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深睡枕PRO 2.0" sheetId="2" r:id="rId5" state="hidden"/>
    <sheet name="控温被PRO-S级品" sheetId="3" r:id="rId6"/>
    <sheet name="控温被系列交付汇总" sheetId="4" r:id="rId7" state="hidden"/>
    <sheet name="控温被PRO单层出货计划&amp;生产数据" sheetId="5" r:id="rId8" state="hidden"/>
    <sheet name="迁移数据" sheetId="6" r:id="rId9" state="hidden"/>
    <sheet name="留底" sheetId="7" r:id="rId10" state="hidden"/>
    <sheet name="控温被-est" sheetId="8" r:id="rId11" state="hidden"/>
    <sheet name="冬被-S级品" sheetId="9" r:id="rId12"/>
    <sheet name="白止-常规品" sheetId="10" r:id="rId13"/>
    <sheet name="白止-S级品" sheetId="11" r:id="rId14"/>
    <sheet name="乐容-常规品" sheetId="12" r:id="rId15"/>
    <sheet name="乐容-S级品" sheetId="13" r:id="rId16"/>
    <sheet name="安桐-常规品" sheetId="14" r:id="rId17"/>
    <sheet name="S级产品" sheetId="15" r:id="rId18"/>
    <sheet name="常规产品" sheetId="16" r:id="rId19"/>
    <sheet name="汇总" sheetId="17" r:id="rId20"/>
    <sheet name="Sheet18" sheetId="18" r:id="rId21" state="hidden"/>
    <sheet name="系统编码规格" sheetId="19" r:id="rId22"/>
    <sheet name="校对" sheetId="20" r:id="rId2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7" authorId="0" shapeId="0" xr:uid="{0cb0c431-5595-493c-982e-f304f6d570f2}">
      <text>
        <r>
          <rPr>
            <b/>
            <sz val="9"/>
            <color rgb="FF000000"/>
            <rFont val="Calibri"/>
            <family val="2"/>
          </rPr>
          <t>。:</t>
        </r>
        <r>
          <rPr>
            <sz val="9"/>
            <color rgb="FF000000"/>
            <rFont val="Calibri"/>
            <family val="2"/>
          </rPr>
          <t xml:space="preserve">
11月中4.2W</t>
        </r>
        <r>
          <rPr>
            <b/>
            <sz val="9"/>
            <color rgb="FF000000"/>
            <rFont val="Calibri"/>
            <family val="2"/>
          </rPr>
          <t xml:space="preserve">
。:</t>
        </r>
        <r>
          <rPr>
            <sz val="9"/>
            <color rgb="FF000000"/>
            <rFont val="Calibri"/>
            <family val="2"/>
          </rPr>
          <t xml:space="preserve">
11/17交付完9000，最晚11/25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6" authorId="0" shapeId="0" xr:uid="{8065f4ab-4c64-4a2c-88a9-cafd225b6bac}">
      <text>
        <r>
          <rPr>
            <b/>
            <sz val="9"/>
            <color rgb="FF000000"/>
            <rFont val="Calibri"/>
            <family val="2"/>
          </rPr>
          <t>。:</t>
        </r>
        <r>
          <rPr>
            <sz val="9"/>
            <color rgb="FF000000"/>
            <rFont val="Calibri"/>
            <family val="2"/>
          </rPr>
          <t xml:space="preserve">
200个8/22到货
</t>
        </r>
      </text>
    </comment>
  </commentList>
</comments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<sst xmlns="http://schemas.openxmlformats.org/spreadsheetml/2006/main" count="5" uniqueCount="5">
  <si>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</si>
  <si>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7.5"/>
        <color rgb="FF000000"/>
        <rFont val="Calibri"/>
        <family val="2"/>
      </rPr>
      <t>淡蓝</t>
    </r>
    <r>
      <rPr>
        <sz val="7.5"/>
        <color rgb="FF000000"/>
        <rFont val="Calibri"/>
        <family val="2"/>
      </rPr>
      <t xml:space="preserve">
</t>
    </r>
    <r>
      <rPr>
        <sz val="7.5"/>
        <color rgb="FF000000"/>
        <rFont val="Calibri"/>
        <family val="2"/>
      </rPr>
      <t>【搭配深空蓝】</t>
    </r>
  </si>
  <si>
    <t/>
    <r>
      <rPr>
        <sz val="7.5"/>
        <color rgb="FF000000"/>
        <rFont val="Calibri"/>
        <family val="2"/>
      </rPr>
      <t>浅米</t>
    </r>
    <r>
      <rPr>
        <sz val="7.5"/>
        <color rgb="FF000000"/>
        <rFont val="Calibri"/>
        <family val="2"/>
      </rPr>
      <t xml:space="preserve">
</t>
    </r>
    <r>
      <rPr>
        <sz val="7.5"/>
        <color rgb="FF000000"/>
        <rFont val="Calibri"/>
        <family val="2"/>
      </rPr>
      <t>【搭配黎明灰</t>
    </r>
    <r>
      <rPr>
        <sz val="7.5"/>
        <color rgb="FF000000"/>
        <rFont val="Calibri"/>
        <family val="2"/>
      </rPr>
      <t xml:space="preserve">
</t>
    </r>
    <r>
      <rPr>
        <sz val="7.5"/>
        <color rgb="FF000000"/>
        <rFont val="Calibri"/>
        <family val="2"/>
      </rPr>
      <t>&amp;朦胧黄】</t>
    </r>
  </si>
  <si>
    <t/>
    <r>
      <rPr>
        <sz val="10.5"/>
        <color rgb="FF000000"/>
        <rFont val="Calibri"/>
        <family val="2"/>
      </rPr>
      <t>9月合计到货</t>
    </r>
    <r>
      <rPr>
        <b/>
        <sz val="10.5"/>
        <color rgb="FF417FF9"/>
        <rFont val="Calibri"/>
        <family val="2"/>
      </rPr>
      <t>54250</t>
    </r>
  </si>
  <si>
    <t/>
    <r>
      <rPr>
        <sz val="10.5"/>
        <color rgb="FF000000"/>
        <rFont val="Calibri"/>
        <family val="2"/>
      </rPr>
      <t>7+8月合计到货</t>
    </r>
    <r>
      <rPr>
        <b/>
        <sz val="10.5"/>
        <color rgb="FF417FF9"/>
        <rFont val="Calibri"/>
        <family val="2"/>
      </rPr>
      <t>34130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</si>
</sst>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3">
    <numFmt numFmtId="164" formatCode="0_);[Red]\(0\)"/>
    <numFmt numFmtId="165" formatCode="0_);[Red]\(0\)"/>
    <numFmt numFmtId="166" formatCode="m/d;@"/>
    <numFmt numFmtId="167" formatCode="#,##0_ ;[Red]\-#,##0\ "/>
    <numFmt numFmtId="168" formatCode="@"/>
    <numFmt numFmtId="169" formatCode="#,##0_);[Red]\(#,##0\)"/>
    <numFmt numFmtId="170" formatCode="m/d;@"/>
    <numFmt numFmtId="171" formatCode="#,##0_ "/>
    <numFmt numFmtId="172" formatCode="#,##0_ "/>
    <numFmt numFmtId="173" formatCode="#,##0_ "/>
    <numFmt numFmtId="174" formatCode="#,##0_ "/>
    <numFmt numFmtId="175" formatCode="#,##0_ "/>
    <numFmt numFmtId="176" formatCode="#,##0_ ;[Red]\-#,##0\ "/>
    <numFmt numFmtId="177" formatCode="#,##0_ ;[Red]\-#,##0\ "/>
    <numFmt numFmtId="178" formatCode="#,##0_ ;[Red]\-#,##0\ "/>
    <numFmt numFmtId="179" formatCode="#,##0_ ;[Red]\-#,##0\ "/>
    <numFmt numFmtId="180" formatCode="0"/>
    <numFmt numFmtId="181" formatCode="#,##0_ ;[Red]\-#,##0\ "/>
    <numFmt numFmtId="182" formatCode="m&quot;月&quot;d&quot;日&quot;"/>
    <numFmt numFmtId="183" formatCode="#,##0_ "/>
    <numFmt numFmtId="184" formatCode="#,##0_ ;[Red]\-#,##0\ "/>
    <numFmt numFmtId="185" formatCode="#,##0_);[Red](#,##0)"/>
    <numFmt numFmtId="186" formatCode="#,##0_);[Red](#,##0)"/>
    <numFmt numFmtId="187" formatCode="#,##0_);[Red](#,##0)"/>
    <numFmt numFmtId="188" formatCode="#,##0_);[Red](#,##0)"/>
    <numFmt numFmtId="189" formatCode="#,##0_ ;[Red]\-#,##0\ "/>
    <numFmt numFmtId="190" formatCode="#,##0_);[Red](#,##0)"/>
    <numFmt numFmtId="191" formatCode="#,##0_ "/>
    <numFmt numFmtId="192" formatCode="#,##0_ "/>
    <numFmt numFmtId="193" formatCode="#,##0_ ;[Red]\-#,##0\ "/>
    <numFmt numFmtId="194" formatCode="#,##0_);[Red](#,##0)"/>
    <numFmt numFmtId="195" formatCode="#,##0"/>
    <numFmt numFmtId="196" formatCode="#,##0"/>
    <numFmt numFmtId="197" formatCode="#,##0_ "/>
    <numFmt numFmtId="198" formatCode="#,##0_ "/>
    <numFmt numFmtId="199" formatCode="#,##0_ ;[Red]\-#,##0\ "/>
    <numFmt numFmtId="200" formatCode="m&quot;月&quot;d&quot;日&quot;"/>
    <numFmt numFmtId="201" formatCode="m&quot;月&quot;d&quot;日&quot;;@"/>
    <numFmt numFmtId="202" formatCode="_ * #,##0_ ;_ * \-#,##0_ ;_ * &quot;-&quot;??_ ;_ @_ "/>
    <numFmt numFmtId="203" formatCode="#,##0_ ;[Red]\-#,##0\ "/>
    <numFmt numFmtId="204" formatCode="0%"/>
    <numFmt numFmtId="205" formatCode="#,##0_ ;[Red]\-#,##0\ "/>
    <numFmt numFmtId="206" formatCode="#,##0_ ;[Red]\-#,##0\ "/>
    <numFmt numFmtId="207" formatCode="0%"/>
    <numFmt numFmtId="208" formatCode="#,##0_ ;[Red]\-#,##0\ "/>
    <numFmt numFmtId="209" formatCode="#,##0_ ;[Red]\-#,##0\ "/>
    <numFmt numFmtId="210" formatCode="#,##0_ ;[Red]\-#,##0\ "/>
    <numFmt numFmtId="211" formatCode="#,##0_ ;[Red]\-#,##0\ "/>
    <numFmt numFmtId="212" formatCode="0%"/>
    <numFmt numFmtId="213" formatCode="_ * #,##0_ ;_ * \-#,##0_ ;_ * &quot;-&quot;??_ ;_ @_ "/>
    <numFmt numFmtId="214" formatCode="#,##0_ ;[Red]\-#,##0\ "/>
    <numFmt numFmtId="215" formatCode="0%"/>
    <numFmt numFmtId="216" formatCode="#,##0_ ;[Red]\-#,##0\ "/>
    <numFmt numFmtId="217" formatCode="0%"/>
    <numFmt numFmtId="218" formatCode="0%"/>
    <numFmt numFmtId="219" formatCode="m&quot;月&quot;d&quot;日&quot;;@"/>
    <numFmt numFmtId="220" formatCode="m&quot;月&quot;d&quot;日&quot;;@"/>
    <numFmt numFmtId="221" formatCode="m&quot;月&quot;d&quot;日&quot;;@"/>
    <numFmt numFmtId="222" formatCode="m&quot;月&quot;d&quot;日&quot;;@"/>
    <numFmt numFmtId="223" formatCode="m&quot;月&quot;d&quot;日&quot;"/>
    <numFmt numFmtId="224" formatCode="#,##0_ ;[Red]\-#,##0\ "/>
    <numFmt numFmtId="225" formatCode="#,##0_ ;[Red]\-#,##0\ "/>
    <numFmt numFmtId="226" formatCode="#,##0_ ;[Red]\-#,##0\ "/>
    <numFmt numFmtId="227" formatCode="#,##0_ ;[Red]\-#,##0\ "/>
    <numFmt numFmtId="228" formatCode="#,##0_ ;[Red]\-#,##0\ "/>
    <numFmt numFmtId="229" formatCode="#,##0_ ;[Red]\-#,##0\ "/>
    <numFmt numFmtId="230" formatCode="yyyy/m/d;@"/>
    <numFmt numFmtId="231" formatCode="yyyy/m/d;@"/>
    <numFmt numFmtId="232" formatCode="@"/>
    <numFmt numFmtId="233" formatCode="#,##0_ ;[Red]\-#,##0\ "/>
    <numFmt numFmtId="234" formatCode="#,##0_ ;[Red]\-#,##0\ "/>
    <numFmt numFmtId="235" formatCode="0%"/>
    <numFmt numFmtId="236" formatCode="#,##0_ ;[Red]\-#,##0\ "/>
    <numFmt numFmtId="237" formatCode="#,##0"/>
    <numFmt numFmtId="238" formatCode="#,##0_);[Red]\(#,##0\)"/>
    <numFmt numFmtId="239" formatCode="#,##0_);[Red]\(#,##0\)"/>
    <numFmt numFmtId="240" formatCode="#,##0_);[Red]\(#,##0\)"/>
    <numFmt numFmtId="241" formatCode="#,##0_ ;[Red]\-#,##0\ "/>
    <numFmt numFmtId="242" formatCode="#,##0_);[Red]\(#,##0\)"/>
    <numFmt numFmtId="243" formatCode="#,##0_);[Red]\(#,##0\)"/>
    <numFmt numFmtId="244" formatCode="m/d;@"/>
    <numFmt numFmtId="245" formatCode="@"/>
    <numFmt numFmtId="246" formatCode="#,##0_ ;[Red]\-#,##0\ "/>
    <numFmt numFmtId="247" formatCode="0.00%"/>
    <numFmt numFmtId="248" formatCode="#,##0"/>
    <numFmt numFmtId="249" formatCode="#,##0"/>
    <numFmt numFmtId="250" formatCode="m/d;@"/>
    <numFmt numFmtId="251" formatCode="m&quot;月&quot;d&quot;日&quot;"/>
    <numFmt numFmtId="252" formatCode="#,##0_ ;[Red]\-#,##0\ "/>
    <numFmt numFmtId="253" formatCode="m&quot;月&quot;d&quot;日&quot;"/>
    <numFmt numFmtId="254" formatCode="@"/>
    <numFmt numFmtId="255" formatCode="@"/>
    <numFmt numFmtId="256" formatCode="yyyy/m/d"/>
    <numFmt numFmtId="257" formatCode="yyyy/m/d"/>
    <numFmt numFmtId="258" formatCode="@"/>
    <numFmt numFmtId="259" formatCode="yyyy/m/d"/>
    <numFmt numFmtId="260" formatCode="m月d日"/>
    <numFmt numFmtId="261" formatCode="m月d日"/>
    <numFmt numFmtId="262" formatCode="m月d日"/>
    <numFmt numFmtId="263" formatCode="yyyy/m/d"/>
    <numFmt numFmtId="264" formatCode="yyyy/MM/dd"/>
    <numFmt numFmtId="265" formatCode="@"/>
    <numFmt numFmtId="266" formatCode="yyyy/MM/dd"/>
    <numFmt numFmtId="267" formatCode="@"/>
    <numFmt numFmtId="268" formatCode="yyyy/MM/dd"/>
    <numFmt numFmtId="269" formatCode="m月d日"/>
    <numFmt numFmtId="270" formatCode="yyyy/m/d"/>
    <numFmt numFmtId="271" formatCode="@"/>
    <numFmt numFmtId="272" formatCode="yyyy/MM/dd"/>
    <numFmt numFmtId="273" formatCode="@"/>
    <numFmt numFmtId="274" formatCode="yyyy/MM/dd"/>
    <numFmt numFmtId="275" formatCode="yyyy/MM/dd"/>
    <numFmt numFmtId="276" formatCode="yyyy/MM/dd"/>
    <numFmt numFmtId="277" formatCode="¥#,##0.00;[Red](¥#,##0.00)"/>
    <numFmt numFmtId="278" formatCode="#,##0"/>
    <numFmt numFmtId="279" formatCode="0"/>
    <numFmt numFmtId="280" formatCode="yyyy/MM/dd"/>
    <numFmt numFmtId="281" formatCode="#,##0"/>
    <numFmt numFmtId="282" formatCode="@"/>
    <numFmt numFmtId="283" formatCode="yyyy/m/d"/>
    <numFmt numFmtId="284" formatCode="yyyy/m/d"/>
    <numFmt numFmtId="285" formatCode="#,##0"/>
    <numFmt numFmtId="286" formatCode="#,##0"/>
    <numFmt numFmtId="287" formatCode="yyyy/MM/dd"/>
    <numFmt numFmtId="288" formatCode="#,##0"/>
    <numFmt numFmtId="289" formatCode="@"/>
    <numFmt numFmtId="290" formatCode="MM/dd"/>
    <numFmt numFmtId="291" formatCode="yyyy/m/d"/>
    <numFmt numFmtId="292" formatCode="yyyy/m/d"/>
    <numFmt numFmtId="293" formatCode="@"/>
    <numFmt numFmtId="294" formatCode="@"/>
    <numFmt numFmtId="295" formatCode="@"/>
    <numFmt numFmtId="296" formatCode="yyyy/m/d"/>
    <numFmt numFmtId="297" formatCode="@"/>
    <numFmt numFmtId="298" formatCode="General"/>
    <numFmt numFmtId="299" formatCode="yyyy/m/d"/>
    <numFmt numFmtId="300" formatCode="@"/>
    <numFmt numFmtId="301" formatCode="General"/>
    <numFmt numFmtId="302" formatCode="yyyy/m/d"/>
    <numFmt numFmtId="303" formatCode="yyyy/MM/dd"/>
    <numFmt numFmtId="304" formatCode="yyyy/MM/dd"/>
    <numFmt numFmtId="305" formatCode="@"/>
    <numFmt numFmtId="306" formatCode="@"/>
  </numFmts>
  <fonts count="32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606266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00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b val="true"/>
      <sz val="7.5"/>
      <color rgb="FFFFFFFF"/>
      <name val="Calibri"/>
      <family val="2"/>
      <scheme val="minor"/>
    </font>
    <font>
      <sz val="15.7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7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b val="true"/>
      <sz val="15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0.5"/>
      <color rgb="FFF54A45"/>
      <name val="Calibri"/>
      <family val="2"/>
      <scheme val="minor"/>
    </font>
    <font>
      <sz val="10.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10.5"/>
      <color rgb="FFFF0000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248E87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14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BF7"/>
        <bgColor/>
      </patternFill>
    </fill>
    <fill>
      <patternFill patternType="solid">
        <fgColor rgb="FF9DC3E6"/>
        <bgColor/>
      </patternFill>
    </fill>
    <fill>
      <patternFill patternType="solid">
        <fgColor rgb="FF9DC3E6"/>
        <bgColor/>
      </patternFill>
    </fill>
    <fill>
      <patternFill patternType="solid">
        <fgColor rgb="FFFCE4D3"/>
        <bgColor/>
      </patternFill>
    </fill>
    <fill>
      <patternFill patternType="solid">
        <fgColor rgb="FFFCE4D3"/>
        <bgColor/>
      </patternFill>
    </fill>
    <fill>
      <patternFill patternType="solid">
        <fgColor rgb="FFFCE4D3"/>
        <bgColor/>
      </patternFill>
    </fill>
    <fill>
      <patternFill patternType="solid">
        <fgColor rgb="FFFFFF00"/>
        <bgColor/>
      </patternFill>
    </fill>
    <fill>
      <patternFill patternType="solid">
        <fgColor rgb="FFFCE4D3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EDEDED"/>
        <bgColor/>
      </patternFill>
    </fill>
    <fill>
      <patternFill patternType="solid">
        <fgColor rgb="FFDEEBF7"/>
        <bgColor/>
      </patternFill>
    </fill>
    <fill>
      <patternFill patternType="solid">
        <fgColor rgb="FFFFF9E3"/>
        <bgColor/>
      </patternFill>
    </fill>
    <fill>
      <patternFill patternType="solid">
        <fgColor rgb="FF319B62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00B0F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00B0F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00B0F0"/>
        <bgColor/>
      </patternFill>
    </fill>
    <fill>
      <patternFill patternType="solid">
        <fgColor rgb="FFED7D31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D9E1F4"/>
        <bgColor/>
      </patternFill>
    </fill>
    <fill>
      <patternFill patternType="solid">
        <fgColor rgb="FF8FAADC"/>
        <bgColor/>
      </patternFill>
    </fill>
    <fill>
      <patternFill patternType="solid">
        <fgColor rgb="FFD9E1F4"/>
        <bgColor/>
      </patternFill>
    </fill>
    <fill>
      <patternFill patternType="solid">
        <fgColor rgb="FFD9E1F4"/>
        <bgColor/>
      </patternFill>
    </fill>
    <fill>
      <patternFill patternType="solid">
        <fgColor rgb="FFD9E1F4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003742"/>
        <bgColor/>
      </patternFill>
    </fill>
    <fill>
      <patternFill patternType="solid">
        <fgColor rgb="FF8FAADC"/>
        <bgColor/>
      </patternFill>
    </fill>
    <fill>
      <patternFill patternType="solid">
        <fgColor rgb="FFD9E1F4"/>
        <bgColor/>
      </patternFill>
    </fill>
    <fill>
      <patternFill patternType="solid">
        <fgColor rgb="FFD9E1F4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E2F0D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CE4D3"/>
        <bgColor/>
      </patternFill>
    </fill>
    <fill>
      <patternFill patternType="solid">
        <fgColor rgb="FFFCE4D3"/>
        <bgColor/>
      </patternFill>
    </fill>
    <fill>
      <patternFill patternType="solid">
        <fgColor rgb="FFFCE4D3"/>
        <bgColor/>
      </patternFill>
    </fill>
    <fill>
      <patternFill patternType="solid">
        <fgColor rgb="FFFFFF00"/>
        <bgColor/>
      </patternFill>
    </fill>
    <fill>
      <patternFill patternType="solid">
        <fgColor rgb="FFFCE4D3"/>
        <bgColor/>
      </patternFill>
    </fill>
    <fill>
      <patternFill patternType="solid">
        <fgColor rgb="FFFCE4D3"/>
        <bgColor/>
      </patternFill>
    </fill>
    <fill>
      <patternFill patternType="solid">
        <fgColor rgb="FF8CDDFA"/>
        <bgColor/>
      </patternFill>
    </fill>
    <fill>
      <patternFill patternType="solid">
        <fgColor rgb="FFF8CBAD"/>
        <bgColor/>
      </patternFill>
    </fill>
    <fill>
      <patternFill patternType="solid">
        <fgColor rgb="FFFBE5D6"/>
        <bgColor/>
      </patternFill>
    </fill>
    <fill>
      <patternFill patternType="solid">
        <fgColor rgb="FFFFFF00"/>
        <bgColor/>
      </patternFill>
    </fill>
    <fill>
      <patternFill patternType="solid">
        <fgColor rgb="FFF8CBAD"/>
        <bgColor/>
      </patternFill>
    </fill>
    <fill>
      <patternFill patternType="solid">
        <fgColor rgb="FFFFFF00"/>
        <bgColor/>
      </patternFill>
    </fill>
    <fill>
      <patternFill patternType="solid">
        <fgColor rgb="FFFBE5D6"/>
        <bgColor/>
      </patternFill>
    </fill>
    <fill>
      <patternFill patternType="solid">
        <fgColor rgb="FF4874CB"/>
        <bgColor/>
      </patternFill>
    </fill>
    <fill>
      <patternFill patternType="solid">
        <fgColor rgb="FFF8CBAD"/>
        <bgColor/>
      </patternFill>
    </fill>
    <fill>
      <patternFill patternType="solid">
        <fgColor rgb="FFF8CBAD"/>
        <bgColor/>
      </patternFill>
    </fill>
    <fill>
      <patternFill patternType="solid">
        <fgColor rgb="FFF8CBAD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1F4E78"/>
        <bgColor/>
      </patternFill>
    </fill>
    <fill>
      <patternFill patternType="solid">
        <fgColor rgb="FFC3EAD5"/>
        <bgColor/>
      </patternFill>
    </fill>
    <fill>
      <patternFill patternType="solid">
        <fgColor rgb="FFFFE9E8"/>
        <bgColor/>
      </patternFill>
    </fill>
    <fill>
      <patternFill patternType="solid">
        <fgColor rgb="FFD58EFF"/>
        <bgColor/>
      </patternFill>
    </fill>
    <fill>
      <patternFill patternType="solid">
        <fgColor rgb="FF8CDDFA"/>
        <bgColor/>
      </patternFill>
    </fill>
    <fill>
      <patternFill patternType="solid">
        <fgColor rgb="FFC3EAD5"/>
        <bgColor/>
      </patternFill>
    </fill>
    <fill>
      <patternFill patternType="solid">
        <fgColor rgb="FFFFE9E8"/>
        <bgColor/>
      </patternFill>
    </fill>
    <fill>
      <patternFill patternType="solid">
        <fgColor rgb="FFE5F6FF"/>
        <bgColor/>
      </patternFill>
    </fill>
    <fill>
      <patternFill patternType="solid">
        <fgColor rgb="FFEEF6C6"/>
        <bgColor/>
      </patternFill>
    </fill>
    <fill>
      <patternFill patternType="solid">
        <fgColor rgb="FF8CDDFA"/>
        <bgColor/>
      </patternFill>
    </fill>
    <fill>
      <patternFill patternType="solid">
        <fgColor rgb="FFE5F6FF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C3EAD5"/>
        <bgColor/>
      </patternFill>
    </fill>
    <fill>
      <patternFill patternType="solid">
        <fgColor rgb="FFC3EAD5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8CDDFA"/>
        <bgColor/>
      </patternFill>
    </fill>
    <fill>
      <patternFill patternType="solid">
        <fgColor rgb="FFE5F6FF"/>
        <bgColor/>
      </patternFill>
    </fill>
    <fill>
      <patternFill patternType="solid">
        <fgColor rgb="FFE5F6FF"/>
        <bgColor/>
      </patternFill>
    </fill>
    <fill>
      <patternFill patternType="solid">
        <fgColor rgb="FFC3EAD5"/>
        <bgColor/>
      </patternFill>
    </fill>
    <fill>
      <patternFill patternType="solid">
        <fgColor rgb="FFC3EAD5"/>
        <bgColor/>
      </patternFill>
    </fill>
    <fill>
      <patternFill patternType="solid">
        <fgColor rgb="FF8CDDFA"/>
        <bgColor/>
      </patternFill>
    </fill>
    <fill>
      <patternFill patternType="solid">
        <fgColor rgb="FFD58EFF"/>
        <bgColor/>
      </patternFill>
    </fill>
    <fill>
      <patternFill patternType="solid">
        <fgColor rgb="FFEEF6C6"/>
        <bgColor/>
      </patternFill>
    </fill>
    <fill>
      <patternFill patternType="solid">
        <fgColor rgb="FF8CDDFA"/>
        <bgColor/>
      </patternFill>
    </fill>
    <fill>
      <patternFill patternType="solid">
        <fgColor rgb="FF8CDDFA"/>
        <bgColor/>
      </patternFill>
    </fill>
    <fill>
      <patternFill patternType="solid">
        <fgColor rgb="FFE5F6FF"/>
        <bgColor/>
      </patternFill>
    </fill>
    <fill>
      <patternFill patternType="solid">
        <fgColor rgb="FFFFE9E8"/>
        <bgColor/>
      </patternFill>
    </fill>
    <fill>
      <patternFill patternType="solid">
        <fgColor rgb="FFFFE9E8"/>
        <bgColor/>
      </patternFill>
    </fill>
    <fill>
      <patternFill patternType="solid">
        <fgColor rgb="FFC3EAD5"/>
        <bgColor/>
      </patternFill>
    </fill>
    <fill>
      <patternFill patternType="solid">
        <fgColor rgb="FFE5F6FF"/>
        <bgColor/>
      </patternFill>
    </fill>
    <fill>
      <patternFill patternType="solid">
        <fgColor rgb="FF8CDDFA"/>
        <bgColor/>
      </patternFill>
    </fill>
    <fill>
      <patternFill patternType="solid">
        <fgColor rgb="FFC3EAD5"/>
        <bgColor/>
      </patternFill>
    </fill>
    <fill>
      <patternFill patternType="solid">
        <fgColor rgb="FFD58EFF"/>
        <bgColor/>
      </patternFill>
    </fill>
    <fill>
      <patternFill patternType="solid">
        <fgColor rgb="FF1F2329"/>
        <bgColor/>
      </patternFill>
    </fill>
    <fill>
      <patternFill patternType="solid">
        <fgColor rgb="FF1F2329"/>
        <bgColor/>
      </patternFill>
    </fill>
    <fill>
      <patternFill patternType="solid">
        <fgColor rgb="FF1F232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D58EFF"/>
        <bgColor/>
      </patternFill>
    </fill>
    <fill>
      <patternFill patternType="solid">
        <fgColor rgb="FFFFE9E8"/>
        <bgColor/>
      </patternFill>
    </fill>
    <fill>
      <patternFill patternType="solid">
        <fgColor rgb="FFD58EFF"/>
        <bgColor/>
      </patternFill>
    </fill>
    <fill>
      <patternFill patternType="solid">
        <fgColor rgb="FFF4B382"/>
        <bgColor/>
      </patternFill>
    </fill>
    <fill>
      <patternFill patternType="solid">
        <fgColor rgb="FF277C4F"/>
        <bgColor/>
      </patternFill>
    </fill>
    <fill>
      <patternFill patternType="solid">
        <fgColor rgb="FF277C4F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9999FF"/>
        <bgColor/>
      </patternFill>
    </fill>
  </fills>
  <borders count="3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E7E6E6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E7E6E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E7E6E6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7E6E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true" applyProtection="false" borderId="3" fillId="3" fontId="3" numFmtId="164" xfId="0">
      <alignment horizontal="center" vertical="center"/>
    </xf>
    <xf applyAlignment="true" applyBorder="false" applyFill="false" applyFont="true" applyNumberFormat="false" applyProtection="false" borderId="4" fillId="4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right" vertical="center"/>
    </xf>
    <xf applyAlignment="true" applyBorder="false" applyFill="false" applyFont="true" applyNumberFormat="true" applyProtection="false" borderId="6" fillId="0" fontId="6" numFmtId="165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5" fontId="10" numFmtId="0" xfId="0">
      <alignment vertical="center"/>
    </xf>
    <xf applyAlignment="true" applyBorder="false" applyFill="false" applyFont="true" applyNumberFormat="false" applyProtection="false" borderId="11" fillId="6" fontId="11" numFmtId="0" xfId="0">
      <alignment horizontal="right" vertical="center"/>
    </xf>
    <xf applyAlignment="true" applyBorder="false" applyFill="false" applyFont="true" applyNumberFormat="false" applyProtection="false" borderId="12" fillId="0" fontId="12" numFmtId="0" xfId="0">
      <alignment horizontal="left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7" fontId="14" numFmtId="0" xfId="0">
      <alignment horizontal="right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true" applyProtection="false" borderId="16" fillId="0" fontId="16" numFmtId="166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left" vertical="center"/>
    </xf>
    <xf applyAlignment="true" applyBorder="false" applyFill="false" applyFont="true" applyNumberFormat="false" applyProtection="false" borderId="23" fillId="8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left"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true" applyProtection="false" borderId="28" fillId="0" fontId="28" numFmtId="167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true" applyProtection="false" borderId="31" fillId="0" fontId="31" numFmtId="168" xfId="0">
      <alignment horizontal="left" vertical="center"/>
    </xf>
    <xf applyAlignment="true" applyBorder="false" applyFill="false" applyFont="true" applyNumberFormat="true" applyProtection="false" borderId="32" fillId="9" fontId="32" numFmtId="169" xfId="0">
      <alignment horizontal="center" vertical="center"/>
    </xf>
    <xf applyAlignment="true" applyBorder="false" applyFill="false" applyFont="true" applyNumberFormat="true" applyProtection="false" borderId="33" fillId="10" fontId="33" numFmtId="170" xfId="0">
      <alignment horizontal="center" vertical="center"/>
    </xf>
    <xf applyAlignment="true" applyBorder="false" applyFill="false" applyFont="true" applyNumberFormat="false" applyProtection="false" borderId="34" fillId="11" fontId="34" numFmtId="0" xfId="0">
      <alignment horizontal="left" vertical="center"/>
    </xf>
    <xf applyAlignment="true" applyBorder="false" applyFill="false" applyFont="true" applyNumberFormat="false" applyProtection="false" borderId="35" fillId="12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true" applyProtection="false" borderId="38" fillId="0" fontId="38" numFmtId="171" xfId="0">
      <alignment vertical="center"/>
    </xf>
    <xf applyAlignment="true" applyBorder="false" applyFill="false" applyFont="true" applyNumberFormat="true" applyProtection="false" borderId="39" fillId="0" fontId="39" numFmtId="172" xfId="0">
      <alignment horizontal="center" vertical="center"/>
    </xf>
    <xf applyAlignment="true" applyBorder="false" applyFill="false" applyFont="true" applyNumberFormat="true" applyProtection="false" borderId="40" fillId="0" fontId="40" numFmtId="173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true" applyProtection="false" borderId="43" fillId="0" fontId="43" numFmtId="174" xfId="0">
      <alignment horizontal="center" vertical="center"/>
    </xf>
    <xf applyAlignment="true" applyBorder="false" applyFill="false" applyFont="true" applyNumberFormat="true" applyProtection="false" borderId="44" fillId="0" fontId="44" numFmtId="175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 wrapText="true"/>
    </xf>
    <xf applyAlignment="true" applyBorder="false" applyFill="false" applyFont="true" applyNumberFormat="true" applyProtection="false" borderId="48" fillId="0" fontId="48" numFmtId="176" xfId="0">
      <alignment horizontal="center" vertical="center"/>
    </xf>
    <xf applyAlignment="true" applyBorder="false" applyFill="false" applyFont="true" applyNumberFormat="true" applyProtection="false" borderId="49" fillId="0" fontId="49" numFmtId="177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true" applyProtection="false" borderId="51" fillId="13" fontId="51" numFmtId="178" xfId="0">
      <alignment vertical="center"/>
    </xf>
    <xf applyAlignment="true" applyBorder="false" applyFill="false" applyFont="true" applyNumberFormat="true" applyProtection="false" borderId="52" fillId="14" fontId="52" numFmtId="179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15" fontId="55" numFmtId="0" xfId="0">
      <alignment horizontal="left" vertical="center"/>
    </xf>
    <xf applyAlignment="true" applyBorder="false" applyFill="false" applyFont="true" applyNumberFormat="false" applyProtection="false" borderId="56" fillId="16" fontId="56" numFmtId="0" xfId="0">
      <alignment horizontal="left" vertical="center"/>
    </xf>
    <xf applyAlignment="true" applyBorder="false" applyFill="false" applyFont="true" applyNumberFormat="true" applyProtection="false" borderId="57" fillId="0" fontId="57" numFmtId="180" xfId="0">
      <alignment vertical="center"/>
    </xf>
    <xf applyAlignment="true" applyBorder="false" applyFill="false" applyFont="true" applyNumberFormat="true" applyProtection="false" borderId="58" fillId="17" fontId="58" numFmtId="181" xfId="0">
      <alignment horizontal="center" vertical="center"/>
    </xf>
    <xf applyAlignment="true" applyBorder="false" applyFill="false" applyFont="true" applyNumberFormat="true" applyProtection="false" borderId="59" fillId="0" fontId="59" numFmtId="182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 wrapText="true"/>
    </xf>
    <xf applyAlignment="true" applyBorder="false" applyFill="false" applyFont="true" applyNumberFormat="true" applyProtection="false" borderId="61" fillId="18" fontId="61" numFmtId="183" xfId="0">
      <alignment horizontal="center" vertical="center"/>
    </xf>
    <xf applyAlignment="true" applyBorder="false" applyFill="false" applyFont="true" applyNumberFormat="true" applyProtection="false" borderId="62" fillId="19" fontId="62" numFmtId="184" xfId="0">
      <alignment horizontal="center" vertical="center"/>
    </xf>
    <xf applyAlignment="true" applyBorder="false" applyFill="false" applyFont="true" applyNumberFormat="false" applyProtection="false" borderId="63" fillId="20" fontId="63" numFmtId="0" xfId="0">
      <alignment horizontal="center" vertical="center"/>
    </xf>
    <xf applyAlignment="true" applyBorder="false" applyFill="false" applyFont="true" applyNumberFormat="false" applyProtection="false" borderId="64" fillId="21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true" applyProtection="false" borderId="66" fillId="0" fontId="66" numFmtId="185" xfId="0">
      <alignment horizontal="center" vertical="center"/>
    </xf>
    <xf applyAlignment="true" applyBorder="false" applyFill="false" applyFont="true" applyNumberFormat="true" applyProtection="false" borderId="67" fillId="0" fontId="67" numFmtId="186" xfId="0">
      <alignment vertical="center"/>
    </xf>
    <xf applyAlignment="true" applyBorder="false" applyFill="false" applyFont="true" applyNumberFormat="true" applyProtection="false" borderId="68" fillId="22" fontId="68" numFmtId="187" xfId="0">
      <alignment horizontal="center" vertical="center"/>
    </xf>
    <xf applyAlignment="true" applyBorder="false" applyFill="false" applyFont="true" applyNumberFormat="true" applyProtection="false" borderId="69" fillId="0" fontId="69" numFmtId="188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horizontal="left" vertical="center"/>
    </xf>
    <xf applyAlignment="true" applyBorder="false" applyFill="false" applyFont="true" applyNumberFormat="true" applyProtection="false" borderId="71" fillId="0" fontId="71" numFmtId="189" xfId="0">
      <alignment horizontal="center" vertical="center"/>
    </xf>
    <xf applyAlignment="true" applyBorder="false" applyFill="false" applyFont="true" applyNumberFormat="true" applyProtection="false" borderId="72" fillId="0" fontId="72" numFmtId="190" xfId="0">
      <alignment vertical="center"/>
    </xf>
    <xf applyAlignment="true" applyBorder="false" applyFill="false" applyFont="true" applyNumberFormat="false" applyProtection="false" borderId="73" fillId="23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center" wrapText="true"/>
    </xf>
    <xf applyAlignment="true" applyBorder="false" applyFill="false" applyFont="true" applyNumberFormat="false" applyProtection="false" borderId="75" fillId="24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 wrapText="true"/>
    </xf>
    <xf applyAlignment="true" applyBorder="false" applyFill="false" applyFont="true" applyNumberFormat="true" applyProtection="false" borderId="78" fillId="25" fontId="78" numFmtId="191" xfId="0">
      <alignment horizontal="center" vertical="center"/>
    </xf>
    <xf applyAlignment="true" applyBorder="false" applyFill="false" applyFont="true" applyNumberFormat="true" applyProtection="false" borderId="79" fillId="0" fontId="79" numFmtId="192" xfId="0">
      <alignment horizontal="center" vertical="center"/>
    </xf>
    <xf applyAlignment="true" applyBorder="false" applyFill="false" applyFont="true" applyNumberFormat="true" applyProtection="false" borderId="80" fillId="26" fontId="80" numFmtId="193" xfId="0">
      <alignment horizontal="center" vertical="center"/>
    </xf>
    <xf applyAlignment="true" applyBorder="false" applyFill="false" applyFont="true" applyNumberFormat="true" applyProtection="false" borderId="81" fillId="27" fontId="81" numFmtId="194" xfId="0">
      <alignment horizontal="center" vertical="center"/>
    </xf>
    <xf applyAlignment="true" applyBorder="false" applyFill="false" applyFont="true" applyNumberFormat="true" applyProtection="false" borderId="82" fillId="0" fontId="82" numFmtId="195" xfId="0">
      <alignment horizontal="center" vertical="center"/>
    </xf>
    <xf applyAlignment="true" applyBorder="false" applyFill="false" applyFont="true" applyNumberFormat="true" applyProtection="false" borderId="83" fillId="0" fontId="83" numFmtId="196" xfId="0">
      <alignment vertical="center"/>
    </xf>
    <xf applyAlignment="true" applyBorder="false" applyFill="false" applyFont="true" applyNumberFormat="false" applyProtection="false" borderId="84" fillId="0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horizontal="left" vertical="center"/>
    </xf>
    <xf applyAlignment="true" applyBorder="false" applyFill="false" applyFont="true" applyNumberFormat="false" applyProtection="false" borderId="86" fillId="28" fontId="86" numFmtId="0" xfId="0">
      <alignment vertical="center"/>
    </xf>
    <xf applyAlignment="true" applyBorder="false" applyFill="false" applyFont="true" applyNumberFormat="false" applyProtection="false" borderId="87" fillId="29" fontId="87" numFmtId="0" xfId="0">
      <alignment vertical="center"/>
    </xf>
    <xf applyAlignment="true" applyBorder="false" applyFill="false" applyFont="true" applyNumberFormat="true" applyProtection="false" borderId="88" fillId="30" fontId="88" numFmtId="197" xfId="0">
      <alignment horizontal="center" vertical="center"/>
    </xf>
    <xf applyAlignment="true" applyBorder="false" applyFill="false" applyFont="true" applyNumberFormat="true" applyProtection="false" borderId="89" fillId="0" fontId="89" numFmtId="198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horizontal="center"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true" applyProtection="false" borderId="94" fillId="31" fontId="94" numFmtId="199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horizontal="left" vertical="center"/>
    </xf>
    <xf applyAlignment="true" applyBorder="false" applyFill="false" applyFont="true" applyNumberFormat="false" applyProtection="false" borderId="96" fillId="0" fontId="96" numFmtId="0" xfId="0">
      <alignment horizontal="center" vertical="center"/>
    </xf>
    <xf applyAlignment="true" applyBorder="false" applyFill="false" applyFont="true" applyNumberFormat="false" applyProtection="false" borderId="97" fillId="0" fontId="97" numFmtId="0" xfId="0">
      <alignment horizontal="center" vertical="center" wrapText="true"/>
    </xf>
    <xf applyAlignment="true" applyBorder="false" applyFill="false" applyFont="true" applyNumberFormat="false" applyProtection="false" borderId="98" fillId="32" fontId="98" numFmtId="0" xfId="0">
      <alignment horizontal="center" vertical="center" wrapText="true"/>
    </xf>
    <xf applyAlignment="true" applyBorder="false" applyFill="false" applyFont="true" applyNumberFormat="false" applyProtection="false" borderId="99" fillId="33" fontId="99" numFmtId="0" xfId="0">
      <alignment horizontal="center" vertical="center" wrapText="true"/>
    </xf>
    <xf applyAlignment="true" applyBorder="false" applyFill="false" applyFont="true" applyNumberFormat="false" applyProtection="false" borderId="100" fillId="34" fontId="100" numFmtId="0" xfId="0">
      <alignment horizontal="center" vertical="center" wrapText="true"/>
    </xf>
    <xf applyAlignment="true" applyBorder="false" applyFill="false" applyFont="true" applyNumberFormat="false" applyProtection="false" borderId="101" fillId="35" fontId="101" numFmtId="0" xfId="0">
      <alignment horizontal="center" vertical="center" wrapText="true"/>
    </xf>
    <xf applyAlignment="true" applyBorder="false" applyFill="false" applyFont="true" applyNumberFormat="false" applyProtection="false" borderId="102" fillId="36" fontId="102" numFmtId="0" xfId="0">
      <alignment horizontal="center" vertical="center" wrapText="true"/>
    </xf>
    <xf applyAlignment="true" applyBorder="false" applyFill="false" applyFont="true" applyNumberFormat="true" applyProtection="false" borderId="103" fillId="37" fontId="103" numFmtId="200" xfId="0">
      <alignment horizontal="center" vertical="center" wrapText="true"/>
    </xf>
    <xf applyAlignment="true" applyBorder="false" applyFill="false" applyFont="true" applyNumberFormat="true" applyProtection="false" borderId="104" fillId="38" fontId="104" numFmtId="201" xfId="0">
      <alignment horizontal="center" vertical="center" wrapText="true"/>
    </xf>
    <xf applyAlignment="true" applyBorder="false" applyFill="false" applyFont="true" applyNumberFormat="false" applyProtection="false" borderId="105" fillId="39" fontId="105" numFmtId="0" xfId="0">
      <alignment horizontal="center" vertical="center" wrapText="true"/>
    </xf>
    <xf applyAlignment="true" applyBorder="false" applyFill="false" applyFont="true" applyNumberFormat="true" applyProtection="false" borderId="106" fillId="0" fontId="106" numFmtId="202" xfId="0">
      <alignment horizontal="center" vertical="center"/>
    </xf>
    <xf applyAlignment="true" applyBorder="false" applyFill="false" applyFont="true" applyNumberFormat="true" applyProtection="false" borderId="107" fillId="40" fontId="107" numFmtId="203" xfId="0">
      <alignment horizontal="center" vertical="center"/>
    </xf>
    <xf applyAlignment="true" applyBorder="false" applyFill="false" applyFont="true" applyNumberFormat="false" applyProtection="false" borderId="108" fillId="0" fontId="108" numFmtId="0" xfId="0">
      <alignment horizontal="center" vertical="center" wrapText="true"/>
    </xf>
    <xf applyAlignment="true" applyBorder="false" applyFill="false" applyFont="true" applyNumberFormat="true" applyProtection="false" borderId="109" fillId="0" fontId="109" numFmtId="204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true" applyProtection="false" borderId="111" fillId="0" fontId="111" numFmtId="205" xfId="0">
      <alignment horizontal="center" vertical="center"/>
    </xf>
    <xf applyAlignment="true" applyBorder="false" applyFill="false" applyFont="true" applyNumberFormat="true" applyProtection="false" borderId="112" fillId="0" fontId="112" numFmtId="206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horizontal="center" vertical="center" wrapText="true"/>
    </xf>
    <xf applyAlignment="true" applyBorder="false" applyFill="false" applyFont="true" applyNumberFormat="true" applyProtection="false" borderId="114" fillId="0" fontId="114" numFmtId="207" xfId="0">
      <alignment vertical="center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true" applyProtection="false" borderId="116" fillId="41" fontId="116" numFmtId="208" xfId="0">
      <alignment horizontal="center" vertical="center"/>
    </xf>
    <xf applyAlignment="true" applyBorder="false" applyFill="false" applyFont="true" applyNumberFormat="true" applyProtection="false" borderId="117" fillId="42" fontId="117" numFmtId="209" xfId="0">
      <alignment horizontal="center" vertical="center"/>
    </xf>
    <xf applyAlignment="true" applyBorder="false" applyFill="false" applyFont="true" applyNumberFormat="true" applyProtection="false" borderId="118" fillId="0" fontId="118" numFmtId="210" xfId="0">
      <alignment horizontal="center" vertical="center" wrapText="true"/>
    </xf>
    <xf applyAlignment="true" applyBorder="false" applyFill="false" applyFont="true" applyNumberFormat="false" applyProtection="false" borderId="119" fillId="0" fontId="119" numFmtId="0" xfId="0">
      <alignment horizontal="center" vertical="center"/>
    </xf>
    <xf applyAlignment="true" applyBorder="false" applyFill="false" applyFont="true" applyNumberFormat="true" applyProtection="false" borderId="120" fillId="43" fontId="120" numFmtId="211" xfId="0">
      <alignment horizontal="center" vertical="center"/>
    </xf>
    <xf applyAlignment="true" applyBorder="false" applyFill="false" applyFont="true" applyNumberFormat="true" applyProtection="false" borderId="121" fillId="0" fontId="121" numFmtId="212" xfId="0">
      <alignment horizontal="center" vertical="center"/>
    </xf>
    <xf applyAlignment="true" applyBorder="false" applyFill="false" applyFont="true" applyNumberFormat="true" applyProtection="false" borderId="122" fillId="0" fontId="122" numFmtId="213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true" applyProtection="false" borderId="124" fillId="44" fontId="124" numFmtId="214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true" applyProtection="false" borderId="127" fillId="0" fontId="127" numFmtId="215" xfId="0">
      <alignment vertical="center"/>
    </xf>
    <xf applyAlignment="true" applyBorder="false" applyFill="false" applyFont="true" applyNumberFormat="false" applyProtection="false" borderId="128" fillId="45" fontId="128" numFmtId="0" xfId="0">
      <alignment vertical="center"/>
    </xf>
    <xf applyAlignment="true" applyBorder="false" applyFill="false" applyFont="true" applyNumberFormat="false" applyProtection="false" borderId="129" fillId="46" fontId="129" numFmtId="0" xfId="0">
      <alignment vertical="center"/>
    </xf>
    <xf applyAlignment="true" applyBorder="false" applyFill="false" applyFont="true" applyNumberFormat="false" applyProtection="false" borderId="130" fillId="0" fontId="130" numFmtId="0" xfId="0">
      <alignment vertical="center"/>
    </xf>
    <xf applyAlignment="true" applyBorder="false" applyFill="false" applyFont="true" applyNumberFormat="true" applyProtection="false" borderId="131" fillId="0" fontId="131" numFmtId="216" xfId="0">
      <alignment horizontal="center" vertical="center"/>
    </xf>
    <xf applyAlignment="true" applyBorder="false" applyFill="false" applyFont="true" applyNumberFormat="true" applyProtection="false" borderId="132" fillId="0" fontId="132" numFmtId="217" xfId="0">
      <alignment vertical="center"/>
    </xf>
    <xf applyAlignment="true" applyBorder="false" applyFill="false" applyFont="true" applyNumberFormat="true" applyProtection="false" borderId="133" fillId="0" fontId="133" numFmtId="218" xfId="0">
      <alignment vertical="center"/>
    </xf>
    <xf applyAlignment="true" applyBorder="false" applyFill="false" applyFont="true" applyNumberFormat="true" applyProtection="false" borderId="134" fillId="47" fontId="134" numFmtId="219" xfId="0">
      <alignment horizontal="center" vertical="center" wrapText="true"/>
    </xf>
    <xf applyAlignment="true" applyBorder="false" applyFill="false" applyFont="true" applyNumberFormat="true" applyProtection="false" borderId="135" fillId="48" fontId="135" numFmtId="220" xfId="0">
      <alignment horizontal="center" vertical="center" wrapText="true"/>
    </xf>
    <xf applyAlignment="true" applyBorder="false" applyFill="false" applyFont="true" applyNumberFormat="false" applyProtection="false" borderId="136" fillId="49" fontId="136" numFmtId="0" xfId="0">
      <alignment horizontal="center" vertical="center" wrapText="true"/>
    </xf>
    <xf applyAlignment="true" applyBorder="false" applyFill="false" applyFont="true" applyNumberFormat="true" applyProtection="false" borderId="137" fillId="50" fontId="137" numFmtId="221" xfId="0">
      <alignment horizontal="center" vertical="center" wrapText="true"/>
    </xf>
    <xf applyAlignment="true" applyBorder="false" applyFill="false" applyFont="true" applyNumberFormat="true" applyProtection="false" borderId="138" fillId="51" fontId="138" numFmtId="222" xfId="0">
      <alignment horizontal="center" vertical="center" wrapText="true"/>
    </xf>
    <xf applyAlignment="true" applyBorder="false" applyFill="false" applyFont="true" applyNumberFormat="false" applyProtection="false" borderId="139" fillId="52" fontId="139" numFmtId="0" xfId="0">
      <alignment horizontal="center" vertical="center" wrapText="true"/>
    </xf>
    <xf applyAlignment="true" applyBorder="false" applyFill="false" applyFont="true" applyNumberFormat="false" applyProtection="false" borderId="140" fillId="53" fontId="140" numFmtId="0" xfId="0">
      <alignment horizontal="center" vertical="center" wrapText="true"/>
    </xf>
    <xf applyAlignment="true" applyBorder="false" applyFill="false" applyFont="true" applyNumberFormat="false" applyProtection="false" borderId="141" fillId="54" fontId="141" numFmtId="0" xfId="0">
      <alignment horizontal="center" vertical="center" wrapText="true"/>
    </xf>
    <xf applyAlignment="true" applyBorder="false" applyFill="false" applyFont="true" applyNumberFormat="false" applyProtection="false" borderId="142" fillId="55" fontId="142" numFmtId="0" xfId="0">
      <alignment horizontal="center" vertical="center" wrapText="true"/>
    </xf>
    <xf applyAlignment="true" applyBorder="false" applyFill="false" applyFont="true" applyNumberFormat="true" applyProtection="false" borderId="143" fillId="56" fontId="143" numFmtId="223" xfId="0">
      <alignment horizontal="center" vertical="center" wrapText="true"/>
    </xf>
    <xf applyAlignment="true" applyBorder="false" applyFill="false" applyFont="true" applyNumberFormat="true" applyProtection="false" borderId="144" fillId="0" fontId="144" numFmtId="224" xfId="0">
      <alignment horizontal="center" vertical="center" wrapText="true"/>
    </xf>
    <xf applyAlignment="true" applyBorder="false" applyFill="false" applyFont="true" applyNumberFormat="true" applyProtection="false" borderId="145" fillId="0" fontId="145" numFmtId="225" xfId="0">
      <alignment horizontal="center" vertical="center" wrapText="true"/>
    </xf>
    <xf applyAlignment="true" applyBorder="false" applyFill="false" applyFont="true" applyNumberFormat="false" applyProtection="false" borderId="146" fillId="0" fontId="146" numFmtId="0" xfId="0">
      <alignment horizontal="center" vertical="center"/>
    </xf>
    <xf applyAlignment="true" applyBorder="false" applyFill="false" applyFont="true" applyNumberFormat="true" applyProtection="false" borderId="147" fillId="57" fontId="147" numFmtId="226" xfId="0">
      <alignment horizontal="center" vertical="center"/>
    </xf>
    <xf applyAlignment="true" applyBorder="false" applyFill="false" applyFont="true" applyNumberFormat="true" applyProtection="false" borderId="148" fillId="58" fontId="148" numFmtId="227" xfId="0">
      <alignment horizontal="center" vertical="center"/>
    </xf>
    <xf applyAlignment="true" applyBorder="false" applyFill="false" applyFont="true" applyNumberFormat="true" applyProtection="false" borderId="149" fillId="0" fontId="149" numFmtId="228" xfId="0">
      <alignment horizontal="center" vertical="center"/>
    </xf>
    <xf applyAlignment="true" applyBorder="false" applyFill="false" applyFont="true" applyNumberFormat="true" applyProtection="false" borderId="150" fillId="59" fontId="150" numFmtId="229" xfId="0">
      <alignment horizontal="center" vertical="center"/>
    </xf>
    <xf applyAlignment="true" applyBorder="false" applyFill="false" applyFont="true" applyNumberFormat="true" applyProtection="false" borderId="151" fillId="60" fontId="151" numFmtId="230" xfId="0">
      <alignment horizontal="center" vertical="center"/>
    </xf>
    <xf applyAlignment="true" applyBorder="false" applyFill="false" applyFont="true" applyNumberFormat="false" applyProtection="false" borderId="152" fillId="61" fontId="152" numFmtId="0" xfId="0">
      <alignment horizontal="left" vertical="center"/>
    </xf>
    <xf applyAlignment="true" applyBorder="false" applyFill="false" applyFont="true" applyNumberFormat="false" applyProtection="false" borderId="153" fillId="62" fontId="153" numFmtId="0" xfId="0">
      <alignment horizontal="center" vertical="center"/>
    </xf>
    <xf applyAlignment="true" applyBorder="false" applyFill="false" applyFont="true" applyNumberFormat="false" applyProtection="false" borderId="154" fillId="63" fontId="154" numFmtId="0" xfId="0">
      <alignment horizontal="center" vertical="center" wrapText="true"/>
    </xf>
    <xf applyAlignment="true" applyBorder="false" applyFill="false" applyFont="true" applyNumberFormat="false" applyProtection="false" borderId="155" fillId="64" fontId="155" numFmtId="0" xfId="0">
      <alignment vertical="center"/>
    </xf>
    <xf applyAlignment="true" applyBorder="false" applyFill="false" applyFont="true" applyNumberFormat="true" applyProtection="false" borderId="156" fillId="0" fontId="156" numFmtId="231" xfId="0">
      <alignment vertical="center"/>
    </xf>
    <xf applyAlignment="true" applyBorder="false" applyFill="false" applyFont="true" applyNumberFormat="false" applyProtection="false" borderId="157" fillId="0" fontId="157" numFmtId="0" xfId="0">
      <alignment horizontal="center" vertical="center"/>
    </xf>
    <xf applyAlignment="true" applyBorder="false" applyFill="false" applyFont="true" applyNumberFormat="true" applyProtection="false" borderId="158" fillId="0" fontId="158" numFmtId="232" xfId="0">
      <alignment horizontal="left" vertical="center"/>
    </xf>
    <xf applyAlignment="true" applyBorder="false" applyFill="false" applyFont="true" applyNumberFormat="true" applyProtection="false" borderId="159" fillId="65" fontId="159" numFmtId="233" xfId="0">
      <alignment horizontal="center" vertical="center"/>
    </xf>
    <xf applyAlignment="true" applyBorder="false" applyFill="false" applyFont="true" applyNumberFormat="true" applyProtection="false" borderId="160" fillId="66" fontId="160" numFmtId="234" xfId="0">
      <alignment horizontal="center" vertical="center"/>
    </xf>
    <xf applyAlignment="true" applyBorder="false" applyFill="false" applyFont="true" applyNumberFormat="false" applyProtection="false" borderId="161" fillId="0" fontId="161" numFmtId="0" xfId="0">
      <alignment horizontal="center" vertical="center"/>
    </xf>
    <xf applyAlignment="true" applyBorder="false" applyFill="false" applyFont="true" applyNumberFormat="true" applyProtection="false" borderId="162" fillId="0" fontId="162" numFmtId="235" xfId="0">
      <alignment vertical="center"/>
    </xf>
    <xf applyAlignment="true" applyBorder="false" applyFill="false" applyFont="true" applyNumberFormat="false" applyProtection="false" borderId="163" fillId="0" fontId="163" numFmtId="0" xfId="0">
      <alignment horizontal="center" vertical="center"/>
    </xf>
    <xf applyAlignment="true" applyBorder="false" applyFill="false" applyFont="true" applyNumberFormat="true" applyProtection="false" borderId="164" fillId="67" fontId="164" numFmtId="236" xfId="0">
      <alignment horizontal="center" vertical="center"/>
    </xf>
    <xf applyAlignment="true" applyBorder="false" applyFill="false" applyFont="true" applyNumberFormat="true" applyProtection="false" borderId="165" fillId="0" fontId="165" numFmtId="237" xfId="0">
      <alignment vertical="center"/>
    </xf>
    <xf applyAlignment="true" applyBorder="false" applyFill="false" applyFont="true" applyNumberFormat="true" applyProtection="false" borderId="166" fillId="68" fontId="166" numFmtId="238" xfId="0">
      <alignment horizontal="center" vertical="center"/>
    </xf>
    <xf applyAlignment="true" applyBorder="false" applyFill="false" applyFont="true" applyNumberFormat="true" applyProtection="false" borderId="167" fillId="69" fontId="167" numFmtId="239" xfId="0">
      <alignment horizontal="center" vertical="center"/>
    </xf>
    <xf applyAlignment="true" applyBorder="false" applyFill="false" applyFont="true" applyNumberFormat="false" applyProtection="false" borderId="168" fillId="0" fontId="168" numFmtId="0" xfId="0">
      <alignment horizontal="center" vertical="center"/>
    </xf>
    <xf applyAlignment="true" applyBorder="false" applyFill="false" applyFont="true" applyNumberFormat="false" applyProtection="false" borderId="169" fillId="0" fontId="169" numFmtId="0" xfId="0">
      <alignment horizontal="center" vertical="center"/>
    </xf>
    <xf applyAlignment="true" applyBorder="false" applyFill="false" applyFont="true" applyNumberFormat="true" applyProtection="false" borderId="170" fillId="70" fontId="170" numFmtId="240" xfId="0">
      <alignment horizontal="center" vertical="center"/>
    </xf>
    <xf applyAlignment="true" applyBorder="false" applyFill="false" applyFont="true" applyNumberFormat="true" applyProtection="false" borderId="171" fillId="71" fontId="171" numFmtId="241" xfId="0">
      <alignment horizontal="center" vertical="center"/>
    </xf>
    <xf applyAlignment="true" applyBorder="false" applyFill="false" applyFont="true" applyNumberFormat="false" applyProtection="false" borderId="172" fillId="0" fontId="172" numFmtId="0" xfId="0">
      <alignment horizontal="center" vertical="center"/>
    </xf>
    <xf applyAlignment="true" applyBorder="false" applyFill="false" applyFont="true" applyNumberFormat="true" applyProtection="false" borderId="173" fillId="72" fontId="173" numFmtId="242" xfId="0">
      <alignment horizontal="center" vertical="center"/>
    </xf>
    <xf applyAlignment="true" applyBorder="false" applyFill="false" applyFont="true" applyNumberFormat="true" applyProtection="false" borderId="174" fillId="73" fontId="174" numFmtId="243" xfId="0">
      <alignment horizontal="right" vertical="center"/>
    </xf>
    <xf applyAlignment="true" applyBorder="false" applyFill="false" applyFont="true" applyNumberFormat="true" applyProtection="false" borderId="175" fillId="74" fontId="175" numFmtId="244" xfId="0">
      <alignment horizontal="center" vertical="center"/>
    </xf>
    <xf applyAlignment="true" applyBorder="false" applyFill="false" applyFont="true" applyNumberFormat="true" applyProtection="false" borderId="176" fillId="0" fontId="176" numFmtId="245" xfId="0">
      <alignment horizontal="left" vertical="center"/>
    </xf>
    <xf applyAlignment="true" applyBorder="false" applyFill="false" applyFont="true" applyNumberFormat="true" applyProtection="false" borderId="177" fillId="0" fontId="177" numFmtId="246" xfId="0">
      <alignment horizontal="center" vertical="center" wrapText="true"/>
    </xf>
    <xf applyAlignment="true" applyBorder="false" applyFill="false" applyFont="true" applyNumberFormat="false" applyProtection="false" borderId="178" fillId="0" fontId="178" numFmtId="0" xfId="0">
      <alignment horizontal="left" vertical="center"/>
    </xf>
    <xf applyAlignment="true" applyBorder="false" applyFill="false" applyFont="true" applyNumberFormat="false" applyProtection="false" borderId="179" fillId="0" fontId="179" numFmtId="0" xfId="0">
      <alignment horizontal="right" vertical="center"/>
    </xf>
    <xf applyAlignment="true" applyBorder="false" applyFill="false" applyFont="true" applyNumberFormat="false" applyProtection="false" borderId="180" fillId="75" fontId="180" numFmtId="0" xfId="0">
      <alignment vertical="center"/>
    </xf>
    <xf applyAlignment="true" applyBorder="false" applyFill="false" applyFont="true" applyNumberFormat="false" applyProtection="false" borderId="181" fillId="76" fontId="181" numFmtId="0" xfId="0">
      <alignment vertical="center"/>
    </xf>
    <xf applyAlignment="true" applyBorder="false" applyFill="false" applyFont="true" applyNumberFormat="true" applyProtection="false" borderId="182" fillId="0" fontId="182" numFmtId="247" xfId="0">
      <alignment vertical="center"/>
    </xf>
    <xf applyAlignment="true" applyBorder="false" applyFill="false" applyFont="true" applyNumberFormat="false" applyProtection="false" borderId="183" fillId="77" fontId="183" numFmtId="0" xfId="0">
      <alignment vertical="center"/>
    </xf>
    <xf applyAlignment="true" applyBorder="false" applyFill="false" applyFont="true" applyNumberFormat="true" applyProtection="false" borderId="184" fillId="78" fontId="184" numFmtId="248" xfId="0">
      <alignment vertical="center"/>
    </xf>
    <xf applyAlignment="true" applyBorder="false" applyFill="false" applyFont="true" applyNumberFormat="true" applyProtection="false" borderId="185" fillId="0" fontId="185" numFmtId="249" xfId="0">
      <alignment vertical="center"/>
    </xf>
    <xf applyAlignment="true" applyBorder="false" applyFill="false" applyFont="true" applyNumberFormat="false" applyProtection="false" borderId="186" fillId="79" fontId="186" numFmtId="0" xfId="0">
      <alignment horizontal="center" vertical="center"/>
    </xf>
    <xf applyAlignment="true" applyBorder="false" applyFill="false" applyFont="true" applyNumberFormat="false" applyProtection="false" borderId="187" fillId="80" fontId="187" numFmtId="0" xfId="0">
      <alignment vertical="center"/>
    </xf>
    <xf applyAlignment="true" applyBorder="false" applyFill="false" applyFont="true" applyNumberFormat="true" applyProtection="false" borderId="188" fillId="81" fontId="188" numFmtId="250" xfId="0">
      <alignment horizontal="center" vertical="center"/>
    </xf>
    <xf applyAlignment="true" applyBorder="false" applyFill="false" applyFont="true" applyNumberFormat="true" applyProtection="false" borderId="189" fillId="0" fontId="189" numFmtId="251" xfId="0">
      <alignment horizontal="center" vertical="center"/>
    </xf>
    <xf applyAlignment="true" applyBorder="false" applyFill="false" applyFont="true" applyNumberFormat="false" applyProtection="false" borderId="190" fillId="82" fontId="190" numFmtId="0" xfId="0">
      <alignment horizontal="center" vertical="center"/>
    </xf>
    <xf applyAlignment="true" applyBorder="false" applyFill="false" applyFont="true" applyNumberFormat="true" applyProtection="false" borderId="191" fillId="83" fontId="191" numFmtId="252" xfId="0">
      <alignment horizontal="center" vertical="center" wrapText="true"/>
    </xf>
    <xf applyAlignment="true" applyBorder="false" applyFill="false" applyFont="true" applyNumberFormat="false" applyProtection="false" borderId="192" fillId="84" fontId="192" numFmtId="0" xfId="0">
      <alignment horizontal="left" vertical="center"/>
    </xf>
    <xf applyAlignment="true" applyBorder="false" applyFill="false" applyFont="true" applyNumberFormat="true" applyProtection="false" borderId="193" fillId="0" fontId="193" numFmtId="253" xfId="0">
      <alignment horizontal="right" vertical="center"/>
    </xf>
    <xf applyAlignment="true" applyBorder="false" applyFill="false" applyFont="true" applyNumberFormat="false" applyProtection="false" borderId="194" fillId="0" fontId="194" numFmtId="0" xfId="0">
      <alignment horizontal="center" vertical="center" wrapText="true"/>
    </xf>
    <xf applyAlignment="true" applyBorder="false" applyFill="false" applyFont="true" applyNumberFormat="false" applyProtection="false" borderId="195" fillId="0" fontId="195" numFmtId="0" xfId="0">
      <alignment horizontal="center" vertical="center"/>
    </xf>
    <xf applyAlignment="true" applyBorder="false" applyFill="false" applyFont="true" applyNumberFormat="false" applyProtection="false" borderId="196" fillId="0" fontId="196" numFmtId="0" xfId="0">
      <alignment horizontal="center" vertical="center"/>
    </xf>
    <xf applyAlignment="true" applyBorder="false" applyFill="false" applyFont="true" applyNumberFormat="true" applyProtection="false" borderId="197" fillId="0" fontId="197" numFmtId="254" xfId="0">
      <alignment horizontal="left" vertical="center"/>
    </xf>
    <xf applyAlignment="true" applyBorder="false" applyFill="false" applyFont="true" applyNumberFormat="true" applyProtection="false" borderId="198" fillId="0" fontId="198" numFmtId="255" xfId="0">
      <alignment horizontal="left" vertical="center"/>
    </xf>
    <xf applyAlignment="true" applyBorder="false" applyFill="false" applyFont="true" applyNumberFormat="false" applyProtection="false" borderId="199" fillId="0" fontId="199" numFmtId="0" xfId="0">
      <alignment horizontal="center" vertical="center"/>
    </xf>
    <xf applyAlignment="true" applyBorder="false" applyFill="false" applyFont="true" applyNumberFormat="false" applyProtection="false" borderId="200" fillId="85" fontId="200" numFmtId="0" xfId="0">
      <alignment horizontal="left" vertical="center"/>
    </xf>
    <xf applyAlignment="true" applyBorder="false" applyFill="false" applyFont="true" applyNumberFormat="false" applyProtection="false" borderId="201" fillId="86" fontId="201" numFmtId="0" xfId="0">
      <alignment horizontal="center" vertical="center" wrapText="true"/>
    </xf>
    <xf applyAlignment="true" applyBorder="false" applyFill="false" applyFont="true" applyNumberFormat="false" applyProtection="false" borderId="202" fillId="0" fontId="202" numFmtId="0" xfId="0">
      <alignment vertical="center"/>
    </xf>
    <xf applyAlignment="true" applyBorder="false" applyFill="false" applyFont="true" applyNumberFormat="false" applyProtection="false" borderId="203" fillId="0" fontId="203" numFmtId="0" xfId="0">
      <alignment horizontal="left" vertical="center"/>
    </xf>
    <xf applyAlignment="true" applyBorder="false" applyFill="false" applyFont="true" applyNumberFormat="false" applyProtection="false" borderId="204" fillId="0" fontId="204" numFmtId="0" xfId="0">
      <alignment vertical="center"/>
    </xf>
    <xf applyAlignment="true" applyBorder="false" applyFill="false" applyFont="true" applyNumberFormat="true" applyProtection="false" borderId="205" fillId="0" fontId="205" numFmtId="256" xfId="0">
      <alignment horizontal="left" vertical="center"/>
    </xf>
    <xf applyAlignment="true" applyBorder="false" applyFill="false" applyFont="true" applyNumberFormat="false" applyProtection="false" borderId="206" fillId="0" fontId="206" numFmtId="0" xfId="0">
      <alignment horizontal="center" vertical="bottom"/>
    </xf>
    <xf applyAlignment="true" applyBorder="false" applyFill="false" applyFont="true" applyNumberFormat="true" applyProtection="false" borderId="207" fillId="0" fontId="207" numFmtId="257" xfId="0">
      <alignment horizontal="right" vertical="center"/>
    </xf>
    <xf applyAlignment="true" applyBorder="false" applyFill="false" applyFont="true" applyNumberFormat="false" applyProtection="false" borderId="208" fillId="0" fontId="208" numFmtId="0" xfId="0">
      <alignment vertical="center"/>
    </xf>
    <xf applyAlignment="true" applyBorder="false" applyFill="false" applyFont="true" applyNumberFormat="false" applyProtection="false" borderId="209" fillId="0" fontId="209" numFmtId="0" xfId="0">
      <alignment horizontal="right" vertical="center"/>
    </xf>
    <xf applyAlignment="true" applyBorder="false" applyFill="false" applyFont="true" applyNumberFormat="true" applyProtection="false" borderId="210" fillId="0" fontId="210" numFmtId="258" xfId="0">
      <alignment horizontal="left" vertical="center"/>
    </xf>
    <xf applyAlignment="true" applyBorder="false" applyFill="false" applyFont="true" applyNumberFormat="true" applyProtection="false" borderId="211" fillId="0" fontId="211" numFmtId="259" xfId="0">
      <alignment horizontal="left" vertical="center"/>
    </xf>
    <xf applyAlignment="true" applyBorder="false" applyFill="false" applyFont="true" applyNumberFormat="false" applyProtection="false" borderId="212" fillId="0" fontId="212" numFmtId="0" xfId="0">
      <alignment horizontal="right" vertical="center"/>
    </xf>
    <xf applyAlignment="true" applyBorder="false" applyFill="false" applyFont="true" applyNumberFormat="false" applyProtection="false" borderId="213" fillId="0" fontId="213" numFmtId="0" xfId="0">
      <alignment horizontal="left" vertical="center"/>
    </xf>
    <xf applyAlignment="true" applyBorder="false" applyFill="false" applyFont="true" applyNumberFormat="false" applyProtection="false" borderId="214" fillId="87" fontId="214" numFmtId="0" xfId="0">
      <alignment horizontal="center" vertical="center"/>
    </xf>
    <xf applyAlignment="true" applyBorder="false" applyFill="false" applyFont="true" applyNumberFormat="true" applyProtection="false" borderId="215" fillId="0" fontId="215" numFmtId="260" xfId="0">
      <alignment horizontal="right" vertical="center"/>
    </xf>
    <xf applyAlignment="true" applyBorder="false" applyFill="false" applyFont="true" applyNumberFormat="true" applyProtection="false" borderId="216" fillId="0" fontId="216" numFmtId="261" xfId="0">
      <alignment horizontal="left" vertical="center"/>
    </xf>
    <xf applyAlignment="true" applyBorder="false" applyFill="false" applyFont="true" applyNumberFormat="false" applyProtection="false" borderId="217" fillId="0" fontId="217" numFmtId="0" xfId="0">
      <alignment horizontal="left" vertical="center"/>
    </xf>
    <xf applyAlignment="true" applyBorder="false" applyFill="false" applyFont="true" applyNumberFormat="true" applyProtection="false" borderId="218" fillId="0" fontId="218" numFmtId="262" xfId="0">
      <alignment horizontal="left" vertical="center"/>
    </xf>
    <xf applyAlignment="true" applyBorder="false" applyFill="false" applyFont="true" applyNumberFormat="false" applyProtection="false" borderId="219" fillId="0" fontId="219" numFmtId="0" xfId="0">
      <alignment horizontal="center" vertical="center"/>
    </xf>
    <xf applyAlignment="true" applyBorder="false" applyFill="false" applyFont="true" applyNumberFormat="false" applyProtection="false" borderId="220" fillId="0" fontId="220" numFmtId="0" xfId="0">
      <alignment horizontal="center" vertical="center"/>
    </xf>
    <xf applyAlignment="true" applyBorder="false" applyFill="false" applyFont="true" applyNumberFormat="false" applyProtection="false" borderId="221" fillId="0" fontId="221" numFmtId="0" xfId="0">
      <alignment horizontal="center" vertical="center"/>
    </xf>
    <xf applyAlignment="true" applyBorder="false" applyFill="false" applyFont="true" applyNumberFormat="true" applyProtection="false" borderId="222" fillId="88" fontId="222" numFmtId="263" xfId="0">
      <alignment horizontal="center" vertical="center"/>
    </xf>
    <xf applyAlignment="true" applyBorder="false" applyFill="false" applyFont="true" applyNumberFormat="false" applyProtection="false" borderId="223" fillId="89" fontId="223" numFmtId="0" xfId="0">
      <alignment horizontal="center" vertical="center"/>
    </xf>
    <xf applyAlignment="true" applyBorder="false" applyFill="false" applyFont="true" applyNumberFormat="false" applyProtection="false" borderId="224" fillId="90" fontId="224" numFmtId="0" xfId="0">
      <alignment horizontal="center" vertical="center"/>
    </xf>
    <xf applyAlignment="true" applyBorder="false" applyFill="false" applyFont="true" applyNumberFormat="false" applyProtection="false" borderId="225" fillId="0" fontId="225" numFmtId="0" xfId="0">
      <alignment horizontal="center" vertical="center"/>
    </xf>
    <xf applyAlignment="true" applyBorder="false" applyFill="false" applyFont="true" applyNumberFormat="false" applyProtection="false" borderId="226" fillId="91" fontId="226" numFmtId="0" xfId="0">
      <alignment vertical="center"/>
    </xf>
    <xf applyAlignment="true" applyBorder="false" applyFill="false" applyFont="true" applyNumberFormat="false" applyProtection="false" borderId="227" fillId="92" fontId="227" numFmtId="0" xfId="0">
      <alignment horizontal="center" vertical="center"/>
    </xf>
    <xf applyAlignment="true" applyBorder="false" applyFill="false" applyFont="true" applyNumberFormat="true" applyProtection="false" borderId="228" fillId="93" fontId="228" numFmtId="264" xfId="0">
      <alignment horizontal="center" vertical="center"/>
    </xf>
    <xf applyAlignment="true" applyBorder="false" applyFill="false" applyFont="true" applyNumberFormat="true" applyProtection="false" borderId="229" fillId="0" fontId="229" numFmtId="265" xfId="0">
      <alignment horizontal="center" vertical="center"/>
    </xf>
    <xf applyAlignment="true" applyBorder="false" applyFill="false" applyFont="true" applyNumberFormat="true" applyProtection="false" borderId="230" fillId="94" fontId="230" numFmtId="266" xfId="0">
      <alignment horizontal="center" vertical="center"/>
    </xf>
    <xf applyAlignment="true" applyBorder="false" applyFill="false" applyFont="true" applyNumberFormat="true" applyProtection="false" borderId="231" fillId="0" fontId="231" numFmtId="267" xfId="0">
      <alignment vertical="center"/>
    </xf>
    <xf applyAlignment="true" applyBorder="false" applyFill="false" applyFont="true" applyNumberFormat="true" applyProtection="false" borderId="232" fillId="0" fontId="232" numFmtId="268" xfId="0">
      <alignment vertical="center"/>
    </xf>
    <xf applyAlignment="true" applyBorder="false" applyFill="false" applyFont="true" applyNumberFormat="true" applyProtection="false" borderId="233" fillId="0" fontId="233" numFmtId="269" xfId="0">
      <alignment horizontal="center" vertical="center"/>
    </xf>
    <xf applyAlignment="true" applyBorder="false" applyFill="false" applyFont="true" applyNumberFormat="false" applyProtection="false" borderId="234" fillId="95" fontId="234" numFmtId="0" xfId="0">
      <alignment horizontal="center" vertical="center"/>
    </xf>
    <xf applyAlignment="true" applyBorder="false" applyFill="false" applyFont="true" applyNumberFormat="false" applyProtection="false" borderId="235" fillId="96" fontId="235" numFmtId="0" xfId="0">
      <alignment horizontal="right" vertical="center"/>
    </xf>
    <xf applyAlignment="true" applyBorder="false" applyFill="false" applyFont="true" applyNumberFormat="true" applyProtection="false" borderId="236" fillId="97" fontId="236" numFmtId="270" xfId="0">
      <alignment horizontal="center" vertical="center"/>
    </xf>
    <xf applyAlignment="true" applyBorder="false" applyFill="false" applyFont="true" applyNumberFormat="true" applyProtection="false" borderId="237" fillId="98" fontId="237" numFmtId="271" xfId="0">
      <alignment horizontal="center" vertical="center"/>
    </xf>
    <xf applyAlignment="true" applyBorder="false" applyFill="false" applyFont="true" applyNumberFormat="false" applyProtection="false" borderId="238" fillId="99" fontId="238" numFmtId="0" xfId="0">
      <alignment horizontal="center" vertical="center"/>
    </xf>
    <xf applyAlignment="true" applyBorder="false" applyFill="false" applyFont="true" applyNumberFormat="false" applyProtection="false" borderId="239" fillId="100" fontId="239" numFmtId="0" xfId="0">
      <alignment horizontal="center" vertical="center"/>
    </xf>
    <xf applyAlignment="true" applyBorder="false" applyFill="false" applyFont="true" applyNumberFormat="true" applyProtection="false" borderId="240" fillId="101" fontId="240" numFmtId="272" xfId="0">
      <alignment horizontal="center" vertical="center"/>
    </xf>
    <xf applyAlignment="true" applyBorder="false" applyFill="false" applyFont="true" applyNumberFormat="false" applyProtection="false" borderId="241" fillId="102" fontId="241" numFmtId="0" xfId="0">
      <alignment horizontal="center" vertical="center"/>
    </xf>
    <xf applyAlignment="true" applyBorder="false" applyFill="false" applyFont="true" applyNumberFormat="true" applyProtection="false" borderId="242" fillId="103" fontId="242" numFmtId="273" xfId="0">
      <alignment horizontal="center" vertical="center"/>
    </xf>
    <xf applyAlignment="true" applyBorder="false" applyFill="false" applyFont="true" applyNumberFormat="false" applyProtection="false" borderId="243" fillId="104" fontId="243" numFmtId="0" xfId="0">
      <alignment horizontal="center" vertical="center"/>
    </xf>
    <xf applyAlignment="true" applyBorder="false" applyFill="false" applyFont="true" applyNumberFormat="false" applyProtection="false" borderId="244" fillId="105" fontId="244" numFmtId="0" xfId="0">
      <alignment horizontal="center" vertical="center" wrapText="true"/>
    </xf>
    <xf applyAlignment="true" applyBorder="false" applyFill="false" applyFont="true" applyNumberFormat="false" applyProtection="false" borderId="245" fillId="106" fontId="245" numFmtId="0" xfId="0">
      <alignment horizontal="center" vertical="center"/>
    </xf>
    <xf applyAlignment="true" applyBorder="false" applyFill="false" applyFont="true" applyNumberFormat="true" applyProtection="false" borderId="246" fillId="107" fontId="246" numFmtId="274" xfId="0">
      <alignment horizontal="center" vertical="center" wrapText="true"/>
    </xf>
    <xf applyAlignment="true" applyBorder="false" applyFill="false" applyFont="true" applyNumberFormat="false" applyProtection="false" borderId="247" fillId="108" fontId="247" numFmtId="0" xfId="0">
      <alignment vertical="center"/>
    </xf>
    <xf applyAlignment="true" applyBorder="false" applyFill="false" applyFont="true" applyNumberFormat="true" applyProtection="false" borderId="248" fillId="109" fontId="248" numFmtId="275" xfId="0">
      <alignment horizontal="center" vertical="center"/>
    </xf>
    <xf applyAlignment="true" applyBorder="false" applyFill="false" applyFont="true" applyNumberFormat="false" applyProtection="false" borderId="249" fillId="110" fontId="249" numFmtId="0" xfId="0">
      <alignment horizontal="center" vertical="center"/>
    </xf>
    <xf applyAlignment="true" applyBorder="false" applyFill="false" applyFont="true" applyNumberFormat="true" applyProtection="false" borderId="250" fillId="111" fontId="250" numFmtId="276" xfId="0">
      <alignment horizontal="center" vertical="center"/>
    </xf>
    <xf applyAlignment="true" applyBorder="false" applyFill="false" applyFont="true" applyNumberFormat="true" applyProtection="false" borderId="251" fillId="0" fontId="251" numFmtId="277" xfId="0">
      <alignment horizontal="center" vertical="center"/>
    </xf>
    <xf applyAlignment="true" applyBorder="false" applyFill="false" applyFont="true" applyNumberFormat="true" applyProtection="false" borderId="252" fillId="112" fontId="252" numFmtId="278" xfId="0">
      <alignment horizontal="center" vertical="center"/>
    </xf>
    <xf applyAlignment="true" applyBorder="false" applyFill="false" applyFont="true" applyNumberFormat="true" applyProtection="false" borderId="253" fillId="113" fontId="253" numFmtId="279" xfId="0">
      <alignment horizontal="right" vertical="center"/>
    </xf>
    <xf applyAlignment="true" applyBorder="false" applyFill="false" applyFont="true" applyNumberFormat="true" applyProtection="false" borderId="254" fillId="114" fontId="254" numFmtId="280" xfId="0">
      <alignment horizontal="center" vertical="center"/>
    </xf>
    <xf applyAlignment="true" applyBorder="false" applyFill="false" applyFont="true" applyNumberFormat="false" applyProtection="false" borderId="255" fillId="115" fontId="255" numFmtId="0" xfId="0">
      <alignment horizontal="left" vertical="center"/>
    </xf>
    <xf applyAlignment="true" applyBorder="false" applyFill="false" applyFont="true" applyNumberFormat="true" applyProtection="false" borderId="256" fillId="116" fontId="256" numFmtId="281" xfId="0">
      <alignment horizontal="right" vertical="center"/>
    </xf>
    <xf applyAlignment="true" applyBorder="false" applyFill="false" applyFont="true" applyNumberFormat="true" applyProtection="false" borderId="257" fillId="0" fontId="257" numFmtId="282" xfId="0">
      <alignment vertical="center"/>
    </xf>
    <xf applyAlignment="true" applyBorder="false" applyFill="false" applyFont="true" applyNumberFormat="false" applyProtection="false" borderId="258" fillId="117" fontId="258" numFmtId="0" xfId="0">
      <alignment horizontal="right" vertical="center"/>
    </xf>
    <xf applyAlignment="true" applyBorder="false" applyFill="false" applyFont="true" applyNumberFormat="true" applyProtection="false" borderId="259" fillId="118" fontId="259" numFmtId="283" xfId="0">
      <alignment horizontal="center" vertical="center"/>
    </xf>
    <xf applyAlignment="true" applyBorder="false" applyFill="false" applyFont="true" applyNumberFormat="true" applyProtection="false" borderId="260" fillId="119" fontId="260" numFmtId="284" xfId="0">
      <alignment horizontal="center" vertical="center"/>
    </xf>
    <xf applyAlignment="true" applyBorder="false" applyFill="false" applyFont="true" applyNumberFormat="true" applyProtection="false" borderId="261" fillId="120" fontId="261" numFmtId="285" xfId="0">
      <alignment horizontal="center" vertical="center"/>
    </xf>
    <xf applyAlignment="true" applyBorder="false" applyFill="false" applyFont="true" applyNumberFormat="true" applyProtection="false" borderId="262" fillId="121" fontId="262" numFmtId="286" xfId="0">
      <alignment horizontal="center" vertical="center"/>
    </xf>
    <xf applyAlignment="true" applyBorder="false" applyFill="false" applyFont="true" applyNumberFormat="true" applyProtection="false" borderId="263" fillId="122" fontId="263" numFmtId="287" xfId="0">
      <alignment horizontal="center" vertical="center"/>
    </xf>
    <xf applyAlignment="true" applyBorder="false" applyFill="false" applyFont="true" applyNumberFormat="false" applyProtection="false" borderId="264" fillId="0" fontId="264" numFmtId="0" xfId="0">
      <alignment horizontal="center" vertical="center"/>
    </xf>
    <xf applyAlignment="true" applyBorder="false" applyFill="false" applyFont="true" applyNumberFormat="true" applyProtection="false" borderId="265" fillId="123" fontId="265" numFmtId="288" xfId="0">
      <alignment horizontal="right" vertical="center"/>
    </xf>
    <xf applyAlignment="true" applyBorder="false" applyFill="false" applyFont="true" applyNumberFormat="false" applyProtection="false" borderId="266" fillId="0" fontId="266" numFmtId="0" xfId="0">
      <alignment horizontal="center" vertical="center"/>
    </xf>
    <xf applyAlignment="true" applyBorder="false" applyFill="false" applyFont="true" applyNumberFormat="false" applyProtection="false" borderId="267" fillId="124" fontId="267" numFmtId="0" xfId="0">
      <alignment horizontal="center" vertical="center"/>
    </xf>
    <xf applyAlignment="true" applyBorder="false" applyFill="false" applyFont="true" applyNumberFormat="false" applyProtection="false" borderId="268" fillId="125" fontId="268" numFmtId="0" xfId="0">
      <alignment horizontal="center" vertical="center"/>
    </xf>
    <xf applyAlignment="true" applyBorder="false" applyFill="false" applyFont="true" applyNumberFormat="false" applyProtection="false" borderId="269" fillId="0" fontId="269" numFmtId="0" xfId="0">
      <alignment horizontal="center" vertical="center" wrapText="true"/>
    </xf>
    <xf applyAlignment="true" applyBorder="false" applyFill="false" applyFont="true" applyNumberFormat="true" applyProtection="false" borderId="270" fillId="0" fontId="270" numFmtId="289" xfId="0">
      <alignment horizontal="center" vertical="center"/>
    </xf>
    <xf applyAlignment="true" applyBorder="false" applyFill="false" applyFont="true" applyNumberFormat="false" applyProtection="false" borderId="271" fillId="0" fontId="271" numFmtId="0" xfId="0">
      <alignment horizontal="center" vertical="center"/>
    </xf>
    <xf applyAlignment="true" applyBorder="false" applyFill="false" applyFont="true" applyNumberFormat="false" applyProtection="false" borderId="272" fillId="0" fontId="272" numFmtId="0" xfId="0">
      <alignment vertical="center"/>
    </xf>
    <xf applyAlignment="true" applyBorder="false" applyFill="false" applyFont="true" applyNumberFormat="false" applyProtection="false" borderId="273" fillId="0" fontId="273" numFmtId="0" xfId="0">
      <alignment horizontal="center" vertical="center"/>
    </xf>
    <xf applyAlignment="true" applyBorder="false" applyFill="false" applyFont="true" applyNumberFormat="false" applyProtection="false" borderId="274" fillId="0" fontId="274" numFmtId="0" xfId="0">
      <alignment vertical="center"/>
    </xf>
    <xf applyAlignment="true" applyBorder="false" applyFill="false" applyFont="true" applyNumberFormat="false" applyProtection="false" borderId="275" fillId="0" fontId="275" numFmtId="0" xfId="0">
      <alignment horizontal="left" vertical="center"/>
    </xf>
    <xf applyAlignment="true" applyBorder="false" applyFill="false" applyFont="true" applyNumberFormat="false" applyProtection="false" borderId="276" fillId="0" fontId="276" numFmtId="0" xfId="0">
      <alignment horizontal="left" vertical="center"/>
    </xf>
    <xf applyAlignment="true" applyBorder="false" applyFill="false" applyFont="true" applyNumberFormat="false" applyProtection="false" borderId="277" fillId="0" fontId="277" numFmtId="0" xfId="0">
      <alignment horizontal="left" vertical="center"/>
    </xf>
    <xf applyAlignment="true" applyBorder="false" applyFill="false" applyFont="true" applyNumberFormat="false" applyProtection="false" borderId="278" fillId="0" fontId="278" numFmtId="0" xfId="0">
      <alignment horizontal="center" vertical="center"/>
    </xf>
    <xf applyAlignment="true" applyBorder="false" applyFill="false" applyFont="true" applyNumberFormat="false" applyProtection="false" borderId="279" fillId="0" fontId="279" numFmtId="0" xfId="0">
      <alignment vertical="center"/>
    </xf>
    <xf applyAlignment="true" applyBorder="false" applyFill="false" applyFont="true" applyNumberFormat="false" applyProtection="false" borderId="280" fillId="0" fontId="280" numFmtId="0" xfId="0">
      <alignment vertical="center"/>
    </xf>
    <xf applyAlignment="true" applyBorder="false" applyFill="false" applyFont="true" applyNumberFormat="false" applyProtection="false" borderId="281" fillId="0" fontId="281" numFmtId="0" xfId="0">
      <alignment horizontal="center" vertical="center"/>
    </xf>
    <xf applyAlignment="true" applyBorder="false" applyFill="false" applyFont="true" applyNumberFormat="false" applyProtection="false" borderId="282" fillId="0" fontId="282" numFmtId="0" xfId="0">
      <alignment vertical="center"/>
    </xf>
    <xf applyAlignment="true" applyBorder="false" applyFill="false" applyFont="true" applyNumberFormat="false" applyProtection="false" borderId="283" fillId="0" fontId="283" numFmtId="0" xfId="0">
      <alignment horizontal="center" vertical="center"/>
    </xf>
    <xf applyAlignment="true" applyBorder="false" applyFill="false" applyFont="true" applyNumberFormat="false" applyProtection="false" borderId="284" fillId="0" fontId="284" numFmtId="0" xfId="0">
      <alignment horizontal="left" vertical="center"/>
    </xf>
    <xf applyAlignment="true" applyBorder="false" applyFill="false" applyFont="true" applyNumberFormat="false" applyProtection="false" borderId="285" fillId="0" fontId="285" numFmtId="0" xfId="0">
      <alignment horizontal="center" vertical="center"/>
    </xf>
    <xf applyAlignment="true" applyBorder="false" applyFill="false" applyFont="true" applyNumberFormat="false" applyProtection="false" borderId="286" fillId="0" fontId="286" numFmtId="0" xfId="0">
      <alignment horizontal="center" vertical="center"/>
    </xf>
    <xf applyAlignment="true" applyBorder="false" applyFill="false" applyFont="true" applyNumberFormat="false" applyProtection="false" borderId="287" fillId="0" fontId="287" numFmtId="0" xfId="0">
      <alignment horizontal="center" vertical="center"/>
    </xf>
    <xf applyAlignment="true" applyBorder="false" applyFill="false" applyFont="true" applyNumberFormat="false" applyProtection="false" borderId="288" fillId="126" fontId="288" numFmtId="0" xfId="0">
      <alignment horizontal="left" vertical="center"/>
    </xf>
    <xf applyAlignment="true" applyBorder="false" applyFill="false" applyFont="true" applyNumberFormat="false" applyProtection="false" borderId="289" fillId="0" fontId="289" numFmtId="0" xfId="0">
      <alignment horizontal="center" vertical="center"/>
    </xf>
    <xf applyAlignment="true" applyBorder="false" applyFill="false" applyFont="true" applyNumberFormat="false" applyProtection="false" borderId="290" fillId="127" fontId="290" numFmtId="0" xfId="0">
      <alignment horizontal="center" vertical="center"/>
    </xf>
    <xf applyAlignment="true" applyBorder="false" applyFill="false" applyFont="true" applyNumberFormat="false" applyProtection="false" borderId="291" fillId="128" fontId="291" numFmtId="0" xfId="0">
      <alignment horizontal="left" vertical="center"/>
    </xf>
    <xf applyAlignment="true" applyBorder="false" applyFill="false" applyFont="true" applyNumberFormat="false" applyProtection="false" borderId="292" fillId="129" fontId="292" numFmtId="0" xfId="0">
      <alignment horizontal="center" vertical="center"/>
    </xf>
    <xf applyAlignment="true" applyBorder="false" applyFill="false" applyFont="true" applyNumberFormat="true" applyProtection="false" borderId="293" fillId="130" fontId="293" numFmtId="290" xfId="0">
      <alignment horizontal="center" vertical="center"/>
    </xf>
    <xf applyAlignment="true" applyBorder="false" applyFill="false" applyFont="true" applyNumberFormat="false" applyProtection="false" borderId="294" fillId="131" fontId="294" numFmtId="0" xfId="0">
      <alignment horizontal="left" vertical="center"/>
    </xf>
    <xf applyAlignment="true" applyBorder="false" applyFill="false" applyFont="true" applyNumberFormat="false" applyProtection="false" borderId="295" fillId="0" fontId="295" numFmtId="0" xfId="0">
      <alignment horizontal="center" vertical="center"/>
    </xf>
    <xf applyAlignment="true" applyBorder="false" applyFill="false" applyFont="true" applyNumberFormat="false" applyProtection="false" borderId="296" fillId="0" fontId="296" numFmtId="0" xfId="0">
      <alignment horizontal="center" vertical="center"/>
    </xf>
    <xf applyAlignment="true" applyBorder="false" applyFill="false" applyFont="true" applyNumberFormat="false" applyProtection="false" borderId="297" fillId="0" fontId="297" numFmtId="0" xfId="0">
      <alignment horizontal="center" vertical="center" wrapText="true"/>
    </xf>
    <xf applyAlignment="true" applyBorder="false" applyFill="false" applyFont="true" applyNumberFormat="false" applyProtection="false" borderId="298" fillId="0" fontId="298" numFmtId="0" xfId="0">
      <alignment horizontal="left" vertical="center"/>
    </xf>
    <xf applyAlignment="true" applyBorder="false" applyFill="false" applyFont="true" applyNumberFormat="false" applyProtection="false" borderId="299" fillId="0" fontId="299" numFmtId="0" xfId="0">
      <alignment horizontal="center" vertical="center"/>
    </xf>
    <xf applyAlignment="true" applyBorder="false" applyFill="false" applyFont="true" applyNumberFormat="false" applyProtection="false" borderId="300" fillId="0" fontId="300" numFmtId="0" xfId="0">
      <alignment horizontal="center" vertical="center"/>
    </xf>
    <xf applyAlignment="true" applyBorder="false" applyFill="false" applyFont="true" applyNumberFormat="false" applyProtection="false" borderId="301" fillId="0" fontId="301" numFmtId="0" xfId="0">
      <alignment horizontal="center" vertical="center" wrapText="true"/>
    </xf>
    <xf applyAlignment="true" applyBorder="false" applyFill="false" applyFont="true" applyNumberFormat="false" applyProtection="false" borderId="302" fillId="0" fontId="302" numFmtId="0" xfId="0">
      <alignment horizontal="left" vertical="center"/>
    </xf>
    <xf applyAlignment="true" applyBorder="false" applyFill="false" applyFont="true" applyNumberFormat="false" applyProtection="false" borderId="303" fillId="132" fontId="303" numFmtId="0" xfId="0">
      <alignment horizontal="center" vertical="center" wrapText="true"/>
    </xf>
    <xf applyAlignment="true" applyBorder="false" applyFill="false" applyFont="true" applyNumberFormat="true" applyProtection="false" borderId="304" fillId="0" fontId="304" numFmtId="291" xfId="0">
      <alignment horizontal="center" vertical="center"/>
    </xf>
    <xf applyAlignment="true" applyBorder="false" applyFill="false" applyFont="true" applyNumberFormat="true" applyProtection="false" borderId="305" fillId="133" fontId="305" numFmtId="292" xfId="0">
      <alignment horizontal="center" vertical="center"/>
    </xf>
    <xf applyAlignment="true" applyBorder="false" applyFill="false" applyFont="true" applyNumberFormat="false" applyProtection="false" borderId="306" fillId="0" fontId="306" numFmtId="0" xfId="0">
      <alignment horizontal="center" vertical="center"/>
    </xf>
    <xf applyAlignment="true" applyBorder="false" applyFill="false" applyFont="true" applyNumberFormat="false" applyProtection="false" borderId="307" fillId="134" fontId="307" numFmtId="0" xfId="0">
      <alignment horizontal="center" vertical="center"/>
    </xf>
    <xf applyAlignment="true" applyBorder="false" applyFill="false" applyFont="true" applyNumberFormat="false" applyProtection="false" borderId="308" fillId="135" fontId="308" numFmtId="0" xfId="0">
      <alignment horizontal="center" vertical="center"/>
    </xf>
    <xf applyAlignment="true" applyBorder="false" applyFill="false" applyFont="true" applyNumberFormat="false" applyProtection="false" borderId="309" fillId="0" fontId="309" numFmtId="0" xfId="0">
      <alignment horizontal="left" vertical="center"/>
    </xf>
    <xf applyAlignment="true" applyBorder="false" applyFill="false" applyFont="true" applyNumberFormat="true" applyProtection="false" borderId="310" fillId="0" fontId="310" numFmtId="293" xfId="0">
      <alignment horizontal="left" vertical="center"/>
    </xf>
    <xf applyAlignment="true" applyBorder="false" applyFill="false" applyFont="true" applyNumberFormat="true" applyProtection="false" borderId="311" fillId="0" fontId="311" numFmtId="294" xfId="0">
      <alignment horizontal="center" vertical="center"/>
    </xf>
    <xf applyAlignment="true" applyBorder="false" applyFill="false" applyFont="true" applyNumberFormat="true" applyProtection="false" borderId="312" fillId="0" fontId="312" numFmtId="295" xfId="0">
      <alignment horizontal="left" vertical="center" wrapText="true"/>
    </xf>
    <xf applyAlignment="true" applyBorder="false" applyFill="false" applyFont="true" applyNumberFormat="false" applyProtection="false" borderId="313" fillId="0" fontId="313" numFmtId="0" xfId="0">
      <alignment horizontal="left" vertical="center"/>
    </xf>
    <xf applyAlignment="true" applyBorder="false" applyFill="false" applyFont="true" applyNumberFormat="true" applyProtection="false" borderId="314" fillId="136" fontId="314" numFmtId="296" xfId="0">
      <alignment horizontal="center" vertical="center" wrapText="true"/>
    </xf>
    <xf applyAlignment="true" applyBorder="false" applyFill="false" applyFont="true" applyNumberFormat="false" applyProtection="false" borderId="315" fillId="137" fontId="315" numFmtId="0" xfId="0">
      <alignment horizontal="center" vertical="center" wrapText="true"/>
    </xf>
    <xf applyAlignment="true" applyBorder="false" applyFill="false" applyFont="true" applyNumberFormat="true" applyProtection="false" borderId="316" fillId="138" fontId="316" numFmtId="297" xfId="0">
      <alignment horizontal="center" vertical="center" wrapText="true"/>
    </xf>
    <xf applyAlignment="true" applyBorder="false" applyFill="false" applyFont="true" applyNumberFormat="false" applyProtection="false" borderId="317" fillId="0" fontId="317" numFmtId="0" xfId="0">
      <alignment horizontal="left" vertical="center" wrapText="true"/>
    </xf>
    <xf applyAlignment="true" applyBorder="false" applyFill="false" applyFont="true" applyNumberFormat="true" applyProtection="false" borderId="318" fillId="0" fontId="318" numFmtId="298" xfId="0">
      <alignment vertical="center"/>
    </xf>
    <xf applyAlignment="true" applyBorder="false" applyFill="false" applyFont="true" applyNumberFormat="true" applyProtection="false" borderId="319" fillId="0" fontId="319" numFmtId="299" xfId="0">
      <alignment vertical="center"/>
    </xf>
    <xf applyAlignment="true" applyBorder="false" applyFill="false" applyFont="true" applyNumberFormat="true" applyProtection="false" borderId="320" fillId="139" fontId="320" numFmtId="300" xfId="0">
      <alignment horizontal="center" vertical="center"/>
    </xf>
    <xf applyAlignment="true" applyBorder="false" applyFill="false" applyFont="true" applyNumberFormat="true" applyProtection="false" borderId="321" fillId="140" fontId="321" numFmtId="301" xfId="0">
      <alignment horizontal="center" vertical="center"/>
    </xf>
    <xf applyAlignment="true" applyBorder="false" applyFill="false" applyFont="true" applyNumberFormat="true" applyProtection="false" borderId="322" fillId="141" fontId="322" numFmtId="302" xfId="0">
      <alignment horizontal="center" vertical="center"/>
    </xf>
    <xf applyAlignment="true" applyBorder="false" applyFill="false" applyFont="true" applyNumberFormat="true" applyProtection="false" borderId="323" fillId="142" fontId="323" numFmtId="303" xfId="0">
      <alignment horizontal="center" vertical="center"/>
    </xf>
    <xf applyAlignment="true" applyBorder="false" applyFill="false" applyFont="true" applyNumberFormat="true" applyProtection="false" borderId="324" fillId="0" fontId="324" numFmtId="304" xfId="0">
      <alignment horizontal="center" vertical="center"/>
    </xf>
    <xf applyAlignment="true" applyBorder="false" applyFill="false" applyFont="true" applyNumberFormat="true" applyProtection="false" borderId="325" fillId="0" fontId="325" numFmtId="305" xfId="0">
      <alignment vertical="center" wrapText="true"/>
    </xf>
    <xf applyAlignment="true" applyBorder="false" applyFill="false" applyFont="true" applyNumberFormat="true" applyProtection="false" borderId="326" fillId="143" fontId="326" numFmtId="306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8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true" max="4" min="4" style="0" width="10"/>
    <col collapsed="false" customWidth="true" hidden="false" max="5" min="5" style="0" width="10"/>
    <col collapsed="false" customWidth="true" hidden="true" max="5" min="5" style="0" width="10"/>
    <col collapsed="false" customWidth="true" hidden="false" max="6" min="6" style="0" width="10"/>
    <col collapsed="false" customWidth="true" hidden="true" max="6" min="6" style="0" width="10"/>
    <col collapsed="false" customWidth="true" hidden="false" max="7" min="7" style="0" width="10"/>
    <col collapsed="false" customWidth="true" hidden="true" max="7" min="7" style="0" width="10"/>
    <col collapsed="false" customWidth="true" hidden="false" max="8" min="8" style="0" width="10"/>
    <col collapsed="false" customWidth="true" hidden="true" max="8" min="8" style="0" width="10"/>
    <col collapsed="false" customWidth="true" hidden="false" max="9" min="9" style="0" width="10"/>
    <col collapsed="false" customWidth="true" hidden="true" max="9" min="9" style="0" width="10"/>
    <col collapsed="false" customWidth="true" hidden="false" max="10" min="10" style="0" width="10"/>
    <col collapsed="false" customWidth="true" hidden="true" max="10" min="10" style="0" width="10"/>
    <col collapsed="false" customWidth="true" hidden="false" max="11" min="11" style="0" width="10"/>
    <col collapsed="false" customWidth="true" hidden="true" max="11" min="11" style="0" width="10"/>
    <col collapsed="false" customWidth="true" hidden="false" max="12" min="12" style="0" width="10"/>
    <col collapsed="false" customWidth="true" hidden="true" max="12" min="12" style="0" width="10"/>
    <col collapsed="false" customWidth="true" hidden="false" max="13" min="13" style="0" width="10"/>
    <col collapsed="false" customWidth="true" hidden="true" max="13" min="13" style="0" width="10"/>
    <col collapsed="false" customWidth="true" hidden="false" max="14" min="14" style="0" width="10"/>
    <col collapsed="false" customWidth="true" hidden="true" max="14" min="14" style="0" width="10"/>
    <col collapsed="false" customWidth="true" hidden="false" max="15" min="15" style="0" width="10"/>
    <col collapsed="false" customWidth="true" hidden="true" max="15" min="15" style="0" width="10"/>
    <col collapsed="false" customWidth="true" hidden="false" max="16" min="16" style="0" width="10"/>
    <col collapsed="false" customWidth="true" hidden="true" max="16" min="16" style="0" width="10"/>
    <col collapsed="false" customWidth="true" hidden="false" max="17" min="17" style="0" width="10"/>
    <col collapsed="false" customWidth="true" hidden="true" max="17" min="17" style="0" width="10"/>
    <col collapsed="false" customWidth="true" hidden="false" max="18" min="18" style="0" width="10"/>
    <col collapsed="false" customWidth="true" hidden="true" max="18" min="18" style="0" width="10"/>
    <col collapsed="false" customWidth="true" hidden="false" max="19" min="19" style="0" width="10"/>
    <col collapsed="false" customWidth="true" hidden="true" max="19" min="19" style="0" width="10"/>
    <col collapsed="false" customWidth="true" hidden="false" max="20" min="20" style="0" width="10"/>
    <col collapsed="false" customWidth="true" hidden="true" max="20" min="20" style="0" width="10"/>
    <col collapsed="false" customWidth="true" hidden="false" max="21" min="21" style="0" width="10"/>
    <col collapsed="false" customWidth="true" hidden="true" max="21" min="21" style="0" width="10"/>
    <col collapsed="false" customWidth="true" hidden="false" max="22" min="22" style="0" width="10"/>
    <col collapsed="false" customWidth="true" hidden="true" max="22" min="22" style="0" width="10"/>
    <col collapsed="false" customWidth="true" hidden="false" max="23" min="23" style="0" width="10"/>
    <col collapsed="false" customWidth="true" hidden="true" max="23" min="23" style="0" width="10"/>
    <col collapsed="false" customWidth="true" hidden="false" max="24" min="24" style="0" width="10"/>
    <col collapsed="false" customWidth="true" hidden="true" max="24" min="24" style="0" width="10"/>
    <col collapsed="false" customWidth="true" hidden="false" max="25" min="25" style="0" width="10"/>
    <col collapsed="false" customWidth="true" hidden="true" max="25" min="25" style="0" width="10"/>
    <col collapsed="false" customWidth="true" hidden="false" max="26" min="26" style="0" width="10"/>
    <col collapsed="false" customWidth="true" hidden="true" max="26" min="26" style="0" width="10"/>
    <col collapsed="false" customWidth="true" hidden="false" max="27" min="27" style="0" width="10"/>
    <col collapsed="false" customWidth="true" hidden="true" max="27" min="27" style="0" width="10"/>
    <col collapsed="false" customWidth="true" hidden="false" max="28" min="28" style="0" width="10"/>
    <col collapsed="false" customWidth="true" hidden="true" max="28" min="28" style="0" width="10"/>
    <col collapsed="false" customWidth="true" hidden="false" max="29" min="29" style="0" width="10"/>
    <col collapsed="false" customWidth="true" hidden="true" max="29" min="29" style="0" width="10"/>
    <col collapsed="false" customWidth="true" hidden="false" max="30" min="30" style="0" width="10"/>
    <col collapsed="false" customWidth="true" hidden="true" max="30" min="30" style="0" width="10"/>
    <col collapsed="false" customWidth="true" hidden="false" max="31" min="31" style="0" width="10"/>
    <col collapsed="false" customWidth="true" hidden="true" max="31" min="31" style="0" width="10"/>
    <col collapsed="false" customWidth="true" hidden="false" max="32" min="32" style="0" width="10"/>
    <col collapsed="false" customWidth="true" hidden="true" max="32" min="32" style="0" width="10"/>
    <col collapsed="false" customWidth="true" hidden="false" max="33" min="33" style="0" width="10"/>
    <col collapsed="false" customWidth="true" hidden="true" max="33" min="33" style="0" width="10"/>
    <col collapsed="false" customWidth="true" hidden="false" max="34" min="34" style="0" width="10"/>
    <col collapsed="false" customWidth="true" hidden="true" max="34" min="34" style="0" width="10"/>
    <col collapsed="false" customWidth="true" hidden="false" max="35" min="35" style="0" width="10"/>
    <col collapsed="false" customWidth="true" hidden="true" max="35" min="35" style="0" width="10"/>
    <col collapsed="false" customWidth="true" hidden="false" max="36" min="36" style="0" width="10"/>
    <col collapsed="false" customWidth="true" hidden="true" max="36" min="36" style="0" width="10"/>
    <col collapsed="false" customWidth="true" hidden="false" max="37" min="37" style="0" width="10"/>
    <col collapsed="false" customWidth="true" hidden="true" max="37" min="37" style="0" width="10"/>
    <col collapsed="false" customWidth="true" hidden="false" max="38" min="38" style="0" width="10"/>
    <col collapsed="false" customWidth="true" hidden="true" max="38" min="38" style="0" width="10"/>
    <col collapsed="false" customWidth="true" hidden="false" max="39" min="39" style="0" width="10"/>
    <col collapsed="false" customWidth="true" hidden="true" max="39" min="39" style="0" width="10"/>
    <col collapsed="false" customWidth="true" hidden="false" max="40" min="40" style="0" width="10"/>
    <col collapsed="false" customWidth="true" hidden="true" max="40" min="40" style="0" width="10"/>
    <col collapsed="false" customWidth="true" hidden="false" max="41" min="41" style="0" width="10"/>
    <col collapsed="false" customWidth="true" hidden="true" max="41" min="41" style="0" width="10"/>
    <col collapsed="false" customWidth="true" hidden="false" max="42" min="42" style="0" width="10"/>
    <col collapsed="false" customWidth="true" hidden="true" max="42" min="42" style="0" width="10"/>
    <col collapsed="false" customWidth="true" hidden="false" max="43" min="43" style="0" width="10"/>
    <col collapsed="false" customWidth="true" hidden="true" max="43" min="43" style="0" width="10"/>
    <col collapsed="false" customWidth="true" hidden="false" max="44" min="44" style="0" width="10"/>
    <col collapsed="false" customWidth="true" hidden="true" max="44" min="44" style="0" width="10"/>
    <col collapsed="false" customWidth="true" hidden="false" max="45" min="45" style="0" width="10"/>
    <col collapsed="false" customWidth="true" hidden="true" max="45" min="45" style="0" width="10"/>
    <col collapsed="false" customWidth="true" hidden="false" max="46" min="46" style="0" width="10"/>
    <col collapsed="false" customWidth="true" hidden="true" max="46" min="46" style="0" width="10"/>
    <col collapsed="false" customWidth="true" hidden="false" max="47" min="47" style="0" width="10"/>
    <col collapsed="false" customWidth="true" hidden="true" max="47" min="47" style="0" width="10"/>
    <col collapsed="false" customWidth="true" hidden="false" max="48" min="48" style="0" width="10"/>
    <col collapsed="false" customWidth="true" hidden="true" max="48" min="48" style="0" width="10"/>
    <col collapsed="false" customWidth="true" hidden="false" max="49" min="49" style="0" width="10"/>
    <col collapsed="false" customWidth="true" hidden="true" max="49" min="49" style="0" width="10"/>
    <col collapsed="false" customWidth="true" hidden="false" max="50" min="50" style="0" width="10"/>
    <col collapsed="false" customWidth="true" hidden="true" max="50" min="50" style="0" width="10"/>
    <col collapsed="false" customWidth="true" hidden="false" max="51" min="51" style="0" width="10"/>
    <col collapsed="false" customWidth="true" hidden="true" max="51" min="51" style="0" width="10"/>
    <col collapsed="false" customWidth="true" hidden="false" max="52" min="52" style="0" width="10"/>
    <col collapsed="false" customWidth="true" hidden="true" max="52" min="52" style="0" width="10"/>
    <col collapsed="false" customWidth="true" hidden="false" max="53" min="53" style="0" width="10"/>
    <col collapsed="false" customWidth="true" hidden="true" max="53" min="53" style="0" width="10"/>
    <col collapsed="false" customWidth="true" hidden="false" max="54" min="54" style="0" width="10"/>
    <col collapsed="false" customWidth="true" hidden="true" max="54" min="54" style="0" width="10"/>
    <col collapsed="false" customWidth="true" hidden="false" max="55" min="55" style="0" width="10"/>
    <col collapsed="false" customWidth="true" hidden="true" max="55" min="55" style="0" width="10"/>
    <col collapsed="false" customWidth="true" hidden="false" max="56" min="56" style="0" width="10"/>
    <col collapsed="false" customWidth="true" hidden="true" max="56" min="56" style="0" width="10"/>
    <col collapsed="false" customWidth="true" hidden="false" max="57" min="57" style="0" width="10"/>
    <col collapsed="false" customWidth="true" hidden="true" max="57" min="57" style="0" width="10"/>
    <col collapsed="false" customWidth="true" hidden="false" max="58" min="58" style="0" width="10"/>
    <col collapsed="false" customWidth="true" hidden="true" max="58" min="58" style="0" width="10"/>
    <col collapsed="false" customWidth="true" hidden="false" max="59" min="59" style="0" width="10"/>
    <col collapsed="false" customWidth="true" hidden="true" max="59" min="59" style="0" width="10"/>
    <col collapsed="false" customWidth="true" hidden="false" max="60" min="60" style="0" width="10"/>
    <col collapsed="false" customWidth="true" hidden="true" max="60" min="60" style="0" width="10"/>
    <col collapsed="false" customWidth="true" hidden="false" max="61" min="61" style="0" width="10"/>
    <col collapsed="false" customWidth="true" hidden="true" max="61" min="61" style="0" width="10"/>
    <col collapsed="false" customWidth="true" hidden="false" max="62" min="62" style="0" width="10"/>
    <col collapsed="false" customWidth="true" hidden="true" max="62" min="62" style="0" width="10"/>
    <col collapsed="false" customWidth="true" hidden="false" max="63" min="63" style="0" width="10"/>
    <col collapsed="false" customWidth="true" hidden="true" max="63" min="63" style="0" width="10"/>
    <col collapsed="false" customWidth="true" hidden="false" max="64" min="64" style="0" width="10"/>
    <col collapsed="false" customWidth="true" hidden="true" max="64" min="64" style="0" width="10"/>
    <col collapsed="false" customWidth="true" hidden="false" max="65" min="65" style="0" width="10"/>
    <col collapsed="false" customWidth="true" hidden="true" max="65" min="65" style="0" width="10"/>
    <col collapsed="false" customWidth="true" hidden="false" max="66" min="66" style="0" width="10"/>
    <col collapsed="false" customWidth="true" hidden="true" max="66" min="66" style="0" width="10"/>
    <col collapsed="false" customWidth="true" hidden="false" max="67" min="67" style="0" width="10"/>
    <col collapsed="false" customWidth="true" hidden="true" max="67" min="67" style="0" width="10"/>
    <col collapsed="false" customWidth="true" hidden="false" max="68" min="68" style="0" width="10"/>
    <col collapsed="false" customWidth="true" hidden="true" max="68" min="68" style="0" width="10"/>
    <col collapsed="false" customWidth="true" hidden="false" max="69" min="69" style="0" width="10"/>
    <col collapsed="false" customWidth="true" hidden="true" max="69" min="69" style="0" width="10"/>
    <col collapsed="false" customWidth="true" hidden="false" max="70" min="70" style="0" width="10"/>
    <col collapsed="false" customWidth="true" hidden="true" max="70" min="70" style="0" width="10"/>
    <col collapsed="false" customWidth="true" hidden="false" max="71" min="71" style="0" width="10"/>
    <col collapsed="false" customWidth="true" hidden="true" max="71" min="71" style="0" width="10"/>
    <col collapsed="false" customWidth="true" hidden="false" max="72" min="72" style="0" width="10"/>
    <col collapsed="false" customWidth="true" hidden="true" max="72" min="72" style="0" width="10"/>
    <col collapsed="false" customWidth="true" hidden="false" max="73" min="73" style="0" width="10"/>
    <col collapsed="false" customWidth="true" hidden="true" max="73" min="73" style="0" width="10"/>
    <col collapsed="false" customWidth="true" hidden="false" max="74" min="74" style="0" width="10"/>
    <col collapsed="false" customWidth="true" hidden="true" max="74" min="74" style="0" width="10"/>
    <col collapsed="false" customWidth="true" hidden="false" max="75" min="75" style="0" width="10"/>
    <col collapsed="false" customWidth="true" hidden="true" max="75" min="75" style="0" width="10"/>
    <col collapsed="false" customWidth="true" hidden="false" max="76" min="76" style="0" width="10"/>
    <col collapsed="false" customWidth="true" hidden="true" max="76" min="76" style="0" width="10"/>
    <col collapsed="false" customWidth="true" hidden="false" max="77" min="77" style="0" width="10"/>
    <col collapsed="false" customWidth="true" hidden="true" max="77" min="77" style="0" width="10"/>
    <col collapsed="false" customWidth="true" hidden="false" max="78" min="78" style="0" width="10"/>
    <col collapsed="false" customWidth="true" hidden="false" max="79" min="79" style="0" width="10"/>
    <col collapsed="false" customWidth="true" hidden="false" max="80" min="80" style="0" width="10"/>
    <col collapsed="false" customWidth="true" hidden="false" max="81" min="81" style="0" width="10"/>
    <col collapsed="false" customWidth="true" hidden="false" max="82" min="82" style="0" width="10"/>
    <col collapsed="false" customWidth="true" hidden="false" max="83" min="83" style="0" width="10"/>
    <col collapsed="false" customWidth="true" hidden="false" max="84" min="84" style="0" width="10"/>
    <col collapsed="false" customWidth="true" hidden="false" max="85" min="85" style="0" width="10"/>
    <col collapsed="false" customWidth="true" hidden="false" max="86" min="86" style="0" width="10"/>
    <col collapsed="false" customWidth="true" hidden="false" max="87" min="87" style="0" width="10"/>
    <col collapsed="false" customWidth="true" hidden="false" max="88" min="88" style="0" width="10"/>
    <col collapsed="false" customWidth="true" hidden="false" max="89" min="89" style="0" width="10"/>
    <col collapsed="false" customWidth="true" hidden="false" max="90" min="90" style="0" width="10"/>
    <col collapsed="false" customWidth="true" hidden="false" max="91" min="91" style="0" width="10"/>
    <col collapsed="false" customWidth="true" hidden="false" max="92" min="92" style="0" width="10"/>
    <col collapsed="false" customWidth="true" hidden="false" max="93" min="93" style="0" width="10"/>
    <col collapsed="false" customWidth="true" hidden="false" max="94" min="94" style="0" width="10"/>
    <col collapsed="false" customWidth="true" hidden="false" max="95" min="95" style="0" width="10"/>
    <col collapsed="false" customWidth="true" hidden="false" max="96" min="96" style="0" width="10"/>
    <col collapsed="false" customWidth="true" hidden="false" max="97" min="97" style="0" width="10"/>
    <col collapsed="false" customWidth="true" hidden="false" max="98" min="98" style="0" width="10"/>
    <col collapsed="false" customWidth="true" hidden="false" max="99" min="99" style="0" width="10"/>
    <col collapsed="false" customWidth="true" hidden="false" max="100" min="100" style="0" width="10"/>
    <col collapsed="false" customWidth="true" hidden="false" max="101" min="101" style="0" width="10"/>
    <col collapsed="false" customWidth="true" hidden="false" max="102" min="102" style="0" width="10"/>
    <col collapsed="false" customWidth="true" hidden="false" max="103" min="103" style="0" width="10"/>
    <col collapsed="false" customWidth="true" hidden="false" max="104" min="104" style="0" width="10"/>
    <col collapsed="false" customWidth="true" hidden="false" max="105" min="105" style="0" width="10"/>
    <col collapsed="false" customWidth="true" hidden="false" max="106" min="106" style="0" width="10"/>
    <col collapsed="false" customWidth="true" hidden="false" max="107" min="107" style="0" width="10"/>
    <col collapsed="false" customWidth="true" hidden="false" max="108" min="108" style="0" width="10"/>
    <col collapsed="false" customWidth="true" hidden="false" max="109" min="109" style="0" width="10"/>
    <col collapsed="false" customWidth="true" hidden="false" max="110" min="110" style="0" width="10"/>
    <col collapsed="false" customWidth="true" hidden="false" max="111" min="111" style="0" width="10"/>
    <col collapsed="false" customWidth="true" hidden="false" max="112" min="112" style="0" width="10"/>
    <col collapsed="false" customWidth="true" hidden="false" max="113" min="113" style="0" width="10"/>
    <col collapsed="false" customWidth="true" hidden="false" max="114" min="114" style="0" width="10"/>
    <col collapsed="false" customWidth="true" hidden="false" max="115" min="115" style="0" width="10"/>
    <col collapsed="false" customWidth="true" hidden="false" max="116" min="116" style="0" width="10"/>
    <col collapsed="false" customWidth="true" hidden="false" max="117" min="117" style="0" width="10"/>
    <col collapsed="false" customWidth="true" hidden="false" max="118" min="118" style="0" width="10"/>
    <col collapsed="false" customWidth="true" hidden="false" max="119" min="119" style="0" width="10"/>
    <col collapsed="false" customWidth="true" hidden="false" max="120" min="120" style="0" width="10"/>
    <col collapsed="false" customWidth="true" hidden="false" max="121" min="121" style="0" width="10"/>
    <col collapsed="false" customWidth="true" hidden="false" max="122" min="122" style="0" width="10"/>
    <col collapsed="false" customWidth="true" hidden="false" max="123" min="123" style="0" width="10"/>
    <col collapsed="false" customWidth="true" hidden="false" max="124" min="124" style="0" width="10"/>
    <col collapsed="false" customWidth="true" hidden="false" max="125" min="125" style="0" width="10"/>
    <col collapsed="false" customWidth="true" hidden="false" max="126" min="126" style="0" width="10"/>
    <col collapsed="false" customWidth="true" hidden="false" max="127" min="127" style="0" width="10"/>
    <col collapsed="false" customWidth="true" hidden="false" max="128" min="128" style="0" width="10"/>
    <col collapsed="false" customWidth="true" hidden="false" max="129" min="129" style="0" width="10"/>
    <col collapsed="false" customWidth="true" hidden="false" max="130" min="130" style="0" width="10"/>
    <col collapsed="false" customWidth="true" hidden="false" max="131" min="131" style="0" width="10"/>
    <col collapsed="false" customWidth="true" hidden="false" max="132" min="132" style="0" width="10"/>
    <col collapsed="false" customWidth="true" hidden="false" max="133" min="133" style="0" width="10"/>
    <col collapsed="false" customWidth="true" hidden="false" max="134" min="134" style="0" width="10"/>
    <col collapsed="false" customWidth="true" hidden="false" max="135" min="135" style="0" width="10"/>
    <col collapsed="false" customWidth="true" hidden="false" max="136" min="136" style="0" width="10"/>
    <col collapsed="false" customWidth="true" hidden="false" max="137" min="137" style="0" width="10"/>
    <col collapsed="false" customWidth="true" hidden="false" max="138" min="138" style="0" width="10"/>
    <col collapsed="false" customWidth="true" hidden="false" max="139" min="139" style="0" width="10"/>
    <col collapsed="false" customWidth="true" hidden="false" max="140" min="140" style="0" width="10"/>
    <col collapsed="false" customWidth="true" hidden="false" max="141" min="141" style="0" width="10"/>
    <col collapsed="false" customWidth="true" hidden="false" max="142" min="142" style="0" width="10"/>
    <col collapsed="false" customWidth="true" hidden="false" max="143" min="143" style="0" width="10"/>
    <col collapsed="false" customWidth="true" hidden="false" max="144" min="144" style="0" width="10"/>
    <col collapsed="false" customWidth="true" hidden="false" max="145" min="145" style="0" width="10"/>
    <col collapsed="false" customWidth="true" hidden="false" max="146" min="146" style="0" width="10"/>
    <col collapsed="false" customWidth="true" hidden="false" max="147" min="147" style="0" width="10"/>
    <col collapsed="false" customWidth="true" hidden="false" max="148" min="148" style="0" width="10"/>
    <col collapsed="false" customWidth="true" hidden="false" max="149" min="149" style="0" width="10"/>
    <col collapsed="false" customWidth="true" hidden="false" max="150" min="150" style="0" width="10"/>
    <col collapsed="false" customWidth="true" hidden="false" max="151" min="151" style="0" width="10"/>
  </cols>
  <sheetData>
    <row customHeight="true" ht="16"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customHeight="true" ht="16" r="2">
      <c r="B2" s="17"/>
      <c r="C2" s="8" t="str">
        <v>时间</v>
      </c>
      <c r="D2" s="16">
        <v>45492</v>
      </c>
      <c r="E2" s="16">
        <v>45493</v>
      </c>
      <c r="F2" s="16">
        <v>45494</v>
      </c>
      <c r="G2" s="16">
        <v>45495</v>
      </c>
      <c r="H2" s="16">
        <v>45496</v>
      </c>
      <c r="I2" s="16">
        <v>45497</v>
      </c>
      <c r="J2" s="16">
        <v>45498</v>
      </c>
      <c r="K2" s="16">
        <v>45499</v>
      </c>
      <c r="L2" s="16">
        <v>45500</v>
      </c>
      <c r="M2" s="16">
        <v>45501</v>
      </c>
      <c r="N2" s="16">
        <v>45502</v>
      </c>
      <c r="O2" s="16">
        <v>45503</v>
      </c>
      <c r="P2" s="16">
        <v>45504</v>
      </c>
      <c r="Q2" s="16">
        <v>45505</v>
      </c>
      <c r="R2" s="16">
        <v>45506</v>
      </c>
      <c r="S2" s="16">
        <v>45507</v>
      </c>
      <c r="T2" s="16">
        <v>45508</v>
      </c>
      <c r="U2" s="16">
        <v>45509</v>
      </c>
      <c r="V2" s="16">
        <v>45510</v>
      </c>
      <c r="W2" s="16">
        <v>45511</v>
      </c>
      <c r="X2" s="16">
        <v>45512</v>
      </c>
      <c r="Y2" s="16">
        <v>45513</v>
      </c>
      <c r="Z2" s="16">
        <v>45514</v>
      </c>
      <c r="AA2" s="16">
        <v>45515</v>
      </c>
      <c r="AB2" s="16">
        <v>45516</v>
      </c>
      <c r="AC2" s="16">
        <v>45517</v>
      </c>
      <c r="AD2" s="16">
        <v>45518</v>
      </c>
      <c r="AE2" s="16">
        <v>45519</v>
      </c>
      <c r="AF2" s="16">
        <v>45520</v>
      </c>
      <c r="AG2" s="16">
        <v>45521</v>
      </c>
      <c r="AH2" s="16">
        <v>45522</v>
      </c>
      <c r="AI2" s="16">
        <v>45523</v>
      </c>
      <c r="AJ2" s="16">
        <v>45524</v>
      </c>
      <c r="AK2" s="16">
        <v>45525</v>
      </c>
      <c r="AL2" s="16">
        <v>45526</v>
      </c>
      <c r="AM2" s="16">
        <v>45527</v>
      </c>
      <c r="AN2" s="16">
        <v>45528</v>
      </c>
      <c r="AO2" s="16">
        <v>45529</v>
      </c>
      <c r="AP2" s="16">
        <v>45530</v>
      </c>
      <c r="AQ2" s="16">
        <v>45531</v>
      </c>
      <c r="AR2" s="16">
        <v>45532</v>
      </c>
      <c r="AS2" s="16">
        <v>45533</v>
      </c>
      <c r="AT2" s="16">
        <v>45534</v>
      </c>
      <c r="AU2" s="16">
        <v>45535</v>
      </c>
      <c r="AV2" s="16">
        <v>45536</v>
      </c>
      <c r="AW2" s="16">
        <v>45537</v>
      </c>
      <c r="AX2" s="16">
        <v>45538</v>
      </c>
      <c r="AY2" s="16">
        <v>45539</v>
      </c>
      <c r="AZ2" s="16">
        <v>45540</v>
      </c>
      <c r="BA2" s="16">
        <v>45541</v>
      </c>
      <c r="BB2" s="16">
        <v>45542</v>
      </c>
      <c r="BC2" s="16">
        <v>45543</v>
      </c>
      <c r="BD2" s="16">
        <v>45544</v>
      </c>
      <c r="BE2" s="16">
        <v>45545</v>
      </c>
      <c r="BF2" s="16">
        <v>45546</v>
      </c>
      <c r="BG2" s="16">
        <v>45547</v>
      </c>
      <c r="BH2" s="16">
        <v>45548</v>
      </c>
      <c r="BI2" s="16">
        <v>45549</v>
      </c>
      <c r="BJ2" s="16">
        <v>45550</v>
      </c>
      <c r="BK2" s="16">
        <v>45551</v>
      </c>
      <c r="BL2" s="16">
        <v>45552</v>
      </c>
      <c r="BM2" s="16">
        <v>45553</v>
      </c>
      <c r="BN2" s="16">
        <v>45554</v>
      </c>
      <c r="BO2" s="16">
        <v>45555</v>
      </c>
      <c r="BP2" s="16">
        <v>45556</v>
      </c>
      <c r="BQ2" s="16">
        <v>45557</v>
      </c>
      <c r="BR2" s="16">
        <v>45558</v>
      </c>
      <c r="BS2" s="16">
        <v>45559</v>
      </c>
      <c r="BT2" s="16">
        <v>45560</v>
      </c>
      <c r="BU2" s="16">
        <v>45561</v>
      </c>
      <c r="BV2" s="16">
        <v>45562</v>
      </c>
      <c r="BW2" s="16">
        <v>45563</v>
      </c>
      <c r="BX2" s="16">
        <v>45564</v>
      </c>
      <c r="BY2" s="16">
        <v>45565</v>
      </c>
      <c r="BZ2" s="16">
        <v>45566</v>
      </c>
      <c r="CA2" s="16">
        <v>45567</v>
      </c>
      <c r="CB2" s="16">
        <v>45568</v>
      </c>
      <c r="CC2" s="16">
        <v>45569</v>
      </c>
      <c r="CD2" s="16">
        <v>45570</v>
      </c>
      <c r="CE2" s="16">
        <v>45571</v>
      </c>
      <c r="CF2" s="16">
        <v>45572</v>
      </c>
      <c r="CG2" s="16">
        <v>45573</v>
      </c>
      <c r="CH2" s="16">
        <v>45574</v>
      </c>
      <c r="CI2" s="16">
        <v>45575</v>
      </c>
      <c r="CJ2" s="16">
        <v>45576</v>
      </c>
      <c r="CK2" s="16">
        <v>45577</v>
      </c>
      <c r="CL2" s="16">
        <v>45578</v>
      </c>
      <c r="CM2" s="16">
        <v>45579</v>
      </c>
      <c r="CN2" s="16">
        <v>45580</v>
      </c>
      <c r="CO2" s="16">
        <v>45581</v>
      </c>
      <c r="CP2" s="16">
        <v>45582</v>
      </c>
      <c r="CQ2" s="16">
        <v>45583</v>
      </c>
      <c r="CR2" s="16">
        <v>45584</v>
      </c>
      <c r="CS2" s="16">
        <v>45585</v>
      </c>
      <c r="CT2" s="16">
        <v>45586</v>
      </c>
      <c r="CU2" s="16">
        <v>45587</v>
      </c>
      <c r="CV2" s="16">
        <v>45588</v>
      </c>
      <c r="CW2" s="16">
        <v>45589</v>
      </c>
      <c r="CX2" s="16">
        <v>45590</v>
      </c>
      <c r="CY2" s="16">
        <v>45591</v>
      </c>
      <c r="CZ2" s="16">
        <v>45592</v>
      </c>
      <c r="DA2" s="16">
        <v>45593</v>
      </c>
      <c r="DB2" s="16">
        <v>45594</v>
      </c>
      <c r="DC2" s="16">
        <v>45595</v>
      </c>
      <c r="DD2" s="16">
        <v>45596</v>
      </c>
      <c r="DE2" s="16">
        <v>45597</v>
      </c>
      <c r="DF2" s="16">
        <v>45598</v>
      </c>
      <c r="DG2" s="16">
        <v>45599</v>
      </c>
      <c r="DH2" s="16">
        <v>45600</v>
      </c>
      <c r="DI2" s="16">
        <v>45601</v>
      </c>
      <c r="DJ2" s="16">
        <v>45602</v>
      </c>
      <c r="DK2" s="16">
        <v>45603</v>
      </c>
      <c r="DL2" s="16">
        <v>45604</v>
      </c>
      <c r="DM2" s="16">
        <v>45605</v>
      </c>
      <c r="DN2" s="16">
        <v>45606</v>
      </c>
      <c r="DO2" s="16">
        <v>45607</v>
      </c>
      <c r="DP2" s="16">
        <v>45608</v>
      </c>
      <c r="DQ2" s="16">
        <v>45609</v>
      </c>
      <c r="DR2" s="16">
        <v>45610</v>
      </c>
      <c r="DS2" s="16">
        <v>45611</v>
      </c>
      <c r="DT2" s="16">
        <v>45612</v>
      </c>
      <c r="DU2" s="16">
        <v>45613</v>
      </c>
      <c r="DV2" s="16">
        <v>45614</v>
      </c>
      <c r="DW2" s="16">
        <v>45615</v>
      </c>
      <c r="DX2" s="16">
        <v>45616</v>
      </c>
      <c r="DY2" s="16">
        <v>45617</v>
      </c>
      <c r="DZ2" s="16">
        <v>45618</v>
      </c>
      <c r="EA2" s="16">
        <v>45619</v>
      </c>
      <c r="EB2" s="16">
        <v>45620</v>
      </c>
      <c r="EC2" s="16">
        <v>45621</v>
      </c>
      <c r="ED2" s="16">
        <v>45622</v>
      </c>
      <c r="EE2" s="16">
        <v>45623</v>
      </c>
      <c r="EF2" s="16">
        <v>45624</v>
      </c>
      <c r="EG2" s="16">
        <v>45625</v>
      </c>
      <c r="EH2" s="16">
        <v>45626</v>
      </c>
      <c r="EI2" s="16">
        <v>45627</v>
      </c>
      <c r="EJ2" s="16">
        <v>45628</v>
      </c>
      <c r="EK2" s="16">
        <v>45629</v>
      </c>
      <c r="EL2" s="16">
        <v>45630</v>
      </c>
      <c r="EM2" s="16">
        <v>45631</v>
      </c>
      <c r="EN2" s="16">
        <v>45632</v>
      </c>
      <c r="EO2" s="16">
        <v>45633</v>
      </c>
      <c r="EP2" s="16">
        <v>45634</v>
      </c>
      <c r="EQ2" s="16">
        <v>45635</v>
      </c>
      <c r="ER2" s="16">
        <v>45636</v>
      </c>
      <c r="ES2" s="16">
        <v>45637</v>
      </c>
      <c r="ET2" s="16">
        <v>45638</v>
      </c>
      <c r="EU2" s="16">
        <v>45639</v>
      </c>
    </row>
    <row customHeight="true" ht="17" r="3">
      <c r="A3" s="21" t="str">
        <v>128000269031621</v>
      </c>
      <c r="B3" s="7" t="str">
        <v>成品到货计划</v>
      </c>
      <c r="C3" s="22" t="str">
        <v>预估到货量</v>
      </c>
      <c r="D3" s="19"/>
      <c r="E3" s="5">
        <v>1000</v>
      </c>
      <c r="F3" s="19">
        <v>0</v>
      </c>
      <c r="G3" s="19">
        <v>0</v>
      </c>
      <c r="H3" s="19">
        <v>0</v>
      </c>
      <c r="I3" s="5">
        <v>4000</v>
      </c>
      <c r="J3" s="5">
        <v>4500</v>
      </c>
      <c r="K3" s="5">
        <v>4500</v>
      </c>
      <c r="L3" s="5">
        <v>5000</v>
      </c>
      <c r="M3" s="5">
        <v>5500</v>
      </c>
      <c r="N3" s="5">
        <v>4500</v>
      </c>
      <c r="O3" s="5">
        <v>4000</v>
      </c>
      <c r="P3" s="5">
        <v>7000</v>
      </c>
      <c r="Q3" s="5">
        <v>7500</v>
      </c>
      <c r="R3" s="5">
        <v>8500</v>
      </c>
      <c r="S3" s="5">
        <v>9000</v>
      </c>
      <c r="T3" s="5">
        <v>9000</v>
      </c>
      <c r="U3" s="5">
        <v>9000</v>
      </c>
      <c r="V3" s="5">
        <v>9000</v>
      </c>
      <c r="W3" s="5">
        <v>12000</v>
      </c>
      <c r="X3" s="5">
        <v>12000</v>
      </c>
      <c r="Y3" s="5">
        <v>12000</v>
      </c>
      <c r="Z3" s="5">
        <v>9000</v>
      </c>
      <c r="AA3" s="5">
        <v>12000</v>
      </c>
      <c r="AB3" s="5">
        <v>12000</v>
      </c>
      <c r="AC3" s="20">
        <v>5800</v>
      </c>
      <c r="AD3" s="20">
        <v>11200</v>
      </c>
      <c r="AE3" s="20">
        <v>5800</v>
      </c>
      <c r="AF3" s="20">
        <v>11200</v>
      </c>
      <c r="AG3" s="20">
        <v>5800</v>
      </c>
      <c r="AH3" s="20">
        <v>11200</v>
      </c>
      <c r="AI3" s="20">
        <v>5800</v>
      </c>
      <c r="AJ3" s="20">
        <v>11200</v>
      </c>
      <c r="AK3" s="20">
        <v>5800</v>
      </c>
      <c r="AL3" s="20">
        <v>11200</v>
      </c>
      <c r="AM3" s="20">
        <v>5800</v>
      </c>
      <c r="AN3" s="20">
        <v>11200</v>
      </c>
      <c r="AO3" s="20">
        <v>11200</v>
      </c>
      <c r="AP3" s="20">
        <v>5800</v>
      </c>
      <c r="AQ3" s="20">
        <v>11200</v>
      </c>
      <c r="AR3" s="20">
        <v>5800</v>
      </c>
      <c r="AS3" s="20">
        <v>11200</v>
      </c>
      <c r="AT3" s="20">
        <v>5800</v>
      </c>
      <c r="AU3" s="20">
        <v>11200</v>
      </c>
      <c r="AV3" s="20">
        <v>5800</v>
      </c>
      <c r="AW3" s="20">
        <v>11200</v>
      </c>
      <c r="AX3" s="20">
        <v>5800</v>
      </c>
      <c r="AY3" s="20">
        <v>11200</v>
      </c>
      <c r="AZ3" s="20">
        <v>11200</v>
      </c>
      <c r="BA3" s="20">
        <v>5800</v>
      </c>
      <c r="BB3" s="20">
        <v>11200</v>
      </c>
      <c r="BC3" s="20">
        <v>5800</v>
      </c>
      <c r="BD3" s="20">
        <v>11200</v>
      </c>
      <c r="BE3" s="20">
        <v>5800</v>
      </c>
      <c r="BF3" s="20">
        <v>11200</v>
      </c>
      <c r="BG3" s="20">
        <v>11200</v>
      </c>
      <c r="BH3" s="20">
        <v>11200</v>
      </c>
      <c r="BI3" s="20">
        <v>11200</v>
      </c>
      <c r="BJ3" s="20">
        <v>11200</v>
      </c>
      <c r="BK3" s="20">
        <v>11200</v>
      </c>
      <c r="BL3" s="20">
        <v>11200</v>
      </c>
      <c r="BM3" s="20">
        <v>11200</v>
      </c>
      <c r="BN3" s="20">
        <v>11200</v>
      </c>
      <c r="BO3" s="20">
        <v>11200</v>
      </c>
      <c r="BP3" s="20">
        <v>11200</v>
      </c>
      <c r="BQ3" s="20">
        <v>11200</v>
      </c>
      <c r="BR3" s="20">
        <v>11200</v>
      </c>
      <c r="BS3" s="20">
        <v>11200</v>
      </c>
      <c r="BT3" s="20">
        <v>16800</v>
      </c>
      <c r="BU3" s="20">
        <v>16800</v>
      </c>
      <c r="BV3" s="20">
        <v>11200</v>
      </c>
      <c r="BW3" s="20">
        <v>11200</v>
      </c>
      <c r="BX3" s="20">
        <v>16800</v>
      </c>
      <c r="BY3" s="20">
        <v>16800</v>
      </c>
      <c r="BZ3" s="13">
        <v>16800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11600</v>
      </c>
      <c r="CH3" s="13">
        <v>5800</v>
      </c>
      <c r="CI3" s="13">
        <v>5800</v>
      </c>
      <c r="CJ3" s="13">
        <v>5800</v>
      </c>
      <c r="CK3" s="13">
        <v>11600</v>
      </c>
      <c r="CL3" s="13">
        <v>8000</v>
      </c>
      <c r="CM3" s="13">
        <v>16800</v>
      </c>
      <c r="CN3" s="13">
        <v>5800</v>
      </c>
      <c r="CO3" s="13">
        <v>11600</v>
      </c>
      <c r="CP3" s="13">
        <v>11600</v>
      </c>
      <c r="CQ3" s="13">
        <v>11600</v>
      </c>
      <c r="CR3" s="13">
        <v>11600</v>
      </c>
      <c r="CS3" s="13">
        <v>11600</v>
      </c>
      <c r="CT3" s="13">
        <v>11600</v>
      </c>
      <c r="CU3" s="13">
        <v>17500</v>
      </c>
      <c r="CV3" s="13">
        <v>11600</v>
      </c>
      <c r="CW3" s="13">
        <v>17500</v>
      </c>
      <c r="CX3" s="13">
        <v>11600</v>
      </c>
      <c r="CY3" s="13">
        <v>11600</v>
      </c>
      <c r="CZ3" s="13">
        <v>11600</v>
      </c>
      <c r="DA3" s="13">
        <v>0</v>
      </c>
      <c r="DB3" s="13">
        <v>0</v>
      </c>
      <c r="DC3" s="13">
        <v>0</v>
      </c>
      <c r="DD3" s="13">
        <v>24000</v>
      </c>
      <c r="DE3" s="13">
        <v>12000</v>
      </c>
      <c r="DF3" s="13">
        <v>12000</v>
      </c>
      <c r="DG3" s="13">
        <v>0</v>
      </c>
      <c r="DH3" s="13">
        <v>10000</v>
      </c>
      <c r="DI3" s="13">
        <v>10000</v>
      </c>
      <c r="DJ3" s="13">
        <v>10000</v>
      </c>
      <c r="DK3" s="13">
        <v>14000</v>
      </c>
      <c r="DL3" s="13">
        <v>14000</v>
      </c>
      <c r="DM3" s="13">
        <v>14000</v>
      </c>
      <c r="DN3" s="13">
        <v>14000</v>
      </c>
      <c r="DO3" s="13">
        <v>12000</v>
      </c>
      <c r="DP3" s="13">
        <v>17000</v>
      </c>
      <c r="DQ3" s="13">
        <v>17000</v>
      </c>
      <c r="DR3" s="13">
        <v>11600</v>
      </c>
      <c r="DS3" s="13">
        <v>17000</v>
      </c>
      <c r="DT3" s="13">
        <v>17000</v>
      </c>
      <c r="DU3" s="13">
        <v>11600</v>
      </c>
      <c r="DV3" s="13">
        <v>11600</v>
      </c>
      <c r="DW3" s="13">
        <v>17000</v>
      </c>
      <c r="DX3" s="13">
        <v>17000</v>
      </c>
      <c r="DY3" s="13">
        <v>11600</v>
      </c>
      <c r="DZ3" s="13">
        <v>17000</v>
      </c>
      <c r="EA3" s="13">
        <v>17000</v>
      </c>
      <c r="EB3" s="13">
        <v>11600</v>
      </c>
      <c r="EC3" s="13">
        <v>11600</v>
      </c>
      <c r="ED3" s="13">
        <v>17000</v>
      </c>
      <c r="EE3" s="13">
        <v>17000</v>
      </c>
      <c r="EF3" s="13">
        <v>11600</v>
      </c>
      <c r="EG3" s="13">
        <v>17000</v>
      </c>
      <c r="EH3" s="13">
        <v>17000</v>
      </c>
      <c r="EI3" s="13">
        <v>11600</v>
      </c>
      <c r="EJ3" s="13">
        <v>11600</v>
      </c>
      <c r="EK3" s="13">
        <v>11600</v>
      </c>
      <c r="EL3" s="13">
        <v>17000</v>
      </c>
      <c r="EM3" s="13">
        <v>11600</v>
      </c>
      <c r="EN3" s="13">
        <v>11600</v>
      </c>
      <c r="EO3" s="13">
        <v>17000</v>
      </c>
      <c r="EP3" s="13">
        <v>11600</v>
      </c>
      <c r="EQ3" s="13">
        <v>11600</v>
      </c>
      <c r="ER3" s="13">
        <v>11600</v>
      </c>
      <c r="ES3" s="13">
        <v>17000</v>
      </c>
      <c r="ET3" s="13">
        <v>11600</v>
      </c>
    </row>
    <row customHeight="true" ht="16" r="4">
      <c r="B4" s="7"/>
      <c r="C4" s="8" t="str">
        <v>实际到货量</v>
      </c>
      <c r="D4" s="10"/>
      <c r="E4" s="11">
        <v>1089</v>
      </c>
      <c r="F4" s="10"/>
      <c r="G4" s="10"/>
      <c r="H4" s="10"/>
      <c r="I4" s="11">
        <v>4860</v>
      </c>
      <c r="J4" s="10">
        <v>4239</v>
      </c>
      <c r="K4" s="10">
        <v>4509</v>
      </c>
      <c r="L4" s="10">
        <v>2106</v>
      </c>
      <c r="M4" s="10">
        <v>0</v>
      </c>
      <c r="N4" s="10">
        <v>5508</v>
      </c>
      <c r="O4" s="10">
        <v>4536</v>
      </c>
      <c r="P4" s="10">
        <v>5724</v>
      </c>
      <c r="Q4" s="10">
        <v>8502</v>
      </c>
      <c r="R4" s="10">
        <v>7742</v>
      </c>
      <c r="S4" s="10">
        <v>1512</v>
      </c>
      <c r="T4" s="10">
        <v>1620</v>
      </c>
      <c r="U4" s="10">
        <v>5250</v>
      </c>
      <c r="V4" s="10">
        <v>2880</v>
      </c>
      <c r="W4" s="10">
        <v>5859</v>
      </c>
      <c r="X4" s="10">
        <v>5832</v>
      </c>
      <c r="Y4" s="10">
        <v>5850</v>
      </c>
      <c r="Z4" s="10">
        <v>10400</v>
      </c>
      <c r="AA4" s="10">
        <v>5184</v>
      </c>
      <c r="AB4" s="10">
        <v>6156</v>
      </c>
      <c r="AC4" s="10">
        <v>5544</v>
      </c>
      <c r="AD4" s="10">
        <v>11836</v>
      </c>
      <c r="AE4" s="10">
        <v>6112</v>
      </c>
      <c r="AF4" s="10">
        <v>11669</v>
      </c>
      <c r="AG4" s="10">
        <v>8986</v>
      </c>
      <c r="AH4" s="10">
        <v>10043</v>
      </c>
      <c r="AI4" s="10">
        <v>5744</v>
      </c>
      <c r="AJ4" s="10">
        <v>4860</v>
      </c>
      <c r="AK4" s="10">
        <v>11340</v>
      </c>
      <c r="AL4" s="10">
        <v>10280</v>
      </c>
      <c r="AM4" s="10">
        <v>5508</v>
      </c>
      <c r="AN4" s="10">
        <v>11268</v>
      </c>
      <c r="AO4" s="10">
        <v>11576</v>
      </c>
      <c r="AP4" s="10">
        <v>5832</v>
      </c>
      <c r="AQ4" s="10">
        <v>11988</v>
      </c>
      <c r="AR4" s="10">
        <v>5832</v>
      </c>
      <c r="AS4" s="10">
        <v>11664</v>
      </c>
      <c r="AT4" s="10">
        <v>6156</v>
      </c>
      <c r="AU4" s="10">
        <v>11016</v>
      </c>
      <c r="AV4" s="10">
        <v>12136</v>
      </c>
      <c r="AW4" s="10">
        <v>0</v>
      </c>
      <c r="AX4" s="10">
        <v>11664</v>
      </c>
      <c r="AY4" s="10">
        <v>11523</v>
      </c>
      <c r="AZ4" s="10">
        <v>11576</v>
      </c>
      <c r="BA4" s="10">
        <v>6068</v>
      </c>
      <c r="BB4" s="10">
        <v>11664</v>
      </c>
      <c r="BC4" s="10">
        <v>11576</v>
      </c>
      <c r="BD4" s="10">
        <v>0</v>
      </c>
      <c r="BE4" s="10">
        <v>11988</v>
      </c>
      <c r="BF4" s="10">
        <v>6392</v>
      </c>
      <c r="BG4" s="10">
        <v>11547</v>
      </c>
      <c r="BH4" s="10">
        <v>7407</v>
      </c>
      <c r="BI4" s="10">
        <v>17172</v>
      </c>
      <c r="BJ4" s="10">
        <v>0</v>
      </c>
      <c r="BK4" s="10">
        <v>17320</v>
      </c>
      <c r="BL4" s="10">
        <v>9956</v>
      </c>
      <c r="BM4" s="10">
        <v>0</v>
      </c>
      <c r="BN4" s="10">
        <v>11664</v>
      </c>
      <c r="BO4" s="10">
        <v>0</v>
      </c>
      <c r="BP4" s="10">
        <f>13662+5832</f>
      </c>
      <c r="BQ4" s="10">
        <f>7290+4338+6068</f>
      </c>
      <c r="BR4" s="10">
        <v>11016</v>
      </c>
      <c r="BS4" s="10">
        <v>13520</v>
      </c>
      <c r="BT4" s="10">
        <v>11900</v>
      </c>
      <c r="BU4" s="10">
        <f>5850+6480</f>
      </c>
      <c r="BV4" s="10">
        <v>16580</v>
      </c>
      <c r="BW4" s="10">
        <v>7364</v>
      </c>
      <c r="BX4" s="10">
        <v>10044</v>
      </c>
      <c r="BY4" s="10">
        <f>12872+5850</f>
      </c>
      <c r="BZ4" s="23">
        <f>11700+9720</f>
      </c>
      <c r="CA4" s="23"/>
      <c r="CB4" s="23"/>
      <c r="CC4" s="23"/>
      <c r="CD4" s="23"/>
      <c r="CE4" s="23"/>
      <c r="CF4" s="23"/>
      <c r="CG4" s="23">
        <v>11934</v>
      </c>
      <c r="CH4" s="13">
        <v>5850</v>
      </c>
      <c r="CI4" s="23">
        <v>5508</v>
      </c>
      <c r="CJ4" s="23">
        <v>0</v>
      </c>
      <c r="CK4" s="23">
        <v>5508</v>
      </c>
      <c r="CL4" s="23">
        <f>9396+5868</f>
      </c>
      <c r="CM4" s="23">
        <f>11789+5850</f>
      </c>
      <c r="CN4" s="23">
        <f>5850+972</f>
      </c>
      <c r="CO4" s="23">
        <f>13844</f>
      </c>
      <c r="CP4" s="23">
        <v>8649</v>
      </c>
      <c r="CQ4" s="23">
        <f>11700+9407</f>
      </c>
      <c r="CR4" s="23">
        <f>5945+1944</f>
      </c>
      <c r="CS4" s="23">
        <v>21979</v>
      </c>
      <c r="CT4" s="23">
        <v>0</v>
      </c>
      <c r="CU4" s="23">
        <v>12224</v>
      </c>
      <c r="CV4" s="23">
        <v>17408</v>
      </c>
      <c r="CW4" s="23">
        <f>5832+5832+11754</f>
      </c>
      <c r="CX4" s="23">
        <f>5850+11988</f>
      </c>
      <c r="CY4" s="23">
        <v>6156</v>
      </c>
      <c r="CZ4" s="23">
        <v>5420</v>
      </c>
      <c r="DA4" s="23">
        <v>0</v>
      </c>
      <c r="DB4" s="23">
        <v>0</v>
      </c>
      <c r="DC4" s="23">
        <v>0</v>
      </c>
      <c r="DD4" s="23">
        <v>0</v>
      </c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</row>
    <row customHeight="true" ht="16" r="5">
      <c r="B5" s="18"/>
      <c r="C5" s="1"/>
      <c r="D5" s="1"/>
      <c r="E5" s="1"/>
      <c r="F5" s="1"/>
      <c r="G5" s="1"/>
      <c r="H5" s="1"/>
      <c r="I5" s="1"/>
      <c r="J5" s="1"/>
      <c r="K5" s="1"/>
      <c r="L5" s="1" t="str">
        <v>枕芯气味问题，影响出货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 t="str">
        <v>台风停产一天</v>
      </c>
      <c r="BL5" s="1"/>
      <c r="BM5" s="1"/>
      <c r="BN5" s="1"/>
      <c r="BO5" s="1" t="str">
        <v>发往华南</v>
      </c>
      <c r="BP5" s="1"/>
      <c r="BQ5" s="1"/>
      <c r="BR5" s="1"/>
      <c r="BS5" s="1"/>
      <c r="BT5" s="1"/>
      <c r="BU5" s="1"/>
      <c r="BV5" s="1"/>
      <c r="BW5" s="1"/>
      <c r="BX5" s="1"/>
      <c r="BY5" s="1"/>
    </row>
    <row customHeight="true" ht="32" r="6">
      <c r="B6" s="7" t="str">
        <v>内枕套到货计划</v>
      </c>
      <c r="C6" s="8" t="str">
        <v>预估到货量</v>
      </c>
      <c r="D6" s="9"/>
      <c r="E6" s="9"/>
      <c r="F6" s="5">
        <v>5500</v>
      </c>
      <c r="G6" s="5">
        <v>5500</v>
      </c>
      <c r="H6" s="5">
        <v>7000</v>
      </c>
      <c r="I6" s="5">
        <v>7000</v>
      </c>
      <c r="J6" s="5">
        <v>8400</v>
      </c>
      <c r="K6" s="5">
        <v>7000</v>
      </c>
      <c r="L6" s="5">
        <v>7000</v>
      </c>
      <c r="M6" s="5">
        <v>7000</v>
      </c>
      <c r="N6" s="5"/>
      <c r="O6" s="5">
        <v>8000</v>
      </c>
      <c r="P6" s="5">
        <v>8500</v>
      </c>
      <c r="Q6" s="5">
        <v>8500</v>
      </c>
      <c r="R6" s="5">
        <v>10000</v>
      </c>
      <c r="S6" s="5">
        <v>10000</v>
      </c>
      <c r="T6" s="5">
        <v>12000</v>
      </c>
      <c r="U6" s="5">
        <v>13000</v>
      </c>
      <c r="V6" s="5">
        <v>13000</v>
      </c>
      <c r="W6" s="5">
        <v>15000</v>
      </c>
      <c r="X6" s="5">
        <v>15000</v>
      </c>
      <c r="Y6" s="5">
        <v>15000</v>
      </c>
      <c r="Z6" s="5">
        <v>15000</v>
      </c>
      <c r="AA6" s="5"/>
      <c r="AB6" s="5">
        <v>15000</v>
      </c>
      <c r="AC6" s="5">
        <v>15000</v>
      </c>
      <c r="AD6" s="5">
        <v>15000</v>
      </c>
      <c r="AE6" s="5">
        <v>15000</v>
      </c>
      <c r="AF6" s="5">
        <v>15000</v>
      </c>
      <c r="AG6" s="5">
        <v>18000</v>
      </c>
      <c r="AH6" s="5">
        <v>18000</v>
      </c>
      <c r="AI6" s="5">
        <v>18000</v>
      </c>
      <c r="AJ6" s="5">
        <v>18000</v>
      </c>
      <c r="AK6" s="5">
        <v>18000</v>
      </c>
      <c r="AL6" s="5">
        <v>20000</v>
      </c>
      <c r="AM6" s="5">
        <v>20000</v>
      </c>
      <c r="AN6" s="5">
        <v>20000</v>
      </c>
      <c r="AO6" s="5">
        <v>20000</v>
      </c>
      <c r="AP6" s="5">
        <v>20000</v>
      </c>
      <c r="AQ6" s="5">
        <v>20000</v>
      </c>
      <c r="AR6" s="5">
        <v>20000</v>
      </c>
      <c r="AS6" s="5">
        <v>20000</v>
      </c>
      <c r="AT6" s="5">
        <v>20000</v>
      </c>
      <c r="AU6" s="5">
        <v>20000</v>
      </c>
      <c r="AV6" s="5">
        <v>20000</v>
      </c>
      <c r="AW6" s="5">
        <v>20000</v>
      </c>
      <c r="AX6" s="5">
        <v>20000</v>
      </c>
      <c r="AY6" s="5">
        <v>20000</v>
      </c>
      <c r="AZ6" s="5">
        <v>20000</v>
      </c>
      <c r="BA6" s="5">
        <v>20000</v>
      </c>
      <c r="BB6" s="5">
        <v>20000</v>
      </c>
      <c r="BC6" s="5">
        <v>20000</v>
      </c>
      <c r="BD6" s="5">
        <v>20000</v>
      </c>
      <c r="BE6" s="5">
        <v>20000</v>
      </c>
      <c r="BF6" s="5">
        <v>20000</v>
      </c>
      <c r="BG6" s="5">
        <v>20000</v>
      </c>
      <c r="BH6" s="5">
        <v>20000</v>
      </c>
      <c r="BI6" s="5">
        <v>20000</v>
      </c>
      <c r="BJ6" s="5">
        <v>20000</v>
      </c>
      <c r="BK6" s="5">
        <v>20000</v>
      </c>
      <c r="BL6" s="5">
        <v>20000</v>
      </c>
      <c r="BM6" s="5">
        <v>20000</v>
      </c>
      <c r="BN6" s="5">
        <v>20000</v>
      </c>
      <c r="BO6" s="5">
        <v>20000</v>
      </c>
      <c r="BP6" s="5">
        <v>20000</v>
      </c>
      <c r="BQ6" s="5">
        <v>20000</v>
      </c>
      <c r="BR6" s="5">
        <v>20000</v>
      </c>
      <c r="BS6" s="5">
        <v>20000</v>
      </c>
      <c r="BT6" s="5">
        <v>20000</v>
      </c>
      <c r="BU6" s="5">
        <v>20000</v>
      </c>
      <c r="BV6" s="5">
        <v>20000</v>
      </c>
      <c r="BW6" s="5">
        <v>20000</v>
      </c>
      <c r="BX6" s="5">
        <v>20000</v>
      </c>
      <c r="BY6" s="5">
        <v>20000</v>
      </c>
      <c r="CH6" s="13" t="str">
        <v>华南</v>
      </c>
      <c r="CW6" s="13" t="str">
        <v>华南5832个</v>
      </c>
    </row>
    <row customHeight="true" ht="16" r="7">
      <c r="B7" s="7"/>
      <c r="C7" s="8" t="str">
        <v>实际到货量</v>
      </c>
      <c r="D7" s="10"/>
      <c r="E7" s="10"/>
      <c r="F7" s="11">
        <v>5500</v>
      </c>
      <c r="G7" s="11">
        <v>5500</v>
      </c>
      <c r="H7" s="11">
        <v>6720</v>
      </c>
      <c r="I7" s="14">
        <v>4480</v>
      </c>
      <c r="J7" s="10">
        <v>8400</v>
      </c>
      <c r="K7" s="10">
        <v>0</v>
      </c>
      <c r="L7" s="10">
        <v>0</v>
      </c>
      <c r="M7" s="10">
        <v>0</v>
      </c>
      <c r="N7" s="10">
        <v>0</v>
      </c>
      <c r="O7" s="10">
        <v>8960</v>
      </c>
      <c r="P7" s="10">
        <v>8500</v>
      </c>
      <c r="Q7" s="10">
        <v>8400</v>
      </c>
      <c r="R7" s="10">
        <v>12040</v>
      </c>
      <c r="S7" s="10">
        <v>0</v>
      </c>
      <c r="T7" s="10">
        <v>11000</v>
      </c>
      <c r="U7" s="10">
        <v>0</v>
      </c>
      <c r="V7" s="10">
        <v>12040</v>
      </c>
      <c r="W7" s="10">
        <v>0</v>
      </c>
      <c r="X7" s="10">
        <v>12040</v>
      </c>
      <c r="Y7" s="10">
        <v>0</v>
      </c>
      <c r="Z7" s="10">
        <v>12040</v>
      </c>
      <c r="AA7" s="10">
        <v>0</v>
      </c>
      <c r="AB7" s="10">
        <v>12040</v>
      </c>
      <c r="AC7" s="10">
        <v>12040</v>
      </c>
      <c r="AD7" s="10">
        <v>12040</v>
      </c>
      <c r="AE7" s="10">
        <v>12040</v>
      </c>
      <c r="AF7" s="10">
        <v>12040</v>
      </c>
      <c r="AG7" s="10">
        <v>12040</v>
      </c>
      <c r="AH7" s="10">
        <v>12040</v>
      </c>
      <c r="AI7" s="10">
        <v>12040</v>
      </c>
      <c r="AJ7" s="10">
        <v>12040</v>
      </c>
      <c r="AK7" s="10">
        <v>12040</v>
      </c>
      <c r="AL7" s="10">
        <v>12040</v>
      </c>
      <c r="AM7" s="10">
        <v>12040</v>
      </c>
      <c r="AN7" s="10">
        <v>12040</v>
      </c>
      <c r="AO7" s="10">
        <v>12040</v>
      </c>
      <c r="AP7" s="10"/>
      <c r="AQ7" s="10">
        <v>12040</v>
      </c>
      <c r="AR7" s="10">
        <v>12040</v>
      </c>
      <c r="AS7" s="10">
        <v>12040</v>
      </c>
      <c r="AT7" s="10">
        <v>12040</v>
      </c>
      <c r="AU7" s="10">
        <v>12040</v>
      </c>
      <c r="AV7" s="10">
        <v>12040</v>
      </c>
      <c r="AW7" s="10"/>
      <c r="AX7" s="10">
        <v>12040</v>
      </c>
      <c r="AY7" s="10">
        <v>12040</v>
      </c>
      <c r="AZ7" s="10">
        <v>12040</v>
      </c>
      <c r="BA7" s="10">
        <v>12040</v>
      </c>
      <c r="BB7" s="10">
        <v>12040</v>
      </c>
      <c r="BC7" s="10">
        <v>12040</v>
      </c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</row>
    <row customHeight="true" ht="91" r="8">
      <c r="B8" s="18"/>
      <c r="C8" s="1"/>
      <c r="D8" s="1"/>
      <c r="E8" s="1"/>
      <c r="F8" s="1"/>
      <c r="G8" s="1"/>
      <c r="H8" s="1"/>
      <c r="I8" s="26" t="str">
        <v>缺口25日到</v>
      </c>
      <c r="J8" s="1" t="str">
        <v>补缺口1400个</v>
      </c>
      <c r="K8" s="24" t="str">
        <v>生产正常，因为有库存，高裕通知停止
送货两天</v>
      </c>
      <c r="L8" s="1" t="str">
        <v>仍停止送货，生产5000每天</v>
      </c>
      <c r="M8" s="1" t="str">
        <v>仍停止送货，生产5000每天</v>
      </c>
      <c r="N8" s="1"/>
      <c r="O8" s="1" t="str">
        <v>开始送货</v>
      </c>
      <c r="P8" s="1"/>
      <c r="Q8" s="1"/>
      <c r="R8" s="25" t="str">
        <v>高裕要求2天送货一次</v>
      </c>
      <c r="S8" s="25"/>
      <c r="T8" s="25" t="str">
        <v>高裕要求2天送货一次</v>
      </c>
      <c r="U8" s="2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customHeight="true" ht="32" r="9">
      <c r="B9" s="7" t="str">
        <v>外枕套到货计划</v>
      </c>
      <c r="C9" s="8" t="str">
        <v>预估到货量</v>
      </c>
      <c r="D9" s="9"/>
      <c r="E9" s="5">
        <v>400</v>
      </c>
      <c r="F9" s="5">
        <v>600</v>
      </c>
      <c r="G9" s="5">
        <v>1500</v>
      </c>
      <c r="H9" s="5">
        <v>3800</v>
      </c>
      <c r="I9" s="5">
        <v>4400</v>
      </c>
      <c r="J9" s="6">
        <v>5200</v>
      </c>
      <c r="K9" s="6">
        <v>5500</v>
      </c>
      <c r="L9" s="6">
        <v>6800</v>
      </c>
      <c r="M9" s="6">
        <v>5000</v>
      </c>
      <c r="N9" s="6">
        <v>4400</v>
      </c>
      <c r="O9" s="6">
        <v>8200</v>
      </c>
      <c r="P9" s="6">
        <v>8700</v>
      </c>
      <c r="Q9" s="2">
        <v>5000</v>
      </c>
      <c r="R9" s="2">
        <v>4000</v>
      </c>
      <c r="S9" s="2">
        <v>4800</v>
      </c>
      <c r="T9" s="2">
        <v>5400</v>
      </c>
      <c r="U9" s="2">
        <v>5400</v>
      </c>
      <c r="V9" s="2">
        <v>6200</v>
      </c>
      <c r="W9" s="2">
        <v>7100</v>
      </c>
      <c r="X9" s="2">
        <v>7700</v>
      </c>
      <c r="Y9" s="2">
        <v>8400</v>
      </c>
      <c r="Z9" s="2">
        <v>9300</v>
      </c>
      <c r="AA9" s="2">
        <v>9500</v>
      </c>
      <c r="AB9" s="2">
        <v>7200</v>
      </c>
      <c r="AC9" s="4">
        <v>6000</v>
      </c>
      <c r="AD9" s="4">
        <v>10000</v>
      </c>
      <c r="AE9" s="4">
        <v>10000</v>
      </c>
      <c r="AF9" s="4">
        <v>10000</v>
      </c>
      <c r="AG9" s="3">
        <v>10000</v>
      </c>
      <c r="AH9" s="3">
        <v>10000</v>
      </c>
      <c r="AI9" s="3">
        <v>10000</v>
      </c>
      <c r="AJ9" s="3">
        <v>8000</v>
      </c>
      <c r="AK9" s="3">
        <v>10000</v>
      </c>
      <c r="AL9" s="3">
        <v>10000</v>
      </c>
      <c r="AM9" s="3">
        <v>10000</v>
      </c>
      <c r="AN9" s="3">
        <v>10000</v>
      </c>
      <c r="AO9" s="3">
        <v>10000</v>
      </c>
      <c r="AP9" s="3">
        <v>10000</v>
      </c>
      <c r="AQ9" s="3">
        <v>11000</v>
      </c>
      <c r="AR9" s="3">
        <v>11000</v>
      </c>
      <c r="AS9" s="3">
        <v>11000</v>
      </c>
      <c r="AT9" s="3">
        <v>11000</v>
      </c>
      <c r="AU9" s="3">
        <v>11000</v>
      </c>
      <c r="AV9" s="3">
        <v>0</v>
      </c>
      <c r="AW9" s="3">
        <v>11000</v>
      </c>
      <c r="AX9" s="3">
        <v>12000</v>
      </c>
      <c r="AY9" s="3">
        <v>12000</v>
      </c>
      <c r="AZ9" s="3">
        <v>12000</v>
      </c>
      <c r="BA9" s="3">
        <v>13000</v>
      </c>
      <c r="BB9" s="3">
        <v>13000</v>
      </c>
      <c r="BC9" s="3">
        <v>0</v>
      </c>
      <c r="BD9" s="3">
        <v>18000</v>
      </c>
      <c r="BE9" s="3">
        <v>14000</v>
      </c>
      <c r="BF9" s="3">
        <v>14000</v>
      </c>
      <c r="BG9" s="3">
        <v>14000</v>
      </c>
      <c r="BH9" s="3">
        <v>14000</v>
      </c>
      <c r="BI9" s="3">
        <v>14000</v>
      </c>
      <c r="BJ9" s="3">
        <v>0</v>
      </c>
      <c r="BK9" s="3">
        <v>14000</v>
      </c>
      <c r="BL9" s="3">
        <v>0</v>
      </c>
      <c r="BM9" s="3">
        <v>14000</v>
      </c>
      <c r="BN9" s="3">
        <v>14000</v>
      </c>
      <c r="BO9" s="3">
        <v>14000</v>
      </c>
      <c r="BP9" s="3">
        <v>14000</v>
      </c>
      <c r="BQ9" s="3">
        <v>0</v>
      </c>
      <c r="BR9" s="3">
        <v>14000</v>
      </c>
      <c r="BS9" s="3">
        <v>14000</v>
      </c>
      <c r="BT9" s="3">
        <v>14000</v>
      </c>
      <c r="BU9" s="3">
        <v>14000</v>
      </c>
      <c r="BV9" s="3">
        <v>14000</v>
      </c>
      <c r="BW9" s="3">
        <v>14000</v>
      </c>
      <c r="BX9" s="3">
        <v>0</v>
      </c>
      <c r="BY9" s="3">
        <v>14000</v>
      </c>
    </row>
    <row customHeight="true" ht="16" r="10">
      <c r="B10" s="7"/>
      <c r="C10" s="12" t="str">
        <v>实际到货量</v>
      </c>
      <c r="D10" s="10"/>
      <c r="E10" s="11">
        <v>400</v>
      </c>
      <c r="F10" s="11">
        <v>600</v>
      </c>
      <c r="G10" s="11">
        <v>1500</v>
      </c>
      <c r="H10" s="11">
        <v>3800</v>
      </c>
      <c r="I10" s="11">
        <v>4400</v>
      </c>
      <c r="J10" s="10">
        <v>5200</v>
      </c>
      <c r="K10" s="10">
        <v>5500</v>
      </c>
      <c r="L10" s="10">
        <v>6500</v>
      </c>
      <c r="M10" s="10">
        <v>4000</v>
      </c>
      <c r="N10" s="10">
        <v>3200</v>
      </c>
      <c r="O10" s="10">
        <v>8000</v>
      </c>
      <c r="P10" s="10">
        <v>4000</v>
      </c>
      <c r="Q10" s="10">
        <v>5000</v>
      </c>
      <c r="R10" s="10">
        <v>4000</v>
      </c>
      <c r="S10" s="10">
        <v>2000</v>
      </c>
      <c r="T10" s="10">
        <v>8200</v>
      </c>
      <c r="U10" s="10">
        <v>3000</v>
      </c>
      <c r="V10" s="10">
        <v>7000</v>
      </c>
      <c r="W10" s="10">
        <v>6200</v>
      </c>
      <c r="X10" s="10">
        <v>8000</v>
      </c>
      <c r="Y10" s="10">
        <v>8300</v>
      </c>
      <c r="Z10" s="10">
        <v>8900</v>
      </c>
      <c r="AA10" s="10">
        <v>8900</v>
      </c>
      <c r="AB10" s="10">
        <v>6400</v>
      </c>
      <c r="AC10" s="10">
        <v>9000</v>
      </c>
      <c r="AD10" s="10">
        <v>9300</v>
      </c>
      <c r="AE10" s="10">
        <v>9300</v>
      </c>
      <c r="AF10" s="10">
        <v>9500</v>
      </c>
      <c r="AG10" s="10">
        <v>9500</v>
      </c>
      <c r="AH10" s="10">
        <v>12000</v>
      </c>
      <c r="AI10" s="10">
        <v>3000</v>
      </c>
      <c r="AJ10" s="10">
        <v>11000</v>
      </c>
      <c r="AK10" s="10">
        <v>11000</v>
      </c>
      <c r="AL10" s="10">
        <v>10100</v>
      </c>
      <c r="AM10" s="10">
        <v>9000</v>
      </c>
      <c r="AN10" s="10">
        <v>11000</v>
      </c>
      <c r="AO10" s="10">
        <v>11000</v>
      </c>
      <c r="AP10" s="10">
        <v>5000</v>
      </c>
      <c r="AQ10" s="10"/>
      <c r="AR10" s="10">
        <v>8500</v>
      </c>
      <c r="AS10" s="10">
        <v>11000</v>
      </c>
      <c r="AT10" s="10">
        <v>11000</v>
      </c>
      <c r="AU10" s="10"/>
      <c r="AV10" s="10">
        <v>10000</v>
      </c>
      <c r="AW10" s="10">
        <v>5000</v>
      </c>
      <c r="AX10" s="10">
        <v>10000</v>
      </c>
      <c r="AY10" s="10">
        <v>10000</v>
      </c>
      <c r="AZ10" s="10">
        <v>9000</v>
      </c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</row>
    <row customHeight="true" ht="16"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5"/>
      <c r="N11" s="1"/>
      <c r="O11" s="1"/>
      <c r="P11" s="1"/>
      <c r="Q11" s="1"/>
      <c r="R11" s="1" t="str">
        <v>刀口问题突出，不良率过高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customHeight="true" ht="16"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tr">
        <v>蓝色部分为东隆8.1更新新出货计划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customHeight="true" ht="16"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customHeight="true" ht="16"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customHeight="true" ht="16"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customHeight="true" ht="16"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customHeight="true" ht="16"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customHeight="true" ht="16"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>
        <v>142921</v>
      </c>
      <c r="AN18" s="1">
        <v>85000</v>
      </c>
      <c r="AO18" s="1"/>
      <c r="AP18" s="1"/>
      <c r="AQ18" s="1"/>
      <c r="AR18" s="1"/>
      <c r="AS18" s="1"/>
      <c r="AT18" s="1"/>
      <c r="AU18" s="1"/>
    </row>
    <row customHeight="true" ht="16"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>
        <v>159500</v>
      </c>
      <c r="AN19" s="1">
        <v>99000</v>
      </c>
      <c r="AO19" s="1"/>
      <c r="AP19" s="1"/>
      <c r="AQ19" s="1"/>
      <c r="AR19" s="1"/>
      <c r="AS19" s="1"/>
      <c r="AT19" s="1"/>
      <c r="AU19" s="1"/>
    </row>
    <row customHeight="true" ht="16"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>
        <f>260000*0.85</f>
      </c>
      <c r="AQ20" s="1"/>
      <c r="AR20" s="1"/>
      <c r="AS20" s="1"/>
      <c r="AT20" s="1"/>
      <c r="AU20" s="1"/>
    </row>
  </sheetData>
  <mergeCells>
    <mergeCell ref="R8:S8"/>
    <mergeCell ref="T8:U8"/>
    <mergeCell ref="B3:B4"/>
    <mergeCell ref="B6:B7"/>
    <mergeCell ref="B9:B1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1" xSplit="4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2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3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2"/>
    <col collapsed="false" customWidth="true" hidden="false" max="34" min="34" style="0" width="12"/>
    <col collapsed="false" customWidth="true" hidden="false" max="35" min="35" style="0" width="12"/>
    <col collapsed="false" customWidth="true" hidden="false" max="36" min="36" style="0" width="12"/>
    <col collapsed="false" customWidth="true" hidden="false" max="37" min="37" style="0" width="12"/>
    <col collapsed="false" customWidth="true" hidden="false" max="38" min="38" style="0" width="12"/>
    <col collapsed="false" customWidth="true" hidden="false" max="39" min="39" style="0" width="12"/>
    <col collapsed="false" customWidth="true" hidden="false" max="40" min="40" style="0" width="12"/>
    <col collapsed="false" customWidth="true" hidden="false" max="41" min="41" style="0" width="12"/>
    <col collapsed="false" customWidth="true" hidden="false" max="42" min="42" style="0" width="12"/>
    <col collapsed="false" customWidth="true" hidden="false" max="43" min="43" style="0" width="12"/>
    <col collapsed="false" customWidth="true" hidden="false" max="44" min="44" style="0" width="12"/>
    <col collapsed="false" customWidth="true" hidden="false" max="45" min="45" style="0" width="12"/>
    <col collapsed="false" customWidth="true" hidden="false" max="46" min="46" style="0" width="12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</cols>
  <sheetData>
    <row customHeight="true" ht="22" r="1">
      <c r="A1" s="35"/>
      <c r="B1" s="34" t="str">
        <v>sku编码</v>
      </c>
      <c r="C1" s="34" t="str">
        <v>颜色</v>
      </c>
      <c r="D1" s="34" t="str">
        <v>尺寸</v>
      </c>
      <c r="E1" s="33">
        <v>45616</v>
      </c>
      <c r="F1" s="33">
        <v>45617</v>
      </c>
      <c r="G1" s="33">
        <v>45618</v>
      </c>
      <c r="H1" s="33">
        <v>45619</v>
      </c>
      <c r="I1" s="33">
        <v>45620</v>
      </c>
      <c r="J1" s="33">
        <v>45621</v>
      </c>
      <c r="K1" s="33">
        <v>45622</v>
      </c>
      <c r="L1" s="33">
        <v>45623</v>
      </c>
      <c r="M1" s="33">
        <v>45624</v>
      </c>
      <c r="N1" s="33">
        <v>45625</v>
      </c>
      <c r="O1" s="33">
        <v>45626</v>
      </c>
      <c r="P1" s="33">
        <v>45627</v>
      </c>
      <c r="Q1" s="33">
        <v>45628</v>
      </c>
      <c r="R1" s="33">
        <v>45629</v>
      </c>
      <c r="S1" s="33">
        <v>45630</v>
      </c>
      <c r="T1" s="33">
        <v>45631</v>
      </c>
      <c r="U1" s="33">
        <v>45632</v>
      </c>
      <c r="V1" s="33">
        <v>45633</v>
      </c>
      <c r="W1" s="33">
        <v>45634</v>
      </c>
      <c r="X1" s="33">
        <v>45635</v>
      </c>
      <c r="Y1" s="33">
        <v>45636</v>
      </c>
      <c r="Z1" s="33">
        <v>45637</v>
      </c>
      <c r="AA1" s="33">
        <v>45638</v>
      </c>
      <c r="AB1" s="33">
        <v>45639</v>
      </c>
      <c r="AC1" s="33">
        <v>45640</v>
      </c>
      <c r="AD1" s="33">
        <v>45641</v>
      </c>
      <c r="AE1" s="33">
        <v>45642</v>
      </c>
      <c r="AF1" s="33">
        <v>45643</v>
      </c>
      <c r="AG1" s="33">
        <v>45644</v>
      </c>
      <c r="AH1" s="33">
        <v>45645</v>
      </c>
      <c r="AI1" s="33">
        <v>45646</v>
      </c>
      <c r="AJ1" s="33">
        <v>45647</v>
      </c>
      <c r="AK1" s="33">
        <v>45648</v>
      </c>
      <c r="AL1" s="33">
        <v>45649</v>
      </c>
      <c r="AM1" s="33">
        <v>45650</v>
      </c>
      <c r="AN1" s="33">
        <v>45651</v>
      </c>
      <c r="AO1" s="33">
        <v>45652</v>
      </c>
      <c r="AP1" s="33">
        <v>45653</v>
      </c>
      <c r="AQ1" s="33">
        <v>45654</v>
      </c>
      <c r="AR1" s="33">
        <v>45655</v>
      </c>
      <c r="AS1" s="33">
        <v>45656</v>
      </c>
      <c r="AT1" s="33">
        <v>45657</v>
      </c>
      <c r="AU1" s="27"/>
      <c r="AV1" s="27"/>
      <c r="AW1" s="27"/>
    </row>
    <row customHeight="true" ht="24" r="2">
      <c r="A2" s="30" t="str">
        <v>四季被整被到货计划</v>
      </c>
      <c r="B2" s="31" t="str">
        <v>12800025601141516</v>
      </c>
      <c r="C2" s="29" t="str">
        <v>深空蓝</v>
      </c>
      <c r="D2" s="29" t="str">
        <v>150*200cm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810</v>
      </c>
      <c r="T2" s="28">
        <v>0</v>
      </c>
      <c r="U2" s="28">
        <v>0</v>
      </c>
      <c r="V2" s="28">
        <v>0</v>
      </c>
      <c r="W2" s="28">
        <v>810</v>
      </c>
      <c r="X2" s="28">
        <v>0</v>
      </c>
      <c r="Y2" s="28">
        <v>0</v>
      </c>
      <c r="Z2" s="28">
        <v>0</v>
      </c>
      <c r="AA2" s="28">
        <v>810</v>
      </c>
      <c r="AB2" s="28">
        <v>0</v>
      </c>
      <c r="AC2" s="28">
        <v>0</v>
      </c>
      <c r="AD2" s="28">
        <v>0</v>
      </c>
      <c r="AE2" s="28">
        <v>702</v>
      </c>
      <c r="AF2" s="28">
        <v>0</v>
      </c>
      <c r="AG2" s="28">
        <v>0</v>
      </c>
      <c r="AH2" s="28">
        <v>0</v>
      </c>
      <c r="AI2" s="28">
        <v>936</v>
      </c>
      <c r="AJ2" s="28">
        <v>0</v>
      </c>
      <c r="AK2" s="28">
        <v>0</v>
      </c>
      <c r="AL2" s="28">
        <v>0</v>
      </c>
      <c r="AM2" s="28">
        <v>936</v>
      </c>
      <c r="AN2" s="28">
        <v>0</v>
      </c>
      <c r="AO2" s="28">
        <v>0</v>
      </c>
      <c r="AP2" s="28">
        <v>0</v>
      </c>
      <c r="AQ2" s="28">
        <v>1032</v>
      </c>
      <c r="AR2" s="28">
        <v>0</v>
      </c>
      <c r="AS2" s="28">
        <v>0</v>
      </c>
      <c r="AT2" s="28">
        <v>1230</v>
      </c>
      <c r="AU2" s="27"/>
      <c r="AV2" s="27"/>
      <c r="AW2" s="27"/>
    </row>
    <row customHeight="true" ht="24" r="3">
      <c r="A3" s="30"/>
      <c r="B3" s="31" t="str">
        <v>12800025601141514</v>
      </c>
      <c r="C3" s="29"/>
      <c r="D3" s="29" t="str">
        <v>200*230cm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1440</v>
      </c>
      <c r="T3" s="28">
        <v>0</v>
      </c>
      <c r="U3" s="28">
        <v>0</v>
      </c>
      <c r="V3" s="28">
        <v>0</v>
      </c>
      <c r="W3" s="28">
        <v>1440</v>
      </c>
      <c r="X3" s="28">
        <v>0</v>
      </c>
      <c r="Y3" s="28">
        <v>0</v>
      </c>
      <c r="Z3" s="28">
        <v>0</v>
      </c>
      <c r="AA3" s="28">
        <v>1440</v>
      </c>
      <c r="AB3" s="28">
        <v>0</v>
      </c>
      <c r="AC3" s="28">
        <v>0</v>
      </c>
      <c r="AD3" s="28">
        <v>0</v>
      </c>
      <c r="AE3" s="28">
        <v>1200</v>
      </c>
      <c r="AF3" s="28">
        <v>0</v>
      </c>
      <c r="AG3" s="28">
        <v>0</v>
      </c>
      <c r="AH3" s="28">
        <v>0</v>
      </c>
      <c r="AI3" s="28">
        <v>1664</v>
      </c>
      <c r="AJ3" s="28">
        <v>0</v>
      </c>
      <c r="AK3" s="28">
        <v>0</v>
      </c>
      <c r="AL3" s="28">
        <v>0</v>
      </c>
      <c r="AM3" s="28">
        <v>1664</v>
      </c>
      <c r="AN3" s="28">
        <v>0</v>
      </c>
      <c r="AO3" s="28">
        <v>0</v>
      </c>
      <c r="AP3" s="28">
        <v>0</v>
      </c>
      <c r="AQ3" s="28">
        <v>1764</v>
      </c>
      <c r="AR3" s="28">
        <v>0</v>
      </c>
      <c r="AS3" s="28">
        <v>0</v>
      </c>
      <c r="AT3" s="28">
        <v>4058</v>
      </c>
      <c r="AU3" s="27"/>
      <c r="AV3" s="27"/>
      <c r="AW3" s="27"/>
    </row>
    <row customHeight="true" ht="24" r="4">
      <c r="A4" s="30"/>
      <c r="B4" s="31" t="str">
        <v>12800025601141513</v>
      </c>
      <c r="C4" s="29"/>
      <c r="D4" s="29" t="str">
        <v>220*240cm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810</v>
      </c>
      <c r="T4" s="28">
        <v>0</v>
      </c>
      <c r="U4" s="28">
        <v>0</v>
      </c>
      <c r="V4" s="28">
        <v>0</v>
      </c>
      <c r="W4" s="28">
        <v>810</v>
      </c>
      <c r="X4" s="28">
        <v>0</v>
      </c>
      <c r="Y4" s="28">
        <v>0</v>
      </c>
      <c r="Z4" s="28">
        <v>0</v>
      </c>
      <c r="AA4" s="28">
        <v>810</v>
      </c>
      <c r="AB4" s="28">
        <v>0</v>
      </c>
      <c r="AC4" s="28">
        <v>0</v>
      </c>
      <c r="AD4" s="28">
        <v>0</v>
      </c>
      <c r="AE4" s="28">
        <v>702</v>
      </c>
      <c r="AF4" s="28">
        <v>0</v>
      </c>
      <c r="AG4" s="28">
        <v>0</v>
      </c>
      <c r="AH4" s="28">
        <v>0</v>
      </c>
      <c r="AI4" s="28">
        <v>936</v>
      </c>
      <c r="AJ4" s="28">
        <v>0</v>
      </c>
      <c r="AK4" s="28">
        <v>0</v>
      </c>
      <c r="AL4" s="28">
        <v>0</v>
      </c>
      <c r="AM4" s="28">
        <v>936</v>
      </c>
      <c r="AN4" s="28">
        <v>0</v>
      </c>
      <c r="AO4" s="28">
        <v>0</v>
      </c>
      <c r="AP4" s="28">
        <v>0</v>
      </c>
      <c r="AQ4" s="28">
        <v>1032</v>
      </c>
      <c r="AR4" s="28">
        <v>0</v>
      </c>
      <c r="AS4" s="28">
        <v>0</v>
      </c>
      <c r="AT4" s="28">
        <v>1430</v>
      </c>
      <c r="AU4" s="27"/>
      <c r="AV4" s="27"/>
      <c r="AW4" s="27"/>
    </row>
    <row customHeight="true" ht="24" r="5">
      <c r="A5" s="30"/>
      <c r="B5" s="31" t="str">
        <v>12800025601141416</v>
      </c>
      <c r="C5" s="29" t="str">
        <v>黎明灰</v>
      </c>
      <c r="D5" s="29" t="str">
        <v>150*200cm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408</v>
      </c>
      <c r="T5" s="28">
        <v>0</v>
      </c>
      <c r="U5" s="28">
        <v>0</v>
      </c>
      <c r="V5" s="28">
        <v>0</v>
      </c>
      <c r="W5" s="28">
        <v>408</v>
      </c>
      <c r="X5" s="28">
        <v>0</v>
      </c>
      <c r="Y5" s="28">
        <v>0</v>
      </c>
      <c r="Z5" s="28">
        <v>0</v>
      </c>
      <c r="AA5" s="28">
        <v>408</v>
      </c>
      <c r="AB5" s="28">
        <v>0</v>
      </c>
      <c r="AC5" s="28">
        <v>0</v>
      </c>
      <c r="AD5" s="28">
        <v>0</v>
      </c>
      <c r="AE5" s="28">
        <v>360</v>
      </c>
      <c r="AF5" s="28">
        <v>0</v>
      </c>
      <c r="AG5" s="28">
        <v>0</v>
      </c>
      <c r="AH5" s="28">
        <v>0</v>
      </c>
      <c r="AI5" s="28">
        <v>480</v>
      </c>
      <c r="AJ5" s="28">
        <v>0</v>
      </c>
      <c r="AK5" s="28">
        <v>0</v>
      </c>
      <c r="AL5" s="28">
        <v>0</v>
      </c>
      <c r="AM5" s="28">
        <v>480</v>
      </c>
      <c r="AN5" s="28">
        <v>0</v>
      </c>
      <c r="AO5" s="28">
        <v>0</v>
      </c>
      <c r="AP5" s="28">
        <v>0</v>
      </c>
      <c r="AQ5" s="28">
        <v>576</v>
      </c>
      <c r="AR5" s="28">
        <v>0</v>
      </c>
      <c r="AS5" s="28">
        <v>0</v>
      </c>
      <c r="AT5" s="28">
        <v>1871</v>
      </c>
      <c r="AU5" s="27"/>
      <c r="AV5" s="27"/>
      <c r="AW5" s="27"/>
    </row>
    <row customHeight="true" ht="24" r="6">
      <c r="A6" s="30"/>
      <c r="B6" s="31" t="str">
        <v>12800025601141414</v>
      </c>
      <c r="C6" s="29"/>
      <c r="D6" s="29" t="str">
        <v>200*230cm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628</v>
      </c>
      <c r="T6" s="28">
        <v>0</v>
      </c>
      <c r="U6" s="28">
        <v>0</v>
      </c>
      <c r="V6" s="28">
        <v>0</v>
      </c>
      <c r="W6" s="28">
        <v>628</v>
      </c>
      <c r="X6" s="28">
        <v>0</v>
      </c>
      <c r="Y6" s="28">
        <v>0</v>
      </c>
      <c r="Z6" s="28">
        <v>0</v>
      </c>
      <c r="AA6" s="28">
        <v>628</v>
      </c>
      <c r="AB6" s="28">
        <v>0</v>
      </c>
      <c r="AC6" s="28">
        <v>0</v>
      </c>
      <c r="AD6" s="28">
        <v>0</v>
      </c>
      <c r="AE6" s="28">
        <v>552</v>
      </c>
      <c r="AF6" s="28">
        <v>0</v>
      </c>
      <c r="AG6" s="28">
        <v>0</v>
      </c>
      <c r="AH6" s="28">
        <v>0</v>
      </c>
      <c r="AI6" s="28">
        <v>736</v>
      </c>
      <c r="AJ6" s="28">
        <v>0</v>
      </c>
      <c r="AK6" s="28">
        <v>0</v>
      </c>
      <c r="AL6" s="28">
        <v>0</v>
      </c>
      <c r="AM6" s="28">
        <v>736</v>
      </c>
      <c r="AN6" s="28">
        <v>0</v>
      </c>
      <c r="AO6" s="28">
        <v>0</v>
      </c>
      <c r="AP6" s="28">
        <v>0</v>
      </c>
      <c r="AQ6" s="28">
        <v>765</v>
      </c>
      <c r="AR6" s="28">
        <v>0</v>
      </c>
      <c r="AS6" s="28">
        <v>0</v>
      </c>
      <c r="AT6" s="28">
        <v>1000</v>
      </c>
      <c r="AU6" s="27"/>
      <c r="AV6" s="27"/>
      <c r="AW6" s="27"/>
    </row>
    <row customHeight="true" ht="24" r="7">
      <c r="A7" s="30"/>
      <c r="B7" s="31" t="str">
        <v>12800025601141413</v>
      </c>
      <c r="C7" s="29"/>
      <c r="D7" s="29" t="str">
        <v>220*240cm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408</v>
      </c>
      <c r="T7" s="28">
        <v>0</v>
      </c>
      <c r="U7" s="28">
        <v>0</v>
      </c>
      <c r="V7" s="28">
        <v>0</v>
      </c>
      <c r="W7" s="28">
        <v>408</v>
      </c>
      <c r="X7" s="28">
        <v>0</v>
      </c>
      <c r="Y7" s="28">
        <v>0</v>
      </c>
      <c r="Z7" s="28">
        <v>0</v>
      </c>
      <c r="AA7" s="28">
        <v>408</v>
      </c>
      <c r="AB7" s="28">
        <v>0</v>
      </c>
      <c r="AC7" s="28">
        <v>0</v>
      </c>
      <c r="AD7" s="28">
        <v>0</v>
      </c>
      <c r="AE7" s="28">
        <v>360</v>
      </c>
      <c r="AF7" s="28">
        <v>0</v>
      </c>
      <c r="AG7" s="28">
        <v>0</v>
      </c>
      <c r="AH7" s="28">
        <v>0</v>
      </c>
      <c r="AI7" s="28">
        <v>480</v>
      </c>
      <c r="AJ7" s="28">
        <v>0</v>
      </c>
      <c r="AK7" s="28">
        <v>0</v>
      </c>
      <c r="AL7" s="28">
        <v>0</v>
      </c>
      <c r="AM7" s="28">
        <v>480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500</v>
      </c>
      <c r="AU7" s="27"/>
      <c r="AV7" s="27"/>
      <c r="AW7" s="27"/>
    </row>
    <row customHeight="true" ht="24" r="8">
      <c r="A8" s="30"/>
      <c r="B8" s="31" t="str">
        <v>12800025601141316</v>
      </c>
      <c r="C8" s="29" t="str">
        <v>朦胧黄</v>
      </c>
      <c r="D8" s="29" t="str">
        <v>150*200cm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204</v>
      </c>
      <c r="AU8" s="27"/>
      <c r="AV8" s="27"/>
      <c r="AW8" s="27"/>
    </row>
    <row customHeight="true" ht="24" r="9">
      <c r="A9" s="30"/>
      <c r="B9" s="31" t="str">
        <v>12800025601141314</v>
      </c>
      <c r="C9" s="29"/>
      <c r="D9" s="29" t="str">
        <v>200*230cm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300</v>
      </c>
      <c r="AU9" s="27"/>
      <c r="AV9" s="27"/>
      <c r="AW9" s="27"/>
    </row>
    <row customHeight="true" ht="24" r="10">
      <c r="A10" s="30"/>
      <c r="B10" s="31" t="str">
        <v>12800025601141313</v>
      </c>
      <c r="C10" s="29"/>
      <c r="D10" s="29" t="str">
        <v>220*240cm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200</v>
      </c>
      <c r="AU10" s="27"/>
      <c r="AV10" s="27"/>
      <c r="AW10" s="27"/>
    </row>
    <row customHeight="true" ht="24" r="11">
      <c r="A11" s="30"/>
      <c r="B11" s="29" t="str">
        <v>计划到货量</v>
      </c>
      <c r="C11" s="29"/>
      <c r="D11" s="29"/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4504</v>
      </c>
      <c r="T11" s="32">
        <v>0</v>
      </c>
      <c r="U11" s="32">
        <v>0</v>
      </c>
      <c r="V11" s="32">
        <v>0</v>
      </c>
      <c r="W11" s="32">
        <v>4504</v>
      </c>
      <c r="X11" s="32">
        <v>0</v>
      </c>
      <c r="Y11" s="32">
        <v>0</v>
      </c>
      <c r="Z11" s="32">
        <v>0</v>
      </c>
      <c r="AA11" s="32">
        <v>4504</v>
      </c>
      <c r="AB11" s="32">
        <v>0</v>
      </c>
      <c r="AC11" s="32">
        <v>0</v>
      </c>
      <c r="AD11" s="32">
        <v>0</v>
      </c>
      <c r="AE11" s="32">
        <v>3876</v>
      </c>
      <c r="AF11" s="32">
        <v>0</v>
      </c>
      <c r="AG11" s="32">
        <v>0</v>
      </c>
      <c r="AH11" s="32">
        <v>0</v>
      </c>
      <c r="AI11" s="32">
        <v>5232</v>
      </c>
      <c r="AJ11" s="32">
        <v>0</v>
      </c>
      <c r="AK11" s="32">
        <v>0</v>
      </c>
      <c r="AL11" s="32">
        <v>0</v>
      </c>
      <c r="AM11" s="32">
        <v>5232</v>
      </c>
      <c r="AN11" s="32">
        <v>0</v>
      </c>
      <c r="AO11" s="32">
        <v>0</v>
      </c>
      <c r="AP11" s="32">
        <v>0</v>
      </c>
      <c r="AQ11" s="32">
        <v>5169</v>
      </c>
      <c r="AR11" s="32">
        <v>0</v>
      </c>
      <c r="AS11" s="32">
        <v>0</v>
      </c>
      <c r="AT11" s="32">
        <v>10793</v>
      </c>
      <c r="AU11" s="27"/>
      <c r="AV11" s="27"/>
      <c r="AW11" s="27"/>
    </row>
    <row customHeight="true" ht="15"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</row>
    <row customHeight="true" ht="24"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</row>
    <row customHeight="true" ht="24"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customHeight="true" ht="24"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</row>
    <row customHeight="true" ht="24"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customHeight="true" ht="24"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customHeight="true" ht="24"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customHeight="true" ht="24"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customHeight="true" ht="24"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customHeight="true" ht="22"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</row>
    <row customHeight="true" ht="22"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</row>
    <row customHeight="true" ht="22"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</row>
    <row customHeight="true" ht="22"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</row>
    <row customHeight="true" ht="22"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customHeight="true" ht="22"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customHeight="true" ht="22"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</row>
    <row customHeight="true" ht="22"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customHeight="true" ht="22"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</row>
    <row customHeight="true" ht="22"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customHeight="true" ht="22"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</row>
    <row customHeight="true" ht="15"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</row>
    <row customHeight="true" ht="19"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</row>
    <row customHeight="true" ht="19"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customHeight="true" ht="24"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</row>
    <row customHeight="true" ht="24"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customHeight="true" ht="24"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</row>
    <row customHeight="true" ht="24"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</row>
    <row customHeight="true" ht="24"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</row>
    <row customHeight="true" ht="24"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customHeight="true" ht="24"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</row>
    <row customHeight="true" ht="24"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</row>
    <row customHeight="true" ht="24"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</row>
    <row customHeight="true" ht="24"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</row>
    <row customHeight="true" ht="24"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</row>
    <row customHeight="true" ht="24"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</row>
    <row customHeight="true" ht="24"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</row>
    <row customHeight="true" ht="22"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</row>
    <row customHeight="true" ht="22"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</row>
    <row customHeight="true" ht="22"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</row>
    <row customHeight="true" ht="22"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</row>
    <row customHeight="true" ht="22"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</row>
    <row customHeight="true" ht="22"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</row>
    <row customHeight="true" ht="24"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</row>
    <row customHeight="true" ht="15"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</row>
    <row customHeight="true" ht="15"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</row>
    <row customHeight="true" ht="19"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</row>
    <row customHeight="true" ht="19"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</row>
    <row customHeight="true" ht="24"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</row>
    <row customHeight="true" ht="24"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</row>
    <row customHeight="true" ht="24"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</row>
    <row customHeight="true" ht="24"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</row>
    <row customHeight="true" ht="24"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</row>
    <row customHeight="true" ht="24"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</row>
    <row customHeight="true" ht="24"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</row>
    <row customHeight="true" ht="24"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</row>
    <row customHeight="true" ht="24"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</row>
    <row customHeight="true" ht="24"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</row>
    <row customHeight="true" ht="24"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</row>
    <row customHeight="true" ht="24"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</row>
    <row customHeight="true" ht="24"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</row>
    <row customHeight="true" ht="24"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</row>
    <row customHeight="true" ht="24"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</row>
    <row customHeight="true" ht="24"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</row>
    <row customHeight="true" ht="24"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</row>
    <row customHeight="true" ht="24"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</row>
    <row customHeight="true" ht="24"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</row>
    <row customHeight="true" ht="24"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</row>
    <row customHeight="true" ht="15"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</row>
    <row customHeight="true" ht="15"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</row>
    <row customHeight="true" ht="19"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</row>
    <row customHeight="true" ht="19"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</row>
    <row customHeight="true" ht="24"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</row>
    <row customHeight="true" ht="24"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</row>
    <row customHeight="true" ht="24"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</row>
    <row customHeight="true" ht="24"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</row>
    <row customHeight="true" ht="24"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</row>
    <row customHeight="true" ht="24"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</row>
    <row customHeight="true" ht="24"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</row>
    <row customHeight="true" ht="24"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</row>
    <row customHeight="true" ht="24"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</row>
    <row customHeight="true" ht="24"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</row>
    <row customHeight="true" ht="24"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</row>
    <row customHeight="true" ht="24"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</row>
    <row customHeight="true" ht="24"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</row>
    <row customHeight="true" ht="24"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</row>
    <row customHeight="true" ht="24"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</row>
    <row customHeight="true" ht="24"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</row>
    <row customHeight="true" ht="24"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</row>
    <row customHeight="true" ht="24"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</row>
    <row customHeight="true" ht="24"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</row>
    <row customHeight="true" ht="24"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</row>
  </sheetData>
  <mergeCells>
    <mergeCell ref="C8:C10"/>
    <mergeCell ref="C5:C7"/>
    <mergeCell ref="C2:C4"/>
    <mergeCell ref="A2:A11"/>
    <mergeCell ref="B11:D1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true" max="1" min="1" style="0" width="10"/>
    <col collapsed="false" customWidth="true" hidden="false" max="2" min="2" style="0" width="16"/>
    <col collapsed="false" customWidth="true" hidden="false" max="3" min="3" style="0" width="20"/>
    <col collapsed="false" customWidth="true" hidden="false" max="4" min="4" style="0" width="12"/>
    <col collapsed="false" customWidth="true" hidden="false" max="5" min="5" style="0" width="14"/>
    <col collapsed="false" customWidth="true" hidden="false" max="6" min="6" style="0" width="13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3"/>
    <col collapsed="false" customWidth="true" hidden="false" max="10" min="10" style="0" width="14"/>
    <col collapsed="false" customWidth="true" hidden="false" max="11" min="11" style="0" width="13"/>
    <col collapsed="false" customWidth="true" hidden="false" max="12" min="12" style="0" width="11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4"/>
    <col collapsed="false" customWidth="true" hidden="false" max="16" min="16" style="0" width="20"/>
    <col collapsed="false" customWidth="true" hidden="false" max="17" min="17" style="0" width="10"/>
    <col collapsed="false" customWidth="true" hidden="false" max="18" min="18" style="0" width="14"/>
    <col collapsed="false" customWidth="true" hidden="false" max="19" min="19" style="0" width="13"/>
    <col collapsed="false" customWidth="true" hidden="false" max="20" min="20" style="0" width="10"/>
    <col collapsed="false" customWidth="true" hidden="false" max="21" min="21" style="0" width="13"/>
    <col collapsed="false" customWidth="true" hidden="false" max="22" min="22" style="0" width="15"/>
    <col collapsed="false" customWidth="true" hidden="false" max="23" min="23" style="0" width="10"/>
    <col collapsed="false" customWidth="true" hidden="false" max="24" min="24" style="0" width="11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9"/>
    <col collapsed="false" customWidth="true" hidden="false" max="29" min="29" style="0" width="13"/>
    <col collapsed="false" customWidth="true" hidden="false" max="30" min="30" style="0" width="8"/>
    <col collapsed="false" customWidth="true" hidden="false" max="31" min="31" style="0" width="9"/>
    <col collapsed="false" customWidth="true" hidden="false" max="32" min="32" style="0" width="9"/>
    <col collapsed="false" customWidth="true" hidden="false" max="33" min="33" style="0" width="9"/>
    <col collapsed="false" customWidth="true" hidden="false" max="34" min="34" style="0" width="9"/>
    <col collapsed="false" customWidth="true" hidden="false" max="35" min="35" style="0" width="9"/>
    <col collapsed="false" customWidth="true" hidden="false" max="36" min="36" style="0" width="30"/>
    <col collapsed="false" customWidth="true" hidden="false" max="37" min="37" style="0" width="10"/>
  </cols>
  <sheetData>
    <row customHeight="true" ht="15" r="1">
      <c r="D1" s="37"/>
      <c r="E1" s="37"/>
      <c r="F1" s="37"/>
      <c r="H1" s="37"/>
      <c r="J1" t="str">
        <v>预计</v>
      </c>
      <c r="L1" s="37"/>
      <c r="M1" s="96" t="str">
        <v>夏凉被1月试产</v>
      </c>
      <c r="N1" s="96" t="str">
        <v>夏凉被主要生产时间</v>
      </c>
      <c r="O1" s="96" t="str">
        <v>和夏凉被冲突</v>
      </c>
    </row>
    <row customHeight="true" ht="16" r="2">
      <c r="B2" s="86"/>
      <c r="C2" s="87"/>
      <c r="D2" s="84" t="str">
        <v>已接需求</v>
      </c>
      <c r="E2" s="84" t="str">
        <v>已下单</v>
      </c>
      <c r="F2" s="84" t="str">
        <v>待下单</v>
      </c>
      <c r="G2" s="85" t="str">
        <v>其他备料</v>
      </c>
      <c r="H2" s="84" t="str">
        <v>在途</v>
      </c>
      <c r="I2" s="85" t="str">
        <v>截止930交货</v>
      </c>
      <c r="J2" s="85" t="str">
        <v>10月</v>
      </c>
      <c r="K2" s="85" t="str">
        <v>11月</v>
      </c>
      <c r="L2" s="84" t="str">
        <v>12月</v>
      </c>
      <c r="M2" s="84" t="str">
        <v>1月</v>
      </c>
      <c r="N2" s="84" t="str">
        <v>2月</v>
      </c>
      <c r="O2" s="84" t="str">
        <v>3月</v>
      </c>
      <c r="P2" s="65" t="str">
        <v>产能爬坡</v>
      </c>
      <c r="U2" s="86" t="str">
        <v>纽培</v>
      </c>
      <c r="V2" s="87"/>
      <c r="W2" s="84" t="str">
        <v>已接需求</v>
      </c>
      <c r="X2" s="84" t="str">
        <v>已下单</v>
      </c>
      <c r="Y2" s="84" t="str">
        <v>待下单</v>
      </c>
      <c r="Z2" s="85" t="str">
        <v>其他备料</v>
      </c>
      <c r="AA2" s="85" t="str">
        <v>在途</v>
      </c>
      <c r="AB2" s="84" t="str">
        <v>日需</v>
      </c>
      <c r="AC2" s="85" t="str">
        <v>截止1028交货</v>
      </c>
      <c r="AD2" s="85" t="str">
        <v>10月</v>
      </c>
      <c r="AE2" s="85" t="str">
        <v>11月</v>
      </c>
      <c r="AF2" s="84" t="str">
        <v>12月</v>
      </c>
      <c r="AG2" s="84" t="str">
        <v>1月</v>
      </c>
      <c r="AH2" s="84" t="str">
        <v>2月</v>
      </c>
      <c r="AI2" s="84" t="str">
        <v>3月</v>
      </c>
      <c r="AJ2" s="65" t="str">
        <v>产能爬坡</v>
      </c>
      <c r="AK2" s="13" t="str">
        <v>需求日期</v>
      </c>
    </row>
    <row customHeight="true" ht="18" r="3">
      <c r="B3" s="20" t="str">
        <v>整被-四季被</v>
      </c>
      <c r="C3" s="56" t="str">
        <v>万青</v>
      </c>
      <c r="D3" s="48">
        <f>SUM(E3:G5)</f>
      </c>
      <c r="E3" s="66">
        <f>#REF!</f>
      </c>
      <c r="F3" s="66"/>
      <c r="G3" s="67"/>
      <c r="H3" s="66">
        <f>#REF!</f>
      </c>
      <c r="I3" s="66">
        <f>#REF!+#REF!+#REF!+#REF!</f>
      </c>
      <c r="J3" s="66">
        <v>30372</v>
      </c>
      <c r="K3" s="66">
        <v>54000</v>
      </c>
      <c r="L3" s="39">
        <v>10800</v>
      </c>
      <c r="M3" s="39">
        <f>E3-I3-J3-K3-L3</f>
      </c>
      <c r="P3" s="20" t="str">
        <v>1400-1800</v>
      </c>
      <c r="R3" s="13">
        <f>L3/18</f>
      </c>
      <c r="U3" s="20" t="str">
        <v>整被-四季被</v>
      </c>
      <c r="V3" s="56" t="str">
        <v>万青</v>
      </c>
      <c r="W3" s="48">
        <f>X4+X5+Y5+X3</f>
      </c>
      <c r="X3" s="66">
        <v>25000</v>
      </c>
      <c r="Y3" s="66"/>
      <c r="Z3" s="67"/>
      <c r="AA3" s="66">
        <f>W3-AC4</f>
      </c>
      <c r="AB3" s="66"/>
      <c r="AC3" s="66"/>
      <c r="AD3" s="66"/>
      <c r="AE3" s="66"/>
      <c r="AF3" s="39"/>
      <c r="AG3" s="39"/>
      <c r="AH3" s="20"/>
      <c r="AI3" s="20"/>
      <c r="AJ3" s="20" t="str">
        <v>2W在库待发。1-2W待全检</v>
      </c>
    </row>
    <row customHeight="true" ht="18" r="4">
      <c r="B4" s="20"/>
      <c r="C4" s="55" t="str">
        <v>优绵</v>
      </c>
      <c r="D4" s="48"/>
      <c r="E4" s="66">
        <f>#REF!</f>
      </c>
      <c r="F4" s="66"/>
      <c r="G4" s="67"/>
      <c r="H4" s="66">
        <f>#REF!</f>
      </c>
      <c r="I4" s="66">
        <f>#REF!+#REF!+#REF!</f>
      </c>
      <c r="J4" s="66">
        <v>13052</v>
      </c>
      <c r="K4" s="66" t="str">
        <v>/</v>
      </c>
      <c r="L4" s="81">
        <v>25000</v>
      </c>
      <c r="M4" s="75">
        <v>20000</v>
      </c>
      <c r="N4" s="75"/>
      <c r="O4" s="75">
        <f>E4-I4-J4-L4-M4</f>
      </c>
      <c r="P4" s="20" t="str">
        <v>/</v>
      </c>
      <c r="U4" s="20"/>
      <c r="V4" s="55" t="str">
        <v>优绵</v>
      </c>
      <c r="W4" s="48"/>
      <c r="X4" s="66">
        <v>116119</v>
      </c>
      <c r="Y4" s="66"/>
      <c r="Z4" s="67"/>
      <c r="AA4" s="66"/>
      <c r="AB4" s="66"/>
      <c r="AC4" s="66">
        <f>29500+39384</f>
      </c>
      <c r="AD4" s="66"/>
      <c r="AE4" s="66"/>
      <c r="AF4" s="66"/>
      <c r="AG4" s="20"/>
      <c r="AH4" s="20"/>
      <c r="AI4" s="20"/>
      <c r="AJ4" s="20"/>
      <c r="AK4" s="13" t="str">
        <v>11月中旬</v>
      </c>
    </row>
    <row customHeight="true" ht="18" r="5">
      <c r="B5" s="65"/>
      <c r="C5" s="70" t="str">
        <v>迦南</v>
      </c>
      <c r="D5" s="71"/>
      <c r="E5" s="69">
        <v>600</v>
      </c>
      <c r="F5" s="68">
        <f>28000-E5</f>
      </c>
      <c r="G5" s="72"/>
      <c r="H5" s="69"/>
      <c r="I5" s="69"/>
      <c r="J5" s="69"/>
      <c r="K5" s="68">
        <v>8000</v>
      </c>
      <c r="L5" s="68">
        <f>15000</f>
      </c>
      <c r="M5" s="73">
        <v>5000</v>
      </c>
      <c r="N5" s="73"/>
      <c r="O5" s="65"/>
      <c r="P5" s="65"/>
      <c r="U5" s="65"/>
      <c r="V5" s="70" t="str">
        <v>迦南</v>
      </c>
      <c r="W5" s="71"/>
      <c r="X5" s="69">
        <v>600</v>
      </c>
      <c r="Y5" s="68">
        <f>28000-X5</f>
      </c>
      <c r="Z5" s="72"/>
      <c r="AA5" s="69"/>
      <c r="AB5" s="69"/>
      <c r="AC5" s="69"/>
      <c r="AD5" s="69"/>
      <c r="AE5" s="69"/>
      <c r="AF5" s="69"/>
      <c r="AG5" s="65"/>
      <c r="AH5" s="65"/>
      <c r="AI5" s="65"/>
      <c r="AJ5" s="65"/>
    </row>
    <row customHeight="true" ht="47" r="6">
      <c r="B6" s="20" t="str">
        <v>整被-冬被</v>
      </c>
      <c r="C6" s="56" t="str">
        <v>万青</v>
      </c>
      <c r="D6" s="48">
        <v>183070</v>
      </c>
      <c r="E6" s="48"/>
      <c r="F6" s="58">
        <f>L6</f>
      </c>
      <c r="G6" s="60"/>
      <c r="H6" s="20">
        <f>D6-8000</f>
      </c>
      <c r="I6" s="48">
        <v>0</v>
      </c>
      <c r="J6" s="48"/>
      <c r="K6" s="39"/>
      <c r="L6" s="61">
        <f>8600+5400</f>
      </c>
      <c r="M6" s="39"/>
      <c r="N6" s="39"/>
      <c r="O6" s="20"/>
      <c r="P6" s="47" t="str">
        <v>11/5 500
 11/12 750
 11/19 1000
11/26 1000
12/3  1000</v>
      </c>
      <c r="T6" s="57"/>
      <c r="U6" s="20" t="str">
        <v>整被-冬被</v>
      </c>
      <c r="V6" s="56" t="str">
        <v>万青</v>
      </c>
      <c r="W6" s="48">
        <v>183070</v>
      </c>
      <c r="X6" s="48">
        <v>161070</v>
      </c>
      <c r="Y6" s="48"/>
      <c r="Z6" s="60" t="str">
        <v>2W</v>
      </c>
      <c r="AA6" s="48">
        <f>X6-AC7-AC8</f>
      </c>
      <c r="AB6" s="20">
        <v>500</v>
      </c>
      <c r="AC6" s="48"/>
      <c r="AD6" s="48"/>
      <c r="AE6" s="39">
        <v>3700</v>
      </c>
      <c r="AF6" s="39">
        <f>14000-AE6</f>
      </c>
      <c r="AG6" s="39"/>
      <c r="AH6" s="39"/>
      <c r="AI6" s="20"/>
      <c r="AJ6" s="47" t="str">
        <v>目前2600-2800，11/5：3500，11/10到4000。（合计10.1W）</v>
      </c>
      <c r="AK6" s="59">
        <v>45611</v>
      </c>
    </row>
    <row customHeight="true" ht="78" r="7">
      <c r="B7" s="20"/>
      <c r="C7" s="55" t="str">
        <v>优绵</v>
      </c>
      <c r="D7" s="48"/>
      <c r="E7" s="48">
        <f>#REF!</f>
      </c>
      <c r="F7" s="58">
        <v>9000</v>
      </c>
      <c r="G7" s="60"/>
      <c r="H7" s="20"/>
      <c r="I7" s="48"/>
      <c r="J7" s="48">
        <v>30000</v>
      </c>
      <c r="K7" s="48">
        <v>48000</v>
      </c>
      <c r="L7" s="75">
        <f>2000+9000</f>
      </c>
      <c r="M7" s="20"/>
      <c r="N7" s="20"/>
      <c r="O7" s="20"/>
      <c r="P7" s="47" t="str">
        <v>10/18 1200      10/25 1500       11/5  1800       11/25 2000</v>
      </c>
      <c r="Q7" s="74" t="str">
        <v>12月下半月会给别的客户，90%变80%；1月变50-60%</v>
      </c>
      <c r="R7" s="74" t="str">
        <v>60w的夏被，四季被只考虑到3月份，每天5-8百；7月开始又进入四季被</v>
      </c>
      <c r="U7" s="20"/>
      <c r="V7" s="55" t="str">
        <v>优绵</v>
      </c>
      <c r="W7" s="48"/>
      <c r="X7" s="48"/>
      <c r="Y7" s="48"/>
      <c r="Z7" s="60"/>
      <c r="AA7" s="48"/>
      <c r="AB7" s="20">
        <v>2800</v>
      </c>
      <c r="AC7" s="48">
        <v>37850</v>
      </c>
      <c r="AD7" s="48">
        <f>AC7</f>
      </c>
      <c r="AE7" s="48">
        <f>E7-AD7</f>
      </c>
      <c r="AF7" s="20"/>
      <c r="AG7" s="20"/>
      <c r="AH7" s="20"/>
      <c r="AI7" s="20"/>
      <c r="AJ7" s="47"/>
      <c r="AK7" s="13"/>
    </row>
    <row customHeight="true" ht="50" r="8">
      <c r="B8" s="65"/>
      <c r="C8" s="70" t="str">
        <v>东隆</v>
      </c>
      <c r="D8" s="71"/>
      <c r="E8" s="71">
        <v>58070</v>
      </c>
      <c r="F8" s="80">
        <f>22000</f>
      </c>
      <c r="G8" s="77"/>
      <c r="H8" s="65"/>
      <c r="I8" s="71"/>
      <c r="J8" s="71">
        <v>14793</v>
      </c>
      <c r="K8" s="71">
        <f>30070+10000</f>
      </c>
      <c r="L8" s="78">
        <v>22000</v>
      </c>
      <c r="M8" s="79"/>
      <c r="N8" s="79"/>
      <c r="O8" s="65"/>
      <c r="P8" s="65" t="str">
        <v>11月1w需要芜湖cover</v>
      </c>
      <c r="U8" s="65"/>
      <c r="V8" s="70" t="str">
        <v>东隆</v>
      </c>
      <c r="W8" s="71"/>
      <c r="X8" s="71"/>
      <c r="Y8" s="71"/>
      <c r="Z8" s="77"/>
      <c r="AA8" s="71"/>
      <c r="AB8" s="65">
        <v>1500</v>
      </c>
      <c r="AC8" s="71">
        <v>18886</v>
      </c>
      <c r="AD8" s="71">
        <v>20000</v>
      </c>
      <c r="AE8" s="71">
        <f>1500*30</f>
      </c>
      <c r="AF8" s="79">
        <v>17000</v>
      </c>
      <c r="AG8" s="79"/>
      <c r="AH8" s="79"/>
      <c r="AI8" s="65"/>
      <c r="AJ8" s="97"/>
    </row>
    <row customHeight="true" ht="18" r="9">
      <c r="B9" s="20" t="str">
        <v>排湿层单层</v>
      </c>
      <c r="C9" s="56" t="str">
        <v>万青</v>
      </c>
      <c r="D9" s="48">
        <f>SUM(E9:E11)+SUM(G9:G12)</f>
      </c>
      <c r="E9" s="48">
        <f>'控温被PRO单层出货计划&amp;生产数据'!E19</f>
      </c>
      <c r="F9" s="48"/>
      <c r="G9" s="49"/>
      <c r="H9" s="48">
        <f>D9</f>
      </c>
      <c r="I9" s="51"/>
      <c r="J9" s="51"/>
      <c r="K9" s="49"/>
      <c r="L9" s="39">
        <v>27500</v>
      </c>
      <c r="P9" s="20"/>
      <c r="U9" s="20" t="str">
        <v>排湿层单层</v>
      </c>
      <c r="V9" s="56" t="str">
        <v>万青</v>
      </c>
      <c r="W9" s="48">
        <f>E10+E9+Z9</f>
      </c>
      <c r="X9" s="48">
        <f>W9-Z9</f>
      </c>
      <c r="Y9" s="48"/>
      <c r="Z9" s="48">
        <v>10000</v>
      </c>
      <c r="AA9" s="48">
        <f>W9-AC9</f>
      </c>
      <c r="AB9" s="48">
        <v>1200</v>
      </c>
      <c r="AC9" s="48">
        <v>12871</v>
      </c>
      <c r="AD9" s="49"/>
      <c r="AE9" s="48">
        <f>AB9*28</f>
      </c>
      <c r="AF9" s="39">
        <f>W9-AC9-AE9</f>
      </c>
      <c r="AG9" s="20"/>
      <c r="AH9" s="20"/>
      <c r="AI9" s="20"/>
      <c r="AJ9" s="47" t="str">
        <v>目前1500，可以提到2200（通知后3天左右出产能）</v>
      </c>
      <c r="AK9" s="20" t="str">
        <v>11月中旬</v>
      </c>
    </row>
    <row customHeight="true" ht="16" r="10">
      <c r="B10" s="20"/>
      <c r="C10" s="55" t="str">
        <v>优绵</v>
      </c>
      <c r="D10" s="48"/>
      <c r="E10" s="48">
        <f>'控温被PRO单层出货计划&amp;生产数据'!E29</f>
      </c>
      <c r="F10" s="48"/>
      <c r="G10" s="49">
        <v>10000</v>
      </c>
      <c r="H10" s="48"/>
      <c r="I10" s="51"/>
      <c r="J10" s="51"/>
      <c r="K10" s="49">
        <v>2000</v>
      </c>
      <c r="L10" s="88">
        <f>25500-11500</f>
      </c>
      <c r="N10" s="20">
        <f>E10-K10-L10</f>
      </c>
      <c r="O10" s="20">
        <v>10000</v>
      </c>
      <c r="P10" s="20"/>
      <c r="U10" s="20"/>
      <c r="V10" s="55" t="str">
        <v>优绵</v>
      </c>
      <c r="W10" s="48"/>
      <c r="X10" s="48"/>
      <c r="Y10" s="48"/>
      <c r="Z10" s="48"/>
      <c r="AA10" s="48"/>
      <c r="AB10" s="48"/>
      <c r="AC10" s="48"/>
      <c r="AD10" s="48"/>
      <c r="AE10" s="48"/>
      <c r="AF10" s="39"/>
      <c r="AG10" s="20"/>
      <c r="AH10" s="20"/>
      <c r="AI10" s="20"/>
      <c r="AJ10" s="47"/>
      <c r="AK10" s="20"/>
    </row>
    <row customHeight="true" ht="18" r="11">
      <c r="B11" s="20"/>
      <c r="C11" s="50" t="str">
        <v>东隆</v>
      </c>
      <c r="D11" s="48"/>
      <c r="E11" s="48"/>
      <c r="F11" s="48"/>
      <c r="G11" s="49"/>
      <c r="H11" s="48"/>
      <c r="I11" s="51"/>
      <c r="J11" s="51"/>
      <c r="K11" s="49"/>
      <c r="L11" s="20"/>
      <c r="O11" s="20"/>
      <c r="P11" s="20"/>
      <c r="U11" s="20"/>
      <c r="V11" s="50" t="str">
        <v>东隆</v>
      </c>
      <c r="W11" s="48"/>
      <c r="X11" s="48"/>
      <c r="Y11" s="48"/>
      <c r="Z11" s="48"/>
      <c r="AA11" s="48"/>
      <c r="AB11" s="48"/>
      <c r="AC11" s="48"/>
      <c r="AD11" s="48"/>
      <c r="AE11" s="48"/>
      <c r="AF11" s="39"/>
      <c r="AG11" s="20"/>
      <c r="AH11" s="20"/>
      <c r="AI11" s="20"/>
      <c r="AJ11" s="47"/>
      <c r="AK11" s="20"/>
    </row>
    <row customHeight="true" ht="18" r="12">
      <c r="B12" s="20" t="str">
        <v>蓄热层-四季</v>
      </c>
      <c r="C12" s="56" t="str">
        <v>万青</v>
      </c>
      <c r="D12" s="48">
        <f>SUM(E12)</f>
      </c>
      <c r="E12" s="48">
        <v>14000</v>
      </c>
      <c r="F12" s="48"/>
      <c r="G12" s="49"/>
      <c r="H12" s="48">
        <f>D12</f>
      </c>
      <c r="I12" s="51"/>
      <c r="J12" s="51"/>
      <c r="K12" s="49"/>
      <c r="L12" s="20"/>
      <c r="M12" s="20">
        <f>H12-L12</f>
      </c>
      <c r="P12" s="20"/>
      <c r="U12" s="20" t="str">
        <v>蓄热层-四季</v>
      </c>
      <c r="V12" s="56" t="str">
        <v>万青</v>
      </c>
      <c r="W12" s="48">
        <v>14000</v>
      </c>
      <c r="X12" s="48"/>
      <c r="Y12" s="48"/>
      <c r="Z12" s="49"/>
      <c r="AA12" s="49"/>
      <c r="AB12" s="48"/>
      <c r="AC12" s="48"/>
      <c r="AD12" s="48"/>
      <c r="AE12" s="48"/>
      <c r="AF12" s="20">
        <f>14000</f>
      </c>
      <c r="AG12" s="48"/>
      <c r="AH12" s="20"/>
      <c r="AI12" s="20"/>
      <c r="AJ12" s="47"/>
      <c r="AK12" s="20"/>
    </row>
    <row customHeight="true" ht="18" r="13">
      <c r="B13" s="20" t="str">
        <v>蓄热层-冬季</v>
      </c>
      <c r="C13" s="55" t="str">
        <v>优绵</v>
      </c>
      <c r="D13" s="48">
        <f>E13+E14</f>
      </c>
      <c r="E13" s="48">
        <v>16000</v>
      </c>
      <c r="F13" s="48"/>
      <c r="G13" s="49"/>
      <c r="H13" s="48"/>
      <c r="I13" s="51"/>
      <c r="J13" s="51"/>
      <c r="K13" s="49">
        <v>2000</v>
      </c>
      <c r="L13" s="75">
        <v>14000</v>
      </c>
      <c r="O13" s="20"/>
      <c r="P13" s="20"/>
      <c r="U13" s="20" t="str">
        <v>蓄热层-冬季</v>
      </c>
      <c r="V13" s="55" t="str">
        <v>优绵</v>
      </c>
      <c r="W13" s="48">
        <v>26000</v>
      </c>
      <c r="X13" s="48">
        <v>16000</v>
      </c>
      <c r="Y13" s="48"/>
      <c r="Z13" s="49"/>
      <c r="AA13" s="48">
        <f>W13-AC13</f>
      </c>
      <c r="AB13" s="48">
        <v>1000</v>
      </c>
      <c r="AC13" s="48"/>
      <c r="AD13" s="48">
        <v>2150</v>
      </c>
      <c r="AE13" s="48">
        <f>AB13*28</f>
      </c>
      <c r="AF13" s="20">
        <v>2500</v>
      </c>
      <c r="AG13" s="20"/>
      <c r="AH13" s="20"/>
      <c r="AI13" s="20"/>
      <c r="AJ13" s="47"/>
      <c r="AK13" s="20"/>
    </row>
    <row customHeight="true" ht="18" r="14">
      <c r="B14" s="20"/>
      <c r="C14" s="50" t="str">
        <v>东隆</v>
      </c>
      <c r="D14" s="48"/>
      <c r="E14" s="48">
        <v>10000</v>
      </c>
      <c r="F14" s="48"/>
      <c r="G14" s="49"/>
      <c r="H14" s="48"/>
      <c r="I14" s="49"/>
      <c r="J14" s="49"/>
      <c r="K14" s="49"/>
      <c r="L14" s="20">
        <v>10000</v>
      </c>
      <c r="O14" s="20"/>
      <c r="P14" s="20"/>
      <c r="U14" s="20"/>
      <c r="V14" s="50" t="str">
        <v>东隆</v>
      </c>
      <c r="W14" s="48"/>
      <c r="X14" s="48">
        <v>10000</v>
      </c>
      <c r="Y14" s="48"/>
      <c r="Z14" s="49"/>
      <c r="AA14" s="48"/>
      <c r="AB14" s="48"/>
      <c r="AC14" s="48"/>
      <c r="AD14" s="48"/>
      <c r="AE14" s="48"/>
      <c r="AF14" s="20"/>
      <c r="AG14" s="20"/>
      <c r="AH14" s="20"/>
      <c r="AI14" s="20"/>
      <c r="AJ14" s="47"/>
      <c r="AK14" s="20" t="str">
        <v>包装，签样未签</v>
      </c>
    </row>
    <row customHeight="true" ht="17" r="15">
      <c r="B15" s="64"/>
      <c r="C15" s="64"/>
      <c r="D15" s="62">
        <f>SUM(D3:D14)</f>
      </c>
      <c r="E15" s="62">
        <f>SUM(E3:E14)</f>
      </c>
      <c r="F15" s="62">
        <f>SUM(F3:F14)</f>
      </c>
      <c r="G15" s="62">
        <f>SUM(G3:G14)</f>
      </c>
      <c r="H15" s="62">
        <f>SUM(H3:H14)</f>
      </c>
      <c r="I15" s="62">
        <f>SUM(I3:I14)</f>
      </c>
      <c r="J15" s="62">
        <f>SUM(J3:J14)</f>
      </c>
      <c r="K15" s="62">
        <f>SUM(K3:K14)</f>
      </c>
      <c r="L15" s="62">
        <f>SUM(L3:L14)</f>
      </c>
      <c r="M15" s="62">
        <f>SUM(M3:M14)</f>
      </c>
      <c r="N15" s="62">
        <f>SUM(N3:N14)</f>
      </c>
      <c r="O15" s="62">
        <f>SUM(O3:O14)</f>
      </c>
      <c r="P15" s="63"/>
      <c r="U15" s="64"/>
      <c r="V15" s="64"/>
      <c r="W15" s="62">
        <f>SUM(W3:W14)</f>
      </c>
      <c r="X15" s="62">
        <f>SUM(X3:X14)</f>
      </c>
      <c r="Y15" s="62">
        <f>SUM(Y3:Y14)</f>
      </c>
      <c r="Z15" s="62">
        <f>SUM(Z3:Z14)</f>
      </c>
      <c r="AA15" s="62">
        <v>10000</v>
      </c>
      <c r="AB15" s="62"/>
      <c r="AC15" s="62">
        <f>SUM(AC3:AC14)</f>
      </c>
      <c r="AD15" s="62">
        <f>SUM(AD3:AD14)</f>
      </c>
      <c r="AE15" s="62">
        <f>SUM(AE3:AE14)</f>
      </c>
      <c r="AF15" s="62">
        <f>SUM(AF3:AF13)</f>
      </c>
      <c r="AG15" s="62">
        <f>SUM(AG3:AG14)</f>
      </c>
      <c r="AH15" s="62">
        <f>SUM(AH3:AH14)</f>
      </c>
      <c r="AI15" s="62">
        <f>SUM(AI3:AI14)</f>
      </c>
      <c r="AJ15" s="63"/>
    </row>
    <row customHeight="true" ht="15" r="16">
      <c r="D16" s="37"/>
      <c r="E16" s="37"/>
      <c r="F16" s="37"/>
      <c r="H16" s="37"/>
      <c r="L16" s="37"/>
    </row>
    <row customHeight="true" ht="15" r="17">
      <c r="D17" s="37"/>
      <c r="E17" s="37"/>
      <c r="F17" s="37"/>
      <c r="H17" s="37"/>
      <c r="I17" s="93"/>
      <c r="J17" s="93" t="str">
        <v>10月</v>
      </c>
      <c r="K17" s="93" t="str">
        <v>11月</v>
      </c>
      <c r="L17" s="93" t="str">
        <v>12月</v>
      </c>
      <c r="M17" s="91" t="str">
        <v>1月</v>
      </c>
      <c r="N17" s="91" t="str">
        <v>2月</v>
      </c>
      <c r="O17" s="91" t="str">
        <v>3月</v>
      </c>
    </row>
    <row customHeight="true" ht="18" r="18">
      <c r="D18" s="37"/>
      <c r="E18" s="37"/>
      <c r="F18" s="37"/>
      <c r="H18" s="37"/>
      <c r="I18" s="90" t="str">
        <v>万青</v>
      </c>
      <c r="J18" s="89">
        <f>SUMIF($C$3:$C$8,$I18,J$3:J$8)+SUMIF($C$9:$C$14,$I18,J$9:J$14)/2</f>
      </c>
      <c r="K18" s="89">
        <f>SUMIF($C$3:$C$8,$I18,K$3:K$8)+SUMIF($C$9:$C$14,$I18,K$9:K$14)/2</f>
      </c>
      <c r="L18" s="89">
        <f>SUMIF($C$3:$C$8,$I18,L$3:L$8)+SUMIF($C$9:$C$14,$I18,L$9:L$14)/2</f>
      </c>
      <c r="M18" s="89">
        <f>SUMIF($C$3:$C$8,$I18,M$3:M$8)+SUMIF($C$9:$C$14,$I18,M$9:M$14)/2</f>
      </c>
      <c r="N18" s="89">
        <f>SUMIF($C$3:$C$8,$I18,N$3:N$8)+SUMIF($C$9:$C$14,$I18,N$9:N$14)/2</f>
      </c>
      <c r="O18" s="89">
        <f>SUMIF($C$3:$C$8,$I18,O$3:O$8)+SUMIF($C$9:$C$14,$I18,O$9:O$14)/2</f>
      </c>
      <c r="V18" s="46"/>
      <c r="W18" s="91" t="str">
        <v>10月</v>
      </c>
      <c r="X18" s="91" t="str">
        <v>11月</v>
      </c>
      <c r="Y18" s="91" t="str">
        <v>12月</v>
      </c>
      <c r="Z18" s="91" t="str">
        <v>1月</v>
      </c>
      <c r="AA18" s="91" t="str">
        <v>2月</v>
      </c>
      <c r="AB18" s="91" t="str">
        <v>3月</v>
      </c>
      <c r="AC18" s="42" t="str">
        <v>需求总数</v>
      </c>
      <c r="AJ18" s="13">
        <f>2800*4</f>
      </c>
    </row>
    <row customHeight="true" ht="18" r="19">
      <c r="D19" s="37"/>
      <c r="E19" s="37"/>
      <c r="F19" s="37"/>
      <c r="H19" s="37"/>
      <c r="I19" s="90" t="str">
        <v>优绵</v>
      </c>
      <c r="J19" s="89">
        <f>SUMIF($C$3:$C$8,$I19,J$3:J$8)+SUMIF($C$9:$C$14,$I19,J$9:J$14)/2</f>
      </c>
      <c r="K19" s="89">
        <f>SUMIF($C$3:$C$8,$I19,K$3:K$8)+SUMIF($C$9:$C$14,$I19,K$9:K$14)/2</f>
      </c>
      <c r="L19" s="89">
        <f>SUMIF($C$3:$C$8,$I19,L$3:L$8)+SUMIF($C$9:$C$14,$I19,L$9:L$14)/2</f>
      </c>
      <c r="M19" s="89">
        <f>SUMIF($C$3:$C$8,$I19,M$3:M$8)+SUMIF($C$9:$C$14,$I19,M$9:M$14)/2</f>
      </c>
      <c r="N19" s="89">
        <f>SUMIF($C$3:$C$8,$I19,N$3:N$8)+SUMIF($C$9:$C$14,$I19,N$9:N$14)/2</f>
      </c>
      <c r="O19" s="89">
        <f>SUMIF($C$3:$C$8,$I19,O$3:O$8)+SUMIF($C$9:$C$14,$I19,O$9:O$14)/2</f>
      </c>
      <c r="V19" s="42" t="str">
        <v>四季被-整被</v>
      </c>
      <c r="W19" s="43">
        <f>SUM(AD3:AD5)</f>
      </c>
      <c r="X19" s="43">
        <f>SUM(AE3:AE5)</f>
      </c>
      <c r="Y19" s="43">
        <f>SUM(AF3:AF5)</f>
      </c>
      <c r="Z19" s="43">
        <f>SUM(AG3:AG5)</f>
      </c>
      <c r="AA19" s="43">
        <f>SUM(AH3:AH5)</f>
      </c>
      <c r="AB19" s="43">
        <f>SUM(AI3:AI5)</f>
      </c>
      <c r="AC19" s="43">
        <f>SUM(W19:AB19)</f>
      </c>
      <c r="AJ19" s="13">
        <f>3500*4</f>
      </c>
    </row>
    <row customHeight="true" ht="18" r="20">
      <c r="D20" s="37"/>
      <c r="E20" s="37"/>
      <c r="F20" s="37"/>
      <c r="H20" s="37"/>
      <c r="I20" s="90" t="str">
        <v>东隆</v>
      </c>
      <c r="J20" s="89">
        <f>SUMIF($C$3:$C$8,$I20,J$3:J$8)+SUMIF($C$9:$C$14,$I20,J$9:J$14)/2</f>
      </c>
      <c r="K20" s="89">
        <f>SUMIF($C$3:$C$8,$I20,K$3:K$8)+SUMIF($C$9:$C$14,$I20,K$9:K$14)/2</f>
      </c>
      <c r="L20" s="89">
        <f>SUMIF($C$3:$C$8,$I20,L$3:L$8)+SUMIF($C$9:$C$14,$I20,L$9:L$14)/2</f>
      </c>
      <c r="M20" s="89">
        <f>SUMIF($C$3:$C$8,$I20,M$3:M$8)+SUMIF($C$9:$C$14,$I20,M$9:M$14)/2</f>
      </c>
      <c r="N20" s="89">
        <f>SUMIF($C$3:$C$8,$I20,N$3:N$8)+SUMIF($C$9:$C$14,$I20,N$9:N$14)/2</f>
      </c>
      <c r="O20" s="89">
        <f>SUMIF($C$3:$C$8,$I20,O$3:O$8)+SUMIF($C$9:$C$14,$I20,O$9:O$14)/2</f>
      </c>
      <c r="V20" s="42" t="str">
        <v>冬被-整被</v>
      </c>
      <c r="W20" s="43">
        <f>SUM(AC6:AC8)</f>
      </c>
      <c r="X20" s="43">
        <f>SUM(AD6:AD8)</f>
      </c>
      <c r="Y20" s="43">
        <f>SUM(AE6:AE8)</f>
      </c>
      <c r="Z20" s="43">
        <f>SUM(AF6:AF8)</f>
      </c>
      <c r="AA20" s="43">
        <f>SUM(AG6:AG8)</f>
      </c>
      <c r="AB20" s="43">
        <f>SUM(AH6:AH8)</f>
      </c>
      <c r="AC20" s="43">
        <f>SUM(W20:AB20)</f>
      </c>
      <c r="AI20" s="13">
        <f>4000*4</f>
      </c>
      <c r="AJ20" s="13">
        <f>4000*19</f>
      </c>
    </row>
    <row customHeight="true" ht="18" r="21">
      <c r="D21" s="37"/>
      <c r="E21" s="37"/>
      <c r="F21" s="37"/>
      <c r="H21" s="37"/>
      <c r="I21" s="90" t="str">
        <v>迦南</v>
      </c>
      <c r="J21" s="89">
        <f>SUMIF($C$3:$C$8,$I21,J$3:J$8)+SUMIF($C$9:$C$14,$I21,J$9:J$14)/2</f>
      </c>
      <c r="K21" s="89">
        <f>SUMIF($C$3:$C$8,$I21,K$3:K$8)+SUMIF($C$9:$C$14,$I21,K$9:K$14)/2</f>
      </c>
      <c r="L21" s="89">
        <f>SUMIF($C$3:$C$8,$I21,L$3:L$8)+SUMIF($C$9:$C$14,$I21,L$9:L$14)/2</f>
      </c>
      <c r="M21" s="89">
        <f>SUMIF($C$3:$C$8,$I21,M$3:M$8)+SUMIF($C$9:$C$14,$I21,M$9:M$14)/2</f>
      </c>
      <c r="N21" s="89">
        <f>SUMIF($C$3:$C$8,$I21,N$3:N$8)+SUMIF($C$9:$C$14,$I21,N$9:N$14)/2</f>
      </c>
      <c r="O21" s="89">
        <f>SUMIF($C$3:$C$8,$I21,O$3:O$8)+SUMIF($C$9:$C$14,$I21,O$9:O$14)/2</f>
      </c>
      <c r="V21" s="42" t="str">
        <v>排湿层</v>
      </c>
      <c r="W21" s="43">
        <f>SUM(AD9:AD11)</f>
      </c>
      <c r="X21" s="43">
        <f>SUM(AE9:AE11)</f>
      </c>
      <c r="Y21" s="43">
        <f>SUM(AF9:AF11)</f>
      </c>
      <c r="Z21" s="43">
        <f>SUM(AG9:AG11)</f>
      </c>
      <c r="AA21" s="43">
        <f>SUM(AH9:AH11)</f>
      </c>
      <c r="AB21" s="43">
        <f>SUM(AI9:AI11)</f>
      </c>
      <c r="AC21" s="43">
        <f>SUM(W21:AB21)</f>
      </c>
      <c r="AI21" s="13">
        <f>AI20+AJ18+AJ19</f>
      </c>
    </row>
    <row customHeight="true" ht="22" r="22">
      <c r="B22" s="53"/>
      <c r="C22" s="53"/>
      <c r="D22" s="54"/>
      <c r="E22" s="54"/>
      <c r="F22" s="37"/>
      <c r="H22" s="37"/>
      <c r="I22" s="52" t="str">
        <v>合计</v>
      </c>
      <c r="J22" s="52">
        <f>SUM(J18:J21)</f>
      </c>
      <c r="K22" s="52">
        <f>SUM(K18:K21)</f>
      </c>
      <c r="L22" s="52">
        <f>SUM(L18:L21)</f>
      </c>
      <c r="M22" s="52">
        <f>SUM(M18:M21)</f>
      </c>
      <c r="N22" s="52">
        <f>SUM(N18:N21)</f>
      </c>
      <c r="O22" s="52">
        <f>SUM(O18:O21)</f>
      </c>
      <c r="V22" s="42" t="str">
        <v>四季被-单层</v>
      </c>
      <c r="W22" s="43">
        <f>SUM(AD12)</f>
      </c>
      <c r="X22" s="43">
        <f>SUM(AE12)</f>
      </c>
      <c r="Y22" s="43">
        <f>SUM(AF12)</f>
      </c>
      <c r="Z22" s="43">
        <f>SUM(AG12)</f>
      </c>
      <c r="AA22" s="43">
        <f>SUM(AH12)</f>
      </c>
      <c r="AB22" s="43">
        <f>SUM(AI12)</f>
      </c>
      <c r="AC22" s="43">
        <f>SUM(W22:AB22)</f>
      </c>
    </row>
    <row customHeight="true" ht="18" r="23">
      <c r="B23" s="95"/>
      <c r="C23" s="95"/>
      <c r="D23" s="95"/>
      <c r="E23" s="36"/>
      <c r="F23" s="37"/>
      <c r="H23" s="37"/>
      <c r="L23" s="37"/>
      <c r="V23" s="42" t="str">
        <v>冬被-单层</v>
      </c>
      <c r="W23" s="43">
        <f>SUM(AD13:AD14)</f>
      </c>
      <c r="X23" s="43">
        <f>SUM(AE13:AE14)</f>
      </c>
      <c r="Y23" s="43">
        <f>SUM(AF13)</f>
      </c>
      <c r="Z23" s="43">
        <f>SUM(AG13:AG14)</f>
      </c>
      <c r="AA23" s="43">
        <f>SUM(AH13:AH14)</f>
      </c>
      <c r="AB23" s="43">
        <f>SUM(AI13:AI14)</f>
      </c>
      <c r="AC23" s="43">
        <f>SUM(W23:AB23)</f>
      </c>
    </row>
    <row customHeight="true" ht="16" r="24">
      <c r="B24" s="41"/>
      <c r="C24" s="41"/>
      <c r="D24" s="41"/>
      <c r="E24" s="41"/>
      <c r="F24" s="37"/>
      <c r="H24" s="37"/>
      <c r="V24" s="62"/>
      <c r="W24" s="62">
        <f>SUM(W19:W23)</f>
      </c>
      <c r="X24" s="62">
        <f>SUM(X19:X23)</f>
      </c>
      <c r="Y24" s="62">
        <f>SUM(Y19:Y23)</f>
      </c>
      <c r="Z24" s="62">
        <f>SUM(Z19:Z23)</f>
      </c>
      <c r="AA24" s="62">
        <f>SUM(AA19:AA23)</f>
      </c>
      <c r="AB24" s="62">
        <f>SUM(AB19:AB23)</f>
      </c>
      <c r="AC24" s="62">
        <f>SUM(AC19:AC23)</f>
      </c>
    </row>
    <row customHeight="true" ht="15" r="25">
      <c r="B25" s="36"/>
      <c r="C25" s="36"/>
      <c r="D25" s="41"/>
      <c r="E25" s="41"/>
      <c r="F25" s="37"/>
      <c r="H25" s="37"/>
      <c r="I25" s="92" t="str">
        <v>产能max</v>
      </c>
      <c r="J25" s="92" t="str">
        <v>10月</v>
      </c>
      <c r="K25" s="92" t="str">
        <v>11月</v>
      </c>
      <c r="L25" s="92" t="str">
        <v>12月</v>
      </c>
      <c r="M25" s="41" t="str">
        <v>1月</v>
      </c>
      <c r="N25" s="41"/>
    </row>
    <row customHeight="true" ht="15" r="26">
      <c r="B26" s="36"/>
      <c r="C26" s="36"/>
      <c r="D26" s="41"/>
      <c r="E26" s="41"/>
      <c r="F26" s="37"/>
      <c r="H26" s="37"/>
      <c r="I26" t="str">
        <v>万青</v>
      </c>
      <c r="J26" s="38">
        <v>30802</v>
      </c>
      <c r="K26" s="38">
        <f>K18</f>
      </c>
      <c r="L26" s="40">
        <v>58000</v>
      </c>
      <c r="M26" s="39">
        <f>L26/3</f>
      </c>
      <c r="N26" s="39"/>
    </row>
    <row customHeight="true" ht="15" r="27">
      <c r="D27" s="37"/>
      <c r="E27" s="37"/>
      <c r="F27" s="37"/>
      <c r="H27" s="37"/>
      <c r="I27" t="str">
        <v>优绵</v>
      </c>
      <c r="J27" s="38">
        <f>J19</f>
      </c>
      <c r="K27" s="38">
        <f>K19</f>
      </c>
      <c r="L27" s="40">
        <f>1800*28</f>
      </c>
      <c r="M27" s="39">
        <f>L27/3</f>
      </c>
      <c r="N27" s="39"/>
    </row>
    <row customHeight="true" ht="15" r="28">
      <c r="D28" s="37"/>
      <c r="E28" s="37"/>
      <c r="F28" s="37"/>
      <c r="H28" s="37"/>
      <c r="I28" t="str">
        <v>东隆</v>
      </c>
      <c r="J28" s="38">
        <f>J20</f>
      </c>
      <c r="K28" s="38">
        <v>30000</v>
      </c>
      <c r="L28" s="40">
        <v>30000</v>
      </c>
      <c r="M28" s="39">
        <f>L28/3</f>
      </c>
      <c r="N28" s="39"/>
    </row>
    <row customHeight="true" ht="15" r="29">
      <c r="D29" s="37"/>
      <c r="E29" s="37"/>
      <c r="F29" s="37"/>
      <c r="H29" s="37"/>
      <c r="I29" t="str">
        <v>迦南</v>
      </c>
      <c r="J29" s="38">
        <v>0</v>
      </c>
      <c r="K29" s="38">
        <v>10000</v>
      </c>
      <c r="L29" s="40">
        <v>15000</v>
      </c>
      <c r="M29" s="39">
        <f>L29/3</f>
      </c>
      <c r="N29" s="39"/>
    </row>
    <row customHeight="true" ht="15" r="30">
      <c r="D30" s="37"/>
      <c r="E30" s="37"/>
      <c r="F30" s="37"/>
      <c r="H30" s="37"/>
      <c r="L30" s="37"/>
    </row>
    <row customHeight="true" ht="16" r="31">
      <c r="E31" s="37" t="str">
        <v>10月销售预测</v>
      </c>
      <c r="F31" s="37" t="str">
        <v>11月销售预测</v>
      </c>
      <c r="G31" s="37" t="str">
        <v>12月销售预测</v>
      </c>
      <c r="H31" s="37" t="str">
        <v>1月销售预测</v>
      </c>
      <c r="I31" s="37" t="str">
        <v>2月销售预测</v>
      </c>
      <c r="J31" s="46"/>
      <c r="K31" s="91" t="str">
        <v>10月</v>
      </c>
      <c r="L31" s="91" t="str">
        <v>11月</v>
      </c>
      <c r="M31" s="91" t="str">
        <v>12月</v>
      </c>
      <c r="N31" s="91" t="str">
        <v>1月</v>
      </c>
      <c r="O31" s="91" t="str">
        <v>2月</v>
      </c>
      <c r="P31" s="91" t="str">
        <v>3月</v>
      </c>
      <c r="Q31" s="13"/>
    </row>
    <row customHeight="true" ht="18" r="32">
      <c r="D32" s="46" t="str">
        <v>四季被-整被</v>
      </c>
      <c r="E32" s="82">
        <v>35587</v>
      </c>
      <c r="F32" s="82">
        <v>44138</v>
      </c>
      <c r="G32" s="83">
        <v>41358</v>
      </c>
      <c r="H32" s="82">
        <v>36823</v>
      </c>
      <c r="I32" s="82">
        <f>H32*0.8</f>
      </c>
      <c r="J32" s="42" t="str">
        <v>四季被-整被</v>
      </c>
      <c r="K32" s="43">
        <f>SUM(J3:J5)</f>
      </c>
      <c r="L32" s="43">
        <f>SUM(K3:K5)</f>
      </c>
      <c r="M32" s="43">
        <f>SUM(L3:L5)</f>
      </c>
      <c r="N32" s="43">
        <f>SUM(M3:M5)</f>
      </c>
      <c r="O32" s="43">
        <f>SUM(N3:N5)</f>
      </c>
      <c r="P32" s="43">
        <f>SUM(O3:O5)</f>
      </c>
    </row>
    <row customHeight="true" ht="18" r="33">
      <c r="D33" s="46" t="str">
        <v>冬被-整被</v>
      </c>
      <c r="E33" s="82">
        <v>33546</v>
      </c>
      <c r="F33" s="82">
        <v>51075</v>
      </c>
      <c r="G33" s="83">
        <v>46265</v>
      </c>
      <c r="H33" s="82">
        <v>36054</v>
      </c>
      <c r="I33" s="82">
        <f>H33*0.5</f>
      </c>
      <c r="J33" s="42" t="str">
        <v>冬被-整被</v>
      </c>
      <c r="K33" s="43">
        <f>SUM(J6:J8)</f>
      </c>
      <c r="L33" s="43">
        <f>SUM(K6:K8)</f>
      </c>
      <c r="M33" s="43">
        <f>SUM(L6:L8)</f>
      </c>
      <c r="N33" s="43">
        <f>SUM(M6:M8)</f>
      </c>
      <c r="O33" s="43">
        <f>SUM(N6:N8)</f>
      </c>
      <c r="P33" s="43">
        <f>SUM(O6:O8)</f>
      </c>
    </row>
    <row customHeight="true" ht="18" r="34">
      <c r="E34" s="37"/>
      <c r="F34" s="37"/>
      <c r="G34" s="37"/>
      <c r="I34" s="37"/>
      <c r="J34" s="42" t="str">
        <v>排湿层</v>
      </c>
      <c r="K34" s="43">
        <f>SUM(J9:J11)</f>
      </c>
      <c r="L34" s="43">
        <f>SUM(K9:K11)</f>
      </c>
      <c r="M34" s="43">
        <f>SUM(L9:L11)</f>
      </c>
      <c r="N34" s="43">
        <f>SUM(M9:M11)</f>
      </c>
      <c r="O34" s="43">
        <f>SUM(N9:N11)</f>
      </c>
      <c r="P34" s="43">
        <f>SUM(O9:O11)</f>
      </c>
    </row>
    <row customHeight="true" ht="18" r="35">
      <c r="E35" s="37"/>
      <c r="F35" s="37"/>
      <c r="G35" s="37"/>
      <c r="I35" s="37"/>
      <c r="J35" s="42" t="str">
        <v>四季被-单层</v>
      </c>
      <c r="K35" s="43">
        <f>SUM(J12)</f>
      </c>
      <c r="L35" s="43">
        <f>SUM(K12)</f>
      </c>
      <c r="M35" s="43">
        <f>SUM(L12)</f>
      </c>
      <c r="N35" s="43">
        <f>SUM(M12)</f>
      </c>
      <c r="O35" s="43">
        <f>SUM(N12)</f>
      </c>
      <c r="P35" s="43">
        <f>SUM(O12)</f>
      </c>
    </row>
    <row customHeight="true" ht="18" r="36">
      <c r="E36" s="37"/>
      <c r="F36" s="37"/>
      <c r="G36" s="37"/>
      <c r="I36" s="37"/>
      <c r="J36" s="42" t="str">
        <v>冬被-单层</v>
      </c>
      <c r="K36" s="43">
        <f>SUM(J13:J14)</f>
      </c>
      <c r="L36" s="43">
        <f>SUM(K13:K14)</f>
      </c>
      <c r="M36" s="43">
        <f>SUM(L13:L14)</f>
      </c>
      <c r="N36" s="43">
        <f>SUM(M13:M14)</f>
      </c>
      <c r="O36" s="43">
        <f>SUM(N13:N14)</f>
      </c>
      <c r="P36" s="43">
        <f>SUM(O13:O14)</f>
      </c>
    </row>
    <row customHeight="true" ht="16" r="37">
      <c r="D37" s="37"/>
      <c r="E37" s="37"/>
      <c r="F37" s="37"/>
      <c r="H37" s="37"/>
      <c r="J37" s="62"/>
      <c r="K37" s="62">
        <f>SUM(K32:K36)</f>
      </c>
      <c r="L37" s="62">
        <f>SUM(L32:L36)</f>
      </c>
      <c r="M37" s="62">
        <f>SUM(M32:M36)</f>
      </c>
      <c r="N37" s="62">
        <f>SUM(N32:N36)</f>
      </c>
      <c r="O37" s="62">
        <f>SUM(O32:O36)</f>
      </c>
      <c r="P37" s="62">
        <f>SUM(P32:P36)</f>
      </c>
    </row>
    <row customHeight="true" ht="15" r="38">
      <c r="D38" s="37"/>
      <c r="E38" s="37"/>
      <c r="F38" s="37"/>
      <c r="H38" s="37"/>
      <c r="L38" s="37"/>
    </row>
    <row customHeight="true" ht="15" r="39">
      <c r="D39" s="37"/>
      <c r="E39" s="37"/>
      <c r="F39" s="37"/>
      <c r="H39" s="37"/>
      <c r="L39" s="37"/>
    </row>
    <row customHeight="true" ht="16" r="40">
      <c r="B40" s="86" t="str">
        <v>优先冬被，四季被持续交货</v>
      </c>
      <c r="C40" s="87"/>
      <c r="D40" s="84" t="str">
        <v>已接需求</v>
      </c>
      <c r="E40" s="84" t="str">
        <v>已下单</v>
      </c>
      <c r="F40" s="84" t="str">
        <v>待下单</v>
      </c>
      <c r="G40" s="85" t="str">
        <v>其他备料</v>
      </c>
      <c r="H40" s="84" t="str">
        <v>在途</v>
      </c>
      <c r="I40" s="85" t="str">
        <v>截止930交货</v>
      </c>
      <c r="J40" s="85" t="str">
        <v>10月</v>
      </c>
      <c r="K40" s="85" t="str">
        <v>11月</v>
      </c>
      <c r="L40" s="84" t="str">
        <v>12月</v>
      </c>
      <c r="M40" s="84" t="str">
        <v>1月</v>
      </c>
      <c r="N40" s="84" t="str">
        <v>2月</v>
      </c>
      <c r="O40" s="84" t="str">
        <v>3月</v>
      </c>
      <c r="P40" s="65" t="str">
        <v>产能爬坡</v>
      </c>
    </row>
    <row customHeight="true" ht="16" r="41">
      <c r="B41" s="20" t="str">
        <v>整被-四季被</v>
      </c>
      <c r="C41" s="56" t="str">
        <v>万青</v>
      </c>
      <c r="D41" s="48">
        <f>SUM(E41:G43)</f>
      </c>
      <c r="E41" s="66">
        <v>152145</v>
      </c>
      <c r="F41" s="66">
        <f>28000-F43</f>
      </c>
      <c r="G41" s="67"/>
      <c r="H41" s="66">
        <v>94907</v>
      </c>
      <c r="I41" s="66">
        <v>41500</v>
      </c>
      <c r="J41" s="66">
        <v>30372</v>
      </c>
      <c r="K41" s="66">
        <v>54000</v>
      </c>
      <c r="L41" s="39"/>
      <c r="M41" s="20">
        <v>15000</v>
      </c>
      <c r="N41" s="76">
        <f>L3-M41</f>
      </c>
      <c r="P41" s="20" t="str">
        <v>1400-1800</v>
      </c>
    </row>
    <row customHeight="true" ht="16" r="42">
      <c r="B42" s="20"/>
      <c r="C42" s="55" t="str">
        <v>优绵</v>
      </c>
      <c r="D42" s="48"/>
      <c r="E42" s="66">
        <v>116119</v>
      </c>
      <c r="F42" s="66"/>
      <c r="G42" s="67"/>
      <c r="H42" s="66">
        <v>55424</v>
      </c>
      <c r="I42" s="66">
        <v>47643</v>
      </c>
      <c r="J42" s="66">
        <v>13052</v>
      </c>
      <c r="K42" s="66" t="str">
        <v>/</v>
      </c>
      <c r="L42" s="66">
        <f>H42-M42-N42</f>
      </c>
      <c r="M42" s="20">
        <v>15000</v>
      </c>
      <c r="N42" s="20">
        <v>5000</v>
      </c>
      <c r="P42" s="20" t="str">
        <v>/</v>
      </c>
    </row>
    <row customHeight="true" ht="16" r="43">
      <c r="B43" s="65"/>
      <c r="C43" s="70" t="str">
        <v>迦南</v>
      </c>
      <c r="D43" s="71"/>
      <c r="E43" s="69"/>
      <c r="F43" s="68">
        <v>28000</v>
      </c>
      <c r="G43" s="72"/>
      <c r="H43" s="69"/>
      <c r="I43" s="69"/>
      <c r="J43" s="69"/>
      <c r="K43" s="68">
        <v>8000</v>
      </c>
      <c r="L43" s="68">
        <f>15000</f>
      </c>
      <c r="M43" s="73">
        <v>5000</v>
      </c>
      <c r="N43" s="73"/>
      <c r="O43" s="65"/>
      <c r="P43" s="65"/>
      <c r="R43" s="13">
        <f>L42</f>
      </c>
    </row>
    <row customHeight="true" ht="72" r="44">
      <c r="B44" s="20" t="str">
        <v>整被-冬被</v>
      </c>
      <c r="C44" s="56" t="str">
        <v>万青</v>
      </c>
      <c r="D44" s="48">
        <f>SUM(E44:E46)+SUM(G44)+SUM(F44:F46)</f>
      </c>
      <c r="E44" s="48"/>
      <c r="F44" s="58">
        <v>13000</v>
      </c>
      <c r="G44" s="60" t="str">
        <v>需要额外1.3w产能</v>
      </c>
      <c r="H44" s="20">
        <v>175070</v>
      </c>
      <c r="I44" s="65">
        <v>175070</v>
      </c>
      <c r="J44" s="48"/>
      <c r="K44" s="39"/>
      <c r="L44" s="61">
        <v>13000</v>
      </c>
      <c r="M44" s="39"/>
      <c r="N44" s="39"/>
      <c r="O44" s="20"/>
      <c r="P44" s="47" t="str">
        <v>11/5 500
 11/12 750
 11/19 1000
11/26 1000
12/3  1000</v>
      </c>
    </row>
    <row customHeight="true" ht="57" r="45">
      <c r="B45" s="20"/>
      <c r="C45" s="55" t="str">
        <v>优绵</v>
      </c>
      <c r="D45" s="48"/>
      <c r="E45" s="48">
        <v>80000</v>
      </c>
      <c r="F45" s="94">
        <v>2880</v>
      </c>
      <c r="G45" s="60"/>
      <c r="H45" s="20"/>
      <c r="I45" s="65"/>
      <c r="J45" s="48">
        <v>30000</v>
      </c>
      <c r="K45" s="48">
        <v>48000</v>
      </c>
      <c r="L45" s="20">
        <f>2000+4800*0.6</f>
      </c>
      <c r="M45" s="39"/>
      <c r="N45" s="39"/>
      <c r="O45" s="20"/>
      <c r="P45" s="47" t="str">
        <v>10/18 1200      10/25 1500       11/5  1800       11/25 2000</v>
      </c>
      <c r="R45" s="13">
        <f>L45/0.65</f>
      </c>
    </row>
    <row customHeight="true" ht="16" r="46">
      <c r="B46" s="65"/>
      <c r="C46" s="70" t="str">
        <v>东隆</v>
      </c>
      <c r="D46" s="71"/>
      <c r="E46" s="71">
        <v>58070</v>
      </c>
      <c r="F46" s="80">
        <v>29120</v>
      </c>
      <c r="G46" s="77"/>
      <c r="H46" s="65"/>
      <c r="I46" s="65"/>
      <c r="J46" s="71">
        <v>18000</v>
      </c>
      <c r="K46" s="71">
        <f>30070+10000</f>
      </c>
      <c r="L46" s="78">
        <v>22000</v>
      </c>
      <c r="M46" s="78">
        <f>10000-2880</f>
      </c>
      <c r="N46" s="79"/>
      <c r="O46" s="65"/>
      <c r="P46" s="65" t="str">
        <v>11月1w需要芜湖cover</v>
      </c>
      <c r="R46" s="13">
        <f>(L48+L54)/2</f>
      </c>
    </row>
    <row customHeight="true" ht="16" r="47">
      <c r="B47" s="20" t="str">
        <v>排湿层单层</v>
      </c>
      <c r="C47" s="56" t="str">
        <v>万青</v>
      </c>
      <c r="D47" s="48">
        <f>SUM(E47:E49)+SUM(G47:G50)</f>
      </c>
      <c r="E47" s="48">
        <f>'控温被PRO单层出货计划&amp;生产数据'!#REF!</f>
      </c>
      <c r="F47" s="48"/>
      <c r="G47" s="49"/>
      <c r="H47" s="48">
        <v>65000</v>
      </c>
      <c r="I47" s="48">
        <v>65000</v>
      </c>
      <c r="J47" s="51"/>
      <c r="K47" s="51"/>
      <c r="L47" s="39">
        <v>27500</v>
      </c>
      <c r="O47" s="20">
        <f>H47-L47</f>
      </c>
      <c r="P47" s="20"/>
    </row>
    <row customHeight="true" ht="16" r="48">
      <c r="B48" s="20"/>
      <c r="C48" s="55" t="str">
        <v>优绵</v>
      </c>
      <c r="D48" s="48"/>
      <c r="E48" s="48">
        <f>'控温被PRO单层出货计划&amp;生产数据'!E71</f>
      </c>
      <c r="F48" s="48"/>
      <c r="G48" s="49">
        <v>10000</v>
      </c>
      <c r="H48" s="48"/>
      <c r="I48" s="48"/>
      <c r="J48" s="51"/>
      <c r="K48" s="51">
        <v>2000</v>
      </c>
      <c r="L48" s="39">
        <v>25500</v>
      </c>
      <c r="O48" s="20"/>
      <c r="P48" s="20"/>
    </row>
    <row customHeight="true" ht="16" r="49">
      <c r="B49" s="20"/>
      <c r="C49" s="50" t="str">
        <v>东隆</v>
      </c>
      <c r="D49" s="48"/>
      <c r="E49" s="48"/>
      <c r="F49" s="48"/>
      <c r="G49" s="49"/>
      <c r="H49" s="48"/>
      <c r="I49" s="48"/>
      <c r="J49" s="51"/>
      <c r="K49" s="51"/>
      <c r="L49" s="20"/>
      <c r="O49" s="20"/>
      <c r="P49" s="20"/>
    </row>
    <row customHeight="true" ht="16" r="50">
      <c r="B50" s="20" t="str">
        <v>蓄热层-四季</v>
      </c>
      <c r="C50" s="56" t="str">
        <v>万青</v>
      </c>
      <c r="D50" s="48">
        <f>SUM(E50:E52)</f>
      </c>
      <c r="E50" s="48">
        <v>14000</v>
      </c>
      <c r="F50" s="48"/>
      <c r="G50" s="49"/>
      <c r="H50" s="48">
        <v>14000</v>
      </c>
      <c r="I50" s="48">
        <v>14000</v>
      </c>
      <c r="J50" s="51"/>
      <c r="K50" s="51"/>
      <c r="L50" s="39">
        <v>14000</v>
      </c>
      <c r="O50" s="20">
        <f>H50-L50</f>
      </c>
      <c r="P50" s="20"/>
    </row>
    <row customHeight="true" ht="16" r="51">
      <c r="B51" s="20"/>
      <c r="C51" s="55" t="str">
        <v>优绵</v>
      </c>
      <c r="D51" s="48"/>
      <c r="E51" s="48"/>
      <c r="F51" s="48"/>
      <c r="G51" s="49"/>
      <c r="H51" s="48"/>
      <c r="I51" s="48"/>
      <c r="J51" s="51"/>
      <c r="K51" s="51"/>
      <c r="L51" s="20"/>
      <c r="O51" s="20"/>
      <c r="P51" s="20"/>
    </row>
    <row customHeight="true" ht="16" r="52">
      <c r="B52" s="20"/>
      <c r="C52" s="50" t="str">
        <v>东隆</v>
      </c>
      <c r="D52" s="48"/>
      <c r="E52" s="48"/>
      <c r="F52" s="48"/>
      <c r="G52" s="49"/>
      <c r="H52" s="48"/>
      <c r="I52" s="48"/>
      <c r="J52" s="51"/>
      <c r="K52" s="51"/>
      <c r="L52" s="20"/>
      <c r="O52" s="20"/>
      <c r="P52" s="20"/>
    </row>
    <row customHeight="true" ht="16" r="53">
      <c r="B53" s="20" t="str">
        <v>蓄热层-冬季</v>
      </c>
      <c r="C53" s="56" t="str">
        <v>万青</v>
      </c>
      <c r="D53" s="48">
        <f>SUM(E53:E55)</f>
      </c>
      <c r="E53" s="48">
        <v>0</v>
      </c>
      <c r="F53" s="48"/>
      <c r="G53" s="49"/>
      <c r="H53" s="48">
        <v>26000</v>
      </c>
      <c r="I53" s="48">
        <v>26000</v>
      </c>
      <c r="J53" s="51"/>
      <c r="K53" s="51"/>
      <c r="L53" s="48"/>
      <c r="O53" s="20">
        <f>D53</f>
      </c>
      <c r="P53" s="20"/>
    </row>
    <row customHeight="true" ht="16" r="54">
      <c r="B54" s="20"/>
      <c r="C54" s="55" t="str">
        <v>优绵</v>
      </c>
      <c r="D54" s="48"/>
      <c r="E54" s="48">
        <v>16000</v>
      </c>
      <c r="F54" s="48"/>
      <c r="G54" s="49"/>
      <c r="H54" s="48"/>
      <c r="I54" s="48"/>
      <c r="J54" s="51"/>
      <c r="K54" s="51">
        <v>2000</v>
      </c>
      <c r="L54" s="20">
        <v>14000</v>
      </c>
      <c r="O54" s="20"/>
      <c r="P54" s="20"/>
    </row>
    <row customHeight="true" ht="16" r="55">
      <c r="B55" s="13"/>
      <c r="C55" s="50" t="str">
        <v>东隆</v>
      </c>
      <c r="D55" s="48"/>
      <c r="E55" s="48">
        <v>10000</v>
      </c>
      <c r="F55" s="48"/>
      <c r="G55" s="49"/>
      <c r="H55" s="48"/>
      <c r="I55" s="48"/>
      <c r="J55" s="49"/>
      <c r="K55" s="49"/>
      <c r="L55" s="20"/>
      <c r="O55" s="20"/>
      <c r="P55" s="20"/>
    </row>
    <row customHeight="true" ht="16" r="56">
      <c r="B56" s="64"/>
      <c r="C56" s="64"/>
      <c r="D56" s="62">
        <f>SUM(D41:D55)</f>
      </c>
      <c r="E56" s="62">
        <f>SUM(E41:E55)</f>
      </c>
      <c r="F56" s="62">
        <f>SUM(F41:F55)</f>
      </c>
      <c r="G56" s="62">
        <f>SUM(G41:G55)</f>
      </c>
      <c r="H56" s="62">
        <f>SUM(H41:H55)</f>
      </c>
      <c r="I56" s="62">
        <f>SUM(I41:I55)</f>
      </c>
      <c r="J56" s="62">
        <f>SUM(J41:J55)</f>
      </c>
      <c r="K56" s="62">
        <f>SUM(K41:K55)</f>
      </c>
      <c r="L56" s="62">
        <f>SUM(L41:L55)</f>
      </c>
      <c r="M56" s="62">
        <f>SUM(M41:M55)</f>
      </c>
      <c r="N56" s="62"/>
      <c r="O56" s="63"/>
      <c r="P56" s="63"/>
    </row>
    <row customHeight="true" ht="16" r="57">
      <c r="B57" s="64"/>
      <c r="C57" s="64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63"/>
    </row>
    <row customHeight="true" ht="16" r="58">
      <c r="B58" s="86" t="str">
        <v>优先冬被，优先整被</v>
      </c>
      <c r="C58" s="87"/>
      <c r="D58" s="84" t="str">
        <v>已接需求</v>
      </c>
      <c r="E58" s="84" t="str">
        <v>已下单</v>
      </c>
      <c r="F58" s="84" t="str">
        <v>待下单</v>
      </c>
      <c r="G58" s="85" t="str">
        <v>其他备料</v>
      </c>
      <c r="H58" s="84" t="str">
        <v>在途</v>
      </c>
      <c r="I58" s="85" t="str">
        <v>截止930交货</v>
      </c>
      <c r="J58" s="85" t="str">
        <v>10月</v>
      </c>
      <c r="K58" s="85" t="str">
        <v>11月</v>
      </c>
      <c r="L58" s="84" t="str">
        <v>12月</v>
      </c>
      <c r="M58" s="84" t="str">
        <v>1月</v>
      </c>
      <c r="N58" s="84" t="str">
        <v>2月</v>
      </c>
      <c r="O58" s="84" t="str">
        <v>3月</v>
      </c>
      <c r="P58" s="65" t="str">
        <v>产能爬坡</v>
      </c>
    </row>
    <row customHeight="true" ht="16" r="59">
      <c r="B59" s="20" t="str">
        <v>整被-四季被</v>
      </c>
      <c r="C59" s="56" t="str">
        <v>万青</v>
      </c>
      <c r="D59" s="48">
        <f>SUM(E59:G61)</f>
      </c>
      <c r="E59" s="66">
        <v>152145</v>
      </c>
      <c r="F59" s="66">
        <f>28000-F61</f>
      </c>
      <c r="G59" s="67"/>
      <c r="H59" s="66">
        <v>94907</v>
      </c>
      <c r="I59" s="66">
        <v>41500</v>
      </c>
      <c r="J59" s="66">
        <v>30372</v>
      </c>
      <c r="K59" s="66">
        <v>54000</v>
      </c>
      <c r="L59" s="39">
        <v>20750</v>
      </c>
      <c r="M59" s="20">
        <f>15000-9477</f>
      </c>
      <c r="N59" s="76">
        <f>E59-SUM(I59:M59)</f>
      </c>
      <c r="P59" s="20" t="str">
        <v>1400-1800</v>
      </c>
    </row>
    <row customHeight="true" ht="16" r="60">
      <c r="B60" s="20"/>
      <c r="C60" s="55" t="str">
        <v>优绵</v>
      </c>
      <c r="D60" s="48"/>
      <c r="E60" s="66">
        <v>116119</v>
      </c>
      <c r="F60" s="66"/>
      <c r="G60" s="67"/>
      <c r="H60" s="66">
        <v>55424</v>
      </c>
      <c r="I60" s="66">
        <v>47643</v>
      </c>
      <c r="J60" s="66">
        <v>13052</v>
      </c>
      <c r="K60" s="66" t="str">
        <v>/</v>
      </c>
      <c r="L60" s="66">
        <f>H60-M60-N60</f>
      </c>
      <c r="M60" s="20">
        <v>15000</v>
      </c>
      <c r="P60" s="20" t="str">
        <v>/</v>
      </c>
    </row>
    <row customHeight="true" ht="16" r="61">
      <c r="B61" s="65"/>
      <c r="C61" s="70" t="str">
        <v>迦南</v>
      </c>
      <c r="D61" s="71"/>
      <c r="E61" s="69"/>
      <c r="F61" s="68">
        <v>28000</v>
      </c>
      <c r="G61" s="72"/>
      <c r="H61" s="69"/>
      <c r="I61" s="69"/>
      <c r="J61" s="69"/>
      <c r="K61" s="68">
        <v>8000</v>
      </c>
      <c r="L61" s="68">
        <f>15000</f>
      </c>
      <c r="M61" s="73">
        <v>5000</v>
      </c>
      <c r="N61" s="73"/>
      <c r="O61" s="65"/>
      <c r="P61" s="65"/>
    </row>
    <row customHeight="true" ht="72" r="62">
      <c r="B62" s="20" t="str">
        <v>整被-冬被</v>
      </c>
      <c r="C62" s="56" t="str">
        <v>万青</v>
      </c>
      <c r="D62" s="48">
        <f>SUM(E62:E64)+SUM(G62)+SUM(F62:F64)</f>
      </c>
      <c r="E62" s="48"/>
      <c r="F62" s="58">
        <v>13000</v>
      </c>
      <c r="G62" s="60" t="str">
        <v>需要额外1.3w产能</v>
      </c>
      <c r="H62" s="20">
        <v>175070</v>
      </c>
      <c r="I62" s="65">
        <v>175070</v>
      </c>
      <c r="J62" s="48"/>
      <c r="K62" s="39"/>
      <c r="L62" s="61">
        <v>13000</v>
      </c>
      <c r="M62" s="39"/>
      <c r="N62" s="39"/>
      <c r="O62" s="20"/>
      <c r="P62" s="47" t="str">
        <v>11/5 500
 11/12 750
 11/19 1000
11/26 1000
12/3  1000</v>
      </c>
    </row>
    <row customHeight="true" ht="57" r="63">
      <c r="B63" s="20"/>
      <c r="C63" s="55" t="str">
        <v>优绵</v>
      </c>
      <c r="D63" s="48"/>
      <c r="E63" s="48">
        <v>80000</v>
      </c>
      <c r="F63" s="94">
        <v>2880</v>
      </c>
      <c r="G63" s="60"/>
      <c r="H63" s="20"/>
      <c r="I63" s="65"/>
      <c r="J63" s="48">
        <v>30000</v>
      </c>
      <c r="K63" s="48">
        <v>48000</v>
      </c>
      <c r="L63" s="20">
        <f>2000+4800*0.6+7120</f>
      </c>
      <c r="M63" s="39"/>
      <c r="N63" s="39"/>
      <c r="O63" s="20"/>
      <c r="P63" s="47" t="str">
        <v>10/18 1200      10/25 1500       11/5  1800       11/25 2000</v>
      </c>
    </row>
    <row customHeight="true" ht="16" r="64">
      <c r="B64" s="65"/>
      <c r="C64" s="70" t="str">
        <v>东隆</v>
      </c>
      <c r="D64" s="71"/>
      <c r="E64" s="71">
        <v>58070</v>
      </c>
      <c r="F64" s="80">
        <v>29120</v>
      </c>
      <c r="G64" s="77"/>
      <c r="H64" s="65"/>
      <c r="I64" s="65"/>
      <c r="J64" s="71">
        <v>18000</v>
      </c>
      <c r="K64" s="71">
        <f>30070+10000</f>
      </c>
      <c r="L64" s="78">
        <v>22000</v>
      </c>
      <c r="M64" s="78"/>
      <c r="N64" s="79"/>
      <c r="O64" s="65"/>
      <c r="P64" s="65" t="str">
        <v>11月1w需要芜湖cover</v>
      </c>
    </row>
    <row customHeight="true" ht="16" r="65">
      <c r="B65" s="20" t="str">
        <v>排湿层单层</v>
      </c>
      <c r="C65" s="56" t="str">
        <v>万青</v>
      </c>
      <c r="D65" s="48">
        <f>SUM(E65:E67)+SUM(G65:G68)</f>
      </c>
      <c r="E65" s="48">
        <f>'控温被PRO单层出货计划&amp;生产数据'!E79</f>
      </c>
      <c r="F65" s="48"/>
      <c r="G65" s="49"/>
      <c r="H65" s="48">
        <v>65000</v>
      </c>
      <c r="I65" s="48">
        <v>65000</v>
      </c>
      <c r="J65" s="51"/>
      <c r="K65" s="51"/>
      <c r="L65" s="39"/>
      <c r="O65" s="20">
        <f>H65-K66</f>
      </c>
      <c r="P65" s="20"/>
    </row>
    <row customHeight="true" ht="16" r="66">
      <c r="B66" s="20"/>
      <c r="C66" s="55" t="str">
        <v>优绵</v>
      </c>
      <c r="D66" s="48"/>
      <c r="E66" s="48">
        <f>'控温被PRO单层出货计划&amp;生产数据'!E89</f>
      </c>
      <c r="F66" s="48"/>
      <c r="G66" s="49">
        <v>10000</v>
      </c>
      <c r="H66" s="48"/>
      <c r="I66" s="48"/>
      <c r="J66" s="51"/>
      <c r="K66" s="51">
        <v>2000</v>
      </c>
      <c r="L66" s="39"/>
      <c r="O66" s="20"/>
      <c r="P66" s="20"/>
    </row>
    <row customHeight="true" ht="16" r="67">
      <c r="B67" s="20"/>
      <c r="C67" s="50" t="str">
        <v>东隆</v>
      </c>
      <c r="D67" s="48"/>
      <c r="E67" s="48"/>
      <c r="F67" s="48"/>
      <c r="G67" s="49"/>
      <c r="H67" s="48"/>
      <c r="I67" s="48"/>
      <c r="J67" s="51"/>
      <c r="K67" s="51"/>
      <c r="L67" s="20"/>
      <c r="O67" s="20"/>
      <c r="P67" s="20"/>
    </row>
    <row customHeight="true" ht="16" r="68">
      <c r="B68" s="20" t="str">
        <v>蓄热层-四季</v>
      </c>
      <c r="C68" s="56" t="str">
        <v>万青</v>
      </c>
      <c r="D68" s="48">
        <f>SUM(E68:E70)</f>
      </c>
      <c r="E68" s="48">
        <v>14000</v>
      </c>
      <c r="F68" s="48"/>
      <c r="G68" s="49"/>
      <c r="H68" s="48">
        <v>14000</v>
      </c>
      <c r="I68" s="48">
        <v>14000</v>
      </c>
      <c r="J68" s="51"/>
      <c r="K68" s="51"/>
      <c r="L68" s="39"/>
      <c r="O68" s="20">
        <f>H68-L68</f>
      </c>
      <c r="P68" s="20"/>
    </row>
    <row customHeight="true" ht="16" r="69">
      <c r="B69" s="20"/>
      <c r="C69" s="55" t="str">
        <v>优绵</v>
      </c>
      <c r="D69" s="48"/>
      <c r="E69" s="48"/>
      <c r="F69" s="48"/>
      <c r="G69" s="49"/>
      <c r="H69" s="48"/>
      <c r="I69" s="48"/>
      <c r="J69" s="51"/>
      <c r="K69" s="51"/>
      <c r="L69" s="20"/>
      <c r="O69" s="20"/>
      <c r="P69" s="20"/>
    </row>
    <row customHeight="true" ht="16" r="70">
      <c r="B70" s="20"/>
      <c r="C70" s="50" t="str">
        <v>东隆</v>
      </c>
      <c r="D70" s="48"/>
      <c r="E70" s="48"/>
      <c r="F70" s="48"/>
      <c r="G70" s="49"/>
      <c r="H70" s="48"/>
      <c r="I70" s="48"/>
      <c r="J70" s="51"/>
      <c r="K70" s="51"/>
      <c r="L70" s="20"/>
      <c r="O70" s="20"/>
      <c r="P70" s="20"/>
    </row>
    <row customHeight="true" ht="16" r="71">
      <c r="B71" s="20" t="str">
        <v>蓄热层-冬季</v>
      </c>
      <c r="C71" s="56" t="str">
        <v>万青</v>
      </c>
      <c r="D71" s="48">
        <f>SUM(E71:E73)</f>
      </c>
      <c r="E71" s="48">
        <v>0</v>
      </c>
      <c r="F71" s="48"/>
      <c r="G71" s="49"/>
      <c r="H71" s="48">
        <v>26000</v>
      </c>
      <c r="I71" s="48">
        <v>26000</v>
      </c>
      <c r="J71" s="51"/>
      <c r="K71" s="51"/>
      <c r="L71" s="48"/>
      <c r="O71" s="20">
        <f>D71-K72</f>
      </c>
      <c r="P71" s="20"/>
    </row>
    <row customHeight="true" ht="16" r="72">
      <c r="B72" s="20"/>
      <c r="C72" s="55" t="str">
        <v>优绵</v>
      </c>
      <c r="D72" s="48"/>
      <c r="E72" s="48">
        <v>16000</v>
      </c>
      <c r="F72" s="48"/>
      <c r="G72" s="49"/>
      <c r="H72" s="48"/>
      <c r="I72" s="48"/>
      <c r="J72" s="51"/>
      <c r="K72" s="51">
        <v>2000</v>
      </c>
      <c r="L72" s="20"/>
      <c r="O72" s="20"/>
      <c r="P72" s="20"/>
    </row>
    <row customHeight="true" ht="16" r="73">
      <c r="B73" s="13"/>
      <c r="C73" s="50" t="str">
        <v>东隆</v>
      </c>
      <c r="D73" s="48"/>
      <c r="E73" s="48">
        <v>10000</v>
      </c>
      <c r="F73" s="48"/>
      <c r="G73" s="49"/>
      <c r="H73" s="48"/>
      <c r="I73" s="48"/>
      <c r="J73" s="49"/>
      <c r="K73" s="49"/>
      <c r="L73" s="20"/>
      <c r="O73" s="20"/>
      <c r="P73" s="20"/>
    </row>
    <row customHeight="true" ht="16" r="74">
      <c r="B74" s="64"/>
      <c r="C74" s="64"/>
      <c r="D74" s="62">
        <f>SUM(D59:D73)</f>
      </c>
      <c r="E74" s="62">
        <f>SUM(E59:E73)</f>
      </c>
      <c r="F74" s="62">
        <f>SUM(F59:F73)</f>
      </c>
      <c r="G74" s="62">
        <f>SUM(G59:G73)</f>
      </c>
      <c r="H74" s="62">
        <f>SUM(H59:H73)</f>
      </c>
      <c r="I74" s="62">
        <f>SUM(I59:I73)</f>
      </c>
      <c r="J74" s="62">
        <f>SUM(J59:J73)</f>
      </c>
      <c r="K74" s="62">
        <f>SUM(K59:K73)</f>
      </c>
      <c r="L74" s="62">
        <f>SUM(L59:L73)</f>
      </c>
      <c r="M74" s="62">
        <f>SUM(M59:M73)</f>
      </c>
      <c r="N74" s="62"/>
      <c r="O74" s="63"/>
      <c r="P74" s="63"/>
    </row>
    <row customHeight="true" ht="16" r="75">
      <c r="D75" s="37" t="str">
        <v>10月销售预测</v>
      </c>
      <c r="E75" s="37" t="str">
        <v>11月销售预测</v>
      </c>
      <c r="F75" s="37" t="str">
        <v>12月销售预测</v>
      </c>
      <c r="G75" s="37" t="str">
        <v>1月销售预测</v>
      </c>
      <c r="H75" s="37" t="str">
        <v>2月销售预测</v>
      </c>
      <c r="I75" s="46"/>
      <c r="J75" s="91" t="str">
        <v>10月</v>
      </c>
      <c r="K75" s="91" t="str">
        <v>11月</v>
      </c>
      <c r="L75" s="91" t="str">
        <v>12月</v>
      </c>
      <c r="M75" s="91" t="str">
        <v>1月</v>
      </c>
      <c r="N75" s="91" t="str">
        <v>2月</v>
      </c>
      <c r="O75" s="91" t="str">
        <v>3月</v>
      </c>
    </row>
    <row customHeight="true" ht="15" r="76">
      <c r="C76" s="46" t="str">
        <v>四季被-整被</v>
      </c>
      <c r="D76" s="82">
        <v>35587</v>
      </c>
      <c r="E76" s="82">
        <v>44138</v>
      </c>
      <c r="F76" s="83">
        <v>41358</v>
      </c>
      <c r="G76" s="82">
        <v>36823</v>
      </c>
      <c r="H76" s="82">
        <f>G76*0.8</f>
      </c>
      <c r="I76" s="46" t="str">
        <v>四季被-整被</v>
      </c>
      <c r="J76" s="44">
        <f>SUM(J41:J43)</f>
      </c>
      <c r="K76" s="44">
        <f>SUM(K41:K43)</f>
      </c>
      <c r="L76" s="44">
        <f>SUM(L41:L43)</f>
      </c>
      <c r="M76" s="44">
        <f>SUM(M41:M43)</f>
      </c>
      <c r="N76" s="44">
        <f>SUM(N41:N43)</f>
      </c>
      <c r="O76" s="45"/>
    </row>
    <row customHeight="true" ht="15" r="77">
      <c r="C77" s="46" t="str">
        <v>冬被-整被</v>
      </c>
      <c r="D77" s="82">
        <v>33546</v>
      </c>
      <c r="E77" s="82">
        <v>51075</v>
      </c>
      <c r="F77" s="83">
        <v>46265</v>
      </c>
      <c r="G77" s="82">
        <v>36054</v>
      </c>
      <c r="H77" s="82">
        <f>G77*0.5</f>
      </c>
      <c r="I77" s="46" t="str">
        <v>冬被-整被</v>
      </c>
      <c r="J77" s="44">
        <f>SUM(J44:J46)</f>
      </c>
      <c r="K77" s="44">
        <f>SUM(K44:K46)</f>
      </c>
      <c r="L77" s="44">
        <f>SUM(L44:L46)</f>
      </c>
      <c r="M77" s="44">
        <f>SUM(M44:M46)</f>
      </c>
      <c r="N77" s="44">
        <f>SUM(N44:N46)</f>
      </c>
      <c r="O77" s="45"/>
    </row>
    <row customHeight="true" ht="15" r="78">
      <c r="D78" s="37"/>
      <c r="E78" s="37"/>
      <c r="F78" s="37"/>
      <c r="H78" s="37"/>
      <c r="I78" s="46" t="str">
        <v>排湿层</v>
      </c>
      <c r="J78" s="44">
        <f>SUM(J47:J49)</f>
      </c>
      <c r="K78" s="44">
        <f>SUM(K47:K49)</f>
      </c>
      <c r="L78" s="44">
        <f>SUM(L47:L49)</f>
      </c>
      <c r="M78" s="44">
        <f>SUM(M47:M49)</f>
      </c>
      <c r="N78" s="44">
        <f>SUM(N47:N49)</f>
      </c>
      <c r="O78" s="45"/>
    </row>
    <row customHeight="true" ht="15" r="79">
      <c r="D79" s="37"/>
      <c r="E79" s="37"/>
      <c r="F79" s="37"/>
      <c r="H79" s="37"/>
      <c r="I79" s="46" t="str">
        <v>四季被-单层</v>
      </c>
      <c r="J79" s="44">
        <f>SUM(J50:J52)</f>
      </c>
      <c r="K79" s="44">
        <f>SUM(K50:K52)</f>
      </c>
      <c r="L79" s="44">
        <f>SUM(L50:L52)</f>
      </c>
      <c r="M79" s="44">
        <f>SUM(M50:M52)</f>
      </c>
      <c r="N79" s="44">
        <f>SUM(N50:N52)</f>
      </c>
      <c r="O79" s="45"/>
    </row>
    <row customHeight="true" ht="15" r="80">
      <c r="D80" s="37"/>
      <c r="E80" s="37"/>
      <c r="F80" s="37"/>
      <c r="H80" s="37"/>
      <c r="I80" s="46" t="str">
        <v>冬被-单层</v>
      </c>
      <c r="J80" s="44">
        <f>SUM(J53:J55)</f>
      </c>
      <c r="K80" s="44">
        <f>SUM(K53:K55)</f>
      </c>
      <c r="L80" s="44">
        <f>SUM(L53:L55)</f>
      </c>
      <c r="M80" s="44">
        <f>SUM(M53:M55)</f>
      </c>
      <c r="N80" s="44">
        <f>SUM(N53:N55)</f>
      </c>
      <c r="O80" s="45"/>
    </row>
    <row customHeight="true" ht="15" r="81">
      <c r="D81" s="37"/>
      <c r="E81" s="37"/>
      <c r="F81" s="37"/>
      <c r="H81" s="37"/>
      <c r="L81" s="37"/>
    </row>
    <row customHeight="true" ht="16" r="82">
      <c r="D82" s="37"/>
      <c r="E82" s="37"/>
      <c r="F82" s="37"/>
      <c r="H82" s="37"/>
      <c r="I82" s="46"/>
      <c r="J82" s="91" t="str">
        <v>10月</v>
      </c>
      <c r="K82" s="91" t="str">
        <v>11月</v>
      </c>
      <c r="L82" s="91" t="str">
        <v>12月</v>
      </c>
      <c r="M82" s="91" t="str">
        <v>1月</v>
      </c>
      <c r="N82" s="91" t="str">
        <v>2月</v>
      </c>
      <c r="O82" s="91" t="str">
        <v>3月</v>
      </c>
    </row>
    <row customHeight="true" ht="15" r="83">
      <c r="D83" s="37"/>
      <c r="E83" s="37"/>
      <c r="F83" s="37"/>
      <c r="H83" s="37"/>
      <c r="I83" s="46" t="str">
        <v>四季被-整被</v>
      </c>
      <c r="J83" s="44">
        <f>SUM(J59:J61)</f>
      </c>
      <c r="K83" s="44">
        <f>SUM(K59:K61)</f>
      </c>
      <c r="L83" s="44">
        <f>SUM(L59:L61)</f>
      </c>
      <c r="M83" s="44">
        <f>SUM(M59:M61)</f>
      </c>
      <c r="N83" s="44">
        <f>SUM(N59:N61)</f>
      </c>
      <c r="O83" s="44">
        <f>SUM(O59:O61)</f>
      </c>
    </row>
    <row customHeight="true" ht="15" r="84">
      <c r="D84" s="37"/>
      <c r="E84" s="37"/>
      <c r="F84" s="37"/>
      <c r="H84" s="37"/>
      <c r="I84" s="46" t="str">
        <v>冬被-整被</v>
      </c>
      <c r="J84" s="44">
        <f>SUM(J62:J64)</f>
      </c>
      <c r="K84" s="44">
        <f>SUM(K62:K64)</f>
      </c>
      <c r="L84" s="44">
        <f>SUM(L62:L64)</f>
      </c>
      <c r="M84" s="44">
        <f>SUM(M62:M64)</f>
      </c>
      <c r="N84" s="44">
        <f>SUM(N62:N64)</f>
      </c>
      <c r="O84" s="44">
        <f>SUM(O62:O64)</f>
      </c>
    </row>
    <row customHeight="true" ht="15" r="85">
      <c r="D85" s="37"/>
      <c r="E85" s="37"/>
      <c r="F85" s="37"/>
      <c r="H85" s="37"/>
      <c r="I85" s="46" t="str">
        <v>排湿层</v>
      </c>
      <c r="J85" s="44">
        <f>SUM(J65:J67)</f>
      </c>
      <c r="K85" s="44">
        <f>SUM(K65:K67)</f>
      </c>
      <c r="L85" s="44">
        <f>SUM(L65:L67)</f>
      </c>
      <c r="M85" s="44">
        <f>SUM(M65:M67)</f>
      </c>
      <c r="N85" s="44">
        <f>SUM(N65:N67)</f>
      </c>
      <c r="O85" s="44">
        <f>SUM(O65:O67)</f>
      </c>
    </row>
    <row customHeight="true" ht="15" r="86">
      <c r="D86" s="37"/>
      <c r="E86" s="37"/>
      <c r="F86" s="37"/>
      <c r="H86" s="37"/>
      <c r="I86" s="46" t="str">
        <v>四季被-单层</v>
      </c>
      <c r="J86" s="44">
        <f>SUM(J68:J70)</f>
      </c>
      <c r="K86" s="44">
        <f>SUM(K68:K70)</f>
      </c>
      <c r="L86" s="44">
        <f>SUM(L68:L70)</f>
      </c>
      <c r="M86" s="44">
        <f>SUM(M68:M70)</f>
      </c>
      <c r="N86" s="44">
        <f>SUM(N68:N70)</f>
      </c>
      <c r="O86" s="44">
        <f>SUM(O68:O70)</f>
      </c>
    </row>
    <row customHeight="true" ht="15" r="87">
      <c r="D87" s="37"/>
      <c r="E87" s="37"/>
      <c r="F87" s="37"/>
      <c r="H87" s="37"/>
      <c r="I87" s="46" t="str">
        <v>冬被-单层</v>
      </c>
      <c r="J87" s="44">
        <f>SUM(J71:J73)</f>
      </c>
      <c r="K87" s="44">
        <f>SUM(K71:K73)</f>
      </c>
      <c r="L87" s="44">
        <f>SUM(L71:L73)</f>
      </c>
      <c r="M87" s="44">
        <f>SUM(M71:M73)</f>
      </c>
      <c r="N87" s="44">
        <f>SUM(N71:N73)</f>
      </c>
      <c r="O87" s="44">
        <f>SUM(O71:O73)</f>
      </c>
    </row>
  </sheetData>
  <mergeCells>
    <mergeCell ref="B23:D23"/>
    <mergeCell ref="B24:D24"/>
    <mergeCell ref="B3:B5"/>
    <mergeCell ref="B6:B8"/>
    <mergeCell ref="B9:B11"/>
    <mergeCell ref="B13:B14"/>
    <mergeCell ref="B41:B43"/>
    <mergeCell ref="B44:B46"/>
    <mergeCell ref="B47:B49"/>
    <mergeCell ref="B50:B52"/>
    <mergeCell ref="B53:B54"/>
    <mergeCell ref="B59:B61"/>
    <mergeCell ref="B62:B64"/>
    <mergeCell ref="B65:B67"/>
    <mergeCell ref="B68:B70"/>
    <mergeCell ref="B71:B72"/>
    <mergeCell ref="D3:D5"/>
    <mergeCell ref="D6:D8"/>
    <mergeCell ref="D9:D11"/>
    <mergeCell ref="D13:D14"/>
    <mergeCell ref="D41:D43"/>
    <mergeCell ref="D44:D46"/>
    <mergeCell ref="D47:D49"/>
    <mergeCell ref="D50:D52"/>
    <mergeCell ref="D53:D55"/>
    <mergeCell ref="D59:D61"/>
    <mergeCell ref="D62:D64"/>
    <mergeCell ref="D65:D67"/>
    <mergeCell ref="D68:D70"/>
    <mergeCell ref="D71:D73"/>
    <mergeCell ref="G6:G8"/>
    <mergeCell ref="G44:G46"/>
    <mergeCell ref="G62:G64"/>
    <mergeCell ref="H6:H8"/>
    <mergeCell ref="H9:H11"/>
    <mergeCell ref="H13:H14"/>
    <mergeCell ref="H44:H46"/>
    <mergeCell ref="H47:H49"/>
    <mergeCell ref="H50:H52"/>
    <mergeCell ref="H53:H55"/>
    <mergeCell ref="H62:H64"/>
    <mergeCell ref="H65:H67"/>
    <mergeCell ref="H68:H70"/>
    <mergeCell ref="H71:H73"/>
    <mergeCell ref="I6:I8"/>
    <mergeCell ref="I44:I46"/>
    <mergeCell ref="I47:I49"/>
    <mergeCell ref="I50:I52"/>
    <mergeCell ref="I53:I55"/>
    <mergeCell ref="I62:I64"/>
    <mergeCell ref="I65:I67"/>
    <mergeCell ref="I68:I70"/>
    <mergeCell ref="I71:I73"/>
    <mergeCell ref="M44:M45"/>
    <mergeCell ref="M62:M63"/>
    <mergeCell ref="O13:O14"/>
    <mergeCell ref="O47:O49"/>
    <mergeCell ref="O50:O52"/>
    <mergeCell ref="O53:O55"/>
    <mergeCell ref="O65:O67"/>
    <mergeCell ref="O68:O70"/>
    <mergeCell ref="O71:O73"/>
    <mergeCell ref="U3:U5"/>
    <mergeCell ref="U6:U8"/>
    <mergeCell ref="U9:U11"/>
    <mergeCell ref="U13:U14"/>
    <mergeCell ref="W3:W5"/>
    <mergeCell ref="W6:W8"/>
    <mergeCell ref="W9:W11"/>
    <mergeCell ref="W13:W14"/>
    <mergeCell ref="X6:X8"/>
    <mergeCell ref="X9:X11"/>
    <mergeCell ref="Z6:Z8"/>
    <mergeCell ref="Z9:Z11"/>
    <mergeCell ref="AA3:AA5"/>
    <mergeCell ref="AA6:AA8"/>
    <mergeCell ref="AA9:AA11"/>
    <mergeCell ref="AA13:AA14"/>
    <mergeCell ref="AB9:AB11"/>
    <mergeCell ref="AB13:AB14"/>
    <mergeCell ref="AC9:AC11"/>
    <mergeCell ref="AC13:AC14"/>
    <mergeCell ref="AD13:AD14"/>
    <mergeCell ref="AE9:AE11"/>
    <mergeCell ref="AE13:AE14"/>
    <mergeCell ref="AF9:AF11"/>
    <mergeCell ref="AF13:AF14"/>
    <mergeCell ref="AI13:AI14"/>
    <mergeCell ref="AJ3:AJ5"/>
    <mergeCell ref="AJ6:AJ8"/>
    <mergeCell ref="AJ9:AJ14"/>
    <mergeCell ref="AK9:AK11"/>
  </mergeCells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1" xSplit="4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2"/>
    <col collapsed="false" customWidth="true" hidden="false" max="3" min="3" style="0" width="10"/>
    <col collapsed="false" customWidth="true" hidden="false" max="4" min="4" style="0" width="9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1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</cols>
  <sheetData>
    <row customHeight="true" ht="16" r="1">
      <c r="A1" s="154" t="str">
        <v>名称</v>
      </c>
      <c r="B1" s="152" t="str">
        <v>SKU</v>
      </c>
      <c r="C1" s="152" t="str">
        <v>颜色</v>
      </c>
      <c r="D1" s="152" t="str">
        <v>尺寸</v>
      </c>
      <c r="E1" s="153" t="str">
        <v>订单总数</v>
      </c>
      <c r="F1" s="153" t="str">
        <v>已入库</v>
      </c>
      <c r="G1" s="153" t="str">
        <v>未入库</v>
      </c>
      <c r="H1" s="151">
        <v>45627</v>
      </c>
      <c r="I1" s="151">
        <v>45628</v>
      </c>
      <c r="J1" s="151">
        <v>45629</v>
      </c>
      <c r="K1" s="151">
        <v>45630</v>
      </c>
      <c r="L1" s="151">
        <v>45631</v>
      </c>
      <c r="M1" s="151">
        <v>45632</v>
      </c>
      <c r="N1" s="151">
        <v>45633</v>
      </c>
      <c r="O1" s="151">
        <v>45634</v>
      </c>
      <c r="P1" s="151">
        <v>45635</v>
      </c>
      <c r="Q1" s="151">
        <v>45636</v>
      </c>
      <c r="R1" s="151">
        <v>45637</v>
      </c>
      <c r="S1" s="151">
        <v>45638</v>
      </c>
      <c r="T1" s="151">
        <v>45639</v>
      </c>
      <c r="U1" s="151">
        <v>45640</v>
      </c>
      <c r="V1" s="151">
        <v>45641</v>
      </c>
      <c r="W1" s="151">
        <v>45642</v>
      </c>
      <c r="X1" s="151">
        <v>45643</v>
      </c>
      <c r="Y1" s="151">
        <v>45644</v>
      </c>
      <c r="Z1" s="151">
        <v>45645</v>
      </c>
      <c r="AA1" s="151">
        <v>45646</v>
      </c>
      <c r="AB1" s="151">
        <v>45647</v>
      </c>
      <c r="AC1" s="151">
        <v>45648</v>
      </c>
      <c r="AD1" s="151">
        <v>45649</v>
      </c>
      <c r="AE1" s="151">
        <v>45650</v>
      </c>
      <c r="AF1" s="151">
        <v>45651</v>
      </c>
      <c r="AG1" s="151">
        <v>45652</v>
      </c>
      <c r="AH1" s="151">
        <v>45653</v>
      </c>
      <c r="AI1" s="151">
        <v>45654</v>
      </c>
      <c r="AJ1" s="151">
        <v>45655</v>
      </c>
      <c r="AK1" s="151">
        <v>45656</v>
      </c>
      <c r="AL1" s="151">
        <v>45657</v>
      </c>
    </row>
    <row customHeight="true" ht="15" r="2">
      <c r="A2" s="118" t="str">
        <v>亚朵星球 深睡控温被PRO 排湿层</v>
      </c>
      <c r="B2" s="115" t="str">
        <v>010020103030019-001</v>
      </c>
      <c r="C2" s="113" t="str">
        <v>淡蓝【搭配深空蓝】</v>
      </c>
      <c r="D2" s="119" t="str">
        <v>150*200cm</v>
      </c>
      <c r="E2" s="42">
        <f>E13+E23</f>
      </c>
      <c r="F2" s="127"/>
      <c r="G2" s="133"/>
      <c r="H2" s="125">
        <f>M13+I23</f>
      </c>
      <c r="I2" s="125">
        <f>N13+J23</f>
      </c>
      <c r="J2" s="125">
        <f>O13+K23</f>
      </c>
      <c r="K2" s="125">
        <f>P13+L23</f>
      </c>
      <c r="L2" s="125">
        <f>Q13+M23</f>
      </c>
      <c r="M2" s="125">
        <f>R13+N23</f>
      </c>
      <c r="N2" s="125">
        <f>S13+O23</f>
      </c>
      <c r="O2" s="125">
        <f>T13+P23</f>
      </c>
      <c r="P2" s="125">
        <f>U13+Q23</f>
      </c>
      <c r="Q2" s="125">
        <f>V13+R23</f>
      </c>
      <c r="R2" s="125">
        <f>W13+S23</f>
      </c>
      <c r="S2" s="125">
        <f>X13+T23</f>
      </c>
      <c r="T2" s="125">
        <f>Y13+U23</f>
      </c>
      <c r="U2" s="125">
        <f>Z13+V23</f>
      </c>
      <c r="V2" s="125">
        <f>AA13+W23</f>
      </c>
      <c r="W2" s="125">
        <f>AB13+X23</f>
      </c>
      <c r="X2" s="125">
        <f>AC13+Y23</f>
      </c>
      <c r="Y2" s="125">
        <f>AD13+Z23</f>
      </c>
      <c r="Z2" s="125">
        <f>AE13+AA23</f>
      </c>
      <c r="AA2" s="125">
        <f>AF13+AB23</f>
      </c>
      <c r="AB2" s="125">
        <f>AG13+AC23</f>
      </c>
      <c r="AC2" s="125">
        <f>AH13+AD23</f>
      </c>
      <c r="AD2" s="125">
        <f>AI13+AE23</f>
      </c>
      <c r="AE2" s="125">
        <f>AJ13+AF23</f>
      </c>
      <c r="AF2" s="125">
        <f>AK13+AG23</f>
      </c>
      <c r="AG2" s="125">
        <f>AL13+AH23</f>
      </c>
      <c r="AH2" s="125">
        <f>AM13+AI23</f>
      </c>
      <c r="AI2" s="125">
        <f>AN13+AJ23</f>
      </c>
      <c r="AJ2" s="125">
        <f>AO13+AK23</f>
      </c>
      <c r="AK2" s="125">
        <f>AP13+AL23</f>
      </c>
      <c r="AL2" s="125">
        <f>AQ13+AM23</f>
      </c>
    </row>
    <row customHeight="true" ht="15" r="3">
      <c r="A3" s="118"/>
      <c r="B3" s="115" t="str">
        <v>010020103030019-002</v>
      </c>
      <c r="C3" s="113"/>
      <c r="D3" s="110" t="str">
        <v>200*230cm</v>
      </c>
      <c r="E3" s="42">
        <f>E14+E24</f>
      </c>
      <c r="F3" s="127"/>
      <c r="G3" s="133"/>
      <c r="H3" s="125">
        <f>M14+I24</f>
      </c>
      <c r="I3" s="125">
        <f>N14+J24</f>
      </c>
      <c r="J3" s="125">
        <f>O14+K24</f>
      </c>
      <c r="K3" s="125">
        <f>P14+L24</f>
      </c>
      <c r="L3" s="125">
        <f>Q14+M24</f>
      </c>
      <c r="M3" s="125">
        <f>R14+N24</f>
      </c>
      <c r="N3" s="125">
        <f>S14+O24</f>
      </c>
      <c r="O3" s="125">
        <f>T14+P24</f>
      </c>
      <c r="P3" s="125">
        <f>U14+Q24</f>
      </c>
      <c r="Q3" s="125">
        <f>V14+R24</f>
      </c>
      <c r="R3" s="125">
        <f>W14+S24</f>
      </c>
      <c r="S3" s="125">
        <f>X14+T24</f>
      </c>
      <c r="T3" s="125">
        <f>Y14+U24</f>
      </c>
      <c r="U3" s="125">
        <f>Z14+V24</f>
      </c>
      <c r="V3" s="125">
        <f>AA14+W24</f>
      </c>
      <c r="W3" s="125">
        <f>AB14+X24</f>
      </c>
      <c r="X3" s="125">
        <f>AC14+Y24</f>
      </c>
      <c r="Y3" s="125">
        <f>AD14+Z24</f>
      </c>
      <c r="Z3" s="125">
        <f>AE14+AA24</f>
      </c>
      <c r="AA3" s="125">
        <f>AF14+AB24</f>
      </c>
      <c r="AB3" s="125">
        <f>AG14+AC24</f>
      </c>
      <c r="AC3" s="125">
        <f>AH14+AD24</f>
      </c>
      <c r="AD3" s="125">
        <f>AI14+AE24</f>
      </c>
      <c r="AE3" s="125">
        <f>AJ14+AF24</f>
      </c>
      <c r="AF3" s="125">
        <f>AK14+AG24</f>
      </c>
      <c r="AG3" s="125">
        <f>AL14+AH24</f>
      </c>
      <c r="AH3" s="125">
        <f>AM14+AI24</f>
      </c>
      <c r="AI3" s="125">
        <f>AN14+AJ24</f>
      </c>
      <c r="AJ3" s="125">
        <f>AO14+AK24</f>
      </c>
      <c r="AK3" s="125">
        <f>AP14+AL24</f>
      </c>
      <c r="AL3" s="125">
        <f>AQ14+AM24</f>
      </c>
    </row>
    <row customHeight="true" ht="15" r="4">
      <c r="A4" s="118"/>
      <c r="B4" s="115" t="str">
        <v>010020103030019-003</v>
      </c>
      <c r="C4" s="113"/>
      <c r="D4" s="110" t="str">
        <v>220*240cm</v>
      </c>
      <c r="E4" s="42">
        <f>E15+E25</f>
      </c>
      <c r="F4" s="127"/>
      <c r="G4" s="133"/>
      <c r="H4" s="125">
        <f>M15+I25</f>
      </c>
      <c r="I4" s="125">
        <f>N15+J25</f>
      </c>
      <c r="J4" s="125">
        <f>O15+K25</f>
      </c>
      <c r="K4" s="125">
        <f>P15+L25</f>
      </c>
      <c r="L4" s="125">
        <f>Q15+M25</f>
      </c>
      <c r="M4" s="125">
        <f>R15+N25</f>
      </c>
      <c r="N4" s="125">
        <f>S15+O25</f>
      </c>
      <c r="O4" s="125">
        <f>T15+P25</f>
      </c>
      <c r="P4" s="125">
        <f>U15+Q25</f>
      </c>
      <c r="Q4" s="125">
        <f>V15+R25</f>
      </c>
      <c r="R4" s="125">
        <f>W15+S25</f>
      </c>
      <c r="S4" s="125">
        <f>X15+T25</f>
      </c>
      <c r="T4" s="125">
        <f>Y15+U25</f>
      </c>
      <c r="U4" s="125">
        <f>Z15+V25</f>
      </c>
      <c r="V4" s="125">
        <f>AA15+W25</f>
      </c>
      <c r="W4" s="125">
        <f>AB15+X25</f>
      </c>
      <c r="X4" s="125">
        <f>AC15+Y25</f>
      </c>
      <c r="Y4" s="125">
        <f>AD15+Z25</f>
      </c>
      <c r="Z4" s="125">
        <f>AE15+AA25</f>
      </c>
      <c r="AA4" s="125">
        <f>AF15+AB25</f>
      </c>
      <c r="AB4" s="125">
        <f>AG15+AC25</f>
      </c>
      <c r="AC4" s="125">
        <f>AH15+AD25</f>
      </c>
      <c r="AD4" s="125">
        <f>AI15+AE25</f>
      </c>
      <c r="AE4" s="125">
        <f>AJ15+AF25</f>
      </c>
      <c r="AF4" s="125">
        <f>AK15+AG25</f>
      </c>
      <c r="AG4" s="125">
        <f>AL15+AH25</f>
      </c>
      <c r="AH4" s="125">
        <f>AM15+AI25</f>
      </c>
      <c r="AI4" s="125">
        <f>AN15+AJ25</f>
      </c>
      <c r="AJ4" s="125">
        <f>AO15+AK25</f>
      </c>
      <c r="AK4" s="125">
        <f>AP15+AL25</f>
      </c>
      <c r="AL4" s="125">
        <f>AQ15+AM25</f>
      </c>
    </row>
    <row customHeight="true" ht="15" r="5">
      <c r="A5" s="118"/>
      <c r="B5" s="115" t="str">
        <v>010020103030019-004</v>
      </c>
      <c r="C5" s="113" t="str">
        <v>浅米【搭配黎明灰
&amp;朦胧黄】</v>
      </c>
      <c r="D5" s="110" t="str">
        <v>150*200cm</v>
      </c>
      <c r="E5" s="42">
        <f>E16+E26</f>
      </c>
      <c r="F5" s="127"/>
      <c r="G5" s="126"/>
      <c r="H5" s="125">
        <f>M16+I26</f>
      </c>
      <c r="I5" s="125">
        <f>N16+J26</f>
      </c>
      <c r="J5" s="125">
        <f>O16+K26</f>
      </c>
      <c r="K5" s="125">
        <f>P16+L26</f>
      </c>
      <c r="L5" s="125">
        <f>Q16+M26</f>
      </c>
      <c r="M5" s="125">
        <f>R16+N26</f>
      </c>
      <c r="N5" s="125">
        <f>S16+O26</f>
      </c>
      <c r="O5" s="125">
        <f>T16+P26</f>
      </c>
      <c r="P5" s="125">
        <f>U16+Q26</f>
      </c>
      <c r="Q5" s="125">
        <f>V16+R26</f>
      </c>
      <c r="R5" s="125">
        <f>W16+S26</f>
      </c>
      <c r="S5" s="125">
        <f>X16+T26</f>
      </c>
      <c r="T5" s="125">
        <f>Y16+U26</f>
      </c>
      <c r="U5" s="125">
        <f>Z16+V26</f>
      </c>
      <c r="V5" s="125">
        <f>AA16+W26</f>
      </c>
      <c r="W5" s="125">
        <f>AB16+X26</f>
      </c>
      <c r="X5" s="125">
        <f>AC16+Y26</f>
      </c>
      <c r="Y5" s="125">
        <f>AD16+Z26</f>
      </c>
      <c r="Z5" s="125">
        <f>AE16+AA26</f>
      </c>
      <c r="AA5" s="125">
        <f>AF16+AB26</f>
      </c>
      <c r="AB5" s="125">
        <f>AG16+AC26</f>
      </c>
      <c r="AC5" s="125">
        <f>AH16+AD26</f>
      </c>
      <c r="AD5" s="125">
        <f>AI16+AE26</f>
      </c>
      <c r="AE5" s="125">
        <f>AJ16+AF26</f>
      </c>
      <c r="AF5" s="125">
        <f>AK16+AG26</f>
      </c>
      <c r="AG5" s="125">
        <f>AL16+AH26</f>
      </c>
      <c r="AH5" s="125">
        <f>AM16+AI26</f>
      </c>
      <c r="AI5" s="125">
        <f>AN16+AJ26</f>
      </c>
      <c r="AJ5" s="125">
        <f>AO16+AK26</f>
      </c>
      <c r="AK5" s="125">
        <f>AP16+AL26</f>
      </c>
      <c r="AL5" s="125">
        <f>AQ16+AM26</f>
      </c>
    </row>
    <row customHeight="true" ht="15" r="6">
      <c r="A6" s="118"/>
      <c r="B6" s="115" t="str">
        <v>010020103030019-005</v>
      </c>
      <c r="C6" s="113"/>
      <c r="D6" s="110" t="str">
        <v>200*230cm</v>
      </c>
      <c r="E6" s="42">
        <f>E17+E27</f>
      </c>
      <c r="F6" s="127"/>
      <c r="G6" s="126"/>
      <c r="H6" s="125">
        <f>M17+I27</f>
      </c>
      <c r="I6" s="125">
        <f>N17+J27</f>
      </c>
      <c r="J6" s="125">
        <f>O17+K27</f>
      </c>
      <c r="K6" s="125">
        <f>P17+L27</f>
      </c>
      <c r="L6" s="125">
        <f>Q17+M27</f>
      </c>
      <c r="M6" s="125">
        <f>R17+N27</f>
      </c>
      <c r="N6" s="125">
        <f>S17+O27</f>
      </c>
      <c r="O6" s="125">
        <f>T17+P27</f>
      </c>
      <c r="P6" s="125">
        <f>U17+Q27</f>
      </c>
      <c r="Q6" s="125">
        <f>V17+R27</f>
      </c>
      <c r="R6" s="125">
        <f>W17+S27</f>
      </c>
      <c r="S6" s="125">
        <f>X17+T27</f>
      </c>
      <c r="T6" s="125">
        <f>Y17+U27</f>
      </c>
      <c r="U6" s="125">
        <f>Z17+V27</f>
      </c>
      <c r="V6" s="125">
        <f>AA17+W27</f>
      </c>
      <c r="W6" s="125">
        <f>AB17+X27</f>
      </c>
      <c r="X6" s="125">
        <f>AC17+Y27</f>
      </c>
      <c r="Y6" s="125">
        <f>AD17+Z27</f>
      </c>
      <c r="Z6" s="125">
        <f>AE17+AA27</f>
      </c>
      <c r="AA6" s="125">
        <f>AF17+AB27</f>
      </c>
      <c r="AB6" s="125">
        <f>AG17+AC27</f>
      </c>
      <c r="AC6" s="125">
        <f>AH17+AD27</f>
      </c>
      <c r="AD6" s="125">
        <f>AI17+AE27</f>
      </c>
      <c r="AE6" s="125">
        <f>AJ17+AF27</f>
      </c>
      <c r="AF6" s="125">
        <f>AK17+AG27</f>
      </c>
      <c r="AG6" s="125">
        <f>AL17+AH27</f>
      </c>
      <c r="AH6" s="125">
        <f>AM17+AI27</f>
      </c>
      <c r="AI6" s="125">
        <f>AN17+AJ27</f>
      </c>
      <c r="AJ6" s="125">
        <f>AO17+AK27</f>
      </c>
      <c r="AK6" s="125">
        <f>AP17+AL27</f>
      </c>
      <c r="AL6" s="125">
        <f>AQ17+AM27</f>
      </c>
    </row>
    <row customHeight="true" ht="15" r="7">
      <c r="A7" s="118"/>
      <c r="B7" s="115" t="str">
        <v>010020103030019-006</v>
      </c>
      <c r="C7" s="113"/>
      <c r="D7" s="110" t="str">
        <v>220*240cm</v>
      </c>
      <c r="E7" s="42">
        <f>E18+E28</f>
      </c>
      <c r="F7" s="127"/>
      <c r="G7" s="126"/>
      <c r="H7" s="125">
        <f>M18+I28</f>
      </c>
      <c r="I7" s="125">
        <f>N18+J28</f>
      </c>
      <c r="J7" s="125">
        <f>O18+K28</f>
      </c>
      <c r="K7" s="125">
        <f>P18+L28</f>
      </c>
      <c r="L7" s="125">
        <f>Q18+M28</f>
      </c>
      <c r="M7" s="125">
        <f>R18+N28</f>
      </c>
      <c r="N7" s="125">
        <f>S18+O28</f>
      </c>
      <c r="O7" s="125">
        <f>T18+P28</f>
      </c>
      <c r="P7" s="125">
        <f>U18+Q28</f>
      </c>
      <c r="Q7" s="125">
        <f>V18+R28</f>
      </c>
      <c r="R7" s="125">
        <f>W18+S28</f>
      </c>
      <c r="S7" s="125">
        <f>X18+T28</f>
      </c>
      <c r="T7" s="125">
        <f>Y18+U28</f>
      </c>
      <c r="U7" s="125">
        <f>Z18+V28</f>
      </c>
      <c r="V7" s="125">
        <f>AA18+W28</f>
      </c>
      <c r="W7" s="125">
        <f>AB18+X28</f>
      </c>
      <c r="X7" s="125">
        <f>AC18+Y28</f>
      </c>
      <c r="Y7" s="125">
        <f>AD18+Z28</f>
      </c>
      <c r="Z7" s="125">
        <f>AE18+AA28</f>
      </c>
      <c r="AA7" s="125">
        <f>AF18+AB28</f>
      </c>
      <c r="AB7" s="125">
        <f>AG18+AC28</f>
      </c>
      <c r="AC7" s="125">
        <f>AH18+AD28</f>
      </c>
      <c r="AD7" s="125">
        <f>AI18+AE28</f>
      </c>
      <c r="AE7" s="125">
        <f>AJ18+AF28</f>
      </c>
      <c r="AF7" s="125">
        <f>AK18+AG28</f>
      </c>
      <c r="AG7" s="125">
        <f>AL18+AH28</f>
      </c>
      <c r="AH7" s="125">
        <f>AM18+AI28</f>
      </c>
      <c r="AI7" s="125">
        <f>AN18+AJ28</f>
      </c>
      <c r="AJ7" s="125">
        <f>AO18+AK28</f>
      </c>
      <c r="AK7" s="125">
        <f>AP18+AL28</f>
      </c>
      <c r="AL7" s="125">
        <f>AQ18+AM28</f>
      </c>
    </row>
    <row customHeight="true" ht="15" r="8">
      <c r="A8" s="118"/>
      <c r="B8" s="45" t="str">
        <v>计划到货</v>
      </c>
      <c r="C8" s="45"/>
      <c r="D8" s="45"/>
      <c r="E8" s="42">
        <f>SUM(E2:E7)</f>
      </c>
      <c r="F8" s="42"/>
      <c r="G8" s="126"/>
      <c r="H8" s="149">
        <f>SUM(H2:H7)</f>
      </c>
      <c r="I8" s="149">
        <f>SUM(I2:I7)</f>
      </c>
      <c r="J8" s="149">
        <f>SUM(J2:J7)</f>
      </c>
      <c r="K8" s="149">
        <f>SUM(K2:K7)</f>
      </c>
      <c r="L8" s="149">
        <f>SUM(L2:L7)</f>
      </c>
      <c r="M8" s="149">
        <f>SUM(M2:M7)</f>
      </c>
      <c r="N8" s="149">
        <f>SUM(N2:N7)</f>
      </c>
      <c r="O8" s="149">
        <f>SUM(O2:O7)</f>
      </c>
      <c r="P8" s="149">
        <f>SUM(P2:P7)</f>
      </c>
      <c r="Q8" s="149">
        <f>SUM(Q2:Q7)</f>
      </c>
      <c r="R8" s="149">
        <f>SUM(R2:R7)</f>
      </c>
      <c r="S8" s="149">
        <f>SUM(S2:S7)</f>
      </c>
      <c r="T8" s="149">
        <f>SUM(T2:T7)</f>
      </c>
      <c r="U8" s="149">
        <f>SUM(U2:U7)</f>
      </c>
      <c r="V8" s="149">
        <f>SUM(V2:V7)</f>
      </c>
      <c r="W8" s="149">
        <f>SUM(W2:W7)</f>
      </c>
      <c r="X8" s="149">
        <f>SUM(X2:X7)</f>
      </c>
      <c r="Y8" s="149">
        <f>SUM(Y2:Y7)</f>
      </c>
      <c r="Z8" s="149">
        <f>SUM(Z2:Z7)</f>
      </c>
      <c r="AA8" s="149">
        <f>SUM(AA2:AA7)</f>
      </c>
      <c r="AB8" s="149">
        <f>SUM(AB2:AB7)</f>
      </c>
      <c r="AC8" s="149">
        <f>SUM(AC2:AC7)</f>
      </c>
      <c r="AD8" s="149">
        <f>SUM(AD2:AD7)</f>
      </c>
      <c r="AE8" s="149">
        <f>SUM(AE2:AE7)</f>
      </c>
      <c r="AF8" s="149">
        <f>SUM(AF2:AF7)</f>
      </c>
      <c r="AG8" s="149">
        <f>SUM(AG2:AG7)</f>
      </c>
      <c r="AH8" s="149">
        <f>SUM(AH2:AH7)</f>
      </c>
      <c r="AI8" s="149">
        <f>SUM(AI2:AI7)</f>
      </c>
      <c r="AJ8" s="149">
        <f>SUM(AJ2:AJ7)</f>
      </c>
      <c r="AK8" s="149">
        <f>SUM(AK2:AK7)</f>
      </c>
      <c r="AL8" s="149">
        <f>SUM(AL2:AL7)</f>
      </c>
    </row>
    <row customHeight="true" ht="15" r="9">
      <c r="L9" s="23" t="str">
        <v>华南仓</v>
      </c>
    </row>
    <row customHeight="true" ht="15" r="10"/>
    <row customHeight="true" ht="15" r="11">
      <c r="A11" s="136" t="str">
        <v>名称</v>
      </c>
      <c r="B11" s="136" t="str">
        <v>SKU</v>
      </c>
      <c r="C11" s="136" t="str">
        <v>颜色</v>
      </c>
      <c r="D11" s="136" t="str">
        <v>尺寸</v>
      </c>
      <c r="E11" s="141" t="str">
        <v>万青</v>
      </c>
      <c r="F11" s="137" t="str">
        <v>已入库</v>
      </c>
      <c r="G11" s="137" t="str">
        <v>未入库</v>
      </c>
      <c r="H11" s="140"/>
      <c r="I11" s="140"/>
      <c r="J11" s="140"/>
      <c r="K11" s="140"/>
      <c r="L11" s="140"/>
      <c r="M11" s="140"/>
      <c r="N11" s="140"/>
      <c r="O11" s="140"/>
      <c r="P11" s="140"/>
    </row>
    <row customHeight="true" ht="15" r="12">
      <c r="A12" s="136"/>
      <c r="B12" s="136"/>
      <c r="C12" s="136"/>
      <c r="D12" s="136"/>
      <c r="E12" s="139" t="str">
        <v>首单</v>
      </c>
      <c r="F12" s="137"/>
      <c r="G12" s="138"/>
      <c r="H12" s="135">
        <v>45627</v>
      </c>
      <c r="I12" s="135">
        <v>45628</v>
      </c>
      <c r="J12" s="135">
        <v>45629</v>
      </c>
      <c r="K12" s="135">
        <v>45630</v>
      </c>
      <c r="L12" s="134">
        <v>45631</v>
      </c>
      <c r="M12" s="134">
        <v>45632</v>
      </c>
      <c r="N12" s="134">
        <v>45633</v>
      </c>
      <c r="O12" s="134">
        <v>45634</v>
      </c>
      <c r="P12" s="134">
        <v>45635</v>
      </c>
      <c r="Q12" s="134">
        <v>45636</v>
      </c>
      <c r="R12" s="135">
        <v>45637</v>
      </c>
      <c r="S12" s="135">
        <v>45638</v>
      </c>
      <c r="T12" s="135">
        <v>45639</v>
      </c>
      <c r="U12" s="135">
        <v>45640</v>
      </c>
      <c r="V12" s="134">
        <v>45641</v>
      </c>
      <c r="W12" s="134">
        <v>45642</v>
      </c>
      <c r="X12" s="134">
        <v>45643</v>
      </c>
      <c r="Y12" s="134">
        <v>45644</v>
      </c>
      <c r="Z12" s="134">
        <v>45645</v>
      </c>
      <c r="AA12" s="134">
        <v>45646</v>
      </c>
      <c r="AB12" s="134">
        <v>45647</v>
      </c>
      <c r="AC12" s="134">
        <v>45648</v>
      </c>
      <c r="AD12" s="134">
        <v>45649</v>
      </c>
      <c r="AE12" s="134">
        <v>45650</v>
      </c>
      <c r="AF12" s="134">
        <v>45651</v>
      </c>
      <c r="AG12" s="134">
        <v>45652</v>
      </c>
      <c r="AH12" s="134">
        <v>45653</v>
      </c>
      <c r="AI12" s="134">
        <v>45654</v>
      </c>
      <c r="AJ12" s="134">
        <v>45655</v>
      </c>
      <c r="AK12" s="134">
        <v>45656</v>
      </c>
      <c r="AL12" s="134">
        <v>45657</v>
      </c>
    </row>
    <row customHeight="true" ht="15" r="13">
      <c r="A13" s="118" t="str">
        <v>亚朵星球 深睡控温被PRO 排湿层</v>
      </c>
      <c r="B13" s="115" t="str">
        <v>010020103030019-001</v>
      </c>
      <c r="C13" s="113" t="s">
        <v>1</v>
      </c>
      <c r="D13" s="119" t="str">
        <v>150*200cm</v>
      </c>
      <c r="E13" s="117">
        <v>2475</v>
      </c>
      <c r="F13" s="114"/>
      <c r="G13" s="116">
        <f>E13-F13</f>
      </c>
      <c r="H13" s="42"/>
      <c r="I13" s="42"/>
      <c r="J13" s="42"/>
      <c r="K13" s="42"/>
      <c r="L13" s="111">
        <v>450</v>
      </c>
      <c r="M13" s="111"/>
      <c r="N13" s="111"/>
      <c r="O13" s="111"/>
      <c r="P13" s="111"/>
      <c r="Q13" s="111">
        <v>450</v>
      </c>
      <c r="R13" s="42"/>
      <c r="S13" s="42"/>
      <c r="T13" s="42"/>
      <c r="U13" s="42"/>
      <c r="V13" s="111">
        <v>450</v>
      </c>
      <c r="W13" s="111"/>
      <c r="X13" s="111"/>
      <c r="Y13" s="111"/>
      <c r="Z13" s="111"/>
      <c r="AA13" s="111">
        <v>450</v>
      </c>
      <c r="AB13" s="111"/>
      <c r="AC13" s="111"/>
      <c r="AD13" s="111"/>
      <c r="AE13" s="111"/>
      <c r="AF13" s="111">
        <v>450</v>
      </c>
      <c r="AG13" s="111"/>
      <c r="AH13" s="111"/>
      <c r="AI13" s="111"/>
      <c r="AJ13" s="111"/>
      <c r="AK13" s="111"/>
      <c r="AL13" s="112">
        <v>225</v>
      </c>
    </row>
    <row customHeight="true" ht="15" r="14">
      <c r="A14" s="118"/>
      <c r="B14" s="115" t="str">
        <v>010020103030019-002</v>
      </c>
      <c r="C14" s="113"/>
      <c r="D14" s="110" t="str">
        <v>200*230cm</v>
      </c>
      <c r="E14" s="117">
        <v>6850</v>
      </c>
      <c r="F14" s="114"/>
      <c r="G14" s="116">
        <f>E14-F14</f>
      </c>
      <c r="H14" s="42"/>
      <c r="I14" s="42"/>
      <c r="J14" s="42"/>
      <c r="K14" s="42"/>
      <c r="L14" s="111">
        <v>1300</v>
      </c>
      <c r="M14" s="111"/>
      <c r="N14" s="111"/>
      <c r="O14" s="111"/>
      <c r="P14" s="111"/>
      <c r="Q14" s="111">
        <v>1300</v>
      </c>
      <c r="R14" s="42"/>
      <c r="S14" s="42"/>
      <c r="T14" s="42"/>
      <c r="U14" s="42"/>
      <c r="V14" s="111">
        <v>1200</v>
      </c>
      <c r="W14" s="111"/>
      <c r="X14" s="111"/>
      <c r="Y14" s="111"/>
      <c r="Z14" s="111"/>
      <c r="AA14" s="111">
        <v>1200</v>
      </c>
      <c r="AB14" s="111"/>
      <c r="AC14" s="111"/>
      <c r="AD14" s="111"/>
      <c r="AE14" s="111"/>
      <c r="AF14" s="111">
        <v>1250</v>
      </c>
      <c r="AG14" s="111"/>
      <c r="AH14" s="111"/>
      <c r="AI14" s="111"/>
      <c r="AJ14" s="111"/>
      <c r="AK14" s="111"/>
      <c r="AL14" s="112">
        <v>600</v>
      </c>
    </row>
    <row customHeight="true" ht="15" r="15">
      <c r="A15" s="118"/>
      <c r="B15" s="115" t="str">
        <v>010020103030019-003</v>
      </c>
      <c r="C15" s="113"/>
      <c r="D15" s="110" t="str">
        <v>220*240cm</v>
      </c>
      <c r="E15" s="117">
        <v>3075</v>
      </c>
      <c r="F15" s="114"/>
      <c r="G15" s="116">
        <f>E15-F15</f>
      </c>
      <c r="H15" s="42"/>
      <c r="I15" s="42"/>
      <c r="J15" s="42"/>
      <c r="K15" s="42"/>
      <c r="L15" s="111">
        <v>600</v>
      </c>
      <c r="M15" s="111"/>
      <c r="N15" s="111"/>
      <c r="O15" s="111"/>
      <c r="P15" s="111"/>
      <c r="Q15" s="111">
        <v>600</v>
      </c>
      <c r="R15" s="42"/>
      <c r="S15" s="42"/>
      <c r="T15" s="42"/>
      <c r="U15" s="42"/>
      <c r="V15" s="111">
        <v>450</v>
      </c>
      <c r="W15" s="111"/>
      <c r="X15" s="111"/>
      <c r="Y15" s="111"/>
      <c r="Z15" s="111"/>
      <c r="AA15" s="111">
        <v>550</v>
      </c>
      <c r="AB15" s="111"/>
      <c r="AC15" s="111"/>
      <c r="AD15" s="111"/>
      <c r="AE15" s="111"/>
      <c r="AF15" s="111">
        <v>550</v>
      </c>
      <c r="AG15" s="111"/>
      <c r="AH15" s="111"/>
      <c r="AI15" s="111"/>
      <c r="AJ15" s="111"/>
      <c r="AK15" s="111"/>
      <c r="AL15" s="112">
        <v>325</v>
      </c>
    </row>
    <row customHeight="true" ht="15" r="16">
      <c r="A16" s="118"/>
      <c r="B16" s="115" t="str">
        <v>010020103030019-004</v>
      </c>
      <c r="C16" s="113" t="s">
        <v>2</v>
      </c>
      <c r="D16" s="110" t="str">
        <v>150*200cm</v>
      </c>
      <c r="E16" s="117">
        <v>3000</v>
      </c>
      <c r="F16" s="114"/>
      <c r="G16" s="116">
        <f>E16-F16</f>
      </c>
      <c r="H16" s="42"/>
      <c r="I16" s="42"/>
      <c r="J16" s="42"/>
      <c r="K16" s="42"/>
      <c r="L16" s="111">
        <v>500</v>
      </c>
      <c r="M16" s="111"/>
      <c r="N16" s="111"/>
      <c r="O16" s="111"/>
      <c r="P16" s="111"/>
      <c r="Q16" s="111">
        <v>500</v>
      </c>
      <c r="R16" s="42"/>
      <c r="S16" s="42"/>
      <c r="T16" s="42"/>
      <c r="U16" s="42"/>
      <c r="V16" s="111">
        <v>650</v>
      </c>
      <c r="W16" s="111"/>
      <c r="X16" s="111"/>
      <c r="Y16" s="111"/>
      <c r="Z16" s="111"/>
      <c r="AA16" s="111">
        <v>550</v>
      </c>
      <c r="AB16" s="111"/>
      <c r="AC16" s="111"/>
      <c r="AD16" s="111"/>
      <c r="AE16" s="111"/>
      <c r="AF16" s="111">
        <v>550</v>
      </c>
      <c r="AG16" s="111"/>
      <c r="AH16" s="111"/>
      <c r="AI16" s="111"/>
      <c r="AJ16" s="111"/>
      <c r="AK16" s="111"/>
      <c r="AL16" s="112">
        <v>250</v>
      </c>
    </row>
    <row customHeight="true" ht="15" r="17">
      <c r="A17" s="118"/>
      <c r="B17" s="115" t="str">
        <v>010020103030019-005</v>
      </c>
      <c r="C17" s="113"/>
      <c r="D17" s="110" t="str">
        <v>200*230cm</v>
      </c>
      <c r="E17" s="117">
        <v>8325</v>
      </c>
      <c r="F17" s="114"/>
      <c r="G17" s="116">
        <f>E17-F17</f>
      </c>
      <c r="H17" s="42"/>
      <c r="I17" s="42"/>
      <c r="J17" s="42"/>
      <c r="K17" s="42"/>
      <c r="L17" s="111">
        <v>1500</v>
      </c>
      <c r="M17" s="111"/>
      <c r="N17" s="111"/>
      <c r="O17" s="111"/>
      <c r="P17" s="111"/>
      <c r="Q17" s="111">
        <v>1500</v>
      </c>
      <c r="R17" s="42"/>
      <c r="S17" s="42"/>
      <c r="T17" s="42"/>
      <c r="U17" s="42"/>
      <c r="V17" s="111">
        <v>1500</v>
      </c>
      <c r="W17" s="111"/>
      <c r="X17" s="111"/>
      <c r="Y17" s="111"/>
      <c r="Z17" s="111"/>
      <c r="AA17" s="111">
        <v>1550</v>
      </c>
      <c r="AB17" s="111"/>
      <c r="AC17" s="111"/>
      <c r="AD17" s="111"/>
      <c r="AE17" s="111"/>
      <c r="AF17" s="111">
        <v>1525</v>
      </c>
      <c r="AG17" s="111"/>
      <c r="AH17" s="111"/>
      <c r="AI17" s="111"/>
      <c r="AJ17" s="111"/>
      <c r="AK17" s="111"/>
      <c r="AL17" s="112">
        <v>750</v>
      </c>
    </row>
    <row customHeight="true" ht="15" r="18">
      <c r="A18" s="118"/>
      <c r="B18" s="115" t="str">
        <v>010020103030019-006</v>
      </c>
      <c r="C18" s="113"/>
      <c r="D18" s="110" t="str">
        <v>220*240cm</v>
      </c>
      <c r="E18" s="117">
        <v>3775</v>
      </c>
      <c r="F18" s="114"/>
      <c r="G18" s="116">
        <f>E18-F18</f>
      </c>
      <c r="H18" s="42"/>
      <c r="I18" s="42"/>
      <c r="J18" s="42"/>
      <c r="K18" s="42"/>
      <c r="L18" s="111">
        <v>650</v>
      </c>
      <c r="M18" s="111"/>
      <c r="N18" s="111"/>
      <c r="O18" s="111"/>
      <c r="P18" s="111"/>
      <c r="Q18" s="111">
        <v>650</v>
      </c>
      <c r="R18" s="42"/>
      <c r="S18" s="42"/>
      <c r="T18" s="42"/>
      <c r="U18" s="42"/>
      <c r="V18" s="111">
        <v>750</v>
      </c>
      <c r="W18" s="111"/>
      <c r="X18" s="111"/>
      <c r="Y18" s="111"/>
      <c r="Z18" s="111"/>
      <c r="AA18" s="111">
        <v>700</v>
      </c>
      <c r="AB18" s="111"/>
      <c r="AC18" s="111"/>
      <c r="AD18" s="111"/>
      <c r="AE18" s="111"/>
      <c r="AF18" s="111">
        <v>675</v>
      </c>
      <c r="AG18" s="111"/>
      <c r="AH18" s="111"/>
      <c r="AI18" s="111"/>
      <c r="AJ18" s="111"/>
      <c r="AK18" s="111"/>
      <c r="AL18" s="112">
        <v>350</v>
      </c>
    </row>
    <row customHeight="true" ht="15" r="19">
      <c r="A19" s="118"/>
      <c r="B19" s="145"/>
      <c r="C19" s="146" t="str">
        <v>合计</v>
      </c>
      <c r="D19" s="146"/>
      <c r="E19" s="150">
        <v>27500</v>
      </c>
      <c r="F19" s="42"/>
      <c r="G19" s="147">
        <f>SUM(G13:G18)</f>
      </c>
      <c r="H19" s="147"/>
      <c r="I19" s="147"/>
      <c r="J19" s="147"/>
      <c r="K19" s="147"/>
      <c r="L19" s="147">
        <f>SUM(L13:L18)</f>
      </c>
      <c r="M19" s="147">
        <f>SUM(M13:M18)</f>
      </c>
      <c r="N19" s="147">
        <f>SUM(N13:N18)</f>
      </c>
      <c r="O19" s="147">
        <f>SUM(O13:O18)</f>
      </c>
      <c r="P19" s="147">
        <f>SUM(P13:P18)</f>
      </c>
      <c r="Q19" s="147">
        <f>SUM(Q13:Q18)</f>
      </c>
      <c r="R19" s="147">
        <f>SUM(R13:R18)</f>
      </c>
      <c r="S19" s="147">
        <f>SUM(S13:S18)</f>
      </c>
      <c r="T19" s="147">
        <f>SUM(T13:T18)</f>
      </c>
      <c r="U19" s="147">
        <f>SUM(U13:U18)</f>
      </c>
      <c r="V19" s="147">
        <f>SUM(V13:V18)</f>
      </c>
      <c r="W19" s="147">
        <f>SUM(W13:W18)</f>
      </c>
      <c r="X19" s="147">
        <f>SUM(X13:X18)</f>
      </c>
      <c r="Y19" s="147">
        <f>SUM(Y13:Y18)</f>
      </c>
      <c r="Z19" s="147">
        <f>SUM(Z13:Z18)</f>
      </c>
      <c r="AA19" s="147">
        <f>SUM(AA13:AA18)</f>
      </c>
      <c r="AB19" s="147">
        <f>SUM(AB13:AB18)</f>
      </c>
      <c r="AC19" s="147">
        <f>SUM(AC13:AC18)</f>
      </c>
      <c r="AD19" s="147">
        <f>SUM(AD13:AD18)</f>
      </c>
      <c r="AE19" s="147">
        <f>SUM(AE13:AE18)</f>
      </c>
      <c r="AF19" s="147">
        <f>SUM(AF13:AF18)</f>
      </c>
      <c r="AG19" s="147">
        <f>SUM(AG13:AG18)</f>
      </c>
      <c r="AH19" s="147">
        <f>SUM(AH13:AH18)</f>
      </c>
      <c r="AI19" s="147">
        <f>SUM(AI13:AI18)</f>
      </c>
      <c r="AJ19" s="147">
        <f>SUM(AJ13:AJ18)</f>
      </c>
      <c r="AK19" s="147">
        <f>SUM(AK13:AK18)</f>
      </c>
      <c r="AL19" s="147">
        <f>SUM(AL13:AL18)</f>
      </c>
    </row>
    <row customHeight="true" ht="15" r="20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9"/>
    </row>
    <row customHeight="true" ht="15" r="21">
      <c r="A21" s="136" t="str">
        <v>名称</v>
      </c>
      <c r="B21" s="136" t="str">
        <v>SKU</v>
      </c>
      <c r="C21" s="136" t="str">
        <v>颜色</v>
      </c>
      <c r="D21" s="136" t="str">
        <v>尺寸</v>
      </c>
      <c r="E21" s="141" t="str">
        <v>优绵</v>
      </c>
      <c r="F21" s="137" t="str">
        <v>已入库</v>
      </c>
      <c r="G21" s="137" t="str">
        <v>未入库</v>
      </c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55"/>
      <c r="S21" s="13"/>
    </row>
    <row customHeight="true" ht="15" r="22">
      <c r="A22" s="136"/>
      <c r="B22" s="136"/>
      <c r="C22" s="136"/>
      <c r="D22" s="136"/>
      <c r="E22" s="139" t="str">
        <v>首单</v>
      </c>
      <c r="F22" s="137"/>
      <c r="G22" s="137"/>
      <c r="H22" s="135">
        <v>45627</v>
      </c>
      <c r="I22" s="135">
        <v>45628</v>
      </c>
      <c r="J22" s="135">
        <v>45629</v>
      </c>
      <c r="K22" s="135">
        <v>45630</v>
      </c>
      <c r="L22" s="135">
        <v>45631</v>
      </c>
      <c r="M22" s="135">
        <v>45632</v>
      </c>
      <c r="N22" s="135">
        <v>45633</v>
      </c>
      <c r="O22" s="135">
        <v>45634</v>
      </c>
      <c r="P22" s="135">
        <v>45635</v>
      </c>
      <c r="Q22" s="135">
        <v>45636</v>
      </c>
      <c r="R22" s="135">
        <v>45637</v>
      </c>
      <c r="S22" s="135">
        <v>45638</v>
      </c>
      <c r="T22" s="135">
        <v>45639</v>
      </c>
      <c r="U22" s="135">
        <v>45640</v>
      </c>
      <c r="V22" s="135">
        <v>45641</v>
      </c>
      <c r="W22" s="135">
        <v>45642</v>
      </c>
      <c r="X22" s="135">
        <v>45643</v>
      </c>
      <c r="Y22" s="135">
        <v>45644</v>
      </c>
      <c r="Z22" s="135">
        <v>45645</v>
      </c>
      <c r="AA22" s="135">
        <v>45646</v>
      </c>
      <c r="AB22" s="135">
        <v>45647</v>
      </c>
      <c r="AC22" s="135">
        <v>45648</v>
      </c>
      <c r="AD22" s="135">
        <v>45649</v>
      </c>
      <c r="AE22" s="135">
        <v>45650</v>
      </c>
      <c r="AF22" s="135">
        <v>45651</v>
      </c>
      <c r="AG22" s="135">
        <v>45652</v>
      </c>
      <c r="AH22" s="135">
        <v>45653</v>
      </c>
      <c r="AI22" s="135">
        <v>45654</v>
      </c>
      <c r="AJ22" s="135">
        <v>45655</v>
      </c>
      <c r="AK22" s="135">
        <v>45656</v>
      </c>
      <c r="AL22" s="135">
        <v>45657</v>
      </c>
    </row>
    <row customHeight="true" ht="15" r="23">
      <c r="A23" s="118" t="str">
        <v>亚朵星球 深睡控温被PRO 排湿层</v>
      </c>
      <c r="B23" s="115" t="str">
        <v>010020103030019-001</v>
      </c>
      <c r="C23" s="113" t="s">
        <v>1</v>
      </c>
      <c r="D23" s="119" t="str">
        <v>150*200cm</v>
      </c>
      <c r="E23" s="124">
        <v>2475</v>
      </c>
      <c r="F23" s="123"/>
      <c r="G23" s="123"/>
      <c r="H23" s="42"/>
      <c r="I23" s="42"/>
      <c r="J23" s="42"/>
      <c r="K23" s="42"/>
      <c r="L23" s="111">
        <v>1000</v>
      </c>
      <c r="M23" s="111"/>
      <c r="N23" s="111"/>
      <c r="O23" s="111">
        <v>852</v>
      </c>
      <c r="P23" s="111"/>
      <c r="Q23" s="111"/>
      <c r="R23" s="111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customHeight="true" ht="15" r="24">
      <c r="A24" s="118"/>
      <c r="B24" s="115" t="str">
        <v>010020103030019-002</v>
      </c>
      <c r="C24" s="113"/>
      <c r="D24" s="110" t="str">
        <v>200*230cm</v>
      </c>
      <c r="E24" s="124">
        <v>6850</v>
      </c>
      <c r="F24" s="123"/>
      <c r="G24" s="42"/>
      <c r="H24" s="42"/>
      <c r="I24" s="42"/>
      <c r="J24" s="42"/>
      <c r="K24" s="42"/>
      <c r="L24" s="111">
        <v>1500</v>
      </c>
      <c r="M24" s="111"/>
      <c r="N24" s="111"/>
      <c r="O24" s="111">
        <v>1000</v>
      </c>
      <c r="P24" s="111"/>
      <c r="Q24" s="111"/>
      <c r="R24" s="111">
        <v>1826</v>
      </c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customHeight="true" ht="15" r="25">
      <c r="A25" s="118"/>
      <c r="B25" s="115" t="str">
        <v>010020103030019-003</v>
      </c>
      <c r="C25" s="113"/>
      <c r="D25" s="110" t="str">
        <v>220*240cm</v>
      </c>
      <c r="E25" s="124">
        <v>3075</v>
      </c>
      <c r="F25" s="123"/>
      <c r="G25" s="42"/>
      <c r="H25" s="42"/>
      <c r="I25" s="42"/>
      <c r="J25" s="42"/>
      <c r="K25" s="42"/>
      <c r="L25" s="111">
        <v>500</v>
      </c>
      <c r="M25" s="111"/>
      <c r="N25" s="111"/>
      <c r="O25" s="111">
        <v>1000</v>
      </c>
      <c r="P25" s="111"/>
      <c r="Q25" s="111"/>
      <c r="R25" s="111">
        <v>922</v>
      </c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customHeight="true" ht="15" r="26">
      <c r="A26" s="118"/>
      <c r="B26" s="115" t="str">
        <v>010020103030019-004</v>
      </c>
      <c r="C26" s="113" t="s">
        <v>2</v>
      </c>
      <c r="D26" s="110" t="str">
        <v>150*200cm</v>
      </c>
      <c r="E26" s="124">
        <v>3000</v>
      </c>
      <c r="F26" s="123"/>
      <c r="G26" s="42"/>
      <c r="H26" s="42"/>
      <c r="I26" s="42"/>
      <c r="J26" s="42"/>
      <c r="K26" s="42"/>
      <c r="L26" s="111">
        <v>200</v>
      </c>
      <c r="M26" s="111"/>
      <c r="N26" s="111"/>
      <c r="O26" s="111">
        <v>500</v>
      </c>
      <c r="P26" s="111"/>
      <c r="Q26" s="111"/>
      <c r="R26" s="111">
        <v>468</v>
      </c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customHeight="true" ht="15" r="27">
      <c r="A27" s="118"/>
      <c r="B27" s="115" t="str">
        <v>010020103030019-005</v>
      </c>
      <c r="C27" s="113"/>
      <c r="D27" s="110" t="str">
        <v>200*230cm</v>
      </c>
      <c r="E27" s="124">
        <v>8325</v>
      </c>
      <c r="F27" s="123"/>
      <c r="G27" s="42"/>
      <c r="H27" s="42"/>
      <c r="I27" s="42"/>
      <c r="J27" s="42"/>
      <c r="K27" s="42"/>
      <c r="L27" s="111">
        <v>1000</v>
      </c>
      <c r="M27" s="111"/>
      <c r="N27" s="111"/>
      <c r="O27" s="111">
        <v>1290</v>
      </c>
      <c r="P27" s="111"/>
      <c r="Q27" s="111"/>
      <c r="R27" s="111">
        <v>423</v>
      </c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customHeight="true" ht="15" r="28">
      <c r="A28" s="118"/>
      <c r="B28" s="115" t="str">
        <v>010020103030019-006</v>
      </c>
      <c r="C28" s="113"/>
      <c r="D28" s="110" t="str">
        <v>220*240cm</v>
      </c>
      <c r="E28" s="124">
        <v>3775</v>
      </c>
      <c r="F28" s="123"/>
      <c r="G28" s="42"/>
      <c r="H28" s="42"/>
      <c r="I28" s="42"/>
      <c r="J28" s="42"/>
      <c r="K28" s="42"/>
      <c r="L28" s="111">
        <v>200</v>
      </c>
      <c r="M28" s="111"/>
      <c r="N28" s="111"/>
      <c r="O28" s="111">
        <v>700</v>
      </c>
      <c r="P28" s="111"/>
      <c r="Q28" s="111"/>
      <c r="R28" s="111">
        <v>619</v>
      </c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customHeight="true" ht="15" r="29">
      <c r="A29" s="118"/>
      <c r="B29" s="145"/>
      <c r="C29" s="146" t="str">
        <v>合计</v>
      </c>
      <c r="D29" s="146"/>
      <c r="E29" s="148">
        <v>27500</v>
      </c>
      <c r="F29" s="42"/>
      <c r="G29" s="42"/>
      <c r="H29" s="147"/>
      <c r="I29" s="147"/>
      <c r="J29" s="147"/>
      <c r="K29" s="147"/>
      <c r="L29" s="147">
        <f>SUM(L23:L28)</f>
      </c>
      <c r="M29" s="147">
        <f>SUM(M23:M28)</f>
      </c>
      <c r="N29" s="147">
        <f>SUM(N23:N28)</f>
      </c>
      <c r="O29" s="147">
        <f>SUM(O23:O28)</f>
      </c>
      <c r="P29" s="147">
        <f>SUM(P23:P28)</f>
      </c>
      <c r="Q29" s="147">
        <f>SUM(Q23:Q28)</f>
      </c>
      <c r="R29" s="147">
        <f>SUM(R23:R28)</f>
      </c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</row>
    <row customHeight="true" ht="15" r="30">
      <c r="L30" s="13"/>
    </row>
    <row customHeight="true" ht="15"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customHeight="true" ht="15" r="32"/>
    <row customHeight="true" ht="15" r="33"/>
    <row customHeight="true" ht="15" r="34">
      <c r="A34" s="13"/>
      <c r="B34" s="13"/>
      <c r="C34" s="13"/>
      <c r="D34" s="13"/>
      <c r="E34" s="13"/>
      <c r="F34" s="13"/>
      <c r="G34" s="13"/>
      <c r="H34" s="13"/>
      <c r="I34" s="13"/>
      <c r="T34" s="13"/>
      <c r="U34" s="13"/>
    </row>
    <row customHeight="true" ht="15" r="35">
      <c r="A35" s="13"/>
      <c r="B35" s="13"/>
      <c r="C35" s="13"/>
      <c r="D35" s="13"/>
      <c r="E35" s="13"/>
      <c r="F35" s="13"/>
      <c r="G35" s="13"/>
      <c r="H35" s="13"/>
      <c r="I35" s="13"/>
      <c r="T35" s="13"/>
      <c r="U35" s="13"/>
    </row>
    <row customHeight="true" ht="16" r="36">
      <c r="E36" s="13"/>
      <c r="F36" s="13"/>
      <c r="G36" s="13"/>
      <c r="H36" s="13"/>
      <c r="I36" s="13"/>
      <c r="T36" s="13"/>
      <c r="U36" s="13"/>
    </row>
    <row customHeight="true" ht="16" r="37">
      <c r="A37" s="101" t="str">
        <v>名称</v>
      </c>
      <c r="B37" s="102" t="str">
        <v>颜色</v>
      </c>
      <c r="C37" s="102" t="str">
        <v>尺寸</v>
      </c>
      <c r="D37" s="98" t="str">
        <v>下单占比</v>
      </c>
      <c r="E37" s="98" t="str">
        <v>优绵</v>
      </c>
      <c r="F37" s="100" t="str">
        <v>首单</v>
      </c>
      <c r="G37" s="99"/>
      <c r="H37" s="99"/>
      <c r="I37" s="99"/>
      <c r="J37" s="99"/>
      <c r="T37" s="13"/>
      <c r="U37" s="13"/>
    </row>
    <row customHeight="true" ht="19" r="38">
      <c r="A38" s="101"/>
      <c r="B38" s="102"/>
      <c r="C38" s="102"/>
      <c r="D38" s="98"/>
      <c r="E38" s="98"/>
      <c r="F38" s="105" t="str">
        <v>合计</v>
      </c>
      <c r="G38" s="103">
        <v>45606</v>
      </c>
      <c r="H38" s="103">
        <v>45631</v>
      </c>
      <c r="I38" s="103">
        <v>45634</v>
      </c>
      <c r="J38" s="104">
        <v>45637</v>
      </c>
      <c r="T38" s="13"/>
      <c r="U38" s="13"/>
    </row>
    <row customHeight="true" ht="24" r="39">
      <c r="A39" s="108" t="str">
        <v>深睡控温冬被PRO-蓄热层</v>
      </c>
      <c r="B39" s="119" t="str">
        <v>远山蓝</v>
      </c>
      <c r="C39" s="119" t="str">
        <v>150*200cm</v>
      </c>
      <c r="D39" s="109">
        <v>0.1364</v>
      </c>
      <c r="E39" s="106">
        <v>2182.4</v>
      </c>
      <c r="F39" s="120">
        <v>2182.4</v>
      </c>
      <c r="G39" s="130">
        <v>330</v>
      </c>
      <c r="H39" s="130">
        <v>1000</v>
      </c>
      <c r="I39" s="131">
        <v>852</v>
      </c>
      <c r="J39" s="144"/>
      <c r="T39" s="13"/>
      <c r="U39" s="13"/>
    </row>
    <row customHeight="true" ht="24" r="40">
      <c r="A40" s="108"/>
      <c r="B40" s="119"/>
      <c r="C40" s="110" t="str">
        <v>200*230cm</v>
      </c>
      <c r="D40" s="109">
        <v>0.31</v>
      </c>
      <c r="E40" s="106">
        <v>4960</v>
      </c>
      <c r="F40" s="120">
        <v>4960</v>
      </c>
      <c r="G40" s="130">
        <v>634</v>
      </c>
      <c r="H40" s="130">
        <v>1500</v>
      </c>
      <c r="I40" s="131">
        <v>1000</v>
      </c>
      <c r="J40" s="144">
        <v>1826</v>
      </c>
      <c r="T40" s="13"/>
      <c r="U40" s="13"/>
    </row>
    <row customHeight="true" ht="24" r="41">
      <c r="A41" s="108"/>
      <c r="B41" s="119"/>
      <c r="C41" s="110" t="str">
        <v>220*240cm</v>
      </c>
      <c r="D41" s="109">
        <v>0.1736</v>
      </c>
      <c r="E41" s="106">
        <v>2777.6</v>
      </c>
      <c r="F41" s="120">
        <v>2777.6</v>
      </c>
      <c r="G41" s="130">
        <v>356</v>
      </c>
      <c r="H41" s="130">
        <v>500</v>
      </c>
      <c r="I41" s="131">
        <v>1000</v>
      </c>
      <c r="J41" s="144">
        <v>922</v>
      </c>
      <c r="T41" s="13"/>
      <c r="U41" s="13"/>
    </row>
    <row customHeight="true" ht="24" r="42">
      <c r="A42" s="108"/>
      <c r="B42" s="110" t="str">
        <v>雾凇粉</v>
      </c>
      <c r="C42" s="110" t="str">
        <v>150*200cm</v>
      </c>
      <c r="D42" s="109">
        <v>0.0616</v>
      </c>
      <c r="E42" s="106">
        <v>985.6</v>
      </c>
      <c r="F42" s="120">
        <v>985.599999999999</v>
      </c>
      <c r="G42" s="130">
        <v>130</v>
      </c>
      <c r="H42" s="130">
        <v>200</v>
      </c>
      <c r="I42" s="131">
        <v>400</v>
      </c>
      <c r="J42" s="144">
        <v>256</v>
      </c>
      <c r="T42" s="13"/>
      <c r="U42" s="13"/>
    </row>
    <row customHeight="true" ht="24" r="43">
      <c r="A43" s="108"/>
      <c r="B43" s="110"/>
      <c r="C43" s="110" t="str">
        <v>200*230cm</v>
      </c>
      <c r="D43" s="109">
        <v>0.14</v>
      </c>
      <c r="E43" s="106">
        <v>2240</v>
      </c>
      <c r="F43" s="120">
        <v>2240</v>
      </c>
      <c r="G43" s="130">
        <v>250</v>
      </c>
      <c r="H43" s="130">
        <v>1000</v>
      </c>
      <c r="I43" s="131">
        <v>990</v>
      </c>
      <c r="J43" s="144"/>
      <c r="T43" s="13"/>
      <c r="U43" s="13"/>
    </row>
    <row customHeight="true" ht="24" r="44">
      <c r="A44" s="108"/>
      <c r="B44" s="110"/>
      <c r="C44" s="110" t="str">
        <v>220*240cm</v>
      </c>
      <c r="D44" s="109">
        <v>0.0784</v>
      </c>
      <c r="E44" s="106">
        <v>1254.4</v>
      </c>
      <c r="F44" s="120">
        <v>1254.4</v>
      </c>
      <c r="G44" s="130">
        <v>140</v>
      </c>
      <c r="H44" s="130">
        <v>200</v>
      </c>
      <c r="I44" s="131">
        <v>500</v>
      </c>
      <c r="J44" s="144">
        <v>414</v>
      </c>
      <c r="T44" s="13"/>
      <c r="U44" s="13"/>
    </row>
    <row customHeight="true" ht="24" r="45">
      <c r="A45" s="108"/>
      <c r="B45" s="110" t="str">
        <v>云朵白</v>
      </c>
      <c r="C45" s="110" t="str">
        <v>150*200cm</v>
      </c>
      <c r="D45" s="109">
        <v>0.022</v>
      </c>
      <c r="E45" s="106">
        <v>352</v>
      </c>
      <c r="F45" s="120">
        <v>352</v>
      </c>
      <c r="G45" s="130">
        <v>40</v>
      </c>
      <c r="H45" s="130"/>
      <c r="I45" s="131">
        <v>100</v>
      </c>
      <c r="J45" s="131">
        <v>212</v>
      </c>
      <c r="T45" s="13"/>
      <c r="U45" s="13"/>
    </row>
    <row customHeight="true" ht="24" r="46">
      <c r="A46" s="108"/>
      <c r="B46" s="110"/>
      <c r="C46" s="110" t="str">
        <v>200*230cm</v>
      </c>
      <c r="D46" s="109">
        <v>0.05</v>
      </c>
      <c r="E46" s="106">
        <v>800</v>
      </c>
      <c r="F46" s="120">
        <v>800</v>
      </c>
      <c r="G46" s="130">
        <v>77</v>
      </c>
      <c r="H46" s="130"/>
      <c r="I46" s="131">
        <v>300</v>
      </c>
      <c r="J46" s="131">
        <v>423</v>
      </c>
    </row>
    <row customHeight="true" ht="24" r="47">
      <c r="A47" s="108"/>
      <c r="B47" s="110"/>
      <c r="C47" s="110" t="str">
        <v>220*240cm</v>
      </c>
      <c r="D47" s="109">
        <v>0.028</v>
      </c>
      <c r="E47" s="106">
        <v>448</v>
      </c>
      <c r="F47" s="120">
        <v>448</v>
      </c>
      <c r="G47" s="130">
        <v>43</v>
      </c>
      <c r="H47" s="130"/>
      <c r="I47" s="131">
        <v>200</v>
      </c>
      <c r="J47" s="131">
        <v>205</v>
      </c>
    </row>
    <row customHeight="true" ht="24" r="48">
      <c r="A48" s="108"/>
      <c r="B48" s="110" t="str">
        <v>合计</v>
      </c>
      <c r="C48" s="110"/>
      <c r="D48" s="121">
        <v>1</v>
      </c>
      <c r="E48" s="122">
        <v>16000</v>
      </c>
      <c r="F48" s="120">
        <v>16000</v>
      </c>
      <c r="G48" s="120">
        <v>6153.84615384615</v>
      </c>
      <c r="H48" s="120">
        <v>6153.84615384615</v>
      </c>
      <c r="I48" s="120">
        <v>3692.30769230769</v>
      </c>
      <c r="J48" s="120">
        <v>3693.30769230769</v>
      </c>
      <c r="K48" s="13"/>
      <c r="L48" s="13"/>
      <c r="M48" s="13"/>
      <c r="N48" s="13"/>
      <c r="O48" s="13"/>
    </row>
    <row customHeight="true" ht="16" r="49">
      <c r="L49" s="13"/>
      <c r="M49" s="132"/>
      <c r="N49" s="13"/>
      <c r="O49" s="13"/>
    </row>
    <row customHeight="true" ht="16" r="50">
      <c r="A50" s="101" t="str">
        <v>名称</v>
      </c>
      <c r="B50" s="102" t="str">
        <v>颜色</v>
      </c>
      <c r="C50" s="102" t="str">
        <v>尺寸</v>
      </c>
      <c r="D50" s="98" t="str">
        <v>下单占比</v>
      </c>
      <c r="E50" s="98" t="str">
        <v>东隆</v>
      </c>
      <c r="F50" s="100" t="str">
        <v>首单</v>
      </c>
      <c r="G50" s="100"/>
      <c r="H50" s="100"/>
      <c r="I50" s="100"/>
      <c r="L50" s="13"/>
      <c r="M50" s="132"/>
      <c r="N50" s="13"/>
      <c r="O50" s="13"/>
    </row>
    <row customHeight="true" ht="15" r="51">
      <c r="A51" s="101"/>
      <c r="B51" s="102"/>
      <c r="C51" s="102"/>
      <c r="D51" s="98"/>
      <c r="E51" s="98"/>
      <c r="F51" s="142" t="str">
        <v>合计</v>
      </c>
      <c r="G51" s="143">
        <v>45575</v>
      </c>
      <c r="H51" s="143">
        <v>45590</v>
      </c>
      <c r="I51" s="143">
        <v>45606</v>
      </c>
      <c r="L51" s="13"/>
      <c r="M51" s="132"/>
      <c r="N51" s="13"/>
      <c r="O51" s="13"/>
    </row>
    <row customHeight="true" ht="16" r="52">
      <c r="A52" s="108" t="str">
        <v>深睡控温冬被PRO-蓄热层</v>
      </c>
      <c r="B52" s="119" t="str">
        <v>远山蓝</v>
      </c>
      <c r="C52" s="119" t="str">
        <v>150*200cm</v>
      </c>
      <c r="D52" s="109">
        <v>0.1364</v>
      </c>
      <c r="E52" s="106">
        <v>1364</v>
      </c>
      <c r="F52" s="107">
        <v>1364</v>
      </c>
      <c r="G52" s="107">
        <v>524.615384615385</v>
      </c>
      <c r="H52" s="107">
        <v>524.615384615385</v>
      </c>
      <c r="I52" s="107">
        <v>314.769230769231</v>
      </c>
      <c r="K52" s="13"/>
      <c r="L52" s="132"/>
      <c r="M52" s="13"/>
      <c r="N52" s="13"/>
      <c r="O52" s="13"/>
    </row>
    <row customHeight="true" ht="16" r="53">
      <c r="A53" s="108"/>
      <c r="B53" s="119"/>
      <c r="C53" s="110" t="str">
        <v>200*230cm</v>
      </c>
      <c r="D53" s="109">
        <v>0.31</v>
      </c>
      <c r="E53" s="106">
        <v>3100</v>
      </c>
      <c r="F53" s="107">
        <v>3100</v>
      </c>
      <c r="G53" s="107">
        <v>1192.30769230769</v>
      </c>
      <c r="H53" s="107">
        <v>1192.30769230769</v>
      </c>
      <c r="I53" s="107">
        <v>715.384615384616</v>
      </c>
      <c r="L53" s="132"/>
      <c r="M53" s="132"/>
      <c r="N53" s="13"/>
      <c r="O53" s="13"/>
    </row>
    <row customHeight="true" ht="16" r="54">
      <c r="A54" s="108"/>
      <c r="B54" s="119"/>
      <c r="C54" s="110" t="str">
        <v>220*240cm</v>
      </c>
      <c r="D54" s="109">
        <v>0.1736</v>
      </c>
      <c r="E54" s="106">
        <v>1736</v>
      </c>
      <c r="F54" s="107">
        <v>1736</v>
      </c>
      <c r="G54" s="107">
        <v>667.692307692308</v>
      </c>
      <c r="H54" s="107">
        <v>667.692307692308</v>
      </c>
      <c r="I54" s="107">
        <v>400.615384615385</v>
      </c>
      <c r="L54" s="132"/>
      <c r="M54" s="132"/>
      <c r="O54" s="13"/>
    </row>
    <row customHeight="true" ht="16" r="55">
      <c r="A55" s="108"/>
      <c r="B55" s="110" t="str">
        <v>雾凇粉</v>
      </c>
      <c r="C55" s="110" t="str">
        <v>150*200cm</v>
      </c>
      <c r="D55" s="109">
        <v>0.0616</v>
      </c>
      <c r="E55" s="106">
        <v>616</v>
      </c>
      <c r="F55" s="107">
        <v>616.000000000001</v>
      </c>
      <c r="G55" s="107">
        <v>236.923076923077</v>
      </c>
      <c r="H55" s="107">
        <v>236.923076923077</v>
      </c>
      <c r="I55" s="107">
        <v>142.153846153846</v>
      </c>
      <c r="M55" s="13"/>
      <c r="N55" s="13"/>
      <c r="O55" s="13"/>
    </row>
    <row customHeight="true" ht="16" r="56">
      <c r="A56" s="108"/>
      <c r="B56" s="110"/>
      <c r="C56" s="110" t="str">
        <v>200*230cm</v>
      </c>
      <c r="D56" s="109">
        <v>0.14</v>
      </c>
      <c r="E56" s="106">
        <v>1400</v>
      </c>
      <c r="F56" s="107">
        <v>1400</v>
      </c>
      <c r="G56" s="107">
        <v>538.461538461539</v>
      </c>
      <c r="H56" s="107">
        <v>538.461538461539</v>
      </c>
      <c r="I56" s="107">
        <v>323.076923076923</v>
      </c>
      <c r="M56" s="13"/>
      <c r="N56" s="13"/>
      <c r="O56" s="13"/>
      <c r="P56" s="13"/>
      <c r="Q56" s="132"/>
      <c r="R56" s="132"/>
    </row>
    <row customHeight="true" ht="16" r="57">
      <c r="A57" s="108"/>
      <c r="B57" s="110"/>
      <c r="C57" s="110" t="str">
        <v>220*240cm</v>
      </c>
      <c r="D57" s="109">
        <v>0.0784</v>
      </c>
      <c r="E57" s="106">
        <v>784</v>
      </c>
      <c r="F57" s="107">
        <v>784.000000000001</v>
      </c>
      <c r="G57" s="107">
        <v>301.538461538462</v>
      </c>
      <c r="H57" s="107">
        <v>301.538461538462</v>
      </c>
      <c r="I57" s="107">
        <v>180.923076923077</v>
      </c>
      <c r="L57" s="13"/>
      <c r="M57" s="132"/>
      <c r="N57" s="57"/>
      <c r="O57" s="57"/>
      <c r="P57" s="57"/>
      <c r="Q57" s="57"/>
      <c r="R57" s="57"/>
    </row>
    <row customHeight="true" ht="16" r="58">
      <c r="A58" s="108"/>
      <c r="B58" s="110" t="str">
        <v>云朵白</v>
      </c>
      <c r="C58" s="110" t="str">
        <v>150*200cm</v>
      </c>
      <c r="D58" s="109">
        <v>0.022</v>
      </c>
      <c r="E58" s="106">
        <v>220</v>
      </c>
      <c r="F58" s="107">
        <v>220</v>
      </c>
      <c r="G58" s="107">
        <v>84.6153846153847</v>
      </c>
      <c r="H58" s="107">
        <v>84.6153846153847</v>
      </c>
      <c r="I58" s="107">
        <v>50.7692307692308</v>
      </c>
      <c r="L58" s="13"/>
      <c r="M58" s="132"/>
      <c r="N58" s="57"/>
      <c r="O58" s="57"/>
      <c r="P58" s="57"/>
      <c r="Q58" s="57"/>
      <c r="R58" s="57"/>
    </row>
    <row customHeight="true" ht="16" r="59">
      <c r="A59" s="108"/>
      <c r="B59" s="110"/>
      <c r="C59" s="110" t="str">
        <v>200*230cm</v>
      </c>
      <c r="D59" s="109">
        <v>0.05</v>
      </c>
      <c r="E59" s="106">
        <v>500</v>
      </c>
      <c r="F59" s="107">
        <v>500.000000000001</v>
      </c>
      <c r="G59" s="107">
        <v>192.307692307693</v>
      </c>
      <c r="H59" s="107">
        <v>192.307692307693</v>
      </c>
      <c r="I59" s="107">
        <v>115.384615384616</v>
      </c>
      <c r="L59" s="13"/>
      <c r="M59" s="132"/>
      <c r="N59" s="57"/>
      <c r="O59" s="57"/>
      <c r="P59" s="57"/>
      <c r="Q59" s="57"/>
      <c r="R59" s="57"/>
    </row>
    <row customHeight="true" ht="16" r="60">
      <c r="A60" s="108"/>
      <c r="B60" s="110"/>
      <c r="C60" s="110" t="str">
        <v>220*240cm</v>
      </c>
      <c r="D60" s="109">
        <v>0.028</v>
      </c>
      <c r="E60" s="106">
        <v>280</v>
      </c>
      <c r="F60" s="107">
        <v>280</v>
      </c>
      <c r="G60" s="107">
        <v>107.692307692308</v>
      </c>
      <c r="H60" s="107">
        <v>107.692307692308</v>
      </c>
      <c r="I60" s="107">
        <v>64.6153846153847</v>
      </c>
      <c r="N60" s="36"/>
      <c r="O60" s="36"/>
      <c r="P60" s="36"/>
      <c r="Q60" s="36"/>
      <c r="R60" s="36"/>
    </row>
    <row customHeight="true" ht="16" r="61">
      <c r="A61" s="108"/>
      <c r="B61" s="110" t="str">
        <v>合计</v>
      </c>
      <c r="C61" s="110"/>
      <c r="D61" s="121">
        <v>1</v>
      </c>
      <c r="E61" s="122">
        <v>10000</v>
      </c>
      <c r="F61" s="107">
        <v>10000</v>
      </c>
      <c r="G61" s="107">
        <v>3846.15384615385</v>
      </c>
      <c r="H61" s="107">
        <v>3846.15384615385</v>
      </c>
      <c r="I61" s="107">
        <v>2307.69230769231</v>
      </c>
    </row>
  </sheetData>
  <mergeCells>
    <mergeCell ref="B8:D8"/>
    <mergeCell ref="C19:D19"/>
    <mergeCell ref="C29:D29"/>
    <mergeCell ref="F50:I50"/>
    <mergeCell ref="B61:C61"/>
    <mergeCell ref="A2:A8"/>
    <mergeCell ref="A11:A12"/>
    <mergeCell ref="A13:A19"/>
    <mergeCell ref="A21:A22"/>
    <mergeCell ref="A23:A29"/>
    <mergeCell ref="A37:A38"/>
    <mergeCell ref="A39:A48"/>
    <mergeCell ref="A50:A51"/>
    <mergeCell ref="A52:A61"/>
    <mergeCell ref="B11:B12"/>
    <mergeCell ref="B21:B22"/>
    <mergeCell ref="B37:B38"/>
    <mergeCell ref="B39:B41"/>
    <mergeCell ref="B42:B44"/>
    <mergeCell ref="B45:B47"/>
    <mergeCell ref="B50:B51"/>
    <mergeCell ref="B52:B54"/>
    <mergeCell ref="B55:B57"/>
    <mergeCell ref="B58:B60"/>
    <mergeCell ref="C2:C4"/>
    <mergeCell ref="C5:C7"/>
    <mergeCell ref="C11:C12"/>
    <mergeCell ref="C13:C15"/>
    <mergeCell ref="C16:C18"/>
    <mergeCell ref="C21:C22"/>
    <mergeCell ref="C23:C25"/>
    <mergeCell ref="C26:C28"/>
    <mergeCell ref="C37:C38"/>
    <mergeCell ref="C50:C51"/>
    <mergeCell ref="D11:D12"/>
    <mergeCell ref="D21:D22"/>
    <mergeCell ref="D37:D38"/>
    <mergeCell ref="D50:D51"/>
    <mergeCell ref="E37:E38"/>
    <mergeCell ref="E50:E51"/>
    <mergeCell ref="F11:F12"/>
    <mergeCell ref="F21:F22"/>
    <mergeCell ref="G11:G12"/>
    <mergeCell ref="G21:G2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27"/>
    <col collapsed="false" customWidth="true" hidden="false" max="4" min="4" style="0" width="13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  <col collapsed="false" customWidth="true" hidden="false" max="21" min="21" style="0" width="11"/>
    <col collapsed="false" customWidth="true" hidden="false" max="22" min="22" style="0" width="11"/>
    <col collapsed="false" customWidth="true" hidden="false" max="23" min="23" style="0" width="11"/>
    <col collapsed="false" customWidth="true" hidden="false" max="24" min="24" style="0" width="11"/>
    <col collapsed="false" customWidth="true" hidden="false" max="25" min="25" style="0" width="11"/>
    <col collapsed="false" customWidth="true" hidden="false" max="26" min="26" style="0" width="11"/>
    <col collapsed="false" customWidth="true" hidden="false" max="27" min="27" style="0" width="11"/>
    <col collapsed="false" customWidth="true" hidden="false" max="28" min="28" style="0" width="11"/>
    <col collapsed="false" customWidth="true" hidden="false" max="29" min="29" style="0" width="11"/>
    <col collapsed="false" customWidth="true" hidden="false" max="30" min="30" style="0" width="11"/>
    <col collapsed="false" customWidth="true" hidden="false" max="31" min="31" style="0" width="11"/>
    <col collapsed="false" customWidth="true" hidden="false" max="32" min="32" style="0" width="11"/>
    <col collapsed="false" customWidth="true" hidden="false" max="33" min="33" style="0" width="11"/>
    <col collapsed="false" customWidth="true" hidden="false" max="34" min="34" style="0" width="11"/>
    <col collapsed="false" customWidth="true" hidden="false" max="35" min="35" style="0" width="11"/>
    <col collapsed="false" customWidth="true" hidden="false" max="36" min="36" style="0" width="11"/>
    <col collapsed="false" customWidth="true" hidden="false" max="37" min="37" style="0" width="11"/>
    <col collapsed="false" customWidth="true" hidden="false" max="38" min="38" style="0" width="11"/>
    <col collapsed="false" customWidth="true" hidden="false" max="39" min="39" style="0" width="11"/>
    <col collapsed="false" customWidth="true" hidden="false" max="40" min="40" style="0" width="11"/>
    <col collapsed="false" customWidth="true" hidden="false" max="41" min="41" style="0" width="11"/>
    <col collapsed="false" customWidth="true" hidden="false" max="42" min="42" style="0" width="11"/>
    <col collapsed="false" customWidth="true" hidden="false" max="43" min="43" style="0" width="11"/>
    <col collapsed="false" customWidth="true" hidden="false" max="44" min="44" style="0" width="11"/>
    <col collapsed="false" customWidth="true" hidden="false" max="45" min="45" style="0" width="11"/>
    <col collapsed="false" customWidth="true" hidden="false" max="46" min="46" style="0" width="11"/>
    <col collapsed="false" customWidth="true" hidden="false" max="47" min="47" style="0" width="11"/>
    <col collapsed="false" customWidth="true" hidden="false" max="48" min="48" style="0" width="11"/>
    <col collapsed="false" customWidth="true" hidden="false" max="49" min="49" style="0" width="11"/>
    <col collapsed="false" customWidth="true" hidden="false" max="50" min="50" style="0" width="11"/>
    <col collapsed="false" customWidth="true" hidden="false" max="51" min="51" style="0" width="11"/>
    <col collapsed="false" customWidth="true" hidden="false" max="52" min="52" style="0" width="11"/>
    <col collapsed="false" customWidth="true" hidden="false" max="53" min="53" style="0" width="11"/>
    <col collapsed="false" customWidth="true" hidden="false" max="54" min="54" style="0" width="11"/>
    <col collapsed="false" customWidth="true" hidden="false" max="55" min="55" style="0" width="11"/>
    <col collapsed="false" customWidth="true" hidden="false" max="56" min="56" style="0" width="11"/>
    <col collapsed="false" customWidth="true" hidden="false" max="57" min="57" style="0" width="11"/>
    <col collapsed="false" customWidth="true" hidden="false" max="58" min="58" style="0" width="11"/>
    <col collapsed="false" customWidth="true" hidden="false" max="59" min="59" style="0" width="11"/>
    <col collapsed="false" customWidth="true" hidden="false" max="60" min="60" style="0" width="11"/>
    <col collapsed="false" customWidth="true" hidden="false" max="61" min="61" style="0" width="11"/>
    <col collapsed="false" customWidth="true" hidden="false" max="62" min="62" style="0" width="11"/>
    <col collapsed="false" customWidth="true" hidden="false" max="63" min="63" style="0" width="11"/>
    <col collapsed="false" customWidth="true" hidden="false" max="64" min="64" style="0" width="11"/>
    <col collapsed="false" customWidth="true" hidden="false" max="65" min="65" style="0" width="11"/>
    <col collapsed="false" customWidth="true" hidden="false" max="66" min="66" style="0" width="11"/>
    <col collapsed="false" customWidth="true" hidden="false" max="67" min="67" style="0" width="13"/>
    <col collapsed="false" customWidth="true" hidden="false" max="68" min="68" style="0" width="13"/>
    <col collapsed="false" customWidth="true" hidden="false" max="69" min="69" style="0" width="13"/>
    <col collapsed="false" customWidth="true" hidden="false" max="70" min="70" style="0" width="13"/>
    <col collapsed="false" customWidth="true" hidden="false" max="71" min="71" style="0" width="13"/>
    <col collapsed="false" customWidth="true" hidden="false" max="72" min="72" style="0" width="13"/>
    <col collapsed="false" customWidth="true" hidden="false" max="73" min="73" style="0" width="13"/>
    <col collapsed="false" customWidth="true" hidden="false" max="74" min="74" style="0" width="13"/>
    <col collapsed="false" customWidth="true" hidden="false" max="75" min="75" style="0" width="13"/>
    <col collapsed="false" customWidth="true" hidden="false" max="76" min="76" style="0" width="13"/>
    <col collapsed="false" customWidth="true" hidden="false" max="77" min="77" style="0" width="13"/>
    <col collapsed="false" customWidth="true" hidden="false" max="78" min="78" style="0" width="13"/>
    <col collapsed="false" customWidth="true" hidden="false" max="79" min="79" style="0" width="13"/>
    <col collapsed="false" customWidth="true" hidden="false" max="80" min="80" style="0" width="13"/>
    <col collapsed="false" customWidth="true" hidden="false" max="81" min="81" style="0" width="13"/>
    <col collapsed="false" customWidth="true" hidden="false" max="82" min="82" style="0" width="13"/>
    <col collapsed="false" customWidth="true" hidden="false" max="83" min="83" style="0" width="13"/>
    <col collapsed="false" customWidth="true" hidden="false" max="84" min="84" style="0" width="13"/>
    <col collapsed="false" customWidth="true" hidden="false" max="85" min="85" style="0" width="13"/>
    <col collapsed="false" customWidth="true" hidden="false" max="86" min="86" style="0" width="13"/>
    <col collapsed="false" customWidth="true" hidden="false" max="87" min="87" style="0" width="13"/>
    <col collapsed="false" customWidth="true" hidden="false" max="88" min="88" style="0" width="13"/>
    <col collapsed="false" customWidth="true" hidden="false" max="89" min="89" style="0" width="10"/>
    <col collapsed="false" customWidth="true" hidden="false" max="90" min="90" style="0" width="10"/>
    <col collapsed="false" customWidth="true" hidden="false" max="91" min="91" style="0" width="10"/>
    <col collapsed="false" customWidth="true" hidden="false" max="92" min="92" style="0" width="10"/>
    <col collapsed="false" customWidth="true" hidden="false" max="93" min="93" style="0" width="10"/>
    <col collapsed="false" customWidth="true" hidden="false" max="94" min="94" style="0" width="10"/>
    <col collapsed="false" customWidth="true" hidden="false" max="95" min="95" style="0" width="10"/>
    <col collapsed="false" customWidth="true" hidden="false" max="96" min="96" style="0" width="10"/>
    <col collapsed="false" customWidth="true" hidden="false" max="97" min="97" style="0" width="10"/>
    <col collapsed="false" customWidth="true" hidden="false" max="98" min="98" style="0" width="10"/>
    <col collapsed="false" customWidth="true" hidden="false" max="99" min="99" style="0" width="10"/>
    <col collapsed="false" customWidth="true" hidden="false" max="100" min="100" style="0" width="10"/>
    <col collapsed="false" customWidth="true" hidden="false" max="101" min="101" style="0" width="10"/>
    <col collapsed="false" customWidth="true" hidden="false" max="102" min="102" style="0" width="10"/>
    <col collapsed="false" customWidth="true" hidden="false" max="103" min="103" style="0" width="10"/>
    <col collapsed="false" customWidth="true" hidden="false" max="104" min="104" style="0" width="10"/>
    <col collapsed="false" customWidth="true" hidden="false" max="105" min="105" style="0" width="10"/>
    <col collapsed="false" customWidth="true" hidden="false" max="106" min="106" style="0" width="10"/>
    <col collapsed="false" customWidth="true" hidden="false" max="107" min="107" style="0" width="10"/>
    <col collapsed="false" customWidth="true" hidden="false" max="108" min="108" style="0" width="10"/>
    <col collapsed="false" customWidth="true" hidden="false" max="109" min="109" style="0" width="10"/>
    <col collapsed="false" customWidth="true" hidden="false" max="110" min="110" style="0" width="10"/>
    <col collapsed="false" customWidth="true" hidden="false" max="111" min="111" style="0" width="10"/>
    <col collapsed="false" customWidth="true" hidden="false" max="112" min="112" style="0" width="10"/>
    <col collapsed="false" customWidth="true" hidden="false" max="113" min="113" style="0" width="10"/>
    <col collapsed="false" customWidth="true" hidden="false" max="114" min="114" style="0" width="10"/>
    <col collapsed="false" customWidth="true" hidden="false" max="115" min="115" style="0" width="10"/>
    <col collapsed="false" customWidth="true" hidden="false" max="116" min="116" style="0" width="10"/>
    <col collapsed="false" customWidth="true" hidden="false" max="117" min="117" style="0" width="10"/>
    <col collapsed="false" customWidth="true" hidden="false" max="118" min="118" style="0" width="10"/>
    <col collapsed="false" customWidth="true" hidden="false" max="119" min="119" style="0" width="10"/>
    <col collapsed="false" customWidth="true" hidden="false" max="120" min="120" style="0" width="10"/>
    <col collapsed="false" customWidth="true" hidden="false" max="121" min="121" style="0" width="10"/>
    <col collapsed="false" customWidth="true" hidden="false" max="122" min="122" style="0" width="10"/>
    <col collapsed="false" customWidth="true" hidden="false" max="123" min="123" style="0" width="10"/>
    <col collapsed="false" customWidth="true" hidden="false" max="124" min="124" style="0" width="10"/>
    <col collapsed="false" customWidth="true" hidden="false" max="125" min="125" style="0" width="10"/>
    <col collapsed="false" customWidth="true" hidden="false" max="126" min="126" style="0" width="10"/>
    <col collapsed="false" customWidth="true" hidden="false" max="127" min="127" style="0" width="10"/>
    <col collapsed="false" customWidth="true" hidden="false" max="128" min="128" style="0" width="10"/>
    <col collapsed="false" customWidth="true" hidden="false" max="129" min="129" style="0" width="10"/>
    <col collapsed="false" customWidth="true" hidden="false" max="130" min="130" style="0" width="10"/>
    <col collapsed="false" customWidth="true" hidden="false" max="131" min="131" style="0" width="10"/>
    <col collapsed="false" customWidth="true" hidden="false" max="132" min="132" style="0" width="10"/>
    <col collapsed="false" customWidth="true" hidden="false" max="133" min="133" style="0" width="10"/>
    <col collapsed="false" customWidth="true" hidden="false" max="134" min="134" style="0" width="10"/>
    <col collapsed="false" customWidth="true" hidden="false" max="135" min="135" style="0" width="10"/>
    <col collapsed="false" customWidth="true" hidden="false" max="136" min="136" style="0" width="10"/>
    <col collapsed="false" customWidth="true" hidden="false" max="137" min="137" style="0" width="10"/>
    <col collapsed="false" customWidth="true" hidden="false" max="138" min="138" style="0" width="10"/>
    <col collapsed="false" customWidth="true" hidden="false" max="139" min="139" style="0" width="10"/>
    <col collapsed="false" customWidth="true" hidden="false" max="140" min="140" style="0" width="10"/>
    <col collapsed="false" customWidth="true" hidden="false" max="141" min="141" style="0" width="10"/>
    <col collapsed="false" customWidth="true" hidden="false" max="142" min="142" style="0" width="10"/>
    <col collapsed="false" customWidth="true" hidden="false" max="143" min="143" style="0" width="10"/>
    <col collapsed="false" customWidth="true" hidden="false" max="144" min="144" style="0" width="10"/>
    <col collapsed="false" customWidth="true" hidden="false" max="145" min="145" style="0" width="10"/>
    <col collapsed="false" customWidth="true" hidden="false" max="146" min="146" style="0" width="10"/>
    <col collapsed="false" customWidth="true" hidden="false" max="147" min="147" style="0" width="10"/>
    <col collapsed="false" customWidth="true" hidden="false" max="148" min="148" style="0" width="10"/>
    <col collapsed="false" customWidth="true" hidden="false" max="149" min="149" style="0" width="10"/>
    <col collapsed="false" customWidth="true" hidden="false" max="150" min="150" style="0" width="10"/>
    <col collapsed="false" customWidth="true" hidden="false" max="151" min="151" style="0" width="10"/>
    <col collapsed="false" customWidth="true" hidden="false" max="152" min="152" style="0" width="10"/>
    <col collapsed="false" customWidth="true" hidden="false" max="153" min="153" style="0" width="10"/>
    <col collapsed="false" customWidth="true" hidden="false" max="154" min="154" style="0" width="10"/>
    <col collapsed="false" customWidth="true" hidden="false" max="155" min="155" style="0" width="10"/>
    <col collapsed="false" customWidth="true" hidden="false" max="156" min="156" style="0" width="10"/>
    <col collapsed="false" customWidth="true" hidden="false" max="157" min="157" style="0" width="10"/>
    <col collapsed="false" customWidth="true" hidden="false" max="158" min="158" style="0" width="10"/>
    <col collapsed="false" customWidth="true" hidden="false" max="159" min="159" style="0" width="10"/>
    <col collapsed="false" customWidth="true" hidden="false" max="160" min="160" style="0" width="10"/>
    <col collapsed="false" customWidth="true" hidden="false" max="161" min="161" style="0" width="10"/>
    <col collapsed="false" customWidth="true" hidden="false" max="162" min="162" style="0" width="10"/>
    <col collapsed="false" customWidth="true" hidden="false" max="163" min="163" style="0" width="10"/>
    <col collapsed="false" customWidth="true" hidden="false" max="164" min="164" style="0" width="10"/>
    <col collapsed="false" customWidth="true" hidden="false" max="165" min="165" style="0" width="10"/>
    <col collapsed="false" customWidth="true" hidden="false" max="166" min="166" style="0" width="10"/>
    <col collapsed="false" customWidth="true" hidden="false" max="167" min="167" style="0" width="10"/>
    <col collapsed="false" customWidth="true" hidden="false" max="168" min="168" style="0" width="10"/>
    <col collapsed="false" customWidth="true" hidden="false" max="169" min="169" style="0" width="10"/>
    <col collapsed="false" customWidth="true" hidden="false" max="170" min="170" style="0" width="10"/>
    <col collapsed="false" customWidth="true" hidden="false" max="171" min="171" style="0" width="10"/>
    <col collapsed="false" customWidth="true" hidden="false" max="172" min="172" style="0" width="10"/>
    <col collapsed="false" customWidth="true" hidden="false" max="173" min="173" style="0" width="10"/>
    <col collapsed="false" customWidth="true" hidden="false" max="174" min="174" style="0" width="10"/>
    <col collapsed="false" customWidth="true" hidden="false" max="175" min="175" style="0" width="10"/>
    <col collapsed="false" customWidth="true" hidden="false" max="176" min="176" style="0" width="10"/>
    <col collapsed="false" customWidth="true" hidden="false" max="177" min="177" style="0" width="10"/>
    <col collapsed="false" customWidth="true" hidden="false" max="178" min="178" style="0" width="10"/>
    <col collapsed="false" customWidth="true" hidden="false" max="179" min="179" style="0" width="10"/>
    <col collapsed="false" customWidth="true" hidden="false" max="180" min="180" style="0" width="10"/>
    <col collapsed="false" customWidth="true" hidden="false" max="181" min="181" style="0" width="10"/>
    <col collapsed="false" customWidth="true" hidden="false" max="182" min="182" style="0" width="10"/>
    <col collapsed="false" customWidth="true" hidden="false" max="183" min="183" style="0" width="10"/>
    <col collapsed="false" customWidth="true" hidden="false" max="184" min="184" style="0" width="10"/>
    <col collapsed="false" customWidth="true" hidden="false" max="185" min="185" style="0" width="10"/>
    <col collapsed="false" customWidth="true" hidden="false" max="186" min="186" style="0" width="10"/>
    <col collapsed="false" customWidth="true" hidden="false" max="187" min="187" style="0" width="10"/>
    <col collapsed="false" customWidth="true" hidden="false" max="188" min="188" style="0" width="10"/>
    <col collapsed="false" customWidth="true" hidden="false" max="189" min="189" style="0" width="10"/>
    <col collapsed="false" customWidth="true" hidden="false" max="190" min="190" style="0" width="10"/>
    <col collapsed="false" customWidth="true" hidden="false" max="191" min="191" style="0" width="10"/>
    <col collapsed="false" customWidth="true" hidden="false" max="192" min="192" style="0" width="10"/>
    <col collapsed="false" customWidth="true" hidden="false" max="193" min="193" style="0" width="10"/>
    <col collapsed="false" customWidth="true" hidden="false" max="194" min="194" style="0" width="10"/>
    <col collapsed="false" customWidth="true" hidden="false" max="195" min="195" style="0" width="10"/>
    <col collapsed="false" customWidth="true" hidden="false" max="196" min="196" style="0" width="10"/>
    <col collapsed="false" customWidth="true" hidden="false" max="197" min="197" style="0" width="10"/>
    <col collapsed="false" customWidth="true" hidden="false" max="198" min="198" style="0" width="10"/>
    <col collapsed="false" customWidth="true" hidden="false" max="199" min="199" style="0" width="10"/>
    <col collapsed="false" customWidth="true" hidden="false" max="200" min="200" style="0" width="10"/>
    <col collapsed="false" customWidth="true" hidden="false" max="201" min="201" style="0" width="10"/>
    <col collapsed="false" customWidth="true" hidden="false" max="202" min="202" style="0" width="10"/>
    <col collapsed="false" customWidth="true" hidden="false" max="203" min="203" style="0" width="10"/>
    <col collapsed="false" customWidth="true" hidden="false" max="204" min="204" style="0" width="10"/>
    <col collapsed="false" customWidth="true" hidden="false" max="205" min="205" style="0" width="10"/>
    <col collapsed="false" customWidth="true" hidden="false" max="206" min="206" style="0" width="10"/>
    <col collapsed="false" customWidth="true" hidden="false" max="207" min="207" style="0" width="10"/>
    <col collapsed="false" customWidth="true" hidden="false" max="208" min="208" style="0" width="10"/>
    <col collapsed="false" customWidth="true" hidden="false" max="209" min="209" style="0" width="10"/>
    <col collapsed="false" customWidth="true" hidden="false" max="210" min="210" style="0" width="10"/>
    <col collapsed="false" customWidth="true" hidden="false" max="211" min="211" style="0" width="10"/>
    <col collapsed="false" customWidth="true" hidden="false" max="212" min="212" style="0" width="10"/>
    <col collapsed="false" customWidth="true" hidden="false" max="213" min="213" style="0" width="10"/>
    <col collapsed="false" customWidth="true" hidden="false" max="214" min="214" style="0" width="10"/>
    <col collapsed="false" customWidth="true" hidden="false" max="215" min="215" style="0" width="10"/>
    <col collapsed="false" customWidth="true" hidden="false" max="216" min="216" style="0" width="10"/>
    <col collapsed="false" customWidth="true" hidden="false" max="217" min="217" style="0" width="10"/>
    <col collapsed="false" customWidth="true" hidden="false" max="218" min="218" style="0" width="10"/>
    <col collapsed="false" customWidth="true" hidden="false" max="219" min="219" style="0" width="10"/>
    <col collapsed="false" customWidth="true" hidden="false" max="220" min="220" style="0" width="10"/>
    <col collapsed="false" customWidth="true" hidden="false" max="221" min="221" style="0" width="10"/>
    <col collapsed="false" customWidth="true" hidden="false" max="222" min="222" style="0" width="10"/>
    <col collapsed="false" customWidth="true" hidden="false" max="223" min="223" style="0" width="10"/>
    <col collapsed="false" customWidth="true" hidden="false" max="224" min="224" style="0" width="10"/>
    <col collapsed="false" customWidth="true" hidden="false" max="225" min="225" style="0" width="10"/>
    <col collapsed="false" customWidth="true" hidden="false" max="226" min="226" style="0" width="10"/>
    <col collapsed="false" customWidth="true" hidden="false" max="227" min="227" style="0" width="10"/>
    <col collapsed="false" customWidth="true" hidden="false" max="228" min="228" style="0" width="10"/>
    <col collapsed="false" customWidth="true" hidden="false" max="229" min="229" style="0" width="10"/>
    <col collapsed="false" customWidth="true" hidden="false" max="230" min="230" style="0" width="10"/>
    <col collapsed="false" customWidth="true" hidden="false" max="231" min="231" style="0" width="10"/>
    <col collapsed="false" customWidth="true" hidden="false" max="232" min="232" style="0" width="10"/>
    <col collapsed="false" customWidth="true" hidden="false" max="233" min="233" style="0" width="10"/>
    <col collapsed="false" customWidth="true" hidden="false" max="234" min="234" style="0" width="10"/>
    <col collapsed="false" customWidth="true" hidden="false" max="235" min="235" style="0" width="10"/>
    <col collapsed="false" customWidth="true" hidden="false" max="236" min="236" style="0" width="10"/>
    <col collapsed="false" customWidth="true" hidden="false" max="237" min="237" style="0" width="10"/>
    <col collapsed="false" customWidth="true" hidden="false" max="238" min="238" style="0" width="10"/>
    <col collapsed="false" customWidth="true" hidden="false" max="239" min="239" style="0" width="10"/>
    <col collapsed="false" customWidth="true" hidden="false" max="240" min="240" style="0" width="10"/>
    <col collapsed="false" customWidth="true" hidden="false" max="241" min="241" style="0" width="10"/>
    <col collapsed="false" customWidth="true" hidden="false" max="242" min="242" style="0" width="10"/>
    <col collapsed="false" customWidth="true" hidden="false" max="243" min="243" style="0" width="10"/>
    <col collapsed="false" customWidth="true" hidden="false" max="244" min="244" style="0" width="10"/>
    <col collapsed="false" customWidth="true" hidden="false" max="245" min="245" style="0" width="10"/>
    <col collapsed="false" customWidth="true" hidden="false" max="246" min="246" style="0" width="10"/>
    <col collapsed="false" customWidth="true" hidden="false" max="247" min="247" style="0" width="10"/>
    <col collapsed="false" customWidth="true" hidden="false" max="248" min="248" style="0" width="10"/>
    <col collapsed="false" customWidth="true" hidden="false" max="249" min="249" style="0" width="10"/>
    <col collapsed="false" customWidth="true" hidden="false" max="250" min="250" style="0" width="10"/>
    <col collapsed="false" customWidth="true" hidden="false" max="251" min="251" style="0" width="10"/>
    <col collapsed="false" customWidth="true" hidden="false" max="252" min="252" style="0" width="10"/>
    <col collapsed="false" customWidth="true" hidden="false" max="253" min="253" style="0" width="10"/>
    <col collapsed="false" customWidth="true" hidden="false" max="254" min="254" style="0" width="10"/>
    <col collapsed="false" customWidth="true" hidden="false" max="255" min="255" style="0" width="10"/>
    <col collapsed="false" customWidth="true" hidden="false" max="256" min="256" style="0" width="10"/>
    <col collapsed="false" customWidth="true" hidden="false" max="257" min="257" style="0" width="10"/>
    <col collapsed="false" customWidth="true" hidden="false" max="258" min="258" style="0" width="10"/>
    <col collapsed="false" customWidth="true" hidden="false" max="259" min="259" style="0" width="10"/>
    <col collapsed="false" customWidth="true" hidden="false" max="260" min="260" style="0" width="10"/>
    <col collapsed="false" customWidth="true" hidden="false" max="261" min="261" style="0" width="10"/>
    <col collapsed="false" customWidth="true" hidden="false" max="262" min="262" style="0" width="10"/>
    <col collapsed="false" customWidth="true" hidden="false" max="263" min="263" style="0" width="10"/>
    <col collapsed="false" customWidth="true" hidden="false" max="264" min="264" style="0" width="10"/>
    <col collapsed="false" customWidth="true" hidden="false" max="265" min="265" style="0" width="10"/>
    <col collapsed="false" customWidth="true" hidden="false" max="266" min="266" style="0" width="10"/>
    <col collapsed="false" customWidth="true" hidden="false" max="267" min="267" style="0" width="10"/>
    <col collapsed="false" customWidth="true" hidden="false" max="268" min="268" style="0" width="10"/>
    <col collapsed="false" customWidth="true" hidden="false" max="269" min="269" style="0" width="10"/>
    <col collapsed="false" customWidth="true" hidden="false" max="270" min="270" style="0" width="10"/>
    <col collapsed="false" customWidth="true" hidden="false" max="271" min="271" style="0" width="10"/>
    <col collapsed="false" customWidth="true" hidden="false" max="272" min="272" style="0" width="10"/>
    <col collapsed="false" customWidth="true" hidden="false" max="273" min="273" style="0" width="10"/>
    <col collapsed="false" customWidth="true" hidden="false" max="274" min="274" style="0" width="10"/>
    <col collapsed="false" customWidth="true" hidden="false" max="275" min="275" style="0" width="10"/>
    <col collapsed="false" customWidth="true" hidden="false" max="276" min="276" style="0" width="10"/>
    <col collapsed="false" customWidth="true" hidden="false" max="277" min="277" style="0" width="10"/>
    <col collapsed="false" customWidth="true" hidden="false" max="278" min="278" style="0" width="10"/>
    <col collapsed="false" customWidth="true" hidden="false" max="279" min="279" style="0" width="10"/>
    <col collapsed="false" customWidth="true" hidden="false" max="280" min="280" style="0" width="10"/>
    <col collapsed="false" customWidth="true" hidden="false" max="281" min="281" style="0" width="10"/>
    <col collapsed="false" customWidth="true" hidden="false" max="282" min="282" style="0" width="10"/>
    <col collapsed="false" customWidth="true" hidden="false" max="283" min="283" style="0" width="10"/>
    <col collapsed="false" customWidth="true" hidden="false" max="284" min="284" style="0" width="10"/>
    <col collapsed="false" customWidth="true" hidden="false" max="285" min="285" style="0" width="10"/>
    <col collapsed="false" customWidth="true" hidden="false" max="286" min="286" style="0" width="10"/>
    <col collapsed="false" customWidth="true" hidden="false" max="287" min="287" style="0" width="10"/>
    <col collapsed="false" customWidth="true" hidden="false" max="288" min="288" style="0" width="10"/>
    <col collapsed="false" customWidth="true" hidden="false" max="289" min="289" style="0" width="10"/>
    <col collapsed="false" customWidth="true" hidden="false" max="290" min="290" style="0" width="10"/>
    <col collapsed="false" customWidth="true" hidden="false" max="291" min="291" style="0" width="10"/>
    <col collapsed="false" customWidth="true" hidden="false" max="292" min="292" style="0" width="10"/>
    <col collapsed="false" customWidth="true" hidden="false" max="293" min="293" style="0" width="10"/>
    <col collapsed="false" customWidth="true" hidden="false" max="294" min="294" style="0" width="10"/>
    <col collapsed="false" customWidth="true" hidden="false" max="295" min="295" style="0" width="10"/>
    <col collapsed="false" customWidth="true" hidden="false" max="296" min="296" style="0" width="10"/>
    <col collapsed="false" customWidth="true" hidden="false" max="297" min="297" style="0" width="10"/>
    <col collapsed="false" customWidth="true" hidden="false" max="298" min="298" style="0" width="10"/>
    <col collapsed="false" customWidth="true" hidden="false" max="299" min="299" style="0" width="10"/>
    <col collapsed="false" customWidth="true" hidden="false" max="300" min="300" style="0" width="10"/>
    <col collapsed="false" customWidth="true" hidden="false" max="301" min="301" style="0" width="10"/>
    <col collapsed="false" customWidth="true" hidden="false" max="302" min="302" style="0" width="10"/>
    <col collapsed="false" customWidth="true" hidden="false" max="303" min="303" style="0" width="10"/>
    <col collapsed="false" customWidth="true" hidden="false" max="304" min="304" style="0" width="10"/>
    <col collapsed="false" customWidth="true" hidden="false" max="305" min="305" style="0" width="10"/>
    <col collapsed="false" customWidth="true" hidden="false" max="306" min="306" style="0" width="10"/>
    <col collapsed="false" customWidth="true" hidden="false" max="307" min="307" style="0" width="10"/>
    <col collapsed="false" customWidth="true" hidden="false" max="308" min="308" style="0" width="10"/>
    <col collapsed="false" customWidth="true" hidden="false" max="309" min="309" style="0" width="10"/>
    <col collapsed="false" customWidth="true" hidden="false" max="310" min="310" style="0" width="10"/>
    <col collapsed="false" customWidth="true" hidden="false" max="311" min="311" style="0" width="10"/>
    <col collapsed="false" customWidth="true" hidden="false" max="312" min="312" style="0" width="10"/>
    <col collapsed="false" customWidth="true" hidden="false" max="313" min="313" style="0" width="10"/>
    <col collapsed="false" customWidth="true" hidden="false" max="314" min="314" style="0" width="10"/>
    <col collapsed="false" customWidth="true" hidden="false" max="315" min="315" style="0" width="10"/>
    <col collapsed="false" customWidth="true" hidden="false" max="316" min="316" style="0" width="10"/>
    <col collapsed="false" customWidth="true" hidden="false" max="317" min="317" style="0" width="10"/>
    <col collapsed="false" customWidth="true" hidden="false" max="318" min="318" style="0" width="10"/>
    <col collapsed="false" customWidth="true" hidden="false" max="319" min="319" style="0" width="10"/>
    <col collapsed="false" customWidth="true" hidden="false" max="320" min="320" style="0" width="10"/>
    <col collapsed="false" customWidth="true" hidden="false" max="321" min="321" style="0" width="10"/>
    <col collapsed="false" customWidth="true" hidden="false" max="322" min="322" style="0" width="10"/>
    <col collapsed="false" customWidth="true" hidden="false" max="323" min="323" style="0" width="10"/>
    <col collapsed="false" customWidth="true" hidden="false" max="324" min="324" style="0" width="10"/>
    <col collapsed="false" customWidth="true" hidden="false" max="325" min="325" style="0" width="10"/>
    <col collapsed="false" customWidth="true" hidden="false" max="326" min="326" style="0" width="10"/>
    <col collapsed="false" customWidth="true" hidden="false" max="327" min="327" style="0" width="10"/>
    <col collapsed="false" customWidth="true" hidden="false" max="328" min="328" style="0" width="10"/>
    <col collapsed="false" customWidth="true" hidden="false" max="329" min="329" style="0" width="10"/>
    <col collapsed="false" customWidth="true" hidden="false" max="330" min="330" style="0" width="10"/>
    <col collapsed="false" customWidth="true" hidden="false" max="331" min="331" style="0" width="10"/>
    <col collapsed="false" customWidth="true" hidden="false" max="332" min="332" style="0" width="10"/>
    <col collapsed="false" customWidth="true" hidden="false" max="333" min="333" style="0" width="10"/>
    <col collapsed="false" customWidth="true" hidden="false" max="334" min="334" style="0" width="10"/>
    <col collapsed="false" customWidth="true" hidden="false" max="335" min="335" style="0" width="10"/>
    <col collapsed="false" customWidth="true" hidden="false" max="336" min="336" style="0" width="10"/>
    <col collapsed="false" customWidth="true" hidden="false" max="337" min="337" style="0" width="10"/>
    <col collapsed="false" customWidth="true" hidden="false" max="338" min="338" style="0" width="10"/>
    <col collapsed="false" customWidth="true" hidden="false" max="339" min="339" style="0" width="10"/>
    <col collapsed="false" customWidth="true" hidden="false" max="340" min="340" style="0" width="10"/>
    <col collapsed="false" customWidth="true" hidden="false" max="341" min="341" style="0" width="10"/>
    <col collapsed="false" customWidth="true" hidden="false" max="342" min="342" style="0" width="10"/>
    <col collapsed="false" customWidth="true" hidden="false" max="343" min="343" style="0" width="10"/>
    <col collapsed="false" customWidth="true" hidden="false" max="344" min="344" style="0" width="10"/>
    <col collapsed="false" customWidth="true" hidden="false" max="345" min="345" style="0" width="10"/>
    <col collapsed="false" customWidth="true" hidden="false" max="346" min="346" style="0" width="10"/>
    <col collapsed="false" customWidth="true" hidden="false" max="347" min="347" style="0" width="10"/>
    <col collapsed="false" customWidth="true" hidden="false" max="348" min="348" style="0" width="10"/>
    <col collapsed="false" customWidth="true" hidden="false" max="349" min="349" style="0" width="10"/>
    <col collapsed="false" customWidth="true" hidden="false" max="350" min="350" style="0" width="10"/>
    <col collapsed="false" customWidth="true" hidden="false" max="351" min="351" style="0" width="10"/>
    <col collapsed="false" customWidth="true" hidden="false" max="352" min="352" style="0" width="10"/>
    <col collapsed="false" customWidth="true" hidden="false" max="353" min="353" style="0" width="10"/>
    <col collapsed="false" customWidth="true" hidden="false" max="354" min="354" style="0" width="10"/>
    <col collapsed="false" customWidth="true" hidden="false" max="355" min="355" style="0" width="10"/>
    <col collapsed="false" customWidth="true" hidden="false" max="356" min="356" style="0" width="10"/>
    <col collapsed="false" customWidth="true" hidden="false" max="357" min="357" style="0" width="10"/>
    <col collapsed="false" customWidth="true" hidden="false" max="358" min="358" style="0" width="10"/>
    <col collapsed="false" customWidth="true" hidden="false" max="359" min="359" style="0" width="10"/>
    <col collapsed="false" customWidth="true" hidden="false" max="360" min="360" style="0" width="10"/>
    <col collapsed="false" customWidth="true" hidden="false" max="361" min="361" style="0" width="10"/>
    <col collapsed="false" customWidth="true" hidden="false" max="362" min="362" style="0" width="10"/>
    <col collapsed="false" customWidth="true" hidden="false" max="363" min="363" style="0" width="10"/>
    <col collapsed="false" customWidth="true" hidden="false" max="364" min="364" style="0" width="10"/>
    <col collapsed="false" customWidth="true" hidden="false" max="365" min="365" style="0" width="10"/>
    <col collapsed="false" customWidth="true" hidden="false" max="366" min="366" style="0" width="10"/>
    <col collapsed="false" customWidth="true" hidden="false" max="367" min="367" style="0" width="10"/>
    <col collapsed="false" customWidth="true" hidden="false" max="368" min="368" style="0" width="10"/>
    <col collapsed="false" customWidth="true" hidden="false" max="369" min="369" style="0" width="10"/>
    <col collapsed="false" customWidth="true" hidden="false" max="370" min="370" style="0" width="10"/>
    <col collapsed="false" customWidth="true" hidden="false" max="371" min="371" style="0" width="10"/>
    <col collapsed="false" customWidth="true" hidden="false" max="372" min="372" style="0" width="10"/>
    <col collapsed="false" customWidth="true" hidden="false" max="373" min="373" style="0" width="10"/>
    <col collapsed="false" customWidth="true" hidden="false" max="374" min="374" style="0" width="10"/>
    <col collapsed="false" customWidth="true" hidden="false" max="375" min="375" style="0" width="10"/>
    <col collapsed="false" customWidth="true" hidden="false" max="376" min="376" style="0" width="10"/>
    <col collapsed="false" customWidth="true" hidden="false" max="377" min="377" style="0" width="10"/>
    <col collapsed="false" customWidth="true" hidden="false" max="378" min="378" style="0" width="10"/>
    <col collapsed="false" customWidth="true" hidden="false" max="379" min="379" style="0" width="10"/>
    <col collapsed="false" customWidth="true" hidden="false" max="380" min="380" style="0" width="10"/>
    <col collapsed="false" customWidth="true" hidden="false" max="381" min="381" style="0" width="10"/>
    <col collapsed="false" customWidth="true" hidden="false" max="382" min="382" style="0" width="10"/>
    <col collapsed="false" customWidth="true" hidden="false" max="383" min="383" style="0" width="10"/>
    <col collapsed="false" customWidth="true" hidden="false" max="384" min="384" style="0" width="10"/>
    <col collapsed="false" customWidth="true" hidden="false" max="385" min="385" style="0" width="10"/>
    <col collapsed="false" customWidth="true" hidden="false" max="386" min="386" style="0" width="10"/>
    <col collapsed="false" customWidth="true" hidden="false" max="387" min="387" style="0" width="10"/>
    <col collapsed="false" customWidth="true" hidden="false" max="388" min="388" style="0" width="10"/>
    <col collapsed="false" customWidth="true" hidden="false" max="389" min="389" style="0" width="10"/>
    <col collapsed="false" customWidth="true" hidden="false" max="390" min="390" style="0" width="10"/>
    <col collapsed="false" customWidth="true" hidden="false" max="391" min="391" style="0" width="10"/>
    <col collapsed="false" customWidth="true" hidden="false" max="392" min="392" style="0" width="10"/>
    <col collapsed="false" customWidth="true" hidden="false" max="393" min="393" style="0" width="10"/>
    <col collapsed="false" customWidth="true" hidden="false" max="394" min="394" style="0" width="10"/>
    <col collapsed="false" customWidth="true" hidden="false" max="395" min="395" style="0" width="10"/>
    <col collapsed="false" customWidth="true" hidden="false" max="396" min="396" style="0" width="10"/>
    <col collapsed="false" customWidth="true" hidden="false" max="397" min="397" style="0" width="10"/>
    <col collapsed="false" customWidth="true" hidden="false" max="398" min="398" style="0" width="10"/>
    <col collapsed="false" customWidth="true" hidden="false" max="399" min="399" style="0" width="10"/>
    <col collapsed="false" customWidth="true" hidden="false" max="400" min="400" style="0" width="10"/>
    <col collapsed="false" customWidth="true" hidden="false" max="401" min="401" style="0" width="10"/>
    <col collapsed="false" customWidth="true" hidden="false" max="402" min="402" style="0" width="10"/>
    <col collapsed="false" customWidth="true" hidden="false" max="403" min="403" style="0" width="10"/>
    <col collapsed="false" customWidth="true" hidden="false" max="404" min="404" style="0" width="10"/>
    <col collapsed="false" customWidth="true" hidden="false" max="405" min="405" style="0" width="10"/>
    <col collapsed="false" customWidth="true" hidden="false" max="406" min="406" style="0" width="10"/>
    <col collapsed="false" customWidth="true" hidden="false" max="407" min="407" style="0" width="10"/>
    <col collapsed="false" customWidth="true" hidden="false" max="408" min="408" style="0" width="10"/>
    <col collapsed="false" customWidth="true" hidden="false" max="409" min="409" style="0" width="10"/>
    <col collapsed="false" customWidth="true" hidden="false" max="410" min="410" style="0" width="10"/>
    <col collapsed="false" customWidth="true" hidden="false" max="411" min="411" style="0" width="10"/>
    <col collapsed="false" customWidth="true" hidden="false" max="412" min="412" style="0" width="10"/>
    <col collapsed="false" customWidth="true" hidden="false" max="413" min="413" style="0" width="10"/>
    <col collapsed="false" customWidth="true" hidden="false" max="414" min="414" style="0" width="10"/>
    <col collapsed="false" customWidth="true" hidden="false" max="415" min="415" style="0" width="10"/>
    <col collapsed="false" customWidth="true" hidden="false" max="416" min="416" style="0" width="10"/>
    <col collapsed="false" customWidth="true" hidden="false" max="417" min="417" style="0" width="10"/>
    <col collapsed="false" customWidth="true" hidden="false" max="418" min="418" style="0" width="10"/>
    <col collapsed="false" customWidth="true" hidden="false" max="419" min="419" style="0" width="10"/>
    <col collapsed="false" customWidth="true" hidden="false" max="420" min="420" style="0" width="10"/>
    <col collapsed="false" customWidth="true" hidden="false" max="421" min="421" style="0" width="10"/>
    <col collapsed="false" customWidth="true" hidden="false" max="422" min="422" style="0" width="10"/>
    <col collapsed="false" customWidth="true" hidden="false" max="423" min="423" style="0" width="10"/>
    <col collapsed="false" customWidth="true" hidden="false" max="424" min="424" style="0" width="10"/>
    <col collapsed="false" customWidth="true" hidden="false" max="425" min="425" style="0" width="10"/>
    <col collapsed="false" customWidth="true" hidden="false" max="426" min="426" style="0" width="10"/>
    <col collapsed="false" customWidth="true" hidden="false" max="427" min="427" style="0" width="10"/>
    <col collapsed="false" customWidth="true" hidden="false" max="428" min="428" style="0" width="10"/>
    <col collapsed="false" customWidth="true" hidden="false" max="429" min="429" style="0" width="10"/>
    <col collapsed="false" customWidth="true" hidden="false" max="430" min="430" style="0" width="10"/>
    <col collapsed="false" customWidth="true" hidden="false" max="431" min="431" style="0" width="10"/>
    <col collapsed="false" customWidth="true" hidden="false" max="432" min="432" style="0" width="10"/>
    <col collapsed="false" customWidth="true" hidden="false" max="433" min="433" style="0" width="10"/>
    <col collapsed="false" customWidth="true" hidden="false" max="434" min="434" style="0" width="10"/>
    <col collapsed="false" customWidth="true" hidden="false" max="435" min="435" style="0" width="10"/>
    <col collapsed="false" customWidth="true" hidden="false" max="436" min="436" style="0" width="10"/>
    <col collapsed="false" customWidth="true" hidden="false" max="437" min="437" style="0" width="10"/>
    <col collapsed="false" customWidth="true" hidden="false" max="438" min="438" style="0" width="10"/>
    <col collapsed="false" customWidth="true" hidden="false" max="439" min="439" style="0" width="10"/>
    <col collapsed="false" customWidth="true" hidden="false" max="440" min="440" style="0" width="10"/>
    <col collapsed="false" customWidth="true" hidden="false" max="441" min="441" style="0" width="10"/>
    <col collapsed="false" customWidth="true" hidden="false" max="442" min="442" style="0" width="10"/>
    <col collapsed="false" customWidth="true" hidden="false" max="443" min="443" style="0" width="10"/>
    <col collapsed="false" customWidth="true" hidden="false" max="444" min="444" style="0" width="10"/>
    <col collapsed="false" customWidth="true" hidden="false" max="445" min="445" style="0" width="10"/>
    <col collapsed="false" customWidth="true" hidden="false" max="446" min="446" style="0" width="10"/>
    <col collapsed="false" customWidth="true" hidden="false" max="447" min="447" style="0" width="10"/>
    <col collapsed="false" customWidth="true" hidden="false" max="448" min="448" style="0" width="10"/>
    <col collapsed="false" customWidth="true" hidden="false" max="449" min="449" style="0" width="10"/>
    <col collapsed="false" customWidth="true" hidden="false" max="450" min="450" style="0" width="10"/>
    <col collapsed="false" customWidth="true" hidden="false" max="451" min="451" style="0" width="10"/>
    <col collapsed="false" customWidth="true" hidden="false" max="452" min="452" style="0" width="10"/>
    <col collapsed="false" customWidth="true" hidden="false" max="453" min="453" style="0" width="10"/>
    <col collapsed="false" customWidth="true" hidden="false" max="454" min="454" style="0" width="10"/>
    <col collapsed="false" customWidth="true" hidden="false" max="455" min="455" style="0" width="10"/>
    <col collapsed="false" customWidth="true" hidden="false" max="456" min="456" style="0" width="10"/>
    <col collapsed="false" customWidth="true" hidden="false" max="457" min="457" style="0" width="10"/>
    <col collapsed="false" customWidth="true" hidden="false" max="458" min="458" style="0" width="10"/>
    <col collapsed="false" customWidth="true" hidden="false" max="459" min="459" style="0" width="10"/>
    <col collapsed="false" customWidth="true" hidden="false" max="460" min="460" style="0" width="10"/>
    <col collapsed="false" customWidth="true" hidden="false" max="461" min="461" style="0" width="10"/>
    <col collapsed="false" customWidth="true" hidden="false" max="462" min="462" style="0" width="10"/>
    <col collapsed="false" customWidth="true" hidden="false" max="463" min="463" style="0" width="10"/>
    <col collapsed="false" customWidth="true" hidden="false" max="464" min="464" style="0" width="10"/>
    <col collapsed="false" customWidth="true" hidden="false" max="465" min="465" style="0" width="10"/>
    <col collapsed="false" customWidth="true" hidden="false" max="466" min="466" style="0" width="10"/>
    <col collapsed="false" customWidth="true" hidden="false" max="467" min="467" style="0" width="10"/>
    <col collapsed="false" customWidth="true" hidden="false" max="468" min="468" style="0" width="10"/>
    <col collapsed="false" customWidth="true" hidden="false" max="469" min="469" style="0" width="10"/>
    <col collapsed="false" customWidth="true" hidden="false" max="470" min="470" style="0" width="10"/>
    <col collapsed="false" customWidth="true" hidden="false" max="471" min="471" style="0" width="10"/>
    <col collapsed="false" customWidth="true" hidden="false" max="472" min="472" style="0" width="10"/>
    <col collapsed="false" customWidth="true" hidden="false" max="473" min="473" style="0" width="10"/>
    <col collapsed="false" customWidth="true" hidden="false" max="474" min="474" style="0" width="10"/>
    <col collapsed="false" customWidth="true" hidden="false" max="475" min="475" style="0" width="10"/>
    <col collapsed="false" customWidth="true" hidden="false" max="476" min="476" style="0" width="10"/>
    <col collapsed="false" customWidth="true" hidden="false" max="477" min="477" style="0" width="10"/>
    <col collapsed="false" customWidth="true" hidden="false" max="478" min="478" style="0" width="10"/>
    <col collapsed="false" customWidth="true" hidden="false" max="479" min="479" style="0" width="10"/>
    <col collapsed="false" customWidth="true" hidden="false" max="480" min="480" style="0" width="10"/>
    <col collapsed="false" customWidth="true" hidden="false" max="481" min="481" style="0" width="10"/>
    <col collapsed="false" customWidth="true" hidden="false" max="482" min="482" style="0" width="10"/>
    <col collapsed="false" customWidth="true" hidden="false" max="483" min="483" style="0" width="10"/>
    <col collapsed="false" customWidth="true" hidden="false" max="484" min="484" style="0" width="10"/>
    <col collapsed="false" customWidth="true" hidden="false" max="485" min="485" style="0" width="10"/>
    <col collapsed="false" customWidth="true" hidden="false" max="486" min="486" style="0" width="10"/>
    <col collapsed="false" customWidth="true" hidden="false" max="487" min="487" style="0" width="10"/>
    <col collapsed="false" customWidth="true" hidden="false" max="488" min="488" style="0" width="10"/>
    <col collapsed="false" customWidth="true" hidden="false" max="489" min="489" style="0" width="10"/>
    <col collapsed="false" customWidth="true" hidden="false" max="490" min="490" style="0" width="10"/>
    <col collapsed="false" customWidth="true" hidden="false" max="491" min="491" style="0" width="10"/>
    <col collapsed="false" customWidth="true" hidden="false" max="492" min="492" style="0" width="10"/>
    <col collapsed="false" customWidth="true" hidden="false" max="493" min="493" style="0" width="10"/>
    <col collapsed="false" customWidth="true" hidden="false" max="494" min="494" style="0" width="10"/>
    <col collapsed="false" customWidth="true" hidden="false" max="495" min="495" style="0" width="10"/>
    <col collapsed="false" customWidth="true" hidden="false" max="496" min="496" style="0" width="10"/>
    <col collapsed="false" customWidth="true" hidden="false" max="497" min="497" style="0" width="10"/>
    <col collapsed="false" customWidth="true" hidden="false" max="498" min="498" style="0" width="10"/>
    <col collapsed="false" customWidth="true" hidden="false" max="499" min="499" style="0" width="10"/>
    <col collapsed="false" customWidth="true" hidden="false" max="500" min="500" style="0" width="10"/>
  </cols>
  <sheetData>
    <row customHeight="true" ht="15" r="1">
      <c r="A1" s="156" t="str">
        <v>优绵整被</v>
      </c>
      <c r="B1" s="156" t="str">
        <v>1.更新每日成品数量
2.第3行请注明对应生产批次（例如7/22-7/27生产7/30到货，那就填写7/30批次）</v>
      </c>
      <c r="C1" s="156">
        <v>0</v>
      </c>
      <c r="D1" s="156">
        <v>0</v>
      </c>
      <c r="E1" s="156">
        <v>0</v>
      </c>
      <c r="F1" s="156">
        <v>0</v>
      </c>
      <c r="G1" s="156">
        <v>0</v>
      </c>
      <c r="H1" s="156">
        <v>0</v>
      </c>
      <c r="I1" s="156">
        <v>0</v>
      </c>
      <c r="J1" s="156">
        <v>0</v>
      </c>
      <c r="K1" s="156">
        <v>0</v>
      </c>
      <c r="L1" s="156">
        <v>0</v>
      </c>
      <c r="M1" s="156">
        <v>0</v>
      </c>
      <c r="N1" s="156">
        <v>0</v>
      </c>
      <c r="O1" s="156">
        <v>0</v>
      </c>
      <c r="P1" s="156">
        <v>0</v>
      </c>
      <c r="Q1" s="156">
        <v>0</v>
      </c>
      <c r="R1" s="156">
        <v>0</v>
      </c>
      <c r="S1" s="156">
        <v>0</v>
      </c>
      <c r="T1" s="156">
        <v>0</v>
      </c>
      <c r="U1" s="156">
        <v>0</v>
      </c>
      <c r="V1" s="156">
        <v>0</v>
      </c>
      <c r="W1" s="156">
        <v>0</v>
      </c>
      <c r="X1" s="156">
        <v>0</v>
      </c>
      <c r="Y1" s="156">
        <v>0</v>
      </c>
      <c r="Z1" s="156">
        <v>0</v>
      </c>
      <c r="AA1" s="156">
        <v>0</v>
      </c>
      <c r="AB1" s="156">
        <v>0</v>
      </c>
      <c r="AC1" s="156">
        <v>0</v>
      </c>
      <c r="AD1" s="156">
        <v>0</v>
      </c>
      <c r="AE1" s="156">
        <v>0</v>
      </c>
      <c r="AF1" s="156">
        <v>0</v>
      </c>
      <c r="AG1" s="156">
        <v>0</v>
      </c>
      <c r="AH1" s="156">
        <v>0</v>
      </c>
      <c r="AI1" s="156">
        <v>0</v>
      </c>
      <c r="AJ1" s="156">
        <v>0</v>
      </c>
      <c r="AK1" s="156">
        <v>0</v>
      </c>
      <c r="AL1" s="156">
        <v>0</v>
      </c>
      <c r="AM1" s="156">
        <v>0</v>
      </c>
      <c r="AN1" s="156">
        <v>0</v>
      </c>
      <c r="AO1" s="156">
        <v>0</v>
      </c>
      <c r="AP1" s="156">
        <v>0</v>
      </c>
      <c r="AQ1" s="156">
        <v>0</v>
      </c>
      <c r="AR1" s="156">
        <v>0</v>
      </c>
      <c r="AS1" s="156">
        <v>0</v>
      </c>
      <c r="AT1" s="156">
        <v>0</v>
      </c>
      <c r="AU1" s="156">
        <v>0</v>
      </c>
      <c r="AV1" s="156">
        <v>0</v>
      </c>
      <c r="AW1" s="156">
        <v>0</v>
      </c>
      <c r="AX1" s="156">
        <v>0</v>
      </c>
      <c r="AY1" s="156">
        <v>0</v>
      </c>
      <c r="AZ1" s="156">
        <v>0</v>
      </c>
      <c r="BA1" s="156">
        <v>0</v>
      </c>
      <c r="BB1" s="156">
        <v>0</v>
      </c>
      <c r="BC1" s="156">
        <v>0</v>
      </c>
      <c r="BD1" s="156">
        <v>0</v>
      </c>
      <c r="BE1" s="156">
        <v>0</v>
      </c>
      <c r="BF1" s="156">
        <v>0</v>
      </c>
      <c r="BG1" s="156">
        <v>0</v>
      </c>
      <c r="BH1" s="156">
        <v>0</v>
      </c>
      <c r="BI1" s="156">
        <v>0</v>
      </c>
      <c r="BJ1" s="156">
        <v>0</v>
      </c>
      <c r="BK1" s="156">
        <v>0</v>
      </c>
      <c r="BL1" s="156">
        <v>0</v>
      </c>
      <c r="BM1" s="156">
        <v>0</v>
      </c>
      <c r="BN1" s="156">
        <v>0</v>
      </c>
      <c r="BO1" s="156">
        <v>0</v>
      </c>
      <c r="BP1" s="156">
        <v>0</v>
      </c>
      <c r="BQ1" s="156">
        <v>0</v>
      </c>
      <c r="BR1" s="156">
        <v>0</v>
      </c>
      <c r="BS1" s="156">
        <v>0</v>
      </c>
      <c r="BT1" s="156">
        <v>0</v>
      </c>
      <c r="BU1" s="156">
        <v>0</v>
      </c>
      <c r="BV1" s="156">
        <v>0</v>
      </c>
      <c r="BW1" s="156">
        <v>0</v>
      </c>
      <c r="BX1" s="156">
        <v>0</v>
      </c>
      <c r="BY1" s="156">
        <v>0</v>
      </c>
      <c r="BZ1" s="156">
        <v>0</v>
      </c>
      <c r="CA1" s="156">
        <v>0</v>
      </c>
      <c r="CB1" s="156">
        <v>0</v>
      </c>
      <c r="CC1" s="156">
        <v>0</v>
      </c>
      <c r="CD1" s="156">
        <v>0</v>
      </c>
      <c r="CE1" s="156">
        <v>0</v>
      </c>
      <c r="CF1" s="156">
        <v>0</v>
      </c>
      <c r="CG1" s="156">
        <v>0</v>
      </c>
      <c r="CH1" s="156">
        <v>0</v>
      </c>
      <c r="CI1" s="156">
        <v>0</v>
      </c>
      <c r="CJ1" s="156">
        <v>0</v>
      </c>
      <c r="CK1" s="156">
        <v>0</v>
      </c>
      <c r="CL1" s="156">
        <v>0</v>
      </c>
      <c r="CM1" s="156">
        <v>0</v>
      </c>
      <c r="CN1" s="156">
        <v>0</v>
      </c>
      <c r="CO1" s="156">
        <v>0</v>
      </c>
      <c r="CP1" s="156">
        <v>0</v>
      </c>
      <c r="CQ1" s="156">
        <v>0</v>
      </c>
      <c r="CR1" s="156">
        <v>0</v>
      </c>
      <c r="CS1" s="156">
        <v>0</v>
      </c>
      <c r="CT1" s="156">
        <v>0</v>
      </c>
      <c r="CU1" s="156">
        <v>0</v>
      </c>
      <c r="CV1" s="156">
        <v>0</v>
      </c>
      <c r="CW1" s="156">
        <v>0</v>
      </c>
      <c r="CX1" s="156">
        <v>0</v>
      </c>
      <c r="CY1" s="156">
        <v>0</v>
      </c>
      <c r="CZ1" s="156">
        <v>0</v>
      </c>
      <c r="DA1" s="156">
        <v>0</v>
      </c>
      <c r="DB1" s="156">
        <v>0</v>
      </c>
      <c r="DC1" s="156">
        <v>0</v>
      </c>
      <c r="DD1" s="156">
        <v>0</v>
      </c>
      <c r="DE1" s="156">
        <v>0</v>
      </c>
      <c r="DF1" s="156">
        <v>0</v>
      </c>
      <c r="DG1" s="156">
        <v>0</v>
      </c>
      <c r="DH1" s="156">
        <v>0</v>
      </c>
      <c r="DI1" s="156">
        <v>0</v>
      </c>
      <c r="DJ1" s="156">
        <v>0</v>
      </c>
      <c r="DK1" s="156">
        <v>0</v>
      </c>
      <c r="DL1" s="156">
        <v>0</v>
      </c>
      <c r="DM1" s="156">
        <v>0</v>
      </c>
      <c r="DN1" s="156">
        <v>0</v>
      </c>
      <c r="DO1" s="156">
        <v>0</v>
      </c>
      <c r="DP1" s="156">
        <v>0</v>
      </c>
      <c r="DQ1" s="156">
        <v>0</v>
      </c>
      <c r="DR1" s="156">
        <v>0</v>
      </c>
      <c r="DS1" s="156">
        <v>0</v>
      </c>
      <c r="DT1" s="156">
        <v>0</v>
      </c>
      <c r="DU1" s="156">
        <v>0</v>
      </c>
      <c r="DV1" s="156">
        <v>0</v>
      </c>
      <c r="DW1" s="156">
        <v>0</v>
      </c>
      <c r="DX1" s="156">
        <v>0</v>
      </c>
      <c r="DY1" s="156">
        <v>0</v>
      </c>
      <c r="DZ1" s="156">
        <v>0</v>
      </c>
      <c r="EA1" s="156">
        <v>0</v>
      </c>
      <c r="EB1" s="156">
        <v>0</v>
      </c>
      <c r="EC1" s="156">
        <v>0</v>
      </c>
      <c r="ED1" s="156">
        <v>0</v>
      </c>
      <c r="EE1" s="156">
        <v>0</v>
      </c>
      <c r="EF1" s="156">
        <v>0</v>
      </c>
      <c r="EG1" s="156">
        <v>0</v>
      </c>
      <c r="EH1" s="156">
        <v>0</v>
      </c>
      <c r="EI1" s="156">
        <v>0</v>
      </c>
      <c r="EJ1" s="156">
        <v>0</v>
      </c>
      <c r="EK1" s="156">
        <v>0</v>
      </c>
      <c r="EL1" s="156">
        <v>0</v>
      </c>
      <c r="EM1" s="156">
        <v>0</v>
      </c>
      <c r="EN1" s="156">
        <v>0</v>
      </c>
      <c r="EO1" s="156">
        <v>0</v>
      </c>
      <c r="EP1" s="156">
        <v>0</v>
      </c>
      <c r="EQ1" s="156">
        <v>0</v>
      </c>
      <c r="ER1" s="156">
        <v>0</v>
      </c>
      <c r="ES1" s="156">
        <v>0</v>
      </c>
      <c r="ET1" s="156">
        <v>0</v>
      </c>
      <c r="EU1" s="156">
        <v>0</v>
      </c>
      <c r="EV1" s="156">
        <v>0</v>
      </c>
      <c r="EW1" s="156">
        <v>0</v>
      </c>
      <c r="EX1" s="156">
        <v>0</v>
      </c>
      <c r="EY1" s="156">
        <v>0</v>
      </c>
      <c r="EZ1" s="156">
        <v>0</v>
      </c>
      <c r="FA1" s="156">
        <v>0</v>
      </c>
      <c r="FB1" s="156">
        <v>0</v>
      </c>
      <c r="FC1" s="156">
        <v>0</v>
      </c>
      <c r="FD1" s="156">
        <v>0</v>
      </c>
      <c r="FE1" s="156">
        <v>0</v>
      </c>
      <c r="FF1" s="156">
        <v>0</v>
      </c>
      <c r="FG1" s="156">
        <v>0</v>
      </c>
      <c r="FH1" s="156">
        <v>0</v>
      </c>
      <c r="FI1" s="156">
        <v>0</v>
      </c>
      <c r="FJ1" s="156">
        <v>0</v>
      </c>
      <c r="FK1" s="156">
        <v>0</v>
      </c>
      <c r="FL1" s="156">
        <v>0</v>
      </c>
      <c r="FM1" s="156">
        <v>0</v>
      </c>
      <c r="FN1" s="156">
        <v>0</v>
      </c>
      <c r="FO1" s="156">
        <v>0</v>
      </c>
      <c r="FP1" s="156">
        <v>0</v>
      </c>
      <c r="FQ1" s="156">
        <v>0</v>
      </c>
      <c r="FR1" s="156">
        <v>0</v>
      </c>
      <c r="FS1" s="156">
        <v>0</v>
      </c>
      <c r="FT1" s="156">
        <v>0</v>
      </c>
      <c r="FU1" s="156">
        <v>0</v>
      </c>
      <c r="FV1" s="156">
        <v>0</v>
      </c>
      <c r="FW1" s="156">
        <v>0</v>
      </c>
      <c r="FX1" s="156">
        <v>0</v>
      </c>
      <c r="FY1" s="156">
        <v>0</v>
      </c>
      <c r="FZ1" s="156">
        <v>0</v>
      </c>
      <c r="GA1" s="156">
        <v>0</v>
      </c>
      <c r="GB1" s="156">
        <v>0</v>
      </c>
      <c r="GC1" s="156">
        <v>0</v>
      </c>
      <c r="GD1" s="156">
        <v>0</v>
      </c>
      <c r="GE1" s="156">
        <v>0</v>
      </c>
      <c r="GF1" s="156">
        <v>0</v>
      </c>
      <c r="GG1" s="156">
        <v>0</v>
      </c>
      <c r="GH1" s="156">
        <v>0</v>
      </c>
      <c r="GI1" s="156">
        <v>0</v>
      </c>
      <c r="GJ1" s="156">
        <v>0</v>
      </c>
      <c r="GK1" s="156">
        <v>0</v>
      </c>
      <c r="GL1" s="156">
        <v>0</v>
      </c>
      <c r="GM1" s="156">
        <v>0</v>
      </c>
      <c r="GN1" s="156">
        <v>0</v>
      </c>
      <c r="GO1" s="156">
        <v>0</v>
      </c>
      <c r="GP1" s="156">
        <v>0</v>
      </c>
      <c r="GQ1" s="156">
        <v>0</v>
      </c>
      <c r="GR1" s="156">
        <v>0</v>
      </c>
      <c r="GS1" s="156">
        <v>0</v>
      </c>
      <c r="GT1" s="156">
        <v>0</v>
      </c>
      <c r="GU1" s="156">
        <v>0</v>
      </c>
      <c r="GV1" s="156">
        <v>0</v>
      </c>
      <c r="GW1" s="156">
        <v>0</v>
      </c>
      <c r="GX1" s="156">
        <v>0</v>
      </c>
      <c r="GY1" s="156">
        <v>0</v>
      </c>
      <c r="GZ1" s="156">
        <v>0</v>
      </c>
      <c r="HA1" s="156">
        <v>0</v>
      </c>
      <c r="HB1" s="156">
        <v>0</v>
      </c>
      <c r="HC1" s="156">
        <v>0</v>
      </c>
      <c r="HD1" s="156">
        <v>0</v>
      </c>
      <c r="HE1" s="156">
        <v>0</v>
      </c>
      <c r="HF1" s="156">
        <v>0</v>
      </c>
      <c r="HG1" s="156">
        <v>0</v>
      </c>
      <c r="HH1" s="156">
        <v>0</v>
      </c>
      <c r="HI1" s="156">
        <v>0</v>
      </c>
      <c r="HJ1" s="156">
        <v>0</v>
      </c>
      <c r="HK1" s="156">
        <v>0</v>
      </c>
      <c r="HL1" s="156">
        <v>0</v>
      </c>
      <c r="HM1" s="156">
        <v>0</v>
      </c>
      <c r="HN1" s="156">
        <v>0</v>
      </c>
      <c r="HO1" s="156">
        <v>0</v>
      </c>
      <c r="HP1" s="156">
        <v>0</v>
      </c>
      <c r="HQ1" s="156">
        <v>0</v>
      </c>
      <c r="HR1" s="156">
        <v>0</v>
      </c>
      <c r="HS1" s="156">
        <v>0</v>
      </c>
      <c r="HT1" s="156">
        <v>0</v>
      </c>
      <c r="HU1" s="156">
        <v>0</v>
      </c>
      <c r="HV1" s="156">
        <v>0</v>
      </c>
      <c r="HW1" s="156">
        <v>0</v>
      </c>
      <c r="HX1" s="156">
        <v>0</v>
      </c>
      <c r="HY1" s="156">
        <v>0</v>
      </c>
      <c r="HZ1" s="156">
        <v>0</v>
      </c>
      <c r="IA1" s="156">
        <v>0</v>
      </c>
      <c r="IB1" s="156">
        <v>0</v>
      </c>
      <c r="IC1" s="156">
        <v>0</v>
      </c>
      <c r="ID1" s="156">
        <v>0</v>
      </c>
      <c r="IE1" s="156">
        <v>0</v>
      </c>
      <c r="IF1" s="156">
        <v>0</v>
      </c>
      <c r="IG1" s="156">
        <v>0</v>
      </c>
      <c r="IH1" s="156">
        <v>0</v>
      </c>
      <c r="II1" s="156">
        <v>0</v>
      </c>
      <c r="IJ1" s="156">
        <v>0</v>
      </c>
      <c r="IK1" s="156">
        <v>0</v>
      </c>
      <c r="IL1" s="156">
        <v>0</v>
      </c>
      <c r="IM1" s="156">
        <v>0</v>
      </c>
      <c r="IN1" s="156">
        <v>0</v>
      </c>
      <c r="IO1" s="156">
        <v>0</v>
      </c>
      <c r="IP1" s="156">
        <v>0</v>
      </c>
      <c r="IQ1" s="156">
        <v>0</v>
      </c>
      <c r="IR1" s="156">
        <v>0</v>
      </c>
      <c r="IS1" s="156">
        <v>0</v>
      </c>
      <c r="IT1" s="156">
        <v>0</v>
      </c>
      <c r="IU1" s="156">
        <v>0</v>
      </c>
      <c r="IV1" s="156">
        <v>0</v>
      </c>
      <c r="IW1" s="156">
        <v>0</v>
      </c>
      <c r="IX1" s="156">
        <v>0</v>
      </c>
      <c r="IY1" s="156">
        <v>0</v>
      </c>
      <c r="IZ1" s="156">
        <v>0</v>
      </c>
      <c r="JA1" s="156">
        <v>0</v>
      </c>
      <c r="JB1" s="156">
        <v>0</v>
      </c>
      <c r="JC1" s="156">
        <v>0</v>
      </c>
      <c r="JD1" s="156">
        <v>0</v>
      </c>
      <c r="JE1" s="156">
        <v>0</v>
      </c>
      <c r="JF1" s="156">
        <v>0</v>
      </c>
      <c r="JG1" s="156">
        <v>0</v>
      </c>
      <c r="JH1" s="156">
        <v>0</v>
      </c>
      <c r="JI1" s="156">
        <v>0</v>
      </c>
      <c r="JJ1" s="156">
        <v>0</v>
      </c>
      <c r="JK1" s="156">
        <v>0</v>
      </c>
      <c r="JL1" s="156">
        <v>0</v>
      </c>
      <c r="JM1" s="156">
        <v>0</v>
      </c>
      <c r="JN1" s="156">
        <v>0</v>
      </c>
      <c r="JO1" s="156">
        <v>0</v>
      </c>
      <c r="JP1" s="156">
        <v>0</v>
      </c>
      <c r="JQ1" s="156">
        <v>0</v>
      </c>
      <c r="JR1" s="156">
        <v>0</v>
      </c>
      <c r="JS1" s="156">
        <v>0</v>
      </c>
      <c r="JT1" s="156">
        <v>0</v>
      </c>
      <c r="JU1" s="156">
        <v>0</v>
      </c>
      <c r="JV1" s="156">
        <v>0</v>
      </c>
      <c r="JW1" s="156">
        <v>0</v>
      </c>
      <c r="JX1" s="156">
        <v>0</v>
      </c>
      <c r="JY1" s="156">
        <v>0</v>
      </c>
      <c r="JZ1" s="156">
        <v>0</v>
      </c>
      <c r="KA1" s="156">
        <v>0</v>
      </c>
      <c r="KB1" s="156">
        <v>0</v>
      </c>
      <c r="KC1" s="156">
        <v>0</v>
      </c>
      <c r="KD1" s="156">
        <v>0</v>
      </c>
      <c r="KE1" s="156">
        <v>0</v>
      </c>
      <c r="KF1" s="156">
        <v>0</v>
      </c>
      <c r="KG1" s="156">
        <v>0</v>
      </c>
      <c r="KH1" s="156">
        <v>0</v>
      </c>
      <c r="KI1" s="156">
        <v>0</v>
      </c>
      <c r="KJ1" s="156">
        <v>0</v>
      </c>
      <c r="KK1" s="156">
        <v>0</v>
      </c>
      <c r="KL1" s="156">
        <v>0</v>
      </c>
      <c r="KM1" s="156">
        <v>0</v>
      </c>
      <c r="KN1" s="156">
        <v>0</v>
      </c>
      <c r="KO1" s="156">
        <v>0</v>
      </c>
      <c r="KP1" s="156">
        <v>0</v>
      </c>
      <c r="KQ1" s="156">
        <v>0</v>
      </c>
      <c r="KR1" s="156">
        <v>0</v>
      </c>
      <c r="KS1" s="156">
        <v>0</v>
      </c>
      <c r="KT1" s="156">
        <v>0</v>
      </c>
      <c r="KU1" s="156">
        <v>0</v>
      </c>
      <c r="KV1" s="156">
        <v>0</v>
      </c>
      <c r="KW1" s="156">
        <v>0</v>
      </c>
      <c r="KX1" s="156">
        <v>0</v>
      </c>
      <c r="KY1" s="156">
        <v>0</v>
      </c>
      <c r="KZ1" s="156">
        <v>0</v>
      </c>
      <c r="LA1" s="156">
        <v>0</v>
      </c>
      <c r="LB1" s="156">
        <v>0</v>
      </c>
      <c r="LC1" s="156">
        <v>0</v>
      </c>
      <c r="LD1" s="156">
        <v>0</v>
      </c>
      <c r="LE1" s="156">
        <v>0</v>
      </c>
      <c r="LF1" s="156">
        <v>0</v>
      </c>
      <c r="LG1" s="156">
        <v>0</v>
      </c>
      <c r="LH1" s="156">
        <v>0</v>
      </c>
      <c r="LI1" s="156">
        <v>0</v>
      </c>
      <c r="LJ1" s="156">
        <v>0</v>
      </c>
      <c r="LK1" s="156">
        <v>0</v>
      </c>
      <c r="LL1" s="156">
        <v>0</v>
      </c>
      <c r="LM1" s="156">
        <v>0</v>
      </c>
      <c r="LN1" s="156">
        <v>0</v>
      </c>
      <c r="LO1" s="156">
        <v>0</v>
      </c>
      <c r="LP1" s="156">
        <v>0</v>
      </c>
      <c r="LQ1" s="156">
        <v>0</v>
      </c>
      <c r="LR1" s="156">
        <v>0</v>
      </c>
      <c r="LS1" s="156">
        <v>0</v>
      </c>
      <c r="LT1" s="156">
        <v>0</v>
      </c>
      <c r="LU1" s="156">
        <v>0</v>
      </c>
      <c r="LV1" s="156">
        <v>0</v>
      </c>
      <c r="LW1" s="156">
        <v>0</v>
      </c>
      <c r="LX1" s="156">
        <v>0</v>
      </c>
      <c r="LY1" s="156">
        <v>0</v>
      </c>
      <c r="LZ1" s="156">
        <v>0</v>
      </c>
      <c r="MA1" s="156">
        <v>0</v>
      </c>
      <c r="MB1" s="156">
        <v>0</v>
      </c>
      <c r="MC1" s="156">
        <v>0</v>
      </c>
      <c r="MD1" s="156">
        <v>0</v>
      </c>
      <c r="ME1" s="156">
        <v>0</v>
      </c>
      <c r="MF1" s="156">
        <v>0</v>
      </c>
      <c r="MG1" s="156">
        <v>0</v>
      </c>
      <c r="MH1" s="156">
        <v>0</v>
      </c>
      <c r="MI1" s="156">
        <v>0</v>
      </c>
      <c r="MJ1" s="156">
        <v>0</v>
      </c>
      <c r="MK1" s="156">
        <v>0</v>
      </c>
      <c r="ML1" s="156">
        <v>0</v>
      </c>
      <c r="MM1" s="156">
        <v>0</v>
      </c>
      <c r="MN1" s="156">
        <v>0</v>
      </c>
      <c r="MO1" s="156">
        <v>0</v>
      </c>
      <c r="MP1" s="156">
        <v>0</v>
      </c>
      <c r="MQ1" s="156">
        <v>0</v>
      </c>
      <c r="MR1" s="156">
        <v>0</v>
      </c>
      <c r="MS1" s="156">
        <v>0</v>
      </c>
      <c r="MT1" s="156">
        <v>0</v>
      </c>
      <c r="MU1" s="156">
        <v>0</v>
      </c>
      <c r="MV1" s="156">
        <v>0</v>
      </c>
      <c r="MW1" s="156">
        <v>0</v>
      </c>
      <c r="MX1" s="156">
        <v>0</v>
      </c>
      <c r="MY1" s="156">
        <v>0</v>
      </c>
      <c r="MZ1" s="156">
        <v>0</v>
      </c>
      <c r="NA1" s="156">
        <v>0</v>
      </c>
      <c r="NB1" s="156">
        <v>0</v>
      </c>
      <c r="NC1" s="156">
        <v>0</v>
      </c>
      <c r="ND1" s="156">
        <v>0</v>
      </c>
      <c r="NE1" s="156">
        <v>0</v>
      </c>
      <c r="NF1" s="156">
        <v>0</v>
      </c>
      <c r="NG1" s="156">
        <v>0</v>
      </c>
      <c r="NH1" s="156">
        <v>0</v>
      </c>
      <c r="NI1" s="156">
        <v>0</v>
      </c>
      <c r="NJ1" s="156">
        <v>0</v>
      </c>
      <c r="NK1" s="156">
        <v>0</v>
      </c>
      <c r="NL1" s="156">
        <v>0</v>
      </c>
      <c r="NM1" s="156">
        <v>0</v>
      </c>
      <c r="NN1" s="156">
        <v>0</v>
      </c>
      <c r="NO1" s="156">
        <v>0</v>
      </c>
      <c r="NP1" s="156">
        <v>0</v>
      </c>
      <c r="NQ1" s="156">
        <v>0</v>
      </c>
      <c r="NR1" s="156">
        <v>0</v>
      </c>
      <c r="NS1" s="156">
        <v>0</v>
      </c>
      <c r="NT1" s="156">
        <v>0</v>
      </c>
      <c r="NU1" s="156">
        <v>0</v>
      </c>
      <c r="NV1" s="156">
        <v>0</v>
      </c>
      <c r="NW1" s="156">
        <v>0</v>
      </c>
      <c r="NX1" s="156">
        <v>0</v>
      </c>
      <c r="NY1" s="156">
        <v>0</v>
      </c>
      <c r="NZ1" s="156">
        <v>0</v>
      </c>
      <c r="OA1" s="156">
        <v>0</v>
      </c>
      <c r="OB1" s="156">
        <v>0</v>
      </c>
      <c r="OC1" s="156">
        <v>0</v>
      </c>
      <c r="OD1" s="156">
        <v>0</v>
      </c>
      <c r="OE1" s="156">
        <v>0</v>
      </c>
      <c r="OF1" s="156">
        <v>0</v>
      </c>
      <c r="OG1" s="156">
        <v>0</v>
      </c>
      <c r="OH1" s="156">
        <v>0</v>
      </c>
      <c r="OI1" s="156">
        <v>0</v>
      </c>
      <c r="OJ1" s="156">
        <v>0</v>
      </c>
      <c r="OK1" s="156">
        <v>0</v>
      </c>
      <c r="OL1" s="156">
        <v>0</v>
      </c>
      <c r="OM1" s="156">
        <v>0</v>
      </c>
      <c r="ON1" s="156">
        <v>0</v>
      </c>
      <c r="OO1" s="156">
        <v>0</v>
      </c>
      <c r="OP1" s="156">
        <v>0</v>
      </c>
      <c r="OQ1" s="156">
        <v>0</v>
      </c>
      <c r="OR1" s="156">
        <v>0</v>
      </c>
      <c r="OS1" s="156">
        <v>0</v>
      </c>
      <c r="OT1" s="156">
        <v>0</v>
      </c>
      <c r="OU1" s="156">
        <v>0</v>
      </c>
      <c r="OV1" s="156">
        <v>0</v>
      </c>
      <c r="OW1" s="156">
        <v>0</v>
      </c>
      <c r="OX1" s="156">
        <v>0</v>
      </c>
      <c r="OY1" s="156">
        <v>0</v>
      </c>
      <c r="OZ1" s="156">
        <v>0</v>
      </c>
      <c r="PA1" s="156">
        <v>0</v>
      </c>
      <c r="PB1" s="156">
        <v>0</v>
      </c>
      <c r="PC1" s="156">
        <v>0</v>
      </c>
      <c r="PD1" s="156">
        <v>0</v>
      </c>
      <c r="PE1" s="156">
        <v>0</v>
      </c>
      <c r="PF1" s="156">
        <v>0</v>
      </c>
      <c r="PG1" s="156">
        <v>0</v>
      </c>
      <c r="PH1" s="156">
        <v>0</v>
      </c>
      <c r="PI1" s="156">
        <v>0</v>
      </c>
      <c r="PJ1" s="156">
        <v>0</v>
      </c>
      <c r="PK1" s="156">
        <v>0</v>
      </c>
      <c r="PL1" s="156">
        <v>0</v>
      </c>
      <c r="PM1" s="156">
        <v>0</v>
      </c>
      <c r="PN1" s="156">
        <v>0</v>
      </c>
      <c r="PO1" s="156">
        <v>0</v>
      </c>
      <c r="PP1" s="156">
        <v>0</v>
      </c>
      <c r="PQ1" s="156">
        <v>0</v>
      </c>
      <c r="PR1" s="156">
        <v>0</v>
      </c>
      <c r="PS1" s="156">
        <v>0</v>
      </c>
      <c r="PT1" s="156">
        <v>0</v>
      </c>
      <c r="PU1" s="156">
        <v>0</v>
      </c>
      <c r="PV1" s="156">
        <v>0</v>
      </c>
      <c r="PW1" s="156">
        <v>0</v>
      </c>
      <c r="PX1" s="156">
        <v>0</v>
      </c>
      <c r="PY1" s="156">
        <v>0</v>
      </c>
      <c r="PZ1" s="156">
        <v>0</v>
      </c>
      <c r="QA1" s="156">
        <v>0</v>
      </c>
      <c r="QB1" s="156">
        <v>0</v>
      </c>
      <c r="QC1" s="156">
        <v>0</v>
      </c>
      <c r="QD1" s="156">
        <v>0</v>
      </c>
      <c r="QE1" s="156">
        <v>0</v>
      </c>
      <c r="QF1" s="156">
        <v>0</v>
      </c>
      <c r="QG1" s="156">
        <v>0</v>
      </c>
      <c r="QH1" s="156">
        <v>0</v>
      </c>
      <c r="QI1" s="156">
        <v>0</v>
      </c>
      <c r="QJ1" s="156">
        <v>0</v>
      </c>
      <c r="QK1" s="156">
        <v>0</v>
      </c>
      <c r="QL1" s="156">
        <v>0</v>
      </c>
      <c r="QM1" s="156">
        <v>0</v>
      </c>
      <c r="QN1" s="156">
        <v>0</v>
      </c>
      <c r="QO1" s="156">
        <v>0</v>
      </c>
      <c r="QP1" s="156">
        <v>0</v>
      </c>
      <c r="QQ1" s="156">
        <v>0</v>
      </c>
      <c r="QR1" s="156">
        <v>0</v>
      </c>
      <c r="QS1" s="156">
        <v>0</v>
      </c>
      <c r="QT1" s="156">
        <v>0</v>
      </c>
      <c r="QU1" s="156">
        <v>0</v>
      </c>
      <c r="QV1" s="156">
        <v>0</v>
      </c>
      <c r="QW1" s="156">
        <v>0</v>
      </c>
      <c r="QX1" s="156">
        <v>0</v>
      </c>
      <c r="QY1" s="156">
        <v>0</v>
      </c>
      <c r="QZ1" s="156">
        <v>0</v>
      </c>
      <c r="RA1" s="156">
        <v>0</v>
      </c>
      <c r="RB1" s="156">
        <v>0</v>
      </c>
      <c r="RC1" s="156">
        <v>0</v>
      </c>
      <c r="RD1" s="156">
        <v>0</v>
      </c>
      <c r="RE1" s="156">
        <v>0</v>
      </c>
      <c r="RF1" s="156">
        <v>0</v>
      </c>
      <c r="RG1" s="156">
        <v>0</v>
      </c>
      <c r="RH1" s="156">
        <v>0</v>
      </c>
      <c r="RI1" s="156">
        <v>0</v>
      </c>
      <c r="RJ1" s="156">
        <v>0</v>
      </c>
      <c r="RK1" s="156">
        <v>0</v>
      </c>
      <c r="RL1" s="156">
        <v>0</v>
      </c>
      <c r="RM1" s="156">
        <v>0</v>
      </c>
      <c r="RN1" s="156">
        <v>0</v>
      </c>
      <c r="RO1" s="156">
        <v>0</v>
      </c>
      <c r="RP1" s="156">
        <v>0</v>
      </c>
      <c r="RQ1" s="156">
        <v>0</v>
      </c>
      <c r="RR1" s="156">
        <v>0</v>
      </c>
      <c r="RS1" s="156">
        <v>0</v>
      </c>
      <c r="RT1" s="156">
        <v>0</v>
      </c>
      <c r="RU1" s="156">
        <v>0</v>
      </c>
      <c r="RV1" s="156">
        <v>0</v>
      </c>
      <c r="RW1" s="156">
        <v>0</v>
      </c>
      <c r="RX1" s="156">
        <v>0</v>
      </c>
      <c r="RY1" s="156">
        <v>0</v>
      </c>
      <c r="RZ1" s="156">
        <v>0</v>
      </c>
      <c r="SA1" s="156">
        <v>0</v>
      </c>
      <c r="SB1" s="156">
        <v>0</v>
      </c>
      <c r="SC1" s="156">
        <v>0</v>
      </c>
      <c r="SD1" s="156">
        <v>0</v>
      </c>
      <c r="SE1" s="156">
        <v>0</v>
      </c>
      <c r="SF1" s="156">
        <v>0</v>
      </c>
    </row>
    <row customHeight="true" ht="15" r="2">
      <c r="A2" s="156"/>
      <c r="B2" s="156" t="str">
        <v>名称</v>
      </c>
      <c r="C2" s="156" t="str">
        <v>SKU</v>
      </c>
      <c r="D2" s="156" t="str">
        <v>颜色</v>
      </c>
      <c r="E2" s="156" t="str">
        <v>尺寸</v>
      </c>
      <c r="F2" s="156">
        <v>45495</v>
      </c>
      <c r="G2" s="156">
        <v>45496</v>
      </c>
      <c r="H2" s="156">
        <v>45497</v>
      </c>
      <c r="I2" s="156">
        <v>45498</v>
      </c>
      <c r="J2" s="156">
        <v>45499</v>
      </c>
      <c r="K2" s="156">
        <v>45500</v>
      </c>
      <c r="L2" s="156">
        <v>45501</v>
      </c>
      <c r="M2" s="156">
        <v>45502</v>
      </c>
      <c r="N2" s="156">
        <v>45503</v>
      </c>
      <c r="O2" s="156">
        <v>45504</v>
      </c>
      <c r="P2" s="156">
        <v>45505</v>
      </c>
      <c r="Q2" s="156">
        <v>45506</v>
      </c>
      <c r="R2" s="156">
        <v>45507</v>
      </c>
      <c r="S2" s="156">
        <v>45508</v>
      </c>
      <c r="T2" s="156">
        <v>45509</v>
      </c>
      <c r="U2" s="156">
        <v>45510</v>
      </c>
      <c r="V2" s="156">
        <v>45511</v>
      </c>
      <c r="W2" s="156">
        <v>45512</v>
      </c>
      <c r="X2" s="156">
        <v>45513</v>
      </c>
      <c r="Y2" s="156">
        <v>45514</v>
      </c>
      <c r="Z2" s="156">
        <v>45515</v>
      </c>
      <c r="AA2" s="156">
        <v>45516</v>
      </c>
      <c r="AB2" s="156">
        <v>45517</v>
      </c>
      <c r="AC2" s="156">
        <v>45518</v>
      </c>
      <c r="AD2" s="156">
        <v>45519</v>
      </c>
      <c r="AE2" s="156">
        <v>45520</v>
      </c>
      <c r="AF2" s="156">
        <v>45521</v>
      </c>
      <c r="AG2" s="156">
        <v>45522</v>
      </c>
      <c r="AH2" s="156">
        <v>45523</v>
      </c>
      <c r="AI2" s="156">
        <v>45524</v>
      </c>
      <c r="AJ2" s="156">
        <v>45525</v>
      </c>
      <c r="AK2" s="156">
        <v>45526</v>
      </c>
      <c r="AL2" s="156">
        <v>45527</v>
      </c>
      <c r="AM2" s="156">
        <v>45528</v>
      </c>
      <c r="AN2" s="156">
        <v>45529</v>
      </c>
      <c r="AO2" s="156">
        <v>45530</v>
      </c>
      <c r="AP2" s="156">
        <v>45531</v>
      </c>
      <c r="AQ2" s="156">
        <v>45532</v>
      </c>
      <c r="AR2" s="156">
        <v>45533</v>
      </c>
      <c r="AS2" s="156">
        <v>45534</v>
      </c>
      <c r="AT2" s="156">
        <v>45535</v>
      </c>
      <c r="AU2" s="156">
        <v>45536</v>
      </c>
      <c r="AV2" s="156">
        <v>45537</v>
      </c>
      <c r="AW2" s="156">
        <v>45538</v>
      </c>
      <c r="AX2" s="156">
        <v>45539</v>
      </c>
      <c r="AY2" s="156">
        <v>45540</v>
      </c>
      <c r="AZ2" s="156">
        <v>45541</v>
      </c>
      <c r="BA2" s="156">
        <v>45542</v>
      </c>
      <c r="BB2" s="156">
        <v>45543</v>
      </c>
      <c r="BC2" s="156">
        <v>45544</v>
      </c>
      <c r="BD2" s="156">
        <v>45545</v>
      </c>
      <c r="BE2" s="156">
        <v>45546</v>
      </c>
      <c r="BF2" s="156">
        <v>45547</v>
      </c>
      <c r="BG2" s="156">
        <v>45548</v>
      </c>
      <c r="BH2" s="156">
        <v>45549</v>
      </c>
      <c r="BI2" s="156">
        <v>45550</v>
      </c>
      <c r="BJ2" s="156">
        <v>45551</v>
      </c>
      <c r="BK2" s="156">
        <v>45552</v>
      </c>
      <c r="BL2" s="156">
        <v>45553</v>
      </c>
      <c r="BM2" s="156">
        <v>45554</v>
      </c>
      <c r="BN2" s="156">
        <v>45555</v>
      </c>
      <c r="BO2" s="156">
        <v>45556</v>
      </c>
      <c r="BP2" s="156">
        <v>45557</v>
      </c>
      <c r="BQ2" s="156">
        <v>45558</v>
      </c>
      <c r="BR2" s="156">
        <v>45559</v>
      </c>
      <c r="BS2" s="156">
        <v>45560</v>
      </c>
      <c r="BT2" s="156">
        <v>45561</v>
      </c>
      <c r="BU2" s="156">
        <v>45562</v>
      </c>
      <c r="BV2" s="156">
        <v>45563</v>
      </c>
      <c r="BW2" s="156">
        <v>45564</v>
      </c>
      <c r="BX2" s="156">
        <v>45565</v>
      </c>
      <c r="BY2" s="156">
        <v>45566</v>
      </c>
      <c r="BZ2" s="156">
        <v>45567</v>
      </c>
      <c r="CA2" s="156">
        <v>45568</v>
      </c>
      <c r="CB2" s="156">
        <v>45569</v>
      </c>
      <c r="CC2" s="156">
        <v>45570</v>
      </c>
      <c r="CD2" s="156">
        <v>45571</v>
      </c>
      <c r="CE2" s="156">
        <v>45572</v>
      </c>
      <c r="CF2" s="156">
        <v>45573</v>
      </c>
      <c r="CG2" s="156">
        <v>45574</v>
      </c>
      <c r="CH2" s="156">
        <v>45575</v>
      </c>
      <c r="CI2" s="156">
        <v>45576</v>
      </c>
      <c r="CJ2" s="156">
        <v>45577</v>
      </c>
      <c r="CK2" s="156">
        <v>45578</v>
      </c>
      <c r="CL2" s="156">
        <v>45579</v>
      </c>
      <c r="CM2" s="156">
        <v>45580</v>
      </c>
      <c r="CN2" s="156">
        <v>45581</v>
      </c>
      <c r="CO2" s="156">
        <v>45582</v>
      </c>
      <c r="CP2" s="156">
        <v>45583</v>
      </c>
      <c r="CQ2" s="156">
        <v>45584</v>
      </c>
      <c r="CR2" s="156">
        <v>45585</v>
      </c>
      <c r="CS2" s="156">
        <v>45586</v>
      </c>
      <c r="CT2" s="156">
        <v>45587</v>
      </c>
      <c r="CU2" s="156">
        <v>45588</v>
      </c>
      <c r="CV2" s="156">
        <v>45589</v>
      </c>
      <c r="CW2" s="156">
        <v>45590</v>
      </c>
      <c r="CX2" s="156">
        <v>45591</v>
      </c>
      <c r="CY2" s="156">
        <v>45592</v>
      </c>
      <c r="CZ2" s="156">
        <v>45593</v>
      </c>
      <c r="DA2" s="156">
        <v>45594</v>
      </c>
      <c r="DB2" s="156">
        <v>45595</v>
      </c>
      <c r="DC2" s="156">
        <v>45596</v>
      </c>
      <c r="DD2" s="156">
        <v>45597</v>
      </c>
      <c r="DE2" s="156">
        <v>45598</v>
      </c>
      <c r="DF2" s="156">
        <v>0</v>
      </c>
      <c r="DG2" s="156">
        <v>0</v>
      </c>
      <c r="DH2" s="156">
        <v>0</v>
      </c>
      <c r="DI2" s="156">
        <v>0</v>
      </c>
      <c r="DJ2" s="156">
        <v>0</v>
      </c>
      <c r="DK2" s="156">
        <v>0</v>
      </c>
      <c r="DL2" s="156">
        <v>0</v>
      </c>
      <c r="DM2" s="156">
        <v>0</v>
      </c>
      <c r="DN2" s="156">
        <v>0</v>
      </c>
      <c r="DO2" s="156">
        <v>0</v>
      </c>
      <c r="DP2" s="156">
        <v>0</v>
      </c>
      <c r="DQ2" s="156">
        <v>0</v>
      </c>
      <c r="DR2" s="156">
        <v>0</v>
      </c>
      <c r="DS2" s="156">
        <v>0</v>
      </c>
      <c r="DT2" s="156">
        <v>0</v>
      </c>
      <c r="DU2" s="156">
        <v>0</v>
      </c>
      <c r="DV2" s="156">
        <v>0</v>
      </c>
      <c r="DW2" s="156">
        <v>0</v>
      </c>
      <c r="DX2" s="156">
        <v>0</v>
      </c>
      <c r="DY2" s="156">
        <v>0</v>
      </c>
      <c r="DZ2" s="156">
        <v>0</v>
      </c>
      <c r="EA2" s="156">
        <v>0</v>
      </c>
      <c r="EB2" s="156">
        <v>0</v>
      </c>
      <c r="EC2" s="156">
        <v>0</v>
      </c>
      <c r="ED2" s="156">
        <v>0</v>
      </c>
      <c r="EE2" s="156">
        <v>0</v>
      </c>
      <c r="EF2" s="156">
        <v>0</v>
      </c>
      <c r="EG2" s="156">
        <v>0</v>
      </c>
      <c r="EH2" s="156">
        <v>0</v>
      </c>
      <c r="EI2" s="156">
        <v>0</v>
      </c>
      <c r="EJ2" s="156">
        <v>0</v>
      </c>
      <c r="EK2" s="156">
        <v>0</v>
      </c>
      <c r="EL2" s="156">
        <v>0</v>
      </c>
      <c r="EM2" s="156">
        <v>0</v>
      </c>
      <c r="EN2" s="156">
        <v>0</v>
      </c>
      <c r="EO2" s="156">
        <v>0</v>
      </c>
      <c r="EP2" s="156">
        <v>0</v>
      </c>
      <c r="EQ2" s="156">
        <v>0</v>
      </c>
      <c r="ER2" s="156">
        <v>0</v>
      </c>
      <c r="ES2" s="156">
        <v>0</v>
      </c>
      <c r="ET2" s="156">
        <v>0</v>
      </c>
      <c r="EU2" s="156">
        <v>0</v>
      </c>
      <c r="EV2" s="156">
        <v>0</v>
      </c>
      <c r="EW2" s="156">
        <v>0</v>
      </c>
      <c r="EX2" s="156">
        <v>0</v>
      </c>
      <c r="EY2" s="156">
        <v>0</v>
      </c>
      <c r="EZ2" s="156">
        <v>0</v>
      </c>
      <c r="FA2" s="156">
        <v>0</v>
      </c>
      <c r="FB2" s="156">
        <v>0</v>
      </c>
      <c r="FC2" s="156">
        <v>0</v>
      </c>
      <c r="FD2" s="156">
        <v>0</v>
      </c>
      <c r="FE2" s="156">
        <v>0</v>
      </c>
      <c r="FF2" s="156">
        <v>0</v>
      </c>
      <c r="FG2" s="156">
        <v>0</v>
      </c>
      <c r="FH2" s="156">
        <v>0</v>
      </c>
      <c r="FI2" s="156">
        <v>0</v>
      </c>
      <c r="FJ2" s="156">
        <v>0</v>
      </c>
      <c r="FK2" s="156">
        <v>0</v>
      </c>
      <c r="FL2" s="156">
        <v>0</v>
      </c>
      <c r="FM2" s="156">
        <v>0</v>
      </c>
      <c r="FN2" s="156">
        <v>0</v>
      </c>
      <c r="FO2" s="156">
        <v>0</v>
      </c>
      <c r="FP2" s="156">
        <v>0</v>
      </c>
      <c r="FQ2" s="156">
        <v>0</v>
      </c>
      <c r="FR2" s="156">
        <v>0</v>
      </c>
      <c r="FS2" s="156">
        <v>0</v>
      </c>
      <c r="FT2" s="156">
        <v>0</v>
      </c>
      <c r="FU2" s="156">
        <v>0</v>
      </c>
      <c r="FV2" s="156">
        <v>0</v>
      </c>
      <c r="FW2" s="156">
        <v>0</v>
      </c>
      <c r="FX2" s="156">
        <v>0</v>
      </c>
      <c r="FY2" s="156">
        <v>0</v>
      </c>
      <c r="FZ2" s="156">
        <v>0</v>
      </c>
      <c r="GA2" s="156">
        <v>0</v>
      </c>
      <c r="GB2" s="156">
        <v>0</v>
      </c>
      <c r="GC2" s="156">
        <v>0</v>
      </c>
      <c r="GD2" s="156">
        <v>0</v>
      </c>
      <c r="GE2" s="156">
        <v>0</v>
      </c>
      <c r="GF2" s="156">
        <v>0</v>
      </c>
      <c r="GG2" s="156">
        <v>0</v>
      </c>
      <c r="GH2" s="156">
        <v>0</v>
      </c>
      <c r="GI2" s="156">
        <v>0</v>
      </c>
      <c r="GJ2" s="156">
        <v>0</v>
      </c>
      <c r="GK2" s="156">
        <v>0</v>
      </c>
      <c r="GL2" s="156">
        <v>0</v>
      </c>
      <c r="GM2" s="156">
        <v>0</v>
      </c>
      <c r="GN2" s="156">
        <v>0</v>
      </c>
      <c r="GO2" s="156">
        <v>0</v>
      </c>
      <c r="GP2" s="156">
        <v>0</v>
      </c>
      <c r="GQ2" s="156">
        <v>0</v>
      </c>
      <c r="GR2" s="156">
        <v>0</v>
      </c>
      <c r="GS2" s="156">
        <v>0</v>
      </c>
      <c r="GT2" s="156">
        <v>0</v>
      </c>
      <c r="GU2" s="156">
        <v>0</v>
      </c>
      <c r="GV2" s="156">
        <v>0</v>
      </c>
      <c r="GW2" s="156">
        <v>0</v>
      </c>
      <c r="GX2" s="156">
        <v>0</v>
      </c>
      <c r="GY2" s="156">
        <v>0</v>
      </c>
      <c r="GZ2" s="156">
        <v>0</v>
      </c>
      <c r="HA2" s="156">
        <v>0</v>
      </c>
      <c r="HB2" s="156">
        <v>0</v>
      </c>
      <c r="HC2" s="156">
        <v>0</v>
      </c>
      <c r="HD2" s="156">
        <v>0</v>
      </c>
      <c r="HE2" s="156">
        <v>0</v>
      </c>
      <c r="HF2" s="156">
        <v>0</v>
      </c>
      <c r="HG2" s="156">
        <v>0</v>
      </c>
      <c r="HH2" s="156">
        <v>0</v>
      </c>
      <c r="HI2" s="156">
        <v>0</v>
      </c>
      <c r="HJ2" s="156">
        <v>0</v>
      </c>
      <c r="HK2" s="156">
        <v>0</v>
      </c>
      <c r="HL2" s="156">
        <v>0</v>
      </c>
      <c r="HM2" s="156">
        <v>0</v>
      </c>
      <c r="HN2" s="156">
        <v>0</v>
      </c>
      <c r="HO2" s="156">
        <v>0</v>
      </c>
      <c r="HP2" s="156">
        <v>0</v>
      </c>
      <c r="HQ2" s="156">
        <v>0</v>
      </c>
      <c r="HR2" s="156">
        <v>0</v>
      </c>
      <c r="HS2" s="156">
        <v>0</v>
      </c>
      <c r="HT2" s="156">
        <v>0</v>
      </c>
      <c r="HU2" s="156">
        <v>0</v>
      </c>
      <c r="HV2" s="156">
        <v>0</v>
      </c>
      <c r="HW2" s="156">
        <v>0</v>
      </c>
      <c r="HX2" s="156">
        <v>0</v>
      </c>
      <c r="HY2" s="156">
        <v>0</v>
      </c>
      <c r="HZ2" s="156">
        <v>0</v>
      </c>
      <c r="IA2" s="156">
        <v>0</v>
      </c>
      <c r="IB2" s="156">
        <v>0</v>
      </c>
      <c r="IC2" s="156">
        <v>0</v>
      </c>
      <c r="ID2" s="156">
        <v>0</v>
      </c>
      <c r="IE2" s="156">
        <v>0</v>
      </c>
      <c r="IF2" s="156">
        <v>0</v>
      </c>
      <c r="IG2" s="156">
        <v>0</v>
      </c>
      <c r="IH2" s="156">
        <v>0</v>
      </c>
      <c r="II2" s="156">
        <v>0</v>
      </c>
      <c r="IJ2" s="156">
        <v>0</v>
      </c>
      <c r="IK2" s="156">
        <v>0</v>
      </c>
      <c r="IL2" s="156">
        <v>0</v>
      </c>
      <c r="IM2" s="156">
        <v>0</v>
      </c>
      <c r="IN2" s="156">
        <v>0</v>
      </c>
      <c r="IO2" s="156">
        <v>0</v>
      </c>
      <c r="IP2" s="156">
        <v>0</v>
      </c>
      <c r="IQ2" s="156">
        <v>0</v>
      </c>
      <c r="IR2" s="156">
        <v>0</v>
      </c>
      <c r="IS2" s="156">
        <v>0</v>
      </c>
      <c r="IT2" s="156">
        <v>0</v>
      </c>
      <c r="IU2" s="156">
        <v>0</v>
      </c>
      <c r="IV2" s="156">
        <v>0</v>
      </c>
      <c r="IW2" s="156">
        <v>0</v>
      </c>
      <c r="IX2" s="156">
        <v>0</v>
      </c>
      <c r="IY2" s="156">
        <v>0</v>
      </c>
      <c r="IZ2" s="156">
        <v>0</v>
      </c>
      <c r="JA2" s="156">
        <v>0</v>
      </c>
      <c r="JB2" s="156">
        <v>0</v>
      </c>
      <c r="JC2" s="156">
        <v>0</v>
      </c>
      <c r="JD2" s="156">
        <v>0</v>
      </c>
      <c r="JE2" s="156">
        <v>0</v>
      </c>
      <c r="JF2" s="156">
        <v>0</v>
      </c>
      <c r="JG2" s="156">
        <v>0</v>
      </c>
      <c r="JH2" s="156">
        <v>0</v>
      </c>
      <c r="JI2" s="156">
        <v>0</v>
      </c>
      <c r="JJ2" s="156">
        <v>0</v>
      </c>
      <c r="JK2" s="156">
        <v>0</v>
      </c>
      <c r="JL2" s="156">
        <v>0</v>
      </c>
      <c r="JM2" s="156">
        <v>0</v>
      </c>
      <c r="JN2" s="156">
        <v>0</v>
      </c>
      <c r="JO2" s="156">
        <v>0</v>
      </c>
      <c r="JP2" s="156">
        <v>0</v>
      </c>
      <c r="JQ2" s="156">
        <v>0</v>
      </c>
      <c r="JR2" s="156">
        <v>0</v>
      </c>
      <c r="JS2" s="156">
        <v>0</v>
      </c>
      <c r="JT2" s="156">
        <v>0</v>
      </c>
      <c r="JU2" s="156">
        <v>0</v>
      </c>
      <c r="JV2" s="156">
        <v>0</v>
      </c>
      <c r="JW2" s="156">
        <v>0</v>
      </c>
      <c r="JX2" s="156">
        <v>0</v>
      </c>
      <c r="JY2" s="156">
        <v>0</v>
      </c>
      <c r="JZ2" s="156">
        <v>0</v>
      </c>
      <c r="KA2" s="156">
        <v>0</v>
      </c>
      <c r="KB2" s="156">
        <v>0</v>
      </c>
      <c r="KC2" s="156">
        <v>0</v>
      </c>
      <c r="KD2" s="156">
        <v>0</v>
      </c>
      <c r="KE2" s="156">
        <v>0</v>
      </c>
      <c r="KF2" s="156">
        <v>0</v>
      </c>
      <c r="KG2" s="156">
        <v>0</v>
      </c>
      <c r="KH2" s="156">
        <v>0</v>
      </c>
      <c r="KI2" s="156">
        <v>0</v>
      </c>
      <c r="KJ2" s="156">
        <v>0</v>
      </c>
      <c r="KK2" s="156">
        <v>0</v>
      </c>
      <c r="KL2" s="156">
        <v>0</v>
      </c>
      <c r="KM2" s="156">
        <v>0</v>
      </c>
      <c r="KN2" s="156">
        <v>0</v>
      </c>
      <c r="KO2" s="156">
        <v>0</v>
      </c>
      <c r="KP2" s="156">
        <v>0</v>
      </c>
      <c r="KQ2" s="156">
        <v>0</v>
      </c>
      <c r="KR2" s="156">
        <v>0</v>
      </c>
      <c r="KS2" s="156">
        <v>0</v>
      </c>
      <c r="KT2" s="156">
        <v>0</v>
      </c>
      <c r="KU2" s="156">
        <v>0</v>
      </c>
      <c r="KV2" s="156">
        <v>0</v>
      </c>
      <c r="KW2" s="156">
        <v>0</v>
      </c>
      <c r="KX2" s="156">
        <v>0</v>
      </c>
      <c r="KY2" s="156">
        <v>0</v>
      </c>
      <c r="KZ2" s="156">
        <v>0</v>
      </c>
      <c r="LA2" s="156">
        <v>0</v>
      </c>
      <c r="LB2" s="156">
        <v>0</v>
      </c>
      <c r="LC2" s="156">
        <v>0</v>
      </c>
      <c r="LD2" s="156">
        <v>0</v>
      </c>
      <c r="LE2" s="156">
        <v>0</v>
      </c>
      <c r="LF2" s="156">
        <v>0</v>
      </c>
      <c r="LG2" s="156">
        <v>0</v>
      </c>
      <c r="LH2" s="156">
        <v>0</v>
      </c>
      <c r="LI2" s="156">
        <v>0</v>
      </c>
      <c r="LJ2" s="156">
        <v>0</v>
      </c>
      <c r="LK2" s="156">
        <v>0</v>
      </c>
      <c r="LL2" s="156">
        <v>0</v>
      </c>
      <c r="LM2" s="156">
        <v>0</v>
      </c>
      <c r="LN2" s="156">
        <v>0</v>
      </c>
      <c r="LO2" s="156">
        <v>0</v>
      </c>
      <c r="LP2" s="156">
        <v>0</v>
      </c>
      <c r="LQ2" s="156">
        <v>0</v>
      </c>
      <c r="LR2" s="156">
        <v>0</v>
      </c>
      <c r="LS2" s="156">
        <v>0</v>
      </c>
      <c r="LT2" s="156">
        <v>0</v>
      </c>
      <c r="LU2" s="156">
        <v>0</v>
      </c>
      <c r="LV2" s="156">
        <v>0</v>
      </c>
      <c r="LW2" s="156">
        <v>0</v>
      </c>
      <c r="LX2" s="156">
        <v>0</v>
      </c>
      <c r="LY2" s="156">
        <v>0</v>
      </c>
      <c r="LZ2" s="156">
        <v>0</v>
      </c>
      <c r="MA2" s="156">
        <v>0</v>
      </c>
      <c r="MB2" s="156">
        <v>0</v>
      </c>
      <c r="MC2" s="156">
        <v>0</v>
      </c>
      <c r="MD2" s="156">
        <v>0</v>
      </c>
      <c r="ME2" s="156">
        <v>0</v>
      </c>
      <c r="MF2" s="156">
        <v>0</v>
      </c>
      <c r="MG2" s="156">
        <v>0</v>
      </c>
      <c r="MH2" s="156">
        <v>0</v>
      </c>
      <c r="MI2" s="156">
        <v>0</v>
      </c>
      <c r="MJ2" s="156">
        <v>0</v>
      </c>
      <c r="MK2" s="156">
        <v>0</v>
      </c>
      <c r="ML2" s="156">
        <v>0</v>
      </c>
      <c r="MM2" s="156">
        <v>0</v>
      </c>
      <c r="MN2" s="156">
        <v>0</v>
      </c>
      <c r="MO2" s="156">
        <v>0</v>
      </c>
      <c r="MP2" s="156">
        <v>0</v>
      </c>
      <c r="MQ2" s="156">
        <v>0</v>
      </c>
      <c r="MR2" s="156">
        <v>0</v>
      </c>
      <c r="MS2" s="156">
        <v>0</v>
      </c>
      <c r="MT2" s="156">
        <v>0</v>
      </c>
      <c r="MU2" s="156">
        <v>0</v>
      </c>
      <c r="MV2" s="156">
        <v>0</v>
      </c>
      <c r="MW2" s="156">
        <v>0</v>
      </c>
      <c r="MX2" s="156">
        <v>0</v>
      </c>
      <c r="MY2" s="156">
        <v>0</v>
      </c>
      <c r="MZ2" s="156">
        <v>0</v>
      </c>
      <c r="NA2" s="156">
        <v>0</v>
      </c>
      <c r="NB2" s="156">
        <v>0</v>
      </c>
      <c r="NC2" s="156">
        <v>0</v>
      </c>
      <c r="ND2" s="156">
        <v>0</v>
      </c>
      <c r="NE2" s="156">
        <v>0</v>
      </c>
      <c r="NF2" s="156">
        <v>0</v>
      </c>
      <c r="NG2" s="156">
        <v>0</v>
      </c>
      <c r="NH2" s="156">
        <v>0</v>
      </c>
      <c r="NI2" s="156">
        <v>0</v>
      </c>
      <c r="NJ2" s="156">
        <v>0</v>
      </c>
      <c r="NK2" s="156">
        <v>0</v>
      </c>
      <c r="NL2" s="156">
        <v>0</v>
      </c>
      <c r="NM2" s="156">
        <v>0</v>
      </c>
      <c r="NN2" s="156">
        <v>0</v>
      </c>
      <c r="NO2" s="156">
        <v>0</v>
      </c>
      <c r="NP2" s="156">
        <v>0</v>
      </c>
      <c r="NQ2" s="156">
        <v>0</v>
      </c>
      <c r="NR2" s="156">
        <v>0</v>
      </c>
      <c r="NS2" s="156">
        <v>0</v>
      </c>
      <c r="NT2" s="156">
        <v>0</v>
      </c>
      <c r="NU2" s="156">
        <v>0</v>
      </c>
      <c r="NV2" s="156">
        <v>0</v>
      </c>
      <c r="NW2" s="156">
        <v>0</v>
      </c>
      <c r="NX2" s="156">
        <v>0</v>
      </c>
      <c r="NY2" s="156">
        <v>0</v>
      </c>
      <c r="NZ2" s="156">
        <v>0</v>
      </c>
      <c r="OA2" s="156">
        <v>0</v>
      </c>
      <c r="OB2" s="156">
        <v>0</v>
      </c>
      <c r="OC2" s="156">
        <v>0</v>
      </c>
      <c r="OD2" s="156">
        <v>0</v>
      </c>
      <c r="OE2" s="156">
        <v>0</v>
      </c>
      <c r="OF2" s="156">
        <v>0</v>
      </c>
      <c r="OG2" s="156">
        <v>0</v>
      </c>
      <c r="OH2" s="156">
        <v>0</v>
      </c>
      <c r="OI2" s="156">
        <v>0</v>
      </c>
      <c r="OJ2" s="156">
        <v>0</v>
      </c>
      <c r="OK2" s="156">
        <v>0</v>
      </c>
      <c r="OL2" s="156">
        <v>0</v>
      </c>
      <c r="OM2" s="156">
        <v>0</v>
      </c>
      <c r="ON2" s="156">
        <v>0</v>
      </c>
      <c r="OO2" s="156">
        <v>0</v>
      </c>
      <c r="OP2" s="156">
        <v>0</v>
      </c>
      <c r="OQ2" s="156">
        <v>0</v>
      </c>
      <c r="OR2" s="156">
        <v>0</v>
      </c>
      <c r="OS2" s="156">
        <v>0</v>
      </c>
      <c r="OT2" s="156">
        <v>0</v>
      </c>
      <c r="OU2" s="156">
        <v>0</v>
      </c>
      <c r="OV2" s="156">
        <v>0</v>
      </c>
      <c r="OW2" s="156">
        <v>0</v>
      </c>
      <c r="OX2" s="156">
        <v>0</v>
      </c>
      <c r="OY2" s="156">
        <v>0</v>
      </c>
      <c r="OZ2" s="156">
        <v>0</v>
      </c>
      <c r="PA2" s="156">
        <v>0</v>
      </c>
      <c r="PB2" s="156">
        <v>0</v>
      </c>
      <c r="PC2" s="156">
        <v>0</v>
      </c>
      <c r="PD2" s="156">
        <v>0</v>
      </c>
      <c r="PE2" s="156">
        <v>0</v>
      </c>
      <c r="PF2" s="156">
        <v>0</v>
      </c>
      <c r="PG2" s="156">
        <v>0</v>
      </c>
      <c r="PH2" s="156">
        <v>0</v>
      </c>
      <c r="PI2" s="156">
        <v>0</v>
      </c>
      <c r="PJ2" s="156">
        <v>0</v>
      </c>
      <c r="PK2" s="156">
        <v>0</v>
      </c>
      <c r="PL2" s="156">
        <v>0</v>
      </c>
      <c r="PM2" s="156">
        <v>0</v>
      </c>
      <c r="PN2" s="156">
        <v>0</v>
      </c>
      <c r="PO2" s="156">
        <v>0</v>
      </c>
      <c r="PP2" s="156">
        <v>0</v>
      </c>
      <c r="PQ2" s="156">
        <v>0</v>
      </c>
      <c r="PR2" s="156">
        <v>0</v>
      </c>
      <c r="PS2" s="156">
        <v>0</v>
      </c>
      <c r="PT2" s="156">
        <v>0</v>
      </c>
      <c r="PU2" s="156">
        <v>0</v>
      </c>
      <c r="PV2" s="156">
        <v>0</v>
      </c>
      <c r="PW2" s="156">
        <v>0</v>
      </c>
      <c r="PX2" s="156">
        <v>0</v>
      </c>
      <c r="PY2" s="156">
        <v>0</v>
      </c>
      <c r="PZ2" s="156">
        <v>0</v>
      </c>
      <c r="QA2" s="156">
        <v>0</v>
      </c>
      <c r="QB2" s="156">
        <v>0</v>
      </c>
      <c r="QC2" s="156">
        <v>0</v>
      </c>
      <c r="QD2" s="156">
        <v>0</v>
      </c>
      <c r="QE2" s="156">
        <v>0</v>
      </c>
      <c r="QF2" s="156">
        <v>0</v>
      </c>
      <c r="QG2" s="156">
        <v>0</v>
      </c>
      <c r="QH2" s="156">
        <v>0</v>
      </c>
      <c r="QI2" s="156">
        <v>0</v>
      </c>
      <c r="QJ2" s="156">
        <v>0</v>
      </c>
      <c r="QK2" s="156">
        <v>0</v>
      </c>
      <c r="QL2" s="156">
        <v>0</v>
      </c>
      <c r="QM2" s="156">
        <v>0</v>
      </c>
      <c r="QN2" s="156">
        <v>0</v>
      </c>
      <c r="QO2" s="156">
        <v>0</v>
      </c>
      <c r="QP2" s="156">
        <v>0</v>
      </c>
      <c r="QQ2" s="156">
        <v>0</v>
      </c>
      <c r="QR2" s="156">
        <v>0</v>
      </c>
      <c r="QS2" s="156">
        <v>0</v>
      </c>
      <c r="QT2" s="156">
        <v>0</v>
      </c>
      <c r="QU2" s="156">
        <v>0</v>
      </c>
      <c r="QV2" s="156">
        <v>0</v>
      </c>
      <c r="QW2" s="156">
        <v>0</v>
      </c>
      <c r="QX2" s="156">
        <v>0</v>
      </c>
      <c r="QY2" s="156">
        <v>0</v>
      </c>
      <c r="QZ2" s="156">
        <v>0</v>
      </c>
      <c r="RA2" s="156">
        <v>0</v>
      </c>
      <c r="RB2" s="156">
        <v>0</v>
      </c>
      <c r="RC2" s="156">
        <v>0</v>
      </c>
      <c r="RD2" s="156">
        <v>0</v>
      </c>
      <c r="RE2" s="156">
        <v>0</v>
      </c>
      <c r="RF2" s="156">
        <v>0</v>
      </c>
      <c r="RG2" s="156">
        <v>0</v>
      </c>
      <c r="RH2" s="156">
        <v>0</v>
      </c>
      <c r="RI2" s="156">
        <v>0</v>
      </c>
      <c r="RJ2" s="156">
        <v>0</v>
      </c>
      <c r="RK2" s="156">
        <v>0</v>
      </c>
      <c r="RL2" s="156">
        <v>0</v>
      </c>
      <c r="RM2" s="156">
        <v>0</v>
      </c>
      <c r="RN2" s="156">
        <v>0</v>
      </c>
      <c r="RO2" s="156">
        <v>0</v>
      </c>
      <c r="RP2" s="156">
        <v>0</v>
      </c>
      <c r="RQ2" s="156">
        <v>0</v>
      </c>
      <c r="RR2" s="156">
        <v>0</v>
      </c>
      <c r="RS2" s="156">
        <v>0</v>
      </c>
      <c r="RT2" s="156">
        <v>0</v>
      </c>
      <c r="RU2" s="156">
        <v>0</v>
      </c>
      <c r="RV2" s="156">
        <v>0</v>
      </c>
      <c r="RW2" s="156">
        <v>0</v>
      </c>
      <c r="RX2" s="156">
        <v>0</v>
      </c>
      <c r="RY2" s="156">
        <v>0</v>
      </c>
      <c r="RZ2" s="156">
        <v>0</v>
      </c>
      <c r="SA2" s="156">
        <v>0</v>
      </c>
      <c r="SB2" s="156">
        <v>0</v>
      </c>
      <c r="SC2" s="156">
        <v>0</v>
      </c>
      <c r="SD2" s="156">
        <v>0</v>
      </c>
      <c r="SE2" s="156">
        <v>0</v>
      </c>
      <c r="SF2" s="156">
        <v>0</v>
      </c>
    </row>
    <row customHeight="true" ht="15" r="3">
      <c r="B3" s="13">
        <v>0</v>
      </c>
      <c r="C3" s="13">
        <v>0</v>
      </c>
      <c r="D3" s="13">
        <v>0</v>
      </c>
      <c r="E3" s="13" t="str">
        <v>对应到货批次</v>
      </c>
      <c r="F3" s="13">
        <v>0</v>
      </c>
      <c r="G3" s="13">
        <v>0</v>
      </c>
      <c r="H3" s="13">
        <v>0</v>
      </c>
      <c r="I3" s="13">
        <v>0</v>
      </c>
      <c r="J3" s="13" t="str">
        <v>7/29批次</v>
      </c>
      <c r="K3" s="13" t="str">
        <v>7/29批次</v>
      </c>
      <c r="L3" s="13" t="str">
        <v>8/5批次</v>
      </c>
      <c r="M3" s="13" t="str">
        <v>8/5批次</v>
      </c>
      <c r="N3" s="13" t="str">
        <v>8/5批次</v>
      </c>
      <c r="O3" s="13" t="str">
        <v>8/5批次</v>
      </c>
      <c r="P3" s="13" t="str">
        <v>8/5批次</v>
      </c>
      <c r="Q3" s="13" t="str">
        <v>8/5批次</v>
      </c>
      <c r="R3" s="13" t="str">
        <v>8/5批次</v>
      </c>
      <c r="S3" s="13" t="str">
        <v>8/5批次</v>
      </c>
      <c r="T3" s="13" t="str">
        <v>8/10批次</v>
      </c>
      <c r="U3" s="13" t="str">
        <v>8/10批次</v>
      </c>
      <c r="V3" s="13" t="str">
        <v>8/10批次</v>
      </c>
      <c r="W3" s="13" t="str">
        <v>8/10批次</v>
      </c>
      <c r="X3" s="13" t="str">
        <v>8/10批次</v>
      </c>
      <c r="Y3" s="13" t="str">
        <v>8/16批次</v>
      </c>
      <c r="Z3" s="13" t="str">
        <v>8/16批次</v>
      </c>
      <c r="AA3" s="13" t="str">
        <v>8/16批次</v>
      </c>
      <c r="AB3" s="13" t="str">
        <v>8/16批次</v>
      </c>
      <c r="AC3" s="13" t="str">
        <v>8/16批次</v>
      </c>
      <c r="AD3" s="13" t="str">
        <v>8/16批次</v>
      </c>
      <c r="AE3" s="13" t="str">
        <v>8/20批次</v>
      </c>
      <c r="AF3" s="13" t="str">
        <v>8/20批次</v>
      </c>
      <c r="AG3" s="13">
        <v>0</v>
      </c>
      <c r="AH3" s="13" t="str">
        <v>8/20批次</v>
      </c>
      <c r="AI3" s="13" t="str">
        <v>8/25批次</v>
      </c>
      <c r="AJ3" s="13" t="str">
        <v>8/25批次</v>
      </c>
      <c r="AK3" s="13" t="str">
        <v>8/25批次</v>
      </c>
      <c r="AL3" s="13" t="str">
        <v>8/25批次</v>
      </c>
      <c r="AM3" s="13" t="str">
        <v>8/25批次</v>
      </c>
      <c r="AN3" s="13" t="str">
        <v>8/30批次</v>
      </c>
      <c r="AO3" s="13" t="str">
        <v>8/30批次</v>
      </c>
      <c r="AP3" s="13" t="str">
        <v>8/30批次</v>
      </c>
      <c r="AQ3" s="13" t="str">
        <v>8/30批次</v>
      </c>
      <c r="AR3" s="13" t="str">
        <v>8/30批次</v>
      </c>
      <c r="AS3" s="13" t="str">
        <v>9/3批次</v>
      </c>
      <c r="AT3" s="13" t="str">
        <v>9/3批次</v>
      </c>
      <c r="AU3" s="13" t="str">
        <v>9/3批次</v>
      </c>
      <c r="AV3" s="13" t="str">
        <v>9/3批次</v>
      </c>
      <c r="AW3" s="13" t="str">
        <v>9/7批次</v>
      </c>
      <c r="AX3" s="13" t="str">
        <v>9/7批次</v>
      </c>
      <c r="AY3" s="13" t="str">
        <v>9/7批次</v>
      </c>
      <c r="AZ3" s="13" t="str">
        <v>9/7批次</v>
      </c>
      <c r="BA3" s="13" t="str">
        <v>9/11批次</v>
      </c>
      <c r="BB3" s="13" t="str">
        <v>9/11批次</v>
      </c>
      <c r="BC3" s="13" t="str">
        <v>9/11批次</v>
      </c>
      <c r="BD3" s="13" t="str">
        <v>9/11批次</v>
      </c>
      <c r="BE3" s="13" t="str">
        <v>9/15批次</v>
      </c>
      <c r="BF3" s="13" t="str">
        <v>9/15批次</v>
      </c>
      <c r="BG3" s="13" t="str">
        <v>9/15批次</v>
      </c>
      <c r="BH3" s="13" t="str">
        <v>9/15批次</v>
      </c>
      <c r="BI3" s="13" t="str">
        <v>9/20批次</v>
      </c>
      <c r="BJ3" s="13" t="str">
        <v>9/20批次</v>
      </c>
      <c r="BK3" s="13">
        <v>0</v>
      </c>
      <c r="BL3" s="13" t="str">
        <v>9/20批次</v>
      </c>
      <c r="BM3" s="13" t="str">
        <v>9/20批次</v>
      </c>
      <c r="BN3" s="13" t="str">
        <v>9/27批次</v>
      </c>
      <c r="BO3" s="13" t="str">
        <v>9/27批次</v>
      </c>
      <c r="BP3" s="13" t="str">
        <v>9/27批次</v>
      </c>
      <c r="BQ3" s="13" t="str">
        <v>9/27批次</v>
      </c>
      <c r="BR3" s="13" t="str">
        <v>9/27批次</v>
      </c>
      <c r="BS3" s="13" t="str">
        <v>9/27批次</v>
      </c>
      <c r="BT3" s="13" t="str">
        <v>9/27批次</v>
      </c>
      <c r="BU3" s="13" t="str">
        <v>9/30批次</v>
      </c>
      <c r="BV3" s="13" t="str">
        <v>9/30批次</v>
      </c>
      <c r="BW3" s="13" t="str">
        <v>10/10批次</v>
      </c>
      <c r="BX3" s="13" t="str">
        <v>10/10批次</v>
      </c>
      <c r="BY3" s="13">
        <v>0</v>
      </c>
      <c r="BZ3" s="13">
        <v>0</v>
      </c>
      <c r="CA3" s="13" t="str">
        <v>10/10批次</v>
      </c>
      <c r="CB3" s="13" t="str">
        <v>10/10批次</v>
      </c>
      <c r="CC3" s="13" t="str">
        <v>10/10批次</v>
      </c>
      <c r="CD3" s="13" t="str">
        <v>10/10批次</v>
      </c>
      <c r="CE3" s="13" t="str">
        <v>10/10批次</v>
      </c>
      <c r="CF3" s="13" t="str">
        <v>10/10批次</v>
      </c>
      <c r="CG3" s="13" t="str">
        <v>10/10批次</v>
      </c>
      <c r="CH3" s="13" t="str">
        <v>10/14批次</v>
      </c>
      <c r="CI3" s="13" t="str">
        <v>10/14批次</v>
      </c>
      <c r="CJ3" s="13" t="str">
        <v>10/14批次</v>
      </c>
      <c r="CK3" s="13" t="str">
        <v>10/14批次</v>
      </c>
      <c r="CL3" s="13" t="str">
        <v>10/18批次</v>
      </c>
      <c r="CM3" s="13" t="str">
        <v>10/18批次</v>
      </c>
      <c r="CN3" s="13" t="str">
        <v>10/18批次</v>
      </c>
      <c r="CO3" s="13" t="str">
        <v>10/18批次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0</v>
      </c>
      <c r="FR3" s="13">
        <v>0</v>
      </c>
      <c r="FS3" s="13">
        <v>0</v>
      </c>
      <c r="FT3" s="13">
        <v>0</v>
      </c>
      <c r="FU3" s="13">
        <v>0</v>
      </c>
      <c r="FV3" s="13">
        <v>0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0</v>
      </c>
      <c r="GR3" s="13">
        <v>0</v>
      </c>
      <c r="GS3" s="13">
        <v>0</v>
      </c>
      <c r="GT3" s="13">
        <v>0</v>
      </c>
      <c r="GU3" s="13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0</v>
      </c>
      <c r="HE3" s="13">
        <v>0</v>
      </c>
      <c r="HF3" s="13">
        <v>0</v>
      </c>
      <c r="HG3" s="13">
        <v>0</v>
      </c>
      <c r="HH3" s="13">
        <v>0</v>
      </c>
      <c r="HI3" s="13">
        <v>0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0</v>
      </c>
      <c r="HR3" s="13">
        <v>0</v>
      </c>
      <c r="HS3" s="13">
        <v>0</v>
      </c>
      <c r="HT3" s="13">
        <v>0</v>
      </c>
      <c r="HU3" s="13">
        <v>0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0</v>
      </c>
      <c r="IE3" s="13">
        <v>0</v>
      </c>
      <c r="IF3" s="13">
        <v>0</v>
      </c>
      <c r="IG3" s="13">
        <v>0</v>
      </c>
      <c r="IH3" s="13">
        <v>0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0</v>
      </c>
      <c r="IW3" s="13">
        <v>0</v>
      </c>
      <c r="IX3" s="13">
        <v>0</v>
      </c>
      <c r="IY3" s="13">
        <v>0</v>
      </c>
      <c r="IZ3" s="13">
        <v>0</v>
      </c>
      <c r="JA3" s="13">
        <v>0</v>
      </c>
      <c r="JB3" s="13">
        <v>0</v>
      </c>
      <c r="JC3" s="13">
        <v>0</v>
      </c>
      <c r="JD3" s="13">
        <v>0</v>
      </c>
      <c r="JE3" s="13">
        <v>0</v>
      </c>
      <c r="JF3" s="13">
        <v>0</v>
      </c>
      <c r="JG3" s="13">
        <v>0</v>
      </c>
      <c r="JH3" s="13">
        <v>0</v>
      </c>
      <c r="JI3" s="13">
        <v>0</v>
      </c>
      <c r="JJ3" s="13">
        <v>0</v>
      </c>
      <c r="JK3" s="13">
        <v>0</v>
      </c>
      <c r="JL3" s="13">
        <v>0</v>
      </c>
      <c r="JM3" s="13">
        <v>0</v>
      </c>
      <c r="JN3" s="13">
        <v>0</v>
      </c>
      <c r="JO3" s="13">
        <v>0</v>
      </c>
      <c r="JP3" s="13">
        <v>0</v>
      </c>
      <c r="JQ3" s="13">
        <v>0</v>
      </c>
      <c r="JR3" s="13">
        <v>0</v>
      </c>
      <c r="JS3" s="13">
        <v>0</v>
      </c>
      <c r="JT3" s="13">
        <v>0</v>
      </c>
      <c r="JU3" s="13">
        <v>0</v>
      </c>
      <c r="JV3" s="13">
        <v>0</v>
      </c>
      <c r="JW3" s="13">
        <v>0</v>
      </c>
      <c r="JX3" s="13">
        <v>0</v>
      </c>
      <c r="JY3" s="13">
        <v>0</v>
      </c>
      <c r="JZ3" s="13">
        <v>0</v>
      </c>
      <c r="KA3" s="13">
        <v>0</v>
      </c>
      <c r="KB3" s="13">
        <v>0</v>
      </c>
      <c r="KC3" s="13">
        <v>0</v>
      </c>
      <c r="KD3" s="13">
        <v>0</v>
      </c>
      <c r="KE3" s="13">
        <v>0</v>
      </c>
      <c r="KF3" s="13">
        <v>0</v>
      </c>
      <c r="KG3" s="13">
        <v>0</v>
      </c>
      <c r="KH3" s="13">
        <v>0</v>
      </c>
      <c r="KI3" s="13">
        <v>0</v>
      </c>
      <c r="KJ3" s="13">
        <v>0</v>
      </c>
      <c r="KK3" s="13">
        <v>0</v>
      </c>
      <c r="KL3" s="13">
        <v>0</v>
      </c>
      <c r="KM3" s="13">
        <v>0</v>
      </c>
      <c r="KN3" s="13">
        <v>0</v>
      </c>
      <c r="KO3" s="13">
        <v>0</v>
      </c>
      <c r="KP3" s="13">
        <v>0</v>
      </c>
      <c r="KQ3" s="13">
        <v>0</v>
      </c>
      <c r="KR3" s="13">
        <v>0</v>
      </c>
      <c r="KS3" s="13">
        <v>0</v>
      </c>
      <c r="KT3" s="13">
        <v>0</v>
      </c>
      <c r="KU3" s="13">
        <v>0</v>
      </c>
      <c r="KV3" s="13">
        <v>0</v>
      </c>
      <c r="KW3" s="13">
        <v>0</v>
      </c>
      <c r="KX3" s="13">
        <v>0</v>
      </c>
      <c r="KY3" s="13">
        <v>0</v>
      </c>
      <c r="KZ3" s="13">
        <v>0</v>
      </c>
      <c r="LA3" s="13">
        <v>0</v>
      </c>
      <c r="LB3" s="13">
        <v>0</v>
      </c>
      <c r="LC3" s="13">
        <v>0</v>
      </c>
      <c r="LD3" s="13">
        <v>0</v>
      </c>
      <c r="LE3" s="13">
        <v>0</v>
      </c>
      <c r="LF3" s="13">
        <v>0</v>
      </c>
      <c r="LG3" s="13">
        <v>0</v>
      </c>
      <c r="LH3" s="13">
        <v>0</v>
      </c>
      <c r="LI3" s="13">
        <v>0</v>
      </c>
      <c r="LJ3" s="13">
        <v>0</v>
      </c>
      <c r="LK3" s="13">
        <v>0</v>
      </c>
      <c r="LL3" s="13">
        <v>0</v>
      </c>
      <c r="LM3" s="13">
        <v>0</v>
      </c>
      <c r="LN3" s="13">
        <v>0</v>
      </c>
      <c r="LO3" s="13">
        <v>0</v>
      </c>
      <c r="LP3" s="13">
        <v>0</v>
      </c>
      <c r="LQ3" s="13">
        <v>0</v>
      </c>
      <c r="LR3" s="13">
        <v>0</v>
      </c>
      <c r="LS3" s="13">
        <v>0</v>
      </c>
      <c r="LT3" s="13">
        <v>0</v>
      </c>
      <c r="LU3" s="13">
        <v>0</v>
      </c>
      <c r="LV3" s="13">
        <v>0</v>
      </c>
      <c r="LW3" s="13">
        <v>0</v>
      </c>
      <c r="LX3" s="13">
        <v>0</v>
      </c>
      <c r="LY3" s="13">
        <v>0</v>
      </c>
      <c r="LZ3" s="13">
        <v>0</v>
      </c>
      <c r="MA3" s="13">
        <v>0</v>
      </c>
      <c r="MB3" s="13">
        <v>0</v>
      </c>
      <c r="MC3" s="13">
        <v>0</v>
      </c>
      <c r="MD3" s="13">
        <v>0</v>
      </c>
      <c r="ME3" s="13">
        <v>0</v>
      </c>
      <c r="MF3" s="13">
        <v>0</v>
      </c>
      <c r="MG3" s="13">
        <v>0</v>
      </c>
      <c r="MH3" s="13">
        <v>0</v>
      </c>
      <c r="MI3" s="13">
        <v>0</v>
      </c>
      <c r="MJ3" s="13">
        <v>0</v>
      </c>
      <c r="MK3" s="13">
        <v>0</v>
      </c>
      <c r="ML3" s="13">
        <v>0</v>
      </c>
      <c r="MM3" s="13">
        <v>0</v>
      </c>
      <c r="MN3" s="13">
        <v>0</v>
      </c>
      <c r="MO3" s="13">
        <v>0</v>
      </c>
      <c r="MP3" s="13">
        <v>0</v>
      </c>
      <c r="MQ3" s="13">
        <v>0</v>
      </c>
      <c r="MR3" s="13">
        <v>0</v>
      </c>
      <c r="MS3" s="13">
        <v>0</v>
      </c>
      <c r="MT3" s="13">
        <v>0</v>
      </c>
      <c r="MU3" s="13">
        <v>0</v>
      </c>
      <c r="MV3" s="13">
        <v>0</v>
      </c>
      <c r="MW3" s="13">
        <v>0</v>
      </c>
      <c r="MX3" s="13">
        <v>0</v>
      </c>
      <c r="MY3" s="13">
        <v>0</v>
      </c>
      <c r="MZ3" s="13">
        <v>0</v>
      </c>
      <c r="NA3" s="13">
        <v>0</v>
      </c>
      <c r="NB3" s="13">
        <v>0</v>
      </c>
      <c r="NC3" s="13">
        <v>0</v>
      </c>
      <c r="ND3" s="13">
        <v>0</v>
      </c>
      <c r="NE3" s="13">
        <v>0</v>
      </c>
      <c r="NF3" s="13">
        <v>0</v>
      </c>
      <c r="NG3" s="13">
        <v>0</v>
      </c>
      <c r="NH3" s="13">
        <v>0</v>
      </c>
      <c r="NI3" s="13">
        <v>0</v>
      </c>
      <c r="NJ3" s="13">
        <v>0</v>
      </c>
      <c r="NK3" s="13">
        <v>0</v>
      </c>
      <c r="NL3" s="13">
        <v>0</v>
      </c>
      <c r="NM3" s="13">
        <v>0</v>
      </c>
      <c r="NN3" s="13">
        <v>0</v>
      </c>
      <c r="NO3" s="13">
        <v>0</v>
      </c>
      <c r="NP3" s="13">
        <v>0</v>
      </c>
      <c r="NQ3" s="13">
        <v>0</v>
      </c>
      <c r="NR3" s="13">
        <v>0</v>
      </c>
      <c r="NS3" s="13">
        <v>0</v>
      </c>
      <c r="NT3" s="13">
        <v>0</v>
      </c>
      <c r="NU3" s="13">
        <v>0</v>
      </c>
      <c r="NV3" s="13">
        <v>0</v>
      </c>
      <c r="NW3" s="13">
        <v>0</v>
      </c>
      <c r="NX3" s="13">
        <v>0</v>
      </c>
      <c r="NY3" s="13">
        <v>0</v>
      </c>
      <c r="NZ3" s="13">
        <v>0</v>
      </c>
      <c r="OA3" s="13">
        <v>0</v>
      </c>
      <c r="OB3" s="13">
        <v>0</v>
      </c>
      <c r="OC3" s="13">
        <v>0</v>
      </c>
      <c r="OD3" s="13">
        <v>0</v>
      </c>
      <c r="OE3" s="13">
        <v>0</v>
      </c>
      <c r="OF3" s="13">
        <v>0</v>
      </c>
      <c r="OG3" s="13">
        <v>0</v>
      </c>
      <c r="OH3" s="13">
        <v>0</v>
      </c>
      <c r="OI3" s="13">
        <v>0</v>
      </c>
      <c r="OJ3" s="13">
        <v>0</v>
      </c>
      <c r="OK3" s="13">
        <v>0</v>
      </c>
      <c r="OL3" s="13">
        <v>0</v>
      </c>
      <c r="OM3" s="13">
        <v>0</v>
      </c>
      <c r="ON3" s="13">
        <v>0</v>
      </c>
      <c r="OO3" s="13">
        <v>0</v>
      </c>
      <c r="OP3" s="13">
        <v>0</v>
      </c>
      <c r="OQ3" s="13">
        <v>0</v>
      </c>
      <c r="OR3" s="13">
        <v>0</v>
      </c>
      <c r="OS3" s="13">
        <v>0</v>
      </c>
      <c r="OT3" s="13">
        <v>0</v>
      </c>
      <c r="OU3" s="13">
        <v>0</v>
      </c>
      <c r="OV3" s="13">
        <v>0</v>
      </c>
      <c r="OW3" s="13">
        <v>0</v>
      </c>
      <c r="OX3" s="13">
        <v>0</v>
      </c>
      <c r="OY3" s="13">
        <v>0</v>
      </c>
      <c r="OZ3" s="13">
        <v>0</v>
      </c>
      <c r="PA3" s="13">
        <v>0</v>
      </c>
      <c r="PB3" s="13">
        <v>0</v>
      </c>
      <c r="PC3" s="13">
        <v>0</v>
      </c>
      <c r="PD3" s="13">
        <v>0</v>
      </c>
      <c r="PE3" s="13">
        <v>0</v>
      </c>
      <c r="PF3" s="13">
        <v>0</v>
      </c>
      <c r="PG3" s="13">
        <v>0</v>
      </c>
      <c r="PH3" s="13">
        <v>0</v>
      </c>
      <c r="PI3" s="13">
        <v>0</v>
      </c>
      <c r="PJ3" s="13">
        <v>0</v>
      </c>
      <c r="PK3" s="13">
        <v>0</v>
      </c>
      <c r="PL3" s="13">
        <v>0</v>
      </c>
      <c r="PM3" s="13">
        <v>0</v>
      </c>
      <c r="PN3" s="13">
        <v>0</v>
      </c>
      <c r="PO3" s="13">
        <v>0</v>
      </c>
      <c r="PP3" s="13">
        <v>0</v>
      </c>
      <c r="PQ3" s="13">
        <v>0</v>
      </c>
      <c r="PR3" s="13">
        <v>0</v>
      </c>
      <c r="PS3" s="13">
        <v>0</v>
      </c>
      <c r="PT3" s="13">
        <v>0</v>
      </c>
      <c r="PU3" s="13">
        <v>0</v>
      </c>
      <c r="PV3" s="13">
        <v>0</v>
      </c>
      <c r="PW3" s="13">
        <v>0</v>
      </c>
      <c r="PX3" s="13">
        <v>0</v>
      </c>
      <c r="PY3" s="13">
        <v>0</v>
      </c>
      <c r="PZ3" s="13">
        <v>0</v>
      </c>
      <c r="QA3" s="13">
        <v>0</v>
      </c>
      <c r="QB3" s="13">
        <v>0</v>
      </c>
      <c r="QC3" s="13">
        <v>0</v>
      </c>
      <c r="QD3" s="13">
        <v>0</v>
      </c>
      <c r="QE3" s="13">
        <v>0</v>
      </c>
      <c r="QF3" s="13">
        <v>0</v>
      </c>
      <c r="QG3" s="13">
        <v>0</v>
      </c>
      <c r="QH3" s="13">
        <v>0</v>
      </c>
      <c r="QI3" s="13">
        <v>0</v>
      </c>
      <c r="QJ3" s="13">
        <v>0</v>
      </c>
      <c r="QK3" s="13">
        <v>0</v>
      </c>
      <c r="QL3" s="13">
        <v>0</v>
      </c>
      <c r="QM3" s="13">
        <v>0</v>
      </c>
      <c r="QN3" s="13">
        <v>0</v>
      </c>
      <c r="QO3" s="13">
        <v>0</v>
      </c>
      <c r="QP3" s="13">
        <v>0</v>
      </c>
      <c r="QQ3" s="13">
        <v>0</v>
      </c>
      <c r="QR3" s="13">
        <v>0</v>
      </c>
      <c r="QS3" s="13">
        <v>0</v>
      </c>
      <c r="QT3" s="13">
        <v>0</v>
      </c>
      <c r="QU3" s="13">
        <v>0</v>
      </c>
      <c r="QV3" s="13">
        <v>0</v>
      </c>
      <c r="QW3" s="13">
        <v>0</v>
      </c>
      <c r="QX3" s="13">
        <v>0</v>
      </c>
      <c r="QY3" s="13">
        <v>0</v>
      </c>
      <c r="QZ3" s="13">
        <v>0</v>
      </c>
      <c r="RA3" s="13">
        <v>0</v>
      </c>
      <c r="RB3" s="13">
        <v>0</v>
      </c>
      <c r="RC3" s="13">
        <v>0</v>
      </c>
      <c r="RD3" s="13">
        <v>0</v>
      </c>
      <c r="RE3" s="13">
        <v>0</v>
      </c>
      <c r="RF3" s="13">
        <v>0</v>
      </c>
      <c r="RG3" s="13">
        <v>0</v>
      </c>
      <c r="RH3" s="13">
        <v>0</v>
      </c>
      <c r="RI3" s="13">
        <v>0</v>
      </c>
      <c r="RJ3" s="13">
        <v>0</v>
      </c>
      <c r="RK3" s="13">
        <v>0</v>
      </c>
      <c r="RL3" s="13">
        <v>0</v>
      </c>
      <c r="RM3" s="13">
        <v>0</v>
      </c>
      <c r="RN3" s="13">
        <v>0</v>
      </c>
      <c r="RO3" s="13">
        <v>0</v>
      </c>
      <c r="RP3" s="13">
        <v>0</v>
      </c>
      <c r="RQ3" s="13">
        <v>0</v>
      </c>
      <c r="RR3" s="13">
        <v>0</v>
      </c>
      <c r="RS3" s="13">
        <v>0</v>
      </c>
      <c r="RT3" s="13">
        <v>0</v>
      </c>
      <c r="RU3" s="13">
        <v>0</v>
      </c>
      <c r="RV3" s="13">
        <v>0</v>
      </c>
      <c r="RW3" s="13">
        <v>0</v>
      </c>
      <c r="RX3" s="13">
        <v>0</v>
      </c>
      <c r="RY3" s="13">
        <v>0</v>
      </c>
      <c r="RZ3" s="13">
        <v>0</v>
      </c>
      <c r="SA3" s="13">
        <v>0</v>
      </c>
      <c r="SB3" s="13">
        <v>0</v>
      </c>
      <c r="SC3" s="13">
        <v>0</v>
      </c>
      <c r="SD3" s="13">
        <v>0</v>
      </c>
      <c r="SE3" s="13">
        <v>0</v>
      </c>
      <c r="SF3" s="13">
        <v>0</v>
      </c>
    </row>
    <row customHeight="true" ht="15" r="4">
      <c r="B4" s="13" t="str">
        <v>亚朵星球 深睡控温被PRO·四季</v>
      </c>
      <c r="C4" s="13" t="str">
        <v>12800025601141516</v>
      </c>
      <c r="D4" s="13" t="str">
        <v>深空蓝</v>
      </c>
      <c r="E4" s="13" t="str">
        <v>150*200cm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39</v>
      </c>
      <c r="AL4" s="13">
        <v>83</v>
      </c>
      <c r="AM4" s="13">
        <v>93</v>
      </c>
      <c r="AN4" s="13">
        <v>96</v>
      </c>
      <c r="AO4" s="13">
        <v>55</v>
      </c>
      <c r="AP4" s="13">
        <v>131</v>
      </c>
      <c r="AQ4" s="13">
        <v>62</v>
      </c>
      <c r="AR4" s="13">
        <v>226</v>
      </c>
      <c r="AS4" s="13">
        <v>0</v>
      </c>
      <c r="AT4" s="13">
        <v>212</v>
      </c>
      <c r="AU4" s="13">
        <v>0</v>
      </c>
      <c r="AV4" s="13">
        <v>18</v>
      </c>
      <c r="AW4" s="13">
        <v>173</v>
      </c>
      <c r="AX4" s="13">
        <v>270</v>
      </c>
      <c r="AY4" s="13">
        <v>263</v>
      </c>
      <c r="AZ4" s="13">
        <v>328</v>
      </c>
      <c r="BA4" s="13">
        <v>304</v>
      </c>
      <c r="BB4" s="13">
        <v>52</v>
      </c>
      <c r="BC4" s="13">
        <v>60</v>
      </c>
      <c r="BD4" s="13">
        <v>52</v>
      </c>
      <c r="BE4" s="13">
        <v>8</v>
      </c>
      <c r="BF4" s="13">
        <v>0</v>
      </c>
      <c r="BG4" s="13">
        <v>318</v>
      </c>
      <c r="BH4" s="13">
        <v>491</v>
      </c>
      <c r="BI4" s="13">
        <v>75</v>
      </c>
      <c r="BJ4" s="13">
        <v>3</v>
      </c>
      <c r="BK4" s="13">
        <v>0</v>
      </c>
      <c r="BL4" s="13">
        <v>295</v>
      </c>
      <c r="BM4" s="13">
        <v>548</v>
      </c>
      <c r="BN4" s="13">
        <v>208</v>
      </c>
      <c r="BO4" s="13">
        <v>187</v>
      </c>
      <c r="BP4" s="13">
        <v>334</v>
      </c>
      <c r="BQ4" s="13">
        <v>54</v>
      </c>
      <c r="BR4" s="13">
        <v>587</v>
      </c>
      <c r="BS4" s="13">
        <v>321</v>
      </c>
      <c r="BT4" s="13">
        <v>260</v>
      </c>
      <c r="BU4" s="13">
        <v>191</v>
      </c>
      <c r="BV4" s="13">
        <v>3</v>
      </c>
      <c r="BW4" s="13">
        <v>0</v>
      </c>
      <c r="BX4" s="13">
        <v>29</v>
      </c>
      <c r="BY4" s="13">
        <v>0</v>
      </c>
      <c r="BZ4" s="13">
        <v>0</v>
      </c>
      <c r="CA4" s="13">
        <v>114</v>
      </c>
      <c r="CB4" s="13">
        <v>56</v>
      </c>
      <c r="CC4" s="13">
        <v>258</v>
      </c>
      <c r="CD4" s="13">
        <v>204</v>
      </c>
      <c r="CE4" s="13">
        <v>279</v>
      </c>
      <c r="CF4" s="13">
        <v>97</v>
      </c>
      <c r="CG4" s="13">
        <v>1</v>
      </c>
      <c r="CH4" s="13">
        <v>0</v>
      </c>
      <c r="CI4" s="13">
        <v>149</v>
      </c>
      <c r="CJ4" s="13">
        <v>2</v>
      </c>
      <c r="CK4" s="13">
        <v>148</v>
      </c>
      <c r="CL4" s="13">
        <v>1</v>
      </c>
      <c r="CM4" s="13">
        <v>16</v>
      </c>
      <c r="CN4" s="13">
        <v>260</v>
      </c>
      <c r="CO4" s="13">
        <v>397</v>
      </c>
      <c r="CP4" s="13">
        <v>142</v>
      </c>
      <c r="CQ4" s="13">
        <v>0</v>
      </c>
      <c r="CR4" s="13">
        <v>38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0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0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0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0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0</v>
      </c>
      <c r="IE4" s="13">
        <v>0</v>
      </c>
      <c r="IF4" s="13">
        <v>0</v>
      </c>
      <c r="IG4" s="13">
        <v>0</v>
      </c>
      <c r="IH4" s="13">
        <v>0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0</v>
      </c>
      <c r="IW4" s="13">
        <v>0</v>
      </c>
      <c r="IX4" s="13">
        <v>0</v>
      </c>
      <c r="IY4" s="13">
        <v>0</v>
      </c>
      <c r="IZ4" s="13">
        <v>0</v>
      </c>
      <c r="JA4" s="13">
        <v>0</v>
      </c>
      <c r="JB4" s="13">
        <v>0</v>
      </c>
      <c r="JC4" s="13">
        <v>0</v>
      </c>
      <c r="JD4" s="13">
        <v>0</v>
      </c>
      <c r="JE4" s="13">
        <v>0</v>
      </c>
      <c r="JF4" s="13">
        <v>0</v>
      </c>
      <c r="JG4" s="13">
        <v>0</v>
      </c>
      <c r="JH4" s="13">
        <v>0</v>
      </c>
      <c r="JI4" s="13">
        <v>0</v>
      </c>
      <c r="JJ4" s="13">
        <v>0</v>
      </c>
      <c r="JK4" s="13">
        <v>0</v>
      </c>
      <c r="JL4" s="13">
        <v>0</v>
      </c>
      <c r="JM4" s="13">
        <v>0</v>
      </c>
      <c r="JN4" s="13">
        <v>0</v>
      </c>
      <c r="JO4" s="13">
        <v>0</v>
      </c>
      <c r="JP4" s="13">
        <v>0</v>
      </c>
      <c r="JQ4" s="13">
        <v>0</v>
      </c>
      <c r="JR4" s="13">
        <v>0</v>
      </c>
      <c r="JS4" s="13">
        <v>0</v>
      </c>
      <c r="JT4" s="13">
        <v>0</v>
      </c>
      <c r="JU4" s="13">
        <v>0</v>
      </c>
      <c r="JV4" s="13">
        <v>0</v>
      </c>
      <c r="JW4" s="13">
        <v>0</v>
      </c>
      <c r="JX4" s="13">
        <v>0</v>
      </c>
      <c r="JY4" s="13">
        <v>0</v>
      </c>
      <c r="JZ4" s="13">
        <v>0</v>
      </c>
      <c r="KA4" s="13">
        <v>0</v>
      </c>
      <c r="KB4" s="13">
        <v>0</v>
      </c>
      <c r="KC4" s="13">
        <v>0</v>
      </c>
      <c r="KD4" s="13">
        <v>0</v>
      </c>
      <c r="KE4" s="13">
        <v>0</v>
      </c>
      <c r="KF4" s="13">
        <v>0</v>
      </c>
      <c r="KG4" s="13">
        <v>0</v>
      </c>
      <c r="KH4" s="13">
        <v>0</v>
      </c>
      <c r="KI4" s="13">
        <v>0</v>
      </c>
      <c r="KJ4" s="13">
        <v>0</v>
      </c>
      <c r="KK4" s="13">
        <v>0</v>
      </c>
      <c r="KL4" s="13">
        <v>0</v>
      </c>
      <c r="KM4" s="13">
        <v>0</v>
      </c>
      <c r="KN4" s="13">
        <v>0</v>
      </c>
      <c r="KO4" s="13">
        <v>0</v>
      </c>
      <c r="KP4" s="13">
        <v>0</v>
      </c>
      <c r="KQ4" s="13">
        <v>0</v>
      </c>
      <c r="KR4" s="13">
        <v>0</v>
      </c>
      <c r="KS4" s="13">
        <v>0</v>
      </c>
      <c r="KT4" s="13">
        <v>0</v>
      </c>
      <c r="KU4" s="13">
        <v>0</v>
      </c>
      <c r="KV4" s="13">
        <v>0</v>
      </c>
      <c r="KW4" s="13">
        <v>0</v>
      </c>
      <c r="KX4" s="13">
        <v>0</v>
      </c>
      <c r="KY4" s="13">
        <v>0</v>
      </c>
      <c r="KZ4" s="13">
        <v>0</v>
      </c>
      <c r="LA4" s="13">
        <v>0</v>
      </c>
      <c r="LB4" s="13">
        <v>0</v>
      </c>
      <c r="LC4" s="13">
        <v>0</v>
      </c>
      <c r="LD4" s="13">
        <v>0</v>
      </c>
      <c r="LE4" s="13">
        <v>0</v>
      </c>
      <c r="LF4" s="13">
        <v>0</v>
      </c>
      <c r="LG4" s="13">
        <v>0</v>
      </c>
      <c r="LH4" s="13">
        <v>0</v>
      </c>
      <c r="LI4" s="13">
        <v>0</v>
      </c>
      <c r="LJ4" s="13">
        <v>0</v>
      </c>
      <c r="LK4" s="13">
        <v>0</v>
      </c>
      <c r="LL4" s="13">
        <v>0</v>
      </c>
      <c r="LM4" s="13">
        <v>0</v>
      </c>
      <c r="LN4" s="13">
        <v>0</v>
      </c>
      <c r="LO4" s="13">
        <v>0</v>
      </c>
      <c r="LP4" s="13">
        <v>0</v>
      </c>
      <c r="LQ4" s="13">
        <v>0</v>
      </c>
      <c r="LR4" s="13">
        <v>0</v>
      </c>
      <c r="LS4" s="13">
        <v>0</v>
      </c>
      <c r="LT4" s="13">
        <v>0</v>
      </c>
      <c r="LU4" s="13">
        <v>0</v>
      </c>
      <c r="LV4" s="13">
        <v>0</v>
      </c>
      <c r="LW4" s="13">
        <v>0</v>
      </c>
      <c r="LX4" s="13">
        <v>0</v>
      </c>
      <c r="LY4" s="13">
        <v>0</v>
      </c>
      <c r="LZ4" s="13">
        <v>0</v>
      </c>
      <c r="MA4" s="13">
        <v>0</v>
      </c>
      <c r="MB4" s="13">
        <v>0</v>
      </c>
      <c r="MC4" s="13">
        <v>0</v>
      </c>
      <c r="MD4" s="13">
        <v>0</v>
      </c>
      <c r="ME4" s="13">
        <v>0</v>
      </c>
      <c r="MF4" s="13">
        <v>0</v>
      </c>
      <c r="MG4" s="13">
        <v>0</v>
      </c>
      <c r="MH4" s="13">
        <v>0</v>
      </c>
      <c r="MI4" s="13">
        <v>0</v>
      </c>
      <c r="MJ4" s="13">
        <v>0</v>
      </c>
      <c r="MK4" s="13">
        <v>0</v>
      </c>
      <c r="ML4" s="13">
        <v>0</v>
      </c>
      <c r="MM4" s="13">
        <v>0</v>
      </c>
      <c r="MN4" s="13">
        <v>0</v>
      </c>
      <c r="MO4" s="13">
        <v>0</v>
      </c>
      <c r="MP4" s="13">
        <v>0</v>
      </c>
      <c r="MQ4" s="13">
        <v>0</v>
      </c>
      <c r="MR4" s="13">
        <v>0</v>
      </c>
      <c r="MS4" s="13">
        <v>0</v>
      </c>
      <c r="MT4" s="13">
        <v>0</v>
      </c>
      <c r="MU4" s="13">
        <v>0</v>
      </c>
      <c r="MV4" s="13">
        <v>0</v>
      </c>
      <c r="MW4" s="13">
        <v>0</v>
      </c>
      <c r="MX4" s="13">
        <v>0</v>
      </c>
      <c r="MY4" s="13">
        <v>0</v>
      </c>
      <c r="MZ4" s="13">
        <v>0</v>
      </c>
      <c r="NA4" s="13">
        <v>0</v>
      </c>
      <c r="NB4" s="13">
        <v>0</v>
      </c>
      <c r="NC4" s="13">
        <v>0</v>
      </c>
      <c r="ND4" s="13">
        <v>0</v>
      </c>
      <c r="NE4" s="13">
        <v>0</v>
      </c>
      <c r="NF4" s="13">
        <v>0</v>
      </c>
      <c r="NG4" s="13">
        <v>0</v>
      </c>
      <c r="NH4" s="13">
        <v>0</v>
      </c>
      <c r="NI4" s="13">
        <v>0</v>
      </c>
      <c r="NJ4" s="13">
        <v>0</v>
      </c>
      <c r="NK4" s="13">
        <v>0</v>
      </c>
      <c r="NL4" s="13">
        <v>0</v>
      </c>
      <c r="NM4" s="13">
        <v>0</v>
      </c>
      <c r="NN4" s="13">
        <v>0</v>
      </c>
      <c r="NO4" s="13">
        <v>0</v>
      </c>
      <c r="NP4" s="13">
        <v>0</v>
      </c>
      <c r="NQ4" s="13">
        <v>0</v>
      </c>
      <c r="NR4" s="13">
        <v>0</v>
      </c>
      <c r="NS4" s="13">
        <v>0</v>
      </c>
      <c r="NT4" s="13">
        <v>0</v>
      </c>
      <c r="NU4" s="13">
        <v>0</v>
      </c>
      <c r="NV4" s="13">
        <v>0</v>
      </c>
      <c r="NW4" s="13">
        <v>0</v>
      </c>
      <c r="NX4" s="13">
        <v>0</v>
      </c>
      <c r="NY4" s="13">
        <v>0</v>
      </c>
      <c r="NZ4" s="13">
        <v>0</v>
      </c>
      <c r="OA4" s="13">
        <v>0</v>
      </c>
      <c r="OB4" s="13">
        <v>0</v>
      </c>
      <c r="OC4" s="13">
        <v>0</v>
      </c>
      <c r="OD4" s="13">
        <v>0</v>
      </c>
      <c r="OE4" s="13">
        <v>0</v>
      </c>
      <c r="OF4" s="13">
        <v>0</v>
      </c>
      <c r="OG4" s="13">
        <v>0</v>
      </c>
      <c r="OH4" s="13">
        <v>0</v>
      </c>
      <c r="OI4" s="13">
        <v>0</v>
      </c>
      <c r="OJ4" s="13">
        <v>0</v>
      </c>
      <c r="OK4" s="13">
        <v>0</v>
      </c>
      <c r="OL4" s="13">
        <v>0</v>
      </c>
      <c r="OM4" s="13">
        <v>0</v>
      </c>
      <c r="ON4" s="13">
        <v>0</v>
      </c>
      <c r="OO4" s="13">
        <v>0</v>
      </c>
      <c r="OP4" s="13">
        <v>0</v>
      </c>
      <c r="OQ4" s="13">
        <v>0</v>
      </c>
      <c r="OR4" s="13">
        <v>0</v>
      </c>
      <c r="OS4" s="13">
        <v>0</v>
      </c>
      <c r="OT4" s="13">
        <v>0</v>
      </c>
      <c r="OU4" s="13">
        <v>0</v>
      </c>
      <c r="OV4" s="13">
        <v>0</v>
      </c>
      <c r="OW4" s="13">
        <v>0</v>
      </c>
      <c r="OX4" s="13">
        <v>0</v>
      </c>
      <c r="OY4" s="13">
        <v>0</v>
      </c>
      <c r="OZ4" s="13">
        <v>0</v>
      </c>
      <c r="PA4" s="13">
        <v>0</v>
      </c>
      <c r="PB4" s="13">
        <v>0</v>
      </c>
      <c r="PC4" s="13">
        <v>0</v>
      </c>
      <c r="PD4" s="13">
        <v>0</v>
      </c>
      <c r="PE4" s="13">
        <v>0</v>
      </c>
      <c r="PF4" s="13">
        <v>0</v>
      </c>
      <c r="PG4" s="13">
        <v>0</v>
      </c>
      <c r="PH4" s="13">
        <v>0</v>
      </c>
      <c r="PI4" s="13">
        <v>0</v>
      </c>
      <c r="PJ4" s="13">
        <v>0</v>
      </c>
      <c r="PK4" s="13">
        <v>0</v>
      </c>
      <c r="PL4" s="13">
        <v>0</v>
      </c>
      <c r="PM4" s="13">
        <v>0</v>
      </c>
      <c r="PN4" s="13">
        <v>0</v>
      </c>
      <c r="PO4" s="13">
        <v>0</v>
      </c>
      <c r="PP4" s="13">
        <v>0</v>
      </c>
      <c r="PQ4" s="13">
        <v>0</v>
      </c>
      <c r="PR4" s="13">
        <v>0</v>
      </c>
      <c r="PS4" s="13">
        <v>0</v>
      </c>
      <c r="PT4" s="13">
        <v>0</v>
      </c>
      <c r="PU4" s="13">
        <v>0</v>
      </c>
      <c r="PV4" s="13">
        <v>0</v>
      </c>
      <c r="PW4" s="13">
        <v>0</v>
      </c>
      <c r="PX4" s="13">
        <v>0</v>
      </c>
      <c r="PY4" s="13">
        <v>0</v>
      </c>
      <c r="PZ4" s="13">
        <v>0</v>
      </c>
      <c r="QA4" s="13">
        <v>0</v>
      </c>
      <c r="QB4" s="13">
        <v>0</v>
      </c>
      <c r="QC4" s="13">
        <v>0</v>
      </c>
      <c r="QD4" s="13">
        <v>0</v>
      </c>
      <c r="QE4" s="13">
        <v>0</v>
      </c>
      <c r="QF4" s="13">
        <v>0</v>
      </c>
      <c r="QG4" s="13">
        <v>0</v>
      </c>
      <c r="QH4" s="13">
        <v>0</v>
      </c>
      <c r="QI4" s="13">
        <v>0</v>
      </c>
      <c r="QJ4" s="13">
        <v>0</v>
      </c>
      <c r="QK4" s="13">
        <v>0</v>
      </c>
      <c r="QL4" s="13">
        <v>0</v>
      </c>
      <c r="QM4" s="13">
        <v>0</v>
      </c>
      <c r="QN4" s="13">
        <v>0</v>
      </c>
      <c r="QO4" s="13">
        <v>0</v>
      </c>
      <c r="QP4" s="13">
        <v>0</v>
      </c>
      <c r="QQ4" s="13">
        <v>0</v>
      </c>
      <c r="QR4" s="13">
        <v>0</v>
      </c>
      <c r="QS4" s="13">
        <v>0</v>
      </c>
      <c r="QT4" s="13">
        <v>0</v>
      </c>
      <c r="QU4" s="13">
        <v>0</v>
      </c>
      <c r="QV4" s="13">
        <v>0</v>
      </c>
      <c r="QW4" s="13">
        <v>0</v>
      </c>
      <c r="QX4" s="13">
        <v>0</v>
      </c>
      <c r="QY4" s="13">
        <v>0</v>
      </c>
      <c r="QZ4" s="13">
        <v>0</v>
      </c>
      <c r="RA4" s="13">
        <v>0</v>
      </c>
      <c r="RB4" s="13">
        <v>0</v>
      </c>
      <c r="RC4" s="13">
        <v>0</v>
      </c>
      <c r="RD4" s="13">
        <v>0</v>
      </c>
      <c r="RE4" s="13">
        <v>0</v>
      </c>
      <c r="RF4" s="13">
        <v>0</v>
      </c>
      <c r="RG4" s="13">
        <v>0</v>
      </c>
      <c r="RH4" s="13">
        <v>0</v>
      </c>
      <c r="RI4" s="13">
        <v>0</v>
      </c>
      <c r="RJ4" s="13">
        <v>0</v>
      </c>
      <c r="RK4" s="13">
        <v>0</v>
      </c>
      <c r="RL4" s="13">
        <v>0</v>
      </c>
      <c r="RM4" s="13">
        <v>0</v>
      </c>
      <c r="RN4" s="13">
        <v>0</v>
      </c>
      <c r="RO4" s="13">
        <v>0</v>
      </c>
      <c r="RP4" s="13">
        <v>0</v>
      </c>
      <c r="RQ4" s="13">
        <v>0</v>
      </c>
      <c r="RR4" s="13">
        <v>0</v>
      </c>
      <c r="RS4" s="13">
        <v>0</v>
      </c>
      <c r="RT4" s="13">
        <v>0</v>
      </c>
      <c r="RU4" s="13">
        <v>0</v>
      </c>
      <c r="RV4" s="13">
        <v>0</v>
      </c>
      <c r="RW4" s="13">
        <v>0</v>
      </c>
      <c r="RX4" s="13">
        <v>0</v>
      </c>
      <c r="RY4" s="13">
        <v>0</v>
      </c>
      <c r="RZ4" s="13">
        <v>0</v>
      </c>
      <c r="SA4" s="13">
        <v>0</v>
      </c>
      <c r="SB4" s="13">
        <v>0</v>
      </c>
      <c r="SC4" s="13">
        <v>0</v>
      </c>
      <c r="SD4" s="13">
        <v>0</v>
      </c>
      <c r="SE4" s="13">
        <v>0</v>
      </c>
      <c r="SF4" s="13">
        <v>0</v>
      </c>
    </row>
    <row customHeight="true" ht="15" r="5">
      <c r="B5" s="13">
        <v>0</v>
      </c>
      <c r="C5" s="13" t="str">
        <v>12800025601141514</v>
      </c>
      <c r="D5" s="13">
        <v>0</v>
      </c>
      <c r="E5" s="13" t="str">
        <v>200*230cm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40</v>
      </c>
      <c r="AC5" s="13">
        <v>147</v>
      </c>
      <c r="AD5" s="13">
        <v>27</v>
      </c>
      <c r="AE5" s="13">
        <v>66</v>
      </c>
      <c r="AF5" s="13">
        <v>37</v>
      </c>
      <c r="AG5" s="13">
        <v>0</v>
      </c>
      <c r="AH5" s="13">
        <v>100</v>
      </c>
      <c r="AI5" s="13">
        <v>0</v>
      </c>
      <c r="AJ5" s="13">
        <v>62</v>
      </c>
      <c r="AK5" s="13">
        <v>69</v>
      </c>
      <c r="AL5" s="13">
        <v>95</v>
      </c>
      <c r="AM5" s="13">
        <v>417</v>
      </c>
      <c r="AN5" s="13">
        <v>140</v>
      </c>
      <c r="AO5" s="13">
        <v>124</v>
      </c>
      <c r="AP5" s="13">
        <v>393</v>
      </c>
      <c r="AQ5" s="13">
        <v>387</v>
      </c>
      <c r="AR5" s="13">
        <v>343</v>
      </c>
      <c r="AS5" s="13">
        <v>141</v>
      </c>
      <c r="AT5" s="13">
        <v>414</v>
      </c>
      <c r="AU5" s="13">
        <v>448</v>
      </c>
      <c r="AV5" s="13">
        <v>241</v>
      </c>
      <c r="AW5" s="13">
        <v>706</v>
      </c>
      <c r="AX5" s="13">
        <v>517</v>
      </c>
      <c r="AY5" s="13">
        <v>402</v>
      </c>
      <c r="AZ5" s="13">
        <v>93</v>
      </c>
      <c r="BA5" s="13">
        <v>204</v>
      </c>
      <c r="BB5" s="13">
        <v>270</v>
      </c>
      <c r="BC5" s="13">
        <v>349</v>
      </c>
      <c r="BD5" s="13">
        <v>189</v>
      </c>
      <c r="BE5" s="13">
        <v>598</v>
      </c>
      <c r="BF5" s="13">
        <v>579</v>
      </c>
      <c r="BG5" s="13">
        <v>323</v>
      </c>
      <c r="BH5" s="13">
        <v>117</v>
      </c>
      <c r="BI5" s="13">
        <v>624</v>
      </c>
      <c r="BJ5" s="13">
        <v>384</v>
      </c>
      <c r="BK5" s="13">
        <v>0</v>
      </c>
      <c r="BL5" s="13">
        <v>173</v>
      </c>
      <c r="BM5" s="13">
        <v>150</v>
      </c>
      <c r="BN5" s="13">
        <v>52</v>
      </c>
      <c r="BO5" s="13">
        <v>522</v>
      </c>
      <c r="BP5" s="13">
        <v>251</v>
      </c>
      <c r="BQ5" s="13">
        <v>418</v>
      </c>
      <c r="BR5" s="13">
        <v>442</v>
      </c>
      <c r="BS5" s="13">
        <v>131</v>
      </c>
      <c r="BT5" s="13">
        <v>249</v>
      </c>
      <c r="BU5" s="13">
        <v>50</v>
      </c>
      <c r="BV5" s="13">
        <v>1</v>
      </c>
      <c r="BW5" s="13">
        <v>116</v>
      </c>
      <c r="BX5" s="13">
        <v>59</v>
      </c>
      <c r="BY5" s="13">
        <v>0</v>
      </c>
      <c r="BZ5" s="13">
        <v>0</v>
      </c>
      <c r="CA5" s="13">
        <v>82</v>
      </c>
      <c r="CB5" s="13">
        <v>216</v>
      </c>
      <c r="CC5" s="13">
        <v>66</v>
      </c>
      <c r="CD5" s="13">
        <v>284</v>
      </c>
      <c r="CE5" s="13">
        <v>148</v>
      </c>
      <c r="CF5" s="13">
        <v>150</v>
      </c>
      <c r="CG5" s="13">
        <v>141</v>
      </c>
      <c r="CH5" s="13">
        <v>1</v>
      </c>
      <c r="CI5" s="13">
        <v>281</v>
      </c>
      <c r="CJ5" s="13">
        <v>195</v>
      </c>
      <c r="CK5" s="13">
        <v>199</v>
      </c>
      <c r="CL5" s="13">
        <v>70</v>
      </c>
      <c r="CM5" s="13">
        <v>203</v>
      </c>
      <c r="CN5" s="13">
        <v>528</v>
      </c>
      <c r="CO5" s="13">
        <v>395</v>
      </c>
      <c r="CP5" s="13">
        <v>536</v>
      </c>
      <c r="CQ5" s="13">
        <v>79</v>
      </c>
      <c r="CR5" s="13">
        <v>248</v>
      </c>
      <c r="CS5" s="13">
        <v>0</v>
      </c>
      <c r="CT5" s="13">
        <v>139</v>
      </c>
      <c r="CU5" s="13">
        <v>0</v>
      </c>
      <c r="CV5" s="13">
        <v>232</v>
      </c>
      <c r="CW5" s="13">
        <v>314</v>
      </c>
      <c r="CX5" s="13">
        <v>0</v>
      </c>
      <c r="CY5" s="13">
        <v>184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0</v>
      </c>
      <c r="FU5" s="13">
        <v>0</v>
      </c>
      <c r="FV5" s="13">
        <v>0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0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0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0</v>
      </c>
      <c r="IE5" s="13">
        <v>0</v>
      </c>
      <c r="IF5" s="13">
        <v>0</v>
      </c>
      <c r="IG5" s="13">
        <v>0</v>
      </c>
      <c r="IH5" s="13">
        <v>0</v>
      </c>
      <c r="II5" s="13">
        <v>0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0</v>
      </c>
      <c r="IW5" s="13">
        <v>0</v>
      </c>
      <c r="IX5" s="13">
        <v>0</v>
      </c>
      <c r="IY5" s="13">
        <v>0</v>
      </c>
      <c r="IZ5" s="13">
        <v>0</v>
      </c>
      <c r="JA5" s="13">
        <v>0</v>
      </c>
      <c r="JB5" s="13">
        <v>0</v>
      </c>
      <c r="JC5" s="13">
        <v>0</v>
      </c>
      <c r="JD5" s="13">
        <v>0</v>
      </c>
      <c r="JE5" s="13">
        <v>0</v>
      </c>
      <c r="JF5" s="13">
        <v>0</v>
      </c>
      <c r="JG5" s="13">
        <v>0</v>
      </c>
      <c r="JH5" s="13">
        <v>0</v>
      </c>
      <c r="JI5" s="13">
        <v>0</v>
      </c>
      <c r="JJ5" s="13">
        <v>0</v>
      </c>
      <c r="JK5" s="13">
        <v>0</v>
      </c>
      <c r="JL5" s="13">
        <v>0</v>
      </c>
      <c r="JM5" s="13">
        <v>0</v>
      </c>
      <c r="JN5" s="13">
        <v>0</v>
      </c>
      <c r="JO5" s="13">
        <v>0</v>
      </c>
      <c r="JP5" s="13">
        <v>0</v>
      </c>
      <c r="JQ5" s="13">
        <v>0</v>
      </c>
      <c r="JR5" s="13">
        <v>0</v>
      </c>
      <c r="JS5" s="13">
        <v>0</v>
      </c>
      <c r="JT5" s="13">
        <v>0</v>
      </c>
      <c r="JU5" s="13">
        <v>0</v>
      </c>
      <c r="JV5" s="13">
        <v>0</v>
      </c>
      <c r="JW5" s="13">
        <v>0</v>
      </c>
      <c r="JX5" s="13">
        <v>0</v>
      </c>
      <c r="JY5" s="13">
        <v>0</v>
      </c>
      <c r="JZ5" s="13">
        <v>0</v>
      </c>
      <c r="KA5" s="13">
        <v>0</v>
      </c>
      <c r="KB5" s="13">
        <v>0</v>
      </c>
      <c r="KC5" s="13">
        <v>0</v>
      </c>
      <c r="KD5" s="13">
        <v>0</v>
      </c>
      <c r="KE5" s="13">
        <v>0</v>
      </c>
      <c r="KF5" s="13">
        <v>0</v>
      </c>
      <c r="KG5" s="13">
        <v>0</v>
      </c>
      <c r="KH5" s="13">
        <v>0</v>
      </c>
      <c r="KI5" s="13">
        <v>0</v>
      </c>
      <c r="KJ5" s="13">
        <v>0</v>
      </c>
      <c r="KK5" s="13">
        <v>0</v>
      </c>
      <c r="KL5" s="13">
        <v>0</v>
      </c>
      <c r="KM5" s="13">
        <v>0</v>
      </c>
      <c r="KN5" s="13">
        <v>0</v>
      </c>
      <c r="KO5" s="13">
        <v>0</v>
      </c>
      <c r="KP5" s="13">
        <v>0</v>
      </c>
      <c r="KQ5" s="13">
        <v>0</v>
      </c>
      <c r="KR5" s="13">
        <v>0</v>
      </c>
      <c r="KS5" s="13">
        <v>0</v>
      </c>
      <c r="KT5" s="13">
        <v>0</v>
      </c>
      <c r="KU5" s="13">
        <v>0</v>
      </c>
      <c r="KV5" s="13">
        <v>0</v>
      </c>
      <c r="KW5" s="13">
        <v>0</v>
      </c>
      <c r="KX5" s="13">
        <v>0</v>
      </c>
      <c r="KY5" s="13">
        <v>0</v>
      </c>
      <c r="KZ5" s="13">
        <v>0</v>
      </c>
      <c r="LA5" s="13">
        <v>0</v>
      </c>
      <c r="LB5" s="13">
        <v>0</v>
      </c>
      <c r="LC5" s="13">
        <v>0</v>
      </c>
      <c r="LD5" s="13">
        <v>0</v>
      </c>
      <c r="LE5" s="13">
        <v>0</v>
      </c>
      <c r="LF5" s="13">
        <v>0</v>
      </c>
      <c r="LG5" s="13">
        <v>0</v>
      </c>
      <c r="LH5" s="13">
        <v>0</v>
      </c>
      <c r="LI5" s="13">
        <v>0</v>
      </c>
      <c r="LJ5" s="13">
        <v>0</v>
      </c>
      <c r="LK5" s="13">
        <v>0</v>
      </c>
      <c r="LL5" s="13">
        <v>0</v>
      </c>
      <c r="LM5" s="13">
        <v>0</v>
      </c>
      <c r="LN5" s="13">
        <v>0</v>
      </c>
      <c r="LO5" s="13">
        <v>0</v>
      </c>
      <c r="LP5" s="13">
        <v>0</v>
      </c>
      <c r="LQ5" s="13">
        <v>0</v>
      </c>
      <c r="LR5" s="13">
        <v>0</v>
      </c>
      <c r="LS5" s="13">
        <v>0</v>
      </c>
      <c r="LT5" s="13">
        <v>0</v>
      </c>
      <c r="LU5" s="13">
        <v>0</v>
      </c>
      <c r="LV5" s="13">
        <v>0</v>
      </c>
      <c r="LW5" s="13">
        <v>0</v>
      </c>
      <c r="LX5" s="13">
        <v>0</v>
      </c>
      <c r="LY5" s="13">
        <v>0</v>
      </c>
      <c r="LZ5" s="13">
        <v>0</v>
      </c>
      <c r="MA5" s="13">
        <v>0</v>
      </c>
      <c r="MB5" s="13">
        <v>0</v>
      </c>
      <c r="MC5" s="13">
        <v>0</v>
      </c>
      <c r="MD5" s="13">
        <v>0</v>
      </c>
      <c r="ME5" s="13">
        <v>0</v>
      </c>
      <c r="MF5" s="13">
        <v>0</v>
      </c>
      <c r="MG5" s="13">
        <v>0</v>
      </c>
      <c r="MH5" s="13">
        <v>0</v>
      </c>
      <c r="MI5" s="13">
        <v>0</v>
      </c>
      <c r="MJ5" s="13">
        <v>0</v>
      </c>
      <c r="MK5" s="13">
        <v>0</v>
      </c>
      <c r="ML5" s="13">
        <v>0</v>
      </c>
      <c r="MM5" s="13">
        <v>0</v>
      </c>
      <c r="MN5" s="13">
        <v>0</v>
      </c>
      <c r="MO5" s="13">
        <v>0</v>
      </c>
      <c r="MP5" s="13">
        <v>0</v>
      </c>
      <c r="MQ5" s="13">
        <v>0</v>
      </c>
      <c r="MR5" s="13">
        <v>0</v>
      </c>
      <c r="MS5" s="13">
        <v>0</v>
      </c>
      <c r="MT5" s="13">
        <v>0</v>
      </c>
      <c r="MU5" s="13">
        <v>0</v>
      </c>
      <c r="MV5" s="13">
        <v>0</v>
      </c>
      <c r="MW5" s="13">
        <v>0</v>
      </c>
      <c r="MX5" s="13">
        <v>0</v>
      </c>
      <c r="MY5" s="13">
        <v>0</v>
      </c>
      <c r="MZ5" s="13">
        <v>0</v>
      </c>
      <c r="NA5" s="13">
        <v>0</v>
      </c>
      <c r="NB5" s="13">
        <v>0</v>
      </c>
      <c r="NC5" s="13">
        <v>0</v>
      </c>
      <c r="ND5" s="13">
        <v>0</v>
      </c>
      <c r="NE5" s="13">
        <v>0</v>
      </c>
      <c r="NF5" s="13">
        <v>0</v>
      </c>
      <c r="NG5" s="13">
        <v>0</v>
      </c>
      <c r="NH5" s="13">
        <v>0</v>
      </c>
      <c r="NI5" s="13">
        <v>0</v>
      </c>
      <c r="NJ5" s="13">
        <v>0</v>
      </c>
      <c r="NK5" s="13">
        <v>0</v>
      </c>
      <c r="NL5" s="13">
        <v>0</v>
      </c>
      <c r="NM5" s="13">
        <v>0</v>
      </c>
      <c r="NN5" s="13">
        <v>0</v>
      </c>
      <c r="NO5" s="13">
        <v>0</v>
      </c>
      <c r="NP5" s="13">
        <v>0</v>
      </c>
      <c r="NQ5" s="13">
        <v>0</v>
      </c>
      <c r="NR5" s="13">
        <v>0</v>
      </c>
      <c r="NS5" s="13">
        <v>0</v>
      </c>
      <c r="NT5" s="13">
        <v>0</v>
      </c>
      <c r="NU5" s="13">
        <v>0</v>
      </c>
      <c r="NV5" s="13">
        <v>0</v>
      </c>
      <c r="NW5" s="13">
        <v>0</v>
      </c>
      <c r="NX5" s="13">
        <v>0</v>
      </c>
      <c r="NY5" s="13">
        <v>0</v>
      </c>
      <c r="NZ5" s="13">
        <v>0</v>
      </c>
      <c r="OA5" s="13">
        <v>0</v>
      </c>
      <c r="OB5" s="13">
        <v>0</v>
      </c>
      <c r="OC5" s="13">
        <v>0</v>
      </c>
      <c r="OD5" s="13">
        <v>0</v>
      </c>
      <c r="OE5" s="13">
        <v>0</v>
      </c>
      <c r="OF5" s="13">
        <v>0</v>
      </c>
      <c r="OG5" s="13">
        <v>0</v>
      </c>
      <c r="OH5" s="13">
        <v>0</v>
      </c>
      <c r="OI5" s="13">
        <v>0</v>
      </c>
      <c r="OJ5" s="13">
        <v>0</v>
      </c>
      <c r="OK5" s="13">
        <v>0</v>
      </c>
      <c r="OL5" s="13">
        <v>0</v>
      </c>
      <c r="OM5" s="13">
        <v>0</v>
      </c>
      <c r="ON5" s="13">
        <v>0</v>
      </c>
      <c r="OO5" s="13">
        <v>0</v>
      </c>
      <c r="OP5" s="13">
        <v>0</v>
      </c>
      <c r="OQ5" s="13">
        <v>0</v>
      </c>
      <c r="OR5" s="13">
        <v>0</v>
      </c>
      <c r="OS5" s="13">
        <v>0</v>
      </c>
      <c r="OT5" s="13">
        <v>0</v>
      </c>
      <c r="OU5" s="13">
        <v>0</v>
      </c>
      <c r="OV5" s="13">
        <v>0</v>
      </c>
      <c r="OW5" s="13">
        <v>0</v>
      </c>
      <c r="OX5" s="13">
        <v>0</v>
      </c>
      <c r="OY5" s="13">
        <v>0</v>
      </c>
      <c r="OZ5" s="13">
        <v>0</v>
      </c>
      <c r="PA5" s="13">
        <v>0</v>
      </c>
      <c r="PB5" s="13">
        <v>0</v>
      </c>
      <c r="PC5" s="13">
        <v>0</v>
      </c>
      <c r="PD5" s="13">
        <v>0</v>
      </c>
      <c r="PE5" s="13">
        <v>0</v>
      </c>
      <c r="PF5" s="13">
        <v>0</v>
      </c>
      <c r="PG5" s="13">
        <v>0</v>
      </c>
      <c r="PH5" s="13">
        <v>0</v>
      </c>
      <c r="PI5" s="13">
        <v>0</v>
      </c>
      <c r="PJ5" s="13">
        <v>0</v>
      </c>
      <c r="PK5" s="13">
        <v>0</v>
      </c>
      <c r="PL5" s="13">
        <v>0</v>
      </c>
      <c r="PM5" s="13">
        <v>0</v>
      </c>
      <c r="PN5" s="13">
        <v>0</v>
      </c>
      <c r="PO5" s="13">
        <v>0</v>
      </c>
      <c r="PP5" s="13">
        <v>0</v>
      </c>
      <c r="PQ5" s="13">
        <v>0</v>
      </c>
      <c r="PR5" s="13">
        <v>0</v>
      </c>
      <c r="PS5" s="13">
        <v>0</v>
      </c>
      <c r="PT5" s="13">
        <v>0</v>
      </c>
      <c r="PU5" s="13">
        <v>0</v>
      </c>
      <c r="PV5" s="13">
        <v>0</v>
      </c>
      <c r="PW5" s="13">
        <v>0</v>
      </c>
      <c r="PX5" s="13">
        <v>0</v>
      </c>
      <c r="PY5" s="13">
        <v>0</v>
      </c>
      <c r="PZ5" s="13">
        <v>0</v>
      </c>
      <c r="QA5" s="13">
        <v>0</v>
      </c>
      <c r="QB5" s="13">
        <v>0</v>
      </c>
      <c r="QC5" s="13">
        <v>0</v>
      </c>
      <c r="QD5" s="13">
        <v>0</v>
      </c>
      <c r="QE5" s="13">
        <v>0</v>
      </c>
      <c r="QF5" s="13">
        <v>0</v>
      </c>
      <c r="QG5" s="13">
        <v>0</v>
      </c>
      <c r="QH5" s="13">
        <v>0</v>
      </c>
      <c r="QI5" s="13">
        <v>0</v>
      </c>
      <c r="QJ5" s="13">
        <v>0</v>
      </c>
      <c r="QK5" s="13">
        <v>0</v>
      </c>
      <c r="QL5" s="13">
        <v>0</v>
      </c>
      <c r="QM5" s="13">
        <v>0</v>
      </c>
      <c r="QN5" s="13">
        <v>0</v>
      </c>
      <c r="QO5" s="13">
        <v>0</v>
      </c>
      <c r="QP5" s="13">
        <v>0</v>
      </c>
      <c r="QQ5" s="13">
        <v>0</v>
      </c>
      <c r="QR5" s="13">
        <v>0</v>
      </c>
      <c r="QS5" s="13">
        <v>0</v>
      </c>
      <c r="QT5" s="13">
        <v>0</v>
      </c>
      <c r="QU5" s="13">
        <v>0</v>
      </c>
      <c r="QV5" s="13">
        <v>0</v>
      </c>
      <c r="QW5" s="13">
        <v>0</v>
      </c>
      <c r="QX5" s="13">
        <v>0</v>
      </c>
      <c r="QY5" s="13">
        <v>0</v>
      </c>
      <c r="QZ5" s="13">
        <v>0</v>
      </c>
      <c r="RA5" s="13">
        <v>0</v>
      </c>
      <c r="RB5" s="13">
        <v>0</v>
      </c>
      <c r="RC5" s="13">
        <v>0</v>
      </c>
      <c r="RD5" s="13">
        <v>0</v>
      </c>
      <c r="RE5" s="13">
        <v>0</v>
      </c>
      <c r="RF5" s="13">
        <v>0</v>
      </c>
      <c r="RG5" s="13">
        <v>0</v>
      </c>
      <c r="RH5" s="13">
        <v>0</v>
      </c>
      <c r="RI5" s="13">
        <v>0</v>
      </c>
      <c r="RJ5" s="13">
        <v>0</v>
      </c>
      <c r="RK5" s="13">
        <v>0</v>
      </c>
      <c r="RL5" s="13">
        <v>0</v>
      </c>
      <c r="RM5" s="13">
        <v>0</v>
      </c>
      <c r="RN5" s="13">
        <v>0</v>
      </c>
      <c r="RO5" s="13">
        <v>0</v>
      </c>
      <c r="RP5" s="13">
        <v>0</v>
      </c>
      <c r="RQ5" s="13">
        <v>0</v>
      </c>
      <c r="RR5" s="13">
        <v>0</v>
      </c>
      <c r="RS5" s="13">
        <v>0</v>
      </c>
      <c r="RT5" s="13">
        <v>0</v>
      </c>
      <c r="RU5" s="13">
        <v>0</v>
      </c>
      <c r="RV5" s="13">
        <v>0</v>
      </c>
      <c r="RW5" s="13">
        <v>0</v>
      </c>
      <c r="RX5" s="13">
        <v>0</v>
      </c>
      <c r="RY5" s="13">
        <v>0</v>
      </c>
      <c r="RZ5" s="13">
        <v>0</v>
      </c>
      <c r="SA5" s="13">
        <v>0</v>
      </c>
      <c r="SB5" s="13">
        <v>0</v>
      </c>
      <c r="SC5" s="13">
        <v>0</v>
      </c>
      <c r="SD5" s="13">
        <v>0</v>
      </c>
      <c r="SE5" s="13">
        <v>0</v>
      </c>
      <c r="SF5" s="13">
        <v>0</v>
      </c>
    </row>
    <row customHeight="true" ht="15" r="6">
      <c r="B6" s="13">
        <v>0</v>
      </c>
      <c r="C6" s="13" t="str">
        <v>12800025601141513</v>
      </c>
      <c r="D6" s="13">
        <v>0</v>
      </c>
      <c r="E6" s="13" t="str">
        <v>220*240cm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24</v>
      </c>
      <c r="AL6" s="13">
        <v>25</v>
      </c>
      <c r="AM6" s="13">
        <v>212</v>
      </c>
      <c r="AN6" s="13">
        <v>40</v>
      </c>
      <c r="AO6" s="13">
        <v>115</v>
      </c>
      <c r="AP6" s="13">
        <v>33</v>
      </c>
      <c r="AQ6" s="13">
        <v>211</v>
      </c>
      <c r="AR6" s="13">
        <v>213</v>
      </c>
      <c r="AS6" s="13">
        <v>172</v>
      </c>
      <c r="AT6" s="13">
        <v>209</v>
      </c>
      <c r="AU6" s="13">
        <v>262</v>
      </c>
      <c r="AV6" s="13">
        <v>43</v>
      </c>
      <c r="AW6" s="13">
        <v>61</v>
      </c>
      <c r="AX6" s="13">
        <v>82</v>
      </c>
      <c r="AY6" s="13">
        <v>71</v>
      </c>
      <c r="AZ6" s="13">
        <v>119</v>
      </c>
      <c r="BA6" s="13">
        <v>150</v>
      </c>
      <c r="BB6" s="13">
        <v>75</v>
      </c>
      <c r="BC6" s="13">
        <v>85</v>
      </c>
      <c r="BD6" s="13">
        <v>0</v>
      </c>
      <c r="BE6" s="13">
        <v>44</v>
      </c>
      <c r="BF6" s="13">
        <v>30</v>
      </c>
      <c r="BG6" s="13">
        <v>276</v>
      </c>
      <c r="BH6" s="13">
        <v>278</v>
      </c>
      <c r="BI6" s="13">
        <v>28</v>
      </c>
      <c r="BJ6" s="13">
        <v>164</v>
      </c>
      <c r="BK6" s="13">
        <v>0</v>
      </c>
      <c r="BL6" s="13">
        <v>168</v>
      </c>
      <c r="BM6" s="13">
        <v>446</v>
      </c>
      <c r="BN6" s="13">
        <v>211</v>
      </c>
      <c r="BO6" s="13">
        <v>177</v>
      </c>
      <c r="BP6" s="13">
        <v>61</v>
      </c>
      <c r="BQ6" s="13">
        <v>361</v>
      </c>
      <c r="BR6" s="13">
        <v>193</v>
      </c>
      <c r="BS6" s="13">
        <v>331</v>
      </c>
      <c r="BT6" s="13">
        <v>233</v>
      </c>
      <c r="BU6" s="13">
        <v>75</v>
      </c>
      <c r="BV6" s="13">
        <v>4</v>
      </c>
      <c r="BW6" s="13">
        <v>40</v>
      </c>
      <c r="BX6" s="13">
        <v>118</v>
      </c>
      <c r="BY6" s="13">
        <v>0</v>
      </c>
      <c r="BZ6" s="13">
        <v>0</v>
      </c>
      <c r="CA6" s="13">
        <v>156</v>
      </c>
      <c r="CB6" s="13">
        <v>162</v>
      </c>
      <c r="CC6" s="13">
        <v>171</v>
      </c>
      <c r="CD6" s="13">
        <v>86</v>
      </c>
      <c r="CE6" s="13">
        <v>85</v>
      </c>
      <c r="CF6" s="13">
        <v>107</v>
      </c>
      <c r="CG6" s="13">
        <v>23</v>
      </c>
      <c r="CH6" s="13">
        <v>6</v>
      </c>
      <c r="CI6" s="13">
        <v>14</v>
      </c>
      <c r="CJ6" s="13">
        <v>11</v>
      </c>
      <c r="CK6" s="13">
        <v>0</v>
      </c>
      <c r="CL6" s="13">
        <v>90</v>
      </c>
      <c r="CM6" s="13">
        <v>308</v>
      </c>
      <c r="CN6" s="13">
        <v>169</v>
      </c>
      <c r="CO6" s="13">
        <v>174</v>
      </c>
      <c r="CP6" s="13">
        <v>255</v>
      </c>
      <c r="CQ6" s="13">
        <v>6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0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0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0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0</v>
      </c>
      <c r="IE6" s="13">
        <v>0</v>
      </c>
      <c r="IF6" s="13">
        <v>0</v>
      </c>
      <c r="IG6" s="13">
        <v>0</v>
      </c>
      <c r="IH6" s="13">
        <v>0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0</v>
      </c>
      <c r="IW6" s="13">
        <v>0</v>
      </c>
      <c r="IX6" s="13">
        <v>0</v>
      </c>
      <c r="IY6" s="13">
        <v>0</v>
      </c>
      <c r="IZ6" s="13">
        <v>0</v>
      </c>
      <c r="JA6" s="13">
        <v>0</v>
      </c>
      <c r="JB6" s="13">
        <v>0</v>
      </c>
      <c r="JC6" s="13">
        <v>0</v>
      </c>
      <c r="JD6" s="13">
        <v>0</v>
      </c>
      <c r="JE6" s="13">
        <v>0</v>
      </c>
      <c r="JF6" s="13">
        <v>0</v>
      </c>
      <c r="JG6" s="13">
        <v>0</v>
      </c>
      <c r="JH6" s="13">
        <v>0</v>
      </c>
      <c r="JI6" s="13">
        <v>0</v>
      </c>
      <c r="JJ6" s="13">
        <v>0</v>
      </c>
      <c r="JK6" s="13">
        <v>0</v>
      </c>
      <c r="JL6" s="13">
        <v>0</v>
      </c>
      <c r="JM6" s="13">
        <v>0</v>
      </c>
      <c r="JN6" s="13">
        <v>0</v>
      </c>
      <c r="JO6" s="13">
        <v>0</v>
      </c>
      <c r="JP6" s="13">
        <v>0</v>
      </c>
      <c r="JQ6" s="13">
        <v>0</v>
      </c>
      <c r="JR6" s="13">
        <v>0</v>
      </c>
      <c r="JS6" s="13">
        <v>0</v>
      </c>
      <c r="JT6" s="13">
        <v>0</v>
      </c>
      <c r="JU6" s="13">
        <v>0</v>
      </c>
      <c r="JV6" s="13">
        <v>0</v>
      </c>
      <c r="JW6" s="13">
        <v>0</v>
      </c>
      <c r="JX6" s="13">
        <v>0</v>
      </c>
      <c r="JY6" s="13">
        <v>0</v>
      </c>
      <c r="JZ6" s="13">
        <v>0</v>
      </c>
      <c r="KA6" s="13">
        <v>0</v>
      </c>
      <c r="KB6" s="13">
        <v>0</v>
      </c>
      <c r="KC6" s="13">
        <v>0</v>
      </c>
      <c r="KD6" s="13">
        <v>0</v>
      </c>
      <c r="KE6" s="13">
        <v>0</v>
      </c>
      <c r="KF6" s="13">
        <v>0</v>
      </c>
      <c r="KG6" s="13">
        <v>0</v>
      </c>
      <c r="KH6" s="13">
        <v>0</v>
      </c>
      <c r="KI6" s="13">
        <v>0</v>
      </c>
      <c r="KJ6" s="13">
        <v>0</v>
      </c>
      <c r="KK6" s="13">
        <v>0</v>
      </c>
      <c r="KL6" s="13">
        <v>0</v>
      </c>
      <c r="KM6" s="13">
        <v>0</v>
      </c>
      <c r="KN6" s="13">
        <v>0</v>
      </c>
      <c r="KO6" s="13">
        <v>0</v>
      </c>
      <c r="KP6" s="13">
        <v>0</v>
      </c>
      <c r="KQ6" s="13">
        <v>0</v>
      </c>
      <c r="KR6" s="13">
        <v>0</v>
      </c>
      <c r="KS6" s="13">
        <v>0</v>
      </c>
      <c r="KT6" s="13">
        <v>0</v>
      </c>
      <c r="KU6" s="13">
        <v>0</v>
      </c>
      <c r="KV6" s="13">
        <v>0</v>
      </c>
      <c r="KW6" s="13">
        <v>0</v>
      </c>
      <c r="KX6" s="13">
        <v>0</v>
      </c>
      <c r="KY6" s="13">
        <v>0</v>
      </c>
      <c r="KZ6" s="13">
        <v>0</v>
      </c>
      <c r="LA6" s="13">
        <v>0</v>
      </c>
      <c r="LB6" s="13">
        <v>0</v>
      </c>
      <c r="LC6" s="13">
        <v>0</v>
      </c>
      <c r="LD6" s="13">
        <v>0</v>
      </c>
      <c r="LE6" s="13">
        <v>0</v>
      </c>
      <c r="LF6" s="13">
        <v>0</v>
      </c>
      <c r="LG6" s="13">
        <v>0</v>
      </c>
      <c r="LH6" s="13">
        <v>0</v>
      </c>
      <c r="LI6" s="13">
        <v>0</v>
      </c>
      <c r="LJ6" s="13">
        <v>0</v>
      </c>
      <c r="LK6" s="13">
        <v>0</v>
      </c>
      <c r="LL6" s="13">
        <v>0</v>
      </c>
      <c r="LM6" s="13">
        <v>0</v>
      </c>
      <c r="LN6" s="13">
        <v>0</v>
      </c>
      <c r="LO6" s="13">
        <v>0</v>
      </c>
      <c r="LP6" s="13">
        <v>0</v>
      </c>
      <c r="LQ6" s="13">
        <v>0</v>
      </c>
      <c r="LR6" s="13">
        <v>0</v>
      </c>
      <c r="LS6" s="13">
        <v>0</v>
      </c>
      <c r="LT6" s="13">
        <v>0</v>
      </c>
      <c r="LU6" s="13">
        <v>0</v>
      </c>
      <c r="LV6" s="13">
        <v>0</v>
      </c>
      <c r="LW6" s="13">
        <v>0</v>
      </c>
      <c r="LX6" s="13">
        <v>0</v>
      </c>
      <c r="LY6" s="13">
        <v>0</v>
      </c>
      <c r="LZ6" s="13">
        <v>0</v>
      </c>
      <c r="MA6" s="13">
        <v>0</v>
      </c>
      <c r="MB6" s="13">
        <v>0</v>
      </c>
      <c r="MC6" s="13">
        <v>0</v>
      </c>
      <c r="MD6" s="13">
        <v>0</v>
      </c>
      <c r="ME6" s="13">
        <v>0</v>
      </c>
      <c r="MF6" s="13">
        <v>0</v>
      </c>
      <c r="MG6" s="13">
        <v>0</v>
      </c>
      <c r="MH6" s="13">
        <v>0</v>
      </c>
      <c r="MI6" s="13">
        <v>0</v>
      </c>
      <c r="MJ6" s="13">
        <v>0</v>
      </c>
      <c r="MK6" s="13">
        <v>0</v>
      </c>
      <c r="ML6" s="13">
        <v>0</v>
      </c>
      <c r="MM6" s="13">
        <v>0</v>
      </c>
      <c r="MN6" s="13">
        <v>0</v>
      </c>
      <c r="MO6" s="13">
        <v>0</v>
      </c>
      <c r="MP6" s="13">
        <v>0</v>
      </c>
      <c r="MQ6" s="13">
        <v>0</v>
      </c>
      <c r="MR6" s="13">
        <v>0</v>
      </c>
      <c r="MS6" s="13">
        <v>0</v>
      </c>
      <c r="MT6" s="13">
        <v>0</v>
      </c>
      <c r="MU6" s="13">
        <v>0</v>
      </c>
      <c r="MV6" s="13">
        <v>0</v>
      </c>
      <c r="MW6" s="13">
        <v>0</v>
      </c>
      <c r="MX6" s="13">
        <v>0</v>
      </c>
      <c r="MY6" s="13">
        <v>0</v>
      </c>
      <c r="MZ6" s="13">
        <v>0</v>
      </c>
      <c r="NA6" s="13">
        <v>0</v>
      </c>
      <c r="NB6" s="13">
        <v>0</v>
      </c>
      <c r="NC6" s="13">
        <v>0</v>
      </c>
      <c r="ND6" s="13">
        <v>0</v>
      </c>
      <c r="NE6" s="13">
        <v>0</v>
      </c>
      <c r="NF6" s="13">
        <v>0</v>
      </c>
      <c r="NG6" s="13">
        <v>0</v>
      </c>
      <c r="NH6" s="13">
        <v>0</v>
      </c>
      <c r="NI6" s="13">
        <v>0</v>
      </c>
      <c r="NJ6" s="13">
        <v>0</v>
      </c>
      <c r="NK6" s="13">
        <v>0</v>
      </c>
      <c r="NL6" s="13">
        <v>0</v>
      </c>
      <c r="NM6" s="13">
        <v>0</v>
      </c>
      <c r="NN6" s="13">
        <v>0</v>
      </c>
      <c r="NO6" s="13">
        <v>0</v>
      </c>
      <c r="NP6" s="13">
        <v>0</v>
      </c>
      <c r="NQ6" s="13">
        <v>0</v>
      </c>
      <c r="NR6" s="13">
        <v>0</v>
      </c>
      <c r="NS6" s="13">
        <v>0</v>
      </c>
      <c r="NT6" s="13">
        <v>0</v>
      </c>
      <c r="NU6" s="13">
        <v>0</v>
      </c>
      <c r="NV6" s="13">
        <v>0</v>
      </c>
      <c r="NW6" s="13">
        <v>0</v>
      </c>
      <c r="NX6" s="13">
        <v>0</v>
      </c>
      <c r="NY6" s="13">
        <v>0</v>
      </c>
      <c r="NZ6" s="13">
        <v>0</v>
      </c>
      <c r="OA6" s="13">
        <v>0</v>
      </c>
      <c r="OB6" s="13">
        <v>0</v>
      </c>
      <c r="OC6" s="13">
        <v>0</v>
      </c>
      <c r="OD6" s="13">
        <v>0</v>
      </c>
      <c r="OE6" s="13">
        <v>0</v>
      </c>
      <c r="OF6" s="13">
        <v>0</v>
      </c>
      <c r="OG6" s="13">
        <v>0</v>
      </c>
      <c r="OH6" s="13">
        <v>0</v>
      </c>
      <c r="OI6" s="13">
        <v>0</v>
      </c>
      <c r="OJ6" s="13">
        <v>0</v>
      </c>
      <c r="OK6" s="13">
        <v>0</v>
      </c>
      <c r="OL6" s="13">
        <v>0</v>
      </c>
      <c r="OM6" s="13">
        <v>0</v>
      </c>
      <c r="ON6" s="13">
        <v>0</v>
      </c>
      <c r="OO6" s="13">
        <v>0</v>
      </c>
      <c r="OP6" s="13">
        <v>0</v>
      </c>
      <c r="OQ6" s="13">
        <v>0</v>
      </c>
      <c r="OR6" s="13">
        <v>0</v>
      </c>
      <c r="OS6" s="13">
        <v>0</v>
      </c>
      <c r="OT6" s="13">
        <v>0</v>
      </c>
      <c r="OU6" s="13">
        <v>0</v>
      </c>
      <c r="OV6" s="13">
        <v>0</v>
      </c>
      <c r="OW6" s="13">
        <v>0</v>
      </c>
      <c r="OX6" s="13">
        <v>0</v>
      </c>
      <c r="OY6" s="13">
        <v>0</v>
      </c>
      <c r="OZ6" s="13">
        <v>0</v>
      </c>
      <c r="PA6" s="13">
        <v>0</v>
      </c>
      <c r="PB6" s="13">
        <v>0</v>
      </c>
      <c r="PC6" s="13">
        <v>0</v>
      </c>
      <c r="PD6" s="13">
        <v>0</v>
      </c>
      <c r="PE6" s="13">
        <v>0</v>
      </c>
      <c r="PF6" s="13">
        <v>0</v>
      </c>
      <c r="PG6" s="13">
        <v>0</v>
      </c>
      <c r="PH6" s="13">
        <v>0</v>
      </c>
      <c r="PI6" s="13">
        <v>0</v>
      </c>
      <c r="PJ6" s="13">
        <v>0</v>
      </c>
      <c r="PK6" s="13">
        <v>0</v>
      </c>
      <c r="PL6" s="13">
        <v>0</v>
      </c>
      <c r="PM6" s="13">
        <v>0</v>
      </c>
      <c r="PN6" s="13">
        <v>0</v>
      </c>
      <c r="PO6" s="13">
        <v>0</v>
      </c>
      <c r="PP6" s="13">
        <v>0</v>
      </c>
      <c r="PQ6" s="13">
        <v>0</v>
      </c>
      <c r="PR6" s="13">
        <v>0</v>
      </c>
      <c r="PS6" s="13">
        <v>0</v>
      </c>
      <c r="PT6" s="13">
        <v>0</v>
      </c>
      <c r="PU6" s="13">
        <v>0</v>
      </c>
      <c r="PV6" s="13">
        <v>0</v>
      </c>
      <c r="PW6" s="13">
        <v>0</v>
      </c>
      <c r="PX6" s="13">
        <v>0</v>
      </c>
      <c r="PY6" s="13">
        <v>0</v>
      </c>
      <c r="PZ6" s="13">
        <v>0</v>
      </c>
      <c r="QA6" s="13">
        <v>0</v>
      </c>
      <c r="QB6" s="13">
        <v>0</v>
      </c>
      <c r="QC6" s="13">
        <v>0</v>
      </c>
      <c r="QD6" s="13">
        <v>0</v>
      </c>
      <c r="QE6" s="13">
        <v>0</v>
      </c>
      <c r="QF6" s="13">
        <v>0</v>
      </c>
      <c r="QG6" s="13">
        <v>0</v>
      </c>
      <c r="QH6" s="13">
        <v>0</v>
      </c>
      <c r="QI6" s="13">
        <v>0</v>
      </c>
      <c r="QJ6" s="13">
        <v>0</v>
      </c>
      <c r="QK6" s="13">
        <v>0</v>
      </c>
      <c r="QL6" s="13">
        <v>0</v>
      </c>
      <c r="QM6" s="13">
        <v>0</v>
      </c>
      <c r="QN6" s="13">
        <v>0</v>
      </c>
      <c r="QO6" s="13">
        <v>0</v>
      </c>
      <c r="QP6" s="13">
        <v>0</v>
      </c>
      <c r="QQ6" s="13">
        <v>0</v>
      </c>
      <c r="QR6" s="13">
        <v>0</v>
      </c>
      <c r="QS6" s="13">
        <v>0</v>
      </c>
      <c r="QT6" s="13">
        <v>0</v>
      </c>
      <c r="QU6" s="13">
        <v>0</v>
      </c>
      <c r="QV6" s="13">
        <v>0</v>
      </c>
      <c r="QW6" s="13">
        <v>0</v>
      </c>
      <c r="QX6" s="13">
        <v>0</v>
      </c>
      <c r="QY6" s="13">
        <v>0</v>
      </c>
      <c r="QZ6" s="13">
        <v>0</v>
      </c>
      <c r="RA6" s="13">
        <v>0</v>
      </c>
      <c r="RB6" s="13">
        <v>0</v>
      </c>
      <c r="RC6" s="13">
        <v>0</v>
      </c>
      <c r="RD6" s="13">
        <v>0</v>
      </c>
      <c r="RE6" s="13">
        <v>0</v>
      </c>
      <c r="RF6" s="13">
        <v>0</v>
      </c>
      <c r="RG6" s="13">
        <v>0</v>
      </c>
      <c r="RH6" s="13">
        <v>0</v>
      </c>
      <c r="RI6" s="13">
        <v>0</v>
      </c>
      <c r="RJ6" s="13">
        <v>0</v>
      </c>
      <c r="RK6" s="13">
        <v>0</v>
      </c>
      <c r="RL6" s="13">
        <v>0</v>
      </c>
      <c r="RM6" s="13">
        <v>0</v>
      </c>
      <c r="RN6" s="13">
        <v>0</v>
      </c>
      <c r="RO6" s="13">
        <v>0</v>
      </c>
      <c r="RP6" s="13">
        <v>0</v>
      </c>
      <c r="RQ6" s="13">
        <v>0</v>
      </c>
      <c r="RR6" s="13">
        <v>0</v>
      </c>
      <c r="RS6" s="13">
        <v>0</v>
      </c>
      <c r="RT6" s="13">
        <v>0</v>
      </c>
      <c r="RU6" s="13">
        <v>0</v>
      </c>
      <c r="RV6" s="13">
        <v>0</v>
      </c>
      <c r="RW6" s="13">
        <v>0</v>
      </c>
      <c r="RX6" s="13">
        <v>0</v>
      </c>
      <c r="RY6" s="13">
        <v>0</v>
      </c>
      <c r="RZ6" s="13">
        <v>0</v>
      </c>
      <c r="SA6" s="13">
        <v>0</v>
      </c>
      <c r="SB6" s="13">
        <v>0</v>
      </c>
      <c r="SC6" s="13">
        <v>0</v>
      </c>
      <c r="SD6" s="13">
        <v>0</v>
      </c>
      <c r="SE6" s="13">
        <v>0</v>
      </c>
      <c r="SF6" s="13">
        <v>0</v>
      </c>
    </row>
    <row customHeight="true" ht="15" r="7">
      <c r="B7" s="13">
        <v>0</v>
      </c>
      <c r="C7" s="13" t="str">
        <v>12800025601141416</v>
      </c>
      <c r="D7" s="13" t="str">
        <v>黎明灰</v>
      </c>
      <c r="E7" s="13" t="str">
        <v>150*200cm</v>
      </c>
      <c r="F7" s="13">
        <v>0</v>
      </c>
      <c r="G7" s="13">
        <v>0</v>
      </c>
      <c r="H7" s="13">
        <v>0</v>
      </c>
      <c r="I7" s="13">
        <v>0</v>
      </c>
      <c r="J7" s="13">
        <v>2</v>
      </c>
      <c r="K7" s="13">
        <v>74</v>
      </c>
      <c r="L7" s="13">
        <v>62</v>
      </c>
      <c r="M7" s="13">
        <v>0</v>
      </c>
      <c r="N7" s="13">
        <v>0</v>
      </c>
      <c r="O7" s="13">
        <v>78</v>
      </c>
      <c r="P7" s="13">
        <v>118</v>
      </c>
      <c r="Q7" s="13">
        <v>0</v>
      </c>
      <c r="R7" s="13">
        <v>107</v>
      </c>
      <c r="S7" s="13">
        <v>139</v>
      </c>
      <c r="T7" s="13">
        <v>158</v>
      </c>
      <c r="U7" s="13">
        <v>0</v>
      </c>
      <c r="V7" s="13">
        <v>336</v>
      </c>
      <c r="W7" s="13">
        <v>32</v>
      </c>
      <c r="X7" s="13">
        <v>29</v>
      </c>
      <c r="Y7" s="13">
        <v>80</v>
      </c>
      <c r="Z7" s="13">
        <v>0</v>
      </c>
      <c r="AA7" s="13">
        <v>39</v>
      </c>
      <c r="AB7" s="13">
        <v>76</v>
      </c>
      <c r="AC7" s="13">
        <v>40</v>
      </c>
      <c r="AD7" s="13">
        <v>142</v>
      </c>
      <c r="AE7" s="13">
        <v>22</v>
      </c>
      <c r="AF7" s="13">
        <v>59</v>
      </c>
      <c r="AG7" s="13">
        <v>0</v>
      </c>
      <c r="AH7" s="13">
        <v>0</v>
      </c>
      <c r="AI7" s="13">
        <v>271</v>
      </c>
      <c r="AJ7" s="13">
        <v>95</v>
      </c>
      <c r="AK7" s="13">
        <v>0</v>
      </c>
      <c r="AL7" s="13">
        <v>17</v>
      </c>
      <c r="AM7" s="13">
        <v>53</v>
      </c>
      <c r="AN7" s="13">
        <v>27</v>
      </c>
      <c r="AO7" s="13">
        <v>34</v>
      </c>
      <c r="AP7" s="13">
        <v>31</v>
      </c>
      <c r="AQ7" s="13">
        <v>0</v>
      </c>
      <c r="AR7" s="13">
        <v>0</v>
      </c>
      <c r="AS7" s="13">
        <v>0</v>
      </c>
      <c r="AT7" s="13">
        <v>99</v>
      </c>
      <c r="AU7" s="13">
        <v>0</v>
      </c>
      <c r="AV7" s="13">
        <v>112</v>
      </c>
      <c r="AW7" s="13">
        <v>23</v>
      </c>
      <c r="AX7" s="13">
        <v>53</v>
      </c>
      <c r="AY7" s="13">
        <v>54</v>
      </c>
      <c r="AZ7" s="13">
        <v>18</v>
      </c>
      <c r="BA7" s="13">
        <v>32</v>
      </c>
      <c r="BB7" s="13">
        <v>462</v>
      </c>
      <c r="BC7" s="13">
        <v>272</v>
      </c>
      <c r="BD7" s="13">
        <v>307</v>
      </c>
      <c r="BE7" s="13">
        <v>67</v>
      </c>
      <c r="BF7" s="13">
        <v>73</v>
      </c>
      <c r="BG7" s="13">
        <v>6</v>
      </c>
      <c r="BH7" s="13">
        <v>93</v>
      </c>
      <c r="BI7" s="13">
        <v>86</v>
      </c>
      <c r="BJ7" s="13">
        <v>167</v>
      </c>
      <c r="BK7" s="13">
        <v>0</v>
      </c>
      <c r="BL7" s="13">
        <v>180</v>
      </c>
      <c r="BM7" s="13">
        <v>0</v>
      </c>
      <c r="BN7" s="13">
        <v>179</v>
      </c>
      <c r="BO7" s="13">
        <v>358</v>
      </c>
      <c r="BP7" s="13">
        <v>212</v>
      </c>
      <c r="BQ7" s="13">
        <v>34</v>
      </c>
      <c r="BR7" s="13">
        <v>0</v>
      </c>
      <c r="BS7" s="13">
        <v>0</v>
      </c>
      <c r="BT7" s="13">
        <v>91</v>
      </c>
      <c r="BU7" s="13">
        <v>128</v>
      </c>
      <c r="BV7" s="13">
        <v>7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5</v>
      </c>
      <c r="CD7" s="13">
        <v>0</v>
      </c>
      <c r="CE7" s="13">
        <v>48</v>
      </c>
      <c r="CF7" s="13">
        <v>15</v>
      </c>
      <c r="CG7" s="13">
        <v>0</v>
      </c>
      <c r="CH7" s="13">
        <v>0</v>
      </c>
      <c r="CI7" s="13">
        <v>0</v>
      </c>
      <c r="CJ7" s="13">
        <v>38</v>
      </c>
      <c r="CK7" s="13">
        <v>0</v>
      </c>
      <c r="CL7" s="13">
        <v>0</v>
      </c>
      <c r="CM7" s="13">
        <v>0</v>
      </c>
      <c r="CN7" s="13">
        <v>0</v>
      </c>
      <c r="CO7" s="13">
        <v>49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0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0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0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0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0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0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0</v>
      </c>
      <c r="IE7" s="13">
        <v>0</v>
      </c>
      <c r="IF7" s="13">
        <v>0</v>
      </c>
      <c r="IG7" s="13">
        <v>0</v>
      </c>
      <c r="IH7" s="13">
        <v>0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0</v>
      </c>
      <c r="IW7" s="13">
        <v>0</v>
      </c>
      <c r="IX7" s="13">
        <v>0</v>
      </c>
      <c r="IY7" s="13">
        <v>0</v>
      </c>
      <c r="IZ7" s="13">
        <v>0</v>
      </c>
      <c r="JA7" s="13">
        <v>0</v>
      </c>
      <c r="JB7" s="13">
        <v>0</v>
      </c>
      <c r="JC7" s="13">
        <v>0</v>
      </c>
      <c r="JD7" s="13">
        <v>0</v>
      </c>
      <c r="JE7" s="13">
        <v>0</v>
      </c>
      <c r="JF7" s="13">
        <v>0</v>
      </c>
      <c r="JG7" s="13">
        <v>0</v>
      </c>
      <c r="JH7" s="13">
        <v>0</v>
      </c>
      <c r="JI7" s="13">
        <v>0</v>
      </c>
      <c r="JJ7" s="13">
        <v>0</v>
      </c>
      <c r="JK7" s="13">
        <v>0</v>
      </c>
      <c r="JL7" s="13">
        <v>0</v>
      </c>
      <c r="JM7" s="13">
        <v>0</v>
      </c>
      <c r="JN7" s="13">
        <v>0</v>
      </c>
      <c r="JO7" s="13">
        <v>0</v>
      </c>
      <c r="JP7" s="13">
        <v>0</v>
      </c>
      <c r="JQ7" s="13">
        <v>0</v>
      </c>
      <c r="JR7" s="13">
        <v>0</v>
      </c>
      <c r="JS7" s="13">
        <v>0</v>
      </c>
      <c r="JT7" s="13">
        <v>0</v>
      </c>
      <c r="JU7" s="13">
        <v>0</v>
      </c>
      <c r="JV7" s="13">
        <v>0</v>
      </c>
      <c r="JW7" s="13">
        <v>0</v>
      </c>
      <c r="JX7" s="13">
        <v>0</v>
      </c>
      <c r="JY7" s="13">
        <v>0</v>
      </c>
      <c r="JZ7" s="13">
        <v>0</v>
      </c>
      <c r="KA7" s="13">
        <v>0</v>
      </c>
      <c r="KB7" s="13">
        <v>0</v>
      </c>
      <c r="KC7" s="13">
        <v>0</v>
      </c>
      <c r="KD7" s="13">
        <v>0</v>
      </c>
      <c r="KE7" s="13">
        <v>0</v>
      </c>
      <c r="KF7" s="13">
        <v>0</v>
      </c>
      <c r="KG7" s="13">
        <v>0</v>
      </c>
      <c r="KH7" s="13">
        <v>0</v>
      </c>
      <c r="KI7" s="13">
        <v>0</v>
      </c>
      <c r="KJ7" s="13">
        <v>0</v>
      </c>
      <c r="KK7" s="13">
        <v>0</v>
      </c>
      <c r="KL7" s="13">
        <v>0</v>
      </c>
      <c r="KM7" s="13">
        <v>0</v>
      </c>
      <c r="KN7" s="13">
        <v>0</v>
      </c>
      <c r="KO7" s="13">
        <v>0</v>
      </c>
      <c r="KP7" s="13">
        <v>0</v>
      </c>
      <c r="KQ7" s="13">
        <v>0</v>
      </c>
      <c r="KR7" s="13">
        <v>0</v>
      </c>
      <c r="KS7" s="13">
        <v>0</v>
      </c>
      <c r="KT7" s="13">
        <v>0</v>
      </c>
      <c r="KU7" s="13">
        <v>0</v>
      </c>
      <c r="KV7" s="13">
        <v>0</v>
      </c>
      <c r="KW7" s="13">
        <v>0</v>
      </c>
      <c r="KX7" s="13">
        <v>0</v>
      </c>
      <c r="KY7" s="13">
        <v>0</v>
      </c>
      <c r="KZ7" s="13">
        <v>0</v>
      </c>
      <c r="LA7" s="13">
        <v>0</v>
      </c>
      <c r="LB7" s="13">
        <v>0</v>
      </c>
      <c r="LC7" s="13">
        <v>0</v>
      </c>
      <c r="LD7" s="13">
        <v>0</v>
      </c>
      <c r="LE7" s="13">
        <v>0</v>
      </c>
      <c r="LF7" s="13">
        <v>0</v>
      </c>
      <c r="LG7" s="13">
        <v>0</v>
      </c>
      <c r="LH7" s="13">
        <v>0</v>
      </c>
      <c r="LI7" s="13">
        <v>0</v>
      </c>
      <c r="LJ7" s="13">
        <v>0</v>
      </c>
      <c r="LK7" s="13">
        <v>0</v>
      </c>
      <c r="LL7" s="13">
        <v>0</v>
      </c>
      <c r="LM7" s="13">
        <v>0</v>
      </c>
      <c r="LN7" s="13">
        <v>0</v>
      </c>
      <c r="LO7" s="13">
        <v>0</v>
      </c>
      <c r="LP7" s="13">
        <v>0</v>
      </c>
      <c r="LQ7" s="13">
        <v>0</v>
      </c>
      <c r="LR7" s="13">
        <v>0</v>
      </c>
      <c r="LS7" s="13">
        <v>0</v>
      </c>
      <c r="LT7" s="13">
        <v>0</v>
      </c>
      <c r="LU7" s="13">
        <v>0</v>
      </c>
      <c r="LV7" s="13">
        <v>0</v>
      </c>
      <c r="LW7" s="13">
        <v>0</v>
      </c>
      <c r="LX7" s="13">
        <v>0</v>
      </c>
      <c r="LY7" s="13">
        <v>0</v>
      </c>
      <c r="LZ7" s="13">
        <v>0</v>
      </c>
      <c r="MA7" s="13">
        <v>0</v>
      </c>
      <c r="MB7" s="13">
        <v>0</v>
      </c>
      <c r="MC7" s="13">
        <v>0</v>
      </c>
      <c r="MD7" s="13">
        <v>0</v>
      </c>
      <c r="ME7" s="13">
        <v>0</v>
      </c>
      <c r="MF7" s="13">
        <v>0</v>
      </c>
      <c r="MG7" s="13">
        <v>0</v>
      </c>
      <c r="MH7" s="13">
        <v>0</v>
      </c>
      <c r="MI7" s="13">
        <v>0</v>
      </c>
      <c r="MJ7" s="13">
        <v>0</v>
      </c>
      <c r="MK7" s="13">
        <v>0</v>
      </c>
      <c r="ML7" s="13">
        <v>0</v>
      </c>
      <c r="MM7" s="13">
        <v>0</v>
      </c>
      <c r="MN7" s="13">
        <v>0</v>
      </c>
      <c r="MO7" s="13">
        <v>0</v>
      </c>
      <c r="MP7" s="13">
        <v>0</v>
      </c>
      <c r="MQ7" s="13">
        <v>0</v>
      </c>
      <c r="MR7" s="13">
        <v>0</v>
      </c>
      <c r="MS7" s="13">
        <v>0</v>
      </c>
      <c r="MT7" s="13">
        <v>0</v>
      </c>
      <c r="MU7" s="13">
        <v>0</v>
      </c>
      <c r="MV7" s="13">
        <v>0</v>
      </c>
      <c r="MW7" s="13">
        <v>0</v>
      </c>
      <c r="MX7" s="13">
        <v>0</v>
      </c>
      <c r="MY7" s="13">
        <v>0</v>
      </c>
      <c r="MZ7" s="13">
        <v>0</v>
      </c>
      <c r="NA7" s="13">
        <v>0</v>
      </c>
      <c r="NB7" s="13">
        <v>0</v>
      </c>
      <c r="NC7" s="13">
        <v>0</v>
      </c>
      <c r="ND7" s="13">
        <v>0</v>
      </c>
      <c r="NE7" s="13">
        <v>0</v>
      </c>
      <c r="NF7" s="13">
        <v>0</v>
      </c>
      <c r="NG7" s="13">
        <v>0</v>
      </c>
      <c r="NH7" s="13">
        <v>0</v>
      </c>
      <c r="NI7" s="13">
        <v>0</v>
      </c>
      <c r="NJ7" s="13">
        <v>0</v>
      </c>
      <c r="NK7" s="13">
        <v>0</v>
      </c>
      <c r="NL7" s="13">
        <v>0</v>
      </c>
      <c r="NM7" s="13">
        <v>0</v>
      </c>
      <c r="NN7" s="13">
        <v>0</v>
      </c>
      <c r="NO7" s="13">
        <v>0</v>
      </c>
      <c r="NP7" s="13">
        <v>0</v>
      </c>
      <c r="NQ7" s="13">
        <v>0</v>
      </c>
      <c r="NR7" s="13">
        <v>0</v>
      </c>
      <c r="NS7" s="13">
        <v>0</v>
      </c>
      <c r="NT7" s="13">
        <v>0</v>
      </c>
      <c r="NU7" s="13">
        <v>0</v>
      </c>
      <c r="NV7" s="13">
        <v>0</v>
      </c>
      <c r="NW7" s="13">
        <v>0</v>
      </c>
      <c r="NX7" s="13">
        <v>0</v>
      </c>
      <c r="NY7" s="13">
        <v>0</v>
      </c>
      <c r="NZ7" s="13">
        <v>0</v>
      </c>
      <c r="OA7" s="13">
        <v>0</v>
      </c>
      <c r="OB7" s="13">
        <v>0</v>
      </c>
      <c r="OC7" s="13">
        <v>0</v>
      </c>
      <c r="OD7" s="13">
        <v>0</v>
      </c>
      <c r="OE7" s="13">
        <v>0</v>
      </c>
      <c r="OF7" s="13">
        <v>0</v>
      </c>
      <c r="OG7" s="13">
        <v>0</v>
      </c>
      <c r="OH7" s="13">
        <v>0</v>
      </c>
      <c r="OI7" s="13">
        <v>0</v>
      </c>
      <c r="OJ7" s="13">
        <v>0</v>
      </c>
      <c r="OK7" s="13">
        <v>0</v>
      </c>
      <c r="OL7" s="13">
        <v>0</v>
      </c>
      <c r="OM7" s="13">
        <v>0</v>
      </c>
      <c r="ON7" s="13">
        <v>0</v>
      </c>
      <c r="OO7" s="13">
        <v>0</v>
      </c>
      <c r="OP7" s="13">
        <v>0</v>
      </c>
      <c r="OQ7" s="13">
        <v>0</v>
      </c>
      <c r="OR7" s="13">
        <v>0</v>
      </c>
      <c r="OS7" s="13">
        <v>0</v>
      </c>
      <c r="OT7" s="13">
        <v>0</v>
      </c>
      <c r="OU7" s="13">
        <v>0</v>
      </c>
      <c r="OV7" s="13">
        <v>0</v>
      </c>
      <c r="OW7" s="13">
        <v>0</v>
      </c>
      <c r="OX7" s="13">
        <v>0</v>
      </c>
      <c r="OY7" s="13">
        <v>0</v>
      </c>
      <c r="OZ7" s="13">
        <v>0</v>
      </c>
      <c r="PA7" s="13">
        <v>0</v>
      </c>
      <c r="PB7" s="13">
        <v>0</v>
      </c>
      <c r="PC7" s="13">
        <v>0</v>
      </c>
      <c r="PD7" s="13">
        <v>0</v>
      </c>
      <c r="PE7" s="13">
        <v>0</v>
      </c>
      <c r="PF7" s="13">
        <v>0</v>
      </c>
      <c r="PG7" s="13">
        <v>0</v>
      </c>
      <c r="PH7" s="13">
        <v>0</v>
      </c>
      <c r="PI7" s="13">
        <v>0</v>
      </c>
      <c r="PJ7" s="13">
        <v>0</v>
      </c>
      <c r="PK7" s="13">
        <v>0</v>
      </c>
      <c r="PL7" s="13">
        <v>0</v>
      </c>
      <c r="PM7" s="13">
        <v>0</v>
      </c>
      <c r="PN7" s="13">
        <v>0</v>
      </c>
      <c r="PO7" s="13">
        <v>0</v>
      </c>
      <c r="PP7" s="13">
        <v>0</v>
      </c>
      <c r="PQ7" s="13">
        <v>0</v>
      </c>
      <c r="PR7" s="13">
        <v>0</v>
      </c>
      <c r="PS7" s="13">
        <v>0</v>
      </c>
      <c r="PT7" s="13">
        <v>0</v>
      </c>
      <c r="PU7" s="13">
        <v>0</v>
      </c>
      <c r="PV7" s="13">
        <v>0</v>
      </c>
      <c r="PW7" s="13">
        <v>0</v>
      </c>
      <c r="PX7" s="13">
        <v>0</v>
      </c>
      <c r="PY7" s="13">
        <v>0</v>
      </c>
      <c r="PZ7" s="13">
        <v>0</v>
      </c>
      <c r="QA7" s="13">
        <v>0</v>
      </c>
      <c r="QB7" s="13">
        <v>0</v>
      </c>
      <c r="QC7" s="13">
        <v>0</v>
      </c>
      <c r="QD7" s="13">
        <v>0</v>
      </c>
      <c r="QE7" s="13">
        <v>0</v>
      </c>
      <c r="QF7" s="13">
        <v>0</v>
      </c>
      <c r="QG7" s="13">
        <v>0</v>
      </c>
      <c r="QH7" s="13">
        <v>0</v>
      </c>
      <c r="QI7" s="13">
        <v>0</v>
      </c>
      <c r="QJ7" s="13">
        <v>0</v>
      </c>
      <c r="QK7" s="13">
        <v>0</v>
      </c>
      <c r="QL7" s="13">
        <v>0</v>
      </c>
      <c r="QM7" s="13">
        <v>0</v>
      </c>
      <c r="QN7" s="13">
        <v>0</v>
      </c>
      <c r="QO7" s="13">
        <v>0</v>
      </c>
      <c r="QP7" s="13">
        <v>0</v>
      </c>
      <c r="QQ7" s="13">
        <v>0</v>
      </c>
      <c r="QR7" s="13">
        <v>0</v>
      </c>
      <c r="QS7" s="13">
        <v>0</v>
      </c>
      <c r="QT7" s="13">
        <v>0</v>
      </c>
      <c r="QU7" s="13">
        <v>0</v>
      </c>
      <c r="QV7" s="13">
        <v>0</v>
      </c>
      <c r="QW7" s="13">
        <v>0</v>
      </c>
      <c r="QX7" s="13">
        <v>0</v>
      </c>
      <c r="QY7" s="13">
        <v>0</v>
      </c>
      <c r="QZ7" s="13">
        <v>0</v>
      </c>
      <c r="RA7" s="13">
        <v>0</v>
      </c>
      <c r="RB7" s="13">
        <v>0</v>
      </c>
      <c r="RC7" s="13">
        <v>0</v>
      </c>
      <c r="RD7" s="13">
        <v>0</v>
      </c>
      <c r="RE7" s="13">
        <v>0</v>
      </c>
      <c r="RF7" s="13">
        <v>0</v>
      </c>
      <c r="RG7" s="13">
        <v>0</v>
      </c>
      <c r="RH7" s="13">
        <v>0</v>
      </c>
      <c r="RI7" s="13">
        <v>0</v>
      </c>
      <c r="RJ7" s="13">
        <v>0</v>
      </c>
      <c r="RK7" s="13">
        <v>0</v>
      </c>
      <c r="RL7" s="13">
        <v>0</v>
      </c>
      <c r="RM7" s="13">
        <v>0</v>
      </c>
      <c r="RN7" s="13">
        <v>0</v>
      </c>
      <c r="RO7" s="13">
        <v>0</v>
      </c>
      <c r="RP7" s="13">
        <v>0</v>
      </c>
      <c r="RQ7" s="13">
        <v>0</v>
      </c>
      <c r="RR7" s="13">
        <v>0</v>
      </c>
      <c r="RS7" s="13">
        <v>0</v>
      </c>
      <c r="RT7" s="13">
        <v>0</v>
      </c>
      <c r="RU7" s="13">
        <v>0</v>
      </c>
      <c r="RV7" s="13">
        <v>0</v>
      </c>
      <c r="RW7" s="13">
        <v>0</v>
      </c>
      <c r="RX7" s="13">
        <v>0</v>
      </c>
      <c r="RY7" s="13">
        <v>0</v>
      </c>
      <c r="RZ7" s="13">
        <v>0</v>
      </c>
      <c r="SA7" s="13">
        <v>0</v>
      </c>
      <c r="SB7" s="13">
        <v>0</v>
      </c>
      <c r="SC7" s="13">
        <v>0</v>
      </c>
      <c r="SD7" s="13">
        <v>0</v>
      </c>
      <c r="SE7" s="13">
        <v>0</v>
      </c>
      <c r="SF7" s="13">
        <v>0</v>
      </c>
    </row>
    <row customHeight="true" ht="15" r="8">
      <c r="B8" s="13">
        <v>0</v>
      </c>
      <c r="C8" s="13" t="str">
        <v>12800025601141414</v>
      </c>
      <c r="D8" s="13">
        <v>0</v>
      </c>
      <c r="E8" s="13" t="str">
        <v>200*230cm</v>
      </c>
      <c r="F8" s="13">
        <v>0</v>
      </c>
      <c r="G8" s="13">
        <v>0</v>
      </c>
      <c r="H8" s="13">
        <v>0</v>
      </c>
      <c r="I8" s="13">
        <v>0</v>
      </c>
      <c r="J8" s="13">
        <v>1</v>
      </c>
      <c r="K8" s="13">
        <v>119</v>
      </c>
      <c r="L8" s="13">
        <v>0</v>
      </c>
      <c r="M8" s="13">
        <v>0</v>
      </c>
      <c r="N8" s="13">
        <v>154</v>
      </c>
      <c r="O8" s="13">
        <v>110</v>
      </c>
      <c r="P8" s="13">
        <v>139</v>
      </c>
      <c r="Q8" s="13">
        <v>206</v>
      </c>
      <c r="R8" s="13">
        <v>49</v>
      </c>
      <c r="S8" s="13">
        <v>90</v>
      </c>
      <c r="T8" s="13">
        <v>0</v>
      </c>
      <c r="U8" s="13">
        <v>202</v>
      </c>
      <c r="V8" s="13">
        <v>125</v>
      </c>
      <c r="W8" s="13">
        <v>36</v>
      </c>
      <c r="X8" s="13">
        <v>136</v>
      </c>
      <c r="Y8" s="13">
        <v>140</v>
      </c>
      <c r="Z8" s="13">
        <v>75</v>
      </c>
      <c r="AA8" s="13">
        <v>276</v>
      </c>
      <c r="AB8" s="13">
        <v>144</v>
      </c>
      <c r="AC8" s="13">
        <v>134</v>
      </c>
      <c r="AD8" s="13">
        <v>270</v>
      </c>
      <c r="AE8" s="13">
        <v>251</v>
      </c>
      <c r="AF8" s="13">
        <v>54</v>
      </c>
      <c r="AG8" s="13">
        <v>0</v>
      </c>
      <c r="AH8" s="13">
        <v>89</v>
      </c>
      <c r="AI8" s="13">
        <v>82</v>
      </c>
      <c r="AJ8" s="13">
        <v>298</v>
      </c>
      <c r="AK8" s="13">
        <v>188</v>
      </c>
      <c r="AL8" s="13">
        <v>170</v>
      </c>
      <c r="AM8" s="13">
        <v>65</v>
      </c>
      <c r="AN8" s="13">
        <v>0</v>
      </c>
      <c r="AO8" s="13">
        <v>169</v>
      </c>
      <c r="AP8" s="13">
        <v>67</v>
      </c>
      <c r="AQ8" s="13">
        <v>163</v>
      </c>
      <c r="AR8" s="13">
        <v>18</v>
      </c>
      <c r="AS8" s="13">
        <v>551</v>
      </c>
      <c r="AT8" s="13">
        <v>132</v>
      </c>
      <c r="AU8" s="13">
        <v>221</v>
      </c>
      <c r="AV8" s="13">
        <v>695</v>
      </c>
      <c r="AW8" s="13">
        <v>351</v>
      </c>
      <c r="AX8" s="13">
        <v>487</v>
      </c>
      <c r="AY8" s="13">
        <v>351</v>
      </c>
      <c r="AZ8" s="13">
        <v>238</v>
      </c>
      <c r="BA8" s="13">
        <v>38</v>
      </c>
      <c r="BB8" s="13">
        <v>87</v>
      </c>
      <c r="BC8" s="13">
        <v>286</v>
      </c>
      <c r="BD8" s="13">
        <v>289</v>
      </c>
      <c r="BE8" s="13">
        <v>416</v>
      </c>
      <c r="BF8" s="13">
        <v>459</v>
      </c>
      <c r="BG8" s="13">
        <v>411</v>
      </c>
      <c r="BH8" s="13">
        <v>255</v>
      </c>
      <c r="BI8" s="13">
        <v>178</v>
      </c>
      <c r="BJ8" s="13">
        <v>0</v>
      </c>
      <c r="BK8" s="13">
        <v>0</v>
      </c>
      <c r="BL8" s="13">
        <v>73</v>
      </c>
      <c r="BM8" s="13">
        <v>0</v>
      </c>
      <c r="BN8" s="13">
        <v>433</v>
      </c>
      <c r="BO8" s="13">
        <v>285</v>
      </c>
      <c r="BP8" s="13">
        <v>341</v>
      </c>
      <c r="BQ8" s="13">
        <v>129</v>
      </c>
      <c r="BR8" s="13">
        <v>270</v>
      </c>
      <c r="BS8" s="13">
        <v>0</v>
      </c>
      <c r="BT8" s="13">
        <v>251</v>
      </c>
      <c r="BU8" s="13">
        <v>102</v>
      </c>
      <c r="BV8" s="13">
        <v>24</v>
      </c>
      <c r="BW8" s="13">
        <v>0</v>
      </c>
      <c r="BX8" s="13">
        <v>125</v>
      </c>
      <c r="BY8" s="13">
        <v>0</v>
      </c>
      <c r="BZ8" s="13">
        <v>0</v>
      </c>
      <c r="CA8" s="13">
        <v>0</v>
      </c>
      <c r="CB8" s="13">
        <v>38</v>
      </c>
      <c r="CC8" s="13">
        <v>49</v>
      </c>
      <c r="CD8" s="13">
        <v>1</v>
      </c>
      <c r="CE8" s="13">
        <v>0</v>
      </c>
      <c r="CF8" s="13">
        <v>149</v>
      </c>
      <c r="CG8" s="13">
        <v>1</v>
      </c>
      <c r="CH8" s="13">
        <v>0</v>
      </c>
      <c r="CI8" s="13">
        <v>43</v>
      </c>
      <c r="CJ8" s="13">
        <v>19</v>
      </c>
      <c r="CK8" s="13">
        <v>0</v>
      </c>
      <c r="CL8" s="13">
        <v>0</v>
      </c>
      <c r="CM8" s="13">
        <v>0</v>
      </c>
      <c r="CN8" s="13">
        <v>0</v>
      </c>
      <c r="CO8" s="13">
        <v>5</v>
      </c>
      <c r="CP8" s="13">
        <v>9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0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0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0</v>
      </c>
      <c r="IE8" s="13">
        <v>0</v>
      </c>
      <c r="IF8" s="13">
        <v>0</v>
      </c>
      <c r="IG8" s="13">
        <v>0</v>
      </c>
      <c r="IH8" s="13">
        <v>0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3">
        <v>0</v>
      </c>
      <c r="JN8" s="13">
        <v>0</v>
      </c>
      <c r="JO8" s="13">
        <v>0</v>
      </c>
      <c r="JP8" s="13">
        <v>0</v>
      </c>
      <c r="JQ8" s="13">
        <v>0</v>
      </c>
      <c r="JR8" s="13">
        <v>0</v>
      </c>
      <c r="JS8" s="13">
        <v>0</v>
      </c>
      <c r="JT8" s="13">
        <v>0</v>
      </c>
      <c r="JU8" s="13">
        <v>0</v>
      </c>
      <c r="JV8" s="13">
        <v>0</v>
      </c>
      <c r="JW8" s="13">
        <v>0</v>
      </c>
      <c r="JX8" s="13">
        <v>0</v>
      </c>
      <c r="JY8" s="13">
        <v>0</v>
      </c>
      <c r="JZ8" s="13">
        <v>0</v>
      </c>
      <c r="KA8" s="13">
        <v>0</v>
      </c>
      <c r="KB8" s="13">
        <v>0</v>
      </c>
      <c r="KC8" s="13">
        <v>0</v>
      </c>
      <c r="KD8" s="13">
        <v>0</v>
      </c>
      <c r="KE8" s="13">
        <v>0</v>
      </c>
      <c r="KF8" s="13">
        <v>0</v>
      </c>
      <c r="KG8" s="13">
        <v>0</v>
      </c>
      <c r="KH8" s="13">
        <v>0</v>
      </c>
      <c r="KI8" s="13">
        <v>0</v>
      </c>
      <c r="KJ8" s="13">
        <v>0</v>
      </c>
      <c r="KK8" s="13">
        <v>0</v>
      </c>
      <c r="KL8" s="13">
        <v>0</v>
      </c>
      <c r="KM8" s="13">
        <v>0</v>
      </c>
      <c r="KN8" s="13">
        <v>0</v>
      </c>
      <c r="KO8" s="13">
        <v>0</v>
      </c>
      <c r="KP8" s="13">
        <v>0</v>
      </c>
      <c r="KQ8" s="13">
        <v>0</v>
      </c>
      <c r="KR8" s="13">
        <v>0</v>
      </c>
      <c r="KS8" s="13">
        <v>0</v>
      </c>
      <c r="KT8" s="13">
        <v>0</v>
      </c>
      <c r="KU8" s="13">
        <v>0</v>
      </c>
      <c r="KV8" s="13">
        <v>0</v>
      </c>
      <c r="KW8" s="13">
        <v>0</v>
      </c>
      <c r="KX8" s="13">
        <v>0</v>
      </c>
      <c r="KY8" s="13">
        <v>0</v>
      </c>
      <c r="KZ8" s="13">
        <v>0</v>
      </c>
      <c r="LA8" s="13">
        <v>0</v>
      </c>
      <c r="LB8" s="13">
        <v>0</v>
      </c>
      <c r="LC8" s="13">
        <v>0</v>
      </c>
      <c r="LD8" s="13">
        <v>0</v>
      </c>
      <c r="LE8" s="13">
        <v>0</v>
      </c>
      <c r="LF8" s="13">
        <v>0</v>
      </c>
      <c r="LG8" s="13">
        <v>0</v>
      </c>
      <c r="LH8" s="13">
        <v>0</v>
      </c>
      <c r="LI8" s="13">
        <v>0</v>
      </c>
      <c r="LJ8" s="13">
        <v>0</v>
      </c>
      <c r="LK8" s="13">
        <v>0</v>
      </c>
      <c r="LL8" s="13">
        <v>0</v>
      </c>
      <c r="LM8" s="13">
        <v>0</v>
      </c>
      <c r="LN8" s="13">
        <v>0</v>
      </c>
      <c r="LO8" s="13">
        <v>0</v>
      </c>
      <c r="LP8" s="13">
        <v>0</v>
      </c>
      <c r="LQ8" s="13">
        <v>0</v>
      </c>
      <c r="LR8" s="13">
        <v>0</v>
      </c>
      <c r="LS8" s="13">
        <v>0</v>
      </c>
      <c r="LT8" s="13">
        <v>0</v>
      </c>
      <c r="LU8" s="13">
        <v>0</v>
      </c>
      <c r="LV8" s="13">
        <v>0</v>
      </c>
      <c r="LW8" s="13">
        <v>0</v>
      </c>
      <c r="LX8" s="13">
        <v>0</v>
      </c>
      <c r="LY8" s="13">
        <v>0</v>
      </c>
      <c r="LZ8" s="13">
        <v>0</v>
      </c>
      <c r="MA8" s="13">
        <v>0</v>
      </c>
      <c r="MB8" s="13">
        <v>0</v>
      </c>
      <c r="MC8" s="13">
        <v>0</v>
      </c>
      <c r="MD8" s="13">
        <v>0</v>
      </c>
      <c r="ME8" s="13">
        <v>0</v>
      </c>
      <c r="MF8" s="13">
        <v>0</v>
      </c>
      <c r="MG8" s="13">
        <v>0</v>
      </c>
      <c r="MH8" s="13">
        <v>0</v>
      </c>
      <c r="MI8" s="13">
        <v>0</v>
      </c>
      <c r="MJ8" s="13">
        <v>0</v>
      </c>
      <c r="MK8" s="13">
        <v>0</v>
      </c>
      <c r="ML8" s="13">
        <v>0</v>
      </c>
      <c r="MM8" s="13">
        <v>0</v>
      </c>
      <c r="MN8" s="13">
        <v>0</v>
      </c>
      <c r="MO8" s="13">
        <v>0</v>
      </c>
      <c r="MP8" s="13">
        <v>0</v>
      </c>
      <c r="MQ8" s="13">
        <v>0</v>
      </c>
      <c r="MR8" s="13">
        <v>0</v>
      </c>
      <c r="MS8" s="13">
        <v>0</v>
      </c>
      <c r="MT8" s="13">
        <v>0</v>
      </c>
      <c r="MU8" s="13">
        <v>0</v>
      </c>
      <c r="MV8" s="13">
        <v>0</v>
      </c>
      <c r="MW8" s="13">
        <v>0</v>
      </c>
      <c r="MX8" s="13">
        <v>0</v>
      </c>
      <c r="MY8" s="13">
        <v>0</v>
      </c>
      <c r="MZ8" s="13">
        <v>0</v>
      </c>
      <c r="NA8" s="13">
        <v>0</v>
      </c>
      <c r="NB8" s="13">
        <v>0</v>
      </c>
      <c r="NC8" s="13">
        <v>0</v>
      </c>
      <c r="ND8" s="13">
        <v>0</v>
      </c>
      <c r="NE8" s="13">
        <v>0</v>
      </c>
      <c r="NF8" s="13">
        <v>0</v>
      </c>
      <c r="NG8" s="13">
        <v>0</v>
      </c>
      <c r="NH8" s="13">
        <v>0</v>
      </c>
      <c r="NI8" s="13">
        <v>0</v>
      </c>
      <c r="NJ8" s="13">
        <v>0</v>
      </c>
      <c r="NK8" s="13">
        <v>0</v>
      </c>
      <c r="NL8" s="13">
        <v>0</v>
      </c>
      <c r="NM8" s="13">
        <v>0</v>
      </c>
      <c r="NN8" s="13">
        <v>0</v>
      </c>
      <c r="NO8" s="13">
        <v>0</v>
      </c>
      <c r="NP8" s="13">
        <v>0</v>
      </c>
      <c r="NQ8" s="13">
        <v>0</v>
      </c>
      <c r="NR8" s="13">
        <v>0</v>
      </c>
      <c r="NS8" s="13">
        <v>0</v>
      </c>
      <c r="NT8" s="13">
        <v>0</v>
      </c>
      <c r="NU8" s="13">
        <v>0</v>
      </c>
      <c r="NV8" s="13">
        <v>0</v>
      </c>
      <c r="NW8" s="13">
        <v>0</v>
      </c>
      <c r="NX8" s="13">
        <v>0</v>
      </c>
      <c r="NY8" s="13">
        <v>0</v>
      </c>
      <c r="NZ8" s="13">
        <v>0</v>
      </c>
      <c r="OA8" s="13">
        <v>0</v>
      </c>
      <c r="OB8" s="13">
        <v>0</v>
      </c>
      <c r="OC8" s="13">
        <v>0</v>
      </c>
      <c r="OD8" s="13">
        <v>0</v>
      </c>
      <c r="OE8" s="13">
        <v>0</v>
      </c>
      <c r="OF8" s="13">
        <v>0</v>
      </c>
      <c r="OG8" s="13">
        <v>0</v>
      </c>
      <c r="OH8" s="13">
        <v>0</v>
      </c>
      <c r="OI8" s="13">
        <v>0</v>
      </c>
      <c r="OJ8" s="13">
        <v>0</v>
      </c>
      <c r="OK8" s="13">
        <v>0</v>
      </c>
      <c r="OL8" s="13">
        <v>0</v>
      </c>
      <c r="OM8" s="13">
        <v>0</v>
      </c>
      <c r="ON8" s="13">
        <v>0</v>
      </c>
      <c r="OO8" s="13">
        <v>0</v>
      </c>
      <c r="OP8" s="13">
        <v>0</v>
      </c>
      <c r="OQ8" s="13">
        <v>0</v>
      </c>
      <c r="OR8" s="13">
        <v>0</v>
      </c>
      <c r="OS8" s="13">
        <v>0</v>
      </c>
      <c r="OT8" s="13">
        <v>0</v>
      </c>
      <c r="OU8" s="13">
        <v>0</v>
      </c>
      <c r="OV8" s="13">
        <v>0</v>
      </c>
      <c r="OW8" s="13">
        <v>0</v>
      </c>
      <c r="OX8" s="13">
        <v>0</v>
      </c>
      <c r="OY8" s="13">
        <v>0</v>
      </c>
      <c r="OZ8" s="13">
        <v>0</v>
      </c>
      <c r="PA8" s="13">
        <v>0</v>
      </c>
      <c r="PB8" s="13">
        <v>0</v>
      </c>
      <c r="PC8" s="13">
        <v>0</v>
      </c>
      <c r="PD8" s="13">
        <v>0</v>
      </c>
      <c r="PE8" s="13">
        <v>0</v>
      </c>
      <c r="PF8" s="13">
        <v>0</v>
      </c>
      <c r="PG8" s="13">
        <v>0</v>
      </c>
      <c r="PH8" s="13">
        <v>0</v>
      </c>
      <c r="PI8" s="13">
        <v>0</v>
      </c>
      <c r="PJ8" s="13">
        <v>0</v>
      </c>
      <c r="PK8" s="13">
        <v>0</v>
      </c>
      <c r="PL8" s="13">
        <v>0</v>
      </c>
      <c r="PM8" s="13">
        <v>0</v>
      </c>
      <c r="PN8" s="13">
        <v>0</v>
      </c>
      <c r="PO8" s="13">
        <v>0</v>
      </c>
      <c r="PP8" s="13">
        <v>0</v>
      </c>
      <c r="PQ8" s="13">
        <v>0</v>
      </c>
      <c r="PR8" s="13">
        <v>0</v>
      </c>
      <c r="PS8" s="13">
        <v>0</v>
      </c>
      <c r="PT8" s="13">
        <v>0</v>
      </c>
      <c r="PU8" s="13">
        <v>0</v>
      </c>
      <c r="PV8" s="13">
        <v>0</v>
      </c>
      <c r="PW8" s="13">
        <v>0</v>
      </c>
      <c r="PX8" s="13">
        <v>0</v>
      </c>
      <c r="PY8" s="13">
        <v>0</v>
      </c>
      <c r="PZ8" s="13">
        <v>0</v>
      </c>
      <c r="QA8" s="13">
        <v>0</v>
      </c>
      <c r="QB8" s="13">
        <v>0</v>
      </c>
      <c r="QC8" s="13">
        <v>0</v>
      </c>
      <c r="QD8" s="13">
        <v>0</v>
      </c>
      <c r="QE8" s="13">
        <v>0</v>
      </c>
      <c r="QF8" s="13">
        <v>0</v>
      </c>
      <c r="QG8" s="13">
        <v>0</v>
      </c>
      <c r="QH8" s="13">
        <v>0</v>
      </c>
      <c r="QI8" s="13">
        <v>0</v>
      </c>
      <c r="QJ8" s="13">
        <v>0</v>
      </c>
      <c r="QK8" s="13">
        <v>0</v>
      </c>
      <c r="QL8" s="13">
        <v>0</v>
      </c>
      <c r="QM8" s="13">
        <v>0</v>
      </c>
      <c r="QN8" s="13">
        <v>0</v>
      </c>
      <c r="QO8" s="13">
        <v>0</v>
      </c>
      <c r="QP8" s="13">
        <v>0</v>
      </c>
      <c r="QQ8" s="13">
        <v>0</v>
      </c>
      <c r="QR8" s="13">
        <v>0</v>
      </c>
      <c r="QS8" s="13">
        <v>0</v>
      </c>
      <c r="QT8" s="13">
        <v>0</v>
      </c>
      <c r="QU8" s="13">
        <v>0</v>
      </c>
      <c r="QV8" s="13">
        <v>0</v>
      </c>
      <c r="QW8" s="13">
        <v>0</v>
      </c>
      <c r="QX8" s="13">
        <v>0</v>
      </c>
      <c r="QY8" s="13">
        <v>0</v>
      </c>
      <c r="QZ8" s="13">
        <v>0</v>
      </c>
      <c r="RA8" s="13">
        <v>0</v>
      </c>
      <c r="RB8" s="13">
        <v>0</v>
      </c>
      <c r="RC8" s="13">
        <v>0</v>
      </c>
      <c r="RD8" s="13">
        <v>0</v>
      </c>
      <c r="RE8" s="13">
        <v>0</v>
      </c>
      <c r="RF8" s="13">
        <v>0</v>
      </c>
      <c r="RG8" s="13">
        <v>0</v>
      </c>
      <c r="RH8" s="13">
        <v>0</v>
      </c>
      <c r="RI8" s="13">
        <v>0</v>
      </c>
      <c r="RJ8" s="13">
        <v>0</v>
      </c>
      <c r="RK8" s="13">
        <v>0</v>
      </c>
      <c r="RL8" s="13">
        <v>0</v>
      </c>
      <c r="RM8" s="13">
        <v>0</v>
      </c>
      <c r="RN8" s="13">
        <v>0</v>
      </c>
      <c r="RO8" s="13">
        <v>0</v>
      </c>
      <c r="RP8" s="13">
        <v>0</v>
      </c>
      <c r="RQ8" s="13">
        <v>0</v>
      </c>
      <c r="RR8" s="13">
        <v>0</v>
      </c>
      <c r="RS8" s="13">
        <v>0</v>
      </c>
      <c r="RT8" s="13">
        <v>0</v>
      </c>
      <c r="RU8" s="13">
        <v>0</v>
      </c>
      <c r="RV8" s="13">
        <v>0</v>
      </c>
      <c r="RW8" s="13">
        <v>0</v>
      </c>
      <c r="RX8" s="13">
        <v>0</v>
      </c>
      <c r="RY8" s="13">
        <v>0</v>
      </c>
      <c r="RZ8" s="13">
        <v>0</v>
      </c>
      <c r="SA8" s="13">
        <v>0</v>
      </c>
      <c r="SB8" s="13">
        <v>0</v>
      </c>
      <c r="SC8" s="13">
        <v>0</v>
      </c>
      <c r="SD8" s="13">
        <v>0</v>
      </c>
      <c r="SE8" s="13">
        <v>0</v>
      </c>
      <c r="SF8" s="13">
        <v>0</v>
      </c>
    </row>
    <row customHeight="true" ht="15" r="9">
      <c r="B9" s="13">
        <v>0</v>
      </c>
      <c r="C9" s="13" t="str">
        <v>12800025601141413</v>
      </c>
      <c r="D9" s="13">
        <v>0</v>
      </c>
      <c r="E9" s="13" t="str">
        <v>220*240cm</v>
      </c>
      <c r="F9" s="13">
        <v>0</v>
      </c>
      <c r="G9" s="13">
        <v>0</v>
      </c>
      <c r="H9" s="13">
        <v>0</v>
      </c>
      <c r="I9" s="13">
        <v>0</v>
      </c>
      <c r="J9" s="13">
        <v>79</v>
      </c>
      <c r="K9" s="13">
        <v>368</v>
      </c>
      <c r="L9" s="13">
        <v>62</v>
      </c>
      <c r="M9" s="13">
        <v>0</v>
      </c>
      <c r="N9" s="13">
        <v>39</v>
      </c>
      <c r="O9" s="13">
        <v>0</v>
      </c>
      <c r="P9" s="13">
        <v>32</v>
      </c>
      <c r="Q9" s="13">
        <v>77</v>
      </c>
      <c r="R9" s="13">
        <v>8</v>
      </c>
      <c r="S9" s="13">
        <v>108</v>
      </c>
      <c r="T9" s="13">
        <v>0</v>
      </c>
      <c r="U9" s="13">
        <v>0</v>
      </c>
      <c r="V9" s="13">
        <v>155</v>
      </c>
      <c r="W9" s="13">
        <v>71</v>
      </c>
      <c r="X9" s="13">
        <v>78</v>
      </c>
      <c r="Y9" s="13">
        <v>49</v>
      </c>
      <c r="Z9" s="13">
        <v>23</v>
      </c>
      <c r="AA9" s="13">
        <v>0</v>
      </c>
      <c r="AB9" s="13">
        <v>78</v>
      </c>
      <c r="AC9" s="13">
        <v>116</v>
      </c>
      <c r="AD9" s="13">
        <v>134</v>
      </c>
      <c r="AE9" s="13">
        <v>0</v>
      </c>
      <c r="AF9" s="13">
        <v>111</v>
      </c>
      <c r="AG9" s="13">
        <v>0</v>
      </c>
      <c r="AH9" s="13">
        <v>277</v>
      </c>
      <c r="AI9" s="13">
        <v>0</v>
      </c>
      <c r="AJ9" s="13">
        <v>53</v>
      </c>
      <c r="AK9" s="13">
        <v>184</v>
      </c>
      <c r="AL9" s="13">
        <v>170</v>
      </c>
      <c r="AM9" s="13">
        <v>1</v>
      </c>
      <c r="AN9" s="13">
        <v>45</v>
      </c>
      <c r="AO9" s="13">
        <v>142</v>
      </c>
      <c r="AP9" s="13">
        <v>34</v>
      </c>
      <c r="AQ9" s="13">
        <v>9</v>
      </c>
      <c r="AR9" s="13">
        <v>0</v>
      </c>
      <c r="AS9" s="13">
        <v>0</v>
      </c>
      <c r="AT9" s="13">
        <v>0</v>
      </c>
      <c r="AU9" s="13">
        <v>0</v>
      </c>
      <c r="AV9" s="13">
        <v>126</v>
      </c>
      <c r="AW9" s="13">
        <v>171</v>
      </c>
      <c r="AX9" s="13">
        <v>125</v>
      </c>
      <c r="AY9" s="13">
        <v>50</v>
      </c>
      <c r="AZ9" s="13">
        <v>58</v>
      </c>
      <c r="BA9" s="13">
        <v>0</v>
      </c>
      <c r="BB9" s="13">
        <v>0</v>
      </c>
      <c r="BC9" s="13">
        <v>32</v>
      </c>
      <c r="BD9" s="13">
        <v>174</v>
      </c>
      <c r="BE9" s="13">
        <v>52</v>
      </c>
      <c r="BF9" s="13">
        <v>0</v>
      </c>
      <c r="BG9" s="13">
        <v>0</v>
      </c>
      <c r="BH9" s="13">
        <v>30</v>
      </c>
      <c r="BI9" s="13">
        <v>0</v>
      </c>
      <c r="BJ9" s="13">
        <v>0</v>
      </c>
      <c r="BK9" s="13">
        <v>0</v>
      </c>
      <c r="BL9" s="13">
        <v>0</v>
      </c>
      <c r="BM9" s="13">
        <v>243</v>
      </c>
      <c r="BN9" s="13">
        <v>1</v>
      </c>
      <c r="BO9" s="13">
        <v>3</v>
      </c>
      <c r="BP9" s="13">
        <v>0</v>
      </c>
      <c r="BQ9" s="13">
        <v>0</v>
      </c>
      <c r="BR9" s="13">
        <v>0</v>
      </c>
      <c r="BS9" s="13">
        <v>0</v>
      </c>
      <c r="BT9" s="13">
        <v>298</v>
      </c>
      <c r="BU9" s="13">
        <v>0</v>
      </c>
      <c r="BV9" s="13">
        <v>8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84</v>
      </c>
      <c r="CC9" s="13">
        <v>71</v>
      </c>
      <c r="CD9" s="13">
        <v>38</v>
      </c>
      <c r="CE9" s="13">
        <v>177</v>
      </c>
      <c r="CF9" s="13">
        <v>79</v>
      </c>
      <c r="CG9" s="13">
        <v>4</v>
      </c>
      <c r="CH9" s="13">
        <v>0</v>
      </c>
      <c r="CI9" s="13">
        <v>44</v>
      </c>
      <c r="CJ9" s="13">
        <v>14</v>
      </c>
      <c r="CK9" s="13">
        <v>41</v>
      </c>
      <c r="CL9" s="13">
        <v>1</v>
      </c>
      <c r="CM9" s="13">
        <v>52</v>
      </c>
      <c r="CN9" s="13">
        <v>207</v>
      </c>
      <c r="CO9" s="13">
        <v>145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0</v>
      </c>
      <c r="IH9" s="13">
        <v>0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0</v>
      </c>
      <c r="JC9" s="13">
        <v>0</v>
      </c>
      <c r="JD9" s="13">
        <v>0</v>
      </c>
      <c r="JE9" s="13">
        <v>0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  <c r="JL9" s="13">
        <v>0</v>
      </c>
      <c r="JM9" s="13">
        <v>0</v>
      </c>
      <c r="JN9" s="13">
        <v>0</v>
      </c>
      <c r="JO9" s="13">
        <v>0</v>
      </c>
      <c r="JP9" s="13">
        <v>0</v>
      </c>
      <c r="JQ9" s="13">
        <v>0</v>
      </c>
      <c r="JR9" s="13">
        <v>0</v>
      </c>
      <c r="JS9" s="13">
        <v>0</v>
      </c>
      <c r="JT9" s="13">
        <v>0</v>
      </c>
      <c r="JU9" s="13">
        <v>0</v>
      </c>
      <c r="JV9" s="13">
        <v>0</v>
      </c>
      <c r="JW9" s="13">
        <v>0</v>
      </c>
      <c r="JX9" s="13">
        <v>0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0</v>
      </c>
      <c r="KF9" s="13">
        <v>0</v>
      </c>
      <c r="KG9" s="13">
        <v>0</v>
      </c>
      <c r="KH9" s="13">
        <v>0</v>
      </c>
      <c r="KI9" s="13">
        <v>0</v>
      </c>
      <c r="KJ9" s="13">
        <v>0</v>
      </c>
      <c r="KK9" s="13">
        <v>0</v>
      </c>
      <c r="KL9" s="13">
        <v>0</v>
      </c>
      <c r="KM9" s="13">
        <v>0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3">
        <v>0</v>
      </c>
      <c r="LG9" s="13">
        <v>0</v>
      </c>
      <c r="LH9" s="13">
        <v>0</v>
      </c>
      <c r="LI9" s="13">
        <v>0</v>
      </c>
      <c r="LJ9" s="13">
        <v>0</v>
      </c>
      <c r="LK9" s="13">
        <v>0</v>
      </c>
      <c r="LL9" s="13">
        <v>0</v>
      </c>
      <c r="LM9" s="13">
        <v>0</v>
      </c>
      <c r="LN9" s="13">
        <v>0</v>
      </c>
      <c r="LO9" s="13">
        <v>0</v>
      </c>
      <c r="LP9" s="13">
        <v>0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0</v>
      </c>
      <c r="LY9" s="13">
        <v>0</v>
      </c>
      <c r="LZ9" s="13">
        <v>0</v>
      </c>
      <c r="MA9" s="13">
        <v>0</v>
      </c>
      <c r="MB9" s="13">
        <v>0</v>
      </c>
      <c r="MC9" s="13">
        <v>0</v>
      </c>
      <c r="MD9" s="13">
        <v>0</v>
      </c>
      <c r="ME9" s="13">
        <v>0</v>
      </c>
      <c r="MF9" s="13">
        <v>0</v>
      </c>
      <c r="MG9" s="13">
        <v>0</v>
      </c>
      <c r="MH9" s="13">
        <v>0</v>
      </c>
      <c r="MI9" s="13">
        <v>0</v>
      </c>
      <c r="MJ9" s="13">
        <v>0</v>
      </c>
      <c r="MK9" s="13">
        <v>0</v>
      </c>
      <c r="ML9" s="13">
        <v>0</v>
      </c>
      <c r="MM9" s="13">
        <v>0</v>
      </c>
      <c r="MN9" s="13">
        <v>0</v>
      </c>
      <c r="MO9" s="13">
        <v>0</v>
      </c>
      <c r="MP9" s="13">
        <v>0</v>
      </c>
      <c r="MQ9" s="13">
        <v>0</v>
      </c>
      <c r="MR9" s="13">
        <v>0</v>
      </c>
      <c r="MS9" s="13">
        <v>0</v>
      </c>
      <c r="MT9" s="13">
        <v>0</v>
      </c>
      <c r="MU9" s="13">
        <v>0</v>
      </c>
      <c r="MV9" s="13">
        <v>0</v>
      </c>
      <c r="MW9" s="13">
        <v>0</v>
      </c>
      <c r="MX9" s="13">
        <v>0</v>
      </c>
      <c r="MY9" s="13">
        <v>0</v>
      </c>
      <c r="MZ9" s="13">
        <v>0</v>
      </c>
      <c r="NA9" s="13">
        <v>0</v>
      </c>
      <c r="NB9" s="13">
        <v>0</v>
      </c>
      <c r="NC9" s="13">
        <v>0</v>
      </c>
      <c r="ND9" s="13">
        <v>0</v>
      </c>
      <c r="NE9" s="13">
        <v>0</v>
      </c>
      <c r="NF9" s="13">
        <v>0</v>
      </c>
      <c r="NG9" s="13">
        <v>0</v>
      </c>
      <c r="NH9" s="13">
        <v>0</v>
      </c>
      <c r="NI9" s="13">
        <v>0</v>
      </c>
      <c r="NJ9" s="13">
        <v>0</v>
      </c>
      <c r="NK9" s="13">
        <v>0</v>
      </c>
      <c r="NL9" s="13">
        <v>0</v>
      </c>
      <c r="NM9" s="13">
        <v>0</v>
      </c>
      <c r="NN9" s="13">
        <v>0</v>
      </c>
      <c r="NO9" s="13">
        <v>0</v>
      </c>
      <c r="NP9" s="13">
        <v>0</v>
      </c>
      <c r="NQ9" s="13">
        <v>0</v>
      </c>
      <c r="NR9" s="13">
        <v>0</v>
      </c>
      <c r="NS9" s="13">
        <v>0</v>
      </c>
      <c r="NT9" s="13">
        <v>0</v>
      </c>
      <c r="NU9" s="13">
        <v>0</v>
      </c>
      <c r="NV9" s="13">
        <v>0</v>
      </c>
      <c r="NW9" s="13">
        <v>0</v>
      </c>
      <c r="NX9" s="13">
        <v>0</v>
      </c>
      <c r="NY9" s="13">
        <v>0</v>
      </c>
      <c r="NZ9" s="13">
        <v>0</v>
      </c>
      <c r="OA9" s="13">
        <v>0</v>
      </c>
      <c r="OB9" s="13">
        <v>0</v>
      </c>
      <c r="OC9" s="13">
        <v>0</v>
      </c>
      <c r="OD9" s="13">
        <v>0</v>
      </c>
      <c r="OE9" s="13">
        <v>0</v>
      </c>
      <c r="OF9" s="13">
        <v>0</v>
      </c>
      <c r="OG9" s="13">
        <v>0</v>
      </c>
      <c r="OH9" s="13">
        <v>0</v>
      </c>
      <c r="OI9" s="13">
        <v>0</v>
      </c>
      <c r="OJ9" s="13">
        <v>0</v>
      </c>
      <c r="OK9" s="13">
        <v>0</v>
      </c>
      <c r="OL9" s="13">
        <v>0</v>
      </c>
      <c r="OM9" s="13">
        <v>0</v>
      </c>
      <c r="ON9" s="13">
        <v>0</v>
      </c>
      <c r="OO9" s="13">
        <v>0</v>
      </c>
      <c r="OP9" s="13">
        <v>0</v>
      </c>
      <c r="OQ9" s="13">
        <v>0</v>
      </c>
      <c r="OR9" s="13">
        <v>0</v>
      </c>
      <c r="OS9" s="13">
        <v>0</v>
      </c>
      <c r="OT9" s="13">
        <v>0</v>
      </c>
      <c r="OU9" s="13">
        <v>0</v>
      </c>
      <c r="OV9" s="13">
        <v>0</v>
      </c>
      <c r="OW9" s="13">
        <v>0</v>
      </c>
      <c r="OX9" s="13">
        <v>0</v>
      </c>
      <c r="OY9" s="13">
        <v>0</v>
      </c>
      <c r="OZ9" s="13">
        <v>0</v>
      </c>
      <c r="PA9" s="13">
        <v>0</v>
      </c>
      <c r="PB9" s="13">
        <v>0</v>
      </c>
      <c r="PC9" s="13">
        <v>0</v>
      </c>
      <c r="PD9" s="13">
        <v>0</v>
      </c>
      <c r="PE9" s="13">
        <v>0</v>
      </c>
      <c r="PF9" s="13">
        <v>0</v>
      </c>
      <c r="PG9" s="13">
        <v>0</v>
      </c>
      <c r="PH9" s="13">
        <v>0</v>
      </c>
      <c r="PI9" s="13">
        <v>0</v>
      </c>
      <c r="PJ9" s="13">
        <v>0</v>
      </c>
      <c r="PK9" s="13">
        <v>0</v>
      </c>
      <c r="PL9" s="13">
        <v>0</v>
      </c>
      <c r="PM9" s="13">
        <v>0</v>
      </c>
      <c r="PN9" s="13">
        <v>0</v>
      </c>
      <c r="PO9" s="13">
        <v>0</v>
      </c>
      <c r="PP9" s="13">
        <v>0</v>
      </c>
      <c r="PQ9" s="13">
        <v>0</v>
      </c>
      <c r="PR9" s="13">
        <v>0</v>
      </c>
      <c r="PS9" s="13">
        <v>0</v>
      </c>
      <c r="PT9" s="13">
        <v>0</v>
      </c>
      <c r="PU9" s="13">
        <v>0</v>
      </c>
      <c r="PV9" s="13">
        <v>0</v>
      </c>
      <c r="PW9" s="13">
        <v>0</v>
      </c>
      <c r="PX9" s="13">
        <v>0</v>
      </c>
      <c r="PY9" s="13">
        <v>0</v>
      </c>
      <c r="PZ9" s="13">
        <v>0</v>
      </c>
      <c r="QA9" s="13">
        <v>0</v>
      </c>
      <c r="QB9" s="13">
        <v>0</v>
      </c>
      <c r="QC9" s="13">
        <v>0</v>
      </c>
      <c r="QD9" s="13">
        <v>0</v>
      </c>
      <c r="QE9" s="13">
        <v>0</v>
      </c>
      <c r="QF9" s="13">
        <v>0</v>
      </c>
      <c r="QG9" s="13">
        <v>0</v>
      </c>
      <c r="QH9" s="13">
        <v>0</v>
      </c>
      <c r="QI9" s="13">
        <v>0</v>
      </c>
      <c r="QJ9" s="13">
        <v>0</v>
      </c>
      <c r="QK9" s="13">
        <v>0</v>
      </c>
      <c r="QL9" s="13">
        <v>0</v>
      </c>
      <c r="QM9" s="13">
        <v>0</v>
      </c>
      <c r="QN9" s="13">
        <v>0</v>
      </c>
      <c r="QO9" s="13">
        <v>0</v>
      </c>
      <c r="QP9" s="13">
        <v>0</v>
      </c>
      <c r="QQ9" s="13">
        <v>0</v>
      </c>
      <c r="QR9" s="13">
        <v>0</v>
      </c>
      <c r="QS9" s="13">
        <v>0</v>
      </c>
      <c r="QT9" s="13">
        <v>0</v>
      </c>
      <c r="QU9" s="13">
        <v>0</v>
      </c>
      <c r="QV9" s="13">
        <v>0</v>
      </c>
      <c r="QW9" s="13">
        <v>0</v>
      </c>
      <c r="QX9" s="13">
        <v>0</v>
      </c>
      <c r="QY9" s="13">
        <v>0</v>
      </c>
      <c r="QZ9" s="13">
        <v>0</v>
      </c>
      <c r="RA9" s="13">
        <v>0</v>
      </c>
      <c r="RB9" s="13">
        <v>0</v>
      </c>
      <c r="RC9" s="13">
        <v>0</v>
      </c>
      <c r="RD9" s="13">
        <v>0</v>
      </c>
      <c r="RE9" s="13">
        <v>0</v>
      </c>
      <c r="RF9" s="13">
        <v>0</v>
      </c>
      <c r="RG9" s="13">
        <v>0</v>
      </c>
      <c r="RH9" s="13">
        <v>0</v>
      </c>
      <c r="RI9" s="13">
        <v>0</v>
      </c>
      <c r="RJ9" s="13">
        <v>0</v>
      </c>
      <c r="RK9" s="13">
        <v>0</v>
      </c>
      <c r="RL9" s="13">
        <v>0</v>
      </c>
      <c r="RM9" s="13">
        <v>0</v>
      </c>
      <c r="RN9" s="13">
        <v>0</v>
      </c>
      <c r="RO9" s="13">
        <v>0</v>
      </c>
      <c r="RP9" s="13">
        <v>0</v>
      </c>
      <c r="RQ9" s="13">
        <v>0</v>
      </c>
      <c r="RR9" s="13">
        <v>0</v>
      </c>
      <c r="RS9" s="13">
        <v>0</v>
      </c>
      <c r="RT9" s="13">
        <v>0</v>
      </c>
      <c r="RU9" s="13">
        <v>0</v>
      </c>
      <c r="RV9" s="13">
        <v>0</v>
      </c>
      <c r="RW9" s="13">
        <v>0</v>
      </c>
      <c r="RX9" s="13">
        <v>0</v>
      </c>
      <c r="RY9" s="13">
        <v>0</v>
      </c>
      <c r="RZ9" s="13">
        <v>0</v>
      </c>
      <c r="SA9" s="13">
        <v>0</v>
      </c>
      <c r="SB9" s="13">
        <v>0</v>
      </c>
      <c r="SC9" s="13">
        <v>0</v>
      </c>
      <c r="SD9" s="13">
        <v>0</v>
      </c>
      <c r="SE9" s="13">
        <v>0</v>
      </c>
      <c r="SF9" s="13">
        <v>0</v>
      </c>
    </row>
    <row customHeight="true" ht="15" r="10">
      <c r="B10" s="13">
        <v>0</v>
      </c>
      <c r="C10" s="13" t="str">
        <v>12800025601141316</v>
      </c>
      <c r="D10" s="13" t="str">
        <v>朦胧黄</v>
      </c>
      <c r="E10" s="13" t="str">
        <v>150*200cm</v>
      </c>
      <c r="F10" s="13">
        <v>0</v>
      </c>
      <c r="G10" s="13">
        <v>0</v>
      </c>
      <c r="H10" s="13">
        <v>0</v>
      </c>
      <c r="I10" s="13">
        <v>0</v>
      </c>
      <c r="J10" s="13">
        <v>33</v>
      </c>
      <c r="K10" s="13">
        <v>296</v>
      </c>
      <c r="L10" s="13">
        <v>0</v>
      </c>
      <c r="M10" s="13">
        <v>0</v>
      </c>
      <c r="N10" s="13">
        <v>1</v>
      </c>
      <c r="O10" s="13">
        <v>20</v>
      </c>
      <c r="P10" s="13">
        <v>50</v>
      </c>
      <c r="Q10" s="13">
        <v>58</v>
      </c>
      <c r="R10" s="13">
        <v>220</v>
      </c>
      <c r="S10" s="13">
        <v>117</v>
      </c>
      <c r="T10" s="13">
        <v>52</v>
      </c>
      <c r="U10" s="13">
        <v>0</v>
      </c>
      <c r="V10" s="13">
        <v>60</v>
      </c>
      <c r="W10" s="13">
        <v>182</v>
      </c>
      <c r="X10" s="13">
        <v>281</v>
      </c>
      <c r="Y10" s="13">
        <v>38</v>
      </c>
      <c r="Z10" s="13">
        <v>0</v>
      </c>
      <c r="AA10" s="13">
        <v>11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87</v>
      </c>
      <c r="AJ10" s="13">
        <v>89</v>
      </c>
      <c r="AK10" s="13">
        <v>0</v>
      </c>
      <c r="AL10" s="13">
        <v>53</v>
      </c>
      <c r="AM10" s="13">
        <v>8</v>
      </c>
      <c r="AN10" s="13">
        <v>104</v>
      </c>
      <c r="AO10" s="13">
        <v>0</v>
      </c>
      <c r="AP10" s="13">
        <v>0</v>
      </c>
      <c r="AQ10" s="13">
        <v>0</v>
      </c>
      <c r="AR10" s="13">
        <v>57</v>
      </c>
      <c r="AS10" s="13">
        <v>0</v>
      </c>
      <c r="AT10" s="13">
        <v>0</v>
      </c>
      <c r="AU10" s="13">
        <v>0</v>
      </c>
      <c r="AV10" s="13">
        <v>0</v>
      </c>
      <c r="AW10" s="13">
        <v>74</v>
      </c>
      <c r="AX10" s="13">
        <v>5</v>
      </c>
      <c r="AY10" s="13">
        <v>0</v>
      </c>
      <c r="AZ10" s="13">
        <v>2</v>
      </c>
      <c r="BA10" s="13">
        <v>0</v>
      </c>
      <c r="BB10" s="13">
        <v>0</v>
      </c>
      <c r="BC10" s="13">
        <v>77</v>
      </c>
      <c r="BD10" s="13">
        <v>190</v>
      </c>
      <c r="BE10" s="13">
        <v>16</v>
      </c>
      <c r="BF10" s="13">
        <v>2</v>
      </c>
      <c r="BG10" s="13">
        <v>59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45</v>
      </c>
      <c r="BO10" s="13">
        <v>0</v>
      </c>
      <c r="BP10" s="13">
        <v>3</v>
      </c>
      <c r="BQ10" s="13">
        <v>0</v>
      </c>
      <c r="BR10" s="13">
        <v>0</v>
      </c>
      <c r="BS10" s="13">
        <v>0</v>
      </c>
      <c r="BT10" s="13">
        <v>8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14</v>
      </c>
      <c r="CN10" s="13">
        <v>1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0</v>
      </c>
      <c r="IF10" s="13">
        <v>0</v>
      </c>
      <c r="IG10" s="13">
        <v>0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0</v>
      </c>
      <c r="JN10" s="13">
        <v>0</v>
      </c>
      <c r="JO10" s="13">
        <v>0</v>
      </c>
      <c r="JP10" s="13">
        <v>0</v>
      </c>
      <c r="JQ10" s="13">
        <v>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3">
        <v>0</v>
      </c>
      <c r="LG10" s="13">
        <v>0</v>
      </c>
      <c r="LH10" s="13">
        <v>0</v>
      </c>
      <c r="LI10" s="13">
        <v>0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0</v>
      </c>
      <c r="LZ10" s="13">
        <v>0</v>
      </c>
      <c r="MA10" s="13">
        <v>0</v>
      </c>
      <c r="MB10" s="13">
        <v>0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0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0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0</v>
      </c>
      <c r="NR10" s="13">
        <v>0</v>
      </c>
      <c r="NS10" s="13">
        <v>0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0</v>
      </c>
      <c r="OE10" s="13">
        <v>0</v>
      </c>
      <c r="OF10" s="13">
        <v>0</v>
      </c>
      <c r="OG10" s="13">
        <v>0</v>
      </c>
      <c r="OH10" s="13">
        <v>0</v>
      </c>
      <c r="OI10" s="13">
        <v>0</v>
      </c>
      <c r="OJ10" s="13">
        <v>0</v>
      </c>
      <c r="OK10" s="13">
        <v>0</v>
      </c>
      <c r="OL10" s="13">
        <v>0</v>
      </c>
      <c r="OM10" s="13">
        <v>0</v>
      </c>
      <c r="ON10" s="13">
        <v>0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0</v>
      </c>
      <c r="OZ10" s="13">
        <v>0</v>
      </c>
      <c r="PA10" s="13">
        <v>0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0</v>
      </c>
      <c r="PJ10" s="13">
        <v>0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0</v>
      </c>
      <c r="PV10" s="13">
        <v>0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  <c r="QF10" s="13">
        <v>0</v>
      </c>
      <c r="QG10" s="13">
        <v>0</v>
      </c>
      <c r="QH10" s="13">
        <v>0</v>
      </c>
      <c r="QI10" s="13">
        <v>0</v>
      </c>
      <c r="QJ10" s="13">
        <v>0</v>
      </c>
      <c r="QK10" s="13">
        <v>0</v>
      </c>
      <c r="QL10" s="13">
        <v>0</v>
      </c>
      <c r="QM10" s="13">
        <v>0</v>
      </c>
      <c r="QN10" s="13">
        <v>0</v>
      </c>
      <c r="QO10" s="13">
        <v>0</v>
      </c>
      <c r="QP10" s="13">
        <v>0</v>
      </c>
      <c r="QQ10" s="13">
        <v>0</v>
      </c>
      <c r="QR10" s="13">
        <v>0</v>
      </c>
      <c r="QS10" s="13">
        <v>0</v>
      </c>
      <c r="QT10" s="13">
        <v>0</v>
      </c>
      <c r="QU10" s="13">
        <v>0</v>
      </c>
      <c r="QV10" s="13">
        <v>0</v>
      </c>
      <c r="QW10" s="13">
        <v>0</v>
      </c>
      <c r="QX10" s="13">
        <v>0</v>
      </c>
      <c r="QY10" s="13">
        <v>0</v>
      </c>
      <c r="QZ10" s="13">
        <v>0</v>
      </c>
      <c r="RA10" s="13">
        <v>0</v>
      </c>
      <c r="RB10" s="13">
        <v>0</v>
      </c>
      <c r="RC10" s="13">
        <v>0</v>
      </c>
      <c r="RD10" s="13">
        <v>0</v>
      </c>
      <c r="RE10" s="13">
        <v>0</v>
      </c>
      <c r="RF10" s="13">
        <v>0</v>
      </c>
      <c r="RG10" s="13">
        <v>0</v>
      </c>
      <c r="RH10" s="13">
        <v>0</v>
      </c>
      <c r="RI10" s="13">
        <v>0</v>
      </c>
      <c r="RJ10" s="13">
        <v>0</v>
      </c>
      <c r="RK10" s="13">
        <v>0</v>
      </c>
      <c r="RL10" s="13">
        <v>0</v>
      </c>
      <c r="RM10" s="13">
        <v>0</v>
      </c>
      <c r="RN10" s="13">
        <v>0</v>
      </c>
      <c r="RO10" s="13">
        <v>0</v>
      </c>
      <c r="RP10" s="13">
        <v>0</v>
      </c>
      <c r="RQ10" s="13">
        <v>0</v>
      </c>
      <c r="RR10" s="13">
        <v>0</v>
      </c>
      <c r="RS10" s="13">
        <v>0</v>
      </c>
      <c r="RT10" s="13">
        <v>0</v>
      </c>
      <c r="RU10" s="13">
        <v>0</v>
      </c>
      <c r="RV10" s="13">
        <v>0</v>
      </c>
      <c r="RW10" s="13">
        <v>0</v>
      </c>
      <c r="RX10" s="13">
        <v>0</v>
      </c>
      <c r="RY10" s="13">
        <v>0</v>
      </c>
      <c r="RZ10" s="13">
        <v>0</v>
      </c>
      <c r="SA10" s="13">
        <v>0</v>
      </c>
      <c r="SB10" s="13">
        <v>0</v>
      </c>
      <c r="SC10" s="13">
        <v>0</v>
      </c>
      <c r="SD10" s="13">
        <v>0</v>
      </c>
      <c r="SE10" s="13">
        <v>0</v>
      </c>
      <c r="SF10" s="13">
        <v>0</v>
      </c>
    </row>
    <row customHeight="true" ht="15" r="11">
      <c r="B11" s="13">
        <v>0</v>
      </c>
      <c r="C11" s="13" t="str">
        <v>12800025601141314</v>
      </c>
      <c r="D11" s="13">
        <v>0</v>
      </c>
      <c r="E11" s="13" t="str">
        <v>200*230cm</v>
      </c>
      <c r="F11" s="13">
        <v>0</v>
      </c>
      <c r="G11" s="13">
        <v>0</v>
      </c>
      <c r="H11" s="13">
        <v>0</v>
      </c>
      <c r="I11" s="13">
        <v>0</v>
      </c>
      <c r="J11" s="13">
        <v>33</v>
      </c>
      <c r="K11" s="13">
        <v>310</v>
      </c>
      <c r="L11" s="13">
        <v>0</v>
      </c>
      <c r="M11" s="13">
        <v>0</v>
      </c>
      <c r="N11" s="13">
        <v>149</v>
      </c>
      <c r="O11" s="13">
        <v>153</v>
      </c>
      <c r="P11" s="13">
        <v>70</v>
      </c>
      <c r="Q11" s="13">
        <v>172</v>
      </c>
      <c r="R11" s="13">
        <v>109</v>
      </c>
      <c r="S11" s="13">
        <v>0</v>
      </c>
      <c r="T11" s="13">
        <v>117</v>
      </c>
      <c r="U11" s="13">
        <v>160</v>
      </c>
      <c r="V11" s="13">
        <v>146</v>
      </c>
      <c r="W11" s="13">
        <v>0</v>
      </c>
      <c r="X11" s="13">
        <v>40</v>
      </c>
      <c r="Y11" s="13">
        <v>156</v>
      </c>
      <c r="Z11" s="13">
        <v>245</v>
      </c>
      <c r="AA11" s="13">
        <v>0</v>
      </c>
      <c r="AB11" s="13">
        <v>186</v>
      </c>
      <c r="AC11" s="13">
        <v>0</v>
      </c>
      <c r="AD11" s="13">
        <v>28</v>
      </c>
      <c r="AE11" s="13">
        <v>167</v>
      </c>
      <c r="AF11" s="13">
        <v>72</v>
      </c>
      <c r="AG11" s="13">
        <v>0</v>
      </c>
      <c r="AH11" s="13">
        <v>315</v>
      </c>
      <c r="AI11" s="13">
        <v>101</v>
      </c>
      <c r="AJ11" s="13">
        <v>11</v>
      </c>
      <c r="AK11" s="13">
        <v>3</v>
      </c>
      <c r="AL11" s="13">
        <v>101</v>
      </c>
      <c r="AM11" s="13">
        <v>10</v>
      </c>
      <c r="AN11" s="13">
        <v>114</v>
      </c>
      <c r="AO11" s="13">
        <v>1</v>
      </c>
      <c r="AP11" s="13">
        <v>0</v>
      </c>
      <c r="AQ11" s="13">
        <v>48</v>
      </c>
      <c r="AR11" s="13">
        <v>37</v>
      </c>
      <c r="AS11" s="13">
        <v>0</v>
      </c>
      <c r="AT11" s="13">
        <v>0</v>
      </c>
      <c r="AU11" s="13">
        <v>0</v>
      </c>
      <c r="AV11" s="13">
        <v>0</v>
      </c>
      <c r="AW11" s="13">
        <v>1</v>
      </c>
      <c r="AX11" s="13">
        <v>0</v>
      </c>
      <c r="AY11" s="13">
        <v>4</v>
      </c>
      <c r="AZ11" s="13">
        <v>7</v>
      </c>
      <c r="BA11" s="13">
        <v>1</v>
      </c>
      <c r="BB11" s="13">
        <v>0</v>
      </c>
      <c r="BC11" s="13">
        <v>56</v>
      </c>
      <c r="BD11" s="13">
        <v>7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23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0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0</v>
      </c>
      <c r="JU11" s="13">
        <v>0</v>
      </c>
      <c r="JV11" s="13">
        <v>0</v>
      </c>
      <c r="JW11" s="13">
        <v>0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0</v>
      </c>
      <c r="KJ11" s="13">
        <v>0</v>
      </c>
      <c r="KK11" s="13">
        <v>0</v>
      </c>
      <c r="KL11" s="13">
        <v>0</v>
      </c>
      <c r="KM11" s="13">
        <v>0</v>
      </c>
      <c r="KN11" s="13">
        <v>0</v>
      </c>
      <c r="KO11" s="13">
        <v>0</v>
      </c>
      <c r="KP11" s="13">
        <v>0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0</v>
      </c>
      <c r="LI11" s="13">
        <v>0</v>
      </c>
      <c r="LJ11" s="13">
        <v>0</v>
      </c>
      <c r="LK11" s="13">
        <v>0</v>
      </c>
      <c r="LL11" s="13">
        <v>0</v>
      </c>
      <c r="LM11" s="13">
        <v>0</v>
      </c>
      <c r="LN11" s="13">
        <v>0</v>
      </c>
      <c r="LO11" s="13">
        <v>0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0</v>
      </c>
      <c r="LZ11" s="13">
        <v>0</v>
      </c>
      <c r="MA11" s="13">
        <v>0</v>
      </c>
      <c r="MB11" s="13">
        <v>0</v>
      </c>
      <c r="MC11" s="13">
        <v>0</v>
      </c>
      <c r="MD11" s="13">
        <v>0</v>
      </c>
      <c r="ME11" s="13">
        <v>0</v>
      </c>
      <c r="MF11" s="13">
        <v>0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0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  <c r="MZ11" s="13">
        <v>0</v>
      </c>
      <c r="NA11" s="13">
        <v>0</v>
      </c>
      <c r="NB11" s="13">
        <v>0</v>
      </c>
      <c r="NC11" s="13">
        <v>0</v>
      </c>
      <c r="ND11" s="13">
        <v>0</v>
      </c>
      <c r="NE11" s="13">
        <v>0</v>
      </c>
      <c r="NF11" s="13">
        <v>0</v>
      </c>
      <c r="NG11" s="13">
        <v>0</v>
      </c>
      <c r="NH11" s="13">
        <v>0</v>
      </c>
      <c r="NI11" s="13">
        <v>0</v>
      </c>
      <c r="NJ11" s="13">
        <v>0</v>
      </c>
      <c r="NK11" s="13">
        <v>0</v>
      </c>
      <c r="NL11" s="13">
        <v>0</v>
      </c>
      <c r="NM11" s="13">
        <v>0</v>
      </c>
      <c r="NN11" s="13">
        <v>0</v>
      </c>
      <c r="NO11" s="13">
        <v>0</v>
      </c>
      <c r="NP11" s="13">
        <v>0</v>
      </c>
      <c r="NQ11" s="13">
        <v>0</v>
      </c>
      <c r="NR11" s="13">
        <v>0</v>
      </c>
      <c r="NS11" s="13">
        <v>0</v>
      </c>
      <c r="NT11" s="13">
        <v>0</v>
      </c>
      <c r="NU11" s="13">
        <v>0</v>
      </c>
      <c r="NV11" s="13">
        <v>0</v>
      </c>
      <c r="NW11" s="13">
        <v>0</v>
      </c>
      <c r="NX11" s="13">
        <v>0</v>
      </c>
      <c r="NY11" s="13">
        <v>0</v>
      </c>
      <c r="NZ11" s="13">
        <v>0</v>
      </c>
      <c r="OA11" s="13">
        <v>0</v>
      </c>
      <c r="OB11" s="13">
        <v>0</v>
      </c>
      <c r="OC11" s="13">
        <v>0</v>
      </c>
      <c r="OD11" s="13">
        <v>0</v>
      </c>
      <c r="OE11" s="13">
        <v>0</v>
      </c>
      <c r="OF11" s="13">
        <v>0</v>
      </c>
      <c r="OG11" s="13">
        <v>0</v>
      </c>
      <c r="OH11" s="13">
        <v>0</v>
      </c>
      <c r="OI11" s="13">
        <v>0</v>
      </c>
      <c r="OJ11" s="13">
        <v>0</v>
      </c>
      <c r="OK11" s="13">
        <v>0</v>
      </c>
      <c r="OL11" s="13">
        <v>0</v>
      </c>
      <c r="OM11" s="13">
        <v>0</v>
      </c>
      <c r="ON11" s="13">
        <v>0</v>
      </c>
      <c r="OO11" s="13">
        <v>0</v>
      </c>
      <c r="OP11" s="13">
        <v>0</v>
      </c>
      <c r="OQ11" s="13">
        <v>0</v>
      </c>
      <c r="OR11" s="13">
        <v>0</v>
      </c>
      <c r="OS11" s="13">
        <v>0</v>
      </c>
      <c r="OT11" s="13">
        <v>0</v>
      </c>
      <c r="OU11" s="13">
        <v>0</v>
      </c>
      <c r="OV11" s="13">
        <v>0</v>
      </c>
      <c r="OW11" s="13">
        <v>0</v>
      </c>
      <c r="OX11" s="13">
        <v>0</v>
      </c>
      <c r="OY11" s="13">
        <v>0</v>
      </c>
      <c r="OZ11" s="13">
        <v>0</v>
      </c>
      <c r="PA11" s="13">
        <v>0</v>
      </c>
      <c r="PB11" s="13">
        <v>0</v>
      </c>
      <c r="PC11" s="13">
        <v>0</v>
      </c>
      <c r="PD11" s="13">
        <v>0</v>
      </c>
      <c r="PE11" s="13">
        <v>0</v>
      </c>
      <c r="PF11" s="13">
        <v>0</v>
      </c>
      <c r="PG11" s="13">
        <v>0</v>
      </c>
      <c r="PH11" s="13">
        <v>0</v>
      </c>
      <c r="PI11" s="13">
        <v>0</v>
      </c>
      <c r="PJ11" s="13">
        <v>0</v>
      </c>
      <c r="PK11" s="13">
        <v>0</v>
      </c>
      <c r="PL11" s="13">
        <v>0</v>
      </c>
      <c r="PM11" s="13">
        <v>0</v>
      </c>
      <c r="PN11" s="13">
        <v>0</v>
      </c>
      <c r="PO11" s="13">
        <v>0</v>
      </c>
      <c r="PP11" s="13">
        <v>0</v>
      </c>
      <c r="PQ11" s="13">
        <v>0</v>
      </c>
      <c r="PR11" s="13">
        <v>0</v>
      </c>
      <c r="PS11" s="13">
        <v>0</v>
      </c>
      <c r="PT11" s="13">
        <v>0</v>
      </c>
      <c r="PU11" s="13">
        <v>0</v>
      </c>
      <c r="PV11" s="13">
        <v>0</v>
      </c>
      <c r="PW11" s="13">
        <v>0</v>
      </c>
      <c r="PX11" s="13">
        <v>0</v>
      </c>
      <c r="PY11" s="13">
        <v>0</v>
      </c>
      <c r="PZ11" s="13">
        <v>0</v>
      </c>
      <c r="QA11" s="13">
        <v>0</v>
      </c>
      <c r="QB11" s="13">
        <v>0</v>
      </c>
      <c r="QC11" s="13">
        <v>0</v>
      </c>
      <c r="QD11" s="13">
        <v>0</v>
      </c>
      <c r="QE11" s="13">
        <v>0</v>
      </c>
      <c r="QF11" s="13">
        <v>0</v>
      </c>
      <c r="QG11" s="13">
        <v>0</v>
      </c>
      <c r="QH11" s="13">
        <v>0</v>
      </c>
      <c r="QI11" s="13">
        <v>0</v>
      </c>
      <c r="QJ11" s="13">
        <v>0</v>
      </c>
      <c r="QK11" s="13">
        <v>0</v>
      </c>
      <c r="QL11" s="13">
        <v>0</v>
      </c>
      <c r="QM11" s="13">
        <v>0</v>
      </c>
      <c r="QN11" s="13">
        <v>0</v>
      </c>
      <c r="QO11" s="13">
        <v>0</v>
      </c>
      <c r="QP11" s="13">
        <v>0</v>
      </c>
      <c r="QQ11" s="13">
        <v>0</v>
      </c>
      <c r="QR11" s="13">
        <v>0</v>
      </c>
      <c r="QS11" s="13">
        <v>0</v>
      </c>
      <c r="QT11" s="13">
        <v>0</v>
      </c>
      <c r="QU11" s="13">
        <v>0</v>
      </c>
      <c r="QV11" s="13">
        <v>0</v>
      </c>
      <c r="QW11" s="13">
        <v>0</v>
      </c>
      <c r="QX11" s="13">
        <v>0</v>
      </c>
      <c r="QY11" s="13">
        <v>0</v>
      </c>
      <c r="QZ11" s="13">
        <v>0</v>
      </c>
      <c r="RA11" s="13">
        <v>0</v>
      </c>
      <c r="RB11" s="13">
        <v>0</v>
      </c>
      <c r="RC11" s="13">
        <v>0</v>
      </c>
      <c r="RD11" s="13">
        <v>0</v>
      </c>
      <c r="RE11" s="13">
        <v>0</v>
      </c>
      <c r="RF11" s="13">
        <v>0</v>
      </c>
      <c r="RG11" s="13">
        <v>0</v>
      </c>
      <c r="RH11" s="13">
        <v>0</v>
      </c>
      <c r="RI11" s="13">
        <v>0</v>
      </c>
      <c r="RJ11" s="13">
        <v>0</v>
      </c>
      <c r="RK11" s="13">
        <v>0</v>
      </c>
      <c r="RL11" s="13">
        <v>0</v>
      </c>
      <c r="RM11" s="13">
        <v>0</v>
      </c>
      <c r="RN11" s="13">
        <v>0</v>
      </c>
      <c r="RO11" s="13">
        <v>0</v>
      </c>
      <c r="RP11" s="13">
        <v>0</v>
      </c>
      <c r="RQ11" s="13">
        <v>0</v>
      </c>
      <c r="RR11" s="13">
        <v>0</v>
      </c>
      <c r="RS11" s="13">
        <v>0</v>
      </c>
      <c r="RT11" s="13">
        <v>0</v>
      </c>
      <c r="RU11" s="13">
        <v>0</v>
      </c>
      <c r="RV11" s="13">
        <v>0</v>
      </c>
      <c r="RW11" s="13">
        <v>0</v>
      </c>
      <c r="RX11" s="13">
        <v>0</v>
      </c>
      <c r="RY11" s="13">
        <v>0</v>
      </c>
      <c r="RZ11" s="13">
        <v>0</v>
      </c>
      <c r="SA11" s="13">
        <v>0</v>
      </c>
      <c r="SB11" s="13">
        <v>0</v>
      </c>
      <c r="SC11" s="13">
        <v>0</v>
      </c>
      <c r="SD11" s="13">
        <v>0</v>
      </c>
      <c r="SE11" s="13">
        <v>0</v>
      </c>
      <c r="SF11" s="13">
        <v>0</v>
      </c>
    </row>
    <row customHeight="true" ht="15" r="12">
      <c r="B12" s="13">
        <v>0</v>
      </c>
      <c r="C12" s="13" t="str">
        <v>12800025601141313</v>
      </c>
      <c r="D12" s="13">
        <v>0</v>
      </c>
      <c r="E12" s="13" t="str">
        <v>220*240cm</v>
      </c>
      <c r="F12" s="13">
        <v>0</v>
      </c>
      <c r="G12" s="13">
        <v>0</v>
      </c>
      <c r="H12" s="13">
        <v>0</v>
      </c>
      <c r="I12" s="13">
        <v>0</v>
      </c>
      <c r="J12" s="13">
        <v>27</v>
      </c>
      <c r="K12" s="13">
        <v>445</v>
      </c>
      <c r="L12" s="13">
        <v>39</v>
      </c>
      <c r="M12" s="13">
        <v>136</v>
      </c>
      <c r="N12" s="13">
        <v>154</v>
      </c>
      <c r="O12" s="13">
        <v>3</v>
      </c>
      <c r="P12" s="13">
        <v>0</v>
      </c>
      <c r="Q12" s="13">
        <v>0</v>
      </c>
      <c r="R12" s="13">
        <v>24</v>
      </c>
      <c r="S12" s="13">
        <v>3</v>
      </c>
      <c r="T12" s="13">
        <v>91</v>
      </c>
      <c r="U12" s="13">
        <v>0</v>
      </c>
      <c r="V12" s="13">
        <v>0</v>
      </c>
      <c r="W12" s="13">
        <v>106</v>
      </c>
      <c r="X12" s="13">
        <v>95</v>
      </c>
      <c r="Y12" s="13">
        <v>176</v>
      </c>
      <c r="Z12" s="13">
        <v>88</v>
      </c>
      <c r="AA12" s="13">
        <v>0</v>
      </c>
      <c r="AB12" s="13">
        <v>10</v>
      </c>
      <c r="AC12" s="13">
        <v>0</v>
      </c>
      <c r="AD12" s="13">
        <v>0</v>
      </c>
      <c r="AE12" s="13">
        <v>58</v>
      </c>
      <c r="AF12" s="13">
        <v>352</v>
      </c>
      <c r="AG12" s="13">
        <v>0</v>
      </c>
      <c r="AH12" s="13">
        <v>0</v>
      </c>
      <c r="AI12" s="13">
        <v>0</v>
      </c>
      <c r="AJ12" s="13">
        <v>0</v>
      </c>
      <c r="AK12" s="13">
        <v>216</v>
      </c>
      <c r="AL12" s="13">
        <v>58</v>
      </c>
      <c r="AM12" s="13">
        <v>11</v>
      </c>
      <c r="AN12" s="13">
        <v>0</v>
      </c>
      <c r="AO12" s="13">
        <v>23</v>
      </c>
      <c r="AP12" s="13">
        <v>113</v>
      </c>
      <c r="AQ12" s="13">
        <v>12</v>
      </c>
      <c r="AR12" s="13">
        <v>14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43</v>
      </c>
      <c r="AY12" s="13">
        <v>17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2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1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0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0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0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0</v>
      </c>
      <c r="LI12" s="13">
        <v>0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0</v>
      </c>
      <c r="LZ12" s="13">
        <v>0</v>
      </c>
      <c r="MA12" s="13">
        <v>0</v>
      </c>
      <c r="MB12" s="13">
        <v>0</v>
      </c>
      <c r="MC12" s="13">
        <v>0</v>
      </c>
      <c r="MD12" s="13">
        <v>0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0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0</v>
      </c>
      <c r="ND12" s="13">
        <v>0</v>
      </c>
      <c r="NE12" s="13">
        <v>0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0</v>
      </c>
      <c r="NQ12" s="13">
        <v>0</v>
      </c>
      <c r="NR12" s="13">
        <v>0</v>
      </c>
      <c r="NS12" s="13">
        <v>0</v>
      </c>
      <c r="NT12" s="13">
        <v>0</v>
      </c>
      <c r="NU12" s="13">
        <v>0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0</v>
      </c>
      <c r="OE12" s="13">
        <v>0</v>
      </c>
      <c r="OF12" s="13">
        <v>0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0</v>
      </c>
      <c r="OM12" s="13">
        <v>0</v>
      </c>
      <c r="ON12" s="13">
        <v>0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0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0</v>
      </c>
      <c r="PY12" s="13">
        <v>0</v>
      </c>
      <c r="PZ12" s="13">
        <v>0</v>
      </c>
      <c r="QA12" s="13">
        <v>0</v>
      </c>
      <c r="QB12" s="13">
        <v>0</v>
      </c>
      <c r="QC12" s="13">
        <v>0</v>
      </c>
      <c r="QD12" s="13">
        <v>0</v>
      </c>
      <c r="QE12" s="13">
        <v>0</v>
      </c>
      <c r="QF12" s="13">
        <v>0</v>
      </c>
      <c r="QG12" s="13">
        <v>0</v>
      </c>
      <c r="QH12" s="13">
        <v>0</v>
      </c>
      <c r="QI12" s="13">
        <v>0</v>
      </c>
      <c r="QJ12" s="13">
        <v>0</v>
      </c>
      <c r="QK12" s="13">
        <v>0</v>
      </c>
      <c r="QL12" s="13">
        <v>0</v>
      </c>
      <c r="QM12" s="13">
        <v>0</v>
      </c>
      <c r="QN12" s="13">
        <v>0</v>
      </c>
      <c r="QO12" s="13">
        <v>0</v>
      </c>
      <c r="QP12" s="13">
        <v>0</v>
      </c>
      <c r="QQ12" s="13">
        <v>0</v>
      </c>
      <c r="QR12" s="13">
        <v>0</v>
      </c>
      <c r="QS12" s="13">
        <v>0</v>
      </c>
      <c r="QT12" s="13">
        <v>0</v>
      </c>
      <c r="QU12" s="13">
        <v>0</v>
      </c>
      <c r="QV12" s="13">
        <v>0</v>
      </c>
      <c r="QW12" s="13">
        <v>0</v>
      </c>
      <c r="QX12" s="13">
        <v>0</v>
      </c>
      <c r="QY12" s="13">
        <v>0</v>
      </c>
      <c r="QZ12" s="13">
        <v>0</v>
      </c>
      <c r="RA12" s="13">
        <v>0</v>
      </c>
      <c r="RB12" s="13">
        <v>0</v>
      </c>
      <c r="RC12" s="13">
        <v>0</v>
      </c>
      <c r="RD12" s="13">
        <v>0</v>
      </c>
      <c r="RE12" s="13">
        <v>0</v>
      </c>
      <c r="RF12" s="13">
        <v>0</v>
      </c>
      <c r="RG12" s="13">
        <v>0</v>
      </c>
      <c r="RH12" s="13">
        <v>0</v>
      </c>
      <c r="RI12" s="13">
        <v>0</v>
      </c>
      <c r="RJ12" s="13">
        <v>0</v>
      </c>
      <c r="RK12" s="13">
        <v>0</v>
      </c>
      <c r="RL12" s="13">
        <v>0</v>
      </c>
      <c r="RM12" s="13">
        <v>0</v>
      </c>
      <c r="RN12" s="13">
        <v>0</v>
      </c>
      <c r="RO12" s="13">
        <v>0</v>
      </c>
      <c r="RP12" s="13">
        <v>0</v>
      </c>
      <c r="RQ12" s="13">
        <v>0</v>
      </c>
      <c r="RR12" s="13">
        <v>0</v>
      </c>
      <c r="RS12" s="13">
        <v>0</v>
      </c>
      <c r="RT12" s="13">
        <v>0</v>
      </c>
      <c r="RU12" s="13">
        <v>0</v>
      </c>
      <c r="RV12" s="13">
        <v>0</v>
      </c>
      <c r="RW12" s="13">
        <v>0</v>
      </c>
      <c r="RX12" s="13">
        <v>0</v>
      </c>
      <c r="RY12" s="13">
        <v>0</v>
      </c>
      <c r="RZ12" s="13">
        <v>0</v>
      </c>
      <c r="SA12" s="13">
        <v>0</v>
      </c>
      <c r="SB12" s="13">
        <v>0</v>
      </c>
      <c r="SC12" s="13">
        <v>0</v>
      </c>
      <c r="SD12" s="13">
        <v>0</v>
      </c>
      <c r="SE12" s="13">
        <v>0</v>
      </c>
      <c r="SF12" s="13">
        <v>0</v>
      </c>
    </row>
    <row customHeight="true" ht="15" r="13">
      <c r="B13" s="13">
        <v>0</v>
      </c>
      <c r="C13" s="13" t="str">
        <v>合计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175</v>
      </c>
      <c r="K13" s="13">
        <v>1612</v>
      </c>
      <c r="L13" s="13">
        <v>163</v>
      </c>
      <c r="M13" s="13">
        <v>136</v>
      </c>
      <c r="N13" s="13">
        <v>497</v>
      </c>
      <c r="O13" s="13">
        <v>364</v>
      </c>
      <c r="P13" s="13">
        <v>409</v>
      </c>
      <c r="Q13" s="13">
        <v>513</v>
      </c>
      <c r="R13" s="13">
        <v>517</v>
      </c>
      <c r="S13" s="13">
        <v>457</v>
      </c>
      <c r="T13" s="13">
        <v>418</v>
      </c>
      <c r="U13" s="13">
        <v>362</v>
      </c>
      <c r="V13" s="13">
        <v>822</v>
      </c>
      <c r="W13" s="13">
        <v>427</v>
      </c>
      <c r="X13" s="13">
        <v>659</v>
      </c>
      <c r="Y13" s="13">
        <v>639</v>
      </c>
      <c r="Z13" s="13">
        <v>431</v>
      </c>
      <c r="AA13" s="13">
        <v>326</v>
      </c>
      <c r="AB13" s="13">
        <v>534</v>
      </c>
      <c r="AC13" s="13">
        <v>437</v>
      </c>
      <c r="AD13" s="13">
        <v>601</v>
      </c>
      <c r="AE13" s="13">
        <v>564</v>
      </c>
      <c r="AF13" s="13">
        <v>685</v>
      </c>
      <c r="AG13" s="13">
        <v>0</v>
      </c>
      <c r="AH13" s="13">
        <v>781</v>
      </c>
      <c r="AI13" s="13">
        <v>541</v>
      </c>
      <c r="AJ13" s="13">
        <v>608</v>
      </c>
      <c r="AK13" s="13">
        <v>723</v>
      </c>
      <c r="AL13" s="13">
        <v>772</v>
      </c>
      <c r="AM13" s="13">
        <v>970</v>
      </c>
      <c r="AN13" s="13">
        <v>566</v>
      </c>
      <c r="AO13" s="13">
        <v>663</v>
      </c>
      <c r="AP13" s="13">
        <v>802</v>
      </c>
      <c r="AQ13" s="13">
        <v>892</v>
      </c>
      <c r="AR13" s="13">
        <v>908</v>
      </c>
      <c r="AS13" s="13">
        <v>864</v>
      </c>
      <c r="AT13" s="13">
        <v>1066</v>
      </c>
      <c r="AU13" s="13">
        <v>931</v>
      </c>
      <c r="AV13" s="13">
        <v>1235</v>
      </c>
      <c r="AW13" s="13">
        <v>1560</v>
      </c>
      <c r="AX13" s="13">
        <v>1582</v>
      </c>
      <c r="AY13" s="13">
        <v>1212</v>
      </c>
      <c r="AZ13" s="13">
        <v>863</v>
      </c>
      <c r="BA13" s="13">
        <v>729</v>
      </c>
      <c r="BB13" s="13">
        <v>946</v>
      </c>
      <c r="BC13" s="13">
        <v>1217</v>
      </c>
      <c r="BD13" s="13">
        <v>1208</v>
      </c>
      <c r="BE13" s="13">
        <v>1201</v>
      </c>
      <c r="BF13" s="13">
        <v>1143</v>
      </c>
      <c r="BG13" s="13">
        <v>1626</v>
      </c>
      <c r="BH13" s="13">
        <v>1264</v>
      </c>
      <c r="BI13" s="13">
        <v>991</v>
      </c>
      <c r="BJ13" s="13">
        <v>718</v>
      </c>
      <c r="BK13" s="13">
        <v>0</v>
      </c>
      <c r="BL13" s="13">
        <v>889</v>
      </c>
      <c r="BM13" s="13">
        <v>1387</v>
      </c>
      <c r="BN13" s="13">
        <v>1129</v>
      </c>
      <c r="BO13" s="13">
        <v>1532</v>
      </c>
      <c r="BP13" s="13">
        <v>1227</v>
      </c>
      <c r="BQ13" s="13">
        <v>996</v>
      </c>
      <c r="BR13" s="13">
        <v>1492</v>
      </c>
      <c r="BS13" s="13">
        <v>783</v>
      </c>
      <c r="BT13" s="13">
        <v>1390</v>
      </c>
      <c r="BU13" s="13">
        <v>546</v>
      </c>
      <c r="BV13" s="13">
        <v>47</v>
      </c>
      <c r="BW13" s="13">
        <v>156</v>
      </c>
      <c r="BX13" s="13">
        <v>331</v>
      </c>
      <c r="BY13" s="13">
        <v>0</v>
      </c>
      <c r="BZ13" s="13">
        <v>0</v>
      </c>
      <c r="CA13" s="13">
        <v>352</v>
      </c>
      <c r="CB13" s="13">
        <v>556</v>
      </c>
      <c r="CC13" s="13">
        <v>620</v>
      </c>
      <c r="CD13" s="13">
        <v>614</v>
      </c>
      <c r="CE13" s="13">
        <v>737</v>
      </c>
      <c r="CF13" s="13">
        <v>597</v>
      </c>
      <c r="CG13" s="13">
        <v>170</v>
      </c>
      <c r="CH13" s="13">
        <v>7</v>
      </c>
      <c r="CI13" s="13">
        <v>531</v>
      </c>
      <c r="CJ13" s="13">
        <v>279</v>
      </c>
      <c r="CK13" s="13">
        <v>388</v>
      </c>
      <c r="CL13" s="13">
        <v>162</v>
      </c>
      <c r="CM13" s="13">
        <v>593</v>
      </c>
      <c r="CN13" s="13">
        <v>1165</v>
      </c>
      <c r="CO13" s="13">
        <v>1165</v>
      </c>
      <c r="CP13" s="13">
        <v>942</v>
      </c>
      <c r="CQ13" s="13">
        <v>85</v>
      </c>
      <c r="CR13" s="13">
        <v>286</v>
      </c>
      <c r="CS13" s="13">
        <v>0</v>
      </c>
      <c r="CT13" s="13">
        <v>139</v>
      </c>
      <c r="CU13" s="13">
        <v>0</v>
      </c>
      <c r="CV13" s="13">
        <v>232</v>
      </c>
      <c r="CW13" s="13">
        <v>314</v>
      </c>
      <c r="CX13" s="13">
        <v>0</v>
      </c>
      <c r="CY13" s="13">
        <v>184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0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0</v>
      </c>
      <c r="JR13" s="13">
        <v>0</v>
      </c>
      <c r="JS13" s="13">
        <v>0</v>
      </c>
      <c r="JT13" s="13">
        <v>0</v>
      </c>
      <c r="JU13" s="13">
        <v>0</v>
      </c>
      <c r="JV13" s="13">
        <v>0</v>
      </c>
      <c r="JW13" s="13">
        <v>0</v>
      </c>
      <c r="JX13" s="13">
        <v>0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0</v>
      </c>
      <c r="LA13" s="13">
        <v>0</v>
      </c>
      <c r="LB13" s="13">
        <v>0</v>
      </c>
      <c r="LC13" s="13">
        <v>0</v>
      </c>
      <c r="LD13" s="13">
        <v>0</v>
      </c>
      <c r="LE13" s="13">
        <v>0</v>
      </c>
      <c r="LF13" s="13">
        <v>0</v>
      </c>
      <c r="LG13" s="13">
        <v>0</v>
      </c>
      <c r="LH13" s="13">
        <v>0</v>
      </c>
      <c r="LI13" s="13">
        <v>0</v>
      </c>
      <c r="LJ13" s="13">
        <v>0</v>
      </c>
      <c r="LK13" s="13">
        <v>0</v>
      </c>
      <c r="LL13" s="13">
        <v>0</v>
      </c>
      <c r="LM13" s="13">
        <v>0</v>
      </c>
      <c r="LN13" s="13">
        <v>0</v>
      </c>
      <c r="LO13" s="13">
        <v>0</v>
      </c>
      <c r="LP13" s="13">
        <v>0</v>
      </c>
      <c r="LQ13" s="13">
        <v>0</v>
      </c>
      <c r="LR13" s="13">
        <v>0</v>
      </c>
      <c r="LS13" s="13">
        <v>0</v>
      </c>
      <c r="LT13" s="13">
        <v>0</v>
      </c>
      <c r="LU13" s="13">
        <v>0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0</v>
      </c>
      <c r="MB13" s="13">
        <v>0</v>
      </c>
      <c r="MC13" s="13">
        <v>0</v>
      </c>
      <c r="MD13" s="13">
        <v>0</v>
      </c>
      <c r="ME13" s="13">
        <v>0</v>
      </c>
      <c r="MF13" s="13">
        <v>0</v>
      </c>
      <c r="MG13" s="13">
        <v>0</v>
      </c>
      <c r="MH13" s="13">
        <v>0</v>
      </c>
      <c r="MI13" s="13">
        <v>0</v>
      </c>
      <c r="MJ13" s="13">
        <v>0</v>
      </c>
      <c r="MK13" s="13">
        <v>0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0</v>
      </c>
      <c r="MR13" s="13">
        <v>0</v>
      </c>
      <c r="MS13" s="13">
        <v>0</v>
      </c>
      <c r="MT13" s="13">
        <v>0</v>
      </c>
      <c r="MU13" s="13">
        <v>0</v>
      </c>
      <c r="MV13" s="13">
        <v>0</v>
      </c>
      <c r="MW13" s="13">
        <v>0</v>
      </c>
      <c r="MX13" s="13">
        <v>0</v>
      </c>
      <c r="MY13" s="13">
        <v>0</v>
      </c>
      <c r="MZ13" s="13">
        <v>0</v>
      </c>
      <c r="NA13" s="13">
        <v>0</v>
      </c>
      <c r="NB13" s="13">
        <v>0</v>
      </c>
      <c r="NC13" s="13">
        <v>0</v>
      </c>
      <c r="ND13" s="13">
        <v>0</v>
      </c>
      <c r="NE13" s="13">
        <v>0</v>
      </c>
      <c r="NF13" s="13">
        <v>0</v>
      </c>
      <c r="NG13" s="13">
        <v>0</v>
      </c>
      <c r="NH13" s="13">
        <v>0</v>
      </c>
      <c r="NI13" s="13">
        <v>0</v>
      </c>
      <c r="NJ13" s="13">
        <v>0</v>
      </c>
      <c r="NK13" s="13">
        <v>0</v>
      </c>
      <c r="NL13" s="13">
        <v>0</v>
      </c>
      <c r="NM13" s="13">
        <v>0</v>
      </c>
      <c r="NN13" s="13">
        <v>0</v>
      </c>
      <c r="NO13" s="13">
        <v>0</v>
      </c>
      <c r="NP13" s="13">
        <v>0</v>
      </c>
      <c r="NQ13" s="13">
        <v>0</v>
      </c>
      <c r="NR13" s="13">
        <v>0</v>
      </c>
      <c r="NS13" s="13">
        <v>0</v>
      </c>
      <c r="NT13" s="13">
        <v>0</v>
      </c>
      <c r="NU13" s="13">
        <v>0</v>
      </c>
      <c r="NV13" s="13">
        <v>0</v>
      </c>
      <c r="NW13" s="13">
        <v>0</v>
      </c>
      <c r="NX13" s="13">
        <v>0</v>
      </c>
      <c r="NY13" s="13">
        <v>0</v>
      </c>
      <c r="NZ13" s="13">
        <v>0</v>
      </c>
      <c r="OA13" s="13">
        <v>0</v>
      </c>
      <c r="OB13" s="13">
        <v>0</v>
      </c>
      <c r="OC13" s="13">
        <v>0</v>
      </c>
      <c r="OD13" s="13">
        <v>0</v>
      </c>
      <c r="OE13" s="13">
        <v>0</v>
      </c>
      <c r="OF13" s="13">
        <v>0</v>
      </c>
      <c r="OG13" s="13">
        <v>0</v>
      </c>
      <c r="OH13" s="13">
        <v>0</v>
      </c>
      <c r="OI13" s="13">
        <v>0</v>
      </c>
      <c r="OJ13" s="13">
        <v>0</v>
      </c>
      <c r="OK13" s="13">
        <v>0</v>
      </c>
      <c r="OL13" s="13">
        <v>0</v>
      </c>
      <c r="OM13" s="13">
        <v>0</v>
      </c>
      <c r="ON13" s="13">
        <v>0</v>
      </c>
      <c r="OO13" s="13">
        <v>0</v>
      </c>
      <c r="OP13" s="13">
        <v>0</v>
      </c>
      <c r="OQ13" s="13">
        <v>0</v>
      </c>
      <c r="OR13" s="13">
        <v>0</v>
      </c>
      <c r="OS13" s="13">
        <v>0</v>
      </c>
      <c r="OT13" s="13">
        <v>0</v>
      </c>
      <c r="OU13" s="13">
        <v>0</v>
      </c>
      <c r="OV13" s="13">
        <v>0</v>
      </c>
      <c r="OW13" s="13">
        <v>0</v>
      </c>
      <c r="OX13" s="13">
        <v>0</v>
      </c>
      <c r="OY13" s="13">
        <v>0</v>
      </c>
      <c r="OZ13" s="13">
        <v>0</v>
      </c>
      <c r="PA13" s="13">
        <v>0</v>
      </c>
      <c r="PB13" s="13">
        <v>0</v>
      </c>
      <c r="PC13" s="13">
        <v>0</v>
      </c>
      <c r="PD13" s="13">
        <v>0</v>
      </c>
      <c r="PE13" s="13">
        <v>0</v>
      </c>
      <c r="PF13" s="13">
        <v>0</v>
      </c>
      <c r="PG13" s="13">
        <v>0</v>
      </c>
      <c r="PH13" s="13">
        <v>0</v>
      </c>
      <c r="PI13" s="13">
        <v>0</v>
      </c>
      <c r="PJ13" s="13">
        <v>0</v>
      </c>
      <c r="PK13" s="13">
        <v>0</v>
      </c>
      <c r="PL13" s="13">
        <v>0</v>
      </c>
      <c r="PM13" s="13">
        <v>0</v>
      </c>
      <c r="PN13" s="13">
        <v>0</v>
      </c>
      <c r="PO13" s="13">
        <v>0</v>
      </c>
      <c r="PP13" s="13">
        <v>0</v>
      </c>
      <c r="PQ13" s="13">
        <v>0</v>
      </c>
      <c r="PR13" s="13">
        <v>0</v>
      </c>
      <c r="PS13" s="13">
        <v>0</v>
      </c>
      <c r="PT13" s="13">
        <v>0</v>
      </c>
      <c r="PU13" s="13">
        <v>0</v>
      </c>
      <c r="PV13" s="13">
        <v>0</v>
      </c>
      <c r="PW13" s="13">
        <v>0</v>
      </c>
      <c r="PX13" s="13">
        <v>0</v>
      </c>
      <c r="PY13" s="13">
        <v>0</v>
      </c>
      <c r="PZ13" s="13">
        <v>0</v>
      </c>
      <c r="QA13" s="13">
        <v>0</v>
      </c>
      <c r="QB13" s="13">
        <v>0</v>
      </c>
      <c r="QC13" s="13">
        <v>0</v>
      </c>
      <c r="QD13" s="13">
        <v>0</v>
      </c>
      <c r="QE13" s="13">
        <v>0</v>
      </c>
      <c r="QF13" s="13">
        <v>0</v>
      </c>
      <c r="QG13" s="13">
        <v>0</v>
      </c>
      <c r="QH13" s="13">
        <v>0</v>
      </c>
      <c r="QI13" s="13">
        <v>0</v>
      </c>
      <c r="QJ13" s="13">
        <v>0</v>
      </c>
      <c r="QK13" s="13">
        <v>0</v>
      </c>
      <c r="QL13" s="13">
        <v>0</v>
      </c>
      <c r="QM13" s="13">
        <v>0</v>
      </c>
      <c r="QN13" s="13">
        <v>0</v>
      </c>
      <c r="QO13" s="13">
        <v>0</v>
      </c>
      <c r="QP13" s="13">
        <v>0</v>
      </c>
      <c r="QQ13" s="13">
        <v>0</v>
      </c>
      <c r="QR13" s="13">
        <v>0</v>
      </c>
      <c r="QS13" s="13">
        <v>0</v>
      </c>
      <c r="QT13" s="13">
        <v>0</v>
      </c>
      <c r="QU13" s="13">
        <v>0</v>
      </c>
      <c r="QV13" s="13">
        <v>0</v>
      </c>
      <c r="QW13" s="13">
        <v>0</v>
      </c>
      <c r="QX13" s="13">
        <v>0</v>
      </c>
      <c r="QY13" s="13">
        <v>0</v>
      </c>
      <c r="QZ13" s="13">
        <v>0</v>
      </c>
      <c r="RA13" s="13">
        <v>0</v>
      </c>
      <c r="RB13" s="13">
        <v>0</v>
      </c>
      <c r="RC13" s="13">
        <v>0</v>
      </c>
      <c r="RD13" s="13">
        <v>0</v>
      </c>
      <c r="RE13" s="13">
        <v>0</v>
      </c>
      <c r="RF13" s="13">
        <v>0</v>
      </c>
      <c r="RG13" s="13">
        <v>0</v>
      </c>
      <c r="RH13" s="13">
        <v>0</v>
      </c>
      <c r="RI13" s="13">
        <v>0</v>
      </c>
      <c r="RJ13" s="13">
        <v>0</v>
      </c>
      <c r="RK13" s="13">
        <v>0</v>
      </c>
      <c r="RL13" s="13">
        <v>0</v>
      </c>
      <c r="RM13" s="13">
        <v>0</v>
      </c>
      <c r="RN13" s="13">
        <v>0</v>
      </c>
      <c r="RO13" s="13">
        <v>0</v>
      </c>
      <c r="RP13" s="13">
        <v>0</v>
      </c>
      <c r="RQ13" s="13">
        <v>0</v>
      </c>
      <c r="RR13" s="13">
        <v>0</v>
      </c>
      <c r="RS13" s="13">
        <v>0</v>
      </c>
      <c r="RT13" s="13">
        <v>0</v>
      </c>
      <c r="RU13" s="13">
        <v>0</v>
      </c>
      <c r="RV13" s="13">
        <v>0</v>
      </c>
      <c r="RW13" s="13">
        <v>0</v>
      </c>
      <c r="RX13" s="13">
        <v>0</v>
      </c>
      <c r="RY13" s="13">
        <v>0</v>
      </c>
      <c r="RZ13" s="13">
        <v>0</v>
      </c>
      <c r="SA13" s="13">
        <v>0</v>
      </c>
      <c r="SB13" s="13">
        <v>0</v>
      </c>
      <c r="SC13" s="13">
        <v>0</v>
      </c>
      <c r="SD13" s="13">
        <v>0</v>
      </c>
      <c r="SE13" s="13">
        <v>0</v>
      </c>
      <c r="SF13" s="13">
        <v>0</v>
      </c>
    </row>
    <row customHeight="true" ht="15" r="14"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3">
        <v>0</v>
      </c>
      <c r="JN14" s="13">
        <v>0</v>
      </c>
      <c r="JO14" s="13">
        <v>0</v>
      </c>
      <c r="JP14" s="13">
        <v>0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0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0</v>
      </c>
      <c r="KN14" s="13">
        <v>0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3">
        <v>0</v>
      </c>
      <c r="LG14" s="13">
        <v>0</v>
      </c>
      <c r="LH14" s="13">
        <v>0</v>
      </c>
      <c r="LI14" s="13">
        <v>0</v>
      </c>
      <c r="LJ14" s="13">
        <v>0</v>
      </c>
      <c r="LK14" s="13">
        <v>0</v>
      </c>
      <c r="LL14" s="13">
        <v>0</v>
      </c>
      <c r="LM14" s="13">
        <v>0</v>
      </c>
      <c r="LN14" s="13">
        <v>0</v>
      </c>
      <c r="LO14" s="13">
        <v>0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0</v>
      </c>
      <c r="LZ14" s="13">
        <v>0</v>
      </c>
      <c r="MA14" s="13">
        <v>0</v>
      </c>
      <c r="MB14" s="13">
        <v>0</v>
      </c>
      <c r="MC14" s="13">
        <v>0</v>
      </c>
      <c r="MD14" s="13">
        <v>0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0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0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0</v>
      </c>
      <c r="NC14" s="13">
        <v>0</v>
      </c>
      <c r="ND14" s="13">
        <v>0</v>
      </c>
      <c r="NE14" s="13">
        <v>0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0</v>
      </c>
      <c r="NP14" s="13">
        <v>0</v>
      </c>
      <c r="NQ14" s="13">
        <v>0</v>
      </c>
      <c r="NR14" s="13">
        <v>0</v>
      </c>
      <c r="NS14" s="13">
        <v>0</v>
      </c>
      <c r="NT14" s="13">
        <v>0</v>
      </c>
      <c r="NU14" s="13">
        <v>0</v>
      </c>
      <c r="NV14" s="13">
        <v>0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0</v>
      </c>
      <c r="OE14" s="13">
        <v>0</v>
      </c>
      <c r="OF14" s="13">
        <v>0</v>
      </c>
      <c r="OG14" s="13">
        <v>0</v>
      </c>
      <c r="OH14" s="13">
        <v>0</v>
      </c>
      <c r="OI14" s="13">
        <v>0</v>
      </c>
      <c r="OJ14" s="13">
        <v>0</v>
      </c>
      <c r="OK14" s="13">
        <v>0</v>
      </c>
      <c r="OL14" s="13">
        <v>0</v>
      </c>
      <c r="OM14" s="13">
        <v>0</v>
      </c>
      <c r="ON14" s="13">
        <v>0</v>
      </c>
      <c r="OO14" s="13">
        <v>0</v>
      </c>
      <c r="OP14" s="13">
        <v>0</v>
      </c>
      <c r="OQ14" s="13">
        <v>0</v>
      </c>
      <c r="OR14" s="13">
        <v>0</v>
      </c>
      <c r="OS14" s="13">
        <v>0</v>
      </c>
      <c r="OT14" s="13">
        <v>0</v>
      </c>
      <c r="OU14" s="13">
        <v>0</v>
      </c>
      <c r="OV14" s="13">
        <v>0</v>
      </c>
      <c r="OW14" s="13">
        <v>0</v>
      </c>
      <c r="OX14" s="13">
        <v>0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0</v>
      </c>
      <c r="PN14" s="13">
        <v>0</v>
      </c>
      <c r="PO14" s="13">
        <v>0</v>
      </c>
      <c r="PP14" s="13">
        <v>0</v>
      </c>
      <c r="PQ14" s="13">
        <v>0</v>
      </c>
      <c r="PR14" s="13">
        <v>0</v>
      </c>
      <c r="PS14" s="13">
        <v>0</v>
      </c>
      <c r="PT14" s="13">
        <v>0</v>
      </c>
      <c r="PU14" s="13">
        <v>0</v>
      </c>
      <c r="PV14" s="13">
        <v>0</v>
      </c>
      <c r="PW14" s="13">
        <v>0</v>
      </c>
      <c r="PX14" s="13">
        <v>0</v>
      </c>
      <c r="PY14" s="13">
        <v>0</v>
      </c>
      <c r="PZ14" s="13">
        <v>0</v>
      </c>
      <c r="QA14" s="13">
        <v>0</v>
      </c>
      <c r="QB14" s="13">
        <v>0</v>
      </c>
      <c r="QC14" s="13">
        <v>0</v>
      </c>
      <c r="QD14" s="13">
        <v>0</v>
      </c>
      <c r="QE14" s="13">
        <v>0</v>
      </c>
      <c r="QF14" s="13">
        <v>0</v>
      </c>
      <c r="QG14" s="13">
        <v>0</v>
      </c>
      <c r="QH14" s="13">
        <v>0</v>
      </c>
      <c r="QI14" s="13">
        <v>0</v>
      </c>
      <c r="QJ14" s="13">
        <v>0</v>
      </c>
      <c r="QK14" s="13">
        <v>0</v>
      </c>
      <c r="QL14" s="13">
        <v>0</v>
      </c>
      <c r="QM14" s="13">
        <v>0</v>
      </c>
      <c r="QN14" s="13">
        <v>0</v>
      </c>
      <c r="QO14" s="13">
        <v>0</v>
      </c>
      <c r="QP14" s="13">
        <v>0</v>
      </c>
      <c r="QQ14" s="13">
        <v>0</v>
      </c>
      <c r="QR14" s="13">
        <v>0</v>
      </c>
      <c r="QS14" s="13">
        <v>0</v>
      </c>
      <c r="QT14" s="13">
        <v>0</v>
      </c>
      <c r="QU14" s="13">
        <v>0</v>
      </c>
      <c r="QV14" s="13">
        <v>0</v>
      </c>
      <c r="QW14" s="13">
        <v>0</v>
      </c>
      <c r="QX14" s="13">
        <v>0</v>
      </c>
      <c r="QY14" s="13">
        <v>0</v>
      </c>
      <c r="QZ14" s="13">
        <v>0</v>
      </c>
      <c r="RA14" s="13">
        <v>0</v>
      </c>
      <c r="RB14" s="13">
        <v>0</v>
      </c>
      <c r="RC14" s="13">
        <v>0</v>
      </c>
      <c r="RD14" s="13">
        <v>0</v>
      </c>
      <c r="RE14" s="13">
        <v>0</v>
      </c>
      <c r="RF14" s="13">
        <v>0</v>
      </c>
      <c r="RG14" s="13">
        <v>0</v>
      </c>
      <c r="RH14" s="13">
        <v>0</v>
      </c>
      <c r="RI14" s="13">
        <v>0</v>
      </c>
      <c r="RJ14" s="13">
        <v>0</v>
      </c>
      <c r="RK14" s="13">
        <v>0</v>
      </c>
      <c r="RL14" s="13">
        <v>0</v>
      </c>
      <c r="RM14" s="13">
        <v>0</v>
      </c>
      <c r="RN14" s="13">
        <v>0</v>
      </c>
      <c r="RO14" s="13">
        <v>0</v>
      </c>
      <c r="RP14" s="13">
        <v>0</v>
      </c>
      <c r="RQ14" s="13">
        <v>0</v>
      </c>
      <c r="RR14" s="13">
        <v>0</v>
      </c>
      <c r="RS14" s="13">
        <v>0</v>
      </c>
      <c r="RT14" s="13">
        <v>0</v>
      </c>
      <c r="RU14" s="13">
        <v>0</v>
      </c>
      <c r="RV14" s="13">
        <v>0</v>
      </c>
      <c r="RW14" s="13">
        <v>0</v>
      </c>
      <c r="RX14" s="13">
        <v>0</v>
      </c>
      <c r="RY14" s="13">
        <v>0</v>
      </c>
      <c r="RZ14" s="13">
        <v>0</v>
      </c>
      <c r="SA14" s="13">
        <v>0</v>
      </c>
      <c r="SB14" s="13">
        <v>0</v>
      </c>
      <c r="SC14" s="13">
        <v>0</v>
      </c>
      <c r="SD14" s="13">
        <v>0</v>
      </c>
      <c r="SE14" s="13">
        <v>0</v>
      </c>
      <c r="SF14" s="13">
        <v>0</v>
      </c>
    </row>
    <row customHeight="true" ht="15" r="15"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0</v>
      </c>
      <c r="JE15" s="13">
        <v>0</v>
      </c>
      <c r="JF15" s="13">
        <v>0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0</v>
      </c>
      <c r="JW15" s="13">
        <v>0</v>
      </c>
      <c r="JX15" s="13">
        <v>0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0</v>
      </c>
      <c r="KK15" s="13">
        <v>0</v>
      </c>
      <c r="KL15" s="13">
        <v>0</v>
      </c>
      <c r="KM15" s="13">
        <v>0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0</v>
      </c>
      <c r="KW15" s="13">
        <v>0</v>
      </c>
      <c r="KX15" s="13">
        <v>0</v>
      </c>
      <c r="KY15" s="13">
        <v>0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3">
        <v>0</v>
      </c>
      <c r="LG15" s="13">
        <v>0</v>
      </c>
      <c r="LH15" s="13">
        <v>0</v>
      </c>
      <c r="LI15" s="13">
        <v>0</v>
      </c>
      <c r="LJ15" s="13">
        <v>0</v>
      </c>
      <c r="LK15" s="13">
        <v>0</v>
      </c>
      <c r="LL15" s="13">
        <v>0</v>
      </c>
      <c r="LM15" s="13">
        <v>0</v>
      </c>
      <c r="LN15" s="13">
        <v>0</v>
      </c>
      <c r="LO15" s="13">
        <v>0</v>
      </c>
      <c r="LP15" s="13">
        <v>0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0</v>
      </c>
      <c r="LW15" s="13">
        <v>0</v>
      </c>
      <c r="LX15" s="13">
        <v>0</v>
      </c>
      <c r="LY15" s="13">
        <v>0</v>
      </c>
      <c r="LZ15" s="13">
        <v>0</v>
      </c>
      <c r="MA15" s="13">
        <v>0</v>
      </c>
      <c r="MB15" s="13">
        <v>0</v>
      </c>
      <c r="MC15" s="13">
        <v>0</v>
      </c>
      <c r="MD15" s="13">
        <v>0</v>
      </c>
      <c r="ME15" s="13">
        <v>0</v>
      </c>
      <c r="MF15" s="13">
        <v>0</v>
      </c>
      <c r="MG15" s="13">
        <v>0</v>
      </c>
      <c r="MH15" s="13">
        <v>0</v>
      </c>
      <c r="MI15" s="13">
        <v>0</v>
      </c>
      <c r="MJ15" s="13">
        <v>0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0</v>
      </c>
      <c r="MT15" s="13">
        <v>0</v>
      </c>
      <c r="MU15" s="13">
        <v>0</v>
      </c>
      <c r="MV15" s="13">
        <v>0</v>
      </c>
      <c r="MW15" s="13">
        <v>0</v>
      </c>
      <c r="MX15" s="13">
        <v>0</v>
      </c>
      <c r="MY15" s="13">
        <v>0</v>
      </c>
      <c r="MZ15" s="13">
        <v>0</v>
      </c>
      <c r="NA15" s="13">
        <v>0</v>
      </c>
      <c r="NB15" s="13">
        <v>0</v>
      </c>
      <c r="NC15" s="13">
        <v>0</v>
      </c>
      <c r="ND15" s="13">
        <v>0</v>
      </c>
      <c r="NE15" s="13">
        <v>0</v>
      </c>
      <c r="NF15" s="13">
        <v>0</v>
      </c>
      <c r="NG15" s="13">
        <v>0</v>
      </c>
      <c r="NH15" s="13">
        <v>0</v>
      </c>
      <c r="NI15" s="13">
        <v>0</v>
      </c>
      <c r="NJ15" s="13">
        <v>0</v>
      </c>
      <c r="NK15" s="13">
        <v>0</v>
      </c>
      <c r="NL15" s="13">
        <v>0</v>
      </c>
      <c r="NM15" s="13">
        <v>0</v>
      </c>
      <c r="NN15" s="13">
        <v>0</v>
      </c>
      <c r="NO15" s="13">
        <v>0</v>
      </c>
      <c r="NP15" s="13">
        <v>0</v>
      </c>
      <c r="NQ15" s="13">
        <v>0</v>
      </c>
      <c r="NR15" s="13">
        <v>0</v>
      </c>
      <c r="NS15" s="13">
        <v>0</v>
      </c>
      <c r="NT15" s="13">
        <v>0</v>
      </c>
      <c r="NU15" s="13">
        <v>0</v>
      </c>
      <c r="NV15" s="13">
        <v>0</v>
      </c>
      <c r="NW15" s="13">
        <v>0</v>
      </c>
      <c r="NX15" s="13">
        <v>0</v>
      </c>
      <c r="NY15" s="13">
        <v>0</v>
      </c>
      <c r="NZ15" s="13">
        <v>0</v>
      </c>
      <c r="OA15" s="13">
        <v>0</v>
      </c>
      <c r="OB15" s="13">
        <v>0</v>
      </c>
      <c r="OC15" s="13">
        <v>0</v>
      </c>
      <c r="OD15" s="13">
        <v>0</v>
      </c>
      <c r="OE15" s="13">
        <v>0</v>
      </c>
      <c r="OF15" s="13">
        <v>0</v>
      </c>
      <c r="OG15" s="13">
        <v>0</v>
      </c>
      <c r="OH15" s="13">
        <v>0</v>
      </c>
      <c r="OI15" s="13">
        <v>0</v>
      </c>
      <c r="OJ15" s="13">
        <v>0</v>
      </c>
      <c r="OK15" s="13">
        <v>0</v>
      </c>
      <c r="OL15" s="13">
        <v>0</v>
      </c>
      <c r="OM15" s="13">
        <v>0</v>
      </c>
      <c r="ON15" s="13">
        <v>0</v>
      </c>
      <c r="OO15" s="13">
        <v>0</v>
      </c>
      <c r="OP15" s="13">
        <v>0</v>
      </c>
      <c r="OQ15" s="13">
        <v>0</v>
      </c>
      <c r="OR15" s="13">
        <v>0</v>
      </c>
      <c r="OS15" s="13">
        <v>0</v>
      </c>
      <c r="OT15" s="13">
        <v>0</v>
      </c>
      <c r="OU15" s="13">
        <v>0</v>
      </c>
      <c r="OV15" s="13">
        <v>0</v>
      </c>
      <c r="OW15" s="13">
        <v>0</v>
      </c>
      <c r="OX15" s="13">
        <v>0</v>
      </c>
      <c r="OY15" s="13">
        <v>0</v>
      </c>
      <c r="OZ15" s="13">
        <v>0</v>
      </c>
      <c r="PA15" s="13">
        <v>0</v>
      </c>
      <c r="PB15" s="13">
        <v>0</v>
      </c>
      <c r="PC15" s="13">
        <v>0</v>
      </c>
      <c r="PD15" s="13">
        <v>0</v>
      </c>
      <c r="PE15" s="13">
        <v>0</v>
      </c>
      <c r="PF15" s="13">
        <v>0</v>
      </c>
      <c r="PG15" s="13">
        <v>0</v>
      </c>
      <c r="PH15" s="13">
        <v>0</v>
      </c>
      <c r="PI15" s="13">
        <v>0</v>
      </c>
      <c r="PJ15" s="13">
        <v>0</v>
      </c>
      <c r="PK15" s="13">
        <v>0</v>
      </c>
      <c r="PL15" s="13">
        <v>0</v>
      </c>
      <c r="PM15" s="13">
        <v>0</v>
      </c>
      <c r="PN15" s="13">
        <v>0</v>
      </c>
      <c r="PO15" s="13">
        <v>0</v>
      </c>
      <c r="PP15" s="13">
        <v>0</v>
      </c>
      <c r="PQ15" s="13">
        <v>0</v>
      </c>
      <c r="PR15" s="13">
        <v>0</v>
      </c>
      <c r="PS15" s="13">
        <v>0</v>
      </c>
      <c r="PT15" s="13">
        <v>0</v>
      </c>
      <c r="PU15" s="13">
        <v>0</v>
      </c>
      <c r="PV15" s="13">
        <v>0</v>
      </c>
      <c r="PW15" s="13">
        <v>0</v>
      </c>
      <c r="PX15" s="13">
        <v>0</v>
      </c>
      <c r="PY15" s="13">
        <v>0</v>
      </c>
      <c r="PZ15" s="13">
        <v>0</v>
      </c>
      <c r="QA15" s="13">
        <v>0</v>
      </c>
      <c r="QB15" s="13">
        <v>0</v>
      </c>
      <c r="QC15" s="13">
        <v>0</v>
      </c>
      <c r="QD15" s="13">
        <v>0</v>
      </c>
      <c r="QE15" s="13">
        <v>0</v>
      </c>
      <c r="QF15" s="13">
        <v>0</v>
      </c>
      <c r="QG15" s="13">
        <v>0</v>
      </c>
      <c r="QH15" s="13">
        <v>0</v>
      </c>
      <c r="QI15" s="13">
        <v>0</v>
      </c>
      <c r="QJ15" s="13">
        <v>0</v>
      </c>
      <c r="QK15" s="13">
        <v>0</v>
      </c>
      <c r="QL15" s="13">
        <v>0</v>
      </c>
      <c r="QM15" s="13">
        <v>0</v>
      </c>
      <c r="QN15" s="13">
        <v>0</v>
      </c>
      <c r="QO15" s="13">
        <v>0</v>
      </c>
      <c r="QP15" s="13">
        <v>0</v>
      </c>
      <c r="QQ15" s="13">
        <v>0</v>
      </c>
      <c r="QR15" s="13">
        <v>0</v>
      </c>
      <c r="QS15" s="13">
        <v>0</v>
      </c>
      <c r="QT15" s="13">
        <v>0</v>
      </c>
      <c r="QU15" s="13">
        <v>0</v>
      </c>
      <c r="QV15" s="13">
        <v>0</v>
      </c>
      <c r="QW15" s="13">
        <v>0</v>
      </c>
      <c r="QX15" s="13">
        <v>0</v>
      </c>
      <c r="QY15" s="13">
        <v>0</v>
      </c>
      <c r="QZ15" s="13">
        <v>0</v>
      </c>
      <c r="RA15" s="13">
        <v>0</v>
      </c>
      <c r="RB15" s="13">
        <v>0</v>
      </c>
      <c r="RC15" s="13">
        <v>0</v>
      </c>
      <c r="RD15" s="13">
        <v>0</v>
      </c>
      <c r="RE15" s="13">
        <v>0</v>
      </c>
      <c r="RF15" s="13">
        <v>0</v>
      </c>
      <c r="RG15" s="13">
        <v>0</v>
      </c>
      <c r="RH15" s="13">
        <v>0</v>
      </c>
      <c r="RI15" s="13">
        <v>0</v>
      </c>
      <c r="RJ15" s="13">
        <v>0</v>
      </c>
      <c r="RK15" s="13">
        <v>0</v>
      </c>
      <c r="RL15" s="13">
        <v>0</v>
      </c>
      <c r="RM15" s="13">
        <v>0</v>
      </c>
      <c r="RN15" s="13">
        <v>0</v>
      </c>
      <c r="RO15" s="13">
        <v>0</v>
      </c>
      <c r="RP15" s="13">
        <v>0</v>
      </c>
      <c r="RQ15" s="13">
        <v>0</v>
      </c>
      <c r="RR15" s="13">
        <v>0</v>
      </c>
      <c r="RS15" s="13">
        <v>0</v>
      </c>
      <c r="RT15" s="13">
        <v>0</v>
      </c>
      <c r="RU15" s="13">
        <v>0</v>
      </c>
      <c r="RV15" s="13">
        <v>0</v>
      </c>
      <c r="RW15" s="13">
        <v>0</v>
      </c>
      <c r="RX15" s="13">
        <v>0</v>
      </c>
      <c r="RY15" s="13">
        <v>0</v>
      </c>
      <c r="RZ15" s="13">
        <v>0</v>
      </c>
      <c r="SA15" s="13">
        <v>0</v>
      </c>
      <c r="SB15" s="13">
        <v>0</v>
      </c>
      <c r="SC15" s="13">
        <v>0</v>
      </c>
      <c r="SD15" s="13">
        <v>0</v>
      </c>
      <c r="SE15" s="13">
        <v>0</v>
      </c>
      <c r="SF15" s="13">
        <v>0</v>
      </c>
    </row>
    <row customHeight="true" ht="15" r="16">
      <c r="A16" s="156"/>
      <c r="B16" s="156" t="str">
        <v>名称</v>
      </c>
      <c r="C16" s="156" t="str">
        <v>SKU</v>
      </c>
      <c r="D16" s="156" t="str">
        <v>颜色</v>
      </c>
      <c r="E16" s="156" t="str">
        <v>尺寸</v>
      </c>
      <c r="F16" s="156">
        <v>45495</v>
      </c>
      <c r="G16" s="156">
        <v>45496</v>
      </c>
      <c r="H16" s="156">
        <v>45497</v>
      </c>
      <c r="I16" s="156">
        <v>45498</v>
      </c>
      <c r="J16" s="156">
        <v>45499</v>
      </c>
      <c r="K16" s="156">
        <v>45500</v>
      </c>
      <c r="L16" s="156">
        <v>45501</v>
      </c>
      <c r="M16" s="156">
        <v>45502</v>
      </c>
      <c r="N16" s="156">
        <v>45503</v>
      </c>
      <c r="O16" s="156">
        <v>45504</v>
      </c>
      <c r="P16" s="156">
        <v>45505</v>
      </c>
      <c r="Q16" s="156">
        <v>45506</v>
      </c>
      <c r="R16" s="156">
        <v>45507</v>
      </c>
      <c r="S16" s="156">
        <v>45508</v>
      </c>
      <c r="T16" s="156">
        <v>45509</v>
      </c>
      <c r="U16" s="156">
        <v>45510</v>
      </c>
      <c r="V16" s="156">
        <v>45511</v>
      </c>
      <c r="W16" s="156">
        <v>45512</v>
      </c>
      <c r="X16" s="156">
        <v>45513</v>
      </c>
      <c r="Y16" s="156">
        <v>45514</v>
      </c>
      <c r="Z16" s="156">
        <v>45515</v>
      </c>
      <c r="AA16" s="156">
        <v>45516</v>
      </c>
      <c r="AB16" s="156">
        <v>45517</v>
      </c>
      <c r="AC16" s="156">
        <v>45518</v>
      </c>
      <c r="AD16" s="156">
        <v>45519</v>
      </c>
      <c r="AE16" s="156">
        <v>45520</v>
      </c>
      <c r="AF16" s="156">
        <v>45521</v>
      </c>
      <c r="AG16" s="156">
        <v>45522</v>
      </c>
      <c r="AH16" s="156">
        <v>45523</v>
      </c>
      <c r="AI16" s="156">
        <v>45524</v>
      </c>
      <c r="AJ16" s="156">
        <v>45525</v>
      </c>
      <c r="AK16" s="156">
        <v>45526</v>
      </c>
      <c r="AL16" s="156">
        <v>45527</v>
      </c>
      <c r="AM16" s="156">
        <v>45528</v>
      </c>
      <c r="AN16" s="156">
        <v>45529</v>
      </c>
      <c r="AO16" s="156">
        <v>45530</v>
      </c>
      <c r="AP16" s="156">
        <v>45531</v>
      </c>
      <c r="AQ16" s="156">
        <v>45532</v>
      </c>
      <c r="AR16" s="156">
        <v>45533</v>
      </c>
      <c r="AS16" s="156">
        <v>45534</v>
      </c>
      <c r="AT16" s="156">
        <v>45535</v>
      </c>
      <c r="AU16" s="156">
        <v>45536</v>
      </c>
      <c r="AV16" s="156">
        <v>45537</v>
      </c>
      <c r="AW16" s="156">
        <v>45538</v>
      </c>
      <c r="AX16" s="156">
        <v>45539</v>
      </c>
      <c r="AY16" s="156">
        <v>45540</v>
      </c>
      <c r="AZ16" s="156">
        <v>45541</v>
      </c>
      <c r="BA16" s="156">
        <v>45542</v>
      </c>
      <c r="BB16" s="156">
        <v>45543</v>
      </c>
      <c r="BC16" s="156">
        <v>45544</v>
      </c>
      <c r="BD16" s="156">
        <v>45545</v>
      </c>
      <c r="BE16" s="156">
        <v>45546</v>
      </c>
      <c r="BF16" s="156">
        <v>45547</v>
      </c>
      <c r="BG16" s="156">
        <v>45548</v>
      </c>
      <c r="BH16" s="156">
        <v>45549</v>
      </c>
      <c r="BI16" s="156">
        <v>45550</v>
      </c>
      <c r="BJ16" s="156">
        <v>45551</v>
      </c>
      <c r="BK16" s="156">
        <v>45552</v>
      </c>
      <c r="BL16" s="156">
        <v>45553</v>
      </c>
      <c r="BM16" s="156">
        <v>45554</v>
      </c>
      <c r="BN16" s="156">
        <v>45555</v>
      </c>
      <c r="BO16" s="156">
        <v>45556</v>
      </c>
      <c r="BP16" s="156">
        <v>45557</v>
      </c>
      <c r="BQ16" s="156">
        <v>45558</v>
      </c>
      <c r="BR16" s="156">
        <v>45559</v>
      </c>
      <c r="BS16" s="156">
        <v>45560</v>
      </c>
      <c r="BT16" s="156">
        <v>45561</v>
      </c>
      <c r="BU16" s="156">
        <v>45562</v>
      </c>
      <c r="BV16" s="156">
        <v>45563</v>
      </c>
      <c r="BW16" s="156">
        <v>45564</v>
      </c>
      <c r="BX16" s="156">
        <v>45565</v>
      </c>
      <c r="BY16" s="156">
        <v>45566</v>
      </c>
      <c r="BZ16" s="156">
        <v>45567</v>
      </c>
      <c r="CA16" s="156">
        <v>45568</v>
      </c>
      <c r="CB16" s="156">
        <v>45569</v>
      </c>
      <c r="CC16" s="156">
        <v>45570</v>
      </c>
      <c r="CD16" s="156">
        <v>45571</v>
      </c>
      <c r="CE16" s="156">
        <v>45572</v>
      </c>
      <c r="CF16" s="156">
        <v>45573</v>
      </c>
      <c r="CG16" s="156">
        <v>45574</v>
      </c>
      <c r="CH16" s="156">
        <v>45575</v>
      </c>
      <c r="CI16" s="156">
        <v>45576</v>
      </c>
      <c r="CJ16" s="156">
        <v>45577</v>
      </c>
      <c r="CK16" s="156">
        <v>45578</v>
      </c>
      <c r="CL16" s="156">
        <v>45579</v>
      </c>
      <c r="CM16" s="156">
        <v>45580</v>
      </c>
      <c r="CN16" s="156">
        <v>45581</v>
      </c>
      <c r="CO16" s="156">
        <v>45582</v>
      </c>
      <c r="CP16" s="156">
        <v>45583</v>
      </c>
      <c r="CQ16" s="156">
        <v>45584</v>
      </c>
      <c r="CR16" s="156">
        <v>45585</v>
      </c>
      <c r="CS16" s="156">
        <v>45586</v>
      </c>
      <c r="CT16" s="156">
        <v>45587</v>
      </c>
      <c r="CU16" s="156">
        <v>45588</v>
      </c>
      <c r="CV16" s="156">
        <v>45589</v>
      </c>
      <c r="CW16" s="156">
        <v>45590</v>
      </c>
      <c r="CX16" s="156">
        <v>45591</v>
      </c>
      <c r="CY16" s="156">
        <v>45592</v>
      </c>
      <c r="CZ16" s="156">
        <v>45593</v>
      </c>
      <c r="DA16" s="156">
        <v>45594</v>
      </c>
      <c r="DB16" s="156">
        <v>45595</v>
      </c>
      <c r="DC16" s="156">
        <v>45596</v>
      </c>
      <c r="DD16" s="156">
        <v>45597</v>
      </c>
      <c r="DE16" s="156">
        <v>45598</v>
      </c>
      <c r="DF16" s="156">
        <v>45599</v>
      </c>
      <c r="DG16" s="156">
        <v>45600</v>
      </c>
      <c r="DH16" s="156">
        <v>45601</v>
      </c>
      <c r="DI16" s="156">
        <v>45602</v>
      </c>
      <c r="DJ16" s="156">
        <v>45603</v>
      </c>
      <c r="DK16" s="156">
        <v>0</v>
      </c>
      <c r="DL16" s="156">
        <v>0</v>
      </c>
      <c r="DM16" s="156">
        <v>0</v>
      </c>
      <c r="DN16" s="156">
        <v>0</v>
      </c>
      <c r="DO16" s="156">
        <v>0</v>
      </c>
      <c r="DP16" s="156">
        <v>0</v>
      </c>
      <c r="DQ16" s="156">
        <v>0</v>
      </c>
      <c r="DR16" s="156">
        <v>0</v>
      </c>
      <c r="DS16" s="156">
        <v>0</v>
      </c>
      <c r="DT16" s="156">
        <v>0</v>
      </c>
      <c r="DU16" s="156">
        <v>0</v>
      </c>
      <c r="DV16" s="156">
        <v>0</v>
      </c>
      <c r="DW16" s="156">
        <v>0</v>
      </c>
      <c r="DX16" s="156">
        <v>0</v>
      </c>
      <c r="DY16" s="156">
        <v>0</v>
      </c>
      <c r="DZ16" s="156">
        <v>0</v>
      </c>
      <c r="EA16" s="156">
        <v>0</v>
      </c>
      <c r="EB16" s="156">
        <v>0</v>
      </c>
      <c r="EC16" s="156">
        <v>0</v>
      </c>
      <c r="ED16" s="156">
        <v>0</v>
      </c>
      <c r="EE16" s="156">
        <v>0</v>
      </c>
      <c r="EF16" s="156">
        <v>0</v>
      </c>
      <c r="EG16" s="156">
        <v>0</v>
      </c>
      <c r="EH16" s="156">
        <v>0</v>
      </c>
      <c r="EI16" s="156">
        <v>0</v>
      </c>
      <c r="EJ16" s="156">
        <v>0</v>
      </c>
      <c r="EK16" s="156">
        <v>0</v>
      </c>
      <c r="EL16" s="156">
        <v>0</v>
      </c>
      <c r="EM16" s="156">
        <v>0</v>
      </c>
      <c r="EN16" s="156">
        <v>0</v>
      </c>
      <c r="EO16" s="156">
        <v>0</v>
      </c>
      <c r="EP16" s="156">
        <v>0</v>
      </c>
      <c r="EQ16" s="156">
        <v>0</v>
      </c>
      <c r="ER16" s="156">
        <v>0</v>
      </c>
      <c r="ES16" s="156">
        <v>0</v>
      </c>
      <c r="ET16" s="156">
        <v>0</v>
      </c>
      <c r="EU16" s="156">
        <v>0</v>
      </c>
      <c r="EV16" s="156">
        <v>0</v>
      </c>
      <c r="EW16" s="156">
        <v>0</v>
      </c>
      <c r="EX16" s="156">
        <v>0</v>
      </c>
      <c r="EY16" s="156">
        <v>0</v>
      </c>
      <c r="EZ16" s="156">
        <v>0</v>
      </c>
      <c r="FA16" s="156">
        <v>0</v>
      </c>
      <c r="FB16" s="156">
        <v>0</v>
      </c>
      <c r="FC16" s="156">
        <v>0</v>
      </c>
      <c r="FD16" s="156">
        <v>0</v>
      </c>
      <c r="FE16" s="156">
        <v>0</v>
      </c>
      <c r="FF16" s="156">
        <v>0</v>
      </c>
      <c r="FG16" s="156">
        <v>0</v>
      </c>
      <c r="FH16" s="156">
        <v>0</v>
      </c>
      <c r="FI16" s="156">
        <v>0</v>
      </c>
      <c r="FJ16" s="156">
        <v>0</v>
      </c>
      <c r="FK16" s="156">
        <v>0</v>
      </c>
      <c r="FL16" s="156">
        <v>0</v>
      </c>
      <c r="FM16" s="156">
        <v>0</v>
      </c>
      <c r="FN16" s="156">
        <v>0</v>
      </c>
      <c r="FO16" s="156">
        <v>0</v>
      </c>
      <c r="FP16" s="156">
        <v>0</v>
      </c>
      <c r="FQ16" s="156">
        <v>0</v>
      </c>
      <c r="FR16" s="156">
        <v>0</v>
      </c>
      <c r="FS16" s="156">
        <v>0</v>
      </c>
      <c r="FT16" s="156">
        <v>0</v>
      </c>
      <c r="FU16" s="156">
        <v>0</v>
      </c>
      <c r="FV16" s="156">
        <v>0</v>
      </c>
      <c r="FW16" s="156">
        <v>0</v>
      </c>
      <c r="FX16" s="156">
        <v>0</v>
      </c>
      <c r="FY16" s="156">
        <v>0</v>
      </c>
      <c r="FZ16" s="156">
        <v>0</v>
      </c>
      <c r="GA16" s="156">
        <v>0</v>
      </c>
      <c r="GB16" s="156">
        <v>0</v>
      </c>
      <c r="GC16" s="156">
        <v>0</v>
      </c>
      <c r="GD16" s="156">
        <v>0</v>
      </c>
      <c r="GE16" s="156">
        <v>0</v>
      </c>
      <c r="GF16" s="156">
        <v>0</v>
      </c>
      <c r="GG16" s="156">
        <v>0</v>
      </c>
      <c r="GH16" s="156">
        <v>0</v>
      </c>
      <c r="GI16" s="156">
        <v>0</v>
      </c>
      <c r="GJ16" s="156">
        <v>0</v>
      </c>
      <c r="GK16" s="156">
        <v>0</v>
      </c>
      <c r="GL16" s="156">
        <v>0</v>
      </c>
      <c r="GM16" s="156">
        <v>0</v>
      </c>
      <c r="GN16" s="156">
        <v>0</v>
      </c>
      <c r="GO16" s="156">
        <v>0</v>
      </c>
      <c r="GP16" s="156">
        <v>0</v>
      </c>
      <c r="GQ16" s="156">
        <v>0</v>
      </c>
      <c r="GR16" s="156">
        <v>0</v>
      </c>
      <c r="GS16" s="156">
        <v>0</v>
      </c>
      <c r="GT16" s="156">
        <v>0</v>
      </c>
      <c r="GU16" s="156">
        <v>0</v>
      </c>
      <c r="GV16" s="156">
        <v>0</v>
      </c>
      <c r="GW16" s="156">
        <v>0</v>
      </c>
      <c r="GX16" s="156">
        <v>0</v>
      </c>
      <c r="GY16" s="156">
        <v>0</v>
      </c>
      <c r="GZ16" s="156">
        <v>0</v>
      </c>
      <c r="HA16" s="156">
        <v>0</v>
      </c>
      <c r="HB16" s="156">
        <v>0</v>
      </c>
      <c r="HC16" s="156">
        <v>0</v>
      </c>
      <c r="HD16" s="156">
        <v>0</v>
      </c>
      <c r="HE16" s="156">
        <v>0</v>
      </c>
      <c r="HF16" s="156">
        <v>0</v>
      </c>
      <c r="HG16" s="156">
        <v>0</v>
      </c>
      <c r="HH16" s="156">
        <v>0</v>
      </c>
      <c r="HI16" s="156">
        <v>0</v>
      </c>
      <c r="HJ16" s="156">
        <v>0</v>
      </c>
      <c r="HK16" s="156">
        <v>0</v>
      </c>
      <c r="HL16" s="156">
        <v>0</v>
      </c>
      <c r="HM16" s="156">
        <v>0</v>
      </c>
      <c r="HN16" s="156">
        <v>0</v>
      </c>
      <c r="HO16" s="156">
        <v>0</v>
      </c>
      <c r="HP16" s="156">
        <v>0</v>
      </c>
      <c r="HQ16" s="156">
        <v>0</v>
      </c>
      <c r="HR16" s="156">
        <v>0</v>
      </c>
      <c r="HS16" s="156">
        <v>0</v>
      </c>
      <c r="HT16" s="156">
        <v>0</v>
      </c>
      <c r="HU16" s="156">
        <v>0</v>
      </c>
      <c r="HV16" s="156">
        <v>0</v>
      </c>
      <c r="HW16" s="156">
        <v>0</v>
      </c>
      <c r="HX16" s="156">
        <v>0</v>
      </c>
      <c r="HY16" s="156">
        <v>0</v>
      </c>
      <c r="HZ16" s="156">
        <v>0</v>
      </c>
      <c r="IA16" s="156">
        <v>0</v>
      </c>
      <c r="IB16" s="156">
        <v>0</v>
      </c>
      <c r="IC16" s="156">
        <v>0</v>
      </c>
      <c r="ID16" s="156">
        <v>0</v>
      </c>
      <c r="IE16" s="156">
        <v>0</v>
      </c>
      <c r="IF16" s="156">
        <v>0</v>
      </c>
      <c r="IG16" s="156">
        <v>0</v>
      </c>
      <c r="IH16" s="156">
        <v>0</v>
      </c>
      <c r="II16" s="156">
        <v>0</v>
      </c>
      <c r="IJ16" s="156">
        <v>0</v>
      </c>
      <c r="IK16" s="156">
        <v>0</v>
      </c>
      <c r="IL16" s="156">
        <v>0</v>
      </c>
      <c r="IM16" s="156">
        <v>0</v>
      </c>
      <c r="IN16" s="156">
        <v>0</v>
      </c>
      <c r="IO16" s="156">
        <v>0</v>
      </c>
      <c r="IP16" s="156">
        <v>0</v>
      </c>
      <c r="IQ16" s="156">
        <v>0</v>
      </c>
      <c r="IR16" s="156">
        <v>0</v>
      </c>
      <c r="IS16" s="156">
        <v>0</v>
      </c>
      <c r="IT16" s="156">
        <v>0</v>
      </c>
      <c r="IU16" s="156">
        <v>0</v>
      </c>
      <c r="IV16" s="156">
        <v>0</v>
      </c>
      <c r="IW16" s="156">
        <v>0</v>
      </c>
      <c r="IX16" s="156">
        <v>0</v>
      </c>
      <c r="IY16" s="156">
        <v>0</v>
      </c>
      <c r="IZ16" s="156">
        <v>0</v>
      </c>
      <c r="JA16" s="156">
        <v>0</v>
      </c>
      <c r="JB16" s="156">
        <v>0</v>
      </c>
      <c r="JC16" s="156">
        <v>0</v>
      </c>
      <c r="JD16" s="156">
        <v>0</v>
      </c>
      <c r="JE16" s="156">
        <v>0</v>
      </c>
      <c r="JF16" s="156">
        <v>0</v>
      </c>
      <c r="JG16" s="156">
        <v>0</v>
      </c>
      <c r="JH16" s="156">
        <v>0</v>
      </c>
      <c r="JI16" s="156">
        <v>0</v>
      </c>
      <c r="JJ16" s="156">
        <v>0</v>
      </c>
      <c r="JK16" s="156">
        <v>0</v>
      </c>
      <c r="JL16" s="156">
        <v>0</v>
      </c>
      <c r="JM16" s="156">
        <v>0</v>
      </c>
      <c r="JN16" s="156">
        <v>0</v>
      </c>
      <c r="JO16" s="156">
        <v>0</v>
      </c>
      <c r="JP16" s="156">
        <v>0</v>
      </c>
      <c r="JQ16" s="156">
        <v>0</v>
      </c>
      <c r="JR16" s="156">
        <v>0</v>
      </c>
      <c r="JS16" s="156">
        <v>0</v>
      </c>
      <c r="JT16" s="156">
        <v>0</v>
      </c>
      <c r="JU16" s="156">
        <v>0</v>
      </c>
      <c r="JV16" s="156">
        <v>0</v>
      </c>
      <c r="JW16" s="156">
        <v>0</v>
      </c>
      <c r="JX16" s="156">
        <v>0</v>
      </c>
      <c r="JY16" s="156">
        <v>0</v>
      </c>
      <c r="JZ16" s="156">
        <v>0</v>
      </c>
      <c r="KA16" s="156">
        <v>0</v>
      </c>
      <c r="KB16" s="156">
        <v>0</v>
      </c>
      <c r="KC16" s="156">
        <v>0</v>
      </c>
      <c r="KD16" s="156">
        <v>0</v>
      </c>
      <c r="KE16" s="156">
        <v>0</v>
      </c>
      <c r="KF16" s="156">
        <v>0</v>
      </c>
      <c r="KG16" s="156">
        <v>0</v>
      </c>
      <c r="KH16" s="156">
        <v>0</v>
      </c>
      <c r="KI16" s="156">
        <v>0</v>
      </c>
      <c r="KJ16" s="156">
        <v>0</v>
      </c>
      <c r="KK16" s="156">
        <v>0</v>
      </c>
      <c r="KL16" s="156">
        <v>0</v>
      </c>
      <c r="KM16" s="156">
        <v>0</v>
      </c>
      <c r="KN16" s="156">
        <v>0</v>
      </c>
      <c r="KO16" s="156">
        <v>0</v>
      </c>
      <c r="KP16" s="156">
        <v>0</v>
      </c>
      <c r="KQ16" s="156">
        <v>0</v>
      </c>
      <c r="KR16" s="156">
        <v>0</v>
      </c>
      <c r="KS16" s="156">
        <v>0</v>
      </c>
      <c r="KT16" s="156">
        <v>0</v>
      </c>
      <c r="KU16" s="156">
        <v>0</v>
      </c>
      <c r="KV16" s="156">
        <v>0</v>
      </c>
      <c r="KW16" s="156">
        <v>0</v>
      </c>
      <c r="KX16" s="156">
        <v>0</v>
      </c>
      <c r="KY16" s="156">
        <v>0</v>
      </c>
      <c r="KZ16" s="156">
        <v>0</v>
      </c>
      <c r="LA16" s="156">
        <v>0</v>
      </c>
      <c r="LB16" s="156">
        <v>0</v>
      </c>
      <c r="LC16" s="156">
        <v>0</v>
      </c>
      <c r="LD16" s="156">
        <v>0</v>
      </c>
      <c r="LE16" s="156">
        <v>0</v>
      </c>
      <c r="LF16" s="156">
        <v>0</v>
      </c>
      <c r="LG16" s="156">
        <v>0</v>
      </c>
      <c r="LH16" s="156">
        <v>0</v>
      </c>
      <c r="LI16" s="156">
        <v>0</v>
      </c>
      <c r="LJ16" s="156">
        <v>0</v>
      </c>
      <c r="LK16" s="156">
        <v>0</v>
      </c>
      <c r="LL16" s="156">
        <v>0</v>
      </c>
      <c r="LM16" s="156">
        <v>0</v>
      </c>
      <c r="LN16" s="156">
        <v>0</v>
      </c>
      <c r="LO16" s="156">
        <v>0</v>
      </c>
      <c r="LP16" s="156">
        <v>0</v>
      </c>
      <c r="LQ16" s="156">
        <v>0</v>
      </c>
      <c r="LR16" s="156">
        <v>0</v>
      </c>
      <c r="LS16" s="156">
        <v>0</v>
      </c>
      <c r="LT16" s="156">
        <v>0</v>
      </c>
      <c r="LU16" s="156">
        <v>0</v>
      </c>
      <c r="LV16" s="156">
        <v>0</v>
      </c>
      <c r="LW16" s="156">
        <v>0</v>
      </c>
      <c r="LX16" s="156">
        <v>0</v>
      </c>
      <c r="LY16" s="156">
        <v>0</v>
      </c>
      <c r="LZ16" s="156">
        <v>0</v>
      </c>
      <c r="MA16" s="156">
        <v>0</v>
      </c>
      <c r="MB16" s="156">
        <v>0</v>
      </c>
      <c r="MC16" s="156">
        <v>0</v>
      </c>
      <c r="MD16" s="156">
        <v>0</v>
      </c>
      <c r="ME16" s="156">
        <v>0</v>
      </c>
      <c r="MF16" s="156">
        <v>0</v>
      </c>
      <c r="MG16" s="156">
        <v>0</v>
      </c>
      <c r="MH16" s="156">
        <v>0</v>
      </c>
      <c r="MI16" s="156">
        <v>0</v>
      </c>
      <c r="MJ16" s="156">
        <v>0</v>
      </c>
      <c r="MK16" s="156">
        <v>0</v>
      </c>
      <c r="ML16" s="156">
        <v>0</v>
      </c>
      <c r="MM16" s="156">
        <v>0</v>
      </c>
      <c r="MN16" s="156">
        <v>0</v>
      </c>
      <c r="MO16" s="156">
        <v>0</v>
      </c>
      <c r="MP16" s="156">
        <v>0</v>
      </c>
      <c r="MQ16" s="156">
        <v>0</v>
      </c>
      <c r="MR16" s="156">
        <v>0</v>
      </c>
      <c r="MS16" s="156">
        <v>0</v>
      </c>
      <c r="MT16" s="156">
        <v>0</v>
      </c>
      <c r="MU16" s="156">
        <v>0</v>
      </c>
      <c r="MV16" s="156">
        <v>0</v>
      </c>
      <c r="MW16" s="156">
        <v>0</v>
      </c>
      <c r="MX16" s="156">
        <v>0</v>
      </c>
      <c r="MY16" s="156">
        <v>0</v>
      </c>
      <c r="MZ16" s="156">
        <v>0</v>
      </c>
      <c r="NA16" s="156">
        <v>0</v>
      </c>
      <c r="NB16" s="156">
        <v>0</v>
      </c>
      <c r="NC16" s="156">
        <v>0</v>
      </c>
      <c r="ND16" s="156">
        <v>0</v>
      </c>
      <c r="NE16" s="156">
        <v>0</v>
      </c>
      <c r="NF16" s="156">
        <v>0</v>
      </c>
      <c r="NG16" s="156">
        <v>0</v>
      </c>
      <c r="NH16" s="156">
        <v>0</v>
      </c>
      <c r="NI16" s="156">
        <v>0</v>
      </c>
      <c r="NJ16" s="156">
        <v>0</v>
      </c>
      <c r="NK16" s="156">
        <v>0</v>
      </c>
      <c r="NL16" s="156">
        <v>0</v>
      </c>
      <c r="NM16" s="156">
        <v>0</v>
      </c>
      <c r="NN16" s="156">
        <v>0</v>
      </c>
      <c r="NO16" s="156">
        <v>0</v>
      </c>
      <c r="NP16" s="156">
        <v>0</v>
      </c>
      <c r="NQ16" s="156">
        <v>0</v>
      </c>
      <c r="NR16" s="156">
        <v>0</v>
      </c>
      <c r="NS16" s="156">
        <v>0</v>
      </c>
      <c r="NT16" s="156">
        <v>0</v>
      </c>
      <c r="NU16" s="156">
        <v>0</v>
      </c>
      <c r="NV16" s="156">
        <v>0</v>
      </c>
      <c r="NW16" s="156">
        <v>0</v>
      </c>
      <c r="NX16" s="156">
        <v>0</v>
      </c>
      <c r="NY16" s="156">
        <v>0</v>
      </c>
      <c r="NZ16" s="156">
        <v>0</v>
      </c>
      <c r="OA16" s="156">
        <v>0</v>
      </c>
      <c r="OB16" s="156">
        <v>0</v>
      </c>
      <c r="OC16" s="156">
        <v>0</v>
      </c>
      <c r="OD16" s="156">
        <v>0</v>
      </c>
      <c r="OE16" s="156">
        <v>0</v>
      </c>
      <c r="OF16" s="156">
        <v>0</v>
      </c>
      <c r="OG16" s="156">
        <v>0</v>
      </c>
      <c r="OH16" s="156">
        <v>0</v>
      </c>
      <c r="OI16" s="156">
        <v>0</v>
      </c>
      <c r="OJ16" s="156">
        <v>0</v>
      </c>
      <c r="OK16" s="156">
        <v>0</v>
      </c>
      <c r="OL16" s="156">
        <v>0</v>
      </c>
      <c r="OM16" s="156">
        <v>0</v>
      </c>
      <c r="ON16" s="156">
        <v>0</v>
      </c>
      <c r="OO16" s="156">
        <v>0</v>
      </c>
      <c r="OP16" s="156">
        <v>0</v>
      </c>
      <c r="OQ16" s="156">
        <v>0</v>
      </c>
      <c r="OR16" s="156">
        <v>0</v>
      </c>
      <c r="OS16" s="156">
        <v>0</v>
      </c>
      <c r="OT16" s="156">
        <v>0</v>
      </c>
      <c r="OU16" s="156">
        <v>0</v>
      </c>
      <c r="OV16" s="156">
        <v>0</v>
      </c>
      <c r="OW16" s="156">
        <v>0</v>
      </c>
      <c r="OX16" s="156">
        <v>0</v>
      </c>
      <c r="OY16" s="156">
        <v>0</v>
      </c>
      <c r="OZ16" s="156">
        <v>0</v>
      </c>
      <c r="PA16" s="156">
        <v>0</v>
      </c>
      <c r="PB16" s="156">
        <v>0</v>
      </c>
      <c r="PC16" s="156">
        <v>0</v>
      </c>
      <c r="PD16" s="156">
        <v>0</v>
      </c>
      <c r="PE16" s="156">
        <v>0</v>
      </c>
      <c r="PF16" s="156">
        <v>0</v>
      </c>
      <c r="PG16" s="156">
        <v>0</v>
      </c>
      <c r="PH16" s="156">
        <v>0</v>
      </c>
      <c r="PI16" s="156">
        <v>0</v>
      </c>
      <c r="PJ16" s="156">
        <v>0</v>
      </c>
      <c r="PK16" s="156">
        <v>0</v>
      </c>
      <c r="PL16" s="156">
        <v>0</v>
      </c>
      <c r="PM16" s="156">
        <v>0</v>
      </c>
      <c r="PN16" s="156">
        <v>0</v>
      </c>
      <c r="PO16" s="156">
        <v>0</v>
      </c>
      <c r="PP16" s="156">
        <v>0</v>
      </c>
      <c r="PQ16" s="156">
        <v>0</v>
      </c>
      <c r="PR16" s="156">
        <v>0</v>
      </c>
      <c r="PS16" s="156">
        <v>0</v>
      </c>
      <c r="PT16" s="156">
        <v>0</v>
      </c>
      <c r="PU16" s="156">
        <v>0</v>
      </c>
      <c r="PV16" s="156">
        <v>0</v>
      </c>
      <c r="PW16" s="156">
        <v>0</v>
      </c>
      <c r="PX16" s="156">
        <v>0</v>
      </c>
      <c r="PY16" s="156">
        <v>0</v>
      </c>
      <c r="PZ16" s="156">
        <v>0</v>
      </c>
      <c r="QA16" s="156">
        <v>0</v>
      </c>
      <c r="QB16" s="156">
        <v>0</v>
      </c>
      <c r="QC16" s="156">
        <v>0</v>
      </c>
      <c r="QD16" s="156">
        <v>0</v>
      </c>
      <c r="QE16" s="156">
        <v>0</v>
      </c>
      <c r="QF16" s="156">
        <v>0</v>
      </c>
      <c r="QG16" s="156">
        <v>0</v>
      </c>
      <c r="QH16" s="156">
        <v>0</v>
      </c>
      <c r="QI16" s="156">
        <v>0</v>
      </c>
      <c r="QJ16" s="156">
        <v>0</v>
      </c>
      <c r="QK16" s="156">
        <v>0</v>
      </c>
      <c r="QL16" s="156">
        <v>0</v>
      </c>
      <c r="QM16" s="156">
        <v>0</v>
      </c>
      <c r="QN16" s="156">
        <v>0</v>
      </c>
      <c r="QO16" s="156">
        <v>0</v>
      </c>
      <c r="QP16" s="156">
        <v>0</v>
      </c>
      <c r="QQ16" s="156">
        <v>0</v>
      </c>
      <c r="QR16" s="156">
        <v>0</v>
      </c>
      <c r="QS16" s="156">
        <v>0</v>
      </c>
      <c r="QT16" s="156">
        <v>0</v>
      </c>
      <c r="QU16" s="156">
        <v>0</v>
      </c>
      <c r="QV16" s="156">
        <v>0</v>
      </c>
      <c r="QW16" s="156">
        <v>0</v>
      </c>
      <c r="QX16" s="156">
        <v>0</v>
      </c>
      <c r="QY16" s="156">
        <v>0</v>
      </c>
      <c r="QZ16" s="156">
        <v>0</v>
      </c>
      <c r="RA16" s="156">
        <v>0</v>
      </c>
      <c r="RB16" s="156">
        <v>0</v>
      </c>
      <c r="RC16" s="156">
        <v>0</v>
      </c>
      <c r="RD16" s="156">
        <v>0</v>
      </c>
      <c r="RE16" s="156">
        <v>0</v>
      </c>
      <c r="RF16" s="156">
        <v>0</v>
      </c>
      <c r="RG16" s="156">
        <v>0</v>
      </c>
      <c r="RH16" s="156">
        <v>0</v>
      </c>
      <c r="RI16" s="156">
        <v>0</v>
      </c>
      <c r="RJ16" s="156">
        <v>0</v>
      </c>
      <c r="RK16" s="156">
        <v>0</v>
      </c>
      <c r="RL16" s="156">
        <v>0</v>
      </c>
      <c r="RM16" s="156">
        <v>0</v>
      </c>
      <c r="RN16" s="156">
        <v>0</v>
      </c>
      <c r="RO16" s="156">
        <v>0</v>
      </c>
      <c r="RP16" s="156">
        <v>0</v>
      </c>
      <c r="RQ16" s="156">
        <v>0</v>
      </c>
      <c r="RR16" s="156">
        <v>0</v>
      </c>
      <c r="RS16" s="156">
        <v>0</v>
      </c>
      <c r="RT16" s="156">
        <v>0</v>
      </c>
      <c r="RU16" s="156">
        <v>0</v>
      </c>
      <c r="RV16" s="156">
        <v>0</v>
      </c>
      <c r="RW16" s="156">
        <v>0</v>
      </c>
      <c r="RX16" s="156">
        <v>0</v>
      </c>
      <c r="RY16" s="156">
        <v>0</v>
      </c>
      <c r="RZ16" s="156">
        <v>0</v>
      </c>
      <c r="SA16" s="156">
        <v>0</v>
      </c>
      <c r="SB16" s="156">
        <v>0</v>
      </c>
      <c r="SC16" s="156">
        <v>0</v>
      </c>
      <c r="SD16" s="156">
        <v>0</v>
      </c>
      <c r="SE16" s="156">
        <v>0</v>
      </c>
      <c r="SF16" s="156">
        <v>0</v>
      </c>
    </row>
    <row customHeight="true" ht="15" r="17">
      <c r="B17" s="13">
        <v>0</v>
      </c>
      <c r="C17" s="13">
        <v>0</v>
      </c>
      <c r="D17" s="13">
        <v>0</v>
      </c>
      <c r="E17" s="13" t="str">
        <v>对应到货批次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 t="str">
        <v>10/8批次</v>
      </c>
      <c r="BV17" s="13" t="str">
        <v>10/8批次</v>
      </c>
      <c r="BW17" s="13" t="str">
        <v>10/8批次</v>
      </c>
      <c r="BX17" s="13" t="str">
        <v>10/8批次</v>
      </c>
      <c r="BY17" s="13">
        <v>0</v>
      </c>
      <c r="BZ17" s="13">
        <v>0</v>
      </c>
      <c r="CA17" s="13" t="str">
        <v>10/8批次</v>
      </c>
      <c r="CB17" s="13" t="str">
        <v>10/8批次</v>
      </c>
      <c r="CC17" s="13" t="str">
        <v>10/8批次</v>
      </c>
      <c r="CD17" s="13" t="str">
        <v>10/8批次</v>
      </c>
      <c r="CE17" s="13" t="str">
        <v>10/8批次</v>
      </c>
      <c r="CF17" s="13" t="str">
        <v>10/15批次</v>
      </c>
      <c r="CG17" s="13" t="str">
        <v>10/15批次</v>
      </c>
      <c r="CH17" s="13" t="str">
        <v>10/15批次</v>
      </c>
      <c r="CI17" s="13" t="str">
        <v>10/15批次</v>
      </c>
      <c r="CJ17" s="13" t="str">
        <v>10/15批次</v>
      </c>
      <c r="CK17" s="13" t="str">
        <v>10/15批次</v>
      </c>
      <c r="CL17" s="13" t="str">
        <v>10/20批次</v>
      </c>
      <c r="CM17" s="13" t="str">
        <v>10/20批次</v>
      </c>
      <c r="CN17" s="13" t="str">
        <v>10/20批次</v>
      </c>
      <c r="CO17" s="13" t="str">
        <v>10/20批次</v>
      </c>
      <c r="CP17" s="13" t="str">
        <v>10/20批次</v>
      </c>
      <c r="CQ17" s="13" t="str">
        <v>10/20批次</v>
      </c>
      <c r="CR17" s="13" t="str">
        <v>10/25批次</v>
      </c>
      <c r="CS17" s="13" t="str">
        <v>10/25批次</v>
      </c>
      <c r="CT17" s="13" t="str">
        <v>10/25批次</v>
      </c>
      <c r="CU17" s="13" t="str">
        <v>10/25批次</v>
      </c>
      <c r="CV17" s="13" t="str">
        <v>10/25批次</v>
      </c>
      <c r="CW17" s="13" t="str">
        <v>10/28批次</v>
      </c>
      <c r="CX17" s="13" t="str">
        <v>10/28批次</v>
      </c>
      <c r="CY17" s="13" t="str">
        <v>10/28批次</v>
      </c>
      <c r="CZ17" s="13" t="str">
        <v>10/31批次</v>
      </c>
      <c r="DA17" s="13" t="str">
        <v>10/31批次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0</v>
      </c>
      <c r="IW17" s="13">
        <v>0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0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0</v>
      </c>
      <c r="LH17" s="13">
        <v>0</v>
      </c>
      <c r="LI17" s="13">
        <v>0</v>
      </c>
      <c r="LJ17" s="13">
        <v>0</v>
      </c>
      <c r="LK17" s="13">
        <v>0</v>
      </c>
      <c r="LL17" s="13">
        <v>0</v>
      </c>
      <c r="LM17" s="13">
        <v>0</v>
      </c>
      <c r="LN17" s="13">
        <v>0</v>
      </c>
      <c r="LO17" s="13">
        <v>0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0</v>
      </c>
      <c r="LV17" s="13">
        <v>0</v>
      </c>
      <c r="LW17" s="13">
        <v>0</v>
      </c>
      <c r="LX17" s="13">
        <v>0</v>
      </c>
      <c r="LY17" s="13">
        <v>0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0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0</v>
      </c>
      <c r="MT17" s="13">
        <v>0</v>
      </c>
      <c r="MU17" s="13">
        <v>0</v>
      </c>
      <c r="MV17" s="13">
        <v>0</v>
      </c>
      <c r="MW17" s="13">
        <v>0</v>
      </c>
      <c r="MX17" s="13">
        <v>0</v>
      </c>
      <c r="MY17" s="13">
        <v>0</v>
      </c>
      <c r="MZ17" s="13">
        <v>0</v>
      </c>
      <c r="NA17" s="13">
        <v>0</v>
      </c>
      <c r="NB17" s="13">
        <v>0</v>
      </c>
      <c r="NC17" s="13">
        <v>0</v>
      </c>
      <c r="ND17" s="13">
        <v>0</v>
      </c>
      <c r="NE17" s="13">
        <v>0</v>
      </c>
      <c r="NF17" s="13">
        <v>0</v>
      </c>
      <c r="NG17" s="13">
        <v>0</v>
      </c>
      <c r="NH17" s="13">
        <v>0</v>
      </c>
      <c r="NI17" s="13">
        <v>0</v>
      </c>
      <c r="NJ17" s="13">
        <v>0</v>
      </c>
      <c r="NK17" s="13">
        <v>0</v>
      </c>
      <c r="NL17" s="13">
        <v>0</v>
      </c>
      <c r="NM17" s="13">
        <v>0</v>
      </c>
      <c r="NN17" s="13">
        <v>0</v>
      </c>
      <c r="NO17" s="13">
        <v>0</v>
      </c>
      <c r="NP17" s="13">
        <v>0</v>
      </c>
      <c r="NQ17" s="13">
        <v>0</v>
      </c>
      <c r="NR17" s="13">
        <v>0</v>
      </c>
      <c r="NS17" s="13">
        <v>0</v>
      </c>
      <c r="NT17" s="13">
        <v>0</v>
      </c>
      <c r="NU17" s="13">
        <v>0</v>
      </c>
      <c r="NV17" s="13">
        <v>0</v>
      </c>
      <c r="NW17" s="13">
        <v>0</v>
      </c>
      <c r="NX17" s="13">
        <v>0</v>
      </c>
      <c r="NY17" s="13">
        <v>0</v>
      </c>
      <c r="NZ17" s="13">
        <v>0</v>
      </c>
      <c r="OA17" s="13">
        <v>0</v>
      </c>
      <c r="OB17" s="13">
        <v>0</v>
      </c>
      <c r="OC17" s="13">
        <v>0</v>
      </c>
      <c r="OD17" s="13">
        <v>0</v>
      </c>
      <c r="OE17" s="13">
        <v>0</v>
      </c>
      <c r="OF17" s="13">
        <v>0</v>
      </c>
      <c r="OG17" s="13">
        <v>0</v>
      </c>
      <c r="OH17" s="13">
        <v>0</v>
      </c>
      <c r="OI17" s="13">
        <v>0</v>
      </c>
      <c r="OJ17" s="13">
        <v>0</v>
      </c>
      <c r="OK17" s="13">
        <v>0</v>
      </c>
      <c r="OL17" s="13">
        <v>0</v>
      </c>
      <c r="OM17" s="13">
        <v>0</v>
      </c>
      <c r="ON17" s="13">
        <v>0</v>
      </c>
      <c r="OO17" s="13">
        <v>0</v>
      </c>
      <c r="OP17" s="13">
        <v>0</v>
      </c>
      <c r="OQ17" s="13">
        <v>0</v>
      </c>
      <c r="OR17" s="13">
        <v>0</v>
      </c>
      <c r="OS17" s="13">
        <v>0</v>
      </c>
      <c r="OT17" s="13">
        <v>0</v>
      </c>
      <c r="OU17" s="13">
        <v>0</v>
      </c>
      <c r="OV17" s="13">
        <v>0</v>
      </c>
      <c r="OW17" s="13">
        <v>0</v>
      </c>
      <c r="OX17" s="13">
        <v>0</v>
      </c>
      <c r="OY17" s="13">
        <v>0</v>
      </c>
      <c r="OZ17" s="13">
        <v>0</v>
      </c>
      <c r="PA17" s="13">
        <v>0</v>
      </c>
      <c r="PB17" s="13">
        <v>0</v>
      </c>
      <c r="PC17" s="13">
        <v>0</v>
      </c>
      <c r="PD17" s="13">
        <v>0</v>
      </c>
      <c r="PE17" s="13">
        <v>0</v>
      </c>
      <c r="PF17" s="13">
        <v>0</v>
      </c>
      <c r="PG17" s="13">
        <v>0</v>
      </c>
      <c r="PH17" s="13">
        <v>0</v>
      </c>
      <c r="PI17" s="13">
        <v>0</v>
      </c>
      <c r="PJ17" s="13">
        <v>0</v>
      </c>
      <c r="PK17" s="13">
        <v>0</v>
      </c>
      <c r="PL17" s="13">
        <v>0</v>
      </c>
      <c r="PM17" s="13">
        <v>0</v>
      </c>
      <c r="PN17" s="13">
        <v>0</v>
      </c>
      <c r="PO17" s="13">
        <v>0</v>
      </c>
      <c r="PP17" s="13">
        <v>0</v>
      </c>
      <c r="PQ17" s="13">
        <v>0</v>
      </c>
      <c r="PR17" s="13">
        <v>0</v>
      </c>
      <c r="PS17" s="13">
        <v>0</v>
      </c>
      <c r="PT17" s="13">
        <v>0</v>
      </c>
      <c r="PU17" s="13">
        <v>0</v>
      </c>
      <c r="PV17" s="13">
        <v>0</v>
      </c>
      <c r="PW17" s="13">
        <v>0</v>
      </c>
      <c r="PX17" s="13">
        <v>0</v>
      </c>
      <c r="PY17" s="13">
        <v>0</v>
      </c>
      <c r="PZ17" s="13">
        <v>0</v>
      </c>
      <c r="QA17" s="13">
        <v>0</v>
      </c>
      <c r="QB17" s="13">
        <v>0</v>
      </c>
      <c r="QC17" s="13">
        <v>0</v>
      </c>
      <c r="QD17" s="13">
        <v>0</v>
      </c>
      <c r="QE17" s="13">
        <v>0</v>
      </c>
      <c r="QF17" s="13">
        <v>0</v>
      </c>
      <c r="QG17" s="13">
        <v>0</v>
      </c>
      <c r="QH17" s="13">
        <v>0</v>
      </c>
      <c r="QI17" s="13">
        <v>0</v>
      </c>
      <c r="QJ17" s="13">
        <v>0</v>
      </c>
      <c r="QK17" s="13">
        <v>0</v>
      </c>
      <c r="QL17" s="13">
        <v>0</v>
      </c>
      <c r="QM17" s="13">
        <v>0</v>
      </c>
      <c r="QN17" s="13">
        <v>0</v>
      </c>
      <c r="QO17" s="13">
        <v>0</v>
      </c>
      <c r="QP17" s="13">
        <v>0</v>
      </c>
      <c r="QQ17" s="13">
        <v>0</v>
      </c>
      <c r="QR17" s="13">
        <v>0</v>
      </c>
      <c r="QS17" s="13">
        <v>0</v>
      </c>
      <c r="QT17" s="13">
        <v>0</v>
      </c>
      <c r="QU17" s="13">
        <v>0</v>
      </c>
      <c r="QV17" s="13">
        <v>0</v>
      </c>
      <c r="QW17" s="13">
        <v>0</v>
      </c>
      <c r="QX17" s="13">
        <v>0</v>
      </c>
      <c r="QY17" s="13">
        <v>0</v>
      </c>
      <c r="QZ17" s="13">
        <v>0</v>
      </c>
      <c r="RA17" s="13">
        <v>0</v>
      </c>
      <c r="RB17" s="13">
        <v>0</v>
      </c>
      <c r="RC17" s="13">
        <v>0</v>
      </c>
      <c r="RD17" s="13">
        <v>0</v>
      </c>
      <c r="RE17" s="13">
        <v>0</v>
      </c>
      <c r="RF17" s="13">
        <v>0</v>
      </c>
      <c r="RG17" s="13">
        <v>0</v>
      </c>
      <c r="RH17" s="13">
        <v>0</v>
      </c>
      <c r="RI17" s="13">
        <v>0</v>
      </c>
      <c r="RJ17" s="13">
        <v>0</v>
      </c>
      <c r="RK17" s="13">
        <v>0</v>
      </c>
      <c r="RL17" s="13">
        <v>0</v>
      </c>
      <c r="RM17" s="13">
        <v>0</v>
      </c>
      <c r="RN17" s="13">
        <v>0</v>
      </c>
      <c r="RO17" s="13">
        <v>0</v>
      </c>
      <c r="RP17" s="13">
        <v>0</v>
      </c>
      <c r="RQ17" s="13">
        <v>0</v>
      </c>
      <c r="RR17" s="13">
        <v>0</v>
      </c>
      <c r="RS17" s="13">
        <v>0</v>
      </c>
      <c r="RT17" s="13">
        <v>0</v>
      </c>
      <c r="RU17" s="13">
        <v>0</v>
      </c>
      <c r="RV17" s="13">
        <v>0</v>
      </c>
      <c r="RW17" s="13">
        <v>0</v>
      </c>
      <c r="RX17" s="13">
        <v>0</v>
      </c>
      <c r="RY17" s="13">
        <v>0</v>
      </c>
      <c r="RZ17" s="13">
        <v>0</v>
      </c>
      <c r="SA17" s="13">
        <v>0</v>
      </c>
      <c r="SB17" s="13">
        <v>0</v>
      </c>
      <c r="SC17" s="13">
        <v>0</v>
      </c>
      <c r="SD17" s="13">
        <v>0</v>
      </c>
      <c r="SE17" s="13">
        <v>0</v>
      </c>
      <c r="SF17" s="13">
        <v>0</v>
      </c>
    </row>
    <row customHeight="true" ht="15" r="18">
      <c r="B18" s="13" t="str">
        <v>亚朵星球 深睡控温被PRO·冬季</v>
      </c>
      <c r="C18" s="13" t="str">
        <v>010020105040036-010</v>
      </c>
      <c r="D18" s="13" t="str">
        <v>远山蓝</v>
      </c>
      <c r="E18" s="13" t="str">
        <v>150*200cm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37</v>
      </c>
      <c r="BV18" s="13">
        <v>151</v>
      </c>
      <c r="BW18" s="13">
        <v>0</v>
      </c>
      <c r="BX18" s="13">
        <v>0</v>
      </c>
      <c r="BY18" s="13">
        <v>0</v>
      </c>
      <c r="BZ18" s="13">
        <v>0</v>
      </c>
      <c r="CA18" s="13">
        <v>98</v>
      </c>
      <c r="CB18" s="13">
        <v>119</v>
      </c>
      <c r="CC18" s="13">
        <v>83</v>
      </c>
      <c r="CD18" s="13">
        <v>1</v>
      </c>
      <c r="CE18" s="13">
        <v>42</v>
      </c>
      <c r="CF18" s="13">
        <v>79</v>
      </c>
      <c r="CG18" s="13">
        <v>102</v>
      </c>
      <c r="CH18" s="13">
        <v>72</v>
      </c>
      <c r="CI18" s="13">
        <v>268</v>
      </c>
      <c r="CJ18" s="13">
        <v>67</v>
      </c>
      <c r="CK18" s="13">
        <v>104</v>
      </c>
      <c r="CL18" s="13">
        <v>443</v>
      </c>
      <c r="CM18" s="13">
        <v>127</v>
      </c>
      <c r="CN18" s="13">
        <v>23</v>
      </c>
      <c r="CO18" s="13">
        <v>44</v>
      </c>
      <c r="CP18" s="13">
        <v>28</v>
      </c>
      <c r="CQ18" s="13">
        <v>0</v>
      </c>
      <c r="CR18" s="13">
        <v>211</v>
      </c>
      <c r="CS18" s="13">
        <v>333</v>
      </c>
      <c r="CT18" s="13">
        <v>142</v>
      </c>
      <c r="CU18" s="13">
        <v>268</v>
      </c>
      <c r="CV18" s="13">
        <v>136</v>
      </c>
      <c r="CW18" s="13">
        <v>426</v>
      </c>
      <c r="CX18" s="13">
        <v>139</v>
      </c>
      <c r="CY18" s="13">
        <v>167</v>
      </c>
      <c r="CZ18" s="13">
        <v>84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0</v>
      </c>
      <c r="JX18" s="13">
        <v>0</v>
      </c>
      <c r="JY18" s="13">
        <v>0</v>
      </c>
      <c r="JZ18" s="13">
        <v>0</v>
      </c>
      <c r="KA18" s="13">
        <v>0</v>
      </c>
      <c r="KB18" s="13">
        <v>0</v>
      </c>
      <c r="KC18" s="13">
        <v>0</v>
      </c>
      <c r="KD18" s="13">
        <v>0</v>
      </c>
      <c r="KE18" s="13">
        <v>0</v>
      </c>
      <c r="KF18" s="13">
        <v>0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0</v>
      </c>
      <c r="LA18" s="13">
        <v>0</v>
      </c>
      <c r="LB18" s="13">
        <v>0</v>
      </c>
      <c r="LC18" s="13">
        <v>0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0</v>
      </c>
      <c r="LM18" s="13">
        <v>0</v>
      </c>
      <c r="LN18" s="13">
        <v>0</v>
      </c>
      <c r="LO18" s="13">
        <v>0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0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0</v>
      </c>
      <c r="MC18" s="13">
        <v>0</v>
      </c>
      <c r="MD18" s="13">
        <v>0</v>
      </c>
      <c r="ME18" s="13">
        <v>0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0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0</v>
      </c>
      <c r="MY18" s="13">
        <v>0</v>
      </c>
      <c r="MZ18" s="13">
        <v>0</v>
      </c>
      <c r="NA18" s="13">
        <v>0</v>
      </c>
      <c r="NB18" s="13">
        <v>0</v>
      </c>
      <c r="NC18" s="13">
        <v>0</v>
      </c>
      <c r="ND18" s="13">
        <v>0</v>
      </c>
      <c r="NE18" s="13">
        <v>0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13">
        <v>0</v>
      </c>
      <c r="NU18" s="13">
        <v>0</v>
      </c>
      <c r="NV18" s="13">
        <v>0</v>
      </c>
      <c r="NW18" s="13">
        <v>0</v>
      </c>
      <c r="NX18" s="13">
        <v>0</v>
      </c>
      <c r="NY18" s="13">
        <v>0</v>
      </c>
      <c r="NZ18" s="13">
        <v>0</v>
      </c>
      <c r="OA18" s="13">
        <v>0</v>
      </c>
      <c r="OB18" s="13">
        <v>0</v>
      </c>
      <c r="OC18" s="13">
        <v>0</v>
      </c>
      <c r="OD18" s="13">
        <v>0</v>
      </c>
      <c r="OE18" s="13">
        <v>0</v>
      </c>
      <c r="OF18" s="13">
        <v>0</v>
      </c>
      <c r="OG18" s="13">
        <v>0</v>
      </c>
      <c r="OH18" s="13">
        <v>0</v>
      </c>
      <c r="OI18" s="13">
        <v>0</v>
      </c>
      <c r="OJ18" s="13">
        <v>0</v>
      </c>
      <c r="OK18" s="13">
        <v>0</v>
      </c>
      <c r="OL18" s="13">
        <v>0</v>
      </c>
      <c r="OM18" s="13">
        <v>0</v>
      </c>
      <c r="ON18" s="13">
        <v>0</v>
      </c>
      <c r="OO18" s="13">
        <v>0</v>
      </c>
      <c r="OP18" s="13">
        <v>0</v>
      </c>
      <c r="OQ18" s="13">
        <v>0</v>
      </c>
      <c r="OR18" s="13">
        <v>0</v>
      </c>
      <c r="OS18" s="13">
        <v>0</v>
      </c>
      <c r="OT18" s="13">
        <v>0</v>
      </c>
      <c r="OU18" s="13">
        <v>0</v>
      </c>
      <c r="OV18" s="13">
        <v>0</v>
      </c>
      <c r="OW18" s="13">
        <v>0</v>
      </c>
      <c r="OX18" s="13">
        <v>0</v>
      </c>
      <c r="OY18" s="13">
        <v>0</v>
      </c>
      <c r="OZ18" s="13">
        <v>0</v>
      </c>
      <c r="PA18" s="13">
        <v>0</v>
      </c>
      <c r="PB18" s="13">
        <v>0</v>
      </c>
      <c r="PC18" s="13">
        <v>0</v>
      </c>
      <c r="PD18" s="13">
        <v>0</v>
      </c>
      <c r="PE18" s="13">
        <v>0</v>
      </c>
      <c r="PF18" s="13">
        <v>0</v>
      </c>
      <c r="PG18" s="13">
        <v>0</v>
      </c>
      <c r="PH18" s="13">
        <v>0</v>
      </c>
      <c r="PI18" s="13">
        <v>0</v>
      </c>
      <c r="PJ18" s="13">
        <v>0</v>
      </c>
      <c r="PK18" s="13">
        <v>0</v>
      </c>
      <c r="PL18" s="13">
        <v>0</v>
      </c>
      <c r="PM18" s="13">
        <v>0</v>
      </c>
      <c r="PN18" s="13">
        <v>0</v>
      </c>
      <c r="PO18" s="13">
        <v>0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0</v>
      </c>
      <c r="PV18" s="13">
        <v>0</v>
      </c>
      <c r="PW18" s="13">
        <v>0</v>
      </c>
      <c r="PX18" s="13">
        <v>0</v>
      </c>
      <c r="PY18" s="13">
        <v>0</v>
      </c>
      <c r="PZ18" s="13">
        <v>0</v>
      </c>
      <c r="QA18" s="13">
        <v>0</v>
      </c>
      <c r="QB18" s="13">
        <v>0</v>
      </c>
      <c r="QC18" s="13">
        <v>0</v>
      </c>
      <c r="QD18" s="13">
        <v>0</v>
      </c>
      <c r="QE18" s="13">
        <v>0</v>
      </c>
      <c r="QF18" s="13">
        <v>0</v>
      </c>
      <c r="QG18" s="13">
        <v>0</v>
      </c>
      <c r="QH18" s="13">
        <v>0</v>
      </c>
      <c r="QI18" s="13">
        <v>0</v>
      </c>
      <c r="QJ18" s="13">
        <v>0</v>
      </c>
      <c r="QK18" s="13">
        <v>0</v>
      </c>
      <c r="QL18" s="13">
        <v>0</v>
      </c>
      <c r="QM18" s="13">
        <v>0</v>
      </c>
      <c r="QN18" s="13">
        <v>0</v>
      </c>
      <c r="QO18" s="13">
        <v>0</v>
      </c>
      <c r="QP18" s="13">
        <v>0</v>
      </c>
      <c r="QQ18" s="13">
        <v>0</v>
      </c>
      <c r="QR18" s="13">
        <v>0</v>
      </c>
      <c r="QS18" s="13">
        <v>0</v>
      </c>
      <c r="QT18" s="13">
        <v>0</v>
      </c>
      <c r="QU18" s="13">
        <v>0</v>
      </c>
      <c r="QV18" s="13">
        <v>0</v>
      </c>
      <c r="QW18" s="13">
        <v>0</v>
      </c>
      <c r="QX18" s="13">
        <v>0</v>
      </c>
      <c r="QY18" s="13">
        <v>0</v>
      </c>
      <c r="QZ18" s="13">
        <v>0</v>
      </c>
      <c r="RA18" s="13">
        <v>0</v>
      </c>
      <c r="RB18" s="13">
        <v>0</v>
      </c>
      <c r="RC18" s="13">
        <v>0</v>
      </c>
      <c r="RD18" s="13">
        <v>0</v>
      </c>
      <c r="RE18" s="13">
        <v>0</v>
      </c>
      <c r="RF18" s="13">
        <v>0</v>
      </c>
      <c r="RG18" s="13">
        <v>0</v>
      </c>
      <c r="RH18" s="13">
        <v>0</v>
      </c>
      <c r="RI18" s="13">
        <v>0</v>
      </c>
      <c r="RJ18" s="13">
        <v>0</v>
      </c>
      <c r="RK18" s="13">
        <v>0</v>
      </c>
      <c r="RL18" s="13">
        <v>0</v>
      </c>
      <c r="RM18" s="13">
        <v>0</v>
      </c>
      <c r="RN18" s="13">
        <v>0</v>
      </c>
      <c r="RO18" s="13">
        <v>0</v>
      </c>
      <c r="RP18" s="13">
        <v>0</v>
      </c>
      <c r="RQ18" s="13">
        <v>0</v>
      </c>
      <c r="RR18" s="13">
        <v>0</v>
      </c>
      <c r="RS18" s="13">
        <v>0</v>
      </c>
      <c r="RT18" s="13">
        <v>0</v>
      </c>
      <c r="RU18" s="13">
        <v>0</v>
      </c>
      <c r="RV18" s="13">
        <v>0</v>
      </c>
      <c r="RW18" s="13">
        <v>0</v>
      </c>
      <c r="RX18" s="13">
        <v>0</v>
      </c>
      <c r="RY18" s="13">
        <v>0</v>
      </c>
      <c r="RZ18" s="13">
        <v>0</v>
      </c>
      <c r="SA18" s="13">
        <v>0</v>
      </c>
      <c r="SB18" s="13">
        <v>0</v>
      </c>
      <c r="SC18" s="13">
        <v>0</v>
      </c>
      <c r="SD18" s="13">
        <v>0</v>
      </c>
      <c r="SE18" s="13">
        <v>0</v>
      </c>
      <c r="SF18" s="13">
        <v>0</v>
      </c>
    </row>
    <row customHeight="true" ht="15" r="19">
      <c r="B19" s="13">
        <v>0</v>
      </c>
      <c r="C19" s="13" t="str">
        <v>010020105040036-011</v>
      </c>
      <c r="D19" s="13">
        <v>0</v>
      </c>
      <c r="E19" s="13" t="str">
        <v>200*230cm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84</v>
      </c>
      <c r="BV19" s="13">
        <v>224</v>
      </c>
      <c r="BW19" s="13">
        <v>0</v>
      </c>
      <c r="BX19" s="13">
        <v>29</v>
      </c>
      <c r="BY19" s="13">
        <v>0</v>
      </c>
      <c r="BZ19" s="13">
        <v>0</v>
      </c>
      <c r="CA19" s="13">
        <v>612</v>
      </c>
      <c r="CB19" s="13">
        <v>102</v>
      </c>
      <c r="CC19" s="13">
        <v>290</v>
      </c>
      <c r="CD19" s="13">
        <v>106</v>
      </c>
      <c r="CE19" s="13">
        <v>67</v>
      </c>
      <c r="CF19" s="13">
        <v>6</v>
      </c>
      <c r="CG19" s="13">
        <v>168</v>
      </c>
      <c r="CH19" s="13">
        <v>89</v>
      </c>
      <c r="CI19" s="13">
        <v>451</v>
      </c>
      <c r="CJ19" s="13">
        <v>584</v>
      </c>
      <c r="CK19" s="13">
        <v>278</v>
      </c>
      <c r="CL19" s="13">
        <v>311</v>
      </c>
      <c r="CM19" s="13">
        <v>109</v>
      </c>
      <c r="CN19" s="13">
        <v>1</v>
      </c>
      <c r="CO19" s="13">
        <v>74</v>
      </c>
      <c r="CP19" s="13">
        <v>88</v>
      </c>
      <c r="CQ19" s="13">
        <v>861</v>
      </c>
      <c r="CR19" s="13">
        <v>0</v>
      </c>
      <c r="CS19" s="13">
        <v>378</v>
      </c>
      <c r="CT19" s="13">
        <v>607</v>
      </c>
      <c r="CU19" s="13">
        <v>688</v>
      </c>
      <c r="CV19" s="13">
        <v>733</v>
      </c>
      <c r="CW19" s="13">
        <v>668</v>
      </c>
      <c r="CX19" s="13">
        <v>560</v>
      </c>
      <c r="CY19" s="13">
        <v>492</v>
      </c>
      <c r="CZ19" s="13">
        <v>168</v>
      </c>
      <c r="DA19" s="13">
        <v>258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0</v>
      </c>
      <c r="JW19" s="13">
        <v>0</v>
      </c>
      <c r="JX19" s="13">
        <v>0</v>
      </c>
      <c r="JY19" s="13">
        <v>0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0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0</v>
      </c>
      <c r="LG19" s="13">
        <v>0</v>
      </c>
      <c r="LH19" s="13">
        <v>0</v>
      </c>
      <c r="LI19" s="13">
        <v>0</v>
      </c>
      <c r="LJ19" s="13">
        <v>0</v>
      </c>
      <c r="LK19" s="13">
        <v>0</v>
      </c>
      <c r="LL19" s="13">
        <v>0</v>
      </c>
      <c r="LM19" s="13">
        <v>0</v>
      </c>
      <c r="LN19" s="13">
        <v>0</v>
      </c>
      <c r="LO19" s="13">
        <v>0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0</v>
      </c>
      <c r="LZ19" s="13">
        <v>0</v>
      </c>
      <c r="MA19" s="13">
        <v>0</v>
      </c>
      <c r="MB19" s="13">
        <v>0</v>
      </c>
      <c r="MC19" s="13">
        <v>0</v>
      </c>
      <c r="MD19" s="13">
        <v>0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  <c r="MZ19" s="13">
        <v>0</v>
      </c>
      <c r="NA19" s="13">
        <v>0</v>
      </c>
      <c r="NB19" s="13">
        <v>0</v>
      </c>
      <c r="NC19" s="13">
        <v>0</v>
      </c>
      <c r="ND19" s="13">
        <v>0</v>
      </c>
      <c r="NE19" s="13">
        <v>0</v>
      </c>
      <c r="NF19" s="13">
        <v>0</v>
      </c>
      <c r="NG19" s="13">
        <v>0</v>
      </c>
      <c r="NH19" s="13">
        <v>0</v>
      </c>
      <c r="NI19" s="13">
        <v>0</v>
      </c>
      <c r="NJ19" s="13">
        <v>0</v>
      </c>
      <c r="NK19" s="13">
        <v>0</v>
      </c>
      <c r="NL19" s="13">
        <v>0</v>
      </c>
      <c r="NM19" s="13">
        <v>0</v>
      </c>
      <c r="NN19" s="13">
        <v>0</v>
      </c>
      <c r="NO19" s="13">
        <v>0</v>
      </c>
      <c r="NP19" s="13">
        <v>0</v>
      </c>
      <c r="NQ19" s="13">
        <v>0</v>
      </c>
      <c r="NR19" s="13">
        <v>0</v>
      </c>
      <c r="NS19" s="13">
        <v>0</v>
      </c>
      <c r="NT19" s="13">
        <v>0</v>
      </c>
      <c r="NU19" s="13">
        <v>0</v>
      </c>
      <c r="NV19" s="13">
        <v>0</v>
      </c>
      <c r="NW19" s="13">
        <v>0</v>
      </c>
      <c r="NX19" s="13">
        <v>0</v>
      </c>
      <c r="NY19" s="13">
        <v>0</v>
      </c>
      <c r="NZ19" s="13">
        <v>0</v>
      </c>
      <c r="OA19" s="13">
        <v>0</v>
      </c>
      <c r="OB19" s="13">
        <v>0</v>
      </c>
      <c r="OC19" s="13">
        <v>0</v>
      </c>
      <c r="OD19" s="13">
        <v>0</v>
      </c>
      <c r="OE19" s="13">
        <v>0</v>
      </c>
      <c r="OF19" s="13">
        <v>0</v>
      </c>
      <c r="OG19" s="13">
        <v>0</v>
      </c>
      <c r="OH19" s="13">
        <v>0</v>
      </c>
      <c r="OI19" s="13">
        <v>0</v>
      </c>
      <c r="OJ19" s="13">
        <v>0</v>
      </c>
      <c r="OK19" s="13">
        <v>0</v>
      </c>
      <c r="OL19" s="13">
        <v>0</v>
      </c>
      <c r="OM19" s="13">
        <v>0</v>
      </c>
      <c r="ON19" s="13">
        <v>0</v>
      </c>
      <c r="OO19" s="13">
        <v>0</v>
      </c>
      <c r="OP19" s="13">
        <v>0</v>
      </c>
      <c r="OQ19" s="13">
        <v>0</v>
      </c>
      <c r="OR19" s="13">
        <v>0</v>
      </c>
      <c r="OS19" s="13">
        <v>0</v>
      </c>
      <c r="OT19" s="13">
        <v>0</v>
      </c>
      <c r="OU19" s="13">
        <v>0</v>
      </c>
      <c r="OV19" s="13">
        <v>0</v>
      </c>
      <c r="OW19" s="13">
        <v>0</v>
      </c>
      <c r="OX19" s="13">
        <v>0</v>
      </c>
      <c r="OY19" s="13">
        <v>0</v>
      </c>
      <c r="OZ19" s="13">
        <v>0</v>
      </c>
      <c r="PA19" s="13">
        <v>0</v>
      </c>
      <c r="PB19" s="13">
        <v>0</v>
      </c>
      <c r="PC19" s="13">
        <v>0</v>
      </c>
      <c r="PD19" s="13">
        <v>0</v>
      </c>
      <c r="PE19" s="13">
        <v>0</v>
      </c>
      <c r="PF19" s="13">
        <v>0</v>
      </c>
      <c r="PG19" s="13">
        <v>0</v>
      </c>
      <c r="PH19" s="13">
        <v>0</v>
      </c>
      <c r="PI19" s="13">
        <v>0</v>
      </c>
      <c r="PJ19" s="13">
        <v>0</v>
      </c>
      <c r="PK19" s="13">
        <v>0</v>
      </c>
      <c r="PL19" s="13">
        <v>0</v>
      </c>
      <c r="PM19" s="13">
        <v>0</v>
      </c>
      <c r="PN19" s="13">
        <v>0</v>
      </c>
      <c r="PO19" s="13">
        <v>0</v>
      </c>
      <c r="PP19" s="13">
        <v>0</v>
      </c>
      <c r="PQ19" s="13">
        <v>0</v>
      </c>
      <c r="PR19" s="13">
        <v>0</v>
      </c>
      <c r="PS19" s="13">
        <v>0</v>
      </c>
      <c r="PT19" s="13">
        <v>0</v>
      </c>
      <c r="PU19" s="13">
        <v>0</v>
      </c>
      <c r="PV19" s="13">
        <v>0</v>
      </c>
      <c r="PW19" s="13">
        <v>0</v>
      </c>
      <c r="PX19" s="13">
        <v>0</v>
      </c>
      <c r="PY19" s="13">
        <v>0</v>
      </c>
      <c r="PZ19" s="13">
        <v>0</v>
      </c>
      <c r="QA19" s="13">
        <v>0</v>
      </c>
      <c r="QB19" s="13">
        <v>0</v>
      </c>
      <c r="QC19" s="13">
        <v>0</v>
      </c>
      <c r="QD19" s="13">
        <v>0</v>
      </c>
      <c r="QE19" s="13">
        <v>0</v>
      </c>
      <c r="QF19" s="13">
        <v>0</v>
      </c>
      <c r="QG19" s="13">
        <v>0</v>
      </c>
      <c r="QH19" s="13">
        <v>0</v>
      </c>
      <c r="QI19" s="13">
        <v>0</v>
      </c>
      <c r="QJ19" s="13">
        <v>0</v>
      </c>
      <c r="QK19" s="13">
        <v>0</v>
      </c>
      <c r="QL19" s="13">
        <v>0</v>
      </c>
      <c r="QM19" s="13">
        <v>0</v>
      </c>
      <c r="QN19" s="13">
        <v>0</v>
      </c>
      <c r="QO19" s="13">
        <v>0</v>
      </c>
      <c r="QP19" s="13">
        <v>0</v>
      </c>
      <c r="QQ19" s="13">
        <v>0</v>
      </c>
      <c r="QR19" s="13">
        <v>0</v>
      </c>
      <c r="QS19" s="13">
        <v>0</v>
      </c>
      <c r="QT19" s="13">
        <v>0</v>
      </c>
      <c r="QU19" s="13">
        <v>0</v>
      </c>
      <c r="QV19" s="13">
        <v>0</v>
      </c>
      <c r="QW19" s="13">
        <v>0</v>
      </c>
      <c r="QX19" s="13">
        <v>0</v>
      </c>
      <c r="QY19" s="13">
        <v>0</v>
      </c>
      <c r="QZ19" s="13">
        <v>0</v>
      </c>
      <c r="RA19" s="13">
        <v>0</v>
      </c>
      <c r="RB19" s="13">
        <v>0</v>
      </c>
      <c r="RC19" s="13">
        <v>0</v>
      </c>
      <c r="RD19" s="13">
        <v>0</v>
      </c>
      <c r="RE19" s="13">
        <v>0</v>
      </c>
      <c r="RF19" s="13">
        <v>0</v>
      </c>
      <c r="RG19" s="13">
        <v>0</v>
      </c>
      <c r="RH19" s="13">
        <v>0</v>
      </c>
      <c r="RI19" s="13">
        <v>0</v>
      </c>
      <c r="RJ19" s="13">
        <v>0</v>
      </c>
      <c r="RK19" s="13">
        <v>0</v>
      </c>
      <c r="RL19" s="13">
        <v>0</v>
      </c>
      <c r="RM19" s="13">
        <v>0</v>
      </c>
      <c r="RN19" s="13">
        <v>0</v>
      </c>
      <c r="RO19" s="13">
        <v>0</v>
      </c>
      <c r="RP19" s="13">
        <v>0</v>
      </c>
      <c r="RQ19" s="13">
        <v>0</v>
      </c>
      <c r="RR19" s="13">
        <v>0</v>
      </c>
      <c r="RS19" s="13">
        <v>0</v>
      </c>
      <c r="RT19" s="13">
        <v>0</v>
      </c>
      <c r="RU19" s="13">
        <v>0</v>
      </c>
      <c r="RV19" s="13">
        <v>0</v>
      </c>
      <c r="RW19" s="13">
        <v>0</v>
      </c>
      <c r="RX19" s="13">
        <v>0</v>
      </c>
      <c r="RY19" s="13">
        <v>0</v>
      </c>
      <c r="RZ19" s="13">
        <v>0</v>
      </c>
      <c r="SA19" s="13">
        <v>0</v>
      </c>
      <c r="SB19" s="13">
        <v>0</v>
      </c>
      <c r="SC19" s="13">
        <v>0</v>
      </c>
      <c r="SD19" s="13">
        <v>0</v>
      </c>
      <c r="SE19" s="13">
        <v>0</v>
      </c>
      <c r="SF19" s="13">
        <v>0</v>
      </c>
    </row>
    <row customHeight="true" ht="15" r="20">
      <c r="B20" s="13">
        <v>0</v>
      </c>
      <c r="C20" s="13" t="str">
        <v>010020105040036-012</v>
      </c>
      <c r="D20" s="13">
        <v>0</v>
      </c>
      <c r="E20" s="13" t="str">
        <v>220*240cm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198</v>
      </c>
      <c r="BX20" s="13">
        <v>91</v>
      </c>
      <c r="BY20" s="13">
        <v>0</v>
      </c>
      <c r="BZ20" s="13">
        <v>0</v>
      </c>
      <c r="CA20" s="13">
        <v>77</v>
      </c>
      <c r="CB20" s="13">
        <v>0</v>
      </c>
      <c r="CC20" s="13">
        <v>282</v>
      </c>
      <c r="CD20" s="13">
        <v>112</v>
      </c>
      <c r="CE20" s="13">
        <v>46</v>
      </c>
      <c r="CF20" s="13">
        <v>175</v>
      </c>
      <c r="CG20" s="13">
        <v>30</v>
      </c>
      <c r="CH20" s="13">
        <v>108</v>
      </c>
      <c r="CI20" s="13">
        <v>140</v>
      </c>
      <c r="CJ20" s="13">
        <v>191</v>
      </c>
      <c r="CK20" s="13">
        <v>195</v>
      </c>
      <c r="CL20" s="13">
        <v>283</v>
      </c>
      <c r="CM20" s="13">
        <v>118</v>
      </c>
      <c r="CN20" s="13">
        <v>1</v>
      </c>
      <c r="CO20" s="13">
        <v>4</v>
      </c>
      <c r="CP20" s="13">
        <v>0</v>
      </c>
      <c r="CQ20" s="13">
        <v>255</v>
      </c>
      <c r="CR20" s="13">
        <v>87</v>
      </c>
      <c r="CS20" s="13">
        <v>373</v>
      </c>
      <c r="CT20" s="13">
        <v>0</v>
      </c>
      <c r="CU20" s="13">
        <v>0</v>
      </c>
      <c r="CV20" s="13">
        <v>74</v>
      </c>
      <c r="CW20" s="13">
        <v>437</v>
      </c>
      <c r="CX20" s="13">
        <v>841</v>
      </c>
      <c r="CY20" s="13">
        <v>445</v>
      </c>
      <c r="CZ20" s="13">
        <v>466</v>
      </c>
      <c r="DA20" s="13">
        <v>295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0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0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0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0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0</v>
      </c>
      <c r="LJ20" s="13">
        <v>0</v>
      </c>
      <c r="LK20" s="13">
        <v>0</v>
      </c>
      <c r="LL20" s="13">
        <v>0</v>
      </c>
      <c r="LM20" s="13">
        <v>0</v>
      </c>
      <c r="LN20" s="13">
        <v>0</v>
      </c>
      <c r="LO20" s="13">
        <v>0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0</v>
      </c>
      <c r="MA20" s="13">
        <v>0</v>
      </c>
      <c r="MB20" s="13">
        <v>0</v>
      </c>
      <c r="MC20" s="13">
        <v>0</v>
      </c>
      <c r="MD20" s="13">
        <v>0</v>
      </c>
      <c r="ME20" s="13">
        <v>0</v>
      </c>
      <c r="MF20" s="13">
        <v>0</v>
      </c>
      <c r="MG20" s="13">
        <v>0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0</v>
      </c>
      <c r="MN20" s="13">
        <v>0</v>
      </c>
      <c r="MO20" s="13">
        <v>0</v>
      </c>
      <c r="MP20" s="13">
        <v>0</v>
      </c>
      <c r="MQ20" s="13">
        <v>0</v>
      </c>
      <c r="MR20" s="13">
        <v>0</v>
      </c>
      <c r="MS20" s="13">
        <v>0</v>
      </c>
      <c r="MT20" s="13">
        <v>0</v>
      </c>
      <c r="MU20" s="13">
        <v>0</v>
      </c>
      <c r="MV20" s="13">
        <v>0</v>
      </c>
      <c r="MW20" s="13">
        <v>0</v>
      </c>
      <c r="MX20" s="13">
        <v>0</v>
      </c>
      <c r="MY20" s="13">
        <v>0</v>
      </c>
      <c r="MZ20" s="13">
        <v>0</v>
      </c>
      <c r="NA20" s="13">
        <v>0</v>
      </c>
      <c r="NB20" s="13">
        <v>0</v>
      </c>
      <c r="NC20" s="13">
        <v>0</v>
      </c>
      <c r="ND20" s="13">
        <v>0</v>
      </c>
      <c r="NE20" s="13">
        <v>0</v>
      </c>
      <c r="NF20" s="13">
        <v>0</v>
      </c>
      <c r="NG20" s="13">
        <v>0</v>
      </c>
      <c r="NH20" s="13">
        <v>0</v>
      </c>
      <c r="NI20" s="13">
        <v>0</v>
      </c>
      <c r="NJ20" s="13">
        <v>0</v>
      </c>
      <c r="NK20" s="13">
        <v>0</v>
      </c>
      <c r="NL20" s="13">
        <v>0</v>
      </c>
      <c r="NM20" s="13">
        <v>0</v>
      </c>
      <c r="NN20" s="13">
        <v>0</v>
      </c>
      <c r="NO20" s="13">
        <v>0</v>
      </c>
      <c r="NP20" s="13">
        <v>0</v>
      </c>
      <c r="NQ20" s="13">
        <v>0</v>
      </c>
      <c r="NR20" s="13">
        <v>0</v>
      </c>
      <c r="NS20" s="13">
        <v>0</v>
      </c>
      <c r="NT20" s="13">
        <v>0</v>
      </c>
      <c r="NU20" s="13">
        <v>0</v>
      </c>
      <c r="NV20" s="13">
        <v>0</v>
      </c>
      <c r="NW20" s="13">
        <v>0</v>
      </c>
      <c r="NX20" s="13">
        <v>0</v>
      </c>
      <c r="NY20" s="13">
        <v>0</v>
      </c>
      <c r="NZ20" s="13">
        <v>0</v>
      </c>
      <c r="OA20" s="13">
        <v>0</v>
      </c>
      <c r="OB20" s="13">
        <v>0</v>
      </c>
      <c r="OC20" s="13">
        <v>0</v>
      </c>
      <c r="OD20" s="13">
        <v>0</v>
      </c>
      <c r="OE20" s="13">
        <v>0</v>
      </c>
      <c r="OF20" s="13">
        <v>0</v>
      </c>
      <c r="OG20" s="13">
        <v>0</v>
      </c>
      <c r="OH20" s="13">
        <v>0</v>
      </c>
      <c r="OI20" s="13">
        <v>0</v>
      </c>
      <c r="OJ20" s="13">
        <v>0</v>
      </c>
      <c r="OK20" s="13">
        <v>0</v>
      </c>
      <c r="OL20" s="13">
        <v>0</v>
      </c>
      <c r="OM20" s="13">
        <v>0</v>
      </c>
      <c r="ON20" s="13">
        <v>0</v>
      </c>
      <c r="OO20" s="13">
        <v>0</v>
      </c>
      <c r="OP20" s="13">
        <v>0</v>
      </c>
      <c r="OQ20" s="13">
        <v>0</v>
      </c>
      <c r="OR20" s="13">
        <v>0</v>
      </c>
      <c r="OS20" s="13">
        <v>0</v>
      </c>
      <c r="OT20" s="13">
        <v>0</v>
      </c>
      <c r="OU20" s="13">
        <v>0</v>
      </c>
      <c r="OV20" s="13">
        <v>0</v>
      </c>
      <c r="OW20" s="13">
        <v>0</v>
      </c>
      <c r="OX20" s="13">
        <v>0</v>
      </c>
      <c r="OY20" s="13">
        <v>0</v>
      </c>
      <c r="OZ20" s="13">
        <v>0</v>
      </c>
      <c r="PA20" s="13">
        <v>0</v>
      </c>
      <c r="PB20" s="13">
        <v>0</v>
      </c>
      <c r="PC20" s="13">
        <v>0</v>
      </c>
      <c r="PD20" s="13">
        <v>0</v>
      </c>
      <c r="PE20" s="13">
        <v>0</v>
      </c>
      <c r="PF20" s="13">
        <v>0</v>
      </c>
      <c r="PG20" s="13">
        <v>0</v>
      </c>
      <c r="PH20" s="13">
        <v>0</v>
      </c>
      <c r="PI20" s="13">
        <v>0</v>
      </c>
      <c r="PJ20" s="13">
        <v>0</v>
      </c>
      <c r="PK20" s="13">
        <v>0</v>
      </c>
      <c r="PL20" s="13">
        <v>0</v>
      </c>
      <c r="PM20" s="13">
        <v>0</v>
      </c>
      <c r="PN20" s="13">
        <v>0</v>
      </c>
      <c r="PO20" s="13">
        <v>0</v>
      </c>
      <c r="PP20" s="13">
        <v>0</v>
      </c>
      <c r="PQ20" s="13">
        <v>0</v>
      </c>
      <c r="PR20" s="13">
        <v>0</v>
      </c>
      <c r="PS20" s="13">
        <v>0</v>
      </c>
      <c r="PT20" s="13">
        <v>0</v>
      </c>
      <c r="PU20" s="13">
        <v>0</v>
      </c>
      <c r="PV20" s="13">
        <v>0</v>
      </c>
      <c r="PW20" s="13">
        <v>0</v>
      </c>
      <c r="PX20" s="13">
        <v>0</v>
      </c>
      <c r="PY20" s="13">
        <v>0</v>
      </c>
      <c r="PZ20" s="13">
        <v>0</v>
      </c>
      <c r="QA20" s="13">
        <v>0</v>
      </c>
      <c r="QB20" s="13">
        <v>0</v>
      </c>
      <c r="QC20" s="13">
        <v>0</v>
      </c>
      <c r="QD20" s="13">
        <v>0</v>
      </c>
      <c r="QE20" s="13">
        <v>0</v>
      </c>
      <c r="QF20" s="13">
        <v>0</v>
      </c>
      <c r="QG20" s="13">
        <v>0</v>
      </c>
      <c r="QH20" s="13">
        <v>0</v>
      </c>
      <c r="QI20" s="13">
        <v>0</v>
      </c>
      <c r="QJ20" s="13">
        <v>0</v>
      </c>
      <c r="QK20" s="13">
        <v>0</v>
      </c>
      <c r="QL20" s="13">
        <v>0</v>
      </c>
      <c r="QM20" s="13">
        <v>0</v>
      </c>
      <c r="QN20" s="13">
        <v>0</v>
      </c>
      <c r="QO20" s="13">
        <v>0</v>
      </c>
      <c r="QP20" s="13">
        <v>0</v>
      </c>
      <c r="QQ20" s="13">
        <v>0</v>
      </c>
      <c r="QR20" s="13">
        <v>0</v>
      </c>
      <c r="QS20" s="13">
        <v>0</v>
      </c>
      <c r="QT20" s="13">
        <v>0</v>
      </c>
      <c r="QU20" s="13">
        <v>0</v>
      </c>
      <c r="QV20" s="13">
        <v>0</v>
      </c>
      <c r="QW20" s="13">
        <v>0</v>
      </c>
      <c r="QX20" s="13">
        <v>0</v>
      </c>
      <c r="QY20" s="13">
        <v>0</v>
      </c>
      <c r="QZ20" s="13">
        <v>0</v>
      </c>
      <c r="RA20" s="13">
        <v>0</v>
      </c>
      <c r="RB20" s="13">
        <v>0</v>
      </c>
      <c r="RC20" s="13">
        <v>0</v>
      </c>
      <c r="RD20" s="13">
        <v>0</v>
      </c>
      <c r="RE20" s="13">
        <v>0</v>
      </c>
      <c r="RF20" s="13">
        <v>0</v>
      </c>
      <c r="RG20" s="13">
        <v>0</v>
      </c>
      <c r="RH20" s="13">
        <v>0</v>
      </c>
      <c r="RI20" s="13">
        <v>0</v>
      </c>
      <c r="RJ20" s="13">
        <v>0</v>
      </c>
      <c r="RK20" s="13">
        <v>0</v>
      </c>
      <c r="RL20" s="13">
        <v>0</v>
      </c>
      <c r="RM20" s="13">
        <v>0</v>
      </c>
      <c r="RN20" s="13">
        <v>0</v>
      </c>
      <c r="RO20" s="13">
        <v>0</v>
      </c>
      <c r="RP20" s="13">
        <v>0</v>
      </c>
      <c r="RQ20" s="13">
        <v>0</v>
      </c>
      <c r="RR20" s="13">
        <v>0</v>
      </c>
      <c r="RS20" s="13">
        <v>0</v>
      </c>
      <c r="RT20" s="13">
        <v>0</v>
      </c>
      <c r="RU20" s="13">
        <v>0</v>
      </c>
      <c r="RV20" s="13">
        <v>0</v>
      </c>
      <c r="RW20" s="13">
        <v>0</v>
      </c>
      <c r="RX20" s="13">
        <v>0</v>
      </c>
      <c r="RY20" s="13">
        <v>0</v>
      </c>
      <c r="RZ20" s="13">
        <v>0</v>
      </c>
      <c r="SA20" s="13">
        <v>0</v>
      </c>
      <c r="SB20" s="13">
        <v>0</v>
      </c>
      <c r="SC20" s="13">
        <v>0</v>
      </c>
      <c r="SD20" s="13">
        <v>0</v>
      </c>
      <c r="SE20" s="13">
        <v>0</v>
      </c>
      <c r="SF20" s="13">
        <v>0</v>
      </c>
    </row>
    <row customHeight="true" ht="15" r="21">
      <c r="B21" s="13">
        <v>0</v>
      </c>
      <c r="C21" s="13" t="str">
        <v>010020105040036-013</v>
      </c>
      <c r="D21" s="13" t="str">
        <v>雾凇粉</v>
      </c>
      <c r="E21" s="13" t="str">
        <v>150*200cm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2</v>
      </c>
      <c r="BV21" s="13">
        <v>109</v>
      </c>
      <c r="BW21" s="13">
        <v>0</v>
      </c>
      <c r="BX21" s="13">
        <v>1</v>
      </c>
      <c r="BY21" s="13">
        <v>0</v>
      </c>
      <c r="BZ21" s="13">
        <v>0</v>
      </c>
      <c r="CA21" s="13">
        <v>47</v>
      </c>
      <c r="CB21" s="13">
        <v>372</v>
      </c>
      <c r="CC21" s="13">
        <v>1</v>
      </c>
      <c r="CD21" s="13">
        <v>1</v>
      </c>
      <c r="CE21" s="13">
        <v>55</v>
      </c>
      <c r="CF21" s="13">
        <v>0</v>
      </c>
      <c r="CG21" s="13">
        <v>0</v>
      </c>
      <c r="CH21" s="13">
        <v>145</v>
      </c>
      <c r="CI21" s="13">
        <v>122</v>
      </c>
      <c r="CJ21" s="13">
        <v>2</v>
      </c>
      <c r="CK21" s="13">
        <v>7</v>
      </c>
      <c r="CL21" s="13">
        <v>17</v>
      </c>
      <c r="CM21" s="13">
        <v>28</v>
      </c>
      <c r="CN21" s="13">
        <v>0</v>
      </c>
      <c r="CO21" s="13">
        <v>0</v>
      </c>
      <c r="CP21" s="13">
        <v>101</v>
      </c>
      <c r="CQ21" s="13">
        <v>219</v>
      </c>
      <c r="CR21" s="13">
        <v>103</v>
      </c>
      <c r="CS21" s="13">
        <v>91</v>
      </c>
      <c r="CT21" s="13">
        <v>52</v>
      </c>
      <c r="CU21" s="13">
        <v>141</v>
      </c>
      <c r="CV21" s="13">
        <v>72</v>
      </c>
      <c r="CW21" s="13">
        <v>0</v>
      </c>
      <c r="CX21" s="13">
        <v>146</v>
      </c>
      <c r="CY21" s="13">
        <v>295</v>
      </c>
      <c r="CZ21" s="13">
        <v>60</v>
      </c>
      <c r="DA21" s="13">
        <v>71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0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0</v>
      </c>
      <c r="LM21" s="13">
        <v>0</v>
      </c>
      <c r="LN21" s="13">
        <v>0</v>
      </c>
      <c r="LO21" s="13">
        <v>0</v>
      </c>
      <c r="LP21" s="13">
        <v>0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0</v>
      </c>
      <c r="LX21" s="13">
        <v>0</v>
      </c>
      <c r="LY21" s="13">
        <v>0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0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0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  <c r="MZ21" s="13">
        <v>0</v>
      </c>
      <c r="NA21" s="13">
        <v>0</v>
      </c>
      <c r="NB21" s="13">
        <v>0</v>
      </c>
      <c r="NC21" s="13">
        <v>0</v>
      </c>
      <c r="ND21" s="13">
        <v>0</v>
      </c>
      <c r="NE21" s="13">
        <v>0</v>
      </c>
      <c r="NF21" s="13">
        <v>0</v>
      </c>
      <c r="NG21" s="13">
        <v>0</v>
      </c>
      <c r="NH21" s="13">
        <v>0</v>
      </c>
      <c r="NI21" s="13">
        <v>0</v>
      </c>
      <c r="NJ21" s="13">
        <v>0</v>
      </c>
      <c r="NK21" s="13">
        <v>0</v>
      </c>
      <c r="NL21" s="13">
        <v>0</v>
      </c>
      <c r="NM21" s="13">
        <v>0</v>
      </c>
      <c r="NN21" s="13">
        <v>0</v>
      </c>
      <c r="NO21" s="13">
        <v>0</v>
      </c>
      <c r="NP21" s="13">
        <v>0</v>
      </c>
      <c r="NQ21" s="13">
        <v>0</v>
      </c>
      <c r="NR21" s="13">
        <v>0</v>
      </c>
      <c r="NS21" s="13">
        <v>0</v>
      </c>
      <c r="NT21" s="13">
        <v>0</v>
      </c>
      <c r="NU21" s="13">
        <v>0</v>
      </c>
      <c r="NV21" s="13">
        <v>0</v>
      </c>
      <c r="NW21" s="13">
        <v>0</v>
      </c>
      <c r="NX21" s="13">
        <v>0</v>
      </c>
      <c r="NY21" s="13">
        <v>0</v>
      </c>
      <c r="NZ21" s="13">
        <v>0</v>
      </c>
      <c r="OA21" s="13">
        <v>0</v>
      </c>
      <c r="OB21" s="13">
        <v>0</v>
      </c>
      <c r="OC21" s="13">
        <v>0</v>
      </c>
      <c r="OD21" s="13">
        <v>0</v>
      </c>
      <c r="OE21" s="13">
        <v>0</v>
      </c>
      <c r="OF21" s="13">
        <v>0</v>
      </c>
      <c r="OG21" s="13">
        <v>0</v>
      </c>
      <c r="OH21" s="13">
        <v>0</v>
      </c>
      <c r="OI21" s="13">
        <v>0</v>
      </c>
      <c r="OJ21" s="13">
        <v>0</v>
      </c>
      <c r="OK21" s="13">
        <v>0</v>
      </c>
      <c r="OL21" s="13">
        <v>0</v>
      </c>
      <c r="OM21" s="13">
        <v>0</v>
      </c>
      <c r="ON21" s="13">
        <v>0</v>
      </c>
      <c r="OO21" s="13">
        <v>0</v>
      </c>
      <c r="OP21" s="13">
        <v>0</v>
      </c>
      <c r="OQ21" s="13">
        <v>0</v>
      </c>
      <c r="OR21" s="13">
        <v>0</v>
      </c>
      <c r="OS21" s="13">
        <v>0</v>
      </c>
      <c r="OT21" s="13">
        <v>0</v>
      </c>
      <c r="OU21" s="13">
        <v>0</v>
      </c>
      <c r="OV21" s="13">
        <v>0</v>
      </c>
      <c r="OW21" s="13">
        <v>0</v>
      </c>
      <c r="OX21" s="13">
        <v>0</v>
      </c>
      <c r="OY21" s="13">
        <v>0</v>
      </c>
      <c r="OZ21" s="13">
        <v>0</v>
      </c>
      <c r="PA21" s="13">
        <v>0</v>
      </c>
      <c r="PB21" s="13">
        <v>0</v>
      </c>
      <c r="PC21" s="13">
        <v>0</v>
      </c>
      <c r="PD21" s="13">
        <v>0</v>
      </c>
      <c r="PE21" s="13">
        <v>0</v>
      </c>
      <c r="PF21" s="13">
        <v>0</v>
      </c>
      <c r="PG21" s="13">
        <v>0</v>
      </c>
      <c r="PH21" s="13">
        <v>0</v>
      </c>
      <c r="PI21" s="13">
        <v>0</v>
      </c>
      <c r="PJ21" s="13">
        <v>0</v>
      </c>
      <c r="PK21" s="13">
        <v>0</v>
      </c>
      <c r="PL21" s="13">
        <v>0</v>
      </c>
      <c r="PM21" s="13">
        <v>0</v>
      </c>
      <c r="PN21" s="13">
        <v>0</v>
      </c>
      <c r="PO21" s="13">
        <v>0</v>
      </c>
      <c r="PP21" s="13">
        <v>0</v>
      </c>
      <c r="PQ21" s="13">
        <v>0</v>
      </c>
      <c r="PR21" s="13">
        <v>0</v>
      </c>
      <c r="PS21" s="13">
        <v>0</v>
      </c>
      <c r="PT21" s="13">
        <v>0</v>
      </c>
      <c r="PU21" s="13">
        <v>0</v>
      </c>
      <c r="PV21" s="13">
        <v>0</v>
      </c>
      <c r="PW21" s="13">
        <v>0</v>
      </c>
      <c r="PX21" s="13">
        <v>0</v>
      </c>
      <c r="PY21" s="13">
        <v>0</v>
      </c>
      <c r="PZ21" s="13">
        <v>0</v>
      </c>
      <c r="QA21" s="13">
        <v>0</v>
      </c>
      <c r="QB21" s="13">
        <v>0</v>
      </c>
      <c r="QC21" s="13">
        <v>0</v>
      </c>
      <c r="QD21" s="13">
        <v>0</v>
      </c>
      <c r="QE21" s="13">
        <v>0</v>
      </c>
      <c r="QF21" s="13">
        <v>0</v>
      </c>
      <c r="QG21" s="13">
        <v>0</v>
      </c>
      <c r="QH21" s="13">
        <v>0</v>
      </c>
      <c r="QI21" s="13">
        <v>0</v>
      </c>
      <c r="QJ21" s="13">
        <v>0</v>
      </c>
      <c r="QK21" s="13">
        <v>0</v>
      </c>
      <c r="QL21" s="13">
        <v>0</v>
      </c>
      <c r="QM21" s="13">
        <v>0</v>
      </c>
      <c r="QN21" s="13">
        <v>0</v>
      </c>
      <c r="QO21" s="13">
        <v>0</v>
      </c>
      <c r="QP21" s="13">
        <v>0</v>
      </c>
      <c r="QQ21" s="13">
        <v>0</v>
      </c>
      <c r="QR21" s="13">
        <v>0</v>
      </c>
      <c r="QS21" s="13">
        <v>0</v>
      </c>
      <c r="QT21" s="13">
        <v>0</v>
      </c>
      <c r="QU21" s="13">
        <v>0</v>
      </c>
      <c r="QV21" s="13">
        <v>0</v>
      </c>
      <c r="QW21" s="13">
        <v>0</v>
      </c>
      <c r="QX21" s="13">
        <v>0</v>
      </c>
      <c r="QY21" s="13">
        <v>0</v>
      </c>
      <c r="QZ21" s="13">
        <v>0</v>
      </c>
      <c r="RA21" s="13">
        <v>0</v>
      </c>
      <c r="RB21" s="13">
        <v>0</v>
      </c>
      <c r="RC21" s="13">
        <v>0</v>
      </c>
      <c r="RD21" s="13">
        <v>0</v>
      </c>
      <c r="RE21" s="13">
        <v>0</v>
      </c>
      <c r="RF21" s="13">
        <v>0</v>
      </c>
      <c r="RG21" s="13">
        <v>0</v>
      </c>
      <c r="RH21" s="13">
        <v>0</v>
      </c>
      <c r="RI21" s="13">
        <v>0</v>
      </c>
      <c r="RJ21" s="13">
        <v>0</v>
      </c>
      <c r="RK21" s="13">
        <v>0</v>
      </c>
      <c r="RL21" s="13">
        <v>0</v>
      </c>
      <c r="RM21" s="13">
        <v>0</v>
      </c>
      <c r="RN21" s="13">
        <v>0</v>
      </c>
      <c r="RO21" s="13">
        <v>0</v>
      </c>
      <c r="RP21" s="13">
        <v>0</v>
      </c>
      <c r="RQ21" s="13">
        <v>0</v>
      </c>
      <c r="RR21" s="13">
        <v>0</v>
      </c>
      <c r="RS21" s="13">
        <v>0</v>
      </c>
      <c r="RT21" s="13">
        <v>0</v>
      </c>
      <c r="RU21" s="13">
        <v>0</v>
      </c>
      <c r="RV21" s="13">
        <v>0</v>
      </c>
      <c r="RW21" s="13">
        <v>0</v>
      </c>
      <c r="RX21" s="13">
        <v>0</v>
      </c>
      <c r="RY21" s="13">
        <v>0</v>
      </c>
      <c r="RZ21" s="13">
        <v>0</v>
      </c>
      <c r="SA21" s="13">
        <v>0</v>
      </c>
      <c r="SB21" s="13">
        <v>0</v>
      </c>
      <c r="SC21" s="13">
        <v>0</v>
      </c>
      <c r="SD21" s="13">
        <v>0</v>
      </c>
      <c r="SE21" s="13">
        <v>0</v>
      </c>
      <c r="SF21" s="13">
        <v>0</v>
      </c>
    </row>
    <row customHeight="true" ht="15" r="22">
      <c r="B22" s="13">
        <v>0</v>
      </c>
      <c r="C22" s="13" t="str">
        <v>010020105040036-014</v>
      </c>
      <c r="D22" s="13">
        <v>0</v>
      </c>
      <c r="E22" s="13" t="str">
        <v>200*230cm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303</v>
      </c>
      <c r="BV22" s="13">
        <v>112</v>
      </c>
      <c r="BW22" s="13">
        <v>277</v>
      </c>
      <c r="BX22" s="13">
        <v>0</v>
      </c>
      <c r="BY22" s="13">
        <v>0</v>
      </c>
      <c r="BZ22" s="13">
        <v>0</v>
      </c>
      <c r="CA22" s="13">
        <v>107</v>
      </c>
      <c r="CB22" s="13">
        <v>298</v>
      </c>
      <c r="CC22" s="13">
        <v>9</v>
      </c>
      <c r="CD22" s="13">
        <v>140</v>
      </c>
      <c r="CE22" s="13">
        <v>88</v>
      </c>
      <c r="CF22" s="13">
        <v>152</v>
      </c>
      <c r="CG22" s="13">
        <v>518</v>
      </c>
      <c r="CH22" s="13">
        <v>77</v>
      </c>
      <c r="CI22" s="13">
        <v>105</v>
      </c>
      <c r="CJ22" s="13">
        <v>115</v>
      </c>
      <c r="CK22" s="13">
        <v>55</v>
      </c>
      <c r="CL22" s="13">
        <v>43</v>
      </c>
      <c r="CM22" s="13">
        <v>11</v>
      </c>
      <c r="CN22" s="13">
        <v>0</v>
      </c>
      <c r="CO22" s="13">
        <v>0</v>
      </c>
      <c r="CP22" s="13">
        <v>14</v>
      </c>
      <c r="CQ22" s="13">
        <v>192</v>
      </c>
      <c r="CR22" s="13">
        <v>114</v>
      </c>
      <c r="CS22" s="13">
        <v>216</v>
      </c>
      <c r="CT22" s="13">
        <v>260</v>
      </c>
      <c r="CU22" s="13">
        <v>418</v>
      </c>
      <c r="CV22" s="13">
        <v>153</v>
      </c>
      <c r="CW22" s="13">
        <v>354</v>
      </c>
      <c r="CX22" s="13">
        <v>131</v>
      </c>
      <c r="CY22" s="13">
        <v>0</v>
      </c>
      <c r="CZ22" s="13">
        <v>141</v>
      </c>
      <c r="DA22" s="13">
        <v>327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0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0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0</v>
      </c>
      <c r="MK22" s="13">
        <v>0</v>
      </c>
      <c r="ML22" s="13">
        <v>0</v>
      </c>
      <c r="MM22" s="13">
        <v>0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0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  <c r="MZ22" s="13">
        <v>0</v>
      </c>
      <c r="NA22" s="13">
        <v>0</v>
      </c>
      <c r="NB22" s="13">
        <v>0</v>
      </c>
      <c r="NC22" s="13">
        <v>0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0</v>
      </c>
      <c r="NS22" s="13">
        <v>0</v>
      </c>
      <c r="NT22" s="13">
        <v>0</v>
      </c>
      <c r="NU22" s="13">
        <v>0</v>
      </c>
      <c r="NV22" s="13">
        <v>0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0</v>
      </c>
      <c r="OD22" s="13">
        <v>0</v>
      </c>
      <c r="OE22" s="13">
        <v>0</v>
      </c>
      <c r="OF22" s="13">
        <v>0</v>
      </c>
      <c r="OG22" s="13">
        <v>0</v>
      </c>
      <c r="OH22" s="13">
        <v>0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0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0</v>
      </c>
      <c r="PS22" s="13">
        <v>0</v>
      </c>
      <c r="PT22" s="13">
        <v>0</v>
      </c>
      <c r="PU22" s="13">
        <v>0</v>
      </c>
      <c r="PV22" s="13">
        <v>0</v>
      </c>
      <c r="PW22" s="13">
        <v>0</v>
      </c>
      <c r="PX22" s="13">
        <v>0</v>
      </c>
      <c r="PY22" s="13">
        <v>0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  <c r="QF22" s="13">
        <v>0</v>
      </c>
      <c r="QG22" s="13">
        <v>0</v>
      </c>
      <c r="QH22" s="13">
        <v>0</v>
      </c>
      <c r="QI22" s="13">
        <v>0</v>
      </c>
      <c r="QJ22" s="13">
        <v>0</v>
      </c>
      <c r="QK22" s="13">
        <v>0</v>
      </c>
      <c r="QL22" s="13">
        <v>0</v>
      </c>
      <c r="QM22" s="13">
        <v>0</v>
      </c>
      <c r="QN22" s="13">
        <v>0</v>
      </c>
      <c r="QO22" s="13">
        <v>0</v>
      </c>
      <c r="QP22" s="13">
        <v>0</v>
      </c>
      <c r="QQ22" s="13">
        <v>0</v>
      </c>
      <c r="QR22" s="13">
        <v>0</v>
      </c>
      <c r="QS22" s="13">
        <v>0</v>
      </c>
      <c r="QT22" s="13">
        <v>0</v>
      </c>
      <c r="QU22" s="13">
        <v>0</v>
      </c>
      <c r="QV22" s="13">
        <v>0</v>
      </c>
      <c r="QW22" s="13">
        <v>0</v>
      </c>
      <c r="QX22" s="13">
        <v>0</v>
      </c>
      <c r="QY22" s="13">
        <v>0</v>
      </c>
      <c r="QZ22" s="13">
        <v>0</v>
      </c>
      <c r="RA22" s="13">
        <v>0</v>
      </c>
      <c r="RB22" s="13">
        <v>0</v>
      </c>
      <c r="RC22" s="13">
        <v>0</v>
      </c>
      <c r="RD22" s="13">
        <v>0</v>
      </c>
      <c r="RE22" s="13">
        <v>0</v>
      </c>
      <c r="RF22" s="13">
        <v>0</v>
      </c>
      <c r="RG22" s="13">
        <v>0</v>
      </c>
      <c r="RH22" s="13">
        <v>0</v>
      </c>
      <c r="RI22" s="13">
        <v>0</v>
      </c>
      <c r="RJ22" s="13">
        <v>0</v>
      </c>
      <c r="RK22" s="13">
        <v>0</v>
      </c>
      <c r="RL22" s="13">
        <v>0</v>
      </c>
      <c r="RM22" s="13">
        <v>0</v>
      </c>
      <c r="RN22" s="13">
        <v>0</v>
      </c>
      <c r="RO22" s="13">
        <v>0</v>
      </c>
      <c r="RP22" s="13">
        <v>0</v>
      </c>
      <c r="RQ22" s="13">
        <v>0</v>
      </c>
      <c r="RR22" s="13">
        <v>0</v>
      </c>
      <c r="RS22" s="13">
        <v>0</v>
      </c>
      <c r="RT22" s="13">
        <v>0</v>
      </c>
      <c r="RU22" s="13">
        <v>0</v>
      </c>
      <c r="RV22" s="13">
        <v>0</v>
      </c>
      <c r="RW22" s="13">
        <v>0</v>
      </c>
      <c r="RX22" s="13">
        <v>0</v>
      </c>
      <c r="RY22" s="13">
        <v>0</v>
      </c>
      <c r="RZ22" s="13">
        <v>0</v>
      </c>
      <c r="SA22" s="13">
        <v>0</v>
      </c>
      <c r="SB22" s="13">
        <v>0</v>
      </c>
      <c r="SC22" s="13">
        <v>0</v>
      </c>
      <c r="SD22" s="13">
        <v>0</v>
      </c>
      <c r="SE22" s="13">
        <v>0</v>
      </c>
      <c r="SF22" s="13">
        <v>0</v>
      </c>
    </row>
    <row customHeight="true" ht="15" r="23">
      <c r="B23" s="13">
        <v>0</v>
      </c>
      <c r="C23" s="13" t="str">
        <v>010020105040036-015</v>
      </c>
      <c r="D23" s="13">
        <v>0</v>
      </c>
      <c r="E23" s="13" t="str">
        <v>220*240cm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149</v>
      </c>
      <c r="BV23" s="13">
        <v>0</v>
      </c>
      <c r="BW23" s="13">
        <v>59</v>
      </c>
      <c r="BX23" s="13">
        <v>0</v>
      </c>
      <c r="BY23" s="13">
        <v>0</v>
      </c>
      <c r="BZ23" s="13">
        <v>0</v>
      </c>
      <c r="CA23" s="13">
        <v>0</v>
      </c>
      <c r="CB23" s="13">
        <v>82</v>
      </c>
      <c r="CC23" s="13">
        <v>0</v>
      </c>
      <c r="CD23" s="13">
        <v>5</v>
      </c>
      <c r="CE23" s="13">
        <v>167</v>
      </c>
      <c r="CF23" s="13">
        <v>45</v>
      </c>
      <c r="CG23" s="13">
        <v>0</v>
      </c>
      <c r="CH23" s="13">
        <v>115</v>
      </c>
      <c r="CI23" s="13">
        <v>15</v>
      </c>
      <c r="CJ23" s="13">
        <v>128</v>
      </c>
      <c r="CK23" s="13">
        <v>0</v>
      </c>
      <c r="CL23" s="13">
        <v>0</v>
      </c>
      <c r="CM23" s="13">
        <v>22</v>
      </c>
      <c r="CN23" s="13">
        <v>38</v>
      </c>
      <c r="CO23" s="13">
        <v>77</v>
      </c>
      <c r="CP23" s="13">
        <v>108</v>
      </c>
      <c r="CQ23" s="13">
        <v>248</v>
      </c>
      <c r="CR23" s="13">
        <v>38</v>
      </c>
      <c r="CS23" s="13">
        <v>113</v>
      </c>
      <c r="CT23" s="13">
        <v>14</v>
      </c>
      <c r="CU23" s="13">
        <v>220</v>
      </c>
      <c r="CV23" s="13">
        <v>211</v>
      </c>
      <c r="CW23" s="13">
        <v>96</v>
      </c>
      <c r="CX23" s="13">
        <v>100</v>
      </c>
      <c r="CY23" s="13">
        <v>0</v>
      </c>
      <c r="CZ23" s="13">
        <v>236</v>
      </c>
      <c r="DA23" s="13">
        <v>513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0</v>
      </c>
      <c r="JS23" s="13">
        <v>0</v>
      </c>
      <c r="JT23" s="13">
        <v>0</v>
      </c>
      <c r="JU23" s="13">
        <v>0</v>
      </c>
      <c r="JV23" s="13">
        <v>0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0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3">
        <v>0</v>
      </c>
      <c r="LG23" s="13">
        <v>0</v>
      </c>
      <c r="LH23" s="13">
        <v>0</v>
      </c>
      <c r="LI23" s="13">
        <v>0</v>
      </c>
      <c r="LJ23" s="13">
        <v>0</v>
      </c>
      <c r="LK23" s="13">
        <v>0</v>
      </c>
      <c r="LL23" s="13">
        <v>0</v>
      </c>
      <c r="LM23" s="13">
        <v>0</v>
      </c>
      <c r="LN23" s="13">
        <v>0</v>
      </c>
      <c r="LO23" s="13">
        <v>0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0</v>
      </c>
      <c r="LW23" s="13">
        <v>0</v>
      </c>
      <c r="LX23" s="13">
        <v>0</v>
      </c>
      <c r="LY23" s="13">
        <v>0</v>
      </c>
      <c r="LZ23" s="13">
        <v>0</v>
      </c>
      <c r="MA23" s="13">
        <v>0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0</v>
      </c>
      <c r="MU23" s="13">
        <v>0</v>
      </c>
      <c r="MV23" s="13">
        <v>0</v>
      </c>
      <c r="MW23" s="13">
        <v>0</v>
      </c>
      <c r="MX23" s="13">
        <v>0</v>
      </c>
      <c r="MY23" s="13">
        <v>0</v>
      </c>
      <c r="MZ23" s="13">
        <v>0</v>
      </c>
      <c r="NA23" s="13">
        <v>0</v>
      </c>
      <c r="NB23" s="13">
        <v>0</v>
      </c>
      <c r="NC23" s="13">
        <v>0</v>
      </c>
      <c r="ND23" s="13">
        <v>0</v>
      </c>
      <c r="NE23" s="13">
        <v>0</v>
      </c>
      <c r="NF23" s="13">
        <v>0</v>
      </c>
      <c r="NG23" s="13">
        <v>0</v>
      </c>
      <c r="NH23" s="13">
        <v>0</v>
      </c>
      <c r="NI23" s="13">
        <v>0</v>
      </c>
      <c r="NJ23" s="13">
        <v>0</v>
      </c>
      <c r="NK23" s="13">
        <v>0</v>
      </c>
      <c r="NL23" s="13">
        <v>0</v>
      </c>
      <c r="NM23" s="13">
        <v>0</v>
      </c>
      <c r="NN23" s="13">
        <v>0</v>
      </c>
      <c r="NO23" s="13">
        <v>0</v>
      </c>
      <c r="NP23" s="13">
        <v>0</v>
      </c>
      <c r="NQ23" s="13">
        <v>0</v>
      </c>
      <c r="NR23" s="13">
        <v>0</v>
      </c>
      <c r="NS23" s="13">
        <v>0</v>
      </c>
      <c r="NT23" s="13">
        <v>0</v>
      </c>
      <c r="NU23" s="13">
        <v>0</v>
      </c>
      <c r="NV23" s="13">
        <v>0</v>
      </c>
      <c r="NW23" s="13">
        <v>0</v>
      </c>
      <c r="NX23" s="13">
        <v>0</v>
      </c>
      <c r="NY23" s="13">
        <v>0</v>
      </c>
      <c r="NZ23" s="13">
        <v>0</v>
      </c>
      <c r="OA23" s="13">
        <v>0</v>
      </c>
      <c r="OB23" s="13">
        <v>0</v>
      </c>
      <c r="OC23" s="13">
        <v>0</v>
      </c>
      <c r="OD23" s="13">
        <v>0</v>
      </c>
      <c r="OE23" s="13">
        <v>0</v>
      </c>
      <c r="OF23" s="13">
        <v>0</v>
      </c>
      <c r="OG23" s="13">
        <v>0</v>
      </c>
      <c r="OH23" s="13">
        <v>0</v>
      </c>
      <c r="OI23" s="13">
        <v>0</v>
      </c>
      <c r="OJ23" s="13">
        <v>0</v>
      </c>
      <c r="OK23" s="13">
        <v>0</v>
      </c>
      <c r="OL23" s="13">
        <v>0</v>
      </c>
      <c r="OM23" s="13">
        <v>0</v>
      </c>
      <c r="ON23" s="13">
        <v>0</v>
      </c>
      <c r="OO23" s="13">
        <v>0</v>
      </c>
      <c r="OP23" s="13">
        <v>0</v>
      </c>
      <c r="OQ23" s="13">
        <v>0</v>
      </c>
      <c r="OR23" s="13">
        <v>0</v>
      </c>
      <c r="OS23" s="13">
        <v>0</v>
      </c>
      <c r="OT23" s="13">
        <v>0</v>
      </c>
      <c r="OU23" s="13">
        <v>0</v>
      </c>
      <c r="OV23" s="13">
        <v>0</v>
      </c>
      <c r="OW23" s="13">
        <v>0</v>
      </c>
      <c r="OX23" s="13">
        <v>0</v>
      </c>
      <c r="OY23" s="13">
        <v>0</v>
      </c>
      <c r="OZ23" s="13">
        <v>0</v>
      </c>
      <c r="PA23" s="13">
        <v>0</v>
      </c>
      <c r="PB23" s="13">
        <v>0</v>
      </c>
      <c r="PC23" s="13">
        <v>0</v>
      </c>
      <c r="PD23" s="13">
        <v>0</v>
      </c>
      <c r="PE23" s="13">
        <v>0</v>
      </c>
      <c r="PF23" s="13">
        <v>0</v>
      </c>
      <c r="PG23" s="13">
        <v>0</v>
      </c>
      <c r="PH23" s="13">
        <v>0</v>
      </c>
      <c r="PI23" s="13">
        <v>0</v>
      </c>
      <c r="PJ23" s="13">
        <v>0</v>
      </c>
      <c r="PK23" s="13">
        <v>0</v>
      </c>
      <c r="PL23" s="13">
        <v>0</v>
      </c>
      <c r="PM23" s="13">
        <v>0</v>
      </c>
      <c r="PN23" s="13">
        <v>0</v>
      </c>
      <c r="PO23" s="13">
        <v>0</v>
      </c>
      <c r="PP23" s="13">
        <v>0</v>
      </c>
      <c r="PQ23" s="13">
        <v>0</v>
      </c>
      <c r="PR23" s="13">
        <v>0</v>
      </c>
      <c r="PS23" s="13">
        <v>0</v>
      </c>
      <c r="PT23" s="13">
        <v>0</v>
      </c>
      <c r="PU23" s="13">
        <v>0</v>
      </c>
      <c r="PV23" s="13">
        <v>0</v>
      </c>
      <c r="PW23" s="13">
        <v>0</v>
      </c>
      <c r="PX23" s="13">
        <v>0</v>
      </c>
      <c r="PY23" s="13">
        <v>0</v>
      </c>
      <c r="PZ23" s="13">
        <v>0</v>
      </c>
      <c r="QA23" s="13">
        <v>0</v>
      </c>
      <c r="QB23" s="13">
        <v>0</v>
      </c>
      <c r="QC23" s="13">
        <v>0</v>
      </c>
      <c r="QD23" s="13">
        <v>0</v>
      </c>
      <c r="QE23" s="13">
        <v>0</v>
      </c>
      <c r="QF23" s="13">
        <v>0</v>
      </c>
      <c r="QG23" s="13">
        <v>0</v>
      </c>
      <c r="QH23" s="13">
        <v>0</v>
      </c>
      <c r="QI23" s="13">
        <v>0</v>
      </c>
      <c r="QJ23" s="13">
        <v>0</v>
      </c>
      <c r="QK23" s="13">
        <v>0</v>
      </c>
      <c r="QL23" s="13">
        <v>0</v>
      </c>
      <c r="QM23" s="13">
        <v>0</v>
      </c>
      <c r="QN23" s="13">
        <v>0</v>
      </c>
      <c r="QO23" s="13">
        <v>0</v>
      </c>
      <c r="QP23" s="13">
        <v>0</v>
      </c>
      <c r="QQ23" s="13">
        <v>0</v>
      </c>
      <c r="QR23" s="13">
        <v>0</v>
      </c>
      <c r="QS23" s="13">
        <v>0</v>
      </c>
      <c r="QT23" s="13">
        <v>0</v>
      </c>
      <c r="QU23" s="13">
        <v>0</v>
      </c>
      <c r="QV23" s="13">
        <v>0</v>
      </c>
      <c r="QW23" s="13">
        <v>0</v>
      </c>
      <c r="QX23" s="13">
        <v>0</v>
      </c>
      <c r="QY23" s="13">
        <v>0</v>
      </c>
      <c r="QZ23" s="13">
        <v>0</v>
      </c>
      <c r="RA23" s="13">
        <v>0</v>
      </c>
      <c r="RB23" s="13">
        <v>0</v>
      </c>
      <c r="RC23" s="13">
        <v>0</v>
      </c>
      <c r="RD23" s="13">
        <v>0</v>
      </c>
      <c r="RE23" s="13">
        <v>0</v>
      </c>
      <c r="RF23" s="13">
        <v>0</v>
      </c>
      <c r="RG23" s="13">
        <v>0</v>
      </c>
      <c r="RH23" s="13">
        <v>0</v>
      </c>
      <c r="RI23" s="13">
        <v>0</v>
      </c>
      <c r="RJ23" s="13">
        <v>0</v>
      </c>
      <c r="RK23" s="13">
        <v>0</v>
      </c>
      <c r="RL23" s="13">
        <v>0</v>
      </c>
      <c r="RM23" s="13">
        <v>0</v>
      </c>
      <c r="RN23" s="13">
        <v>0</v>
      </c>
      <c r="RO23" s="13">
        <v>0</v>
      </c>
      <c r="RP23" s="13">
        <v>0</v>
      </c>
      <c r="RQ23" s="13">
        <v>0</v>
      </c>
      <c r="RR23" s="13">
        <v>0</v>
      </c>
      <c r="RS23" s="13">
        <v>0</v>
      </c>
      <c r="RT23" s="13">
        <v>0</v>
      </c>
      <c r="RU23" s="13">
        <v>0</v>
      </c>
      <c r="RV23" s="13">
        <v>0</v>
      </c>
      <c r="RW23" s="13">
        <v>0</v>
      </c>
      <c r="RX23" s="13">
        <v>0</v>
      </c>
      <c r="RY23" s="13">
        <v>0</v>
      </c>
      <c r="RZ23" s="13">
        <v>0</v>
      </c>
      <c r="SA23" s="13">
        <v>0</v>
      </c>
      <c r="SB23" s="13">
        <v>0</v>
      </c>
      <c r="SC23" s="13">
        <v>0</v>
      </c>
      <c r="SD23" s="13">
        <v>0</v>
      </c>
      <c r="SE23" s="13">
        <v>0</v>
      </c>
      <c r="SF23" s="13">
        <v>0</v>
      </c>
    </row>
    <row customHeight="true" ht="15" r="24">
      <c r="B24" s="13">
        <v>0</v>
      </c>
      <c r="C24" s="13" t="str">
        <v>010020105040036-016</v>
      </c>
      <c r="D24" s="13" t="str">
        <v>云朵白</v>
      </c>
      <c r="E24" s="13" t="str">
        <v>150*200cm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196</v>
      </c>
      <c r="BV24" s="13">
        <v>32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21</v>
      </c>
      <c r="CC24" s="13">
        <v>1</v>
      </c>
      <c r="CD24" s="13">
        <v>0</v>
      </c>
      <c r="CE24" s="13">
        <v>0</v>
      </c>
      <c r="CF24" s="13">
        <v>9</v>
      </c>
      <c r="CG24" s="13">
        <v>82</v>
      </c>
      <c r="CH24" s="13">
        <v>0</v>
      </c>
      <c r="CI24" s="13">
        <v>175</v>
      </c>
      <c r="CJ24" s="13">
        <v>2</v>
      </c>
      <c r="CK24" s="13">
        <v>1</v>
      </c>
      <c r="CL24" s="13">
        <v>5</v>
      </c>
      <c r="CM24" s="13">
        <v>11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119</v>
      </c>
      <c r="CU24" s="13">
        <v>14</v>
      </c>
      <c r="CV24" s="13">
        <v>19</v>
      </c>
      <c r="CW24" s="13">
        <v>7</v>
      </c>
      <c r="CX24" s="13">
        <v>6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0</v>
      </c>
      <c r="IW24" s="13">
        <v>0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0</v>
      </c>
      <c r="JN24" s="13">
        <v>0</v>
      </c>
      <c r="JO24" s="13">
        <v>0</v>
      </c>
      <c r="JP24" s="13">
        <v>0</v>
      </c>
      <c r="JQ24" s="13">
        <v>0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0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0</v>
      </c>
      <c r="LH24" s="13">
        <v>0</v>
      </c>
      <c r="LI24" s="13">
        <v>0</v>
      </c>
      <c r="LJ24" s="13">
        <v>0</v>
      </c>
      <c r="LK24" s="13">
        <v>0</v>
      </c>
      <c r="LL24" s="13">
        <v>0</v>
      </c>
      <c r="LM24" s="13">
        <v>0</v>
      </c>
      <c r="LN24" s="13">
        <v>0</v>
      </c>
      <c r="LO24" s="13">
        <v>0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0</v>
      </c>
      <c r="LX24" s="13">
        <v>0</v>
      </c>
      <c r="LY24" s="13">
        <v>0</v>
      </c>
      <c r="LZ24" s="13">
        <v>0</v>
      </c>
      <c r="MA24" s="13">
        <v>0</v>
      </c>
      <c r="MB24" s="13">
        <v>0</v>
      </c>
      <c r="MC24" s="13">
        <v>0</v>
      </c>
      <c r="MD24" s="13">
        <v>0</v>
      </c>
      <c r="ME24" s="13">
        <v>0</v>
      </c>
      <c r="MF24" s="13">
        <v>0</v>
      </c>
      <c r="MG24" s="13">
        <v>0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0</v>
      </c>
      <c r="MP24" s="13">
        <v>0</v>
      </c>
      <c r="MQ24" s="13">
        <v>0</v>
      </c>
      <c r="MR24" s="13">
        <v>0</v>
      </c>
      <c r="MS24" s="13">
        <v>0</v>
      </c>
      <c r="MT24" s="13">
        <v>0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  <c r="MZ24" s="13">
        <v>0</v>
      </c>
      <c r="NA24" s="13">
        <v>0</v>
      </c>
      <c r="NB24" s="13">
        <v>0</v>
      </c>
      <c r="NC24" s="13">
        <v>0</v>
      </c>
      <c r="ND24" s="13">
        <v>0</v>
      </c>
      <c r="NE24" s="13">
        <v>0</v>
      </c>
      <c r="NF24" s="13">
        <v>0</v>
      </c>
      <c r="NG24" s="13">
        <v>0</v>
      </c>
      <c r="NH24" s="13">
        <v>0</v>
      </c>
      <c r="NI24" s="13">
        <v>0</v>
      </c>
      <c r="NJ24" s="13">
        <v>0</v>
      </c>
      <c r="NK24" s="13">
        <v>0</v>
      </c>
      <c r="NL24" s="13">
        <v>0</v>
      </c>
      <c r="NM24" s="13">
        <v>0</v>
      </c>
      <c r="NN24" s="13">
        <v>0</v>
      </c>
      <c r="NO24" s="13">
        <v>0</v>
      </c>
      <c r="NP24" s="13">
        <v>0</v>
      </c>
      <c r="NQ24" s="13">
        <v>0</v>
      </c>
      <c r="NR24" s="13">
        <v>0</v>
      </c>
      <c r="NS24" s="13">
        <v>0</v>
      </c>
      <c r="NT24" s="13">
        <v>0</v>
      </c>
      <c r="NU24" s="13">
        <v>0</v>
      </c>
      <c r="NV24" s="13">
        <v>0</v>
      </c>
      <c r="NW24" s="13">
        <v>0</v>
      </c>
      <c r="NX24" s="13">
        <v>0</v>
      </c>
      <c r="NY24" s="13">
        <v>0</v>
      </c>
      <c r="NZ24" s="13">
        <v>0</v>
      </c>
      <c r="OA24" s="13">
        <v>0</v>
      </c>
      <c r="OB24" s="13">
        <v>0</v>
      </c>
      <c r="OC24" s="13">
        <v>0</v>
      </c>
      <c r="OD24" s="13">
        <v>0</v>
      </c>
      <c r="OE24" s="13">
        <v>0</v>
      </c>
      <c r="OF24" s="13">
        <v>0</v>
      </c>
      <c r="OG24" s="13">
        <v>0</v>
      </c>
      <c r="OH24" s="13">
        <v>0</v>
      </c>
      <c r="OI24" s="13">
        <v>0</v>
      </c>
      <c r="OJ24" s="13">
        <v>0</v>
      </c>
      <c r="OK24" s="13">
        <v>0</v>
      </c>
      <c r="OL24" s="13">
        <v>0</v>
      </c>
      <c r="OM24" s="13">
        <v>0</v>
      </c>
      <c r="ON24" s="13">
        <v>0</v>
      </c>
      <c r="OO24" s="13">
        <v>0</v>
      </c>
      <c r="OP24" s="13">
        <v>0</v>
      </c>
      <c r="OQ24" s="13">
        <v>0</v>
      </c>
      <c r="OR24" s="13">
        <v>0</v>
      </c>
      <c r="OS24" s="13">
        <v>0</v>
      </c>
      <c r="OT24" s="13">
        <v>0</v>
      </c>
      <c r="OU24" s="13">
        <v>0</v>
      </c>
      <c r="OV24" s="13">
        <v>0</v>
      </c>
      <c r="OW24" s="13">
        <v>0</v>
      </c>
      <c r="OX24" s="13">
        <v>0</v>
      </c>
      <c r="OY24" s="13">
        <v>0</v>
      </c>
      <c r="OZ24" s="13">
        <v>0</v>
      </c>
      <c r="PA24" s="13">
        <v>0</v>
      </c>
      <c r="PB24" s="13">
        <v>0</v>
      </c>
      <c r="PC24" s="13">
        <v>0</v>
      </c>
      <c r="PD24" s="13">
        <v>0</v>
      </c>
      <c r="PE24" s="13">
        <v>0</v>
      </c>
      <c r="PF24" s="13">
        <v>0</v>
      </c>
      <c r="PG24" s="13">
        <v>0</v>
      </c>
      <c r="PH24" s="13">
        <v>0</v>
      </c>
      <c r="PI24" s="13">
        <v>0</v>
      </c>
      <c r="PJ24" s="13">
        <v>0</v>
      </c>
      <c r="PK24" s="13">
        <v>0</v>
      </c>
      <c r="PL24" s="13">
        <v>0</v>
      </c>
      <c r="PM24" s="13">
        <v>0</v>
      </c>
      <c r="PN24" s="13">
        <v>0</v>
      </c>
      <c r="PO24" s="13">
        <v>0</v>
      </c>
      <c r="PP24" s="13">
        <v>0</v>
      </c>
      <c r="PQ24" s="13">
        <v>0</v>
      </c>
      <c r="PR24" s="13">
        <v>0</v>
      </c>
      <c r="PS24" s="13">
        <v>0</v>
      </c>
      <c r="PT24" s="13">
        <v>0</v>
      </c>
      <c r="PU24" s="13">
        <v>0</v>
      </c>
      <c r="PV24" s="13">
        <v>0</v>
      </c>
      <c r="PW24" s="13">
        <v>0</v>
      </c>
      <c r="PX24" s="13">
        <v>0</v>
      </c>
      <c r="PY24" s="13">
        <v>0</v>
      </c>
      <c r="PZ24" s="13">
        <v>0</v>
      </c>
      <c r="QA24" s="13">
        <v>0</v>
      </c>
      <c r="QB24" s="13">
        <v>0</v>
      </c>
      <c r="QC24" s="13">
        <v>0</v>
      </c>
      <c r="QD24" s="13">
        <v>0</v>
      </c>
      <c r="QE24" s="13">
        <v>0</v>
      </c>
      <c r="QF24" s="13">
        <v>0</v>
      </c>
      <c r="QG24" s="13">
        <v>0</v>
      </c>
      <c r="QH24" s="13">
        <v>0</v>
      </c>
      <c r="QI24" s="13">
        <v>0</v>
      </c>
      <c r="QJ24" s="13">
        <v>0</v>
      </c>
      <c r="QK24" s="13">
        <v>0</v>
      </c>
      <c r="QL24" s="13">
        <v>0</v>
      </c>
      <c r="QM24" s="13">
        <v>0</v>
      </c>
      <c r="QN24" s="13">
        <v>0</v>
      </c>
      <c r="QO24" s="13">
        <v>0</v>
      </c>
      <c r="QP24" s="13">
        <v>0</v>
      </c>
      <c r="QQ24" s="13">
        <v>0</v>
      </c>
      <c r="QR24" s="13">
        <v>0</v>
      </c>
      <c r="QS24" s="13">
        <v>0</v>
      </c>
      <c r="QT24" s="13">
        <v>0</v>
      </c>
      <c r="QU24" s="13">
        <v>0</v>
      </c>
      <c r="QV24" s="13">
        <v>0</v>
      </c>
      <c r="QW24" s="13">
        <v>0</v>
      </c>
      <c r="QX24" s="13">
        <v>0</v>
      </c>
      <c r="QY24" s="13">
        <v>0</v>
      </c>
      <c r="QZ24" s="13">
        <v>0</v>
      </c>
      <c r="RA24" s="13">
        <v>0</v>
      </c>
      <c r="RB24" s="13">
        <v>0</v>
      </c>
      <c r="RC24" s="13">
        <v>0</v>
      </c>
      <c r="RD24" s="13">
        <v>0</v>
      </c>
      <c r="RE24" s="13">
        <v>0</v>
      </c>
      <c r="RF24" s="13">
        <v>0</v>
      </c>
      <c r="RG24" s="13">
        <v>0</v>
      </c>
      <c r="RH24" s="13">
        <v>0</v>
      </c>
      <c r="RI24" s="13">
        <v>0</v>
      </c>
      <c r="RJ24" s="13">
        <v>0</v>
      </c>
      <c r="RK24" s="13">
        <v>0</v>
      </c>
      <c r="RL24" s="13">
        <v>0</v>
      </c>
      <c r="RM24" s="13">
        <v>0</v>
      </c>
      <c r="RN24" s="13">
        <v>0</v>
      </c>
      <c r="RO24" s="13">
        <v>0</v>
      </c>
      <c r="RP24" s="13">
        <v>0</v>
      </c>
      <c r="RQ24" s="13">
        <v>0</v>
      </c>
      <c r="RR24" s="13">
        <v>0</v>
      </c>
      <c r="RS24" s="13">
        <v>0</v>
      </c>
      <c r="RT24" s="13">
        <v>0</v>
      </c>
      <c r="RU24" s="13">
        <v>0</v>
      </c>
      <c r="RV24" s="13">
        <v>0</v>
      </c>
      <c r="RW24" s="13">
        <v>0</v>
      </c>
      <c r="RX24" s="13">
        <v>0</v>
      </c>
      <c r="RY24" s="13">
        <v>0</v>
      </c>
      <c r="RZ24" s="13">
        <v>0</v>
      </c>
      <c r="SA24" s="13">
        <v>0</v>
      </c>
      <c r="SB24" s="13">
        <v>0</v>
      </c>
      <c r="SC24" s="13">
        <v>0</v>
      </c>
      <c r="SD24" s="13">
        <v>0</v>
      </c>
      <c r="SE24" s="13">
        <v>0</v>
      </c>
      <c r="SF24" s="13">
        <v>0</v>
      </c>
    </row>
    <row customHeight="true" ht="15" r="25"/>
    <row customHeight="true" ht="15" r="26">
      <c r="A26" s="156" t="str">
        <v>万青</v>
      </c>
      <c r="B26" s="156" t="str">
        <v>名称</v>
      </c>
      <c r="C26" s="156" t="str">
        <v>SKU</v>
      </c>
      <c r="D26" s="156" t="str">
        <v>颜色</v>
      </c>
      <c r="E26" s="156" t="str">
        <v>尺寸</v>
      </c>
      <c r="F26" s="156">
        <v>45495</v>
      </c>
      <c r="G26" s="156">
        <v>45496</v>
      </c>
      <c r="H26" s="156">
        <v>45497</v>
      </c>
      <c r="I26" s="156">
        <v>45498</v>
      </c>
      <c r="J26" s="156">
        <v>45499</v>
      </c>
      <c r="K26" s="156">
        <v>45500</v>
      </c>
      <c r="L26" s="156">
        <v>45501</v>
      </c>
      <c r="M26" s="156">
        <v>45502</v>
      </c>
      <c r="N26" s="156">
        <v>45503</v>
      </c>
      <c r="O26" s="156">
        <v>45504</v>
      </c>
      <c r="P26" s="156">
        <v>45505</v>
      </c>
      <c r="Q26" s="156">
        <v>45506</v>
      </c>
      <c r="R26" s="156">
        <v>45507</v>
      </c>
      <c r="S26" s="156">
        <v>45508</v>
      </c>
      <c r="T26" s="156">
        <v>45509</v>
      </c>
      <c r="U26" s="156">
        <v>45510</v>
      </c>
      <c r="V26" s="156">
        <v>45511</v>
      </c>
      <c r="W26" s="156">
        <v>45512</v>
      </c>
      <c r="X26" s="156">
        <v>45513</v>
      </c>
      <c r="Y26" s="156">
        <v>45514</v>
      </c>
      <c r="Z26" s="156">
        <v>45515</v>
      </c>
      <c r="AA26" s="156">
        <v>45516</v>
      </c>
      <c r="AB26" s="156">
        <v>45517</v>
      </c>
      <c r="AC26" s="156">
        <v>45518</v>
      </c>
      <c r="AD26" s="156">
        <v>45519</v>
      </c>
      <c r="AE26" s="156">
        <v>45520</v>
      </c>
      <c r="AF26" s="156">
        <v>45521</v>
      </c>
      <c r="AG26" s="156">
        <v>45522</v>
      </c>
      <c r="AH26" s="156">
        <v>45523</v>
      </c>
      <c r="AI26" s="156">
        <v>45524</v>
      </c>
      <c r="AJ26" s="156">
        <v>45525</v>
      </c>
      <c r="AK26" s="156">
        <v>45526</v>
      </c>
      <c r="AL26" s="156">
        <v>45527</v>
      </c>
      <c r="AM26" s="156">
        <v>45528</v>
      </c>
      <c r="AN26" s="156">
        <v>45529</v>
      </c>
      <c r="AO26" s="156">
        <v>45530</v>
      </c>
      <c r="AP26" s="156">
        <v>45531</v>
      </c>
      <c r="AQ26" s="156">
        <v>45532</v>
      </c>
      <c r="AR26" s="156">
        <v>45533</v>
      </c>
      <c r="AS26" s="156">
        <v>45534</v>
      </c>
      <c r="AT26" s="156">
        <v>45535</v>
      </c>
      <c r="AU26" s="156">
        <v>45536</v>
      </c>
      <c r="AV26" s="156">
        <v>45537</v>
      </c>
      <c r="AW26" s="156">
        <v>45538</v>
      </c>
      <c r="AX26" s="156">
        <v>45539</v>
      </c>
      <c r="AY26" s="156">
        <v>45540</v>
      </c>
      <c r="AZ26" s="156">
        <v>45541</v>
      </c>
      <c r="BA26" s="156">
        <v>45542</v>
      </c>
      <c r="BB26" s="156">
        <v>45543</v>
      </c>
      <c r="BC26" s="156">
        <v>45544</v>
      </c>
      <c r="BD26" s="156">
        <v>45545</v>
      </c>
      <c r="BE26" s="156">
        <v>45546</v>
      </c>
      <c r="BF26" s="156">
        <v>45547</v>
      </c>
      <c r="BG26" s="156">
        <v>45548</v>
      </c>
      <c r="BH26" s="156">
        <v>45549</v>
      </c>
      <c r="BI26" s="156">
        <v>45550</v>
      </c>
      <c r="BJ26" s="156">
        <v>45551</v>
      </c>
      <c r="BK26" s="156">
        <v>45552</v>
      </c>
      <c r="BL26" s="156">
        <v>45553</v>
      </c>
      <c r="BM26" s="156">
        <v>45554</v>
      </c>
      <c r="BN26" s="156">
        <v>45555</v>
      </c>
      <c r="BO26" s="156">
        <v>45556</v>
      </c>
      <c r="BP26" s="156">
        <v>45557</v>
      </c>
      <c r="BQ26" s="156">
        <v>45558</v>
      </c>
      <c r="BR26" s="156">
        <v>45559</v>
      </c>
      <c r="BS26" s="156">
        <v>45560</v>
      </c>
      <c r="BT26" s="156">
        <v>45561</v>
      </c>
      <c r="BU26" s="156">
        <v>45562</v>
      </c>
      <c r="BV26" s="156">
        <v>45563</v>
      </c>
      <c r="BW26" s="156">
        <v>45564</v>
      </c>
      <c r="BX26" s="156">
        <v>45565</v>
      </c>
      <c r="BY26" s="156">
        <v>0</v>
      </c>
      <c r="BZ26" s="156">
        <v>0</v>
      </c>
      <c r="CA26" s="156">
        <v>0</v>
      </c>
      <c r="CB26" s="156">
        <v>0</v>
      </c>
      <c r="CC26" s="156">
        <v>0</v>
      </c>
      <c r="CD26" s="156">
        <v>0</v>
      </c>
      <c r="CE26" s="156">
        <v>0</v>
      </c>
      <c r="CF26" s="156">
        <v>0</v>
      </c>
      <c r="CG26" s="156">
        <v>0</v>
      </c>
      <c r="CH26" s="156">
        <v>0</v>
      </c>
      <c r="CI26" s="156">
        <v>0</v>
      </c>
      <c r="CJ26" s="156">
        <v>0</v>
      </c>
    </row>
    <row customHeight="true" ht="15" r="27">
      <c r="A27" s="156"/>
      <c r="B27" s="156">
        <v>0</v>
      </c>
      <c r="C27" s="156">
        <v>0</v>
      </c>
      <c r="D27" s="156">
        <v>0</v>
      </c>
      <c r="E27" s="156" t="str">
        <v>对应到货批次</v>
      </c>
      <c r="F27" s="156">
        <v>0</v>
      </c>
      <c r="G27" s="156">
        <v>0</v>
      </c>
      <c r="H27" s="156">
        <v>0</v>
      </c>
      <c r="I27" s="156">
        <v>45503</v>
      </c>
      <c r="J27" s="156">
        <v>45503</v>
      </c>
      <c r="K27" s="156">
        <v>45503</v>
      </c>
      <c r="L27" s="156" t="str">
        <v>7/30/31</v>
      </c>
      <c r="M27" s="156" t="str">
        <v>7/30/31</v>
      </c>
      <c r="N27" s="156">
        <v>45504</v>
      </c>
      <c r="O27" s="156">
        <v>45508</v>
      </c>
      <c r="P27" s="156">
        <v>45508</v>
      </c>
      <c r="Q27" s="156">
        <v>45508</v>
      </c>
      <c r="R27" s="156">
        <v>45508</v>
      </c>
      <c r="S27" s="156">
        <v>45508</v>
      </c>
      <c r="T27" s="156">
        <v>45514</v>
      </c>
      <c r="U27" s="156">
        <v>45514</v>
      </c>
      <c r="V27" s="156">
        <v>45514</v>
      </c>
      <c r="W27" s="156">
        <v>45514</v>
      </c>
      <c r="X27" s="156">
        <v>45514</v>
      </c>
      <c r="Y27" s="156">
        <v>45520</v>
      </c>
      <c r="Z27" s="156">
        <v>45520</v>
      </c>
      <c r="AA27" s="156">
        <v>45520</v>
      </c>
      <c r="AB27" s="156">
        <v>45520</v>
      </c>
      <c r="AC27" s="156">
        <v>45520</v>
      </c>
      <c r="AD27" s="156">
        <v>45520</v>
      </c>
      <c r="AE27" s="156">
        <v>45524</v>
      </c>
      <c r="AF27" s="156">
        <v>45524</v>
      </c>
      <c r="AG27" s="156">
        <v>45524</v>
      </c>
      <c r="AH27" s="156">
        <v>45524</v>
      </c>
      <c r="AI27" s="156">
        <v>0</v>
      </c>
      <c r="AJ27" s="156">
        <v>0</v>
      </c>
      <c r="AK27" s="156">
        <v>0</v>
      </c>
      <c r="AL27" s="156">
        <v>0</v>
      </c>
      <c r="AM27" s="156">
        <v>0</v>
      </c>
      <c r="AN27" s="156">
        <v>0</v>
      </c>
      <c r="AO27" s="156">
        <v>0</v>
      </c>
      <c r="AP27" s="156">
        <v>0</v>
      </c>
      <c r="AQ27" s="156">
        <v>0</v>
      </c>
      <c r="AR27" s="156">
        <v>0</v>
      </c>
      <c r="AS27" s="156">
        <v>0</v>
      </c>
      <c r="AT27" s="156">
        <v>0</v>
      </c>
      <c r="AU27" s="156">
        <v>0</v>
      </c>
      <c r="AV27" s="156">
        <v>0</v>
      </c>
      <c r="AW27" s="156">
        <v>0</v>
      </c>
      <c r="AX27" s="156">
        <v>0</v>
      </c>
      <c r="AY27" s="156">
        <v>0</v>
      </c>
      <c r="AZ27" s="156">
        <v>0</v>
      </c>
      <c r="BA27" s="156">
        <v>0</v>
      </c>
      <c r="BB27" s="156">
        <v>0</v>
      </c>
      <c r="BC27" s="156">
        <v>0</v>
      </c>
      <c r="BD27" s="156">
        <v>0</v>
      </c>
      <c r="BE27" s="156">
        <v>0</v>
      </c>
      <c r="BF27" s="156">
        <v>0</v>
      </c>
      <c r="BG27" s="156">
        <v>0</v>
      </c>
      <c r="BH27" s="156">
        <v>0</v>
      </c>
      <c r="BI27" s="156">
        <v>0</v>
      </c>
      <c r="BJ27" s="156">
        <v>0</v>
      </c>
      <c r="BK27" s="156">
        <v>0</v>
      </c>
      <c r="BL27" s="156">
        <v>0</v>
      </c>
      <c r="BM27" s="156">
        <v>0</v>
      </c>
      <c r="BN27" s="156">
        <v>0</v>
      </c>
      <c r="BO27" s="156">
        <v>0</v>
      </c>
      <c r="BP27" s="156">
        <v>0</v>
      </c>
      <c r="BQ27" s="156">
        <v>0</v>
      </c>
      <c r="BR27" s="156">
        <v>0</v>
      </c>
      <c r="BS27" s="156">
        <v>0</v>
      </c>
      <c r="BT27" s="156">
        <v>0</v>
      </c>
      <c r="BU27" s="156">
        <v>0</v>
      </c>
      <c r="BV27" s="156">
        <v>0</v>
      </c>
      <c r="BW27" s="156">
        <v>0</v>
      </c>
      <c r="BX27" s="156">
        <v>0</v>
      </c>
      <c r="BY27" s="156">
        <v>0</v>
      </c>
      <c r="BZ27" s="156">
        <v>0</v>
      </c>
      <c r="CA27" s="156">
        <v>0</v>
      </c>
      <c r="CB27" s="156">
        <v>0</v>
      </c>
      <c r="CC27" s="156">
        <v>0</v>
      </c>
      <c r="CD27" s="156">
        <v>0</v>
      </c>
      <c r="CE27" s="156">
        <v>0</v>
      </c>
      <c r="CF27" s="156">
        <v>0</v>
      </c>
      <c r="CG27" s="156">
        <v>0</v>
      </c>
      <c r="CH27" s="156">
        <v>0</v>
      </c>
      <c r="CI27" s="156">
        <v>0</v>
      </c>
      <c r="CJ27" s="156">
        <v>0</v>
      </c>
    </row>
    <row customHeight="true" ht="15" r="28">
      <c r="B28" s="13" t="str">
        <v>亚朵星球 深睡控温被PRO</v>
      </c>
      <c r="C28" s="13" t="str">
        <v>12800025601141516</v>
      </c>
      <c r="D28" s="13" t="str">
        <v>深空蓝</v>
      </c>
      <c r="E28" s="13" t="str">
        <v>150*200cm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60</v>
      </c>
      <c r="L28" s="13">
        <v>70</v>
      </c>
      <c r="M28" s="13">
        <v>0</v>
      </c>
      <c r="N28" s="13">
        <v>16</v>
      </c>
      <c r="O28" s="13">
        <v>50</v>
      </c>
      <c r="P28" s="13">
        <v>0</v>
      </c>
      <c r="Q28" s="13">
        <v>100</v>
      </c>
      <c r="R28" s="13">
        <v>100</v>
      </c>
      <c r="S28" s="13">
        <v>50</v>
      </c>
      <c r="T28" s="13">
        <v>90</v>
      </c>
      <c r="U28" s="13">
        <v>100</v>
      </c>
      <c r="V28" s="13">
        <v>90</v>
      </c>
      <c r="W28" s="13">
        <v>84</v>
      </c>
      <c r="X28" s="13">
        <v>25</v>
      </c>
      <c r="Y28" s="13">
        <v>125</v>
      </c>
      <c r="Z28" s="13">
        <v>120</v>
      </c>
      <c r="AA28" s="13">
        <v>130</v>
      </c>
      <c r="AB28" s="13">
        <v>200</v>
      </c>
      <c r="AC28" s="13">
        <v>152</v>
      </c>
      <c r="AD28" s="13">
        <v>72</v>
      </c>
      <c r="AE28" s="13">
        <v>140</v>
      </c>
      <c r="AF28" s="13">
        <v>130</v>
      </c>
      <c r="AG28" s="13">
        <v>140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</row>
    <row customHeight="true" ht="15" r="29">
      <c r="B29" s="13">
        <v>0</v>
      </c>
      <c r="C29" s="13" t="str">
        <v>12800025601141514</v>
      </c>
      <c r="D29" s="13">
        <v>0</v>
      </c>
      <c r="E29" s="13" t="str">
        <v>200*230cm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60</v>
      </c>
      <c r="L29" s="13">
        <v>0</v>
      </c>
      <c r="M29" s="13">
        <v>50</v>
      </c>
      <c r="N29" s="13">
        <v>250</v>
      </c>
      <c r="O29" s="13">
        <v>180</v>
      </c>
      <c r="P29" s="13">
        <v>200</v>
      </c>
      <c r="Q29" s="13">
        <v>100</v>
      </c>
      <c r="R29" s="13">
        <v>150</v>
      </c>
      <c r="S29" s="13">
        <v>330</v>
      </c>
      <c r="T29" s="13">
        <v>150</v>
      </c>
      <c r="U29" s="13">
        <v>150</v>
      </c>
      <c r="V29" s="13">
        <v>200</v>
      </c>
      <c r="W29" s="13">
        <v>250</v>
      </c>
      <c r="X29" s="13">
        <v>320</v>
      </c>
      <c r="Y29" s="13">
        <v>200</v>
      </c>
      <c r="Z29" s="13">
        <v>230</v>
      </c>
      <c r="AA29" s="13">
        <v>220</v>
      </c>
      <c r="AB29" s="13">
        <v>190</v>
      </c>
      <c r="AC29" s="13">
        <v>220</v>
      </c>
      <c r="AD29" s="13">
        <v>280</v>
      </c>
      <c r="AE29" s="13">
        <v>230</v>
      </c>
      <c r="AF29" s="13">
        <v>240</v>
      </c>
      <c r="AG29" s="13">
        <v>240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</row>
    <row customHeight="true" ht="15" r="30">
      <c r="B30" s="13">
        <v>0</v>
      </c>
      <c r="C30" s="13" t="str">
        <v>12800025601141513</v>
      </c>
      <c r="D30" s="13">
        <v>0</v>
      </c>
      <c r="E30" s="13" t="str">
        <v>220*240cm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50</v>
      </c>
      <c r="M30" s="13">
        <v>100</v>
      </c>
      <c r="N30" s="13">
        <v>0</v>
      </c>
      <c r="O30" s="13">
        <v>60</v>
      </c>
      <c r="P30" s="13">
        <v>123</v>
      </c>
      <c r="Q30" s="13">
        <v>100</v>
      </c>
      <c r="R30" s="13">
        <v>118</v>
      </c>
      <c r="S30" s="13">
        <v>0</v>
      </c>
      <c r="T30" s="13">
        <v>0</v>
      </c>
      <c r="U30" s="13">
        <v>50</v>
      </c>
      <c r="V30" s="13">
        <v>60</v>
      </c>
      <c r="W30" s="13">
        <v>80</v>
      </c>
      <c r="X30" s="13">
        <v>53</v>
      </c>
      <c r="Y30" s="13">
        <v>130</v>
      </c>
      <c r="Z30" s="13">
        <v>120</v>
      </c>
      <c r="AA30" s="13">
        <v>140</v>
      </c>
      <c r="AB30" s="13">
        <v>100</v>
      </c>
      <c r="AC30" s="13">
        <v>120</v>
      </c>
      <c r="AD30" s="13">
        <v>152</v>
      </c>
      <c r="AE30" s="13">
        <v>120</v>
      </c>
      <c r="AF30" s="13">
        <v>100</v>
      </c>
      <c r="AG30" s="13">
        <v>120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</row>
    <row customHeight="true" ht="15" r="31">
      <c r="B31" s="13">
        <v>0</v>
      </c>
      <c r="C31" s="13" t="str">
        <v>12800025601141416</v>
      </c>
      <c r="D31" s="13" t="str">
        <v>黎明灰</v>
      </c>
      <c r="E31" s="13" t="str">
        <v>150*200cm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90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</row>
    <row customHeight="true" ht="15" r="32">
      <c r="B32" s="13">
        <v>0</v>
      </c>
      <c r="C32" s="13" t="str">
        <v>12800025601141414</v>
      </c>
      <c r="D32" s="13">
        <v>0</v>
      </c>
      <c r="E32" s="13" t="str">
        <v>200*230cm</v>
      </c>
      <c r="F32" s="13">
        <v>0</v>
      </c>
      <c r="G32" s="13">
        <v>0</v>
      </c>
      <c r="H32" s="13">
        <v>0</v>
      </c>
      <c r="I32" s="13">
        <v>0</v>
      </c>
      <c r="J32" s="13">
        <v>20</v>
      </c>
      <c r="K32" s="13">
        <v>60</v>
      </c>
      <c r="L32" s="13">
        <v>0</v>
      </c>
      <c r="M32" s="13">
        <v>60</v>
      </c>
      <c r="N32" s="13">
        <v>91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</row>
    <row customHeight="true" ht="15" r="33">
      <c r="B33" s="13">
        <v>0</v>
      </c>
      <c r="C33" s="13" t="str">
        <v>12800025601141413</v>
      </c>
      <c r="D33" s="13">
        <v>0</v>
      </c>
      <c r="E33" s="13" t="str">
        <v>220*240cm</v>
      </c>
      <c r="F33" s="13">
        <v>0</v>
      </c>
      <c r="G33" s="13">
        <v>0</v>
      </c>
      <c r="H33" s="13">
        <v>0</v>
      </c>
      <c r="I33" s="13">
        <v>0</v>
      </c>
      <c r="J33" s="13">
        <v>150</v>
      </c>
      <c r="K33" s="13">
        <v>200</v>
      </c>
      <c r="L33" s="13">
        <v>200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</row>
    <row customHeight="true" ht="15" r="34">
      <c r="B34" s="13">
        <v>0</v>
      </c>
      <c r="C34" s="13" t="str">
        <v>12800025601141316</v>
      </c>
      <c r="D34" s="13" t="str">
        <v>朦胧黄</v>
      </c>
      <c r="E34" s="13" t="str">
        <v>150*200cm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</row>
    <row customHeight="true" ht="15" r="35">
      <c r="B35" s="13">
        <v>0</v>
      </c>
      <c r="C35" s="13" t="str">
        <v>12800025601141314</v>
      </c>
      <c r="D35" s="13">
        <v>0</v>
      </c>
      <c r="E35" s="13" t="str">
        <v>200*230cm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</row>
    <row customHeight="true" ht="15" r="36">
      <c r="B36" s="13">
        <v>0</v>
      </c>
      <c r="C36" s="13" t="str">
        <v>12800025601141313</v>
      </c>
      <c r="D36" s="13">
        <v>0</v>
      </c>
      <c r="E36" s="13" t="str">
        <v>220*240cm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</row>
    <row customHeight="true" ht="15" r="37">
      <c r="B37" s="13">
        <v>0</v>
      </c>
      <c r="C37" s="13" t="str">
        <v>合计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170</v>
      </c>
      <c r="K37" s="13">
        <v>380</v>
      </c>
      <c r="L37" s="13">
        <v>320</v>
      </c>
      <c r="M37" s="13">
        <v>300</v>
      </c>
      <c r="N37" s="13">
        <v>357</v>
      </c>
      <c r="O37" s="13">
        <v>290</v>
      </c>
      <c r="P37" s="13">
        <v>323</v>
      </c>
      <c r="Q37" s="13">
        <v>300</v>
      </c>
      <c r="R37" s="13">
        <v>368</v>
      </c>
      <c r="S37" s="13">
        <v>380</v>
      </c>
      <c r="T37" s="13">
        <v>240</v>
      </c>
      <c r="U37" s="13">
        <v>300</v>
      </c>
      <c r="V37" s="13">
        <v>350</v>
      </c>
      <c r="W37" s="13">
        <v>414</v>
      </c>
      <c r="X37" s="13">
        <v>398</v>
      </c>
      <c r="Y37" s="13">
        <v>455</v>
      </c>
      <c r="Z37" s="13">
        <v>470</v>
      </c>
      <c r="AA37" s="13">
        <v>490</v>
      </c>
      <c r="AB37" s="13">
        <v>490</v>
      </c>
      <c r="AC37" s="13">
        <v>492</v>
      </c>
      <c r="AD37" s="13">
        <v>504</v>
      </c>
      <c r="AE37" s="13">
        <v>490</v>
      </c>
      <c r="AF37" s="13">
        <v>470</v>
      </c>
      <c r="AG37" s="13">
        <v>500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</row>
    <row customHeight="true" ht="15" r="38"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</row>
    <row customHeight="true" ht="15" r="39"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</row>
    <row customHeight="true" ht="15" r="40">
      <c r="A40" s="156"/>
      <c r="B40" s="156" t="str">
        <v>名称</v>
      </c>
      <c r="C40" s="156" t="str">
        <v>SKU</v>
      </c>
      <c r="D40" s="156" t="str">
        <v>颜色</v>
      </c>
      <c r="E40" s="156" t="str">
        <v>尺寸</v>
      </c>
      <c r="F40" s="156">
        <v>45514</v>
      </c>
      <c r="G40" s="156">
        <v>45515</v>
      </c>
      <c r="H40" s="156">
        <v>45516</v>
      </c>
      <c r="I40" s="156">
        <v>45517</v>
      </c>
      <c r="J40" s="156">
        <v>45518</v>
      </c>
      <c r="K40" s="156">
        <v>45519</v>
      </c>
      <c r="L40" s="156">
        <v>45520</v>
      </c>
      <c r="M40" s="156">
        <v>45521</v>
      </c>
      <c r="N40" s="156">
        <v>45522</v>
      </c>
      <c r="O40" s="156">
        <v>45523</v>
      </c>
      <c r="P40" s="156">
        <v>45524</v>
      </c>
      <c r="Q40" s="156">
        <v>45525</v>
      </c>
      <c r="R40" s="156">
        <v>45526</v>
      </c>
      <c r="S40" s="156">
        <v>45527</v>
      </c>
      <c r="T40" s="156">
        <v>45528</v>
      </c>
      <c r="U40" s="156">
        <v>45529</v>
      </c>
      <c r="V40" s="156">
        <v>45530</v>
      </c>
      <c r="W40" s="156">
        <v>45531</v>
      </c>
      <c r="X40" s="156">
        <v>45532</v>
      </c>
      <c r="Y40" s="156">
        <v>45533</v>
      </c>
      <c r="Z40" s="156">
        <v>45534</v>
      </c>
      <c r="AA40" s="156">
        <v>45535</v>
      </c>
      <c r="AB40" s="156">
        <v>45536</v>
      </c>
      <c r="AC40" s="156">
        <v>45537</v>
      </c>
      <c r="AD40" s="156">
        <v>45538</v>
      </c>
      <c r="AE40" s="156">
        <v>45539</v>
      </c>
      <c r="AF40" s="156">
        <v>45540</v>
      </c>
      <c r="AG40" s="156">
        <v>45541</v>
      </c>
      <c r="AH40" s="156">
        <v>45542</v>
      </c>
      <c r="AI40" s="156">
        <v>45543</v>
      </c>
      <c r="AJ40" s="156">
        <v>45544</v>
      </c>
      <c r="AK40" s="156">
        <v>45545</v>
      </c>
      <c r="AL40" s="156">
        <v>45546</v>
      </c>
      <c r="AM40" s="156">
        <v>45547</v>
      </c>
      <c r="AN40" s="156">
        <v>45548</v>
      </c>
      <c r="AO40" s="156">
        <v>45549</v>
      </c>
      <c r="AP40" s="156">
        <v>45550</v>
      </c>
      <c r="AQ40" s="156">
        <v>45551</v>
      </c>
      <c r="AR40" s="156">
        <v>45552</v>
      </c>
      <c r="AS40" s="156">
        <v>45553</v>
      </c>
      <c r="AT40" s="156">
        <v>45554</v>
      </c>
      <c r="AU40" s="156">
        <v>45555</v>
      </c>
      <c r="AV40" s="156">
        <v>45556</v>
      </c>
      <c r="AW40" s="156">
        <v>45557</v>
      </c>
      <c r="AX40" s="156">
        <v>45558</v>
      </c>
      <c r="AY40" s="156">
        <v>45559</v>
      </c>
      <c r="AZ40" s="156">
        <v>45560</v>
      </c>
      <c r="BA40" s="156">
        <v>45561</v>
      </c>
      <c r="BB40" s="156">
        <v>45562</v>
      </c>
      <c r="BC40" s="156">
        <v>45563</v>
      </c>
      <c r="BD40" s="156">
        <v>45564</v>
      </c>
      <c r="BE40" s="156">
        <v>45565</v>
      </c>
      <c r="BF40" s="156">
        <v>45566</v>
      </c>
      <c r="BG40" s="156">
        <v>45567</v>
      </c>
      <c r="BH40" s="156">
        <v>45568</v>
      </c>
      <c r="BI40" s="156">
        <v>45569</v>
      </c>
      <c r="BJ40" s="156">
        <v>45570</v>
      </c>
      <c r="BK40" s="156">
        <v>45571</v>
      </c>
      <c r="BL40" s="156">
        <v>45572</v>
      </c>
      <c r="BM40" s="156">
        <v>45573</v>
      </c>
      <c r="BN40" s="156">
        <v>45574</v>
      </c>
      <c r="BO40" s="156">
        <v>45575</v>
      </c>
      <c r="BP40" s="156">
        <v>45576</v>
      </c>
      <c r="BQ40" s="156">
        <v>45577</v>
      </c>
      <c r="BR40" s="156">
        <v>45578</v>
      </c>
      <c r="BS40" s="156">
        <v>45579</v>
      </c>
      <c r="BT40" s="156">
        <v>45580</v>
      </c>
      <c r="BU40" s="156">
        <v>45581</v>
      </c>
      <c r="BV40" s="156">
        <v>45582</v>
      </c>
      <c r="BW40" s="156">
        <v>45583</v>
      </c>
      <c r="BX40" s="156">
        <v>45584</v>
      </c>
      <c r="BY40" s="156">
        <v>45585</v>
      </c>
      <c r="BZ40" s="156">
        <v>45586</v>
      </c>
      <c r="CA40" s="156">
        <v>45587</v>
      </c>
      <c r="CB40" s="156">
        <v>45588</v>
      </c>
      <c r="CC40" s="156">
        <v>45589</v>
      </c>
      <c r="CD40" s="156">
        <v>45590</v>
      </c>
      <c r="CE40" s="156">
        <v>45591</v>
      </c>
      <c r="CF40" s="156">
        <v>45592</v>
      </c>
      <c r="CG40" s="156">
        <v>45593</v>
      </c>
      <c r="CH40" s="156">
        <v>45594</v>
      </c>
      <c r="CI40" s="156">
        <v>45595</v>
      </c>
      <c r="CJ40" s="156">
        <v>45596</v>
      </c>
    </row>
    <row customHeight="true" ht="15" r="41">
      <c r="A41" s="156"/>
      <c r="B41" s="156">
        <v>0</v>
      </c>
      <c r="C41" s="156">
        <v>0</v>
      </c>
      <c r="D41" s="156">
        <v>0</v>
      </c>
      <c r="E41" s="156" t="str">
        <v>对应到货批次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156">
        <v>0</v>
      </c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  <c r="S41" s="156">
        <v>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56">
        <v>0</v>
      </c>
      <c r="AC41" s="156">
        <v>0</v>
      </c>
      <c r="AD41" s="156">
        <v>0</v>
      </c>
      <c r="AE41" s="156">
        <v>0</v>
      </c>
      <c r="AF41" s="156">
        <v>0</v>
      </c>
      <c r="AG41" s="156">
        <v>0</v>
      </c>
      <c r="AH41" s="156">
        <v>0</v>
      </c>
      <c r="AI41" s="156">
        <v>0</v>
      </c>
      <c r="AJ41" s="156">
        <v>0</v>
      </c>
      <c r="AK41" s="156">
        <v>0</v>
      </c>
      <c r="AL41" s="156">
        <v>0</v>
      </c>
      <c r="AM41" s="156">
        <v>0</v>
      </c>
      <c r="AN41" s="156">
        <v>0</v>
      </c>
      <c r="AO41" s="156">
        <v>0</v>
      </c>
      <c r="AP41" s="156">
        <v>0</v>
      </c>
      <c r="AQ41" s="156">
        <v>0</v>
      </c>
      <c r="AR41" s="156">
        <v>0</v>
      </c>
      <c r="AS41" s="156">
        <v>0</v>
      </c>
      <c r="AT41" s="156">
        <v>0</v>
      </c>
      <c r="AU41" s="156">
        <v>0</v>
      </c>
      <c r="AV41" s="156">
        <v>0</v>
      </c>
      <c r="AW41" s="156">
        <v>0</v>
      </c>
      <c r="AX41" s="156">
        <v>0</v>
      </c>
      <c r="AY41" s="156">
        <v>0</v>
      </c>
      <c r="AZ41" s="156">
        <v>0</v>
      </c>
      <c r="BA41" s="156">
        <v>0</v>
      </c>
      <c r="BB41" s="156">
        <v>0</v>
      </c>
      <c r="BC41" s="156">
        <v>0</v>
      </c>
      <c r="BD41" s="156">
        <v>0</v>
      </c>
      <c r="BE41" s="156">
        <v>0</v>
      </c>
      <c r="BF41" s="156">
        <v>0</v>
      </c>
      <c r="BG41" s="156">
        <v>0</v>
      </c>
      <c r="BH41" s="156">
        <v>0</v>
      </c>
      <c r="BI41" s="156">
        <v>0</v>
      </c>
      <c r="BJ41" s="156">
        <v>0</v>
      </c>
      <c r="BK41" s="156">
        <v>0</v>
      </c>
      <c r="BL41" s="156">
        <v>0</v>
      </c>
      <c r="BM41" s="156">
        <v>0</v>
      </c>
      <c r="BN41" s="156">
        <v>0</v>
      </c>
      <c r="BO41" s="156">
        <v>0</v>
      </c>
      <c r="BP41" s="156">
        <v>0</v>
      </c>
      <c r="BQ41" s="156">
        <v>0</v>
      </c>
      <c r="BR41" s="156">
        <v>0</v>
      </c>
      <c r="BS41" s="156">
        <v>0</v>
      </c>
      <c r="BT41" s="156">
        <v>0</v>
      </c>
      <c r="BU41" s="156">
        <v>0</v>
      </c>
      <c r="BV41" s="156">
        <v>0</v>
      </c>
      <c r="BW41" s="156">
        <v>0</v>
      </c>
      <c r="BX41" s="156">
        <v>0</v>
      </c>
      <c r="BY41" s="156">
        <v>0</v>
      </c>
      <c r="BZ41" s="156">
        <v>0</v>
      </c>
      <c r="CA41" s="156">
        <v>0</v>
      </c>
      <c r="CB41" s="156">
        <v>0</v>
      </c>
      <c r="CC41" s="156">
        <v>0</v>
      </c>
      <c r="CD41" s="156">
        <v>0</v>
      </c>
      <c r="CE41" s="156">
        <v>0</v>
      </c>
      <c r="CF41" s="156">
        <v>0</v>
      </c>
      <c r="CG41" s="156">
        <v>0</v>
      </c>
      <c r="CH41" s="156">
        <v>0</v>
      </c>
      <c r="CI41" s="156">
        <v>0</v>
      </c>
      <c r="CJ41" s="156">
        <v>0</v>
      </c>
    </row>
    <row customHeight="true" ht="15" r="42">
      <c r="B42" s="13" t="str">
        <v>亚朵星球 深睡控温被PRO 排湿层</v>
      </c>
      <c r="C42" s="13" t="str">
        <v>010020103030019-001</v>
      </c>
      <c r="D42" s="13" t="str">
        <v>淡蓝
【搭配深空蓝】</v>
      </c>
      <c r="E42" s="13" t="str">
        <v>150*200cm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</row>
    <row customHeight="true" ht="15" r="43">
      <c r="B43" s="13">
        <v>0</v>
      </c>
      <c r="C43" s="13" t="str">
        <v>010020103030019-002</v>
      </c>
      <c r="D43" s="13">
        <v>0</v>
      </c>
      <c r="E43" s="13" t="str">
        <v>200*230cm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</row>
    <row customHeight="true" ht="15" r="44">
      <c r="B44" s="13">
        <v>0</v>
      </c>
      <c r="C44" s="13" t="str">
        <v>010020103030019-003</v>
      </c>
      <c r="D44" s="13">
        <v>0</v>
      </c>
      <c r="E44" s="13" t="str">
        <v>220*240cm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</row>
    <row customHeight="true" ht="15" r="45">
      <c r="B45" s="13">
        <v>0</v>
      </c>
      <c r="C45" s="13" t="str">
        <v>010020103030019-004</v>
      </c>
      <c r="D45" s="13" t="str">
        <v>浅米
【搭配黎明灰
&amp;朦胧黄】</v>
      </c>
      <c r="E45" s="13" t="str">
        <v>150*200cm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</row>
    <row customHeight="true" ht="15" r="46">
      <c r="B46" s="13">
        <v>0</v>
      </c>
      <c r="C46" s="13" t="str">
        <v>010020103030019-005</v>
      </c>
      <c r="D46" s="13">
        <v>0</v>
      </c>
      <c r="E46" s="13" t="str">
        <v>200*230cm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</row>
    <row customHeight="true" ht="15" r="47">
      <c r="B47" s="13">
        <v>0</v>
      </c>
      <c r="C47" s="13" t="str">
        <v>010020103030019-006</v>
      </c>
      <c r="D47" s="13">
        <v>0</v>
      </c>
      <c r="E47" s="13" t="str">
        <v>220*240cm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</row>
    <row customHeight="true" ht="15" r="48">
      <c r="B48" s="13">
        <v>0</v>
      </c>
      <c r="C48" s="13">
        <v>0</v>
      </c>
      <c r="D48" s="13" t="str">
        <v>合计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2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0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  <col collapsed="false" customWidth="true" hidden="false" max="36" min="36" style="0" width="10"/>
    <col collapsed="false" customWidth="true" hidden="false" max="37" min="37" style="0" width="10"/>
    <col collapsed="false" customWidth="true" hidden="false" max="38" min="38" style="0" width="10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0"/>
    <col collapsed="false" customWidth="true" hidden="false" max="43" min="43" style="0" width="10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0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  <col collapsed="false" customWidth="true" hidden="false" max="50" min="50" style="0" width="10"/>
    <col collapsed="false" customWidth="true" hidden="false" max="51" min="51" style="0" width="10"/>
    <col collapsed="false" customWidth="true" hidden="false" max="52" min="52" style="0" width="10"/>
    <col collapsed="false" customWidth="true" hidden="false" max="53" min="53" style="0" width="10"/>
    <col collapsed="false" customWidth="true" hidden="false" max="54" min="54" style="0" width="10"/>
    <col collapsed="false" customWidth="true" hidden="false" max="55" min="55" style="0" width="10"/>
    <col collapsed="false" customWidth="true" hidden="false" max="56" min="56" style="0" width="10"/>
    <col collapsed="false" customWidth="true" hidden="false" max="57" min="57" style="0" width="10"/>
    <col collapsed="false" customWidth="true" hidden="false" max="58" min="58" style="0" width="10"/>
    <col collapsed="false" customWidth="true" hidden="false" max="59" min="59" style="0" width="10"/>
    <col collapsed="false" customWidth="true" hidden="false" max="60" min="60" style="0" width="10"/>
    <col collapsed="false" customWidth="true" hidden="false" max="61" min="61" style="0" width="10"/>
    <col collapsed="false" customWidth="true" hidden="false" max="62" min="62" style="0" width="10"/>
    <col collapsed="false" customWidth="true" hidden="false" max="63" min="63" style="0" width="10"/>
    <col collapsed="false" customWidth="true" hidden="false" max="64" min="64" style="0" width="10"/>
    <col collapsed="false" customWidth="true" hidden="false" max="65" min="65" style="0" width="10"/>
    <col collapsed="false" customWidth="true" hidden="false" max="66" min="66" style="0" width="10"/>
    <col collapsed="false" customWidth="true" hidden="false" max="67" min="67" style="0" width="10"/>
    <col collapsed="false" customWidth="true" hidden="false" max="68" min="68" style="0" width="10"/>
    <col collapsed="false" customWidth="true" hidden="false" max="69" min="69" style="0" width="10"/>
    <col collapsed="false" customWidth="true" hidden="false" max="70" min="70" style="0" width="10"/>
    <col collapsed="false" customWidth="true" hidden="false" max="71" min="71" style="0" width="10"/>
    <col collapsed="false" customWidth="true" hidden="false" max="72" min="72" style="0" width="10"/>
    <col collapsed="false" customWidth="true" hidden="false" max="73" min="73" style="0" width="10"/>
    <col collapsed="false" customWidth="true" hidden="false" max="74" min="74" style="0" width="10"/>
    <col collapsed="false" customWidth="true" hidden="false" max="75" min="75" style="0" width="10"/>
    <col collapsed="false" customWidth="true" hidden="false" max="76" min="76" style="0" width="10"/>
    <col collapsed="false" customWidth="true" hidden="false" max="77" min="77" style="0" width="10"/>
    <col collapsed="false" customWidth="true" hidden="false" max="78" min="78" style="0" width="10"/>
    <col collapsed="false" customWidth="true" hidden="false" max="79" min="79" style="0" width="10"/>
    <col collapsed="false" customWidth="true" hidden="false" max="80" min="80" style="0" width="10"/>
    <col collapsed="false" customWidth="true" hidden="false" max="81" min="81" style="0" width="10"/>
    <col collapsed="false" customWidth="true" hidden="false" max="82" min="82" style="0" width="10"/>
    <col collapsed="false" customWidth="true" hidden="false" max="83" min="83" style="0" width="10"/>
    <col collapsed="false" customWidth="true" hidden="false" max="84" min="84" style="0" width="10"/>
    <col collapsed="false" customWidth="true" hidden="false" max="85" min="85" style="0" width="10"/>
    <col collapsed="false" customWidth="true" hidden="false" max="86" min="86" style="0" width="10"/>
    <col collapsed="false" customWidth="true" hidden="false" max="87" min="87" style="0" width="10"/>
    <col collapsed="false" customWidth="true" hidden="false" max="88" min="88" style="0" width="10"/>
    <col collapsed="false" customWidth="true" hidden="false" max="89" min="89" style="0" width="10"/>
    <col collapsed="false" customWidth="true" hidden="false" max="90" min="90" style="0" width="10"/>
    <col collapsed="false" customWidth="true" hidden="false" max="91" min="91" style="0" width="10"/>
    <col collapsed="false" customWidth="true" hidden="false" max="92" min="92" style="0" width="10"/>
    <col collapsed="false" customWidth="true" hidden="false" max="93" min="93" style="0" width="10"/>
    <col collapsed="false" customWidth="true" hidden="false" max="94" min="94" style="0" width="10"/>
    <col collapsed="false" customWidth="true" hidden="false" max="95" min="95" style="0" width="10"/>
    <col collapsed="false" customWidth="true" hidden="false" max="96" min="96" style="0" width="10"/>
    <col collapsed="false" customWidth="true" hidden="false" max="97" min="97" style="0" width="10"/>
    <col collapsed="false" customWidth="true" hidden="false" max="98" min="98" style="0" width="10"/>
    <col collapsed="false" customWidth="true" hidden="false" max="99" min="99" style="0" width="10"/>
    <col collapsed="false" customWidth="true" hidden="false" max="100" min="100" style="0" width="10"/>
    <col collapsed="false" customWidth="true" hidden="false" max="101" min="101" style="0" width="10"/>
    <col collapsed="false" customWidth="true" hidden="false" max="102" min="102" style="0" width="10"/>
    <col collapsed="false" customWidth="true" hidden="false" max="103" min="103" style="0" width="10"/>
    <col collapsed="false" customWidth="true" hidden="false" max="104" min="104" style="0" width="10"/>
    <col collapsed="false" customWidth="true" hidden="false" max="105" min="105" style="0" width="10"/>
  </cols>
  <sheetData>
    <row customHeight="true" ht="15" r="1">
      <c r="B1" s="13" t="str">
        <v>第一版</v>
      </c>
      <c r="C1" s="13" t="str">
        <v>拉链产能不足</v>
      </c>
    </row>
    <row customHeight="true" ht="16" r="2">
      <c r="B2" s="154" t="str">
        <v>名称</v>
      </c>
      <c r="C2" s="152" t="str">
        <v>SKU</v>
      </c>
      <c r="D2" s="152" t="str">
        <v>颜色</v>
      </c>
      <c r="E2" s="152" t="str">
        <v>尺寸</v>
      </c>
      <c r="F2" s="153" t="str">
        <v>订单总数</v>
      </c>
      <c r="G2" s="153" t="str">
        <v>已入库</v>
      </c>
      <c r="H2" s="153" t="str">
        <v>未入库</v>
      </c>
      <c r="I2" s="151">
        <v>45547</v>
      </c>
      <c r="J2" s="151">
        <v>45555</v>
      </c>
      <c r="K2" s="151">
        <v>45565</v>
      </c>
      <c r="L2" s="151">
        <v>45570</v>
      </c>
      <c r="M2" s="151">
        <v>45580</v>
      </c>
      <c r="N2" s="151">
        <v>45590</v>
      </c>
      <c r="O2" s="151">
        <v>45595</v>
      </c>
    </row>
    <row customHeight="true" ht="15" r="3">
      <c r="B3" s="118" t="str">
        <v>亚朵星球 深睡控温被PRO 排湿层</v>
      </c>
      <c r="C3" s="115" t="str">
        <v>010020103030019-001</v>
      </c>
      <c r="D3" s="113" t="s">
        <v>1</v>
      </c>
      <c r="E3" s="119" t="str">
        <v>150*200cm</v>
      </c>
      <c r="F3" s="42">
        <v>4950</v>
      </c>
      <c r="G3" s="42"/>
      <c r="H3" s="126"/>
      <c r="I3" s="125">
        <v>900</v>
      </c>
      <c r="J3" s="125">
        <v>1250</v>
      </c>
      <c r="K3" s="125">
        <v>775</v>
      </c>
      <c r="L3" s="125">
        <v>900</v>
      </c>
      <c r="M3" s="125">
        <v>450</v>
      </c>
      <c r="N3" s="125">
        <v>450</v>
      </c>
      <c r="O3" s="125">
        <v>225</v>
      </c>
    </row>
    <row customHeight="true" ht="15" r="4">
      <c r="B4" s="118"/>
      <c r="C4" s="115" t="str">
        <v>010020103030019-002</v>
      </c>
      <c r="D4" s="113"/>
      <c r="E4" s="110" t="str">
        <v>200*230cm</v>
      </c>
      <c r="F4" s="42">
        <v>13700</v>
      </c>
      <c r="G4" s="42"/>
      <c r="H4" s="126"/>
      <c r="I4" s="125">
        <v>2950</v>
      </c>
      <c r="J4" s="125">
        <v>3300</v>
      </c>
      <c r="K4" s="125">
        <v>2000</v>
      </c>
      <c r="L4" s="125">
        <v>2400</v>
      </c>
      <c r="M4" s="125">
        <v>1200</v>
      </c>
      <c r="N4" s="125">
        <v>1250</v>
      </c>
      <c r="O4" s="125">
        <v>600</v>
      </c>
    </row>
    <row customHeight="true" ht="15" r="5">
      <c r="B5" s="118"/>
      <c r="C5" s="115" t="str">
        <v>010020103030019-003</v>
      </c>
      <c r="D5" s="113"/>
      <c r="E5" s="110" t="str">
        <v>220*240cm</v>
      </c>
      <c r="F5" s="42">
        <v>6150</v>
      </c>
      <c r="G5" s="42"/>
      <c r="H5" s="126"/>
      <c r="I5" s="125">
        <v>1525</v>
      </c>
      <c r="J5" s="125">
        <v>1400</v>
      </c>
      <c r="K5" s="125">
        <v>800</v>
      </c>
      <c r="L5" s="125">
        <v>1000</v>
      </c>
      <c r="M5" s="125">
        <v>550</v>
      </c>
      <c r="N5" s="125">
        <v>550</v>
      </c>
      <c r="O5" s="125">
        <v>325</v>
      </c>
    </row>
    <row customHeight="true" ht="15" r="6">
      <c r="B6" s="118"/>
      <c r="C6" s="115" t="str">
        <v>010020103030019-004</v>
      </c>
      <c r="D6" s="113" t="s">
        <v>2</v>
      </c>
      <c r="E6" s="110" t="str">
        <v>150*200cm</v>
      </c>
      <c r="F6" s="42">
        <v>6000</v>
      </c>
      <c r="G6" s="42"/>
      <c r="H6" s="126"/>
      <c r="I6" s="125">
        <v>1150</v>
      </c>
      <c r="J6" s="125">
        <v>1300</v>
      </c>
      <c r="K6" s="125">
        <v>1000</v>
      </c>
      <c r="L6" s="125">
        <v>1200</v>
      </c>
      <c r="M6" s="125">
        <v>550</v>
      </c>
      <c r="N6" s="125">
        <v>550</v>
      </c>
      <c r="O6" s="125">
        <v>250</v>
      </c>
    </row>
    <row customHeight="true" ht="15" r="7">
      <c r="B7" s="118"/>
      <c r="C7" s="115" t="str">
        <v>010020103030019-005</v>
      </c>
      <c r="D7" s="113"/>
      <c r="E7" s="110" t="str">
        <v>200*230cm</v>
      </c>
      <c r="F7" s="42">
        <v>16650</v>
      </c>
      <c r="G7" s="42"/>
      <c r="H7" s="126"/>
      <c r="I7" s="125">
        <v>3700</v>
      </c>
      <c r="J7" s="125">
        <v>3700</v>
      </c>
      <c r="K7" s="125">
        <v>2375</v>
      </c>
      <c r="L7" s="125">
        <v>3050</v>
      </c>
      <c r="M7" s="125">
        <v>1550</v>
      </c>
      <c r="N7" s="125">
        <v>1525</v>
      </c>
      <c r="O7" s="125">
        <v>750</v>
      </c>
    </row>
    <row customHeight="true" ht="15" r="8">
      <c r="B8" s="118"/>
      <c r="C8" s="115" t="str">
        <v>010020103030019-006</v>
      </c>
      <c r="D8" s="113"/>
      <c r="E8" s="110" t="str">
        <v>220*240cm</v>
      </c>
      <c r="F8" s="42">
        <v>7550</v>
      </c>
      <c r="G8" s="42"/>
      <c r="H8" s="126"/>
      <c r="I8" s="125">
        <v>1300</v>
      </c>
      <c r="J8" s="125">
        <v>1850</v>
      </c>
      <c r="K8" s="125">
        <v>1225</v>
      </c>
      <c r="L8" s="125">
        <v>1450</v>
      </c>
      <c r="M8" s="125">
        <v>700</v>
      </c>
      <c r="N8" s="125">
        <v>675</v>
      </c>
      <c r="O8" s="125">
        <v>350</v>
      </c>
    </row>
    <row customHeight="true" ht="15" r="9">
      <c r="B9" s="118"/>
      <c r="C9" s="45" t="str">
        <v>计划到货</v>
      </c>
      <c r="D9" s="45"/>
      <c r="E9" s="45"/>
      <c r="F9" s="42">
        <v>55000</v>
      </c>
      <c r="G9" s="42"/>
      <c r="H9" s="126"/>
      <c r="I9" s="149">
        <v>11525</v>
      </c>
      <c r="J9" s="149">
        <v>12800</v>
      </c>
      <c r="K9" s="149">
        <v>8175</v>
      </c>
      <c r="L9" s="149">
        <v>10000</v>
      </c>
      <c r="M9" s="149">
        <v>5000</v>
      </c>
      <c r="N9" s="149">
        <v>5000</v>
      </c>
      <c r="O9" s="149">
        <v>2500</v>
      </c>
    </row>
    <row customHeight="true" ht="15" r="10"/>
    <row customHeight="true" ht="15" r="11"/>
    <row customHeight="true" ht="15" r="12"/>
    <row customHeight="true" ht="15" r="13">
      <c r="B13" s="13" t="str">
        <v>第三版</v>
      </c>
      <c r="C13" s="13" t="str">
        <v>拉链产能不足，调整出货SKU配比</v>
      </c>
    </row>
    <row customHeight="true" ht="16" r="14">
      <c r="B14" s="175" t="str">
        <v>SKU</v>
      </c>
      <c r="C14" s="175" t="str">
        <v>颜色</v>
      </c>
      <c r="D14" s="175" t="str">
        <v>尺寸</v>
      </c>
      <c r="E14" s="175"/>
      <c r="F14" s="175"/>
      <c r="G14" s="175" t="str">
        <v>订单总数</v>
      </c>
      <c r="H14" s="175" t="str">
        <v>已入库</v>
      </c>
      <c r="I14" s="175" t="str">
        <v>未入库</v>
      </c>
      <c r="J14" s="175">
        <v>45503</v>
      </c>
      <c r="K14" s="175">
        <v>45504</v>
      </c>
      <c r="L14" s="175">
        <v>45505</v>
      </c>
      <c r="M14" s="175">
        <v>45506</v>
      </c>
      <c r="N14" s="175">
        <v>45507</v>
      </c>
      <c r="O14" s="175">
        <v>45508</v>
      </c>
      <c r="P14" s="175">
        <v>45509</v>
      </c>
      <c r="Q14" s="175">
        <v>45510</v>
      </c>
      <c r="R14" s="175">
        <v>45511</v>
      </c>
      <c r="S14" s="175">
        <v>45512</v>
      </c>
      <c r="T14" s="175">
        <v>45513</v>
      </c>
      <c r="U14" s="175">
        <v>45514</v>
      </c>
      <c r="V14" s="175">
        <v>45515</v>
      </c>
      <c r="W14" s="175">
        <v>45516</v>
      </c>
      <c r="X14" s="175">
        <v>45517</v>
      </c>
      <c r="Y14" s="175">
        <v>45518</v>
      </c>
      <c r="Z14" s="175">
        <v>45519</v>
      </c>
      <c r="AA14" s="175">
        <v>45520</v>
      </c>
      <c r="AB14" s="175">
        <v>45521</v>
      </c>
      <c r="AC14" s="175">
        <v>45522</v>
      </c>
      <c r="AD14" s="175">
        <v>45523</v>
      </c>
      <c r="AE14" s="175">
        <v>45524</v>
      </c>
      <c r="AF14" s="175">
        <v>45525</v>
      </c>
      <c r="AG14" s="175">
        <v>45526</v>
      </c>
      <c r="AH14" s="175">
        <v>45527</v>
      </c>
      <c r="AI14" s="175">
        <v>45528</v>
      </c>
      <c r="AJ14" s="175">
        <v>45529</v>
      </c>
      <c r="AK14" s="175">
        <v>45530</v>
      </c>
      <c r="AL14" s="175">
        <v>45531</v>
      </c>
      <c r="AM14" s="175">
        <v>45532</v>
      </c>
      <c r="AN14" s="175">
        <v>45533</v>
      </c>
      <c r="AO14" s="175">
        <v>45534</v>
      </c>
      <c r="AP14" s="175">
        <v>45535</v>
      </c>
      <c r="AQ14" s="175" t="str">
        <v>8月出入库总数</v>
      </c>
      <c r="AR14" s="175">
        <v>45536</v>
      </c>
      <c r="AS14" s="175">
        <v>45537</v>
      </c>
      <c r="AT14" s="175">
        <v>45538</v>
      </c>
      <c r="AU14" s="175">
        <v>45539</v>
      </c>
      <c r="AV14" s="175">
        <v>45540</v>
      </c>
      <c r="AW14" s="59">
        <v>45541</v>
      </c>
      <c r="AX14" s="59">
        <v>45542</v>
      </c>
      <c r="AY14" s="59">
        <v>45543</v>
      </c>
      <c r="AZ14" s="59">
        <v>45544</v>
      </c>
      <c r="BA14" s="59">
        <v>45545</v>
      </c>
      <c r="BB14" s="59">
        <v>45546</v>
      </c>
      <c r="BC14" s="59">
        <v>45547</v>
      </c>
      <c r="BD14" s="59">
        <v>45548</v>
      </c>
      <c r="BE14" s="59">
        <v>45549</v>
      </c>
      <c r="BF14" s="59">
        <v>45550</v>
      </c>
      <c r="BG14" s="59">
        <v>45551</v>
      </c>
      <c r="BH14" s="59">
        <v>45552</v>
      </c>
      <c r="BI14" s="59">
        <v>45553</v>
      </c>
      <c r="BJ14" s="59">
        <v>45554</v>
      </c>
      <c r="BK14" s="59">
        <v>45555</v>
      </c>
      <c r="BL14" s="59">
        <v>45556</v>
      </c>
      <c r="BM14" s="59">
        <v>45557</v>
      </c>
      <c r="BN14" s="59">
        <v>45558</v>
      </c>
      <c r="BO14" s="59">
        <v>45559</v>
      </c>
      <c r="BP14" s="59">
        <v>45560</v>
      </c>
      <c r="BQ14" s="59">
        <v>45561</v>
      </c>
      <c r="BR14" s="59">
        <v>45562</v>
      </c>
      <c r="BS14" s="59">
        <v>45563</v>
      </c>
      <c r="BT14" s="59">
        <v>45564</v>
      </c>
      <c r="BU14" s="59">
        <v>45565</v>
      </c>
      <c r="BV14" s="59" t="str">
        <v>9月出入库总数</v>
      </c>
      <c r="BW14" s="59">
        <v>45566</v>
      </c>
      <c r="BX14" s="59">
        <v>45567</v>
      </c>
      <c r="BY14" s="59">
        <v>45568</v>
      </c>
      <c r="BZ14" s="59">
        <v>45569</v>
      </c>
      <c r="CA14" s="59">
        <v>45570</v>
      </c>
      <c r="CB14" s="59">
        <v>45571</v>
      </c>
      <c r="CC14" s="59">
        <v>45572</v>
      </c>
      <c r="CD14" s="59">
        <v>45573</v>
      </c>
      <c r="CE14" s="59">
        <v>45574</v>
      </c>
      <c r="CF14" s="59">
        <v>45575</v>
      </c>
      <c r="CG14" s="59">
        <v>45576</v>
      </c>
      <c r="CH14" s="59">
        <v>45577</v>
      </c>
      <c r="CI14" s="59">
        <v>45578</v>
      </c>
      <c r="CJ14" s="59">
        <v>45579</v>
      </c>
      <c r="CK14" s="59">
        <v>45580</v>
      </c>
      <c r="CL14" s="59">
        <v>45581</v>
      </c>
      <c r="CM14" s="59">
        <v>45582</v>
      </c>
      <c r="CN14" s="59">
        <v>45583</v>
      </c>
      <c r="CO14" s="59">
        <v>45584</v>
      </c>
      <c r="CP14" s="59">
        <v>45585</v>
      </c>
      <c r="CQ14" s="59">
        <v>45586</v>
      </c>
      <c r="CR14" s="59">
        <v>45587</v>
      </c>
      <c r="CS14" s="59">
        <v>45588</v>
      </c>
      <c r="CT14" s="59">
        <v>45589</v>
      </c>
      <c r="CU14" s="59">
        <v>45590</v>
      </c>
      <c r="CV14" s="59">
        <v>45591</v>
      </c>
      <c r="CW14" s="59">
        <v>45592</v>
      </c>
      <c r="CX14" s="59">
        <v>45593</v>
      </c>
      <c r="CY14" s="59">
        <v>45594</v>
      </c>
      <c r="CZ14" s="13">
        <v>45595</v>
      </c>
      <c r="DA14" s="13" t="str">
        <v>10月出入库总数</v>
      </c>
    </row>
    <row customHeight="true" ht="15" r="15">
      <c r="A15" s="13" t="str">
        <v>整被到货计划</v>
      </c>
      <c r="B15" s="111" t="str">
        <v>12800025601141516</v>
      </c>
      <c r="C15" s="111" t="str">
        <v>深空蓝</v>
      </c>
      <c r="D15" s="111" t="str">
        <v>150*200cm</v>
      </c>
      <c r="E15" s="111"/>
      <c r="F15" s="111"/>
      <c r="G15" s="111">
        <v>13000</v>
      </c>
      <c r="H15" s="111">
        <v>0</v>
      </c>
      <c r="I15" s="111">
        <v>13000</v>
      </c>
      <c r="J15" s="111">
        <v>150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300</v>
      </c>
      <c r="Q15" s="159">
        <v>0</v>
      </c>
      <c r="R15" s="111">
        <v>0</v>
      </c>
      <c r="S15" s="111">
        <v>0</v>
      </c>
      <c r="T15" s="111">
        <v>0</v>
      </c>
      <c r="U15" s="111">
        <v>258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700</v>
      </c>
      <c r="AB15" s="111">
        <v>0</v>
      </c>
      <c r="AC15" s="111">
        <v>0</v>
      </c>
      <c r="AD15" s="111">
        <v>0</v>
      </c>
      <c r="AE15" s="111">
        <v>600</v>
      </c>
      <c r="AF15" s="111">
        <v>0</v>
      </c>
      <c r="AG15" s="111">
        <v>0</v>
      </c>
      <c r="AH15" s="111">
        <v>0</v>
      </c>
      <c r="AI15" s="111">
        <v>0</v>
      </c>
      <c r="AJ15" s="111">
        <v>698</v>
      </c>
      <c r="AK15" s="111">
        <v>0</v>
      </c>
      <c r="AL15" s="111">
        <v>0</v>
      </c>
      <c r="AM15" s="111">
        <v>0</v>
      </c>
      <c r="AN15" s="111">
        <v>0</v>
      </c>
      <c r="AO15" s="111">
        <v>900</v>
      </c>
      <c r="AP15" s="111">
        <v>0</v>
      </c>
      <c r="AQ15" s="111">
        <v>3456</v>
      </c>
      <c r="AR15" s="111">
        <v>0</v>
      </c>
      <c r="AS15" s="111">
        <v>0</v>
      </c>
      <c r="AT15" s="111">
        <v>650</v>
      </c>
      <c r="AU15" s="111">
        <v>0</v>
      </c>
      <c r="AV15" s="159">
        <v>0</v>
      </c>
      <c r="AW15" s="13">
        <v>944</v>
      </c>
      <c r="AX15" s="13">
        <v>0</v>
      </c>
      <c r="AY15" s="13">
        <v>0</v>
      </c>
      <c r="AZ15" s="13">
        <v>200</v>
      </c>
      <c r="BA15" s="13">
        <v>0</v>
      </c>
      <c r="BB15" s="13">
        <v>0</v>
      </c>
      <c r="BC15" s="13">
        <v>200</v>
      </c>
      <c r="BD15" s="13">
        <v>0</v>
      </c>
      <c r="BE15" s="13">
        <v>0</v>
      </c>
      <c r="BF15" s="13">
        <v>902</v>
      </c>
      <c r="BG15" s="13">
        <v>0</v>
      </c>
      <c r="BH15" s="13">
        <v>0</v>
      </c>
      <c r="BI15" s="13">
        <v>0</v>
      </c>
      <c r="BJ15" s="13">
        <v>0</v>
      </c>
      <c r="BK15" s="13">
        <v>696</v>
      </c>
      <c r="BL15" s="13">
        <v>0</v>
      </c>
      <c r="BM15" s="13">
        <v>200</v>
      </c>
      <c r="BN15" s="13">
        <v>0</v>
      </c>
      <c r="BO15" s="13">
        <v>0</v>
      </c>
      <c r="BP15" s="13">
        <v>0</v>
      </c>
      <c r="BQ15" s="13">
        <v>0</v>
      </c>
      <c r="BR15" s="13">
        <v>696</v>
      </c>
      <c r="BS15" s="13">
        <v>0</v>
      </c>
      <c r="BT15" s="13">
        <v>0</v>
      </c>
      <c r="BU15" s="165">
        <v>1400</v>
      </c>
      <c r="BV15" s="13">
        <v>5888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662</v>
      </c>
      <c r="CC15" s="13">
        <v>0</v>
      </c>
      <c r="CD15" s="13">
        <v>0</v>
      </c>
      <c r="CE15" s="13">
        <v>0</v>
      </c>
      <c r="CF15" s="13">
        <v>336</v>
      </c>
      <c r="CG15" s="13">
        <v>0</v>
      </c>
      <c r="CH15" s="13">
        <v>0</v>
      </c>
      <c r="CI15" s="13">
        <v>0</v>
      </c>
      <c r="CJ15" s="13">
        <v>0</v>
      </c>
      <c r="CK15" s="13">
        <v>412</v>
      </c>
      <c r="CL15" s="13">
        <v>0</v>
      </c>
      <c r="CM15" s="13">
        <v>0</v>
      </c>
      <c r="CN15" s="13">
        <v>200</v>
      </c>
      <c r="CO15" s="13">
        <v>0</v>
      </c>
      <c r="CP15" s="13">
        <v>724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65">
        <v>0</v>
      </c>
      <c r="CZ15" s="13">
        <v>1172</v>
      </c>
      <c r="DA15" s="13">
        <v>3506</v>
      </c>
    </row>
    <row customHeight="true" ht="15" r="16">
      <c r="B16" s="111" t="str">
        <v>12800025601141514</v>
      </c>
      <c r="C16" s="111"/>
      <c r="D16" s="111" t="str">
        <v>200*230cm</v>
      </c>
      <c r="E16" s="111"/>
      <c r="F16" s="111"/>
      <c r="G16" s="111">
        <v>35600</v>
      </c>
      <c r="H16" s="111">
        <v>0</v>
      </c>
      <c r="I16" s="111">
        <v>35600</v>
      </c>
      <c r="J16" s="111">
        <v>350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1000</v>
      </c>
      <c r="Q16" s="159">
        <v>0</v>
      </c>
      <c r="R16" s="111">
        <v>0</v>
      </c>
      <c r="S16" s="111">
        <v>0</v>
      </c>
      <c r="T16" s="111">
        <v>0</v>
      </c>
      <c r="U16" s="111">
        <v>712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1600</v>
      </c>
      <c r="AB16" s="111">
        <v>0</v>
      </c>
      <c r="AC16" s="111">
        <v>0</v>
      </c>
      <c r="AD16" s="111">
        <v>0</v>
      </c>
      <c r="AE16" s="111">
        <v>1700</v>
      </c>
      <c r="AF16" s="111">
        <v>0</v>
      </c>
      <c r="AG16" s="111">
        <v>0</v>
      </c>
      <c r="AH16" s="111">
        <v>0</v>
      </c>
      <c r="AI16" s="111">
        <v>0</v>
      </c>
      <c r="AJ16" s="111">
        <v>2048</v>
      </c>
      <c r="AK16" s="111">
        <v>0</v>
      </c>
      <c r="AL16" s="111">
        <v>0</v>
      </c>
      <c r="AM16" s="111">
        <v>0</v>
      </c>
      <c r="AN16" s="111">
        <v>0</v>
      </c>
      <c r="AO16" s="111">
        <v>2200</v>
      </c>
      <c r="AP16" s="111">
        <v>0</v>
      </c>
      <c r="AQ16" s="111">
        <v>9260</v>
      </c>
      <c r="AR16" s="111">
        <v>0</v>
      </c>
      <c r="AS16" s="111">
        <v>0</v>
      </c>
      <c r="AT16" s="111">
        <v>1800</v>
      </c>
      <c r="AU16" s="111">
        <v>0</v>
      </c>
      <c r="AV16" s="159">
        <v>0</v>
      </c>
      <c r="AW16" s="165">
        <v>2940</v>
      </c>
      <c r="AX16" s="13">
        <v>0</v>
      </c>
      <c r="AY16" s="13">
        <v>0</v>
      </c>
      <c r="AZ16" s="13">
        <v>500</v>
      </c>
      <c r="BA16" s="13">
        <v>0</v>
      </c>
      <c r="BB16" s="13">
        <v>0</v>
      </c>
      <c r="BC16" s="13">
        <v>600</v>
      </c>
      <c r="BD16" s="13">
        <v>0</v>
      </c>
      <c r="BE16" s="13">
        <v>0</v>
      </c>
      <c r="BF16" s="165">
        <v>2584</v>
      </c>
      <c r="BG16" s="13">
        <v>0</v>
      </c>
      <c r="BH16" s="13">
        <v>0</v>
      </c>
      <c r="BI16" s="13">
        <v>0</v>
      </c>
      <c r="BJ16" s="13">
        <v>0</v>
      </c>
      <c r="BK16" s="165">
        <v>2140</v>
      </c>
      <c r="BL16" s="13">
        <v>0</v>
      </c>
      <c r="BM16" s="13">
        <v>600</v>
      </c>
      <c r="BN16" s="13">
        <v>0</v>
      </c>
      <c r="BO16" s="13">
        <v>0</v>
      </c>
      <c r="BP16" s="13">
        <v>0</v>
      </c>
      <c r="BQ16" s="13">
        <v>0</v>
      </c>
      <c r="BR16" s="165">
        <v>2140</v>
      </c>
      <c r="BS16" s="13">
        <v>0</v>
      </c>
      <c r="BT16" s="13">
        <v>0</v>
      </c>
      <c r="BU16" s="165">
        <v>4000</v>
      </c>
      <c r="BV16" s="13">
        <v>17304</v>
      </c>
      <c r="BW16" s="13">
        <v>0</v>
      </c>
      <c r="BX16" s="13">
        <v>0</v>
      </c>
      <c r="BY16" s="13">
        <v>0</v>
      </c>
      <c r="BZ16" s="13">
        <v>0</v>
      </c>
      <c r="CA16" s="165">
        <v>0</v>
      </c>
      <c r="CB16" s="13">
        <v>1896</v>
      </c>
      <c r="CC16" s="13">
        <v>0</v>
      </c>
      <c r="CD16" s="13">
        <v>0</v>
      </c>
      <c r="CE16" s="13">
        <v>0</v>
      </c>
      <c r="CF16" s="13">
        <v>470</v>
      </c>
      <c r="CG16" s="13">
        <v>0</v>
      </c>
      <c r="CH16" s="13">
        <v>0</v>
      </c>
      <c r="CI16" s="13">
        <v>0</v>
      </c>
      <c r="CJ16" s="165">
        <v>0</v>
      </c>
      <c r="CK16" s="13">
        <v>1152</v>
      </c>
      <c r="CL16" s="13">
        <v>0</v>
      </c>
      <c r="CM16" s="13">
        <v>0</v>
      </c>
      <c r="CN16" s="13">
        <v>600</v>
      </c>
      <c r="CO16" s="165">
        <v>0</v>
      </c>
      <c r="CP16" s="13">
        <v>2016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65">
        <v>0</v>
      </c>
      <c r="CZ16" s="13">
        <v>2552</v>
      </c>
      <c r="DA16" s="13">
        <v>8686</v>
      </c>
    </row>
    <row customHeight="true" ht="15" r="17">
      <c r="B17" s="111" t="str">
        <v>12800025601141513</v>
      </c>
      <c r="C17" s="111"/>
      <c r="D17" s="111" t="str">
        <v>220*240cm</v>
      </c>
      <c r="E17" s="111"/>
      <c r="F17" s="111"/>
      <c r="G17" s="111">
        <v>16250</v>
      </c>
      <c r="H17" s="111">
        <v>0</v>
      </c>
      <c r="I17" s="111">
        <v>16250</v>
      </c>
      <c r="J17" s="111">
        <v>150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400</v>
      </c>
      <c r="Q17" s="159">
        <v>0</v>
      </c>
      <c r="R17" s="111">
        <v>0</v>
      </c>
      <c r="S17" s="111">
        <v>0</v>
      </c>
      <c r="T17" s="111">
        <v>0</v>
      </c>
      <c r="U17" s="111">
        <v>324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800</v>
      </c>
      <c r="AB17" s="111">
        <v>0</v>
      </c>
      <c r="AC17" s="111">
        <v>0</v>
      </c>
      <c r="AD17" s="111">
        <v>0</v>
      </c>
      <c r="AE17" s="111">
        <v>800</v>
      </c>
      <c r="AF17" s="111">
        <v>0</v>
      </c>
      <c r="AG17" s="111">
        <v>0</v>
      </c>
      <c r="AH17" s="111">
        <v>0</v>
      </c>
      <c r="AI17" s="111">
        <v>0</v>
      </c>
      <c r="AJ17" s="111">
        <v>900</v>
      </c>
      <c r="AK17" s="111">
        <v>0</v>
      </c>
      <c r="AL17" s="111">
        <v>0</v>
      </c>
      <c r="AM17" s="111">
        <v>0</v>
      </c>
      <c r="AN17" s="111">
        <v>0</v>
      </c>
      <c r="AO17" s="111">
        <v>1100</v>
      </c>
      <c r="AP17" s="111">
        <v>0</v>
      </c>
      <c r="AQ17" s="111">
        <v>4324</v>
      </c>
      <c r="AR17" s="111">
        <v>0</v>
      </c>
      <c r="AS17" s="111">
        <v>0</v>
      </c>
      <c r="AT17" s="111">
        <v>800</v>
      </c>
      <c r="AU17" s="111">
        <v>0</v>
      </c>
      <c r="AV17" s="159">
        <v>0</v>
      </c>
      <c r="AW17" s="165">
        <v>1276</v>
      </c>
      <c r="AX17" s="13">
        <v>0</v>
      </c>
      <c r="AY17" s="13">
        <v>0</v>
      </c>
      <c r="AZ17" s="13">
        <v>200</v>
      </c>
      <c r="BA17" s="13">
        <v>0</v>
      </c>
      <c r="BB17" s="13">
        <v>0</v>
      </c>
      <c r="BC17" s="13">
        <v>250</v>
      </c>
      <c r="BD17" s="13">
        <v>0</v>
      </c>
      <c r="BE17" s="13">
        <v>0</v>
      </c>
      <c r="BF17" s="165">
        <v>1030</v>
      </c>
      <c r="BG17" s="13">
        <v>0</v>
      </c>
      <c r="BH17" s="13">
        <v>0</v>
      </c>
      <c r="BI17" s="13">
        <v>0</v>
      </c>
      <c r="BJ17" s="13">
        <v>0</v>
      </c>
      <c r="BK17" s="165">
        <v>1000</v>
      </c>
      <c r="BL17" s="13">
        <v>0</v>
      </c>
      <c r="BM17" s="13">
        <v>250</v>
      </c>
      <c r="BN17" s="13">
        <v>0</v>
      </c>
      <c r="BO17" s="13">
        <v>0</v>
      </c>
      <c r="BP17" s="13">
        <v>0</v>
      </c>
      <c r="BQ17" s="13">
        <v>0</v>
      </c>
      <c r="BR17" s="165">
        <v>1000</v>
      </c>
      <c r="BS17" s="13">
        <v>0</v>
      </c>
      <c r="BT17" s="13">
        <v>0</v>
      </c>
      <c r="BU17" s="165">
        <v>1900</v>
      </c>
      <c r="BV17" s="13">
        <v>7706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830</v>
      </c>
      <c r="CC17" s="13">
        <v>0</v>
      </c>
      <c r="CD17" s="13">
        <v>0</v>
      </c>
      <c r="CE17" s="13">
        <v>0</v>
      </c>
      <c r="CF17" s="13">
        <v>270</v>
      </c>
      <c r="CG17" s="13">
        <v>0</v>
      </c>
      <c r="CH17" s="13">
        <v>0</v>
      </c>
      <c r="CI17" s="13">
        <v>0</v>
      </c>
      <c r="CJ17" s="13">
        <v>0</v>
      </c>
      <c r="CK17" s="13">
        <v>520</v>
      </c>
      <c r="CL17" s="13">
        <v>0</v>
      </c>
      <c r="CM17" s="13">
        <v>0</v>
      </c>
      <c r="CN17" s="13">
        <v>250</v>
      </c>
      <c r="CO17" s="13">
        <v>0</v>
      </c>
      <c r="CP17" s="13">
        <v>908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65">
        <v>0</v>
      </c>
      <c r="CZ17" s="13">
        <v>1292</v>
      </c>
      <c r="DA17" s="13">
        <v>4070</v>
      </c>
    </row>
    <row customHeight="true" ht="15" r="18">
      <c r="B18" s="111" t="str">
        <v>12800025601141416</v>
      </c>
      <c r="C18" s="111" t="str">
        <v>黎明灰</v>
      </c>
      <c r="D18" s="111" t="str">
        <v>150*200cm</v>
      </c>
      <c r="E18" s="111"/>
      <c r="F18" s="111"/>
      <c r="G18" s="111">
        <v>10100</v>
      </c>
      <c r="H18" s="111">
        <v>0</v>
      </c>
      <c r="I18" s="111">
        <v>10100</v>
      </c>
      <c r="J18" s="111">
        <v>190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300</v>
      </c>
      <c r="Q18" s="159">
        <v>0</v>
      </c>
      <c r="R18" s="111">
        <v>0</v>
      </c>
      <c r="S18" s="111">
        <v>0</v>
      </c>
      <c r="T18" s="111">
        <v>0</v>
      </c>
      <c r="U18" s="111">
        <v>400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400</v>
      </c>
      <c r="AB18" s="111">
        <v>0</v>
      </c>
      <c r="AC18" s="111">
        <v>0</v>
      </c>
      <c r="AD18" s="111">
        <v>0</v>
      </c>
      <c r="AE18" s="111">
        <v>200</v>
      </c>
      <c r="AF18" s="111">
        <v>0</v>
      </c>
      <c r="AG18" s="111">
        <v>0</v>
      </c>
      <c r="AH18" s="111">
        <v>0</v>
      </c>
      <c r="AI18" s="111">
        <v>0</v>
      </c>
      <c r="AJ18" s="111">
        <v>700</v>
      </c>
      <c r="AK18" s="111">
        <v>0</v>
      </c>
      <c r="AL18" s="111">
        <v>0</v>
      </c>
      <c r="AM18" s="111">
        <v>0</v>
      </c>
      <c r="AN18" s="111">
        <v>0</v>
      </c>
      <c r="AO18" s="111">
        <v>600</v>
      </c>
      <c r="AP18" s="111">
        <v>0</v>
      </c>
      <c r="AQ18" s="111">
        <v>2600</v>
      </c>
      <c r="AR18" s="111">
        <v>0</v>
      </c>
      <c r="AS18" s="111">
        <v>0</v>
      </c>
      <c r="AT18" s="111">
        <v>500</v>
      </c>
      <c r="AU18" s="111">
        <v>0</v>
      </c>
      <c r="AV18" s="159">
        <v>0</v>
      </c>
      <c r="AW18" s="165">
        <v>1010</v>
      </c>
      <c r="AX18" s="13">
        <v>0</v>
      </c>
      <c r="AY18" s="13">
        <v>0</v>
      </c>
      <c r="AZ18" s="13">
        <v>200</v>
      </c>
      <c r="BA18" s="13">
        <v>0</v>
      </c>
      <c r="BB18" s="13">
        <v>0</v>
      </c>
      <c r="BC18" s="13">
        <v>500</v>
      </c>
      <c r="BD18" s="13">
        <v>0</v>
      </c>
      <c r="BE18" s="13">
        <v>0</v>
      </c>
      <c r="BF18" s="13">
        <v>674</v>
      </c>
      <c r="BG18" s="13">
        <v>0</v>
      </c>
      <c r="BH18" s="13">
        <v>0</v>
      </c>
      <c r="BI18" s="13">
        <v>0</v>
      </c>
      <c r="BJ18" s="13">
        <v>0</v>
      </c>
      <c r="BK18" s="13">
        <v>150</v>
      </c>
      <c r="BL18" s="13">
        <v>0</v>
      </c>
      <c r="BM18" s="13">
        <v>500</v>
      </c>
      <c r="BN18" s="13">
        <v>0</v>
      </c>
      <c r="BO18" s="13">
        <v>0</v>
      </c>
      <c r="BP18" s="13">
        <v>0</v>
      </c>
      <c r="BQ18" s="13">
        <v>0</v>
      </c>
      <c r="BR18" s="13">
        <v>150</v>
      </c>
      <c r="BS18" s="13">
        <v>0</v>
      </c>
      <c r="BT18" s="13">
        <v>0</v>
      </c>
      <c r="BU18" s="165">
        <v>1200</v>
      </c>
      <c r="BV18" s="13">
        <v>4884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650</v>
      </c>
      <c r="CC18" s="13">
        <v>0</v>
      </c>
      <c r="CD18" s="13">
        <v>0</v>
      </c>
      <c r="CE18" s="13">
        <v>0</v>
      </c>
      <c r="CF18" s="13">
        <v>257</v>
      </c>
      <c r="CG18" s="13">
        <v>0</v>
      </c>
      <c r="CH18" s="13">
        <v>0</v>
      </c>
      <c r="CI18" s="13">
        <v>0</v>
      </c>
      <c r="CJ18" s="13">
        <v>0</v>
      </c>
      <c r="CK18" s="13">
        <v>132</v>
      </c>
      <c r="CL18" s="13">
        <v>0</v>
      </c>
      <c r="CM18" s="13">
        <v>0</v>
      </c>
      <c r="CN18" s="13">
        <v>500</v>
      </c>
      <c r="CO18" s="13">
        <v>0</v>
      </c>
      <c r="CP18" s="13">
        <v>186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701</v>
      </c>
      <c r="DA18" s="13">
        <v>2426</v>
      </c>
    </row>
    <row customHeight="true" ht="15" r="19">
      <c r="B19" s="111" t="str">
        <v>12800025601141414</v>
      </c>
      <c r="C19" s="111"/>
      <c r="D19" s="111" t="str">
        <v>200*230cm</v>
      </c>
      <c r="E19" s="111"/>
      <c r="F19" s="111"/>
      <c r="G19" s="111">
        <v>27550</v>
      </c>
      <c r="H19" s="111">
        <v>0</v>
      </c>
      <c r="I19" s="111">
        <v>27550</v>
      </c>
      <c r="J19" s="111">
        <v>350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700</v>
      </c>
      <c r="Q19" s="159">
        <v>0</v>
      </c>
      <c r="R19" s="111">
        <v>0</v>
      </c>
      <c r="S19" s="111">
        <v>0</v>
      </c>
      <c r="T19" s="111">
        <v>0</v>
      </c>
      <c r="U19" s="111">
        <v>1100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1300</v>
      </c>
      <c r="AB19" s="111">
        <v>0</v>
      </c>
      <c r="AC19" s="111">
        <v>0</v>
      </c>
      <c r="AD19" s="111">
        <v>0</v>
      </c>
      <c r="AE19" s="111">
        <v>1200</v>
      </c>
      <c r="AF19" s="111">
        <v>0</v>
      </c>
      <c r="AG19" s="111">
        <v>0</v>
      </c>
      <c r="AH19" s="111">
        <v>0</v>
      </c>
      <c r="AI19" s="111">
        <v>0</v>
      </c>
      <c r="AJ19" s="111">
        <v>1300</v>
      </c>
      <c r="AK19" s="111">
        <v>0</v>
      </c>
      <c r="AL19" s="111">
        <v>0</v>
      </c>
      <c r="AM19" s="111">
        <v>0</v>
      </c>
      <c r="AN19" s="111">
        <v>0</v>
      </c>
      <c r="AO19" s="111">
        <v>1600</v>
      </c>
      <c r="AP19" s="111">
        <v>0</v>
      </c>
      <c r="AQ19" s="111">
        <v>7200</v>
      </c>
      <c r="AR19" s="111">
        <v>0</v>
      </c>
      <c r="AS19" s="111">
        <v>0</v>
      </c>
      <c r="AT19" s="111">
        <v>1400</v>
      </c>
      <c r="AU19" s="111">
        <v>0</v>
      </c>
      <c r="AV19" s="159">
        <v>0</v>
      </c>
      <c r="AW19" s="165">
        <v>2200</v>
      </c>
      <c r="AX19" s="13">
        <v>0</v>
      </c>
      <c r="AY19" s="13">
        <v>0</v>
      </c>
      <c r="AZ19" s="13">
        <v>400</v>
      </c>
      <c r="BA19" s="13">
        <v>0</v>
      </c>
      <c r="BB19" s="13">
        <v>0</v>
      </c>
      <c r="BC19" s="165">
        <v>1400</v>
      </c>
      <c r="BD19" s="13">
        <v>0</v>
      </c>
      <c r="BE19" s="13">
        <v>0</v>
      </c>
      <c r="BF19" s="165">
        <v>1916</v>
      </c>
      <c r="BG19" s="13">
        <v>0</v>
      </c>
      <c r="BH19" s="13">
        <v>0</v>
      </c>
      <c r="BI19" s="13">
        <v>0</v>
      </c>
      <c r="BJ19" s="13">
        <v>0</v>
      </c>
      <c r="BK19" s="13">
        <v>432</v>
      </c>
      <c r="BL19" s="13">
        <v>0</v>
      </c>
      <c r="BM19" s="165">
        <v>1400</v>
      </c>
      <c r="BN19" s="13">
        <v>0</v>
      </c>
      <c r="BO19" s="13">
        <v>0</v>
      </c>
      <c r="BP19" s="13">
        <v>0</v>
      </c>
      <c r="BQ19" s="13">
        <v>0</v>
      </c>
      <c r="BR19" s="13">
        <v>432</v>
      </c>
      <c r="BS19" s="13">
        <v>0</v>
      </c>
      <c r="BT19" s="13">
        <v>0</v>
      </c>
      <c r="BU19" s="165">
        <v>3200</v>
      </c>
      <c r="BV19" s="13">
        <v>12780</v>
      </c>
      <c r="BW19" s="13">
        <v>0</v>
      </c>
      <c r="BX19" s="13">
        <v>0</v>
      </c>
      <c r="BY19" s="13">
        <v>0</v>
      </c>
      <c r="BZ19" s="13">
        <v>0</v>
      </c>
      <c r="CA19" s="165">
        <v>0</v>
      </c>
      <c r="CB19" s="13">
        <v>1832</v>
      </c>
      <c r="CC19" s="13">
        <v>0</v>
      </c>
      <c r="CD19" s="13">
        <v>0</v>
      </c>
      <c r="CE19" s="165">
        <v>0</v>
      </c>
      <c r="CF19" s="13">
        <v>1880</v>
      </c>
      <c r="CG19" s="13">
        <v>0</v>
      </c>
      <c r="CH19" s="13">
        <v>0</v>
      </c>
      <c r="CI19" s="13">
        <v>0</v>
      </c>
      <c r="CJ19" s="13">
        <v>0</v>
      </c>
      <c r="CK19" s="13">
        <v>344</v>
      </c>
      <c r="CL19" s="13">
        <v>0</v>
      </c>
      <c r="CM19" s="165">
        <v>0</v>
      </c>
      <c r="CN19" s="13">
        <v>1400</v>
      </c>
      <c r="CO19" s="13">
        <v>0</v>
      </c>
      <c r="CP19" s="13">
        <v>604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65">
        <v>0</v>
      </c>
      <c r="CZ19" s="13">
        <v>1160</v>
      </c>
      <c r="DA19" s="13">
        <v>7220</v>
      </c>
    </row>
    <row customHeight="true" ht="15" r="20">
      <c r="B20" s="111" t="str">
        <v>12800025601141413</v>
      </c>
      <c r="C20" s="111"/>
      <c r="D20" s="111" t="str">
        <v>220*240cm</v>
      </c>
      <c r="E20" s="111"/>
      <c r="F20" s="111"/>
      <c r="G20" s="111">
        <v>12500</v>
      </c>
      <c r="H20" s="111">
        <v>0</v>
      </c>
      <c r="I20" s="111">
        <v>12500</v>
      </c>
      <c r="J20" s="111">
        <v>800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300</v>
      </c>
      <c r="Q20" s="159">
        <v>0</v>
      </c>
      <c r="R20" s="111">
        <v>0</v>
      </c>
      <c r="S20" s="111">
        <v>0</v>
      </c>
      <c r="T20" s="111">
        <v>0</v>
      </c>
      <c r="U20" s="111">
        <v>300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400</v>
      </c>
      <c r="AB20" s="111">
        <v>0</v>
      </c>
      <c r="AC20" s="111">
        <v>0</v>
      </c>
      <c r="AD20" s="111">
        <v>0</v>
      </c>
      <c r="AE20" s="111">
        <v>500</v>
      </c>
      <c r="AF20" s="111">
        <v>0</v>
      </c>
      <c r="AG20" s="111">
        <v>0</v>
      </c>
      <c r="AH20" s="111">
        <v>0</v>
      </c>
      <c r="AI20" s="111">
        <v>0</v>
      </c>
      <c r="AJ20" s="111">
        <v>600</v>
      </c>
      <c r="AK20" s="111">
        <v>0</v>
      </c>
      <c r="AL20" s="111">
        <v>0</v>
      </c>
      <c r="AM20" s="111">
        <v>0</v>
      </c>
      <c r="AN20" s="111">
        <v>0</v>
      </c>
      <c r="AO20" s="111">
        <v>600</v>
      </c>
      <c r="AP20" s="111">
        <v>0</v>
      </c>
      <c r="AQ20" s="111">
        <v>2700</v>
      </c>
      <c r="AR20" s="111">
        <v>0</v>
      </c>
      <c r="AS20" s="111">
        <v>0</v>
      </c>
      <c r="AT20" s="111">
        <v>650</v>
      </c>
      <c r="AU20" s="111">
        <v>0</v>
      </c>
      <c r="AV20" s="159">
        <v>0</v>
      </c>
      <c r="AW20" s="13">
        <v>900</v>
      </c>
      <c r="AX20" s="13">
        <v>0</v>
      </c>
      <c r="AY20" s="13">
        <v>0</v>
      </c>
      <c r="AZ20" s="13">
        <v>200</v>
      </c>
      <c r="BA20" s="13">
        <v>0</v>
      </c>
      <c r="BB20" s="13">
        <v>0</v>
      </c>
      <c r="BC20" s="13">
        <v>600</v>
      </c>
      <c r="BD20" s="13">
        <v>0</v>
      </c>
      <c r="BE20" s="13">
        <v>0</v>
      </c>
      <c r="BF20" s="13">
        <v>824</v>
      </c>
      <c r="BG20" s="13">
        <v>0</v>
      </c>
      <c r="BH20" s="13">
        <v>0</v>
      </c>
      <c r="BI20" s="13">
        <v>0</v>
      </c>
      <c r="BJ20" s="13">
        <v>0</v>
      </c>
      <c r="BK20" s="13">
        <v>188</v>
      </c>
      <c r="BL20" s="13">
        <v>0</v>
      </c>
      <c r="BM20" s="13">
        <v>600</v>
      </c>
      <c r="BN20" s="13">
        <v>0</v>
      </c>
      <c r="BO20" s="13">
        <v>0</v>
      </c>
      <c r="BP20" s="13">
        <v>0</v>
      </c>
      <c r="BQ20" s="13">
        <v>0</v>
      </c>
      <c r="BR20" s="13">
        <v>188</v>
      </c>
      <c r="BS20" s="13">
        <v>0</v>
      </c>
      <c r="BT20" s="13">
        <v>0</v>
      </c>
      <c r="BU20" s="165">
        <v>1500</v>
      </c>
      <c r="BV20" s="13">
        <v>5650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788</v>
      </c>
      <c r="CC20" s="13">
        <v>0</v>
      </c>
      <c r="CD20" s="13">
        <v>0</v>
      </c>
      <c r="CE20" s="13">
        <v>0</v>
      </c>
      <c r="CF20" s="13">
        <v>967</v>
      </c>
      <c r="CG20" s="13">
        <v>0</v>
      </c>
      <c r="CH20" s="13">
        <v>0</v>
      </c>
      <c r="CI20" s="13">
        <v>0</v>
      </c>
      <c r="CJ20" s="13">
        <v>0</v>
      </c>
      <c r="CK20" s="13">
        <v>160</v>
      </c>
      <c r="CL20" s="13">
        <v>0</v>
      </c>
      <c r="CM20" s="13">
        <v>0</v>
      </c>
      <c r="CN20" s="13">
        <v>600</v>
      </c>
      <c r="CO20" s="13">
        <v>0</v>
      </c>
      <c r="CP20" s="13">
        <v>264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571</v>
      </c>
      <c r="DA20" s="13">
        <v>3350</v>
      </c>
    </row>
    <row customHeight="true" ht="15" r="21">
      <c r="B21" s="111" t="str">
        <v>12800025601141316</v>
      </c>
      <c r="C21" s="111" t="str">
        <v>朦胧黄</v>
      </c>
      <c r="D21" s="111" t="str">
        <v>150*200cm</v>
      </c>
      <c r="E21" s="111"/>
      <c r="F21" s="111"/>
      <c r="G21" s="111">
        <v>5800</v>
      </c>
      <c r="H21" s="111">
        <v>0</v>
      </c>
      <c r="I21" s="111">
        <v>5800</v>
      </c>
      <c r="J21" s="111"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300</v>
      </c>
      <c r="Q21" s="159">
        <v>0</v>
      </c>
      <c r="R21" s="111">
        <v>0</v>
      </c>
      <c r="S21" s="111">
        <v>0</v>
      </c>
      <c r="T21" s="111">
        <v>0</v>
      </c>
      <c r="U21" s="111">
        <v>100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300</v>
      </c>
      <c r="AB21" s="111">
        <v>0</v>
      </c>
      <c r="AC21" s="111">
        <v>0</v>
      </c>
      <c r="AD21" s="111">
        <v>0</v>
      </c>
      <c r="AE21" s="111">
        <v>100</v>
      </c>
      <c r="AF21" s="111">
        <v>0</v>
      </c>
      <c r="AG21" s="111">
        <v>0</v>
      </c>
      <c r="AH21" s="111">
        <v>0</v>
      </c>
      <c r="AI21" s="111">
        <v>0</v>
      </c>
      <c r="AJ21" s="111">
        <v>400</v>
      </c>
      <c r="AK21" s="111">
        <v>0</v>
      </c>
      <c r="AL21" s="111">
        <v>0</v>
      </c>
      <c r="AM21" s="111">
        <v>0</v>
      </c>
      <c r="AN21" s="111">
        <v>0</v>
      </c>
      <c r="AO21" s="111">
        <v>300</v>
      </c>
      <c r="AP21" s="111">
        <v>0</v>
      </c>
      <c r="AQ21" s="111">
        <v>1500</v>
      </c>
      <c r="AR21" s="111">
        <v>0</v>
      </c>
      <c r="AS21" s="111">
        <v>0</v>
      </c>
      <c r="AT21" s="111">
        <v>400</v>
      </c>
      <c r="AU21" s="111">
        <v>0</v>
      </c>
      <c r="AV21" s="159">
        <v>0</v>
      </c>
      <c r="AW21" s="13">
        <v>300</v>
      </c>
      <c r="AX21" s="13">
        <v>0</v>
      </c>
      <c r="AY21" s="13">
        <v>0</v>
      </c>
      <c r="AZ21" s="13">
        <v>100</v>
      </c>
      <c r="BA21" s="13">
        <v>0</v>
      </c>
      <c r="BB21" s="13">
        <v>0</v>
      </c>
      <c r="BC21" s="13">
        <v>300</v>
      </c>
      <c r="BD21" s="13">
        <v>0</v>
      </c>
      <c r="BE21" s="13">
        <v>0</v>
      </c>
      <c r="BF21" s="13">
        <v>474</v>
      </c>
      <c r="BG21" s="13">
        <v>0</v>
      </c>
      <c r="BH21" s="13">
        <v>0</v>
      </c>
      <c r="BI21" s="13">
        <v>0</v>
      </c>
      <c r="BJ21" s="13">
        <v>0</v>
      </c>
      <c r="BK21" s="13">
        <v>150</v>
      </c>
      <c r="BL21" s="13">
        <v>0</v>
      </c>
      <c r="BM21" s="13">
        <v>300</v>
      </c>
      <c r="BN21" s="13">
        <v>0</v>
      </c>
      <c r="BO21" s="13">
        <v>0</v>
      </c>
      <c r="BP21" s="13">
        <v>0</v>
      </c>
      <c r="BQ21" s="13">
        <v>0</v>
      </c>
      <c r="BR21" s="13">
        <v>150</v>
      </c>
      <c r="BS21" s="13">
        <v>0</v>
      </c>
      <c r="BT21" s="13">
        <v>0</v>
      </c>
      <c r="BU21" s="13">
        <v>700</v>
      </c>
      <c r="BV21" s="13">
        <v>2874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450</v>
      </c>
      <c r="CC21" s="13">
        <v>0</v>
      </c>
      <c r="CD21" s="13">
        <v>0</v>
      </c>
      <c r="CE21" s="13">
        <v>0</v>
      </c>
      <c r="CF21" s="13">
        <v>273</v>
      </c>
      <c r="CG21" s="13">
        <v>0</v>
      </c>
      <c r="CH21" s="13">
        <v>0</v>
      </c>
      <c r="CI21" s="13">
        <v>0</v>
      </c>
      <c r="CJ21" s="13">
        <v>0</v>
      </c>
      <c r="CK21" s="13">
        <v>150</v>
      </c>
      <c r="CL21" s="13">
        <v>0</v>
      </c>
      <c r="CM21" s="13">
        <v>0</v>
      </c>
      <c r="CN21" s="13">
        <v>300</v>
      </c>
      <c r="CO21" s="13">
        <v>0</v>
      </c>
      <c r="CP21" s="13">
        <v>153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1326</v>
      </c>
    </row>
    <row customHeight="true" ht="15" r="22">
      <c r="B22" s="111" t="str">
        <v>12800025601141314</v>
      </c>
      <c r="C22" s="111"/>
      <c r="D22" s="111" t="str">
        <v>200*230cm</v>
      </c>
      <c r="E22" s="111"/>
      <c r="F22" s="111"/>
      <c r="G22" s="111">
        <v>15800</v>
      </c>
      <c r="H22" s="111">
        <v>0</v>
      </c>
      <c r="I22" s="111">
        <v>15800</v>
      </c>
      <c r="J22" s="111">
        <v>100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650</v>
      </c>
      <c r="Q22" s="159">
        <v>0</v>
      </c>
      <c r="R22" s="111">
        <v>0</v>
      </c>
      <c r="S22" s="111">
        <v>0</v>
      </c>
      <c r="T22" s="111">
        <v>0</v>
      </c>
      <c r="U22" s="111">
        <v>600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600</v>
      </c>
      <c r="AB22" s="111">
        <v>0</v>
      </c>
      <c r="AC22" s="111">
        <v>0</v>
      </c>
      <c r="AD22" s="111">
        <v>0</v>
      </c>
      <c r="AE22" s="111">
        <v>800</v>
      </c>
      <c r="AF22" s="111">
        <v>0</v>
      </c>
      <c r="AG22" s="111">
        <v>0</v>
      </c>
      <c r="AH22" s="111">
        <v>0</v>
      </c>
      <c r="AI22" s="111">
        <v>0</v>
      </c>
      <c r="AJ22" s="111">
        <v>800</v>
      </c>
      <c r="AK22" s="111">
        <v>0</v>
      </c>
      <c r="AL22" s="111">
        <v>0</v>
      </c>
      <c r="AM22" s="111">
        <v>0</v>
      </c>
      <c r="AN22" s="111">
        <v>0</v>
      </c>
      <c r="AO22" s="111">
        <v>800</v>
      </c>
      <c r="AP22" s="111">
        <v>0</v>
      </c>
      <c r="AQ22" s="111">
        <v>4250</v>
      </c>
      <c r="AR22" s="111">
        <v>0</v>
      </c>
      <c r="AS22" s="111">
        <v>0</v>
      </c>
      <c r="AT22" s="111">
        <v>800</v>
      </c>
      <c r="AU22" s="111">
        <v>0</v>
      </c>
      <c r="AV22" s="159">
        <v>0</v>
      </c>
      <c r="AW22" s="165">
        <v>1200</v>
      </c>
      <c r="AX22" s="13">
        <v>0</v>
      </c>
      <c r="AY22" s="13">
        <v>0</v>
      </c>
      <c r="AZ22" s="13">
        <v>250</v>
      </c>
      <c r="BA22" s="13">
        <v>0</v>
      </c>
      <c r="BB22" s="13">
        <v>0</v>
      </c>
      <c r="BC22" s="13">
        <v>700</v>
      </c>
      <c r="BD22" s="13">
        <v>0</v>
      </c>
      <c r="BE22" s="13">
        <v>0</v>
      </c>
      <c r="BF22" s="165">
        <v>1216</v>
      </c>
      <c r="BG22" s="13">
        <v>0</v>
      </c>
      <c r="BH22" s="13">
        <v>0</v>
      </c>
      <c r="BI22" s="13">
        <v>0</v>
      </c>
      <c r="BJ22" s="13">
        <v>0</v>
      </c>
      <c r="BK22" s="13">
        <v>432</v>
      </c>
      <c r="BL22" s="13">
        <v>0</v>
      </c>
      <c r="BM22" s="13">
        <v>700</v>
      </c>
      <c r="BN22" s="13">
        <v>0</v>
      </c>
      <c r="BO22" s="13">
        <v>0</v>
      </c>
      <c r="BP22" s="13">
        <v>0</v>
      </c>
      <c r="BQ22" s="13">
        <v>0</v>
      </c>
      <c r="BR22" s="13">
        <v>432</v>
      </c>
      <c r="BS22" s="13">
        <v>0</v>
      </c>
      <c r="BT22" s="13">
        <v>0</v>
      </c>
      <c r="BU22" s="165">
        <v>1800</v>
      </c>
      <c r="BV22" s="13">
        <v>7530</v>
      </c>
      <c r="BW22" s="13">
        <v>0</v>
      </c>
      <c r="BX22" s="13">
        <v>0</v>
      </c>
      <c r="BY22" s="13">
        <v>0</v>
      </c>
      <c r="BZ22" s="13">
        <v>0</v>
      </c>
      <c r="CA22" s="165">
        <v>0</v>
      </c>
      <c r="CB22" s="13">
        <v>1132</v>
      </c>
      <c r="CC22" s="13">
        <v>0</v>
      </c>
      <c r="CD22" s="13">
        <v>0</v>
      </c>
      <c r="CE22" s="13">
        <v>0</v>
      </c>
      <c r="CF22" s="13">
        <v>908</v>
      </c>
      <c r="CG22" s="13">
        <v>0</v>
      </c>
      <c r="CH22" s="13">
        <v>0</v>
      </c>
      <c r="CI22" s="13">
        <v>0</v>
      </c>
      <c r="CJ22" s="13">
        <v>0</v>
      </c>
      <c r="CK22" s="13">
        <v>432</v>
      </c>
      <c r="CL22" s="13">
        <v>0</v>
      </c>
      <c r="CM22" s="13">
        <v>0</v>
      </c>
      <c r="CN22" s="13">
        <v>700</v>
      </c>
      <c r="CO22" s="13">
        <v>0</v>
      </c>
      <c r="CP22" s="13">
        <v>748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3920</v>
      </c>
    </row>
    <row customHeight="true" ht="15" r="23">
      <c r="B23" s="111" t="str">
        <v>12800025601141313</v>
      </c>
      <c r="C23" s="111"/>
      <c r="D23" s="111" t="str">
        <v>220*240cm</v>
      </c>
      <c r="E23" s="111"/>
      <c r="F23" s="111"/>
      <c r="G23" s="111">
        <v>7200</v>
      </c>
      <c r="H23" s="111">
        <v>0</v>
      </c>
      <c r="I23" s="111">
        <v>7200</v>
      </c>
      <c r="J23" s="111"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400</v>
      </c>
      <c r="Q23" s="159">
        <v>0</v>
      </c>
      <c r="R23" s="111">
        <v>0</v>
      </c>
      <c r="S23" s="111">
        <v>0</v>
      </c>
      <c r="T23" s="111">
        <v>0</v>
      </c>
      <c r="U23" s="111">
        <v>100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300</v>
      </c>
      <c r="AB23" s="111">
        <v>0</v>
      </c>
      <c r="AC23" s="111">
        <v>0</v>
      </c>
      <c r="AD23" s="111">
        <v>0</v>
      </c>
      <c r="AE23" s="111">
        <v>400</v>
      </c>
      <c r="AF23" s="111">
        <v>0</v>
      </c>
      <c r="AG23" s="111">
        <v>0</v>
      </c>
      <c r="AH23" s="111">
        <v>0</v>
      </c>
      <c r="AI23" s="111">
        <v>0</v>
      </c>
      <c r="AJ23" s="111">
        <v>200</v>
      </c>
      <c r="AK23" s="111">
        <v>0</v>
      </c>
      <c r="AL23" s="111">
        <v>0</v>
      </c>
      <c r="AM23" s="111">
        <v>0</v>
      </c>
      <c r="AN23" s="111">
        <v>0</v>
      </c>
      <c r="AO23" s="111">
        <v>300</v>
      </c>
      <c r="AP23" s="111">
        <v>0</v>
      </c>
      <c r="AQ23" s="111">
        <v>1700</v>
      </c>
      <c r="AR23" s="111">
        <v>0</v>
      </c>
      <c r="AS23" s="111">
        <v>0</v>
      </c>
      <c r="AT23" s="111">
        <v>400</v>
      </c>
      <c r="AU23" s="111">
        <v>0</v>
      </c>
      <c r="AV23" s="159">
        <v>0</v>
      </c>
      <c r="AW23" s="13">
        <v>500</v>
      </c>
      <c r="AX23" s="13">
        <v>0</v>
      </c>
      <c r="AY23" s="13">
        <v>0</v>
      </c>
      <c r="AZ23" s="13">
        <v>100</v>
      </c>
      <c r="BA23" s="13">
        <v>0</v>
      </c>
      <c r="BB23" s="13">
        <v>0</v>
      </c>
      <c r="BC23" s="13">
        <v>400</v>
      </c>
      <c r="BD23" s="13">
        <v>0</v>
      </c>
      <c r="BE23" s="13">
        <v>0</v>
      </c>
      <c r="BF23" s="13">
        <v>624</v>
      </c>
      <c r="BG23" s="13">
        <v>0</v>
      </c>
      <c r="BH23" s="13">
        <v>0</v>
      </c>
      <c r="BI23" s="13">
        <v>0</v>
      </c>
      <c r="BJ23" s="13">
        <v>0</v>
      </c>
      <c r="BK23" s="13">
        <v>188</v>
      </c>
      <c r="BL23" s="13">
        <v>0</v>
      </c>
      <c r="BM23" s="13">
        <v>400</v>
      </c>
      <c r="BN23" s="13">
        <v>0</v>
      </c>
      <c r="BO23" s="13">
        <v>0</v>
      </c>
      <c r="BP23" s="13">
        <v>0</v>
      </c>
      <c r="BQ23" s="13">
        <v>0</v>
      </c>
      <c r="BR23" s="13">
        <v>188</v>
      </c>
      <c r="BS23" s="13">
        <v>0</v>
      </c>
      <c r="BT23" s="13">
        <v>0</v>
      </c>
      <c r="BU23" s="13">
        <v>800</v>
      </c>
      <c r="BV23" s="13">
        <v>3600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588</v>
      </c>
      <c r="CC23" s="13">
        <v>0</v>
      </c>
      <c r="CD23" s="13">
        <v>0</v>
      </c>
      <c r="CE23" s="13">
        <v>0</v>
      </c>
      <c r="CF23" s="13">
        <v>308</v>
      </c>
      <c r="CG23" s="13">
        <v>0</v>
      </c>
      <c r="CH23" s="13">
        <v>0</v>
      </c>
      <c r="CI23" s="13">
        <v>0</v>
      </c>
      <c r="CJ23" s="13">
        <v>0</v>
      </c>
      <c r="CK23" s="13">
        <v>188</v>
      </c>
      <c r="CL23" s="13">
        <v>0</v>
      </c>
      <c r="CM23" s="13">
        <v>0</v>
      </c>
      <c r="CN23" s="13">
        <v>400</v>
      </c>
      <c r="CO23" s="13">
        <v>0</v>
      </c>
      <c r="CP23" s="13">
        <v>116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1600</v>
      </c>
    </row>
    <row customHeight="true" ht="16" r="24">
      <c r="B24" s="174" t="str">
        <v>计划到货量</v>
      </c>
      <c r="C24" s="174"/>
      <c r="D24" s="174"/>
      <c r="E24" s="174"/>
      <c r="F24" s="174"/>
      <c r="G24" s="174">
        <v>143800</v>
      </c>
      <c r="H24" s="174">
        <v>0</v>
      </c>
      <c r="I24" s="174">
        <v>143800</v>
      </c>
      <c r="J24" s="174">
        <v>2490</v>
      </c>
      <c r="K24" s="174">
        <v>0</v>
      </c>
      <c r="L24" s="174">
        <v>0</v>
      </c>
      <c r="M24" s="174">
        <v>0</v>
      </c>
      <c r="N24" s="174">
        <v>0</v>
      </c>
      <c r="O24" s="174">
        <v>0</v>
      </c>
      <c r="P24" s="174">
        <v>4350</v>
      </c>
      <c r="Q24" s="171">
        <v>0</v>
      </c>
      <c r="R24" s="174">
        <v>0</v>
      </c>
      <c r="S24" s="174">
        <v>0</v>
      </c>
      <c r="T24" s="174">
        <v>0</v>
      </c>
      <c r="U24" s="174">
        <v>3894</v>
      </c>
      <c r="V24" s="174">
        <v>0</v>
      </c>
      <c r="W24" s="174">
        <v>0</v>
      </c>
      <c r="X24" s="174">
        <v>0</v>
      </c>
      <c r="Y24" s="174">
        <v>0</v>
      </c>
      <c r="Z24" s="174">
        <v>0</v>
      </c>
      <c r="AA24" s="174">
        <v>6400</v>
      </c>
      <c r="AB24" s="174">
        <v>0</v>
      </c>
      <c r="AC24" s="174">
        <v>0</v>
      </c>
      <c r="AD24" s="174">
        <v>0</v>
      </c>
      <c r="AE24" s="174">
        <v>6300</v>
      </c>
      <c r="AF24" s="174">
        <v>0</v>
      </c>
      <c r="AG24" s="174">
        <v>0</v>
      </c>
      <c r="AH24" s="174">
        <v>0</v>
      </c>
      <c r="AI24" s="174">
        <v>0</v>
      </c>
      <c r="AJ24" s="174">
        <v>7646</v>
      </c>
      <c r="AK24" s="174">
        <v>0</v>
      </c>
      <c r="AL24" s="174">
        <v>0</v>
      </c>
      <c r="AM24" s="174">
        <v>0</v>
      </c>
      <c r="AN24" s="174">
        <v>0</v>
      </c>
      <c r="AO24" s="174">
        <v>8400</v>
      </c>
      <c r="AP24" s="174">
        <v>0</v>
      </c>
      <c r="AQ24" s="174">
        <v>36990</v>
      </c>
      <c r="AR24" s="174">
        <v>0</v>
      </c>
      <c r="AS24" s="174">
        <v>0</v>
      </c>
      <c r="AT24" s="174">
        <v>7400</v>
      </c>
      <c r="AU24" s="174">
        <v>0</v>
      </c>
      <c r="AV24" s="171">
        <v>0</v>
      </c>
      <c r="AW24" s="165">
        <v>11270</v>
      </c>
      <c r="AX24" s="13">
        <v>0</v>
      </c>
      <c r="AY24" s="13">
        <v>0</v>
      </c>
      <c r="AZ24" s="165">
        <v>2150</v>
      </c>
      <c r="BA24" s="13">
        <v>0</v>
      </c>
      <c r="BB24" s="13">
        <v>0</v>
      </c>
      <c r="BC24" s="165">
        <v>4950</v>
      </c>
      <c r="BD24" s="13">
        <v>0</v>
      </c>
      <c r="BE24" s="13">
        <v>0</v>
      </c>
      <c r="BF24" s="165">
        <v>10244</v>
      </c>
      <c r="BG24" s="13">
        <v>0</v>
      </c>
      <c r="BH24" s="13">
        <v>0</v>
      </c>
      <c r="BI24" s="13">
        <v>0</v>
      </c>
      <c r="BJ24" s="13">
        <v>0</v>
      </c>
      <c r="BK24" s="165">
        <v>5376</v>
      </c>
      <c r="BL24" s="13">
        <v>0</v>
      </c>
      <c r="BM24" s="165">
        <v>4950</v>
      </c>
      <c r="BN24" s="13">
        <v>0</v>
      </c>
      <c r="BO24" s="13">
        <v>0</v>
      </c>
      <c r="BP24" s="13">
        <v>0</v>
      </c>
      <c r="BQ24" s="13">
        <v>0</v>
      </c>
      <c r="BR24" s="165">
        <v>5376</v>
      </c>
      <c r="BS24" s="13">
        <v>0</v>
      </c>
      <c r="BT24" s="13">
        <v>0</v>
      </c>
      <c r="BU24" s="165">
        <v>16500</v>
      </c>
      <c r="BV24" s="13">
        <v>68216</v>
      </c>
      <c r="BW24" s="13">
        <v>0</v>
      </c>
      <c r="BX24" s="13">
        <v>0</v>
      </c>
      <c r="BY24" s="13">
        <v>0</v>
      </c>
      <c r="BZ24" s="13">
        <v>0</v>
      </c>
      <c r="CA24" s="165">
        <v>0</v>
      </c>
      <c r="CB24" s="13">
        <v>8828</v>
      </c>
      <c r="CC24" s="13">
        <v>0</v>
      </c>
      <c r="CD24" s="13">
        <v>0</v>
      </c>
      <c r="CE24" s="165">
        <v>0</v>
      </c>
      <c r="CF24" s="13">
        <v>5669</v>
      </c>
      <c r="CG24" s="13">
        <v>0</v>
      </c>
      <c r="CH24" s="13">
        <v>0</v>
      </c>
      <c r="CI24" s="13">
        <v>0</v>
      </c>
      <c r="CJ24" s="165">
        <v>0</v>
      </c>
      <c r="CK24" s="13">
        <v>3490</v>
      </c>
      <c r="CL24" s="13">
        <v>0</v>
      </c>
      <c r="CM24" s="165">
        <v>0</v>
      </c>
      <c r="CN24" s="13">
        <v>4950</v>
      </c>
      <c r="CO24" s="165">
        <v>0</v>
      </c>
      <c r="CP24" s="13">
        <v>5719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65">
        <v>0</v>
      </c>
      <c r="CZ24" s="13">
        <v>7448</v>
      </c>
      <c r="DA24" s="13">
        <v>36104</v>
      </c>
    </row>
    <row customHeight="true" ht="15" r="25"/>
    <row customHeight="true" ht="15" r="26">
      <c r="B26" s="13" t="str">
        <v>第四版8/16</v>
      </c>
    </row>
    <row customHeight="true" ht="16" r="27">
      <c r="A27" s="154"/>
      <c r="B27" s="152" t="str">
        <v>SKU</v>
      </c>
      <c r="C27" s="152" t="str">
        <v>颜色</v>
      </c>
      <c r="D27" s="152" t="str">
        <v>尺寸</v>
      </c>
      <c r="E27" s="152" t="str">
        <v>下单比列</v>
      </c>
      <c r="F27" s="153" t="str">
        <v>到货比列</v>
      </c>
      <c r="G27" s="153" t="str">
        <v>订单总数</v>
      </c>
      <c r="H27" s="153" t="str">
        <v>已入库</v>
      </c>
      <c r="I27" s="153" t="str">
        <v>未入库</v>
      </c>
      <c r="J27" s="175">
        <v>45503</v>
      </c>
      <c r="K27" s="175">
        <v>45504</v>
      </c>
      <c r="L27" s="175">
        <v>45505</v>
      </c>
      <c r="M27" s="175">
        <v>45506</v>
      </c>
      <c r="N27" s="175">
        <v>45507</v>
      </c>
      <c r="O27" s="175">
        <v>45508</v>
      </c>
      <c r="P27" s="175">
        <v>45509</v>
      </c>
      <c r="Q27" s="175">
        <v>45510</v>
      </c>
      <c r="R27" s="175">
        <v>45511</v>
      </c>
      <c r="S27" s="175">
        <v>45512</v>
      </c>
      <c r="T27" s="175">
        <v>45513</v>
      </c>
      <c r="U27" s="175">
        <v>45514</v>
      </c>
      <c r="V27" s="175">
        <v>45515</v>
      </c>
      <c r="W27" s="175">
        <v>45516</v>
      </c>
      <c r="X27" s="175">
        <v>45517</v>
      </c>
      <c r="Y27" s="175">
        <v>45518</v>
      </c>
      <c r="Z27" s="175">
        <v>45519</v>
      </c>
      <c r="AA27" s="175">
        <v>45520</v>
      </c>
      <c r="AB27" s="175">
        <v>45521</v>
      </c>
      <c r="AC27" s="175">
        <v>45522</v>
      </c>
      <c r="AD27" s="175">
        <v>45523</v>
      </c>
      <c r="AE27" s="175">
        <v>45524</v>
      </c>
      <c r="AF27" s="175">
        <v>45525</v>
      </c>
      <c r="AG27" s="175">
        <v>45526</v>
      </c>
      <c r="AH27" s="175">
        <v>45527</v>
      </c>
      <c r="AI27" s="175">
        <v>45528</v>
      </c>
      <c r="AJ27" s="175">
        <v>45529</v>
      </c>
      <c r="AK27" s="175">
        <v>45530</v>
      </c>
      <c r="AL27" s="175">
        <v>45531</v>
      </c>
      <c r="AM27" s="175">
        <v>45532</v>
      </c>
      <c r="AN27" s="175">
        <v>45533</v>
      </c>
      <c r="AO27" s="175">
        <v>45534</v>
      </c>
      <c r="AP27" s="175">
        <v>45535</v>
      </c>
      <c r="AQ27" s="175" t="str">
        <v>8月出入库总数</v>
      </c>
      <c r="AR27" s="175">
        <v>45536</v>
      </c>
      <c r="AS27" s="175">
        <v>45537</v>
      </c>
      <c r="AT27" s="175">
        <v>45538</v>
      </c>
      <c r="AU27" s="175">
        <v>45539</v>
      </c>
      <c r="AV27" s="175">
        <v>45540</v>
      </c>
      <c r="AW27" s="175">
        <v>45541</v>
      </c>
      <c r="AX27" s="175">
        <v>45542</v>
      </c>
      <c r="AY27" s="175">
        <v>45543</v>
      </c>
      <c r="AZ27" s="175">
        <v>45544</v>
      </c>
      <c r="BA27" s="175">
        <v>45545</v>
      </c>
      <c r="BB27" s="175">
        <v>45546</v>
      </c>
      <c r="BC27" s="175">
        <v>45547</v>
      </c>
      <c r="BD27" s="175">
        <v>45548</v>
      </c>
      <c r="BE27" s="175">
        <v>45549</v>
      </c>
      <c r="BF27" s="175">
        <v>45550</v>
      </c>
      <c r="BG27" s="175">
        <v>45551</v>
      </c>
      <c r="BH27" s="175">
        <v>45552</v>
      </c>
      <c r="BI27" s="175">
        <v>45553</v>
      </c>
      <c r="BJ27" s="175">
        <v>45554</v>
      </c>
      <c r="BK27" s="175">
        <v>45555</v>
      </c>
      <c r="BL27" s="175">
        <v>45556</v>
      </c>
      <c r="BM27" s="175">
        <v>45557</v>
      </c>
      <c r="BN27" s="175">
        <v>45558</v>
      </c>
      <c r="BO27" s="175">
        <v>45559</v>
      </c>
      <c r="BP27" s="175">
        <v>45560</v>
      </c>
      <c r="BQ27" s="175">
        <v>45561</v>
      </c>
      <c r="BR27" s="175">
        <v>45562</v>
      </c>
      <c r="BS27" s="175">
        <v>45563</v>
      </c>
      <c r="BT27" s="175">
        <v>45564</v>
      </c>
      <c r="BU27" s="175">
        <v>45565</v>
      </c>
      <c r="BV27" s="175" t="str">
        <v>9月出入库总数</v>
      </c>
      <c r="BW27" s="175">
        <v>45566</v>
      </c>
      <c r="BX27" s="175">
        <v>45567</v>
      </c>
      <c r="BY27" s="175">
        <v>45568</v>
      </c>
      <c r="BZ27" s="175">
        <v>45569</v>
      </c>
      <c r="CA27" s="175">
        <v>45570</v>
      </c>
      <c r="CB27" s="175">
        <v>45571</v>
      </c>
      <c r="CC27" s="175">
        <v>45572</v>
      </c>
      <c r="CD27" s="175">
        <v>45573</v>
      </c>
      <c r="CE27" s="175">
        <v>45574</v>
      </c>
      <c r="CF27" s="175">
        <v>45575</v>
      </c>
      <c r="CG27" s="175">
        <v>45576</v>
      </c>
      <c r="CH27" s="175">
        <v>45577</v>
      </c>
      <c r="CI27" s="175">
        <v>45578</v>
      </c>
      <c r="CJ27" s="175">
        <v>45579</v>
      </c>
      <c r="CK27" s="175">
        <v>45580</v>
      </c>
      <c r="CL27" s="175">
        <v>45581</v>
      </c>
      <c r="CM27" s="175">
        <v>45582</v>
      </c>
      <c r="CN27" s="175">
        <v>45583</v>
      </c>
      <c r="CO27" s="175">
        <v>45584</v>
      </c>
      <c r="CP27" s="175">
        <v>45585</v>
      </c>
      <c r="CQ27" s="175">
        <v>45586</v>
      </c>
      <c r="CR27" s="175">
        <v>45587</v>
      </c>
      <c r="CS27" s="175">
        <v>45588</v>
      </c>
      <c r="CT27" s="175">
        <v>45589</v>
      </c>
      <c r="CU27" s="175">
        <v>45590</v>
      </c>
      <c r="CV27" s="175">
        <v>45591</v>
      </c>
      <c r="CW27" s="175">
        <v>45592</v>
      </c>
      <c r="CX27" s="175">
        <v>45593</v>
      </c>
      <c r="CY27" s="175">
        <v>45594</v>
      </c>
      <c r="CZ27" s="175">
        <v>45595</v>
      </c>
      <c r="DA27" s="175" t="str">
        <v>10月出入库总数</v>
      </c>
    </row>
    <row customHeight="true" ht="17" r="28">
      <c r="A28" s="7" t="str">
        <v>整被到货计划</v>
      </c>
      <c r="B28" s="176" t="str">
        <v>12800025601141516</v>
      </c>
      <c r="C28" s="157" t="str">
        <v>深空蓝</v>
      </c>
      <c r="D28" s="157" t="str">
        <v>150*200cm</v>
      </c>
      <c r="E28" s="162">
        <f>G28/G37</f>
      </c>
      <c r="F28" s="162">
        <f>H28/H37</f>
      </c>
      <c r="G28" s="161">
        <f>G52+G76</f>
      </c>
      <c r="H28" s="157">
        <f>AQ38</f>
      </c>
      <c r="I28" s="157">
        <f>G28-H28</f>
      </c>
      <c r="J28" s="111">
        <f>J52+J76</f>
      </c>
      <c r="K28" s="111">
        <f>K52+K76</f>
      </c>
      <c r="L28" s="111">
        <f>L52+L76</f>
      </c>
      <c r="M28" s="111">
        <f>M52+M76</f>
      </c>
      <c r="N28" s="111">
        <f>N52+N76</f>
      </c>
      <c r="O28" s="111">
        <f>O52+O76</f>
      </c>
      <c r="P28" s="111">
        <f>P52+P76</f>
      </c>
      <c r="Q28" s="111">
        <f>Q52+Q76</f>
      </c>
      <c r="R28" s="111">
        <f>R52+R76</f>
      </c>
      <c r="S28" s="111">
        <f>S52+S76</f>
      </c>
      <c r="T28" s="111">
        <f>T52+T76</f>
      </c>
      <c r="U28" s="111">
        <f>U52+U76</f>
      </c>
      <c r="V28" s="111">
        <f>V52+V76</f>
      </c>
      <c r="W28" s="111">
        <f>W52+W76</f>
      </c>
      <c r="X28" s="111">
        <f>X52+X76</f>
      </c>
      <c r="Y28" s="111">
        <f>Y52+Y76</f>
      </c>
      <c r="Z28" s="111">
        <f>Z52+Z76</f>
      </c>
      <c r="AA28" s="111">
        <f>AA52+AA76</f>
      </c>
      <c r="AB28" s="111">
        <f>AB52+AB76</f>
      </c>
      <c r="AC28" s="111">
        <f>AC52+AC76</f>
      </c>
      <c r="AD28" s="111">
        <f>AD52+AD76</f>
      </c>
      <c r="AE28" s="111">
        <f>AE52+AE76</f>
      </c>
      <c r="AF28" s="111">
        <f>AF52+AF76</f>
      </c>
      <c r="AG28" s="111">
        <f>AG52+AG76</f>
      </c>
      <c r="AH28" s="111">
        <f>AH52+AH76</f>
      </c>
      <c r="AI28" s="111">
        <f>AI52+AI76</f>
      </c>
      <c r="AJ28" s="111">
        <f>AJ52+AJ76</f>
      </c>
      <c r="AK28" s="111">
        <f>AK52+AK76</f>
      </c>
      <c r="AL28" s="111">
        <f>AL52+AL76</f>
      </c>
      <c r="AM28" s="111">
        <f>AM52+AM76</f>
      </c>
      <c r="AN28" s="111">
        <f>AN52+AN76</f>
      </c>
      <c r="AO28" s="111">
        <f>AO52+AO76</f>
      </c>
      <c r="AP28" s="111">
        <f>AP52+AP76</f>
      </c>
      <c r="AQ28" s="160">
        <f>SUM(L28:AP28)</f>
      </c>
      <c r="AR28" s="111">
        <f>AR52+AR76</f>
      </c>
      <c r="AS28" s="111">
        <f>AS52+AS76</f>
      </c>
      <c r="AT28" s="111">
        <f>AT52+AT76</f>
      </c>
      <c r="AU28" s="111">
        <f>AU52+AU76</f>
      </c>
      <c r="AV28" s="111">
        <f>AV52+AV76</f>
      </c>
      <c r="AW28" s="111">
        <f>AW52+AW76</f>
      </c>
      <c r="AX28" s="111">
        <f>AX52+AX76</f>
      </c>
      <c r="AY28" s="111">
        <f>AY52+AY76</f>
      </c>
      <c r="AZ28" s="111">
        <f>AZ52+AZ76</f>
      </c>
      <c r="BA28" s="111">
        <f>BA52+BA76</f>
      </c>
      <c r="BB28" s="111">
        <f>BB52+BB76</f>
      </c>
      <c r="BC28" s="111">
        <f>BC52+BC76</f>
      </c>
      <c r="BD28" s="111">
        <f>BD52+BD76</f>
      </c>
      <c r="BE28" s="111">
        <f>BE52+BE76</f>
      </c>
      <c r="BF28" s="111">
        <f>BF52+BF76</f>
      </c>
      <c r="BG28" s="111">
        <f>BG52+BG76</f>
      </c>
      <c r="BH28" s="111">
        <f>BH52+BH76</f>
      </c>
      <c r="BI28" s="111">
        <f>BI52+BI76</f>
      </c>
      <c r="BJ28" s="111">
        <f>BJ52+BJ76</f>
      </c>
      <c r="BK28" s="111">
        <f>BK52+BK76</f>
      </c>
      <c r="BL28" s="111">
        <f>BL52+BL76</f>
      </c>
      <c r="BM28" s="111">
        <f>BM52+BM76</f>
      </c>
      <c r="BN28" s="111">
        <f>BN52+BN76</f>
      </c>
      <c r="BO28" s="111">
        <f>BO52+BO76</f>
      </c>
      <c r="BP28" s="111">
        <f>BP52+BP76</f>
      </c>
      <c r="BQ28" s="111">
        <f>BQ52+BQ76</f>
      </c>
      <c r="BR28" s="111">
        <f>BR52+BR76</f>
      </c>
      <c r="BS28" s="111">
        <f>BS52+BS76</f>
      </c>
      <c r="BT28" s="111">
        <f>BT52+BT76</f>
      </c>
      <c r="BU28" s="111">
        <f>BU52+BU76</f>
      </c>
      <c r="BV28" s="159">
        <f>SUM(AR28:BU28)</f>
      </c>
      <c r="BW28" s="111">
        <f>BW52+BW76</f>
      </c>
      <c r="BX28" s="111">
        <f>BX52+BX76</f>
      </c>
      <c r="BY28" s="111">
        <f>BY52+BY76</f>
      </c>
      <c r="BZ28" s="111">
        <f>BZ52+BZ76</f>
      </c>
      <c r="CA28" s="111">
        <f>CA52+CA76</f>
      </c>
      <c r="CB28" s="111">
        <f>CB52+CB76</f>
      </c>
      <c r="CC28" s="111">
        <f>CC52+CC76</f>
      </c>
      <c r="CD28" s="111">
        <f>CD52+CD76</f>
      </c>
      <c r="CE28" s="111">
        <f>CE52+CE76</f>
      </c>
      <c r="CF28" s="111">
        <f>CF52+CF76</f>
      </c>
      <c r="CG28" s="111">
        <f>CG52+CG76</f>
      </c>
      <c r="CH28" s="111">
        <f>CH52+CH76</f>
      </c>
      <c r="CI28" s="111">
        <f>CI52+CI76</f>
      </c>
      <c r="CJ28" s="111">
        <f>CJ52+CJ76</f>
      </c>
      <c r="CK28" s="111">
        <f>CK52+CK76</f>
      </c>
      <c r="CL28" s="111">
        <f>CL52+CL76</f>
      </c>
      <c r="CM28" s="111">
        <f>CM52+CM76</f>
      </c>
      <c r="CN28" s="111">
        <f>CN52+CN76</f>
      </c>
      <c r="CO28" s="111">
        <f>CO52+CO76</f>
      </c>
      <c r="CP28" s="111">
        <f>CP52+CP76</f>
      </c>
      <c r="CQ28" s="111">
        <f>CQ52+CQ76</f>
      </c>
      <c r="CR28" s="111">
        <f>CR52+CR76</f>
      </c>
      <c r="CS28" s="111">
        <f>CS52+CS76</f>
      </c>
      <c r="CT28" s="111">
        <f>CT52+CT76</f>
      </c>
      <c r="CU28" s="111">
        <f>CU52+CU76</f>
      </c>
      <c r="CV28" s="111">
        <f>CV52+CV76</f>
      </c>
      <c r="CW28" s="111">
        <f>CW52+CW76</f>
      </c>
      <c r="CX28" s="111">
        <f>CX52+CX76</f>
      </c>
      <c r="CY28" s="111">
        <f>CY52+CY76</f>
      </c>
      <c r="CZ28" s="111">
        <f>CZ52+CZ76</f>
      </c>
      <c r="DA28" s="159">
        <f>SUM(BW28:CZ28)</f>
      </c>
    </row>
    <row customHeight="true" ht="17" r="29">
      <c r="A29" s="7"/>
      <c r="B29" s="158" t="str">
        <v>12800025601141514</v>
      </c>
      <c r="C29" s="157"/>
      <c r="D29" s="161" t="str">
        <v>200*230cm</v>
      </c>
      <c r="E29" s="162">
        <f>G29/G37</f>
      </c>
      <c r="F29" s="162">
        <f>H29/H37</f>
      </c>
      <c r="G29" s="161">
        <f>G53+G77</f>
      </c>
      <c r="H29" s="157">
        <f>AQ39</f>
      </c>
      <c r="I29" s="157">
        <f>G29-H29</f>
      </c>
      <c r="J29" s="111">
        <f>J53+J77</f>
      </c>
      <c r="K29" s="111">
        <f>K53+K77</f>
      </c>
      <c r="L29" s="111">
        <f>L53+L77</f>
      </c>
      <c r="M29" s="111">
        <f>M53+M77</f>
      </c>
      <c r="N29" s="111">
        <f>N53+N77</f>
      </c>
      <c r="O29" s="111">
        <f>O53+O77</f>
      </c>
      <c r="P29" s="111">
        <f>P53+P77</f>
      </c>
      <c r="Q29" s="111">
        <f>Q53+Q77</f>
      </c>
      <c r="R29" s="111">
        <f>R53+R77</f>
      </c>
      <c r="S29" s="111">
        <f>S53+S77</f>
      </c>
      <c r="T29" s="111">
        <f>T53+T77</f>
      </c>
      <c r="U29" s="111">
        <f>U53+U77</f>
      </c>
      <c r="V29" s="111">
        <f>V53+V77</f>
      </c>
      <c r="W29" s="111">
        <f>W53+W77</f>
      </c>
      <c r="X29" s="111">
        <f>X53+X77</f>
      </c>
      <c r="Y29" s="111">
        <f>Y53+Y77</f>
      </c>
      <c r="Z29" s="111">
        <f>Z53+Z77</f>
      </c>
      <c r="AA29" s="111">
        <f>AA53+AA77</f>
      </c>
      <c r="AB29" s="111">
        <f>AB53+AB77</f>
      </c>
      <c r="AC29" s="111">
        <f>AC53+AC77</f>
      </c>
      <c r="AD29" s="111">
        <f>AD53+AD77</f>
      </c>
      <c r="AE29" s="111">
        <f>AE53+AE77</f>
      </c>
      <c r="AF29" s="111">
        <f>AF53+AF77</f>
      </c>
      <c r="AG29" s="111">
        <f>AG53+AG77</f>
      </c>
      <c r="AH29" s="111">
        <f>AH53+AH77</f>
      </c>
      <c r="AI29" s="111">
        <f>AI53+AI77</f>
      </c>
      <c r="AJ29" s="111">
        <f>AJ53+AJ77</f>
      </c>
      <c r="AK29" s="111">
        <f>AK53+AK77</f>
      </c>
      <c r="AL29" s="111">
        <f>AL53+AL77</f>
      </c>
      <c r="AM29" s="111">
        <f>AM53+AM77</f>
      </c>
      <c r="AN29" s="111">
        <f>AN53+AN77</f>
      </c>
      <c r="AO29" s="111">
        <f>AO53+AO77</f>
      </c>
      <c r="AP29" s="111">
        <f>AP53+AP77</f>
      </c>
      <c r="AQ29" s="160">
        <f>SUM(L29:AP29)</f>
      </c>
      <c r="AR29" s="111">
        <f>AR53+AR77</f>
      </c>
      <c r="AS29" s="111">
        <f>AS53+AS77</f>
      </c>
      <c r="AT29" s="111">
        <f>AT53+AT77</f>
      </c>
      <c r="AU29" s="111">
        <f>AU53+AU77</f>
      </c>
      <c r="AV29" s="111">
        <f>AV53+AV77</f>
      </c>
      <c r="AW29" s="111">
        <f>AW53+AW77</f>
      </c>
      <c r="AX29" s="111">
        <f>AX53+AX77</f>
      </c>
      <c r="AY29" s="111">
        <f>AY53+AY77</f>
      </c>
      <c r="AZ29" s="111">
        <f>AZ53+AZ77</f>
      </c>
      <c r="BA29" s="111">
        <f>BA53+BA77</f>
      </c>
      <c r="BB29" s="111">
        <f>BB53+BB77</f>
      </c>
      <c r="BC29" s="111">
        <f>BC53+BC77</f>
      </c>
      <c r="BD29" s="111">
        <f>BD53+BD77</f>
      </c>
      <c r="BE29" s="111">
        <f>BE53+BE77</f>
      </c>
      <c r="BF29" s="111">
        <f>BF53+BF77</f>
      </c>
      <c r="BG29" s="111">
        <f>BG53+BG77</f>
      </c>
      <c r="BH29" s="111">
        <f>BH53+BH77</f>
      </c>
      <c r="BI29" s="111">
        <f>BI53+BI77</f>
      </c>
      <c r="BJ29" s="111">
        <f>BJ53+BJ77</f>
      </c>
      <c r="BK29" s="111">
        <f>BK53+BK77</f>
      </c>
      <c r="BL29" s="111">
        <f>BL53+BL77</f>
      </c>
      <c r="BM29" s="111">
        <f>BM53+BM77</f>
      </c>
      <c r="BN29" s="111">
        <f>BN53+BN77</f>
      </c>
      <c r="BO29" s="111">
        <f>BO53+BO77</f>
      </c>
      <c r="BP29" s="111">
        <f>BP53+BP77</f>
      </c>
      <c r="BQ29" s="111">
        <f>BQ53+BQ77</f>
      </c>
      <c r="BR29" s="111">
        <f>BR53+BR77</f>
      </c>
      <c r="BS29" s="111">
        <f>BS53+BS77</f>
      </c>
      <c r="BT29" s="111">
        <f>BT53+BT77</f>
      </c>
      <c r="BU29" s="111">
        <f>BU53+BU77</f>
      </c>
      <c r="BV29" s="159">
        <f>SUM(AR29:BU29)</f>
      </c>
      <c r="BW29" s="111">
        <f>BW53+BW77</f>
      </c>
      <c r="BX29" s="111">
        <f>BX53+BX77</f>
      </c>
      <c r="BY29" s="111">
        <f>BY53+BY77</f>
      </c>
      <c r="BZ29" s="111">
        <f>BZ53+BZ77</f>
      </c>
      <c r="CA29" s="111">
        <f>CA53+CA77</f>
      </c>
      <c r="CB29" s="111">
        <f>CB53+CB77</f>
      </c>
      <c r="CC29" s="111">
        <f>CC53+CC77</f>
      </c>
      <c r="CD29" s="111">
        <f>CD53+CD77</f>
      </c>
      <c r="CE29" s="111">
        <f>CE53+CE77</f>
      </c>
      <c r="CF29" s="111">
        <f>CF53+CF77</f>
      </c>
      <c r="CG29" s="111">
        <f>CG53+CG77</f>
      </c>
      <c r="CH29" s="111">
        <f>CH53+CH77</f>
      </c>
      <c r="CI29" s="111">
        <f>CI53+CI77</f>
      </c>
      <c r="CJ29" s="111">
        <f>CJ53+CJ77</f>
      </c>
      <c r="CK29" s="111">
        <f>CK53+CK77</f>
      </c>
      <c r="CL29" s="111">
        <f>CL53+CL77</f>
      </c>
      <c r="CM29" s="111">
        <f>CM53+CM77</f>
      </c>
      <c r="CN29" s="111">
        <f>CN53+CN77</f>
      </c>
      <c r="CO29" s="111">
        <f>CO53+CO77</f>
      </c>
      <c r="CP29" s="111">
        <f>CP53+CP77</f>
      </c>
      <c r="CQ29" s="111">
        <f>CQ53+CQ77</f>
      </c>
      <c r="CR29" s="111">
        <f>CR53+CR77</f>
      </c>
      <c r="CS29" s="111">
        <f>CS53+CS77</f>
      </c>
      <c r="CT29" s="111">
        <f>CT53+CT77</f>
      </c>
      <c r="CU29" s="111">
        <f>CU53+CU77</f>
      </c>
      <c r="CV29" s="111">
        <f>CV53+CV77</f>
      </c>
      <c r="CW29" s="111">
        <f>CW53+CW77</f>
      </c>
      <c r="CX29" s="111">
        <f>CX53+CX77</f>
      </c>
      <c r="CY29" s="111">
        <f>CY53+CY77</f>
      </c>
      <c r="CZ29" s="111">
        <f>CZ53+CZ77</f>
      </c>
      <c r="DA29" s="159">
        <f>SUM(BW29:CZ29)</f>
      </c>
    </row>
    <row customHeight="true" ht="16" r="30">
      <c r="A30" s="7"/>
      <c r="B30" s="158" t="str">
        <v>12800025601141513</v>
      </c>
      <c r="C30" s="157"/>
      <c r="D30" s="161" t="str">
        <v>220*240cm</v>
      </c>
      <c r="E30" s="162">
        <f>G30/G37</f>
      </c>
      <c r="F30" s="162">
        <f>H30/H37</f>
      </c>
      <c r="G30" s="161">
        <f>G54+G78</f>
      </c>
      <c r="H30" s="157">
        <f>AQ40</f>
      </c>
      <c r="I30" s="157">
        <f>G30-H30</f>
      </c>
      <c r="J30" s="111">
        <f>J54+J78</f>
      </c>
      <c r="K30" s="111">
        <f>K54+K78</f>
      </c>
      <c r="L30" s="111">
        <f>L54+L78</f>
      </c>
      <c r="M30" s="111">
        <f>M54+M78</f>
      </c>
      <c r="N30" s="111">
        <f>N54+N78</f>
      </c>
      <c r="O30" s="111">
        <f>O54+O78</f>
      </c>
      <c r="P30" s="111">
        <f>P54+P78</f>
      </c>
      <c r="Q30" s="111">
        <f>Q54+Q78</f>
      </c>
      <c r="R30" s="111">
        <f>R54+R78</f>
      </c>
      <c r="S30" s="111">
        <f>S54+S78</f>
      </c>
      <c r="T30" s="111">
        <f>T54+T78</f>
      </c>
      <c r="U30" s="111">
        <f>U54+U78</f>
      </c>
      <c r="V30" s="111">
        <f>V54+V78</f>
      </c>
      <c r="W30" s="111">
        <f>W54+W78</f>
      </c>
      <c r="X30" s="111">
        <f>X54+X78</f>
      </c>
      <c r="Y30" s="111">
        <f>Y54+Y78</f>
      </c>
      <c r="Z30" s="111">
        <f>Z54+Z78</f>
      </c>
      <c r="AA30" s="111">
        <f>AA54+AA78</f>
      </c>
      <c r="AB30" s="111">
        <f>AB54+AB78</f>
      </c>
      <c r="AC30" s="111">
        <f>AC54+AC78</f>
      </c>
      <c r="AD30" s="111">
        <f>AD54+AD78</f>
      </c>
      <c r="AE30" s="111">
        <f>AE54+AE78</f>
      </c>
      <c r="AF30" s="111">
        <f>AF54+AF78</f>
      </c>
      <c r="AG30" s="111">
        <f>AG54+AG78</f>
      </c>
      <c r="AH30" s="111">
        <f>AH54+AH78</f>
      </c>
      <c r="AI30" s="111">
        <f>AI54+AI78</f>
      </c>
      <c r="AJ30" s="111">
        <f>AJ54+AJ78</f>
      </c>
      <c r="AK30" s="111">
        <f>AK54+AK78</f>
      </c>
      <c r="AL30" s="111">
        <f>AL54+AL78</f>
      </c>
      <c r="AM30" s="111">
        <f>AM54+AM78</f>
      </c>
      <c r="AN30" s="111">
        <f>AN54+AN78</f>
      </c>
      <c r="AO30" s="111">
        <f>AO54+AO78</f>
      </c>
      <c r="AP30" s="111">
        <f>AP54+AP78</f>
      </c>
      <c r="AQ30" s="160">
        <f>SUM(L30:AP30)</f>
      </c>
      <c r="AR30" s="111">
        <f>AR54+AR78</f>
      </c>
      <c r="AS30" s="111">
        <f>AS54+AS78</f>
      </c>
      <c r="AT30" s="111">
        <f>AT54+AT78</f>
      </c>
      <c r="AU30" s="111">
        <f>AU54+AU78</f>
      </c>
      <c r="AV30" s="111">
        <f>AV54+AV78</f>
      </c>
      <c r="AW30" s="111">
        <f>AW54+AW78</f>
      </c>
      <c r="AX30" s="111">
        <f>AX54+AX78</f>
      </c>
      <c r="AY30" s="111">
        <f>AY54+AY78</f>
      </c>
      <c r="AZ30" s="111">
        <f>AZ54+AZ78</f>
      </c>
      <c r="BA30" s="111">
        <f>BA54+BA78</f>
      </c>
      <c r="BB30" s="111">
        <f>BB54+BB78</f>
      </c>
      <c r="BC30" s="111">
        <f>BC54+BC78</f>
      </c>
      <c r="BD30" s="111">
        <f>BD54+BD78</f>
      </c>
      <c r="BE30" s="111">
        <f>BE54+BE78</f>
      </c>
      <c r="BF30" s="111">
        <f>BF54+BF78</f>
      </c>
      <c r="BG30" s="111">
        <f>BG54+BG78</f>
      </c>
      <c r="BH30" s="111">
        <f>BH54+BH78</f>
      </c>
      <c r="BI30" s="111">
        <f>BI54+BI78</f>
      </c>
      <c r="BJ30" s="111">
        <f>BJ54+BJ78</f>
      </c>
      <c r="BK30" s="111">
        <f>BK54+BK78</f>
      </c>
      <c r="BL30" s="111">
        <f>BL54+BL78</f>
      </c>
      <c r="BM30" s="111">
        <f>BM54+BM78</f>
      </c>
      <c r="BN30" s="111">
        <f>BN54+BN78</f>
      </c>
      <c r="BO30" s="111">
        <f>BO54+BO78</f>
      </c>
      <c r="BP30" s="111">
        <f>BP54+BP78</f>
      </c>
      <c r="BQ30" s="111">
        <f>BQ54+BQ78</f>
      </c>
      <c r="BR30" s="111">
        <f>BR54+BR78</f>
      </c>
      <c r="BS30" s="111">
        <f>BS54+BS78</f>
      </c>
      <c r="BT30" s="111">
        <f>BT54+BT78</f>
      </c>
      <c r="BU30" s="111">
        <f>BU54+BU78</f>
      </c>
      <c r="BV30" s="159">
        <f>SUM(AR30:BU30)</f>
      </c>
      <c r="BW30" s="111">
        <f>BW54+BW78</f>
      </c>
      <c r="BX30" s="111">
        <f>BX54+BX78</f>
      </c>
      <c r="BY30" s="111">
        <f>BY54+BY78</f>
      </c>
      <c r="BZ30" s="111">
        <f>BZ54+BZ78</f>
      </c>
      <c r="CA30" s="111">
        <f>CA54+CA78</f>
      </c>
      <c r="CB30" s="111">
        <f>CB54+CB78</f>
      </c>
      <c r="CC30" s="111">
        <f>CC54+CC78</f>
      </c>
      <c r="CD30" s="111">
        <f>CD54+CD78</f>
      </c>
      <c r="CE30" s="111">
        <f>CE54+CE78</f>
      </c>
      <c r="CF30" s="111">
        <f>CF54+CF78</f>
      </c>
      <c r="CG30" s="111">
        <f>CG54+CG78</f>
      </c>
      <c r="CH30" s="111">
        <f>CH54+CH78</f>
      </c>
      <c r="CI30" s="111">
        <f>CI54+CI78</f>
      </c>
      <c r="CJ30" s="111">
        <f>CJ54+CJ78</f>
      </c>
      <c r="CK30" s="111">
        <f>CK54+CK78</f>
      </c>
      <c r="CL30" s="111">
        <f>CL54+CL78</f>
      </c>
      <c r="CM30" s="111">
        <f>CM54+CM78</f>
      </c>
      <c r="CN30" s="111">
        <f>CN54+CN78</f>
      </c>
      <c r="CO30" s="111">
        <f>CO54+CO78</f>
      </c>
      <c r="CP30" s="111">
        <f>CP54+CP78</f>
      </c>
      <c r="CQ30" s="111">
        <f>CQ54+CQ78</f>
      </c>
      <c r="CR30" s="111">
        <f>CR54+CR78</f>
      </c>
      <c r="CS30" s="111">
        <f>CS54+CS78</f>
      </c>
      <c r="CT30" s="111">
        <f>CT54+CT78</f>
      </c>
      <c r="CU30" s="111">
        <f>CU54+CU78</f>
      </c>
      <c r="CV30" s="111">
        <f>CV54+CV78</f>
      </c>
      <c r="CW30" s="111">
        <f>CW54+CW78</f>
      </c>
      <c r="CX30" s="111">
        <f>CX54+CX78</f>
      </c>
      <c r="CY30" s="111">
        <f>CY54+CY78</f>
      </c>
      <c r="CZ30" s="111">
        <f>CZ54+CZ78</f>
      </c>
      <c r="DA30" s="159">
        <f>SUM(BW30:CZ30)</f>
      </c>
    </row>
    <row customHeight="true" ht="17" r="31">
      <c r="A31" s="7"/>
      <c r="B31" s="158" t="str">
        <v>12800025601141416</v>
      </c>
      <c r="C31" s="161" t="str">
        <v>黎明灰</v>
      </c>
      <c r="D31" s="161" t="str">
        <v>150*200cm</v>
      </c>
      <c r="E31" s="162">
        <f>G31/G37</f>
      </c>
      <c r="F31" s="162">
        <f>H31/H37</f>
      </c>
      <c r="G31" s="161">
        <f>G55+G79</f>
      </c>
      <c r="H31" s="157">
        <f>AQ41</f>
      </c>
      <c r="I31" s="157">
        <f>G31-H31</f>
      </c>
      <c r="J31" s="111">
        <f>J55+J79</f>
      </c>
      <c r="K31" s="111">
        <f>K55+K79</f>
      </c>
      <c r="L31" s="111">
        <f>L55+L79</f>
      </c>
      <c r="M31" s="111">
        <f>M55+M79</f>
      </c>
      <c r="N31" s="111">
        <f>N55+N79</f>
      </c>
      <c r="O31" s="111">
        <f>O55+O79</f>
      </c>
      <c r="P31" s="111">
        <f>P55+P79</f>
      </c>
      <c r="Q31" s="111">
        <f>Q55+Q79</f>
      </c>
      <c r="R31" s="111">
        <f>R55+R79</f>
      </c>
      <c r="S31" s="111">
        <f>S55+S79</f>
      </c>
      <c r="T31" s="111">
        <f>T55+T79</f>
      </c>
      <c r="U31" s="111">
        <f>U55+U79</f>
      </c>
      <c r="V31" s="111">
        <f>V55+V79</f>
      </c>
      <c r="W31" s="111">
        <f>W55+W79</f>
      </c>
      <c r="X31" s="111">
        <f>X55+X79</f>
      </c>
      <c r="Y31" s="111">
        <f>Y55+Y79</f>
      </c>
      <c r="Z31" s="111">
        <f>Z55+Z79</f>
      </c>
      <c r="AA31" s="111">
        <f>AA55+AA79</f>
      </c>
      <c r="AB31" s="111">
        <f>AB55+AB79</f>
      </c>
      <c r="AC31" s="111">
        <f>AC55+AC79</f>
      </c>
      <c r="AD31" s="111">
        <f>AD55+AD79</f>
      </c>
      <c r="AE31" s="111">
        <f>AE55+AE79</f>
      </c>
      <c r="AF31" s="111">
        <f>AF55+AF79</f>
      </c>
      <c r="AG31" s="111">
        <f>AG55+AG79</f>
      </c>
      <c r="AH31" s="111">
        <f>AH55+AH79</f>
      </c>
      <c r="AI31" s="111">
        <f>AI55+AI79</f>
      </c>
      <c r="AJ31" s="111">
        <f>AJ55+AJ79</f>
      </c>
      <c r="AK31" s="111">
        <f>AK55+AK79</f>
      </c>
      <c r="AL31" s="111">
        <f>AL55+AL79</f>
      </c>
      <c r="AM31" s="111">
        <f>AM55+AM79</f>
      </c>
      <c r="AN31" s="111">
        <f>AN55+AN79</f>
      </c>
      <c r="AO31" s="111">
        <f>AO55+AO79</f>
      </c>
      <c r="AP31" s="111">
        <f>AP55+AP79</f>
      </c>
      <c r="AQ31" s="160">
        <f>SUM(L31:AP31)</f>
      </c>
      <c r="AR31" s="111">
        <f>AR55+AR79</f>
      </c>
      <c r="AS31" s="111">
        <f>AS55+AS79</f>
      </c>
      <c r="AT31" s="111">
        <f>AT55+AT79</f>
      </c>
      <c r="AU31" s="111">
        <f>AU55+AU79</f>
      </c>
      <c r="AV31" s="111">
        <f>AV55+AV79</f>
      </c>
      <c r="AW31" s="111">
        <f>AW55+AW79</f>
      </c>
      <c r="AX31" s="111">
        <f>AX55+AX79</f>
      </c>
      <c r="AY31" s="111">
        <f>AY55+AY79</f>
      </c>
      <c r="AZ31" s="111">
        <f>AZ55+AZ79</f>
      </c>
      <c r="BA31" s="111">
        <f>BA55+BA79</f>
      </c>
      <c r="BB31" s="111">
        <f>BB55+BB79</f>
      </c>
      <c r="BC31" s="111">
        <f>BC55+BC79</f>
      </c>
      <c r="BD31" s="111">
        <f>BD55+BD79</f>
      </c>
      <c r="BE31" s="111">
        <f>BE55+BE79</f>
      </c>
      <c r="BF31" s="111">
        <f>BF55+BF79</f>
      </c>
      <c r="BG31" s="111">
        <f>BG55+BG79</f>
      </c>
      <c r="BH31" s="111">
        <f>BH55+BH79</f>
      </c>
      <c r="BI31" s="111">
        <f>BI55+BI79</f>
      </c>
      <c r="BJ31" s="111">
        <f>BJ55+BJ79</f>
      </c>
      <c r="BK31" s="111">
        <f>BK55+BK79</f>
      </c>
      <c r="BL31" s="111">
        <f>BL55+BL79</f>
      </c>
      <c r="BM31" s="111">
        <f>BM55+BM79</f>
      </c>
      <c r="BN31" s="111">
        <f>BN55+BN79</f>
      </c>
      <c r="BO31" s="111">
        <f>BO55+BO79</f>
      </c>
      <c r="BP31" s="111">
        <f>BP55+BP79</f>
      </c>
      <c r="BQ31" s="111">
        <f>BQ55+BQ79</f>
      </c>
      <c r="BR31" s="111">
        <f>BR55+BR79</f>
      </c>
      <c r="BS31" s="111">
        <f>BS55+BS79</f>
      </c>
      <c r="BT31" s="111">
        <f>BT55+BT79</f>
      </c>
      <c r="BU31" s="111">
        <f>BU55+BU79</f>
      </c>
      <c r="BV31" s="159">
        <f>SUM(AR31:BU31)</f>
      </c>
      <c r="BW31" s="111">
        <f>BW55+BW79</f>
      </c>
      <c r="BX31" s="111">
        <f>BX55+BX79</f>
      </c>
      <c r="BY31" s="111">
        <f>BY55+BY79</f>
      </c>
      <c r="BZ31" s="111">
        <f>BZ55+BZ79</f>
      </c>
      <c r="CA31" s="111">
        <f>CA55+CA79</f>
      </c>
      <c r="CB31" s="111">
        <f>CB55+CB79</f>
      </c>
      <c r="CC31" s="111">
        <f>CC55+CC79</f>
      </c>
      <c r="CD31" s="111">
        <f>CD55+CD79</f>
      </c>
      <c r="CE31" s="111">
        <f>CE55+CE79</f>
      </c>
      <c r="CF31" s="111">
        <f>CF55+CF79</f>
      </c>
      <c r="CG31" s="111">
        <f>CG55+CG79</f>
      </c>
      <c r="CH31" s="111">
        <f>CH55+CH79</f>
      </c>
      <c r="CI31" s="111">
        <f>CI55+CI79</f>
      </c>
      <c r="CJ31" s="111">
        <f>CJ55+CJ79</f>
      </c>
      <c r="CK31" s="111">
        <f>CK55+CK79</f>
      </c>
      <c r="CL31" s="111">
        <f>CL55+CL79</f>
      </c>
      <c r="CM31" s="111">
        <f>CM55+CM79</f>
      </c>
      <c r="CN31" s="111">
        <f>CN55+CN79</f>
      </c>
      <c r="CO31" s="111">
        <f>CO55+CO79</f>
      </c>
      <c r="CP31" s="111">
        <f>CP55+CP79</f>
      </c>
      <c r="CQ31" s="111">
        <f>CQ55+CQ79</f>
      </c>
      <c r="CR31" s="111">
        <f>CR55+CR79</f>
      </c>
      <c r="CS31" s="111">
        <f>CS55+CS79</f>
      </c>
      <c r="CT31" s="111">
        <f>CT55+CT79</f>
      </c>
      <c r="CU31" s="111">
        <f>CU55+CU79</f>
      </c>
      <c r="CV31" s="111">
        <f>CV55+CV79</f>
      </c>
      <c r="CW31" s="111">
        <f>CW55+CW79</f>
      </c>
      <c r="CX31" s="111">
        <f>CX55+CX79</f>
      </c>
      <c r="CY31" s="111">
        <f>CY55+CY79</f>
      </c>
      <c r="CZ31" s="111">
        <f>CZ55+CZ79</f>
      </c>
      <c r="DA31" s="159">
        <f>SUM(BW31:CZ31)</f>
      </c>
    </row>
    <row customHeight="true" ht="16" r="32">
      <c r="A32" s="7"/>
      <c r="B32" s="158" t="str">
        <v>12800025601141414</v>
      </c>
      <c r="C32" s="161"/>
      <c r="D32" s="161" t="str">
        <v>200*230cm</v>
      </c>
      <c r="E32" s="162">
        <f>G32/G37</f>
      </c>
      <c r="F32" s="162">
        <f>H32/H37</f>
      </c>
      <c r="G32" s="161">
        <f>G56+G80</f>
      </c>
      <c r="H32" s="157">
        <f>AQ42</f>
      </c>
      <c r="I32" s="157">
        <f>G32-H32</f>
      </c>
      <c r="J32" s="111">
        <f>J56+J80</f>
      </c>
      <c r="K32" s="111">
        <f>K56+K80</f>
      </c>
      <c r="L32" s="111">
        <f>L56+L80</f>
      </c>
      <c r="M32" s="111">
        <f>M56+M80</f>
      </c>
      <c r="N32" s="111">
        <f>N56+N80</f>
      </c>
      <c r="O32" s="111">
        <f>O56+O80</f>
      </c>
      <c r="P32" s="111">
        <f>P56+P80</f>
      </c>
      <c r="Q32" s="111">
        <f>Q56+Q80</f>
      </c>
      <c r="R32" s="111">
        <f>R56+R80</f>
      </c>
      <c r="S32" s="111">
        <f>S56+S80</f>
      </c>
      <c r="T32" s="111">
        <f>T56+T80</f>
      </c>
      <c r="U32" s="111">
        <f>U56+U80</f>
      </c>
      <c r="V32" s="111">
        <f>V56+V80</f>
      </c>
      <c r="W32" s="111">
        <f>W56+W80</f>
      </c>
      <c r="X32" s="111">
        <f>X56+X80</f>
      </c>
      <c r="Y32" s="111">
        <f>Y56+Y80</f>
      </c>
      <c r="Z32" s="111">
        <f>Z56+Z80</f>
      </c>
      <c r="AA32" s="111">
        <f>AA56+AA80</f>
      </c>
      <c r="AB32" s="111">
        <f>AB56+AB80</f>
      </c>
      <c r="AC32" s="111">
        <f>AC56+AC80</f>
      </c>
      <c r="AD32" s="111">
        <f>AD56+AD80</f>
      </c>
      <c r="AE32" s="111">
        <f>AE56+AE80</f>
      </c>
      <c r="AF32" s="111">
        <f>AF56+AF80</f>
      </c>
      <c r="AG32" s="111">
        <f>AG56+AG80</f>
      </c>
      <c r="AH32" s="111">
        <f>AH56+AH80</f>
      </c>
      <c r="AI32" s="111">
        <f>AI56+AI80</f>
      </c>
      <c r="AJ32" s="111">
        <f>AJ56+AJ80</f>
      </c>
      <c r="AK32" s="111">
        <f>AK56+AK80</f>
      </c>
      <c r="AL32" s="111">
        <f>AL56+AL80</f>
      </c>
      <c r="AM32" s="111">
        <f>AM56+AM80</f>
      </c>
      <c r="AN32" s="111">
        <f>AN56+AN80</f>
      </c>
      <c r="AO32" s="111">
        <f>AO56+AO80</f>
      </c>
      <c r="AP32" s="111">
        <f>AP56+AP80</f>
      </c>
      <c r="AQ32" s="160">
        <f>SUM(L32:AP32)</f>
      </c>
      <c r="AR32" s="111">
        <f>AR56+AR80</f>
      </c>
      <c r="AS32" s="111">
        <f>AS56+AS80</f>
      </c>
      <c r="AT32" s="111">
        <f>AT56+AT80</f>
      </c>
      <c r="AU32" s="111">
        <f>AU56+AU80</f>
      </c>
      <c r="AV32" s="111">
        <f>AV56+AV80</f>
      </c>
      <c r="AW32" s="111">
        <f>AW56+AW80</f>
      </c>
      <c r="AX32" s="111">
        <f>AX56+AX80</f>
      </c>
      <c r="AY32" s="111">
        <f>AY56+AY80</f>
      </c>
      <c r="AZ32" s="111">
        <f>AZ56+AZ80</f>
      </c>
      <c r="BA32" s="111">
        <f>BA56+BA80</f>
      </c>
      <c r="BB32" s="111">
        <f>BB56+BB80</f>
      </c>
      <c r="BC32" s="111">
        <f>BC56+BC80</f>
      </c>
      <c r="BD32" s="111">
        <f>BD56+BD80</f>
      </c>
      <c r="BE32" s="111">
        <f>BE56+BE80</f>
      </c>
      <c r="BF32" s="111">
        <f>BF56+BF80</f>
      </c>
      <c r="BG32" s="111">
        <f>BG56+BG80</f>
      </c>
      <c r="BH32" s="111">
        <f>BH56+BH80</f>
      </c>
      <c r="BI32" s="111">
        <f>BI56+BI80</f>
      </c>
      <c r="BJ32" s="111">
        <f>BJ56+BJ80</f>
      </c>
      <c r="BK32" s="111">
        <f>BK56+BK80</f>
      </c>
      <c r="BL32" s="111">
        <f>BL56+BL80</f>
      </c>
      <c r="BM32" s="111">
        <f>BM56+BM80</f>
      </c>
      <c r="BN32" s="111">
        <f>BN56+BN80</f>
      </c>
      <c r="BO32" s="111">
        <f>BO56+BO80</f>
      </c>
      <c r="BP32" s="111">
        <f>BP56+BP80</f>
      </c>
      <c r="BQ32" s="111">
        <f>BQ56+BQ80</f>
      </c>
      <c r="BR32" s="111">
        <f>BR56+BR80</f>
      </c>
      <c r="BS32" s="111">
        <f>BS56+BS80</f>
      </c>
      <c r="BT32" s="111">
        <f>BT56+BT80</f>
      </c>
      <c r="BU32" s="111">
        <f>BU56+BU80</f>
      </c>
      <c r="BV32" s="159">
        <f>SUM(AR32:BU32)</f>
      </c>
      <c r="BW32" s="111">
        <f>BW56+BW80</f>
      </c>
      <c r="BX32" s="111">
        <f>BX56+BX80</f>
      </c>
      <c r="BY32" s="111">
        <f>BY56+BY80</f>
      </c>
      <c r="BZ32" s="111">
        <f>BZ56+BZ80</f>
      </c>
      <c r="CA32" s="111">
        <f>CA56+CA80</f>
      </c>
      <c r="CB32" s="111">
        <f>CB56+CB80</f>
      </c>
      <c r="CC32" s="111">
        <f>CC56+CC80</f>
      </c>
      <c r="CD32" s="111">
        <f>CD56+CD80</f>
      </c>
      <c r="CE32" s="111">
        <f>CE56+CE80</f>
      </c>
      <c r="CF32" s="111">
        <f>CF56+CF80</f>
      </c>
      <c r="CG32" s="111">
        <f>CG56+CG80</f>
      </c>
      <c r="CH32" s="111">
        <f>CH56+CH80</f>
      </c>
      <c r="CI32" s="111">
        <f>CI56+CI80</f>
      </c>
      <c r="CJ32" s="111">
        <f>CJ56+CJ80</f>
      </c>
      <c r="CK32" s="111">
        <f>CK56+CK80</f>
      </c>
      <c r="CL32" s="111">
        <f>CL56+CL80</f>
      </c>
      <c r="CM32" s="111">
        <f>CM56+CM80</f>
      </c>
      <c r="CN32" s="111">
        <f>CN56+CN80</f>
      </c>
      <c r="CO32" s="111">
        <f>CO56+CO80</f>
      </c>
      <c r="CP32" s="111">
        <f>CP56+CP80</f>
      </c>
      <c r="CQ32" s="111">
        <f>CQ56+CQ80</f>
      </c>
      <c r="CR32" s="111">
        <f>CR56+CR80</f>
      </c>
      <c r="CS32" s="111">
        <f>CS56+CS80</f>
      </c>
      <c r="CT32" s="111">
        <f>CT56+CT80</f>
      </c>
      <c r="CU32" s="111">
        <f>CU56+CU80</f>
      </c>
      <c r="CV32" s="111">
        <f>CV56+CV80</f>
      </c>
      <c r="CW32" s="111">
        <f>CW56+CW80</f>
      </c>
      <c r="CX32" s="111">
        <f>CX56+CX80</f>
      </c>
      <c r="CY32" s="111">
        <f>CY56+CY80</f>
      </c>
      <c r="CZ32" s="111">
        <f>CZ56+CZ80</f>
      </c>
      <c r="DA32" s="159">
        <f>SUM(BW32:CZ32)</f>
      </c>
    </row>
    <row customHeight="true" ht="16" r="33">
      <c r="A33" s="7"/>
      <c r="B33" s="158" t="str">
        <v>12800025601141413</v>
      </c>
      <c r="C33" s="161"/>
      <c r="D33" s="161" t="str">
        <v>220*240cm</v>
      </c>
      <c r="E33" s="162">
        <f>G33/G37</f>
      </c>
      <c r="F33" s="162">
        <f>H33/H37</f>
      </c>
      <c r="G33" s="161">
        <f>G57+G81</f>
      </c>
      <c r="H33" s="157">
        <f>AQ43</f>
      </c>
      <c r="I33" s="157">
        <f>G33-H33</f>
      </c>
      <c r="J33" s="111">
        <f>J57+J81</f>
      </c>
      <c r="K33" s="111">
        <f>K57+K81</f>
      </c>
      <c r="L33" s="111">
        <f>L57+L81</f>
      </c>
      <c r="M33" s="111">
        <f>M57+M81</f>
      </c>
      <c r="N33" s="111">
        <f>N57+N81</f>
      </c>
      <c r="O33" s="111">
        <f>O57+O81</f>
      </c>
      <c r="P33" s="111">
        <f>P57+P81</f>
      </c>
      <c r="Q33" s="111">
        <f>Q57+Q81</f>
      </c>
      <c r="R33" s="111">
        <f>R57+R81</f>
      </c>
      <c r="S33" s="111">
        <f>S57+S81</f>
      </c>
      <c r="T33" s="111">
        <f>T57+T81</f>
      </c>
      <c r="U33" s="111">
        <f>U57+U81</f>
      </c>
      <c r="V33" s="111">
        <f>V57+V81</f>
      </c>
      <c r="W33" s="111">
        <f>W57+W81</f>
      </c>
      <c r="X33" s="111">
        <f>X57+X81</f>
      </c>
      <c r="Y33" s="111">
        <f>Y57+Y81</f>
      </c>
      <c r="Z33" s="111">
        <f>Z57+Z81</f>
      </c>
      <c r="AA33" s="111">
        <f>AA57+AA81</f>
      </c>
      <c r="AB33" s="111">
        <f>AB57+AB81</f>
      </c>
      <c r="AC33" s="111">
        <f>AC57+AC81</f>
      </c>
      <c r="AD33" s="111">
        <f>AD57+AD81</f>
      </c>
      <c r="AE33" s="111">
        <f>AE57+AE81</f>
      </c>
      <c r="AF33" s="111">
        <f>AF57+AF81</f>
      </c>
      <c r="AG33" s="111">
        <f>AG57+AG81</f>
      </c>
      <c r="AH33" s="111">
        <f>AH57+AH81</f>
      </c>
      <c r="AI33" s="111">
        <f>AI57+AI81</f>
      </c>
      <c r="AJ33" s="111">
        <f>AJ57+AJ81</f>
      </c>
      <c r="AK33" s="111">
        <f>AK57+AK81</f>
      </c>
      <c r="AL33" s="111">
        <f>AL57+AL81</f>
      </c>
      <c r="AM33" s="111">
        <f>AM57+AM81</f>
      </c>
      <c r="AN33" s="111">
        <f>AN57+AN81</f>
      </c>
      <c r="AO33" s="111">
        <f>AO57+AO81</f>
      </c>
      <c r="AP33" s="111">
        <f>AP57+AP81</f>
      </c>
      <c r="AQ33" s="160">
        <f>SUM(L33:AP33)</f>
      </c>
      <c r="AR33" s="111">
        <f>AR57+AR81</f>
      </c>
      <c r="AS33" s="111">
        <f>AS57+AS81</f>
      </c>
      <c r="AT33" s="111">
        <f>AT57+AT81</f>
      </c>
      <c r="AU33" s="111">
        <f>AU57+AU81</f>
      </c>
      <c r="AV33" s="111">
        <f>AV57+AV81</f>
      </c>
      <c r="AW33" s="111">
        <f>AW57+AW81</f>
      </c>
      <c r="AX33" s="111">
        <f>AX57+AX81</f>
      </c>
      <c r="AY33" s="111">
        <f>AY57+AY81</f>
      </c>
      <c r="AZ33" s="111">
        <f>AZ57+AZ81</f>
      </c>
      <c r="BA33" s="111">
        <f>BA57+BA81</f>
      </c>
      <c r="BB33" s="111">
        <f>BB57+BB81</f>
      </c>
      <c r="BC33" s="111">
        <f>BC57+BC81</f>
      </c>
      <c r="BD33" s="111">
        <f>BD57+BD81</f>
      </c>
      <c r="BE33" s="111">
        <f>BE57+BE81</f>
      </c>
      <c r="BF33" s="111">
        <f>BF57+BF81</f>
      </c>
      <c r="BG33" s="111">
        <f>BG57+BG81</f>
      </c>
      <c r="BH33" s="111">
        <f>BH57+BH81</f>
      </c>
      <c r="BI33" s="111">
        <f>BI57+BI81</f>
      </c>
      <c r="BJ33" s="111">
        <f>BJ57+BJ81</f>
      </c>
      <c r="BK33" s="111">
        <f>BK57+BK81</f>
      </c>
      <c r="BL33" s="111">
        <f>BL57+BL81</f>
      </c>
      <c r="BM33" s="111">
        <f>BM57+BM81</f>
      </c>
      <c r="BN33" s="111">
        <f>BN57+BN81</f>
      </c>
      <c r="BO33" s="111">
        <f>BO57+BO81</f>
      </c>
      <c r="BP33" s="111">
        <f>BP57+BP81</f>
      </c>
      <c r="BQ33" s="111">
        <f>BQ57+BQ81</f>
      </c>
      <c r="BR33" s="111">
        <f>BR57+BR81</f>
      </c>
      <c r="BS33" s="111">
        <f>BS57+BS81</f>
      </c>
      <c r="BT33" s="111">
        <f>BT57+BT81</f>
      </c>
      <c r="BU33" s="111">
        <f>BU57+BU81</f>
      </c>
      <c r="BV33" s="159">
        <f>SUM(AR33:BU33)</f>
      </c>
      <c r="BW33" s="111">
        <f>BW57+BW81</f>
      </c>
      <c r="BX33" s="111">
        <f>BX57+BX81</f>
      </c>
      <c r="BY33" s="111">
        <f>BY57+BY81</f>
      </c>
      <c r="BZ33" s="111">
        <f>BZ57+BZ81</f>
      </c>
      <c r="CA33" s="111">
        <f>CA57+CA81</f>
      </c>
      <c r="CB33" s="111">
        <f>CB57+CB81</f>
      </c>
      <c r="CC33" s="111">
        <f>CC57+CC81</f>
      </c>
      <c r="CD33" s="111">
        <f>CD57+CD81</f>
      </c>
      <c r="CE33" s="111">
        <f>CE57+CE81</f>
      </c>
      <c r="CF33" s="111">
        <f>CF57+CF81</f>
      </c>
      <c r="CG33" s="111">
        <f>CG57+CG81</f>
      </c>
      <c r="CH33" s="111">
        <f>CH57+CH81</f>
      </c>
      <c r="CI33" s="111">
        <f>CI57+CI81</f>
      </c>
      <c r="CJ33" s="111">
        <f>CJ57+CJ81</f>
      </c>
      <c r="CK33" s="111">
        <f>CK57+CK81</f>
      </c>
      <c r="CL33" s="111">
        <f>CL57+CL81</f>
      </c>
      <c r="CM33" s="111">
        <f>CM57+CM81</f>
      </c>
      <c r="CN33" s="111">
        <f>CN57+CN81</f>
      </c>
      <c r="CO33" s="111">
        <f>CO57+CO81</f>
      </c>
      <c r="CP33" s="111">
        <f>CP57+CP81</f>
      </c>
      <c r="CQ33" s="111">
        <f>CQ57+CQ81</f>
      </c>
      <c r="CR33" s="111">
        <f>CR57+CR81</f>
      </c>
      <c r="CS33" s="111">
        <f>CS57+CS81</f>
      </c>
      <c r="CT33" s="111">
        <f>CT57+CT81</f>
      </c>
      <c r="CU33" s="111">
        <f>CU57+CU81</f>
      </c>
      <c r="CV33" s="111">
        <f>CV57+CV81</f>
      </c>
      <c r="CW33" s="111">
        <f>CW57+CW81</f>
      </c>
      <c r="CX33" s="111">
        <f>CX57+CX81</f>
      </c>
      <c r="CY33" s="111">
        <f>CY57+CY81</f>
      </c>
      <c r="CZ33" s="111">
        <f>CZ57+CZ81</f>
      </c>
      <c r="DA33" s="159">
        <f>SUM(BW33:CZ33)</f>
      </c>
    </row>
    <row customHeight="true" ht="17" r="34">
      <c r="A34" s="7"/>
      <c r="B34" s="158" t="str">
        <v>12800025601141316</v>
      </c>
      <c r="C34" s="163" t="str">
        <v>朦胧黄</v>
      </c>
      <c r="D34" s="161" t="str">
        <v>150*200cm</v>
      </c>
      <c r="E34" s="162">
        <f>G34/G37</f>
      </c>
      <c r="F34" s="162">
        <f>H34/H37</f>
      </c>
      <c r="G34" s="161">
        <f>G58+G82</f>
      </c>
      <c r="H34" s="157">
        <f>AQ44</f>
      </c>
      <c r="I34" s="157">
        <f>G34-H34</f>
      </c>
      <c r="J34" s="111">
        <f>J58+J82</f>
      </c>
      <c r="K34" s="111">
        <f>K58+K82</f>
      </c>
      <c r="L34" s="111">
        <f>L58+L82</f>
      </c>
      <c r="M34" s="111">
        <f>M58+M82</f>
      </c>
      <c r="N34" s="111">
        <f>N58+N82</f>
      </c>
      <c r="O34" s="111">
        <f>O58+O82</f>
      </c>
      <c r="P34" s="111">
        <f>P58+P82</f>
      </c>
      <c r="Q34" s="111">
        <f>Q58+Q82</f>
      </c>
      <c r="R34" s="111">
        <f>R58+R82</f>
      </c>
      <c r="S34" s="111">
        <f>S58+S82</f>
      </c>
      <c r="T34" s="111">
        <f>T58+T82</f>
      </c>
      <c r="U34" s="111">
        <f>U58+U82</f>
      </c>
      <c r="V34" s="111">
        <f>V58+V82</f>
      </c>
      <c r="W34" s="111">
        <f>W58+W82</f>
      </c>
      <c r="X34" s="111">
        <f>X58+X82</f>
      </c>
      <c r="Y34" s="111">
        <f>Y58+Y82</f>
      </c>
      <c r="Z34" s="111">
        <f>Z58+Z82</f>
      </c>
      <c r="AA34" s="111">
        <f>AA58+AA82</f>
      </c>
      <c r="AB34" s="111">
        <f>AB58+AB82</f>
      </c>
      <c r="AC34" s="111">
        <f>AC58+AC82</f>
      </c>
      <c r="AD34" s="111">
        <f>AD58+AD82</f>
      </c>
      <c r="AE34" s="111">
        <f>AE58+AE82</f>
      </c>
      <c r="AF34" s="111">
        <f>AF58+AF82</f>
      </c>
      <c r="AG34" s="111">
        <f>AG58+AG82</f>
      </c>
      <c r="AH34" s="111">
        <f>AH58+AH82</f>
      </c>
      <c r="AI34" s="111">
        <f>AI58+AI82</f>
      </c>
      <c r="AJ34" s="111">
        <f>AJ58+AJ82</f>
      </c>
      <c r="AK34" s="111">
        <f>AK58+AK82</f>
      </c>
      <c r="AL34" s="111">
        <f>AL58+AL82</f>
      </c>
      <c r="AM34" s="111">
        <f>AM58+AM82</f>
      </c>
      <c r="AN34" s="111">
        <f>AN58+AN82</f>
      </c>
      <c r="AO34" s="111">
        <f>AO58+AO82</f>
      </c>
      <c r="AP34" s="111">
        <f>AP58+AP82</f>
      </c>
      <c r="AQ34" s="160">
        <f>SUM(L34:AP34)</f>
      </c>
      <c r="AR34" s="111">
        <f>AR58+AR82</f>
      </c>
      <c r="AS34" s="111">
        <f>AS58+AS82</f>
      </c>
      <c r="AT34" s="111">
        <f>AT58+AT82</f>
      </c>
      <c r="AU34" s="111">
        <f>AU58+AU82</f>
      </c>
      <c r="AV34" s="111">
        <f>AV58+AV82</f>
      </c>
      <c r="AW34" s="111">
        <f>AW58+AW82</f>
      </c>
      <c r="AX34" s="111">
        <f>AX58+AX82</f>
      </c>
      <c r="AY34" s="111">
        <f>AY58+AY82</f>
      </c>
      <c r="AZ34" s="111">
        <f>AZ58+AZ82</f>
      </c>
      <c r="BA34" s="111">
        <f>BA58+BA82</f>
      </c>
      <c r="BB34" s="111">
        <f>BB58+BB82</f>
      </c>
      <c r="BC34" s="111">
        <f>BC58+BC82</f>
      </c>
      <c r="BD34" s="111">
        <f>BD58+BD82</f>
      </c>
      <c r="BE34" s="111">
        <f>BE58+BE82</f>
      </c>
      <c r="BF34" s="111">
        <f>BF58+BF82</f>
      </c>
      <c r="BG34" s="111">
        <f>BG58+BG82</f>
      </c>
      <c r="BH34" s="111">
        <f>BH58+BH82</f>
      </c>
      <c r="BI34" s="111">
        <f>BI58+BI82</f>
      </c>
      <c r="BJ34" s="111">
        <f>BJ58+BJ82</f>
      </c>
      <c r="BK34" s="111">
        <f>BK58+BK82</f>
      </c>
      <c r="BL34" s="111">
        <f>BL58+BL82</f>
      </c>
      <c r="BM34" s="111">
        <f>BM58+BM82</f>
      </c>
      <c r="BN34" s="111">
        <f>BN58+BN82</f>
      </c>
      <c r="BO34" s="111">
        <f>BO58+BO82</f>
      </c>
      <c r="BP34" s="111">
        <f>BP58+BP82</f>
      </c>
      <c r="BQ34" s="111">
        <f>BQ58+BQ82</f>
      </c>
      <c r="BR34" s="111">
        <f>BR58+BR82</f>
      </c>
      <c r="BS34" s="111">
        <f>BS58+BS82</f>
      </c>
      <c r="BT34" s="111">
        <f>BT58+BT82</f>
      </c>
      <c r="BU34" s="111">
        <f>BU58+BU82</f>
      </c>
      <c r="BV34" s="159">
        <f>SUM(AR34:BU34)</f>
      </c>
      <c r="BW34" s="111">
        <f>BW58+BW82</f>
      </c>
      <c r="BX34" s="111">
        <f>BX58+BX82</f>
      </c>
      <c r="BY34" s="111">
        <f>BY58+BY82</f>
      </c>
      <c r="BZ34" s="111">
        <f>BZ58+BZ82</f>
      </c>
      <c r="CA34" s="111">
        <f>CA58+CA82</f>
      </c>
      <c r="CB34" s="111">
        <f>CB58+CB82</f>
      </c>
      <c r="CC34" s="111">
        <f>CC58+CC82</f>
      </c>
      <c r="CD34" s="111">
        <f>CD58+CD82</f>
      </c>
      <c r="CE34" s="111">
        <f>CE58+CE82</f>
      </c>
      <c r="CF34" s="111">
        <f>CF58+CF82</f>
      </c>
      <c r="CG34" s="111">
        <f>CG58+CG82</f>
      </c>
      <c r="CH34" s="111">
        <f>CH58+CH82</f>
      </c>
      <c r="CI34" s="111">
        <f>CI58+CI82</f>
      </c>
      <c r="CJ34" s="111">
        <f>CJ58+CJ82</f>
      </c>
      <c r="CK34" s="111">
        <f>CK58+CK82</f>
      </c>
      <c r="CL34" s="111">
        <f>CL58+CL82</f>
      </c>
      <c r="CM34" s="111">
        <f>CM58+CM82</f>
      </c>
      <c r="CN34" s="111">
        <f>CN58+CN82</f>
      </c>
      <c r="CO34" s="111">
        <f>CO58+CO82</f>
      </c>
      <c r="CP34" s="111">
        <f>CP58+CP82</f>
      </c>
      <c r="CQ34" s="111">
        <f>CQ58+CQ82</f>
      </c>
      <c r="CR34" s="111">
        <f>CR58+CR82</f>
      </c>
      <c r="CS34" s="111">
        <f>CS58+CS82</f>
      </c>
      <c r="CT34" s="111">
        <f>CT58+CT82</f>
      </c>
      <c r="CU34" s="111">
        <f>CU58+CU82</f>
      </c>
      <c r="CV34" s="111">
        <f>CV58+CV82</f>
      </c>
      <c r="CW34" s="111">
        <f>CW58+CW82</f>
      </c>
      <c r="CX34" s="111">
        <f>CX58+CX82</f>
      </c>
      <c r="CY34" s="111">
        <f>CY58+CY82</f>
      </c>
      <c r="CZ34" s="111">
        <f>CZ58+CZ82</f>
      </c>
      <c r="DA34" s="159">
        <f>SUM(BW34:CZ34)</f>
      </c>
    </row>
    <row customHeight="true" ht="16" r="35">
      <c r="A35" s="7"/>
      <c r="B35" s="158" t="str">
        <v>12800025601141314</v>
      </c>
      <c r="C35" s="163"/>
      <c r="D35" s="161" t="str">
        <v>200*230cm</v>
      </c>
      <c r="E35" s="162">
        <f>G35/G37</f>
      </c>
      <c r="F35" s="162">
        <f>H35/H37</f>
      </c>
      <c r="G35" s="161">
        <f>G59+G83</f>
      </c>
      <c r="H35" s="157">
        <f>AQ45</f>
      </c>
      <c r="I35" s="157">
        <f>G35-H35</f>
      </c>
      <c r="J35" s="111">
        <f>J59+J83</f>
      </c>
      <c r="K35" s="111">
        <f>K59+K83</f>
      </c>
      <c r="L35" s="111">
        <f>L59+L83</f>
      </c>
      <c r="M35" s="111">
        <f>M59+M83</f>
      </c>
      <c r="N35" s="111">
        <f>N59+N83</f>
      </c>
      <c r="O35" s="111">
        <f>O59+O83</f>
      </c>
      <c r="P35" s="111">
        <f>P59+P83</f>
      </c>
      <c r="Q35" s="111">
        <f>Q59+Q83</f>
      </c>
      <c r="R35" s="111">
        <f>R59+R83</f>
      </c>
      <c r="S35" s="111">
        <f>S59+S83</f>
      </c>
      <c r="T35" s="111">
        <f>T59+T83</f>
      </c>
      <c r="U35" s="111">
        <f>U59+U83</f>
      </c>
      <c r="V35" s="111">
        <f>V59+V83</f>
      </c>
      <c r="W35" s="111">
        <f>W59+W83</f>
      </c>
      <c r="X35" s="111">
        <f>X59+X83</f>
      </c>
      <c r="Y35" s="111">
        <f>Y59+Y83</f>
      </c>
      <c r="Z35" s="111">
        <f>Z59+Z83</f>
      </c>
      <c r="AA35" s="111">
        <f>AA59+AA83</f>
      </c>
      <c r="AB35" s="111">
        <f>AB59+AB83</f>
      </c>
      <c r="AC35" s="111">
        <f>AC59+AC83</f>
      </c>
      <c r="AD35" s="111">
        <f>AD59+AD83</f>
      </c>
      <c r="AE35" s="111">
        <f>AE59+AE83</f>
      </c>
      <c r="AF35" s="111">
        <f>AF59+AF83</f>
      </c>
      <c r="AG35" s="111">
        <f>AG59+AG83</f>
      </c>
      <c r="AH35" s="111">
        <f>AH59+AH83</f>
      </c>
      <c r="AI35" s="111">
        <f>AI59+AI83</f>
      </c>
      <c r="AJ35" s="111">
        <f>AJ59+AJ83</f>
      </c>
      <c r="AK35" s="111">
        <f>AK59+AK83</f>
      </c>
      <c r="AL35" s="111">
        <f>AL59+AL83</f>
      </c>
      <c r="AM35" s="111">
        <f>AM59+AM83</f>
      </c>
      <c r="AN35" s="111">
        <f>AN59+AN83</f>
      </c>
      <c r="AO35" s="111">
        <f>AO59+AO83</f>
      </c>
      <c r="AP35" s="111">
        <f>AP59+AP83</f>
      </c>
      <c r="AQ35" s="160">
        <f>SUM(L35:AP35)</f>
      </c>
      <c r="AR35" s="111">
        <f>AR59+AR83</f>
      </c>
      <c r="AS35" s="111">
        <f>AS59+AS83</f>
      </c>
      <c r="AT35" s="111">
        <f>AT59+AT83</f>
      </c>
      <c r="AU35" s="111">
        <f>AU59+AU83</f>
      </c>
      <c r="AV35" s="111">
        <f>AV59+AV83</f>
      </c>
      <c r="AW35" s="111">
        <f>AW59+AW83</f>
      </c>
      <c r="AX35" s="111">
        <f>AX59+AX83</f>
      </c>
      <c r="AY35" s="111">
        <f>AY59+AY83</f>
      </c>
      <c r="AZ35" s="111">
        <f>AZ59+AZ83</f>
      </c>
      <c r="BA35" s="111">
        <f>BA59+BA83</f>
      </c>
      <c r="BB35" s="111">
        <f>BB59+BB83</f>
      </c>
      <c r="BC35" s="111">
        <f>BC59+BC83</f>
      </c>
      <c r="BD35" s="111">
        <f>BD59+BD83</f>
      </c>
      <c r="BE35" s="111">
        <f>BE59+BE83</f>
      </c>
      <c r="BF35" s="111">
        <f>BF59+BF83</f>
      </c>
      <c r="BG35" s="111">
        <f>BG59+BG83</f>
      </c>
      <c r="BH35" s="111">
        <f>BH59+BH83</f>
      </c>
      <c r="BI35" s="111">
        <f>BI59+BI83</f>
      </c>
      <c r="BJ35" s="111">
        <f>BJ59+BJ83</f>
      </c>
      <c r="BK35" s="111">
        <f>BK59+BK83</f>
      </c>
      <c r="BL35" s="111">
        <f>BL59+BL83</f>
      </c>
      <c r="BM35" s="111">
        <f>BM59+BM83</f>
      </c>
      <c r="BN35" s="111">
        <f>BN59+BN83</f>
      </c>
      <c r="BO35" s="111">
        <f>BO59+BO83</f>
      </c>
      <c r="BP35" s="111">
        <f>BP59+BP83</f>
      </c>
      <c r="BQ35" s="111">
        <f>BQ59+BQ83</f>
      </c>
      <c r="BR35" s="111">
        <f>BR59+BR83</f>
      </c>
      <c r="BS35" s="111">
        <f>BS59+BS83</f>
      </c>
      <c r="BT35" s="111">
        <f>BT59+BT83</f>
      </c>
      <c r="BU35" s="111">
        <f>BU59+BU83</f>
      </c>
      <c r="BV35" s="159">
        <f>SUM(AR35:BU35)</f>
      </c>
      <c r="BW35" s="111">
        <f>BW59+BW83</f>
      </c>
      <c r="BX35" s="111">
        <f>BX59+BX83</f>
      </c>
      <c r="BY35" s="111">
        <f>BY59+BY83</f>
      </c>
      <c r="BZ35" s="111">
        <f>BZ59+BZ83</f>
      </c>
      <c r="CA35" s="111">
        <f>CA59+CA83</f>
      </c>
      <c r="CB35" s="111">
        <f>CB59+CB83</f>
      </c>
      <c r="CC35" s="111">
        <f>CC59+CC83</f>
      </c>
      <c r="CD35" s="111">
        <f>CD59+CD83</f>
      </c>
      <c r="CE35" s="111">
        <f>CE59+CE83</f>
      </c>
      <c r="CF35" s="111">
        <f>CF59+CF83</f>
      </c>
      <c r="CG35" s="111">
        <f>CG59+CG83</f>
      </c>
      <c r="CH35" s="111">
        <f>CH59+CH83</f>
      </c>
      <c r="CI35" s="111">
        <f>CI59+CI83</f>
      </c>
      <c r="CJ35" s="111">
        <f>CJ59+CJ83</f>
      </c>
      <c r="CK35" s="111">
        <f>CK59+CK83</f>
      </c>
      <c r="CL35" s="111">
        <f>CL59+CL83</f>
      </c>
      <c r="CM35" s="111">
        <f>CM59+CM83</f>
      </c>
      <c r="CN35" s="111">
        <f>CN59+CN83</f>
      </c>
      <c r="CO35" s="111">
        <f>CO59+CO83</f>
      </c>
      <c r="CP35" s="111">
        <f>CP59+CP83</f>
      </c>
      <c r="CQ35" s="111">
        <f>CQ59+CQ83</f>
      </c>
      <c r="CR35" s="111">
        <f>CR59+CR83</f>
      </c>
      <c r="CS35" s="111">
        <f>CS59+CS83</f>
      </c>
      <c r="CT35" s="111">
        <f>CT59+CT83</f>
      </c>
      <c r="CU35" s="111">
        <f>CU59+CU83</f>
      </c>
      <c r="CV35" s="111">
        <f>CV59+CV83</f>
      </c>
      <c r="CW35" s="111">
        <f>CW59+CW83</f>
      </c>
      <c r="CX35" s="111">
        <f>CX59+CX83</f>
      </c>
      <c r="CY35" s="111">
        <f>CY59+CY83</f>
      </c>
      <c r="CZ35" s="111">
        <f>CZ59+CZ83</f>
      </c>
      <c r="DA35" s="159">
        <f>SUM(BW35:CZ35)</f>
      </c>
    </row>
    <row customHeight="true" ht="16" r="36">
      <c r="A36" s="7"/>
      <c r="B36" s="158" t="str">
        <v>12800025601141313</v>
      </c>
      <c r="C36" s="163"/>
      <c r="D36" s="161" t="str">
        <v>220*240cm</v>
      </c>
      <c r="E36" s="162">
        <f>G36/G37</f>
      </c>
      <c r="F36" s="162">
        <f>H36/H37</f>
      </c>
      <c r="G36" s="161">
        <f>G60+G84</f>
      </c>
      <c r="H36" s="157">
        <f>AQ46</f>
      </c>
      <c r="I36" s="157">
        <f>G36-H36</f>
      </c>
      <c r="J36" s="111">
        <f>J60+J84</f>
      </c>
      <c r="K36" s="111">
        <f>K60+K84</f>
      </c>
      <c r="L36" s="111">
        <f>L60+L84</f>
      </c>
      <c r="M36" s="111">
        <f>M60+M84</f>
      </c>
      <c r="N36" s="111">
        <f>N60+N84</f>
      </c>
      <c r="O36" s="111">
        <f>O60+O84</f>
      </c>
      <c r="P36" s="111">
        <f>P60+P84</f>
      </c>
      <c r="Q36" s="111">
        <f>Q60+Q84</f>
      </c>
      <c r="R36" s="111">
        <f>R60+R84</f>
      </c>
      <c r="S36" s="111">
        <f>S60+S84</f>
      </c>
      <c r="T36" s="111">
        <f>T60+T84</f>
      </c>
      <c r="U36" s="111">
        <f>U60+U84</f>
      </c>
      <c r="V36" s="111">
        <f>V60+V84</f>
      </c>
      <c r="W36" s="111">
        <f>W60+W84</f>
      </c>
      <c r="X36" s="111">
        <f>X60+X84</f>
      </c>
      <c r="Y36" s="111">
        <f>Y60+Y84</f>
      </c>
      <c r="Z36" s="111">
        <f>Z60+Z84</f>
      </c>
      <c r="AA36" s="111">
        <f>AA60+AA84</f>
      </c>
      <c r="AB36" s="111">
        <f>AB60+AB84</f>
      </c>
      <c r="AC36" s="111">
        <f>AC60+AC84</f>
      </c>
      <c r="AD36" s="111">
        <f>AD60+AD84</f>
      </c>
      <c r="AE36" s="111">
        <f>AE60+AE84</f>
      </c>
      <c r="AF36" s="111">
        <f>AF60+AF84</f>
      </c>
      <c r="AG36" s="111">
        <f>AG60+AG84</f>
      </c>
      <c r="AH36" s="111">
        <f>AH60+AH84</f>
      </c>
      <c r="AI36" s="111">
        <f>AI60+AI84</f>
      </c>
      <c r="AJ36" s="111">
        <f>AJ60+AJ84</f>
      </c>
      <c r="AK36" s="111">
        <f>AK60+AK84</f>
      </c>
      <c r="AL36" s="111">
        <f>AL60+AL84</f>
      </c>
      <c r="AM36" s="111">
        <f>AM60+AM84</f>
      </c>
      <c r="AN36" s="111">
        <f>AN60+AN84</f>
      </c>
      <c r="AO36" s="111">
        <f>AO60+AO84</f>
      </c>
      <c r="AP36" s="111">
        <f>AP60+AP84</f>
      </c>
      <c r="AQ36" s="164">
        <f>SUM(L36:AP36)</f>
      </c>
      <c r="AR36" s="111">
        <f>AR60+AR84</f>
      </c>
      <c r="AS36" s="111">
        <f>AS60+AS84</f>
      </c>
      <c r="AT36" s="111">
        <f>AT60+AT84</f>
      </c>
      <c r="AU36" s="111">
        <f>AU60+AU84</f>
      </c>
      <c r="AV36" s="111">
        <f>AV60+AV84</f>
      </c>
      <c r="AW36" s="111">
        <f>AW60+AW84</f>
      </c>
      <c r="AX36" s="111">
        <f>AX60+AX84</f>
      </c>
      <c r="AY36" s="111">
        <f>AY60+AY84</f>
      </c>
      <c r="AZ36" s="111">
        <f>AZ60+AZ84</f>
      </c>
      <c r="BA36" s="111">
        <f>BA60+BA84</f>
      </c>
      <c r="BB36" s="111">
        <f>BB60+BB84</f>
      </c>
      <c r="BC36" s="111">
        <f>BC60+BC84</f>
      </c>
      <c r="BD36" s="111">
        <f>BD60+BD84</f>
      </c>
      <c r="BE36" s="111">
        <f>BE60+BE84</f>
      </c>
      <c r="BF36" s="111">
        <f>BF60+BF84</f>
      </c>
      <c r="BG36" s="111">
        <f>BG60+BG84</f>
      </c>
      <c r="BH36" s="111">
        <f>BH60+BH84</f>
      </c>
      <c r="BI36" s="111">
        <f>BI60+BI84</f>
      </c>
      <c r="BJ36" s="111">
        <f>BJ60+BJ84</f>
      </c>
      <c r="BK36" s="111">
        <f>BK60+BK84</f>
      </c>
      <c r="BL36" s="111">
        <f>BL60+BL84</f>
      </c>
      <c r="BM36" s="111">
        <f>BM60+BM84</f>
      </c>
      <c r="BN36" s="111">
        <f>BN60+BN84</f>
      </c>
      <c r="BO36" s="111">
        <f>BO60+BO84</f>
      </c>
      <c r="BP36" s="111">
        <f>BP60+BP84</f>
      </c>
      <c r="BQ36" s="111">
        <f>BQ60+BQ84</f>
      </c>
      <c r="BR36" s="111">
        <f>BR60+BR84</f>
      </c>
      <c r="BS36" s="111">
        <f>BS60+BS84</f>
      </c>
      <c r="BT36" s="111">
        <f>BT60+BT84</f>
      </c>
      <c r="BU36" s="111">
        <f>BU60+BU84</f>
      </c>
      <c r="BV36" s="159">
        <f>SUM(AR36:BU36)</f>
      </c>
      <c r="BW36" s="111">
        <f>BW60+BW84</f>
      </c>
      <c r="BX36" s="111">
        <f>BX60+BX84</f>
      </c>
      <c r="BY36" s="111">
        <f>BY60+BY84</f>
      </c>
      <c r="BZ36" s="111">
        <f>BZ60+BZ84</f>
      </c>
      <c r="CA36" s="111">
        <f>CA60+CA84</f>
      </c>
      <c r="CB36" s="111">
        <f>CB60+CB84</f>
      </c>
      <c r="CC36" s="111">
        <f>CC60+CC84</f>
      </c>
      <c r="CD36" s="111">
        <f>CD60+CD84</f>
      </c>
      <c r="CE36" s="111">
        <f>CE60+CE84</f>
      </c>
      <c r="CF36" s="111">
        <f>CF60+CF84</f>
      </c>
      <c r="CG36" s="111">
        <f>CG60+CG84</f>
      </c>
      <c r="CH36" s="111">
        <f>CH60+CH84</f>
      </c>
      <c r="CI36" s="111">
        <f>CI60+CI84</f>
      </c>
      <c r="CJ36" s="111">
        <f>CJ60+CJ84</f>
      </c>
      <c r="CK36" s="111">
        <f>CK60+CK84</f>
      </c>
      <c r="CL36" s="111">
        <f>CL60+CL84</f>
      </c>
      <c r="CM36" s="111">
        <f>CM60+CM84</f>
      </c>
      <c r="CN36" s="111">
        <f>CN60+CN84</f>
      </c>
      <c r="CO36" s="111">
        <f>CO60+CO84</f>
      </c>
      <c r="CP36" s="111">
        <f>CP60+CP84</f>
      </c>
      <c r="CQ36" s="111">
        <f>CQ60+CQ84</f>
      </c>
      <c r="CR36" s="111">
        <f>CR60+CR84</f>
      </c>
      <c r="CS36" s="111">
        <f>CS60+CS84</f>
      </c>
      <c r="CT36" s="111">
        <f>CT60+CT84</f>
      </c>
      <c r="CU36" s="111">
        <f>CU60+CU84</f>
      </c>
      <c r="CV36" s="111">
        <f>CV60+CV84</f>
      </c>
      <c r="CW36" s="111">
        <f>CW60+CW84</f>
      </c>
      <c r="CX36" s="111">
        <f>CX60+CX84</f>
      </c>
      <c r="CY36" s="111">
        <f>CY60+CY84</f>
      </c>
      <c r="CZ36" s="111">
        <f>CZ60+CZ84</f>
      </c>
      <c r="DA36" s="159">
        <f>SUM(BW36:CZ36)</f>
      </c>
    </row>
    <row customHeight="true" ht="17" r="37">
      <c r="A37" s="7"/>
      <c r="B37" s="172" t="str">
        <v>计划到货量</v>
      </c>
      <c r="C37" s="172"/>
      <c r="D37" s="172"/>
      <c r="E37" s="172"/>
      <c r="F37" s="168"/>
      <c r="G37" s="169">
        <f>SUM(G28:G36)</f>
      </c>
      <c r="H37" s="169">
        <f>SUM(H28:H36)</f>
      </c>
      <c r="I37" s="169">
        <f>SUM(I28:I36)</f>
      </c>
      <c r="J37" s="166">
        <f>SUM(J28:J36)</f>
      </c>
      <c r="K37" s="166">
        <f>SUM(K28:K36)</f>
      </c>
      <c r="L37" s="166">
        <f>SUM(L28:L36)</f>
      </c>
      <c r="M37" s="166">
        <f>SUM(M28:M36)</f>
      </c>
      <c r="N37" s="166">
        <f>SUM(N28:N36)</f>
      </c>
      <c r="O37" s="166">
        <f>SUM(O28:O36)</f>
      </c>
      <c r="P37" s="166">
        <f>SUM(P28:P36)</f>
      </c>
      <c r="Q37" s="166">
        <f>SUM(Q28:Q36)</f>
      </c>
      <c r="R37" s="166">
        <f>SUM(R28:R36)</f>
      </c>
      <c r="S37" s="166">
        <f>SUM(S28:S36)</f>
      </c>
      <c r="T37" s="166">
        <f>SUM(T28:T36)</f>
      </c>
      <c r="U37" s="166">
        <f>SUM(U28:U36)</f>
      </c>
      <c r="V37" s="166">
        <f>SUM(V28:V36)</f>
      </c>
      <c r="W37" s="166">
        <f>SUM(W28:W36)</f>
      </c>
      <c r="X37" s="166">
        <f>SUM(X28:X36)</f>
      </c>
      <c r="Y37" s="166">
        <f>SUM(Y28:Y36)</f>
      </c>
      <c r="Z37" s="166">
        <f>SUM(Z28:Z36)</f>
      </c>
      <c r="AA37" s="166">
        <f>SUM(AA28:AA36)</f>
      </c>
      <c r="AB37" s="166">
        <f>SUM(AB28:AB36)</f>
      </c>
      <c r="AC37" s="166">
        <f>SUM(AC28:AC36)</f>
      </c>
      <c r="AD37" s="166">
        <f>SUM(AD28:AD36)</f>
      </c>
      <c r="AE37" s="166">
        <f>SUM(AE28:AE36)</f>
      </c>
      <c r="AF37" s="166">
        <f>SUM(AF28:AF36)</f>
      </c>
      <c r="AG37" s="166">
        <f>SUM(AG28:AG36)</f>
      </c>
      <c r="AH37" s="166">
        <f>SUM(AH28:AH36)</f>
      </c>
      <c r="AI37" s="166">
        <f>SUM(AI28:AI36)</f>
      </c>
      <c r="AJ37" s="166">
        <f>SUM(AJ28:AJ36)</f>
      </c>
      <c r="AK37" s="166">
        <f>SUM(AK28:AK36)</f>
      </c>
      <c r="AL37" s="166">
        <f>SUM(AL28:AL36)</f>
      </c>
      <c r="AM37" s="166">
        <f>SUM(AM28:AM36)</f>
      </c>
      <c r="AN37" s="166">
        <f>SUM(AN28:AN36)</f>
      </c>
      <c r="AO37" s="166">
        <f>SUM(AO28:AO36)</f>
      </c>
      <c r="AP37" s="173">
        <f>SUM(AP28:AP36)</f>
      </c>
      <c r="AQ37" s="167">
        <f>SUM(AQ28:AQ36)</f>
      </c>
      <c r="AR37" s="170">
        <f>SUM(AR28:AR36)</f>
      </c>
      <c r="AS37" s="166">
        <f>SUM(AS28:AS36)</f>
      </c>
      <c r="AT37" s="166">
        <f>SUM(AT28:AT36)</f>
      </c>
      <c r="AU37" s="166">
        <f>SUM(AU28:AU36)</f>
      </c>
      <c r="AV37" s="166">
        <f>SUM(AV28:AV36)</f>
      </c>
      <c r="AW37" s="166">
        <f>SUM(AW28:AW36)</f>
      </c>
      <c r="AX37" s="166">
        <f>SUM(AX28:AX36)</f>
      </c>
      <c r="AY37" s="166">
        <f>SUM(AY28:AY36)</f>
      </c>
      <c r="AZ37" s="166">
        <f>SUM(AZ28:AZ36)</f>
      </c>
      <c r="BA37" s="166">
        <f>SUM(BA28:BA36)</f>
      </c>
      <c r="BB37" s="166">
        <f>SUM(BB28:BB36)</f>
      </c>
      <c r="BC37" s="166">
        <f>SUM(BC28:BC36)</f>
      </c>
      <c r="BD37" s="166">
        <f>SUM(BD28:BD36)</f>
      </c>
      <c r="BE37" s="166">
        <f>SUM(BE28:BE36)</f>
      </c>
      <c r="BF37" s="166">
        <f>SUM(BF28:BF36)</f>
      </c>
      <c r="BG37" s="166">
        <f>SUM(BG28:BG36)</f>
      </c>
      <c r="BH37" s="166">
        <f>SUM(BH28:BH36)</f>
      </c>
      <c r="BI37" s="166">
        <f>SUM(BI28:BI36)</f>
      </c>
      <c r="BJ37" s="166">
        <f>SUM(BJ28:BJ36)</f>
      </c>
      <c r="BK37" s="166">
        <f>SUM(BK28:BK36)</f>
      </c>
      <c r="BL37" s="166">
        <f>SUM(BL28:BL36)</f>
      </c>
      <c r="BM37" s="166">
        <f>SUM(BM28:BM36)</f>
      </c>
      <c r="BN37" s="166">
        <f>SUM(BN28:BN36)</f>
      </c>
      <c r="BO37" s="166">
        <f>SUM(BO28:BO36)</f>
      </c>
      <c r="BP37" s="166">
        <f>SUM(BP28:BP36)</f>
      </c>
      <c r="BQ37" s="166">
        <f>SUM(BQ28:BQ36)</f>
      </c>
      <c r="BR37" s="166">
        <f>SUM(BR28:BR36)</f>
      </c>
      <c r="BS37" s="166">
        <f>SUM(BS28:BS36)</f>
      </c>
      <c r="BT37" s="166">
        <f>SUM(BT28:BT36)</f>
      </c>
      <c r="BU37" s="166">
        <f>SUM(BU28:BU36)</f>
      </c>
      <c r="BV37" s="171">
        <f>SUM(BV28:BV36)</f>
      </c>
      <c r="BW37" s="166">
        <f>SUM(BW28:BW36)</f>
      </c>
      <c r="BX37" s="166">
        <f>SUM(BX28:BX36)</f>
      </c>
      <c r="BY37" s="166">
        <f>SUM(BY28:BY36)</f>
      </c>
      <c r="BZ37" s="166">
        <f>SUM(BZ28:BZ36)</f>
      </c>
      <c r="CA37" s="166">
        <f>SUM(CA28:CA36)</f>
      </c>
      <c r="CB37" s="166">
        <f>SUM(CB28:CB36)</f>
      </c>
      <c r="CC37" s="166">
        <f>SUM(CC28:CC36)</f>
      </c>
      <c r="CD37" s="166">
        <f>SUM(CD28:CD36)</f>
      </c>
      <c r="CE37" s="166">
        <f>SUM(CE28:CE36)</f>
      </c>
      <c r="CF37" s="166">
        <f>SUM(CF28:CF36)</f>
      </c>
      <c r="CG37" s="166">
        <f>SUM(CG28:CG36)</f>
      </c>
      <c r="CH37" s="166">
        <f>SUM(CH28:CH36)</f>
      </c>
      <c r="CI37" s="166">
        <f>SUM(CI28:CI36)</f>
      </c>
      <c r="CJ37" s="166">
        <f>SUM(CJ28:CJ36)</f>
      </c>
      <c r="CK37" s="166">
        <f>SUM(CK28:CK36)</f>
      </c>
      <c r="CL37" s="166">
        <f>SUM(CL28:CL36)</f>
      </c>
      <c r="CM37" s="166">
        <f>SUM(CM28:CM36)</f>
      </c>
      <c r="CN37" s="166">
        <f>SUM(CN28:CN36)</f>
      </c>
      <c r="CO37" s="166">
        <f>SUM(CO28:CO36)</f>
      </c>
      <c r="CP37" s="166">
        <f>SUM(CP28:CP36)</f>
      </c>
      <c r="CQ37" s="166">
        <f>SUM(CQ28:CQ36)</f>
      </c>
      <c r="CR37" s="166">
        <f>SUM(CR28:CR36)</f>
      </c>
      <c r="CS37" s="166">
        <f>SUM(CS28:CS36)</f>
      </c>
      <c r="CT37" s="166">
        <f>SUM(CT28:CT36)</f>
      </c>
      <c r="CU37" s="166">
        <f>SUM(CU28:CU36)</f>
      </c>
      <c r="CV37" s="166">
        <f>SUM(CV28:CV36)</f>
      </c>
      <c r="CW37" s="166">
        <f>SUM(CW28:CW36)</f>
      </c>
      <c r="CX37" s="166">
        <f>SUM(CX28:CX36)</f>
      </c>
      <c r="CY37" s="166">
        <f>SUM(CY28:CY36)</f>
      </c>
      <c r="CZ37" s="166">
        <f>SUM(CZ28:CZ36)</f>
      </c>
      <c r="DA37" s="171">
        <f>SUM(DA28:DA36)</f>
      </c>
    </row>
  </sheetData>
  <mergeCells>
    <mergeCell ref="C9:E9"/>
    <mergeCell ref="B37:E37"/>
    <mergeCell ref="B3:B9"/>
    <mergeCell ref="C28:C30"/>
    <mergeCell ref="C31:C33"/>
    <mergeCell ref="C34:C36"/>
    <mergeCell ref="D3:D5"/>
    <mergeCell ref="D6:D8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21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4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14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4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  <col collapsed="false" customWidth="true" hidden="false" max="36" min="36" style="0" width="14"/>
    <col collapsed="false" customWidth="true" hidden="false" max="37" min="37" style="0" width="11"/>
    <col collapsed="false" customWidth="true" hidden="false" max="38" min="38" style="0" width="10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4"/>
    <col collapsed="false" customWidth="true" hidden="false" max="47" min="47" style="0" width="10"/>
    <col collapsed="false" customWidth="true" hidden="false" max="48" min="48" style="0" width="10"/>
  </cols>
  <sheetData>
    <row customHeight="true" ht="15" r="1">
      <c r="A1" s="23" t="str">
        <v>望玉更新sku量</v>
      </c>
    </row>
    <row customHeight="true" ht="15" r="2">
      <c r="C2" s="59">
        <v>45524</v>
      </c>
      <c r="D2" s="59">
        <v>45529</v>
      </c>
      <c r="E2" s="59">
        <v>45534</v>
      </c>
      <c r="F2" s="59">
        <v>45539</v>
      </c>
      <c r="G2" s="59">
        <v>45544</v>
      </c>
      <c r="H2" s="59">
        <v>45549</v>
      </c>
      <c r="I2" s="59">
        <v>45554</v>
      </c>
      <c r="J2" s="59">
        <v>45559</v>
      </c>
      <c r="K2" s="59">
        <v>45564</v>
      </c>
    </row>
    <row customHeight="true" ht="16" r="3">
      <c r="A3" s="13" t="str">
        <v>12800025601141516</v>
      </c>
      <c r="B3" s="13" t="str">
        <v>深空蓝-150*200cm</v>
      </c>
      <c r="C3" s="13">
        <v>600</v>
      </c>
      <c r="D3" s="13">
        <v>2000</v>
      </c>
      <c r="E3" s="13">
        <v>1450</v>
      </c>
      <c r="F3" s="177">
        <v>1500</v>
      </c>
      <c r="G3" s="177">
        <v>1500</v>
      </c>
      <c r="H3" s="177">
        <v>2200</v>
      </c>
      <c r="I3" s="177">
        <v>2200</v>
      </c>
      <c r="J3" s="177">
        <v>2500</v>
      </c>
      <c r="K3" s="177">
        <v>2500</v>
      </c>
    </row>
    <row customHeight="true" ht="16" r="4">
      <c r="A4" s="13" t="str">
        <v>12800025601141514</v>
      </c>
      <c r="B4" s="13" t="str">
        <v>深空蓝-200*230cm</v>
      </c>
      <c r="C4" s="13">
        <v>2000</v>
      </c>
      <c r="D4" s="13">
        <v>1500</v>
      </c>
      <c r="E4" s="13">
        <v>2700</v>
      </c>
      <c r="F4" s="177">
        <v>2500</v>
      </c>
      <c r="G4" s="177">
        <v>2500</v>
      </c>
      <c r="H4" s="177">
        <v>3700</v>
      </c>
      <c r="I4" s="177">
        <v>3500</v>
      </c>
      <c r="J4" s="177">
        <v>3600</v>
      </c>
      <c r="K4" s="177">
        <v>4000</v>
      </c>
    </row>
    <row customHeight="true" ht="16" r="5">
      <c r="A5" s="13" t="str">
        <v>12800025601141513</v>
      </c>
      <c r="B5" s="13" t="str">
        <v>深空蓝-220*240cm</v>
      </c>
      <c r="C5" s="13">
        <v>800</v>
      </c>
      <c r="D5" s="13">
        <v>900</v>
      </c>
      <c r="E5" s="13">
        <v>1000</v>
      </c>
      <c r="F5" s="177">
        <v>1000</v>
      </c>
      <c r="G5" s="177">
        <v>1000</v>
      </c>
      <c r="H5" s="177">
        <v>2000</v>
      </c>
      <c r="I5" s="177">
        <v>1800</v>
      </c>
      <c r="J5" s="177">
        <v>2000</v>
      </c>
      <c r="K5" s="177">
        <v>2000</v>
      </c>
    </row>
    <row customHeight="true" ht="16" r="6">
      <c r="A6" s="13" t="str">
        <v>12800025601141416</v>
      </c>
      <c r="B6" s="13" t="str">
        <v>黎明灰-150*200cm</v>
      </c>
      <c r="C6" s="13">
        <v>200</v>
      </c>
      <c r="D6" s="13">
        <v>200</v>
      </c>
      <c r="E6" s="13">
        <v>0</v>
      </c>
      <c r="F6" s="177">
        <v>0</v>
      </c>
      <c r="G6" s="177">
        <v>0</v>
      </c>
      <c r="H6" s="177">
        <v>250</v>
      </c>
      <c r="I6" s="177">
        <v>500</v>
      </c>
      <c r="J6" s="177">
        <v>0</v>
      </c>
      <c r="K6" s="177">
        <v>1500</v>
      </c>
    </row>
    <row customHeight="true" ht="16" r="7">
      <c r="A7" s="13" t="str">
        <v>12800025601141414</v>
      </c>
      <c r="B7" s="13" t="str">
        <v>黎明灰-200*230cm</v>
      </c>
      <c r="C7" s="13">
        <v>1200</v>
      </c>
      <c r="D7" s="13">
        <v>800</v>
      </c>
      <c r="E7" s="13">
        <v>300</v>
      </c>
      <c r="F7" s="177">
        <v>250</v>
      </c>
      <c r="G7" s="177">
        <v>250</v>
      </c>
      <c r="H7" s="177">
        <v>600</v>
      </c>
      <c r="I7" s="177">
        <v>750</v>
      </c>
      <c r="J7" s="177">
        <v>650</v>
      </c>
      <c r="K7" s="177">
        <v>4000</v>
      </c>
    </row>
    <row customHeight="true" ht="16" r="8">
      <c r="A8" s="13" t="str">
        <v>12800025601141413</v>
      </c>
      <c r="B8" s="13" t="str">
        <v>黎明灰-220*240cm</v>
      </c>
      <c r="C8" s="13">
        <v>400</v>
      </c>
      <c r="E8" s="13">
        <v>0</v>
      </c>
      <c r="F8" s="177">
        <v>0</v>
      </c>
      <c r="G8" s="177">
        <v>0</v>
      </c>
      <c r="H8" s="177">
        <v>0</v>
      </c>
      <c r="I8" s="177">
        <v>0</v>
      </c>
      <c r="J8" s="177">
        <v>0</v>
      </c>
    </row>
    <row customHeight="true" ht="16" r="9">
      <c r="A9" s="13" t="str">
        <v>12800025601141316</v>
      </c>
      <c r="B9" s="13" t="str">
        <v>朦胧黄-150*200cm</v>
      </c>
      <c r="C9" s="13">
        <v>100</v>
      </c>
      <c r="D9" s="13">
        <v>500</v>
      </c>
      <c r="E9" s="13">
        <v>0</v>
      </c>
      <c r="F9" s="177">
        <v>0</v>
      </c>
      <c r="G9" s="177">
        <v>0</v>
      </c>
      <c r="H9" s="177">
        <v>0</v>
      </c>
      <c r="I9" s="177">
        <v>0</v>
      </c>
      <c r="J9" s="177">
        <v>0</v>
      </c>
    </row>
    <row customHeight="true" ht="16" r="10">
      <c r="A10" s="13" t="str">
        <v>12800025601141314</v>
      </c>
      <c r="B10" s="13" t="str">
        <v>朦胧黄-200*230cm</v>
      </c>
      <c r="C10" s="13">
        <v>600</v>
      </c>
      <c r="D10" s="13">
        <v>400</v>
      </c>
      <c r="E10" s="13">
        <v>0</v>
      </c>
      <c r="F10" s="177">
        <v>0</v>
      </c>
      <c r="G10" s="177">
        <v>0</v>
      </c>
      <c r="H10" s="177">
        <v>0</v>
      </c>
      <c r="I10" s="177">
        <v>0</v>
      </c>
      <c r="J10" s="177">
        <v>0</v>
      </c>
    </row>
    <row customHeight="true" ht="16" r="11">
      <c r="A11" s="13" t="str">
        <v>12800025601141313</v>
      </c>
      <c r="B11" s="13" t="str">
        <v>朦胧黄-220*240cm</v>
      </c>
      <c r="C11" s="13">
        <v>400</v>
      </c>
      <c r="E11" s="13">
        <v>0</v>
      </c>
      <c r="F11" s="177">
        <v>0</v>
      </c>
      <c r="G11" s="177">
        <v>0</v>
      </c>
      <c r="H11" s="177">
        <v>0</v>
      </c>
      <c r="I11" s="177">
        <v>0</v>
      </c>
      <c r="J11" s="177">
        <v>0</v>
      </c>
    </row>
    <row customHeight="true" ht="15" r="12">
      <c r="B12" s="13" t="str">
        <v>需求</v>
      </c>
      <c r="C12" s="13">
        <f>SUM(C3:C11)</f>
      </c>
      <c r="D12" s="13">
        <f>SUM(D3:D11)</f>
      </c>
      <c r="E12" s="13">
        <f>SUM(E3:E11)</f>
      </c>
      <c r="F12" s="13">
        <f>SUM(F3:F11)</f>
      </c>
      <c r="G12" s="13">
        <f>SUM(G3:G11)</f>
      </c>
      <c r="H12" s="13">
        <f>SUM(H3:H11)</f>
      </c>
      <c r="I12" s="13">
        <f>SUM(I3:I11)</f>
      </c>
      <c r="J12" s="13">
        <f>SUM(J3:J11)</f>
      </c>
      <c r="K12" s="13">
        <f>SUM(K3:K11)</f>
      </c>
    </row>
    <row customHeight="true" ht="15" r="13">
      <c r="B13" s="13" t="str">
        <v>排产</v>
      </c>
      <c r="C13" s="13">
        <v>6300</v>
      </c>
      <c r="D13" s="13">
        <v>6500</v>
      </c>
      <c r="E13" s="13">
        <v>5250</v>
      </c>
      <c r="F13" s="13">
        <v>5250</v>
      </c>
      <c r="G13" s="13">
        <v>8750</v>
      </c>
      <c r="H13" s="13">
        <v>8750</v>
      </c>
      <c r="I13" s="13">
        <v>8750</v>
      </c>
      <c r="J13" s="13">
        <v>8750</v>
      </c>
      <c r="K13" s="13">
        <v>14000</v>
      </c>
    </row>
    <row customHeight="true" ht="15" r="14">
      <c r="B14" s="13" t="str">
        <v>差异</v>
      </c>
      <c r="C14" s="13">
        <f>C12-C13</f>
      </c>
      <c r="D14" s="13">
        <f>D12-D13</f>
      </c>
      <c r="E14" s="13">
        <f>E12-E13</f>
      </c>
      <c r="F14" s="13">
        <f>F12-F13</f>
      </c>
      <c r="G14" s="13">
        <f>G12-G13</f>
      </c>
      <c r="H14" s="13">
        <f>H12-H13</f>
      </c>
      <c r="I14" s="13">
        <f>I12-I13</f>
      </c>
      <c r="J14" s="13">
        <f>J12-J13</f>
      </c>
    </row>
    <row customHeight="true" ht="15" r="15">
      <c r="B15" s="183" t="str">
        <v>实际</v>
      </c>
    </row>
    <row customHeight="true" ht="15" r="16">
      <c r="B16" s="13" t="str">
        <v>深空蓝-150*200cm</v>
      </c>
      <c r="C16" s="13">
        <v>582</v>
      </c>
      <c r="D16" s="13">
        <f>690+200</f>
      </c>
    </row>
    <row customHeight="true" ht="15" r="17">
      <c r="B17" s="13" t="str">
        <v>深空蓝-200*230cm</v>
      </c>
      <c r="C17" s="13">
        <v>2000</v>
      </c>
      <c r="D17" s="13">
        <v>2010</v>
      </c>
    </row>
    <row customHeight="true" ht="15" r="18">
      <c r="B18" s="13" t="str">
        <v>深空蓝-220*240cm</v>
      </c>
      <c r="C18" s="13">
        <v>508</v>
      </c>
      <c r="D18" s="13">
        <v>940</v>
      </c>
    </row>
    <row customHeight="true" ht="15" r="19">
      <c r="B19" s="13" t="str">
        <v>黎明灰-150*200cm</v>
      </c>
      <c r="C19" s="13">
        <v>204</v>
      </c>
      <c r="D19" s="13">
        <v>400</v>
      </c>
    </row>
    <row customHeight="true" ht="15" r="20">
      <c r="B20" s="13" t="str">
        <v>黎明灰-200*230cm</v>
      </c>
      <c r="C20" s="13">
        <v>1200</v>
      </c>
      <c r="D20" s="13">
        <v>700</v>
      </c>
    </row>
    <row customHeight="true" ht="15" r="21">
      <c r="B21" s="13" t="str">
        <v>黎明灰-220*240cm</v>
      </c>
      <c r="C21" s="13">
        <v>400</v>
      </c>
      <c r="D21" s="13">
        <v>400</v>
      </c>
    </row>
    <row customHeight="true" ht="15" r="22">
      <c r="B22" s="13" t="str">
        <v>朦胧黄-150*200cm</v>
      </c>
      <c r="C22" s="13">
        <v>102</v>
      </c>
      <c r="D22" s="13">
        <v>400</v>
      </c>
    </row>
    <row customHeight="true" ht="15" r="23">
      <c r="B23" s="13" t="str">
        <v>朦胧黄-200*230cm</v>
      </c>
      <c r="C23" s="13">
        <v>600</v>
      </c>
      <c r="D23" s="13">
        <v>200</v>
      </c>
    </row>
    <row customHeight="true" ht="15" r="24">
      <c r="B24" s="13" t="str">
        <v>朦胧黄-220*240cm</v>
      </c>
      <c r="C24" s="13">
        <v>400</v>
      </c>
      <c r="D24" s="13">
        <v>400</v>
      </c>
    </row>
    <row customHeight="true" ht="15" r="25">
      <c r="B25" s="13"/>
      <c r="C25" s="13">
        <f>SUM(C16:C24)</f>
      </c>
      <c r="D25" s="13">
        <f>SUM(D16:D24)</f>
      </c>
    </row>
    <row customHeight="true" ht="15" r="26">
      <c r="B26" s="13" t="str">
        <v>实际差异</v>
      </c>
      <c r="C26" s="13">
        <f>C25-C12</f>
      </c>
      <c r="D26" s="13">
        <f>D25-D12</f>
      </c>
    </row>
    <row customHeight="true" ht="15" r="27">
      <c r="B27" s="13"/>
    </row>
    <row customHeight="true" ht="15" r="28">
      <c r="B28" s="13"/>
    </row>
    <row customHeight="true" ht="15" r="29">
      <c r="B29" s="13"/>
    </row>
    <row customHeight="true" ht="15" r="30">
      <c r="B30" s="13"/>
    </row>
    <row customHeight="true" ht="15" r="31">
      <c r="B31" s="13"/>
    </row>
    <row customHeight="true" ht="15" r="32">
      <c r="B32" s="13"/>
    </row>
    <row customHeight="true" ht="15" r="33">
      <c r="B33" s="13"/>
    </row>
    <row customHeight="true" ht="15" r="34">
      <c r="B34" s="13"/>
    </row>
    <row customHeight="true" ht="15" r="35">
      <c r="B35" s="13"/>
    </row>
    <row customHeight="true" ht="15" r="36">
      <c r="B36" s="13"/>
    </row>
    <row customHeight="true" ht="15" r="37"/>
    <row customHeight="true" ht="15" r="38">
      <c r="A38" s="13" t="s">
        <v>4</v>
      </c>
      <c r="B38" s="13" t="str">
        <v>与渠道销售预测缺口</v>
      </c>
      <c r="F38" s="13">
        <v>-2000</v>
      </c>
      <c r="G38" s="13">
        <v>-3500</v>
      </c>
      <c r="H38" s="13">
        <v>-5000</v>
      </c>
      <c r="I38" s="13">
        <v>-7300</v>
      </c>
      <c r="J38" s="13">
        <v>-10000</v>
      </c>
      <c r="K38" s="13">
        <v>-10000</v>
      </c>
    </row>
    <row customHeight="true" ht="15" r="39">
      <c r="A39" s="13" t="s">
        <v>3</v>
      </c>
    </row>
    <row customHeight="true" ht="15" r="40"/>
    <row customHeight="true" ht="15" r="41">
      <c r="C41" s="59">
        <v>45524</v>
      </c>
      <c r="D41" s="59">
        <v>45529</v>
      </c>
      <c r="E41" s="59">
        <v>45534</v>
      </c>
      <c r="F41" s="59">
        <v>45539</v>
      </c>
      <c r="G41" s="59">
        <v>45544</v>
      </c>
      <c r="H41" s="59">
        <v>45549</v>
      </c>
      <c r="I41" s="59">
        <v>45554</v>
      </c>
      <c r="J41" s="59">
        <v>45559</v>
      </c>
      <c r="K41" s="59">
        <v>45564</v>
      </c>
    </row>
    <row customHeight="true" ht="15" r="42">
      <c r="B42" s="13" t="str">
        <v>深空蓝</v>
      </c>
      <c r="C42" s="13">
        <v>3400</v>
      </c>
      <c r="D42" s="13">
        <v>4300</v>
      </c>
      <c r="E42" s="13">
        <v>4250</v>
      </c>
    </row>
    <row customHeight="true" ht="15" r="43">
      <c r="B43" s="13" t="str">
        <v>黎明灰</v>
      </c>
      <c r="C43" s="13">
        <v>1800</v>
      </c>
      <c r="D43" s="13">
        <v>1100</v>
      </c>
      <c r="E43" s="13">
        <v>800</v>
      </c>
    </row>
    <row customHeight="true" ht="15" r="44">
      <c r="B44" s="13" t="str">
        <v>朦胧黄</v>
      </c>
      <c r="C44" s="13">
        <v>1100</v>
      </c>
      <c r="D44" s="13">
        <v>1100</v>
      </c>
      <c r="E44" s="13">
        <v>200</v>
      </c>
    </row>
    <row customHeight="true" ht="15" r="45">
      <c r="B45" s="13" t="str">
        <v>total</v>
      </c>
      <c r="C45" s="13">
        <v>6300</v>
      </c>
      <c r="D45" s="13">
        <v>6500</v>
      </c>
      <c r="E45" s="13">
        <v>5250</v>
      </c>
      <c r="F45" s="13">
        <v>5250</v>
      </c>
      <c r="G45" s="13">
        <v>8750</v>
      </c>
      <c r="H45" s="13">
        <v>8750</v>
      </c>
      <c r="I45" s="13">
        <v>8750</v>
      </c>
      <c r="J45" s="13">
        <v>8750</v>
      </c>
      <c r="K45" s="13">
        <v>14000</v>
      </c>
    </row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>
      <c r="E54" s="193">
        <v>45524</v>
      </c>
      <c r="F54" s="193">
        <v>45524</v>
      </c>
    </row>
    <row customHeight="true" ht="15" r="55">
      <c r="D55" s="13" t="str">
        <v>total</v>
      </c>
      <c r="E55" s="50" t="str">
        <v>优绵</v>
      </c>
      <c r="F55" s="50" t="str">
        <v>万青</v>
      </c>
    </row>
    <row customHeight="true" ht="15" r="56">
      <c r="B56" s="178" t="str">
        <v>深空蓝-150*200cm</v>
      </c>
      <c r="D56" s="13">
        <f>SUM(E56:F56)</f>
      </c>
      <c r="E56" s="179">
        <v>0</v>
      </c>
      <c r="F56" s="179">
        <v>600</v>
      </c>
    </row>
    <row customHeight="true" ht="15" r="57">
      <c r="B57" s="178" t="str">
        <v>深空蓝-200*230cm</v>
      </c>
      <c r="D57" s="13">
        <f>SUM(E57:F57)</f>
      </c>
      <c r="E57" s="179">
        <v>300</v>
      </c>
      <c r="F57" s="179">
        <v>1700</v>
      </c>
    </row>
    <row customHeight="true" ht="15" r="58">
      <c r="B58" s="178" t="str">
        <v>深空蓝-220*240cm</v>
      </c>
      <c r="D58" s="13">
        <f>SUM(E58:F58)</f>
      </c>
      <c r="E58" s="179">
        <v>0</v>
      </c>
      <c r="F58" s="179">
        <v>800</v>
      </c>
    </row>
    <row customHeight="true" ht="15" r="59">
      <c r="B59" s="178" t="str">
        <v>黎明灰-150*200cm</v>
      </c>
      <c r="D59" s="13">
        <f>SUM(E59:F59)</f>
      </c>
      <c r="E59" s="179">
        <v>200</v>
      </c>
      <c r="F59" s="13"/>
    </row>
    <row customHeight="true" ht="15" r="60">
      <c r="B60" s="178" t="str">
        <v>黎明灰-200*230cm</v>
      </c>
      <c r="D60" s="13">
        <f>SUM(E60:F60)</f>
      </c>
      <c r="E60" s="179">
        <v>1200</v>
      </c>
      <c r="F60" s="13"/>
    </row>
    <row customHeight="true" ht="15" r="61">
      <c r="B61" s="178" t="str">
        <v>黎明灰-220*240cm</v>
      </c>
      <c r="D61" s="13">
        <f>SUM(E61:F61)</f>
      </c>
      <c r="E61" s="179">
        <v>400</v>
      </c>
      <c r="F61" s="13"/>
    </row>
    <row customHeight="true" ht="15" r="62">
      <c r="B62" s="178" t="str">
        <v>朦胧黄-150*200cm</v>
      </c>
      <c r="D62" s="13">
        <f>SUM(E62:F62)</f>
      </c>
      <c r="E62" s="179">
        <v>100</v>
      </c>
      <c r="F62" s="13"/>
    </row>
    <row customHeight="true" ht="15" r="63">
      <c r="B63" s="178" t="str">
        <v>朦胧黄-200*230cm</v>
      </c>
      <c r="D63" s="13">
        <f>SUM(E63:F63)</f>
      </c>
      <c r="E63" s="179">
        <v>600</v>
      </c>
      <c r="F63" s="13"/>
    </row>
    <row customHeight="true" ht="15" r="64">
      <c r="B64" s="178" t="str">
        <v>朦胧黄-220*240cm</v>
      </c>
      <c r="D64" s="13">
        <f>SUM(E64:F64)</f>
      </c>
      <c r="E64" s="179">
        <v>400</v>
      </c>
      <c r="F64" s="13"/>
    </row>
    <row customHeight="true" ht="15" r="65"/>
    <row customHeight="true" ht="16" r="66">
      <c r="A66" s="13" t="str">
        <v>8.21更新</v>
      </c>
      <c r="B66" s="13"/>
      <c r="C66" s="188">
        <v>45524</v>
      </c>
      <c r="D66" s="188">
        <v>45529</v>
      </c>
      <c r="E66" s="188">
        <v>45534</v>
      </c>
      <c r="F66" s="188">
        <v>45538</v>
      </c>
      <c r="G66" s="188">
        <v>45542</v>
      </c>
      <c r="H66" s="188">
        <v>45546</v>
      </c>
      <c r="I66" s="188">
        <v>45550</v>
      </c>
      <c r="J66" s="188">
        <v>45554</v>
      </c>
      <c r="K66" s="188">
        <v>45558</v>
      </c>
      <c r="L66" s="188">
        <v>45562</v>
      </c>
      <c r="M66" s="188">
        <v>45565</v>
      </c>
    </row>
    <row customHeight="true" ht="15" r="67">
      <c r="B67" s="13" t="str">
        <v>深空蓝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customHeight="true" ht="15" r="68">
      <c r="B68" s="13" t="str">
        <v>黎明灰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customHeight="true" ht="15" r="69">
      <c r="B69" s="13" t="str">
        <v>朦胧黄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customHeight="true" ht="15" r="70">
      <c r="B70" s="13" t="str">
        <v>total</v>
      </c>
      <c r="C70" s="13"/>
      <c r="D70" s="13"/>
      <c r="E70" s="13"/>
      <c r="F70" s="13">
        <v>6480</v>
      </c>
      <c r="G70" s="13">
        <v>6000</v>
      </c>
      <c r="H70" s="13">
        <v>9600</v>
      </c>
      <c r="I70" s="13">
        <v>9600</v>
      </c>
      <c r="J70" s="13">
        <v>8100</v>
      </c>
      <c r="K70" s="13">
        <v>6200</v>
      </c>
      <c r="L70" s="13">
        <v>9800</v>
      </c>
      <c r="M70" s="13">
        <v>7350</v>
      </c>
    </row>
    <row customHeight="true" ht="15" r="71">
      <c r="B71" s="13"/>
      <c r="C71" s="13"/>
      <c r="D71" s="13"/>
      <c r="E71" s="13"/>
      <c r="F71" s="13">
        <f>SUM(F72:F80)</f>
      </c>
      <c r="G71" s="13">
        <f>SUM(G72:G80)</f>
      </c>
      <c r="H71" s="13">
        <f>SUM(H72:H80)</f>
      </c>
      <c r="I71" s="13">
        <f>SUM(I72:I80)</f>
      </c>
      <c r="J71" s="13">
        <f>SUM(J72:J80)</f>
      </c>
      <c r="K71" s="13">
        <f>SUM(K72:K80)</f>
      </c>
      <c r="L71" s="13">
        <f>SUM(L72:L80)</f>
      </c>
      <c r="M71" s="13">
        <f>SUM(M72:M80)</f>
      </c>
    </row>
    <row customHeight="true" ht="16" r="72">
      <c r="B72" s="178" t="str">
        <v>深空蓝-150*200cm</v>
      </c>
      <c r="F72" s="177">
        <v>2300</v>
      </c>
      <c r="G72" s="177">
        <v>1600</v>
      </c>
      <c r="H72" s="177">
        <v>2500</v>
      </c>
      <c r="I72" s="177">
        <v>2450</v>
      </c>
      <c r="J72" s="177">
        <v>1900</v>
      </c>
      <c r="K72" s="177">
        <v>1500</v>
      </c>
      <c r="L72" s="177">
        <v>2400</v>
      </c>
      <c r="M72" s="177">
        <v>1800</v>
      </c>
    </row>
    <row customHeight="true" ht="16" r="73">
      <c r="B73" s="178" t="str">
        <v>深空蓝-200*230cm</v>
      </c>
      <c r="F73" s="177">
        <v>2000</v>
      </c>
      <c r="G73" s="177">
        <v>2400</v>
      </c>
      <c r="H73" s="177">
        <v>3300</v>
      </c>
      <c r="I73" s="177">
        <v>3700</v>
      </c>
      <c r="J73" s="177">
        <v>3100</v>
      </c>
      <c r="K73" s="177">
        <v>2300</v>
      </c>
      <c r="L73" s="177">
        <v>3500</v>
      </c>
      <c r="M73" s="177">
        <v>2500</v>
      </c>
    </row>
    <row customHeight="true" ht="16" r="74">
      <c r="B74" s="178" t="str">
        <v>深空蓝-220*240cm</v>
      </c>
      <c r="F74" s="177">
        <v>1780</v>
      </c>
      <c r="G74" s="177">
        <v>1200</v>
      </c>
      <c r="H74" s="177">
        <v>2000</v>
      </c>
      <c r="I74" s="177">
        <v>2000</v>
      </c>
      <c r="J74" s="177">
        <v>1500</v>
      </c>
      <c r="K74" s="177">
        <v>1100</v>
      </c>
      <c r="L74" s="177">
        <v>2100</v>
      </c>
      <c r="M74" s="177">
        <v>1450</v>
      </c>
    </row>
    <row customHeight="true" ht="16" r="75">
      <c r="B75" s="178" t="str">
        <v>黎明灰-150*200cm</v>
      </c>
      <c r="F75" s="177">
        <v>0</v>
      </c>
      <c r="G75" s="177">
        <v>300</v>
      </c>
      <c r="H75" s="177">
        <v>400</v>
      </c>
      <c r="I75" s="177">
        <v>450</v>
      </c>
      <c r="J75" s="177">
        <v>400</v>
      </c>
      <c r="K75" s="177">
        <v>300</v>
      </c>
      <c r="L75" s="177">
        <v>500</v>
      </c>
      <c r="M75" s="177">
        <v>400</v>
      </c>
    </row>
    <row customHeight="true" ht="16" r="76">
      <c r="B76" s="178" t="str">
        <v>黎明灰-200*230cm</v>
      </c>
      <c r="F76" s="177">
        <v>300</v>
      </c>
      <c r="G76" s="177">
        <v>500</v>
      </c>
      <c r="H76" s="177">
        <v>1400</v>
      </c>
      <c r="I76" s="177">
        <v>1000</v>
      </c>
      <c r="J76" s="177">
        <v>900</v>
      </c>
      <c r="K76" s="177">
        <v>800</v>
      </c>
      <c r="L76" s="177">
        <v>1100</v>
      </c>
      <c r="M76" s="177">
        <v>900</v>
      </c>
    </row>
    <row customHeight="true" ht="16" r="77">
      <c r="B77" s="178" t="str">
        <v>黎明灰-220*240cm</v>
      </c>
      <c r="F77" s="177">
        <v>0</v>
      </c>
      <c r="G77" s="177">
        <v>0</v>
      </c>
      <c r="H77" s="177">
        <v>0</v>
      </c>
      <c r="I77" s="177">
        <v>0</v>
      </c>
      <c r="J77" s="177">
        <v>300</v>
      </c>
      <c r="K77" s="177">
        <v>200</v>
      </c>
      <c r="L77" s="177">
        <v>200</v>
      </c>
      <c r="M77" s="177">
        <v>300</v>
      </c>
    </row>
    <row customHeight="true" ht="16" r="78">
      <c r="B78" s="178" t="str">
        <v>朦胧黄-150*200cm</v>
      </c>
      <c r="F78" s="177">
        <v>0</v>
      </c>
      <c r="G78" s="177">
        <v>0</v>
      </c>
      <c r="H78" s="177">
        <v>0</v>
      </c>
      <c r="I78" s="177">
        <v>0</v>
      </c>
      <c r="J78" s="177">
        <v>0</v>
      </c>
      <c r="K78" s="177">
        <v>0</v>
      </c>
      <c r="L78" s="177">
        <v>0</v>
      </c>
      <c r="M78" s="177">
        <v>0</v>
      </c>
    </row>
    <row customHeight="true" ht="16" r="79">
      <c r="B79" s="178" t="str">
        <v>朦胧黄-200*230cm</v>
      </c>
      <c r="F79" s="177">
        <v>0</v>
      </c>
      <c r="G79" s="177">
        <v>0</v>
      </c>
      <c r="H79" s="177">
        <v>0</v>
      </c>
      <c r="I79" s="177">
        <v>0</v>
      </c>
      <c r="J79" s="177">
        <v>0</v>
      </c>
      <c r="K79" s="177">
        <v>0</v>
      </c>
      <c r="L79" s="177">
        <v>0</v>
      </c>
      <c r="M79" s="177">
        <v>0</v>
      </c>
    </row>
    <row customHeight="true" ht="16" r="80">
      <c r="B80" s="178" t="str">
        <v>朦胧黄-220*240cm</v>
      </c>
      <c r="F80" s="177">
        <v>0</v>
      </c>
      <c r="G80" s="177">
        <v>0</v>
      </c>
      <c r="H80" s="177">
        <v>0</v>
      </c>
      <c r="I80" s="177">
        <v>0</v>
      </c>
      <c r="J80" s="177">
        <v>0</v>
      </c>
      <c r="K80" s="177">
        <v>0</v>
      </c>
      <c r="L80" s="177">
        <v>0</v>
      </c>
      <c r="M80" s="177">
        <v>0</v>
      </c>
    </row>
    <row customHeight="true" ht="16" r="81">
      <c r="B81" s="178"/>
      <c r="F81" s="177"/>
      <c r="G81" s="177"/>
      <c r="H81" s="177"/>
      <c r="I81" s="177"/>
      <c r="J81" s="177"/>
      <c r="K81" s="177"/>
      <c r="L81" s="177"/>
      <c r="M81" s="177"/>
    </row>
    <row customHeight="true" ht="16" r="82">
      <c r="A82" s="180"/>
      <c r="B82" s="192"/>
      <c r="C82" s="180"/>
      <c r="D82" s="180"/>
      <c r="E82" s="180"/>
      <c r="F82" s="191"/>
      <c r="G82" s="191"/>
      <c r="H82" s="191"/>
      <c r="I82" s="191"/>
      <c r="J82" s="191"/>
      <c r="K82" s="191"/>
      <c r="L82" s="191"/>
      <c r="M82" s="191"/>
    </row>
    <row customHeight="true" ht="15" r="83">
      <c r="A83" s="13"/>
      <c r="B83" s="178"/>
    </row>
    <row customHeight="true" ht="16" r="84">
      <c r="F84" s="13"/>
      <c r="G84" s="13"/>
      <c r="H84" s="13"/>
      <c r="I84" s="13"/>
      <c r="J84" s="13"/>
      <c r="K84" s="13"/>
      <c r="L84" s="177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 t="str">
        <v>预排</v>
      </c>
      <c r="Z84" s="13" t="str">
        <v>预排</v>
      </c>
      <c r="AA84" s="13" t="str">
        <v>预排</v>
      </c>
      <c r="AB84" s="13" t="str">
        <v>预排</v>
      </c>
      <c r="AC84" s="20" t="str">
        <v>预排</v>
      </c>
      <c r="AD84" s="20"/>
      <c r="AE84" s="20" t="str">
        <v>预排</v>
      </c>
      <c r="AF84" s="20"/>
      <c r="AG84" s="20" t="str">
        <v>预排</v>
      </c>
      <c r="AH84" s="20"/>
      <c r="AI84" s="20" t="str">
        <v>预排</v>
      </c>
      <c r="AJ84" s="20"/>
      <c r="AK84" s="20" t="str">
        <v>预排</v>
      </c>
      <c r="AL84" s="20" t="str">
        <v>预排</v>
      </c>
      <c r="AM84" s="20"/>
      <c r="AN84" s="20"/>
      <c r="AO84" s="20" t="str">
        <v>预排</v>
      </c>
      <c r="AP84" s="20" t="str">
        <v>预排</v>
      </c>
      <c r="AQ84" s="20"/>
    </row>
    <row customHeight="true" ht="16" r="85">
      <c r="A85" s="59">
        <v>45554</v>
      </c>
      <c r="C85" s="175">
        <v>45536</v>
      </c>
      <c r="D85" s="175">
        <v>45537</v>
      </c>
      <c r="E85" s="175">
        <v>45538</v>
      </c>
      <c r="F85" s="175">
        <v>45539</v>
      </c>
      <c r="G85" s="175">
        <v>45540</v>
      </c>
      <c r="H85" s="175">
        <v>45541</v>
      </c>
      <c r="I85" s="175">
        <v>45542</v>
      </c>
      <c r="J85" s="175">
        <v>45543</v>
      </c>
      <c r="K85" s="175">
        <v>45544</v>
      </c>
      <c r="L85" s="175">
        <v>45545</v>
      </c>
      <c r="M85" s="175">
        <v>45546</v>
      </c>
      <c r="N85" s="175">
        <v>45547</v>
      </c>
      <c r="O85" s="175">
        <v>45548</v>
      </c>
      <c r="P85" s="175">
        <v>45549</v>
      </c>
      <c r="Q85" s="175">
        <v>45550</v>
      </c>
      <c r="R85" s="175">
        <v>45551</v>
      </c>
      <c r="S85" s="175">
        <v>45552</v>
      </c>
      <c r="T85" s="175">
        <v>45555</v>
      </c>
      <c r="U85" s="175">
        <v>45556</v>
      </c>
      <c r="V85" s="175">
        <v>45557</v>
      </c>
      <c r="W85" s="175">
        <v>45558</v>
      </c>
      <c r="X85" s="175">
        <v>45559</v>
      </c>
      <c r="Y85" s="59">
        <v>45562</v>
      </c>
      <c r="Z85" s="59">
        <v>45563</v>
      </c>
      <c r="AA85" s="59">
        <v>45564</v>
      </c>
      <c r="AB85" s="59">
        <v>45565</v>
      </c>
      <c r="AC85" s="189">
        <v>45571</v>
      </c>
      <c r="AD85" s="189">
        <v>45572</v>
      </c>
      <c r="AE85" s="189">
        <v>45573</v>
      </c>
      <c r="AF85" s="189">
        <v>45574</v>
      </c>
      <c r="AG85" s="189">
        <v>45575</v>
      </c>
      <c r="AH85" s="189">
        <v>45576</v>
      </c>
      <c r="AI85" s="189">
        <v>45577</v>
      </c>
      <c r="AJ85" s="189">
        <v>45578</v>
      </c>
      <c r="AK85" s="189">
        <v>45579</v>
      </c>
      <c r="AL85" s="189">
        <v>45580</v>
      </c>
      <c r="AM85" s="189">
        <v>45581</v>
      </c>
      <c r="AN85" s="189">
        <v>45582</v>
      </c>
      <c r="AO85" s="189">
        <v>45583</v>
      </c>
      <c r="AP85" s="189">
        <v>45584</v>
      </c>
      <c r="AQ85" s="189">
        <v>45583</v>
      </c>
      <c r="AR85" s="189">
        <v>45584</v>
      </c>
      <c r="AS85" s="189">
        <v>45587</v>
      </c>
      <c r="AT85" s="59">
        <v>45588</v>
      </c>
      <c r="AU85" s="59">
        <v>45592</v>
      </c>
      <c r="AV85" s="59">
        <v>45596</v>
      </c>
    </row>
    <row customHeight="true" ht="15" r="86">
      <c r="B86" s="178" t="str">
        <v>深空蓝-150*200cm</v>
      </c>
      <c r="C86" s="13">
        <v>281</v>
      </c>
      <c r="D86" s="165">
        <v>0</v>
      </c>
      <c r="E86" s="13">
        <v>1237</v>
      </c>
      <c r="F86" s="165">
        <v>0</v>
      </c>
      <c r="G86" s="13">
        <v>0</v>
      </c>
      <c r="H86" s="13">
        <v>0</v>
      </c>
      <c r="I86" s="165">
        <v>1341</v>
      </c>
      <c r="J86" s="13">
        <v>0</v>
      </c>
      <c r="K86" s="13">
        <v>762</v>
      </c>
      <c r="L86" s="13">
        <v>42</v>
      </c>
      <c r="M86" s="13">
        <v>1200</v>
      </c>
      <c r="N86" s="13">
        <v>0</v>
      </c>
      <c r="O86" s="13">
        <v>0</v>
      </c>
      <c r="P86" s="13">
        <v>869</v>
      </c>
      <c r="Q86" s="13">
        <v>804</v>
      </c>
      <c r="R86" s="13">
        <v>0</v>
      </c>
      <c r="S86" s="13">
        <v>809</v>
      </c>
      <c r="T86" s="181">
        <v>1104</v>
      </c>
      <c r="U86" s="181">
        <v>0</v>
      </c>
      <c r="V86" s="181">
        <v>400</v>
      </c>
      <c r="W86" s="181">
        <v>0</v>
      </c>
      <c r="X86" s="181">
        <v>552</v>
      </c>
      <c r="Y86" s="13">
        <f>F99+F111</f>
      </c>
      <c r="AB86" s="13">
        <f>G99+H111</f>
      </c>
      <c r="AC86" s="20">
        <v>996</v>
      </c>
      <c r="AD86" s="20"/>
      <c r="AE86" s="20">
        <v>400</v>
      </c>
      <c r="AF86" s="20"/>
      <c r="AG86" s="20">
        <v>900</v>
      </c>
      <c r="AH86" s="20"/>
      <c r="AI86" s="20">
        <v>600</v>
      </c>
      <c r="AJ86" s="20"/>
      <c r="AK86" s="20">
        <v>900</v>
      </c>
      <c r="AL86" s="20">
        <v>600</v>
      </c>
      <c r="AM86" s="20"/>
      <c r="AN86" s="20"/>
      <c r="AO86" s="20">
        <v>600</v>
      </c>
      <c r="AP86" s="20">
        <v>96</v>
      </c>
      <c r="AQ86" s="20">
        <v>250</v>
      </c>
      <c r="AR86" s="20">
        <v>600</v>
      </c>
      <c r="AS86" s="20">
        <v>950</v>
      </c>
      <c r="AT86" s="20">
        <v>800</v>
      </c>
      <c r="AU86" s="20">
        <v>1500</v>
      </c>
      <c r="AV86" s="20">
        <v>1500</v>
      </c>
    </row>
    <row customHeight="true" ht="15" r="87">
      <c r="B87" s="178" t="str">
        <v>深空蓝-200*230cm</v>
      </c>
      <c r="C87" s="13">
        <v>300</v>
      </c>
      <c r="D87" s="165">
        <v>0</v>
      </c>
      <c r="E87" s="13">
        <v>1259</v>
      </c>
      <c r="F87" s="165">
        <v>0</v>
      </c>
      <c r="G87" s="13">
        <v>0</v>
      </c>
      <c r="H87" s="13">
        <v>40</v>
      </c>
      <c r="I87" s="165">
        <v>2665</v>
      </c>
      <c r="J87" s="13">
        <v>0</v>
      </c>
      <c r="K87" s="165">
        <v>972</v>
      </c>
      <c r="L87" s="165">
        <v>600</v>
      </c>
      <c r="M87" s="165">
        <v>1616</v>
      </c>
      <c r="N87" s="13">
        <v>0</v>
      </c>
      <c r="O87" s="13">
        <v>0</v>
      </c>
      <c r="P87" s="13">
        <v>1150</v>
      </c>
      <c r="Q87" s="13">
        <v>1800</v>
      </c>
      <c r="R87" s="13">
        <v>0</v>
      </c>
      <c r="S87" s="13">
        <v>1214</v>
      </c>
      <c r="T87" s="181">
        <v>2200</v>
      </c>
      <c r="U87" s="181">
        <v>0</v>
      </c>
      <c r="V87" s="181">
        <v>0</v>
      </c>
      <c r="W87" s="181">
        <v>0</v>
      </c>
      <c r="X87" s="181">
        <v>1400</v>
      </c>
      <c r="Y87" s="13">
        <f>F100+F112</f>
      </c>
      <c r="AB87" s="13">
        <f>G100+H112</f>
      </c>
      <c r="AC87" s="20">
        <v>1600</v>
      </c>
      <c r="AD87" s="20"/>
      <c r="AE87" s="20">
        <v>458</v>
      </c>
      <c r="AF87" s="20"/>
      <c r="AG87" s="20">
        <v>1200</v>
      </c>
      <c r="AH87" s="20"/>
      <c r="AI87" s="20">
        <v>1200</v>
      </c>
      <c r="AJ87" s="20"/>
      <c r="AK87" s="20">
        <v>1200</v>
      </c>
      <c r="AL87" s="20">
        <v>1000</v>
      </c>
      <c r="AM87" s="20"/>
      <c r="AN87" s="20"/>
      <c r="AO87" s="20">
        <v>1200</v>
      </c>
      <c r="AP87" s="20">
        <v>504</v>
      </c>
      <c r="AQ87" s="20">
        <v>450</v>
      </c>
      <c r="AR87" s="20">
        <v>1000</v>
      </c>
      <c r="AS87" s="20">
        <v>1300</v>
      </c>
      <c r="AT87" s="20">
        <v>1500</v>
      </c>
      <c r="AU87" s="20">
        <v>3000</v>
      </c>
      <c r="AV87" s="20">
        <v>2950</v>
      </c>
    </row>
    <row customHeight="true" ht="15" r="88">
      <c r="B88" s="178" t="str">
        <v>深空蓝-220*240cm</v>
      </c>
      <c r="C88" s="13">
        <v>250</v>
      </c>
      <c r="D88" s="165">
        <v>0</v>
      </c>
      <c r="E88" s="13">
        <v>1342</v>
      </c>
      <c r="F88" s="13">
        <v>0</v>
      </c>
      <c r="G88" s="13">
        <v>0</v>
      </c>
      <c r="H88" s="13">
        <v>0</v>
      </c>
      <c r="I88" s="13">
        <v>772</v>
      </c>
      <c r="J88" s="13">
        <v>0</v>
      </c>
      <c r="K88" s="13">
        <v>100</v>
      </c>
      <c r="L88" s="13">
        <v>300</v>
      </c>
      <c r="M88" s="13">
        <v>800</v>
      </c>
      <c r="N88" s="13">
        <v>0</v>
      </c>
      <c r="O88" s="13">
        <v>0</v>
      </c>
      <c r="P88" s="13">
        <v>500</v>
      </c>
      <c r="Q88" s="13">
        <v>800</v>
      </c>
      <c r="R88" s="13">
        <v>0</v>
      </c>
      <c r="S88" s="13">
        <v>672</v>
      </c>
      <c r="T88" s="181">
        <v>800</v>
      </c>
      <c r="U88" s="181">
        <v>0</v>
      </c>
      <c r="V88" s="181">
        <v>600</v>
      </c>
      <c r="W88" s="181">
        <v>0</v>
      </c>
      <c r="X88" s="181">
        <v>700</v>
      </c>
      <c r="Y88" s="13">
        <f>F101+F113</f>
      </c>
      <c r="AB88" s="13">
        <f>G101+H113</f>
      </c>
      <c r="AC88" s="20">
        <v>0</v>
      </c>
      <c r="AD88" s="20"/>
      <c r="AE88" s="20">
        <v>500</v>
      </c>
      <c r="AF88" s="20"/>
      <c r="AG88" s="20">
        <v>900</v>
      </c>
      <c r="AH88" s="20"/>
      <c r="AI88" s="20">
        <v>750</v>
      </c>
      <c r="AJ88" s="20"/>
      <c r="AK88" s="20">
        <v>300</v>
      </c>
      <c r="AL88" s="20">
        <v>600</v>
      </c>
      <c r="AM88" s="20"/>
      <c r="AN88" s="20"/>
      <c r="AO88" s="20">
        <v>700</v>
      </c>
      <c r="AP88" s="20">
        <v>200</v>
      </c>
      <c r="AQ88" s="20">
        <v>350</v>
      </c>
      <c r="AR88" s="20">
        <v>700</v>
      </c>
      <c r="AS88" s="20">
        <v>1050</v>
      </c>
      <c r="AT88" s="20">
        <v>700</v>
      </c>
      <c r="AU88" s="20">
        <v>1300</v>
      </c>
      <c r="AV88" s="20">
        <v>1300</v>
      </c>
    </row>
    <row customHeight="true" ht="15" r="89">
      <c r="B89" s="178" t="str">
        <v>黎明灰-150*200cm</v>
      </c>
      <c r="C89" s="13">
        <v>102</v>
      </c>
      <c r="D89" s="13">
        <v>0</v>
      </c>
      <c r="E89" s="13">
        <v>138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804</v>
      </c>
      <c r="N89" s="13">
        <v>0</v>
      </c>
      <c r="O89" s="13">
        <v>0</v>
      </c>
      <c r="P89" s="13">
        <v>0</v>
      </c>
      <c r="Q89" s="13">
        <v>696</v>
      </c>
      <c r="R89" s="13">
        <v>0</v>
      </c>
      <c r="S89" s="13">
        <v>0</v>
      </c>
      <c r="T89" s="181">
        <v>402</v>
      </c>
      <c r="U89" s="181">
        <v>0</v>
      </c>
      <c r="V89" s="181">
        <v>0</v>
      </c>
      <c r="W89" s="181">
        <v>0</v>
      </c>
      <c r="X89" s="181">
        <v>804</v>
      </c>
      <c r="Y89" s="13">
        <f>F102+F114</f>
      </c>
      <c r="AB89" s="180">
        <f>G102+H114</f>
      </c>
      <c r="AC89" s="20">
        <v>0</v>
      </c>
      <c r="AD89" s="20"/>
      <c r="AE89" s="20">
        <v>150</v>
      </c>
      <c r="AF89" s="20"/>
      <c r="AG89" s="190">
        <v>702</v>
      </c>
      <c r="AH89" s="20"/>
      <c r="AI89" s="20">
        <v>300</v>
      </c>
      <c r="AJ89" s="20"/>
      <c r="AK89" s="20">
        <v>0</v>
      </c>
      <c r="AL89" s="20">
        <v>100</v>
      </c>
      <c r="AM89" s="20"/>
      <c r="AN89" s="20"/>
      <c r="AO89" s="20">
        <v>100</v>
      </c>
      <c r="AP89" s="20">
        <v>200</v>
      </c>
      <c r="AQ89" s="20">
        <v>0</v>
      </c>
      <c r="AR89" s="20">
        <v>50</v>
      </c>
      <c r="AS89" s="20">
        <v>100</v>
      </c>
      <c r="AT89" s="20">
        <v>300</v>
      </c>
      <c r="AU89" s="20">
        <v>600</v>
      </c>
      <c r="AV89" s="20">
        <v>500</v>
      </c>
    </row>
    <row customHeight="true" ht="15" r="90">
      <c r="B90" s="178" t="str">
        <v>黎明灰-200*230cm</v>
      </c>
      <c r="C90" s="13">
        <v>700</v>
      </c>
      <c r="D90" s="13">
        <v>0</v>
      </c>
      <c r="E90" s="13">
        <v>0</v>
      </c>
      <c r="F90" s="165">
        <v>0</v>
      </c>
      <c r="G90" s="13">
        <v>0</v>
      </c>
      <c r="H90" s="13">
        <v>0</v>
      </c>
      <c r="I90" s="165">
        <v>1300</v>
      </c>
      <c r="J90" s="13">
        <v>0</v>
      </c>
      <c r="K90" s="13">
        <v>0</v>
      </c>
      <c r="L90" s="165">
        <v>0</v>
      </c>
      <c r="M90" s="13">
        <v>1200</v>
      </c>
      <c r="N90" s="13">
        <v>0</v>
      </c>
      <c r="O90" s="13">
        <v>0</v>
      </c>
      <c r="P90" s="13">
        <v>0</v>
      </c>
      <c r="Q90" s="13">
        <v>1300</v>
      </c>
      <c r="R90" s="13">
        <v>0</v>
      </c>
      <c r="S90" s="13">
        <v>0</v>
      </c>
      <c r="T90" s="181">
        <v>300</v>
      </c>
      <c r="U90" s="181">
        <v>0</v>
      </c>
      <c r="V90" s="181">
        <v>0</v>
      </c>
      <c r="W90" s="181">
        <v>0</v>
      </c>
      <c r="X90" s="181">
        <v>0</v>
      </c>
      <c r="Y90" s="13">
        <f>F103+F115</f>
      </c>
      <c r="AB90" s="180">
        <f>G103+H115</f>
      </c>
      <c r="AC90" s="20">
        <v>0</v>
      </c>
      <c r="AD90" s="20"/>
      <c r="AE90" s="20">
        <v>200</v>
      </c>
      <c r="AF90" s="20"/>
      <c r="AG90" s="190">
        <v>1000</v>
      </c>
      <c r="AH90" s="20"/>
      <c r="AI90" s="20">
        <v>400</v>
      </c>
      <c r="AJ90" s="20"/>
      <c r="AK90" s="190">
        <v>800</v>
      </c>
      <c r="AL90" s="20">
        <v>0</v>
      </c>
      <c r="AM90" s="20"/>
      <c r="AN90" s="20"/>
      <c r="AO90" s="20">
        <v>0</v>
      </c>
      <c r="AP90" s="20">
        <v>0</v>
      </c>
      <c r="AQ90" s="20">
        <v>202</v>
      </c>
      <c r="AR90" s="20">
        <v>340</v>
      </c>
      <c r="AS90" s="20">
        <v>650</v>
      </c>
      <c r="AT90" s="20">
        <v>500</v>
      </c>
      <c r="AU90" s="20">
        <v>1000</v>
      </c>
      <c r="AV90" s="20">
        <v>900</v>
      </c>
    </row>
    <row customHeight="true" ht="15" r="91">
      <c r="B91" s="178" t="str">
        <v>黎明灰-220*240cm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300</v>
      </c>
      <c r="J91" s="13">
        <v>0</v>
      </c>
      <c r="K91" s="13">
        <v>0</v>
      </c>
      <c r="L91" s="13">
        <v>0</v>
      </c>
      <c r="M91" s="13">
        <v>200</v>
      </c>
      <c r="N91" s="13">
        <v>0</v>
      </c>
      <c r="O91" s="13">
        <v>0</v>
      </c>
      <c r="P91" s="13">
        <v>0</v>
      </c>
      <c r="Q91" s="13">
        <v>272</v>
      </c>
      <c r="R91" s="13">
        <v>0</v>
      </c>
      <c r="S91" s="13">
        <v>0</v>
      </c>
      <c r="T91" s="181">
        <v>300</v>
      </c>
      <c r="U91" s="181">
        <v>0</v>
      </c>
      <c r="V91" s="181">
        <v>0</v>
      </c>
      <c r="W91" s="181">
        <v>0</v>
      </c>
      <c r="X91" s="181">
        <v>0</v>
      </c>
      <c r="Y91" s="13">
        <f>F104+F116</f>
      </c>
      <c r="AB91" s="180">
        <f>G104+H116</f>
      </c>
      <c r="AC91" s="20">
        <v>0</v>
      </c>
      <c r="AD91" s="20"/>
      <c r="AE91" s="20">
        <v>300</v>
      </c>
      <c r="AF91" s="20"/>
      <c r="AG91" s="20">
        <v>0</v>
      </c>
      <c r="AH91" s="20"/>
      <c r="AI91" s="20">
        <v>200</v>
      </c>
      <c r="AJ91" s="20"/>
      <c r="AK91" s="20">
        <v>600</v>
      </c>
      <c r="AL91" s="20">
        <v>400</v>
      </c>
      <c r="AM91" s="20"/>
      <c r="AN91" s="20"/>
      <c r="AO91" s="20">
        <v>400</v>
      </c>
      <c r="AP91" s="20">
        <v>0</v>
      </c>
      <c r="AQ91" s="20">
        <v>0</v>
      </c>
      <c r="AR91" s="20">
        <v>50</v>
      </c>
      <c r="AS91" s="20">
        <v>0</v>
      </c>
      <c r="AT91" s="20">
        <v>200</v>
      </c>
      <c r="AU91" s="20">
        <v>600</v>
      </c>
      <c r="AV91" s="20">
        <v>400</v>
      </c>
    </row>
    <row customHeight="true" ht="15" r="92">
      <c r="B92" s="178" t="str">
        <v>朦胧黄-150*200cm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102</v>
      </c>
      <c r="J92" s="13">
        <v>0</v>
      </c>
      <c r="K92" s="13">
        <v>0</v>
      </c>
      <c r="L92" s="13">
        <v>0</v>
      </c>
      <c r="M92" s="13">
        <v>234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81">
        <v>0</v>
      </c>
      <c r="U92" s="181">
        <v>0</v>
      </c>
      <c r="V92" s="181">
        <v>0</v>
      </c>
      <c r="W92" s="181">
        <v>0</v>
      </c>
      <c r="X92" s="181">
        <v>204</v>
      </c>
      <c r="Y92" s="13">
        <f>F105+F117</f>
      </c>
      <c r="AB92" s="180">
        <f>G105+H117</f>
      </c>
      <c r="AC92" s="20">
        <v>0</v>
      </c>
      <c r="AD92" s="20"/>
      <c r="AE92" s="20">
        <v>0</v>
      </c>
      <c r="AF92" s="20"/>
      <c r="AG92" s="20">
        <v>0</v>
      </c>
      <c r="AH92" s="20"/>
      <c r="AI92" s="20">
        <v>0</v>
      </c>
      <c r="AJ92" s="20"/>
      <c r="AK92" s="20">
        <v>0</v>
      </c>
      <c r="AL92" s="20">
        <v>0</v>
      </c>
      <c r="AM92" s="20"/>
      <c r="AN92" s="20"/>
      <c r="AO92" s="20">
        <v>0</v>
      </c>
      <c r="AP92" s="20">
        <v>0</v>
      </c>
      <c r="AQ92" s="20"/>
      <c r="AR92" s="20"/>
      <c r="AS92" s="20"/>
      <c r="AT92" s="20">
        <v>400</v>
      </c>
      <c r="AU92" s="20">
        <v>600</v>
      </c>
      <c r="AV92" s="20">
        <v>600</v>
      </c>
    </row>
    <row customHeight="true" ht="15" r="93">
      <c r="B93" s="178" t="str">
        <v>朦胧黄-200*230cm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52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81">
        <v>0</v>
      </c>
      <c r="U93" s="181">
        <v>0</v>
      </c>
      <c r="V93" s="181">
        <v>0</v>
      </c>
      <c r="W93" s="181">
        <v>0</v>
      </c>
      <c r="X93" s="181">
        <v>0</v>
      </c>
      <c r="Y93" s="13">
        <f>F106+F118</f>
      </c>
      <c r="AB93" s="13">
        <f>G106+H118</f>
      </c>
      <c r="AC93" s="20">
        <v>0</v>
      </c>
      <c r="AD93" s="20"/>
      <c r="AE93" s="20">
        <v>0</v>
      </c>
      <c r="AF93" s="20"/>
      <c r="AG93" s="20">
        <v>0</v>
      </c>
      <c r="AH93" s="20"/>
      <c r="AI93" s="20">
        <v>0</v>
      </c>
      <c r="AJ93" s="20"/>
      <c r="AK93" s="20">
        <v>0</v>
      </c>
      <c r="AL93" s="20">
        <v>0</v>
      </c>
      <c r="AM93" s="20"/>
      <c r="AN93" s="20"/>
      <c r="AO93" s="20">
        <v>0</v>
      </c>
      <c r="AP93" s="20">
        <v>0</v>
      </c>
      <c r="AQ93" s="20"/>
      <c r="AR93" s="20"/>
      <c r="AS93" s="20"/>
      <c r="AT93" s="20">
        <v>600</v>
      </c>
      <c r="AU93" s="20">
        <v>1000</v>
      </c>
      <c r="AV93" s="20">
        <v>1000</v>
      </c>
    </row>
    <row customHeight="true" ht="15" r="94">
      <c r="B94" s="178" t="str">
        <v>朦胧黄-220*240cm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100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81">
        <v>0</v>
      </c>
      <c r="U94" s="181">
        <v>0</v>
      </c>
      <c r="V94" s="181">
        <v>0</v>
      </c>
      <c r="W94" s="181">
        <v>0</v>
      </c>
      <c r="X94" s="181">
        <v>0</v>
      </c>
      <c r="Y94" s="13">
        <f>F107+F119</f>
      </c>
      <c r="AB94" s="13">
        <f>G107+H119</f>
      </c>
      <c r="AC94" s="20">
        <v>0</v>
      </c>
      <c r="AD94" s="20"/>
      <c r="AE94" s="20">
        <v>0</v>
      </c>
      <c r="AF94" s="20"/>
      <c r="AG94" s="20">
        <v>0</v>
      </c>
      <c r="AH94" s="20"/>
      <c r="AI94" s="20">
        <v>0</v>
      </c>
      <c r="AJ94" s="20"/>
      <c r="AK94" s="20">
        <v>0</v>
      </c>
      <c r="AL94" s="20">
        <v>0</v>
      </c>
      <c r="AM94" s="20"/>
      <c r="AN94" s="20"/>
      <c r="AO94" s="20">
        <v>0</v>
      </c>
      <c r="AP94" s="20">
        <v>0</v>
      </c>
      <c r="AQ94" s="20"/>
      <c r="AR94" s="20"/>
      <c r="AS94" s="20"/>
      <c r="AT94" s="20">
        <v>200</v>
      </c>
      <c r="AU94" s="20">
        <v>550</v>
      </c>
      <c r="AV94" s="20">
        <v>500</v>
      </c>
    </row>
    <row customHeight="true" ht="15" r="95">
      <c r="C95" s="36">
        <f>SUM(C86:C94)</f>
      </c>
      <c r="D95" s="36">
        <f>SUM(D86:D94)</f>
      </c>
      <c r="E95" s="36">
        <f>SUM(E86:E94)</f>
      </c>
      <c r="F95" s="36">
        <f>SUM(F86:F94)</f>
      </c>
      <c r="G95" s="36">
        <f>SUM(G86:G94)</f>
      </c>
      <c r="H95" s="36">
        <f>SUM(H86:H94)</f>
      </c>
      <c r="I95" s="36">
        <f>SUM(I86:I94)</f>
      </c>
      <c r="J95" s="36">
        <f>SUM(J86:J94)</f>
      </c>
      <c r="K95" s="36">
        <f>SUM(K86:K94)</f>
      </c>
      <c r="L95" s="36">
        <f>SUM(L86:L94)</f>
      </c>
      <c r="M95" s="36">
        <f>SUM(M86:M94)</f>
      </c>
      <c r="N95" s="36">
        <f>SUM(N86:N94)</f>
      </c>
      <c r="O95" s="36">
        <f>SUM(O86:O94)</f>
      </c>
      <c r="P95" s="36">
        <f>SUM(P86:P94)</f>
      </c>
      <c r="Q95" s="36">
        <f>SUM(Q86:Q94)</f>
      </c>
      <c r="R95" s="36">
        <f>SUM(R86:R94)</f>
      </c>
      <c r="S95" s="36">
        <f>SUM(S86:S94)</f>
      </c>
      <c r="T95" s="187">
        <f>SUM(T86:T94)</f>
      </c>
      <c r="U95" s="187">
        <f>SUM(U86:U94)</f>
      </c>
      <c r="V95" s="187">
        <f>SUM(V86:V94)</f>
      </c>
      <c r="W95" s="187">
        <f>SUM(W86:W94)</f>
      </c>
      <c r="X95" s="187">
        <f>SUM(X86:X94)</f>
      </c>
      <c r="Y95" s="36">
        <f>SUM(Y86:Y94)</f>
      </c>
      <c r="Z95" s="36">
        <f>SUM(Z86:Z94)</f>
      </c>
      <c r="AA95" s="36">
        <f>SUM(AA86:AA94)</f>
      </c>
      <c r="AB95" s="36">
        <f>SUM(AB86:AB94)</f>
      </c>
      <c r="AC95" s="41">
        <v>2596</v>
      </c>
      <c r="AD95" s="41">
        <v>0</v>
      </c>
      <c r="AE95" s="41">
        <v>2008</v>
      </c>
      <c r="AF95" s="41">
        <v>0</v>
      </c>
      <c r="AG95" s="41">
        <f>SUM(AG86:AG94)</f>
      </c>
      <c r="AH95" s="41">
        <v>0</v>
      </c>
      <c r="AI95" s="41">
        <f>SUM(AI86:AI94)</f>
      </c>
      <c r="AJ95" s="41">
        <v>0</v>
      </c>
      <c r="AK95" s="41">
        <f>SUM(AK86:AK94)</f>
      </c>
      <c r="AL95" s="41">
        <f>SUM(AL86:AL94)</f>
      </c>
      <c r="AM95" s="41">
        <v>0</v>
      </c>
      <c r="AN95" s="41">
        <v>0</v>
      </c>
      <c r="AO95" s="41">
        <f>SUM(AO86:AO94)</f>
      </c>
      <c r="AP95" s="41">
        <f>SUM(AP86:AP94)</f>
      </c>
      <c r="AQ95" s="186">
        <f>SUM(AQ86:AQ94)</f>
      </c>
      <c r="AR95" s="186">
        <f>SUM(AR86:AR94)</f>
      </c>
      <c r="AS95" s="186">
        <f>SUM(AS86:AS94)</f>
      </c>
      <c r="AT95" s="186">
        <f>SUM(AT86:AT94)</f>
      </c>
      <c r="AU95" s="186">
        <f>SUM(AU86:AU94)</f>
      </c>
      <c r="AV95" s="186">
        <f>SUM(AV86:AV94)</f>
      </c>
    </row>
    <row customHeight="true" ht="15" r="96">
      <c r="AE96" s="13">
        <f>SUM(AE86:AE94)</f>
      </c>
      <c r="AF96" s="13">
        <f>SUM(AF86:AF94)</f>
      </c>
      <c r="AG96" s="13">
        <f>SUM(AG86:AG94)</f>
      </c>
      <c r="AH96" s="13">
        <f>SUM(AH86:AH94)</f>
      </c>
      <c r="AI96" s="13">
        <f>SUM(AI86:AI94)</f>
      </c>
      <c r="AJ96" s="13">
        <f>SUM(AJ86:AJ94)</f>
      </c>
      <c r="AK96" s="13">
        <f>SUM(AK86:AK94)</f>
      </c>
      <c r="AL96" s="13">
        <f>SUM(AL86:AL94)</f>
      </c>
      <c r="AM96" s="13">
        <f>SUM(AM86:AM94)</f>
      </c>
      <c r="AN96" s="13">
        <f>SUM(AN86:AN94)</f>
      </c>
      <c r="AO96" s="13">
        <f>SUM(AO86:AO94)</f>
      </c>
      <c r="AP96" s="13">
        <f>SUM(AP86:AP94)</f>
      </c>
      <c r="AQ96" s="13">
        <v>1252</v>
      </c>
      <c r="AR96" s="13">
        <v>2740</v>
      </c>
      <c r="AS96" s="13">
        <v>4050</v>
      </c>
      <c r="AT96" s="13">
        <v>5200</v>
      </c>
      <c r="AU96" s="13">
        <v>10150</v>
      </c>
      <c r="AV96" s="13">
        <v>9650</v>
      </c>
    </row>
    <row collapsed="true" customHeight="true" ht="15" r="97">
      <c r="AQ97" s="13">
        <f>AQ95-AQ96</f>
      </c>
      <c r="AR97" s="13">
        <f>AR95-AR96</f>
      </c>
      <c r="AS97" s="13">
        <f>AS95-AS96</f>
      </c>
      <c r="AT97" s="13">
        <f>AT95-AT96</f>
      </c>
      <c r="AU97" s="13">
        <f>AU95-AU96</f>
      </c>
      <c r="AV97" s="13">
        <f>AV95-AV96</f>
      </c>
    </row>
    <row customHeight="true" hidden="true" ht="15" outlineLevel="1" r="98">
      <c r="B98" s="13" t="str">
        <v>万青</v>
      </c>
      <c r="F98" s="59">
        <v>45562</v>
      </c>
      <c r="G98" s="59">
        <v>45565</v>
      </c>
      <c r="H98" s="59">
        <v>45571</v>
      </c>
      <c r="I98" s="59">
        <v>45573</v>
      </c>
      <c r="J98" s="59">
        <v>45577</v>
      </c>
      <c r="K98" s="59">
        <v>45580</v>
      </c>
      <c r="L98" s="59">
        <v>45584</v>
      </c>
      <c r="AJ98" s="182"/>
    </row>
    <row customHeight="true" hidden="true" ht="15" outlineLevel="1" r="99">
      <c r="B99" s="178" t="str">
        <v>深空蓝-150*200cm</v>
      </c>
      <c r="F99" s="13">
        <v>504</v>
      </c>
      <c r="G99" s="13">
        <v>504</v>
      </c>
      <c r="H99" s="13">
        <v>996</v>
      </c>
      <c r="AJ99" s="182"/>
    </row>
    <row customHeight="true" hidden="true" ht="15" outlineLevel="1" r="100">
      <c r="B100" s="178" t="str">
        <v>深空蓝-200*230cm</v>
      </c>
      <c r="F100" s="13">
        <v>1000</v>
      </c>
      <c r="G100" s="13">
        <v>900</v>
      </c>
      <c r="H100" s="13">
        <v>1600</v>
      </c>
      <c r="AJ100" s="182"/>
    </row>
    <row customHeight="true" hidden="true" ht="15" outlineLevel="1" r="101">
      <c r="B101" s="178" t="str">
        <v>深空蓝-220*240cm</v>
      </c>
      <c r="F101" s="13">
        <v>400</v>
      </c>
      <c r="G101" s="13">
        <v>600</v>
      </c>
      <c r="I101" s="13">
        <v>956</v>
      </c>
      <c r="AJ101" s="182"/>
    </row>
    <row customHeight="true" hidden="true" ht="50" outlineLevel="1" r="102">
      <c r="B102" s="178" t="str">
        <v>黎明灰-150*200cm</v>
      </c>
      <c r="F102" s="13">
        <v>506</v>
      </c>
      <c r="G102" s="13">
        <v>432</v>
      </c>
      <c r="I102" s="13">
        <v>300</v>
      </c>
      <c r="AJ102" s="182"/>
    </row>
    <row customHeight="true" hidden="true" ht="15" outlineLevel="1" r="103">
      <c r="B103" s="178" t="str">
        <v>黎明灰-200*230cm</v>
      </c>
      <c r="F103" s="13">
        <v>100</v>
      </c>
      <c r="G103" s="13">
        <v>700</v>
      </c>
      <c r="I103" s="13">
        <v>500</v>
      </c>
      <c r="AJ103" s="182"/>
    </row>
    <row customHeight="true" hidden="true" ht="15" outlineLevel="1" r="104">
      <c r="B104" s="178" t="str">
        <v>黎明灰-220*240cm</v>
      </c>
      <c r="F104" s="13">
        <v>600</v>
      </c>
      <c r="G104" s="13">
        <v>420</v>
      </c>
      <c r="I104" s="13">
        <v>252</v>
      </c>
      <c r="AJ104" s="182"/>
    </row>
    <row customHeight="true" hidden="true" ht="15" outlineLevel="1" r="105">
      <c r="B105" s="178" t="str">
        <v>朦胧黄-150*200cm</v>
      </c>
      <c r="AJ105" s="182"/>
    </row>
    <row customHeight="true" hidden="true" ht="40" outlineLevel="1" r="106">
      <c r="B106" s="178" t="str">
        <v>朦胧黄-200*230cm</v>
      </c>
      <c r="AJ106" s="182"/>
    </row>
    <row customHeight="true" hidden="true" ht="15" outlineLevel="1" r="107">
      <c r="B107" s="178" t="str">
        <v>朦胧黄-220*240cm</v>
      </c>
      <c r="AJ107" s="182"/>
      <c r="AK107" s="182"/>
    </row>
    <row customHeight="true" hidden="true" ht="15" outlineLevel="1" r="108">
      <c r="F108" s="185">
        <v>3110</v>
      </c>
      <c r="G108" s="185">
        <v>3556</v>
      </c>
      <c r="H108" s="185">
        <v>2596</v>
      </c>
      <c r="I108" s="185">
        <v>2008</v>
      </c>
      <c r="J108" s="185">
        <v>3450</v>
      </c>
      <c r="K108" s="185">
        <v>2700</v>
      </c>
      <c r="L108" s="185">
        <v>1000</v>
      </c>
    </row>
    <row customHeight="true" hidden="true" ht="15" outlineLevel="1" r="109">
      <c r="B109" s="13" t="str">
        <v>优绵</v>
      </c>
      <c r="I109" s="13" t="str">
        <v>预排</v>
      </c>
      <c r="J109" s="13" t="str">
        <v>预排</v>
      </c>
      <c r="K109" s="13" t="str">
        <v>预排</v>
      </c>
    </row>
    <row customHeight="true" hidden="true" ht="15" outlineLevel="1" r="110">
      <c r="F110" s="59">
        <v>45562</v>
      </c>
      <c r="G110" s="59">
        <v>45564</v>
      </c>
      <c r="H110" s="59">
        <v>45565</v>
      </c>
      <c r="I110" s="59">
        <v>45575</v>
      </c>
      <c r="J110" s="59">
        <v>45579</v>
      </c>
      <c r="K110" s="59">
        <v>45583</v>
      </c>
    </row>
    <row customHeight="true" hidden="true" ht="15" outlineLevel="1" r="111">
      <c r="B111" s="178" t="str">
        <v>深空蓝-150*200cm</v>
      </c>
      <c r="F111" s="165">
        <v>1200</v>
      </c>
      <c r="H111" s="13">
        <v>270</v>
      </c>
      <c r="I111" s="13">
        <v>900</v>
      </c>
      <c r="J111" s="165"/>
      <c r="K111" s="13">
        <v>800</v>
      </c>
    </row>
    <row customHeight="true" hidden="true" ht="15" outlineLevel="1" r="112">
      <c r="B112" s="178" t="str">
        <v>深空蓝-200*230cm</v>
      </c>
      <c r="F112" s="165">
        <v>1283</v>
      </c>
      <c r="H112" s="13">
        <v>500</v>
      </c>
      <c r="I112" s="165">
        <v>1200</v>
      </c>
      <c r="J112" s="165">
        <v>1200</v>
      </c>
      <c r="K112" s="165">
        <v>1200</v>
      </c>
    </row>
    <row customHeight="true" hidden="true" ht="15" outlineLevel="1" r="113">
      <c r="B113" s="178" t="str">
        <v>深空蓝-220*240cm</v>
      </c>
      <c r="F113" s="165">
        <v>1100</v>
      </c>
      <c r="H113" s="13">
        <v>114</v>
      </c>
      <c r="I113" s="13">
        <v>900</v>
      </c>
      <c r="J113" s="165">
        <v>900</v>
      </c>
      <c r="K113" s="165">
        <v>1000</v>
      </c>
    </row>
    <row customHeight="true" hidden="true" ht="15" outlineLevel="1" r="114">
      <c r="B114" s="178" t="str">
        <v>黎明灰-150*200cm</v>
      </c>
      <c r="H114" s="180">
        <v>500</v>
      </c>
      <c r="I114" s="180">
        <v>700</v>
      </c>
      <c r="J114" s="180"/>
    </row>
    <row customHeight="true" hidden="true" ht="15" outlineLevel="1" r="115">
      <c r="B115" s="178" t="str">
        <v>黎明灰-200*230cm</v>
      </c>
      <c r="H115" s="184">
        <v>1000</v>
      </c>
      <c r="I115" s="184">
        <v>1000</v>
      </c>
      <c r="J115" s="180">
        <v>800</v>
      </c>
    </row>
    <row customHeight="true" hidden="true" ht="15" outlineLevel="1" r="116">
      <c r="B116" s="178" t="str">
        <v>黎明灰-220*240cm</v>
      </c>
      <c r="H116" s="180">
        <v>250</v>
      </c>
      <c r="I116" s="180"/>
      <c r="J116" s="180"/>
    </row>
    <row customHeight="true" hidden="true" ht="15" outlineLevel="1" r="117">
      <c r="B117" s="178" t="str">
        <v>朦胧黄-150*200cm</v>
      </c>
      <c r="H117" s="180">
        <v>72</v>
      </c>
      <c r="I117" s="180"/>
      <c r="J117" s="180"/>
    </row>
    <row customHeight="true" hidden="true" ht="15" outlineLevel="1" r="118">
      <c r="B118" s="178" t="str">
        <v>朦胧黄-200*230cm</v>
      </c>
    </row>
    <row customHeight="true" hidden="true" ht="15" outlineLevel="1" r="119">
      <c r="B119" s="178" t="str">
        <v>朦胧黄-220*240cm</v>
      </c>
    </row>
    <row customHeight="true" hidden="true" ht="15" outlineLevel="1" r="120">
      <c r="F120" s="36">
        <v>4000</v>
      </c>
      <c r="G120" s="36">
        <v>0</v>
      </c>
      <c r="H120" s="36">
        <f>SUM(H111:H118)</f>
      </c>
      <c r="I120" s="36">
        <f>SUM(I111:I118)</f>
      </c>
      <c r="J120" s="36">
        <f>SUM(J111:J118)</f>
      </c>
      <c r="K120" s="36">
        <f>SUM(K111:K118)</f>
      </c>
    </row>
  </sheetData>
  <legacy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1" xSplit="4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2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3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2"/>
    <col collapsed="false" customWidth="true" hidden="false" max="34" min="34" style="0" width="12"/>
    <col collapsed="false" customWidth="true" hidden="false" max="35" min="35" style="0" width="12"/>
    <col collapsed="false" customWidth="true" hidden="false" max="36" min="36" style="0" width="12"/>
    <col collapsed="false" customWidth="true" hidden="false" max="37" min="37" style="0" width="12"/>
    <col collapsed="false" customWidth="true" hidden="false" max="38" min="38" style="0" width="12"/>
    <col collapsed="false" customWidth="true" hidden="false" max="39" min="39" style="0" width="12"/>
    <col collapsed="false" customWidth="true" hidden="false" max="40" min="40" style="0" width="12"/>
    <col collapsed="false" customWidth="true" hidden="false" max="41" min="41" style="0" width="12"/>
    <col collapsed="false" customWidth="true" hidden="false" max="42" min="42" style="0" width="12"/>
    <col collapsed="false" customWidth="true" hidden="false" max="43" min="43" style="0" width="12"/>
    <col collapsed="false" customWidth="true" hidden="false" max="44" min="44" style="0" width="12"/>
    <col collapsed="false" customWidth="true" hidden="false" max="45" min="45" style="0" width="12"/>
    <col collapsed="false" customWidth="true" hidden="false" max="46" min="46" style="0" width="12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</cols>
  <sheetData>
    <row r="1">
      <c r="A1" s="201"/>
      <c r="B1" s="34" t="str">
        <v>sku编码</v>
      </c>
      <c r="C1" s="200" t="str">
        <v>颜色</v>
      </c>
      <c r="D1" s="200" t="str">
        <v>尺寸</v>
      </c>
      <c r="E1" s="33">
        <v>45616</v>
      </c>
      <c r="F1" s="33">
        <v>45617</v>
      </c>
      <c r="G1" s="33">
        <v>45618</v>
      </c>
      <c r="H1" s="33">
        <v>45619</v>
      </c>
      <c r="I1" s="33">
        <v>45620</v>
      </c>
      <c r="J1" s="33">
        <v>45621</v>
      </c>
      <c r="K1" s="33">
        <v>45622</v>
      </c>
      <c r="L1" s="33">
        <v>45623</v>
      </c>
      <c r="M1" s="33">
        <v>45624</v>
      </c>
      <c r="N1" s="33">
        <v>45625</v>
      </c>
      <c r="O1" s="33">
        <v>45626</v>
      </c>
      <c r="P1" s="33">
        <v>45627</v>
      </c>
      <c r="Q1" s="33">
        <v>45628</v>
      </c>
      <c r="R1" s="33">
        <v>45629</v>
      </c>
      <c r="S1" s="33">
        <v>45630</v>
      </c>
      <c r="T1" s="33">
        <v>45631</v>
      </c>
      <c r="U1" s="33">
        <v>45632</v>
      </c>
      <c r="V1" s="33">
        <v>45633</v>
      </c>
      <c r="W1" s="33">
        <v>45634</v>
      </c>
      <c r="X1" s="33">
        <v>45635</v>
      </c>
      <c r="Y1" s="33">
        <v>45636</v>
      </c>
      <c r="Z1" s="33">
        <v>45637</v>
      </c>
      <c r="AA1" s="33">
        <v>45638</v>
      </c>
      <c r="AB1" s="33">
        <v>45639</v>
      </c>
      <c r="AC1" s="33">
        <v>45640</v>
      </c>
      <c r="AD1" s="33">
        <v>45641</v>
      </c>
      <c r="AE1" s="33">
        <v>45642</v>
      </c>
      <c r="AF1" s="33">
        <v>45643</v>
      </c>
      <c r="AG1" s="33">
        <v>45644</v>
      </c>
      <c r="AH1" s="33">
        <v>45645</v>
      </c>
      <c r="AI1" s="33">
        <v>45646</v>
      </c>
      <c r="AJ1" s="33">
        <v>45647</v>
      </c>
      <c r="AK1" s="33">
        <v>45648</v>
      </c>
      <c r="AL1" s="33">
        <v>45649</v>
      </c>
      <c r="AM1" s="33">
        <v>45650</v>
      </c>
      <c r="AN1" s="33">
        <v>45651</v>
      </c>
      <c r="AO1" s="33">
        <v>45652</v>
      </c>
      <c r="AP1" s="33">
        <v>45653</v>
      </c>
      <c r="AQ1" s="33">
        <v>45654</v>
      </c>
      <c r="AR1" s="33">
        <v>45655</v>
      </c>
      <c r="AS1" s="33">
        <v>45656</v>
      </c>
      <c r="AT1" s="33">
        <v>45657</v>
      </c>
    </row>
    <row r="2">
      <c r="A2" s="194" t="str">
        <v>冬被整被到货计划</v>
      </c>
      <c r="B2" s="198" t="str">
        <v>010020105040036-010</v>
      </c>
      <c r="C2" s="196" t="str">
        <v>冬季-远山蓝</v>
      </c>
      <c r="D2" s="196" t="str">
        <v>150*200cm</v>
      </c>
      <c r="E2" s="28">
        <v>1098</v>
      </c>
      <c r="F2" s="28">
        <v>0</v>
      </c>
      <c r="G2" s="28">
        <v>0</v>
      </c>
      <c r="H2" s="28">
        <v>0</v>
      </c>
      <c r="I2" s="28">
        <v>0</v>
      </c>
      <c r="J2" s="28">
        <v>1002</v>
      </c>
      <c r="K2" s="28">
        <v>443</v>
      </c>
      <c r="L2" s="28">
        <v>0</v>
      </c>
      <c r="M2" s="28">
        <v>0</v>
      </c>
      <c r="N2" s="28">
        <v>0</v>
      </c>
      <c r="O2" s="28">
        <v>2558</v>
      </c>
      <c r="P2" s="28">
        <v>0</v>
      </c>
      <c r="Q2" s="28">
        <v>726</v>
      </c>
      <c r="R2" s="28">
        <v>600</v>
      </c>
      <c r="S2" s="28">
        <v>0</v>
      </c>
      <c r="T2" s="28">
        <v>295</v>
      </c>
      <c r="U2" s="28">
        <v>0</v>
      </c>
      <c r="V2" s="28">
        <v>420</v>
      </c>
      <c r="W2" s="28">
        <v>0</v>
      </c>
      <c r="X2" s="28">
        <v>0</v>
      </c>
      <c r="Y2" s="28">
        <v>1068</v>
      </c>
      <c r="Z2" s="28">
        <v>0</v>
      </c>
      <c r="AA2" s="28">
        <v>492</v>
      </c>
      <c r="AB2" s="28">
        <v>0</v>
      </c>
      <c r="AC2" s="28">
        <v>480</v>
      </c>
      <c r="AD2" s="28">
        <v>1452</v>
      </c>
      <c r="AE2" s="28">
        <v>0</v>
      </c>
      <c r="AF2" s="28">
        <v>0</v>
      </c>
      <c r="AG2" s="28">
        <v>1024</v>
      </c>
      <c r="AH2" s="28">
        <v>0</v>
      </c>
      <c r="AI2" s="28">
        <v>648</v>
      </c>
      <c r="AJ2" s="28">
        <v>0</v>
      </c>
      <c r="AK2" s="28">
        <v>480</v>
      </c>
      <c r="AL2" s="28">
        <v>0</v>
      </c>
      <c r="AM2" s="28">
        <v>0</v>
      </c>
      <c r="AN2" s="28">
        <v>648</v>
      </c>
      <c r="AO2" s="28">
        <v>0</v>
      </c>
      <c r="AP2" s="28">
        <v>540</v>
      </c>
      <c r="AQ2" s="28">
        <v>0</v>
      </c>
      <c r="AR2" s="28">
        <v>0</v>
      </c>
      <c r="AS2" s="28">
        <v>0</v>
      </c>
      <c r="AT2" s="28">
        <v>1299</v>
      </c>
    </row>
    <row r="3">
      <c r="A3" s="194"/>
      <c r="B3" s="197" t="str">
        <v>010020105040036-011</v>
      </c>
      <c r="C3" s="196"/>
      <c r="D3" s="195" t="str">
        <v>200*230cm</v>
      </c>
      <c r="E3" s="28">
        <v>3338</v>
      </c>
      <c r="F3" s="28">
        <v>0</v>
      </c>
      <c r="G3" s="28">
        <v>0</v>
      </c>
      <c r="H3" s="28">
        <v>0</v>
      </c>
      <c r="I3" s="28">
        <v>0</v>
      </c>
      <c r="J3" s="28">
        <v>1500</v>
      </c>
      <c r="K3" s="28">
        <v>953</v>
      </c>
      <c r="L3" s="28">
        <v>0</v>
      </c>
      <c r="M3" s="28">
        <v>0</v>
      </c>
      <c r="N3" s="28">
        <v>0</v>
      </c>
      <c r="O3" s="28">
        <v>5804</v>
      </c>
      <c r="P3" s="28">
        <v>0</v>
      </c>
      <c r="Q3" s="28">
        <v>1032</v>
      </c>
      <c r="R3" s="28">
        <v>1000</v>
      </c>
      <c r="S3" s="28">
        <v>0</v>
      </c>
      <c r="T3" s="28">
        <v>1000</v>
      </c>
      <c r="U3" s="28">
        <v>0</v>
      </c>
      <c r="V3" s="28">
        <v>1000</v>
      </c>
      <c r="W3" s="28">
        <v>836</v>
      </c>
      <c r="X3" s="28">
        <v>0</v>
      </c>
      <c r="Y3" s="28">
        <v>2152</v>
      </c>
      <c r="Z3" s="28">
        <v>0</v>
      </c>
      <c r="AA3" s="28">
        <v>1624</v>
      </c>
      <c r="AB3" s="28">
        <v>0</v>
      </c>
      <c r="AC3" s="28">
        <v>1000</v>
      </c>
      <c r="AD3" s="28">
        <v>2328</v>
      </c>
      <c r="AE3" s="28">
        <v>0</v>
      </c>
      <c r="AF3" s="28">
        <v>0</v>
      </c>
      <c r="AG3" s="28">
        <v>2861</v>
      </c>
      <c r="AH3" s="28">
        <v>0</v>
      </c>
      <c r="AI3" s="28">
        <v>1352</v>
      </c>
      <c r="AJ3" s="28">
        <v>0</v>
      </c>
      <c r="AK3" s="28">
        <v>1000</v>
      </c>
      <c r="AL3" s="28">
        <v>0</v>
      </c>
      <c r="AM3" s="28">
        <v>0</v>
      </c>
      <c r="AN3" s="28">
        <v>1352</v>
      </c>
      <c r="AO3" s="28">
        <v>0</v>
      </c>
      <c r="AP3" s="28">
        <v>1100</v>
      </c>
      <c r="AQ3" s="28">
        <v>0</v>
      </c>
      <c r="AR3" s="28">
        <v>0</v>
      </c>
      <c r="AS3" s="28">
        <v>0</v>
      </c>
      <c r="AT3" s="28">
        <v>2409</v>
      </c>
    </row>
    <row r="4">
      <c r="A4" s="194"/>
      <c r="B4" s="197" t="str">
        <v>010020105040036-012</v>
      </c>
      <c r="C4" s="196"/>
      <c r="D4" s="195" t="str">
        <v>220*240cm</v>
      </c>
      <c r="E4" s="28">
        <v>2700</v>
      </c>
      <c r="F4" s="28">
        <v>0</v>
      </c>
      <c r="G4" s="28">
        <v>0</v>
      </c>
      <c r="H4" s="28">
        <v>0</v>
      </c>
      <c r="I4" s="28">
        <v>0</v>
      </c>
      <c r="J4" s="28">
        <v>2500</v>
      </c>
      <c r="K4" s="28">
        <v>440</v>
      </c>
      <c r="L4" s="28">
        <v>0</v>
      </c>
      <c r="M4" s="28">
        <v>0</v>
      </c>
      <c r="N4" s="28">
        <v>0</v>
      </c>
      <c r="O4" s="28">
        <v>5164</v>
      </c>
      <c r="P4" s="28">
        <v>0</v>
      </c>
      <c r="Q4" s="28">
        <v>556</v>
      </c>
      <c r="R4" s="28">
        <v>700</v>
      </c>
      <c r="S4" s="28">
        <v>0</v>
      </c>
      <c r="T4" s="28">
        <v>0</v>
      </c>
      <c r="U4" s="28">
        <v>0</v>
      </c>
      <c r="V4" s="28">
        <v>300</v>
      </c>
      <c r="W4" s="28">
        <v>0</v>
      </c>
      <c r="X4" s="28">
        <v>0</v>
      </c>
      <c r="Y4" s="28">
        <v>1676</v>
      </c>
      <c r="Z4" s="28">
        <v>0</v>
      </c>
      <c r="AA4" s="28">
        <v>816</v>
      </c>
      <c r="AB4" s="28">
        <v>0</v>
      </c>
      <c r="AC4" s="28">
        <v>800</v>
      </c>
      <c r="AD4" s="28">
        <v>1880</v>
      </c>
      <c r="AE4" s="28">
        <v>0</v>
      </c>
      <c r="AF4" s="28">
        <v>0</v>
      </c>
      <c r="AG4" s="28">
        <v>1657</v>
      </c>
      <c r="AH4" s="28">
        <v>0</v>
      </c>
      <c r="AI4" s="28">
        <v>1076</v>
      </c>
      <c r="AJ4" s="28">
        <v>0</v>
      </c>
      <c r="AK4" s="28">
        <v>420</v>
      </c>
      <c r="AL4" s="28">
        <v>0</v>
      </c>
      <c r="AM4" s="28">
        <v>0</v>
      </c>
      <c r="AN4" s="28">
        <v>1076</v>
      </c>
      <c r="AO4" s="28">
        <v>0</v>
      </c>
      <c r="AP4" s="28">
        <v>420</v>
      </c>
      <c r="AQ4" s="28">
        <v>0</v>
      </c>
      <c r="AR4" s="28">
        <v>0</v>
      </c>
      <c r="AS4" s="28">
        <v>0</v>
      </c>
      <c r="AT4" s="28">
        <v>1512</v>
      </c>
    </row>
    <row r="5">
      <c r="A5" s="194"/>
      <c r="B5" s="198" t="str">
        <v>010020105040036-013</v>
      </c>
      <c r="C5" s="196" t="str">
        <v>冬季-雾凇粉</v>
      </c>
      <c r="D5" s="195" t="str">
        <v>150*200cm</v>
      </c>
      <c r="E5" s="28">
        <v>390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170</v>
      </c>
      <c r="L5" s="28">
        <v>0</v>
      </c>
      <c r="M5" s="28">
        <v>0</v>
      </c>
      <c r="N5" s="28">
        <v>0</v>
      </c>
      <c r="O5" s="28">
        <v>674</v>
      </c>
      <c r="P5" s="28">
        <v>0</v>
      </c>
      <c r="Q5" s="28">
        <v>132</v>
      </c>
      <c r="R5" s="28">
        <v>300</v>
      </c>
      <c r="S5" s="28">
        <v>0</v>
      </c>
      <c r="T5" s="28">
        <v>1002</v>
      </c>
      <c r="U5" s="28">
        <v>0</v>
      </c>
      <c r="V5" s="28">
        <v>210</v>
      </c>
      <c r="W5" s="28">
        <v>1164</v>
      </c>
      <c r="X5" s="28">
        <v>0</v>
      </c>
      <c r="Y5" s="28">
        <v>300</v>
      </c>
      <c r="Z5" s="28">
        <v>0</v>
      </c>
      <c r="AA5" s="28">
        <v>102</v>
      </c>
      <c r="AB5" s="28">
        <v>0</v>
      </c>
      <c r="AC5" s="28">
        <v>441</v>
      </c>
      <c r="AD5" s="28">
        <v>402</v>
      </c>
      <c r="AE5" s="28">
        <v>0</v>
      </c>
      <c r="AF5" s="28">
        <v>0</v>
      </c>
      <c r="AG5" s="28">
        <v>659</v>
      </c>
      <c r="AH5" s="28">
        <v>0</v>
      </c>
      <c r="AI5" s="28">
        <v>0</v>
      </c>
      <c r="AJ5" s="28">
        <v>0</v>
      </c>
      <c r="AK5" s="28">
        <v>402</v>
      </c>
      <c r="AL5" s="28">
        <v>0</v>
      </c>
      <c r="AM5" s="28">
        <v>0</v>
      </c>
      <c r="AN5" s="28">
        <v>0</v>
      </c>
      <c r="AO5" s="28">
        <v>0</v>
      </c>
      <c r="AP5" s="28">
        <v>480</v>
      </c>
      <c r="AQ5" s="28">
        <v>0</v>
      </c>
      <c r="AR5" s="28">
        <v>0</v>
      </c>
      <c r="AS5" s="28">
        <v>0</v>
      </c>
      <c r="AT5" s="28">
        <v>402</v>
      </c>
    </row>
    <row r="6">
      <c r="A6" s="194"/>
      <c r="B6" s="197" t="str">
        <v>010020105040036-014</v>
      </c>
      <c r="C6" s="196"/>
      <c r="D6" s="195" t="str">
        <v>200*230cm</v>
      </c>
      <c r="E6" s="28">
        <v>1676</v>
      </c>
      <c r="F6" s="28">
        <v>0</v>
      </c>
      <c r="G6" s="28">
        <v>0</v>
      </c>
      <c r="H6" s="28">
        <v>0</v>
      </c>
      <c r="I6" s="28">
        <v>0</v>
      </c>
      <c r="J6" s="28">
        <v>2000</v>
      </c>
      <c r="K6" s="28">
        <v>592</v>
      </c>
      <c r="L6" s="28">
        <v>0</v>
      </c>
      <c r="M6" s="28">
        <v>0</v>
      </c>
      <c r="N6" s="28">
        <v>0</v>
      </c>
      <c r="O6" s="28">
        <v>1802</v>
      </c>
      <c r="P6" s="28">
        <v>0</v>
      </c>
      <c r="Q6" s="28">
        <v>252</v>
      </c>
      <c r="R6" s="28">
        <v>652</v>
      </c>
      <c r="S6" s="28">
        <v>0</v>
      </c>
      <c r="T6" s="28">
        <v>1500</v>
      </c>
      <c r="U6" s="28">
        <v>0</v>
      </c>
      <c r="V6" s="28">
        <v>400</v>
      </c>
      <c r="W6" s="28">
        <v>1676</v>
      </c>
      <c r="X6" s="28">
        <v>0</v>
      </c>
      <c r="Y6" s="28">
        <v>300</v>
      </c>
      <c r="Z6" s="28">
        <v>0</v>
      </c>
      <c r="AA6" s="28">
        <v>1000</v>
      </c>
      <c r="AB6" s="28">
        <v>0</v>
      </c>
      <c r="AC6" s="28">
        <v>500</v>
      </c>
      <c r="AD6" s="28">
        <v>1000</v>
      </c>
      <c r="AE6" s="28">
        <v>0</v>
      </c>
      <c r="AF6" s="28">
        <v>0</v>
      </c>
      <c r="AG6" s="28">
        <v>1462</v>
      </c>
      <c r="AH6" s="28">
        <v>0</v>
      </c>
      <c r="AI6" s="28">
        <v>0</v>
      </c>
      <c r="AJ6" s="28">
        <v>0</v>
      </c>
      <c r="AK6" s="28">
        <v>700</v>
      </c>
      <c r="AL6" s="28">
        <v>0</v>
      </c>
      <c r="AM6" s="28">
        <v>0</v>
      </c>
      <c r="AN6" s="28">
        <v>0</v>
      </c>
      <c r="AO6" s="28">
        <v>0</v>
      </c>
      <c r="AP6" s="28">
        <v>800</v>
      </c>
      <c r="AQ6" s="28">
        <v>0</v>
      </c>
      <c r="AR6" s="28">
        <v>0</v>
      </c>
      <c r="AS6" s="28">
        <v>0</v>
      </c>
      <c r="AT6" s="28">
        <v>700</v>
      </c>
    </row>
    <row r="7">
      <c r="A7" s="194"/>
      <c r="B7" s="197" t="str">
        <v>010020105040036-015</v>
      </c>
      <c r="C7" s="196"/>
      <c r="D7" s="195" t="str">
        <v>220*240cm</v>
      </c>
      <c r="E7" s="28">
        <v>1740</v>
      </c>
      <c r="F7" s="28">
        <v>0</v>
      </c>
      <c r="G7" s="28">
        <v>0</v>
      </c>
      <c r="H7" s="28">
        <v>0</v>
      </c>
      <c r="I7" s="28">
        <v>0</v>
      </c>
      <c r="J7" s="28">
        <v>1500</v>
      </c>
      <c r="K7" s="28">
        <v>248</v>
      </c>
      <c r="L7" s="28">
        <v>0</v>
      </c>
      <c r="M7" s="28">
        <v>0</v>
      </c>
      <c r="N7" s="28">
        <v>0</v>
      </c>
      <c r="O7" s="28">
        <v>1600</v>
      </c>
      <c r="P7" s="28">
        <v>0</v>
      </c>
      <c r="Q7" s="28">
        <v>440</v>
      </c>
      <c r="R7" s="28">
        <v>400</v>
      </c>
      <c r="S7" s="28">
        <v>0</v>
      </c>
      <c r="T7" s="28">
        <v>0</v>
      </c>
      <c r="U7" s="28">
        <v>0</v>
      </c>
      <c r="V7" s="28">
        <v>220</v>
      </c>
      <c r="W7" s="28">
        <v>0</v>
      </c>
      <c r="X7" s="28">
        <v>0</v>
      </c>
      <c r="Y7" s="28">
        <v>280</v>
      </c>
      <c r="Z7" s="28">
        <v>0</v>
      </c>
      <c r="AA7" s="28">
        <v>712</v>
      </c>
      <c r="AB7" s="28">
        <v>0</v>
      </c>
      <c r="AC7" s="28">
        <v>420</v>
      </c>
      <c r="AD7" s="28">
        <v>400</v>
      </c>
      <c r="AE7" s="28">
        <v>0</v>
      </c>
      <c r="AF7" s="28">
        <v>0</v>
      </c>
      <c r="AG7" s="28">
        <v>804</v>
      </c>
      <c r="AH7" s="28">
        <v>0</v>
      </c>
      <c r="AI7" s="28">
        <v>0</v>
      </c>
      <c r="AJ7" s="28">
        <v>0</v>
      </c>
      <c r="AK7" s="28">
        <v>600</v>
      </c>
      <c r="AL7" s="28">
        <v>0</v>
      </c>
      <c r="AM7" s="28">
        <v>0</v>
      </c>
      <c r="AN7" s="28">
        <v>0</v>
      </c>
      <c r="AO7" s="28">
        <v>0</v>
      </c>
      <c r="AP7" s="28">
        <v>600</v>
      </c>
      <c r="AQ7" s="28">
        <v>0</v>
      </c>
      <c r="AR7" s="28">
        <v>0</v>
      </c>
      <c r="AS7" s="28">
        <v>0</v>
      </c>
      <c r="AT7" s="28">
        <v>600</v>
      </c>
    </row>
    <row r="8">
      <c r="A8" s="194"/>
      <c r="B8" s="198" t="str">
        <v>010020105040036-016</v>
      </c>
      <c r="C8" s="196" t="str">
        <v>冬季-云朵白</v>
      </c>
      <c r="D8" s="195" t="str">
        <v>150*200cm</v>
      </c>
      <c r="E8" s="28">
        <v>102</v>
      </c>
      <c r="F8" s="28">
        <v>0</v>
      </c>
      <c r="G8" s="28">
        <v>0</v>
      </c>
      <c r="H8" s="28">
        <v>0</v>
      </c>
      <c r="I8" s="28">
        <v>0</v>
      </c>
      <c r="J8" s="28">
        <v>100</v>
      </c>
      <c r="K8" s="28">
        <v>0</v>
      </c>
      <c r="L8" s="28">
        <v>0</v>
      </c>
      <c r="M8" s="28">
        <v>0</v>
      </c>
      <c r="N8" s="28">
        <v>0</v>
      </c>
      <c r="O8" s="28">
        <v>90</v>
      </c>
      <c r="P8" s="28">
        <v>0</v>
      </c>
      <c r="Q8" s="28">
        <v>0</v>
      </c>
      <c r="R8" s="28">
        <v>102</v>
      </c>
      <c r="S8" s="28">
        <v>0</v>
      </c>
      <c r="T8" s="28">
        <v>0</v>
      </c>
      <c r="U8" s="28">
        <v>0</v>
      </c>
      <c r="V8" s="28">
        <v>0</v>
      </c>
      <c r="W8" s="28">
        <v>108</v>
      </c>
      <c r="X8" s="28">
        <v>0</v>
      </c>
      <c r="Y8" s="28">
        <v>157</v>
      </c>
      <c r="Z8" s="28">
        <v>0</v>
      </c>
      <c r="AA8" s="28">
        <v>0</v>
      </c>
      <c r="AB8" s="28">
        <v>0</v>
      </c>
      <c r="AC8" s="28">
        <v>0</v>
      </c>
      <c r="AD8" s="28">
        <v>179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180</v>
      </c>
      <c r="AL8" s="28">
        <v>0</v>
      </c>
      <c r="AM8" s="28">
        <v>0</v>
      </c>
      <c r="AN8" s="28">
        <v>0</v>
      </c>
      <c r="AO8" s="28">
        <v>0</v>
      </c>
      <c r="AP8" s="28">
        <v>210</v>
      </c>
      <c r="AQ8" s="28">
        <v>0</v>
      </c>
      <c r="AR8" s="28">
        <v>0</v>
      </c>
      <c r="AS8" s="28">
        <v>0</v>
      </c>
      <c r="AT8" s="28">
        <v>180</v>
      </c>
    </row>
    <row r="9">
      <c r="A9" s="194"/>
      <c r="B9" s="197" t="str">
        <v>010020105040036-017</v>
      </c>
      <c r="C9" s="196"/>
      <c r="D9" s="195" t="str">
        <v>200*230cm</v>
      </c>
      <c r="E9" s="28">
        <v>200</v>
      </c>
      <c r="F9" s="28">
        <v>0</v>
      </c>
      <c r="G9" s="28">
        <v>0</v>
      </c>
      <c r="H9" s="28">
        <v>0</v>
      </c>
      <c r="I9" s="28">
        <v>0</v>
      </c>
      <c r="J9" s="28">
        <v>200</v>
      </c>
      <c r="K9" s="28">
        <v>296</v>
      </c>
      <c r="L9" s="28">
        <v>0</v>
      </c>
      <c r="M9" s="28">
        <v>0</v>
      </c>
      <c r="N9" s="28">
        <v>0</v>
      </c>
      <c r="O9" s="28">
        <v>100</v>
      </c>
      <c r="P9" s="28">
        <v>0</v>
      </c>
      <c r="Q9" s="28">
        <v>200</v>
      </c>
      <c r="R9" s="28">
        <v>160</v>
      </c>
      <c r="S9" s="28">
        <v>0</v>
      </c>
      <c r="T9" s="28">
        <v>616</v>
      </c>
      <c r="U9" s="28">
        <v>0</v>
      </c>
      <c r="V9" s="28">
        <v>200</v>
      </c>
      <c r="W9" s="28">
        <v>616</v>
      </c>
      <c r="X9" s="28">
        <v>0</v>
      </c>
      <c r="Y9" s="28">
        <v>230</v>
      </c>
      <c r="Z9" s="28">
        <v>0</v>
      </c>
      <c r="AA9" s="28">
        <v>0</v>
      </c>
      <c r="AB9" s="28">
        <v>0</v>
      </c>
      <c r="AC9" s="28">
        <v>100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380</v>
      </c>
      <c r="AL9" s="28">
        <v>0</v>
      </c>
      <c r="AM9" s="28">
        <v>0</v>
      </c>
      <c r="AN9" s="28">
        <v>0</v>
      </c>
      <c r="AO9" s="28">
        <v>0</v>
      </c>
      <c r="AP9" s="28">
        <v>480</v>
      </c>
      <c r="AQ9" s="28">
        <v>0</v>
      </c>
      <c r="AR9" s="28">
        <v>0</v>
      </c>
      <c r="AS9" s="28">
        <v>0</v>
      </c>
      <c r="AT9" s="28">
        <v>380</v>
      </c>
    </row>
    <row r="10">
      <c r="A10" s="194"/>
      <c r="B10" s="197" t="str">
        <v>010020105040036-018</v>
      </c>
      <c r="C10" s="196"/>
      <c r="D10" s="195" t="str">
        <v>220*240cm</v>
      </c>
      <c r="E10" s="28">
        <v>458</v>
      </c>
      <c r="F10" s="28">
        <v>0</v>
      </c>
      <c r="G10" s="28">
        <v>0</v>
      </c>
      <c r="H10" s="28">
        <v>0</v>
      </c>
      <c r="I10" s="28">
        <v>0</v>
      </c>
      <c r="J10" s="28">
        <v>400</v>
      </c>
      <c r="K10" s="28">
        <v>158</v>
      </c>
      <c r="L10" s="28">
        <v>0</v>
      </c>
      <c r="M10" s="28">
        <v>0</v>
      </c>
      <c r="N10" s="28">
        <v>0</v>
      </c>
      <c r="O10" s="28">
        <v>100</v>
      </c>
      <c r="P10" s="28">
        <v>0</v>
      </c>
      <c r="Q10" s="28">
        <v>500</v>
      </c>
      <c r="R10" s="28">
        <v>120</v>
      </c>
      <c r="S10" s="28">
        <v>0</v>
      </c>
      <c r="T10" s="28">
        <v>0</v>
      </c>
      <c r="U10" s="28">
        <v>0</v>
      </c>
      <c r="V10" s="28">
        <v>0</v>
      </c>
      <c r="W10" s="28">
        <v>180</v>
      </c>
      <c r="X10" s="28">
        <v>0</v>
      </c>
      <c r="Y10" s="28">
        <v>229</v>
      </c>
      <c r="Z10" s="28">
        <v>0</v>
      </c>
      <c r="AA10" s="28">
        <v>0</v>
      </c>
      <c r="AB10" s="28">
        <v>0</v>
      </c>
      <c r="AC10" s="28">
        <v>100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260</v>
      </c>
      <c r="AL10" s="28">
        <v>0</v>
      </c>
      <c r="AM10" s="28">
        <v>0</v>
      </c>
      <c r="AN10" s="28">
        <v>0</v>
      </c>
      <c r="AO10" s="28">
        <v>0</v>
      </c>
      <c r="AP10" s="28">
        <v>320</v>
      </c>
      <c r="AQ10" s="28">
        <v>0</v>
      </c>
      <c r="AR10" s="28">
        <v>0</v>
      </c>
      <c r="AS10" s="28">
        <v>0</v>
      </c>
      <c r="AT10" s="28">
        <v>260</v>
      </c>
    </row>
    <row r="11">
      <c r="A11" s="194"/>
      <c r="B11" s="199" t="str">
        <v>计划到货量</v>
      </c>
      <c r="C11" s="199"/>
      <c r="D11" s="199"/>
      <c r="E11" s="32">
        <v>11702</v>
      </c>
      <c r="F11" s="32">
        <v>0</v>
      </c>
      <c r="G11" s="32">
        <v>0</v>
      </c>
      <c r="H11" s="32">
        <v>0</v>
      </c>
      <c r="I11" s="32">
        <v>0</v>
      </c>
      <c r="J11" s="32">
        <v>9202</v>
      </c>
      <c r="K11" s="32">
        <v>3300</v>
      </c>
      <c r="L11" s="32">
        <v>0</v>
      </c>
      <c r="M11" s="32">
        <v>0</v>
      </c>
      <c r="N11" s="32">
        <v>0</v>
      </c>
      <c r="O11" s="32">
        <v>17892</v>
      </c>
      <c r="P11" s="32">
        <v>0</v>
      </c>
      <c r="Q11" s="32">
        <v>3838</v>
      </c>
      <c r="R11" s="32">
        <v>4034</v>
      </c>
      <c r="S11" s="32">
        <v>0</v>
      </c>
      <c r="T11" s="32">
        <v>4413</v>
      </c>
      <c r="U11" s="32">
        <v>0</v>
      </c>
      <c r="V11" s="32">
        <v>2750</v>
      </c>
      <c r="W11" s="32">
        <v>4580</v>
      </c>
      <c r="X11" s="32">
        <v>0</v>
      </c>
      <c r="Y11" s="32">
        <v>6392</v>
      </c>
      <c r="Z11" s="32">
        <v>0</v>
      </c>
      <c r="AA11" s="32">
        <v>4746</v>
      </c>
      <c r="AB11" s="32">
        <v>0</v>
      </c>
      <c r="AC11" s="32">
        <v>3841</v>
      </c>
      <c r="AD11" s="32">
        <v>7641</v>
      </c>
      <c r="AE11" s="32">
        <v>0</v>
      </c>
      <c r="AF11" s="32">
        <v>0</v>
      </c>
      <c r="AG11" s="32">
        <v>8467</v>
      </c>
      <c r="AH11" s="32">
        <v>0</v>
      </c>
      <c r="AI11" s="32">
        <v>3076</v>
      </c>
      <c r="AJ11" s="32">
        <v>0</v>
      </c>
      <c r="AK11" s="32">
        <v>4422</v>
      </c>
      <c r="AL11" s="32">
        <v>0</v>
      </c>
      <c r="AM11" s="32">
        <v>0</v>
      </c>
      <c r="AN11" s="32">
        <v>3076</v>
      </c>
      <c r="AO11" s="32">
        <v>0</v>
      </c>
      <c r="AP11" s="32">
        <v>4950</v>
      </c>
      <c r="AQ11" s="32">
        <v>0</v>
      </c>
      <c r="AR11" s="32">
        <v>0</v>
      </c>
      <c r="AS11" s="32">
        <v>0</v>
      </c>
      <c r="AT11" s="32">
        <v>7742</v>
      </c>
    </row>
  </sheetData>
  <mergeCells>
    <mergeCell ref="C8:C10"/>
    <mergeCell ref="C5:C7"/>
    <mergeCell ref="C2:C4"/>
    <mergeCell ref="A2:A11"/>
    <mergeCell ref="B11:D11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34"/>
    <col collapsed="false" customWidth="true" hidden="false" max="3" min="3" style="0" width="43"/>
    <col collapsed="false" customWidth="true" hidden="false" max="10" min="10" style="0" width="14"/>
    <col collapsed="false" customWidth="true" hidden="true" max="10" min="10" style="0" width="14"/>
    <col collapsed="false" customWidth="true" hidden="false" max="11" min="11" style="0" width="14"/>
    <col collapsed="false" customWidth="true" hidden="true" max="11" min="11" style="0" width="14"/>
    <col collapsed="false" customWidth="true" hidden="false" max="12" min="12" style="0" width="14"/>
    <col collapsed="false" customWidth="true" hidden="true" max="12" min="12" style="0" width="14"/>
    <col collapsed="false" customWidth="true" hidden="false" max="13" min="13" style="0" width="14"/>
    <col collapsed="false" customWidth="true" hidden="true" max="13" min="13" style="0" width="14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4"/>
    <col collapsed="false" customWidth="true" hidden="true" max="16" min="16" style="0" width="14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14"/>
    <col collapsed="false" customWidth="true" hidden="true" max="18" min="18" style="0" width="14"/>
    <col collapsed="false" customWidth="true" hidden="false" max="19" min="19" style="0" width="14"/>
    <col collapsed="false" customWidth="true" hidden="true" max="19" min="19" style="0" width="14"/>
    <col collapsed="false" customWidth="true" hidden="false" max="20" min="20" style="0" width="14"/>
    <col collapsed="false" customWidth="true" hidden="true" max="20" min="20" style="0" width="14"/>
    <col collapsed="false" customWidth="true" hidden="false" max="21" min="21" style="0" width="14"/>
  </cols>
  <sheetData>
    <row r="1">
      <c r="A1" s="214" t="str">
        <v>sku编码</v>
      </c>
      <c r="B1" s="214" t="str">
        <v>spu_name</v>
      </c>
      <c r="C1" s="214" t="str">
        <v>sku_name
</v>
      </c>
      <c r="D1" s="214" t="str">
        <v>到货数量-1</v>
      </c>
      <c r="E1" s="214" t="str">
        <v>到货批次-1</v>
      </c>
      <c r="F1" s="214" t="str">
        <v>到货数量-2</v>
      </c>
      <c r="G1" s="214" t="str">
        <v>到货批次-2</v>
      </c>
      <c r="H1" s="214" t="str">
        <v>到货数量-3</v>
      </c>
      <c r="I1" s="214" t="str">
        <v>到货批次-3</v>
      </c>
      <c r="J1" s="214" t="str">
        <v>到货数量-4</v>
      </c>
      <c r="K1" s="214" t="str">
        <v>到货批次-4</v>
      </c>
      <c r="L1" s="214" t="str">
        <v>到货数量-5</v>
      </c>
      <c r="M1" s="214" t="str">
        <v>到货批次-5</v>
      </c>
      <c r="N1" s="214" t="str">
        <v>到货数量-6</v>
      </c>
      <c r="O1" s="214" t="str">
        <v>到货批次-6</v>
      </c>
      <c r="P1" s="214" t="str">
        <v>到货数量-7</v>
      </c>
      <c r="Q1" s="214" t="str">
        <v>到货批次-7</v>
      </c>
      <c r="R1" s="214" t="str">
        <v>到货数量-8</v>
      </c>
      <c r="S1" s="214" t="str">
        <v>到货批次-8</v>
      </c>
      <c r="T1" s="214" t="str">
        <v>到货数量-9</v>
      </c>
      <c r="U1" s="214" t="str">
        <v>备注</v>
      </c>
    </row>
    <row r="2">
      <c r="A2" s="213" t="str">
        <v>12800026900924321</v>
      </c>
      <c r="B2" s="213" t="str">
        <v>亚朵星球 R90深睡慢回弹护颈记忆枕PRO版</v>
      </c>
      <c r="C2" s="213" t="str">
        <v>70*42*10cm-23版新品</v>
      </c>
      <c r="D2" s="213">
        <v>50000</v>
      </c>
      <c r="E2" s="205">
        <v>45651</v>
      </c>
      <c r="F2" s="213"/>
      <c r="G2" s="213"/>
      <c r="H2" s="213"/>
      <c r="I2" s="209"/>
      <c r="J2" s="206"/>
      <c r="K2" s="209"/>
      <c r="L2" s="208"/>
      <c r="M2" s="204"/>
      <c r="N2" s="205"/>
      <c r="O2" s="202"/>
      <c r="P2" s="202"/>
      <c r="Q2" s="202"/>
    </row>
    <row r="3">
      <c r="A3" s="213" t="str">
        <v>12800026900924321</v>
      </c>
      <c r="B3" s="213" t="str">
        <v>亚朵星球 R90深睡慢回弹护颈记忆枕PRO版</v>
      </c>
      <c r="C3" s="213" t="str">
        <v>70*42*10cm-23版新品</v>
      </c>
      <c r="D3" s="213">
        <v>50000</v>
      </c>
      <c r="E3" s="205">
        <v>45662</v>
      </c>
      <c r="F3" s="213"/>
      <c r="G3" s="213"/>
      <c r="H3" s="213"/>
      <c r="I3" s="213"/>
      <c r="J3" s="206"/>
      <c r="K3" s="209"/>
      <c r="L3" s="208"/>
      <c r="M3" s="204"/>
      <c r="N3" s="205"/>
      <c r="O3" s="202"/>
      <c r="P3" s="202"/>
      <c r="Q3" s="202"/>
    </row>
    <row r="4">
      <c r="A4" s="210" t="str">
        <v>010020105040063-003</v>
      </c>
      <c r="B4" s="203" t="str">
        <v>亚朵星球 深睡枕套PRO</v>
      </c>
      <c r="C4" s="203" t="str">
        <v>颜色：黎明灰；系列：深睡系列；床品规格：均码</v>
      </c>
      <c r="D4" s="203">
        <v>10000</v>
      </c>
      <c r="E4" s="211">
        <v>45617</v>
      </c>
      <c r="F4" s="203">
        <v>10000</v>
      </c>
      <c r="G4" s="211">
        <v>45622</v>
      </c>
      <c r="H4" s="203"/>
      <c r="I4" s="203"/>
      <c r="J4" s="206"/>
      <c r="K4" s="209"/>
      <c r="L4" s="208"/>
      <c r="M4" s="204"/>
      <c r="N4" s="205"/>
      <c r="O4" s="202"/>
      <c r="P4" s="202"/>
      <c r="Q4" s="202"/>
    </row>
    <row r="5">
      <c r="A5" s="203" t="str">
        <v>010020105040063-001</v>
      </c>
      <c r="B5" s="203" t="str">
        <v>亚朵星球 深睡枕套PRO</v>
      </c>
      <c r="C5" s="203" t="str">
        <v>颜色：深空蓝；系列：深睡系列；床品规格：均码</v>
      </c>
      <c r="D5" s="203">
        <v>4280</v>
      </c>
      <c r="E5" s="211">
        <v>45622</v>
      </c>
      <c r="F5" s="203"/>
      <c r="G5" s="211"/>
      <c r="H5" s="203"/>
      <c r="I5" s="211"/>
      <c r="J5" s="206"/>
      <c r="K5" s="209"/>
      <c r="L5" s="208"/>
      <c r="M5" s="204"/>
      <c r="N5" s="205"/>
      <c r="O5" s="202"/>
      <c r="P5" s="202"/>
      <c r="Q5" s="202"/>
    </row>
    <row r="6">
      <c r="A6" s="203" t="str">
        <v>010020105040063-003</v>
      </c>
      <c r="B6" s="203" t="str">
        <v>亚朵星球 深睡枕套PRO</v>
      </c>
      <c r="C6" s="203" t="str">
        <v>颜色：黎明灰；系列：深睡系列；床品规格：均码</v>
      </c>
      <c r="D6" s="203">
        <v>5000</v>
      </c>
      <c r="E6" s="211">
        <v>45616</v>
      </c>
      <c r="F6" s="203"/>
      <c r="G6" s="203"/>
      <c r="H6" s="203"/>
      <c r="I6" s="203"/>
      <c r="J6" s="206"/>
      <c r="K6" s="209"/>
      <c r="L6" s="208"/>
      <c r="M6" s="204"/>
      <c r="N6" s="205"/>
      <c r="O6" s="202"/>
      <c r="P6" s="202"/>
      <c r="Q6" s="202"/>
    </row>
    <row r="7">
      <c r="A7" s="203" t="str">
        <v>010020105040063-003</v>
      </c>
      <c r="B7" s="203" t="str">
        <v>亚朵星球 深睡枕套PRO</v>
      </c>
      <c r="C7" s="203" t="str">
        <v>颜色：黎明灰；系列：深睡系列；床品规格：均码</v>
      </c>
      <c r="D7" s="203">
        <v>5000</v>
      </c>
      <c r="E7" s="211">
        <v>45616</v>
      </c>
      <c r="F7" s="203"/>
      <c r="G7" s="203"/>
      <c r="H7" s="203"/>
      <c r="I7" s="203"/>
      <c r="J7" s="206"/>
      <c r="K7" s="209"/>
      <c r="L7" s="208"/>
      <c r="M7" s="204"/>
      <c r="N7" s="205"/>
      <c r="O7" s="202"/>
      <c r="P7" s="202"/>
      <c r="Q7" s="202"/>
    </row>
    <row r="8">
      <c r="A8" s="203" t="str">
        <v>12800026901824011</v>
      </c>
      <c r="B8" s="203" t="str">
        <v>亚朵星球 慢回弹护颈记忆枕轻巧版</v>
      </c>
      <c r="C8" s="203" t="str">
        <v>床品尺寸：60*40*10cm；颜色：米白色（23版）；系列：普通系列</v>
      </c>
      <c r="D8" s="212">
        <v>5000</v>
      </c>
      <c r="E8" s="207">
        <v>45622</v>
      </c>
      <c r="F8" s="203"/>
      <c r="G8" s="203"/>
      <c r="H8" s="203"/>
      <c r="I8" s="203"/>
      <c r="J8" s="206"/>
      <c r="K8" s="209"/>
      <c r="L8" s="208"/>
      <c r="M8" s="204"/>
      <c r="N8" s="205"/>
      <c r="O8" s="202"/>
      <c r="P8" s="202"/>
      <c r="Q8" s="202"/>
    </row>
    <row r="9">
      <c r="A9" s="210" t="str">
        <v>0102100052-48*74-ASZ</v>
      </c>
      <c r="B9" s="203" t="str">
        <v>αtourplanet 舒柔羽丝绒安睡枕</v>
      </c>
      <c r="C9" s="203" t="str">
        <v>床品尺寸：48*74cm；颜色：默认；系列：普通系列；默认规格：颜色:默认,尺寸:48*74cm</v>
      </c>
      <c r="D9" s="212">
        <v>5000</v>
      </c>
      <c r="E9" s="207">
        <v>45624</v>
      </c>
      <c r="F9" s="212">
        <v>10000</v>
      </c>
      <c r="G9" s="207">
        <v>45626</v>
      </c>
      <c r="H9" s="203"/>
      <c r="I9" s="203"/>
      <c r="J9" s="206"/>
      <c r="K9" s="209"/>
      <c r="L9" s="208"/>
      <c r="M9" s="204"/>
      <c r="N9" s="205"/>
      <c r="O9" s="202"/>
      <c r="P9" s="202"/>
      <c r="Q9" s="202"/>
    </row>
    <row r="10">
      <c r="A10" s="203">
        <v>128000262008112</v>
      </c>
      <c r="B10" s="203" t="str">
        <v>亚朵星球 绵感枕套轻巧版</v>
      </c>
      <c r="C10" s="203" t="str">
        <v>床品尺寸：60*40*8cm；颜色：默认；系列：普通系列</v>
      </c>
      <c r="D10" s="203">
        <v>1000</v>
      </c>
      <c r="E10" s="207">
        <v>45621</v>
      </c>
      <c r="F10" s="203"/>
      <c r="G10" s="211"/>
      <c r="H10" s="203"/>
      <c r="I10" s="211"/>
      <c r="J10" s="206"/>
      <c r="K10" s="209"/>
      <c r="L10" s="208"/>
      <c r="M10" s="204"/>
      <c r="N10" s="205"/>
      <c r="O10" s="202"/>
      <c r="P10" s="202"/>
      <c r="Q10" s="202"/>
    </row>
    <row r="11">
      <c r="A11" s="203">
        <v>128000262008112</v>
      </c>
      <c r="B11" s="203" t="str">
        <v>亚朵星球 绵感枕套轻巧版</v>
      </c>
      <c r="C11" s="203" t="str">
        <v>床品尺寸：60*40*8cm；颜色：默认；系列：普通系列</v>
      </c>
      <c r="D11" s="203">
        <v>1800</v>
      </c>
      <c r="E11" s="207">
        <v>45621</v>
      </c>
      <c r="F11" s="203"/>
      <c r="G11" s="211"/>
      <c r="H11" s="203"/>
      <c r="I11" s="203"/>
      <c r="J11" s="206"/>
      <c r="K11" s="209"/>
      <c r="L11" s="208"/>
      <c r="M11" s="204"/>
      <c r="N11" s="205"/>
      <c r="O11" s="202"/>
      <c r="P11" s="202"/>
      <c r="Q11" s="202"/>
    </row>
    <row r="12">
      <c r="A12" s="210" t="str">
        <v>128000262008111</v>
      </c>
      <c r="B12" s="203" t="str">
        <v>亚朵星球 绵感枕套轻巧版</v>
      </c>
      <c r="C12" s="203" t="str">
        <v>床品尺寸：60*40*10cm；颜色：默认；系列：普通系列</v>
      </c>
      <c r="D12" s="203">
        <v>2800</v>
      </c>
      <c r="E12" s="207">
        <v>45621</v>
      </c>
      <c r="F12" s="203"/>
      <c r="G12" s="211"/>
      <c r="H12" s="203"/>
      <c r="I12" s="203"/>
      <c r="J12" s="206"/>
      <c r="K12" s="209"/>
      <c r="L12" s="208"/>
      <c r="M12" s="204"/>
      <c r="N12" s="205"/>
      <c r="O12" s="202"/>
      <c r="P12" s="202"/>
      <c r="Q12" s="202"/>
    </row>
    <row r="13">
      <c r="A13" s="203">
        <v>128000262008111</v>
      </c>
      <c r="B13" s="203" t="str">
        <v>亚朵星球 绵感枕套轻巧版</v>
      </c>
      <c r="C13" s="203" t="str">
        <v>床品尺寸：60*40*10cm；颜色：默认；系列：普通系列</v>
      </c>
      <c r="D13" s="203">
        <v>1200</v>
      </c>
      <c r="E13" s="207">
        <v>45621</v>
      </c>
      <c r="F13" s="203"/>
      <c r="G13" s="203"/>
      <c r="H13" s="203"/>
      <c r="I13" s="203"/>
      <c r="J13" s="206"/>
      <c r="K13" s="209"/>
      <c r="L13" s="208"/>
      <c r="M13" s="204"/>
      <c r="N13" s="205"/>
      <c r="O13" s="202"/>
      <c r="P13" s="202"/>
      <c r="Q13" s="202"/>
    </row>
    <row r="14">
      <c r="A14" s="203" t="str">
        <v>1280002640019939</v>
      </c>
      <c r="B14" s="203" t="str">
        <v>亚朵星球 95鹅绒分区安睡复合羽绒枕头</v>
      </c>
      <c r="C14" s="203" t="str">
        <v>床品尺寸：70*44*19cm；颜色：裸色；系列：普通系列；床品规格：高</v>
      </c>
      <c r="D14" s="203">
        <v>200</v>
      </c>
      <c r="E14" s="207">
        <v>45631</v>
      </c>
      <c r="F14" s="203"/>
      <c r="G14" s="211"/>
      <c r="H14" s="203"/>
      <c r="I14" s="203"/>
      <c r="J14" s="206"/>
      <c r="K14" s="209"/>
      <c r="L14" s="208"/>
      <c r="M14" s="204"/>
      <c r="N14" s="205"/>
      <c r="O14" s="202"/>
      <c r="P14" s="202"/>
      <c r="Q14" s="202"/>
    </row>
    <row r="15">
      <c r="A15" s="203" t="str">
        <v>12800026400199129</v>
      </c>
      <c r="B15" s="203" t="str">
        <v>亚朵星球 95鹅绒分区安睡复合羽绒枕头</v>
      </c>
      <c r="C15" s="203" t="str">
        <v>床品尺寸：70*44*15cm；颜色：裸色；系列：普通系列；床品规格：中</v>
      </c>
      <c r="D15" s="203">
        <v>300</v>
      </c>
      <c r="E15" s="207">
        <v>45631</v>
      </c>
      <c r="F15" s="203"/>
      <c r="G15" s="203"/>
      <c r="H15" s="203"/>
      <c r="I15" s="203"/>
      <c r="J15" s="206"/>
      <c r="K15" s="209"/>
      <c r="L15" s="208"/>
      <c r="M15" s="204"/>
      <c r="N15" s="205"/>
      <c r="O15" s="202"/>
      <c r="P15" s="202"/>
      <c r="Q15" s="202"/>
    </row>
    <row r="16">
      <c r="A16" s="203" t="str">
        <v>12800026400199129</v>
      </c>
      <c r="B16" s="203" t="str">
        <v>亚朵星球 95鹅绒分区安睡复合羽绒枕头</v>
      </c>
      <c r="C16" s="203" t="str">
        <v>床品尺寸：70*44*15cm；颜色：裸色；系列：普通系列；床品规格：中</v>
      </c>
      <c r="D16" s="212">
        <v>400</v>
      </c>
      <c r="E16" s="207">
        <v>45621</v>
      </c>
      <c r="F16" s="212">
        <v>300</v>
      </c>
      <c r="G16" s="207">
        <v>45631</v>
      </c>
      <c r="H16" s="203"/>
      <c r="I16" s="203"/>
      <c r="J16" s="206"/>
      <c r="K16" s="209"/>
      <c r="L16" s="208"/>
      <c r="M16" s="204"/>
      <c r="N16" s="205"/>
      <c r="O16" s="202"/>
      <c r="P16" s="202"/>
      <c r="Q16" s="202"/>
    </row>
    <row r="17">
      <c r="A17" s="203" t="str">
        <v>1280002640019939</v>
      </c>
      <c r="B17" s="203" t="str">
        <v>亚朵星球 95鹅绒分区安睡复合羽绒枕头</v>
      </c>
      <c r="C17" s="203" t="str">
        <v>床品尺寸：70*44*19cm；颜色：裸色；系列：普通系列；床品规格：高</v>
      </c>
      <c r="D17" s="212">
        <v>100</v>
      </c>
      <c r="E17" s="207">
        <v>45621</v>
      </c>
      <c r="F17" s="212">
        <v>200</v>
      </c>
      <c r="G17" s="207">
        <v>45631</v>
      </c>
      <c r="H17" s="203"/>
      <c r="I17" s="203"/>
      <c r="J17" s="206"/>
      <c r="K17" s="209"/>
      <c r="L17" s="208"/>
      <c r="M17" s="204"/>
      <c r="N17" s="205"/>
      <c r="O17" s="202"/>
      <c r="P17" s="202"/>
      <c r="Q17" s="202"/>
    </row>
    <row r="18">
      <c r="A18" s="210" t="str">
        <v>0401100038-2</v>
      </c>
      <c r="B18" s="203" t="str">
        <v>亚朵星球 长绒棉毛巾</v>
      </c>
      <c r="C18" s="203" t="str">
        <v>床品尺寸：40*75cm；颜色：米色；系列：普通系列</v>
      </c>
      <c r="D18" s="203">
        <v>25000</v>
      </c>
      <c r="E18" s="207">
        <v>45626</v>
      </c>
      <c r="F18" s="203"/>
      <c r="G18" s="211"/>
      <c r="H18" s="203"/>
      <c r="I18" s="203"/>
      <c r="J18" s="206"/>
      <c r="K18" s="209"/>
      <c r="L18" s="208"/>
      <c r="M18" s="204"/>
      <c r="N18" s="205"/>
      <c r="O18" s="202"/>
      <c r="P18" s="202"/>
      <c r="Q18" s="202"/>
    </row>
    <row r="19">
      <c r="A19" s="210" t="str">
        <v>0401100038-2</v>
      </c>
      <c r="B19" s="203" t="str">
        <v>亚朵星球 长绒棉毛巾</v>
      </c>
      <c r="C19" s="203" t="str">
        <v>床品尺寸：40*75cm；颜色：米色；系列：普通系列</v>
      </c>
      <c r="D19" s="203">
        <v>25000</v>
      </c>
      <c r="E19" s="207">
        <v>45621</v>
      </c>
      <c r="F19" s="203"/>
      <c r="G19" s="203"/>
      <c r="H19" s="203"/>
      <c r="I19" s="203"/>
      <c r="J19" s="206"/>
      <c r="K19" s="209"/>
      <c r="L19" s="208"/>
      <c r="M19" s="204"/>
      <c r="N19" s="205"/>
      <c r="O19" s="202"/>
      <c r="P19" s="202"/>
      <c r="Q19" s="202"/>
    </row>
    <row r="20">
      <c r="A20" s="210" t="str">
        <v>0401100038-2</v>
      </c>
      <c r="B20" s="203" t="str">
        <v>亚朵星球 长绒棉毛巾</v>
      </c>
      <c r="C20" s="203" t="str">
        <v>床品尺寸：40*75cm；颜色：米色；系列：普通系列</v>
      </c>
      <c r="D20" s="203">
        <v>25000</v>
      </c>
      <c r="E20" s="207">
        <v>45616</v>
      </c>
      <c r="F20" s="203"/>
      <c r="G20" s="211"/>
      <c r="H20" s="203"/>
      <c r="I20" s="203"/>
      <c r="J20" s="206"/>
      <c r="K20" s="209"/>
      <c r="L20" s="208"/>
      <c r="M20" s="204"/>
      <c r="N20" s="205"/>
      <c r="O20" s="202"/>
      <c r="P20" s="202"/>
      <c r="Q20" s="202"/>
    </row>
    <row r="21">
      <c r="A21" s="210" t="str">
        <v>0401100038-3</v>
      </c>
      <c r="B21" s="203" t="str">
        <v>亚朵星球 长绒棉毛巾</v>
      </c>
      <c r="C21" s="203" t="str">
        <v>床品尺寸：40*75cm；颜色：灰色；系列：普通系列</v>
      </c>
      <c r="D21" s="203">
        <v>25000</v>
      </c>
      <c r="E21" s="207">
        <v>45626</v>
      </c>
      <c r="F21" s="203"/>
      <c r="G21" s="203"/>
      <c r="H21" s="203"/>
      <c r="I21" s="203"/>
      <c r="J21" s="206"/>
      <c r="K21" s="209"/>
      <c r="L21" s="208"/>
      <c r="M21" s="204"/>
      <c r="N21" s="205"/>
      <c r="O21" s="202"/>
      <c r="P21" s="202"/>
      <c r="Q21" s="202"/>
    </row>
    <row r="22">
      <c r="A22" s="210" t="str">
        <v>0401100038-3</v>
      </c>
      <c r="B22" s="203" t="str">
        <v>亚朵星球 长绒棉毛巾</v>
      </c>
      <c r="C22" s="203" t="str">
        <v>床品尺寸：40*75cm；颜色：灰色；系列：普通系列</v>
      </c>
      <c r="D22" s="203">
        <v>25000</v>
      </c>
      <c r="E22" s="207">
        <v>45621</v>
      </c>
      <c r="F22" s="203"/>
      <c r="G22" s="211"/>
      <c r="H22" s="203"/>
      <c r="I22" s="203"/>
      <c r="J22" s="206"/>
      <c r="K22" s="209"/>
      <c r="L22" s="208"/>
      <c r="M22" s="204"/>
      <c r="N22" s="205"/>
      <c r="O22" s="202"/>
      <c r="P22" s="202"/>
      <c r="Q22" s="202"/>
    </row>
    <row r="23">
      <c r="A23" s="210" t="str">
        <v>0401100038-3</v>
      </c>
      <c r="B23" s="203" t="str">
        <v>亚朵星球 长绒棉毛巾</v>
      </c>
      <c r="C23" s="203" t="str">
        <v>床品尺寸：40*75cm；颜色：灰色；系列：普通系列</v>
      </c>
      <c r="D23" s="203">
        <v>25000</v>
      </c>
      <c r="E23" s="207">
        <v>45616</v>
      </c>
      <c r="F23" s="203"/>
      <c r="G23" s="211"/>
      <c r="H23" s="203"/>
      <c r="I23" s="203"/>
      <c r="J23" s="206"/>
      <c r="K23" s="209"/>
      <c r="L23" s="208"/>
      <c r="M23" s="204"/>
      <c r="N23" s="205"/>
      <c r="O23" s="202"/>
      <c r="P23" s="202"/>
      <c r="Q23" s="202"/>
    </row>
    <row r="24">
      <c r="A24" s="203" t="str">
        <v>0102100052-48*74-ASZ</v>
      </c>
      <c r="B24" s="203" t="str">
        <v>αtourplanet 舒柔羽丝绒安睡枕</v>
      </c>
      <c r="C24" s="203" t="str">
        <v>床品尺寸：48*74cm；颜色：默认；系列：普通系列；默认规格：颜色:默认,尺寸:48*74cm</v>
      </c>
      <c r="D24" s="203">
        <v>7000</v>
      </c>
      <c r="E24" s="207">
        <v>45636</v>
      </c>
      <c r="F24" s="203"/>
      <c r="G24" s="203"/>
      <c r="H24" s="203"/>
      <c r="I24" s="203"/>
      <c r="J24" s="206"/>
      <c r="K24" s="209"/>
      <c r="L24" s="208"/>
      <c r="M24" s="204"/>
      <c r="N24" s="205"/>
      <c r="O24" s="202"/>
      <c r="P24" s="202"/>
      <c r="Q24" s="202"/>
    </row>
    <row r="25">
      <c r="A25" s="203" t="str">
        <v>12800026900124222</v>
      </c>
      <c r="B25" s="203" t="str">
        <v>亚朵星球 深睡慢回弹护颈记忆枕</v>
      </c>
      <c r="C25" s="203" t="str">
        <v>床品尺寸：70*42*8cm；颜色：米白色/烟灰蓝（23版）；系列：普通系列</v>
      </c>
      <c r="D25" s="203">
        <v>6000</v>
      </c>
      <c r="E25" s="207">
        <v>45628</v>
      </c>
      <c r="F25" s="203"/>
      <c r="G25" s="203"/>
      <c r="H25" s="203"/>
      <c r="I25" s="203"/>
      <c r="J25" s="206"/>
      <c r="K25" s="209"/>
      <c r="L25" s="208"/>
      <c r="M25" s="204"/>
      <c r="N25" s="205"/>
      <c r="O25" s="202"/>
      <c r="P25" s="202"/>
      <c r="Q25" s="202"/>
    </row>
    <row r="26">
      <c r="A26" s="210" t="str">
        <v>12800026900124222</v>
      </c>
      <c r="B26" s="203" t="str">
        <v>亚朵星球 深睡慢回弹护颈记忆枕</v>
      </c>
      <c r="C26" s="203" t="str">
        <v>床品尺寸：70*42*8cm；颜色：米白色/烟灰蓝（23版）；系列：普通系列</v>
      </c>
      <c r="D26" s="203">
        <v>10000</v>
      </c>
      <c r="E26" s="207">
        <v>45628</v>
      </c>
      <c r="F26" s="203"/>
      <c r="G26" s="203"/>
      <c r="H26" s="203"/>
      <c r="I26" s="203"/>
      <c r="J26" s="206"/>
      <c r="K26" s="209"/>
      <c r="L26" s="208"/>
      <c r="M26" s="204"/>
      <c r="N26" s="205"/>
      <c r="O26" s="202"/>
      <c r="P26" s="202"/>
      <c r="Q26" s="202"/>
    </row>
    <row r="27">
      <c r="A27" s="203" t="str">
        <v>0102000038-h</v>
      </c>
      <c r="B27" s="203" t="str">
        <v>亚朵星球 星运鹅抗菌防螨复合鹅绒枕</v>
      </c>
      <c r="C27" s="203" t="str">
        <v>床品尺寸：74*48*22cm；颜色：默认；系列：普通系列；床品规格：高</v>
      </c>
      <c r="D27" s="203">
        <v>2000</v>
      </c>
      <c r="E27" s="207">
        <v>45636</v>
      </c>
      <c r="F27" s="203"/>
      <c r="G27" s="203"/>
      <c r="H27" s="203"/>
      <c r="I27" s="203"/>
      <c r="J27" s="206"/>
      <c r="K27" s="209"/>
      <c r="L27" s="208"/>
      <c r="M27" s="204"/>
      <c r="N27" s="205"/>
      <c r="O27" s="202"/>
      <c r="P27" s="202"/>
      <c r="Q27" s="202"/>
    </row>
    <row r="28">
      <c r="A28" s="203" t="str">
        <v>0102000038-l</v>
      </c>
      <c r="B28" s="203" t="str">
        <v>亚朵星球 星运鹅抗菌防螨复合鹅绒枕</v>
      </c>
      <c r="C28" s="203" t="str">
        <v>床品尺寸：74*48*21cm；颜色：默认；系列：普通系列；床品规格：中</v>
      </c>
      <c r="D28" s="203">
        <v>2000</v>
      </c>
      <c r="E28" s="207">
        <v>45636</v>
      </c>
      <c r="F28" s="203"/>
      <c r="G28" s="203"/>
      <c r="H28" s="203"/>
      <c r="I28" s="203"/>
      <c r="J28" s="206"/>
      <c r="K28" s="209"/>
      <c r="L28" s="208"/>
      <c r="M28" s="204"/>
      <c r="N28" s="205"/>
      <c r="O28" s="202"/>
      <c r="P28" s="202"/>
      <c r="Q28" s="202"/>
    </row>
    <row r="29">
      <c r="A29" s="203" t="str">
        <v>0102000038-l</v>
      </c>
      <c r="B29" s="203" t="str">
        <v>亚朵星球 星运鹅抗菌防螨复合鹅绒枕</v>
      </c>
      <c r="C29" s="203" t="str">
        <v>床品尺寸：74*48*21cm；颜色：默认；系列：普通系列；床品规格：中</v>
      </c>
      <c r="D29" s="203">
        <v>2000</v>
      </c>
      <c r="E29" s="207">
        <v>45626</v>
      </c>
      <c r="F29" s="203"/>
      <c r="G29" s="203"/>
      <c r="H29" s="203"/>
      <c r="I29" s="203"/>
      <c r="J29" s="206"/>
      <c r="K29" s="209"/>
      <c r="L29" s="208"/>
      <c r="M29" s="204"/>
      <c r="N29" s="205"/>
      <c r="O29" s="202"/>
      <c r="P29" s="202"/>
      <c r="Q29" s="202"/>
    </row>
    <row r="30">
      <c r="A30" s="203" t="str">
        <v>0102000038-h</v>
      </c>
      <c r="B30" s="203" t="str">
        <v>亚朵星球 星运鹅抗菌防螨复合鹅绒枕</v>
      </c>
      <c r="C30" s="203" t="str">
        <v>床品尺寸：74*48*22cm；颜色：默认；系列：普通系列；床品规格：高</v>
      </c>
      <c r="D30" s="203">
        <v>2000</v>
      </c>
      <c r="E30" s="207">
        <v>45626</v>
      </c>
      <c r="F30" s="203"/>
      <c r="G30" s="203"/>
      <c r="H30" s="203"/>
      <c r="I30" s="203"/>
      <c r="J30" s="206"/>
      <c r="K30" s="209"/>
      <c r="L30" s="208"/>
      <c r="M30" s="204"/>
      <c r="N30" s="205"/>
      <c r="O30" s="202"/>
      <c r="P30" s="202"/>
      <c r="Q30" s="202"/>
    </row>
    <row r="31">
      <c r="A31" s="203">
        <v>128000262008111</v>
      </c>
      <c r="B31" s="203" t="str">
        <v>亚朵星球 绵感枕套轻巧版</v>
      </c>
      <c r="C31" s="203" t="str">
        <v>床品尺寸：60*40*10cm；颜色：默认；系列：普通系列</v>
      </c>
      <c r="D31" s="203">
        <v>2000</v>
      </c>
      <c r="E31" s="207">
        <v>45621</v>
      </c>
      <c r="F31" s="203"/>
      <c r="G31" s="203"/>
      <c r="H31" s="203"/>
      <c r="I31" s="203"/>
      <c r="J31" s="206"/>
      <c r="K31" s="209"/>
      <c r="L31" s="208"/>
      <c r="M31" s="204"/>
      <c r="N31" s="205"/>
      <c r="O31" s="202"/>
      <c r="P31" s="202"/>
      <c r="Q31" s="202"/>
    </row>
    <row r="32">
      <c r="A32" s="203">
        <v>128000262008111</v>
      </c>
      <c r="B32" s="203" t="str">
        <v>亚朵星球 绵感枕套轻巧版</v>
      </c>
      <c r="C32" s="203" t="str">
        <v>床品尺寸：60*40*10cm；颜色：默认；系列：普通系列</v>
      </c>
      <c r="D32" s="203">
        <v>2000</v>
      </c>
      <c r="E32" s="207">
        <v>45631</v>
      </c>
      <c r="F32" s="203"/>
      <c r="G32" s="203"/>
      <c r="H32" s="203"/>
      <c r="I32" s="203"/>
      <c r="J32" s="206"/>
      <c r="K32" s="209"/>
      <c r="L32" s="208"/>
      <c r="M32" s="204"/>
      <c r="N32" s="205"/>
      <c r="O32" s="202"/>
      <c r="P32" s="202"/>
      <c r="Q32" s="202"/>
    </row>
    <row r="33">
      <c r="A33" s="203">
        <v>128000262008112</v>
      </c>
      <c r="B33" s="203" t="str">
        <v>亚朵星球 绵感枕套轻巧版</v>
      </c>
      <c r="C33" s="203" t="str">
        <v>床品尺寸：60*40*8cm；颜色：默认；系列：普通系列</v>
      </c>
      <c r="D33" s="203">
        <v>1000</v>
      </c>
      <c r="E33" s="207">
        <v>45631</v>
      </c>
      <c r="F33" s="203"/>
      <c r="G33" s="203"/>
      <c r="H33" s="203"/>
      <c r="I33" s="203"/>
      <c r="J33" s="206"/>
      <c r="K33" s="209"/>
      <c r="L33" s="208"/>
      <c r="M33" s="204"/>
      <c r="N33" s="205"/>
      <c r="O33" s="202"/>
      <c r="P33" s="202"/>
      <c r="Q33" s="202"/>
    </row>
    <row r="34">
      <c r="A34" s="203">
        <v>128000262008112</v>
      </c>
      <c r="B34" s="203" t="str">
        <v>亚朵星球 绵感枕套轻巧版</v>
      </c>
      <c r="C34" s="203" t="str">
        <v>床品尺寸：60*40*8cm；颜色：默认；系列：普通系列</v>
      </c>
      <c r="D34" s="203">
        <v>800</v>
      </c>
      <c r="E34" s="207">
        <v>45621</v>
      </c>
      <c r="F34" s="203"/>
      <c r="G34" s="203"/>
      <c r="H34" s="203"/>
      <c r="I34" s="203"/>
      <c r="J34" s="206"/>
      <c r="K34" s="209"/>
      <c r="L34" s="208"/>
      <c r="M34" s="204"/>
      <c r="N34" s="205"/>
      <c r="O34" s="202"/>
      <c r="P34" s="202"/>
      <c r="Q34" s="202"/>
    </row>
    <row r="35">
      <c r="A35" s="203" t="str">
        <v>010020105040063-001</v>
      </c>
      <c r="B35" s="203" t="str">
        <v>亚朵星球 深睡枕套PRO</v>
      </c>
      <c r="C35" s="203" t="str">
        <v>颜色：深空蓝；系列：深睡系列；床品规格：均码</v>
      </c>
      <c r="D35" s="212">
        <v>10000</v>
      </c>
      <c r="E35" s="207">
        <v>45626</v>
      </c>
      <c r="F35" s="212">
        <v>40000</v>
      </c>
      <c r="G35" s="207">
        <v>45640</v>
      </c>
      <c r="H35" s="203"/>
      <c r="I35" s="203"/>
      <c r="J35" s="206"/>
      <c r="K35" s="209"/>
      <c r="L35" s="208"/>
      <c r="M35" s="204"/>
      <c r="N35" s="205"/>
      <c r="O35" s="202"/>
      <c r="P35" s="202"/>
      <c r="Q35" s="202"/>
    </row>
    <row r="36">
      <c r="A36" s="203" t="str">
        <v>010020105040063-001</v>
      </c>
      <c r="B36" s="203" t="str">
        <v>亚朵星球 深睡枕套PRO</v>
      </c>
      <c r="C36" s="203" t="str">
        <v>颜色：深空蓝；系列：深睡系列；床品规格：均码</v>
      </c>
      <c r="D36" s="212">
        <v>10000</v>
      </c>
      <c r="E36" s="207">
        <v>45616</v>
      </c>
      <c r="F36" s="212">
        <v>10000</v>
      </c>
      <c r="G36" s="207">
        <v>45619</v>
      </c>
      <c r="H36" s="212">
        <v>10000</v>
      </c>
      <c r="I36" s="215">
        <v>45623</v>
      </c>
      <c r="J36" s="206"/>
      <c r="K36" s="209"/>
      <c r="L36" s="208"/>
      <c r="M36" s="204"/>
      <c r="N36" s="205"/>
      <c r="O36" s="202"/>
      <c r="P36" s="202"/>
      <c r="Q36" s="202"/>
    </row>
    <row r="37">
      <c r="A37" s="203" t="str">
        <v>010020105040063-002</v>
      </c>
      <c r="B37" s="203" t="str">
        <v>亚朵星球 深睡枕套PRO</v>
      </c>
      <c r="C37" s="203" t="str">
        <v>颜色：晨雾蓝；系列：深睡系列；床品规格：均码</v>
      </c>
      <c r="D37" s="203">
        <v>15000</v>
      </c>
      <c r="E37" s="207">
        <v>45632</v>
      </c>
      <c r="F37" s="203"/>
      <c r="G37" s="203"/>
      <c r="H37" s="203"/>
      <c r="I37" s="203"/>
      <c r="J37" s="206"/>
      <c r="K37" s="209"/>
      <c r="L37" s="208"/>
      <c r="M37" s="204"/>
      <c r="N37" s="205"/>
      <c r="O37" s="202"/>
      <c r="P37" s="202"/>
      <c r="Q37" s="202"/>
    </row>
    <row r="38">
      <c r="A38" s="203" t="str">
        <v>010020105040063-001</v>
      </c>
      <c r="B38" s="203" t="str">
        <v>亚朵星球 深睡枕套PRO</v>
      </c>
      <c r="C38" s="203" t="str">
        <v>颜色：深空蓝；系列：深睡系列；床品规格：均码</v>
      </c>
      <c r="D38" s="212">
        <v>4580</v>
      </c>
      <c r="E38" s="207">
        <v>45640</v>
      </c>
      <c r="F38" s="203"/>
      <c r="G38" s="203"/>
      <c r="H38" s="203"/>
      <c r="I38" s="203"/>
      <c r="J38" s="206"/>
      <c r="K38" s="209"/>
      <c r="L38" s="208"/>
      <c r="M38" s="204"/>
      <c r="N38" s="205"/>
      <c r="O38" s="202"/>
      <c r="P38" s="202"/>
      <c r="Q38" s="202"/>
    </row>
    <row r="39">
      <c r="A39" s="203">
        <v>128000269012157</v>
      </c>
      <c r="B39" s="203" t="str">
        <v>亚朵星球 可水洗系列护颈记忆绵儿童枕</v>
      </c>
      <c r="C39" s="203" t="str">
        <v>床品尺寸：48*30*6cm；颜色：默认；系列：普通系列</v>
      </c>
      <c r="D39" s="203">
        <v>15000</v>
      </c>
      <c r="E39" s="207">
        <v>45631</v>
      </c>
      <c r="F39" s="203"/>
      <c r="G39" s="203"/>
      <c r="H39" s="203"/>
      <c r="I39" s="203"/>
      <c r="J39" s="206"/>
      <c r="K39" s="209"/>
      <c r="L39" s="208"/>
      <c r="M39" s="204"/>
      <c r="N39" s="205"/>
      <c r="O39" s="202"/>
      <c r="P39" s="202"/>
      <c r="Q39" s="202"/>
    </row>
    <row r="40">
      <c r="A40" s="203" t="str">
        <v>12800026901824012</v>
      </c>
      <c r="B40" s="203" t="str">
        <v>亚朵星球 慢回弹护颈记忆枕轻巧版</v>
      </c>
      <c r="C40" s="203" t="str">
        <v>床品尺寸：60*40*8cm；颜色：米白色（23版）；系列：普通系列</v>
      </c>
      <c r="D40" s="203">
        <v>5000</v>
      </c>
      <c r="E40" s="207">
        <v>45631</v>
      </c>
      <c r="F40" s="203"/>
      <c r="G40" s="203"/>
      <c r="H40" s="203"/>
      <c r="I40" s="203"/>
      <c r="J40" s="206"/>
      <c r="K40" s="209"/>
      <c r="L40" s="208"/>
      <c r="M40" s="204"/>
      <c r="N40" s="205"/>
      <c r="O40" s="202"/>
      <c r="P40" s="202"/>
      <c r="Q40" s="202"/>
    </row>
    <row r="41">
      <c r="A41" s="203">
        <v>128000269012157</v>
      </c>
      <c r="B41" s="203" t="str">
        <v>亚朵星球 可水洗系列护颈记忆绵儿童枕</v>
      </c>
      <c r="C41" s="203" t="str">
        <v>床品尺寸：48*30*6cm；颜色：默认；系列：普通系列</v>
      </c>
      <c r="D41" s="203">
        <v>6000</v>
      </c>
      <c r="E41" s="207">
        <v>45622</v>
      </c>
      <c r="F41" s="203"/>
      <c r="G41" s="203"/>
      <c r="H41" s="203"/>
      <c r="I41" s="203"/>
      <c r="J41" s="206"/>
      <c r="K41" s="209"/>
      <c r="L41" s="208"/>
      <c r="M41" s="204"/>
      <c r="N41" s="205"/>
      <c r="O41" s="202"/>
      <c r="P41" s="202"/>
      <c r="Q41" s="202"/>
    </row>
    <row r="42">
      <c r="A42" s="203" t="str">
        <v>12800026901824012</v>
      </c>
      <c r="B42" s="203" t="str">
        <v>亚朵星球 慢回弹护颈记忆枕轻巧版</v>
      </c>
      <c r="C42" s="203" t="str">
        <v>床品尺寸：60*40*8cm；颜色：米白色（23版）；系列：普通系列</v>
      </c>
      <c r="D42" s="203">
        <v>4000</v>
      </c>
      <c r="E42" s="207">
        <v>45621</v>
      </c>
      <c r="F42" s="203"/>
      <c r="G42" s="203"/>
      <c r="H42" s="203"/>
      <c r="I42" s="203"/>
      <c r="J42" s="206"/>
      <c r="K42" s="209"/>
      <c r="L42" s="208"/>
      <c r="M42" s="204"/>
      <c r="N42" s="205"/>
      <c r="O42" s="202"/>
      <c r="P42" s="202"/>
      <c r="Q42" s="202"/>
    </row>
    <row r="43">
      <c r="A43" s="210" t="str">
        <v>12800026901824011</v>
      </c>
      <c r="B43" s="203" t="str">
        <v>亚朵星球 慢回弹护颈记忆枕轻巧版</v>
      </c>
      <c r="C43" s="203" t="str">
        <v>床品尺寸：60*40*10cm；颜色：米白色（23版）；系列：普通系列</v>
      </c>
      <c r="D43" s="203">
        <v>7000</v>
      </c>
      <c r="E43" s="207">
        <v>45631</v>
      </c>
      <c r="F43" s="203"/>
      <c r="G43" s="203"/>
      <c r="H43" s="203"/>
      <c r="I43" s="203"/>
      <c r="J43" s="206"/>
      <c r="K43" s="209"/>
      <c r="L43" s="208"/>
      <c r="M43" s="204"/>
      <c r="N43" s="205"/>
      <c r="O43" s="202"/>
      <c r="P43" s="202"/>
      <c r="Q43" s="202"/>
    </row>
    <row r="44">
      <c r="A44" s="210" t="str">
        <v>12800026901824011</v>
      </c>
      <c r="B44" s="203" t="str">
        <v>亚朵星球 慢回弹护颈记忆枕轻巧版</v>
      </c>
      <c r="C44" s="203" t="str">
        <v>床品尺寸：60*40*10cm；颜色：米白色（23版）；系列：普通系列</v>
      </c>
      <c r="D44" s="203">
        <v>6000</v>
      </c>
      <c r="E44" s="207">
        <v>45626</v>
      </c>
      <c r="F44" s="203"/>
      <c r="G44" s="203"/>
      <c r="H44" s="203"/>
      <c r="I44" s="203"/>
      <c r="J44" s="206"/>
      <c r="K44" s="209"/>
      <c r="L44" s="208"/>
      <c r="M44" s="204"/>
      <c r="N44" s="205"/>
      <c r="O44" s="202"/>
      <c r="P44" s="202"/>
      <c r="Q44" s="202"/>
    </row>
    <row r="45">
      <c r="A45" s="210" t="str">
        <v>15800030900123267</v>
      </c>
      <c r="B45" s="203" t="str">
        <v>亚朵星球 小姜茶系列素绒云绵毛巾</v>
      </c>
      <c r="C45" s="203" t="str">
        <v>床品尺寸：40*85cm；颜色：伯爵姜茶；系列：普通系列</v>
      </c>
      <c r="D45" s="203">
        <v>600</v>
      </c>
      <c r="E45" s="207">
        <v>45631</v>
      </c>
      <c r="F45" s="203"/>
      <c r="G45" s="203"/>
      <c r="H45" s="203"/>
      <c r="I45" s="203"/>
      <c r="J45" s="206"/>
      <c r="K45" s="209"/>
      <c r="L45" s="208"/>
      <c r="M45" s="204"/>
      <c r="N45" s="205"/>
      <c r="O45" s="202"/>
      <c r="P45" s="202"/>
      <c r="Q45" s="202"/>
    </row>
    <row r="46">
      <c r="A46" s="210" t="str">
        <v>12800031000125148</v>
      </c>
      <c r="B46" s="203" t="str">
        <v>亚朵星球 小姜茶系列素绒云绵浴巾</v>
      </c>
      <c r="C46" s="203" t="str">
        <v>床品尺寸：80*160cm；颜色：茉莉姜茶；系列：普通系列</v>
      </c>
      <c r="D46" s="203">
        <v>800</v>
      </c>
      <c r="E46" s="207">
        <v>45631</v>
      </c>
      <c r="F46" s="203"/>
      <c r="G46" s="211"/>
      <c r="H46" s="203"/>
      <c r="I46" s="211"/>
      <c r="J46" s="206"/>
      <c r="K46" s="209"/>
      <c r="L46" s="208"/>
      <c r="M46" s="204"/>
      <c r="N46" s="205"/>
      <c r="O46" s="202"/>
      <c r="P46" s="202"/>
      <c r="Q46" s="202"/>
    </row>
    <row r="47">
      <c r="A47" s="203" t="str">
        <v>12800031000123148</v>
      </c>
      <c r="B47" s="203" t="str">
        <v>亚朵星球 小姜茶系列素绒云绵浴巾</v>
      </c>
      <c r="C47" s="203" t="str">
        <v>床品尺寸：80*160cm；颜色：薄荷姜茶；系列：普通系列</v>
      </c>
      <c r="D47" s="203">
        <v>300</v>
      </c>
      <c r="E47" s="207">
        <v>45631</v>
      </c>
      <c r="F47" s="203"/>
      <c r="G47" s="211"/>
      <c r="H47" s="203"/>
      <c r="I47" s="203"/>
      <c r="J47" s="206"/>
      <c r="K47" s="209"/>
      <c r="L47" s="208"/>
      <c r="M47" s="204"/>
      <c r="N47" s="205"/>
      <c r="O47" s="202"/>
      <c r="P47" s="202"/>
      <c r="Q47" s="202"/>
    </row>
    <row r="48">
      <c r="A48" s="203" t="str">
        <v>15800030900131667</v>
      </c>
      <c r="B48" s="203" t="str">
        <v>亚朵星球 小姜茶系列素绒云绵毛巾</v>
      </c>
      <c r="C48" s="203" t="str">
        <v>床品尺寸：40*85cm；颜色：蓝柑姜茶；系列：普通系列</v>
      </c>
      <c r="D48" s="203">
        <v>900</v>
      </c>
      <c r="E48" s="207">
        <v>45631</v>
      </c>
      <c r="F48" s="203"/>
      <c r="G48" s="211"/>
      <c r="H48" s="203"/>
      <c r="I48" s="216"/>
      <c r="J48" s="206"/>
      <c r="K48" s="209"/>
      <c r="L48" s="208"/>
      <c r="M48" s="204"/>
      <c r="N48" s="205"/>
      <c r="O48" s="202"/>
      <c r="P48" s="202"/>
      <c r="Q48" s="202"/>
    </row>
    <row r="49">
      <c r="A49" s="203" t="str">
        <v>15800030900125167</v>
      </c>
      <c r="B49" s="203" t="str">
        <v>亚朵星球 小姜茶系列素绒云绵毛巾</v>
      </c>
      <c r="C49" s="203" t="str">
        <v>床品尺寸：40*85cm；颜色：茉莉姜茶；系列：普通系列</v>
      </c>
      <c r="D49" s="203">
        <v>900</v>
      </c>
      <c r="E49" s="207">
        <v>45631</v>
      </c>
      <c r="F49" s="203"/>
      <c r="G49" s="203"/>
      <c r="H49" s="203"/>
      <c r="I49" s="203"/>
      <c r="J49" s="206"/>
      <c r="K49" s="209"/>
      <c r="L49" s="208"/>
      <c r="M49" s="204"/>
      <c r="N49" s="205"/>
      <c r="O49" s="202"/>
      <c r="P49" s="202"/>
      <c r="Q49" s="202"/>
    </row>
    <row r="50">
      <c r="A50" s="203" t="str">
        <v>0401100038-3</v>
      </c>
      <c r="B50" s="203" t="str">
        <v>亚朵星球 长绒棉毛巾</v>
      </c>
      <c r="C50" s="203" t="str">
        <v>床品尺寸：40*75cm；颜色：灰色；系列：普通系列</v>
      </c>
      <c r="D50" s="203">
        <v>1500</v>
      </c>
      <c r="E50" s="207">
        <v>45631</v>
      </c>
      <c r="F50" s="203"/>
      <c r="G50" s="211"/>
      <c r="H50" s="203"/>
      <c r="I50" s="216"/>
      <c r="J50" s="206"/>
      <c r="K50" s="209"/>
      <c r="L50" s="208"/>
      <c r="M50" s="204"/>
      <c r="N50" s="205"/>
      <c r="O50" s="202"/>
      <c r="P50" s="202"/>
      <c r="Q50" s="202"/>
    </row>
    <row r="51">
      <c r="A51" s="210" t="str">
        <v>0401100040-1</v>
      </c>
      <c r="B51" s="203" t="str">
        <v>亚朵星球 长绒棉毛巾 三条装</v>
      </c>
      <c r="C51" s="203" t="str">
        <v>床品尺寸：75*40cm；系列：普通系列；床品规格：三条装</v>
      </c>
      <c r="D51" s="203">
        <v>300</v>
      </c>
      <c r="E51" s="207">
        <v>45631</v>
      </c>
      <c r="F51" s="203"/>
      <c r="G51" s="203"/>
      <c r="H51" s="203"/>
      <c r="I51" s="203"/>
      <c r="J51" s="206"/>
      <c r="K51" s="209"/>
      <c r="L51" s="208"/>
      <c r="M51" s="204"/>
      <c r="N51" s="205"/>
      <c r="O51" s="202"/>
      <c r="P51" s="202"/>
      <c r="Q51" s="202"/>
    </row>
    <row r="52">
      <c r="A52" s="203" t="str">
        <v>0401100039-2</v>
      </c>
      <c r="B52" s="203" t="str">
        <v>亚朵星球 长绒棉浴巾加长款</v>
      </c>
      <c r="C52" s="203" t="str">
        <v>床品尺寸：80*160cm；颜色：米色；系列：普通系列；床品规格：加长款</v>
      </c>
      <c r="D52" s="203">
        <v>500</v>
      </c>
      <c r="E52" s="207">
        <v>45631</v>
      </c>
      <c r="F52" s="203"/>
      <c r="G52" s="203"/>
      <c r="H52" s="203"/>
      <c r="I52" s="203"/>
      <c r="J52" s="206"/>
      <c r="K52" s="209"/>
      <c r="L52" s="208"/>
      <c r="M52" s="204"/>
      <c r="N52" s="205"/>
      <c r="O52" s="202"/>
      <c r="P52" s="202"/>
      <c r="Q52" s="202"/>
    </row>
    <row r="53">
      <c r="A53" s="210" t="str">
        <v>0401100039-1</v>
      </c>
      <c r="B53" s="203" t="str">
        <v>亚朵星球 长绒棉浴巾加长款</v>
      </c>
      <c r="C53" s="203" t="str">
        <v>床品尺寸：80*160cm；颜色：白色；系列：普通系列；床品规格：加长款</v>
      </c>
      <c r="D53" s="203">
        <v>200</v>
      </c>
      <c r="E53" s="207">
        <v>45631</v>
      </c>
      <c r="F53" s="203"/>
      <c r="G53" s="203"/>
      <c r="H53" s="203"/>
      <c r="I53" s="203"/>
      <c r="J53" s="206"/>
      <c r="K53" s="209"/>
      <c r="L53" s="208"/>
      <c r="M53" s="204"/>
      <c r="N53" s="205"/>
      <c r="O53" s="202"/>
      <c r="P53" s="202"/>
      <c r="Q53" s="202"/>
    </row>
    <row r="54">
      <c r="A54" s="203" t="str">
        <v>0401100039-1</v>
      </c>
      <c r="B54" s="203" t="str">
        <v>亚朵星球 长绒棉浴巾加长款</v>
      </c>
      <c r="C54" s="203" t="str">
        <v>床品尺寸：80*160cm；颜色：白色；系列：普通系列；床品规格：加长款</v>
      </c>
      <c r="D54" s="203">
        <v>400</v>
      </c>
      <c r="E54" s="207">
        <v>45631</v>
      </c>
      <c r="F54" s="203"/>
      <c r="G54" s="203"/>
      <c r="H54" s="203"/>
      <c r="I54" s="203"/>
      <c r="J54" s="206"/>
      <c r="K54" s="209"/>
      <c r="L54" s="208"/>
      <c r="M54" s="204"/>
      <c r="N54" s="205"/>
      <c r="O54" s="202"/>
      <c r="P54" s="202"/>
      <c r="Q54" s="202"/>
    </row>
    <row r="55">
      <c r="A55" s="203" t="str">
        <v>0401100039-3</v>
      </c>
      <c r="B55" s="203" t="str">
        <v>亚朵星球 长绒棉浴巾加长款</v>
      </c>
      <c r="C55" s="203" t="str">
        <v>床品尺寸：80*160cm；颜色：灰色；系列：普通系列；床品规格：加长款</v>
      </c>
      <c r="D55" s="203">
        <v>400</v>
      </c>
      <c r="E55" s="207">
        <v>45631</v>
      </c>
      <c r="F55" s="203"/>
      <c r="G55" s="203"/>
      <c r="H55" s="203"/>
      <c r="I55" s="203"/>
      <c r="J55" s="206"/>
      <c r="K55" s="209"/>
      <c r="L55" s="208"/>
      <c r="M55" s="204"/>
      <c r="N55" s="205"/>
      <c r="O55" s="202"/>
      <c r="P55" s="202"/>
      <c r="Q55" s="202"/>
    </row>
    <row r="56">
      <c r="A56" s="203" t="str">
        <v>0401100038-2</v>
      </c>
      <c r="B56" s="203" t="str">
        <v>亚朵星球 长绒棉毛巾</v>
      </c>
      <c r="C56" s="203" t="str">
        <v>床品尺寸：40*75cm；颜色：米色；系列：普通系列</v>
      </c>
      <c r="D56" s="203">
        <v>1100</v>
      </c>
      <c r="E56" s="207">
        <v>45631</v>
      </c>
      <c r="F56" s="203"/>
      <c r="G56" s="203"/>
      <c r="H56" s="203"/>
      <c r="I56" s="203"/>
      <c r="J56" s="206"/>
      <c r="K56" s="209"/>
      <c r="L56" s="208"/>
      <c r="M56" s="204"/>
      <c r="N56" s="205"/>
      <c r="O56" s="202"/>
      <c r="P56" s="202"/>
      <c r="Q56" s="202"/>
    </row>
    <row r="57">
      <c r="A57" s="203" t="str">
        <v>0401100038-2</v>
      </c>
      <c r="B57" s="203" t="str">
        <v>亚朵星球 长绒棉毛巾</v>
      </c>
      <c r="C57" s="203" t="str">
        <v>床品尺寸：40*75cm；颜色：米色；系列：普通系列</v>
      </c>
      <c r="D57" s="203">
        <v>700</v>
      </c>
      <c r="E57" s="207">
        <v>45631</v>
      </c>
      <c r="F57" s="203"/>
      <c r="G57" s="203"/>
      <c r="H57" s="203"/>
      <c r="I57" s="203"/>
      <c r="J57" s="206"/>
      <c r="K57" s="209"/>
      <c r="L57" s="208"/>
      <c r="M57" s="204"/>
      <c r="N57" s="205"/>
      <c r="O57" s="202"/>
      <c r="P57" s="202"/>
      <c r="Q57" s="202"/>
    </row>
    <row r="58">
      <c r="A58" s="203" t="str">
        <v>0401100038-1</v>
      </c>
      <c r="B58" s="203" t="str">
        <v>亚朵星球 长绒棉毛巾</v>
      </c>
      <c r="C58" s="203" t="str">
        <v>床品尺寸：40*75cm；颜色：白色；系列：普通系列</v>
      </c>
      <c r="D58" s="203">
        <v>700</v>
      </c>
      <c r="E58" s="207">
        <v>45631</v>
      </c>
      <c r="F58" s="203"/>
      <c r="G58" s="211"/>
      <c r="H58" s="203"/>
      <c r="I58" s="203"/>
      <c r="J58" s="206"/>
      <c r="K58" s="209"/>
      <c r="L58" s="208"/>
      <c r="M58" s="204"/>
      <c r="N58" s="205"/>
      <c r="O58" s="202"/>
      <c r="P58" s="202"/>
      <c r="Q58" s="202"/>
    </row>
    <row r="59">
      <c r="A59" s="203" t="str">
        <v>0401100038-1</v>
      </c>
      <c r="B59" s="203" t="str">
        <v>亚朵星球 长绒棉毛巾</v>
      </c>
      <c r="C59" s="203" t="str">
        <v>床品尺寸：40*75cm；颜色：白色；系列：普通系列</v>
      </c>
      <c r="D59" s="203">
        <v>500</v>
      </c>
      <c r="E59" s="207">
        <v>45631</v>
      </c>
      <c r="F59" s="203"/>
      <c r="G59" s="203"/>
      <c r="H59" s="203"/>
      <c r="I59" s="203"/>
      <c r="J59" s="206"/>
      <c r="K59" s="209"/>
      <c r="L59" s="208"/>
      <c r="M59" s="204"/>
      <c r="N59" s="205"/>
      <c r="O59" s="202"/>
      <c r="P59" s="202"/>
      <c r="Q59" s="202"/>
    </row>
    <row r="60">
      <c r="A60" s="203" t="str">
        <v>0401100038-3</v>
      </c>
      <c r="B60" s="203" t="str">
        <v>亚朵星球 长绒棉毛巾</v>
      </c>
      <c r="C60" s="203" t="str">
        <v>床品尺寸：40*75cm；颜色：灰色；系列：普通系列</v>
      </c>
      <c r="D60" s="203">
        <v>1200</v>
      </c>
      <c r="E60" s="207">
        <v>45631</v>
      </c>
      <c r="F60" s="203"/>
      <c r="G60" s="203"/>
      <c r="H60" s="203"/>
      <c r="I60" s="203"/>
      <c r="J60" s="206"/>
      <c r="K60" s="209"/>
      <c r="L60" s="208"/>
      <c r="M60" s="204"/>
      <c r="N60" s="205"/>
      <c r="O60" s="202"/>
      <c r="P60" s="202"/>
      <c r="Q60" s="202"/>
    </row>
    <row r="61">
      <c r="A61" s="217">
        <v>1210100300345</v>
      </c>
      <c r="B61" s="203" t="str">
        <v>手提袋（深睡枕pro专供）</v>
      </c>
      <c r="C61" s="203"/>
      <c r="D61" s="212">
        <v>25000</v>
      </c>
      <c r="E61" s="207">
        <v>45631</v>
      </c>
      <c r="F61" s="203"/>
      <c r="G61" s="203"/>
      <c r="H61" s="203"/>
      <c r="I61" s="203"/>
      <c r="J61" s="206"/>
      <c r="K61" s="209"/>
      <c r="L61" s="208"/>
      <c r="M61" s="204"/>
      <c r="N61" s="205"/>
      <c r="O61" s="202"/>
      <c r="P61" s="202"/>
      <c r="Q61" s="202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</row>
    <row r="64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</row>
    <row r="66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</row>
    <row r="67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</row>
    <row r="6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</row>
    <row r="69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</row>
    <row r="70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</row>
    <row r="7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</row>
    <row r="72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</row>
    <row r="73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</row>
    <row r="74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</row>
    <row r="76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</row>
    <row r="77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</row>
    <row r="7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</row>
    <row r="79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</row>
    <row r="80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</row>
    <row r="8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</row>
    <row r="82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</row>
    <row r="83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</row>
    <row r="84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</row>
    <row r="8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</row>
    <row r="86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</row>
    <row r="87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</row>
    <row r="8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</row>
    <row r="89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</row>
    <row r="90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</row>
    <row r="9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</row>
    <row r="92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</row>
    <row r="93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</row>
    <row r="9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</row>
    <row r="96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</row>
    <row r="97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</row>
    <row r="9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</row>
    <row r="99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</row>
    <row r="100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</row>
    <row r="10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</row>
    <row r="102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</row>
    <row r="103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</row>
    <row r="104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</row>
    <row r="10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</row>
    <row r="106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</row>
    <row r="107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</row>
    <row r="10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</row>
    <row r="110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</row>
    <row r="11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</row>
    <row r="112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</row>
    <row r="113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</row>
    <row r="114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</row>
    <row r="11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</row>
    <row r="116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</row>
    <row r="117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</row>
    <row r="1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</row>
    <row r="119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</row>
    <row r="120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</row>
    <row r="12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</row>
    <row r="122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</cols>
  <sheetData>
    <row r="1">
      <c r="A1" s="217" t="str">
        <v>sku编码</v>
      </c>
      <c r="B1" s="217" t="str">
        <v>color</v>
      </c>
      <c r="C1" s="217" t="str">
        <v>size</v>
      </c>
      <c r="D1" s="218">
        <v>45616</v>
      </c>
      <c r="E1" s="218">
        <v>45617</v>
      </c>
      <c r="F1" s="218">
        <v>45618</v>
      </c>
      <c r="G1" s="218">
        <v>45619</v>
      </c>
      <c r="H1" s="218">
        <v>45620</v>
      </c>
      <c r="I1" s="218">
        <v>45621</v>
      </c>
      <c r="J1" s="218">
        <v>45622</v>
      </c>
      <c r="K1" s="218">
        <v>45623</v>
      </c>
      <c r="L1" s="218">
        <v>45624</v>
      </c>
      <c r="M1" s="218">
        <v>45625</v>
      </c>
      <c r="N1" s="218">
        <v>45626</v>
      </c>
      <c r="O1" s="218">
        <v>45627</v>
      </c>
      <c r="P1" s="218">
        <v>45628</v>
      </c>
      <c r="Q1" s="218">
        <v>45629</v>
      </c>
      <c r="R1" s="218">
        <v>45630</v>
      </c>
      <c r="S1" s="218">
        <v>45631</v>
      </c>
      <c r="T1" s="218">
        <v>45632</v>
      </c>
      <c r="U1" s="218">
        <v>45633</v>
      </c>
      <c r="V1" s="218">
        <v>45634</v>
      </c>
      <c r="W1" s="218">
        <v>45635</v>
      </c>
      <c r="X1" s="218">
        <v>45636</v>
      </c>
      <c r="Y1" s="218">
        <v>45637</v>
      </c>
      <c r="Z1" s="218">
        <v>45638</v>
      </c>
      <c r="AA1" s="218">
        <v>45639</v>
      </c>
      <c r="AB1" s="218">
        <v>45640</v>
      </c>
      <c r="AC1" s="218">
        <v>45641</v>
      </c>
      <c r="AD1" s="218">
        <v>45642</v>
      </c>
      <c r="AE1" s="218">
        <v>45643</v>
      </c>
      <c r="AF1" s="218">
        <v>45644</v>
      </c>
      <c r="AG1" s="218">
        <v>45645</v>
      </c>
      <c r="AH1" s="218">
        <v>45646</v>
      </c>
      <c r="AI1" s="218">
        <v>45647</v>
      </c>
      <c r="AJ1" s="218">
        <v>45648</v>
      </c>
      <c r="AK1" s="218">
        <v>45649</v>
      </c>
      <c r="AL1" s="218">
        <v>45650</v>
      </c>
      <c r="AM1" s="218">
        <v>45651</v>
      </c>
      <c r="AN1" s="218">
        <v>45652</v>
      </c>
      <c r="AO1" s="218">
        <v>45653</v>
      </c>
      <c r="AP1" s="218">
        <v>45654</v>
      </c>
      <c r="AQ1" s="218">
        <v>45655</v>
      </c>
      <c r="AR1" s="218">
        <v>45656</v>
      </c>
      <c r="AS1" s="218">
        <v>45657</v>
      </c>
      <c r="AT1" s="218">
        <v>45677</v>
      </c>
      <c r="AU1" s="218">
        <v>45698</v>
      </c>
      <c r="AV1" s="218">
        <v>45716</v>
      </c>
    </row>
    <row r="2">
      <c r="A2" t="str">
        <v>128000269031621</v>
      </c>
      <c r="B2" s="217" t="str">
        <v>晨雾蓝</v>
      </c>
      <c r="C2" s="217" t="str">
        <v>70*42*10cm</v>
      </c>
      <c r="D2" s="217">
        <v>11358</v>
      </c>
      <c r="E2" s="217">
        <v>17000</v>
      </c>
      <c r="F2" s="217">
        <v>17000</v>
      </c>
      <c r="G2" s="217">
        <v>11600</v>
      </c>
      <c r="H2" s="217">
        <v>17000</v>
      </c>
      <c r="I2" s="217">
        <v>0</v>
      </c>
      <c r="J2" s="217">
        <v>11600</v>
      </c>
      <c r="K2" s="217">
        <v>11600</v>
      </c>
      <c r="L2" s="217">
        <v>11600</v>
      </c>
      <c r="M2" s="217">
        <v>11600</v>
      </c>
      <c r="N2" s="217">
        <v>17000</v>
      </c>
      <c r="O2" s="217">
        <v>17000</v>
      </c>
      <c r="P2" s="217">
        <v>0</v>
      </c>
      <c r="Q2" s="217">
        <v>11600</v>
      </c>
      <c r="R2" s="217">
        <v>17000</v>
      </c>
      <c r="S2" s="217">
        <v>11600</v>
      </c>
      <c r="T2" s="217">
        <v>11600</v>
      </c>
      <c r="U2" s="217">
        <v>17000</v>
      </c>
      <c r="V2" s="217">
        <v>11600</v>
      </c>
      <c r="W2" s="217">
        <v>11600</v>
      </c>
      <c r="X2" s="217">
        <v>11600</v>
      </c>
      <c r="Y2" s="217">
        <v>17000</v>
      </c>
      <c r="Z2" s="217">
        <v>11600</v>
      </c>
      <c r="AA2" s="217">
        <v>11600</v>
      </c>
      <c r="AB2" s="217">
        <v>11600</v>
      </c>
      <c r="AC2" s="217">
        <v>11600</v>
      </c>
      <c r="AD2" s="217">
        <v>17000</v>
      </c>
      <c r="AE2" s="217">
        <v>11600</v>
      </c>
      <c r="AF2" s="217">
        <v>11600</v>
      </c>
      <c r="AG2" s="217">
        <v>17000</v>
      </c>
      <c r="AH2" s="217">
        <v>17000</v>
      </c>
      <c r="AI2" s="217">
        <v>11600</v>
      </c>
      <c r="AJ2" s="217">
        <v>11600</v>
      </c>
      <c r="AK2" s="217">
        <v>17000</v>
      </c>
      <c r="AL2" s="217">
        <v>11600</v>
      </c>
      <c r="AM2" s="217">
        <v>17000</v>
      </c>
      <c r="AN2" s="217">
        <v>17000</v>
      </c>
      <c r="AO2" s="217">
        <v>11600</v>
      </c>
      <c r="AP2" s="217">
        <v>11600</v>
      </c>
      <c r="AQ2" s="217">
        <v>17000</v>
      </c>
      <c r="AR2" s="217">
        <v>17000</v>
      </c>
      <c r="AS2" s="217">
        <v>11600</v>
      </c>
      <c r="AT2" s="217">
        <v>220000</v>
      </c>
      <c r="AU2" s="217">
        <v>7000</v>
      </c>
      <c r="AV2" s="217">
        <v>190000</v>
      </c>
    </row>
    <row r="3">
      <c r="A3" t="str">
        <v>010210005724052</v>
      </c>
      <c r="B3" s="217" t="str">
        <v>米白色（23版）</v>
      </c>
      <c r="C3" s="217" t="str">
        <v>70*42*6cm</v>
      </c>
      <c r="D3" s="217">
        <v>0</v>
      </c>
      <c r="E3" s="217">
        <v>3717</v>
      </c>
      <c r="F3" s="217">
        <v>0</v>
      </c>
      <c r="G3" s="217">
        <v>0</v>
      </c>
      <c r="H3" s="217">
        <v>0</v>
      </c>
      <c r="I3" s="217">
        <v>5000</v>
      </c>
      <c r="J3" s="217">
        <v>4000</v>
      </c>
      <c r="K3" s="217">
        <v>0</v>
      </c>
      <c r="L3" s="217">
        <v>10000</v>
      </c>
      <c r="M3" s="217">
        <v>0</v>
      </c>
      <c r="N3" s="217">
        <v>0</v>
      </c>
      <c r="O3" s="217">
        <v>0</v>
      </c>
      <c r="P3" s="217">
        <v>0</v>
      </c>
      <c r="Q3" s="217">
        <v>0</v>
      </c>
      <c r="R3" s="217">
        <v>0</v>
      </c>
      <c r="S3" s="217">
        <v>12000</v>
      </c>
      <c r="T3" s="217">
        <v>0</v>
      </c>
      <c r="U3" s="217">
        <v>0</v>
      </c>
      <c r="V3" s="217">
        <v>0</v>
      </c>
      <c r="W3" s="217">
        <v>0</v>
      </c>
      <c r="X3" s="217">
        <v>5000</v>
      </c>
      <c r="Y3" s="217">
        <v>0</v>
      </c>
      <c r="Z3" s="217">
        <v>0</v>
      </c>
      <c r="AA3" s="217">
        <v>0</v>
      </c>
      <c r="AB3" s="217">
        <v>0</v>
      </c>
      <c r="AC3" s="217">
        <v>0</v>
      </c>
      <c r="AD3" s="217">
        <v>0</v>
      </c>
      <c r="AE3" s="217">
        <v>0</v>
      </c>
      <c r="AF3" s="217">
        <v>0</v>
      </c>
      <c r="AG3" s="217">
        <v>0</v>
      </c>
      <c r="AH3" s="217">
        <v>0</v>
      </c>
      <c r="AI3" s="217">
        <v>0</v>
      </c>
      <c r="AJ3" s="217">
        <v>0</v>
      </c>
      <c r="AK3" s="217">
        <v>0</v>
      </c>
      <c r="AL3" s="217">
        <v>0</v>
      </c>
      <c r="AM3" s="217">
        <v>0</v>
      </c>
      <c r="AN3" s="217">
        <v>0</v>
      </c>
      <c r="AO3" s="217">
        <v>0</v>
      </c>
      <c r="AP3" s="217">
        <v>0</v>
      </c>
      <c r="AQ3" s="217">
        <v>0</v>
      </c>
      <c r="AR3" s="217">
        <v>0</v>
      </c>
      <c r="AS3" s="217"/>
      <c r="AT3" s="217"/>
      <c r="AU3" s="217"/>
      <c r="AV3" s="217"/>
    </row>
    <row r="4">
      <c r="A4" t="str">
        <v>010210005724022</v>
      </c>
      <c r="B4" s="217" t="str">
        <v>米白色（23版）</v>
      </c>
      <c r="C4" s="217" t="str">
        <v>70*42*8cm</v>
      </c>
      <c r="D4" s="217">
        <v>0</v>
      </c>
      <c r="E4" s="217">
        <v>7552</v>
      </c>
      <c r="F4" s="217">
        <v>0</v>
      </c>
      <c r="G4" s="217">
        <v>0</v>
      </c>
      <c r="H4" s="217">
        <v>0</v>
      </c>
      <c r="I4" s="217">
        <v>0</v>
      </c>
      <c r="J4" s="217">
        <v>7000</v>
      </c>
      <c r="K4" s="217">
        <v>10000</v>
      </c>
      <c r="L4" s="217">
        <v>0</v>
      </c>
      <c r="M4" s="217">
        <v>10000</v>
      </c>
      <c r="N4" s="217">
        <v>0</v>
      </c>
      <c r="O4" s="217">
        <v>0</v>
      </c>
      <c r="P4" s="217">
        <v>10000</v>
      </c>
      <c r="Q4" s="217">
        <v>0</v>
      </c>
      <c r="R4" s="217">
        <v>8000</v>
      </c>
      <c r="S4" s="217">
        <v>0</v>
      </c>
      <c r="T4" s="217">
        <v>0</v>
      </c>
      <c r="U4" s="217">
        <v>0</v>
      </c>
      <c r="V4" s="217">
        <v>0</v>
      </c>
      <c r="W4" s="217">
        <v>0</v>
      </c>
      <c r="X4" s="217">
        <v>0</v>
      </c>
      <c r="Y4" s="217">
        <v>0</v>
      </c>
      <c r="Z4" s="217">
        <v>20000</v>
      </c>
      <c r="AA4" s="217">
        <v>0</v>
      </c>
      <c r="AB4" s="217">
        <v>0</v>
      </c>
      <c r="AC4" s="217">
        <v>0</v>
      </c>
      <c r="AD4" s="217">
        <v>0</v>
      </c>
      <c r="AE4" s="217">
        <v>0</v>
      </c>
      <c r="AF4" s="217">
        <v>0</v>
      </c>
      <c r="AG4" s="217">
        <v>0</v>
      </c>
      <c r="AH4" s="217">
        <v>0</v>
      </c>
      <c r="AI4" s="217">
        <v>0</v>
      </c>
      <c r="AJ4" s="217">
        <v>0</v>
      </c>
      <c r="AK4" s="217">
        <v>0</v>
      </c>
      <c r="AL4" s="217">
        <v>0</v>
      </c>
      <c r="AM4" s="217">
        <v>0</v>
      </c>
      <c r="AN4" s="217">
        <v>0</v>
      </c>
      <c r="AO4" s="217">
        <v>0</v>
      </c>
      <c r="AP4" s="217">
        <v>0</v>
      </c>
      <c r="AQ4" s="217">
        <v>0</v>
      </c>
      <c r="AR4" s="217">
        <v>0</v>
      </c>
      <c r="AS4" s="217"/>
      <c r="AT4" s="217"/>
      <c r="AU4" s="217"/>
      <c r="AV4" s="217"/>
    </row>
    <row r="5">
      <c r="A5" t="str">
        <v>010210005724021</v>
      </c>
      <c r="B5" s="217" t="str">
        <v>米白色（23版）</v>
      </c>
      <c r="C5" s="217" t="str">
        <v>70*42*10cm</v>
      </c>
      <c r="D5" s="217">
        <v>11000</v>
      </c>
      <c r="E5" s="217">
        <v>3000</v>
      </c>
      <c r="F5" s="217">
        <v>11000</v>
      </c>
      <c r="G5" s="217">
        <v>11000</v>
      </c>
      <c r="H5" s="217">
        <v>21000</v>
      </c>
      <c r="I5" s="217">
        <v>13000</v>
      </c>
      <c r="J5" s="217">
        <v>0</v>
      </c>
      <c r="K5" s="217">
        <v>0</v>
      </c>
      <c r="L5" s="217">
        <v>0</v>
      </c>
      <c r="M5" s="217">
        <v>0</v>
      </c>
      <c r="N5" s="217">
        <v>0</v>
      </c>
      <c r="O5" s="217">
        <v>0</v>
      </c>
      <c r="P5" s="217">
        <v>0</v>
      </c>
      <c r="Q5" s="217">
        <v>0</v>
      </c>
      <c r="R5" s="217">
        <v>0</v>
      </c>
      <c r="S5" s="217">
        <v>0</v>
      </c>
      <c r="T5" s="217">
        <v>10000</v>
      </c>
      <c r="U5" s="217">
        <v>0</v>
      </c>
      <c r="V5" s="217">
        <v>11000</v>
      </c>
      <c r="W5" s="217">
        <v>0</v>
      </c>
      <c r="X5" s="217">
        <v>11000</v>
      </c>
      <c r="Y5" s="217">
        <v>0</v>
      </c>
      <c r="Z5" s="217">
        <v>0</v>
      </c>
      <c r="AA5" s="217">
        <v>0</v>
      </c>
      <c r="AB5" s="217">
        <v>0</v>
      </c>
      <c r="AC5" s="217">
        <v>0</v>
      </c>
      <c r="AD5" s="217">
        <v>0</v>
      </c>
      <c r="AE5" s="217">
        <v>0</v>
      </c>
      <c r="AF5" s="217">
        <v>0</v>
      </c>
      <c r="AG5" s="217">
        <v>0</v>
      </c>
      <c r="AH5" s="217">
        <v>0</v>
      </c>
      <c r="AI5" s="217">
        <v>0</v>
      </c>
      <c r="AJ5" s="217">
        <v>0</v>
      </c>
      <c r="AK5" s="217">
        <v>0</v>
      </c>
      <c r="AL5" s="217">
        <v>0</v>
      </c>
      <c r="AM5" s="217">
        <v>0</v>
      </c>
      <c r="AN5" s="217">
        <v>0</v>
      </c>
      <c r="AO5" s="217">
        <v>0</v>
      </c>
      <c r="AP5" s="217">
        <v>0</v>
      </c>
      <c r="AQ5" s="217">
        <v>0</v>
      </c>
      <c r="AR5" s="217">
        <v>0</v>
      </c>
      <c r="AS5" s="217"/>
      <c r="AT5" s="217"/>
      <c r="AU5" s="217"/>
      <c r="AV5" s="217"/>
    </row>
    <row r="6">
      <c r="A6" t="str">
        <v>010210005724053</v>
      </c>
      <c r="B6" s="217" t="str">
        <v>米白色（23版）</v>
      </c>
      <c r="C6" s="217" t="str">
        <v>70*42*12cm</v>
      </c>
      <c r="D6" s="217">
        <v>2430</v>
      </c>
      <c r="E6" s="217">
        <v>2000</v>
      </c>
      <c r="F6" s="217">
        <v>6328</v>
      </c>
      <c r="G6" s="217">
        <v>0</v>
      </c>
      <c r="H6" s="217">
        <v>0</v>
      </c>
      <c r="I6" s="217">
        <v>0</v>
      </c>
      <c r="J6" s="217">
        <v>0</v>
      </c>
      <c r="K6" s="217">
        <v>1500</v>
      </c>
      <c r="L6" s="217">
        <v>0</v>
      </c>
      <c r="M6" s="217">
        <v>0</v>
      </c>
      <c r="N6" s="217">
        <v>0</v>
      </c>
      <c r="O6" s="217">
        <v>0</v>
      </c>
      <c r="P6" s="217">
        <v>0</v>
      </c>
      <c r="Q6" s="217">
        <v>0</v>
      </c>
      <c r="R6" s="217">
        <v>0</v>
      </c>
      <c r="S6" s="217">
        <v>0</v>
      </c>
      <c r="T6" s="217">
        <v>0</v>
      </c>
      <c r="U6" s="217">
        <v>0</v>
      </c>
      <c r="V6" s="217">
        <v>0</v>
      </c>
      <c r="W6" s="217">
        <v>0</v>
      </c>
      <c r="X6" s="217">
        <v>0</v>
      </c>
      <c r="Y6" s="217">
        <v>0</v>
      </c>
      <c r="Z6" s="217">
        <v>8000</v>
      </c>
      <c r="AA6" s="217">
        <v>0</v>
      </c>
      <c r="AB6" s="217">
        <v>0</v>
      </c>
      <c r="AC6" s="217">
        <v>0</v>
      </c>
      <c r="AD6" s="217">
        <v>0</v>
      </c>
      <c r="AE6" s="217">
        <v>0</v>
      </c>
      <c r="AF6" s="217">
        <v>0</v>
      </c>
      <c r="AG6" s="217">
        <v>0</v>
      </c>
      <c r="AH6" s="217">
        <v>0</v>
      </c>
      <c r="AI6" s="217">
        <v>0</v>
      </c>
      <c r="AJ6" s="217">
        <v>0</v>
      </c>
      <c r="AK6" s="217">
        <v>0</v>
      </c>
      <c r="AL6" s="217">
        <v>0</v>
      </c>
      <c r="AM6" s="217">
        <v>0</v>
      </c>
      <c r="AN6" s="217">
        <v>0</v>
      </c>
      <c r="AO6" s="217">
        <v>0</v>
      </c>
      <c r="AP6" s="217">
        <v>0</v>
      </c>
      <c r="AQ6" s="217">
        <v>0</v>
      </c>
      <c r="AR6" s="217">
        <v>0</v>
      </c>
      <c r="AS6" s="217"/>
      <c r="AT6" s="217"/>
      <c r="AU6" s="217"/>
      <c r="AV6" s="217"/>
    </row>
    <row r="7">
      <c r="A7" s="202"/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</row>
    <row r="8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</row>
    <row r="9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</row>
    <row r="10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</row>
    <row r="1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</row>
    <row r="12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</row>
    <row r="13">
      <c r="A13" s="202"/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</row>
    <row r="14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</row>
    <row r="15">
      <c r="A15" s="202"/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</row>
    <row r="16">
      <c r="A16" s="202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</row>
    <row r="17">
      <c r="A17" s="202"/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</row>
    <row r="18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</row>
    <row r="19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</row>
    <row r="20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</row>
    <row r="21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</row>
    <row r="22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</row>
    <row r="23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</row>
    <row r="24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</row>
    <row r="25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</row>
    <row r="26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</row>
    <row r="27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</row>
    <row r="28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</row>
    <row r="29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</row>
    <row r="30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</row>
    <row r="33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</row>
    <row r="34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</row>
    <row r="35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</row>
    <row r="36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</row>
    <row r="37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</row>
    <row r="38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</row>
    <row r="39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</row>
    <row r="40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</row>
    <row r="4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</row>
    <row r="42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</row>
    <row r="43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</row>
    <row r="44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</row>
    <row r="4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</row>
    <row r="46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</row>
    <row r="47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</row>
    <row r="48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</row>
    <row r="49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</row>
    <row r="50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</row>
    <row r="5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</row>
    <row r="52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</row>
    <row r="53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</row>
    <row r="54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</row>
    <row r="5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</row>
    <row r="56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</row>
    <row r="57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</row>
    <row r="58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</row>
    <row r="59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</row>
    <row r="60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</row>
    <row r="6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</row>
    <row r="64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</row>
    <row r="66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</row>
    <row r="67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</row>
    <row r="6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</row>
    <row r="69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</row>
    <row r="70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</row>
    <row r="7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</row>
    <row r="72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</row>
    <row r="73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</row>
    <row r="74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</row>
    <row r="76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</row>
    <row r="77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</row>
    <row r="7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</row>
    <row r="79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</row>
    <row r="80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</row>
    <row r="8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</row>
    <row r="82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</row>
    <row r="83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</row>
    <row r="84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</row>
    <row r="8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</row>
    <row r="86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</row>
    <row r="87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</row>
    <row r="8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</row>
    <row r="89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</row>
    <row r="90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</row>
    <row r="9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</row>
    <row r="92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</row>
    <row r="93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</row>
    <row r="9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</row>
    <row r="96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</row>
    <row r="97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</row>
    <row r="9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</row>
    <row r="99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</row>
    <row r="100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</row>
    <row r="10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</row>
    <row r="102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</row>
    <row r="103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</row>
    <row r="104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</row>
    <row r="10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</row>
    <row r="106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</row>
    <row r="107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</row>
    <row r="10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</row>
    <row r="110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</row>
    <row r="11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  <c r="AC111" s="202"/>
      <c r="AD111" s="202"/>
      <c r="AE111" s="202"/>
      <c r="AF111" s="202"/>
      <c r="AG111" s="202"/>
      <c r="AH111" s="202"/>
      <c r="AI111" s="202"/>
      <c r="AJ111" s="202"/>
      <c r="AK111" s="202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</row>
    <row r="112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</row>
    <row r="113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</row>
    <row r="114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</row>
    <row r="11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</row>
    <row r="116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</row>
    <row r="117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</row>
    <row r="1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</row>
    <row r="119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</row>
    <row r="120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</row>
    <row r="12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</row>
    <row r="122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  <c r="AC129" s="202"/>
      <c r="AD129" s="202"/>
      <c r="AE129" s="202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/>
      <c r="AE135" s="202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2"/>
      <c r="AV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202"/>
      <c r="AU148" s="202"/>
      <c r="AV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  <c r="AU149" s="202"/>
      <c r="AV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202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  <c r="AC156" s="202"/>
      <c r="AD156" s="202"/>
      <c r="AE156" s="202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true" max="1" min="1" style="0" width="14"/>
    <col collapsed="false" customWidth="true" hidden="false" max="2" min="2" style="0" width="14"/>
    <col collapsed="false" customWidth="true" hidden="true" max="2" min="2" style="0" width="14"/>
    <col collapsed="false" customWidth="true" hidden="false" max="3" min="3" style="0" width="14"/>
    <col collapsed="false" customWidth="true" hidden="true" max="3" min="3" style="0" width="14"/>
    <col collapsed="false" customWidth="true" hidden="false" max="4" min="4" style="0" width="14"/>
    <col collapsed="false" customWidth="true" hidden="true" max="4" min="4" style="0" width="14"/>
    <col collapsed="false" customWidth="true" hidden="false" max="5" min="5" style="0" width="14"/>
    <col collapsed="false" customWidth="true" hidden="true" max="5" min="5" style="0" width="14"/>
    <col collapsed="false" customWidth="true" hidden="false" max="6" min="6" style="0" width="14"/>
    <col collapsed="false" customWidth="true" hidden="true" max="6" min="6" style="0" width="14"/>
    <col collapsed="false" customWidth="true" hidden="false" max="7" min="7" style="0" width="14"/>
    <col collapsed="false" customWidth="true" hidden="true" max="7" min="7" style="0" width="14"/>
    <col collapsed="false" customWidth="true" hidden="false" max="8" min="8" style="0" width="23"/>
    <col collapsed="false" customWidth="true" hidden="false" max="9" min="9" style="0" width="30"/>
    <col collapsed="false" customWidth="true" hidden="false" max="10" min="10" style="0" width="75"/>
    <col collapsed="false" customWidth="true" hidden="false" max="11" min="11" style="0" width="14"/>
  </cols>
  <sheetData>
    <row r="1">
      <c r="A1" s="241" t="str">
        <v>订单性质</v>
      </c>
      <c r="B1" s="241" t="str">
        <v>供应商</v>
      </c>
      <c r="C1" s="241" t="str">
        <v>需求接收</v>
      </c>
      <c r="D1" s="214" t="str">
        <v>下单日期</v>
      </c>
      <c r="E1" s="241" t="str">
        <v>采购单号</v>
      </c>
      <c r="F1" s="241" t="str">
        <v>订单总金额</v>
      </c>
      <c r="G1" s="241" t="str">
        <v>订单数量总数</v>
      </c>
      <c r="H1" s="242" t="str">
        <v>sku编码</v>
      </c>
      <c r="I1" s="214" t="str">
        <v>产品名称</v>
      </c>
      <c r="J1" s="214" t="str">
        <v>型号规格</v>
      </c>
      <c r="K1" s="214" t="str">
        <v>到货数量-1</v>
      </c>
      <c r="L1" s="244" t="str">
        <v>到货批次-1</v>
      </c>
      <c r="M1" s="214" t="str">
        <v>到货数量-2</v>
      </c>
      <c r="N1" s="246" t="str">
        <v>到货批次-2</v>
      </c>
      <c r="O1" s="214" t="str">
        <v>到货数量-3</v>
      </c>
      <c r="P1" s="244" t="str">
        <v>到货批次-3</v>
      </c>
      <c r="Q1" s="214" t="str">
        <v>到货数量-4</v>
      </c>
      <c r="R1" s="244" t="str">
        <v>到货批次-4</v>
      </c>
      <c r="S1" s="214" t="str">
        <v>到货数量-5</v>
      </c>
      <c r="T1" s="244" t="str">
        <v>到货批次-5</v>
      </c>
      <c r="U1" s="214" t="str">
        <v>到货数量-6</v>
      </c>
      <c r="V1" s="244" t="str">
        <v>到货批次-6</v>
      </c>
      <c r="W1" s="243" t="str">
        <v>在途数</v>
      </c>
      <c r="X1" s="245" t="str">
        <v>备注</v>
      </c>
    </row>
    <row r="2">
      <c r="A2" s="217" t="str">
        <v>首单</v>
      </c>
      <c r="B2" s="219" t="str">
        <v>万青</v>
      </c>
      <c r="C2" s="233">
        <v>45315</v>
      </c>
      <c r="D2" s="233">
        <v>45326</v>
      </c>
      <c r="E2" s="219" t="str">
        <v>CG202402040002</v>
      </c>
      <c r="F2" s="219"/>
      <c r="G2" s="219"/>
      <c r="H2" s="229">
        <v>128000307001393</v>
      </c>
      <c r="I2" s="219" t="str">
        <v>亚朵星球 深睡双感眼罩</v>
      </c>
      <c r="J2" s="221" t="str">
        <v>深睡蓝</v>
      </c>
      <c r="K2" s="258">
        <v>30000</v>
      </c>
      <c r="L2" s="259">
        <v>45626</v>
      </c>
      <c r="M2" s="227"/>
      <c r="N2" s="222"/>
      <c r="O2" s="223"/>
      <c r="P2" s="260"/>
      <c r="Q2" s="224"/>
      <c r="R2" s="224"/>
      <c r="S2" s="219"/>
      <c r="T2" s="219"/>
      <c r="U2" s="219"/>
      <c r="V2" s="219"/>
      <c r="W2" s="219">
        <f>K2+M2+O2+Q2+S2+U2</f>
      </c>
      <c r="X2" s="219"/>
    </row>
    <row r="3">
      <c r="A3" s="217" t="str">
        <v>翻单</v>
      </c>
      <c r="B3" s="219" t="str">
        <v>万青</v>
      </c>
      <c r="C3" s="233">
        <v>45369</v>
      </c>
      <c r="D3" s="233">
        <v>45376</v>
      </c>
      <c r="E3" s="219" t="str">
        <v>CG202403250008</v>
      </c>
      <c r="F3" s="251">
        <v>2070179</v>
      </c>
      <c r="G3" s="219">
        <v>600</v>
      </c>
      <c r="H3" s="237" t="str">
        <v>12800026100640273</v>
      </c>
      <c r="I3" s="238" t="str">
        <v>亚朵星球 纯色全棉四件套 24新色</v>
      </c>
      <c r="J3" s="234" t="str">
        <v>山野绿/1.8m-床单款</v>
      </c>
      <c r="K3" s="235"/>
      <c r="L3" s="236"/>
      <c r="M3" s="227"/>
      <c r="N3" s="250"/>
      <c r="O3" s="223"/>
      <c r="P3" s="223"/>
      <c r="Q3" s="224"/>
      <c r="R3" s="224"/>
      <c r="S3" s="221"/>
      <c r="T3" s="221"/>
      <c r="U3" s="221"/>
      <c r="V3" s="221"/>
      <c r="W3" s="219">
        <f>K3+M3+O3+Q3+S3+U3</f>
      </c>
      <c r="X3" s="219"/>
    </row>
    <row r="4">
      <c r="A4" s="217" t="str">
        <v>翻单</v>
      </c>
      <c r="B4" s="219" t="str">
        <v>万青</v>
      </c>
      <c r="C4" s="233">
        <v>45369</v>
      </c>
      <c r="D4" s="233">
        <v>45376</v>
      </c>
      <c r="E4" s="219" t="str">
        <v>CG202403250008</v>
      </c>
      <c r="F4" s="219"/>
      <c r="G4" s="219">
        <v>400</v>
      </c>
      <c r="H4" s="237" t="str">
        <v>12800026100640373</v>
      </c>
      <c r="I4" s="238" t="str">
        <v>亚朵星球 纯色全棉四件套 24新色</v>
      </c>
      <c r="J4" s="234" t="str">
        <v>松林青/1.8m-床单款</v>
      </c>
      <c r="K4" s="235">
        <v>150</v>
      </c>
      <c r="L4" s="236">
        <v>45636</v>
      </c>
      <c r="M4" s="227"/>
      <c r="N4" s="222"/>
      <c r="O4" s="223"/>
      <c r="P4" s="228"/>
      <c r="Q4" s="224"/>
      <c r="R4" s="224"/>
      <c r="S4" s="221"/>
      <c r="T4" s="221"/>
      <c r="U4" s="221"/>
      <c r="V4" s="221"/>
      <c r="W4" s="219">
        <f>K4+M4+O4+Q4+S4+U4</f>
      </c>
      <c r="X4" s="204"/>
    </row>
    <row r="5">
      <c r="A5" s="217" t="str">
        <v>翻单</v>
      </c>
      <c r="B5" s="219" t="str">
        <v>万青</v>
      </c>
      <c r="C5" s="233">
        <v>45369</v>
      </c>
      <c r="D5" s="233">
        <v>45376</v>
      </c>
      <c r="E5" s="219" t="str">
        <v>CG202403250008</v>
      </c>
      <c r="F5" s="219"/>
      <c r="G5" s="219">
        <v>380</v>
      </c>
      <c r="H5" s="237" t="str">
        <v>12800026100640372</v>
      </c>
      <c r="I5" s="238" t="str">
        <v>亚朵星球 纯色全棉四件套 24新色</v>
      </c>
      <c r="J5" s="234" t="str">
        <v>松林青/1.5m-床单款</v>
      </c>
      <c r="K5" s="235"/>
      <c r="L5" s="236"/>
      <c r="M5" s="227"/>
      <c r="N5" s="222"/>
      <c r="O5" s="223"/>
      <c r="P5" s="223"/>
      <c r="Q5" s="224"/>
      <c r="R5" s="224"/>
      <c r="S5" s="221"/>
      <c r="T5" s="221"/>
      <c r="U5" s="221"/>
      <c r="V5" s="221"/>
      <c r="W5" s="219">
        <f>K5+M5+O5+Q5+S5+U5</f>
      </c>
      <c r="X5" s="204"/>
    </row>
    <row r="6">
      <c r="A6" s="217" t="str">
        <v>翻单</v>
      </c>
      <c r="B6" s="219" t="str">
        <v>万青</v>
      </c>
      <c r="C6" s="233">
        <v>45369</v>
      </c>
      <c r="D6" s="233">
        <v>45376</v>
      </c>
      <c r="E6" s="219" t="str">
        <v>CG202403250008</v>
      </c>
      <c r="F6" s="219"/>
      <c r="G6" s="219">
        <v>250</v>
      </c>
      <c r="H6" s="237" t="str">
        <v>12800026100640382</v>
      </c>
      <c r="I6" s="238" t="str">
        <v>亚朵星球 纯色全棉四件套 24新色</v>
      </c>
      <c r="J6" s="234" t="str">
        <v>松林青/1.2m-床单款</v>
      </c>
      <c r="K6" s="235"/>
      <c r="L6" s="236"/>
      <c r="M6" s="227"/>
      <c r="N6" s="250"/>
      <c r="O6" s="223"/>
      <c r="P6" s="223"/>
      <c r="Q6" s="224"/>
      <c r="R6" s="224"/>
      <c r="S6" s="221"/>
      <c r="T6" s="221"/>
      <c r="U6" s="221"/>
      <c r="V6" s="221"/>
      <c r="W6" s="219">
        <f>K6+M6+O6+Q6+S6+U6</f>
      </c>
      <c r="X6" s="204"/>
    </row>
    <row r="7">
      <c r="A7" s="217" t="str">
        <v>翻单</v>
      </c>
      <c r="B7" s="219" t="str">
        <v>万青</v>
      </c>
      <c r="C7" s="233">
        <v>45369</v>
      </c>
      <c r="D7" s="233">
        <v>45376</v>
      </c>
      <c r="E7" s="219" t="str">
        <v>CG202403250008</v>
      </c>
      <c r="F7" s="219"/>
      <c r="G7" s="219">
        <v>380</v>
      </c>
      <c r="H7" s="237" t="str">
        <v>12800026100640473</v>
      </c>
      <c r="I7" s="238" t="str">
        <v>亚朵星球 纯色全棉四件套 24新色</v>
      </c>
      <c r="J7" s="234" t="str">
        <v>静湖蓝/1.8m-床单款</v>
      </c>
      <c r="K7" s="235"/>
      <c r="L7" s="236"/>
      <c r="M7" s="227"/>
      <c r="N7" s="222"/>
      <c r="O7" s="223"/>
      <c r="P7" s="223"/>
      <c r="Q7" s="224"/>
      <c r="R7" s="224"/>
      <c r="S7" s="221"/>
      <c r="T7" s="221"/>
      <c r="U7" s="221"/>
      <c r="V7" s="221"/>
      <c r="W7" s="219">
        <f>K7+M7+O7+Q7+S7+U7</f>
      </c>
      <c r="X7" s="204"/>
    </row>
    <row r="8">
      <c r="A8" s="217" t="str">
        <v>翻单</v>
      </c>
      <c r="B8" s="219" t="str">
        <v>万青</v>
      </c>
      <c r="C8" s="233">
        <v>45369</v>
      </c>
      <c r="D8" s="233">
        <v>45376</v>
      </c>
      <c r="E8" s="219" t="str">
        <v>CG202403250008</v>
      </c>
      <c r="F8" s="219"/>
      <c r="G8" s="219">
        <v>500</v>
      </c>
      <c r="H8" s="237" t="str">
        <v>12800026100640471</v>
      </c>
      <c r="I8" s="238" t="str">
        <v>亚朵星球 纯色全棉四件套 24新色</v>
      </c>
      <c r="J8" s="234" t="str">
        <v>静湖蓝/1.8m-床笠款</v>
      </c>
      <c r="K8" s="235"/>
      <c r="L8" s="236"/>
      <c r="M8" s="227"/>
      <c r="N8" s="222"/>
      <c r="O8" s="223"/>
      <c r="P8" s="223"/>
      <c r="Q8" s="224"/>
      <c r="R8" s="224"/>
      <c r="S8" s="221"/>
      <c r="T8" s="221"/>
      <c r="U8" s="221"/>
      <c r="V8" s="221"/>
      <c r="W8" s="219">
        <f>K8+M8+O8+Q8+S8+U8</f>
      </c>
      <c r="X8" s="204"/>
    </row>
    <row r="9">
      <c r="A9" s="217" t="str">
        <v>翻单</v>
      </c>
      <c r="B9" s="219" t="str">
        <v>万青</v>
      </c>
      <c r="C9" s="233">
        <v>45369</v>
      </c>
      <c r="D9" s="233">
        <v>45376</v>
      </c>
      <c r="E9" s="219" t="str">
        <v>CG202403250008</v>
      </c>
      <c r="F9" s="219"/>
      <c r="G9" s="219">
        <v>400</v>
      </c>
      <c r="H9" s="237" t="str">
        <v>12800026100640469</v>
      </c>
      <c r="I9" s="238" t="str">
        <v>亚朵星球 纯色全棉四件套 24新色</v>
      </c>
      <c r="J9" s="234" t="str">
        <v>静湖蓝/1.5m-床笠款</v>
      </c>
      <c r="K9" s="235">
        <v>150</v>
      </c>
      <c r="L9" s="236">
        <v>45636</v>
      </c>
      <c r="M9" s="227"/>
      <c r="N9" s="222"/>
      <c r="O9" s="223"/>
      <c r="P9" s="228"/>
      <c r="Q9" s="224"/>
      <c r="R9" s="224"/>
      <c r="S9" s="221"/>
      <c r="T9" s="221"/>
      <c r="U9" s="221"/>
      <c r="V9" s="221"/>
      <c r="W9" s="219">
        <f>K9+M9+O9+Q9+S9+U9</f>
      </c>
      <c r="X9" s="204"/>
    </row>
    <row r="10">
      <c r="A10" s="217" t="str">
        <v>翻单</v>
      </c>
      <c r="B10" s="219" t="str">
        <v>万青</v>
      </c>
      <c r="C10" s="233">
        <v>45369</v>
      </c>
      <c r="D10" s="233">
        <v>45376</v>
      </c>
      <c r="E10" s="219" t="str">
        <v>CG202403250008</v>
      </c>
      <c r="F10" s="219"/>
      <c r="G10" s="219">
        <v>320</v>
      </c>
      <c r="H10" s="237" t="str">
        <v>12800026100640472</v>
      </c>
      <c r="I10" s="238" t="str">
        <v>亚朵星球 纯色全棉四件套 24新色</v>
      </c>
      <c r="J10" s="234" t="str">
        <v>静湖蓝/1.5m-床单款</v>
      </c>
      <c r="K10" s="235"/>
      <c r="L10" s="236"/>
      <c r="M10" s="227"/>
      <c r="N10" s="222"/>
      <c r="O10" s="223"/>
      <c r="P10" s="223"/>
      <c r="Q10" s="224"/>
      <c r="R10" s="224"/>
      <c r="S10" s="221"/>
      <c r="T10" s="221"/>
      <c r="U10" s="221"/>
      <c r="V10" s="221"/>
      <c r="W10" s="219">
        <f>K10+M10+O10+Q10+S10+U10</f>
      </c>
      <c r="X10" s="204"/>
    </row>
    <row r="11">
      <c r="A11" s="217" t="str">
        <v>翻单</v>
      </c>
      <c r="B11" s="219" t="str">
        <v>万青</v>
      </c>
      <c r="C11" s="233">
        <v>45369</v>
      </c>
      <c r="D11" s="233">
        <v>45376</v>
      </c>
      <c r="E11" s="219" t="str">
        <v>CG202403250008</v>
      </c>
      <c r="F11" s="219"/>
      <c r="G11" s="219">
        <v>240</v>
      </c>
      <c r="H11" s="237" t="str">
        <v>12800026100640482</v>
      </c>
      <c r="I11" s="238" t="str">
        <v>亚朵星球 纯色全棉四件套 24新色</v>
      </c>
      <c r="J11" s="234" t="str">
        <v>静湖蓝/1.2m-床单款</v>
      </c>
      <c r="K11" s="235"/>
      <c r="L11" s="236"/>
      <c r="M11" s="227"/>
      <c r="N11" s="222"/>
      <c r="O11" s="223"/>
      <c r="P11" s="223"/>
      <c r="Q11" s="224"/>
      <c r="R11" s="224"/>
      <c r="S11" s="221"/>
      <c r="T11" s="221"/>
      <c r="U11" s="221"/>
      <c r="V11" s="221"/>
      <c r="W11" s="219">
        <f>K11+M11+O11+Q11+S11+U11</f>
      </c>
      <c r="X11" s="204"/>
    </row>
    <row r="12">
      <c r="A12" s="217" t="str">
        <v>翻单</v>
      </c>
      <c r="B12" s="219" t="str">
        <v>万青</v>
      </c>
      <c r="C12" s="233">
        <v>45369</v>
      </c>
      <c r="D12" s="233">
        <v>45376</v>
      </c>
      <c r="E12" s="219" t="str">
        <v>CG202403250008</v>
      </c>
      <c r="F12" s="219"/>
      <c r="G12" s="219">
        <v>400</v>
      </c>
      <c r="H12" s="237" t="str">
        <v>12800026100625373</v>
      </c>
      <c r="I12" s="238" t="str">
        <v>亚朵星球 纯色全棉四件套 24新色</v>
      </c>
      <c r="J12" s="234" t="str">
        <v>薄雾灰/1.8m-床单款</v>
      </c>
      <c r="K12" s="235">
        <v>350</v>
      </c>
      <c r="L12" s="236">
        <v>45636</v>
      </c>
      <c r="M12" s="227"/>
      <c r="N12" s="250"/>
      <c r="O12" s="223"/>
      <c r="P12" s="228"/>
      <c r="Q12" s="224"/>
      <c r="R12" s="224"/>
      <c r="S12" s="221"/>
      <c r="T12" s="221"/>
      <c r="U12" s="221"/>
      <c r="V12" s="221"/>
      <c r="W12" s="219">
        <f>K12+M12+O12+Q12+S12+U12</f>
      </c>
      <c r="X12" s="204"/>
    </row>
    <row r="13">
      <c r="A13" s="217" t="str">
        <v>翻单</v>
      </c>
      <c r="B13" s="219" t="str">
        <v>万青</v>
      </c>
      <c r="C13" s="233">
        <v>45369</v>
      </c>
      <c r="D13" s="233">
        <v>45376</v>
      </c>
      <c r="E13" s="219" t="str">
        <v>CG202403250008</v>
      </c>
      <c r="F13" s="219"/>
      <c r="G13" s="219">
        <v>400</v>
      </c>
      <c r="H13" s="237" t="str">
        <v>12800026100625371</v>
      </c>
      <c r="I13" s="238" t="str">
        <v>亚朵星球 纯色全棉四件套 24新色</v>
      </c>
      <c r="J13" s="234" t="str">
        <v>薄雾灰/1.8m-床笠款</v>
      </c>
      <c r="K13" s="235">
        <v>300</v>
      </c>
      <c r="L13" s="236">
        <v>45636</v>
      </c>
      <c r="M13" s="227"/>
      <c r="N13" s="222"/>
      <c r="O13" s="223"/>
      <c r="P13" s="228"/>
      <c r="Q13" s="224"/>
      <c r="R13" s="224"/>
      <c r="S13" s="221"/>
      <c r="T13" s="221"/>
      <c r="U13" s="221"/>
      <c r="V13" s="221"/>
      <c r="W13" s="219">
        <f>K13+M13+O13+Q13+S13+U13</f>
      </c>
      <c r="X13" s="204"/>
    </row>
    <row r="14">
      <c r="A14" s="217" t="str">
        <v>翻单</v>
      </c>
      <c r="B14" s="219" t="str">
        <v>万青</v>
      </c>
      <c r="C14" s="233">
        <v>45369</v>
      </c>
      <c r="D14" s="233">
        <v>45376</v>
      </c>
      <c r="E14" s="219" t="str">
        <v>CG202403250008</v>
      </c>
      <c r="F14" s="219"/>
      <c r="G14" s="219">
        <v>380</v>
      </c>
      <c r="H14" s="237" t="str">
        <v>12800026100625369</v>
      </c>
      <c r="I14" s="238" t="str">
        <v>亚朵星球 纯色全棉四件套 24新色</v>
      </c>
      <c r="J14" s="234" t="str">
        <v>薄雾灰/1.5m-床笠款</v>
      </c>
      <c r="K14" s="235"/>
      <c r="L14" s="236"/>
      <c r="M14" s="227"/>
      <c r="N14" s="250"/>
      <c r="O14" s="223"/>
      <c r="P14" s="223"/>
      <c r="Q14" s="224"/>
      <c r="R14" s="224"/>
      <c r="S14" s="221"/>
      <c r="T14" s="221"/>
      <c r="U14" s="221"/>
      <c r="V14" s="221"/>
      <c r="W14" s="219">
        <f>K14+M14+O14+Q14+S14+U14</f>
      </c>
      <c r="X14" s="204"/>
    </row>
    <row r="15">
      <c r="A15" s="217" t="str">
        <v>翻单</v>
      </c>
      <c r="B15" s="219" t="str">
        <v>万青</v>
      </c>
      <c r="C15" s="233">
        <v>45369</v>
      </c>
      <c r="D15" s="233">
        <v>45376</v>
      </c>
      <c r="E15" s="219" t="str">
        <v>CG202403250008</v>
      </c>
      <c r="F15" s="219"/>
      <c r="G15" s="219">
        <v>350</v>
      </c>
      <c r="H15" s="237" t="str">
        <v>12800026100625372</v>
      </c>
      <c r="I15" s="238" t="str">
        <v>亚朵星球 纯色全棉四件套 24新色</v>
      </c>
      <c r="J15" s="234" t="str">
        <v>薄雾灰/1.5m-床单款</v>
      </c>
      <c r="K15" s="235">
        <v>100</v>
      </c>
      <c r="L15" s="236">
        <v>45636</v>
      </c>
      <c r="M15" s="227"/>
      <c r="N15" s="222"/>
      <c r="O15" s="223"/>
      <c r="P15" s="228"/>
      <c r="Q15" s="224"/>
      <c r="R15" s="224"/>
      <c r="S15" s="221"/>
      <c r="T15" s="221"/>
      <c r="U15" s="221"/>
      <c r="V15" s="221"/>
      <c r="W15" s="219">
        <f>K15+M15+O15+Q15+S15+U15</f>
      </c>
      <c r="X15" s="204"/>
    </row>
    <row r="16">
      <c r="A16" s="217" t="str">
        <v>翻单</v>
      </c>
      <c r="B16" s="219" t="str">
        <v>万青</v>
      </c>
      <c r="C16" s="233">
        <v>45369</v>
      </c>
      <c r="D16" s="233">
        <v>45376</v>
      </c>
      <c r="E16" s="219" t="str">
        <v>CG202403250008</v>
      </c>
      <c r="F16" s="219"/>
      <c r="G16" s="219">
        <v>250</v>
      </c>
      <c r="H16" s="237" t="str">
        <v>12800026100625382</v>
      </c>
      <c r="I16" s="238" t="str">
        <v>亚朵星球 纯色全棉四件套 24新色</v>
      </c>
      <c r="J16" s="234" t="str">
        <v>薄雾灰/1.2m-床单款</v>
      </c>
      <c r="K16" s="235"/>
      <c r="L16" s="236"/>
      <c r="M16" s="227"/>
      <c r="N16" s="250"/>
      <c r="O16" s="223"/>
      <c r="P16" s="223"/>
      <c r="Q16" s="224"/>
      <c r="R16" s="224"/>
      <c r="S16" s="221"/>
      <c r="T16" s="221"/>
      <c r="U16" s="221"/>
      <c r="V16" s="221"/>
      <c r="W16" s="219">
        <f>K16+M16+O16+Q16+S16+U16</f>
      </c>
      <c r="X16" s="204"/>
    </row>
    <row r="17">
      <c r="A17" s="217" t="str">
        <v>翻单</v>
      </c>
      <c r="B17" s="219" t="str">
        <v>万青</v>
      </c>
      <c r="C17" s="233">
        <v>45369</v>
      </c>
      <c r="D17" s="233">
        <v>45376</v>
      </c>
      <c r="E17" s="219" t="str">
        <v>CG202403250008</v>
      </c>
      <c r="F17" s="219"/>
      <c r="G17" s="219">
        <v>280</v>
      </c>
      <c r="H17" s="237" t="str">
        <v>12800026100640487</v>
      </c>
      <c r="I17" s="238" t="str">
        <v>亚朵星球 纯色全棉四件套 24新色</v>
      </c>
      <c r="J17" s="234" t="str">
        <v>静湖蓝/1.2m-床笠款</v>
      </c>
      <c r="K17" s="235"/>
      <c r="L17" s="236"/>
      <c r="M17" s="227"/>
      <c r="N17" s="222"/>
      <c r="O17" s="223"/>
      <c r="P17" s="223"/>
      <c r="Q17" s="224"/>
      <c r="R17" s="224"/>
      <c r="S17" s="221"/>
      <c r="T17" s="221"/>
      <c r="U17" s="221"/>
      <c r="V17" s="221"/>
      <c r="W17" s="219">
        <f>K17+M17+O17+Q17+S17+U17</f>
      </c>
      <c r="X17" s="204"/>
    </row>
    <row r="18">
      <c r="A18" s="217" t="str">
        <v>翻单</v>
      </c>
      <c r="B18" s="219" t="str">
        <v>万青</v>
      </c>
      <c r="C18" s="233">
        <v>45369</v>
      </c>
      <c r="D18" s="233">
        <v>45376</v>
      </c>
      <c r="E18" s="219" t="str">
        <v>CG202403250008</v>
      </c>
      <c r="F18" s="219"/>
      <c r="G18" s="219">
        <v>250</v>
      </c>
      <c r="H18" s="237" t="str">
        <v>12800026100625387</v>
      </c>
      <c r="I18" s="238" t="str">
        <v>亚朵星球 纯色全棉四件套 24新色</v>
      </c>
      <c r="J18" s="234" t="str">
        <v>薄雾灰/1.2m-床笠款</v>
      </c>
      <c r="K18" s="235"/>
      <c r="L18" s="236"/>
      <c r="M18" s="227"/>
      <c r="N18" s="250"/>
      <c r="O18" s="223"/>
      <c r="P18" s="223"/>
      <c r="Q18" s="224"/>
      <c r="R18" s="224"/>
      <c r="S18" s="221"/>
      <c r="T18" s="221"/>
      <c r="U18" s="221"/>
      <c r="V18" s="221"/>
      <c r="W18" s="219">
        <f>K18+M18+O18+Q18+S18+U18</f>
      </c>
      <c r="X18" s="204"/>
    </row>
    <row r="19">
      <c r="A19" s="217" t="str">
        <v>翻单</v>
      </c>
      <c r="B19" s="219" t="str">
        <v>万青</v>
      </c>
      <c r="C19" s="233">
        <v>45369</v>
      </c>
      <c r="D19" s="233">
        <v>45376</v>
      </c>
      <c r="E19" s="219" t="str">
        <v>CG202403250008</v>
      </c>
      <c r="F19" s="219"/>
      <c r="G19" s="219">
        <v>250</v>
      </c>
      <c r="H19" s="237" t="str">
        <v>12800025900540216</v>
      </c>
      <c r="I19" s="238" t="str">
        <v>亚朵星球 纯色全棉床笠 24新色</v>
      </c>
      <c r="J19" s="234" t="str">
        <v>山野绿/150*200cm</v>
      </c>
      <c r="K19" s="235"/>
      <c r="L19" s="236"/>
      <c r="M19" s="227"/>
      <c r="N19" s="222"/>
      <c r="O19" s="223"/>
      <c r="P19" s="223"/>
      <c r="Q19" s="224"/>
      <c r="R19" s="224"/>
      <c r="S19" s="221"/>
      <c r="T19" s="221"/>
      <c r="U19" s="221"/>
      <c r="V19" s="221"/>
      <c r="W19" s="219">
        <f>K19+M19+O19+Q19+S19+U19</f>
      </c>
      <c r="X19" s="204"/>
    </row>
    <row r="20">
      <c r="A20" s="217" t="str">
        <v>翻单</v>
      </c>
      <c r="B20" s="219" t="str">
        <v>万青</v>
      </c>
      <c r="C20" s="233">
        <v>45369</v>
      </c>
      <c r="D20" s="233">
        <v>45376</v>
      </c>
      <c r="E20" s="219" t="str">
        <v>CG202403250008</v>
      </c>
      <c r="F20" s="219"/>
      <c r="G20" s="219">
        <v>250</v>
      </c>
      <c r="H20" s="237" t="str">
        <v>12800025900540218</v>
      </c>
      <c r="I20" s="238" t="str">
        <v>亚朵星球 纯色全棉床笠 24新色</v>
      </c>
      <c r="J20" s="234" t="str">
        <v>山野绿/180*200cm</v>
      </c>
      <c r="K20" s="235"/>
      <c r="L20" s="236"/>
      <c r="M20" s="227"/>
      <c r="N20" s="222"/>
      <c r="O20" s="223"/>
      <c r="P20" s="223"/>
      <c r="Q20" s="224"/>
      <c r="R20" s="224"/>
      <c r="S20" s="221"/>
      <c r="T20" s="221"/>
      <c r="U20" s="221"/>
      <c r="V20" s="221"/>
      <c r="W20" s="219">
        <f>K20+M20+O20+Q20+S20+U20</f>
      </c>
      <c r="X20" s="204"/>
    </row>
    <row r="21">
      <c r="A21" s="217" t="str">
        <v>翻单</v>
      </c>
      <c r="B21" s="219" t="str">
        <v>万青</v>
      </c>
      <c r="C21" s="233">
        <v>45369</v>
      </c>
      <c r="D21" s="233">
        <v>45376</v>
      </c>
      <c r="E21" s="219" t="str">
        <v>CG202403250008</v>
      </c>
      <c r="F21" s="219"/>
      <c r="G21" s="219">
        <v>200</v>
      </c>
      <c r="H21" s="237" t="str">
        <v>12800025900540316</v>
      </c>
      <c r="I21" s="238" t="str">
        <v>亚朵星球 纯色全棉床笠 24新色</v>
      </c>
      <c r="J21" s="234" t="str">
        <v>松林青/150*200cm</v>
      </c>
      <c r="K21" s="235"/>
      <c r="L21" s="236"/>
      <c r="M21" s="227"/>
      <c r="N21" s="222"/>
      <c r="O21" s="223"/>
      <c r="P21" s="223"/>
      <c r="Q21" s="224"/>
      <c r="R21" s="224"/>
      <c r="S21" s="221"/>
      <c r="T21" s="221"/>
      <c r="U21" s="221"/>
      <c r="V21" s="221"/>
      <c r="W21" s="219">
        <f>K21+M21+O21+Q21+S21+U21</f>
      </c>
      <c r="X21" s="204"/>
    </row>
    <row r="22">
      <c r="A22" s="217" t="str">
        <v>翻单</v>
      </c>
      <c r="B22" s="219" t="str">
        <v>万青</v>
      </c>
      <c r="C22" s="233">
        <v>45369</v>
      </c>
      <c r="D22" s="233">
        <v>45376</v>
      </c>
      <c r="E22" s="219" t="str">
        <v>CG202403250008</v>
      </c>
      <c r="F22" s="219"/>
      <c r="G22" s="219">
        <v>200</v>
      </c>
      <c r="H22" s="237" t="str">
        <v>12800025900540318</v>
      </c>
      <c r="I22" s="238" t="str">
        <v>亚朵星球 纯色全棉床笠 24新色</v>
      </c>
      <c r="J22" s="234" t="str">
        <v>松林青/180*200cm</v>
      </c>
      <c r="K22" s="235"/>
      <c r="L22" s="236"/>
      <c r="M22" s="227"/>
      <c r="N22" s="222"/>
      <c r="O22" s="223"/>
      <c r="P22" s="223"/>
      <c r="Q22" s="224"/>
      <c r="R22" s="224"/>
      <c r="S22" s="221"/>
      <c r="T22" s="221"/>
      <c r="U22" s="221"/>
      <c r="V22" s="221"/>
      <c r="W22" s="219">
        <f>K22+M22+O22+Q22+S22+U22</f>
      </c>
      <c r="X22" s="204"/>
    </row>
    <row r="23">
      <c r="A23" s="217" t="str">
        <v>翻单</v>
      </c>
      <c r="B23" s="219" t="str">
        <v>万青</v>
      </c>
      <c r="C23" s="233">
        <v>45369</v>
      </c>
      <c r="D23" s="233">
        <v>45376</v>
      </c>
      <c r="E23" s="219" t="str">
        <v>CG202403250008</v>
      </c>
      <c r="F23" s="219"/>
      <c r="G23" s="219">
        <v>200</v>
      </c>
      <c r="H23" s="237" t="str">
        <v>12800025900540416</v>
      </c>
      <c r="I23" s="238" t="str">
        <v>亚朵星球 纯色全棉床笠 24新色</v>
      </c>
      <c r="J23" s="234" t="str">
        <v>静湖蓝/150*200cm</v>
      </c>
      <c r="K23" s="235"/>
      <c r="L23" s="236"/>
      <c r="M23" s="227"/>
      <c r="N23" s="222"/>
      <c r="O23" s="223"/>
      <c r="P23" s="223"/>
      <c r="Q23" s="224"/>
      <c r="R23" s="224"/>
      <c r="S23" s="221"/>
      <c r="T23" s="221"/>
      <c r="U23" s="221"/>
      <c r="V23" s="221"/>
      <c r="W23" s="219">
        <f>K23+M23+O23+Q23+S23+U23</f>
      </c>
      <c r="X23" s="204"/>
    </row>
    <row r="24">
      <c r="A24" s="217" t="str">
        <v>翻单</v>
      </c>
      <c r="B24" s="219" t="str">
        <v>万青</v>
      </c>
      <c r="C24" s="233">
        <v>45369</v>
      </c>
      <c r="D24" s="233">
        <v>45376</v>
      </c>
      <c r="E24" s="219" t="str">
        <v>CG202403250008</v>
      </c>
      <c r="F24" s="219"/>
      <c r="G24" s="219">
        <v>200</v>
      </c>
      <c r="H24" s="237" t="str">
        <v>12800025900540418</v>
      </c>
      <c r="I24" s="238" t="str">
        <v>亚朵星球 纯色全棉床笠 24新色</v>
      </c>
      <c r="J24" s="234" t="str">
        <v>静湖蓝/180*200cm</v>
      </c>
      <c r="K24" s="235"/>
      <c r="L24" s="236"/>
      <c r="M24" s="227"/>
      <c r="N24" s="222"/>
      <c r="O24" s="223"/>
      <c r="P24" s="223"/>
      <c r="Q24" s="224"/>
      <c r="R24" s="224"/>
      <c r="S24" s="221"/>
      <c r="T24" s="221"/>
      <c r="U24" s="221"/>
      <c r="V24" s="221"/>
      <c r="W24" s="219">
        <f>K24+M24+O24+Q24+S24+U24</f>
      </c>
      <c r="X24" s="204"/>
    </row>
    <row r="25">
      <c r="A25" s="217" t="str">
        <v>翻单</v>
      </c>
      <c r="B25" s="219" t="str">
        <v>万青</v>
      </c>
      <c r="C25" s="233">
        <v>45369</v>
      </c>
      <c r="D25" s="233">
        <v>45376</v>
      </c>
      <c r="E25" s="219" t="str">
        <v>CG202403250008</v>
      </c>
      <c r="F25" s="219"/>
      <c r="G25" s="219">
        <v>200</v>
      </c>
      <c r="H25" s="237" t="str">
        <v>12800025900525316</v>
      </c>
      <c r="I25" s="238" t="str">
        <v>亚朵星球 纯色全棉床笠 24新色</v>
      </c>
      <c r="J25" s="234" t="str">
        <v>薄雾灰/150*200cm</v>
      </c>
      <c r="K25" s="235">
        <v>400</v>
      </c>
      <c r="L25" s="236">
        <v>45636</v>
      </c>
      <c r="M25" s="227"/>
      <c r="N25" s="250"/>
      <c r="O25" s="223"/>
      <c r="P25" s="228"/>
      <c r="Q25" s="224"/>
      <c r="R25" s="224"/>
      <c r="S25" s="221"/>
      <c r="T25" s="221"/>
      <c r="U25" s="221"/>
      <c r="V25" s="221"/>
      <c r="W25" s="219">
        <f>K25+M25+O25+Q25+S25+U25</f>
      </c>
      <c r="X25" s="219"/>
    </row>
    <row r="26">
      <c r="A26" s="217" t="str">
        <v>翻单</v>
      </c>
      <c r="B26" s="219" t="str">
        <v>万青</v>
      </c>
      <c r="C26" s="233">
        <v>45369</v>
      </c>
      <c r="D26" s="233">
        <v>45376</v>
      </c>
      <c r="E26" s="219" t="str">
        <v>CG202403250008</v>
      </c>
      <c r="F26" s="219"/>
      <c r="G26" s="219">
        <v>200</v>
      </c>
      <c r="H26" s="237" t="str">
        <v>12800025900525318</v>
      </c>
      <c r="I26" s="238" t="str">
        <v>亚朵星球 纯色全棉床笠 24新色</v>
      </c>
      <c r="J26" s="234" t="str">
        <v>薄雾灰/180*200cm</v>
      </c>
      <c r="K26" s="235">
        <v>600</v>
      </c>
      <c r="L26" s="236">
        <v>45636</v>
      </c>
      <c r="M26" s="227"/>
      <c r="N26" s="222"/>
      <c r="O26" s="223"/>
      <c r="P26" s="228"/>
      <c r="Q26" s="224"/>
      <c r="R26" s="224"/>
      <c r="S26" s="221"/>
      <c r="T26" s="221"/>
      <c r="U26" s="221"/>
      <c r="V26" s="221"/>
      <c r="W26" s="219">
        <f>K26+M26+O26+Q26+S26+U26</f>
      </c>
      <c r="X26" s="219"/>
    </row>
    <row r="27">
      <c r="A27" s="217" t="str">
        <v>翻单</v>
      </c>
      <c r="B27" s="219" t="str">
        <v>万青</v>
      </c>
      <c r="C27" s="233">
        <v>45369</v>
      </c>
      <c r="D27" s="233">
        <v>45376</v>
      </c>
      <c r="E27" s="219" t="str">
        <v>CG202403250008</v>
      </c>
      <c r="F27" s="219"/>
      <c r="G27" s="219">
        <v>1500</v>
      </c>
      <c r="H27" s="237" t="str">
        <v>1280002620104028</v>
      </c>
      <c r="I27" s="238" t="str">
        <v>亚朵星球 纯色全棉枕套 24新色</v>
      </c>
      <c r="J27" s="234" t="str">
        <v>山野绿/48*74cm</v>
      </c>
      <c r="K27" s="235">
        <v>200</v>
      </c>
      <c r="L27" s="236">
        <v>45636</v>
      </c>
      <c r="M27" s="227"/>
      <c r="N27" s="222"/>
      <c r="O27" s="223"/>
      <c r="P27" s="228"/>
      <c r="Q27" s="224"/>
      <c r="R27" s="224"/>
      <c r="S27" s="221"/>
      <c r="T27" s="221"/>
      <c r="U27" s="221"/>
      <c r="V27" s="221"/>
      <c r="W27" s="219">
        <f>K27+M27+O27+Q27+S27+U27</f>
      </c>
      <c r="X27" s="219"/>
    </row>
    <row r="28">
      <c r="A28" s="217" t="str">
        <v>翻单</v>
      </c>
      <c r="B28" s="219" t="str">
        <v>万青</v>
      </c>
      <c r="C28" s="233">
        <v>45369</v>
      </c>
      <c r="D28" s="233">
        <v>45376</v>
      </c>
      <c r="E28" s="219" t="str">
        <v>CG202403250008</v>
      </c>
      <c r="F28" s="219"/>
      <c r="G28" s="219">
        <v>1000</v>
      </c>
      <c r="H28" s="237" t="str">
        <v>1280002620104038</v>
      </c>
      <c r="I28" s="238" t="str">
        <v>亚朵星球 纯色全棉枕套 24新色</v>
      </c>
      <c r="J28" s="234" t="str">
        <v>松林青/48*74cm</v>
      </c>
      <c r="K28" s="235">
        <v>300</v>
      </c>
      <c r="L28" s="236">
        <v>45636</v>
      </c>
      <c r="M28" s="227"/>
      <c r="N28" s="250"/>
      <c r="O28" s="223"/>
      <c r="P28" s="228"/>
      <c r="Q28" s="224"/>
      <c r="R28" s="224"/>
      <c r="S28" s="221"/>
      <c r="T28" s="221"/>
      <c r="U28" s="221"/>
      <c r="V28" s="221"/>
      <c r="W28" s="219">
        <f>K28+M28+O28+Q28+S28+U28</f>
      </c>
      <c r="X28" s="219"/>
    </row>
    <row r="29">
      <c r="A29" s="217" t="str">
        <v>翻单</v>
      </c>
      <c r="B29" s="219" t="str">
        <v>万青</v>
      </c>
      <c r="C29" s="233">
        <v>45369</v>
      </c>
      <c r="D29" s="233">
        <v>45376</v>
      </c>
      <c r="E29" s="219" t="str">
        <v>CG202403250008</v>
      </c>
      <c r="F29" s="219"/>
      <c r="G29" s="219">
        <v>1000</v>
      </c>
      <c r="H29" s="237" t="str">
        <v>1280002620104048</v>
      </c>
      <c r="I29" s="238" t="str">
        <v>亚朵星球 纯色全棉枕套 24新色</v>
      </c>
      <c r="J29" s="234" t="str">
        <v>静湖蓝/48*74cm</v>
      </c>
      <c r="K29" s="235"/>
      <c r="L29" s="236"/>
      <c r="M29" s="252"/>
      <c r="N29" s="222"/>
      <c r="O29" s="223"/>
      <c r="P29" s="223"/>
      <c r="Q29" s="224"/>
      <c r="R29" s="224"/>
      <c r="S29" s="221"/>
      <c r="T29" s="221"/>
      <c r="U29" s="221"/>
      <c r="V29" s="221"/>
      <c r="W29" s="219">
        <f>K29+M29+O29+Q29+S29+U29</f>
      </c>
      <c r="X29" s="219"/>
    </row>
    <row r="30">
      <c r="A30" s="217" t="str">
        <v>翻单</v>
      </c>
      <c r="B30" s="219" t="str">
        <v>万青</v>
      </c>
      <c r="C30" s="233">
        <v>45369</v>
      </c>
      <c r="D30" s="233">
        <v>45376</v>
      </c>
      <c r="E30" s="219" t="str">
        <v>CG202403250008</v>
      </c>
      <c r="F30" s="219"/>
      <c r="G30" s="219">
        <v>1000</v>
      </c>
      <c r="H30" s="237" t="str">
        <v>1280002620102538</v>
      </c>
      <c r="I30" s="238" t="str">
        <v>亚朵星球 纯色全棉枕套 24新色</v>
      </c>
      <c r="J30" s="234" t="str">
        <v>薄雾灰/48*74cm</v>
      </c>
      <c r="K30" s="226"/>
      <c r="L30" s="249"/>
      <c r="M30" s="227"/>
      <c r="N30" s="227"/>
      <c r="O30" s="223"/>
      <c r="P30" s="223"/>
      <c r="Q30" s="224"/>
      <c r="R30" s="224"/>
      <c r="S30" s="221"/>
      <c r="T30" s="221"/>
      <c r="U30" s="221"/>
      <c r="V30" s="221"/>
      <c r="W30" s="219">
        <f>K30+M30+O30+Q30+S30+U30</f>
      </c>
      <c r="X30" s="219"/>
    </row>
    <row r="31">
      <c r="A31" s="217" t="str">
        <v>翻单</v>
      </c>
      <c r="B31" s="219" t="str">
        <v>万青</v>
      </c>
      <c r="C31" s="219"/>
      <c r="D31" s="233">
        <v>45389</v>
      </c>
      <c r="E31" s="219" t="str">
        <v>CG202404080001</v>
      </c>
      <c r="F31" s="219">
        <v>3604780</v>
      </c>
      <c r="G31" s="219">
        <v>3000</v>
      </c>
      <c r="H31" s="237" t="str">
        <v>0101100109-48*74-LMZT</v>
      </c>
      <c r="I31" s="238" t="str">
        <v>αTOUR PLANET 裸棉枕套</v>
      </c>
      <c r="J31" s="234" t="str">
        <v>默认/48*74cm</v>
      </c>
      <c r="K31" s="235"/>
      <c r="L31" s="236"/>
      <c r="M31" s="227"/>
      <c r="N31" s="250"/>
      <c r="O31" s="223"/>
      <c r="P31" s="223"/>
      <c r="Q31" s="224"/>
      <c r="R31" s="224"/>
      <c r="S31" s="219"/>
      <c r="T31" s="219"/>
      <c r="U31" s="219"/>
      <c r="V31" s="219"/>
      <c r="W31" s="219">
        <f>K31+M31+O31+Q31+S31+U31</f>
      </c>
      <c r="X31" s="219"/>
    </row>
    <row r="32">
      <c r="A32" s="217" t="str">
        <v>翻单</v>
      </c>
      <c r="B32" s="219" t="str">
        <v>万青</v>
      </c>
      <c r="C32" s="219"/>
      <c r="D32" s="219"/>
      <c r="E32" s="219" t="str">
        <v>CG202404080001</v>
      </c>
      <c r="F32" s="219"/>
      <c r="G32" s="219">
        <v>1000</v>
      </c>
      <c r="H32" s="237" t="str">
        <v>0101100112-1.5-LS60</v>
      </c>
      <c r="I32" s="238" t="str">
        <v>αTOUR PLANET 裸棉四件套</v>
      </c>
      <c r="J32" s="234" t="str">
        <v>酒店款60支/200*230cm-1.5m床单款</v>
      </c>
      <c r="K32" s="235">
        <v>510</v>
      </c>
      <c r="L32" s="236">
        <v>45636</v>
      </c>
      <c r="M32" s="239"/>
      <c r="N32" s="240"/>
      <c r="O32" s="223"/>
      <c r="P32" s="228"/>
      <c r="Q32" s="224"/>
      <c r="R32" s="224"/>
      <c r="S32" s="219"/>
      <c r="T32" s="219"/>
      <c r="U32" s="219"/>
      <c r="V32" s="219"/>
      <c r="W32" s="219">
        <f>K32+M32+O32+Q32+S32+U32</f>
      </c>
      <c r="X32" s="219"/>
    </row>
    <row r="33">
      <c r="A33" s="217" t="str">
        <v>翻单</v>
      </c>
      <c r="B33" s="219" t="str">
        <v>万青</v>
      </c>
      <c r="C33" s="219"/>
      <c r="D33" s="219"/>
      <c r="E33" s="219" t="str">
        <v>CG202404080001</v>
      </c>
      <c r="F33" s="219"/>
      <c r="G33" s="219">
        <v>1800</v>
      </c>
      <c r="H33" s="237" t="str">
        <v>0101100112-1.8-LS60</v>
      </c>
      <c r="I33" s="238" t="str">
        <v>αTOUR PLANET 裸棉四件套</v>
      </c>
      <c r="J33" s="234" t="str">
        <v>酒店款60支/220*240cm-1.8m床单款</v>
      </c>
      <c r="K33" s="235">
        <v>500</v>
      </c>
      <c r="L33" s="236">
        <v>45636</v>
      </c>
      <c r="M33" s="239"/>
      <c r="N33" s="240"/>
      <c r="O33" s="223"/>
      <c r="P33" s="228"/>
      <c r="Q33" s="224"/>
      <c r="R33" s="224"/>
      <c r="S33" s="219"/>
      <c r="T33" s="219"/>
      <c r="U33" s="219"/>
      <c r="V33" s="219"/>
      <c r="W33" s="219">
        <f>K33+M33+O33+Q33+S33+U33</f>
      </c>
      <c r="X33" s="219"/>
    </row>
    <row r="34">
      <c r="A34" s="217" t="str">
        <v>翻单</v>
      </c>
      <c r="B34" s="219" t="str">
        <v>万青</v>
      </c>
      <c r="C34" s="219"/>
      <c r="D34" s="219"/>
      <c r="E34" s="219" t="str">
        <v>CG202404080001</v>
      </c>
      <c r="F34" s="219"/>
      <c r="G34" s="219">
        <v>1000</v>
      </c>
      <c r="H34" s="237" t="str">
        <v>0101100112-1.5-LS80</v>
      </c>
      <c r="I34" s="238" t="str">
        <v>αTOUR PLANET 裸棉四件套</v>
      </c>
      <c r="J34" s="234" t="str">
        <v>家庭款80支/200*230cm-1.5m床单款</v>
      </c>
      <c r="K34" s="235">
        <v>500</v>
      </c>
      <c r="L34" s="236">
        <v>45636</v>
      </c>
      <c r="M34" s="227">
        <v>500</v>
      </c>
      <c r="N34" s="250">
        <v>45646</v>
      </c>
      <c r="O34" s="223"/>
      <c r="P34" s="228"/>
      <c r="Q34" s="224"/>
      <c r="R34" s="254"/>
      <c r="S34" s="219"/>
      <c r="T34" s="219"/>
      <c r="U34" s="219"/>
      <c r="V34" s="219"/>
      <c r="W34" s="219">
        <f>K34+M34+O34+Q34+S34+U34</f>
      </c>
      <c r="X34" s="219"/>
    </row>
    <row r="35">
      <c r="A35" s="217" t="str">
        <v>翻单</v>
      </c>
      <c r="B35" s="219" t="str">
        <v>万青</v>
      </c>
      <c r="C35" s="219"/>
      <c r="D35" s="219"/>
      <c r="E35" s="219" t="str">
        <v>CG202404080001</v>
      </c>
      <c r="F35" s="219"/>
      <c r="G35" s="219">
        <v>1500</v>
      </c>
      <c r="H35" s="237" t="str">
        <v>128000262002936</v>
      </c>
      <c r="I35" s="238" t="str">
        <v>亚朵星球 裸棉儿童枕套</v>
      </c>
      <c r="J35" s="234" t="str">
        <v>35*55*1 裸色</v>
      </c>
      <c r="K35" s="235"/>
      <c r="L35" s="236"/>
      <c r="M35" s="227"/>
      <c r="N35" s="250"/>
      <c r="O35" s="223"/>
      <c r="P35" s="223"/>
      <c r="Q35" s="224"/>
      <c r="R35" s="224"/>
      <c r="S35" s="219"/>
      <c r="T35" s="219"/>
      <c r="U35" s="219"/>
      <c r="V35" s="219"/>
      <c r="W35" s="219">
        <f>K35+M35+O35+Q35+S35+U35</f>
      </c>
      <c r="X35" s="219"/>
    </row>
    <row r="36">
      <c r="A36" s="217" t="str">
        <v>翻单</v>
      </c>
      <c r="B36" s="219" t="str">
        <v>万青</v>
      </c>
      <c r="C36" s="219"/>
      <c r="D36" s="219"/>
      <c r="E36" s="219" t="str">
        <v>CG202404080001</v>
      </c>
      <c r="F36" s="219"/>
      <c r="G36" s="219">
        <v>600</v>
      </c>
      <c r="H36" s="237" t="str">
        <v>12800026100123372</v>
      </c>
      <c r="I36" s="238" t="str">
        <v>亚朵星球 纯色全棉四件套 新色</v>
      </c>
      <c r="J36" s="234" t="str">
        <v>生椰姜茶/1.5m-床单款</v>
      </c>
      <c r="K36" s="226"/>
      <c r="L36" s="249"/>
      <c r="M36" s="227"/>
      <c r="N36" s="227"/>
      <c r="O36" s="223"/>
      <c r="P36" s="223"/>
      <c r="Q36" s="224"/>
      <c r="R36" s="224"/>
      <c r="S36" s="221"/>
      <c r="T36" s="221"/>
      <c r="U36" s="221"/>
      <c r="V36" s="221"/>
      <c r="W36" s="219">
        <f>K36+M36+O36+Q36+S36+U36</f>
      </c>
      <c r="X36" s="219"/>
    </row>
    <row r="37">
      <c r="A37" s="217" t="str">
        <v>翻单</v>
      </c>
      <c r="B37" s="219" t="str">
        <v>万青</v>
      </c>
      <c r="C37" s="219"/>
      <c r="D37" s="219"/>
      <c r="E37" s="219" t="str">
        <v>CG202404080001</v>
      </c>
      <c r="F37" s="219"/>
      <c r="G37" s="219">
        <v>800</v>
      </c>
      <c r="H37" s="237" t="str">
        <v>12800026100123371</v>
      </c>
      <c r="I37" s="238" t="str">
        <v>亚朵星球 纯色全棉四件套 新色</v>
      </c>
      <c r="J37" s="234" t="str">
        <v>生椰姜茶/1.8m-床笠款</v>
      </c>
      <c r="K37" s="226"/>
      <c r="L37" s="249"/>
      <c r="M37" s="227"/>
      <c r="N37" s="227"/>
      <c r="O37" s="223"/>
      <c r="P37" s="223"/>
      <c r="Q37" s="224"/>
      <c r="R37" s="224"/>
      <c r="S37" s="221"/>
      <c r="T37" s="221"/>
      <c r="U37" s="221"/>
      <c r="V37" s="221"/>
      <c r="W37" s="219">
        <f>K37+M37+O37+Q37+S37+U37</f>
      </c>
      <c r="X37" s="219"/>
    </row>
    <row r="38">
      <c r="A38" s="217" t="str">
        <v>翻单</v>
      </c>
      <c r="B38" s="219" t="str">
        <v>万青</v>
      </c>
      <c r="C38" s="219"/>
      <c r="D38" s="219"/>
      <c r="E38" s="219" t="str">
        <v>CG202404080001</v>
      </c>
      <c r="F38" s="219"/>
      <c r="G38" s="219">
        <v>300</v>
      </c>
      <c r="H38" s="237" t="str">
        <v>12800025900223316</v>
      </c>
      <c r="I38" s="238" t="str">
        <v>亚朵星球 纯色全棉床笠</v>
      </c>
      <c r="J38" s="234" t="str">
        <v>生椰姜茶/150*200cm</v>
      </c>
      <c r="K38" s="226"/>
      <c r="L38" s="249"/>
      <c r="M38" s="227"/>
      <c r="N38" s="227"/>
      <c r="O38" s="223"/>
      <c r="P38" s="223"/>
      <c r="Q38" s="224"/>
      <c r="R38" s="224"/>
      <c r="S38" s="221"/>
      <c r="T38" s="221"/>
      <c r="U38" s="221"/>
      <c r="V38" s="221"/>
      <c r="W38" s="219">
        <f>K38+M38+O38+Q38+S38+U38</f>
      </c>
      <c r="X38" s="219"/>
    </row>
    <row r="39">
      <c r="A39" s="217" t="str">
        <v>翻单</v>
      </c>
      <c r="B39" s="219" t="str">
        <v>万青</v>
      </c>
      <c r="C39" s="219"/>
      <c r="D39" s="219"/>
      <c r="E39" s="219" t="str">
        <v>CG202404080001</v>
      </c>
      <c r="F39" s="219"/>
      <c r="G39" s="219">
        <v>300</v>
      </c>
      <c r="H39" s="237" t="str">
        <v>12800025900223318</v>
      </c>
      <c r="I39" s="238" t="str">
        <v>亚朵星球 纯色全棉床笠</v>
      </c>
      <c r="J39" s="234" t="str">
        <v>生椰姜茶/180*200cm</v>
      </c>
      <c r="K39" s="226"/>
      <c r="L39" s="249"/>
      <c r="M39" s="227"/>
      <c r="N39" s="227"/>
      <c r="O39" s="223"/>
      <c r="P39" s="223"/>
      <c r="Q39" s="224"/>
      <c r="R39" s="224"/>
      <c r="S39" s="221"/>
      <c r="T39" s="221"/>
      <c r="U39" s="221"/>
      <c r="V39" s="221"/>
      <c r="W39" s="219">
        <f>K39+M39+O39+Q39+S39+U39</f>
      </c>
      <c r="X39" s="219"/>
    </row>
    <row r="40">
      <c r="A40" s="217" t="str">
        <v>翻单</v>
      </c>
      <c r="B40" s="219" t="str">
        <v>万青</v>
      </c>
      <c r="C40" s="219"/>
      <c r="D40" s="219"/>
      <c r="E40" s="219" t="str">
        <v>CG202404080001</v>
      </c>
      <c r="F40" s="219"/>
      <c r="G40" s="219">
        <v>3000</v>
      </c>
      <c r="H40" s="237" t="str">
        <v>1280002620032328</v>
      </c>
      <c r="I40" s="238" t="str">
        <v>亚朵星球 纯色全棉枕套</v>
      </c>
      <c r="J40" s="234" t="str">
        <v>伯爵姜茶/48*74cm</v>
      </c>
      <c r="K40" s="226"/>
      <c r="L40" s="249"/>
      <c r="M40" s="227"/>
      <c r="N40" s="227"/>
      <c r="O40" s="223"/>
      <c r="P40" s="223"/>
      <c r="Q40" s="224"/>
      <c r="R40" s="224"/>
      <c r="S40" s="221"/>
      <c r="T40" s="221"/>
      <c r="U40" s="221"/>
      <c r="V40" s="221"/>
      <c r="W40" s="219">
        <f>K40+M40+O40+Q40+S40+U40</f>
      </c>
      <c r="X40" s="219"/>
    </row>
    <row r="41">
      <c r="A41" s="217" t="str">
        <v>首单</v>
      </c>
      <c r="B41" s="219" t="str">
        <v>万青</v>
      </c>
      <c r="C41" s="219"/>
      <c r="D41" s="233">
        <v>45392</v>
      </c>
      <c r="E41" s="219" t="str">
        <v>CG202404100001</v>
      </c>
      <c r="F41" s="251">
        <v>1037500</v>
      </c>
      <c r="G41" s="225">
        <v>83000</v>
      </c>
      <c r="H41" s="237" t="str">
        <v>1280002620112338</v>
      </c>
      <c r="I41" s="238" t="str">
        <v>亚朵星球 纯色全棉枕套 单只装</v>
      </c>
      <c r="J41" s="234" t="str">
        <v>生椰姜茶/48*74cm</v>
      </c>
      <c r="K41" s="226"/>
      <c r="L41" s="249"/>
      <c r="M41" s="227"/>
      <c r="N41" s="227"/>
      <c r="O41" s="223"/>
      <c r="P41" s="223"/>
      <c r="Q41" s="224"/>
      <c r="R41" s="224"/>
      <c r="S41" s="221"/>
      <c r="T41" s="221"/>
      <c r="U41" s="221"/>
      <c r="V41" s="221"/>
      <c r="W41" s="219">
        <f>K41+M41+O41+Q41+S41+U41</f>
      </c>
      <c r="X41" s="219"/>
    </row>
    <row r="42">
      <c r="A42" s="208"/>
      <c r="B42" s="219"/>
      <c r="C42" s="219"/>
      <c r="D42" s="219"/>
      <c r="E42" s="219"/>
      <c r="F42" s="219"/>
      <c r="G42" s="219"/>
      <c r="H42" s="257" t="str">
        <v>128000263007379</v>
      </c>
      <c r="I42" s="219" t="str">
        <v>亚朵星球小姜茶系列 绒绒奶油抱枕</v>
      </c>
      <c r="J42" s="221" t="str">
        <v>薄雾蓝</v>
      </c>
      <c r="K42" s="256"/>
      <c r="L42" s="236"/>
      <c r="M42" s="227"/>
      <c r="N42" s="222"/>
      <c r="O42" s="223"/>
      <c r="P42" s="223"/>
      <c r="Q42" s="224"/>
      <c r="R42" s="224"/>
      <c r="S42" s="219"/>
      <c r="T42" s="219"/>
      <c r="U42" s="219"/>
      <c r="V42" s="219"/>
      <c r="W42" s="219">
        <f>K42+M42+O42+Q42+S42+U42</f>
      </c>
      <c r="X42" s="219"/>
    </row>
    <row r="43">
      <c r="A43" s="208"/>
      <c r="B43" s="219"/>
      <c r="C43" s="219"/>
      <c r="D43" s="219"/>
      <c r="E43" s="219"/>
      <c r="F43" s="219"/>
      <c r="G43" s="219"/>
      <c r="H43" s="270" t="str">
        <v>12800021100100172376</v>
      </c>
      <c r="I43" s="219" t="str">
        <v>亚朵星球小姜茶系列 绒绒奶油盖毯</v>
      </c>
      <c r="J43" s="221" t="str">
        <v>暖夜咖</v>
      </c>
      <c r="K43" s="235"/>
      <c r="L43" s="236"/>
      <c r="M43" s="227"/>
      <c r="N43" s="227"/>
      <c r="O43" s="223"/>
      <c r="P43" s="223"/>
      <c r="Q43" s="224"/>
      <c r="R43" s="224"/>
      <c r="S43" s="219"/>
      <c r="T43" s="219"/>
      <c r="U43" s="219"/>
      <c r="V43" s="219"/>
      <c r="W43" s="219">
        <f>K43+M43+O43+Q43+S43+U43</f>
      </c>
      <c r="X43" s="219"/>
    </row>
    <row r="44">
      <c r="A44" s="208"/>
      <c r="B44" s="219"/>
      <c r="C44" s="219"/>
      <c r="D44" s="219"/>
      <c r="E44" s="219"/>
      <c r="F44" s="219"/>
      <c r="G44" s="219"/>
      <c r="H44" s="257" t="str">
        <v>128000263007377</v>
      </c>
      <c r="I44" s="219" t="str">
        <v>亚朵星球小姜茶系列 绒绒奶油抱枕</v>
      </c>
      <c r="J44" s="221" t="str">
        <v>云烟杏</v>
      </c>
      <c r="K44" s="235"/>
      <c r="L44" s="236"/>
      <c r="M44" s="227"/>
      <c r="N44" s="222"/>
      <c r="O44" s="223"/>
      <c r="P44" s="223"/>
      <c r="Q44" s="224"/>
      <c r="R44" s="224"/>
      <c r="S44" s="219"/>
      <c r="T44" s="219"/>
      <c r="U44" s="219"/>
      <c r="V44" s="219"/>
      <c r="W44" s="219">
        <f>K44+M44+O44+Q44+S44+U44</f>
      </c>
      <c r="X44" s="219"/>
    </row>
    <row r="45">
      <c r="A45" s="208"/>
      <c r="B45" s="219"/>
      <c r="C45" s="219"/>
      <c r="D45" s="219"/>
      <c r="E45" s="219"/>
      <c r="F45" s="219"/>
      <c r="G45" s="266"/>
      <c r="H45" s="257" t="str">
        <v>128000263007378</v>
      </c>
      <c r="I45" s="219" t="str">
        <v>亚朵星球小姜茶系列 绒绒奶油抱枕</v>
      </c>
      <c r="J45" s="221" t="str">
        <v>青野棕</v>
      </c>
      <c r="K45" s="256"/>
      <c r="L45" s="236"/>
      <c r="M45" s="227"/>
      <c r="N45" s="227"/>
      <c r="O45" s="223"/>
      <c r="P45" s="223"/>
      <c r="Q45" s="224"/>
      <c r="R45" s="224"/>
      <c r="S45" s="219"/>
      <c r="T45" s="219"/>
      <c r="U45" s="219"/>
      <c r="V45" s="219"/>
      <c r="W45" s="219">
        <f>K45+M45+O45+Q45+S45+U45</f>
      </c>
      <c r="X45" s="219"/>
    </row>
    <row r="46">
      <c r="A46" s="202"/>
      <c r="B46" s="202"/>
      <c r="C46" s="202"/>
      <c r="D46" s="202"/>
      <c r="E46" s="202"/>
      <c r="F46" s="202"/>
      <c r="G46" s="204"/>
      <c r="H46" s="229" t="str">
        <v>12800021100100172375</v>
      </c>
      <c r="I46" s="219" t="str">
        <v>亚朵星球小姜茶系列 绒绒奶油盖毯</v>
      </c>
      <c r="J46" s="269" t="str">
        <v>围炉棕/160*84cm</v>
      </c>
      <c r="K46" s="235"/>
      <c r="L46" s="236"/>
      <c r="M46" s="227"/>
      <c r="N46" s="227"/>
      <c r="O46" s="223"/>
      <c r="P46" s="223"/>
      <c r="Q46" s="224"/>
      <c r="R46" s="224"/>
      <c r="S46" s="219"/>
      <c r="T46" s="219"/>
      <c r="U46" s="219"/>
      <c r="V46" s="219"/>
      <c r="W46" s="219">
        <f>K46+M46+O46+Q46+S46+U46</f>
      </c>
      <c r="X46" s="219"/>
    </row>
    <row r="47">
      <c r="A47" s="202"/>
      <c r="B47" s="202"/>
      <c r="C47" s="202"/>
      <c r="D47" s="202"/>
      <c r="E47" s="202"/>
      <c r="F47" s="202"/>
      <c r="G47" s="204"/>
      <c r="H47" s="229" t="str">
        <v>12800021100100172374</v>
      </c>
      <c r="I47" s="219" t="str">
        <v>亚朵星球小姜茶系列 绒绒奶油盖毯</v>
      </c>
      <c r="J47" s="221" t="str">
        <v>原米茶</v>
      </c>
      <c r="K47" s="235"/>
      <c r="L47" s="236"/>
      <c r="M47" s="267"/>
      <c r="N47" s="227"/>
      <c r="O47" s="223"/>
      <c r="P47" s="223"/>
      <c r="Q47" s="268"/>
      <c r="R47" s="224"/>
      <c r="S47" s="219"/>
      <c r="T47" s="219"/>
      <c r="U47" s="264"/>
      <c r="V47" s="264"/>
      <c r="W47" s="219">
        <f>K47+M47+O47+Q47+S47+U47</f>
      </c>
      <c r="X47" s="264"/>
    </row>
    <row r="48">
      <c r="A48" s="264" t="str">
        <v>#VALUE!</v>
      </c>
      <c r="B48" s="219"/>
      <c r="C48" s="219"/>
      <c r="D48" s="219"/>
      <c r="E48" s="225"/>
      <c r="F48" s="220"/>
      <c r="G48" s="219"/>
      <c r="H48" s="229" t="str">
        <v>010020105010041-001</v>
      </c>
      <c r="I48" s="219" t="str">
        <v>亚朵星球 纯色磨毛床笠</v>
      </c>
      <c r="J48" s="221" t="str">
        <v>深空蓝,120cm</v>
      </c>
      <c r="K48" s="247"/>
      <c r="L48" s="248"/>
      <c r="M48" s="227"/>
      <c r="N48" s="227"/>
      <c r="O48" s="223"/>
      <c r="P48" s="223"/>
      <c r="Q48" s="224"/>
      <c r="R48" s="224"/>
      <c r="S48" s="219"/>
      <c r="T48" s="219"/>
      <c r="U48" s="219"/>
      <c r="V48" s="219"/>
      <c r="W48" s="219">
        <f>K48+M48+O48+Q48+S48+U48</f>
      </c>
      <c r="X48" s="219"/>
    </row>
    <row r="49">
      <c r="A49" s="208"/>
      <c r="B49" s="219"/>
      <c r="C49" s="219"/>
      <c r="D49" s="219"/>
      <c r="E49" s="225"/>
      <c r="F49" s="220"/>
      <c r="G49" s="219"/>
      <c r="H49" s="229" t="str">
        <v>010020105010041-005</v>
      </c>
      <c r="I49" s="219" t="str">
        <v>亚朵星球 纯色磨毛床笠</v>
      </c>
      <c r="J49" s="221" t="str">
        <v>深空蓝,150cm</v>
      </c>
      <c r="K49" s="247"/>
      <c r="L49" s="248"/>
      <c r="M49" s="227"/>
      <c r="N49" s="227"/>
      <c r="O49" s="223"/>
      <c r="P49" s="223"/>
      <c r="Q49" s="224"/>
      <c r="R49" s="224"/>
      <c r="S49" s="219"/>
      <c r="T49" s="219"/>
      <c r="U49" s="219"/>
      <c r="V49" s="219"/>
      <c r="W49" s="219">
        <f>K49+M49+O49+Q49+S49+U49</f>
      </c>
      <c r="X49" s="219"/>
    </row>
    <row r="50">
      <c r="A50" s="208"/>
      <c r="B50" s="219"/>
      <c r="C50" s="219"/>
      <c r="D50" s="219"/>
      <c r="E50" s="225"/>
      <c r="F50" s="220"/>
      <c r="G50" s="219"/>
      <c r="H50" s="229" t="str">
        <v>010020105010041-009</v>
      </c>
      <c r="I50" s="219" t="str">
        <v>亚朵星球 纯色磨毛床笠</v>
      </c>
      <c r="J50" s="221" t="str">
        <v>深空蓝,180cm</v>
      </c>
      <c r="K50" s="258">
        <v>2000</v>
      </c>
      <c r="L50" s="263">
        <v>45621</v>
      </c>
      <c r="M50" s="262">
        <v>2500</v>
      </c>
      <c r="N50" s="250">
        <v>45626</v>
      </c>
      <c r="O50" s="261"/>
      <c r="P50" s="228"/>
      <c r="Q50" s="224"/>
      <c r="R50" s="224"/>
      <c r="S50" s="219"/>
      <c r="T50" s="219"/>
      <c r="U50" s="219"/>
      <c r="V50" s="219"/>
      <c r="W50" s="219">
        <f>K50+M50+O50+Q50+S50+U50</f>
      </c>
      <c r="X50" s="219"/>
    </row>
    <row r="51">
      <c r="A51" s="208"/>
      <c r="B51" s="219"/>
      <c r="C51" s="219"/>
      <c r="D51" s="219"/>
      <c r="E51" s="225"/>
      <c r="F51" s="220"/>
      <c r="G51" s="219"/>
      <c r="H51" s="229" t="str">
        <v>010020105010041-002</v>
      </c>
      <c r="I51" s="219" t="str">
        <v>亚朵星球 纯色磨毛床笠</v>
      </c>
      <c r="J51" s="221" t="str">
        <v>黎明灰,120cm</v>
      </c>
      <c r="K51" s="258">
        <v>300</v>
      </c>
      <c r="L51" s="263">
        <v>45621</v>
      </c>
      <c r="M51" s="239">
        <v>200</v>
      </c>
      <c r="N51" s="250">
        <v>45626</v>
      </c>
      <c r="O51" s="223"/>
      <c r="P51" s="228"/>
      <c r="Q51" s="224"/>
      <c r="R51" s="224"/>
      <c r="S51" s="219"/>
      <c r="T51" s="219"/>
      <c r="U51" s="219"/>
      <c r="V51" s="219"/>
      <c r="W51" s="219">
        <f>K51+M51+O51+Q51+S51+U51</f>
      </c>
      <c r="X51" s="219"/>
    </row>
    <row r="52">
      <c r="A52" s="208"/>
      <c r="B52" s="219"/>
      <c r="C52" s="219"/>
      <c r="D52" s="219"/>
      <c r="E52" s="225"/>
      <c r="F52" s="220"/>
      <c r="G52" s="219"/>
      <c r="H52" s="229" t="str">
        <v>010020105010041-006</v>
      </c>
      <c r="I52" s="219" t="str">
        <v>亚朵星球 纯色磨毛床笠</v>
      </c>
      <c r="J52" s="221" t="str">
        <v>黎明灰,150cm</v>
      </c>
      <c r="K52" s="258">
        <v>400</v>
      </c>
      <c r="L52" s="263">
        <v>45621</v>
      </c>
      <c r="M52" s="239">
        <v>400</v>
      </c>
      <c r="N52" s="250">
        <v>45626</v>
      </c>
      <c r="O52" s="223"/>
      <c r="P52" s="228"/>
      <c r="Q52" s="224"/>
      <c r="R52" s="224"/>
      <c r="S52" s="219"/>
      <c r="T52" s="219"/>
      <c r="U52" s="219"/>
      <c r="V52" s="219"/>
      <c r="W52" s="219">
        <f>K52+M52+O52+Q52+S52+U52</f>
      </c>
      <c r="X52" s="219"/>
    </row>
    <row r="53">
      <c r="A53" s="208"/>
      <c r="B53" s="219"/>
      <c r="C53" s="219"/>
      <c r="D53" s="219"/>
      <c r="E53" s="225"/>
      <c r="F53" s="220"/>
      <c r="G53" s="219"/>
      <c r="H53" s="229" t="str">
        <v>010020105010041-010</v>
      </c>
      <c r="I53" s="219" t="str">
        <v>亚朵星球 纯色磨毛床笠</v>
      </c>
      <c r="J53" s="221" t="str">
        <v>黎明灰,180cm</v>
      </c>
      <c r="K53" s="265">
        <v>1000</v>
      </c>
      <c r="L53" s="263">
        <v>45621</v>
      </c>
      <c r="M53" s="262">
        <v>1000</v>
      </c>
      <c r="N53" s="250">
        <v>45626</v>
      </c>
      <c r="O53" s="223"/>
      <c r="P53" s="223"/>
      <c r="Q53" s="224"/>
      <c r="R53" s="224"/>
      <c r="S53" s="219"/>
      <c r="T53" s="219"/>
      <c r="U53" s="219"/>
      <c r="V53" s="219"/>
      <c r="W53" s="219">
        <f>K53+M53+O53+Q53+S53+U53</f>
      </c>
      <c r="X53" s="219"/>
    </row>
    <row r="54">
      <c r="A54" s="208"/>
      <c r="B54" s="219"/>
      <c r="C54" s="219"/>
      <c r="D54" s="219"/>
      <c r="E54" s="225"/>
      <c r="F54" s="220"/>
      <c r="G54" s="219"/>
      <c r="H54" s="229" t="str">
        <v>010020105010041-003</v>
      </c>
      <c r="I54" s="219" t="str">
        <v>亚朵星球 纯色磨毛床笠</v>
      </c>
      <c r="J54" s="221" t="str">
        <v>晨曦粉,120cm</v>
      </c>
      <c r="K54" s="226"/>
      <c r="L54" s="230"/>
      <c r="M54" s="227"/>
      <c r="N54" s="250"/>
      <c r="O54" s="223"/>
      <c r="P54" s="223"/>
      <c r="Q54" s="224"/>
      <c r="R54" s="224"/>
      <c r="S54" s="219"/>
      <c r="T54" s="219"/>
      <c r="U54" s="219"/>
      <c r="V54" s="219"/>
      <c r="W54" s="219">
        <f>K54+M54+O54+Q54+S54+U54</f>
      </c>
      <c r="X54" s="219"/>
    </row>
    <row r="55">
      <c r="A55" s="208"/>
      <c r="B55" s="219"/>
      <c r="C55" s="219"/>
      <c r="D55" s="219"/>
      <c r="E55" s="225"/>
      <c r="F55" s="220"/>
      <c r="G55" s="219"/>
      <c r="H55" s="229" t="str">
        <v>010020105010041-007</v>
      </c>
      <c r="I55" s="219" t="str">
        <v>亚朵星球 纯色磨毛床笠</v>
      </c>
      <c r="J55" s="221" t="str">
        <v>晨曦粉,150cm</v>
      </c>
      <c r="K55" s="226"/>
      <c r="L55" s="230"/>
      <c r="M55" s="227"/>
      <c r="N55" s="227"/>
      <c r="O55" s="223"/>
      <c r="P55" s="223"/>
      <c r="Q55" s="224"/>
      <c r="R55" s="224"/>
      <c r="S55" s="219"/>
      <c r="T55" s="219"/>
      <c r="U55" s="219"/>
      <c r="V55" s="219"/>
      <c r="W55" s="219">
        <f>K55+M55+O55+Q55+S55+U55</f>
      </c>
      <c r="X55" s="219"/>
    </row>
    <row r="56">
      <c r="A56" s="208"/>
      <c r="B56" s="219"/>
      <c r="C56" s="219"/>
      <c r="D56" s="219"/>
      <c r="E56" s="225"/>
      <c r="F56" s="220"/>
      <c r="G56" s="219"/>
      <c r="H56" s="229" t="str">
        <v>010020105010041-011</v>
      </c>
      <c r="I56" s="219" t="str">
        <v>亚朵星球 纯色磨毛床笠</v>
      </c>
      <c r="J56" s="221" t="str">
        <v>晨曦粉,180cm</v>
      </c>
      <c r="K56" s="226"/>
      <c r="L56" s="230"/>
      <c r="M56" s="227"/>
      <c r="N56" s="227"/>
      <c r="O56" s="223"/>
      <c r="P56" s="223"/>
      <c r="Q56" s="224"/>
      <c r="R56" s="224"/>
      <c r="S56" s="219"/>
      <c r="T56" s="219"/>
      <c r="U56" s="219"/>
      <c r="V56" s="219"/>
      <c r="W56" s="219">
        <f>K56+M56+O56+Q56+S56+U56</f>
      </c>
      <c r="X56" s="219"/>
    </row>
    <row r="57">
      <c r="A57" s="208"/>
      <c r="B57" s="219"/>
      <c r="C57" s="219"/>
      <c r="D57" s="219"/>
      <c r="E57" s="225"/>
      <c r="F57" s="220"/>
      <c r="G57" s="219"/>
      <c r="H57" s="229" t="str">
        <v>010020105010041-004</v>
      </c>
      <c r="I57" s="219" t="str">
        <v>亚朵星球 纯色磨毛床笠</v>
      </c>
      <c r="J57" s="221" t="str">
        <v>云影黄,120cm</v>
      </c>
      <c r="K57" s="226"/>
      <c r="L57" s="230"/>
      <c r="M57" s="227"/>
      <c r="N57" s="227"/>
      <c r="O57" s="223"/>
      <c r="P57" s="223"/>
      <c r="Q57" s="224"/>
      <c r="R57" s="224"/>
      <c r="S57" s="219"/>
      <c r="T57" s="219"/>
      <c r="U57" s="219"/>
      <c r="V57" s="219"/>
      <c r="W57" s="219">
        <f>K57+M57+O57+Q57+S57+U57</f>
      </c>
      <c r="X57" s="219"/>
    </row>
    <row r="58">
      <c r="A58" s="208"/>
      <c r="B58" s="219"/>
      <c r="C58" s="219"/>
      <c r="D58" s="219"/>
      <c r="E58" s="225"/>
      <c r="F58" s="220"/>
      <c r="G58" s="219"/>
      <c r="H58" s="229" t="str">
        <v>010020105010041-008</v>
      </c>
      <c r="I58" s="219" t="str">
        <v>亚朵星球 纯色磨毛床笠</v>
      </c>
      <c r="J58" s="221" t="str">
        <v>云影黄,150cm</v>
      </c>
      <c r="K58" s="247"/>
      <c r="L58" s="248"/>
      <c r="M58" s="227"/>
      <c r="N58" s="227"/>
      <c r="O58" s="223"/>
      <c r="P58" s="223"/>
      <c r="Q58" s="224"/>
      <c r="R58" s="224"/>
      <c r="S58" s="219"/>
      <c r="T58" s="219"/>
      <c r="U58" s="219"/>
      <c r="V58" s="219"/>
      <c r="W58" s="219">
        <f>K58+M58+O58+Q58+S58+U58</f>
      </c>
      <c r="X58" s="219"/>
    </row>
    <row r="59">
      <c r="A59" s="208"/>
      <c r="B59" s="219"/>
      <c r="C59" s="219"/>
      <c r="D59" s="219"/>
      <c r="E59" s="225"/>
      <c r="F59" s="220"/>
      <c r="G59" s="219"/>
      <c r="H59" s="229" t="str">
        <v>010020105010041-012</v>
      </c>
      <c r="I59" s="219" t="str">
        <v>亚朵星球 纯色磨毛床笠</v>
      </c>
      <c r="J59" s="221" t="str">
        <v>云影黄,180cm</v>
      </c>
      <c r="K59" s="226"/>
      <c r="L59" s="249"/>
      <c r="M59" s="227"/>
      <c r="N59" s="227"/>
      <c r="O59" s="223"/>
      <c r="P59" s="223"/>
      <c r="Q59" s="224"/>
      <c r="R59" s="224"/>
      <c r="S59" s="219"/>
      <c r="T59" s="219"/>
      <c r="U59" s="219"/>
      <c r="V59" s="219"/>
      <c r="W59" s="219">
        <f>K59+M59+O59+Q59+S59+U59</f>
      </c>
      <c r="X59" s="219"/>
    </row>
    <row r="60">
      <c r="A60" s="208"/>
      <c r="B60" s="219"/>
      <c r="C60" s="219"/>
      <c r="D60" s="219"/>
      <c r="E60" s="225"/>
      <c r="F60" s="220"/>
      <c r="G60" s="219"/>
      <c r="H60" s="229" t="str">
        <v>010020102090040-001</v>
      </c>
      <c r="I60" s="219" t="str">
        <v>亚朵星球 纯色磨毛四件套</v>
      </c>
      <c r="J60" s="221" t="str">
        <v>深空蓝,床单款,120cm</v>
      </c>
      <c r="K60" s="226">
        <v>300</v>
      </c>
      <c r="L60" s="230">
        <v>45631</v>
      </c>
      <c r="M60" s="227"/>
      <c r="N60" s="222"/>
      <c r="O60" s="223"/>
      <c r="P60" s="228"/>
      <c r="Q60" s="224"/>
      <c r="R60" s="224"/>
      <c r="S60" s="219"/>
      <c r="T60" s="219"/>
      <c r="U60" s="219"/>
      <c r="V60" s="219"/>
      <c r="W60" s="219">
        <f>K60+M60+O60+Q60+S60+U60</f>
      </c>
      <c r="X60" s="219"/>
    </row>
    <row r="61">
      <c r="A61" s="208"/>
      <c r="B61" s="219"/>
      <c r="C61" s="219"/>
      <c r="D61" s="219"/>
      <c r="E61" s="225"/>
      <c r="F61" s="220"/>
      <c r="G61" s="219"/>
      <c r="H61" s="229" t="str">
        <v>010020102090040-005</v>
      </c>
      <c r="I61" s="219" t="str">
        <v>亚朵星球 纯色磨毛四件套</v>
      </c>
      <c r="J61" s="221" t="str">
        <v>深空蓝,床单款,150cm</v>
      </c>
      <c r="K61" s="235">
        <v>80</v>
      </c>
      <c r="L61" s="236">
        <v>45621</v>
      </c>
      <c r="M61" s="227">
        <v>72</v>
      </c>
      <c r="N61" s="222">
        <v>45626</v>
      </c>
      <c r="O61" s="223">
        <v>48</v>
      </c>
      <c r="P61" s="228">
        <v>45631</v>
      </c>
      <c r="Q61" s="224"/>
      <c r="R61" s="224"/>
      <c r="S61" s="219"/>
      <c r="T61" s="219"/>
      <c r="U61" s="219"/>
      <c r="V61" s="219"/>
      <c r="W61" s="219">
        <f>K61+M61+O61+Q61+S61+U61</f>
      </c>
      <c r="X61" s="219"/>
    </row>
    <row r="62">
      <c r="A62" s="208"/>
      <c r="B62" s="219"/>
      <c r="C62" s="219"/>
      <c r="D62" s="219"/>
      <c r="E62" s="225"/>
      <c r="F62" s="220"/>
      <c r="G62" s="219"/>
      <c r="H62" s="229" t="str">
        <v>010020102090040-009</v>
      </c>
      <c r="I62" s="219" t="str">
        <v>亚朵星球 纯色磨毛四件套</v>
      </c>
      <c r="J62" s="221" t="str">
        <v>深空蓝,床单款,180cm</v>
      </c>
      <c r="K62" s="235">
        <v>200</v>
      </c>
      <c r="L62" s="236">
        <v>45621</v>
      </c>
      <c r="M62" s="227">
        <v>200</v>
      </c>
      <c r="N62" s="222">
        <v>45626</v>
      </c>
      <c r="O62" s="223">
        <v>400</v>
      </c>
      <c r="P62" s="228">
        <v>45631</v>
      </c>
      <c r="Q62" s="224"/>
      <c r="R62" s="224"/>
      <c r="S62" s="219"/>
      <c r="T62" s="219"/>
      <c r="U62" s="219"/>
      <c r="V62" s="219"/>
      <c r="W62" s="219">
        <f>K62+M62+O62+Q62+S62+U62</f>
      </c>
      <c r="X62" s="219"/>
    </row>
    <row r="63">
      <c r="A63" s="208"/>
      <c r="B63" s="219"/>
      <c r="C63" s="219"/>
      <c r="D63" s="219"/>
      <c r="E63" s="225"/>
      <c r="F63" s="220"/>
      <c r="G63" s="219"/>
      <c r="H63" s="229" t="str">
        <v>010020102090040-013</v>
      </c>
      <c r="I63" s="219" t="str">
        <v>亚朵星球 纯色磨毛四件套</v>
      </c>
      <c r="J63" s="221" t="str">
        <v>深空蓝,床笠款,120cm</v>
      </c>
      <c r="K63" s="226">
        <v>200</v>
      </c>
      <c r="L63" s="230">
        <v>45631</v>
      </c>
      <c r="M63" s="227"/>
      <c r="N63" s="222"/>
      <c r="O63" s="223"/>
      <c r="P63" s="228"/>
      <c r="Q63" s="224"/>
      <c r="R63" s="224"/>
      <c r="S63" s="219"/>
      <c r="T63" s="219"/>
      <c r="U63" s="219"/>
      <c r="V63" s="219"/>
      <c r="W63" s="219">
        <f>K63+M63+O63+Q63+S63+U63</f>
      </c>
      <c r="X63" s="219"/>
    </row>
    <row r="64">
      <c r="A64" s="208"/>
      <c r="B64" s="219"/>
      <c r="C64" s="219"/>
      <c r="D64" s="219"/>
      <c r="E64" s="225"/>
      <c r="F64" s="220"/>
      <c r="G64" s="219"/>
      <c r="H64" s="229" t="str">
        <v>010020102090040-021</v>
      </c>
      <c r="I64" s="219" t="str">
        <v>亚朵星球 纯色磨毛四件套</v>
      </c>
      <c r="J64" s="221" t="str">
        <v>深空蓝,床笠款,180cm</v>
      </c>
      <c r="K64" s="235">
        <v>248</v>
      </c>
      <c r="L64" s="236">
        <v>45621</v>
      </c>
      <c r="M64" s="227">
        <v>252</v>
      </c>
      <c r="N64" s="222">
        <v>45626</v>
      </c>
      <c r="O64" s="223"/>
      <c r="P64" s="223"/>
      <c r="Q64" s="224"/>
      <c r="R64" s="224"/>
      <c r="S64" s="219"/>
      <c r="T64" s="219"/>
      <c r="U64" s="219"/>
      <c r="V64" s="219"/>
      <c r="W64" s="219">
        <f>K64+M64+O64+Q64+S64+U64</f>
      </c>
      <c r="X64" s="219"/>
    </row>
    <row r="65">
      <c r="A65" s="208"/>
      <c r="B65" s="219"/>
      <c r="C65" s="219"/>
      <c r="D65" s="219"/>
      <c r="E65" s="225"/>
      <c r="F65" s="220"/>
      <c r="G65" s="219"/>
      <c r="H65" s="229" t="str">
        <v>010020102090040-002</v>
      </c>
      <c r="I65" s="219" t="str">
        <v>亚朵星球 纯色磨毛四件套</v>
      </c>
      <c r="J65" s="221" t="str">
        <v>黎明灰,床单款,120cm</v>
      </c>
      <c r="K65" s="226">
        <v>300</v>
      </c>
      <c r="L65" s="230">
        <v>45631</v>
      </c>
      <c r="M65" s="227"/>
      <c r="N65" s="222"/>
      <c r="O65" s="223"/>
      <c r="P65" s="228"/>
      <c r="Q65" s="224"/>
      <c r="R65" s="224"/>
      <c r="S65" s="219"/>
      <c r="T65" s="219"/>
      <c r="U65" s="219"/>
      <c r="V65" s="219"/>
      <c r="W65" s="219">
        <f>K65+M65+O65+Q65+S65+U65</f>
      </c>
      <c r="X65" s="219"/>
    </row>
    <row r="66">
      <c r="A66" s="208"/>
      <c r="B66" s="219"/>
      <c r="C66" s="219"/>
      <c r="D66" s="219"/>
      <c r="E66" s="225"/>
      <c r="F66" s="220"/>
      <c r="G66" s="219"/>
      <c r="H66" s="229" t="str">
        <v>010020102090040-006</v>
      </c>
      <c r="I66" s="219" t="str">
        <v>亚朵星球 纯色磨毛四件套</v>
      </c>
      <c r="J66" s="221" t="str">
        <v>黎明灰,床单款,150cm</v>
      </c>
      <c r="K66" s="226">
        <v>200</v>
      </c>
      <c r="L66" s="230">
        <v>45631</v>
      </c>
      <c r="M66" s="227"/>
      <c r="N66" s="222"/>
      <c r="O66" s="223"/>
      <c r="P66" s="228"/>
      <c r="Q66" s="224"/>
      <c r="R66" s="224"/>
      <c r="S66" s="219"/>
      <c r="T66" s="219"/>
      <c r="U66" s="219"/>
      <c r="V66" s="219"/>
      <c r="W66" s="219">
        <f>K66+M66+O66+Q66+S66+U66</f>
      </c>
      <c r="X66" s="219"/>
    </row>
    <row r="67">
      <c r="A67" s="208"/>
      <c r="B67" s="219"/>
      <c r="C67" s="219"/>
      <c r="D67" s="219"/>
      <c r="E67" s="225"/>
      <c r="F67" s="220"/>
      <c r="G67" s="219"/>
      <c r="H67" s="229" t="str">
        <v>010020102090040-010</v>
      </c>
      <c r="I67" s="219" t="str">
        <v>亚朵星球 纯色磨毛四件套</v>
      </c>
      <c r="J67" s="221" t="str">
        <v>黎明灰,床单款,180cm</v>
      </c>
      <c r="K67" s="235">
        <v>96</v>
      </c>
      <c r="L67" s="236">
        <v>45621</v>
      </c>
      <c r="M67" s="227">
        <v>104</v>
      </c>
      <c r="N67" s="222">
        <v>45626</v>
      </c>
      <c r="O67" s="223">
        <v>400</v>
      </c>
      <c r="P67" s="228">
        <v>45631</v>
      </c>
      <c r="Q67" s="224"/>
      <c r="R67" s="224"/>
      <c r="S67" s="219"/>
      <c r="T67" s="219"/>
      <c r="U67" s="219"/>
      <c r="V67" s="219"/>
      <c r="W67" s="219">
        <f>K67+M67+O67+Q67+S67+U67</f>
      </c>
      <c r="X67" s="219"/>
    </row>
    <row r="68">
      <c r="A68" s="208"/>
      <c r="B68" s="219"/>
      <c r="C68" s="219"/>
      <c r="D68" s="219"/>
      <c r="E68" s="225"/>
      <c r="F68" s="220"/>
      <c r="G68" s="219"/>
      <c r="H68" s="229" t="str">
        <v>010020102090040-014</v>
      </c>
      <c r="I68" s="219" t="str">
        <v>亚朵星球 纯色磨毛四件套</v>
      </c>
      <c r="J68" s="221" t="str">
        <v>黎明灰,床笠款,120cm</v>
      </c>
      <c r="K68" s="226">
        <v>250</v>
      </c>
      <c r="L68" s="230">
        <v>45631</v>
      </c>
      <c r="M68" s="227"/>
      <c r="N68" s="222"/>
      <c r="O68" s="223"/>
      <c r="P68" s="228"/>
      <c r="Q68" s="224"/>
      <c r="R68" s="224"/>
      <c r="S68" s="219"/>
      <c r="T68" s="219"/>
      <c r="U68" s="219"/>
      <c r="V68" s="219"/>
      <c r="W68" s="219">
        <f>K68+M68+O68+Q68+S68+U68</f>
      </c>
      <c r="X68" s="219"/>
    </row>
    <row r="69">
      <c r="A69" s="208"/>
      <c r="B69" s="219"/>
      <c r="C69" s="219"/>
      <c r="D69" s="219"/>
      <c r="E69" s="225"/>
      <c r="F69" s="220"/>
      <c r="G69" s="219"/>
      <c r="H69" s="229" t="str">
        <v>010020102090040-018</v>
      </c>
      <c r="I69" s="219" t="str">
        <v>亚朵星球 纯色磨毛四件套</v>
      </c>
      <c r="J69" s="221" t="str">
        <v>黎明灰,床笠款,150cm</v>
      </c>
      <c r="K69" s="226">
        <v>100</v>
      </c>
      <c r="L69" s="230">
        <v>45631</v>
      </c>
      <c r="M69" s="227"/>
      <c r="N69" s="222"/>
      <c r="O69" s="223"/>
      <c r="P69" s="228"/>
      <c r="Q69" s="224"/>
      <c r="R69" s="224"/>
      <c r="S69" s="219"/>
      <c r="T69" s="219"/>
      <c r="U69" s="219"/>
      <c r="V69" s="219"/>
      <c r="W69" s="219">
        <f>K69+M69+O69+Q69+S69+U69</f>
      </c>
      <c r="X69" s="219"/>
    </row>
    <row r="70">
      <c r="A70" s="208"/>
      <c r="B70" s="219"/>
      <c r="C70" s="219"/>
      <c r="D70" s="219"/>
      <c r="E70" s="225"/>
      <c r="F70" s="220"/>
      <c r="G70" s="219"/>
      <c r="H70" s="229" t="str">
        <v>010020102090040-022</v>
      </c>
      <c r="I70" s="219" t="str">
        <v>亚朵星球 纯色磨毛四件套</v>
      </c>
      <c r="J70" s="221" t="str">
        <v>黎明灰,床笠款,180cm</v>
      </c>
      <c r="K70" s="235">
        <v>80</v>
      </c>
      <c r="L70" s="236">
        <v>45621</v>
      </c>
      <c r="M70" s="227">
        <v>72</v>
      </c>
      <c r="N70" s="222">
        <v>45626</v>
      </c>
      <c r="O70" s="223">
        <v>398</v>
      </c>
      <c r="P70" s="228">
        <v>45631</v>
      </c>
      <c r="Q70" s="224"/>
      <c r="R70" s="224"/>
      <c r="S70" s="219"/>
      <c r="T70" s="219"/>
      <c r="U70" s="219"/>
      <c r="V70" s="219"/>
      <c r="W70" s="219">
        <f>K70+M70+O70+Q70+S70+U70</f>
      </c>
      <c r="X70" s="219"/>
    </row>
    <row r="71">
      <c r="A71" s="208"/>
      <c r="B71" s="219"/>
      <c r="C71" s="219"/>
      <c r="D71" s="219"/>
      <c r="E71" s="225"/>
      <c r="F71" s="220"/>
      <c r="G71" s="219"/>
      <c r="H71" s="229" t="str">
        <v>010020102090040-003</v>
      </c>
      <c r="I71" s="219" t="str">
        <v>亚朵星球 纯色磨毛四件套</v>
      </c>
      <c r="J71" s="221" t="str">
        <v>晨曦粉,床单款,120cm</v>
      </c>
      <c r="K71" s="226">
        <v>200</v>
      </c>
      <c r="L71" s="230">
        <v>45631</v>
      </c>
      <c r="M71" s="227"/>
      <c r="N71" s="222"/>
      <c r="O71" s="223"/>
      <c r="P71" s="228"/>
      <c r="Q71" s="224"/>
      <c r="R71" s="224"/>
      <c r="S71" s="219"/>
      <c r="T71" s="219"/>
      <c r="U71" s="219"/>
      <c r="V71" s="219"/>
      <c r="W71" s="219">
        <f>K71+M71+O71+Q71+S71+U71</f>
      </c>
      <c r="X71" s="219"/>
    </row>
    <row r="72">
      <c r="A72" s="208"/>
      <c r="B72" s="219"/>
      <c r="C72" s="219"/>
      <c r="D72" s="219"/>
      <c r="E72" s="225"/>
      <c r="F72" s="220"/>
      <c r="G72" s="219"/>
      <c r="H72" s="229" t="str">
        <v>010020102090040-007</v>
      </c>
      <c r="I72" s="219" t="str">
        <v>亚朵星球 纯色磨毛四件套</v>
      </c>
      <c r="J72" s="221" t="str">
        <v>晨曦粉,床单款,150cm</v>
      </c>
      <c r="K72" s="226">
        <v>100</v>
      </c>
      <c r="L72" s="230">
        <v>45631</v>
      </c>
      <c r="M72" s="227"/>
      <c r="N72" s="222"/>
      <c r="O72" s="223"/>
      <c r="P72" s="228"/>
      <c r="Q72" s="224"/>
      <c r="R72" s="224"/>
      <c r="S72" s="219"/>
      <c r="T72" s="219"/>
      <c r="U72" s="219"/>
      <c r="V72" s="219"/>
      <c r="W72" s="219">
        <f>K72+M72+O72+Q72+S72+U72</f>
      </c>
      <c r="X72" s="219"/>
    </row>
    <row r="73">
      <c r="A73" s="208"/>
      <c r="B73" s="219"/>
      <c r="C73" s="219"/>
      <c r="D73" s="219"/>
      <c r="E73" s="225"/>
      <c r="F73" s="220"/>
      <c r="G73" s="219"/>
      <c r="H73" s="229" t="str">
        <v>010020102090040-011</v>
      </c>
      <c r="I73" s="219" t="str">
        <v>亚朵星球 纯色磨毛四件套</v>
      </c>
      <c r="J73" s="221" t="str">
        <v>晨曦粉,床单款,180cm</v>
      </c>
      <c r="K73" s="235">
        <v>80</v>
      </c>
      <c r="L73" s="230">
        <v>45621</v>
      </c>
      <c r="M73" s="227">
        <v>72</v>
      </c>
      <c r="N73" s="222">
        <v>45626</v>
      </c>
      <c r="O73" s="223">
        <v>298</v>
      </c>
      <c r="P73" s="228">
        <v>45631</v>
      </c>
      <c r="Q73" s="224"/>
      <c r="R73" s="224"/>
      <c r="S73" s="219"/>
      <c r="T73" s="219"/>
      <c r="U73" s="219"/>
      <c r="V73" s="219"/>
      <c r="W73" s="219">
        <f>K73+M73+O73+Q73+S73+U73</f>
      </c>
      <c r="X73" s="219"/>
    </row>
    <row r="74">
      <c r="A74" s="208"/>
      <c r="B74" s="219"/>
      <c r="C74" s="219"/>
      <c r="D74" s="219"/>
      <c r="E74" s="225"/>
      <c r="F74" s="220"/>
      <c r="G74" s="219"/>
      <c r="H74" s="229" t="str">
        <v>010020102090040-015</v>
      </c>
      <c r="I74" s="219" t="str">
        <v>亚朵星球 纯色磨毛四件套</v>
      </c>
      <c r="J74" s="221" t="str">
        <v>晨曦粉,床笠款,120cm</v>
      </c>
      <c r="K74" s="226">
        <v>150</v>
      </c>
      <c r="L74" s="230">
        <v>45651</v>
      </c>
      <c r="M74" s="227"/>
      <c r="N74" s="222"/>
      <c r="O74" s="223"/>
      <c r="P74" s="228"/>
      <c r="Q74" s="224"/>
      <c r="R74" s="224"/>
      <c r="S74" s="219"/>
      <c r="T74" s="219"/>
      <c r="U74" s="219"/>
      <c r="V74" s="219"/>
      <c r="W74" s="219">
        <f>K74+M74+O74+Q74+S74+U74</f>
      </c>
      <c r="X74" s="219"/>
    </row>
    <row r="75">
      <c r="A75" s="208"/>
      <c r="B75" s="219"/>
      <c r="C75" s="219"/>
      <c r="D75" s="219"/>
      <c r="E75" s="225"/>
      <c r="F75" s="220"/>
      <c r="G75" s="219"/>
      <c r="H75" s="229" t="str">
        <v>010020102090040-023</v>
      </c>
      <c r="I75" s="219" t="str">
        <v>亚朵星球 纯色磨毛四件套</v>
      </c>
      <c r="J75" s="221" t="str">
        <v>晨曦粉,床笠款,180cm</v>
      </c>
      <c r="K75" s="235">
        <v>80</v>
      </c>
      <c r="L75" s="230">
        <v>45621</v>
      </c>
      <c r="M75" s="227">
        <v>72</v>
      </c>
      <c r="N75" s="222">
        <v>45626</v>
      </c>
      <c r="O75" s="223">
        <v>148</v>
      </c>
      <c r="P75" s="228">
        <v>45631</v>
      </c>
      <c r="Q75" s="224"/>
      <c r="R75" s="224"/>
      <c r="S75" s="219"/>
      <c r="T75" s="219"/>
      <c r="U75" s="219"/>
      <c r="V75" s="219"/>
      <c r="W75" s="219">
        <f>K75+M75+O75+Q75+S75+U75</f>
      </c>
      <c r="X75" s="219"/>
    </row>
    <row r="76">
      <c r="A76" s="208"/>
      <c r="B76" s="219"/>
      <c r="C76" s="219"/>
      <c r="D76" s="219"/>
      <c r="E76" s="225"/>
      <c r="F76" s="220"/>
      <c r="G76" s="219"/>
      <c r="H76" s="229" t="str">
        <v>010020102090040-004</v>
      </c>
      <c r="I76" s="219" t="str">
        <v>亚朵星球 纯色磨毛四件套</v>
      </c>
      <c r="J76" s="221" t="str">
        <v>云影黄,床单款,120cm</v>
      </c>
      <c r="K76" s="226">
        <v>200</v>
      </c>
      <c r="L76" s="230">
        <v>45631</v>
      </c>
      <c r="M76" s="227"/>
      <c r="N76" s="222"/>
      <c r="O76" s="223"/>
      <c r="P76" s="228"/>
      <c r="Q76" s="224"/>
      <c r="R76" s="224"/>
      <c r="S76" s="219"/>
      <c r="T76" s="219"/>
      <c r="U76" s="219"/>
      <c r="V76" s="219"/>
      <c r="W76" s="219">
        <f>K76+M76+O76+Q76+S76+U76</f>
      </c>
      <c r="X76" s="219"/>
    </row>
    <row r="77">
      <c r="A77" s="208"/>
      <c r="B77" s="219"/>
      <c r="C77" s="219"/>
      <c r="D77" s="219"/>
      <c r="E77" s="225"/>
      <c r="F77" s="220"/>
      <c r="G77" s="219"/>
      <c r="H77" s="229" t="str">
        <v>010020102090040-008</v>
      </c>
      <c r="I77" s="219" t="str">
        <v>亚朵星球 纯色磨毛四件套</v>
      </c>
      <c r="J77" s="221" t="str">
        <v>云影黄,床单款,150cm</v>
      </c>
      <c r="K77" s="226">
        <v>150</v>
      </c>
      <c r="L77" s="230">
        <v>45631</v>
      </c>
      <c r="M77" s="227"/>
      <c r="N77" s="222"/>
      <c r="O77" s="223"/>
      <c r="P77" s="228"/>
      <c r="Q77" s="224"/>
      <c r="R77" s="224"/>
      <c r="S77" s="219"/>
      <c r="T77" s="219"/>
      <c r="U77" s="219"/>
      <c r="V77" s="219"/>
      <c r="W77" s="219">
        <f>K77+M77+O77+Q77+S77+U77</f>
      </c>
      <c r="X77" s="219"/>
    </row>
    <row r="78">
      <c r="A78" s="208"/>
      <c r="B78" s="219"/>
      <c r="C78" s="219"/>
      <c r="D78" s="219"/>
      <c r="E78" s="225"/>
      <c r="F78" s="220"/>
      <c r="G78" s="219"/>
      <c r="H78" s="229" t="str">
        <v>010020102090040-012</v>
      </c>
      <c r="I78" s="219" t="str">
        <v>亚朵星球 纯色磨毛四件套</v>
      </c>
      <c r="J78" s="221" t="str">
        <v>云影黄,床单款,180cm</v>
      </c>
      <c r="K78" s="235">
        <v>80</v>
      </c>
      <c r="L78" s="236">
        <v>45621</v>
      </c>
      <c r="M78" s="227">
        <v>72</v>
      </c>
      <c r="N78" s="222">
        <v>45626</v>
      </c>
      <c r="O78" s="223">
        <v>298</v>
      </c>
      <c r="P78" s="228">
        <v>45631</v>
      </c>
      <c r="Q78" s="224"/>
      <c r="R78" s="224"/>
      <c r="S78" s="219"/>
      <c r="T78" s="219"/>
      <c r="U78" s="219"/>
      <c r="V78" s="219"/>
      <c r="W78" s="219">
        <f>K78+M78+O78+Q78+S78+U78</f>
      </c>
      <c r="X78" s="219"/>
    </row>
    <row r="79">
      <c r="A79" s="208"/>
      <c r="B79" s="219"/>
      <c r="C79" s="219"/>
      <c r="D79" s="219"/>
      <c r="E79" s="225"/>
      <c r="F79" s="220"/>
      <c r="G79" s="219"/>
      <c r="H79" s="229" t="str">
        <v>010020102090040-016</v>
      </c>
      <c r="I79" s="219" t="str">
        <v>亚朵星球 纯色磨毛四件套</v>
      </c>
      <c r="J79" s="221" t="str">
        <v>云影黄,床笠款,120cm</v>
      </c>
      <c r="K79" s="226">
        <v>200</v>
      </c>
      <c r="L79" s="230">
        <v>45631</v>
      </c>
      <c r="M79" s="227"/>
      <c r="N79" s="222"/>
      <c r="O79" s="223"/>
      <c r="P79" s="228"/>
      <c r="Q79" s="224"/>
      <c r="R79" s="224"/>
      <c r="S79" s="219"/>
      <c r="T79" s="219"/>
      <c r="U79" s="219"/>
      <c r="V79" s="219"/>
      <c r="W79" s="219">
        <f>K79+M79+O79+Q79+S79+U79</f>
      </c>
      <c r="X79" s="219"/>
    </row>
    <row r="80">
      <c r="A80" s="208"/>
      <c r="B80" s="219"/>
      <c r="C80" s="219"/>
      <c r="D80" s="219"/>
      <c r="E80" s="225"/>
      <c r="F80" s="220"/>
      <c r="G80" s="219"/>
      <c r="H80" s="229" t="str">
        <v>010020102090040-020</v>
      </c>
      <c r="I80" s="219" t="str">
        <v>亚朵星球 纯色磨毛四件套</v>
      </c>
      <c r="J80" s="221" t="str">
        <v>云影黄,床笠款,150cm</v>
      </c>
      <c r="K80" s="226">
        <v>100</v>
      </c>
      <c r="L80" s="230">
        <v>45631</v>
      </c>
      <c r="M80" s="227"/>
      <c r="N80" s="222"/>
      <c r="O80" s="223"/>
      <c r="P80" s="228"/>
      <c r="Q80" s="224"/>
      <c r="R80" s="224"/>
      <c r="S80" s="219"/>
      <c r="T80" s="219"/>
      <c r="U80" s="219"/>
      <c r="V80" s="219"/>
      <c r="W80" s="219">
        <f>K80+M80+O80+Q80+S80+U80</f>
      </c>
      <c r="X80" s="219"/>
    </row>
    <row r="81">
      <c r="A81" s="208"/>
      <c r="B81" s="219"/>
      <c r="C81" s="219"/>
      <c r="D81" s="219"/>
      <c r="E81" s="225"/>
      <c r="F81" s="220"/>
      <c r="G81" s="219"/>
      <c r="H81" s="229" t="str">
        <v>010020102090040-024</v>
      </c>
      <c r="I81" s="219" t="str">
        <v>亚朵星球 纯色磨毛四件套</v>
      </c>
      <c r="J81" s="221" t="str">
        <v>云影黄,床笠款,180cm</v>
      </c>
      <c r="K81" s="235">
        <v>80</v>
      </c>
      <c r="L81" s="236">
        <v>45621</v>
      </c>
      <c r="M81" s="227">
        <v>72</v>
      </c>
      <c r="N81" s="222">
        <v>45626</v>
      </c>
      <c r="O81" s="223">
        <v>148</v>
      </c>
      <c r="P81" s="228">
        <v>45631</v>
      </c>
      <c r="Q81" s="224"/>
      <c r="R81" s="224"/>
      <c r="S81" s="219"/>
      <c r="T81" s="219"/>
      <c r="U81" s="219"/>
      <c r="V81" s="219"/>
      <c r="W81" s="219">
        <f>K81+M81+O81+Q81+S81+U81</f>
      </c>
      <c r="X81" s="219"/>
    </row>
    <row customHeight="true" ht="20" r="82">
      <c r="A82" s="208"/>
      <c r="B82" s="219"/>
      <c r="C82" s="219"/>
      <c r="D82" s="219"/>
      <c r="E82" s="225"/>
      <c r="F82" s="220"/>
      <c r="G82" s="219"/>
      <c r="H82" s="237" t="str">
        <v>0101100112-1.8-LS80</v>
      </c>
      <c r="I82" s="238" t="str">
        <v>亚朵星球 裸棉四件套</v>
      </c>
      <c r="J82" s="255" t="str">
        <v>床品尺寸：180cm；颜色：家庭款80支；系列：普通系列；床品规格：180cm；床品款式：床单款</v>
      </c>
      <c r="K82" s="253">
        <v>500</v>
      </c>
      <c r="L82" s="236">
        <v>45631</v>
      </c>
      <c r="M82" s="227">
        <v>500</v>
      </c>
      <c r="N82" s="250">
        <v>45636</v>
      </c>
      <c r="O82" s="223">
        <v>500</v>
      </c>
      <c r="P82" s="228">
        <v>45646</v>
      </c>
      <c r="Q82" s="224"/>
      <c r="R82" s="254"/>
      <c r="S82" s="219"/>
      <c r="T82" s="219"/>
      <c r="U82" s="219"/>
      <c r="V82" s="219"/>
      <c r="W82" s="219"/>
      <c r="X82" s="219"/>
    </row>
    <row customHeight="true" ht="20" r="83">
      <c r="A83" s="208"/>
      <c r="B83" s="219"/>
      <c r="C83" s="219"/>
      <c r="D83" s="219"/>
      <c r="E83" s="225"/>
      <c r="F83" s="220"/>
      <c r="G83" s="219"/>
      <c r="H83" s="237" t="str">
        <v>12800026100123269</v>
      </c>
      <c r="I83" s="238" t="str">
        <v>亚朵星球 纯色全棉四件套 经典色</v>
      </c>
      <c r="J83" s="234" t="str">
        <v>床品尺寸：150cm；颜色：伯爵姜茶；系列：普通系列；床品规格：150cm；床品款式：床笠款</v>
      </c>
      <c r="K83" s="235">
        <v>100</v>
      </c>
      <c r="L83" s="236">
        <v>45631</v>
      </c>
      <c r="M83" s="227"/>
      <c r="N83" s="250"/>
      <c r="O83" s="223"/>
      <c r="P83" s="228"/>
      <c r="Q83" s="224"/>
      <c r="R83" s="224"/>
      <c r="S83" s="219"/>
      <c r="T83" s="219"/>
      <c r="U83" s="219"/>
      <c r="V83" s="219"/>
      <c r="W83" s="219"/>
      <c r="X83" s="219"/>
    </row>
    <row customHeight="true" ht="20" r="84">
      <c r="A84" s="208"/>
      <c r="B84" s="219"/>
      <c r="C84" s="219"/>
      <c r="D84" s="219"/>
      <c r="E84" s="225"/>
      <c r="F84" s="220"/>
      <c r="G84" s="219"/>
      <c r="H84" s="237" t="str">
        <v>12800026100123271</v>
      </c>
      <c r="I84" s="238" t="str">
        <v>亚朵星球 纯色全棉四件套 经典色</v>
      </c>
      <c r="J84" s="234" t="str">
        <v>床品尺寸：180cm；颜色：伯爵姜茶；系列：普通系列；床品规格：180cm；床品款式：床笠款</v>
      </c>
      <c r="K84" s="235">
        <v>600</v>
      </c>
      <c r="L84" s="236">
        <v>45631</v>
      </c>
      <c r="M84" s="227"/>
      <c r="N84" s="250"/>
      <c r="O84" s="223"/>
      <c r="P84" s="228"/>
      <c r="Q84" s="224"/>
      <c r="R84" s="224"/>
      <c r="S84" s="219"/>
      <c r="T84" s="219"/>
      <c r="U84" s="219"/>
      <c r="V84" s="219"/>
      <c r="W84" s="219"/>
      <c r="X84" s="219"/>
    </row>
    <row customHeight="true" ht="20" r="85">
      <c r="A85" s="208"/>
      <c r="B85" s="219"/>
      <c r="C85" s="219"/>
      <c r="D85" s="219"/>
      <c r="E85" s="225"/>
      <c r="F85" s="220"/>
      <c r="G85" s="219"/>
      <c r="H85" s="237" t="str">
        <v>12800026100123273</v>
      </c>
      <c r="I85" s="238" t="str">
        <v>亚朵星球 纯色全棉四件套 经典色</v>
      </c>
      <c r="J85" s="234" t="str">
        <v>床品尺寸：180cm；颜色：伯爵姜茶；系列：普通系列；床品规格：180cm；床品款式：床单款</v>
      </c>
      <c r="K85" s="235">
        <v>300</v>
      </c>
      <c r="L85" s="236">
        <v>45631</v>
      </c>
      <c r="M85" s="227"/>
      <c r="N85" s="250"/>
      <c r="O85" s="223"/>
      <c r="P85" s="228"/>
      <c r="Q85" s="224"/>
      <c r="R85" s="224"/>
      <c r="S85" s="219"/>
      <c r="T85" s="219"/>
      <c r="U85" s="219"/>
      <c r="V85" s="219"/>
      <c r="W85" s="219"/>
      <c r="X85" s="219"/>
    </row>
    <row customHeight="true" ht="20" r="86">
      <c r="A86" s="208"/>
      <c r="B86" s="219"/>
      <c r="C86" s="219"/>
      <c r="D86" s="219"/>
      <c r="E86" s="225"/>
      <c r="F86" s="220"/>
      <c r="G86" s="219"/>
      <c r="H86" s="237" t="str">
        <v>12800026100123369</v>
      </c>
      <c r="I86" s="238" t="str">
        <v>亚朵星球 纯色全棉四件套 经典色</v>
      </c>
      <c r="J86" s="234" t="str">
        <v>床品尺寸：150cm；颜色：生椰姜茶；系列：普通系列；床品规格：150cm；床品款式：床笠款</v>
      </c>
      <c r="K86" s="235">
        <v>100</v>
      </c>
      <c r="L86" s="236">
        <v>45631</v>
      </c>
      <c r="M86" s="227"/>
      <c r="N86" s="250"/>
      <c r="O86" s="223"/>
      <c r="P86" s="228"/>
      <c r="Q86" s="224"/>
      <c r="R86" s="224"/>
      <c r="S86" s="219"/>
      <c r="T86" s="219"/>
      <c r="U86" s="219"/>
      <c r="V86" s="219"/>
      <c r="W86" s="219"/>
      <c r="X86" s="219"/>
    </row>
    <row customHeight="true" ht="20" r="87">
      <c r="A87" s="208"/>
      <c r="B87" s="219"/>
      <c r="C87" s="219"/>
      <c r="D87" s="219"/>
      <c r="E87" s="225"/>
      <c r="F87" s="220"/>
      <c r="G87" s="219"/>
      <c r="H87" s="237" t="str">
        <v>12800026100123372</v>
      </c>
      <c r="I87" s="238" t="str">
        <v>亚朵星球 纯色全棉四件套 经典色</v>
      </c>
      <c r="J87" s="234" t="str">
        <v>床品尺寸：150cm；颜色：生椰姜茶；系列：普通系列；床品规格：150cm；床品款式：床单款</v>
      </c>
      <c r="K87" s="235">
        <v>100</v>
      </c>
      <c r="L87" s="236">
        <v>45631</v>
      </c>
      <c r="M87" s="227"/>
      <c r="N87" s="250"/>
      <c r="O87" s="223"/>
      <c r="P87" s="228"/>
      <c r="Q87" s="224"/>
      <c r="R87" s="224"/>
      <c r="S87" s="219"/>
      <c r="T87" s="219"/>
      <c r="U87" s="219"/>
      <c r="V87" s="219"/>
      <c r="W87" s="219"/>
      <c r="X87" s="219"/>
    </row>
    <row customHeight="true" ht="20" r="88">
      <c r="A88" s="208"/>
      <c r="B88" s="219"/>
      <c r="C88" s="219"/>
      <c r="D88" s="219"/>
      <c r="E88" s="225"/>
      <c r="F88" s="220"/>
      <c r="G88" s="219"/>
      <c r="H88" s="237" t="str">
        <v>12800026100123373</v>
      </c>
      <c r="I88" s="238" t="str">
        <v>亚朵星球 纯色全棉四件套 经典色</v>
      </c>
      <c r="J88" s="234" t="str">
        <v>床品尺寸：180cm；颜色：生椰姜茶；系列：普通系列；床品规格：180cm；床品款式：床单款</v>
      </c>
      <c r="K88" s="235">
        <v>100</v>
      </c>
      <c r="L88" s="236">
        <v>45631</v>
      </c>
      <c r="M88" s="227"/>
      <c r="N88" s="250"/>
      <c r="O88" s="223"/>
      <c r="P88" s="228"/>
      <c r="Q88" s="224"/>
      <c r="R88" s="224"/>
      <c r="S88" s="219"/>
      <c r="T88" s="219"/>
      <c r="U88" s="219"/>
      <c r="V88" s="219"/>
      <c r="W88" s="219"/>
      <c r="X88" s="219"/>
    </row>
    <row customHeight="true" ht="20" r="89">
      <c r="A89" s="208"/>
      <c r="B89" s="219"/>
      <c r="C89" s="219"/>
      <c r="D89" s="219"/>
      <c r="E89" s="225"/>
      <c r="F89" s="220"/>
      <c r="G89" s="219"/>
      <c r="H89" s="237" t="str">
        <v>12800026100640371</v>
      </c>
      <c r="I89" s="238" t="str">
        <v>亚朵星球 纯色全棉四件套 夏日新色</v>
      </c>
      <c r="J89" s="234" t="str">
        <v>床品尺寸：180cm；颜色：松林青；系列：普通系列；床品规格：180cm；床品款式：床笠款</v>
      </c>
      <c r="K89" s="235">
        <v>300</v>
      </c>
      <c r="L89" s="236">
        <v>45631</v>
      </c>
      <c r="M89" s="227"/>
      <c r="N89" s="250"/>
      <c r="O89" s="223"/>
      <c r="P89" s="228"/>
      <c r="Q89" s="224"/>
      <c r="R89" s="224"/>
      <c r="S89" s="219"/>
      <c r="T89" s="219"/>
      <c r="U89" s="219"/>
      <c r="V89" s="219"/>
      <c r="W89" s="219"/>
      <c r="X89" s="219"/>
    </row>
    <row customHeight="true" ht="20" r="90">
      <c r="A90" s="208"/>
      <c r="B90" s="219"/>
      <c r="C90" s="219"/>
      <c r="D90" s="219"/>
      <c r="E90" s="225"/>
      <c r="F90" s="220"/>
      <c r="G90" s="219"/>
      <c r="H90" s="237" t="str">
        <v>12800025900223216</v>
      </c>
      <c r="I90" s="238" t="str">
        <v>亚朵星球 纯色全棉床笠</v>
      </c>
      <c r="J90" s="234" t="str">
        <v>床品尺寸：150*200；颜色：伯爵姜茶；系列：普通系列；床品规格：150cm</v>
      </c>
      <c r="K90" s="235">
        <v>100</v>
      </c>
      <c r="L90" s="236">
        <v>45636</v>
      </c>
      <c r="M90" s="227"/>
      <c r="N90" s="250"/>
      <c r="O90" s="223"/>
      <c r="P90" s="228"/>
      <c r="Q90" s="224"/>
      <c r="R90" s="224"/>
      <c r="S90" s="219"/>
      <c r="T90" s="219"/>
      <c r="U90" s="219"/>
      <c r="V90" s="219"/>
      <c r="W90" s="219"/>
      <c r="X90" s="219"/>
    </row>
    <row customHeight="true" ht="20" r="91">
      <c r="A91" s="208"/>
      <c r="B91" s="219"/>
      <c r="C91" s="219"/>
      <c r="D91" s="219"/>
      <c r="E91" s="225"/>
      <c r="F91" s="220"/>
      <c r="G91" s="219"/>
      <c r="H91" s="237" t="str">
        <v>12800025900223218</v>
      </c>
      <c r="I91" s="238" t="str">
        <v>亚朵星球 纯色全棉床笠</v>
      </c>
      <c r="J91" s="234" t="str">
        <v>床品尺寸：180*200cm；颜色：伯爵姜茶；系列：普通系列；床品规格：180cm</v>
      </c>
      <c r="K91" s="235">
        <v>100</v>
      </c>
      <c r="L91" s="236">
        <v>45636</v>
      </c>
      <c r="M91" s="227"/>
      <c r="N91" s="250"/>
      <c r="O91" s="223"/>
      <c r="P91" s="228"/>
      <c r="Q91" s="224"/>
      <c r="R91" s="224"/>
      <c r="S91" s="219"/>
      <c r="T91" s="219"/>
      <c r="U91" s="219"/>
      <c r="V91" s="219"/>
      <c r="W91" s="219"/>
      <c r="X91" s="219"/>
    </row>
    <row customHeight="true" ht="20" r="92">
      <c r="A92" s="208"/>
      <c r="B92" s="219"/>
      <c r="C92" s="219"/>
      <c r="D92" s="219"/>
      <c r="E92" s="225"/>
      <c r="F92" s="220"/>
      <c r="G92" s="219"/>
      <c r="H92" s="237" t="str">
        <v>1280002620032328</v>
      </c>
      <c r="I92" s="238" t="str">
        <v>亚朵星球 纯色全棉枕套</v>
      </c>
      <c r="J92" s="234" t="str">
        <v>床品尺寸：48*74cm；颜色：伯爵姜茶；系列：普通系列</v>
      </c>
      <c r="K92" s="235">
        <v>300</v>
      </c>
      <c r="L92" s="236">
        <v>45636</v>
      </c>
      <c r="M92" s="227"/>
      <c r="N92" s="250"/>
      <c r="O92" s="223"/>
      <c r="P92" s="228"/>
      <c r="Q92" s="224"/>
      <c r="R92" s="224"/>
      <c r="S92" s="219"/>
      <c r="T92" s="219"/>
      <c r="U92" s="219"/>
      <c r="V92" s="219"/>
      <c r="W92" s="219"/>
      <c r="X92" s="219"/>
    </row>
    <row customHeight="true" ht="20" r="93">
      <c r="A93" s="208"/>
      <c r="B93" s="219"/>
      <c r="C93" s="219"/>
      <c r="D93" s="219"/>
      <c r="E93" s="225"/>
      <c r="F93" s="220"/>
      <c r="G93" s="219"/>
      <c r="H93" s="237" t="str">
        <v>1280002620112338</v>
      </c>
      <c r="I93" s="238" t="str">
        <v>亚朵星球 纯色全棉枕套 单只装</v>
      </c>
      <c r="J93" s="234" t="str">
        <v>床品尺寸：48*74cm；颜色：生椰姜茶；系列：普通系列；床品规格：均码</v>
      </c>
      <c r="K93" s="235">
        <v>5000</v>
      </c>
      <c r="L93" s="236">
        <v>45636</v>
      </c>
      <c r="M93" s="227"/>
      <c r="N93" s="250"/>
      <c r="O93" s="223"/>
      <c r="P93" s="228"/>
      <c r="Q93" s="224"/>
      <c r="R93" s="224"/>
      <c r="S93" s="219"/>
      <c r="T93" s="219"/>
      <c r="U93" s="219"/>
      <c r="V93" s="219"/>
      <c r="W93" s="219"/>
      <c r="X93" s="219"/>
    </row>
    <row r="94">
      <c r="H94" s="231"/>
      <c r="N94" s="232"/>
    </row>
    <row r="95">
      <c r="H95" s="231"/>
      <c r="N95" s="232"/>
    </row>
    <row r="96">
      <c r="H96" s="231"/>
      <c r="N96" s="232"/>
    </row>
    <row r="97">
      <c r="H97" s="231"/>
      <c r="N97" s="232"/>
    </row>
    <row r="98">
      <c r="H98" s="231"/>
      <c r="N98" s="232"/>
    </row>
    <row r="99">
      <c r="H99" s="231"/>
      <c r="N99" s="232"/>
    </row>
    <row r="100">
      <c r="H100" s="231"/>
      <c r="N100" s="232"/>
    </row>
    <row r="101">
      <c r="H101" s="231"/>
      <c r="N101" s="232"/>
    </row>
    <row r="102">
      <c r="H102" s="231"/>
      <c r="N102" s="232"/>
    </row>
    <row r="103">
      <c r="H103" s="231"/>
      <c r="N103" s="232"/>
    </row>
    <row r="104">
      <c r="H104" s="231"/>
      <c r="N104" s="232"/>
    </row>
    <row r="105">
      <c r="H105" s="231"/>
      <c r="N105" s="232"/>
    </row>
    <row r="106">
      <c r="H106" s="231"/>
      <c r="N106" s="232"/>
    </row>
    <row r="107">
      <c r="H107" s="231"/>
      <c r="N107" s="232"/>
    </row>
    <row r="108">
      <c r="H108" s="231"/>
      <c r="N108" s="232"/>
    </row>
    <row r="109">
      <c r="H109" s="231"/>
      <c r="N109" s="232"/>
    </row>
    <row r="110">
      <c r="H110" s="231"/>
      <c r="N110" s="232"/>
    </row>
    <row r="111">
      <c r="H111" s="231"/>
      <c r="N111" s="232"/>
    </row>
    <row r="112">
      <c r="H112" s="231"/>
      <c r="N112" s="232"/>
    </row>
    <row r="113">
      <c r="H113" s="231"/>
      <c r="N113" s="232"/>
    </row>
    <row r="114">
      <c r="H114" s="231"/>
      <c r="N114" s="232"/>
    </row>
    <row r="115">
      <c r="H115" s="231"/>
      <c r="N115" s="232"/>
    </row>
    <row r="116">
      <c r="H116" s="231"/>
      <c r="N116" s="232"/>
    </row>
    <row r="117">
      <c r="H117" s="231"/>
      <c r="N117" s="232"/>
    </row>
    <row r="118">
      <c r="H118" s="231"/>
      <c r="N118" s="232"/>
    </row>
    <row r="119">
      <c r="H119" s="231"/>
      <c r="N119" s="232"/>
    </row>
    <row r="120">
      <c r="H120" s="231"/>
      <c r="N120" s="232"/>
    </row>
    <row r="121">
      <c r="H121" s="231"/>
      <c r="N121" s="232"/>
    </row>
    <row r="122">
      <c r="H122" s="231"/>
      <c r="N122" s="232"/>
    </row>
    <row r="123">
      <c r="H123" s="231"/>
      <c r="N123" s="232"/>
    </row>
    <row r="124">
      <c r="H124" s="231"/>
      <c r="N124" s="232"/>
    </row>
    <row r="125">
      <c r="H125" s="231"/>
      <c r="N125" s="232"/>
    </row>
    <row r="126">
      <c r="H126" s="231"/>
      <c r="N126" s="232"/>
    </row>
    <row r="127">
      <c r="H127" s="231"/>
      <c r="N127" s="232"/>
    </row>
    <row r="128">
      <c r="H128" s="231"/>
      <c r="N128" s="232"/>
    </row>
    <row r="129">
      <c r="H129" s="231"/>
      <c r="N129" s="232"/>
    </row>
    <row r="130">
      <c r="H130" s="231"/>
      <c r="N130" s="232"/>
    </row>
    <row r="131">
      <c r="H131" s="231"/>
      <c r="N131" s="232"/>
    </row>
    <row r="132">
      <c r="H132" s="231"/>
      <c r="N132" s="232"/>
    </row>
    <row r="133">
      <c r="H133" s="231"/>
      <c r="N133" s="232"/>
    </row>
    <row r="134">
      <c r="H134" s="231"/>
      <c r="N134" s="232"/>
    </row>
    <row r="135">
      <c r="H135" s="231"/>
      <c r="N135" s="232"/>
    </row>
    <row r="136">
      <c r="H136" s="231"/>
      <c r="N136" s="232"/>
    </row>
    <row r="137">
      <c r="H137" s="231"/>
      <c r="N137" s="232"/>
    </row>
    <row r="138">
      <c r="H138" s="231"/>
      <c r="N138" s="232"/>
    </row>
    <row r="139">
      <c r="H139" s="231"/>
      <c r="N139" s="232"/>
    </row>
    <row r="140">
      <c r="H140" s="231"/>
      <c r="N140" s="232"/>
    </row>
    <row r="141">
      <c r="H141" s="231"/>
      <c r="N141" s="232"/>
    </row>
    <row r="142">
      <c r="H142" s="231"/>
      <c r="N142" s="232"/>
    </row>
    <row r="143">
      <c r="H143" s="231"/>
      <c r="N143" s="232"/>
    </row>
    <row r="144">
      <c r="H144" s="231"/>
      <c r="N144" s="232"/>
    </row>
    <row r="145">
      <c r="H145" s="231"/>
      <c r="N145" s="232"/>
    </row>
    <row r="146">
      <c r="H146" s="231"/>
      <c r="N146" s="232"/>
    </row>
    <row r="147">
      <c r="H147" s="231"/>
      <c r="N147" s="232"/>
    </row>
    <row r="148">
      <c r="H148" s="231"/>
      <c r="N148" s="232"/>
    </row>
    <row r="149">
      <c r="H149" s="231"/>
      <c r="N149" s="232"/>
    </row>
    <row r="150">
      <c r="H150" s="231"/>
      <c r="N150" s="232"/>
    </row>
    <row r="151">
      <c r="H151" s="231"/>
      <c r="N151" s="232"/>
    </row>
    <row r="152">
      <c r="H152" s="231"/>
      <c r="N152" s="232"/>
    </row>
    <row r="153">
      <c r="H153" s="231"/>
      <c r="N153" s="232"/>
    </row>
    <row r="154">
      <c r="H154" s="231"/>
      <c r="N154" s="232"/>
    </row>
    <row r="155">
      <c r="H155" s="231"/>
      <c r="N155" s="232"/>
    </row>
    <row r="156">
      <c r="H156" s="231"/>
      <c r="N156" s="232"/>
    </row>
    <row r="157">
      <c r="H157" s="231"/>
      <c r="N157" s="232"/>
    </row>
    <row r="158">
      <c r="H158" s="231"/>
      <c r="N158" s="232"/>
    </row>
    <row r="159">
      <c r="H159" s="231"/>
      <c r="N159" s="232"/>
    </row>
    <row r="160">
      <c r="H160" s="231"/>
      <c r="N160" s="232"/>
    </row>
    <row r="161">
      <c r="H161" s="231"/>
      <c r="N161" s="232"/>
    </row>
    <row r="162">
      <c r="H162" s="231"/>
      <c r="N162" s="232"/>
    </row>
    <row r="163">
      <c r="H163" s="231"/>
      <c r="N163" s="232"/>
    </row>
    <row r="164">
      <c r="H164" s="231"/>
      <c r="N164" s="232"/>
    </row>
    <row r="165">
      <c r="H165" s="231"/>
      <c r="N165" s="232"/>
    </row>
    <row r="166">
      <c r="H166" s="231"/>
      <c r="N166" s="232"/>
    </row>
    <row r="167">
      <c r="H167" s="231"/>
      <c r="N167" s="232"/>
    </row>
    <row r="168">
      <c r="H168" s="231"/>
      <c r="N168" s="232"/>
    </row>
    <row r="169">
      <c r="H169" s="231"/>
      <c r="N169" s="232"/>
    </row>
    <row r="170">
      <c r="H170" s="231"/>
      <c r="N170" s="232"/>
    </row>
    <row r="171">
      <c r="H171" s="231"/>
      <c r="N171" s="232"/>
    </row>
    <row r="172">
      <c r="H172" s="231"/>
      <c r="N172" s="232"/>
    </row>
    <row r="173">
      <c r="H173" s="231"/>
      <c r="N173" s="232"/>
    </row>
    <row r="174">
      <c r="H174" s="231"/>
      <c r="N174" s="232"/>
    </row>
    <row r="175">
      <c r="H175" s="231"/>
      <c r="N175" s="232"/>
    </row>
    <row r="176">
      <c r="H176" s="231"/>
      <c r="N176" s="232"/>
    </row>
    <row r="177">
      <c r="H177" s="231"/>
      <c r="N177" s="232"/>
    </row>
    <row r="178">
      <c r="H178" s="231"/>
      <c r="N178" s="232"/>
    </row>
    <row r="179">
      <c r="H179" s="231"/>
      <c r="N179" s="232"/>
    </row>
    <row r="180">
      <c r="H180" s="231"/>
      <c r="N180" s="232"/>
    </row>
    <row r="181">
      <c r="H181" s="231"/>
      <c r="N181" s="232"/>
    </row>
    <row r="182">
      <c r="H182" s="231"/>
      <c r="N182" s="232"/>
    </row>
    <row r="183">
      <c r="H183" s="231"/>
      <c r="N183" s="232"/>
    </row>
    <row r="184">
      <c r="H184" s="231"/>
      <c r="N184" s="232"/>
    </row>
    <row r="185">
      <c r="H185" s="231"/>
      <c r="N185" s="232"/>
    </row>
    <row r="186">
      <c r="H186" s="231"/>
      <c r="N186" s="232"/>
    </row>
    <row r="187">
      <c r="H187" s="231"/>
      <c r="N187" s="232"/>
    </row>
    <row r="188">
      <c r="H188" s="231"/>
      <c r="N188" s="232"/>
    </row>
    <row r="189">
      <c r="H189" s="231"/>
      <c r="N189" s="232"/>
    </row>
    <row r="190">
      <c r="H190" s="231"/>
      <c r="N190" s="232"/>
    </row>
    <row r="191">
      <c r="H191" s="231"/>
      <c r="N191" s="232"/>
    </row>
    <row r="192">
      <c r="H192" s="231"/>
      <c r="N192" s="232"/>
    </row>
    <row r="193">
      <c r="H193" s="231"/>
      <c r="N193" s="232"/>
    </row>
    <row r="194">
      <c r="H194" s="231"/>
      <c r="N194" s="232"/>
    </row>
    <row r="195">
      <c r="H195" s="231"/>
      <c r="N195" s="232"/>
    </row>
    <row r="196">
      <c r="H196" s="231"/>
      <c r="N196" s="232"/>
    </row>
    <row r="197">
      <c r="H197" s="231"/>
      <c r="N197" s="232"/>
    </row>
    <row r="198">
      <c r="H198" s="231"/>
      <c r="N198" s="232"/>
    </row>
    <row r="199">
      <c r="H199" s="231"/>
      <c r="N199" s="232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1" xSplit="3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31"/>
    <col collapsed="false" customWidth="true" hidden="false" max="3" min="3" style="0" width="43"/>
    <col collapsed="false" customWidth="true" hidden="false" max="3" min="3" style="0" width="43"/>
    <col collapsed="false" customWidth="true" hidden="false" max="4" min="4" style="0" width="14"/>
    <col collapsed="false" customWidth="true" hidden="true" max="4" min="4" style="0" width="14"/>
    <col collapsed="false" customWidth="true" hidden="false" max="5" min="5" style="0" width="14"/>
    <col collapsed="false" customWidth="true" hidden="true" max="5" min="5" style="0" width="14"/>
    <col collapsed="false" customWidth="true" hidden="false" max="6" min="6" style="0" width="14"/>
    <col collapsed="false" customWidth="true" hidden="true" max="6" min="6" style="0" width="14"/>
    <col collapsed="false" customWidth="true" hidden="false" max="7" min="7" style="0" width="14"/>
    <col collapsed="false" customWidth="true" hidden="true" max="7" min="7" style="0" width="14"/>
    <col collapsed="false" customWidth="true" hidden="false" max="8" min="8" style="0" width="14"/>
    <col collapsed="false" customWidth="true" hidden="true" max="8" min="8" style="0" width="14"/>
    <col collapsed="false" customWidth="true" hidden="false" max="9" min="9" style="0" width="14"/>
    <col collapsed="false" customWidth="true" hidden="true" max="9" min="9" style="0" width="14"/>
    <col collapsed="false" customWidth="true" hidden="false" max="10" min="10" style="0" width="14"/>
    <col collapsed="false" customWidth="true" hidden="true" max="10" min="10" style="0" width="14"/>
    <col collapsed="false" customWidth="true" hidden="false" max="11" min="11" style="0" width="14"/>
    <col collapsed="false" customWidth="true" hidden="true" max="11" min="11" style="0" width="14"/>
    <col collapsed="false" customWidth="true" hidden="false" max="12" min="12" style="0" width="14"/>
    <col collapsed="false" customWidth="true" hidden="true" max="12" min="12" style="0" width="14"/>
    <col collapsed="false" customWidth="true" hidden="false" max="13" min="13" style="0" width="14"/>
    <col collapsed="false" customWidth="true" hidden="true" max="13" min="13" style="0" width="14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4"/>
    <col collapsed="false" customWidth="true" hidden="true" max="16" min="16" style="0" width="14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14"/>
    <col collapsed="false" customWidth="true" hidden="true" max="18" min="18" style="0" width="14"/>
    <col collapsed="false" customWidth="true" hidden="false" max="19" min="19" style="0" width="14"/>
    <col collapsed="false" customWidth="true" hidden="true" max="19" min="19" style="0" width="14"/>
    <col collapsed="false" customWidth="true" hidden="false" max="20" min="20" style="0" width="14"/>
    <col collapsed="false" customWidth="true" hidden="true" max="20" min="20" style="0" width="14"/>
    <col collapsed="false" customWidth="true" hidden="false" max="21" min="21" style="0" width="14"/>
    <col collapsed="false" customWidth="true" hidden="true" max="21" min="21" style="0" width="14"/>
    <col collapsed="false" customWidth="true" hidden="false" max="22" min="22" style="0" width="14"/>
    <col collapsed="false" customWidth="true" hidden="true" max="22" min="22" style="0" width="14"/>
    <col collapsed="false" customWidth="true" hidden="false" max="23" min="23" style="0" width="14"/>
    <col collapsed="false" customWidth="true" hidden="true" max="23" min="23" style="0" width="14"/>
    <col collapsed="false" customWidth="true" hidden="false" max="24" min="24" style="0" width="14"/>
    <col collapsed="false" customWidth="true" hidden="true" max="24" min="24" style="0" width="14"/>
    <col collapsed="false" customWidth="true" hidden="false" max="25" min="25" style="0" width="14"/>
    <col collapsed="false" customWidth="true" hidden="true" max="25" min="25" style="0" width="14"/>
    <col collapsed="false" customWidth="true" hidden="false" max="26" min="26" style="0" width="14"/>
    <col collapsed="false" customWidth="true" hidden="true" max="26" min="26" style="0" width="14"/>
    <col collapsed="false" customWidth="true" hidden="false" max="27" min="27" style="0" width="14"/>
    <col collapsed="false" customWidth="true" hidden="true" max="27" min="27" style="0" width="14"/>
    <col collapsed="false" customWidth="true" hidden="false" max="28" min="28" style="0" width="14"/>
    <col collapsed="false" customWidth="true" hidden="true" max="28" min="28" style="0" width="14"/>
    <col collapsed="false" customWidth="true" hidden="false" max="29" min="29" style="0" width="14"/>
    <col collapsed="false" customWidth="true" hidden="true" max="29" min="29" style="0" width="14"/>
    <col collapsed="false" customWidth="true" hidden="false" max="30" min="30" style="0" width="14"/>
    <col collapsed="false" customWidth="true" hidden="true" max="30" min="30" style="0" width="14"/>
    <col collapsed="false" customWidth="true" hidden="false" max="31" min="31" style="0" width="14"/>
    <col collapsed="false" customWidth="true" hidden="true" max="31" min="31" style="0" width="14"/>
    <col collapsed="false" customWidth="true" hidden="false" max="32" min="32" style="0" width="14"/>
    <col collapsed="false" customWidth="true" hidden="true" max="32" min="32" style="0" width="14"/>
    <col collapsed="false" customWidth="true" hidden="false" max="33" min="33" style="0" width="14"/>
    <col collapsed="false" customWidth="true" hidden="true" max="33" min="33" style="0" width="14"/>
    <col collapsed="false" customWidth="true" hidden="false" max="34" min="34" style="0" width="14"/>
    <col collapsed="false" customWidth="true" hidden="true" max="34" min="34" style="0" width="14"/>
    <col collapsed="false" customWidth="true" hidden="false" max="35" min="35" style="0" width="14"/>
    <col collapsed="false" customWidth="true" hidden="true" max="35" min="35" style="0" width="14"/>
    <col collapsed="false" customWidth="true" hidden="false" max="65" min="65" style="0" width="14"/>
  </cols>
  <sheetData>
    <row customHeight="true" ht="32" r="1">
      <c r="A1" s="288" t="str">
        <v>梦洛施床垫</v>
      </c>
      <c r="B1" s="290"/>
      <c r="C1" s="291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89"/>
      <c r="BC1" s="280"/>
      <c r="BD1" s="280"/>
      <c r="BE1" s="280"/>
      <c r="BF1" s="280"/>
      <c r="BG1" s="280"/>
      <c r="BH1" s="280"/>
      <c r="BI1" s="280"/>
      <c r="BJ1" s="280"/>
      <c r="BK1" s="280"/>
      <c r="BL1" s="280"/>
      <c r="BM1" s="280"/>
    </row>
    <row r="2">
      <c r="A2" s="298" t="str">
        <v>总实际交货进度</v>
      </c>
      <c r="B2" s="217"/>
      <c r="C2" s="217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</row>
    <row r="3">
      <c r="A3" s="294" t="str">
        <v>sku编码</v>
      </c>
      <c r="B3" s="294" t="str">
        <v>商品名称</v>
      </c>
      <c r="C3" s="294" t="str">
        <v>规格</v>
      </c>
      <c r="D3" s="296"/>
      <c r="E3" s="296"/>
      <c r="F3" s="296"/>
      <c r="G3" s="296" t="str">
        <v>合计在途
截止10-25</v>
      </c>
      <c r="H3" s="296" t="str">
        <v>已入库</v>
      </c>
      <c r="I3" s="296" t="str">
        <v>未入库</v>
      </c>
      <c r="J3" s="296" t="str">
        <v>校对
数量</v>
      </c>
      <c r="K3" s="296" t="str">
        <v>送货仓库</v>
      </c>
      <c r="L3" s="293">
        <v>45590</v>
      </c>
      <c r="M3" s="293">
        <v>45591</v>
      </c>
      <c r="N3" s="293">
        <v>45592</v>
      </c>
      <c r="O3" s="293">
        <v>45593</v>
      </c>
      <c r="P3" s="293">
        <v>45594</v>
      </c>
      <c r="Q3" s="293">
        <v>45595</v>
      </c>
      <c r="R3" s="293">
        <v>45596</v>
      </c>
      <c r="S3" s="293">
        <v>45597</v>
      </c>
      <c r="T3" s="293">
        <v>45598</v>
      </c>
      <c r="U3" s="293">
        <v>45599</v>
      </c>
      <c r="V3" s="293">
        <v>45600</v>
      </c>
      <c r="W3" s="293">
        <v>45601</v>
      </c>
      <c r="X3" s="293">
        <v>45602</v>
      </c>
      <c r="Y3" s="293">
        <v>45603</v>
      </c>
      <c r="Z3" s="293">
        <v>45604</v>
      </c>
      <c r="AA3" s="293">
        <v>45605</v>
      </c>
      <c r="AB3" s="293">
        <v>45606</v>
      </c>
      <c r="AC3" s="293">
        <v>45607</v>
      </c>
      <c r="AD3" s="293">
        <v>45608</v>
      </c>
      <c r="AE3" s="293">
        <v>45609</v>
      </c>
      <c r="AF3" s="293">
        <v>45610</v>
      </c>
      <c r="AG3" s="293">
        <v>45611</v>
      </c>
      <c r="AH3" s="293">
        <v>45612</v>
      </c>
      <c r="AI3" s="293">
        <v>45613</v>
      </c>
      <c r="AJ3" s="293">
        <v>45614</v>
      </c>
      <c r="AK3" s="293">
        <v>45615</v>
      </c>
      <c r="AL3" s="293">
        <v>45616</v>
      </c>
      <c r="AM3" s="293">
        <v>45617</v>
      </c>
      <c r="AN3" s="293">
        <v>45618</v>
      </c>
      <c r="AO3" s="293">
        <v>45619</v>
      </c>
      <c r="AP3" s="293">
        <v>45620</v>
      </c>
      <c r="AQ3" s="293">
        <v>45621</v>
      </c>
      <c r="AR3" s="293">
        <v>45622</v>
      </c>
      <c r="AS3" s="293">
        <v>45623</v>
      </c>
      <c r="AT3" s="293">
        <v>45624</v>
      </c>
      <c r="AU3" s="293">
        <v>45625</v>
      </c>
      <c r="AV3" s="293">
        <v>45626</v>
      </c>
      <c r="AW3" s="293">
        <v>45627</v>
      </c>
      <c r="AX3" s="293">
        <v>45628</v>
      </c>
      <c r="AY3" s="293">
        <v>45629</v>
      </c>
      <c r="AZ3" s="293">
        <v>45630</v>
      </c>
      <c r="BA3" s="293">
        <v>45631</v>
      </c>
      <c r="BB3" s="293">
        <v>45632</v>
      </c>
      <c r="BC3" s="293">
        <v>45633</v>
      </c>
      <c r="BD3" s="293">
        <v>45634</v>
      </c>
      <c r="BE3" s="293">
        <v>45635</v>
      </c>
      <c r="BF3" s="293">
        <v>45636</v>
      </c>
      <c r="BG3" s="293">
        <v>45637</v>
      </c>
      <c r="BH3" s="293">
        <v>45638</v>
      </c>
      <c r="BI3" s="293">
        <v>45639</v>
      </c>
      <c r="BJ3" s="293">
        <v>45640</v>
      </c>
      <c r="BK3" s="293">
        <v>45641</v>
      </c>
      <c r="BL3" s="280"/>
      <c r="BM3" s="280"/>
    </row>
    <row r="4">
      <c r="A4" s="302" t="str">
        <v>0105100050-1.2-22</v>
      </c>
      <c r="B4" s="213" t="str">
        <v>亚朵星球 普兰特双面护脊床垫</v>
      </c>
      <c r="C4" s="276" t="str">
        <v>默认,120cm,普通系列,120*200*22cm</v>
      </c>
      <c r="D4" s="219"/>
      <c r="E4" s="219"/>
      <c r="F4" s="219"/>
      <c r="G4" s="219">
        <v>1450</v>
      </c>
      <c r="H4" s="279">
        <f>SUM(M4:AF4)</f>
      </c>
      <c r="I4" s="279">
        <f>G4-H4</f>
      </c>
      <c r="J4" s="299">
        <f>SUM(M4:BA4)-G4</f>
      </c>
      <c r="K4" s="301" t="str">
        <v>淮安仓+菜鸟仓（合计）</v>
      </c>
      <c r="L4" s="219"/>
      <c r="M4" s="299"/>
      <c r="N4" s="299"/>
      <c r="O4" s="299"/>
      <c r="P4" s="219"/>
      <c r="Q4" s="219"/>
      <c r="R4" s="219"/>
      <c r="S4" s="219"/>
      <c r="T4" s="281">
        <v>171</v>
      </c>
      <c r="U4" s="281">
        <v>0</v>
      </c>
      <c r="V4" s="281">
        <v>0</v>
      </c>
      <c r="W4" s="281">
        <v>0</v>
      </c>
      <c r="X4" s="281">
        <v>200</v>
      </c>
      <c r="Y4" s="281">
        <v>0</v>
      </c>
      <c r="Z4" s="281">
        <v>123</v>
      </c>
      <c r="AA4" s="281">
        <v>0</v>
      </c>
      <c r="AB4" s="281">
        <v>200</v>
      </c>
      <c r="AC4" s="281">
        <v>200</v>
      </c>
      <c r="AD4" s="281">
        <v>0</v>
      </c>
      <c r="AE4" s="281">
        <v>0</v>
      </c>
      <c r="AF4" s="281">
        <v>6</v>
      </c>
      <c r="AG4" s="281">
        <v>0</v>
      </c>
      <c r="AH4" s="281">
        <v>0</v>
      </c>
      <c r="AI4" s="281">
        <v>0</v>
      </c>
      <c r="AJ4" s="219">
        <v>0</v>
      </c>
      <c r="AK4" s="219">
        <v>0</v>
      </c>
      <c r="AL4" s="219">
        <v>200</v>
      </c>
      <c r="AM4" s="219">
        <v>0</v>
      </c>
      <c r="AN4" s="219">
        <v>0</v>
      </c>
      <c r="AO4" s="219">
        <v>0</v>
      </c>
      <c r="AP4" s="219">
        <v>0</v>
      </c>
      <c r="AQ4" s="219">
        <v>0</v>
      </c>
      <c r="AR4" s="219">
        <v>0</v>
      </c>
      <c r="AS4" s="219">
        <v>0</v>
      </c>
      <c r="AT4" s="219">
        <v>0</v>
      </c>
      <c r="AU4" s="219">
        <v>0</v>
      </c>
      <c r="AV4" s="219">
        <v>0</v>
      </c>
      <c r="AW4" s="219">
        <v>0</v>
      </c>
      <c r="AX4" s="219">
        <v>0</v>
      </c>
      <c r="AY4" s="219">
        <v>0</v>
      </c>
      <c r="AZ4" s="219">
        <v>150</v>
      </c>
      <c r="BA4" s="219">
        <v>0</v>
      </c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M4">
        <f>SUM(AF4:BL4)</f>
      </c>
    </row>
    <row r="5">
      <c r="A5" s="302" t="str">
        <v>0105100050-1.5-22</v>
      </c>
      <c r="B5" s="213" t="str">
        <v>亚朵星球 普兰特双面护脊床垫</v>
      </c>
      <c r="C5" s="276" t="str">
        <v>默认,150cm,普通系列,150*200*22cm</v>
      </c>
      <c r="D5" s="219"/>
      <c r="E5" s="219"/>
      <c r="F5" s="219"/>
      <c r="G5" s="219">
        <v>4225</v>
      </c>
      <c r="H5" s="279">
        <f>SUM(M5:AF5)</f>
      </c>
      <c r="I5" s="279">
        <f>G5-H5</f>
      </c>
      <c r="J5" s="299">
        <f>SUM(M5:BA5)-G5</f>
      </c>
      <c r="K5" s="301"/>
      <c r="L5" s="299">
        <v>40</v>
      </c>
      <c r="M5" s="299"/>
      <c r="N5" s="299">
        <v>212</v>
      </c>
      <c r="O5" s="299">
        <v>182</v>
      </c>
      <c r="P5" s="299">
        <v>0</v>
      </c>
      <c r="Q5" s="299">
        <v>431</v>
      </c>
      <c r="R5" s="219"/>
      <c r="S5" s="219"/>
      <c r="T5" s="281"/>
      <c r="U5" s="281">
        <v>0</v>
      </c>
      <c r="V5" s="281">
        <v>0</v>
      </c>
      <c r="W5" s="281">
        <v>73</v>
      </c>
      <c r="X5" s="281">
        <v>128</v>
      </c>
      <c r="Y5" s="281">
        <v>216</v>
      </c>
      <c r="Z5" s="281">
        <v>115</v>
      </c>
      <c r="AA5" s="281">
        <v>0</v>
      </c>
      <c r="AB5" s="281">
        <v>66</v>
      </c>
      <c r="AC5" s="281">
        <v>206</v>
      </c>
      <c r="AD5" s="281">
        <v>216</v>
      </c>
      <c r="AE5" s="281">
        <v>150</v>
      </c>
      <c r="AF5" s="281">
        <v>0</v>
      </c>
      <c r="AG5" s="281">
        <v>216</v>
      </c>
      <c r="AH5" s="281">
        <v>0</v>
      </c>
      <c r="AI5" s="281">
        <v>216</v>
      </c>
      <c r="AJ5" s="219">
        <v>216</v>
      </c>
      <c r="AK5" s="219">
        <v>286</v>
      </c>
      <c r="AL5" s="219">
        <v>237</v>
      </c>
      <c r="AM5" s="219">
        <v>0</v>
      </c>
      <c r="AN5" s="219">
        <v>0</v>
      </c>
      <c r="AO5" s="219">
        <v>0</v>
      </c>
      <c r="AP5" s="219">
        <v>216</v>
      </c>
      <c r="AQ5" s="219">
        <v>0</v>
      </c>
      <c r="AR5" s="219">
        <v>0</v>
      </c>
      <c r="AS5" s="219">
        <v>216</v>
      </c>
      <c r="AT5" s="219">
        <v>0</v>
      </c>
      <c r="AU5" s="219">
        <v>216</v>
      </c>
      <c r="AV5" s="219">
        <v>0</v>
      </c>
      <c r="AW5" s="219">
        <v>0</v>
      </c>
      <c r="AX5" s="219">
        <v>216</v>
      </c>
      <c r="AY5" s="219">
        <v>216</v>
      </c>
      <c r="AZ5" s="219">
        <v>36</v>
      </c>
      <c r="BA5" s="219">
        <v>0</v>
      </c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M5">
        <f>SUM(AF5:BL5)</f>
      </c>
    </row>
    <row r="6">
      <c r="A6" s="302" t="str">
        <v>0105100050-1.8-22</v>
      </c>
      <c r="B6" s="213" t="str">
        <v>亚朵星球 普兰特双面护脊床垫</v>
      </c>
      <c r="C6" s="276" t="str">
        <v>默认,180cm,普通系列,180*200*22cm</v>
      </c>
      <c r="D6" s="219"/>
      <c r="E6" s="219"/>
      <c r="F6" s="219"/>
      <c r="G6" s="219">
        <v>7315</v>
      </c>
      <c r="H6" s="279">
        <f>SUM(M6:AF6)</f>
      </c>
      <c r="I6" s="279">
        <f>G6-H6</f>
      </c>
      <c r="J6" s="299">
        <f>SUM(M6:BA6)-G6</f>
      </c>
      <c r="K6" s="301"/>
      <c r="L6" s="299">
        <v>142</v>
      </c>
      <c r="M6" s="299">
        <v>346</v>
      </c>
      <c r="N6" s="299"/>
      <c r="O6" s="299">
        <v>172</v>
      </c>
      <c r="P6" s="299">
        <v>173</v>
      </c>
      <c r="Q6" s="299">
        <v>0</v>
      </c>
      <c r="R6" s="299">
        <v>446</v>
      </c>
      <c r="S6" s="219"/>
      <c r="T6" s="281">
        <v>173</v>
      </c>
      <c r="U6" s="281">
        <v>173</v>
      </c>
      <c r="V6" s="281">
        <v>0</v>
      </c>
      <c r="W6" s="281">
        <v>173</v>
      </c>
      <c r="X6" s="281">
        <v>173</v>
      </c>
      <c r="Y6" s="281">
        <v>0</v>
      </c>
      <c r="Z6" s="281">
        <v>173</v>
      </c>
      <c r="AA6" s="281">
        <v>173</v>
      </c>
      <c r="AB6" s="281">
        <v>173</v>
      </c>
      <c r="AC6" s="281">
        <v>0</v>
      </c>
      <c r="AD6" s="281">
        <v>173</v>
      </c>
      <c r="AE6" s="281">
        <v>173</v>
      </c>
      <c r="AF6" s="281">
        <v>173</v>
      </c>
      <c r="AG6" s="281">
        <v>173</v>
      </c>
      <c r="AH6" s="281">
        <v>173</v>
      </c>
      <c r="AI6" s="281">
        <v>173</v>
      </c>
      <c r="AJ6" s="281">
        <v>173</v>
      </c>
      <c r="AK6" s="219">
        <v>0</v>
      </c>
      <c r="AL6" s="219">
        <v>15</v>
      </c>
      <c r="AM6" s="219">
        <v>346</v>
      </c>
      <c r="AN6" s="219">
        <v>173</v>
      </c>
      <c r="AO6" s="219">
        <v>346</v>
      </c>
      <c r="AP6" s="219">
        <v>0</v>
      </c>
      <c r="AQ6" s="219">
        <v>288</v>
      </c>
      <c r="AR6" s="219">
        <v>600</v>
      </c>
      <c r="AS6" s="219">
        <v>173</v>
      </c>
      <c r="AT6" s="219">
        <v>346</v>
      </c>
      <c r="AU6" s="219">
        <v>173</v>
      </c>
      <c r="AV6" s="219">
        <v>173</v>
      </c>
      <c r="AW6" s="219">
        <v>346</v>
      </c>
      <c r="AX6" s="219">
        <v>173</v>
      </c>
      <c r="AY6" s="219">
        <v>0</v>
      </c>
      <c r="AZ6" s="219">
        <v>116</v>
      </c>
      <c r="BA6" s="219">
        <v>0</v>
      </c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M6">
        <f>SUM(AF6:BL6)</f>
      </c>
    </row>
    <row r="7">
      <c r="A7" s="302" t="str">
        <v>0105100052-1.5</v>
      </c>
      <c r="B7" s="276" t="str">
        <v>亚朵星球 普兰特五区舒压垫</v>
      </c>
      <c r="C7" s="276" t="str">
        <v>默认,150cm,普通系列,150*200*7cm</v>
      </c>
      <c r="D7" s="219"/>
      <c r="E7" s="219"/>
      <c r="F7" s="219"/>
      <c r="G7" s="219">
        <v>1900</v>
      </c>
      <c r="H7" s="279">
        <f>SUM(M7:AF7)</f>
      </c>
      <c r="I7" s="279">
        <f>G7-H7</f>
      </c>
      <c r="J7" s="299">
        <f>SUM(M7:BA7)-G7</f>
      </c>
      <c r="K7" s="301"/>
      <c r="L7" s="299">
        <v>200</v>
      </c>
      <c r="M7" s="299"/>
      <c r="N7" s="299"/>
      <c r="O7" s="299">
        <v>100</v>
      </c>
      <c r="P7" s="299"/>
      <c r="Q7" s="219"/>
      <c r="R7" s="299">
        <v>100</v>
      </c>
      <c r="S7" s="219"/>
      <c r="T7" s="281">
        <v>200</v>
      </c>
      <c r="U7" s="281">
        <v>0</v>
      </c>
      <c r="V7" s="281">
        <v>0</v>
      </c>
      <c r="W7" s="281">
        <v>200</v>
      </c>
      <c r="X7" s="281">
        <v>200</v>
      </c>
      <c r="Y7" s="281">
        <v>0</v>
      </c>
      <c r="Z7" s="281">
        <v>0</v>
      </c>
      <c r="AA7" s="281">
        <v>100</v>
      </c>
      <c r="AB7" s="281">
        <v>0</v>
      </c>
      <c r="AC7" s="281">
        <v>100</v>
      </c>
      <c r="AD7" s="281">
        <v>0</v>
      </c>
      <c r="AE7" s="281">
        <v>100</v>
      </c>
      <c r="AF7" s="281">
        <v>0</v>
      </c>
      <c r="AG7" s="281">
        <v>0</v>
      </c>
      <c r="AH7" s="281">
        <v>0</v>
      </c>
      <c r="AI7" s="281">
        <v>0</v>
      </c>
      <c r="AJ7" s="219">
        <v>0</v>
      </c>
      <c r="AK7" s="219">
        <v>0</v>
      </c>
      <c r="AL7" s="219">
        <v>300</v>
      </c>
      <c r="AM7" s="219">
        <v>0</v>
      </c>
      <c r="AN7" s="219">
        <v>0</v>
      </c>
      <c r="AO7" s="219">
        <v>0</v>
      </c>
      <c r="AP7" s="219">
        <v>0</v>
      </c>
      <c r="AQ7" s="219">
        <v>100</v>
      </c>
      <c r="AR7" s="219">
        <v>0</v>
      </c>
      <c r="AS7" s="219">
        <v>0</v>
      </c>
      <c r="AT7" s="219">
        <v>0</v>
      </c>
      <c r="AU7" s="219">
        <v>0</v>
      </c>
      <c r="AV7" s="219">
        <v>200</v>
      </c>
      <c r="AW7" s="219">
        <v>0</v>
      </c>
      <c r="AX7" s="219">
        <v>0</v>
      </c>
      <c r="AY7" s="219">
        <v>0</v>
      </c>
      <c r="AZ7" s="219">
        <v>100</v>
      </c>
      <c r="BA7" s="219">
        <v>0</v>
      </c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M7">
        <f>SUM(AF7:BL7)</f>
      </c>
    </row>
    <row r="8">
      <c r="A8" s="302" t="str">
        <v>0105100052-1.8</v>
      </c>
      <c r="B8" s="276" t="str">
        <v>亚朵星球 普兰特五区舒压垫</v>
      </c>
      <c r="C8" s="276" t="str">
        <v>默认,180cm,普通系列,180*200*7cm</v>
      </c>
      <c r="D8" s="219"/>
      <c r="E8" s="219"/>
      <c r="F8" s="219"/>
      <c r="G8" s="219">
        <v>2100</v>
      </c>
      <c r="H8" s="279">
        <f>SUM(M8:AF8)</f>
      </c>
      <c r="I8" s="279">
        <f>G8-H8</f>
      </c>
      <c r="J8" s="299">
        <f>SUM(M8:BA8)-G8</f>
      </c>
      <c r="K8" s="301"/>
      <c r="L8" s="299">
        <v>150</v>
      </c>
      <c r="M8" s="300"/>
      <c r="N8" s="300"/>
      <c r="O8" s="300"/>
      <c r="P8" s="219"/>
      <c r="Q8" s="219"/>
      <c r="R8" s="299">
        <v>150</v>
      </c>
      <c r="S8" s="219"/>
      <c r="T8" s="281">
        <v>0</v>
      </c>
      <c r="U8" s="281">
        <v>0</v>
      </c>
      <c r="V8" s="281">
        <v>0</v>
      </c>
      <c r="W8" s="281">
        <v>200</v>
      </c>
      <c r="X8" s="281">
        <v>100</v>
      </c>
      <c r="Y8" s="281">
        <v>0</v>
      </c>
      <c r="Z8" s="281">
        <v>0</v>
      </c>
      <c r="AA8" s="281">
        <v>500</v>
      </c>
      <c r="AB8" s="281">
        <v>0</v>
      </c>
      <c r="AC8" s="281">
        <v>100</v>
      </c>
      <c r="AD8" s="281">
        <v>0</v>
      </c>
      <c r="AE8" s="281">
        <v>85</v>
      </c>
      <c r="AF8" s="281">
        <v>0</v>
      </c>
      <c r="AG8" s="281">
        <v>0</v>
      </c>
      <c r="AH8" s="281">
        <v>0</v>
      </c>
      <c r="AI8" s="281">
        <v>0</v>
      </c>
      <c r="AJ8" s="219">
        <v>0</v>
      </c>
      <c r="AK8" s="219">
        <v>0</v>
      </c>
      <c r="AL8" s="219">
        <v>115</v>
      </c>
      <c r="AM8" s="219">
        <v>0</v>
      </c>
      <c r="AN8" s="219">
        <v>0</v>
      </c>
      <c r="AO8" s="219">
        <v>0</v>
      </c>
      <c r="AP8" s="219">
        <v>0</v>
      </c>
      <c r="AQ8" s="219">
        <v>100</v>
      </c>
      <c r="AR8" s="219">
        <v>0</v>
      </c>
      <c r="AS8" s="219">
        <v>0</v>
      </c>
      <c r="AT8" s="219">
        <v>0</v>
      </c>
      <c r="AU8" s="219">
        <v>0</v>
      </c>
      <c r="AV8" s="219">
        <v>350</v>
      </c>
      <c r="AW8" s="219">
        <v>0</v>
      </c>
      <c r="AX8" s="219">
        <v>0</v>
      </c>
      <c r="AY8" s="219">
        <v>0</v>
      </c>
      <c r="AZ8" s="219">
        <v>0</v>
      </c>
      <c r="BA8" s="219">
        <v>0</v>
      </c>
      <c r="BB8" s="219"/>
      <c r="BC8" s="219"/>
      <c r="BD8" s="219"/>
      <c r="BE8" s="219"/>
      <c r="BF8" s="219"/>
      <c r="BG8" s="219"/>
      <c r="BH8" s="219"/>
      <c r="BI8" s="219"/>
      <c r="BJ8" s="219"/>
      <c r="BK8" s="219"/>
      <c r="BM8">
        <f>SUM(AF8:BL8)</f>
      </c>
    </row>
    <row r="9">
      <c r="A9" s="284"/>
      <c r="C9" s="284"/>
      <c r="D9" s="37"/>
      <c r="E9" s="37"/>
      <c r="F9" s="37"/>
      <c r="G9" s="37"/>
    </row>
    <row r="10">
      <c r="A10" s="284"/>
      <c r="C10" s="284"/>
      <c r="D10" s="37"/>
      <c r="E10" s="37"/>
      <c r="F10" s="37"/>
      <c r="G10" s="37"/>
    </row>
    <row customHeight="true" ht="36" r="11">
      <c r="A11" s="288" t="str">
        <v>恒威床垫</v>
      </c>
      <c r="B11" s="290"/>
      <c r="C11" s="291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</row>
    <row r="12">
      <c r="A12" s="298" t="str">
        <v>实际交货进度</v>
      </c>
      <c r="B12" s="296"/>
      <c r="C12" s="298"/>
      <c r="D12" s="37"/>
      <c r="E12" s="37"/>
      <c r="F12" s="37"/>
      <c r="G12" s="37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</row>
    <row customHeight="true" ht="40" r="13">
      <c r="A13" s="294" t="str">
        <v>sku编码</v>
      </c>
      <c r="B13" s="292" t="str">
        <v>商品名称</v>
      </c>
      <c r="C13" s="294" t="str">
        <v>规格</v>
      </c>
      <c r="D13" s="303" t="str">
        <v>求和项:在途量截止24号</v>
      </c>
      <c r="E13" s="292" t="str">
        <v>10月订单</v>
      </c>
      <c r="F13" s="292" t="str">
        <v>返修</v>
      </c>
      <c r="G13" s="295" t="str">
        <v>合计在途</v>
      </c>
      <c r="H13" s="295" t="str">
        <v>已入库</v>
      </c>
      <c r="I13" s="295" t="str">
        <v>未入库</v>
      </c>
      <c r="J13" s="295" t="str">
        <v>未排期数量</v>
      </c>
      <c r="K13" s="295" t="str">
        <v>送货仓库</v>
      </c>
      <c r="L13" s="293">
        <v>45590</v>
      </c>
      <c r="M13" s="293">
        <v>45591</v>
      </c>
      <c r="N13" s="293">
        <v>45592</v>
      </c>
      <c r="O13" s="293">
        <v>45593</v>
      </c>
      <c r="P13" s="293">
        <v>45594</v>
      </c>
      <c r="Q13" s="293">
        <v>45595</v>
      </c>
      <c r="R13" s="293">
        <v>45596</v>
      </c>
      <c r="S13" s="293">
        <v>45597</v>
      </c>
      <c r="T13" s="293">
        <v>45598</v>
      </c>
      <c r="U13" s="293">
        <v>45599</v>
      </c>
      <c r="V13" s="293">
        <v>45600</v>
      </c>
      <c r="W13" s="293">
        <v>45601</v>
      </c>
      <c r="X13" s="293">
        <v>45602</v>
      </c>
      <c r="Y13" s="293">
        <v>45603</v>
      </c>
      <c r="Z13" s="293">
        <v>45604</v>
      </c>
      <c r="AA13" s="293">
        <v>45605</v>
      </c>
      <c r="AB13" s="293">
        <v>45606</v>
      </c>
      <c r="AC13" s="293">
        <v>45607</v>
      </c>
      <c r="AD13" s="293">
        <v>45608</v>
      </c>
      <c r="AE13" s="293">
        <v>45609</v>
      </c>
      <c r="AF13" s="293">
        <v>45610</v>
      </c>
      <c r="AG13" s="293">
        <v>45611</v>
      </c>
      <c r="AH13" s="293">
        <v>45612</v>
      </c>
      <c r="AI13" s="293">
        <v>45613</v>
      </c>
      <c r="AJ13" s="293">
        <v>45614</v>
      </c>
      <c r="AK13" s="293">
        <v>45615</v>
      </c>
      <c r="AL13" s="293">
        <v>45616</v>
      </c>
      <c r="AM13" s="293">
        <v>45617</v>
      </c>
      <c r="AN13" s="293">
        <v>45618</v>
      </c>
      <c r="AO13" s="293">
        <v>45619</v>
      </c>
      <c r="AP13" s="293">
        <v>45620</v>
      </c>
      <c r="AQ13" s="293">
        <v>45621</v>
      </c>
      <c r="AR13" s="293">
        <v>45622</v>
      </c>
      <c r="AS13" s="293">
        <v>45623</v>
      </c>
      <c r="AT13" s="293">
        <v>45624</v>
      </c>
      <c r="AU13" s="293">
        <v>45625</v>
      </c>
      <c r="AV13" s="293">
        <v>45626</v>
      </c>
      <c r="AW13" s="293">
        <v>45627</v>
      </c>
      <c r="AX13" s="293">
        <v>45628</v>
      </c>
      <c r="AY13" s="293">
        <v>45629</v>
      </c>
      <c r="AZ13" s="293">
        <v>45630</v>
      </c>
      <c r="BA13" s="293">
        <v>45631</v>
      </c>
      <c r="BB13" s="293">
        <v>45632</v>
      </c>
      <c r="BC13" s="293">
        <v>45633</v>
      </c>
      <c r="BD13" s="293">
        <v>45634</v>
      </c>
      <c r="BE13" s="293">
        <v>45635</v>
      </c>
      <c r="BF13" s="293">
        <v>45636</v>
      </c>
      <c r="BG13" s="293">
        <v>45637</v>
      </c>
      <c r="BH13" s="293">
        <v>45638</v>
      </c>
      <c r="BI13" s="293">
        <v>45639</v>
      </c>
      <c r="BJ13" s="293">
        <v>45640</v>
      </c>
      <c r="BK13" s="293">
        <v>45641</v>
      </c>
    </row>
    <row r="14">
      <c r="A14" s="277" t="str">
        <v>0105100051-0.9</v>
      </c>
      <c r="B14" s="285" t="str">
        <v>亚朵星球 普兰特空气感薄垫</v>
      </c>
      <c r="C14" s="277" t="str">
        <v>颜色:默认,床品规格:常规,床品尺寸:90*190*5cm,系列:普通系列</v>
      </c>
      <c r="D14" s="285">
        <v>7800</v>
      </c>
      <c r="E14" s="285">
        <v>500</v>
      </c>
      <c r="F14" s="285">
        <v>345</v>
      </c>
      <c r="G14" s="285">
        <f>D14+E14+F14</f>
      </c>
      <c r="H14" s="279">
        <f>SUM(L14:AF14)</f>
      </c>
      <c r="I14" s="279">
        <f>G14-H14</f>
      </c>
      <c r="J14" s="287">
        <f>SUM(L14:BK14)-G14</f>
      </c>
      <c r="K14" s="279"/>
      <c r="L14" s="285"/>
      <c r="M14" s="285"/>
      <c r="N14" s="297"/>
      <c r="O14" s="285"/>
      <c r="P14" s="285"/>
      <c r="Q14" s="287"/>
      <c r="R14" s="287"/>
      <c r="S14" s="285"/>
      <c r="T14" s="287">
        <v>907</v>
      </c>
      <c r="U14" s="285"/>
      <c r="V14" s="285"/>
      <c r="W14" s="286">
        <v>438</v>
      </c>
      <c r="X14" s="285"/>
      <c r="Y14" s="285"/>
      <c r="Z14" s="285"/>
      <c r="AA14" s="285"/>
      <c r="AB14" s="286"/>
      <c r="AC14" s="286"/>
      <c r="AD14" s="286">
        <v>1000</v>
      </c>
      <c r="AE14" s="285"/>
      <c r="AF14" s="286"/>
      <c r="AG14" s="286"/>
      <c r="AH14" s="286"/>
      <c r="AI14" s="286">
        <v>1000</v>
      </c>
      <c r="AJ14" s="285"/>
      <c r="AK14" s="285"/>
      <c r="AL14" s="285"/>
      <c r="AM14" s="285">
        <v>1000</v>
      </c>
      <c r="AN14" s="285"/>
      <c r="AO14" s="285"/>
      <c r="AP14" s="285"/>
      <c r="AQ14" s="279"/>
      <c r="AR14" s="279"/>
      <c r="AS14" s="279"/>
      <c r="AT14" s="279"/>
      <c r="AU14" s="279"/>
      <c r="AV14" s="279"/>
      <c r="AW14" s="279">
        <v>800</v>
      </c>
      <c r="AX14" s="279"/>
      <c r="AY14" s="279"/>
      <c r="AZ14" s="279"/>
      <c r="BA14" s="279">
        <v>1000</v>
      </c>
      <c r="BB14" s="279"/>
      <c r="BC14" s="279"/>
      <c r="BD14" s="279"/>
      <c r="BE14" s="279"/>
      <c r="BF14" s="279">
        <v>1000</v>
      </c>
      <c r="BG14" s="279"/>
      <c r="BH14" s="279"/>
      <c r="BI14" s="279"/>
      <c r="BJ14" s="279"/>
      <c r="BK14" s="279"/>
      <c r="BL14">
        <v>1505</v>
      </c>
      <c r="BM14">
        <f>SUM(AF14:BK14)</f>
      </c>
    </row>
    <row r="15">
      <c r="A15" s="277" t="str">
        <v>0105100051-1.2</v>
      </c>
      <c r="B15" s="285" t="str">
        <v>亚朵星球 普兰特空气感薄垫</v>
      </c>
      <c r="C15" s="277" t="str">
        <v>颜色:默认,床品规格:常规,床品尺寸:120*200*5cm,系列:普通系列</v>
      </c>
      <c r="D15" s="285">
        <v>4407</v>
      </c>
      <c r="E15" s="285">
        <v>2600</v>
      </c>
      <c r="F15" s="285"/>
      <c r="G15" s="285">
        <f>D15+E15</f>
      </c>
      <c r="H15" s="279">
        <f>SUM(L15:AF15)</f>
      </c>
      <c r="I15" s="279">
        <f>G15-H15</f>
      </c>
      <c r="J15" s="287">
        <f>SUM(L15:BK15)-G15</f>
      </c>
      <c r="K15" s="279"/>
      <c r="L15" s="287">
        <v>628</v>
      </c>
      <c r="M15" s="287">
        <v>186</v>
      </c>
      <c r="N15" s="297"/>
      <c r="O15" s="285"/>
      <c r="P15" s="287">
        <v>500</v>
      </c>
      <c r="Q15" s="285"/>
      <c r="R15" s="285"/>
      <c r="S15" s="285"/>
      <c r="T15" s="285"/>
      <c r="U15" s="285"/>
      <c r="V15" s="285"/>
      <c r="W15" s="286">
        <v>500</v>
      </c>
      <c r="X15" s="285"/>
      <c r="Y15" s="285"/>
      <c r="Z15" s="285"/>
      <c r="AA15" s="285"/>
      <c r="AB15" s="286">
        <v>500</v>
      </c>
      <c r="AC15" s="286"/>
      <c r="AD15" s="286"/>
      <c r="AE15" s="285"/>
      <c r="AF15" s="286"/>
      <c r="AG15" s="286"/>
      <c r="AH15" s="286"/>
      <c r="AI15" s="286">
        <v>355</v>
      </c>
      <c r="AJ15" s="285"/>
      <c r="AK15" s="285">
        <v>600</v>
      </c>
      <c r="AL15" s="285"/>
      <c r="AM15" s="285"/>
      <c r="AN15" s="285"/>
      <c r="AO15" s="285"/>
      <c r="AP15" s="285"/>
      <c r="AQ15" s="279"/>
      <c r="AR15" s="279"/>
      <c r="AS15" s="279">
        <v>800</v>
      </c>
      <c r="AT15" s="279"/>
      <c r="AU15" s="279"/>
      <c r="AV15" s="279">
        <v>500</v>
      </c>
      <c r="AW15" s="279"/>
      <c r="AX15" s="279"/>
      <c r="AY15" s="279"/>
      <c r="AZ15" s="279">
        <v>500</v>
      </c>
      <c r="BA15" s="279"/>
      <c r="BB15" s="279"/>
      <c r="BC15" s="279">
        <v>500</v>
      </c>
      <c r="BD15" s="279"/>
      <c r="BE15" s="279"/>
      <c r="BF15" s="279"/>
      <c r="BG15" s="279">
        <v>793</v>
      </c>
      <c r="BH15" s="279"/>
      <c r="BI15" s="279"/>
      <c r="BJ15" s="279"/>
      <c r="BK15" s="279">
        <v>500</v>
      </c>
      <c r="BM15">
        <f>SUM(AF15:BK15)</f>
      </c>
    </row>
    <row r="16">
      <c r="A16" s="277" t="str">
        <v>0105100051-1.5</v>
      </c>
      <c r="B16" s="285" t="str">
        <v>亚朵星球 普兰特空气感薄垫</v>
      </c>
      <c r="C16" s="277" t="str">
        <v>颜色:默认,床品规格:150cm,床品尺寸:150*200*5cm,系列:普通系列</v>
      </c>
      <c r="D16" s="285">
        <v>7067</v>
      </c>
      <c r="E16" s="285">
        <v>3600</v>
      </c>
      <c r="F16" s="285"/>
      <c r="G16" s="285">
        <f>D16+E16</f>
      </c>
      <c r="H16" s="279">
        <f>SUM(L16:AF16)</f>
      </c>
      <c r="I16" s="279">
        <f>G16-H16</f>
      </c>
      <c r="J16" s="287">
        <f>SUM(L16:BK16)-G16</f>
      </c>
      <c r="K16" s="279"/>
      <c r="L16" s="287">
        <v>798</v>
      </c>
      <c r="M16" s="287">
        <v>401</v>
      </c>
      <c r="N16" s="287">
        <v>168</v>
      </c>
      <c r="O16" s="285"/>
      <c r="P16" s="287"/>
      <c r="Q16" s="285"/>
      <c r="R16" s="287">
        <v>924</v>
      </c>
      <c r="S16" s="285"/>
      <c r="T16" s="285"/>
      <c r="U16" s="285"/>
      <c r="V16" s="287">
        <v>400</v>
      </c>
      <c r="W16" s="286">
        <v>253</v>
      </c>
      <c r="X16" s="286">
        <v>674</v>
      </c>
      <c r="Y16" s="285"/>
      <c r="Z16" s="285"/>
      <c r="AA16" s="285"/>
      <c r="AB16" s="286"/>
      <c r="AC16" s="286"/>
      <c r="AD16" s="286">
        <v>251</v>
      </c>
      <c r="AE16" s="285"/>
      <c r="AF16" s="286">
        <v>342</v>
      </c>
      <c r="AG16" s="286"/>
      <c r="AH16" s="286"/>
      <c r="AI16" s="286"/>
      <c r="AJ16" s="285"/>
      <c r="AK16" s="285">
        <v>460</v>
      </c>
      <c r="AL16" s="285"/>
      <c r="AM16" s="285">
        <v>500</v>
      </c>
      <c r="AN16" s="285"/>
      <c r="AO16" s="285"/>
      <c r="AP16" s="285">
        <v>500</v>
      </c>
      <c r="AQ16" s="279"/>
      <c r="AR16" s="279"/>
      <c r="AS16" s="279">
        <v>1000</v>
      </c>
      <c r="AT16" s="279"/>
      <c r="AU16" s="279"/>
      <c r="AV16" s="279">
        <v>800</v>
      </c>
      <c r="AW16" s="279"/>
      <c r="AX16" s="279"/>
      <c r="AY16" s="279"/>
      <c r="AZ16" s="279">
        <v>800</v>
      </c>
      <c r="BA16" s="279"/>
      <c r="BB16" s="279"/>
      <c r="BC16" s="279"/>
      <c r="BD16" s="279">
        <v>1000</v>
      </c>
      <c r="BE16" s="279"/>
      <c r="BF16" s="279"/>
      <c r="BG16" s="279">
        <v>996</v>
      </c>
      <c r="BH16" s="279"/>
      <c r="BI16" s="279"/>
      <c r="BJ16" s="279"/>
      <c r="BK16" s="279">
        <v>202</v>
      </c>
      <c r="BM16">
        <f>SUM(AF16:BK16)</f>
      </c>
    </row>
    <row r="17">
      <c r="A17" s="277" t="str">
        <v>0105100051-1.8</v>
      </c>
      <c r="B17" s="285" t="str">
        <v>亚朵星球 普兰特空气感薄垫</v>
      </c>
      <c r="C17" s="277" t="str">
        <v>颜色:默认,床品规格:常规,床品尺寸:180*200*5cm,系列:普通系列</v>
      </c>
      <c r="D17" s="285">
        <v>4789</v>
      </c>
      <c r="E17" s="285">
        <v>4500</v>
      </c>
      <c r="F17" s="285"/>
      <c r="G17" s="285">
        <f>D17+E17</f>
      </c>
      <c r="H17" s="279">
        <f>SUM(L17:AF17)</f>
      </c>
      <c r="I17" s="279">
        <f>G17-H17</f>
      </c>
      <c r="J17" s="287">
        <f>SUM(L17:BK17)-G17</f>
      </c>
      <c r="K17" s="279"/>
      <c r="L17" s="287">
        <v>500</v>
      </c>
      <c r="M17" s="287">
        <v>250</v>
      </c>
      <c r="N17" s="287">
        <v>700</v>
      </c>
      <c r="O17" s="285"/>
      <c r="P17" s="287">
        <v>487</v>
      </c>
      <c r="Q17" s="285"/>
      <c r="R17" s="285"/>
      <c r="S17" s="285"/>
      <c r="T17" s="285"/>
      <c r="U17" s="285"/>
      <c r="V17" s="287">
        <v>1336</v>
      </c>
      <c r="W17" s="285"/>
      <c r="X17" s="286">
        <v>18</v>
      </c>
      <c r="Y17" s="285"/>
      <c r="Z17" s="285"/>
      <c r="AA17" s="285"/>
      <c r="AB17" s="286">
        <v>489</v>
      </c>
      <c r="AC17" s="286"/>
      <c r="AD17" s="286">
        <v>6</v>
      </c>
      <c r="AE17" s="285"/>
      <c r="AF17" s="286">
        <v>505</v>
      </c>
      <c r="AG17" s="286"/>
      <c r="AH17" s="286"/>
      <c r="AI17" s="286"/>
      <c r="AJ17" s="285"/>
      <c r="AK17" s="285">
        <v>500</v>
      </c>
      <c r="AL17" s="285"/>
      <c r="AM17" s="285"/>
      <c r="AN17" s="285"/>
      <c r="AO17" s="285"/>
      <c r="AP17" s="285">
        <v>1000</v>
      </c>
      <c r="AQ17" s="279"/>
      <c r="AR17" s="279"/>
      <c r="AS17" s="279">
        <v>500</v>
      </c>
      <c r="AT17" s="279"/>
      <c r="AU17" s="279"/>
      <c r="AV17" s="279">
        <v>400</v>
      </c>
      <c r="AW17" s="279"/>
      <c r="AX17" s="279"/>
      <c r="AY17" s="279"/>
      <c r="AZ17" s="279">
        <v>500</v>
      </c>
      <c r="BA17" s="279"/>
      <c r="BB17" s="279"/>
      <c r="BC17" s="279"/>
      <c r="BD17" s="279">
        <v>1000</v>
      </c>
      <c r="BE17" s="279"/>
      <c r="BF17" s="279"/>
      <c r="BG17" s="279">
        <v>1000</v>
      </c>
      <c r="BH17" s="279"/>
      <c r="BI17" s="279"/>
      <c r="BJ17" s="279"/>
      <c r="BK17" s="279">
        <v>945</v>
      </c>
      <c r="BM17">
        <f>SUM(AF17:BK17)</f>
      </c>
    </row>
    <row r="18">
      <c r="A18" s="284"/>
      <c r="C18" s="284"/>
      <c r="D18" s="37"/>
      <c r="E18" s="37"/>
      <c r="F18" s="37"/>
      <c r="G18" s="37"/>
      <c r="BM18">
        <f>SUM(AF18:BL18)</f>
      </c>
    </row>
    <row r="19">
      <c r="A19" s="284"/>
      <c r="C19" s="284"/>
      <c r="D19" s="37"/>
      <c r="E19" s="37"/>
      <c r="F19" s="37"/>
      <c r="G19" s="37"/>
    </row>
    <row customHeight="true" ht="31" r="20">
      <c r="A20" s="288" t="str">
        <v>喜临门床垫</v>
      </c>
      <c r="B20" s="290"/>
      <c r="C20" s="291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</row>
    <row r="21">
      <c r="A21" s="298" t="str">
        <v>实际交货进度</v>
      </c>
      <c r="B21" s="296"/>
      <c r="C21" s="298"/>
      <c r="D21" s="296"/>
      <c r="E21" s="296"/>
      <c r="F21" s="296"/>
      <c r="G21" s="296"/>
      <c r="H21" s="298"/>
      <c r="I21" s="296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80"/>
    </row>
    <row customHeight="true" ht="49" r="22">
      <c r="A22" s="294" t="str">
        <v>sku编码</v>
      </c>
      <c r="B22" s="292" t="str">
        <v>商品名称</v>
      </c>
      <c r="C22" s="294" t="str">
        <v>规格</v>
      </c>
      <c r="D22" s="292" t="str">
        <v>9月份订单</v>
      </c>
      <c r="E22" s="292" t="str">
        <v>10/23订单</v>
      </c>
      <c r="F22" s="292" t="str">
        <v>11/12订单</v>
      </c>
      <c r="G22" s="295" t="str">
        <v>合计在途</v>
      </c>
      <c r="H22" s="295" t="str">
        <v>已入库</v>
      </c>
      <c r="I22" s="295" t="str">
        <v>未入库</v>
      </c>
      <c r="J22" s="295" t="str">
        <v>未排期数量</v>
      </c>
      <c r="K22" s="295" t="str">
        <v>送货仓库</v>
      </c>
      <c r="L22" s="293">
        <v>45590</v>
      </c>
      <c r="M22" s="293">
        <v>45591</v>
      </c>
      <c r="N22" s="293">
        <v>45592</v>
      </c>
      <c r="O22" s="293">
        <v>45593</v>
      </c>
      <c r="P22" s="293">
        <v>45594</v>
      </c>
      <c r="Q22" s="293">
        <v>45595</v>
      </c>
      <c r="R22" s="293">
        <v>45596</v>
      </c>
      <c r="S22" s="293">
        <v>45597</v>
      </c>
      <c r="T22" s="293">
        <v>45598</v>
      </c>
      <c r="U22" s="293">
        <v>45599</v>
      </c>
      <c r="V22" s="293">
        <v>45600</v>
      </c>
      <c r="W22" s="293">
        <v>45601</v>
      </c>
      <c r="X22" s="293">
        <v>45602</v>
      </c>
      <c r="Y22" s="293">
        <v>45603</v>
      </c>
      <c r="Z22" s="293">
        <v>45604</v>
      </c>
      <c r="AA22" s="293">
        <v>45605</v>
      </c>
      <c r="AB22" s="293">
        <v>45606</v>
      </c>
      <c r="AC22" s="293">
        <v>45607</v>
      </c>
      <c r="AD22" s="293">
        <v>45608</v>
      </c>
      <c r="AE22" s="293">
        <v>45609</v>
      </c>
      <c r="AF22" s="293">
        <v>45610</v>
      </c>
      <c r="AG22" s="293">
        <v>45611</v>
      </c>
      <c r="AH22" s="293">
        <v>45612</v>
      </c>
      <c r="AI22" s="293">
        <v>45613</v>
      </c>
      <c r="AJ22" s="293">
        <v>45614</v>
      </c>
      <c r="AK22" s="293">
        <v>45615</v>
      </c>
      <c r="AL22" s="293">
        <v>45616</v>
      </c>
      <c r="AM22" s="293">
        <v>45617</v>
      </c>
      <c r="AN22" s="293">
        <v>45618</v>
      </c>
      <c r="AO22" s="293">
        <v>45619</v>
      </c>
      <c r="AP22" s="293">
        <v>45620</v>
      </c>
      <c r="AQ22" s="293">
        <v>45621</v>
      </c>
      <c r="AR22" s="293">
        <v>45622</v>
      </c>
      <c r="AS22" s="293">
        <v>45623</v>
      </c>
      <c r="AT22" s="293">
        <v>45624</v>
      </c>
      <c r="AU22" s="293">
        <v>45625</v>
      </c>
      <c r="AV22" s="293">
        <v>45626</v>
      </c>
      <c r="AW22" s="293">
        <v>45627</v>
      </c>
      <c r="AX22" s="293">
        <v>45628</v>
      </c>
      <c r="AY22" s="293">
        <v>45629</v>
      </c>
      <c r="AZ22" s="293">
        <v>45630</v>
      </c>
      <c r="BA22" s="293">
        <v>45631</v>
      </c>
      <c r="BB22" s="296"/>
    </row>
    <row r="23">
      <c r="A23" s="276" t="str">
        <v>128000383001934</v>
      </c>
      <c r="B23" s="275" t="str">
        <v>亚朵星球 深睡控温分区护脊床垫</v>
      </c>
      <c r="C23" s="277" t="str">
        <v>床品尺寸：180*200*28cm；颜色：白色；系列：深睡系列；床品规格：180cm</v>
      </c>
      <c r="D23" s="225">
        <v>900</v>
      </c>
      <c r="E23" s="220">
        <v>700</v>
      </c>
      <c r="F23" s="220"/>
      <c r="G23" s="271">
        <f>D23+E23+F23</f>
      </c>
      <c r="H23" s="279">
        <f>SUM(L23:AF23)</f>
      </c>
      <c r="I23" s="272">
        <f>G23-H23</f>
      </c>
      <c r="J23" s="278">
        <f>SUM(L23:BA23)-G23</f>
      </c>
      <c r="K23" s="272"/>
      <c r="L23" s="274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25"/>
      <c r="Y23" s="225"/>
      <c r="Z23" s="225"/>
      <c r="AA23" s="273"/>
      <c r="AB23" s="225"/>
      <c r="AC23" s="225"/>
      <c r="AD23" s="225"/>
      <c r="AE23" s="225"/>
      <c r="AF23" s="225"/>
      <c r="AG23" s="273">
        <v>900</v>
      </c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>
        <v>700</v>
      </c>
      <c r="BB23" s="280"/>
      <c r="BM23">
        <f>SUM(AF23:BL23)</f>
      </c>
    </row>
    <row r="24">
      <c r="A24" s="276" t="str">
        <v>128000383001933</v>
      </c>
      <c r="B24" s="276" t="str">
        <v>亚朵星球 深睡控温分区护脊床垫</v>
      </c>
      <c r="C24" s="277" t="str">
        <v>床品尺寸：150*200*28cm；颜色：白色；系列：深睡系列；床品规格：150cm</v>
      </c>
      <c r="D24" s="219">
        <v>0</v>
      </c>
      <c r="E24" s="221">
        <v>100</v>
      </c>
      <c r="F24" s="221"/>
      <c r="G24" s="271">
        <f>D24+E24+F24</f>
      </c>
      <c r="H24" s="279">
        <f>SUM(L24:AF24)</f>
      </c>
      <c r="I24" s="279">
        <f>G24-H24</f>
      </c>
      <c r="J24" s="283">
        <f>SUM(L24:BA24)-G24</f>
      </c>
      <c r="K24" s="279"/>
      <c r="L24" s="282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19"/>
      <c r="Y24" s="219"/>
      <c r="Z24" s="219"/>
      <c r="AA24" s="281"/>
      <c r="AB24" s="219"/>
      <c r="AC24" s="219"/>
      <c r="AD24" s="219"/>
      <c r="AE24" s="219"/>
      <c r="AF24" s="219"/>
      <c r="AG24" s="281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>
        <v>100</v>
      </c>
      <c r="BB24" s="280"/>
      <c r="BM24">
        <f>SUM(AF24:BL24)</f>
      </c>
    </row>
    <row r="25">
      <c r="A25" s="276" t="str">
        <v>0105100044-1.2-JD28+</v>
      </c>
      <c r="B25" s="276" t="str">
        <v>亚朵星球 普兰特床垫（酒店升级款）</v>
      </c>
      <c r="C25" s="277" t="str">
        <v>床品尺寸：120*200*28cm；颜色：酒店升级款；系列：普通系列</v>
      </c>
      <c r="D25" s="219">
        <v>0</v>
      </c>
      <c r="E25" s="221">
        <v>300</v>
      </c>
      <c r="F25" s="221"/>
      <c r="G25" s="271">
        <f>D25+E25+F25</f>
      </c>
      <c r="H25" s="279">
        <f>SUM(L25:AF25)</f>
      </c>
      <c r="I25" s="279">
        <f>G25-H25</f>
      </c>
      <c r="J25" s="283">
        <f>SUM(L25:BA25)-G25</f>
      </c>
      <c r="K25" s="279"/>
      <c r="L25" s="282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19"/>
      <c r="Y25" s="219"/>
      <c r="Z25" s="219"/>
      <c r="AA25" s="281"/>
      <c r="AB25" s="219"/>
      <c r="AC25" s="219"/>
      <c r="AD25" s="219"/>
      <c r="AE25" s="219"/>
      <c r="AF25" s="219"/>
      <c r="AG25" s="281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>
        <v>200</v>
      </c>
      <c r="AW25" s="219"/>
      <c r="AX25" s="219"/>
      <c r="AY25" s="219"/>
      <c r="AZ25" s="219"/>
      <c r="BA25" s="219">
        <v>100</v>
      </c>
      <c r="BM25">
        <f>SUM(AF25:BL25)</f>
      </c>
    </row>
    <row r="26">
      <c r="A26" s="276" t="str">
        <v>0105100044-1.5-JD28</v>
      </c>
      <c r="B26" s="276" t="str">
        <v>亚朵星球 普兰特床垫（酒店升级款）</v>
      </c>
      <c r="C26" s="277" t="str">
        <v>床品尺寸：150*200*28cm；颜色：酒店升级款；系列：普通系列；床品规格：150cm</v>
      </c>
      <c r="D26" s="219">
        <v>0</v>
      </c>
      <c r="E26" s="221">
        <v>600</v>
      </c>
      <c r="F26" s="221"/>
      <c r="G26" s="271">
        <f>D26+E26+F26</f>
      </c>
      <c r="H26" s="279">
        <f>SUM(L26:AF26)</f>
      </c>
      <c r="I26" s="279">
        <f>G26-H26</f>
      </c>
      <c r="J26" s="283">
        <f>SUM(L26:BA26)-G26</f>
      </c>
      <c r="K26" s="279"/>
      <c r="L26" s="282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19"/>
      <c r="Y26" s="219"/>
      <c r="Z26" s="219"/>
      <c r="AA26" s="281"/>
      <c r="AB26" s="219"/>
      <c r="AC26" s="219"/>
      <c r="AD26" s="219"/>
      <c r="AE26" s="219"/>
      <c r="AF26" s="219"/>
      <c r="AG26" s="281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>
        <v>250</v>
      </c>
      <c r="AW26" s="219"/>
      <c r="AX26" s="219"/>
      <c r="AY26" s="219"/>
      <c r="AZ26" s="219"/>
      <c r="BA26" s="219">
        <v>350</v>
      </c>
      <c r="BM26">
        <f>SUM(AF26:BL26)</f>
      </c>
    </row>
    <row r="27">
      <c r="A27" s="276" t="str">
        <v>0105100044-1.8-JD28</v>
      </c>
      <c r="B27" s="276" t="str">
        <v>亚朵星球 普兰特床垫（酒店升级款）</v>
      </c>
      <c r="C27" s="277" t="str">
        <v>床品尺寸：180*200*28cm；颜色：酒店升级款；系列：普通系列；床品规格：180cm</v>
      </c>
      <c r="D27" s="219">
        <v>0</v>
      </c>
      <c r="E27" s="221">
        <v>2400</v>
      </c>
      <c r="F27" s="221"/>
      <c r="G27" s="271">
        <f>D27+E27+F27</f>
      </c>
      <c r="H27" s="279">
        <f>SUM(L27:AF27)</f>
      </c>
      <c r="I27" s="279">
        <f>G27-H27</f>
      </c>
      <c r="J27" s="283">
        <f>SUM(L27:BA27)-G27</f>
      </c>
      <c r="K27" s="279"/>
      <c r="L27" s="282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19"/>
      <c r="Y27" s="219"/>
      <c r="Z27" s="219"/>
      <c r="AA27" s="281"/>
      <c r="AB27" s="219"/>
      <c r="AC27" s="219"/>
      <c r="AD27" s="219"/>
      <c r="AE27" s="219"/>
      <c r="AF27" s="219"/>
      <c r="AG27" s="281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>
        <v>1400</v>
      </c>
      <c r="AW27" s="219"/>
      <c r="AX27" s="219"/>
      <c r="AY27" s="219"/>
      <c r="AZ27" s="219"/>
      <c r="BA27" s="219">
        <v>1000</v>
      </c>
      <c r="BM27">
        <f>SUM(AF27:BL27)</f>
      </c>
    </row>
    <row r="28">
      <c r="A28" s="276" t="str">
        <v>0105100044-2.0-JD28</v>
      </c>
      <c r="B28" s="276" t="str">
        <v>亚朵星球 普兰特床垫（酒店升级款）</v>
      </c>
      <c r="C28" s="277" t="str">
        <v>床品尺寸：200*200*28cm；颜色：酒店升级款；系列：普通系列；床品规格：200cm</v>
      </c>
      <c r="D28" s="219">
        <v>0</v>
      </c>
      <c r="E28" s="221">
        <v>550</v>
      </c>
      <c r="F28" s="221"/>
      <c r="G28" s="271">
        <f>D28+E28+F28</f>
      </c>
      <c r="H28" s="279">
        <f>SUM(L28:AF28)</f>
      </c>
      <c r="I28" s="279">
        <f>G28-H28</f>
      </c>
      <c r="J28" s="283">
        <f>SUM(L28:BA28)-G28</f>
      </c>
      <c r="K28" s="279"/>
      <c r="L28" s="282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19"/>
      <c r="Y28" s="219"/>
      <c r="Z28" s="219"/>
      <c r="AA28" s="281"/>
      <c r="AB28" s="219"/>
      <c r="AC28" s="219"/>
      <c r="AD28" s="219"/>
      <c r="AE28" s="219"/>
      <c r="AF28" s="219"/>
      <c r="AG28" s="281">
        <v>50</v>
      </c>
      <c r="AH28" s="219"/>
      <c r="AI28" s="219"/>
      <c r="AJ28" s="219"/>
      <c r="AK28" s="219"/>
      <c r="AL28" s="219"/>
      <c r="AM28" s="219"/>
      <c r="AN28" s="219"/>
      <c r="AO28" s="219"/>
      <c r="AP28" s="219"/>
      <c r="AQ28" s="219">
        <v>100</v>
      </c>
      <c r="AR28" s="219"/>
      <c r="AS28" s="219"/>
      <c r="AT28" s="219"/>
      <c r="AU28" s="219"/>
      <c r="AV28" s="219">
        <v>300</v>
      </c>
      <c r="AW28" s="219"/>
      <c r="AX28" s="219"/>
      <c r="AY28" s="219"/>
      <c r="AZ28" s="219"/>
      <c r="BA28" s="219">
        <v>100</v>
      </c>
      <c r="BM28">
        <f>SUM(AF28:BL28)</f>
      </c>
    </row>
    <row r="29">
      <c r="A29" s="276" t="str">
        <v>0105100049-1</v>
      </c>
      <c r="B29" s="276" t="str">
        <v>亚朵星球 双感双簧护脊床垫</v>
      </c>
      <c r="C29" s="277" t="str">
        <v>床品尺寸：150*200*28cm；颜色：灰色；系列：普通系列；床品规格：150cm</v>
      </c>
      <c r="D29" s="219">
        <v>0</v>
      </c>
      <c r="E29" s="221">
        <v>20</v>
      </c>
      <c r="F29" s="221"/>
      <c r="G29" s="271">
        <f>D29+E29+F29</f>
      </c>
      <c r="H29" s="279">
        <f>SUM(L29:AF29)</f>
      </c>
      <c r="I29" s="279">
        <f>G29-H29</f>
      </c>
      <c r="J29" s="283">
        <f>SUM(L29:BA29)-G29</f>
      </c>
      <c r="K29" s="279"/>
      <c r="L29" s="282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19"/>
      <c r="Y29" s="219"/>
      <c r="Z29" s="219"/>
      <c r="AA29" s="281"/>
      <c r="AB29" s="219"/>
      <c r="AC29" s="219"/>
      <c r="AD29" s="219"/>
      <c r="AE29" s="219"/>
      <c r="AF29" s="219"/>
      <c r="AG29" s="281">
        <v>20</v>
      </c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M29">
        <f>SUM(AF29:BL29)</f>
      </c>
    </row>
    <row r="30">
      <c r="A30" s="276" t="str">
        <v>0105100049-2</v>
      </c>
      <c r="B30" s="276" t="str">
        <v>亚朵星球 双感双簧护脊床垫</v>
      </c>
      <c r="C30" s="277" t="str">
        <v>床品尺寸：180*200*28cm；颜色：灰色；系列：普通系列；床品规格：180cm</v>
      </c>
      <c r="D30" s="219">
        <v>0</v>
      </c>
      <c r="E30" s="221">
        <v>200</v>
      </c>
      <c r="F30" s="221">
        <v>200</v>
      </c>
      <c r="G30" s="271">
        <f>D30+E30+F30</f>
      </c>
      <c r="H30" s="279">
        <f>SUM(L30:AF30)</f>
      </c>
      <c r="I30" s="279">
        <f>G30-H30</f>
      </c>
      <c r="J30" s="283">
        <f>SUM(L30:BA30)-G30</f>
      </c>
      <c r="K30" s="279"/>
      <c r="L30" s="282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19"/>
      <c r="Y30" s="219"/>
      <c r="Z30" s="219"/>
      <c r="AA30" s="281"/>
      <c r="AB30" s="219"/>
      <c r="AC30" s="219"/>
      <c r="AD30" s="219"/>
      <c r="AE30" s="219"/>
      <c r="AF30" s="219"/>
      <c r="AG30" s="281">
        <v>200</v>
      </c>
      <c r="AH30" s="219"/>
      <c r="AI30" s="219"/>
      <c r="AJ30" s="219"/>
      <c r="AK30" s="219"/>
      <c r="AL30" s="219"/>
      <c r="AM30" s="219"/>
      <c r="AN30" s="219"/>
      <c r="AO30" s="219"/>
      <c r="AP30" s="219"/>
      <c r="AQ30" s="219">
        <v>200</v>
      </c>
      <c r="AR30" s="219"/>
      <c r="AS30" s="219"/>
      <c r="AT30" s="219"/>
      <c r="AU30" s="219"/>
      <c r="AV30" s="219"/>
      <c r="AW30" s="219"/>
      <c r="AX30" s="219"/>
      <c r="AY30" s="219"/>
      <c r="AZ30" s="219"/>
      <c r="BA30" s="219"/>
      <c r="BM30">
        <f>SUM(AF30:BL30)</f>
      </c>
    </row>
    <row r="31">
      <c r="A31" s="284"/>
      <c r="C31" s="284"/>
      <c r="D31" s="37"/>
      <c r="E31" s="37"/>
      <c r="F31" s="37"/>
      <c r="G31" s="37"/>
    </row>
    <row r="32">
      <c r="A32" s="284"/>
      <c r="C32" s="284"/>
      <c r="D32" s="37"/>
      <c r="E32" s="37"/>
      <c r="F32" s="37"/>
      <c r="G32" s="37"/>
    </row>
    <row r="33">
      <c r="A33" s="284"/>
      <c r="C33" s="284"/>
      <c r="D33" s="37"/>
      <c r="E33" s="37"/>
      <c r="F33" s="37"/>
      <c r="G33" s="37"/>
    </row>
    <row r="34">
      <c r="A34" s="284"/>
      <c r="C34" s="284"/>
      <c r="D34" s="37"/>
      <c r="E34" s="37"/>
      <c r="F34" s="37"/>
      <c r="G34" s="37"/>
    </row>
    <row r="35">
      <c r="A35" s="284" t="str">
        <v>求和</v>
      </c>
      <c r="C35" s="284"/>
      <c r="D35" s="37"/>
      <c r="E35" s="37"/>
      <c r="F35" s="37"/>
      <c r="G35" s="37"/>
      <c r="AD35">
        <f>SUM(AD$4:AD$8,AD$23:AD$30,AD$14:AD$17)</f>
      </c>
      <c r="AE35">
        <f>SUM(AE$4:AE$8,AE$23:AE$30,AE$14:AE$17)</f>
      </c>
      <c r="AF35">
        <f>SUM(AF$4:AF$8,AF$23:AF$30,AF$14:AF$17)</f>
      </c>
      <c r="AG35">
        <f>SUM(AG$4:AG$8,AG$23:AG$30,AG$14:AG$17)</f>
      </c>
      <c r="AH35">
        <f>SUM(AH$4:AH$8,AH$23:AH$30,AH$14:AH$17)</f>
      </c>
      <c r="AI35">
        <f>SUM(AI$4:AI$8,AI$23:AI$30,AI$14:AI$17)</f>
      </c>
      <c r="AJ35">
        <f>SUM(AJ$4:AJ$8,AJ$23:AJ$30,AJ$14:AJ$17)</f>
      </c>
      <c r="AK35">
        <f>SUM(AK$4:AK$8,AK$23:AK$30,AK$14:AK$17)</f>
      </c>
      <c r="AL35">
        <f>SUM(AL$4:AL$8,AL$23:AL$30,AL$14:AL$17)</f>
      </c>
      <c r="AM35">
        <f>SUM(AM$4:AM$8,AM$23:AM$30,AM$14:AM$17)</f>
      </c>
      <c r="AN35">
        <f>SUM(AN$4:AN$8,AN$23:AN$30,AN$14:AN$17)</f>
      </c>
      <c r="AO35">
        <f>SUM(AO$4:AO$8,AO$23:AO$30,AO$14:AO$17)</f>
      </c>
      <c r="AP35">
        <f>SUM(AP$4:AP$8,AP$23:AP$30,AP$14:AP$17)</f>
      </c>
      <c r="AQ35">
        <f>SUM(AQ$4:AQ$8,AQ$23:AQ$30,AQ$14:AQ$17)</f>
      </c>
      <c r="AR35">
        <f>SUM(AR$4:AR$8,AR$23:AR$30,AR$14:AR$17)</f>
      </c>
      <c r="AS35">
        <f>SUM(AS$4:AS$8,AS$23:AS$30,AS$14:AS$17)</f>
      </c>
      <c r="AT35">
        <f>SUM(AT$4:AT$8,AT$23:AT$30,AT$14:AT$17)</f>
      </c>
      <c r="AU35">
        <f>SUM(AU$4:AU$8,AU$23:AU$30,AU$14:AU$17)</f>
      </c>
      <c r="AV35">
        <f>SUM(AV$4:AV$8,AV$23:AV$30,AV$14:AV$17)</f>
      </c>
      <c r="AW35">
        <f>SUM(AW$4:AW$8,AW$23:AW$30,AW$14:AW$17)</f>
      </c>
      <c r="AX35">
        <f>SUM(AX$4:AX$8,AX$23:AX$30,AX$14:AX$17)</f>
      </c>
      <c r="AY35">
        <f>SUM(AY$4:AY$8,AY$23:AY$30,AY$14:AY$17)</f>
      </c>
      <c r="AZ35">
        <f>SUM(AZ$4:AZ$8,AZ$23:AZ$30,AZ$14:AZ$17)</f>
      </c>
      <c r="BA35">
        <f>SUM(BA$4:BA$8,BA$23:BA$30,BA$14:BA$17)</f>
      </c>
      <c r="BB35">
        <f>SUM(BB$4:BB$8,BB$23:BB$30,BB$14:BB$17)</f>
      </c>
      <c r="BC35">
        <f>SUM(BC$4:BC$8,BC$23:BC$30,BC$14:BC$17)</f>
      </c>
      <c r="BD35">
        <f>SUM(BD$4:BD$8,BD$23:BD$30,BD$14:BD$17)</f>
      </c>
      <c r="BE35">
        <f>SUM(BE$4:BE$8,BE$23:BE$30,BE$14:BE$17)</f>
      </c>
      <c r="BF35">
        <f>SUM(BF$4:BF$8,BF$23:BF$30,BF$14:BF$17)</f>
      </c>
      <c r="BG35">
        <f>SUM(BG$4:BG$8,BG$23:BG$30,BG$14:BG$17)</f>
      </c>
      <c r="BH35">
        <f>SUM(BH$4:BH$8,BH$23:BH$30,BH$14:BH$17)</f>
      </c>
      <c r="BI35">
        <f>SUM(BI$4:BI$8,BI$23:BI$30,BI$14:BI$17)</f>
      </c>
      <c r="BJ35">
        <f>SUM(BJ$4:BJ$8,BJ$23:BJ$30,BJ$14:BJ$17)</f>
      </c>
      <c r="BK35">
        <f>SUM(BK$4:BK$8,BK$23:BK$30,BK$14:BK$17)</f>
      </c>
    </row>
    <row r="36">
      <c r="A36" s="284"/>
      <c r="C36" s="284"/>
      <c r="D36" s="37"/>
      <c r="E36" s="37"/>
      <c r="F36" s="37"/>
      <c r="G36" s="37"/>
    </row>
    <row r="37">
      <c r="A37" s="284"/>
      <c r="C37" s="284"/>
      <c r="D37" s="37"/>
      <c r="E37" s="37"/>
      <c r="F37" s="37"/>
      <c r="G37" s="37"/>
    </row>
    <row r="38">
      <c r="A38" s="284"/>
      <c r="C38" s="284"/>
      <c r="D38" s="37"/>
      <c r="E38" s="37"/>
      <c r="F38" s="37"/>
      <c r="G38" s="37"/>
    </row>
    <row r="39">
      <c r="A39" s="284"/>
      <c r="C39" s="284"/>
      <c r="D39" s="37"/>
      <c r="E39" s="37"/>
      <c r="F39" s="37"/>
      <c r="G39" s="37"/>
    </row>
    <row r="40">
      <c r="A40" s="284"/>
      <c r="C40" s="284"/>
      <c r="D40" s="37"/>
      <c r="E40" s="37"/>
      <c r="F40" s="37"/>
      <c r="G40" s="37"/>
    </row>
    <row r="41">
      <c r="A41" s="284"/>
      <c r="C41" s="284"/>
      <c r="D41" s="37"/>
      <c r="E41" s="37"/>
      <c r="F41" s="37"/>
      <c r="G41" s="37"/>
    </row>
    <row r="42">
      <c r="A42" s="284"/>
      <c r="C42" s="284"/>
      <c r="D42" s="37"/>
      <c r="E42" s="37"/>
      <c r="F42" s="37"/>
      <c r="G42" s="37"/>
    </row>
    <row r="43">
      <c r="A43" s="284"/>
      <c r="C43" s="284"/>
      <c r="D43" s="37"/>
      <c r="E43" s="37"/>
      <c r="F43" s="37"/>
      <c r="G43" s="37"/>
    </row>
    <row r="44">
      <c r="A44" s="284"/>
      <c r="C44" s="284"/>
      <c r="D44" s="37"/>
      <c r="E44" s="37"/>
      <c r="F44" s="37"/>
      <c r="G44" s="37"/>
    </row>
    <row r="45">
      <c r="A45" s="284"/>
      <c r="C45" s="284"/>
      <c r="D45" s="37"/>
      <c r="E45" s="37"/>
      <c r="F45" s="37"/>
      <c r="G45" s="37"/>
    </row>
    <row r="46">
      <c r="A46" s="284"/>
      <c r="C46" s="284"/>
      <c r="D46" s="37"/>
      <c r="E46" s="37"/>
      <c r="F46" s="37"/>
      <c r="G46" s="37"/>
    </row>
    <row r="47">
      <c r="A47" s="284"/>
      <c r="C47" s="284"/>
      <c r="D47" s="37"/>
      <c r="E47" s="37"/>
      <c r="F47" s="37"/>
      <c r="G47" s="37"/>
    </row>
    <row r="48">
      <c r="A48" s="284"/>
      <c r="C48" s="284"/>
      <c r="D48" s="37"/>
      <c r="E48" s="37"/>
      <c r="F48" s="37"/>
      <c r="G48" s="37"/>
    </row>
    <row r="49">
      <c r="A49" s="284"/>
      <c r="C49" s="284"/>
      <c r="D49" s="37"/>
      <c r="E49" s="37"/>
      <c r="F49" s="37"/>
      <c r="G49" s="37"/>
    </row>
    <row r="50">
      <c r="A50" s="284"/>
      <c r="C50" s="284"/>
      <c r="D50" s="37"/>
      <c r="E50" s="37"/>
      <c r="F50" s="37"/>
      <c r="G50" s="37"/>
    </row>
    <row r="51">
      <c r="A51" s="284"/>
      <c r="C51" s="284"/>
      <c r="D51" s="37"/>
      <c r="E51" s="37"/>
      <c r="F51" s="37"/>
      <c r="G51" s="37"/>
    </row>
    <row r="52">
      <c r="A52" s="284"/>
      <c r="C52" s="284"/>
      <c r="D52" s="37"/>
      <c r="E52" s="37"/>
      <c r="F52" s="37"/>
      <c r="G52" s="37"/>
    </row>
    <row r="53">
      <c r="A53" s="284"/>
      <c r="C53" s="284"/>
      <c r="D53" s="37"/>
      <c r="E53" s="37"/>
      <c r="F53" s="37"/>
      <c r="G53" s="37"/>
    </row>
    <row r="54">
      <c r="A54" s="284"/>
      <c r="C54" s="284"/>
      <c r="D54" s="37"/>
      <c r="E54" s="37"/>
      <c r="F54" s="37"/>
      <c r="G54" s="37"/>
    </row>
    <row r="55">
      <c r="A55" s="284"/>
      <c r="C55" s="284"/>
      <c r="D55" s="37"/>
      <c r="E55" s="37"/>
      <c r="F55" s="37"/>
      <c r="G55" s="37"/>
    </row>
    <row r="56">
      <c r="A56" s="284"/>
      <c r="C56" s="284"/>
      <c r="D56" s="37"/>
      <c r="E56" s="37"/>
      <c r="F56" s="37"/>
      <c r="G56" s="37"/>
    </row>
    <row r="57">
      <c r="A57" s="284"/>
      <c r="C57" s="284"/>
      <c r="D57" s="37"/>
      <c r="E57" s="37"/>
      <c r="F57" s="37"/>
      <c r="G57" s="37"/>
    </row>
    <row r="58">
      <c r="A58" s="284"/>
      <c r="C58" s="284"/>
      <c r="D58" s="37"/>
      <c r="E58" s="37"/>
      <c r="F58" s="37"/>
      <c r="G58" s="37"/>
    </row>
    <row r="59">
      <c r="A59" s="284"/>
      <c r="C59" s="284"/>
      <c r="D59" s="37"/>
      <c r="E59" s="37"/>
      <c r="F59" s="37"/>
      <c r="G59" s="37"/>
    </row>
    <row r="60">
      <c r="A60" s="284"/>
      <c r="C60" s="284"/>
      <c r="D60" s="37"/>
      <c r="E60" s="37"/>
      <c r="F60" s="37"/>
      <c r="G60" s="37"/>
    </row>
    <row r="61">
      <c r="A61" s="284"/>
      <c r="C61" s="284"/>
      <c r="D61" s="37"/>
      <c r="E61" s="37"/>
      <c r="F61" s="37"/>
      <c r="G61" s="37"/>
    </row>
    <row r="62">
      <c r="A62" s="284"/>
      <c r="C62" s="284"/>
      <c r="D62" s="37"/>
      <c r="E62" s="37"/>
      <c r="F62" s="37"/>
      <c r="G62" s="37"/>
    </row>
    <row r="63">
      <c r="A63" s="284"/>
      <c r="C63" s="284"/>
      <c r="D63" s="37"/>
      <c r="E63" s="37"/>
      <c r="F63" s="37"/>
      <c r="G63" s="37"/>
    </row>
    <row r="64">
      <c r="A64" s="284"/>
      <c r="C64" s="284"/>
      <c r="D64" s="37"/>
      <c r="E64" s="37"/>
      <c r="F64" s="37"/>
      <c r="G64" s="37"/>
    </row>
    <row r="65">
      <c r="A65" s="284"/>
      <c r="C65" s="284"/>
      <c r="D65" s="37"/>
      <c r="E65" s="37"/>
      <c r="F65" s="37"/>
      <c r="G65" s="37"/>
    </row>
    <row r="66">
      <c r="A66" s="284"/>
      <c r="C66" s="284"/>
      <c r="D66" s="37"/>
      <c r="E66" s="37"/>
      <c r="F66" s="37"/>
      <c r="G66" s="37"/>
    </row>
    <row r="67">
      <c r="A67" s="284"/>
      <c r="C67" s="284"/>
      <c r="D67" s="37"/>
      <c r="E67" s="37"/>
      <c r="F67" s="37"/>
      <c r="G67" s="37"/>
    </row>
    <row r="68">
      <c r="A68" s="284"/>
      <c r="C68" s="284"/>
      <c r="D68" s="37"/>
      <c r="E68" s="37"/>
      <c r="F68" s="37"/>
      <c r="G68" s="37"/>
    </row>
    <row r="69">
      <c r="A69" s="284"/>
      <c r="C69" s="284"/>
      <c r="D69" s="37"/>
      <c r="E69" s="37"/>
      <c r="F69" s="37"/>
      <c r="G69" s="37"/>
    </row>
    <row r="70">
      <c r="A70" s="284"/>
      <c r="C70" s="284"/>
      <c r="D70" s="37"/>
      <c r="E70" s="37"/>
      <c r="F70" s="37"/>
      <c r="G70" s="37"/>
    </row>
    <row r="71">
      <c r="A71" s="284"/>
      <c r="C71" s="284"/>
      <c r="D71" s="37"/>
      <c r="E71" s="37"/>
      <c r="F71" s="37"/>
      <c r="G71" s="37"/>
    </row>
    <row r="72">
      <c r="A72" s="284"/>
      <c r="C72" s="284"/>
      <c r="D72" s="37"/>
      <c r="E72" s="37"/>
      <c r="F72" s="37"/>
      <c r="G72" s="37"/>
    </row>
    <row r="73">
      <c r="A73" s="284"/>
      <c r="C73" s="284"/>
      <c r="D73" s="37"/>
      <c r="E73" s="37"/>
      <c r="F73" s="37"/>
      <c r="G73" s="37"/>
    </row>
    <row r="74">
      <c r="A74" s="284"/>
      <c r="C74" s="284"/>
      <c r="D74" s="37"/>
      <c r="E74" s="37"/>
      <c r="F74" s="37"/>
      <c r="G74" s="37"/>
    </row>
    <row r="75">
      <c r="A75" s="284"/>
      <c r="C75" s="284"/>
      <c r="D75" s="37"/>
      <c r="E75" s="37"/>
      <c r="F75" s="37"/>
      <c r="G75" s="37"/>
    </row>
    <row r="76">
      <c r="A76" s="284"/>
      <c r="C76" s="284"/>
      <c r="D76" s="37"/>
      <c r="E76" s="37"/>
      <c r="F76" s="37"/>
      <c r="G76" s="37"/>
    </row>
    <row r="77">
      <c r="A77" s="284"/>
      <c r="C77" s="284"/>
      <c r="D77" s="37"/>
      <c r="E77" s="37"/>
      <c r="F77" s="37"/>
      <c r="G77" s="37"/>
    </row>
    <row r="78">
      <c r="A78" s="284"/>
      <c r="C78" s="284"/>
      <c r="D78" s="37"/>
      <c r="E78" s="37"/>
      <c r="F78" s="37"/>
      <c r="G78" s="37"/>
    </row>
    <row r="79">
      <c r="A79" s="284"/>
      <c r="C79" s="284"/>
      <c r="D79" s="37"/>
      <c r="E79" s="37"/>
      <c r="F79" s="37"/>
      <c r="G79" s="37"/>
    </row>
    <row r="80">
      <c r="A80" s="284"/>
      <c r="C80" s="284"/>
      <c r="D80" s="37"/>
      <c r="E80" s="37"/>
      <c r="F80" s="37"/>
      <c r="G80" s="37"/>
    </row>
    <row r="81">
      <c r="A81" s="284"/>
      <c r="C81" s="284"/>
      <c r="D81" s="37"/>
      <c r="E81" s="37"/>
      <c r="F81" s="37"/>
      <c r="G81" s="37"/>
    </row>
    <row r="82">
      <c r="A82" s="284"/>
      <c r="C82" s="284"/>
      <c r="D82" s="37"/>
      <c r="E82" s="37"/>
      <c r="F82" s="37"/>
      <c r="G82" s="37"/>
    </row>
    <row r="83">
      <c r="A83" s="284"/>
      <c r="C83" s="284"/>
      <c r="D83" s="37"/>
      <c r="E83" s="37"/>
      <c r="F83" s="37"/>
      <c r="G83" s="37"/>
    </row>
    <row r="84">
      <c r="A84" s="284"/>
      <c r="C84" s="284"/>
      <c r="D84" s="37"/>
      <c r="E84" s="37"/>
      <c r="F84" s="37"/>
      <c r="G84" s="37"/>
    </row>
    <row r="85">
      <c r="A85" s="284"/>
      <c r="C85" s="284"/>
      <c r="D85" s="37"/>
      <c r="E85" s="37"/>
      <c r="F85" s="37"/>
      <c r="G85" s="37"/>
    </row>
    <row r="86">
      <c r="A86" s="284"/>
      <c r="C86" s="284"/>
      <c r="D86" s="37"/>
      <c r="E86" s="37"/>
      <c r="F86" s="37"/>
      <c r="G86" s="37"/>
    </row>
    <row r="87">
      <c r="A87" s="284"/>
      <c r="C87" s="284"/>
      <c r="D87" s="37"/>
      <c r="E87" s="37"/>
      <c r="F87" s="37"/>
      <c r="G87" s="37"/>
    </row>
    <row r="88">
      <c r="A88" s="284"/>
      <c r="C88" s="284"/>
      <c r="D88" s="37"/>
      <c r="E88" s="37"/>
      <c r="F88" s="37"/>
      <c r="G88" s="37"/>
    </row>
    <row r="89">
      <c r="A89" s="284"/>
      <c r="C89" s="284"/>
      <c r="D89" s="37"/>
      <c r="E89" s="37"/>
      <c r="F89" s="37"/>
      <c r="G89" s="37"/>
    </row>
    <row r="90">
      <c r="A90" s="284"/>
      <c r="C90" s="284"/>
      <c r="D90" s="37"/>
      <c r="E90" s="37"/>
      <c r="F90" s="37"/>
      <c r="G90" s="37"/>
    </row>
    <row r="91">
      <c r="A91" s="284"/>
      <c r="C91" s="284"/>
      <c r="D91" s="37"/>
      <c r="E91" s="37"/>
      <c r="F91" s="37"/>
      <c r="G91" s="37"/>
    </row>
    <row r="92">
      <c r="A92" s="284"/>
      <c r="C92" s="284"/>
      <c r="D92" s="37"/>
      <c r="E92" s="37"/>
      <c r="F92" s="37"/>
      <c r="G92" s="37"/>
    </row>
    <row r="93">
      <c r="A93" s="284"/>
      <c r="C93" s="284"/>
      <c r="D93" s="37"/>
      <c r="E93" s="37"/>
      <c r="F93" s="37"/>
      <c r="G93" s="37"/>
    </row>
    <row r="94">
      <c r="A94" s="284"/>
      <c r="C94" s="284"/>
      <c r="D94" s="37"/>
      <c r="E94" s="37"/>
      <c r="F94" s="37"/>
      <c r="G94" s="37"/>
    </row>
    <row r="95">
      <c r="A95" s="284"/>
      <c r="C95" s="284"/>
      <c r="D95" s="37"/>
      <c r="E95" s="37"/>
      <c r="F95" s="37"/>
      <c r="G95" s="37"/>
    </row>
    <row r="96">
      <c r="A96" s="284"/>
      <c r="C96" s="284"/>
      <c r="D96" s="37"/>
      <c r="E96" s="37"/>
      <c r="F96" s="37"/>
      <c r="G96" s="37"/>
    </row>
    <row r="97">
      <c r="A97" s="284"/>
      <c r="C97" s="284"/>
      <c r="D97" s="37"/>
      <c r="E97" s="37"/>
      <c r="F97" s="37"/>
      <c r="G97" s="37"/>
    </row>
    <row r="98">
      <c r="A98" s="284"/>
      <c r="C98" s="284"/>
      <c r="D98" s="37"/>
      <c r="E98" s="37"/>
      <c r="F98" s="37"/>
      <c r="G98" s="37"/>
    </row>
    <row r="99">
      <c r="A99" s="284"/>
      <c r="C99" s="284"/>
      <c r="D99" s="37"/>
      <c r="E99" s="37"/>
      <c r="F99" s="37"/>
      <c r="G99" s="37"/>
    </row>
    <row r="100">
      <c r="A100" s="284"/>
      <c r="C100" s="284"/>
      <c r="D100" s="37"/>
      <c r="E100" s="37"/>
      <c r="F100" s="37"/>
      <c r="G100" s="37"/>
    </row>
    <row r="101">
      <c r="A101" s="284"/>
      <c r="C101" s="284"/>
      <c r="D101" s="37"/>
      <c r="E101" s="37"/>
      <c r="F101" s="37"/>
      <c r="G101" s="37"/>
    </row>
    <row r="102">
      <c r="A102" s="284"/>
      <c r="C102" s="284"/>
      <c r="D102" s="37"/>
      <c r="E102" s="37"/>
      <c r="F102" s="37"/>
      <c r="G102" s="37"/>
    </row>
    <row r="103">
      <c r="A103" s="284"/>
      <c r="C103" s="284"/>
      <c r="D103" s="37"/>
      <c r="E103" s="37"/>
      <c r="F103" s="37"/>
      <c r="G103" s="37"/>
    </row>
    <row r="104">
      <c r="A104" s="284"/>
      <c r="C104" s="284"/>
      <c r="D104" s="37"/>
      <c r="E104" s="37"/>
      <c r="F104" s="37"/>
      <c r="G104" s="37"/>
    </row>
    <row r="105">
      <c r="A105" s="284"/>
      <c r="C105" s="284"/>
      <c r="D105" s="37"/>
      <c r="E105" s="37"/>
      <c r="F105" s="37"/>
      <c r="G105" s="37"/>
    </row>
    <row r="106">
      <c r="A106" s="284"/>
      <c r="C106" s="284"/>
      <c r="D106" s="37"/>
      <c r="E106" s="37"/>
      <c r="F106" s="37"/>
      <c r="G106" s="37"/>
    </row>
    <row r="107">
      <c r="A107" s="284"/>
      <c r="C107" s="284"/>
      <c r="D107" s="37"/>
      <c r="E107" s="37"/>
      <c r="F107" s="37"/>
      <c r="G107" s="37"/>
    </row>
    <row r="108">
      <c r="A108" s="284"/>
      <c r="C108" s="284"/>
      <c r="D108" s="37"/>
      <c r="E108" s="37"/>
      <c r="F108" s="37"/>
      <c r="G108" s="37"/>
    </row>
    <row r="109">
      <c r="A109" s="284"/>
      <c r="C109" s="284"/>
      <c r="D109" s="37"/>
      <c r="E109" s="37"/>
      <c r="F109" s="37"/>
      <c r="G109" s="37"/>
    </row>
    <row r="110">
      <c r="A110" s="284"/>
      <c r="C110" s="284"/>
      <c r="D110" s="37"/>
      <c r="E110" s="37"/>
      <c r="F110" s="37"/>
      <c r="G110" s="37"/>
    </row>
    <row r="111">
      <c r="A111" s="284"/>
      <c r="C111" s="284"/>
      <c r="D111" s="37"/>
      <c r="E111" s="37"/>
      <c r="F111" s="37"/>
      <c r="G111" s="37"/>
    </row>
    <row r="112">
      <c r="A112" s="284"/>
      <c r="C112" s="284"/>
      <c r="D112" s="37"/>
      <c r="E112" s="37"/>
      <c r="F112" s="37"/>
      <c r="G112" s="37"/>
    </row>
    <row r="113">
      <c r="A113" s="284"/>
      <c r="C113" s="284"/>
      <c r="D113" s="37"/>
      <c r="E113" s="37"/>
      <c r="F113" s="37"/>
      <c r="G113" s="37"/>
    </row>
    <row r="114">
      <c r="A114" s="284"/>
      <c r="C114" s="284"/>
      <c r="D114" s="37"/>
      <c r="E114" s="37"/>
      <c r="F114" s="37"/>
      <c r="G114" s="37"/>
    </row>
    <row r="115">
      <c r="A115" s="284"/>
      <c r="C115" s="284"/>
      <c r="D115" s="37"/>
      <c r="E115" s="37"/>
      <c r="F115" s="37"/>
      <c r="G115" s="37"/>
    </row>
    <row r="116">
      <c r="A116" s="284"/>
      <c r="C116" s="284"/>
      <c r="D116" s="37"/>
      <c r="E116" s="37"/>
      <c r="F116" s="37"/>
      <c r="G116" s="37"/>
    </row>
    <row r="117">
      <c r="A117" s="284"/>
      <c r="C117" s="284"/>
      <c r="D117" s="37"/>
      <c r="E117" s="37"/>
      <c r="F117" s="37"/>
      <c r="G117" s="37"/>
    </row>
    <row r="118">
      <c r="A118" s="284"/>
      <c r="C118" s="284"/>
      <c r="D118" s="37"/>
      <c r="E118" s="37"/>
      <c r="F118" s="37"/>
      <c r="G118" s="37"/>
    </row>
    <row r="119">
      <c r="A119" s="284"/>
      <c r="C119" s="284"/>
      <c r="D119" s="37"/>
      <c r="E119" s="37"/>
      <c r="F119" s="37"/>
      <c r="G119" s="37"/>
    </row>
    <row r="120">
      <c r="A120" s="284"/>
      <c r="C120" s="284"/>
      <c r="D120" s="37"/>
      <c r="E120" s="37"/>
      <c r="F120" s="37"/>
      <c r="G120" s="37"/>
    </row>
    <row r="121">
      <c r="A121" s="284"/>
      <c r="C121" s="284"/>
      <c r="D121" s="37"/>
      <c r="E121" s="37"/>
      <c r="F121" s="37"/>
      <c r="G121" s="37"/>
    </row>
    <row r="122">
      <c r="A122" s="284"/>
      <c r="C122" s="284"/>
      <c r="D122" s="37"/>
      <c r="E122" s="37"/>
      <c r="F122" s="37"/>
      <c r="G122" s="37"/>
    </row>
    <row r="123">
      <c r="A123" s="284"/>
      <c r="C123" s="284"/>
      <c r="D123" s="37"/>
      <c r="E123" s="37"/>
      <c r="F123" s="37"/>
      <c r="G123" s="37"/>
    </row>
    <row r="124">
      <c r="A124" s="284"/>
      <c r="C124" s="284"/>
      <c r="D124" s="37"/>
      <c r="E124" s="37"/>
      <c r="F124" s="37"/>
      <c r="G124" s="37"/>
    </row>
  </sheetData>
  <mergeCells>
    <mergeCell ref="K4:K8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31"/>
    <col collapsed="false" customWidth="true" hidden="false" max="3" min="3" style="0" width="23"/>
  </cols>
  <sheetData>
    <row r="1">
      <c r="A1" s="241" t="str">
        <v>商品编号</v>
      </c>
      <c r="B1" s="214" t="str">
        <v>产品名称</v>
      </c>
      <c r="C1" s="214" t="str">
        <v>型号规格</v>
      </c>
      <c r="D1" s="214" t="str">
        <v>到货数量-1</v>
      </c>
      <c r="E1" s="244" t="str">
        <v>到货批次-1</v>
      </c>
      <c r="F1" s="214" t="str">
        <v>到货数量-2</v>
      </c>
      <c r="G1" s="246" t="str">
        <v>到货批次-2</v>
      </c>
      <c r="H1" s="214" t="str">
        <v>到货数量-3</v>
      </c>
      <c r="I1" s="246" t="str">
        <v>到货批次-3</v>
      </c>
      <c r="J1" s="214" t="str">
        <v>到货数量-4</v>
      </c>
      <c r="K1" s="244" t="str">
        <v>到货批次-4</v>
      </c>
      <c r="L1" s="214" t="str">
        <v>到货数量-5</v>
      </c>
      <c r="M1" s="244" t="str">
        <v>到货批次-5</v>
      </c>
      <c r="N1" s="214" t="str">
        <v>到货数量-6</v>
      </c>
      <c r="O1" s="244" t="str">
        <v>到货批次-6</v>
      </c>
      <c r="P1" s="243" t="str">
        <v>在途数</v>
      </c>
      <c r="Q1" s="245" t="str">
        <v>备注</v>
      </c>
      <c r="R1" s="202"/>
      <c r="S1" s="202"/>
      <c r="T1" s="202"/>
      <c r="U1" s="202"/>
      <c r="V1" s="202"/>
      <c r="W1" s="202"/>
      <c r="X1" s="202"/>
      <c r="Y1" s="202"/>
      <c r="Z1" s="202"/>
      <c r="AA1" s="202"/>
    </row>
    <row r="2">
      <c r="A2" s="219" t="str">
        <v>0401100035-L-HB</v>
      </c>
      <c r="B2" s="219" t="str">
        <v>αTOUR PLANET 亲肤浴袍</v>
      </c>
      <c r="C2" s="221" t="str">
        <v>灰色/L</v>
      </c>
      <c r="D2" s="235"/>
      <c r="E2" s="236"/>
      <c r="F2" s="227"/>
      <c r="G2" s="250"/>
      <c r="H2" s="261">
        <v>1000</v>
      </c>
      <c r="I2" s="228">
        <v>45626</v>
      </c>
      <c r="J2" s="224"/>
      <c r="K2" s="305"/>
      <c r="L2" s="219">
        <v>600</v>
      </c>
      <c r="M2" s="304">
        <v>45641</v>
      </c>
      <c r="N2" s="219"/>
      <c r="O2" s="219"/>
      <c r="P2" s="219">
        <f>D2+F2+H2+J2+L2</f>
      </c>
      <c r="Q2" s="219"/>
      <c r="R2" s="202"/>
      <c r="S2" s="202"/>
      <c r="T2" s="202"/>
      <c r="U2" s="202"/>
      <c r="V2" s="202"/>
      <c r="W2" s="202"/>
      <c r="X2" s="202"/>
      <c r="Y2" s="202"/>
      <c r="Z2" s="202"/>
      <c r="AA2" s="202"/>
    </row>
    <row r="3">
      <c r="A3" s="219" t="str">
        <v>0401100035-M-HB</v>
      </c>
      <c r="B3" s="219" t="str">
        <v>αTOUR PLANET 亲肤浴袍</v>
      </c>
      <c r="C3" s="221" t="str">
        <v>灰色/M</v>
      </c>
      <c r="D3" s="235"/>
      <c r="E3" s="236"/>
      <c r="F3" s="227"/>
      <c r="G3" s="250"/>
      <c r="H3" s="223">
        <v>450</v>
      </c>
      <c r="I3" s="228">
        <v>45626</v>
      </c>
      <c r="J3" s="224"/>
      <c r="K3" s="305"/>
      <c r="L3" s="219">
        <v>500</v>
      </c>
      <c r="M3" s="304">
        <v>45641</v>
      </c>
      <c r="N3" s="219"/>
      <c r="O3" s="219"/>
      <c r="P3" s="219">
        <f>D3+F3+H3+J3+L3</f>
      </c>
      <c r="Q3" s="219"/>
      <c r="R3" s="202"/>
      <c r="S3" s="202"/>
      <c r="T3" s="202"/>
      <c r="U3" s="202"/>
      <c r="V3" s="202"/>
      <c r="W3" s="202"/>
      <c r="X3" s="202"/>
      <c r="Y3" s="202"/>
      <c r="Z3" s="202"/>
      <c r="AA3" s="202"/>
    </row>
    <row r="4">
      <c r="A4" s="219" t="str">
        <v>0401100035-M-KB</v>
      </c>
      <c r="B4" s="219" t="str">
        <v>αTOUR PLANET 亲肤浴袍</v>
      </c>
      <c r="C4" s="221" t="str">
        <v>咖色/M</v>
      </c>
      <c r="D4" s="235"/>
      <c r="E4" s="236"/>
      <c r="F4" s="227">
        <v>500</v>
      </c>
      <c r="G4" s="250">
        <v>45626</v>
      </c>
      <c r="H4" s="223">
        <v>200</v>
      </c>
      <c r="I4" s="228">
        <v>45641</v>
      </c>
      <c r="J4" s="224"/>
      <c r="K4" s="305"/>
      <c r="L4" s="219"/>
      <c r="M4" s="219"/>
      <c r="N4" s="219"/>
      <c r="O4" s="219"/>
      <c r="P4" s="219">
        <f>D4+F4+H4+J4+L4</f>
      </c>
      <c r="Q4" s="219"/>
      <c r="R4" s="202"/>
      <c r="S4" s="202"/>
      <c r="T4" s="202"/>
      <c r="U4" s="202"/>
      <c r="V4" s="202"/>
      <c r="W4" s="202"/>
      <c r="X4" s="202"/>
      <c r="Y4" s="202"/>
      <c r="Z4" s="202"/>
      <c r="AA4" s="202"/>
    </row>
    <row r="5">
      <c r="A5" s="219" t="str">
        <v>0401100035-L-KB</v>
      </c>
      <c r="B5" s="219" t="str">
        <v>αTOUR PLANET 亲肤浴袍</v>
      </c>
      <c r="C5" s="221" t="str">
        <v>咖色边-L</v>
      </c>
      <c r="D5" s="235"/>
      <c r="E5" s="236"/>
      <c r="F5" s="227"/>
      <c r="G5" s="250"/>
      <c r="H5" s="223"/>
      <c r="I5" s="228"/>
      <c r="J5" s="224"/>
      <c r="K5" s="305"/>
      <c r="L5" s="219">
        <v>300</v>
      </c>
      <c r="M5" s="304">
        <v>45641</v>
      </c>
      <c r="N5" s="219"/>
      <c r="O5" s="219"/>
      <c r="P5" s="219">
        <f>D5+F5+H5+J5+L5</f>
      </c>
      <c r="Q5" s="219"/>
      <c r="R5" s="202"/>
      <c r="S5" s="202"/>
      <c r="T5" s="202"/>
      <c r="U5" s="202"/>
      <c r="V5" s="202"/>
      <c r="W5" s="202"/>
      <c r="X5" s="202"/>
      <c r="Y5" s="202"/>
      <c r="Z5" s="202"/>
      <c r="AA5" s="202"/>
    </row>
    <row r="6">
      <c r="A6" s="219" t="str">
        <v>0103100073-1.5</v>
      </c>
      <c r="B6" s="219" t="str">
        <v>αTOUR PLANET 抗菌大豆纤维四季被</v>
      </c>
      <c r="C6" s="221" t="str">
        <v>白色/150*210cm（新款）</v>
      </c>
      <c r="D6" s="226"/>
      <c r="E6" s="249"/>
      <c r="F6" s="227">
        <v>2007</v>
      </c>
      <c r="G6" s="250">
        <v>45641</v>
      </c>
      <c r="H6" s="223"/>
      <c r="I6" s="228"/>
      <c r="J6" s="224">
        <v>593</v>
      </c>
      <c r="K6" s="305">
        <v>45651</v>
      </c>
      <c r="L6" s="219"/>
      <c r="M6" s="219"/>
      <c r="N6" s="219"/>
      <c r="O6" s="219"/>
      <c r="P6" s="219">
        <f>D6+F6+H6+J6+L6</f>
      </c>
      <c r="Q6" s="219"/>
      <c r="R6" s="202"/>
      <c r="S6" s="202"/>
      <c r="T6" s="202"/>
      <c r="U6" s="202"/>
      <c r="V6" s="202"/>
      <c r="W6" s="202"/>
      <c r="X6" s="202"/>
      <c r="Y6" s="202"/>
      <c r="Z6" s="202"/>
      <c r="AA6" s="202"/>
    </row>
    <row r="7">
      <c r="A7" s="219" t="str">
        <v>0103100073-1.8</v>
      </c>
      <c r="B7" s="219" t="str">
        <v>αTOUR PLANET 抗菌大豆纤维四季被</v>
      </c>
      <c r="C7" s="221" t="str">
        <v>白色/200*230cm（新款）</v>
      </c>
      <c r="D7" s="226"/>
      <c r="E7" s="249"/>
      <c r="F7" s="252">
        <v>3000</v>
      </c>
      <c r="G7" s="250">
        <v>45641</v>
      </c>
      <c r="H7" s="223"/>
      <c r="I7" s="228"/>
      <c r="J7" s="224">
        <v>2500</v>
      </c>
      <c r="K7" s="305">
        <v>45651</v>
      </c>
      <c r="L7" s="219"/>
      <c r="M7" s="219"/>
      <c r="N7" s="219"/>
      <c r="O7" s="219"/>
      <c r="P7" s="219">
        <f>D7+F7+H7+J7+L7</f>
      </c>
      <c r="Q7" s="219"/>
      <c r="R7" s="202"/>
      <c r="S7" s="202"/>
      <c r="T7" s="202"/>
      <c r="U7" s="202"/>
      <c r="V7" s="202"/>
      <c r="W7" s="202"/>
      <c r="X7" s="202"/>
      <c r="Y7" s="202"/>
      <c r="Z7" s="202"/>
      <c r="AA7" s="202"/>
    </row>
    <row r="8">
      <c r="A8" s="219" t="str">
        <v>0103100073-2.0</v>
      </c>
      <c r="B8" s="219" t="str">
        <v>αTOUR PLANET 抗菌大豆纤维四季被</v>
      </c>
      <c r="C8" s="221" t="str">
        <v>白色/220*240cm（新款）</v>
      </c>
      <c r="D8" s="226"/>
      <c r="E8" s="249"/>
      <c r="F8" s="227">
        <v>2004</v>
      </c>
      <c r="G8" s="250">
        <v>45641</v>
      </c>
      <c r="H8" s="223"/>
      <c r="I8" s="228"/>
      <c r="J8" s="224">
        <v>496</v>
      </c>
      <c r="K8" s="305">
        <v>45651</v>
      </c>
      <c r="L8" s="219"/>
      <c r="M8" s="219"/>
      <c r="N8" s="219"/>
      <c r="O8" s="219"/>
      <c r="P8" s="219">
        <f>D8+F8+H8+J8+L8</f>
      </c>
      <c r="Q8" s="219"/>
      <c r="R8" s="202"/>
      <c r="S8" s="202"/>
      <c r="T8" s="202"/>
      <c r="U8" s="202"/>
      <c r="V8" s="202"/>
      <c r="W8" s="202"/>
      <c r="X8" s="202"/>
      <c r="Y8" s="202"/>
      <c r="Z8" s="202"/>
      <c r="AA8" s="202"/>
    </row>
    <row r="9">
      <c r="A9" s="219" t="str">
        <v>12800025500132750</v>
      </c>
      <c r="B9" s="219" t="str">
        <v>亚朵星球 双色柔感蚕丝四季被</v>
      </c>
      <c r="C9" s="271" t="str">
        <v>四季被/150*210cm</v>
      </c>
      <c r="D9" s="235"/>
      <c r="E9" s="236"/>
      <c r="F9" s="227">
        <v>300</v>
      </c>
      <c r="G9" s="250">
        <v>45618</v>
      </c>
      <c r="H9" s="307"/>
      <c r="I9" s="228"/>
      <c r="J9" s="308"/>
      <c r="K9" s="308"/>
      <c r="L9" s="306"/>
      <c r="M9" s="306"/>
      <c r="N9" s="306"/>
      <c r="O9" s="306"/>
      <c r="P9" s="219">
        <f>D9+F9+H9+J9+L9</f>
      </c>
      <c r="Q9" s="219"/>
      <c r="R9" s="202"/>
      <c r="S9" s="202"/>
      <c r="T9" s="202"/>
      <c r="U9" s="202"/>
      <c r="V9" s="202"/>
      <c r="W9" s="202"/>
      <c r="X9" s="202"/>
      <c r="Y9" s="202"/>
      <c r="Z9" s="202"/>
      <c r="AA9" s="202"/>
    </row>
    <row r="10">
      <c r="A10" s="219" t="str">
        <v>12800025500132714</v>
      </c>
      <c r="B10" s="219" t="str">
        <v>亚朵星球 双色柔感蚕丝四季被</v>
      </c>
      <c r="C10" s="221" t="str">
        <v>四季被/200*230cm</v>
      </c>
      <c r="D10" s="235"/>
      <c r="E10" s="236"/>
      <c r="F10" s="227">
        <f>700-280</f>
      </c>
      <c r="G10" s="250">
        <v>45618</v>
      </c>
      <c r="H10" s="307">
        <v>280</v>
      </c>
      <c r="I10" s="228">
        <v>45626</v>
      </c>
      <c r="J10" s="308"/>
      <c r="K10" s="308"/>
      <c r="L10" s="306"/>
      <c r="M10" s="306"/>
      <c r="N10" s="306"/>
      <c r="O10" s="306"/>
      <c r="P10" s="219">
        <f>D10+F10+H10+J10+L10</f>
      </c>
      <c r="Q10" s="219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>
      <c r="A11" s="219" t="str">
        <v>12800025500132713</v>
      </c>
      <c r="B11" s="219" t="str">
        <v>亚朵星球 双色柔感蚕丝四季被</v>
      </c>
      <c r="C11" s="221" t="str">
        <v>四季被/220*240cm</v>
      </c>
      <c r="D11" s="235"/>
      <c r="E11" s="236"/>
      <c r="F11" s="227">
        <v>400</v>
      </c>
      <c r="G11" s="250">
        <v>45618</v>
      </c>
      <c r="H11" s="307"/>
      <c r="I11" s="228"/>
      <c r="J11" s="308"/>
      <c r="K11" s="308"/>
      <c r="L11" s="306"/>
      <c r="M11" s="306"/>
      <c r="N11" s="306"/>
      <c r="O11" s="306"/>
      <c r="P11" s="219">
        <f>D11+F11+H11+J11+L11</f>
      </c>
      <c r="Q11" s="219"/>
      <c r="R11" s="202"/>
      <c r="S11" s="202"/>
      <c r="T11" s="202"/>
      <c r="U11" s="202"/>
      <c r="V11" s="202"/>
      <c r="W11" s="202"/>
      <c r="X11" s="202"/>
      <c r="Y11" s="202"/>
      <c r="Z11" s="202"/>
      <c r="AA11" s="202"/>
    </row>
    <row r="12">
      <c r="A12" s="219" t="str">
        <v>128000256003150</v>
      </c>
      <c r="B12" s="219" t="str">
        <v>亚朵星球 R90深睡控温被</v>
      </c>
      <c r="C12" s="221" t="str">
        <v>150*210cm</v>
      </c>
      <c r="D12" s="235"/>
      <c r="E12" s="236"/>
      <c r="F12" s="227">
        <v>1500</v>
      </c>
      <c r="G12" s="250">
        <v>45626</v>
      </c>
      <c r="H12" s="307">
        <v>1500</v>
      </c>
      <c r="I12" s="228">
        <v>45641</v>
      </c>
      <c r="J12" s="308"/>
      <c r="K12" s="308"/>
      <c r="L12" s="306"/>
      <c r="M12" s="306"/>
      <c r="N12" s="306"/>
      <c r="O12" s="306"/>
      <c r="P12" s="219">
        <f>D12+F12+H12+J12+L12</f>
      </c>
      <c r="Q12" s="219"/>
      <c r="R12" s="202"/>
      <c r="S12" s="202"/>
      <c r="T12" s="202"/>
      <c r="U12" s="202"/>
      <c r="V12" s="202"/>
      <c r="W12" s="202"/>
      <c r="X12" s="202"/>
      <c r="Y12" s="202"/>
      <c r="Z12" s="202"/>
      <c r="AA12" s="202"/>
    </row>
    <row r="13">
      <c r="G13" s="232"/>
      <c r="I13" s="232"/>
    </row>
    <row r="14">
      <c r="G14" s="232"/>
      <c r="I14" s="232"/>
    </row>
    <row r="15">
      <c r="G15" s="232"/>
      <c r="I15" s="232"/>
    </row>
    <row r="16">
      <c r="G16" s="232"/>
      <c r="I16" s="232"/>
    </row>
    <row r="17">
      <c r="G17" s="232"/>
      <c r="I17" s="232"/>
    </row>
    <row r="18">
      <c r="G18" s="232"/>
      <c r="I18" s="232"/>
    </row>
    <row r="19">
      <c r="G19" s="232"/>
      <c r="I19" s="232"/>
    </row>
    <row r="20">
      <c r="G20" s="232"/>
      <c r="I20" s="232"/>
    </row>
    <row r="21">
      <c r="G21" s="232"/>
      <c r="I21" s="232"/>
    </row>
    <row r="22">
      <c r="G22" s="232"/>
      <c r="I22" s="232"/>
    </row>
    <row r="23">
      <c r="G23" s="232"/>
      <c r="I23" s="232"/>
    </row>
    <row r="24">
      <c r="G24" s="232"/>
      <c r="I24" s="232"/>
    </row>
    <row r="25">
      <c r="G25" s="232"/>
      <c r="I25" s="232"/>
    </row>
    <row r="26">
      <c r="G26" s="232"/>
      <c r="I26" s="232"/>
    </row>
    <row r="27">
      <c r="G27" s="232"/>
      <c r="I27" s="232"/>
    </row>
    <row r="28">
      <c r="G28" s="232"/>
      <c r="I28" s="232"/>
    </row>
    <row r="29">
      <c r="G29" s="232"/>
      <c r="I29" s="232"/>
    </row>
    <row r="30">
      <c r="G30" s="232"/>
      <c r="I30" s="232"/>
    </row>
    <row r="31">
      <c r="G31" s="232"/>
      <c r="I31" s="232"/>
    </row>
    <row r="32">
      <c r="G32" s="232"/>
      <c r="I32" s="232"/>
    </row>
    <row r="33">
      <c r="G33" s="232"/>
      <c r="I33" s="232"/>
    </row>
    <row r="34">
      <c r="G34" s="232"/>
      <c r="I34" s="232"/>
    </row>
    <row r="35">
      <c r="G35" s="232"/>
      <c r="I35" s="232"/>
    </row>
    <row r="36">
      <c r="G36" s="232"/>
      <c r="I36" s="232"/>
    </row>
    <row r="37">
      <c r="G37" s="232"/>
      <c r="I37" s="232"/>
    </row>
    <row r="38">
      <c r="G38" s="232"/>
      <c r="I38" s="232"/>
    </row>
    <row r="39">
      <c r="G39" s="232"/>
      <c r="I39" s="232"/>
    </row>
    <row r="40">
      <c r="G40" s="232"/>
      <c r="I40" s="232"/>
    </row>
    <row r="41">
      <c r="G41" s="232"/>
      <c r="I41" s="232"/>
    </row>
    <row r="42">
      <c r="G42" s="232"/>
      <c r="I42" s="232"/>
    </row>
    <row r="43">
      <c r="G43" s="232"/>
      <c r="I43" s="232"/>
    </row>
    <row r="44">
      <c r="G44" s="232"/>
      <c r="I44" s="232"/>
    </row>
    <row r="45">
      <c r="G45" s="232"/>
      <c r="I45" s="232"/>
    </row>
    <row r="46">
      <c r="G46" s="232"/>
      <c r="I46" s="232"/>
    </row>
    <row r="47">
      <c r="G47" s="232"/>
      <c r="I47" s="232"/>
    </row>
    <row r="48">
      <c r="G48" s="232"/>
      <c r="I48" s="232"/>
    </row>
    <row r="49">
      <c r="G49" s="232"/>
      <c r="I49" s="232"/>
    </row>
    <row r="50">
      <c r="G50" s="232"/>
      <c r="I50" s="232"/>
    </row>
    <row r="51">
      <c r="G51" s="232"/>
      <c r="I51" s="232"/>
    </row>
    <row r="52">
      <c r="G52" s="232"/>
      <c r="I52" s="232"/>
    </row>
    <row r="53">
      <c r="G53" s="232"/>
      <c r="I53" s="232"/>
    </row>
    <row r="54">
      <c r="G54" s="232"/>
      <c r="I54" s="232"/>
    </row>
    <row r="55">
      <c r="G55" s="232"/>
      <c r="I55" s="232"/>
    </row>
    <row r="56">
      <c r="G56" s="232"/>
      <c r="I56" s="232"/>
    </row>
    <row r="57">
      <c r="G57" s="232"/>
      <c r="I57" s="232"/>
    </row>
    <row r="58">
      <c r="G58" s="232"/>
      <c r="I58" s="232"/>
    </row>
    <row r="59">
      <c r="G59" s="232"/>
      <c r="I59" s="232"/>
    </row>
    <row r="60">
      <c r="G60" s="232"/>
      <c r="I60" s="232"/>
    </row>
    <row r="61">
      <c r="G61" s="232"/>
      <c r="I61" s="232"/>
    </row>
    <row r="62">
      <c r="G62" s="232"/>
      <c r="I62" s="232"/>
    </row>
    <row r="63">
      <c r="G63" s="232"/>
      <c r="I63" s="232"/>
    </row>
    <row r="64">
      <c r="G64" s="232"/>
      <c r="I64" s="232"/>
    </row>
    <row r="65">
      <c r="G65" s="232"/>
      <c r="I65" s="232"/>
    </row>
    <row r="66">
      <c r="G66" s="232"/>
      <c r="I66" s="232"/>
    </row>
    <row r="67">
      <c r="G67" s="232"/>
      <c r="I67" s="232"/>
    </row>
    <row r="68">
      <c r="G68" s="232"/>
      <c r="I68" s="232"/>
    </row>
    <row r="69">
      <c r="G69" s="232"/>
      <c r="I69" s="232"/>
    </row>
    <row r="70">
      <c r="G70" s="232"/>
      <c r="I70" s="232"/>
    </row>
    <row r="71">
      <c r="G71" s="232"/>
      <c r="I71" s="232"/>
    </row>
    <row r="72">
      <c r="G72" s="232"/>
      <c r="I72" s="232"/>
    </row>
    <row r="73">
      <c r="G73" s="232"/>
      <c r="I73" s="232"/>
    </row>
    <row r="74">
      <c r="G74" s="232"/>
      <c r="I74" s="232"/>
    </row>
    <row r="75">
      <c r="G75" s="232"/>
      <c r="I75" s="232"/>
    </row>
    <row r="76">
      <c r="G76" s="232"/>
      <c r="I76" s="232"/>
    </row>
    <row r="77">
      <c r="G77" s="232"/>
      <c r="I77" s="232"/>
    </row>
    <row r="78">
      <c r="G78" s="232"/>
      <c r="I78" s="232"/>
    </row>
    <row r="79">
      <c r="G79" s="232"/>
      <c r="I79" s="232"/>
    </row>
    <row r="80">
      <c r="G80" s="232"/>
      <c r="I80" s="232"/>
    </row>
    <row r="81">
      <c r="G81" s="232"/>
      <c r="I81" s="232"/>
    </row>
    <row r="82">
      <c r="G82" s="232"/>
      <c r="I82" s="232"/>
    </row>
    <row r="83">
      <c r="G83" s="232"/>
      <c r="I83" s="232"/>
    </row>
    <row r="84">
      <c r="G84" s="232"/>
      <c r="I84" s="232"/>
    </row>
    <row r="85">
      <c r="G85" s="232"/>
      <c r="I85" s="232"/>
    </row>
    <row r="86">
      <c r="G86" s="232"/>
      <c r="I86" s="232"/>
    </row>
    <row r="87">
      <c r="G87" s="232"/>
      <c r="I87" s="232"/>
    </row>
    <row r="88">
      <c r="G88" s="232"/>
      <c r="I88" s="232"/>
    </row>
    <row r="89">
      <c r="G89" s="232"/>
      <c r="I89" s="232"/>
    </row>
    <row r="90">
      <c r="G90" s="232"/>
      <c r="I90" s="232"/>
    </row>
    <row r="91">
      <c r="G91" s="232"/>
      <c r="I91" s="232"/>
    </row>
    <row r="92">
      <c r="G92" s="232"/>
      <c r="I92" s="232"/>
    </row>
    <row r="93">
      <c r="G93" s="232"/>
      <c r="I93" s="232"/>
    </row>
    <row r="94">
      <c r="G94" s="232"/>
      <c r="I94" s="232"/>
    </row>
    <row r="95">
      <c r="G95" s="232"/>
      <c r="I95" s="232"/>
    </row>
    <row r="96">
      <c r="G96" s="232"/>
      <c r="I96" s="232"/>
    </row>
    <row r="97">
      <c r="G97" s="232"/>
      <c r="I97" s="232"/>
    </row>
    <row r="98">
      <c r="G98" s="232"/>
      <c r="I98" s="232"/>
    </row>
    <row r="99">
      <c r="G99" s="232"/>
      <c r="I99" s="232"/>
    </row>
    <row r="100">
      <c r="G100" s="232"/>
      <c r="I100" s="232"/>
    </row>
    <row r="101">
      <c r="G101" s="232"/>
      <c r="I101" s="232"/>
    </row>
    <row r="102">
      <c r="G102" s="232"/>
      <c r="I102" s="232"/>
    </row>
    <row r="103">
      <c r="G103" s="232"/>
      <c r="I103" s="232"/>
    </row>
    <row r="104">
      <c r="G104" s="232"/>
      <c r="I104" s="232"/>
    </row>
    <row r="105">
      <c r="G105" s="232"/>
      <c r="I105" s="232"/>
    </row>
    <row r="106">
      <c r="G106" s="232"/>
      <c r="I106" s="232"/>
    </row>
    <row r="107">
      <c r="G107" s="232"/>
      <c r="I107" s="232"/>
    </row>
    <row r="108">
      <c r="G108" s="232"/>
      <c r="I108" s="232"/>
    </row>
    <row r="109">
      <c r="G109" s="232"/>
      <c r="I109" s="232"/>
    </row>
    <row r="110">
      <c r="G110" s="232"/>
      <c r="I110" s="232"/>
    </row>
    <row r="111">
      <c r="G111" s="232"/>
      <c r="I111" s="232"/>
    </row>
    <row r="112">
      <c r="G112" s="232"/>
      <c r="I112" s="232"/>
    </row>
    <row r="113">
      <c r="G113" s="232"/>
      <c r="I113" s="232"/>
    </row>
    <row r="114">
      <c r="G114" s="232"/>
      <c r="I114" s="232"/>
    </row>
    <row r="115">
      <c r="G115" s="232"/>
      <c r="I115" s="232"/>
    </row>
    <row r="116">
      <c r="G116" s="232"/>
      <c r="I116" s="232"/>
    </row>
    <row r="117">
      <c r="G117" s="232"/>
      <c r="I117" s="232"/>
    </row>
    <row r="118">
      <c r="G118" s="232"/>
      <c r="I118" s="232"/>
    </row>
    <row r="119">
      <c r="G119" s="232"/>
      <c r="I119" s="232"/>
    </row>
    <row r="120">
      <c r="G120" s="232"/>
      <c r="I120" s="232"/>
    </row>
    <row r="121">
      <c r="G121" s="232"/>
      <c r="I121" s="232"/>
    </row>
    <row r="122">
      <c r="G122" s="232"/>
      <c r="I122" s="232"/>
    </row>
    <row r="123">
      <c r="G123" s="232"/>
      <c r="I123" s="232"/>
    </row>
    <row r="124">
      <c r="G124" s="232"/>
      <c r="I124" s="232"/>
    </row>
    <row r="125">
      <c r="G125" s="232"/>
      <c r="I125" s="232"/>
    </row>
    <row r="126">
      <c r="G126" s="232"/>
      <c r="I126" s="232"/>
    </row>
    <row r="127">
      <c r="G127" s="232"/>
      <c r="I127" s="232"/>
    </row>
    <row r="128">
      <c r="G128" s="232"/>
      <c r="I128" s="232"/>
    </row>
    <row r="129">
      <c r="G129" s="232"/>
      <c r="I129" s="232"/>
    </row>
    <row r="130">
      <c r="G130" s="232"/>
      <c r="I130" s="232"/>
    </row>
    <row r="131">
      <c r="G131" s="232"/>
      <c r="I131" s="232"/>
    </row>
    <row r="132">
      <c r="G132" s="232"/>
      <c r="I132" s="232"/>
    </row>
    <row r="133">
      <c r="G133" s="232"/>
      <c r="I133" s="232"/>
    </row>
    <row r="134">
      <c r="G134" s="232"/>
      <c r="I134" s="232"/>
    </row>
    <row r="135">
      <c r="G135" s="232"/>
      <c r="I135" s="232"/>
    </row>
    <row r="136">
      <c r="G136" s="232"/>
      <c r="I136" s="232"/>
    </row>
    <row r="137">
      <c r="G137" s="232"/>
      <c r="I137" s="232"/>
    </row>
    <row r="138">
      <c r="G138" s="232"/>
      <c r="I138" s="232"/>
    </row>
    <row r="139">
      <c r="G139" s="232"/>
      <c r="I139" s="232"/>
    </row>
    <row r="140">
      <c r="G140" s="232"/>
      <c r="I140" s="232"/>
    </row>
    <row r="141">
      <c r="G141" s="232"/>
      <c r="I141" s="232"/>
    </row>
    <row r="142">
      <c r="G142" s="232"/>
      <c r="I142" s="232"/>
    </row>
    <row r="143">
      <c r="G143" s="232"/>
      <c r="I143" s="232"/>
    </row>
    <row r="144">
      <c r="G144" s="232"/>
      <c r="I144" s="232"/>
    </row>
    <row r="145">
      <c r="G145" s="232"/>
      <c r="I145" s="232"/>
    </row>
    <row r="146">
      <c r="G146" s="232"/>
      <c r="I146" s="232"/>
    </row>
    <row r="147">
      <c r="G147" s="232"/>
      <c r="I147" s="232"/>
    </row>
    <row r="148">
      <c r="G148" s="232"/>
      <c r="I148" s="232"/>
    </row>
    <row r="149">
      <c r="G149" s="232"/>
      <c r="I149" s="232"/>
    </row>
    <row r="150">
      <c r="G150" s="232"/>
      <c r="I150" s="232"/>
    </row>
    <row r="151">
      <c r="G151" s="232"/>
      <c r="I151" s="232"/>
    </row>
    <row r="152">
      <c r="G152" s="232"/>
      <c r="I152" s="232"/>
    </row>
    <row r="153">
      <c r="G153" s="232"/>
      <c r="I153" s="232"/>
    </row>
    <row r="154">
      <c r="G154" s="232"/>
      <c r="I154" s="232"/>
    </row>
    <row r="155">
      <c r="G155" s="232"/>
      <c r="I155" s="232"/>
    </row>
    <row r="156">
      <c r="G156" s="232"/>
      <c r="I156" s="232"/>
    </row>
    <row r="157">
      <c r="G157" s="232"/>
      <c r="I157" s="232"/>
    </row>
    <row r="158">
      <c r="G158" s="232"/>
      <c r="I158" s="232"/>
    </row>
    <row r="159">
      <c r="G159" s="232"/>
      <c r="I159" s="232"/>
    </row>
    <row r="160">
      <c r="G160" s="232"/>
      <c r="I160" s="232"/>
    </row>
    <row r="161">
      <c r="G161" s="232"/>
      <c r="I161" s="232"/>
    </row>
    <row r="162">
      <c r="G162" s="232"/>
      <c r="I162" s="232"/>
    </row>
    <row r="163">
      <c r="G163" s="232"/>
      <c r="I163" s="232"/>
    </row>
    <row r="164">
      <c r="G164" s="232"/>
      <c r="I164" s="232"/>
    </row>
    <row r="165">
      <c r="G165" s="232"/>
      <c r="I165" s="232"/>
    </row>
    <row r="166">
      <c r="G166" s="232"/>
      <c r="I166" s="232"/>
    </row>
    <row r="167">
      <c r="G167" s="232"/>
      <c r="I167" s="232"/>
    </row>
    <row r="168">
      <c r="G168" s="232"/>
      <c r="I168" s="232"/>
    </row>
    <row r="169">
      <c r="G169" s="232"/>
      <c r="I169" s="232"/>
    </row>
    <row r="170">
      <c r="G170" s="232"/>
      <c r="I170" s="232"/>
    </row>
    <row r="171">
      <c r="G171" s="232"/>
      <c r="I171" s="232"/>
    </row>
    <row r="172">
      <c r="G172" s="232"/>
      <c r="I172" s="232"/>
    </row>
    <row r="173">
      <c r="G173" s="232"/>
      <c r="I173" s="232"/>
    </row>
    <row r="174">
      <c r="G174" s="232"/>
      <c r="I174" s="232"/>
    </row>
    <row r="175">
      <c r="G175" s="232"/>
      <c r="I175" s="232"/>
    </row>
    <row r="176">
      <c r="G176" s="232"/>
      <c r="I176" s="232"/>
    </row>
    <row r="177">
      <c r="G177" s="232"/>
      <c r="I177" s="232"/>
    </row>
    <row r="178">
      <c r="G178" s="232"/>
      <c r="I178" s="232"/>
    </row>
    <row r="179">
      <c r="G179" s="232"/>
      <c r="I179" s="232"/>
    </row>
    <row r="180">
      <c r="G180" s="232"/>
      <c r="I180" s="232"/>
    </row>
    <row r="181">
      <c r="G181" s="232"/>
      <c r="I181" s="232"/>
    </row>
    <row r="182">
      <c r="G182" s="232"/>
      <c r="I182" s="232"/>
    </row>
    <row r="183">
      <c r="G183" s="232"/>
      <c r="I183" s="232"/>
    </row>
    <row r="184">
      <c r="G184" s="232"/>
      <c r="I184" s="232"/>
    </row>
    <row r="185">
      <c r="G185" s="232"/>
      <c r="I185" s="232"/>
    </row>
    <row r="186">
      <c r="G186" s="232"/>
      <c r="I186" s="232"/>
    </row>
    <row r="187">
      <c r="G187" s="232"/>
      <c r="I187" s="232"/>
    </row>
    <row r="188">
      <c r="G188" s="232"/>
      <c r="I188" s="232"/>
    </row>
    <row r="189">
      <c r="G189" s="232"/>
      <c r="I189" s="232"/>
    </row>
    <row r="190">
      <c r="G190" s="232"/>
      <c r="I190" s="232"/>
    </row>
    <row r="191">
      <c r="G191" s="232"/>
      <c r="I191" s="232"/>
    </row>
    <row r="192">
      <c r="G192" s="232"/>
      <c r="I192" s="232"/>
    </row>
    <row r="193">
      <c r="G193" s="232"/>
      <c r="I193" s="232"/>
    </row>
    <row r="194">
      <c r="G194" s="232"/>
      <c r="I194" s="232"/>
    </row>
    <row r="195">
      <c r="G195" s="232"/>
      <c r="I195" s="232"/>
    </row>
    <row r="196">
      <c r="G196" s="232"/>
      <c r="I196" s="232"/>
    </row>
    <row r="197">
      <c r="G197" s="232"/>
      <c r="I197" s="232"/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3" xSplit="5" ySplit="2"/>
    </sheetView>
  </sheetViews>
  <sheetFormatPr defaultColWidth="14" defaultRowHeight="19"/>
  <cols>
    <col collapsed="false" customWidth="true" hidden="false" max="3" min="3" style="0" width="33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  <col collapsed="false" customWidth="true" hidden="false" max="79" min="79" style="0" width="14"/>
    <col collapsed="false" customWidth="true" hidden="false" max="80" min="80" style="0" width="14"/>
    <col collapsed="false" customWidth="true" hidden="false" max="81" min="81" style="0" width="14"/>
    <col collapsed="false" customWidth="true" hidden="false" max="82" min="82" style="0" width="14"/>
    <col collapsed="false" customWidth="true" hidden="false" max="83" min="83" style="0" width="14"/>
    <col collapsed="false" customWidth="true" hidden="false" max="84" min="84" style="0" width="14"/>
    <col collapsed="false" customWidth="true" hidden="false" max="85" min="85" style="0" width="14"/>
    <col collapsed="false" customWidth="true" hidden="false" max="86" min="86" style="0" width="14"/>
    <col collapsed="false" customWidth="true" hidden="false" max="87" min="87" style="0" width="14"/>
    <col collapsed="false" customWidth="true" hidden="false" max="88" min="88" style="0" width="14"/>
    <col collapsed="false" customWidth="true" hidden="false" max="89" min="89" style="0" width="14"/>
    <col collapsed="false" customWidth="true" hidden="false" max="90" min="90" style="0" width="14"/>
    <col collapsed="false" customWidth="true" hidden="false" max="91" min="91" style="0" width="14"/>
    <col collapsed="false" customWidth="true" hidden="false" max="92" min="92" style="0" width="14"/>
    <col collapsed="false" customWidth="true" hidden="false" max="93" min="93" style="0" width="14"/>
    <col collapsed="false" customWidth="true" hidden="false" max="94" min="94" style="0" width="14"/>
    <col collapsed="false" customWidth="true" hidden="false" max="95" min="95" style="0" width="14"/>
    <col collapsed="false" customWidth="true" hidden="false" max="96" min="96" style="0" width="14"/>
    <col collapsed="false" customWidth="true" hidden="false" max="97" min="97" style="0" width="14"/>
    <col collapsed="false" customWidth="true" hidden="false" max="98" min="98" style="0" width="14"/>
    <col collapsed="false" customWidth="true" hidden="false" max="99" min="99" style="0" width="14"/>
    <col collapsed="false" customWidth="true" hidden="false" max="100" min="100" style="0" width="14"/>
    <col collapsed="false" customWidth="true" hidden="false" max="101" min="101" style="0" width="14"/>
    <col collapsed="false" customWidth="true" hidden="false" max="102" min="102" style="0" width="14"/>
    <col collapsed="false" customWidth="true" hidden="false" max="103" min="103" style="0" width="14"/>
    <col collapsed="false" customWidth="true" hidden="false" max="104" min="104" style="0" width="14"/>
    <col collapsed="false" customWidth="true" hidden="false" max="105" min="105" style="0" width="14"/>
    <col collapsed="false" customWidth="true" hidden="false" max="106" min="106" style="0" width="14"/>
    <col collapsed="false" customWidth="true" hidden="false" max="107" min="107" style="0" width="14"/>
    <col collapsed="false" customWidth="true" hidden="false" max="108" min="108" style="0" width="14"/>
    <col collapsed="false" customWidth="true" hidden="false" max="109" min="109" style="0" width="14"/>
    <col collapsed="false" customWidth="true" hidden="false" max="110" min="110" style="0" width="14"/>
    <col collapsed="false" customWidth="true" hidden="false" max="111" min="111" style="0" width="14"/>
    <col collapsed="false" customWidth="true" hidden="false" max="112" min="112" style="0" width="14"/>
    <col collapsed="false" customWidth="true" hidden="false" max="113" min="113" style="0" width="14"/>
    <col collapsed="false" customWidth="true" hidden="false" max="114" min="114" style="0" width="14"/>
    <col collapsed="false" customWidth="true" hidden="false" max="115" min="115" style="0" width="14"/>
    <col collapsed="false" customWidth="true" hidden="false" max="116" min="116" style="0" width="14"/>
    <col collapsed="false" customWidth="true" hidden="false" max="117" min="117" style="0" width="14"/>
    <col collapsed="false" customWidth="true" hidden="false" max="118" min="118" style="0" width="14"/>
    <col collapsed="false" customWidth="true" hidden="false" max="119" min="119" style="0" width="14"/>
    <col collapsed="false" customWidth="true" hidden="false" max="120" min="120" style="0" width="14"/>
    <col collapsed="false" customWidth="true" hidden="false" max="121" min="121" style="0" width="14"/>
    <col collapsed="false" customWidth="true" hidden="false" max="122" min="122" style="0" width="14"/>
    <col collapsed="false" customWidth="true" hidden="false" max="123" min="123" style="0" width="14"/>
    <col collapsed="false" customWidth="true" hidden="false" max="124" min="124" style="0" width="14"/>
    <col collapsed="false" customWidth="true" hidden="false" max="125" min="125" style="0" width="14"/>
    <col collapsed="false" customWidth="true" hidden="false" max="126" min="126" style="0" width="14"/>
    <col collapsed="false" customWidth="true" hidden="false" max="127" min="127" style="0" width="14"/>
    <col collapsed="false" customWidth="true" hidden="false" max="128" min="128" style="0" width="14"/>
    <col collapsed="false" customWidth="true" hidden="false" max="129" min="129" style="0" width="14"/>
    <col collapsed="false" customWidth="true" hidden="false" max="130" min="130" style="0" width="14"/>
    <col collapsed="false" customWidth="true" hidden="false" max="131" min="131" style="0" width="14"/>
    <col collapsed="false" customWidth="true" hidden="false" max="132" min="132" style="0" width="14"/>
    <col collapsed="false" customWidth="true" hidden="false" max="133" min="133" style="0" width="14"/>
    <col collapsed="false" customWidth="true" hidden="false" max="134" min="134" style="0" width="14"/>
    <col collapsed="false" customWidth="true" hidden="false" max="135" min="135" style="0" width="14"/>
    <col collapsed="false" customWidth="true" hidden="false" max="136" min="136" style="0" width="14"/>
    <col collapsed="false" customWidth="true" hidden="false" max="137" min="137" style="0" width="14"/>
    <col collapsed="false" customWidth="true" hidden="false" max="138" min="138" style="0" width="14"/>
    <col collapsed="false" customWidth="true" hidden="false" max="139" min="139" style="0" width="14"/>
    <col collapsed="false" customWidth="true" hidden="false" max="140" min="140" style="0" width="14"/>
    <col collapsed="false" customWidth="true" hidden="false" max="141" min="141" style="0" width="14"/>
    <col collapsed="false" customWidth="true" hidden="false" max="142" min="142" style="0" width="14"/>
    <col collapsed="false" customWidth="true" hidden="false" max="143" min="143" style="0" width="14"/>
    <col collapsed="false" customWidth="true" hidden="false" max="144" min="144" style="0" width="14"/>
    <col collapsed="false" customWidth="true" hidden="false" max="145" min="145" style="0" width="14"/>
    <col collapsed="false" customWidth="true" hidden="false" max="146" min="146" style="0" width="14"/>
    <col collapsed="false" customWidth="true" hidden="false" max="147" min="147" style="0" width="14"/>
    <col collapsed="false" customWidth="true" hidden="false" max="148" min="148" style="0" width="14"/>
    <col collapsed="false" customWidth="true" hidden="false" max="149" min="149" style="0" width="14"/>
    <col collapsed="false" customWidth="true" hidden="false" max="150" min="150" style="0" width="14"/>
    <col collapsed="false" customWidth="true" hidden="false" max="151" min="151" style="0" width="14"/>
    <col collapsed="false" customWidth="true" hidden="false" max="152" min="152" style="0" width="14"/>
    <col collapsed="false" customWidth="true" hidden="false" max="153" min="153" style="0" width="14"/>
    <col collapsed="false" customWidth="true" hidden="false" max="154" min="154" style="0" width="14"/>
    <col collapsed="false" customWidth="true" hidden="false" max="155" min="155" style="0" width="14"/>
    <col collapsed="false" customWidth="true" hidden="false" max="156" min="156" style="0" width="14"/>
    <col collapsed="false" customWidth="true" hidden="false" max="157" min="157" style="0" width="14"/>
    <col collapsed="false" customWidth="true" hidden="false" max="158" min="158" style="0" width="14"/>
    <col collapsed="false" customWidth="true" hidden="false" max="159" min="159" style="0" width="14"/>
    <col collapsed="false" customWidth="true" hidden="false" max="160" min="160" style="0" width="14"/>
    <col collapsed="false" customWidth="true" hidden="false" max="161" min="161" style="0" width="14"/>
    <col collapsed="false" customWidth="true" hidden="false" max="162" min="162" style="0" width="14"/>
    <col collapsed="false" customWidth="true" hidden="false" max="163" min="163" style="0" width="14"/>
    <col collapsed="false" customWidth="true" hidden="false" max="164" min="164" style="0" width="14"/>
    <col collapsed="false" customWidth="true" hidden="false" max="165" min="165" style="0" width="14"/>
    <col collapsed="false" customWidth="true" hidden="false" max="166" min="166" style="0" width="14"/>
    <col collapsed="false" customWidth="true" hidden="false" max="167" min="167" style="0" width="14"/>
    <col collapsed="false" customWidth="true" hidden="false" max="168" min="168" style="0" width="14"/>
    <col collapsed="false" customWidth="true" hidden="false" max="169" min="169" style="0" width="14"/>
    <col collapsed="false" customWidth="true" hidden="false" max="170" min="170" style="0" width="14"/>
    <col collapsed="false" customWidth="true" hidden="false" max="171" min="171" style="0" width="14"/>
    <col collapsed="false" customWidth="true" hidden="false" max="172" min="172" style="0" width="14"/>
    <col collapsed="false" customWidth="true" hidden="false" max="173" min="173" style="0" width="14"/>
    <col collapsed="false" customWidth="true" hidden="false" max="174" min="174" style="0" width="14"/>
    <col collapsed="false" customWidth="true" hidden="false" max="175" min="175" style="0" width="14"/>
    <col collapsed="false" customWidth="true" hidden="false" max="176" min="176" style="0" width="14"/>
    <col collapsed="false" customWidth="true" hidden="false" max="177" min="177" style="0" width="14"/>
    <col collapsed="false" customWidth="true" hidden="false" max="178" min="178" style="0" width="14"/>
    <col collapsed="false" customWidth="true" hidden="false" max="179" min="179" style="0" width="14"/>
    <col collapsed="false" customWidth="true" hidden="false" max="180" min="180" style="0" width="14"/>
    <col collapsed="false" customWidth="true" hidden="false" max="181" min="181" style="0" width="14"/>
    <col collapsed="false" customWidth="true" hidden="false" max="182" min="182" style="0" width="14"/>
    <col collapsed="false" customWidth="true" hidden="false" max="183" min="183" style="0" width="14"/>
    <col collapsed="false" customWidth="true" hidden="false" max="184" min="184" style="0" width="14"/>
    <col collapsed="false" customWidth="true" hidden="false" max="185" min="185" style="0" width="14"/>
    <col collapsed="false" customWidth="true" hidden="false" max="186" min="186" style="0" width="14"/>
    <col collapsed="false" customWidth="true" hidden="false" max="187" min="187" style="0" width="14"/>
    <col collapsed="false" customWidth="true" hidden="false" max="188" min="188" style="0" width="14"/>
    <col collapsed="false" customWidth="true" hidden="false" max="189" min="189" style="0" width="14"/>
    <col collapsed="false" customWidth="true" hidden="false" max="190" min="190" style="0" width="14"/>
    <col collapsed="false" customWidth="true" hidden="false" max="191" min="191" style="0" width="14"/>
    <col collapsed="false" customWidth="true" hidden="false" max="192" min="192" style="0" width="14"/>
    <col collapsed="false" customWidth="true" hidden="false" max="193" min="193" style="0" width="14"/>
    <col collapsed="false" customWidth="true" hidden="false" max="194" min="194" style="0" width="14"/>
    <col collapsed="false" customWidth="true" hidden="false" max="195" min="195" style="0" width="14"/>
    <col collapsed="false" customWidth="true" hidden="false" max="196" min="196" style="0" width="14"/>
    <col collapsed="false" customWidth="true" hidden="false" max="197" min="197" style="0" width="14"/>
    <col collapsed="false" customWidth="true" hidden="false" max="198" min="198" style="0" width="14"/>
    <col collapsed="false" customWidth="true" hidden="false" max="199" min="199" style="0" width="14"/>
    <col collapsed="false" customWidth="true" hidden="false" max="200" min="200" style="0" width="14"/>
    <col collapsed="false" customWidth="true" hidden="false" max="201" min="201" style="0" width="14"/>
    <col collapsed="false" customWidth="true" hidden="false" max="202" min="202" style="0" width="14"/>
    <col collapsed="false" customWidth="true" hidden="false" max="203" min="203" style="0" width="14"/>
    <col collapsed="false" customWidth="true" hidden="false" max="204" min="204" style="0" width="14"/>
  </cols>
  <sheetData>
    <row r="1">
      <c r="A1" s="315" t="str">
        <v>负责人</v>
      </c>
      <c r="B1" s="316" t="str">
        <v>sku编码</v>
      </c>
      <c r="C1" s="315" t="str">
        <v>商品名称</v>
      </c>
      <c r="D1" s="315" t="str">
        <v>规格</v>
      </c>
      <c r="E1" s="315" t="str">
        <v>总交货量</v>
      </c>
      <c r="F1" s="314">
        <v>45610</v>
      </c>
      <c r="G1" s="314">
        <v>45611</v>
      </c>
      <c r="H1" s="314">
        <v>45612</v>
      </c>
      <c r="I1" s="314">
        <v>45613</v>
      </c>
      <c r="J1" s="314">
        <v>45614</v>
      </c>
      <c r="K1" s="314">
        <v>45615</v>
      </c>
      <c r="L1" s="314">
        <v>45616</v>
      </c>
      <c r="M1" s="314">
        <v>45617</v>
      </c>
      <c r="N1" s="314">
        <v>45618</v>
      </c>
      <c r="O1" s="314">
        <v>45619</v>
      </c>
      <c r="P1" s="314">
        <v>45620</v>
      </c>
      <c r="Q1" s="314">
        <v>45621</v>
      </c>
      <c r="R1" s="314">
        <v>45622</v>
      </c>
      <c r="S1" s="314">
        <v>45623</v>
      </c>
      <c r="T1" s="314">
        <v>45624</v>
      </c>
      <c r="U1" s="314">
        <v>45625</v>
      </c>
      <c r="V1" s="314">
        <v>45626</v>
      </c>
      <c r="W1" s="314">
        <v>45627</v>
      </c>
      <c r="X1" s="314">
        <v>45628</v>
      </c>
      <c r="Y1" s="314">
        <v>45629</v>
      </c>
      <c r="Z1" s="314">
        <v>45630</v>
      </c>
      <c r="AA1" s="314">
        <v>45631</v>
      </c>
      <c r="AB1" s="314">
        <v>45632</v>
      </c>
      <c r="AC1" s="314">
        <v>45633</v>
      </c>
      <c r="AD1" s="314">
        <v>45634</v>
      </c>
      <c r="AE1" s="314">
        <v>45635</v>
      </c>
      <c r="AF1" s="314">
        <v>45636</v>
      </c>
      <c r="AG1" s="314">
        <v>45637</v>
      </c>
      <c r="AH1" s="314">
        <v>45638</v>
      </c>
      <c r="AI1" s="314">
        <v>45639</v>
      </c>
      <c r="AJ1" s="314">
        <v>45640</v>
      </c>
      <c r="AK1" s="314">
        <v>45641</v>
      </c>
      <c r="AL1" s="314">
        <v>45642</v>
      </c>
      <c r="AM1" s="314">
        <v>45643</v>
      </c>
      <c r="AN1" s="314">
        <v>45644</v>
      </c>
      <c r="AO1" s="314">
        <v>45645</v>
      </c>
      <c r="AP1" s="314">
        <v>45646</v>
      </c>
      <c r="AQ1" s="314">
        <v>45647</v>
      </c>
      <c r="AR1" s="314">
        <v>45648</v>
      </c>
      <c r="AS1" s="314">
        <v>45649</v>
      </c>
      <c r="AT1" s="314">
        <v>45650</v>
      </c>
      <c r="AU1" s="314">
        <v>45651</v>
      </c>
      <c r="AV1" s="314">
        <v>45652</v>
      </c>
      <c r="AW1" s="314">
        <v>45653</v>
      </c>
      <c r="AX1" s="314">
        <v>45654</v>
      </c>
      <c r="AY1" s="314">
        <v>45655</v>
      </c>
      <c r="AZ1" s="314">
        <v>45656</v>
      </c>
      <c r="BA1" s="314">
        <v>45657</v>
      </c>
      <c r="BB1" s="314">
        <v>45658</v>
      </c>
      <c r="BC1" s="314">
        <v>45659</v>
      </c>
      <c r="BD1" s="314">
        <v>45660</v>
      </c>
      <c r="BE1" s="314">
        <v>45661</v>
      </c>
      <c r="BF1" s="314">
        <v>45662</v>
      </c>
      <c r="BG1" s="314">
        <v>45663</v>
      </c>
      <c r="BH1" s="314">
        <v>45664</v>
      </c>
      <c r="BI1" s="314">
        <v>45665</v>
      </c>
      <c r="BJ1" s="314">
        <v>45666</v>
      </c>
      <c r="BK1" s="314">
        <v>45667</v>
      </c>
      <c r="BL1" s="314">
        <v>45668</v>
      </c>
      <c r="BM1" s="314">
        <v>45669</v>
      </c>
      <c r="BN1" s="314">
        <v>45670</v>
      </c>
      <c r="BO1" s="314">
        <v>45671</v>
      </c>
      <c r="BP1" s="314">
        <v>45672</v>
      </c>
      <c r="BQ1" s="314">
        <v>45673</v>
      </c>
      <c r="BR1" s="314">
        <v>45674</v>
      </c>
      <c r="BS1" s="314">
        <v>45675</v>
      </c>
      <c r="BT1" s="314">
        <v>45676</v>
      </c>
      <c r="BU1" s="314">
        <v>45677</v>
      </c>
      <c r="BV1" s="314">
        <v>45678</v>
      </c>
      <c r="BW1" s="314">
        <v>45679</v>
      </c>
      <c r="BX1" s="314">
        <v>45680</v>
      </c>
      <c r="BY1" s="314">
        <v>45681</v>
      </c>
      <c r="BZ1" s="314">
        <v>45682</v>
      </c>
      <c r="CA1" s="314">
        <v>45683</v>
      </c>
      <c r="CB1" s="314">
        <v>45684</v>
      </c>
      <c r="CC1" s="314">
        <v>45685</v>
      </c>
      <c r="CD1" s="314">
        <v>45686</v>
      </c>
      <c r="CE1" s="314">
        <v>45687</v>
      </c>
      <c r="CF1" s="314">
        <v>45688</v>
      </c>
      <c r="CG1" s="314">
        <v>45689</v>
      </c>
      <c r="CH1" s="314">
        <v>45690</v>
      </c>
      <c r="CI1" s="314">
        <v>45691</v>
      </c>
      <c r="CJ1" s="314">
        <v>45692</v>
      </c>
      <c r="CK1" s="314">
        <v>45693</v>
      </c>
      <c r="CL1" s="314">
        <v>45694</v>
      </c>
      <c r="CM1" s="314">
        <v>45695</v>
      </c>
      <c r="CN1" s="314">
        <v>45696</v>
      </c>
      <c r="CO1" s="314">
        <v>45697</v>
      </c>
      <c r="CP1" s="314">
        <v>45698</v>
      </c>
      <c r="CQ1" s="314">
        <v>45699</v>
      </c>
      <c r="CR1" s="314">
        <v>45700</v>
      </c>
      <c r="CS1" s="314">
        <v>45701</v>
      </c>
      <c r="CT1" s="314">
        <v>45702</v>
      </c>
      <c r="CU1" s="314">
        <v>45703</v>
      </c>
      <c r="CV1" s="314">
        <v>45704</v>
      </c>
      <c r="CW1" s="314">
        <v>45705</v>
      </c>
      <c r="CX1" s="314">
        <v>45706</v>
      </c>
      <c r="CY1" s="314">
        <v>45707</v>
      </c>
      <c r="CZ1" s="314">
        <v>45708</v>
      </c>
      <c r="DA1" s="314">
        <v>45709</v>
      </c>
      <c r="DB1" s="314">
        <v>45710</v>
      </c>
      <c r="DC1" s="314">
        <v>45711</v>
      </c>
      <c r="DD1" s="314">
        <v>45712</v>
      </c>
      <c r="DE1" s="314">
        <v>45713</v>
      </c>
      <c r="DF1" s="314">
        <v>45714</v>
      </c>
      <c r="DG1" s="314">
        <v>45715</v>
      </c>
      <c r="DH1" s="314">
        <v>45716</v>
      </c>
      <c r="DI1" s="314">
        <v>45717</v>
      </c>
      <c r="DJ1" s="314">
        <v>45718</v>
      </c>
      <c r="DK1" s="314"/>
      <c r="DL1" s="314"/>
      <c r="DM1" s="314"/>
      <c r="DN1" s="314"/>
      <c r="DO1" s="314"/>
      <c r="DP1" s="314"/>
      <c r="DQ1" s="314"/>
      <c r="DR1" s="314"/>
      <c r="DS1" s="314"/>
      <c r="DT1" s="314"/>
      <c r="DU1" s="314"/>
      <c r="DV1" s="314"/>
      <c r="DW1" s="314"/>
      <c r="DX1" s="314"/>
      <c r="DY1" s="314"/>
      <c r="DZ1" s="314"/>
      <c r="EA1" s="314"/>
      <c r="EB1" s="314"/>
      <c r="EC1" s="314"/>
      <c r="ED1" s="314"/>
      <c r="EE1" s="314"/>
      <c r="EF1" s="314"/>
      <c r="EG1" s="314"/>
      <c r="EH1" s="314"/>
      <c r="EI1" s="314"/>
      <c r="EJ1" s="314"/>
      <c r="EK1" s="314"/>
      <c r="EL1" s="314"/>
      <c r="EM1" s="314"/>
      <c r="EN1" s="314"/>
      <c r="EO1" s="314"/>
      <c r="EP1" s="314"/>
      <c r="EQ1" s="314"/>
      <c r="ER1" s="314"/>
      <c r="ES1" s="314"/>
      <c r="ET1" s="314"/>
      <c r="EU1" s="314"/>
      <c r="EV1" s="314"/>
      <c r="EW1" s="314"/>
      <c r="EX1" s="314"/>
      <c r="EY1" s="314"/>
      <c r="EZ1" s="314"/>
      <c r="FA1" s="314"/>
      <c r="FB1" s="314"/>
      <c r="FC1" s="314"/>
      <c r="FD1" s="314"/>
      <c r="FE1" s="314"/>
      <c r="FF1" s="314"/>
      <c r="FG1" s="314"/>
      <c r="FH1" s="314"/>
      <c r="FI1" s="314"/>
      <c r="FJ1" s="314"/>
      <c r="FK1" s="314"/>
      <c r="FL1" s="314"/>
      <c r="FM1" s="314"/>
      <c r="FN1" s="314"/>
      <c r="FO1" s="314"/>
      <c r="FP1" s="314"/>
      <c r="FQ1" s="314"/>
      <c r="FR1" s="314"/>
      <c r="FS1" s="314"/>
      <c r="FT1" s="314"/>
      <c r="FU1" s="314"/>
      <c r="FV1" s="314"/>
      <c r="FW1" s="314"/>
      <c r="FX1" s="314"/>
      <c r="FY1" s="314"/>
      <c r="FZ1" s="314"/>
      <c r="GA1" s="314"/>
      <c r="GB1" s="314"/>
      <c r="GC1" s="314"/>
      <c r="GD1" s="314"/>
      <c r="GE1" s="314"/>
      <c r="GF1" s="314"/>
      <c r="GG1" s="314"/>
      <c r="GH1" s="314"/>
      <c r="GI1" s="314"/>
      <c r="GJ1" s="314"/>
      <c r="GK1" s="314"/>
      <c r="GL1" s="314"/>
      <c r="GM1" s="314"/>
      <c r="GN1" s="314"/>
      <c r="GO1" s="314"/>
      <c r="GP1" s="314"/>
      <c r="GQ1" s="314"/>
      <c r="GR1" s="314"/>
      <c r="GS1" s="314"/>
      <c r="GT1" s="314"/>
      <c r="GU1" s="314"/>
      <c r="GV1" s="314"/>
    </row>
    <row r="2">
      <c r="A2" s="309" t="str">
        <v>白止</v>
      </c>
      <c r="B2" s="310" t="str">
        <v>128000269031621</v>
      </c>
      <c r="C2" s="309" t="str">
        <v>亚朵星球 深睡慢回弹护颈记忆枕PRO2.0（2024版）</v>
      </c>
      <c r="D2" s="309" t="str">
        <v>颜色:蓝色,床品尺寸:长_cm：70cm，宽_cm：42cm，高_cm：10cm</v>
      </c>
      <c r="E2">
        <f>SUM(F2:GX2)</f>
      </c>
      <c r="F2" s="280">
        <f>IFERROR(SUMPRODUCT(('控温被PRO-S级品'!$B$2:$B$10=$B2)*('控温被PRO-S级品'!$E$1:$BE$1=F$1)*('控温被PRO-S级品'!$E$2:$BE$10)),0)+IFERROR(SUMPRODUCT(('冬被-S级品'!$B$2:$B$10=$B2)*('冬被-S级品'!$E$1:$AW$1=F$1)*('冬被-S级品'!$E$2:$AW$10)),0)+IFERROR(SUMPRODUCT(('白止-S级品'!$A$2:$A$26=$B2)*('白止-S级品'!$D$1:$AV$1=F$1)*('白止-S级品'!$D$2:$AV$26)),0)+IFERROR(SUMPRODUCT(('乐容-S级品'!$A$4:$A$32=$B2)*('乐容-S级品'!$L$3:$CA$3=F$1)*('乐容-S级品'!$L$4:$CA$32)),0)</f>
      </c>
      <c r="G2" s="280">
        <f>IFERROR(SUMPRODUCT(('控温被PRO-S级品'!$B$2:$B$10=$B2)*('控温被PRO-S级品'!$E$1:$BE$1=G$1)*('控温被PRO-S级品'!$E$2:$BE$10)),0)+IFERROR(SUMPRODUCT(('冬被-S级品'!$B$2:$B$10=$B2)*('冬被-S级品'!$E$1:$AW$1=G$1)*('冬被-S级品'!$E$2:$AW$10)),0)+IFERROR(SUMPRODUCT(('白止-S级品'!$A$2:$A$26=$B2)*('白止-S级品'!$D$1:$AV$1=G$1)*('白止-S级品'!$D$2:$AV$26)),0)+IFERROR(SUMPRODUCT(('乐容-S级品'!$A$4:$A$32=$B2)*('乐容-S级品'!$L$3:$CA$3=G$1)*('乐容-S级品'!$L$4:$CA$32)),0)</f>
      </c>
      <c r="H2" s="280">
        <f>IFERROR(SUMPRODUCT(('控温被PRO-S级品'!$B$2:$B$10=$B2)*('控温被PRO-S级品'!$E$1:$BE$1=H$1)*('控温被PRO-S级品'!$E$2:$BE$10)),0)+IFERROR(SUMPRODUCT(('冬被-S级品'!$B$2:$B$10=$B2)*('冬被-S级品'!$E$1:$AW$1=H$1)*('冬被-S级品'!$E$2:$AW$10)),0)+IFERROR(SUMPRODUCT(('白止-S级品'!$A$2:$A$26=$B2)*('白止-S级品'!$D$1:$AV$1=H$1)*('白止-S级品'!$D$2:$AV$26)),0)+IFERROR(SUMPRODUCT(('乐容-S级品'!$A$4:$A$32=$B2)*('乐容-S级品'!$L$3:$CA$3=H$1)*('乐容-S级品'!$L$4:$CA$32)),0)</f>
      </c>
      <c r="I2" s="280">
        <f>IFERROR(SUMPRODUCT(('控温被PRO-S级品'!$B$2:$B$10=$B2)*('控温被PRO-S级品'!$E$1:$BE$1=I$1)*('控温被PRO-S级品'!$E$2:$BE$10)),0)+IFERROR(SUMPRODUCT(('冬被-S级品'!$B$2:$B$10=$B2)*('冬被-S级品'!$E$1:$AW$1=I$1)*('冬被-S级品'!$E$2:$AW$10)),0)+IFERROR(SUMPRODUCT(('白止-S级品'!$A$2:$A$26=$B2)*('白止-S级品'!$D$1:$AV$1=I$1)*('白止-S级品'!$D$2:$AV$26)),0)+IFERROR(SUMPRODUCT(('乐容-S级品'!$A$4:$A$32=$B2)*('乐容-S级品'!$L$3:$CA$3=I$1)*('乐容-S级品'!$L$4:$CA$32)),0)</f>
      </c>
      <c r="J2" s="280">
        <f>IFERROR(SUMPRODUCT(('控温被PRO-S级品'!$B$2:$B$10=$B2)*('控温被PRO-S级品'!$E$1:$BE$1=J$1)*('控温被PRO-S级品'!$E$2:$BE$10)),0)+IFERROR(SUMPRODUCT(('冬被-S级品'!$B$2:$B$10=$B2)*('冬被-S级品'!$E$1:$AW$1=J$1)*('冬被-S级品'!$E$2:$AW$10)),0)+IFERROR(SUMPRODUCT(('白止-S级品'!$A$2:$A$26=$B2)*('白止-S级品'!$D$1:$AV$1=J$1)*('白止-S级品'!$D$2:$AV$26)),0)+IFERROR(SUMPRODUCT(('乐容-S级品'!$A$4:$A$32=$B2)*('乐容-S级品'!$L$3:$CA$3=J$1)*('乐容-S级品'!$L$4:$CA$32)),0)</f>
      </c>
      <c r="K2" s="280">
        <f>IFERROR(SUMPRODUCT(('控温被PRO-S级品'!$B$2:$B$10=$B2)*('控温被PRO-S级品'!$E$1:$BE$1=K$1)*('控温被PRO-S级品'!$E$2:$BE$10)),0)+IFERROR(SUMPRODUCT(('冬被-S级品'!$B$2:$B$10=$B2)*('冬被-S级品'!$E$1:$AW$1=K$1)*('冬被-S级品'!$E$2:$AW$10)),0)+IFERROR(SUMPRODUCT(('白止-S级品'!$A$2:$A$26=$B2)*('白止-S级品'!$D$1:$AV$1=K$1)*('白止-S级品'!$D$2:$AV$26)),0)+IFERROR(SUMPRODUCT(('乐容-S级品'!$A$4:$A$32=$B2)*('乐容-S级品'!$L$3:$CA$3=K$1)*('乐容-S级品'!$L$4:$CA$32)),0)</f>
      </c>
      <c r="L2" s="280">
        <f>IFERROR(SUMPRODUCT(('控温被PRO-S级品'!$B$2:$B$10=$B2)*('控温被PRO-S级品'!$E$1:$BE$1=L$1)*('控温被PRO-S级品'!$E$2:$BE$10)),0)+IFERROR(SUMPRODUCT(('冬被-S级品'!$B$2:$B$10=$B2)*('冬被-S级品'!$E$1:$AW$1=L$1)*('冬被-S级品'!$E$2:$AW$10)),0)+IFERROR(SUMPRODUCT(('白止-S级品'!$A$2:$A$26=$B2)*('白止-S级品'!$D$1:$AV$1=L$1)*('白止-S级品'!$D$2:$AV$26)),0)+IFERROR(SUMPRODUCT(('乐容-S级品'!$A$4:$A$32=$B2)*('乐容-S级品'!$L$3:$CA$3=L$1)*('乐容-S级品'!$L$4:$CA$32)),0)</f>
      </c>
      <c r="M2" s="280">
        <f>IFERROR(SUMPRODUCT(('控温被PRO-S级品'!$B$2:$B$10=$B2)*('控温被PRO-S级品'!$E$1:$BE$1=M$1)*('控温被PRO-S级品'!$E$2:$BE$10)),0)+IFERROR(SUMPRODUCT(('冬被-S级品'!$B$2:$B$10=$B2)*('冬被-S级品'!$E$1:$AW$1=M$1)*('冬被-S级品'!$E$2:$AW$10)),0)+IFERROR(SUMPRODUCT(('白止-S级品'!$A$2:$A$26=$B2)*('白止-S级品'!$D$1:$AV$1=M$1)*('白止-S级品'!$D$2:$AV$26)),0)+IFERROR(SUMPRODUCT(('乐容-S级品'!$A$4:$A$32=$B2)*('乐容-S级品'!$L$3:$CA$3=M$1)*('乐容-S级品'!$L$4:$CA$32)),0)</f>
      </c>
      <c r="N2" s="280">
        <f>IFERROR(SUMPRODUCT(('控温被PRO-S级品'!$B$2:$B$10=$B2)*('控温被PRO-S级品'!$E$1:$BE$1=N$1)*('控温被PRO-S级品'!$E$2:$BE$10)),0)+IFERROR(SUMPRODUCT(('冬被-S级品'!$B$2:$B$10=$B2)*('冬被-S级品'!$E$1:$AW$1=N$1)*('冬被-S级品'!$E$2:$AW$10)),0)+IFERROR(SUMPRODUCT(('白止-S级品'!$A$2:$A$26=$B2)*('白止-S级品'!$D$1:$AV$1=N$1)*('白止-S级品'!$D$2:$AV$26)),0)+IFERROR(SUMPRODUCT(('乐容-S级品'!$A$4:$A$32=$B2)*('乐容-S级品'!$L$3:$CA$3=N$1)*('乐容-S级品'!$L$4:$CA$32)),0)</f>
      </c>
      <c r="O2" s="280">
        <f>IFERROR(SUMPRODUCT(('控温被PRO-S级品'!$B$2:$B$10=$B2)*('控温被PRO-S级品'!$E$1:$BE$1=O$1)*('控温被PRO-S级品'!$E$2:$BE$10)),0)+IFERROR(SUMPRODUCT(('冬被-S级品'!$B$2:$B$10=$B2)*('冬被-S级品'!$E$1:$AW$1=O$1)*('冬被-S级品'!$E$2:$AW$10)),0)+IFERROR(SUMPRODUCT(('白止-S级品'!$A$2:$A$26=$B2)*('白止-S级品'!$D$1:$AV$1=O$1)*('白止-S级品'!$D$2:$AV$26)),0)+IFERROR(SUMPRODUCT(('乐容-S级品'!$A$4:$A$32=$B2)*('乐容-S级品'!$L$3:$CA$3=O$1)*('乐容-S级品'!$L$4:$CA$32)),0)</f>
      </c>
      <c r="P2" s="280">
        <f>IFERROR(SUMPRODUCT(('控温被PRO-S级品'!$B$2:$B$10=$B2)*('控温被PRO-S级品'!$E$1:$BE$1=P$1)*('控温被PRO-S级品'!$E$2:$BE$10)),0)+IFERROR(SUMPRODUCT(('冬被-S级品'!$B$2:$B$10=$B2)*('冬被-S级品'!$E$1:$AW$1=P$1)*('冬被-S级品'!$E$2:$AW$10)),0)+IFERROR(SUMPRODUCT(('白止-S级品'!$A$2:$A$26=$B2)*('白止-S级品'!$D$1:$AV$1=P$1)*('白止-S级品'!$D$2:$AV$26)),0)+IFERROR(SUMPRODUCT(('乐容-S级品'!$A$4:$A$32=$B2)*('乐容-S级品'!$L$3:$CA$3=P$1)*('乐容-S级品'!$L$4:$CA$32)),0)</f>
      </c>
      <c r="Q2" s="280">
        <f>IFERROR(SUMPRODUCT(('控温被PRO-S级品'!$B$2:$B$10=$B2)*('控温被PRO-S级品'!$E$1:$BE$1=Q$1)*('控温被PRO-S级品'!$E$2:$BE$10)),0)+IFERROR(SUMPRODUCT(('冬被-S级品'!$B$2:$B$10=$B2)*('冬被-S级品'!$E$1:$AW$1=Q$1)*('冬被-S级品'!$E$2:$AW$10)),0)+IFERROR(SUMPRODUCT(('白止-S级品'!$A$2:$A$26=$B2)*('白止-S级品'!$D$1:$AV$1=Q$1)*('白止-S级品'!$D$2:$AV$26)),0)+IFERROR(SUMPRODUCT(('乐容-S级品'!$A$4:$A$32=$B2)*('乐容-S级品'!$L$3:$CA$3=Q$1)*('乐容-S级品'!$L$4:$CA$32)),0)</f>
      </c>
      <c r="R2" s="280">
        <f>IFERROR(SUMPRODUCT(('控温被PRO-S级品'!$B$2:$B$10=$B2)*('控温被PRO-S级品'!$E$1:$BE$1=R$1)*('控温被PRO-S级品'!$E$2:$BE$10)),0)+IFERROR(SUMPRODUCT(('冬被-S级品'!$B$2:$B$10=$B2)*('冬被-S级品'!$E$1:$AW$1=R$1)*('冬被-S级品'!$E$2:$AW$10)),0)+IFERROR(SUMPRODUCT(('白止-S级品'!$A$2:$A$26=$B2)*('白止-S级品'!$D$1:$AV$1=R$1)*('白止-S级品'!$D$2:$AV$26)),0)+IFERROR(SUMPRODUCT(('乐容-S级品'!$A$4:$A$32=$B2)*('乐容-S级品'!$L$3:$CA$3=R$1)*('乐容-S级品'!$L$4:$CA$32)),0)</f>
      </c>
      <c r="S2" s="280">
        <f>IFERROR(SUMPRODUCT(('控温被PRO-S级品'!$B$2:$B$10=$B2)*('控温被PRO-S级品'!$E$1:$BE$1=S$1)*('控温被PRO-S级品'!$E$2:$BE$10)),0)+IFERROR(SUMPRODUCT(('冬被-S级品'!$B$2:$B$10=$B2)*('冬被-S级品'!$E$1:$AW$1=S$1)*('冬被-S级品'!$E$2:$AW$10)),0)+IFERROR(SUMPRODUCT(('白止-S级品'!$A$2:$A$26=$B2)*('白止-S级品'!$D$1:$AV$1=S$1)*('白止-S级品'!$D$2:$AV$26)),0)+IFERROR(SUMPRODUCT(('乐容-S级品'!$A$4:$A$32=$B2)*('乐容-S级品'!$L$3:$CA$3=S$1)*('乐容-S级品'!$L$4:$CA$32)),0)</f>
      </c>
      <c r="T2" s="280">
        <f>IFERROR(SUMPRODUCT(('控温被PRO-S级品'!$B$2:$B$10=$B2)*('控温被PRO-S级品'!$E$1:$BE$1=T$1)*('控温被PRO-S级品'!$E$2:$BE$10)),0)+IFERROR(SUMPRODUCT(('冬被-S级品'!$B$2:$B$10=$B2)*('冬被-S级品'!$E$1:$AW$1=T$1)*('冬被-S级品'!$E$2:$AW$10)),0)+IFERROR(SUMPRODUCT(('白止-S级品'!$A$2:$A$26=$B2)*('白止-S级品'!$D$1:$AV$1=T$1)*('白止-S级品'!$D$2:$AV$26)),0)+IFERROR(SUMPRODUCT(('乐容-S级品'!$A$4:$A$32=$B2)*('乐容-S级品'!$L$3:$CA$3=T$1)*('乐容-S级品'!$L$4:$CA$32)),0)</f>
      </c>
      <c r="U2" s="280">
        <f>IFERROR(SUMPRODUCT(('控温被PRO-S级品'!$B$2:$B$10=$B2)*('控温被PRO-S级品'!$E$1:$BE$1=U$1)*('控温被PRO-S级品'!$E$2:$BE$10)),0)+IFERROR(SUMPRODUCT(('冬被-S级品'!$B$2:$B$10=$B2)*('冬被-S级品'!$E$1:$AW$1=U$1)*('冬被-S级品'!$E$2:$AW$10)),0)+IFERROR(SUMPRODUCT(('白止-S级品'!$A$2:$A$26=$B2)*('白止-S级品'!$D$1:$AV$1=U$1)*('白止-S级品'!$D$2:$AV$26)),0)+IFERROR(SUMPRODUCT(('乐容-S级品'!$A$4:$A$32=$B2)*('乐容-S级品'!$L$3:$CA$3=U$1)*('乐容-S级品'!$L$4:$CA$32)),0)</f>
      </c>
      <c r="V2" s="280">
        <f>IFERROR(SUMPRODUCT(('控温被PRO-S级品'!$B$2:$B$10=$B2)*('控温被PRO-S级品'!$E$1:$BE$1=V$1)*('控温被PRO-S级品'!$E$2:$BE$10)),0)+IFERROR(SUMPRODUCT(('冬被-S级品'!$B$2:$B$10=$B2)*('冬被-S级品'!$E$1:$AW$1=V$1)*('冬被-S级品'!$E$2:$AW$10)),0)+IFERROR(SUMPRODUCT(('白止-S级品'!$A$2:$A$26=$B2)*('白止-S级品'!$D$1:$AV$1=V$1)*('白止-S级品'!$D$2:$AV$26)),0)+IFERROR(SUMPRODUCT(('乐容-S级品'!$A$4:$A$32=$B2)*('乐容-S级品'!$L$3:$CA$3=V$1)*('乐容-S级品'!$L$4:$CA$32)),0)</f>
      </c>
      <c r="W2" s="280">
        <f>IFERROR(SUMPRODUCT(('控温被PRO-S级品'!$B$2:$B$10=$B2)*('控温被PRO-S级品'!$E$1:$BE$1=W$1)*('控温被PRO-S级品'!$E$2:$BE$10)),0)+IFERROR(SUMPRODUCT(('冬被-S级品'!$B$2:$B$10=$B2)*('冬被-S级品'!$E$1:$AW$1=W$1)*('冬被-S级品'!$E$2:$AW$10)),0)+IFERROR(SUMPRODUCT(('白止-S级品'!$A$2:$A$26=$B2)*('白止-S级品'!$D$1:$AV$1=W$1)*('白止-S级品'!$D$2:$AV$26)),0)+IFERROR(SUMPRODUCT(('乐容-S级品'!$A$4:$A$32=$B2)*('乐容-S级品'!$L$3:$CA$3=W$1)*('乐容-S级品'!$L$4:$CA$32)),0)</f>
      </c>
      <c r="X2" s="280">
        <f>IFERROR(SUMPRODUCT(('控温被PRO-S级品'!$B$2:$B$10=$B2)*('控温被PRO-S级品'!$E$1:$BE$1=X$1)*('控温被PRO-S级品'!$E$2:$BE$10)),0)+IFERROR(SUMPRODUCT(('冬被-S级品'!$B$2:$B$10=$B2)*('冬被-S级品'!$E$1:$AW$1=X$1)*('冬被-S级品'!$E$2:$AW$10)),0)+IFERROR(SUMPRODUCT(('白止-S级品'!$A$2:$A$26=$B2)*('白止-S级品'!$D$1:$AV$1=X$1)*('白止-S级品'!$D$2:$AV$26)),0)+IFERROR(SUMPRODUCT(('乐容-S级品'!$A$4:$A$32=$B2)*('乐容-S级品'!$L$3:$CA$3=X$1)*('乐容-S级品'!$L$4:$CA$32)),0)</f>
      </c>
      <c r="Y2" s="280">
        <f>IFERROR(SUMPRODUCT(('控温被PRO-S级品'!$B$2:$B$10=$B2)*('控温被PRO-S级品'!$E$1:$BE$1=Y$1)*('控温被PRO-S级品'!$E$2:$BE$10)),0)+IFERROR(SUMPRODUCT(('冬被-S级品'!$B$2:$B$10=$B2)*('冬被-S级品'!$E$1:$AW$1=Y$1)*('冬被-S级品'!$E$2:$AW$10)),0)+IFERROR(SUMPRODUCT(('白止-S级品'!$A$2:$A$26=$B2)*('白止-S级品'!$D$1:$AV$1=Y$1)*('白止-S级品'!$D$2:$AV$26)),0)+IFERROR(SUMPRODUCT(('乐容-S级品'!$A$4:$A$32=$B2)*('乐容-S级品'!$L$3:$CA$3=Y$1)*('乐容-S级品'!$L$4:$CA$32)),0)</f>
      </c>
      <c r="Z2" s="280">
        <f>IFERROR(SUMPRODUCT(('控温被PRO-S级品'!$B$2:$B$10=$B2)*('控温被PRO-S级品'!$E$1:$BE$1=Z$1)*('控温被PRO-S级品'!$E$2:$BE$10)),0)+IFERROR(SUMPRODUCT(('冬被-S级品'!$B$2:$B$10=$B2)*('冬被-S级品'!$E$1:$AW$1=Z$1)*('冬被-S级品'!$E$2:$AW$10)),0)+IFERROR(SUMPRODUCT(('白止-S级品'!$A$2:$A$26=$B2)*('白止-S级品'!$D$1:$AV$1=Z$1)*('白止-S级品'!$D$2:$AV$26)),0)+IFERROR(SUMPRODUCT(('乐容-S级品'!$A$4:$A$32=$B2)*('乐容-S级品'!$L$3:$CA$3=Z$1)*('乐容-S级品'!$L$4:$CA$32)),0)</f>
      </c>
      <c r="AA2" s="280">
        <f>IFERROR(SUMPRODUCT(('控温被PRO-S级品'!$B$2:$B$10=$B2)*('控温被PRO-S级品'!$E$1:$BE$1=AA$1)*('控温被PRO-S级品'!$E$2:$BE$10)),0)+IFERROR(SUMPRODUCT(('冬被-S级品'!$B$2:$B$10=$B2)*('冬被-S级品'!$E$1:$AW$1=AA$1)*('冬被-S级品'!$E$2:$AW$10)),0)+IFERROR(SUMPRODUCT(('白止-S级品'!$A$2:$A$26=$B2)*('白止-S级品'!$D$1:$AV$1=AA$1)*('白止-S级品'!$D$2:$AV$26)),0)+IFERROR(SUMPRODUCT(('乐容-S级品'!$A$4:$A$32=$B2)*('乐容-S级品'!$L$3:$CA$3=AA$1)*('乐容-S级品'!$L$4:$CA$32)),0)</f>
      </c>
      <c r="AB2" s="280">
        <f>IFERROR(SUMPRODUCT(('控温被PRO-S级品'!$B$2:$B$10=$B2)*('控温被PRO-S级品'!$E$1:$BE$1=AB$1)*('控温被PRO-S级品'!$E$2:$BE$10)),0)+IFERROR(SUMPRODUCT(('冬被-S级品'!$B$2:$B$10=$B2)*('冬被-S级品'!$E$1:$AW$1=AB$1)*('冬被-S级品'!$E$2:$AW$10)),0)+IFERROR(SUMPRODUCT(('白止-S级品'!$A$2:$A$26=$B2)*('白止-S级品'!$D$1:$AV$1=AB$1)*('白止-S级品'!$D$2:$AV$26)),0)+IFERROR(SUMPRODUCT(('乐容-S级品'!$A$4:$A$32=$B2)*('乐容-S级品'!$L$3:$CA$3=AB$1)*('乐容-S级品'!$L$4:$CA$32)),0)</f>
      </c>
      <c r="AC2" s="280">
        <f>IFERROR(SUMPRODUCT(('控温被PRO-S级品'!$B$2:$B$10=$B2)*('控温被PRO-S级品'!$E$1:$BE$1=AC$1)*('控温被PRO-S级品'!$E$2:$BE$10)),0)+IFERROR(SUMPRODUCT(('冬被-S级品'!$B$2:$B$10=$B2)*('冬被-S级品'!$E$1:$AW$1=AC$1)*('冬被-S级品'!$E$2:$AW$10)),0)+IFERROR(SUMPRODUCT(('白止-S级品'!$A$2:$A$26=$B2)*('白止-S级品'!$D$1:$AV$1=AC$1)*('白止-S级品'!$D$2:$AV$26)),0)+IFERROR(SUMPRODUCT(('乐容-S级品'!$A$4:$A$32=$B2)*('乐容-S级品'!$L$3:$CA$3=AC$1)*('乐容-S级品'!$L$4:$CA$32)),0)</f>
      </c>
      <c r="AD2" s="280">
        <f>IFERROR(SUMPRODUCT(('控温被PRO-S级品'!$B$2:$B$10=$B2)*('控温被PRO-S级品'!$E$1:$BE$1=AD$1)*('控温被PRO-S级品'!$E$2:$BE$10)),0)+IFERROR(SUMPRODUCT(('冬被-S级品'!$B$2:$B$10=$B2)*('冬被-S级品'!$E$1:$AW$1=AD$1)*('冬被-S级品'!$E$2:$AW$10)),0)+IFERROR(SUMPRODUCT(('白止-S级品'!$A$2:$A$26=$B2)*('白止-S级品'!$D$1:$AV$1=AD$1)*('白止-S级品'!$D$2:$AV$26)),0)+IFERROR(SUMPRODUCT(('乐容-S级品'!$A$4:$A$32=$B2)*('乐容-S级品'!$L$3:$CA$3=AD$1)*('乐容-S级品'!$L$4:$CA$32)),0)</f>
      </c>
      <c r="AE2" s="280">
        <f>IFERROR(SUMPRODUCT(('控温被PRO-S级品'!$B$2:$B$10=$B2)*('控温被PRO-S级品'!$E$1:$BE$1=AE$1)*('控温被PRO-S级品'!$E$2:$BE$10)),0)+IFERROR(SUMPRODUCT(('冬被-S级品'!$B$2:$B$10=$B2)*('冬被-S级品'!$E$1:$AW$1=AE$1)*('冬被-S级品'!$E$2:$AW$10)),0)+IFERROR(SUMPRODUCT(('白止-S级品'!$A$2:$A$26=$B2)*('白止-S级品'!$D$1:$AV$1=AE$1)*('白止-S级品'!$D$2:$AV$26)),0)+IFERROR(SUMPRODUCT(('乐容-S级品'!$A$4:$A$32=$B2)*('乐容-S级品'!$L$3:$CA$3=AE$1)*('乐容-S级品'!$L$4:$CA$32)),0)</f>
      </c>
      <c r="AF2" s="280">
        <f>IFERROR(SUMPRODUCT(('控温被PRO-S级品'!$B$2:$B$10=$B2)*('控温被PRO-S级品'!$E$1:$BE$1=AF$1)*('控温被PRO-S级品'!$E$2:$BE$10)),0)+IFERROR(SUMPRODUCT(('冬被-S级品'!$B$2:$B$10=$B2)*('冬被-S级品'!$E$1:$AW$1=AF$1)*('冬被-S级品'!$E$2:$AW$10)),0)+IFERROR(SUMPRODUCT(('白止-S级品'!$A$2:$A$26=$B2)*('白止-S级品'!$D$1:$AV$1=AF$1)*('白止-S级品'!$D$2:$AV$26)),0)+IFERROR(SUMPRODUCT(('乐容-S级品'!$A$4:$A$32=$B2)*('乐容-S级品'!$L$3:$CA$3=AF$1)*('乐容-S级品'!$L$4:$CA$32)),0)</f>
      </c>
      <c r="AG2" s="280">
        <f>IFERROR(SUMPRODUCT(('控温被PRO-S级品'!$B$2:$B$10=$B2)*('控温被PRO-S级品'!$E$1:$BE$1=AG$1)*('控温被PRO-S级品'!$E$2:$BE$10)),0)+IFERROR(SUMPRODUCT(('冬被-S级品'!$B$2:$B$10=$B2)*('冬被-S级品'!$E$1:$AW$1=AG$1)*('冬被-S级品'!$E$2:$AW$10)),0)+IFERROR(SUMPRODUCT(('白止-S级品'!$A$2:$A$26=$B2)*('白止-S级品'!$D$1:$AV$1=AG$1)*('白止-S级品'!$D$2:$AV$26)),0)+IFERROR(SUMPRODUCT(('乐容-S级品'!$A$4:$A$32=$B2)*('乐容-S级品'!$L$3:$CA$3=AG$1)*('乐容-S级品'!$L$4:$CA$32)),0)</f>
      </c>
      <c r="AH2" s="280">
        <f>IFERROR(SUMPRODUCT(('控温被PRO-S级品'!$B$2:$B$10=$B2)*('控温被PRO-S级品'!$E$1:$BE$1=AH$1)*('控温被PRO-S级品'!$E$2:$BE$10)),0)+IFERROR(SUMPRODUCT(('冬被-S级品'!$B$2:$B$10=$B2)*('冬被-S级品'!$E$1:$AW$1=AH$1)*('冬被-S级品'!$E$2:$AW$10)),0)+IFERROR(SUMPRODUCT(('白止-S级品'!$A$2:$A$26=$B2)*('白止-S级品'!$D$1:$AV$1=AH$1)*('白止-S级品'!$D$2:$AV$26)),0)+IFERROR(SUMPRODUCT(('乐容-S级品'!$A$4:$A$32=$B2)*('乐容-S级品'!$L$3:$CA$3=AH$1)*('乐容-S级品'!$L$4:$CA$32)),0)</f>
      </c>
      <c r="AI2" s="280">
        <f>IFERROR(SUMPRODUCT(('控温被PRO-S级品'!$B$2:$B$10=$B2)*('控温被PRO-S级品'!$E$1:$BE$1=AI$1)*('控温被PRO-S级品'!$E$2:$BE$10)),0)+IFERROR(SUMPRODUCT(('冬被-S级品'!$B$2:$B$10=$B2)*('冬被-S级品'!$E$1:$AW$1=AI$1)*('冬被-S级品'!$E$2:$AW$10)),0)+IFERROR(SUMPRODUCT(('白止-S级品'!$A$2:$A$26=$B2)*('白止-S级品'!$D$1:$AV$1=AI$1)*('白止-S级品'!$D$2:$AV$26)),0)+IFERROR(SUMPRODUCT(('乐容-S级品'!$A$4:$A$32=$B2)*('乐容-S级品'!$L$3:$CA$3=AI$1)*('乐容-S级品'!$L$4:$CA$32)),0)</f>
      </c>
      <c r="AJ2" s="280">
        <f>IFERROR(SUMPRODUCT(('控温被PRO-S级品'!$B$2:$B$10=$B2)*('控温被PRO-S级品'!$E$1:$BE$1=AJ$1)*('控温被PRO-S级品'!$E$2:$BE$10)),0)+IFERROR(SUMPRODUCT(('冬被-S级品'!$B$2:$B$10=$B2)*('冬被-S级品'!$E$1:$AW$1=AJ$1)*('冬被-S级品'!$E$2:$AW$10)),0)+IFERROR(SUMPRODUCT(('白止-S级品'!$A$2:$A$26=$B2)*('白止-S级品'!$D$1:$AV$1=AJ$1)*('白止-S级品'!$D$2:$AV$26)),0)+IFERROR(SUMPRODUCT(('乐容-S级品'!$A$4:$A$32=$B2)*('乐容-S级品'!$L$3:$CA$3=AJ$1)*('乐容-S级品'!$L$4:$CA$32)),0)</f>
      </c>
      <c r="AK2" s="280">
        <f>IFERROR(SUMPRODUCT(('控温被PRO-S级品'!$B$2:$B$10=$B2)*('控温被PRO-S级品'!$E$1:$BE$1=AK$1)*('控温被PRO-S级品'!$E$2:$BE$10)),0)+IFERROR(SUMPRODUCT(('冬被-S级品'!$B$2:$B$10=$B2)*('冬被-S级品'!$E$1:$AW$1=AK$1)*('冬被-S级品'!$E$2:$AW$10)),0)+IFERROR(SUMPRODUCT(('白止-S级品'!$A$2:$A$26=$B2)*('白止-S级品'!$D$1:$AV$1=AK$1)*('白止-S级品'!$D$2:$AV$26)),0)+IFERROR(SUMPRODUCT(('乐容-S级品'!$A$4:$A$32=$B2)*('乐容-S级品'!$L$3:$CA$3=AK$1)*('乐容-S级品'!$L$4:$CA$32)),0)</f>
      </c>
      <c r="AL2" s="280">
        <f>IFERROR(SUMPRODUCT(('控温被PRO-S级品'!$B$2:$B$10=$B2)*('控温被PRO-S级品'!$E$1:$BE$1=AL$1)*('控温被PRO-S级品'!$E$2:$BE$10)),0)+IFERROR(SUMPRODUCT(('冬被-S级品'!$B$2:$B$10=$B2)*('冬被-S级品'!$E$1:$AW$1=AL$1)*('冬被-S级品'!$E$2:$AW$10)),0)+IFERROR(SUMPRODUCT(('白止-S级品'!$A$2:$A$26=$B2)*('白止-S级品'!$D$1:$AV$1=AL$1)*('白止-S级品'!$D$2:$AV$26)),0)+IFERROR(SUMPRODUCT(('乐容-S级品'!$A$4:$A$32=$B2)*('乐容-S级品'!$L$3:$CA$3=AL$1)*('乐容-S级品'!$L$4:$CA$32)),0)</f>
      </c>
      <c r="AM2" s="280">
        <f>IFERROR(SUMPRODUCT(('控温被PRO-S级品'!$B$2:$B$10=$B2)*('控温被PRO-S级品'!$E$1:$BE$1=AM$1)*('控温被PRO-S级品'!$E$2:$BE$10)),0)+IFERROR(SUMPRODUCT(('冬被-S级品'!$B$2:$B$10=$B2)*('冬被-S级品'!$E$1:$AW$1=AM$1)*('冬被-S级品'!$E$2:$AW$10)),0)+IFERROR(SUMPRODUCT(('白止-S级品'!$A$2:$A$26=$B2)*('白止-S级品'!$D$1:$AV$1=AM$1)*('白止-S级品'!$D$2:$AV$26)),0)+IFERROR(SUMPRODUCT(('乐容-S级品'!$A$4:$A$32=$B2)*('乐容-S级品'!$L$3:$CA$3=AM$1)*('乐容-S级品'!$L$4:$CA$32)),0)</f>
      </c>
      <c r="AN2" s="280">
        <f>IFERROR(SUMPRODUCT(('控温被PRO-S级品'!$B$2:$B$10=$B2)*('控温被PRO-S级品'!$E$1:$BE$1=AN$1)*('控温被PRO-S级品'!$E$2:$BE$10)),0)+IFERROR(SUMPRODUCT(('冬被-S级品'!$B$2:$B$10=$B2)*('冬被-S级品'!$E$1:$AW$1=AN$1)*('冬被-S级品'!$E$2:$AW$10)),0)+IFERROR(SUMPRODUCT(('白止-S级品'!$A$2:$A$26=$B2)*('白止-S级品'!$D$1:$AV$1=AN$1)*('白止-S级品'!$D$2:$AV$26)),0)+IFERROR(SUMPRODUCT(('乐容-S级品'!$A$4:$A$32=$B2)*('乐容-S级品'!$L$3:$CA$3=AN$1)*('乐容-S级品'!$L$4:$CA$32)),0)</f>
      </c>
      <c r="AO2" s="280">
        <f>IFERROR(SUMPRODUCT(('控温被PRO-S级品'!$B$2:$B$10=$B2)*('控温被PRO-S级品'!$E$1:$BE$1=AO$1)*('控温被PRO-S级品'!$E$2:$BE$10)),0)+IFERROR(SUMPRODUCT(('冬被-S级品'!$B$2:$B$10=$B2)*('冬被-S级品'!$E$1:$AW$1=AO$1)*('冬被-S级品'!$E$2:$AW$10)),0)+IFERROR(SUMPRODUCT(('白止-S级品'!$A$2:$A$26=$B2)*('白止-S级品'!$D$1:$AV$1=AO$1)*('白止-S级品'!$D$2:$AV$26)),0)+IFERROR(SUMPRODUCT(('乐容-S级品'!$A$4:$A$32=$B2)*('乐容-S级品'!$L$3:$CA$3=AO$1)*('乐容-S级品'!$L$4:$CA$32)),0)</f>
      </c>
      <c r="AP2" s="280">
        <f>IFERROR(SUMPRODUCT(('控温被PRO-S级品'!$B$2:$B$10=$B2)*('控温被PRO-S级品'!$E$1:$BE$1=AP$1)*('控温被PRO-S级品'!$E$2:$BE$10)),0)+IFERROR(SUMPRODUCT(('冬被-S级品'!$B$2:$B$10=$B2)*('冬被-S级品'!$E$1:$AW$1=AP$1)*('冬被-S级品'!$E$2:$AW$10)),0)+IFERROR(SUMPRODUCT(('白止-S级品'!$A$2:$A$26=$B2)*('白止-S级品'!$D$1:$AV$1=AP$1)*('白止-S级品'!$D$2:$AV$26)),0)+IFERROR(SUMPRODUCT(('乐容-S级品'!$A$4:$A$32=$B2)*('乐容-S级品'!$L$3:$CA$3=AP$1)*('乐容-S级品'!$L$4:$CA$32)),0)</f>
      </c>
      <c r="AQ2" s="280">
        <f>IFERROR(SUMPRODUCT(('控温被PRO-S级品'!$B$2:$B$10=$B2)*('控温被PRO-S级品'!$E$1:$BE$1=AQ$1)*('控温被PRO-S级品'!$E$2:$BE$10)),0)+IFERROR(SUMPRODUCT(('冬被-S级品'!$B$2:$B$10=$B2)*('冬被-S级品'!$E$1:$AW$1=AQ$1)*('冬被-S级品'!$E$2:$AW$10)),0)+IFERROR(SUMPRODUCT(('白止-S级品'!$A$2:$A$26=$B2)*('白止-S级品'!$D$1:$AV$1=AQ$1)*('白止-S级品'!$D$2:$AV$26)),0)+IFERROR(SUMPRODUCT(('乐容-S级品'!$A$4:$A$32=$B2)*('乐容-S级品'!$L$3:$CA$3=AQ$1)*('乐容-S级品'!$L$4:$CA$32)),0)</f>
      </c>
      <c r="AR2" s="280">
        <f>IFERROR(SUMPRODUCT(('控温被PRO-S级品'!$B$2:$B$10=$B2)*('控温被PRO-S级品'!$E$1:$BE$1=AR$1)*('控温被PRO-S级品'!$E$2:$BE$10)),0)+IFERROR(SUMPRODUCT(('冬被-S级品'!$B$2:$B$10=$B2)*('冬被-S级品'!$E$1:$AW$1=AR$1)*('冬被-S级品'!$E$2:$AW$10)),0)+IFERROR(SUMPRODUCT(('白止-S级品'!$A$2:$A$26=$B2)*('白止-S级品'!$D$1:$AV$1=AR$1)*('白止-S级品'!$D$2:$AV$26)),0)+IFERROR(SUMPRODUCT(('乐容-S级品'!$A$4:$A$32=$B2)*('乐容-S级品'!$L$3:$CA$3=AR$1)*('乐容-S级品'!$L$4:$CA$32)),0)</f>
      </c>
      <c r="AS2" s="280">
        <f>IFERROR(SUMPRODUCT(('控温被PRO-S级品'!$B$2:$B$10=$B2)*('控温被PRO-S级品'!$E$1:$BE$1=AS$1)*('控温被PRO-S级品'!$E$2:$BE$10)),0)+IFERROR(SUMPRODUCT(('冬被-S级品'!$B$2:$B$10=$B2)*('冬被-S级品'!$E$1:$AW$1=AS$1)*('冬被-S级品'!$E$2:$AW$10)),0)+IFERROR(SUMPRODUCT(('白止-S级品'!$A$2:$A$26=$B2)*('白止-S级品'!$D$1:$AV$1=AS$1)*('白止-S级品'!$D$2:$AV$26)),0)+IFERROR(SUMPRODUCT(('乐容-S级品'!$A$4:$A$32=$B2)*('乐容-S级品'!$L$3:$CA$3=AS$1)*('乐容-S级品'!$L$4:$CA$32)),0)</f>
      </c>
      <c r="AT2" s="280">
        <f>IFERROR(SUMPRODUCT(('控温被PRO-S级品'!$B$2:$B$10=$B2)*('控温被PRO-S级品'!$E$1:$BE$1=AT$1)*('控温被PRO-S级品'!$E$2:$BE$10)),0)+IFERROR(SUMPRODUCT(('冬被-S级品'!$B$2:$B$10=$B2)*('冬被-S级品'!$E$1:$AW$1=AT$1)*('冬被-S级品'!$E$2:$AW$10)),0)+IFERROR(SUMPRODUCT(('白止-S级品'!$A$2:$A$26=$B2)*('白止-S级品'!$D$1:$AV$1=AT$1)*('白止-S级品'!$D$2:$AV$26)),0)+IFERROR(SUMPRODUCT(('乐容-S级品'!$A$4:$A$32=$B2)*('乐容-S级品'!$L$3:$CA$3=AT$1)*('乐容-S级品'!$L$4:$CA$32)),0)</f>
      </c>
      <c r="AU2" s="280">
        <f>IFERROR(SUMPRODUCT(('控温被PRO-S级品'!$B$2:$B$10=$B2)*('控温被PRO-S级品'!$E$1:$BE$1=AU$1)*('控温被PRO-S级品'!$E$2:$BE$10)),0)+IFERROR(SUMPRODUCT(('冬被-S级品'!$B$2:$B$10=$B2)*('冬被-S级品'!$E$1:$AW$1=AU$1)*('冬被-S级品'!$E$2:$AW$10)),0)+IFERROR(SUMPRODUCT(('白止-S级品'!$A$2:$A$26=$B2)*('白止-S级品'!$D$1:$AV$1=AU$1)*('白止-S级品'!$D$2:$AV$26)),0)+IFERROR(SUMPRODUCT(('乐容-S级品'!$A$4:$A$32=$B2)*('乐容-S级品'!$L$3:$CA$3=AU$1)*('乐容-S级品'!$L$4:$CA$32)),0)</f>
      </c>
      <c r="AV2" s="280">
        <f>IFERROR(SUMPRODUCT(('控温被PRO-S级品'!$B$2:$B$10=$B2)*('控温被PRO-S级品'!$E$1:$BE$1=AV$1)*('控温被PRO-S级品'!$E$2:$BE$10)),0)+IFERROR(SUMPRODUCT(('冬被-S级品'!$B$2:$B$10=$B2)*('冬被-S级品'!$E$1:$AW$1=AV$1)*('冬被-S级品'!$E$2:$AW$10)),0)+IFERROR(SUMPRODUCT(('白止-S级品'!$A$2:$A$26=$B2)*('白止-S级品'!$D$1:$AV$1=AV$1)*('白止-S级品'!$D$2:$AV$26)),0)+IFERROR(SUMPRODUCT(('乐容-S级品'!$A$4:$A$32=$B2)*('乐容-S级品'!$L$3:$CA$3=AV$1)*('乐容-S级品'!$L$4:$CA$32)),0)</f>
      </c>
      <c r="AW2" s="280">
        <f>IFERROR(SUMPRODUCT(('控温被PRO-S级品'!$B$2:$B$10=$B2)*('控温被PRO-S级品'!$E$1:$BE$1=AW$1)*('控温被PRO-S级品'!$E$2:$BE$10)),0)+IFERROR(SUMPRODUCT(('冬被-S级品'!$B$2:$B$10=$B2)*('冬被-S级品'!$E$1:$AW$1=AW$1)*('冬被-S级品'!$E$2:$AW$10)),0)+IFERROR(SUMPRODUCT(('白止-S级品'!$A$2:$A$26=$B2)*('白止-S级品'!$D$1:$AV$1=AW$1)*('白止-S级品'!$D$2:$AV$26)),0)+IFERROR(SUMPRODUCT(('乐容-S级品'!$A$4:$A$32=$B2)*('乐容-S级品'!$L$3:$CA$3=AW$1)*('乐容-S级品'!$L$4:$CA$32)),0)</f>
      </c>
      <c r="AX2" s="280">
        <f>IFERROR(SUMPRODUCT(('控温被PRO-S级品'!$B$2:$B$10=$B2)*('控温被PRO-S级品'!$E$1:$BE$1=AX$1)*('控温被PRO-S级品'!$E$2:$BE$10)),0)+IFERROR(SUMPRODUCT(('冬被-S级品'!$B$2:$B$10=$B2)*('冬被-S级品'!$E$1:$AW$1=AX$1)*('冬被-S级品'!$E$2:$AW$10)),0)+IFERROR(SUMPRODUCT(('白止-S级品'!$A$2:$A$26=$B2)*('白止-S级品'!$D$1:$AV$1=AX$1)*('白止-S级品'!$D$2:$AV$26)),0)+IFERROR(SUMPRODUCT(('乐容-S级品'!$A$4:$A$32=$B2)*('乐容-S级品'!$L$3:$CA$3=AX$1)*('乐容-S级品'!$L$4:$CA$32)),0)</f>
      </c>
      <c r="AY2" s="280">
        <f>IFERROR(SUMPRODUCT(('控温被PRO-S级品'!$B$2:$B$10=$B2)*('控温被PRO-S级品'!$E$1:$BE$1=AY$1)*('控温被PRO-S级品'!$E$2:$BE$10)),0)+IFERROR(SUMPRODUCT(('冬被-S级品'!$B$2:$B$10=$B2)*('冬被-S级品'!$E$1:$AW$1=AY$1)*('冬被-S级品'!$E$2:$AW$10)),0)+IFERROR(SUMPRODUCT(('白止-S级品'!$A$2:$A$26=$B2)*('白止-S级品'!$D$1:$AV$1=AY$1)*('白止-S级品'!$D$2:$AV$26)),0)+IFERROR(SUMPRODUCT(('乐容-S级品'!$A$4:$A$32=$B2)*('乐容-S级品'!$L$3:$CA$3=AY$1)*('乐容-S级品'!$L$4:$CA$32)),0)</f>
      </c>
      <c r="AZ2" s="280">
        <f>IFERROR(SUMPRODUCT(('控温被PRO-S级品'!$B$2:$B$10=$B2)*('控温被PRO-S级品'!$E$1:$BE$1=AZ$1)*('控温被PRO-S级品'!$E$2:$BE$10)),0)+IFERROR(SUMPRODUCT(('冬被-S级品'!$B$2:$B$10=$B2)*('冬被-S级品'!$E$1:$AW$1=AZ$1)*('冬被-S级品'!$E$2:$AW$10)),0)+IFERROR(SUMPRODUCT(('白止-S级品'!$A$2:$A$26=$B2)*('白止-S级品'!$D$1:$AV$1=AZ$1)*('白止-S级品'!$D$2:$AV$26)),0)+IFERROR(SUMPRODUCT(('乐容-S级品'!$A$4:$A$32=$B2)*('乐容-S级品'!$L$3:$CA$3=AZ$1)*('乐容-S级品'!$L$4:$CA$32)),0)</f>
      </c>
      <c r="BA2" s="280">
        <f>IFERROR(SUMPRODUCT(('控温被PRO-S级品'!$B$2:$B$10=$B2)*('控温被PRO-S级品'!$E$1:$BE$1=BA$1)*('控温被PRO-S级品'!$E$2:$BE$10)),0)+IFERROR(SUMPRODUCT(('冬被-S级品'!$B$2:$B$10=$B2)*('冬被-S级品'!$E$1:$AW$1=BA$1)*('冬被-S级品'!$E$2:$AW$10)),0)+IFERROR(SUMPRODUCT(('白止-S级品'!$A$2:$A$26=$B2)*('白止-S级品'!$D$1:$AV$1=BA$1)*('白止-S级品'!$D$2:$AV$26)),0)+IFERROR(SUMPRODUCT(('乐容-S级品'!$A$4:$A$32=$B2)*('乐容-S级品'!$L$3:$CA$3=BA$1)*('乐容-S级品'!$L$4:$CA$32)),0)</f>
      </c>
      <c r="BB2" s="280">
        <f>IFERROR(SUMPRODUCT(('控温被PRO-S级品'!$B$2:$B$10=$B2)*('控温被PRO-S级品'!$E$1:$BE$1=BB$1)*('控温被PRO-S级品'!$E$2:$BE$10)),0)+IFERROR(SUMPRODUCT(('冬被-S级品'!$B$2:$B$10=$B2)*('冬被-S级品'!$E$1:$AW$1=BB$1)*('冬被-S级品'!$E$2:$AW$10)),0)+IFERROR(SUMPRODUCT(('白止-S级品'!$A$2:$A$26=$B2)*('白止-S级品'!$D$1:$AV$1=BB$1)*('白止-S级品'!$D$2:$AV$26)),0)+IFERROR(SUMPRODUCT(('乐容-S级品'!$A$4:$A$32=$B2)*('乐容-S级品'!$L$3:$CA$3=BB$1)*('乐容-S级品'!$L$4:$CA$32)),0)</f>
      </c>
      <c r="BC2" s="280">
        <f>IFERROR(SUMPRODUCT(('控温被PRO-S级品'!$B$2:$B$10=$B2)*('控温被PRO-S级品'!$E$1:$BE$1=BC$1)*('控温被PRO-S级品'!$E$2:$BE$10)),0)+IFERROR(SUMPRODUCT(('冬被-S级品'!$B$2:$B$10=$B2)*('冬被-S级品'!$E$1:$AW$1=BC$1)*('冬被-S级品'!$E$2:$AW$10)),0)+IFERROR(SUMPRODUCT(('白止-S级品'!$A$2:$A$26=$B2)*('白止-S级品'!$D$1:$AV$1=BC$1)*('白止-S级品'!$D$2:$AV$26)),0)+IFERROR(SUMPRODUCT(('乐容-S级品'!$A$4:$A$32=$B2)*('乐容-S级品'!$L$3:$CA$3=BC$1)*('乐容-S级品'!$L$4:$CA$32)),0)</f>
      </c>
      <c r="BD2" s="280">
        <f>IFERROR(SUMPRODUCT(('控温被PRO-S级品'!$B$2:$B$10=$B2)*('控温被PRO-S级品'!$E$1:$BE$1=BD$1)*('控温被PRO-S级品'!$E$2:$BE$10)),0)+IFERROR(SUMPRODUCT(('冬被-S级品'!$B$2:$B$10=$B2)*('冬被-S级品'!$E$1:$AW$1=BD$1)*('冬被-S级品'!$E$2:$AW$10)),0)+IFERROR(SUMPRODUCT(('白止-S级品'!$A$2:$A$26=$B2)*('白止-S级品'!$D$1:$AV$1=BD$1)*('白止-S级品'!$D$2:$AV$26)),0)+IFERROR(SUMPRODUCT(('乐容-S级品'!$A$4:$A$32=$B2)*('乐容-S级品'!$L$3:$CA$3=BD$1)*('乐容-S级品'!$L$4:$CA$32)),0)</f>
      </c>
      <c r="BE2" s="280">
        <f>IFERROR(SUMPRODUCT(('控温被PRO-S级品'!$B$2:$B$10=$B2)*('控温被PRO-S级品'!$E$1:$BE$1=BE$1)*('控温被PRO-S级品'!$E$2:$BE$10)),0)+IFERROR(SUMPRODUCT(('冬被-S级品'!$B$2:$B$10=$B2)*('冬被-S级品'!$E$1:$AW$1=BE$1)*('冬被-S级品'!$E$2:$AW$10)),0)+IFERROR(SUMPRODUCT(('白止-S级品'!$A$2:$A$26=$B2)*('白止-S级品'!$D$1:$AV$1=BE$1)*('白止-S级品'!$D$2:$AV$26)),0)+IFERROR(SUMPRODUCT(('乐容-S级品'!$A$4:$A$32=$B2)*('乐容-S级品'!$L$3:$CA$3=BE$1)*('乐容-S级品'!$L$4:$CA$32)),0)</f>
      </c>
      <c r="BF2" s="280">
        <f>IFERROR(SUMPRODUCT(('控温被PRO-S级品'!$B$2:$B$10=$B2)*('控温被PRO-S级品'!$E$1:$BE$1=BF$1)*('控温被PRO-S级品'!$E$2:$BE$10)),0)+IFERROR(SUMPRODUCT(('冬被-S级品'!$B$2:$B$10=$B2)*('冬被-S级品'!$E$1:$AW$1=BF$1)*('冬被-S级品'!$E$2:$AW$10)),0)+IFERROR(SUMPRODUCT(('白止-S级品'!$A$2:$A$26=$B2)*('白止-S级品'!$D$1:$AV$1=BF$1)*('白止-S级品'!$D$2:$AV$26)),0)+IFERROR(SUMPRODUCT(('乐容-S级品'!$A$4:$A$32=$B2)*('乐容-S级品'!$L$3:$CA$3=BF$1)*('乐容-S级品'!$L$4:$CA$32)),0)</f>
      </c>
      <c r="BG2" s="280">
        <f>IFERROR(SUMPRODUCT(('控温被PRO-S级品'!$B$2:$B$10=$B2)*('控温被PRO-S级品'!$E$1:$BE$1=BG$1)*('控温被PRO-S级品'!$E$2:$BE$10)),0)+IFERROR(SUMPRODUCT(('冬被-S级品'!$B$2:$B$10=$B2)*('冬被-S级品'!$E$1:$AW$1=BG$1)*('冬被-S级品'!$E$2:$AW$10)),0)+IFERROR(SUMPRODUCT(('白止-S级品'!$A$2:$A$26=$B2)*('白止-S级品'!$D$1:$AV$1=BG$1)*('白止-S级品'!$D$2:$AV$26)),0)+IFERROR(SUMPRODUCT(('乐容-S级品'!$A$4:$A$32=$B2)*('乐容-S级品'!$L$3:$CA$3=BG$1)*('乐容-S级品'!$L$4:$CA$32)),0)</f>
      </c>
      <c r="BH2" s="280">
        <f>IFERROR(SUMPRODUCT(('控温被PRO-S级品'!$B$2:$B$10=$B2)*('控温被PRO-S级品'!$E$1:$BE$1=BH$1)*('控温被PRO-S级品'!$E$2:$BE$10)),0)+IFERROR(SUMPRODUCT(('冬被-S级品'!$B$2:$B$10=$B2)*('冬被-S级品'!$E$1:$AW$1=BH$1)*('冬被-S级品'!$E$2:$AW$10)),0)+IFERROR(SUMPRODUCT(('白止-S级品'!$A$2:$A$26=$B2)*('白止-S级品'!$D$1:$AV$1=BH$1)*('白止-S级品'!$D$2:$AV$26)),0)+IFERROR(SUMPRODUCT(('乐容-S级品'!$A$4:$A$32=$B2)*('乐容-S级品'!$L$3:$CA$3=BH$1)*('乐容-S级品'!$L$4:$CA$32)),0)</f>
      </c>
      <c r="BI2" s="280">
        <f>IFERROR(SUMPRODUCT(('控温被PRO-S级品'!$B$2:$B$10=$B2)*('控温被PRO-S级品'!$E$1:$BE$1=BI$1)*('控温被PRO-S级品'!$E$2:$BE$10)),0)+IFERROR(SUMPRODUCT(('冬被-S级品'!$B$2:$B$10=$B2)*('冬被-S级品'!$E$1:$AW$1=BI$1)*('冬被-S级品'!$E$2:$AW$10)),0)+IFERROR(SUMPRODUCT(('白止-S级品'!$A$2:$A$26=$B2)*('白止-S级品'!$D$1:$AV$1=BI$1)*('白止-S级品'!$D$2:$AV$26)),0)+IFERROR(SUMPRODUCT(('乐容-S级品'!$A$4:$A$32=$B2)*('乐容-S级品'!$L$3:$CA$3=BI$1)*('乐容-S级品'!$L$4:$CA$32)),0)</f>
      </c>
      <c r="BJ2" s="280">
        <f>IFERROR(SUMPRODUCT(('控温被PRO-S级品'!$B$2:$B$10=$B2)*('控温被PRO-S级品'!$E$1:$BE$1=BJ$1)*('控温被PRO-S级品'!$E$2:$BE$10)),0)+IFERROR(SUMPRODUCT(('冬被-S级品'!$B$2:$B$10=$B2)*('冬被-S级品'!$E$1:$AW$1=BJ$1)*('冬被-S级品'!$E$2:$AW$10)),0)+IFERROR(SUMPRODUCT(('白止-S级品'!$A$2:$A$26=$B2)*('白止-S级品'!$D$1:$AV$1=BJ$1)*('白止-S级品'!$D$2:$AV$26)),0)+IFERROR(SUMPRODUCT(('乐容-S级品'!$A$4:$A$32=$B2)*('乐容-S级品'!$L$3:$CA$3=BJ$1)*('乐容-S级品'!$L$4:$CA$32)),0)</f>
      </c>
      <c r="BK2" s="280">
        <f>IFERROR(SUMPRODUCT(('控温被PRO-S级品'!$B$2:$B$10=$B2)*('控温被PRO-S级品'!$E$1:$BE$1=BK$1)*('控温被PRO-S级品'!$E$2:$BE$10)),0)+IFERROR(SUMPRODUCT(('冬被-S级品'!$B$2:$B$10=$B2)*('冬被-S级品'!$E$1:$AW$1=BK$1)*('冬被-S级品'!$E$2:$AW$10)),0)+IFERROR(SUMPRODUCT(('白止-S级品'!$A$2:$A$26=$B2)*('白止-S级品'!$D$1:$AV$1=BK$1)*('白止-S级品'!$D$2:$AV$26)),0)+IFERROR(SUMPRODUCT(('乐容-S级品'!$A$4:$A$32=$B2)*('乐容-S级品'!$L$3:$CA$3=BK$1)*('乐容-S级品'!$L$4:$CA$32)),0)</f>
      </c>
      <c r="BL2" s="280">
        <f>IFERROR(SUMPRODUCT(('控温被PRO-S级品'!$B$2:$B$10=$B2)*('控温被PRO-S级品'!$E$1:$BE$1=BL$1)*('控温被PRO-S级品'!$E$2:$BE$10)),0)+IFERROR(SUMPRODUCT(('冬被-S级品'!$B$2:$B$10=$B2)*('冬被-S级品'!$E$1:$AW$1=BL$1)*('冬被-S级品'!$E$2:$AW$10)),0)+IFERROR(SUMPRODUCT(('白止-S级品'!$A$2:$A$26=$B2)*('白止-S级品'!$D$1:$AV$1=BL$1)*('白止-S级品'!$D$2:$AV$26)),0)+IFERROR(SUMPRODUCT(('乐容-S级品'!$A$4:$A$32=$B2)*('乐容-S级品'!$L$3:$CA$3=BL$1)*('乐容-S级品'!$L$4:$CA$32)),0)</f>
      </c>
      <c r="BM2" s="280">
        <f>IFERROR(SUMPRODUCT(('控温被PRO-S级品'!$B$2:$B$10=$B2)*('控温被PRO-S级品'!$E$1:$BE$1=BM$1)*('控温被PRO-S级品'!$E$2:$BE$10)),0)+IFERROR(SUMPRODUCT(('冬被-S级品'!$B$2:$B$10=$B2)*('冬被-S级品'!$E$1:$AW$1=BM$1)*('冬被-S级品'!$E$2:$AW$10)),0)+IFERROR(SUMPRODUCT(('白止-S级品'!$A$2:$A$26=$B2)*('白止-S级品'!$D$1:$AV$1=BM$1)*('白止-S级品'!$D$2:$AV$26)),0)+IFERROR(SUMPRODUCT(('乐容-S级品'!$A$4:$A$32=$B2)*('乐容-S级品'!$L$3:$CA$3=BM$1)*('乐容-S级品'!$L$4:$CA$32)),0)</f>
      </c>
      <c r="BN2" s="280">
        <f>IFERROR(SUMPRODUCT(('控温被PRO-S级品'!$B$2:$B$10=$B2)*('控温被PRO-S级品'!$E$1:$BE$1=BN$1)*('控温被PRO-S级品'!$E$2:$BE$10)),0)+IFERROR(SUMPRODUCT(('冬被-S级品'!$B$2:$B$10=$B2)*('冬被-S级品'!$E$1:$AW$1=BN$1)*('冬被-S级品'!$E$2:$AW$10)),0)+IFERROR(SUMPRODUCT(('白止-S级品'!$A$2:$A$26=$B2)*('白止-S级品'!$D$1:$AV$1=BN$1)*('白止-S级品'!$D$2:$AV$26)),0)+IFERROR(SUMPRODUCT(('乐容-S级品'!$A$4:$A$32=$B2)*('乐容-S级品'!$L$3:$CA$3=BN$1)*('乐容-S级品'!$L$4:$CA$32)),0)</f>
      </c>
      <c r="BO2" s="280">
        <f>IFERROR(SUMPRODUCT(('控温被PRO-S级品'!$B$2:$B$10=$B2)*('控温被PRO-S级品'!$E$1:$BE$1=BO$1)*('控温被PRO-S级品'!$E$2:$BE$10)),0)+IFERROR(SUMPRODUCT(('冬被-S级品'!$B$2:$B$10=$B2)*('冬被-S级品'!$E$1:$AW$1=BO$1)*('冬被-S级品'!$E$2:$AW$10)),0)+IFERROR(SUMPRODUCT(('白止-S级品'!$A$2:$A$26=$B2)*('白止-S级品'!$D$1:$AV$1=BO$1)*('白止-S级品'!$D$2:$AV$26)),0)+IFERROR(SUMPRODUCT(('乐容-S级品'!$A$4:$A$32=$B2)*('乐容-S级品'!$L$3:$CA$3=BO$1)*('乐容-S级品'!$L$4:$CA$32)),0)</f>
      </c>
      <c r="BP2" s="280">
        <f>IFERROR(SUMPRODUCT(('控温被PRO-S级品'!$B$2:$B$10=$B2)*('控温被PRO-S级品'!$E$1:$BE$1=BP$1)*('控温被PRO-S级品'!$E$2:$BE$10)),0)+IFERROR(SUMPRODUCT(('冬被-S级品'!$B$2:$B$10=$B2)*('冬被-S级品'!$E$1:$AW$1=BP$1)*('冬被-S级品'!$E$2:$AW$10)),0)+IFERROR(SUMPRODUCT(('白止-S级品'!$A$2:$A$26=$B2)*('白止-S级品'!$D$1:$AV$1=BP$1)*('白止-S级品'!$D$2:$AV$26)),0)+IFERROR(SUMPRODUCT(('乐容-S级品'!$A$4:$A$32=$B2)*('乐容-S级品'!$L$3:$CA$3=BP$1)*('乐容-S级品'!$L$4:$CA$32)),0)</f>
      </c>
      <c r="BQ2" s="280">
        <f>IFERROR(SUMPRODUCT(('控温被PRO-S级品'!$B$2:$B$10=$B2)*('控温被PRO-S级品'!$E$1:$BE$1=BQ$1)*('控温被PRO-S级品'!$E$2:$BE$10)),0)+IFERROR(SUMPRODUCT(('冬被-S级品'!$B$2:$B$10=$B2)*('冬被-S级品'!$E$1:$AW$1=BQ$1)*('冬被-S级品'!$E$2:$AW$10)),0)+IFERROR(SUMPRODUCT(('白止-S级品'!$A$2:$A$26=$B2)*('白止-S级品'!$D$1:$AV$1=BQ$1)*('白止-S级品'!$D$2:$AV$26)),0)+IFERROR(SUMPRODUCT(('乐容-S级品'!$A$4:$A$32=$B2)*('乐容-S级品'!$L$3:$CA$3=BQ$1)*('乐容-S级品'!$L$4:$CA$32)),0)</f>
      </c>
      <c r="BR2" s="280">
        <f>IFERROR(SUMPRODUCT(('控温被PRO-S级品'!$B$2:$B$10=$B2)*('控温被PRO-S级品'!$E$1:$BE$1=BR$1)*('控温被PRO-S级品'!$E$2:$BE$10)),0)+IFERROR(SUMPRODUCT(('冬被-S级品'!$B$2:$B$10=$B2)*('冬被-S级品'!$E$1:$AW$1=BR$1)*('冬被-S级品'!$E$2:$AW$10)),0)+IFERROR(SUMPRODUCT(('白止-S级品'!$A$2:$A$26=$B2)*('白止-S级品'!$D$1:$AV$1=BR$1)*('白止-S级品'!$D$2:$AV$26)),0)+IFERROR(SUMPRODUCT(('乐容-S级品'!$A$4:$A$32=$B2)*('乐容-S级品'!$L$3:$CA$3=BR$1)*('乐容-S级品'!$L$4:$CA$32)),0)</f>
      </c>
      <c r="BS2" s="280">
        <f>IFERROR(SUMPRODUCT(('控温被PRO-S级品'!$B$2:$B$10=$B2)*('控温被PRO-S级品'!$E$1:$BE$1=BS$1)*('控温被PRO-S级品'!$E$2:$BE$10)),0)+IFERROR(SUMPRODUCT(('冬被-S级品'!$B$2:$B$10=$B2)*('冬被-S级品'!$E$1:$AW$1=BS$1)*('冬被-S级品'!$E$2:$AW$10)),0)+IFERROR(SUMPRODUCT(('白止-S级品'!$A$2:$A$26=$B2)*('白止-S级品'!$D$1:$AV$1=BS$1)*('白止-S级品'!$D$2:$AV$26)),0)+IFERROR(SUMPRODUCT(('乐容-S级品'!$A$4:$A$32=$B2)*('乐容-S级品'!$L$3:$CA$3=BS$1)*('乐容-S级品'!$L$4:$CA$32)),0)</f>
      </c>
      <c r="BT2" s="280">
        <f>IFERROR(SUMPRODUCT(('控温被PRO-S级品'!$B$2:$B$10=$B2)*('控温被PRO-S级品'!$E$1:$BE$1=BT$1)*('控温被PRO-S级品'!$E$2:$BE$10)),0)+IFERROR(SUMPRODUCT(('冬被-S级品'!$B$2:$B$10=$B2)*('冬被-S级品'!$E$1:$AW$1=BT$1)*('冬被-S级品'!$E$2:$AW$10)),0)+IFERROR(SUMPRODUCT(('白止-S级品'!$A$2:$A$26=$B2)*('白止-S级品'!$D$1:$AV$1=BT$1)*('白止-S级品'!$D$2:$AV$26)),0)+IFERROR(SUMPRODUCT(('乐容-S级品'!$A$4:$A$32=$B2)*('乐容-S级品'!$L$3:$CA$3=BT$1)*('乐容-S级品'!$L$4:$CA$32)),0)</f>
      </c>
      <c r="BU2" s="280">
        <f>IFERROR(SUMPRODUCT(('控温被PRO-S级品'!$B$2:$B$10=$B2)*('控温被PRO-S级品'!$E$1:$BE$1=BU$1)*('控温被PRO-S级品'!$E$2:$BE$10)),0)+IFERROR(SUMPRODUCT(('冬被-S级品'!$B$2:$B$10=$B2)*('冬被-S级品'!$E$1:$AW$1=BU$1)*('冬被-S级品'!$E$2:$AW$10)),0)+IFERROR(SUMPRODUCT(('白止-S级品'!$A$2:$A$26=$B2)*('白止-S级品'!$D$1:$AV$1=BU$1)*('白止-S级品'!$D$2:$AV$26)),0)+IFERROR(SUMPRODUCT(('乐容-S级品'!$A$4:$A$32=$B2)*('乐容-S级品'!$L$3:$CA$3=BU$1)*('乐容-S级品'!$L$4:$CA$32)),0)</f>
      </c>
      <c r="BV2" s="280">
        <f>IFERROR(SUMPRODUCT(('控温被PRO-S级品'!$B$2:$B$10=$B2)*('控温被PRO-S级品'!$E$1:$BE$1=BV$1)*('控温被PRO-S级品'!$E$2:$BE$10)),0)+IFERROR(SUMPRODUCT(('冬被-S级品'!$B$2:$B$10=$B2)*('冬被-S级品'!$E$1:$AW$1=BV$1)*('冬被-S级品'!$E$2:$AW$10)),0)+IFERROR(SUMPRODUCT(('白止-S级品'!$A$2:$A$26=$B2)*('白止-S级品'!$D$1:$AV$1=BV$1)*('白止-S级品'!$D$2:$AV$26)),0)+IFERROR(SUMPRODUCT(('乐容-S级品'!$A$4:$A$32=$B2)*('乐容-S级品'!$L$3:$CA$3=BV$1)*('乐容-S级品'!$L$4:$CA$32)),0)</f>
      </c>
      <c r="BW2" s="280">
        <f>IFERROR(SUMPRODUCT(('控温被PRO-S级品'!$B$2:$B$10=$B2)*('控温被PRO-S级品'!$E$1:$BE$1=BW$1)*('控温被PRO-S级品'!$E$2:$BE$10)),0)+IFERROR(SUMPRODUCT(('冬被-S级品'!$B$2:$B$10=$B2)*('冬被-S级品'!$E$1:$AW$1=BW$1)*('冬被-S级品'!$E$2:$AW$10)),0)+IFERROR(SUMPRODUCT(('白止-S级品'!$A$2:$A$26=$B2)*('白止-S级品'!$D$1:$AV$1=BW$1)*('白止-S级品'!$D$2:$AV$26)),0)+IFERROR(SUMPRODUCT(('乐容-S级品'!$A$4:$A$32=$B2)*('乐容-S级品'!$L$3:$CA$3=BW$1)*('乐容-S级品'!$L$4:$CA$32)),0)</f>
      </c>
      <c r="BX2" s="280">
        <f>IFERROR(SUMPRODUCT(('控温被PRO-S级品'!$B$2:$B$10=$B2)*('控温被PRO-S级品'!$E$1:$BE$1=BX$1)*('控温被PRO-S级品'!$E$2:$BE$10)),0)+IFERROR(SUMPRODUCT(('冬被-S级品'!$B$2:$B$10=$B2)*('冬被-S级品'!$E$1:$AW$1=BX$1)*('冬被-S级品'!$E$2:$AW$10)),0)+IFERROR(SUMPRODUCT(('白止-S级品'!$A$2:$A$26=$B2)*('白止-S级品'!$D$1:$AV$1=BX$1)*('白止-S级品'!$D$2:$AV$26)),0)+IFERROR(SUMPRODUCT(('乐容-S级品'!$A$4:$A$32=$B2)*('乐容-S级品'!$L$3:$CA$3=BX$1)*('乐容-S级品'!$L$4:$CA$32)),0)</f>
      </c>
      <c r="BY2" s="280">
        <f>IFERROR(SUMPRODUCT(('控温被PRO-S级品'!$B$2:$B$10=$B2)*('控温被PRO-S级品'!$E$1:$BE$1=BY$1)*('控温被PRO-S级品'!$E$2:$BE$10)),0)+IFERROR(SUMPRODUCT(('冬被-S级品'!$B$2:$B$10=$B2)*('冬被-S级品'!$E$1:$AW$1=BY$1)*('冬被-S级品'!$E$2:$AW$10)),0)+IFERROR(SUMPRODUCT(('白止-S级品'!$A$2:$A$26=$B2)*('白止-S级品'!$D$1:$AV$1=BY$1)*('白止-S级品'!$D$2:$AV$26)),0)+IFERROR(SUMPRODUCT(('乐容-S级品'!$A$4:$A$32=$B2)*('乐容-S级品'!$L$3:$CA$3=BY$1)*('乐容-S级品'!$L$4:$CA$32)),0)</f>
      </c>
      <c r="BZ2" s="280">
        <f>IFERROR(SUMPRODUCT(('控温被PRO-S级品'!$B$2:$B$10=$B2)*('控温被PRO-S级品'!$E$1:$BE$1=BZ$1)*('控温被PRO-S级品'!$E$2:$BE$10)),0)+IFERROR(SUMPRODUCT(('冬被-S级品'!$B$2:$B$10=$B2)*('冬被-S级品'!$E$1:$AW$1=BZ$1)*('冬被-S级品'!$E$2:$AW$10)),0)+IFERROR(SUMPRODUCT(('白止-S级品'!$A$2:$A$26=$B2)*('白止-S级品'!$D$1:$AV$1=BZ$1)*('白止-S级品'!$D$2:$AV$26)),0)+IFERROR(SUMPRODUCT(('乐容-S级品'!$A$4:$A$32=$B2)*('乐容-S级品'!$L$3:$CA$3=BZ$1)*('乐容-S级品'!$L$4:$CA$32)),0)</f>
      </c>
      <c r="CA2" s="280">
        <f>IFERROR(SUMPRODUCT(('控温被PRO-S级品'!$B$2:$B$10=$B2)*('控温被PRO-S级品'!$E$1:$BE$1=CA$1)*('控温被PRO-S级品'!$E$2:$BE$10)),0)+IFERROR(SUMPRODUCT(('冬被-S级品'!$B$2:$B$10=$B2)*('冬被-S级品'!$E$1:$AW$1=CA$1)*('冬被-S级品'!$E$2:$AW$10)),0)+IFERROR(SUMPRODUCT(('白止-S级品'!$A$2:$A$26=$B2)*('白止-S级品'!$D$1:$AV$1=CA$1)*('白止-S级品'!$D$2:$AV$26)),0)+IFERROR(SUMPRODUCT(('乐容-S级品'!$A$4:$A$32=$B2)*('乐容-S级品'!$L$3:$CA$3=CA$1)*('乐容-S级品'!$L$4:$CA$32)),0)</f>
      </c>
      <c r="CB2" s="280">
        <f>IFERROR(SUMPRODUCT(('控温被PRO-S级品'!$B$2:$B$10=$B2)*('控温被PRO-S级品'!$E$1:$BE$1=CB$1)*('控温被PRO-S级品'!$E$2:$BE$10)),0)+IFERROR(SUMPRODUCT(('冬被-S级品'!$B$2:$B$10=$B2)*('冬被-S级品'!$E$1:$AW$1=CB$1)*('冬被-S级品'!$E$2:$AW$10)),0)+IFERROR(SUMPRODUCT(('白止-S级品'!$A$2:$A$26=$B2)*('白止-S级品'!$D$1:$AV$1=CB$1)*('白止-S级品'!$D$2:$AV$26)),0)+IFERROR(SUMPRODUCT(('乐容-S级品'!$A$4:$A$32=$B2)*('乐容-S级品'!$L$3:$CA$3=CB$1)*('乐容-S级品'!$L$4:$CA$32)),0)</f>
      </c>
      <c r="CC2" s="280">
        <f>IFERROR(SUMPRODUCT(('控温被PRO-S级品'!$B$2:$B$10=$B2)*('控温被PRO-S级品'!$E$1:$BE$1=CC$1)*('控温被PRO-S级品'!$E$2:$BE$10)),0)+IFERROR(SUMPRODUCT(('冬被-S级品'!$B$2:$B$10=$B2)*('冬被-S级品'!$E$1:$AW$1=CC$1)*('冬被-S级品'!$E$2:$AW$10)),0)+IFERROR(SUMPRODUCT(('白止-S级品'!$A$2:$A$26=$B2)*('白止-S级品'!$D$1:$AV$1=CC$1)*('白止-S级品'!$D$2:$AV$26)),0)+IFERROR(SUMPRODUCT(('乐容-S级品'!$A$4:$A$32=$B2)*('乐容-S级品'!$L$3:$CA$3=CC$1)*('乐容-S级品'!$L$4:$CA$32)),0)</f>
      </c>
      <c r="CD2" s="280">
        <f>IFERROR(SUMPRODUCT(('控温被PRO-S级品'!$B$2:$B$10=$B2)*('控温被PRO-S级品'!$E$1:$BE$1=CD$1)*('控温被PRO-S级品'!$E$2:$BE$10)),0)+IFERROR(SUMPRODUCT(('冬被-S级品'!$B$2:$B$10=$B2)*('冬被-S级品'!$E$1:$AW$1=CD$1)*('冬被-S级品'!$E$2:$AW$10)),0)+IFERROR(SUMPRODUCT(('白止-S级品'!$A$2:$A$26=$B2)*('白止-S级品'!$D$1:$AV$1=CD$1)*('白止-S级品'!$D$2:$AV$26)),0)+IFERROR(SUMPRODUCT(('乐容-S级品'!$A$4:$A$32=$B2)*('乐容-S级品'!$L$3:$CA$3=CD$1)*('乐容-S级品'!$L$4:$CA$32)),0)</f>
      </c>
      <c r="CE2" s="280">
        <f>IFERROR(SUMPRODUCT(('控温被PRO-S级品'!$B$2:$B$10=$B2)*('控温被PRO-S级品'!$E$1:$BE$1=CE$1)*('控温被PRO-S级品'!$E$2:$BE$10)),0)+IFERROR(SUMPRODUCT(('冬被-S级品'!$B$2:$B$10=$B2)*('冬被-S级品'!$E$1:$AW$1=CE$1)*('冬被-S级品'!$E$2:$AW$10)),0)+IFERROR(SUMPRODUCT(('白止-S级品'!$A$2:$A$26=$B2)*('白止-S级品'!$D$1:$AV$1=CE$1)*('白止-S级品'!$D$2:$AV$26)),0)+IFERROR(SUMPRODUCT(('乐容-S级品'!$A$4:$A$32=$B2)*('乐容-S级品'!$L$3:$CA$3=CE$1)*('乐容-S级品'!$L$4:$CA$32)),0)</f>
      </c>
      <c r="CF2" s="280">
        <f>IFERROR(SUMPRODUCT(('控温被PRO-S级品'!$B$2:$B$10=$B2)*('控温被PRO-S级品'!$E$1:$BE$1=CF$1)*('控温被PRO-S级品'!$E$2:$BE$10)),0)+IFERROR(SUMPRODUCT(('冬被-S级品'!$B$2:$B$10=$B2)*('冬被-S级品'!$E$1:$AW$1=CF$1)*('冬被-S级品'!$E$2:$AW$10)),0)+IFERROR(SUMPRODUCT(('白止-S级品'!$A$2:$A$26=$B2)*('白止-S级品'!$D$1:$AV$1=CF$1)*('白止-S级品'!$D$2:$AV$26)),0)+IFERROR(SUMPRODUCT(('乐容-S级品'!$A$4:$A$32=$B2)*('乐容-S级品'!$L$3:$CA$3=CF$1)*('乐容-S级品'!$L$4:$CA$32)),0)</f>
      </c>
      <c r="CG2" s="280">
        <f>IFERROR(SUMPRODUCT(('控温被PRO-S级品'!$B$2:$B$10=$B2)*('控温被PRO-S级品'!$E$1:$BE$1=CG$1)*('控温被PRO-S级品'!$E$2:$BE$10)),0)+IFERROR(SUMPRODUCT(('冬被-S级品'!$B$2:$B$10=$B2)*('冬被-S级品'!$E$1:$AW$1=CG$1)*('冬被-S级品'!$E$2:$AW$10)),0)+IFERROR(SUMPRODUCT(('白止-S级品'!$A$2:$A$26=$B2)*('白止-S级品'!$D$1:$AV$1=CG$1)*('白止-S级品'!$D$2:$AV$26)),0)+IFERROR(SUMPRODUCT(('乐容-S级品'!$A$4:$A$32=$B2)*('乐容-S级品'!$L$3:$CA$3=CG$1)*('乐容-S级品'!$L$4:$CA$32)),0)</f>
      </c>
      <c r="CH2" s="280">
        <f>IFERROR(SUMPRODUCT(('控温被PRO-S级品'!$B$2:$B$10=$B2)*('控温被PRO-S级品'!$E$1:$BE$1=CH$1)*('控温被PRO-S级品'!$E$2:$BE$10)),0)+IFERROR(SUMPRODUCT(('冬被-S级品'!$B$2:$B$10=$B2)*('冬被-S级品'!$E$1:$AW$1=CH$1)*('冬被-S级品'!$E$2:$AW$10)),0)+IFERROR(SUMPRODUCT(('白止-S级品'!$A$2:$A$26=$B2)*('白止-S级品'!$D$1:$AV$1=CH$1)*('白止-S级品'!$D$2:$AV$26)),0)+IFERROR(SUMPRODUCT(('乐容-S级品'!$A$4:$A$32=$B2)*('乐容-S级品'!$L$3:$CA$3=CH$1)*('乐容-S级品'!$L$4:$CA$32)),0)</f>
      </c>
      <c r="CI2" s="280">
        <f>IFERROR(SUMPRODUCT(('控温被PRO-S级品'!$B$2:$B$10=$B2)*('控温被PRO-S级品'!$E$1:$BE$1=CI$1)*('控温被PRO-S级品'!$E$2:$BE$10)),0)+IFERROR(SUMPRODUCT(('冬被-S级品'!$B$2:$B$10=$B2)*('冬被-S级品'!$E$1:$AW$1=CI$1)*('冬被-S级品'!$E$2:$AW$10)),0)+IFERROR(SUMPRODUCT(('白止-S级品'!$A$2:$A$26=$B2)*('白止-S级品'!$D$1:$AV$1=CI$1)*('白止-S级品'!$D$2:$AV$26)),0)+IFERROR(SUMPRODUCT(('乐容-S级品'!$A$4:$A$32=$B2)*('乐容-S级品'!$L$3:$CA$3=CI$1)*('乐容-S级品'!$L$4:$CA$32)),0)</f>
      </c>
      <c r="CJ2" s="280">
        <f>IFERROR(SUMPRODUCT(('控温被PRO-S级品'!$B$2:$B$10=$B2)*('控温被PRO-S级品'!$E$1:$BE$1=CJ$1)*('控温被PRO-S级品'!$E$2:$BE$10)),0)+IFERROR(SUMPRODUCT(('冬被-S级品'!$B$2:$B$10=$B2)*('冬被-S级品'!$E$1:$AW$1=CJ$1)*('冬被-S级品'!$E$2:$AW$10)),0)+IFERROR(SUMPRODUCT(('白止-S级品'!$A$2:$A$26=$B2)*('白止-S级品'!$D$1:$AV$1=CJ$1)*('白止-S级品'!$D$2:$AV$26)),0)+IFERROR(SUMPRODUCT(('乐容-S级品'!$A$4:$A$32=$B2)*('乐容-S级品'!$L$3:$CA$3=CJ$1)*('乐容-S级品'!$L$4:$CA$32)),0)</f>
      </c>
      <c r="CK2" s="280">
        <f>IFERROR(SUMPRODUCT(('控温被PRO-S级品'!$B$2:$B$10=$B2)*('控温被PRO-S级品'!$E$1:$BE$1=CK$1)*('控温被PRO-S级品'!$E$2:$BE$10)),0)+IFERROR(SUMPRODUCT(('冬被-S级品'!$B$2:$B$10=$B2)*('冬被-S级品'!$E$1:$AW$1=CK$1)*('冬被-S级品'!$E$2:$AW$10)),0)+IFERROR(SUMPRODUCT(('白止-S级品'!$A$2:$A$26=$B2)*('白止-S级品'!$D$1:$AV$1=CK$1)*('白止-S级品'!$D$2:$AV$26)),0)+IFERROR(SUMPRODUCT(('乐容-S级品'!$A$4:$A$32=$B2)*('乐容-S级品'!$L$3:$CA$3=CK$1)*('乐容-S级品'!$L$4:$CA$32)),0)</f>
      </c>
      <c r="CL2" s="280">
        <f>IFERROR(SUMPRODUCT(('控温被PRO-S级品'!$B$2:$B$10=$B2)*('控温被PRO-S级品'!$E$1:$BE$1=CL$1)*('控温被PRO-S级品'!$E$2:$BE$10)),0)+IFERROR(SUMPRODUCT(('冬被-S级品'!$B$2:$B$10=$B2)*('冬被-S级品'!$E$1:$AW$1=CL$1)*('冬被-S级品'!$E$2:$AW$10)),0)+IFERROR(SUMPRODUCT(('白止-S级品'!$A$2:$A$26=$B2)*('白止-S级品'!$D$1:$AV$1=CL$1)*('白止-S级品'!$D$2:$AV$26)),0)+IFERROR(SUMPRODUCT(('乐容-S级品'!$A$4:$A$32=$B2)*('乐容-S级品'!$L$3:$CA$3=CL$1)*('乐容-S级品'!$L$4:$CA$32)),0)</f>
      </c>
      <c r="CM2" s="280">
        <f>IFERROR(SUMPRODUCT(('控温被PRO-S级品'!$B$2:$B$10=$B2)*('控温被PRO-S级品'!$E$1:$BE$1=CM$1)*('控温被PRO-S级品'!$E$2:$BE$10)),0)+IFERROR(SUMPRODUCT(('冬被-S级品'!$B$2:$B$10=$B2)*('冬被-S级品'!$E$1:$AW$1=CM$1)*('冬被-S级品'!$E$2:$AW$10)),0)+IFERROR(SUMPRODUCT(('白止-S级品'!$A$2:$A$26=$B2)*('白止-S级品'!$D$1:$AV$1=CM$1)*('白止-S级品'!$D$2:$AV$26)),0)+IFERROR(SUMPRODUCT(('乐容-S级品'!$A$4:$A$32=$B2)*('乐容-S级品'!$L$3:$CA$3=CM$1)*('乐容-S级品'!$L$4:$CA$32)),0)</f>
      </c>
      <c r="CN2" s="280">
        <f>IFERROR(SUMPRODUCT(('控温被PRO-S级品'!$B$2:$B$10=$B2)*('控温被PRO-S级品'!$E$1:$BE$1=CN$1)*('控温被PRO-S级品'!$E$2:$BE$10)),0)+IFERROR(SUMPRODUCT(('冬被-S级品'!$B$2:$B$10=$B2)*('冬被-S级品'!$E$1:$AW$1=CN$1)*('冬被-S级品'!$E$2:$AW$10)),0)+IFERROR(SUMPRODUCT(('白止-S级品'!$A$2:$A$26=$B2)*('白止-S级品'!$D$1:$AV$1=CN$1)*('白止-S级品'!$D$2:$AV$26)),0)+IFERROR(SUMPRODUCT(('乐容-S级品'!$A$4:$A$32=$B2)*('乐容-S级品'!$L$3:$CA$3=CN$1)*('乐容-S级品'!$L$4:$CA$32)),0)</f>
      </c>
      <c r="CO2" s="280">
        <f>IFERROR(SUMPRODUCT(('控温被PRO-S级品'!$B$2:$B$10=$B2)*('控温被PRO-S级品'!$E$1:$BE$1=CO$1)*('控温被PRO-S级品'!$E$2:$BE$10)),0)+IFERROR(SUMPRODUCT(('冬被-S级品'!$B$2:$B$10=$B2)*('冬被-S级品'!$E$1:$AW$1=CO$1)*('冬被-S级品'!$E$2:$AW$10)),0)+IFERROR(SUMPRODUCT(('白止-S级品'!$A$2:$A$26=$B2)*('白止-S级品'!$D$1:$AV$1=CO$1)*('白止-S级品'!$D$2:$AV$26)),0)+IFERROR(SUMPRODUCT(('乐容-S级品'!$A$4:$A$32=$B2)*('乐容-S级品'!$L$3:$CA$3=CO$1)*('乐容-S级品'!$L$4:$CA$32)),0)</f>
      </c>
      <c r="CP2" s="280">
        <f>IFERROR(SUMPRODUCT(('控温被PRO-S级品'!$B$2:$B$10=$B2)*('控温被PRO-S级品'!$E$1:$BE$1=CP$1)*('控温被PRO-S级品'!$E$2:$BE$10)),0)+IFERROR(SUMPRODUCT(('冬被-S级品'!$B$2:$B$10=$B2)*('冬被-S级品'!$E$1:$AW$1=CP$1)*('冬被-S级品'!$E$2:$AW$10)),0)+IFERROR(SUMPRODUCT(('白止-S级品'!$A$2:$A$26=$B2)*('白止-S级品'!$D$1:$AV$1=CP$1)*('白止-S级品'!$D$2:$AV$26)),0)+IFERROR(SUMPRODUCT(('乐容-S级品'!$A$4:$A$32=$B2)*('乐容-S级品'!$L$3:$CA$3=CP$1)*('乐容-S级品'!$L$4:$CA$32)),0)</f>
      </c>
      <c r="CQ2" s="280">
        <f>IFERROR(SUMPRODUCT(('控温被PRO-S级品'!$B$2:$B$10=$B2)*('控温被PRO-S级品'!$E$1:$BE$1=CQ$1)*('控温被PRO-S级品'!$E$2:$BE$10)),0)+IFERROR(SUMPRODUCT(('冬被-S级品'!$B$2:$B$10=$B2)*('冬被-S级品'!$E$1:$AW$1=CQ$1)*('冬被-S级品'!$E$2:$AW$10)),0)+IFERROR(SUMPRODUCT(('白止-S级品'!$A$2:$A$26=$B2)*('白止-S级品'!$D$1:$AV$1=CQ$1)*('白止-S级品'!$D$2:$AV$26)),0)+IFERROR(SUMPRODUCT(('乐容-S级品'!$A$4:$A$32=$B2)*('乐容-S级品'!$L$3:$CA$3=CQ$1)*('乐容-S级品'!$L$4:$CA$32)),0)</f>
      </c>
      <c r="CR2" s="280">
        <f>IFERROR(SUMPRODUCT(('控温被PRO-S级品'!$B$2:$B$10=$B2)*('控温被PRO-S级品'!$E$1:$BE$1=CR$1)*('控温被PRO-S级品'!$E$2:$BE$10)),0)+IFERROR(SUMPRODUCT(('冬被-S级品'!$B$2:$B$10=$B2)*('冬被-S级品'!$E$1:$AW$1=CR$1)*('冬被-S级品'!$E$2:$AW$10)),0)+IFERROR(SUMPRODUCT(('白止-S级品'!$A$2:$A$26=$B2)*('白止-S级品'!$D$1:$AV$1=CR$1)*('白止-S级品'!$D$2:$AV$26)),0)+IFERROR(SUMPRODUCT(('乐容-S级品'!$A$4:$A$32=$B2)*('乐容-S级品'!$L$3:$CA$3=CR$1)*('乐容-S级品'!$L$4:$CA$32)),0)</f>
      </c>
      <c r="CS2" s="280">
        <f>IFERROR(SUMPRODUCT(('控温被PRO-S级品'!$B$2:$B$10=$B2)*('控温被PRO-S级品'!$E$1:$BE$1=CS$1)*('控温被PRO-S级品'!$E$2:$BE$10)),0)+IFERROR(SUMPRODUCT(('冬被-S级品'!$B$2:$B$10=$B2)*('冬被-S级品'!$E$1:$AW$1=CS$1)*('冬被-S级品'!$E$2:$AW$10)),0)+IFERROR(SUMPRODUCT(('白止-S级品'!$A$2:$A$26=$B2)*('白止-S级品'!$D$1:$AV$1=CS$1)*('白止-S级品'!$D$2:$AV$26)),0)+IFERROR(SUMPRODUCT(('乐容-S级品'!$A$4:$A$32=$B2)*('乐容-S级品'!$L$3:$CA$3=CS$1)*('乐容-S级品'!$L$4:$CA$32)),0)</f>
      </c>
      <c r="CT2" s="280">
        <f>IFERROR(SUMPRODUCT(('控温被PRO-S级品'!$B$2:$B$10=$B2)*('控温被PRO-S级品'!$E$1:$BE$1=CT$1)*('控温被PRO-S级品'!$E$2:$BE$10)),0)+IFERROR(SUMPRODUCT(('冬被-S级品'!$B$2:$B$10=$B2)*('冬被-S级品'!$E$1:$AW$1=CT$1)*('冬被-S级品'!$E$2:$AW$10)),0)+IFERROR(SUMPRODUCT(('白止-S级品'!$A$2:$A$26=$B2)*('白止-S级品'!$D$1:$AV$1=CT$1)*('白止-S级品'!$D$2:$AV$26)),0)+IFERROR(SUMPRODUCT(('乐容-S级品'!$A$4:$A$32=$B2)*('乐容-S级品'!$L$3:$CA$3=CT$1)*('乐容-S级品'!$L$4:$CA$32)),0)</f>
      </c>
      <c r="CU2" s="280">
        <f>IFERROR(SUMPRODUCT(('控温被PRO-S级品'!$B$2:$B$10=$B2)*('控温被PRO-S级品'!$E$1:$BE$1=CU$1)*('控温被PRO-S级品'!$E$2:$BE$10)),0)+IFERROR(SUMPRODUCT(('冬被-S级品'!$B$2:$B$10=$B2)*('冬被-S级品'!$E$1:$AW$1=CU$1)*('冬被-S级品'!$E$2:$AW$10)),0)+IFERROR(SUMPRODUCT(('白止-S级品'!$A$2:$A$26=$B2)*('白止-S级品'!$D$1:$AV$1=CU$1)*('白止-S级品'!$D$2:$AV$26)),0)+IFERROR(SUMPRODUCT(('乐容-S级品'!$A$4:$A$32=$B2)*('乐容-S级品'!$L$3:$CA$3=CU$1)*('乐容-S级品'!$L$4:$CA$32)),0)</f>
      </c>
      <c r="CV2" s="280">
        <f>IFERROR(SUMPRODUCT(('控温被PRO-S级品'!$B$2:$B$10=$B2)*('控温被PRO-S级品'!$E$1:$BE$1=CV$1)*('控温被PRO-S级品'!$E$2:$BE$10)),0)+IFERROR(SUMPRODUCT(('冬被-S级品'!$B$2:$B$10=$B2)*('冬被-S级品'!$E$1:$AW$1=CV$1)*('冬被-S级品'!$E$2:$AW$10)),0)+IFERROR(SUMPRODUCT(('白止-S级品'!$A$2:$A$26=$B2)*('白止-S级品'!$D$1:$AV$1=CV$1)*('白止-S级品'!$D$2:$AV$26)),0)+IFERROR(SUMPRODUCT(('乐容-S级品'!$A$4:$A$32=$B2)*('乐容-S级品'!$L$3:$CA$3=CV$1)*('乐容-S级品'!$L$4:$CA$32)),0)</f>
      </c>
      <c r="CW2" s="280">
        <f>IFERROR(SUMPRODUCT(('控温被PRO-S级品'!$B$2:$B$10=$B2)*('控温被PRO-S级品'!$E$1:$BE$1=CW$1)*('控温被PRO-S级品'!$E$2:$BE$10)),0)+IFERROR(SUMPRODUCT(('冬被-S级品'!$B$2:$B$10=$B2)*('冬被-S级品'!$E$1:$AW$1=CW$1)*('冬被-S级品'!$E$2:$AW$10)),0)+IFERROR(SUMPRODUCT(('白止-S级品'!$A$2:$A$26=$B2)*('白止-S级品'!$D$1:$AV$1=CW$1)*('白止-S级品'!$D$2:$AV$26)),0)+IFERROR(SUMPRODUCT(('乐容-S级品'!$A$4:$A$32=$B2)*('乐容-S级品'!$L$3:$CA$3=CW$1)*('乐容-S级品'!$L$4:$CA$32)),0)</f>
      </c>
      <c r="CX2" s="280">
        <f>IFERROR(SUMPRODUCT(('控温被PRO-S级品'!$B$2:$B$10=$B2)*('控温被PRO-S级品'!$E$1:$BE$1=CX$1)*('控温被PRO-S级品'!$E$2:$BE$10)),0)+IFERROR(SUMPRODUCT(('冬被-S级品'!$B$2:$B$10=$B2)*('冬被-S级品'!$E$1:$AW$1=CX$1)*('冬被-S级品'!$E$2:$AW$10)),0)+IFERROR(SUMPRODUCT(('白止-S级品'!$A$2:$A$26=$B2)*('白止-S级品'!$D$1:$AV$1=CX$1)*('白止-S级品'!$D$2:$AV$26)),0)+IFERROR(SUMPRODUCT(('乐容-S级品'!$A$4:$A$32=$B2)*('乐容-S级品'!$L$3:$CA$3=CX$1)*('乐容-S级品'!$L$4:$CA$32)),0)</f>
      </c>
      <c r="CY2" s="280">
        <f>IFERROR(SUMPRODUCT(('控温被PRO-S级品'!$B$2:$B$10=$B2)*('控温被PRO-S级品'!$E$1:$BE$1=CY$1)*('控温被PRO-S级品'!$E$2:$BE$10)),0)+IFERROR(SUMPRODUCT(('冬被-S级品'!$B$2:$B$10=$B2)*('冬被-S级品'!$E$1:$AW$1=CY$1)*('冬被-S级品'!$E$2:$AW$10)),0)+IFERROR(SUMPRODUCT(('白止-S级品'!$A$2:$A$26=$B2)*('白止-S级品'!$D$1:$AV$1=CY$1)*('白止-S级品'!$D$2:$AV$26)),0)+IFERROR(SUMPRODUCT(('乐容-S级品'!$A$4:$A$32=$B2)*('乐容-S级品'!$L$3:$CA$3=CY$1)*('乐容-S级品'!$L$4:$CA$32)),0)</f>
      </c>
      <c r="CZ2" s="280">
        <f>IFERROR(SUMPRODUCT(('控温被PRO-S级品'!$B$2:$B$10=$B2)*('控温被PRO-S级品'!$E$1:$BE$1=CZ$1)*('控温被PRO-S级品'!$E$2:$BE$10)),0)+IFERROR(SUMPRODUCT(('冬被-S级品'!$B$2:$B$10=$B2)*('冬被-S级品'!$E$1:$AW$1=CZ$1)*('冬被-S级品'!$E$2:$AW$10)),0)+IFERROR(SUMPRODUCT(('白止-S级品'!$A$2:$A$26=$B2)*('白止-S级品'!$D$1:$AV$1=CZ$1)*('白止-S级品'!$D$2:$AV$26)),0)+IFERROR(SUMPRODUCT(('乐容-S级品'!$A$4:$A$32=$B2)*('乐容-S级品'!$L$3:$CA$3=CZ$1)*('乐容-S级品'!$L$4:$CA$32)),0)</f>
      </c>
      <c r="DA2" s="280">
        <f>IFERROR(SUMPRODUCT(('控温被PRO-S级品'!$B$2:$B$10=$B2)*('控温被PRO-S级品'!$E$1:$BE$1=DA$1)*('控温被PRO-S级品'!$E$2:$BE$10)),0)+IFERROR(SUMPRODUCT(('冬被-S级品'!$B$2:$B$10=$B2)*('冬被-S级品'!$E$1:$AW$1=DA$1)*('冬被-S级品'!$E$2:$AW$10)),0)+IFERROR(SUMPRODUCT(('白止-S级品'!$A$2:$A$26=$B2)*('白止-S级品'!$D$1:$AV$1=DA$1)*('白止-S级品'!$D$2:$AV$26)),0)+IFERROR(SUMPRODUCT(('乐容-S级品'!$A$4:$A$32=$B2)*('乐容-S级品'!$L$3:$CA$3=DA$1)*('乐容-S级品'!$L$4:$CA$32)),0)</f>
      </c>
      <c r="DB2" s="280">
        <f>IFERROR(SUMPRODUCT(('控温被PRO-S级品'!$B$2:$B$10=$B2)*('控温被PRO-S级品'!$E$1:$BE$1=DB$1)*('控温被PRO-S级品'!$E$2:$BE$10)),0)+IFERROR(SUMPRODUCT(('冬被-S级品'!$B$2:$B$10=$B2)*('冬被-S级品'!$E$1:$AW$1=DB$1)*('冬被-S级品'!$E$2:$AW$10)),0)+IFERROR(SUMPRODUCT(('白止-S级品'!$A$2:$A$26=$B2)*('白止-S级品'!$D$1:$AV$1=DB$1)*('白止-S级品'!$D$2:$AV$26)),0)+IFERROR(SUMPRODUCT(('乐容-S级品'!$A$4:$A$32=$B2)*('乐容-S级品'!$L$3:$CA$3=DB$1)*('乐容-S级品'!$L$4:$CA$32)),0)</f>
      </c>
      <c r="DC2" s="280">
        <f>IFERROR(SUMPRODUCT(('控温被PRO-S级品'!$B$2:$B$10=$B2)*('控温被PRO-S级品'!$E$1:$BE$1=DC$1)*('控温被PRO-S级品'!$E$2:$BE$10)),0)+IFERROR(SUMPRODUCT(('冬被-S级品'!$B$2:$B$10=$B2)*('冬被-S级品'!$E$1:$AW$1=DC$1)*('冬被-S级品'!$E$2:$AW$10)),0)+IFERROR(SUMPRODUCT(('白止-S级品'!$A$2:$A$26=$B2)*('白止-S级品'!$D$1:$AV$1=DC$1)*('白止-S级品'!$D$2:$AV$26)),0)+IFERROR(SUMPRODUCT(('乐容-S级品'!$A$4:$A$32=$B2)*('乐容-S级品'!$L$3:$CA$3=DC$1)*('乐容-S级品'!$L$4:$CA$32)),0)</f>
      </c>
      <c r="DD2" s="280">
        <f>IFERROR(SUMPRODUCT(('控温被PRO-S级品'!$B$2:$B$10=$B2)*('控温被PRO-S级品'!$E$1:$BE$1=DD$1)*('控温被PRO-S级品'!$E$2:$BE$10)),0)+IFERROR(SUMPRODUCT(('冬被-S级品'!$B$2:$B$10=$B2)*('冬被-S级品'!$E$1:$AW$1=DD$1)*('冬被-S级品'!$E$2:$AW$10)),0)+IFERROR(SUMPRODUCT(('白止-S级品'!$A$2:$A$26=$B2)*('白止-S级品'!$D$1:$AV$1=DD$1)*('白止-S级品'!$D$2:$AV$26)),0)+IFERROR(SUMPRODUCT(('乐容-S级品'!$A$4:$A$32=$B2)*('乐容-S级品'!$L$3:$CA$3=DD$1)*('乐容-S级品'!$L$4:$CA$32)),0)</f>
      </c>
      <c r="DE2" s="280">
        <f>IFERROR(SUMPRODUCT(('控温被PRO-S级品'!$B$2:$B$10=$B2)*('控温被PRO-S级品'!$E$1:$BE$1=DE$1)*('控温被PRO-S级品'!$E$2:$BE$10)),0)+IFERROR(SUMPRODUCT(('冬被-S级品'!$B$2:$B$10=$B2)*('冬被-S级品'!$E$1:$AW$1=DE$1)*('冬被-S级品'!$E$2:$AW$10)),0)+IFERROR(SUMPRODUCT(('白止-S级品'!$A$2:$A$26=$B2)*('白止-S级品'!$D$1:$AV$1=DE$1)*('白止-S级品'!$D$2:$AV$26)),0)+IFERROR(SUMPRODUCT(('乐容-S级品'!$A$4:$A$32=$B2)*('乐容-S级品'!$L$3:$CA$3=DE$1)*('乐容-S级品'!$L$4:$CA$32)),0)</f>
      </c>
      <c r="DF2" s="280">
        <f>IFERROR(SUMPRODUCT(('控温被PRO-S级品'!$B$2:$B$10=$B2)*('控温被PRO-S级品'!$E$1:$BE$1=DF$1)*('控温被PRO-S级品'!$E$2:$BE$10)),0)+IFERROR(SUMPRODUCT(('冬被-S级品'!$B$2:$B$10=$B2)*('冬被-S级品'!$E$1:$AW$1=DF$1)*('冬被-S级品'!$E$2:$AW$10)),0)+IFERROR(SUMPRODUCT(('白止-S级品'!$A$2:$A$26=$B2)*('白止-S级品'!$D$1:$AV$1=DF$1)*('白止-S级品'!$D$2:$AV$26)),0)+IFERROR(SUMPRODUCT(('乐容-S级品'!$A$4:$A$32=$B2)*('乐容-S级品'!$L$3:$CA$3=DF$1)*('乐容-S级品'!$L$4:$CA$32)),0)</f>
      </c>
      <c r="DG2" s="280">
        <f>IFERROR(SUMPRODUCT(('控温被PRO-S级品'!$B$2:$B$10=$B2)*('控温被PRO-S级品'!$E$1:$BE$1=DG$1)*('控温被PRO-S级品'!$E$2:$BE$10)),0)+IFERROR(SUMPRODUCT(('冬被-S级品'!$B$2:$B$10=$B2)*('冬被-S级品'!$E$1:$AW$1=DG$1)*('冬被-S级品'!$E$2:$AW$10)),0)+IFERROR(SUMPRODUCT(('白止-S级品'!$A$2:$A$26=$B2)*('白止-S级品'!$D$1:$AV$1=DG$1)*('白止-S级品'!$D$2:$AV$26)),0)+IFERROR(SUMPRODUCT(('乐容-S级品'!$A$4:$A$32=$B2)*('乐容-S级品'!$L$3:$CA$3=DG$1)*('乐容-S级品'!$L$4:$CA$32)),0)</f>
      </c>
      <c r="DH2" s="280">
        <f>IFERROR(SUMPRODUCT(('控温被PRO-S级品'!$B$2:$B$10=$B2)*('控温被PRO-S级品'!$E$1:$BE$1=DH$1)*('控温被PRO-S级品'!$E$2:$BE$10)),0)+IFERROR(SUMPRODUCT(('冬被-S级品'!$B$2:$B$10=$B2)*('冬被-S级品'!$E$1:$AW$1=DH$1)*('冬被-S级品'!$E$2:$AW$10)),0)+IFERROR(SUMPRODUCT(('白止-S级品'!$A$2:$A$26=$B2)*('白止-S级品'!$D$1:$AV$1=DH$1)*('白止-S级品'!$D$2:$AV$26)),0)+IFERROR(SUMPRODUCT(('乐容-S级品'!$A$4:$A$32=$B2)*('乐容-S级品'!$L$3:$CA$3=DH$1)*('乐容-S级品'!$L$4:$CA$32)),0)</f>
      </c>
      <c r="DI2" s="280">
        <f>IFERROR(SUMPRODUCT(('控温被PRO-S级品'!$B$2:$B$10=$B2)*('控温被PRO-S级品'!$E$1:$BE$1=DI$1)*('控温被PRO-S级品'!$E$2:$BE$10)),0)+IFERROR(SUMPRODUCT(('冬被-S级品'!$B$2:$B$10=$B2)*('冬被-S级品'!$E$1:$AW$1=DI$1)*('冬被-S级品'!$E$2:$AW$10)),0)+IFERROR(SUMPRODUCT(('白止-S级品'!$A$2:$A$26=$B2)*('白止-S级品'!$D$1:$AV$1=DI$1)*('白止-S级品'!$D$2:$AV$26)),0)+IFERROR(SUMPRODUCT(('乐容-S级品'!$A$4:$A$32=$B2)*('乐容-S级品'!$L$3:$CA$3=DI$1)*('乐容-S级品'!$L$4:$CA$32)),0)</f>
      </c>
      <c r="DJ2" s="280">
        <f>IFERROR(SUMPRODUCT(('控温被PRO-S级品'!$B$2:$B$10=$B2)*('控温被PRO-S级品'!$E$1:$BE$1=DJ$1)*('控温被PRO-S级品'!$E$2:$BE$10)),0)+IFERROR(SUMPRODUCT(('冬被-S级品'!$B$2:$B$10=$B2)*('冬被-S级品'!$E$1:$AW$1=DJ$1)*('冬被-S级品'!$E$2:$AW$10)),0)+IFERROR(SUMPRODUCT(('白止-S级品'!$A$2:$A$26=$B2)*('白止-S级品'!$D$1:$AV$1=DJ$1)*('白止-S级品'!$D$2:$AV$26)),0)+IFERROR(SUMPRODUCT(('乐容-S级品'!$A$4:$A$32=$B2)*('乐容-S级品'!$L$3:$CA$3=DJ$1)*('乐容-S级品'!$L$4:$CA$32)),0)</f>
      </c>
      <c r="DK2" s="280"/>
      <c r="DL2" s="280"/>
      <c r="DM2" s="280"/>
      <c r="DN2" s="280"/>
      <c r="DO2" s="280"/>
      <c r="DP2" s="280"/>
      <c r="DQ2" s="280"/>
      <c r="DR2" s="280"/>
      <c r="DS2" s="280"/>
      <c r="DT2" s="280"/>
      <c r="DU2" s="280"/>
      <c r="DV2" s="280"/>
      <c r="DW2" s="280">
        <f>VLOOKUP(B2,'系统编码规格'!A:C,3,FALSE)</f>
      </c>
      <c r="DX2" s="280"/>
      <c r="DY2" s="280"/>
      <c r="DZ2" s="280"/>
      <c r="EA2" s="280"/>
      <c r="EB2" s="280"/>
      <c r="EC2" s="280"/>
      <c r="ED2" s="280"/>
      <c r="EE2" s="280"/>
      <c r="EF2" s="280"/>
      <c r="EG2" s="280"/>
      <c r="EH2" s="280"/>
      <c r="EI2" s="280"/>
      <c r="EJ2" s="280"/>
      <c r="EK2" s="280"/>
      <c r="EL2" s="280"/>
      <c r="EM2" s="280"/>
      <c r="EN2" s="280"/>
      <c r="EO2" s="280"/>
      <c r="EP2" s="280"/>
      <c r="EQ2" s="280"/>
      <c r="ER2" s="280"/>
      <c r="ES2" s="280"/>
      <c r="ET2" s="280"/>
      <c r="EU2" s="280"/>
      <c r="EV2" s="280"/>
      <c r="EW2" s="280"/>
      <c r="EX2" s="280"/>
      <c r="EY2" s="280"/>
      <c r="EZ2" s="280"/>
      <c r="FA2" s="280"/>
      <c r="FB2" s="280"/>
      <c r="FC2" s="280"/>
      <c r="FD2" s="280"/>
      <c r="FE2" s="280"/>
      <c r="FF2" s="280"/>
      <c r="FG2" s="280"/>
      <c r="FH2" s="280"/>
      <c r="FI2" s="280"/>
      <c r="FJ2" s="280"/>
      <c r="FK2" s="280"/>
      <c r="FL2" s="280"/>
      <c r="FM2" s="280"/>
      <c r="FN2" s="280"/>
      <c r="FO2" s="280"/>
      <c r="FP2" s="280"/>
      <c r="FQ2" s="280"/>
      <c r="FR2" s="280"/>
      <c r="FS2" s="280"/>
      <c r="FT2" s="280"/>
      <c r="FU2" s="280"/>
      <c r="FV2" s="280"/>
      <c r="FW2" s="280"/>
      <c r="FX2" s="280"/>
      <c r="FY2" s="280"/>
      <c r="FZ2" s="280"/>
      <c r="GA2" s="280"/>
      <c r="GB2" s="280"/>
      <c r="GC2" s="280"/>
      <c r="GD2" s="280"/>
      <c r="GE2" s="280"/>
      <c r="GF2" s="280"/>
      <c r="GG2" s="280"/>
      <c r="GH2" s="280"/>
      <c r="GI2" s="280"/>
      <c r="GJ2" s="280"/>
      <c r="GK2" s="280"/>
      <c r="GL2" s="280"/>
      <c r="GM2" s="280"/>
      <c r="GN2" s="280"/>
      <c r="GO2" s="280"/>
      <c r="GP2" s="280"/>
      <c r="GQ2" s="280"/>
      <c r="GR2" s="280"/>
      <c r="GS2" s="280"/>
      <c r="GT2" s="280"/>
      <c r="GU2" s="280"/>
      <c r="GV2" s="280"/>
    </row>
    <row r="3">
      <c r="A3" s="309" t="str">
        <v>白止</v>
      </c>
      <c r="B3" s="310" t="str">
        <v>12800026900924321</v>
      </c>
      <c r="C3" s="309" t="str">
        <v>亚朵星球 R90深睡慢回弹护颈记忆枕PRO版</v>
      </c>
      <c r="D3" s="309" t="str">
        <v>70*42*10cm-23版新品</v>
      </c>
      <c r="E3">
        <f>SUM(F3:GX3)</f>
      </c>
      <c r="F3" s="280">
        <f>IFERROR(SUMPRODUCT(('控温被PRO-S级品'!$B$2:$B$10=$B3)*('控温被PRO-S级品'!$E$1:$BE$1=F$1)*('控温被PRO-S级品'!$E$2:$BE$10)),0)+IFERROR(SUMPRODUCT(('冬被-S级品'!$B$2:$B$10=$B3)*('冬被-S级品'!$E$1:$AW$1=F$1)*('冬被-S级品'!$E$2:$AW$10)),0)+IFERROR(SUMPRODUCT(('白止-S级品'!$A$2:$A$26=$B3)*('白止-S级品'!$D$1:$AV$1=F$1)*('白止-S级品'!$D$2:$AV$26)),0)+IFERROR(SUMPRODUCT(('乐容-S级品'!$A$4:$A$32=$B3)*('乐容-S级品'!$L$3:$CA$3=F$1)*('乐容-S级品'!$L$4:$CA$32)),0)</f>
      </c>
      <c r="G3" s="280">
        <f>IFERROR(SUMPRODUCT(('控温被PRO-S级品'!$B$2:$B$10=$B3)*('控温被PRO-S级品'!$E$1:$BE$1=G$1)*('控温被PRO-S级品'!$E$2:$BE$10)),0)+IFERROR(SUMPRODUCT(('冬被-S级品'!$B$2:$B$10=$B3)*('冬被-S级品'!$E$1:$AW$1=G$1)*('冬被-S级品'!$E$2:$AW$10)),0)+IFERROR(SUMPRODUCT(('白止-S级品'!$A$2:$A$26=$B3)*('白止-S级品'!$D$1:$AV$1=G$1)*('白止-S级品'!$D$2:$AV$26)),0)+IFERROR(SUMPRODUCT(('乐容-S级品'!$A$4:$A$32=$B3)*('乐容-S级品'!$L$3:$CA$3=G$1)*('乐容-S级品'!$L$4:$CA$32)),0)</f>
      </c>
      <c r="H3" s="280">
        <f>IFERROR(SUMPRODUCT(('控温被PRO-S级品'!$B$2:$B$10=$B3)*('控温被PRO-S级品'!$E$1:$BE$1=H$1)*('控温被PRO-S级品'!$E$2:$BE$10)),0)+IFERROR(SUMPRODUCT(('冬被-S级品'!$B$2:$B$10=$B3)*('冬被-S级品'!$E$1:$AW$1=H$1)*('冬被-S级品'!$E$2:$AW$10)),0)+IFERROR(SUMPRODUCT(('白止-S级品'!$A$2:$A$26=$B3)*('白止-S级品'!$D$1:$AV$1=H$1)*('白止-S级品'!$D$2:$AV$26)),0)+IFERROR(SUMPRODUCT(('乐容-S级品'!$A$4:$A$32=$B3)*('乐容-S级品'!$L$3:$CA$3=H$1)*('乐容-S级品'!$L$4:$CA$32)),0)</f>
      </c>
      <c r="I3" s="280">
        <f>IFERROR(SUMPRODUCT(('控温被PRO-S级品'!$B$2:$B$10=$B3)*('控温被PRO-S级品'!$E$1:$BE$1=I$1)*('控温被PRO-S级品'!$E$2:$BE$10)),0)+IFERROR(SUMPRODUCT(('冬被-S级品'!$B$2:$B$10=$B3)*('冬被-S级品'!$E$1:$AW$1=I$1)*('冬被-S级品'!$E$2:$AW$10)),0)+IFERROR(SUMPRODUCT(('白止-S级品'!$A$2:$A$26=$B3)*('白止-S级品'!$D$1:$AV$1=I$1)*('白止-S级品'!$D$2:$AV$26)),0)+IFERROR(SUMPRODUCT(('乐容-S级品'!$A$4:$A$32=$B3)*('乐容-S级品'!$L$3:$CA$3=I$1)*('乐容-S级品'!$L$4:$CA$32)),0)</f>
      </c>
      <c r="J3" s="280">
        <f>IFERROR(SUMPRODUCT(('控温被PRO-S级品'!$B$2:$B$10=$B3)*('控温被PRO-S级品'!$E$1:$BE$1=J$1)*('控温被PRO-S级品'!$E$2:$BE$10)),0)+IFERROR(SUMPRODUCT(('冬被-S级品'!$B$2:$B$10=$B3)*('冬被-S级品'!$E$1:$AW$1=J$1)*('冬被-S级品'!$E$2:$AW$10)),0)+IFERROR(SUMPRODUCT(('白止-S级品'!$A$2:$A$26=$B3)*('白止-S级品'!$D$1:$AV$1=J$1)*('白止-S级品'!$D$2:$AV$26)),0)+IFERROR(SUMPRODUCT(('乐容-S级品'!$A$4:$A$32=$B3)*('乐容-S级品'!$L$3:$CA$3=J$1)*('乐容-S级品'!$L$4:$CA$32)),0)</f>
      </c>
      <c r="K3" s="280">
        <f>IFERROR(SUMPRODUCT(('控温被PRO-S级品'!$B$2:$B$10=$B3)*('控温被PRO-S级品'!$E$1:$BE$1=K$1)*('控温被PRO-S级品'!$E$2:$BE$10)),0)+IFERROR(SUMPRODUCT(('冬被-S级品'!$B$2:$B$10=$B3)*('冬被-S级品'!$E$1:$AW$1=K$1)*('冬被-S级品'!$E$2:$AW$10)),0)+IFERROR(SUMPRODUCT(('白止-S级品'!$A$2:$A$26=$B3)*('白止-S级品'!$D$1:$AV$1=K$1)*('白止-S级品'!$D$2:$AV$26)),0)+IFERROR(SUMPRODUCT(('乐容-S级品'!$A$4:$A$32=$B3)*('乐容-S级品'!$L$3:$CA$3=K$1)*('乐容-S级品'!$L$4:$CA$32)),0)</f>
      </c>
      <c r="L3" s="280">
        <f>IFERROR(SUMPRODUCT(('控温被PRO-S级品'!$B$2:$B$10=$B3)*('控温被PRO-S级品'!$E$1:$BE$1=L$1)*('控温被PRO-S级品'!$E$2:$BE$10)),0)+IFERROR(SUMPRODUCT(('冬被-S级品'!$B$2:$B$10=$B3)*('冬被-S级品'!$E$1:$AW$1=L$1)*('冬被-S级品'!$E$2:$AW$10)),0)+IFERROR(SUMPRODUCT(('白止-S级品'!$A$2:$A$26=$B3)*('白止-S级品'!$D$1:$AV$1=L$1)*('白止-S级品'!$D$2:$AV$26)),0)+IFERROR(SUMPRODUCT(('乐容-S级品'!$A$4:$A$32=$B3)*('乐容-S级品'!$L$3:$CA$3=L$1)*('乐容-S级品'!$L$4:$CA$32)),0)</f>
      </c>
      <c r="M3" s="280">
        <f>IFERROR(SUMPRODUCT(('控温被PRO-S级品'!$B$2:$B$10=$B3)*('控温被PRO-S级品'!$E$1:$BE$1=M$1)*('控温被PRO-S级品'!$E$2:$BE$10)),0)+IFERROR(SUMPRODUCT(('冬被-S级品'!$B$2:$B$10=$B3)*('冬被-S级品'!$E$1:$AW$1=M$1)*('冬被-S级品'!$E$2:$AW$10)),0)+IFERROR(SUMPRODUCT(('白止-S级品'!$A$2:$A$26=$B3)*('白止-S级品'!$D$1:$AV$1=M$1)*('白止-S级品'!$D$2:$AV$26)),0)+IFERROR(SUMPRODUCT(('乐容-S级品'!$A$4:$A$32=$B3)*('乐容-S级品'!$L$3:$CA$3=M$1)*('乐容-S级品'!$L$4:$CA$32)),0)</f>
      </c>
      <c r="N3" s="280">
        <f>IFERROR(SUMPRODUCT(('控温被PRO-S级品'!$B$2:$B$10=$B3)*('控温被PRO-S级品'!$E$1:$BE$1=N$1)*('控温被PRO-S级品'!$E$2:$BE$10)),0)+IFERROR(SUMPRODUCT(('冬被-S级品'!$B$2:$B$10=$B3)*('冬被-S级品'!$E$1:$AW$1=N$1)*('冬被-S级品'!$E$2:$AW$10)),0)+IFERROR(SUMPRODUCT(('白止-S级品'!$A$2:$A$26=$B3)*('白止-S级品'!$D$1:$AV$1=N$1)*('白止-S级品'!$D$2:$AV$26)),0)+IFERROR(SUMPRODUCT(('乐容-S级品'!$A$4:$A$32=$B3)*('乐容-S级品'!$L$3:$CA$3=N$1)*('乐容-S级品'!$L$4:$CA$32)),0)</f>
      </c>
      <c r="O3" s="280">
        <f>IFERROR(SUMPRODUCT(('控温被PRO-S级品'!$B$2:$B$10=$B3)*('控温被PRO-S级品'!$E$1:$BE$1=O$1)*('控温被PRO-S级品'!$E$2:$BE$10)),0)+IFERROR(SUMPRODUCT(('冬被-S级品'!$B$2:$B$10=$B3)*('冬被-S级品'!$E$1:$AW$1=O$1)*('冬被-S级品'!$E$2:$AW$10)),0)+IFERROR(SUMPRODUCT(('白止-S级品'!$A$2:$A$26=$B3)*('白止-S级品'!$D$1:$AV$1=O$1)*('白止-S级品'!$D$2:$AV$26)),0)+IFERROR(SUMPRODUCT(('乐容-S级品'!$A$4:$A$32=$B3)*('乐容-S级品'!$L$3:$CA$3=O$1)*('乐容-S级品'!$L$4:$CA$32)),0)</f>
      </c>
      <c r="P3" s="280">
        <f>IFERROR(SUMPRODUCT(('控温被PRO-S级品'!$B$2:$B$10=$B3)*('控温被PRO-S级品'!$E$1:$BE$1=P$1)*('控温被PRO-S级品'!$E$2:$BE$10)),0)+IFERROR(SUMPRODUCT(('冬被-S级品'!$B$2:$B$10=$B3)*('冬被-S级品'!$E$1:$AW$1=P$1)*('冬被-S级品'!$E$2:$AW$10)),0)+IFERROR(SUMPRODUCT(('白止-S级品'!$A$2:$A$26=$B3)*('白止-S级品'!$D$1:$AV$1=P$1)*('白止-S级品'!$D$2:$AV$26)),0)+IFERROR(SUMPRODUCT(('乐容-S级品'!$A$4:$A$32=$B3)*('乐容-S级品'!$L$3:$CA$3=P$1)*('乐容-S级品'!$L$4:$CA$32)),0)</f>
      </c>
      <c r="Q3" s="280">
        <f>IFERROR(SUMPRODUCT(('控温被PRO-S级品'!$B$2:$B$10=$B3)*('控温被PRO-S级品'!$E$1:$BE$1=Q$1)*('控温被PRO-S级品'!$E$2:$BE$10)),0)+IFERROR(SUMPRODUCT(('冬被-S级品'!$B$2:$B$10=$B3)*('冬被-S级品'!$E$1:$AW$1=Q$1)*('冬被-S级品'!$E$2:$AW$10)),0)+IFERROR(SUMPRODUCT(('白止-S级品'!$A$2:$A$26=$B3)*('白止-S级品'!$D$1:$AV$1=Q$1)*('白止-S级品'!$D$2:$AV$26)),0)+IFERROR(SUMPRODUCT(('乐容-S级品'!$A$4:$A$32=$B3)*('乐容-S级品'!$L$3:$CA$3=Q$1)*('乐容-S级品'!$L$4:$CA$32)),0)</f>
      </c>
      <c r="R3" s="280">
        <f>IFERROR(SUMPRODUCT(('控温被PRO-S级品'!$B$2:$B$10=$B3)*('控温被PRO-S级品'!$E$1:$BE$1=R$1)*('控温被PRO-S级品'!$E$2:$BE$10)),0)+IFERROR(SUMPRODUCT(('冬被-S级品'!$B$2:$B$10=$B3)*('冬被-S级品'!$E$1:$AW$1=R$1)*('冬被-S级品'!$E$2:$AW$10)),0)+IFERROR(SUMPRODUCT(('白止-S级品'!$A$2:$A$26=$B3)*('白止-S级品'!$D$1:$AV$1=R$1)*('白止-S级品'!$D$2:$AV$26)),0)+IFERROR(SUMPRODUCT(('乐容-S级品'!$A$4:$A$32=$B3)*('乐容-S级品'!$L$3:$CA$3=R$1)*('乐容-S级品'!$L$4:$CA$32)),0)</f>
      </c>
      <c r="S3" s="280">
        <f>IFERROR(SUMPRODUCT(('控温被PRO-S级品'!$B$2:$B$10=$B3)*('控温被PRO-S级品'!$E$1:$BE$1=S$1)*('控温被PRO-S级品'!$E$2:$BE$10)),0)+IFERROR(SUMPRODUCT(('冬被-S级品'!$B$2:$B$10=$B3)*('冬被-S级品'!$E$1:$AW$1=S$1)*('冬被-S级品'!$E$2:$AW$10)),0)+IFERROR(SUMPRODUCT(('白止-S级品'!$A$2:$A$26=$B3)*('白止-S级品'!$D$1:$AV$1=S$1)*('白止-S级品'!$D$2:$AV$26)),0)+IFERROR(SUMPRODUCT(('乐容-S级品'!$A$4:$A$32=$B3)*('乐容-S级品'!$L$3:$CA$3=S$1)*('乐容-S级品'!$L$4:$CA$32)),0)</f>
      </c>
      <c r="T3" s="280">
        <f>IFERROR(SUMPRODUCT(('控温被PRO-S级品'!$B$2:$B$10=$B3)*('控温被PRO-S级品'!$E$1:$BE$1=T$1)*('控温被PRO-S级品'!$E$2:$BE$10)),0)+IFERROR(SUMPRODUCT(('冬被-S级品'!$B$2:$B$10=$B3)*('冬被-S级品'!$E$1:$AW$1=T$1)*('冬被-S级品'!$E$2:$AW$10)),0)+IFERROR(SUMPRODUCT(('白止-S级品'!$A$2:$A$26=$B3)*('白止-S级品'!$D$1:$AV$1=T$1)*('白止-S级品'!$D$2:$AV$26)),0)+IFERROR(SUMPRODUCT(('乐容-S级品'!$A$4:$A$32=$B3)*('乐容-S级品'!$L$3:$CA$3=T$1)*('乐容-S级品'!$L$4:$CA$32)),0)</f>
      </c>
      <c r="U3" s="280">
        <f>IFERROR(SUMPRODUCT(('控温被PRO-S级品'!$B$2:$B$10=$B3)*('控温被PRO-S级品'!$E$1:$BE$1=U$1)*('控温被PRO-S级品'!$E$2:$BE$10)),0)+IFERROR(SUMPRODUCT(('冬被-S级品'!$B$2:$B$10=$B3)*('冬被-S级品'!$E$1:$AW$1=U$1)*('冬被-S级品'!$E$2:$AW$10)),0)+IFERROR(SUMPRODUCT(('白止-S级品'!$A$2:$A$26=$B3)*('白止-S级品'!$D$1:$AV$1=U$1)*('白止-S级品'!$D$2:$AV$26)),0)+IFERROR(SUMPRODUCT(('乐容-S级品'!$A$4:$A$32=$B3)*('乐容-S级品'!$L$3:$CA$3=U$1)*('乐容-S级品'!$L$4:$CA$32)),0)</f>
      </c>
      <c r="V3" s="280">
        <f>IFERROR(SUMPRODUCT(('控温被PRO-S级品'!$B$2:$B$10=$B3)*('控温被PRO-S级品'!$E$1:$BE$1=V$1)*('控温被PRO-S级品'!$E$2:$BE$10)),0)+IFERROR(SUMPRODUCT(('冬被-S级品'!$B$2:$B$10=$B3)*('冬被-S级品'!$E$1:$AW$1=V$1)*('冬被-S级品'!$E$2:$AW$10)),0)+IFERROR(SUMPRODUCT(('白止-S级品'!$A$2:$A$26=$B3)*('白止-S级品'!$D$1:$AV$1=V$1)*('白止-S级品'!$D$2:$AV$26)),0)+IFERROR(SUMPRODUCT(('乐容-S级品'!$A$4:$A$32=$B3)*('乐容-S级品'!$L$3:$CA$3=V$1)*('乐容-S级品'!$L$4:$CA$32)),0)</f>
      </c>
      <c r="W3" s="280">
        <f>IFERROR(SUMPRODUCT(('控温被PRO-S级品'!$B$2:$B$10=$B3)*('控温被PRO-S级品'!$E$1:$BE$1=W$1)*('控温被PRO-S级品'!$E$2:$BE$10)),0)+IFERROR(SUMPRODUCT(('冬被-S级品'!$B$2:$B$10=$B3)*('冬被-S级品'!$E$1:$AW$1=W$1)*('冬被-S级品'!$E$2:$AW$10)),0)+IFERROR(SUMPRODUCT(('白止-S级品'!$A$2:$A$26=$B3)*('白止-S级品'!$D$1:$AV$1=W$1)*('白止-S级品'!$D$2:$AV$26)),0)+IFERROR(SUMPRODUCT(('乐容-S级品'!$A$4:$A$32=$B3)*('乐容-S级品'!$L$3:$CA$3=W$1)*('乐容-S级品'!$L$4:$CA$32)),0)</f>
      </c>
      <c r="X3" s="280">
        <f>IFERROR(SUMPRODUCT(('控温被PRO-S级品'!$B$2:$B$10=$B3)*('控温被PRO-S级品'!$E$1:$BE$1=X$1)*('控温被PRO-S级品'!$E$2:$BE$10)),0)+IFERROR(SUMPRODUCT(('冬被-S级品'!$B$2:$B$10=$B3)*('冬被-S级品'!$E$1:$AW$1=X$1)*('冬被-S级品'!$E$2:$AW$10)),0)+IFERROR(SUMPRODUCT(('白止-S级品'!$A$2:$A$26=$B3)*('白止-S级品'!$D$1:$AV$1=X$1)*('白止-S级品'!$D$2:$AV$26)),0)+IFERROR(SUMPRODUCT(('乐容-S级品'!$A$4:$A$32=$B3)*('乐容-S级品'!$L$3:$CA$3=X$1)*('乐容-S级品'!$L$4:$CA$32)),0)</f>
      </c>
      <c r="Y3" s="280">
        <f>IFERROR(SUMPRODUCT(('控温被PRO-S级品'!$B$2:$B$10=$B3)*('控温被PRO-S级品'!$E$1:$BE$1=Y$1)*('控温被PRO-S级品'!$E$2:$BE$10)),0)+IFERROR(SUMPRODUCT(('冬被-S级品'!$B$2:$B$10=$B3)*('冬被-S级品'!$E$1:$AW$1=Y$1)*('冬被-S级品'!$E$2:$AW$10)),0)+IFERROR(SUMPRODUCT(('白止-S级品'!$A$2:$A$26=$B3)*('白止-S级品'!$D$1:$AV$1=Y$1)*('白止-S级品'!$D$2:$AV$26)),0)+IFERROR(SUMPRODUCT(('乐容-S级品'!$A$4:$A$32=$B3)*('乐容-S级品'!$L$3:$CA$3=Y$1)*('乐容-S级品'!$L$4:$CA$32)),0)</f>
      </c>
      <c r="Z3" s="280">
        <f>IFERROR(SUMPRODUCT(('控温被PRO-S级品'!$B$2:$B$10=$B3)*('控温被PRO-S级品'!$E$1:$BE$1=Z$1)*('控温被PRO-S级品'!$E$2:$BE$10)),0)+IFERROR(SUMPRODUCT(('冬被-S级品'!$B$2:$B$10=$B3)*('冬被-S级品'!$E$1:$AW$1=Z$1)*('冬被-S级品'!$E$2:$AW$10)),0)+IFERROR(SUMPRODUCT(('白止-S级品'!$A$2:$A$26=$B3)*('白止-S级品'!$D$1:$AV$1=Z$1)*('白止-S级品'!$D$2:$AV$26)),0)+IFERROR(SUMPRODUCT(('乐容-S级品'!$A$4:$A$32=$B3)*('乐容-S级品'!$L$3:$CA$3=Z$1)*('乐容-S级品'!$L$4:$CA$32)),0)</f>
      </c>
      <c r="AA3" s="280">
        <f>IFERROR(SUMPRODUCT(('控温被PRO-S级品'!$B$2:$B$10=$B3)*('控温被PRO-S级品'!$E$1:$BE$1=AA$1)*('控温被PRO-S级品'!$E$2:$BE$10)),0)+IFERROR(SUMPRODUCT(('冬被-S级品'!$B$2:$B$10=$B3)*('冬被-S级品'!$E$1:$AW$1=AA$1)*('冬被-S级品'!$E$2:$AW$10)),0)+IFERROR(SUMPRODUCT(('白止-S级品'!$A$2:$A$26=$B3)*('白止-S级品'!$D$1:$AV$1=AA$1)*('白止-S级品'!$D$2:$AV$26)),0)+IFERROR(SUMPRODUCT(('乐容-S级品'!$A$4:$A$32=$B3)*('乐容-S级品'!$L$3:$CA$3=AA$1)*('乐容-S级品'!$L$4:$CA$32)),0)</f>
      </c>
      <c r="AB3" s="280">
        <f>IFERROR(SUMPRODUCT(('控温被PRO-S级品'!$B$2:$B$10=$B3)*('控温被PRO-S级品'!$E$1:$BE$1=AB$1)*('控温被PRO-S级品'!$E$2:$BE$10)),0)+IFERROR(SUMPRODUCT(('冬被-S级品'!$B$2:$B$10=$B3)*('冬被-S级品'!$E$1:$AW$1=AB$1)*('冬被-S级品'!$E$2:$AW$10)),0)+IFERROR(SUMPRODUCT(('白止-S级品'!$A$2:$A$26=$B3)*('白止-S级品'!$D$1:$AV$1=AB$1)*('白止-S级品'!$D$2:$AV$26)),0)+IFERROR(SUMPRODUCT(('乐容-S级品'!$A$4:$A$32=$B3)*('乐容-S级品'!$L$3:$CA$3=AB$1)*('乐容-S级品'!$L$4:$CA$32)),0)</f>
      </c>
      <c r="AC3" s="280">
        <f>IFERROR(SUMPRODUCT(('控温被PRO-S级品'!$B$2:$B$10=$B3)*('控温被PRO-S级品'!$E$1:$BE$1=AC$1)*('控温被PRO-S级品'!$E$2:$BE$10)),0)+IFERROR(SUMPRODUCT(('冬被-S级品'!$B$2:$B$10=$B3)*('冬被-S级品'!$E$1:$AW$1=AC$1)*('冬被-S级品'!$E$2:$AW$10)),0)+IFERROR(SUMPRODUCT(('白止-S级品'!$A$2:$A$26=$B3)*('白止-S级品'!$D$1:$AV$1=AC$1)*('白止-S级品'!$D$2:$AV$26)),0)+IFERROR(SUMPRODUCT(('乐容-S级品'!$A$4:$A$32=$B3)*('乐容-S级品'!$L$3:$CA$3=AC$1)*('乐容-S级品'!$L$4:$CA$32)),0)</f>
      </c>
      <c r="AD3" s="280">
        <f>IFERROR(SUMPRODUCT(('控温被PRO-S级品'!$B$2:$B$10=$B3)*('控温被PRO-S级品'!$E$1:$BE$1=AD$1)*('控温被PRO-S级品'!$E$2:$BE$10)),0)+IFERROR(SUMPRODUCT(('冬被-S级品'!$B$2:$B$10=$B3)*('冬被-S级品'!$E$1:$AW$1=AD$1)*('冬被-S级品'!$E$2:$AW$10)),0)+IFERROR(SUMPRODUCT(('白止-S级品'!$A$2:$A$26=$B3)*('白止-S级品'!$D$1:$AV$1=AD$1)*('白止-S级品'!$D$2:$AV$26)),0)+IFERROR(SUMPRODUCT(('乐容-S级品'!$A$4:$A$32=$B3)*('乐容-S级品'!$L$3:$CA$3=AD$1)*('乐容-S级品'!$L$4:$CA$32)),0)</f>
      </c>
      <c r="AE3" s="280">
        <f>IFERROR(SUMPRODUCT(('控温被PRO-S级品'!$B$2:$B$10=$B3)*('控温被PRO-S级品'!$E$1:$BE$1=AE$1)*('控温被PRO-S级品'!$E$2:$BE$10)),0)+IFERROR(SUMPRODUCT(('冬被-S级品'!$B$2:$B$10=$B3)*('冬被-S级品'!$E$1:$AW$1=AE$1)*('冬被-S级品'!$E$2:$AW$10)),0)+IFERROR(SUMPRODUCT(('白止-S级品'!$A$2:$A$26=$B3)*('白止-S级品'!$D$1:$AV$1=AE$1)*('白止-S级品'!$D$2:$AV$26)),0)+IFERROR(SUMPRODUCT(('乐容-S级品'!$A$4:$A$32=$B3)*('乐容-S级品'!$L$3:$CA$3=AE$1)*('乐容-S级品'!$L$4:$CA$32)),0)</f>
      </c>
      <c r="AF3" s="280">
        <f>IFERROR(SUMPRODUCT(('控温被PRO-S级品'!$B$2:$B$10=$B3)*('控温被PRO-S级品'!$E$1:$BE$1=AF$1)*('控温被PRO-S级品'!$E$2:$BE$10)),0)+IFERROR(SUMPRODUCT(('冬被-S级品'!$B$2:$B$10=$B3)*('冬被-S级品'!$E$1:$AW$1=AF$1)*('冬被-S级品'!$E$2:$AW$10)),0)+IFERROR(SUMPRODUCT(('白止-S级品'!$A$2:$A$26=$B3)*('白止-S级品'!$D$1:$AV$1=AF$1)*('白止-S级品'!$D$2:$AV$26)),0)+IFERROR(SUMPRODUCT(('乐容-S级品'!$A$4:$A$32=$B3)*('乐容-S级品'!$L$3:$CA$3=AF$1)*('乐容-S级品'!$L$4:$CA$32)),0)</f>
      </c>
      <c r="AG3" s="280">
        <f>IFERROR(SUMPRODUCT(('控温被PRO-S级品'!$B$2:$B$10=$B3)*('控温被PRO-S级品'!$E$1:$BE$1=AG$1)*('控温被PRO-S级品'!$E$2:$BE$10)),0)+IFERROR(SUMPRODUCT(('冬被-S级品'!$B$2:$B$10=$B3)*('冬被-S级品'!$E$1:$AW$1=AG$1)*('冬被-S级品'!$E$2:$AW$10)),0)+IFERROR(SUMPRODUCT(('白止-S级品'!$A$2:$A$26=$B3)*('白止-S级品'!$D$1:$AV$1=AG$1)*('白止-S级品'!$D$2:$AV$26)),0)+IFERROR(SUMPRODUCT(('乐容-S级品'!$A$4:$A$32=$B3)*('乐容-S级品'!$L$3:$CA$3=AG$1)*('乐容-S级品'!$L$4:$CA$32)),0)</f>
      </c>
      <c r="AH3" s="280">
        <f>IFERROR(SUMPRODUCT(('控温被PRO-S级品'!$B$2:$B$10=$B3)*('控温被PRO-S级品'!$E$1:$BE$1=AH$1)*('控温被PRO-S级品'!$E$2:$BE$10)),0)+IFERROR(SUMPRODUCT(('冬被-S级品'!$B$2:$B$10=$B3)*('冬被-S级品'!$E$1:$AW$1=AH$1)*('冬被-S级品'!$E$2:$AW$10)),0)+IFERROR(SUMPRODUCT(('白止-S级品'!$A$2:$A$26=$B3)*('白止-S级品'!$D$1:$AV$1=AH$1)*('白止-S级品'!$D$2:$AV$26)),0)+IFERROR(SUMPRODUCT(('乐容-S级品'!$A$4:$A$32=$B3)*('乐容-S级品'!$L$3:$CA$3=AH$1)*('乐容-S级品'!$L$4:$CA$32)),0)</f>
      </c>
      <c r="AI3" s="280">
        <f>IFERROR(SUMPRODUCT(('控温被PRO-S级品'!$B$2:$B$10=$B3)*('控温被PRO-S级品'!$E$1:$BE$1=AI$1)*('控温被PRO-S级品'!$E$2:$BE$10)),0)+IFERROR(SUMPRODUCT(('冬被-S级品'!$B$2:$B$10=$B3)*('冬被-S级品'!$E$1:$AW$1=AI$1)*('冬被-S级品'!$E$2:$AW$10)),0)+IFERROR(SUMPRODUCT(('白止-S级品'!$A$2:$A$26=$B3)*('白止-S级品'!$D$1:$AV$1=AI$1)*('白止-S级品'!$D$2:$AV$26)),0)+IFERROR(SUMPRODUCT(('乐容-S级品'!$A$4:$A$32=$B3)*('乐容-S级品'!$L$3:$CA$3=AI$1)*('乐容-S级品'!$L$4:$CA$32)),0)</f>
      </c>
      <c r="AJ3" s="280">
        <f>IFERROR(SUMPRODUCT(('控温被PRO-S级品'!$B$2:$B$10=$B3)*('控温被PRO-S级品'!$E$1:$BE$1=AJ$1)*('控温被PRO-S级品'!$E$2:$BE$10)),0)+IFERROR(SUMPRODUCT(('冬被-S级品'!$B$2:$B$10=$B3)*('冬被-S级品'!$E$1:$AW$1=AJ$1)*('冬被-S级品'!$E$2:$AW$10)),0)+IFERROR(SUMPRODUCT(('白止-S级品'!$A$2:$A$26=$B3)*('白止-S级品'!$D$1:$AV$1=AJ$1)*('白止-S级品'!$D$2:$AV$26)),0)+IFERROR(SUMPRODUCT(('乐容-S级品'!$A$4:$A$32=$B3)*('乐容-S级品'!$L$3:$CA$3=AJ$1)*('乐容-S级品'!$L$4:$CA$32)),0)</f>
      </c>
      <c r="AK3" s="280">
        <f>IFERROR(SUMPRODUCT(('控温被PRO-S级品'!$B$2:$B$10=$B3)*('控温被PRO-S级品'!$E$1:$BE$1=AK$1)*('控温被PRO-S级品'!$E$2:$BE$10)),0)+IFERROR(SUMPRODUCT(('冬被-S级品'!$B$2:$B$10=$B3)*('冬被-S级品'!$E$1:$AW$1=AK$1)*('冬被-S级品'!$E$2:$AW$10)),0)+IFERROR(SUMPRODUCT(('白止-S级品'!$A$2:$A$26=$B3)*('白止-S级品'!$D$1:$AV$1=AK$1)*('白止-S级品'!$D$2:$AV$26)),0)+IFERROR(SUMPRODUCT(('乐容-S级品'!$A$4:$A$32=$B3)*('乐容-S级品'!$L$3:$CA$3=AK$1)*('乐容-S级品'!$L$4:$CA$32)),0)</f>
      </c>
      <c r="AL3" s="280">
        <f>IFERROR(SUMPRODUCT(('控温被PRO-S级品'!$B$2:$B$10=$B3)*('控温被PRO-S级品'!$E$1:$BE$1=AL$1)*('控温被PRO-S级品'!$E$2:$BE$10)),0)+IFERROR(SUMPRODUCT(('冬被-S级品'!$B$2:$B$10=$B3)*('冬被-S级品'!$E$1:$AW$1=AL$1)*('冬被-S级品'!$E$2:$AW$10)),0)+IFERROR(SUMPRODUCT(('白止-S级品'!$A$2:$A$26=$B3)*('白止-S级品'!$D$1:$AV$1=AL$1)*('白止-S级品'!$D$2:$AV$26)),0)+IFERROR(SUMPRODUCT(('乐容-S级品'!$A$4:$A$32=$B3)*('乐容-S级品'!$L$3:$CA$3=AL$1)*('乐容-S级品'!$L$4:$CA$32)),0)</f>
      </c>
      <c r="AM3" s="280">
        <f>IFERROR(SUMPRODUCT(('控温被PRO-S级品'!$B$2:$B$10=$B3)*('控温被PRO-S级品'!$E$1:$BE$1=AM$1)*('控温被PRO-S级品'!$E$2:$BE$10)),0)+IFERROR(SUMPRODUCT(('冬被-S级品'!$B$2:$B$10=$B3)*('冬被-S级品'!$E$1:$AW$1=AM$1)*('冬被-S级品'!$E$2:$AW$10)),0)+IFERROR(SUMPRODUCT(('白止-S级品'!$A$2:$A$26=$B3)*('白止-S级品'!$D$1:$AV$1=AM$1)*('白止-S级品'!$D$2:$AV$26)),0)+IFERROR(SUMPRODUCT(('乐容-S级品'!$A$4:$A$32=$B3)*('乐容-S级品'!$L$3:$CA$3=AM$1)*('乐容-S级品'!$L$4:$CA$32)),0)</f>
      </c>
      <c r="AN3" s="280">
        <f>IFERROR(SUMPRODUCT(('控温被PRO-S级品'!$B$2:$B$10=$B3)*('控温被PRO-S级品'!$E$1:$BE$1=AN$1)*('控温被PRO-S级品'!$E$2:$BE$10)),0)+IFERROR(SUMPRODUCT(('冬被-S级品'!$B$2:$B$10=$B3)*('冬被-S级品'!$E$1:$AW$1=AN$1)*('冬被-S级品'!$E$2:$AW$10)),0)+IFERROR(SUMPRODUCT(('白止-S级品'!$A$2:$A$26=$B3)*('白止-S级品'!$D$1:$AV$1=AN$1)*('白止-S级品'!$D$2:$AV$26)),0)+IFERROR(SUMPRODUCT(('乐容-S级品'!$A$4:$A$32=$B3)*('乐容-S级品'!$L$3:$CA$3=AN$1)*('乐容-S级品'!$L$4:$CA$32)),0)</f>
      </c>
      <c r="AO3" s="280">
        <f>IFERROR(SUMPRODUCT(('控温被PRO-S级品'!$B$2:$B$10=$B3)*('控温被PRO-S级品'!$E$1:$BE$1=AO$1)*('控温被PRO-S级品'!$E$2:$BE$10)),0)+IFERROR(SUMPRODUCT(('冬被-S级品'!$B$2:$B$10=$B3)*('冬被-S级品'!$E$1:$AW$1=AO$1)*('冬被-S级品'!$E$2:$AW$10)),0)+IFERROR(SUMPRODUCT(('白止-S级品'!$A$2:$A$26=$B3)*('白止-S级品'!$D$1:$AV$1=AO$1)*('白止-S级品'!$D$2:$AV$26)),0)+IFERROR(SUMPRODUCT(('乐容-S级品'!$A$4:$A$32=$B3)*('乐容-S级品'!$L$3:$CA$3=AO$1)*('乐容-S级品'!$L$4:$CA$32)),0)</f>
      </c>
      <c r="AP3" s="280">
        <f>IFERROR(SUMPRODUCT(('控温被PRO-S级品'!$B$2:$B$10=$B3)*('控温被PRO-S级品'!$E$1:$BE$1=AP$1)*('控温被PRO-S级品'!$E$2:$BE$10)),0)+IFERROR(SUMPRODUCT(('冬被-S级品'!$B$2:$B$10=$B3)*('冬被-S级品'!$E$1:$AW$1=AP$1)*('冬被-S级品'!$E$2:$AW$10)),0)+IFERROR(SUMPRODUCT(('白止-S级品'!$A$2:$A$26=$B3)*('白止-S级品'!$D$1:$AV$1=AP$1)*('白止-S级品'!$D$2:$AV$26)),0)+IFERROR(SUMPRODUCT(('乐容-S级品'!$A$4:$A$32=$B3)*('乐容-S级品'!$L$3:$CA$3=AP$1)*('乐容-S级品'!$L$4:$CA$32)),0)</f>
      </c>
      <c r="AQ3" s="280">
        <f>IFERROR(SUMPRODUCT(('控温被PRO-S级品'!$B$2:$B$10=$B3)*('控温被PRO-S级品'!$E$1:$BE$1=AQ$1)*('控温被PRO-S级品'!$E$2:$BE$10)),0)+IFERROR(SUMPRODUCT(('冬被-S级品'!$B$2:$B$10=$B3)*('冬被-S级品'!$E$1:$AW$1=AQ$1)*('冬被-S级品'!$E$2:$AW$10)),0)+IFERROR(SUMPRODUCT(('白止-S级品'!$A$2:$A$26=$B3)*('白止-S级品'!$D$1:$AV$1=AQ$1)*('白止-S级品'!$D$2:$AV$26)),0)+IFERROR(SUMPRODUCT(('乐容-S级品'!$A$4:$A$32=$B3)*('乐容-S级品'!$L$3:$CA$3=AQ$1)*('乐容-S级品'!$L$4:$CA$32)),0)</f>
      </c>
      <c r="AR3" s="280">
        <f>IFERROR(SUMPRODUCT(('控温被PRO-S级品'!$B$2:$B$10=$B3)*('控温被PRO-S级品'!$E$1:$BE$1=AR$1)*('控温被PRO-S级品'!$E$2:$BE$10)),0)+IFERROR(SUMPRODUCT(('冬被-S级品'!$B$2:$B$10=$B3)*('冬被-S级品'!$E$1:$AW$1=AR$1)*('冬被-S级品'!$E$2:$AW$10)),0)+IFERROR(SUMPRODUCT(('白止-S级品'!$A$2:$A$26=$B3)*('白止-S级品'!$D$1:$AV$1=AR$1)*('白止-S级品'!$D$2:$AV$26)),0)+IFERROR(SUMPRODUCT(('乐容-S级品'!$A$4:$A$32=$B3)*('乐容-S级品'!$L$3:$CA$3=AR$1)*('乐容-S级品'!$L$4:$CA$32)),0)</f>
      </c>
      <c r="AS3" s="280">
        <f>IFERROR(SUMPRODUCT(('控温被PRO-S级品'!$B$2:$B$10=$B3)*('控温被PRO-S级品'!$E$1:$BE$1=AS$1)*('控温被PRO-S级品'!$E$2:$BE$10)),0)+IFERROR(SUMPRODUCT(('冬被-S级品'!$B$2:$B$10=$B3)*('冬被-S级品'!$E$1:$AW$1=AS$1)*('冬被-S级品'!$E$2:$AW$10)),0)+IFERROR(SUMPRODUCT(('白止-S级品'!$A$2:$A$26=$B3)*('白止-S级品'!$D$1:$AV$1=AS$1)*('白止-S级品'!$D$2:$AV$26)),0)+IFERROR(SUMPRODUCT(('乐容-S级品'!$A$4:$A$32=$B3)*('乐容-S级品'!$L$3:$CA$3=AS$1)*('乐容-S级品'!$L$4:$CA$32)),0)</f>
      </c>
      <c r="AT3" s="280">
        <f>IFERROR(SUMPRODUCT(('控温被PRO-S级品'!$B$2:$B$10=$B3)*('控温被PRO-S级品'!$E$1:$BE$1=AT$1)*('控温被PRO-S级品'!$E$2:$BE$10)),0)+IFERROR(SUMPRODUCT(('冬被-S级品'!$B$2:$B$10=$B3)*('冬被-S级品'!$E$1:$AW$1=AT$1)*('冬被-S级品'!$E$2:$AW$10)),0)+IFERROR(SUMPRODUCT(('白止-S级品'!$A$2:$A$26=$B3)*('白止-S级品'!$D$1:$AV$1=AT$1)*('白止-S级品'!$D$2:$AV$26)),0)+IFERROR(SUMPRODUCT(('乐容-S级品'!$A$4:$A$32=$B3)*('乐容-S级品'!$L$3:$CA$3=AT$1)*('乐容-S级品'!$L$4:$CA$32)),0)</f>
      </c>
      <c r="AU3" s="280">
        <f>IFERROR(SUMPRODUCT(('控温被PRO-S级品'!$B$2:$B$10=$B3)*('控温被PRO-S级品'!$E$1:$BE$1=AU$1)*('控温被PRO-S级品'!$E$2:$BE$10)),0)+IFERROR(SUMPRODUCT(('冬被-S级品'!$B$2:$B$10=$B3)*('冬被-S级品'!$E$1:$AW$1=AU$1)*('冬被-S级品'!$E$2:$AW$10)),0)+IFERROR(SUMPRODUCT(('白止-S级品'!$A$2:$A$26=$B3)*('白止-S级品'!$D$1:$AV$1=AU$1)*('白止-S级品'!$D$2:$AV$26)),0)+IFERROR(SUMPRODUCT(('乐容-S级品'!$A$4:$A$32=$B3)*('乐容-S级品'!$L$3:$CA$3=AU$1)*('乐容-S级品'!$L$4:$CA$32)),0)</f>
      </c>
      <c r="AV3" s="280">
        <f>IFERROR(SUMPRODUCT(('控温被PRO-S级品'!$B$2:$B$10=$B3)*('控温被PRO-S级品'!$E$1:$BE$1=AV$1)*('控温被PRO-S级品'!$E$2:$BE$10)),0)+IFERROR(SUMPRODUCT(('冬被-S级品'!$B$2:$B$10=$B3)*('冬被-S级品'!$E$1:$AW$1=AV$1)*('冬被-S级品'!$E$2:$AW$10)),0)+IFERROR(SUMPRODUCT(('白止-S级品'!$A$2:$A$26=$B3)*('白止-S级品'!$D$1:$AV$1=AV$1)*('白止-S级品'!$D$2:$AV$26)),0)+IFERROR(SUMPRODUCT(('乐容-S级品'!$A$4:$A$32=$B3)*('乐容-S级品'!$L$3:$CA$3=AV$1)*('乐容-S级品'!$L$4:$CA$32)),0)</f>
      </c>
      <c r="AW3" s="280">
        <f>IFERROR(SUMPRODUCT(('控温被PRO-S级品'!$B$2:$B$10=$B3)*('控温被PRO-S级品'!$E$1:$BE$1=AW$1)*('控温被PRO-S级品'!$E$2:$BE$10)),0)+IFERROR(SUMPRODUCT(('冬被-S级品'!$B$2:$B$10=$B3)*('冬被-S级品'!$E$1:$AW$1=AW$1)*('冬被-S级品'!$E$2:$AW$10)),0)+IFERROR(SUMPRODUCT(('白止-S级品'!$A$2:$A$26=$B3)*('白止-S级品'!$D$1:$AV$1=AW$1)*('白止-S级品'!$D$2:$AV$26)),0)+IFERROR(SUMPRODUCT(('乐容-S级品'!$A$4:$A$32=$B3)*('乐容-S级品'!$L$3:$CA$3=AW$1)*('乐容-S级品'!$L$4:$CA$32)),0)</f>
      </c>
      <c r="AX3" s="280">
        <f>IFERROR(SUMPRODUCT(('控温被PRO-S级品'!$B$2:$B$10=$B3)*('控温被PRO-S级品'!$E$1:$BE$1=AX$1)*('控温被PRO-S级品'!$E$2:$BE$10)),0)+IFERROR(SUMPRODUCT(('冬被-S级品'!$B$2:$B$10=$B3)*('冬被-S级品'!$E$1:$AW$1=AX$1)*('冬被-S级品'!$E$2:$AW$10)),0)+IFERROR(SUMPRODUCT(('白止-S级品'!$A$2:$A$26=$B3)*('白止-S级品'!$D$1:$AV$1=AX$1)*('白止-S级品'!$D$2:$AV$26)),0)+IFERROR(SUMPRODUCT(('乐容-S级品'!$A$4:$A$32=$B3)*('乐容-S级品'!$L$3:$CA$3=AX$1)*('乐容-S级品'!$L$4:$CA$32)),0)</f>
      </c>
      <c r="AY3" s="280">
        <f>IFERROR(SUMPRODUCT(('控温被PRO-S级品'!$B$2:$B$10=$B3)*('控温被PRO-S级品'!$E$1:$BE$1=AY$1)*('控温被PRO-S级品'!$E$2:$BE$10)),0)+IFERROR(SUMPRODUCT(('冬被-S级品'!$B$2:$B$10=$B3)*('冬被-S级品'!$E$1:$AW$1=AY$1)*('冬被-S级品'!$E$2:$AW$10)),0)+IFERROR(SUMPRODUCT(('白止-S级品'!$A$2:$A$26=$B3)*('白止-S级品'!$D$1:$AV$1=AY$1)*('白止-S级品'!$D$2:$AV$26)),0)+IFERROR(SUMPRODUCT(('乐容-S级品'!$A$4:$A$32=$B3)*('乐容-S级品'!$L$3:$CA$3=AY$1)*('乐容-S级品'!$L$4:$CA$32)),0)</f>
      </c>
      <c r="AZ3" s="280">
        <f>IFERROR(SUMPRODUCT(('控温被PRO-S级品'!$B$2:$B$10=$B3)*('控温被PRO-S级品'!$E$1:$BE$1=AZ$1)*('控温被PRO-S级品'!$E$2:$BE$10)),0)+IFERROR(SUMPRODUCT(('冬被-S级品'!$B$2:$B$10=$B3)*('冬被-S级品'!$E$1:$AW$1=AZ$1)*('冬被-S级品'!$E$2:$AW$10)),0)+IFERROR(SUMPRODUCT(('白止-S级品'!$A$2:$A$26=$B3)*('白止-S级品'!$D$1:$AV$1=AZ$1)*('白止-S级品'!$D$2:$AV$26)),0)+IFERROR(SUMPRODUCT(('乐容-S级品'!$A$4:$A$32=$B3)*('乐容-S级品'!$L$3:$CA$3=AZ$1)*('乐容-S级品'!$L$4:$CA$32)),0)</f>
      </c>
      <c r="BA3" s="280">
        <f>IFERROR(SUMPRODUCT(('控温被PRO-S级品'!$B$2:$B$10=$B3)*('控温被PRO-S级品'!$E$1:$BE$1=BA$1)*('控温被PRO-S级品'!$E$2:$BE$10)),0)+IFERROR(SUMPRODUCT(('冬被-S级品'!$B$2:$B$10=$B3)*('冬被-S级品'!$E$1:$AW$1=BA$1)*('冬被-S级品'!$E$2:$AW$10)),0)+IFERROR(SUMPRODUCT(('白止-S级品'!$A$2:$A$26=$B3)*('白止-S级品'!$D$1:$AV$1=BA$1)*('白止-S级品'!$D$2:$AV$26)),0)+IFERROR(SUMPRODUCT(('乐容-S级品'!$A$4:$A$32=$B3)*('乐容-S级品'!$L$3:$CA$3=BA$1)*('乐容-S级品'!$L$4:$CA$32)),0)</f>
      </c>
      <c r="BB3" s="280">
        <f>IFERROR(SUMPRODUCT(('控温被PRO-S级品'!$B$2:$B$10=$B3)*('控温被PRO-S级品'!$E$1:$BE$1=BB$1)*('控温被PRO-S级品'!$E$2:$BE$10)),0)+IFERROR(SUMPRODUCT(('冬被-S级品'!$B$2:$B$10=$B3)*('冬被-S级品'!$E$1:$AW$1=BB$1)*('冬被-S级品'!$E$2:$AW$10)),0)+IFERROR(SUMPRODUCT(('白止-S级品'!$A$2:$A$26=$B3)*('白止-S级品'!$D$1:$AV$1=BB$1)*('白止-S级品'!$D$2:$AV$26)),0)+IFERROR(SUMPRODUCT(('乐容-S级品'!$A$4:$A$32=$B3)*('乐容-S级品'!$L$3:$CA$3=BB$1)*('乐容-S级品'!$L$4:$CA$32)),0)</f>
      </c>
      <c r="BC3" s="280">
        <f>IFERROR(SUMPRODUCT(('控温被PRO-S级品'!$B$2:$B$10=$B3)*('控温被PRO-S级品'!$E$1:$BE$1=BC$1)*('控温被PRO-S级品'!$E$2:$BE$10)),0)+IFERROR(SUMPRODUCT(('冬被-S级品'!$B$2:$B$10=$B3)*('冬被-S级品'!$E$1:$AW$1=BC$1)*('冬被-S级品'!$E$2:$AW$10)),0)+IFERROR(SUMPRODUCT(('白止-S级品'!$A$2:$A$26=$B3)*('白止-S级品'!$D$1:$AV$1=BC$1)*('白止-S级品'!$D$2:$AV$26)),0)+IFERROR(SUMPRODUCT(('乐容-S级品'!$A$4:$A$32=$B3)*('乐容-S级品'!$L$3:$CA$3=BC$1)*('乐容-S级品'!$L$4:$CA$32)),0)</f>
      </c>
      <c r="BD3" s="280">
        <f>IFERROR(SUMPRODUCT(('控温被PRO-S级品'!$B$2:$B$10=$B3)*('控温被PRO-S级品'!$E$1:$BE$1=BD$1)*('控温被PRO-S级品'!$E$2:$BE$10)),0)+IFERROR(SUMPRODUCT(('冬被-S级品'!$B$2:$B$10=$B3)*('冬被-S级品'!$E$1:$AW$1=BD$1)*('冬被-S级品'!$E$2:$AW$10)),0)+IFERROR(SUMPRODUCT(('白止-S级品'!$A$2:$A$26=$B3)*('白止-S级品'!$D$1:$AV$1=BD$1)*('白止-S级品'!$D$2:$AV$26)),0)+IFERROR(SUMPRODUCT(('乐容-S级品'!$A$4:$A$32=$B3)*('乐容-S级品'!$L$3:$CA$3=BD$1)*('乐容-S级品'!$L$4:$CA$32)),0)</f>
      </c>
      <c r="BE3" s="280">
        <f>IFERROR(SUMPRODUCT(('控温被PRO-S级品'!$B$2:$B$10=$B3)*('控温被PRO-S级品'!$E$1:$BE$1=BE$1)*('控温被PRO-S级品'!$E$2:$BE$10)),0)+IFERROR(SUMPRODUCT(('冬被-S级品'!$B$2:$B$10=$B3)*('冬被-S级品'!$E$1:$AW$1=BE$1)*('冬被-S级品'!$E$2:$AW$10)),0)+IFERROR(SUMPRODUCT(('白止-S级品'!$A$2:$A$26=$B3)*('白止-S级品'!$D$1:$AV$1=BE$1)*('白止-S级品'!$D$2:$AV$26)),0)+IFERROR(SUMPRODUCT(('乐容-S级品'!$A$4:$A$32=$B3)*('乐容-S级品'!$L$3:$CA$3=BE$1)*('乐容-S级品'!$L$4:$CA$32)),0)</f>
      </c>
      <c r="BF3" s="280">
        <f>IFERROR(SUMPRODUCT(('控温被PRO-S级品'!$B$2:$B$10=$B3)*('控温被PRO-S级品'!$E$1:$BE$1=BF$1)*('控温被PRO-S级品'!$E$2:$BE$10)),0)+IFERROR(SUMPRODUCT(('冬被-S级品'!$B$2:$B$10=$B3)*('冬被-S级品'!$E$1:$AW$1=BF$1)*('冬被-S级品'!$E$2:$AW$10)),0)+IFERROR(SUMPRODUCT(('白止-S级品'!$A$2:$A$26=$B3)*('白止-S级品'!$D$1:$AV$1=BF$1)*('白止-S级品'!$D$2:$AV$26)),0)+IFERROR(SUMPRODUCT(('乐容-S级品'!$A$4:$A$32=$B3)*('乐容-S级品'!$L$3:$CA$3=BF$1)*('乐容-S级品'!$L$4:$CA$32)),0)</f>
      </c>
      <c r="BG3" s="280">
        <f>IFERROR(SUMPRODUCT(('控温被PRO-S级品'!$B$2:$B$10=$B3)*('控温被PRO-S级品'!$E$1:$BE$1=BG$1)*('控温被PRO-S级品'!$E$2:$BE$10)),0)+IFERROR(SUMPRODUCT(('冬被-S级品'!$B$2:$B$10=$B3)*('冬被-S级品'!$E$1:$AW$1=BG$1)*('冬被-S级品'!$E$2:$AW$10)),0)+IFERROR(SUMPRODUCT(('白止-S级品'!$A$2:$A$26=$B3)*('白止-S级品'!$D$1:$AV$1=BG$1)*('白止-S级品'!$D$2:$AV$26)),0)+IFERROR(SUMPRODUCT(('乐容-S级品'!$A$4:$A$32=$B3)*('乐容-S级品'!$L$3:$CA$3=BG$1)*('乐容-S级品'!$L$4:$CA$32)),0)</f>
      </c>
      <c r="BH3" s="280">
        <f>IFERROR(SUMPRODUCT(('控温被PRO-S级品'!$B$2:$B$10=$B3)*('控温被PRO-S级品'!$E$1:$BE$1=BH$1)*('控温被PRO-S级品'!$E$2:$BE$10)),0)+IFERROR(SUMPRODUCT(('冬被-S级品'!$B$2:$B$10=$B3)*('冬被-S级品'!$E$1:$AW$1=BH$1)*('冬被-S级品'!$E$2:$AW$10)),0)+IFERROR(SUMPRODUCT(('白止-S级品'!$A$2:$A$26=$B3)*('白止-S级品'!$D$1:$AV$1=BH$1)*('白止-S级品'!$D$2:$AV$26)),0)+IFERROR(SUMPRODUCT(('乐容-S级品'!$A$4:$A$32=$B3)*('乐容-S级品'!$L$3:$CA$3=BH$1)*('乐容-S级品'!$L$4:$CA$32)),0)</f>
      </c>
      <c r="BI3" s="280">
        <f>IFERROR(SUMPRODUCT(('控温被PRO-S级品'!$B$2:$B$10=$B3)*('控温被PRO-S级品'!$E$1:$BE$1=BI$1)*('控温被PRO-S级品'!$E$2:$BE$10)),0)+IFERROR(SUMPRODUCT(('冬被-S级品'!$B$2:$B$10=$B3)*('冬被-S级品'!$E$1:$AW$1=BI$1)*('冬被-S级品'!$E$2:$AW$10)),0)+IFERROR(SUMPRODUCT(('白止-S级品'!$A$2:$A$26=$B3)*('白止-S级品'!$D$1:$AV$1=BI$1)*('白止-S级品'!$D$2:$AV$26)),0)+IFERROR(SUMPRODUCT(('乐容-S级品'!$A$4:$A$32=$B3)*('乐容-S级品'!$L$3:$CA$3=BI$1)*('乐容-S级品'!$L$4:$CA$32)),0)</f>
      </c>
      <c r="BJ3" s="280">
        <f>IFERROR(SUMPRODUCT(('控温被PRO-S级品'!$B$2:$B$10=$B3)*('控温被PRO-S级品'!$E$1:$BE$1=BJ$1)*('控温被PRO-S级品'!$E$2:$BE$10)),0)+IFERROR(SUMPRODUCT(('冬被-S级品'!$B$2:$B$10=$B3)*('冬被-S级品'!$E$1:$AW$1=BJ$1)*('冬被-S级品'!$E$2:$AW$10)),0)+IFERROR(SUMPRODUCT(('白止-S级品'!$A$2:$A$26=$B3)*('白止-S级品'!$D$1:$AV$1=BJ$1)*('白止-S级品'!$D$2:$AV$26)),0)+IFERROR(SUMPRODUCT(('乐容-S级品'!$A$4:$A$32=$B3)*('乐容-S级品'!$L$3:$CA$3=BJ$1)*('乐容-S级品'!$L$4:$CA$32)),0)</f>
      </c>
      <c r="BK3" s="280">
        <f>IFERROR(SUMPRODUCT(('控温被PRO-S级品'!$B$2:$B$10=$B3)*('控温被PRO-S级品'!$E$1:$BE$1=BK$1)*('控温被PRO-S级品'!$E$2:$BE$10)),0)+IFERROR(SUMPRODUCT(('冬被-S级品'!$B$2:$B$10=$B3)*('冬被-S级品'!$E$1:$AW$1=BK$1)*('冬被-S级品'!$E$2:$AW$10)),0)+IFERROR(SUMPRODUCT(('白止-S级品'!$A$2:$A$26=$B3)*('白止-S级品'!$D$1:$AV$1=BK$1)*('白止-S级品'!$D$2:$AV$26)),0)+IFERROR(SUMPRODUCT(('乐容-S级品'!$A$4:$A$32=$B3)*('乐容-S级品'!$L$3:$CA$3=BK$1)*('乐容-S级品'!$L$4:$CA$32)),0)</f>
      </c>
      <c r="BL3" s="280">
        <f>IFERROR(SUMPRODUCT(('控温被PRO-S级品'!$B$2:$B$10=$B3)*('控温被PRO-S级品'!$E$1:$BE$1=BL$1)*('控温被PRO-S级品'!$E$2:$BE$10)),0)+IFERROR(SUMPRODUCT(('冬被-S级品'!$B$2:$B$10=$B3)*('冬被-S级品'!$E$1:$AW$1=BL$1)*('冬被-S级品'!$E$2:$AW$10)),0)+IFERROR(SUMPRODUCT(('白止-S级品'!$A$2:$A$26=$B3)*('白止-S级品'!$D$1:$AV$1=BL$1)*('白止-S级品'!$D$2:$AV$26)),0)+IFERROR(SUMPRODUCT(('乐容-S级品'!$A$4:$A$32=$B3)*('乐容-S级品'!$L$3:$CA$3=BL$1)*('乐容-S级品'!$L$4:$CA$32)),0)</f>
      </c>
      <c r="BM3" s="280">
        <f>IFERROR(SUMPRODUCT(('控温被PRO-S级品'!$B$2:$B$10=$B3)*('控温被PRO-S级品'!$E$1:$BE$1=BM$1)*('控温被PRO-S级品'!$E$2:$BE$10)),0)+IFERROR(SUMPRODUCT(('冬被-S级品'!$B$2:$B$10=$B3)*('冬被-S级品'!$E$1:$AW$1=BM$1)*('冬被-S级品'!$E$2:$AW$10)),0)+IFERROR(SUMPRODUCT(('白止-S级品'!$A$2:$A$26=$B3)*('白止-S级品'!$D$1:$AV$1=BM$1)*('白止-S级品'!$D$2:$AV$26)),0)+IFERROR(SUMPRODUCT(('乐容-S级品'!$A$4:$A$32=$B3)*('乐容-S级品'!$L$3:$CA$3=BM$1)*('乐容-S级品'!$L$4:$CA$32)),0)</f>
      </c>
      <c r="BN3" s="280">
        <f>IFERROR(SUMPRODUCT(('控温被PRO-S级品'!$B$2:$B$10=$B3)*('控温被PRO-S级品'!$E$1:$BE$1=BN$1)*('控温被PRO-S级品'!$E$2:$BE$10)),0)+IFERROR(SUMPRODUCT(('冬被-S级品'!$B$2:$B$10=$B3)*('冬被-S级品'!$E$1:$AW$1=BN$1)*('冬被-S级品'!$E$2:$AW$10)),0)+IFERROR(SUMPRODUCT(('白止-S级品'!$A$2:$A$26=$B3)*('白止-S级品'!$D$1:$AV$1=BN$1)*('白止-S级品'!$D$2:$AV$26)),0)+IFERROR(SUMPRODUCT(('乐容-S级品'!$A$4:$A$32=$B3)*('乐容-S级品'!$L$3:$CA$3=BN$1)*('乐容-S级品'!$L$4:$CA$32)),0)</f>
      </c>
      <c r="BO3" s="280">
        <f>IFERROR(SUMPRODUCT(('控温被PRO-S级品'!$B$2:$B$10=$B3)*('控温被PRO-S级品'!$E$1:$BE$1=BO$1)*('控温被PRO-S级品'!$E$2:$BE$10)),0)+IFERROR(SUMPRODUCT(('冬被-S级品'!$B$2:$B$10=$B3)*('冬被-S级品'!$E$1:$AW$1=BO$1)*('冬被-S级品'!$E$2:$AW$10)),0)+IFERROR(SUMPRODUCT(('白止-S级品'!$A$2:$A$26=$B3)*('白止-S级品'!$D$1:$AV$1=BO$1)*('白止-S级品'!$D$2:$AV$26)),0)+IFERROR(SUMPRODUCT(('乐容-S级品'!$A$4:$A$32=$B3)*('乐容-S级品'!$L$3:$CA$3=BO$1)*('乐容-S级品'!$L$4:$CA$32)),0)</f>
      </c>
      <c r="BP3" s="280">
        <f>IFERROR(SUMPRODUCT(('控温被PRO-S级品'!$B$2:$B$10=$B3)*('控温被PRO-S级品'!$E$1:$BE$1=BP$1)*('控温被PRO-S级品'!$E$2:$BE$10)),0)+IFERROR(SUMPRODUCT(('冬被-S级品'!$B$2:$B$10=$B3)*('冬被-S级品'!$E$1:$AW$1=BP$1)*('冬被-S级品'!$E$2:$AW$10)),0)+IFERROR(SUMPRODUCT(('白止-S级品'!$A$2:$A$26=$B3)*('白止-S级品'!$D$1:$AV$1=BP$1)*('白止-S级品'!$D$2:$AV$26)),0)+IFERROR(SUMPRODUCT(('乐容-S级品'!$A$4:$A$32=$B3)*('乐容-S级品'!$L$3:$CA$3=BP$1)*('乐容-S级品'!$L$4:$CA$32)),0)</f>
      </c>
      <c r="BQ3" s="280">
        <f>IFERROR(SUMPRODUCT(('控温被PRO-S级品'!$B$2:$B$10=$B3)*('控温被PRO-S级品'!$E$1:$BE$1=BQ$1)*('控温被PRO-S级品'!$E$2:$BE$10)),0)+IFERROR(SUMPRODUCT(('冬被-S级品'!$B$2:$B$10=$B3)*('冬被-S级品'!$E$1:$AW$1=BQ$1)*('冬被-S级品'!$E$2:$AW$10)),0)+IFERROR(SUMPRODUCT(('白止-S级品'!$A$2:$A$26=$B3)*('白止-S级品'!$D$1:$AV$1=BQ$1)*('白止-S级品'!$D$2:$AV$26)),0)+IFERROR(SUMPRODUCT(('乐容-S级品'!$A$4:$A$32=$B3)*('乐容-S级品'!$L$3:$CA$3=BQ$1)*('乐容-S级品'!$L$4:$CA$32)),0)</f>
      </c>
      <c r="BR3" s="280">
        <f>IFERROR(SUMPRODUCT(('控温被PRO-S级品'!$B$2:$B$10=$B3)*('控温被PRO-S级品'!$E$1:$BE$1=BR$1)*('控温被PRO-S级品'!$E$2:$BE$10)),0)+IFERROR(SUMPRODUCT(('冬被-S级品'!$B$2:$B$10=$B3)*('冬被-S级品'!$E$1:$AW$1=BR$1)*('冬被-S级品'!$E$2:$AW$10)),0)+IFERROR(SUMPRODUCT(('白止-S级品'!$A$2:$A$26=$B3)*('白止-S级品'!$D$1:$AV$1=BR$1)*('白止-S级品'!$D$2:$AV$26)),0)+IFERROR(SUMPRODUCT(('乐容-S级品'!$A$4:$A$32=$B3)*('乐容-S级品'!$L$3:$CA$3=BR$1)*('乐容-S级品'!$L$4:$CA$32)),0)</f>
      </c>
      <c r="BS3" s="280">
        <f>IFERROR(SUMPRODUCT(('控温被PRO-S级品'!$B$2:$B$10=$B3)*('控温被PRO-S级品'!$E$1:$BE$1=BS$1)*('控温被PRO-S级品'!$E$2:$BE$10)),0)+IFERROR(SUMPRODUCT(('冬被-S级品'!$B$2:$B$10=$B3)*('冬被-S级品'!$E$1:$AW$1=BS$1)*('冬被-S级品'!$E$2:$AW$10)),0)+IFERROR(SUMPRODUCT(('白止-S级品'!$A$2:$A$26=$B3)*('白止-S级品'!$D$1:$AV$1=BS$1)*('白止-S级品'!$D$2:$AV$26)),0)+IFERROR(SUMPRODUCT(('乐容-S级品'!$A$4:$A$32=$B3)*('乐容-S级品'!$L$3:$CA$3=BS$1)*('乐容-S级品'!$L$4:$CA$32)),0)</f>
      </c>
      <c r="BT3" s="280">
        <f>IFERROR(SUMPRODUCT(('控温被PRO-S级品'!$B$2:$B$10=$B3)*('控温被PRO-S级品'!$E$1:$BE$1=BT$1)*('控温被PRO-S级品'!$E$2:$BE$10)),0)+IFERROR(SUMPRODUCT(('冬被-S级品'!$B$2:$B$10=$B3)*('冬被-S级品'!$E$1:$AW$1=BT$1)*('冬被-S级品'!$E$2:$AW$10)),0)+IFERROR(SUMPRODUCT(('白止-S级品'!$A$2:$A$26=$B3)*('白止-S级品'!$D$1:$AV$1=BT$1)*('白止-S级品'!$D$2:$AV$26)),0)+IFERROR(SUMPRODUCT(('乐容-S级品'!$A$4:$A$32=$B3)*('乐容-S级品'!$L$3:$CA$3=BT$1)*('乐容-S级品'!$L$4:$CA$32)),0)</f>
      </c>
      <c r="BU3" s="280">
        <f>IFERROR(SUMPRODUCT(('控温被PRO-S级品'!$B$2:$B$10=$B3)*('控温被PRO-S级品'!$E$1:$BE$1=BU$1)*('控温被PRO-S级品'!$E$2:$BE$10)),0)+IFERROR(SUMPRODUCT(('冬被-S级品'!$B$2:$B$10=$B3)*('冬被-S级品'!$E$1:$AW$1=BU$1)*('冬被-S级品'!$E$2:$AW$10)),0)+IFERROR(SUMPRODUCT(('白止-S级品'!$A$2:$A$26=$B3)*('白止-S级品'!$D$1:$AV$1=BU$1)*('白止-S级品'!$D$2:$AV$26)),0)+IFERROR(SUMPRODUCT(('乐容-S级品'!$A$4:$A$32=$B3)*('乐容-S级品'!$L$3:$CA$3=BU$1)*('乐容-S级品'!$L$4:$CA$32)),0)</f>
      </c>
      <c r="BV3" s="280">
        <f>IFERROR(SUMPRODUCT(('控温被PRO-S级品'!$B$2:$B$10=$B3)*('控温被PRO-S级品'!$E$1:$BE$1=BV$1)*('控温被PRO-S级品'!$E$2:$BE$10)),0)+IFERROR(SUMPRODUCT(('冬被-S级品'!$B$2:$B$10=$B3)*('冬被-S级品'!$E$1:$AW$1=BV$1)*('冬被-S级品'!$E$2:$AW$10)),0)+IFERROR(SUMPRODUCT(('白止-S级品'!$A$2:$A$26=$B3)*('白止-S级品'!$D$1:$AV$1=BV$1)*('白止-S级品'!$D$2:$AV$26)),0)+IFERROR(SUMPRODUCT(('乐容-S级品'!$A$4:$A$32=$B3)*('乐容-S级品'!$L$3:$CA$3=BV$1)*('乐容-S级品'!$L$4:$CA$32)),0)</f>
      </c>
      <c r="BW3" s="280">
        <f>IFERROR(SUMPRODUCT(('控温被PRO-S级品'!$B$2:$B$10=$B3)*('控温被PRO-S级品'!$E$1:$BE$1=BW$1)*('控温被PRO-S级品'!$E$2:$BE$10)),0)+IFERROR(SUMPRODUCT(('冬被-S级品'!$B$2:$B$10=$B3)*('冬被-S级品'!$E$1:$AW$1=BW$1)*('冬被-S级品'!$E$2:$AW$10)),0)+IFERROR(SUMPRODUCT(('白止-S级品'!$A$2:$A$26=$B3)*('白止-S级品'!$D$1:$AV$1=BW$1)*('白止-S级品'!$D$2:$AV$26)),0)+IFERROR(SUMPRODUCT(('乐容-S级品'!$A$4:$A$32=$B3)*('乐容-S级品'!$L$3:$CA$3=BW$1)*('乐容-S级品'!$L$4:$CA$32)),0)</f>
      </c>
      <c r="BX3" s="280">
        <f>IFERROR(SUMPRODUCT(('控温被PRO-S级品'!$B$2:$B$10=$B3)*('控温被PRO-S级品'!$E$1:$BE$1=BX$1)*('控温被PRO-S级品'!$E$2:$BE$10)),0)+IFERROR(SUMPRODUCT(('冬被-S级品'!$B$2:$B$10=$B3)*('冬被-S级品'!$E$1:$AW$1=BX$1)*('冬被-S级品'!$E$2:$AW$10)),0)+IFERROR(SUMPRODUCT(('白止-S级品'!$A$2:$A$26=$B3)*('白止-S级品'!$D$1:$AV$1=BX$1)*('白止-S级品'!$D$2:$AV$26)),0)+IFERROR(SUMPRODUCT(('乐容-S级品'!$A$4:$A$32=$B3)*('乐容-S级品'!$L$3:$CA$3=BX$1)*('乐容-S级品'!$L$4:$CA$32)),0)</f>
      </c>
      <c r="BY3" s="280">
        <f>IFERROR(SUMPRODUCT(('控温被PRO-S级品'!$B$2:$B$10=$B3)*('控温被PRO-S级品'!$E$1:$BE$1=BY$1)*('控温被PRO-S级品'!$E$2:$BE$10)),0)+IFERROR(SUMPRODUCT(('冬被-S级品'!$B$2:$B$10=$B3)*('冬被-S级品'!$E$1:$AW$1=BY$1)*('冬被-S级品'!$E$2:$AW$10)),0)+IFERROR(SUMPRODUCT(('白止-S级品'!$A$2:$A$26=$B3)*('白止-S级品'!$D$1:$AV$1=BY$1)*('白止-S级品'!$D$2:$AV$26)),0)+IFERROR(SUMPRODUCT(('乐容-S级品'!$A$4:$A$32=$B3)*('乐容-S级品'!$L$3:$CA$3=BY$1)*('乐容-S级品'!$L$4:$CA$32)),0)</f>
      </c>
      <c r="BZ3" s="280">
        <f>IFERROR(SUMPRODUCT(('控温被PRO-S级品'!$B$2:$B$10=$B3)*('控温被PRO-S级品'!$E$1:$BE$1=BZ$1)*('控温被PRO-S级品'!$E$2:$BE$10)),0)+IFERROR(SUMPRODUCT(('冬被-S级品'!$B$2:$B$10=$B3)*('冬被-S级品'!$E$1:$AW$1=BZ$1)*('冬被-S级品'!$E$2:$AW$10)),0)+IFERROR(SUMPRODUCT(('白止-S级品'!$A$2:$A$26=$B3)*('白止-S级品'!$D$1:$AV$1=BZ$1)*('白止-S级品'!$D$2:$AV$26)),0)+IFERROR(SUMPRODUCT(('乐容-S级品'!$A$4:$A$32=$B3)*('乐容-S级品'!$L$3:$CA$3=BZ$1)*('乐容-S级品'!$L$4:$CA$32)),0)</f>
      </c>
      <c r="CA3" s="280">
        <f>IFERROR(SUMPRODUCT(('控温被PRO-S级品'!$B$2:$B$10=$B3)*('控温被PRO-S级品'!$E$1:$BE$1=CA$1)*('控温被PRO-S级品'!$E$2:$BE$10)),0)+IFERROR(SUMPRODUCT(('冬被-S级品'!$B$2:$B$10=$B3)*('冬被-S级品'!$E$1:$AW$1=CA$1)*('冬被-S级品'!$E$2:$AW$10)),0)+IFERROR(SUMPRODUCT(('白止-S级品'!$A$2:$A$26=$B3)*('白止-S级品'!$D$1:$AV$1=CA$1)*('白止-S级品'!$D$2:$AV$26)),0)+IFERROR(SUMPRODUCT(('乐容-S级品'!$A$4:$A$32=$B3)*('乐容-S级品'!$L$3:$CA$3=CA$1)*('乐容-S级品'!$L$4:$CA$32)),0)</f>
      </c>
      <c r="CB3" s="280">
        <f>IFERROR(SUMPRODUCT(('控温被PRO-S级品'!$B$2:$B$10=$B3)*('控温被PRO-S级品'!$E$1:$BE$1=CB$1)*('控温被PRO-S级品'!$E$2:$BE$10)),0)+IFERROR(SUMPRODUCT(('冬被-S级品'!$B$2:$B$10=$B3)*('冬被-S级品'!$E$1:$AW$1=CB$1)*('冬被-S级品'!$E$2:$AW$10)),0)+IFERROR(SUMPRODUCT(('白止-S级品'!$A$2:$A$26=$B3)*('白止-S级品'!$D$1:$AV$1=CB$1)*('白止-S级品'!$D$2:$AV$26)),0)+IFERROR(SUMPRODUCT(('乐容-S级品'!$A$4:$A$32=$B3)*('乐容-S级品'!$L$3:$CA$3=CB$1)*('乐容-S级品'!$L$4:$CA$32)),0)</f>
      </c>
      <c r="CC3" s="280">
        <f>IFERROR(SUMPRODUCT(('控温被PRO-S级品'!$B$2:$B$10=$B3)*('控温被PRO-S级品'!$E$1:$BE$1=CC$1)*('控温被PRO-S级品'!$E$2:$BE$10)),0)+IFERROR(SUMPRODUCT(('冬被-S级品'!$B$2:$B$10=$B3)*('冬被-S级品'!$E$1:$AW$1=CC$1)*('冬被-S级品'!$E$2:$AW$10)),0)+IFERROR(SUMPRODUCT(('白止-S级品'!$A$2:$A$26=$B3)*('白止-S级品'!$D$1:$AV$1=CC$1)*('白止-S级品'!$D$2:$AV$26)),0)+IFERROR(SUMPRODUCT(('乐容-S级品'!$A$4:$A$32=$B3)*('乐容-S级品'!$L$3:$CA$3=CC$1)*('乐容-S级品'!$L$4:$CA$32)),0)</f>
      </c>
      <c r="CD3" s="280">
        <f>IFERROR(SUMPRODUCT(('控温被PRO-S级品'!$B$2:$B$10=$B3)*('控温被PRO-S级品'!$E$1:$BE$1=CD$1)*('控温被PRO-S级品'!$E$2:$BE$10)),0)+IFERROR(SUMPRODUCT(('冬被-S级品'!$B$2:$B$10=$B3)*('冬被-S级品'!$E$1:$AW$1=CD$1)*('冬被-S级品'!$E$2:$AW$10)),0)+IFERROR(SUMPRODUCT(('白止-S级品'!$A$2:$A$26=$B3)*('白止-S级品'!$D$1:$AV$1=CD$1)*('白止-S级品'!$D$2:$AV$26)),0)+IFERROR(SUMPRODUCT(('乐容-S级品'!$A$4:$A$32=$B3)*('乐容-S级品'!$L$3:$CA$3=CD$1)*('乐容-S级品'!$L$4:$CA$32)),0)</f>
      </c>
      <c r="CE3" s="280">
        <f>IFERROR(SUMPRODUCT(('控温被PRO-S级品'!$B$2:$B$10=$B3)*('控温被PRO-S级品'!$E$1:$BE$1=CE$1)*('控温被PRO-S级品'!$E$2:$BE$10)),0)+IFERROR(SUMPRODUCT(('冬被-S级品'!$B$2:$B$10=$B3)*('冬被-S级品'!$E$1:$AW$1=CE$1)*('冬被-S级品'!$E$2:$AW$10)),0)+IFERROR(SUMPRODUCT(('白止-S级品'!$A$2:$A$26=$B3)*('白止-S级品'!$D$1:$AV$1=CE$1)*('白止-S级品'!$D$2:$AV$26)),0)+IFERROR(SUMPRODUCT(('乐容-S级品'!$A$4:$A$32=$B3)*('乐容-S级品'!$L$3:$CA$3=CE$1)*('乐容-S级品'!$L$4:$CA$32)),0)</f>
      </c>
      <c r="CF3" s="280">
        <f>IFERROR(SUMPRODUCT(('控温被PRO-S级品'!$B$2:$B$10=$B3)*('控温被PRO-S级品'!$E$1:$BE$1=CF$1)*('控温被PRO-S级品'!$E$2:$BE$10)),0)+IFERROR(SUMPRODUCT(('冬被-S级品'!$B$2:$B$10=$B3)*('冬被-S级品'!$E$1:$AW$1=CF$1)*('冬被-S级品'!$E$2:$AW$10)),0)+IFERROR(SUMPRODUCT(('白止-S级品'!$A$2:$A$26=$B3)*('白止-S级品'!$D$1:$AV$1=CF$1)*('白止-S级品'!$D$2:$AV$26)),0)+IFERROR(SUMPRODUCT(('乐容-S级品'!$A$4:$A$32=$B3)*('乐容-S级品'!$L$3:$CA$3=CF$1)*('乐容-S级品'!$L$4:$CA$32)),0)</f>
      </c>
      <c r="CG3" s="280">
        <f>IFERROR(SUMPRODUCT(('控温被PRO-S级品'!$B$2:$B$10=$B3)*('控温被PRO-S级品'!$E$1:$BE$1=CG$1)*('控温被PRO-S级品'!$E$2:$BE$10)),0)+IFERROR(SUMPRODUCT(('冬被-S级品'!$B$2:$B$10=$B3)*('冬被-S级品'!$E$1:$AW$1=CG$1)*('冬被-S级品'!$E$2:$AW$10)),0)+IFERROR(SUMPRODUCT(('白止-S级品'!$A$2:$A$26=$B3)*('白止-S级品'!$D$1:$AV$1=CG$1)*('白止-S级品'!$D$2:$AV$26)),0)+IFERROR(SUMPRODUCT(('乐容-S级品'!$A$4:$A$32=$B3)*('乐容-S级品'!$L$3:$CA$3=CG$1)*('乐容-S级品'!$L$4:$CA$32)),0)</f>
      </c>
      <c r="CH3" s="280">
        <f>IFERROR(SUMPRODUCT(('控温被PRO-S级品'!$B$2:$B$10=$B3)*('控温被PRO-S级品'!$E$1:$BE$1=CH$1)*('控温被PRO-S级品'!$E$2:$BE$10)),0)+IFERROR(SUMPRODUCT(('冬被-S级品'!$B$2:$B$10=$B3)*('冬被-S级品'!$E$1:$AW$1=CH$1)*('冬被-S级品'!$E$2:$AW$10)),0)+IFERROR(SUMPRODUCT(('白止-S级品'!$A$2:$A$26=$B3)*('白止-S级品'!$D$1:$AV$1=CH$1)*('白止-S级品'!$D$2:$AV$26)),0)+IFERROR(SUMPRODUCT(('乐容-S级品'!$A$4:$A$32=$B3)*('乐容-S级品'!$L$3:$CA$3=CH$1)*('乐容-S级品'!$L$4:$CA$32)),0)</f>
      </c>
      <c r="CI3" s="280">
        <f>IFERROR(SUMPRODUCT(('控温被PRO-S级品'!$B$2:$B$10=$B3)*('控温被PRO-S级品'!$E$1:$BE$1=CI$1)*('控温被PRO-S级品'!$E$2:$BE$10)),0)+IFERROR(SUMPRODUCT(('冬被-S级品'!$B$2:$B$10=$B3)*('冬被-S级品'!$E$1:$AW$1=CI$1)*('冬被-S级品'!$E$2:$AW$10)),0)+IFERROR(SUMPRODUCT(('白止-S级品'!$A$2:$A$26=$B3)*('白止-S级品'!$D$1:$AV$1=CI$1)*('白止-S级品'!$D$2:$AV$26)),0)+IFERROR(SUMPRODUCT(('乐容-S级品'!$A$4:$A$32=$B3)*('乐容-S级品'!$L$3:$CA$3=CI$1)*('乐容-S级品'!$L$4:$CA$32)),0)</f>
      </c>
      <c r="CJ3" s="280">
        <f>IFERROR(SUMPRODUCT(('控温被PRO-S级品'!$B$2:$B$10=$B3)*('控温被PRO-S级品'!$E$1:$BE$1=CJ$1)*('控温被PRO-S级品'!$E$2:$BE$10)),0)+IFERROR(SUMPRODUCT(('冬被-S级品'!$B$2:$B$10=$B3)*('冬被-S级品'!$E$1:$AW$1=CJ$1)*('冬被-S级品'!$E$2:$AW$10)),0)+IFERROR(SUMPRODUCT(('白止-S级品'!$A$2:$A$26=$B3)*('白止-S级品'!$D$1:$AV$1=CJ$1)*('白止-S级品'!$D$2:$AV$26)),0)+IFERROR(SUMPRODUCT(('乐容-S级品'!$A$4:$A$32=$B3)*('乐容-S级品'!$L$3:$CA$3=CJ$1)*('乐容-S级品'!$L$4:$CA$32)),0)</f>
      </c>
      <c r="CK3" s="280">
        <f>IFERROR(SUMPRODUCT(('控温被PRO-S级品'!$B$2:$B$10=$B3)*('控温被PRO-S级品'!$E$1:$BE$1=CK$1)*('控温被PRO-S级品'!$E$2:$BE$10)),0)+IFERROR(SUMPRODUCT(('冬被-S级品'!$B$2:$B$10=$B3)*('冬被-S级品'!$E$1:$AW$1=CK$1)*('冬被-S级品'!$E$2:$AW$10)),0)+IFERROR(SUMPRODUCT(('白止-S级品'!$A$2:$A$26=$B3)*('白止-S级品'!$D$1:$AV$1=CK$1)*('白止-S级品'!$D$2:$AV$26)),0)+IFERROR(SUMPRODUCT(('乐容-S级品'!$A$4:$A$32=$B3)*('乐容-S级品'!$L$3:$CA$3=CK$1)*('乐容-S级品'!$L$4:$CA$32)),0)</f>
      </c>
      <c r="CL3" s="280">
        <f>IFERROR(SUMPRODUCT(('控温被PRO-S级品'!$B$2:$B$10=$B3)*('控温被PRO-S级品'!$E$1:$BE$1=CL$1)*('控温被PRO-S级品'!$E$2:$BE$10)),0)+IFERROR(SUMPRODUCT(('冬被-S级品'!$B$2:$B$10=$B3)*('冬被-S级品'!$E$1:$AW$1=CL$1)*('冬被-S级品'!$E$2:$AW$10)),0)+IFERROR(SUMPRODUCT(('白止-S级品'!$A$2:$A$26=$B3)*('白止-S级品'!$D$1:$AV$1=CL$1)*('白止-S级品'!$D$2:$AV$26)),0)+IFERROR(SUMPRODUCT(('乐容-S级品'!$A$4:$A$32=$B3)*('乐容-S级品'!$L$3:$CA$3=CL$1)*('乐容-S级品'!$L$4:$CA$32)),0)</f>
      </c>
      <c r="CM3" s="280">
        <f>IFERROR(SUMPRODUCT(('控温被PRO-S级品'!$B$2:$B$10=$B3)*('控温被PRO-S级品'!$E$1:$BE$1=CM$1)*('控温被PRO-S级品'!$E$2:$BE$10)),0)+IFERROR(SUMPRODUCT(('冬被-S级品'!$B$2:$B$10=$B3)*('冬被-S级品'!$E$1:$AW$1=CM$1)*('冬被-S级品'!$E$2:$AW$10)),0)+IFERROR(SUMPRODUCT(('白止-S级品'!$A$2:$A$26=$B3)*('白止-S级品'!$D$1:$AV$1=CM$1)*('白止-S级品'!$D$2:$AV$26)),0)+IFERROR(SUMPRODUCT(('乐容-S级品'!$A$4:$A$32=$B3)*('乐容-S级品'!$L$3:$CA$3=CM$1)*('乐容-S级品'!$L$4:$CA$32)),0)</f>
      </c>
      <c r="CN3" s="280">
        <f>IFERROR(SUMPRODUCT(('控温被PRO-S级品'!$B$2:$B$10=$B3)*('控温被PRO-S级品'!$E$1:$BE$1=CN$1)*('控温被PRO-S级品'!$E$2:$BE$10)),0)+IFERROR(SUMPRODUCT(('冬被-S级品'!$B$2:$B$10=$B3)*('冬被-S级品'!$E$1:$AW$1=CN$1)*('冬被-S级品'!$E$2:$AW$10)),0)+IFERROR(SUMPRODUCT(('白止-S级品'!$A$2:$A$26=$B3)*('白止-S级品'!$D$1:$AV$1=CN$1)*('白止-S级品'!$D$2:$AV$26)),0)+IFERROR(SUMPRODUCT(('乐容-S级品'!$A$4:$A$32=$B3)*('乐容-S级品'!$L$3:$CA$3=CN$1)*('乐容-S级品'!$L$4:$CA$32)),0)</f>
      </c>
      <c r="CO3" s="280">
        <f>IFERROR(SUMPRODUCT(('控温被PRO-S级品'!$B$2:$B$10=$B3)*('控温被PRO-S级品'!$E$1:$BE$1=CO$1)*('控温被PRO-S级品'!$E$2:$BE$10)),0)+IFERROR(SUMPRODUCT(('冬被-S级品'!$B$2:$B$10=$B3)*('冬被-S级品'!$E$1:$AW$1=CO$1)*('冬被-S级品'!$E$2:$AW$10)),0)+IFERROR(SUMPRODUCT(('白止-S级品'!$A$2:$A$26=$B3)*('白止-S级品'!$D$1:$AV$1=CO$1)*('白止-S级品'!$D$2:$AV$26)),0)+IFERROR(SUMPRODUCT(('乐容-S级品'!$A$4:$A$32=$B3)*('乐容-S级品'!$L$3:$CA$3=CO$1)*('乐容-S级品'!$L$4:$CA$32)),0)</f>
      </c>
      <c r="CP3" s="280">
        <f>IFERROR(SUMPRODUCT(('控温被PRO-S级品'!$B$2:$B$10=$B3)*('控温被PRO-S级品'!$E$1:$BE$1=CP$1)*('控温被PRO-S级品'!$E$2:$BE$10)),0)+IFERROR(SUMPRODUCT(('冬被-S级品'!$B$2:$B$10=$B3)*('冬被-S级品'!$E$1:$AW$1=CP$1)*('冬被-S级品'!$E$2:$AW$10)),0)+IFERROR(SUMPRODUCT(('白止-S级品'!$A$2:$A$26=$B3)*('白止-S级品'!$D$1:$AV$1=CP$1)*('白止-S级品'!$D$2:$AV$26)),0)+IFERROR(SUMPRODUCT(('乐容-S级品'!$A$4:$A$32=$B3)*('乐容-S级品'!$L$3:$CA$3=CP$1)*('乐容-S级品'!$L$4:$CA$32)),0)</f>
      </c>
      <c r="CQ3" s="280">
        <f>IFERROR(SUMPRODUCT(('控温被PRO-S级品'!$B$2:$B$10=$B3)*('控温被PRO-S级品'!$E$1:$BE$1=CQ$1)*('控温被PRO-S级品'!$E$2:$BE$10)),0)+IFERROR(SUMPRODUCT(('冬被-S级品'!$B$2:$B$10=$B3)*('冬被-S级品'!$E$1:$AW$1=CQ$1)*('冬被-S级品'!$E$2:$AW$10)),0)+IFERROR(SUMPRODUCT(('白止-S级品'!$A$2:$A$26=$B3)*('白止-S级品'!$D$1:$AV$1=CQ$1)*('白止-S级品'!$D$2:$AV$26)),0)+IFERROR(SUMPRODUCT(('乐容-S级品'!$A$4:$A$32=$B3)*('乐容-S级品'!$L$3:$CA$3=CQ$1)*('乐容-S级品'!$L$4:$CA$32)),0)</f>
      </c>
      <c r="CR3" s="280">
        <f>IFERROR(SUMPRODUCT(('控温被PRO-S级品'!$B$2:$B$10=$B3)*('控温被PRO-S级品'!$E$1:$BE$1=CR$1)*('控温被PRO-S级品'!$E$2:$BE$10)),0)+IFERROR(SUMPRODUCT(('冬被-S级品'!$B$2:$B$10=$B3)*('冬被-S级品'!$E$1:$AW$1=CR$1)*('冬被-S级品'!$E$2:$AW$10)),0)+IFERROR(SUMPRODUCT(('白止-S级品'!$A$2:$A$26=$B3)*('白止-S级品'!$D$1:$AV$1=CR$1)*('白止-S级品'!$D$2:$AV$26)),0)+IFERROR(SUMPRODUCT(('乐容-S级品'!$A$4:$A$32=$B3)*('乐容-S级品'!$L$3:$CA$3=CR$1)*('乐容-S级品'!$L$4:$CA$32)),0)</f>
      </c>
      <c r="CS3" s="280">
        <f>IFERROR(SUMPRODUCT(('控温被PRO-S级品'!$B$2:$B$10=$B3)*('控温被PRO-S级品'!$E$1:$BE$1=CS$1)*('控温被PRO-S级品'!$E$2:$BE$10)),0)+IFERROR(SUMPRODUCT(('冬被-S级品'!$B$2:$B$10=$B3)*('冬被-S级品'!$E$1:$AW$1=CS$1)*('冬被-S级品'!$E$2:$AW$10)),0)+IFERROR(SUMPRODUCT(('白止-S级品'!$A$2:$A$26=$B3)*('白止-S级品'!$D$1:$AV$1=CS$1)*('白止-S级品'!$D$2:$AV$26)),0)+IFERROR(SUMPRODUCT(('乐容-S级品'!$A$4:$A$32=$B3)*('乐容-S级品'!$L$3:$CA$3=CS$1)*('乐容-S级品'!$L$4:$CA$32)),0)</f>
      </c>
      <c r="CT3" s="280">
        <f>IFERROR(SUMPRODUCT(('控温被PRO-S级品'!$B$2:$B$10=$B3)*('控温被PRO-S级品'!$E$1:$BE$1=CT$1)*('控温被PRO-S级品'!$E$2:$BE$10)),0)+IFERROR(SUMPRODUCT(('冬被-S级品'!$B$2:$B$10=$B3)*('冬被-S级品'!$E$1:$AW$1=CT$1)*('冬被-S级品'!$E$2:$AW$10)),0)+IFERROR(SUMPRODUCT(('白止-S级品'!$A$2:$A$26=$B3)*('白止-S级品'!$D$1:$AV$1=CT$1)*('白止-S级品'!$D$2:$AV$26)),0)+IFERROR(SUMPRODUCT(('乐容-S级品'!$A$4:$A$32=$B3)*('乐容-S级品'!$L$3:$CA$3=CT$1)*('乐容-S级品'!$L$4:$CA$32)),0)</f>
      </c>
      <c r="CU3" s="280">
        <f>IFERROR(SUMPRODUCT(('控温被PRO-S级品'!$B$2:$B$10=$B3)*('控温被PRO-S级品'!$E$1:$BE$1=CU$1)*('控温被PRO-S级品'!$E$2:$BE$10)),0)+IFERROR(SUMPRODUCT(('冬被-S级品'!$B$2:$B$10=$B3)*('冬被-S级品'!$E$1:$AW$1=CU$1)*('冬被-S级品'!$E$2:$AW$10)),0)+IFERROR(SUMPRODUCT(('白止-S级品'!$A$2:$A$26=$B3)*('白止-S级品'!$D$1:$AV$1=CU$1)*('白止-S级品'!$D$2:$AV$26)),0)+IFERROR(SUMPRODUCT(('乐容-S级品'!$A$4:$A$32=$B3)*('乐容-S级品'!$L$3:$CA$3=CU$1)*('乐容-S级品'!$L$4:$CA$32)),0)</f>
      </c>
      <c r="CV3" s="280">
        <f>IFERROR(SUMPRODUCT(('控温被PRO-S级品'!$B$2:$B$10=$B3)*('控温被PRO-S级品'!$E$1:$BE$1=CV$1)*('控温被PRO-S级品'!$E$2:$BE$10)),0)+IFERROR(SUMPRODUCT(('冬被-S级品'!$B$2:$B$10=$B3)*('冬被-S级品'!$E$1:$AW$1=CV$1)*('冬被-S级品'!$E$2:$AW$10)),0)+IFERROR(SUMPRODUCT(('白止-S级品'!$A$2:$A$26=$B3)*('白止-S级品'!$D$1:$AV$1=CV$1)*('白止-S级品'!$D$2:$AV$26)),0)+IFERROR(SUMPRODUCT(('乐容-S级品'!$A$4:$A$32=$B3)*('乐容-S级品'!$L$3:$CA$3=CV$1)*('乐容-S级品'!$L$4:$CA$32)),0)</f>
      </c>
      <c r="CW3" s="280">
        <f>IFERROR(SUMPRODUCT(('控温被PRO-S级品'!$B$2:$B$10=$B3)*('控温被PRO-S级品'!$E$1:$BE$1=CW$1)*('控温被PRO-S级品'!$E$2:$BE$10)),0)+IFERROR(SUMPRODUCT(('冬被-S级品'!$B$2:$B$10=$B3)*('冬被-S级品'!$E$1:$AW$1=CW$1)*('冬被-S级品'!$E$2:$AW$10)),0)+IFERROR(SUMPRODUCT(('白止-S级品'!$A$2:$A$26=$B3)*('白止-S级品'!$D$1:$AV$1=CW$1)*('白止-S级品'!$D$2:$AV$26)),0)+IFERROR(SUMPRODUCT(('乐容-S级品'!$A$4:$A$32=$B3)*('乐容-S级品'!$L$3:$CA$3=CW$1)*('乐容-S级品'!$L$4:$CA$32)),0)</f>
      </c>
      <c r="CX3" s="280">
        <f>IFERROR(SUMPRODUCT(('控温被PRO-S级品'!$B$2:$B$10=$B3)*('控温被PRO-S级品'!$E$1:$BE$1=CX$1)*('控温被PRO-S级品'!$E$2:$BE$10)),0)+IFERROR(SUMPRODUCT(('冬被-S级品'!$B$2:$B$10=$B3)*('冬被-S级品'!$E$1:$AW$1=CX$1)*('冬被-S级品'!$E$2:$AW$10)),0)+IFERROR(SUMPRODUCT(('白止-S级品'!$A$2:$A$26=$B3)*('白止-S级品'!$D$1:$AV$1=CX$1)*('白止-S级品'!$D$2:$AV$26)),0)+IFERROR(SUMPRODUCT(('乐容-S级品'!$A$4:$A$32=$B3)*('乐容-S级品'!$L$3:$CA$3=CX$1)*('乐容-S级品'!$L$4:$CA$32)),0)</f>
      </c>
      <c r="CY3" s="280">
        <f>IFERROR(SUMPRODUCT(('控温被PRO-S级品'!$B$2:$B$10=$B3)*('控温被PRO-S级品'!$E$1:$BE$1=CY$1)*('控温被PRO-S级品'!$E$2:$BE$10)),0)+IFERROR(SUMPRODUCT(('冬被-S级品'!$B$2:$B$10=$B3)*('冬被-S级品'!$E$1:$AW$1=CY$1)*('冬被-S级品'!$E$2:$AW$10)),0)+IFERROR(SUMPRODUCT(('白止-S级品'!$A$2:$A$26=$B3)*('白止-S级品'!$D$1:$AV$1=CY$1)*('白止-S级品'!$D$2:$AV$26)),0)+IFERROR(SUMPRODUCT(('乐容-S级品'!$A$4:$A$32=$B3)*('乐容-S级品'!$L$3:$CA$3=CY$1)*('乐容-S级品'!$L$4:$CA$32)),0)</f>
      </c>
      <c r="CZ3" s="280">
        <f>IFERROR(SUMPRODUCT(('控温被PRO-S级品'!$B$2:$B$10=$B3)*('控温被PRO-S级品'!$E$1:$BE$1=CZ$1)*('控温被PRO-S级品'!$E$2:$BE$10)),0)+IFERROR(SUMPRODUCT(('冬被-S级品'!$B$2:$B$10=$B3)*('冬被-S级品'!$E$1:$AW$1=CZ$1)*('冬被-S级品'!$E$2:$AW$10)),0)+IFERROR(SUMPRODUCT(('白止-S级品'!$A$2:$A$26=$B3)*('白止-S级品'!$D$1:$AV$1=CZ$1)*('白止-S级品'!$D$2:$AV$26)),0)+IFERROR(SUMPRODUCT(('乐容-S级品'!$A$4:$A$32=$B3)*('乐容-S级品'!$L$3:$CA$3=CZ$1)*('乐容-S级品'!$L$4:$CA$32)),0)</f>
      </c>
      <c r="DA3" s="280">
        <f>IFERROR(SUMPRODUCT(('控温被PRO-S级品'!$B$2:$B$10=$B3)*('控温被PRO-S级品'!$E$1:$BE$1=DA$1)*('控温被PRO-S级品'!$E$2:$BE$10)),0)+IFERROR(SUMPRODUCT(('冬被-S级品'!$B$2:$B$10=$B3)*('冬被-S级品'!$E$1:$AW$1=DA$1)*('冬被-S级品'!$E$2:$AW$10)),0)+IFERROR(SUMPRODUCT(('白止-S级品'!$A$2:$A$26=$B3)*('白止-S级品'!$D$1:$AV$1=DA$1)*('白止-S级品'!$D$2:$AV$26)),0)+IFERROR(SUMPRODUCT(('乐容-S级品'!$A$4:$A$32=$B3)*('乐容-S级品'!$L$3:$CA$3=DA$1)*('乐容-S级品'!$L$4:$CA$32)),0)</f>
      </c>
      <c r="DB3" s="280">
        <f>IFERROR(SUMPRODUCT(('控温被PRO-S级品'!$B$2:$B$10=$B3)*('控温被PRO-S级品'!$E$1:$BE$1=DB$1)*('控温被PRO-S级品'!$E$2:$BE$10)),0)+IFERROR(SUMPRODUCT(('冬被-S级品'!$B$2:$B$10=$B3)*('冬被-S级品'!$E$1:$AW$1=DB$1)*('冬被-S级品'!$E$2:$AW$10)),0)+IFERROR(SUMPRODUCT(('白止-S级品'!$A$2:$A$26=$B3)*('白止-S级品'!$D$1:$AV$1=DB$1)*('白止-S级品'!$D$2:$AV$26)),0)+IFERROR(SUMPRODUCT(('乐容-S级品'!$A$4:$A$32=$B3)*('乐容-S级品'!$L$3:$CA$3=DB$1)*('乐容-S级品'!$L$4:$CA$32)),0)</f>
      </c>
      <c r="DC3" s="280">
        <f>IFERROR(SUMPRODUCT(('控温被PRO-S级品'!$B$2:$B$10=$B3)*('控温被PRO-S级品'!$E$1:$BE$1=DC$1)*('控温被PRO-S级品'!$E$2:$BE$10)),0)+IFERROR(SUMPRODUCT(('冬被-S级品'!$B$2:$B$10=$B3)*('冬被-S级品'!$E$1:$AW$1=DC$1)*('冬被-S级品'!$E$2:$AW$10)),0)+IFERROR(SUMPRODUCT(('白止-S级品'!$A$2:$A$26=$B3)*('白止-S级品'!$D$1:$AV$1=DC$1)*('白止-S级品'!$D$2:$AV$26)),0)+IFERROR(SUMPRODUCT(('乐容-S级品'!$A$4:$A$32=$B3)*('乐容-S级品'!$L$3:$CA$3=DC$1)*('乐容-S级品'!$L$4:$CA$32)),0)</f>
      </c>
      <c r="DD3" s="280">
        <f>IFERROR(SUMPRODUCT(('控温被PRO-S级品'!$B$2:$B$10=$B3)*('控温被PRO-S级品'!$E$1:$BE$1=DD$1)*('控温被PRO-S级品'!$E$2:$BE$10)),0)+IFERROR(SUMPRODUCT(('冬被-S级品'!$B$2:$B$10=$B3)*('冬被-S级品'!$E$1:$AW$1=DD$1)*('冬被-S级品'!$E$2:$AW$10)),0)+IFERROR(SUMPRODUCT(('白止-S级品'!$A$2:$A$26=$B3)*('白止-S级品'!$D$1:$AV$1=DD$1)*('白止-S级品'!$D$2:$AV$26)),0)+IFERROR(SUMPRODUCT(('乐容-S级品'!$A$4:$A$32=$B3)*('乐容-S级品'!$L$3:$CA$3=DD$1)*('乐容-S级品'!$L$4:$CA$32)),0)</f>
      </c>
      <c r="DE3" s="280">
        <f>IFERROR(SUMPRODUCT(('控温被PRO-S级品'!$B$2:$B$10=$B3)*('控温被PRO-S级品'!$E$1:$BE$1=DE$1)*('控温被PRO-S级品'!$E$2:$BE$10)),0)+IFERROR(SUMPRODUCT(('冬被-S级品'!$B$2:$B$10=$B3)*('冬被-S级品'!$E$1:$AW$1=DE$1)*('冬被-S级品'!$E$2:$AW$10)),0)+IFERROR(SUMPRODUCT(('白止-S级品'!$A$2:$A$26=$B3)*('白止-S级品'!$D$1:$AV$1=DE$1)*('白止-S级品'!$D$2:$AV$26)),0)+IFERROR(SUMPRODUCT(('乐容-S级品'!$A$4:$A$32=$B3)*('乐容-S级品'!$L$3:$CA$3=DE$1)*('乐容-S级品'!$L$4:$CA$32)),0)</f>
      </c>
      <c r="DF3" s="280">
        <f>IFERROR(SUMPRODUCT(('控温被PRO-S级品'!$B$2:$B$10=$B3)*('控温被PRO-S级品'!$E$1:$BE$1=DF$1)*('控温被PRO-S级品'!$E$2:$BE$10)),0)+IFERROR(SUMPRODUCT(('冬被-S级品'!$B$2:$B$10=$B3)*('冬被-S级品'!$E$1:$AW$1=DF$1)*('冬被-S级品'!$E$2:$AW$10)),0)+IFERROR(SUMPRODUCT(('白止-S级品'!$A$2:$A$26=$B3)*('白止-S级品'!$D$1:$AV$1=DF$1)*('白止-S级品'!$D$2:$AV$26)),0)+IFERROR(SUMPRODUCT(('乐容-S级品'!$A$4:$A$32=$B3)*('乐容-S级品'!$L$3:$CA$3=DF$1)*('乐容-S级品'!$L$4:$CA$32)),0)</f>
      </c>
      <c r="DG3" s="280">
        <f>IFERROR(SUMPRODUCT(('控温被PRO-S级品'!$B$2:$B$10=$B3)*('控温被PRO-S级品'!$E$1:$BE$1=DG$1)*('控温被PRO-S级品'!$E$2:$BE$10)),0)+IFERROR(SUMPRODUCT(('冬被-S级品'!$B$2:$B$10=$B3)*('冬被-S级品'!$E$1:$AW$1=DG$1)*('冬被-S级品'!$E$2:$AW$10)),0)+IFERROR(SUMPRODUCT(('白止-S级品'!$A$2:$A$26=$B3)*('白止-S级品'!$D$1:$AV$1=DG$1)*('白止-S级品'!$D$2:$AV$26)),0)+IFERROR(SUMPRODUCT(('乐容-S级品'!$A$4:$A$32=$B3)*('乐容-S级品'!$L$3:$CA$3=DG$1)*('乐容-S级品'!$L$4:$CA$32)),0)</f>
      </c>
      <c r="DH3" s="280">
        <f>IFERROR(SUMPRODUCT(('控温被PRO-S级品'!$B$2:$B$10=$B3)*('控温被PRO-S级品'!$E$1:$BE$1=DH$1)*('控温被PRO-S级品'!$E$2:$BE$10)),0)+IFERROR(SUMPRODUCT(('冬被-S级品'!$B$2:$B$10=$B3)*('冬被-S级品'!$E$1:$AW$1=DH$1)*('冬被-S级品'!$E$2:$AW$10)),0)+IFERROR(SUMPRODUCT(('白止-S级品'!$A$2:$A$26=$B3)*('白止-S级品'!$D$1:$AV$1=DH$1)*('白止-S级品'!$D$2:$AV$26)),0)+IFERROR(SUMPRODUCT(('乐容-S级品'!$A$4:$A$32=$B3)*('乐容-S级品'!$L$3:$CA$3=DH$1)*('乐容-S级品'!$L$4:$CA$32)),0)</f>
      </c>
      <c r="DI3" s="280">
        <f>IFERROR(SUMPRODUCT(('控温被PRO-S级品'!$B$2:$B$10=$B3)*('控温被PRO-S级品'!$E$1:$BE$1=DI$1)*('控温被PRO-S级品'!$E$2:$BE$10)),0)+IFERROR(SUMPRODUCT(('冬被-S级品'!$B$2:$B$10=$B3)*('冬被-S级品'!$E$1:$AW$1=DI$1)*('冬被-S级品'!$E$2:$AW$10)),0)+IFERROR(SUMPRODUCT(('白止-S级品'!$A$2:$A$26=$B3)*('白止-S级品'!$D$1:$AV$1=DI$1)*('白止-S级品'!$D$2:$AV$26)),0)+IFERROR(SUMPRODUCT(('乐容-S级品'!$A$4:$A$32=$B3)*('乐容-S级品'!$L$3:$CA$3=DI$1)*('乐容-S级品'!$L$4:$CA$32)),0)</f>
      </c>
      <c r="DJ3" s="280">
        <f>IFERROR(SUMPRODUCT(('控温被PRO-S级品'!$B$2:$B$10=$B3)*('控温被PRO-S级品'!$E$1:$BE$1=DJ$1)*('控温被PRO-S级品'!$E$2:$BE$10)),0)+IFERROR(SUMPRODUCT(('冬被-S级品'!$B$2:$B$10=$B3)*('冬被-S级品'!$E$1:$AW$1=DJ$1)*('冬被-S级品'!$E$2:$AW$10)),0)+IFERROR(SUMPRODUCT(('白止-S级品'!$A$2:$A$26=$B3)*('白止-S级品'!$D$1:$AV$1=DJ$1)*('白止-S级品'!$D$2:$AV$26)),0)+IFERROR(SUMPRODUCT(('乐容-S级品'!$A$4:$A$32=$B3)*('乐容-S级品'!$L$3:$CA$3=DJ$1)*('乐容-S级品'!$L$4:$CA$32)),0)</f>
      </c>
      <c r="DK3" s="280"/>
      <c r="DL3" s="280"/>
      <c r="DM3" s="280"/>
      <c r="DN3" s="280"/>
      <c r="DO3" s="280"/>
      <c r="DP3" s="280"/>
      <c r="DQ3" s="280"/>
      <c r="DR3" s="280"/>
      <c r="DS3" s="280"/>
      <c r="DT3" s="280"/>
      <c r="DU3" s="280"/>
      <c r="DV3" s="280"/>
      <c r="DW3" s="280">
        <f>VLOOKUP(B3,'系统编码规格'!A:C,3,FALSE)</f>
      </c>
      <c r="DX3" s="280"/>
      <c r="DY3" s="280"/>
      <c r="DZ3" s="280"/>
      <c r="EA3" s="280"/>
      <c r="EB3" s="280"/>
      <c r="EC3" s="280"/>
      <c r="ED3" s="280"/>
      <c r="EE3" s="280"/>
      <c r="EF3" s="280"/>
      <c r="EG3" s="280"/>
      <c r="EH3" s="280"/>
      <c r="EI3" s="280"/>
      <c r="EJ3" s="280"/>
      <c r="EK3" s="280"/>
      <c r="EL3" s="280"/>
      <c r="EM3" s="280"/>
      <c r="EN3" s="280"/>
      <c r="EO3" s="280"/>
      <c r="EP3" s="280"/>
      <c r="EQ3" s="280"/>
      <c r="ER3" s="280"/>
      <c r="ES3" s="280"/>
      <c r="ET3" s="280"/>
      <c r="EU3" s="280"/>
      <c r="EV3" s="280"/>
      <c r="EW3" s="280"/>
      <c r="EX3" s="280"/>
      <c r="EY3" s="280"/>
      <c r="EZ3" s="280"/>
      <c r="FA3" s="280"/>
      <c r="FB3" s="280"/>
      <c r="FC3" s="280"/>
      <c r="FD3" s="280"/>
      <c r="FE3" s="280"/>
      <c r="FF3" s="280"/>
      <c r="FG3" s="280"/>
      <c r="FH3" s="280"/>
      <c r="FI3" s="280"/>
      <c r="FJ3" s="280"/>
      <c r="FK3" s="280"/>
      <c r="FL3" s="280"/>
      <c r="FM3" s="280"/>
      <c r="FN3" s="280"/>
      <c r="FO3" s="280"/>
      <c r="FP3" s="280"/>
      <c r="FQ3" s="280"/>
      <c r="FR3" s="280"/>
      <c r="FS3" s="280"/>
      <c r="FT3" s="280"/>
      <c r="FU3" s="280"/>
      <c r="FV3" s="280"/>
      <c r="FW3" s="280"/>
      <c r="FX3" s="280"/>
      <c r="FY3" s="280"/>
      <c r="FZ3" s="280"/>
      <c r="GA3" s="280"/>
      <c r="GB3" s="280"/>
      <c r="GC3" s="280"/>
      <c r="GD3" s="280"/>
      <c r="GE3" s="280"/>
      <c r="GF3" s="280"/>
      <c r="GG3" s="280"/>
      <c r="GH3" s="280"/>
      <c r="GI3" s="280"/>
      <c r="GJ3" s="280"/>
      <c r="GK3" s="280"/>
      <c r="GL3" s="280"/>
      <c r="GM3" s="280"/>
      <c r="GN3" s="280"/>
      <c r="GO3" s="280"/>
      <c r="GP3" s="280"/>
      <c r="GQ3" s="280"/>
      <c r="GR3" s="280"/>
      <c r="GS3" s="280"/>
      <c r="GT3" s="280"/>
      <c r="GU3" s="280"/>
      <c r="GV3" s="280"/>
    </row>
    <row r="4">
      <c r="A4" s="309" t="str">
        <v>白止</v>
      </c>
      <c r="B4" s="310" t="str">
        <v>0100201010030012-001</v>
      </c>
      <c r="C4" s="309" t="str">
        <v>亚朵星球 深睡慢回弹护颈记忆枕PRO2.0礼品袋</v>
      </c>
      <c r="D4" s="309" t="str">
        <v>颜色:蓝色</v>
      </c>
      <c r="E4">
        <f>SUM(F4:GX4)</f>
      </c>
      <c r="F4" s="280">
        <f>IFERROR(SUMPRODUCT(('控温被PRO-S级品'!$B$2:$B$10=$B4)*('控温被PRO-S级品'!$E$1:$BE$1=F$1)*('控温被PRO-S级品'!$E$2:$BE$10)),0)+IFERROR(SUMPRODUCT(('冬被-S级品'!$B$2:$B$10=$B4)*('冬被-S级品'!$E$1:$AW$1=F$1)*('冬被-S级品'!$E$2:$AW$10)),0)+IFERROR(SUMPRODUCT(('白止-S级品'!$A$2:$A$26=$B4)*('白止-S级品'!$D$1:$AV$1=F$1)*('白止-S级品'!$D$2:$AV$26)),0)+IFERROR(SUMPRODUCT(('乐容-S级品'!$A$4:$A$32=$B4)*('乐容-S级品'!$L$3:$CA$3=F$1)*('乐容-S级品'!$L$4:$CA$32)),0)</f>
      </c>
      <c r="G4" s="280">
        <f>IFERROR(SUMPRODUCT(('控温被PRO-S级品'!$B$2:$B$10=$B4)*('控温被PRO-S级品'!$E$1:$BE$1=G$1)*('控温被PRO-S级品'!$E$2:$BE$10)),0)+IFERROR(SUMPRODUCT(('冬被-S级品'!$B$2:$B$10=$B4)*('冬被-S级品'!$E$1:$AW$1=G$1)*('冬被-S级品'!$E$2:$AW$10)),0)+IFERROR(SUMPRODUCT(('白止-S级品'!$A$2:$A$26=$B4)*('白止-S级品'!$D$1:$AV$1=G$1)*('白止-S级品'!$D$2:$AV$26)),0)+IFERROR(SUMPRODUCT(('乐容-S级品'!$A$4:$A$32=$B4)*('乐容-S级品'!$L$3:$CA$3=G$1)*('乐容-S级品'!$L$4:$CA$32)),0)</f>
      </c>
      <c r="H4" s="280">
        <f>IFERROR(SUMPRODUCT(('控温被PRO-S级品'!$B$2:$B$10=$B4)*('控温被PRO-S级品'!$E$1:$BE$1=H$1)*('控温被PRO-S级品'!$E$2:$BE$10)),0)+IFERROR(SUMPRODUCT(('冬被-S级品'!$B$2:$B$10=$B4)*('冬被-S级品'!$E$1:$AW$1=H$1)*('冬被-S级品'!$E$2:$AW$10)),0)+IFERROR(SUMPRODUCT(('白止-S级品'!$A$2:$A$26=$B4)*('白止-S级品'!$D$1:$AV$1=H$1)*('白止-S级品'!$D$2:$AV$26)),0)+IFERROR(SUMPRODUCT(('乐容-S级品'!$A$4:$A$32=$B4)*('乐容-S级品'!$L$3:$CA$3=H$1)*('乐容-S级品'!$L$4:$CA$32)),0)</f>
      </c>
      <c r="I4" s="280">
        <f>IFERROR(SUMPRODUCT(('控温被PRO-S级品'!$B$2:$B$10=$B4)*('控温被PRO-S级品'!$E$1:$BE$1=I$1)*('控温被PRO-S级品'!$E$2:$BE$10)),0)+IFERROR(SUMPRODUCT(('冬被-S级品'!$B$2:$B$10=$B4)*('冬被-S级品'!$E$1:$AW$1=I$1)*('冬被-S级品'!$E$2:$AW$10)),0)+IFERROR(SUMPRODUCT(('白止-S级品'!$A$2:$A$26=$B4)*('白止-S级品'!$D$1:$AV$1=I$1)*('白止-S级品'!$D$2:$AV$26)),0)+IFERROR(SUMPRODUCT(('乐容-S级品'!$A$4:$A$32=$B4)*('乐容-S级品'!$L$3:$CA$3=I$1)*('乐容-S级品'!$L$4:$CA$32)),0)</f>
      </c>
      <c r="J4" s="280">
        <f>IFERROR(SUMPRODUCT(('控温被PRO-S级品'!$B$2:$B$10=$B4)*('控温被PRO-S级品'!$E$1:$BE$1=J$1)*('控温被PRO-S级品'!$E$2:$BE$10)),0)+IFERROR(SUMPRODUCT(('冬被-S级品'!$B$2:$B$10=$B4)*('冬被-S级品'!$E$1:$AW$1=J$1)*('冬被-S级品'!$E$2:$AW$10)),0)+IFERROR(SUMPRODUCT(('白止-S级品'!$A$2:$A$26=$B4)*('白止-S级品'!$D$1:$AV$1=J$1)*('白止-S级品'!$D$2:$AV$26)),0)+IFERROR(SUMPRODUCT(('乐容-S级品'!$A$4:$A$32=$B4)*('乐容-S级品'!$L$3:$CA$3=J$1)*('乐容-S级品'!$L$4:$CA$32)),0)</f>
      </c>
      <c r="K4" s="280">
        <f>IFERROR(SUMPRODUCT(('控温被PRO-S级品'!$B$2:$B$10=$B4)*('控温被PRO-S级品'!$E$1:$BE$1=K$1)*('控温被PRO-S级品'!$E$2:$BE$10)),0)+IFERROR(SUMPRODUCT(('冬被-S级品'!$B$2:$B$10=$B4)*('冬被-S级品'!$E$1:$AW$1=K$1)*('冬被-S级品'!$E$2:$AW$10)),0)+IFERROR(SUMPRODUCT(('白止-S级品'!$A$2:$A$26=$B4)*('白止-S级品'!$D$1:$AV$1=K$1)*('白止-S级品'!$D$2:$AV$26)),0)+IFERROR(SUMPRODUCT(('乐容-S级品'!$A$4:$A$32=$B4)*('乐容-S级品'!$L$3:$CA$3=K$1)*('乐容-S级品'!$L$4:$CA$32)),0)</f>
      </c>
      <c r="L4" s="280">
        <f>IFERROR(SUMPRODUCT(('控温被PRO-S级品'!$B$2:$B$10=$B4)*('控温被PRO-S级品'!$E$1:$BE$1=L$1)*('控温被PRO-S级品'!$E$2:$BE$10)),0)+IFERROR(SUMPRODUCT(('冬被-S级品'!$B$2:$B$10=$B4)*('冬被-S级品'!$E$1:$AW$1=L$1)*('冬被-S级品'!$E$2:$AW$10)),0)+IFERROR(SUMPRODUCT(('白止-S级品'!$A$2:$A$26=$B4)*('白止-S级品'!$D$1:$AV$1=L$1)*('白止-S级品'!$D$2:$AV$26)),0)+IFERROR(SUMPRODUCT(('乐容-S级品'!$A$4:$A$32=$B4)*('乐容-S级品'!$L$3:$CA$3=L$1)*('乐容-S级品'!$L$4:$CA$32)),0)</f>
      </c>
      <c r="M4" s="280">
        <f>IFERROR(SUMPRODUCT(('控温被PRO-S级品'!$B$2:$B$10=$B4)*('控温被PRO-S级品'!$E$1:$BE$1=M$1)*('控温被PRO-S级品'!$E$2:$BE$10)),0)+IFERROR(SUMPRODUCT(('冬被-S级品'!$B$2:$B$10=$B4)*('冬被-S级品'!$E$1:$AW$1=M$1)*('冬被-S级品'!$E$2:$AW$10)),0)+IFERROR(SUMPRODUCT(('白止-S级品'!$A$2:$A$26=$B4)*('白止-S级品'!$D$1:$AV$1=M$1)*('白止-S级品'!$D$2:$AV$26)),0)+IFERROR(SUMPRODUCT(('乐容-S级品'!$A$4:$A$32=$B4)*('乐容-S级品'!$L$3:$CA$3=M$1)*('乐容-S级品'!$L$4:$CA$32)),0)</f>
      </c>
      <c r="N4" s="280">
        <f>IFERROR(SUMPRODUCT(('控温被PRO-S级品'!$B$2:$B$10=$B4)*('控温被PRO-S级品'!$E$1:$BE$1=N$1)*('控温被PRO-S级品'!$E$2:$BE$10)),0)+IFERROR(SUMPRODUCT(('冬被-S级品'!$B$2:$B$10=$B4)*('冬被-S级品'!$E$1:$AW$1=N$1)*('冬被-S级品'!$E$2:$AW$10)),0)+IFERROR(SUMPRODUCT(('白止-S级品'!$A$2:$A$26=$B4)*('白止-S级品'!$D$1:$AV$1=N$1)*('白止-S级品'!$D$2:$AV$26)),0)+IFERROR(SUMPRODUCT(('乐容-S级品'!$A$4:$A$32=$B4)*('乐容-S级品'!$L$3:$CA$3=N$1)*('乐容-S级品'!$L$4:$CA$32)),0)</f>
      </c>
      <c r="O4" s="280">
        <f>IFERROR(SUMPRODUCT(('控温被PRO-S级品'!$B$2:$B$10=$B4)*('控温被PRO-S级品'!$E$1:$BE$1=O$1)*('控温被PRO-S级品'!$E$2:$BE$10)),0)+IFERROR(SUMPRODUCT(('冬被-S级品'!$B$2:$B$10=$B4)*('冬被-S级品'!$E$1:$AW$1=O$1)*('冬被-S级品'!$E$2:$AW$10)),0)+IFERROR(SUMPRODUCT(('白止-S级品'!$A$2:$A$26=$B4)*('白止-S级品'!$D$1:$AV$1=O$1)*('白止-S级品'!$D$2:$AV$26)),0)+IFERROR(SUMPRODUCT(('乐容-S级品'!$A$4:$A$32=$B4)*('乐容-S级品'!$L$3:$CA$3=O$1)*('乐容-S级品'!$L$4:$CA$32)),0)</f>
      </c>
      <c r="P4" s="280">
        <f>IFERROR(SUMPRODUCT(('控温被PRO-S级品'!$B$2:$B$10=$B4)*('控温被PRO-S级品'!$E$1:$BE$1=P$1)*('控温被PRO-S级品'!$E$2:$BE$10)),0)+IFERROR(SUMPRODUCT(('冬被-S级品'!$B$2:$B$10=$B4)*('冬被-S级品'!$E$1:$AW$1=P$1)*('冬被-S级品'!$E$2:$AW$10)),0)+IFERROR(SUMPRODUCT(('白止-S级品'!$A$2:$A$26=$B4)*('白止-S级品'!$D$1:$AV$1=P$1)*('白止-S级品'!$D$2:$AV$26)),0)+IFERROR(SUMPRODUCT(('乐容-S级品'!$A$4:$A$32=$B4)*('乐容-S级品'!$L$3:$CA$3=P$1)*('乐容-S级品'!$L$4:$CA$32)),0)</f>
      </c>
      <c r="Q4" s="280">
        <f>IFERROR(SUMPRODUCT(('控温被PRO-S级品'!$B$2:$B$10=$B4)*('控温被PRO-S级品'!$E$1:$BE$1=Q$1)*('控温被PRO-S级品'!$E$2:$BE$10)),0)+IFERROR(SUMPRODUCT(('冬被-S级品'!$B$2:$B$10=$B4)*('冬被-S级品'!$E$1:$AW$1=Q$1)*('冬被-S级品'!$E$2:$AW$10)),0)+IFERROR(SUMPRODUCT(('白止-S级品'!$A$2:$A$26=$B4)*('白止-S级品'!$D$1:$AV$1=Q$1)*('白止-S级品'!$D$2:$AV$26)),0)+IFERROR(SUMPRODUCT(('乐容-S级品'!$A$4:$A$32=$B4)*('乐容-S级品'!$L$3:$CA$3=Q$1)*('乐容-S级品'!$L$4:$CA$32)),0)</f>
      </c>
      <c r="R4" s="280">
        <f>IFERROR(SUMPRODUCT(('控温被PRO-S级品'!$B$2:$B$10=$B4)*('控温被PRO-S级品'!$E$1:$BE$1=R$1)*('控温被PRO-S级品'!$E$2:$BE$10)),0)+IFERROR(SUMPRODUCT(('冬被-S级品'!$B$2:$B$10=$B4)*('冬被-S级品'!$E$1:$AW$1=R$1)*('冬被-S级品'!$E$2:$AW$10)),0)+IFERROR(SUMPRODUCT(('白止-S级品'!$A$2:$A$26=$B4)*('白止-S级品'!$D$1:$AV$1=R$1)*('白止-S级品'!$D$2:$AV$26)),0)+IFERROR(SUMPRODUCT(('乐容-S级品'!$A$4:$A$32=$B4)*('乐容-S级品'!$L$3:$CA$3=R$1)*('乐容-S级品'!$L$4:$CA$32)),0)</f>
      </c>
      <c r="S4" s="280">
        <f>IFERROR(SUMPRODUCT(('控温被PRO-S级品'!$B$2:$B$10=$B4)*('控温被PRO-S级品'!$E$1:$BE$1=S$1)*('控温被PRO-S级品'!$E$2:$BE$10)),0)+IFERROR(SUMPRODUCT(('冬被-S级品'!$B$2:$B$10=$B4)*('冬被-S级品'!$E$1:$AW$1=S$1)*('冬被-S级品'!$E$2:$AW$10)),0)+IFERROR(SUMPRODUCT(('白止-S级品'!$A$2:$A$26=$B4)*('白止-S级品'!$D$1:$AV$1=S$1)*('白止-S级品'!$D$2:$AV$26)),0)+IFERROR(SUMPRODUCT(('乐容-S级品'!$A$4:$A$32=$B4)*('乐容-S级品'!$L$3:$CA$3=S$1)*('乐容-S级品'!$L$4:$CA$32)),0)</f>
      </c>
      <c r="T4" s="280">
        <f>IFERROR(SUMPRODUCT(('控温被PRO-S级品'!$B$2:$B$10=$B4)*('控温被PRO-S级品'!$E$1:$BE$1=T$1)*('控温被PRO-S级品'!$E$2:$BE$10)),0)+IFERROR(SUMPRODUCT(('冬被-S级品'!$B$2:$B$10=$B4)*('冬被-S级品'!$E$1:$AW$1=T$1)*('冬被-S级品'!$E$2:$AW$10)),0)+IFERROR(SUMPRODUCT(('白止-S级品'!$A$2:$A$26=$B4)*('白止-S级品'!$D$1:$AV$1=T$1)*('白止-S级品'!$D$2:$AV$26)),0)+IFERROR(SUMPRODUCT(('乐容-S级品'!$A$4:$A$32=$B4)*('乐容-S级品'!$L$3:$CA$3=T$1)*('乐容-S级品'!$L$4:$CA$32)),0)</f>
      </c>
      <c r="U4" s="280">
        <f>IFERROR(SUMPRODUCT(('控温被PRO-S级品'!$B$2:$B$10=$B4)*('控温被PRO-S级品'!$E$1:$BE$1=U$1)*('控温被PRO-S级品'!$E$2:$BE$10)),0)+IFERROR(SUMPRODUCT(('冬被-S级品'!$B$2:$B$10=$B4)*('冬被-S级品'!$E$1:$AW$1=U$1)*('冬被-S级品'!$E$2:$AW$10)),0)+IFERROR(SUMPRODUCT(('白止-S级品'!$A$2:$A$26=$B4)*('白止-S级品'!$D$1:$AV$1=U$1)*('白止-S级品'!$D$2:$AV$26)),0)+IFERROR(SUMPRODUCT(('乐容-S级品'!$A$4:$A$32=$B4)*('乐容-S级品'!$L$3:$CA$3=U$1)*('乐容-S级品'!$L$4:$CA$32)),0)</f>
      </c>
      <c r="V4" s="280">
        <f>IFERROR(SUMPRODUCT(('控温被PRO-S级品'!$B$2:$B$10=$B4)*('控温被PRO-S级品'!$E$1:$BE$1=V$1)*('控温被PRO-S级品'!$E$2:$BE$10)),0)+IFERROR(SUMPRODUCT(('冬被-S级品'!$B$2:$B$10=$B4)*('冬被-S级品'!$E$1:$AW$1=V$1)*('冬被-S级品'!$E$2:$AW$10)),0)+IFERROR(SUMPRODUCT(('白止-S级品'!$A$2:$A$26=$B4)*('白止-S级品'!$D$1:$AV$1=V$1)*('白止-S级品'!$D$2:$AV$26)),0)+IFERROR(SUMPRODUCT(('乐容-S级品'!$A$4:$A$32=$B4)*('乐容-S级品'!$L$3:$CA$3=V$1)*('乐容-S级品'!$L$4:$CA$32)),0)</f>
      </c>
      <c r="W4" s="280">
        <f>IFERROR(SUMPRODUCT(('控温被PRO-S级品'!$B$2:$B$10=$B4)*('控温被PRO-S级品'!$E$1:$BE$1=W$1)*('控温被PRO-S级品'!$E$2:$BE$10)),0)+IFERROR(SUMPRODUCT(('冬被-S级品'!$B$2:$B$10=$B4)*('冬被-S级品'!$E$1:$AW$1=W$1)*('冬被-S级品'!$E$2:$AW$10)),0)+IFERROR(SUMPRODUCT(('白止-S级品'!$A$2:$A$26=$B4)*('白止-S级品'!$D$1:$AV$1=W$1)*('白止-S级品'!$D$2:$AV$26)),0)+IFERROR(SUMPRODUCT(('乐容-S级品'!$A$4:$A$32=$B4)*('乐容-S级品'!$L$3:$CA$3=W$1)*('乐容-S级品'!$L$4:$CA$32)),0)</f>
      </c>
      <c r="X4" s="280">
        <f>IFERROR(SUMPRODUCT(('控温被PRO-S级品'!$B$2:$B$10=$B4)*('控温被PRO-S级品'!$E$1:$BE$1=X$1)*('控温被PRO-S级品'!$E$2:$BE$10)),0)+IFERROR(SUMPRODUCT(('冬被-S级品'!$B$2:$B$10=$B4)*('冬被-S级品'!$E$1:$AW$1=X$1)*('冬被-S级品'!$E$2:$AW$10)),0)+IFERROR(SUMPRODUCT(('白止-S级品'!$A$2:$A$26=$B4)*('白止-S级品'!$D$1:$AV$1=X$1)*('白止-S级品'!$D$2:$AV$26)),0)+IFERROR(SUMPRODUCT(('乐容-S级品'!$A$4:$A$32=$B4)*('乐容-S级品'!$L$3:$CA$3=X$1)*('乐容-S级品'!$L$4:$CA$32)),0)</f>
      </c>
      <c r="Y4" s="280">
        <f>IFERROR(SUMPRODUCT(('控温被PRO-S级品'!$B$2:$B$10=$B4)*('控温被PRO-S级品'!$E$1:$BE$1=Y$1)*('控温被PRO-S级品'!$E$2:$BE$10)),0)+IFERROR(SUMPRODUCT(('冬被-S级品'!$B$2:$B$10=$B4)*('冬被-S级品'!$E$1:$AW$1=Y$1)*('冬被-S级品'!$E$2:$AW$10)),0)+IFERROR(SUMPRODUCT(('白止-S级品'!$A$2:$A$26=$B4)*('白止-S级品'!$D$1:$AV$1=Y$1)*('白止-S级品'!$D$2:$AV$26)),0)+IFERROR(SUMPRODUCT(('乐容-S级品'!$A$4:$A$32=$B4)*('乐容-S级品'!$L$3:$CA$3=Y$1)*('乐容-S级品'!$L$4:$CA$32)),0)</f>
      </c>
      <c r="Z4" s="280">
        <f>IFERROR(SUMPRODUCT(('控温被PRO-S级品'!$B$2:$B$10=$B4)*('控温被PRO-S级品'!$E$1:$BE$1=Z$1)*('控温被PRO-S级品'!$E$2:$BE$10)),0)+IFERROR(SUMPRODUCT(('冬被-S级品'!$B$2:$B$10=$B4)*('冬被-S级品'!$E$1:$AW$1=Z$1)*('冬被-S级品'!$E$2:$AW$10)),0)+IFERROR(SUMPRODUCT(('白止-S级品'!$A$2:$A$26=$B4)*('白止-S级品'!$D$1:$AV$1=Z$1)*('白止-S级品'!$D$2:$AV$26)),0)+IFERROR(SUMPRODUCT(('乐容-S级品'!$A$4:$A$32=$B4)*('乐容-S级品'!$L$3:$CA$3=Z$1)*('乐容-S级品'!$L$4:$CA$32)),0)</f>
      </c>
      <c r="AA4" s="280">
        <f>IFERROR(SUMPRODUCT(('控温被PRO-S级品'!$B$2:$B$10=$B4)*('控温被PRO-S级品'!$E$1:$BE$1=AA$1)*('控温被PRO-S级品'!$E$2:$BE$10)),0)+IFERROR(SUMPRODUCT(('冬被-S级品'!$B$2:$B$10=$B4)*('冬被-S级品'!$E$1:$AW$1=AA$1)*('冬被-S级品'!$E$2:$AW$10)),0)+IFERROR(SUMPRODUCT(('白止-S级品'!$A$2:$A$26=$B4)*('白止-S级品'!$D$1:$AV$1=AA$1)*('白止-S级品'!$D$2:$AV$26)),0)+IFERROR(SUMPRODUCT(('乐容-S级品'!$A$4:$A$32=$B4)*('乐容-S级品'!$L$3:$CA$3=AA$1)*('乐容-S级品'!$L$4:$CA$32)),0)</f>
      </c>
      <c r="AB4" s="280">
        <f>IFERROR(SUMPRODUCT(('控温被PRO-S级品'!$B$2:$B$10=$B4)*('控温被PRO-S级品'!$E$1:$BE$1=AB$1)*('控温被PRO-S级品'!$E$2:$BE$10)),0)+IFERROR(SUMPRODUCT(('冬被-S级品'!$B$2:$B$10=$B4)*('冬被-S级品'!$E$1:$AW$1=AB$1)*('冬被-S级品'!$E$2:$AW$10)),0)+IFERROR(SUMPRODUCT(('白止-S级品'!$A$2:$A$26=$B4)*('白止-S级品'!$D$1:$AV$1=AB$1)*('白止-S级品'!$D$2:$AV$26)),0)+IFERROR(SUMPRODUCT(('乐容-S级品'!$A$4:$A$32=$B4)*('乐容-S级品'!$L$3:$CA$3=AB$1)*('乐容-S级品'!$L$4:$CA$32)),0)</f>
      </c>
      <c r="AC4" s="280">
        <f>IFERROR(SUMPRODUCT(('控温被PRO-S级品'!$B$2:$B$10=$B4)*('控温被PRO-S级品'!$E$1:$BE$1=AC$1)*('控温被PRO-S级品'!$E$2:$BE$10)),0)+IFERROR(SUMPRODUCT(('冬被-S级品'!$B$2:$B$10=$B4)*('冬被-S级品'!$E$1:$AW$1=AC$1)*('冬被-S级品'!$E$2:$AW$10)),0)+IFERROR(SUMPRODUCT(('白止-S级品'!$A$2:$A$26=$B4)*('白止-S级品'!$D$1:$AV$1=AC$1)*('白止-S级品'!$D$2:$AV$26)),0)+IFERROR(SUMPRODUCT(('乐容-S级品'!$A$4:$A$32=$B4)*('乐容-S级品'!$L$3:$CA$3=AC$1)*('乐容-S级品'!$L$4:$CA$32)),0)</f>
      </c>
      <c r="AD4" s="280">
        <f>IFERROR(SUMPRODUCT(('控温被PRO-S级品'!$B$2:$B$10=$B4)*('控温被PRO-S级品'!$E$1:$BE$1=AD$1)*('控温被PRO-S级品'!$E$2:$BE$10)),0)+IFERROR(SUMPRODUCT(('冬被-S级品'!$B$2:$B$10=$B4)*('冬被-S级品'!$E$1:$AW$1=AD$1)*('冬被-S级品'!$E$2:$AW$10)),0)+IFERROR(SUMPRODUCT(('白止-S级品'!$A$2:$A$26=$B4)*('白止-S级品'!$D$1:$AV$1=AD$1)*('白止-S级品'!$D$2:$AV$26)),0)+IFERROR(SUMPRODUCT(('乐容-S级品'!$A$4:$A$32=$B4)*('乐容-S级品'!$L$3:$CA$3=AD$1)*('乐容-S级品'!$L$4:$CA$32)),0)</f>
      </c>
      <c r="AE4" s="280">
        <f>IFERROR(SUMPRODUCT(('控温被PRO-S级品'!$B$2:$B$10=$B4)*('控温被PRO-S级品'!$E$1:$BE$1=AE$1)*('控温被PRO-S级品'!$E$2:$BE$10)),0)+IFERROR(SUMPRODUCT(('冬被-S级品'!$B$2:$B$10=$B4)*('冬被-S级品'!$E$1:$AW$1=AE$1)*('冬被-S级品'!$E$2:$AW$10)),0)+IFERROR(SUMPRODUCT(('白止-S级品'!$A$2:$A$26=$B4)*('白止-S级品'!$D$1:$AV$1=AE$1)*('白止-S级品'!$D$2:$AV$26)),0)+IFERROR(SUMPRODUCT(('乐容-S级品'!$A$4:$A$32=$B4)*('乐容-S级品'!$L$3:$CA$3=AE$1)*('乐容-S级品'!$L$4:$CA$32)),0)</f>
      </c>
      <c r="AF4" s="280">
        <f>IFERROR(SUMPRODUCT(('控温被PRO-S级品'!$B$2:$B$10=$B4)*('控温被PRO-S级品'!$E$1:$BE$1=AF$1)*('控温被PRO-S级品'!$E$2:$BE$10)),0)+IFERROR(SUMPRODUCT(('冬被-S级品'!$B$2:$B$10=$B4)*('冬被-S级品'!$E$1:$AW$1=AF$1)*('冬被-S级品'!$E$2:$AW$10)),0)+IFERROR(SUMPRODUCT(('白止-S级品'!$A$2:$A$26=$B4)*('白止-S级品'!$D$1:$AV$1=AF$1)*('白止-S级品'!$D$2:$AV$26)),0)+IFERROR(SUMPRODUCT(('乐容-S级品'!$A$4:$A$32=$B4)*('乐容-S级品'!$L$3:$CA$3=AF$1)*('乐容-S级品'!$L$4:$CA$32)),0)</f>
      </c>
      <c r="AG4" s="280">
        <f>IFERROR(SUMPRODUCT(('控温被PRO-S级品'!$B$2:$B$10=$B4)*('控温被PRO-S级品'!$E$1:$BE$1=AG$1)*('控温被PRO-S级品'!$E$2:$BE$10)),0)+IFERROR(SUMPRODUCT(('冬被-S级品'!$B$2:$B$10=$B4)*('冬被-S级品'!$E$1:$AW$1=AG$1)*('冬被-S级品'!$E$2:$AW$10)),0)+IFERROR(SUMPRODUCT(('白止-S级品'!$A$2:$A$26=$B4)*('白止-S级品'!$D$1:$AV$1=AG$1)*('白止-S级品'!$D$2:$AV$26)),0)+IFERROR(SUMPRODUCT(('乐容-S级品'!$A$4:$A$32=$B4)*('乐容-S级品'!$L$3:$CA$3=AG$1)*('乐容-S级品'!$L$4:$CA$32)),0)</f>
      </c>
      <c r="AH4" s="280">
        <f>IFERROR(SUMPRODUCT(('控温被PRO-S级品'!$B$2:$B$10=$B4)*('控温被PRO-S级品'!$E$1:$BE$1=AH$1)*('控温被PRO-S级品'!$E$2:$BE$10)),0)+IFERROR(SUMPRODUCT(('冬被-S级品'!$B$2:$B$10=$B4)*('冬被-S级品'!$E$1:$AW$1=AH$1)*('冬被-S级品'!$E$2:$AW$10)),0)+IFERROR(SUMPRODUCT(('白止-S级品'!$A$2:$A$26=$B4)*('白止-S级品'!$D$1:$AV$1=AH$1)*('白止-S级品'!$D$2:$AV$26)),0)+IFERROR(SUMPRODUCT(('乐容-S级品'!$A$4:$A$32=$B4)*('乐容-S级品'!$L$3:$CA$3=AH$1)*('乐容-S级品'!$L$4:$CA$32)),0)</f>
      </c>
      <c r="AI4" s="280">
        <f>IFERROR(SUMPRODUCT(('控温被PRO-S级品'!$B$2:$B$10=$B4)*('控温被PRO-S级品'!$E$1:$BE$1=AI$1)*('控温被PRO-S级品'!$E$2:$BE$10)),0)+IFERROR(SUMPRODUCT(('冬被-S级品'!$B$2:$B$10=$B4)*('冬被-S级品'!$E$1:$AW$1=AI$1)*('冬被-S级品'!$E$2:$AW$10)),0)+IFERROR(SUMPRODUCT(('白止-S级品'!$A$2:$A$26=$B4)*('白止-S级品'!$D$1:$AV$1=AI$1)*('白止-S级品'!$D$2:$AV$26)),0)+IFERROR(SUMPRODUCT(('乐容-S级品'!$A$4:$A$32=$B4)*('乐容-S级品'!$L$3:$CA$3=AI$1)*('乐容-S级品'!$L$4:$CA$32)),0)</f>
      </c>
      <c r="AJ4" s="280">
        <f>IFERROR(SUMPRODUCT(('控温被PRO-S级品'!$B$2:$B$10=$B4)*('控温被PRO-S级品'!$E$1:$BE$1=AJ$1)*('控温被PRO-S级品'!$E$2:$BE$10)),0)+IFERROR(SUMPRODUCT(('冬被-S级品'!$B$2:$B$10=$B4)*('冬被-S级品'!$E$1:$AW$1=AJ$1)*('冬被-S级品'!$E$2:$AW$10)),0)+IFERROR(SUMPRODUCT(('白止-S级品'!$A$2:$A$26=$B4)*('白止-S级品'!$D$1:$AV$1=AJ$1)*('白止-S级品'!$D$2:$AV$26)),0)+IFERROR(SUMPRODUCT(('乐容-S级品'!$A$4:$A$32=$B4)*('乐容-S级品'!$L$3:$CA$3=AJ$1)*('乐容-S级品'!$L$4:$CA$32)),0)</f>
      </c>
      <c r="AK4" s="280">
        <f>IFERROR(SUMPRODUCT(('控温被PRO-S级品'!$B$2:$B$10=$B4)*('控温被PRO-S级品'!$E$1:$BE$1=AK$1)*('控温被PRO-S级品'!$E$2:$BE$10)),0)+IFERROR(SUMPRODUCT(('冬被-S级品'!$B$2:$B$10=$B4)*('冬被-S级品'!$E$1:$AW$1=AK$1)*('冬被-S级品'!$E$2:$AW$10)),0)+IFERROR(SUMPRODUCT(('白止-S级品'!$A$2:$A$26=$B4)*('白止-S级品'!$D$1:$AV$1=AK$1)*('白止-S级品'!$D$2:$AV$26)),0)+IFERROR(SUMPRODUCT(('乐容-S级品'!$A$4:$A$32=$B4)*('乐容-S级品'!$L$3:$CA$3=AK$1)*('乐容-S级品'!$L$4:$CA$32)),0)</f>
      </c>
      <c r="AL4" s="280">
        <f>IFERROR(SUMPRODUCT(('控温被PRO-S级品'!$B$2:$B$10=$B4)*('控温被PRO-S级品'!$E$1:$BE$1=AL$1)*('控温被PRO-S级品'!$E$2:$BE$10)),0)+IFERROR(SUMPRODUCT(('冬被-S级品'!$B$2:$B$10=$B4)*('冬被-S级品'!$E$1:$AW$1=AL$1)*('冬被-S级品'!$E$2:$AW$10)),0)+IFERROR(SUMPRODUCT(('白止-S级品'!$A$2:$A$26=$B4)*('白止-S级品'!$D$1:$AV$1=AL$1)*('白止-S级品'!$D$2:$AV$26)),0)+IFERROR(SUMPRODUCT(('乐容-S级品'!$A$4:$A$32=$B4)*('乐容-S级品'!$L$3:$CA$3=AL$1)*('乐容-S级品'!$L$4:$CA$32)),0)</f>
      </c>
      <c r="AM4" s="280">
        <f>IFERROR(SUMPRODUCT(('控温被PRO-S级品'!$B$2:$B$10=$B4)*('控温被PRO-S级品'!$E$1:$BE$1=AM$1)*('控温被PRO-S级品'!$E$2:$BE$10)),0)+IFERROR(SUMPRODUCT(('冬被-S级品'!$B$2:$B$10=$B4)*('冬被-S级品'!$E$1:$AW$1=AM$1)*('冬被-S级品'!$E$2:$AW$10)),0)+IFERROR(SUMPRODUCT(('白止-S级品'!$A$2:$A$26=$B4)*('白止-S级品'!$D$1:$AV$1=AM$1)*('白止-S级品'!$D$2:$AV$26)),0)+IFERROR(SUMPRODUCT(('乐容-S级品'!$A$4:$A$32=$B4)*('乐容-S级品'!$L$3:$CA$3=AM$1)*('乐容-S级品'!$L$4:$CA$32)),0)</f>
      </c>
      <c r="AN4" s="280">
        <f>IFERROR(SUMPRODUCT(('控温被PRO-S级品'!$B$2:$B$10=$B4)*('控温被PRO-S级品'!$E$1:$BE$1=AN$1)*('控温被PRO-S级品'!$E$2:$BE$10)),0)+IFERROR(SUMPRODUCT(('冬被-S级品'!$B$2:$B$10=$B4)*('冬被-S级品'!$E$1:$AW$1=AN$1)*('冬被-S级品'!$E$2:$AW$10)),0)+IFERROR(SUMPRODUCT(('白止-S级品'!$A$2:$A$26=$B4)*('白止-S级品'!$D$1:$AV$1=AN$1)*('白止-S级品'!$D$2:$AV$26)),0)+IFERROR(SUMPRODUCT(('乐容-S级品'!$A$4:$A$32=$B4)*('乐容-S级品'!$L$3:$CA$3=AN$1)*('乐容-S级品'!$L$4:$CA$32)),0)</f>
      </c>
      <c r="AO4" s="280">
        <f>IFERROR(SUMPRODUCT(('控温被PRO-S级品'!$B$2:$B$10=$B4)*('控温被PRO-S级品'!$E$1:$BE$1=AO$1)*('控温被PRO-S级品'!$E$2:$BE$10)),0)+IFERROR(SUMPRODUCT(('冬被-S级品'!$B$2:$B$10=$B4)*('冬被-S级品'!$E$1:$AW$1=AO$1)*('冬被-S级品'!$E$2:$AW$10)),0)+IFERROR(SUMPRODUCT(('白止-S级品'!$A$2:$A$26=$B4)*('白止-S级品'!$D$1:$AV$1=AO$1)*('白止-S级品'!$D$2:$AV$26)),0)+IFERROR(SUMPRODUCT(('乐容-S级品'!$A$4:$A$32=$B4)*('乐容-S级品'!$L$3:$CA$3=AO$1)*('乐容-S级品'!$L$4:$CA$32)),0)</f>
      </c>
      <c r="AP4" s="280">
        <f>IFERROR(SUMPRODUCT(('控温被PRO-S级品'!$B$2:$B$10=$B4)*('控温被PRO-S级品'!$E$1:$BE$1=AP$1)*('控温被PRO-S级品'!$E$2:$BE$10)),0)+IFERROR(SUMPRODUCT(('冬被-S级品'!$B$2:$B$10=$B4)*('冬被-S级品'!$E$1:$AW$1=AP$1)*('冬被-S级品'!$E$2:$AW$10)),0)+IFERROR(SUMPRODUCT(('白止-S级品'!$A$2:$A$26=$B4)*('白止-S级品'!$D$1:$AV$1=AP$1)*('白止-S级品'!$D$2:$AV$26)),0)+IFERROR(SUMPRODUCT(('乐容-S级品'!$A$4:$A$32=$B4)*('乐容-S级品'!$L$3:$CA$3=AP$1)*('乐容-S级品'!$L$4:$CA$32)),0)</f>
      </c>
      <c r="AQ4" s="280">
        <f>IFERROR(SUMPRODUCT(('控温被PRO-S级品'!$B$2:$B$10=$B4)*('控温被PRO-S级品'!$E$1:$BE$1=AQ$1)*('控温被PRO-S级品'!$E$2:$BE$10)),0)+IFERROR(SUMPRODUCT(('冬被-S级品'!$B$2:$B$10=$B4)*('冬被-S级品'!$E$1:$AW$1=AQ$1)*('冬被-S级品'!$E$2:$AW$10)),0)+IFERROR(SUMPRODUCT(('白止-S级品'!$A$2:$A$26=$B4)*('白止-S级品'!$D$1:$AV$1=AQ$1)*('白止-S级品'!$D$2:$AV$26)),0)+IFERROR(SUMPRODUCT(('乐容-S级品'!$A$4:$A$32=$B4)*('乐容-S级品'!$L$3:$CA$3=AQ$1)*('乐容-S级品'!$L$4:$CA$32)),0)</f>
      </c>
      <c r="AR4" s="280">
        <f>IFERROR(SUMPRODUCT(('控温被PRO-S级品'!$B$2:$B$10=$B4)*('控温被PRO-S级品'!$E$1:$BE$1=AR$1)*('控温被PRO-S级品'!$E$2:$BE$10)),0)+IFERROR(SUMPRODUCT(('冬被-S级品'!$B$2:$B$10=$B4)*('冬被-S级品'!$E$1:$AW$1=AR$1)*('冬被-S级品'!$E$2:$AW$10)),0)+IFERROR(SUMPRODUCT(('白止-S级品'!$A$2:$A$26=$B4)*('白止-S级品'!$D$1:$AV$1=AR$1)*('白止-S级品'!$D$2:$AV$26)),0)+IFERROR(SUMPRODUCT(('乐容-S级品'!$A$4:$A$32=$B4)*('乐容-S级品'!$L$3:$CA$3=AR$1)*('乐容-S级品'!$L$4:$CA$32)),0)</f>
      </c>
      <c r="AS4" s="280">
        <f>IFERROR(SUMPRODUCT(('控温被PRO-S级品'!$B$2:$B$10=$B4)*('控温被PRO-S级品'!$E$1:$BE$1=AS$1)*('控温被PRO-S级品'!$E$2:$BE$10)),0)+IFERROR(SUMPRODUCT(('冬被-S级品'!$B$2:$B$10=$B4)*('冬被-S级品'!$E$1:$AW$1=AS$1)*('冬被-S级品'!$E$2:$AW$10)),0)+IFERROR(SUMPRODUCT(('白止-S级品'!$A$2:$A$26=$B4)*('白止-S级品'!$D$1:$AV$1=AS$1)*('白止-S级品'!$D$2:$AV$26)),0)+IFERROR(SUMPRODUCT(('乐容-S级品'!$A$4:$A$32=$B4)*('乐容-S级品'!$L$3:$CA$3=AS$1)*('乐容-S级品'!$L$4:$CA$32)),0)</f>
      </c>
      <c r="AT4" s="280">
        <f>IFERROR(SUMPRODUCT(('控温被PRO-S级品'!$B$2:$B$10=$B4)*('控温被PRO-S级品'!$E$1:$BE$1=AT$1)*('控温被PRO-S级品'!$E$2:$BE$10)),0)+IFERROR(SUMPRODUCT(('冬被-S级品'!$B$2:$B$10=$B4)*('冬被-S级品'!$E$1:$AW$1=AT$1)*('冬被-S级品'!$E$2:$AW$10)),0)+IFERROR(SUMPRODUCT(('白止-S级品'!$A$2:$A$26=$B4)*('白止-S级品'!$D$1:$AV$1=AT$1)*('白止-S级品'!$D$2:$AV$26)),0)+IFERROR(SUMPRODUCT(('乐容-S级品'!$A$4:$A$32=$B4)*('乐容-S级品'!$L$3:$CA$3=AT$1)*('乐容-S级品'!$L$4:$CA$32)),0)</f>
      </c>
      <c r="AU4" s="280">
        <f>IFERROR(SUMPRODUCT(('控温被PRO-S级品'!$B$2:$B$10=$B4)*('控温被PRO-S级品'!$E$1:$BE$1=AU$1)*('控温被PRO-S级品'!$E$2:$BE$10)),0)+IFERROR(SUMPRODUCT(('冬被-S级品'!$B$2:$B$10=$B4)*('冬被-S级品'!$E$1:$AW$1=AU$1)*('冬被-S级品'!$E$2:$AW$10)),0)+IFERROR(SUMPRODUCT(('白止-S级品'!$A$2:$A$26=$B4)*('白止-S级品'!$D$1:$AV$1=AU$1)*('白止-S级品'!$D$2:$AV$26)),0)+IFERROR(SUMPRODUCT(('乐容-S级品'!$A$4:$A$32=$B4)*('乐容-S级品'!$L$3:$CA$3=AU$1)*('乐容-S级品'!$L$4:$CA$32)),0)</f>
      </c>
      <c r="AV4" s="280">
        <f>IFERROR(SUMPRODUCT(('控温被PRO-S级品'!$B$2:$B$10=$B4)*('控温被PRO-S级品'!$E$1:$BE$1=AV$1)*('控温被PRO-S级品'!$E$2:$BE$10)),0)+IFERROR(SUMPRODUCT(('冬被-S级品'!$B$2:$B$10=$B4)*('冬被-S级品'!$E$1:$AW$1=AV$1)*('冬被-S级品'!$E$2:$AW$10)),0)+IFERROR(SUMPRODUCT(('白止-S级品'!$A$2:$A$26=$B4)*('白止-S级品'!$D$1:$AV$1=AV$1)*('白止-S级品'!$D$2:$AV$26)),0)+IFERROR(SUMPRODUCT(('乐容-S级品'!$A$4:$A$32=$B4)*('乐容-S级品'!$L$3:$CA$3=AV$1)*('乐容-S级品'!$L$4:$CA$32)),0)</f>
      </c>
      <c r="AW4" s="280">
        <f>IFERROR(SUMPRODUCT(('控温被PRO-S级品'!$B$2:$B$10=$B4)*('控温被PRO-S级品'!$E$1:$BE$1=AW$1)*('控温被PRO-S级品'!$E$2:$BE$10)),0)+IFERROR(SUMPRODUCT(('冬被-S级品'!$B$2:$B$10=$B4)*('冬被-S级品'!$E$1:$AW$1=AW$1)*('冬被-S级品'!$E$2:$AW$10)),0)+IFERROR(SUMPRODUCT(('白止-S级品'!$A$2:$A$26=$B4)*('白止-S级品'!$D$1:$AV$1=AW$1)*('白止-S级品'!$D$2:$AV$26)),0)+IFERROR(SUMPRODUCT(('乐容-S级品'!$A$4:$A$32=$B4)*('乐容-S级品'!$L$3:$CA$3=AW$1)*('乐容-S级品'!$L$4:$CA$32)),0)</f>
      </c>
      <c r="AX4" s="280">
        <f>IFERROR(SUMPRODUCT(('控温被PRO-S级品'!$B$2:$B$10=$B4)*('控温被PRO-S级品'!$E$1:$BE$1=AX$1)*('控温被PRO-S级品'!$E$2:$BE$10)),0)+IFERROR(SUMPRODUCT(('冬被-S级品'!$B$2:$B$10=$B4)*('冬被-S级品'!$E$1:$AW$1=AX$1)*('冬被-S级品'!$E$2:$AW$10)),0)+IFERROR(SUMPRODUCT(('白止-S级品'!$A$2:$A$26=$B4)*('白止-S级品'!$D$1:$AV$1=AX$1)*('白止-S级品'!$D$2:$AV$26)),0)+IFERROR(SUMPRODUCT(('乐容-S级品'!$A$4:$A$32=$B4)*('乐容-S级品'!$L$3:$CA$3=AX$1)*('乐容-S级品'!$L$4:$CA$32)),0)</f>
      </c>
      <c r="AY4" s="280">
        <f>IFERROR(SUMPRODUCT(('控温被PRO-S级品'!$B$2:$B$10=$B4)*('控温被PRO-S级品'!$E$1:$BE$1=AY$1)*('控温被PRO-S级品'!$E$2:$BE$10)),0)+IFERROR(SUMPRODUCT(('冬被-S级品'!$B$2:$B$10=$B4)*('冬被-S级品'!$E$1:$AW$1=AY$1)*('冬被-S级品'!$E$2:$AW$10)),0)+IFERROR(SUMPRODUCT(('白止-S级品'!$A$2:$A$26=$B4)*('白止-S级品'!$D$1:$AV$1=AY$1)*('白止-S级品'!$D$2:$AV$26)),0)+IFERROR(SUMPRODUCT(('乐容-S级品'!$A$4:$A$32=$B4)*('乐容-S级品'!$L$3:$CA$3=AY$1)*('乐容-S级品'!$L$4:$CA$32)),0)</f>
      </c>
      <c r="AZ4" s="280">
        <f>IFERROR(SUMPRODUCT(('控温被PRO-S级品'!$B$2:$B$10=$B4)*('控温被PRO-S级品'!$E$1:$BE$1=AZ$1)*('控温被PRO-S级品'!$E$2:$BE$10)),0)+IFERROR(SUMPRODUCT(('冬被-S级品'!$B$2:$B$10=$B4)*('冬被-S级品'!$E$1:$AW$1=AZ$1)*('冬被-S级品'!$E$2:$AW$10)),0)+IFERROR(SUMPRODUCT(('白止-S级品'!$A$2:$A$26=$B4)*('白止-S级品'!$D$1:$AV$1=AZ$1)*('白止-S级品'!$D$2:$AV$26)),0)+IFERROR(SUMPRODUCT(('乐容-S级品'!$A$4:$A$32=$B4)*('乐容-S级品'!$L$3:$CA$3=AZ$1)*('乐容-S级品'!$L$4:$CA$32)),0)</f>
      </c>
      <c r="BA4" s="280">
        <f>IFERROR(SUMPRODUCT(('控温被PRO-S级品'!$B$2:$B$10=$B4)*('控温被PRO-S级品'!$E$1:$BE$1=BA$1)*('控温被PRO-S级品'!$E$2:$BE$10)),0)+IFERROR(SUMPRODUCT(('冬被-S级品'!$B$2:$B$10=$B4)*('冬被-S级品'!$E$1:$AW$1=BA$1)*('冬被-S级品'!$E$2:$AW$10)),0)+IFERROR(SUMPRODUCT(('白止-S级品'!$A$2:$A$26=$B4)*('白止-S级品'!$D$1:$AV$1=BA$1)*('白止-S级品'!$D$2:$AV$26)),0)+IFERROR(SUMPRODUCT(('乐容-S级品'!$A$4:$A$32=$B4)*('乐容-S级品'!$L$3:$CA$3=BA$1)*('乐容-S级品'!$L$4:$CA$32)),0)</f>
      </c>
      <c r="BB4" s="280">
        <f>IFERROR(SUMPRODUCT(('控温被PRO-S级品'!$B$2:$B$10=$B4)*('控温被PRO-S级品'!$E$1:$BE$1=BB$1)*('控温被PRO-S级品'!$E$2:$BE$10)),0)+IFERROR(SUMPRODUCT(('冬被-S级品'!$B$2:$B$10=$B4)*('冬被-S级品'!$E$1:$AW$1=BB$1)*('冬被-S级品'!$E$2:$AW$10)),0)+IFERROR(SUMPRODUCT(('白止-S级品'!$A$2:$A$26=$B4)*('白止-S级品'!$D$1:$AV$1=BB$1)*('白止-S级品'!$D$2:$AV$26)),0)+IFERROR(SUMPRODUCT(('乐容-S级品'!$A$4:$A$32=$B4)*('乐容-S级品'!$L$3:$CA$3=BB$1)*('乐容-S级品'!$L$4:$CA$32)),0)</f>
      </c>
      <c r="BC4" s="280">
        <f>IFERROR(SUMPRODUCT(('控温被PRO-S级品'!$B$2:$B$10=$B4)*('控温被PRO-S级品'!$E$1:$BE$1=BC$1)*('控温被PRO-S级品'!$E$2:$BE$10)),0)+IFERROR(SUMPRODUCT(('冬被-S级品'!$B$2:$B$10=$B4)*('冬被-S级品'!$E$1:$AW$1=BC$1)*('冬被-S级品'!$E$2:$AW$10)),0)+IFERROR(SUMPRODUCT(('白止-S级品'!$A$2:$A$26=$B4)*('白止-S级品'!$D$1:$AV$1=BC$1)*('白止-S级品'!$D$2:$AV$26)),0)+IFERROR(SUMPRODUCT(('乐容-S级品'!$A$4:$A$32=$B4)*('乐容-S级品'!$L$3:$CA$3=BC$1)*('乐容-S级品'!$L$4:$CA$32)),0)</f>
      </c>
      <c r="BD4" s="280">
        <f>IFERROR(SUMPRODUCT(('控温被PRO-S级品'!$B$2:$B$10=$B4)*('控温被PRO-S级品'!$E$1:$BE$1=BD$1)*('控温被PRO-S级品'!$E$2:$BE$10)),0)+IFERROR(SUMPRODUCT(('冬被-S级品'!$B$2:$B$10=$B4)*('冬被-S级品'!$E$1:$AW$1=BD$1)*('冬被-S级品'!$E$2:$AW$10)),0)+IFERROR(SUMPRODUCT(('白止-S级品'!$A$2:$A$26=$B4)*('白止-S级品'!$D$1:$AV$1=BD$1)*('白止-S级品'!$D$2:$AV$26)),0)+IFERROR(SUMPRODUCT(('乐容-S级品'!$A$4:$A$32=$B4)*('乐容-S级品'!$L$3:$CA$3=BD$1)*('乐容-S级品'!$L$4:$CA$32)),0)</f>
      </c>
      <c r="BE4" s="280">
        <f>IFERROR(SUMPRODUCT(('控温被PRO-S级品'!$B$2:$B$10=$B4)*('控温被PRO-S级品'!$E$1:$BE$1=BE$1)*('控温被PRO-S级品'!$E$2:$BE$10)),0)+IFERROR(SUMPRODUCT(('冬被-S级品'!$B$2:$B$10=$B4)*('冬被-S级品'!$E$1:$AW$1=BE$1)*('冬被-S级品'!$E$2:$AW$10)),0)+IFERROR(SUMPRODUCT(('白止-S级品'!$A$2:$A$26=$B4)*('白止-S级品'!$D$1:$AV$1=BE$1)*('白止-S级品'!$D$2:$AV$26)),0)+IFERROR(SUMPRODUCT(('乐容-S级品'!$A$4:$A$32=$B4)*('乐容-S级品'!$L$3:$CA$3=BE$1)*('乐容-S级品'!$L$4:$CA$32)),0)</f>
      </c>
      <c r="BF4" s="280">
        <f>IFERROR(SUMPRODUCT(('控温被PRO-S级品'!$B$2:$B$10=$B4)*('控温被PRO-S级品'!$E$1:$BE$1=BF$1)*('控温被PRO-S级品'!$E$2:$BE$10)),0)+IFERROR(SUMPRODUCT(('冬被-S级品'!$B$2:$B$10=$B4)*('冬被-S级品'!$E$1:$AW$1=BF$1)*('冬被-S级品'!$E$2:$AW$10)),0)+IFERROR(SUMPRODUCT(('白止-S级品'!$A$2:$A$26=$B4)*('白止-S级品'!$D$1:$AV$1=BF$1)*('白止-S级品'!$D$2:$AV$26)),0)+IFERROR(SUMPRODUCT(('乐容-S级品'!$A$4:$A$32=$B4)*('乐容-S级品'!$L$3:$CA$3=BF$1)*('乐容-S级品'!$L$4:$CA$32)),0)</f>
      </c>
      <c r="BG4" s="280">
        <f>IFERROR(SUMPRODUCT(('控温被PRO-S级品'!$B$2:$B$10=$B4)*('控温被PRO-S级品'!$E$1:$BE$1=BG$1)*('控温被PRO-S级品'!$E$2:$BE$10)),0)+IFERROR(SUMPRODUCT(('冬被-S级品'!$B$2:$B$10=$B4)*('冬被-S级品'!$E$1:$AW$1=BG$1)*('冬被-S级品'!$E$2:$AW$10)),0)+IFERROR(SUMPRODUCT(('白止-S级品'!$A$2:$A$26=$B4)*('白止-S级品'!$D$1:$AV$1=BG$1)*('白止-S级品'!$D$2:$AV$26)),0)+IFERROR(SUMPRODUCT(('乐容-S级品'!$A$4:$A$32=$B4)*('乐容-S级品'!$L$3:$CA$3=BG$1)*('乐容-S级品'!$L$4:$CA$32)),0)</f>
      </c>
      <c r="BH4" s="280">
        <f>IFERROR(SUMPRODUCT(('控温被PRO-S级品'!$B$2:$B$10=$B4)*('控温被PRO-S级品'!$E$1:$BE$1=BH$1)*('控温被PRO-S级品'!$E$2:$BE$10)),0)+IFERROR(SUMPRODUCT(('冬被-S级品'!$B$2:$B$10=$B4)*('冬被-S级品'!$E$1:$AW$1=BH$1)*('冬被-S级品'!$E$2:$AW$10)),0)+IFERROR(SUMPRODUCT(('白止-S级品'!$A$2:$A$26=$B4)*('白止-S级品'!$D$1:$AV$1=BH$1)*('白止-S级品'!$D$2:$AV$26)),0)+IFERROR(SUMPRODUCT(('乐容-S级品'!$A$4:$A$32=$B4)*('乐容-S级品'!$L$3:$CA$3=BH$1)*('乐容-S级品'!$L$4:$CA$32)),0)</f>
      </c>
      <c r="BI4" s="280">
        <f>IFERROR(SUMPRODUCT(('控温被PRO-S级品'!$B$2:$B$10=$B4)*('控温被PRO-S级品'!$E$1:$BE$1=BI$1)*('控温被PRO-S级品'!$E$2:$BE$10)),0)+IFERROR(SUMPRODUCT(('冬被-S级品'!$B$2:$B$10=$B4)*('冬被-S级品'!$E$1:$AW$1=BI$1)*('冬被-S级品'!$E$2:$AW$10)),0)+IFERROR(SUMPRODUCT(('白止-S级品'!$A$2:$A$26=$B4)*('白止-S级品'!$D$1:$AV$1=BI$1)*('白止-S级品'!$D$2:$AV$26)),0)+IFERROR(SUMPRODUCT(('乐容-S级品'!$A$4:$A$32=$B4)*('乐容-S级品'!$L$3:$CA$3=BI$1)*('乐容-S级品'!$L$4:$CA$32)),0)</f>
      </c>
      <c r="BJ4" s="280">
        <f>IFERROR(SUMPRODUCT(('控温被PRO-S级品'!$B$2:$B$10=$B4)*('控温被PRO-S级品'!$E$1:$BE$1=BJ$1)*('控温被PRO-S级品'!$E$2:$BE$10)),0)+IFERROR(SUMPRODUCT(('冬被-S级品'!$B$2:$B$10=$B4)*('冬被-S级品'!$E$1:$AW$1=BJ$1)*('冬被-S级品'!$E$2:$AW$10)),0)+IFERROR(SUMPRODUCT(('白止-S级品'!$A$2:$A$26=$B4)*('白止-S级品'!$D$1:$AV$1=BJ$1)*('白止-S级品'!$D$2:$AV$26)),0)+IFERROR(SUMPRODUCT(('乐容-S级品'!$A$4:$A$32=$B4)*('乐容-S级品'!$L$3:$CA$3=BJ$1)*('乐容-S级品'!$L$4:$CA$32)),0)</f>
      </c>
      <c r="BK4" s="280">
        <f>IFERROR(SUMPRODUCT(('控温被PRO-S级品'!$B$2:$B$10=$B4)*('控温被PRO-S级品'!$E$1:$BE$1=BK$1)*('控温被PRO-S级品'!$E$2:$BE$10)),0)+IFERROR(SUMPRODUCT(('冬被-S级品'!$B$2:$B$10=$B4)*('冬被-S级品'!$E$1:$AW$1=BK$1)*('冬被-S级品'!$E$2:$AW$10)),0)+IFERROR(SUMPRODUCT(('白止-S级品'!$A$2:$A$26=$B4)*('白止-S级品'!$D$1:$AV$1=BK$1)*('白止-S级品'!$D$2:$AV$26)),0)+IFERROR(SUMPRODUCT(('乐容-S级品'!$A$4:$A$32=$B4)*('乐容-S级品'!$L$3:$CA$3=BK$1)*('乐容-S级品'!$L$4:$CA$32)),0)</f>
      </c>
      <c r="BL4" s="280">
        <f>IFERROR(SUMPRODUCT(('控温被PRO-S级品'!$B$2:$B$10=$B4)*('控温被PRO-S级品'!$E$1:$BE$1=BL$1)*('控温被PRO-S级品'!$E$2:$BE$10)),0)+IFERROR(SUMPRODUCT(('冬被-S级品'!$B$2:$B$10=$B4)*('冬被-S级品'!$E$1:$AW$1=BL$1)*('冬被-S级品'!$E$2:$AW$10)),0)+IFERROR(SUMPRODUCT(('白止-S级品'!$A$2:$A$26=$B4)*('白止-S级品'!$D$1:$AV$1=BL$1)*('白止-S级品'!$D$2:$AV$26)),0)+IFERROR(SUMPRODUCT(('乐容-S级品'!$A$4:$A$32=$B4)*('乐容-S级品'!$L$3:$CA$3=BL$1)*('乐容-S级品'!$L$4:$CA$32)),0)</f>
      </c>
      <c r="BM4" s="280">
        <f>IFERROR(SUMPRODUCT(('控温被PRO-S级品'!$B$2:$B$10=$B4)*('控温被PRO-S级品'!$E$1:$BE$1=BM$1)*('控温被PRO-S级品'!$E$2:$BE$10)),0)+IFERROR(SUMPRODUCT(('冬被-S级品'!$B$2:$B$10=$B4)*('冬被-S级品'!$E$1:$AW$1=BM$1)*('冬被-S级品'!$E$2:$AW$10)),0)+IFERROR(SUMPRODUCT(('白止-S级品'!$A$2:$A$26=$B4)*('白止-S级品'!$D$1:$AV$1=BM$1)*('白止-S级品'!$D$2:$AV$26)),0)+IFERROR(SUMPRODUCT(('乐容-S级品'!$A$4:$A$32=$B4)*('乐容-S级品'!$L$3:$CA$3=BM$1)*('乐容-S级品'!$L$4:$CA$32)),0)</f>
      </c>
      <c r="BN4" s="280">
        <f>IFERROR(SUMPRODUCT(('控温被PRO-S级品'!$B$2:$B$10=$B4)*('控温被PRO-S级品'!$E$1:$BE$1=BN$1)*('控温被PRO-S级品'!$E$2:$BE$10)),0)+IFERROR(SUMPRODUCT(('冬被-S级品'!$B$2:$B$10=$B4)*('冬被-S级品'!$E$1:$AW$1=BN$1)*('冬被-S级品'!$E$2:$AW$10)),0)+IFERROR(SUMPRODUCT(('白止-S级品'!$A$2:$A$26=$B4)*('白止-S级品'!$D$1:$AV$1=BN$1)*('白止-S级品'!$D$2:$AV$26)),0)+IFERROR(SUMPRODUCT(('乐容-S级品'!$A$4:$A$32=$B4)*('乐容-S级品'!$L$3:$CA$3=BN$1)*('乐容-S级品'!$L$4:$CA$32)),0)</f>
      </c>
      <c r="BO4" s="280">
        <f>IFERROR(SUMPRODUCT(('控温被PRO-S级品'!$B$2:$B$10=$B4)*('控温被PRO-S级品'!$E$1:$BE$1=BO$1)*('控温被PRO-S级品'!$E$2:$BE$10)),0)+IFERROR(SUMPRODUCT(('冬被-S级品'!$B$2:$B$10=$B4)*('冬被-S级品'!$E$1:$AW$1=BO$1)*('冬被-S级品'!$E$2:$AW$10)),0)+IFERROR(SUMPRODUCT(('白止-S级品'!$A$2:$A$26=$B4)*('白止-S级品'!$D$1:$AV$1=BO$1)*('白止-S级品'!$D$2:$AV$26)),0)+IFERROR(SUMPRODUCT(('乐容-S级品'!$A$4:$A$32=$B4)*('乐容-S级品'!$L$3:$CA$3=BO$1)*('乐容-S级品'!$L$4:$CA$32)),0)</f>
      </c>
      <c r="BP4" s="280">
        <f>IFERROR(SUMPRODUCT(('控温被PRO-S级品'!$B$2:$B$10=$B4)*('控温被PRO-S级品'!$E$1:$BE$1=BP$1)*('控温被PRO-S级品'!$E$2:$BE$10)),0)+IFERROR(SUMPRODUCT(('冬被-S级品'!$B$2:$B$10=$B4)*('冬被-S级品'!$E$1:$AW$1=BP$1)*('冬被-S级品'!$E$2:$AW$10)),0)+IFERROR(SUMPRODUCT(('白止-S级品'!$A$2:$A$26=$B4)*('白止-S级品'!$D$1:$AV$1=BP$1)*('白止-S级品'!$D$2:$AV$26)),0)+IFERROR(SUMPRODUCT(('乐容-S级品'!$A$4:$A$32=$B4)*('乐容-S级品'!$L$3:$CA$3=BP$1)*('乐容-S级品'!$L$4:$CA$32)),0)</f>
      </c>
      <c r="BQ4" s="280">
        <f>IFERROR(SUMPRODUCT(('控温被PRO-S级品'!$B$2:$B$10=$B4)*('控温被PRO-S级品'!$E$1:$BE$1=BQ$1)*('控温被PRO-S级品'!$E$2:$BE$10)),0)+IFERROR(SUMPRODUCT(('冬被-S级品'!$B$2:$B$10=$B4)*('冬被-S级品'!$E$1:$AW$1=BQ$1)*('冬被-S级品'!$E$2:$AW$10)),0)+IFERROR(SUMPRODUCT(('白止-S级品'!$A$2:$A$26=$B4)*('白止-S级品'!$D$1:$AV$1=BQ$1)*('白止-S级品'!$D$2:$AV$26)),0)+IFERROR(SUMPRODUCT(('乐容-S级品'!$A$4:$A$32=$B4)*('乐容-S级品'!$L$3:$CA$3=BQ$1)*('乐容-S级品'!$L$4:$CA$32)),0)</f>
      </c>
      <c r="BR4" s="280">
        <f>IFERROR(SUMPRODUCT(('控温被PRO-S级品'!$B$2:$B$10=$B4)*('控温被PRO-S级品'!$E$1:$BE$1=BR$1)*('控温被PRO-S级品'!$E$2:$BE$10)),0)+IFERROR(SUMPRODUCT(('冬被-S级品'!$B$2:$B$10=$B4)*('冬被-S级品'!$E$1:$AW$1=BR$1)*('冬被-S级品'!$E$2:$AW$10)),0)+IFERROR(SUMPRODUCT(('白止-S级品'!$A$2:$A$26=$B4)*('白止-S级品'!$D$1:$AV$1=BR$1)*('白止-S级品'!$D$2:$AV$26)),0)+IFERROR(SUMPRODUCT(('乐容-S级品'!$A$4:$A$32=$B4)*('乐容-S级品'!$L$3:$CA$3=BR$1)*('乐容-S级品'!$L$4:$CA$32)),0)</f>
      </c>
      <c r="BS4" s="280">
        <f>IFERROR(SUMPRODUCT(('控温被PRO-S级品'!$B$2:$B$10=$B4)*('控温被PRO-S级品'!$E$1:$BE$1=BS$1)*('控温被PRO-S级品'!$E$2:$BE$10)),0)+IFERROR(SUMPRODUCT(('冬被-S级品'!$B$2:$B$10=$B4)*('冬被-S级品'!$E$1:$AW$1=BS$1)*('冬被-S级品'!$E$2:$AW$10)),0)+IFERROR(SUMPRODUCT(('白止-S级品'!$A$2:$A$26=$B4)*('白止-S级品'!$D$1:$AV$1=BS$1)*('白止-S级品'!$D$2:$AV$26)),0)+IFERROR(SUMPRODUCT(('乐容-S级品'!$A$4:$A$32=$B4)*('乐容-S级品'!$L$3:$CA$3=BS$1)*('乐容-S级品'!$L$4:$CA$32)),0)</f>
      </c>
      <c r="BT4" s="280">
        <f>IFERROR(SUMPRODUCT(('控温被PRO-S级品'!$B$2:$B$10=$B4)*('控温被PRO-S级品'!$E$1:$BE$1=BT$1)*('控温被PRO-S级品'!$E$2:$BE$10)),0)+IFERROR(SUMPRODUCT(('冬被-S级品'!$B$2:$B$10=$B4)*('冬被-S级品'!$E$1:$AW$1=BT$1)*('冬被-S级品'!$E$2:$AW$10)),0)+IFERROR(SUMPRODUCT(('白止-S级品'!$A$2:$A$26=$B4)*('白止-S级品'!$D$1:$AV$1=BT$1)*('白止-S级品'!$D$2:$AV$26)),0)+IFERROR(SUMPRODUCT(('乐容-S级品'!$A$4:$A$32=$B4)*('乐容-S级品'!$L$3:$CA$3=BT$1)*('乐容-S级品'!$L$4:$CA$32)),0)</f>
      </c>
      <c r="BU4" s="280">
        <f>IFERROR(SUMPRODUCT(('控温被PRO-S级品'!$B$2:$B$10=$B4)*('控温被PRO-S级品'!$E$1:$BE$1=BU$1)*('控温被PRO-S级品'!$E$2:$BE$10)),0)+IFERROR(SUMPRODUCT(('冬被-S级品'!$B$2:$B$10=$B4)*('冬被-S级品'!$E$1:$AW$1=BU$1)*('冬被-S级品'!$E$2:$AW$10)),0)+IFERROR(SUMPRODUCT(('白止-S级品'!$A$2:$A$26=$B4)*('白止-S级品'!$D$1:$AV$1=BU$1)*('白止-S级品'!$D$2:$AV$26)),0)+IFERROR(SUMPRODUCT(('乐容-S级品'!$A$4:$A$32=$B4)*('乐容-S级品'!$L$3:$CA$3=BU$1)*('乐容-S级品'!$L$4:$CA$32)),0)</f>
      </c>
      <c r="BV4" s="280">
        <f>IFERROR(SUMPRODUCT(('控温被PRO-S级品'!$B$2:$B$10=$B4)*('控温被PRO-S级品'!$E$1:$BE$1=BV$1)*('控温被PRO-S级品'!$E$2:$BE$10)),0)+IFERROR(SUMPRODUCT(('冬被-S级品'!$B$2:$B$10=$B4)*('冬被-S级品'!$E$1:$AW$1=BV$1)*('冬被-S级品'!$E$2:$AW$10)),0)+IFERROR(SUMPRODUCT(('白止-S级品'!$A$2:$A$26=$B4)*('白止-S级品'!$D$1:$AV$1=BV$1)*('白止-S级品'!$D$2:$AV$26)),0)+IFERROR(SUMPRODUCT(('乐容-S级品'!$A$4:$A$32=$B4)*('乐容-S级品'!$L$3:$CA$3=BV$1)*('乐容-S级品'!$L$4:$CA$32)),0)</f>
      </c>
      <c r="BW4" s="280">
        <f>IFERROR(SUMPRODUCT(('控温被PRO-S级品'!$B$2:$B$10=$B4)*('控温被PRO-S级品'!$E$1:$BE$1=BW$1)*('控温被PRO-S级品'!$E$2:$BE$10)),0)+IFERROR(SUMPRODUCT(('冬被-S级品'!$B$2:$B$10=$B4)*('冬被-S级品'!$E$1:$AW$1=BW$1)*('冬被-S级品'!$E$2:$AW$10)),0)+IFERROR(SUMPRODUCT(('白止-S级品'!$A$2:$A$26=$B4)*('白止-S级品'!$D$1:$AV$1=BW$1)*('白止-S级品'!$D$2:$AV$26)),0)+IFERROR(SUMPRODUCT(('乐容-S级品'!$A$4:$A$32=$B4)*('乐容-S级品'!$L$3:$CA$3=BW$1)*('乐容-S级品'!$L$4:$CA$32)),0)</f>
      </c>
      <c r="BX4" s="280">
        <f>IFERROR(SUMPRODUCT(('控温被PRO-S级品'!$B$2:$B$10=$B4)*('控温被PRO-S级品'!$E$1:$BE$1=BX$1)*('控温被PRO-S级品'!$E$2:$BE$10)),0)+IFERROR(SUMPRODUCT(('冬被-S级品'!$B$2:$B$10=$B4)*('冬被-S级品'!$E$1:$AW$1=BX$1)*('冬被-S级品'!$E$2:$AW$10)),0)+IFERROR(SUMPRODUCT(('白止-S级品'!$A$2:$A$26=$B4)*('白止-S级品'!$D$1:$AV$1=BX$1)*('白止-S级品'!$D$2:$AV$26)),0)+IFERROR(SUMPRODUCT(('乐容-S级品'!$A$4:$A$32=$B4)*('乐容-S级品'!$L$3:$CA$3=BX$1)*('乐容-S级品'!$L$4:$CA$32)),0)</f>
      </c>
      <c r="BY4" s="280">
        <f>IFERROR(SUMPRODUCT(('控温被PRO-S级品'!$B$2:$B$10=$B4)*('控温被PRO-S级品'!$E$1:$BE$1=BY$1)*('控温被PRO-S级品'!$E$2:$BE$10)),0)+IFERROR(SUMPRODUCT(('冬被-S级品'!$B$2:$B$10=$B4)*('冬被-S级品'!$E$1:$AW$1=BY$1)*('冬被-S级品'!$E$2:$AW$10)),0)+IFERROR(SUMPRODUCT(('白止-S级品'!$A$2:$A$26=$B4)*('白止-S级品'!$D$1:$AV$1=BY$1)*('白止-S级品'!$D$2:$AV$26)),0)+IFERROR(SUMPRODUCT(('乐容-S级品'!$A$4:$A$32=$B4)*('乐容-S级品'!$L$3:$CA$3=BY$1)*('乐容-S级品'!$L$4:$CA$32)),0)</f>
      </c>
      <c r="BZ4" s="280">
        <f>IFERROR(SUMPRODUCT(('控温被PRO-S级品'!$B$2:$B$10=$B4)*('控温被PRO-S级品'!$E$1:$BE$1=BZ$1)*('控温被PRO-S级品'!$E$2:$BE$10)),0)+IFERROR(SUMPRODUCT(('冬被-S级品'!$B$2:$B$10=$B4)*('冬被-S级品'!$E$1:$AW$1=BZ$1)*('冬被-S级品'!$E$2:$AW$10)),0)+IFERROR(SUMPRODUCT(('白止-S级品'!$A$2:$A$26=$B4)*('白止-S级品'!$D$1:$AV$1=BZ$1)*('白止-S级品'!$D$2:$AV$26)),0)+IFERROR(SUMPRODUCT(('乐容-S级品'!$A$4:$A$32=$B4)*('乐容-S级品'!$L$3:$CA$3=BZ$1)*('乐容-S级品'!$L$4:$CA$32)),0)</f>
      </c>
      <c r="CA4" s="280">
        <f>IFERROR(SUMPRODUCT(('控温被PRO-S级品'!$B$2:$B$10=$B4)*('控温被PRO-S级品'!$E$1:$BE$1=CA$1)*('控温被PRO-S级品'!$E$2:$BE$10)),0)+IFERROR(SUMPRODUCT(('冬被-S级品'!$B$2:$B$10=$B4)*('冬被-S级品'!$E$1:$AW$1=CA$1)*('冬被-S级品'!$E$2:$AW$10)),0)+IFERROR(SUMPRODUCT(('白止-S级品'!$A$2:$A$26=$B4)*('白止-S级品'!$D$1:$AV$1=CA$1)*('白止-S级品'!$D$2:$AV$26)),0)+IFERROR(SUMPRODUCT(('乐容-S级品'!$A$4:$A$32=$B4)*('乐容-S级品'!$L$3:$CA$3=CA$1)*('乐容-S级品'!$L$4:$CA$32)),0)</f>
      </c>
      <c r="CB4" s="280">
        <f>IFERROR(SUMPRODUCT(('控温被PRO-S级品'!$B$2:$B$10=$B4)*('控温被PRO-S级品'!$E$1:$BE$1=CB$1)*('控温被PRO-S级品'!$E$2:$BE$10)),0)+IFERROR(SUMPRODUCT(('冬被-S级品'!$B$2:$B$10=$B4)*('冬被-S级品'!$E$1:$AW$1=CB$1)*('冬被-S级品'!$E$2:$AW$10)),0)+IFERROR(SUMPRODUCT(('白止-S级品'!$A$2:$A$26=$B4)*('白止-S级品'!$D$1:$AV$1=CB$1)*('白止-S级品'!$D$2:$AV$26)),0)+IFERROR(SUMPRODUCT(('乐容-S级品'!$A$4:$A$32=$B4)*('乐容-S级品'!$L$3:$CA$3=CB$1)*('乐容-S级品'!$L$4:$CA$32)),0)</f>
      </c>
      <c r="CC4" s="280">
        <f>IFERROR(SUMPRODUCT(('控温被PRO-S级品'!$B$2:$B$10=$B4)*('控温被PRO-S级品'!$E$1:$BE$1=CC$1)*('控温被PRO-S级品'!$E$2:$BE$10)),0)+IFERROR(SUMPRODUCT(('冬被-S级品'!$B$2:$B$10=$B4)*('冬被-S级品'!$E$1:$AW$1=CC$1)*('冬被-S级品'!$E$2:$AW$10)),0)+IFERROR(SUMPRODUCT(('白止-S级品'!$A$2:$A$26=$B4)*('白止-S级品'!$D$1:$AV$1=CC$1)*('白止-S级品'!$D$2:$AV$26)),0)+IFERROR(SUMPRODUCT(('乐容-S级品'!$A$4:$A$32=$B4)*('乐容-S级品'!$L$3:$CA$3=CC$1)*('乐容-S级品'!$L$4:$CA$32)),0)</f>
      </c>
      <c r="CD4" s="280">
        <f>IFERROR(SUMPRODUCT(('控温被PRO-S级品'!$B$2:$B$10=$B4)*('控温被PRO-S级品'!$E$1:$BE$1=CD$1)*('控温被PRO-S级品'!$E$2:$BE$10)),0)+IFERROR(SUMPRODUCT(('冬被-S级品'!$B$2:$B$10=$B4)*('冬被-S级品'!$E$1:$AW$1=CD$1)*('冬被-S级品'!$E$2:$AW$10)),0)+IFERROR(SUMPRODUCT(('白止-S级品'!$A$2:$A$26=$B4)*('白止-S级品'!$D$1:$AV$1=CD$1)*('白止-S级品'!$D$2:$AV$26)),0)+IFERROR(SUMPRODUCT(('乐容-S级品'!$A$4:$A$32=$B4)*('乐容-S级品'!$L$3:$CA$3=CD$1)*('乐容-S级品'!$L$4:$CA$32)),0)</f>
      </c>
      <c r="CE4" s="280">
        <f>IFERROR(SUMPRODUCT(('控温被PRO-S级品'!$B$2:$B$10=$B4)*('控温被PRO-S级品'!$E$1:$BE$1=CE$1)*('控温被PRO-S级品'!$E$2:$BE$10)),0)+IFERROR(SUMPRODUCT(('冬被-S级品'!$B$2:$B$10=$B4)*('冬被-S级品'!$E$1:$AW$1=CE$1)*('冬被-S级品'!$E$2:$AW$10)),0)+IFERROR(SUMPRODUCT(('白止-S级品'!$A$2:$A$26=$B4)*('白止-S级品'!$D$1:$AV$1=CE$1)*('白止-S级品'!$D$2:$AV$26)),0)+IFERROR(SUMPRODUCT(('乐容-S级品'!$A$4:$A$32=$B4)*('乐容-S级品'!$L$3:$CA$3=CE$1)*('乐容-S级品'!$L$4:$CA$32)),0)</f>
      </c>
      <c r="CF4" s="280">
        <f>IFERROR(SUMPRODUCT(('控温被PRO-S级品'!$B$2:$B$10=$B4)*('控温被PRO-S级品'!$E$1:$BE$1=CF$1)*('控温被PRO-S级品'!$E$2:$BE$10)),0)+IFERROR(SUMPRODUCT(('冬被-S级品'!$B$2:$B$10=$B4)*('冬被-S级品'!$E$1:$AW$1=CF$1)*('冬被-S级品'!$E$2:$AW$10)),0)+IFERROR(SUMPRODUCT(('白止-S级品'!$A$2:$A$26=$B4)*('白止-S级品'!$D$1:$AV$1=CF$1)*('白止-S级品'!$D$2:$AV$26)),0)+IFERROR(SUMPRODUCT(('乐容-S级品'!$A$4:$A$32=$B4)*('乐容-S级品'!$L$3:$CA$3=CF$1)*('乐容-S级品'!$L$4:$CA$32)),0)</f>
      </c>
      <c r="CG4" s="280">
        <f>IFERROR(SUMPRODUCT(('控温被PRO-S级品'!$B$2:$B$10=$B4)*('控温被PRO-S级品'!$E$1:$BE$1=CG$1)*('控温被PRO-S级品'!$E$2:$BE$10)),0)+IFERROR(SUMPRODUCT(('冬被-S级品'!$B$2:$B$10=$B4)*('冬被-S级品'!$E$1:$AW$1=CG$1)*('冬被-S级品'!$E$2:$AW$10)),0)+IFERROR(SUMPRODUCT(('白止-S级品'!$A$2:$A$26=$B4)*('白止-S级品'!$D$1:$AV$1=CG$1)*('白止-S级品'!$D$2:$AV$26)),0)+IFERROR(SUMPRODUCT(('乐容-S级品'!$A$4:$A$32=$B4)*('乐容-S级品'!$L$3:$CA$3=CG$1)*('乐容-S级品'!$L$4:$CA$32)),0)</f>
      </c>
      <c r="CH4" s="280">
        <f>IFERROR(SUMPRODUCT(('控温被PRO-S级品'!$B$2:$B$10=$B4)*('控温被PRO-S级品'!$E$1:$BE$1=CH$1)*('控温被PRO-S级品'!$E$2:$BE$10)),0)+IFERROR(SUMPRODUCT(('冬被-S级品'!$B$2:$B$10=$B4)*('冬被-S级品'!$E$1:$AW$1=CH$1)*('冬被-S级品'!$E$2:$AW$10)),0)+IFERROR(SUMPRODUCT(('白止-S级品'!$A$2:$A$26=$B4)*('白止-S级品'!$D$1:$AV$1=CH$1)*('白止-S级品'!$D$2:$AV$26)),0)+IFERROR(SUMPRODUCT(('乐容-S级品'!$A$4:$A$32=$B4)*('乐容-S级品'!$L$3:$CA$3=CH$1)*('乐容-S级品'!$L$4:$CA$32)),0)</f>
      </c>
      <c r="CI4" s="280">
        <f>IFERROR(SUMPRODUCT(('控温被PRO-S级品'!$B$2:$B$10=$B4)*('控温被PRO-S级品'!$E$1:$BE$1=CI$1)*('控温被PRO-S级品'!$E$2:$BE$10)),0)+IFERROR(SUMPRODUCT(('冬被-S级品'!$B$2:$B$10=$B4)*('冬被-S级品'!$E$1:$AW$1=CI$1)*('冬被-S级品'!$E$2:$AW$10)),0)+IFERROR(SUMPRODUCT(('白止-S级品'!$A$2:$A$26=$B4)*('白止-S级品'!$D$1:$AV$1=CI$1)*('白止-S级品'!$D$2:$AV$26)),0)+IFERROR(SUMPRODUCT(('乐容-S级品'!$A$4:$A$32=$B4)*('乐容-S级品'!$L$3:$CA$3=CI$1)*('乐容-S级品'!$L$4:$CA$32)),0)</f>
      </c>
      <c r="CJ4" s="280">
        <f>IFERROR(SUMPRODUCT(('控温被PRO-S级品'!$B$2:$B$10=$B4)*('控温被PRO-S级品'!$E$1:$BE$1=CJ$1)*('控温被PRO-S级品'!$E$2:$BE$10)),0)+IFERROR(SUMPRODUCT(('冬被-S级品'!$B$2:$B$10=$B4)*('冬被-S级品'!$E$1:$AW$1=CJ$1)*('冬被-S级品'!$E$2:$AW$10)),0)+IFERROR(SUMPRODUCT(('白止-S级品'!$A$2:$A$26=$B4)*('白止-S级品'!$D$1:$AV$1=CJ$1)*('白止-S级品'!$D$2:$AV$26)),0)+IFERROR(SUMPRODUCT(('乐容-S级品'!$A$4:$A$32=$B4)*('乐容-S级品'!$L$3:$CA$3=CJ$1)*('乐容-S级品'!$L$4:$CA$32)),0)</f>
      </c>
      <c r="CK4" s="280">
        <f>IFERROR(SUMPRODUCT(('控温被PRO-S级品'!$B$2:$B$10=$B4)*('控温被PRO-S级品'!$E$1:$BE$1=CK$1)*('控温被PRO-S级品'!$E$2:$BE$10)),0)+IFERROR(SUMPRODUCT(('冬被-S级品'!$B$2:$B$10=$B4)*('冬被-S级品'!$E$1:$AW$1=CK$1)*('冬被-S级品'!$E$2:$AW$10)),0)+IFERROR(SUMPRODUCT(('白止-S级品'!$A$2:$A$26=$B4)*('白止-S级品'!$D$1:$AV$1=CK$1)*('白止-S级品'!$D$2:$AV$26)),0)+IFERROR(SUMPRODUCT(('乐容-S级品'!$A$4:$A$32=$B4)*('乐容-S级品'!$L$3:$CA$3=CK$1)*('乐容-S级品'!$L$4:$CA$32)),0)</f>
      </c>
      <c r="CL4" s="280">
        <f>IFERROR(SUMPRODUCT(('控温被PRO-S级品'!$B$2:$B$10=$B4)*('控温被PRO-S级品'!$E$1:$BE$1=CL$1)*('控温被PRO-S级品'!$E$2:$BE$10)),0)+IFERROR(SUMPRODUCT(('冬被-S级品'!$B$2:$B$10=$B4)*('冬被-S级品'!$E$1:$AW$1=CL$1)*('冬被-S级品'!$E$2:$AW$10)),0)+IFERROR(SUMPRODUCT(('白止-S级品'!$A$2:$A$26=$B4)*('白止-S级品'!$D$1:$AV$1=CL$1)*('白止-S级品'!$D$2:$AV$26)),0)+IFERROR(SUMPRODUCT(('乐容-S级品'!$A$4:$A$32=$B4)*('乐容-S级品'!$L$3:$CA$3=CL$1)*('乐容-S级品'!$L$4:$CA$32)),0)</f>
      </c>
      <c r="CM4" s="280">
        <f>IFERROR(SUMPRODUCT(('控温被PRO-S级品'!$B$2:$B$10=$B4)*('控温被PRO-S级品'!$E$1:$BE$1=CM$1)*('控温被PRO-S级品'!$E$2:$BE$10)),0)+IFERROR(SUMPRODUCT(('冬被-S级品'!$B$2:$B$10=$B4)*('冬被-S级品'!$E$1:$AW$1=CM$1)*('冬被-S级品'!$E$2:$AW$10)),0)+IFERROR(SUMPRODUCT(('白止-S级品'!$A$2:$A$26=$B4)*('白止-S级品'!$D$1:$AV$1=CM$1)*('白止-S级品'!$D$2:$AV$26)),0)+IFERROR(SUMPRODUCT(('乐容-S级品'!$A$4:$A$32=$B4)*('乐容-S级品'!$L$3:$CA$3=CM$1)*('乐容-S级品'!$L$4:$CA$32)),0)</f>
      </c>
      <c r="CN4" s="280">
        <f>IFERROR(SUMPRODUCT(('控温被PRO-S级品'!$B$2:$B$10=$B4)*('控温被PRO-S级品'!$E$1:$BE$1=CN$1)*('控温被PRO-S级品'!$E$2:$BE$10)),0)+IFERROR(SUMPRODUCT(('冬被-S级品'!$B$2:$B$10=$B4)*('冬被-S级品'!$E$1:$AW$1=CN$1)*('冬被-S级品'!$E$2:$AW$10)),0)+IFERROR(SUMPRODUCT(('白止-S级品'!$A$2:$A$26=$B4)*('白止-S级品'!$D$1:$AV$1=CN$1)*('白止-S级品'!$D$2:$AV$26)),0)+IFERROR(SUMPRODUCT(('乐容-S级品'!$A$4:$A$32=$B4)*('乐容-S级品'!$L$3:$CA$3=CN$1)*('乐容-S级品'!$L$4:$CA$32)),0)</f>
      </c>
      <c r="CO4" s="280">
        <f>IFERROR(SUMPRODUCT(('控温被PRO-S级品'!$B$2:$B$10=$B4)*('控温被PRO-S级品'!$E$1:$BE$1=CO$1)*('控温被PRO-S级品'!$E$2:$BE$10)),0)+IFERROR(SUMPRODUCT(('冬被-S级品'!$B$2:$B$10=$B4)*('冬被-S级品'!$E$1:$AW$1=CO$1)*('冬被-S级品'!$E$2:$AW$10)),0)+IFERROR(SUMPRODUCT(('白止-S级品'!$A$2:$A$26=$B4)*('白止-S级品'!$D$1:$AV$1=CO$1)*('白止-S级品'!$D$2:$AV$26)),0)+IFERROR(SUMPRODUCT(('乐容-S级品'!$A$4:$A$32=$B4)*('乐容-S级品'!$L$3:$CA$3=CO$1)*('乐容-S级品'!$L$4:$CA$32)),0)</f>
      </c>
      <c r="CP4" s="280">
        <f>IFERROR(SUMPRODUCT(('控温被PRO-S级品'!$B$2:$B$10=$B4)*('控温被PRO-S级品'!$E$1:$BE$1=CP$1)*('控温被PRO-S级品'!$E$2:$BE$10)),0)+IFERROR(SUMPRODUCT(('冬被-S级品'!$B$2:$B$10=$B4)*('冬被-S级品'!$E$1:$AW$1=CP$1)*('冬被-S级品'!$E$2:$AW$10)),0)+IFERROR(SUMPRODUCT(('白止-S级品'!$A$2:$A$26=$B4)*('白止-S级品'!$D$1:$AV$1=CP$1)*('白止-S级品'!$D$2:$AV$26)),0)+IFERROR(SUMPRODUCT(('乐容-S级品'!$A$4:$A$32=$B4)*('乐容-S级品'!$L$3:$CA$3=CP$1)*('乐容-S级品'!$L$4:$CA$32)),0)</f>
      </c>
      <c r="CQ4" s="280">
        <f>IFERROR(SUMPRODUCT(('控温被PRO-S级品'!$B$2:$B$10=$B4)*('控温被PRO-S级品'!$E$1:$BE$1=CQ$1)*('控温被PRO-S级品'!$E$2:$BE$10)),0)+IFERROR(SUMPRODUCT(('冬被-S级品'!$B$2:$B$10=$B4)*('冬被-S级品'!$E$1:$AW$1=CQ$1)*('冬被-S级品'!$E$2:$AW$10)),0)+IFERROR(SUMPRODUCT(('白止-S级品'!$A$2:$A$26=$B4)*('白止-S级品'!$D$1:$AV$1=CQ$1)*('白止-S级品'!$D$2:$AV$26)),0)+IFERROR(SUMPRODUCT(('乐容-S级品'!$A$4:$A$32=$B4)*('乐容-S级品'!$L$3:$CA$3=CQ$1)*('乐容-S级品'!$L$4:$CA$32)),0)</f>
      </c>
      <c r="CR4" s="280">
        <f>IFERROR(SUMPRODUCT(('控温被PRO-S级品'!$B$2:$B$10=$B4)*('控温被PRO-S级品'!$E$1:$BE$1=CR$1)*('控温被PRO-S级品'!$E$2:$BE$10)),0)+IFERROR(SUMPRODUCT(('冬被-S级品'!$B$2:$B$10=$B4)*('冬被-S级品'!$E$1:$AW$1=CR$1)*('冬被-S级品'!$E$2:$AW$10)),0)+IFERROR(SUMPRODUCT(('白止-S级品'!$A$2:$A$26=$B4)*('白止-S级品'!$D$1:$AV$1=CR$1)*('白止-S级品'!$D$2:$AV$26)),0)+IFERROR(SUMPRODUCT(('乐容-S级品'!$A$4:$A$32=$B4)*('乐容-S级品'!$L$3:$CA$3=CR$1)*('乐容-S级品'!$L$4:$CA$32)),0)</f>
      </c>
      <c r="CS4" s="280">
        <f>IFERROR(SUMPRODUCT(('控温被PRO-S级品'!$B$2:$B$10=$B4)*('控温被PRO-S级品'!$E$1:$BE$1=CS$1)*('控温被PRO-S级品'!$E$2:$BE$10)),0)+IFERROR(SUMPRODUCT(('冬被-S级品'!$B$2:$B$10=$B4)*('冬被-S级品'!$E$1:$AW$1=CS$1)*('冬被-S级品'!$E$2:$AW$10)),0)+IFERROR(SUMPRODUCT(('白止-S级品'!$A$2:$A$26=$B4)*('白止-S级品'!$D$1:$AV$1=CS$1)*('白止-S级品'!$D$2:$AV$26)),0)+IFERROR(SUMPRODUCT(('乐容-S级品'!$A$4:$A$32=$B4)*('乐容-S级品'!$L$3:$CA$3=CS$1)*('乐容-S级品'!$L$4:$CA$32)),0)</f>
      </c>
      <c r="CT4" s="280">
        <f>IFERROR(SUMPRODUCT(('控温被PRO-S级品'!$B$2:$B$10=$B4)*('控温被PRO-S级品'!$E$1:$BE$1=CT$1)*('控温被PRO-S级品'!$E$2:$BE$10)),0)+IFERROR(SUMPRODUCT(('冬被-S级品'!$B$2:$B$10=$B4)*('冬被-S级品'!$E$1:$AW$1=CT$1)*('冬被-S级品'!$E$2:$AW$10)),0)+IFERROR(SUMPRODUCT(('白止-S级品'!$A$2:$A$26=$B4)*('白止-S级品'!$D$1:$AV$1=CT$1)*('白止-S级品'!$D$2:$AV$26)),0)+IFERROR(SUMPRODUCT(('乐容-S级品'!$A$4:$A$32=$B4)*('乐容-S级品'!$L$3:$CA$3=CT$1)*('乐容-S级品'!$L$4:$CA$32)),0)</f>
      </c>
      <c r="CU4" s="280">
        <f>IFERROR(SUMPRODUCT(('控温被PRO-S级品'!$B$2:$B$10=$B4)*('控温被PRO-S级品'!$E$1:$BE$1=CU$1)*('控温被PRO-S级品'!$E$2:$BE$10)),0)+IFERROR(SUMPRODUCT(('冬被-S级品'!$B$2:$B$10=$B4)*('冬被-S级品'!$E$1:$AW$1=CU$1)*('冬被-S级品'!$E$2:$AW$10)),0)+IFERROR(SUMPRODUCT(('白止-S级品'!$A$2:$A$26=$B4)*('白止-S级品'!$D$1:$AV$1=CU$1)*('白止-S级品'!$D$2:$AV$26)),0)+IFERROR(SUMPRODUCT(('乐容-S级品'!$A$4:$A$32=$B4)*('乐容-S级品'!$L$3:$CA$3=CU$1)*('乐容-S级品'!$L$4:$CA$32)),0)</f>
      </c>
      <c r="CV4" s="280">
        <f>IFERROR(SUMPRODUCT(('控温被PRO-S级品'!$B$2:$B$10=$B4)*('控温被PRO-S级品'!$E$1:$BE$1=CV$1)*('控温被PRO-S级品'!$E$2:$BE$10)),0)+IFERROR(SUMPRODUCT(('冬被-S级品'!$B$2:$B$10=$B4)*('冬被-S级品'!$E$1:$AW$1=CV$1)*('冬被-S级品'!$E$2:$AW$10)),0)+IFERROR(SUMPRODUCT(('白止-S级品'!$A$2:$A$26=$B4)*('白止-S级品'!$D$1:$AV$1=CV$1)*('白止-S级品'!$D$2:$AV$26)),0)+IFERROR(SUMPRODUCT(('乐容-S级品'!$A$4:$A$32=$B4)*('乐容-S级品'!$L$3:$CA$3=CV$1)*('乐容-S级品'!$L$4:$CA$32)),0)</f>
      </c>
      <c r="CW4" s="280">
        <f>IFERROR(SUMPRODUCT(('控温被PRO-S级品'!$B$2:$B$10=$B4)*('控温被PRO-S级品'!$E$1:$BE$1=CW$1)*('控温被PRO-S级品'!$E$2:$BE$10)),0)+IFERROR(SUMPRODUCT(('冬被-S级品'!$B$2:$B$10=$B4)*('冬被-S级品'!$E$1:$AW$1=CW$1)*('冬被-S级品'!$E$2:$AW$10)),0)+IFERROR(SUMPRODUCT(('白止-S级品'!$A$2:$A$26=$B4)*('白止-S级品'!$D$1:$AV$1=CW$1)*('白止-S级品'!$D$2:$AV$26)),0)+IFERROR(SUMPRODUCT(('乐容-S级品'!$A$4:$A$32=$B4)*('乐容-S级品'!$L$3:$CA$3=CW$1)*('乐容-S级品'!$L$4:$CA$32)),0)</f>
      </c>
      <c r="CX4" s="280">
        <f>IFERROR(SUMPRODUCT(('控温被PRO-S级品'!$B$2:$B$10=$B4)*('控温被PRO-S级品'!$E$1:$BE$1=CX$1)*('控温被PRO-S级品'!$E$2:$BE$10)),0)+IFERROR(SUMPRODUCT(('冬被-S级品'!$B$2:$B$10=$B4)*('冬被-S级品'!$E$1:$AW$1=CX$1)*('冬被-S级品'!$E$2:$AW$10)),0)+IFERROR(SUMPRODUCT(('白止-S级品'!$A$2:$A$26=$B4)*('白止-S级品'!$D$1:$AV$1=CX$1)*('白止-S级品'!$D$2:$AV$26)),0)+IFERROR(SUMPRODUCT(('乐容-S级品'!$A$4:$A$32=$B4)*('乐容-S级品'!$L$3:$CA$3=CX$1)*('乐容-S级品'!$L$4:$CA$32)),0)</f>
      </c>
      <c r="CY4" s="280">
        <f>IFERROR(SUMPRODUCT(('控温被PRO-S级品'!$B$2:$B$10=$B4)*('控温被PRO-S级品'!$E$1:$BE$1=CY$1)*('控温被PRO-S级品'!$E$2:$BE$10)),0)+IFERROR(SUMPRODUCT(('冬被-S级品'!$B$2:$B$10=$B4)*('冬被-S级品'!$E$1:$AW$1=CY$1)*('冬被-S级品'!$E$2:$AW$10)),0)+IFERROR(SUMPRODUCT(('白止-S级品'!$A$2:$A$26=$B4)*('白止-S级品'!$D$1:$AV$1=CY$1)*('白止-S级品'!$D$2:$AV$26)),0)+IFERROR(SUMPRODUCT(('乐容-S级品'!$A$4:$A$32=$B4)*('乐容-S级品'!$L$3:$CA$3=CY$1)*('乐容-S级品'!$L$4:$CA$32)),0)</f>
      </c>
      <c r="CZ4" s="280">
        <f>IFERROR(SUMPRODUCT(('控温被PRO-S级品'!$B$2:$B$10=$B4)*('控温被PRO-S级品'!$E$1:$BE$1=CZ$1)*('控温被PRO-S级品'!$E$2:$BE$10)),0)+IFERROR(SUMPRODUCT(('冬被-S级品'!$B$2:$B$10=$B4)*('冬被-S级品'!$E$1:$AW$1=CZ$1)*('冬被-S级品'!$E$2:$AW$10)),0)+IFERROR(SUMPRODUCT(('白止-S级品'!$A$2:$A$26=$B4)*('白止-S级品'!$D$1:$AV$1=CZ$1)*('白止-S级品'!$D$2:$AV$26)),0)+IFERROR(SUMPRODUCT(('乐容-S级品'!$A$4:$A$32=$B4)*('乐容-S级品'!$L$3:$CA$3=CZ$1)*('乐容-S级品'!$L$4:$CA$32)),0)</f>
      </c>
      <c r="DA4" s="280">
        <f>IFERROR(SUMPRODUCT(('控温被PRO-S级品'!$B$2:$B$10=$B4)*('控温被PRO-S级品'!$E$1:$BE$1=DA$1)*('控温被PRO-S级品'!$E$2:$BE$10)),0)+IFERROR(SUMPRODUCT(('冬被-S级品'!$B$2:$B$10=$B4)*('冬被-S级品'!$E$1:$AW$1=DA$1)*('冬被-S级品'!$E$2:$AW$10)),0)+IFERROR(SUMPRODUCT(('白止-S级品'!$A$2:$A$26=$B4)*('白止-S级品'!$D$1:$AV$1=DA$1)*('白止-S级品'!$D$2:$AV$26)),0)+IFERROR(SUMPRODUCT(('乐容-S级品'!$A$4:$A$32=$B4)*('乐容-S级品'!$L$3:$CA$3=DA$1)*('乐容-S级品'!$L$4:$CA$32)),0)</f>
      </c>
      <c r="DB4" s="280">
        <f>IFERROR(SUMPRODUCT(('控温被PRO-S级品'!$B$2:$B$10=$B4)*('控温被PRO-S级品'!$E$1:$BE$1=DB$1)*('控温被PRO-S级品'!$E$2:$BE$10)),0)+IFERROR(SUMPRODUCT(('冬被-S级品'!$B$2:$B$10=$B4)*('冬被-S级品'!$E$1:$AW$1=DB$1)*('冬被-S级品'!$E$2:$AW$10)),0)+IFERROR(SUMPRODUCT(('白止-S级品'!$A$2:$A$26=$B4)*('白止-S级品'!$D$1:$AV$1=DB$1)*('白止-S级品'!$D$2:$AV$26)),0)+IFERROR(SUMPRODUCT(('乐容-S级品'!$A$4:$A$32=$B4)*('乐容-S级品'!$L$3:$CA$3=DB$1)*('乐容-S级品'!$L$4:$CA$32)),0)</f>
      </c>
      <c r="DC4" s="280">
        <f>IFERROR(SUMPRODUCT(('控温被PRO-S级品'!$B$2:$B$10=$B4)*('控温被PRO-S级品'!$E$1:$BE$1=DC$1)*('控温被PRO-S级品'!$E$2:$BE$10)),0)+IFERROR(SUMPRODUCT(('冬被-S级品'!$B$2:$B$10=$B4)*('冬被-S级品'!$E$1:$AW$1=DC$1)*('冬被-S级品'!$E$2:$AW$10)),0)+IFERROR(SUMPRODUCT(('白止-S级品'!$A$2:$A$26=$B4)*('白止-S级品'!$D$1:$AV$1=DC$1)*('白止-S级品'!$D$2:$AV$26)),0)+IFERROR(SUMPRODUCT(('乐容-S级品'!$A$4:$A$32=$B4)*('乐容-S级品'!$L$3:$CA$3=DC$1)*('乐容-S级品'!$L$4:$CA$32)),0)</f>
      </c>
      <c r="DD4" s="280">
        <f>IFERROR(SUMPRODUCT(('控温被PRO-S级品'!$B$2:$B$10=$B4)*('控温被PRO-S级品'!$E$1:$BE$1=DD$1)*('控温被PRO-S级品'!$E$2:$BE$10)),0)+IFERROR(SUMPRODUCT(('冬被-S级品'!$B$2:$B$10=$B4)*('冬被-S级品'!$E$1:$AW$1=DD$1)*('冬被-S级品'!$E$2:$AW$10)),0)+IFERROR(SUMPRODUCT(('白止-S级品'!$A$2:$A$26=$B4)*('白止-S级品'!$D$1:$AV$1=DD$1)*('白止-S级品'!$D$2:$AV$26)),0)+IFERROR(SUMPRODUCT(('乐容-S级品'!$A$4:$A$32=$B4)*('乐容-S级品'!$L$3:$CA$3=DD$1)*('乐容-S级品'!$L$4:$CA$32)),0)</f>
      </c>
      <c r="DE4" s="280">
        <f>IFERROR(SUMPRODUCT(('控温被PRO-S级品'!$B$2:$B$10=$B4)*('控温被PRO-S级品'!$E$1:$BE$1=DE$1)*('控温被PRO-S级品'!$E$2:$BE$10)),0)+IFERROR(SUMPRODUCT(('冬被-S级品'!$B$2:$B$10=$B4)*('冬被-S级品'!$E$1:$AW$1=DE$1)*('冬被-S级品'!$E$2:$AW$10)),0)+IFERROR(SUMPRODUCT(('白止-S级品'!$A$2:$A$26=$B4)*('白止-S级品'!$D$1:$AV$1=DE$1)*('白止-S级品'!$D$2:$AV$26)),0)+IFERROR(SUMPRODUCT(('乐容-S级品'!$A$4:$A$32=$B4)*('乐容-S级品'!$L$3:$CA$3=DE$1)*('乐容-S级品'!$L$4:$CA$32)),0)</f>
      </c>
      <c r="DF4" s="280">
        <f>IFERROR(SUMPRODUCT(('控温被PRO-S级品'!$B$2:$B$10=$B4)*('控温被PRO-S级品'!$E$1:$BE$1=DF$1)*('控温被PRO-S级品'!$E$2:$BE$10)),0)+IFERROR(SUMPRODUCT(('冬被-S级品'!$B$2:$B$10=$B4)*('冬被-S级品'!$E$1:$AW$1=DF$1)*('冬被-S级品'!$E$2:$AW$10)),0)+IFERROR(SUMPRODUCT(('白止-S级品'!$A$2:$A$26=$B4)*('白止-S级品'!$D$1:$AV$1=DF$1)*('白止-S级品'!$D$2:$AV$26)),0)+IFERROR(SUMPRODUCT(('乐容-S级品'!$A$4:$A$32=$B4)*('乐容-S级品'!$L$3:$CA$3=DF$1)*('乐容-S级品'!$L$4:$CA$32)),0)</f>
      </c>
      <c r="DG4" s="280">
        <f>IFERROR(SUMPRODUCT(('控温被PRO-S级品'!$B$2:$B$10=$B4)*('控温被PRO-S级品'!$E$1:$BE$1=DG$1)*('控温被PRO-S级品'!$E$2:$BE$10)),0)+IFERROR(SUMPRODUCT(('冬被-S级品'!$B$2:$B$10=$B4)*('冬被-S级品'!$E$1:$AW$1=DG$1)*('冬被-S级品'!$E$2:$AW$10)),0)+IFERROR(SUMPRODUCT(('白止-S级品'!$A$2:$A$26=$B4)*('白止-S级品'!$D$1:$AV$1=DG$1)*('白止-S级品'!$D$2:$AV$26)),0)+IFERROR(SUMPRODUCT(('乐容-S级品'!$A$4:$A$32=$B4)*('乐容-S级品'!$L$3:$CA$3=DG$1)*('乐容-S级品'!$L$4:$CA$32)),0)</f>
      </c>
      <c r="DH4" s="280">
        <f>IFERROR(SUMPRODUCT(('控温被PRO-S级品'!$B$2:$B$10=$B4)*('控温被PRO-S级品'!$E$1:$BE$1=DH$1)*('控温被PRO-S级品'!$E$2:$BE$10)),0)+IFERROR(SUMPRODUCT(('冬被-S级品'!$B$2:$B$10=$B4)*('冬被-S级品'!$E$1:$AW$1=DH$1)*('冬被-S级品'!$E$2:$AW$10)),0)+IFERROR(SUMPRODUCT(('白止-S级品'!$A$2:$A$26=$B4)*('白止-S级品'!$D$1:$AV$1=DH$1)*('白止-S级品'!$D$2:$AV$26)),0)+IFERROR(SUMPRODUCT(('乐容-S级品'!$A$4:$A$32=$B4)*('乐容-S级品'!$L$3:$CA$3=DH$1)*('乐容-S级品'!$L$4:$CA$32)),0)</f>
      </c>
      <c r="DI4" s="280">
        <f>IFERROR(SUMPRODUCT(('控温被PRO-S级品'!$B$2:$B$10=$B4)*('控温被PRO-S级品'!$E$1:$BE$1=DI$1)*('控温被PRO-S级品'!$E$2:$BE$10)),0)+IFERROR(SUMPRODUCT(('冬被-S级品'!$B$2:$B$10=$B4)*('冬被-S级品'!$E$1:$AW$1=DI$1)*('冬被-S级品'!$E$2:$AW$10)),0)+IFERROR(SUMPRODUCT(('白止-S级品'!$A$2:$A$26=$B4)*('白止-S级品'!$D$1:$AV$1=DI$1)*('白止-S级品'!$D$2:$AV$26)),0)+IFERROR(SUMPRODUCT(('乐容-S级品'!$A$4:$A$32=$B4)*('乐容-S级品'!$L$3:$CA$3=DI$1)*('乐容-S级品'!$L$4:$CA$32)),0)</f>
      </c>
      <c r="DJ4" s="280">
        <f>IFERROR(SUMPRODUCT(('控温被PRO-S级品'!$B$2:$B$10=$B4)*('控温被PRO-S级品'!$E$1:$BE$1=DJ$1)*('控温被PRO-S级品'!$E$2:$BE$10)),0)+IFERROR(SUMPRODUCT(('冬被-S级品'!$B$2:$B$10=$B4)*('冬被-S级品'!$E$1:$AW$1=DJ$1)*('冬被-S级品'!$E$2:$AW$10)),0)+IFERROR(SUMPRODUCT(('白止-S级品'!$A$2:$A$26=$B4)*('白止-S级品'!$D$1:$AV$1=DJ$1)*('白止-S级品'!$D$2:$AV$26)),0)+IFERROR(SUMPRODUCT(('乐容-S级品'!$A$4:$A$32=$B4)*('乐容-S级品'!$L$3:$CA$3=DJ$1)*('乐容-S级品'!$L$4:$CA$32)),0)</f>
      </c>
      <c r="DK4" s="280"/>
      <c r="DL4" s="280"/>
      <c r="DM4" s="280"/>
      <c r="DN4" s="280"/>
      <c r="DO4" s="280"/>
      <c r="DP4" s="280"/>
      <c r="DQ4" s="280"/>
      <c r="DR4" s="280"/>
      <c r="DS4" s="280"/>
      <c r="DT4" s="280"/>
      <c r="DU4" s="280"/>
      <c r="DV4" s="280"/>
      <c r="DW4" s="280">
        <f>VLOOKUP(B4,'系统编码规格'!A:C,3,FALSE)</f>
      </c>
      <c r="DX4" s="280"/>
      <c r="DY4" s="280"/>
      <c r="DZ4" s="280"/>
      <c r="EA4" s="280"/>
      <c r="EB4" s="280"/>
      <c r="EC4" s="280"/>
      <c r="ED4" s="280"/>
      <c r="EE4" s="280"/>
      <c r="EF4" s="280"/>
      <c r="EG4" s="280"/>
      <c r="EH4" s="280"/>
      <c r="EI4" s="280"/>
      <c r="EJ4" s="280"/>
      <c r="EK4" s="280"/>
      <c r="EL4" s="280"/>
      <c r="EM4" s="280"/>
      <c r="EN4" s="280"/>
      <c r="EO4" s="280"/>
      <c r="EP4" s="280"/>
      <c r="EQ4" s="280"/>
      <c r="ER4" s="280"/>
      <c r="ES4" s="280"/>
      <c r="ET4" s="280"/>
      <c r="EU4" s="280"/>
      <c r="EV4" s="280"/>
      <c r="EW4" s="280"/>
      <c r="EX4" s="280"/>
      <c r="EY4" s="280"/>
      <c r="EZ4" s="280"/>
      <c r="FA4" s="280"/>
      <c r="FB4" s="280"/>
      <c r="FC4" s="280"/>
      <c r="FD4" s="280"/>
      <c r="FE4" s="280"/>
      <c r="FF4" s="280"/>
      <c r="FG4" s="280"/>
      <c r="FH4" s="280"/>
      <c r="FI4" s="280"/>
      <c r="FJ4" s="280"/>
      <c r="FK4" s="280"/>
      <c r="FL4" s="280"/>
      <c r="FM4" s="280"/>
      <c r="FN4" s="280"/>
      <c r="FO4" s="280"/>
      <c r="FP4" s="280"/>
      <c r="FQ4" s="280"/>
      <c r="FR4" s="280"/>
      <c r="FS4" s="280"/>
      <c r="FT4" s="280"/>
      <c r="FU4" s="280"/>
      <c r="FV4" s="280"/>
      <c r="FW4" s="280"/>
      <c r="FX4" s="280"/>
      <c r="FY4" s="280"/>
      <c r="FZ4" s="280"/>
      <c r="GA4" s="280"/>
      <c r="GB4" s="280"/>
      <c r="GC4" s="280"/>
      <c r="GD4" s="280"/>
      <c r="GE4" s="280"/>
      <c r="GF4" s="280"/>
      <c r="GG4" s="280"/>
      <c r="GH4" s="280"/>
      <c r="GI4" s="280"/>
      <c r="GJ4" s="280"/>
      <c r="GK4" s="280"/>
      <c r="GL4" s="280"/>
      <c r="GM4" s="280"/>
      <c r="GN4" s="280"/>
      <c r="GO4" s="280"/>
      <c r="GP4" s="280"/>
      <c r="GQ4" s="280"/>
      <c r="GR4" s="280"/>
      <c r="GS4" s="280"/>
      <c r="GT4" s="280"/>
      <c r="GU4" s="280"/>
      <c r="GV4" s="280"/>
    </row>
    <row r="5">
      <c r="A5" s="309" t="str">
        <v>白止</v>
      </c>
      <c r="B5" s="310" t="str">
        <v>1210100300345</v>
      </c>
      <c r="C5" s="309" t="str">
        <v>深睡R90 2.0版本专用袋</v>
      </c>
      <c r="D5" s="309" t="str">
        <v>辅料</v>
      </c>
      <c r="E5">
        <f>SUM(F5:GX5)</f>
      </c>
      <c r="F5" s="280">
        <f>IFERROR(SUMPRODUCT(('控温被PRO-S级品'!$B$2:$B$10=$B5)*('控温被PRO-S级品'!$E$1:$BE$1=F$1)*('控温被PRO-S级品'!$E$2:$BE$10)),0)+IFERROR(SUMPRODUCT(('冬被-S级品'!$B$2:$B$10=$B5)*('冬被-S级品'!$E$1:$AW$1=F$1)*('冬被-S级品'!$E$2:$AW$10)),0)+IFERROR(SUMPRODUCT(('白止-S级品'!$A$2:$A$26=$B5)*('白止-S级品'!$D$1:$AV$1=F$1)*('白止-S级品'!$D$2:$AV$26)),0)+IFERROR(SUMPRODUCT(('乐容-S级品'!$A$4:$A$32=$B5)*('乐容-S级品'!$L$3:$CA$3=F$1)*('乐容-S级品'!$L$4:$CA$32)),0)</f>
      </c>
      <c r="G5" s="280">
        <f>IFERROR(SUMPRODUCT(('控温被PRO-S级品'!$B$2:$B$10=$B5)*('控温被PRO-S级品'!$E$1:$BE$1=G$1)*('控温被PRO-S级品'!$E$2:$BE$10)),0)+IFERROR(SUMPRODUCT(('冬被-S级品'!$B$2:$B$10=$B5)*('冬被-S级品'!$E$1:$AW$1=G$1)*('冬被-S级品'!$E$2:$AW$10)),0)+IFERROR(SUMPRODUCT(('白止-S级品'!$A$2:$A$26=$B5)*('白止-S级品'!$D$1:$AV$1=G$1)*('白止-S级品'!$D$2:$AV$26)),0)+IFERROR(SUMPRODUCT(('乐容-S级品'!$A$4:$A$32=$B5)*('乐容-S级品'!$L$3:$CA$3=G$1)*('乐容-S级品'!$L$4:$CA$32)),0)</f>
      </c>
      <c r="H5" s="280">
        <f>IFERROR(SUMPRODUCT(('控温被PRO-S级品'!$B$2:$B$10=$B5)*('控温被PRO-S级品'!$E$1:$BE$1=H$1)*('控温被PRO-S级品'!$E$2:$BE$10)),0)+IFERROR(SUMPRODUCT(('冬被-S级品'!$B$2:$B$10=$B5)*('冬被-S级品'!$E$1:$AW$1=H$1)*('冬被-S级品'!$E$2:$AW$10)),0)+IFERROR(SUMPRODUCT(('白止-S级品'!$A$2:$A$26=$B5)*('白止-S级品'!$D$1:$AV$1=H$1)*('白止-S级品'!$D$2:$AV$26)),0)+IFERROR(SUMPRODUCT(('乐容-S级品'!$A$4:$A$32=$B5)*('乐容-S级品'!$L$3:$CA$3=H$1)*('乐容-S级品'!$L$4:$CA$32)),0)</f>
      </c>
      <c r="I5" s="280">
        <f>IFERROR(SUMPRODUCT(('控温被PRO-S级品'!$B$2:$B$10=$B5)*('控温被PRO-S级品'!$E$1:$BE$1=I$1)*('控温被PRO-S级品'!$E$2:$BE$10)),0)+IFERROR(SUMPRODUCT(('冬被-S级品'!$B$2:$B$10=$B5)*('冬被-S级品'!$E$1:$AW$1=I$1)*('冬被-S级品'!$E$2:$AW$10)),0)+IFERROR(SUMPRODUCT(('白止-S级品'!$A$2:$A$26=$B5)*('白止-S级品'!$D$1:$AV$1=I$1)*('白止-S级品'!$D$2:$AV$26)),0)+IFERROR(SUMPRODUCT(('乐容-S级品'!$A$4:$A$32=$B5)*('乐容-S级品'!$L$3:$CA$3=I$1)*('乐容-S级品'!$L$4:$CA$32)),0)</f>
      </c>
      <c r="J5" s="280">
        <f>IFERROR(SUMPRODUCT(('控温被PRO-S级品'!$B$2:$B$10=$B5)*('控温被PRO-S级品'!$E$1:$BE$1=J$1)*('控温被PRO-S级品'!$E$2:$BE$10)),0)+IFERROR(SUMPRODUCT(('冬被-S级品'!$B$2:$B$10=$B5)*('冬被-S级品'!$E$1:$AW$1=J$1)*('冬被-S级品'!$E$2:$AW$10)),0)+IFERROR(SUMPRODUCT(('白止-S级品'!$A$2:$A$26=$B5)*('白止-S级品'!$D$1:$AV$1=J$1)*('白止-S级品'!$D$2:$AV$26)),0)+IFERROR(SUMPRODUCT(('乐容-S级品'!$A$4:$A$32=$B5)*('乐容-S级品'!$L$3:$CA$3=J$1)*('乐容-S级品'!$L$4:$CA$32)),0)</f>
      </c>
      <c r="K5" s="280">
        <f>IFERROR(SUMPRODUCT(('控温被PRO-S级品'!$B$2:$B$10=$B5)*('控温被PRO-S级品'!$E$1:$BE$1=K$1)*('控温被PRO-S级品'!$E$2:$BE$10)),0)+IFERROR(SUMPRODUCT(('冬被-S级品'!$B$2:$B$10=$B5)*('冬被-S级品'!$E$1:$AW$1=K$1)*('冬被-S级品'!$E$2:$AW$10)),0)+IFERROR(SUMPRODUCT(('白止-S级品'!$A$2:$A$26=$B5)*('白止-S级品'!$D$1:$AV$1=K$1)*('白止-S级品'!$D$2:$AV$26)),0)+IFERROR(SUMPRODUCT(('乐容-S级品'!$A$4:$A$32=$B5)*('乐容-S级品'!$L$3:$CA$3=K$1)*('乐容-S级品'!$L$4:$CA$32)),0)</f>
      </c>
      <c r="L5" s="280">
        <f>IFERROR(SUMPRODUCT(('控温被PRO-S级品'!$B$2:$B$10=$B5)*('控温被PRO-S级品'!$E$1:$BE$1=L$1)*('控温被PRO-S级品'!$E$2:$BE$10)),0)+IFERROR(SUMPRODUCT(('冬被-S级品'!$B$2:$B$10=$B5)*('冬被-S级品'!$E$1:$AW$1=L$1)*('冬被-S级品'!$E$2:$AW$10)),0)+IFERROR(SUMPRODUCT(('白止-S级品'!$A$2:$A$26=$B5)*('白止-S级品'!$D$1:$AV$1=L$1)*('白止-S级品'!$D$2:$AV$26)),0)+IFERROR(SUMPRODUCT(('乐容-S级品'!$A$4:$A$32=$B5)*('乐容-S级品'!$L$3:$CA$3=L$1)*('乐容-S级品'!$L$4:$CA$32)),0)</f>
      </c>
      <c r="M5" s="280">
        <f>IFERROR(SUMPRODUCT(('控温被PRO-S级品'!$B$2:$B$10=$B5)*('控温被PRO-S级品'!$E$1:$BE$1=M$1)*('控温被PRO-S级品'!$E$2:$BE$10)),0)+IFERROR(SUMPRODUCT(('冬被-S级品'!$B$2:$B$10=$B5)*('冬被-S级品'!$E$1:$AW$1=M$1)*('冬被-S级品'!$E$2:$AW$10)),0)+IFERROR(SUMPRODUCT(('白止-S级品'!$A$2:$A$26=$B5)*('白止-S级品'!$D$1:$AV$1=M$1)*('白止-S级品'!$D$2:$AV$26)),0)+IFERROR(SUMPRODUCT(('乐容-S级品'!$A$4:$A$32=$B5)*('乐容-S级品'!$L$3:$CA$3=M$1)*('乐容-S级品'!$L$4:$CA$32)),0)</f>
      </c>
      <c r="N5" s="280">
        <f>IFERROR(SUMPRODUCT(('控温被PRO-S级品'!$B$2:$B$10=$B5)*('控温被PRO-S级品'!$E$1:$BE$1=N$1)*('控温被PRO-S级品'!$E$2:$BE$10)),0)+IFERROR(SUMPRODUCT(('冬被-S级品'!$B$2:$B$10=$B5)*('冬被-S级品'!$E$1:$AW$1=N$1)*('冬被-S级品'!$E$2:$AW$10)),0)+IFERROR(SUMPRODUCT(('白止-S级品'!$A$2:$A$26=$B5)*('白止-S级品'!$D$1:$AV$1=N$1)*('白止-S级品'!$D$2:$AV$26)),0)+IFERROR(SUMPRODUCT(('乐容-S级品'!$A$4:$A$32=$B5)*('乐容-S级品'!$L$3:$CA$3=N$1)*('乐容-S级品'!$L$4:$CA$32)),0)</f>
      </c>
      <c r="O5" s="280">
        <f>IFERROR(SUMPRODUCT(('控温被PRO-S级品'!$B$2:$B$10=$B5)*('控温被PRO-S级品'!$E$1:$BE$1=O$1)*('控温被PRO-S级品'!$E$2:$BE$10)),0)+IFERROR(SUMPRODUCT(('冬被-S级品'!$B$2:$B$10=$B5)*('冬被-S级品'!$E$1:$AW$1=O$1)*('冬被-S级品'!$E$2:$AW$10)),0)+IFERROR(SUMPRODUCT(('白止-S级品'!$A$2:$A$26=$B5)*('白止-S级品'!$D$1:$AV$1=O$1)*('白止-S级品'!$D$2:$AV$26)),0)+IFERROR(SUMPRODUCT(('乐容-S级品'!$A$4:$A$32=$B5)*('乐容-S级品'!$L$3:$CA$3=O$1)*('乐容-S级品'!$L$4:$CA$32)),0)</f>
      </c>
      <c r="P5" s="280">
        <f>IFERROR(SUMPRODUCT(('控温被PRO-S级品'!$B$2:$B$10=$B5)*('控温被PRO-S级品'!$E$1:$BE$1=P$1)*('控温被PRO-S级品'!$E$2:$BE$10)),0)+IFERROR(SUMPRODUCT(('冬被-S级品'!$B$2:$B$10=$B5)*('冬被-S级品'!$E$1:$AW$1=P$1)*('冬被-S级品'!$E$2:$AW$10)),0)+IFERROR(SUMPRODUCT(('白止-S级品'!$A$2:$A$26=$B5)*('白止-S级品'!$D$1:$AV$1=P$1)*('白止-S级品'!$D$2:$AV$26)),0)+IFERROR(SUMPRODUCT(('乐容-S级品'!$A$4:$A$32=$B5)*('乐容-S级品'!$L$3:$CA$3=P$1)*('乐容-S级品'!$L$4:$CA$32)),0)</f>
      </c>
      <c r="Q5" s="280">
        <f>IFERROR(SUMPRODUCT(('控温被PRO-S级品'!$B$2:$B$10=$B5)*('控温被PRO-S级品'!$E$1:$BE$1=Q$1)*('控温被PRO-S级品'!$E$2:$BE$10)),0)+IFERROR(SUMPRODUCT(('冬被-S级品'!$B$2:$B$10=$B5)*('冬被-S级品'!$E$1:$AW$1=Q$1)*('冬被-S级品'!$E$2:$AW$10)),0)+IFERROR(SUMPRODUCT(('白止-S级品'!$A$2:$A$26=$B5)*('白止-S级品'!$D$1:$AV$1=Q$1)*('白止-S级品'!$D$2:$AV$26)),0)+IFERROR(SUMPRODUCT(('乐容-S级品'!$A$4:$A$32=$B5)*('乐容-S级品'!$L$3:$CA$3=Q$1)*('乐容-S级品'!$L$4:$CA$32)),0)</f>
      </c>
      <c r="R5" s="280">
        <f>IFERROR(SUMPRODUCT(('控温被PRO-S级品'!$B$2:$B$10=$B5)*('控温被PRO-S级品'!$E$1:$BE$1=R$1)*('控温被PRO-S级品'!$E$2:$BE$10)),0)+IFERROR(SUMPRODUCT(('冬被-S级品'!$B$2:$B$10=$B5)*('冬被-S级品'!$E$1:$AW$1=R$1)*('冬被-S级品'!$E$2:$AW$10)),0)+IFERROR(SUMPRODUCT(('白止-S级品'!$A$2:$A$26=$B5)*('白止-S级品'!$D$1:$AV$1=R$1)*('白止-S级品'!$D$2:$AV$26)),0)+IFERROR(SUMPRODUCT(('乐容-S级品'!$A$4:$A$32=$B5)*('乐容-S级品'!$L$3:$CA$3=R$1)*('乐容-S级品'!$L$4:$CA$32)),0)</f>
      </c>
      <c r="S5" s="280">
        <f>IFERROR(SUMPRODUCT(('控温被PRO-S级品'!$B$2:$B$10=$B5)*('控温被PRO-S级品'!$E$1:$BE$1=S$1)*('控温被PRO-S级品'!$E$2:$BE$10)),0)+IFERROR(SUMPRODUCT(('冬被-S级品'!$B$2:$B$10=$B5)*('冬被-S级品'!$E$1:$AW$1=S$1)*('冬被-S级品'!$E$2:$AW$10)),0)+IFERROR(SUMPRODUCT(('白止-S级品'!$A$2:$A$26=$B5)*('白止-S级品'!$D$1:$AV$1=S$1)*('白止-S级品'!$D$2:$AV$26)),0)+IFERROR(SUMPRODUCT(('乐容-S级品'!$A$4:$A$32=$B5)*('乐容-S级品'!$L$3:$CA$3=S$1)*('乐容-S级品'!$L$4:$CA$32)),0)</f>
      </c>
      <c r="T5" s="280">
        <f>IFERROR(SUMPRODUCT(('控温被PRO-S级品'!$B$2:$B$10=$B5)*('控温被PRO-S级品'!$E$1:$BE$1=T$1)*('控温被PRO-S级品'!$E$2:$BE$10)),0)+IFERROR(SUMPRODUCT(('冬被-S级品'!$B$2:$B$10=$B5)*('冬被-S级品'!$E$1:$AW$1=T$1)*('冬被-S级品'!$E$2:$AW$10)),0)+IFERROR(SUMPRODUCT(('白止-S级品'!$A$2:$A$26=$B5)*('白止-S级品'!$D$1:$AV$1=T$1)*('白止-S级品'!$D$2:$AV$26)),0)+IFERROR(SUMPRODUCT(('乐容-S级品'!$A$4:$A$32=$B5)*('乐容-S级品'!$L$3:$CA$3=T$1)*('乐容-S级品'!$L$4:$CA$32)),0)</f>
      </c>
      <c r="U5" s="280">
        <f>IFERROR(SUMPRODUCT(('控温被PRO-S级品'!$B$2:$B$10=$B5)*('控温被PRO-S级品'!$E$1:$BE$1=U$1)*('控温被PRO-S级品'!$E$2:$BE$10)),0)+IFERROR(SUMPRODUCT(('冬被-S级品'!$B$2:$B$10=$B5)*('冬被-S级品'!$E$1:$AW$1=U$1)*('冬被-S级品'!$E$2:$AW$10)),0)+IFERROR(SUMPRODUCT(('白止-S级品'!$A$2:$A$26=$B5)*('白止-S级品'!$D$1:$AV$1=U$1)*('白止-S级品'!$D$2:$AV$26)),0)+IFERROR(SUMPRODUCT(('乐容-S级品'!$A$4:$A$32=$B5)*('乐容-S级品'!$L$3:$CA$3=U$1)*('乐容-S级品'!$L$4:$CA$32)),0)</f>
      </c>
      <c r="V5" s="280">
        <f>IFERROR(SUMPRODUCT(('控温被PRO-S级品'!$B$2:$B$10=$B5)*('控温被PRO-S级品'!$E$1:$BE$1=V$1)*('控温被PRO-S级品'!$E$2:$BE$10)),0)+IFERROR(SUMPRODUCT(('冬被-S级品'!$B$2:$B$10=$B5)*('冬被-S级品'!$E$1:$AW$1=V$1)*('冬被-S级品'!$E$2:$AW$10)),0)+IFERROR(SUMPRODUCT(('白止-S级品'!$A$2:$A$26=$B5)*('白止-S级品'!$D$1:$AV$1=V$1)*('白止-S级品'!$D$2:$AV$26)),0)+IFERROR(SUMPRODUCT(('乐容-S级品'!$A$4:$A$32=$B5)*('乐容-S级品'!$L$3:$CA$3=V$1)*('乐容-S级品'!$L$4:$CA$32)),0)</f>
      </c>
      <c r="W5" s="280">
        <f>IFERROR(SUMPRODUCT(('控温被PRO-S级品'!$B$2:$B$10=$B5)*('控温被PRO-S级品'!$E$1:$BE$1=W$1)*('控温被PRO-S级品'!$E$2:$BE$10)),0)+IFERROR(SUMPRODUCT(('冬被-S级品'!$B$2:$B$10=$B5)*('冬被-S级品'!$E$1:$AW$1=W$1)*('冬被-S级品'!$E$2:$AW$10)),0)+IFERROR(SUMPRODUCT(('白止-S级品'!$A$2:$A$26=$B5)*('白止-S级品'!$D$1:$AV$1=W$1)*('白止-S级品'!$D$2:$AV$26)),0)+IFERROR(SUMPRODUCT(('乐容-S级品'!$A$4:$A$32=$B5)*('乐容-S级品'!$L$3:$CA$3=W$1)*('乐容-S级品'!$L$4:$CA$32)),0)</f>
      </c>
      <c r="X5" s="280">
        <f>IFERROR(SUMPRODUCT(('控温被PRO-S级品'!$B$2:$B$10=$B5)*('控温被PRO-S级品'!$E$1:$BE$1=X$1)*('控温被PRO-S级品'!$E$2:$BE$10)),0)+IFERROR(SUMPRODUCT(('冬被-S级品'!$B$2:$B$10=$B5)*('冬被-S级品'!$E$1:$AW$1=X$1)*('冬被-S级品'!$E$2:$AW$10)),0)+IFERROR(SUMPRODUCT(('白止-S级品'!$A$2:$A$26=$B5)*('白止-S级品'!$D$1:$AV$1=X$1)*('白止-S级品'!$D$2:$AV$26)),0)+IFERROR(SUMPRODUCT(('乐容-S级品'!$A$4:$A$32=$B5)*('乐容-S级品'!$L$3:$CA$3=X$1)*('乐容-S级品'!$L$4:$CA$32)),0)</f>
      </c>
      <c r="Y5" s="280">
        <f>IFERROR(SUMPRODUCT(('控温被PRO-S级品'!$B$2:$B$10=$B5)*('控温被PRO-S级品'!$E$1:$BE$1=Y$1)*('控温被PRO-S级品'!$E$2:$BE$10)),0)+IFERROR(SUMPRODUCT(('冬被-S级品'!$B$2:$B$10=$B5)*('冬被-S级品'!$E$1:$AW$1=Y$1)*('冬被-S级品'!$E$2:$AW$10)),0)+IFERROR(SUMPRODUCT(('白止-S级品'!$A$2:$A$26=$B5)*('白止-S级品'!$D$1:$AV$1=Y$1)*('白止-S级品'!$D$2:$AV$26)),0)+IFERROR(SUMPRODUCT(('乐容-S级品'!$A$4:$A$32=$B5)*('乐容-S级品'!$L$3:$CA$3=Y$1)*('乐容-S级品'!$L$4:$CA$32)),0)</f>
      </c>
      <c r="Z5" s="280">
        <f>IFERROR(SUMPRODUCT(('控温被PRO-S级品'!$B$2:$B$10=$B5)*('控温被PRO-S级品'!$E$1:$BE$1=Z$1)*('控温被PRO-S级品'!$E$2:$BE$10)),0)+IFERROR(SUMPRODUCT(('冬被-S级品'!$B$2:$B$10=$B5)*('冬被-S级品'!$E$1:$AW$1=Z$1)*('冬被-S级品'!$E$2:$AW$10)),0)+IFERROR(SUMPRODUCT(('白止-S级品'!$A$2:$A$26=$B5)*('白止-S级品'!$D$1:$AV$1=Z$1)*('白止-S级品'!$D$2:$AV$26)),0)+IFERROR(SUMPRODUCT(('乐容-S级品'!$A$4:$A$32=$B5)*('乐容-S级品'!$L$3:$CA$3=Z$1)*('乐容-S级品'!$L$4:$CA$32)),0)</f>
      </c>
      <c r="AA5" s="280">
        <f>IFERROR(SUMPRODUCT(('控温被PRO-S级品'!$B$2:$B$10=$B5)*('控温被PRO-S级品'!$E$1:$BE$1=AA$1)*('控温被PRO-S级品'!$E$2:$BE$10)),0)+IFERROR(SUMPRODUCT(('冬被-S级品'!$B$2:$B$10=$B5)*('冬被-S级品'!$E$1:$AW$1=AA$1)*('冬被-S级品'!$E$2:$AW$10)),0)+IFERROR(SUMPRODUCT(('白止-S级品'!$A$2:$A$26=$B5)*('白止-S级品'!$D$1:$AV$1=AA$1)*('白止-S级品'!$D$2:$AV$26)),0)+IFERROR(SUMPRODUCT(('乐容-S级品'!$A$4:$A$32=$B5)*('乐容-S级品'!$L$3:$CA$3=AA$1)*('乐容-S级品'!$L$4:$CA$32)),0)</f>
      </c>
      <c r="AB5" s="280">
        <f>IFERROR(SUMPRODUCT(('控温被PRO-S级品'!$B$2:$B$10=$B5)*('控温被PRO-S级品'!$E$1:$BE$1=AB$1)*('控温被PRO-S级品'!$E$2:$BE$10)),0)+IFERROR(SUMPRODUCT(('冬被-S级品'!$B$2:$B$10=$B5)*('冬被-S级品'!$E$1:$AW$1=AB$1)*('冬被-S级品'!$E$2:$AW$10)),0)+IFERROR(SUMPRODUCT(('白止-S级品'!$A$2:$A$26=$B5)*('白止-S级品'!$D$1:$AV$1=AB$1)*('白止-S级品'!$D$2:$AV$26)),0)+IFERROR(SUMPRODUCT(('乐容-S级品'!$A$4:$A$32=$B5)*('乐容-S级品'!$L$3:$CA$3=AB$1)*('乐容-S级品'!$L$4:$CA$32)),0)</f>
      </c>
      <c r="AC5" s="280">
        <f>IFERROR(SUMPRODUCT(('控温被PRO-S级品'!$B$2:$B$10=$B5)*('控温被PRO-S级品'!$E$1:$BE$1=AC$1)*('控温被PRO-S级品'!$E$2:$BE$10)),0)+IFERROR(SUMPRODUCT(('冬被-S级品'!$B$2:$B$10=$B5)*('冬被-S级品'!$E$1:$AW$1=AC$1)*('冬被-S级品'!$E$2:$AW$10)),0)+IFERROR(SUMPRODUCT(('白止-S级品'!$A$2:$A$26=$B5)*('白止-S级品'!$D$1:$AV$1=AC$1)*('白止-S级品'!$D$2:$AV$26)),0)+IFERROR(SUMPRODUCT(('乐容-S级品'!$A$4:$A$32=$B5)*('乐容-S级品'!$L$3:$CA$3=AC$1)*('乐容-S级品'!$L$4:$CA$32)),0)</f>
      </c>
      <c r="AD5" s="280">
        <f>IFERROR(SUMPRODUCT(('控温被PRO-S级品'!$B$2:$B$10=$B5)*('控温被PRO-S级品'!$E$1:$BE$1=AD$1)*('控温被PRO-S级品'!$E$2:$BE$10)),0)+IFERROR(SUMPRODUCT(('冬被-S级品'!$B$2:$B$10=$B5)*('冬被-S级品'!$E$1:$AW$1=AD$1)*('冬被-S级品'!$E$2:$AW$10)),0)+IFERROR(SUMPRODUCT(('白止-S级品'!$A$2:$A$26=$B5)*('白止-S级品'!$D$1:$AV$1=AD$1)*('白止-S级品'!$D$2:$AV$26)),0)+IFERROR(SUMPRODUCT(('乐容-S级品'!$A$4:$A$32=$B5)*('乐容-S级品'!$L$3:$CA$3=AD$1)*('乐容-S级品'!$L$4:$CA$32)),0)</f>
      </c>
      <c r="AE5" s="280">
        <f>IFERROR(SUMPRODUCT(('控温被PRO-S级品'!$B$2:$B$10=$B5)*('控温被PRO-S级品'!$E$1:$BE$1=AE$1)*('控温被PRO-S级品'!$E$2:$BE$10)),0)+IFERROR(SUMPRODUCT(('冬被-S级品'!$B$2:$B$10=$B5)*('冬被-S级品'!$E$1:$AW$1=AE$1)*('冬被-S级品'!$E$2:$AW$10)),0)+IFERROR(SUMPRODUCT(('白止-S级品'!$A$2:$A$26=$B5)*('白止-S级品'!$D$1:$AV$1=AE$1)*('白止-S级品'!$D$2:$AV$26)),0)+IFERROR(SUMPRODUCT(('乐容-S级品'!$A$4:$A$32=$B5)*('乐容-S级品'!$L$3:$CA$3=AE$1)*('乐容-S级品'!$L$4:$CA$32)),0)</f>
      </c>
      <c r="AF5" s="280">
        <f>IFERROR(SUMPRODUCT(('控温被PRO-S级品'!$B$2:$B$10=$B5)*('控温被PRO-S级品'!$E$1:$BE$1=AF$1)*('控温被PRO-S级品'!$E$2:$BE$10)),0)+IFERROR(SUMPRODUCT(('冬被-S级品'!$B$2:$B$10=$B5)*('冬被-S级品'!$E$1:$AW$1=AF$1)*('冬被-S级品'!$E$2:$AW$10)),0)+IFERROR(SUMPRODUCT(('白止-S级品'!$A$2:$A$26=$B5)*('白止-S级品'!$D$1:$AV$1=AF$1)*('白止-S级品'!$D$2:$AV$26)),0)+IFERROR(SUMPRODUCT(('乐容-S级品'!$A$4:$A$32=$B5)*('乐容-S级品'!$L$3:$CA$3=AF$1)*('乐容-S级品'!$L$4:$CA$32)),0)</f>
      </c>
      <c r="AG5" s="280">
        <f>IFERROR(SUMPRODUCT(('控温被PRO-S级品'!$B$2:$B$10=$B5)*('控温被PRO-S级品'!$E$1:$BE$1=AG$1)*('控温被PRO-S级品'!$E$2:$BE$10)),0)+IFERROR(SUMPRODUCT(('冬被-S级品'!$B$2:$B$10=$B5)*('冬被-S级品'!$E$1:$AW$1=AG$1)*('冬被-S级品'!$E$2:$AW$10)),0)+IFERROR(SUMPRODUCT(('白止-S级品'!$A$2:$A$26=$B5)*('白止-S级品'!$D$1:$AV$1=AG$1)*('白止-S级品'!$D$2:$AV$26)),0)+IFERROR(SUMPRODUCT(('乐容-S级品'!$A$4:$A$32=$B5)*('乐容-S级品'!$L$3:$CA$3=AG$1)*('乐容-S级品'!$L$4:$CA$32)),0)</f>
      </c>
      <c r="AH5" s="280">
        <f>IFERROR(SUMPRODUCT(('控温被PRO-S级品'!$B$2:$B$10=$B5)*('控温被PRO-S级品'!$E$1:$BE$1=AH$1)*('控温被PRO-S级品'!$E$2:$BE$10)),0)+IFERROR(SUMPRODUCT(('冬被-S级品'!$B$2:$B$10=$B5)*('冬被-S级品'!$E$1:$AW$1=AH$1)*('冬被-S级品'!$E$2:$AW$10)),0)+IFERROR(SUMPRODUCT(('白止-S级品'!$A$2:$A$26=$B5)*('白止-S级品'!$D$1:$AV$1=AH$1)*('白止-S级品'!$D$2:$AV$26)),0)+IFERROR(SUMPRODUCT(('乐容-S级品'!$A$4:$A$32=$B5)*('乐容-S级品'!$L$3:$CA$3=AH$1)*('乐容-S级品'!$L$4:$CA$32)),0)</f>
      </c>
      <c r="AI5" s="280">
        <f>IFERROR(SUMPRODUCT(('控温被PRO-S级品'!$B$2:$B$10=$B5)*('控温被PRO-S级品'!$E$1:$BE$1=AI$1)*('控温被PRO-S级品'!$E$2:$BE$10)),0)+IFERROR(SUMPRODUCT(('冬被-S级品'!$B$2:$B$10=$B5)*('冬被-S级品'!$E$1:$AW$1=AI$1)*('冬被-S级品'!$E$2:$AW$10)),0)+IFERROR(SUMPRODUCT(('白止-S级品'!$A$2:$A$26=$B5)*('白止-S级品'!$D$1:$AV$1=AI$1)*('白止-S级品'!$D$2:$AV$26)),0)+IFERROR(SUMPRODUCT(('乐容-S级品'!$A$4:$A$32=$B5)*('乐容-S级品'!$L$3:$CA$3=AI$1)*('乐容-S级品'!$L$4:$CA$32)),0)</f>
      </c>
      <c r="AJ5" s="280">
        <f>IFERROR(SUMPRODUCT(('控温被PRO-S级品'!$B$2:$B$10=$B5)*('控温被PRO-S级品'!$E$1:$BE$1=AJ$1)*('控温被PRO-S级品'!$E$2:$BE$10)),0)+IFERROR(SUMPRODUCT(('冬被-S级品'!$B$2:$B$10=$B5)*('冬被-S级品'!$E$1:$AW$1=AJ$1)*('冬被-S级品'!$E$2:$AW$10)),0)+IFERROR(SUMPRODUCT(('白止-S级品'!$A$2:$A$26=$B5)*('白止-S级品'!$D$1:$AV$1=AJ$1)*('白止-S级品'!$D$2:$AV$26)),0)+IFERROR(SUMPRODUCT(('乐容-S级品'!$A$4:$A$32=$B5)*('乐容-S级品'!$L$3:$CA$3=AJ$1)*('乐容-S级品'!$L$4:$CA$32)),0)</f>
      </c>
      <c r="AK5" s="280">
        <f>IFERROR(SUMPRODUCT(('控温被PRO-S级品'!$B$2:$B$10=$B5)*('控温被PRO-S级品'!$E$1:$BE$1=AK$1)*('控温被PRO-S级品'!$E$2:$BE$10)),0)+IFERROR(SUMPRODUCT(('冬被-S级品'!$B$2:$B$10=$B5)*('冬被-S级品'!$E$1:$AW$1=AK$1)*('冬被-S级品'!$E$2:$AW$10)),0)+IFERROR(SUMPRODUCT(('白止-S级品'!$A$2:$A$26=$B5)*('白止-S级品'!$D$1:$AV$1=AK$1)*('白止-S级品'!$D$2:$AV$26)),0)+IFERROR(SUMPRODUCT(('乐容-S级品'!$A$4:$A$32=$B5)*('乐容-S级品'!$L$3:$CA$3=AK$1)*('乐容-S级品'!$L$4:$CA$32)),0)</f>
      </c>
      <c r="AL5" s="280">
        <f>IFERROR(SUMPRODUCT(('控温被PRO-S级品'!$B$2:$B$10=$B5)*('控温被PRO-S级品'!$E$1:$BE$1=AL$1)*('控温被PRO-S级品'!$E$2:$BE$10)),0)+IFERROR(SUMPRODUCT(('冬被-S级品'!$B$2:$B$10=$B5)*('冬被-S级品'!$E$1:$AW$1=AL$1)*('冬被-S级品'!$E$2:$AW$10)),0)+IFERROR(SUMPRODUCT(('白止-S级品'!$A$2:$A$26=$B5)*('白止-S级品'!$D$1:$AV$1=AL$1)*('白止-S级品'!$D$2:$AV$26)),0)+IFERROR(SUMPRODUCT(('乐容-S级品'!$A$4:$A$32=$B5)*('乐容-S级品'!$L$3:$CA$3=AL$1)*('乐容-S级品'!$L$4:$CA$32)),0)</f>
      </c>
      <c r="AM5" s="280">
        <f>IFERROR(SUMPRODUCT(('控温被PRO-S级品'!$B$2:$B$10=$B5)*('控温被PRO-S级品'!$E$1:$BE$1=AM$1)*('控温被PRO-S级品'!$E$2:$BE$10)),0)+IFERROR(SUMPRODUCT(('冬被-S级品'!$B$2:$B$10=$B5)*('冬被-S级品'!$E$1:$AW$1=AM$1)*('冬被-S级品'!$E$2:$AW$10)),0)+IFERROR(SUMPRODUCT(('白止-S级品'!$A$2:$A$26=$B5)*('白止-S级品'!$D$1:$AV$1=AM$1)*('白止-S级品'!$D$2:$AV$26)),0)+IFERROR(SUMPRODUCT(('乐容-S级品'!$A$4:$A$32=$B5)*('乐容-S级品'!$L$3:$CA$3=AM$1)*('乐容-S级品'!$L$4:$CA$32)),0)</f>
      </c>
      <c r="AN5" s="280">
        <f>IFERROR(SUMPRODUCT(('控温被PRO-S级品'!$B$2:$B$10=$B5)*('控温被PRO-S级品'!$E$1:$BE$1=AN$1)*('控温被PRO-S级品'!$E$2:$BE$10)),0)+IFERROR(SUMPRODUCT(('冬被-S级品'!$B$2:$B$10=$B5)*('冬被-S级品'!$E$1:$AW$1=AN$1)*('冬被-S级品'!$E$2:$AW$10)),0)+IFERROR(SUMPRODUCT(('白止-S级品'!$A$2:$A$26=$B5)*('白止-S级品'!$D$1:$AV$1=AN$1)*('白止-S级品'!$D$2:$AV$26)),0)+IFERROR(SUMPRODUCT(('乐容-S级品'!$A$4:$A$32=$B5)*('乐容-S级品'!$L$3:$CA$3=AN$1)*('乐容-S级品'!$L$4:$CA$32)),0)</f>
      </c>
      <c r="AO5" s="280">
        <f>IFERROR(SUMPRODUCT(('控温被PRO-S级品'!$B$2:$B$10=$B5)*('控温被PRO-S级品'!$E$1:$BE$1=AO$1)*('控温被PRO-S级品'!$E$2:$BE$10)),0)+IFERROR(SUMPRODUCT(('冬被-S级品'!$B$2:$B$10=$B5)*('冬被-S级品'!$E$1:$AW$1=AO$1)*('冬被-S级品'!$E$2:$AW$10)),0)+IFERROR(SUMPRODUCT(('白止-S级品'!$A$2:$A$26=$B5)*('白止-S级品'!$D$1:$AV$1=AO$1)*('白止-S级品'!$D$2:$AV$26)),0)+IFERROR(SUMPRODUCT(('乐容-S级品'!$A$4:$A$32=$B5)*('乐容-S级品'!$L$3:$CA$3=AO$1)*('乐容-S级品'!$L$4:$CA$32)),0)</f>
      </c>
      <c r="AP5" s="280">
        <f>IFERROR(SUMPRODUCT(('控温被PRO-S级品'!$B$2:$B$10=$B5)*('控温被PRO-S级品'!$E$1:$BE$1=AP$1)*('控温被PRO-S级品'!$E$2:$BE$10)),0)+IFERROR(SUMPRODUCT(('冬被-S级品'!$B$2:$B$10=$B5)*('冬被-S级品'!$E$1:$AW$1=AP$1)*('冬被-S级品'!$E$2:$AW$10)),0)+IFERROR(SUMPRODUCT(('白止-S级品'!$A$2:$A$26=$B5)*('白止-S级品'!$D$1:$AV$1=AP$1)*('白止-S级品'!$D$2:$AV$26)),0)+IFERROR(SUMPRODUCT(('乐容-S级品'!$A$4:$A$32=$B5)*('乐容-S级品'!$L$3:$CA$3=AP$1)*('乐容-S级品'!$L$4:$CA$32)),0)</f>
      </c>
      <c r="AQ5" s="280">
        <f>IFERROR(SUMPRODUCT(('控温被PRO-S级品'!$B$2:$B$10=$B5)*('控温被PRO-S级品'!$E$1:$BE$1=AQ$1)*('控温被PRO-S级品'!$E$2:$BE$10)),0)+IFERROR(SUMPRODUCT(('冬被-S级品'!$B$2:$B$10=$B5)*('冬被-S级品'!$E$1:$AW$1=AQ$1)*('冬被-S级品'!$E$2:$AW$10)),0)+IFERROR(SUMPRODUCT(('白止-S级品'!$A$2:$A$26=$B5)*('白止-S级品'!$D$1:$AV$1=AQ$1)*('白止-S级品'!$D$2:$AV$26)),0)+IFERROR(SUMPRODUCT(('乐容-S级品'!$A$4:$A$32=$B5)*('乐容-S级品'!$L$3:$CA$3=AQ$1)*('乐容-S级品'!$L$4:$CA$32)),0)</f>
      </c>
      <c r="AR5" s="280">
        <f>IFERROR(SUMPRODUCT(('控温被PRO-S级品'!$B$2:$B$10=$B5)*('控温被PRO-S级品'!$E$1:$BE$1=AR$1)*('控温被PRO-S级品'!$E$2:$BE$10)),0)+IFERROR(SUMPRODUCT(('冬被-S级品'!$B$2:$B$10=$B5)*('冬被-S级品'!$E$1:$AW$1=AR$1)*('冬被-S级品'!$E$2:$AW$10)),0)+IFERROR(SUMPRODUCT(('白止-S级品'!$A$2:$A$26=$B5)*('白止-S级品'!$D$1:$AV$1=AR$1)*('白止-S级品'!$D$2:$AV$26)),0)+IFERROR(SUMPRODUCT(('乐容-S级品'!$A$4:$A$32=$B5)*('乐容-S级品'!$L$3:$CA$3=AR$1)*('乐容-S级品'!$L$4:$CA$32)),0)</f>
      </c>
      <c r="AS5" s="280">
        <f>IFERROR(SUMPRODUCT(('控温被PRO-S级品'!$B$2:$B$10=$B5)*('控温被PRO-S级品'!$E$1:$BE$1=AS$1)*('控温被PRO-S级品'!$E$2:$BE$10)),0)+IFERROR(SUMPRODUCT(('冬被-S级品'!$B$2:$B$10=$B5)*('冬被-S级品'!$E$1:$AW$1=AS$1)*('冬被-S级品'!$E$2:$AW$10)),0)+IFERROR(SUMPRODUCT(('白止-S级品'!$A$2:$A$26=$B5)*('白止-S级品'!$D$1:$AV$1=AS$1)*('白止-S级品'!$D$2:$AV$26)),0)+IFERROR(SUMPRODUCT(('乐容-S级品'!$A$4:$A$32=$B5)*('乐容-S级品'!$L$3:$CA$3=AS$1)*('乐容-S级品'!$L$4:$CA$32)),0)</f>
      </c>
      <c r="AT5" s="280">
        <f>IFERROR(SUMPRODUCT(('控温被PRO-S级品'!$B$2:$B$10=$B5)*('控温被PRO-S级品'!$E$1:$BE$1=AT$1)*('控温被PRO-S级品'!$E$2:$BE$10)),0)+IFERROR(SUMPRODUCT(('冬被-S级品'!$B$2:$B$10=$B5)*('冬被-S级品'!$E$1:$AW$1=AT$1)*('冬被-S级品'!$E$2:$AW$10)),0)+IFERROR(SUMPRODUCT(('白止-S级品'!$A$2:$A$26=$B5)*('白止-S级品'!$D$1:$AV$1=AT$1)*('白止-S级品'!$D$2:$AV$26)),0)+IFERROR(SUMPRODUCT(('乐容-S级品'!$A$4:$A$32=$B5)*('乐容-S级品'!$L$3:$CA$3=AT$1)*('乐容-S级品'!$L$4:$CA$32)),0)</f>
      </c>
      <c r="AU5" s="280">
        <f>IFERROR(SUMPRODUCT(('控温被PRO-S级品'!$B$2:$B$10=$B5)*('控温被PRO-S级品'!$E$1:$BE$1=AU$1)*('控温被PRO-S级品'!$E$2:$BE$10)),0)+IFERROR(SUMPRODUCT(('冬被-S级品'!$B$2:$B$10=$B5)*('冬被-S级品'!$E$1:$AW$1=AU$1)*('冬被-S级品'!$E$2:$AW$10)),0)+IFERROR(SUMPRODUCT(('白止-S级品'!$A$2:$A$26=$B5)*('白止-S级品'!$D$1:$AV$1=AU$1)*('白止-S级品'!$D$2:$AV$26)),0)+IFERROR(SUMPRODUCT(('乐容-S级品'!$A$4:$A$32=$B5)*('乐容-S级品'!$L$3:$CA$3=AU$1)*('乐容-S级品'!$L$4:$CA$32)),0)</f>
      </c>
      <c r="AV5" s="280">
        <f>IFERROR(SUMPRODUCT(('控温被PRO-S级品'!$B$2:$B$10=$B5)*('控温被PRO-S级品'!$E$1:$BE$1=AV$1)*('控温被PRO-S级品'!$E$2:$BE$10)),0)+IFERROR(SUMPRODUCT(('冬被-S级品'!$B$2:$B$10=$B5)*('冬被-S级品'!$E$1:$AW$1=AV$1)*('冬被-S级品'!$E$2:$AW$10)),0)+IFERROR(SUMPRODUCT(('白止-S级品'!$A$2:$A$26=$B5)*('白止-S级品'!$D$1:$AV$1=AV$1)*('白止-S级品'!$D$2:$AV$26)),0)+IFERROR(SUMPRODUCT(('乐容-S级品'!$A$4:$A$32=$B5)*('乐容-S级品'!$L$3:$CA$3=AV$1)*('乐容-S级品'!$L$4:$CA$32)),0)</f>
      </c>
      <c r="AW5" s="280">
        <f>IFERROR(SUMPRODUCT(('控温被PRO-S级品'!$B$2:$B$10=$B5)*('控温被PRO-S级品'!$E$1:$BE$1=AW$1)*('控温被PRO-S级品'!$E$2:$BE$10)),0)+IFERROR(SUMPRODUCT(('冬被-S级品'!$B$2:$B$10=$B5)*('冬被-S级品'!$E$1:$AW$1=AW$1)*('冬被-S级品'!$E$2:$AW$10)),0)+IFERROR(SUMPRODUCT(('白止-S级品'!$A$2:$A$26=$B5)*('白止-S级品'!$D$1:$AV$1=AW$1)*('白止-S级品'!$D$2:$AV$26)),0)+IFERROR(SUMPRODUCT(('乐容-S级品'!$A$4:$A$32=$B5)*('乐容-S级品'!$L$3:$CA$3=AW$1)*('乐容-S级品'!$L$4:$CA$32)),0)</f>
      </c>
      <c r="AX5" s="280">
        <f>IFERROR(SUMPRODUCT(('控温被PRO-S级品'!$B$2:$B$10=$B5)*('控温被PRO-S级品'!$E$1:$BE$1=AX$1)*('控温被PRO-S级品'!$E$2:$BE$10)),0)+IFERROR(SUMPRODUCT(('冬被-S级品'!$B$2:$B$10=$B5)*('冬被-S级品'!$E$1:$AW$1=AX$1)*('冬被-S级品'!$E$2:$AW$10)),0)+IFERROR(SUMPRODUCT(('白止-S级品'!$A$2:$A$26=$B5)*('白止-S级品'!$D$1:$AV$1=AX$1)*('白止-S级品'!$D$2:$AV$26)),0)+IFERROR(SUMPRODUCT(('乐容-S级品'!$A$4:$A$32=$B5)*('乐容-S级品'!$L$3:$CA$3=AX$1)*('乐容-S级品'!$L$4:$CA$32)),0)</f>
      </c>
      <c r="AY5" s="280">
        <f>IFERROR(SUMPRODUCT(('控温被PRO-S级品'!$B$2:$B$10=$B5)*('控温被PRO-S级品'!$E$1:$BE$1=AY$1)*('控温被PRO-S级品'!$E$2:$BE$10)),0)+IFERROR(SUMPRODUCT(('冬被-S级品'!$B$2:$B$10=$B5)*('冬被-S级品'!$E$1:$AW$1=AY$1)*('冬被-S级品'!$E$2:$AW$10)),0)+IFERROR(SUMPRODUCT(('白止-S级品'!$A$2:$A$26=$B5)*('白止-S级品'!$D$1:$AV$1=AY$1)*('白止-S级品'!$D$2:$AV$26)),0)+IFERROR(SUMPRODUCT(('乐容-S级品'!$A$4:$A$32=$B5)*('乐容-S级品'!$L$3:$CA$3=AY$1)*('乐容-S级品'!$L$4:$CA$32)),0)</f>
      </c>
      <c r="AZ5" s="280">
        <f>IFERROR(SUMPRODUCT(('控温被PRO-S级品'!$B$2:$B$10=$B5)*('控温被PRO-S级品'!$E$1:$BE$1=AZ$1)*('控温被PRO-S级品'!$E$2:$BE$10)),0)+IFERROR(SUMPRODUCT(('冬被-S级品'!$B$2:$B$10=$B5)*('冬被-S级品'!$E$1:$AW$1=AZ$1)*('冬被-S级品'!$E$2:$AW$10)),0)+IFERROR(SUMPRODUCT(('白止-S级品'!$A$2:$A$26=$B5)*('白止-S级品'!$D$1:$AV$1=AZ$1)*('白止-S级品'!$D$2:$AV$26)),0)+IFERROR(SUMPRODUCT(('乐容-S级品'!$A$4:$A$32=$B5)*('乐容-S级品'!$L$3:$CA$3=AZ$1)*('乐容-S级品'!$L$4:$CA$32)),0)</f>
      </c>
      <c r="BA5" s="280">
        <f>IFERROR(SUMPRODUCT(('控温被PRO-S级品'!$B$2:$B$10=$B5)*('控温被PRO-S级品'!$E$1:$BE$1=BA$1)*('控温被PRO-S级品'!$E$2:$BE$10)),0)+IFERROR(SUMPRODUCT(('冬被-S级品'!$B$2:$B$10=$B5)*('冬被-S级品'!$E$1:$AW$1=BA$1)*('冬被-S级品'!$E$2:$AW$10)),0)+IFERROR(SUMPRODUCT(('白止-S级品'!$A$2:$A$26=$B5)*('白止-S级品'!$D$1:$AV$1=BA$1)*('白止-S级品'!$D$2:$AV$26)),0)+IFERROR(SUMPRODUCT(('乐容-S级品'!$A$4:$A$32=$B5)*('乐容-S级品'!$L$3:$CA$3=BA$1)*('乐容-S级品'!$L$4:$CA$32)),0)</f>
      </c>
      <c r="BB5" s="280">
        <f>IFERROR(SUMPRODUCT(('控温被PRO-S级品'!$B$2:$B$10=$B5)*('控温被PRO-S级品'!$E$1:$BE$1=BB$1)*('控温被PRO-S级品'!$E$2:$BE$10)),0)+IFERROR(SUMPRODUCT(('冬被-S级品'!$B$2:$B$10=$B5)*('冬被-S级品'!$E$1:$AW$1=BB$1)*('冬被-S级品'!$E$2:$AW$10)),0)+IFERROR(SUMPRODUCT(('白止-S级品'!$A$2:$A$26=$B5)*('白止-S级品'!$D$1:$AV$1=BB$1)*('白止-S级品'!$D$2:$AV$26)),0)+IFERROR(SUMPRODUCT(('乐容-S级品'!$A$4:$A$32=$B5)*('乐容-S级品'!$L$3:$CA$3=BB$1)*('乐容-S级品'!$L$4:$CA$32)),0)</f>
      </c>
      <c r="BC5" s="280">
        <f>IFERROR(SUMPRODUCT(('控温被PRO-S级品'!$B$2:$B$10=$B5)*('控温被PRO-S级品'!$E$1:$BE$1=BC$1)*('控温被PRO-S级品'!$E$2:$BE$10)),0)+IFERROR(SUMPRODUCT(('冬被-S级品'!$B$2:$B$10=$B5)*('冬被-S级品'!$E$1:$AW$1=BC$1)*('冬被-S级品'!$E$2:$AW$10)),0)+IFERROR(SUMPRODUCT(('白止-S级品'!$A$2:$A$26=$B5)*('白止-S级品'!$D$1:$AV$1=BC$1)*('白止-S级品'!$D$2:$AV$26)),0)+IFERROR(SUMPRODUCT(('乐容-S级品'!$A$4:$A$32=$B5)*('乐容-S级品'!$L$3:$CA$3=BC$1)*('乐容-S级品'!$L$4:$CA$32)),0)</f>
      </c>
      <c r="BD5" s="280">
        <f>IFERROR(SUMPRODUCT(('控温被PRO-S级品'!$B$2:$B$10=$B5)*('控温被PRO-S级品'!$E$1:$BE$1=BD$1)*('控温被PRO-S级品'!$E$2:$BE$10)),0)+IFERROR(SUMPRODUCT(('冬被-S级品'!$B$2:$B$10=$B5)*('冬被-S级品'!$E$1:$AW$1=BD$1)*('冬被-S级品'!$E$2:$AW$10)),0)+IFERROR(SUMPRODUCT(('白止-S级品'!$A$2:$A$26=$B5)*('白止-S级品'!$D$1:$AV$1=BD$1)*('白止-S级品'!$D$2:$AV$26)),0)+IFERROR(SUMPRODUCT(('乐容-S级品'!$A$4:$A$32=$B5)*('乐容-S级品'!$L$3:$CA$3=BD$1)*('乐容-S级品'!$L$4:$CA$32)),0)</f>
      </c>
      <c r="BE5" s="280">
        <f>IFERROR(SUMPRODUCT(('控温被PRO-S级品'!$B$2:$B$10=$B5)*('控温被PRO-S级品'!$E$1:$BE$1=BE$1)*('控温被PRO-S级品'!$E$2:$BE$10)),0)+IFERROR(SUMPRODUCT(('冬被-S级品'!$B$2:$B$10=$B5)*('冬被-S级品'!$E$1:$AW$1=BE$1)*('冬被-S级品'!$E$2:$AW$10)),0)+IFERROR(SUMPRODUCT(('白止-S级品'!$A$2:$A$26=$B5)*('白止-S级品'!$D$1:$AV$1=BE$1)*('白止-S级品'!$D$2:$AV$26)),0)+IFERROR(SUMPRODUCT(('乐容-S级品'!$A$4:$A$32=$B5)*('乐容-S级品'!$L$3:$CA$3=BE$1)*('乐容-S级品'!$L$4:$CA$32)),0)</f>
      </c>
      <c r="BF5" s="280">
        <f>IFERROR(SUMPRODUCT(('控温被PRO-S级品'!$B$2:$B$10=$B5)*('控温被PRO-S级品'!$E$1:$BE$1=BF$1)*('控温被PRO-S级品'!$E$2:$BE$10)),0)+IFERROR(SUMPRODUCT(('冬被-S级品'!$B$2:$B$10=$B5)*('冬被-S级品'!$E$1:$AW$1=BF$1)*('冬被-S级品'!$E$2:$AW$10)),0)+IFERROR(SUMPRODUCT(('白止-S级品'!$A$2:$A$26=$B5)*('白止-S级品'!$D$1:$AV$1=BF$1)*('白止-S级品'!$D$2:$AV$26)),0)+IFERROR(SUMPRODUCT(('乐容-S级品'!$A$4:$A$32=$B5)*('乐容-S级品'!$L$3:$CA$3=BF$1)*('乐容-S级品'!$L$4:$CA$32)),0)</f>
      </c>
      <c r="BG5" s="280">
        <f>IFERROR(SUMPRODUCT(('控温被PRO-S级品'!$B$2:$B$10=$B5)*('控温被PRO-S级品'!$E$1:$BE$1=BG$1)*('控温被PRO-S级品'!$E$2:$BE$10)),0)+IFERROR(SUMPRODUCT(('冬被-S级品'!$B$2:$B$10=$B5)*('冬被-S级品'!$E$1:$AW$1=BG$1)*('冬被-S级品'!$E$2:$AW$10)),0)+IFERROR(SUMPRODUCT(('白止-S级品'!$A$2:$A$26=$B5)*('白止-S级品'!$D$1:$AV$1=BG$1)*('白止-S级品'!$D$2:$AV$26)),0)+IFERROR(SUMPRODUCT(('乐容-S级品'!$A$4:$A$32=$B5)*('乐容-S级品'!$L$3:$CA$3=BG$1)*('乐容-S级品'!$L$4:$CA$32)),0)</f>
      </c>
      <c r="BH5" s="280">
        <f>IFERROR(SUMPRODUCT(('控温被PRO-S级品'!$B$2:$B$10=$B5)*('控温被PRO-S级品'!$E$1:$BE$1=BH$1)*('控温被PRO-S级品'!$E$2:$BE$10)),0)+IFERROR(SUMPRODUCT(('冬被-S级品'!$B$2:$B$10=$B5)*('冬被-S级品'!$E$1:$AW$1=BH$1)*('冬被-S级品'!$E$2:$AW$10)),0)+IFERROR(SUMPRODUCT(('白止-S级品'!$A$2:$A$26=$B5)*('白止-S级品'!$D$1:$AV$1=BH$1)*('白止-S级品'!$D$2:$AV$26)),0)+IFERROR(SUMPRODUCT(('乐容-S级品'!$A$4:$A$32=$B5)*('乐容-S级品'!$L$3:$CA$3=BH$1)*('乐容-S级品'!$L$4:$CA$32)),0)</f>
      </c>
      <c r="BI5" s="280">
        <f>IFERROR(SUMPRODUCT(('控温被PRO-S级品'!$B$2:$B$10=$B5)*('控温被PRO-S级品'!$E$1:$BE$1=BI$1)*('控温被PRO-S级品'!$E$2:$BE$10)),0)+IFERROR(SUMPRODUCT(('冬被-S级品'!$B$2:$B$10=$B5)*('冬被-S级品'!$E$1:$AW$1=BI$1)*('冬被-S级品'!$E$2:$AW$10)),0)+IFERROR(SUMPRODUCT(('白止-S级品'!$A$2:$A$26=$B5)*('白止-S级品'!$D$1:$AV$1=BI$1)*('白止-S级品'!$D$2:$AV$26)),0)+IFERROR(SUMPRODUCT(('乐容-S级品'!$A$4:$A$32=$B5)*('乐容-S级品'!$L$3:$CA$3=BI$1)*('乐容-S级品'!$L$4:$CA$32)),0)</f>
      </c>
      <c r="BJ5" s="280">
        <f>IFERROR(SUMPRODUCT(('控温被PRO-S级品'!$B$2:$B$10=$B5)*('控温被PRO-S级品'!$E$1:$BE$1=BJ$1)*('控温被PRO-S级品'!$E$2:$BE$10)),0)+IFERROR(SUMPRODUCT(('冬被-S级品'!$B$2:$B$10=$B5)*('冬被-S级品'!$E$1:$AW$1=BJ$1)*('冬被-S级品'!$E$2:$AW$10)),0)+IFERROR(SUMPRODUCT(('白止-S级品'!$A$2:$A$26=$B5)*('白止-S级品'!$D$1:$AV$1=BJ$1)*('白止-S级品'!$D$2:$AV$26)),0)+IFERROR(SUMPRODUCT(('乐容-S级品'!$A$4:$A$32=$B5)*('乐容-S级品'!$L$3:$CA$3=BJ$1)*('乐容-S级品'!$L$4:$CA$32)),0)</f>
      </c>
      <c r="BK5" s="280">
        <f>IFERROR(SUMPRODUCT(('控温被PRO-S级品'!$B$2:$B$10=$B5)*('控温被PRO-S级品'!$E$1:$BE$1=BK$1)*('控温被PRO-S级品'!$E$2:$BE$10)),0)+IFERROR(SUMPRODUCT(('冬被-S级品'!$B$2:$B$10=$B5)*('冬被-S级品'!$E$1:$AW$1=BK$1)*('冬被-S级品'!$E$2:$AW$10)),0)+IFERROR(SUMPRODUCT(('白止-S级品'!$A$2:$A$26=$B5)*('白止-S级品'!$D$1:$AV$1=BK$1)*('白止-S级品'!$D$2:$AV$26)),0)+IFERROR(SUMPRODUCT(('乐容-S级品'!$A$4:$A$32=$B5)*('乐容-S级品'!$L$3:$CA$3=BK$1)*('乐容-S级品'!$L$4:$CA$32)),0)</f>
      </c>
      <c r="BL5" s="280">
        <f>IFERROR(SUMPRODUCT(('控温被PRO-S级品'!$B$2:$B$10=$B5)*('控温被PRO-S级品'!$E$1:$BE$1=BL$1)*('控温被PRO-S级品'!$E$2:$BE$10)),0)+IFERROR(SUMPRODUCT(('冬被-S级品'!$B$2:$B$10=$B5)*('冬被-S级品'!$E$1:$AW$1=BL$1)*('冬被-S级品'!$E$2:$AW$10)),0)+IFERROR(SUMPRODUCT(('白止-S级品'!$A$2:$A$26=$B5)*('白止-S级品'!$D$1:$AV$1=BL$1)*('白止-S级品'!$D$2:$AV$26)),0)+IFERROR(SUMPRODUCT(('乐容-S级品'!$A$4:$A$32=$B5)*('乐容-S级品'!$L$3:$CA$3=BL$1)*('乐容-S级品'!$L$4:$CA$32)),0)</f>
      </c>
      <c r="BM5" s="280">
        <f>IFERROR(SUMPRODUCT(('控温被PRO-S级品'!$B$2:$B$10=$B5)*('控温被PRO-S级品'!$E$1:$BE$1=BM$1)*('控温被PRO-S级品'!$E$2:$BE$10)),0)+IFERROR(SUMPRODUCT(('冬被-S级品'!$B$2:$B$10=$B5)*('冬被-S级品'!$E$1:$AW$1=BM$1)*('冬被-S级品'!$E$2:$AW$10)),0)+IFERROR(SUMPRODUCT(('白止-S级品'!$A$2:$A$26=$B5)*('白止-S级品'!$D$1:$AV$1=BM$1)*('白止-S级品'!$D$2:$AV$26)),0)+IFERROR(SUMPRODUCT(('乐容-S级品'!$A$4:$A$32=$B5)*('乐容-S级品'!$L$3:$CA$3=BM$1)*('乐容-S级品'!$L$4:$CA$32)),0)</f>
      </c>
      <c r="BN5" s="280">
        <f>IFERROR(SUMPRODUCT(('控温被PRO-S级品'!$B$2:$B$10=$B5)*('控温被PRO-S级品'!$E$1:$BE$1=BN$1)*('控温被PRO-S级品'!$E$2:$BE$10)),0)+IFERROR(SUMPRODUCT(('冬被-S级品'!$B$2:$B$10=$B5)*('冬被-S级品'!$E$1:$AW$1=BN$1)*('冬被-S级品'!$E$2:$AW$10)),0)+IFERROR(SUMPRODUCT(('白止-S级品'!$A$2:$A$26=$B5)*('白止-S级品'!$D$1:$AV$1=BN$1)*('白止-S级品'!$D$2:$AV$26)),0)+IFERROR(SUMPRODUCT(('乐容-S级品'!$A$4:$A$32=$B5)*('乐容-S级品'!$L$3:$CA$3=BN$1)*('乐容-S级品'!$L$4:$CA$32)),0)</f>
      </c>
      <c r="BO5" s="280">
        <f>IFERROR(SUMPRODUCT(('控温被PRO-S级品'!$B$2:$B$10=$B5)*('控温被PRO-S级品'!$E$1:$BE$1=BO$1)*('控温被PRO-S级品'!$E$2:$BE$10)),0)+IFERROR(SUMPRODUCT(('冬被-S级品'!$B$2:$B$10=$B5)*('冬被-S级品'!$E$1:$AW$1=BO$1)*('冬被-S级品'!$E$2:$AW$10)),0)+IFERROR(SUMPRODUCT(('白止-S级品'!$A$2:$A$26=$B5)*('白止-S级品'!$D$1:$AV$1=BO$1)*('白止-S级品'!$D$2:$AV$26)),0)+IFERROR(SUMPRODUCT(('乐容-S级品'!$A$4:$A$32=$B5)*('乐容-S级品'!$L$3:$CA$3=BO$1)*('乐容-S级品'!$L$4:$CA$32)),0)</f>
      </c>
      <c r="BP5" s="280">
        <f>IFERROR(SUMPRODUCT(('控温被PRO-S级品'!$B$2:$B$10=$B5)*('控温被PRO-S级品'!$E$1:$BE$1=BP$1)*('控温被PRO-S级品'!$E$2:$BE$10)),0)+IFERROR(SUMPRODUCT(('冬被-S级品'!$B$2:$B$10=$B5)*('冬被-S级品'!$E$1:$AW$1=BP$1)*('冬被-S级品'!$E$2:$AW$10)),0)+IFERROR(SUMPRODUCT(('白止-S级品'!$A$2:$A$26=$B5)*('白止-S级品'!$D$1:$AV$1=BP$1)*('白止-S级品'!$D$2:$AV$26)),0)+IFERROR(SUMPRODUCT(('乐容-S级品'!$A$4:$A$32=$B5)*('乐容-S级品'!$L$3:$CA$3=BP$1)*('乐容-S级品'!$L$4:$CA$32)),0)</f>
      </c>
      <c r="BQ5" s="280">
        <f>IFERROR(SUMPRODUCT(('控温被PRO-S级品'!$B$2:$B$10=$B5)*('控温被PRO-S级品'!$E$1:$BE$1=BQ$1)*('控温被PRO-S级品'!$E$2:$BE$10)),0)+IFERROR(SUMPRODUCT(('冬被-S级品'!$B$2:$B$10=$B5)*('冬被-S级品'!$E$1:$AW$1=BQ$1)*('冬被-S级品'!$E$2:$AW$10)),0)+IFERROR(SUMPRODUCT(('白止-S级品'!$A$2:$A$26=$B5)*('白止-S级品'!$D$1:$AV$1=BQ$1)*('白止-S级品'!$D$2:$AV$26)),0)+IFERROR(SUMPRODUCT(('乐容-S级品'!$A$4:$A$32=$B5)*('乐容-S级品'!$L$3:$CA$3=BQ$1)*('乐容-S级品'!$L$4:$CA$32)),0)</f>
      </c>
      <c r="BR5" s="280">
        <f>IFERROR(SUMPRODUCT(('控温被PRO-S级品'!$B$2:$B$10=$B5)*('控温被PRO-S级品'!$E$1:$BE$1=BR$1)*('控温被PRO-S级品'!$E$2:$BE$10)),0)+IFERROR(SUMPRODUCT(('冬被-S级品'!$B$2:$B$10=$B5)*('冬被-S级品'!$E$1:$AW$1=BR$1)*('冬被-S级品'!$E$2:$AW$10)),0)+IFERROR(SUMPRODUCT(('白止-S级品'!$A$2:$A$26=$B5)*('白止-S级品'!$D$1:$AV$1=BR$1)*('白止-S级品'!$D$2:$AV$26)),0)+IFERROR(SUMPRODUCT(('乐容-S级品'!$A$4:$A$32=$B5)*('乐容-S级品'!$L$3:$CA$3=BR$1)*('乐容-S级品'!$L$4:$CA$32)),0)</f>
      </c>
      <c r="BS5" s="280">
        <f>IFERROR(SUMPRODUCT(('控温被PRO-S级品'!$B$2:$B$10=$B5)*('控温被PRO-S级品'!$E$1:$BE$1=BS$1)*('控温被PRO-S级品'!$E$2:$BE$10)),0)+IFERROR(SUMPRODUCT(('冬被-S级品'!$B$2:$B$10=$B5)*('冬被-S级品'!$E$1:$AW$1=BS$1)*('冬被-S级品'!$E$2:$AW$10)),0)+IFERROR(SUMPRODUCT(('白止-S级品'!$A$2:$A$26=$B5)*('白止-S级品'!$D$1:$AV$1=BS$1)*('白止-S级品'!$D$2:$AV$26)),0)+IFERROR(SUMPRODUCT(('乐容-S级品'!$A$4:$A$32=$B5)*('乐容-S级品'!$L$3:$CA$3=BS$1)*('乐容-S级品'!$L$4:$CA$32)),0)</f>
      </c>
      <c r="BT5" s="280">
        <f>IFERROR(SUMPRODUCT(('控温被PRO-S级品'!$B$2:$B$10=$B5)*('控温被PRO-S级品'!$E$1:$BE$1=BT$1)*('控温被PRO-S级品'!$E$2:$BE$10)),0)+IFERROR(SUMPRODUCT(('冬被-S级品'!$B$2:$B$10=$B5)*('冬被-S级品'!$E$1:$AW$1=BT$1)*('冬被-S级品'!$E$2:$AW$10)),0)+IFERROR(SUMPRODUCT(('白止-S级品'!$A$2:$A$26=$B5)*('白止-S级品'!$D$1:$AV$1=BT$1)*('白止-S级品'!$D$2:$AV$26)),0)+IFERROR(SUMPRODUCT(('乐容-S级品'!$A$4:$A$32=$B5)*('乐容-S级品'!$L$3:$CA$3=BT$1)*('乐容-S级品'!$L$4:$CA$32)),0)</f>
      </c>
      <c r="BU5" s="280">
        <f>IFERROR(SUMPRODUCT(('控温被PRO-S级品'!$B$2:$B$10=$B5)*('控温被PRO-S级品'!$E$1:$BE$1=BU$1)*('控温被PRO-S级品'!$E$2:$BE$10)),0)+IFERROR(SUMPRODUCT(('冬被-S级品'!$B$2:$B$10=$B5)*('冬被-S级品'!$E$1:$AW$1=BU$1)*('冬被-S级品'!$E$2:$AW$10)),0)+IFERROR(SUMPRODUCT(('白止-S级品'!$A$2:$A$26=$B5)*('白止-S级品'!$D$1:$AV$1=BU$1)*('白止-S级品'!$D$2:$AV$26)),0)+IFERROR(SUMPRODUCT(('乐容-S级品'!$A$4:$A$32=$B5)*('乐容-S级品'!$L$3:$CA$3=BU$1)*('乐容-S级品'!$L$4:$CA$32)),0)</f>
      </c>
      <c r="BV5" s="280">
        <f>IFERROR(SUMPRODUCT(('控温被PRO-S级品'!$B$2:$B$10=$B5)*('控温被PRO-S级品'!$E$1:$BE$1=BV$1)*('控温被PRO-S级品'!$E$2:$BE$10)),0)+IFERROR(SUMPRODUCT(('冬被-S级品'!$B$2:$B$10=$B5)*('冬被-S级品'!$E$1:$AW$1=BV$1)*('冬被-S级品'!$E$2:$AW$10)),0)+IFERROR(SUMPRODUCT(('白止-S级品'!$A$2:$A$26=$B5)*('白止-S级品'!$D$1:$AV$1=BV$1)*('白止-S级品'!$D$2:$AV$26)),0)+IFERROR(SUMPRODUCT(('乐容-S级品'!$A$4:$A$32=$B5)*('乐容-S级品'!$L$3:$CA$3=BV$1)*('乐容-S级品'!$L$4:$CA$32)),0)</f>
      </c>
      <c r="BW5" s="280">
        <f>IFERROR(SUMPRODUCT(('控温被PRO-S级品'!$B$2:$B$10=$B5)*('控温被PRO-S级品'!$E$1:$BE$1=BW$1)*('控温被PRO-S级品'!$E$2:$BE$10)),0)+IFERROR(SUMPRODUCT(('冬被-S级品'!$B$2:$B$10=$B5)*('冬被-S级品'!$E$1:$AW$1=BW$1)*('冬被-S级品'!$E$2:$AW$10)),0)+IFERROR(SUMPRODUCT(('白止-S级品'!$A$2:$A$26=$B5)*('白止-S级品'!$D$1:$AV$1=BW$1)*('白止-S级品'!$D$2:$AV$26)),0)+IFERROR(SUMPRODUCT(('乐容-S级品'!$A$4:$A$32=$B5)*('乐容-S级品'!$L$3:$CA$3=BW$1)*('乐容-S级品'!$L$4:$CA$32)),0)</f>
      </c>
      <c r="BX5" s="280">
        <f>IFERROR(SUMPRODUCT(('控温被PRO-S级品'!$B$2:$B$10=$B5)*('控温被PRO-S级品'!$E$1:$BE$1=BX$1)*('控温被PRO-S级品'!$E$2:$BE$10)),0)+IFERROR(SUMPRODUCT(('冬被-S级品'!$B$2:$B$10=$B5)*('冬被-S级品'!$E$1:$AW$1=BX$1)*('冬被-S级品'!$E$2:$AW$10)),0)+IFERROR(SUMPRODUCT(('白止-S级品'!$A$2:$A$26=$B5)*('白止-S级品'!$D$1:$AV$1=BX$1)*('白止-S级品'!$D$2:$AV$26)),0)+IFERROR(SUMPRODUCT(('乐容-S级品'!$A$4:$A$32=$B5)*('乐容-S级品'!$L$3:$CA$3=BX$1)*('乐容-S级品'!$L$4:$CA$32)),0)</f>
      </c>
      <c r="BY5" s="280">
        <f>IFERROR(SUMPRODUCT(('控温被PRO-S级品'!$B$2:$B$10=$B5)*('控温被PRO-S级品'!$E$1:$BE$1=BY$1)*('控温被PRO-S级品'!$E$2:$BE$10)),0)+IFERROR(SUMPRODUCT(('冬被-S级品'!$B$2:$B$10=$B5)*('冬被-S级品'!$E$1:$AW$1=BY$1)*('冬被-S级品'!$E$2:$AW$10)),0)+IFERROR(SUMPRODUCT(('白止-S级品'!$A$2:$A$26=$B5)*('白止-S级品'!$D$1:$AV$1=BY$1)*('白止-S级品'!$D$2:$AV$26)),0)+IFERROR(SUMPRODUCT(('乐容-S级品'!$A$4:$A$32=$B5)*('乐容-S级品'!$L$3:$CA$3=BY$1)*('乐容-S级品'!$L$4:$CA$32)),0)</f>
      </c>
      <c r="BZ5" s="280">
        <f>IFERROR(SUMPRODUCT(('控温被PRO-S级品'!$B$2:$B$10=$B5)*('控温被PRO-S级品'!$E$1:$BE$1=BZ$1)*('控温被PRO-S级品'!$E$2:$BE$10)),0)+IFERROR(SUMPRODUCT(('冬被-S级品'!$B$2:$B$10=$B5)*('冬被-S级品'!$E$1:$AW$1=BZ$1)*('冬被-S级品'!$E$2:$AW$10)),0)+IFERROR(SUMPRODUCT(('白止-S级品'!$A$2:$A$26=$B5)*('白止-S级品'!$D$1:$AV$1=BZ$1)*('白止-S级品'!$D$2:$AV$26)),0)+IFERROR(SUMPRODUCT(('乐容-S级品'!$A$4:$A$32=$B5)*('乐容-S级品'!$L$3:$CA$3=BZ$1)*('乐容-S级品'!$L$4:$CA$32)),0)</f>
      </c>
      <c r="CA5" s="280">
        <f>IFERROR(SUMPRODUCT(('控温被PRO-S级品'!$B$2:$B$10=$B5)*('控温被PRO-S级品'!$E$1:$BE$1=CA$1)*('控温被PRO-S级品'!$E$2:$BE$10)),0)+IFERROR(SUMPRODUCT(('冬被-S级品'!$B$2:$B$10=$B5)*('冬被-S级品'!$E$1:$AW$1=CA$1)*('冬被-S级品'!$E$2:$AW$10)),0)+IFERROR(SUMPRODUCT(('白止-S级品'!$A$2:$A$26=$B5)*('白止-S级品'!$D$1:$AV$1=CA$1)*('白止-S级品'!$D$2:$AV$26)),0)+IFERROR(SUMPRODUCT(('乐容-S级品'!$A$4:$A$32=$B5)*('乐容-S级品'!$L$3:$CA$3=CA$1)*('乐容-S级品'!$L$4:$CA$32)),0)</f>
      </c>
      <c r="CB5" s="280">
        <f>IFERROR(SUMPRODUCT(('控温被PRO-S级品'!$B$2:$B$10=$B5)*('控温被PRO-S级品'!$E$1:$BE$1=CB$1)*('控温被PRO-S级品'!$E$2:$BE$10)),0)+IFERROR(SUMPRODUCT(('冬被-S级品'!$B$2:$B$10=$B5)*('冬被-S级品'!$E$1:$AW$1=CB$1)*('冬被-S级品'!$E$2:$AW$10)),0)+IFERROR(SUMPRODUCT(('白止-S级品'!$A$2:$A$26=$B5)*('白止-S级品'!$D$1:$AV$1=CB$1)*('白止-S级品'!$D$2:$AV$26)),0)+IFERROR(SUMPRODUCT(('乐容-S级品'!$A$4:$A$32=$B5)*('乐容-S级品'!$L$3:$CA$3=CB$1)*('乐容-S级品'!$L$4:$CA$32)),0)</f>
      </c>
      <c r="CC5" s="280">
        <f>IFERROR(SUMPRODUCT(('控温被PRO-S级品'!$B$2:$B$10=$B5)*('控温被PRO-S级品'!$E$1:$BE$1=CC$1)*('控温被PRO-S级品'!$E$2:$BE$10)),0)+IFERROR(SUMPRODUCT(('冬被-S级品'!$B$2:$B$10=$B5)*('冬被-S级品'!$E$1:$AW$1=CC$1)*('冬被-S级品'!$E$2:$AW$10)),0)+IFERROR(SUMPRODUCT(('白止-S级品'!$A$2:$A$26=$B5)*('白止-S级品'!$D$1:$AV$1=CC$1)*('白止-S级品'!$D$2:$AV$26)),0)+IFERROR(SUMPRODUCT(('乐容-S级品'!$A$4:$A$32=$B5)*('乐容-S级品'!$L$3:$CA$3=CC$1)*('乐容-S级品'!$L$4:$CA$32)),0)</f>
      </c>
      <c r="CD5" s="280">
        <f>IFERROR(SUMPRODUCT(('控温被PRO-S级品'!$B$2:$B$10=$B5)*('控温被PRO-S级品'!$E$1:$BE$1=CD$1)*('控温被PRO-S级品'!$E$2:$BE$10)),0)+IFERROR(SUMPRODUCT(('冬被-S级品'!$B$2:$B$10=$B5)*('冬被-S级品'!$E$1:$AW$1=CD$1)*('冬被-S级品'!$E$2:$AW$10)),0)+IFERROR(SUMPRODUCT(('白止-S级品'!$A$2:$A$26=$B5)*('白止-S级品'!$D$1:$AV$1=CD$1)*('白止-S级品'!$D$2:$AV$26)),0)+IFERROR(SUMPRODUCT(('乐容-S级品'!$A$4:$A$32=$B5)*('乐容-S级品'!$L$3:$CA$3=CD$1)*('乐容-S级品'!$L$4:$CA$32)),0)</f>
      </c>
      <c r="CE5" s="280">
        <f>IFERROR(SUMPRODUCT(('控温被PRO-S级品'!$B$2:$B$10=$B5)*('控温被PRO-S级品'!$E$1:$BE$1=CE$1)*('控温被PRO-S级品'!$E$2:$BE$10)),0)+IFERROR(SUMPRODUCT(('冬被-S级品'!$B$2:$B$10=$B5)*('冬被-S级品'!$E$1:$AW$1=CE$1)*('冬被-S级品'!$E$2:$AW$10)),0)+IFERROR(SUMPRODUCT(('白止-S级品'!$A$2:$A$26=$B5)*('白止-S级品'!$D$1:$AV$1=CE$1)*('白止-S级品'!$D$2:$AV$26)),0)+IFERROR(SUMPRODUCT(('乐容-S级品'!$A$4:$A$32=$B5)*('乐容-S级品'!$L$3:$CA$3=CE$1)*('乐容-S级品'!$L$4:$CA$32)),0)</f>
      </c>
      <c r="CF5" s="280">
        <f>IFERROR(SUMPRODUCT(('控温被PRO-S级品'!$B$2:$B$10=$B5)*('控温被PRO-S级品'!$E$1:$BE$1=CF$1)*('控温被PRO-S级品'!$E$2:$BE$10)),0)+IFERROR(SUMPRODUCT(('冬被-S级品'!$B$2:$B$10=$B5)*('冬被-S级品'!$E$1:$AW$1=CF$1)*('冬被-S级品'!$E$2:$AW$10)),0)+IFERROR(SUMPRODUCT(('白止-S级品'!$A$2:$A$26=$B5)*('白止-S级品'!$D$1:$AV$1=CF$1)*('白止-S级品'!$D$2:$AV$26)),0)+IFERROR(SUMPRODUCT(('乐容-S级品'!$A$4:$A$32=$B5)*('乐容-S级品'!$L$3:$CA$3=CF$1)*('乐容-S级品'!$L$4:$CA$32)),0)</f>
      </c>
      <c r="CG5" s="280">
        <f>IFERROR(SUMPRODUCT(('控温被PRO-S级品'!$B$2:$B$10=$B5)*('控温被PRO-S级品'!$E$1:$BE$1=CG$1)*('控温被PRO-S级品'!$E$2:$BE$10)),0)+IFERROR(SUMPRODUCT(('冬被-S级品'!$B$2:$B$10=$B5)*('冬被-S级品'!$E$1:$AW$1=CG$1)*('冬被-S级品'!$E$2:$AW$10)),0)+IFERROR(SUMPRODUCT(('白止-S级品'!$A$2:$A$26=$B5)*('白止-S级品'!$D$1:$AV$1=CG$1)*('白止-S级品'!$D$2:$AV$26)),0)+IFERROR(SUMPRODUCT(('乐容-S级品'!$A$4:$A$32=$B5)*('乐容-S级品'!$L$3:$CA$3=CG$1)*('乐容-S级品'!$L$4:$CA$32)),0)</f>
      </c>
      <c r="CH5" s="280">
        <f>IFERROR(SUMPRODUCT(('控温被PRO-S级品'!$B$2:$B$10=$B5)*('控温被PRO-S级品'!$E$1:$BE$1=CH$1)*('控温被PRO-S级品'!$E$2:$BE$10)),0)+IFERROR(SUMPRODUCT(('冬被-S级品'!$B$2:$B$10=$B5)*('冬被-S级品'!$E$1:$AW$1=CH$1)*('冬被-S级品'!$E$2:$AW$10)),0)+IFERROR(SUMPRODUCT(('白止-S级品'!$A$2:$A$26=$B5)*('白止-S级品'!$D$1:$AV$1=CH$1)*('白止-S级品'!$D$2:$AV$26)),0)+IFERROR(SUMPRODUCT(('乐容-S级品'!$A$4:$A$32=$B5)*('乐容-S级品'!$L$3:$CA$3=CH$1)*('乐容-S级品'!$L$4:$CA$32)),0)</f>
      </c>
      <c r="CI5" s="280">
        <f>IFERROR(SUMPRODUCT(('控温被PRO-S级品'!$B$2:$B$10=$B5)*('控温被PRO-S级品'!$E$1:$BE$1=CI$1)*('控温被PRO-S级品'!$E$2:$BE$10)),0)+IFERROR(SUMPRODUCT(('冬被-S级品'!$B$2:$B$10=$B5)*('冬被-S级品'!$E$1:$AW$1=CI$1)*('冬被-S级品'!$E$2:$AW$10)),0)+IFERROR(SUMPRODUCT(('白止-S级品'!$A$2:$A$26=$B5)*('白止-S级品'!$D$1:$AV$1=CI$1)*('白止-S级品'!$D$2:$AV$26)),0)+IFERROR(SUMPRODUCT(('乐容-S级品'!$A$4:$A$32=$B5)*('乐容-S级品'!$L$3:$CA$3=CI$1)*('乐容-S级品'!$L$4:$CA$32)),0)</f>
      </c>
      <c r="CJ5" s="280">
        <f>IFERROR(SUMPRODUCT(('控温被PRO-S级品'!$B$2:$B$10=$B5)*('控温被PRO-S级品'!$E$1:$BE$1=CJ$1)*('控温被PRO-S级品'!$E$2:$BE$10)),0)+IFERROR(SUMPRODUCT(('冬被-S级品'!$B$2:$B$10=$B5)*('冬被-S级品'!$E$1:$AW$1=CJ$1)*('冬被-S级品'!$E$2:$AW$10)),0)+IFERROR(SUMPRODUCT(('白止-S级品'!$A$2:$A$26=$B5)*('白止-S级品'!$D$1:$AV$1=CJ$1)*('白止-S级品'!$D$2:$AV$26)),0)+IFERROR(SUMPRODUCT(('乐容-S级品'!$A$4:$A$32=$B5)*('乐容-S级品'!$L$3:$CA$3=CJ$1)*('乐容-S级品'!$L$4:$CA$32)),0)</f>
      </c>
      <c r="CK5" s="280">
        <f>IFERROR(SUMPRODUCT(('控温被PRO-S级品'!$B$2:$B$10=$B5)*('控温被PRO-S级品'!$E$1:$BE$1=CK$1)*('控温被PRO-S级品'!$E$2:$BE$10)),0)+IFERROR(SUMPRODUCT(('冬被-S级品'!$B$2:$B$10=$B5)*('冬被-S级品'!$E$1:$AW$1=CK$1)*('冬被-S级品'!$E$2:$AW$10)),0)+IFERROR(SUMPRODUCT(('白止-S级品'!$A$2:$A$26=$B5)*('白止-S级品'!$D$1:$AV$1=CK$1)*('白止-S级品'!$D$2:$AV$26)),0)+IFERROR(SUMPRODUCT(('乐容-S级品'!$A$4:$A$32=$B5)*('乐容-S级品'!$L$3:$CA$3=CK$1)*('乐容-S级品'!$L$4:$CA$32)),0)</f>
      </c>
      <c r="CL5" s="280">
        <f>IFERROR(SUMPRODUCT(('控温被PRO-S级品'!$B$2:$B$10=$B5)*('控温被PRO-S级品'!$E$1:$BE$1=CL$1)*('控温被PRO-S级品'!$E$2:$BE$10)),0)+IFERROR(SUMPRODUCT(('冬被-S级品'!$B$2:$B$10=$B5)*('冬被-S级品'!$E$1:$AW$1=CL$1)*('冬被-S级品'!$E$2:$AW$10)),0)+IFERROR(SUMPRODUCT(('白止-S级品'!$A$2:$A$26=$B5)*('白止-S级品'!$D$1:$AV$1=CL$1)*('白止-S级品'!$D$2:$AV$26)),0)+IFERROR(SUMPRODUCT(('乐容-S级品'!$A$4:$A$32=$B5)*('乐容-S级品'!$L$3:$CA$3=CL$1)*('乐容-S级品'!$L$4:$CA$32)),0)</f>
      </c>
      <c r="CM5" s="280">
        <f>IFERROR(SUMPRODUCT(('控温被PRO-S级品'!$B$2:$B$10=$B5)*('控温被PRO-S级品'!$E$1:$BE$1=CM$1)*('控温被PRO-S级品'!$E$2:$BE$10)),0)+IFERROR(SUMPRODUCT(('冬被-S级品'!$B$2:$B$10=$B5)*('冬被-S级品'!$E$1:$AW$1=CM$1)*('冬被-S级品'!$E$2:$AW$10)),0)+IFERROR(SUMPRODUCT(('白止-S级品'!$A$2:$A$26=$B5)*('白止-S级品'!$D$1:$AV$1=CM$1)*('白止-S级品'!$D$2:$AV$26)),0)+IFERROR(SUMPRODUCT(('乐容-S级品'!$A$4:$A$32=$B5)*('乐容-S级品'!$L$3:$CA$3=CM$1)*('乐容-S级品'!$L$4:$CA$32)),0)</f>
      </c>
      <c r="CN5" s="280">
        <f>IFERROR(SUMPRODUCT(('控温被PRO-S级品'!$B$2:$B$10=$B5)*('控温被PRO-S级品'!$E$1:$BE$1=CN$1)*('控温被PRO-S级品'!$E$2:$BE$10)),0)+IFERROR(SUMPRODUCT(('冬被-S级品'!$B$2:$B$10=$B5)*('冬被-S级品'!$E$1:$AW$1=CN$1)*('冬被-S级品'!$E$2:$AW$10)),0)+IFERROR(SUMPRODUCT(('白止-S级品'!$A$2:$A$26=$B5)*('白止-S级品'!$D$1:$AV$1=CN$1)*('白止-S级品'!$D$2:$AV$26)),0)+IFERROR(SUMPRODUCT(('乐容-S级品'!$A$4:$A$32=$B5)*('乐容-S级品'!$L$3:$CA$3=CN$1)*('乐容-S级品'!$L$4:$CA$32)),0)</f>
      </c>
      <c r="CO5" s="280">
        <f>IFERROR(SUMPRODUCT(('控温被PRO-S级品'!$B$2:$B$10=$B5)*('控温被PRO-S级品'!$E$1:$BE$1=CO$1)*('控温被PRO-S级品'!$E$2:$BE$10)),0)+IFERROR(SUMPRODUCT(('冬被-S级品'!$B$2:$B$10=$B5)*('冬被-S级品'!$E$1:$AW$1=CO$1)*('冬被-S级品'!$E$2:$AW$10)),0)+IFERROR(SUMPRODUCT(('白止-S级品'!$A$2:$A$26=$B5)*('白止-S级品'!$D$1:$AV$1=CO$1)*('白止-S级品'!$D$2:$AV$26)),0)+IFERROR(SUMPRODUCT(('乐容-S级品'!$A$4:$A$32=$B5)*('乐容-S级品'!$L$3:$CA$3=CO$1)*('乐容-S级品'!$L$4:$CA$32)),0)</f>
      </c>
      <c r="CP5" s="280">
        <f>IFERROR(SUMPRODUCT(('控温被PRO-S级品'!$B$2:$B$10=$B5)*('控温被PRO-S级品'!$E$1:$BE$1=CP$1)*('控温被PRO-S级品'!$E$2:$BE$10)),0)+IFERROR(SUMPRODUCT(('冬被-S级品'!$B$2:$B$10=$B5)*('冬被-S级品'!$E$1:$AW$1=CP$1)*('冬被-S级品'!$E$2:$AW$10)),0)+IFERROR(SUMPRODUCT(('白止-S级品'!$A$2:$A$26=$B5)*('白止-S级品'!$D$1:$AV$1=CP$1)*('白止-S级品'!$D$2:$AV$26)),0)+IFERROR(SUMPRODUCT(('乐容-S级品'!$A$4:$A$32=$B5)*('乐容-S级品'!$L$3:$CA$3=CP$1)*('乐容-S级品'!$L$4:$CA$32)),0)</f>
      </c>
      <c r="CQ5" s="280">
        <f>IFERROR(SUMPRODUCT(('控温被PRO-S级品'!$B$2:$B$10=$B5)*('控温被PRO-S级品'!$E$1:$BE$1=CQ$1)*('控温被PRO-S级品'!$E$2:$BE$10)),0)+IFERROR(SUMPRODUCT(('冬被-S级品'!$B$2:$B$10=$B5)*('冬被-S级品'!$E$1:$AW$1=CQ$1)*('冬被-S级品'!$E$2:$AW$10)),0)+IFERROR(SUMPRODUCT(('白止-S级品'!$A$2:$A$26=$B5)*('白止-S级品'!$D$1:$AV$1=CQ$1)*('白止-S级品'!$D$2:$AV$26)),0)+IFERROR(SUMPRODUCT(('乐容-S级品'!$A$4:$A$32=$B5)*('乐容-S级品'!$L$3:$CA$3=CQ$1)*('乐容-S级品'!$L$4:$CA$32)),0)</f>
      </c>
      <c r="CR5" s="280">
        <f>IFERROR(SUMPRODUCT(('控温被PRO-S级品'!$B$2:$B$10=$B5)*('控温被PRO-S级品'!$E$1:$BE$1=CR$1)*('控温被PRO-S级品'!$E$2:$BE$10)),0)+IFERROR(SUMPRODUCT(('冬被-S级品'!$B$2:$B$10=$B5)*('冬被-S级品'!$E$1:$AW$1=CR$1)*('冬被-S级品'!$E$2:$AW$10)),0)+IFERROR(SUMPRODUCT(('白止-S级品'!$A$2:$A$26=$B5)*('白止-S级品'!$D$1:$AV$1=CR$1)*('白止-S级品'!$D$2:$AV$26)),0)+IFERROR(SUMPRODUCT(('乐容-S级品'!$A$4:$A$32=$B5)*('乐容-S级品'!$L$3:$CA$3=CR$1)*('乐容-S级品'!$L$4:$CA$32)),0)</f>
      </c>
      <c r="CS5" s="280">
        <f>IFERROR(SUMPRODUCT(('控温被PRO-S级品'!$B$2:$B$10=$B5)*('控温被PRO-S级品'!$E$1:$BE$1=CS$1)*('控温被PRO-S级品'!$E$2:$BE$10)),0)+IFERROR(SUMPRODUCT(('冬被-S级品'!$B$2:$B$10=$B5)*('冬被-S级品'!$E$1:$AW$1=CS$1)*('冬被-S级品'!$E$2:$AW$10)),0)+IFERROR(SUMPRODUCT(('白止-S级品'!$A$2:$A$26=$B5)*('白止-S级品'!$D$1:$AV$1=CS$1)*('白止-S级品'!$D$2:$AV$26)),0)+IFERROR(SUMPRODUCT(('乐容-S级品'!$A$4:$A$32=$B5)*('乐容-S级品'!$L$3:$CA$3=CS$1)*('乐容-S级品'!$L$4:$CA$32)),0)</f>
      </c>
      <c r="CT5" s="280">
        <f>IFERROR(SUMPRODUCT(('控温被PRO-S级品'!$B$2:$B$10=$B5)*('控温被PRO-S级品'!$E$1:$BE$1=CT$1)*('控温被PRO-S级品'!$E$2:$BE$10)),0)+IFERROR(SUMPRODUCT(('冬被-S级品'!$B$2:$B$10=$B5)*('冬被-S级品'!$E$1:$AW$1=CT$1)*('冬被-S级品'!$E$2:$AW$10)),0)+IFERROR(SUMPRODUCT(('白止-S级品'!$A$2:$A$26=$B5)*('白止-S级品'!$D$1:$AV$1=CT$1)*('白止-S级品'!$D$2:$AV$26)),0)+IFERROR(SUMPRODUCT(('乐容-S级品'!$A$4:$A$32=$B5)*('乐容-S级品'!$L$3:$CA$3=CT$1)*('乐容-S级品'!$L$4:$CA$32)),0)</f>
      </c>
      <c r="CU5" s="280">
        <f>IFERROR(SUMPRODUCT(('控温被PRO-S级品'!$B$2:$B$10=$B5)*('控温被PRO-S级品'!$E$1:$BE$1=CU$1)*('控温被PRO-S级品'!$E$2:$BE$10)),0)+IFERROR(SUMPRODUCT(('冬被-S级品'!$B$2:$B$10=$B5)*('冬被-S级品'!$E$1:$AW$1=CU$1)*('冬被-S级品'!$E$2:$AW$10)),0)+IFERROR(SUMPRODUCT(('白止-S级品'!$A$2:$A$26=$B5)*('白止-S级品'!$D$1:$AV$1=CU$1)*('白止-S级品'!$D$2:$AV$26)),0)+IFERROR(SUMPRODUCT(('乐容-S级品'!$A$4:$A$32=$B5)*('乐容-S级品'!$L$3:$CA$3=CU$1)*('乐容-S级品'!$L$4:$CA$32)),0)</f>
      </c>
      <c r="CV5" s="280">
        <f>IFERROR(SUMPRODUCT(('控温被PRO-S级品'!$B$2:$B$10=$B5)*('控温被PRO-S级品'!$E$1:$BE$1=CV$1)*('控温被PRO-S级品'!$E$2:$BE$10)),0)+IFERROR(SUMPRODUCT(('冬被-S级品'!$B$2:$B$10=$B5)*('冬被-S级品'!$E$1:$AW$1=CV$1)*('冬被-S级品'!$E$2:$AW$10)),0)+IFERROR(SUMPRODUCT(('白止-S级品'!$A$2:$A$26=$B5)*('白止-S级品'!$D$1:$AV$1=CV$1)*('白止-S级品'!$D$2:$AV$26)),0)+IFERROR(SUMPRODUCT(('乐容-S级品'!$A$4:$A$32=$B5)*('乐容-S级品'!$L$3:$CA$3=CV$1)*('乐容-S级品'!$L$4:$CA$32)),0)</f>
      </c>
      <c r="CW5" s="280">
        <f>IFERROR(SUMPRODUCT(('控温被PRO-S级品'!$B$2:$B$10=$B5)*('控温被PRO-S级品'!$E$1:$BE$1=CW$1)*('控温被PRO-S级品'!$E$2:$BE$10)),0)+IFERROR(SUMPRODUCT(('冬被-S级品'!$B$2:$B$10=$B5)*('冬被-S级品'!$E$1:$AW$1=CW$1)*('冬被-S级品'!$E$2:$AW$10)),0)+IFERROR(SUMPRODUCT(('白止-S级品'!$A$2:$A$26=$B5)*('白止-S级品'!$D$1:$AV$1=CW$1)*('白止-S级品'!$D$2:$AV$26)),0)+IFERROR(SUMPRODUCT(('乐容-S级品'!$A$4:$A$32=$B5)*('乐容-S级品'!$L$3:$CA$3=CW$1)*('乐容-S级品'!$L$4:$CA$32)),0)</f>
      </c>
      <c r="CX5" s="280">
        <f>IFERROR(SUMPRODUCT(('控温被PRO-S级品'!$B$2:$B$10=$B5)*('控温被PRO-S级品'!$E$1:$BE$1=CX$1)*('控温被PRO-S级品'!$E$2:$BE$10)),0)+IFERROR(SUMPRODUCT(('冬被-S级品'!$B$2:$B$10=$B5)*('冬被-S级品'!$E$1:$AW$1=CX$1)*('冬被-S级品'!$E$2:$AW$10)),0)+IFERROR(SUMPRODUCT(('白止-S级品'!$A$2:$A$26=$B5)*('白止-S级品'!$D$1:$AV$1=CX$1)*('白止-S级品'!$D$2:$AV$26)),0)+IFERROR(SUMPRODUCT(('乐容-S级品'!$A$4:$A$32=$B5)*('乐容-S级品'!$L$3:$CA$3=CX$1)*('乐容-S级品'!$L$4:$CA$32)),0)</f>
      </c>
      <c r="CY5" s="280">
        <f>IFERROR(SUMPRODUCT(('控温被PRO-S级品'!$B$2:$B$10=$B5)*('控温被PRO-S级品'!$E$1:$BE$1=CY$1)*('控温被PRO-S级品'!$E$2:$BE$10)),0)+IFERROR(SUMPRODUCT(('冬被-S级品'!$B$2:$B$10=$B5)*('冬被-S级品'!$E$1:$AW$1=CY$1)*('冬被-S级品'!$E$2:$AW$10)),0)+IFERROR(SUMPRODUCT(('白止-S级品'!$A$2:$A$26=$B5)*('白止-S级品'!$D$1:$AV$1=CY$1)*('白止-S级品'!$D$2:$AV$26)),0)+IFERROR(SUMPRODUCT(('乐容-S级品'!$A$4:$A$32=$B5)*('乐容-S级品'!$L$3:$CA$3=CY$1)*('乐容-S级品'!$L$4:$CA$32)),0)</f>
      </c>
      <c r="CZ5" s="280">
        <f>IFERROR(SUMPRODUCT(('控温被PRO-S级品'!$B$2:$B$10=$B5)*('控温被PRO-S级品'!$E$1:$BE$1=CZ$1)*('控温被PRO-S级品'!$E$2:$BE$10)),0)+IFERROR(SUMPRODUCT(('冬被-S级品'!$B$2:$B$10=$B5)*('冬被-S级品'!$E$1:$AW$1=CZ$1)*('冬被-S级品'!$E$2:$AW$10)),0)+IFERROR(SUMPRODUCT(('白止-S级品'!$A$2:$A$26=$B5)*('白止-S级品'!$D$1:$AV$1=CZ$1)*('白止-S级品'!$D$2:$AV$26)),0)+IFERROR(SUMPRODUCT(('乐容-S级品'!$A$4:$A$32=$B5)*('乐容-S级品'!$L$3:$CA$3=CZ$1)*('乐容-S级品'!$L$4:$CA$32)),0)</f>
      </c>
      <c r="DA5" s="280">
        <f>IFERROR(SUMPRODUCT(('控温被PRO-S级品'!$B$2:$B$10=$B5)*('控温被PRO-S级品'!$E$1:$BE$1=DA$1)*('控温被PRO-S级品'!$E$2:$BE$10)),0)+IFERROR(SUMPRODUCT(('冬被-S级品'!$B$2:$B$10=$B5)*('冬被-S级品'!$E$1:$AW$1=DA$1)*('冬被-S级品'!$E$2:$AW$10)),0)+IFERROR(SUMPRODUCT(('白止-S级品'!$A$2:$A$26=$B5)*('白止-S级品'!$D$1:$AV$1=DA$1)*('白止-S级品'!$D$2:$AV$26)),0)+IFERROR(SUMPRODUCT(('乐容-S级品'!$A$4:$A$32=$B5)*('乐容-S级品'!$L$3:$CA$3=DA$1)*('乐容-S级品'!$L$4:$CA$32)),0)</f>
      </c>
      <c r="DB5" s="280">
        <f>IFERROR(SUMPRODUCT(('控温被PRO-S级品'!$B$2:$B$10=$B5)*('控温被PRO-S级品'!$E$1:$BE$1=DB$1)*('控温被PRO-S级品'!$E$2:$BE$10)),0)+IFERROR(SUMPRODUCT(('冬被-S级品'!$B$2:$B$10=$B5)*('冬被-S级品'!$E$1:$AW$1=DB$1)*('冬被-S级品'!$E$2:$AW$10)),0)+IFERROR(SUMPRODUCT(('白止-S级品'!$A$2:$A$26=$B5)*('白止-S级品'!$D$1:$AV$1=DB$1)*('白止-S级品'!$D$2:$AV$26)),0)+IFERROR(SUMPRODUCT(('乐容-S级品'!$A$4:$A$32=$B5)*('乐容-S级品'!$L$3:$CA$3=DB$1)*('乐容-S级品'!$L$4:$CA$32)),0)</f>
      </c>
      <c r="DC5" s="280">
        <f>IFERROR(SUMPRODUCT(('控温被PRO-S级品'!$B$2:$B$10=$B5)*('控温被PRO-S级品'!$E$1:$BE$1=DC$1)*('控温被PRO-S级品'!$E$2:$BE$10)),0)+IFERROR(SUMPRODUCT(('冬被-S级品'!$B$2:$B$10=$B5)*('冬被-S级品'!$E$1:$AW$1=DC$1)*('冬被-S级品'!$E$2:$AW$10)),0)+IFERROR(SUMPRODUCT(('白止-S级品'!$A$2:$A$26=$B5)*('白止-S级品'!$D$1:$AV$1=DC$1)*('白止-S级品'!$D$2:$AV$26)),0)+IFERROR(SUMPRODUCT(('乐容-S级品'!$A$4:$A$32=$B5)*('乐容-S级品'!$L$3:$CA$3=DC$1)*('乐容-S级品'!$L$4:$CA$32)),0)</f>
      </c>
      <c r="DD5" s="280">
        <f>IFERROR(SUMPRODUCT(('控温被PRO-S级品'!$B$2:$B$10=$B5)*('控温被PRO-S级品'!$E$1:$BE$1=DD$1)*('控温被PRO-S级品'!$E$2:$BE$10)),0)+IFERROR(SUMPRODUCT(('冬被-S级品'!$B$2:$B$10=$B5)*('冬被-S级品'!$E$1:$AW$1=DD$1)*('冬被-S级品'!$E$2:$AW$10)),0)+IFERROR(SUMPRODUCT(('白止-S级品'!$A$2:$A$26=$B5)*('白止-S级品'!$D$1:$AV$1=DD$1)*('白止-S级品'!$D$2:$AV$26)),0)+IFERROR(SUMPRODUCT(('乐容-S级品'!$A$4:$A$32=$B5)*('乐容-S级品'!$L$3:$CA$3=DD$1)*('乐容-S级品'!$L$4:$CA$32)),0)</f>
      </c>
      <c r="DE5" s="280">
        <f>IFERROR(SUMPRODUCT(('控温被PRO-S级品'!$B$2:$B$10=$B5)*('控温被PRO-S级品'!$E$1:$BE$1=DE$1)*('控温被PRO-S级品'!$E$2:$BE$10)),0)+IFERROR(SUMPRODUCT(('冬被-S级品'!$B$2:$B$10=$B5)*('冬被-S级品'!$E$1:$AW$1=DE$1)*('冬被-S级品'!$E$2:$AW$10)),0)+IFERROR(SUMPRODUCT(('白止-S级品'!$A$2:$A$26=$B5)*('白止-S级品'!$D$1:$AV$1=DE$1)*('白止-S级品'!$D$2:$AV$26)),0)+IFERROR(SUMPRODUCT(('乐容-S级品'!$A$4:$A$32=$B5)*('乐容-S级品'!$L$3:$CA$3=DE$1)*('乐容-S级品'!$L$4:$CA$32)),0)</f>
      </c>
      <c r="DF5" s="280">
        <f>IFERROR(SUMPRODUCT(('控温被PRO-S级品'!$B$2:$B$10=$B5)*('控温被PRO-S级品'!$E$1:$BE$1=DF$1)*('控温被PRO-S级品'!$E$2:$BE$10)),0)+IFERROR(SUMPRODUCT(('冬被-S级品'!$B$2:$B$10=$B5)*('冬被-S级品'!$E$1:$AW$1=DF$1)*('冬被-S级品'!$E$2:$AW$10)),0)+IFERROR(SUMPRODUCT(('白止-S级品'!$A$2:$A$26=$B5)*('白止-S级品'!$D$1:$AV$1=DF$1)*('白止-S级品'!$D$2:$AV$26)),0)+IFERROR(SUMPRODUCT(('乐容-S级品'!$A$4:$A$32=$B5)*('乐容-S级品'!$L$3:$CA$3=DF$1)*('乐容-S级品'!$L$4:$CA$32)),0)</f>
      </c>
      <c r="DG5" s="280">
        <f>IFERROR(SUMPRODUCT(('控温被PRO-S级品'!$B$2:$B$10=$B5)*('控温被PRO-S级品'!$E$1:$BE$1=DG$1)*('控温被PRO-S级品'!$E$2:$BE$10)),0)+IFERROR(SUMPRODUCT(('冬被-S级品'!$B$2:$B$10=$B5)*('冬被-S级品'!$E$1:$AW$1=DG$1)*('冬被-S级品'!$E$2:$AW$10)),0)+IFERROR(SUMPRODUCT(('白止-S级品'!$A$2:$A$26=$B5)*('白止-S级品'!$D$1:$AV$1=DG$1)*('白止-S级品'!$D$2:$AV$26)),0)+IFERROR(SUMPRODUCT(('乐容-S级品'!$A$4:$A$32=$B5)*('乐容-S级品'!$L$3:$CA$3=DG$1)*('乐容-S级品'!$L$4:$CA$32)),0)</f>
      </c>
      <c r="DH5" s="280">
        <f>IFERROR(SUMPRODUCT(('控温被PRO-S级品'!$B$2:$B$10=$B5)*('控温被PRO-S级品'!$E$1:$BE$1=DH$1)*('控温被PRO-S级品'!$E$2:$BE$10)),0)+IFERROR(SUMPRODUCT(('冬被-S级品'!$B$2:$B$10=$B5)*('冬被-S级品'!$E$1:$AW$1=DH$1)*('冬被-S级品'!$E$2:$AW$10)),0)+IFERROR(SUMPRODUCT(('白止-S级品'!$A$2:$A$26=$B5)*('白止-S级品'!$D$1:$AV$1=DH$1)*('白止-S级品'!$D$2:$AV$26)),0)+IFERROR(SUMPRODUCT(('乐容-S级品'!$A$4:$A$32=$B5)*('乐容-S级品'!$L$3:$CA$3=DH$1)*('乐容-S级品'!$L$4:$CA$32)),0)</f>
      </c>
      <c r="DI5" s="280">
        <f>IFERROR(SUMPRODUCT(('控温被PRO-S级品'!$B$2:$B$10=$B5)*('控温被PRO-S级品'!$E$1:$BE$1=DI$1)*('控温被PRO-S级品'!$E$2:$BE$10)),0)+IFERROR(SUMPRODUCT(('冬被-S级品'!$B$2:$B$10=$B5)*('冬被-S级品'!$E$1:$AW$1=DI$1)*('冬被-S级品'!$E$2:$AW$10)),0)+IFERROR(SUMPRODUCT(('白止-S级品'!$A$2:$A$26=$B5)*('白止-S级品'!$D$1:$AV$1=DI$1)*('白止-S级品'!$D$2:$AV$26)),0)+IFERROR(SUMPRODUCT(('乐容-S级品'!$A$4:$A$32=$B5)*('乐容-S级品'!$L$3:$CA$3=DI$1)*('乐容-S级品'!$L$4:$CA$32)),0)</f>
      </c>
      <c r="DJ5" s="280">
        <f>IFERROR(SUMPRODUCT(('控温被PRO-S级品'!$B$2:$B$10=$B5)*('控温被PRO-S级品'!$E$1:$BE$1=DJ$1)*('控温被PRO-S级品'!$E$2:$BE$10)),0)+IFERROR(SUMPRODUCT(('冬被-S级品'!$B$2:$B$10=$B5)*('冬被-S级品'!$E$1:$AW$1=DJ$1)*('冬被-S级品'!$E$2:$AW$10)),0)+IFERROR(SUMPRODUCT(('白止-S级品'!$A$2:$A$26=$B5)*('白止-S级品'!$D$1:$AV$1=DJ$1)*('白止-S级品'!$D$2:$AV$26)),0)+IFERROR(SUMPRODUCT(('乐容-S级品'!$A$4:$A$32=$B5)*('乐容-S级品'!$L$3:$CA$3=DJ$1)*('乐容-S级品'!$L$4:$CA$32)),0)</f>
      </c>
      <c r="DK5" s="280"/>
      <c r="DL5" s="280"/>
      <c r="DM5" s="280"/>
      <c r="DN5" s="280"/>
      <c r="DO5" s="280"/>
      <c r="DP5" s="280"/>
      <c r="DQ5" s="280"/>
      <c r="DR5" s="280"/>
      <c r="DS5" s="280"/>
      <c r="DT5" s="280"/>
      <c r="DU5" s="280"/>
      <c r="DV5" s="280"/>
      <c r="DW5" s="280">
        <f>VLOOKUP(B5,'系统编码规格'!A:C,3,FALSE)</f>
      </c>
      <c r="DX5" s="280"/>
      <c r="DY5" s="280"/>
      <c r="DZ5" s="280"/>
      <c r="EA5" s="280"/>
      <c r="EB5" s="280"/>
      <c r="EC5" s="280"/>
      <c r="ED5" s="280"/>
      <c r="EE5" s="280"/>
      <c r="EF5" s="280"/>
      <c r="EG5" s="280"/>
      <c r="EH5" s="280"/>
      <c r="EI5" s="280"/>
      <c r="EJ5" s="280"/>
      <c r="EK5" s="280"/>
      <c r="EL5" s="280"/>
      <c r="EM5" s="280"/>
      <c r="EN5" s="280"/>
      <c r="EO5" s="280"/>
      <c r="EP5" s="280"/>
      <c r="EQ5" s="280"/>
      <c r="ER5" s="280"/>
      <c r="ES5" s="280"/>
      <c r="ET5" s="280"/>
      <c r="EU5" s="280"/>
      <c r="EV5" s="280"/>
      <c r="EW5" s="280"/>
      <c r="EX5" s="280"/>
      <c r="EY5" s="280"/>
      <c r="EZ5" s="280"/>
      <c r="FA5" s="280"/>
      <c r="FB5" s="280"/>
      <c r="FC5" s="280"/>
      <c r="FD5" s="280"/>
      <c r="FE5" s="280"/>
      <c r="FF5" s="280"/>
      <c r="FG5" s="280"/>
      <c r="FH5" s="280"/>
      <c r="FI5" s="280"/>
      <c r="FJ5" s="280"/>
      <c r="FK5" s="280"/>
      <c r="FL5" s="280"/>
      <c r="FM5" s="280"/>
      <c r="FN5" s="280"/>
      <c r="FO5" s="280"/>
      <c r="FP5" s="280"/>
      <c r="FQ5" s="280"/>
      <c r="FR5" s="280"/>
      <c r="FS5" s="280"/>
      <c r="FT5" s="280"/>
      <c r="FU5" s="280"/>
      <c r="FV5" s="280"/>
      <c r="FW5" s="280"/>
      <c r="FX5" s="280"/>
      <c r="FY5" s="280"/>
      <c r="FZ5" s="280"/>
      <c r="GA5" s="280"/>
      <c r="GB5" s="280"/>
      <c r="GC5" s="280"/>
      <c r="GD5" s="280"/>
      <c r="GE5" s="280"/>
      <c r="GF5" s="280"/>
      <c r="GG5" s="280"/>
      <c r="GH5" s="280"/>
      <c r="GI5" s="280"/>
      <c r="GJ5" s="280"/>
      <c r="GK5" s="280"/>
      <c r="GL5" s="280"/>
      <c r="GM5" s="280"/>
      <c r="GN5" s="280"/>
      <c r="GO5" s="280"/>
      <c r="GP5" s="280"/>
      <c r="GQ5" s="280"/>
      <c r="GR5" s="280"/>
      <c r="GS5" s="280"/>
      <c r="GT5" s="280"/>
      <c r="GU5" s="280"/>
      <c r="GV5" s="280"/>
    </row>
    <row r="6">
      <c r="A6" s="309" t="str">
        <v>白止</v>
      </c>
      <c r="B6" s="310" t="str">
        <v>12800026900124222</v>
      </c>
      <c r="C6" s="309" t="str">
        <v>亚朵星球 R90深睡慢回弹护颈记忆枕</v>
      </c>
      <c r="D6" s="309" t="str">
        <v>70*42*8cm-23版迭代品</v>
      </c>
      <c r="E6">
        <f>SUM(F6:GX6)</f>
      </c>
      <c r="F6" s="280">
        <f>IFERROR(SUMPRODUCT(('控温被PRO-S级品'!$B$2:$B$10=$B6)*('控温被PRO-S级品'!$E$1:$BE$1=F$1)*('控温被PRO-S级品'!$E$2:$BE$10)),0)+IFERROR(SUMPRODUCT(('冬被-S级品'!$B$2:$B$10=$B6)*('冬被-S级品'!$E$1:$AW$1=F$1)*('冬被-S级品'!$E$2:$AW$10)),0)+IFERROR(SUMPRODUCT(('白止-S级品'!$A$2:$A$26=$B6)*('白止-S级品'!$D$1:$AV$1=F$1)*('白止-S级品'!$D$2:$AV$26)),0)+IFERROR(SUMPRODUCT(('乐容-S级品'!$A$4:$A$32=$B6)*('乐容-S级品'!$L$3:$CA$3=F$1)*('乐容-S级品'!$L$4:$CA$32)),0)</f>
      </c>
      <c r="G6" s="280">
        <f>IFERROR(SUMPRODUCT(('控温被PRO-S级品'!$B$2:$B$10=$B6)*('控温被PRO-S级品'!$E$1:$BE$1=G$1)*('控温被PRO-S级品'!$E$2:$BE$10)),0)+IFERROR(SUMPRODUCT(('冬被-S级品'!$B$2:$B$10=$B6)*('冬被-S级品'!$E$1:$AW$1=G$1)*('冬被-S级品'!$E$2:$AW$10)),0)+IFERROR(SUMPRODUCT(('白止-S级品'!$A$2:$A$26=$B6)*('白止-S级品'!$D$1:$AV$1=G$1)*('白止-S级品'!$D$2:$AV$26)),0)+IFERROR(SUMPRODUCT(('乐容-S级品'!$A$4:$A$32=$B6)*('乐容-S级品'!$L$3:$CA$3=G$1)*('乐容-S级品'!$L$4:$CA$32)),0)</f>
      </c>
      <c r="H6" s="280">
        <f>IFERROR(SUMPRODUCT(('控温被PRO-S级品'!$B$2:$B$10=$B6)*('控温被PRO-S级品'!$E$1:$BE$1=H$1)*('控温被PRO-S级品'!$E$2:$BE$10)),0)+IFERROR(SUMPRODUCT(('冬被-S级品'!$B$2:$B$10=$B6)*('冬被-S级品'!$E$1:$AW$1=H$1)*('冬被-S级品'!$E$2:$AW$10)),0)+IFERROR(SUMPRODUCT(('白止-S级品'!$A$2:$A$26=$B6)*('白止-S级品'!$D$1:$AV$1=H$1)*('白止-S级品'!$D$2:$AV$26)),0)+IFERROR(SUMPRODUCT(('乐容-S级品'!$A$4:$A$32=$B6)*('乐容-S级品'!$L$3:$CA$3=H$1)*('乐容-S级品'!$L$4:$CA$32)),0)</f>
      </c>
      <c r="I6" s="280">
        <f>IFERROR(SUMPRODUCT(('控温被PRO-S级品'!$B$2:$B$10=$B6)*('控温被PRO-S级品'!$E$1:$BE$1=I$1)*('控温被PRO-S级品'!$E$2:$BE$10)),0)+IFERROR(SUMPRODUCT(('冬被-S级品'!$B$2:$B$10=$B6)*('冬被-S级品'!$E$1:$AW$1=I$1)*('冬被-S级品'!$E$2:$AW$10)),0)+IFERROR(SUMPRODUCT(('白止-S级品'!$A$2:$A$26=$B6)*('白止-S级品'!$D$1:$AV$1=I$1)*('白止-S级品'!$D$2:$AV$26)),0)+IFERROR(SUMPRODUCT(('乐容-S级品'!$A$4:$A$32=$B6)*('乐容-S级品'!$L$3:$CA$3=I$1)*('乐容-S级品'!$L$4:$CA$32)),0)</f>
      </c>
      <c r="J6" s="280">
        <f>IFERROR(SUMPRODUCT(('控温被PRO-S级品'!$B$2:$B$10=$B6)*('控温被PRO-S级品'!$E$1:$BE$1=J$1)*('控温被PRO-S级品'!$E$2:$BE$10)),0)+IFERROR(SUMPRODUCT(('冬被-S级品'!$B$2:$B$10=$B6)*('冬被-S级品'!$E$1:$AW$1=J$1)*('冬被-S级品'!$E$2:$AW$10)),0)+IFERROR(SUMPRODUCT(('白止-S级品'!$A$2:$A$26=$B6)*('白止-S级品'!$D$1:$AV$1=J$1)*('白止-S级品'!$D$2:$AV$26)),0)+IFERROR(SUMPRODUCT(('乐容-S级品'!$A$4:$A$32=$B6)*('乐容-S级品'!$L$3:$CA$3=J$1)*('乐容-S级品'!$L$4:$CA$32)),0)</f>
      </c>
      <c r="K6" s="280">
        <f>IFERROR(SUMPRODUCT(('控温被PRO-S级品'!$B$2:$B$10=$B6)*('控温被PRO-S级品'!$E$1:$BE$1=K$1)*('控温被PRO-S级品'!$E$2:$BE$10)),0)+IFERROR(SUMPRODUCT(('冬被-S级品'!$B$2:$B$10=$B6)*('冬被-S级品'!$E$1:$AW$1=K$1)*('冬被-S级品'!$E$2:$AW$10)),0)+IFERROR(SUMPRODUCT(('白止-S级品'!$A$2:$A$26=$B6)*('白止-S级品'!$D$1:$AV$1=K$1)*('白止-S级品'!$D$2:$AV$26)),0)+IFERROR(SUMPRODUCT(('乐容-S级品'!$A$4:$A$32=$B6)*('乐容-S级品'!$L$3:$CA$3=K$1)*('乐容-S级品'!$L$4:$CA$32)),0)</f>
      </c>
      <c r="L6" s="280">
        <f>IFERROR(SUMPRODUCT(('控温被PRO-S级品'!$B$2:$B$10=$B6)*('控温被PRO-S级品'!$E$1:$BE$1=L$1)*('控温被PRO-S级品'!$E$2:$BE$10)),0)+IFERROR(SUMPRODUCT(('冬被-S级品'!$B$2:$B$10=$B6)*('冬被-S级品'!$E$1:$AW$1=L$1)*('冬被-S级品'!$E$2:$AW$10)),0)+IFERROR(SUMPRODUCT(('白止-S级品'!$A$2:$A$26=$B6)*('白止-S级品'!$D$1:$AV$1=L$1)*('白止-S级品'!$D$2:$AV$26)),0)+IFERROR(SUMPRODUCT(('乐容-S级品'!$A$4:$A$32=$B6)*('乐容-S级品'!$L$3:$CA$3=L$1)*('乐容-S级品'!$L$4:$CA$32)),0)</f>
      </c>
      <c r="M6" s="280">
        <f>IFERROR(SUMPRODUCT(('控温被PRO-S级品'!$B$2:$B$10=$B6)*('控温被PRO-S级品'!$E$1:$BE$1=M$1)*('控温被PRO-S级品'!$E$2:$BE$10)),0)+IFERROR(SUMPRODUCT(('冬被-S级品'!$B$2:$B$10=$B6)*('冬被-S级品'!$E$1:$AW$1=M$1)*('冬被-S级品'!$E$2:$AW$10)),0)+IFERROR(SUMPRODUCT(('白止-S级品'!$A$2:$A$26=$B6)*('白止-S级品'!$D$1:$AV$1=M$1)*('白止-S级品'!$D$2:$AV$26)),0)+IFERROR(SUMPRODUCT(('乐容-S级品'!$A$4:$A$32=$B6)*('乐容-S级品'!$L$3:$CA$3=M$1)*('乐容-S级品'!$L$4:$CA$32)),0)</f>
      </c>
      <c r="N6" s="280">
        <f>IFERROR(SUMPRODUCT(('控温被PRO-S级品'!$B$2:$B$10=$B6)*('控温被PRO-S级品'!$E$1:$BE$1=N$1)*('控温被PRO-S级品'!$E$2:$BE$10)),0)+IFERROR(SUMPRODUCT(('冬被-S级品'!$B$2:$B$10=$B6)*('冬被-S级品'!$E$1:$AW$1=N$1)*('冬被-S级品'!$E$2:$AW$10)),0)+IFERROR(SUMPRODUCT(('白止-S级品'!$A$2:$A$26=$B6)*('白止-S级品'!$D$1:$AV$1=N$1)*('白止-S级品'!$D$2:$AV$26)),0)+IFERROR(SUMPRODUCT(('乐容-S级品'!$A$4:$A$32=$B6)*('乐容-S级品'!$L$3:$CA$3=N$1)*('乐容-S级品'!$L$4:$CA$32)),0)</f>
      </c>
      <c r="O6" s="280">
        <f>IFERROR(SUMPRODUCT(('控温被PRO-S级品'!$B$2:$B$10=$B6)*('控温被PRO-S级品'!$E$1:$BE$1=O$1)*('控温被PRO-S级品'!$E$2:$BE$10)),0)+IFERROR(SUMPRODUCT(('冬被-S级品'!$B$2:$B$10=$B6)*('冬被-S级品'!$E$1:$AW$1=O$1)*('冬被-S级品'!$E$2:$AW$10)),0)+IFERROR(SUMPRODUCT(('白止-S级品'!$A$2:$A$26=$B6)*('白止-S级品'!$D$1:$AV$1=O$1)*('白止-S级品'!$D$2:$AV$26)),0)+IFERROR(SUMPRODUCT(('乐容-S级品'!$A$4:$A$32=$B6)*('乐容-S级品'!$L$3:$CA$3=O$1)*('乐容-S级品'!$L$4:$CA$32)),0)</f>
      </c>
      <c r="P6" s="280">
        <f>IFERROR(SUMPRODUCT(('控温被PRO-S级品'!$B$2:$B$10=$B6)*('控温被PRO-S级品'!$E$1:$BE$1=P$1)*('控温被PRO-S级品'!$E$2:$BE$10)),0)+IFERROR(SUMPRODUCT(('冬被-S级品'!$B$2:$B$10=$B6)*('冬被-S级品'!$E$1:$AW$1=P$1)*('冬被-S级品'!$E$2:$AW$10)),0)+IFERROR(SUMPRODUCT(('白止-S级品'!$A$2:$A$26=$B6)*('白止-S级品'!$D$1:$AV$1=P$1)*('白止-S级品'!$D$2:$AV$26)),0)+IFERROR(SUMPRODUCT(('乐容-S级品'!$A$4:$A$32=$B6)*('乐容-S级品'!$L$3:$CA$3=P$1)*('乐容-S级品'!$L$4:$CA$32)),0)</f>
      </c>
      <c r="Q6" s="280">
        <f>IFERROR(SUMPRODUCT(('控温被PRO-S级品'!$B$2:$B$10=$B6)*('控温被PRO-S级品'!$E$1:$BE$1=Q$1)*('控温被PRO-S级品'!$E$2:$BE$10)),0)+IFERROR(SUMPRODUCT(('冬被-S级品'!$B$2:$B$10=$B6)*('冬被-S级品'!$E$1:$AW$1=Q$1)*('冬被-S级品'!$E$2:$AW$10)),0)+IFERROR(SUMPRODUCT(('白止-S级品'!$A$2:$A$26=$B6)*('白止-S级品'!$D$1:$AV$1=Q$1)*('白止-S级品'!$D$2:$AV$26)),0)+IFERROR(SUMPRODUCT(('乐容-S级品'!$A$4:$A$32=$B6)*('乐容-S级品'!$L$3:$CA$3=Q$1)*('乐容-S级品'!$L$4:$CA$32)),0)</f>
      </c>
      <c r="R6" s="280">
        <f>IFERROR(SUMPRODUCT(('控温被PRO-S级品'!$B$2:$B$10=$B6)*('控温被PRO-S级品'!$E$1:$BE$1=R$1)*('控温被PRO-S级品'!$E$2:$BE$10)),0)+IFERROR(SUMPRODUCT(('冬被-S级品'!$B$2:$B$10=$B6)*('冬被-S级品'!$E$1:$AW$1=R$1)*('冬被-S级品'!$E$2:$AW$10)),0)+IFERROR(SUMPRODUCT(('白止-S级品'!$A$2:$A$26=$B6)*('白止-S级品'!$D$1:$AV$1=R$1)*('白止-S级品'!$D$2:$AV$26)),0)+IFERROR(SUMPRODUCT(('乐容-S级品'!$A$4:$A$32=$B6)*('乐容-S级品'!$L$3:$CA$3=R$1)*('乐容-S级品'!$L$4:$CA$32)),0)</f>
      </c>
      <c r="S6" s="280">
        <f>IFERROR(SUMPRODUCT(('控温被PRO-S级品'!$B$2:$B$10=$B6)*('控温被PRO-S级品'!$E$1:$BE$1=S$1)*('控温被PRO-S级品'!$E$2:$BE$10)),0)+IFERROR(SUMPRODUCT(('冬被-S级品'!$B$2:$B$10=$B6)*('冬被-S级品'!$E$1:$AW$1=S$1)*('冬被-S级品'!$E$2:$AW$10)),0)+IFERROR(SUMPRODUCT(('白止-S级品'!$A$2:$A$26=$B6)*('白止-S级品'!$D$1:$AV$1=S$1)*('白止-S级品'!$D$2:$AV$26)),0)+IFERROR(SUMPRODUCT(('乐容-S级品'!$A$4:$A$32=$B6)*('乐容-S级品'!$L$3:$CA$3=S$1)*('乐容-S级品'!$L$4:$CA$32)),0)</f>
      </c>
      <c r="T6" s="280">
        <f>IFERROR(SUMPRODUCT(('控温被PRO-S级品'!$B$2:$B$10=$B6)*('控温被PRO-S级品'!$E$1:$BE$1=T$1)*('控温被PRO-S级品'!$E$2:$BE$10)),0)+IFERROR(SUMPRODUCT(('冬被-S级品'!$B$2:$B$10=$B6)*('冬被-S级品'!$E$1:$AW$1=T$1)*('冬被-S级品'!$E$2:$AW$10)),0)+IFERROR(SUMPRODUCT(('白止-S级品'!$A$2:$A$26=$B6)*('白止-S级品'!$D$1:$AV$1=T$1)*('白止-S级品'!$D$2:$AV$26)),0)+IFERROR(SUMPRODUCT(('乐容-S级品'!$A$4:$A$32=$B6)*('乐容-S级品'!$L$3:$CA$3=T$1)*('乐容-S级品'!$L$4:$CA$32)),0)</f>
      </c>
      <c r="U6" s="280">
        <f>IFERROR(SUMPRODUCT(('控温被PRO-S级品'!$B$2:$B$10=$B6)*('控温被PRO-S级品'!$E$1:$BE$1=U$1)*('控温被PRO-S级品'!$E$2:$BE$10)),0)+IFERROR(SUMPRODUCT(('冬被-S级品'!$B$2:$B$10=$B6)*('冬被-S级品'!$E$1:$AW$1=U$1)*('冬被-S级品'!$E$2:$AW$10)),0)+IFERROR(SUMPRODUCT(('白止-S级品'!$A$2:$A$26=$B6)*('白止-S级品'!$D$1:$AV$1=U$1)*('白止-S级品'!$D$2:$AV$26)),0)+IFERROR(SUMPRODUCT(('乐容-S级品'!$A$4:$A$32=$B6)*('乐容-S级品'!$L$3:$CA$3=U$1)*('乐容-S级品'!$L$4:$CA$32)),0)</f>
      </c>
      <c r="V6" s="280">
        <f>IFERROR(SUMPRODUCT(('控温被PRO-S级品'!$B$2:$B$10=$B6)*('控温被PRO-S级品'!$E$1:$BE$1=V$1)*('控温被PRO-S级品'!$E$2:$BE$10)),0)+IFERROR(SUMPRODUCT(('冬被-S级品'!$B$2:$B$10=$B6)*('冬被-S级品'!$E$1:$AW$1=V$1)*('冬被-S级品'!$E$2:$AW$10)),0)+IFERROR(SUMPRODUCT(('白止-S级品'!$A$2:$A$26=$B6)*('白止-S级品'!$D$1:$AV$1=V$1)*('白止-S级品'!$D$2:$AV$26)),0)+IFERROR(SUMPRODUCT(('乐容-S级品'!$A$4:$A$32=$B6)*('乐容-S级品'!$L$3:$CA$3=V$1)*('乐容-S级品'!$L$4:$CA$32)),0)</f>
      </c>
      <c r="W6" s="280">
        <f>IFERROR(SUMPRODUCT(('控温被PRO-S级品'!$B$2:$B$10=$B6)*('控温被PRO-S级品'!$E$1:$BE$1=W$1)*('控温被PRO-S级品'!$E$2:$BE$10)),0)+IFERROR(SUMPRODUCT(('冬被-S级品'!$B$2:$B$10=$B6)*('冬被-S级品'!$E$1:$AW$1=W$1)*('冬被-S级品'!$E$2:$AW$10)),0)+IFERROR(SUMPRODUCT(('白止-S级品'!$A$2:$A$26=$B6)*('白止-S级品'!$D$1:$AV$1=W$1)*('白止-S级品'!$D$2:$AV$26)),0)+IFERROR(SUMPRODUCT(('乐容-S级品'!$A$4:$A$32=$B6)*('乐容-S级品'!$L$3:$CA$3=W$1)*('乐容-S级品'!$L$4:$CA$32)),0)</f>
      </c>
      <c r="X6" s="280">
        <f>IFERROR(SUMPRODUCT(('控温被PRO-S级品'!$B$2:$B$10=$B6)*('控温被PRO-S级品'!$E$1:$BE$1=X$1)*('控温被PRO-S级品'!$E$2:$BE$10)),0)+IFERROR(SUMPRODUCT(('冬被-S级品'!$B$2:$B$10=$B6)*('冬被-S级品'!$E$1:$AW$1=X$1)*('冬被-S级品'!$E$2:$AW$10)),0)+IFERROR(SUMPRODUCT(('白止-S级品'!$A$2:$A$26=$B6)*('白止-S级品'!$D$1:$AV$1=X$1)*('白止-S级品'!$D$2:$AV$26)),0)+IFERROR(SUMPRODUCT(('乐容-S级品'!$A$4:$A$32=$B6)*('乐容-S级品'!$L$3:$CA$3=X$1)*('乐容-S级品'!$L$4:$CA$32)),0)</f>
      </c>
      <c r="Y6" s="280">
        <f>IFERROR(SUMPRODUCT(('控温被PRO-S级品'!$B$2:$B$10=$B6)*('控温被PRO-S级品'!$E$1:$BE$1=Y$1)*('控温被PRO-S级品'!$E$2:$BE$10)),0)+IFERROR(SUMPRODUCT(('冬被-S级品'!$B$2:$B$10=$B6)*('冬被-S级品'!$E$1:$AW$1=Y$1)*('冬被-S级品'!$E$2:$AW$10)),0)+IFERROR(SUMPRODUCT(('白止-S级品'!$A$2:$A$26=$B6)*('白止-S级品'!$D$1:$AV$1=Y$1)*('白止-S级品'!$D$2:$AV$26)),0)+IFERROR(SUMPRODUCT(('乐容-S级品'!$A$4:$A$32=$B6)*('乐容-S级品'!$L$3:$CA$3=Y$1)*('乐容-S级品'!$L$4:$CA$32)),0)</f>
      </c>
      <c r="Z6" s="280">
        <f>IFERROR(SUMPRODUCT(('控温被PRO-S级品'!$B$2:$B$10=$B6)*('控温被PRO-S级品'!$E$1:$BE$1=Z$1)*('控温被PRO-S级品'!$E$2:$BE$10)),0)+IFERROR(SUMPRODUCT(('冬被-S级品'!$B$2:$B$10=$B6)*('冬被-S级品'!$E$1:$AW$1=Z$1)*('冬被-S级品'!$E$2:$AW$10)),0)+IFERROR(SUMPRODUCT(('白止-S级品'!$A$2:$A$26=$B6)*('白止-S级品'!$D$1:$AV$1=Z$1)*('白止-S级品'!$D$2:$AV$26)),0)+IFERROR(SUMPRODUCT(('乐容-S级品'!$A$4:$A$32=$B6)*('乐容-S级品'!$L$3:$CA$3=Z$1)*('乐容-S级品'!$L$4:$CA$32)),0)</f>
      </c>
      <c r="AA6" s="280">
        <f>IFERROR(SUMPRODUCT(('控温被PRO-S级品'!$B$2:$B$10=$B6)*('控温被PRO-S级品'!$E$1:$BE$1=AA$1)*('控温被PRO-S级品'!$E$2:$BE$10)),0)+IFERROR(SUMPRODUCT(('冬被-S级品'!$B$2:$B$10=$B6)*('冬被-S级品'!$E$1:$AW$1=AA$1)*('冬被-S级品'!$E$2:$AW$10)),0)+IFERROR(SUMPRODUCT(('白止-S级品'!$A$2:$A$26=$B6)*('白止-S级品'!$D$1:$AV$1=AA$1)*('白止-S级品'!$D$2:$AV$26)),0)+IFERROR(SUMPRODUCT(('乐容-S级品'!$A$4:$A$32=$B6)*('乐容-S级品'!$L$3:$CA$3=AA$1)*('乐容-S级品'!$L$4:$CA$32)),0)</f>
      </c>
      <c r="AB6" s="280">
        <f>IFERROR(SUMPRODUCT(('控温被PRO-S级品'!$B$2:$B$10=$B6)*('控温被PRO-S级品'!$E$1:$BE$1=AB$1)*('控温被PRO-S级品'!$E$2:$BE$10)),0)+IFERROR(SUMPRODUCT(('冬被-S级品'!$B$2:$B$10=$B6)*('冬被-S级品'!$E$1:$AW$1=AB$1)*('冬被-S级品'!$E$2:$AW$10)),0)+IFERROR(SUMPRODUCT(('白止-S级品'!$A$2:$A$26=$B6)*('白止-S级品'!$D$1:$AV$1=AB$1)*('白止-S级品'!$D$2:$AV$26)),0)+IFERROR(SUMPRODUCT(('乐容-S级品'!$A$4:$A$32=$B6)*('乐容-S级品'!$L$3:$CA$3=AB$1)*('乐容-S级品'!$L$4:$CA$32)),0)</f>
      </c>
      <c r="AC6" s="280">
        <f>IFERROR(SUMPRODUCT(('控温被PRO-S级品'!$B$2:$B$10=$B6)*('控温被PRO-S级品'!$E$1:$BE$1=AC$1)*('控温被PRO-S级品'!$E$2:$BE$10)),0)+IFERROR(SUMPRODUCT(('冬被-S级品'!$B$2:$B$10=$B6)*('冬被-S级品'!$E$1:$AW$1=AC$1)*('冬被-S级品'!$E$2:$AW$10)),0)+IFERROR(SUMPRODUCT(('白止-S级品'!$A$2:$A$26=$B6)*('白止-S级品'!$D$1:$AV$1=AC$1)*('白止-S级品'!$D$2:$AV$26)),0)+IFERROR(SUMPRODUCT(('乐容-S级品'!$A$4:$A$32=$B6)*('乐容-S级品'!$L$3:$CA$3=AC$1)*('乐容-S级品'!$L$4:$CA$32)),0)</f>
      </c>
      <c r="AD6" s="280">
        <f>IFERROR(SUMPRODUCT(('控温被PRO-S级品'!$B$2:$B$10=$B6)*('控温被PRO-S级品'!$E$1:$BE$1=AD$1)*('控温被PRO-S级品'!$E$2:$BE$10)),0)+IFERROR(SUMPRODUCT(('冬被-S级品'!$B$2:$B$10=$B6)*('冬被-S级品'!$E$1:$AW$1=AD$1)*('冬被-S级品'!$E$2:$AW$10)),0)+IFERROR(SUMPRODUCT(('白止-S级品'!$A$2:$A$26=$B6)*('白止-S级品'!$D$1:$AV$1=AD$1)*('白止-S级品'!$D$2:$AV$26)),0)+IFERROR(SUMPRODUCT(('乐容-S级品'!$A$4:$A$32=$B6)*('乐容-S级品'!$L$3:$CA$3=AD$1)*('乐容-S级品'!$L$4:$CA$32)),0)</f>
      </c>
      <c r="AE6" s="280">
        <f>IFERROR(SUMPRODUCT(('控温被PRO-S级品'!$B$2:$B$10=$B6)*('控温被PRO-S级品'!$E$1:$BE$1=AE$1)*('控温被PRO-S级品'!$E$2:$BE$10)),0)+IFERROR(SUMPRODUCT(('冬被-S级品'!$B$2:$B$10=$B6)*('冬被-S级品'!$E$1:$AW$1=AE$1)*('冬被-S级品'!$E$2:$AW$10)),0)+IFERROR(SUMPRODUCT(('白止-S级品'!$A$2:$A$26=$B6)*('白止-S级品'!$D$1:$AV$1=AE$1)*('白止-S级品'!$D$2:$AV$26)),0)+IFERROR(SUMPRODUCT(('乐容-S级品'!$A$4:$A$32=$B6)*('乐容-S级品'!$L$3:$CA$3=AE$1)*('乐容-S级品'!$L$4:$CA$32)),0)</f>
      </c>
      <c r="AF6" s="280">
        <f>IFERROR(SUMPRODUCT(('控温被PRO-S级品'!$B$2:$B$10=$B6)*('控温被PRO-S级品'!$E$1:$BE$1=AF$1)*('控温被PRO-S级品'!$E$2:$BE$10)),0)+IFERROR(SUMPRODUCT(('冬被-S级品'!$B$2:$B$10=$B6)*('冬被-S级品'!$E$1:$AW$1=AF$1)*('冬被-S级品'!$E$2:$AW$10)),0)+IFERROR(SUMPRODUCT(('白止-S级品'!$A$2:$A$26=$B6)*('白止-S级品'!$D$1:$AV$1=AF$1)*('白止-S级品'!$D$2:$AV$26)),0)+IFERROR(SUMPRODUCT(('乐容-S级品'!$A$4:$A$32=$B6)*('乐容-S级品'!$L$3:$CA$3=AF$1)*('乐容-S级品'!$L$4:$CA$32)),0)</f>
      </c>
      <c r="AG6" s="280">
        <f>IFERROR(SUMPRODUCT(('控温被PRO-S级品'!$B$2:$B$10=$B6)*('控温被PRO-S级品'!$E$1:$BE$1=AG$1)*('控温被PRO-S级品'!$E$2:$BE$10)),0)+IFERROR(SUMPRODUCT(('冬被-S级品'!$B$2:$B$10=$B6)*('冬被-S级品'!$E$1:$AW$1=AG$1)*('冬被-S级品'!$E$2:$AW$10)),0)+IFERROR(SUMPRODUCT(('白止-S级品'!$A$2:$A$26=$B6)*('白止-S级品'!$D$1:$AV$1=AG$1)*('白止-S级品'!$D$2:$AV$26)),0)+IFERROR(SUMPRODUCT(('乐容-S级品'!$A$4:$A$32=$B6)*('乐容-S级品'!$L$3:$CA$3=AG$1)*('乐容-S级品'!$L$4:$CA$32)),0)</f>
      </c>
      <c r="AH6" s="280">
        <f>IFERROR(SUMPRODUCT(('控温被PRO-S级品'!$B$2:$B$10=$B6)*('控温被PRO-S级品'!$E$1:$BE$1=AH$1)*('控温被PRO-S级品'!$E$2:$BE$10)),0)+IFERROR(SUMPRODUCT(('冬被-S级品'!$B$2:$B$10=$B6)*('冬被-S级品'!$E$1:$AW$1=AH$1)*('冬被-S级品'!$E$2:$AW$10)),0)+IFERROR(SUMPRODUCT(('白止-S级品'!$A$2:$A$26=$B6)*('白止-S级品'!$D$1:$AV$1=AH$1)*('白止-S级品'!$D$2:$AV$26)),0)+IFERROR(SUMPRODUCT(('乐容-S级品'!$A$4:$A$32=$B6)*('乐容-S级品'!$L$3:$CA$3=AH$1)*('乐容-S级品'!$L$4:$CA$32)),0)</f>
      </c>
      <c r="AI6" s="280">
        <f>IFERROR(SUMPRODUCT(('控温被PRO-S级品'!$B$2:$B$10=$B6)*('控温被PRO-S级品'!$E$1:$BE$1=AI$1)*('控温被PRO-S级品'!$E$2:$BE$10)),0)+IFERROR(SUMPRODUCT(('冬被-S级品'!$B$2:$B$10=$B6)*('冬被-S级品'!$E$1:$AW$1=AI$1)*('冬被-S级品'!$E$2:$AW$10)),0)+IFERROR(SUMPRODUCT(('白止-S级品'!$A$2:$A$26=$B6)*('白止-S级品'!$D$1:$AV$1=AI$1)*('白止-S级品'!$D$2:$AV$26)),0)+IFERROR(SUMPRODUCT(('乐容-S级品'!$A$4:$A$32=$B6)*('乐容-S级品'!$L$3:$CA$3=AI$1)*('乐容-S级品'!$L$4:$CA$32)),0)</f>
      </c>
      <c r="AJ6" s="280">
        <f>IFERROR(SUMPRODUCT(('控温被PRO-S级品'!$B$2:$B$10=$B6)*('控温被PRO-S级品'!$E$1:$BE$1=AJ$1)*('控温被PRO-S级品'!$E$2:$BE$10)),0)+IFERROR(SUMPRODUCT(('冬被-S级品'!$B$2:$B$10=$B6)*('冬被-S级品'!$E$1:$AW$1=AJ$1)*('冬被-S级品'!$E$2:$AW$10)),0)+IFERROR(SUMPRODUCT(('白止-S级品'!$A$2:$A$26=$B6)*('白止-S级品'!$D$1:$AV$1=AJ$1)*('白止-S级品'!$D$2:$AV$26)),0)+IFERROR(SUMPRODUCT(('乐容-S级品'!$A$4:$A$32=$B6)*('乐容-S级品'!$L$3:$CA$3=AJ$1)*('乐容-S级品'!$L$4:$CA$32)),0)</f>
      </c>
      <c r="AK6" s="280">
        <f>IFERROR(SUMPRODUCT(('控温被PRO-S级品'!$B$2:$B$10=$B6)*('控温被PRO-S级品'!$E$1:$BE$1=AK$1)*('控温被PRO-S级品'!$E$2:$BE$10)),0)+IFERROR(SUMPRODUCT(('冬被-S级品'!$B$2:$B$10=$B6)*('冬被-S级品'!$E$1:$AW$1=AK$1)*('冬被-S级品'!$E$2:$AW$10)),0)+IFERROR(SUMPRODUCT(('白止-S级品'!$A$2:$A$26=$B6)*('白止-S级品'!$D$1:$AV$1=AK$1)*('白止-S级品'!$D$2:$AV$26)),0)+IFERROR(SUMPRODUCT(('乐容-S级品'!$A$4:$A$32=$B6)*('乐容-S级品'!$L$3:$CA$3=AK$1)*('乐容-S级品'!$L$4:$CA$32)),0)</f>
      </c>
      <c r="AL6" s="280">
        <f>IFERROR(SUMPRODUCT(('控温被PRO-S级品'!$B$2:$B$10=$B6)*('控温被PRO-S级品'!$E$1:$BE$1=AL$1)*('控温被PRO-S级品'!$E$2:$BE$10)),0)+IFERROR(SUMPRODUCT(('冬被-S级品'!$B$2:$B$10=$B6)*('冬被-S级品'!$E$1:$AW$1=AL$1)*('冬被-S级品'!$E$2:$AW$10)),0)+IFERROR(SUMPRODUCT(('白止-S级品'!$A$2:$A$26=$B6)*('白止-S级品'!$D$1:$AV$1=AL$1)*('白止-S级品'!$D$2:$AV$26)),0)+IFERROR(SUMPRODUCT(('乐容-S级品'!$A$4:$A$32=$B6)*('乐容-S级品'!$L$3:$CA$3=AL$1)*('乐容-S级品'!$L$4:$CA$32)),0)</f>
      </c>
      <c r="AM6" s="280">
        <f>IFERROR(SUMPRODUCT(('控温被PRO-S级品'!$B$2:$B$10=$B6)*('控温被PRO-S级品'!$E$1:$BE$1=AM$1)*('控温被PRO-S级品'!$E$2:$BE$10)),0)+IFERROR(SUMPRODUCT(('冬被-S级品'!$B$2:$B$10=$B6)*('冬被-S级品'!$E$1:$AW$1=AM$1)*('冬被-S级品'!$E$2:$AW$10)),0)+IFERROR(SUMPRODUCT(('白止-S级品'!$A$2:$A$26=$B6)*('白止-S级品'!$D$1:$AV$1=AM$1)*('白止-S级品'!$D$2:$AV$26)),0)+IFERROR(SUMPRODUCT(('乐容-S级品'!$A$4:$A$32=$B6)*('乐容-S级品'!$L$3:$CA$3=AM$1)*('乐容-S级品'!$L$4:$CA$32)),0)</f>
      </c>
      <c r="AN6" s="280">
        <f>IFERROR(SUMPRODUCT(('控温被PRO-S级品'!$B$2:$B$10=$B6)*('控温被PRO-S级品'!$E$1:$BE$1=AN$1)*('控温被PRO-S级品'!$E$2:$BE$10)),0)+IFERROR(SUMPRODUCT(('冬被-S级品'!$B$2:$B$10=$B6)*('冬被-S级品'!$E$1:$AW$1=AN$1)*('冬被-S级品'!$E$2:$AW$10)),0)+IFERROR(SUMPRODUCT(('白止-S级品'!$A$2:$A$26=$B6)*('白止-S级品'!$D$1:$AV$1=AN$1)*('白止-S级品'!$D$2:$AV$26)),0)+IFERROR(SUMPRODUCT(('乐容-S级品'!$A$4:$A$32=$B6)*('乐容-S级品'!$L$3:$CA$3=AN$1)*('乐容-S级品'!$L$4:$CA$32)),0)</f>
      </c>
      <c r="AO6" s="280">
        <f>IFERROR(SUMPRODUCT(('控温被PRO-S级品'!$B$2:$B$10=$B6)*('控温被PRO-S级品'!$E$1:$BE$1=AO$1)*('控温被PRO-S级品'!$E$2:$BE$10)),0)+IFERROR(SUMPRODUCT(('冬被-S级品'!$B$2:$B$10=$B6)*('冬被-S级品'!$E$1:$AW$1=AO$1)*('冬被-S级品'!$E$2:$AW$10)),0)+IFERROR(SUMPRODUCT(('白止-S级品'!$A$2:$A$26=$B6)*('白止-S级品'!$D$1:$AV$1=AO$1)*('白止-S级品'!$D$2:$AV$26)),0)+IFERROR(SUMPRODUCT(('乐容-S级品'!$A$4:$A$32=$B6)*('乐容-S级品'!$L$3:$CA$3=AO$1)*('乐容-S级品'!$L$4:$CA$32)),0)</f>
      </c>
      <c r="AP6" s="280">
        <f>IFERROR(SUMPRODUCT(('控温被PRO-S级品'!$B$2:$B$10=$B6)*('控温被PRO-S级品'!$E$1:$BE$1=AP$1)*('控温被PRO-S级品'!$E$2:$BE$10)),0)+IFERROR(SUMPRODUCT(('冬被-S级品'!$B$2:$B$10=$B6)*('冬被-S级品'!$E$1:$AW$1=AP$1)*('冬被-S级品'!$E$2:$AW$10)),0)+IFERROR(SUMPRODUCT(('白止-S级品'!$A$2:$A$26=$B6)*('白止-S级品'!$D$1:$AV$1=AP$1)*('白止-S级品'!$D$2:$AV$26)),0)+IFERROR(SUMPRODUCT(('乐容-S级品'!$A$4:$A$32=$B6)*('乐容-S级品'!$L$3:$CA$3=AP$1)*('乐容-S级品'!$L$4:$CA$32)),0)</f>
      </c>
      <c r="AQ6" s="280">
        <f>IFERROR(SUMPRODUCT(('控温被PRO-S级品'!$B$2:$B$10=$B6)*('控温被PRO-S级品'!$E$1:$BE$1=AQ$1)*('控温被PRO-S级品'!$E$2:$BE$10)),0)+IFERROR(SUMPRODUCT(('冬被-S级品'!$B$2:$B$10=$B6)*('冬被-S级品'!$E$1:$AW$1=AQ$1)*('冬被-S级品'!$E$2:$AW$10)),0)+IFERROR(SUMPRODUCT(('白止-S级品'!$A$2:$A$26=$B6)*('白止-S级品'!$D$1:$AV$1=AQ$1)*('白止-S级品'!$D$2:$AV$26)),0)+IFERROR(SUMPRODUCT(('乐容-S级品'!$A$4:$A$32=$B6)*('乐容-S级品'!$L$3:$CA$3=AQ$1)*('乐容-S级品'!$L$4:$CA$32)),0)</f>
      </c>
      <c r="AR6" s="280">
        <f>IFERROR(SUMPRODUCT(('控温被PRO-S级品'!$B$2:$B$10=$B6)*('控温被PRO-S级品'!$E$1:$BE$1=AR$1)*('控温被PRO-S级品'!$E$2:$BE$10)),0)+IFERROR(SUMPRODUCT(('冬被-S级品'!$B$2:$B$10=$B6)*('冬被-S级品'!$E$1:$AW$1=AR$1)*('冬被-S级品'!$E$2:$AW$10)),0)+IFERROR(SUMPRODUCT(('白止-S级品'!$A$2:$A$26=$B6)*('白止-S级品'!$D$1:$AV$1=AR$1)*('白止-S级品'!$D$2:$AV$26)),0)+IFERROR(SUMPRODUCT(('乐容-S级品'!$A$4:$A$32=$B6)*('乐容-S级品'!$L$3:$CA$3=AR$1)*('乐容-S级品'!$L$4:$CA$32)),0)</f>
      </c>
      <c r="AS6" s="280">
        <f>IFERROR(SUMPRODUCT(('控温被PRO-S级品'!$B$2:$B$10=$B6)*('控温被PRO-S级品'!$E$1:$BE$1=AS$1)*('控温被PRO-S级品'!$E$2:$BE$10)),0)+IFERROR(SUMPRODUCT(('冬被-S级品'!$B$2:$B$10=$B6)*('冬被-S级品'!$E$1:$AW$1=AS$1)*('冬被-S级品'!$E$2:$AW$10)),0)+IFERROR(SUMPRODUCT(('白止-S级品'!$A$2:$A$26=$B6)*('白止-S级品'!$D$1:$AV$1=AS$1)*('白止-S级品'!$D$2:$AV$26)),0)+IFERROR(SUMPRODUCT(('乐容-S级品'!$A$4:$A$32=$B6)*('乐容-S级品'!$L$3:$CA$3=AS$1)*('乐容-S级品'!$L$4:$CA$32)),0)</f>
      </c>
      <c r="AT6" s="280">
        <f>IFERROR(SUMPRODUCT(('控温被PRO-S级品'!$B$2:$B$10=$B6)*('控温被PRO-S级品'!$E$1:$BE$1=AT$1)*('控温被PRO-S级品'!$E$2:$BE$10)),0)+IFERROR(SUMPRODUCT(('冬被-S级品'!$B$2:$B$10=$B6)*('冬被-S级品'!$E$1:$AW$1=AT$1)*('冬被-S级品'!$E$2:$AW$10)),0)+IFERROR(SUMPRODUCT(('白止-S级品'!$A$2:$A$26=$B6)*('白止-S级品'!$D$1:$AV$1=AT$1)*('白止-S级品'!$D$2:$AV$26)),0)+IFERROR(SUMPRODUCT(('乐容-S级品'!$A$4:$A$32=$B6)*('乐容-S级品'!$L$3:$CA$3=AT$1)*('乐容-S级品'!$L$4:$CA$32)),0)</f>
      </c>
      <c r="AU6" s="280">
        <f>IFERROR(SUMPRODUCT(('控温被PRO-S级品'!$B$2:$B$10=$B6)*('控温被PRO-S级品'!$E$1:$BE$1=AU$1)*('控温被PRO-S级品'!$E$2:$BE$10)),0)+IFERROR(SUMPRODUCT(('冬被-S级品'!$B$2:$B$10=$B6)*('冬被-S级品'!$E$1:$AW$1=AU$1)*('冬被-S级品'!$E$2:$AW$10)),0)+IFERROR(SUMPRODUCT(('白止-S级品'!$A$2:$A$26=$B6)*('白止-S级品'!$D$1:$AV$1=AU$1)*('白止-S级品'!$D$2:$AV$26)),0)+IFERROR(SUMPRODUCT(('乐容-S级品'!$A$4:$A$32=$B6)*('乐容-S级品'!$L$3:$CA$3=AU$1)*('乐容-S级品'!$L$4:$CA$32)),0)</f>
      </c>
      <c r="AV6" s="280">
        <f>IFERROR(SUMPRODUCT(('控温被PRO-S级品'!$B$2:$B$10=$B6)*('控温被PRO-S级品'!$E$1:$BE$1=AV$1)*('控温被PRO-S级品'!$E$2:$BE$10)),0)+IFERROR(SUMPRODUCT(('冬被-S级品'!$B$2:$B$10=$B6)*('冬被-S级品'!$E$1:$AW$1=AV$1)*('冬被-S级品'!$E$2:$AW$10)),0)+IFERROR(SUMPRODUCT(('白止-S级品'!$A$2:$A$26=$B6)*('白止-S级品'!$D$1:$AV$1=AV$1)*('白止-S级品'!$D$2:$AV$26)),0)+IFERROR(SUMPRODUCT(('乐容-S级品'!$A$4:$A$32=$B6)*('乐容-S级品'!$L$3:$CA$3=AV$1)*('乐容-S级品'!$L$4:$CA$32)),0)</f>
      </c>
      <c r="AW6" s="280">
        <f>IFERROR(SUMPRODUCT(('控温被PRO-S级品'!$B$2:$B$10=$B6)*('控温被PRO-S级品'!$E$1:$BE$1=AW$1)*('控温被PRO-S级品'!$E$2:$BE$10)),0)+IFERROR(SUMPRODUCT(('冬被-S级品'!$B$2:$B$10=$B6)*('冬被-S级品'!$E$1:$AW$1=AW$1)*('冬被-S级品'!$E$2:$AW$10)),0)+IFERROR(SUMPRODUCT(('白止-S级品'!$A$2:$A$26=$B6)*('白止-S级品'!$D$1:$AV$1=AW$1)*('白止-S级品'!$D$2:$AV$26)),0)+IFERROR(SUMPRODUCT(('乐容-S级品'!$A$4:$A$32=$B6)*('乐容-S级品'!$L$3:$CA$3=AW$1)*('乐容-S级品'!$L$4:$CA$32)),0)</f>
      </c>
      <c r="AX6" s="280">
        <f>IFERROR(SUMPRODUCT(('控温被PRO-S级品'!$B$2:$B$10=$B6)*('控温被PRO-S级品'!$E$1:$BE$1=AX$1)*('控温被PRO-S级品'!$E$2:$BE$10)),0)+IFERROR(SUMPRODUCT(('冬被-S级品'!$B$2:$B$10=$B6)*('冬被-S级品'!$E$1:$AW$1=AX$1)*('冬被-S级品'!$E$2:$AW$10)),0)+IFERROR(SUMPRODUCT(('白止-S级品'!$A$2:$A$26=$B6)*('白止-S级品'!$D$1:$AV$1=AX$1)*('白止-S级品'!$D$2:$AV$26)),0)+IFERROR(SUMPRODUCT(('乐容-S级品'!$A$4:$A$32=$B6)*('乐容-S级品'!$L$3:$CA$3=AX$1)*('乐容-S级品'!$L$4:$CA$32)),0)</f>
      </c>
      <c r="AY6" s="280">
        <f>IFERROR(SUMPRODUCT(('控温被PRO-S级品'!$B$2:$B$10=$B6)*('控温被PRO-S级品'!$E$1:$BE$1=AY$1)*('控温被PRO-S级品'!$E$2:$BE$10)),0)+IFERROR(SUMPRODUCT(('冬被-S级品'!$B$2:$B$10=$B6)*('冬被-S级品'!$E$1:$AW$1=AY$1)*('冬被-S级品'!$E$2:$AW$10)),0)+IFERROR(SUMPRODUCT(('白止-S级品'!$A$2:$A$26=$B6)*('白止-S级品'!$D$1:$AV$1=AY$1)*('白止-S级品'!$D$2:$AV$26)),0)+IFERROR(SUMPRODUCT(('乐容-S级品'!$A$4:$A$32=$B6)*('乐容-S级品'!$L$3:$CA$3=AY$1)*('乐容-S级品'!$L$4:$CA$32)),0)</f>
      </c>
      <c r="AZ6" s="280">
        <f>IFERROR(SUMPRODUCT(('控温被PRO-S级品'!$B$2:$B$10=$B6)*('控温被PRO-S级品'!$E$1:$BE$1=AZ$1)*('控温被PRO-S级品'!$E$2:$BE$10)),0)+IFERROR(SUMPRODUCT(('冬被-S级品'!$B$2:$B$10=$B6)*('冬被-S级品'!$E$1:$AW$1=AZ$1)*('冬被-S级品'!$E$2:$AW$10)),0)+IFERROR(SUMPRODUCT(('白止-S级品'!$A$2:$A$26=$B6)*('白止-S级品'!$D$1:$AV$1=AZ$1)*('白止-S级品'!$D$2:$AV$26)),0)+IFERROR(SUMPRODUCT(('乐容-S级品'!$A$4:$A$32=$B6)*('乐容-S级品'!$L$3:$CA$3=AZ$1)*('乐容-S级品'!$L$4:$CA$32)),0)</f>
      </c>
      <c r="BA6" s="280">
        <f>IFERROR(SUMPRODUCT(('控温被PRO-S级品'!$B$2:$B$10=$B6)*('控温被PRO-S级品'!$E$1:$BE$1=BA$1)*('控温被PRO-S级品'!$E$2:$BE$10)),0)+IFERROR(SUMPRODUCT(('冬被-S级品'!$B$2:$B$10=$B6)*('冬被-S级品'!$E$1:$AW$1=BA$1)*('冬被-S级品'!$E$2:$AW$10)),0)+IFERROR(SUMPRODUCT(('白止-S级品'!$A$2:$A$26=$B6)*('白止-S级品'!$D$1:$AV$1=BA$1)*('白止-S级品'!$D$2:$AV$26)),0)+IFERROR(SUMPRODUCT(('乐容-S级品'!$A$4:$A$32=$B6)*('乐容-S级品'!$L$3:$CA$3=BA$1)*('乐容-S级品'!$L$4:$CA$32)),0)</f>
      </c>
      <c r="BB6" s="280">
        <f>IFERROR(SUMPRODUCT(('控温被PRO-S级品'!$B$2:$B$10=$B6)*('控温被PRO-S级品'!$E$1:$BE$1=BB$1)*('控温被PRO-S级品'!$E$2:$BE$10)),0)+IFERROR(SUMPRODUCT(('冬被-S级品'!$B$2:$B$10=$B6)*('冬被-S级品'!$E$1:$AW$1=BB$1)*('冬被-S级品'!$E$2:$AW$10)),0)+IFERROR(SUMPRODUCT(('白止-S级品'!$A$2:$A$26=$B6)*('白止-S级品'!$D$1:$AV$1=BB$1)*('白止-S级品'!$D$2:$AV$26)),0)+IFERROR(SUMPRODUCT(('乐容-S级品'!$A$4:$A$32=$B6)*('乐容-S级品'!$L$3:$CA$3=BB$1)*('乐容-S级品'!$L$4:$CA$32)),0)</f>
      </c>
      <c r="BC6" s="280">
        <f>IFERROR(SUMPRODUCT(('控温被PRO-S级品'!$B$2:$B$10=$B6)*('控温被PRO-S级品'!$E$1:$BE$1=BC$1)*('控温被PRO-S级品'!$E$2:$BE$10)),0)+IFERROR(SUMPRODUCT(('冬被-S级品'!$B$2:$B$10=$B6)*('冬被-S级品'!$E$1:$AW$1=BC$1)*('冬被-S级品'!$E$2:$AW$10)),0)+IFERROR(SUMPRODUCT(('白止-S级品'!$A$2:$A$26=$B6)*('白止-S级品'!$D$1:$AV$1=BC$1)*('白止-S级品'!$D$2:$AV$26)),0)+IFERROR(SUMPRODUCT(('乐容-S级品'!$A$4:$A$32=$B6)*('乐容-S级品'!$L$3:$CA$3=BC$1)*('乐容-S级品'!$L$4:$CA$32)),0)</f>
      </c>
      <c r="BD6" s="280">
        <f>IFERROR(SUMPRODUCT(('控温被PRO-S级品'!$B$2:$B$10=$B6)*('控温被PRO-S级品'!$E$1:$BE$1=BD$1)*('控温被PRO-S级品'!$E$2:$BE$10)),0)+IFERROR(SUMPRODUCT(('冬被-S级品'!$B$2:$B$10=$B6)*('冬被-S级品'!$E$1:$AW$1=BD$1)*('冬被-S级品'!$E$2:$AW$10)),0)+IFERROR(SUMPRODUCT(('白止-S级品'!$A$2:$A$26=$B6)*('白止-S级品'!$D$1:$AV$1=BD$1)*('白止-S级品'!$D$2:$AV$26)),0)+IFERROR(SUMPRODUCT(('乐容-S级品'!$A$4:$A$32=$B6)*('乐容-S级品'!$L$3:$CA$3=BD$1)*('乐容-S级品'!$L$4:$CA$32)),0)</f>
      </c>
      <c r="BE6" s="280">
        <f>IFERROR(SUMPRODUCT(('控温被PRO-S级品'!$B$2:$B$10=$B6)*('控温被PRO-S级品'!$E$1:$BE$1=BE$1)*('控温被PRO-S级品'!$E$2:$BE$10)),0)+IFERROR(SUMPRODUCT(('冬被-S级品'!$B$2:$B$10=$B6)*('冬被-S级品'!$E$1:$AW$1=BE$1)*('冬被-S级品'!$E$2:$AW$10)),0)+IFERROR(SUMPRODUCT(('白止-S级品'!$A$2:$A$26=$B6)*('白止-S级品'!$D$1:$AV$1=BE$1)*('白止-S级品'!$D$2:$AV$26)),0)+IFERROR(SUMPRODUCT(('乐容-S级品'!$A$4:$A$32=$B6)*('乐容-S级品'!$L$3:$CA$3=BE$1)*('乐容-S级品'!$L$4:$CA$32)),0)</f>
      </c>
      <c r="BF6" s="280">
        <f>IFERROR(SUMPRODUCT(('控温被PRO-S级品'!$B$2:$B$10=$B6)*('控温被PRO-S级品'!$E$1:$BE$1=BF$1)*('控温被PRO-S级品'!$E$2:$BE$10)),0)+IFERROR(SUMPRODUCT(('冬被-S级品'!$B$2:$B$10=$B6)*('冬被-S级品'!$E$1:$AW$1=BF$1)*('冬被-S级品'!$E$2:$AW$10)),0)+IFERROR(SUMPRODUCT(('白止-S级品'!$A$2:$A$26=$B6)*('白止-S级品'!$D$1:$AV$1=BF$1)*('白止-S级品'!$D$2:$AV$26)),0)+IFERROR(SUMPRODUCT(('乐容-S级品'!$A$4:$A$32=$B6)*('乐容-S级品'!$L$3:$CA$3=BF$1)*('乐容-S级品'!$L$4:$CA$32)),0)</f>
      </c>
      <c r="BG6" s="280">
        <f>IFERROR(SUMPRODUCT(('控温被PRO-S级品'!$B$2:$B$10=$B6)*('控温被PRO-S级品'!$E$1:$BE$1=BG$1)*('控温被PRO-S级品'!$E$2:$BE$10)),0)+IFERROR(SUMPRODUCT(('冬被-S级品'!$B$2:$B$10=$B6)*('冬被-S级品'!$E$1:$AW$1=BG$1)*('冬被-S级品'!$E$2:$AW$10)),0)+IFERROR(SUMPRODUCT(('白止-S级品'!$A$2:$A$26=$B6)*('白止-S级品'!$D$1:$AV$1=BG$1)*('白止-S级品'!$D$2:$AV$26)),0)+IFERROR(SUMPRODUCT(('乐容-S级品'!$A$4:$A$32=$B6)*('乐容-S级品'!$L$3:$CA$3=BG$1)*('乐容-S级品'!$L$4:$CA$32)),0)</f>
      </c>
      <c r="BH6" s="280">
        <f>IFERROR(SUMPRODUCT(('控温被PRO-S级品'!$B$2:$B$10=$B6)*('控温被PRO-S级品'!$E$1:$BE$1=BH$1)*('控温被PRO-S级品'!$E$2:$BE$10)),0)+IFERROR(SUMPRODUCT(('冬被-S级品'!$B$2:$B$10=$B6)*('冬被-S级品'!$E$1:$AW$1=BH$1)*('冬被-S级品'!$E$2:$AW$10)),0)+IFERROR(SUMPRODUCT(('白止-S级品'!$A$2:$A$26=$B6)*('白止-S级品'!$D$1:$AV$1=BH$1)*('白止-S级品'!$D$2:$AV$26)),0)+IFERROR(SUMPRODUCT(('乐容-S级品'!$A$4:$A$32=$B6)*('乐容-S级品'!$L$3:$CA$3=BH$1)*('乐容-S级品'!$L$4:$CA$32)),0)</f>
      </c>
      <c r="BI6" s="280">
        <f>IFERROR(SUMPRODUCT(('控温被PRO-S级品'!$B$2:$B$10=$B6)*('控温被PRO-S级品'!$E$1:$BE$1=BI$1)*('控温被PRO-S级品'!$E$2:$BE$10)),0)+IFERROR(SUMPRODUCT(('冬被-S级品'!$B$2:$B$10=$B6)*('冬被-S级品'!$E$1:$AW$1=BI$1)*('冬被-S级品'!$E$2:$AW$10)),0)+IFERROR(SUMPRODUCT(('白止-S级品'!$A$2:$A$26=$B6)*('白止-S级品'!$D$1:$AV$1=BI$1)*('白止-S级品'!$D$2:$AV$26)),0)+IFERROR(SUMPRODUCT(('乐容-S级品'!$A$4:$A$32=$B6)*('乐容-S级品'!$L$3:$CA$3=BI$1)*('乐容-S级品'!$L$4:$CA$32)),0)</f>
      </c>
      <c r="BJ6" s="280">
        <f>IFERROR(SUMPRODUCT(('控温被PRO-S级品'!$B$2:$B$10=$B6)*('控温被PRO-S级品'!$E$1:$BE$1=BJ$1)*('控温被PRO-S级品'!$E$2:$BE$10)),0)+IFERROR(SUMPRODUCT(('冬被-S级品'!$B$2:$B$10=$B6)*('冬被-S级品'!$E$1:$AW$1=BJ$1)*('冬被-S级品'!$E$2:$AW$10)),0)+IFERROR(SUMPRODUCT(('白止-S级品'!$A$2:$A$26=$B6)*('白止-S级品'!$D$1:$AV$1=BJ$1)*('白止-S级品'!$D$2:$AV$26)),0)+IFERROR(SUMPRODUCT(('乐容-S级品'!$A$4:$A$32=$B6)*('乐容-S级品'!$L$3:$CA$3=BJ$1)*('乐容-S级品'!$L$4:$CA$32)),0)</f>
      </c>
      <c r="BK6" s="280">
        <f>IFERROR(SUMPRODUCT(('控温被PRO-S级品'!$B$2:$B$10=$B6)*('控温被PRO-S级品'!$E$1:$BE$1=BK$1)*('控温被PRO-S级品'!$E$2:$BE$10)),0)+IFERROR(SUMPRODUCT(('冬被-S级品'!$B$2:$B$10=$B6)*('冬被-S级品'!$E$1:$AW$1=BK$1)*('冬被-S级品'!$E$2:$AW$10)),0)+IFERROR(SUMPRODUCT(('白止-S级品'!$A$2:$A$26=$B6)*('白止-S级品'!$D$1:$AV$1=BK$1)*('白止-S级品'!$D$2:$AV$26)),0)+IFERROR(SUMPRODUCT(('乐容-S级品'!$A$4:$A$32=$B6)*('乐容-S级品'!$L$3:$CA$3=BK$1)*('乐容-S级品'!$L$4:$CA$32)),0)</f>
      </c>
      <c r="BL6" s="280">
        <f>IFERROR(SUMPRODUCT(('控温被PRO-S级品'!$B$2:$B$10=$B6)*('控温被PRO-S级品'!$E$1:$BE$1=BL$1)*('控温被PRO-S级品'!$E$2:$BE$10)),0)+IFERROR(SUMPRODUCT(('冬被-S级品'!$B$2:$B$10=$B6)*('冬被-S级品'!$E$1:$AW$1=BL$1)*('冬被-S级品'!$E$2:$AW$10)),0)+IFERROR(SUMPRODUCT(('白止-S级品'!$A$2:$A$26=$B6)*('白止-S级品'!$D$1:$AV$1=BL$1)*('白止-S级品'!$D$2:$AV$26)),0)+IFERROR(SUMPRODUCT(('乐容-S级品'!$A$4:$A$32=$B6)*('乐容-S级品'!$L$3:$CA$3=BL$1)*('乐容-S级品'!$L$4:$CA$32)),0)</f>
      </c>
      <c r="BM6" s="280">
        <f>IFERROR(SUMPRODUCT(('控温被PRO-S级品'!$B$2:$B$10=$B6)*('控温被PRO-S级品'!$E$1:$BE$1=BM$1)*('控温被PRO-S级品'!$E$2:$BE$10)),0)+IFERROR(SUMPRODUCT(('冬被-S级品'!$B$2:$B$10=$B6)*('冬被-S级品'!$E$1:$AW$1=BM$1)*('冬被-S级品'!$E$2:$AW$10)),0)+IFERROR(SUMPRODUCT(('白止-S级品'!$A$2:$A$26=$B6)*('白止-S级品'!$D$1:$AV$1=BM$1)*('白止-S级品'!$D$2:$AV$26)),0)+IFERROR(SUMPRODUCT(('乐容-S级品'!$A$4:$A$32=$B6)*('乐容-S级品'!$L$3:$CA$3=BM$1)*('乐容-S级品'!$L$4:$CA$32)),0)</f>
      </c>
      <c r="BN6" s="280">
        <f>IFERROR(SUMPRODUCT(('控温被PRO-S级品'!$B$2:$B$10=$B6)*('控温被PRO-S级品'!$E$1:$BE$1=BN$1)*('控温被PRO-S级品'!$E$2:$BE$10)),0)+IFERROR(SUMPRODUCT(('冬被-S级品'!$B$2:$B$10=$B6)*('冬被-S级品'!$E$1:$AW$1=BN$1)*('冬被-S级品'!$E$2:$AW$10)),0)+IFERROR(SUMPRODUCT(('白止-S级品'!$A$2:$A$26=$B6)*('白止-S级品'!$D$1:$AV$1=BN$1)*('白止-S级品'!$D$2:$AV$26)),0)+IFERROR(SUMPRODUCT(('乐容-S级品'!$A$4:$A$32=$B6)*('乐容-S级品'!$L$3:$CA$3=BN$1)*('乐容-S级品'!$L$4:$CA$32)),0)</f>
      </c>
      <c r="BO6" s="280">
        <f>IFERROR(SUMPRODUCT(('控温被PRO-S级品'!$B$2:$B$10=$B6)*('控温被PRO-S级品'!$E$1:$BE$1=BO$1)*('控温被PRO-S级品'!$E$2:$BE$10)),0)+IFERROR(SUMPRODUCT(('冬被-S级品'!$B$2:$B$10=$B6)*('冬被-S级品'!$E$1:$AW$1=BO$1)*('冬被-S级品'!$E$2:$AW$10)),0)+IFERROR(SUMPRODUCT(('白止-S级品'!$A$2:$A$26=$B6)*('白止-S级品'!$D$1:$AV$1=BO$1)*('白止-S级品'!$D$2:$AV$26)),0)+IFERROR(SUMPRODUCT(('乐容-S级品'!$A$4:$A$32=$B6)*('乐容-S级品'!$L$3:$CA$3=BO$1)*('乐容-S级品'!$L$4:$CA$32)),0)</f>
      </c>
      <c r="BP6" s="280">
        <f>IFERROR(SUMPRODUCT(('控温被PRO-S级品'!$B$2:$B$10=$B6)*('控温被PRO-S级品'!$E$1:$BE$1=BP$1)*('控温被PRO-S级品'!$E$2:$BE$10)),0)+IFERROR(SUMPRODUCT(('冬被-S级品'!$B$2:$B$10=$B6)*('冬被-S级品'!$E$1:$AW$1=BP$1)*('冬被-S级品'!$E$2:$AW$10)),0)+IFERROR(SUMPRODUCT(('白止-S级品'!$A$2:$A$26=$B6)*('白止-S级品'!$D$1:$AV$1=BP$1)*('白止-S级品'!$D$2:$AV$26)),0)+IFERROR(SUMPRODUCT(('乐容-S级品'!$A$4:$A$32=$B6)*('乐容-S级品'!$L$3:$CA$3=BP$1)*('乐容-S级品'!$L$4:$CA$32)),0)</f>
      </c>
      <c r="BQ6" s="280">
        <f>IFERROR(SUMPRODUCT(('控温被PRO-S级品'!$B$2:$B$10=$B6)*('控温被PRO-S级品'!$E$1:$BE$1=BQ$1)*('控温被PRO-S级品'!$E$2:$BE$10)),0)+IFERROR(SUMPRODUCT(('冬被-S级品'!$B$2:$B$10=$B6)*('冬被-S级品'!$E$1:$AW$1=BQ$1)*('冬被-S级品'!$E$2:$AW$10)),0)+IFERROR(SUMPRODUCT(('白止-S级品'!$A$2:$A$26=$B6)*('白止-S级品'!$D$1:$AV$1=BQ$1)*('白止-S级品'!$D$2:$AV$26)),0)+IFERROR(SUMPRODUCT(('乐容-S级品'!$A$4:$A$32=$B6)*('乐容-S级品'!$L$3:$CA$3=BQ$1)*('乐容-S级品'!$L$4:$CA$32)),0)</f>
      </c>
      <c r="BR6" s="280">
        <f>IFERROR(SUMPRODUCT(('控温被PRO-S级品'!$B$2:$B$10=$B6)*('控温被PRO-S级品'!$E$1:$BE$1=BR$1)*('控温被PRO-S级品'!$E$2:$BE$10)),0)+IFERROR(SUMPRODUCT(('冬被-S级品'!$B$2:$B$10=$B6)*('冬被-S级品'!$E$1:$AW$1=BR$1)*('冬被-S级品'!$E$2:$AW$10)),0)+IFERROR(SUMPRODUCT(('白止-S级品'!$A$2:$A$26=$B6)*('白止-S级品'!$D$1:$AV$1=BR$1)*('白止-S级品'!$D$2:$AV$26)),0)+IFERROR(SUMPRODUCT(('乐容-S级品'!$A$4:$A$32=$B6)*('乐容-S级品'!$L$3:$CA$3=BR$1)*('乐容-S级品'!$L$4:$CA$32)),0)</f>
      </c>
      <c r="BS6" s="280">
        <f>IFERROR(SUMPRODUCT(('控温被PRO-S级品'!$B$2:$B$10=$B6)*('控温被PRO-S级品'!$E$1:$BE$1=BS$1)*('控温被PRO-S级品'!$E$2:$BE$10)),0)+IFERROR(SUMPRODUCT(('冬被-S级品'!$B$2:$B$10=$B6)*('冬被-S级品'!$E$1:$AW$1=BS$1)*('冬被-S级品'!$E$2:$AW$10)),0)+IFERROR(SUMPRODUCT(('白止-S级品'!$A$2:$A$26=$B6)*('白止-S级品'!$D$1:$AV$1=BS$1)*('白止-S级品'!$D$2:$AV$26)),0)+IFERROR(SUMPRODUCT(('乐容-S级品'!$A$4:$A$32=$B6)*('乐容-S级品'!$L$3:$CA$3=BS$1)*('乐容-S级品'!$L$4:$CA$32)),0)</f>
      </c>
      <c r="BT6" s="280">
        <f>IFERROR(SUMPRODUCT(('控温被PRO-S级品'!$B$2:$B$10=$B6)*('控温被PRO-S级品'!$E$1:$BE$1=BT$1)*('控温被PRO-S级品'!$E$2:$BE$10)),0)+IFERROR(SUMPRODUCT(('冬被-S级品'!$B$2:$B$10=$B6)*('冬被-S级品'!$E$1:$AW$1=BT$1)*('冬被-S级品'!$E$2:$AW$10)),0)+IFERROR(SUMPRODUCT(('白止-S级品'!$A$2:$A$26=$B6)*('白止-S级品'!$D$1:$AV$1=BT$1)*('白止-S级品'!$D$2:$AV$26)),0)+IFERROR(SUMPRODUCT(('乐容-S级品'!$A$4:$A$32=$B6)*('乐容-S级品'!$L$3:$CA$3=BT$1)*('乐容-S级品'!$L$4:$CA$32)),0)</f>
      </c>
      <c r="BU6" s="280">
        <f>IFERROR(SUMPRODUCT(('控温被PRO-S级品'!$B$2:$B$10=$B6)*('控温被PRO-S级品'!$E$1:$BE$1=BU$1)*('控温被PRO-S级品'!$E$2:$BE$10)),0)+IFERROR(SUMPRODUCT(('冬被-S级品'!$B$2:$B$10=$B6)*('冬被-S级品'!$E$1:$AW$1=BU$1)*('冬被-S级品'!$E$2:$AW$10)),0)+IFERROR(SUMPRODUCT(('白止-S级品'!$A$2:$A$26=$B6)*('白止-S级品'!$D$1:$AV$1=BU$1)*('白止-S级品'!$D$2:$AV$26)),0)+IFERROR(SUMPRODUCT(('乐容-S级品'!$A$4:$A$32=$B6)*('乐容-S级品'!$L$3:$CA$3=BU$1)*('乐容-S级品'!$L$4:$CA$32)),0)</f>
      </c>
      <c r="BV6" s="280">
        <f>IFERROR(SUMPRODUCT(('控温被PRO-S级品'!$B$2:$B$10=$B6)*('控温被PRO-S级品'!$E$1:$BE$1=BV$1)*('控温被PRO-S级品'!$E$2:$BE$10)),0)+IFERROR(SUMPRODUCT(('冬被-S级品'!$B$2:$B$10=$B6)*('冬被-S级品'!$E$1:$AW$1=BV$1)*('冬被-S级品'!$E$2:$AW$10)),0)+IFERROR(SUMPRODUCT(('白止-S级品'!$A$2:$A$26=$B6)*('白止-S级品'!$D$1:$AV$1=BV$1)*('白止-S级品'!$D$2:$AV$26)),0)+IFERROR(SUMPRODUCT(('乐容-S级品'!$A$4:$A$32=$B6)*('乐容-S级品'!$L$3:$CA$3=BV$1)*('乐容-S级品'!$L$4:$CA$32)),0)</f>
      </c>
      <c r="BW6" s="280">
        <f>IFERROR(SUMPRODUCT(('控温被PRO-S级品'!$B$2:$B$10=$B6)*('控温被PRO-S级品'!$E$1:$BE$1=BW$1)*('控温被PRO-S级品'!$E$2:$BE$10)),0)+IFERROR(SUMPRODUCT(('冬被-S级品'!$B$2:$B$10=$B6)*('冬被-S级品'!$E$1:$AW$1=BW$1)*('冬被-S级品'!$E$2:$AW$10)),0)+IFERROR(SUMPRODUCT(('白止-S级品'!$A$2:$A$26=$B6)*('白止-S级品'!$D$1:$AV$1=BW$1)*('白止-S级品'!$D$2:$AV$26)),0)+IFERROR(SUMPRODUCT(('乐容-S级品'!$A$4:$A$32=$B6)*('乐容-S级品'!$L$3:$CA$3=BW$1)*('乐容-S级品'!$L$4:$CA$32)),0)</f>
      </c>
      <c r="BX6" s="280">
        <f>IFERROR(SUMPRODUCT(('控温被PRO-S级品'!$B$2:$B$10=$B6)*('控温被PRO-S级品'!$E$1:$BE$1=BX$1)*('控温被PRO-S级品'!$E$2:$BE$10)),0)+IFERROR(SUMPRODUCT(('冬被-S级品'!$B$2:$B$10=$B6)*('冬被-S级品'!$E$1:$AW$1=BX$1)*('冬被-S级品'!$E$2:$AW$10)),0)+IFERROR(SUMPRODUCT(('白止-S级品'!$A$2:$A$26=$B6)*('白止-S级品'!$D$1:$AV$1=BX$1)*('白止-S级品'!$D$2:$AV$26)),0)+IFERROR(SUMPRODUCT(('乐容-S级品'!$A$4:$A$32=$B6)*('乐容-S级品'!$L$3:$CA$3=BX$1)*('乐容-S级品'!$L$4:$CA$32)),0)</f>
      </c>
      <c r="BY6" s="280">
        <f>IFERROR(SUMPRODUCT(('控温被PRO-S级品'!$B$2:$B$10=$B6)*('控温被PRO-S级品'!$E$1:$BE$1=BY$1)*('控温被PRO-S级品'!$E$2:$BE$10)),0)+IFERROR(SUMPRODUCT(('冬被-S级品'!$B$2:$B$10=$B6)*('冬被-S级品'!$E$1:$AW$1=BY$1)*('冬被-S级品'!$E$2:$AW$10)),0)+IFERROR(SUMPRODUCT(('白止-S级品'!$A$2:$A$26=$B6)*('白止-S级品'!$D$1:$AV$1=BY$1)*('白止-S级品'!$D$2:$AV$26)),0)+IFERROR(SUMPRODUCT(('乐容-S级品'!$A$4:$A$32=$B6)*('乐容-S级品'!$L$3:$CA$3=BY$1)*('乐容-S级品'!$L$4:$CA$32)),0)</f>
      </c>
      <c r="BZ6" s="280">
        <f>IFERROR(SUMPRODUCT(('控温被PRO-S级品'!$B$2:$B$10=$B6)*('控温被PRO-S级品'!$E$1:$BE$1=BZ$1)*('控温被PRO-S级品'!$E$2:$BE$10)),0)+IFERROR(SUMPRODUCT(('冬被-S级品'!$B$2:$B$10=$B6)*('冬被-S级品'!$E$1:$AW$1=BZ$1)*('冬被-S级品'!$E$2:$AW$10)),0)+IFERROR(SUMPRODUCT(('白止-S级品'!$A$2:$A$26=$B6)*('白止-S级品'!$D$1:$AV$1=BZ$1)*('白止-S级品'!$D$2:$AV$26)),0)+IFERROR(SUMPRODUCT(('乐容-S级品'!$A$4:$A$32=$B6)*('乐容-S级品'!$L$3:$CA$3=BZ$1)*('乐容-S级品'!$L$4:$CA$32)),0)</f>
      </c>
      <c r="CA6" s="280">
        <f>IFERROR(SUMPRODUCT(('控温被PRO-S级品'!$B$2:$B$10=$B6)*('控温被PRO-S级品'!$E$1:$BE$1=CA$1)*('控温被PRO-S级品'!$E$2:$BE$10)),0)+IFERROR(SUMPRODUCT(('冬被-S级品'!$B$2:$B$10=$B6)*('冬被-S级品'!$E$1:$AW$1=CA$1)*('冬被-S级品'!$E$2:$AW$10)),0)+IFERROR(SUMPRODUCT(('白止-S级品'!$A$2:$A$26=$B6)*('白止-S级品'!$D$1:$AV$1=CA$1)*('白止-S级品'!$D$2:$AV$26)),0)+IFERROR(SUMPRODUCT(('乐容-S级品'!$A$4:$A$32=$B6)*('乐容-S级品'!$L$3:$CA$3=CA$1)*('乐容-S级品'!$L$4:$CA$32)),0)</f>
      </c>
      <c r="CB6" s="280">
        <f>IFERROR(SUMPRODUCT(('控温被PRO-S级品'!$B$2:$B$10=$B6)*('控温被PRO-S级品'!$E$1:$BE$1=CB$1)*('控温被PRO-S级品'!$E$2:$BE$10)),0)+IFERROR(SUMPRODUCT(('冬被-S级品'!$B$2:$B$10=$B6)*('冬被-S级品'!$E$1:$AW$1=CB$1)*('冬被-S级品'!$E$2:$AW$10)),0)+IFERROR(SUMPRODUCT(('白止-S级品'!$A$2:$A$26=$B6)*('白止-S级品'!$D$1:$AV$1=CB$1)*('白止-S级品'!$D$2:$AV$26)),0)+IFERROR(SUMPRODUCT(('乐容-S级品'!$A$4:$A$32=$B6)*('乐容-S级品'!$L$3:$CA$3=CB$1)*('乐容-S级品'!$L$4:$CA$32)),0)</f>
      </c>
      <c r="CC6" s="280">
        <f>IFERROR(SUMPRODUCT(('控温被PRO-S级品'!$B$2:$B$10=$B6)*('控温被PRO-S级品'!$E$1:$BE$1=CC$1)*('控温被PRO-S级品'!$E$2:$BE$10)),0)+IFERROR(SUMPRODUCT(('冬被-S级品'!$B$2:$B$10=$B6)*('冬被-S级品'!$E$1:$AW$1=CC$1)*('冬被-S级品'!$E$2:$AW$10)),0)+IFERROR(SUMPRODUCT(('白止-S级品'!$A$2:$A$26=$B6)*('白止-S级品'!$D$1:$AV$1=CC$1)*('白止-S级品'!$D$2:$AV$26)),0)+IFERROR(SUMPRODUCT(('乐容-S级品'!$A$4:$A$32=$B6)*('乐容-S级品'!$L$3:$CA$3=CC$1)*('乐容-S级品'!$L$4:$CA$32)),0)</f>
      </c>
      <c r="CD6" s="280">
        <f>IFERROR(SUMPRODUCT(('控温被PRO-S级品'!$B$2:$B$10=$B6)*('控温被PRO-S级品'!$E$1:$BE$1=CD$1)*('控温被PRO-S级品'!$E$2:$BE$10)),0)+IFERROR(SUMPRODUCT(('冬被-S级品'!$B$2:$B$10=$B6)*('冬被-S级品'!$E$1:$AW$1=CD$1)*('冬被-S级品'!$E$2:$AW$10)),0)+IFERROR(SUMPRODUCT(('白止-S级品'!$A$2:$A$26=$B6)*('白止-S级品'!$D$1:$AV$1=CD$1)*('白止-S级品'!$D$2:$AV$26)),0)+IFERROR(SUMPRODUCT(('乐容-S级品'!$A$4:$A$32=$B6)*('乐容-S级品'!$L$3:$CA$3=CD$1)*('乐容-S级品'!$L$4:$CA$32)),0)</f>
      </c>
      <c r="CE6" s="280">
        <f>IFERROR(SUMPRODUCT(('控温被PRO-S级品'!$B$2:$B$10=$B6)*('控温被PRO-S级品'!$E$1:$BE$1=CE$1)*('控温被PRO-S级品'!$E$2:$BE$10)),0)+IFERROR(SUMPRODUCT(('冬被-S级品'!$B$2:$B$10=$B6)*('冬被-S级品'!$E$1:$AW$1=CE$1)*('冬被-S级品'!$E$2:$AW$10)),0)+IFERROR(SUMPRODUCT(('白止-S级品'!$A$2:$A$26=$B6)*('白止-S级品'!$D$1:$AV$1=CE$1)*('白止-S级品'!$D$2:$AV$26)),0)+IFERROR(SUMPRODUCT(('乐容-S级品'!$A$4:$A$32=$B6)*('乐容-S级品'!$L$3:$CA$3=CE$1)*('乐容-S级品'!$L$4:$CA$32)),0)</f>
      </c>
      <c r="CF6" s="280">
        <f>IFERROR(SUMPRODUCT(('控温被PRO-S级品'!$B$2:$B$10=$B6)*('控温被PRO-S级品'!$E$1:$BE$1=CF$1)*('控温被PRO-S级品'!$E$2:$BE$10)),0)+IFERROR(SUMPRODUCT(('冬被-S级品'!$B$2:$B$10=$B6)*('冬被-S级品'!$E$1:$AW$1=CF$1)*('冬被-S级品'!$E$2:$AW$10)),0)+IFERROR(SUMPRODUCT(('白止-S级品'!$A$2:$A$26=$B6)*('白止-S级品'!$D$1:$AV$1=CF$1)*('白止-S级品'!$D$2:$AV$26)),0)+IFERROR(SUMPRODUCT(('乐容-S级品'!$A$4:$A$32=$B6)*('乐容-S级品'!$L$3:$CA$3=CF$1)*('乐容-S级品'!$L$4:$CA$32)),0)</f>
      </c>
      <c r="CG6" s="280">
        <f>IFERROR(SUMPRODUCT(('控温被PRO-S级品'!$B$2:$B$10=$B6)*('控温被PRO-S级品'!$E$1:$BE$1=CG$1)*('控温被PRO-S级品'!$E$2:$BE$10)),0)+IFERROR(SUMPRODUCT(('冬被-S级品'!$B$2:$B$10=$B6)*('冬被-S级品'!$E$1:$AW$1=CG$1)*('冬被-S级品'!$E$2:$AW$10)),0)+IFERROR(SUMPRODUCT(('白止-S级品'!$A$2:$A$26=$B6)*('白止-S级品'!$D$1:$AV$1=CG$1)*('白止-S级品'!$D$2:$AV$26)),0)+IFERROR(SUMPRODUCT(('乐容-S级品'!$A$4:$A$32=$B6)*('乐容-S级品'!$L$3:$CA$3=CG$1)*('乐容-S级品'!$L$4:$CA$32)),0)</f>
      </c>
      <c r="CH6" s="280">
        <f>IFERROR(SUMPRODUCT(('控温被PRO-S级品'!$B$2:$B$10=$B6)*('控温被PRO-S级品'!$E$1:$BE$1=CH$1)*('控温被PRO-S级品'!$E$2:$BE$10)),0)+IFERROR(SUMPRODUCT(('冬被-S级品'!$B$2:$B$10=$B6)*('冬被-S级品'!$E$1:$AW$1=CH$1)*('冬被-S级品'!$E$2:$AW$10)),0)+IFERROR(SUMPRODUCT(('白止-S级品'!$A$2:$A$26=$B6)*('白止-S级品'!$D$1:$AV$1=CH$1)*('白止-S级品'!$D$2:$AV$26)),0)+IFERROR(SUMPRODUCT(('乐容-S级品'!$A$4:$A$32=$B6)*('乐容-S级品'!$L$3:$CA$3=CH$1)*('乐容-S级品'!$L$4:$CA$32)),0)</f>
      </c>
      <c r="CI6" s="280">
        <f>IFERROR(SUMPRODUCT(('控温被PRO-S级品'!$B$2:$B$10=$B6)*('控温被PRO-S级品'!$E$1:$BE$1=CI$1)*('控温被PRO-S级品'!$E$2:$BE$10)),0)+IFERROR(SUMPRODUCT(('冬被-S级品'!$B$2:$B$10=$B6)*('冬被-S级品'!$E$1:$AW$1=CI$1)*('冬被-S级品'!$E$2:$AW$10)),0)+IFERROR(SUMPRODUCT(('白止-S级品'!$A$2:$A$26=$B6)*('白止-S级品'!$D$1:$AV$1=CI$1)*('白止-S级品'!$D$2:$AV$26)),0)+IFERROR(SUMPRODUCT(('乐容-S级品'!$A$4:$A$32=$B6)*('乐容-S级品'!$L$3:$CA$3=CI$1)*('乐容-S级品'!$L$4:$CA$32)),0)</f>
      </c>
      <c r="CJ6" s="280">
        <f>IFERROR(SUMPRODUCT(('控温被PRO-S级品'!$B$2:$B$10=$B6)*('控温被PRO-S级品'!$E$1:$BE$1=CJ$1)*('控温被PRO-S级品'!$E$2:$BE$10)),0)+IFERROR(SUMPRODUCT(('冬被-S级品'!$B$2:$B$10=$B6)*('冬被-S级品'!$E$1:$AW$1=CJ$1)*('冬被-S级品'!$E$2:$AW$10)),0)+IFERROR(SUMPRODUCT(('白止-S级品'!$A$2:$A$26=$B6)*('白止-S级品'!$D$1:$AV$1=CJ$1)*('白止-S级品'!$D$2:$AV$26)),0)+IFERROR(SUMPRODUCT(('乐容-S级品'!$A$4:$A$32=$B6)*('乐容-S级品'!$L$3:$CA$3=CJ$1)*('乐容-S级品'!$L$4:$CA$32)),0)</f>
      </c>
      <c r="CK6" s="280">
        <f>IFERROR(SUMPRODUCT(('控温被PRO-S级品'!$B$2:$B$10=$B6)*('控温被PRO-S级品'!$E$1:$BE$1=CK$1)*('控温被PRO-S级品'!$E$2:$BE$10)),0)+IFERROR(SUMPRODUCT(('冬被-S级品'!$B$2:$B$10=$B6)*('冬被-S级品'!$E$1:$AW$1=CK$1)*('冬被-S级品'!$E$2:$AW$10)),0)+IFERROR(SUMPRODUCT(('白止-S级品'!$A$2:$A$26=$B6)*('白止-S级品'!$D$1:$AV$1=CK$1)*('白止-S级品'!$D$2:$AV$26)),0)+IFERROR(SUMPRODUCT(('乐容-S级品'!$A$4:$A$32=$B6)*('乐容-S级品'!$L$3:$CA$3=CK$1)*('乐容-S级品'!$L$4:$CA$32)),0)</f>
      </c>
      <c r="CL6" s="280">
        <f>IFERROR(SUMPRODUCT(('控温被PRO-S级品'!$B$2:$B$10=$B6)*('控温被PRO-S级品'!$E$1:$BE$1=CL$1)*('控温被PRO-S级品'!$E$2:$BE$10)),0)+IFERROR(SUMPRODUCT(('冬被-S级品'!$B$2:$B$10=$B6)*('冬被-S级品'!$E$1:$AW$1=CL$1)*('冬被-S级品'!$E$2:$AW$10)),0)+IFERROR(SUMPRODUCT(('白止-S级品'!$A$2:$A$26=$B6)*('白止-S级品'!$D$1:$AV$1=CL$1)*('白止-S级品'!$D$2:$AV$26)),0)+IFERROR(SUMPRODUCT(('乐容-S级品'!$A$4:$A$32=$B6)*('乐容-S级品'!$L$3:$CA$3=CL$1)*('乐容-S级品'!$L$4:$CA$32)),0)</f>
      </c>
      <c r="CM6" s="280">
        <f>IFERROR(SUMPRODUCT(('控温被PRO-S级品'!$B$2:$B$10=$B6)*('控温被PRO-S级品'!$E$1:$BE$1=CM$1)*('控温被PRO-S级品'!$E$2:$BE$10)),0)+IFERROR(SUMPRODUCT(('冬被-S级品'!$B$2:$B$10=$B6)*('冬被-S级品'!$E$1:$AW$1=CM$1)*('冬被-S级品'!$E$2:$AW$10)),0)+IFERROR(SUMPRODUCT(('白止-S级品'!$A$2:$A$26=$B6)*('白止-S级品'!$D$1:$AV$1=CM$1)*('白止-S级品'!$D$2:$AV$26)),0)+IFERROR(SUMPRODUCT(('乐容-S级品'!$A$4:$A$32=$B6)*('乐容-S级品'!$L$3:$CA$3=CM$1)*('乐容-S级品'!$L$4:$CA$32)),0)</f>
      </c>
      <c r="CN6" s="280">
        <f>IFERROR(SUMPRODUCT(('控温被PRO-S级品'!$B$2:$B$10=$B6)*('控温被PRO-S级品'!$E$1:$BE$1=CN$1)*('控温被PRO-S级品'!$E$2:$BE$10)),0)+IFERROR(SUMPRODUCT(('冬被-S级品'!$B$2:$B$10=$B6)*('冬被-S级品'!$E$1:$AW$1=CN$1)*('冬被-S级品'!$E$2:$AW$10)),0)+IFERROR(SUMPRODUCT(('白止-S级品'!$A$2:$A$26=$B6)*('白止-S级品'!$D$1:$AV$1=CN$1)*('白止-S级品'!$D$2:$AV$26)),0)+IFERROR(SUMPRODUCT(('乐容-S级品'!$A$4:$A$32=$B6)*('乐容-S级品'!$L$3:$CA$3=CN$1)*('乐容-S级品'!$L$4:$CA$32)),0)</f>
      </c>
      <c r="CO6" s="280">
        <f>IFERROR(SUMPRODUCT(('控温被PRO-S级品'!$B$2:$B$10=$B6)*('控温被PRO-S级品'!$E$1:$BE$1=CO$1)*('控温被PRO-S级品'!$E$2:$BE$10)),0)+IFERROR(SUMPRODUCT(('冬被-S级品'!$B$2:$B$10=$B6)*('冬被-S级品'!$E$1:$AW$1=CO$1)*('冬被-S级品'!$E$2:$AW$10)),0)+IFERROR(SUMPRODUCT(('白止-S级品'!$A$2:$A$26=$B6)*('白止-S级品'!$D$1:$AV$1=CO$1)*('白止-S级品'!$D$2:$AV$26)),0)+IFERROR(SUMPRODUCT(('乐容-S级品'!$A$4:$A$32=$B6)*('乐容-S级品'!$L$3:$CA$3=CO$1)*('乐容-S级品'!$L$4:$CA$32)),0)</f>
      </c>
      <c r="CP6" s="280">
        <f>IFERROR(SUMPRODUCT(('控温被PRO-S级品'!$B$2:$B$10=$B6)*('控温被PRO-S级品'!$E$1:$BE$1=CP$1)*('控温被PRO-S级品'!$E$2:$BE$10)),0)+IFERROR(SUMPRODUCT(('冬被-S级品'!$B$2:$B$10=$B6)*('冬被-S级品'!$E$1:$AW$1=CP$1)*('冬被-S级品'!$E$2:$AW$10)),0)+IFERROR(SUMPRODUCT(('白止-S级品'!$A$2:$A$26=$B6)*('白止-S级品'!$D$1:$AV$1=CP$1)*('白止-S级品'!$D$2:$AV$26)),0)+IFERROR(SUMPRODUCT(('乐容-S级品'!$A$4:$A$32=$B6)*('乐容-S级品'!$L$3:$CA$3=CP$1)*('乐容-S级品'!$L$4:$CA$32)),0)</f>
      </c>
      <c r="CQ6" s="280">
        <f>IFERROR(SUMPRODUCT(('控温被PRO-S级品'!$B$2:$B$10=$B6)*('控温被PRO-S级品'!$E$1:$BE$1=CQ$1)*('控温被PRO-S级品'!$E$2:$BE$10)),0)+IFERROR(SUMPRODUCT(('冬被-S级品'!$B$2:$B$10=$B6)*('冬被-S级品'!$E$1:$AW$1=CQ$1)*('冬被-S级品'!$E$2:$AW$10)),0)+IFERROR(SUMPRODUCT(('白止-S级品'!$A$2:$A$26=$B6)*('白止-S级品'!$D$1:$AV$1=CQ$1)*('白止-S级品'!$D$2:$AV$26)),0)+IFERROR(SUMPRODUCT(('乐容-S级品'!$A$4:$A$32=$B6)*('乐容-S级品'!$L$3:$CA$3=CQ$1)*('乐容-S级品'!$L$4:$CA$32)),0)</f>
      </c>
      <c r="CR6" s="280">
        <f>IFERROR(SUMPRODUCT(('控温被PRO-S级品'!$B$2:$B$10=$B6)*('控温被PRO-S级品'!$E$1:$BE$1=CR$1)*('控温被PRO-S级品'!$E$2:$BE$10)),0)+IFERROR(SUMPRODUCT(('冬被-S级品'!$B$2:$B$10=$B6)*('冬被-S级品'!$E$1:$AW$1=CR$1)*('冬被-S级品'!$E$2:$AW$10)),0)+IFERROR(SUMPRODUCT(('白止-S级品'!$A$2:$A$26=$B6)*('白止-S级品'!$D$1:$AV$1=CR$1)*('白止-S级品'!$D$2:$AV$26)),0)+IFERROR(SUMPRODUCT(('乐容-S级品'!$A$4:$A$32=$B6)*('乐容-S级品'!$L$3:$CA$3=CR$1)*('乐容-S级品'!$L$4:$CA$32)),0)</f>
      </c>
      <c r="CS6" s="280">
        <f>IFERROR(SUMPRODUCT(('控温被PRO-S级品'!$B$2:$B$10=$B6)*('控温被PRO-S级品'!$E$1:$BE$1=CS$1)*('控温被PRO-S级品'!$E$2:$BE$10)),0)+IFERROR(SUMPRODUCT(('冬被-S级品'!$B$2:$B$10=$B6)*('冬被-S级品'!$E$1:$AW$1=CS$1)*('冬被-S级品'!$E$2:$AW$10)),0)+IFERROR(SUMPRODUCT(('白止-S级品'!$A$2:$A$26=$B6)*('白止-S级品'!$D$1:$AV$1=CS$1)*('白止-S级品'!$D$2:$AV$26)),0)+IFERROR(SUMPRODUCT(('乐容-S级品'!$A$4:$A$32=$B6)*('乐容-S级品'!$L$3:$CA$3=CS$1)*('乐容-S级品'!$L$4:$CA$32)),0)</f>
      </c>
      <c r="CT6" s="280">
        <f>IFERROR(SUMPRODUCT(('控温被PRO-S级品'!$B$2:$B$10=$B6)*('控温被PRO-S级品'!$E$1:$BE$1=CT$1)*('控温被PRO-S级品'!$E$2:$BE$10)),0)+IFERROR(SUMPRODUCT(('冬被-S级品'!$B$2:$B$10=$B6)*('冬被-S级品'!$E$1:$AW$1=CT$1)*('冬被-S级品'!$E$2:$AW$10)),0)+IFERROR(SUMPRODUCT(('白止-S级品'!$A$2:$A$26=$B6)*('白止-S级品'!$D$1:$AV$1=CT$1)*('白止-S级品'!$D$2:$AV$26)),0)+IFERROR(SUMPRODUCT(('乐容-S级品'!$A$4:$A$32=$B6)*('乐容-S级品'!$L$3:$CA$3=CT$1)*('乐容-S级品'!$L$4:$CA$32)),0)</f>
      </c>
      <c r="CU6" s="280">
        <f>IFERROR(SUMPRODUCT(('控温被PRO-S级品'!$B$2:$B$10=$B6)*('控温被PRO-S级品'!$E$1:$BE$1=CU$1)*('控温被PRO-S级品'!$E$2:$BE$10)),0)+IFERROR(SUMPRODUCT(('冬被-S级品'!$B$2:$B$10=$B6)*('冬被-S级品'!$E$1:$AW$1=CU$1)*('冬被-S级品'!$E$2:$AW$10)),0)+IFERROR(SUMPRODUCT(('白止-S级品'!$A$2:$A$26=$B6)*('白止-S级品'!$D$1:$AV$1=CU$1)*('白止-S级品'!$D$2:$AV$26)),0)+IFERROR(SUMPRODUCT(('乐容-S级品'!$A$4:$A$32=$B6)*('乐容-S级品'!$L$3:$CA$3=CU$1)*('乐容-S级品'!$L$4:$CA$32)),0)</f>
      </c>
      <c r="CV6" s="280">
        <f>IFERROR(SUMPRODUCT(('控温被PRO-S级品'!$B$2:$B$10=$B6)*('控温被PRO-S级品'!$E$1:$BE$1=CV$1)*('控温被PRO-S级品'!$E$2:$BE$10)),0)+IFERROR(SUMPRODUCT(('冬被-S级品'!$B$2:$B$10=$B6)*('冬被-S级品'!$E$1:$AW$1=CV$1)*('冬被-S级品'!$E$2:$AW$10)),0)+IFERROR(SUMPRODUCT(('白止-S级品'!$A$2:$A$26=$B6)*('白止-S级品'!$D$1:$AV$1=CV$1)*('白止-S级品'!$D$2:$AV$26)),0)+IFERROR(SUMPRODUCT(('乐容-S级品'!$A$4:$A$32=$B6)*('乐容-S级品'!$L$3:$CA$3=CV$1)*('乐容-S级品'!$L$4:$CA$32)),0)</f>
      </c>
      <c r="CW6" s="280">
        <f>IFERROR(SUMPRODUCT(('控温被PRO-S级品'!$B$2:$B$10=$B6)*('控温被PRO-S级品'!$E$1:$BE$1=CW$1)*('控温被PRO-S级品'!$E$2:$BE$10)),0)+IFERROR(SUMPRODUCT(('冬被-S级品'!$B$2:$B$10=$B6)*('冬被-S级品'!$E$1:$AW$1=CW$1)*('冬被-S级品'!$E$2:$AW$10)),0)+IFERROR(SUMPRODUCT(('白止-S级品'!$A$2:$A$26=$B6)*('白止-S级品'!$D$1:$AV$1=CW$1)*('白止-S级品'!$D$2:$AV$26)),0)+IFERROR(SUMPRODUCT(('乐容-S级品'!$A$4:$A$32=$B6)*('乐容-S级品'!$L$3:$CA$3=CW$1)*('乐容-S级品'!$L$4:$CA$32)),0)</f>
      </c>
      <c r="CX6" s="280">
        <f>IFERROR(SUMPRODUCT(('控温被PRO-S级品'!$B$2:$B$10=$B6)*('控温被PRO-S级品'!$E$1:$BE$1=CX$1)*('控温被PRO-S级品'!$E$2:$BE$10)),0)+IFERROR(SUMPRODUCT(('冬被-S级品'!$B$2:$B$10=$B6)*('冬被-S级品'!$E$1:$AW$1=CX$1)*('冬被-S级品'!$E$2:$AW$10)),0)+IFERROR(SUMPRODUCT(('白止-S级品'!$A$2:$A$26=$B6)*('白止-S级品'!$D$1:$AV$1=CX$1)*('白止-S级品'!$D$2:$AV$26)),0)+IFERROR(SUMPRODUCT(('乐容-S级品'!$A$4:$A$32=$B6)*('乐容-S级品'!$L$3:$CA$3=CX$1)*('乐容-S级品'!$L$4:$CA$32)),0)</f>
      </c>
      <c r="CY6" s="280">
        <f>IFERROR(SUMPRODUCT(('控温被PRO-S级品'!$B$2:$B$10=$B6)*('控温被PRO-S级品'!$E$1:$BE$1=CY$1)*('控温被PRO-S级品'!$E$2:$BE$10)),0)+IFERROR(SUMPRODUCT(('冬被-S级品'!$B$2:$B$10=$B6)*('冬被-S级品'!$E$1:$AW$1=CY$1)*('冬被-S级品'!$E$2:$AW$10)),0)+IFERROR(SUMPRODUCT(('白止-S级品'!$A$2:$A$26=$B6)*('白止-S级品'!$D$1:$AV$1=CY$1)*('白止-S级品'!$D$2:$AV$26)),0)+IFERROR(SUMPRODUCT(('乐容-S级品'!$A$4:$A$32=$B6)*('乐容-S级品'!$L$3:$CA$3=CY$1)*('乐容-S级品'!$L$4:$CA$32)),0)</f>
      </c>
      <c r="CZ6" s="280">
        <f>IFERROR(SUMPRODUCT(('控温被PRO-S级品'!$B$2:$B$10=$B6)*('控温被PRO-S级品'!$E$1:$BE$1=CZ$1)*('控温被PRO-S级品'!$E$2:$BE$10)),0)+IFERROR(SUMPRODUCT(('冬被-S级品'!$B$2:$B$10=$B6)*('冬被-S级品'!$E$1:$AW$1=CZ$1)*('冬被-S级品'!$E$2:$AW$10)),0)+IFERROR(SUMPRODUCT(('白止-S级品'!$A$2:$A$26=$B6)*('白止-S级品'!$D$1:$AV$1=CZ$1)*('白止-S级品'!$D$2:$AV$26)),0)+IFERROR(SUMPRODUCT(('乐容-S级品'!$A$4:$A$32=$B6)*('乐容-S级品'!$L$3:$CA$3=CZ$1)*('乐容-S级品'!$L$4:$CA$32)),0)</f>
      </c>
      <c r="DA6" s="280">
        <f>IFERROR(SUMPRODUCT(('控温被PRO-S级品'!$B$2:$B$10=$B6)*('控温被PRO-S级品'!$E$1:$BE$1=DA$1)*('控温被PRO-S级品'!$E$2:$BE$10)),0)+IFERROR(SUMPRODUCT(('冬被-S级品'!$B$2:$B$10=$B6)*('冬被-S级品'!$E$1:$AW$1=DA$1)*('冬被-S级品'!$E$2:$AW$10)),0)+IFERROR(SUMPRODUCT(('白止-S级品'!$A$2:$A$26=$B6)*('白止-S级品'!$D$1:$AV$1=DA$1)*('白止-S级品'!$D$2:$AV$26)),0)+IFERROR(SUMPRODUCT(('乐容-S级品'!$A$4:$A$32=$B6)*('乐容-S级品'!$L$3:$CA$3=DA$1)*('乐容-S级品'!$L$4:$CA$32)),0)</f>
      </c>
      <c r="DB6" s="280">
        <f>IFERROR(SUMPRODUCT(('控温被PRO-S级品'!$B$2:$B$10=$B6)*('控温被PRO-S级品'!$E$1:$BE$1=DB$1)*('控温被PRO-S级品'!$E$2:$BE$10)),0)+IFERROR(SUMPRODUCT(('冬被-S级品'!$B$2:$B$10=$B6)*('冬被-S级品'!$E$1:$AW$1=DB$1)*('冬被-S级品'!$E$2:$AW$10)),0)+IFERROR(SUMPRODUCT(('白止-S级品'!$A$2:$A$26=$B6)*('白止-S级品'!$D$1:$AV$1=DB$1)*('白止-S级品'!$D$2:$AV$26)),0)+IFERROR(SUMPRODUCT(('乐容-S级品'!$A$4:$A$32=$B6)*('乐容-S级品'!$L$3:$CA$3=DB$1)*('乐容-S级品'!$L$4:$CA$32)),0)</f>
      </c>
      <c r="DC6" s="280">
        <f>IFERROR(SUMPRODUCT(('控温被PRO-S级品'!$B$2:$B$10=$B6)*('控温被PRO-S级品'!$E$1:$BE$1=DC$1)*('控温被PRO-S级品'!$E$2:$BE$10)),0)+IFERROR(SUMPRODUCT(('冬被-S级品'!$B$2:$B$10=$B6)*('冬被-S级品'!$E$1:$AW$1=DC$1)*('冬被-S级品'!$E$2:$AW$10)),0)+IFERROR(SUMPRODUCT(('白止-S级品'!$A$2:$A$26=$B6)*('白止-S级品'!$D$1:$AV$1=DC$1)*('白止-S级品'!$D$2:$AV$26)),0)+IFERROR(SUMPRODUCT(('乐容-S级品'!$A$4:$A$32=$B6)*('乐容-S级品'!$L$3:$CA$3=DC$1)*('乐容-S级品'!$L$4:$CA$32)),0)</f>
      </c>
      <c r="DD6" s="280">
        <f>IFERROR(SUMPRODUCT(('控温被PRO-S级品'!$B$2:$B$10=$B6)*('控温被PRO-S级品'!$E$1:$BE$1=DD$1)*('控温被PRO-S级品'!$E$2:$BE$10)),0)+IFERROR(SUMPRODUCT(('冬被-S级品'!$B$2:$B$10=$B6)*('冬被-S级品'!$E$1:$AW$1=DD$1)*('冬被-S级品'!$E$2:$AW$10)),0)+IFERROR(SUMPRODUCT(('白止-S级品'!$A$2:$A$26=$B6)*('白止-S级品'!$D$1:$AV$1=DD$1)*('白止-S级品'!$D$2:$AV$26)),0)+IFERROR(SUMPRODUCT(('乐容-S级品'!$A$4:$A$32=$B6)*('乐容-S级品'!$L$3:$CA$3=DD$1)*('乐容-S级品'!$L$4:$CA$32)),0)</f>
      </c>
      <c r="DE6" s="280">
        <f>IFERROR(SUMPRODUCT(('控温被PRO-S级品'!$B$2:$B$10=$B6)*('控温被PRO-S级品'!$E$1:$BE$1=DE$1)*('控温被PRO-S级品'!$E$2:$BE$10)),0)+IFERROR(SUMPRODUCT(('冬被-S级品'!$B$2:$B$10=$B6)*('冬被-S级品'!$E$1:$AW$1=DE$1)*('冬被-S级品'!$E$2:$AW$10)),0)+IFERROR(SUMPRODUCT(('白止-S级品'!$A$2:$A$26=$B6)*('白止-S级品'!$D$1:$AV$1=DE$1)*('白止-S级品'!$D$2:$AV$26)),0)+IFERROR(SUMPRODUCT(('乐容-S级品'!$A$4:$A$32=$B6)*('乐容-S级品'!$L$3:$CA$3=DE$1)*('乐容-S级品'!$L$4:$CA$32)),0)</f>
      </c>
      <c r="DF6" s="280">
        <f>IFERROR(SUMPRODUCT(('控温被PRO-S级品'!$B$2:$B$10=$B6)*('控温被PRO-S级品'!$E$1:$BE$1=DF$1)*('控温被PRO-S级品'!$E$2:$BE$10)),0)+IFERROR(SUMPRODUCT(('冬被-S级品'!$B$2:$B$10=$B6)*('冬被-S级品'!$E$1:$AW$1=DF$1)*('冬被-S级品'!$E$2:$AW$10)),0)+IFERROR(SUMPRODUCT(('白止-S级品'!$A$2:$A$26=$B6)*('白止-S级品'!$D$1:$AV$1=DF$1)*('白止-S级品'!$D$2:$AV$26)),0)+IFERROR(SUMPRODUCT(('乐容-S级品'!$A$4:$A$32=$B6)*('乐容-S级品'!$L$3:$CA$3=DF$1)*('乐容-S级品'!$L$4:$CA$32)),0)</f>
      </c>
      <c r="DG6" s="280">
        <f>IFERROR(SUMPRODUCT(('控温被PRO-S级品'!$B$2:$B$10=$B6)*('控温被PRO-S级品'!$E$1:$BE$1=DG$1)*('控温被PRO-S级品'!$E$2:$BE$10)),0)+IFERROR(SUMPRODUCT(('冬被-S级品'!$B$2:$B$10=$B6)*('冬被-S级品'!$E$1:$AW$1=DG$1)*('冬被-S级品'!$E$2:$AW$10)),0)+IFERROR(SUMPRODUCT(('白止-S级品'!$A$2:$A$26=$B6)*('白止-S级品'!$D$1:$AV$1=DG$1)*('白止-S级品'!$D$2:$AV$26)),0)+IFERROR(SUMPRODUCT(('乐容-S级品'!$A$4:$A$32=$B6)*('乐容-S级品'!$L$3:$CA$3=DG$1)*('乐容-S级品'!$L$4:$CA$32)),0)</f>
      </c>
      <c r="DH6" s="280">
        <f>IFERROR(SUMPRODUCT(('控温被PRO-S级品'!$B$2:$B$10=$B6)*('控温被PRO-S级品'!$E$1:$BE$1=DH$1)*('控温被PRO-S级品'!$E$2:$BE$10)),0)+IFERROR(SUMPRODUCT(('冬被-S级品'!$B$2:$B$10=$B6)*('冬被-S级品'!$E$1:$AW$1=DH$1)*('冬被-S级品'!$E$2:$AW$10)),0)+IFERROR(SUMPRODUCT(('白止-S级品'!$A$2:$A$26=$B6)*('白止-S级品'!$D$1:$AV$1=DH$1)*('白止-S级品'!$D$2:$AV$26)),0)+IFERROR(SUMPRODUCT(('乐容-S级品'!$A$4:$A$32=$B6)*('乐容-S级品'!$L$3:$CA$3=DH$1)*('乐容-S级品'!$L$4:$CA$32)),0)</f>
      </c>
      <c r="DI6" s="280">
        <f>IFERROR(SUMPRODUCT(('控温被PRO-S级品'!$B$2:$B$10=$B6)*('控温被PRO-S级品'!$E$1:$BE$1=DI$1)*('控温被PRO-S级品'!$E$2:$BE$10)),0)+IFERROR(SUMPRODUCT(('冬被-S级品'!$B$2:$B$10=$B6)*('冬被-S级品'!$E$1:$AW$1=DI$1)*('冬被-S级品'!$E$2:$AW$10)),0)+IFERROR(SUMPRODUCT(('白止-S级品'!$A$2:$A$26=$B6)*('白止-S级品'!$D$1:$AV$1=DI$1)*('白止-S级品'!$D$2:$AV$26)),0)+IFERROR(SUMPRODUCT(('乐容-S级品'!$A$4:$A$32=$B6)*('乐容-S级品'!$L$3:$CA$3=DI$1)*('乐容-S级品'!$L$4:$CA$32)),0)</f>
      </c>
      <c r="DJ6" s="280">
        <f>IFERROR(SUMPRODUCT(('控温被PRO-S级品'!$B$2:$B$10=$B6)*('控温被PRO-S级品'!$E$1:$BE$1=DJ$1)*('控温被PRO-S级品'!$E$2:$BE$10)),0)+IFERROR(SUMPRODUCT(('冬被-S级品'!$B$2:$B$10=$B6)*('冬被-S级品'!$E$1:$AW$1=DJ$1)*('冬被-S级品'!$E$2:$AW$10)),0)+IFERROR(SUMPRODUCT(('白止-S级品'!$A$2:$A$26=$B6)*('白止-S级品'!$D$1:$AV$1=DJ$1)*('白止-S级品'!$D$2:$AV$26)),0)+IFERROR(SUMPRODUCT(('乐容-S级品'!$A$4:$A$32=$B6)*('乐容-S级品'!$L$3:$CA$3=DJ$1)*('乐容-S级品'!$L$4:$CA$32)),0)</f>
      </c>
      <c r="DK6" s="280"/>
      <c r="DL6" s="280"/>
      <c r="DM6" s="280"/>
      <c r="DN6" s="280"/>
      <c r="DO6" s="280"/>
      <c r="DP6" s="280"/>
      <c r="DQ6" s="280"/>
      <c r="DR6" s="280"/>
      <c r="DS6" s="280"/>
      <c r="DT6" s="280"/>
      <c r="DU6" s="280"/>
      <c r="DV6" s="280"/>
      <c r="DW6" s="280">
        <f>VLOOKUP(B6,'系统编码规格'!A:C,3,FALSE)</f>
      </c>
      <c r="DX6" s="280"/>
      <c r="DY6" s="280"/>
      <c r="DZ6" s="280"/>
      <c r="EA6" s="280"/>
      <c r="EB6" s="280"/>
      <c r="EC6" s="280"/>
      <c r="ED6" s="280"/>
      <c r="EE6" s="280"/>
      <c r="EF6" s="280"/>
      <c r="EG6" s="280"/>
      <c r="EH6" s="280"/>
      <c r="EI6" s="280"/>
      <c r="EJ6" s="280"/>
      <c r="EK6" s="280"/>
      <c r="EL6" s="280"/>
      <c r="EM6" s="280"/>
      <c r="EN6" s="280"/>
      <c r="EO6" s="280"/>
      <c r="EP6" s="280"/>
      <c r="EQ6" s="280"/>
      <c r="ER6" s="280"/>
      <c r="ES6" s="280"/>
      <c r="ET6" s="280"/>
      <c r="EU6" s="280"/>
      <c r="EV6" s="280"/>
      <c r="EW6" s="280"/>
      <c r="EX6" s="280"/>
      <c r="EY6" s="280"/>
      <c r="EZ6" s="280"/>
      <c r="FA6" s="280"/>
      <c r="FB6" s="280"/>
      <c r="FC6" s="280"/>
      <c r="FD6" s="280"/>
      <c r="FE6" s="280"/>
      <c r="FF6" s="280"/>
      <c r="FG6" s="280"/>
      <c r="FH6" s="280"/>
      <c r="FI6" s="280"/>
      <c r="FJ6" s="280"/>
      <c r="FK6" s="280"/>
      <c r="FL6" s="280"/>
      <c r="FM6" s="280"/>
      <c r="FN6" s="280"/>
      <c r="FO6" s="280"/>
      <c r="FP6" s="280"/>
      <c r="FQ6" s="280"/>
      <c r="FR6" s="280"/>
      <c r="FS6" s="280"/>
      <c r="FT6" s="280"/>
      <c r="FU6" s="280"/>
      <c r="FV6" s="280"/>
      <c r="FW6" s="280"/>
      <c r="FX6" s="280"/>
      <c r="FY6" s="280"/>
      <c r="FZ6" s="280"/>
      <c r="GA6" s="280"/>
      <c r="GB6" s="280"/>
      <c r="GC6" s="280"/>
      <c r="GD6" s="280"/>
      <c r="GE6" s="280"/>
      <c r="GF6" s="280"/>
      <c r="GG6" s="280"/>
      <c r="GH6" s="280"/>
      <c r="GI6" s="280"/>
      <c r="GJ6" s="280"/>
      <c r="GK6" s="280"/>
      <c r="GL6" s="280"/>
      <c r="GM6" s="280"/>
      <c r="GN6" s="280"/>
      <c r="GO6" s="280"/>
      <c r="GP6" s="280"/>
      <c r="GQ6" s="280"/>
      <c r="GR6" s="280"/>
      <c r="GS6" s="280"/>
      <c r="GT6" s="280"/>
      <c r="GU6" s="280"/>
      <c r="GV6" s="280"/>
    </row>
    <row r="7">
      <c r="A7" s="309" t="str">
        <v>白止</v>
      </c>
      <c r="B7" s="310" t="str">
        <v>12800026900124221</v>
      </c>
      <c r="C7" s="309" t="str">
        <v>亚朵星球 R90深睡慢回弹护颈记忆枕</v>
      </c>
      <c r="D7" s="309" t="str">
        <v>70*42*10cm-23版迭代品</v>
      </c>
      <c r="E7">
        <f>SUM(F7:GX7)</f>
      </c>
      <c r="F7" s="280">
        <f>IFERROR(SUMPRODUCT(('控温被PRO-S级品'!$B$2:$B$10=$B7)*('控温被PRO-S级品'!$E$1:$BE$1=F$1)*('控温被PRO-S级品'!$E$2:$BE$10)),0)+IFERROR(SUMPRODUCT(('冬被-S级品'!$B$2:$B$10=$B7)*('冬被-S级品'!$E$1:$AW$1=F$1)*('冬被-S级品'!$E$2:$AW$10)),0)+IFERROR(SUMPRODUCT(('白止-S级品'!$A$2:$A$26=$B7)*('白止-S级品'!$D$1:$AV$1=F$1)*('白止-S级品'!$D$2:$AV$26)),0)+IFERROR(SUMPRODUCT(('乐容-S级品'!$A$4:$A$32=$B7)*('乐容-S级品'!$L$3:$CA$3=F$1)*('乐容-S级品'!$L$4:$CA$32)),0)</f>
      </c>
      <c r="G7" s="280">
        <f>IFERROR(SUMPRODUCT(('控温被PRO-S级品'!$B$2:$B$10=$B7)*('控温被PRO-S级品'!$E$1:$BE$1=G$1)*('控温被PRO-S级品'!$E$2:$BE$10)),0)+IFERROR(SUMPRODUCT(('冬被-S级品'!$B$2:$B$10=$B7)*('冬被-S级品'!$E$1:$AW$1=G$1)*('冬被-S级品'!$E$2:$AW$10)),0)+IFERROR(SUMPRODUCT(('白止-S级品'!$A$2:$A$26=$B7)*('白止-S级品'!$D$1:$AV$1=G$1)*('白止-S级品'!$D$2:$AV$26)),0)+IFERROR(SUMPRODUCT(('乐容-S级品'!$A$4:$A$32=$B7)*('乐容-S级品'!$L$3:$CA$3=G$1)*('乐容-S级品'!$L$4:$CA$32)),0)</f>
      </c>
      <c r="H7" s="280">
        <f>IFERROR(SUMPRODUCT(('控温被PRO-S级品'!$B$2:$B$10=$B7)*('控温被PRO-S级品'!$E$1:$BE$1=H$1)*('控温被PRO-S级品'!$E$2:$BE$10)),0)+IFERROR(SUMPRODUCT(('冬被-S级品'!$B$2:$B$10=$B7)*('冬被-S级品'!$E$1:$AW$1=H$1)*('冬被-S级品'!$E$2:$AW$10)),0)+IFERROR(SUMPRODUCT(('白止-S级品'!$A$2:$A$26=$B7)*('白止-S级品'!$D$1:$AV$1=H$1)*('白止-S级品'!$D$2:$AV$26)),0)+IFERROR(SUMPRODUCT(('乐容-S级品'!$A$4:$A$32=$B7)*('乐容-S级品'!$L$3:$CA$3=H$1)*('乐容-S级品'!$L$4:$CA$32)),0)</f>
      </c>
      <c r="I7" s="280">
        <f>IFERROR(SUMPRODUCT(('控温被PRO-S级品'!$B$2:$B$10=$B7)*('控温被PRO-S级品'!$E$1:$BE$1=I$1)*('控温被PRO-S级品'!$E$2:$BE$10)),0)+IFERROR(SUMPRODUCT(('冬被-S级品'!$B$2:$B$10=$B7)*('冬被-S级品'!$E$1:$AW$1=I$1)*('冬被-S级品'!$E$2:$AW$10)),0)+IFERROR(SUMPRODUCT(('白止-S级品'!$A$2:$A$26=$B7)*('白止-S级品'!$D$1:$AV$1=I$1)*('白止-S级品'!$D$2:$AV$26)),0)+IFERROR(SUMPRODUCT(('乐容-S级品'!$A$4:$A$32=$B7)*('乐容-S级品'!$L$3:$CA$3=I$1)*('乐容-S级品'!$L$4:$CA$32)),0)</f>
      </c>
      <c r="J7" s="280">
        <f>IFERROR(SUMPRODUCT(('控温被PRO-S级品'!$B$2:$B$10=$B7)*('控温被PRO-S级品'!$E$1:$BE$1=J$1)*('控温被PRO-S级品'!$E$2:$BE$10)),0)+IFERROR(SUMPRODUCT(('冬被-S级品'!$B$2:$B$10=$B7)*('冬被-S级品'!$E$1:$AW$1=J$1)*('冬被-S级品'!$E$2:$AW$10)),0)+IFERROR(SUMPRODUCT(('白止-S级品'!$A$2:$A$26=$B7)*('白止-S级品'!$D$1:$AV$1=J$1)*('白止-S级品'!$D$2:$AV$26)),0)+IFERROR(SUMPRODUCT(('乐容-S级品'!$A$4:$A$32=$B7)*('乐容-S级品'!$L$3:$CA$3=J$1)*('乐容-S级品'!$L$4:$CA$32)),0)</f>
      </c>
      <c r="K7" s="280">
        <f>IFERROR(SUMPRODUCT(('控温被PRO-S级品'!$B$2:$B$10=$B7)*('控温被PRO-S级品'!$E$1:$BE$1=K$1)*('控温被PRO-S级品'!$E$2:$BE$10)),0)+IFERROR(SUMPRODUCT(('冬被-S级品'!$B$2:$B$10=$B7)*('冬被-S级品'!$E$1:$AW$1=K$1)*('冬被-S级品'!$E$2:$AW$10)),0)+IFERROR(SUMPRODUCT(('白止-S级品'!$A$2:$A$26=$B7)*('白止-S级品'!$D$1:$AV$1=K$1)*('白止-S级品'!$D$2:$AV$26)),0)+IFERROR(SUMPRODUCT(('乐容-S级品'!$A$4:$A$32=$B7)*('乐容-S级品'!$L$3:$CA$3=K$1)*('乐容-S级品'!$L$4:$CA$32)),0)</f>
      </c>
      <c r="L7" s="280">
        <f>IFERROR(SUMPRODUCT(('控温被PRO-S级品'!$B$2:$B$10=$B7)*('控温被PRO-S级品'!$E$1:$BE$1=L$1)*('控温被PRO-S级品'!$E$2:$BE$10)),0)+IFERROR(SUMPRODUCT(('冬被-S级品'!$B$2:$B$10=$B7)*('冬被-S级品'!$E$1:$AW$1=L$1)*('冬被-S级品'!$E$2:$AW$10)),0)+IFERROR(SUMPRODUCT(('白止-S级品'!$A$2:$A$26=$B7)*('白止-S级品'!$D$1:$AV$1=L$1)*('白止-S级品'!$D$2:$AV$26)),0)+IFERROR(SUMPRODUCT(('乐容-S级品'!$A$4:$A$32=$B7)*('乐容-S级品'!$L$3:$CA$3=L$1)*('乐容-S级品'!$L$4:$CA$32)),0)</f>
      </c>
      <c r="M7" s="280">
        <f>IFERROR(SUMPRODUCT(('控温被PRO-S级品'!$B$2:$B$10=$B7)*('控温被PRO-S级品'!$E$1:$BE$1=M$1)*('控温被PRO-S级品'!$E$2:$BE$10)),0)+IFERROR(SUMPRODUCT(('冬被-S级品'!$B$2:$B$10=$B7)*('冬被-S级品'!$E$1:$AW$1=M$1)*('冬被-S级品'!$E$2:$AW$10)),0)+IFERROR(SUMPRODUCT(('白止-S级品'!$A$2:$A$26=$B7)*('白止-S级品'!$D$1:$AV$1=M$1)*('白止-S级品'!$D$2:$AV$26)),0)+IFERROR(SUMPRODUCT(('乐容-S级品'!$A$4:$A$32=$B7)*('乐容-S级品'!$L$3:$CA$3=M$1)*('乐容-S级品'!$L$4:$CA$32)),0)</f>
      </c>
      <c r="N7" s="280">
        <f>IFERROR(SUMPRODUCT(('控温被PRO-S级品'!$B$2:$B$10=$B7)*('控温被PRO-S级品'!$E$1:$BE$1=N$1)*('控温被PRO-S级品'!$E$2:$BE$10)),0)+IFERROR(SUMPRODUCT(('冬被-S级品'!$B$2:$B$10=$B7)*('冬被-S级品'!$E$1:$AW$1=N$1)*('冬被-S级品'!$E$2:$AW$10)),0)+IFERROR(SUMPRODUCT(('白止-S级品'!$A$2:$A$26=$B7)*('白止-S级品'!$D$1:$AV$1=N$1)*('白止-S级品'!$D$2:$AV$26)),0)+IFERROR(SUMPRODUCT(('乐容-S级品'!$A$4:$A$32=$B7)*('乐容-S级品'!$L$3:$CA$3=N$1)*('乐容-S级品'!$L$4:$CA$32)),0)</f>
      </c>
      <c r="O7" s="280">
        <f>IFERROR(SUMPRODUCT(('控温被PRO-S级品'!$B$2:$B$10=$B7)*('控温被PRO-S级品'!$E$1:$BE$1=O$1)*('控温被PRO-S级品'!$E$2:$BE$10)),0)+IFERROR(SUMPRODUCT(('冬被-S级品'!$B$2:$B$10=$B7)*('冬被-S级品'!$E$1:$AW$1=O$1)*('冬被-S级品'!$E$2:$AW$10)),0)+IFERROR(SUMPRODUCT(('白止-S级品'!$A$2:$A$26=$B7)*('白止-S级品'!$D$1:$AV$1=O$1)*('白止-S级品'!$D$2:$AV$26)),0)+IFERROR(SUMPRODUCT(('乐容-S级品'!$A$4:$A$32=$B7)*('乐容-S级品'!$L$3:$CA$3=O$1)*('乐容-S级品'!$L$4:$CA$32)),0)</f>
      </c>
      <c r="P7" s="280">
        <f>IFERROR(SUMPRODUCT(('控温被PRO-S级品'!$B$2:$B$10=$B7)*('控温被PRO-S级品'!$E$1:$BE$1=P$1)*('控温被PRO-S级品'!$E$2:$BE$10)),0)+IFERROR(SUMPRODUCT(('冬被-S级品'!$B$2:$B$10=$B7)*('冬被-S级品'!$E$1:$AW$1=P$1)*('冬被-S级品'!$E$2:$AW$10)),0)+IFERROR(SUMPRODUCT(('白止-S级品'!$A$2:$A$26=$B7)*('白止-S级品'!$D$1:$AV$1=P$1)*('白止-S级品'!$D$2:$AV$26)),0)+IFERROR(SUMPRODUCT(('乐容-S级品'!$A$4:$A$32=$B7)*('乐容-S级品'!$L$3:$CA$3=P$1)*('乐容-S级品'!$L$4:$CA$32)),0)</f>
      </c>
      <c r="Q7" s="280">
        <f>IFERROR(SUMPRODUCT(('控温被PRO-S级品'!$B$2:$B$10=$B7)*('控温被PRO-S级品'!$E$1:$BE$1=Q$1)*('控温被PRO-S级品'!$E$2:$BE$10)),0)+IFERROR(SUMPRODUCT(('冬被-S级品'!$B$2:$B$10=$B7)*('冬被-S级品'!$E$1:$AW$1=Q$1)*('冬被-S级品'!$E$2:$AW$10)),0)+IFERROR(SUMPRODUCT(('白止-S级品'!$A$2:$A$26=$B7)*('白止-S级品'!$D$1:$AV$1=Q$1)*('白止-S级品'!$D$2:$AV$26)),0)+IFERROR(SUMPRODUCT(('乐容-S级品'!$A$4:$A$32=$B7)*('乐容-S级品'!$L$3:$CA$3=Q$1)*('乐容-S级品'!$L$4:$CA$32)),0)</f>
      </c>
      <c r="R7" s="280">
        <f>IFERROR(SUMPRODUCT(('控温被PRO-S级品'!$B$2:$B$10=$B7)*('控温被PRO-S级品'!$E$1:$BE$1=R$1)*('控温被PRO-S级品'!$E$2:$BE$10)),0)+IFERROR(SUMPRODUCT(('冬被-S级品'!$B$2:$B$10=$B7)*('冬被-S级品'!$E$1:$AW$1=R$1)*('冬被-S级品'!$E$2:$AW$10)),0)+IFERROR(SUMPRODUCT(('白止-S级品'!$A$2:$A$26=$B7)*('白止-S级品'!$D$1:$AV$1=R$1)*('白止-S级品'!$D$2:$AV$26)),0)+IFERROR(SUMPRODUCT(('乐容-S级品'!$A$4:$A$32=$B7)*('乐容-S级品'!$L$3:$CA$3=R$1)*('乐容-S级品'!$L$4:$CA$32)),0)</f>
      </c>
      <c r="S7" s="280">
        <f>IFERROR(SUMPRODUCT(('控温被PRO-S级品'!$B$2:$B$10=$B7)*('控温被PRO-S级品'!$E$1:$BE$1=S$1)*('控温被PRO-S级品'!$E$2:$BE$10)),0)+IFERROR(SUMPRODUCT(('冬被-S级品'!$B$2:$B$10=$B7)*('冬被-S级品'!$E$1:$AW$1=S$1)*('冬被-S级品'!$E$2:$AW$10)),0)+IFERROR(SUMPRODUCT(('白止-S级品'!$A$2:$A$26=$B7)*('白止-S级品'!$D$1:$AV$1=S$1)*('白止-S级品'!$D$2:$AV$26)),0)+IFERROR(SUMPRODUCT(('乐容-S级品'!$A$4:$A$32=$B7)*('乐容-S级品'!$L$3:$CA$3=S$1)*('乐容-S级品'!$L$4:$CA$32)),0)</f>
      </c>
      <c r="T7" s="280">
        <f>IFERROR(SUMPRODUCT(('控温被PRO-S级品'!$B$2:$B$10=$B7)*('控温被PRO-S级品'!$E$1:$BE$1=T$1)*('控温被PRO-S级品'!$E$2:$BE$10)),0)+IFERROR(SUMPRODUCT(('冬被-S级品'!$B$2:$B$10=$B7)*('冬被-S级品'!$E$1:$AW$1=T$1)*('冬被-S级品'!$E$2:$AW$10)),0)+IFERROR(SUMPRODUCT(('白止-S级品'!$A$2:$A$26=$B7)*('白止-S级品'!$D$1:$AV$1=T$1)*('白止-S级品'!$D$2:$AV$26)),0)+IFERROR(SUMPRODUCT(('乐容-S级品'!$A$4:$A$32=$B7)*('乐容-S级品'!$L$3:$CA$3=T$1)*('乐容-S级品'!$L$4:$CA$32)),0)</f>
      </c>
      <c r="U7" s="280">
        <f>IFERROR(SUMPRODUCT(('控温被PRO-S级品'!$B$2:$B$10=$B7)*('控温被PRO-S级品'!$E$1:$BE$1=U$1)*('控温被PRO-S级品'!$E$2:$BE$10)),0)+IFERROR(SUMPRODUCT(('冬被-S级品'!$B$2:$B$10=$B7)*('冬被-S级品'!$E$1:$AW$1=U$1)*('冬被-S级品'!$E$2:$AW$10)),0)+IFERROR(SUMPRODUCT(('白止-S级品'!$A$2:$A$26=$B7)*('白止-S级品'!$D$1:$AV$1=U$1)*('白止-S级品'!$D$2:$AV$26)),0)+IFERROR(SUMPRODUCT(('乐容-S级品'!$A$4:$A$32=$B7)*('乐容-S级品'!$L$3:$CA$3=U$1)*('乐容-S级品'!$L$4:$CA$32)),0)</f>
      </c>
      <c r="V7" s="280">
        <f>IFERROR(SUMPRODUCT(('控温被PRO-S级品'!$B$2:$B$10=$B7)*('控温被PRO-S级品'!$E$1:$BE$1=V$1)*('控温被PRO-S级品'!$E$2:$BE$10)),0)+IFERROR(SUMPRODUCT(('冬被-S级品'!$B$2:$B$10=$B7)*('冬被-S级品'!$E$1:$AW$1=V$1)*('冬被-S级品'!$E$2:$AW$10)),0)+IFERROR(SUMPRODUCT(('白止-S级品'!$A$2:$A$26=$B7)*('白止-S级品'!$D$1:$AV$1=V$1)*('白止-S级品'!$D$2:$AV$26)),0)+IFERROR(SUMPRODUCT(('乐容-S级品'!$A$4:$A$32=$B7)*('乐容-S级品'!$L$3:$CA$3=V$1)*('乐容-S级品'!$L$4:$CA$32)),0)</f>
      </c>
      <c r="W7" s="280">
        <f>IFERROR(SUMPRODUCT(('控温被PRO-S级品'!$B$2:$B$10=$B7)*('控温被PRO-S级品'!$E$1:$BE$1=W$1)*('控温被PRO-S级品'!$E$2:$BE$10)),0)+IFERROR(SUMPRODUCT(('冬被-S级品'!$B$2:$B$10=$B7)*('冬被-S级品'!$E$1:$AW$1=W$1)*('冬被-S级品'!$E$2:$AW$10)),0)+IFERROR(SUMPRODUCT(('白止-S级品'!$A$2:$A$26=$B7)*('白止-S级品'!$D$1:$AV$1=W$1)*('白止-S级品'!$D$2:$AV$26)),0)+IFERROR(SUMPRODUCT(('乐容-S级品'!$A$4:$A$32=$B7)*('乐容-S级品'!$L$3:$CA$3=W$1)*('乐容-S级品'!$L$4:$CA$32)),0)</f>
      </c>
      <c r="X7" s="280">
        <f>IFERROR(SUMPRODUCT(('控温被PRO-S级品'!$B$2:$B$10=$B7)*('控温被PRO-S级品'!$E$1:$BE$1=X$1)*('控温被PRO-S级品'!$E$2:$BE$10)),0)+IFERROR(SUMPRODUCT(('冬被-S级品'!$B$2:$B$10=$B7)*('冬被-S级品'!$E$1:$AW$1=X$1)*('冬被-S级品'!$E$2:$AW$10)),0)+IFERROR(SUMPRODUCT(('白止-S级品'!$A$2:$A$26=$B7)*('白止-S级品'!$D$1:$AV$1=X$1)*('白止-S级品'!$D$2:$AV$26)),0)+IFERROR(SUMPRODUCT(('乐容-S级品'!$A$4:$A$32=$B7)*('乐容-S级品'!$L$3:$CA$3=X$1)*('乐容-S级品'!$L$4:$CA$32)),0)</f>
      </c>
      <c r="Y7" s="280">
        <f>IFERROR(SUMPRODUCT(('控温被PRO-S级品'!$B$2:$B$10=$B7)*('控温被PRO-S级品'!$E$1:$BE$1=Y$1)*('控温被PRO-S级品'!$E$2:$BE$10)),0)+IFERROR(SUMPRODUCT(('冬被-S级品'!$B$2:$B$10=$B7)*('冬被-S级品'!$E$1:$AW$1=Y$1)*('冬被-S级品'!$E$2:$AW$10)),0)+IFERROR(SUMPRODUCT(('白止-S级品'!$A$2:$A$26=$B7)*('白止-S级品'!$D$1:$AV$1=Y$1)*('白止-S级品'!$D$2:$AV$26)),0)+IFERROR(SUMPRODUCT(('乐容-S级品'!$A$4:$A$32=$B7)*('乐容-S级品'!$L$3:$CA$3=Y$1)*('乐容-S级品'!$L$4:$CA$32)),0)</f>
      </c>
      <c r="Z7" s="280">
        <f>IFERROR(SUMPRODUCT(('控温被PRO-S级品'!$B$2:$B$10=$B7)*('控温被PRO-S级品'!$E$1:$BE$1=Z$1)*('控温被PRO-S级品'!$E$2:$BE$10)),0)+IFERROR(SUMPRODUCT(('冬被-S级品'!$B$2:$B$10=$B7)*('冬被-S级品'!$E$1:$AW$1=Z$1)*('冬被-S级品'!$E$2:$AW$10)),0)+IFERROR(SUMPRODUCT(('白止-S级品'!$A$2:$A$26=$B7)*('白止-S级品'!$D$1:$AV$1=Z$1)*('白止-S级品'!$D$2:$AV$26)),0)+IFERROR(SUMPRODUCT(('乐容-S级品'!$A$4:$A$32=$B7)*('乐容-S级品'!$L$3:$CA$3=Z$1)*('乐容-S级品'!$L$4:$CA$32)),0)</f>
      </c>
      <c r="AA7" s="280">
        <f>IFERROR(SUMPRODUCT(('控温被PRO-S级品'!$B$2:$B$10=$B7)*('控温被PRO-S级品'!$E$1:$BE$1=AA$1)*('控温被PRO-S级品'!$E$2:$BE$10)),0)+IFERROR(SUMPRODUCT(('冬被-S级品'!$B$2:$B$10=$B7)*('冬被-S级品'!$E$1:$AW$1=AA$1)*('冬被-S级品'!$E$2:$AW$10)),0)+IFERROR(SUMPRODUCT(('白止-S级品'!$A$2:$A$26=$B7)*('白止-S级品'!$D$1:$AV$1=AA$1)*('白止-S级品'!$D$2:$AV$26)),0)+IFERROR(SUMPRODUCT(('乐容-S级品'!$A$4:$A$32=$B7)*('乐容-S级品'!$L$3:$CA$3=AA$1)*('乐容-S级品'!$L$4:$CA$32)),0)</f>
      </c>
      <c r="AB7" s="280">
        <f>IFERROR(SUMPRODUCT(('控温被PRO-S级品'!$B$2:$B$10=$B7)*('控温被PRO-S级品'!$E$1:$BE$1=AB$1)*('控温被PRO-S级品'!$E$2:$BE$10)),0)+IFERROR(SUMPRODUCT(('冬被-S级品'!$B$2:$B$10=$B7)*('冬被-S级品'!$E$1:$AW$1=AB$1)*('冬被-S级品'!$E$2:$AW$10)),0)+IFERROR(SUMPRODUCT(('白止-S级品'!$A$2:$A$26=$B7)*('白止-S级品'!$D$1:$AV$1=AB$1)*('白止-S级品'!$D$2:$AV$26)),0)+IFERROR(SUMPRODUCT(('乐容-S级品'!$A$4:$A$32=$B7)*('乐容-S级品'!$L$3:$CA$3=AB$1)*('乐容-S级品'!$L$4:$CA$32)),0)</f>
      </c>
      <c r="AC7" s="280">
        <f>IFERROR(SUMPRODUCT(('控温被PRO-S级品'!$B$2:$B$10=$B7)*('控温被PRO-S级品'!$E$1:$BE$1=AC$1)*('控温被PRO-S级品'!$E$2:$BE$10)),0)+IFERROR(SUMPRODUCT(('冬被-S级品'!$B$2:$B$10=$B7)*('冬被-S级品'!$E$1:$AW$1=AC$1)*('冬被-S级品'!$E$2:$AW$10)),0)+IFERROR(SUMPRODUCT(('白止-S级品'!$A$2:$A$26=$B7)*('白止-S级品'!$D$1:$AV$1=AC$1)*('白止-S级品'!$D$2:$AV$26)),0)+IFERROR(SUMPRODUCT(('乐容-S级品'!$A$4:$A$32=$B7)*('乐容-S级品'!$L$3:$CA$3=AC$1)*('乐容-S级品'!$L$4:$CA$32)),0)</f>
      </c>
      <c r="AD7" s="280">
        <f>IFERROR(SUMPRODUCT(('控温被PRO-S级品'!$B$2:$B$10=$B7)*('控温被PRO-S级品'!$E$1:$BE$1=AD$1)*('控温被PRO-S级品'!$E$2:$BE$10)),0)+IFERROR(SUMPRODUCT(('冬被-S级品'!$B$2:$B$10=$B7)*('冬被-S级品'!$E$1:$AW$1=AD$1)*('冬被-S级品'!$E$2:$AW$10)),0)+IFERROR(SUMPRODUCT(('白止-S级品'!$A$2:$A$26=$B7)*('白止-S级品'!$D$1:$AV$1=AD$1)*('白止-S级品'!$D$2:$AV$26)),0)+IFERROR(SUMPRODUCT(('乐容-S级品'!$A$4:$A$32=$B7)*('乐容-S级品'!$L$3:$CA$3=AD$1)*('乐容-S级品'!$L$4:$CA$32)),0)</f>
      </c>
      <c r="AE7" s="280">
        <f>IFERROR(SUMPRODUCT(('控温被PRO-S级品'!$B$2:$B$10=$B7)*('控温被PRO-S级品'!$E$1:$BE$1=AE$1)*('控温被PRO-S级品'!$E$2:$BE$10)),0)+IFERROR(SUMPRODUCT(('冬被-S级品'!$B$2:$B$10=$B7)*('冬被-S级品'!$E$1:$AW$1=AE$1)*('冬被-S级品'!$E$2:$AW$10)),0)+IFERROR(SUMPRODUCT(('白止-S级品'!$A$2:$A$26=$B7)*('白止-S级品'!$D$1:$AV$1=AE$1)*('白止-S级品'!$D$2:$AV$26)),0)+IFERROR(SUMPRODUCT(('乐容-S级品'!$A$4:$A$32=$B7)*('乐容-S级品'!$L$3:$CA$3=AE$1)*('乐容-S级品'!$L$4:$CA$32)),0)</f>
      </c>
      <c r="AF7" s="280">
        <f>IFERROR(SUMPRODUCT(('控温被PRO-S级品'!$B$2:$B$10=$B7)*('控温被PRO-S级品'!$E$1:$BE$1=AF$1)*('控温被PRO-S级品'!$E$2:$BE$10)),0)+IFERROR(SUMPRODUCT(('冬被-S级品'!$B$2:$B$10=$B7)*('冬被-S级品'!$E$1:$AW$1=AF$1)*('冬被-S级品'!$E$2:$AW$10)),0)+IFERROR(SUMPRODUCT(('白止-S级品'!$A$2:$A$26=$B7)*('白止-S级品'!$D$1:$AV$1=AF$1)*('白止-S级品'!$D$2:$AV$26)),0)+IFERROR(SUMPRODUCT(('乐容-S级品'!$A$4:$A$32=$B7)*('乐容-S级品'!$L$3:$CA$3=AF$1)*('乐容-S级品'!$L$4:$CA$32)),0)</f>
      </c>
      <c r="AG7" s="280">
        <f>IFERROR(SUMPRODUCT(('控温被PRO-S级品'!$B$2:$B$10=$B7)*('控温被PRO-S级品'!$E$1:$BE$1=AG$1)*('控温被PRO-S级品'!$E$2:$BE$10)),0)+IFERROR(SUMPRODUCT(('冬被-S级品'!$B$2:$B$10=$B7)*('冬被-S级品'!$E$1:$AW$1=AG$1)*('冬被-S级品'!$E$2:$AW$10)),0)+IFERROR(SUMPRODUCT(('白止-S级品'!$A$2:$A$26=$B7)*('白止-S级品'!$D$1:$AV$1=AG$1)*('白止-S级品'!$D$2:$AV$26)),0)+IFERROR(SUMPRODUCT(('乐容-S级品'!$A$4:$A$32=$B7)*('乐容-S级品'!$L$3:$CA$3=AG$1)*('乐容-S级品'!$L$4:$CA$32)),0)</f>
      </c>
      <c r="AH7" s="280">
        <f>IFERROR(SUMPRODUCT(('控温被PRO-S级品'!$B$2:$B$10=$B7)*('控温被PRO-S级品'!$E$1:$BE$1=AH$1)*('控温被PRO-S级品'!$E$2:$BE$10)),0)+IFERROR(SUMPRODUCT(('冬被-S级品'!$B$2:$B$10=$B7)*('冬被-S级品'!$E$1:$AW$1=AH$1)*('冬被-S级品'!$E$2:$AW$10)),0)+IFERROR(SUMPRODUCT(('白止-S级品'!$A$2:$A$26=$B7)*('白止-S级品'!$D$1:$AV$1=AH$1)*('白止-S级品'!$D$2:$AV$26)),0)+IFERROR(SUMPRODUCT(('乐容-S级品'!$A$4:$A$32=$B7)*('乐容-S级品'!$L$3:$CA$3=AH$1)*('乐容-S级品'!$L$4:$CA$32)),0)</f>
      </c>
      <c r="AI7" s="280">
        <f>IFERROR(SUMPRODUCT(('控温被PRO-S级品'!$B$2:$B$10=$B7)*('控温被PRO-S级品'!$E$1:$BE$1=AI$1)*('控温被PRO-S级品'!$E$2:$BE$10)),0)+IFERROR(SUMPRODUCT(('冬被-S级品'!$B$2:$B$10=$B7)*('冬被-S级品'!$E$1:$AW$1=AI$1)*('冬被-S级品'!$E$2:$AW$10)),0)+IFERROR(SUMPRODUCT(('白止-S级品'!$A$2:$A$26=$B7)*('白止-S级品'!$D$1:$AV$1=AI$1)*('白止-S级品'!$D$2:$AV$26)),0)+IFERROR(SUMPRODUCT(('乐容-S级品'!$A$4:$A$32=$B7)*('乐容-S级品'!$L$3:$CA$3=AI$1)*('乐容-S级品'!$L$4:$CA$32)),0)</f>
      </c>
      <c r="AJ7" s="280">
        <f>IFERROR(SUMPRODUCT(('控温被PRO-S级品'!$B$2:$B$10=$B7)*('控温被PRO-S级品'!$E$1:$BE$1=AJ$1)*('控温被PRO-S级品'!$E$2:$BE$10)),0)+IFERROR(SUMPRODUCT(('冬被-S级品'!$B$2:$B$10=$B7)*('冬被-S级品'!$E$1:$AW$1=AJ$1)*('冬被-S级品'!$E$2:$AW$10)),0)+IFERROR(SUMPRODUCT(('白止-S级品'!$A$2:$A$26=$B7)*('白止-S级品'!$D$1:$AV$1=AJ$1)*('白止-S级品'!$D$2:$AV$26)),0)+IFERROR(SUMPRODUCT(('乐容-S级品'!$A$4:$A$32=$B7)*('乐容-S级品'!$L$3:$CA$3=AJ$1)*('乐容-S级品'!$L$4:$CA$32)),0)</f>
      </c>
      <c r="AK7" s="280">
        <f>IFERROR(SUMPRODUCT(('控温被PRO-S级品'!$B$2:$B$10=$B7)*('控温被PRO-S级品'!$E$1:$BE$1=AK$1)*('控温被PRO-S级品'!$E$2:$BE$10)),0)+IFERROR(SUMPRODUCT(('冬被-S级品'!$B$2:$B$10=$B7)*('冬被-S级品'!$E$1:$AW$1=AK$1)*('冬被-S级品'!$E$2:$AW$10)),0)+IFERROR(SUMPRODUCT(('白止-S级品'!$A$2:$A$26=$B7)*('白止-S级品'!$D$1:$AV$1=AK$1)*('白止-S级品'!$D$2:$AV$26)),0)+IFERROR(SUMPRODUCT(('乐容-S级品'!$A$4:$A$32=$B7)*('乐容-S级品'!$L$3:$CA$3=AK$1)*('乐容-S级品'!$L$4:$CA$32)),0)</f>
      </c>
      <c r="AL7" s="280">
        <f>IFERROR(SUMPRODUCT(('控温被PRO-S级品'!$B$2:$B$10=$B7)*('控温被PRO-S级品'!$E$1:$BE$1=AL$1)*('控温被PRO-S级品'!$E$2:$BE$10)),0)+IFERROR(SUMPRODUCT(('冬被-S级品'!$B$2:$B$10=$B7)*('冬被-S级品'!$E$1:$AW$1=AL$1)*('冬被-S级品'!$E$2:$AW$10)),0)+IFERROR(SUMPRODUCT(('白止-S级品'!$A$2:$A$26=$B7)*('白止-S级品'!$D$1:$AV$1=AL$1)*('白止-S级品'!$D$2:$AV$26)),0)+IFERROR(SUMPRODUCT(('乐容-S级品'!$A$4:$A$32=$B7)*('乐容-S级品'!$L$3:$CA$3=AL$1)*('乐容-S级品'!$L$4:$CA$32)),0)</f>
      </c>
      <c r="AM7" s="280">
        <f>IFERROR(SUMPRODUCT(('控温被PRO-S级品'!$B$2:$B$10=$B7)*('控温被PRO-S级品'!$E$1:$BE$1=AM$1)*('控温被PRO-S级品'!$E$2:$BE$10)),0)+IFERROR(SUMPRODUCT(('冬被-S级品'!$B$2:$B$10=$B7)*('冬被-S级品'!$E$1:$AW$1=AM$1)*('冬被-S级品'!$E$2:$AW$10)),0)+IFERROR(SUMPRODUCT(('白止-S级品'!$A$2:$A$26=$B7)*('白止-S级品'!$D$1:$AV$1=AM$1)*('白止-S级品'!$D$2:$AV$26)),0)+IFERROR(SUMPRODUCT(('乐容-S级品'!$A$4:$A$32=$B7)*('乐容-S级品'!$L$3:$CA$3=AM$1)*('乐容-S级品'!$L$4:$CA$32)),0)</f>
      </c>
      <c r="AN7" s="280">
        <f>IFERROR(SUMPRODUCT(('控温被PRO-S级品'!$B$2:$B$10=$B7)*('控温被PRO-S级品'!$E$1:$BE$1=AN$1)*('控温被PRO-S级品'!$E$2:$BE$10)),0)+IFERROR(SUMPRODUCT(('冬被-S级品'!$B$2:$B$10=$B7)*('冬被-S级品'!$E$1:$AW$1=AN$1)*('冬被-S级品'!$E$2:$AW$10)),0)+IFERROR(SUMPRODUCT(('白止-S级品'!$A$2:$A$26=$B7)*('白止-S级品'!$D$1:$AV$1=AN$1)*('白止-S级品'!$D$2:$AV$26)),0)+IFERROR(SUMPRODUCT(('乐容-S级品'!$A$4:$A$32=$B7)*('乐容-S级品'!$L$3:$CA$3=AN$1)*('乐容-S级品'!$L$4:$CA$32)),0)</f>
      </c>
      <c r="AO7" s="280">
        <f>IFERROR(SUMPRODUCT(('控温被PRO-S级品'!$B$2:$B$10=$B7)*('控温被PRO-S级品'!$E$1:$BE$1=AO$1)*('控温被PRO-S级品'!$E$2:$BE$10)),0)+IFERROR(SUMPRODUCT(('冬被-S级品'!$B$2:$B$10=$B7)*('冬被-S级品'!$E$1:$AW$1=AO$1)*('冬被-S级品'!$E$2:$AW$10)),0)+IFERROR(SUMPRODUCT(('白止-S级品'!$A$2:$A$26=$B7)*('白止-S级品'!$D$1:$AV$1=AO$1)*('白止-S级品'!$D$2:$AV$26)),0)+IFERROR(SUMPRODUCT(('乐容-S级品'!$A$4:$A$32=$B7)*('乐容-S级品'!$L$3:$CA$3=AO$1)*('乐容-S级品'!$L$4:$CA$32)),0)</f>
      </c>
      <c r="AP7" s="280">
        <f>IFERROR(SUMPRODUCT(('控温被PRO-S级品'!$B$2:$B$10=$B7)*('控温被PRO-S级品'!$E$1:$BE$1=AP$1)*('控温被PRO-S级品'!$E$2:$BE$10)),0)+IFERROR(SUMPRODUCT(('冬被-S级品'!$B$2:$B$10=$B7)*('冬被-S级品'!$E$1:$AW$1=AP$1)*('冬被-S级品'!$E$2:$AW$10)),0)+IFERROR(SUMPRODUCT(('白止-S级品'!$A$2:$A$26=$B7)*('白止-S级品'!$D$1:$AV$1=AP$1)*('白止-S级品'!$D$2:$AV$26)),0)+IFERROR(SUMPRODUCT(('乐容-S级品'!$A$4:$A$32=$B7)*('乐容-S级品'!$L$3:$CA$3=AP$1)*('乐容-S级品'!$L$4:$CA$32)),0)</f>
      </c>
      <c r="AQ7" s="280">
        <f>IFERROR(SUMPRODUCT(('控温被PRO-S级品'!$B$2:$B$10=$B7)*('控温被PRO-S级品'!$E$1:$BE$1=AQ$1)*('控温被PRO-S级品'!$E$2:$BE$10)),0)+IFERROR(SUMPRODUCT(('冬被-S级品'!$B$2:$B$10=$B7)*('冬被-S级品'!$E$1:$AW$1=AQ$1)*('冬被-S级品'!$E$2:$AW$10)),0)+IFERROR(SUMPRODUCT(('白止-S级品'!$A$2:$A$26=$B7)*('白止-S级品'!$D$1:$AV$1=AQ$1)*('白止-S级品'!$D$2:$AV$26)),0)+IFERROR(SUMPRODUCT(('乐容-S级品'!$A$4:$A$32=$B7)*('乐容-S级品'!$L$3:$CA$3=AQ$1)*('乐容-S级品'!$L$4:$CA$32)),0)</f>
      </c>
      <c r="AR7" s="280">
        <f>IFERROR(SUMPRODUCT(('控温被PRO-S级品'!$B$2:$B$10=$B7)*('控温被PRO-S级品'!$E$1:$BE$1=AR$1)*('控温被PRO-S级品'!$E$2:$BE$10)),0)+IFERROR(SUMPRODUCT(('冬被-S级品'!$B$2:$B$10=$B7)*('冬被-S级品'!$E$1:$AW$1=AR$1)*('冬被-S级品'!$E$2:$AW$10)),0)+IFERROR(SUMPRODUCT(('白止-S级品'!$A$2:$A$26=$B7)*('白止-S级品'!$D$1:$AV$1=AR$1)*('白止-S级品'!$D$2:$AV$26)),0)+IFERROR(SUMPRODUCT(('乐容-S级品'!$A$4:$A$32=$B7)*('乐容-S级品'!$L$3:$CA$3=AR$1)*('乐容-S级品'!$L$4:$CA$32)),0)</f>
      </c>
      <c r="AS7" s="280">
        <f>IFERROR(SUMPRODUCT(('控温被PRO-S级品'!$B$2:$B$10=$B7)*('控温被PRO-S级品'!$E$1:$BE$1=AS$1)*('控温被PRO-S级品'!$E$2:$BE$10)),0)+IFERROR(SUMPRODUCT(('冬被-S级品'!$B$2:$B$10=$B7)*('冬被-S级品'!$E$1:$AW$1=AS$1)*('冬被-S级品'!$E$2:$AW$10)),0)+IFERROR(SUMPRODUCT(('白止-S级品'!$A$2:$A$26=$B7)*('白止-S级品'!$D$1:$AV$1=AS$1)*('白止-S级品'!$D$2:$AV$26)),0)+IFERROR(SUMPRODUCT(('乐容-S级品'!$A$4:$A$32=$B7)*('乐容-S级品'!$L$3:$CA$3=AS$1)*('乐容-S级品'!$L$4:$CA$32)),0)</f>
      </c>
      <c r="AT7" s="280">
        <f>IFERROR(SUMPRODUCT(('控温被PRO-S级品'!$B$2:$B$10=$B7)*('控温被PRO-S级品'!$E$1:$BE$1=AT$1)*('控温被PRO-S级品'!$E$2:$BE$10)),0)+IFERROR(SUMPRODUCT(('冬被-S级品'!$B$2:$B$10=$B7)*('冬被-S级品'!$E$1:$AW$1=AT$1)*('冬被-S级品'!$E$2:$AW$10)),0)+IFERROR(SUMPRODUCT(('白止-S级品'!$A$2:$A$26=$B7)*('白止-S级品'!$D$1:$AV$1=AT$1)*('白止-S级品'!$D$2:$AV$26)),0)+IFERROR(SUMPRODUCT(('乐容-S级品'!$A$4:$A$32=$B7)*('乐容-S级品'!$L$3:$CA$3=AT$1)*('乐容-S级品'!$L$4:$CA$32)),0)</f>
      </c>
      <c r="AU7" s="280">
        <f>IFERROR(SUMPRODUCT(('控温被PRO-S级品'!$B$2:$B$10=$B7)*('控温被PRO-S级品'!$E$1:$BE$1=AU$1)*('控温被PRO-S级品'!$E$2:$BE$10)),0)+IFERROR(SUMPRODUCT(('冬被-S级品'!$B$2:$B$10=$B7)*('冬被-S级品'!$E$1:$AW$1=AU$1)*('冬被-S级品'!$E$2:$AW$10)),0)+IFERROR(SUMPRODUCT(('白止-S级品'!$A$2:$A$26=$B7)*('白止-S级品'!$D$1:$AV$1=AU$1)*('白止-S级品'!$D$2:$AV$26)),0)+IFERROR(SUMPRODUCT(('乐容-S级品'!$A$4:$A$32=$B7)*('乐容-S级品'!$L$3:$CA$3=AU$1)*('乐容-S级品'!$L$4:$CA$32)),0)</f>
      </c>
      <c r="AV7" s="280">
        <f>IFERROR(SUMPRODUCT(('控温被PRO-S级品'!$B$2:$B$10=$B7)*('控温被PRO-S级品'!$E$1:$BE$1=AV$1)*('控温被PRO-S级品'!$E$2:$BE$10)),0)+IFERROR(SUMPRODUCT(('冬被-S级品'!$B$2:$B$10=$B7)*('冬被-S级品'!$E$1:$AW$1=AV$1)*('冬被-S级品'!$E$2:$AW$10)),0)+IFERROR(SUMPRODUCT(('白止-S级品'!$A$2:$A$26=$B7)*('白止-S级品'!$D$1:$AV$1=AV$1)*('白止-S级品'!$D$2:$AV$26)),0)+IFERROR(SUMPRODUCT(('乐容-S级品'!$A$4:$A$32=$B7)*('乐容-S级品'!$L$3:$CA$3=AV$1)*('乐容-S级品'!$L$4:$CA$32)),0)</f>
      </c>
      <c r="AW7" s="280">
        <f>IFERROR(SUMPRODUCT(('控温被PRO-S级品'!$B$2:$B$10=$B7)*('控温被PRO-S级品'!$E$1:$BE$1=AW$1)*('控温被PRO-S级品'!$E$2:$BE$10)),0)+IFERROR(SUMPRODUCT(('冬被-S级品'!$B$2:$B$10=$B7)*('冬被-S级品'!$E$1:$AW$1=AW$1)*('冬被-S级品'!$E$2:$AW$10)),0)+IFERROR(SUMPRODUCT(('白止-S级品'!$A$2:$A$26=$B7)*('白止-S级品'!$D$1:$AV$1=AW$1)*('白止-S级品'!$D$2:$AV$26)),0)+IFERROR(SUMPRODUCT(('乐容-S级品'!$A$4:$A$32=$B7)*('乐容-S级品'!$L$3:$CA$3=AW$1)*('乐容-S级品'!$L$4:$CA$32)),0)</f>
      </c>
      <c r="AX7" s="280">
        <f>IFERROR(SUMPRODUCT(('控温被PRO-S级品'!$B$2:$B$10=$B7)*('控温被PRO-S级品'!$E$1:$BE$1=AX$1)*('控温被PRO-S级品'!$E$2:$BE$10)),0)+IFERROR(SUMPRODUCT(('冬被-S级品'!$B$2:$B$10=$B7)*('冬被-S级品'!$E$1:$AW$1=AX$1)*('冬被-S级品'!$E$2:$AW$10)),0)+IFERROR(SUMPRODUCT(('白止-S级品'!$A$2:$A$26=$B7)*('白止-S级品'!$D$1:$AV$1=AX$1)*('白止-S级品'!$D$2:$AV$26)),0)+IFERROR(SUMPRODUCT(('乐容-S级品'!$A$4:$A$32=$B7)*('乐容-S级品'!$L$3:$CA$3=AX$1)*('乐容-S级品'!$L$4:$CA$32)),0)</f>
      </c>
      <c r="AY7" s="280">
        <f>IFERROR(SUMPRODUCT(('控温被PRO-S级品'!$B$2:$B$10=$B7)*('控温被PRO-S级品'!$E$1:$BE$1=AY$1)*('控温被PRO-S级品'!$E$2:$BE$10)),0)+IFERROR(SUMPRODUCT(('冬被-S级品'!$B$2:$B$10=$B7)*('冬被-S级品'!$E$1:$AW$1=AY$1)*('冬被-S级品'!$E$2:$AW$10)),0)+IFERROR(SUMPRODUCT(('白止-S级品'!$A$2:$A$26=$B7)*('白止-S级品'!$D$1:$AV$1=AY$1)*('白止-S级品'!$D$2:$AV$26)),0)+IFERROR(SUMPRODUCT(('乐容-S级品'!$A$4:$A$32=$B7)*('乐容-S级品'!$L$3:$CA$3=AY$1)*('乐容-S级品'!$L$4:$CA$32)),0)</f>
      </c>
      <c r="AZ7" s="280">
        <f>IFERROR(SUMPRODUCT(('控温被PRO-S级品'!$B$2:$B$10=$B7)*('控温被PRO-S级品'!$E$1:$BE$1=AZ$1)*('控温被PRO-S级品'!$E$2:$BE$10)),0)+IFERROR(SUMPRODUCT(('冬被-S级品'!$B$2:$B$10=$B7)*('冬被-S级品'!$E$1:$AW$1=AZ$1)*('冬被-S级品'!$E$2:$AW$10)),0)+IFERROR(SUMPRODUCT(('白止-S级品'!$A$2:$A$26=$B7)*('白止-S级品'!$D$1:$AV$1=AZ$1)*('白止-S级品'!$D$2:$AV$26)),0)+IFERROR(SUMPRODUCT(('乐容-S级品'!$A$4:$A$32=$B7)*('乐容-S级品'!$L$3:$CA$3=AZ$1)*('乐容-S级品'!$L$4:$CA$32)),0)</f>
      </c>
      <c r="BA7" s="280">
        <f>IFERROR(SUMPRODUCT(('控温被PRO-S级品'!$B$2:$B$10=$B7)*('控温被PRO-S级品'!$E$1:$BE$1=BA$1)*('控温被PRO-S级品'!$E$2:$BE$10)),0)+IFERROR(SUMPRODUCT(('冬被-S级品'!$B$2:$B$10=$B7)*('冬被-S级品'!$E$1:$AW$1=BA$1)*('冬被-S级品'!$E$2:$AW$10)),0)+IFERROR(SUMPRODUCT(('白止-S级品'!$A$2:$A$26=$B7)*('白止-S级品'!$D$1:$AV$1=BA$1)*('白止-S级品'!$D$2:$AV$26)),0)+IFERROR(SUMPRODUCT(('乐容-S级品'!$A$4:$A$32=$B7)*('乐容-S级品'!$L$3:$CA$3=BA$1)*('乐容-S级品'!$L$4:$CA$32)),0)</f>
      </c>
      <c r="BB7" s="280">
        <f>IFERROR(SUMPRODUCT(('控温被PRO-S级品'!$B$2:$B$10=$B7)*('控温被PRO-S级品'!$E$1:$BE$1=BB$1)*('控温被PRO-S级品'!$E$2:$BE$10)),0)+IFERROR(SUMPRODUCT(('冬被-S级品'!$B$2:$B$10=$B7)*('冬被-S级品'!$E$1:$AW$1=BB$1)*('冬被-S级品'!$E$2:$AW$10)),0)+IFERROR(SUMPRODUCT(('白止-S级品'!$A$2:$A$26=$B7)*('白止-S级品'!$D$1:$AV$1=BB$1)*('白止-S级品'!$D$2:$AV$26)),0)+IFERROR(SUMPRODUCT(('乐容-S级品'!$A$4:$A$32=$B7)*('乐容-S级品'!$L$3:$CA$3=BB$1)*('乐容-S级品'!$L$4:$CA$32)),0)</f>
      </c>
      <c r="BC7" s="280">
        <f>IFERROR(SUMPRODUCT(('控温被PRO-S级品'!$B$2:$B$10=$B7)*('控温被PRO-S级品'!$E$1:$BE$1=BC$1)*('控温被PRO-S级品'!$E$2:$BE$10)),0)+IFERROR(SUMPRODUCT(('冬被-S级品'!$B$2:$B$10=$B7)*('冬被-S级品'!$E$1:$AW$1=BC$1)*('冬被-S级品'!$E$2:$AW$10)),0)+IFERROR(SUMPRODUCT(('白止-S级品'!$A$2:$A$26=$B7)*('白止-S级品'!$D$1:$AV$1=BC$1)*('白止-S级品'!$D$2:$AV$26)),0)+IFERROR(SUMPRODUCT(('乐容-S级品'!$A$4:$A$32=$B7)*('乐容-S级品'!$L$3:$CA$3=BC$1)*('乐容-S级品'!$L$4:$CA$32)),0)</f>
      </c>
      <c r="BD7" s="280">
        <f>IFERROR(SUMPRODUCT(('控温被PRO-S级品'!$B$2:$B$10=$B7)*('控温被PRO-S级品'!$E$1:$BE$1=BD$1)*('控温被PRO-S级品'!$E$2:$BE$10)),0)+IFERROR(SUMPRODUCT(('冬被-S级品'!$B$2:$B$10=$B7)*('冬被-S级品'!$E$1:$AW$1=BD$1)*('冬被-S级品'!$E$2:$AW$10)),0)+IFERROR(SUMPRODUCT(('白止-S级品'!$A$2:$A$26=$B7)*('白止-S级品'!$D$1:$AV$1=BD$1)*('白止-S级品'!$D$2:$AV$26)),0)+IFERROR(SUMPRODUCT(('乐容-S级品'!$A$4:$A$32=$B7)*('乐容-S级品'!$L$3:$CA$3=BD$1)*('乐容-S级品'!$L$4:$CA$32)),0)</f>
      </c>
      <c r="BE7" s="280">
        <f>IFERROR(SUMPRODUCT(('控温被PRO-S级品'!$B$2:$B$10=$B7)*('控温被PRO-S级品'!$E$1:$BE$1=BE$1)*('控温被PRO-S级品'!$E$2:$BE$10)),0)+IFERROR(SUMPRODUCT(('冬被-S级品'!$B$2:$B$10=$B7)*('冬被-S级品'!$E$1:$AW$1=BE$1)*('冬被-S级品'!$E$2:$AW$10)),0)+IFERROR(SUMPRODUCT(('白止-S级品'!$A$2:$A$26=$B7)*('白止-S级品'!$D$1:$AV$1=BE$1)*('白止-S级品'!$D$2:$AV$26)),0)+IFERROR(SUMPRODUCT(('乐容-S级品'!$A$4:$A$32=$B7)*('乐容-S级品'!$L$3:$CA$3=BE$1)*('乐容-S级品'!$L$4:$CA$32)),0)</f>
      </c>
      <c r="BF7" s="280">
        <f>IFERROR(SUMPRODUCT(('控温被PRO-S级品'!$B$2:$B$10=$B7)*('控温被PRO-S级品'!$E$1:$BE$1=BF$1)*('控温被PRO-S级品'!$E$2:$BE$10)),0)+IFERROR(SUMPRODUCT(('冬被-S级品'!$B$2:$B$10=$B7)*('冬被-S级品'!$E$1:$AW$1=BF$1)*('冬被-S级品'!$E$2:$AW$10)),0)+IFERROR(SUMPRODUCT(('白止-S级品'!$A$2:$A$26=$B7)*('白止-S级品'!$D$1:$AV$1=BF$1)*('白止-S级品'!$D$2:$AV$26)),0)+IFERROR(SUMPRODUCT(('乐容-S级品'!$A$4:$A$32=$B7)*('乐容-S级品'!$L$3:$CA$3=BF$1)*('乐容-S级品'!$L$4:$CA$32)),0)</f>
      </c>
      <c r="BG7" s="280">
        <f>IFERROR(SUMPRODUCT(('控温被PRO-S级品'!$B$2:$B$10=$B7)*('控温被PRO-S级品'!$E$1:$BE$1=BG$1)*('控温被PRO-S级品'!$E$2:$BE$10)),0)+IFERROR(SUMPRODUCT(('冬被-S级品'!$B$2:$B$10=$B7)*('冬被-S级品'!$E$1:$AW$1=BG$1)*('冬被-S级品'!$E$2:$AW$10)),0)+IFERROR(SUMPRODUCT(('白止-S级品'!$A$2:$A$26=$B7)*('白止-S级品'!$D$1:$AV$1=BG$1)*('白止-S级品'!$D$2:$AV$26)),0)+IFERROR(SUMPRODUCT(('乐容-S级品'!$A$4:$A$32=$B7)*('乐容-S级品'!$L$3:$CA$3=BG$1)*('乐容-S级品'!$L$4:$CA$32)),0)</f>
      </c>
      <c r="BH7" s="280">
        <f>IFERROR(SUMPRODUCT(('控温被PRO-S级品'!$B$2:$B$10=$B7)*('控温被PRO-S级品'!$E$1:$BE$1=BH$1)*('控温被PRO-S级品'!$E$2:$BE$10)),0)+IFERROR(SUMPRODUCT(('冬被-S级品'!$B$2:$B$10=$B7)*('冬被-S级品'!$E$1:$AW$1=BH$1)*('冬被-S级品'!$E$2:$AW$10)),0)+IFERROR(SUMPRODUCT(('白止-S级品'!$A$2:$A$26=$B7)*('白止-S级品'!$D$1:$AV$1=BH$1)*('白止-S级品'!$D$2:$AV$26)),0)+IFERROR(SUMPRODUCT(('乐容-S级品'!$A$4:$A$32=$B7)*('乐容-S级品'!$L$3:$CA$3=BH$1)*('乐容-S级品'!$L$4:$CA$32)),0)</f>
      </c>
      <c r="BI7" s="280">
        <f>IFERROR(SUMPRODUCT(('控温被PRO-S级品'!$B$2:$B$10=$B7)*('控温被PRO-S级品'!$E$1:$BE$1=BI$1)*('控温被PRO-S级品'!$E$2:$BE$10)),0)+IFERROR(SUMPRODUCT(('冬被-S级品'!$B$2:$B$10=$B7)*('冬被-S级品'!$E$1:$AW$1=BI$1)*('冬被-S级品'!$E$2:$AW$10)),0)+IFERROR(SUMPRODUCT(('白止-S级品'!$A$2:$A$26=$B7)*('白止-S级品'!$D$1:$AV$1=BI$1)*('白止-S级品'!$D$2:$AV$26)),0)+IFERROR(SUMPRODUCT(('乐容-S级品'!$A$4:$A$32=$B7)*('乐容-S级品'!$L$3:$CA$3=BI$1)*('乐容-S级品'!$L$4:$CA$32)),0)</f>
      </c>
      <c r="BJ7" s="280">
        <f>IFERROR(SUMPRODUCT(('控温被PRO-S级品'!$B$2:$B$10=$B7)*('控温被PRO-S级品'!$E$1:$BE$1=BJ$1)*('控温被PRO-S级品'!$E$2:$BE$10)),0)+IFERROR(SUMPRODUCT(('冬被-S级品'!$B$2:$B$10=$B7)*('冬被-S级品'!$E$1:$AW$1=BJ$1)*('冬被-S级品'!$E$2:$AW$10)),0)+IFERROR(SUMPRODUCT(('白止-S级品'!$A$2:$A$26=$B7)*('白止-S级品'!$D$1:$AV$1=BJ$1)*('白止-S级品'!$D$2:$AV$26)),0)+IFERROR(SUMPRODUCT(('乐容-S级品'!$A$4:$A$32=$B7)*('乐容-S级品'!$L$3:$CA$3=BJ$1)*('乐容-S级品'!$L$4:$CA$32)),0)</f>
      </c>
      <c r="BK7" s="280">
        <f>IFERROR(SUMPRODUCT(('控温被PRO-S级品'!$B$2:$B$10=$B7)*('控温被PRO-S级品'!$E$1:$BE$1=BK$1)*('控温被PRO-S级品'!$E$2:$BE$10)),0)+IFERROR(SUMPRODUCT(('冬被-S级品'!$B$2:$B$10=$B7)*('冬被-S级品'!$E$1:$AW$1=BK$1)*('冬被-S级品'!$E$2:$AW$10)),0)+IFERROR(SUMPRODUCT(('白止-S级品'!$A$2:$A$26=$B7)*('白止-S级品'!$D$1:$AV$1=BK$1)*('白止-S级品'!$D$2:$AV$26)),0)+IFERROR(SUMPRODUCT(('乐容-S级品'!$A$4:$A$32=$B7)*('乐容-S级品'!$L$3:$CA$3=BK$1)*('乐容-S级品'!$L$4:$CA$32)),0)</f>
      </c>
      <c r="BL7" s="280">
        <f>IFERROR(SUMPRODUCT(('控温被PRO-S级品'!$B$2:$B$10=$B7)*('控温被PRO-S级品'!$E$1:$BE$1=BL$1)*('控温被PRO-S级品'!$E$2:$BE$10)),0)+IFERROR(SUMPRODUCT(('冬被-S级品'!$B$2:$B$10=$B7)*('冬被-S级品'!$E$1:$AW$1=BL$1)*('冬被-S级品'!$E$2:$AW$10)),0)+IFERROR(SUMPRODUCT(('白止-S级品'!$A$2:$A$26=$B7)*('白止-S级品'!$D$1:$AV$1=BL$1)*('白止-S级品'!$D$2:$AV$26)),0)+IFERROR(SUMPRODUCT(('乐容-S级品'!$A$4:$A$32=$B7)*('乐容-S级品'!$L$3:$CA$3=BL$1)*('乐容-S级品'!$L$4:$CA$32)),0)</f>
      </c>
      <c r="BM7" s="280">
        <f>IFERROR(SUMPRODUCT(('控温被PRO-S级品'!$B$2:$B$10=$B7)*('控温被PRO-S级品'!$E$1:$BE$1=BM$1)*('控温被PRO-S级品'!$E$2:$BE$10)),0)+IFERROR(SUMPRODUCT(('冬被-S级品'!$B$2:$B$10=$B7)*('冬被-S级品'!$E$1:$AW$1=BM$1)*('冬被-S级品'!$E$2:$AW$10)),0)+IFERROR(SUMPRODUCT(('白止-S级品'!$A$2:$A$26=$B7)*('白止-S级品'!$D$1:$AV$1=BM$1)*('白止-S级品'!$D$2:$AV$26)),0)+IFERROR(SUMPRODUCT(('乐容-S级品'!$A$4:$A$32=$B7)*('乐容-S级品'!$L$3:$CA$3=BM$1)*('乐容-S级品'!$L$4:$CA$32)),0)</f>
      </c>
      <c r="BN7" s="280">
        <f>IFERROR(SUMPRODUCT(('控温被PRO-S级品'!$B$2:$B$10=$B7)*('控温被PRO-S级品'!$E$1:$BE$1=BN$1)*('控温被PRO-S级品'!$E$2:$BE$10)),0)+IFERROR(SUMPRODUCT(('冬被-S级品'!$B$2:$B$10=$B7)*('冬被-S级品'!$E$1:$AW$1=BN$1)*('冬被-S级品'!$E$2:$AW$10)),0)+IFERROR(SUMPRODUCT(('白止-S级品'!$A$2:$A$26=$B7)*('白止-S级品'!$D$1:$AV$1=BN$1)*('白止-S级品'!$D$2:$AV$26)),0)+IFERROR(SUMPRODUCT(('乐容-S级品'!$A$4:$A$32=$B7)*('乐容-S级品'!$L$3:$CA$3=BN$1)*('乐容-S级品'!$L$4:$CA$32)),0)</f>
      </c>
      <c r="BO7" s="280">
        <f>IFERROR(SUMPRODUCT(('控温被PRO-S级品'!$B$2:$B$10=$B7)*('控温被PRO-S级品'!$E$1:$BE$1=BO$1)*('控温被PRO-S级品'!$E$2:$BE$10)),0)+IFERROR(SUMPRODUCT(('冬被-S级品'!$B$2:$B$10=$B7)*('冬被-S级品'!$E$1:$AW$1=BO$1)*('冬被-S级品'!$E$2:$AW$10)),0)+IFERROR(SUMPRODUCT(('白止-S级品'!$A$2:$A$26=$B7)*('白止-S级品'!$D$1:$AV$1=BO$1)*('白止-S级品'!$D$2:$AV$26)),0)+IFERROR(SUMPRODUCT(('乐容-S级品'!$A$4:$A$32=$B7)*('乐容-S级品'!$L$3:$CA$3=BO$1)*('乐容-S级品'!$L$4:$CA$32)),0)</f>
      </c>
      <c r="BP7" s="280">
        <f>IFERROR(SUMPRODUCT(('控温被PRO-S级品'!$B$2:$B$10=$B7)*('控温被PRO-S级品'!$E$1:$BE$1=BP$1)*('控温被PRO-S级品'!$E$2:$BE$10)),0)+IFERROR(SUMPRODUCT(('冬被-S级品'!$B$2:$B$10=$B7)*('冬被-S级品'!$E$1:$AW$1=BP$1)*('冬被-S级品'!$E$2:$AW$10)),0)+IFERROR(SUMPRODUCT(('白止-S级品'!$A$2:$A$26=$B7)*('白止-S级品'!$D$1:$AV$1=BP$1)*('白止-S级品'!$D$2:$AV$26)),0)+IFERROR(SUMPRODUCT(('乐容-S级品'!$A$4:$A$32=$B7)*('乐容-S级品'!$L$3:$CA$3=BP$1)*('乐容-S级品'!$L$4:$CA$32)),0)</f>
      </c>
      <c r="BQ7" s="280">
        <f>IFERROR(SUMPRODUCT(('控温被PRO-S级品'!$B$2:$B$10=$B7)*('控温被PRO-S级品'!$E$1:$BE$1=BQ$1)*('控温被PRO-S级品'!$E$2:$BE$10)),0)+IFERROR(SUMPRODUCT(('冬被-S级品'!$B$2:$B$10=$B7)*('冬被-S级品'!$E$1:$AW$1=BQ$1)*('冬被-S级品'!$E$2:$AW$10)),0)+IFERROR(SUMPRODUCT(('白止-S级品'!$A$2:$A$26=$B7)*('白止-S级品'!$D$1:$AV$1=BQ$1)*('白止-S级品'!$D$2:$AV$26)),0)+IFERROR(SUMPRODUCT(('乐容-S级品'!$A$4:$A$32=$B7)*('乐容-S级品'!$L$3:$CA$3=BQ$1)*('乐容-S级品'!$L$4:$CA$32)),0)</f>
      </c>
      <c r="BR7" s="280">
        <f>IFERROR(SUMPRODUCT(('控温被PRO-S级品'!$B$2:$B$10=$B7)*('控温被PRO-S级品'!$E$1:$BE$1=BR$1)*('控温被PRO-S级品'!$E$2:$BE$10)),0)+IFERROR(SUMPRODUCT(('冬被-S级品'!$B$2:$B$10=$B7)*('冬被-S级品'!$E$1:$AW$1=BR$1)*('冬被-S级品'!$E$2:$AW$10)),0)+IFERROR(SUMPRODUCT(('白止-S级品'!$A$2:$A$26=$B7)*('白止-S级品'!$D$1:$AV$1=BR$1)*('白止-S级品'!$D$2:$AV$26)),0)+IFERROR(SUMPRODUCT(('乐容-S级品'!$A$4:$A$32=$B7)*('乐容-S级品'!$L$3:$CA$3=BR$1)*('乐容-S级品'!$L$4:$CA$32)),0)</f>
      </c>
      <c r="BS7" s="280">
        <f>IFERROR(SUMPRODUCT(('控温被PRO-S级品'!$B$2:$B$10=$B7)*('控温被PRO-S级品'!$E$1:$BE$1=BS$1)*('控温被PRO-S级品'!$E$2:$BE$10)),0)+IFERROR(SUMPRODUCT(('冬被-S级品'!$B$2:$B$10=$B7)*('冬被-S级品'!$E$1:$AW$1=BS$1)*('冬被-S级品'!$E$2:$AW$10)),0)+IFERROR(SUMPRODUCT(('白止-S级品'!$A$2:$A$26=$B7)*('白止-S级品'!$D$1:$AV$1=BS$1)*('白止-S级品'!$D$2:$AV$26)),0)+IFERROR(SUMPRODUCT(('乐容-S级品'!$A$4:$A$32=$B7)*('乐容-S级品'!$L$3:$CA$3=BS$1)*('乐容-S级品'!$L$4:$CA$32)),0)</f>
      </c>
      <c r="BT7" s="280">
        <f>IFERROR(SUMPRODUCT(('控温被PRO-S级品'!$B$2:$B$10=$B7)*('控温被PRO-S级品'!$E$1:$BE$1=BT$1)*('控温被PRO-S级品'!$E$2:$BE$10)),0)+IFERROR(SUMPRODUCT(('冬被-S级品'!$B$2:$B$10=$B7)*('冬被-S级品'!$E$1:$AW$1=BT$1)*('冬被-S级品'!$E$2:$AW$10)),0)+IFERROR(SUMPRODUCT(('白止-S级品'!$A$2:$A$26=$B7)*('白止-S级品'!$D$1:$AV$1=BT$1)*('白止-S级品'!$D$2:$AV$26)),0)+IFERROR(SUMPRODUCT(('乐容-S级品'!$A$4:$A$32=$B7)*('乐容-S级品'!$L$3:$CA$3=BT$1)*('乐容-S级品'!$L$4:$CA$32)),0)</f>
      </c>
      <c r="BU7" s="280">
        <f>IFERROR(SUMPRODUCT(('控温被PRO-S级品'!$B$2:$B$10=$B7)*('控温被PRO-S级品'!$E$1:$BE$1=BU$1)*('控温被PRO-S级品'!$E$2:$BE$10)),0)+IFERROR(SUMPRODUCT(('冬被-S级品'!$B$2:$B$10=$B7)*('冬被-S级品'!$E$1:$AW$1=BU$1)*('冬被-S级品'!$E$2:$AW$10)),0)+IFERROR(SUMPRODUCT(('白止-S级品'!$A$2:$A$26=$B7)*('白止-S级品'!$D$1:$AV$1=BU$1)*('白止-S级品'!$D$2:$AV$26)),0)+IFERROR(SUMPRODUCT(('乐容-S级品'!$A$4:$A$32=$B7)*('乐容-S级品'!$L$3:$CA$3=BU$1)*('乐容-S级品'!$L$4:$CA$32)),0)</f>
      </c>
      <c r="BV7" s="280">
        <f>IFERROR(SUMPRODUCT(('控温被PRO-S级品'!$B$2:$B$10=$B7)*('控温被PRO-S级品'!$E$1:$BE$1=BV$1)*('控温被PRO-S级品'!$E$2:$BE$10)),0)+IFERROR(SUMPRODUCT(('冬被-S级品'!$B$2:$B$10=$B7)*('冬被-S级品'!$E$1:$AW$1=BV$1)*('冬被-S级品'!$E$2:$AW$10)),0)+IFERROR(SUMPRODUCT(('白止-S级品'!$A$2:$A$26=$B7)*('白止-S级品'!$D$1:$AV$1=BV$1)*('白止-S级品'!$D$2:$AV$26)),0)+IFERROR(SUMPRODUCT(('乐容-S级品'!$A$4:$A$32=$B7)*('乐容-S级品'!$L$3:$CA$3=BV$1)*('乐容-S级品'!$L$4:$CA$32)),0)</f>
      </c>
      <c r="BW7" s="280">
        <f>IFERROR(SUMPRODUCT(('控温被PRO-S级品'!$B$2:$B$10=$B7)*('控温被PRO-S级品'!$E$1:$BE$1=BW$1)*('控温被PRO-S级品'!$E$2:$BE$10)),0)+IFERROR(SUMPRODUCT(('冬被-S级品'!$B$2:$B$10=$B7)*('冬被-S级品'!$E$1:$AW$1=BW$1)*('冬被-S级品'!$E$2:$AW$10)),0)+IFERROR(SUMPRODUCT(('白止-S级品'!$A$2:$A$26=$B7)*('白止-S级品'!$D$1:$AV$1=BW$1)*('白止-S级品'!$D$2:$AV$26)),0)+IFERROR(SUMPRODUCT(('乐容-S级品'!$A$4:$A$32=$B7)*('乐容-S级品'!$L$3:$CA$3=BW$1)*('乐容-S级品'!$L$4:$CA$32)),0)</f>
      </c>
      <c r="BX7" s="280">
        <f>IFERROR(SUMPRODUCT(('控温被PRO-S级品'!$B$2:$B$10=$B7)*('控温被PRO-S级品'!$E$1:$BE$1=BX$1)*('控温被PRO-S级品'!$E$2:$BE$10)),0)+IFERROR(SUMPRODUCT(('冬被-S级品'!$B$2:$B$10=$B7)*('冬被-S级品'!$E$1:$AW$1=BX$1)*('冬被-S级品'!$E$2:$AW$10)),0)+IFERROR(SUMPRODUCT(('白止-S级品'!$A$2:$A$26=$B7)*('白止-S级品'!$D$1:$AV$1=BX$1)*('白止-S级品'!$D$2:$AV$26)),0)+IFERROR(SUMPRODUCT(('乐容-S级品'!$A$4:$A$32=$B7)*('乐容-S级品'!$L$3:$CA$3=BX$1)*('乐容-S级品'!$L$4:$CA$32)),0)</f>
      </c>
      <c r="BY7" s="280">
        <f>IFERROR(SUMPRODUCT(('控温被PRO-S级品'!$B$2:$B$10=$B7)*('控温被PRO-S级品'!$E$1:$BE$1=BY$1)*('控温被PRO-S级品'!$E$2:$BE$10)),0)+IFERROR(SUMPRODUCT(('冬被-S级品'!$B$2:$B$10=$B7)*('冬被-S级品'!$E$1:$AW$1=BY$1)*('冬被-S级品'!$E$2:$AW$10)),0)+IFERROR(SUMPRODUCT(('白止-S级品'!$A$2:$A$26=$B7)*('白止-S级品'!$D$1:$AV$1=BY$1)*('白止-S级品'!$D$2:$AV$26)),0)+IFERROR(SUMPRODUCT(('乐容-S级品'!$A$4:$A$32=$B7)*('乐容-S级品'!$L$3:$CA$3=BY$1)*('乐容-S级品'!$L$4:$CA$32)),0)</f>
      </c>
      <c r="BZ7" s="280">
        <f>IFERROR(SUMPRODUCT(('控温被PRO-S级品'!$B$2:$B$10=$B7)*('控温被PRO-S级品'!$E$1:$BE$1=BZ$1)*('控温被PRO-S级品'!$E$2:$BE$10)),0)+IFERROR(SUMPRODUCT(('冬被-S级品'!$B$2:$B$10=$B7)*('冬被-S级品'!$E$1:$AW$1=BZ$1)*('冬被-S级品'!$E$2:$AW$10)),0)+IFERROR(SUMPRODUCT(('白止-S级品'!$A$2:$A$26=$B7)*('白止-S级品'!$D$1:$AV$1=BZ$1)*('白止-S级品'!$D$2:$AV$26)),0)+IFERROR(SUMPRODUCT(('乐容-S级品'!$A$4:$A$32=$B7)*('乐容-S级品'!$L$3:$CA$3=BZ$1)*('乐容-S级品'!$L$4:$CA$32)),0)</f>
      </c>
      <c r="CA7" s="280">
        <f>IFERROR(SUMPRODUCT(('控温被PRO-S级品'!$B$2:$B$10=$B7)*('控温被PRO-S级品'!$E$1:$BE$1=CA$1)*('控温被PRO-S级品'!$E$2:$BE$10)),0)+IFERROR(SUMPRODUCT(('冬被-S级品'!$B$2:$B$10=$B7)*('冬被-S级品'!$E$1:$AW$1=CA$1)*('冬被-S级品'!$E$2:$AW$10)),0)+IFERROR(SUMPRODUCT(('白止-S级品'!$A$2:$A$26=$B7)*('白止-S级品'!$D$1:$AV$1=CA$1)*('白止-S级品'!$D$2:$AV$26)),0)+IFERROR(SUMPRODUCT(('乐容-S级品'!$A$4:$A$32=$B7)*('乐容-S级品'!$L$3:$CA$3=CA$1)*('乐容-S级品'!$L$4:$CA$32)),0)</f>
      </c>
      <c r="CB7" s="280">
        <f>IFERROR(SUMPRODUCT(('控温被PRO-S级品'!$B$2:$B$10=$B7)*('控温被PRO-S级品'!$E$1:$BE$1=CB$1)*('控温被PRO-S级品'!$E$2:$BE$10)),0)+IFERROR(SUMPRODUCT(('冬被-S级品'!$B$2:$B$10=$B7)*('冬被-S级品'!$E$1:$AW$1=CB$1)*('冬被-S级品'!$E$2:$AW$10)),0)+IFERROR(SUMPRODUCT(('白止-S级品'!$A$2:$A$26=$B7)*('白止-S级品'!$D$1:$AV$1=CB$1)*('白止-S级品'!$D$2:$AV$26)),0)+IFERROR(SUMPRODUCT(('乐容-S级品'!$A$4:$A$32=$B7)*('乐容-S级品'!$L$3:$CA$3=CB$1)*('乐容-S级品'!$L$4:$CA$32)),0)</f>
      </c>
      <c r="CC7" s="280">
        <f>IFERROR(SUMPRODUCT(('控温被PRO-S级品'!$B$2:$B$10=$B7)*('控温被PRO-S级品'!$E$1:$BE$1=CC$1)*('控温被PRO-S级品'!$E$2:$BE$10)),0)+IFERROR(SUMPRODUCT(('冬被-S级品'!$B$2:$B$10=$B7)*('冬被-S级品'!$E$1:$AW$1=CC$1)*('冬被-S级品'!$E$2:$AW$10)),0)+IFERROR(SUMPRODUCT(('白止-S级品'!$A$2:$A$26=$B7)*('白止-S级品'!$D$1:$AV$1=CC$1)*('白止-S级品'!$D$2:$AV$26)),0)+IFERROR(SUMPRODUCT(('乐容-S级品'!$A$4:$A$32=$B7)*('乐容-S级品'!$L$3:$CA$3=CC$1)*('乐容-S级品'!$L$4:$CA$32)),0)</f>
      </c>
      <c r="CD7" s="280">
        <f>IFERROR(SUMPRODUCT(('控温被PRO-S级品'!$B$2:$B$10=$B7)*('控温被PRO-S级品'!$E$1:$BE$1=CD$1)*('控温被PRO-S级品'!$E$2:$BE$10)),0)+IFERROR(SUMPRODUCT(('冬被-S级品'!$B$2:$B$10=$B7)*('冬被-S级品'!$E$1:$AW$1=CD$1)*('冬被-S级品'!$E$2:$AW$10)),0)+IFERROR(SUMPRODUCT(('白止-S级品'!$A$2:$A$26=$B7)*('白止-S级品'!$D$1:$AV$1=CD$1)*('白止-S级品'!$D$2:$AV$26)),0)+IFERROR(SUMPRODUCT(('乐容-S级品'!$A$4:$A$32=$B7)*('乐容-S级品'!$L$3:$CA$3=CD$1)*('乐容-S级品'!$L$4:$CA$32)),0)</f>
      </c>
      <c r="CE7" s="280">
        <f>IFERROR(SUMPRODUCT(('控温被PRO-S级品'!$B$2:$B$10=$B7)*('控温被PRO-S级品'!$E$1:$BE$1=CE$1)*('控温被PRO-S级品'!$E$2:$BE$10)),0)+IFERROR(SUMPRODUCT(('冬被-S级品'!$B$2:$B$10=$B7)*('冬被-S级品'!$E$1:$AW$1=CE$1)*('冬被-S级品'!$E$2:$AW$10)),0)+IFERROR(SUMPRODUCT(('白止-S级品'!$A$2:$A$26=$B7)*('白止-S级品'!$D$1:$AV$1=CE$1)*('白止-S级品'!$D$2:$AV$26)),0)+IFERROR(SUMPRODUCT(('乐容-S级品'!$A$4:$A$32=$B7)*('乐容-S级品'!$L$3:$CA$3=CE$1)*('乐容-S级品'!$L$4:$CA$32)),0)</f>
      </c>
      <c r="CF7" s="280">
        <f>IFERROR(SUMPRODUCT(('控温被PRO-S级品'!$B$2:$B$10=$B7)*('控温被PRO-S级品'!$E$1:$BE$1=CF$1)*('控温被PRO-S级品'!$E$2:$BE$10)),0)+IFERROR(SUMPRODUCT(('冬被-S级品'!$B$2:$B$10=$B7)*('冬被-S级品'!$E$1:$AW$1=CF$1)*('冬被-S级品'!$E$2:$AW$10)),0)+IFERROR(SUMPRODUCT(('白止-S级品'!$A$2:$A$26=$B7)*('白止-S级品'!$D$1:$AV$1=CF$1)*('白止-S级品'!$D$2:$AV$26)),0)+IFERROR(SUMPRODUCT(('乐容-S级品'!$A$4:$A$32=$B7)*('乐容-S级品'!$L$3:$CA$3=CF$1)*('乐容-S级品'!$L$4:$CA$32)),0)</f>
      </c>
      <c r="CG7" s="280">
        <f>IFERROR(SUMPRODUCT(('控温被PRO-S级品'!$B$2:$B$10=$B7)*('控温被PRO-S级品'!$E$1:$BE$1=CG$1)*('控温被PRO-S级品'!$E$2:$BE$10)),0)+IFERROR(SUMPRODUCT(('冬被-S级品'!$B$2:$B$10=$B7)*('冬被-S级品'!$E$1:$AW$1=CG$1)*('冬被-S级品'!$E$2:$AW$10)),0)+IFERROR(SUMPRODUCT(('白止-S级品'!$A$2:$A$26=$B7)*('白止-S级品'!$D$1:$AV$1=CG$1)*('白止-S级品'!$D$2:$AV$26)),0)+IFERROR(SUMPRODUCT(('乐容-S级品'!$A$4:$A$32=$B7)*('乐容-S级品'!$L$3:$CA$3=CG$1)*('乐容-S级品'!$L$4:$CA$32)),0)</f>
      </c>
      <c r="CH7" s="280">
        <f>IFERROR(SUMPRODUCT(('控温被PRO-S级品'!$B$2:$B$10=$B7)*('控温被PRO-S级品'!$E$1:$BE$1=CH$1)*('控温被PRO-S级品'!$E$2:$BE$10)),0)+IFERROR(SUMPRODUCT(('冬被-S级品'!$B$2:$B$10=$B7)*('冬被-S级品'!$E$1:$AW$1=CH$1)*('冬被-S级品'!$E$2:$AW$10)),0)+IFERROR(SUMPRODUCT(('白止-S级品'!$A$2:$A$26=$B7)*('白止-S级品'!$D$1:$AV$1=CH$1)*('白止-S级品'!$D$2:$AV$26)),0)+IFERROR(SUMPRODUCT(('乐容-S级品'!$A$4:$A$32=$B7)*('乐容-S级品'!$L$3:$CA$3=CH$1)*('乐容-S级品'!$L$4:$CA$32)),0)</f>
      </c>
      <c r="CI7" s="280">
        <f>IFERROR(SUMPRODUCT(('控温被PRO-S级品'!$B$2:$B$10=$B7)*('控温被PRO-S级品'!$E$1:$BE$1=CI$1)*('控温被PRO-S级品'!$E$2:$BE$10)),0)+IFERROR(SUMPRODUCT(('冬被-S级品'!$B$2:$B$10=$B7)*('冬被-S级品'!$E$1:$AW$1=CI$1)*('冬被-S级品'!$E$2:$AW$10)),0)+IFERROR(SUMPRODUCT(('白止-S级品'!$A$2:$A$26=$B7)*('白止-S级品'!$D$1:$AV$1=CI$1)*('白止-S级品'!$D$2:$AV$26)),0)+IFERROR(SUMPRODUCT(('乐容-S级品'!$A$4:$A$32=$B7)*('乐容-S级品'!$L$3:$CA$3=CI$1)*('乐容-S级品'!$L$4:$CA$32)),0)</f>
      </c>
      <c r="CJ7" s="280">
        <f>IFERROR(SUMPRODUCT(('控温被PRO-S级品'!$B$2:$B$10=$B7)*('控温被PRO-S级品'!$E$1:$BE$1=CJ$1)*('控温被PRO-S级品'!$E$2:$BE$10)),0)+IFERROR(SUMPRODUCT(('冬被-S级品'!$B$2:$B$10=$B7)*('冬被-S级品'!$E$1:$AW$1=CJ$1)*('冬被-S级品'!$E$2:$AW$10)),0)+IFERROR(SUMPRODUCT(('白止-S级品'!$A$2:$A$26=$B7)*('白止-S级品'!$D$1:$AV$1=CJ$1)*('白止-S级品'!$D$2:$AV$26)),0)+IFERROR(SUMPRODUCT(('乐容-S级品'!$A$4:$A$32=$B7)*('乐容-S级品'!$L$3:$CA$3=CJ$1)*('乐容-S级品'!$L$4:$CA$32)),0)</f>
      </c>
      <c r="CK7" s="280">
        <f>IFERROR(SUMPRODUCT(('控温被PRO-S级品'!$B$2:$B$10=$B7)*('控温被PRO-S级品'!$E$1:$BE$1=CK$1)*('控温被PRO-S级品'!$E$2:$BE$10)),0)+IFERROR(SUMPRODUCT(('冬被-S级品'!$B$2:$B$10=$B7)*('冬被-S级品'!$E$1:$AW$1=CK$1)*('冬被-S级品'!$E$2:$AW$10)),0)+IFERROR(SUMPRODUCT(('白止-S级品'!$A$2:$A$26=$B7)*('白止-S级品'!$D$1:$AV$1=CK$1)*('白止-S级品'!$D$2:$AV$26)),0)+IFERROR(SUMPRODUCT(('乐容-S级品'!$A$4:$A$32=$B7)*('乐容-S级品'!$L$3:$CA$3=CK$1)*('乐容-S级品'!$L$4:$CA$32)),0)</f>
      </c>
      <c r="CL7" s="280">
        <f>IFERROR(SUMPRODUCT(('控温被PRO-S级品'!$B$2:$B$10=$B7)*('控温被PRO-S级品'!$E$1:$BE$1=CL$1)*('控温被PRO-S级品'!$E$2:$BE$10)),0)+IFERROR(SUMPRODUCT(('冬被-S级品'!$B$2:$B$10=$B7)*('冬被-S级品'!$E$1:$AW$1=CL$1)*('冬被-S级品'!$E$2:$AW$10)),0)+IFERROR(SUMPRODUCT(('白止-S级品'!$A$2:$A$26=$B7)*('白止-S级品'!$D$1:$AV$1=CL$1)*('白止-S级品'!$D$2:$AV$26)),0)+IFERROR(SUMPRODUCT(('乐容-S级品'!$A$4:$A$32=$B7)*('乐容-S级品'!$L$3:$CA$3=CL$1)*('乐容-S级品'!$L$4:$CA$32)),0)</f>
      </c>
      <c r="CM7" s="280">
        <f>IFERROR(SUMPRODUCT(('控温被PRO-S级品'!$B$2:$B$10=$B7)*('控温被PRO-S级品'!$E$1:$BE$1=CM$1)*('控温被PRO-S级品'!$E$2:$BE$10)),0)+IFERROR(SUMPRODUCT(('冬被-S级品'!$B$2:$B$10=$B7)*('冬被-S级品'!$E$1:$AW$1=CM$1)*('冬被-S级品'!$E$2:$AW$10)),0)+IFERROR(SUMPRODUCT(('白止-S级品'!$A$2:$A$26=$B7)*('白止-S级品'!$D$1:$AV$1=CM$1)*('白止-S级品'!$D$2:$AV$26)),0)+IFERROR(SUMPRODUCT(('乐容-S级品'!$A$4:$A$32=$B7)*('乐容-S级品'!$L$3:$CA$3=CM$1)*('乐容-S级品'!$L$4:$CA$32)),0)</f>
      </c>
      <c r="CN7" s="280">
        <f>IFERROR(SUMPRODUCT(('控温被PRO-S级品'!$B$2:$B$10=$B7)*('控温被PRO-S级品'!$E$1:$BE$1=CN$1)*('控温被PRO-S级品'!$E$2:$BE$10)),0)+IFERROR(SUMPRODUCT(('冬被-S级品'!$B$2:$B$10=$B7)*('冬被-S级品'!$E$1:$AW$1=CN$1)*('冬被-S级品'!$E$2:$AW$10)),0)+IFERROR(SUMPRODUCT(('白止-S级品'!$A$2:$A$26=$B7)*('白止-S级品'!$D$1:$AV$1=CN$1)*('白止-S级品'!$D$2:$AV$26)),0)+IFERROR(SUMPRODUCT(('乐容-S级品'!$A$4:$A$32=$B7)*('乐容-S级品'!$L$3:$CA$3=CN$1)*('乐容-S级品'!$L$4:$CA$32)),0)</f>
      </c>
      <c r="CO7" s="280">
        <f>IFERROR(SUMPRODUCT(('控温被PRO-S级品'!$B$2:$B$10=$B7)*('控温被PRO-S级品'!$E$1:$BE$1=CO$1)*('控温被PRO-S级品'!$E$2:$BE$10)),0)+IFERROR(SUMPRODUCT(('冬被-S级品'!$B$2:$B$10=$B7)*('冬被-S级品'!$E$1:$AW$1=CO$1)*('冬被-S级品'!$E$2:$AW$10)),0)+IFERROR(SUMPRODUCT(('白止-S级品'!$A$2:$A$26=$B7)*('白止-S级品'!$D$1:$AV$1=CO$1)*('白止-S级品'!$D$2:$AV$26)),0)+IFERROR(SUMPRODUCT(('乐容-S级品'!$A$4:$A$32=$B7)*('乐容-S级品'!$L$3:$CA$3=CO$1)*('乐容-S级品'!$L$4:$CA$32)),0)</f>
      </c>
      <c r="CP7" s="280">
        <f>IFERROR(SUMPRODUCT(('控温被PRO-S级品'!$B$2:$B$10=$B7)*('控温被PRO-S级品'!$E$1:$BE$1=CP$1)*('控温被PRO-S级品'!$E$2:$BE$10)),0)+IFERROR(SUMPRODUCT(('冬被-S级品'!$B$2:$B$10=$B7)*('冬被-S级品'!$E$1:$AW$1=CP$1)*('冬被-S级品'!$E$2:$AW$10)),0)+IFERROR(SUMPRODUCT(('白止-S级品'!$A$2:$A$26=$B7)*('白止-S级品'!$D$1:$AV$1=CP$1)*('白止-S级品'!$D$2:$AV$26)),0)+IFERROR(SUMPRODUCT(('乐容-S级品'!$A$4:$A$32=$B7)*('乐容-S级品'!$L$3:$CA$3=CP$1)*('乐容-S级品'!$L$4:$CA$32)),0)</f>
      </c>
      <c r="CQ7" s="280">
        <f>IFERROR(SUMPRODUCT(('控温被PRO-S级品'!$B$2:$B$10=$B7)*('控温被PRO-S级品'!$E$1:$BE$1=CQ$1)*('控温被PRO-S级品'!$E$2:$BE$10)),0)+IFERROR(SUMPRODUCT(('冬被-S级品'!$B$2:$B$10=$B7)*('冬被-S级品'!$E$1:$AW$1=CQ$1)*('冬被-S级品'!$E$2:$AW$10)),0)+IFERROR(SUMPRODUCT(('白止-S级品'!$A$2:$A$26=$B7)*('白止-S级品'!$D$1:$AV$1=CQ$1)*('白止-S级品'!$D$2:$AV$26)),0)+IFERROR(SUMPRODUCT(('乐容-S级品'!$A$4:$A$32=$B7)*('乐容-S级品'!$L$3:$CA$3=CQ$1)*('乐容-S级品'!$L$4:$CA$32)),0)</f>
      </c>
      <c r="CR7" s="280">
        <f>IFERROR(SUMPRODUCT(('控温被PRO-S级品'!$B$2:$B$10=$B7)*('控温被PRO-S级品'!$E$1:$BE$1=CR$1)*('控温被PRO-S级品'!$E$2:$BE$10)),0)+IFERROR(SUMPRODUCT(('冬被-S级品'!$B$2:$B$10=$B7)*('冬被-S级品'!$E$1:$AW$1=CR$1)*('冬被-S级品'!$E$2:$AW$10)),0)+IFERROR(SUMPRODUCT(('白止-S级品'!$A$2:$A$26=$B7)*('白止-S级品'!$D$1:$AV$1=CR$1)*('白止-S级品'!$D$2:$AV$26)),0)+IFERROR(SUMPRODUCT(('乐容-S级品'!$A$4:$A$32=$B7)*('乐容-S级品'!$L$3:$CA$3=CR$1)*('乐容-S级品'!$L$4:$CA$32)),0)</f>
      </c>
      <c r="CS7" s="280">
        <f>IFERROR(SUMPRODUCT(('控温被PRO-S级品'!$B$2:$B$10=$B7)*('控温被PRO-S级品'!$E$1:$BE$1=CS$1)*('控温被PRO-S级品'!$E$2:$BE$10)),0)+IFERROR(SUMPRODUCT(('冬被-S级品'!$B$2:$B$10=$B7)*('冬被-S级品'!$E$1:$AW$1=CS$1)*('冬被-S级品'!$E$2:$AW$10)),0)+IFERROR(SUMPRODUCT(('白止-S级品'!$A$2:$A$26=$B7)*('白止-S级品'!$D$1:$AV$1=CS$1)*('白止-S级品'!$D$2:$AV$26)),0)+IFERROR(SUMPRODUCT(('乐容-S级品'!$A$4:$A$32=$B7)*('乐容-S级品'!$L$3:$CA$3=CS$1)*('乐容-S级品'!$L$4:$CA$32)),0)</f>
      </c>
      <c r="CT7" s="280">
        <f>IFERROR(SUMPRODUCT(('控温被PRO-S级品'!$B$2:$B$10=$B7)*('控温被PRO-S级品'!$E$1:$BE$1=CT$1)*('控温被PRO-S级品'!$E$2:$BE$10)),0)+IFERROR(SUMPRODUCT(('冬被-S级品'!$B$2:$B$10=$B7)*('冬被-S级品'!$E$1:$AW$1=CT$1)*('冬被-S级品'!$E$2:$AW$10)),0)+IFERROR(SUMPRODUCT(('白止-S级品'!$A$2:$A$26=$B7)*('白止-S级品'!$D$1:$AV$1=CT$1)*('白止-S级品'!$D$2:$AV$26)),0)+IFERROR(SUMPRODUCT(('乐容-S级品'!$A$4:$A$32=$B7)*('乐容-S级品'!$L$3:$CA$3=CT$1)*('乐容-S级品'!$L$4:$CA$32)),0)</f>
      </c>
      <c r="CU7" s="280">
        <f>IFERROR(SUMPRODUCT(('控温被PRO-S级品'!$B$2:$B$10=$B7)*('控温被PRO-S级品'!$E$1:$BE$1=CU$1)*('控温被PRO-S级品'!$E$2:$BE$10)),0)+IFERROR(SUMPRODUCT(('冬被-S级品'!$B$2:$B$10=$B7)*('冬被-S级品'!$E$1:$AW$1=CU$1)*('冬被-S级品'!$E$2:$AW$10)),0)+IFERROR(SUMPRODUCT(('白止-S级品'!$A$2:$A$26=$B7)*('白止-S级品'!$D$1:$AV$1=CU$1)*('白止-S级品'!$D$2:$AV$26)),0)+IFERROR(SUMPRODUCT(('乐容-S级品'!$A$4:$A$32=$B7)*('乐容-S级品'!$L$3:$CA$3=CU$1)*('乐容-S级品'!$L$4:$CA$32)),0)</f>
      </c>
      <c r="CV7" s="280">
        <f>IFERROR(SUMPRODUCT(('控温被PRO-S级品'!$B$2:$B$10=$B7)*('控温被PRO-S级品'!$E$1:$BE$1=CV$1)*('控温被PRO-S级品'!$E$2:$BE$10)),0)+IFERROR(SUMPRODUCT(('冬被-S级品'!$B$2:$B$10=$B7)*('冬被-S级品'!$E$1:$AW$1=CV$1)*('冬被-S级品'!$E$2:$AW$10)),0)+IFERROR(SUMPRODUCT(('白止-S级品'!$A$2:$A$26=$B7)*('白止-S级品'!$D$1:$AV$1=CV$1)*('白止-S级品'!$D$2:$AV$26)),0)+IFERROR(SUMPRODUCT(('乐容-S级品'!$A$4:$A$32=$B7)*('乐容-S级品'!$L$3:$CA$3=CV$1)*('乐容-S级品'!$L$4:$CA$32)),0)</f>
      </c>
      <c r="CW7" s="280">
        <f>IFERROR(SUMPRODUCT(('控温被PRO-S级品'!$B$2:$B$10=$B7)*('控温被PRO-S级品'!$E$1:$BE$1=CW$1)*('控温被PRO-S级品'!$E$2:$BE$10)),0)+IFERROR(SUMPRODUCT(('冬被-S级品'!$B$2:$B$10=$B7)*('冬被-S级品'!$E$1:$AW$1=CW$1)*('冬被-S级品'!$E$2:$AW$10)),0)+IFERROR(SUMPRODUCT(('白止-S级品'!$A$2:$A$26=$B7)*('白止-S级品'!$D$1:$AV$1=CW$1)*('白止-S级品'!$D$2:$AV$26)),0)+IFERROR(SUMPRODUCT(('乐容-S级品'!$A$4:$A$32=$B7)*('乐容-S级品'!$L$3:$CA$3=CW$1)*('乐容-S级品'!$L$4:$CA$32)),0)</f>
      </c>
      <c r="CX7" s="280">
        <f>IFERROR(SUMPRODUCT(('控温被PRO-S级品'!$B$2:$B$10=$B7)*('控温被PRO-S级品'!$E$1:$BE$1=CX$1)*('控温被PRO-S级品'!$E$2:$BE$10)),0)+IFERROR(SUMPRODUCT(('冬被-S级品'!$B$2:$B$10=$B7)*('冬被-S级品'!$E$1:$AW$1=CX$1)*('冬被-S级品'!$E$2:$AW$10)),0)+IFERROR(SUMPRODUCT(('白止-S级品'!$A$2:$A$26=$B7)*('白止-S级品'!$D$1:$AV$1=CX$1)*('白止-S级品'!$D$2:$AV$26)),0)+IFERROR(SUMPRODUCT(('乐容-S级品'!$A$4:$A$32=$B7)*('乐容-S级品'!$L$3:$CA$3=CX$1)*('乐容-S级品'!$L$4:$CA$32)),0)</f>
      </c>
      <c r="CY7" s="280">
        <f>IFERROR(SUMPRODUCT(('控温被PRO-S级品'!$B$2:$B$10=$B7)*('控温被PRO-S级品'!$E$1:$BE$1=CY$1)*('控温被PRO-S级品'!$E$2:$BE$10)),0)+IFERROR(SUMPRODUCT(('冬被-S级品'!$B$2:$B$10=$B7)*('冬被-S级品'!$E$1:$AW$1=CY$1)*('冬被-S级品'!$E$2:$AW$10)),0)+IFERROR(SUMPRODUCT(('白止-S级品'!$A$2:$A$26=$B7)*('白止-S级品'!$D$1:$AV$1=CY$1)*('白止-S级品'!$D$2:$AV$26)),0)+IFERROR(SUMPRODUCT(('乐容-S级品'!$A$4:$A$32=$B7)*('乐容-S级品'!$L$3:$CA$3=CY$1)*('乐容-S级品'!$L$4:$CA$32)),0)</f>
      </c>
      <c r="CZ7" s="280">
        <f>IFERROR(SUMPRODUCT(('控温被PRO-S级品'!$B$2:$B$10=$B7)*('控温被PRO-S级品'!$E$1:$BE$1=CZ$1)*('控温被PRO-S级品'!$E$2:$BE$10)),0)+IFERROR(SUMPRODUCT(('冬被-S级品'!$B$2:$B$10=$B7)*('冬被-S级品'!$E$1:$AW$1=CZ$1)*('冬被-S级品'!$E$2:$AW$10)),0)+IFERROR(SUMPRODUCT(('白止-S级品'!$A$2:$A$26=$B7)*('白止-S级品'!$D$1:$AV$1=CZ$1)*('白止-S级品'!$D$2:$AV$26)),0)+IFERROR(SUMPRODUCT(('乐容-S级品'!$A$4:$A$32=$B7)*('乐容-S级品'!$L$3:$CA$3=CZ$1)*('乐容-S级品'!$L$4:$CA$32)),0)</f>
      </c>
      <c r="DA7" s="280">
        <f>IFERROR(SUMPRODUCT(('控温被PRO-S级品'!$B$2:$B$10=$B7)*('控温被PRO-S级品'!$E$1:$BE$1=DA$1)*('控温被PRO-S级品'!$E$2:$BE$10)),0)+IFERROR(SUMPRODUCT(('冬被-S级品'!$B$2:$B$10=$B7)*('冬被-S级品'!$E$1:$AW$1=DA$1)*('冬被-S级品'!$E$2:$AW$10)),0)+IFERROR(SUMPRODUCT(('白止-S级品'!$A$2:$A$26=$B7)*('白止-S级品'!$D$1:$AV$1=DA$1)*('白止-S级品'!$D$2:$AV$26)),0)+IFERROR(SUMPRODUCT(('乐容-S级品'!$A$4:$A$32=$B7)*('乐容-S级品'!$L$3:$CA$3=DA$1)*('乐容-S级品'!$L$4:$CA$32)),0)</f>
      </c>
      <c r="DB7" s="280">
        <f>IFERROR(SUMPRODUCT(('控温被PRO-S级品'!$B$2:$B$10=$B7)*('控温被PRO-S级品'!$E$1:$BE$1=DB$1)*('控温被PRO-S级品'!$E$2:$BE$10)),0)+IFERROR(SUMPRODUCT(('冬被-S级品'!$B$2:$B$10=$B7)*('冬被-S级品'!$E$1:$AW$1=DB$1)*('冬被-S级品'!$E$2:$AW$10)),0)+IFERROR(SUMPRODUCT(('白止-S级品'!$A$2:$A$26=$B7)*('白止-S级品'!$D$1:$AV$1=DB$1)*('白止-S级品'!$D$2:$AV$26)),0)+IFERROR(SUMPRODUCT(('乐容-S级品'!$A$4:$A$32=$B7)*('乐容-S级品'!$L$3:$CA$3=DB$1)*('乐容-S级品'!$L$4:$CA$32)),0)</f>
      </c>
      <c r="DC7" s="280">
        <f>IFERROR(SUMPRODUCT(('控温被PRO-S级品'!$B$2:$B$10=$B7)*('控温被PRO-S级品'!$E$1:$BE$1=DC$1)*('控温被PRO-S级品'!$E$2:$BE$10)),0)+IFERROR(SUMPRODUCT(('冬被-S级品'!$B$2:$B$10=$B7)*('冬被-S级品'!$E$1:$AW$1=DC$1)*('冬被-S级品'!$E$2:$AW$10)),0)+IFERROR(SUMPRODUCT(('白止-S级品'!$A$2:$A$26=$B7)*('白止-S级品'!$D$1:$AV$1=DC$1)*('白止-S级品'!$D$2:$AV$26)),0)+IFERROR(SUMPRODUCT(('乐容-S级品'!$A$4:$A$32=$B7)*('乐容-S级品'!$L$3:$CA$3=DC$1)*('乐容-S级品'!$L$4:$CA$32)),0)</f>
      </c>
      <c r="DD7" s="280">
        <f>IFERROR(SUMPRODUCT(('控温被PRO-S级品'!$B$2:$B$10=$B7)*('控温被PRO-S级品'!$E$1:$BE$1=DD$1)*('控温被PRO-S级品'!$E$2:$BE$10)),0)+IFERROR(SUMPRODUCT(('冬被-S级品'!$B$2:$B$10=$B7)*('冬被-S级品'!$E$1:$AW$1=DD$1)*('冬被-S级品'!$E$2:$AW$10)),0)+IFERROR(SUMPRODUCT(('白止-S级品'!$A$2:$A$26=$B7)*('白止-S级品'!$D$1:$AV$1=DD$1)*('白止-S级品'!$D$2:$AV$26)),0)+IFERROR(SUMPRODUCT(('乐容-S级品'!$A$4:$A$32=$B7)*('乐容-S级品'!$L$3:$CA$3=DD$1)*('乐容-S级品'!$L$4:$CA$32)),0)</f>
      </c>
      <c r="DE7" s="280">
        <f>IFERROR(SUMPRODUCT(('控温被PRO-S级品'!$B$2:$B$10=$B7)*('控温被PRO-S级品'!$E$1:$BE$1=DE$1)*('控温被PRO-S级品'!$E$2:$BE$10)),0)+IFERROR(SUMPRODUCT(('冬被-S级品'!$B$2:$B$10=$B7)*('冬被-S级品'!$E$1:$AW$1=DE$1)*('冬被-S级品'!$E$2:$AW$10)),0)+IFERROR(SUMPRODUCT(('白止-S级品'!$A$2:$A$26=$B7)*('白止-S级品'!$D$1:$AV$1=DE$1)*('白止-S级品'!$D$2:$AV$26)),0)+IFERROR(SUMPRODUCT(('乐容-S级品'!$A$4:$A$32=$B7)*('乐容-S级品'!$L$3:$CA$3=DE$1)*('乐容-S级品'!$L$4:$CA$32)),0)</f>
      </c>
      <c r="DF7" s="280">
        <f>IFERROR(SUMPRODUCT(('控温被PRO-S级品'!$B$2:$B$10=$B7)*('控温被PRO-S级品'!$E$1:$BE$1=DF$1)*('控温被PRO-S级品'!$E$2:$BE$10)),0)+IFERROR(SUMPRODUCT(('冬被-S级品'!$B$2:$B$10=$B7)*('冬被-S级品'!$E$1:$AW$1=DF$1)*('冬被-S级品'!$E$2:$AW$10)),0)+IFERROR(SUMPRODUCT(('白止-S级品'!$A$2:$A$26=$B7)*('白止-S级品'!$D$1:$AV$1=DF$1)*('白止-S级品'!$D$2:$AV$26)),0)+IFERROR(SUMPRODUCT(('乐容-S级品'!$A$4:$A$32=$B7)*('乐容-S级品'!$L$3:$CA$3=DF$1)*('乐容-S级品'!$L$4:$CA$32)),0)</f>
      </c>
      <c r="DG7" s="280">
        <f>IFERROR(SUMPRODUCT(('控温被PRO-S级品'!$B$2:$B$10=$B7)*('控温被PRO-S级品'!$E$1:$BE$1=DG$1)*('控温被PRO-S级品'!$E$2:$BE$10)),0)+IFERROR(SUMPRODUCT(('冬被-S级品'!$B$2:$B$10=$B7)*('冬被-S级品'!$E$1:$AW$1=DG$1)*('冬被-S级品'!$E$2:$AW$10)),0)+IFERROR(SUMPRODUCT(('白止-S级品'!$A$2:$A$26=$B7)*('白止-S级品'!$D$1:$AV$1=DG$1)*('白止-S级品'!$D$2:$AV$26)),0)+IFERROR(SUMPRODUCT(('乐容-S级品'!$A$4:$A$32=$B7)*('乐容-S级品'!$L$3:$CA$3=DG$1)*('乐容-S级品'!$L$4:$CA$32)),0)</f>
      </c>
      <c r="DH7" s="280">
        <f>IFERROR(SUMPRODUCT(('控温被PRO-S级品'!$B$2:$B$10=$B7)*('控温被PRO-S级品'!$E$1:$BE$1=DH$1)*('控温被PRO-S级品'!$E$2:$BE$10)),0)+IFERROR(SUMPRODUCT(('冬被-S级品'!$B$2:$B$10=$B7)*('冬被-S级品'!$E$1:$AW$1=DH$1)*('冬被-S级品'!$E$2:$AW$10)),0)+IFERROR(SUMPRODUCT(('白止-S级品'!$A$2:$A$26=$B7)*('白止-S级品'!$D$1:$AV$1=DH$1)*('白止-S级品'!$D$2:$AV$26)),0)+IFERROR(SUMPRODUCT(('乐容-S级品'!$A$4:$A$32=$B7)*('乐容-S级品'!$L$3:$CA$3=DH$1)*('乐容-S级品'!$L$4:$CA$32)),0)</f>
      </c>
      <c r="DI7" s="280">
        <f>IFERROR(SUMPRODUCT(('控温被PRO-S级品'!$B$2:$B$10=$B7)*('控温被PRO-S级品'!$E$1:$BE$1=DI$1)*('控温被PRO-S级品'!$E$2:$BE$10)),0)+IFERROR(SUMPRODUCT(('冬被-S级品'!$B$2:$B$10=$B7)*('冬被-S级品'!$E$1:$AW$1=DI$1)*('冬被-S级品'!$E$2:$AW$10)),0)+IFERROR(SUMPRODUCT(('白止-S级品'!$A$2:$A$26=$B7)*('白止-S级品'!$D$1:$AV$1=DI$1)*('白止-S级品'!$D$2:$AV$26)),0)+IFERROR(SUMPRODUCT(('乐容-S级品'!$A$4:$A$32=$B7)*('乐容-S级品'!$L$3:$CA$3=DI$1)*('乐容-S级品'!$L$4:$CA$32)),0)</f>
      </c>
      <c r="DJ7" s="280">
        <f>IFERROR(SUMPRODUCT(('控温被PRO-S级品'!$B$2:$B$10=$B7)*('控温被PRO-S级品'!$E$1:$BE$1=DJ$1)*('控温被PRO-S级品'!$E$2:$BE$10)),0)+IFERROR(SUMPRODUCT(('冬被-S级品'!$B$2:$B$10=$B7)*('冬被-S级品'!$E$1:$AW$1=DJ$1)*('冬被-S级品'!$E$2:$AW$10)),0)+IFERROR(SUMPRODUCT(('白止-S级品'!$A$2:$A$26=$B7)*('白止-S级品'!$D$1:$AV$1=DJ$1)*('白止-S级品'!$D$2:$AV$26)),0)+IFERROR(SUMPRODUCT(('乐容-S级品'!$A$4:$A$32=$B7)*('乐容-S级品'!$L$3:$CA$3=DJ$1)*('乐容-S级品'!$L$4:$CA$32)),0)</f>
      </c>
      <c r="DK7" s="280"/>
      <c r="DL7" s="280"/>
      <c r="DM7" s="280"/>
      <c r="DN7" s="280"/>
      <c r="DO7" s="280"/>
      <c r="DP7" s="280"/>
      <c r="DQ7" s="280"/>
      <c r="DR7" s="280"/>
      <c r="DS7" s="280"/>
      <c r="DT7" s="280"/>
      <c r="DU7" s="280"/>
      <c r="DV7" s="280"/>
      <c r="DW7" s="280">
        <f>VLOOKUP(B7,'系统编码规格'!A:C,3,FALSE)</f>
      </c>
      <c r="DX7" s="280"/>
      <c r="DY7" s="280"/>
      <c r="DZ7" s="280"/>
      <c r="EA7" s="280"/>
      <c r="EB7" s="280"/>
      <c r="EC7" s="280"/>
      <c r="ED7" s="280"/>
      <c r="EE7" s="280"/>
      <c r="EF7" s="280"/>
      <c r="EG7" s="280"/>
      <c r="EH7" s="280"/>
      <c r="EI7" s="280"/>
      <c r="EJ7" s="280"/>
      <c r="EK7" s="280"/>
      <c r="EL7" s="280"/>
      <c r="EM7" s="280"/>
      <c r="EN7" s="280"/>
      <c r="EO7" s="280"/>
      <c r="EP7" s="280"/>
      <c r="EQ7" s="280"/>
      <c r="ER7" s="280"/>
      <c r="ES7" s="280"/>
      <c r="ET7" s="280"/>
      <c r="EU7" s="280"/>
      <c r="EV7" s="280"/>
      <c r="EW7" s="280"/>
      <c r="EX7" s="280"/>
      <c r="EY7" s="280"/>
      <c r="EZ7" s="280"/>
      <c r="FA7" s="280"/>
      <c r="FB7" s="280"/>
      <c r="FC7" s="280"/>
      <c r="FD7" s="280"/>
      <c r="FE7" s="280"/>
      <c r="FF7" s="280"/>
      <c r="FG7" s="280"/>
      <c r="FH7" s="280"/>
      <c r="FI7" s="280"/>
      <c r="FJ7" s="280"/>
      <c r="FK7" s="280"/>
      <c r="FL7" s="280"/>
      <c r="FM7" s="280"/>
      <c r="FN7" s="280"/>
      <c r="FO7" s="280"/>
      <c r="FP7" s="280"/>
      <c r="FQ7" s="280"/>
      <c r="FR7" s="280"/>
      <c r="FS7" s="280"/>
      <c r="FT7" s="280"/>
      <c r="FU7" s="280"/>
      <c r="FV7" s="280"/>
      <c r="FW7" s="280"/>
      <c r="FX7" s="280"/>
      <c r="FY7" s="280"/>
      <c r="FZ7" s="280"/>
      <c r="GA7" s="280"/>
      <c r="GB7" s="280"/>
      <c r="GC7" s="280"/>
      <c r="GD7" s="280"/>
      <c r="GE7" s="280"/>
      <c r="GF7" s="280"/>
      <c r="GG7" s="280"/>
      <c r="GH7" s="280"/>
      <c r="GI7" s="280"/>
      <c r="GJ7" s="280"/>
      <c r="GK7" s="280"/>
      <c r="GL7" s="280"/>
      <c r="GM7" s="280"/>
      <c r="GN7" s="280"/>
      <c r="GO7" s="280"/>
      <c r="GP7" s="280"/>
      <c r="GQ7" s="280"/>
      <c r="GR7" s="280"/>
      <c r="GS7" s="280"/>
      <c r="GT7" s="280"/>
      <c r="GU7" s="280"/>
      <c r="GV7" s="280"/>
    </row>
    <row r="8">
      <c r="A8" s="309" t="str">
        <v>白止</v>
      </c>
      <c r="B8" s="310" t="str">
        <v>010210005724052</v>
      </c>
      <c r="C8" s="309" t="str">
        <v>亚朵星球 慢回弹护颈记忆枕</v>
      </c>
      <c r="D8" s="309" t="str">
        <v>70*42*6cm-23版新品</v>
      </c>
      <c r="E8">
        <f>SUM(F8:GX8)</f>
      </c>
      <c r="F8" s="280">
        <f>IFERROR(SUMPRODUCT(('控温被PRO-S级品'!$B$2:$B$10=$B8)*('控温被PRO-S级品'!$E$1:$BE$1=F$1)*('控温被PRO-S级品'!$E$2:$BE$10)),0)+IFERROR(SUMPRODUCT(('冬被-S级品'!$B$2:$B$10=$B8)*('冬被-S级品'!$E$1:$AW$1=F$1)*('冬被-S级品'!$E$2:$AW$10)),0)+IFERROR(SUMPRODUCT(('白止-S级品'!$A$2:$A$26=$B8)*('白止-S级品'!$D$1:$AV$1=F$1)*('白止-S级品'!$D$2:$AV$26)),0)+IFERROR(SUMPRODUCT(('乐容-S级品'!$A$4:$A$32=$B8)*('乐容-S级品'!$L$3:$CA$3=F$1)*('乐容-S级品'!$L$4:$CA$32)),0)</f>
      </c>
      <c r="G8" s="280">
        <f>IFERROR(SUMPRODUCT(('控温被PRO-S级品'!$B$2:$B$10=$B8)*('控温被PRO-S级品'!$E$1:$BE$1=G$1)*('控温被PRO-S级品'!$E$2:$BE$10)),0)+IFERROR(SUMPRODUCT(('冬被-S级品'!$B$2:$B$10=$B8)*('冬被-S级品'!$E$1:$AW$1=G$1)*('冬被-S级品'!$E$2:$AW$10)),0)+IFERROR(SUMPRODUCT(('白止-S级品'!$A$2:$A$26=$B8)*('白止-S级品'!$D$1:$AV$1=G$1)*('白止-S级品'!$D$2:$AV$26)),0)+IFERROR(SUMPRODUCT(('乐容-S级品'!$A$4:$A$32=$B8)*('乐容-S级品'!$L$3:$CA$3=G$1)*('乐容-S级品'!$L$4:$CA$32)),0)</f>
      </c>
      <c r="H8" s="280">
        <f>IFERROR(SUMPRODUCT(('控温被PRO-S级品'!$B$2:$B$10=$B8)*('控温被PRO-S级品'!$E$1:$BE$1=H$1)*('控温被PRO-S级品'!$E$2:$BE$10)),0)+IFERROR(SUMPRODUCT(('冬被-S级品'!$B$2:$B$10=$B8)*('冬被-S级品'!$E$1:$AW$1=H$1)*('冬被-S级品'!$E$2:$AW$10)),0)+IFERROR(SUMPRODUCT(('白止-S级品'!$A$2:$A$26=$B8)*('白止-S级品'!$D$1:$AV$1=H$1)*('白止-S级品'!$D$2:$AV$26)),0)+IFERROR(SUMPRODUCT(('乐容-S级品'!$A$4:$A$32=$B8)*('乐容-S级品'!$L$3:$CA$3=H$1)*('乐容-S级品'!$L$4:$CA$32)),0)</f>
      </c>
      <c r="I8" s="280">
        <f>IFERROR(SUMPRODUCT(('控温被PRO-S级品'!$B$2:$B$10=$B8)*('控温被PRO-S级品'!$E$1:$BE$1=I$1)*('控温被PRO-S级品'!$E$2:$BE$10)),0)+IFERROR(SUMPRODUCT(('冬被-S级品'!$B$2:$B$10=$B8)*('冬被-S级品'!$E$1:$AW$1=I$1)*('冬被-S级品'!$E$2:$AW$10)),0)+IFERROR(SUMPRODUCT(('白止-S级品'!$A$2:$A$26=$B8)*('白止-S级品'!$D$1:$AV$1=I$1)*('白止-S级品'!$D$2:$AV$26)),0)+IFERROR(SUMPRODUCT(('乐容-S级品'!$A$4:$A$32=$B8)*('乐容-S级品'!$L$3:$CA$3=I$1)*('乐容-S级品'!$L$4:$CA$32)),0)</f>
      </c>
      <c r="J8" s="280">
        <f>IFERROR(SUMPRODUCT(('控温被PRO-S级品'!$B$2:$B$10=$B8)*('控温被PRO-S级品'!$E$1:$BE$1=J$1)*('控温被PRO-S级品'!$E$2:$BE$10)),0)+IFERROR(SUMPRODUCT(('冬被-S级品'!$B$2:$B$10=$B8)*('冬被-S级品'!$E$1:$AW$1=J$1)*('冬被-S级品'!$E$2:$AW$10)),0)+IFERROR(SUMPRODUCT(('白止-S级品'!$A$2:$A$26=$B8)*('白止-S级品'!$D$1:$AV$1=J$1)*('白止-S级品'!$D$2:$AV$26)),0)+IFERROR(SUMPRODUCT(('乐容-S级品'!$A$4:$A$32=$B8)*('乐容-S级品'!$L$3:$CA$3=J$1)*('乐容-S级品'!$L$4:$CA$32)),0)</f>
      </c>
      <c r="K8" s="280">
        <f>IFERROR(SUMPRODUCT(('控温被PRO-S级品'!$B$2:$B$10=$B8)*('控温被PRO-S级品'!$E$1:$BE$1=K$1)*('控温被PRO-S级品'!$E$2:$BE$10)),0)+IFERROR(SUMPRODUCT(('冬被-S级品'!$B$2:$B$10=$B8)*('冬被-S级品'!$E$1:$AW$1=K$1)*('冬被-S级品'!$E$2:$AW$10)),0)+IFERROR(SUMPRODUCT(('白止-S级品'!$A$2:$A$26=$B8)*('白止-S级品'!$D$1:$AV$1=K$1)*('白止-S级品'!$D$2:$AV$26)),0)+IFERROR(SUMPRODUCT(('乐容-S级品'!$A$4:$A$32=$B8)*('乐容-S级品'!$L$3:$CA$3=K$1)*('乐容-S级品'!$L$4:$CA$32)),0)</f>
      </c>
      <c r="L8" s="280">
        <f>IFERROR(SUMPRODUCT(('控温被PRO-S级品'!$B$2:$B$10=$B8)*('控温被PRO-S级品'!$E$1:$BE$1=L$1)*('控温被PRO-S级品'!$E$2:$BE$10)),0)+IFERROR(SUMPRODUCT(('冬被-S级品'!$B$2:$B$10=$B8)*('冬被-S级品'!$E$1:$AW$1=L$1)*('冬被-S级品'!$E$2:$AW$10)),0)+IFERROR(SUMPRODUCT(('白止-S级品'!$A$2:$A$26=$B8)*('白止-S级品'!$D$1:$AV$1=L$1)*('白止-S级品'!$D$2:$AV$26)),0)+IFERROR(SUMPRODUCT(('乐容-S级品'!$A$4:$A$32=$B8)*('乐容-S级品'!$L$3:$CA$3=L$1)*('乐容-S级品'!$L$4:$CA$32)),0)</f>
      </c>
      <c r="M8" s="280">
        <f>IFERROR(SUMPRODUCT(('控温被PRO-S级品'!$B$2:$B$10=$B8)*('控温被PRO-S级品'!$E$1:$BE$1=M$1)*('控温被PRO-S级品'!$E$2:$BE$10)),0)+IFERROR(SUMPRODUCT(('冬被-S级品'!$B$2:$B$10=$B8)*('冬被-S级品'!$E$1:$AW$1=M$1)*('冬被-S级品'!$E$2:$AW$10)),0)+IFERROR(SUMPRODUCT(('白止-S级品'!$A$2:$A$26=$B8)*('白止-S级品'!$D$1:$AV$1=M$1)*('白止-S级品'!$D$2:$AV$26)),0)+IFERROR(SUMPRODUCT(('乐容-S级品'!$A$4:$A$32=$B8)*('乐容-S级品'!$L$3:$CA$3=M$1)*('乐容-S级品'!$L$4:$CA$32)),0)</f>
      </c>
      <c r="N8" s="280">
        <f>IFERROR(SUMPRODUCT(('控温被PRO-S级品'!$B$2:$B$10=$B8)*('控温被PRO-S级品'!$E$1:$BE$1=N$1)*('控温被PRO-S级品'!$E$2:$BE$10)),0)+IFERROR(SUMPRODUCT(('冬被-S级品'!$B$2:$B$10=$B8)*('冬被-S级品'!$E$1:$AW$1=N$1)*('冬被-S级品'!$E$2:$AW$10)),0)+IFERROR(SUMPRODUCT(('白止-S级品'!$A$2:$A$26=$B8)*('白止-S级品'!$D$1:$AV$1=N$1)*('白止-S级品'!$D$2:$AV$26)),0)+IFERROR(SUMPRODUCT(('乐容-S级品'!$A$4:$A$32=$B8)*('乐容-S级品'!$L$3:$CA$3=N$1)*('乐容-S级品'!$L$4:$CA$32)),0)</f>
      </c>
      <c r="O8" s="280">
        <f>IFERROR(SUMPRODUCT(('控温被PRO-S级品'!$B$2:$B$10=$B8)*('控温被PRO-S级品'!$E$1:$BE$1=O$1)*('控温被PRO-S级品'!$E$2:$BE$10)),0)+IFERROR(SUMPRODUCT(('冬被-S级品'!$B$2:$B$10=$B8)*('冬被-S级品'!$E$1:$AW$1=O$1)*('冬被-S级品'!$E$2:$AW$10)),0)+IFERROR(SUMPRODUCT(('白止-S级品'!$A$2:$A$26=$B8)*('白止-S级品'!$D$1:$AV$1=O$1)*('白止-S级品'!$D$2:$AV$26)),0)+IFERROR(SUMPRODUCT(('乐容-S级品'!$A$4:$A$32=$B8)*('乐容-S级品'!$L$3:$CA$3=O$1)*('乐容-S级品'!$L$4:$CA$32)),0)</f>
      </c>
      <c r="P8" s="280">
        <f>IFERROR(SUMPRODUCT(('控温被PRO-S级品'!$B$2:$B$10=$B8)*('控温被PRO-S级品'!$E$1:$BE$1=P$1)*('控温被PRO-S级品'!$E$2:$BE$10)),0)+IFERROR(SUMPRODUCT(('冬被-S级品'!$B$2:$B$10=$B8)*('冬被-S级品'!$E$1:$AW$1=P$1)*('冬被-S级品'!$E$2:$AW$10)),0)+IFERROR(SUMPRODUCT(('白止-S级品'!$A$2:$A$26=$B8)*('白止-S级品'!$D$1:$AV$1=P$1)*('白止-S级品'!$D$2:$AV$26)),0)+IFERROR(SUMPRODUCT(('乐容-S级品'!$A$4:$A$32=$B8)*('乐容-S级品'!$L$3:$CA$3=P$1)*('乐容-S级品'!$L$4:$CA$32)),0)</f>
      </c>
      <c r="Q8" s="280">
        <f>IFERROR(SUMPRODUCT(('控温被PRO-S级品'!$B$2:$B$10=$B8)*('控温被PRO-S级品'!$E$1:$BE$1=Q$1)*('控温被PRO-S级品'!$E$2:$BE$10)),0)+IFERROR(SUMPRODUCT(('冬被-S级品'!$B$2:$B$10=$B8)*('冬被-S级品'!$E$1:$AW$1=Q$1)*('冬被-S级品'!$E$2:$AW$10)),0)+IFERROR(SUMPRODUCT(('白止-S级品'!$A$2:$A$26=$B8)*('白止-S级品'!$D$1:$AV$1=Q$1)*('白止-S级品'!$D$2:$AV$26)),0)+IFERROR(SUMPRODUCT(('乐容-S级品'!$A$4:$A$32=$B8)*('乐容-S级品'!$L$3:$CA$3=Q$1)*('乐容-S级品'!$L$4:$CA$32)),0)</f>
      </c>
      <c r="R8" s="280">
        <f>IFERROR(SUMPRODUCT(('控温被PRO-S级品'!$B$2:$B$10=$B8)*('控温被PRO-S级品'!$E$1:$BE$1=R$1)*('控温被PRO-S级品'!$E$2:$BE$10)),0)+IFERROR(SUMPRODUCT(('冬被-S级品'!$B$2:$B$10=$B8)*('冬被-S级品'!$E$1:$AW$1=R$1)*('冬被-S级品'!$E$2:$AW$10)),0)+IFERROR(SUMPRODUCT(('白止-S级品'!$A$2:$A$26=$B8)*('白止-S级品'!$D$1:$AV$1=R$1)*('白止-S级品'!$D$2:$AV$26)),0)+IFERROR(SUMPRODUCT(('乐容-S级品'!$A$4:$A$32=$B8)*('乐容-S级品'!$L$3:$CA$3=R$1)*('乐容-S级品'!$L$4:$CA$32)),0)</f>
      </c>
      <c r="S8" s="280">
        <f>IFERROR(SUMPRODUCT(('控温被PRO-S级品'!$B$2:$B$10=$B8)*('控温被PRO-S级品'!$E$1:$BE$1=S$1)*('控温被PRO-S级品'!$E$2:$BE$10)),0)+IFERROR(SUMPRODUCT(('冬被-S级品'!$B$2:$B$10=$B8)*('冬被-S级品'!$E$1:$AW$1=S$1)*('冬被-S级品'!$E$2:$AW$10)),0)+IFERROR(SUMPRODUCT(('白止-S级品'!$A$2:$A$26=$B8)*('白止-S级品'!$D$1:$AV$1=S$1)*('白止-S级品'!$D$2:$AV$26)),0)+IFERROR(SUMPRODUCT(('乐容-S级品'!$A$4:$A$32=$B8)*('乐容-S级品'!$L$3:$CA$3=S$1)*('乐容-S级品'!$L$4:$CA$32)),0)</f>
      </c>
      <c r="T8" s="280">
        <f>IFERROR(SUMPRODUCT(('控温被PRO-S级品'!$B$2:$B$10=$B8)*('控温被PRO-S级品'!$E$1:$BE$1=T$1)*('控温被PRO-S级品'!$E$2:$BE$10)),0)+IFERROR(SUMPRODUCT(('冬被-S级品'!$B$2:$B$10=$B8)*('冬被-S级品'!$E$1:$AW$1=T$1)*('冬被-S级品'!$E$2:$AW$10)),0)+IFERROR(SUMPRODUCT(('白止-S级品'!$A$2:$A$26=$B8)*('白止-S级品'!$D$1:$AV$1=T$1)*('白止-S级品'!$D$2:$AV$26)),0)+IFERROR(SUMPRODUCT(('乐容-S级品'!$A$4:$A$32=$B8)*('乐容-S级品'!$L$3:$CA$3=T$1)*('乐容-S级品'!$L$4:$CA$32)),0)</f>
      </c>
      <c r="U8" s="280">
        <f>IFERROR(SUMPRODUCT(('控温被PRO-S级品'!$B$2:$B$10=$B8)*('控温被PRO-S级品'!$E$1:$BE$1=U$1)*('控温被PRO-S级品'!$E$2:$BE$10)),0)+IFERROR(SUMPRODUCT(('冬被-S级品'!$B$2:$B$10=$B8)*('冬被-S级品'!$E$1:$AW$1=U$1)*('冬被-S级品'!$E$2:$AW$10)),0)+IFERROR(SUMPRODUCT(('白止-S级品'!$A$2:$A$26=$B8)*('白止-S级品'!$D$1:$AV$1=U$1)*('白止-S级品'!$D$2:$AV$26)),0)+IFERROR(SUMPRODUCT(('乐容-S级品'!$A$4:$A$32=$B8)*('乐容-S级品'!$L$3:$CA$3=U$1)*('乐容-S级品'!$L$4:$CA$32)),0)</f>
      </c>
      <c r="V8" s="280">
        <f>IFERROR(SUMPRODUCT(('控温被PRO-S级品'!$B$2:$B$10=$B8)*('控温被PRO-S级品'!$E$1:$BE$1=V$1)*('控温被PRO-S级品'!$E$2:$BE$10)),0)+IFERROR(SUMPRODUCT(('冬被-S级品'!$B$2:$B$10=$B8)*('冬被-S级品'!$E$1:$AW$1=V$1)*('冬被-S级品'!$E$2:$AW$10)),0)+IFERROR(SUMPRODUCT(('白止-S级品'!$A$2:$A$26=$B8)*('白止-S级品'!$D$1:$AV$1=V$1)*('白止-S级品'!$D$2:$AV$26)),0)+IFERROR(SUMPRODUCT(('乐容-S级品'!$A$4:$A$32=$B8)*('乐容-S级品'!$L$3:$CA$3=V$1)*('乐容-S级品'!$L$4:$CA$32)),0)</f>
      </c>
      <c r="W8" s="280">
        <f>IFERROR(SUMPRODUCT(('控温被PRO-S级品'!$B$2:$B$10=$B8)*('控温被PRO-S级品'!$E$1:$BE$1=W$1)*('控温被PRO-S级品'!$E$2:$BE$10)),0)+IFERROR(SUMPRODUCT(('冬被-S级品'!$B$2:$B$10=$B8)*('冬被-S级品'!$E$1:$AW$1=W$1)*('冬被-S级品'!$E$2:$AW$10)),0)+IFERROR(SUMPRODUCT(('白止-S级品'!$A$2:$A$26=$B8)*('白止-S级品'!$D$1:$AV$1=W$1)*('白止-S级品'!$D$2:$AV$26)),0)+IFERROR(SUMPRODUCT(('乐容-S级品'!$A$4:$A$32=$B8)*('乐容-S级品'!$L$3:$CA$3=W$1)*('乐容-S级品'!$L$4:$CA$32)),0)</f>
      </c>
      <c r="X8" s="280">
        <f>IFERROR(SUMPRODUCT(('控温被PRO-S级品'!$B$2:$B$10=$B8)*('控温被PRO-S级品'!$E$1:$BE$1=X$1)*('控温被PRO-S级品'!$E$2:$BE$10)),0)+IFERROR(SUMPRODUCT(('冬被-S级品'!$B$2:$B$10=$B8)*('冬被-S级品'!$E$1:$AW$1=X$1)*('冬被-S级品'!$E$2:$AW$10)),0)+IFERROR(SUMPRODUCT(('白止-S级品'!$A$2:$A$26=$B8)*('白止-S级品'!$D$1:$AV$1=X$1)*('白止-S级品'!$D$2:$AV$26)),0)+IFERROR(SUMPRODUCT(('乐容-S级品'!$A$4:$A$32=$B8)*('乐容-S级品'!$L$3:$CA$3=X$1)*('乐容-S级品'!$L$4:$CA$32)),0)</f>
      </c>
      <c r="Y8" s="280">
        <f>IFERROR(SUMPRODUCT(('控温被PRO-S级品'!$B$2:$B$10=$B8)*('控温被PRO-S级品'!$E$1:$BE$1=Y$1)*('控温被PRO-S级品'!$E$2:$BE$10)),0)+IFERROR(SUMPRODUCT(('冬被-S级品'!$B$2:$B$10=$B8)*('冬被-S级品'!$E$1:$AW$1=Y$1)*('冬被-S级品'!$E$2:$AW$10)),0)+IFERROR(SUMPRODUCT(('白止-S级品'!$A$2:$A$26=$B8)*('白止-S级品'!$D$1:$AV$1=Y$1)*('白止-S级品'!$D$2:$AV$26)),0)+IFERROR(SUMPRODUCT(('乐容-S级品'!$A$4:$A$32=$B8)*('乐容-S级品'!$L$3:$CA$3=Y$1)*('乐容-S级品'!$L$4:$CA$32)),0)</f>
      </c>
      <c r="Z8" s="280">
        <f>IFERROR(SUMPRODUCT(('控温被PRO-S级品'!$B$2:$B$10=$B8)*('控温被PRO-S级品'!$E$1:$BE$1=Z$1)*('控温被PRO-S级品'!$E$2:$BE$10)),0)+IFERROR(SUMPRODUCT(('冬被-S级品'!$B$2:$B$10=$B8)*('冬被-S级品'!$E$1:$AW$1=Z$1)*('冬被-S级品'!$E$2:$AW$10)),0)+IFERROR(SUMPRODUCT(('白止-S级品'!$A$2:$A$26=$B8)*('白止-S级品'!$D$1:$AV$1=Z$1)*('白止-S级品'!$D$2:$AV$26)),0)+IFERROR(SUMPRODUCT(('乐容-S级品'!$A$4:$A$32=$B8)*('乐容-S级品'!$L$3:$CA$3=Z$1)*('乐容-S级品'!$L$4:$CA$32)),0)</f>
      </c>
      <c r="AA8" s="280">
        <f>IFERROR(SUMPRODUCT(('控温被PRO-S级品'!$B$2:$B$10=$B8)*('控温被PRO-S级品'!$E$1:$BE$1=AA$1)*('控温被PRO-S级品'!$E$2:$BE$10)),0)+IFERROR(SUMPRODUCT(('冬被-S级品'!$B$2:$B$10=$B8)*('冬被-S级品'!$E$1:$AW$1=AA$1)*('冬被-S级品'!$E$2:$AW$10)),0)+IFERROR(SUMPRODUCT(('白止-S级品'!$A$2:$A$26=$B8)*('白止-S级品'!$D$1:$AV$1=AA$1)*('白止-S级品'!$D$2:$AV$26)),0)+IFERROR(SUMPRODUCT(('乐容-S级品'!$A$4:$A$32=$B8)*('乐容-S级品'!$L$3:$CA$3=AA$1)*('乐容-S级品'!$L$4:$CA$32)),0)</f>
      </c>
      <c r="AB8" s="280">
        <f>IFERROR(SUMPRODUCT(('控温被PRO-S级品'!$B$2:$B$10=$B8)*('控温被PRO-S级品'!$E$1:$BE$1=AB$1)*('控温被PRO-S级品'!$E$2:$BE$10)),0)+IFERROR(SUMPRODUCT(('冬被-S级品'!$B$2:$B$10=$B8)*('冬被-S级品'!$E$1:$AW$1=AB$1)*('冬被-S级品'!$E$2:$AW$10)),0)+IFERROR(SUMPRODUCT(('白止-S级品'!$A$2:$A$26=$B8)*('白止-S级品'!$D$1:$AV$1=AB$1)*('白止-S级品'!$D$2:$AV$26)),0)+IFERROR(SUMPRODUCT(('乐容-S级品'!$A$4:$A$32=$B8)*('乐容-S级品'!$L$3:$CA$3=AB$1)*('乐容-S级品'!$L$4:$CA$32)),0)</f>
      </c>
      <c r="AC8" s="280">
        <f>IFERROR(SUMPRODUCT(('控温被PRO-S级品'!$B$2:$B$10=$B8)*('控温被PRO-S级品'!$E$1:$BE$1=AC$1)*('控温被PRO-S级品'!$E$2:$BE$10)),0)+IFERROR(SUMPRODUCT(('冬被-S级品'!$B$2:$B$10=$B8)*('冬被-S级品'!$E$1:$AW$1=AC$1)*('冬被-S级品'!$E$2:$AW$10)),0)+IFERROR(SUMPRODUCT(('白止-S级品'!$A$2:$A$26=$B8)*('白止-S级品'!$D$1:$AV$1=AC$1)*('白止-S级品'!$D$2:$AV$26)),0)+IFERROR(SUMPRODUCT(('乐容-S级品'!$A$4:$A$32=$B8)*('乐容-S级品'!$L$3:$CA$3=AC$1)*('乐容-S级品'!$L$4:$CA$32)),0)</f>
      </c>
      <c r="AD8" s="280">
        <f>IFERROR(SUMPRODUCT(('控温被PRO-S级品'!$B$2:$B$10=$B8)*('控温被PRO-S级品'!$E$1:$BE$1=AD$1)*('控温被PRO-S级品'!$E$2:$BE$10)),0)+IFERROR(SUMPRODUCT(('冬被-S级品'!$B$2:$B$10=$B8)*('冬被-S级品'!$E$1:$AW$1=AD$1)*('冬被-S级品'!$E$2:$AW$10)),0)+IFERROR(SUMPRODUCT(('白止-S级品'!$A$2:$A$26=$B8)*('白止-S级品'!$D$1:$AV$1=AD$1)*('白止-S级品'!$D$2:$AV$26)),0)+IFERROR(SUMPRODUCT(('乐容-S级品'!$A$4:$A$32=$B8)*('乐容-S级品'!$L$3:$CA$3=AD$1)*('乐容-S级品'!$L$4:$CA$32)),0)</f>
      </c>
      <c r="AE8" s="280">
        <f>IFERROR(SUMPRODUCT(('控温被PRO-S级品'!$B$2:$B$10=$B8)*('控温被PRO-S级品'!$E$1:$BE$1=AE$1)*('控温被PRO-S级品'!$E$2:$BE$10)),0)+IFERROR(SUMPRODUCT(('冬被-S级品'!$B$2:$B$10=$B8)*('冬被-S级品'!$E$1:$AW$1=AE$1)*('冬被-S级品'!$E$2:$AW$10)),0)+IFERROR(SUMPRODUCT(('白止-S级品'!$A$2:$A$26=$B8)*('白止-S级品'!$D$1:$AV$1=AE$1)*('白止-S级品'!$D$2:$AV$26)),0)+IFERROR(SUMPRODUCT(('乐容-S级品'!$A$4:$A$32=$B8)*('乐容-S级品'!$L$3:$CA$3=AE$1)*('乐容-S级品'!$L$4:$CA$32)),0)</f>
      </c>
      <c r="AF8" s="280">
        <f>IFERROR(SUMPRODUCT(('控温被PRO-S级品'!$B$2:$B$10=$B8)*('控温被PRO-S级品'!$E$1:$BE$1=AF$1)*('控温被PRO-S级品'!$E$2:$BE$10)),0)+IFERROR(SUMPRODUCT(('冬被-S级品'!$B$2:$B$10=$B8)*('冬被-S级品'!$E$1:$AW$1=AF$1)*('冬被-S级品'!$E$2:$AW$10)),0)+IFERROR(SUMPRODUCT(('白止-S级品'!$A$2:$A$26=$B8)*('白止-S级品'!$D$1:$AV$1=AF$1)*('白止-S级品'!$D$2:$AV$26)),0)+IFERROR(SUMPRODUCT(('乐容-S级品'!$A$4:$A$32=$B8)*('乐容-S级品'!$L$3:$CA$3=AF$1)*('乐容-S级品'!$L$4:$CA$32)),0)</f>
      </c>
      <c r="AG8" s="280">
        <f>IFERROR(SUMPRODUCT(('控温被PRO-S级品'!$B$2:$B$10=$B8)*('控温被PRO-S级品'!$E$1:$BE$1=AG$1)*('控温被PRO-S级品'!$E$2:$BE$10)),0)+IFERROR(SUMPRODUCT(('冬被-S级品'!$B$2:$B$10=$B8)*('冬被-S级品'!$E$1:$AW$1=AG$1)*('冬被-S级品'!$E$2:$AW$10)),0)+IFERROR(SUMPRODUCT(('白止-S级品'!$A$2:$A$26=$B8)*('白止-S级品'!$D$1:$AV$1=AG$1)*('白止-S级品'!$D$2:$AV$26)),0)+IFERROR(SUMPRODUCT(('乐容-S级品'!$A$4:$A$32=$B8)*('乐容-S级品'!$L$3:$CA$3=AG$1)*('乐容-S级品'!$L$4:$CA$32)),0)</f>
      </c>
      <c r="AH8" s="280">
        <f>IFERROR(SUMPRODUCT(('控温被PRO-S级品'!$B$2:$B$10=$B8)*('控温被PRO-S级品'!$E$1:$BE$1=AH$1)*('控温被PRO-S级品'!$E$2:$BE$10)),0)+IFERROR(SUMPRODUCT(('冬被-S级品'!$B$2:$B$10=$B8)*('冬被-S级品'!$E$1:$AW$1=AH$1)*('冬被-S级品'!$E$2:$AW$10)),0)+IFERROR(SUMPRODUCT(('白止-S级品'!$A$2:$A$26=$B8)*('白止-S级品'!$D$1:$AV$1=AH$1)*('白止-S级品'!$D$2:$AV$26)),0)+IFERROR(SUMPRODUCT(('乐容-S级品'!$A$4:$A$32=$B8)*('乐容-S级品'!$L$3:$CA$3=AH$1)*('乐容-S级品'!$L$4:$CA$32)),0)</f>
      </c>
      <c r="AI8" s="280">
        <f>IFERROR(SUMPRODUCT(('控温被PRO-S级品'!$B$2:$B$10=$B8)*('控温被PRO-S级品'!$E$1:$BE$1=AI$1)*('控温被PRO-S级品'!$E$2:$BE$10)),0)+IFERROR(SUMPRODUCT(('冬被-S级品'!$B$2:$B$10=$B8)*('冬被-S级品'!$E$1:$AW$1=AI$1)*('冬被-S级品'!$E$2:$AW$10)),0)+IFERROR(SUMPRODUCT(('白止-S级品'!$A$2:$A$26=$B8)*('白止-S级品'!$D$1:$AV$1=AI$1)*('白止-S级品'!$D$2:$AV$26)),0)+IFERROR(SUMPRODUCT(('乐容-S级品'!$A$4:$A$32=$B8)*('乐容-S级品'!$L$3:$CA$3=AI$1)*('乐容-S级品'!$L$4:$CA$32)),0)</f>
      </c>
      <c r="AJ8" s="280">
        <f>IFERROR(SUMPRODUCT(('控温被PRO-S级品'!$B$2:$B$10=$B8)*('控温被PRO-S级品'!$E$1:$BE$1=AJ$1)*('控温被PRO-S级品'!$E$2:$BE$10)),0)+IFERROR(SUMPRODUCT(('冬被-S级品'!$B$2:$B$10=$B8)*('冬被-S级品'!$E$1:$AW$1=AJ$1)*('冬被-S级品'!$E$2:$AW$10)),0)+IFERROR(SUMPRODUCT(('白止-S级品'!$A$2:$A$26=$B8)*('白止-S级品'!$D$1:$AV$1=AJ$1)*('白止-S级品'!$D$2:$AV$26)),0)+IFERROR(SUMPRODUCT(('乐容-S级品'!$A$4:$A$32=$B8)*('乐容-S级品'!$L$3:$CA$3=AJ$1)*('乐容-S级品'!$L$4:$CA$32)),0)</f>
      </c>
      <c r="AK8" s="280">
        <f>IFERROR(SUMPRODUCT(('控温被PRO-S级品'!$B$2:$B$10=$B8)*('控温被PRO-S级品'!$E$1:$BE$1=AK$1)*('控温被PRO-S级品'!$E$2:$BE$10)),0)+IFERROR(SUMPRODUCT(('冬被-S级品'!$B$2:$B$10=$B8)*('冬被-S级品'!$E$1:$AW$1=AK$1)*('冬被-S级品'!$E$2:$AW$10)),0)+IFERROR(SUMPRODUCT(('白止-S级品'!$A$2:$A$26=$B8)*('白止-S级品'!$D$1:$AV$1=AK$1)*('白止-S级品'!$D$2:$AV$26)),0)+IFERROR(SUMPRODUCT(('乐容-S级品'!$A$4:$A$32=$B8)*('乐容-S级品'!$L$3:$CA$3=AK$1)*('乐容-S级品'!$L$4:$CA$32)),0)</f>
      </c>
      <c r="AL8" s="280">
        <f>IFERROR(SUMPRODUCT(('控温被PRO-S级品'!$B$2:$B$10=$B8)*('控温被PRO-S级品'!$E$1:$BE$1=AL$1)*('控温被PRO-S级品'!$E$2:$BE$10)),0)+IFERROR(SUMPRODUCT(('冬被-S级品'!$B$2:$B$10=$B8)*('冬被-S级品'!$E$1:$AW$1=AL$1)*('冬被-S级品'!$E$2:$AW$10)),0)+IFERROR(SUMPRODUCT(('白止-S级品'!$A$2:$A$26=$B8)*('白止-S级品'!$D$1:$AV$1=AL$1)*('白止-S级品'!$D$2:$AV$26)),0)+IFERROR(SUMPRODUCT(('乐容-S级品'!$A$4:$A$32=$B8)*('乐容-S级品'!$L$3:$CA$3=AL$1)*('乐容-S级品'!$L$4:$CA$32)),0)</f>
      </c>
      <c r="AM8" s="280">
        <f>IFERROR(SUMPRODUCT(('控温被PRO-S级品'!$B$2:$B$10=$B8)*('控温被PRO-S级品'!$E$1:$BE$1=AM$1)*('控温被PRO-S级品'!$E$2:$BE$10)),0)+IFERROR(SUMPRODUCT(('冬被-S级品'!$B$2:$B$10=$B8)*('冬被-S级品'!$E$1:$AW$1=AM$1)*('冬被-S级品'!$E$2:$AW$10)),0)+IFERROR(SUMPRODUCT(('白止-S级品'!$A$2:$A$26=$B8)*('白止-S级品'!$D$1:$AV$1=AM$1)*('白止-S级品'!$D$2:$AV$26)),0)+IFERROR(SUMPRODUCT(('乐容-S级品'!$A$4:$A$32=$B8)*('乐容-S级品'!$L$3:$CA$3=AM$1)*('乐容-S级品'!$L$4:$CA$32)),0)</f>
      </c>
      <c r="AN8" s="280">
        <f>IFERROR(SUMPRODUCT(('控温被PRO-S级品'!$B$2:$B$10=$B8)*('控温被PRO-S级品'!$E$1:$BE$1=AN$1)*('控温被PRO-S级品'!$E$2:$BE$10)),0)+IFERROR(SUMPRODUCT(('冬被-S级品'!$B$2:$B$10=$B8)*('冬被-S级品'!$E$1:$AW$1=AN$1)*('冬被-S级品'!$E$2:$AW$10)),0)+IFERROR(SUMPRODUCT(('白止-S级品'!$A$2:$A$26=$B8)*('白止-S级品'!$D$1:$AV$1=AN$1)*('白止-S级品'!$D$2:$AV$26)),0)+IFERROR(SUMPRODUCT(('乐容-S级品'!$A$4:$A$32=$B8)*('乐容-S级品'!$L$3:$CA$3=AN$1)*('乐容-S级品'!$L$4:$CA$32)),0)</f>
      </c>
      <c r="AO8" s="280">
        <f>IFERROR(SUMPRODUCT(('控温被PRO-S级品'!$B$2:$B$10=$B8)*('控温被PRO-S级品'!$E$1:$BE$1=AO$1)*('控温被PRO-S级品'!$E$2:$BE$10)),0)+IFERROR(SUMPRODUCT(('冬被-S级品'!$B$2:$B$10=$B8)*('冬被-S级品'!$E$1:$AW$1=AO$1)*('冬被-S级品'!$E$2:$AW$10)),0)+IFERROR(SUMPRODUCT(('白止-S级品'!$A$2:$A$26=$B8)*('白止-S级品'!$D$1:$AV$1=AO$1)*('白止-S级品'!$D$2:$AV$26)),0)+IFERROR(SUMPRODUCT(('乐容-S级品'!$A$4:$A$32=$B8)*('乐容-S级品'!$L$3:$CA$3=AO$1)*('乐容-S级品'!$L$4:$CA$32)),0)</f>
      </c>
      <c r="AP8" s="280">
        <f>IFERROR(SUMPRODUCT(('控温被PRO-S级品'!$B$2:$B$10=$B8)*('控温被PRO-S级品'!$E$1:$BE$1=AP$1)*('控温被PRO-S级品'!$E$2:$BE$10)),0)+IFERROR(SUMPRODUCT(('冬被-S级品'!$B$2:$B$10=$B8)*('冬被-S级品'!$E$1:$AW$1=AP$1)*('冬被-S级品'!$E$2:$AW$10)),0)+IFERROR(SUMPRODUCT(('白止-S级品'!$A$2:$A$26=$B8)*('白止-S级品'!$D$1:$AV$1=AP$1)*('白止-S级品'!$D$2:$AV$26)),0)+IFERROR(SUMPRODUCT(('乐容-S级品'!$A$4:$A$32=$B8)*('乐容-S级品'!$L$3:$CA$3=AP$1)*('乐容-S级品'!$L$4:$CA$32)),0)</f>
      </c>
      <c r="AQ8" s="280">
        <f>IFERROR(SUMPRODUCT(('控温被PRO-S级品'!$B$2:$B$10=$B8)*('控温被PRO-S级品'!$E$1:$BE$1=AQ$1)*('控温被PRO-S级品'!$E$2:$BE$10)),0)+IFERROR(SUMPRODUCT(('冬被-S级品'!$B$2:$B$10=$B8)*('冬被-S级品'!$E$1:$AW$1=AQ$1)*('冬被-S级品'!$E$2:$AW$10)),0)+IFERROR(SUMPRODUCT(('白止-S级品'!$A$2:$A$26=$B8)*('白止-S级品'!$D$1:$AV$1=AQ$1)*('白止-S级品'!$D$2:$AV$26)),0)+IFERROR(SUMPRODUCT(('乐容-S级品'!$A$4:$A$32=$B8)*('乐容-S级品'!$L$3:$CA$3=AQ$1)*('乐容-S级品'!$L$4:$CA$32)),0)</f>
      </c>
      <c r="AR8" s="280">
        <f>IFERROR(SUMPRODUCT(('控温被PRO-S级品'!$B$2:$B$10=$B8)*('控温被PRO-S级品'!$E$1:$BE$1=AR$1)*('控温被PRO-S级品'!$E$2:$BE$10)),0)+IFERROR(SUMPRODUCT(('冬被-S级品'!$B$2:$B$10=$B8)*('冬被-S级品'!$E$1:$AW$1=AR$1)*('冬被-S级品'!$E$2:$AW$10)),0)+IFERROR(SUMPRODUCT(('白止-S级品'!$A$2:$A$26=$B8)*('白止-S级品'!$D$1:$AV$1=AR$1)*('白止-S级品'!$D$2:$AV$26)),0)+IFERROR(SUMPRODUCT(('乐容-S级品'!$A$4:$A$32=$B8)*('乐容-S级品'!$L$3:$CA$3=AR$1)*('乐容-S级品'!$L$4:$CA$32)),0)</f>
      </c>
      <c r="AS8" s="280">
        <f>IFERROR(SUMPRODUCT(('控温被PRO-S级品'!$B$2:$B$10=$B8)*('控温被PRO-S级品'!$E$1:$BE$1=AS$1)*('控温被PRO-S级品'!$E$2:$BE$10)),0)+IFERROR(SUMPRODUCT(('冬被-S级品'!$B$2:$B$10=$B8)*('冬被-S级品'!$E$1:$AW$1=AS$1)*('冬被-S级品'!$E$2:$AW$10)),0)+IFERROR(SUMPRODUCT(('白止-S级品'!$A$2:$A$26=$B8)*('白止-S级品'!$D$1:$AV$1=AS$1)*('白止-S级品'!$D$2:$AV$26)),0)+IFERROR(SUMPRODUCT(('乐容-S级品'!$A$4:$A$32=$B8)*('乐容-S级品'!$L$3:$CA$3=AS$1)*('乐容-S级品'!$L$4:$CA$32)),0)</f>
      </c>
      <c r="AT8" s="280">
        <f>IFERROR(SUMPRODUCT(('控温被PRO-S级品'!$B$2:$B$10=$B8)*('控温被PRO-S级品'!$E$1:$BE$1=AT$1)*('控温被PRO-S级品'!$E$2:$BE$10)),0)+IFERROR(SUMPRODUCT(('冬被-S级品'!$B$2:$B$10=$B8)*('冬被-S级品'!$E$1:$AW$1=AT$1)*('冬被-S级品'!$E$2:$AW$10)),0)+IFERROR(SUMPRODUCT(('白止-S级品'!$A$2:$A$26=$B8)*('白止-S级品'!$D$1:$AV$1=AT$1)*('白止-S级品'!$D$2:$AV$26)),0)+IFERROR(SUMPRODUCT(('乐容-S级品'!$A$4:$A$32=$B8)*('乐容-S级品'!$L$3:$CA$3=AT$1)*('乐容-S级品'!$L$4:$CA$32)),0)</f>
      </c>
      <c r="AU8" s="280">
        <f>IFERROR(SUMPRODUCT(('控温被PRO-S级品'!$B$2:$B$10=$B8)*('控温被PRO-S级品'!$E$1:$BE$1=AU$1)*('控温被PRO-S级品'!$E$2:$BE$10)),0)+IFERROR(SUMPRODUCT(('冬被-S级品'!$B$2:$B$10=$B8)*('冬被-S级品'!$E$1:$AW$1=AU$1)*('冬被-S级品'!$E$2:$AW$10)),0)+IFERROR(SUMPRODUCT(('白止-S级品'!$A$2:$A$26=$B8)*('白止-S级品'!$D$1:$AV$1=AU$1)*('白止-S级品'!$D$2:$AV$26)),0)+IFERROR(SUMPRODUCT(('乐容-S级品'!$A$4:$A$32=$B8)*('乐容-S级品'!$L$3:$CA$3=AU$1)*('乐容-S级品'!$L$4:$CA$32)),0)</f>
      </c>
      <c r="AV8" s="280">
        <f>IFERROR(SUMPRODUCT(('控温被PRO-S级品'!$B$2:$B$10=$B8)*('控温被PRO-S级品'!$E$1:$BE$1=AV$1)*('控温被PRO-S级品'!$E$2:$BE$10)),0)+IFERROR(SUMPRODUCT(('冬被-S级品'!$B$2:$B$10=$B8)*('冬被-S级品'!$E$1:$AW$1=AV$1)*('冬被-S级品'!$E$2:$AW$10)),0)+IFERROR(SUMPRODUCT(('白止-S级品'!$A$2:$A$26=$B8)*('白止-S级品'!$D$1:$AV$1=AV$1)*('白止-S级品'!$D$2:$AV$26)),0)+IFERROR(SUMPRODUCT(('乐容-S级品'!$A$4:$A$32=$B8)*('乐容-S级品'!$L$3:$CA$3=AV$1)*('乐容-S级品'!$L$4:$CA$32)),0)</f>
      </c>
      <c r="AW8" s="280">
        <f>IFERROR(SUMPRODUCT(('控温被PRO-S级品'!$B$2:$B$10=$B8)*('控温被PRO-S级品'!$E$1:$BE$1=AW$1)*('控温被PRO-S级品'!$E$2:$BE$10)),0)+IFERROR(SUMPRODUCT(('冬被-S级品'!$B$2:$B$10=$B8)*('冬被-S级品'!$E$1:$AW$1=AW$1)*('冬被-S级品'!$E$2:$AW$10)),0)+IFERROR(SUMPRODUCT(('白止-S级品'!$A$2:$A$26=$B8)*('白止-S级品'!$D$1:$AV$1=AW$1)*('白止-S级品'!$D$2:$AV$26)),0)+IFERROR(SUMPRODUCT(('乐容-S级品'!$A$4:$A$32=$B8)*('乐容-S级品'!$L$3:$CA$3=AW$1)*('乐容-S级品'!$L$4:$CA$32)),0)</f>
      </c>
      <c r="AX8" s="280">
        <f>IFERROR(SUMPRODUCT(('控温被PRO-S级品'!$B$2:$B$10=$B8)*('控温被PRO-S级品'!$E$1:$BE$1=AX$1)*('控温被PRO-S级品'!$E$2:$BE$10)),0)+IFERROR(SUMPRODUCT(('冬被-S级品'!$B$2:$B$10=$B8)*('冬被-S级品'!$E$1:$AW$1=AX$1)*('冬被-S级品'!$E$2:$AW$10)),0)+IFERROR(SUMPRODUCT(('白止-S级品'!$A$2:$A$26=$B8)*('白止-S级品'!$D$1:$AV$1=AX$1)*('白止-S级品'!$D$2:$AV$26)),0)+IFERROR(SUMPRODUCT(('乐容-S级品'!$A$4:$A$32=$B8)*('乐容-S级品'!$L$3:$CA$3=AX$1)*('乐容-S级品'!$L$4:$CA$32)),0)</f>
      </c>
      <c r="AY8" s="280">
        <f>IFERROR(SUMPRODUCT(('控温被PRO-S级品'!$B$2:$B$10=$B8)*('控温被PRO-S级品'!$E$1:$BE$1=AY$1)*('控温被PRO-S级品'!$E$2:$BE$10)),0)+IFERROR(SUMPRODUCT(('冬被-S级品'!$B$2:$B$10=$B8)*('冬被-S级品'!$E$1:$AW$1=AY$1)*('冬被-S级品'!$E$2:$AW$10)),0)+IFERROR(SUMPRODUCT(('白止-S级品'!$A$2:$A$26=$B8)*('白止-S级品'!$D$1:$AV$1=AY$1)*('白止-S级品'!$D$2:$AV$26)),0)+IFERROR(SUMPRODUCT(('乐容-S级品'!$A$4:$A$32=$B8)*('乐容-S级品'!$L$3:$CA$3=AY$1)*('乐容-S级品'!$L$4:$CA$32)),0)</f>
      </c>
      <c r="AZ8" s="280">
        <f>IFERROR(SUMPRODUCT(('控温被PRO-S级品'!$B$2:$B$10=$B8)*('控温被PRO-S级品'!$E$1:$BE$1=AZ$1)*('控温被PRO-S级品'!$E$2:$BE$10)),0)+IFERROR(SUMPRODUCT(('冬被-S级品'!$B$2:$B$10=$B8)*('冬被-S级品'!$E$1:$AW$1=AZ$1)*('冬被-S级品'!$E$2:$AW$10)),0)+IFERROR(SUMPRODUCT(('白止-S级品'!$A$2:$A$26=$B8)*('白止-S级品'!$D$1:$AV$1=AZ$1)*('白止-S级品'!$D$2:$AV$26)),0)+IFERROR(SUMPRODUCT(('乐容-S级品'!$A$4:$A$32=$B8)*('乐容-S级品'!$L$3:$CA$3=AZ$1)*('乐容-S级品'!$L$4:$CA$32)),0)</f>
      </c>
      <c r="BA8" s="280">
        <f>IFERROR(SUMPRODUCT(('控温被PRO-S级品'!$B$2:$B$10=$B8)*('控温被PRO-S级品'!$E$1:$BE$1=BA$1)*('控温被PRO-S级品'!$E$2:$BE$10)),0)+IFERROR(SUMPRODUCT(('冬被-S级品'!$B$2:$B$10=$B8)*('冬被-S级品'!$E$1:$AW$1=BA$1)*('冬被-S级品'!$E$2:$AW$10)),0)+IFERROR(SUMPRODUCT(('白止-S级品'!$A$2:$A$26=$B8)*('白止-S级品'!$D$1:$AV$1=BA$1)*('白止-S级品'!$D$2:$AV$26)),0)+IFERROR(SUMPRODUCT(('乐容-S级品'!$A$4:$A$32=$B8)*('乐容-S级品'!$L$3:$CA$3=BA$1)*('乐容-S级品'!$L$4:$CA$32)),0)</f>
      </c>
      <c r="BB8" s="280">
        <f>IFERROR(SUMPRODUCT(('控温被PRO-S级品'!$B$2:$B$10=$B8)*('控温被PRO-S级品'!$E$1:$BE$1=BB$1)*('控温被PRO-S级品'!$E$2:$BE$10)),0)+IFERROR(SUMPRODUCT(('冬被-S级品'!$B$2:$B$10=$B8)*('冬被-S级品'!$E$1:$AW$1=BB$1)*('冬被-S级品'!$E$2:$AW$10)),0)+IFERROR(SUMPRODUCT(('白止-S级品'!$A$2:$A$26=$B8)*('白止-S级品'!$D$1:$AV$1=BB$1)*('白止-S级品'!$D$2:$AV$26)),0)+IFERROR(SUMPRODUCT(('乐容-S级品'!$A$4:$A$32=$B8)*('乐容-S级品'!$L$3:$CA$3=BB$1)*('乐容-S级品'!$L$4:$CA$32)),0)</f>
      </c>
      <c r="BC8" s="280">
        <f>IFERROR(SUMPRODUCT(('控温被PRO-S级品'!$B$2:$B$10=$B8)*('控温被PRO-S级品'!$E$1:$BE$1=BC$1)*('控温被PRO-S级品'!$E$2:$BE$10)),0)+IFERROR(SUMPRODUCT(('冬被-S级品'!$B$2:$B$10=$B8)*('冬被-S级品'!$E$1:$AW$1=BC$1)*('冬被-S级品'!$E$2:$AW$10)),0)+IFERROR(SUMPRODUCT(('白止-S级品'!$A$2:$A$26=$B8)*('白止-S级品'!$D$1:$AV$1=BC$1)*('白止-S级品'!$D$2:$AV$26)),0)+IFERROR(SUMPRODUCT(('乐容-S级品'!$A$4:$A$32=$B8)*('乐容-S级品'!$L$3:$CA$3=BC$1)*('乐容-S级品'!$L$4:$CA$32)),0)</f>
      </c>
      <c r="BD8" s="280">
        <f>IFERROR(SUMPRODUCT(('控温被PRO-S级品'!$B$2:$B$10=$B8)*('控温被PRO-S级品'!$E$1:$BE$1=BD$1)*('控温被PRO-S级品'!$E$2:$BE$10)),0)+IFERROR(SUMPRODUCT(('冬被-S级品'!$B$2:$B$10=$B8)*('冬被-S级品'!$E$1:$AW$1=BD$1)*('冬被-S级品'!$E$2:$AW$10)),0)+IFERROR(SUMPRODUCT(('白止-S级品'!$A$2:$A$26=$B8)*('白止-S级品'!$D$1:$AV$1=BD$1)*('白止-S级品'!$D$2:$AV$26)),0)+IFERROR(SUMPRODUCT(('乐容-S级品'!$A$4:$A$32=$B8)*('乐容-S级品'!$L$3:$CA$3=BD$1)*('乐容-S级品'!$L$4:$CA$32)),0)</f>
      </c>
      <c r="BE8" s="280">
        <f>IFERROR(SUMPRODUCT(('控温被PRO-S级品'!$B$2:$B$10=$B8)*('控温被PRO-S级品'!$E$1:$BE$1=BE$1)*('控温被PRO-S级品'!$E$2:$BE$10)),0)+IFERROR(SUMPRODUCT(('冬被-S级品'!$B$2:$B$10=$B8)*('冬被-S级品'!$E$1:$AW$1=BE$1)*('冬被-S级品'!$E$2:$AW$10)),0)+IFERROR(SUMPRODUCT(('白止-S级品'!$A$2:$A$26=$B8)*('白止-S级品'!$D$1:$AV$1=BE$1)*('白止-S级品'!$D$2:$AV$26)),0)+IFERROR(SUMPRODUCT(('乐容-S级品'!$A$4:$A$32=$B8)*('乐容-S级品'!$L$3:$CA$3=BE$1)*('乐容-S级品'!$L$4:$CA$32)),0)</f>
      </c>
      <c r="BF8" s="280">
        <f>IFERROR(SUMPRODUCT(('控温被PRO-S级品'!$B$2:$B$10=$B8)*('控温被PRO-S级品'!$E$1:$BE$1=BF$1)*('控温被PRO-S级品'!$E$2:$BE$10)),0)+IFERROR(SUMPRODUCT(('冬被-S级品'!$B$2:$B$10=$B8)*('冬被-S级品'!$E$1:$AW$1=BF$1)*('冬被-S级品'!$E$2:$AW$10)),0)+IFERROR(SUMPRODUCT(('白止-S级品'!$A$2:$A$26=$B8)*('白止-S级品'!$D$1:$AV$1=BF$1)*('白止-S级品'!$D$2:$AV$26)),0)+IFERROR(SUMPRODUCT(('乐容-S级品'!$A$4:$A$32=$B8)*('乐容-S级品'!$L$3:$CA$3=BF$1)*('乐容-S级品'!$L$4:$CA$32)),0)</f>
      </c>
      <c r="BG8" s="280">
        <f>IFERROR(SUMPRODUCT(('控温被PRO-S级品'!$B$2:$B$10=$B8)*('控温被PRO-S级品'!$E$1:$BE$1=BG$1)*('控温被PRO-S级品'!$E$2:$BE$10)),0)+IFERROR(SUMPRODUCT(('冬被-S级品'!$B$2:$B$10=$B8)*('冬被-S级品'!$E$1:$AW$1=BG$1)*('冬被-S级品'!$E$2:$AW$10)),0)+IFERROR(SUMPRODUCT(('白止-S级品'!$A$2:$A$26=$B8)*('白止-S级品'!$D$1:$AV$1=BG$1)*('白止-S级品'!$D$2:$AV$26)),0)+IFERROR(SUMPRODUCT(('乐容-S级品'!$A$4:$A$32=$B8)*('乐容-S级品'!$L$3:$CA$3=BG$1)*('乐容-S级品'!$L$4:$CA$32)),0)</f>
      </c>
      <c r="BH8" s="280">
        <f>IFERROR(SUMPRODUCT(('控温被PRO-S级品'!$B$2:$B$10=$B8)*('控温被PRO-S级品'!$E$1:$BE$1=BH$1)*('控温被PRO-S级品'!$E$2:$BE$10)),0)+IFERROR(SUMPRODUCT(('冬被-S级品'!$B$2:$B$10=$B8)*('冬被-S级品'!$E$1:$AW$1=BH$1)*('冬被-S级品'!$E$2:$AW$10)),0)+IFERROR(SUMPRODUCT(('白止-S级品'!$A$2:$A$26=$B8)*('白止-S级品'!$D$1:$AV$1=BH$1)*('白止-S级品'!$D$2:$AV$26)),0)+IFERROR(SUMPRODUCT(('乐容-S级品'!$A$4:$A$32=$B8)*('乐容-S级品'!$L$3:$CA$3=BH$1)*('乐容-S级品'!$L$4:$CA$32)),0)</f>
      </c>
      <c r="BI8" s="280">
        <f>IFERROR(SUMPRODUCT(('控温被PRO-S级品'!$B$2:$B$10=$B8)*('控温被PRO-S级品'!$E$1:$BE$1=BI$1)*('控温被PRO-S级品'!$E$2:$BE$10)),0)+IFERROR(SUMPRODUCT(('冬被-S级品'!$B$2:$B$10=$B8)*('冬被-S级品'!$E$1:$AW$1=BI$1)*('冬被-S级品'!$E$2:$AW$10)),0)+IFERROR(SUMPRODUCT(('白止-S级品'!$A$2:$A$26=$B8)*('白止-S级品'!$D$1:$AV$1=BI$1)*('白止-S级品'!$D$2:$AV$26)),0)+IFERROR(SUMPRODUCT(('乐容-S级品'!$A$4:$A$32=$B8)*('乐容-S级品'!$L$3:$CA$3=BI$1)*('乐容-S级品'!$L$4:$CA$32)),0)</f>
      </c>
      <c r="BJ8" s="280">
        <f>IFERROR(SUMPRODUCT(('控温被PRO-S级品'!$B$2:$B$10=$B8)*('控温被PRO-S级品'!$E$1:$BE$1=BJ$1)*('控温被PRO-S级品'!$E$2:$BE$10)),0)+IFERROR(SUMPRODUCT(('冬被-S级品'!$B$2:$B$10=$B8)*('冬被-S级品'!$E$1:$AW$1=BJ$1)*('冬被-S级品'!$E$2:$AW$10)),0)+IFERROR(SUMPRODUCT(('白止-S级品'!$A$2:$A$26=$B8)*('白止-S级品'!$D$1:$AV$1=BJ$1)*('白止-S级品'!$D$2:$AV$26)),0)+IFERROR(SUMPRODUCT(('乐容-S级品'!$A$4:$A$32=$B8)*('乐容-S级品'!$L$3:$CA$3=BJ$1)*('乐容-S级品'!$L$4:$CA$32)),0)</f>
      </c>
      <c r="BK8" s="280">
        <f>IFERROR(SUMPRODUCT(('控温被PRO-S级品'!$B$2:$B$10=$B8)*('控温被PRO-S级品'!$E$1:$BE$1=BK$1)*('控温被PRO-S级品'!$E$2:$BE$10)),0)+IFERROR(SUMPRODUCT(('冬被-S级品'!$B$2:$B$10=$B8)*('冬被-S级品'!$E$1:$AW$1=BK$1)*('冬被-S级品'!$E$2:$AW$10)),0)+IFERROR(SUMPRODUCT(('白止-S级品'!$A$2:$A$26=$B8)*('白止-S级品'!$D$1:$AV$1=BK$1)*('白止-S级品'!$D$2:$AV$26)),0)+IFERROR(SUMPRODUCT(('乐容-S级品'!$A$4:$A$32=$B8)*('乐容-S级品'!$L$3:$CA$3=BK$1)*('乐容-S级品'!$L$4:$CA$32)),0)</f>
      </c>
      <c r="BL8" s="280">
        <f>IFERROR(SUMPRODUCT(('控温被PRO-S级品'!$B$2:$B$10=$B8)*('控温被PRO-S级品'!$E$1:$BE$1=BL$1)*('控温被PRO-S级品'!$E$2:$BE$10)),0)+IFERROR(SUMPRODUCT(('冬被-S级品'!$B$2:$B$10=$B8)*('冬被-S级品'!$E$1:$AW$1=BL$1)*('冬被-S级品'!$E$2:$AW$10)),0)+IFERROR(SUMPRODUCT(('白止-S级品'!$A$2:$A$26=$B8)*('白止-S级品'!$D$1:$AV$1=BL$1)*('白止-S级品'!$D$2:$AV$26)),0)+IFERROR(SUMPRODUCT(('乐容-S级品'!$A$4:$A$32=$B8)*('乐容-S级品'!$L$3:$CA$3=BL$1)*('乐容-S级品'!$L$4:$CA$32)),0)</f>
      </c>
      <c r="BM8" s="280">
        <f>IFERROR(SUMPRODUCT(('控温被PRO-S级品'!$B$2:$B$10=$B8)*('控温被PRO-S级品'!$E$1:$BE$1=BM$1)*('控温被PRO-S级品'!$E$2:$BE$10)),0)+IFERROR(SUMPRODUCT(('冬被-S级品'!$B$2:$B$10=$B8)*('冬被-S级品'!$E$1:$AW$1=BM$1)*('冬被-S级品'!$E$2:$AW$10)),0)+IFERROR(SUMPRODUCT(('白止-S级品'!$A$2:$A$26=$B8)*('白止-S级品'!$D$1:$AV$1=BM$1)*('白止-S级品'!$D$2:$AV$26)),0)+IFERROR(SUMPRODUCT(('乐容-S级品'!$A$4:$A$32=$B8)*('乐容-S级品'!$L$3:$CA$3=BM$1)*('乐容-S级品'!$L$4:$CA$32)),0)</f>
      </c>
      <c r="BN8" s="280">
        <f>IFERROR(SUMPRODUCT(('控温被PRO-S级品'!$B$2:$B$10=$B8)*('控温被PRO-S级品'!$E$1:$BE$1=BN$1)*('控温被PRO-S级品'!$E$2:$BE$10)),0)+IFERROR(SUMPRODUCT(('冬被-S级品'!$B$2:$B$10=$B8)*('冬被-S级品'!$E$1:$AW$1=BN$1)*('冬被-S级品'!$E$2:$AW$10)),0)+IFERROR(SUMPRODUCT(('白止-S级品'!$A$2:$A$26=$B8)*('白止-S级品'!$D$1:$AV$1=BN$1)*('白止-S级品'!$D$2:$AV$26)),0)+IFERROR(SUMPRODUCT(('乐容-S级品'!$A$4:$A$32=$B8)*('乐容-S级品'!$L$3:$CA$3=BN$1)*('乐容-S级品'!$L$4:$CA$32)),0)</f>
      </c>
      <c r="BO8" s="280">
        <f>IFERROR(SUMPRODUCT(('控温被PRO-S级品'!$B$2:$B$10=$B8)*('控温被PRO-S级品'!$E$1:$BE$1=BO$1)*('控温被PRO-S级品'!$E$2:$BE$10)),0)+IFERROR(SUMPRODUCT(('冬被-S级品'!$B$2:$B$10=$B8)*('冬被-S级品'!$E$1:$AW$1=BO$1)*('冬被-S级品'!$E$2:$AW$10)),0)+IFERROR(SUMPRODUCT(('白止-S级品'!$A$2:$A$26=$B8)*('白止-S级品'!$D$1:$AV$1=BO$1)*('白止-S级品'!$D$2:$AV$26)),0)+IFERROR(SUMPRODUCT(('乐容-S级品'!$A$4:$A$32=$B8)*('乐容-S级品'!$L$3:$CA$3=BO$1)*('乐容-S级品'!$L$4:$CA$32)),0)</f>
      </c>
      <c r="BP8" s="280">
        <f>IFERROR(SUMPRODUCT(('控温被PRO-S级品'!$B$2:$B$10=$B8)*('控温被PRO-S级品'!$E$1:$BE$1=BP$1)*('控温被PRO-S级品'!$E$2:$BE$10)),0)+IFERROR(SUMPRODUCT(('冬被-S级品'!$B$2:$B$10=$B8)*('冬被-S级品'!$E$1:$AW$1=BP$1)*('冬被-S级品'!$E$2:$AW$10)),0)+IFERROR(SUMPRODUCT(('白止-S级品'!$A$2:$A$26=$B8)*('白止-S级品'!$D$1:$AV$1=BP$1)*('白止-S级品'!$D$2:$AV$26)),0)+IFERROR(SUMPRODUCT(('乐容-S级品'!$A$4:$A$32=$B8)*('乐容-S级品'!$L$3:$CA$3=BP$1)*('乐容-S级品'!$L$4:$CA$32)),0)</f>
      </c>
      <c r="BQ8" s="280">
        <f>IFERROR(SUMPRODUCT(('控温被PRO-S级品'!$B$2:$B$10=$B8)*('控温被PRO-S级品'!$E$1:$BE$1=BQ$1)*('控温被PRO-S级品'!$E$2:$BE$10)),0)+IFERROR(SUMPRODUCT(('冬被-S级品'!$B$2:$B$10=$B8)*('冬被-S级品'!$E$1:$AW$1=BQ$1)*('冬被-S级品'!$E$2:$AW$10)),0)+IFERROR(SUMPRODUCT(('白止-S级品'!$A$2:$A$26=$B8)*('白止-S级品'!$D$1:$AV$1=BQ$1)*('白止-S级品'!$D$2:$AV$26)),0)+IFERROR(SUMPRODUCT(('乐容-S级品'!$A$4:$A$32=$B8)*('乐容-S级品'!$L$3:$CA$3=BQ$1)*('乐容-S级品'!$L$4:$CA$32)),0)</f>
      </c>
      <c r="BR8" s="280">
        <f>IFERROR(SUMPRODUCT(('控温被PRO-S级品'!$B$2:$B$10=$B8)*('控温被PRO-S级品'!$E$1:$BE$1=BR$1)*('控温被PRO-S级品'!$E$2:$BE$10)),0)+IFERROR(SUMPRODUCT(('冬被-S级品'!$B$2:$B$10=$B8)*('冬被-S级品'!$E$1:$AW$1=BR$1)*('冬被-S级品'!$E$2:$AW$10)),0)+IFERROR(SUMPRODUCT(('白止-S级品'!$A$2:$A$26=$B8)*('白止-S级品'!$D$1:$AV$1=BR$1)*('白止-S级品'!$D$2:$AV$26)),0)+IFERROR(SUMPRODUCT(('乐容-S级品'!$A$4:$A$32=$B8)*('乐容-S级品'!$L$3:$CA$3=BR$1)*('乐容-S级品'!$L$4:$CA$32)),0)</f>
      </c>
      <c r="BS8" s="280">
        <f>IFERROR(SUMPRODUCT(('控温被PRO-S级品'!$B$2:$B$10=$B8)*('控温被PRO-S级品'!$E$1:$BE$1=BS$1)*('控温被PRO-S级品'!$E$2:$BE$10)),0)+IFERROR(SUMPRODUCT(('冬被-S级品'!$B$2:$B$10=$B8)*('冬被-S级品'!$E$1:$AW$1=BS$1)*('冬被-S级品'!$E$2:$AW$10)),0)+IFERROR(SUMPRODUCT(('白止-S级品'!$A$2:$A$26=$B8)*('白止-S级品'!$D$1:$AV$1=BS$1)*('白止-S级品'!$D$2:$AV$26)),0)+IFERROR(SUMPRODUCT(('乐容-S级品'!$A$4:$A$32=$B8)*('乐容-S级品'!$L$3:$CA$3=BS$1)*('乐容-S级品'!$L$4:$CA$32)),0)</f>
      </c>
      <c r="BT8" s="280">
        <f>IFERROR(SUMPRODUCT(('控温被PRO-S级品'!$B$2:$B$10=$B8)*('控温被PRO-S级品'!$E$1:$BE$1=BT$1)*('控温被PRO-S级品'!$E$2:$BE$10)),0)+IFERROR(SUMPRODUCT(('冬被-S级品'!$B$2:$B$10=$B8)*('冬被-S级品'!$E$1:$AW$1=BT$1)*('冬被-S级品'!$E$2:$AW$10)),0)+IFERROR(SUMPRODUCT(('白止-S级品'!$A$2:$A$26=$B8)*('白止-S级品'!$D$1:$AV$1=BT$1)*('白止-S级品'!$D$2:$AV$26)),0)+IFERROR(SUMPRODUCT(('乐容-S级品'!$A$4:$A$32=$B8)*('乐容-S级品'!$L$3:$CA$3=BT$1)*('乐容-S级品'!$L$4:$CA$32)),0)</f>
      </c>
      <c r="BU8" s="280">
        <f>IFERROR(SUMPRODUCT(('控温被PRO-S级品'!$B$2:$B$10=$B8)*('控温被PRO-S级品'!$E$1:$BE$1=BU$1)*('控温被PRO-S级品'!$E$2:$BE$10)),0)+IFERROR(SUMPRODUCT(('冬被-S级品'!$B$2:$B$10=$B8)*('冬被-S级品'!$E$1:$AW$1=BU$1)*('冬被-S级品'!$E$2:$AW$10)),0)+IFERROR(SUMPRODUCT(('白止-S级品'!$A$2:$A$26=$B8)*('白止-S级品'!$D$1:$AV$1=BU$1)*('白止-S级品'!$D$2:$AV$26)),0)+IFERROR(SUMPRODUCT(('乐容-S级品'!$A$4:$A$32=$B8)*('乐容-S级品'!$L$3:$CA$3=BU$1)*('乐容-S级品'!$L$4:$CA$32)),0)</f>
      </c>
      <c r="BV8" s="280">
        <f>IFERROR(SUMPRODUCT(('控温被PRO-S级品'!$B$2:$B$10=$B8)*('控温被PRO-S级品'!$E$1:$BE$1=BV$1)*('控温被PRO-S级品'!$E$2:$BE$10)),0)+IFERROR(SUMPRODUCT(('冬被-S级品'!$B$2:$B$10=$B8)*('冬被-S级品'!$E$1:$AW$1=BV$1)*('冬被-S级品'!$E$2:$AW$10)),0)+IFERROR(SUMPRODUCT(('白止-S级品'!$A$2:$A$26=$B8)*('白止-S级品'!$D$1:$AV$1=BV$1)*('白止-S级品'!$D$2:$AV$26)),0)+IFERROR(SUMPRODUCT(('乐容-S级品'!$A$4:$A$32=$B8)*('乐容-S级品'!$L$3:$CA$3=BV$1)*('乐容-S级品'!$L$4:$CA$32)),0)</f>
      </c>
      <c r="BW8" s="280">
        <f>IFERROR(SUMPRODUCT(('控温被PRO-S级品'!$B$2:$B$10=$B8)*('控温被PRO-S级品'!$E$1:$BE$1=BW$1)*('控温被PRO-S级品'!$E$2:$BE$10)),0)+IFERROR(SUMPRODUCT(('冬被-S级品'!$B$2:$B$10=$B8)*('冬被-S级品'!$E$1:$AW$1=BW$1)*('冬被-S级品'!$E$2:$AW$10)),0)+IFERROR(SUMPRODUCT(('白止-S级品'!$A$2:$A$26=$B8)*('白止-S级品'!$D$1:$AV$1=BW$1)*('白止-S级品'!$D$2:$AV$26)),0)+IFERROR(SUMPRODUCT(('乐容-S级品'!$A$4:$A$32=$B8)*('乐容-S级品'!$L$3:$CA$3=BW$1)*('乐容-S级品'!$L$4:$CA$32)),0)</f>
      </c>
      <c r="BX8" s="280">
        <f>IFERROR(SUMPRODUCT(('控温被PRO-S级品'!$B$2:$B$10=$B8)*('控温被PRO-S级品'!$E$1:$BE$1=BX$1)*('控温被PRO-S级品'!$E$2:$BE$10)),0)+IFERROR(SUMPRODUCT(('冬被-S级品'!$B$2:$B$10=$B8)*('冬被-S级品'!$E$1:$AW$1=BX$1)*('冬被-S级品'!$E$2:$AW$10)),0)+IFERROR(SUMPRODUCT(('白止-S级品'!$A$2:$A$26=$B8)*('白止-S级品'!$D$1:$AV$1=BX$1)*('白止-S级品'!$D$2:$AV$26)),0)+IFERROR(SUMPRODUCT(('乐容-S级品'!$A$4:$A$32=$B8)*('乐容-S级品'!$L$3:$CA$3=BX$1)*('乐容-S级品'!$L$4:$CA$32)),0)</f>
      </c>
      <c r="BY8" s="280">
        <f>IFERROR(SUMPRODUCT(('控温被PRO-S级品'!$B$2:$B$10=$B8)*('控温被PRO-S级品'!$E$1:$BE$1=BY$1)*('控温被PRO-S级品'!$E$2:$BE$10)),0)+IFERROR(SUMPRODUCT(('冬被-S级品'!$B$2:$B$10=$B8)*('冬被-S级品'!$E$1:$AW$1=BY$1)*('冬被-S级品'!$E$2:$AW$10)),0)+IFERROR(SUMPRODUCT(('白止-S级品'!$A$2:$A$26=$B8)*('白止-S级品'!$D$1:$AV$1=BY$1)*('白止-S级品'!$D$2:$AV$26)),0)+IFERROR(SUMPRODUCT(('乐容-S级品'!$A$4:$A$32=$B8)*('乐容-S级品'!$L$3:$CA$3=BY$1)*('乐容-S级品'!$L$4:$CA$32)),0)</f>
      </c>
      <c r="BZ8" s="280">
        <f>IFERROR(SUMPRODUCT(('控温被PRO-S级品'!$B$2:$B$10=$B8)*('控温被PRO-S级品'!$E$1:$BE$1=BZ$1)*('控温被PRO-S级品'!$E$2:$BE$10)),0)+IFERROR(SUMPRODUCT(('冬被-S级品'!$B$2:$B$10=$B8)*('冬被-S级品'!$E$1:$AW$1=BZ$1)*('冬被-S级品'!$E$2:$AW$10)),0)+IFERROR(SUMPRODUCT(('白止-S级品'!$A$2:$A$26=$B8)*('白止-S级品'!$D$1:$AV$1=BZ$1)*('白止-S级品'!$D$2:$AV$26)),0)+IFERROR(SUMPRODUCT(('乐容-S级品'!$A$4:$A$32=$B8)*('乐容-S级品'!$L$3:$CA$3=BZ$1)*('乐容-S级品'!$L$4:$CA$32)),0)</f>
      </c>
      <c r="CA8" s="280">
        <f>IFERROR(SUMPRODUCT(('控温被PRO-S级品'!$B$2:$B$10=$B8)*('控温被PRO-S级品'!$E$1:$BE$1=CA$1)*('控温被PRO-S级品'!$E$2:$BE$10)),0)+IFERROR(SUMPRODUCT(('冬被-S级品'!$B$2:$B$10=$B8)*('冬被-S级品'!$E$1:$AW$1=CA$1)*('冬被-S级品'!$E$2:$AW$10)),0)+IFERROR(SUMPRODUCT(('白止-S级品'!$A$2:$A$26=$B8)*('白止-S级品'!$D$1:$AV$1=CA$1)*('白止-S级品'!$D$2:$AV$26)),0)+IFERROR(SUMPRODUCT(('乐容-S级品'!$A$4:$A$32=$B8)*('乐容-S级品'!$L$3:$CA$3=CA$1)*('乐容-S级品'!$L$4:$CA$32)),0)</f>
      </c>
      <c r="CB8" s="280">
        <f>IFERROR(SUMPRODUCT(('控温被PRO-S级品'!$B$2:$B$10=$B8)*('控温被PRO-S级品'!$E$1:$BE$1=CB$1)*('控温被PRO-S级品'!$E$2:$BE$10)),0)+IFERROR(SUMPRODUCT(('冬被-S级品'!$B$2:$B$10=$B8)*('冬被-S级品'!$E$1:$AW$1=CB$1)*('冬被-S级品'!$E$2:$AW$10)),0)+IFERROR(SUMPRODUCT(('白止-S级品'!$A$2:$A$26=$B8)*('白止-S级品'!$D$1:$AV$1=CB$1)*('白止-S级品'!$D$2:$AV$26)),0)+IFERROR(SUMPRODUCT(('乐容-S级品'!$A$4:$A$32=$B8)*('乐容-S级品'!$L$3:$CA$3=CB$1)*('乐容-S级品'!$L$4:$CA$32)),0)</f>
      </c>
      <c r="CC8" s="280">
        <f>IFERROR(SUMPRODUCT(('控温被PRO-S级品'!$B$2:$B$10=$B8)*('控温被PRO-S级品'!$E$1:$BE$1=CC$1)*('控温被PRO-S级品'!$E$2:$BE$10)),0)+IFERROR(SUMPRODUCT(('冬被-S级品'!$B$2:$B$10=$B8)*('冬被-S级品'!$E$1:$AW$1=CC$1)*('冬被-S级品'!$E$2:$AW$10)),0)+IFERROR(SUMPRODUCT(('白止-S级品'!$A$2:$A$26=$B8)*('白止-S级品'!$D$1:$AV$1=CC$1)*('白止-S级品'!$D$2:$AV$26)),0)+IFERROR(SUMPRODUCT(('乐容-S级品'!$A$4:$A$32=$B8)*('乐容-S级品'!$L$3:$CA$3=CC$1)*('乐容-S级品'!$L$4:$CA$32)),0)</f>
      </c>
      <c r="CD8" s="280">
        <f>IFERROR(SUMPRODUCT(('控温被PRO-S级品'!$B$2:$B$10=$B8)*('控温被PRO-S级品'!$E$1:$BE$1=CD$1)*('控温被PRO-S级品'!$E$2:$BE$10)),0)+IFERROR(SUMPRODUCT(('冬被-S级品'!$B$2:$B$10=$B8)*('冬被-S级品'!$E$1:$AW$1=CD$1)*('冬被-S级品'!$E$2:$AW$10)),0)+IFERROR(SUMPRODUCT(('白止-S级品'!$A$2:$A$26=$B8)*('白止-S级品'!$D$1:$AV$1=CD$1)*('白止-S级品'!$D$2:$AV$26)),0)+IFERROR(SUMPRODUCT(('乐容-S级品'!$A$4:$A$32=$B8)*('乐容-S级品'!$L$3:$CA$3=CD$1)*('乐容-S级品'!$L$4:$CA$32)),0)</f>
      </c>
      <c r="CE8" s="280">
        <f>IFERROR(SUMPRODUCT(('控温被PRO-S级品'!$B$2:$B$10=$B8)*('控温被PRO-S级品'!$E$1:$BE$1=CE$1)*('控温被PRO-S级品'!$E$2:$BE$10)),0)+IFERROR(SUMPRODUCT(('冬被-S级品'!$B$2:$B$10=$B8)*('冬被-S级品'!$E$1:$AW$1=CE$1)*('冬被-S级品'!$E$2:$AW$10)),0)+IFERROR(SUMPRODUCT(('白止-S级品'!$A$2:$A$26=$B8)*('白止-S级品'!$D$1:$AV$1=CE$1)*('白止-S级品'!$D$2:$AV$26)),0)+IFERROR(SUMPRODUCT(('乐容-S级品'!$A$4:$A$32=$B8)*('乐容-S级品'!$L$3:$CA$3=CE$1)*('乐容-S级品'!$L$4:$CA$32)),0)</f>
      </c>
      <c r="CF8" s="280">
        <f>IFERROR(SUMPRODUCT(('控温被PRO-S级品'!$B$2:$B$10=$B8)*('控温被PRO-S级品'!$E$1:$BE$1=CF$1)*('控温被PRO-S级品'!$E$2:$BE$10)),0)+IFERROR(SUMPRODUCT(('冬被-S级品'!$B$2:$B$10=$B8)*('冬被-S级品'!$E$1:$AW$1=CF$1)*('冬被-S级品'!$E$2:$AW$10)),0)+IFERROR(SUMPRODUCT(('白止-S级品'!$A$2:$A$26=$B8)*('白止-S级品'!$D$1:$AV$1=CF$1)*('白止-S级品'!$D$2:$AV$26)),0)+IFERROR(SUMPRODUCT(('乐容-S级品'!$A$4:$A$32=$B8)*('乐容-S级品'!$L$3:$CA$3=CF$1)*('乐容-S级品'!$L$4:$CA$32)),0)</f>
      </c>
      <c r="CG8" s="280">
        <f>IFERROR(SUMPRODUCT(('控温被PRO-S级品'!$B$2:$B$10=$B8)*('控温被PRO-S级品'!$E$1:$BE$1=CG$1)*('控温被PRO-S级品'!$E$2:$BE$10)),0)+IFERROR(SUMPRODUCT(('冬被-S级品'!$B$2:$B$10=$B8)*('冬被-S级品'!$E$1:$AW$1=CG$1)*('冬被-S级品'!$E$2:$AW$10)),0)+IFERROR(SUMPRODUCT(('白止-S级品'!$A$2:$A$26=$B8)*('白止-S级品'!$D$1:$AV$1=CG$1)*('白止-S级品'!$D$2:$AV$26)),0)+IFERROR(SUMPRODUCT(('乐容-S级品'!$A$4:$A$32=$B8)*('乐容-S级品'!$L$3:$CA$3=CG$1)*('乐容-S级品'!$L$4:$CA$32)),0)</f>
      </c>
      <c r="CH8" s="280">
        <f>IFERROR(SUMPRODUCT(('控温被PRO-S级品'!$B$2:$B$10=$B8)*('控温被PRO-S级品'!$E$1:$BE$1=CH$1)*('控温被PRO-S级品'!$E$2:$BE$10)),0)+IFERROR(SUMPRODUCT(('冬被-S级品'!$B$2:$B$10=$B8)*('冬被-S级品'!$E$1:$AW$1=CH$1)*('冬被-S级品'!$E$2:$AW$10)),0)+IFERROR(SUMPRODUCT(('白止-S级品'!$A$2:$A$26=$B8)*('白止-S级品'!$D$1:$AV$1=CH$1)*('白止-S级品'!$D$2:$AV$26)),0)+IFERROR(SUMPRODUCT(('乐容-S级品'!$A$4:$A$32=$B8)*('乐容-S级品'!$L$3:$CA$3=CH$1)*('乐容-S级品'!$L$4:$CA$32)),0)</f>
      </c>
      <c r="CI8" s="280">
        <f>IFERROR(SUMPRODUCT(('控温被PRO-S级品'!$B$2:$B$10=$B8)*('控温被PRO-S级品'!$E$1:$BE$1=CI$1)*('控温被PRO-S级品'!$E$2:$BE$10)),0)+IFERROR(SUMPRODUCT(('冬被-S级品'!$B$2:$B$10=$B8)*('冬被-S级品'!$E$1:$AW$1=CI$1)*('冬被-S级品'!$E$2:$AW$10)),0)+IFERROR(SUMPRODUCT(('白止-S级品'!$A$2:$A$26=$B8)*('白止-S级品'!$D$1:$AV$1=CI$1)*('白止-S级品'!$D$2:$AV$26)),0)+IFERROR(SUMPRODUCT(('乐容-S级品'!$A$4:$A$32=$B8)*('乐容-S级品'!$L$3:$CA$3=CI$1)*('乐容-S级品'!$L$4:$CA$32)),0)</f>
      </c>
      <c r="CJ8" s="280">
        <f>IFERROR(SUMPRODUCT(('控温被PRO-S级品'!$B$2:$B$10=$B8)*('控温被PRO-S级品'!$E$1:$BE$1=CJ$1)*('控温被PRO-S级品'!$E$2:$BE$10)),0)+IFERROR(SUMPRODUCT(('冬被-S级品'!$B$2:$B$10=$B8)*('冬被-S级品'!$E$1:$AW$1=CJ$1)*('冬被-S级品'!$E$2:$AW$10)),0)+IFERROR(SUMPRODUCT(('白止-S级品'!$A$2:$A$26=$B8)*('白止-S级品'!$D$1:$AV$1=CJ$1)*('白止-S级品'!$D$2:$AV$26)),0)+IFERROR(SUMPRODUCT(('乐容-S级品'!$A$4:$A$32=$B8)*('乐容-S级品'!$L$3:$CA$3=CJ$1)*('乐容-S级品'!$L$4:$CA$32)),0)</f>
      </c>
      <c r="CK8" s="280">
        <f>IFERROR(SUMPRODUCT(('控温被PRO-S级品'!$B$2:$B$10=$B8)*('控温被PRO-S级品'!$E$1:$BE$1=CK$1)*('控温被PRO-S级品'!$E$2:$BE$10)),0)+IFERROR(SUMPRODUCT(('冬被-S级品'!$B$2:$B$10=$B8)*('冬被-S级品'!$E$1:$AW$1=CK$1)*('冬被-S级品'!$E$2:$AW$10)),0)+IFERROR(SUMPRODUCT(('白止-S级品'!$A$2:$A$26=$B8)*('白止-S级品'!$D$1:$AV$1=CK$1)*('白止-S级品'!$D$2:$AV$26)),0)+IFERROR(SUMPRODUCT(('乐容-S级品'!$A$4:$A$32=$B8)*('乐容-S级品'!$L$3:$CA$3=CK$1)*('乐容-S级品'!$L$4:$CA$32)),0)</f>
      </c>
      <c r="CL8" s="280">
        <f>IFERROR(SUMPRODUCT(('控温被PRO-S级品'!$B$2:$B$10=$B8)*('控温被PRO-S级品'!$E$1:$BE$1=CL$1)*('控温被PRO-S级品'!$E$2:$BE$10)),0)+IFERROR(SUMPRODUCT(('冬被-S级品'!$B$2:$B$10=$B8)*('冬被-S级品'!$E$1:$AW$1=CL$1)*('冬被-S级品'!$E$2:$AW$10)),0)+IFERROR(SUMPRODUCT(('白止-S级品'!$A$2:$A$26=$B8)*('白止-S级品'!$D$1:$AV$1=CL$1)*('白止-S级品'!$D$2:$AV$26)),0)+IFERROR(SUMPRODUCT(('乐容-S级品'!$A$4:$A$32=$B8)*('乐容-S级品'!$L$3:$CA$3=CL$1)*('乐容-S级品'!$L$4:$CA$32)),0)</f>
      </c>
      <c r="CM8" s="280">
        <f>IFERROR(SUMPRODUCT(('控温被PRO-S级品'!$B$2:$B$10=$B8)*('控温被PRO-S级品'!$E$1:$BE$1=CM$1)*('控温被PRO-S级品'!$E$2:$BE$10)),0)+IFERROR(SUMPRODUCT(('冬被-S级品'!$B$2:$B$10=$B8)*('冬被-S级品'!$E$1:$AW$1=CM$1)*('冬被-S级品'!$E$2:$AW$10)),0)+IFERROR(SUMPRODUCT(('白止-S级品'!$A$2:$A$26=$B8)*('白止-S级品'!$D$1:$AV$1=CM$1)*('白止-S级品'!$D$2:$AV$26)),0)+IFERROR(SUMPRODUCT(('乐容-S级品'!$A$4:$A$32=$B8)*('乐容-S级品'!$L$3:$CA$3=CM$1)*('乐容-S级品'!$L$4:$CA$32)),0)</f>
      </c>
      <c r="CN8" s="280">
        <f>IFERROR(SUMPRODUCT(('控温被PRO-S级品'!$B$2:$B$10=$B8)*('控温被PRO-S级品'!$E$1:$BE$1=CN$1)*('控温被PRO-S级品'!$E$2:$BE$10)),0)+IFERROR(SUMPRODUCT(('冬被-S级品'!$B$2:$B$10=$B8)*('冬被-S级品'!$E$1:$AW$1=CN$1)*('冬被-S级品'!$E$2:$AW$10)),0)+IFERROR(SUMPRODUCT(('白止-S级品'!$A$2:$A$26=$B8)*('白止-S级品'!$D$1:$AV$1=CN$1)*('白止-S级品'!$D$2:$AV$26)),0)+IFERROR(SUMPRODUCT(('乐容-S级品'!$A$4:$A$32=$B8)*('乐容-S级品'!$L$3:$CA$3=CN$1)*('乐容-S级品'!$L$4:$CA$32)),0)</f>
      </c>
      <c r="CO8" s="280">
        <f>IFERROR(SUMPRODUCT(('控温被PRO-S级品'!$B$2:$B$10=$B8)*('控温被PRO-S级品'!$E$1:$BE$1=CO$1)*('控温被PRO-S级品'!$E$2:$BE$10)),0)+IFERROR(SUMPRODUCT(('冬被-S级品'!$B$2:$B$10=$B8)*('冬被-S级品'!$E$1:$AW$1=CO$1)*('冬被-S级品'!$E$2:$AW$10)),0)+IFERROR(SUMPRODUCT(('白止-S级品'!$A$2:$A$26=$B8)*('白止-S级品'!$D$1:$AV$1=CO$1)*('白止-S级品'!$D$2:$AV$26)),0)+IFERROR(SUMPRODUCT(('乐容-S级品'!$A$4:$A$32=$B8)*('乐容-S级品'!$L$3:$CA$3=CO$1)*('乐容-S级品'!$L$4:$CA$32)),0)</f>
      </c>
      <c r="CP8" s="280">
        <f>IFERROR(SUMPRODUCT(('控温被PRO-S级品'!$B$2:$B$10=$B8)*('控温被PRO-S级品'!$E$1:$BE$1=CP$1)*('控温被PRO-S级品'!$E$2:$BE$10)),0)+IFERROR(SUMPRODUCT(('冬被-S级品'!$B$2:$B$10=$B8)*('冬被-S级品'!$E$1:$AW$1=CP$1)*('冬被-S级品'!$E$2:$AW$10)),0)+IFERROR(SUMPRODUCT(('白止-S级品'!$A$2:$A$26=$B8)*('白止-S级品'!$D$1:$AV$1=CP$1)*('白止-S级品'!$D$2:$AV$26)),0)+IFERROR(SUMPRODUCT(('乐容-S级品'!$A$4:$A$32=$B8)*('乐容-S级品'!$L$3:$CA$3=CP$1)*('乐容-S级品'!$L$4:$CA$32)),0)</f>
      </c>
      <c r="CQ8" s="280">
        <f>IFERROR(SUMPRODUCT(('控温被PRO-S级品'!$B$2:$B$10=$B8)*('控温被PRO-S级品'!$E$1:$BE$1=CQ$1)*('控温被PRO-S级品'!$E$2:$BE$10)),0)+IFERROR(SUMPRODUCT(('冬被-S级品'!$B$2:$B$10=$B8)*('冬被-S级品'!$E$1:$AW$1=CQ$1)*('冬被-S级品'!$E$2:$AW$10)),0)+IFERROR(SUMPRODUCT(('白止-S级品'!$A$2:$A$26=$B8)*('白止-S级品'!$D$1:$AV$1=CQ$1)*('白止-S级品'!$D$2:$AV$26)),0)+IFERROR(SUMPRODUCT(('乐容-S级品'!$A$4:$A$32=$B8)*('乐容-S级品'!$L$3:$CA$3=CQ$1)*('乐容-S级品'!$L$4:$CA$32)),0)</f>
      </c>
      <c r="CR8" s="280">
        <f>IFERROR(SUMPRODUCT(('控温被PRO-S级品'!$B$2:$B$10=$B8)*('控温被PRO-S级品'!$E$1:$BE$1=CR$1)*('控温被PRO-S级品'!$E$2:$BE$10)),0)+IFERROR(SUMPRODUCT(('冬被-S级品'!$B$2:$B$10=$B8)*('冬被-S级品'!$E$1:$AW$1=CR$1)*('冬被-S级品'!$E$2:$AW$10)),0)+IFERROR(SUMPRODUCT(('白止-S级品'!$A$2:$A$26=$B8)*('白止-S级品'!$D$1:$AV$1=CR$1)*('白止-S级品'!$D$2:$AV$26)),0)+IFERROR(SUMPRODUCT(('乐容-S级品'!$A$4:$A$32=$B8)*('乐容-S级品'!$L$3:$CA$3=CR$1)*('乐容-S级品'!$L$4:$CA$32)),0)</f>
      </c>
      <c r="CS8" s="280">
        <f>IFERROR(SUMPRODUCT(('控温被PRO-S级品'!$B$2:$B$10=$B8)*('控温被PRO-S级品'!$E$1:$BE$1=CS$1)*('控温被PRO-S级品'!$E$2:$BE$10)),0)+IFERROR(SUMPRODUCT(('冬被-S级品'!$B$2:$B$10=$B8)*('冬被-S级品'!$E$1:$AW$1=CS$1)*('冬被-S级品'!$E$2:$AW$10)),0)+IFERROR(SUMPRODUCT(('白止-S级品'!$A$2:$A$26=$B8)*('白止-S级品'!$D$1:$AV$1=CS$1)*('白止-S级品'!$D$2:$AV$26)),0)+IFERROR(SUMPRODUCT(('乐容-S级品'!$A$4:$A$32=$B8)*('乐容-S级品'!$L$3:$CA$3=CS$1)*('乐容-S级品'!$L$4:$CA$32)),0)</f>
      </c>
      <c r="CT8" s="280">
        <f>IFERROR(SUMPRODUCT(('控温被PRO-S级品'!$B$2:$B$10=$B8)*('控温被PRO-S级品'!$E$1:$BE$1=CT$1)*('控温被PRO-S级品'!$E$2:$BE$10)),0)+IFERROR(SUMPRODUCT(('冬被-S级品'!$B$2:$B$10=$B8)*('冬被-S级品'!$E$1:$AW$1=CT$1)*('冬被-S级品'!$E$2:$AW$10)),0)+IFERROR(SUMPRODUCT(('白止-S级品'!$A$2:$A$26=$B8)*('白止-S级品'!$D$1:$AV$1=CT$1)*('白止-S级品'!$D$2:$AV$26)),0)+IFERROR(SUMPRODUCT(('乐容-S级品'!$A$4:$A$32=$B8)*('乐容-S级品'!$L$3:$CA$3=CT$1)*('乐容-S级品'!$L$4:$CA$32)),0)</f>
      </c>
      <c r="CU8" s="280">
        <f>IFERROR(SUMPRODUCT(('控温被PRO-S级品'!$B$2:$B$10=$B8)*('控温被PRO-S级品'!$E$1:$BE$1=CU$1)*('控温被PRO-S级品'!$E$2:$BE$10)),0)+IFERROR(SUMPRODUCT(('冬被-S级品'!$B$2:$B$10=$B8)*('冬被-S级品'!$E$1:$AW$1=CU$1)*('冬被-S级品'!$E$2:$AW$10)),0)+IFERROR(SUMPRODUCT(('白止-S级品'!$A$2:$A$26=$B8)*('白止-S级品'!$D$1:$AV$1=CU$1)*('白止-S级品'!$D$2:$AV$26)),0)+IFERROR(SUMPRODUCT(('乐容-S级品'!$A$4:$A$32=$B8)*('乐容-S级品'!$L$3:$CA$3=CU$1)*('乐容-S级品'!$L$4:$CA$32)),0)</f>
      </c>
      <c r="CV8" s="280">
        <f>IFERROR(SUMPRODUCT(('控温被PRO-S级品'!$B$2:$B$10=$B8)*('控温被PRO-S级品'!$E$1:$BE$1=CV$1)*('控温被PRO-S级品'!$E$2:$BE$10)),0)+IFERROR(SUMPRODUCT(('冬被-S级品'!$B$2:$B$10=$B8)*('冬被-S级品'!$E$1:$AW$1=CV$1)*('冬被-S级品'!$E$2:$AW$10)),0)+IFERROR(SUMPRODUCT(('白止-S级品'!$A$2:$A$26=$B8)*('白止-S级品'!$D$1:$AV$1=CV$1)*('白止-S级品'!$D$2:$AV$26)),0)+IFERROR(SUMPRODUCT(('乐容-S级品'!$A$4:$A$32=$B8)*('乐容-S级品'!$L$3:$CA$3=CV$1)*('乐容-S级品'!$L$4:$CA$32)),0)</f>
      </c>
      <c r="CW8" s="280">
        <f>IFERROR(SUMPRODUCT(('控温被PRO-S级品'!$B$2:$B$10=$B8)*('控温被PRO-S级品'!$E$1:$BE$1=CW$1)*('控温被PRO-S级品'!$E$2:$BE$10)),0)+IFERROR(SUMPRODUCT(('冬被-S级品'!$B$2:$B$10=$B8)*('冬被-S级品'!$E$1:$AW$1=CW$1)*('冬被-S级品'!$E$2:$AW$10)),0)+IFERROR(SUMPRODUCT(('白止-S级品'!$A$2:$A$26=$B8)*('白止-S级品'!$D$1:$AV$1=CW$1)*('白止-S级品'!$D$2:$AV$26)),0)+IFERROR(SUMPRODUCT(('乐容-S级品'!$A$4:$A$32=$B8)*('乐容-S级品'!$L$3:$CA$3=CW$1)*('乐容-S级品'!$L$4:$CA$32)),0)</f>
      </c>
      <c r="CX8" s="280">
        <f>IFERROR(SUMPRODUCT(('控温被PRO-S级品'!$B$2:$B$10=$B8)*('控温被PRO-S级品'!$E$1:$BE$1=CX$1)*('控温被PRO-S级品'!$E$2:$BE$10)),0)+IFERROR(SUMPRODUCT(('冬被-S级品'!$B$2:$B$10=$B8)*('冬被-S级品'!$E$1:$AW$1=CX$1)*('冬被-S级品'!$E$2:$AW$10)),0)+IFERROR(SUMPRODUCT(('白止-S级品'!$A$2:$A$26=$B8)*('白止-S级品'!$D$1:$AV$1=CX$1)*('白止-S级品'!$D$2:$AV$26)),0)+IFERROR(SUMPRODUCT(('乐容-S级品'!$A$4:$A$32=$B8)*('乐容-S级品'!$L$3:$CA$3=CX$1)*('乐容-S级品'!$L$4:$CA$32)),0)</f>
      </c>
      <c r="CY8" s="280">
        <f>IFERROR(SUMPRODUCT(('控温被PRO-S级品'!$B$2:$B$10=$B8)*('控温被PRO-S级品'!$E$1:$BE$1=CY$1)*('控温被PRO-S级品'!$E$2:$BE$10)),0)+IFERROR(SUMPRODUCT(('冬被-S级品'!$B$2:$B$10=$B8)*('冬被-S级品'!$E$1:$AW$1=CY$1)*('冬被-S级品'!$E$2:$AW$10)),0)+IFERROR(SUMPRODUCT(('白止-S级品'!$A$2:$A$26=$B8)*('白止-S级品'!$D$1:$AV$1=CY$1)*('白止-S级品'!$D$2:$AV$26)),0)+IFERROR(SUMPRODUCT(('乐容-S级品'!$A$4:$A$32=$B8)*('乐容-S级品'!$L$3:$CA$3=CY$1)*('乐容-S级品'!$L$4:$CA$32)),0)</f>
      </c>
      <c r="CZ8" s="280">
        <f>IFERROR(SUMPRODUCT(('控温被PRO-S级品'!$B$2:$B$10=$B8)*('控温被PRO-S级品'!$E$1:$BE$1=CZ$1)*('控温被PRO-S级品'!$E$2:$BE$10)),0)+IFERROR(SUMPRODUCT(('冬被-S级品'!$B$2:$B$10=$B8)*('冬被-S级品'!$E$1:$AW$1=CZ$1)*('冬被-S级品'!$E$2:$AW$10)),0)+IFERROR(SUMPRODUCT(('白止-S级品'!$A$2:$A$26=$B8)*('白止-S级品'!$D$1:$AV$1=CZ$1)*('白止-S级品'!$D$2:$AV$26)),0)+IFERROR(SUMPRODUCT(('乐容-S级品'!$A$4:$A$32=$B8)*('乐容-S级品'!$L$3:$CA$3=CZ$1)*('乐容-S级品'!$L$4:$CA$32)),0)</f>
      </c>
      <c r="DA8" s="280">
        <f>IFERROR(SUMPRODUCT(('控温被PRO-S级品'!$B$2:$B$10=$B8)*('控温被PRO-S级品'!$E$1:$BE$1=DA$1)*('控温被PRO-S级品'!$E$2:$BE$10)),0)+IFERROR(SUMPRODUCT(('冬被-S级品'!$B$2:$B$10=$B8)*('冬被-S级品'!$E$1:$AW$1=DA$1)*('冬被-S级品'!$E$2:$AW$10)),0)+IFERROR(SUMPRODUCT(('白止-S级品'!$A$2:$A$26=$B8)*('白止-S级品'!$D$1:$AV$1=DA$1)*('白止-S级品'!$D$2:$AV$26)),0)+IFERROR(SUMPRODUCT(('乐容-S级品'!$A$4:$A$32=$B8)*('乐容-S级品'!$L$3:$CA$3=DA$1)*('乐容-S级品'!$L$4:$CA$32)),0)</f>
      </c>
      <c r="DB8" s="280">
        <f>IFERROR(SUMPRODUCT(('控温被PRO-S级品'!$B$2:$B$10=$B8)*('控温被PRO-S级品'!$E$1:$BE$1=DB$1)*('控温被PRO-S级品'!$E$2:$BE$10)),0)+IFERROR(SUMPRODUCT(('冬被-S级品'!$B$2:$B$10=$B8)*('冬被-S级品'!$E$1:$AW$1=DB$1)*('冬被-S级品'!$E$2:$AW$10)),0)+IFERROR(SUMPRODUCT(('白止-S级品'!$A$2:$A$26=$B8)*('白止-S级品'!$D$1:$AV$1=DB$1)*('白止-S级品'!$D$2:$AV$26)),0)+IFERROR(SUMPRODUCT(('乐容-S级品'!$A$4:$A$32=$B8)*('乐容-S级品'!$L$3:$CA$3=DB$1)*('乐容-S级品'!$L$4:$CA$32)),0)</f>
      </c>
      <c r="DC8" s="280">
        <f>IFERROR(SUMPRODUCT(('控温被PRO-S级品'!$B$2:$B$10=$B8)*('控温被PRO-S级品'!$E$1:$BE$1=DC$1)*('控温被PRO-S级品'!$E$2:$BE$10)),0)+IFERROR(SUMPRODUCT(('冬被-S级品'!$B$2:$B$10=$B8)*('冬被-S级品'!$E$1:$AW$1=DC$1)*('冬被-S级品'!$E$2:$AW$10)),0)+IFERROR(SUMPRODUCT(('白止-S级品'!$A$2:$A$26=$B8)*('白止-S级品'!$D$1:$AV$1=DC$1)*('白止-S级品'!$D$2:$AV$26)),0)+IFERROR(SUMPRODUCT(('乐容-S级品'!$A$4:$A$32=$B8)*('乐容-S级品'!$L$3:$CA$3=DC$1)*('乐容-S级品'!$L$4:$CA$32)),0)</f>
      </c>
      <c r="DD8" s="280">
        <f>IFERROR(SUMPRODUCT(('控温被PRO-S级品'!$B$2:$B$10=$B8)*('控温被PRO-S级品'!$E$1:$BE$1=DD$1)*('控温被PRO-S级品'!$E$2:$BE$10)),0)+IFERROR(SUMPRODUCT(('冬被-S级品'!$B$2:$B$10=$B8)*('冬被-S级品'!$E$1:$AW$1=DD$1)*('冬被-S级品'!$E$2:$AW$10)),0)+IFERROR(SUMPRODUCT(('白止-S级品'!$A$2:$A$26=$B8)*('白止-S级品'!$D$1:$AV$1=DD$1)*('白止-S级品'!$D$2:$AV$26)),0)+IFERROR(SUMPRODUCT(('乐容-S级品'!$A$4:$A$32=$B8)*('乐容-S级品'!$L$3:$CA$3=DD$1)*('乐容-S级品'!$L$4:$CA$32)),0)</f>
      </c>
      <c r="DE8" s="280">
        <f>IFERROR(SUMPRODUCT(('控温被PRO-S级品'!$B$2:$B$10=$B8)*('控温被PRO-S级品'!$E$1:$BE$1=DE$1)*('控温被PRO-S级品'!$E$2:$BE$10)),0)+IFERROR(SUMPRODUCT(('冬被-S级品'!$B$2:$B$10=$B8)*('冬被-S级品'!$E$1:$AW$1=DE$1)*('冬被-S级品'!$E$2:$AW$10)),0)+IFERROR(SUMPRODUCT(('白止-S级品'!$A$2:$A$26=$B8)*('白止-S级品'!$D$1:$AV$1=DE$1)*('白止-S级品'!$D$2:$AV$26)),0)+IFERROR(SUMPRODUCT(('乐容-S级品'!$A$4:$A$32=$B8)*('乐容-S级品'!$L$3:$CA$3=DE$1)*('乐容-S级品'!$L$4:$CA$32)),0)</f>
      </c>
      <c r="DF8" s="280">
        <f>IFERROR(SUMPRODUCT(('控温被PRO-S级品'!$B$2:$B$10=$B8)*('控温被PRO-S级品'!$E$1:$BE$1=DF$1)*('控温被PRO-S级品'!$E$2:$BE$10)),0)+IFERROR(SUMPRODUCT(('冬被-S级品'!$B$2:$B$10=$B8)*('冬被-S级品'!$E$1:$AW$1=DF$1)*('冬被-S级品'!$E$2:$AW$10)),0)+IFERROR(SUMPRODUCT(('白止-S级品'!$A$2:$A$26=$B8)*('白止-S级品'!$D$1:$AV$1=DF$1)*('白止-S级品'!$D$2:$AV$26)),0)+IFERROR(SUMPRODUCT(('乐容-S级品'!$A$4:$A$32=$B8)*('乐容-S级品'!$L$3:$CA$3=DF$1)*('乐容-S级品'!$L$4:$CA$32)),0)</f>
      </c>
      <c r="DG8" s="280">
        <f>IFERROR(SUMPRODUCT(('控温被PRO-S级品'!$B$2:$B$10=$B8)*('控温被PRO-S级品'!$E$1:$BE$1=DG$1)*('控温被PRO-S级品'!$E$2:$BE$10)),0)+IFERROR(SUMPRODUCT(('冬被-S级品'!$B$2:$B$10=$B8)*('冬被-S级品'!$E$1:$AW$1=DG$1)*('冬被-S级品'!$E$2:$AW$10)),0)+IFERROR(SUMPRODUCT(('白止-S级品'!$A$2:$A$26=$B8)*('白止-S级品'!$D$1:$AV$1=DG$1)*('白止-S级品'!$D$2:$AV$26)),0)+IFERROR(SUMPRODUCT(('乐容-S级品'!$A$4:$A$32=$B8)*('乐容-S级品'!$L$3:$CA$3=DG$1)*('乐容-S级品'!$L$4:$CA$32)),0)</f>
      </c>
      <c r="DH8" s="280">
        <f>IFERROR(SUMPRODUCT(('控温被PRO-S级品'!$B$2:$B$10=$B8)*('控温被PRO-S级品'!$E$1:$BE$1=DH$1)*('控温被PRO-S级品'!$E$2:$BE$10)),0)+IFERROR(SUMPRODUCT(('冬被-S级品'!$B$2:$B$10=$B8)*('冬被-S级品'!$E$1:$AW$1=DH$1)*('冬被-S级品'!$E$2:$AW$10)),0)+IFERROR(SUMPRODUCT(('白止-S级品'!$A$2:$A$26=$B8)*('白止-S级品'!$D$1:$AV$1=DH$1)*('白止-S级品'!$D$2:$AV$26)),0)+IFERROR(SUMPRODUCT(('乐容-S级品'!$A$4:$A$32=$B8)*('乐容-S级品'!$L$3:$CA$3=DH$1)*('乐容-S级品'!$L$4:$CA$32)),0)</f>
      </c>
      <c r="DI8" s="280">
        <f>IFERROR(SUMPRODUCT(('控温被PRO-S级品'!$B$2:$B$10=$B8)*('控温被PRO-S级品'!$E$1:$BE$1=DI$1)*('控温被PRO-S级品'!$E$2:$BE$10)),0)+IFERROR(SUMPRODUCT(('冬被-S级品'!$B$2:$B$10=$B8)*('冬被-S级品'!$E$1:$AW$1=DI$1)*('冬被-S级品'!$E$2:$AW$10)),0)+IFERROR(SUMPRODUCT(('白止-S级品'!$A$2:$A$26=$B8)*('白止-S级品'!$D$1:$AV$1=DI$1)*('白止-S级品'!$D$2:$AV$26)),0)+IFERROR(SUMPRODUCT(('乐容-S级品'!$A$4:$A$32=$B8)*('乐容-S级品'!$L$3:$CA$3=DI$1)*('乐容-S级品'!$L$4:$CA$32)),0)</f>
      </c>
      <c r="DJ8" s="280">
        <f>IFERROR(SUMPRODUCT(('控温被PRO-S级品'!$B$2:$B$10=$B8)*('控温被PRO-S级品'!$E$1:$BE$1=DJ$1)*('控温被PRO-S级品'!$E$2:$BE$10)),0)+IFERROR(SUMPRODUCT(('冬被-S级品'!$B$2:$B$10=$B8)*('冬被-S级品'!$E$1:$AW$1=DJ$1)*('冬被-S级品'!$E$2:$AW$10)),0)+IFERROR(SUMPRODUCT(('白止-S级品'!$A$2:$A$26=$B8)*('白止-S级品'!$D$1:$AV$1=DJ$1)*('白止-S级品'!$D$2:$AV$26)),0)+IFERROR(SUMPRODUCT(('乐容-S级品'!$A$4:$A$32=$B8)*('乐容-S级品'!$L$3:$CA$3=DJ$1)*('乐容-S级品'!$L$4:$CA$32)),0)</f>
      </c>
      <c r="DK8" s="280"/>
      <c r="DL8" s="280"/>
      <c r="DM8" s="280"/>
      <c r="DN8" s="280"/>
      <c r="DO8" s="280"/>
      <c r="DP8" s="280"/>
      <c r="DQ8" s="280"/>
      <c r="DR8" s="280"/>
      <c r="DS8" s="280"/>
      <c r="DT8" s="280"/>
      <c r="DU8" s="280"/>
      <c r="DV8" s="280"/>
      <c r="DW8" s="280">
        <f>VLOOKUP(B8,'系统编码规格'!A:C,3,FALSE)</f>
      </c>
      <c r="DX8" s="280"/>
      <c r="DY8" s="280"/>
      <c r="DZ8" s="280"/>
      <c r="EA8" s="280"/>
      <c r="EB8" s="280"/>
      <c r="EC8" s="280"/>
      <c r="ED8" s="280"/>
      <c r="EE8" s="280"/>
      <c r="EF8" s="280"/>
      <c r="EG8" s="280"/>
      <c r="EH8" s="280"/>
      <c r="EI8" s="280"/>
      <c r="EJ8" s="280"/>
      <c r="EK8" s="280"/>
      <c r="EL8" s="280"/>
      <c r="EM8" s="280"/>
      <c r="EN8" s="280"/>
      <c r="EO8" s="280"/>
      <c r="EP8" s="280"/>
      <c r="EQ8" s="280"/>
      <c r="ER8" s="280"/>
      <c r="ES8" s="280"/>
      <c r="ET8" s="280"/>
      <c r="EU8" s="280"/>
      <c r="EV8" s="280"/>
      <c r="EW8" s="280"/>
      <c r="EX8" s="280"/>
      <c r="EY8" s="280"/>
      <c r="EZ8" s="280"/>
      <c r="FA8" s="280"/>
      <c r="FB8" s="280"/>
      <c r="FC8" s="280"/>
      <c r="FD8" s="280"/>
      <c r="FE8" s="280"/>
      <c r="FF8" s="280"/>
      <c r="FG8" s="280"/>
      <c r="FH8" s="280"/>
      <c r="FI8" s="280"/>
      <c r="FJ8" s="280"/>
      <c r="FK8" s="280"/>
      <c r="FL8" s="280"/>
      <c r="FM8" s="280"/>
      <c r="FN8" s="280"/>
      <c r="FO8" s="280"/>
      <c r="FP8" s="280"/>
      <c r="FQ8" s="280"/>
      <c r="FR8" s="280"/>
      <c r="FS8" s="280"/>
      <c r="FT8" s="280"/>
      <c r="FU8" s="280"/>
      <c r="FV8" s="280"/>
      <c r="FW8" s="280"/>
      <c r="FX8" s="280"/>
      <c r="FY8" s="280"/>
      <c r="FZ8" s="280"/>
      <c r="GA8" s="280"/>
      <c r="GB8" s="280"/>
      <c r="GC8" s="280"/>
      <c r="GD8" s="280"/>
      <c r="GE8" s="280"/>
      <c r="GF8" s="280"/>
      <c r="GG8" s="280"/>
      <c r="GH8" s="280"/>
      <c r="GI8" s="280"/>
      <c r="GJ8" s="280"/>
      <c r="GK8" s="280"/>
      <c r="GL8" s="280"/>
      <c r="GM8" s="280"/>
      <c r="GN8" s="280"/>
      <c r="GO8" s="280"/>
      <c r="GP8" s="280"/>
      <c r="GQ8" s="280"/>
      <c r="GR8" s="280"/>
      <c r="GS8" s="280"/>
      <c r="GT8" s="280"/>
      <c r="GU8" s="280"/>
      <c r="GV8" s="280"/>
    </row>
    <row r="9">
      <c r="A9" s="309" t="str">
        <v>白止</v>
      </c>
      <c r="B9" s="310" t="str">
        <v>010210005724022</v>
      </c>
      <c r="C9" s="309" t="str">
        <v>亚朵星球 慢回弹护颈记忆枕</v>
      </c>
      <c r="D9" s="309" t="str">
        <v>70*42*8cm-23版迭代品</v>
      </c>
      <c r="E9">
        <f>SUM(F9:GX9)</f>
      </c>
      <c r="F9" s="280">
        <f>IFERROR(SUMPRODUCT(('控温被PRO-S级品'!$B$2:$B$10=$B9)*('控温被PRO-S级品'!$E$1:$BE$1=F$1)*('控温被PRO-S级品'!$E$2:$BE$10)),0)+IFERROR(SUMPRODUCT(('冬被-S级品'!$B$2:$B$10=$B9)*('冬被-S级品'!$E$1:$AW$1=F$1)*('冬被-S级品'!$E$2:$AW$10)),0)+IFERROR(SUMPRODUCT(('白止-S级品'!$A$2:$A$26=$B9)*('白止-S级品'!$D$1:$AV$1=F$1)*('白止-S级品'!$D$2:$AV$26)),0)+IFERROR(SUMPRODUCT(('乐容-S级品'!$A$4:$A$32=$B9)*('乐容-S级品'!$L$3:$CA$3=F$1)*('乐容-S级品'!$L$4:$CA$32)),0)</f>
      </c>
      <c r="G9" s="280">
        <f>IFERROR(SUMPRODUCT(('控温被PRO-S级品'!$B$2:$B$10=$B9)*('控温被PRO-S级品'!$E$1:$BE$1=G$1)*('控温被PRO-S级品'!$E$2:$BE$10)),0)+IFERROR(SUMPRODUCT(('冬被-S级品'!$B$2:$B$10=$B9)*('冬被-S级品'!$E$1:$AW$1=G$1)*('冬被-S级品'!$E$2:$AW$10)),0)+IFERROR(SUMPRODUCT(('白止-S级品'!$A$2:$A$26=$B9)*('白止-S级品'!$D$1:$AV$1=G$1)*('白止-S级品'!$D$2:$AV$26)),0)+IFERROR(SUMPRODUCT(('乐容-S级品'!$A$4:$A$32=$B9)*('乐容-S级品'!$L$3:$CA$3=G$1)*('乐容-S级品'!$L$4:$CA$32)),0)</f>
      </c>
      <c r="H9" s="280">
        <f>IFERROR(SUMPRODUCT(('控温被PRO-S级品'!$B$2:$B$10=$B9)*('控温被PRO-S级品'!$E$1:$BE$1=H$1)*('控温被PRO-S级品'!$E$2:$BE$10)),0)+IFERROR(SUMPRODUCT(('冬被-S级品'!$B$2:$B$10=$B9)*('冬被-S级品'!$E$1:$AW$1=H$1)*('冬被-S级品'!$E$2:$AW$10)),0)+IFERROR(SUMPRODUCT(('白止-S级品'!$A$2:$A$26=$B9)*('白止-S级品'!$D$1:$AV$1=H$1)*('白止-S级品'!$D$2:$AV$26)),0)+IFERROR(SUMPRODUCT(('乐容-S级品'!$A$4:$A$32=$B9)*('乐容-S级品'!$L$3:$CA$3=H$1)*('乐容-S级品'!$L$4:$CA$32)),0)</f>
      </c>
      <c r="I9" s="280">
        <f>IFERROR(SUMPRODUCT(('控温被PRO-S级品'!$B$2:$B$10=$B9)*('控温被PRO-S级品'!$E$1:$BE$1=I$1)*('控温被PRO-S级品'!$E$2:$BE$10)),0)+IFERROR(SUMPRODUCT(('冬被-S级品'!$B$2:$B$10=$B9)*('冬被-S级品'!$E$1:$AW$1=I$1)*('冬被-S级品'!$E$2:$AW$10)),0)+IFERROR(SUMPRODUCT(('白止-S级品'!$A$2:$A$26=$B9)*('白止-S级品'!$D$1:$AV$1=I$1)*('白止-S级品'!$D$2:$AV$26)),0)+IFERROR(SUMPRODUCT(('乐容-S级品'!$A$4:$A$32=$B9)*('乐容-S级品'!$L$3:$CA$3=I$1)*('乐容-S级品'!$L$4:$CA$32)),0)</f>
      </c>
      <c r="J9" s="280">
        <f>IFERROR(SUMPRODUCT(('控温被PRO-S级品'!$B$2:$B$10=$B9)*('控温被PRO-S级品'!$E$1:$BE$1=J$1)*('控温被PRO-S级品'!$E$2:$BE$10)),0)+IFERROR(SUMPRODUCT(('冬被-S级品'!$B$2:$B$10=$B9)*('冬被-S级品'!$E$1:$AW$1=J$1)*('冬被-S级品'!$E$2:$AW$10)),0)+IFERROR(SUMPRODUCT(('白止-S级品'!$A$2:$A$26=$B9)*('白止-S级品'!$D$1:$AV$1=J$1)*('白止-S级品'!$D$2:$AV$26)),0)+IFERROR(SUMPRODUCT(('乐容-S级品'!$A$4:$A$32=$B9)*('乐容-S级品'!$L$3:$CA$3=J$1)*('乐容-S级品'!$L$4:$CA$32)),0)</f>
      </c>
      <c r="K9" s="280">
        <f>IFERROR(SUMPRODUCT(('控温被PRO-S级品'!$B$2:$B$10=$B9)*('控温被PRO-S级品'!$E$1:$BE$1=K$1)*('控温被PRO-S级品'!$E$2:$BE$10)),0)+IFERROR(SUMPRODUCT(('冬被-S级品'!$B$2:$B$10=$B9)*('冬被-S级品'!$E$1:$AW$1=K$1)*('冬被-S级品'!$E$2:$AW$10)),0)+IFERROR(SUMPRODUCT(('白止-S级品'!$A$2:$A$26=$B9)*('白止-S级品'!$D$1:$AV$1=K$1)*('白止-S级品'!$D$2:$AV$26)),0)+IFERROR(SUMPRODUCT(('乐容-S级品'!$A$4:$A$32=$B9)*('乐容-S级品'!$L$3:$CA$3=K$1)*('乐容-S级品'!$L$4:$CA$32)),0)</f>
      </c>
      <c r="L9" s="280">
        <f>IFERROR(SUMPRODUCT(('控温被PRO-S级品'!$B$2:$B$10=$B9)*('控温被PRO-S级品'!$E$1:$BE$1=L$1)*('控温被PRO-S级品'!$E$2:$BE$10)),0)+IFERROR(SUMPRODUCT(('冬被-S级品'!$B$2:$B$10=$B9)*('冬被-S级品'!$E$1:$AW$1=L$1)*('冬被-S级品'!$E$2:$AW$10)),0)+IFERROR(SUMPRODUCT(('白止-S级品'!$A$2:$A$26=$B9)*('白止-S级品'!$D$1:$AV$1=L$1)*('白止-S级品'!$D$2:$AV$26)),0)+IFERROR(SUMPRODUCT(('乐容-S级品'!$A$4:$A$32=$B9)*('乐容-S级品'!$L$3:$CA$3=L$1)*('乐容-S级品'!$L$4:$CA$32)),0)</f>
      </c>
      <c r="M9" s="280">
        <f>IFERROR(SUMPRODUCT(('控温被PRO-S级品'!$B$2:$B$10=$B9)*('控温被PRO-S级品'!$E$1:$BE$1=M$1)*('控温被PRO-S级品'!$E$2:$BE$10)),0)+IFERROR(SUMPRODUCT(('冬被-S级品'!$B$2:$B$10=$B9)*('冬被-S级品'!$E$1:$AW$1=M$1)*('冬被-S级品'!$E$2:$AW$10)),0)+IFERROR(SUMPRODUCT(('白止-S级品'!$A$2:$A$26=$B9)*('白止-S级品'!$D$1:$AV$1=M$1)*('白止-S级品'!$D$2:$AV$26)),0)+IFERROR(SUMPRODUCT(('乐容-S级品'!$A$4:$A$32=$B9)*('乐容-S级品'!$L$3:$CA$3=M$1)*('乐容-S级品'!$L$4:$CA$32)),0)</f>
      </c>
      <c r="N9" s="280">
        <f>IFERROR(SUMPRODUCT(('控温被PRO-S级品'!$B$2:$B$10=$B9)*('控温被PRO-S级品'!$E$1:$BE$1=N$1)*('控温被PRO-S级品'!$E$2:$BE$10)),0)+IFERROR(SUMPRODUCT(('冬被-S级品'!$B$2:$B$10=$B9)*('冬被-S级品'!$E$1:$AW$1=N$1)*('冬被-S级品'!$E$2:$AW$10)),0)+IFERROR(SUMPRODUCT(('白止-S级品'!$A$2:$A$26=$B9)*('白止-S级品'!$D$1:$AV$1=N$1)*('白止-S级品'!$D$2:$AV$26)),0)+IFERROR(SUMPRODUCT(('乐容-S级品'!$A$4:$A$32=$B9)*('乐容-S级品'!$L$3:$CA$3=N$1)*('乐容-S级品'!$L$4:$CA$32)),0)</f>
      </c>
      <c r="O9" s="280">
        <f>IFERROR(SUMPRODUCT(('控温被PRO-S级品'!$B$2:$B$10=$B9)*('控温被PRO-S级品'!$E$1:$BE$1=O$1)*('控温被PRO-S级品'!$E$2:$BE$10)),0)+IFERROR(SUMPRODUCT(('冬被-S级品'!$B$2:$B$10=$B9)*('冬被-S级品'!$E$1:$AW$1=O$1)*('冬被-S级品'!$E$2:$AW$10)),0)+IFERROR(SUMPRODUCT(('白止-S级品'!$A$2:$A$26=$B9)*('白止-S级品'!$D$1:$AV$1=O$1)*('白止-S级品'!$D$2:$AV$26)),0)+IFERROR(SUMPRODUCT(('乐容-S级品'!$A$4:$A$32=$B9)*('乐容-S级品'!$L$3:$CA$3=O$1)*('乐容-S级品'!$L$4:$CA$32)),0)</f>
      </c>
      <c r="P9" s="280">
        <f>IFERROR(SUMPRODUCT(('控温被PRO-S级品'!$B$2:$B$10=$B9)*('控温被PRO-S级品'!$E$1:$BE$1=P$1)*('控温被PRO-S级品'!$E$2:$BE$10)),0)+IFERROR(SUMPRODUCT(('冬被-S级品'!$B$2:$B$10=$B9)*('冬被-S级品'!$E$1:$AW$1=P$1)*('冬被-S级品'!$E$2:$AW$10)),0)+IFERROR(SUMPRODUCT(('白止-S级品'!$A$2:$A$26=$B9)*('白止-S级品'!$D$1:$AV$1=P$1)*('白止-S级品'!$D$2:$AV$26)),0)+IFERROR(SUMPRODUCT(('乐容-S级品'!$A$4:$A$32=$B9)*('乐容-S级品'!$L$3:$CA$3=P$1)*('乐容-S级品'!$L$4:$CA$32)),0)</f>
      </c>
      <c r="Q9" s="280">
        <f>IFERROR(SUMPRODUCT(('控温被PRO-S级品'!$B$2:$B$10=$B9)*('控温被PRO-S级品'!$E$1:$BE$1=Q$1)*('控温被PRO-S级品'!$E$2:$BE$10)),0)+IFERROR(SUMPRODUCT(('冬被-S级品'!$B$2:$B$10=$B9)*('冬被-S级品'!$E$1:$AW$1=Q$1)*('冬被-S级品'!$E$2:$AW$10)),0)+IFERROR(SUMPRODUCT(('白止-S级品'!$A$2:$A$26=$B9)*('白止-S级品'!$D$1:$AV$1=Q$1)*('白止-S级品'!$D$2:$AV$26)),0)+IFERROR(SUMPRODUCT(('乐容-S级品'!$A$4:$A$32=$B9)*('乐容-S级品'!$L$3:$CA$3=Q$1)*('乐容-S级品'!$L$4:$CA$32)),0)</f>
      </c>
      <c r="R9" s="280">
        <f>IFERROR(SUMPRODUCT(('控温被PRO-S级品'!$B$2:$B$10=$B9)*('控温被PRO-S级品'!$E$1:$BE$1=R$1)*('控温被PRO-S级品'!$E$2:$BE$10)),0)+IFERROR(SUMPRODUCT(('冬被-S级品'!$B$2:$B$10=$B9)*('冬被-S级品'!$E$1:$AW$1=R$1)*('冬被-S级品'!$E$2:$AW$10)),0)+IFERROR(SUMPRODUCT(('白止-S级品'!$A$2:$A$26=$B9)*('白止-S级品'!$D$1:$AV$1=R$1)*('白止-S级品'!$D$2:$AV$26)),0)+IFERROR(SUMPRODUCT(('乐容-S级品'!$A$4:$A$32=$B9)*('乐容-S级品'!$L$3:$CA$3=R$1)*('乐容-S级品'!$L$4:$CA$32)),0)</f>
      </c>
      <c r="S9" s="280">
        <f>IFERROR(SUMPRODUCT(('控温被PRO-S级品'!$B$2:$B$10=$B9)*('控温被PRO-S级品'!$E$1:$BE$1=S$1)*('控温被PRO-S级品'!$E$2:$BE$10)),0)+IFERROR(SUMPRODUCT(('冬被-S级品'!$B$2:$B$10=$B9)*('冬被-S级品'!$E$1:$AW$1=S$1)*('冬被-S级品'!$E$2:$AW$10)),0)+IFERROR(SUMPRODUCT(('白止-S级品'!$A$2:$A$26=$B9)*('白止-S级品'!$D$1:$AV$1=S$1)*('白止-S级品'!$D$2:$AV$26)),0)+IFERROR(SUMPRODUCT(('乐容-S级品'!$A$4:$A$32=$B9)*('乐容-S级品'!$L$3:$CA$3=S$1)*('乐容-S级品'!$L$4:$CA$32)),0)</f>
      </c>
      <c r="T9" s="280">
        <f>IFERROR(SUMPRODUCT(('控温被PRO-S级品'!$B$2:$B$10=$B9)*('控温被PRO-S级品'!$E$1:$BE$1=T$1)*('控温被PRO-S级品'!$E$2:$BE$10)),0)+IFERROR(SUMPRODUCT(('冬被-S级品'!$B$2:$B$10=$B9)*('冬被-S级品'!$E$1:$AW$1=T$1)*('冬被-S级品'!$E$2:$AW$10)),0)+IFERROR(SUMPRODUCT(('白止-S级品'!$A$2:$A$26=$B9)*('白止-S级品'!$D$1:$AV$1=T$1)*('白止-S级品'!$D$2:$AV$26)),0)+IFERROR(SUMPRODUCT(('乐容-S级品'!$A$4:$A$32=$B9)*('乐容-S级品'!$L$3:$CA$3=T$1)*('乐容-S级品'!$L$4:$CA$32)),0)</f>
      </c>
      <c r="U9" s="280">
        <f>IFERROR(SUMPRODUCT(('控温被PRO-S级品'!$B$2:$B$10=$B9)*('控温被PRO-S级品'!$E$1:$BE$1=U$1)*('控温被PRO-S级品'!$E$2:$BE$10)),0)+IFERROR(SUMPRODUCT(('冬被-S级品'!$B$2:$B$10=$B9)*('冬被-S级品'!$E$1:$AW$1=U$1)*('冬被-S级品'!$E$2:$AW$10)),0)+IFERROR(SUMPRODUCT(('白止-S级品'!$A$2:$A$26=$B9)*('白止-S级品'!$D$1:$AV$1=U$1)*('白止-S级品'!$D$2:$AV$26)),0)+IFERROR(SUMPRODUCT(('乐容-S级品'!$A$4:$A$32=$B9)*('乐容-S级品'!$L$3:$CA$3=U$1)*('乐容-S级品'!$L$4:$CA$32)),0)</f>
      </c>
      <c r="V9" s="280">
        <f>IFERROR(SUMPRODUCT(('控温被PRO-S级品'!$B$2:$B$10=$B9)*('控温被PRO-S级品'!$E$1:$BE$1=V$1)*('控温被PRO-S级品'!$E$2:$BE$10)),0)+IFERROR(SUMPRODUCT(('冬被-S级品'!$B$2:$B$10=$B9)*('冬被-S级品'!$E$1:$AW$1=V$1)*('冬被-S级品'!$E$2:$AW$10)),0)+IFERROR(SUMPRODUCT(('白止-S级品'!$A$2:$A$26=$B9)*('白止-S级品'!$D$1:$AV$1=V$1)*('白止-S级品'!$D$2:$AV$26)),0)+IFERROR(SUMPRODUCT(('乐容-S级品'!$A$4:$A$32=$B9)*('乐容-S级品'!$L$3:$CA$3=V$1)*('乐容-S级品'!$L$4:$CA$32)),0)</f>
      </c>
      <c r="W9" s="280">
        <f>IFERROR(SUMPRODUCT(('控温被PRO-S级品'!$B$2:$B$10=$B9)*('控温被PRO-S级品'!$E$1:$BE$1=W$1)*('控温被PRO-S级品'!$E$2:$BE$10)),0)+IFERROR(SUMPRODUCT(('冬被-S级品'!$B$2:$B$10=$B9)*('冬被-S级品'!$E$1:$AW$1=W$1)*('冬被-S级品'!$E$2:$AW$10)),0)+IFERROR(SUMPRODUCT(('白止-S级品'!$A$2:$A$26=$B9)*('白止-S级品'!$D$1:$AV$1=W$1)*('白止-S级品'!$D$2:$AV$26)),0)+IFERROR(SUMPRODUCT(('乐容-S级品'!$A$4:$A$32=$B9)*('乐容-S级品'!$L$3:$CA$3=W$1)*('乐容-S级品'!$L$4:$CA$32)),0)</f>
      </c>
      <c r="X9" s="280">
        <f>IFERROR(SUMPRODUCT(('控温被PRO-S级品'!$B$2:$B$10=$B9)*('控温被PRO-S级品'!$E$1:$BE$1=X$1)*('控温被PRO-S级品'!$E$2:$BE$10)),0)+IFERROR(SUMPRODUCT(('冬被-S级品'!$B$2:$B$10=$B9)*('冬被-S级品'!$E$1:$AW$1=X$1)*('冬被-S级品'!$E$2:$AW$10)),0)+IFERROR(SUMPRODUCT(('白止-S级品'!$A$2:$A$26=$B9)*('白止-S级品'!$D$1:$AV$1=X$1)*('白止-S级品'!$D$2:$AV$26)),0)+IFERROR(SUMPRODUCT(('乐容-S级品'!$A$4:$A$32=$B9)*('乐容-S级品'!$L$3:$CA$3=X$1)*('乐容-S级品'!$L$4:$CA$32)),0)</f>
      </c>
      <c r="Y9" s="280">
        <f>IFERROR(SUMPRODUCT(('控温被PRO-S级品'!$B$2:$B$10=$B9)*('控温被PRO-S级品'!$E$1:$BE$1=Y$1)*('控温被PRO-S级品'!$E$2:$BE$10)),0)+IFERROR(SUMPRODUCT(('冬被-S级品'!$B$2:$B$10=$B9)*('冬被-S级品'!$E$1:$AW$1=Y$1)*('冬被-S级品'!$E$2:$AW$10)),0)+IFERROR(SUMPRODUCT(('白止-S级品'!$A$2:$A$26=$B9)*('白止-S级品'!$D$1:$AV$1=Y$1)*('白止-S级品'!$D$2:$AV$26)),0)+IFERROR(SUMPRODUCT(('乐容-S级品'!$A$4:$A$32=$B9)*('乐容-S级品'!$L$3:$CA$3=Y$1)*('乐容-S级品'!$L$4:$CA$32)),0)</f>
      </c>
      <c r="Z9" s="280">
        <f>IFERROR(SUMPRODUCT(('控温被PRO-S级品'!$B$2:$B$10=$B9)*('控温被PRO-S级品'!$E$1:$BE$1=Z$1)*('控温被PRO-S级品'!$E$2:$BE$10)),0)+IFERROR(SUMPRODUCT(('冬被-S级品'!$B$2:$B$10=$B9)*('冬被-S级品'!$E$1:$AW$1=Z$1)*('冬被-S级品'!$E$2:$AW$10)),0)+IFERROR(SUMPRODUCT(('白止-S级品'!$A$2:$A$26=$B9)*('白止-S级品'!$D$1:$AV$1=Z$1)*('白止-S级品'!$D$2:$AV$26)),0)+IFERROR(SUMPRODUCT(('乐容-S级品'!$A$4:$A$32=$B9)*('乐容-S级品'!$L$3:$CA$3=Z$1)*('乐容-S级品'!$L$4:$CA$32)),0)</f>
      </c>
      <c r="AA9" s="280">
        <f>IFERROR(SUMPRODUCT(('控温被PRO-S级品'!$B$2:$B$10=$B9)*('控温被PRO-S级品'!$E$1:$BE$1=AA$1)*('控温被PRO-S级品'!$E$2:$BE$10)),0)+IFERROR(SUMPRODUCT(('冬被-S级品'!$B$2:$B$10=$B9)*('冬被-S级品'!$E$1:$AW$1=AA$1)*('冬被-S级品'!$E$2:$AW$10)),0)+IFERROR(SUMPRODUCT(('白止-S级品'!$A$2:$A$26=$B9)*('白止-S级品'!$D$1:$AV$1=AA$1)*('白止-S级品'!$D$2:$AV$26)),0)+IFERROR(SUMPRODUCT(('乐容-S级品'!$A$4:$A$32=$B9)*('乐容-S级品'!$L$3:$CA$3=AA$1)*('乐容-S级品'!$L$4:$CA$32)),0)</f>
      </c>
      <c r="AB9" s="280">
        <f>IFERROR(SUMPRODUCT(('控温被PRO-S级品'!$B$2:$B$10=$B9)*('控温被PRO-S级品'!$E$1:$BE$1=AB$1)*('控温被PRO-S级品'!$E$2:$BE$10)),0)+IFERROR(SUMPRODUCT(('冬被-S级品'!$B$2:$B$10=$B9)*('冬被-S级品'!$E$1:$AW$1=AB$1)*('冬被-S级品'!$E$2:$AW$10)),0)+IFERROR(SUMPRODUCT(('白止-S级品'!$A$2:$A$26=$B9)*('白止-S级品'!$D$1:$AV$1=AB$1)*('白止-S级品'!$D$2:$AV$26)),0)+IFERROR(SUMPRODUCT(('乐容-S级品'!$A$4:$A$32=$B9)*('乐容-S级品'!$L$3:$CA$3=AB$1)*('乐容-S级品'!$L$4:$CA$32)),0)</f>
      </c>
      <c r="AC9" s="280">
        <f>IFERROR(SUMPRODUCT(('控温被PRO-S级品'!$B$2:$B$10=$B9)*('控温被PRO-S级品'!$E$1:$BE$1=AC$1)*('控温被PRO-S级品'!$E$2:$BE$10)),0)+IFERROR(SUMPRODUCT(('冬被-S级品'!$B$2:$B$10=$B9)*('冬被-S级品'!$E$1:$AW$1=AC$1)*('冬被-S级品'!$E$2:$AW$10)),0)+IFERROR(SUMPRODUCT(('白止-S级品'!$A$2:$A$26=$B9)*('白止-S级品'!$D$1:$AV$1=AC$1)*('白止-S级品'!$D$2:$AV$26)),0)+IFERROR(SUMPRODUCT(('乐容-S级品'!$A$4:$A$32=$B9)*('乐容-S级品'!$L$3:$CA$3=AC$1)*('乐容-S级品'!$L$4:$CA$32)),0)</f>
      </c>
      <c r="AD9" s="280">
        <f>IFERROR(SUMPRODUCT(('控温被PRO-S级品'!$B$2:$B$10=$B9)*('控温被PRO-S级品'!$E$1:$BE$1=AD$1)*('控温被PRO-S级品'!$E$2:$BE$10)),0)+IFERROR(SUMPRODUCT(('冬被-S级品'!$B$2:$B$10=$B9)*('冬被-S级品'!$E$1:$AW$1=AD$1)*('冬被-S级品'!$E$2:$AW$10)),0)+IFERROR(SUMPRODUCT(('白止-S级品'!$A$2:$A$26=$B9)*('白止-S级品'!$D$1:$AV$1=AD$1)*('白止-S级品'!$D$2:$AV$26)),0)+IFERROR(SUMPRODUCT(('乐容-S级品'!$A$4:$A$32=$B9)*('乐容-S级品'!$L$3:$CA$3=AD$1)*('乐容-S级品'!$L$4:$CA$32)),0)</f>
      </c>
      <c r="AE9" s="280">
        <f>IFERROR(SUMPRODUCT(('控温被PRO-S级品'!$B$2:$B$10=$B9)*('控温被PRO-S级品'!$E$1:$BE$1=AE$1)*('控温被PRO-S级品'!$E$2:$BE$10)),0)+IFERROR(SUMPRODUCT(('冬被-S级品'!$B$2:$B$10=$B9)*('冬被-S级品'!$E$1:$AW$1=AE$1)*('冬被-S级品'!$E$2:$AW$10)),0)+IFERROR(SUMPRODUCT(('白止-S级品'!$A$2:$A$26=$B9)*('白止-S级品'!$D$1:$AV$1=AE$1)*('白止-S级品'!$D$2:$AV$26)),0)+IFERROR(SUMPRODUCT(('乐容-S级品'!$A$4:$A$32=$B9)*('乐容-S级品'!$L$3:$CA$3=AE$1)*('乐容-S级品'!$L$4:$CA$32)),0)</f>
      </c>
      <c r="AF9" s="280">
        <f>IFERROR(SUMPRODUCT(('控温被PRO-S级品'!$B$2:$B$10=$B9)*('控温被PRO-S级品'!$E$1:$BE$1=AF$1)*('控温被PRO-S级品'!$E$2:$BE$10)),0)+IFERROR(SUMPRODUCT(('冬被-S级品'!$B$2:$B$10=$B9)*('冬被-S级品'!$E$1:$AW$1=AF$1)*('冬被-S级品'!$E$2:$AW$10)),0)+IFERROR(SUMPRODUCT(('白止-S级品'!$A$2:$A$26=$B9)*('白止-S级品'!$D$1:$AV$1=AF$1)*('白止-S级品'!$D$2:$AV$26)),0)+IFERROR(SUMPRODUCT(('乐容-S级品'!$A$4:$A$32=$B9)*('乐容-S级品'!$L$3:$CA$3=AF$1)*('乐容-S级品'!$L$4:$CA$32)),0)</f>
      </c>
      <c r="AG9" s="280">
        <f>IFERROR(SUMPRODUCT(('控温被PRO-S级品'!$B$2:$B$10=$B9)*('控温被PRO-S级品'!$E$1:$BE$1=AG$1)*('控温被PRO-S级品'!$E$2:$BE$10)),0)+IFERROR(SUMPRODUCT(('冬被-S级品'!$B$2:$B$10=$B9)*('冬被-S级品'!$E$1:$AW$1=AG$1)*('冬被-S级品'!$E$2:$AW$10)),0)+IFERROR(SUMPRODUCT(('白止-S级品'!$A$2:$A$26=$B9)*('白止-S级品'!$D$1:$AV$1=AG$1)*('白止-S级品'!$D$2:$AV$26)),0)+IFERROR(SUMPRODUCT(('乐容-S级品'!$A$4:$A$32=$B9)*('乐容-S级品'!$L$3:$CA$3=AG$1)*('乐容-S级品'!$L$4:$CA$32)),0)</f>
      </c>
      <c r="AH9" s="280">
        <f>IFERROR(SUMPRODUCT(('控温被PRO-S级品'!$B$2:$B$10=$B9)*('控温被PRO-S级品'!$E$1:$BE$1=AH$1)*('控温被PRO-S级品'!$E$2:$BE$10)),0)+IFERROR(SUMPRODUCT(('冬被-S级品'!$B$2:$B$10=$B9)*('冬被-S级品'!$E$1:$AW$1=AH$1)*('冬被-S级品'!$E$2:$AW$10)),0)+IFERROR(SUMPRODUCT(('白止-S级品'!$A$2:$A$26=$B9)*('白止-S级品'!$D$1:$AV$1=AH$1)*('白止-S级品'!$D$2:$AV$26)),0)+IFERROR(SUMPRODUCT(('乐容-S级品'!$A$4:$A$32=$B9)*('乐容-S级品'!$L$3:$CA$3=AH$1)*('乐容-S级品'!$L$4:$CA$32)),0)</f>
      </c>
      <c r="AI9" s="280">
        <f>IFERROR(SUMPRODUCT(('控温被PRO-S级品'!$B$2:$B$10=$B9)*('控温被PRO-S级品'!$E$1:$BE$1=AI$1)*('控温被PRO-S级品'!$E$2:$BE$10)),0)+IFERROR(SUMPRODUCT(('冬被-S级品'!$B$2:$B$10=$B9)*('冬被-S级品'!$E$1:$AW$1=AI$1)*('冬被-S级品'!$E$2:$AW$10)),0)+IFERROR(SUMPRODUCT(('白止-S级品'!$A$2:$A$26=$B9)*('白止-S级品'!$D$1:$AV$1=AI$1)*('白止-S级品'!$D$2:$AV$26)),0)+IFERROR(SUMPRODUCT(('乐容-S级品'!$A$4:$A$32=$B9)*('乐容-S级品'!$L$3:$CA$3=AI$1)*('乐容-S级品'!$L$4:$CA$32)),0)</f>
      </c>
      <c r="AJ9" s="280">
        <f>IFERROR(SUMPRODUCT(('控温被PRO-S级品'!$B$2:$B$10=$B9)*('控温被PRO-S级品'!$E$1:$BE$1=AJ$1)*('控温被PRO-S级品'!$E$2:$BE$10)),0)+IFERROR(SUMPRODUCT(('冬被-S级品'!$B$2:$B$10=$B9)*('冬被-S级品'!$E$1:$AW$1=AJ$1)*('冬被-S级品'!$E$2:$AW$10)),0)+IFERROR(SUMPRODUCT(('白止-S级品'!$A$2:$A$26=$B9)*('白止-S级品'!$D$1:$AV$1=AJ$1)*('白止-S级品'!$D$2:$AV$26)),0)+IFERROR(SUMPRODUCT(('乐容-S级品'!$A$4:$A$32=$B9)*('乐容-S级品'!$L$3:$CA$3=AJ$1)*('乐容-S级品'!$L$4:$CA$32)),0)</f>
      </c>
      <c r="AK9" s="280">
        <f>IFERROR(SUMPRODUCT(('控温被PRO-S级品'!$B$2:$B$10=$B9)*('控温被PRO-S级品'!$E$1:$BE$1=AK$1)*('控温被PRO-S级品'!$E$2:$BE$10)),0)+IFERROR(SUMPRODUCT(('冬被-S级品'!$B$2:$B$10=$B9)*('冬被-S级品'!$E$1:$AW$1=AK$1)*('冬被-S级品'!$E$2:$AW$10)),0)+IFERROR(SUMPRODUCT(('白止-S级品'!$A$2:$A$26=$B9)*('白止-S级品'!$D$1:$AV$1=AK$1)*('白止-S级品'!$D$2:$AV$26)),0)+IFERROR(SUMPRODUCT(('乐容-S级品'!$A$4:$A$32=$B9)*('乐容-S级品'!$L$3:$CA$3=AK$1)*('乐容-S级品'!$L$4:$CA$32)),0)</f>
      </c>
      <c r="AL9" s="280">
        <f>IFERROR(SUMPRODUCT(('控温被PRO-S级品'!$B$2:$B$10=$B9)*('控温被PRO-S级品'!$E$1:$BE$1=AL$1)*('控温被PRO-S级品'!$E$2:$BE$10)),0)+IFERROR(SUMPRODUCT(('冬被-S级品'!$B$2:$B$10=$B9)*('冬被-S级品'!$E$1:$AW$1=AL$1)*('冬被-S级品'!$E$2:$AW$10)),0)+IFERROR(SUMPRODUCT(('白止-S级品'!$A$2:$A$26=$B9)*('白止-S级品'!$D$1:$AV$1=AL$1)*('白止-S级品'!$D$2:$AV$26)),0)+IFERROR(SUMPRODUCT(('乐容-S级品'!$A$4:$A$32=$B9)*('乐容-S级品'!$L$3:$CA$3=AL$1)*('乐容-S级品'!$L$4:$CA$32)),0)</f>
      </c>
      <c r="AM9" s="280">
        <f>IFERROR(SUMPRODUCT(('控温被PRO-S级品'!$B$2:$B$10=$B9)*('控温被PRO-S级品'!$E$1:$BE$1=AM$1)*('控温被PRO-S级品'!$E$2:$BE$10)),0)+IFERROR(SUMPRODUCT(('冬被-S级品'!$B$2:$B$10=$B9)*('冬被-S级品'!$E$1:$AW$1=AM$1)*('冬被-S级品'!$E$2:$AW$10)),0)+IFERROR(SUMPRODUCT(('白止-S级品'!$A$2:$A$26=$B9)*('白止-S级品'!$D$1:$AV$1=AM$1)*('白止-S级品'!$D$2:$AV$26)),0)+IFERROR(SUMPRODUCT(('乐容-S级品'!$A$4:$A$32=$B9)*('乐容-S级品'!$L$3:$CA$3=AM$1)*('乐容-S级品'!$L$4:$CA$32)),0)</f>
      </c>
      <c r="AN9" s="280">
        <f>IFERROR(SUMPRODUCT(('控温被PRO-S级品'!$B$2:$B$10=$B9)*('控温被PRO-S级品'!$E$1:$BE$1=AN$1)*('控温被PRO-S级品'!$E$2:$BE$10)),0)+IFERROR(SUMPRODUCT(('冬被-S级品'!$B$2:$B$10=$B9)*('冬被-S级品'!$E$1:$AW$1=AN$1)*('冬被-S级品'!$E$2:$AW$10)),0)+IFERROR(SUMPRODUCT(('白止-S级品'!$A$2:$A$26=$B9)*('白止-S级品'!$D$1:$AV$1=AN$1)*('白止-S级品'!$D$2:$AV$26)),0)+IFERROR(SUMPRODUCT(('乐容-S级品'!$A$4:$A$32=$B9)*('乐容-S级品'!$L$3:$CA$3=AN$1)*('乐容-S级品'!$L$4:$CA$32)),0)</f>
      </c>
      <c r="AO9" s="280">
        <f>IFERROR(SUMPRODUCT(('控温被PRO-S级品'!$B$2:$B$10=$B9)*('控温被PRO-S级品'!$E$1:$BE$1=AO$1)*('控温被PRO-S级品'!$E$2:$BE$10)),0)+IFERROR(SUMPRODUCT(('冬被-S级品'!$B$2:$B$10=$B9)*('冬被-S级品'!$E$1:$AW$1=AO$1)*('冬被-S级品'!$E$2:$AW$10)),0)+IFERROR(SUMPRODUCT(('白止-S级品'!$A$2:$A$26=$B9)*('白止-S级品'!$D$1:$AV$1=AO$1)*('白止-S级品'!$D$2:$AV$26)),0)+IFERROR(SUMPRODUCT(('乐容-S级品'!$A$4:$A$32=$B9)*('乐容-S级品'!$L$3:$CA$3=AO$1)*('乐容-S级品'!$L$4:$CA$32)),0)</f>
      </c>
      <c r="AP9" s="280">
        <f>IFERROR(SUMPRODUCT(('控温被PRO-S级品'!$B$2:$B$10=$B9)*('控温被PRO-S级品'!$E$1:$BE$1=AP$1)*('控温被PRO-S级品'!$E$2:$BE$10)),0)+IFERROR(SUMPRODUCT(('冬被-S级品'!$B$2:$B$10=$B9)*('冬被-S级品'!$E$1:$AW$1=AP$1)*('冬被-S级品'!$E$2:$AW$10)),0)+IFERROR(SUMPRODUCT(('白止-S级品'!$A$2:$A$26=$B9)*('白止-S级品'!$D$1:$AV$1=AP$1)*('白止-S级品'!$D$2:$AV$26)),0)+IFERROR(SUMPRODUCT(('乐容-S级品'!$A$4:$A$32=$B9)*('乐容-S级品'!$L$3:$CA$3=AP$1)*('乐容-S级品'!$L$4:$CA$32)),0)</f>
      </c>
      <c r="AQ9" s="280">
        <f>IFERROR(SUMPRODUCT(('控温被PRO-S级品'!$B$2:$B$10=$B9)*('控温被PRO-S级品'!$E$1:$BE$1=AQ$1)*('控温被PRO-S级品'!$E$2:$BE$10)),0)+IFERROR(SUMPRODUCT(('冬被-S级品'!$B$2:$B$10=$B9)*('冬被-S级品'!$E$1:$AW$1=AQ$1)*('冬被-S级品'!$E$2:$AW$10)),0)+IFERROR(SUMPRODUCT(('白止-S级品'!$A$2:$A$26=$B9)*('白止-S级品'!$D$1:$AV$1=AQ$1)*('白止-S级品'!$D$2:$AV$26)),0)+IFERROR(SUMPRODUCT(('乐容-S级品'!$A$4:$A$32=$B9)*('乐容-S级品'!$L$3:$CA$3=AQ$1)*('乐容-S级品'!$L$4:$CA$32)),0)</f>
      </c>
      <c r="AR9" s="280">
        <f>IFERROR(SUMPRODUCT(('控温被PRO-S级品'!$B$2:$B$10=$B9)*('控温被PRO-S级品'!$E$1:$BE$1=AR$1)*('控温被PRO-S级品'!$E$2:$BE$10)),0)+IFERROR(SUMPRODUCT(('冬被-S级品'!$B$2:$B$10=$B9)*('冬被-S级品'!$E$1:$AW$1=AR$1)*('冬被-S级品'!$E$2:$AW$10)),0)+IFERROR(SUMPRODUCT(('白止-S级品'!$A$2:$A$26=$B9)*('白止-S级品'!$D$1:$AV$1=AR$1)*('白止-S级品'!$D$2:$AV$26)),0)+IFERROR(SUMPRODUCT(('乐容-S级品'!$A$4:$A$32=$B9)*('乐容-S级品'!$L$3:$CA$3=AR$1)*('乐容-S级品'!$L$4:$CA$32)),0)</f>
      </c>
      <c r="AS9" s="280">
        <f>IFERROR(SUMPRODUCT(('控温被PRO-S级品'!$B$2:$B$10=$B9)*('控温被PRO-S级品'!$E$1:$BE$1=AS$1)*('控温被PRO-S级品'!$E$2:$BE$10)),0)+IFERROR(SUMPRODUCT(('冬被-S级品'!$B$2:$B$10=$B9)*('冬被-S级品'!$E$1:$AW$1=AS$1)*('冬被-S级品'!$E$2:$AW$10)),0)+IFERROR(SUMPRODUCT(('白止-S级品'!$A$2:$A$26=$B9)*('白止-S级品'!$D$1:$AV$1=AS$1)*('白止-S级品'!$D$2:$AV$26)),0)+IFERROR(SUMPRODUCT(('乐容-S级品'!$A$4:$A$32=$B9)*('乐容-S级品'!$L$3:$CA$3=AS$1)*('乐容-S级品'!$L$4:$CA$32)),0)</f>
      </c>
      <c r="AT9" s="280">
        <f>IFERROR(SUMPRODUCT(('控温被PRO-S级品'!$B$2:$B$10=$B9)*('控温被PRO-S级品'!$E$1:$BE$1=AT$1)*('控温被PRO-S级品'!$E$2:$BE$10)),0)+IFERROR(SUMPRODUCT(('冬被-S级品'!$B$2:$B$10=$B9)*('冬被-S级品'!$E$1:$AW$1=AT$1)*('冬被-S级品'!$E$2:$AW$10)),0)+IFERROR(SUMPRODUCT(('白止-S级品'!$A$2:$A$26=$B9)*('白止-S级品'!$D$1:$AV$1=AT$1)*('白止-S级品'!$D$2:$AV$26)),0)+IFERROR(SUMPRODUCT(('乐容-S级品'!$A$4:$A$32=$B9)*('乐容-S级品'!$L$3:$CA$3=AT$1)*('乐容-S级品'!$L$4:$CA$32)),0)</f>
      </c>
      <c r="AU9" s="280">
        <f>IFERROR(SUMPRODUCT(('控温被PRO-S级品'!$B$2:$B$10=$B9)*('控温被PRO-S级品'!$E$1:$BE$1=AU$1)*('控温被PRO-S级品'!$E$2:$BE$10)),0)+IFERROR(SUMPRODUCT(('冬被-S级品'!$B$2:$B$10=$B9)*('冬被-S级品'!$E$1:$AW$1=AU$1)*('冬被-S级品'!$E$2:$AW$10)),0)+IFERROR(SUMPRODUCT(('白止-S级品'!$A$2:$A$26=$B9)*('白止-S级品'!$D$1:$AV$1=AU$1)*('白止-S级品'!$D$2:$AV$26)),0)+IFERROR(SUMPRODUCT(('乐容-S级品'!$A$4:$A$32=$B9)*('乐容-S级品'!$L$3:$CA$3=AU$1)*('乐容-S级品'!$L$4:$CA$32)),0)</f>
      </c>
      <c r="AV9" s="280">
        <f>IFERROR(SUMPRODUCT(('控温被PRO-S级品'!$B$2:$B$10=$B9)*('控温被PRO-S级品'!$E$1:$BE$1=AV$1)*('控温被PRO-S级品'!$E$2:$BE$10)),0)+IFERROR(SUMPRODUCT(('冬被-S级品'!$B$2:$B$10=$B9)*('冬被-S级品'!$E$1:$AW$1=AV$1)*('冬被-S级品'!$E$2:$AW$10)),0)+IFERROR(SUMPRODUCT(('白止-S级品'!$A$2:$A$26=$B9)*('白止-S级品'!$D$1:$AV$1=AV$1)*('白止-S级品'!$D$2:$AV$26)),0)+IFERROR(SUMPRODUCT(('乐容-S级品'!$A$4:$A$32=$B9)*('乐容-S级品'!$L$3:$CA$3=AV$1)*('乐容-S级品'!$L$4:$CA$32)),0)</f>
      </c>
      <c r="AW9" s="280">
        <f>IFERROR(SUMPRODUCT(('控温被PRO-S级品'!$B$2:$B$10=$B9)*('控温被PRO-S级品'!$E$1:$BE$1=AW$1)*('控温被PRO-S级品'!$E$2:$BE$10)),0)+IFERROR(SUMPRODUCT(('冬被-S级品'!$B$2:$B$10=$B9)*('冬被-S级品'!$E$1:$AW$1=AW$1)*('冬被-S级品'!$E$2:$AW$10)),0)+IFERROR(SUMPRODUCT(('白止-S级品'!$A$2:$A$26=$B9)*('白止-S级品'!$D$1:$AV$1=AW$1)*('白止-S级品'!$D$2:$AV$26)),0)+IFERROR(SUMPRODUCT(('乐容-S级品'!$A$4:$A$32=$B9)*('乐容-S级品'!$L$3:$CA$3=AW$1)*('乐容-S级品'!$L$4:$CA$32)),0)</f>
      </c>
      <c r="AX9" s="280">
        <f>IFERROR(SUMPRODUCT(('控温被PRO-S级品'!$B$2:$B$10=$B9)*('控温被PRO-S级品'!$E$1:$BE$1=AX$1)*('控温被PRO-S级品'!$E$2:$BE$10)),0)+IFERROR(SUMPRODUCT(('冬被-S级品'!$B$2:$B$10=$B9)*('冬被-S级品'!$E$1:$AW$1=AX$1)*('冬被-S级品'!$E$2:$AW$10)),0)+IFERROR(SUMPRODUCT(('白止-S级品'!$A$2:$A$26=$B9)*('白止-S级品'!$D$1:$AV$1=AX$1)*('白止-S级品'!$D$2:$AV$26)),0)+IFERROR(SUMPRODUCT(('乐容-S级品'!$A$4:$A$32=$B9)*('乐容-S级品'!$L$3:$CA$3=AX$1)*('乐容-S级品'!$L$4:$CA$32)),0)</f>
      </c>
      <c r="AY9" s="280">
        <f>IFERROR(SUMPRODUCT(('控温被PRO-S级品'!$B$2:$B$10=$B9)*('控温被PRO-S级品'!$E$1:$BE$1=AY$1)*('控温被PRO-S级品'!$E$2:$BE$10)),0)+IFERROR(SUMPRODUCT(('冬被-S级品'!$B$2:$B$10=$B9)*('冬被-S级品'!$E$1:$AW$1=AY$1)*('冬被-S级品'!$E$2:$AW$10)),0)+IFERROR(SUMPRODUCT(('白止-S级品'!$A$2:$A$26=$B9)*('白止-S级品'!$D$1:$AV$1=AY$1)*('白止-S级品'!$D$2:$AV$26)),0)+IFERROR(SUMPRODUCT(('乐容-S级品'!$A$4:$A$32=$B9)*('乐容-S级品'!$L$3:$CA$3=AY$1)*('乐容-S级品'!$L$4:$CA$32)),0)</f>
      </c>
      <c r="AZ9" s="280">
        <f>IFERROR(SUMPRODUCT(('控温被PRO-S级品'!$B$2:$B$10=$B9)*('控温被PRO-S级品'!$E$1:$BE$1=AZ$1)*('控温被PRO-S级品'!$E$2:$BE$10)),0)+IFERROR(SUMPRODUCT(('冬被-S级品'!$B$2:$B$10=$B9)*('冬被-S级品'!$E$1:$AW$1=AZ$1)*('冬被-S级品'!$E$2:$AW$10)),0)+IFERROR(SUMPRODUCT(('白止-S级品'!$A$2:$A$26=$B9)*('白止-S级品'!$D$1:$AV$1=AZ$1)*('白止-S级品'!$D$2:$AV$26)),0)+IFERROR(SUMPRODUCT(('乐容-S级品'!$A$4:$A$32=$B9)*('乐容-S级品'!$L$3:$CA$3=AZ$1)*('乐容-S级品'!$L$4:$CA$32)),0)</f>
      </c>
      <c r="BA9" s="280">
        <f>IFERROR(SUMPRODUCT(('控温被PRO-S级品'!$B$2:$B$10=$B9)*('控温被PRO-S级品'!$E$1:$BE$1=BA$1)*('控温被PRO-S级品'!$E$2:$BE$10)),0)+IFERROR(SUMPRODUCT(('冬被-S级品'!$B$2:$B$10=$B9)*('冬被-S级品'!$E$1:$AW$1=BA$1)*('冬被-S级品'!$E$2:$AW$10)),0)+IFERROR(SUMPRODUCT(('白止-S级品'!$A$2:$A$26=$B9)*('白止-S级品'!$D$1:$AV$1=BA$1)*('白止-S级品'!$D$2:$AV$26)),0)+IFERROR(SUMPRODUCT(('乐容-S级品'!$A$4:$A$32=$B9)*('乐容-S级品'!$L$3:$CA$3=BA$1)*('乐容-S级品'!$L$4:$CA$32)),0)</f>
      </c>
      <c r="BB9" s="280">
        <f>IFERROR(SUMPRODUCT(('控温被PRO-S级品'!$B$2:$B$10=$B9)*('控温被PRO-S级品'!$E$1:$BE$1=BB$1)*('控温被PRO-S级品'!$E$2:$BE$10)),0)+IFERROR(SUMPRODUCT(('冬被-S级品'!$B$2:$B$10=$B9)*('冬被-S级品'!$E$1:$AW$1=BB$1)*('冬被-S级品'!$E$2:$AW$10)),0)+IFERROR(SUMPRODUCT(('白止-S级品'!$A$2:$A$26=$B9)*('白止-S级品'!$D$1:$AV$1=BB$1)*('白止-S级品'!$D$2:$AV$26)),0)+IFERROR(SUMPRODUCT(('乐容-S级品'!$A$4:$A$32=$B9)*('乐容-S级品'!$L$3:$CA$3=BB$1)*('乐容-S级品'!$L$4:$CA$32)),0)</f>
      </c>
      <c r="BC9" s="280">
        <f>IFERROR(SUMPRODUCT(('控温被PRO-S级品'!$B$2:$B$10=$B9)*('控温被PRO-S级品'!$E$1:$BE$1=BC$1)*('控温被PRO-S级品'!$E$2:$BE$10)),0)+IFERROR(SUMPRODUCT(('冬被-S级品'!$B$2:$B$10=$B9)*('冬被-S级品'!$E$1:$AW$1=BC$1)*('冬被-S级品'!$E$2:$AW$10)),0)+IFERROR(SUMPRODUCT(('白止-S级品'!$A$2:$A$26=$B9)*('白止-S级品'!$D$1:$AV$1=BC$1)*('白止-S级品'!$D$2:$AV$26)),0)+IFERROR(SUMPRODUCT(('乐容-S级品'!$A$4:$A$32=$B9)*('乐容-S级品'!$L$3:$CA$3=BC$1)*('乐容-S级品'!$L$4:$CA$32)),0)</f>
      </c>
      <c r="BD9" s="280">
        <f>IFERROR(SUMPRODUCT(('控温被PRO-S级品'!$B$2:$B$10=$B9)*('控温被PRO-S级品'!$E$1:$BE$1=BD$1)*('控温被PRO-S级品'!$E$2:$BE$10)),0)+IFERROR(SUMPRODUCT(('冬被-S级品'!$B$2:$B$10=$B9)*('冬被-S级品'!$E$1:$AW$1=BD$1)*('冬被-S级品'!$E$2:$AW$10)),0)+IFERROR(SUMPRODUCT(('白止-S级品'!$A$2:$A$26=$B9)*('白止-S级品'!$D$1:$AV$1=BD$1)*('白止-S级品'!$D$2:$AV$26)),0)+IFERROR(SUMPRODUCT(('乐容-S级品'!$A$4:$A$32=$B9)*('乐容-S级品'!$L$3:$CA$3=BD$1)*('乐容-S级品'!$L$4:$CA$32)),0)</f>
      </c>
      <c r="BE9" s="280">
        <f>IFERROR(SUMPRODUCT(('控温被PRO-S级品'!$B$2:$B$10=$B9)*('控温被PRO-S级品'!$E$1:$BE$1=BE$1)*('控温被PRO-S级品'!$E$2:$BE$10)),0)+IFERROR(SUMPRODUCT(('冬被-S级品'!$B$2:$B$10=$B9)*('冬被-S级品'!$E$1:$AW$1=BE$1)*('冬被-S级品'!$E$2:$AW$10)),0)+IFERROR(SUMPRODUCT(('白止-S级品'!$A$2:$A$26=$B9)*('白止-S级品'!$D$1:$AV$1=BE$1)*('白止-S级品'!$D$2:$AV$26)),0)+IFERROR(SUMPRODUCT(('乐容-S级品'!$A$4:$A$32=$B9)*('乐容-S级品'!$L$3:$CA$3=BE$1)*('乐容-S级品'!$L$4:$CA$32)),0)</f>
      </c>
      <c r="BF9" s="280">
        <f>IFERROR(SUMPRODUCT(('控温被PRO-S级品'!$B$2:$B$10=$B9)*('控温被PRO-S级品'!$E$1:$BE$1=BF$1)*('控温被PRO-S级品'!$E$2:$BE$10)),0)+IFERROR(SUMPRODUCT(('冬被-S级品'!$B$2:$B$10=$B9)*('冬被-S级品'!$E$1:$AW$1=BF$1)*('冬被-S级品'!$E$2:$AW$10)),0)+IFERROR(SUMPRODUCT(('白止-S级品'!$A$2:$A$26=$B9)*('白止-S级品'!$D$1:$AV$1=BF$1)*('白止-S级品'!$D$2:$AV$26)),0)+IFERROR(SUMPRODUCT(('乐容-S级品'!$A$4:$A$32=$B9)*('乐容-S级品'!$L$3:$CA$3=BF$1)*('乐容-S级品'!$L$4:$CA$32)),0)</f>
      </c>
      <c r="BG9" s="280">
        <f>IFERROR(SUMPRODUCT(('控温被PRO-S级品'!$B$2:$B$10=$B9)*('控温被PRO-S级品'!$E$1:$BE$1=BG$1)*('控温被PRO-S级品'!$E$2:$BE$10)),0)+IFERROR(SUMPRODUCT(('冬被-S级品'!$B$2:$B$10=$B9)*('冬被-S级品'!$E$1:$AW$1=BG$1)*('冬被-S级品'!$E$2:$AW$10)),0)+IFERROR(SUMPRODUCT(('白止-S级品'!$A$2:$A$26=$B9)*('白止-S级品'!$D$1:$AV$1=BG$1)*('白止-S级品'!$D$2:$AV$26)),0)+IFERROR(SUMPRODUCT(('乐容-S级品'!$A$4:$A$32=$B9)*('乐容-S级品'!$L$3:$CA$3=BG$1)*('乐容-S级品'!$L$4:$CA$32)),0)</f>
      </c>
      <c r="BH9" s="280">
        <f>IFERROR(SUMPRODUCT(('控温被PRO-S级品'!$B$2:$B$10=$B9)*('控温被PRO-S级品'!$E$1:$BE$1=BH$1)*('控温被PRO-S级品'!$E$2:$BE$10)),0)+IFERROR(SUMPRODUCT(('冬被-S级品'!$B$2:$B$10=$B9)*('冬被-S级品'!$E$1:$AW$1=BH$1)*('冬被-S级品'!$E$2:$AW$10)),0)+IFERROR(SUMPRODUCT(('白止-S级品'!$A$2:$A$26=$B9)*('白止-S级品'!$D$1:$AV$1=BH$1)*('白止-S级品'!$D$2:$AV$26)),0)+IFERROR(SUMPRODUCT(('乐容-S级品'!$A$4:$A$32=$B9)*('乐容-S级品'!$L$3:$CA$3=BH$1)*('乐容-S级品'!$L$4:$CA$32)),0)</f>
      </c>
      <c r="BI9" s="280">
        <f>IFERROR(SUMPRODUCT(('控温被PRO-S级品'!$B$2:$B$10=$B9)*('控温被PRO-S级品'!$E$1:$BE$1=BI$1)*('控温被PRO-S级品'!$E$2:$BE$10)),0)+IFERROR(SUMPRODUCT(('冬被-S级品'!$B$2:$B$10=$B9)*('冬被-S级品'!$E$1:$AW$1=BI$1)*('冬被-S级品'!$E$2:$AW$10)),0)+IFERROR(SUMPRODUCT(('白止-S级品'!$A$2:$A$26=$B9)*('白止-S级品'!$D$1:$AV$1=BI$1)*('白止-S级品'!$D$2:$AV$26)),0)+IFERROR(SUMPRODUCT(('乐容-S级品'!$A$4:$A$32=$B9)*('乐容-S级品'!$L$3:$CA$3=BI$1)*('乐容-S级品'!$L$4:$CA$32)),0)</f>
      </c>
      <c r="BJ9" s="280">
        <f>IFERROR(SUMPRODUCT(('控温被PRO-S级品'!$B$2:$B$10=$B9)*('控温被PRO-S级品'!$E$1:$BE$1=BJ$1)*('控温被PRO-S级品'!$E$2:$BE$10)),0)+IFERROR(SUMPRODUCT(('冬被-S级品'!$B$2:$B$10=$B9)*('冬被-S级品'!$E$1:$AW$1=BJ$1)*('冬被-S级品'!$E$2:$AW$10)),0)+IFERROR(SUMPRODUCT(('白止-S级品'!$A$2:$A$26=$B9)*('白止-S级品'!$D$1:$AV$1=BJ$1)*('白止-S级品'!$D$2:$AV$26)),0)+IFERROR(SUMPRODUCT(('乐容-S级品'!$A$4:$A$32=$B9)*('乐容-S级品'!$L$3:$CA$3=BJ$1)*('乐容-S级品'!$L$4:$CA$32)),0)</f>
      </c>
      <c r="BK9" s="280">
        <f>IFERROR(SUMPRODUCT(('控温被PRO-S级品'!$B$2:$B$10=$B9)*('控温被PRO-S级品'!$E$1:$BE$1=BK$1)*('控温被PRO-S级品'!$E$2:$BE$10)),0)+IFERROR(SUMPRODUCT(('冬被-S级品'!$B$2:$B$10=$B9)*('冬被-S级品'!$E$1:$AW$1=BK$1)*('冬被-S级品'!$E$2:$AW$10)),0)+IFERROR(SUMPRODUCT(('白止-S级品'!$A$2:$A$26=$B9)*('白止-S级品'!$D$1:$AV$1=BK$1)*('白止-S级品'!$D$2:$AV$26)),0)+IFERROR(SUMPRODUCT(('乐容-S级品'!$A$4:$A$32=$B9)*('乐容-S级品'!$L$3:$CA$3=BK$1)*('乐容-S级品'!$L$4:$CA$32)),0)</f>
      </c>
      <c r="BL9" s="280">
        <f>IFERROR(SUMPRODUCT(('控温被PRO-S级品'!$B$2:$B$10=$B9)*('控温被PRO-S级品'!$E$1:$BE$1=BL$1)*('控温被PRO-S级品'!$E$2:$BE$10)),0)+IFERROR(SUMPRODUCT(('冬被-S级品'!$B$2:$B$10=$B9)*('冬被-S级品'!$E$1:$AW$1=BL$1)*('冬被-S级品'!$E$2:$AW$10)),0)+IFERROR(SUMPRODUCT(('白止-S级品'!$A$2:$A$26=$B9)*('白止-S级品'!$D$1:$AV$1=BL$1)*('白止-S级品'!$D$2:$AV$26)),0)+IFERROR(SUMPRODUCT(('乐容-S级品'!$A$4:$A$32=$B9)*('乐容-S级品'!$L$3:$CA$3=BL$1)*('乐容-S级品'!$L$4:$CA$32)),0)</f>
      </c>
      <c r="BM9" s="280">
        <f>IFERROR(SUMPRODUCT(('控温被PRO-S级品'!$B$2:$B$10=$B9)*('控温被PRO-S级品'!$E$1:$BE$1=BM$1)*('控温被PRO-S级品'!$E$2:$BE$10)),0)+IFERROR(SUMPRODUCT(('冬被-S级品'!$B$2:$B$10=$B9)*('冬被-S级品'!$E$1:$AW$1=BM$1)*('冬被-S级品'!$E$2:$AW$10)),0)+IFERROR(SUMPRODUCT(('白止-S级品'!$A$2:$A$26=$B9)*('白止-S级品'!$D$1:$AV$1=BM$1)*('白止-S级品'!$D$2:$AV$26)),0)+IFERROR(SUMPRODUCT(('乐容-S级品'!$A$4:$A$32=$B9)*('乐容-S级品'!$L$3:$CA$3=BM$1)*('乐容-S级品'!$L$4:$CA$32)),0)</f>
      </c>
      <c r="BN9" s="280">
        <f>IFERROR(SUMPRODUCT(('控温被PRO-S级品'!$B$2:$B$10=$B9)*('控温被PRO-S级品'!$E$1:$BE$1=BN$1)*('控温被PRO-S级品'!$E$2:$BE$10)),0)+IFERROR(SUMPRODUCT(('冬被-S级品'!$B$2:$B$10=$B9)*('冬被-S级品'!$E$1:$AW$1=BN$1)*('冬被-S级品'!$E$2:$AW$10)),0)+IFERROR(SUMPRODUCT(('白止-S级品'!$A$2:$A$26=$B9)*('白止-S级品'!$D$1:$AV$1=BN$1)*('白止-S级品'!$D$2:$AV$26)),0)+IFERROR(SUMPRODUCT(('乐容-S级品'!$A$4:$A$32=$B9)*('乐容-S级品'!$L$3:$CA$3=BN$1)*('乐容-S级品'!$L$4:$CA$32)),0)</f>
      </c>
      <c r="BO9" s="280">
        <f>IFERROR(SUMPRODUCT(('控温被PRO-S级品'!$B$2:$B$10=$B9)*('控温被PRO-S级品'!$E$1:$BE$1=BO$1)*('控温被PRO-S级品'!$E$2:$BE$10)),0)+IFERROR(SUMPRODUCT(('冬被-S级品'!$B$2:$B$10=$B9)*('冬被-S级品'!$E$1:$AW$1=BO$1)*('冬被-S级品'!$E$2:$AW$10)),0)+IFERROR(SUMPRODUCT(('白止-S级品'!$A$2:$A$26=$B9)*('白止-S级品'!$D$1:$AV$1=BO$1)*('白止-S级品'!$D$2:$AV$26)),0)+IFERROR(SUMPRODUCT(('乐容-S级品'!$A$4:$A$32=$B9)*('乐容-S级品'!$L$3:$CA$3=BO$1)*('乐容-S级品'!$L$4:$CA$32)),0)</f>
      </c>
      <c r="BP9" s="280">
        <f>IFERROR(SUMPRODUCT(('控温被PRO-S级品'!$B$2:$B$10=$B9)*('控温被PRO-S级品'!$E$1:$BE$1=BP$1)*('控温被PRO-S级品'!$E$2:$BE$10)),0)+IFERROR(SUMPRODUCT(('冬被-S级品'!$B$2:$B$10=$B9)*('冬被-S级品'!$E$1:$AW$1=BP$1)*('冬被-S级品'!$E$2:$AW$10)),0)+IFERROR(SUMPRODUCT(('白止-S级品'!$A$2:$A$26=$B9)*('白止-S级品'!$D$1:$AV$1=BP$1)*('白止-S级品'!$D$2:$AV$26)),0)+IFERROR(SUMPRODUCT(('乐容-S级品'!$A$4:$A$32=$B9)*('乐容-S级品'!$L$3:$CA$3=BP$1)*('乐容-S级品'!$L$4:$CA$32)),0)</f>
      </c>
      <c r="BQ9" s="280">
        <f>IFERROR(SUMPRODUCT(('控温被PRO-S级品'!$B$2:$B$10=$B9)*('控温被PRO-S级品'!$E$1:$BE$1=BQ$1)*('控温被PRO-S级品'!$E$2:$BE$10)),0)+IFERROR(SUMPRODUCT(('冬被-S级品'!$B$2:$B$10=$B9)*('冬被-S级品'!$E$1:$AW$1=BQ$1)*('冬被-S级品'!$E$2:$AW$10)),0)+IFERROR(SUMPRODUCT(('白止-S级品'!$A$2:$A$26=$B9)*('白止-S级品'!$D$1:$AV$1=BQ$1)*('白止-S级品'!$D$2:$AV$26)),0)+IFERROR(SUMPRODUCT(('乐容-S级品'!$A$4:$A$32=$B9)*('乐容-S级品'!$L$3:$CA$3=BQ$1)*('乐容-S级品'!$L$4:$CA$32)),0)</f>
      </c>
      <c r="BR9" s="280">
        <f>IFERROR(SUMPRODUCT(('控温被PRO-S级品'!$B$2:$B$10=$B9)*('控温被PRO-S级品'!$E$1:$BE$1=BR$1)*('控温被PRO-S级品'!$E$2:$BE$10)),0)+IFERROR(SUMPRODUCT(('冬被-S级品'!$B$2:$B$10=$B9)*('冬被-S级品'!$E$1:$AW$1=BR$1)*('冬被-S级品'!$E$2:$AW$10)),0)+IFERROR(SUMPRODUCT(('白止-S级品'!$A$2:$A$26=$B9)*('白止-S级品'!$D$1:$AV$1=BR$1)*('白止-S级品'!$D$2:$AV$26)),0)+IFERROR(SUMPRODUCT(('乐容-S级品'!$A$4:$A$32=$B9)*('乐容-S级品'!$L$3:$CA$3=BR$1)*('乐容-S级品'!$L$4:$CA$32)),0)</f>
      </c>
      <c r="BS9" s="280">
        <f>IFERROR(SUMPRODUCT(('控温被PRO-S级品'!$B$2:$B$10=$B9)*('控温被PRO-S级品'!$E$1:$BE$1=BS$1)*('控温被PRO-S级品'!$E$2:$BE$10)),0)+IFERROR(SUMPRODUCT(('冬被-S级品'!$B$2:$B$10=$B9)*('冬被-S级品'!$E$1:$AW$1=BS$1)*('冬被-S级品'!$E$2:$AW$10)),0)+IFERROR(SUMPRODUCT(('白止-S级品'!$A$2:$A$26=$B9)*('白止-S级品'!$D$1:$AV$1=BS$1)*('白止-S级品'!$D$2:$AV$26)),0)+IFERROR(SUMPRODUCT(('乐容-S级品'!$A$4:$A$32=$B9)*('乐容-S级品'!$L$3:$CA$3=BS$1)*('乐容-S级品'!$L$4:$CA$32)),0)</f>
      </c>
      <c r="BT9" s="280">
        <f>IFERROR(SUMPRODUCT(('控温被PRO-S级品'!$B$2:$B$10=$B9)*('控温被PRO-S级品'!$E$1:$BE$1=BT$1)*('控温被PRO-S级品'!$E$2:$BE$10)),0)+IFERROR(SUMPRODUCT(('冬被-S级品'!$B$2:$B$10=$B9)*('冬被-S级品'!$E$1:$AW$1=BT$1)*('冬被-S级品'!$E$2:$AW$10)),0)+IFERROR(SUMPRODUCT(('白止-S级品'!$A$2:$A$26=$B9)*('白止-S级品'!$D$1:$AV$1=BT$1)*('白止-S级品'!$D$2:$AV$26)),0)+IFERROR(SUMPRODUCT(('乐容-S级品'!$A$4:$A$32=$B9)*('乐容-S级品'!$L$3:$CA$3=BT$1)*('乐容-S级品'!$L$4:$CA$32)),0)</f>
      </c>
      <c r="BU9" s="280">
        <f>IFERROR(SUMPRODUCT(('控温被PRO-S级品'!$B$2:$B$10=$B9)*('控温被PRO-S级品'!$E$1:$BE$1=BU$1)*('控温被PRO-S级品'!$E$2:$BE$10)),0)+IFERROR(SUMPRODUCT(('冬被-S级品'!$B$2:$B$10=$B9)*('冬被-S级品'!$E$1:$AW$1=BU$1)*('冬被-S级品'!$E$2:$AW$10)),0)+IFERROR(SUMPRODUCT(('白止-S级品'!$A$2:$A$26=$B9)*('白止-S级品'!$D$1:$AV$1=BU$1)*('白止-S级品'!$D$2:$AV$26)),0)+IFERROR(SUMPRODUCT(('乐容-S级品'!$A$4:$A$32=$B9)*('乐容-S级品'!$L$3:$CA$3=BU$1)*('乐容-S级品'!$L$4:$CA$32)),0)</f>
      </c>
      <c r="BV9" s="280">
        <f>IFERROR(SUMPRODUCT(('控温被PRO-S级品'!$B$2:$B$10=$B9)*('控温被PRO-S级品'!$E$1:$BE$1=BV$1)*('控温被PRO-S级品'!$E$2:$BE$10)),0)+IFERROR(SUMPRODUCT(('冬被-S级品'!$B$2:$B$10=$B9)*('冬被-S级品'!$E$1:$AW$1=BV$1)*('冬被-S级品'!$E$2:$AW$10)),0)+IFERROR(SUMPRODUCT(('白止-S级品'!$A$2:$A$26=$B9)*('白止-S级品'!$D$1:$AV$1=BV$1)*('白止-S级品'!$D$2:$AV$26)),0)+IFERROR(SUMPRODUCT(('乐容-S级品'!$A$4:$A$32=$B9)*('乐容-S级品'!$L$3:$CA$3=BV$1)*('乐容-S级品'!$L$4:$CA$32)),0)</f>
      </c>
      <c r="BW9" s="280">
        <f>IFERROR(SUMPRODUCT(('控温被PRO-S级品'!$B$2:$B$10=$B9)*('控温被PRO-S级品'!$E$1:$BE$1=BW$1)*('控温被PRO-S级品'!$E$2:$BE$10)),0)+IFERROR(SUMPRODUCT(('冬被-S级品'!$B$2:$B$10=$B9)*('冬被-S级品'!$E$1:$AW$1=BW$1)*('冬被-S级品'!$E$2:$AW$10)),0)+IFERROR(SUMPRODUCT(('白止-S级品'!$A$2:$A$26=$B9)*('白止-S级品'!$D$1:$AV$1=BW$1)*('白止-S级品'!$D$2:$AV$26)),0)+IFERROR(SUMPRODUCT(('乐容-S级品'!$A$4:$A$32=$B9)*('乐容-S级品'!$L$3:$CA$3=BW$1)*('乐容-S级品'!$L$4:$CA$32)),0)</f>
      </c>
      <c r="BX9" s="280">
        <f>IFERROR(SUMPRODUCT(('控温被PRO-S级品'!$B$2:$B$10=$B9)*('控温被PRO-S级品'!$E$1:$BE$1=BX$1)*('控温被PRO-S级品'!$E$2:$BE$10)),0)+IFERROR(SUMPRODUCT(('冬被-S级品'!$B$2:$B$10=$B9)*('冬被-S级品'!$E$1:$AW$1=BX$1)*('冬被-S级品'!$E$2:$AW$10)),0)+IFERROR(SUMPRODUCT(('白止-S级品'!$A$2:$A$26=$B9)*('白止-S级品'!$D$1:$AV$1=BX$1)*('白止-S级品'!$D$2:$AV$26)),0)+IFERROR(SUMPRODUCT(('乐容-S级品'!$A$4:$A$32=$B9)*('乐容-S级品'!$L$3:$CA$3=BX$1)*('乐容-S级品'!$L$4:$CA$32)),0)</f>
      </c>
      <c r="BY9" s="280">
        <f>IFERROR(SUMPRODUCT(('控温被PRO-S级品'!$B$2:$B$10=$B9)*('控温被PRO-S级品'!$E$1:$BE$1=BY$1)*('控温被PRO-S级品'!$E$2:$BE$10)),0)+IFERROR(SUMPRODUCT(('冬被-S级品'!$B$2:$B$10=$B9)*('冬被-S级品'!$E$1:$AW$1=BY$1)*('冬被-S级品'!$E$2:$AW$10)),0)+IFERROR(SUMPRODUCT(('白止-S级品'!$A$2:$A$26=$B9)*('白止-S级品'!$D$1:$AV$1=BY$1)*('白止-S级品'!$D$2:$AV$26)),0)+IFERROR(SUMPRODUCT(('乐容-S级品'!$A$4:$A$32=$B9)*('乐容-S级品'!$L$3:$CA$3=BY$1)*('乐容-S级品'!$L$4:$CA$32)),0)</f>
      </c>
      <c r="BZ9" s="280">
        <f>IFERROR(SUMPRODUCT(('控温被PRO-S级品'!$B$2:$B$10=$B9)*('控温被PRO-S级品'!$E$1:$BE$1=BZ$1)*('控温被PRO-S级品'!$E$2:$BE$10)),0)+IFERROR(SUMPRODUCT(('冬被-S级品'!$B$2:$B$10=$B9)*('冬被-S级品'!$E$1:$AW$1=BZ$1)*('冬被-S级品'!$E$2:$AW$10)),0)+IFERROR(SUMPRODUCT(('白止-S级品'!$A$2:$A$26=$B9)*('白止-S级品'!$D$1:$AV$1=BZ$1)*('白止-S级品'!$D$2:$AV$26)),0)+IFERROR(SUMPRODUCT(('乐容-S级品'!$A$4:$A$32=$B9)*('乐容-S级品'!$L$3:$CA$3=BZ$1)*('乐容-S级品'!$L$4:$CA$32)),0)</f>
      </c>
      <c r="CA9" s="280">
        <f>IFERROR(SUMPRODUCT(('控温被PRO-S级品'!$B$2:$B$10=$B9)*('控温被PRO-S级品'!$E$1:$BE$1=CA$1)*('控温被PRO-S级品'!$E$2:$BE$10)),0)+IFERROR(SUMPRODUCT(('冬被-S级品'!$B$2:$B$10=$B9)*('冬被-S级品'!$E$1:$AW$1=CA$1)*('冬被-S级品'!$E$2:$AW$10)),0)+IFERROR(SUMPRODUCT(('白止-S级品'!$A$2:$A$26=$B9)*('白止-S级品'!$D$1:$AV$1=CA$1)*('白止-S级品'!$D$2:$AV$26)),0)+IFERROR(SUMPRODUCT(('乐容-S级品'!$A$4:$A$32=$B9)*('乐容-S级品'!$L$3:$CA$3=CA$1)*('乐容-S级品'!$L$4:$CA$32)),0)</f>
      </c>
      <c r="CB9" s="280">
        <f>IFERROR(SUMPRODUCT(('控温被PRO-S级品'!$B$2:$B$10=$B9)*('控温被PRO-S级品'!$E$1:$BE$1=CB$1)*('控温被PRO-S级品'!$E$2:$BE$10)),0)+IFERROR(SUMPRODUCT(('冬被-S级品'!$B$2:$B$10=$B9)*('冬被-S级品'!$E$1:$AW$1=CB$1)*('冬被-S级品'!$E$2:$AW$10)),0)+IFERROR(SUMPRODUCT(('白止-S级品'!$A$2:$A$26=$B9)*('白止-S级品'!$D$1:$AV$1=CB$1)*('白止-S级品'!$D$2:$AV$26)),0)+IFERROR(SUMPRODUCT(('乐容-S级品'!$A$4:$A$32=$B9)*('乐容-S级品'!$L$3:$CA$3=CB$1)*('乐容-S级品'!$L$4:$CA$32)),0)</f>
      </c>
      <c r="CC9" s="280">
        <f>IFERROR(SUMPRODUCT(('控温被PRO-S级品'!$B$2:$B$10=$B9)*('控温被PRO-S级品'!$E$1:$BE$1=CC$1)*('控温被PRO-S级品'!$E$2:$BE$10)),0)+IFERROR(SUMPRODUCT(('冬被-S级品'!$B$2:$B$10=$B9)*('冬被-S级品'!$E$1:$AW$1=CC$1)*('冬被-S级品'!$E$2:$AW$10)),0)+IFERROR(SUMPRODUCT(('白止-S级品'!$A$2:$A$26=$B9)*('白止-S级品'!$D$1:$AV$1=CC$1)*('白止-S级品'!$D$2:$AV$26)),0)+IFERROR(SUMPRODUCT(('乐容-S级品'!$A$4:$A$32=$B9)*('乐容-S级品'!$L$3:$CA$3=CC$1)*('乐容-S级品'!$L$4:$CA$32)),0)</f>
      </c>
      <c r="CD9" s="280">
        <f>IFERROR(SUMPRODUCT(('控温被PRO-S级品'!$B$2:$B$10=$B9)*('控温被PRO-S级品'!$E$1:$BE$1=CD$1)*('控温被PRO-S级品'!$E$2:$BE$10)),0)+IFERROR(SUMPRODUCT(('冬被-S级品'!$B$2:$B$10=$B9)*('冬被-S级品'!$E$1:$AW$1=CD$1)*('冬被-S级品'!$E$2:$AW$10)),0)+IFERROR(SUMPRODUCT(('白止-S级品'!$A$2:$A$26=$B9)*('白止-S级品'!$D$1:$AV$1=CD$1)*('白止-S级品'!$D$2:$AV$26)),0)+IFERROR(SUMPRODUCT(('乐容-S级品'!$A$4:$A$32=$B9)*('乐容-S级品'!$L$3:$CA$3=CD$1)*('乐容-S级品'!$L$4:$CA$32)),0)</f>
      </c>
      <c r="CE9" s="280">
        <f>IFERROR(SUMPRODUCT(('控温被PRO-S级品'!$B$2:$B$10=$B9)*('控温被PRO-S级品'!$E$1:$BE$1=CE$1)*('控温被PRO-S级品'!$E$2:$BE$10)),0)+IFERROR(SUMPRODUCT(('冬被-S级品'!$B$2:$B$10=$B9)*('冬被-S级品'!$E$1:$AW$1=CE$1)*('冬被-S级品'!$E$2:$AW$10)),0)+IFERROR(SUMPRODUCT(('白止-S级品'!$A$2:$A$26=$B9)*('白止-S级品'!$D$1:$AV$1=CE$1)*('白止-S级品'!$D$2:$AV$26)),0)+IFERROR(SUMPRODUCT(('乐容-S级品'!$A$4:$A$32=$B9)*('乐容-S级品'!$L$3:$CA$3=CE$1)*('乐容-S级品'!$L$4:$CA$32)),0)</f>
      </c>
      <c r="CF9" s="280">
        <f>IFERROR(SUMPRODUCT(('控温被PRO-S级品'!$B$2:$B$10=$B9)*('控温被PRO-S级品'!$E$1:$BE$1=CF$1)*('控温被PRO-S级品'!$E$2:$BE$10)),0)+IFERROR(SUMPRODUCT(('冬被-S级品'!$B$2:$B$10=$B9)*('冬被-S级品'!$E$1:$AW$1=CF$1)*('冬被-S级品'!$E$2:$AW$10)),0)+IFERROR(SUMPRODUCT(('白止-S级品'!$A$2:$A$26=$B9)*('白止-S级品'!$D$1:$AV$1=CF$1)*('白止-S级品'!$D$2:$AV$26)),0)+IFERROR(SUMPRODUCT(('乐容-S级品'!$A$4:$A$32=$B9)*('乐容-S级品'!$L$3:$CA$3=CF$1)*('乐容-S级品'!$L$4:$CA$32)),0)</f>
      </c>
      <c r="CG9" s="280">
        <f>IFERROR(SUMPRODUCT(('控温被PRO-S级品'!$B$2:$B$10=$B9)*('控温被PRO-S级品'!$E$1:$BE$1=CG$1)*('控温被PRO-S级品'!$E$2:$BE$10)),0)+IFERROR(SUMPRODUCT(('冬被-S级品'!$B$2:$B$10=$B9)*('冬被-S级品'!$E$1:$AW$1=CG$1)*('冬被-S级品'!$E$2:$AW$10)),0)+IFERROR(SUMPRODUCT(('白止-S级品'!$A$2:$A$26=$B9)*('白止-S级品'!$D$1:$AV$1=CG$1)*('白止-S级品'!$D$2:$AV$26)),0)+IFERROR(SUMPRODUCT(('乐容-S级品'!$A$4:$A$32=$B9)*('乐容-S级品'!$L$3:$CA$3=CG$1)*('乐容-S级品'!$L$4:$CA$32)),0)</f>
      </c>
      <c r="CH9" s="280">
        <f>IFERROR(SUMPRODUCT(('控温被PRO-S级品'!$B$2:$B$10=$B9)*('控温被PRO-S级品'!$E$1:$BE$1=CH$1)*('控温被PRO-S级品'!$E$2:$BE$10)),0)+IFERROR(SUMPRODUCT(('冬被-S级品'!$B$2:$B$10=$B9)*('冬被-S级品'!$E$1:$AW$1=CH$1)*('冬被-S级品'!$E$2:$AW$10)),0)+IFERROR(SUMPRODUCT(('白止-S级品'!$A$2:$A$26=$B9)*('白止-S级品'!$D$1:$AV$1=CH$1)*('白止-S级品'!$D$2:$AV$26)),0)+IFERROR(SUMPRODUCT(('乐容-S级品'!$A$4:$A$32=$B9)*('乐容-S级品'!$L$3:$CA$3=CH$1)*('乐容-S级品'!$L$4:$CA$32)),0)</f>
      </c>
      <c r="CI9" s="280">
        <f>IFERROR(SUMPRODUCT(('控温被PRO-S级品'!$B$2:$B$10=$B9)*('控温被PRO-S级品'!$E$1:$BE$1=CI$1)*('控温被PRO-S级品'!$E$2:$BE$10)),0)+IFERROR(SUMPRODUCT(('冬被-S级品'!$B$2:$B$10=$B9)*('冬被-S级品'!$E$1:$AW$1=CI$1)*('冬被-S级品'!$E$2:$AW$10)),0)+IFERROR(SUMPRODUCT(('白止-S级品'!$A$2:$A$26=$B9)*('白止-S级品'!$D$1:$AV$1=CI$1)*('白止-S级品'!$D$2:$AV$26)),0)+IFERROR(SUMPRODUCT(('乐容-S级品'!$A$4:$A$32=$B9)*('乐容-S级品'!$L$3:$CA$3=CI$1)*('乐容-S级品'!$L$4:$CA$32)),0)</f>
      </c>
      <c r="CJ9" s="280">
        <f>IFERROR(SUMPRODUCT(('控温被PRO-S级品'!$B$2:$B$10=$B9)*('控温被PRO-S级品'!$E$1:$BE$1=CJ$1)*('控温被PRO-S级品'!$E$2:$BE$10)),0)+IFERROR(SUMPRODUCT(('冬被-S级品'!$B$2:$B$10=$B9)*('冬被-S级品'!$E$1:$AW$1=CJ$1)*('冬被-S级品'!$E$2:$AW$10)),0)+IFERROR(SUMPRODUCT(('白止-S级品'!$A$2:$A$26=$B9)*('白止-S级品'!$D$1:$AV$1=CJ$1)*('白止-S级品'!$D$2:$AV$26)),0)+IFERROR(SUMPRODUCT(('乐容-S级品'!$A$4:$A$32=$B9)*('乐容-S级品'!$L$3:$CA$3=CJ$1)*('乐容-S级品'!$L$4:$CA$32)),0)</f>
      </c>
      <c r="CK9" s="280">
        <f>IFERROR(SUMPRODUCT(('控温被PRO-S级品'!$B$2:$B$10=$B9)*('控温被PRO-S级品'!$E$1:$BE$1=CK$1)*('控温被PRO-S级品'!$E$2:$BE$10)),0)+IFERROR(SUMPRODUCT(('冬被-S级品'!$B$2:$B$10=$B9)*('冬被-S级品'!$E$1:$AW$1=CK$1)*('冬被-S级品'!$E$2:$AW$10)),0)+IFERROR(SUMPRODUCT(('白止-S级品'!$A$2:$A$26=$B9)*('白止-S级品'!$D$1:$AV$1=CK$1)*('白止-S级品'!$D$2:$AV$26)),0)+IFERROR(SUMPRODUCT(('乐容-S级品'!$A$4:$A$32=$B9)*('乐容-S级品'!$L$3:$CA$3=CK$1)*('乐容-S级品'!$L$4:$CA$32)),0)</f>
      </c>
      <c r="CL9" s="280">
        <f>IFERROR(SUMPRODUCT(('控温被PRO-S级品'!$B$2:$B$10=$B9)*('控温被PRO-S级品'!$E$1:$BE$1=CL$1)*('控温被PRO-S级品'!$E$2:$BE$10)),0)+IFERROR(SUMPRODUCT(('冬被-S级品'!$B$2:$B$10=$B9)*('冬被-S级品'!$E$1:$AW$1=CL$1)*('冬被-S级品'!$E$2:$AW$10)),0)+IFERROR(SUMPRODUCT(('白止-S级品'!$A$2:$A$26=$B9)*('白止-S级品'!$D$1:$AV$1=CL$1)*('白止-S级品'!$D$2:$AV$26)),0)+IFERROR(SUMPRODUCT(('乐容-S级品'!$A$4:$A$32=$B9)*('乐容-S级品'!$L$3:$CA$3=CL$1)*('乐容-S级品'!$L$4:$CA$32)),0)</f>
      </c>
      <c r="CM9" s="280">
        <f>IFERROR(SUMPRODUCT(('控温被PRO-S级品'!$B$2:$B$10=$B9)*('控温被PRO-S级品'!$E$1:$BE$1=CM$1)*('控温被PRO-S级品'!$E$2:$BE$10)),0)+IFERROR(SUMPRODUCT(('冬被-S级品'!$B$2:$B$10=$B9)*('冬被-S级品'!$E$1:$AW$1=CM$1)*('冬被-S级品'!$E$2:$AW$10)),0)+IFERROR(SUMPRODUCT(('白止-S级品'!$A$2:$A$26=$B9)*('白止-S级品'!$D$1:$AV$1=CM$1)*('白止-S级品'!$D$2:$AV$26)),0)+IFERROR(SUMPRODUCT(('乐容-S级品'!$A$4:$A$32=$B9)*('乐容-S级品'!$L$3:$CA$3=CM$1)*('乐容-S级品'!$L$4:$CA$32)),0)</f>
      </c>
      <c r="CN9" s="280">
        <f>IFERROR(SUMPRODUCT(('控温被PRO-S级品'!$B$2:$B$10=$B9)*('控温被PRO-S级品'!$E$1:$BE$1=CN$1)*('控温被PRO-S级品'!$E$2:$BE$10)),0)+IFERROR(SUMPRODUCT(('冬被-S级品'!$B$2:$B$10=$B9)*('冬被-S级品'!$E$1:$AW$1=CN$1)*('冬被-S级品'!$E$2:$AW$10)),0)+IFERROR(SUMPRODUCT(('白止-S级品'!$A$2:$A$26=$B9)*('白止-S级品'!$D$1:$AV$1=CN$1)*('白止-S级品'!$D$2:$AV$26)),0)+IFERROR(SUMPRODUCT(('乐容-S级品'!$A$4:$A$32=$B9)*('乐容-S级品'!$L$3:$CA$3=CN$1)*('乐容-S级品'!$L$4:$CA$32)),0)</f>
      </c>
      <c r="CO9" s="280">
        <f>IFERROR(SUMPRODUCT(('控温被PRO-S级品'!$B$2:$B$10=$B9)*('控温被PRO-S级品'!$E$1:$BE$1=CO$1)*('控温被PRO-S级品'!$E$2:$BE$10)),0)+IFERROR(SUMPRODUCT(('冬被-S级品'!$B$2:$B$10=$B9)*('冬被-S级品'!$E$1:$AW$1=CO$1)*('冬被-S级品'!$E$2:$AW$10)),0)+IFERROR(SUMPRODUCT(('白止-S级品'!$A$2:$A$26=$B9)*('白止-S级品'!$D$1:$AV$1=CO$1)*('白止-S级品'!$D$2:$AV$26)),0)+IFERROR(SUMPRODUCT(('乐容-S级品'!$A$4:$A$32=$B9)*('乐容-S级品'!$L$3:$CA$3=CO$1)*('乐容-S级品'!$L$4:$CA$32)),0)</f>
      </c>
      <c r="CP9" s="280">
        <f>IFERROR(SUMPRODUCT(('控温被PRO-S级品'!$B$2:$B$10=$B9)*('控温被PRO-S级品'!$E$1:$BE$1=CP$1)*('控温被PRO-S级品'!$E$2:$BE$10)),0)+IFERROR(SUMPRODUCT(('冬被-S级品'!$B$2:$B$10=$B9)*('冬被-S级品'!$E$1:$AW$1=CP$1)*('冬被-S级品'!$E$2:$AW$10)),0)+IFERROR(SUMPRODUCT(('白止-S级品'!$A$2:$A$26=$B9)*('白止-S级品'!$D$1:$AV$1=CP$1)*('白止-S级品'!$D$2:$AV$26)),0)+IFERROR(SUMPRODUCT(('乐容-S级品'!$A$4:$A$32=$B9)*('乐容-S级品'!$L$3:$CA$3=CP$1)*('乐容-S级品'!$L$4:$CA$32)),0)</f>
      </c>
      <c r="CQ9" s="280">
        <f>IFERROR(SUMPRODUCT(('控温被PRO-S级品'!$B$2:$B$10=$B9)*('控温被PRO-S级品'!$E$1:$BE$1=CQ$1)*('控温被PRO-S级品'!$E$2:$BE$10)),0)+IFERROR(SUMPRODUCT(('冬被-S级品'!$B$2:$B$10=$B9)*('冬被-S级品'!$E$1:$AW$1=CQ$1)*('冬被-S级品'!$E$2:$AW$10)),0)+IFERROR(SUMPRODUCT(('白止-S级品'!$A$2:$A$26=$B9)*('白止-S级品'!$D$1:$AV$1=CQ$1)*('白止-S级品'!$D$2:$AV$26)),0)+IFERROR(SUMPRODUCT(('乐容-S级品'!$A$4:$A$32=$B9)*('乐容-S级品'!$L$3:$CA$3=CQ$1)*('乐容-S级品'!$L$4:$CA$32)),0)</f>
      </c>
      <c r="CR9" s="280">
        <f>IFERROR(SUMPRODUCT(('控温被PRO-S级品'!$B$2:$B$10=$B9)*('控温被PRO-S级品'!$E$1:$BE$1=CR$1)*('控温被PRO-S级品'!$E$2:$BE$10)),0)+IFERROR(SUMPRODUCT(('冬被-S级品'!$B$2:$B$10=$B9)*('冬被-S级品'!$E$1:$AW$1=CR$1)*('冬被-S级品'!$E$2:$AW$10)),0)+IFERROR(SUMPRODUCT(('白止-S级品'!$A$2:$A$26=$B9)*('白止-S级品'!$D$1:$AV$1=CR$1)*('白止-S级品'!$D$2:$AV$26)),0)+IFERROR(SUMPRODUCT(('乐容-S级品'!$A$4:$A$32=$B9)*('乐容-S级品'!$L$3:$CA$3=CR$1)*('乐容-S级品'!$L$4:$CA$32)),0)</f>
      </c>
      <c r="CS9" s="280">
        <f>IFERROR(SUMPRODUCT(('控温被PRO-S级品'!$B$2:$B$10=$B9)*('控温被PRO-S级品'!$E$1:$BE$1=CS$1)*('控温被PRO-S级品'!$E$2:$BE$10)),0)+IFERROR(SUMPRODUCT(('冬被-S级品'!$B$2:$B$10=$B9)*('冬被-S级品'!$E$1:$AW$1=CS$1)*('冬被-S级品'!$E$2:$AW$10)),0)+IFERROR(SUMPRODUCT(('白止-S级品'!$A$2:$A$26=$B9)*('白止-S级品'!$D$1:$AV$1=CS$1)*('白止-S级品'!$D$2:$AV$26)),0)+IFERROR(SUMPRODUCT(('乐容-S级品'!$A$4:$A$32=$B9)*('乐容-S级品'!$L$3:$CA$3=CS$1)*('乐容-S级品'!$L$4:$CA$32)),0)</f>
      </c>
      <c r="CT9" s="280">
        <f>IFERROR(SUMPRODUCT(('控温被PRO-S级品'!$B$2:$B$10=$B9)*('控温被PRO-S级品'!$E$1:$BE$1=CT$1)*('控温被PRO-S级品'!$E$2:$BE$10)),0)+IFERROR(SUMPRODUCT(('冬被-S级品'!$B$2:$B$10=$B9)*('冬被-S级品'!$E$1:$AW$1=CT$1)*('冬被-S级品'!$E$2:$AW$10)),0)+IFERROR(SUMPRODUCT(('白止-S级品'!$A$2:$A$26=$B9)*('白止-S级品'!$D$1:$AV$1=CT$1)*('白止-S级品'!$D$2:$AV$26)),0)+IFERROR(SUMPRODUCT(('乐容-S级品'!$A$4:$A$32=$B9)*('乐容-S级品'!$L$3:$CA$3=CT$1)*('乐容-S级品'!$L$4:$CA$32)),0)</f>
      </c>
      <c r="CU9" s="280">
        <f>IFERROR(SUMPRODUCT(('控温被PRO-S级品'!$B$2:$B$10=$B9)*('控温被PRO-S级品'!$E$1:$BE$1=CU$1)*('控温被PRO-S级品'!$E$2:$BE$10)),0)+IFERROR(SUMPRODUCT(('冬被-S级品'!$B$2:$B$10=$B9)*('冬被-S级品'!$E$1:$AW$1=CU$1)*('冬被-S级品'!$E$2:$AW$10)),0)+IFERROR(SUMPRODUCT(('白止-S级品'!$A$2:$A$26=$B9)*('白止-S级品'!$D$1:$AV$1=CU$1)*('白止-S级品'!$D$2:$AV$26)),0)+IFERROR(SUMPRODUCT(('乐容-S级品'!$A$4:$A$32=$B9)*('乐容-S级品'!$L$3:$CA$3=CU$1)*('乐容-S级品'!$L$4:$CA$32)),0)</f>
      </c>
      <c r="CV9" s="280">
        <f>IFERROR(SUMPRODUCT(('控温被PRO-S级品'!$B$2:$B$10=$B9)*('控温被PRO-S级品'!$E$1:$BE$1=CV$1)*('控温被PRO-S级品'!$E$2:$BE$10)),0)+IFERROR(SUMPRODUCT(('冬被-S级品'!$B$2:$B$10=$B9)*('冬被-S级品'!$E$1:$AW$1=CV$1)*('冬被-S级品'!$E$2:$AW$10)),0)+IFERROR(SUMPRODUCT(('白止-S级品'!$A$2:$A$26=$B9)*('白止-S级品'!$D$1:$AV$1=CV$1)*('白止-S级品'!$D$2:$AV$26)),0)+IFERROR(SUMPRODUCT(('乐容-S级品'!$A$4:$A$32=$B9)*('乐容-S级品'!$L$3:$CA$3=CV$1)*('乐容-S级品'!$L$4:$CA$32)),0)</f>
      </c>
      <c r="CW9" s="280">
        <f>IFERROR(SUMPRODUCT(('控温被PRO-S级品'!$B$2:$B$10=$B9)*('控温被PRO-S级品'!$E$1:$BE$1=CW$1)*('控温被PRO-S级品'!$E$2:$BE$10)),0)+IFERROR(SUMPRODUCT(('冬被-S级品'!$B$2:$B$10=$B9)*('冬被-S级品'!$E$1:$AW$1=CW$1)*('冬被-S级品'!$E$2:$AW$10)),0)+IFERROR(SUMPRODUCT(('白止-S级品'!$A$2:$A$26=$B9)*('白止-S级品'!$D$1:$AV$1=CW$1)*('白止-S级品'!$D$2:$AV$26)),0)+IFERROR(SUMPRODUCT(('乐容-S级品'!$A$4:$A$32=$B9)*('乐容-S级品'!$L$3:$CA$3=CW$1)*('乐容-S级品'!$L$4:$CA$32)),0)</f>
      </c>
      <c r="CX9" s="280">
        <f>IFERROR(SUMPRODUCT(('控温被PRO-S级品'!$B$2:$B$10=$B9)*('控温被PRO-S级品'!$E$1:$BE$1=CX$1)*('控温被PRO-S级品'!$E$2:$BE$10)),0)+IFERROR(SUMPRODUCT(('冬被-S级品'!$B$2:$B$10=$B9)*('冬被-S级品'!$E$1:$AW$1=CX$1)*('冬被-S级品'!$E$2:$AW$10)),0)+IFERROR(SUMPRODUCT(('白止-S级品'!$A$2:$A$26=$B9)*('白止-S级品'!$D$1:$AV$1=CX$1)*('白止-S级品'!$D$2:$AV$26)),0)+IFERROR(SUMPRODUCT(('乐容-S级品'!$A$4:$A$32=$B9)*('乐容-S级品'!$L$3:$CA$3=CX$1)*('乐容-S级品'!$L$4:$CA$32)),0)</f>
      </c>
      <c r="CY9" s="280">
        <f>IFERROR(SUMPRODUCT(('控温被PRO-S级品'!$B$2:$B$10=$B9)*('控温被PRO-S级品'!$E$1:$BE$1=CY$1)*('控温被PRO-S级品'!$E$2:$BE$10)),0)+IFERROR(SUMPRODUCT(('冬被-S级品'!$B$2:$B$10=$B9)*('冬被-S级品'!$E$1:$AW$1=CY$1)*('冬被-S级品'!$E$2:$AW$10)),0)+IFERROR(SUMPRODUCT(('白止-S级品'!$A$2:$A$26=$B9)*('白止-S级品'!$D$1:$AV$1=CY$1)*('白止-S级品'!$D$2:$AV$26)),0)+IFERROR(SUMPRODUCT(('乐容-S级品'!$A$4:$A$32=$B9)*('乐容-S级品'!$L$3:$CA$3=CY$1)*('乐容-S级品'!$L$4:$CA$32)),0)</f>
      </c>
      <c r="CZ9" s="280">
        <f>IFERROR(SUMPRODUCT(('控温被PRO-S级品'!$B$2:$B$10=$B9)*('控温被PRO-S级品'!$E$1:$BE$1=CZ$1)*('控温被PRO-S级品'!$E$2:$BE$10)),0)+IFERROR(SUMPRODUCT(('冬被-S级品'!$B$2:$B$10=$B9)*('冬被-S级品'!$E$1:$AW$1=CZ$1)*('冬被-S级品'!$E$2:$AW$10)),0)+IFERROR(SUMPRODUCT(('白止-S级品'!$A$2:$A$26=$B9)*('白止-S级品'!$D$1:$AV$1=CZ$1)*('白止-S级品'!$D$2:$AV$26)),0)+IFERROR(SUMPRODUCT(('乐容-S级品'!$A$4:$A$32=$B9)*('乐容-S级品'!$L$3:$CA$3=CZ$1)*('乐容-S级品'!$L$4:$CA$32)),0)</f>
      </c>
      <c r="DA9" s="280">
        <f>IFERROR(SUMPRODUCT(('控温被PRO-S级品'!$B$2:$B$10=$B9)*('控温被PRO-S级品'!$E$1:$BE$1=DA$1)*('控温被PRO-S级品'!$E$2:$BE$10)),0)+IFERROR(SUMPRODUCT(('冬被-S级品'!$B$2:$B$10=$B9)*('冬被-S级品'!$E$1:$AW$1=DA$1)*('冬被-S级品'!$E$2:$AW$10)),0)+IFERROR(SUMPRODUCT(('白止-S级品'!$A$2:$A$26=$B9)*('白止-S级品'!$D$1:$AV$1=DA$1)*('白止-S级品'!$D$2:$AV$26)),0)+IFERROR(SUMPRODUCT(('乐容-S级品'!$A$4:$A$32=$B9)*('乐容-S级品'!$L$3:$CA$3=DA$1)*('乐容-S级品'!$L$4:$CA$32)),0)</f>
      </c>
      <c r="DB9" s="280">
        <f>IFERROR(SUMPRODUCT(('控温被PRO-S级品'!$B$2:$B$10=$B9)*('控温被PRO-S级品'!$E$1:$BE$1=DB$1)*('控温被PRO-S级品'!$E$2:$BE$10)),0)+IFERROR(SUMPRODUCT(('冬被-S级品'!$B$2:$B$10=$B9)*('冬被-S级品'!$E$1:$AW$1=DB$1)*('冬被-S级品'!$E$2:$AW$10)),0)+IFERROR(SUMPRODUCT(('白止-S级品'!$A$2:$A$26=$B9)*('白止-S级品'!$D$1:$AV$1=DB$1)*('白止-S级品'!$D$2:$AV$26)),0)+IFERROR(SUMPRODUCT(('乐容-S级品'!$A$4:$A$32=$B9)*('乐容-S级品'!$L$3:$CA$3=DB$1)*('乐容-S级品'!$L$4:$CA$32)),0)</f>
      </c>
      <c r="DC9" s="280">
        <f>IFERROR(SUMPRODUCT(('控温被PRO-S级品'!$B$2:$B$10=$B9)*('控温被PRO-S级品'!$E$1:$BE$1=DC$1)*('控温被PRO-S级品'!$E$2:$BE$10)),0)+IFERROR(SUMPRODUCT(('冬被-S级品'!$B$2:$B$10=$B9)*('冬被-S级品'!$E$1:$AW$1=DC$1)*('冬被-S级品'!$E$2:$AW$10)),0)+IFERROR(SUMPRODUCT(('白止-S级品'!$A$2:$A$26=$B9)*('白止-S级品'!$D$1:$AV$1=DC$1)*('白止-S级品'!$D$2:$AV$26)),0)+IFERROR(SUMPRODUCT(('乐容-S级品'!$A$4:$A$32=$B9)*('乐容-S级品'!$L$3:$CA$3=DC$1)*('乐容-S级品'!$L$4:$CA$32)),0)</f>
      </c>
      <c r="DD9" s="280">
        <f>IFERROR(SUMPRODUCT(('控温被PRO-S级品'!$B$2:$B$10=$B9)*('控温被PRO-S级品'!$E$1:$BE$1=DD$1)*('控温被PRO-S级品'!$E$2:$BE$10)),0)+IFERROR(SUMPRODUCT(('冬被-S级品'!$B$2:$B$10=$B9)*('冬被-S级品'!$E$1:$AW$1=DD$1)*('冬被-S级品'!$E$2:$AW$10)),0)+IFERROR(SUMPRODUCT(('白止-S级品'!$A$2:$A$26=$B9)*('白止-S级品'!$D$1:$AV$1=DD$1)*('白止-S级品'!$D$2:$AV$26)),0)+IFERROR(SUMPRODUCT(('乐容-S级品'!$A$4:$A$32=$B9)*('乐容-S级品'!$L$3:$CA$3=DD$1)*('乐容-S级品'!$L$4:$CA$32)),0)</f>
      </c>
      <c r="DE9" s="280">
        <f>IFERROR(SUMPRODUCT(('控温被PRO-S级品'!$B$2:$B$10=$B9)*('控温被PRO-S级品'!$E$1:$BE$1=DE$1)*('控温被PRO-S级品'!$E$2:$BE$10)),0)+IFERROR(SUMPRODUCT(('冬被-S级品'!$B$2:$B$10=$B9)*('冬被-S级品'!$E$1:$AW$1=DE$1)*('冬被-S级品'!$E$2:$AW$10)),0)+IFERROR(SUMPRODUCT(('白止-S级品'!$A$2:$A$26=$B9)*('白止-S级品'!$D$1:$AV$1=DE$1)*('白止-S级品'!$D$2:$AV$26)),0)+IFERROR(SUMPRODUCT(('乐容-S级品'!$A$4:$A$32=$B9)*('乐容-S级品'!$L$3:$CA$3=DE$1)*('乐容-S级品'!$L$4:$CA$32)),0)</f>
      </c>
      <c r="DF9" s="280">
        <f>IFERROR(SUMPRODUCT(('控温被PRO-S级品'!$B$2:$B$10=$B9)*('控温被PRO-S级品'!$E$1:$BE$1=DF$1)*('控温被PRO-S级品'!$E$2:$BE$10)),0)+IFERROR(SUMPRODUCT(('冬被-S级品'!$B$2:$B$10=$B9)*('冬被-S级品'!$E$1:$AW$1=DF$1)*('冬被-S级品'!$E$2:$AW$10)),0)+IFERROR(SUMPRODUCT(('白止-S级品'!$A$2:$A$26=$B9)*('白止-S级品'!$D$1:$AV$1=DF$1)*('白止-S级品'!$D$2:$AV$26)),0)+IFERROR(SUMPRODUCT(('乐容-S级品'!$A$4:$A$32=$B9)*('乐容-S级品'!$L$3:$CA$3=DF$1)*('乐容-S级品'!$L$4:$CA$32)),0)</f>
      </c>
      <c r="DG9" s="280">
        <f>IFERROR(SUMPRODUCT(('控温被PRO-S级品'!$B$2:$B$10=$B9)*('控温被PRO-S级品'!$E$1:$BE$1=DG$1)*('控温被PRO-S级品'!$E$2:$BE$10)),0)+IFERROR(SUMPRODUCT(('冬被-S级品'!$B$2:$B$10=$B9)*('冬被-S级品'!$E$1:$AW$1=DG$1)*('冬被-S级品'!$E$2:$AW$10)),0)+IFERROR(SUMPRODUCT(('白止-S级品'!$A$2:$A$26=$B9)*('白止-S级品'!$D$1:$AV$1=DG$1)*('白止-S级品'!$D$2:$AV$26)),0)+IFERROR(SUMPRODUCT(('乐容-S级品'!$A$4:$A$32=$B9)*('乐容-S级品'!$L$3:$CA$3=DG$1)*('乐容-S级品'!$L$4:$CA$32)),0)</f>
      </c>
      <c r="DH9" s="280">
        <f>IFERROR(SUMPRODUCT(('控温被PRO-S级品'!$B$2:$B$10=$B9)*('控温被PRO-S级品'!$E$1:$BE$1=DH$1)*('控温被PRO-S级品'!$E$2:$BE$10)),0)+IFERROR(SUMPRODUCT(('冬被-S级品'!$B$2:$B$10=$B9)*('冬被-S级品'!$E$1:$AW$1=DH$1)*('冬被-S级品'!$E$2:$AW$10)),0)+IFERROR(SUMPRODUCT(('白止-S级品'!$A$2:$A$26=$B9)*('白止-S级品'!$D$1:$AV$1=DH$1)*('白止-S级品'!$D$2:$AV$26)),0)+IFERROR(SUMPRODUCT(('乐容-S级品'!$A$4:$A$32=$B9)*('乐容-S级品'!$L$3:$CA$3=DH$1)*('乐容-S级品'!$L$4:$CA$32)),0)</f>
      </c>
      <c r="DI9" s="280">
        <f>IFERROR(SUMPRODUCT(('控温被PRO-S级品'!$B$2:$B$10=$B9)*('控温被PRO-S级品'!$E$1:$BE$1=DI$1)*('控温被PRO-S级品'!$E$2:$BE$10)),0)+IFERROR(SUMPRODUCT(('冬被-S级品'!$B$2:$B$10=$B9)*('冬被-S级品'!$E$1:$AW$1=DI$1)*('冬被-S级品'!$E$2:$AW$10)),0)+IFERROR(SUMPRODUCT(('白止-S级品'!$A$2:$A$26=$B9)*('白止-S级品'!$D$1:$AV$1=DI$1)*('白止-S级品'!$D$2:$AV$26)),0)+IFERROR(SUMPRODUCT(('乐容-S级品'!$A$4:$A$32=$B9)*('乐容-S级品'!$L$3:$CA$3=DI$1)*('乐容-S级品'!$L$4:$CA$32)),0)</f>
      </c>
      <c r="DJ9" s="280">
        <f>IFERROR(SUMPRODUCT(('控温被PRO-S级品'!$B$2:$B$10=$B9)*('控温被PRO-S级品'!$E$1:$BE$1=DJ$1)*('控温被PRO-S级品'!$E$2:$BE$10)),0)+IFERROR(SUMPRODUCT(('冬被-S级品'!$B$2:$B$10=$B9)*('冬被-S级品'!$E$1:$AW$1=DJ$1)*('冬被-S级品'!$E$2:$AW$10)),0)+IFERROR(SUMPRODUCT(('白止-S级品'!$A$2:$A$26=$B9)*('白止-S级品'!$D$1:$AV$1=DJ$1)*('白止-S级品'!$D$2:$AV$26)),0)+IFERROR(SUMPRODUCT(('乐容-S级品'!$A$4:$A$32=$B9)*('乐容-S级品'!$L$3:$CA$3=DJ$1)*('乐容-S级品'!$L$4:$CA$32)),0)</f>
      </c>
      <c r="DK9" s="280"/>
      <c r="DL9" s="280"/>
      <c r="DM9" s="280"/>
      <c r="DN9" s="280"/>
      <c r="DO9" s="280"/>
      <c r="DP9" s="280"/>
      <c r="DQ9" s="280"/>
      <c r="DR9" s="280"/>
      <c r="DS9" s="280"/>
      <c r="DT9" s="280"/>
      <c r="DU9" s="280"/>
      <c r="DV9" s="280"/>
      <c r="DW9" s="280">
        <f>VLOOKUP(B9,'系统编码规格'!A:C,3,FALSE)</f>
      </c>
      <c r="DX9" s="280"/>
      <c r="DY9" s="280"/>
      <c r="DZ9" s="280"/>
      <c r="EA9" s="280"/>
      <c r="EB9" s="280"/>
      <c r="EC9" s="280"/>
      <c r="ED9" s="280"/>
      <c r="EE9" s="280"/>
      <c r="EF9" s="280"/>
      <c r="EG9" s="280"/>
      <c r="EH9" s="280"/>
      <c r="EI9" s="280"/>
      <c r="EJ9" s="280"/>
      <c r="EK9" s="280"/>
      <c r="EL9" s="280"/>
      <c r="EM9" s="280"/>
      <c r="EN9" s="280"/>
      <c r="EO9" s="280"/>
      <c r="EP9" s="280"/>
      <c r="EQ9" s="280"/>
      <c r="ER9" s="280"/>
      <c r="ES9" s="280"/>
      <c r="ET9" s="280"/>
      <c r="EU9" s="280"/>
      <c r="EV9" s="280"/>
      <c r="EW9" s="280"/>
      <c r="EX9" s="280"/>
      <c r="EY9" s="280"/>
      <c r="EZ9" s="280"/>
      <c r="FA9" s="280"/>
      <c r="FB9" s="280"/>
      <c r="FC9" s="280"/>
      <c r="FD9" s="280"/>
      <c r="FE9" s="280"/>
      <c r="FF9" s="280"/>
      <c r="FG9" s="280"/>
      <c r="FH9" s="280"/>
      <c r="FI9" s="280"/>
      <c r="FJ9" s="280"/>
      <c r="FK9" s="280"/>
      <c r="FL9" s="280"/>
      <c r="FM9" s="280"/>
      <c r="FN9" s="280"/>
      <c r="FO9" s="280"/>
      <c r="FP9" s="280"/>
      <c r="FQ9" s="280"/>
      <c r="FR9" s="280"/>
      <c r="FS9" s="280"/>
      <c r="FT9" s="280"/>
      <c r="FU9" s="280"/>
      <c r="FV9" s="280"/>
      <c r="FW9" s="280"/>
      <c r="FX9" s="280"/>
      <c r="FY9" s="280"/>
      <c r="FZ9" s="280"/>
      <c r="GA9" s="280"/>
      <c r="GB9" s="280"/>
      <c r="GC9" s="280"/>
      <c r="GD9" s="280"/>
      <c r="GE9" s="280"/>
      <c r="GF9" s="280"/>
      <c r="GG9" s="280"/>
      <c r="GH9" s="280"/>
      <c r="GI9" s="280"/>
      <c r="GJ9" s="280"/>
      <c r="GK9" s="280"/>
      <c r="GL9" s="280"/>
      <c r="GM9" s="280"/>
      <c r="GN9" s="280"/>
      <c r="GO9" s="280"/>
      <c r="GP9" s="280"/>
      <c r="GQ9" s="280"/>
      <c r="GR9" s="280"/>
      <c r="GS9" s="280"/>
      <c r="GT9" s="280"/>
      <c r="GU9" s="280"/>
      <c r="GV9" s="280"/>
    </row>
    <row r="10">
      <c r="A10" s="309" t="str">
        <v>白止</v>
      </c>
      <c r="B10" s="310" t="str">
        <v>010210005724021</v>
      </c>
      <c r="C10" s="309" t="str">
        <v>亚朵星球 慢回弹护颈记忆枕</v>
      </c>
      <c r="D10" s="309" t="str">
        <v>70*42*10cm-23版迭代品</v>
      </c>
      <c r="E10">
        <f>SUM(F10:GX10)</f>
      </c>
      <c r="F10" s="280">
        <f>IFERROR(SUMPRODUCT(('控温被PRO-S级品'!$B$2:$B$10=$B10)*('控温被PRO-S级品'!$E$1:$BE$1=F$1)*('控温被PRO-S级品'!$E$2:$BE$10)),0)+IFERROR(SUMPRODUCT(('冬被-S级品'!$B$2:$B$10=$B10)*('冬被-S级品'!$E$1:$AW$1=F$1)*('冬被-S级品'!$E$2:$AW$10)),0)+IFERROR(SUMPRODUCT(('白止-S级品'!$A$2:$A$26=$B10)*('白止-S级品'!$D$1:$AV$1=F$1)*('白止-S级品'!$D$2:$AV$26)),0)+IFERROR(SUMPRODUCT(('乐容-S级品'!$A$4:$A$32=$B10)*('乐容-S级品'!$L$3:$CA$3=F$1)*('乐容-S级品'!$L$4:$CA$32)),0)</f>
      </c>
      <c r="G10" s="280">
        <f>IFERROR(SUMPRODUCT(('控温被PRO-S级品'!$B$2:$B$10=$B10)*('控温被PRO-S级品'!$E$1:$BE$1=G$1)*('控温被PRO-S级品'!$E$2:$BE$10)),0)+IFERROR(SUMPRODUCT(('冬被-S级品'!$B$2:$B$10=$B10)*('冬被-S级品'!$E$1:$AW$1=G$1)*('冬被-S级品'!$E$2:$AW$10)),0)+IFERROR(SUMPRODUCT(('白止-S级品'!$A$2:$A$26=$B10)*('白止-S级品'!$D$1:$AV$1=G$1)*('白止-S级品'!$D$2:$AV$26)),0)+IFERROR(SUMPRODUCT(('乐容-S级品'!$A$4:$A$32=$B10)*('乐容-S级品'!$L$3:$CA$3=G$1)*('乐容-S级品'!$L$4:$CA$32)),0)</f>
      </c>
      <c r="H10" s="280">
        <f>IFERROR(SUMPRODUCT(('控温被PRO-S级品'!$B$2:$B$10=$B10)*('控温被PRO-S级品'!$E$1:$BE$1=H$1)*('控温被PRO-S级品'!$E$2:$BE$10)),0)+IFERROR(SUMPRODUCT(('冬被-S级品'!$B$2:$B$10=$B10)*('冬被-S级品'!$E$1:$AW$1=H$1)*('冬被-S级品'!$E$2:$AW$10)),0)+IFERROR(SUMPRODUCT(('白止-S级品'!$A$2:$A$26=$B10)*('白止-S级品'!$D$1:$AV$1=H$1)*('白止-S级品'!$D$2:$AV$26)),0)+IFERROR(SUMPRODUCT(('乐容-S级品'!$A$4:$A$32=$B10)*('乐容-S级品'!$L$3:$CA$3=H$1)*('乐容-S级品'!$L$4:$CA$32)),0)</f>
      </c>
      <c r="I10" s="280">
        <f>IFERROR(SUMPRODUCT(('控温被PRO-S级品'!$B$2:$B$10=$B10)*('控温被PRO-S级品'!$E$1:$BE$1=I$1)*('控温被PRO-S级品'!$E$2:$BE$10)),0)+IFERROR(SUMPRODUCT(('冬被-S级品'!$B$2:$B$10=$B10)*('冬被-S级品'!$E$1:$AW$1=I$1)*('冬被-S级品'!$E$2:$AW$10)),0)+IFERROR(SUMPRODUCT(('白止-S级品'!$A$2:$A$26=$B10)*('白止-S级品'!$D$1:$AV$1=I$1)*('白止-S级品'!$D$2:$AV$26)),0)+IFERROR(SUMPRODUCT(('乐容-S级品'!$A$4:$A$32=$B10)*('乐容-S级品'!$L$3:$CA$3=I$1)*('乐容-S级品'!$L$4:$CA$32)),0)</f>
      </c>
      <c r="J10" s="280">
        <f>IFERROR(SUMPRODUCT(('控温被PRO-S级品'!$B$2:$B$10=$B10)*('控温被PRO-S级品'!$E$1:$BE$1=J$1)*('控温被PRO-S级品'!$E$2:$BE$10)),0)+IFERROR(SUMPRODUCT(('冬被-S级品'!$B$2:$B$10=$B10)*('冬被-S级品'!$E$1:$AW$1=J$1)*('冬被-S级品'!$E$2:$AW$10)),0)+IFERROR(SUMPRODUCT(('白止-S级品'!$A$2:$A$26=$B10)*('白止-S级品'!$D$1:$AV$1=J$1)*('白止-S级品'!$D$2:$AV$26)),0)+IFERROR(SUMPRODUCT(('乐容-S级品'!$A$4:$A$32=$B10)*('乐容-S级品'!$L$3:$CA$3=J$1)*('乐容-S级品'!$L$4:$CA$32)),0)</f>
      </c>
      <c r="K10" s="280">
        <f>IFERROR(SUMPRODUCT(('控温被PRO-S级品'!$B$2:$B$10=$B10)*('控温被PRO-S级品'!$E$1:$BE$1=K$1)*('控温被PRO-S级品'!$E$2:$BE$10)),0)+IFERROR(SUMPRODUCT(('冬被-S级品'!$B$2:$B$10=$B10)*('冬被-S级品'!$E$1:$AW$1=K$1)*('冬被-S级品'!$E$2:$AW$10)),0)+IFERROR(SUMPRODUCT(('白止-S级品'!$A$2:$A$26=$B10)*('白止-S级品'!$D$1:$AV$1=K$1)*('白止-S级品'!$D$2:$AV$26)),0)+IFERROR(SUMPRODUCT(('乐容-S级品'!$A$4:$A$32=$B10)*('乐容-S级品'!$L$3:$CA$3=K$1)*('乐容-S级品'!$L$4:$CA$32)),0)</f>
      </c>
      <c r="L10" s="280">
        <f>IFERROR(SUMPRODUCT(('控温被PRO-S级品'!$B$2:$B$10=$B10)*('控温被PRO-S级品'!$E$1:$BE$1=L$1)*('控温被PRO-S级品'!$E$2:$BE$10)),0)+IFERROR(SUMPRODUCT(('冬被-S级品'!$B$2:$B$10=$B10)*('冬被-S级品'!$E$1:$AW$1=L$1)*('冬被-S级品'!$E$2:$AW$10)),0)+IFERROR(SUMPRODUCT(('白止-S级品'!$A$2:$A$26=$B10)*('白止-S级品'!$D$1:$AV$1=L$1)*('白止-S级品'!$D$2:$AV$26)),0)+IFERROR(SUMPRODUCT(('乐容-S级品'!$A$4:$A$32=$B10)*('乐容-S级品'!$L$3:$CA$3=L$1)*('乐容-S级品'!$L$4:$CA$32)),0)</f>
      </c>
      <c r="M10" s="280">
        <f>IFERROR(SUMPRODUCT(('控温被PRO-S级品'!$B$2:$B$10=$B10)*('控温被PRO-S级品'!$E$1:$BE$1=M$1)*('控温被PRO-S级品'!$E$2:$BE$10)),0)+IFERROR(SUMPRODUCT(('冬被-S级品'!$B$2:$B$10=$B10)*('冬被-S级品'!$E$1:$AW$1=M$1)*('冬被-S级品'!$E$2:$AW$10)),0)+IFERROR(SUMPRODUCT(('白止-S级品'!$A$2:$A$26=$B10)*('白止-S级品'!$D$1:$AV$1=M$1)*('白止-S级品'!$D$2:$AV$26)),0)+IFERROR(SUMPRODUCT(('乐容-S级品'!$A$4:$A$32=$B10)*('乐容-S级品'!$L$3:$CA$3=M$1)*('乐容-S级品'!$L$4:$CA$32)),0)</f>
      </c>
      <c r="N10" s="280">
        <f>IFERROR(SUMPRODUCT(('控温被PRO-S级品'!$B$2:$B$10=$B10)*('控温被PRO-S级品'!$E$1:$BE$1=N$1)*('控温被PRO-S级品'!$E$2:$BE$10)),0)+IFERROR(SUMPRODUCT(('冬被-S级品'!$B$2:$B$10=$B10)*('冬被-S级品'!$E$1:$AW$1=N$1)*('冬被-S级品'!$E$2:$AW$10)),0)+IFERROR(SUMPRODUCT(('白止-S级品'!$A$2:$A$26=$B10)*('白止-S级品'!$D$1:$AV$1=N$1)*('白止-S级品'!$D$2:$AV$26)),0)+IFERROR(SUMPRODUCT(('乐容-S级品'!$A$4:$A$32=$B10)*('乐容-S级品'!$L$3:$CA$3=N$1)*('乐容-S级品'!$L$4:$CA$32)),0)</f>
      </c>
      <c r="O10" s="280">
        <f>IFERROR(SUMPRODUCT(('控温被PRO-S级品'!$B$2:$B$10=$B10)*('控温被PRO-S级品'!$E$1:$BE$1=O$1)*('控温被PRO-S级品'!$E$2:$BE$10)),0)+IFERROR(SUMPRODUCT(('冬被-S级品'!$B$2:$B$10=$B10)*('冬被-S级品'!$E$1:$AW$1=O$1)*('冬被-S级品'!$E$2:$AW$10)),0)+IFERROR(SUMPRODUCT(('白止-S级品'!$A$2:$A$26=$B10)*('白止-S级品'!$D$1:$AV$1=O$1)*('白止-S级品'!$D$2:$AV$26)),0)+IFERROR(SUMPRODUCT(('乐容-S级品'!$A$4:$A$32=$B10)*('乐容-S级品'!$L$3:$CA$3=O$1)*('乐容-S级品'!$L$4:$CA$32)),0)</f>
      </c>
      <c r="P10" s="280">
        <f>IFERROR(SUMPRODUCT(('控温被PRO-S级品'!$B$2:$B$10=$B10)*('控温被PRO-S级品'!$E$1:$BE$1=P$1)*('控温被PRO-S级品'!$E$2:$BE$10)),0)+IFERROR(SUMPRODUCT(('冬被-S级品'!$B$2:$B$10=$B10)*('冬被-S级品'!$E$1:$AW$1=P$1)*('冬被-S级品'!$E$2:$AW$10)),0)+IFERROR(SUMPRODUCT(('白止-S级品'!$A$2:$A$26=$B10)*('白止-S级品'!$D$1:$AV$1=P$1)*('白止-S级品'!$D$2:$AV$26)),0)+IFERROR(SUMPRODUCT(('乐容-S级品'!$A$4:$A$32=$B10)*('乐容-S级品'!$L$3:$CA$3=P$1)*('乐容-S级品'!$L$4:$CA$32)),0)</f>
      </c>
      <c r="Q10" s="280">
        <f>IFERROR(SUMPRODUCT(('控温被PRO-S级品'!$B$2:$B$10=$B10)*('控温被PRO-S级品'!$E$1:$BE$1=Q$1)*('控温被PRO-S级品'!$E$2:$BE$10)),0)+IFERROR(SUMPRODUCT(('冬被-S级品'!$B$2:$B$10=$B10)*('冬被-S级品'!$E$1:$AW$1=Q$1)*('冬被-S级品'!$E$2:$AW$10)),0)+IFERROR(SUMPRODUCT(('白止-S级品'!$A$2:$A$26=$B10)*('白止-S级品'!$D$1:$AV$1=Q$1)*('白止-S级品'!$D$2:$AV$26)),0)+IFERROR(SUMPRODUCT(('乐容-S级品'!$A$4:$A$32=$B10)*('乐容-S级品'!$L$3:$CA$3=Q$1)*('乐容-S级品'!$L$4:$CA$32)),0)</f>
      </c>
      <c r="R10" s="280">
        <f>IFERROR(SUMPRODUCT(('控温被PRO-S级品'!$B$2:$B$10=$B10)*('控温被PRO-S级品'!$E$1:$BE$1=R$1)*('控温被PRO-S级品'!$E$2:$BE$10)),0)+IFERROR(SUMPRODUCT(('冬被-S级品'!$B$2:$B$10=$B10)*('冬被-S级品'!$E$1:$AW$1=R$1)*('冬被-S级品'!$E$2:$AW$10)),0)+IFERROR(SUMPRODUCT(('白止-S级品'!$A$2:$A$26=$B10)*('白止-S级品'!$D$1:$AV$1=R$1)*('白止-S级品'!$D$2:$AV$26)),0)+IFERROR(SUMPRODUCT(('乐容-S级品'!$A$4:$A$32=$B10)*('乐容-S级品'!$L$3:$CA$3=R$1)*('乐容-S级品'!$L$4:$CA$32)),0)</f>
      </c>
      <c r="S10" s="280">
        <f>IFERROR(SUMPRODUCT(('控温被PRO-S级品'!$B$2:$B$10=$B10)*('控温被PRO-S级品'!$E$1:$BE$1=S$1)*('控温被PRO-S级品'!$E$2:$BE$10)),0)+IFERROR(SUMPRODUCT(('冬被-S级品'!$B$2:$B$10=$B10)*('冬被-S级品'!$E$1:$AW$1=S$1)*('冬被-S级品'!$E$2:$AW$10)),0)+IFERROR(SUMPRODUCT(('白止-S级品'!$A$2:$A$26=$B10)*('白止-S级品'!$D$1:$AV$1=S$1)*('白止-S级品'!$D$2:$AV$26)),0)+IFERROR(SUMPRODUCT(('乐容-S级品'!$A$4:$A$32=$B10)*('乐容-S级品'!$L$3:$CA$3=S$1)*('乐容-S级品'!$L$4:$CA$32)),0)</f>
      </c>
      <c r="T10" s="280">
        <f>IFERROR(SUMPRODUCT(('控温被PRO-S级品'!$B$2:$B$10=$B10)*('控温被PRO-S级品'!$E$1:$BE$1=T$1)*('控温被PRO-S级品'!$E$2:$BE$10)),0)+IFERROR(SUMPRODUCT(('冬被-S级品'!$B$2:$B$10=$B10)*('冬被-S级品'!$E$1:$AW$1=T$1)*('冬被-S级品'!$E$2:$AW$10)),0)+IFERROR(SUMPRODUCT(('白止-S级品'!$A$2:$A$26=$B10)*('白止-S级品'!$D$1:$AV$1=T$1)*('白止-S级品'!$D$2:$AV$26)),0)+IFERROR(SUMPRODUCT(('乐容-S级品'!$A$4:$A$32=$B10)*('乐容-S级品'!$L$3:$CA$3=T$1)*('乐容-S级品'!$L$4:$CA$32)),0)</f>
      </c>
      <c r="U10" s="280">
        <f>IFERROR(SUMPRODUCT(('控温被PRO-S级品'!$B$2:$B$10=$B10)*('控温被PRO-S级品'!$E$1:$BE$1=U$1)*('控温被PRO-S级品'!$E$2:$BE$10)),0)+IFERROR(SUMPRODUCT(('冬被-S级品'!$B$2:$B$10=$B10)*('冬被-S级品'!$E$1:$AW$1=U$1)*('冬被-S级品'!$E$2:$AW$10)),0)+IFERROR(SUMPRODUCT(('白止-S级品'!$A$2:$A$26=$B10)*('白止-S级品'!$D$1:$AV$1=U$1)*('白止-S级品'!$D$2:$AV$26)),0)+IFERROR(SUMPRODUCT(('乐容-S级品'!$A$4:$A$32=$B10)*('乐容-S级品'!$L$3:$CA$3=U$1)*('乐容-S级品'!$L$4:$CA$32)),0)</f>
      </c>
      <c r="V10" s="280">
        <f>IFERROR(SUMPRODUCT(('控温被PRO-S级品'!$B$2:$B$10=$B10)*('控温被PRO-S级品'!$E$1:$BE$1=V$1)*('控温被PRO-S级品'!$E$2:$BE$10)),0)+IFERROR(SUMPRODUCT(('冬被-S级品'!$B$2:$B$10=$B10)*('冬被-S级品'!$E$1:$AW$1=V$1)*('冬被-S级品'!$E$2:$AW$10)),0)+IFERROR(SUMPRODUCT(('白止-S级品'!$A$2:$A$26=$B10)*('白止-S级品'!$D$1:$AV$1=V$1)*('白止-S级品'!$D$2:$AV$26)),0)+IFERROR(SUMPRODUCT(('乐容-S级品'!$A$4:$A$32=$B10)*('乐容-S级品'!$L$3:$CA$3=V$1)*('乐容-S级品'!$L$4:$CA$32)),0)</f>
      </c>
      <c r="W10" s="280">
        <f>IFERROR(SUMPRODUCT(('控温被PRO-S级品'!$B$2:$B$10=$B10)*('控温被PRO-S级品'!$E$1:$BE$1=W$1)*('控温被PRO-S级品'!$E$2:$BE$10)),0)+IFERROR(SUMPRODUCT(('冬被-S级品'!$B$2:$B$10=$B10)*('冬被-S级品'!$E$1:$AW$1=W$1)*('冬被-S级品'!$E$2:$AW$10)),0)+IFERROR(SUMPRODUCT(('白止-S级品'!$A$2:$A$26=$B10)*('白止-S级品'!$D$1:$AV$1=W$1)*('白止-S级品'!$D$2:$AV$26)),0)+IFERROR(SUMPRODUCT(('乐容-S级品'!$A$4:$A$32=$B10)*('乐容-S级品'!$L$3:$CA$3=W$1)*('乐容-S级品'!$L$4:$CA$32)),0)</f>
      </c>
      <c r="X10" s="280">
        <f>IFERROR(SUMPRODUCT(('控温被PRO-S级品'!$B$2:$B$10=$B10)*('控温被PRO-S级品'!$E$1:$BE$1=X$1)*('控温被PRO-S级品'!$E$2:$BE$10)),0)+IFERROR(SUMPRODUCT(('冬被-S级品'!$B$2:$B$10=$B10)*('冬被-S级品'!$E$1:$AW$1=X$1)*('冬被-S级品'!$E$2:$AW$10)),0)+IFERROR(SUMPRODUCT(('白止-S级品'!$A$2:$A$26=$B10)*('白止-S级品'!$D$1:$AV$1=X$1)*('白止-S级品'!$D$2:$AV$26)),0)+IFERROR(SUMPRODUCT(('乐容-S级品'!$A$4:$A$32=$B10)*('乐容-S级品'!$L$3:$CA$3=X$1)*('乐容-S级品'!$L$4:$CA$32)),0)</f>
      </c>
      <c r="Y10" s="280">
        <f>IFERROR(SUMPRODUCT(('控温被PRO-S级品'!$B$2:$B$10=$B10)*('控温被PRO-S级品'!$E$1:$BE$1=Y$1)*('控温被PRO-S级品'!$E$2:$BE$10)),0)+IFERROR(SUMPRODUCT(('冬被-S级品'!$B$2:$B$10=$B10)*('冬被-S级品'!$E$1:$AW$1=Y$1)*('冬被-S级品'!$E$2:$AW$10)),0)+IFERROR(SUMPRODUCT(('白止-S级品'!$A$2:$A$26=$B10)*('白止-S级品'!$D$1:$AV$1=Y$1)*('白止-S级品'!$D$2:$AV$26)),0)+IFERROR(SUMPRODUCT(('乐容-S级品'!$A$4:$A$32=$B10)*('乐容-S级品'!$L$3:$CA$3=Y$1)*('乐容-S级品'!$L$4:$CA$32)),0)</f>
      </c>
      <c r="Z10" s="280">
        <f>IFERROR(SUMPRODUCT(('控温被PRO-S级品'!$B$2:$B$10=$B10)*('控温被PRO-S级品'!$E$1:$BE$1=Z$1)*('控温被PRO-S级品'!$E$2:$BE$10)),0)+IFERROR(SUMPRODUCT(('冬被-S级品'!$B$2:$B$10=$B10)*('冬被-S级品'!$E$1:$AW$1=Z$1)*('冬被-S级品'!$E$2:$AW$10)),0)+IFERROR(SUMPRODUCT(('白止-S级品'!$A$2:$A$26=$B10)*('白止-S级品'!$D$1:$AV$1=Z$1)*('白止-S级品'!$D$2:$AV$26)),0)+IFERROR(SUMPRODUCT(('乐容-S级品'!$A$4:$A$32=$B10)*('乐容-S级品'!$L$3:$CA$3=Z$1)*('乐容-S级品'!$L$4:$CA$32)),0)</f>
      </c>
      <c r="AA10" s="280">
        <f>IFERROR(SUMPRODUCT(('控温被PRO-S级品'!$B$2:$B$10=$B10)*('控温被PRO-S级品'!$E$1:$BE$1=AA$1)*('控温被PRO-S级品'!$E$2:$BE$10)),0)+IFERROR(SUMPRODUCT(('冬被-S级品'!$B$2:$B$10=$B10)*('冬被-S级品'!$E$1:$AW$1=AA$1)*('冬被-S级品'!$E$2:$AW$10)),0)+IFERROR(SUMPRODUCT(('白止-S级品'!$A$2:$A$26=$B10)*('白止-S级品'!$D$1:$AV$1=AA$1)*('白止-S级品'!$D$2:$AV$26)),0)+IFERROR(SUMPRODUCT(('乐容-S级品'!$A$4:$A$32=$B10)*('乐容-S级品'!$L$3:$CA$3=AA$1)*('乐容-S级品'!$L$4:$CA$32)),0)</f>
      </c>
      <c r="AB10" s="280">
        <f>IFERROR(SUMPRODUCT(('控温被PRO-S级品'!$B$2:$B$10=$B10)*('控温被PRO-S级品'!$E$1:$BE$1=AB$1)*('控温被PRO-S级品'!$E$2:$BE$10)),0)+IFERROR(SUMPRODUCT(('冬被-S级品'!$B$2:$B$10=$B10)*('冬被-S级品'!$E$1:$AW$1=AB$1)*('冬被-S级品'!$E$2:$AW$10)),0)+IFERROR(SUMPRODUCT(('白止-S级品'!$A$2:$A$26=$B10)*('白止-S级品'!$D$1:$AV$1=AB$1)*('白止-S级品'!$D$2:$AV$26)),0)+IFERROR(SUMPRODUCT(('乐容-S级品'!$A$4:$A$32=$B10)*('乐容-S级品'!$L$3:$CA$3=AB$1)*('乐容-S级品'!$L$4:$CA$32)),0)</f>
      </c>
      <c r="AC10" s="280">
        <f>IFERROR(SUMPRODUCT(('控温被PRO-S级品'!$B$2:$B$10=$B10)*('控温被PRO-S级品'!$E$1:$BE$1=AC$1)*('控温被PRO-S级品'!$E$2:$BE$10)),0)+IFERROR(SUMPRODUCT(('冬被-S级品'!$B$2:$B$10=$B10)*('冬被-S级品'!$E$1:$AW$1=AC$1)*('冬被-S级品'!$E$2:$AW$10)),0)+IFERROR(SUMPRODUCT(('白止-S级品'!$A$2:$A$26=$B10)*('白止-S级品'!$D$1:$AV$1=AC$1)*('白止-S级品'!$D$2:$AV$26)),0)+IFERROR(SUMPRODUCT(('乐容-S级品'!$A$4:$A$32=$B10)*('乐容-S级品'!$L$3:$CA$3=AC$1)*('乐容-S级品'!$L$4:$CA$32)),0)</f>
      </c>
      <c r="AD10" s="280">
        <f>IFERROR(SUMPRODUCT(('控温被PRO-S级品'!$B$2:$B$10=$B10)*('控温被PRO-S级品'!$E$1:$BE$1=AD$1)*('控温被PRO-S级品'!$E$2:$BE$10)),0)+IFERROR(SUMPRODUCT(('冬被-S级品'!$B$2:$B$10=$B10)*('冬被-S级品'!$E$1:$AW$1=AD$1)*('冬被-S级品'!$E$2:$AW$10)),0)+IFERROR(SUMPRODUCT(('白止-S级品'!$A$2:$A$26=$B10)*('白止-S级品'!$D$1:$AV$1=AD$1)*('白止-S级品'!$D$2:$AV$26)),0)+IFERROR(SUMPRODUCT(('乐容-S级品'!$A$4:$A$32=$B10)*('乐容-S级品'!$L$3:$CA$3=AD$1)*('乐容-S级品'!$L$4:$CA$32)),0)</f>
      </c>
      <c r="AE10" s="280">
        <f>IFERROR(SUMPRODUCT(('控温被PRO-S级品'!$B$2:$B$10=$B10)*('控温被PRO-S级品'!$E$1:$BE$1=AE$1)*('控温被PRO-S级品'!$E$2:$BE$10)),0)+IFERROR(SUMPRODUCT(('冬被-S级品'!$B$2:$B$10=$B10)*('冬被-S级品'!$E$1:$AW$1=AE$1)*('冬被-S级品'!$E$2:$AW$10)),0)+IFERROR(SUMPRODUCT(('白止-S级品'!$A$2:$A$26=$B10)*('白止-S级品'!$D$1:$AV$1=AE$1)*('白止-S级品'!$D$2:$AV$26)),0)+IFERROR(SUMPRODUCT(('乐容-S级品'!$A$4:$A$32=$B10)*('乐容-S级品'!$L$3:$CA$3=AE$1)*('乐容-S级品'!$L$4:$CA$32)),0)</f>
      </c>
      <c r="AF10" s="280">
        <f>IFERROR(SUMPRODUCT(('控温被PRO-S级品'!$B$2:$B$10=$B10)*('控温被PRO-S级品'!$E$1:$BE$1=AF$1)*('控温被PRO-S级品'!$E$2:$BE$10)),0)+IFERROR(SUMPRODUCT(('冬被-S级品'!$B$2:$B$10=$B10)*('冬被-S级品'!$E$1:$AW$1=AF$1)*('冬被-S级品'!$E$2:$AW$10)),0)+IFERROR(SUMPRODUCT(('白止-S级品'!$A$2:$A$26=$B10)*('白止-S级品'!$D$1:$AV$1=AF$1)*('白止-S级品'!$D$2:$AV$26)),0)+IFERROR(SUMPRODUCT(('乐容-S级品'!$A$4:$A$32=$B10)*('乐容-S级品'!$L$3:$CA$3=AF$1)*('乐容-S级品'!$L$4:$CA$32)),0)</f>
      </c>
      <c r="AG10" s="280">
        <f>IFERROR(SUMPRODUCT(('控温被PRO-S级品'!$B$2:$B$10=$B10)*('控温被PRO-S级品'!$E$1:$BE$1=AG$1)*('控温被PRO-S级品'!$E$2:$BE$10)),0)+IFERROR(SUMPRODUCT(('冬被-S级品'!$B$2:$B$10=$B10)*('冬被-S级品'!$E$1:$AW$1=AG$1)*('冬被-S级品'!$E$2:$AW$10)),0)+IFERROR(SUMPRODUCT(('白止-S级品'!$A$2:$A$26=$B10)*('白止-S级品'!$D$1:$AV$1=AG$1)*('白止-S级品'!$D$2:$AV$26)),0)+IFERROR(SUMPRODUCT(('乐容-S级品'!$A$4:$A$32=$B10)*('乐容-S级品'!$L$3:$CA$3=AG$1)*('乐容-S级品'!$L$4:$CA$32)),0)</f>
      </c>
      <c r="AH10" s="280">
        <f>IFERROR(SUMPRODUCT(('控温被PRO-S级品'!$B$2:$B$10=$B10)*('控温被PRO-S级品'!$E$1:$BE$1=AH$1)*('控温被PRO-S级品'!$E$2:$BE$10)),0)+IFERROR(SUMPRODUCT(('冬被-S级品'!$B$2:$B$10=$B10)*('冬被-S级品'!$E$1:$AW$1=AH$1)*('冬被-S级品'!$E$2:$AW$10)),0)+IFERROR(SUMPRODUCT(('白止-S级品'!$A$2:$A$26=$B10)*('白止-S级品'!$D$1:$AV$1=AH$1)*('白止-S级品'!$D$2:$AV$26)),0)+IFERROR(SUMPRODUCT(('乐容-S级品'!$A$4:$A$32=$B10)*('乐容-S级品'!$L$3:$CA$3=AH$1)*('乐容-S级品'!$L$4:$CA$32)),0)</f>
      </c>
      <c r="AI10" s="280">
        <f>IFERROR(SUMPRODUCT(('控温被PRO-S级品'!$B$2:$B$10=$B10)*('控温被PRO-S级品'!$E$1:$BE$1=AI$1)*('控温被PRO-S级品'!$E$2:$BE$10)),0)+IFERROR(SUMPRODUCT(('冬被-S级品'!$B$2:$B$10=$B10)*('冬被-S级品'!$E$1:$AW$1=AI$1)*('冬被-S级品'!$E$2:$AW$10)),0)+IFERROR(SUMPRODUCT(('白止-S级品'!$A$2:$A$26=$B10)*('白止-S级品'!$D$1:$AV$1=AI$1)*('白止-S级品'!$D$2:$AV$26)),0)+IFERROR(SUMPRODUCT(('乐容-S级品'!$A$4:$A$32=$B10)*('乐容-S级品'!$L$3:$CA$3=AI$1)*('乐容-S级品'!$L$4:$CA$32)),0)</f>
      </c>
      <c r="AJ10" s="280">
        <f>IFERROR(SUMPRODUCT(('控温被PRO-S级品'!$B$2:$B$10=$B10)*('控温被PRO-S级品'!$E$1:$BE$1=AJ$1)*('控温被PRO-S级品'!$E$2:$BE$10)),0)+IFERROR(SUMPRODUCT(('冬被-S级品'!$B$2:$B$10=$B10)*('冬被-S级品'!$E$1:$AW$1=AJ$1)*('冬被-S级品'!$E$2:$AW$10)),0)+IFERROR(SUMPRODUCT(('白止-S级品'!$A$2:$A$26=$B10)*('白止-S级品'!$D$1:$AV$1=AJ$1)*('白止-S级品'!$D$2:$AV$26)),0)+IFERROR(SUMPRODUCT(('乐容-S级品'!$A$4:$A$32=$B10)*('乐容-S级品'!$L$3:$CA$3=AJ$1)*('乐容-S级品'!$L$4:$CA$32)),0)</f>
      </c>
      <c r="AK10" s="280">
        <f>IFERROR(SUMPRODUCT(('控温被PRO-S级品'!$B$2:$B$10=$B10)*('控温被PRO-S级品'!$E$1:$BE$1=AK$1)*('控温被PRO-S级品'!$E$2:$BE$10)),0)+IFERROR(SUMPRODUCT(('冬被-S级品'!$B$2:$B$10=$B10)*('冬被-S级品'!$E$1:$AW$1=AK$1)*('冬被-S级品'!$E$2:$AW$10)),0)+IFERROR(SUMPRODUCT(('白止-S级品'!$A$2:$A$26=$B10)*('白止-S级品'!$D$1:$AV$1=AK$1)*('白止-S级品'!$D$2:$AV$26)),0)+IFERROR(SUMPRODUCT(('乐容-S级品'!$A$4:$A$32=$B10)*('乐容-S级品'!$L$3:$CA$3=AK$1)*('乐容-S级品'!$L$4:$CA$32)),0)</f>
      </c>
      <c r="AL10" s="280">
        <f>IFERROR(SUMPRODUCT(('控温被PRO-S级品'!$B$2:$B$10=$B10)*('控温被PRO-S级品'!$E$1:$BE$1=AL$1)*('控温被PRO-S级品'!$E$2:$BE$10)),0)+IFERROR(SUMPRODUCT(('冬被-S级品'!$B$2:$B$10=$B10)*('冬被-S级品'!$E$1:$AW$1=AL$1)*('冬被-S级品'!$E$2:$AW$10)),0)+IFERROR(SUMPRODUCT(('白止-S级品'!$A$2:$A$26=$B10)*('白止-S级品'!$D$1:$AV$1=AL$1)*('白止-S级品'!$D$2:$AV$26)),0)+IFERROR(SUMPRODUCT(('乐容-S级品'!$A$4:$A$32=$B10)*('乐容-S级品'!$L$3:$CA$3=AL$1)*('乐容-S级品'!$L$4:$CA$32)),0)</f>
      </c>
      <c r="AM10" s="280">
        <f>IFERROR(SUMPRODUCT(('控温被PRO-S级品'!$B$2:$B$10=$B10)*('控温被PRO-S级品'!$E$1:$BE$1=AM$1)*('控温被PRO-S级品'!$E$2:$BE$10)),0)+IFERROR(SUMPRODUCT(('冬被-S级品'!$B$2:$B$10=$B10)*('冬被-S级品'!$E$1:$AW$1=AM$1)*('冬被-S级品'!$E$2:$AW$10)),0)+IFERROR(SUMPRODUCT(('白止-S级品'!$A$2:$A$26=$B10)*('白止-S级品'!$D$1:$AV$1=AM$1)*('白止-S级品'!$D$2:$AV$26)),0)+IFERROR(SUMPRODUCT(('乐容-S级品'!$A$4:$A$32=$B10)*('乐容-S级品'!$L$3:$CA$3=AM$1)*('乐容-S级品'!$L$4:$CA$32)),0)</f>
      </c>
      <c r="AN10" s="280">
        <f>IFERROR(SUMPRODUCT(('控温被PRO-S级品'!$B$2:$B$10=$B10)*('控温被PRO-S级品'!$E$1:$BE$1=AN$1)*('控温被PRO-S级品'!$E$2:$BE$10)),0)+IFERROR(SUMPRODUCT(('冬被-S级品'!$B$2:$B$10=$B10)*('冬被-S级品'!$E$1:$AW$1=AN$1)*('冬被-S级品'!$E$2:$AW$10)),0)+IFERROR(SUMPRODUCT(('白止-S级品'!$A$2:$A$26=$B10)*('白止-S级品'!$D$1:$AV$1=AN$1)*('白止-S级品'!$D$2:$AV$26)),0)+IFERROR(SUMPRODUCT(('乐容-S级品'!$A$4:$A$32=$B10)*('乐容-S级品'!$L$3:$CA$3=AN$1)*('乐容-S级品'!$L$4:$CA$32)),0)</f>
      </c>
      <c r="AO10" s="280">
        <f>IFERROR(SUMPRODUCT(('控温被PRO-S级品'!$B$2:$B$10=$B10)*('控温被PRO-S级品'!$E$1:$BE$1=AO$1)*('控温被PRO-S级品'!$E$2:$BE$10)),0)+IFERROR(SUMPRODUCT(('冬被-S级品'!$B$2:$B$10=$B10)*('冬被-S级品'!$E$1:$AW$1=AO$1)*('冬被-S级品'!$E$2:$AW$10)),0)+IFERROR(SUMPRODUCT(('白止-S级品'!$A$2:$A$26=$B10)*('白止-S级品'!$D$1:$AV$1=AO$1)*('白止-S级品'!$D$2:$AV$26)),0)+IFERROR(SUMPRODUCT(('乐容-S级品'!$A$4:$A$32=$B10)*('乐容-S级品'!$L$3:$CA$3=AO$1)*('乐容-S级品'!$L$4:$CA$32)),0)</f>
      </c>
      <c r="AP10" s="280">
        <f>IFERROR(SUMPRODUCT(('控温被PRO-S级品'!$B$2:$B$10=$B10)*('控温被PRO-S级品'!$E$1:$BE$1=AP$1)*('控温被PRO-S级品'!$E$2:$BE$10)),0)+IFERROR(SUMPRODUCT(('冬被-S级品'!$B$2:$B$10=$B10)*('冬被-S级品'!$E$1:$AW$1=AP$1)*('冬被-S级品'!$E$2:$AW$10)),0)+IFERROR(SUMPRODUCT(('白止-S级品'!$A$2:$A$26=$B10)*('白止-S级品'!$D$1:$AV$1=AP$1)*('白止-S级品'!$D$2:$AV$26)),0)+IFERROR(SUMPRODUCT(('乐容-S级品'!$A$4:$A$32=$B10)*('乐容-S级品'!$L$3:$CA$3=AP$1)*('乐容-S级品'!$L$4:$CA$32)),0)</f>
      </c>
      <c r="AQ10" s="280">
        <f>IFERROR(SUMPRODUCT(('控温被PRO-S级品'!$B$2:$B$10=$B10)*('控温被PRO-S级品'!$E$1:$BE$1=AQ$1)*('控温被PRO-S级品'!$E$2:$BE$10)),0)+IFERROR(SUMPRODUCT(('冬被-S级品'!$B$2:$B$10=$B10)*('冬被-S级品'!$E$1:$AW$1=AQ$1)*('冬被-S级品'!$E$2:$AW$10)),0)+IFERROR(SUMPRODUCT(('白止-S级品'!$A$2:$A$26=$B10)*('白止-S级品'!$D$1:$AV$1=AQ$1)*('白止-S级品'!$D$2:$AV$26)),0)+IFERROR(SUMPRODUCT(('乐容-S级品'!$A$4:$A$32=$B10)*('乐容-S级品'!$L$3:$CA$3=AQ$1)*('乐容-S级品'!$L$4:$CA$32)),0)</f>
      </c>
      <c r="AR10" s="280">
        <f>IFERROR(SUMPRODUCT(('控温被PRO-S级品'!$B$2:$B$10=$B10)*('控温被PRO-S级品'!$E$1:$BE$1=AR$1)*('控温被PRO-S级品'!$E$2:$BE$10)),0)+IFERROR(SUMPRODUCT(('冬被-S级品'!$B$2:$B$10=$B10)*('冬被-S级品'!$E$1:$AW$1=AR$1)*('冬被-S级品'!$E$2:$AW$10)),0)+IFERROR(SUMPRODUCT(('白止-S级品'!$A$2:$A$26=$B10)*('白止-S级品'!$D$1:$AV$1=AR$1)*('白止-S级品'!$D$2:$AV$26)),0)+IFERROR(SUMPRODUCT(('乐容-S级品'!$A$4:$A$32=$B10)*('乐容-S级品'!$L$3:$CA$3=AR$1)*('乐容-S级品'!$L$4:$CA$32)),0)</f>
      </c>
      <c r="AS10" s="280">
        <f>IFERROR(SUMPRODUCT(('控温被PRO-S级品'!$B$2:$B$10=$B10)*('控温被PRO-S级品'!$E$1:$BE$1=AS$1)*('控温被PRO-S级品'!$E$2:$BE$10)),0)+IFERROR(SUMPRODUCT(('冬被-S级品'!$B$2:$B$10=$B10)*('冬被-S级品'!$E$1:$AW$1=AS$1)*('冬被-S级品'!$E$2:$AW$10)),0)+IFERROR(SUMPRODUCT(('白止-S级品'!$A$2:$A$26=$B10)*('白止-S级品'!$D$1:$AV$1=AS$1)*('白止-S级品'!$D$2:$AV$26)),0)+IFERROR(SUMPRODUCT(('乐容-S级品'!$A$4:$A$32=$B10)*('乐容-S级品'!$L$3:$CA$3=AS$1)*('乐容-S级品'!$L$4:$CA$32)),0)</f>
      </c>
      <c r="AT10" s="280">
        <f>IFERROR(SUMPRODUCT(('控温被PRO-S级品'!$B$2:$B$10=$B10)*('控温被PRO-S级品'!$E$1:$BE$1=AT$1)*('控温被PRO-S级品'!$E$2:$BE$10)),0)+IFERROR(SUMPRODUCT(('冬被-S级品'!$B$2:$B$10=$B10)*('冬被-S级品'!$E$1:$AW$1=AT$1)*('冬被-S级品'!$E$2:$AW$10)),0)+IFERROR(SUMPRODUCT(('白止-S级品'!$A$2:$A$26=$B10)*('白止-S级品'!$D$1:$AV$1=AT$1)*('白止-S级品'!$D$2:$AV$26)),0)+IFERROR(SUMPRODUCT(('乐容-S级品'!$A$4:$A$32=$B10)*('乐容-S级品'!$L$3:$CA$3=AT$1)*('乐容-S级品'!$L$4:$CA$32)),0)</f>
      </c>
      <c r="AU10" s="280">
        <f>IFERROR(SUMPRODUCT(('控温被PRO-S级品'!$B$2:$B$10=$B10)*('控温被PRO-S级品'!$E$1:$BE$1=AU$1)*('控温被PRO-S级品'!$E$2:$BE$10)),0)+IFERROR(SUMPRODUCT(('冬被-S级品'!$B$2:$B$10=$B10)*('冬被-S级品'!$E$1:$AW$1=AU$1)*('冬被-S级品'!$E$2:$AW$10)),0)+IFERROR(SUMPRODUCT(('白止-S级品'!$A$2:$A$26=$B10)*('白止-S级品'!$D$1:$AV$1=AU$1)*('白止-S级品'!$D$2:$AV$26)),0)+IFERROR(SUMPRODUCT(('乐容-S级品'!$A$4:$A$32=$B10)*('乐容-S级品'!$L$3:$CA$3=AU$1)*('乐容-S级品'!$L$4:$CA$32)),0)</f>
      </c>
      <c r="AV10" s="280">
        <f>IFERROR(SUMPRODUCT(('控温被PRO-S级品'!$B$2:$B$10=$B10)*('控温被PRO-S级品'!$E$1:$BE$1=AV$1)*('控温被PRO-S级品'!$E$2:$BE$10)),0)+IFERROR(SUMPRODUCT(('冬被-S级品'!$B$2:$B$10=$B10)*('冬被-S级品'!$E$1:$AW$1=AV$1)*('冬被-S级品'!$E$2:$AW$10)),0)+IFERROR(SUMPRODUCT(('白止-S级品'!$A$2:$A$26=$B10)*('白止-S级品'!$D$1:$AV$1=AV$1)*('白止-S级品'!$D$2:$AV$26)),0)+IFERROR(SUMPRODUCT(('乐容-S级品'!$A$4:$A$32=$B10)*('乐容-S级品'!$L$3:$CA$3=AV$1)*('乐容-S级品'!$L$4:$CA$32)),0)</f>
      </c>
      <c r="AW10" s="280">
        <f>IFERROR(SUMPRODUCT(('控温被PRO-S级品'!$B$2:$B$10=$B10)*('控温被PRO-S级品'!$E$1:$BE$1=AW$1)*('控温被PRO-S级品'!$E$2:$BE$10)),0)+IFERROR(SUMPRODUCT(('冬被-S级品'!$B$2:$B$10=$B10)*('冬被-S级品'!$E$1:$AW$1=AW$1)*('冬被-S级品'!$E$2:$AW$10)),0)+IFERROR(SUMPRODUCT(('白止-S级品'!$A$2:$A$26=$B10)*('白止-S级品'!$D$1:$AV$1=AW$1)*('白止-S级品'!$D$2:$AV$26)),0)+IFERROR(SUMPRODUCT(('乐容-S级品'!$A$4:$A$32=$B10)*('乐容-S级品'!$L$3:$CA$3=AW$1)*('乐容-S级品'!$L$4:$CA$32)),0)</f>
      </c>
      <c r="AX10" s="280">
        <f>IFERROR(SUMPRODUCT(('控温被PRO-S级品'!$B$2:$B$10=$B10)*('控温被PRO-S级品'!$E$1:$BE$1=AX$1)*('控温被PRO-S级品'!$E$2:$BE$10)),0)+IFERROR(SUMPRODUCT(('冬被-S级品'!$B$2:$B$10=$B10)*('冬被-S级品'!$E$1:$AW$1=AX$1)*('冬被-S级品'!$E$2:$AW$10)),0)+IFERROR(SUMPRODUCT(('白止-S级品'!$A$2:$A$26=$B10)*('白止-S级品'!$D$1:$AV$1=AX$1)*('白止-S级品'!$D$2:$AV$26)),0)+IFERROR(SUMPRODUCT(('乐容-S级品'!$A$4:$A$32=$B10)*('乐容-S级品'!$L$3:$CA$3=AX$1)*('乐容-S级品'!$L$4:$CA$32)),0)</f>
      </c>
      <c r="AY10" s="280">
        <f>IFERROR(SUMPRODUCT(('控温被PRO-S级品'!$B$2:$B$10=$B10)*('控温被PRO-S级品'!$E$1:$BE$1=AY$1)*('控温被PRO-S级品'!$E$2:$BE$10)),0)+IFERROR(SUMPRODUCT(('冬被-S级品'!$B$2:$B$10=$B10)*('冬被-S级品'!$E$1:$AW$1=AY$1)*('冬被-S级品'!$E$2:$AW$10)),0)+IFERROR(SUMPRODUCT(('白止-S级品'!$A$2:$A$26=$B10)*('白止-S级品'!$D$1:$AV$1=AY$1)*('白止-S级品'!$D$2:$AV$26)),0)+IFERROR(SUMPRODUCT(('乐容-S级品'!$A$4:$A$32=$B10)*('乐容-S级品'!$L$3:$CA$3=AY$1)*('乐容-S级品'!$L$4:$CA$32)),0)</f>
      </c>
      <c r="AZ10" s="280">
        <f>IFERROR(SUMPRODUCT(('控温被PRO-S级品'!$B$2:$B$10=$B10)*('控温被PRO-S级品'!$E$1:$BE$1=AZ$1)*('控温被PRO-S级品'!$E$2:$BE$10)),0)+IFERROR(SUMPRODUCT(('冬被-S级品'!$B$2:$B$10=$B10)*('冬被-S级品'!$E$1:$AW$1=AZ$1)*('冬被-S级品'!$E$2:$AW$10)),0)+IFERROR(SUMPRODUCT(('白止-S级品'!$A$2:$A$26=$B10)*('白止-S级品'!$D$1:$AV$1=AZ$1)*('白止-S级品'!$D$2:$AV$26)),0)+IFERROR(SUMPRODUCT(('乐容-S级品'!$A$4:$A$32=$B10)*('乐容-S级品'!$L$3:$CA$3=AZ$1)*('乐容-S级品'!$L$4:$CA$32)),0)</f>
      </c>
      <c r="BA10" s="280">
        <f>IFERROR(SUMPRODUCT(('控温被PRO-S级品'!$B$2:$B$10=$B10)*('控温被PRO-S级品'!$E$1:$BE$1=BA$1)*('控温被PRO-S级品'!$E$2:$BE$10)),0)+IFERROR(SUMPRODUCT(('冬被-S级品'!$B$2:$B$10=$B10)*('冬被-S级品'!$E$1:$AW$1=BA$1)*('冬被-S级品'!$E$2:$AW$10)),0)+IFERROR(SUMPRODUCT(('白止-S级品'!$A$2:$A$26=$B10)*('白止-S级品'!$D$1:$AV$1=BA$1)*('白止-S级品'!$D$2:$AV$26)),0)+IFERROR(SUMPRODUCT(('乐容-S级品'!$A$4:$A$32=$B10)*('乐容-S级品'!$L$3:$CA$3=BA$1)*('乐容-S级品'!$L$4:$CA$32)),0)</f>
      </c>
      <c r="BB10" s="280">
        <f>IFERROR(SUMPRODUCT(('控温被PRO-S级品'!$B$2:$B$10=$B10)*('控温被PRO-S级品'!$E$1:$BE$1=BB$1)*('控温被PRO-S级品'!$E$2:$BE$10)),0)+IFERROR(SUMPRODUCT(('冬被-S级品'!$B$2:$B$10=$B10)*('冬被-S级品'!$E$1:$AW$1=BB$1)*('冬被-S级品'!$E$2:$AW$10)),0)+IFERROR(SUMPRODUCT(('白止-S级品'!$A$2:$A$26=$B10)*('白止-S级品'!$D$1:$AV$1=BB$1)*('白止-S级品'!$D$2:$AV$26)),0)+IFERROR(SUMPRODUCT(('乐容-S级品'!$A$4:$A$32=$B10)*('乐容-S级品'!$L$3:$CA$3=BB$1)*('乐容-S级品'!$L$4:$CA$32)),0)</f>
      </c>
      <c r="BC10" s="280">
        <f>IFERROR(SUMPRODUCT(('控温被PRO-S级品'!$B$2:$B$10=$B10)*('控温被PRO-S级品'!$E$1:$BE$1=BC$1)*('控温被PRO-S级品'!$E$2:$BE$10)),0)+IFERROR(SUMPRODUCT(('冬被-S级品'!$B$2:$B$10=$B10)*('冬被-S级品'!$E$1:$AW$1=BC$1)*('冬被-S级品'!$E$2:$AW$10)),0)+IFERROR(SUMPRODUCT(('白止-S级品'!$A$2:$A$26=$B10)*('白止-S级品'!$D$1:$AV$1=BC$1)*('白止-S级品'!$D$2:$AV$26)),0)+IFERROR(SUMPRODUCT(('乐容-S级品'!$A$4:$A$32=$B10)*('乐容-S级品'!$L$3:$CA$3=BC$1)*('乐容-S级品'!$L$4:$CA$32)),0)</f>
      </c>
      <c r="BD10" s="280">
        <f>IFERROR(SUMPRODUCT(('控温被PRO-S级品'!$B$2:$B$10=$B10)*('控温被PRO-S级品'!$E$1:$BE$1=BD$1)*('控温被PRO-S级品'!$E$2:$BE$10)),0)+IFERROR(SUMPRODUCT(('冬被-S级品'!$B$2:$B$10=$B10)*('冬被-S级品'!$E$1:$AW$1=BD$1)*('冬被-S级品'!$E$2:$AW$10)),0)+IFERROR(SUMPRODUCT(('白止-S级品'!$A$2:$A$26=$B10)*('白止-S级品'!$D$1:$AV$1=BD$1)*('白止-S级品'!$D$2:$AV$26)),0)+IFERROR(SUMPRODUCT(('乐容-S级品'!$A$4:$A$32=$B10)*('乐容-S级品'!$L$3:$CA$3=BD$1)*('乐容-S级品'!$L$4:$CA$32)),0)</f>
      </c>
      <c r="BE10" s="280">
        <f>IFERROR(SUMPRODUCT(('控温被PRO-S级品'!$B$2:$B$10=$B10)*('控温被PRO-S级品'!$E$1:$BE$1=BE$1)*('控温被PRO-S级品'!$E$2:$BE$10)),0)+IFERROR(SUMPRODUCT(('冬被-S级品'!$B$2:$B$10=$B10)*('冬被-S级品'!$E$1:$AW$1=BE$1)*('冬被-S级品'!$E$2:$AW$10)),0)+IFERROR(SUMPRODUCT(('白止-S级品'!$A$2:$A$26=$B10)*('白止-S级品'!$D$1:$AV$1=BE$1)*('白止-S级品'!$D$2:$AV$26)),0)+IFERROR(SUMPRODUCT(('乐容-S级品'!$A$4:$A$32=$B10)*('乐容-S级品'!$L$3:$CA$3=BE$1)*('乐容-S级品'!$L$4:$CA$32)),0)</f>
      </c>
      <c r="BF10" s="280">
        <f>IFERROR(SUMPRODUCT(('控温被PRO-S级品'!$B$2:$B$10=$B10)*('控温被PRO-S级品'!$E$1:$BE$1=BF$1)*('控温被PRO-S级品'!$E$2:$BE$10)),0)+IFERROR(SUMPRODUCT(('冬被-S级品'!$B$2:$B$10=$B10)*('冬被-S级品'!$E$1:$AW$1=BF$1)*('冬被-S级品'!$E$2:$AW$10)),0)+IFERROR(SUMPRODUCT(('白止-S级品'!$A$2:$A$26=$B10)*('白止-S级品'!$D$1:$AV$1=BF$1)*('白止-S级品'!$D$2:$AV$26)),0)+IFERROR(SUMPRODUCT(('乐容-S级品'!$A$4:$A$32=$B10)*('乐容-S级品'!$L$3:$CA$3=BF$1)*('乐容-S级品'!$L$4:$CA$32)),0)</f>
      </c>
      <c r="BG10" s="280">
        <f>IFERROR(SUMPRODUCT(('控温被PRO-S级品'!$B$2:$B$10=$B10)*('控温被PRO-S级品'!$E$1:$BE$1=BG$1)*('控温被PRO-S级品'!$E$2:$BE$10)),0)+IFERROR(SUMPRODUCT(('冬被-S级品'!$B$2:$B$10=$B10)*('冬被-S级品'!$E$1:$AW$1=BG$1)*('冬被-S级品'!$E$2:$AW$10)),0)+IFERROR(SUMPRODUCT(('白止-S级品'!$A$2:$A$26=$B10)*('白止-S级品'!$D$1:$AV$1=BG$1)*('白止-S级品'!$D$2:$AV$26)),0)+IFERROR(SUMPRODUCT(('乐容-S级品'!$A$4:$A$32=$B10)*('乐容-S级品'!$L$3:$CA$3=BG$1)*('乐容-S级品'!$L$4:$CA$32)),0)</f>
      </c>
      <c r="BH10" s="280">
        <f>IFERROR(SUMPRODUCT(('控温被PRO-S级品'!$B$2:$B$10=$B10)*('控温被PRO-S级品'!$E$1:$BE$1=BH$1)*('控温被PRO-S级品'!$E$2:$BE$10)),0)+IFERROR(SUMPRODUCT(('冬被-S级品'!$B$2:$B$10=$B10)*('冬被-S级品'!$E$1:$AW$1=BH$1)*('冬被-S级品'!$E$2:$AW$10)),0)+IFERROR(SUMPRODUCT(('白止-S级品'!$A$2:$A$26=$B10)*('白止-S级品'!$D$1:$AV$1=BH$1)*('白止-S级品'!$D$2:$AV$26)),0)+IFERROR(SUMPRODUCT(('乐容-S级品'!$A$4:$A$32=$B10)*('乐容-S级品'!$L$3:$CA$3=BH$1)*('乐容-S级品'!$L$4:$CA$32)),0)</f>
      </c>
      <c r="BI10" s="280">
        <f>IFERROR(SUMPRODUCT(('控温被PRO-S级品'!$B$2:$B$10=$B10)*('控温被PRO-S级品'!$E$1:$BE$1=BI$1)*('控温被PRO-S级品'!$E$2:$BE$10)),0)+IFERROR(SUMPRODUCT(('冬被-S级品'!$B$2:$B$10=$B10)*('冬被-S级品'!$E$1:$AW$1=BI$1)*('冬被-S级品'!$E$2:$AW$10)),0)+IFERROR(SUMPRODUCT(('白止-S级品'!$A$2:$A$26=$B10)*('白止-S级品'!$D$1:$AV$1=BI$1)*('白止-S级品'!$D$2:$AV$26)),0)+IFERROR(SUMPRODUCT(('乐容-S级品'!$A$4:$A$32=$B10)*('乐容-S级品'!$L$3:$CA$3=BI$1)*('乐容-S级品'!$L$4:$CA$32)),0)</f>
      </c>
      <c r="BJ10" s="280">
        <f>IFERROR(SUMPRODUCT(('控温被PRO-S级品'!$B$2:$B$10=$B10)*('控温被PRO-S级品'!$E$1:$BE$1=BJ$1)*('控温被PRO-S级品'!$E$2:$BE$10)),0)+IFERROR(SUMPRODUCT(('冬被-S级品'!$B$2:$B$10=$B10)*('冬被-S级品'!$E$1:$AW$1=BJ$1)*('冬被-S级品'!$E$2:$AW$10)),0)+IFERROR(SUMPRODUCT(('白止-S级品'!$A$2:$A$26=$B10)*('白止-S级品'!$D$1:$AV$1=BJ$1)*('白止-S级品'!$D$2:$AV$26)),0)+IFERROR(SUMPRODUCT(('乐容-S级品'!$A$4:$A$32=$B10)*('乐容-S级品'!$L$3:$CA$3=BJ$1)*('乐容-S级品'!$L$4:$CA$32)),0)</f>
      </c>
      <c r="BK10" s="280">
        <f>IFERROR(SUMPRODUCT(('控温被PRO-S级品'!$B$2:$B$10=$B10)*('控温被PRO-S级品'!$E$1:$BE$1=BK$1)*('控温被PRO-S级品'!$E$2:$BE$10)),0)+IFERROR(SUMPRODUCT(('冬被-S级品'!$B$2:$B$10=$B10)*('冬被-S级品'!$E$1:$AW$1=BK$1)*('冬被-S级品'!$E$2:$AW$10)),0)+IFERROR(SUMPRODUCT(('白止-S级品'!$A$2:$A$26=$B10)*('白止-S级品'!$D$1:$AV$1=BK$1)*('白止-S级品'!$D$2:$AV$26)),0)+IFERROR(SUMPRODUCT(('乐容-S级品'!$A$4:$A$32=$B10)*('乐容-S级品'!$L$3:$CA$3=BK$1)*('乐容-S级品'!$L$4:$CA$32)),0)</f>
      </c>
      <c r="BL10" s="280">
        <f>IFERROR(SUMPRODUCT(('控温被PRO-S级品'!$B$2:$B$10=$B10)*('控温被PRO-S级品'!$E$1:$BE$1=BL$1)*('控温被PRO-S级品'!$E$2:$BE$10)),0)+IFERROR(SUMPRODUCT(('冬被-S级品'!$B$2:$B$10=$B10)*('冬被-S级品'!$E$1:$AW$1=BL$1)*('冬被-S级品'!$E$2:$AW$10)),0)+IFERROR(SUMPRODUCT(('白止-S级品'!$A$2:$A$26=$B10)*('白止-S级品'!$D$1:$AV$1=BL$1)*('白止-S级品'!$D$2:$AV$26)),0)+IFERROR(SUMPRODUCT(('乐容-S级品'!$A$4:$A$32=$B10)*('乐容-S级品'!$L$3:$CA$3=BL$1)*('乐容-S级品'!$L$4:$CA$32)),0)</f>
      </c>
      <c r="BM10" s="280">
        <f>IFERROR(SUMPRODUCT(('控温被PRO-S级品'!$B$2:$B$10=$B10)*('控温被PRO-S级品'!$E$1:$BE$1=BM$1)*('控温被PRO-S级品'!$E$2:$BE$10)),0)+IFERROR(SUMPRODUCT(('冬被-S级品'!$B$2:$B$10=$B10)*('冬被-S级品'!$E$1:$AW$1=BM$1)*('冬被-S级品'!$E$2:$AW$10)),0)+IFERROR(SUMPRODUCT(('白止-S级品'!$A$2:$A$26=$B10)*('白止-S级品'!$D$1:$AV$1=BM$1)*('白止-S级品'!$D$2:$AV$26)),0)+IFERROR(SUMPRODUCT(('乐容-S级品'!$A$4:$A$32=$B10)*('乐容-S级品'!$L$3:$CA$3=BM$1)*('乐容-S级品'!$L$4:$CA$32)),0)</f>
      </c>
      <c r="BN10" s="280">
        <f>IFERROR(SUMPRODUCT(('控温被PRO-S级品'!$B$2:$B$10=$B10)*('控温被PRO-S级品'!$E$1:$BE$1=BN$1)*('控温被PRO-S级品'!$E$2:$BE$10)),0)+IFERROR(SUMPRODUCT(('冬被-S级品'!$B$2:$B$10=$B10)*('冬被-S级品'!$E$1:$AW$1=BN$1)*('冬被-S级品'!$E$2:$AW$10)),0)+IFERROR(SUMPRODUCT(('白止-S级品'!$A$2:$A$26=$B10)*('白止-S级品'!$D$1:$AV$1=BN$1)*('白止-S级品'!$D$2:$AV$26)),0)+IFERROR(SUMPRODUCT(('乐容-S级品'!$A$4:$A$32=$B10)*('乐容-S级品'!$L$3:$CA$3=BN$1)*('乐容-S级品'!$L$4:$CA$32)),0)</f>
      </c>
      <c r="BO10" s="280">
        <f>IFERROR(SUMPRODUCT(('控温被PRO-S级品'!$B$2:$B$10=$B10)*('控温被PRO-S级品'!$E$1:$BE$1=BO$1)*('控温被PRO-S级品'!$E$2:$BE$10)),0)+IFERROR(SUMPRODUCT(('冬被-S级品'!$B$2:$B$10=$B10)*('冬被-S级品'!$E$1:$AW$1=BO$1)*('冬被-S级品'!$E$2:$AW$10)),0)+IFERROR(SUMPRODUCT(('白止-S级品'!$A$2:$A$26=$B10)*('白止-S级品'!$D$1:$AV$1=BO$1)*('白止-S级品'!$D$2:$AV$26)),0)+IFERROR(SUMPRODUCT(('乐容-S级品'!$A$4:$A$32=$B10)*('乐容-S级品'!$L$3:$CA$3=BO$1)*('乐容-S级品'!$L$4:$CA$32)),0)</f>
      </c>
      <c r="BP10" s="280">
        <f>IFERROR(SUMPRODUCT(('控温被PRO-S级品'!$B$2:$B$10=$B10)*('控温被PRO-S级品'!$E$1:$BE$1=BP$1)*('控温被PRO-S级品'!$E$2:$BE$10)),0)+IFERROR(SUMPRODUCT(('冬被-S级品'!$B$2:$B$10=$B10)*('冬被-S级品'!$E$1:$AW$1=BP$1)*('冬被-S级品'!$E$2:$AW$10)),0)+IFERROR(SUMPRODUCT(('白止-S级品'!$A$2:$A$26=$B10)*('白止-S级品'!$D$1:$AV$1=BP$1)*('白止-S级品'!$D$2:$AV$26)),0)+IFERROR(SUMPRODUCT(('乐容-S级品'!$A$4:$A$32=$B10)*('乐容-S级品'!$L$3:$CA$3=BP$1)*('乐容-S级品'!$L$4:$CA$32)),0)</f>
      </c>
      <c r="BQ10" s="280">
        <f>IFERROR(SUMPRODUCT(('控温被PRO-S级品'!$B$2:$B$10=$B10)*('控温被PRO-S级品'!$E$1:$BE$1=BQ$1)*('控温被PRO-S级品'!$E$2:$BE$10)),0)+IFERROR(SUMPRODUCT(('冬被-S级品'!$B$2:$B$10=$B10)*('冬被-S级品'!$E$1:$AW$1=BQ$1)*('冬被-S级品'!$E$2:$AW$10)),0)+IFERROR(SUMPRODUCT(('白止-S级品'!$A$2:$A$26=$B10)*('白止-S级品'!$D$1:$AV$1=BQ$1)*('白止-S级品'!$D$2:$AV$26)),0)+IFERROR(SUMPRODUCT(('乐容-S级品'!$A$4:$A$32=$B10)*('乐容-S级品'!$L$3:$CA$3=BQ$1)*('乐容-S级品'!$L$4:$CA$32)),0)</f>
      </c>
      <c r="BR10" s="280">
        <f>IFERROR(SUMPRODUCT(('控温被PRO-S级品'!$B$2:$B$10=$B10)*('控温被PRO-S级品'!$E$1:$BE$1=BR$1)*('控温被PRO-S级品'!$E$2:$BE$10)),0)+IFERROR(SUMPRODUCT(('冬被-S级品'!$B$2:$B$10=$B10)*('冬被-S级品'!$E$1:$AW$1=BR$1)*('冬被-S级品'!$E$2:$AW$10)),0)+IFERROR(SUMPRODUCT(('白止-S级品'!$A$2:$A$26=$B10)*('白止-S级品'!$D$1:$AV$1=BR$1)*('白止-S级品'!$D$2:$AV$26)),0)+IFERROR(SUMPRODUCT(('乐容-S级品'!$A$4:$A$32=$B10)*('乐容-S级品'!$L$3:$CA$3=BR$1)*('乐容-S级品'!$L$4:$CA$32)),0)</f>
      </c>
      <c r="BS10" s="280">
        <f>IFERROR(SUMPRODUCT(('控温被PRO-S级品'!$B$2:$B$10=$B10)*('控温被PRO-S级品'!$E$1:$BE$1=BS$1)*('控温被PRO-S级品'!$E$2:$BE$10)),0)+IFERROR(SUMPRODUCT(('冬被-S级品'!$B$2:$B$10=$B10)*('冬被-S级品'!$E$1:$AW$1=BS$1)*('冬被-S级品'!$E$2:$AW$10)),0)+IFERROR(SUMPRODUCT(('白止-S级品'!$A$2:$A$26=$B10)*('白止-S级品'!$D$1:$AV$1=BS$1)*('白止-S级品'!$D$2:$AV$26)),0)+IFERROR(SUMPRODUCT(('乐容-S级品'!$A$4:$A$32=$B10)*('乐容-S级品'!$L$3:$CA$3=BS$1)*('乐容-S级品'!$L$4:$CA$32)),0)</f>
      </c>
      <c r="BT10" s="280">
        <f>IFERROR(SUMPRODUCT(('控温被PRO-S级品'!$B$2:$B$10=$B10)*('控温被PRO-S级品'!$E$1:$BE$1=BT$1)*('控温被PRO-S级品'!$E$2:$BE$10)),0)+IFERROR(SUMPRODUCT(('冬被-S级品'!$B$2:$B$10=$B10)*('冬被-S级品'!$E$1:$AW$1=BT$1)*('冬被-S级品'!$E$2:$AW$10)),0)+IFERROR(SUMPRODUCT(('白止-S级品'!$A$2:$A$26=$B10)*('白止-S级品'!$D$1:$AV$1=BT$1)*('白止-S级品'!$D$2:$AV$26)),0)+IFERROR(SUMPRODUCT(('乐容-S级品'!$A$4:$A$32=$B10)*('乐容-S级品'!$L$3:$CA$3=BT$1)*('乐容-S级品'!$L$4:$CA$32)),0)</f>
      </c>
      <c r="BU10" s="280">
        <f>IFERROR(SUMPRODUCT(('控温被PRO-S级品'!$B$2:$B$10=$B10)*('控温被PRO-S级品'!$E$1:$BE$1=BU$1)*('控温被PRO-S级品'!$E$2:$BE$10)),0)+IFERROR(SUMPRODUCT(('冬被-S级品'!$B$2:$B$10=$B10)*('冬被-S级品'!$E$1:$AW$1=BU$1)*('冬被-S级品'!$E$2:$AW$10)),0)+IFERROR(SUMPRODUCT(('白止-S级品'!$A$2:$A$26=$B10)*('白止-S级品'!$D$1:$AV$1=BU$1)*('白止-S级品'!$D$2:$AV$26)),0)+IFERROR(SUMPRODUCT(('乐容-S级品'!$A$4:$A$32=$B10)*('乐容-S级品'!$L$3:$CA$3=BU$1)*('乐容-S级品'!$L$4:$CA$32)),0)</f>
      </c>
      <c r="BV10" s="280">
        <f>IFERROR(SUMPRODUCT(('控温被PRO-S级品'!$B$2:$B$10=$B10)*('控温被PRO-S级品'!$E$1:$BE$1=BV$1)*('控温被PRO-S级品'!$E$2:$BE$10)),0)+IFERROR(SUMPRODUCT(('冬被-S级品'!$B$2:$B$10=$B10)*('冬被-S级品'!$E$1:$AW$1=BV$1)*('冬被-S级品'!$E$2:$AW$10)),0)+IFERROR(SUMPRODUCT(('白止-S级品'!$A$2:$A$26=$B10)*('白止-S级品'!$D$1:$AV$1=BV$1)*('白止-S级品'!$D$2:$AV$26)),0)+IFERROR(SUMPRODUCT(('乐容-S级品'!$A$4:$A$32=$B10)*('乐容-S级品'!$L$3:$CA$3=BV$1)*('乐容-S级品'!$L$4:$CA$32)),0)</f>
      </c>
      <c r="BW10" s="280">
        <f>IFERROR(SUMPRODUCT(('控温被PRO-S级品'!$B$2:$B$10=$B10)*('控温被PRO-S级品'!$E$1:$BE$1=BW$1)*('控温被PRO-S级品'!$E$2:$BE$10)),0)+IFERROR(SUMPRODUCT(('冬被-S级品'!$B$2:$B$10=$B10)*('冬被-S级品'!$E$1:$AW$1=BW$1)*('冬被-S级品'!$E$2:$AW$10)),0)+IFERROR(SUMPRODUCT(('白止-S级品'!$A$2:$A$26=$B10)*('白止-S级品'!$D$1:$AV$1=BW$1)*('白止-S级品'!$D$2:$AV$26)),0)+IFERROR(SUMPRODUCT(('乐容-S级品'!$A$4:$A$32=$B10)*('乐容-S级品'!$L$3:$CA$3=BW$1)*('乐容-S级品'!$L$4:$CA$32)),0)</f>
      </c>
      <c r="BX10" s="280">
        <f>IFERROR(SUMPRODUCT(('控温被PRO-S级品'!$B$2:$B$10=$B10)*('控温被PRO-S级品'!$E$1:$BE$1=BX$1)*('控温被PRO-S级品'!$E$2:$BE$10)),0)+IFERROR(SUMPRODUCT(('冬被-S级品'!$B$2:$B$10=$B10)*('冬被-S级品'!$E$1:$AW$1=BX$1)*('冬被-S级品'!$E$2:$AW$10)),0)+IFERROR(SUMPRODUCT(('白止-S级品'!$A$2:$A$26=$B10)*('白止-S级品'!$D$1:$AV$1=BX$1)*('白止-S级品'!$D$2:$AV$26)),0)+IFERROR(SUMPRODUCT(('乐容-S级品'!$A$4:$A$32=$B10)*('乐容-S级品'!$L$3:$CA$3=BX$1)*('乐容-S级品'!$L$4:$CA$32)),0)</f>
      </c>
      <c r="BY10" s="280">
        <f>IFERROR(SUMPRODUCT(('控温被PRO-S级品'!$B$2:$B$10=$B10)*('控温被PRO-S级品'!$E$1:$BE$1=BY$1)*('控温被PRO-S级品'!$E$2:$BE$10)),0)+IFERROR(SUMPRODUCT(('冬被-S级品'!$B$2:$B$10=$B10)*('冬被-S级品'!$E$1:$AW$1=BY$1)*('冬被-S级品'!$E$2:$AW$10)),0)+IFERROR(SUMPRODUCT(('白止-S级品'!$A$2:$A$26=$B10)*('白止-S级品'!$D$1:$AV$1=BY$1)*('白止-S级品'!$D$2:$AV$26)),0)+IFERROR(SUMPRODUCT(('乐容-S级品'!$A$4:$A$32=$B10)*('乐容-S级品'!$L$3:$CA$3=BY$1)*('乐容-S级品'!$L$4:$CA$32)),0)</f>
      </c>
      <c r="BZ10" s="280">
        <f>IFERROR(SUMPRODUCT(('控温被PRO-S级品'!$B$2:$B$10=$B10)*('控温被PRO-S级品'!$E$1:$BE$1=BZ$1)*('控温被PRO-S级品'!$E$2:$BE$10)),0)+IFERROR(SUMPRODUCT(('冬被-S级品'!$B$2:$B$10=$B10)*('冬被-S级品'!$E$1:$AW$1=BZ$1)*('冬被-S级品'!$E$2:$AW$10)),0)+IFERROR(SUMPRODUCT(('白止-S级品'!$A$2:$A$26=$B10)*('白止-S级品'!$D$1:$AV$1=BZ$1)*('白止-S级品'!$D$2:$AV$26)),0)+IFERROR(SUMPRODUCT(('乐容-S级品'!$A$4:$A$32=$B10)*('乐容-S级品'!$L$3:$CA$3=BZ$1)*('乐容-S级品'!$L$4:$CA$32)),0)</f>
      </c>
      <c r="CA10" s="280">
        <f>IFERROR(SUMPRODUCT(('控温被PRO-S级品'!$B$2:$B$10=$B10)*('控温被PRO-S级品'!$E$1:$BE$1=CA$1)*('控温被PRO-S级品'!$E$2:$BE$10)),0)+IFERROR(SUMPRODUCT(('冬被-S级品'!$B$2:$B$10=$B10)*('冬被-S级品'!$E$1:$AW$1=CA$1)*('冬被-S级品'!$E$2:$AW$10)),0)+IFERROR(SUMPRODUCT(('白止-S级品'!$A$2:$A$26=$B10)*('白止-S级品'!$D$1:$AV$1=CA$1)*('白止-S级品'!$D$2:$AV$26)),0)+IFERROR(SUMPRODUCT(('乐容-S级品'!$A$4:$A$32=$B10)*('乐容-S级品'!$L$3:$CA$3=CA$1)*('乐容-S级品'!$L$4:$CA$32)),0)</f>
      </c>
      <c r="CB10" s="280">
        <f>IFERROR(SUMPRODUCT(('控温被PRO-S级品'!$B$2:$B$10=$B10)*('控温被PRO-S级品'!$E$1:$BE$1=CB$1)*('控温被PRO-S级品'!$E$2:$BE$10)),0)+IFERROR(SUMPRODUCT(('冬被-S级品'!$B$2:$B$10=$B10)*('冬被-S级品'!$E$1:$AW$1=CB$1)*('冬被-S级品'!$E$2:$AW$10)),0)+IFERROR(SUMPRODUCT(('白止-S级品'!$A$2:$A$26=$B10)*('白止-S级品'!$D$1:$AV$1=CB$1)*('白止-S级品'!$D$2:$AV$26)),0)+IFERROR(SUMPRODUCT(('乐容-S级品'!$A$4:$A$32=$B10)*('乐容-S级品'!$L$3:$CA$3=CB$1)*('乐容-S级品'!$L$4:$CA$32)),0)</f>
      </c>
      <c r="CC10" s="280">
        <f>IFERROR(SUMPRODUCT(('控温被PRO-S级品'!$B$2:$B$10=$B10)*('控温被PRO-S级品'!$E$1:$BE$1=CC$1)*('控温被PRO-S级品'!$E$2:$BE$10)),0)+IFERROR(SUMPRODUCT(('冬被-S级品'!$B$2:$B$10=$B10)*('冬被-S级品'!$E$1:$AW$1=CC$1)*('冬被-S级品'!$E$2:$AW$10)),0)+IFERROR(SUMPRODUCT(('白止-S级品'!$A$2:$A$26=$B10)*('白止-S级品'!$D$1:$AV$1=CC$1)*('白止-S级品'!$D$2:$AV$26)),0)+IFERROR(SUMPRODUCT(('乐容-S级品'!$A$4:$A$32=$B10)*('乐容-S级品'!$L$3:$CA$3=CC$1)*('乐容-S级品'!$L$4:$CA$32)),0)</f>
      </c>
      <c r="CD10" s="280">
        <f>IFERROR(SUMPRODUCT(('控温被PRO-S级品'!$B$2:$B$10=$B10)*('控温被PRO-S级品'!$E$1:$BE$1=CD$1)*('控温被PRO-S级品'!$E$2:$BE$10)),0)+IFERROR(SUMPRODUCT(('冬被-S级品'!$B$2:$B$10=$B10)*('冬被-S级品'!$E$1:$AW$1=CD$1)*('冬被-S级品'!$E$2:$AW$10)),0)+IFERROR(SUMPRODUCT(('白止-S级品'!$A$2:$A$26=$B10)*('白止-S级品'!$D$1:$AV$1=CD$1)*('白止-S级品'!$D$2:$AV$26)),0)+IFERROR(SUMPRODUCT(('乐容-S级品'!$A$4:$A$32=$B10)*('乐容-S级品'!$L$3:$CA$3=CD$1)*('乐容-S级品'!$L$4:$CA$32)),0)</f>
      </c>
      <c r="CE10" s="280">
        <f>IFERROR(SUMPRODUCT(('控温被PRO-S级品'!$B$2:$B$10=$B10)*('控温被PRO-S级品'!$E$1:$BE$1=CE$1)*('控温被PRO-S级品'!$E$2:$BE$10)),0)+IFERROR(SUMPRODUCT(('冬被-S级品'!$B$2:$B$10=$B10)*('冬被-S级品'!$E$1:$AW$1=CE$1)*('冬被-S级品'!$E$2:$AW$10)),0)+IFERROR(SUMPRODUCT(('白止-S级品'!$A$2:$A$26=$B10)*('白止-S级品'!$D$1:$AV$1=CE$1)*('白止-S级品'!$D$2:$AV$26)),0)+IFERROR(SUMPRODUCT(('乐容-S级品'!$A$4:$A$32=$B10)*('乐容-S级品'!$L$3:$CA$3=CE$1)*('乐容-S级品'!$L$4:$CA$32)),0)</f>
      </c>
      <c r="CF10" s="280">
        <f>IFERROR(SUMPRODUCT(('控温被PRO-S级品'!$B$2:$B$10=$B10)*('控温被PRO-S级品'!$E$1:$BE$1=CF$1)*('控温被PRO-S级品'!$E$2:$BE$10)),0)+IFERROR(SUMPRODUCT(('冬被-S级品'!$B$2:$B$10=$B10)*('冬被-S级品'!$E$1:$AW$1=CF$1)*('冬被-S级品'!$E$2:$AW$10)),0)+IFERROR(SUMPRODUCT(('白止-S级品'!$A$2:$A$26=$B10)*('白止-S级品'!$D$1:$AV$1=CF$1)*('白止-S级品'!$D$2:$AV$26)),0)+IFERROR(SUMPRODUCT(('乐容-S级品'!$A$4:$A$32=$B10)*('乐容-S级品'!$L$3:$CA$3=CF$1)*('乐容-S级品'!$L$4:$CA$32)),0)</f>
      </c>
      <c r="CG10" s="280">
        <f>IFERROR(SUMPRODUCT(('控温被PRO-S级品'!$B$2:$B$10=$B10)*('控温被PRO-S级品'!$E$1:$BE$1=CG$1)*('控温被PRO-S级品'!$E$2:$BE$10)),0)+IFERROR(SUMPRODUCT(('冬被-S级品'!$B$2:$B$10=$B10)*('冬被-S级品'!$E$1:$AW$1=CG$1)*('冬被-S级品'!$E$2:$AW$10)),0)+IFERROR(SUMPRODUCT(('白止-S级品'!$A$2:$A$26=$B10)*('白止-S级品'!$D$1:$AV$1=CG$1)*('白止-S级品'!$D$2:$AV$26)),0)+IFERROR(SUMPRODUCT(('乐容-S级品'!$A$4:$A$32=$B10)*('乐容-S级品'!$L$3:$CA$3=CG$1)*('乐容-S级品'!$L$4:$CA$32)),0)</f>
      </c>
      <c r="CH10" s="280">
        <f>IFERROR(SUMPRODUCT(('控温被PRO-S级品'!$B$2:$B$10=$B10)*('控温被PRO-S级品'!$E$1:$BE$1=CH$1)*('控温被PRO-S级品'!$E$2:$BE$10)),0)+IFERROR(SUMPRODUCT(('冬被-S级品'!$B$2:$B$10=$B10)*('冬被-S级品'!$E$1:$AW$1=CH$1)*('冬被-S级品'!$E$2:$AW$10)),0)+IFERROR(SUMPRODUCT(('白止-S级品'!$A$2:$A$26=$B10)*('白止-S级品'!$D$1:$AV$1=CH$1)*('白止-S级品'!$D$2:$AV$26)),0)+IFERROR(SUMPRODUCT(('乐容-S级品'!$A$4:$A$32=$B10)*('乐容-S级品'!$L$3:$CA$3=CH$1)*('乐容-S级品'!$L$4:$CA$32)),0)</f>
      </c>
      <c r="CI10" s="280">
        <f>IFERROR(SUMPRODUCT(('控温被PRO-S级品'!$B$2:$B$10=$B10)*('控温被PRO-S级品'!$E$1:$BE$1=CI$1)*('控温被PRO-S级品'!$E$2:$BE$10)),0)+IFERROR(SUMPRODUCT(('冬被-S级品'!$B$2:$B$10=$B10)*('冬被-S级品'!$E$1:$AW$1=CI$1)*('冬被-S级品'!$E$2:$AW$10)),0)+IFERROR(SUMPRODUCT(('白止-S级品'!$A$2:$A$26=$B10)*('白止-S级品'!$D$1:$AV$1=CI$1)*('白止-S级品'!$D$2:$AV$26)),0)+IFERROR(SUMPRODUCT(('乐容-S级品'!$A$4:$A$32=$B10)*('乐容-S级品'!$L$3:$CA$3=CI$1)*('乐容-S级品'!$L$4:$CA$32)),0)</f>
      </c>
      <c r="CJ10" s="280">
        <f>IFERROR(SUMPRODUCT(('控温被PRO-S级品'!$B$2:$B$10=$B10)*('控温被PRO-S级品'!$E$1:$BE$1=CJ$1)*('控温被PRO-S级品'!$E$2:$BE$10)),0)+IFERROR(SUMPRODUCT(('冬被-S级品'!$B$2:$B$10=$B10)*('冬被-S级品'!$E$1:$AW$1=CJ$1)*('冬被-S级品'!$E$2:$AW$10)),0)+IFERROR(SUMPRODUCT(('白止-S级品'!$A$2:$A$26=$B10)*('白止-S级品'!$D$1:$AV$1=CJ$1)*('白止-S级品'!$D$2:$AV$26)),0)+IFERROR(SUMPRODUCT(('乐容-S级品'!$A$4:$A$32=$B10)*('乐容-S级品'!$L$3:$CA$3=CJ$1)*('乐容-S级品'!$L$4:$CA$32)),0)</f>
      </c>
      <c r="CK10" s="280">
        <f>IFERROR(SUMPRODUCT(('控温被PRO-S级品'!$B$2:$B$10=$B10)*('控温被PRO-S级品'!$E$1:$BE$1=CK$1)*('控温被PRO-S级品'!$E$2:$BE$10)),0)+IFERROR(SUMPRODUCT(('冬被-S级品'!$B$2:$B$10=$B10)*('冬被-S级品'!$E$1:$AW$1=CK$1)*('冬被-S级品'!$E$2:$AW$10)),0)+IFERROR(SUMPRODUCT(('白止-S级品'!$A$2:$A$26=$B10)*('白止-S级品'!$D$1:$AV$1=CK$1)*('白止-S级品'!$D$2:$AV$26)),0)+IFERROR(SUMPRODUCT(('乐容-S级品'!$A$4:$A$32=$B10)*('乐容-S级品'!$L$3:$CA$3=CK$1)*('乐容-S级品'!$L$4:$CA$32)),0)</f>
      </c>
      <c r="CL10" s="280">
        <f>IFERROR(SUMPRODUCT(('控温被PRO-S级品'!$B$2:$B$10=$B10)*('控温被PRO-S级品'!$E$1:$BE$1=CL$1)*('控温被PRO-S级品'!$E$2:$BE$10)),0)+IFERROR(SUMPRODUCT(('冬被-S级品'!$B$2:$B$10=$B10)*('冬被-S级品'!$E$1:$AW$1=CL$1)*('冬被-S级品'!$E$2:$AW$10)),0)+IFERROR(SUMPRODUCT(('白止-S级品'!$A$2:$A$26=$B10)*('白止-S级品'!$D$1:$AV$1=CL$1)*('白止-S级品'!$D$2:$AV$26)),0)+IFERROR(SUMPRODUCT(('乐容-S级品'!$A$4:$A$32=$B10)*('乐容-S级品'!$L$3:$CA$3=CL$1)*('乐容-S级品'!$L$4:$CA$32)),0)</f>
      </c>
      <c r="CM10" s="280">
        <f>IFERROR(SUMPRODUCT(('控温被PRO-S级品'!$B$2:$B$10=$B10)*('控温被PRO-S级品'!$E$1:$BE$1=CM$1)*('控温被PRO-S级品'!$E$2:$BE$10)),0)+IFERROR(SUMPRODUCT(('冬被-S级品'!$B$2:$B$10=$B10)*('冬被-S级品'!$E$1:$AW$1=CM$1)*('冬被-S级品'!$E$2:$AW$10)),0)+IFERROR(SUMPRODUCT(('白止-S级品'!$A$2:$A$26=$B10)*('白止-S级品'!$D$1:$AV$1=CM$1)*('白止-S级品'!$D$2:$AV$26)),0)+IFERROR(SUMPRODUCT(('乐容-S级品'!$A$4:$A$32=$B10)*('乐容-S级品'!$L$3:$CA$3=CM$1)*('乐容-S级品'!$L$4:$CA$32)),0)</f>
      </c>
      <c r="CN10" s="280">
        <f>IFERROR(SUMPRODUCT(('控温被PRO-S级品'!$B$2:$B$10=$B10)*('控温被PRO-S级品'!$E$1:$BE$1=CN$1)*('控温被PRO-S级品'!$E$2:$BE$10)),0)+IFERROR(SUMPRODUCT(('冬被-S级品'!$B$2:$B$10=$B10)*('冬被-S级品'!$E$1:$AW$1=CN$1)*('冬被-S级品'!$E$2:$AW$10)),0)+IFERROR(SUMPRODUCT(('白止-S级品'!$A$2:$A$26=$B10)*('白止-S级品'!$D$1:$AV$1=CN$1)*('白止-S级品'!$D$2:$AV$26)),0)+IFERROR(SUMPRODUCT(('乐容-S级品'!$A$4:$A$32=$B10)*('乐容-S级品'!$L$3:$CA$3=CN$1)*('乐容-S级品'!$L$4:$CA$32)),0)</f>
      </c>
      <c r="CO10" s="280">
        <f>IFERROR(SUMPRODUCT(('控温被PRO-S级品'!$B$2:$B$10=$B10)*('控温被PRO-S级品'!$E$1:$BE$1=CO$1)*('控温被PRO-S级品'!$E$2:$BE$10)),0)+IFERROR(SUMPRODUCT(('冬被-S级品'!$B$2:$B$10=$B10)*('冬被-S级品'!$E$1:$AW$1=CO$1)*('冬被-S级品'!$E$2:$AW$10)),0)+IFERROR(SUMPRODUCT(('白止-S级品'!$A$2:$A$26=$B10)*('白止-S级品'!$D$1:$AV$1=CO$1)*('白止-S级品'!$D$2:$AV$26)),0)+IFERROR(SUMPRODUCT(('乐容-S级品'!$A$4:$A$32=$B10)*('乐容-S级品'!$L$3:$CA$3=CO$1)*('乐容-S级品'!$L$4:$CA$32)),0)</f>
      </c>
      <c r="CP10" s="280">
        <f>IFERROR(SUMPRODUCT(('控温被PRO-S级品'!$B$2:$B$10=$B10)*('控温被PRO-S级品'!$E$1:$BE$1=CP$1)*('控温被PRO-S级品'!$E$2:$BE$10)),0)+IFERROR(SUMPRODUCT(('冬被-S级品'!$B$2:$B$10=$B10)*('冬被-S级品'!$E$1:$AW$1=CP$1)*('冬被-S级品'!$E$2:$AW$10)),0)+IFERROR(SUMPRODUCT(('白止-S级品'!$A$2:$A$26=$B10)*('白止-S级品'!$D$1:$AV$1=CP$1)*('白止-S级品'!$D$2:$AV$26)),0)+IFERROR(SUMPRODUCT(('乐容-S级品'!$A$4:$A$32=$B10)*('乐容-S级品'!$L$3:$CA$3=CP$1)*('乐容-S级品'!$L$4:$CA$32)),0)</f>
      </c>
      <c r="CQ10" s="280">
        <f>IFERROR(SUMPRODUCT(('控温被PRO-S级品'!$B$2:$B$10=$B10)*('控温被PRO-S级品'!$E$1:$BE$1=CQ$1)*('控温被PRO-S级品'!$E$2:$BE$10)),0)+IFERROR(SUMPRODUCT(('冬被-S级品'!$B$2:$B$10=$B10)*('冬被-S级品'!$E$1:$AW$1=CQ$1)*('冬被-S级品'!$E$2:$AW$10)),0)+IFERROR(SUMPRODUCT(('白止-S级品'!$A$2:$A$26=$B10)*('白止-S级品'!$D$1:$AV$1=CQ$1)*('白止-S级品'!$D$2:$AV$26)),0)+IFERROR(SUMPRODUCT(('乐容-S级品'!$A$4:$A$32=$B10)*('乐容-S级品'!$L$3:$CA$3=CQ$1)*('乐容-S级品'!$L$4:$CA$32)),0)</f>
      </c>
      <c r="CR10" s="280">
        <f>IFERROR(SUMPRODUCT(('控温被PRO-S级品'!$B$2:$B$10=$B10)*('控温被PRO-S级品'!$E$1:$BE$1=CR$1)*('控温被PRO-S级品'!$E$2:$BE$10)),0)+IFERROR(SUMPRODUCT(('冬被-S级品'!$B$2:$B$10=$B10)*('冬被-S级品'!$E$1:$AW$1=CR$1)*('冬被-S级品'!$E$2:$AW$10)),0)+IFERROR(SUMPRODUCT(('白止-S级品'!$A$2:$A$26=$B10)*('白止-S级品'!$D$1:$AV$1=CR$1)*('白止-S级品'!$D$2:$AV$26)),0)+IFERROR(SUMPRODUCT(('乐容-S级品'!$A$4:$A$32=$B10)*('乐容-S级品'!$L$3:$CA$3=CR$1)*('乐容-S级品'!$L$4:$CA$32)),0)</f>
      </c>
      <c r="CS10" s="280">
        <f>IFERROR(SUMPRODUCT(('控温被PRO-S级品'!$B$2:$B$10=$B10)*('控温被PRO-S级品'!$E$1:$BE$1=CS$1)*('控温被PRO-S级品'!$E$2:$BE$10)),0)+IFERROR(SUMPRODUCT(('冬被-S级品'!$B$2:$B$10=$B10)*('冬被-S级品'!$E$1:$AW$1=CS$1)*('冬被-S级品'!$E$2:$AW$10)),0)+IFERROR(SUMPRODUCT(('白止-S级品'!$A$2:$A$26=$B10)*('白止-S级品'!$D$1:$AV$1=CS$1)*('白止-S级品'!$D$2:$AV$26)),0)+IFERROR(SUMPRODUCT(('乐容-S级品'!$A$4:$A$32=$B10)*('乐容-S级品'!$L$3:$CA$3=CS$1)*('乐容-S级品'!$L$4:$CA$32)),0)</f>
      </c>
      <c r="CT10" s="280">
        <f>IFERROR(SUMPRODUCT(('控温被PRO-S级品'!$B$2:$B$10=$B10)*('控温被PRO-S级品'!$E$1:$BE$1=CT$1)*('控温被PRO-S级品'!$E$2:$BE$10)),0)+IFERROR(SUMPRODUCT(('冬被-S级品'!$B$2:$B$10=$B10)*('冬被-S级品'!$E$1:$AW$1=CT$1)*('冬被-S级品'!$E$2:$AW$10)),0)+IFERROR(SUMPRODUCT(('白止-S级品'!$A$2:$A$26=$B10)*('白止-S级品'!$D$1:$AV$1=CT$1)*('白止-S级品'!$D$2:$AV$26)),0)+IFERROR(SUMPRODUCT(('乐容-S级品'!$A$4:$A$32=$B10)*('乐容-S级品'!$L$3:$CA$3=CT$1)*('乐容-S级品'!$L$4:$CA$32)),0)</f>
      </c>
      <c r="CU10" s="280">
        <f>IFERROR(SUMPRODUCT(('控温被PRO-S级品'!$B$2:$B$10=$B10)*('控温被PRO-S级品'!$E$1:$BE$1=CU$1)*('控温被PRO-S级品'!$E$2:$BE$10)),0)+IFERROR(SUMPRODUCT(('冬被-S级品'!$B$2:$B$10=$B10)*('冬被-S级品'!$E$1:$AW$1=CU$1)*('冬被-S级品'!$E$2:$AW$10)),0)+IFERROR(SUMPRODUCT(('白止-S级品'!$A$2:$A$26=$B10)*('白止-S级品'!$D$1:$AV$1=CU$1)*('白止-S级品'!$D$2:$AV$26)),0)+IFERROR(SUMPRODUCT(('乐容-S级品'!$A$4:$A$32=$B10)*('乐容-S级品'!$L$3:$CA$3=CU$1)*('乐容-S级品'!$L$4:$CA$32)),0)</f>
      </c>
      <c r="CV10" s="280">
        <f>IFERROR(SUMPRODUCT(('控温被PRO-S级品'!$B$2:$B$10=$B10)*('控温被PRO-S级品'!$E$1:$BE$1=CV$1)*('控温被PRO-S级品'!$E$2:$BE$10)),0)+IFERROR(SUMPRODUCT(('冬被-S级品'!$B$2:$B$10=$B10)*('冬被-S级品'!$E$1:$AW$1=CV$1)*('冬被-S级品'!$E$2:$AW$10)),0)+IFERROR(SUMPRODUCT(('白止-S级品'!$A$2:$A$26=$B10)*('白止-S级品'!$D$1:$AV$1=CV$1)*('白止-S级品'!$D$2:$AV$26)),0)+IFERROR(SUMPRODUCT(('乐容-S级品'!$A$4:$A$32=$B10)*('乐容-S级品'!$L$3:$CA$3=CV$1)*('乐容-S级品'!$L$4:$CA$32)),0)</f>
      </c>
      <c r="CW10" s="280">
        <f>IFERROR(SUMPRODUCT(('控温被PRO-S级品'!$B$2:$B$10=$B10)*('控温被PRO-S级品'!$E$1:$BE$1=CW$1)*('控温被PRO-S级品'!$E$2:$BE$10)),0)+IFERROR(SUMPRODUCT(('冬被-S级品'!$B$2:$B$10=$B10)*('冬被-S级品'!$E$1:$AW$1=CW$1)*('冬被-S级品'!$E$2:$AW$10)),0)+IFERROR(SUMPRODUCT(('白止-S级品'!$A$2:$A$26=$B10)*('白止-S级品'!$D$1:$AV$1=CW$1)*('白止-S级品'!$D$2:$AV$26)),0)+IFERROR(SUMPRODUCT(('乐容-S级品'!$A$4:$A$32=$B10)*('乐容-S级品'!$L$3:$CA$3=CW$1)*('乐容-S级品'!$L$4:$CA$32)),0)</f>
      </c>
      <c r="CX10" s="280">
        <f>IFERROR(SUMPRODUCT(('控温被PRO-S级品'!$B$2:$B$10=$B10)*('控温被PRO-S级品'!$E$1:$BE$1=CX$1)*('控温被PRO-S级品'!$E$2:$BE$10)),0)+IFERROR(SUMPRODUCT(('冬被-S级品'!$B$2:$B$10=$B10)*('冬被-S级品'!$E$1:$AW$1=CX$1)*('冬被-S级品'!$E$2:$AW$10)),0)+IFERROR(SUMPRODUCT(('白止-S级品'!$A$2:$A$26=$B10)*('白止-S级品'!$D$1:$AV$1=CX$1)*('白止-S级品'!$D$2:$AV$26)),0)+IFERROR(SUMPRODUCT(('乐容-S级品'!$A$4:$A$32=$B10)*('乐容-S级品'!$L$3:$CA$3=CX$1)*('乐容-S级品'!$L$4:$CA$32)),0)</f>
      </c>
      <c r="CY10" s="280">
        <f>IFERROR(SUMPRODUCT(('控温被PRO-S级品'!$B$2:$B$10=$B10)*('控温被PRO-S级品'!$E$1:$BE$1=CY$1)*('控温被PRO-S级品'!$E$2:$BE$10)),0)+IFERROR(SUMPRODUCT(('冬被-S级品'!$B$2:$B$10=$B10)*('冬被-S级品'!$E$1:$AW$1=CY$1)*('冬被-S级品'!$E$2:$AW$10)),0)+IFERROR(SUMPRODUCT(('白止-S级品'!$A$2:$A$26=$B10)*('白止-S级品'!$D$1:$AV$1=CY$1)*('白止-S级品'!$D$2:$AV$26)),0)+IFERROR(SUMPRODUCT(('乐容-S级品'!$A$4:$A$32=$B10)*('乐容-S级品'!$L$3:$CA$3=CY$1)*('乐容-S级品'!$L$4:$CA$32)),0)</f>
      </c>
      <c r="CZ10" s="280">
        <f>IFERROR(SUMPRODUCT(('控温被PRO-S级品'!$B$2:$B$10=$B10)*('控温被PRO-S级品'!$E$1:$BE$1=CZ$1)*('控温被PRO-S级品'!$E$2:$BE$10)),0)+IFERROR(SUMPRODUCT(('冬被-S级品'!$B$2:$B$10=$B10)*('冬被-S级品'!$E$1:$AW$1=CZ$1)*('冬被-S级品'!$E$2:$AW$10)),0)+IFERROR(SUMPRODUCT(('白止-S级品'!$A$2:$A$26=$B10)*('白止-S级品'!$D$1:$AV$1=CZ$1)*('白止-S级品'!$D$2:$AV$26)),0)+IFERROR(SUMPRODUCT(('乐容-S级品'!$A$4:$A$32=$B10)*('乐容-S级品'!$L$3:$CA$3=CZ$1)*('乐容-S级品'!$L$4:$CA$32)),0)</f>
      </c>
      <c r="DA10" s="280">
        <f>IFERROR(SUMPRODUCT(('控温被PRO-S级品'!$B$2:$B$10=$B10)*('控温被PRO-S级品'!$E$1:$BE$1=DA$1)*('控温被PRO-S级品'!$E$2:$BE$10)),0)+IFERROR(SUMPRODUCT(('冬被-S级品'!$B$2:$B$10=$B10)*('冬被-S级品'!$E$1:$AW$1=DA$1)*('冬被-S级品'!$E$2:$AW$10)),0)+IFERROR(SUMPRODUCT(('白止-S级品'!$A$2:$A$26=$B10)*('白止-S级品'!$D$1:$AV$1=DA$1)*('白止-S级品'!$D$2:$AV$26)),0)+IFERROR(SUMPRODUCT(('乐容-S级品'!$A$4:$A$32=$B10)*('乐容-S级品'!$L$3:$CA$3=DA$1)*('乐容-S级品'!$L$4:$CA$32)),0)</f>
      </c>
      <c r="DB10" s="280">
        <f>IFERROR(SUMPRODUCT(('控温被PRO-S级品'!$B$2:$B$10=$B10)*('控温被PRO-S级品'!$E$1:$BE$1=DB$1)*('控温被PRO-S级品'!$E$2:$BE$10)),0)+IFERROR(SUMPRODUCT(('冬被-S级品'!$B$2:$B$10=$B10)*('冬被-S级品'!$E$1:$AW$1=DB$1)*('冬被-S级品'!$E$2:$AW$10)),0)+IFERROR(SUMPRODUCT(('白止-S级品'!$A$2:$A$26=$B10)*('白止-S级品'!$D$1:$AV$1=DB$1)*('白止-S级品'!$D$2:$AV$26)),0)+IFERROR(SUMPRODUCT(('乐容-S级品'!$A$4:$A$32=$B10)*('乐容-S级品'!$L$3:$CA$3=DB$1)*('乐容-S级品'!$L$4:$CA$32)),0)</f>
      </c>
      <c r="DC10" s="280">
        <f>IFERROR(SUMPRODUCT(('控温被PRO-S级品'!$B$2:$B$10=$B10)*('控温被PRO-S级品'!$E$1:$BE$1=DC$1)*('控温被PRO-S级品'!$E$2:$BE$10)),0)+IFERROR(SUMPRODUCT(('冬被-S级品'!$B$2:$B$10=$B10)*('冬被-S级品'!$E$1:$AW$1=DC$1)*('冬被-S级品'!$E$2:$AW$10)),0)+IFERROR(SUMPRODUCT(('白止-S级品'!$A$2:$A$26=$B10)*('白止-S级品'!$D$1:$AV$1=DC$1)*('白止-S级品'!$D$2:$AV$26)),0)+IFERROR(SUMPRODUCT(('乐容-S级品'!$A$4:$A$32=$B10)*('乐容-S级品'!$L$3:$CA$3=DC$1)*('乐容-S级品'!$L$4:$CA$32)),0)</f>
      </c>
      <c r="DD10" s="280">
        <f>IFERROR(SUMPRODUCT(('控温被PRO-S级品'!$B$2:$B$10=$B10)*('控温被PRO-S级品'!$E$1:$BE$1=DD$1)*('控温被PRO-S级品'!$E$2:$BE$10)),0)+IFERROR(SUMPRODUCT(('冬被-S级品'!$B$2:$B$10=$B10)*('冬被-S级品'!$E$1:$AW$1=DD$1)*('冬被-S级品'!$E$2:$AW$10)),0)+IFERROR(SUMPRODUCT(('白止-S级品'!$A$2:$A$26=$B10)*('白止-S级品'!$D$1:$AV$1=DD$1)*('白止-S级品'!$D$2:$AV$26)),0)+IFERROR(SUMPRODUCT(('乐容-S级品'!$A$4:$A$32=$B10)*('乐容-S级品'!$L$3:$CA$3=DD$1)*('乐容-S级品'!$L$4:$CA$32)),0)</f>
      </c>
      <c r="DE10" s="280">
        <f>IFERROR(SUMPRODUCT(('控温被PRO-S级品'!$B$2:$B$10=$B10)*('控温被PRO-S级品'!$E$1:$BE$1=DE$1)*('控温被PRO-S级品'!$E$2:$BE$10)),0)+IFERROR(SUMPRODUCT(('冬被-S级品'!$B$2:$B$10=$B10)*('冬被-S级品'!$E$1:$AW$1=DE$1)*('冬被-S级品'!$E$2:$AW$10)),0)+IFERROR(SUMPRODUCT(('白止-S级品'!$A$2:$A$26=$B10)*('白止-S级品'!$D$1:$AV$1=DE$1)*('白止-S级品'!$D$2:$AV$26)),0)+IFERROR(SUMPRODUCT(('乐容-S级品'!$A$4:$A$32=$B10)*('乐容-S级品'!$L$3:$CA$3=DE$1)*('乐容-S级品'!$L$4:$CA$32)),0)</f>
      </c>
      <c r="DF10" s="280">
        <f>IFERROR(SUMPRODUCT(('控温被PRO-S级品'!$B$2:$B$10=$B10)*('控温被PRO-S级品'!$E$1:$BE$1=DF$1)*('控温被PRO-S级品'!$E$2:$BE$10)),0)+IFERROR(SUMPRODUCT(('冬被-S级品'!$B$2:$B$10=$B10)*('冬被-S级品'!$E$1:$AW$1=DF$1)*('冬被-S级品'!$E$2:$AW$10)),0)+IFERROR(SUMPRODUCT(('白止-S级品'!$A$2:$A$26=$B10)*('白止-S级品'!$D$1:$AV$1=DF$1)*('白止-S级品'!$D$2:$AV$26)),0)+IFERROR(SUMPRODUCT(('乐容-S级品'!$A$4:$A$32=$B10)*('乐容-S级品'!$L$3:$CA$3=DF$1)*('乐容-S级品'!$L$4:$CA$32)),0)</f>
      </c>
      <c r="DG10" s="280">
        <f>IFERROR(SUMPRODUCT(('控温被PRO-S级品'!$B$2:$B$10=$B10)*('控温被PRO-S级品'!$E$1:$BE$1=DG$1)*('控温被PRO-S级品'!$E$2:$BE$10)),0)+IFERROR(SUMPRODUCT(('冬被-S级品'!$B$2:$B$10=$B10)*('冬被-S级品'!$E$1:$AW$1=DG$1)*('冬被-S级品'!$E$2:$AW$10)),0)+IFERROR(SUMPRODUCT(('白止-S级品'!$A$2:$A$26=$B10)*('白止-S级品'!$D$1:$AV$1=DG$1)*('白止-S级品'!$D$2:$AV$26)),0)+IFERROR(SUMPRODUCT(('乐容-S级品'!$A$4:$A$32=$B10)*('乐容-S级品'!$L$3:$CA$3=DG$1)*('乐容-S级品'!$L$4:$CA$32)),0)</f>
      </c>
      <c r="DH10" s="280">
        <f>IFERROR(SUMPRODUCT(('控温被PRO-S级品'!$B$2:$B$10=$B10)*('控温被PRO-S级品'!$E$1:$BE$1=DH$1)*('控温被PRO-S级品'!$E$2:$BE$10)),0)+IFERROR(SUMPRODUCT(('冬被-S级品'!$B$2:$B$10=$B10)*('冬被-S级品'!$E$1:$AW$1=DH$1)*('冬被-S级品'!$E$2:$AW$10)),0)+IFERROR(SUMPRODUCT(('白止-S级品'!$A$2:$A$26=$B10)*('白止-S级品'!$D$1:$AV$1=DH$1)*('白止-S级品'!$D$2:$AV$26)),0)+IFERROR(SUMPRODUCT(('乐容-S级品'!$A$4:$A$32=$B10)*('乐容-S级品'!$L$3:$CA$3=DH$1)*('乐容-S级品'!$L$4:$CA$32)),0)</f>
      </c>
      <c r="DI10" s="280">
        <f>IFERROR(SUMPRODUCT(('控温被PRO-S级品'!$B$2:$B$10=$B10)*('控温被PRO-S级品'!$E$1:$BE$1=DI$1)*('控温被PRO-S级品'!$E$2:$BE$10)),0)+IFERROR(SUMPRODUCT(('冬被-S级品'!$B$2:$B$10=$B10)*('冬被-S级品'!$E$1:$AW$1=DI$1)*('冬被-S级品'!$E$2:$AW$10)),0)+IFERROR(SUMPRODUCT(('白止-S级品'!$A$2:$A$26=$B10)*('白止-S级品'!$D$1:$AV$1=DI$1)*('白止-S级品'!$D$2:$AV$26)),0)+IFERROR(SUMPRODUCT(('乐容-S级品'!$A$4:$A$32=$B10)*('乐容-S级品'!$L$3:$CA$3=DI$1)*('乐容-S级品'!$L$4:$CA$32)),0)</f>
      </c>
      <c r="DJ10" s="280">
        <f>IFERROR(SUMPRODUCT(('控温被PRO-S级品'!$B$2:$B$10=$B10)*('控温被PRO-S级品'!$E$1:$BE$1=DJ$1)*('控温被PRO-S级品'!$E$2:$BE$10)),0)+IFERROR(SUMPRODUCT(('冬被-S级品'!$B$2:$B$10=$B10)*('冬被-S级品'!$E$1:$AW$1=DJ$1)*('冬被-S级品'!$E$2:$AW$10)),0)+IFERROR(SUMPRODUCT(('白止-S级品'!$A$2:$A$26=$B10)*('白止-S级品'!$D$1:$AV$1=DJ$1)*('白止-S级品'!$D$2:$AV$26)),0)+IFERROR(SUMPRODUCT(('乐容-S级品'!$A$4:$A$32=$B10)*('乐容-S级品'!$L$3:$CA$3=DJ$1)*('乐容-S级品'!$L$4:$CA$32)),0)</f>
      </c>
      <c r="DK10" s="280"/>
      <c r="DL10" s="280"/>
      <c r="DM10" s="280"/>
      <c r="DN10" s="280"/>
      <c r="DO10" s="280"/>
      <c r="DP10" s="280"/>
      <c r="DQ10" s="280"/>
      <c r="DR10" s="280"/>
      <c r="DS10" s="280"/>
      <c r="DT10" s="280"/>
      <c r="DU10" s="280"/>
      <c r="DV10" s="280"/>
      <c r="DW10" s="280">
        <f>VLOOKUP(B10,'系统编码规格'!A:C,3,FALSE)</f>
      </c>
      <c r="DX10" s="280"/>
      <c r="DY10" s="280"/>
      <c r="DZ10" s="280"/>
      <c r="EA10" s="280"/>
      <c r="EB10" s="280"/>
      <c r="EC10" s="280"/>
      <c r="ED10" s="280"/>
      <c r="EE10" s="280"/>
      <c r="EF10" s="280"/>
      <c r="EG10" s="280"/>
      <c r="EH10" s="280"/>
      <c r="EI10" s="280"/>
      <c r="EJ10" s="280"/>
      <c r="EK10" s="280"/>
      <c r="EL10" s="280"/>
      <c r="EM10" s="280"/>
      <c r="EN10" s="280"/>
      <c r="EO10" s="280"/>
      <c r="EP10" s="280"/>
      <c r="EQ10" s="280"/>
      <c r="ER10" s="280"/>
      <c r="ES10" s="280"/>
      <c r="ET10" s="280"/>
      <c r="EU10" s="280"/>
      <c r="EV10" s="280"/>
      <c r="EW10" s="280"/>
      <c r="EX10" s="280"/>
      <c r="EY10" s="280"/>
      <c r="EZ10" s="280"/>
      <c r="FA10" s="280"/>
      <c r="FB10" s="280"/>
      <c r="FC10" s="280"/>
      <c r="FD10" s="280"/>
      <c r="FE10" s="280"/>
      <c r="FF10" s="280"/>
      <c r="FG10" s="280"/>
      <c r="FH10" s="280"/>
      <c r="FI10" s="280"/>
      <c r="FJ10" s="280"/>
      <c r="FK10" s="280"/>
      <c r="FL10" s="280"/>
      <c r="FM10" s="280"/>
      <c r="FN10" s="280"/>
      <c r="FO10" s="280"/>
      <c r="FP10" s="280"/>
      <c r="FQ10" s="280"/>
      <c r="FR10" s="280"/>
      <c r="FS10" s="280"/>
      <c r="FT10" s="280"/>
      <c r="FU10" s="280"/>
      <c r="FV10" s="280"/>
      <c r="FW10" s="280"/>
      <c r="FX10" s="280"/>
      <c r="FY10" s="280"/>
      <c r="FZ10" s="280"/>
      <c r="GA10" s="280"/>
      <c r="GB10" s="280"/>
      <c r="GC10" s="280"/>
      <c r="GD10" s="280"/>
      <c r="GE10" s="280"/>
      <c r="GF10" s="280"/>
      <c r="GG10" s="280"/>
      <c r="GH10" s="280"/>
      <c r="GI10" s="280"/>
      <c r="GJ10" s="280"/>
      <c r="GK10" s="280"/>
      <c r="GL10" s="280"/>
      <c r="GM10" s="280"/>
      <c r="GN10" s="280"/>
      <c r="GO10" s="280"/>
      <c r="GP10" s="280"/>
      <c r="GQ10" s="280"/>
      <c r="GR10" s="280"/>
      <c r="GS10" s="280"/>
      <c r="GT10" s="280"/>
      <c r="GU10" s="280"/>
      <c r="GV10" s="280"/>
    </row>
    <row r="11">
      <c r="A11" s="309" t="str">
        <v>白止</v>
      </c>
      <c r="B11" s="310" t="str">
        <v>010210005724053</v>
      </c>
      <c r="C11" s="309" t="str">
        <v>亚朵星球 慢回弹护颈记忆枕</v>
      </c>
      <c r="D11" s="309" t="str">
        <v>70*42*12cm-23版新品</v>
      </c>
      <c r="E11">
        <f>SUM(F11:GX11)</f>
      </c>
      <c r="F11" s="280">
        <f>IFERROR(SUMPRODUCT(('控温被PRO-S级品'!$B$2:$B$10=$B11)*('控温被PRO-S级品'!$E$1:$BE$1=F$1)*('控温被PRO-S级品'!$E$2:$BE$10)),0)+IFERROR(SUMPRODUCT(('冬被-S级品'!$B$2:$B$10=$B11)*('冬被-S级品'!$E$1:$AW$1=F$1)*('冬被-S级品'!$E$2:$AW$10)),0)+IFERROR(SUMPRODUCT(('白止-S级品'!$A$2:$A$26=$B11)*('白止-S级品'!$D$1:$AV$1=F$1)*('白止-S级品'!$D$2:$AV$26)),0)+IFERROR(SUMPRODUCT(('乐容-S级品'!$A$4:$A$32=$B11)*('乐容-S级品'!$L$3:$CA$3=F$1)*('乐容-S级品'!$L$4:$CA$32)),0)</f>
      </c>
      <c r="G11" s="280">
        <f>IFERROR(SUMPRODUCT(('控温被PRO-S级品'!$B$2:$B$10=$B11)*('控温被PRO-S级品'!$E$1:$BE$1=G$1)*('控温被PRO-S级品'!$E$2:$BE$10)),0)+IFERROR(SUMPRODUCT(('冬被-S级品'!$B$2:$B$10=$B11)*('冬被-S级品'!$E$1:$AW$1=G$1)*('冬被-S级品'!$E$2:$AW$10)),0)+IFERROR(SUMPRODUCT(('白止-S级品'!$A$2:$A$26=$B11)*('白止-S级品'!$D$1:$AV$1=G$1)*('白止-S级品'!$D$2:$AV$26)),0)+IFERROR(SUMPRODUCT(('乐容-S级品'!$A$4:$A$32=$B11)*('乐容-S级品'!$L$3:$CA$3=G$1)*('乐容-S级品'!$L$4:$CA$32)),0)</f>
      </c>
      <c r="H11" s="280">
        <f>IFERROR(SUMPRODUCT(('控温被PRO-S级品'!$B$2:$B$10=$B11)*('控温被PRO-S级品'!$E$1:$BE$1=H$1)*('控温被PRO-S级品'!$E$2:$BE$10)),0)+IFERROR(SUMPRODUCT(('冬被-S级品'!$B$2:$B$10=$B11)*('冬被-S级品'!$E$1:$AW$1=H$1)*('冬被-S级品'!$E$2:$AW$10)),0)+IFERROR(SUMPRODUCT(('白止-S级品'!$A$2:$A$26=$B11)*('白止-S级品'!$D$1:$AV$1=H$1)*('白止-S级品'!$D$2:$AV$26)),0)+IFERROR(SUMPRODUCT(('乐容-S级品'!$A$4:$A$32=$B11)*('乐容-S级品'!$L$3:$CA$3=H$1)*('乐容-S级品'!$L$4:$CA$32)),0)</f>
      </c>
      <c r="I11" s="280">
        <f>IFERROR(SUMPRODUCT(('控温被PRO-S级品'!$B$2:$B$10=$B11)*('控温被PRO-S级品'!$E$1:$BE$1=I$1)*('控温被PRO-S级品'!$E$2:$BE$10)),0)+IFERROR(SUMPRODUCT(('冬被-S级品'!$B$2:$B$10=$B11)*('冬被-S级品'!$E$1:$AW$1=I$1)*('冬被-S级品'!$E$2:$AW$10)),0)+IFERROR(SUMPRODUCT(('白止-S级品'!$A$2:$A$26=$B11)*('白止-S级品'!$D$1:$AV$1=I$1)*('白止-S级品'!$D$2:$AV$26)),0)+IFERROR(SUMPRODUCT(('乐容-S级品'!$A$4:$A$32=$B11)*('乐容-S级品'!$L$3:$CA$3=I$1)*('乐容-S级品'!$L$4:$CA$32)),0)</f>
      </c>
      <c r="J11" s="280">
        <f>IFERROR(SUMPRODUCT(('控温被PRO-S级品'!$B$2:$B$10=$B11)*('控温被PRO-S级品'!$E$1:$BE$1=J$1)*('控温被PRO-S级品'!$E$2:$BE$10)),0)+IFERROR(SUMPRODUCT(('冬被-S级品'!$B$2:$B$10=$B11)*('冬被-S级品'!$E$1:$AW$1=J$1)*('冬被-S级品'!$E$2:$AW$10)),0)+IFERROR(SUMPRODUCT(('白止-S级品'!$A$2:$A$26=$B11)*('白止-S级品'!$D$1:$AV$1=J$1)*('白止-S级品'!$D$2:$AV$26)),0)+IFERROR(SUMPRODUCT(('乐容-S级品'!$A$4:$A$32=$B11)*('乐容-S级品'!$L$3:$CA$3=J$1)*('乐容-S级品'!$L$4:$CA$32)),0)</f>
      </c>
      <c r="K11" s="280">
        <f>IFERROR(SUMPRODUCT(('控温被PRO-S级品'!$B$2:$B$10=$B11)*('控温被PRO-S级品'!$E$1:$BE$1=K$1)*('控温被PRO-S级品'!$E$2:$BE$10)),0)+IFERROR(SUMPRODUCT(('冬被-S级品'!$B$2:$B$10=$B11)*('冬被-S级品'!$E$1:$AW$1=K$1)*('冬被-S级品'!$E$2:$AW$10)),0)+IFERROR(SUMPRODUCT(('白止-S级品'!$A$2:$A$26=$B11)*('白止-S级品'!$D$1:$AV$1=K$1)*('白止-S级品'!$D$2:$AV$26)),0)+IFERROR(SUMPRODUCT(('乐容-S级品'!$A$4:$A$32=$B11)*('乐容-S级品'!$L$3:$CA$3=K$1)*('乐容-S级品'!$L$4:$CA$32)),0)</f>
      </c>
      <c r="L11" s="280">
        <f>IFERROR(SUMPRODUCT(('控温被PRO-S级品'!$B$2:$B$10=$B11)*('控温被PRO-S级品'!$E$1:$BE$1=L$1)*('控温被PRO-S级品'!$E$2:$BE$10)),0)+IFERROR(SUMPRODUCT(('冬被-S级品'!$B$2:$B$10=$B11)*('冬被-S级品'!$E$1:$AW$1=L$1)*('冬被-S级品'!$E$2:$AW$10)),0)+IFERROR(SUMPRODUCT(('白止-S级品'!$A$2:$A$26=$B11)*('白止-S级品'!$D$1:$AV$1=L$1)*('白止-S级品'!$D$2:$AV$26)),0)+IFERROR(SUMPRODUCT(('乐容-S级品'!$A$4:$A$32=$B11)*('乐容-S级品'!$L$3:$CA$3=L$1)*('乐容-S级品'!$L$4:$CA$32)),0)</f>
      </c>
      <c r="M11" s="280">
        <f>IFERROR(SUMPRODUCT(('控温被PRO-S级品'!$B$2:$B$10=$B11)*('控温被PRO-S级品'!$E$1:$BE$1=M$1)*('控温被PRO-S级品'!$E$2:$BE$10)),0)+IFERROR(SUMPRODUCT(('冬被-S级品'!$B$2:$B$10=$B11)*('冬被-S级品'!$E$1:$AW$1=M$1)*('冬被-S级品'!$E$2:$AW$10)),0)+IFERROR(SUMPRODUCT(('白止-S级品'!$A$2:$A$26=$B11)*('白止-S级品'!$D$1:$AV$1=M$1)*('白止-S级品'!$D$2:$AV$26)),0)+IFERROR(SUMPRODUCT(('乐容-S级品'!$A$4:$A$32=$B11)*('乐容-S级品'!$L$3:$CA$3=M$1)*('乐容-S级品'!$L$4:$CA$32)),0)</f>
      </c>
      <c r="N11" s="280">
        <f>IFERROR(SUMPRODUCT(('控温被PRO-S级品'!$B$2:$B$10=$B11)*('控温被PRO-S级品'!$E$1:$BE$1=N$1)*('控温被PRO-S级品'!$E$2:$BE$10)),0)+IFERROR(SUMPRODUCT(('冬被-S级品'!$B$2:$B$10=$B11)*('冬被-S级品'!$E$1:$AW$1=N$1)*('冬被-S级品'!$E$2:$AW$10)),0)+IFERROR(SUMPRODUCT(('白止-S级品'!$A$2:$A$26=$B11)*('白止-S级品'!$D$1:$AV$1=N$1)*('白止-S级品'!$D$2:$AV$26)),0)+IFERROR(SUMPRODUCT(('乐容-S级品'!$A$4:$A$32=$B11)*('乐容-S级品'!$L$3:$CA$3=N$1)*('乐容-S级品'!$L$4:$CA$32)),0)</f>
      </c>
      <c r="O11" s="280">
        <f>IFERROR(SUMPRODUCT(('控温被PRO-S级品'!$B$2:$B$10=$B11)*('控温被PRO-S级品'!$E$1:$BE$1=O$1)*('控温被PRO-S级品'!$E$2:$BE$10)),0)+IFERROR(SUMPRODUCT(('冬被-S级品'!$B$2:$B$10=$B11)*('冬被-S级品'!$E$1:$AW$1=O$1)*('冬被-S级品'!$E$2:$AW$10)),0)+IFERROR(SUMPRODUCT(('白止-S级品'!$A$2:$A$26=$B11)*('白止-S级品'!$D$1:$AV$1=O$1)*('白止-S级品'!$D$2:$AV$26)),0)+IFERROR(SUMPRODUCT(('乐容-S级品'!$A$4:$A$32=$B11)*('乐容-S级品'!$L$3:$CA$3=O$1)*('乐容-S级品'!$L$4:$CA$32)),0)</f>
      </c>
      <c r="P11" s="280">
        <f>IFERROR(SUMPRODUCT(('控温被PRO-S级品'!$B$2:$B$10=$B11)*('控温被PRO-S级品'!$E$1:$BE$1=P$1)*('控温被PRO-S级品'!$E$2:$BE$10)),0)+IFERROR(SUMPRODUCT(('冬被-S级品'!$B$2:$B$10=$B11)*('冬被-S级品'!$E$1:$AW$1=P$1)*('冬被-S级品'!$E$2:$AW$10)),0)+IFERROR(SUMPRODUCT(('白止-S级品'!$A$2:$A$26=$B11)*('白止-S级品'!$D$1:$AV$1=P$1)*('白止-S级品'!$D$2:$AV$26)),0)+IFERROR(SUMPRODUCT(('乐容-S级品'!$A$4:$A$32=$B11)*('乐容-S级品'!$L$3:$CA$3=P$1)*('乐容-S级品'!$L$4:$CA$32)),0)</f>
      </c>
      <c r="Q11" s="280">
        <f>IFERROR(SUMPRODUCT(('控温被PRO-S级品'!$B$2:$B$10=$B11)*('控温被PRO-S级品'!$E$1:$BE$1=Q$1)*('控温被PRO-S级品'!$E$2:$BE$10)),0)+IFERROR(SUMPRODUCT(('冬被-S级品'!$B$2:$B$10=$B11)*('冬被-S级品'!$E$1:$AW$1=Q$1)*('冬被-S级品'!$E$2:$AW$10)),0)+IFERROR(SUMPRODUCT(('白止-S级品'!$A$2:$A$26=$B11)*('白止-S级品'!$D$1:$AV$1=Q$1)*('白止-S级品'!$D$2:$AV$26)),0)+IFERROR(SUMPRODUCT(('乐容-S级品'!$A$4:$A$32=$B11)*('乐容-S级品'!$L$3:$CA$3=Q$1)*('乐容-S级品'!$L$4:$CA$32)),0)</f>
      </c>
      <c r="R11" s="280">
        <f>IFERROR(SUMPRODUCT(('控温被PRO-S级品'!$B$2:$B$10=$B11)*('控温被PRO-S级品'!$E$1:$BE$1=R$1)*('控温被PRO-S级品'!$E$2:$BE$10)),0)+IFERROR(SUMPRODUCT(('冬被-S级品'!$B$2:$B$10=$B11)*('冬被-S级品'!$E$1:$AW$1=R$1)*('冬被-S级品'!$E$2:$AW$10)),0)+IFERROR(SUMPRODUCT(('白止-S级品'!$A$2:$A$26=$B11)*('白止-S级品'!$D$1:$AV$1=R$1)*('白止-S级品'!$D$2:$AV$26)),0)+IFERROR(SUMPRODUCT(('乐容-S级品'!$A$4:$A$32=$B11)*('乐容-S级品'!$L$3:$CA$3=R$1)*('乐容-S级品'!$L$4:$CA$32)),0)</f>
      </c>
      <c r="S11" s="280">
        <f>IFERROR(SUMPRODUCT(('控温被PRO-S级品'!$B$2:$B$10=$B11)*('控温被PRO-S级品'!$E$1:$BE$1=S$1)*('控温被PRO-S级品'!$E$2:$BE$10)),0)+IFERROR(SUMPRODUCT(('冬被-S级品'!$B$2:$B$10=$B11)*('冬被-S级品'!$E$1:$AW$1=S$1)*('冬被-S级品'!$E$2:$AW$10)),0)+IFERROR(SUMPRODUCT(('白止-S级品'!$A$2:$A$26=$B11)*('白止-S级品'!$D$1:$AV$1=S$1)*('白止-S级品'!$D$2:$AV$26)),0)+IFERROR(SUMPRODUCT(('乐容-S级品'!$A$4:$A$32=$B11)*('乐容-S级品'!$L$3:$CA$3=S$1)*('乐容-S级品'!$L$4:$CA$32)),0)</f>
      </c>
      <c r="T11" s="280">
        <f>IFERROR(SUMPRODUCT(('控温被PRO-S级品'!$B$2:$B$10=$B11)*('控温被PRO-S级品'!$E$1:$BE$1=T$1)*('控温被PRO-S级品'!$E$2:$BE$10)),0)+IFERROR(SUMPRODUCT(('冬被-S级品'!$B$2:$B$10=$B11)*('冬被-S级品'!$E$1:$AW$1=T$1)*('冬被-S级品'!$E$2:$AW$10)),0)+IFERROR(SUMPRODUCT(('白止-S级品'!$A$2:$A$26=$B11)*('白止-S级品'!$D$1:$AV$1=T$1)*('白止-S级品'!$D$2:$AV$26)),0)+IFERROR(SUMPRODUCT(('乐容-S级品'!$A$4:$A$32=$B11)*('乐容-S级品'!$L$3:$CA$3=T$1)*('乐容-S级品'!$L$4:$CA$32)),0)</f>
      </c>
      <c r="U11" s="280">
        <f>IFERROR(SUMPRODUCT(('控温被PRO-S级品'!$B$2:$B$10=$B11)*('控温被PRO-S级品'!$E$1:$BE$1=U$1)*('控温被PRO-S级品'!$E$2:$BE$10)),0)+IFERROR(SUMPRODUCT(('冬被-S级品'!$B$2:$B$10=$B11)*('冬被-S级品'!$E$1:$AW$1=U$1)*('冬被-S级品'!$E$2:$AW$10)),0)+IFERROR(SUMPRODUCT(('白止-S级品'!$A$2:$A$26=$B11)*('白止-S级品'!$D$1:$AV$1=U$1)*('白止-S级品'!$D$2:$AV$26)),0)+IFERROR(SUMPRODUCT(('乐容-S级品'!$A$4:$A$32=$B11)*('乐容-S级品'!$L$3:$CA$3=U$1)*('乐容-S级品'!$L$4:$CA$32)),0)</f>
      </c>
      <c r="V11" s="280">
        <f>IFERROR(SUMPRODUCT(('控温被PRO-S级品'!$B$2:$B$10=$B11)*('控温被PRO-S级品'!$E$1:$BE$1=V$1)*('控温被PRO-S级品'!$E$2:$BE$10)),0)+IFERROR(SUMPRODUCT(('冬被-S级品'!$B$2:$B$10=$B11)*('冬被-S级品'!$E$1:$AW$1=V$1)*('冬被-S级品'!$E$2:$AW$10)),0)+IFERROR(SUMPRODUCT(('白止-S级品'!$A$2:$A$26=$B11)*('白止-S级品'!$D$1:$AV$1=V$1)*('白止-S级品'!$D$2:$AV$26)),0)+IFERROR(SUMPRODUCT(('乐容-S级品'!$A$4:$A$32=$B11)*('乐容-S级品'!$L$3:$CA$3=V$1)*('乐容-S级品'!$L$4:$CA$32)),0)</f>
      </c>
      <c r="W11" s="280">
        <f>IFERROR(SUMPRODUCT(('控温被PRO-S级品'!$B$2:$B$10=$B11)*('控温被PRO-S级品'!$E$1:$BE$1=W$1)*('控温被PRO-S级品'!$E$2:$BE$10)),0)+IFERROR(SUMPRODUCT(('冬被-S级品'!$B$2:$B$10=$B11)*('冬被-S级品'!$E$1:$AW$1=W$1)*('冬被-S级品'!$E$2:$AW$10)),0)+IFERROR(SUMPRODUCT(('白止-S级品'!$A$2:$A$26=$B11)*('白止-S级品'!$D$1:$AV$1=W$1)*('白止-S级品'!$D$2:$AV$26)),0)+IFERROR(SUMPRODUCT(('乐容-S级品'!$A$4:$A$32=$B11)*('乐容-S级品'!$L$3:$CA$3=W$1)*('乐容-S级品'!$L$4:$CA$32)),0)</f>
      </c>
      <c r="X11" s="280">
        <f>IFERROR(SUMPRODUCT(('控温被PRO-S级品'!$B$2:$B$10=$B11)*('控温被PRO-S级品'!$E$1:$BE$1=X$1)*('控温被PRO-S级品'!$E$2:$BE$10)),0)+IFERROR(SUMPRODUCT(('冬被-S级品'!$B$2:$B$10=$B11)*('冬被-S级品'!$E$1:$AW$1=X$1)*('冬被-S级品'!$E$2:$AW$10)),0)+IFERROR(SUMPRODUCT(('白止-S级品'!$A$2:$A$26=$B11)*('白止-S级品'!$D$1:$AV$1=X$1)*('白止-S级品'!$D$2:$AV$26)),0)+IFERROR(SUMPRODUCT(('乐容-S级品'!$A$4:$A$32=$B11)*('乐容-S级品'!$L$3:$CA$3=X$1)*('乐容-S级品'!$L$4:$CA$32)),0)</f>
      </c>
      <c r="Y11" s="280">
        <f>IFERROR(SUMPRODUCT(('控温被PRO-S级品'!$B$2:$B$10=$B11)*('控温被PRO-S级品'!$E$1:$BE$1=Y$1)*('控温被PRO-S级品'!$E$2:$BE$10)),0)+IFERROR(SUMPRODUCT(('冬被-S级品'!$B$2:$B$10=$B11)*('冬被-S级品'!$E$1:$AW$1=Y$1)*('冬被-S级品'!$E$2:$AW$10)),0)+IFERROR(SUMPRODUCT(('白止-S级品'!$A$2:$A$26=$B11)*('白止-S级品'!$D$1:$AV$1=Y$1)*('白止-S级品'!$D$2:$AV$26)),0)+IFERROR(SUMPRODUCT(('乐容-S级品'!$A$4:$A$32=$B11)*('乐容-S级品'!$L$3:$CA$3=Y$1)*('乐容-S级品'!$L$4:$CA$32)),0)</f>
      </c>
      <c r="Z11" s="280">
        <f>IFERROR(SUMPRODUCT(('控温被PRO-S级品'!$B$2:$B$10=$B11)*('控温被PRO-S级品'!$E$1:$BE$1=Z$1)*('控温被PRO-S级品'!$E$2:$BE$10)),0)+IFERROR(SUMPRODUCT(('冬被-S级品'!$B$2:$B$10=$B11)*('冬被-S级品'!$E$1:$AW$1=Z$1)*('冬被-S级品'!$E$2:$AW$10)),0)+IFERROR(SUMPRODUCT(('白止-S级品'!$A$2:$A$26=$B11)*('白止-S级品'!$D$1:$AV$1=Z$1)*('白止-S级品'!$D$2:$AV$26)),0)+IFERROR(SUMPRODUCT(('乐容-S级品'!$A$4:$A$32=$B11)*('乐容-S级品'!$L$3:$CA$3=Z$1)*('乐容-S级品'!$L$4:$CA$32)),0)</f>
      </c>
      <c r="AA11" s="280">
        <f>IFERROR(SUMPRODUCT(('控温被PRO-S级品'!$B$2:$B$10=$B11)*('控温被PRO-S级品'!$E$1:$BE$1=AA$1)*('控温被PRO-S级品'!$E$2:$BE$10)),0)+IFERROR(SUMPRODUCT(('冬被-S级品'!$B$2:$B$10=$B11)*('冬被-S级品'!$E$1:$AW$1=AA$1)*('冬被-S级品'!$E$2:$AW$10)),0)+IFERROR(SUMPRODUCT(('白止-S级品'!$A$2:$A$26=$B11)*('白止-S级品'!$D$1:$AV$1=AA$1)*('白止-S级品'!$D$2:$AV$26)),0)+IFERROR(SUMPRODUCT(('乐容-S级品'!$A$4:$A$32=$B11)*('乐容-S级品'!$L$3:$CA$3=AA$1)*('乐容-S级品'!$L$4:$CA$32)),0)</f>
      </c>
      <c r="AB11" s="280">
        <f>IFERROR(SUMPRODUCT(('控温被PRO-S级品'!$B$2:$B$10=$B11)*('控温被PRO-S级品'!$E$1:$BE$1=AB$1)*('控温被PRO-S级品'!$E$2:$BE$10)),0)+IFERROR(SUMPRODUCT(('冬被-S级品'!$B$2:$B$10=$B11)*('冬被-S级品'!$E$1:$AW$1=AB$1)*('冬被-S级品'!$E$2:$AW$10)),0)+IFERROR(SUMPRODUCT(('白止-S级品'!$A$2:$A$26=$B11)*('白止-S级品'!$D$1:$AV$1=AB$1)*('白止-S级品'!$D$2:$AV$26)),0)+IFERROR(SUMPRODUCT(('乐容-S级品'!$A$4:$A$32=$B11)*('乐容-S级品'!$L$3:$CA$3=AB$1)*('乐容-S级品'!$L$4:$CA$32)),0)</f>
      </c>
      <c r="AC11" s="280">
        <f>IFERROR(SUMPRODUCT(('控温被PRO-S级品'!$B$2:$B$10=$B11)*('控温被PRO-S级品'!$E$1:$BE$1=AC$1)*('控温被PRO-S级品'!$E$2:$BE$10)),0)+IFERROR(SUMPRODUCT(('冬被-S级品'!$B$2:$B$10=$B11)*('冬被-S级品'!$E$1:$AW$1=AC$1)*('冬被-S级品'!$E$2:$AW$10)),0)+IFERROR(SUMPRODUCT(('白止-S级品'!$A$2:$A$26=$B11)*('白止-S级品'!$D$1:$AV$1=AC$1)*('白止-S级品'!$D$2:$AV$26)),0)+IFERROR(SUMPRODUCT(('乐容-S级品'!$A$4:$A$32=$B11)*('乐容-S级品'!$L$3:$CA$3=AC$1)*('乐容-S级品'!$L$4:$CA$32)),0)</f>
      </c>
      <c r="AD11" s="280">
        <f>IFERROR(SUMPRODUCT(('控温被PRO-S级品'!$B$2:$B$10=$B11)*('控温被PRO-S级品'!$E$1:$BE$1=AD$1)*('控温被PRO-S级品'!$E$2:$BE$10)),0)+IFERROR(SUMPRODUCT(('冬被-S级品'!$B$2:$B$10=$B11)*('冬被-S级品'!$E$1:$AW$1=AD$1)*('冬被-S级品'!$E$2:$AW$10)),0)+IFERROR(SUMPRODUCT(('白止-S级品'!$A$2:$A$26=$B11)*('白止-S级品'!$D$1:$AV$1=AD$1)*('白止-S级品'!$D$2:$AV$26)),0)+IFERROR(SUMPRODUCT(('乐容-S级品'!$A$4:$A$32=$B11)*('乐容-S级品'!$L$3:$CA$3=AD$1)*('乐容-S级品'!$L$4:$CA$32)),0)</f>
      </c>
      <c r="AE11" s="280">
        <f>IFERROR(SUMPRODUCT(('控温被PRO-S级品'!$B$2:$B$10=$B11)*('控温被PRO-S级品'!$E$1:$BE$1=AE$1)*('控温被PRO-S级品'!$E$2:$BE$10)),0)+IFERROR(SUMPRODUCT(('冬被-S级品'!$B$2:$B$10=$B11)*('冬被-S级品'!$E$1:$AW$1=AE$1)*('冬被-S级品'!$E$2:$AW$10)),0)+IFERROR(SUMPRODUCT(('白止-S级品'!$A$2:$A$26=$B11)*('白止-S级品'!$D$1:$AV$1=AE$1)*('白止-S级品'!$D$2:$AV$26)),0)+IFERROR(SUMPRODUCT(('乐容-S级品'!$A$4:$A$32=$B11)*('乐容-S级品'!$L$3:$CA$3=AE$1)*('乐容-S级品'!$L$4:$CA$32)),0)</f>
      </c>
      <c r="AF11" s="280">
        <f>IFERROR(SUMPRODUCT(('控温被PRO-S级品'!$B$2:$B$10=$B11)*('控温被PRO-S级品'!$E$1:$BE$1=AF$1)*('控温被PRO-S级品'!$E$2:$BE$10)),0)+IFERROR(SUMPRODUCT(('冬被-S级品'!$B$2:$B$10=$B11)*('冬被-S级品'!$E$1:$AW$1=AF$1)*('冬被-S级品'!$E$2:$AW$10)),0)+IFERROR(SUMPRODUCT(('白止-S级品'!$A$2:$A$26=$B11)*('白止-S级品'!$D$1:$AV$1=AF$1)*('白止-S级品'!$D$2:$AV$26)),0)+IFERROR(SUMPRODUCT(('乐容-S级品'!$A$4:$A$32=$B11)*('乐容-S级品'!$L$3:$CA$3=AF$1)*('乐容-S级品'!$L$4:$CA$32)),0)</f>
      </c>
      <c r="AG11" s="280">
        <f>IFERROR(SUMPRODUCT(('控温被PRO-S级品'!$B$2:$B$10=$B11)*('控温被PRO-S级品'!$E$1:$BE$1=AG$1)*('控温被PRO-S级品'!$E$2:$BE$10)),0)+IFERROR(SUMPRODUCT(('冬被-S级品'!$B$2:$B$10=$B11)*('冬被-S级品'!$E$1:$AW$1=AG$1)*('冬被-S级品'!$E$2:$AW$10)),0)+IFERROR(SUMPRODUCT(('白止-S级品'!$A$2:$A$26=$B11)*('白止-S级品'!$D$1:$AV$1=AG$1)*('白止-S级品'!$D$2:$AV$26)),0)+IFERROR(SUMPRODUCT(('乐容-S级品'!$A$4:$A$32=$B11)*('乐容-S级品'!$L$3:$CA$3=AG$1)*('乐容-S级品'!$L$4:$CA$32)),0)</f>
      </c>
      <c r="AH11" s="280">
        <f>IFERROR(SUMPRODUCT(('控温被PRO-S级品'!$B$2:$B$10=$B11)*('控温被PRO-S级品'!$E$1:$BE$1=AH$1)*('控温被PRO-S级品'!$E$2:$BE$10)),0)+IFERROR(SUMPRODUCT(('冬被-S级品'!$B$2:$B$10=$B11)*('冬被-S级品'!$E$1:$AW$1=AH$1)*('冬被-S级品'!$E$2:$AW$10)),0)+IFERROR(SUMPRODUCT(('白止-S级品'!$A$2:$A$26=$B11)*('白止-S级品'!$D$1:$AV$1=AH$1)*('白止-S级品'!$D$2:$AV$26)),0)+IFERROR(SUMPRODUCT(('乐容-S级品'!$A$4:$A$32=$B11)*('乐容-S级品'!$L$3:$CA$3=AH$1)*('乐容-S级品'!$L$4:$CA$32)),0)</f>
      </c>
      <c r="AI11" s="280">
        <f>IFERROR(SUMPRODUCT(('控温被PRO-S级品'!$B$2:$B$10=$B11)*('控温被PRO-S级品'!$E$1:$BE$1=AI$1)*('控温被PRO-S级品'!$E$2:$BE$10)),0)+IFERROR(SUMPRODUCT(('冬被-S级品'!$B$2:$B$10=$B11)*('冬被-S级品'!$E$1:$AW$1=AI$1)*('冬被-S级品'!$E$2:$AW$10)),0)+IFERROR(SUMPRODUCT(('白止-S级品'!$A$2:$A$26=$B11)*('白止-S级品'!$D$1:$AV$1=AI$1)*('白止-S级品'!$D$2:$AV$26)),0)+IFERROR(SUMPRODUCT(('乐容-S级品'!$A$4:$A$32=$B11)*('乐容-S级品'!$L$3:$CA$3=AI$1)*('乐容-S级品'!$L$4:$CA$32)),0)</f>
      </c>
      <c r="AJ11" s="280">
        <f>IFERROR(SUMPRODUCT(('控温被PRO-S级品'!$B$2:$B$10=$B11)*('控温被PRO-S级品'!$E$1:$BE$1=AJ$1)*('控温被PRO-S级品'!$E$2:$BE$10)),0)+IFERROR(SUMPRODUCT(('冬被-S级品'!$B$2:$B$10=$B11)*('冬被-S级品'!$E$1:$AW$1=AJ$1)*('冬被-S级品'!$E$2:$AW$10)),0)+IFERROR(SUMPRODUCT(('白止-S级品'!$A$2:$A$26=$B11)*('白止-S级品'!$D$1:$AV$1=AJ$1)*('白止-S级品'!$D$2:$AV$26)),0)+IFERROR(SUMPRODUCT(('乐容-S级品'!$A$4:$A$32=$B11)*('乐容-S级品'!$L$3:$CA$3=AJ$1)*('乐容-S级品'!$L$4:$CA$32)),0)</f>
      </c>
      <c r="AK11" s="280">
        <f>IFERROR(SUMPRODUCT(('控温被PRO-S级品'!$B$2:$B$10=$B11)*('控温被PRO-S级品'!$E$1:$BE$1=AK$1)*('控温被PRO-S级品'!$E$2:$BE$10)),0)+IFERROR(SUMPRODUCT(('冬被-S级品'!$B$2:$B$10=$B11)*('冬被-S级品'!$E$1:$AW$1=AK$1)*('冬被-S级品'!$E$2:$AW$10)),0)+IFERROR(SUMPRODUCT(('白止-S级品'!$A$2:$A$26=$B11)*('白止-S级品'!$D$1:$AV$1=AK$1)*('白止-S级品'!$D$2:$AV$26)),0)+IFERROR(SUMPRODUCT(('乐容-S级品'!$A$4:$A$32=$B11)*('乐容-S级品'!$L$3:$CA$3=AK$1)*('乐容-S级品'!$L$4:$CA$32)),0)</f>
      </c>
      <c r="AL11" s="280">
        <f>IFERROR(SUMPRODUCT(('控温被PRO-S级品'!$B$2:$B$10=$B11)*('控温被PRO-S级品'!$E$1:$BE$1=AL$1)*('控温被PRO-S级品'!$E$2:$BE$10)),0)+IFERROR(SUMPRODUCT(('冬被-S级品'!$B$2:$B$10=$B11)*('冬被-S级品'!$E$1:$AW$1=AL$1)*('冬被-S级品'!$E$2:$AW$10)),0)+IFERROR(SUMPRODUCT(('白止-S级品'!$A$2:$A$26=$B11)*('白止-S级品'!$D$1:$AV$1=AL$1)*('白止-S级品'!$D$2:$AV$26)),0)+IFERROR(SUMPRODUCT(('乐容-S级品'!$A$4:$A$32=$B11)*('乐容-S级品'!$L$3:$CA$3=AL$1)*('乐容-S级品'!$L$4:$CA$32)),0)</f>
      </c>
      <c r="AM11" s="280">
        <f>IFERROR(SUMPRODUCT(('控温被PRO-S级品'!$B$2:$B$10=$B11)*('控温被PRO-S级品'!$E$1:$BE$1=AM$1)*('控温被PRO-S级品'!$E$2:$BE$10)),0)+IFERROR(SUMPRODUCT(('冬被-S级品'!$B$2:$B$10=$B11)*('冬被-S级品'!$E$1:$AW$1=AM$1)*('冬被-S级品'!$E$2:$AW$10)),0)+IFERROR(SUMPRODUCT(('白止-S级品'!$A$2:$A$26=$B11)*('白止-S级品'!$D$1:$AV$1=AM$1)*('白止-S级品'!$D$2:$AV$26)),0)+IFERROR(SUMPRODUCT(('乐容-S级品'!$A$4:$A$32=$B11)*('乐容-S级品'!$L$3:$CA$3=AM$1)*('乐容-S级品'!$L$4:$CA$32)),0)</f>
      </c>
      <c r="AN11" s="280">
        <f>IFERROR(SUMPRODUCT(('控温被PRO-S级品'!$B$2:$B$10=$B11)*('控温被PRO-S级品'!$E$1:$BE$1=AN$1)*('控温被PRO-S级品'!$E$2:$BE$10)),0)+IFERROR(SUMPRODUCT(('冬被-S级品'!$B$2:$B$10=$B11)*('冬被-S级品'!$E$1:$AW$1=AN$1)*('冬被-S级品'!$E$2:$AW$10)),0)+IFERROR(SUMPRODUCT(('白止-S级品'!$A$2:$A$26=$B11)*('白止-S级品'!$D$1:$AV$1=AN$1)*('白止-S级品'!$D$2:$AV$26)),0)+IFERROR(SUMPRODUCT(('乐容-S级品'!$A$4:$A$32=$B11)*('乐容-S级品'!$L$3:$CA$3=AN$1)*('乐容-S级品'!$L$4:$CA$32)),0)</f>
      </c>
      <c r="AO11" s="280">
        <f>IFERROR(SUMPRODUCT(('控温被PRO-S级品'!$B$2:$B$10=$B11)*('控温被PRO-S级品'!$E$1:$BE$1=AO$1)*('控温被PRO-S级品'!$E$2:$BE$10)),0)+IFERROR(SUMPRODUCT(('冬被-S级品'!$B$2:$B$10=$B11)*('冬被-S级品'!$E$1:$AW$1=AO$1)*('冬被-S级品'!$E$2:$AW$10)),0)+IFERROR(SUMPRODUCT(('白止-S级品'!$A$2:$A$26=$B11)*('白止-S级品'!$D$1:$AV$1=AO$1)*('白止-S级品'!$D$2:$AV$26)),0)+IFERROR(SUMPRODUCT(('乐容-S级品'!$A$4:$A$32=$B11)*('乐容-S级品'!$L$3:$CA$3=AO$1)*('乐容-S级品'!$L$4:$CA$32)),0)</f>
      </c>
      <c r="AP11" s="280">
        <f>IFERROR(SUMPRODUCT(('控温被PRO-S级品'!$B$2:$B$10=$B11)*('控温被PRO-S级品'!$E$1:$BE$1=AP$1)*('控温被PRO-S级品'!$E$2:$BE$10)),0)+IFERROR(SUMPRODUCT(('冬被-S级品'!$B$2:$B$10=$B11)*('冬被-S级品'!$E$1:$AW$1=AP$1)*('冬被-S级品'!$E$2:$AW$10)),0)+IFERROR(SUMPRODUCT(('白止-S级品'!$A$2:$A$26=$B11)*('白止-S级品'!$D$1:$AV$1=AP$1)*('白止-S级品'!$D$2:$AV$26)),0)+IFERROR(SUMPRODUCT(('乐容-S级品'!$A$4:$A$32=$B11)*('乐容-S级品'!$L$3:$CA$3=AP$1)*('乐容-S级品'!$L$4:$CA$32)),0)</f>
      </c>
      <c r="AQ11" s="280">
        <f>IFERROR(SUMPRODUCT(('控温被PRO-S级品'!$B$2:$B$10=$B11)*('控温被PRO-S级品'!$E$1:$BE$1=AQ$1)*('控温被PRO-S级品'!$E$2:$BE$10)),0)+IFERROR(SUMPRODUCT(('冬被-S级品'!$B$2:$B$10=$B11)*('冬被-S级品'!$E$1:$AW$1=AQ$1)*('冬被-S级品'!$E$2:$AW$10)),0)+IFERROR(SUMPRODUCT(('白止-S级品'!$A$2:$A$26=$B11)*('白止-S级品'!$D$1:$AV$1=AQ$1)*('白止-S级品'!$D$2:$AV$26)),0)+IFERROR(SUMPRODUCT(('乐容-S级品'!$A$4:$A$32=$B11)*('乐容-S级品'!$L$3:$CA$3=AQ$1)*('乐容-S级品'!$L$4:$CA$32)),0)</f>
      </c>
      <c r="AR11" s="280">
        <f>IFERROR(SUMPRODUCT(('控温被PRO-S级品'!$B$2:$B$10=$B11)*('控温被PRO-S级品'!$E$1:$BE$1=AR$1)*('控温被PRO-S级品'!$E$2:$BE$10)),0)+IFERROR(SUMPRODUCT(('冬被-S级品'!$B$2:$B$10=$B11)*('冬被-S级品'!$E$1:$AW$1=AR$1)*('冬被-S级品'!$E$2:$AW$10)),0)+IFERROR(SUMPRODUCT(('白止-S级品'!$A$2:$A$26=$B11)*('白止-S级品'!$D$1:$AV$1=AR$1)*('白止-S级品'!$D$2:$AV$26)),0)+IFERROR(SUMPRODUCT(('乐容-S级品'!$A$4:$A$32=$B11)*('乐容-S级品'!$L$3:$CA$3=AR$1)*('乐容-S级品'!$L$4:$CA$32)),0)</f>
      </c>
      <c r="AS11" s="280">
        <f>IFERROR(SUMPRODUCT(('控温被PRO-S级品'!$B$2:$B$10=$B11)*('控温被PRO-S级品'!$E$1:$BE$1=AS$1)*('控温被PRO-S级品'!$E$2:$BE$10)),0)+IFERROR(SUMPRODUCT(('冬被-S级品'!$B$2:$B$10=$B11)*('冬被-S级品'!$E$1:$AW$1=AS$1)*('冬被-S级品'!$E$2:$AW$10)),0)+IFERROR(SUMPRODUCT(('白止-S级品'!$A$2:$A$26=$B11)*('白止-S级品'!$D$1:$AV$1=AS$1)*('白止-S级品'!$D$2:$AV$26)),0)+IFERROR(SUMPRODUCT(('乐容-S级品'!$A$4:$A$32=$B11)*('乐容-S级品'!$L$3:$CA$3=AS$1)*('乐容-S级品'!$L$4:$CA$32)),0)</f>
      </c>
      <c r="AT11" s="280">
        <f>IFERROR(SUMPRODUCT(('控温被PRO-S级品'!$B$2:$B$10=$B11)*('控温被PRO-S级品'!$E$1:$BE$1=AT$1)*('控温被PRO-S级品'!$E$2:$BE$10)),0)+IFERROR(SUMPRODUCT(('冬被-S级品'!$B$2:$B$10=$B11)*('冬被-S级品'!$E$1:$AW$1=AT$1)*('冬被-S级品'!$E$2:$AW$10)),0)+IFERROR(SUMPRODUCT(('白止-S级品'!$A$2:$A$26=$B11)*('白止-S级品'!$D$1:$AV$1=AT$1)*('白止-S级品'!$D$2:$AV$26)),0)+IFERROR(SUMPRODUCT(('乐容-S级品'!$A$4:$A$32=$B11)*('乐容-S级品'!$L$3:$CA$3=AT$1)*('乐容-S级品'!$L$4:$CA$32)),0)</f>
      </c>
      <c r="AU11" s="280">
        <f>IFERROR(SUMPRODUCT(('控温被PRO-S级品'!$B$2:$B$10=$B11)*('控温被PRO-S级品'!$E$1:$BE$1=AU$1)*('控温被PRO-S级品'!$E$2:$BE$10)),0)+IFERROR(SUMPRODUCT(('冬被-S级品'!$B$2:$B$10=$B11)*('冬被-S级品'!$E$1:$AW$1=AU$1)*('冬被-S级品'!$E$2:$AW$10)),0)+IFERROR(SUMPRODUCT(('白止-S级品'!$A$2:$A$26=$B11)*('白止-S级品'!$D$1:$AV$1=AU$1)*('白止-S级品'!$D$2:$AV$26)),0)+IFERROR(SUMPRODUCT(('乐容-S级品'!$A$4:$A$32=$B11)*('乐容-S级品'!$L$3:$CA$3=AU$1)*('乐容-S级品'!$L$4:$CA$32)),0)</f>
      </c>
      <c r="AV11" s="280">
        <f>IFERROR(SUMPRODUCT(('控温被PRO-S级品'!$B$2:$B$10=$B11)*('控温被PRO-S级品'!$E$1:$BE$1=AV$1)*('控温被PRO-S级品'!$E$2:$BE$10)),0)+IFERROR(SUMPRODUCT(('冬被-S级品'!$B$2:$B$10=$B11)*('冬被-S级品'!$E$1:$AW$1=AV$1)*('冬被-S级品'!$E$2:$AW$10)),0)+IFERROR(SUMPRODUCT(('白止-S级品'!$A$2:$A$26=$B11)*('白止-S级品'!$D$1:$AV$1=AV$1)*('白止-S级品'!$D$2:$AV$26)),0)+IFERROR(SUMPRODUCT(('乐容-S级品'!$A$4:$A$32=$B11)*('乐容-S级品'!$L$3:$CA$3=AV$1)*('乐容-S级品'!$L$4:$CA$32)),0)</f>
      </c>
      <c r="AW11" s="280">
        <f>IFERROR(SUMPRODUCT(('控温被PRO-S级品'!$B$2:$B$10=$B11)*('控温被PRO-S级品'!$E$1:$BE$1=AW$1)*('控温被PRO-S级品'!$E$2:$BE$10)),0)+IFERROR(SUMPRODUCT(('冬被-S级品'!$B$2:$B$10=$B11)*('冬被-S级品'!$E$1:$AW$1=AW$1)*('冬被-S级品'!$E$2:$AW$10)),0)+IFERROR(SUMPRODUCT(('白止-S级品'!$A$2:$A$26=$B11)*('白止-S级品'!$D$1:$AV$1=AW$1)*('白止-S级品'!$D$2:$AV$26)),0)+IFERROR(SUMPRODUCT(('乐容-S级品'!$A$4:$A$32=$B11)*('乐容-S级品'!$L$3:$CA$3=AW$1)*('乐容-S级品'!$L$4:$CA$32)),0)</f>
      </c>
      <c r="AX11" s="280">
        <f>IFERROR(SUMPRODUCT(('控温被PRO-S级品'!$B$2:$B$10=$B11)*('控温被PRO-S级品'!$E$1:$BE$1=AX$1)*('控温被PRO-S级品'!$E$2:$BE$10)),0)+IFERROR(SUMPRODUCT(('冬被-S级品'!$B$2:$B$10=$B11)*('冬被-S级品'!$E$1:$AW$1=AX$1)*('冬被-S级品'!$E$2:$AW$10)),0)+IFERROR(SUMPRODUCT(('白止-S级品'!$A$2:$A$26=$B11)*('白止-S级品'!$D$1:$AV$1=AX$1)*('白止-S级品'!$D$2:$AV$26)),0)+IFERROR(SUMPRODUCT(('乐容-S级品'!$A$4:$A$32=$B11)*('乐容-S级品'!$L$3:$CA$3=AX$1)*('乐容-S级品'!$L$4:$CA$32)),0)</f>
      </c>
      <c r="AY11" s="280">
        <f>IFERROR(SUMPRODUCT(('控温被PRO-S级品'!$B$2:$B$10=$B11)*('控温被PRO-S级品'!$E$1:$BE$1=AY$1)*('控温被PRO-S级品'!$E$2:$BE$10)),0)+IFERROR(SUMPRODUCT(('冬被-S级品'!$B$2:$B$10=$B11)*('冬被-S级品'!$E$1:$AW$1=AY$1)*('冬被-S级品'!$E$2:$AW$10)),0)+IFERROR(SUMPRODUCT(('白止-S级品'!$A$2:$A$26=$B11)*('白止-S级品'!$D$1:$AV$1=AY$1)*('白止-S级品'!$D$2:$AV$26)),0)+IFERROR(SUMPRODUCT(('乐容-S级品'!$A$4:$A$32=$B11)*('乐容-S级品'!$L$3:$CA$3=AY$1)*('乐容-S级品'!$L$4:$CA$32)),0)</f>
      </c>
      <c r="AZ11" s="280">
        <f>IFERROR(SUMPRODUCT(('控温被PRO-S级品'!$B$2:$B$10=$B11)*('控温被PRO-S级品'!$E$1:$BE$1=AZ$1)*('控温被PRO-S级品'!$E$2:$BE$10)),0)+IFERROR(SUMPRODUCT(('冬被-S级品'!$B$2:$B$10=$B11)*('冬被-S级品'!$E$1:$AW$1=AZ$1)*('冬被-S级品'!$E$2:$AW$10)),0)+IFERROR(SUMPRODUCT(('白止-S级品'!$A$2:$A$26=$B11)*('白止-S级品'!$D$1:$AV$1=AZ$1)*('白止-S级品'!$D$2:$AV$26)),0)+IFERROR(SUMPRODUCT(('乐容-S级品'!$A$4:$A$32=$B11)*('乐容-S级品'!$L$3:$CA$3=AZ$1)*('乐容-S级品'!$L$4:$CA$32)),0)</f>
      </c>
      <c r="BA11" s="280">
        <f>IFERROR(SUMPRODUCT(('控温被PRO-S级品'!$B$2:$B$10=$B11)*('控温被PRO-S级品'!$E$1:$BE$1=BA$1)*('控温被PRO-S级品'!$E$2:$BE$10)),0)+IFERROR(SUMPRODUCT(('冬被-S级品'!$B$2:$B$10=$B11)*('冬被-S级品'!$E$1:$AW$1=BA$1)*('冬被-S级品'!$E$2:$AW$10)),0)+IFERROR(SUMPRODUCT(('白止-S级品'!$A$2:$A$26=$B11)*('白止-S级品'!$D$1:$AV$1=BA$1)*('白止-S级品'!$D$2:$AV$26)),0)+IFERROR(SUMPRODUCT(('乐容-S级品'!$A$4:$A$32=$B11)*('乐容-S级品'!$L$3:$CA$3=BA$1)*('乐容-S级品'!$L$4:$CA$32)),0)</f>
      </c>
      <c r="BB11" s="280">
        <f>IFERROR(SUMPRODUCT(('控温被PRO-S级品'!$B$2:$B$10=$B11)*('控温被PRO-S级品'!$E$1:$BE$1=BB$1)*('控温被PRO-S级品'!$E$2:$BE$10)),0)+IFERROR(SUMPRODUCT(('冬被-S级品'!$B$2:$B$10=$B11)*('冬被-S级品'!$E$1:$AW$1=BB$1)*('冬被-S级品'!$E$2:$AW$10)),0)+IFERROR(SUMPRODUCT(('白止-S级品'!$A$2:$A$26=$B11)*('白止-S级品'!$D$1:$AV$1=BB$1)*('白止-S级品'!$D$2:$AV$26)),0)+IFERROR(SUMPRODUCT(('乐容-S级品'!$A$4:$A$32=$B11)*('乐容-S级品'!$L$3:$CA$3=BB$1)*('乐容-S级品'!$L$4:$CA$32)),0)</f>
      </c>
      <c r="BC11" s="280">
        <f>IFERROR(SUMPRODUCT(('控温被PRO-S级品'!$B$2:$B$10=$B11)*('控温被PRO-S级品'!$E$1:$BE$1=BC$1)*('控温被PRO-S级品'!$E$2:$BE$10)),0)+IFERROR(SUMPRODUCT(('冬被-S级品'!$B$2:$B$10=$B11)*('冬被-S级品'!$E$1:$AW$1=BC$1)*('冬被-S级品'!$E$2:$AW$10)),0)+IFERROR(SUMPRODUCT(('白止-S级品'!$A$2:$A$26=$B11)*('白止-S级品'!$D$1:$AV$1=BC$1)*('白止-S级品'!$D$2:$AV$26)),0)+IFERROR(SUMPRODUCT(('乐容-S级品'!$A$4:$A$32=$B11)*('乐容-S级品'!$L$3:$CA$3=BC$1)*('乐容-S级品'!$L$4:$CA$32)),0)</f>
      </c>
      <c r="BD11" s="280">
        <f>IFERROR(SUMPRODUCT(('控温被PRO-S级品'!$B$2:$B$10=$B11)*('控温被PRO-S级品'!$E$1:$BE$1=BD$1)*('控温被PRO-S级品'!$E$2:$BE$10)),0)+IFERROR(SUMPRODUCT(('冬被-S级品'!$B$2:$B$10=$B11)*('冬被-S级品'!$E$1:$AW$1=BD$1)*('冬被-S级品'!$E$2:$AW$10)),0)+IFERROR(SUMPRODUCT(('白止-S级品'!$A$2:$A$26=$B11)*('白止-S级品'!$D$1:$AV$1=BD$1)*('白止-S级品'!$D$2:$AV$26)),0)+IFERROR(SUMPRODUCT(('乐容-S级品'!$A$4:$A$32=$B11)*('乐容-S级品'!$L$3:$CA$3=BD$1)*('乐容-S级品'!$L$4:$CA$32)),0)</f>
      </c>
      <c r="BE11" s="280">
        <f>IFERROR(SUMPRODUCT(('控温被PRO-S级品'!$B$2:$B$10=$B11)*('控温被PRO-S级品'!$E$1:$BE$1=BE$1)*('控温被PRO-S级品'!$E$2:$BE$10)),0)+IFERROR(SUMPRODUCT(('冬被-S级品'!$B$2:$B$10=$B11)*('冬被-S级品'!$E$1:$AW$1=BE$1)*('冬被-S级品'!$E$2:$AW$10)),0)+IFERROR(SUMPRODUCT(('白止-S级品'!$A$2:$A$26=$B11)*('白止-S级品'!$D$1:$AV$1=BE$1)*('白止-S级品'!$D$2:$AV$26)),0)+IFERROR(SUMPRODUCT(('乐容-S级品'!$A$4:$A$32=$B11)*('乐容-S级品'!$L$3:$CA$3=BE$1)*('乐容-S级品'!$L$4:$CA$32)),0)</f>
      </c>
      <c r="BF11" s="280">
        <f>IFERROR(SUMPRODUCT(('控温被PRO-S级品'!$B$2:$B$10=$B11)*('控温被PRO-S级品'!$E$1:$BE$1=BF$1)*('控温被PRO-S级品'!$E$2:$BE$10)),0)+IFERROR(SUMPRODUCT(('冬被-S级品'!$B$2:$B$10=$B11)*('冬被-S级品'!$E$1:$AW$1=BF$1)*('冬被-S级品'!$E$2:$AW$10)),0)+IFERROR(SUMPRODUCT(('白止-S级品'!$A$2:$A$26=$B11)*('白止-S级品'!$D$1:$AV$1=BF$1)*('白止-S级品'!$D$2:$AV$26)),0)+IFERROR(SUMPRODUCT(('乐容-S级品'!$A$4:$A$32=$B11)*('乐容-S级品'!$L$3:$CA$3=BF$1)*('乐容-S级品'!$L$4:$CA$32)),0)</f>
      </c>
      <c r="BG11" s="280">
        <f>IFERROR(SUMPRODUCT(('控温被PRO-S级品'!$B$2:$B$10=$B11)*('控温被PRO-S级品'!$E$1:$BE$1=BG$1)*('控温被PRO-S级品'!$E$2:$BE$10)),0)+IFERROR(SUMPRODUCT(('冬被-S级品'!$B$2:$B$10=$B11)*('冬被-S级品'!$E$1:$AW$1=BG$1)*('冬被-S级品'!$E$2:$AW$10)),0)+IFERROR(SUMPRODUCT(('白止-S级品'!$A$2:$A$26=$B11)*('白止-S级品'!$D$1:$AV$1=BG$1)*('白止-S级品'!$D$2:$AV$26)),0)+IFERROR(SUMPRODUCT(('乐容-S级品'!$A$4:$A$32=$B11)*('乐容-S级品'!$L$3:$CA$3=BG$1)*('乐容-S级品'!$L$4:$CA$32)),0)</f>
      </c>
      <c r="BH11" s="280">
        <f>IFERROR(SUMPRODUCT(('控温被PRO-S级品'!$B$2:$B$10=$B11)*('控温被PRO-S级品'!$E$1:$BE$1=BH$1)*('控温被PRO-S级品'!$E$2:$BE$10)),0)+IFERROR(SUMPRODUCT(('冬被-S级品'!$B$2:$B$10=$B11)*('冬被-S级品'!$E$1:$AW$1=BH$1)*('冬被-S级品'!$E$2:$AW$10)),0)+IFERROR(SUMPRODUCT(('白止-S级品'!$A$2:$A$26=$B11)*('白止-S级品'!$D$1:$AV$1=BH$1)*('白止-S级品'!$D$2:$AV$26)),0)+IFERROR(SUMPRODUCT(('乐容-S级品'!$A$4:$A$32=$B11)*('乐容-S级品'!$L$3:$CA$3=BH$1)*('乐容-S级品'!$L$4:$CA$32)),0)</f>
      </c>
      <c r="BI11" s="280">
        <f>IFERROR(SUMPRODUCT(('控温被PRO-S级品'!$B$2:$B$10=$B11)*('控温被PRO-S级品'!$E$1:$BE$1=BI$1)*('控温被PRO-S级品'!$E$2:$BE$10)),0)+IFERROR(SUMPRODUCT(('冬被-S级品'!$B$2:$B$10=$B11)*('冬被-S级品'!$E$1:$AW$1=BI$1)*('冬被-S级品'!$E$2:$AW$10)),0)+IFERROR(SUMPRODUCT(('白止-S级品'!$A$2:$A$26=$B11)*('白止-S级品'!$D$1:$AV$1=BI$1)*('白止-S级品'!$D$2:$AV$26)),0)+IFERROR(SUMPRODUCT(('乐容-S级品'!$A$4:$A$32=$B11)*('乐容-S级品'!$L$3:$CA$3=BI$1)*('乐容-S级品'!$L$4:$CA$32)),0)</f>
      </c>
      <c r="BJ11" s="280">
        <f>IFERROR(SUMPRODUCT(('控温被PRO-S级品'!$B$2:$B$10=$B11)*('控温被PRO-S级品'!$E$1:$BE$1=BJ$1)*('控温被PRO-S级品'!$E$2:$BE$10)),0)+IFERROR(SUMPRODUCT(('冬被-S级品'!$B$2:$B$10=$B11)*('冬被-S级品'!$E$1:$AW$1=BJ$1)*('冬被-S级品'!$E$2:$AW$10)),0)+IFERROR(SUMPRODUCT(('白止-S级品'!$A$2:$A$26=$B11)*('白止-S级品'!$D$1:$AV$1=BJ$1)*('白止-S级品'!$D$2:$AV$26)),0)+IFERROR(SUMPRODUCT(('乐容-S级品'!$A$4:$A$32=$B11)*('乐容-S级品'!$L$3:$CA$3=BJ$1)*('乐容-S级品'!$L$4:$CA$32)),0)</f>
      </c>
      <c r="BK11" s="280">
        <f>IFERROR(SUMPRODUCT(('控温被PRO-S级品'!$B$2:$B$10=$B11)*('控温被PRO-S级品'!$E$1:$BE$1=BK$1)*('控温被PRO-S级品'!$E$2:$BE$10)),0)+IFERROR(SUMPRODUCT(('冬被-S级品'!$B$2:$B$10=$B11)*('冬被-S级品'!$E$1:$AW$1=BK$1)*('冬被-S级品'!$E$2:$AW$10)),0)+IFERROR(SUMPRODUCT(('白止-S级品'!$A$2:$A$26=$B11)*('白止-S级品'!$D$1:$AV$1=BK$1)*('白止-S级品'!$D$2:$AV$26)),0)+IFERROR(SUMPRODUCT(('乐容-S级品'!$A$4:$A$32=$B11)*('乐容-S级品'!$L$3:$CA$3=BK$1)*('乐容-S级品'!$L$4:$CA$32)),0)</f>
      </c>
      <c r="BL11" s="280">
        <f>IFERROR(SUMPRODUCT(('控温被PRO-S级品'!$B$2:$B$10=$B11)*('控温被PRO-S级品'!$E$1:$BE$1=BL$1)*('控温被PRO-S级品'!$E$2:$BE$10)),0)+IFERROR(SUMPRODUCT(('冬被-S级品'!$B$2:$B$10=$B11)*('冬被-S级品'!$E$1:$AW$1=BL$1)*('冬被-S级品'!$E$2:$AW$10)),0)+IFERROR(SUMPRODUCT(('白止-S级品'!$A$2:$A$26=$B11)*('白止-S级品'!$D$1:$AV$1=BL$1)*('白止-S级品'!$D$2:$AV$26)),0)+IFERROR(SUMPRODUCT(('乐容-S级品'!$A$4:$A$32=$B11)*('乐容-S级品'!$L$3:$CA$3=BL$1)*('乐容-S级品'!$L$4:$CA$32)),0)</f>
      </c>
      <c r="BM11" s="280">
        <f>IFERROR(SUMPRODUCT(('控温被PRO-S级品'!$B$2:$B$10=$B11)*('控温被PRO-S级品'!$E$1:$BE$1=BM$1)*('控温被PRO-S级品'!$E$2:$BE$10)),0)+IFERROR(SUMPRODUCT(('冬被-S级品'!$B$2:$B$10=$B11)*('冬被-S级品'!$E$1:$AW$1=BM$1)*('冬被-S级品'!$E$2:$AW$10)),0)+IFERROR(SUMPRODUCT(('白止-S级品'!$A$2:$A$26=$B11)*('白止-S级品'!$D$1:$AV$1=BM$1)*('白止-S级品'!$D$2:$AV$26)),0)+IFERROR(SUMPRODUCT(('乐容-S级品'!$A$4:$A$32=$B11)*('乐容-S级品'!$L$3:$CA$3=BM$1)*('乐容-S级品'!$L$4:$CA$32)),0)</f>
      </c>
      <c r="BN11" s="280">
        <f>IFERROR(SUMPRODUCT(('控温被PRO-S级品'!$B$2:$B$10=$B11)*('控温被PRO-S级品'!$E$1:$BE$1=BN$1)*('控温被PRO-S级品'!$E$2:$BE$10)),0)+IFERROR(SUMPRODUCT(('冬被-S级品'!$B$2:$B$10=$B11)*('冬被-S级品'!$E$1:$AW$1=BN$1)*('冬被-S级品'!$E$2:$AW$10)),0)+IFERROR(SUMPRODUCT(('白止-S级品'!$A$2:$A$26=$B11)*('白止-S级品'!$D$1:$AV$1=BN$1)*('白止-S级品'!$D$2:$AV$26)),0)+IFERROR(SUMPRODUCT(('乐容-S级品'!$A$4:$A$32=$B11)*('乐容-S级品'!$L$3:$CA$3=BN$1)*('乐容-S级品'!$L$4:$CA$32)),0)</f>
      </c>
      <c r="BO11" s="280">
        <f>IFERROR(SUMPRODUCT(('控温被PRO-S级品'!$B$2:$B$10=$B11)*('控温被PRO-S级品'!$E$1:$BE$1=BO$1)*('控温被PRO-S级品'!$E$2:$BE$10)),0)+IFERROR(SUMPRODUCT(('冬被-S级品'!$B$2:$B$10=$B11)*('冬被-S级品'!$E$1:$AW$1=BO$1)*('冬被-S级品'!$E$2:$AW$10)),0)+IFERROR(SUMPRODUCT(('白止-S级品'!$A$2:$A$26=$B11)*('白止-S级品'!$D$1:$AV$1=BO$1)*('白止-S级品'!$D$2:$AV$26)),0)+IFERROR(SUMPRODUCT(('乐容-S级品'!$A$4:$A$32=$B11)*('乐容-S级品'!$L$3:$CA$3=BO$1)*('乐容-S级品'!$L$4:$CA$32)),0)</f>
      </c>
      <c r="BP11" s="280">
        <f>IFERROR(SUMPRODUCT(('控温被PRO-S级品'!$B$2:$B$10=$B11)*('控温被PRO-S级品'!$E$1:$BE$1=BP$1)*('控温被PRO-S级品'!$E$2:$BE$10)),0)+IFERROR(SUMPRODUCT(('冬被-S级品'!$B$2:$B$10=$B11)*('冬被-S级品'!$E$1:$AW$1=BP$1)*('冬被-S级品'!$E$2:$AW$10)),0)+IFERROR(SUMPRODUCT(('白止-S级品'!$A$2:$A$26=$B11)*('白止-S级品'!$D$1:$AV$1=BP$1)*('白止-S级品'!$D$2:$AV$26)),0)+IFERROR(SUMPRODUCT(('乐容-S级品'!$A$4:$A$32=$B11)*('乐容-S级品'!$L$3:$CA$3=BP$1)*('乐容-S级品'!$L$4:$CA$32)),0)</f>
      </c>
      <c r="BQ11" s="280">
        <f>IFERROR(SUMPRODUCT(('控温被PRO-S级品'!$B$2:$B$10=$B11)*('控温被PRO-S级品'!$E$1:$BE$1=BQ$1)*('控温被PRO-S级品'!$E$2:$BE$10)),0)+IFERROR(SUMPRODUCT(('冬被-S级品'!$B$2:$B$10=$B11)*('冬被-S级品'!$E$1:$AW$1=BQ$1)*('冬被-S级品'!$E$2:$AW$10)),0)+IFERROR(SUMPRODUCT(('白止-S级品'!$A$2:$A$26=$B11)*('白止-S级品'!$D$1:$AV$1=BQ$1)*('白止-S级品'!$D$2:$AV$26)),0)+IFERROR(SUMPRODUCT(('乐容-S级品'!$A$4:$A$32=$B11)*('乐容-S级品'!$L$3:$CA$3=BQ$1)*('乐容-S级品'!$L$4:$CA$32)),0)</f>
      </c>
      <c r="BR11" s="280">
        <f>IFERROR(SUMPRODUCT(('控温被PRO-S级品'!$B$2:$B$10=$B11)*('控温被PRO-S级品'!$E$1:$BE$1=BR$1)*('控温被PRO-S级品'!$E$2:$BE$10)),0)+IFERROR(SUMPRODUCT(('冬被-S级品'!$B$2:$B$10=$B11)*('冬被-S级品'!$E$1:$AW$1=BR$1)*('冬被-S级品'!$E$2:$AW$10)),0)+IFERROR(SUMPRODUCT(('白止-S级品'!$A$2:$A$26=$B11)*('白止-S级品'!$D$1:$AV$1=BR$1)*('白止-S级品'!$D$2:$AV$26)),0)+IFERROR(SUMPRODUCT(('乐容-S级品'!$A$4:$A$32=$B11)*('乐容-S级品'!$L$3:$CA$3=BR$1)*('乐容-S级品'!$L$4:$CA$32)),0)</f>
      </c>
      <c r="BS11" s="280">
        <f>IFERROR(SUMPRODUCT(('控温被PRO-S级品'!$B$2:$B$10=$B11)*('控温被PRO-S级品'!$E$1:$BE$1=BS$1)*('控温被PRO-S级品'!$E$2:$BE$10)),0)+IFERROR(SUMPRODUCT(('冬被-S级品'!$B$2:$B$10=$B11)*('冬被-S级品'!$E$1:$AW$1=BS$1)*('冬被-S级品'!$E$2:$AW$10)),0)+IFERROR(SUMPRODUCT(('白止-S级品'!$A$2:$A$26=$B11)*('白止-S级品'!$D$1:$AV$1=BS$1)*('白止-S级品'!$D$2:$AV$26)),0)+IFERROR(SUMPRODUCT(('乐容-S级品'!$A$4:$A$32=$B11)*('乐容-S级品'!$L$3:$CA$3=BS$1)*('乐容-S级品'!$L$4:$CA$32)),0)</f>
      </c>
      <c r="BT11" s="280">
        <f>IFERROR(SUMPRODUCT(('控温被PRO-S级品'!$B$2:$B$10=$B11)*('控温被PRO-S级品'!$E$1:$BE$1=BT$1)*('控温被PRO-S级品'!$E$2:$BE$10)),0)+IFERROR(SUMPRODUCT(('冬被-S级品'!$B$2:$B$10=$B11)*('冬被-S级品'!$E$1:$AW$1=BT$1)*('冬被-S级品'!$E$2:$AW$10)),0)+IFERROR(SUMPRODUCT(('白止-S级品'!$A$2:$A$26=$B11)*('白止-S级品'!$D$1:$AV$1=BT$1)*('白止-S级品'!$D$2:$AV$26)),0)+IFERROR(SUMPRODUCT(('乐容-S级品'!$A$4:$A$32=$B11)*('乐容-S级品'!$L$3:$CA$3=BT$1)*('乐容-S级品'!$L$4:$CA$32)),0)</f>
      </c>
      <c r="BU11" s="280">
        <f>IFERROR(SUMPRODUCT(('控温被PRO-S级品'!$B$2:$B$10=$B11)*('控温被PRO-S级品'!$E$1:$BE$1=BU$1)*('控温被PRO-S级品'!$E$2:$BE$10)),0)+IFERROR(SUMPRODUCT(('冬被-S级品'!$B$2:$B$10=$B11)*('冬被-S级品'!$E$1:$AW$1=BU$1)*('冬被-S级品'!$E$2:$AW$10)),0)+IFERROR(SUMPRODUCT(('白止-S级品'!$A$2:$A$26=$B11)*('白止-S级品'!$D$1:$AV$1=BU$1)*('白止-S级品'!$D$2:$AV$26)),0)+IFERROR(SUMPRODUCT(('乐容-S级品'!$A$4:$A$32=$B11)*('乐容-S级品'!$L$3:$CA$3=BU$1)*('乐容-S级品'!$L$4:$CA$32)),0)</f>
      </c>
      <c r="BV11" s="280">
        <f>IFERROR(SUMPRODUCT(('控温被PRO-S级品'!$B$2:$B$10=$B11)*('控温被PRO-S级品'!$E$1:$BE$1=BV$1)*('控温被PRO-S级品'!$E$2:$BE$10)),0)+IFERROR(SUMPRODUCT(('冬被-S级品'!$B$2:$B$10=$B11)*('冬被-S级品'!$E$1:$AW$1=BV$1)*('冬被-S级品'!$E$2:$AW$10)),0)+IFERROR(SUMPRODUCT(('白止-S级品'!$A$2:$A$26=$B11)*('白止-S级品'!$D$1:$AV$1=BV$1)*('白止-S级品'!$D$2:$AV$26)),0)+IFERROR(SUMPRODUCT(('乐容-S级品'!$A$4:$A$32=$B11)*('乐容-S级品'!$L$3:$CA$3=BV$1)*('乐容-S级品'!$L$4:$CA$32)),0)</f>
      </c>
      <c r="BW11" s="280">
        <f>IFERROR(SUMPRODUCT(('控温被PRO-S级品'!$B$2:$B$10=$B11)*('控温被PRO-S级品'!$E$1:$BE$1=BW$1)*('控温被PRO-S级品'!$E$2:$BE$10)),0)+IFERROR(SUMPRODUCT(('冬被-S级品'!$B$2:$B$10=$B11)*('冬被-S级品'!$E$1:$AW$1=BW$1)*('冬被-S级品'!$E$2:$AW$10)),0)+IFERROR(SUMPRODUCT(('白止-S级品'!$A$2:$A$26=$B11)*('白止-S级品'!$D$1:$AV$1=BW$1)*('白止-S级品'!$D$2:$AV$26)),0)+IFERROR(SUMPRODUCT(('乐容-S级品'!$A$4:$A$32=$B11)*('乐容-S级品'!$L$3:$CA$3=BW$1)*('乐容-S级品'!$L$4:$CA$32)),0)</f>
      </c>
      <c r="BX11" s="280">
        <f>IFERROR(SUMPRODUCT(('控温被PRO-S级品'!$B$2:$B$10=$B11)*('控温被PRO-S级品'!$E$1:$BE$1=BX$1)*('控温被PRO-S级品'!$E$2:$BE$10)),0)+IFERROR(SUMPRODUCT(('冬被-S级品'!$B$2:$B$10=$B11)*('冬被-S级品'!$E$1:$AW$1=BX$1)*('冬被-S级品'!$E$2:$AW$10)),0)+IFERROR(SUMPRODUCT(('白止-S级品'!$A$2:$A$26=$B11)*('白止-S级品'!$D$1:$AV$1=BX$1)*('白止-S级品'!$D$2:$AV$26)),0)+IFERROR(SUMPRODUCT(('乐容-S级品'!$A$4:$A$32=$B11)*('乐容-S级品'!$L$3:$CA$3=BX$1)*('乐容-S级品'!$L$4:$CA$32)),0)</f>
      </c>
      <c r="BY11" s="280">
        <f>IFERROR(SUMPRODUCT(('控温被PRO-S级品'!$B$2:$B$10=$B11)*('控温被PRO-S级品'!$E$1:$BE$1=BY$1)*('控温被PRO-S级品'!$E$2:$BE$10)),0)+IFERROR(SUMPRODUCT(('冬被-S级品'!$B$2:$B$10=$B11)*('冬被-S级品'!$E$1:$AW$1=BY$1)*('冬被-S级品'!$E$2:$AW$10)),0)+IFERROR(SUMPRODUCT(('白止-S级品'!$A$2:$A$26=$B11)*('白止-S级品'!$D$1:$AV$1=BY$1)*('白止-S级品'!$D$2:$AV$26)),0)+IFERROR(SUMPRODUCT(('乐容-S级品'!$A$4:$A$32=$B11)*('乐容-S级品'!$L$3:$CA$3=BY$1)*('乐容-S级品'!$L$4:$CA$32)),0)</f>
      </c>
      <c r="BZ11" s="280">
        <f>IFERROR(SUMPRODUCT(('控温被PRO-S级品'!$B$2:$B$10=$B11)*('控温被PRO-S级品'!$E$1:$BE$1=BZ$1)*('控温被PRO-S级品'!$E$2:$BE$10)),0)+IFERROR(SUMPRODUCT(('冬被-S级品'!$B$2:$B$10=$B11)*('冬被-S级品'!$E$1:$AW$1=BZ$1)*('冬被-S级品'!$E$2:$AW$10)),0)+IFERROR(SUMPRODUCT(('白止-S级品'!$A$2:$A$26=$B11)*('白止-S级品'!$D$1:$AV$1=BZ$1)*('白止-S级品'!$D$2:$AV$26)),0)+IFERROR(SUMPRODUCT(('乐容-S级品'!$A$4:$A$32=$B11)*('乐容-S级品'!$L$3:$CA$3=BZ$1)*('乐容-S级品'!$L$4:$CA$32)),0)</f>
      </c>
      <c r="CA11" s="280">
        <f>IFERROR(SUMPRODUCT(('控温被PRO-S级品'!$B$2:$B$10=$B11)*('控温被PRO-S级品'!$E$1:$BE$1=CA$1)*('控温被PRO-S级品'!$E$2:$BE$10)),0)+IFERROR(SUMPRODUCT(('冬被-S级品'!$B$2:$B$10=$B11)*('冬被-S级品'!$E$1:$AW$1=CA$1)*('冬被-S级品'!$E$2:$AW$10)),0)+IFERROR(SUMPRODUCT(('白止-S级品'!$A$2:$A$26=$B11)*('白止-S级品'!$D$1:$AV$1=CA$1)*('白止-S级品'!$D$2:$AV$26)),0)+IFERROR(SUMPRODUCT(('乐容-S级品'!$A$4:$A$32=$B11)*('乐容-S级品'!$L$3:$CA$3=CA$1)*('乐容-S级品'!$L$4:$CA$32)),0)</f>
      </c>
      <c r="CB11" s="280">
        <f>IFERROR(SUMPRODUCT(('控温被PRO-S级品'!$B$2:$B$10=$B11)*('控温被PRO-S级品'!$E$1:$BE$1=CB$1)*('控温被PRO-S级品'!$E$2:$BE$10)),0)+IFERROR(SUMPRODUCT(('冬被-S级品'!$B$2:$B$10=$B11)*('冬被-S级品'!$E$1:$AW$1=CB$1)*('冬被-S级品'!$E$2:$AW$10)),0)+IFERROR(SUMPRODUCT(('白止-S级品'!$A$2:$A$26=$B11)*('白止-S级品'!$D$1:$AV$1=CB$1)*('白止-S级品'!$D$2:$AV$26)),0)+IFERROR(SUMPRODUCT(('乐容-S级品'!$A$4:$A$32=$B11)*('乐容-S级品'!$L$3:$CA$3=CB$1)*('乐容-S级品'!$L$4:$CA$32)),0)</f>
      </c>
      <c r="CC11" s="280">
        <f>IFERROR(SUMPRODUCT(('控温被PRO-S级品'!$B$2:$B$10=$B11)*('控温被PRO-S级品'!$E$1:$BE$1=CC$1)*('控温被PRO-S级品'!$E$2:$BE$10)),0)+IFERROR(SUMPRODUCT(('冬被-S级品'!$B$2:$B$10=$B11)*('冬被-S级品'!$E$1:$AW$1=CC$1)*('冬被-S级品'!$E$2:$AW$10)),0)+IFERROR(SUMPRODUCT(('白止-S级品'!$A$2:$A$26=$B11)*('白止-S级品'!$D$1:$AV$1=CC$1)*('白止-S级品'!$D$2:$AV$26)),0)+IFERROR(SUMPRODUCT(('乐容-S级品'!$A$4:$A$32=$B11)*('乐容-S级品'!$L$3:$CA$3=CC$1)*('乐容-S级品'!$L$4:$CA$32)),0)</f>
      </c>
      <c r="CD11" s="280">
        <f>IFERROR(SUMPRODUCT(('控温被PRO-S级品'!$B$2:$B$10=$B11)*('控温被PRO-S级品'!$E$1:$BE$1=CD$1)*('控温被PRO-S级品'!$E$2:$BE$10)),0)+IFERROR(SUMPRODUCT(('冬被-S级品'!$B$2:$B$10=$B11)*('冬被-S级品'!$E$1:$AW$1=CD$1)*('冬被-S级品'!$E$2:$AW$10)),0)+IFERROR(SUMPRODUCT(('白止-S级品'!$A$2:$A$26=$B11)*('白止-S级品'!$D$1:$AV$1=CD$1)*('白止-S级品'!$D$2:$AV$26)),0)+IFERROR(SUMPRODUCT(('乐容-S级品'!$A$4:$A$32=$B11)*('乐容-S级品'!$L$3:$CA$3=CD$1)*('乐容-S级品'!$L$4:$CA$32)),0)</f>
      </c>
      <c r="CE11" s="280">
        <f>IFERROR(SUMPRODUCT(('控温被PRO-S级品'!$B$2:$B$10=$B11)*('控温被PRO-S级品'!$E$1:$BE$1=CE$1)*('控温被PRO-S级品'!$E$2:$BE$10)),0)+IFERROR(SUMPRODUCT(('冬被-S级品'!$B$2:$B$10=$B11)*('冬被-S级品'!$E$1:$AW$1=CE$1)*('冬被-S级品'!$E$2:$AW$10)),0)+IFERROR(SUMPRODUCT(('白止-S级品'!$A$2:$A$26=$B11)*('白止-S级品'!$D$1:$AV$1=CE$1)*('白止-S级品'!$D$2:$AV$26)),0)+IFERROR(SUMPRODUCT(('乐容-S级品'!$A$4:$A$32=$B11)*('乐容-S级品'!$L$3:$CA$3=CE$1)*('乐容-S级品'!$L$4:$CA$32)),0)</f>
      </c>
      <c r="CF11" s="280">
        <f>IFERROR(SUMPRODUCT(('控温被PRO-S级品'!$B$2:$B$10=$B11)*('控温被PRO-S级品'!$E$1:$BE$1=CF$1)*('控温被PRO-S级品'!$E$2:$BE$10)),0)+IFERROR(SUMPRODUCT(('冬被-S级品'!$B$2:$B$10=$B11)*('冬被-S级品'!$E$1:$AW$1=CF$1)*('冬被-S级品'!$E$2:$AW$10)),0)+IFERROR(SUMPRODUCT(('白止-S级品'!$A$2:$A$26=$B11)*('白止-S级品'!$D$1:$AV$1=CF$1)*('白止-S级品'!$D$2:$AV$26)),0)+IFERROR(SUMPRODUCT(('乐容-S级品'!$A$4:$A$32=$B11)*('乐容-S级品'!$L$3:$CA$3=CF$1)*('乐容-S级品'!$L$4:$CA$32)),0)</f>
      </c>
      <c r="CG11" s="280">
        <f>IFERROR(SUMPRODUCT(('控温被PRO-S级品'!$B$2:$B$10=$B11)*('控温被PRO-S级品'!$E$1:$BE$1=CG$1)*('控温被PRO-S级品'!$E$2:$BE$10)),0)+IFERROR(SUMPRODUCT(('冬被-S级品'!$B$2:$B$10=$B11)*('冬被-S级品'!$E$1:$AW$1=CG$1)*('冬被-S级品'!$E$2:$AW$10)),0)+IFERROR(SUMPRODUCT(('白止-S级品'!$A$2:$A$26=$B11)*('白止-S级品'!$D$1:$AV$1=CG$1)*('白止-S级品'!$D$2:$AV$26)),0)+IFERROR(SUMPRODUCT(('乐容-S级品'!$A$4:$A$32=$B11)*('乐容-S级品'!$L$3:$CA$3=CG$1)*('乐容-S级品'!$L$4:$CA$32)),0)</f>
      </c>
      <c r="CH11" s="280">
        <f>IFERROR(SUMPRODUCT(('控温被PRO-S级品'!$B$2:$B$10=$B11)*('控温被PRO-S级品'!$E$1:$BE$1=CH$1)*('控温被PRO-S级品'!$E$2:$BE$10)),0)+IFERROR(SUMPRODUCT(('冬被-S级品'!$B$2:$B$10=$B11)*('冬被-S级品'!$E$1:$AW$1=CH$1)*('冬被-S级品'!$E$2:$AW$10)),0)+IFERROR(SUMPRODUCT(('白止-S级品'!$A$2:$A$26=$B11)*('白止-S级品'!$D$1:$AV$1=CH$1)*('白止-S级品'!$D$2:$AV$26)),0)+IFERROR(SUMPRODUCT(('乐容-S级品'!$A$4:$A$32=$B11)*('乐容-S级品'!$L$3:$CA$3=CH$1)*('乐容-S级品'!$L$4:$CA$32)),0)</f>
      </c>
      <c r="CI11" s="280">
        <f>IFERROR(SUMPRODUCT(('控温被PRO-S级品'!$B$2:$B$10=$B11)*('控温被PRO-S级品'!$E$1:$BE$1=CI$1)*('控温被PRO-S级品'!$E$2:$BE$10)),0)+IFERROR(SUMPRODUCT(('冬被-S级品'!$B$2:$B$10=$B11)*('冬被-S级品'!$E$1:$AW$1=CI$1)*('冬被-S级品'!$E$2:$AW$10)),0)+IFERROR(SUMPRODUCT(('白止-S级品'!$A$2:$A$26=$B11)*('白止-S级品'!$D$1:$AV$1=CI$1)*('白止-S级品'!$D$2:$AV$26)),0)+IFERROR(SUMPRODUCT(('乐容-S级品'!$A$4:$A$32=$B11)*('乐容-S级品'!$L$3:$CA$3=CI$1)*('乐容-S级品'!$L$4:$CA$32)),0)</f>
      </c>
      <c r="CJ11" s="280">
        <f>IFERROR(SUMPRODUCT(('控温被PRO-S级品'!$B$2:$B$10=$B11)*('控温被PRO-S级品'!$E$1:$BE$1=CJ$1)*('控温被PRO-S级品'!$E$2:$BE$10)),0)+IFERROR(SUMPRODUCT(('冬被-S级品'!$B$2:$B$10=$B11)*('冬被-S级品'!$E$1:$AW$1=CJ$1)*('冬被-S级品'!$E$2:$AW$10)),0)+IFERROR(SUMPRODUCT(('白止-S级品'!$A$2:$A$26=$B11)*('白止-S级品'!$D$1:$AV$1=CJ$1)*('白止-S级品'!$D$2:$AV$26)),0)+IFERROR(SUMPRODUCT(('乐容-S级品'!$A$4:$A$32=$B11)*('乐容-S级品'!$L$3:$CA$3=CJ$1)*('乐容-S级品'!$L$4:$CA$32)),0)</f>
      </c>
      <c r="CK11" s="280">
        <f>IFERROR(SUMPRODUCT(('控温被PRO-S级品'!$B$2:$B$10=$B11)*('控温被PRO-S级品'!$E$1:$BE$1=CK$1)*('控温被PRO-S级品'!$E$2:$BE$10)),0)+IFERROR(SUMPRODUCT(('冬被-S级品'!$B$2:$B$10=$B11)*('冬被-S级品'!$E$1:$AW$1=CK$1)*('冬被-S级品'!$E$2:$AW$10)),0)+IFERROR(SUMPRODUCT(('白止-S级品'!$A$2:$A$26=$B11)*('白止-S级品'!$D$1:$AV$1=CK$1)*('白止-S级品'!$D$2:$AV$26)),0)+IFERROR(SUMPRODUCT(('乐容-S级品'!$A$4:$A$32=$B11)*('乐容-S级品'!$L$3:$CA$3=CK$1)*('乐容-S级品'!$L$4:$CA$32)),0)</f>
      </c>
      <c r="CL11" s="280">
        <f>IFERROR(SUMPRODUCT(('控温被PRO-S级品'!$B$2:$B$10=$B11)*('控温被PRO-S级品'!$E$1:$BE$1=CL$1)*('控温被PRO-S级品'!$E$2:$BE$10)),0)+IFERROR(SUMPRODUCT(('冬被-S级品'!$B$2:$B$10=$B11)*('冬被-S级品'!$E$1:$AW$1=CL$1)*('冬被-S级品'!$E$2:$AW$10)),0)+IFERROR(SUMPRODUCT(('白止-S级品'!$A$2:$A$26=$B11)*('白止-S级品'!$D$1:$AV$1=CL$1)*('白止-S级品'!$D$2:$AV$26)),0)+IFERROR(SUMPRODUCT(('乐容-S级品'!$A$4:$A$32=$B11)*('乐容-S级品'!$L$3:$CA$3=CL$1)*('乐容-S级品'!$L$4:$CA$32)),0)</f>
      </c>
      <c r="CM11" s="280">
        <f>IFERROR(SUMPRODUCT(('控温被PRO-S级品'!$B$2:$B$10=$B11)*('控温被PRO-S级品'!$E$1:$BE$1=CM$1)*('控温被PRO-S级品'!$E$2:$BE$10)),0)+IFERROR(SUMPRODUCT(('冬被-S级品'!$B$2:$B$10=$B11)*('冬被-S级品'!$E$1:$AW$1=CM$1)*('冬被-S级品'!$E$2:$AW$10)),0)+IFERROR(SUMPRODUCT(('白止-S级品'!$A$2:$A$26=$B11)*('白止-S级品'!$D$1:$AV$1=CM$1)*('白止-S级品'!$D$2:$AV$26)),0)+IFERROR(SUMPRODUCT(('乐容-S级品'!$A$4:$A$32=$B11)*('乐容-S级品'!$L$3:$CA$3=CM$1)*('乐容-S级品'!$L$4:$CA$32)),0)</f>
      </c>
      <c r="CN11" s="280">
        <f>IFERROR(SUMPRODUCT(('控温被PRO-S级品'!$B$2:$B$10=$B11)*('控温被PRO-S级品'!$E$1:$BE$1=CN$1)*('控温被PRO-S级品'!$E$2:$BE$10)),0)+IFERROR(SUMPRODUCT(('冬被-S级品'!$B$2:$B$10=$B11)*('冬被-S级品'!$E$1:$AW$1=CN$1)*('冬被-S级品'!$E$2:$AW$10)),0)+IFERROR(SUMPRODUCT(('白止-S级品'!$A$2:$A$26=$B11)*('白止-S级品'!$D$1:$AV$1=CN$1)*('白止-S级品'!$D$2:$AV$26)),0)+IFERROR(SUMPRODUCT(('乐容-S级品'!$A$4:$A$32=$B11)*('乐容-S级品'!$L$3:$CA$3=CN$1)*('乐容-S级品'!$L$4:$CA$32)),0)</f>
      </c>
      <c r="CO11" s="280">
        <f>IFERROR(SUMPRODUCT(('控温被PRO-S级品'!$B$2:$B$10=$B11)*('控温被PRO-S级品'!$E$1:$BE$1=CO$1)*('控温被PRO-S级品'!$E$2:$BE$10)),0)+IFERROR(SUMPRODUCT(('冬被-S级品'!$B$2:$B$10=$B11)*('冬被-S级品'!$E$1:$AW$1=CO$1)*('冬被-S级品'!$E$2:$AW$10)),0)+IFERROR(SUMPRODUCT(('白止-S级品'!$A$2:$A$26=$B11)*('白止-S级品'!$D$1:$AV$1=CO$1)*('白止-S级品'!$D$2:$AV$26)),0)+IFERROR(SUMPRODUCT(('乐容-S级品'!$A$4:$A$32=$B11)*('乐容-S级品'!$L$3:$CA$3=CO$1)*('乐容-S级品'!$L$4:$CA$32)),0)</f>
      </c>
      <c r="CP11" s="280">
        <f>IFERROR(SUMPRODUCT(('控温被PRO-S级品'!$B$2:$B$10=$B11)*('控温被PRO-S级品'!$E$1:$BE$1=CP$1)*('控温被PRO-S级品'!$E$2:$BE$10)),0)+IFERROR(SUMPRODUCT(('冬被-S级品'!$B$2:$B$10=$B11)*('冬被-S级品'!$E$1:$AW$1=CP$1)*('冬被-S级品'!$E$2:$AW$10)),0)+IFERROR(SUMPRODUCT(('白止-S级品'!$A$2:$A$26=$B11)*('白止-S级品'!$D$1:$AV$1=CP$1)*('白止-S级品'!$D$2:$AV$26)),0)+IFERROR(SUMPRODUCT(('乐容-S级品'!$A$4:$A$32=$B11)*('乐容-S级品'!$L$3:$CA$3=CP$1)*('乐容-S级品'!$L$4:$CA$32)),0)</f>
      </c>
      <c r="CQ11" s="280">
        <f>IFERROR(SUMPRODUCT(('控温被PRO-S级品'!$B$2:$B$10=$B11)*('控温被PRO-S级品'!$E$1:$BE$1=CQ$1)*('控温被PRO-S级品'!$E$2:$BE$10)),0)+IFERROR(SUMPRODUCT(('冬被-S级品'!$B$2:$B$10=$B11)*('冬被-S级品'!$E$1:$AW$1=CQ$1)*('冬被-S级品'!$E$2:$AW$10)),0)+IFERROR(SUMPRODUCT(('白止-S级品'!$A$2:$A$26=$B11)*('白止-S级品'!$D$1:$AV$1=CQ$1)*('白止-S级品'!$D$2:$AV$26)),0)+IFERROR(SUMPRODUCT(('乐容-S级品'!$A$4:$A$32=$B11)*('乐容-S级品'!$L$3:$CA$3=CQ$1)*('乐容-S级品'!$L$4:$CA$32)),0)</f>
      </c>
      <c r="CR11" s="280">
        <f>IFERROR(SUMPRODUCT(('控温被PRO-S级品'!$B$2:$B$10=$B11)*('控温被PRO-S级品'!$E$1:$BE$1=CR$1)*('控温被PRO-S级品'!$E$2:$BE$10)),0)+IFERROR(SUMPRODUCT(('冬被-S级品'!$B$2:$B$10=$B11)*('冬被-S级品'!$E$1:$AW$1=CR$1)*('冬被-S级品'!$E$2:$AW$10)),0)+IFERROR(SUMPRODUCT(('白止-S级品'!$A$2:$A$26=$B11)*('白止-S级品'!$D$1:$AV$1=CR$1)*('白止-S级品'!$D$2:$AV$26)),0)+IFERROR(SUMPRODUCT(('乐容-S级品'!$A$4:$A$32=$B11)*('乐容-S级品'!$L$3:$CA$3=CR$1)*('乐容-S级品'!$L$4:$CA$32)),0)</f>
      </c>
      <c r="CS11" s="280">
        <f>IFERROR(SUMPRODUCT(('控温被PRO-S级品'!$B$2:$B$10=$B11)*('控温被PRO-S级品'!$E$1:$BE$1=CS$1)*('控温被PRO-S级品'!$E$2:$BE$10)),0)+IFERROR(SUMPRODUCT(('冬被-S级品'!$B$2:$B$10=$B11)*('冬被-S级品'!$E$1:$AW$1=CS$1)*('冬被-S级品'!$E$2:$AW$10)),0)+IFERROR(SUMPRODUCT(('白止-S级品'!$A$2:$A$26=$B11)*('白止-S级品'!$D$1:$AV$1=CS$1)*('白止-S级品'!$D$2:$AV$26)),0)+IFERROR(SUMPRODUCT(('乐容-S级品'!$A$4:$A$32=$B11)*('乐容-S级品'!$L$3:$CA$3=CS$1)*('乐容-S级品'!$L$4:$CA$32)),0)</f>
      </c>
      <c r="CT11" s="280">
        <f>IFERROR(SUMPRODUCT(('控温被PRO-S级品'!$B$2:$B$10=$B11)*('控温被PRO-S级品'!$E$1:$BE$1=CT$1)*('控温被PRO-S级品'!$E$2:$BE$10)),0)+IFERROR(SUMPRODUCT(('冬被-S级品'!$B$2:$B$10=$B11)*('冬被-S级品'!$E$1:$AW$1=CT$1)*('冬被-S级品'!$E$2:$AW$10)),0)+IFERROR(SUMPRODUCT(('白止-S级品'!$A$2:$A$26=$B11)*('白止-S级品'!$D$1:$AV$1=CT$1)*('白止-S级品'!$D$2:$AV$26)),0)+IFERROR(SUMPRODUCT(('乐容-S级品'!$A$4:$A$32=$B11)*('乐容-S级品'!$L$3:$CA$3=CT$1)*('乐容-S级品'!$L$4:$CA$32)),0)</f>
      </c>
      <c r="CU11" s="280">
        <f>IFERROR(SUMPRODUCT(('控温被PRO-S级品'!$B$2:$B$10=$B11)*('控温被PRO-S级品'!$E$1:$BE$1=CU$1)*('控温被PRO-S级品'!$E$2:$BE$10)),0)+IFERROR(SUMPRODUCT(('冬被-S级品'!$B$2:$B$10=$B11)*('冬被-S级品'!$E$1:$AW$1=CU$1)*('冬被-S级品'!$E$2:$AW$10)),0)+IFERROR(SUMPRODUCT(('白止-S级品'!$A$2:$A$26=$B11)*('白止-S级品'!$D$1:$AV$1=CU$1)*('白止-S级品'!$D$2:$AV$26)),0)+IFERROR(SUMPRODUCT(('乐容-S级品'!$A$4:$A$32=$B11)*('乐容-S级品'!$L$3:$CA$3=CU$1)*('乐容-S级品'!$L$4:$CA$32)),0)</f>
      </c>
      <c r="CV11" s="280">
        <f>IFERROR(SUMPRODUCT(('控温被PRO-S级品'!$B$2:$B$10=$B11)*('控温被PRO-S级品'!$E$1:$BE$1=CV$1)*('控温被PRO-S级品'!$E$2:$BE$10)),0)+IFERROR(SUMPRODUCT(('冬被-S级品'!$B$2:$B$10=$B11)*('冬被-S级品'!$E$1:$AW$1=CV$1)*('冬被-S级品'!$E$2:$AW$10)),0)+IFERROR(SUMPRODUCT(('白止-S级品'!$A$2:$A$26=$B11)*('白止-S级品'!$D$1:$AV$1=CV$1)*('白止-S级品'!$D$2:$AV$26)),0)+IFERROR(SUMPRODUCT(('乐容-S级品'!$A$4:$A$32=$B11)*('乐容-S级品'!$L$3:$CA$3=CV$1)*('乐容-S级品'!$L$4:$CA$32)),0)</f>
      </c>
      <c r="CW11" s="280">
        <f>IFERROR(SUMPRODUCT(('控温被PRO-S级品'!$B$2:$B$10=$B11)*('控温被PRO-S级品'!$E$1:$BE$1=CW$1)*('控温被PRO-S级品'!$E$2:$BE$10)),0)+IFERROR(SUMPRODUCT(('冬被-S级品'!$B$2:$B$10=$B11)*('冬被-S级品'!$E$1:$AW$1=CW$1)*('冬被-S级品'!$E$2:$AW$10)),0)+IFERROR(SUMPRODUCT(('白止-S级品'!$A$2:$A$26=$B11)*('白止-S级品'!$D$1:$AV$1=CW$1)*('白止-S级品'!$D$2:$AV$26)),0)+IFERROR(SUMPRODUCT(('乐容-S级品'!$A$4:$A$32=$B11)*('乐容-S级品'!$L$3:$CA$3=CW$1)*('乐容-S级品'!$L$4:$CA$32)),0)</f>
      </c>
      <c r="CX11" s="280">
        <f>IFERROR(SUMPRODUCT(('控温被PRO-S级品'!$B$2:$B$10=$B11)*('控温被PRO-S级品'!$E$1:$BE$1=CX$1)*('控温被PRO-S级品'!$E$2:$BE$10)),0)+IFERROR(SUMPRODUCT(('冬被-S级品'!$B$2:$B$10=$B11)*('冬被-S级品'!$E$1:$AW$1=CX$1)*('冬被-S级品'!$E$2:$AW$10)),0)+IFERROR(SUMPRODUCT(('白止-S级品'!$A$2:$A$26=$B11)*('白止-S级品'!$D$1:$AV$1=CX$1)*('白止-S级品'!$D$2:$AV$26)),0)+IFERROR(SUMPRODUCT(('乐容-S级品'!$A$4:$A$32=$B11)*('乐容-S级品'!$L$3:$CA$3=CX$1)*('乐容-S级品'!$L$4:$CA$32)),0)</f>
      </c>
      <c r="CY11" s="280">
        <f>IFERROR(SUMPRODUCT(('控温被PRO-S级品'!$B$2:$B$10=$B11)*('控温被PRO-S级品'!$E$1:$BE$1=CY$1)*('控温被PRO-S级品'!$E$2:$BE$10)),0)+IFERROR(SUMPRODUCT(('冬被-S级品'!$B$2:$B$10=$B11)*('冬被-S级品'!$E$1:$AW$1=CY$1)*('冬被-S级品'!$E$2:$AW$10)),0)+IFERROR(SUMPRODUCT(('白止-S级品'!$A$2:$A$26=$B11)*('白止-S级品'!$D$1:$AV$1=CY$1)*('白止-S级品'!$D$2:$AV$26)),0)+IFERROR(SUMPRODUCT(('乐容-S级品'!$A$4:$A$32=$B11)*('乐容-S级品'!$L$3:$CA$3=CY$1)*('乐容-S级品'!$L$4:$CA$32)),0)</f>
      </c>
      <c r="CZ11" s="280">
        <f>IFERROR(SUMPRODUCT(('控温被PRO-S级品'!$B$2:$B$10=$B11)*('控温被PRO-S级品'!$E$1:$BE$1=CZ$1)*('控温被PRO-S级品'!$E$2:$BE$10)),0)+IFERROR(SUMPRODUCT(('冬被-S级品'!$B$2:$B$10=$B11)*('冬被-S级品'!$E$1:$AW$1=CZ$1)*('冬被-S级品'!$E$2:$AW$10)),0)+IFERROR(SUMPRODUCT(('白止-S级品'!$A$2:$A$26=$B11)*('白止-S级品'!$D$1:$AV$1=CZ$1)*('白止-S级品'!$D$2:$AV$26)),0)+IFERROR(SUMPRODUCT(('乐容-S级品'!$A$4:$A$32=$B11)*('乐容-S级品'!$L$3:$CA$3=CZ$1)*('乐容-S级品'!$L$4:$CA$32)),0)</f>
      </c>
      <c r="DA11" s="280">
        <f>IFERROR(SUMPRODUCT(('控温被PRO-S级品'!$B$2:$B$10=$B11)*('控温被PRO-S级品'!$E$1:$BE$1=DA$1)*('控温被PRO-S级品'!$E$2:$BE$10)),0)+IFERROR(SUMPRODUCT(('冬被-S级品'!$B$2:$B$10=$B11)*('冬被-S级品'!$E$1:$AW$1=DA$1)*('冬被-S级品'!$E$2:$AW$10)),0)+IFERROR(SUMPRODUCT(('白止-S级品'!$A$2:$A$26=$B11)*('白止-S级品'!$D$1:$AV$1=DA$1)*('白止-S级品'!$D$2:$AV$26)),0)+IFERROR(SUMPRODUCT(('乐容-S级品'!$A$4:$A$32=$B11)*('乐容-S级品'!$L$3:$CA$3=DA$1)*('乐容-S级品'!$L$4:$CA$32)),0)</f>
      </c>
      <c r="DB11" s="280">
        <f>IFERROR(SUMPRODUCT(('控温被PRO-S级品'!$B$2:$B$10=$B11)*('控温被PRO-S级品'!$E$1:$BE$1=DB$1)*('控温被PRO-S级品'!$E$2:$BE$10)),0)+IFERROR(SUMPRODUCT(('冬被-S级品'!$B$2:$B$10=$B11)*('冬被-S级品'!$E$1:$AW$1=DB$1)*('冬被-S级品'!$E$2:$AW$10)),0)+IFERROR(SUMPRODUCT(('白止-S级品'!$A$2:$A$26=$B11)*('白止-S级品'!$D$1:$AV$1=DB$1)*('白止-S级品'!$D$2:$AV$26)),0)+IFERROR(SUMPRODUCT(('乐容-S级品'!$A$4:$A$32=$B11)*('乐容-S级品'!$L$3:$CA$3=DB$1)*('乐容-S级品'!$L$4:$CA$32)),0)</f>
      </c>
      <c r="DC11" s="280">
        <f>IFERROR(SUMPRODUCT(('控温被PRO-S级品'!$B$2:$B$10=$B11)*('控温被PRO-S级品'!$E$1:$BE$1=DC$1)*('控温被PRO-S级品'!$E$2:$BE$10)),0)+IFERROR(SUMPRODUCT(('冬被-S级品'!$B$2:$B$10=$B11)*('冬被-S级品'!$E$1:$AW$1=DC$1)*('冬被-S级品'!$E$2:$AW$10)),0)+IFERROR(SUMPRODUCT(('白止-S级品'!$A$2:$A$26=$B11)*('白止-S级品'!$D$1:$AV$1=DC$1)*('白止-S级品'!$D$2:$AV$26)),0)+IFERROR(SUMPRODUCT(('乐容-S级品'!$A$4:$A$32=$B11)*('乐容-S级品'!$L$3:$CA$3=DC$1)*('乐容-S级品'!$L$4:$CA$32)),0)</f>
      </c>
      <c r="DD11" s="280">
        <f>IFERROR(SUMPRODUCT(('控温被PRO-S级品'!$B$2:$B$10=$B11)*('控温被PRO-S级品'!$E$1:$BE$1=DD$1)*('控温被PRO-S级品'!$E$2:$BE$10)),0)+IFERROR(SUMPRODUCT(('冬被-S级品'!$B$2:$B$10=$B11)*('冬被-S级品'!$E$1:$AW$1=DD$1)*('冬被-S级品'!$E$2:$AW$10)),0)+IFERROR(SUMPRODUCT(('白止-S级品'!$A$2:$A$26=$B11)*('白止-S级品'!$D$1:$AV$1=DD$1)*('白止-S级品'!$D$2:$AV$26)),0)+IFERROR(SUMPRODUCT(('乐容-S级品'!$A$4:$A$32=$B11)*('乐容-S级品'!$L$3:$CA$3=DD$1)*('乐容-S级品'!$L$4:$CA$32)),0)</f>
      </c>
      <c r="DE11" s="280">
        <f>IFERROR(SUMPRODUCT(('控温被PRO-S级品'!$B$2:$B$10=$B11)*('控温被PRO-S级品'!$E$1:$BE$1=DE$1)*('控温被PRO-S级品'!$E$2:$BE$10)),0)+IFERROR(SUMPRODUCT(('冬被-S级品'!$B$2:$B$10=$B11)*('冬被-S级品'!$E$1:$AW$1=DE$1)*('冬被-S级品'!$E$2:$AW$10)),0)+IFERROR(SUMPRODUCT(('白止-S级品'!$A$2:$A$26=$B11)*('白止-S级品'!$D$1:$AV$1=DE$1)*('白止-S级品'!$D$2:$AV$26)),0)+IFERROR(SUMPRODUCT(('乐容-S级品'!$A$4:$A$32=$B11)*('乐容-S级品'!$L$3:$CA$3=DE$1)*('乐容-S级品'!$L$4:$CA$32)),0)</f>
      </c>
      <c r="DF11" s="280">
        <f>IFERROR(SUMPRODUCT(('控温被PRO-S级品'!$B$2:$B$10=$B11)*('控温被PRO-S级品'!$E$1:$BE$1=DF$1)*('控温被PRO-S级品'!$E$2:$BE$10)),0)+IFERROR(SUMPRODUCT(('冬被-S级品'!$B$2:$B$10=$B11)*('冬被-S级品'!$E$1:$AW$1=DF$1)*('冬被-S级品'!$E$2:$AW$10)),0)+IFERROR(SUMPRODUCT(('白止-S级品'!$A$2:$A$26=$B11)*('白止-S级品'!$D$1:$AV$1=DF$1)*('白止-S级品'!$D$2:$AV$26)),0)+IFERROR(SUMPRODUCT(('乐容-S级品'!$A$4:$A$32=$B11)*('乐容-S级品'!$L$3:$CA$3=DF$1)*('乐容-S级品'!$L$4:$CA$32)),0)</f>
      </c>
      <c r="DG11" s="280">
        <f>IFERROR(SUMPRODUCT(('控温被PRO-S级品'!$B$2:$B$10=$B11)*('控温被PRO-S级品'!$E$1:$BE$1=DG$1)*('控温被PRO-S级品'!$E$2:$BE$10)),0)+IFERROR(SUMPRODUCT(('冬被-S级品'!$B$2:$B$10=$B11)*('冬被-S级品'!$E$1:$AW$1=DG$1)*('冬被-S级品'!$E$2:$AW$10)),0)+IFERROR(SUMPRODUCT(('白止-S级品'!$A$2:$A$26=$B11)*('白止-S级品'!$D$1:$AV$1=DG$1)*('白止-S级品'!$D$2:$AV$26)),0)+IFERROR(SUMPRODUCT(('乐容-S级品'!$A$4:$A$32=$B11)*('乐容-S级品'!$L$3:$CA$3=DG$1)*('乐容-S级品'!$L$4:$CA$32)),0)</f>
      </c>
      <c r="DH11" s="280">
        <f>IFERROR(SUMPRODUCT(('控温被PRO-S级品'!$B$2:$B$10=$B11)*('控温被PRO-S级品'!$E$1:$BE$1=DH$1)*('控温被PRO-S级品'!$E$2:$BE$10)),0)+IFERROR(SUMPRODUCT(('冬被-S级品'!$B$2:$B$10=$B11)*('冬被-S级品'!$E$1:$AW$1=DH$1)*('冬被-S级品'!$E$2:$AW$10)),0)+IFERROR(SUMPRODUCT(('白止-S级品'!$A$2:$A$26=$B11)*('白止-S级品'!$D$1:$AV$1=DH$1)*('白止-S级品'!$D$2:$AV$26)),0)+IFERROR(SUMPRODUCT(('乐容-S级品'!$A$4:$A$32=$B11)*('乐容-S级品'!$L$3:$CA$3=DH$1)*('乐容-S级品'!$L$4:$CA$32)),0)</f>
      </c>
      <c r="DI11" s="280">
        <f>IFERROR(SUMPRODUCT(('控温被PRO-S级品'!$B$2:$B$10=$B11)*('控温被PRO-S级品'!$E$1:$BE$1=DI$1)*('控温被PRO-S级品'!$E$2:$BE$10)),0)+IFERROR(SUMPRODUCT(('冬被-S级品'!$B$2:$B$10=$B11)*('冬被-S级品'!$E$1:$AW$1=DI$1)*('冬被-S级品'!$E$2:$AW$10)),0)+IFERROR(SUMPRODUCT(('白止-S级品'!$A$2:$A$26=$B11)*('白止-S级品'!$D$1:$AV$1=DI$1)*('白止-S级品'!$D$2:$AV$26)),0)+IFERROR(SUMPRODUCT(('乐容-S级品'!$A$4:$A$32=$B11)*('乐容-S级品'!$L$3:$CA$3=DI$1)*('乐容-S级品'!$L$4:$CA$32)),0)</f>
      </c>
      <c r="DJ11" s="280">
        <f>IFERROR(SUMPRODUCT(('控温被PRO-S级品'!$B$2:$B$10=$B11)*('控温被PRO-S级品'!$E$1:$BE$1=DJ$1)*('控温被PRO-S级品'!$E$2:$BE$10)),0)+IFERROR(SUMPRODUCT(('冬被-S级品'!$B$2:$B$10=$B11)*('冬被-S级品'!$E$1:$AW$1=DJ$1)*('冬被-S级品'!$E$2:$AW$10)),0)+IFERROR(SUMPRODUCT(('白止-S级品'!$A$2:$A$26=$B11)*('白止-S级品'!$D$1:$AV$1=DJ$1)*('白止-S级品'!$D$2:$AV$26)),0)+IFERROR(SUMPRODUCT(('乐容-S级品'!$A$4:$A$32=$B11)*('乐容-S级品'!$L$3:$CA$3=DJ$1)*('乐容-S级品'!$L$4:$CA$32)),0)</f>
      </c>
      <c r="DK11" s="280"/>
      <c r="DL11" s="280"/>
      <c r="DM11" s="280"/>
      <c r="DN11" s="280"/>
      <c r="DO11" s="280"/>
      <c r="DP11" s="280"/>
      <c r="DQ11" s="280"/>
      <c r="DR11" s="280"/>
      <c r="DS11" s="280"/>
      <c r="DT11" s="280"/>
      <c r="DU11" s="280"/>
      <c r="DV11" s="280"/>
      <c r="DW11" s="280">
        <f>VLOOKUP(B11,'系统编码规格'!A:C,3,FALSE)</f>
      </c>
      <c r="DX11" s="280"/>
      <c r="DY11" s="280"/>
      <c r="DZ11" s="280"/>
      <c r="EA11" s="280"/>
      <c r="EB11" s="280"/>
      <c r="EC11" s="280"/>
      <c r="ED11" s="280"/>
      <c r="EE11" s="280"/>
      <c r="EF11" s="280"/>
      <c r="EG11" s="280"/>
      <c r="EH11" s="280"/>
      <c r="EI11" s="280"/>
      <c r="EJ11" s="280"/>
      <c r="EK11" s="280"/>
      <c r="EL11" s="280"/>
      <c r="EM11" s="280"/>
      <c r="EN11" s="280"/>
      <c r="EO11" s="280"/>
      <c r="EP11" s="280"/>
      <c r="EQ11" s="280"/>
      <c r="ER11" s="280"/>
      <c r="ES11" s="280"/>
      <c r="ET11" s="280"/>
      <c r="EU11" s="280"/>
      <c r="EV11" s="280"/>
      <c r="EW11" s="280"/>
      <c r="EX11" s="280"/>
      <c r="EY11" s="280"/>
      <c r="EZ11" s="280"/>
      <c r="FA11" s="280"/>
      <c r="FB11" s="280"/>
      <c r="FC11" s="280"/>
      <c r="FD11" s="280"/>
      <c r="FE11" s="280"/>
      <c r="FF11" s="280"/>
      <c r="FG11" s="280"/>
      <c r="FH11" s="280"/>
      <c r="FI11" s="280"/>
      <c r="FJ11" s="280"/>
      <c r="FK11" s="280"/>
      <c r="FL11" s="280"/>
      <c r="FM11" s="280"/>
      <c r="FN11" s="280"/>
      <c r="FO11" s="280"/>
      <c r="FP11" s="280"/>
      <c r="FQ11" s="280"/>
      <c r="FR11" s="280"/>
      <c r="FS11" s="280"/>
      <c r="FT11" s="280"/>
      <c r="FU11" s="280"/>
      <c r="FV11" s="280"/>
      <c r="FW11" s="280"/>
      <c r="FX11" s="280"/>
      <c r="FY11" s="280"/>
      <c r="FZ11" s="280"/>
      <c r="GA11" s="280"/>
      <c r="GB11" s="280"/>
      <c r="GC11" s="280"/>
      <c r="GD11" s="280"/>
      <c r="GE11" s="280"/>
      <c r="GF11" s="280"/>
      <c r="GG11" s="280"/>
      <c r="GH11" s="280"/>
      <c r="GI11" s="280"/>
      <c r="GJ11" s="280"/>
      <c r="GK11" s="280"/>
      <c r="GL11" s="280"/>
      <c r="GM11" s="280"/>
      <c r="GN11" s="280"/>
      <c r="GO11" s="280"/>
      <c r="GP11" s="280"/>
      <c r="GQ11" s="280"/>
      <c r="GR11" s="280"/>
      <c r="GS11" s="280"/>
      <c r="GT11" s="280"/>
      <c r="GU11" s="280"/>
      <c r="GV11" s="280"/>
    </row>
    <row r="12">
      <c r="A12" s="309" t="str">
        <v>白止</v>
      </c>
      <c r="B12" s="310" t="str">
        <v>0102000038-h</v>
      </c>
      <c r="C12" s="309" t="str">
        <v>星运鹅抗菌防螨复合鹅绒枕</v>
      </c>
      <c r="D12" s="309" t="str">
        <v>白色-高枕-48*74*cm</v>
      </c>
      <c r="E12">
        <f>SUM(F12:GX12)</f>
      </c>
      <c r="F12" s="280">
        <f>IFERROR(SUMPRODUCT(('控温被PRO-S级品'!$B$2:$B$10=$B12)*('控温被PRO-S级品'!$E$1:$BE$1=F$1)*('控温被PRO-S级品'!$E$2:$BE$10)),0)+IFERROR(SUMPRODUCT(('冬被-S级品'!$B$2:$B$10=$B12)*('冬被-S级品'!$E$1:$AW$1=F$1)*('冬被-S级品'!$E$2:$AW$10)),0)+IFERROR(SUMPRODUCT(('白止-S级品'!$A$2:$A$26=$B12)*('白止-S级品'!$D$1:$AV$1=F$1)*('白止-S级品'!$D$2:$AV$26)),0)+IFERROR(SUMPRODUCT(('乐容-S级品'!$A$4:$A$32=$B12)*('乐容-S级品'!$L$3:$CA$3=F$1)*('乐容-S级品'!$L$4:$CA$32)),0)</f>
      </c>
      <c r="G12" s="280">
        <f>IFERROR(SUMPRODUCT(('控温被PRO-S级品'!$B$2:$B$10=$B12)*('控温被PRO-S级品'!$E$1:$BE$1=G$1)*('控温被PRO-S级品'!$E$2:$BE$10)),0)+IFERROR(SUMPRODUCT(('冬被-S级品'!$B$2:$B$10=$B12)*('冬被-S级品'!$E$1:$AW$1=G$1)*('冬被-S级品'!$E$2:$AW$10)),0)+IFERROR(SUMPRODUCT(('白止-S级品'!$A$2:$A$26=$B12)*('白止-S级品'!$D$1:$AV$1=G$1)*('白止-S级品'!$D$2:$AV$26)),0)+IFERROR(SUMPRODUCT(('乐容-S级品'!$A$4:$A$32=$B12)*('乐容-S级品'!$L$3:$CA$3=G$1)*('乐容-S级品'!$L$4:$CA$32)),0)</f>
      </c>
      <c r="H12" s="280">
        <f>IFERROR(SUMPRODUCT(('控温被PRO-S级品'!$B$2:$B$10=$B12)*('控温被PRO-S级品'!$E$1:$BE$1=H$1)*('控温被PRO-S级品'!$E$2:$BE$10)),0)+IFERROR(SUMPRODUCT(('冬被-S级品'!$B$2:$B$10=$B12)*('冬被-S级品'!$E$1:$AW$1=H$1)*('冬被-S级品'!$E$2:$AW$10)),0)+IFERROR(SUMPRODUCT(('白止-S级品'!$A$2:$A$26=$B12)*('白止-S级品'!$D$1:$AV$1=H$1)*('白止-S级品'!$D$2:$AV$26)),0)+IFERROR(SUMPRODUCT(('乐容-S级品'!$A$4:$A$32=$B12)*('乐容-S级品'!$L$3:$CA$3=H$1)*('乐容-S级品'!$L$4:$CA$32)),0)</f>
      </c>
      <c r="I12" s="280">
        <f>IFERROR(SUMPRODUCT(('控温被PRO-S级品'!$B$2:$B$10=$B12)*('控温被PRO-S级品'!$E$1:$BE$1=I$1)*('控温被PRO-S级品'!$E$2:$BE$10)),0)+IFERROR(SUMPRODUCT(('冬被-S级品'!$B$2:$B$10=$B12)*('冬被-S级品'!$E$1:$AW$1=I$1)*('冬被-S级品'!$E$2:$AW$10)),0)+IFERROR(SUMPRODUCT(('白止-S级品'!$A$2:$A$26=$B12)*('白止-S级品'!$D$1:$AV$1=I$1)*('白止-S级品'!$D$2:$AV$26)),0)+IFERROR(SUMPRODUCT(('乐容-S级品'!$A$4:$A$32=$B12)*('乐容-S级品'!$L$3:$CA$3=I$1)*('乐容-S级品'!$L$4:$CA$32)),0)</f>
      </c>
      <c r="J12" s="280">
        <f>IFERROR(SUMPRODUCT(('控温被PRO-S级品'!$B$2:$B$10=$B12)*('控温被PRO-S级品'!$E$1:$BE$1=J$1)*('控温被PRO-S级品'!$E$2:$BE$10)),0)+IFERROR(SUMPRODUCT(('冬被-S级品'!$B$2:$B$10=$B12)*('冬被-S级品'!$E$1:$AW$1=J$1)*('冬被-S级品'!$E$2:$AW$10)),0)+IFERROR(SUMPRODUCT(('白止-S级品'!$A$2:$A$26=$B12)*('白止-S级品'!$D$1:$AV$1=J$1)*('白止-S级品'!$D$2:$AV$26)),0)+IFERROR(SUMPRODUCT(('乐容-S级品'!$A$4:$A$32=$B12)*('乐容-S级品'!$L$3:$CA$3=J$1)*('乐容-S级品'!$L$4:$CA$32)),0)</f>
      </c>
      <c r="K12" s="280">
        <f>IFERROR(SUMPRODUCT(('控温被PRO-S级品'!$B$2:$B$10=$B12)*('控温被PRO-S级品'!$E$1:$BE$1=K$1)*('控温被PRO-S级品'!$E$2:$BE$10)),0)+IFERROR(SUMPRODUCT(('冬被-S级品'!$B$2:$B$10=$B12)*('冬被-S级品'!$E$1:$AW$1=K$1)*('冬被-S级品'!$E$2:$AW$10)),0)+IFERROR(SUMPRODUCT(('白止-S级品'!$A$2:$A$26=$B12)*('白止-S级品'!$D$1:$AV$1=K$1)*('白止-S级品'!$D$2:$AV$26)),0)+IFERROR(SUMPRODUCT(('乐容-S级品'!$A$4:$A$32=$B12)*('乐容-S级品'!$L$3:$CA$3=K$1)*('乐容-S级品'!$L$4:$CA$32)),0)</f>
      </c>
      <c r="L12" s="280">
        <f>IFERROR(SUMPRODUCT(('控温被PRO-S级品'!$B$2:$B$10=$B12)*('控温被PRO-S级品'!$E$1:$BE$1=L$1)*('控温被PRO-S级品'!$E$2:$BE$10)),0)+IFERROR(SUMPRODUCT(('冬被-S级品'!$B$2:$B$10=$B12)*('冬被-S级品'!$E$1:$AW$1=L$1)*('冬被-S级品'!$E$2:$AW$10)),0)+IFERROR(SUMPRODUCT(('白止-S级品'!$A$2:$A$26=$B12)*('白止-S级品'!$D$1:$AV$1=L$1)*('白止-S级品'!$D$2:$AV$26)),0)+IFERROR(SUMPRODUCT(('乐容-S级品'!$A$4:$A$32=$B12)*('乐容-S级品'!$L$3:$CA$3=L$1)*('乐容-S级品'!$L$4:$CA$32)),0)</f>
      </c>
      <c r="M12" s="280">
        <f>IFERROR(SUMPRODUCT(('控温被PRO-S级品'!$B$2:$B$10=$B12)*('控温被PRO-S级品'!$E$1:$BE$1=M$1)*('控温被PRO-S级品'!$E$2:$BE$10)),0)+IFERROR(SUMPRODUCT(('冬被-S级品'!$B$2:$B$10=$B12)*('冬被-S级品'!$E$1:$AW$1=M$1)*('冬被-S级品'!$E$2:$AW$10)),0)+IFERROR(SUMPRODUCT(('白止-S级品'!$A$2:$A$26=$B12)*('白止-S级品'!$D$1:$AV$1=M$1)*('白止-S级品'!$D$2:$AV$26)),0)+IFERROR(SUMPRODUCT(('乐容-S级品'!$A$4:$A$32=$B12)*('乐容-S级品'!$L$3:$CA$3=M$1)*('乐容-S级品'!$L$4:$CA$32)),0)</f>
      </c>
      <c r="N12" s="280">
        <f>IFERROR(SUMPRODUCT(('控温被PRO-S级品'!$B$2:$B$10=$B12)*('控温被PRO-S级品'!$E$1:$BE$1=N$1)*('控温被PRO-S级品'!$E$2:$BE$10)),0)+IFERROR(SUMPRODUCT(('冬被-S级品'!$B$2:$B$10=$B12)*('冬被-S级品'!$E$1:$AW$1=N$1)*('冬被-S级品'!$E$2:$AW$10)),0)+IFERROR(SUMPRODUCT(('白止-S级品'!$A$2:$A$26=$B12)*('白止-S级品'!$D$1:$AV$1=N$1)*('白止-S级品'!$D$2:$AV$26)),0)+IFERROR(SUMPRODUCT(('乐容-S级品'!$A$4:$A$32=$B12)*('乐容-S级品'!$L$3:$CA$3=N$1)*('乐容-S级品'!$L$4:$CA$32)),0)</f>
      </c>
      <c r="O12" s="280">
        <f>IFERROR(SUMPRODUCT(('控温被PRO-S级品'!$B$2:$B$10=$B12)*('控温被PRO-S级品'!$E$1:$BE$1=O$1)*('控温被PRO-S级品'!$E$2:$BE$10)),0)+IFERROR(SUMPRODUCT(('冬被-S级品'!$B$2:$B$10=$B12)*('冬被-S级品'!$E$1:$AW$1=O$1)*('冬被-S级品'!$E$2:$AW$10)),0)+IFERROR(SUMPRODUCT(('白止-S级品'!$A$2:$A$26=$B12)*('白止-S级品'!$D$1:$AV$1=O$1)*('白止-S级品'!$D$2:$AV$26)),0)+IFERROR(SUMPRODUCT(('乐容-S级品'!$A$4:$A$32=$B12)*('乐容-S级品'!$L$3:$CA$3=O$1)*('乐容-S级品'!$L$4:$CA$32)),0)</f>
      </c>
      <c r="P12" s="280">
        <f>IFERROR(SUMPRODUCT(('控温被PRO-S级品'!$B$2:$B$10=$B12)*('控温被PRO-S级品'!$E$1:$BE$1=P$1)*('控温被PRO-S级品'!$E$2:$BE$10)),0)+IFERROR(SUMPRODUCT(('冬被-S级品'!$B$2:$B$10=$B12)*('冬被-S级品'!$E$1:$AW$1=P$1)*('冬被-S级品'!$E$2:$AW$10)),0)+IFERROR(SUMPRODUCT(('白止-S级品'!$A$2:$A$26=$B12)*('白止-S级品'!$D$1:$AV$1=P$1)*('白止-S级品'!$D$2:$AV$26)),0)+IFERROR(SUMPRODUCT(('乐容-S级品'!$A$4:$A$32=$B12)*('乐容-S级品'!$L$3:$CA$3=P$1)*('乐容-S级品'!$L$4:$CA$32)),0)</f>
      </c>
      <c r="Q12" s="280">
        <f>IFERROR(SUMPRODUCT(('控温被PRO-S级品'!$B$2:$B$10=$B12)*('控温被PRO-S级品'!$E$1:$BE$1=Q$1)*('控温被PRO-S级品'!$E$2:$BE$10)),0)+IFERROR(SUMPRODUCT(('冬被-S级品'!$B$2:$B$10=$B12)*('冬被-S级品'!$E$1:$AW$1=Q$1)*('冬被-S级品'!$E$2:$AW$10)),0)+IFERROR(SUMPRODUCT(('白止-S级品'!$A$2:$A$26=$B12)*('白止-S级品'!$D$1:$AV$1=Q$1)*('白止-S级品'!$D$2:$AV$26)),0)+IFERROR(SUMPRODUCT(('乐容-S级品'!$A$4:$A$32=$B12)*('乐容-S级品'!$L$3:$CA$3=Q$1)*('乐容-S级品'!$L$4:$CA$32)),0)</f>
      </c>
      <c r="R12" s="280">
        <f>IFERROR(SUMPRODUCT(('控温被PRO-S级品'!$B$2:$B$10=$B12)*('控温被PRO-S级品'!$E$1:$BE$1=R$1)*('控温被PRO-S级品'!$E$2:$BE$10)),0)+IFERROR(SUMPRODUCT(('冬被-S级品'!$B$2:$B$10=$B12)*('冬被-S级品'!$E$1:$AW$1=R$1)*('冬被-S级品'!$E$2:$AW$10)),0)+IFERROR(SUMPRODUCT(('白止-S级品'!$A$2:$A$26=$B12)*('白止-S级品'!$D$1:$AV$1=R$1)*('白止-S级品'!$D$2:$AV$26)),0)+IFERROR(SUMPRODUCT(('乐容-S级品'!$A$4:$A$32=$B12)*('乐容-S级品'!$L$3:$CA$3=R$1)*('乐容-S级品'!$L$4:$CA$32)),0)</f>
      </c>
      <c r="S12" s="280">
        <f>IFERROR(SUMPRODUCT(('控温被PRO-S级品'!$B$2:$B$10=$B12)*('控温被PRO-S级品'!$E$1:$BE$1=S$1)*('控温被PRO-S级品'!$E$2:$BE$10)),0)+IFERROR(SUMPRODUCT(('冬被-S级品'!$B$2:$B$10=$B12)*('冬被-S级品'!$E$1:$AW$1=S$1)*('冬被-S级品'!$E$2:$AW$10)),0)+IFERROR(SUMPRODUCT(('白止-S级品'!$A$2:$A$26=$B12)*('白止-S级品'!$D$1:$AV$1=S$1)*('白止-S级品'!$D$2:$AV$26)),0)+IFERROR(SUMPRODUCT(('乐容-S级品'!$A$4:$A$32=$B12)*('乐容-S级品'!$L$3:$CA$3=S$1)*('乐容-S级品'!$L$4:$CA$32)),0)</f>
      </c>
      <c r="T12" s="280">
        <f>IFERROR(SUMPRODUCT(('控温被PRO-S级品'!$B$2:$B$10=$B12)*('控温被PRO-S级品'!$E$1:$BE$1=T$1)*('控温被PRO-S级品'!$E$2:$BE$10)),0)+IFERROR(SUMPRODUCT(('冬被-S级品'!$B$2:$B$10=$B12)*('冬被-S级品'!$E$1:$AW$1=T$1)*('冬被-S级品'!$E$2:$AW$10)),0)+IFERROR(SUMPRODUCT(('白止-S级品'!$A$2:$A$26=$B12)*('白止-S级品'!$D$1:$AV$1=T$1)*('白止-S级品'!$D$2:$AV$26)),0)+IFERROR(SUMPRODUCT(('乐容-S级品'!$A$4:$A$32=$B12)*('乐容-S级品'!$L$3:$CA$3=T$1)*('乐容-S级品'!$L$4:$CA$32)),0)</f>
      </c>
      <c r="U12" s="280">
        <f>IFERROR(SUMPRODUCT(('控温被PRO-S级品'!$B$2:$B$10=$B12)*('控温被PRO-S级品'!$E$1:$BE$1=U$1)*('控温被PRO-S级品'!$E$2:$BE$10)),0)+IFERROR(SUMPRODUCT(('冬被-S级品'!$B$2:$B$10=$B12)*('冬被-S级品'!$E$1:$AW$1=U$1)*('冬被-S级品'!$E$2:$AW$10)),0)+IFERROR(SUMPRODUCT(('白止-S级品'!$A$2:$A$26=$B12)*('白止-S级品'!$D$1:$AV$1=U$1)*('白止-S级品'!$D$2:$AV$26)),0)+IFERROR(SUMPRODUCT(('乐容-S级品'!$A$4:$A$32=$B12)*('乐容-S级品'!$L$3:$CA$3=U$1)*('乐容-S级品'!$L$4:$CA$32)),0)</f>
      </c>
      <c r="V12" s="280">
        <f>IFERROR(SUMPRODUCT(('控温被PRO-S级品'!$B$2:$B$10=$B12)*('控温被PRO-S级品'!$E$1:$BE$1=V$1)*('控温被PRO-S级品'!$E$2:$BE$10)),0)+IFERROR(SUMPRODUCT(('冬被-S级品'!$B$2:$B$10=$B12)*('冬被-S级品'!$E$1:$AW$1=V$1)*('冬被-S级品'!$E$2:$AW$10)),0)+IFERROR(SUMPRODUCT(('白止-S级品'!$A$2:$A$26=$B12)*('白止-S级品'!$D$1:$AV$1=V$1)*('白止-S级品'!$D$2:$AV$26)),0)+IFERROR(SUMPRODUCT(('乐容-S级品'!$A$4:$A$32=$B12)*('乐容-S级品'!$L$3:$CA$3=V$1)*('乐容-S级品'!$L$4:$CA$32)),0)</f>
      </c>
      <c r="W12" s="280">
        <f>IFERROR(SUMPRODUCT(('控温被PRO-S级品'!$B$2:$B$10=$B12)*('控温被PRO-S级品'!$E$1:$BE$1=W$1)*('控温被PRO-S级品'!$E$2:$BE$10)),0)+IFERROR(SUMPRODUCT(('冬被-S级品'!$B$2:$B$10=$B12)*('冬被-S级品'!$E$1:$AW$1=W$1)*('冬被-S级品'!$E$2:$AW$10)),0)+IFERROR(SUMPRODUCT(('白止-S级品'!$A$2:$A$26=$B12)*('白止-S级品'!$D$1:$AV$1=W$1)*('白止-S级品'!$D$2:$AV$26)),0)+IFERROR(SUMPRODUCT(('乐容-S级品'!$A$4:$A$32=$B12)*('乐容-S级品'!$L$3:$CA$3=W$1)*('乐容-S级品'!$L$4:$CA$32)),0)</f>
      </c>
      <c r="X12" s="280">
        <f>IFERROR(SUMPRODUCT(('控温被PRO-S级品'!$B$2:$B$10=$B12)*('控温被PRO-S级品'!$E$1:$BE$1=X$1)*('控温被PRO-S级品'!$E$2:$BE$10)),0)+IFERROR(SUMPRODUCT(('冬被-S级品'!$B$2:$B$10=$B12)*('冬被-S级品'!$E$1:$AW$1=X$1)*('冬被-S级品'!$E$2:$AW$10)),0)+IFERROR(SUMPRODUCT(('白止-S级品'!$A$2:$A$26=$B12)*('白止-S级品'!$D$1:$AV$1=X$1)*('白止-S级品'!$D$2:$AV$26)),0)+IFERROR(SUMPRODUCT(('乐容-S级品'!$A$4:$A$32=$B12)*('乐容-S级品'!$L$3:$CA$3=X$1)*('乐容-S级品'!$L$4:$CA$32)),0)</f>
      </c>
      <c r="Y12" s="280">
        <f>IFERROR(SUMPRODUCT(('控温被PRO-S级品'!$B$2:$B$10=$B12)*('控温被PRO-S级品'!$E$1:$BE$1=Y$1)*('控温被PRO-S级品'!$E$2:$BE$10)),0)+IFERROR(SUMPRODUCT(('冬被-S级品'!$B$2:$B$10=$B12)*('冬被-S级品'!$E$1:$AW$1=Y$1)*('冬被-S级品'!$E$2:$AW$10)),0)+IFERROR(SUMPRODUCT(('白止-S级品'!$A$2:$A$26=$B12)*('白止-S级品'!$D$1:$AV$1=Y$1)*('白止-S级品'!$D$2:$AV$26)),0)+IFERROR(SUMPRODUCT(('乐容-S级品'!$A$4:$A$32=$B12)*('乐容-S级品'!$L$3:$CA$3=Y$1)*('乐容-S级品'!$L$4:$CA$32)),0)</f>
      </c>
      <c r="Z12" s="280">
        <f>IFERROR(SUMPRODUCT(('控温被PRO-S级品'!$B$2:$B$10=$B12)*('控温被PRO-S级品'!$E$1:$BE$1=Z$1)*('控温被PRO-S级品'!$E$2:$BE$10)),0)+IFERROR(SUMPRODUCT(('冬被-S级品'!$B$2:$B$10=$B12)*('冬被-S级品'!$E$1:$AW$1=Z$1)*('冬被-S级品'!$E$2:$AW$10)),0)+IFERROR(SUMPRODUCT(('白止-S级品'!$A$2:$A$26=$B12)*('白止-S级品'!$D$1:$AV$1=Z$1)*('白止-S级品'!$D$2:$AV$26)),0)+IFERROR(SUMPRODUCT(('乐容-S级品'!$A$4:$A$32=$B12)*('乐容-S级品'!$L$3:$CA$3=Z$1)*('乐容-S级品'!$L$4:$CA$32)),0)</f>
      </c>
      <c r="AA12" s="280">
        <f>IFERROR(SUMPRODUCT(('控温被PRO-S级品'!$B$2:$B$10=$B12)*('控温被PRO-S级品'!$E$1:$BE$1=AA$1)*('控温被PRO-S级品'!$E$2:$BE$10)),0)+IFERROR(SUMPRODUCT(('冬被-S级品'!$B$2:$B$10=$B12)*('冬被-S级品'!$E$1:$AW$1=AA$1)*('冬被-S级品'!$E$2:$AW$10)),0)+IFERROR(SUMPRODUCT(('白止-S级品'!$A$2:$A$26=$B12)*('白止-S级品'!$D$1:$AV$1=AA$1)*('白止-S级品'!$D$2:$AV$26)),0)+IFERROR(SUMPRODUCT(('乐容-S级品'!$A$4:$A$32=$B12)*('乐容-S级品'!$L$3:$CA$3=AA$1)*('乐容-S级品'!$L$4:$CA$32)),0)</f>
      </c>
      <c r="AB12" s="280">
        <f>IFERROR(SUMPRODUCT(('控温被PRO-S级品'!$B$2:$B$10=$B12)*('控温被PRO-S级品'!$E$1:$BE$1=AB$1)*('控温被PRO-S级品'!$E$2:$BE$10)),0)+IFERROR(SUMPRODUCT(('冬被-S级品'!$B$2:$B$10=$B12)*('冬被-S级品'!$E$1:$AW$1=AB$1)*('冬被-S级品'!$E$2:$AW$10)),0)+IFERROR(SUMPRODUCT(('白止-S级品'!$A$2:$A$26=$B12)*('白止-S级品'!$D$1:$AV$1=AB$1)*('白止-S级品'!$D$2:$AV$26)),0)+IFERROR(SUMPRODUCT(('乐容-S级品'!$A$4:$A$32=$B12)*('乐容-S级品'!$L$3:$CA$3=AB$1)*('乐容-S级品'!$L$4:$CA$32)),0)</f>
      </c>
      <c r="AC12" s="280">
        <f>IFERROR(SUMPRODUCT(('控温被PRO-S级品'!$B$2:$B$10=$B12)*('控温被PRO-S级品'!$E$1:$BE$1=AC$1)*('控温被PRO-S级品'!$E$2:$BE$10)),0)+IFERROR(SUMPRODUCT(('冬被-S级品'!$B$2:$B$10=$B12)*('冬被-S级品'!$E$1:$AW$1=AC$1)*('冬被-S级品'!$E$2:$AW$10)),0)+IFERROR(SUMPRODUCT(('白止-S级品'!$A$2:$A$26=$B12)*('白止-S级品'!$D$1:$AV$1=AC$1)*('白止-S级品'!$D$2:$AV$26)),0)+IFERROR(SUMPRODUCT(('乐容-S级品'!$A$4:$A$32=$B12)*('乐容-S级品'!$L$3:$CA$3=AC$1)*('乐容-S级品'!$L$4:$CA$32)),0)</f>
      </c>
      <c r="AD12" s="280">
        <f>IFERROR(SUMPRODUCT(('控温被PRO-S级品'!$B$2:$B$10=$B12)*('控温被PRO-S级品'!$E$1:$BE$1=AD$1)*('控温被PRO-S级品'!$E$2:$BE$10)),0)+IFERROR(SUMPRODUCT(('冬被-S级品'!$B$2:$B$10=$B12)*('冬被-S级品'!$E$1:$AW$1=AD$1)*('冬被-S级品'!$E$2:$AW$10)),0)+IFERROR(SUMPRODUCT(('白止-S级品'!$A$2:$A$26=$B12)*('白止-S级品'!$D$1:$AV$1=AD$1)*('白止-S级品'!$D$2:$AV$26)),0)+IFERROR(SUMPRODUCT(('乐容-S级品'!$A$4:$A$32=$B12)*('乐容-S级品'!$L$3:$CA$3=AD$1)*('乐容-S级品'!$L$4:$CA$32)),0)</f>
      </c>
      <c r="AE12" s="280">
        <f>IFERROR(SUMPRODUCT(('控温被PRO-S级品'!$B$2:$B$10=$B12)*('控温被PRO-S级品'!$E$1:$BE$1=AE$1)*('控温被PRO-S级品'!$E$2:$BE$10)),0)+IFERROR(SUMPRODUCT(('冬被-S级品'!$B$2:$B$10=$B12)*('冬被-S级品'!$E$1:$AW$1=AE$1)*('冬被-S级品'!$E$2:$AW$10)),0)+IFERROR(SUMPRODUCT(('白止-S级品'!$A$2:$A$26=$B12)*('白止-S级品'!$D$1:$AV$1=AE$1)*('白止-S级品'!$D$2:$AV$26)),0)+IFERROR(SUMPRODUCT(('乐容-S级品'!$A$4:$A$32=$B12)*('乐容-S级品'!$L$3:$CA$3=AE$1)*('乐容-S级品'!$L$4:$CA$32)),0)</f>
      </c>
      <c r="AF12" s="280">
        <f>IFERROR(SUMPRODUCT(('控温被PRO-S级品'!$B$2:$B$10=$B12)*('控温被PRO-S级品'!$E$1:$BE$1=AF$1)*('控温被PRO-S级品'!$E$2:$BE$10)),0)+IFERROR(SUMPRODUCT(('冬被-S级品'!$B$2:$B$10=$B12)*('冬被-S级品'!$E$1:$AW$1=AF$1)*('冬被-S级品'!$E$2:$AW$10)),0)+IFERROR(SUMPRODUCT(('白止-S级品'!$A$2:$A$26=$B12)*('白止-S级品'!$D$1:$AV$1=AF$1)*('白止-S级品'!$D$2:$AV$26)),0)+IFERROR(SUMPRODUCT(('乐容-S级品'!$A$4:$A$32=$B12)*('乐容-S级品'!$L$3:$CA$3=AF$1)*('乐容-S级品'!$L$4:$CA$32)),0)</f>
      </c>
      <c r="AG12" s="280">
        <f>IFERROR(SUMPRODUCT(('控温被PRO-S级品'!$B$2:$B$10=$B12)*('控温被PRO-S级品'!$E$1:$BE$1=AG$1)*('控温被PRO-S级品'!$E$2:$BE$10)),0)+IFERROR(SUMPRODUCT(('冬被-S级品'!$B$2:$B$10=$B12)*('冬被-S级品'!$E$1:$AW$1=AG$1)*('冬被-S级品'!$E$2:$AW$10)),0)+IFERROR(SUMPRODUCT(('白止-S级品'!$A$2:$A$26=$B12)*('白止-S级品'!$D$1:$AV$1=AG$1)*('白止-S级品'!$D$2:$AV$26)),0)+IFERROR(SUMPRODUCT(('乐容-S级品'!$A$4:$A$32=$B12)*('乐容-S级品'!$L$3:$CA$3=AG$1)*('乐容-S级品'!$L$4:$CA$32)),0)</f>
      </c>
      <c r="AH12" s="280">
        <f>IFERROR(SUMPRODUCT(('控温被PRO-S级品'!$B$2:$B$10=$B12)*('控温被PRO-S级品'!$E$1:$BE$1=AH$1)*('控温被PRO-S级品'!$E$2:$BE$10)),0)+IFERROR(SUMPRODUCT(('冬被-S级品'!$B$2:$B$10=$B12)*('冬被-S级品'!$E$1:$AW$1=AH$1)*('冬被-S级品'!$E$2:$AW$10)),0)+IFERROR(SUMPRODUCT(('白止-S级品'!$A$2:$A$26=$B12)*('白止-S级品'!$D$1:$AV$1=AH$1)*('白止-S级品'!$D$2:$AV$26)),0)+IFERROR(SUMPRODUCT(('乐容-S级品'!$A$4:$A$32=$B12)*('乐容-S级品'!$L$3:$CA$3=AH$1)*('乐容-S级品'!$L$4:$CA$32)),0)</f>
      </c>
      <c r="AI12" s="280">
        <f>IFERROR(SUMPRODUCT(('控温被PRO-S级品'!$B$2:$B$10=$B12)*('控温被PRO-S级品'!$E$1:$BE$1=AI$1)*('控温被PRO-S级品'!$E$2:$BE$10)),0)+IFERROR(SUMPRODUCT(('冬被-S级品'!$B$2:$B$10=$B12)*('冬被-S级品'!$E$1:$AW$1=AI$1)*('冬被-S级品'!$E$2:$AW$10)),0)+IFERROR(SUMPRODUCT(('白止-S级品'!$A$2:$A$26=$B12)*('白止-S级品'!$D$1:$AV$1=AI$1)*('白止-S级品'!$D$2:$AV$26)),0)+IFERROR(SUMPRODUCT(('乐容-S级品'!$A$4:$A$32=$B12)*('乐容-S级品'!$L$3:$CA$3=AI$1)*('乐容-S级品'!$L$4:$CA$32)),0)</f>
      </c>
      <c r="AJ12" s="280">
        <f>IFERROR(SUMPRODUCT(('控温被PRO-S级品'!$B$2:$B$10=$B12)*('控温被PRO-S级品'!$E$1:$BE$1=AJ$1)*('控温被PRO-S级品'!$E$2:$BE$10)),0)+IFERROR(SUMPRODUCT(('冬被-S级品'!$B$2:$B$10=$B12)*('冬被-S级品'!$E$1:$AW$1=AJ$1)*('冬被-S级品'!$E$2:$AW$10)),0)+IFERROR(SUMPRODUCT(('白止-S级品'!$A$2:$A$26=$B12)*('白止-S级品'!$D$1:$AV$1=AJ$1)*('白止-S级品'!$D$2:$AV$26)),0)+IFERROR(SUMPRODUCT(('乐容-S级品'!$A$4:$A$32=$B12)*('乐容-S级品'!$L$3:$CA$3=AJ$1)*('乐容-S级品'!$L$4:$CA$32)),0)</f>
      </c>
      <c r="AK12" s="280">
        <f>IFERROR(SUMPRODUCT(('控温被PRO-S级品'!$B$2:$B$10=$B12)*('控温被PRO-S级品'!$E$1:$BE$1=AK$1)*('控温被PRO-S级品'!$E$2:$BE$10)),0)+IFERROR(SUMPRODUCT(('冬被-S级品'!$B$2:$B$10=$B12)*('冬被-S级品'!$E$1:$AW$1=AK$1)*('冬被-S级品'!$E$2:$AW$10)),0)+IFERROR(SUMPRODUCT(('白止-S级品'!$A$2:$A$26=$B12)*('白止-S级品'!$D$1:$AV$1=AK$1)*('白止-S级品'!$D$2:$AV$26)),0)+IFERROR(SUMPRODUCT(('乐容-S级品'!$A$4:$A$32=$B12)*('乐容-S级品'!$L$3:$CA$3=AK$1)*('乐容-S级品'!$L$4:$CA$32)),0)</f>
      </c>
      <c r="AL12" s="280">
        <f>IFERROR(SUMPRODUCT(('控温被PRO-S级品'!$B$2:$B$10=$B12)*('控温被PRO-S级品'!$E$1:$BE$1=AL$1)*('控温被PRO-S级品'!$E$2:$BE$10)),0)+IFERROR(SUMPRODUCT(('冬被-S级品'!$B$2:$B$10=$B12)*('冬被-S级品'!$E$1:$AW$1=AL$1)*('冬被-S级品'!$E$2:$AW$10)),0)+IFERROR(SUMPRODUCT(('白止-S级品'!$A$2:$A$26=$B12)*('白止-S级品'!$D$1:$AV$1=AL$1)*('白止-S级品'!$D$2:$AV$26)),0)+IFERROR(SUMPRODUCT(('乐容-S级品'!$A$4:$A$32=$B12)*('乐容-S级品'!$L$3:$CA$3=AL$1)*('乐容-S级品'!$L$4:$CA$32)),0)</f>
      </c>
      <c r="AM12" s="280">
        <f>IFERROR(SUMPRODUCT(('控温被PRO-S级品'!$B$2:$B$10=$B12)*('控温被PRO-S级品'!$E$1:$BE$1=AM$1)*('控温被PRO-S级品'!$E$2:$BE$10)),0)+IFERROR(SUMPRODUCT(('冬被-S级品'!$B$2:$B$10=$B12)*('冬被-S级品'!$E$1:$AW$1=AM$1)*('冬被-S级品'!$E$2:$AW$10)),0)+IFERROR(SUMPRODUCT(('白止-S级品'!$A$2:$A$26=$B12)*('白止-S级品'!$D$1:$AV$1=AM$1)*('白止-S级品'!$D$2:$AV$26)),0)+IFERROR(SUMPRODUCT(('乐容-S级品'!$A$4:$A$32=$B12)*('乐容-S级品'!$L$3:$CA$3=AM$1)*('乐容-S级品'!$L$4:$CA$32)),0)</f>
      </c>
      <c r="AN12" s="280">
        <f>IFERROR(SUMPRODUCT(('控温被PRO-S级品'!$B$2:$B$10=$B12)*('控温被PRO-S级品'!$E$1:$BE$1=AN$1)*('控温被PRO-S级品'!$E$2:$BE$10)),0)+IFERROR(SUMPRODUCT(('冬被-S级品'!$B$2:$B$10=$B12)*('冬被-S级品'!$E$1:$AW$1=AN$1)*('冬被-S级品'!$E$2:$AW$10)),0)+IFERROR(SUMPRODUCT(('白止-S级品'!$A$2:$A$26=$B12)*('白止-S级品'!$D$1:$AV$1=AN$1)*('白止-S级品'!$D$2:$AV$26)),0)+IFERROR(SUMPRODUCT(('乐容-S级品'!$A$4:$A$32=$B12)*('乐容-S级品'!$L$3:$CA$3=AN$1)*('乐容-S级品'!$L$4:$CA$32)),0)</f>
      </c>
      <c r="AO12" s="280">
        <f>IFERROR(SUMPRODUCT(('控温被PRO-S级品'!$B$2:$B$10=$B12)*('控温被PRO-S级品'!$E$1:$BE$1=AO$1)*('控温被PRO-S级品'!$E$2:$BE$10)),0)+IFERROR(SUMPRODUCT(('冬被-S级品'!$B$2:$B$10=$B12)*('冬被-S级品'!$E$1:$AW$1=AO$1)*('冬被-S级品'!$E$2:$AW$10)),0)+IFERROR(SUMPRODUCT(('白止-S级品'!$A$2:$A$26=$B12)*('白止-S级品'!$D$1:$AV$1=AO$1)*('白止-S级品'!$D$2:$AV$26)),0)+IFERROR(SUMPRODUCT(('乐容-S级品'!$A$4:$A$32=$B12)*('乐容-S级品'!$L$3:$CA$3=AO$1)*('乐容-S级品'!$L$4:$CA$32)),0)</f>
      </c>
      <c r="AP12" s="280">
        <f>IFERROR(SUMPRODUCT(('控温被PRO-S级品'!$B$2:$B$10=$B12)*('控温被PRO-S级品'!$E$1:$BE$1=AP$1)*('控温被PRO-S级品'!$E$2:$BE$10)),0)+IFERROR(SUMPRODUCT(('冬被-S级品'!$B$2:$B$10=$B12)*('冬被-S级品'!$E$1:$AW$1=AP$1)*('冬被-S级品'!$E$2:$AW$10)),0)+IFERROR(SUMPRODUCT(('白止-S级品'!$A$2:$A$26=$B12)*('白止-S级品'!$D$1:$AV$1=AP$1)*('白止-S级品'!$D$2:$AV$26)),0)+IFERROR(SUMPRODUCT(('乐容-S级品'!$A$4:$A$32=$B12)*('乐容-S级品'!$L$3:$CA$3=AP$1)*('乐容-S级品'!$L$4:$CA$32)),0)</f>
      </c>
      <c r="AQ12" s="280">
        <f>IFERROR(SUMPRODUCT(('控温被PRO-S级品'!$B$2:$B$10=$B12)*('控温被PRO-S级品'!$E$1:$BE$1=AQ$1)*('控温被PRO-S级品'!$E$2:$BE$10)),0)+IFERROR(SUMPRODUCT(('冬被-S级品'!$B$2:$B$10=$B12)*('冬被-S级品'!$E$1:$AW$1=AQ$1)*('冬被-S级品'!$E$2:$AW$10)),0)+IFERROR(SUMPRODUCT(('白止-S级品'!$A$2:$A$26=$B12)*('白止-S级品'!$D$1:$AV$1=AQ$1)*('白止-S级品'!$D$2:$AV$26)),0)+IFERROR(SUMPRODUCT(('乐容-S级品'!$A$4:$A$32=$B12)*('乐容-S级品'!$L$3:$CA$3=AQ$1)*('乐容-S级品'!$L$4:$CA$32)),0)</f>
      </c>
      <c r="AR12" s="280">
        <f>IFERROR(SUMPRODUCT(('控温被PRO-S级品'!$B$2:$B$10=$B12)*('控温被PRO-S级品'!$E$1:$BE$1=AR$1)*('控温被PRO-S级品'!$E$2:$BE$10)),0)+IFERROR(SUMPRODUCT(('冬被-S级品'!$B$2:$B$10=$B12)*('冬被-S级品'!$E$1:$AW$1=AR$1)*('冬被-S级品'!$E$2:$AW$10)),0)+IFERROR(SUMPRODUCT(('白止-S级品'!$A$2:$A$26=$B12)*('白止-S级品'!$D$1:$AV$1=AR$1)*('白止-S级品'!$D$2:$AV$26)),0)+IFERROR(SUMPRODUCT(('乐容-S级品'!$A$4:$A$32=$B12)*('乐容-S级品'!$L$3:$CA$3=AR$1)*('乐容-S级品'!$L$4:$CA$32)),0)</f>
      </c>
      <c r="AS12" s="280">
        <f>IFERROR(SUMPRODUCT(('控温被PRO-S级品'!$B$2:$B$10=$B12)*('控温被PRO-S级品'!$E$1:$BE$1=AS$1)*('控温被PRO-S级品'!$E$2:$BE$10)),0)+IFERROR(SUMPRODUCT(('冬被-S级品'!$B$2:$B$10=$B12)*('冬被-S级品'!$E$1:$AW$1=AS$1)*('冬被-S级品'!$E$2:$AW$10)),0)+IFERROR(SUMPRODUCT(('白止-S级品'!$A$2:$A$26=$B12)*('白止-S级品'!$D$1:$AV$1=AS$1)*('白止-S级品'!$D$2:$AV$26)),0)+IFERROR(SUMPRODUCT(('乐容-S级品'!$A$4:$A$32=$B12)*('乐容-S级品'!$L$3:$CA$3=AS$1)*('乐容-S级品'!$L$4:$CA$32)),0)</f>
      </c>
      <c r="AT12" s="280">
        <f>IFERROR(SUMPRODUCT(('控温被PRO-S级品'!$B$2:$B$10=$B12)*('控温被PRO-S级品'!$E$1:$BE$1=AT$1)*('控温被PRO-S级品'!$E$2:$BE$10)),0)+IFERROR(SUMPRODUCT(('冬被-S级品'!$B$2:$B$10=$B12)*('冬被-S级品'!$E$1:$AW$1=AT$1)*('冬被-S级品'!$E$2:$AW$10)),0)+IFERROR(SUMPRODUCT(('白止-S级品'!$A$2:$A$26=$B12)*('白止-S级品'!$D$1:$AV$1=AT$1)*('白止-S级品'!$D$2:$AV$26)),0)+IFERROR(SUMPRODUCT(('乐容-S级品'!$A$4:$A$32=$B12)*('乐容-S级品'!$L$3:$CA$3=AT$1)*('乐容-S级品'!$L$4:$CA$32)),0)</f>
      </c>
      <c r="AU12" s="280">
        <f>IFERROR(SUMPRODUCT(('控温被PRO-S级品'!$B$2:$B$10=$B12)*('控温被PRO-S级品'!$E$1:$BE$1=AU$1)*('控温被PRO-S级品'!$E$2:$BE$10)),0)+IFERROR(SUMPRODUCT(('冬被-S级品'!$B$2:$B$10=$B12)*('冬被-S级品'!$E$1:$AW$1=AU$1)*('冬被-S级品'!$E$2:$AW$10)),0)+IFERROR(SUMPRODUCT(('白止-S级品'!$A$2:$A$26=$B12)*('白止-S级品'!$D$1:$AV$1=AU$1)*('白止-S级品'!$D$2:$AV$26)),0)+IFERROR(SUMPRODUCT(('乐容-S级品'!$A$4:$A$32=$B12)*('乐容-S级品'!$L$3:$CA$3=AU$1)*('乐容-S级品'!$L$4:$CA$32)),0)</f>
      </c>
      <c r="AV12" s="280">
        <f>IFERROR(SUMPRODUCT(('控温被PRO-S级品'!$B$2:$B$10=$B12)*('控温被PRO-S级品'!$E$1:$BE$1=AV$1)*('控温被PRO-S级品'!$E$2:$BE$10)),0)+IFERROR(SUMPRODUCT(('冬被-S级品'!$B$2:$B$10=$B12)*('冬被-S级品'!$E$1:$AW$1=AV$1)*('冬被-S级品'!$E$2:$AW$10)),0)+IFERROR(SUMPRODUCT(('白止-S级品'!$A$2:$A$26=$B12)*('白止-S级品'!$D$1:$AV$1=AV$1)*('白止-S级品'!$D$2:$AV$26)),0)+IFERROR(SUMPRODUCT(('乐容-S级品'!$A$4:$A$32=$B12)*('乐容-S级品'!$L$3:$CA$3=AV$1)*('乐容-S级品'!$L$4:$CA$32)),0)</f>
      </c>
      <c r="AW12" s="280">
        <f>IFERROR(SUMPRODUCT(('控温被PRO-S级品'!$B$2:$B$10=$B12)*('控温被PRO-S级品'!$E$1:$BE$1=AW$1)*('控温被PRO-S级品'!$E$2:$BE$10)),0)+IFERROR(SUMPRODUCT(('冬被-S级品'!$B$2:$B$10=$B12)*('冬被-S级品'!$E$1:$AW$1=AW$1)*('冬被-S级品'!$E$2:$AW$10)),0)+IFERROR(SUMPRODUCT(('白止-S级品'!$A$2:$A$26=$B12)*('白止-S级品'!$D$1:$AV$1=AW$1)*('白止-S级品'!$D$2:$AV$26)),0)+IFERROR(SUMPRODUCT(('乐容-S级品'!$A$4:$A$32=$B12)*('乐容-S级品'!$L$3:$CA$3=AW$1)*('乐容-S级品'!$L$4:$CA$32)),0)</f>
      </c>
      <c r="AX12" s="280">
        <f>IFERROR(SUMPRODUCT(('控温被PRO-S级品'!$B$2:$B$10=$B12)*('控温被PRO-S级品'!$E$1:$BE$1=AX$1)*('控温被PRO-S级品'!$E$2:$BE$10)),0)+IFERROR(SUMPRODUCT(('冬被-S级品'!$B$2:$B$10=$B12)*('冬被-S级品'!$E$1:$AW$1=AX$1)*('冬被-S级品'!$E$2:$AW$10)),0)+IFERROR(SUMPRODUCT(('白止-S级品'!$A$2:$A$26=$B12)*('白止-S级品'!$D$1:$AV$1=AX$1)*('白止-S级品'!$D$2:$AV$26)),0)+IFERROR(SUMPRODUCT(('乐容-S级品'!$A$4:$A$32=$B12)*('乐容-S级品'!$L$3:$CA$3=AX$1)*('乐容-S级品'!$L$4:$CA$32)),0)</f>
      </c>
      <c r="AY12" s="280">
        <f>IFERROR(SUMPRODUCT(('控温被PRO-S级品'!$B$2:$B$10=$B12)*('控温被PRO-S级品'!$E$1:$BE$1=AY$1)*('控温被PRO-S级品'!$E$2:$BE$10)),0)+IFERROR(SUMPRODUCT(('冬被-S级品'!$B$2:$B$10=$B12)*('冬被-S级品'!$E$1:$AW$1=AY$1)*('冬被-S级品'!$E$2:$AW$10)),0)+IFERROR(SUMPRODUCT(('白止-S级品'!$A$2:$A$26=$B12)*('白止-S级品'!$D$1:$AV$1=AY$1)*('白止-S级品'!$D$2:$AV$26)),0)+IFERROR(SUMPRODUCT(('乐容-S级品'!$A$4:$A$32=$B12)*('乐容-S级品'!$L$3:$CA$3=AY$1)*('乐容-S级品'!$L$4:$CA$32)),0)</f>
      </c>
      <c r="AZ12" s="280">
        <f>IFERROR(SUMPRODUCT(('控温被PRO-S级品'!$B$2:$B$10=$B12)*('控温被PRO-S级品'!$E$1:$BE$1=AZ$1)*('控温被PRO-S级品'!$E$2:$BE$10)),0)+IFERROR(SUMPRODUCT(('冬被-S级品'!$B$2:$B$10=$B12)*('冬被-S级品'!$E$1:$AW$1=AZ$1)*('冬被-S级品'!$E$2:$AW$10)),0)+IFERROR(SUMPRODUCT(('白止-S级品'!$A$2:$A$26=$B12)*('白止-S级品'!$D$1:$AV$1=AZ$1)*('白止-S级品'!$D$2:$AV$26)),0)+IFERROR(SUMPRODUCT(('乐容-S级品'!$A$4:$A$32=$B12)*('乐容-S级品'!$L$3:$CA$3=AZ$1)*('乐容-S级品'!$L$4:$CA$32)),0)</f>
      </c>
      <c r="BA12" s="280">
        <f>IFERROR(SUMPRODUCT(('控温被PRO-S级品'!$B$2:$B$10=$B12)*('控温被PRO-S级品'!$E$1:$BE$1=BA$1)*('控温被PRO-S级品'!$E$2:$BE$10)),0)+IFERROR(SUMPRODUCT(('冬被-S级品'!$B$2:$B$10=$B12)*('冬被-S级品'!$E$1:$AW$1=BA$1)*('冬被-S级品'!$E$2:$AW$10)),0)+IFERROR(SUMPRODUCT(('白止-S级品'!$A$2:$A$26=$B12)*('白止-S级品'!$D$1:$AV$1=BA$1)*('白止-S级品'!$D$2:$AV$26)),0)+IFERROR(SUMPRODUCT(('乐容-S级品'!$A$4:$A$32=$B12)*('乐容-S级品'!$L$3:$CA$3=BA$1)*('乐容-S级品'!$L$4:$CA$32)),0)</f>
      </c>
      <c r="BB12" s="280">
        <f>IFERROR(SUMPRODUCT(('控温被PRO-S级品'!$B$2:$B$10=$B12)*('控温被PRO-S级品'!$E$1:$BE$1=BB$1)*('控温被PRO-S级品'!$E$2:$BE$10)),0)+IFERROR(SUMPRODUCT(('冬被-S级品'!$B$2:$B$10=$B12)*('冬被-S级品'!$E$1:$AW$1=BB$1)*('冬被-S级品'!$E$2:$AW$10)),0)+IFERROR(SUMPRODUCT(('白止-S级品'!$A$2:$A$26=$B12)*('白止-S级品'!$D$1:$AV$1=BB$1)*('白止-S级品'!$D$2:$AV$26)),0)+IFERROR(SUMPRODUCT(('乐容-S级品'!$A$4:$A$32=$B12)*('乐容-S级品'!$L$3:$CA$3=BB$1)*('乐容-S级品'!$L$4:$CA$32)),0)</f>
      </c>
      <c r="BC12" s="280">
        <f>IFERROR(SUMPRODUCT(('控温被PRO-S级品'!$B$2:$B$10=$B12)*('控温被PRO-S级品'!$E$1:$BE$1=BC$1)*('控温被PRO-S级品'!$E$2:$BE$10)),0)+IFERROR(SUMPRODUCT(('冬被-S级品'!$B$2:$B$10=$B12)*('冬被-S级品'!$E$1:$AW$1=BC$1)*('冬被-S级品'!$E$2:$AW$10)),0)+IFERROR(SUMPRODUCT(('白止-S级品'!$A$2:$A$26=$B12)*('白止-S级品'!$D$1:$AV$1=BC$1)*('白止-S级品'!$D$2:$AV$26)),0)+IFERROR(SUMPRODUCT(('乐容-S级品'!$A$4:$A$32=$B12)*('乐容-S级品'!$L$3:$CA$3=BC$1)*('乐容-S级品'!$L$4:$CA$32)),0)</f>
      </c>
      <c r="BD12" s="280">
        <f>IFERROR(SUMPRODUCT(('控温被PRO-S级品'!$B$2:$B$10=$B12)*('控温被PRO-S级品'!$E$1:$BE$1=BD$1)*('控温被PRO-S级品'!$E$2:$BE$10)),0)+IFERROR(SUMPRODUCT(('冬被-S级品'!$B$2:$B$10=$B12)*('冬被-S级品'!$E$1:$AW$1=BD$1)*('冬被-S级品'!$E$2:$AW$10)),0)+IFERROR(SUMPRODUCT(('白止-S级品'!$A$2:$A$26=$B12)*('白止-S级品'!$D$1:$AV$1=BD$1)*('白止-S级品'!$D$2:$AV$26)),0)+IFERROR(SUMPRODUCT(('乐容-S级品'!$A$4:$A$32=$B12)*('乐容-S级品'!$L$3:$CA$3=BD$1)*('乐容-S级品'!$L$4:$CA$32)),0)</f>
      </c>
      <c r="BE12" s="280">
        <f>IFERROR(SUMPRODUCT(('控温被PRO-S级品'!$B$2:$B$10=$B12)*('控温被PRO-S级品'!$E$1:$BE$1=BE$1)*('控温被PRO-S级品'!$E$2:$BE$10)),0)+IFERROR(SUMPRODUCT(('冬被-S级品'!$B$2:$B$10=$B12)*('冬被-S级品'!$E$1:$AW$1=BE$1)*('冬被-S级品'!$E$2:$AW$10)),0)+IFERROR(SUMPRODUCT(('白止-S级品'!$A$2:$A$26=$B12)*('白止-S级品'!$D$1:$AV$1=BE$1)*('白止-S级品'!$D$2:$AV$26)),0)+IFERROR(SUMPRODUCT(('乐容-S级品'!$A$4:$A$32=$B12)*('乐容-S级品'!$L$3:$CA$3=BE$1)*('乐容-S级品'!$L$4:$CA$32)),0)</f>
      </c>
      <c r="BF12" s="280">
        <f>IFERROR(SUMPRODUCT(('控温被PRO-S级品'!$B$2:$B$10=$B12)*('控温被PRO-S级品'!$E$1:$BE$1=BF$1)*('控温被PRO-S级品'!$E$2:$BE$10)),0)+IFERROR(SUMPRODUCT(('冬被-S级品'!$B$2:$B$10=$B12)*('冬被-S级品'!$E$1:$AW$1=BF$1)*('冬被-S级品'!$E$2:$AW$10)),0)+IFERROR(SUMPRODUCT(('白止-S级品'!$A$2:$A$26=$B12)*('白止-S级品'!$D$1:$AV$1=BF$1)*('白止-S级品'!$D$2:$AV$26)),0)+IFERROR(SUMPRODUCT(('乐容-S级品'!$A$4:$A$32=$B12)*('乐容-S级品'!$L$3:$CA$3=BF$1)*('乐容-S级品'!$L$4:$CA$32)),0)</f>
      </c>
      <c r="BG12" s="280">
        <f>IFERROR(SUMPRODUCT(('控温被PRO-S级品'!$B$2:$B$10=$B12)*('控温被PRO-S级品'!$E$1:$BE$1=BG$1)*('控温被PRO-S级品'!$E$2:$BE$10)),0)+IFERROR(SUMPRODUCT(('冬被-S级品'!$B$2:$B$10=$B12)*('冬被-S级品'!$E$1:$AW$1=BG$1)*('冬被-S级品'!$E$2:$AW$10)),0)+IFERROR(SUMPRODUCT(('白止-S级品'!$A$2:$A$26=$B12)*('白止-S级品'!$D$1:$AV$1=BG$1)*('白止-S级品'!$D$2:$AV$26)),0)+IFERROR(SUMPRODUCT(('乐容-S级品'!$A$4:$A$32=$B12)*('乐容-S级品'!$L$3:$CA$3=BG$1)*('乐容-S级品'!$L$4:$CA$32)),0)</f>
      </c>
      <c r="BH12" s="280">
        <f>IFERROR(SUMPRODUCT(('控温被PRO-S级品'!$B$2:$B$10=$B12)*('控温被PRO-S级品'!$E$1:$BE$1=BH$1)*('控温被PRO-S级品'!$E$2:$BE$10)),0)+IFERROR(SUMPRODUCT(('冬被-S级品'!$B$2:$B$10=$B12)*('冬被-S级品'!$E$1:$AW$1=BH$1)*('冬被-S级品'!$E$2:$AW$10)),0)+IFERROR(SUMPRODUCT(('白止-S级品'!$A$2:$A$26=$B12)*('白止-S级品'!$D$1:$AV$1=BH$1)*('白止-S级品'!$D$2:$AV$26)),0)+IFERROR(SUMPRODUCT(('乐容-S级品'!$A$4:$A$32=$B12)*('乐容-S级品'!$L$3:$CA$3=BH$1)*('乐容-S级品'!$L$4:$CA$32)),0)</f>
      </c>
      <c r="BI12" s="280">
        <f>IFERROR(SUMPRODUCT(('控温被PRO-S级品'!$B$2:$B$10=$B12)*('控温被PRO-S级品'!$E$1:$BE$1=BI$1)*('控温被PRO-S级品'!$E$2:$BE$10)),0)+IFERROR(SUMPRODUCT(('冬被-S级品'!$B$2:$B$10=$B12)*('冬被-S级品'!$E$1:$AW$1=BI$1)*('冬被-S级品'!$E$2:$AW$10)),0)+IFERROR(SUMPRODUCT(('白止-S级品'!$A$2:$A$26=$B12)*('白止-S级品'!$D$1:$AV$1=BI$1)*('白止-S级品'!$D$2:$AV$26)),0)+IFERROR(SUMPRODUCT(('乐容-S级品'!$A$4:$A$32=$B12)*('乐容-S级品'!$L$3:$CA$3=BI$1)*('乐容-S级品'!$L$4:$CA$32)),0)</f>
      </c>
      <c r="BJ12" s="280">
        <f>IFERROR(SUMPRODUCT(('控温被PRO-S级品'!$B$2:$B$10=$B12)*('控温被PRO-S级品'!$E$1:$BE$1=BJ$1)*('控温被PRO-S级品'!$E$2:$BE$10)),0)+IFERROR(SUMPRODUCT(('冬被-S级品'!$B$2:$B$10=$B12)*('冬被-S级品'!$E$1:$AW$1=BJ$1)*('冬被-S级品'!$E$2:$AW$10)),0)+IFERROR(SUMPRODUCT(('白止-S级品'!$A$2:$A$26=$B12)*('白止-S级品'!$D$1:$AV$1=BJ$1)*('白止-S级品'!$D$2:$AV$26)),0)+IFERROR(SUMPRODUCT(('乐容-S级品'!$A$4:$A$32=$B12)*('乐容-S级品'!$L$3:$CA$3=BJ$1)*('乐容-S级品'!$L$4:$CA$32)),0)</f>
      </c>
      <c r="BK12" s="280">
        <f>IFERROR(SUMPRODUCT(('控温被PRO-S级品'!$B$2:$B$10=$B12)*('控温被PRO-S级品'!$E$1:$BE$1=BK$1)*('控温被PRO-S级品'!$E$2:$BE$10)),0)+IFERROR(SUMPRODUCT(('冬被-S级品'!$B$2:$B$10=$B12)*('冬被-S级品'!$E$1:$AW$1=BK$1)*('冬被-S级品'!$E$2:$AW$10)),0)+IFERROR(SUMPRODUCT(('白止-S级品'!$A$2:$A$26=$B12)*('白止-S级品'!$D$1:$AV$1=BK$1)*('白止-S级品'!$D$2:$AV$26)),0)+IFERROR(SUMPRODUCT(('乐容-S级品'!$A$4:$A$32=$B12)*('乐容-S级品'!$L$3:$CA$3=BK$1)*('乐容-S级品'!$L$4:$CA$32)),0)</f>
      </c>
      <c r="BL12" s="280">
        <f>IFERROR(SUMPRODUCT(('控温被PRO-S级品'!$B$2:$B$10=$B12)*('控温被PRO-S级品'!$E$1:$BE$1=BL$1)*('控温被PRO-S级品'!$E$2:$BE$10)),0)+IFERROR(SUMPRODUCT(('冬被-S级品'!$B$2:$B$10=$B12)*('冬被-S级品'!$E$1:$AW$1=BL$1)*('冬被-S级品'!$E$2:$AW$10)),0)+IFERROR(SUMPRODUCT(('白止-S级品'!$A$2:$A$26=$B12)*('白止-S级品'!$D$1:$AV$1=BL$1)*('白止-S级品'!$D$2:$AV$26)),0)+IFERROR(SUMPRODUCT(('乐容-S级品'!$A$4:$A$32=$B12)*('乐容-S级品'!$L$3:$CA$3=BL$1)*('乐容-S级品'!$L$4:$CA$32)),0)</f>
      </c>
      <c r="BM12" s="280">
        <f>IFERROR(SUMPRODUCT(('控温被PRO-S级品'!$B$2:$B$10=$B12)*('控温被PRO-S级品'!$E$1:$BE$1=BM$1)*('控温被PRO-S级品'!$E$2:$BE$10)),0)+IFERROR(SUMPRODUCT(('冬被-S级品'!$B$2:$B$10=$B12)*('冬被-S级品'!$E$1:$AW$1=BM$1)*('冬被-S级品'!$E$2:$AW$10)),0)+IFERROR(SUMPRODUCT(('白止-S级品'!$A$2:$A$26=$B12)*('白止-S级品'!$D$1:$AV$1=BM$1)*('白止-S级品'!$D$2:$AV$26)),0)+IFERROR(SUMPRODUCT(('乐容-S级品'!$A$4:$A$32=$B12)*('乐容-S级品'!$L$3:$CA$3=BM$1)*('乐容-S级品'!$L$4:$CA$32)),0)</f>
      </c>
      <c r="BN12" s="280">
        <f>IFERROR(SUMPRODUCT(('控温被PRO-S级品'!$B$2:$B$10=$B12)*('控温被PRO-S级品'!$E$1:$BE$1=BN$1)*('控温被PRO-S级品'!$E$2:$BE$10)),0)+IFERROR(SUMPRODUCT(('冬被-S级品'!$B$2:$B$10=$B12)*('冬被-S级品'!$E$1:$AW$1=BN$1)*('冬被-S级品'!$E$2:$AW$10)),0)+IFERROR(SUMPRODUCT(('白止-S级品'!$A$2:$A$26=$B12)*('白止-S级品'!$D$1:$AV$1=BN$1)*('白止-S级品'!$D$2:$AV$26)),0)+IFERROR(SUMPRODUCT(('乐容-S级品'!$A$4:$A$32=$B12)*('乐容-S级品'!$L$3:$CA$3=BN$1)*('乐容-S级品'!$L$4:$CA$32)),0)</f>
      </c>
      <c r="BO12" s="280">
        <f>IFERROR(SUMPRODUCT(('控温被PRO-S级品'!$B$2:$B$10=$B12)*('控温被PRO-S级品'!$E$1:$BE$1=BO$1)*('控温被PRO-S级品'!$E$2:$BE$10)),0)+IFERROR(SUMPRODUCT(('冬被-S级品'!$B$2:$B$10=$B12)*('冬被-S级品'!$E$1:$AW$1=BO$1)*('冬被-S级品'!$E$2:$AW$10)),0)+IFERROR(SUMPRODUCT(('白止-S级品'!$A$2:$A$26=$B12)*('白止-S级品'!$D$1:$AV$1=BO$1)*('白止-S级品'!$D$2:$AV$26)),0)+IFERROR(SUMPRODUCT(('乐容-S级品'!$A$4:$A$32=$B12)*('乐容-S级品'!$L$3:$CA$3=BO$1)*('乐容-S级品'!$L$4:$CA$32)),0)</f>
      </c>
      <c r="BP12" s="280">
        <f>IFERROR(SUMPRODUCT(('控温被PRO-S级品'!$B$2:$B$10=$B12)*('控温被PRO-S级品'!$E$1:$BE$1=BP$1)*('控温被PRO-S级品'!$E$2:$BE$10)),0)+IFERROR(SUMPRODUCT(('冬被-S级品'!$B$2:$B$10=$B12)*('冬被-S级品'!$E$1:$AW$1=BP$1)*('冬被-S级品'!$E$2:$AW$10)),0)+IFERROR(SUMPRODUCT(('白止-S级品'!$A$2:$A$26=$B12)*('白止-S级品'!$D$1:$AV$1=BP$1)*('白止-S级品'!$D$2:$AV$26)),0)+IFERROR(SUMPRODUCT(('乐容-S级品'!$A$4:$A$32=$B12)*('乐容-S级品'!$L$3:$CA$3=BP$1)*('乐容-S级品'!$L$4:$CA$32)),0)</f>
      </c>
      <c r="BQ12" s="280">
        <f>IFERROR(SUMPRODUCT(('控温被PRO-S级品'!$B$2:$B$10=$B12)*('控温被PRO-S级品'!$E$1:$BE$1=BQ$1)*('控温被PRO-S级品'!$E$2:$BE$10)),0)+IFERROR(SUMPRODUCT(('冬被-S级品'!$B$2:$B$10=$B12)*('冬被-S级品'!$E$1:$AW$1=BQ$1)*('冬被-S级品'!$E$2:$AW$10)),0)+IFERROR(SUMPRODUCT(('白止-S级品'!$A$2:$A$26=$B12)*('白止-S级品'!$D$1:$AV$1=BQ$1)*('白止-S级品'!$D$2:$AV$26)),0)+IFERROR(SUMPRODUCT(('乐容-S级品'!$A$4:$A$32=$B12)*('乐容-S级品'!$L$3:$CA$3=BQ$1)*('乐容-S级品'!$L$4:$CA$32)),0)</f>
      </c>
      <c r="BR12" s="280">
        <f>IFERROR(SUMPRODUCT(('控温被PRO-S级品'!$B$2:$B$10=$B12)*('控温被PRO-S级品'!$E$1:$BE$1=BR$1)*('控温被PRO-S级品'!$E$2:$BE$10)),0)+IFERROR(SUMPRODUCT(('冬被-S级品'!$B$2:$B$10=$B12)*('冬被-S级品'!$E$1:$AW$1=BR$1)*('冬被-S级品'!$E$2:$AW$10)),0)+IFERROR(SUMPRODUCT(('白止-S级品'!$A$2:$A$26=$B12)*('白止-S级品'!$D$1:$AV$1=BR$1)*('白止-S级品'!$D$2:$AV$26)),0)+IFERROR(SUMPRODUCT(('乐容-S级品'!$A$4:$A$32=$B12)*('乐容-S级品'!$L$3:$CA$3=BR$1)*('乐容-S级品'!$L$4:$CA$32)),0)</f>
      </c>
      <c r="BS12" s="280">
        <f>IFERROR(SUMPRODUCT(('控温被PRO-S级品'!$B$2:$B$10=$B12)*('控温被PRO-S级品'!$E$1:$BE$1=BS$1)*('控温被PRO-S级品'!$E$2:$BE$10)),0)+IFERROR(SUMPRODUCT(('冬被-S级品'!$B$2:$B$10=$B12)*('冬被-S级品'!$E$1:$AW$1=BS$1)*('冬被-S级品'!$E$2:$AW$10)),0)+IFERROR(SUMPRODUCT(('白止-S级品'!$A$2:$A$26=$B12)*('白止-S级品'!$D$1:$AV$1=BS$1)*('白止-S级品'!$D$2:$AV$26)),0)+IFERROR(SUMPRODUCT(('乐容-S级品'!$A$4:$A$32=$B12)*('乐容-S级品'!$L$3:$CA$3=BS$1)*('乐容-S级品'!$L$4:$CA$32)),0)</f>
      </c>
      <c r="BT12" s="280">
        <f>IFERROR(SUMPRODUCT(('控温被PRO-S级品'!$B$2:$B$10=$B12)*('控温被PRO-S级品'!$E$1:$BE$1=BT$1)*('控温被PRO-S级品'!$E$2:$BE$10)),0)+IFERROR(SUMPRODUCT(('冬被-S级品'!$B$2:$B$10=$B12)*('冬被-S级品'!$E$1:$AW$1=BT$1)*('冬被-S级品'!$E$2:$AW$10)),0)+IFERROR(SUMPRODUCT(('白止-S级品'!$A$2:$A$26=$B12)*('白止-S级品'!$D$1:$AV$1=BT$1)*('白止-S级品'!$D$2:$AV$26)),0)+IFERROR(SUMPRODUCT(('乐容-S级品'!$A$4:$A$32=$B12)*('乐容-S级品'!$L$3:$CA$3=BT$1)*('乐容-S级品'!$L$4:$CA$32)),0)</f>
      </c>
      <c r="BU12" s="280">
        <f>IFERROR(SUMPRODUCT(('控温被PRO-S级品'!$B$2:$B$10=$B12)*('控温被PRO-S级品'!$E$1:$BE$1=BU$1)*('控温被PRO-S级品'!$E$2:$BE$10)),0)+IFERROR(SUMPRODUCT(('冬被-S级品'!$B$2:$B$10=$B12)*('冬被-S级品'!$E$1:$AW$1=BU$1)*('冬被-S级品'!$E$2:$AW$10)),0)+IFERROR(SUMPRODUCT(('白止-S级品'!$A$2:$A$26=$B12)*('白止-S级品'!$D$1:$AV$1=BU$1)*('白止-S级品'!$D$2:$AV$26)),0)+IFERROR(SUMPRODUCT(('乐容-S级品'!$A$4:$A$32=$B12)*('乐容-S级品'!$L$3:$CA$3=BU$1)*('乐容-S级品'!$L$4:$CA$32)),0)</f>
      </c>
      <c r="BV12" s="280">
        <f>IFERROR(SUMPRODUCT(('控温被PRO-S级品'!$B$2:$B$10=$B12)*('控温被PRO-S级品'!$E$1:$BE$1=BV$1)*('控温被PRO-S级品'!$E$2:$BE$10)),0)+IFERROR(SUMPRODUCT(('冬被-S级品'!$B$2:$B$10=$B12)*('冬被-S级品'!$E$1:$AW$1=BV$1)*('冬被-S级品'!$E$2:$AW$10)),0)+IFERROR(SUMPRODUCT(('白止-S级品'!$A$2:$A$26=$B12)*('白止-S级品'!$D$1:$AV$1=BV$1)*('白止-S级品'!$D$2:$AV$26)),0)+IFERROR(SUMPRODUCT(('乐容-S级品'!$A$4:$A$32=$B12)*('乐容-S级品'!$L$3:$CA$3=BV$1)*('乐容-S级品'!$L$4:$CA$32)),0)</f>
      </c>
      <c r="BW12" s="280">
        <f>IFERROR(SUMPRODUCT(('控温被PRO-S级品'!$B$2:$B$10=$B12)*('控温被PRO-S级品'!$E$1:$BE$1=BW$1)*('控温被PRO-S级品'!$E$2:$BE$10)),0)+IFERROR(SUMPRODUCT(('冬被-S级品'!$B$2:$B$10=$B12)*('冬被-S级品'!$E$1:$AW$1=BW$1)*('冬被-S级品'!$E$2:$AW$10)),0)+IFERROR(SUMPRODUCT(('白止-S级品'!$A$2:$A$26=$B12)*('白止-S级品'!$D$1:$AV$1=BW$1)*('白止-S级品'!$D$2:$AV$26)),0)+IFERROR(SUMPRODUCT(('乐容-S级品'!$A$4:$A$32=$B12)*('乐容-S级品'!$L$3:$CA$3=BW$1)*('乐容-S级品'!$L$4:$CA$32)),0)</f>
      </c>
      <c r="BX12" s="280">
        <f>IFERROR(SUMPRODUCT(('控温被PRO-S级品'!$B$2:$B$10=$B12)*('控温被PRO-S级品'!$E$1:$BE$1=BX$1)*('控温被PRO-S级品'!$E$2:$BE$10)),0)+IFERROR(SUMPRODUCT(('冬被-S级品'!$B$2:$B$10=$B12)*('冬被-S级品'!$E$1:$AW$1=BX$1)*('冬被-S级品'!$E$2:$AW$10)),0)+IFERROR(SUMPRODUCT(('白止-S级品'!$A$2:$A$26=$B12)*('白止-S级品'!$D$1:$AV$1=BX$1)*('白止-S级品'!$D$2:$AV$26)),0)+IFERROR(SUMPRODUCT(('乐容-S级品'!$A$4:$A$32=$B12)*('乐容-S级品'!$L$3:$CA$3=BX$1)*('乐容-S级品'!$L$4:$CA$32)),0)</f>
      </c>
      <c r="BY12" s="280">
        <f>IFERROR(SUMPRODUCT(('控温被PRO-S级品'!$B$2:$B$10=$B12)*('控温被PRO-S级品'!$E$1:$BE$1=BY$1)*('控温被PRO-S级品'!$E$2:$BE$10)),0)+IFERROR(SUMPRODUCT(('冬被-S级品'!$B$2:$B$10=$B12)*('冬被-S级品'!$E$1:$AW$1=BY$1)*('冬被-S级品'!$E$2:$AW$10)),0)+IFERROR(SUMPRODUCT(('白止-S级品'!$A$2:$A$26=$B12)*('白止-S级品'!$D$1:$AV$1=BY$1)*('白止-S级品'!$D$2:$AV$26)),0)+IFERROR(SUMPRODUCT(('乐容-S级品'!$A$4:$A$32=$B12)*('乐容-S级品'!$L$3:$CA$3=BY$1)*('乐容-S级品'!$L$4:$CA$32)),0)</f>
      </c>
      <c r="BZ12" s="280">
        <f>IFERROR(SUMPRODUCT(('控温被PRO-S级品'!$B$2:$B$10=$B12)*('控温被PRO-S级品'!$E$1:$BE$1=BZ$1)*('控温被PRO-S级品'!$E$2:$BE$10)),0)+IFERROR(SUMPRODUCT(('冬被-S级品'!$B$2:$B$10=$B12)*('冬被-S级品'!$E$1:$AW$1=BZ$1)*('冬被-S级品'!$E$2:$AW$10)),0)+IFERROR(SUMPRODUCT(('白止-S级品'!$A$2:$A$26=$B12)*('白止-S级品'!$D$1:$AV$1=BZ$1)*('白止-S级品'!$D$2:$AV$26)),0)+IFERROR(SUMPRODUCT(('乐容-S级品'!$A$4:$A$32=$B12)*('乐容-S级品'!$L$3:$CA$3=BZ$1)*('乐容-S级品'!$L$4:$CA$32)),0)</f>
      </c>
      <c r="CA12" s="280">
        <f>IFERROR(SUMPRODUCT(('控温被PRO-S级品'!$B$2:$B$10=$B12)*('控温被PRO-S级品'!$E$1:$BE$1=CA$1)*('控温被PRO-S级品'!$E$2:$BE$10)),0)+IFERROR(SUMPRODUCT(('冬被-S级品'!$B$2:$B$10=$B12)*('冬被-S级品'!$E$1:$AW$1=CA$1)*('冬被-S级品'!$E$2:$AW$10)),0)+IFERROR(SUMPRODUCT(('白止-S级品'!$A$2:$A$26=$B12)*('白止-S级品'!$D$1:$AV$1=CA$1)*('白止-S级品'!$D$2:$AV$26)),0)+IFERROR(SUMPRODUCT(('乐容-S级品'!$A$4:$A$32=$B12)*('乐容-S级品'!$L$3:$CA$3=CA$1)*('乐容-S级品'!$L$4:$CA$32)),0)</f>
      </c>
      <c r="CB12" s="280">
        <f>IFERROR(SUMPRODUCT(('控温被PRO-S级品'!$B$2:$B$10=$B12)*('控温被PRO-S级品'!$E$1:$BE$1=CB$1)*('控温被PRO-S级品'!$E$2:$BE$10)),0)+IFERROR(SUMPRODUCT(('冬被-S级品'!$B$2:$B$10=$B12)*('冬被-S级品'!$E$1:$AW$1=CB$1)*('冬被-S级品'!$E$2:$AW$10)),0)+IFERROR(SUMPRODUCT(('白止-S级品'!$A$2:$A$26=$B12)*('白止-S级品'!$D$1:$AV$1=CB$1)*('白止-S级品'!$D$2:$AV$26)),0)+IFERROR(SUMPRODUCT(('乐容-S级品'!$A$4:$A$32=$B12)*('乐容-S级品'!$L$3:$CA$3=CB$1)*('乐容-S级品'!$L$4:$CA$32)),0)</f>
      </c>
      <c r="CC12" s="280">
        <f>IFERROR(SUMPRODUCT(('控温被PRO-S级品'!$B$2:$B$10=$B12)*('控温被PRO-S级品'!$E$1:$BE$1=CC$1)*('控温被PRO-S级品'!$E$2:$BE$10)),0)+IFERROR(SUMPRODUCT(('冬被-S级品'!$B$2:$B$10=$B12)*('冬被-S级品'!$E$1:$AW$1=CC$1)*('冬被-S级品'!$E$2:$AW$10)),0)+IFERROR(SUMPRODUCT(('白止-S级品'!$A$2:$A$26=$B12)*('白止-S级品'!$D$1:$AV$1=CC$1)*('白止-S级品'!$D$2:$AV$26)),0)+IFERROR(SUMPRODUCT(('乐容-S级品'!$A$4:$A$32=$B12)*('乐容-S级品'!$L$3:$CA$3=CC$1)*('乐容-S级品'!$L$4:$CA$32)),0)</f>
      </c>
      <c r="CD12" s="280">
        <f>IFERROR(SUMPRODUCT(('控温被PRO-S级品'!$B$2:$B$10=$B12)*('控温被PRO-S级品'!$E$1:$BE$1=CD$1)*('控温被PRO-S级品'!$E$2:$BE$10)),0)+IFERROR(SUMPRODUCT(('冬被-S级品'!$B$2:$B$10=$B12)*('冬被-S级品'!$E$1:$AW$1=CD$1)*('冬被-S级品'!$E$2:$AW$10)),0)+IFERROR(SUMPRODUCT(('白止-S级品'!$A$2:$A$26=$B12)*('白止-S级品'!$D$1:$AV$1=CD$1)*('白止-S级品'!$D$2:$AV$26)),0)+IFERROR(SUMPRODUCT(('乐容-S级品'!$A$4:$A$32=$B12)*('乐容-S级品'!$L$3:$CA$3=CD$1)*('乐容-S级品'!$L$4:$CA$32)),0)</f>
      </c>
      <c r="CE12" s="280">
        <f>IFERROR(SUMPRODUCT(('控温被PRO-S级品'!$B$2:$B$10=$B12)*('控温被PRO-S级品'!$E$1:$BE$1=CE$1)*('控温被PRO-S级品'!$E$2:$BE$10)),0)+IFERROR(SUMPRODUCT(('冬被-S级品'!$B$2:$B$10=$B12)*('冬被-S级品'!$E$1:$AW$1=CE$1)*('冬被-S级品'!$E$2:$AW$10)),0)+IFERROR(SUMPRODUCT(('白止-S级品'!$A$2:$A$26=$B12)*('白止-S级品'!$D$1:$AV$1=CE$1)*('白止-S级品'!$D$2:$AV$26)),0)+IFERROR(SUMPRODUCT(('乐容-S级品'!$A$4:$A$32=$B12)*('乐容-S级品'!$L$3:$CA$3=CE$1)*('乐容-S级品'!$L$4:$CA$32)),0)</f>
      </c>
      <c r="CF12" s="280">
        <f>IFERROR(SUMPRODUCT(('控温被PRO-S级品'!$B$2:$B$10=$B12)*('控温被PRO-S级品'!$E$1:$BE$1=CF$1)*('控温被PRO-S级品'!$E$2:$BE$10)),0)+IFERROR(SUMPRODUCT(('冬被-S级品'!$B$2:$B$10=$B12)*('冬被-S级品'!$E$1:$AW$1=CF$1)*('冬被-S级品'!$E$2:$AW$10)),0)+IFERROR(SUMPRODUCT(('白止-S级品'!$A$2:$A$26=$B12)*('白止-S级品'!$D$1:$AV$1=CF$1)*('白止-S级品'!$D$2:$AV$26)),0)+IFERROR(SUMPRODUCT(('乐容-S级品'!$A$4:$A$32=$B12)*('乐容-S级品'!$L$3:$CA$3=CF$1)*('乐容-S级品'!$L$4:$CA$32)),0)</f>
      </c>
      <c r="CG12" s="280">
        <f>IFERROR(SUMPRODUCT(('控温被PRO-S级品'!$B$2:$B$10=$B12)*('控温被PRO-S级品'!$E$1:$BE$1=CG$1)*('控温被PRO-S级品'!$E$2:$BE$10)),0)+IFERROR(SUMPRODUCT(('冬被-S级品'!$B$2:$B$10=$B12)*('冬被-S级品'!$E$1:$AW$1=CG$1)*('冬被-S级品'!$E$2:$AW$10)),0)+IFERROR(SUMPRODUCT(('白止-S级品'!$A$2:$A$26=$B12)*('白止-S级品'!$D$1:$AV$1=CG$1)*('白止-S级品'!$D$2:$AV$26)),0)+IFERROR(SUMPRODUCT(('乐容-S级品'!$A$4:$A$32=$B12)*('乐容-S级品'!$L$3:$CA$3=CG$1)*('乐容-S级品'!$L$4:$CA$32)),0)</f>
      </c>
      <c r="CH12" s="280">
        <f>IFERROR(SUMPRODUCT(('控温被PRO-S级品'!$B$2:$B$10=$B12)*('控温被PRO-S级品'!$E$1:$BE$1=CH$1)*('控温被PRO-S级品'!$E$2:$BE$10)),0)+IFERROR(SUMPRODUCT(('冬被-S级品'!$B$2:$B$10=$B12)*('冬被-S级品'!$E$1:$AW$1=CH$1)*('冬被-S级品'!$E$2:$AW$10)),0)+IFERROR(SUMPRODUCT(('白止-S级品'!$A$2:$A$26=$B12)*('白止-S级品'!$D$1:$AV$1=CH$1)*('白止-S级品'!$D$2:$AV$26)),0)+IFERROR(SUMPRODUCT(('乐容-S级品'!$A$4:$A$32=$B12)*('乐容-S级品'!$L$3:$CA$3=CH$1)*('乐容-S级品'!$L$4:$CA$32)),0)</f>
      </c>
      <c r="CI12" s="280">
        <f>IFERROR(SUMPRODUCT(('控温被PRO-S级品'!$B$2:$B$10=$B12)*('控温被PRO-S级品'!$E$1:$BE$1=CI$1)*('控温被PRO-S级品'!$E$2:$BE$10)),0)+IFERROR(SUMPRODUCT(('冬被-S级品'!$B$2:$B$10=$B12)*('冬被-S级品'!$E$1:$AW$1=CI$1)*('冬被-S级品'!$E$2:$AW$10)),0)+IFERROR(SUMPRODUCT(('白止-S级品'!$A$2:$A$26=$B12)*('白止-S级品'!$D$1:$AV$1=CI$1)*('白止-S级品'!$D$2:$AV$26)),0)+IFERROR(SUMPRODUCT(('乐容-S级品'!$A$4:$A$32=$B12)*('乐容-S级品'!$L$3:$CA$3=CI$1)*('乐容-S级品'!$L$4:$CA$32)),0)</f>
      </c>
      <c r="CJ12" s="280">
        <f>IFERROR(SUMPRODUCT(('控温被PRO-S级品'!$B$2:$B$10=$B12)*('控温被PRO-S级品'!$E$1:$BE$1=CJ$1)*('控温被PRO-S级品'!$E$2:$BE$10)),0)+IFERROR(SUMPRODUCT(('冬被-S级品'!$B$2:$B$10=$B12)*('冬被-S级品'!$E$1:$AW$1=CJ$1)*('冬被-S级品'!$E$2:$AW$10)),0)+IFERROR(SUMPRODUCT(('白止-S级品'!$A$2:$A$26=$B12)*('白止-S级品'!$D$1:$AV$1=CJ$1)*('白止-S级品'!$D$2:$AV$26)),0)+IFERROR(SUMPRODUCT(('乐容-S级品'!$A$4:$A$32=$B12)*('乐容-S级品'!$L$3:$CA$3=CJ$1)*('乐容-S级品'!$L$4:$CA$32)),0)</f>
      </c>
      <c r="CK12" s="280">
        <f>IFERROR(SUMPRODUCT(('控温被PRO-S级品'!$B$2:$B$10=$B12)*('控温被PRO-S级品'!$E$1:$BE$1=CK$1)*('控温被PRO-S级品'!$E$2:$BE$10)),0)+IFERROR(SUMPRODUCT(('冬被-S级品'!$B$2:$B$10=$B12)*('冬被-S级品'!$E$1:$AW$1=CK$1)*('冬被-S级品'!$E$2:$AW$10)),0)+IFERROR(SUMPRODUCT(('白止-S级品'!$A$2:$A$26=$B12)*('白止-S级品'!$D$1:$AV$1=CK$1)*('白止-S级品'!$D$2:$AV$26)),0)+IFERROR(SUMPRODUCT(('乐容-S级品'!$A$4:$A$32=$B12)*('乐容-S级品'!$L$3:$CA$3=CK$1)*('乐容-S级品'!$L$4:$CA$32)),0)</f>
      </c>
      <c r="CL12" s="280">
        <f>IFERROR(SUMPRODUCT(('控温被PRO-S级品'!$B$2:$B$10=$B12)*('控温被PRO-S级品'!$E$1:$BE$1=CL$1)*('控温被PRO-S级品'!$E$2:$BE$10)),0)+IFERROR(SUMPRODUCT(('冬被-S级品'!$B$2:$B$10=$B12)*('冬被-S级品'!$E$1:$AW$1=CL$1)*('冬被-S级品'!$E$2:$AW$10)),0)+IFERROR(SUMPRODUCT(('白止-S级品'!$A$2:$A$26=$B12)*('白止-S级品'!$D$1:$AV$1=CL$1)*('白止-S级品'!$D$2:$AV$26)),0)+IFERROR(SUMPRODUCT(('乐容-S级品'!$A$4:$A$32=$B12)*('乐容-S级品'!$L$3:$CA$3=CL$1)*('乐容-S级品'!$L$4:$CA$32)),0)</f>
      </c>
      <c r="CM12" s="280">
        <f>IFERROR(SUMPRODUCT(('控温被PRO-S级品'!$B$2:$B$10=$B12)*('控温被PRO-S级品'!$E$1:$BE$1=CM$1)*('控温被PRO-S级品'!$E$2:$BE$10)),0)+IFERROR(SUMPRODUCT(('冬被-S级品'!$B$2:$B$10=$B12)*('冬被-S级品'!$E$1:$AW$1=CM$1)*('冬被-S级品'!$E$2:$AW$10)),0)+IFERROR(SUMPRODUCT(('白止-S级品'!$A$2:$A$26=$B12)*('白止-S级品'!$D$1:$AV$1=CM$1)*('白止-S级品'!$D$2:$AV$26)),0)+IFERROR(SUMPRODUCT(('乐容-S级品'!$A$4:$A$32=$B12)*('乐容-S级品'!$L$3:$CA$3=CM$1)*('乐容-S级品'!$L$4:$CA$32)),0)</f>
      </c>
      <c r="CN12" s="280">
        <f>IFERROR(SUMPRODUCT(('控温被PRO-S级品'!$B$2:$B$10=$B12)*('控温被PRO-S级品'!$E$1:$BE$1=CN$1)*('控温被PRO-S级品'!$E$2:$BE$10)),0)+IFERROR(SUMPRODUCT(('冬被-S级品'!$B$2:$B$10=$B12)*('冬被-S级品'!$E$1:$AW$1=CN$1)*('冬被-S级品'!$E$2:$AW$10)),0)+IFERROR(SUMPRODUCT(('白止-S级品'!$A$2:$A$26=$B12)*('白止-S级品'!$D$1:$AV$1=CN$1)*('白止-S级品'!$D$2:$AV$26)),0)+IFERROR(SUMPRODUCT(('乐容-S级品'!$A$4:$A$32=$B12)*('乐容-S级品'!$L$3:$CA$3=CN$1)*('乐容-S级品'!$L$4:$CA$32)),0)</f>
      </c>
      <c r="CO12" s="280">
        <f>IFERROR(SUMPRODUCT(('控温被PRO-S级品'!$B$2:$B$10=$B12)*('控温被PRO-S级品'!$E$1:$BE$1=CO$1)*('控温被PRO-S级品'!$E$2:$BE$10)),0)+IFERROR(SUMPRODUCT(('冬被-S级品'!$B$2:$B$10=$B12)*('冬被-S级品'!$E$1:$AW$1=CO$1)*('冬被-S级品'!$E$2:$AW$10)),0)+IFERROR(SUMPRODUCT(('白止-S级品'!$A$2:$A$26=$B12)*('白止-S级品'!$D$1:$AV$1=CO$1)*('白止-S级品'!$D$2:$AV$26)),0)+IFERROR(SUMPRODUCT(('乐容-S级品'!$A$4:$A$32=$B12)*('乐容-S级品'!$L$3:$CA$3=CO$1)*('乐容-S级品'!$L$4:$CA$32)),0)</f>
      </c>
      <c r="CP12" s="280">
        <f>IFERROR(SUMPRODUCT(('控温被PRO-S级品'!$B$2:$B$10=$B12)*('控温被PRO-S级品'!$E$1:$BE$1=CP$1)*('控温被PRO-S级品'!$E$2:$BE$10)),0)+IFERROR(SUMPRODUCT(('冬被-S级品'!$B$2:$B$10=$B12)*('冬被-S级品'!$E$1:$AW$1=CP$1)*('冬被-S级品'!$E$2:$AW$10)),0)+IFERROR(SUMPRODUCT(('白止-S级品'!$A$2:$A$26=$B12)*('白止-S级品'!$D$1:$AV$1=CP$1)*('白止-S级品'!$D$2:$AV$26)),0)+IFERROR(SUMPRODUCT(('乐容-S级品'!$A$4:$A$32=$B12)*('乐容-S级品'!$L$3:$CA$3=CP$1)*('乐容-S级品'!$L$4:$CA$32)),0)</f>
      </c>
      <c r="CQ12" s="280">
        <f>IFERROR(SUMPRODUCT(('控温被PRO-S级品'!$B$2:$B$10=$B12)*('控温被PRO-S级品'!$E$1:$BE$1=CQ$1)*('控温被PRO-S级品'!$E$2:$BE$10)),0)+IFERROR(SUMPRODUCT(('冬被-S级品'!$B$2:$B$10=$B12)*('冬被-S级品'!$E$1:$AW$1=CQ$1)*('冬被-S级品'!$E$2:$AW$10)),0)+IFERROR(SUMPRODUCT(('白止-S级品'!$A$2:$A$26=$B12)*('白止-S级品'!$D$1:$AV$1=CQ$1)*('白止-S级品'!$D$2:$AV$26)),0)+IFERROR(SUMPRODUCT(('乐容-S级品'!$A$4:$A$32=$B12)*('乐容-S级品'!$L$3:$CA$3=CQ$1)*('乐容-S级品'!$L$4:$CA$32)),0)</f>
      </c>
      <c r="CR12" s="280">
        <f>IFERROR(SUMPRODUCT(('控温被PRO-S级品'!$B$2:$B$10=$B12)*('控温被PRO-S级品'!$E$1:$BE$1=CR$1)*('控温被PRO-S级品'!$E$2:$BE$10)),0)+IFERROR(SUMPRODUCT(('冬被-S级品'!$B$2:$B$10=$B12)*('冬被-S级品'!$E$1:$AW$1=CR$1)*('冬被-S级品'!$E$2:$AW$10)),0)+IFERROR(SUMPRODUCT(('白止-S级品'!$A$2:$A$26=$B12)*('白止-S级品'!$D$1:$AV$1=CR$1)*('白止-S级品'!$D$2:$AV$26)),0)+IFERROR(SUMPRODUCT(('乐容-S级品'!$A$4:$A$32=$B12)*('乐容-S级品'!$L$3:$CA$3=CR$1)*('乐容-S级品'!$L$4:$CA$32)),0)</f>
      </c>
      <c r="CS12" s="280">
        <f>IFERROR(SUMPRODUCT(('控温被PRO-S级品'!$B$2:$B$10=$B12)*('控温被PRO-S级品'!$E$1:$BE$1=CS$1)*('控温被PRO-S级品'!$E$2:$BE$10)),0)+IFERROR(SUMPRODUCT(('冬被-S级品'!$B$2:$B$10=$B12)*('冬被-S级品'!$E$1:$AW$1=CS$1)*('冬被-S级品'!$E$2:$AW$10)),0)+IFERROR(SUMPRODUCT(('白止-S级品'!$A$2:$A$26=$B12)*('白止-S级品'!$D$1:$AV$1=CS$1)*('白止-S级品'!$D$2:$AV$26)),0)+IFERROR(SUMPRODUCT(('乐容-S级品'!$A$4:$A$32=$B12)*('乐容-S级品'!$L$3:$CA$3=CS$1)*('乐容-S级品'!$L$4:$CA$32)),0)</f>
      </c>
      <c r="CT12" s="280">
        <f>IFERROR(SUMPRODUCT(('控温被PRO-S级品'!$B$2:$B$10=$B12)*('控温被PRO-S级品'!$E$1:$BE$1=CT$1)*('控温被PRO-S级品'!$E$2:$BE$10)),0)+IFERROR(SUMPRODUCT(('冬被-S级品'!$B$2:$B$10=$B12)*('冬被-S级品'!$E$1:$AW$1=CT$1)*('冬被-S级品'!$E$2:$AW$10)),0)+IFERROR(SUMPRODUCT(('白止-S级品'!$A$2:$A$26=$B12)*('白止-S级品'!$D$1:$AV$1=CT$1)*('白止-S级品'!$D$2:$AV$26)),0)+IFERROR(SUMPRODUCT(('乐容-S级品'!$A$4:$A$32=$B12)*('乐容-S级品'!$L$3:$CA$3=CT$1)*('乐容-S级品'!$L$4:$CA$32)),0)</f>
      </c>
      <c r="CU12" s="280">
        <f>IFERROR(SUMPRODUCT(('控温被PRO-S级品'!$B$2:$B$10=$B12)*('控温被PRO-S级品'!$E$1:$BE$1=CU$1)*('控温被PRO-S级品'!$E$2:$BE$10)),0)+IFERROR(SUMPRODUCT(('冬被-S级品'!$B$2:$B$10=$B12)*('冬被-S级品'!$E$1:$AW$1=CU$1)*('冬被-S级品'!$E$2:$AW$10)),0)+IFERROR(SUMPRODUCT(('白止-S级品'!$A$2:$A$26=$B12)*('白止-S级品'!$D$1:$AV$1=CU$1)*('白止-S级品'!$D$2:$AV$26)),0)+IFERROR(SUMPRODUCT(('乐容-S级品'!$A$4:$A$32=$B12)*('乐容-S级品'!$L$3:$CA$3=CU$1)*('乐容-S级品'!$L$4:$CA$32)),0)</f>
      </c>
      <c r="CV12" s="280">
        <f>IFERROR(SUMPRODUCT(('控温被PRO-S级品'!$B$2:$B$10=$B12)*('控温被PRO-S级品'!$E$1:$BE$1=CV$1)*('控温被PRO-S级品'!$E$2:$BE$10)),0)+IFERROR(SUMPRODUCT(('冬被-S级品'!$B$2:$B$10=$B12)*('冬被-S级品'!$E$1:$AW$1=CV$1)*('冬被-S级品'!$E$2:$AW$10)),0)+IFERROR(SUMPRODUCT(('白止-S级品'!$A$2:$A$26=$B12)*('白止-S级品'!$D$1:$AV$1=CV$1)*('白止-S级品'!$D$2:$AV$26)),0)+IFERROR(SUMPRODUCT(('乐容-S级品'!$A$4:$A$32=$B12)*('乐容-S级品'!$L$3:$CA$3=CV$1)*('乐容-S级品'!$L$4:$CA$32)),0)</f>
      </c>
      <c r="CW12" s="280">
        <f>IFERROR(SUMPRODUCT(('控温被PRO-S级品'!$B$2:$B$10=$B12)*('控温被PRO-S级品'!$E$1:$BE$1=CW$1)*('控温被PRO-S级品'!$E$2:$BE$10)),0)+IFERROR(SUMPRODUCT(('冬被-S级品'!$B$2:$B$10=$B12)*('冬被-S级品'!$E$1:$AW$1=CW$1)*('冬被-S级品'!$E$2:$AW$10)),0)+IFERROR(SUMPRODUCT(('白止-S级品'!$A$2:$A$26=$B12)*('白止-S级品'!$D$1:$AV$1=CW$1)*('白止-S级品'!$D$2:$AV$26)),0)+IFERROR(SUMPRODUCT(('乐容-S级品'!$A$4:$A$32=$B12)*('乐容-S级品'!$L$3:$CA$3=CW$1)*('乐容-S级品'!$L$4:$CA$32)),0)</f>
      </c>
      <c r="CX12" s="280">
        <f>IFERROR(SUMPRODUCT(('控温被PRO-S级品'!$B$2:$B$10=$B12)*('控温被PRO-S级品'!$E$1:$BE$1=CX$1)*('控温被PRO-S级品'!$E$2:$BE$10)),0)+IFERROR(SUMPRODUCT(('冬被-S级品'!$B$2:$B$10=$B12)*('冬被-S级品'!$E$1:$AW$1=CX$1)*('冬被-S级品'!$E$2:$AW$10)),0)+IFERROR(SUMPRODUCT(('白止-S级品'!$A$2:$A$26=$B12)*('白止-S级品'!$D$1:$AV$1=CX$1)*('白止-S级品'!$D$2:$AV$26)),0)+IFERROR(SUMPRODUCT(('乐容-S级品'!$A$4:$A$32=$B12)*('乐容-S级品'!$L$3:$CA$3=CX$1)*('乐容-S级品'!$L$4:$CA$32)),0)</f>
      </c>
      <c r="CY12" s="280">
        <f>IFERROR(SUMPRODUCT(('控温被PRO-S级品'!$B$2:$B$10=$B12)*('控温被PRO-S级品'!$E$1:$BE$1=CY$1)*('控温被PRO-S级品'!$E$2:$BE$10)),0)+IFERROR(SUMPRODUCT(('冬被-S级品'!$B$2:$B$10=$B12)*('冬被-S级品'!$E$1:$AW$1=CY$1)*('冬被-S级品'!$E$2:$AW$10)),0)+IFERROR(SUMPRODUCT(('白止-S级品'!$A$2:$A$26=$B12)*('白止-S级品'!$D$1:$AV$1=CY$1)*('白止-S级品'!$D$2:$AV$26)),0)+IFERROR(SUMPRODUCT(('乐容-S级品'!$A$4:$A$32=$B12)*('乐容-S级品'!$L$3:$CA$3=CY$1)*('乐容-S级品'!$L$4:$CA$32)),0)</f>
      </c>
      <c r="CZ12" s="280">
        <f>IFERROR(SUMPRODUCT(('控温被PRO-S级品'!$B$2:$B$10=$B12)*('控温被PRO-S级品'!$E$1:$BE$1=CZ$1)*('控温被PRO-S级品'!$E$2:$BE$10)),0)+IFERROR(SUMPRODUCT(('冬被-S级品'!$B$2:$B$10=$B12)*('冬被-S级品'!$E$1:$AW$1=CZ$1)*('冬被-S级品'!$E$2:$AW$10)),0)+IFERROR(SUMPRODUCT(('白止-S级品'!$A$2:$A$26=$B12)*('白止-S级品'!$D$1:$AV$1=CZ$1)*('白止-S级品'!$D$2:$AV$26)),0)+IFERROR(SUMPRODUCT(('乐容-S级品'!$A$4:$A$32=$B12)*('乐容-S级品'!$L$3:$CA$3=CZ$1)*('乐容-S级品'!$L$4:$CA$32)),0)</f>
      </c>
      <c r="DA12" s="280">
        <f>IFERROR(SUMPRODUCT(('控温被PRO-S级品'!$B$2:$B$10=$B12)*('控温被PRO-S级品'!$E$1:$BE$1=DA$1)*('控温被PRO-S级品'!$E$2:$BE$10)),0)+IFERROR(SUMPRODUCT(('冬被-S级品'!$B$2:$B$10=$B12)*('冬被-S级品'!$E$1:$AW$1=DA$1)*('冬被-S级品'!$E$2:$AW$10)),0)+IFERROR(SUMPRODUCT(('白止-S级品'!$A$2:$A$26=$B12)*('白止-S级品'!$D$1:$AV$1=DA$1)*('白止-S级品'!$D$2:$AV$26)),0)+IFERROR(SUMPRODUCT(('乐容-S级品'!$A$4:$A$32=$B12)*('乐容-S级品'!$L$3:$CA$3=DA$1)*('乐容-S级品'!$L$4:$CA$32)),0)</f>
      </c>
      <c r="DB12" s="280">
        <f>IFERROR(SUMPRODUCT(('控温被PRO-S级品'!$B$2:$B$10=$B12)*('控温被PRO-S级品'!$E$1:$BE$1=DB$1)*('控温被PRO-S级品'!$E$2:$BE$10)),0)+IFERROR(SUMPRODUCT(('冬被-S级品'!$B$2:$B$10=$B12)*('冬被-S级品'!$E$1:$AW$1=DB$1)*('冬被-S级品'!$E$2:$AW$10)),0)+IFERROR(SUMPRODUCT(('白止-S级品'!$A$2:$A$26=$B12)*('白止-S级品'!$D$1:$AV$1=DB$1)*('白止-S级品'!$D$2:$AV$26)),0)+IFERROR(SUMPRODUCT(('乐容-S级品'!$A$4:$A$32=$B12)*('乐容-S级品'!$L$3:$CA$3=DB$1)*('乐容-S级品'!$L$4:$CA$32)),0)</f>
      </c>
      <c r="DC12" s="280">
        <f>IFERROR(SUMPRODUCT(('控温被PRO-S级品'!$B$2:$B$10=$B12)*('控温被PRO-S级品'!$E$1:$BE$1=DC$1)*('控温被PRO-S级品'!$E$2:$BE$10)),0)+IFERROR(SUMPRODUCT(('冬被-S级品'!$B$2:$B$10=$B12)*('冬被-S级品'!$E$1:$AW$1=DC$1)*('冬被-S级品'!$E$2:$AW$10)),0)+IFERROR(SUMPRODUCT(('白止-S级品'!$A$2:$A$26=$B12)*('白止-S级品'!$D$1:$AV$1=DC$1)*('白止-S级品'!$D$2:$AV$26)),0)+IFERROR(SUMPRODUCT(('乐容-S级品'!$A$4:$A$32=$B12)*('乐容-S级品'!$L$3:$CA$3=DC$1)*('乐容-S级品'!$L$4:$CA$32)),0)</f>
      </c>
      <c r="DD12" s="280">
        <f>IFERROR(SUMPRODUCT(('控温被PRO-S级品'!$B$2:$B$10=$B12)*('控温被PRO-S级品'!$E$1:$BE$1=DD$1)*('控温被PRO-S级品'!$E$2:$BE$10)),0)+IFERROR(SUMPRODUCT(('冬被-S级品'!$B$2:$B$10=$B12)*('冬被-S级品'!$E$1:$AW$1=DD$1)*('冬被-S级品'!$E$2:$AW$10)),0)+IFERROR(SUMPRODUCT(('白止-S级品'!$A$2:$A$26=$B12)*('白止-S级品'!$D$1:$AV$1=DD$1)*('白止-S级品'!$D$2:$AV$26)),0)+IFERROR(SUMPRODUCT(('乐容-S级品'!$A$4:$A$32=$B12)*('乐容-S级品'!$L$3:$CA$3=DD$1)*('乐容-S级品'!$L$4:$CA$32)),0)</f>
      </c>
      <c r="DE12" s="280">
        <f>IFERROR(SUMPRODUCT(('控温被PRO-S级品'!$B$2:$B$10=$B12)*('控温被PRO-S级品'!$E$1:$BE$1=DE$1)*('控温被PRO-S级品'!$E$2:$BE$10)),0)+IFERROR(SUMPRODUCT(('冬被-S级品'!$B$2:$B$10=$B12)*('冬被-S级品'!$E$1:$AW$1=DE$1)*('冬被-S级品'!$E$2:$AW$10)),0)+IFERROR(SUMPRODUCT(('白止-S级品'!$A$2:$A$26=$B12)*('白止-S级品'!$D$1:$AV$1=DE$1)*('白止-S级品'!$D$2:$AV$26)),0)+IFERROR(SUMPRODUCT(('乐容-S级品'!$A$4:$A$32=$B12)*('乐容-S级品'!$L$3:$CA$3=DE$1)*('乐容-S级品'!$L$4:$CA$32)),0)</f>
      </c>
      <c r="DF12" s="280">
        <f>IFERROR(SUMPRODUCT(('控温被PRO-S级品'!$B$2:$B$10=$B12)*('控温被PRO-S级品'!$E$1:$BE$1=DF$1)*('控温被PRO-S级品'!$E$2:$BE$10)),0)+IFERROR(SUMPRODUCT(('冬被-S级品'!$B$2:$B$10=$B12)*('冬被-S级品'!$E$1:$AW$1=DF$1)*('冬被-S级品'!$E$2:$AW$10)),0)+IFERROR(SUMPRODUCT(('白止-S级品'!$A$2:$A$26=$B12)*('白止-S级品'!$D$1:$AV$1=DF$1)*('白止-S级品'!$D$2:$AV$26)),0)+IFERROR(SUMPRODUCT(('乐容-S级品'!$A$4:$A$32=$B12)*('乐容-S级品'!$L$3:$CA$3=DF$1)*('乐容-S级品'!$L$4:$CA$32)),0)</f>
      </c>
      <c r="DG12" s="280">
        <f>IFERROR(SUMPRODUCT(('控温被PRO-S级品'!$B$2:$B$10=$B12)*('控温被PRO-S级品'!$E$1:$BE$1=DG$1)*('控温被PRO-S级品'!$E$2:$BE$10)),0)+IFERROR(SUMPRODUCT(('冬被-S级品'!$B$2:$B$10=$B12)*('冬被-S级品'!$E$1:$AW$1=DG$1)*('冬被-S级品'!$E$2:$AW$10)),0)+IFERROR(SUMPRODUCT(('白止-S级品'!$A$2:$A$26=$B12)*('白止-S级品'!$D$1:$AV$1=DG$1)*('白止-S级品'!$D$2:$AV$26)),0)+IFERROR(SUMPRODUCT(('乐容-S级品'!$A$4:$A$32=$B12)*('乐容-S级品'!$L$3:$CA$3=DG$1)*('乐容-S级品'!$L$4:$CA$32)),0)</f>
      </c>
      <c r="DH12" s="280">
        <f>IFERROR(SUMPRODUCT(('控温被PRO-S级品'!$B$2:$B$10=$B12)*('控温被PRO-S级品'!$E$1:$BE$1=DH$1)*('控温被PRO-S级品'!$E$2:$BE$10)),0)+IFERROR(SUMPRODUCT(('冬被-S级品'!$B$2:$B$10=$B12)*('冬被-S级品'!$E$1:$AW$1=DH$1)*('冬被-S级品'!$E$2:$AW$10)),0)+IFERROR(SUMPRODUCT(('白止-S级品'!$A$2:$A$26=$B12)*('白止-S级品'!$D$1:$AV$1=DH$1)*('白止-S级品'!$D$2:$AV$26)),0)+IFERROR(SUMPRODUCT(('乐容-S级品'!$A$4:$A$32=$B12)*('乐容-S级品'!$L$3:$CA$3=DH$1)*('乐容-S级品'!$L$4:$CA$32)),0)</f>
      </c>
      <c r="DI12" s="280">
        <f>IFERROR(SUMPRODUCT(('控温被PRO-S级品'!$B$2:$B$10=$B12)*('控温被PRO-S级品'!$E$1:$BE$1=DI$1)*('控温被PRO-S级品'!$E$2:$BE$10)),0)+IFERROR(SUMPRODUCT(('冬被-S级品'!$B$2:$B$10=$B12)*('冬被-S级品'!$E$1:$AW$1=DI$1)*('冬被-S级品'!$E$2:$AW$10)),0)+IFERROR(SUMPRODUCT(('白止-S级品'!$A$2:$A$26=$B12)*('白止-S级品'!$D$1:$AV$1=DI$1)*('白止-S级品'!$D$2:$AV$26)),0)+IFERROR(SUMPRODUCT(('乐容-S级品'!$A$4:$A$32=$B12)*('乐容-S级品'!$L$3:$CA$3=DI$1)*('乐容-S级品'!$L$4:$CA$32)),0)</f>
      </c>
      <c r="DJ12" s="280">
        <f>IFERROR(SUMPRODUCT(('控温被PRO-S级品'!$B$2:$B$10=$B12)*('控温被PRO-S级品'!$E$1:$BE$1=DJ$1)*('控温被PRO-S级品'!$E$2:$BE$10)),0)+IFERROR(SUMPRODUCT(('冬被-S级品'!$B$2:$B$10=$B12)*('冬被-S级品'!$E$1:$AW$1=DJ$1)*('冬被-S级品'!$E$2:$AW$10)),0)+IFERROR(SUMPRODUCT(('白止-S级品'!$A$2:$A$26=$B12)*('白止-S级品'!$D$1:$AV$1=DJ$1)*('白止-S级品'!$D$2:$AV$26)),0)+IFERROR(SUMPRODUCT(('乐容-S级品'!$A$4:$A$32=$B12)*('乐容-S级品'!$L$3:$CA$3=DJ$1)*('乐容-S级品'!$L$4:$CA$32)),0)</f>
      </c>
      <c r="DK12" s="280"/>
      <c r="DL12" s="280"/>
      <c r="DM12" s="280"/>
      <c r="DN12" s="280"/>
      <c r="DO12" s="280"/>
      <c r="DP12" s="280"/>
      <c r="DQ12" s="280"/>
      <c r="DR12" s="280"/>
      <c r="DS12" s="280"/>
      <c r="DT12" s="280"/>
      <c r="DU12" s="280"/>
      <c r="DV12" s="280"/>
      <c r="DW12" s="280">
        <f>VLOOKUP(B12,'系统编码规格'!A:C,3,FALSE)</f>
      </c>
      <c r="DX12" s="280"/>
      <c r="DY12" s="280"/>
      <c r="DZ12" s="280"/>
      <c r="EA12" s="280"/>
      <c r="EB12" s="280"/>
      <c r="EC12" s="280"/>
      <c r="ED12" s="280"/>
      <c r="EE12" s="280"/>
      <c r="EF12" s="280"/>
      <c r="EG12" s="280"/>
      <c r="EH12" s="280"/>
      <c r="EI12" s="280"/>
      <c r="EJ12" s="280"/>
      <c r="EK12" s="280"/>
      <c r="EL12" s="280"/>
      <c r="EM12" s="280"/>
      <c r="EN12" s="280"/>
      <c r="EO12" s="280"/>
      <c r="EP12" s="280"/>
      <c r="EQ12" s="280"/>
      <c r="ER12" s="280"/>
      <c r="ES12" s="280"/>
      <c r="ET12" s="280"/>
      <c r="EU12" s="280"/>
      <c r="EV12" s="280"/>
      <c r="EW12" s="280"/>
      <c r="EX12" s="280"/>
      <c r="EY12" s="280"/>
      <c r="EZ12" s="280"/>
      <c r="FA12" s="280"/>
      <c r="FB12" s="280"/>
      <c r="FC12" s="280"/>
      <c r="FD12" s="280"/>
      <c r="FE12" s="280"/>
      <c r="FF12" s="280"/>
      <c r="FG12" s="280"/>
      <c r="FH12" s="280"/>
      <c r="FI12" s="280"/>
      <c r="FJ12" s="280"/>
      <c r="FK12" s="280"/>
      <c r="FL12" s="280"/>
      <c r="FM12" s="280"/>
      <c r="FN12" s="280"/>
      <c r="FO12" s="280"/>
      <c r="FP12" s="280"/>
      <c r="FQ12" s="280"/>
      <c r="FR12" s="280"/>
      <c r="FS12" s="280"/>
      <c r="FT12" s="280"/>
      <c r="FU12" s="280"/>
      <c r="FV12" s="280"/>
      <c r="FW12" s="280"/>
      <c r="FX12" s="280"/>
      <c r="FY12" s="280"/>
      <c r="FZ12" s="280"/>
      <c r="GA12" s="280"/>
      <c r="GB12" s="280"/>
      <c r="GC12" s="280"/>
      <c r="GD12" s="280"/>
      <c r="GE12" s="280"/>
      <c r="GF12" s="280"/>
      <c r="GG12" s="280"/>
      <c r="GH12" s="280"/>
      <c r="GI12" s="280"/>
      <c r="GJ12" s="280"/>
      <c r="GK12" s="280"/>
      <c r="GL12" s="280"/>
      <c r="GM12" s="280"/>
      <c r="GN12" s="280"/>
      <c r="GO12" s="280"/>
      <c r="GP12" s="280"/>
      <c r="GQ12" s="280"/>
      <c r="GR12" s="280"/>
      <c r="GS12" s="280"/>
      <c r="GT12" s="280"/>
      <c r="GU12" s="280"/>
      <c r="GV12" s="280"/>
    </row>
    <row r="13">
      <c r="A13" s="309" t="str">
        <v>白止</v>
      </c>
      <c r="B13" s="310" t="str">
        <v>0102000038-l</v>
      </c>
      <c r="C13" s="309" t="str">
        <v>星运鹅抗菌防螨复合鹅绒枕</v>
      </c>
      <c r="D13" s="309" t="str">
        <v>白色-中枕-48*74*cm</v>
      </c>
      <c r="E13">
        <f>SUM(F13:GX13)</f>
      </c>
      <c r="F13" s="280">
        <f>IFERROR(SUMPRODUCT(('控温被PRO-S级品'!$B$2:$B$10=$B13)*('控温被PRO-S级品'!$E$1:$BE$1=F$1)*('控温被PRO-S级品'!$E$2:$BE$10)),0)+IFERROR(SUMPRODUCT(('冬被-S级品'!$B$2:$B$10=$B13)*('冬被-S级品'!$E$1:$AW$1=F$1)*('冬被-S级品'!$E$2:$AW$10)),0)+IFERROR(SUMPRODUCT(('白止-S级品'!$A$2:$A$26=$B13)*('白止-S级品'!$D$1:$AV$1=F$1)*('白止-S级品'!$D$2:$AV$26)),0)+IFERROR(SUMPRODUCT(('乐容-S级品'!$A$4:$A$32=$B13)*('乐容-S级品'!$L$3:$CA$3=F$1)*('乐容-S级品'!$L$4:$CA$32)),0)</f>
      </c>
      <c r="G13" s="280">
        <f>IFERROR(SUMPRODUCT(('控温被PRO-S级品'!$B$2:$B$10=$B13)*('控温被PRO-S级品'!$E$1:$BE$1=G$1)*('控温被PRO-S级品'!$E$2:$BE$10)),0)+IFERROR(SUMPRODUCT(('冬被-S级品'!$B$2:$B$10=$B13)*('冬被-S级品'!$E$1:$AW$1=G$1)*('冬被-S级品'!$E$2:$AW$10)),0)+IFERROR(SUMPRODUCT(('白止-S级品'!$A$2:$A$26=$B13)*('白止-S级品'!$D$1:$AV$1=G$1)*('白止-S级品'!$D$2:$AV$26)),0)+IFERROR(SUMPRODUCT(('乐容-S级品'!$A$4:$A$32=$B13)*('乐容-S级品'!$L$3:$CA$3=G$1)*('乐容-S级品'!$L$4:$CA$32)),0)</f>
      </c>
      <c r="H13" s="280">
        <f>IFERROR(SUMPRODUCT(('控温被PRO-S级品'!$B$2:$B$10=$B13)*('控温被PRO-S级品'!$E$1:$BE$1=H$1)*('控温被PRO-S级品'!$E$2:$BE$10)),0)+IFERROR(SUMPRODUCT(('冬被-S级品'!$B$2:$B$10=$B13)*('冬被-S级品'!$E$1:$AW$1=H$1)*('冬被-S级品'!$E$2:$AW$10)),0)+IFERROR(SUMPRODUCT(('白止-S级品'!$A$2:$A$26=$B13)*('白止-S级品'!$D$1:$AV$1=H$1)*('白止-S级品'!$D$2:$AV$26)),0)+IFERROR(SUMPRODUCT(('乐容-S级品'!$A$4:$A$32=$B13)*('乐容-S级品'!$L$3:$CA$3=H$1)*('乐容-S级品'!$L$4:$CA$32)),0)</f>
      </c>
      <c r="I13" s="280">
        <f>IFERROR(SUMPRODUCT(('控温被PRO-S级品'!$B$2:$B$10=$B13)*('控温被PRO-S级品'!$E$1:$BE$1=I$1)*('控温被PRO-S级品'!$E$2:$BE$10)),0)+IFERROR(SUMPRODUCT(('冬被-S级品'!$B$2:$B$10=$B13)*('冬被-S级品'!$E$1:$AW$1=I$1)*('冬被-S级品'!$E$2:$AW$10)),0)+IFERROR(SUMPRODUCT(('白止-S级品'!$A$2:$A$26=$B13)*('白止-S级品'!$D$1:$AV$1=I$1)*('白止-S级品'!$D$2:$AV$26)),0)+IFERROR(SUMPRODUCT(('乐容-S级品'!$A$4:$A$32=$B13)*('乐容-S级品'!$L$3:$CA$3=I$1)*('乐容-S级品'!$L$4:$CA$32)),0)</f>
      </c>
      <c r="J13" s="280">
        <f>IFERROR(SUMPRODUCT(('控温被PRO-S级品'!$B$2:$B$10=$B13)*('控温被PRO-S级品'!$E$1:$BE$1=J$1)*('控温被PRO-S级品'!$E$2:$BE$10)),0)+IFERROR(SUMPRODUCT(('冬被-S级品'!$B$2:$B$10=$B13)*('冬被-S级品'!$E$1:$AW$1=J$1)*('冬被-S级品'!$E$2:$AW$10)),0)+IFERROR(SUMPRODUCT(('白止-S级品'!$A$2:$A$26=$B13)*('白止-S级品'!$D$1:$AV$1=J$1)*('白止-S级品'!$D$2:$AV$26)),0)+IFERROR(SUMPRODUCT(('乐容-S级品'!$A$4:$A$32=$B13)*('乐容-S级品'!$L$3:$CA$3=J$1)*('乐容-S级品'!$L$4:$CA$32)),0)</f>
      </c>
      <c r="K13" s="280">
        <f>IFERROR(SUMPRODUCT(('控温被PRO-S级品'!$B$2:$B$10=$B13)*('控温被PRO-S级品'!$E$1:$BE$1=K$1)*('控温被PRO-S级品'!$E$2:$BE$10)),0)+IFERROR(SUMPRODUCT(('冬被-S级品'!$B$2:$B$10=$B13)*('冬被-S级品'!$E$1:$AW$1=K$1)*('冬被-S级品'!$E$2:$AW$10)),0)+IFERROR(SUMPRODUCT(('白止-S级品'!$A$2:$A$26=$B13)*('白止-S级品'!$D$1:$AV$1=K$1)*('白止-S级品'!$D$2:$AV$26)),0)+IFERROR(SUMPRODUCT(('乐容-S级品'!$A$4:$A$32=$B13)*('乐容-S级品'!$L$3:$CA$3=K$1)*('乐容-S级品'!$L$4:$CA$32)),0)</f>
      </c>
      <c r="L13" s="280">
        <f>IFERROR(SUMPRODUCT(('控温被PRO-S级品'!$B$2:$B$10=$B13)*('控温被PRO-S级品'!$E$1:$BE$1=L$1)*('控温被PRO-S级品'!$E$2:$BE$10)),0)+IFERROR(SUMPRODUCT(('冬被-S级品'!$B$2:$B$10=$B13)*('冬被-S级品'!$E$1:$AW$1=L$1)*('冬被-S级品'!$E$2:$AW$10)),0)+IFERROR(SUMPRODUCT(('白止-S级品'!$A$2:$A$26=$B13)*('白止-S级品'!$D$1:$AV$1=L$1)*('白止-S级品'!$D$2:$AV$26)),0)+IFERROR(SUMPRODUCT(('乐容-S级品'!$A$4:$A$32=$B13)*('乐容-S级品'!$L$3:$CA$3=L$1)*('乐容-S级品'!$L$4:$CA$32)),0)</f>
      </c>
      <c r="M13" s="280">
        <f>IFERROR(SUMPRODUCT(('控温被PRO-S级品'!$B$2:$B$10=$B13)*('控温被PRO-S级品'!$E$1:$BE$1=M$1)*('控温被PRO-S级品'!$E$2:$BE$10)),0)+IFERROR(SUMPRODUCT(('冬被-S级品'!$B$2:$B$10=$B13)*('冬被-S级品'!$E$1:$AW$1=M$1)*('冬被-S级品'!$E$2:$AW$10)),0)+IFERROR(SUMPRODUCT(('白止-S级品'!$A$2:$A$26=$B13)*('白止-S级品'!$D$1:$AV$1=M$1)*('白止-S级品'!$D$2:$AV$26)),0)+IFERROR(SUMPRODUCT(('乐容-S级品'!$A$4:$A$32=$B13)*('乐容-S级品'!$L$3:$CA$3=M$1)*('乐容-S级品'!$L$4:$CA$32)),0)</f>
      </c>
      <c r="N13" s="280">
        <f>IFERROR(SUMPRODUCT(('控温被PRO-S级品'!$B$2:$B$10=$B13)*('控温被PRO-S级品'!$E$1:$BE$1=N$1)*('控温被PRO-S级品'!$E$2:$BE$10)),0)+IFERROR(SUMPRODUCT(('冬被-S级品'!$B$2:$B$10=$B13)*('冬被-S级品'!$E$1:$AW$1=N$1)*('冬被-S级品'!$E$2:$AW$10)),0)+IFERROR(SUMPRODUCT(('白止-S级品'!$A$2:$A$26=$B13)*('白止-S级品'!$D$1:$AV$1=N$1)*('白止-S级品'!$D$2:$AV$26)),0)+IFERROR(SUMPRODUCT(('乐容-S级品'!$A$4:$A$32=$B13)*('乐容-S级品'!$L$3:$CA$3=N$1)*('乐容-S级品'!$L$4:$CA$32)),0)</f>
      </c>
      <c r="O13" s="280">
        <f>IFERROR(SUMPRODUCT(('控温被PRO-S级品'!$B$2:$B$10=$B13)*('控温被PRO-S级品'!$E$1:$BE$1=O$1)*('控温被PRO-S级品'!$E$2:$BE$10)),0)+IFERROR(SUMPRODUCT(('冬被-S级品'!$B$2:$B$10=$B13)*('冬被-S级品'!$E$1:$AW$1=O$1)*('冬被-S级品'!$E$2:$AW$10)),0)+IFERROR(SUMPRODUCT(('白止-S级品'!$A$2:$A$26=$B13)*('白止-S级品'!$D$1:$AV$1=O$1)*('白止-S级品'!$D$2:$AV$26)),0)+IFERROR(SUMPRODUCT(('乐容-S级品'!$A$4:$A$32=$B13)*('乐容-S级品'!$L$3:$CA$3=O$1)*('乐容-S级品'!$L$4:$CA$32)),0)</f>
      </c>
      <c r="P13" s="280">
        <f>IFERROR(SUMPRODUCT(('控温被PRO-S级品'!$B$2:$B$10=$B13)*('控温被PRO-S级品'!$E$1:$BE$1=P$1)*('控温被PRO-S级品'!$E$2:$BE$10)),0)+IFERROR(SUMPRODUCT(('冬被-S级品'!$B$2:$B$10=$B13)*('冬被-S级品'!$E$1:$AW$1=P$1)*('冬被-S级品'!$E$2:$AW$10)),0)+IFERROR(SUMPRODUCT(('白止-S级品'!$A$2:$A$26=$B13)*('白止-S级品'!$D$1:$AV$1=P$1)*('白止-S级品'!$D$2:$AV$26)),0)+IFERROR(SUMPRODUCT(('乐容-S级品'!$A$4:$A$32=$B13)*('乐容-S级品'!$L$3:$CA$3=P$1)*('乐容-S级品'!$L$4:$CA$32)),0)</f>
      </c>
      <c r="Q13" s="280">
        <f>IFERROR(SUMPRODUCT(('控温被PRO-S级品'!$B$2:$B$10=$B13)*('控温被PRO-S级品'!$E$1:$BE$1=Q$1)*('控温被PRO-S级品'!$E$2:$BE$10)),0)+IFERROR(SUMPRODUCT(('冬被-S级品'!$B$2:$B$10=$B13)*('冬被-S级品'!$E$1:$AW$1=Q$1)*('冬被-S级品'!$E$2:$AW$10)),0)+IFERROR(SUMPRODUCT(('白止-S级品'!$A$2:$A$26=$B13)*('白止-S级品'!$D$1:$AV$1=Q$1)*('白止-S级品'!$D$2:$AV$26)),0)+IFERROR(SUMPRODUCT(('乐容-S级品'!$A$4:$A$32=$B13)*('乐容-S级品'!$L$3:$CA$3=Q$1)*('乐容-S级品'!$L$4:$CA$32)),0)</f>
      </c>
      <c r="R13" s="280">
        <f>IFERROR(SUMPRODUCT(('控温被PRO-S级品'!$B$2:$B$10=$B13)*('控温被PRO-S级品'!$E$1:$BE$1=R$1)*('控温被PRO-S级品'!$E$2:$BE$10)),0)+IFERROR(SUMPRODUCT(('冬被-S级品'!$B$2:$B$10=$B13)*('冬被-S级品'!$E$1:$AW$1=R$1)*('冬被-S级品'!$E$2:$AW$10)),0)+IFERROR(SUMPRODUCT(('白止-S级品'!$A$2:$A$26=$B13)*('白止-S级品'!$D$1:$AV$1=R$1)*('白止-S级品'!$D$2:$AV$26)),0)+IFERROR(SUMPRODUCT(('乐容-S级品'!$A$4:$A$32=$B13)*('乐容-S级品'!$L$3:$CA$3=R$1)*('乐容-S级品'!$L$4:$CA$32)),0)</f>
      </c>
      <c r="S13" s="280">
        <f>IFERROR(SUMPRODUCT(('控温被PRO-S级品'!$B$2:$B$10=$B13)*('控温被PRO-S级品'!$E$1:$BE$1=S$1)*('控温被PRO-S级品'!$E$2:$BE$10)),0)+IFERROR(SUMPRODUCT(('冬被-S级品'!$B$2:$B$10=$B13)*('冬被-S级品'!$E$1:$AW$1=S$1)*('冬被-S级品'!$E$2:$AW$10)),0)+IFERROR(SUMPRODUCT(('白止-S级品'!$A$2:$A$26=$B13)*('白止-S级品'!$D$1:$AV$1=S$1)*('白止-S级品'!$D$2:$AV$26)),0)+IFERROR(SUMPRODUCT(('乐容-S级品'!$A$4:$A$32=$B13)*('乐容-S级品'!$L$3:$CA$3=S$1)*('乐容-S级品'!$L$4:$CA$32)),0)</f>
      </c>
      <c r="T13" s="280">
        <f>IFERROR(SUMPRODUCT(('控温被PRO-S级品'!$B$2:$B$10=$B13)*('控温被PRO-S级品'!$E$1:$BE$1=T$1)*('控温被PRO-S级品'!$E$2:$BE$10)),0)+IFERROR(SUMPRODUCT(('冬被-S级品'!$B$2:$B$10=$B13)*('冬被-S级品'!$E$1:$AW$1=T$1)*('冬被-S级品'!$E$2:$AW$10)),0)+IFERROR(SUMPRODUCT(('白止-S级品'!$A$2:$A$26=$B13)*('白止-S级品'!$D$1:$AV$1=T$1)*('白止-S级品'!$D$2:$AV$26)),0)+IFERROR(SUMPRODUCT(('乐容-S级品'!$A$4:$A$32=$B13)*('乐容-S级品'!$L$3:$CA$3=T$1)*('乐容-S级品'!$L$4:$CA$32)),0)</f>
      </c>
      <c r="U13" s="280">
        <f>IFERROR(SUMPRODUCT(('控温被PRO-S级品'!$B$2:$B$10=$B13)*('控温被PRO-S级品'!$E$1:$BE$1=U$1)*('控温被PRO-S级品'!$E$2:$BE$10)),0)+IFERROR(SUMPRODUCT(('冬被-S级品'!$B$2:$B$10=$B13)*('冬被-S级品'!$E$1:$AW$1=U$1)*('冬被-S级品'!$E$2:$AW$10)),0)+IFERROR(SUMPRODUCT(('白止-S级品'!$A$2:$A$26=$B13)*('白止-S级品'!$D$1:$AV$1=U$1)*('白止-S级品'!$D$2:$AV$26)),0)+IFERROR(SUMPRODUCT(('乐容-S级品'!$A$4:$A$32=$B13)*('乐容-S级品'!$L$3:$CA$3=U$1)*('乐容-S级品'!$L$4:$CA$32)),0)</f>
      </c>
      <c r="V13" s="280">
        <f>IFERROR(SUMPRODUCT(('控温被PRO-S级品'!$B$2:$B$10=$B13)*('控温被PRO-S级品'!$E$1:$BE$1=V$1)*('控温被PRO-S级品'!$E$2:$BE$10)),0)+IFERROR(SUMPRODUCT(('冬被-S级品'!$B$2:$B$10=$B13)*('冬被-S级品'!$E$1:$AW$1=V$1)*('冬被-S级品'!$E$2:$AW$10)),0)+IFERROR(SUMPRODUCT(('白止-S级品'!$A$2:$A$26=$B13)*('白止-S级品'!$D$1:$AV$1=V$1)*('白止-S级品'!$D$2:$AV$26)),0)+IFERROR(SUMPRODUCT(('乐容-S级品'!$A$4:$A$32=$B13)*('乐容-S级品'!$L$3:$CA$3=V$1)*('乐容-S级品'!$L$4:$CA$32)),0)</f>
      </c>
      <c r="W13" s="280">
        <f>IFERROR(SUMPRODUCT(('控温被PRO-S级品'!$B$2:$B$10=$B13)*('控温被PRO-S级品'!$E$1:$BE$1=W$1)*('控温被PRO-S级品'!$E$2:$BE$10)),0)+IFERROR(SUMPRODUCT(('冬被-S级品'!$B$2:$B$10=$B13)*('冬被-S级品'!$E$1:$AW$1=W$1)*('冬被-S级品'!$E$2:$AW$10)),0)+IFERROR(SUMPRODUCT(('白止-S级品'!$A$2:$A$26=$B13)*('白止-S级品'!$D$1:$AV$1=W$1)*('白止-S级品'!$D$2:$AV$26)),0)+IFERROR(SUMPRODUCT(('乐容-S级品'!$A$4:$A$32=$B13)*('乐容-S级品'!$L$3:$CA$3=W$1)*('乐容-S级品'!$L$4:$CA$32)),0)</f>
      </c>
      <c r="X13" s="280">
        <f>IFERROR(SUMPRODUCT(('控温被PRO-S级品'!$B$2:$B$10=$B13)*('控温被PRO-S级品'!$E$1:$BE$1=X$1)*('控温被PRO-S级品'!$E$2:$BE$10)),0)+IFERROR(SUMPRODUCT(('冬被-S级品'!$B$2:$B$10=$B13)*('冬被-S级品'!$E$1:$AW$1=X$1)*('冬被-S级品'!$E$2:$AW$10)),0)+IFERROR(SUMPRODUCT(('白止-S级品'!$A$2:$A$26=$B13)*('白止-S级品'!$D$1:$AV$1=X$1)*('白止-S级品'!$D$2:$AV$26)),0)+IFERROR(SUMPRODUCT(('乐容-S级品'!$A$4:$A$32=$B13)*('乐容-S级品'!$L$3:$CA$3=X$1)*('乐容-S级品'!$L$4:$CA$32)),0)</f>
      </c>
      <c r="Y13" s="280">
        <f>IFERROR(SUMPRODUCT(('控温被PRO-S级品'!$B$2:$B$10=$B13)*('控温被PRO-S级品'!$E$1:$BE$1=Y$1)*('控温被PRO-S级品'!$E$2:$BE$10)),0)+IFERROR(SUMPRODUCT(('冬被-S级品'!$B$2:$B$10=$B13)*('冬被-S级品'!$E$1:$AW$1=Y$1)*('冬被-S级品'!$E$2:$AW$10)),0)+IFERROR(SUMPRODUCT(('白止-S级品'!$A$2:$A$26=$B13)*('白止-S级品'!$D$1:$AV$1=Y$1)*('白止-S级品'!$D$2:$AV$26)),0)+IFERROR(SUMPRODUCT(('乐容-S级品'!$A$4:$A$32=$B13)*('乐容-S级品'!$L$3:$CA$3=Y$1)*('乐容-S级品'!$L$4:$CA$32)),0)</f>
      </c>
      <c r="Z13" s="280">
        <f>IFERROR(SUMPRODUCT(('控温被PRO-S级品'!$B$2:$B$10=$B13)*('控温被PRO-S级品'!$E$1:$BE$1=Z$1)*('控温被PRO-S级品'!$E$2:$BE$10)),0)+IFERROR(SUMPRODUCT(('冬被-S级品'!$B$2:$B$10=$B13)*('冬被-S级品'!$E$1:$AW$1=Z$1)*('冬被-S级品'!$E$2:$AW$10)),0)+IFERROR(SUMPRODUCT(('白止-S级品'!$A$2:$A$26=$B13)*('白止-S级品'!$D$1:$AV$1=Z$1)*('白止-S级品'!$D$2:$AV$26)),0)+IFERROR(SUMPRODUCT(('乐容-S级品'!$A$4:$A$32=$B13)*('乐容-S级品'!$L$3:$CA$3=Z$1)*('乐容-S级品'!$L$4:$CA$32)),0)</f>
      </c>
      <c r="AA13" s="280">
        <f>IFERROR(SUMPRODUCT(('控温被PRO-S级品'!$B$2:$B$10=$B13)*('控温被PRO-S级品'!$E$1:$BE$1=AA$1)*('控温被PRO-S级品'!$E$2:$BE$10)),0)+IFERROR(SUMPRODUCT(('冬被-S级品'!$B$2:$B$10=$B13)*('冬被-S级品'!$E$1:$AW$1=AA$1)*('冬被-S级品'!$E$2:$AW$10)),0)+IFERROR(SUMPRODUCT(('白止-S级品'!$A$2:$A$26=$B13)*('白止-S级品'!$D$1:$AV$1=AA$1)*('白止-S级品'!$D$2:$AV$26)),0)+IFERROR(SUMPRODUCT(('乐容-S级品'!$A$4:$A$32=$B13)*('乐容-S级品'!$L$3:$CA$3=AA$1)*('乐容-S级品'!$L$4:$CA$32)),0)</f>
      </c>
      <c r="AB13" s="280">
        <f>IFERROR(SUMPRODUCT(('控温被PRO-S级品'!$B$2:$B$10=$B13)*('控温被PRO-S级品'!$E$1:$BE$1=AB$1)*('控温被PRO-S级品'!$E$2:$BE$10)),0)+IFERROR(SUMPRODUCT(('冬被-S级品'!$B$2:$B$10=$B13)*('冬被-S级品'!$E$1:$AW$1=AB$1)*('冬被-S级品'!$E$2:$AW$10)),0)+IFERROR(SUMPRODUCT(('白止-S级品'!$A$2:$A$26=$B13)*('白止-S级品'!$D$1:$AV$1=AB$1)*('白止-S级品'!$D$2:$AV$26)),0)+IFERROR(SUMPRODUCT(('乐容-S级品'!$A$4:$A$32=$B13)*('乐容-S级品'!$L$3:$CA$3=AB$1)*('乐容-S级品'!$L$4:$CA$32)),0)</f>
      </c>
      <c r="AC13" s="280">
        <f>IFERROR(SUMPRODUCT(('控温被PRO-S级品'!$B$2:$B$10=$B13)*('控温被PRO-S级品'!$E$1:$BE$1=AC$1)*('控温被PRO-S级品'!$E$2:$BE$10)),0)+IFERROR(SUMPRODUCT(('冬被-S级品'!$B$2:$B$10=$B13)*('冬被-S级品'!$E$1:$AW$1=AC$1)*('冬被-S级品'!$E$2:$AW$10)),0)+IFERROR(SUMPRODUCT(('白止-S级品'!$A$2:$A$26=$B13)*('白止-S级品'!$D$1:$AV$1=AC$1)*('白止-S级品'!$D$2:$AV$26)),0)+IFERROR(SUMPRODUCT(('乐容-S级品'!$A$4:$A$32=$B13)*('乐容-S级品'!$L$3:$CA$3=AC$1)*('乐容-S级品'!$L$4:$CA$32)),0)</f>
      </c>
      <c r="AD13" s="280">
        <f>IFERROR(SUMPRODUCT(('控温被PRO-S级品'!$B$2:$B$10=$B13)*('控温被PRO-S级品'!$E$1:$BE$1=AD$1)*('控温被PRO-S级品'!$E$2:$BE$10)),0)+IFERROR(SUMPRODUCT(('冬被-S级品'!$B$2:$B$10=$B13)*('冬被-S级品'!$E$1:$AW$1=AD$1)*('冬被-S级品'!$E$2:$AW$10)),0)+IFERROR(SUMPRODUCT(('白止-S级品'!$A$2:$A$26=$B13)*('白止-S级品'!$D$1:$AV$1=AD$1)*('白止-S级品'!$D$2:$AV$26)),0)+IFERROR(SUMPRODUCT(('乐容-S级品'!$A$4:$A$32=$B13)*('乐容-S级品'!$L$3:$CA$3=AD$1)*('乐容-S级品'!$L$4:$CA$32)),0)</f>
      </c>
      <c r="AE13" s="280">
        <f>IFERROR(SUMPRODUCT(('控温被PRO-S级品'!$B$2:$B$10=$B13)*('控温被PRO-S级品'!$E$1:$BE$1=AE$1)*('控温被PRO-S级品'!$E$2:$BE$10)),0)+IFERROR(SUMPRODUCT(('冬被-S级品'!$B$2:$B$10=$B13)*('冬被-S级品'!$E$1:$AW$1=AE$1)*('冬被-S级品'!$E$2:$AW$10)),0)+IFERROR(SUMPRODUCT(('白止-S级品'!$A$2:$A$26=$B13)*('白止-S级品'!$D$1:$AV$1=AE$1)*('白止-S级品'!$D$2:$AV$26)),0)+IFERROR(SUMPRODUCT(('乐容-S级品'!$A$4:$A$32=$B13)*('乐容-S级品'!$L$3:$CA$3=AE$1)*('乐容-S级品'!$L$4:$CA$32)),0)</f>
      </c>
      <c r="AF13" s="280">
        <f>IFERROR(SUMPRODUCT(('控温被PRO-S级品'!$B$2:$B$10=$B13)*('控温被PRO-S级品'!$E$1:$BE$1=AF$1)*('控温被PRO-S级品'!$E$2:$BE$10)),0)+IFERROR(SUMPRODUCT(('冬被-S级品'!$B$2:$B$10=$B13)*('冬被-S级品'!$E$1:$AW$1=AF$1)*('冬被-S级品'!$E$2:$AW$10)),0)+IFERROR(SUMPRODUCT(('白止-S级品'!$A$2:$A$26=$B13)*('白止-S级品'!$D$1:$AV$1=AF$1)*('白止-S级品'!$D$2:$AV$26)),0)+IFERROR(SUMPRODUCT(('乐容-S级品'!$A$4:$A$32=$B13)*('乐容-S级品'!$L$3:$CA$3=AF$1)*('乐容-S级品'!$L$4:$CA$32)),0)</f>
      </c>
      <c r="AG13" s="280">
        <f>IFERROR(SUMPRODUCT(('控温被PRO-S级品'!$B$2:$B$10=$B13)*('控温被PRO-S级品'!$E$1:$BE$1=AG$1)*('控温被PRO-S级品'!$E$2:$BE$10)),0)+IFERROR(SUMPRODUCT(('冬被-S级品'!$B$2:$B$10=$B13)*('冬被-S级品'!$E$1:$AW$1=AG$1)*('冬被-S级品'!$E$2:$AW$10)),0)+IFERROR(SUMPRODUCT(('白止-S级品'!$A$2:$A$26=$B13)*('白止-S级品'!$D$1:$AV$1=AG$1)*('白止-S级品'!$D$2:$AV$26)),0)+IFERROR(SUMPRODUCT(('乐容-S级品'!$A$4:$A$32=$B13)*('乐容-S级品'!$L$3:$CA$3=AG$1)*('乐容-S级品'!$L$4:$CA$32)),0)</f>
      </c>
      <c r="AH13" s="280">
        <f>IFERROR(SUMPRODUCT(('控温被PRO-S级品'!$B$2:$B$10=$B13)*('控温被PRO-S级品'!$E$1:$BE$1=AH$1)*('控温被PRO-S级品'!$E$2:$BE$10)),0)+IFERROR(SUMPRODUCT(('冬被-S级品'!$B$2:$B$10=$B13)*('冬被-S级品'!$E$1:$AW$1=AH$1)*('冬被-S级品'!$E$2:$AW$10)),0)+IFERROR(SUMPRODUCT(('白止-S级品'!$A$2:$A$26=$B13)*('白止-S级品'!$D$1:$AV$1=AH$1)*('白止-S级品'!$D$2:$AV$26)),0)+IFERROR(SUMPRODUCT(('乐容-S级品'!$A$4:$A$32=$B13)*('乐容-S级品'!$L$3:$CA$3=AH$1)*('乐容-S级品'!$L$4:$CA$32)),0)</f>
      </c>
      <c r="AI13" s="280">
        <f>IFERROR(SUMPRODUCT(('控温被PRO-S级品'!$B$2:$B$10=$B13)*('控温被PRO-S级品'!$E$1:$BE$1=AI$1)*('控温被PRO-S级品'!$E$2:$BE$10)),0)+IFERROR(SUMPRODUCT(('冬被-S级品'!$B$2:$B$10=$B13)*('冬被-S级品'!$E$1:$AW$1=AI$1)*('冬被-S级品'!$E$2:$AW$10)),0)+IFERROR(SUMPRODUCT(('白止-S级品'!$A$2:$A$26=$B13)*('白止-S级品'!$D$1:$AV$1=AI$1)*('白止-S级品'!$D$2:$AV$26)),0)+IFERROR(SUMPRODUCT(('乐容-S级品'!$A$4:$A$32=$B13)*('乐容-S级品'!$L$3:$CA$3=AI$1)*('乐容-S级品'!$L$4:$CA$32)),0)</f>
      </c>
      <c r="AJ13" s="280">
        <f>IFERROR(SUMPRODUCT(('控温被PRO-S级品'!$B$2:$B$10=$B13)*('控温被PRO-S级品'!$E$1:$BE$1=AJ$1)*('控温被PRO-S级品'!$E$2:$BE$10)),0)+IFERROR(SUMPRODUCT(('冬被-S级品'!$B$2:$B$10=$B13)*('冬被-S级品'!$E$1:$AW$1=AJ$1)*('冬被-S级品'!$E$2:$AW$10)),0)+IFERROR(SUMPRODUCT(('白止-S级品'!$A$2:$A$26=$B13)*('白止-S级品'!$D$1:$AV$1=AJ$1)*('白止-S级品'!$D$2:$AV$26)),0)+IFERROR(SUMPRODUCT(('乐容-S级品'!$A$4:$A$32=$B13)*('乐容-S级品'!$L$3:$CA$3=AJ$1)*('乐容-S级品'!$L$4:$CA$32)),0)</f>
      </c>
      <c r="AK13" s="280">
        <f>IFERROR(SUMPRODUCT(('控温被PRO-S级品'!$B$2:$B$10=$B13)*('控温被PRO-S级品'!$E$1:$BE$1=AK$1)*('控温被PRO-S级品'!$E$2:$BE$10)),0)+IFERROR(SUMPRODUCT(('冬被-S级品'!$B$2:$B$10=$B13)*('冬被-S级品'!$E$1:$AW$1=AK$1)*('冬被-S级品'!$E$2:$AW$10)),0)+IFERROR(SUMPRODUCT(('白止-S级品'!$A$2:$A$26=$B13)*('白止-S级品'!$D$1:$AV$1=AK$1)*('白止-S级品'!$D$2:$AV$26)),0)+IFERROR(SUMPRODUCT(('乐容-S级品'!$A$4:$A$32=$B13)*('乐容-S级品'!$L$3:$CA$3=AK$1)*('乐容-S级品'!$L$4:$CA$32)),0)</f>
      </c>
      <c r="AL13" s="280">
        <f>IFERROR(SUMPRODUCT(('控温被PRO-S级品'!$B$2:$B$10=$B13)*('控温被PRO-S级品'!$E$1:$BE$1=AL$1)*('控温被PRO-S级品'!$E$2:$BE$10)),0)+IFERROR(SUMPRODUCT(('冬被-S级品'!$B$2:$B$10=$B13)*('冬被-S级品'!$E$1:$AW$1=AL$1)*('冬被-S级品'!$E$2:$AW$10)),0)+IFERROR(SUMPRODUCT(('白止-S级品'!$A$2:$A$26=$B13)*('白止-S级品'!$D$1:$AV$1=AL$1)*('白止-S级品'!$D$2:$AV$26)),0)+IFERROR(SUMPRODUCT(('乐容-S级品'!$A$4:$A$32=$B13)*('乐容-S级品'!$L$3:$CA$3=AL$1)*('乐容-S级品'!$L$4:$CA$32)),0)</f>
      </c>
      <c r="AM13" s="280">
        <f>IFERROR(SUMPRODUCT(('控温被PRO-S级品'!$B$2:$B$10=$B13)*('控温被PRO-S级品'!$E$1:$BE$1=AM$1)*('控温被PRO-S级品'!$E$2:$BE$10)),0)+IFERROR(SUMPRODUCT(('冬被-S级品'!$B$2:$B$10=$B13)*('冬被-S级品'!$E$1:$AW$1=AM$1)*('冬被-S级品'!$E$2:$AW$10)),0)+IFERROR(SUMPRODUCT(('白止-S级品'!$A$2:$A$26=$B13)*('白止-S级品'!$D$1:$AV$1=AM$1)*('白止-S级品'!$D$2:$AV$26)),0)+IFERROR(SUMPRODUCT(('乐容-S级品'!$A$4:$A$32=$B13)*('乐容-S级品'!$L$3:$CA$3=AM$1)*('乐容-S级品'!$L$4:$CA$32)),0)</f>
      </c>
      <c r="AN13" s="280">
        <f>IFERROR(SUMPRODUCT(('控温被PRO-S级品'!$B$2:$B$10=$B13)*('控温被PRO-S级品'!$E$1:$BE$1=AN$1)*('控温被PRO-S级品'!$E$2:$BE$10)),0)+IFERROR(SUMPRODUCT(('冬被-S级品'!$B$2:$B$10=$B13)*('冬被-S级品'!$E$1:$AW$1=AN$1)*('冬被-S级品'!$E$2:$AW$10)),0)+IFERROR(SUMPRODUCT(('白止-S级品'!$A$2:$A$26=$B13)*('白止-S级品'!$D$1:$AV$1=AN$1)*('白止-S级品'!$D$2:$AV$26)),0)+IFERROR(SUMPRODUCT(('乐容-S级品'!$A$4:$A$32=$B13)*('乐容-S级品'!$L$3:$CA$3=AN$1)*('乐容-S级品'!$L$4:$CA$32)),0)</f>
      </c>
      <c r="AO13" s="280">
        <f>IFERROR(SUMPRODUCT(('控温被PRO-S级品'!$B$2:$B$10=$B13)*('控温被PRO-S级品'!$E$1:$BE$1=AO$1)*('控温被PRO-S级品'!$E$2:$BE$10)),0)+IFERROR(SUMPRODUCT(('冬被-S级品'!$B$2:$B$10=$B13)*('冬被-S级品'!$E$1:$AW$1=AO$1)*('冬被-S级品'!$E$2:$AW$10)),0)+IFERROR(SUMPRODUCT(('白止-S级品'!$A$2:$A$26=$B13)*('白止-S级品'!$D$1:$AV$1=AO$1)*('白止-S级品'!$D$2:$AV$26)),0)+IFERROR(SUMPRODUCT(('乐容-S级品'!$A$4:$A$32=$B13)*('乐容-S级品'!$L$3:$CA$3=AO$1)*('乐容-S级品'!$L$4:$CA$32)),0)</f>
      </c>
      <c r="AP13" s="280">
        <f>IFERROR(SUMPRODUCT(('控温被PRO-S级品'!$B$2:$B$10=$B13)*('控温被PRO-S级品'!$E$1:$BE$1=AP$1)*('控温被PRO-S级品'!$E$2:$BE$10)),0)+IFERROR(SUMPRODUCT(('冬被-S级品'!$B$2:$B$10=$B13)*('冬被-S级品'!$E$1:$AW$1=AP$1)*('冬被-S级品'!$E$2:$AW$10)),0)+IFERROR(SUMPRODUCT(('白止-S级品'!$A$2:$A$26=$B13)*('白止-S级品'!$D$1:$AV$1=AP$1)*('白止-S级品'!$D$2:$AV$26)),0)+IFERROR(SUMPRODUCT(('乐容-S级品'!$A$4:$A$32=$B13)*('乐容-S级品'!$L$3:$CA$3=AP$1)*('乐容-S级品'!$L$4:$CA$32)),0)</f>
      </c>
      <c r="AQ13" s="280">
        <f>IFERROR(SUMPRODUCT(('控温被PRO-S级品'!$B$2:$B$10=$B13)*('控温被PRO-S级品'!$E$1:$BE$1=AQ$1)*('控温被PRO-S级品'!$E$2:$BE$10)),0)+IFERROR(SUMPRODUCT(('冬被-S级品'!$B$2:$B$10=$B13)*('冬被-S级品'!$E$1:$AW$1=AQ$1)*('冬被-S级品'!$E$2:$AW$10)),0)+IFERROR(SUMPRODUCT(('白止-S级品'!$A$2:$A$26=$B13)*('白止-S级品'!$D$1:$AV$1=AQ$1)*('白止-S级品'!$D$2:$AV$26)),0)+IFERROR(SUMPRODUCT(('乐容-S级品'!$A$4:$A$32=$B13)*('乐容-S级品'!$L$3:$CA$3=AQ$1)*('乐容-S级品'!$L$4:$CA$32)),0)</f>
      </c>
      <c r="AR13" s="280">
        <f>IFERROR(SUMPRODUCT(('控温被PRO-S级品'!$B$2:$B$10=$B13)*('控温被PRO-S级品'!$E$1:$BE$1=AR$1)*('控温被PRO-S级品'!$E$2:$BE$10)),0)+IFERROR(SUMPRODUCT(('冬被-S级品'!$B$2:$B$10=$B13)*('冬被-S级品'!$E$1:$AW$1=AR$1)*('冬被-S级品'!$E$2:$AW$10)),0)+IFERROR(SUMPRODUCT(('白止-S级品'!$A$2:$A$26=$B13)*('白止-S级品'!$D$1:$AV$1=AR$1)*('白止-S级品'!$D$2:$AV$26)),0)+IFERROR(SUMPRODUCT(('乐容-S级品'!$A$4:$A$32=$B13)*('乐容-S级品'!$L$3:$CA$3=AR$1)*('乐容-S级品'!$L$4:$CA$32)),0)</f>
      </c>
      <c r="AS13" s="280">
        <f>IFERROR(SUMPRODUCT(('控温被PRO-S级品'!$B$2:$B$10=$B13)*('控温被PRO-S级品'!$E$1:$BE$1=AS$1)*('控温被PRO-S级品'!$E$2:$BE$10)),0)+IFERROR(SUMPRODUCT(('冬被-S级品'!$B$2:$B$10=$B13)*('冬被-S级品'!$E$1:$AW$1=AS$1)*('冬被-S级品'!$E$2:$AW$10)),0)+IFERROR(SUMPRODUCT(('白止-S级品'!$A$2:$A$26=$B13)*('白止-S级品'!$D$1:$AV$1=AS$1)*('白止-S级品'!$D$2:$AV$26)),0)+IFERROR(SUMPRODUCT(('乐容-S级品'!$A$4:$A$32=$B13)*('乐容-S级品'!$L$3:$CA$3=AS$1)*('乐容-S级品'!$L$4:$CA$32)),0)</f>
      </c>
      <c r="AT13" s="280">
        <f>IFERROR(SUMPRODUCT(('控温被PRO-S级品'!$B$2:$B$10=$B13)*('控温被PRO-S级品'!$E$1:$BE$1=AT$1)*('控温被PRO-S级品'!$E$2:$BE$10)),0)+IFERROR(SUMPRODUCT(('冬被-S级品'!$B$2:$B$10=$B13)*('冬被-S级品'!$E$1:$AW$1=AT$1)*('冬被-S级品'!$E$2:$AW$10)),0)+IFERROR(SUMPRODUCT(('白止-S级品'!$A$2:$A$26=$B13)*('白止-S级品'!$D$1:$AV$1=AT$1)*('白止-S级品'!$D$2:$AV$26)),0)+IFERROR(SUMPRODUCT(('乐容-S级品'!$A$4:$A$32=$B13)*('乐容-S级品'!$L$3:$CA$3=AT$1)*('乐容-S级品'!$L$4:$CA$32)),0)</f>
      </c>
      <c r="AU13" s="280">
        <f>IFERROR(SUMPRODUCT(('控温被PRO-S级品'!$B$2:$B$10=$B13)*('控温被PRO-S级品'!$E$1:$BE$1=AU$1)*('控温被PRO-S级品'!$E$2:$BE$10)),0)+IFERROR(SUMPRODUCT(('冬被-S级品'!$B$2:$B$10=$B13)*('冬被-S级品'!$E$1:$AW$1=AU$1)*('冬被-S级品'!$E$2:$AW$10)),0)+IFERROR(SUMPRODUCT(('白止-S级品'!$A$2:$A$26=$B13)*('白止-S级品'!$D$1:$AV$1=AU$1)*('白止-S级品'!$D$2:$AV$26)),0)+IFERROR(SUMPRODUCT(('乐容-S级品'!$A$4:$A$32=$B13)*('乐容-S级品'!$L$3:$CA$3=AU$1)*('乐容-S级品'!$L$4:$CA$32)),0)</f>
      </c>
      <c r="AV13" s="280">
        <f>IFERROR(SUMPRODUCT(('控温被PRO-S级品'!$B$2:$B$10=$B13)*('控温被PRO-S级品'!$E$1:$BE$1=AV$1)*('控温被PRO-S级品'!$E$2:$BE$10)),0)+IFERROR(SUMPRODUCT(('冬被-S级品'!$B$2:$B$10=$B13)*('冬被-S级品'!$E$1:$AW$1=AV$1)*('冬被-S级品'!$E$2:$AW$10)),0)+IFERROR(SUMPRODUCT(('白止-S级品'!$A$2:$A$26=$B13)*('白止-S级品'!$D$1:$AV$1=AV$1)*('白止-S级品'!$D$2:$AV$26)),0)+IFERROR(SUMPRODUCT(('乐容-S级品'!$A$4:$A$32=$B13)*('乐容-S级品'!$L$3:$CA$3=AV$1)*('乐容-S级品'!$L$4:$CA$32)),0)</f>
      </c>
      <c r="AW13" s="280">
        <f>IFERROR(SUMPRODUCT(('控温被PRO-S级品'!$B$2:$B$10=$B13)*('控温被PRO-S级品'!$E$1:$BE$1=AW$1)*('控温被PRO-S级品'!$E$2:$BE$10)),0)+IFERROR(SUMPRODUCT(('冬被-S级品'!$B$2:$B$10=$B13)*('冬被-S级品'!$E$1:$AW$1=AW$1)*('冬被-S级品'!$E$2:$AW$10)),0)+IFERROR(SUMPRODUCT(('白止-S级品'!$A$2:$A$26=$B13)*('白止-S级品'!$D$1:$AV$1=AW$1)*('白止-S级品'!$D$2:$AV$26)),0)+IFERROR(SUMPRODUCT(('乐容-S级品'!$A$4:$A$32=$B13)*('乐容-S级品'!$L$3:$CA$3=AW$1)*('乐容-S级品'!$L$4:$CA$32)),0)</f>
      </c>
      <c r="AX13" s="280">
        <f>IFERROR(SUMPRODUCT(('控温被PRO-S级品'!$B$2:$B$10=$B13)*('控温被PRO-S级品'!$E$1:$BE$1=AX$1)*('控温被PRO-S级品'!$E$2:$BE$10)),0)+IFERROR(SUMPRODUCT(('冬被-S级品'!$B$2:$B$10=$B13)*('冬被-S级品'!$E$1:$AW$1=AX$1)*('冬被-S级品'!$E$2:$AW$10)),0)+IFERROR(SUMPRODUCT(('白止-S级品'!$A$2:$A$26=$B13)*('白止-S级品'!$D$1:$AV$1=AX$1)*('白止-S级品'!$D$2:$AV$26)),0)+IFERROR(SUMPRODUCT(('乐容-S级品'!$A$4:$A$32=$B13)*('乐容-S级品'!$L$3:$CA$3=AX$1)*('乐容-S级品'!$L$4:$CA$32)),0)</f>
      </c>
      <c r="AY13" s="280">
        <f>IFERROR(SUMPRODUCT(('控温被PRO-S级品'!$B$2:$B$10=$B13)*('控温被PRO-S级品'!$E$1:$BE$1=AY$1)*('控温被PRO-S级品'!$E$2:$BE$10)),0)+IFERROR(SUMPRODUCT(('冬被-S级品'!$B$2:$B$10=$B13)*('冬被-S级品'!$E$1:$AW$1=AY$1)*('冬被-S级品'!$E$2:$AW$10)),0)+IFERROR(SUMPRODUCT(('白止-S级品'!$A$2:$A$26=$B13)*('白止-S级品'!$D$1:$AV$1=AY$1)*('白止-S级品'!$D$2:$AV$26)),0)+IFERROR(SUMPRODUCT(('乐容-S级品'!$A$4:$A$32=$B13)*('乐容-S级品'!$L$3:$CA$3=AY$1)*('乐容-S级品'!$L$4:$CA$32)),0)</f>
      </c>
      <c r="AZ13" s="280">
        <f>IFERROR(SUMPRODUCT(('控温被PRO-S级品'!$B$2:$B$10=$B13)*('控温被PRO-S级品'!$E$1:$BE$1=AZ$1)*('控温被PRO-S级品'!$E$2:$BE$10)),0)+IFERROR(SUMPRODUCT(('冬被-S级品'!$B$2:$B$10=$B13)*('冬被-S级品'!$E$1:$AW$1=AZ$1)*('冬被-S级品'!$E$2:$AW$10)),0)+IFERROR(SUMPRODUCT(('白止-S级品'!$A$2:$A$26=$B13)*('白止-S级品'!$D$1:$AV$1=AZ$1)*('白止-S级品'!$D$2:$AV$26)),0)+IFERROR(SUMPRODUCT(('乐容-S级品'!$A$4:$A$32=$B13)*('乐容-S级品'!$L$3:$CA$3=AZ$1)*('乐容-S级品'!$L$4:$CA$32)),0)</f>
      </c>
      <c r="BA13" s="280">
        <f>IFERROR(SUMPRODUCT(('控温被PRO-S级品'!$B$2:$B$10=$B13)*('控温被PRO-S级品'!$E$1:$BE$1=BA$1)*('控温被PRO-S级品'!$E$2:$BE$10)),0)+IFERROR(SUMPRODUCT(('冬被-S级品'!$B$2:$B$10=$B13)*('冬被-S级品'!$E$1:$AW$1=BA$1)*('冬被-S级品'!$E$2:$AW$10)),0)+IFERROR(SUMPRODUCT(('白止-S级品'!$A$2:$A$26=$B13)*('白止-S级品'!$D$1:$AV$1=BA$1)*('白止-S级品'!$D$2:$AV$26)),0)+IFERROR(SUMPRODUCT(('乐容-S级品'!$A$4:$A$32=$B13)*('乐容-S级品'!$L$3:$CA$3=BA$1)*('乐容-S级品'!$L$4:$CA$32)),0)</f>
      </c>
      <c r="BB13" s="280">
        <f>IFERROR(SUMPRODUCT(('控温被PRO-S级品'!$B$2:$B$10=$B13)*('控温被PRO-S级品'!$E$1:$BE$1=BB$1)*('控温被PRO-S级品'!$E$2:$BE$10)),0)+IFERROR(SUMPRODUCT(('冬被-S级品'!$B$2:$B$10=$B13)*('冬被-S级品'!$E$1:$AW$1=BB$1)*('冬被-S级品'!$E$2:$AW$10)),0)+IFERROR(SUMPRODUCT(('白止-S级品'!$A$2:$A$26=$B13)*('白止-S级品'!$D$1:$AV$1=BB$1)*('白止-S级品'!$D$2:$AV$26)),0)+IFERROR(SUMPRODUCT(('乐容-S级品'!$A$4:$A$32=$B13)*('乐容-S级品'!$L$3:$CA$3=BB$1)*('乐容-S级品'!$L$4:$CA$32)),0)</f>
      </c>
      <c r="BC13" s="280">
        <f>IFERROR(SUMPRODUCT(('控温被PRO-S级品'!$B$2:$B$10=$B13)*('控温被PRO-S级品'!$E$1:$BE$1=BC$1)*('控温被PRO-S级品'!$E$2:$BE$10)),0)+IFERROR(SUMPRODUCT(('冬被-S级品'!$B$2:$B$10=$B13)*('冬被-S级品'!$E$1:$AW$1=BC$1)*('冬被-S级品'!$E$2:$AW$10)),0)+IFERROR(SUMPRODUCT(('白止-S级品'!$A$2:$A$26=$B13)*('白止-S级品'!$D$1:$AV$1=BC$1)*('白止-S级品'!$D$2:$AV$26)),0)+IFERROR(SUMPRODUCT(('乐容-S级品'!$A$4:$A$32=$B13)*('乐容-S级品'!$L$3:$CA$3=BC$1)*('乐容-S级品'!$L$4:$CA$32)),0)</f>
      </c>
      <c r="BD13" s="280">
        <f>IFERROR(SUMPRODUCT(('控温被PRO-S级品'!$B$2:$B$10=$B13)*('控温被PRO-S级品'!$E$1:$BE$1=BD$1)*('控温被PRO-S级品'!$E$2:$BE$10)),0)+IFERROR(SUMPRODUCT(('冬被-S级品'!$B$2:$B$10=$B13)*('冬被-S级品'!$E$1:$AW$1=BD$1)*('冬被-S级品'!$E$2:$AW$10)),0)+IFERROR(SUMPRODUCT(('白止-S级品'!$A$2:$A$26=$B13)*('白止-S级品'!$D$1:$AV$1=BD$1)*('白止-S级品'!$D$2:$AV$26)),0)+IFERROR(SUMPRODUCT(('乐容-S级品'!$A$4:$A$32=$B13)*('乐容-S级品'!$L$3:$CA$3=BD$1)*('乐容-S级品'!$L$4:$CA$32)),0)</f>
      </c>
      <c r="BE13" s="280">
        <f>IFERROR(SUMPRODUCT(('控温被PRO-S级品'!$B$2:$B$10=$B13)*('控温被PRO-S级品'!$E$1:$BE$1=BE$1)*('控温被PRO-S级品'!$E$2:$BE$10)),0)+IFERROR(SUMPRODUCT(('冬被-S级品'!$B$2:$B$10=$B13)*('冬被-S级品'!$E$1:$AW$1=BE$1)*('冬被-S级品'!$E$2:$AW$10)),0)+IFERROR(SUMPRODUCT(('白止-S级品'!$A$2:$A$26=$B13)*('白止-S级品'!$D$1:$AV$1=BE$1)*('白止-S级品'!$D$2:$AV$26)),0)+IFERROR(SUMPRODUCT(('乐容-S级品'!$A$4:$A$32=$B13)*('乐容-S级品'!$L$3:$CA$3=BE$1)*('乐容-S级品'!$L$4:$CA$32)),0)</f>
      </c>
      <c r="BF13" s="280">
        <f>IFERROR(SUMPRODUCT(('控温被PRO-S级品'!$B$2:$B$10=$B13)*('控温被PRO-S级品'!$E$1:$BE$1=BF$1)*('控温被PRO-S级品'!$E$2:$BE$10)),0)+IFERROR(SUMPRODUCT(('冬被-S级品'!$B$2:$B$10=$B13)*('冬被-S级品'!$E$1:$AW$1=BF$1)*('冬被-S级品'!$E$2:$AW$10)),0)+IFERROR(SUMPRODUCT(('白止-S级品'!$A$2:$A$26=$B13)*('白止-S级品'!$D$1:$AV$1=BF$1)*('白止-S级品'!$D$2:$AV$26)),0)+IFERROR(SUMPRODUCT(('乐容-S级品'!$A$4:$A$32=$B13)*('乐容-S级品'!$L$3:$CA$3=BF$1)*('乐容-S级品'!$L$4:$CA$32)),0)</f>
      </c>
      <c r="BG13" s="280">
        <f>IFERROR(SUMPRODUCT(('控温被PRO-S级品'!$B$2:$B$10=$B13)*('控温被PRO-S级品'!$E$1:$BE$1=BG$1)*('控温被PRO-S级品'!$E$2:$BE$10)),0)+IFERROR(SUMPRODUCT(('冬被-S级品'!$B$2:$B$10=$B13)*('冬被-S级品'!$E$1:$AW$1=BG$1)*('冬被-S级品'!$E$2:$AW$10)),0)+IFERROR(SUMPRODUCT(('白止-S级品'!$A$2:$A$26=$B13)*('白止-S级品'!$D$1:$AV$1=BG$1)*('白止-S级品'!$D$2:$AV$26)),0)+IFERROR(SUMPRODUCT(('乐容-S级品'!$A$4:$A$32=$B13)*('乐容-S级品'!$L$3:$CA$3=BG$1)*('乐容-S级品'!$L$4:$CA$32)),0)</f>
      </c>
      <c r="BH13" s="280">
        <f>IFERROR(SUMPRODUCT(('控温被PRO-S级品'!$B$2:$B$10=$B13)*('控温被PRO-S级品'!$E$1:$BE$1=BH$1)*('控温被PRO-S级品'!$E$2:$BE$10)),0)+IFERROR(SUMPRODUCT(('冬被-S级品'!$B$2:$B$10=$B13)*('冬被-S级品'!$E$1:$AW$1=BH$1)*('冬被-S级品'!$E$2:$AW$10)),0)+IFERROR(SUMPRODUCT(('白止-S级品'!$A$2:$A$26=$B13)*('白止-S级品'!$D$1:$AV$1=BH$1)*('白止-S级品'!$D$2:$AV$26)),0)+IFERROR(SUMPRODUCT(('乐容-S级品'!$A$4:$A$32=$B13)*('乐容-S级品'!$L$3:$CA$3=BH$1)*('乐容-S级品'!$L$4:$CA$32)),0)</f>
      </c>
      <c r="BI13" s="280">
        <f>IFERROR(SUMPRODUCT(('控温被PRO-S级品'!$B$2:$B$10=$B13)*('控温被PRO-S级品'!$E$1:$BE$1=BI$1)*('控温被PRO-S级品'!$E$2:$BE$10)),0)+IFERROR(SUMPRODUCT(('冬被-S级品'!$B$2:$B$10=$B13)*('冬被-S级品'!$E$1:$AW$1=BI$1)*('冬被-S级品'!$E$2:$AW$10)),0)+IFERROR(SUMPRODUCT(('白止-S级品'!$A$2:$A$26=$B13)*('白止-S级品'!$D$1:$AV$1=BI$1)*('白止-S级品'!$D$2:$AV$26)),0)+IFERROR(SUMPRODUCT(('乐容-S级品'!$A$4:$A$32=$B13)*('乐容-S级品'!$L$3:$CA$3=BI$1)*('乐容-S级品'!$L$4:$CA$32)),0)</f>
      </c>
      <c r="BJ13" s="280">
        <f>IFERROR(SUMPRODUCT(('控温被PRO-S级品'!$B$2:$B$10=$B13)*('控温被PRO-S级品'!$E$1:$BE$1=BJ$1)*('控温被PRO-S级品'!$E$2:$BE$10)),0)+IFERROR(SUMPRODUCT(('冬被-S级品'!$B$2:$B$10=$B13)*('冬被-S级品'!$E$1:$AW$1=BJ$1)*('冬被-S级品'!$E$2:$AW$10)),0)+IFERROR(SUMPRODUCT(('白止-S级品'!$A$2:$A$26=$B13)*('白止-S级品'!$D$1:$AV$1=BJ$1)*('白止-S级品'!$D$2:$AV$26)),0)+IFERROR(SUMPRODUCT(('乐容-S级品'!$A$4:$A$32=$B13)*('乐容-S级品'!$L$3:$CA$3=BJ$1)*('乐容-S级品'!$L$4:$CA$32)),0)</f>
      </c>
      <c r="BK13" s="280">
        <f>IFERROR(SUMPRODUCT(('控温被PRO-S级品'!$B$2:$B$10=$B13)*('控温被PRO-S级品'!$E$1:$BE$1=BK$1)*('控温被PRO-S级品'!$E$2:$BE$10)),0)+IFERROR(SUMPRODUCT(('冬被-S级品'!$B$2:$B$10=$B13)*('冬被-S级品'!$E$1:$AW$1=BK$1)*('冬被-S级品'!$E$2:$AW$10)),0)+IFERROR(SUMPRODUCT(('白止-S级品'!$A$2:$A$26=$B13)*('白止-S级品'!$D$1:$AV$1=BK$1)*('白止-S级品'!$D$2:$AV$26)),0)+IFERROR(SUMPRODUCT(('乐容-S级品'!$A$4:$A$32=$B13)*('乐容-S级品'!$L$3:$CA$3=BK$1)*('乐容-S级品'!$L$4:$CA$32)),0)</f>
      </c>
      <c r="BL13" s="280">
        <f>IFERROR(SUMPRODUCT(('控温被PRO-S级品'!$B$2:$B$10=$B13)*('控温被PRO-S级品'!$E$1:$BE$1=BL$1)*('控温被PRO-S级品'!$E$2:$BE$10)),0)+IFERROR(SUMPRODUCT(('冬被-S级品'!$B$2:$B$10=$B13)*('冬被-S级品'!$E$1:$AW$1=BL$1)*('冬被-S级品'!$E$2:$AW$10)),0)+IFERROR(SUMPRODUCT(('白止-S级品'!$A$2:$A$26=$B13)*('白止-S级品'!$D$1:$AV$1=BL$1)*('白止-S级品'!$D$2:$AV$26)),0)+IFERROR(SUMPRODUCT(('乐容-S级品'!$A$4:$A$32=$B13)*('乐容-S级品'!$L$3:$CA$3=BL$1)*('乐容-S级品'!$L$4:$CA$32)),0)</f>
      </c>
      <c r="BM13" s="280">
        <f>IFERROR(SUMPRODUCT(('控温被PRO-S级品'!$B$2:$B$10=$B13)*('控温被PRO-S级品'!$E$1:$BE$1=BM$1)*('控温被PRO-S级品'!$E$2:$BE$10)),0)+IFERROR(SUMPRODUCT(('冬被-S级品'!$B$2:$B$10=$B13)*('冬被-S级品'!$E$1:$AW$1=BM$1)*('冬被-S级品'!$E$2:$AW$10)),0)+IFERROR(SUMPRODUCT(('白止-S级品'!$A$2:$A$26=$B13)*('白止-S级品'!$D$1:$AV$1=BM$1)*('白止-S级品'!$D$2:$AV$26)),0)+IFERROR(SUMPRODUCT(('乐容-S级品'!$A$4:$A$32=$B13)*('乐容-S级品'!$L$3:$CA$3=BM$1)*('乐容-S级品'!$L$4:$CA$32)),0)</f>
      </c>
      <c r="BN13" s="280">
        <f>IFERROR(SUMPRODUCT(('控温被PRO-S级品'!$B$2:$B$10=$B13)*('控温被PRO-S级品'!$E$1:$BE$1=BN$1)*('控温被PRO-S级品'!$E$2:$BE$10)),0)+IFERROR(SUMPRODUCT(('冬被-S级品'!$B$2:$B$10=$B13)*('冬被-S级品'!$E$1:$AW$1=BN$1)*('冬被-S级品'!$E$2:$AW$10)),0)+IFERROR(SUMPRODUCT(('白止-S级品'!$A$2:$A$26=$B13)*('白止-S级品'!$D$1:$AV$1=BN$1)*('白止-S级品'!$D$2:$AV$26)),0)+IFERROR(SUMPRODUCT(('乐容-S级品'!$A$4:$A$32=$B13)*('乐容-S级品'!$L$3:$CA$3=BN$1)*('乐容-S级品'!$L$4:$CA$32)),0)</f>
      </c>
      <c r="BO13" s="280">
        <f>IFERROR(SUMPRODUCT(('控温被PRO-S级品'!$B$2:$B$10=$B13)*('控温被PRO-S级品'!$E$1:$BE$1=BO$1)*('控温被PRO-S级品'!$E$2:$BE$10)),0)+IFERROR(SUMPRODUCT(('冬被-S级品'!$B$2:$B$10=$B13)*('冬被-S级品'!$E$1:$AW$1=BO$1)*('冬被-S级品'!$E$2:$AW$10)),0)+IFERROR(SUMPRODUCT(('白止-S级品'!$A$2:$A$26=$B13)*('白止-S级品'!$D$1:$AV$1=BO$1)*('白止-S级品'!$D$2:$AV$26)),0)+IFERROR(SUMPRODUCT(('乐容-S级品'!$A$4:$A$32=$B13)*('乐容-S级品'!$L$3:$CA$3=BO$1)*('乐容-S级品'!$L$4:$CA$32)),0)</f>
      </c>
      <c r="BP13" s="280">
        <f>IFERROR(SUMPRODUCT(('控温被PRO-S级品'!$B$2:$B$10=$B13)*('控温被PRO-S级品'!$E$1:$BE$1=BP$1)*('控温被PRO-S级品'!$E$2:$BE$10)),0)+IFERROR(SUMPRODUCT(('冬被-S级品'!$B$2:$B$10=$B13)*('冬被-S级品'!$E$1:$AW$1=BP$1)*('冬被-S级品'!$E$2:$AW$10)),0)+IFERROR(SUMPRODUCT(('白止-S级品'!$A$2:$A$26=$B13)*('白止-S级品'!$D$1:$AV$1=BP$1)*('白止-S级品'!$D$2:$AV$26)),0)+IFERROR(SUMPRODUCT(('乐容-S级品'!$A$4:$A$32=$B13)*('乐容-S级品'!$L$3:$CA$3=BP$1)*('乐容-S级品'!$L$4:$CA$32)),0)</f>
      </c>
      <c r="BQ13" s="280">
        <f>IFERROR(SUMPRODUCT(('控温被PRO-S级品'!$B$2:$B$10=$B13)*('控温被PRO-S级品'!$E$1:$BE$1=BQ$1)*('控温被PRO-S级品'!$E$2:$BE$10)),0)+IFERROR(SUMPRODUCT(('冬被-S级品'!$B$2:$B$10=$B13)*('冬被-S级品'!$E$1:$AW$1=BQ$1)*('冬被-S级品'!$E$2:$AW$10)),0)+IFERROR(SUMPRODUCT(('白止-S级品'!$A$2:$A$26=$B13)*('白止-S级品'!$D$1:$AV$1=BQ$1)*('白止-S级品'!$D$2:$AV$26)),0)+IFERROR(SUMPRODUCT(('乐容-S级品'!$A$4:$A$32=$B13)*('乐容-S级品'!$L$3:$CA$3=BQ$1)*('乐容-S级品'!$L$4:$CA$32)),0)</f>
      </c>
      <c r="BR13" s="280">
        <f>IFERROR(SUMPRODUCT(('控温被PRO-S级品'!$B$2:$B$10=$B13)*('控温被PRO-S级品'!$E$1:$BE$1=BR$1)*('控温被PRO-S级品'!$E$2:$BE$10)),0)+IFERROR(SUMPRODUCT(('冬被-S级品'!$B$2:$B$10=$B13)*('冬被-S级品'!$E$1:$AW$1=BR$1)*('冬被-S级品'!$E$2:$AW$10)),0)+IFERROR(SUMPRODUCT(('白止-S级品'!$A$2:$A$26=$B13)*('白止-S级品'!$D$1:$AV$1=BR$1)*('白止-S级品'!$D$2:$AV$26)),0)+IFERROR(SUMPRODUCT(('乐容-S级品'!$A$4:$A$32=$B13)*('乐容-S级品'!$L$3:$CA$3=BR$1)*('乐容-S级品'!$L$4:$CA$32)),0)</f>
      </c>
      <c r="BS13" s="280">
        <f>IFERROR(SUMPRODUCT(('控温被PRO-S级品'!$B$2:$B$10=$B13)*('控温被PRO-S级品'!$E$1:$BE$1=BS$1)*('控温被PRO-S级品'!$E$2:$BE$10)),0)+IFERROR(SUMPRODUCT(('冬被-S级品'!$B$2:$B$10=$B13)*('冬被-S级品'!$E$1:$AW$1=BS$1)*('冬被-S级品'!$E$2:$AW$10)),0)+IFERROR(SUMPRODUCT(('白止-S级品'!$A$2:$A$26=$B13)*('白止-S级品'!$D$1:$AV$1=BS$1)*('白止-S级品'!$D$2:$AV$26)),0)+IFERROR(SUMPRODUCT(('乐容-S级品'!$A$4:$A$32=$B13)*('乐容-S级品'!$L$3:$CA$3=BS$1)*('乐容-S级品'!$L$4:$CA$32)),0)</f>
      </c>
      <c r="BT13" s="280">
        <f>IFERROR(SUMPRODUCT(('控温被PRO-S级品'!$B$2:$B$10=$B13)*('控温被PRO-S级品'!$E$1:$BE$1=BT$1)*('控温被PRO-S级品'!$E$2:$BE$10)),0)+IFERROR(SUMPRODUCT(('冬被-S级品'!$B$2:$B$10=$B13)*('冬被-S级品'!$E$1:$AW$1=BT$1)*('冬被-S级品'!$E$2:$AW$10)),0)+IFERROR(SUMPRODUCT(('白止-S级品'!$A$2:$A$26=$B13)*('白止-S级品'!$D$1:$AV$1=BT$1)*('白止-S级品'!$D$2:$AV$26)),0)+IFERROR(SUMPRODUCT(('乐容-S级品'!$A$4:$A$32=$B13)*('乐容-S级品'!$L$3:$CA$3=BT$1)*('乐容-S级品'!$L$4:$CA$32)),0)</f>
      </c>
      <c r="BU13" s="280">
        <f>IFERROR(SUMPRODUCT(('控温被PRO-S级品'!$B$2:$B$10=$B13)*('控温被PRO-S级品'!$E$1:$BE$1=BU$1)*('控温被PRO-S级品'!$E$2:$BE$10)),0)+IFERROR(SUMPRODUCT(('冬被-S级品'!$B$2:$B$10=$B13)*('冬被-S级品'!$E$1:$AW$1=BU$1)*('冬被-S级品'!$E$2:$AW$10)),0)+IFERROR(SUMPRODUCT(('白止-S级品'!$A$2:$A$26=$B13)*('白止-S级品'!$D$1:$AV$1=BU$1)*('白止-S级品'!$D$2:$AV$26)),0)+IFERROR(SUMPRODUCT(('乐容-S级品'!$A$4:$A$32=$B13)*('乐容-S级品'!$L$3:$CA$3=BU$1)*('乐容-S级品'!$L$4:$CA$32)),0)</f>
      </c>
      <c r="BV13" s="280">
        <f>IFERROR(SUMPRODUCT(('控温被PRO-S级品'!$B$2:$B$10=$B13)*('控温被PRO-S级品'!$E$1:$BE$1=BV$1)*('控温被PRO-S级品'!$E$2:$BE$10)),0)+IFERROR(SUMPRODUCT(('冬被-S级品'!$B$2:$B$10=$B13)*('冬被-S级品'!$E$1:$AW$1=BV$1)*('冬被-S级品'!$E$2:$AW$10)),0)+IFERROR(SUMPRODUCT(('白止-S级品'!$A$2:$A$26=$B13)*('白止-S级品'!$D$1:$AV$1=BV$1)*('白止-S级品'!$D$2:$AV$26)),0)+IFERROR(SUMPRODUCT(('乐容-S级品'!$A$4:$A$32=$B13)*('乐容-S级品'!$L$3:$CA$3=BV$1)*('乐容-S级品'!$L$4:$CA$32)),0)</f>
      </c>
      <c r="BW13" s="280">
        <f>IFERROR(SUMPRODUCT(('控温被PRO-S级品'!$B$2:$B$10=$B13)*('控温被PRO-S级品'!$E$1:$BE$1=BW$1)*('控温被PRO-S级品'!$E$2:$BE$10)),0)+IFERROR(SUMPRODUCT(('冬被-S级品'!$B$2:$B$10=$B13)*('冬被-S级品'!$E$1:$AW$1=BW$1)*('冬被-S级品'!$E$2:$AW$10)),0)+IFERROR(SUMPRODUCT(('白止-S级品'!$A$2:$A$26=$B13)*('白止-S级品'!$D$1:$AV$1=BW$1)*('白止-S级品'!$D$2:$AV$26)),0)+IFERROR(SUMPRODUCT(('乐容-S级品'!$A$4:$A$32=$B13)*('乐容-S级品'!$L$3:$CA$3=BW$1)*('乐容-S级品'!$L$4:$CA$32)),0)</f>
      </c>
      <c r="BX13" s="280">
        <f>IFERROR(SUMPRODUCT(('控温被PRO-S级品'!$B$2:$B$10=$B13)*('控温被PRO-S级品'!$E$1:$BE$1=BX$1)*('控温被PRO-S级品'!$E$2:$BE$10)),0)+IFERROR(SUMPRODUCT(('冬被-S级品'!$B$2:$B$10=$B13)*('冬被-S级品'!$E$1:$AW$1=BX$1)*('冬被-S级品'!$E$2:$AW$10)),0)+IFERROR(SUMPRODUCT(('白止-S级品'!$A$2:$A$26=$B13)*('白止-S级品'!$D$1:$AV$1=BX$1)*('白止-S级品'!$D$2:$AV$26)),0)+IFERROR(SUMPRODUCT(('乐容-S级品'!$A$4:$A$32=$B13)*('乐容-S级品'!$L$3:$CA$3=BX$1)*('乐容-S级品'!$L$4:$CA$32)),0)</f>
      </c>
      <c r="BY13" s="280">
        <f>IFERROR(SUMPRODUCT(('控温被PRO-S级品'!$B$2:$B$10=$B13)*('控温被PRO-S级品'!$E$1:$BE$1=BY$1)*('控温被PRO-S级品'!$E$2:$BE$10)),0)+IFERROR(SUMPRODUCT(('冬被-S级品'!$B$2:$B$10=$B13)*('冬被-S级品'!$E$1:$AW$1=BY$1)*('冬被-S级品'!$E$2:$AW$10)),0)+IFERROR(SUMPRODUCT(('白止-S级品'!$A$2:$A$26=$B13)*('白止-S级品'!$D$1:$AV$1=BY$1)*('白止-S级品'!$D$2:$AV$26)),0)+IFERROR(SUMPRODUCT(('乐容-S级品'!$A$4:$A$32=$B13)*('乐容-S级品'!$L$3:$CA$3=BY$1)*('乐容-S级品'!$L$4:$CA$32)),0)</f>
      </c>
      <c r="BZ13" s="280">
        <f>IFERROR(SUMPRODUCT(('控温被PRO-S级品'!$B$2:$B$10=$B13)*('控温被PRO-S级品'!$E$1:$BE$1=BZ$1)*('控温被PRO-S级品'!$E$2:$BE$10)),0)+IFERROR(SUMPRODUCT(('冬被-S级品'!$B$2:$B$10=$B13)*('冬被-S级品'!$E$1:$AW$1=BZ$1)*('冬被-S级品'!$E$2:$AW$10)),0)+IFERROR(SUMPRODUCT(('白止-S级品'!$A$2:$A$26=$B13)*('白止-S级品'!$D$1:$AV$1=BZ$1)*('白止-S级品'!$D$2:$AV$26)),0)+IFERROR(SUMPRODUCT(('乐容-S级品'!$A$4:$A$32=$B13)*('乐容-S级品'!$L$3:$CA$3=BZ$1)*('乐容-S级品'!$L$4:$CA$32)),0)</f>
      </c>
      <c r="CA13" s="280">
        <f>IFERROR(SUMPRODUCT(('控温被PRO-S级品'!$B$2:$B$10=$B13)*('控温被PRO-S级品'!$E$1:$BE$1=CA$1)*('控温被PRO-S级品'!$E$2:$BE$10)),0)+IFERROR(SUMPRODUCT(('冬被-S级品'!$B$2:$B$10=$B13)*('冬被-S级品'!$E$1:$AW$1=CA$1)*('冬被-S级品'!$E$2:$AW$10)),0)+IFERROR(SUMPRODUCT(('白止-S级品'!$A$2:$A$26=$B13)*('白止-S级品'!$D$1:$AV$1=CA$1)*('白止-S级品'!$D$2:$AV$26)),0)+IFERROR(SUMPRODUCT(('乐容-S级品'!$A$4:$A$32=$B13)*('乐容-S级品'!$L$3:$CA$3=CA$1)*('乐容-S级品'!$L$4:$CA$32)),0)</f>
      </c>
      <c r="CB13" s="280">
        <f>IFERROR(SUMPRODUCT(('控温被PRO-S级品'!$B$2:$B$10=$B13)*('控温被PRO-S级品'!$E$1:$BE$1=CB$1)*('控温被PRO-S级品'!$E$2:$BE$10)),0)+IFERROR(SUMPRODUCT(('冬被-S级品'!$B$2:$B$10=$B13)*('冬被-S级品'!$E$1:$AW$1=CB$1)*('冬被-S级品'!$E$2:$AW$10)),0)+IFERROR(SUMPRODUCT(('白止-S级品'!$A$2:$A$26=$B13)*('白止-S级品'!$D$1:$AV$1=CB$1)*('白止-S级品'!$D$2:$AV$26)),0)+IFERROR(SUMPRODUCT(('乐容-S级品'!$A$4:$A$32=$B13)*('乐容-S级品'!$L$3:$CA$3=CB$1)*('乐容-S级品'!$L$4:$CA$32)),0)</f>
      </c>
      <c r="CC13" s="280">
        <f>IFERROR(SUMPRODUCT(('控温被PRO-S级品'!$B$2:$B$10=$B13)*('控温被PRO-S级品'!$E$1:$BE$1=CC$1)*('控温被PRO-S级品'!$E$2:$BE$10)),0)+IFERROR(SUMPRODUCT(('冬被-S级品'!$B$2:$B$10=$B13)*('冬被-S级品'!$E$1:$AW$1=CC$1)*('冬被-S级品'!$E$2:$AW$10)),0)+IFERROR(SUMPRODUCT(('白止-S级品'!$A$2:$A$26=$B13)*('白止-S级品'!$D$1:$AV$1=CC$1)*('白止-S级品'!$D$2:$AV$26)),0)+IFERROR(SUMPRODUCT(('乐容-S级品'!$A$4:$A$32=$B13)*('乐容-S级品'!$L$3:$CA$3=CC$1)*('乐容-S级品'!$L$4:$CA$32)),0)</f>
      </c>
      <c r="CD13" s="280">
        <f>IFERROR(SUMPRODUCT(('控温被PRO-S级品'!$B$2:$B$10=$B13)*('控温被PRO-S级品'!$E$1:$BE$1=CD$1)*('控温被PRO-S级品'!$E$2:$BE$10)),0)+IFERROR(SUMPRODUCT(('冬被-S级品'!$B$2:$B$10=$B13)*('冬被-S级品'!$E$1:$AW$1=CD$1)*('冬被-S级品'!$E$2:$AW$10)),0)+IFERROR(SUMPRODUCT(('白止-S级品'!$A$2:$A$26=$B13)*('白止-S级品'!$D$1:$AV$1=CD$1)*('白止-S级品'!$D$2:$AV$26)),0)+IFERROR(SUMPRODUCT(('乐容-S级品'!$A$4:$A$32=$B13)*('乐容-S级品'!$L$3:$CA$3=CD$1)*('乐容-S级品'!$L$4:$CA$32)),0)</f>
      </c>
      <c r="CE13" s="280">
        <f>IFERROR(SUMPRODUCT(('控温被PRO-S级品'!$B$2:$B$10=$B13)*('控温被PRO-S级品'!$E$1:$BE$1=CE$1)*('控温被PRO-S级品'!$E$2:$BE$10)),0)+IFERROR(SUMPRODUCT(('冬被-S级品'!$B$2:$B$10=$B13)*('冬被-S级品'!$E$1:$AW$1=CE$1)*('冬被-S级品'!$E$2:$AW$10)),0)+IFERROR(SUMPRODUCT(('白止-S级品'!$A$2:$A$26=$B13)*('白止-S级品'!$D$1:$AV$1=CE$1)*('白止-S级品'!$D$2:$AV$26)),0)+IFERROR(SUMPRODUCT(('乐容-S级品'!$A$4:$A$32=$B13)*('乐容-S级品'!$L$3:$CA$3=CE$1)*('乐容-S级品'!$L$4:$CA$32)),0)</f>
      </c>
      <c r="CF13" s="280">
        <f>IFERROR(SUMPRODUCT(('控温被PRO-S级品'!$B$2:$B$10=$B13)*('控温被PRO-S级品'!$E$1:$BE$1=CF$1)*('控温被PRO-S级品'!$E$2:$BE$10)),0)+IFERROR(SUMPRODUCT(('冬被-S级品'!$B$2:$B$10=$B13)*('冬被-S级品'!$E$1:$AW$1=CF$1)*('冬被-S级品'!$E$2:$AW$10)),0)+IFERROR(SUMPRODUCT(('白止-S级品'!$A$2:$A$26=$B13)*('白止-S级品'!$D$1:$AV$1=CF$1)*('白止-S级品'!$D$2:$AV$26)),0)+IFERROR(SUMPRODUCT(('乐容-S级品'!$A$4:$A$32=$B13)*('乐容-S级品'!$L$3:$CA$3=CF$1)*('乐容-S级品'!$L$4:$CA$32)),0)</f>
      </c>
      <c r="CG13" s="280">
        <f>IFERROR(SUMPRODUCT(('控温被PRO-S级品'!$B$2:$B$10=$B13)*('控温被PRO-S级品'!$E$1:$BE$1=CG$1)*('控温被PRO-S级品'!$E$2:$BE$10)),0)+IFERROR(SUMPRODUCT(('冬被-S级品'!$B$2:$B$10=$B13)*('冬被-S级品'!$E$1:$AW$1=CG$1)*('冬被-S级品'!$E$2:$AW$10)),0)+IFERROR(SUMPRODUCT(('白止-S级品'!$A$2:$A$26=$B13)*('白止-S级品'!$D$1:$AV$1=CG$1)*('白止-S级品'!$D$2:$AV$26)),0)+IFERROR(SUMPRODUCT(('乐容-S级品'!$A$4:$A$32=$B13)*('乐容-S级品'!$L$3:$CA$3=CG$1)*('乐容-S级品'!$L$4:$CA$32)),0)</f>
      </c>
      <c r="CH13" s="280">
        <f>IFERROR(SUMPRODUCT(('控温被PRO-S级品'!$B$2:$B$10=$B13)*('控温被PRO-S级品'!$E$1:$BE$1=CH$1)*('控温被PRO-S级品'!$E$2:$BE$10)),0)+IFERROR(SUMPRODUCT(('冬被-S级品'!$B$2:$B$10=$B13)*('冬被-S级品'!$E$1:$AW$1=CH$1)*('冬被-S级品'!$E$2:$AW$10)),0)+IFERROR(SUMPRODUCT(('白止-S级品'!$A$2:$A$26=$B13)*('白止-S级品'!$D$1:$AV$1=CH$1)*('白止-S级品'!$D$2:$AV$26)),0)+IFERROR(SUMPRODUCT(('乐容-S级品'!$A$4:$A$32=$B13)*('乐容-S级品'!$L$3:$CA$3=CH$1)*('乐容-S级品'!$L$4:$CA$32)),0)</f>
      </c>
      <c r="CI13" s="280">
        <f>IFERROR(SUMPRODUCT(('控温被PRO-S级品'!$B$2:$B$10=$B13)*('控温被PRO-S级品'!$E$1:$BE$1=CI$1)*('控温被PRO-S级品'!$E$2:$BE$10)),0)+IFERROR(SUMPRODUCT(('冬被-S级品'!$B$2:$B$10=$B13)*('冬被-S级品'!$E$1:$AW$1=CI$1)*('冬被-S级品'!$E$2:$AW$10)),0)+IFERROR(SUMPRODUCT(('白止-S级品'!$A$2:$A$26=$B13)*('白止-S级品'!$D$1:$AV$1=CI$1)*('白止-S级品'!$D$2:$AV$26)),0)+IFERROR(SUMPRODUCT(('乐容-S级品'!$A$4:$A$32=$B13)*('乐容-S级品'!$L$3:$CA$3=CI$1)*('乐容-S级品'!$L$4:$CA$32)),0)</f>
      </c>
      <c r="CJ13" s="280">
        <f>IFERROR(SUMPRODUCT(('控温被PRO-S级品'!$B$2:$B$10=$B13)*('控温被PRO-S级品'!$E$1:$BE$1=CJ$1)*('控温被PRO-S级品'!$E$2:$BE$10)),0)+IFERROR(SUMPRODUCT(('冬被-S级品'!$B$2:$B$10=$B13)*('冬被-S级品'!$E$1:$AW$1=CJ$1)*('冬被-S级品'!$E$2:$AW$10)),0)+IFERROR(SUMPRODUCT(('白止-S级品'!$A$2:$A$26=$B13)*('白止-S级品'!$D$1:$AV$1=CJ$1)*('白止-S级品'!$D$2:$AV$26)),0)+IFERROR(SUMPRODUCT(('乐容-S级品'!$A$4:$A$32=$B13)*('乐容-S级品'!$L$3:$CA$3=CJ$1)*('乐容-S级品'!$L$4:$CA$32)),0)</f>
      </c>
      <c r="CK13" s="280">
        <f>IFERROR(SUMPRODUCT(('控温被PRO-S级品'!$B$2:$B$10=$B13)*('控温被PRO-S级品'!$E$1:$BE$1=CK$1)*('控温被PRO-S级品'!$E$2:$BE$10)),0)+IFERROR(SUMPRODUCT(('冬被-S级品'!$B$2:$B$10=$B13)*('冬被-S级品'!$E$1:$AW$1=CK$1)*('冬被-S级品'!$E$2:$AW$10)),0)+IFERROR(SUMPRODUCT(('白止-S级品'!$A$2:$A$26=$B13)*('白止-S级品'!$D$1:$AV$1=CK$1)*('白止-S级品'!$D$2:$AV$26)),0)+IFERROR(SUMPRODUCT(('乐容-S级品'!$A$4:$A$32=$B13)*('乐容-S级品'!$L$3:$CA$3=CK$1)*('乐容-S级品'!$L$4:$CA$32)),0)</f>
      </c>
      <c r="CL13" s="280">
        <f>IFERROR(SUMPRODUCT(('控温被PRO-S级品'!$B$2:$B$10=$B13)*('控温被PRO-S级品'!$E$1:$BE$1=CL$1)*('控温被PRO-S级品'!$E$2:$BE$10)),0)+IFERROR(SUMPRODUCT(('冬被-S级品'!$B$2:$B$10=$B13)*('冬被-S级品'!$E$1:$AW$1=CL$1)*('冬被-S级品'!$E$2:$AW$10)),0)+IFERROR(SUMPRODUCT(('白止-S级品'!$A$2:$A$26=$B13)*('白止-S级品'!$D$1:$AV$1=CL$1)*('白止-S级品'!$D$2:$AV$26)),0)+IFERROR(SUMPRODUCT(('乐容-S级品'!$A$4:$A$32=$B13)*('乐容-S级品'!$L$3:$CA$3=CL$1)*('乐容-S级品'!$L$4:$CA$32)),0)</f>
      </c>
      <c r="CM13" s="280">
        <f>IFERROR(SUMPRODUCT(('控温被PRO-S级品'!$B$2:$B$10=$B13)*('控温被PRO-S级品'!$E$1:$BE$1=CM$1)*('控温被PRO-S级品'!$E$2:$BE$10)),0)+IFERROR(SUMPRODUCT(('冬被-S级品'!$B$2:$B$10=$B13)*('冬被-S级品'!$E$1:$AW$1=CM$1)*('冬被-S级品'!$E$2:$AW$10)),0)+IFERROR(SUMPRODUCT(('白止-S级品'!$A$2:$A$26=$B13)*('白止-S级品'!$D$1:$AV$1=CM$1)*('白止-S级品'!$D$2:$AV$26)),0)+IFERROR(SUMPRODUCT(('乐容-S级品'!$A$4:$A$32=$B13)*('乐容-S级品'!$L$3:$CA$3=CM$1)*('乐容-S级品'!$L$4:$CA$32)),0)</f>
      </c>
      <c r="CN13" s="280">
        <f>IFERROR(SUMPRODUCT(('控温被PRO-S级品'!$B$2:$B$10=$B13)*('控温被PRO-S级品'!$E$1:$BE$1=CN$1)*('控温被PRO-S级品'!$E$2:$BE$10)),0)+IFERROR(SUMPRODUCT(('冬被-S级品'!$B$2:$B$10=$B13)*('冬被-S级品'!$E$1:$AW$1=CN$1)*('冬被-S级品'!$E$2:$AW$10)),0)+IFERROR(SUMPRODUCT(('白止-S级品'!$A$2:$A$26=$B13)*('白止-S级品'!$D$1:$AV$1=CN$1)*('白止-S级品'!$D$2:$AV$26)),0)+IFERROR(SUMPRODUCT(('乐容-S级品'!$A$4:$A$32=$B13)*('乐容-S级品'!$L$3:$CA$3=CN$1)*('乐容-S级品'!$L$4:$CA$32)),0)</f>
      </c>
      <c r="CO13" s="280">
        <f>IFERROR(SUMPRODUCT(('控温被PRO-S级品'!$B$2:$B$10=$B13)*('控温被PRO-S级品'!$E$1:$BE$1=CO$1)*('控温被PRO-S级品'!$E$2:$BE$10)),0)+IFERROR(SUMPRODUCT(('冬被-S级品'!$B$2:$B$10=$B13)*('冬被-S级品'!$E$1:$AW$1=CO$1)*('冬被-S级品'!$E$2:$AW$10)),0)+IFERROR(SUMPRODUCT(('白止-S级品'!$A$2:$A$26=$B13)*('白止-S级品'!$D$1:$AV$1=CO$1)*('白止-S级品'!$D$2:$AV$26)),0)+IFERROR(SUMPRODUCT(('乐容-S级品'!$A$4:$A$32=$B13)*('乐容-S级品'!$L$3:$CA$3=CO$1)*('乐容-S级品'!$L$4:$CA$32)),0)</f>
      </c>
      <c r="CP13" s="280">
        <f>IFERROR(SUMPRODUCT(('控温被PRO-S级品'!$B$2:$B$10=$B13)*('控温被PRO-S级品'!$E$1:$BE$1=CP$1)*('控温被PRO-S级品'!$E$2:$BE$10)),0)+IFERROR(SUMPRODUCT(('冬被-S级品'!$B$2:$B$10=$B13)*('冬被-S级品'!$E$1:$AW$1=CP$1)*('冬被-S级品'!$E$2:$AW$10)),0)+IFERROR(SUMPRODUCT(('白止-S级品'!$A$2:$A$26=$B13)*('白止-S级品'!$D$1:$AV$1=CP$1)*('白止-S级品'!$D$2:$AV$26)),0)+IFERROR(SUMPRODUCT(('乐容-S级品'!$A$4:$A$32=$B13)*('乐容-S级品'!$L$3:$CA$3=CP$1)*('乐容-S级品'!$L$4:$CA$32)),0)</f>
      </c>
      <c r="CQ13" s="280">
        <f>IFERROR(SUMPRODUCT(('控温被PRO-S级品'!$B$2:$B$10=$B13)*('控温被PRO-S级品'!$E$1:$BE$1=CQ$1)*('控温被PRO-S级品'!$E$2:$BE$10)),0)+IFERROR(SUMPRODUCT(('冬被-S级品'!$B$2:$B$10=$B13)*('冬被-S级品'!$E$1:$AW$1=CQ$1)*('冬被-S级品'!$E$2:$AW$10)),0)+IFERROR(SUMPRODUCT(('白止-S级品'!$A$2:$A$26=$B13)*('白止-S级品'!$D$1:$AV$1=CQ$1)*('白止-S级品'!$D$2:$AV$26)),0)+IFERROR(SUMPRODUCT(('乐容-S级品'!$A$4:$A$32=$B13)*('乐容-S级品'!$L$3:$CA$3=CQ$1)*('乐容-S级品'!$L$4:$CA$32)),0)</f>
      </c>
      <c r="CR13" s="280">
        <f>IFERROR(SUMPRODUCT(('控温被PRO-S级品'!$B$2:$B$10=$B13)*('控温被PRO-S级品'!$E$1:$BE$1=CR$1)*('控温被PRO-S级品'!$E$2:$BE$10)),0)+IFERROR(SUMPRODUCT(('冬被-S级品'!$B$2:$B$10=$B13)*('冬被-S级品'!$E$1:$AW$1=CR$1)*('冬被-S级品'!$E$2:$AW$10)),0)+IFERROR(SUMPRODUCT(('白止-S级品'!$A$2:$A$26=$B13)*('白止-S级品'!$D$1:$AV$1=CR$1)*('白止-S级品'!$D$2:$AV$26)),0)+IFERROR(SUMPRODUCT(('乐容-S级品'!$A$4:$A$32=$B13)*('乐容-S级品'!$L$3:$CA$3=CR$1)*('乐容-S级品'!$L$4:$CA$32)),0)</f>
      </c>
      <c r="CS13" s="280">
        <f>IFERROR(SUMPRODUCT(('控温被PRO-S级品'!$B$2:$B$10=$B13)*('控温被PRO-S级品'!$E$1:$BE$1=CS$1)*('控温被PRO-S级品'!$E$2:$BE$10)),0)+IFERROR(SUMPRODUCT(('冬被-S级品'!$B$2:$B$10=$B13)*('冬被-S级品'!$E$1:$AW$1=CS$1)*('冬被-S级品'!$E$2:$AW$10)),0)+IFERROR(SUMPRODUCT(('白止-S级品'!$A$2:$A$26=$B13)*('白止-S级品'!$D$1:$AV$1=CS$1)*('白止-S级品'!$D$2:$AV$26)),0)+IFERROR(SUMPRODUCT(('乐容-S级品'!$A$4:$A$32=$B13)*('乐容-S级品'!$L$3:$CA$3=CS$1)*('乐容-S级品'!$L$4:$CA$32)),0)</f>
      </c>
      <c r="CT13" s="280">
        <f>IFERROR(SUMPRODUCT(('控温被PRO-S级品'!$B$2:$B$10=$B13)*('控温被PRO-S级品'!$E$1:$BE$1=CT$1)*('控温被PRO-S级品'!$E$2:$BE$10)),0)+IFERROR(SUMPRODUCT(('冬被-S级品'!$B$2:$B$10=$B13)*('冬被-S级品'!$E$1:$AW$1=CT$1)*('冬被-S级品'!$E$2:$AW$10)),0)+IFERROR(SUMPRODUCT(('白止-S级品'!$A$2:$A$26=$B13)*('白止-S级品'!$D$1:$AV$1=CT$1)*('白止-S级品'!$D$2:$AV$26)),0)+IFERROR(SUMPRODUCT(('乐容-S级品'!$A$4:$A$32=$B13)*('乐容-S级品'!$L$3:$CA$3=CT$1)*('乐容-S级品'!$L$4:$CA$32)),0)</f>
      </c>
      <c r="CU13" s="280">
        <f>IFERROR(SUMPRODUCT(('控温被PRO-S级品'!$B$2:$B$10=$B13)*('控温被PRO-S级品'!$E$1:$BE$1=CU$1)*('控温被PRO-S级品'!$E$2:$BE$10)),0)+IFERROR(SUMPRODUCT(('冬被-S级品'!$B$2:$B$10=$B13)*('冬被-S级品'!$E$1:$AW$1=CU$1)*('冬被-S级品'!$E$2:$AW$10)),0)+IFERROR(SUMPRODUCT(('白止-S级品'!$A$2:$A$26=$B13)*('白止-S级品'!$D$1:$AV$1=CU$1)*('白止-S级品'!$D$2:$AV$26)),0)+IFERROR(SUMPRODUCT(('乐容-S级品'!$A$4:$A$32=$B13)*('乐容-S级品'!$L$3:$CA$3=CU$1)*('乐容-S级品'!$L$4:$CA$32)),0)</f>
      </c>
      <c r="CV13" s="280">
        <f>IFERROR(SUMPRODUCT(('控温被PRO-S级品'!$B$2:$B$10=$B13)*('控温被PRO-S级品'!$E$1:$BE$1=CV$1)*('控温被PRO-S级品'!$E$2:$BE$10)),0)+IFERROR(SUMPRODUCT(('冬被-S级品'!$B$2:$B$10=$B13)*('冬被-S级品'!$E$1:$AW$1=CV$1)*('冬被-S级品'!$E$2:$AW$10)),0)+IFERROR(SUMPRODUCT(('白止-S级品'!$A$2:$A$26=$B13)*('白止-S级品'!$D$1:$AV$1=CV$1)*('白止-S级品'!$D$2:$AV$26)),0)+IFERROR(SUMPRODUCT(('乐容-S级品'!$A$4:$A$32=$B13)*('乐容-S级品'!$L$3:$CA$3=CV$1)*('乐容-S级品'!$L$4:$CA$32)),0)</f>
      </c>
      <c r="CW13" s="280">
        <f>IFERROR(SUMPRODUCT(('控温被PRO-S级品'!$B$2:$B$10=$B13)*('控温被PRO-S级品'!$E$1:$BE$1=CW$1)*('控温被PRO-S级品'!$E$2:$BE$10)),0)+IFERROR(SUMPRODUCT(('冬被-S级品'!$B$2:$B$10=$B13)*('冬被-S级品'!$E$1:$AW$1=CW$1)*('冬被-S级品'!$E$2:$AW$10)),0)+IFERROR(SUMPRODUCT(('白止-S级品'!$A$2:$A$26=$B13)*('白止-S级品'!$D$1:$AV$1=CW$1)*('白止-S级品'!$D$2:$AV$26)),0)+IFERROR(SUMPRODUCT(('乐容-S级品'!$A$4:$A$32=$B13)*('乐容-S级品'!$L$3:$CA$3=CW$1)*('乐容-S级品'!$L$4:$CA$32)),0)</f>
      </c>
      <c r="CX13" s="280">
        <f>IFERROR(SUMPRODUCT(('控温被PRO-S级品'!$B$2:$B$10=$B13)*('控温被PRO-S级品'!$E$1:$BE$1=CX$1)*('控温被PRO-S级品'!$E$2:$BE$10)),0)+IFERROR(SUMPRODUCT(('冬被-S级品'!$B$2:$B$10=$B13)*('冬被-S级品'!$E$1:$AW$1=CX$1)*('冬被-S级品'!$E$2:$AW$10)),0)+IFERROR(SUMPRODUCT(('白止-S级品'!$A$2:$A$26=$B13)*('白止-S级品'!$D$1:$AV$1=CX$1)*('白止-S级品'!$D$2:$AV$26)),0)+IFERROR(SUMPRODUCT(('乐容-S级品'!$A$4:$A$32=$B13)*('乐容-S级品'!$L$3:$CA$3=CX$1)*('乐容-S级品'!$L$4:$CA$32)),0)</f>
      </c>
      <c r="CY13" s="280">
        <f>IFERROR(SUMPRODUCT(('控温被PRO-S级品'!$B$2:$B$10=$B13)*('控温被PRO-S级品'!$E$1:$BE$1=CY$1)*('控温被PRO-S级品'!$E$2:$BE$10)),0)+IFERROR(SUMPRODUCT(('冬被-S级品'!$B$2:$B$10=$B13)*('冬被-S级品'!$E$1:$AW$1=CY$1)*('冬被-S级品'!$E$2:$AW$10)),0)+IFERROR(SUMPRODUCT(('白止-S级品'!$A$2:$A$26=$B13)*('白止-S级品'!$D$1:$AV$1=CY$1)*('白止-S级品'!$D$2:$AV$26)),0)+IFERROR(SUMPRODUCT(('乐容-S级品'!$A$4:$A$32=$B13)*('乐容-S级品'!$L$3:$CA$3=CY$1)*('乐容-S级品'!$L$4:$CA$32)),0)</f>
      </c>
      <c r="CZ13" s="280">
        <f>IFERROR(SUMPRODUCT(('控温被PRO-S级品'!$B$2:$B$10=$B13)*('控温被PRO-S级品'!$E$1:$BE$1=CZ$1)*('控温被PRO-S级品'!$E$2:$BE$10)),0)+IFERROR(SUMPRODUCT(('冬被-S级品'!$B$2:$B$10=$B13)*('冬被-S级品'!$E$1:$AW$1=CZ$1)*('冬被-S级品'!$E$2:$AW$10)),0)+IFERROR(SUMPRODUCT(('白止-S级品'!$A$2:$A$26=$B13)*('白止-S级品'!$D$1:$AV$1=CZ$1)*('白止-S级品'!$D$2:$AV$26)),0)+IFERROR(SUMPRODUCT(('乐容-S级品'!$A$4:$A$32=$B13)*('乐容-S级品'!$L$3:$CA$3=CZ$1)*('乐容-S级品'!$L$4:$CA$32)),0)</f>
      </c>
      <c r="DA13" s="280">
        <f>IFERROR(SUMPRODUCT(('控温被PRO-S级品'!$B$2:$B$10=$B13)*('控温被PRO-S级品'!$E$1:$BE$1=DA$1)*('控温被PRO-S级品'!$E$2:$BE$10)),0)+IFERROR(SUMPRODUCT(('冬被-S级品'!$B$2:$B$10=$B13)*('冬被-S级品'!$E$1:$AW$1=DA$1)*('冬被-S级品'!$E$2:$AW$10)),0)+IFERROR(SUMPRODUCT(('白止-S级品'!$A$2:$A$26=$B13)*('白止-S级品'!$D$1:$AV$1=DA$1)*('白止-S级品'!$D$2:$AV$26)),0)+IFERROR(SUMPRODUCT(('乐容-S级品'!$A$4:$A$32=$B13)*('乐容-S级品'!$L$3:$CA$3=DA$1)*('乐容-S级品'!$L$4:$CA$32)),0)</f>
      </c>
      <c r="DB13" s="280">
        <f>IFERROR(SUMPRODUCT(('控温被PRO-S级品'!$B$2:$B$10=$B13)*('控温被PRO-S级品'!$E$1:$BE$1=DB$1)*('控温被PRO-S级品'!$E$2:$BE$10)),0)+IFERROR(SUMPRODUCT(('冬被-S级品'!$B$2:$B$10=$B13)*('冬被-S级品'!$E$1:$AW$1=DB$1)*('冬被-S级品'!$E$2:$AW$10)),0)+IFERROR(SUMPRODUCT(('白止-S级品'!$A$2:$A$26=$B13)*('白止-S级品'!$D$1:$AV$1=DB$1)*('白止-S级品'!$D$2:$AV$26)),0)+IFERROR(SUMPRODUCT(('乐容-S级品'!$A$4:$A$32=$B13)*('乐容-S级品'!$L$3:$CA$3=DB$1)*('乐容-S级品'!$L$4:$CA$32)),0)</f>
      </c>
      <c r="DC13" s="280">
        <f>IFERROR(SUMPRODUCT(('控温被PRO-S级品'!$B$2:$B$10=$B13)*('控温被PRO-S级品'!$E$1:$BE$1=DC$1)*('控温被PRO-S级品'!$E$2:$BE$10)),0)+IFERROR(SUMPRODUCT(('冬被-S级品'!$B$2:$B$10=$B13)*('冬被-S级品'!$E$1:$AW$1=DC$1)*('冬被-S级品'!$E$2:$AW$10)),0)+IFERROR(SUMPRODUCT(('白止-S级品'!$A$2:$A$26=$B13)*('白止-S级品'!$D$1:$AV$1=DC$1)*('白止-S级品'!$D$2:$AV$26)),0)+IFERROR(SUMPRODUCT(('乐容-S级品'!$A$4:$A$32=$B13)*('乐容-S级品'!$L$3:$CA$3=DC$1)*('乐容-S级品'!$L$4:$CA$32)),0)</f>
      </c>
      <c r="DD13" s="280">
        <f>IFERROR(SUMPRODUCT(('控温被PRO-S级品'!$B$2:$B$10=$B13)*('控温被PRO-S级品'!$E$1:$BE$1=DD$1)*('控温被PRO-S级品'!$E$2:$BE$10)),0)+IFERROR(SUMPRODUCT(('冬被-S级品'!$B$2:$B$10=$B13)*('冬被-S级品'!$E$1:$AW$1=DD$1)*('冬被-S级品'!$E$2:$AW$10)),0)+IFERROR(SUMPRODUCT(('白止-S级品'!$A$2:$A$26=$B13)*('白止-S级品'!$D$1:$AV$1=DD$1)*('白止-S级品'!$D$2:$AV$26)),0)+IFERROR(SUMPRODUCT(('乐容-S级品'!$A$4:$A$32=$B13)*('乐容-S级品'!$L$3:$CA$3=DD$1)*('乐容-S级品'!$L$4:$CA$32)),0)</f>
      </c>
      <c r="DE13" s="280">
        <f>IFERROR(SUMPRODUCT(('控温被PRO-S级品'!$B$2:$B$10=$B13)*('控温被PRO-S级品'!$E$1:$BE$1=DE$1)*('控温被PRO-S级品'!$E$2:$BE$10)),0)+IFERROR(SUMPRODUCT(('冬被-S级品'!$B$2:$B$10=$B13)*('冬被-S级品'!$E$1:$AW$1=DE$1)*('冬被-S级品'!$E$2:$AW$10)),0)+IFERROR(SUMPRODUCT(('白止-S级品'!$A$2:$A$26=$B13)*('白止-S级品'!$D$1:$AV$1=DE$1)*('白止-S级品'!$D$2:$AV$26)),0)+IFERROR(SUMPRODUCT(('乐容-S级品'!$A$4:$A$32=$B13)*('乐容-S级品'!$L$3:$CA$3=DE$1)*('乐容-S级品'!$L$4:$CA$32)),0)</f>
      </c>
      <c r="DF13" s="280">
        <f>IFERROR(SUMPRODUCT(('控温被PRO-S级品'!$B$2:$B$10=$B13)*('控温被PRO-S级品'!$E$1:$BE$1=DF$1)*('控温被PRO-S级品'!$E$2:$BE$10)),0)+IFERROR(SUMPRODUCT(('冬被-S级品'!$B$2:$B$10=$B13)*('冬被-S级品'!$E$1:$AW$1=DF$1)*('冬被-S级品'!$E$2:$AW$10)),0)+IFERROR(SUMPRODUCT(('白止-S级品'!$A$2:$A$26=$B13)*('白止-S级品'!$D$1:$AV$1=DF$1)*('白止-S级品'!$D$2:$AV$26)),0)+IFERROR(SUMPRODUCT(('乐容-S级品'!$A$4:$A$32=$B13)*('乐容-S级品'!$L$3:$CA$3=DF$1)*('乐容-S级品'!$L$4:$CA$32)),0)</f>
      </c>
      <c r="DG13" s="280">
        <f>IFERROR(SUMPRODUCT(('控温被PRO-S级品'!$B$2:$B$10=$B13)*('控温被PRO-S级品'!$E$1:$BE$1=DG$1)*('控温被PRO-S级品'!$E$2:$BE$10)),0)+IFERROR(SUMPRODUCT(('冬被-S级品'!$B$2:$B$10=$B13)*('冬被-S级品'!$E$1:$AW$1=DG$1)*('冬被-S级品'!$E$2:$AW$10)),0)+IFERROR(SUMPRODUCT(('白止-S级品'!$A$2:$A$26=$B13)*('白止-S级品'!$D$1:$AV$1=DG$1)*('白止-S级品'!$D$2:$AV$26)),0)+IFERROR(SUMPRODUCT(('乐容-S级品'!$A$4:$A$32=$B13)*('乐容-S级品'!$L$3:$CA$3=DG$1)*('乐容-S级品'!$L$4:$CA$32)),0)</f>
      </c>
      <c r="DH13" s="280">
        <f>IFERROR(SUMPRODUCT(('控温被PRO-S级品'!$B$2:$B$10=$B13)*('控温被PRO-S级品'!$E$1:$BE$1=DH$1)*('控温被PRO-S级品'!$E$2:$BE$10)),0)+IFERROR(SUMPRODUCT(('冬被-S级品'!$B$2:$B$10=$B13)*('冬被-S级品'!$E$1:$AW$1=DH$1)*('冬被-S级品'!$E$2:$AW$10)),0)+IFERROR(SUMPRODUCT(('白止-S级品'!$A$2:$A$26=$B13)*('白止-S级品'!$D$1:$AV$1=DH$1)*('白止-S级品'!$D$2:$AV$26)),0)+IFERROR(SUMPRODUCT(('乐容-S级品'!$A$4:$A$32=$B13)*('乐容-S级品'!$L$3:$CA$3=DH$1)*('乐容-S级品'!$L$4:$CA$32)),0)</f>
      </c>
      <c r="DI13" s="280">
        <f>IFERROR(SUMPRODUCT(('控温被PRO-S级品'!$B$2:$B$10=$B13)*('控温被PRO-S级品'!$E$1:$BE$1=DI$1)*('控温被PRO-S级品'!$E$2:$BE$10)),0)+IFERROR(SUMPRODUCT(('冬被-S级品'!$B$2:$B$10=$B13)*('冬被-S级品'!$E$1:$AW$1=DI$1)*('冬被-S级品'!$E$2:$AW$10)),0)+IFERROR(SUMPRODUCT(('白止-S级品'!$A$2:$A$26=$B13)*('白止-S级品'!$D$1:$AV$1=DI$1)*('白止-S级品'!$D$2:$AV$26)),0)+IFERROR(SUMPRODUCT(('乐容-S级品'!$A$4:$A$32=$B13)*('乐容-S级品'!$L$3:$CA$3=DI$1)*('乐容-S级品'!$L$4:$CA$32)),0)</f>
      </c>
      <c r="DJ13" s="280">
        <f>IFERROR(SUMPRODUCT(('控温被PRO-S级品'!$B$2:$B$10=$B13)*('控温被PRO-S级品'!$E$1:$BE$1=DJ$1)*('控温被PRO-S级品'!$E$2:$BE$10)),0)+IFERROR(SUMPRODUCT(('冬被-S级品'!$B$2:$B$10=$B13)*('冬被-S级品'!$E$1:$AW$1=DJ$1)*('冬被-S级品'!$E$2:$AW$10)),0)+IFERROR(SUMPRODUCT(('白止-S级品'!$A$2:$A$26=$B13)*('白止-S级品'!$D$1:$AV$1=DJ$1)*('白止-S级品'!$D$2:$AV$26)),0)+IFERROR(SUMPRODUCT(('乐容-S级品'!$A$4:$A$32=$B13)*('乐容-S级品'!$L$3:$CA$3=DJ$1)*('乐容-S级品'!$L$4:$CA$32)),0)</f>
      </c>
      <c r="DK13" s="280"/>
      <c r="DL13" s="280"/>
      <c r="DM13" s="280"/>
      <c r="DN13" s="280"/>
      <c r="DO13" s="280"/>
      <c r="DP13" s="280"/>
      <c r="DQ13" s="280"/>
      <c r="DR13" s="280"/>
      <c r="DS13" s="280"/>
      <c r="DT13" s="280"/>
      <c r="DU13" s="280"/>
      <c r="DV13" s="280"/>
      <c r="DW13" s="280">
        <f>VLOOKUP(B13,'系统编码规格'!A:C,3,FALSE)</f>
      </c>
      <c r="DX13" s="280"/>
      <c r="DY13" s="280"/>
      <c r="DZ13" s="280"/>
      <c r="EA13" s="280"/>
      <c r="EB13" s="280"/>
      <c r="EC13" s="280"/>
      <c r="ED13" s="280"/>
      <c r="EE13" s="280"/>
      <c r="EF13" s="280"/>
      <c r="EG13" s="280"/>
      <c r="EH13" s="280"/>
      <c r="EI13" s="280"/>
      <c r="EJ13" s="280"/>
      <c r="EK13" s="280"/>
      <c r="EL13" s="280"/>
      <c r="EM13" s="280"/>
      <c r="EN13" s="280"/>
      <c r="EO13" s="280"/>
      <c r="EP13" s="280"/>
      <c r="EQ13" s="280"/>
      <c r="ER13" s="280"/>
      <c r="ES13" s="280"/>
      <c r="ET13" s="280"/>
      <c r="EU13" s="280"/>
      <c r="EV13" s="280"/>
      <c r="EW13" s="280"/>
      <c r="EX13" s="280"/>
      <c r="EY13" s="280"/>
      <c r="EZ13" s="280"/>
      <c r="FA13" s="280"/>
      <c r="FB13" s="280"/>
      <c r="FC13" s="280"/>
      <c r="FD13" s="280"/>
      <c r="FE13" s="280"/>
      <c r="FF13" s="280"/>
      <c r="FG13" s="280"/>
      <c r="FH13" s="280"/>
      <c r="FI13" s="280"/>
      <c r="FJ13" s="280"/>
      <c r="FK13" s="280"/>
      <c r="FL13" s="280"/>
      <c r="FM13" s="280"/>
      <c r="FN13" s="280"/>
      <c r="FO13" s="280"/>
      <c r="FP13" s="280"/>
      <c r="FQ13" s="280"/>
      <c r="FR13" s="280"/>
      <c r="FS13" s="280"/>
      <c r="FT13" s="280"/>
      <c r="FU13" s="280"/>
      <c r="FV13" s="280"/>
      <c r="FW13" s="280"/>
      <c r="FX13" s="280"/>
      <c r="FY13" s="280"/>
      <c r="FZ13" s="280"/>
      <c r="GA13" s="280"/>
      <c r="GB13" s="280"/>
      <c r="GC13" s="280"/>
      <c r="GD13" s="280"/>
      <c r="GE13" s="280"/>
      <c r="GF13" s="280"/>
      <c r="GG13" s="280"/>
      <c r="GH13" s="280"/>
      <c r="GI13" s="280"/>
      <c r="GJ13" s="280"/>
      <c r="GK13" s="280"/>
      <c r="GL13" s="280"/>
      <c r="GM13" s="280"/>
      <c r="GN13" s="280"/>
      <c r="GO13" s="280"/>
      <c r="GP13" s="280"/>
      <c r="GQ13" s="280"/>
      <c r="GR13" s="280"/>
      <c r="GS13" s="280"/>
      <c r="GT13" s="280"/>
      <c r="GU13" s="280"/>
      <c r="GV13" s="280"/>
    </row>
    <row r="14">
      <c r="A14" s="309" t="str">
        <v>白止</v>
      </c>
      <c r="B14" s="310" t="str">
        <v>0102100052-48*74-ASZ</v>
      </c>
      <c r="C14" s="309" t="str">
        <v>αtourplanet 舒柔羽丝绒安睡枕</v>
      </c>
      <c r="D14" s="309" t="str">
        <v>48*74cm*1</v>
      </c>
      <c r="E14">
        <f>SUM(F14:GX14)</f>
      </c>
      <c r="F14" s="280">
        <f>IFERROR(SUMPRODUCT(('控温被PRO-S级品'!$B$2:$B$10=$B14)*('控温被PRO-S级品'!$E$1:$BE$1=F$1)*('控温被PRO-S级品'!$E$2:$BE$10)),0)+IFERROR(SUMPRODUCT(('冬被-S级品'!$B$2:$B$10=$B14)*('冬被-S级品'!$E$1:$AW$1=F$1)*('冬被-S级品'!$E$2:$AW$10)),0)+IFERROR(SUMPRODUCT(('白止-S级品'!$A$2:$A$26=$B14)*('白止-S级品'!$D$1:$AV$1=F$1)*('白止-S级品'!$D$2:$AV$26)),0)+IFERROR(SUMPRODUCT(('乐容-S级品'!$A$4:$A$32=$B14)*('乐容-S级品'!$L$3:$CA$3=F$1)*('乐容-S级品'!$L$4:$CA$32)),0)</f>
      </c>
      <c r="G14" s="280">
        <f>IFERROR(SUMPRODUCT(('控温被PRO-S级品'!$B$2:$B$10=$B14)*('控温被PRO-S级品'!$E$1:$BE$1=G$1)*('控温被PRO-S级品'!$E$2:$BE$10)),0)+IFERROR(SUMPRODUCT(('冬被-S级品'!$B$2:$B$10=$B14)*('冬被-S级品'!$E$1:$AW$1=G$1)*('冬被-S级品'!$E$2:$AW$10)),0)+IFERROR(SUMPRODUCT(('白止-S级品'!$A$2:$A$26=$B14)*('白止-S级品'!$D$1:$AV$1=G$1)*('白止-S级品'!$D$2:$AV$26)),0)+IFERROR(SUMPRODUCT(('乐容-S级品'!$A$4:$A$32=$B14)*('乐容-S级品'!$L$3:$CA$3=G$1)*('乐容-S级品'!$L$4:$CA$32)),0)</f>
      </c>
      <c r="H14" s="280">
        <f>IFERROR(SUMPRODUCT(('控温被PRO-S级品'!$B$2:$B$10=$B14)*('控温被PRO-S级品'!$E$1:$BE$1=H$1)*('控温被PRO-S级品'!$E$2:$BE$10)),0)+IFERROR(SUMPRODUCT(('冬被-S级品'!$B$2:$B$10=$B14)*('冬被-S级品'!$E$1:$AW$1=H$1)*('冬被-S级品'!$E$2:$AW$10)),0)+IFERROR(SUMPRODUCT(('白止-S级品'!$A$2:$A$26=$B14)*('白止-S级品'!$D$1:$AV$1=H$1)*('白止-S级品'!$D$2:$AV$26)),0)+IFERROR(SUMPRODUCT(('乐容-S级品'!$A$4:$A$32=$B14)*('乐容-S级品'!$L$3:$CA$3=H$1)*('乐容-S级品'!$L$4:$CA$32)),0)</f>
      </c>
      <c r="I14" s="280">
        <f>IFERROR(SUMPRODUCT(('控温被PRO-S级品'!$B$2:$B$10=$B14)*('控温被PRO-S级品'!$E$1:$BE$1=I$1)*('控温被PRO-S级品'!$E$2:$BE$10)),0)+IFERROR(SUMPRODUCT(('冬被-S级品'!$B$2:$B$10=$B14)*('冬被-S级品'!$E$1:$AW$1=I$1)*('冬被-S级品'!$E$2:$AW$10)),0)+IFERROR(SUMPRODUCT(('白止-S级品'!$A$2:$A$26=$B14)*('白止-S级品'!$D$1:$AV$1=I$1)*('白止-S级品'!$D$2:$AV$26)),0)+IFERROR(SUMPRODUCT(('乐容-S级品'!$A$4:$A$32=$B14)*('乐容-S级品'!$L$3:$CA$3=I$1)*('乐容-S级品'!$L$4:$CA$32)),0)</f>
      </c>
      <c r="J14" s="280">
        <f>IFERROR(SUMPRODUCT(('控温被PRO-S级品'!$B$2:$B$10=$B14)*('控温被PRO-S级品'!$E$1:$BE$1=J$1)*('控温被PRO-S级品'!$E$2:$BE$10)),0)+IFERROR(SUMPRODUCT(('冬被-S级品'!$B$2:$B$10=$B14)*('冬被-S级品'!$E$1:$AW$1=J$1)*('冬被-S级品'!$E$2:$AW$10)),0)+IFERROR(SUMPRODUCT(('白止-S级品'!$A$2:$A$26=$B14)*('白止-S级品'!$D$1:$AV$1=J$1)*('白止-S级品'!$D$2:$AV$26)),0)+IFERROR(SUMPRODUCT(('乐容-S级品'!$A$4:$A$32=$B14)*('乐容-S级品'!$L$3:$CA$3=J$1)*('乐容-S级品'!$L$4:$CA$32)),0)</f>
      </c>
      <c r="K14" s="280">
        <f>IFERROR(SUMPRODUCT(('控温被PRO-S级品'!$B$2:$B$10=$B14)*('控温被PRO-S级品'!$E$1:$BE$1=K$1)*('控温被PRO-S级品'!$E$2:$BE$10)),0)+IFERROR(SUMPRODUCT(('冬被-S级品'!$B$2:$B$10=$B14)*('冬被-S级品'!$E$1:$AW$1=K$1)*('冬被-S级品'!$E$2:$AW$10)),0)+IFERROR(SUMPRODUCT(('白止-S级品'!$A$2:$A$26=$B14)*('白止-S级品'!$D$1:$AV$1=K$1)*('白止-S级品'!$D$2:$AV$26)),0)+IFERROR(SUMPRODUCT(('乐容-S级品'!$A$4:$A$32=$B14)*('乐容-S级品'!$L$3:$CA$3=K$1)*('乐容-S级品'!$L$4:$CA$32)),0)</f>
      </c>
      <c r="L14" s="280">
        <f>IFERROR(SUMPRODUCT(('控温被PRO-S级品'!$B$2:$B$10=$B14)*('控温被PRO-S级品'!$E$1:$BE$1=L$1)*('控温被PRO-S级品'!$E$2:$BE$10)),0)+IFERROR(SUMPRODUCT(('冬被-S级品'!$B$2:$B$10=$B14)*('冬被-S级品'!$E$1:$AW$1=L$1)*('冬被-S级品'!$E$2:$AW$10)),0)+IFERROR(SUMPRODUCT(('白止-S级品'!$A$2:$A$26=$B14)*('白止-S级品'!$D$1:$AV$1=L$1)*('白止-S级品'!$D$2:$AV$26)),0)+IFERROR(SUMPRODUCT(('乐容-S级品'!$A$4:$A$32=$B14)*('乐容-S级品'!$L$3:$CA$3=L$1)*('乐容-S级品'!$L$4:$CA$32)),0)</f>
      </c>
      <c r="M14" s="280">
        <f>IFERROR(SUMPRODUCT(('控温被PRO-S级品'!$B$2:$B$10=$B14)*('控温被PRO-S级品'!$E$1:$BE$1=M$1)*('控温被PRO-S级品'!$E$2:$BE$10)),0)+IFERROR(SUMPRODUCT(('冬被-S级品'!$B$2:$B$10=$B14)*('冬被-S级品'!$E$1:$AW$1=M$1)*('冬被-S级品'!$E$2:$AW$10)),0)+IFERROR(SUMPRODUCT(('白止-S级品'!$A$2:$A$26=$B14)*('白止-S级品'!$D$1:$AV$1=M$1)*('白止-S级品'!$D$2:$AV$26)),0)+IFERROR(SUMPRODUCT(('乐容-S级品'!$A$4:$A$32=$B14)*('乐容-S级品'!$L$3:$CA$3=M$1)*('乐容-S级品'!$L$4:$CA$32)),0)</f>
      </c>
      <c r="N14" s="280">
        <f>IFERROR(SUMPRODUCT(('控温被PRO-S级品'!$B$2:$B$10=$B14)*('控温被PRO-S级品'!$E$1:$BE$1=N$1)*('控温被PRO-S级品'!$E$2:$BE$10)),0)+IFERROR(SUMPRODUCT(('冬被-S级品'!$B$2:$B$10=$B14)*('冬被-S级品'!$E$1:$AW$1=N$1)*('冬被-S级品'!$E$2:$AW$10)),0)+IFERROR(SUMPRODUCT(('白止-S级品'!$A$2:$A$26=$B14)*('白止-S级品'!$D$1:$AV$1=N$1)*('白止-S级品'!$D$2:$AV$26)),0)+IFERROR(SUMPRODUCT(('乐容-S级品'!$A$4:$A$32=$B14)*('乐容-S级品'!$L$3:$CA$3=N$1)*('乐容-S级品'!$L$4:$CA$32)),0)</f>
      </c>
      <c r="O14" s="280">
        <f>IFERROR(SUMPRODUCT(('控温被PRO-S级品'!$B$2:$B$10=$B14)*('控温被PRO-S级品'!$E$1:$BE$1=O$1)*('控温被PRO-S级品'!$E$2:$BE$10)),0)+IFERROR(SUMPRODUCT(('冬被-S级品'!$B$2:$B$10=$B14)*('冬被-S级品'!$E$1:$AW$1=O$1)*('冬被-S级品'!$E$2:$AW$10)),0)+IFERROR(SUMPRODUCT(('白止-S级品'!$A$2:$A$26=$B14)*('白止-S级品'!$D$1:$AV$1=O$1)*('白止-S级品'!$D$2:$AV$26)),0)+IFERROR(SUMPRODUCT(('乐容-S级品'!$A$4:$A$32=$B14)*('乐容-S级品'!$L$3:$CA$3=O$1)*('乐容-S级品'!$L$4:$CA$32)),0)</f>
      </c>
      <c r="P14" s="280">
        <f>IFERROR(SUMPRODUCT(('控温被PRO-S级品'!$B$2:$B$10=$B14)*('控温被PRO-S级品'!$E$1:$BE$1=P$1)*('控温被PRO-S级品'!$E$2:$BE$10)),0)+IFERROR(SUMPRODUCT(('冬被-S级品'!$B$2:$B$10=$B14)*('冬被-S级品'!$E$1:$AW$1=P$1)*('冬被-S级品'!$E$2:$AW$10)),0)+IFERROR(SUMPRODUCT(('白止-S级品'!$A$2:$A$26=$B14)*('白止-S级品'!$D$1:$AV$1=P$1)*('白止-S级品'!$D$2:$AV$26)),0)+IFERROR(SUMPRODUCT(('乐容-S级品'!$A$4:$A$32=$B14)*('乐容-S级品'!$L$3:$CA$3=P$1)*('乐容-S级品'!$L$4:$CA$32)),0)</f>
      </c>
      <c r="Q14" s="280">
        <f>IFERROR(SUMPRODUCT(('控温被PRO-S级品'!$B$2:$B$10=$B14)*('控温被PRO-S级品'!$E$1:$BE$1=Q$1)*('控温被PRO-S级品'!$E$2:$BE$10)),0)+IFERROR(SUMPRODUCT(('冬被-S级品'!$B$2:$B$10=$B14)*('冬被-S级品'!$E$1:$AW$1=Q$1)*('冬被-S级品'!$E$2:$AW$10)),0)+IFERROR(SUMPRODUCT(('白止-S级品'!$A$2:$A$26=$B14)*('白止-S级品'!$D$1:$AV$1=Q$1)*('白止-S级品'!$D$2:$AV$26)),0)+IFERROR(SUMPRODUCT(('乐容-S级品'!$A$4:$A$32=$B14)*('乐容-S级品'!$L$3:$CA$3=Q$1)*('乐容-S级品'!$L$4:$CA$32)),0)</f>
      </c>
      <c r="R14" s="280">
        <f>IFERROR(SUMPRODUCT(('控温被PRO-S级品'!$B$2:$B$10=$B14)*('控温被PRO-S级品'!$E$1:$BE$1=R$1)*('控温被PRO-S级品'!$E$2:$BE$10)),0)+IFERROR(SUMPRODUCT(('冬被-S级品'!$B$2:$B$10=$B14)*('冬被-S级品'!$E$1:$AW$1=R$1)*('冬被-S级品'!$E$2:$AW$10)),0)+IFERROR(SUMPRODUCT(('白止-S级品'!$A$2:$A$26=$B14)*('白止-S级品'!$D$1:$AV$1=R$1)*('白止-S级品'!$D$2:$AV$26)),0)+IFERROR(SUMPRODUCT(('乐容-S级品'!$A$4:$A$32=$B14)*('乐容-S级品'!$L$3:$CA$3=R$1)*('乐容-S级品'!$L$4:$CA$32)),0)</f>
      </c>
      <c r="S14" s="280">
        <f>IFERROR(SUMPRODUCT(('控温被PRO-S级品'!$B$2:$B$10=$B14)*('控温被PRO-S级品'!$E$1:$BE$1=S$1)*('控温被PRO-S级品'!$E$2:$BE$10)),0)+IFERROR(SUMPRODUCT(('冬被-S级品'!$B$2:$B$10=$B14)*('冬被-S级品'!$E$1:$AW$1=S$1)*('冬被-S级品'!$E$2:$AW$10)),0)+IFERROR(SUMPRODUCT(('白止-S级品'!$A$2:$A$26=$B14)*('白止-S级品'!$D$1:$AV$1=S$1)*('白止-S级品'!$D$2:$AV$26)),0)+IFERROR(SUMPRODUCT(('乐容-S级品'!$A$4:$A$32=$B14)*('乐容-S级品'!$L$3:$CA$3=S$1)*('乐容-S级品'!$L$4:$CA$32)),0)</f>
      </c>
      <c r="T14" s="280">
        <f>IFERROR(SUMPRODUCT(('控温被PRO-S级品'!$B$2:$B$10=$B14)*('控温被PRO-S级品'!$E$1:$BE$1=T$1)*('控温被PRO-S级品'!$E$2:$BE$10)),0)+IFERROR(SUMPRODUCT(('冬被-S级品'!$B$2:$B$10=$B14)*('冬被-S级品'!$E$1:$AW$1=T$1)*('冬被-S级品'!$E$2:$AW$10)),0)+IFERROR(SUMPRODUCT(('白止-S级品'!$A$2:$A$26=$B14)*('白止-S级品'!$D$1:$AV$1=T$1)*('白止-S级品'!$D$2:$AV$26)),0)+IFERROR(SUMPRODUCT(('乐容-S级品'!$A$4:$A$32=$B14)*('乐容-S级品'!$L$3:$CA$3=T$1)*('乐容-S级品'!$L$4:$CA$32)),0)</f>
      </c>
      <c r="U14" s="280">
        <f>IFERROR(SUMPRODUCT(('控温被PRO-S级品'!$B$2:$B$10=$B14)*('控温被PRO-S级品'!$E$1:$BE$1=U$1)*('控温被PRO-S级品'!$E$2:$BE$10)),0)+IFERROR(SUMPRODUCT(('冬被-S级品'!$B$2:$B$10=$B14)*('冬被-S级品'!$E$1:$AW$1=U$1)*('冬被-S级品'!$E$2:$AW$10)),0)+IFERROR(SUMPRODUCT(('白止-S级品'!$A$2:$A$26=$B14)*('白止-S级品'!$D$1:$AV$1=U$1)*('白止-S级品'!$D$2:$AV$26)),0)+IFERROR(SUMPRODUCT(('乐容-S级品'!$A$4:$A$32=$B14)*('乐容-S级品'!$L$3:$CA$3=U$1)*('乐容-S级品'!$L$4:$CA$32)),0)</f>
      </c>
      <c r="V14" s="280">
        <f>IFERROR(SUMPRODUCT(('控温被PRO-S级品'!$B$2:$B$10=$B14)*('控温被PRO-S级品'!$E$1:$BE$1=V$1)*('控温被PRO-S级品'!$E$2:$BE$10)),0)+IFERROR(SUMPRODUCT(('冬被-S级品'!$B$2:$B$10=$B14)*('冬被-S级品'!$E$1:$AW$1=V$1)*('冬被-S级品'!$E$2:$AW$10)),0)+IFERROR(SUMPRODUCT(('白止-S级品'!$A$2:$A$26=$B14)*('白止-S级品'!$D$1:$AV$1=V$1)*('白止-S级品'!$D$2:$AV$26)),0)+IFERROR(SUMPRODUCT(('乐容-S级品'!$A$4:$A$32=$B14)*('乐容-S级品'!$L$3:$CA$3=V$1)*('乐容-S级品'!$L$4:$CA$32)),0)</f>
      </c>
      <c r="W14" s="280">
        <f>IFERROR(SUMPRODUCT(('控温被PRO-S级品'!$B$2:$B$10=$B14)*('控温被PRO-S级品'!$E$1:$BE$1=W$1)*('控温被PRO-S级品'!$E$2:$BE$10)),0)+IFERROR(SUMPRODUCT(('冬被-S级品'!$B$2:$B$10=$B14)*('冬被-S级品'!$E$1:$AW$1=W$1)*('冬被-S级品'!$E$2:$AW$10)),0)+IFERROR(SUMPRODUCT(('白止-S级品'!$A$2:$A$26=$B14)*('白止-S级品'!$D$1:$AV$1=W$1)*('白止-S级品'!$D$2:$AV$26)),0)+IFERROR(SUMPRODUCT(('乐容-S级品'!$A$4:$A$32=$B14)*('乐容-S级品'!$L$3:$CA$3=W$1)*('乐容-S级品'!$L$4:$CA$32)),0)</f>
      </c>
      <c r="X14" s="280">
        <f>IFERROR(SUMPRODUCT(('控温被PRO-S级品'!$B$2:$B$10=$B14)*('控温被PRO-S级品'!$E$1:$BE$1=X$1)*('控温被PRO-S级品'!$E$2:$BE$10)),0)+IFERROR(SUMPRODUCT(('冬被-S级品'!$B$2:$B$10=$B14)*('冬被-S级品'!$E$1:$AW$1=X$1)*('冬被-S级品'!$E$2:$AW$10)),0)+IFERROR(SUMPRODUCT(('白止-S级品'!$A$2:$A$26=$B14)*('白止-S级品'!$D$1:$AV$1=X$1)*('白止-S级品'!$D$2:$AV$26)),0)+IFERROR(SUMPRODUCT(('乐容-S级品'!$A$4:$A$32=$B14)*('乐容-S级品'!$L$3:$CA$3=X$1)*('乐容-S级品'!$L$4:$CA$32)),0)</f>
      </c>
      <c r="Y14" s="280">
        <f>IFERROR(SUMPRODUCT(('控温被PRO-S级品'!$B$2:$B$10=$B14)*('控温被PRO-S级品'!$E$1:$BE$1=Y$1)*('控温被PRO-S级品'!$E$2:$BE$10)),0)+IFERROR(SUMPRODUCT(('冬被-S级品'!$B$2:$B$10=$B14)*('冬被-S级品'!$E$1:$AW$1=Y$1)*('冬被-S级品'!$E$2:$AW$10)),0)+IFERROR(SUMPRODUCT(('白止-S级品'!$A$2:$A$26=$B14)*('白止-S级品'!$D$1:$AV$1=Y$1)*('白止-S级品'!$D$2:$AV$26)),0)+IFERROR(SUMPRODUCT(('乐容-S级品'!$A$4:$A$32=$B14)*('乐容-S级品'!$L$3:$CA$3=Y$1)*('乐容-S级品'!$L$4:$CA$32)),0)</f>
      </c>
      <c r="Z14" s="280">
        <f>IFERROR(SUMPRODUCT(('控温被PRO-S级品'!$B$2:$B$10=$B14)*('控温被PRO-S级品'!$E$1:$BE$1=Z$1)*('控温被PRO-S级品'!$E$2:$BE$10)),0)+IFERROR(SUMPRODUCT(('冬被-S级品'!$B$2:$B$10=$B14)*('冬被-S级品'!$E$1:$AW$1=Z$1)*('冬被-S级品'!$E$2:$AW$10)),0)+IFERROR(SUMPRODUCT(('白止-S级品'!$A$2:$A$26=$B14)*('白止-S级品'!$D$1:$AV$1=Z$1)*('白止-S级品'!$D$2:$AV$26)),0)+IFERROR(SUMPRODUCT(('乐容-S级品'!$A$4:$A$32=$B14)*('乐容-S级品'!$L$3:$CA$3=Z$1)*('乐容-S级品'!$L$4:$CA$32)),0)</f>
      </c>
      <c r="AA14" s="280">
        <f>IFERROR(SUMPRODUCT(('控温被PRO-S级品'!$B$2:$B$10=$B14)*('控温被PRO-S级品'!$E$1:$BE$1=AA$1)*('控温被PRO-S级品'!$E$2:$BE$10)),0)+IFERROR(SUMPRODUCT(('冬被-S级品'!$B$2:$B$10=$B14)*('冬被-S级品'!$E$1:$AW$1=AA$1)*('冬被-S级品'!$E$2:$AW$10)),0)+IFERROR(SUMPRODUCT(('白止-S级品'!$A$2:$A$26=$B14)*('白止-S级品'!$D$1:$AV$1=AA$1)*('白止-S级品'!$D$2:$AV$26)),0)+IFERROR(SUMPRODUCT(('乐容-S级品'!$A$4:$A$32=$B14)*('乐容-S级品'!$L$3:$CA$3=AA$1)*('乐容-S级品'!$L$4:$CA$32)),0)</f>
      </c>
      <c r="AB14" s="280">
        <f>IFERROR(SUMPRODUCT(('控温被PRO-S级品'!$B$2:$B$10=$B14)*('控温被PRO-S级品'!$E$1:$BE$1=AB$1)*('控温被PRO-S级品'!$E$2:$BE$10)),0)+IFERROR(SUMPRODUCT(('冬被-S级品'!$B$2:$B$10=$B14)*('冬被-S级品'!$E$1:$AW$1=AB$1)*('冬被-S级品'!$E$2:$AW$10)),0)+IFERROR(SUMPRODUCT(('白止-S级品'!$A$2:$A$26=$B14)*('白止-S级品'!$D$1:$AV$1=AB$1)*('白止-S级品'!$D$2:$AV$26)),0)+IFERROR(SUMPRODUCT(('乐容-S级品'!$A$4:$A$32=$B14)*('乐容-S级品'!$L$3:$CA$3=AB$1)*('乐容-S级品'!$L$4:$CA$32)),0)</f>
      </c>
      <c r="AC14" s="280">
        <f>IFERROR(SUMPRODUCT(('控温被PRO-S级品'!$B$2:$B$10=$B14)*('控温被PRO-S级品'!$E$1:$BE$1=AC$1)*('控温被PRO-S级品'!$E$2:$BE$10)),0)+IFERROR(SUMPRODUCT(('冬被-S级品'!$B$2:$B$10=$B14)*('冬被-S级品'!$E$1:$AW$1=AC$1)*('冬被-S级品'!$E$2:$AW$10)),0)+IFERROR(SUMPRODUCT(('白止-S级品'!$A$2:$A$26=$B14)*('白止-S级品'!$D$1:$AV$1=AC$1)*('白止-S级品'!$D$2:$AV$26)),0)+IFERROR(SUMPRODUCT(('乐容-S级品'!$A$4:$A$32=$B14)*('乐容-S级品'!$L$3:$CA$3=AC$1)*('乐容-S级品'!$L$4:$CA$32)),0)</f>
      </c>
      <c r="AD14" s="280">
        <f>IFERROR(SUMPRODUCT(('控温被PRO-S级品'!$B$2:$B$10=$B14)*('控温被PRO-S级品'!$E$1:$BE$1=AD$1)*('控温被PRO-S级品'!$E$2:$BE$10)),0)+IFERROR(SUMPRODUCT(('冬被-S级品'!$B$2:$B$10=$B14)*('冬被-S级品'!$E$1:$AW$1=AD$1)*('冬被-S级品'!$E$2:$AW$10)),0)+IFERROR(SUMPRODUCT(('白止-S级品'!$A$2:$A$26=$B14)*('白止-S级品'!$D$1:$AV$1=AD$1)*('白止-S级品'!$D$2:$AV$26)),0)+IFERROR(SUMPRODUCT(('乐容-S级品'!$A$4:$A$32=$B14)*('乐容-S级品'!$L$3:$CA$3=AD$1)*('乐容-S级品'!$L$4:$CA$32)),0)</f>
      </c>
      <c r="AE14" s="280">
        <f>IFERROR(SUMPRODUCT(('控温被PRO-S级品'!$B$2:$B$10=$B14)*('控温被PRO-S级品'!$E$1:$BE$1=AE$1)*('控温被PRO-S级品'!$E$2:$BE$10)),0)+IFERROR(SUMPRODUCT(('冬被-S级品'!$B$2:$B$10=$B14)*('冬被-S级品'!$E$1:$AW$1=AE$1)*('冬被-S级品'!$E$2:$AW$10)),0)+IFERROR(SUMPRODUCT(('白止-S级品'!$A$2:$A$26=$B14)*('白止-S级品'!$D$1:$AV$1=AE$1)*('白止-S级品'!$D$2:$AV$26)),0)+IFERROR(SUMPRODUCT(('乐容-S级品'!$A$4:$A$32=$B14)*('乐容-S级品'!$L$3:$CA$3=AE$1)*('乐容-S级品'!$L$4:$CA$32)),0)</f>
      </c>
      <c r="AF14" s="280">
        <f>IFERROR(SUMPRODUCT(('控温被PRO-S级品'!$B$2:$B$10=$B14)*('控温被PRO-S级品'!$E$1:$BE$1=AF$1)*('控温被PRO-S级品'!$E$2:$BE$10)),0)+IFERROR(SUMPRODUCT(('冬被-S级品'!$B$2:$B$10=$B14)*('冬被-S级品'!$E$1:$AW$1=AF$1)*('冬被-S级品'!$E$2:$AW$10)),0)+IFERROR(SUMPRODUCT(('白止-S级品'!$A$2:$A$26=$B14)*('白止-S级品'!$D$1:$AV$1=AF$1)*('白止-S级品'!$D$2:$AV$26)),0)+IFERROR(SUMPRODUCT(('乐容-S级品'!$A$4:$A$32=$B14)*('乐容-S级品'!$L$3:$CA$3=AF$1)*('乐容-S级品'!$L$4:$CA$32)),0)</f>
      </c>
      <c r="AG14" s="280">
        <f>IFERROR(SUMPRODUCT(('控温被PRO-S级品'!$B$2:$B$10=$B14)*('控温被PRO-S级品'!$E$1:$BE$1=AG$1)*('控温被PRO-S级品'!$E$2:$BE$10)),0)+IFERROR(SUMPRODUCT(('冬被-S级品'!$B$2:$B$10=$B14)*('冬被-S级品'!$E$1:$AW$1=AG$1)*('冬被-S级品'!$E$2:$AW$10)),0)+IFERROR(SUMPRODUCT(('白止-S级品'!$A$2:$A$26=$B14)*('白止-S级品'!$D$1:$AV$1=AG$1)*('白止-S级品'!$D$2:$AV$26)),0)+IFERROR(SUMPRODUCT(('乐容-S级品'!$A$4:$A$32=$B14)*('乐容-S级品'!$L$3:$CA$3=AG$1)*('乐容-S级品'!$L$4:$CA$32)),0)</f>
      </c>
      <c r="AH14" s="280">
        <f>IFERROR(SUMPRODUCT(('控温被PRO-S级品'!$B$2:$B$10=$B14)*('控温被PRO-S级品'!$E$1:$BE$1=AH$1)*('控温被PRO-S级品'!$E$2:$BE$10)),0)+IFERROR(SUMPRODUCT(('冬被-S级品'!$B$2:$B$10=$B14)*('冬被-S级品'!$E$1:$AW$1=AH$1)*('冬被-S级品'!$E$2:$AW$10)),0)+IFERROR(SUMPRODUCT(('白止-S级品'!$A$2:$A$26=$B14)*('白止-S级品'!$D$1:$AV$1=AH$1)*('白止-S级品'!$D$2:$AV$26)),0)+IFERROR(SUMPRODUCT(('乐容-S级品'!$A$4:$A$32=$B14)*('乐容-S级品'!$L$3:$CA$3=AH$1)*('乐容-S级品'!$L$4:$CA$32)),0)</f>
      </c>
      <c r="AI14" s="280">
        <f>IFERROR(SUMPRODUCT(('控温被PRO-S级品'!$B$2:$B$10=$B14)*('控温被PRO-S级品'!$E$1:$BE$1=AI$1)*('控温被PRO-S级品'!$E$2:$BE$10)),0)+IFERROR(SUMPRODUCT(('冬被-S级品'!$B$2:$B$10=$B14)*('冬被-S级品'!$E$1:$AW$1=AI$1)*('冬被-S级品'!$E$2:$AW$10)),0)+IFERROR(SUMPRODUCT(('白止-S级品'!$A$2:$A$26=$B14)*('白止-S级品'!$D$1:$AV$1=AI$1)*('白止-S级品'!$D$2:$AV$26)),0)+IFERROR(SUMPRODUCT(('乐容-S级品'!$A$4:$A$32=$B14)*('乐容-S级品'!$L$3:$CA$3=AI$1)*('乐容-S级品'!$L$4:$CA$32)),0)</f>
      </c>
      <c r="AJ14" s="280">
        <f>IFERROR(SUMPRODUCT(('控温被PRO-S级品'!$B$2:$B$10=$B14)*('控温被PRO-S级品'!$E$1:$BE$1=AJ$1)*('控温被PRO-S级品'!$E$2:$BE$10)),0)+IFERROR(SUMPRODUCT(('冬被-S级品'!$B$2:$B$10=$B14)*('冬被-S级品'!$E$1:$AW$1=AJ$1)*('冬被-S级品'!$E$2:$AW$10)),0)+IFERROR(SUMPRODUCT(('白止-S级品'!$A$2:$A$26=$B14)*('白止-S级品'!$D$1:$AV$1=AJ$1)*('白止-S级品'!$D$2:$AV$26)),0)+IFERROR(SUMPRODUCT(('乐容-S级品'!$A$4:$A$32=$B14)*('乐容-S级品'!$L$3:$CA$3=AJ$1)*('乐容-S级品'!$L$4:$CA$32)),0)</f>
      </c>
      <c r="AK14" s="280">
        <f>IFERROR(SUMPRODUCT(('控温被PRO-S级品'!$B$2:$B$10=$B14)*('控温被PRO-S级品'!$E$1:$BE$1=AK$1)*('控温被PRO-S级品'!$E$2:$BE$10)),0)+IFERROR(SUMPRODUCT(('冬被-S级品'!$B$2:$B$10=$B14)*('冬被-S级品'!$E$1:$AW$1=AK$1)*('冬被-S级品'!$E$2:$AW$10)),0)+IFERROR(SUMPRODUCT(('白止-S级品'!$A$2:$A$26=$B14)*('白止-S级品'!$D$1:$AV$1=AK$1)*('白止-S级品'!$D$2:$AV$26)),0)+IFERROR(SUMPRODUCT(('乐容-S级品'!$A$4:$A$32=$B14)*('乐容-S级品'!$L$3:$CA$3=AK$1)*('乐容-S级品'!$L$4:$CA$32)),0)</f>
      </c>
      <c r="AL14" s="280">
        <f>IFERROR(SUMPRODUCT(('控温被PRO-S级品'!$B$2:$B$10=$B14)*('控温被PRO-S级品'!$E$1:$BE$1=AL$1)*('控温被PRO-S级品'!$E$2:$BE$10)),0)+IFERROR(SUMPRODUCT(('冬被-S级品'!$B$2:$B$10=$B14)*('冬被-S级品'!$E$1:$AW$1=AL$1)*('冬被-S级品'!$E$2:$AW$10)),0)+IFERROR(SUMPRODUCT(('白止-S级品'!$A$2:$A$26=$B14)*('白止-S级品'!$D$1:$AV$1=AL$1)*('白止-S级品'!$D$2:$AV$26)),0)+IFERROR(SUMPRODUCT(('乐容-S级品'!$A$4:$A$32=$B14)*('乐容-S级品'!$L$3:$CA$3=AL$1)*('乐容-S级品'!$L$4:$CA$32)),0)</f>
      </c>
      <c r="AM14" s="280">
        <f>IFERROR(SUMPRODUCT(('控温被PRO-S级品'!$B$2:$B$10=$B14)*('控温被PRO-S级品'!$E$1:$BE$1=AM$1)*('控温被PRO-S级品'!$E$2:$BE$10)),0)+IFERROR(SUMPRODUCT(('冬被-S级品'!$B$2:$B$10=$B14)*('冬被-S级品'!$E$1:$AW$1=AM$1)*('冬被-S级品'!$E$2:$AW$10)),0)+IFERROR(SUMPRODUCT(('白止-S级品'!$A$2:$A$26=$B14)*('白止-S级品'!$D$1:$AV$1=AM$1)*('白止-S级品'!$D$2:$AV$26)),0)+IFERROR(SUMPRODUCT(('乐容-S级品'!$A$4:$A$32=$B14)*('乐容-S级品'!$L$3:$CA$3=AM$1)*('乐容-S级品'!$L$4:$CA$32)),0)</f>
      </c>
      <c r="AN14" s="280">
        <f>IFERROR(SUMPRODUCT(('控温被PRO-S级品'!$B$2:$B$10=$B14)*('控温被PRO-S级品'!$E$1:$BE$1=AN$1)*('控温被PRO-S级品'!$E$2:$BE$10)),0)+IFERROR(SUMPRODUCT(('冬被-S级品'!$B$2:$B$10=$B14)*('冬被-S级品'!$E$1:$AW$1=AN$1)*('冬被-S级品'!$E$2:$AW$10)),0)+IFERROR(SUMPRODUCT(('白止-S级品'!$A$2:$A$26=$B14)*('白止-S级品'!$D$1:$AV$1=AN$1)*('白止-S级品'!$D$2:$AV$26)),0)+IFERROR(SUMPRODUCT(('乐容-S级品'!$A$4:$A$32=$B14)*('乐容-S级品'!$L$3:$CA$3=AN$1)*('乐容-S级品'!$L$4:$CA$32)),0)</f>
      </c>
      <c r="AO14" s="280">
        <f>IFERROR(SUMPRODUCT(('控温被PRO-S级品'!$B$2:$B$10=$B14)*('控温被PRO-S级品'!$E$1:$BE$1=AO$1)*('控温被PRO-S级品'!$E$2:$BE$10)),0)+IFERROR(SUMPRODUCT(('冬被-S级品'!$B$2:$B$10=$B14)*('冬被-S级品'!$E$1:$AW$1=AO$1)*('冬被-S级品'!$E$2:$AW$10)),0)+IFERROR(SUMPRODUCT(('白止-S级品'!$A$2:$A$26=$B14)*('白止-S级品'!$D$1:$AV$1=AO$1)*('白止-S级品'!$D$2:$AV$26)),0)+IFERROR(SUMPRODUCT(('乐容-S级品'!$A$4:$A$32=$B14)*('乐容-S级品'!$L$3:$CA$3=AO$1)*('乐容-S级品'!$L$4:$CA$32)),0)</f>
      </c>
      <c r="AP14" s="280">
        <f>IFERROR(SUMPRODUCT(('控温被PRO-S级品'!$B$2:$B$10=$B14)*('控温被PRO-S级品'!$E$1:$BE$1=AP$1)*('控温被PRO-S级品'!$E$2:$BE$10)),0)+IFERROR(SUMPRODUCT(('冬被-S级品'!$B$2:$B$10=$B14)*('冬被-S级品'!$E$1:$AW$1=AP$1)*('冬被-S级品'!$E$2:$AW$10)),0)+IFERROR(SUMPRODUCT(('白止-S级品'!$A$2:$A$26=$B14)*('白止-S级品'!$D$1:$AV$1=AP$1)*('白止-S级品'!$D$2:$AV$26)),0)+IFERROR(SUMPRODUCT(('乐容-S级品'!$A$4:$A$32=$B14)*('乐容-S级品'!$L$3:$CA$3=AP$1)*('乐容-S级品'!$L$4:$CA$32)),0)</f>
      </c>
      <c r="AQ14" s="280">
        <f>IFERROR(SUMPRODUCT(('控温被PRO-S级品'!$B$2:$B$10=$B14)*('控温被PRO-S级品'!$E$1:$BE$1=AQ$1)*('控温被PRO-S级品'!$E$2:$BE$10)),0)+IFERROR(SUMPRODUCT(('冬被-S级品'!$B$2:$B$10=$B14)*('冬被-S级品'!$E$1:$AW$1=AQ$1)*('冬被-S级品'!$E$2:$AW$10)),0)+IFERROR(SUMPRODUCT(('白止-S级品'!$A$2:$A$26=$B14)*('白止-S级品'!$D$1:$AV$1=AQ$1)*('白止-S级品'!$D$2:$AV$26)),0)+IFERROR(SUMPRODUCT(('乐容-S级品'!$A$4:$A$32=$B14)*('乐容-S级品'!$L$3:$CA$3=AQ$1)*('乐容-S级品'!$L$4:$CA$32)),0)</f>
      </c>
      <c r="AR14" s="280">
        <f>IFERROR(SUMPRODUCT(('控温被PRO-S级品'!$B$2:$B$10=$B14)*('控温被PRO-S级品'!$E$1:$BE$1=AR$1)*('控温被PRO-S级品'!$E$2:$BE$10)),0)+IFERROR(SUMPRODUCT(('冬被-S级品'!$B$2:$B$10=$B14)*('冬被-S级品'!$E$1:$AW$1=AR$1)*('冬被-S级品'!$E$2:$AW$10)),0)+IFERROR(SUMPRODUCT(('白止-S级品'!$A$2:$A$26=$B14)*('白止-S级品'!$D$1:$AV$1=AR$1)*('白止-S级品'!$D$2:$AV$26)),0)+IFERROR(SUMPRODUCT(('乐容-S级品'!$A$4:$A$32=$B14)*('乐容-S级品'!$L$3:$CA$3=AR$1)*('乐容-S级品'!$L$4:$CA$32)),0)</f>
      </c>
      <c r="AS14" s="280">
        <f>IFERROR(SUMPRODUCT(('控温被PRO-S级品'!$B$2:$B$10=$B14)*('控温被PRO-S级品'!$E$1:$BE$1=AS$1)*('控温被PRO-S级品'!$E$2:$BE$10)),0)+IFERROR(SUMPRODUCT(('冬被-S级品'!$B$2:$B$10=$B14)*('冬被-S级品'!$E$1:$AW$1=AS$1)*('冬被-S级品'!$E$2:$AW$10)),0)+IFERROR(SUMPRODUCT(('白止-S级品'!$A$2:$A$26=$B14)*('白止-S级品'!$D$1:$AV$1=AS$1)*('白止-S级品'!$D$2:$AV$26)),0)+IFERROR(SUMPRODUCT(('乐容-S级品'!$A$4:$A$32=$B14)*('乐容-S级品'!$L$3:$CA$3=AS$1)*('乐容-S级品'!$L$4:$CA$32)),0)</f>
      </c>
      <c r="AT14" s="280">
        <f>IFERROR(SUMPRODUCT(('控温被PRO-S级品'!$B$2:$B$10=$B14)*('控温被PRO-S级品'!$E$1:$BE$1=AT$1)*('控温被PRO-S级品'!$E$2:$BE$10)),0)+IFERROR(SUMPRODUCT(('冬被-S级品'!$B$2:$B$10=$B14)*('冬被-S级品'!$E$1:$AW$1=AT$1)*('冬被-S级品'!$E$2:$AW$10)),0)+IFERROR(SUMPRODUCT(('白止-S级品'!$A$2:$A$26=$B14)*('白止-S级品'!$D$1:$AV$1=AT$1)*('白止-S级品'!$D$2:$AV$26)),0)+IFERROR(SUMPRODUCT(('乐容-S级品'!$A$4:$A$32=$B14)*('乐容-S级品'!$L$3:$CA$3=AT$1)*('乐容-S级品'!$L$4:$CA$32)),0)</f>
      </c>
      <c r="AU14" s="280">
        <f>IFERROR(SUMPRODUCT(('控温被PRO-S级品'!$B$2:$B$10=$B14)*('控温被PRO-S级品'!$E$1:$BE$1=AU$1)*('控温被PRO-S级品'!$E$2:$BE$10)),0)+IFERROR(SUMPRODUCT(('冬被-S级品'!$B$2:$B$10=$B14)*('冬被-S级品'!$E$1:$AW$1=AU$1)*('冬被-S级品'!$E$2:$AW$10)),0)+IFERROR(SUMPRODUCT(('白止-S级品'!$A$2:$A$26=$B14)*('白止-S级品'!$D$1:$AV$1=AU$1)*('白止-S级品'!$D$2:$AV$26)),0)+IFERROR(SUMPRODUCT(('乐容-S级品'!$A$4:$A$32=$B14)*('乐容-S级品'!$L$3:$CA$3=AU$1)*('乐容-S级品'!$L$4:$CA$32)),0)</f>
      </c>
      <c r="AV14" s="280">
        <f>IFERROR(SUMPRODUCT(('控温被PRO-S级品'!$B$2:$B$10=$B14)*('控温被PRO-S级品'!$E$1:$BE$1=AV$1)*('控温被PRO-S级品'!$E$2:$BE$10)),0)+IFERROR(SUMPRODUCT(('冬被-S级品'!$B$2:$B$10=$B14)*('冬被-S级品'!$E$1:$AW$1=AV$1)*('冬被-S级品'!$E$2:$AW$10)),0)+IFERROR(SUMPRODUCT(('白止-S级品'!$A$2:$A$26=$B14)*('白止-S级品'!$D$1:$AV$1=AV$1)*('白止-S级品'!$D$2:$AV$26)),0)+IFERROR(SUMPRODUCT(('乐容-S级品'!$A$4:$A$32=$B14)*('乐容-S级品'!$L$3:$CA$3=AV$1)*('乐容-S级品'!$L$4:$CA$32)),0)</f>
      </c>
      <c r="AW14" s="280">
        <f>IFERROR(SUMPRODUCT(('控温被PRO-S级品'!$B$2:$B$10=$B14)*('控温被PRO-S级品'!$E$1:$BE$1=AW$1)*('控温被PRO-S级品'!$E$2:$BE$10)),0)+IFERROR(SUMPRODUCT(('冬被-S级品'!$B$2:$B$10=$B14)*('冬被-S级品'!$E$1:$AW$1=AW$1)*('冬被-S级品'!$E$2:$AW$10)),0)+IFERROR(SUMPRODUCT(('白止-S级品'!$A$2:$A$26=$B14)*('白止-S级品'!$D$1:$AV$1=AW$1)*('白止-S级品'!$D$2:$AV$26)),0)+IFERROR(SUMPRODUCT(('乐容-S级品'!$A$4:$A$32=$B14)*('乐容-S级品'!$L$3:$CA$3=AW$1)*('乐容-S级品'!$L$4:$CA$32)),0)</f>
      </c>
      <c r="AX14" s="280">
        <f>IFERROR(SUMPRODUCT(('控温被PRO-S级品'!$B$2:$B$10=$B14)*('控温被PRO-S级品'!$E$1:$BE$1=AX$1)*('控温被PRO-S级品'!$E$2:$BE$10)),0)+IFERROR(SUMPRODUCT(('冬被-S级品'!$B$2:$B$10=$B14)*('冬被-S级品'!$E$1:$AW$1=AX$1)*('冬被-S级品'!$E$2:$AW$10)),0)+IFERROR(SUMPRODUCT(('白止-S级品'!$A$2:$A$26=$B14)*('白止-S级品'!$D$1:$AV$1=AX$1)*('白止-S级品'!$D$2:$AV$26)),0)+IFERROR(SUMPRODUCT(('乐容-S级品'!$A$4:$A$32=$B14)*('乐容-S级品'!$L$3:$CA$3=AX$1)*('乐容-S级品'!$L$4:$CA$32)),0)</f>
      </c>
      <c r="AY14" s="280">
        <f>IFERROR(SUMPRODUCT(('控温被PRO-S级品'!$B$2:$B$10=$B14)*('控温被PRO-S级品'!$E$1:$BE$1=AY$1)*('控温被PRO-S级品'!$E$2:$BE$10)),0)+IFERROR(SUMPRODUCT(('冬被-S级品'!$B$2:$B$10=$B14)*('冬被-S级品'!$E$1:$AW$1=AY$1)*('冬被-S级品'!$E$2:$AW$10)),0)+IFERROR(SUMPRODUCT(('白止-S级品'!$A$2:$A$26=$B14)*('白止-S级品'!$D$1:$AV$1=AY$1)*('白止-S级品'!$D$2:$AV$26)),0)+IFERROR(SUMPRODUCT(('乐容-S级品'!$A$4:$A$32=$B14)*('乐容-S级品'!$L$3:$CA$3=AY$1)*('乐容-S级品'!$L$4:$CA$32)),0)</f>
      </c>
      <c r="AZ14" s="280">
        <f>IFERROR(SUMPRODUCT(('控温被PRO-S级品'!$B$2:$B$10=$B14)*('控温被PRO-S级品'!$E$1:$BE$1=AZ$1)*('控温被PRO-S级品'!$E$2:$BE$10)),0)+IFERROR(SUMPRODUCT(('冬被-S级品'!$B$2:$B$10=$B14)*('冬被-S级品'!$E$1:$AW$1=AZ$1)*('冬被-S级品'!$E$2:$AW$10)),0)+IFERROR(SUMPRODUCT(('白止-S级品'!$A$2:$A$26=$B14)*('白止-S级品'!$D$1:$AV$1=AZ$1)*('白止-S级品'!$D$2:$AV$26)),0)+IFERROR(SUMPRODUCT(('乐容-S级品'!$A$4:$A$32=$B14)*('乐容-S级品'!$L$3:$CA$3=AZ$1)*('乐容-S级品'!$L$4:$CA$32)),0)</f>
      </c>
      <c r="BA14" s="280">
        <f>IFERROR(SUMPRODUCT(('控温被PRO-S级品'!$B$2:$B$10=$B14)*('控温被PRO-S级品'!$E$1:$BE$1=BA$1)*('控温被PRO-S级品'!$E$2:$BE$10)),0)+IFERROR(SUMPRODUCT(('冬被-S级品'!$B$2:$B$10=$B14)*('冬被-S级品'!$E$1:$AW$1=BA$1)*('冬被-S级品'!$E$2:$AW$10)),0)+IFERROR(SUMPRODUCT(('白止-S级品'!$A$2:$A$26=$B14)*('白止-S级品'!$D$1:$AV$1=BA$1)*('白止-S级品'!$D$2:$AV$26)),0)+IFERROR(SUMPRODUCT(('乐容-S级品'!$A$4:$A$32=$B14)*('乐容-S级品'!$L$3:$CA$3=BA$1)*('乐容-S级品'!$L$4:$CA$32)),0)</f>
      </c>
      <c r="BB14" s="280">
        <f>IFERROR(SUMPRODUCT(('控温被PRO-S级品'!$B$2:$B$10=$B14)*('控温被PRO-S级品'!$E$1:$BE$1=BB$1)*('控温被PRO-S级品'!$E$2:$BE$10)),0)+IFERROR(SUMPRODUCT(('冬被-S级品'!$B$2:$B$10=$B14)*('冬被-S级品'!$E$1:$AW$1=BB$1)*('冬被-S级品'!$E$2:$AW$10)),0)+IFERROR(SUMPRODUCT(('白止-S级品'!$A$2:$A$26=$B14)*('白止-S级品'!$D$1:$AV$1=BB$1)*('白止-S级品'!$D$2:$AV$26)),0)+IFERROR(SUMPRODUCT(('乐容-S级品'!$A$4:$A$32=$B14)*('乐容-S级品'!$L$3:$CA$3=BB$1)*('乐容-S级品'!$L$4:$CA$32)),0)</f>
      </c>
      <c r="BC14" s="280">
        <f>IFERROR(SUMPRODUCT(('控温被PRO-S级品'!$B$2:$B$10=$B14)*('控温被PRO-S级品'!$E$1:$BE$1=BC$1)*('控温被PRO-S级品'!$E$2:$BE$10)),0)+IFERROR(SUMPRODUCT(('冬被-S级品'!$B$2:$B$10=$B14)*('冬被-S级品'!$E$1:$AW$1=BC$1)*('冬被-S级品'!$E$2:$AW$10)),0)+IFERROR(SUMPRODUCT(('白止-S级品'!$A$2:$A$26=$B14)*('白止-S级品'!$D$1:$AV$1=BC$1)*('白止-S级品'!$D$2:$AV$26)),0)+IFERROR(SUMPRODUCT(('乐容-S级品'!$A$4:$A$32=$B14)*('乐容-S级品'!$L$3:$CA$3=BC$1)*('乐容-S级品'!$L$4:$CA$32)),0)</f>
      </c>
      <c r="BD14" s="280">
        <f>IFERROR(SUMPRODUCT(('控温被PRO-S级品'!$B$2:$B$10=$B14)*('控温被PRO-S级品'!$E$1:$BE$1=BD$1)*('控温被PRO-S级品'!$E$2:$BE$10)),0)+IFERROR(SUMPRODUCT(('冬被-S级品'!$B$2:$B$10=$B14)*('冬被-S级品'!$E$1:$AW$1=BD$1)*('冬被-S级品'!$E$2:$AW$10)),0)+IFERROR(SUMPRODUCT(('白止-S级品'!$A$2:$A$26=$B14)*('白止-S级品'!$D$1:$AV$1=BD$1)*('白止-S级品'!$D$2:$AV$26)),0)+IFERROR(SUMPRODUCT(('乐容-S级品'!$A$4:$A$32=$B14)*('乐容-S级品'!$L$3:$CA$3=BD$1)*('乐容-S级品'!$L$4:$CA$32)),0)</f>
      </c>
      <c r="BE14" s="280">
        <f>IFERROR(SUMPRODUCT(('控温被PRO-S级品'!$B$2:$B$10=$B14)*('控温被PRO-S级品'!$E$1:$BE$1=BE$1)*('控温被PRO-S级品'!$E$2:$BE$10)),0)+IFERROR(SUMPRODUCT(('冬被-S级品'!$B$2:$B$10=$B14)*('冬被-S级品'!$E$1:$AW$1=BE$1)*('冬被-S级品'!$E$2:$AW$10)),0)+IFERROR(SUMPRODUCT(('白止-S级品'!$A$2:$A$26=$B14)*('白止-S级品'!$D$1:$AV$1=BE$1)*('白止-S级品'!$D$2:$AV$26)),0)+IFERROR(SUMPRODUCT(('乐容-S级品'!$A$4:$A$32=$B14)*('乐容-S级品'!$L$3:$CA$3=BE$1)*('乐容-S级品'!$L$4:$CA$32)),0)</f>
      </c>
      <c r="BF14" s="280">
        <f>IFERROR(SUMPRODUCT(('控温被PRO-S级品'!$B$2:$B$10=$B14)*('控温被PRO-S级品'!$E$1:$BE$1=BF$1)*('控温被PRO-S级品'!$E$2:$BE$10)),0)+IFERROR(SUMPRODUCT(('冬被-S级品'!$B$2:$B$10=$B14)*('冬被-S级品'!$E$1:$AW$1=BF$1)*('冬被-S级品'!$E$2:$AW$10)),0)+IFERROR(SUMPRODUCT(('白止-S级品'!$A$2:$A$26=$B14)*('白止-S级品'!$D$1:$AV$1=BF$1)*('白止-S级品'!$D$2:$AV$26)),0)+IFERROR(SUMPRODUCT(('乐容-S级品'!$A$4:$A$32=$B14)*('乐容-S级品'!$L$3:$CA$3=BF$1)*('乐容-S级品'!$L$4:$CA$32)),0)</f>
      </c>
      <c r="BG14" s="280">
        <f>IFERROR(SUMPRODUCT(('控温被PRO-S级品'!$B$2:$B$10=$B14)*('控温被PRO-S级品'!$E$1:$BE$1=BG$1)*('控温被PRO-S级品'!$E$2:$BE$10)),0)+IFERROR(SUMPRODUCT(('冬被-S级品'!$B$2:$B$10=$B14)*('冬被-S级品'!$E$1:$AW$1=BG$1)*('冬被-S级品'!$E$2:$AW$10)),0)+IFERROR(SUMPRODUCT(('白止-S级品'!$A$2:$A$26=$B14)*('白止-S级品'!$D$1:$AV$1=BG$1)*('白止-S级品'!$D$2:$AV$26)),0)+IFERROR(SUMPRODUCT(('乐容-S级品'!$A$4:$A$32=$B14)*('乐容-S级品'!$L$3:$CA$3=BG$1)*('乐容-S级品'!$L$4:$CA$32)),0)</f>
      </c>
      <c r="BH14" s="280">
        <f>IFERROR(SUMPRODUCT(('控温被PRO-S级品'!$B$2:$B$10=$B14)*('控温被PRO-S级品'!$E$1:$BE$1=BH$1)*('控温被PRO-S级品'!$E$2:$BE$10)),0)+IFERROR(SUMPRODUCT(('冬被-S级品'!$B$2:$B$10=$B14)*('冬被-S级品'!$E$1:$AW$1=BH$1)*('冬被-S级品'!$E$2:$AW$10)),0)+IFERROR(SUMPRODUCT(('白止-S级品'!$A$2:$A$26=$B14)*('白止-S级品'!$D$1:$AV$1=BH$1)*('白止-S级品'!$D$2:$AV$26)),0)+IFERROR(SUMPRODUCT(('乐容-S级品'!$A$4:$A$32=$B14)*('乐容-S级品'!$L$3:$CA$3=BH$1)*('乐容-S级品'!$L$4:$CA$32)),0)</f>
      </c>
      <c r="BI14" s="280">
        <f>IFERROR(SUMPRODUCT(('控温被PRO-S级品'!$B$2:$B$10=$B14)*('控温被PRO-S级品'!$E$1:$BE$1=BI$1)*('控温被PRO-S级品'!$E$2:$BE$10)),0)+IFERROR(SUMPRODUCT(('冬被-S级品'!$B$2:$B$10=$B14)*('冬被-S级品'!$E$1:$AW$1=BI$1)*('冬被-S级品'!$E$2:$AW$10)),0)+IFERROR(SUMPRODUCT(('白止-S级品'!$A$2:$A$26=$B14)*('白止-S级品'!$D$1:$AV$1=BI$1)*('白止-S级品'!$D$2:$AV$26)),0)+IFERROR(SUMPRODUCT(('乐容-S级品'!$A$4:$A$32=$B14)*('乐容-S级品'!$L$3:$CA$3=BI$1)*('乐容-S级品'!$L$4:$CA$32)),0)</f>
      </c>
      <c r="BJ14" s="280">
        <f>IFERROR(SUMPRODUCT(('控温被PRO-S级品'!$B$2:$B$10=$B14)*('控温被PRO-S级品'!$E$1:$BE$1=BJ$1)*('控温被PRO-S级品'!$E$2:$BE$10)),0)+IFERROR(SUMPRODUCT(('冬被-S级品'!$B$2:$B$10=$B14)*('冬被-S级品'!$E$1:$AW$1=BJ$1)*('冬被-S级品'!$E$2:$AW$10)),0)+IFERROR(SUMPRODUCT(('白止-S级品'!$A$2:$A$26=$B14)*('白止-S级品'!$D$1:$AV$1=BJ$1)*('白止-S级品'!$D$2:$AV$26)),0)+IFERROR(SUMPRODUCT(('乐容-S级品'!$A$4:$A$32=$B14)*('乐容-S级品'!$L$3:$CA$3=BJ$1)*('乐容-S级品'!$L$4:$CA$32)),0)</f>
      </c>
      <c r="BK14" s="280">
        <f>IFERROR(SUMPRODUCT(('控温被PRO-S级品'!$B$2:$B$10=$B14)*('控温被PRO-S级品'!$E$1:$BE$1=BK$1)*('控温被PRO-S级品'!$E$2:$BE$10)),0)+IFERROR(SUMPRODUCT(('冬被-S级品'!$B$2:$B$10=$B14)*('冬被-S级品'!$E$1:$AW$1=BK$1)*('冬被-S级品'!$E$2:$AW$10)),0)+IFERROR(SUMPRODUCT(('白止-S级品'!$A$2:$A$26=$B14)*('白止-S级品'!$D$1:$AV$1=BK$1)*('白止-S级品'!$D$2:$AV$26)),0)+IFERROR(SUMPRODUCT(('乐容-S级品'!$A$4:$A$32=$B14)*('乐容-S级品'!$L$3:$CA$3=BK$1)*('乐容-S级品'!$L$4:$CA$32)),0)</f>
      </c>
      <c r="BL14" s="280">
        <f>IFERROR(SUMPRODUCT(('控温被PRO-S级品'!$B$2:$B$10=$B14)*('控温被PRO-S级品'!$E$1:$BE$1=BL$1)*('控温被PRO-S级品'!$E$2:$BE$10)),0)+IFERROR(SUMPRODUCT(('冬被-S级品'!$B$2:$B$10=$B14)*('冬被-S级品'!$E$1:$AW$1=BL$1)*('冬被-S级品'!$E$2:$AW$10)),0)+IFERROR(SUMPRODUCT(('白止-S级品'!$A$2:$A$26=$B14)*('白止-S级品'!$D$1:$AV$1=BL$1)*('白止-S级品'!$D$2:$AV$26)),0)+IFERROR(SUMPRODUCT(('乐容-S级品'!$A$4:$A$32=$B14)*('乐容-S级品'!$L$3:$CA$3=BL$1)*('乐容-S级品'!$L$4:$CA$32)),0)</f>
      </c>
      <c r="BM14" s="280">
        <f>IFERROR(SUMPRODUCT(('控温被PRO-S级品'!$B$2:$B$10=$B14)*('控温被PRO-S级品'!$E$1:$BE$1=BM$1)*('控温被PRO-S级品'!$E$2:$BE$10)),0)+IFERROR(SUMPRODUCT(('冬被-S级品'!$B$2:$B$10=$B14)*('冬被-S级品'!$E$1:$AW$1=BM$1)*('冬被-S级品'!$E$2:$AW$10)),0)+IFERROR(SUMPRODUCT(('白止-S级品'!$A$2:$A$26=$B14)*('白止-S级品'!$D$1:$AV$1=BM$1)*('白止-S级品'!$D$2:$AV$26)),0)+IFERROR(SUMPRODUCT(('乐容-S级品'!$A$4:$A$32=$B14)*('乐容-S级品'!$L$3:$CA$3=BM$1)*('乐容-S级品'!$L$4:$CA$32)),0)</f>
      </c>
      <c r="BN14" s="280">
        <f>IFERROR(SUMPRODUCT(('控温被PRO-S级品'!$B$2:$B$10=$B14)*('控温被PRO-S级品'!$E$1:$BE$1=BN$1)*('控温被PRO-S级品'!$E$2:$BE$10)),0)+IFERROR(SUMPRODUCT(('冬被-S级品'!$B$2:$B$10=$B14)*('冬被-S级品'!$E$1:$AW$1=BN$1)*('冬被-S级品'!$E$2:$AW$10)),0)+IFERROR(SUMPRODUCT(('白止-S级品'!$A$2:$A$26=$B14)*('白止-S级品'!$D$1:$AV$1=BN$1)*('白止-S级品'!$D$2:$AV$26)),0)+IFERROR(SUMPRODUCT(('乐容-S级品'!$A$4:$A$32=$B14)*('乐容-S级品'!$L$3:$CA$3=BN$1)*('乐容-S级品'!$L$4:$CA$32)),0)</f>
      </c>
      <c r="BO14" s="280">
        <f>IFERROR(SUMPRODUCT(('控温被PRO-S级品'!$B$2:$B$10=$B14)*('控温被PRO-S级品'!$E$1:$BE$1=BO$1)*('控温被PRO-S级品'!$E$2:$BE$10)),0)+IFERROR(SUMPRODUCT(('冬被-S级品'!$B$2:$B$10=$B14)*('冬被-S级品'!$E$1:$AW$1=BO$1)*('冬被-S级品'!$E$2:$AW$10)),0)+IFERROR(SUMPRODUCT(('白止-S级品'!$A$2:$A$26=$B14)*('白止-S级品'!$D$1:$AV$1=BO$1)*('白止-S级品'!$D$2:$AV$26)),0)+IFERROR(SUMPRODUCT(('乐容-S级品'!$A$4:$A$32=$B14)*('乐容-S级品'!$L$3:$CA$3=BO$1)*('乐容-S级品'!$L$4:$CA$32)),0)</f>
      </c>
      <c r="BP14" s="280">
        <f>IFERROR(SUMPRODUCT(('控温被PRO-S级品'!$B$2:$B$10=$B14)*('控温被PRO-S级品'!$E$1:$BE$1=BP$1)*('控温被PRO-S级品'!$E$2:$BE$10)),0)+IFERROR(SUMPRODUCT(('冬被-S级品'!$B$2:$B$10=$B14)*('冬被-S级品'!$E$1:$AW$1=BP$1)*('冬被-S级品'!$E$2:$AW$10)),0)+IFERROR(SUMPRODUCT(('白止-S级品'!$A$2:$A$26=$B14)*('白止-S级品'!$D$1:$AV$1=BP$1)*('白止-S级品'!$D$2:$AV$26)),0)+IFERROR(SUMPRODUCT(('乐容-S级品'!$A$4:$A$32=$B14)*('乐容-S级品'!$L$3:$CA$3=BP$1)*('乐容-S级品'!$L$4:$CA$32)),0)</f>
      </c>
      <c r="BQ14" s="280">
        <f>IFERROR(SUMPRODUCT(('控温被PRO-S级品'!$B$2:$B$10=$B14)*('控温被PRO-S级品'!$E$1:$BE$1=BQ$1)*('控温被PRO-S级品'!$E$2:$BE$10)),0)+IFERROR(SUMPRODUCT(('冬被-S级品'!$B$2:$B$10=$B14)*('冬被-S级品'!$E$1:$AW$1=BQ$1)*('冬被-S级品'!$E$2:$AW$10)),0)+IFERROR(SUMPRODUCT(('白止-S级品'!$A$2:$A$26=$B14)*('白止-S级品'!$D$1:$AV$1=BQ$1)*('白止-S级品'!$D$2:$AV$26)),0)+IFERROR(SUMPRODUCT(('乐容-S级品'!$A$4:$A$32=$B14)*('乐容-S级品'!$L$3:$CA$3=BQ$1)*('乐容-S级品'!$L$4:$CA$32)),0)</f>
      </c>
      <c r="BR14" s="280">
        <f>IFERROR(SUMPRODUCT(('控温被PRO-S级品'!$B$2:$B$10=$B14)*('控温被PRO-S级品'!$E$1:$BE$1=BR$1)*('控温被PRO-S级品'!$E$2:$BE$10)),0)+IFERROR(SUMPRODUCT(('冬被-S级品'!$B$2:$B$10=$B14)*('冬被-S级品'!$E$1:$AW$1=BR$1)*('冬被-S级品'!$E$2:$AW$10)),0)+IFERROR(SUMPRODUCT(('白止-S级品'!$A$2:$A$26=$B14)*('白止-S级品'!$D$1:$AV$1=BR$1)*('白止-S级品'!$D$2:$AV$26)),0)+IFERROR(SUMPRODUCT(('乐容-S级品'!$A$4:$A$32=$B14)*('乐容-S级品'!$L$3:$CA$3=BR$1)*('乐容-S级品'!$L$4:$CA$32)),0)</f>
      </c>
      <c r="BS14" s="280">
        <f>IFERROR(SUMPRODUCT(('控温被PRO-S级品'!$B$2:$B$10=$B14)*('控温被PRO-S级品'!$E$1:$BE$1=BS$1)*('控温被PRO-S级品'!$E$2:$BE$10)),0)+IFERROR(SUMPRODUCT(('冬被-S级品'!$B$2:$B$10=$B14)*('冬被-S级品'!$E$1:$AW$1=BS$1)*('冬被-S级品'!$E$2:$AW$10)),0)+IFERROR(SUMPRODUCT(('白止-S级品'!$A$2:$A$26=$B14)*('白止-S级品'!$D$1:$AV$1=BS$1)*('白止-S级品'!$D$2:$AV$26)),0)+IFERROR(SUMPRODUCT(('乐容-S级品'!$A$4:$A$32=$B14)*('乐容-S级品'!$L$3:$CA$3=BS$1)*('乐容-S级品'!$L$4:$CA$32)),0)</f>
      </c>
      <c r="BT14" s="280">
        <f>IFERROR(SUMPRODUCT(('控温被PRO-S级品'!$B$2:$B$10=$B14)*('控温被PRO-S级品'!$E$1:$BE$1=BT$1)*('控温被PRO-S级品'!$E$2:$BE$10)),0)+IFERROR(SUMPRODUCT(('冬被-S级品'!$B$2:$B$10=$B14)*('冬被-S级品'!$E$1:$AW$1=BT$1)*('冬被-S级品'!$E$2:$AW$10)),0)+IFERROR(SUMPRODUCT(('白止-S级品'!$A$2:$A$26=$B14)*('白止-S级品'!$D$1:$AV$1=BT$1)*('白止-S级品'!$D$2:$AV$26)),0)+IFERROR(SUMPRODUCT(('乐容-S级品'!$A$4:$A$32=$B14)*('乐容-S级品'!$L$3:$CA$3=BT$1)*('乐容-S级品'!$L$4:$CA$32)),0)</f>
      </c>
      <c r="BU14" s="280">
        <f>IFERROR(SUMPRODUCT(('控温被PRO-S级品'!$B$2:$B$10=$B14)*('控温被PRO-S级品'!$E$1:$BE$1=BU$1)*('控温被PRO-S级品'!$E$2:$BE$10)),0)+IFERROR(SUMPRODUCT(('冬被-S级品'!$B$2:$B$10=$B14)*('冬被-S级品'!$E$1:$AW$1=BU$1)*('冬被-S级品'!$E$2:$AW$10)),0)+IFERROR(SUMPRODUCT(('白止-S级品'!$A$2:$A$26=$B14)*('白止-S级品'!$D$1:$AV$1=BU$1)*('白止-S级品'!$D$2:$AV$26)),0)+IFERROR(SUMPRODUCT(('乐容-S级品'!$A$4:$A$32=$B14)*('乐容-S级品'!$L$3:$CA$3=BU$1)*('乐容-S级品'!$L$4:$CA$32)),0)</f>
      </c>
      <c r="BV14" s="280">
        <f>IFERROR(SUMPRODUCT(('控温被PRO-S级品'!$B$2:$B$10=$B14)*('控温被PRO-S级品'!$E$1:$BE$1=BV$1)*('控温被PRO-S级品'!$E$2:$BE$10)),0)+IFERROR(SUMPRODUCT(('冬被-S级品'!$B$2:$B$10=$B14)*('冬被-S级品'!$E$1:$AW$1=BV$1)*('冬被-S级品'!$E$2:$AW$10)),0)+IFERROR(SUMPRODUCT(('白止-S级品'!$A$2:$A$26=$B14)*('白止-S级品'!$D$1:$AV$1=BV$1)*('白止-S级品'!$D$2:$AV$26)),0)+IFERROR(SUMPRODUCT(('乐容-S级品'!$A$4:$A$32=$B14)*('乐容-S级品'!$L$3:$CA$3=BV$1)*('乐容-S级品'!$L$4:$CA$32)),0)</f>
      </c>
      <c r="BW14" s="280">
        <f>IFERROR(SUMPRODUCT(('控温被PRO-S级品'!$B$2:$B$10=$B14)*('控温被PRO-S级品'!$E$1:$BE$1=BW$1)*('控温被PRO-S级品'!$E$2:$BE$10)),0)+IFERROR(SUMPRODUCT(('冬被-S级品'!$B$2:$B$10=$B14)*('冬被-S级品'!$E$1:$AW$1=BW$1)*('冬被-S级品'!$E$2:$AW$10)),0)+IFERROR(SUMPRODUCT(('白止-S级品'!$A$2:$A$26=$B14)*('白止-S级品'!$D$1:$AV$1=BW$1)*('白止-S级品'!$D$2:$AV$26)),0)+IFERROR(SUMPRODUCT(('乐容-S级品'!$A$4:$A$32=$B14)*('乐容-S级品'!$L$3:$CA$3=BW$1)*('乐容-S级品'!$L$4:$CA$32)),0)</f>
      </c>
      <c r="BX14" s="280">
        <f>IFERROR(SUMPRODUCT(('控温被PRO-S级品'!$B$2:$B$10=$B14)*('控温被PRO-S级品'!$E$1:$BE$1=BX$1)*('控温被PRO-S级品'!$E$2:$BE$10)),0)+IFERROR(SUMPRODUCT(('冬被-S级品'!$B$2:$B$10=$B14)*('冬被-S级品'!$E$1:$AW$1=BX$1)*('冬被-S级品'!$E$2:$AW$10)),0)+IFERROR(SUMPRODUCT(('白止-S级品'!$A$2:$A$26=$B14)*('白止-S级品'!$D$1:$AV$1=BX$1)*('白止-S级品'!$D$2:$AV$26)),0)+IFERROR(SUMPRODUCT(('乐容-S级品'!$A$4:$A$32=$B14)*('乐容-S级品'!$L$3:$CA$3=BX$1)*('乐容-S级品'!$L$4:$CA$32)),0)</f>
      </c>
      <c r="BY14" s="280">
        <f>IFERROR(SUMPRODUCT(('控温被PRO-S级品'!$B$2:$B$10=$B14)*('控温被PRO-S级品'!$E$1:$BE$1=BY$1)*('控温被PRO-S级品'!$E$2:$BE$10)),0)+IFERROR(SUMPRODUCT(('冬被-S级品'!$B$2:$B$10=$B14)*('冬被-S级品'!$E$1:$AW$1=BY$1)*('冬被-S级品'!$E$2:$AW$10)),0)+IFERROR(SUMPRODUCT(('白止-S级品'!$A$2:$A$26=$B14)*('白止-S级品'!$D$1:$AV$1=BY$1)*('白止-S级品'!$D$2:$AV$26)),0)+IFERROR(SUMPRODUCT(('乐容-S级品'!$A$4:$A$32=$B14)*('乐容-S级品'!$L$3:$CA$3=BY$1)*('乐容-S级品'!$L$4:$CA$32)),0)</f>
      </c>
      <c r="BZ14" s="280">
        <f>IFERROR(SUMPRODUCT(('控温被PRO-S级品'!$B$2:$B$10=$B14)*('控温被PRO-S级品'!$E$1:$BE$1=BZ$1)*('控温被PRO-S级品'!$E$2:$BE$10)),0)+IFERROR(SUMPRODUCT(('冬被-S级品'!$B$2:$B$10=$B14)*('冬被-S级品'!$E$1:$AW$1=BZ$1)*('冬被-S级品'!$E$2:$AW$10)),0)+IFERROR(SUMPRODUCT(('白止-S级品'!$A$2:$A$26=$B14)*('白止-S级品'!$D$1:$AV$1=BZ$1)*('白止-S级品'!$D$2:$AV$26)),0)+IFERROR(SUMPRODUCT(('乐容-S级品'!$A$4:$A$32=$B14)*('乐容-S级品'!$L$3:$CA$3=BZ$1)*('乐容-S级品'!$L$4:$CA$32)),0)</f>
      </c>
      <c r="CA14" s="280">
        <f>IFERROR(SUMPRODUCT(('控温被PRO-S级品'!$B$2:$B$10=$B14)*('控温被PRO-S级品'!$E$1:$BE$1=CA$1)*('控温被PRO-S级品'!$E$2:$BE$10)),0)+IFERROR(SUMPRODUCT(('冬被-S级品'!$B$2:$B$10=$B14)*('冬被-S级品'!$E$1:$AW$1=CA$1)*('冬被-S级品'!$E$2:$AW$10)),0)+IFERROR(SUMPRODUCT(('白止-S级品'!$A$2:$A$26=$B14)*('白止-S级品'!$D$1:$AV$1=CA$1)*('白止-S级品'!$D$2:$AV$26)),0)+IFERROR(SUMPRODUCT(('乐容-S级品'!$A$4:$A$32=$B14)*('乐容-S级品'!$L$3:$CA$3=CA$1)*('乐容-S级品'!$L$4:$CA$32)),0)</f>
      </c>
      <c r="CB14" s="280">
        <f>IFERROR(SUMPRODUCT(('控温被PRO-S级品'!$B$2:$B$10=$B14)*('控温被PRO-S级品'!$E$1:$BE$1=CB$1)*('控温被PRO-S级品'!$E$2:$BE$10)),0)+IFERROR(SUMPRODUCT(('冬被-S级品'!$B$2:$B$10=$B14)*('冬被-S级品'!$E$1:$AW$1=CB$1)*('冬被-S级品'!$E$2:$AW$10)),0)+IFERROR(SUMPRODUCT(('白止-S级品'!$A$2:$A$26=$B14)*('白止-S级品'!$D$1:$AV$1=CB$1)*('白止-S级品'!$D$2:$AV$26)),0)+IFERROR(SUMPRODUCT(('乐容-S级品'!$A$4:$A$32=$B14)*('乐容-S级品'!$L$3:$CA$3=CB$1)*('乐容-S级品'!$L$4:$CA$32)),0)</f>
      </c>
      <c r="CC14" s="280">
        <f>IFERROR(SUMPRODUCT(('控温被PRO-S级品'!$B$2:$B$10=$B14)*('控温被PRO-S级品'!$E$1:$BE$1=CC$1)*('控温被PRO-S级品'!$E$2:$BE$10)),0)+IFERROR(SUMPRODUCT(('冬被-S级品'!$B$2:$B$10=$B14)*('冬被-S级品'!$E$1:$AW$1=CC$1)*('冬被-S级品'!$E$2:$AW$10)),0)+IFERROR(SUMPRODUCT(('白止-S级品'!$A$2:$A$26=$B14)*('白止-S级品'!$D$1:$AV$1=CC$1)*('白止-S级品'!$D$2:$AV$26)),0)+IFERROR(SUMPRODUCT(('乐容-S级品'!$A$4:$A$32=$B14)*('乐容-S级品'!$L$3:$CA$3=CC$1)*('乐容-S级品'!$L$4:$CA$32)),0)</f>
      </c>
      <c r="CD14" s="280">
        <f>IFERROR(SUMPRODUCT(('控温被PRO-S级品'!$B$2:$B$10=$B14)*('控温被PRO-S级品'!$E$1:$BE$1=CD$1)*('控温被PRO-S级品'!$E$2:$BE$10)),0)+IFERROR(SUMPRODUCT(('冬被-S级品'!$B$2:$B$10=$B14)*('冬被-S级品'!$E$1:$AW$1=CD$1)*('冬被-S级品'!$E$2:$AW$10)),0)+IFERROR(SUMPRODUCT(('白止-S级品'!$A$2:$A$26=$B14)*('白止-S级品'!$D$1:$AV$1=CD$1)*('白止-S级品'!$D$2:$AV$26)),0)+IFERROR(SUMPRODUCT(('乐容-S级品'!$A$4:$A$32=$B14)*('乐容-S级品'!$L$3:$CA$3=CD$1)*('乐容-S级品'!$L$4:$CA$32)),0)</f>
      </c>
      <c r="CE14" s="280">
        <f>IFERROR(SUMPRODUCT(('控温被PRO-S级品'!$B$2:$B$10=$B14)*('控温被PRO-S级品'!$E$1:$BE$1=CE$1)*('控温被PRO-S级品'!$E$2:$BE$10)),0)+IFERROR(SUMPRODUCT(('冬被-S级品'!$B$2:$B$10=$B14)*('冬被-S级品'!$E$1:$AW$1=CE$1)*('冬被-S级品'!$E$2:$AW$10)),0)+IFERROR(SUMPRODUCT(('白止-S级品'!$A$2:$A$26=$B14)*('白止-S级品'!$D$1:$AV$1=CE$1)*('白止-S级品'!$D$2:$AV$26)),0)+IFERROR(SUMPRODUCT(('乐容-S级品'!$A$4:$A$32=$B14)*('乐容-S级品'!$L$3:$CA$3=CE$1)*('乐容-S级品'!$L$4:$CA$32)),0)</f>
      </c>
      <c r="CF14" s="280">
        <f>IFERROR(SUMPRODUCT(('控温被PRO-S级品'!$B$2:$B$10=$B14)*('控温被PRO-S级品'!$E$1:$BE$1=CF$1)*('控温被PRO-S级品'!$E$2:$BE$10)),0)+IFERROR(SUMPRODUCT(('冬被-S级品'!$B$2:$B$10=$B14)*('冬被-S级品'!$E$1:$AW$1=CF$1)*('冬被-S级品'!$E$2:$AW$10)),0)+IFERROR(SUMPRODUCT(('白止-S级品'!$A$2:$A$26=$B14)*('白止-S级品'!$D$1:$AV$1=CF$1)*('白止-S级品'!$D$2:$AV$26)),0)+IFERROR(SUMPRODUCT(('乐容-S级品'!$A$4:$A$32=$B14)*('乐容-S级品'!$L$3:$CA$3=CF$1)*('乐容-S级品'!$L$4:$CA$32)),0)</f>
      </c>
      <c r="CG14" s="280">
        <f>IFERROR(SUMPRODUCT(('控温被PRO-S级品'!$B$2:$B$10=$B14)*('控温被PRO-S级品'!$E$1:$BE$1=CG$1)*('控温被PRO-S级品'!$E$2:$BE$10)),0)+IFERROR(SUMPRODUCT(('冬被-S级品'!$B$2:$B$10=$B14)*('冬被-S级品'!$E$1:$AW$1=CG$1)*('冬被-S级品'!$E$2:$AW$10)),0)+IFERROR(SUMPRODUCT(('白止-S级品'!$A$2:$A$26=$B14)*('白止-S级品'!$D$1:$AV$1=CG$1)*('白止-S级品'!$D$2:$AV$26)),0)+IFERROR(SUMPRODUCT(('乐容-S级品'!$A$4:$A$32=$B14)*('乐容-S级品'!$L$3:$CA$3=CG$1)*('乐容-S级品'!$L$4:$CA$32)),0)</f>
      </c>
      <c r="CH14" s="280">
        <f>IFERROR(SUMPRODUCT(('控温被PRO-S级品'!$B$2:$B$10=$B14)*('控温被PRO-S级品'!$E$1:$BE$1=CH$1)*('控温被PRO-S级品'!$E$2:$BE$10)),0)+IFERROR(SUMPRODUCT(('冬被-S级品'!$B$2:$B$10=$B14)*('冬被-S级品'!$E$1:$AW$1=CH$1)*('冬被-S级品'!$E$2:$AW$10)),0)+IFERROR(SUMPRODUCT(('白止-S级品'!$A$2:$A$26=$B14)*('白止-S级品'!$D$1:$AV$1=CH$1)*('白止-S级品'!$D$2:$AV$26)),0)+IFERROR(SUMPRODUCT(('乐容-S级品'!$A$4:$A$32=$B14)*('乐容-S级品'!$L$3:$CA$3=CH$1)*('乐容-S级品'!$L$4:$CA$32)),0)</f>
      </c>
      <c r="CI14" s="280">
        <f>IFERROR(SUMPRODUCT(('控温被PRO-S级品'!$B$2:$B$10=$B14)*('控温被PRO-S级品'!$E$1:$BE$1=CI$1)*('控温被PRO-S级品'!$E$2:$BE$10)),0)+IFERROR(SUMPRODUCT(('冬被-S级品'!$B$2:$B$10=$B14)*('冬被-S级品'!$E$1:$AW$1=CI$1)*('冬被-S级品'!$E$2:$AW$10)),0)+IFERROR(SUMPRODUCT(('白止-S级品'!$A$2:$A$26=$B14)*('白止-S级品'!$D$1:$AV$1=CI$1)*('白止-S级品'!$D$2:$AV$26)),0)+IFERROR(SUMPRODUCT(('乐容-S级品'!$A$4:$A$32=$B14)*('乐容-S级品'!$L$3:$CA$3=CI$1)*('乐容-S级品'!$L$4:$CA$32)),0)</f>
      </c>
      <c r="CJ14" s="280">
        <f>IFERROR(SUMPRODUCT(('控温被PRO-S级品'!$B$2:$B$10=$B14)*('控温被PRO-S级品'!$E$1:$BE$1=CJ$1)*('控温被PRO-S级品'!$E$2:$BE$10)),0)+IFERROR(SUMPRODUCT(('冬被-S级品'!$B$2:$B$10=$B14)*('冬被-S级品'!$E$1:$AW$1=CJ$1)*('冬被-S级品'!$E$2:$AW$10)),0)+IFERROR(SUMPRODUCT(('白止-S级品'!$A$2:$A$26=$B14)*('白止-S级品'!$D$1:$AV$1=CJ$1)*('白止-S级品'!$D$2:$AV$26)),0)+IFERROR(SUMPRODUCT(('乐容-S级品'!$A$4:$A$32=$B14)*('乐容-S级品'!$L$3:$CA$3=CJ$1)*('乐容-S级品'!$L$4:$CA$32)),0)</f>
      </c>
      <c r="CK14" s="280">
        <f>IFERROR(SUMPRODUCT(('控温被PRO-S级品'!$B$2:$B$10=$B14)*('控温被PRO-S级品'!$E$1:$BE$1=CK$1)*('控温被PRO-S级品'!$E$2:$BE$10)),0)+IFERROR(SUMPRODUCT(('冬被-S级品'!$B$2:$B$10=$B14)*('冬被-S级品'!$E$1:$AW$1=CK$1)*('冬被-S级品'!$E$2:$AW$10)),0)+IFERROR(SUMPRODUCT(('白止-S级品'!$A$2:$A$26=$B14)*('白止-S级品'!$D$1:$AV$1=CK$1)*('白止-S级品'!$D$2:$AV$26)),0)+IFERROR(SUMPRODUCT(('乐容-S级品'!$A$4:$A$32=$B14)*('乐容-S级品'!$L$3:$CA$3=CK$1)*('乐容-S级品'!$L$4:$CA$32)),0)</f>
      </c>
      <c r="CL14" s="280">
        <f>IFERROR(SUMPRODUCT(('控温被PRO-S级品'!$B$2:$B$10=$B14)*('控温被PRO-S级品'!$E$1:$BE$1=CL$1)*('控温被PRO-S级品'!$E$2:$BE$10)),0)+IFERROR(SUMPRODUCT(('冬被-S级品'!$B$2:$B$10=$B14)*('冬被-S级品'!$E$1:$AW$1=CL$1)*('冬被-S级品'!$E$2:$AW$10)),0)+IFERROR(SUMPRODUCT(('白止-S级品'!$A$2:$A$26=$B14)*('白止-S级品'!$D$1:$AV$1=CL$1)*('白止-S级品'!$D$2:$AV$26)),0)+IFERROR(SUMPRODUCT(('乐容-S级品'!$A$4:$A$32=$B14)*('乐容-S级品'!$L$3:$CA$3=CL$1)*('乐容-S级品'!$L$4:$CA$32)),0)</f>
      </c>
      <c r="CM14" s="280">
        <f>IFERROR(SUMPRODUCT(('控温被PRO-S级品'!$B$2:$B$10=$B14)*('控温被PRO-S级品'!$E$1:$BE$1=CM$1)*('控温被PRO-S级品'!$E$2:$BE$10)),0)+IFERROR(SUMPRODUCT(('冬被-S级品'!$B$2:$B$10=$B14)*('冬被-S级品'!$E$1:$AW$1=CM$1)*('冬被-S级品'!$E$2:$AW$10)),0)+IFERROR(SUMPRODUCT(('白止-S级品'!$A$2:$A$26=$B14)*('白止-S级品'!$D$1:$AV$1=CM$1)*('白止-S级品'!$D$2:$AV$26)),0)+IFERROR(SUMPRODUCT(('乐容-S级品'!$A$4:$A$32=$B14)*('乐容-S级品'!$L$3:$CA$3=CM$1)*('乐容-S级品'!$L$4:$CA$32)),0)</f>
      </c>
      <c r="CN14" s="280">
        <f>IFERROR(SUMPRODUCT(('控温被PRO-S级品'!$B$2:$B$10=$B14)*('控温被PRO-S级品'!$E$1:$BE$1=CN$1)*('控温被PRO-S级品'!$E$2:$BE$10)),0)+IFERROR(SUMPRODUCT(('冬被-S级品'!$B$2:$B$10=$B14)*('冬被-S级品'!$E$1:$AW$1=CN$1)*('冬被-S级品'!$E$2:$AW$10)),0)+IFERROR(SUMPRODUCT(('白止-S级品'!$A$2:$A$26=$B14)*('白止-S级品'!$D$1:$AV$1=CN$1)*('白止-S级品'!$D$2:$AV$26)),0)+IFERROR(SUMPRODUCT(('乐容-S级品'!$A$4:$A$32=$B14)*('乐容-S级品'!$L$3:$CA$3=CN$1)*('乐容-S级品'!$L$4:$CA$32)),0)</f>
      </c>
      <c r="CO14" s="280">
        <f>IFERROR(SUMPRODUCT(('控温被PRO-S级品'!$B$2:$B$10=$B14)*('控温被PRO-S级品'!$E$1:$BE$1=CO$1)*('控温被PRO-S级品'!$E$2:$BE$10)),0)+IFERROR(SUMPRODUCT(('冬被-S级品'!$B$2:$B$10=$B14)*('冬被-S级品'!$E$1:$AW$1=CO$1)*('冬被-S级品'!$E$2:$AW$10)),0)+IFERROR(SUMPRODUCT(('白止-S级品'!$A$2:$A$26=$B14)*('白止-S级品'!$D$1:$AV$1=CO$1)*('白止-S级品'!$D$2:$AV$26)),0)+IFERROR(SUMPRODUCT(('乐容-S级品'!$A$4:$A$32=$B14)*('乐容-S级品'!$L$3:$CA$3=CO$1)*('乐容-S级品'!$L$4:$CA$32)),0)</f>
      </c>
      <c r="CP14" s="280">
        <f>IFERROR(SUMPRODUCT(('控温被PRO-S级品'!$B$2:$B$10=$B14)*('控温被PRO-S级品'!$E$1:$BE$1=CP$1)*('控温被PRO-S级品'!$E$2:$BE$10)),0)+IFERROR(SUMPRODUCT(('冬被-S级品'!$B$2:$B$10=$B14)*('冬被-S级品'!$E$1:$AW$1=CP$1)*('冬被-S级品'!$E$2:$AW$10)),0)+IFERROR(SUMPRODUCT(('白止-S级品'!$A$2:$A$26=$B14)*('白止-S级品'!$D$1:$AV$1=CP$1)*('白止-S级品'!$D$2:$AV$26)),0)+IFERROR(SUMPRODUCT(('乐容-S级品'!$A$4:$A$32=$B14)*('乐容-S级品'!$L$3:$CA$3=CP$1)*('乐容-S级品'!$L$4:$CA$32)),0)</f>
      </c>
      <c r="CQ14" s="280">
        <f>IFERROR(SUMPRODUCT(('控温被PRO-S级品'!$B$2:$B$10=$B14)*('控温被PRO-S级品'!$E$1:$BE$1=CQ$1)*('控温被PRO-S级品'!$E$2:$BE$10)),0)+IFERROR(SUMPRODUCT(('冬被-S级品'!$B$2:$B$10=$B14)*('冬被-S级品'!$E$1:$AW$1=CQ$1)*('冬被-S级品'!$E$2:$AW$10)),0)+IFERROR(SUMPRODUCT(('白止-S级品'!$A$2:$A$26=$B14)*('白止-S级品'!$D$1:$AV$1=CQ$1)*('白止-S级品'!$D$2:$AV$26)),0)+IFERROR(SUMPRODUCT(('乐容-S级品'!$A$4:$A$32=$B14)*('乐容-S级品'!$L$3:$CA$3=CQ$1)*('乐容-S级品'!$L$4:$CA$32)),0)</f>
      </c>
      <c r="CR14" s="280">
        <f>IFERROR(SUMPRODUCT(('控温被PRO-S级品'!$B$2:$B$10=$B14)*('控温被PRO-S级品'!$E$1:$BE$1=CR$1)*('控温被PRO-S级品'!$E$2:$BE$10)),0)+IFERROR(SUMPRODUCT(('冬被-S级品'!$B$2:$B$10=$B14)*('冬被-S级品'!$E$1:$AW$1=CR$1)*('冬被-S级品'!$E$2:$AW$10)),0)+IFERROR(SUMPRODUCT(('白止-S级品'!$A$2:$A$26=$B14)*('白止-S级品'!$D$1:$AV$1=CR$1)*('白止-S级品'!$D$2:$AV$26)),0)+IFERROR(SUMPRODUCT(('乐容-S级品'!$A$4:$A$32=$B14)*('乐容-S级品'!$L$3:$CA$3=CR$1)*('乐容-S级品'!$L$4:$CA$32)),0)</f>
      </c>
      <c r="CS14" s="280">
        <f>IFERROR(SUMPRODUCT(('控温被PRO-S级品'!$B$2:$B$10=$B14)*('控温被PRO-S级品'!$E$1:$BE$1=CS$1)*('控温被PRO-S级品'!$E$2:$BE$10)),0)+IFERROR(SUMPRODUCT(('冬被-S级品'!$B$2:$B$10=$B14)*('冬被-S级品'!$E$1:$AW$1=CS$1)*('冬被-S级品'!$E$2:$AW$10)),0)+IFERROR(SUMPRODUCT(('白止-S级品'!$A$2:$A$26=$B14)*('白止-S级品'!$D$1:$AV$1=CS$1)*('白止-S级品'!$D$2:$AV$26)),0)+IFERROR(SUMPRODUCT(('乐容-S级品'!$A$4:$A$32=$B14)*('乐容-S级品'!$L$3:$CA$3=CS$1)*('乐容-S级品'!$L$4:$CA$32)),0)</f>
      </c>
      <c r="CT14" s="280">
        <f>IFERROR(SUMPRODUCT(('控温被PRO-S级品'!$B$2:$B$10=$B14)*('控温被PRO-S级品'!$E$1:$BE$1=CT$1)*('控温被PRO-S级品'!$E$2:$BE$10)),0)+IFERROR(SUMPRODUCT(('冬被-S级品'!$B$2:$B$10=$B14)*('冬被-S级品'!$E$1:$AW$1=CT$1)*('冬被-S级品'!$E$2:$AW$10)),0)+IFERROR(SUMPRODUCT(('白止-S级品'!$A$2:$A$26=$B14)*('白止-S级品'!$D$1:$AV$1=CT$1)*('白止-S级品'!$D$2:$AV$26)),0)+IFERROR(SUMPRODUCT(('乐容-S级品'!$A$4:$A$32=$B14)*('乐容-S级品'!$L$3:$CA$3=CT$1)*('乐容-S级品'!$L$4:$CA$32)),0)</f>
      </c>
      <c r="CU14" s="280">
        <f>IFERROR(SUMPRODUCT(('控温被PRO-S级品'!$B$2:$B$10=$B14)*('控温被PRO-S级品'!$E$1:$BE$1=CU$1)*('控温被PRO-S级品'!$E$2:$BE$10)),0)+IFERROR(SUMPRODUCT(('冬被-S级品'!$B$2:$B$10=$B14)*('冬被-S级品'!$E$1:$AW$1=CU$1)*('冬被-S级品'!$E$2:$AW$10)),0)+IFERROR(SUMPRODUCT(('白止-S级品'!$A$2:$A$26=$B14)*('白止-S级品'!$D$1:$AV$1=CU$1)*('白止-S级品'!$D$2:$AV$26)),0)+IFERROR(SUMPRODUCT(('乐容-S级品'!$A$4:$A$32=$B14)*('乐容-S级品'!$L$3:$CA$3=CU$1)*('乐容-S级品'!$L$4:$CA$32)),0)</f>
      </c>
      <c r="CV14" s="280">
        <f>IFERROR(SUMPRODUCT(('控温被PRO-S级品'!$B$2:$B$10=$B14)*('控温被PRO-S级品'!$E$1:$BE$1=CV$1)*('控温被PRO-S级品'!$E$2:$BE$10)),0)+IFERROR(SUMPRODUCT(('冬被-S级品'!$B$2:$B$10=$B14)*('冬被-S级品'!$E$1:$AW$1=CV$1)*('冬被-S级品'!$E$2:$AW$10)),0)+IFERROR(SUMPRODUCT(('白止-S级品'!$A$2:$A$26=$B14)*('白止-S级品'!$D$1:$AV$1=CV$1)*('白止-S级品'!$D$2:$AV$26)),0)+IFERROR(SUMPRODUCT(('乐容-S级品'!$A$4:$A$32=$B14)*('乐容-S级品'!$L$3:$CA$3=CV$1)*('乐容-S级品'!$L$4:$CA$32)),0)</f>
      </c>
      <c r="CW14" s="280">
        <f>IFERROR(SUMPRODUCT(('控温被PRO-S级品'!$B$2:$B$10=$B14)*('控温被PRO-S级品'!$E$1:$BE$1=CW$1)*('控温被PRO-S级品'!$E$2:$BE$10)),0)+IFERROR(SUMPRODUCT(('冬被-S级品'!$B$2:$B$10=$B14)*('冬被-S级品'!$E$1:$AW$1=CW$1)*('冬被-S级品'!$E$2:$AW$10)),0)+IFERROR(SUMPRODUCT(('白止-S级品'!$A$2:$A$26=$B14)*('白止-S级品'!$D$1:$AV$1=CW$1)*('白止-S级品'!$D$2:$AV$26)),0)+IFERROR(SUMPRODUCT(('乐容-S级品'!$A$4:$A$32=$B14)*('乐容-S级品'!$L$3:$CA$3=CW$1)*('乐容-S级品'!$L$4:$CA$32)),0)</f>
      </c>
      <c r="CX14" s="280">
        <f>IFERROR(SUMPRODUCT(('控温被PRO-S级品'!$B$2:$B$10=$B14)*('控温被PRO-S级品'!$E$1:$BE$1=CX$1)*('控温被PRO-S级品'!$E$2:$BE$10)),0)+IFERROR(SUMPRODUCT(('冬被-S级品'!$B$2:$B$10=$B14)*('冬被-S级品'!$E$1:$AW$1=CX$1)*('冬被-S级品'!$E$2:$AW$10)),0)+IFERROR(SUMPRODUCT(('白止-S级品'!$A$2:$A$26=$B14)*('白止-S级品'!$D$1:$AV$1=CX$1)*('白止-S级品'!$D$2:$AV$26)),0)+IFERROR(SUMPRODUCT(('乐容-S级品'!$A$4:$A$32=$B14)*('乐容-S级品'!$L$3:$CA$3=CX$1)*('乐容-S级品'!$L$4:$CA$32)),0)</f>
      </c>
      <c r="CY14" s="280">
        <f>IFERROR(SUMPRODUCT(('控温被PRO-S级品'!$B$2:$B$10=$B14)*('控温被PRO-S级品'!$E$1:$BE$1=CY$1)*('控温被PRO-S级品'!$E$2:$BE$10)),0)+IFERROR(SUMPRODUCT(('冬被-S级品'!$B$2:$B$10=$B14)*('冬被-S级品'!$E$1:$AW$1=CY$1)*('冬被-S级品'!$E$2:$AW$10)),0)+IFERROR(SUMPRODUCT(('白止-S级品'!$A$2:$A$26=$B14)*('白止-S级品'!$D$1:$AV$1=CY$1)*('白止-S级品'!$D$2:$AV$26)),0)+IFERROR(SUMPRODUCT(('乐容-S级品'!$A$4:$A$32=$B14)*('乐容-S级品'!$L$3:$CA$3=CY$1)*('乐容-S级品'!$L$4:$CA$32)),0)</f>
      </c>
      <c r="CZ14" s="280">
        <f>IFERROR(SUMPRODUCT(('控温被PRO-S级品'!$B$2:$B$10=$B14)*('控温被PRO-S级品'!$E$1:$BE$1=CZ$1)*('控温被PRO-S级品'!$E$2:$BE$10)),0)+IFERROR(SUMPRODUCT(('冬被-S级品'!$B$2:$B$10=$B14)*('冬被-S级品'!$E$1:$AW$1=CZ$1)*('冬被-S级品'!$E$2:$AW$10)),0)+IFERROR(SUMPRODUCT(('白止-S级品'!$A$2:$A$26=$B14)*('白止-S级品'!$D$1:$AV$1=CZ$1)*('白止-S级品'!$D$2:$AV$26)),0)+IFERROR(SUMPRODUCT(('乐容-S级品'!$A$4:$A$32=$B14)*('乐容-S级品'!$L$3:$CA$3=CZ$1)*('乐容-S级品'!$L$4:$CA$32)),0)</f>
      </c>
      <c r="DA14" s="280">
        <f>IFERROR(SUMPRODUCT(('控温被PRO-S级品'!$B$2:$B$10=$B14)*('控温被PRO-S级品'!$E$1:$BE$1=DA$1)*('控温被PRO-S级品'!$E$2:$BE$10)),0)+IFERROR(SUMPRODUCT(('冬被-S级品'!$B$2:$B$10=$B14)*('冬被-S级品'!$E$1:$AW$1=DA$1)*('冬被-S级品'!$E$2:$AW$10)),0)+IFERROR(SUMPRODUCT(('白止-S级品'!$A$2:$A$26=$B14)*('白止-S级品'!$D$1:$AV$1=DA$1)*('白止-S级品'!$D$2:$AV$26)),0)+IFERROR(SUMPRODUCT(('乐容-S级品'!$A$4:$A$32=$B14)*('乐容-S级品'!$L$3:$CA$3=DA$1)*('乐容-S级品'!$L$4:$CA$32)),0)</f>
      </c>
      <c r="DB14" s="280">
        <f>IFERROR(SUMPRODUCT(('控温被PRO-S级品'!$B$2:$B$10=$B14)*('控温被PRO-S级品'!$E$1:$BE$1=DB$1)*('控温被PRO-S级品'!$E$2:$BE$10)),0)+IFERROR(SUMPRODUCT(('冬被-S级品'!$B$2:$B$10=$B14)*('冬被-S级品'!$E$1:$AW$1=DB$1)*('冬被-S级品'!$E$2:$AW$10)),0)+IFERROR(SUMPRODUCT(('白止-S级品'!$A$2:$A$26=$B14)*('白止-S级品'!$D$1:$AV$1=DB$1)*('白止-S级品'!$D$2:$AV$26)),0)+IFERROR(SUMPRODUCT(('乐容-S级品'!$A$4:$A$32=$B14)*('乐容-S级品'!$L$3:$CA$3=DB$1)*('乐容-S级品'!$L$4:$CA$32)),0)</f>
      </c>
      <c r="DC14" s="280">
        <f>IFERROR(SUMPRODUCT(('控温被PRO-S级品'!$B$2:$B$10=$B14)*('控温被PRO-S级品'!$E$1:$BE$1=DC$1)*('控温被PRO-S级品'!$E$2:$BE$10)),0)+IFERROR(SUMPRODUCT(('冬被-S级品'!$B$2:$B$10=$B14)*('冬被-S级品'!$E$1:$AW$1=DC$1)*('冬被-S级品'!$E$2:$AW$10)),0)+IFERROR(SUMPRODUCT(('白止-S级品'!$A$2:$A$26=$B14)*('白止-S级品'!$D$1:$AV$1=DC$1)*('白止-S级品'!$D$2:$AV$26)),0)+IFERROR(SUMPRODUCT(('乐容-S级品'!$A$4:$A$32=$B14)*('乐容-S级品'!$L$3:$CA$3=DC$1)*('乐容-S级品'!$L$4:$CA$32)),0)</f>
      </c>
      <c r="DD14" s="280">
        <f>IFERROR(SUMPRODUCT(('控温被PRO-S级品'!$B$2:$B$10=$B14)*('控温被PRO-S级品'!$E$1:$BE$1=DD$1)*('控温被PRO-S级品'!$E$2:$BE$10)),0)+IFERROR(SUMPRODUCT(('冬被-S级品'!$B$2:$B$10=$B14)*('冬被-S级品'!$E$1:$AW$1=DD$1)*('冬被-S级品'!$E$2:$AW$10)),0)+IFERROR(SUMPRODUCT(('白止-S级品'!$A$2:$A$26=$B14)*('白止-S级品'!$D$1:$AV$1=DD$1)*('白止-S级品'!$D$2:$AV$26)),0)+IFERROR(SUMPRODUCT(('乐容-S级品'!$A$4:$A$32=$B14)*('乐容-S级品'!$L$3:$CA$3=DD$1)*('乐容-S级品'!$L$4:$CA$32)),0)</f>
      </c>
      <c r="DE14" s="280">
        <f>IFERROR(SUMPRODUCT(('控温被PRO-S级品'!$B$2:$B$10=$B14)*('控温被PRO-S级品'!$E$1:$BE$1=DE$1)*('控温被PRO-S级品'!$E$2:$BE$10)),0)+IFERROR(SUMPRODUCT(('冬被-S级品'!$B$2:$B$10=$B14)*('冬被-S级品'!$E$1:$AW$1=DE$1)*('冬被-S级品'!$E$2:$AW$10)),0)+IFERROR(SUMPRODUCT(('白止-S级品'!$A$2:$A$26=$B14)*('白止-S级品'!$D$1:$AV$1=DE$1)*('白止-S级品'!$D$2:$AV$26)),0)+IFERROR(SUMPRODUCT(('乐容-S级品'!$A$4:$A$32=$B14)*('乐容-S级品'!$L$3:$CA$3=DE$1)*('乐容-S级品'!$L$4:$CA$32)),0)</f>
      </c>
      <c r="DF14" s="280">
        <f>IFERROR(SUMPRODUCT(('控温被PRO-S级品'!$B$2:$B$10=$B14)*('控温被PRO-S级品'!$E$1:$BE$1=DF$1)*('控温被PRO-S级品'!$E$2:$BE$10)),0)+IFERROR(SUMPRODUCT(('冬被-S级品'!$B$2:$B$10=$B14)*('冬被-S级品'!$E$1:$AW$1=DF$1)*('冬被-S级品'!$E$2:$AW$10)),0)+IFERROR(SUMPRODUCT(('白止-S级品'!$A$2:$A$26=$B14)*('白止-S级品'!$D$1:$AV$1=DF$1)*('白止-S级品'!$D$2:$AV$26)),0)+IFERROR(SUMPRODUCT(('乐容-S级品'!$A$4:$A$32=$B14)*('乐容-S级品'!$L$3:$CA$3=DF$1)*('乐容-S级品'!$L$4:$CA$32)),0)</f>
      </c>
      <c r="DG14" s="280">
        <f>IFERROR(SUMPRODUCT(('控温被PRO-S级品'!$B$2:$B$10=$B14)*('控温被PRO-S级品'!$E$1:$BE$1=DG$1)*('控温被PRO-S级品'!$E$2:$BE$10)),0)+IFERROR(SUMPRODUCT(('冬被-S级品'!$B$2:$B$10=$B14)*('冬被-S级品'!$E$1:$AW$1=DG$1)*('冬被-S级品'!$E$2:$AW$10)),0)+IFERROR(SUMPRODUCT(('白止-S级品'!$A$2:$A$26=$B14)*('白止-S级品'!$D$1:$AV$1=DG$1)*('白止-S级品'!$D$2:$AV$26)),0)+IFERROR(SUMPRODUCT(('乐容-S级品'!$A$4:$A$32=$B14)*('乐容-S级品'!$L$3:$CA$3=DG$1)*('乐容-S级品'!$L$4:$CA$32)),0)</f>
      </c>
      <c r="DH14" s="280">
        <f>IFERROR(SUMPRODUCT(('控温被PRO-S级品'!$B$2:$B$10=$B14)*('控温被PRO-S级品'!$E$1:$BE$1=DH$1)*('控温被PRO-S级品'!$E$2:$BE$10)),0)+IFERROR(SUMPRODUCT(('冬被-S级品'!$B$2:$B$10=$B14)*('冬被-S级品'!$E$1:$AW$1=DH$1)*('冬被-S级品'!$E$2:$AW$10)),0)+IFERROR(SUMPRODUCT(('白止-S级品'!$A$2:$A$26=$B14)*('白止-S级品'!$D$1:$AV$1=DH$1)*('白止-S级品'!$D$2:$AV$26)),0)+IFERROR(SUMPRODUCT(('乐容-S级品'!$A$4:$A$32=$B14)*('乐容-S级品'!$L$3:$CA$3=DH$1)*('乐容-S级品'!$L$4:$CA$32)),0)</f>
      </c>
      <c r="DI14" s="280">
        <f>IFERROR(SUMPRODUCT(('控温被PRO-S级品'!$B$2:$B$10=$B14)*('控温被PRO-S级品'!$E$1:$BE$1=DI$1)*('控温被PRO-S级品'!$E$2:$BE$10)),0)+IFERROR(SUMPRODUCT(('冬被-S级品'!$B$2:$B$10=$B14)*('冬被-S级品'!$E$1:$AW$1=DI$1)*('冬被-S级品'!$E$2:$AW$10)),0)+IFERROR(SUMPRODUCT(('白止-S级品'!$A$2:$A$26=$B14)*('白止-S级品'!$D$1:$AV$1=DI$1)*('白止-S级品'!$D$2:$AV$26)),0)+IFERROR(SUMPRODUCT(('乐容-S级品'!$A$4:$A$32=$B14)*('乐容-S级品'!$L$3:$CA$3=DI$1)*('乐容-S级品'!$L$4:$CA$32)),0)</f>
      </c>
      <c r="DJ14" s="280">
        <f>IFERROR(SUMPRODUCT(('控温被PRO-S级品'!$B$2:$B$10=$B14)*('控温被PRO-S级品'!$E$1:$BE$1=DJ$1)*('控温被PRO-S级品'!$E$2:$BE$10)),0)+IFERROR(SUMPRODUCT(('冬被-S级品'!$B$2:$B$10=$B14)*('冬被-S级品'!$E$1:$AW$1=DJ$1)*('冬被-S级品'!$E$2:$AW$10)),0)+IFERROR(SUMPRODUCT(('白止-S级品'!$A$2:$A$26=$B14)*('白止-S级品'!$D$1:$AV$1=DJ$1)*('白止-S级品'!$D$2:$AV$26)),0)+IFERROR(SUMPRODUCT(('乐容-S级品'!$A$4:$A$32=$B14)*('乐容-S级品'!$L$3:$CA$3=DJ$1)*('乐容-S级品'!$L$4:$CA$32)),0)</f>
      </c>
      <c r="DK14" s="280"/>
      <c r="DL14" s="280"/>
      <c r="DM14" s="280"/>
      <c r="DN14" s="280"/>
      <c r="DO14" s="280"/>
      <c r="DP14" s="280"/>
      <c r="DQ14" s="280"/>
      <c r="DR14" s="280"/>
      <c r="DS14" s="280"/>
      <c r="DT14" s="280"/>
      <c r="DU14" s="280"/>
      <c r="DV14" s="280"/>
      <c r="DW14" s="280">
        <f>VLOOKUP(B14,'系统编码规格'!A:C,3,FALSE)</f>
      </c>
      <c r="DX14" s="280"/>
      <c r="DY14" s="280"/>
      <c r="DZ14" s="280"/>
      <c r="EA14" s="280"/>
      <c r="EB14" s="280"/>
      <c r="EC14" s="280"/>
      <c r="ED14" s="280"/>
      <c r="EE14" s="280"/>
      <c r="EF14" s="280"/>
      <c r="EG14" s="280"/>
      <c r="EH14" s="280"/>
      <c r="EI14" s="280"/>
      <c r="EJ14" s="280"/>
      <c r="EK14" s="280"/>
      <c r="EL14" s="280"/>
      <c r="EM14" s="280"/>
      <c r="EN14" s="280"/>
      <c r="EO14" s="280"/>
      <c r="EP14" s="280"/>
      <c r="EQ14" s="280"/>
      <c r="ER14" s="280"/>
      <c r="ES14" s="280"/>
      <c r="ET14" s="280"/>
      <c r="EU14" s="280"/>
      <c r="EV14" s="280"/>
      <c r="EW14" s="280"/>
      <c r="EX14" s="280"/>
      <c r="EY14" s="280"/>
      <c r="EZ14" s="280"/>
      <c r="FA14" s="280"/>
      <c r="FB14" s="280"/>
      <c r="FC14" s="280"/>
      <c r="FD14" s="280"/>
      <c r="FE14" s="280"/>
      <c r="FF14" s="280"/>
      <c r="FG14" s="280"/>
      <c r="FH14" s="280"/>
      <c r="FI14" s="280"/>
      <c r="FJ14" s="280"/>
      <c r="FK14" s="280"/>
      <c r="FL14" s="280"/>
      <c r="FM14" s="280"/>
      <c r="FN14" s="280"/>
      <c r="FO14" s="280"/>
      <c r="FP14" s="280"/>
      <c r="FQ14" s="280"/>
      <c r="FR14" s="280"/>
      <c r="FS14" s="280"/>
      <c r="FT14" s="280"/>
      <c r="FU14" s="280"/>
      <c r="FV14" s="280"/>
      <c r="FW14" s="280"/>
      <c r="FX14" s="280"/>
      <c r="FY14" s="280"/>
      <c r="FZ14" s="280"/>
      <c r="GA14" s="280"/>
      <c r="GB14" s="280"/>
      <c r="GC14" s="280"/>
      <c r="GD14" s="280"/>
      <c r="GE14" s="280"/>
      <c r="GF14" s="280"/>
      <c r="GG14" s="280"/>
      <c r="GH14" s="280"/>
      <c r="GI14" s="280"/>
      <c r="GJ14" s="280"/>
      <c r="GK14" s="280"/>
      <c r="GL14" s="280"/>
      <c r="GM14" s="280"/>
      <c r="GN14" s="280"/>
      <c r="GO14" s="280"/>
      <c r="GP14" s="280"/>
      <c r="GQ14" s="280"/>
      <c r="GR14" s="280"/>
      <c r="GS14" s="280"/>
      <c r="GT14" s="280"/>
      <c r="GU14" s="280"/>
      <c r="GV14" s="280"/>
    </row>
    <row r="15">
      <c r="A15" s="309" t="str">
        <v>白止</v>
      </c>
      <c r="B15" s="310" t="str">
        <v>1280002640019939</v>
      </c>
      <c r="C15" s="309" t="str">
        <v>亚朵星球 95鹅绒分区安睡复合羽绒枕</v>
      </c>
      <c r="D15" s="309" t="str">
        <v>70cm X 44cm X 19cm(高枕）</v>
      </c>
      <c r="E15">
        <f>SUM(F15:GX15)</f>
      </c>
      <c r="F15" s="280">
        <f>IFERROR(SUMPRODUCT(('控温被PRO-S级品'!$B$2:$B$10=$B15)*('控温被PRO-S级品'!$E$1:$BE$1=F$1)*('控温被PRO-S级品'!$E$2:$BE$10)),0)+IFERROR(SUMPRODUCT(('冬被-S级品'!$B$2:$B$10=$B15)*('冬被-S级品'!$E$1:$AW$1=F$1)*('冬被-S级品'!$E$2:$AW$10)),0)+IFERROR(SUMPRODUCT(('白止-S级品'!$A$2:$A$26=$B15)*('白止-S级品'!$D$1:$AV$1=F$1)*('白止-S级品'!$D$2:$AV$26)),0)+IFERROR(SUMPRODUCT(('乐容-S级品'!$A$4:$A$32=$B15)*('乐容-S级品'!$L$3:$CA$3=F$1)*('乐容-S级品'!$L$4:$CA$32)),0)</f>
      </c>
      <c r="G15" s="280">
        <f>IFERROR(SUMPRODUCT(('控温被PRO-S级品'!$B$2:$B$10=$B15)*('控温被PRO-S级品'!$E$1:$BE$1=G$1)*('控温被PRO-S级品'!$E$2:$BE$10)),0)+IFERROR(SUMPRODUCT(('冬被-S级品'!$B$2:$B$10=$B15)*('冬被-S级品'!$E$1:$AW$1=G$1)*('冬被-S级品'!$E$2:$AW$10)),0)+IFERROR(SUMPRODUCT(('白止-S级品'!$A$2:$A$26=$B15)*('白止-S级品'!$D$1:$AV$1=G$1)*('白止-S级品'!$D$2:$AV$26)),0)+IFERROR(SUMPRODUCT(('乐容-S级品'!$A$4:$A$32=$B15)*('乐容-S级品'!$L$3:$CA$3=G$1)*('乐容-S级品'!$L$4:$CA$32)),0)</f>
      </c>
      <c r="H15" s="280">
        <f>IFERROR(SUMPRODUCT(('控温被PRO-S级品'!$B$2:$B$10=$B15)*('控温被PRO-S级品'!$E$1:$BE$1=H$1)*('控温被PRO-S级品'!$E$2:$BE$10)),0)+IFERROR(SUMPRODUCT(('冬被-S级品'!$B$2:$B$10=$B15)*('冬被-S级品'!$E$1:$AW$1=H$1)*('冬被-S级品'!$E$2:$AW$10)),0)+IFERROR(SUMPRODUCT(('白止-S级品'!$A$2:$A$26=$B15)*('白止-S级品'!$D$1:$AV$1=H$1)*('白止-S级品'!$D$2:$AV$26)),0)+IFERROR(SUMPRODUCT(('乐容-S级品'!$A$4:$A$32=$B15)*('乐容-S级品'!$L$3:$CA$3=H$1)*('乐容-S级品'!$L$4:$CA$32)),0)</f>
      </c>
      <c r="I15" s="280">
        <f>IFERROR(SUMPRODUCT(('控温被PRO-S级品'!$B$2:$B$10=$B15)*('控温被PRO-S级品'!$E$1:$BE$1=I$1)*('控温被PRO-S级品'!$E$2:$BE$10)),0)+IFERROR(SUMPRODUCT(('冬被-S级品'!$B$2:$B$10=$B15)*('冬被-S级品'!$E$1:$AW$1=I$1)*('冬被-S级品'!$E$2:$AW$10)),0)+IFERROR(SUMPRODUCT(('白止-S级品'!$A$2:$A$26=$B15)*('白止-S级品'!$D$1:$AV$1=I$1)*('白止-S级品'!$D$2:$AV$26)),0)+IFERROR(SUMPRODUCT(('乐容-S级品'!$A$4:$A$32=$B15)*('乐容-S级品'!$L$3:$CA$3=I$1)*('乐容-S级品'!$L$4:$CA$32)),0)</f>
      </c>
      <c r="J15" s="280">
        <f>IFERROR(SUMPRODUCT(('控温被PRO-S级品'!$B$2:$B$10=$B15)*('控温被PRO-S级品'!$E$1:$BE$1=J$1)*('控温被PRO-S级品'!$E$2:$BE$10)),0)+IFERROR(SUMPRODUCT(('冬被-S级品'!$B$2:$B$10=$B15)*('冬被-S级品'!$E$1:$AW$1=J$1)*('冬被-S级品'!$E$2:$AW$10)),0)+IFERROR(SUMPRODUCT(('白止-S级品'!$A$2:$A$26=$B15)*('白止-S级品'!$D$1:$AV$1=J$1)*('白止-S级品'!$D$2:$AV$26)),0)+IFERROR(SUMPRODUCT(('乐容-S级品'!$A$4:$A$32=$B15)*('乐容-S级品'!$L$3:$CA$3=J$1)*('乐容-S级品'!$L$4:$CA$32)),0)</f>
      </c>
      <c r="K15" s="280">
        <f>IFERROR(SUMPRODUCT(('控温被PRO-S级品'!$B$2:$B$10=$B15)*('控温被PRO-S级品'!$E$1:$BE$1=K$1)*('控温被PRO-S级品'!$E$2:$BE$10)),0)+IFERROR(SUMPRODUCT(('冬被-S级品'!$B$2:$B$10=$B15)*('冬被-S级品'!$E$1:$AW$1=K$1)*('冬被-S级品'!$E$2:$AW$10)),0)+IFERROR(SUMPRODUCT(('白止-S级品'!$A$2:$A$26=$B15)*('白止-S级品'!$D$1:$AV$1=K$1)*('白止-S级品'!$D$2:$AV$26)),0)+IFERROR(SUMPRODUCT(('乐容-S级品'!$A$4:$A$32=$B15)*('乐容-S级品'!$L$3:$CA$3=K$1)*('乐容-S级品'!$L$4:$CA$32)),0)</f>
      </c>
      <c r="L15" s="280">
        <f>IFERROR(SUMPRODUCT(('控温被PRO-S级品'!$B$2:$B$10=$B15)*('控温被PRO-S级品'!$E$1:$BE$1=L$1)*('控温被PRO-S级品'!$E$2:$BE$10)),0)+IFERROR(SUMPRODUCT(('冬被-S级品'!$B$2:$B$10=$B15)*('冬被-S级品'!$E$1:$AW$1=L$1)*('冬被-S级品'!$E$2:$AW$10)),0)+IFERROR(SUMPRODUCT(('白止-S级品'!$A$2:$A$26=$B15)*('白止-S级品'!$D$1:$AV$1=L$1)*('白止-S级品'!$D$2:$AV$26)),0)+IFERROR(SUMPRODUCT(('乐容-S级品'!$A$4:$A$32=$B15)*('乐容-S级品'!$L$3:$CA$3=L$1)*('乐容-S级品'!$L$4:$CA$32)),0)</f>
      </c>
      <c r="M15" s="280">
        <f>IFERROR(SUMPRODUCT(('控温被PRO-S级品'!$B$2:$B$10=$B15)*('控温被PRO-S级品'!$E$1:$BE$1=M$1)*('控温被PRO-S级品'!$E$2:$BE$10)),0)+IFERROR(SUMPRODUCT(('冬被-S级品'!$B$2:$B$10=$B15)*('冬被-S级品'!$E$1:$AW$1=M$1)*('冬被-S级品'!$E$2:$AW$10)),0)+IFERROR(SUMPRODUCT(('白止-S级品'!$A$2:$A$26=$B15)*('白止-S级品'!$D$1:$AV$1=M$1)*('白止-S级品'!$D$2:$AV$26)),0)+IFERROR(SUMPRODUCT(('乐容-S级品'!$A$4:$A$32=$B15)*('乐容-S级品'!$L$3:$CA$3=M$1)*('乐容-S级品'!$L$4:$CA$32)),0)</f>
      </c>
      <c r="N15" s="280">
        <f>IFERROR(SUMPRODUCT(('控温被PRO-S级品'!$B$2:$B$10=$B15)*('控温被PRO-S级品'!$E$1:$BE$1=N$1)*('控温被PRO-S级品'!$E$2:$BE$10)),0)+IFERROR(SUMPRODUCT(('冬被-S级品'!$B$2:$B$10=$B15)*('冬被-S级品'!$E$1:$AW$1=N$1)*('冬被-S级品'!$E$2:$AW$10)),0)+IFERROR(SUMPRODUCT(('白止-S级品'!$A$2:$A$26=$B15)*('白止-S级品'!$D$1:$AV$1=N$1)*('白止-S级品'!$D$2:$AV$26)),0)+IFERROR(SUMPRODUCT(('乐容-S级品'!$A$4:$A$32=$B15)*('乐容-S级品'!$L$3:$CA$3=N$1)*('乐容-S级品'!$L$4:$CA$32)),0)</f>
      </c>
      <c r="O15" s="280">
        <f>IFERROR(SUMPRODUCT(('控温被PRO-S级品'!$B$2:$B$10=$B15)*('控温被PRO-S级品'!$E$1:$BE$1=O$1)*('控温被PRO-S级品'!$E$2:$BE$10)),0)+IFERROR(SUMPRODUCT(('冬被-S级品'!$B$2:$B$10=$B15)*('冬被-S级品'!$E$1:$AW$1=O$1)*('冬被-S级品'!$E$2:$AW$10)),0)+IFERROR(SUMPRODUCT(('白止-S级品'!$A$2:$A$26=$B15)*('白止-S级品'!$D$1:$AV$1=O$1)*('白止-S级品'!$D$2:$AV$26)),0)+IFERROR(SUMPRODUCT(('乐容-S级品'!$A$4:$A$32=$B15)*('乐容-S级品'!$L$3:$CA$3=O$1)*('乐容-S级品'!$L$4:$CA$32)),0)</f>
      </c>
      <c r="P15" s="280">
        <f>IFERROR(SUMPRODUCT(('控温被PRO-S级品'!$B$2:$B$10=$B15)*('控温被PRO-S级品'!$E$1:$BE$1=P$1)*('控温被PRO-S级品'!$E$2:$BE$10)),0)+IFERROR(SUMPRODUCT(('冬被-S级品'!$B$2:$B$10=$B15)*('冬被-S级品'!$E$1:$AW$1=P$1)*('冬被-S级品'!$E$2:$AW$10)),0)+IFERROR(SUMPRODUCT(('白止-S级品'!$A$2:$A$26=$B15)*('白止-S级品'!$D$1:$AV$1=P$1)*('白止-S级品'!$D$2:$AV$26)),0)+IFERROR(SUMPRODUCT(('乐容-S级品'!$A$4:$A$32=$B15)*('乐容-S级品'!$L$3:$CA$3=P$1)*('乐容-S级品'!$L$4:$CA$32)),0)</f>
      </c>
      <c r="Q15" s="280">
        <f>IFERROR(SUMPRODUCT(('控温被PRO-S级品'!$B$2:$B$10=$B15)*('控温被PRO-S级品'!$E$1:$BE$1=Q$1)*('控温被PRO-S级品'!$E$2:$BE$10)),0)+IFERROR(SUMPRODUCT(('冬被-S级品'!$B$2:$B$10=$B15)*('冬被-S级品'!$E$1:$AW$1=Q$1)*('冬被-S级品'!$E$2:$AW$10)),0)+IFERROR(SUMPRODUCT(('白止-S级品'!$A$2:$A$26=$B15)*('白止-S级品'!$D$1:$AV$1=Q$1)*('白止-S级品'!$D$2:$AV$26)),0)+IFERROR(SUMPRODUCT(('乐容-S级品'!$A$4:$A$32=$B15)*('乐容-S级品'!$L$3:$CA$3=Q$1)*('乐容-S级品'!$L$4:$CA$32)),0)</f>
      </c>
      <c r="R15" s="280">
        <f>IFERROR(SUMPRODUCT(('控温被PRO-S级品'!$B$2:$B$10=$B15)*('控温被PRO-S级品'!$E$1:$BE$1=R$1)*('控温被PRO-S级品'!$E$2:$BE$10)),0)+IFERROR(SUMPRODUCT(('冬被-S级品'!$B$2:$B$10=$B15)*('冬被-S级品'!$E$1:$AW$1=R$1)*('冬被-S级品'!$E$2:$AW$10)),0)+IFERROR(SUMPRODUCT(('白止-S级品'!$A$2:$A$26=$B15)*('白止-S级品'!$D$1:$AV$1=R$1)*('白止-S级品'!$D$2:$AV$26)),0)+IFERROR(SUMPRODUCT(('乐容-S级品'!$A$4:$A$32=$B15)*('乐容-S级品'!$L$3:$CA$3=R$1)*('乐容-S级品'!$L$4:$CA$32)),0)</f>
      </c>
      <c r="S15" s="280">
        <f>IFERROR(SUMPRODUCT(('控温被PRO-S级品'!$B$2:$B$10=$B15)*('控温被PRO-S级品'!$E$1:$BE$1=S$1)*('控温被PRO-S级品'!$E$2:$BE$10)),0)+IFERROR(SUMPRODUCT(('冬被-S级品'!$B$2:$B$10=$B15)*('冬被-S级品'!$E$1:$AW$1=S$1)*('冬被-S级品'!$E$2:$AW$10)),0)+IFERROR(SUMPRODUCT(('白止-S级品'!$A$2:$A$26=$B15)*('白止-S级品'!$D$1:$AV$1=S$1)*('白止-S级品'!$D$2:$AV$26)),0)+IFERROR(SUMPRODUCT(('乐容-S级品'!$A$4:$A$32=$B15)*('乐容-S级品'!$L$3:$CA$3=S$1)*('乐容-S级品'!$L$4:$CA$32)),0)</f>
      </c>
      <c r="T15" s="280">
        <f>IFERROR(SUMPRODUCT(('控温被PRO-S级品'!$B$2:$B$10=$B15)*('控温被PRO-S级品'!$E$1:$BE$1=T$1)*('控温被PRO-S级品'!$E$2:$BE$10)),0)+IFERROR(SUMPRODUCT(('冬被-S级品'!$B$2:$B$10=$B15)*('冬被-S级品'!$E$1:$AW$1=T$1)*('冬被-S级品'!$E$2:$AW$10)),0)+IFERROR(SUMPRODUCT(('白止-S级品'!$A$2:$A$26=$B15)*('白止-S级品'!$D$1:$AV$1=T$1)*('白止-S级品'!$D$2:$AV$26)),0)+IFERROR(SUMPRODUCT(('乐容-S级品'!$A$4:$A$32=$B15)*('乐容-S级品'!$L$3:$CA$3=T$1)*('乐容-S级品'!$L$4:$CA$32)),0)</f>
      </c>
      <c r="U15" s="280">
        <f>IFERROR(SUMPRODUCT(('控温被PRO-S级品'!$B$2:$B$10=$B15)*('控温被PRO-S级品'!$E$1:$BE$1=U$1)*('控温被PRO-S级品'!$E$2:$BE$10)),0)+IFERROR(SUMPRODUCT(('冬被-S级品'!$B$2:$B$10=$B15)*('冬被-S级品'!$E$1:$AW$1=U$1)*('冬被-S级品'!$E$2:$AW$10)),0)+IFERROR(SUMPRODUCT(('白止-S级品'!$A$2:$A$26=$B15)*('白止-S级品'!$D$1:$AV$1=U$1)*('白止-S级品'!$D$2:$AV$26)),0)+IFERROR(SUMPRODUCT(('乐容-S级品'!$A$4:$A$32=$B15)*('乐容-S级品'!$L$3:$CA$3=U$1)*('乐容-S级品'!$L$4:$CA$32)),0)</f>
      </c>
      <c r="V15" s="280">
        <f>IFERROR(SUMPRODUCT(('控温被PRO-S级品'!$B$2:$B$10=$B15)*('控温被PRO-S级品'!$E$1:$BE$1=V$1)*('控温被PRO-S级品'!$E$2:$BE$10)),0)+IFERROR(SUMPRODUCT(('冬被-S级品'!$B$2:$B$10=$B15)*('冬被-S级品'!$E$1:$AW$1=V$1)*('冬被-S级品'!$E$2:$AW$10)),0)+IFERROR(SUMPRODUCT(('白止-S级品'!$A$2:$A$26=$B15)*('白止-S级品'!$D$1:$AV$1=V$1)*('白止-S级品'!$D$2:$AV$26)),0)+IFERROR(SUMPRODUCT(('乐容-S级品'!$A$4:$A$32=$B15)*('乐容-S级品'!$L$3:$CA$3=V$1)*('乐容-S级品'!$L$4:$CA$32)),0)</f>
      </c>
      <c r="W15" s="280">
        <f>IFERROR(SUMPRODUCT(('控温被PRO-S级品'!$B$2:$B$10=$B15)*('控温被PRO-S级品'!$E$1:$BE$1=W$1)*('控温被PRO-S级品'!$E$2:$BE$10)),0)+IFERROR(SUMPRODUCT(('冬被-S级品'!$B$2:$B$10=$B15)*('冬被-S级品'!$E$1:$AW$1=W$1)*('冬被-S级品'!$E$2:$AW$10)),0)+IFERROR(SUMPRODUCT(('白止-S级品'!$A$2:$A$26=$B15)*('白止-S级品'!$D$1:$AV$1=W$1)*('白止-S级品'!$D$2:$AV$26)),0)+IFERROR(SUMPRODUCT(('乐容-S级品'!$A$4:$A$32=$B15)*('乐容-S级品'!$L$3:$CA$3=W$1)*('乐容-S级品'!$L$4:$CA$32)),0)</f>
      </c>
      <c r="X15" s="280">
        <f>IFERROR(SUMPRODUCT(('控温被PRO-S级品'!$B$2:$B$10=$B15)*('控温被PRO-S级品'!$E$1:$BE$1=X$1)*('控温被PRO-S级品'!$E$2:$BE$10)),0)+IFERROR(SUMPRODUCT(('冬被-S级品'!$B$2:$B$10=$B15)*('冬被-S级品'!$E$1:$AW$1=X$1)*('冬被-S级品'!$E$2:$AW$10)),0)+IFERROR(SUMPRODUCT(('白止-S级品'!$A$2:$A$26=$B15)*('白止-S级品'!$D$1:$AV$1=X$1)*('白止-S级品'!$D$2:$AV$26)),0)+IFERROR(SUMPRODUCT(('乐容-S级品'!$A$4:$A$32=$B15)*('乐容-S级品'!$L$3:$CA$3=X$1)*('乐容-S级品'!$L$4:$CA$32)),0)</f>
      </c>
      <c r="Y15" s="280">
        <f>IFERROR(SUMPRODUCT(('控温被PRO-S级品'!$B$2:$B$10=$B15)*('控温被PRO-S级品'!$E$1:$BE$1=Y$1)*('控温被PRO-S级品'!$E$2:$BE$10)),0)+IFERROR(SUMPRODUCT(('冬被-S级品'!$B$2:$B$10=$B15)*('冬被-S级品'!$E$1:$AW$1=Y$1)*('冬被-S级品'!$E$2:$AW$10)),0)+IFERROR(SUMPRODUCT(('白止-S级品'!$A$2:$A$26=$B15)*('白止-S级品'!$D$1:$AV$1=Y$1)*('白止-S级品'!$D$2:$AV$26)),0)+IFERROR(SUMPRODUCT(('乐容-S级品'!$A$4:$A$32=$B15)*('乐容-S级品'!$L$3:$CA$3=Y$1)*('乐容-S级品'!$L$4:$CA$32)),0)</f>
      </c>
      <c r="Z15" s="280">
        <f>IFERROR(SUMPRODUCT(('控温被PRO-S级品'!$B$2:$B$10=$B15)*('控温被PRO-S级品'!$E$1:$BE$1=Z$1)*('控温被PRO-S级品'!$E$2:$BE$10)),0)+IFERROR(SUMPRODUCT(('冬被-S级品'!$B$2:$B$10=$B15)*('冬被-S级品'!$E$1:$AW$1=Z$1)*('冬被-S级品'!$E$2:$AW$10)),0)+IFERROR(SUMPRODUCT(('白止-S级品'!$A$2:$A$26=$B15)*('白止-S级品'!$D$1:$AV$1=Z$1)*('白止-S级品'!$D$2:$AV$26)),0)+IFERROR(SUMPRODUCT(('乐容-S级品'!$A$4:$A$32=$B15)*('乐容-S级品'!$L$3:$CA$3=Z$1)*('乐容-S级品'!$L$4:$CA$32)),0)</f>
      </c>
      <c r="AA15" s="280">
        <f>IFERROR(SUMPRODUCT(('控温被PRO-S级品'!$B$2:$B$10=$B15)*('控温被PRO-S级品'!$E$1:$BE$1=AA$1)*('控温被PRO-S级品'!$E$2:$BE$10)),0)+IFERROR(SUMPRODUCT(('冬被-S级品'!$B$2:$B$10=$B15)*('冬被-S级品'!$E$1:$AW$1=AA$1)*('冬被-S级品'!$E$2:$AW$10)),0)+IFERROR(SUMPRODUCT(('白止-S级品'!$A$2:$A$26=$B15)*('白止-S级品'!$D$1:$AV$1=AA$1)*('白止-S级品'!$D$2:$AV$26)),0)+IFERROR(SUMPRODUCT(('乐容-S级品'!$A$4:$A$32=$B15)*('乐容-S级品'!$L$3:$CA$3=AA$1)*('乐容-S级品'!$L$4:$CA$32)),0)</f>
      </c>
      <c r="AB15" s="280">
        <f>IFERROR(SUMPRODUCT(('控温被PRO-S级品'!$B$2:$B$10=$B15)*('控温被PRO-S级品'!$E$1:$BE$1=AB$1)*('控温被PRO-S级品'!$E$2:$BE$10)),0)+IFERROR(SUMPRODUCT(('冬被-S级品'!$B$2:$B$10=$B15)*('冬被-S级品'!$E$1:$AW$1=AB$1)*('冬被-S级品'!$E$2:$AW$10)),0)+IFERROR(SUMPRODUCT(('白止-S级品'!$A$2:$A$26=$B15)*('白止-S级品'!$D$1:$AV$1=AB$1)*('白止-S级品'!$D$2:$AV$26)),0)+IFERROR(SUMPRODUCT(('乐容-S级品'!$A$4:$A$32=$B15)*('乐容-S级品'!$L$3:$CA$3=AB$1)*('乐容-S级品'!$L$4:$CA$32)),0)</f>
      </c>
      <c r="AC15" s="280">
        <f>IFERROR(SUMPRODUCT(('控温被PRO-S级品'!$B$2:$B$10=$B15)*('控温被PRO-S级品'!$E$1:$BE$1=AC$1)*('控温被PRO-S级品'!$E$2:$BE$10)),0)+IFERROR(SUMPRODUCT(('冬被-S级品'!$B$2:$B$10=$B15)*('冬被-S级品'!$E$1:$AW$1=AC$1)*('冬被-S级品'!$E$2:$AW$10)),0)+IFERROR(SUMPRODUCT(('白止-S级品'!$A$2:$A$26=$B15)*('白止-S级品'!$D$1:$AV$1=AC$1)*('白止-S级品'!$D$2:$AV$26)),0)+IFERROR(SUMPRODUCT(('乐容-S级品'!$A$4:$A$32=$B15)*('乐容-S级品'!$L$3:$CA$3=AC$1)*('乐容-S级品'!$L$4:$CA$32)),0)</f>
      </c>
      <c r="AD15" s="280">
        <f>IFERROR(SUMPRODUCT(('控温被PRO-S级品'!$B$2:$B$10=$B15)*('控温被PRO-S级品'!$E$1:$BE$1=AD$1)*('控温被PRO-S级品'!$E$2:$BE$10)),0)+IFERROR(SUMPRODUCT(('冬被-S级品'!$B$2:$B$10=$B15)*('冬被-S级品'!$E$1:$AW$1=AD$1)*('冬被-S级品'!$E$2:$AW$10)),0)+IFERROR(SUMPRODUCT(('白止-S级品'!$A$2:$A$26=$B15)*('白止-S级品'!$D$1:$AV$1=AD$1)*('白止-S级品'!$D$2:$AV$26)),0)+IFERROR(SUMPRODUCT(('乐容-S级品'!$A$4:$A$32=$B15)*('乐容-S级品'!$L$3:$CA$3=AD$1)*('乐容-S级品'!$L$4:$CA$32)),0)</f>
      </c>
      <c r="AE15" s="280">
        <f>IFERROR(SUMPRODUCT(('控温被PRO-S级品'!$B$2:$B$10=$B15)*('控温被PRO-S级品'!$E$1:$BE$1=AE$1)*('控温被PRO-S级品'!$E$2:$BE$10)),0)+IFERROR(SUMPRODUCT(('冬被-S级品'!$B$2:$B$10=$B15)*('冬被-S级品'!$E$1:$AW$1=AE$1)*('冬被-S级品'!$E$2:$AW$10)),0)+IFERROR(SUMPRODUCT(('白止-S级品'!$A$2:$A$26=$B15)*('白止-S级品'!$D$1:$AV$1=AE$1)*('白止-S级品'!$D$2:$AV$26)),0)+IFERROR(SUMPRODUCT(('乐容-S级品'!$A$4:$A$32=$B15)*('乐容-S级品'!$L$3:$CA$3=AE$1)*('乐容-S级品'!$L$4:$CA$32)),0)</f>
      </c>
      <c r="AF15" s="280">
        <f>IFERROR(SUMPRODUCT(('控温被PRO-S级品'!$B$2:$B$10=$B15)*('控温被PRO-S级品'!$E$1:$BE$1=AF$1)*('控温被PRO-S级品'!$E$2:$BE$10)),0)+IFERROR(SUMPRODUCT(('冬被-S级品'!$B$2:$B$10=$B15)*('冬被-S级品'!$E$1:$AW$1=AF$1)*('冬被-S级品'!$E$2:$AW$10)),0)+IFERROR(SUMPRODUCT(('白止-S级品'!$A$2:$A$26=$B15)*('白止-S级品'!$D$1:$AV$1=AF$1)*('白止-S级品'!$D$2:$AV$26)),0)+IFERROR(SUMPRODUCT(('乐容-S级品'!$A$4:$A$32=$B15)*('乐容-S级品'!$L$3:$CA$3=AF$1)*('乐容-S级品'!$L$4:$CA$32)),0)</f>
      </c>
      <c r="AG15" s="280">
        <f>IFERROR(SUMPRODUCT(('控温被PRO-S级品'!$B$2:$B$10=$B15)*('控温被PRO-S级品'!$E$1:$BE$1=AG$1)*('控温被PRO-S级品'!$E$2:$BE$10)),0)+IFERROR(SUMPRODUCT(('冬被-S级品'!$B$2:$B$10=$B15)*('冬被-S级品'!$E$1:$AW$1=AG$1)*('冬被-S级品'!$E$2:$AW$10)),0)+IFERROR(SUMPRODUCT(('白止-S级品'!$A$2:$A$26=$B15)*('白止-S级品'!$D$1:$AV$1=AG$1)*('白止-S级品'!$D$2:$AV$26)),0)+IFERROR(SUMPRODUCT(('乐容-S级品'!$A$4:$A$32=$B15)*('乐容-S级品'!$L$3:$CA$3=AG$1)*('乐容-S级品'!$L$4:$CA$32)),0)</f>
      </c>
      <c r="AH15" s="280">
        <f>IFERROR(SUMPRODUCT(('控温被PRO-S级品'!$B$2:$B$10=$B15)*('控温被PRO-S级品'!$E$1:$BE$1=AH$1)*('控温被PRO-S级品'!$E$2:$BE$10)),0)+IFERROR(SUMPRODUCT(('冬被-S级品'!$B$2:$B$10=$B15)*('冬被-S级品'!$E$1:$AW$1=AH$1)*('冬被-S级品'!$E$2:$AW$10)),0)+IFERROR(SUMPRODUCT(('白止-S级品'!$A$2:$A$26=$B15)*('白止-S级品'!$D$1:$AV$1=AH$1)*('白止-S级品'!$D$2:$AV$26)),0)+IFERROR(SUMPRODUCT(('乐容-S级品'!$A$4:$A$32=$B15)*('乐容-S级品'!$L$3:$CA$3=AH$1)*('乐容-S级品'!$L$4:$CA$32)),0)</f>
      </c>
      <c r="AI15" s="280">
        <f>IFERROR(SUMPRODUCT(('控温被PRO-S级品'!$B$2:$B$10=$B15)*('控温被PRO-S级品'!$E$1:$BE$1=AI$1)*('控温被PRO-S级品'!$E$2:$BE$10)),0)+IFERROR(SUMPRODUCT(('冬被-S级品'!$B$2:$B$10=$B15)*('冬被-S级品'!$E$1:$AW$1=AI$1)*('冬被-S级品'!$E$2:$AW$10)),0)+IFERROR(SUMPRODUCT(('白止-S级品'!$A$2:$A$26=$B15)*('白止-S级品'!$D$1:$AV$1=AI$1)*('白止-S级品'!$D$2:$AV$26)),0)+IFERROR(SUMPRODUCT(('乐容-S级品'!$A$4:$A$32=$B15)*('乐容-S级品'!$L$3:$CA$3=AI$1)*('乐容-S级品'!$L$4:$CA$32)),0)</f>
      </c>
      <c r="AJ15" s="280">
        <f>IFERROR(SUMPRODUCT(('控温被PRO-S级品'!$B$2:$B$10=$B15)*('控温被PRO-S级品'!$E$1:$BE$1=AJ$1)*('控温被PRO-S级品'!$E$2:$BE$10)),0)+IFERROR(SUMPRODUCT(('冬被-S级品'!$B$2:$B$10=$B15)*('冬被-S级品'!$E$1:$AW$1=AJ$1)*('冬被-S级品'!$E$2:$AW$10)),0)+IFERROR(SUMPRODUCT(('白止-S级品'!$A$2:$A$26=$B15)*('白止-S级品'!$D$1:$AV$1=AJ$1)*('白止-S级品'!$D$2:$AV$26)),0)+IFERROR(SUMPRODUCT(('乐容-S级品'!$A$4:$A$32=$B15)*('乐容-S级品'!$L$3:$CA$3=AJ$1)*('乐容-S级品'!$L$4:$CA$32)),0)</f>
      </c>
      <c r="AK15" s="280">
        <f>IFERROR(SUMPRODUCT(('控温被PRO-S级品'!$B$2:$B$10=$B15)*('控温被PRO-S级品'!$E$1:$BE$1=AK$1)*('控温被PRO-S级品'!$E$2:$BE$10)),0)+IFERROR(SUMPRODUCT(('冬被-S级品'!$B$2:$B$10=$B15)*('冬被-S级品'!$E$1:$AW$1=AK$1)*('冬被-S级品'!$E$2:$AW$10)),0)+IFERROR(SUMPRODUCT(('白止-S级品'!$A$2:$A$26=$B15)*('白止-S级品'!$D$1:$AV$1=AK$1)*('白止-S级品'!$D$2:$AV$26)),0)+IFERROR(SUMPRODUCT(('乐容-S级品'!$A$4:$A$32=$B15)*('乐容-S级品'!$L$3:$CA$3=AK$1)*('乐容-S级品'!$L$4:$CA$32)),0)</f>
      </c>
      <c r="AL15" s="280">
        <f>IFERROR(SUMPRODUCT(('控温被PRO-S级品'!$B$2:$B$10=$B15)*('控温被PRO-S级品'!$E$1:$BE$1=AL$1)*('控温被PRO-S级品'!$E$2:$BE$10)),0)+IFERROR(SUMPRODUCT(('冬被-S级品'!$B$2:$B$10=$B15)*('冬被-S级品'!$E$1:$AW$1=AL$1)*('冬被-S级品'!$E$2:$AW$10)),0)+IFERROR(SUMPRODUCT(('白止-S级品'!$A$2:$A$26=$B15)*('白止-S级品'!$D$1:$AV$1=AL$1)*('白止-S级品'!$D$2:$AV$26)),0)+IFERROR(SUMPRODUCT(('乐容-S级品'!$A$4:$A$32=$B15)*('乐容-S级品'!$L$3:$CA$3=AL$1)*('乐容-S级品'!$L$4:$CA$32)),0)</f>
      </c>
      <c r="AM15" s="280">
        <f>IFERROR(SUMPRODUCT(('控温被PRO-S级品'!$B$2:$B$10=$B15)*('控温被PRO-S级品'!$E$1:$BE$1=AM$1)*('控温被PRO-S级品'!$E$2:$BE$10)),0)+IFERROR(SUMPRODUCT(('冬被-S级品'!$B$2:$B$10=$B15)*('冬被-S级品'!$E$1:$AW$1=AM$1)*('冬被-S级品'!$E$2:$AW$10)),0)+IFERROR(SUMPRODUCT(('白止-S级品'!$A$2:$A$26=$B15)*('白止-S级品'!$D$1:$AV$1=AM$1)*('白止-S级品'!$D$2:$AV$26)),0)+IFERROR(SUMPRODUCT(('乐容-S级品'!$A$4:$A$32=$B15)*('乐容-S级品'!$L$3:$CA$3=AM$1)*('乐容-S级品'!$L$4:$CA$32)),0)</f>
      </c>
      <c r="AN15" s="280">
        <f>IFERROR(SUMPRODUCT(('控温被PRO-S级品'!$B$2:$B$10=$B15)*('控温被PRO-S级品'!$E$1:$BE$1=AN$1)*('控温被PRO-S级品'!$E$2:$BE$10)),0)+IFERROR(SUMPRODUCT(('冬被-S级品'!$B$2:$B$10=$B15)*('冬被-S级品'!$E$1:$AW$1=AN$1)*('冬被-S级品'!$E$2:$AW$10)),0)+IFERROR(SUMPRODUCT(('白止-S级品'!$A$2:$A$26=$B15)*('白止-S级品'!$D$1:$AV$1=AN$1)*('白止-S级品'!$D$2:$AV$26)),0)+IFERROR(SUMPRODUCT(('乐容-S级品'!$A$4:$A$32=$B15)*('乐容-S级品'!$L$3:$CA$3=AN$1)*('乐容-S级品'!$L$4:$CA$32)),0)</f>
      </c>
      <c r="AO15" s="280">
        <f>IFERROR(SUMPRODUCT(('控温被PRO-S级品'!$B$2:$B$10=$B15)*('控温被PRO-S级品'!$E$1:$BE$1=AO$1)*('控温被PRO-S级品'!$E$2:$BE$10)),0)+IFERROR(SUMPRODUCT(('冬被-S级品'!$B$2:$B$10=$B15)*('冬被-S级品'!$E$1:$AW$1=AO$1)*('冬被-S级品'!$E$2:$AW$10)),0)+IFERROR(SUMPRODUCT(('白止-S级品'!$A$2:$A$26=$B15)*('白止-S级品'!$D$1:$AV$1=AO$1)*('白止-S级品'!$D$2:$AV$26)),0)+IFERROR(SUMPRODUCT(('乐容-S级品'!$A$4:$A$32=$B15)*('乐容-S级品'!$L$3:$CA$3=AO$1)*('乐容-S级品'!$L$4:$CA$32)),0)</f>
      </c>
      <c r="AP15" s="280">
        <f>IFERROR(SUMPRODUCT(('控温被PRO-S级品'!$B$2:$B$10=$B15)*('控温被PRO-S级品'!$E$1:$BE$1=AP$1)*('控温被PRO-S级品'!$E$2:$BE$10)),0)+IFERROR(SUMPRODUCT(('冬被-S级品'!$B$2:$B$10=$B15)*('冬被-S级品'!$E$1:$AW$1=AP$1)*('冬被-S级品'!$E$2:$AW$10)),0)+IFERROR(SUMPRODUCT(('白止-S级品'!$A$2:$A$26=$B15)*('白止-S级品'!$D$1:$AV$1=AP$1)*('白止-S级品'!$D$2:$AV$26)),0)+IFERROR(SUMPRODUCT(('乐容-S级品'!$A$4:$A$32=$B15)*('乐容-S级品'!$L$3:$CA$3=AP$1)*('乐容-S级品'!$L$4:$CA$32)),0)</f>
      </c>
      <c r="AQ15" s="280">
        <f>IFERROR(SUMPRODUCT(('控温被PRO-S级品'!$B$2:$B$10=$B15)*('控温被PRO-S级品'!$E$1:$BE$1=AQ$1)*('控温被PRO-S级品'!$E$2:$BE$10)),0)+IFERROR(SUMPRODUCT(('冬被-S级品'!$B$2:$B$10=$B15)*('冬被-S级品'!$E$1:$AW$1=AQ$1)*('冬被-S级品'!$E$2:$AW$10)),0)+IFERROR(SUMPRODUCT(('白止-S级品'!$A$2:$A$26=$B15)*('白止-S级品'!$D$1:$AV$1=AQ$1)*('白止-S级品'!$D$2:$AV$26)),0)+IFERROR(SUMPRODUCT(('乐容-S级品'!$A$4:$A$32=$B15)*('乐容-S级品'!$L$3:$CA$3=AQ$1)*('乐容-S级品'!$L$4:$CA$32)),0)</f>
      </c>
      <c r="AR15" s="280">
        <f>IFERROR(SUMPRODUCT(('控温被PRO-S级品'!$B$2:$B$10=$B15)*('控温被PRO-S级品'!$E$1:$BE$1=AR$1)*('控温被PRO-S级品'!$E$2:$BE$10)),0)+IFERROR(SUMPRODUCT(('冬被-S级品'!$B$2:$B$10=$B15)*('冬被-S级品'!$E$1:$AW$1=AR$1)*('冬被-S级品'!$E$2:$AW$10)),0)+IFERROR(SUMPRODUCT(('白止-S级品'!$A$2:$A$26=$B15)*('白止-S级品'!$D$1:$AV$1=AR$1)*('白止-S级品'!$D$2:$AV$26)),0)+IFERROR(SUMPRODUCT(('乐容-S级品'!$A$4:$A$32=$B15)*('乐容-S级品'!$L$3:$CA$3=AR$1)*('乐容-S级品'!$L$4:$CA$32)),0)</f>
      </c>
      <c r="AS15" s="280">
        <f>IFERROR(SUMPRODUCT(('控温被PRO-S级品'!$B$2:$B$10=$B15)*('控温被PRO-S级品'!$E$1:$BE$1=AS$1)*('控温被PRO-S级品'!$E$2:$BE$10)),0)+IFERROR(SUMPRODUCT(('冬被-S级品'!$B$2:$B$10=$B15)*('冬被-S级品'!$E$1:$AW$1=AS$1)*('冬被-S级品'!$E$2:$AW$10)),0)+IFERROR(SUMPRODUCT(('白止-S级品'!$A$2:$A$26=$B15)*('白止-S级品'!$D$1:$AV$1=AS$1)*('白止-S级品'!$D$2:$AV$26)),0)+IFERROR(SUMPRODUCT(('乐容-S级品'!$A$4:$A$32=$B15)*('乐容-S级品'!$L$3:$CA$3=AS$1)*('乐容-S级品'!$L$4:$CA$32)),0)</f>
      </c>
      <c r="AT15" s="280">
        <f>IFERROR(SUMPRODUCT(('控温被PRO-S级品'!$B$2:$B$10=$B15)*('控温被PRO-S级品'!$E$1:$BE$1=AT$1)*('控温被PRO-S级品'!$E$2:$BE$10)),0)+IFERROR(SUMPRODUCT(('冬被-S级品'!$B$2:$B$10=$B15)*('冬被-S级品'!$E$1:$AW$1=AT$1)*('冬被-S级品'!$E$2:$AW$10)),0)+IFERROR(SUMPRODUCT(('白止-S级品'!$A$2:$A$26=$B15)*('白止-S级品'!$D$1:$AV$1=AT$1)*('白止-S级品'!$D$2:$AV$26)),0)+IFERROR(SUMPRODUCT(('乐容-S级品'!$A$4:$A$32=$B15)*('乐容-S级品'!$L$3:$CA$3=AT$1)*('乐容-S级品'!$L$4:$CA$32)),0)</f>
      </c>
      <c r="AU15" s="280">
        <f>IFERROR(SUMPRODUCT(('控温被PRO-S级品'!$B$2:$B$10=$B15)*('控温被PRO-S级品'!$E$1:$BE$1=AU$1)*('控温被PRO-S级品'!$E$2:$BE$10)),0)+IFERROR(SUMPRODUCT(('冬被-S级品'!$B$2:$B$10=$B15)*('冬被-S级品'!$E$1:$AW$1=AU$1)*('冬被-S级品'!$E$2:$AW$10)),0)+IFERROR(SUMPRODUCT(('白止-S级品'!$A$2:$A$26=$B15)*('白止-S级品'!$D$1:$AV$1=AU$1)*('白止-S级品'!$D$2:$AV$26)),0)+IFERROR(SUMPRODUCT(('乐容-S级品'!$A$4:$A$32=$B15)*('乐容-S级品'!$L$3:$CA$3=AU$1)*('乐容-S级品'!$L$4:$CA$32)),0)</f>
      </c>
      <c r="AV15" s="280">
        <f>IFERROR(SUMPRODUCT(('控温被PRO-S级品'!$B$2:$B$10=$B15)*('控温被PRO-S级品'!$E$1:$BE$1=AV$1)*('控温被PRO-S级品'!$E$2:$BE$10)),0)+IFERROR(SUMPRODUCT(('冬被-S级品'!$B$2:$B$10=$B15)*('冬被-S级品'!$E$1:$AW$1=AV$1)*('冬被-S级品'!$E$2:$AW$10)),0)+IFERROR(SUMPRODUCT(('白止-S级品'!$A$2:$A$26=$B15)*('白止-S级品'!$D$1:$AV$1=AV$1)*('白止-S级品'!$D$2:$AV$26)),0)+IFERROR(SUMPRODUCT(('乐容-S级品'!$A$4:$A$32=$B15)*('乐容-S级品'!$L$3:$CA$3=AV$1)*('乐容-S级品'!$L$4:$CA$32)),0)</f>
      </c>
      <c r="AW15" s="280">
        <f>IFERROR(SUMPRODUCT(('控温被PRO-S级品'!$B$2:$B$10=$B15)*('控温被PRO-S级品'!$E$1:$BE$1=AW$1)*('控温被PRO-S级品'!$E$2:$BE$10)),0)+IFERROR(SUMPRODUCT(('冬被-S级品'!$B$2:$B$10=$B15)*('冬被-S级品'!$E$1:$AW$1=AW$1)*('冬被-S级品'!$E$2:$AW$10)),0)+IFERROR(SUMPRODUCT(('白止-S级品'!$A$2:$A$26=$B15)*('白止-S级品'!$D$1:$AV$1=AW$1)*('白止-S级品'!$D$2:$AV$26)),0)+IFERROR(SUMPRODUCT(('乐容-S级品'!$A$4:$A$32=$B15)*('乐容-S级品'!$L$3:$CA$3=AW$1)*('乐容-S级品'!$L$4:$CA$32)),0)</f>
      </c>
      <c r="AX15" s="280">
        <f>IFERROR(SUMPRODUCT(('控温被PRO-S级品'!$B$2:$B$10=$B15)*('控温被PRO-S级品'!$E$1:$BE$1=AX$1)*('控温被PRO-S级品'!$E$2:$BE$10)),0)+IFERROR(SUMPRODUCT(('冬被-S级品'!$B$2:$B$10=$B15)*('冬被-S级品'!$E$1:$AW$1=AX$1)*('冬被-S级品'!$E$2:$AW$10)),0)+IFERROR(SUMPRODUCT(('白止-S级品'!$A$2:$A$26=$B15)*('白止-S级品'!$D$1:$AV$1=AX$1)*('白止-S级品'!$D$2:$AV$26)),0)+IFERROR(SUMPRODUCT(('乐容-S级品'!$A$4:$A$32=$B15)*('乐容-S级品'!$L$3:$CA$3=AX$1)*('乐容-S级品'!$L$4:$CA$32)),0)</f>
      </c>
      <c r="AY15" s="280">
        <f>IFERROR(SUMPRODUCT(('控温被PRO-S级品'!$B$2:$B$10=$B15)*('控温被PRO-S级品'!$E$1:$BE$1=AY$1)*('控温被PRO-S级品'!$E$2:$BE$10)),0)+IFERROR(SUMPRODUCT(('冬被-S级品'!$B$2:$B$10=$B15)*('冬被-S级品'!$E$1:$AW$1=AY$1)*('冬被-S级品'!$E$2:$AW$10)),0)+IFERROR(SUMPRODUCT(('白止-S级品'!$A$2:$A$26=$B15)*('白止-S级品'!$D$1:$AV$1=AY$1)*('白止-S级品'!$D$2:$AV$26)),0)+IFERROR(SUMPRODUCT(('乐容-S级品'!$A$4:$A$32=$B15)*('乐容-S级品'!$L$3:$CA$3=AY$1)*('乐容-S级品'!$L$4:$CA$32)),0)</f>
      </c>
      <c r="AZ15" s="280">
        <f>IFERROR(SUMPRODUCT(('控温被PRO-S级品'!$B$2:$B$10=$B15)*('控温被PRO-S级品'!$E$1:$BE$1=AZ$1)*('控温被PRO-S级品'!$E$2:$BE$10)),0)+IFERROR(SUMPRODUCT(('冬被-S级品'!$B$2:$B$10=$B15)*('冬被-S级品'!$E$1:$AW$1=AZ$1)*('冬被-S级品'!$E$2:$AW$10)),0)+IFERROR(SUMPRODUCT(('白止-S级品'!$A$2:$A$26=$B15)*('白止-S级品'!$D$1:$AV$1=AZ$1)*('白止-S级品'!$D$2:$AV$26)),0)+IFERROR(SUMPRODUCT(('乐容-S级品'!$A$4:$A$32=$B15)*('乐容-S级品'!$L$3:$CA$3=AZ$1)*('乐容-S级品'!$L$4:$CA$32)),0)</f>
      </c>
      <c r="BA15" s="280">
        <f>IFERROR(SUMPRODUCT(('控温被PRO-S级品'!$B$2:$B$10=$B15)*('控温被PRO-S级品'!$E$1:$BE$1=BA$1)*('控温被PRO-S级品'!$E$2:$BE$10)),0)+IFERROR(SUMPRODUCT(('冬被-S级品'!$B$2:$B$10=$B15)*('冬被-S级品'!$E$1:$AW$1=BA$1)*('冬被-S级品'!$E$2:$AW$10)),0)+IFERROR(SUMPRODUCT(('白止-S级品'!$A$2:$A$26=$B15)*('白止-S级品'!$D$1:$AV$1=BA$1)*('白止-S级品'!$D$2:$AV$26)),0)+IFERROR(SUMPRODUCT(('乐容-S级品'!$A$4:$A$32=$B15)*('乐容-S级品'!$L$3:$CA$3=BA$1)*('乐容-S级品'!$L$4:$CA$32)),0)</f>
      </c>
      <c r="BB15" s="280">
        <f>IFERROR(SUMPRODUCT(('控温被PRO-S级品'!$B$2:$B$10=$B15)*('控温被PRO-S级品'!$E$1:$BE$1=BB$1)*('控温被PRO-S级品'!$E$2:$BE$10)),0)+IFERROR(SUMPRODUCT(('冬被-S级品'!$B$2:$B$10=$B15)*('冬被-S级品'!$E$1:$AW$1=BB$1)*('冬被-S级品'!$E$2:$AW$10)),0)+IFERROR(SUMPRODUCT(('白止-S级品'!$A$2:$A$26=$B15)*('白止-S级品'!$D$1:$AV$1=BB$1)*('白止-S级品'!$D$2:$AV$26)),0)+IFERROR(SUMPRODUCT(('乐容-S级品'!$A$4:$A$32=$B15)*('乐容-S级品'!$L$3:$CA$3=BB$1)*('乐容-S级品'!$L$4:$CA$32)),0)</f>
      </c>
      <c r="BC15" s="280">
        <f>IFERROR(SUMPRODUCT(('控温被PRO-S级品'!$B$2:$B$10=$B15)*('控温被PRO-S级品'!$E$1:$BE$1=BC$1)*('控温被PRO-S级品'!$E$2:$BE$10)),0)+IFERROR(SUMPRODUCT(('冬被-S级品'!$B$2:$B$10=$B15)*('冬被-S级品'!$E$1:$AW$1=BC$1)*('冬被-S级品'!$E$2:$AW$10)),0)+IFERROR(SUMPRODUCT(('白止-S级品'!$A$2:$A$26=$B15)*('白止-S级品'!$D$1:$AV$1=BC$1)*('白止-S级品'!$D$2:$AV$26)),0)+IFERROR(SUMPRODUCT(('乐容-S级品'!$A$4:$A$32=$B15)*('乐容-S级品'!$L$3:$CA$3=BC$1)*('乐容-S级品'!$L$4:$CA$32)),0)</f>
      </c>
      <c r="BD15" s="280">
        <f>IFERROR(SUMPRODUCT(('控温被PRO-S级品'!$B$2:$B$10=$B15)*('控温被PRO-S级品'!$E$1:$BE$1=BD$1)*('控温被PRO-S级品'!$E$2:$BE$10)),0)+IFERROR(SUMPRODUCT(('冬被-S级品'!$B$2:$B$10=$B15)*('冬被-S级品'!$E$1:$AW$1=BD$1)*('冬被-S级品'!$E$2:$AW$10)),0)+IFERROR(SUMPRODUCT(('白止-S级品'!$A$2:$A$26=$B15)*('白止-S级品'!$D$1:$AV$1=BD$1)*('白止-S级品'!$D$2:$AV$26)),0)+IFERROR(SUMPRODUCT(('乐容-S级品'!$A$4:$A$32=$B15)*('乐容-S级品'!$L$3:$CA$3=BD$1)*('乐容-S级品'!$L$4:$CA$32)),0)</f>
      </c>
      <c r="BE15" s="280">
        <f>IFERROR(SUMPRODUCT(('控温被PRO-S级品'!$B$2:$B$10=$B15)*('控温被PRO-S级品'!$E$1:$BE$1=BE$1)*('控温被PRO-S级品'!$E$2:$BE$10)),0)+IFERROR(SUMPRODUCT(('冬被-S级品'!$B$2:$B$10=$B15)*('冬被-S级品'!$E$1:$AW$1=BE$1)*('冬被-S级品'!$E$2:$AW$10)),0)+IFERROR(SUMPRODUCT(('白止-S级品'!$A$2:$A$26=$B15)*('白止-S级品'!$D$1:$AV$1=BE$1)*('白止-S级品'!$D$2:$AV$26)),0)+IFERROR(SUMPRODUCT(('乐容-S级品'!$A$4:$A$32=$B15)*('乐容-S级品'!$L$3:$CA$3=BE$1)*('乐容-S级品'!$L$4:$CA$32)),0)</f>
      </c>
      <c r="BF15" s="280">
        <f>IFERROR(SUMPRODUCT(('控温被PRO-S级品'!$B$2:$B$10=$B15)*('控温被PRO-S级品'!$E$1:$BE$1=BF$1)*('控温被PRO-S级品'!$E$2:$BE$10)),0)+IFERROR(SUMPRODUCT(('冬被-S级品'!$B$2:$B$10=$B15)*('冬被-S级品'!$E$1:$AW$1=BF$1)*('冬被-S级品'!$E$2:$AW$10)),0)+IFERROR(SUMPRODUCT(('白止-S级品'!$A$2:$A$26=$B15)*('白止-S级品'!$D$1:$AV$1=BF$1)*('白止-S级品'!$D$2:$AV$26)),0)+IFERROR(SUMPRODUCT(('乐容-S级品'!$A$4:$A$32=$B15)*('乐容-S级品'!$L$3:$CA$3=BF$1)*('乐容-S级品'!$L$4:$CA$32)),0)</f>
      </c>
      <c r="BG15" s="280">
        <f>IFERROR(SUMPRODUCT(('控温被PRO-S级品'!$B$2:$B$10=$B15)*('控温被PRO-S级品'!$E$1:$BE$1=BG$1)*('控温被PRO-S级品'!$E$2:$BE$10)),0)+IFERROR(SUMPRODUCT(('冬被-S级品'!$B$2:$B$10=$B15)*('冬被-S级品'!$E$1:$AW$1=BG$1)*('冬被-S级品'!$E$2:$AW$10)),0)+IFERROR(SUMPRODUCT(('白止-S级品'!$A$2:$A$26=$B15)*('白止-S级品'!$D$1:$AV$1=BG$1)*('白止-S级品'!$D$2:$AV$26)),0)+IFERROR(SUMPRODUCT(('乐容-S级品'!$A$4:$A$32=$B15)*('乐容-S级品'!$L$3:$CA$3=BG$1)*('乐容-S级品'!$L$4:$CA$32)),0)</f>
      </c>
      <c r="BH15" s="280">
        <f>IFERROR(SUMPRODUCT(('控温被PRO-S级品'!$B$2:$B$10=$B15)*('控温被PRO-S级品'!$E$1:$BE$1=BH$1)*('控温被PRO-S级品'!$E$2:$BE$10)),0)+IFERROR(SUMPRODUCT(('冬被-S级品'!$B$2:$B$10=$B15)*('冬被-S级品'!$E$1:$AW$1=BH$1)*('冬被-S级品'!$E$2:$AW$10)),0)+IFERROR(SUMPRODUCT(('白止-S级品'!$A$2:$A$26=$B15)*('白止-S级品'!$D$1:$AV$1=BH$1)*('白止-S级品'!$D$2:$AV$26)),0)+IFERROR(SUMPRODUCT(('乐容-S级品'!$A$4:$A$32=$B15)*('乐容-S级品'!$L$3:$CA$3=BH$1)*('乐容-S级品'!$L$4:$CA$32)),0)</f>
      </c>
      <c r="BI15" s="280">
        <f>IFERROR(SUMPRODUCT(('控温被PRO-S级品'!$B$2:$B$10=$B15)*('控温被PRO-S级品'!$E$1:$BE$1=BI$1)*('控温被PRO-S级品'!$E$2:$BE$10)),0)+IFERROR(SUMPRODUCT(('冬被-S级品'!$B$2:$B$10=$B15)*('冬被-S级品'!$E$1:$AW$1=BI$1)*('冬被-S级品'!$E$2:$AW$10)),0)+IFERROR(SUMPRODUCT(('白止-S级品'!$A$2:$A$26=$B15)*('白止-S级品'!$D$1:$AV$1=BI$1)*('白止-S级品'!$D$2:$AV$26)),0)+IFERROR(SUMPRODUCT(('乐容-S级品'!$A$4:$A$32=$B15)*('乐容-S级品'!$L$3:$CA$3=BI$1)*('乐容-S级品'!$L$4:$CA$32)),0)</f>
      </c>
      <c r="BJ15" s="280">
        <f>IFERROR(SUMPRODUCT(('控温被PRO-S级品'!$B$2:$B$10=$B15)*('控温被PRO-S级品'!$E$1:$BE$1=BJ$1)*('控温被PRO-S级品'!$E$2:$BE$10)),0)+IFERROR(SUMPRODUCT(('冬被-S级品'!$B$2:$B$10=$B15)*('冬被-S级品'!$E$1:$AW$1=BJ$1)*('冬被-S级品'!$E$2:$AW$10)),0)+IFERROR(SUMPRODUCT(('白止-S级品'!$A$2:$A$26=$B15)*('白止-S级品'!$D$1:$AV$1=BJ$1)*('白止-S级品'!$D$2:$AV$26)),0)+IFERROR(SUMPRODUCT(('乐容-S级品'!$A$4:$A$32=$B15)*('乐容-S级品'!$L$3:$CA$3=BJ$1)*('乐容-S级品'!$L$4:$CA$32)),0)</f>
      </c>
      <c r="BK15" s="280">
        <f>IFERROR(SUMPRODUCT(('控温被PRO-S级品'!$B$2:$B$10=$B15)*('控温被PRO-S级品'!$E$1:$BE$1=BK$1)*('控温被PRO-S级品'!$E$2:$BE$10)),0)+IFERROR(SUMPRODUCT(('冬被-S级品'!$B$2:$B$10=$B15)*('冬被-S级品'!$E$1:$AW$1=BK$1)*('冬被-S级品'!$E$2:$AW$10)),0)+IFERROR(SUMPRODUCT(('白止-S级品'!$A$2:$A$26=$B15)*('白止-S级品'!$D$1:$AV$1=BK$1)*('白止-S级品'!$D$2:$AV$26)),0)+IFERROR(SUMPRODUCT(('乐容-S级品'!$A$4:$A$32=$B15)*('乐容-S级品'!$L$3:$CA$3=BK$1)*('乐容-S级品'!$L$4:$CA$32)),0)</f>
      </c>
      <c r="BL15" s="280">
        <f>IFERROR(SUMPRODUCT(('控温被PRO-S级品'!$B$2:$B$10=$B15)*('控温被PRO-S级品'!$E$1:$BE$1=BL$1)*('控温被PRO-S级品'!$E$2:$BE$10)),0)+IFERROR(SUMPRODUCT(('冬被-S级品'!$B$2:$B$10=$B15)*('冬被-S级品'!$E$1:$AW$1=BL$1)*('冬被-S级品'!$E$2:$AW$10)),0)+IFERROR(SUMPRODUCT(('白止-S级品'!$A$2:$A$26=$B15)*('白止-S级品'!$D$1:$AV$1=BL$1)*('白止-S级品'!$D$2:$AV$26)),0)+IFERROR(SUMPRODUCT(('乐容-S级品'!$A$4:$A$32=$B15)*('乐容-S级品'!$L$3:$CA$3=BL$1)*('乐容-S级品'!$L$4:$CA$32)),0)</f>
      </c>
      <c r="BM15" s="280">
        <f>IFERROR(SUMPRODUCT(('控温被PRO-S级品'!$B$2:$B$10=$B15)*('控温被PRO-S级品'!$E$1:$BE$1=BM$1)*('控温被PRO-S级品'!$E$2:$BE$10)),0)+IFERROR(SUMPRODUCT(('冬被-S级品'!$B$2:$B$10=$B15)*('冬被-S级品'!$E$1:$AW$1=BM$1)*('冬被-S级品'!$E$2:$AW$10)),0)+IFERROR(SUMPRODUCT(('白止-S级品'!$A$2:$A$26=$B15)*('白止-S级品'!$D$1:$AV$1=BM$1)*('白止-S级品'!$D$2:$AV$26)),0)+IFERROR(SUMPRODUCT(('乐容-S级品'!$A$4:$A$32=$B15)*('乐容-S级品'!$L$3:$CA$3=BM$1)*('乐容-S级品'!$L$4:$CA$32)),0)</f>
      </c>
      <c r="BN15" s="280">
        <f>IFERROR(SUMPRODUCT(('控温被PRO-S级品'!$B$2:$B$10=$B15)*('控温被PRO-S级品'!$E$1:$BE$1=BN$1)*('控温被PRO-S级品'!$E$2:$BE$10)),0)+IFERROR(SUMPRODUCT(('冬被-S级品'!$B$2:$B$10=$B15)*('冬被-S级品'!$E$1:$AW$1=BN$1)*('冬被-S级品'!$E$2:$AW$10)),0)+IFERROR(SUMPRODUCT(('白止-S级品'!$A$2:$A$26=$B15)*('白止-S级品'!$D$1:$AV$1=BN$1)*('白止-S级品'!$D$2:$AV$26)),0)+IFERROR(SUMPRODUCT(('乐容-S级品'!$A$4:$A$32=$B15)*('乐容-S级品'!$L$3:$CA$3=BN$1)*('乐容-S级品'!$L$4:$CA$32)),0)</f>
      </c>
      <c r="BO15" s="280">
        <f>IFERROR(SUMPRODUCT(('控温被PRO-S级品'!$B$2:$B$10=$B15)*('控温被PRO-S级品'!$E$1:$BE$1=BO$1)*('控温被PRO-S级品'!$E$2:$BE$10)),0)+IFERROR(SUMPRODUCT(('冬被-S级品'!$B$2:$B$10=$B15)*('冬被-S级品'!$E$1:$AW$1=BO$1)*('冬被-S级品'!$E$2:$AW$10)),0)+IFERROR(SUMPRODUCT(('白止-S级品'!$A$2:$A$26=$B15)*('白止-S级品'!$D$1:$AV$1=BO$1)*('白止-S级品'!$D$2:$AV$26)),0)+IFERROR(SUMPRODUCT(('乐容-S级品'!$A$4:$A$32=$B15)*('乐容-S级品'!$L$3:$CA$3=BO$1)*('乐容-S级品'!$L$4:$CA$32)),0)</f>
      </c>
      <c r="BP15" s="280">
        <f>IFERROR(SUMPRODUCT(('控温被PRO-S级品'!$B$2:$B$10=$B15)*('控温被PRO-S级品'!$E$1:$BE$1=BP$1)*('控温被PRO-S级品'!$E$2:$BE$10)),0)+IFERROR(SUMPRODUCT(('冬被-S级品'!$B$2:$B$10=$B15)*('冬被-S级品'!$E$1:$AW$1=BP$1)*('冬被-S级品'!$E$2:$AW$10)),0)+IFERROR(SUMPRODUCT(('白止-S级品'!$A$2:$A$26=$B15)*('白止-S级品'!$D$1:$AV$1=BP$1)*('白止-S级品'!$D$2:$AV$26)),0)+IFERROR(SUMPRODUCT(('乐容-S级品'!$A$4:$A$32=$B15)*('乐容-S级品'!$L$3:$CA$3=BP$1)*('乐容-S级品'!$L$4:$CA$32)),0)</f>
      </c>
      <c r="BQ15" s="280">
        <f>IFERROR(SUMPRODUCT(('控温被PRO-S级品'!$B$2:$B$10=$B15)*('控温被PRO-S级品'!$E$1:$BE$1=BQ$1)*('控温被PRO-S级品'!$E$2:$BE$10)),0)+IFERROR(SUMPRODUCT(('冬被-S级品'!$B$2:$B$10=$B15)*('冬被-S级品'!$E$1:$AW$1=BQ$1)*('冬被-S级品'!$E$2:$AW$10)),0)+IFERROR(SUMPRODUCT(('白止-S级品'!$A$2:$A$26=$B15)*('白止-S级品'!$D$1:$AV$1=BQ$1)*('白止-S级品'!$D$2:$AV$26)),0)+IFERROR(SUMPRODUCT(('乐容-S级品'!$A$4:$A$32=$B15)*('乐容-S级品'!$L$3:$CA$3=BQ$1)*('乐容-S级品'!$L$4:$CA$32)),0)</f>
      </c>
      <c r="BR15" s="280">
        <f>IFERROR(SUMPRODUCT(('控温被PRO-S级品'!$B$2:$B$10=$B15)*('控温被PRO-S级品'!$E$1:$BE$1=BR$1)*('控温被PRO-S级品'!$E$2:$BE$10)),0)+IFERROR(SUMPRODUCT(('冬被-S级品'!$B$2:$B$10=$B15)*('冬被-S级品'!$E$1:$AW$1=BR$1)*('冬被-S级品'!$E$2:$AW$10)),0)+IFERROR(SUMPRODUCT(('白止-S级品'!$A$2:$A$26=$B15)*('白止-S级品'!$D$1:$AV$1=BR$1)*('白止-S级品'!$D$2:$AV$26)),0)+IFERROR(SUMPRODUCT(('乐容-S级品'!$A$4:$A$32=$B15)*('乐容-S级品'!$L$3:$CA$3=BR$1)*('乐容-S级品'!$L$4:$CA$32)),0)</f>
      </c>
      <c r="BS15" s="280">
        <f>IFERROR(SUMPRODUCT(('控温被PRO-S级品'!$B$2:$B$10=$B15)*('控温被PRO-S级品'!$E$1:$BE$1=BS$1)*('控温被PRO-S级品'!$E$2:$BE$10)),0)+IFERROR(SUMPRODUCT(('冬被-S级品'!$B$2:$B$10=$B15)*('冬被-S级品'!$E$1:$AW$1=BS$1)*('冬被-S级品'!$E$2:$AW$10)),0)+IFERROR(SUMPRODUCT(('白止-S级品'!$A$2:$A$26=$B15)*('白止-S级品'!$D$1:$AV$1=BS$1)*('白止-S级品'!$D$2:$AV$26)),0)+IFERROR(SUMPRODUCT(('乐容-S级品'!$A$4:$A$32=$B15)*('乐容-S级品'!$L$3:$CA$3=BS$1)*('乐容-S级品'!$L$4:$CA$32)),0)</f>
      </c>
      <c r="BT15" s="280">
        <f>IFERROR(SUMPRODUCT(('控温被PRO-S级品'!$B$2:$B$10=$B15)*('控温被PRO-S级品'!$E$1:$BE$1=BT$1)*('控温被PRO-S级品'!$E$2:$BE$10)),0)+IFERROR(SUMPRODUCT(('冬被-S级品'!$B$2:$B$10=$B15)*('冬被-S级品'!$E$1:$AW$1=BT$1)*('冬被-S级品'!$E$2:$AW$10)),0)+IFERROR(SUMPRODUCT(('白止-S级品'!$A$2:$A$26=$B15)*('白止-S级品'!$D$1:$AV$1=BT$1)*('白止-S级品'!$D$2:$AV$26)),0)+IFERROR(SUMPRODUCT(('乐容-S级品'!$A$4:$A$32=$B15)*('乐容-S级品'!$L$3:$CA$3=BT$1)*('乐容-S级品'!$L$4:$CA$32)),0)</f>
      </c>
      <c r="BU15" s="280">
        <f>IFERROR(SUMPRODUCT(('控温被PRO-S级品'!$B$2:$B$10=$B15)*('控温被PRO-S级品'!$E$1:$BE$1=BU$1)*('控温被PRO-S级品'!$E$2:$BE$10)),0)+IFERROR(SUMPRODUCT(('冬被-S级品'!$B$2:$B$10=$B15)*('冬被-S级品'!$E$1:$AW$1=BU$1)*('冬被-S级品'!$E$2:$AW$10)),0)+IFERROR(SUMPRODUCT(('白止-S级品'!$A$2:$A$26=$B15)*('白止-S级品'!$D$1:$AV$1=BU$1)*('白止-S级品'!$D$2:$AV$26)),0)+IFERROR(SUMPRODUCT(('乐容-S级品'!$A$4:$A$32=$B15)*('乐容-S级品'!$L$3:$CA$3=BU$1)*('乐容-S级品'!$L$4:$CA$32)),0)</f>
      </c>
      <c r="BV15" s="280">
        <f>IFERROR(SUMPRODUCT(('控温被PRO-S级品'!$B$2:$B$10=$B15)*('控温被PRO-S级品'!$E$1:$BE$1=BV$1)*('控温被PRO-S级品'!$E$2:$BE$10)),0)+IFERROR(SUMPRODUCT(('冬被-S级品'!$B$2:$B$10=$B15)*('冬被-S级品'!$E$1:$AW$1=BV$1)*('冬被-S级品'!$E$2:$AW$10)),0)+IFERROR(SUMPRODUCT(('白止-S级品'!$A$2:$A$26=$B15)*('白止-S级品'!$D$1:$AV$1=BV$1)*('白止-S级品'!$D$2:$AV$26)),0)+IFERROR(SUMPRODUCT(('乐容-S级品'!$A$4:$A$32=$B15)*('乐容-S级品'!$L$3:$CA$3=BV$1)*('乐容-S级品'!$L$4:$CA$32)),0)</f>
      </c>
      <c r="BW15" s="280">
        <f>IFERROR(SUMPRODUCT(('控温被PRO-S级品'!$B$2:$B$10=$B15)*('控温被PRO-S级品'!$E$1:$BE$1=BW$1)*('控温被PRO-S级品'!$E$2:$BE$10)),0)+IFERROR(SUMPRODUCT(('冬被-S级品'!$B$2:$B$10=$B15)*('冬被-S级品'!$E$1:$AW$1=BW$1)*('冬被-S级品'!$E$2:$AW$10)),0)+IFERROR(SUMPRODUCT(('白止-S级品'!$A$2:$A$26=$B15)*('白止-S级品'!$D$1:$AV$1=BW$1)*('白止-S级品'!$D$2:$AV$26)),0)+IFERROR(SUMPRODUCT(('乐容-S级品'!$A$4:$A$32=$B15)*('乐容-S级品'!$L$3:$CA$3=BW$1)*('乐容-S级品'!$L$4:$CA$32)),0)</f>
      </c>
      <c r="BX15" s="280">
        <f>IFERROR(SUMPRODUCT(('控温被PRO-S级品'!$B$2:$B$10=$B15)*('控温被PRO-S级品'!$E$1:$BE$1=BX$1)*('控温被PRO-S级品'!$E$2:$BE$10)),0)+IFERROR(SUMPRODUCT(('冬被-S级品'!$B$2:$B$10=$B15)*('冬被-S级品'!$E$1:$AW$1=BX$1)*('冬被-S级品'!$E$2:$AW$10)),0)+IFERROR(SUMPRODUCT(('白止-S级品'!$A$2:$A$26=$B15)*('白止-S级品'!$D$1:$AV$1=BX$1)*('白止-S级品'!$D$2:$AV$26)),0)+IFERROR(SUMPRODUCT(('乐容-S级品'!$A$4:$A$32=$B15)*('乐容-S级品'!$L$3:$CA$3=BX$1)*('乐容-S级品'!$L$4:$CA$32)),0)</f>
      </c>
      <c r="BY15" s="280">
        <f>IFERROR(SUMPRODUCT(('控温被PRO-S级品'!$B$2:$B$10=$B15)*('控温被PRO-S级品'!$E$1:$BE$1=BY$1)*('控温被PRO-S级品'!$E$2:$BE$10)),0)+IFERROR(SUMPRODUCT(('冬被-S级品'!$B$2:$B$10=$B15)*('冬被-S级品'!$E$1:$AW$1=BY$1)*('冬被-S级品'!$E$2:$AW$10)),0)+IFERROR(SUMPRODUCT(('白止-S级品'!$A$2:$A$26=$B15)*('白止-S级品'!$D$1:$AV$1=BY$1)*('白止-S级品'!$D$2:$AV$26)),0)+IFERROR(SUMPRODUCT(('乐容-S级品'!$A$4:$A$32=$B15)*('乐容-S级品'!$L$3:$CA$3=BY$1)*('乐容-S级品'!$L$4:$CA$32)),0)</f>
      </c>
      <c r="BZ15" s="280">
        <f>IFERROR(SUMPRODUCT(('控温被PRO-S级品'!$B$2:$B$10=$B15)*('控温被PRO-S级品'!$E$1:$BE$1=BZ$1)*('控温被PRO-S级品'!$E$2:$BE$10)),0)+IFERROR(SUMPRODUCT(('冬被-S级品'!$B$2:$B$10=$B15)*('冬被-S级品'!$E$1:$AW$1=BZ$1)*('冬被-S级品'!$E$2:$AW$10)),0)+IFERROR(SUMPRODUCT(('白止-S级品'!$A$2:$A$26=$B15)*('白止-S级品'!$D$1:$AV$1=BZ$1)*('白止-S级品'!$D$2:$AV$26)),0)+IFERROR(SUMPRODUCT(('乐容-S级品'!$A$4:$A$32=$B15)*('乐容-S级品'!$L$3:$CA$3=BZ$1)*('乐容-S级品'!$L$4:$CA$32)),0)</f>
      </c>
      <c r="CA15" s="280">
        <f>IFERROR(SUMPRODUCT(('控温被PRO-S级品'!$B$2:$B$10=$B15)*('控温被PRO-S级品'!$E$1:$BE$1=CA$1)*('控温被PRO-S级品'!$E$2:$BE$10)),0)+IFERROR(SUMPRODUCT(('冬被-S级品'!$B$2:$B$10=$B15)*('冬被-S级品'!$E$1:$AW$1=CA$1)*('冬被-S级品'!$E$2:$AW$10)),0)+IFERROR(SUMPRODUCT(('白止-S级品'!$A$2:$A$26=$B15)*('白止-S级品'!$D$1:$AV$1=CA$1)*('白止-S级品'!$D$2:$AV$26)),0)+IFERROR(SUMPRODUCT(('乐容-S级品'!$A$4:$A$32=$B15)*('乐容-S级品'!$L$3:$CA$3=CA$1)*('乐容-S级品'!$L$4:$CA$32)),0)</f>
      </c>
      <c r="CB15" s="280">
        <f>IFERROR(SUMPRODUCT(('控温被PRO-S级品'!$B$2:$B$10=$B15)*('控温被PRO-S级品'!$E$1:$BE$1=CB$1)*('控温被PRO-S级品'!$E$2:$BE$10)),0)+IFERROR(SUMPRODUCT(('冬被-S级品'!$B$2:$B$10=$B15)*('冬被-S级品'!$E$1:$AW$1=CB$1)*('冬被-S级品'!$E$2:$AW$10)),0)+IFERROR(SUMPRODUCT(('白止-S级品'!$A$2:$A$26=$B15)*('白止-S级品'!$D$1:$AV$1=CB$1)*('白止-S级品'!$D$2:$AV$26)),0)+IFERROR(SUMPRODUCT(('乐容-S级品'!$A$4:$A$32=$B15)*('乐容-S级品'!$L$3:$CA$3=CB$1)*('乐容-S级品'!$L$4:$CA$32)),0)</f>
      </c>
      <c r="CC15" s="280">
        <f>IFERROR(SUMPRODUCT(('控温被PRO-S级品'!$B$2:$B$10=$B15)*('控温被PRO-S级品'!$E$1:$BE$1=CC$1)*('控温被PRO-S级品'!$E$2:$BE$10)),0)+IFERROR(SUMPRODUCT(('冬被-S级品'!$B$2:$B$10=$B15)*('冬被-S级品'!$E$1:$AW$1=CC$1)*('冬被-S级品'!$E$2:$AW$10)),0)+IFERROR(SUMPRODUCT(('白止-S级品'!$A$2:$A$26=$B15)*('白止-S级品'!$D$1:$AV$1=CC$1)*('白止-S级品'!$D$2:$AV$26)),0)+IFERROR(SUMPRODUCT(('乐容-S级品'!$A$4:$A$32=$B15)*('乐容-S级品'!$L$3:$CA$3=CC$1)*('乐容-S级品'!$L$4:$CA$32)),0)</f>
      </c>
      <c r="CD15" s="280">
        <f>IFERROR(SUMPRODUCT(('控温被PRO-S级品'!$B$2:$B$10=$B15)*('控温被PRO-S级品'!$E$1:$BE$1=CD$1)*('控温被PRO-S级品'!$E$2:$BE$10)),0)+IFERROR(SUMPRODUCT(('冬被-S级品'!$B$2:$B$10=$B15)*('冬被-S级品'!$E$1:$AW$1=CD$1)*('冬被-S级品'!$E$2:$AW$10)),0)+IFERROR(SUMPRODUCT(('白止-S级品'!$A$2:$A$26=$B15)*('白止-S级品'!$D$1:$AV$1=CD$1)*('白止-S级品'!$D$2:$AV$26)),0)+IFERROR(SUMPRODUCT(('乐容-S级品'!$A$4:$A$32=$B15)*('乐容-S级品'!$L$3:$CA$3=CD$1)*('乐容-S级品'!$L$4:$CA$32)),0)</f>
      </c>
      <c r="CE15" s="280">
        <f>IFERROR(SUMPRODUCT(('控温被PRO-S级品'!$B$2:$B$10=$B15)*('控温被PRO-S级品'!$E$1:$BE$1=CE$1)*('控温被PRO-S级品'!$E$2:$BE$10)),0)+IFERROR(SUMPRODUCT(('冬被-S级品'!$B$2:$B$10=$B15)*('冬被-S级品'!$E$1:$AW$1=CE$1)*('冬被-S级品'!$E$2:$AW$10)),0)+IFERROR(SUMPRODUCT(('白止-S级品'!$A$2:$A$26=$B15)*('白止-S级品'!$D$1:$AV$1=CE$1)*('白止-S级品'!$D$2:$AV$26)),0)+IFERROR(SUMPRODUCT(('乐容-S级品'!$A$4:$A$32=$B15)*('乐容-S级品'!$L$3:$CA$3=CE$1)*('乐容-S级品'!$L$4:$CA$32)),0)</f>
      </c>
      <c r="CF15" s="280">
        <f>IFERROR(SUMPRODUCT(('控温被PRO-S级品'!$B$2:$B$10=$B15)*('控温被PRO-S级品'!$E$1:$BE$1=CF$1)*('控温被PRO-S级品'!$E$2:$BE$10)),0)+IFERROR(SUMPRODUCT(('冬被-S级品'!$B$2:$B$10=$B15)*('冬被-S级品'!$E$1:$AW$1=CF$1)*('冬被-S级品'!$E$2:$AW$10)),0)+IFERROR(SUMPRODUCT(('白止-S级品'!$A$2:$A$26=$B15)*('白止-S级品'!$D$1:$AV$1=CF$1)*('白止-S级品'!$D$2:$AV$26)),0)+IFERROR(SUMPRODUCT(('乐容-S级品'!$A$4:$A$32=$B15)*('乐容-S级品'!$L$3:$CA$3=CF$1)*('乐容-S级品'!$L$4:$CA$32)),0)</f>
      </c>
      <c r="CG15" s="280">
        <f>IFERROR(SUMPRODUCT(('控温被PRO-S级品'!$B$2:$B$10=$B15)*('控温被PRO-S级品'!$E$1:$BE$1=CG$1)*('控温被PRO-S级品'!$E$2:$BE$10)),0)+IFERROR(SUMPRODUCT(('冬被-S级品'!$B$2:$B$10=$B15)*('冬被-S级品'!$E$1:$AW$1=CG$1)*('冬被-S级品'!$E$2:$AW$10)),0)+IFERROR(SUMPRODUCT(('白止-S级品'!$A$2:$A$26=$B15)*('白止-S级品'!$D$1:$AV$1=CG$1)*('白止-S级品'!$D$2:$AV$26)),0)+IFERROR(SUMPRODUCT(('乐容-S级品'!$A$4:$A$32=$B15)*('乐容-S级品'!$L$3:$CA$3=CG$1)*('乐容-S级品'!$L$4:$CA$32)),0)</f>
      </c>
      <c r="CH15" s="280">
        <f>IFERROR(SUMPRODUCT(('控温被PRO-S级品'!$B$2:$B$10=$B15)*('控温被PRO-S级品'!$E$1:$BE$1=CH$1)*('控温被PRO-S级品'!$E$2:$BE$10)),0)+IFERROR(SUMPRODUCT(('冬被-S级品'!$B$2:$B$10=$B15)*('冬被-S级品'!$E$1:$AW$1=CH$1)*('冬被-S级品'!$E$2:$AW$10)),0)+IFERROR(SUMPRODUCT(('白止-S级品'!$A$2:$A$26=$B15)*('白止-S级品'!$D$1:$AV$1=CH$1)*('白止-S级品'!$D$2:$AV$26)),0)+IFERROR(SUMPRODUCT(('乐容-S级品'!$A$4:$A$32=$B15)*('乐容-S级品'!$L$3:$CA$3=CH$1)*('乐容-S级品'!$L$4:$CA$32)),0)</f>
      </c>
      <c r="CI15" s="280">
        <f>IFERROR(SUMPRODUCT(('控温被PRO-S级品'!$B$2:$B$10=$B15)*('控温被PRO-S级品'!$E$1:$BE$1=CI$1)*('控温被PRO-S级品'!$E$2:$BE$10)),0)+IFERROR(SUMPRODUCT(('冬被-S级品'!$B$2:$B$10=$B15)*('冬被-S级品'!$E$1:$AW$1=CI$1)*('冬被-S级品'!$E$2:$AW$10)),0)+IFERROR(SUMPRODUCT(('白止-S级品'!$A$2:$A$26=$B15)*('白止-S级品'!$D$1:$AV$1=CI$1)*('白止-S级品'!$D$2:$AV$26)),0)+IFERROR(SUMPRODUCT(('乐容-S级品'!$A$4:$A$32=$B15)*('乐容-S级品'!$L$3:$CA$3=CI$1)*('乐容-S级品'!$L$4:$CA$32)),0)</f>
      </c>
      <c r="CJ15" s="280">
        <f>IFERROR(SUMPRODUCT(('控温被PRO-S级品'!$B$2:$B$10=$B15)*('控温被PRO-S级品'!$E$1:$BE$1=CJ$1)*('控温被PRO-S级品'!$E$2:$BE$10)),0)+IFERROR(SUMPRODUCT(('冬被-S级品'!$B$2:$B$10=$B15)*('冬被-S级品'!$E$1:$AW$1=CJ$1)*('冬被-S级品'!$E$2:$AW$10)),0)+IFERROR(SUMPRODUCT(('白止-S级品'!$A$2:$A$26=$B15)*('白止-S级品'!$D$1:$AV$1=CJ$1)*('白止-S级品'!$D$2:$AV$26)),0)+IFERROR(SUMPRODUCT(('乐容-S级品'!$A$4:$A$32=$B15)*('乐容-S级品'!$L$3:$CA$3=CJ$1)*('乐容-S级品'!$L$4:$CA$32)),0)</f>
      </c>
      <c r="CK15" s="280">
        <f>IFERROR(SUMPRODUCT(('控温被PRO-S级品'!$B$2:$B$10=$B15)*('控温被PRO-S级品'!$E$1:$BE$1=CK$1)*('控温被PRO-S级品'!$E$2:$BE$10)),0)+IFERROR(SUMPRODUCT(('冬被-S级品'!$B$2:$B$10=$B15)*('冬被-S级品'!$E$1:$AW$1=CK$1)*('冬被-S级品'!$E$2:$AW$10)),0)+IFERROR(SUMPRODUCT(('白止-S级品'!$A$2:$A$26=$B15)*('白止-S级品'!$D$1:$AV$1=CK$1)*('白止-S级品'!$D$2:$AV$26)),0)+IFERROR(SUMPRODUCT(('乐容-S级品'!$A$4:$A$32=$B15)*('乐容-S级品'!$L$3:$CA$3=CK$1)*('乐容-S级品'!$L$4:$CA$32)),0)</f>
      </c>
      <c r="CL15" s="280">
        <f>IFERROR(SUMPRODUCT(('控温被PRO-S级品'!$B$2:$B$10=$B15)*('控温被PRO-S级品'!$E$1:$BE$1=CL$1)*('控温被PRO-S级品'!$E$2:$BE$10)),0)+IFERROR(SUMPRODUCT(('冬被-S级品'!$B$2:$B$10=$B15)*('冬被-S级品'!$E$1:$AW$1=CL$1)*('冬被-S级品'!$E$2:$AW$10)),0)+IFERROR(SUMPRODUCT(('白止-S级品'!$A$2:$A$26=$B15)*('白止-S级品'!$D$1:$AV$1=CL$1)*('白止-S级品'!$D$2:$AV$26)),0)+IFERROR(SUMPRODUCT(('乐容-S级品'!$A$4:$A$32=$B15)*('乐容-S级品'!$L$3:$CA$3=CL$1)*('乐容-S级品'!$L$4:$CA$32)),0)</f>
      </c>
      <c r="CM15" s="280">
        <f>IFERROR(SUMPRODUCT(('控温被PRO-S级品'!$B$2:$B$10=$B15)*('控温被PRO-S级品'!$E$1:$BE$1=CM$1)*('控温被PRO-S级品'!$E$2:$BE$10)),0)+IFERROR(SUMPRODUCT(('冬被-S级品'!$B$2:$B$10=$B15)*('冬被-S级品'!$E$1:$AW$1=CM$1)*('冬被-S级品'!$E$2:$AW$10)),0)+IFERROR(SUMPRODUCT(('白止-S级品'!$A$2:$A$26=$B15)*('白止-S级品'!$D$1:$AV$1=CM$1)*('白止-S级品'!$D$2:$AV$26)),0)+IFERROR(SUMPRODUCT(('乐容-S级品'!$A$4:$A$32=$B15)*('乐容-S级品'!$L$3:$CA$3=CM$1)*('乐容-S级品'!$L$4:$CA$32)),0)</f>
      </c>
      <c r="CN15" s="280">
        <f>IFERROR(SUMPRODUCT(('控温被PRO-S级品'!$B$2:$B$10=$B15)*('控温被PRO-S级品'!$E$1:$BE$1=CN$1)*('控温被PRO-S级品'!$E$2:$BE$10)),0)+IFERROR(SUMPRODUCT(('冬被-S级品'!$B$2:$B$10=$B15)*('冬被-S级品'!$E$1:$AW$1=CN$1)*('冬被-S级品'!$E$2:$AW$10)),0)+IFERROR(SUMPRODUCT(('白止-S级品'!$A$2:$A$26=$B15)*('白止-S级品'!$D$1:$AV$1=CN$1)*('白止-S级品'!$D$2:$AV$26)),0)+IFERROR(SUMPRODUCT(('乐容-S级品'!$A$4:$A$32=$B15)*('乐容-S级品'!$L$3:$CA$3=CN$1)*('乐容-S级品'!$L$4:$CA$32)),0)</f>
      </c>
      <c r="CO15" s="280">
        <f>IFERROR(SUMPRODUCT(('控温被PRO-S级品'!$B$2:$B$10=$B15)*('控温被PRO-S级品'!$E$1:$BE$1=CO$1)*('控温被PRO-S级品'!$E$2:$BE$10)),0)+IFERROR(SUMPRODUCT(('冬被-S级品'!$B$2:$B$10=$B15)*('冬被-S级品'!$E$1:$AW$1=CO$1)*('冬被-S级品'!$E$2:$AW$10)),0)+IFERROR(SUMPRODUCT(('白止-S级品'!$A$2:$A$26=$B15)*('白止-S级品'!$D$1:$AV$1=CO$1)*('白止-S级品'!$D$2:$AV$26)),0)+IFERROR(SUMPRODUCT(('乐容-S级品'!$A$4:$A$32=$B15)*('乐容-S级品'!$L$3:$CA$3=CO$1)*('乐容-S级品'!$L$4:$CA$32)),0)</f>
      </c>
      <c r="CP15" s="280">
        <f>IFERROR(SUMPRODUCT(('控温被PRO-S级品'!$B$2:$B$10=$B15)*('控温被PRO-S级品'!$E$1:$BE$1=CP$1)*('控温被PRO-S级品'!$E$2:$BE$10)),0)+IFERROR(SUMPRODUCT(('冬被-S级品'!$B$2:$B$10=$B15)*('冬被-S级品'!$E$1:$AW$1=CP$1)*('冬被-S级品'!$E$2:$AW$10)),0)+IFERROR(SUMPRODUCT(('白止-S级品'!$A$2:$A$26=$B15)*('白止-S级品'!$D$1:$AV$1=CP$1)*('白止-S级品'!$D$2:$AV$26)),0)+IFERROR(SUMPRODUCT(('乐容-S级品'!$A$4:$A$32=$B15)*('乐容-S级品'!$L$3:$CA$3=CP$1)*('乐容-S级品'!$L$4:$CA$32)),0)</f>
      </c>
      <c r="CQ15" s="280">
        <f>IFERROR(SUMPRODUCT(('控温被PRO-S级品'!$B$2:$B$10=$B15)*('控温被PRO-S级品'!$E$1:$BE$1=CQ$1)*('控温被PRO-S级品'!$E$2:$BE$10)),0)+IFERROR(SUMPRODUCT(('冬被-S级品'!$B$2:$B$10=$B15)*('冬被-S级品'!$E$1:$AW$1=CQ$1)*('冬被-S级品'!$E$2:$AW$10)),0)+IFERROR(SUMPRODUCT(('白止-S级品'!$A$2:$A$26=$B15)*('白止-S级品'!$D$1:$AV$1=CQ$1)*('白止-S级品'!$D$2:$AV$26)),0)+IFERROR(SUMPRODUCT(('乐容-S级品'!$A$4:$A$32=$B15)*('乐容-S级品'!$L$3:$CA$3=CQ$1)*('乐容-S级品'!$L$4:$CA$32)),0)</f>
      </c>
      <c r="CR15" s="280">
        <f>IFERROR(SUMPRODUCT(('控温被PRO-S级品'!$B$2:$B$10=$B15)*('控温被PRO-S级品'!$E$1:$BE$1=CR$1)*('控温被PRO-S级品'!$E$2:$BE$10)),0)+IFERROR(SUMPRODUCT(('冬被-S级品'!$B$2:$B$10=$B15)*('冬被-S级品'!$E$1:$AW$1=CR$1)*('冬被-S级品'!$E$2:$AW$10)),0)+IFERROR(SUMPRODUCT(('白止-S级品'!$A$2:$A$26=$B15)*('白止-S级品'!$D$1:$AV$1=CR$1)*('白止-S级品'!$D$2:$AV$26)),0)+IFERROR(SUMPRODUCT(('乐容-S级品'!$A$4:$A$32=$B15)*('乐容-S级品'!$L$3:$CA$3=CR$1)*('乐容-S级品'!$L$4:$CA$32)),0)</f>
      </c>
      <c r="CS15" s="280">
        <f>IFERROR(SUMPRODUCT(('控温被PRO-S级品'!$B$2:$B$10=$B15)*('控温被PRO-S级品'!$E$1:$BE$1=CS$1)*('控温被PRO-S级品'!$E$2:$BE$10)),0)+IFERROR(SUMPRODUCT(('冬被-S级品'!$B$2:$B$10=$B15)*('冬被-S级品'!$E$1:$AW$1=CS$1)*('冬被-S级品'!$E$2:$AW$10)),0)+IFERROR(SUMPRODUCT(('白止-S级品'!$A$2:$A$26=$B15)*('白止-S级品'!$D$1:$AV$1=CS$1)*('白止-S级品'!$D$2:$AV$26)),0)+IFERROR(SUMPRODUCT(('乐容-S级品'!$A$4:$A$32=$B15)*('乐容-S级品'!$L$3:$CA$3=CS$1)*('乐容-S级品'!$L$4:$CA$32)),0)</f>
      </c>
      <c r="CT15" s="280">
        <f>IFERROR(SUMPRODUCT(('控温被PRO-S级品'!$B$2:$B$10=$B15)*('控温被PRO-S级品'!$E$1:$BE$1=CT$1)*('控温被PRO-S级品'!$E$2:$BE$10)),0)+IFERROR(SUMPRODUCT(('冬被-S级品'!$B$2:$B$10=$B15)*('冬被-S级品'!$E$1:$AW$1=CT$1)*('冬被-S级品'!$E$2:$AW$10)),0)+IFERROR(SUMPRODUCT(('白止-S级品'!$A$2:$A$26=$B15)*('白止-S级品'!$D$1:$AV$1=CT$1)*('白止-S级品'!$D$2:$AV$26)),0)+IFERROR(SUMPRODUCT(('乐容-S级品'!$A$4:$A$32=$B15)*('乐容-S级品'!$L$3:$CA$3=CT$1)*('乐容-S级品'!$L$4:$CA$32)),0)</f>
      </c>
      <c r="CU15" s="280">
        <f>IFERROR(SUMPRODUCT(('控温被PRO-S级品'!$B$2:$B$10=$B15)*('控温被PRO-S级品'!$E$1:$BE$1=CU$1)*('控温被PRO-S级品'!$E$2:$BE$10)),0)+IFERROR(SUMPRODUCT(('冬被-S级品'!$B$2:$B$10=$B15)*('冬被-S级品'!$E$1:$AW$1=CU$1)*('冬被-S级品'!$E$2:$AW$10)),0)+IFERROR(SUMPRODUCT(('白止-S级品'!$A$2:$A$26=$B15)*('白止-S级品'!$D$1:$AV$1=CU$1)*('白止-S级品'!$D$2:$AV$26)),0)+IFERROR(SUMPRODUCT(('乐容-S级品'!$A$4:$A$32=$B15)*('乐容-S级品'!$L$3:$CA$3=CU$1)*('乐容-S级品'!$L$4:$CA$32)),0)</f>
      </c>
      <c r="CV15" s="280">
        <f>IFERROR(SUMPRODUCT(('控温被PRO-S级品'!$B$2:$B$10=$B15)*('控温被PRO-S级品'!$E$1:$BE$1=CV$1)*('控温被PRO-S级品'!$E$2:$BE$10)),0)+IFERROR(SUMPRODUCT(('冬被-S级品'!$B$2:$B$10=$B15)*('冬被-S级品'!$E$1:$AW$1=CV$1)*('冬被-S级品'!$E$2:$AW$10)),0)+IFERROR(SUMPRODUCT(('白止-S级品'!$A$2:$A$26=$B15)*('白止-S级品'!$D$1:$AV$1=CV$1)*('白止-S级品'!$D$2:$AV$26)),0)+IFERROR(SUMPRODUCT(('乐容-S级品'!$A$4:$A$32=$B15)*('乐容-S级品'!$L$3:$CA$3=CV$1)*('乐容-S级品'!$L$4:$CA$32)),0)</f>
      </c>
      <c r="CW15" s="280">
        <f>IFERROR(SUMPRODUCT(('控温被PRO-S级品'!$B$2:$B$10=$B15)*('控温被PRO-S级品'!$E$1:$BE$1=CW$1)*('控温被PRO-S级品'!$E$2:$BE$10)),0)+IFERROR(SUMPRODUCT(('冬被-S级品'!$B$2:$B$10=$B15)*('冬被-S级品'!$E$1:$AW$1=CW$1)*('冬被-S级品'!$E$2:$AW$10)),0)+IFERROR(SUMPRODUCT(('白止-S级品'!$A$2:$A$26=$B15)*('白止-S级品'!$D$1:$AV$1=CW$1)*('白止-S级品'!$D$2:$AV$26)),0)+IFERROR(SUMPRODUCT(('乐容-S级品'!$A$4:$A$32=$B15)*('乐容-S级品'!$L$3:$CA$3=CW$1)*('乐容-S级品'!$L$4:$CA$32)),0)</f>
      </c>
      <c r="CX15" s="280">
        <f>IFERROR(SUMPRODUCT(('控温被PRO-S级品'!$B$2:$B$10=$B15)*('控温被PRO-S级品'!$E$1:$BE$1=CX$1)*('控温被PRO-S级品'!$E$2:$BE$10)),0)+IFERROR(SUMPRODUCT(('冬被-S级品'!$B$2:$B$10=$B15)*('冬被-S级品'!$E$1:$AW$1=CX$1)*('冬被-S级品'!$E$2:$AW$10)),0)+IFERROR(SUMPRODUCT(('白止-S级品'!$A$2:$A$26=$B15)*('白止-S级品'!$D$1:$AV$1=CX$1)*('白止-S级品'!$D$2:$AV$26)),0)+IFERROR(SUMPRODUCT(('乐容-S级品'!$A$4:$A$32=$B15)*('乐容-S级品'!$L$3:$CA$3=CX$1)*('乐容-S级品'!$L$4:$CA$32)),0)</f>
      </c>
      <c r="CY15" s="280">
        <f>IFERROR(SUMPRODUCT(('控温被PRO-S级品'!$B$2:$B$10=$B15)*('控温被PRO-S级品'!$E$1:$BE$1=CY$1)*('控温被PRO-S级品'!$E$2:$BE$10)),0)+IFERROR(SUMPRODUCT(('冬被-S级品'!$B$2:$B$10=$B15)*('冬被-S级品'!$E$1:$AW$1=CY$1)*('冬被-S级品'!$E$2:$AW$10)),0)+IFERROR(SUMPRODUCT(('白止-S级品'!$A$2:$A$26=$B15)*('白止-S级品'!$D$1:$AV$1=CY$1)*('白止-S级品'!$D$2:$AV$26)),0)+IFERROR(SUMPRODUCT(('乐容-S级品'!$A$4:$A$32=$B15)*('乐容-S级品'!$L$3:$CA$3=CY$1)*('乐容-S级品'!$L$4:$CA$32)),0)</f>
      </c>
      <c r="CZ15" s="280">
        <f>IFERROR(SUMPRODUCT(('控温被PRO-S级品'!$B$2:$B$10=$B15)*('控温被PRO-S级品'!$E$1:$BE$1=CZ$1)*('控温被PRO-S级品'!$E$2:$BE$10)),0)+IFERROR(SUMPRODUCT(('冬被-S级品'!$B$2:$B$10=$B15)*('冬被-S级品'!$E$1:$AW$1=CZ$1)*('冬被-S级品'!$E$2:$AW$10)),0)+IFERROR(SUMPRODUCT(('白止-S级品'!$A$2:$A$26=$B15)*('白止-S级品'!$D$1:$AV$1=CZ$1)*('白止-S级品'!$D$2:$AV$26)),0)+IFERROR(SUMPRODUCT(('乐容-S级品'!$A$4:$A$32=$B15)*('乐容-S级品'!$L$3:$CA$3=CZ$1)*('乐容-S级品'!$L$4:$CA$32)),0)</f>
      </c>
      <c r="DA15" s="280">
        <f>IFERROR(SUMPRODUCT(('控温被PRO-S级品'!$B$2:$B$10=$B15)*('控温被PRO-S级品'!$E$1:$BE$1=DA$1)*('控温被PRO-S级品'!$E$2:$BE$10)),0)+IFERROR(SUMPRODUCT(('冬被-S级品'!$B$2:$B$10=$B15)*('冬被-S级品'!$E$1:$AW$1=DA$1)*('冬被-S级品'!$E$2:$AW$10)),0)+IFERROR(SUMPRODUCT(('白止-S级品'!$A$2:$A$26=$B15)*('白止-S级品'!$D$1:$AV$1=DA$1)*('白止-S级品'!$D$2:$AV$26)),0)+IFERROR(SUMPRODUCT(('乐容-S级品'!$A$4:$A$32=$B15)*('乐容-S级品'!$L$3:$CA$3=DA$1)*('乐容-S级品'!$L$4:$CA$32)),0)</f>
      </c>
      <c r="DB15" s="280">
        <f>IFERROR(SUMPRODUCT(('控温被PRO-S级品'!$B$2:$B$10=$B15)*('控温被PRO-S级品'!$E$1:$BE$1=DB$1)*('控温被PRO-S级品'!$E$2:$BE$10)),0)+IFERROR(SUMPRODUCT(('冬被-S级品'!$B$2:$B$10=$B15)*('冬被-S级品'!$E$1:$AW$1=DB$1)*('冬被-S级品'!$E$2:$AW$10)),0)+IFERROR(SUMPRODUCT(('白止-S级品'!$A$2:$A$26=$B15)*('白止-S级品'!$D$1:$AV$1=DB$1)*('白止-S级品'!$D$2:$AV$26)),0)+IFERROR(SUMPRODUCT(('乐容-S级品'!$A$4:$A$32=$B15)*('乐容-S级品'!$L$3:$CA$3=DB$1)*('乐容-S级品'!$L$4:$CA$32)),0)</f>
      </c>
      <c r="DC15" s="280">
        <f>IFERROR(SUMPRODUCT(('控温被PRO-S级品'!$B$2:$B$10=$B15)*('控温被PRO-S级品'!$E$1:$BE$1=DC$1)*('控温被PRO-S级品'!$E$2:$BE$10)),0)+IFERROR(SUMPRODUCT(('冬被-S级品'!$B$2:$B$10=$B15)*('冬被-S级品'!$E$1:$AW$1=DC$1)*('冬被-S级品'!$E$2:$AW$10)),0)+IFERROR(SUMPRODUCT(('白止-S级品'!$A$2:$A$26=$B15)*('白止-S级品'!$D$1:$AV$1=DC$1)*('白止-S级品'!$D$2:$AV$26)),0)+IFERROR(SUMPRODUCT(('乐容-S级品'!$A$4:$A$32=$B15)*('乐容-S级品'!$L$3:$CA$3=DC$1)*('乐容-S级品'!$L$4:$CA$32)),0)</f>
      </c>
      <c r="DD15" s="280">
        <f>IFERROR(SUMPRODUCT(('控温被PRO-S级品'!$B$2:$B$10=$B15)*('控温被PRO-S级品'!$E$1:$BE$1=DD$1)*('控温被PRO-S级品'!$E$2:$BE$10)),0)+IFERROR(SUMPRODUCT(('冬被-S级品'!$B$2:$B$10=$B15)*('冬被-S级品'!$E$1:$AW$1=DD$1)*('冬被-S级品'!$E$2:$AW$10)),0)+IFERROR(SUMPRODUCT(('白止-S级品'!$A$2:$A$26=$B15)*('白止-S级品'!$D$1:$AV$1=DD$1)*('白止-S级品'!$D$2:$AV$26)),0)+IFERROR(SUMPRODUCT(('乐容-S级品'!$A$4:$A$32=$B15)*('乐容-S级品'!$L$3:$CA$3=DD$1)*('乐容-S级品'!$L$4:$CA$32)),0)</f>
      </c>
      <c r="DE15" s="280">
        <f>IFERROR(SUMPRODUCT(('控温被PRO-S级品'!$B$2:$B$10=$B15)*('控温被PRO-S级品'!$E$1:$BE$1=DE$1)*('控温被PRO-S级品'!$E$2:$BE$10)),0)+IFERROR(SUMPRODUCT(('冬被-S级品'!$B$2:$B$10=$B15)*('冬被-S级品'!$E$1:$AW$1=DE$1)*('冬被-S级品'!$E$2:$AW$10)),0)+IFERROR(SUMPRODUCT(('白止-S级品'!$A$2:$A$26=$B15)*('白止-S级品'!$D$1:$AV$1=DE$1)*('白止-S级品'!$D$2:$AV$26)),0)+IFERROR(SUMPRODUCT(('乐容-S级品'!$A$4:$A$32=$B15)*('乐容-S级品'!$L$3:$CA$3=DE$1)*('乐容-S级品'!$L$4:$CA$32)),0)</f>
      </c>
      <c r="DF15" s="280">
        <f>IFERROR(SUMPRODUCT(('控温被PRO-S级品'!$B$2:$B$10=$B15)*('控温被PRO-S级品'!$E$1:$BE$1=DF$1)*('控温被PRO-S级品'!$E$2:$BE$10)),0)+IFERROR(SUMPRODUCT(('冬被-S级品'!$B$2:$B$10=$B15)*('冬被-S级品'!$E$1:$AW$1=DF$1)*('冬被-S级品'!$E$2:$AW$10)),0)+IFERROR(SUMPRODUCT(('白止-S级品'!$A$2:$A$26=$B15)*('白止-S级品'!$D$1:$AV$1=DF$1)*('白止-S级品'!$D$2:$AV$26)),0)+IFERROR(SUMPRODUCT(('乐容-S级品'!$A$4:$A$32=$B15)*('乐容-S级品'!$L$3:$CA$3=DF$1)*('乐容-S级品'!$L$4:$CA$32)),0)</f>
      </c>
      <c r="DG15" s="280">
        <f>IFERROR(SUMPRODUCT(('控温被PRO-S级品'!$B$2:$B$10=$B15)*('控温被PRO-S级品'!$E$1:$BE$1=DG$1)*('控温被PRO-S级品'!$E$2:$BE$10)),0)+IFERROR(SUMPRODUCT(('冬被-S级品'!$B$2:$B$10=$B15)*('冬被-S级品'!$E$1:$AW$1=DG$1)*('冬被-S级品'!$E$2:$AW$10)),0)+IFERROR(SUMPRODUCT(('白止-S级品'!$A$2:$A$26=$B15)*('白止-S级品'!$D$1:$AV$1=DG$1)*('白止-S级品'!$D$2:$AV$26)),0)+IFERROR(SUMPRODUCT(('乐容-S级品'!$A$4:$A$32=$B15)*('乐容-S级品'!$L$3:$CA$3=DG$1)*('乐容-S级品'!$L$4:$CA$32)),0)</f>
      </c>
      <c r="DH15" s="280">
        <f>IFERROR(SUMPRODUCT(('控温被PRO-S级品'!$B$2:$B$10=$B15)*('控温被PRO-S级品'!$E$1:$BE$1=DH$1)*('控温被PRO-S级品'!$E$2:$BE$10)),0)+IFERROR(SUMPRODUCT(('冬被-S级品'!$B$2:$B$10=$B15)*('冬被-S级品'!$E$1:$AW$1=DH$1)*('冬被-S级品'!$E$2:$AW$10)),0)+IFERROR(SUMPRODUCT(('白止-S级品'!$A$2:$A$26=$B15)*('白止-S级品'!$D$1:$AV$1=DH$1)*('白止-S级品'!$D$2:$AV$26)),0)+IFERROR(SUMPRODUCT(('乐容-S级品'!$A$4:$A$32=$B15)*('乐容-S级品'!$L$3:$CA$3=DH$1)*('乐容-S级品'!$L$4:$CA$32)),0)</f>
      </c>
      <c r="DI15" s="280">
        <f>IFERROR(SUMPRODUCT(('控温被PRO-S级品'!$B$2:$B$10=$B15)*('控温被PRO-S级品'!$E$1:$BE$1=DI$1)*('控温被PRO-S级品'!$E$2:$BE$10)),0)+IFERROR(SUMPRODUCT(('冬被-S级品'!$B$2:$B$10=$B15)*('冬被-S级品'!$E$1:$AW$1=DI$1)*('冬被-S级品'!$E$2:$AW$10)),0)+IFERROR(SUMPRODUCT(('白止-S级品'!$A$2:$A$26=$B15)*('白止-S级品'!$D$1:$AV$1=DI$1)*('白止-S级品'!$D$2:$AV$26)),0)+IFERROR(SUMPRODUCT(('乐容-S级品'!$A$4:$A$32=$B15)*('乐容-S级品'!$L$3:$CA$3=DI$1)*('乐容-S级品'!$L$4:$CA$32)),0)</f>
      </c>
      <c r="DJ15" s="280">
        <f>IFERROR(SUMPRODUCT(('控温被PRO-S级品'!$B$2:$B$10=$B15)*('控温被PRO-S级品'!$E$1:$BE$1=DJ$1)*('控温被PRO-S级品'!$E$2:$BE$10)),0)+IFERROR(SUMPRODUCT(('冬被-S级品'!$B$2:$B$10=$B15)*('冬被-S级品'!$E$1:$AW$1=DJ$1)*('冬被-S级品'!$E$2:$AW$10)),0)+IFERROR(SUMPRODUCT(('白止-S级品'!$A$2:$A$26=$B15)*('白止-S级品'!$D$1:$AV$1=DJ$1)*('白止-S级品'!$D$2:$AV$26)),0)+IFERROR(SUMPRODUCT(('乐容-S级品'!$A$4:$A$32=$B15)*('乐容-S级品'!$L$3:$CA$3=DJ$1)*('乐容-S级品'!$L$4:$CA$32)),0)</f>
      </c>
      <c r="DK15" s="280"/>
      <c r="DL15" s="280"/>
      <c r="DM15" s="280"/>
      <c r="DN15" s="280"/>
      <c r="DO15" s="280"/>
      <c r="DP15" s="280"/>
      <c r="DQ15" s="280"/>
      <c r="DR15" s="280"/>
      <c r="DS15" s="280"/>
      <c r="DT15" s="280"/>
      <c r="DU15" s="280"/>
      <c r="DV15" s="280"/>
      <c r="DW15" s="280">
        <f>VLOOKUP(B15,'系统编码规格'!A:C,3,FALSE)</f>
      </c>
      <c r="DX15" s="280"/>
      <c r="DY15" s="280"/>
      <c r="DZ15" s="280"/>
      <c r="EA15" s="280"/>
      <c r="EB15" s="280"/>
      <c r="EC15" s="280"/>
      <c r="ED15" s="280"/>
      <c r="EE15" s="280"/>
      <c r="EF15" s="280"/>
      <c r="EG15" s="280"/>
      <c r="EH15" s="280"/>
      <c r="EI15" s="280"/>
      <c r="EJ15" s="280"/>
      <c r="EK15" s="280"/>
      <c r="EL15" s="280"/>
      <c r="EM15" s="280"/>
      <c r="EN15" s="280"/>
      <c r="EO15" s="280"/>
      <c r="EP15" s="280"/>
      <c r="EQ15" s="280"/>
      <c r="ER15" s="280"/>
      <c r="ES15" s="280"/>
      <c r="ET15" s="280"/>
      <c r="EU15" s="280"/>
      <c r="EV15" s="280"/>
      <c r="EW15" s="280"/>
      <c r="EX15" s="280"/>
      <c r="EY15" s="280"/>
      <c r="EZ15" s="280"/>
      <c r="FA15" s="280"/>
      <c r="FB15" s="280"/>
      <c r="FC15" s="280"/>
      <c r="FD15" s="280"/>
      <c r="FE15" s="280"/>
      <c r="FF15" s="280"/>
      <c r="FG15" s="280"/>
      <c r="FH15" s="280"/>
      <c r="FI15" s="280"/>
      <c r="FJ15" s="280"/>
      <c r="FK15" s="280"/>
      <c r="FL15" s="280"/>
      <c r="FM15" s="280"/>
      <c r="FN15" s="280"/>
      <c r="FO15" s="280"/>
      <c r="FP15" s="280"/>
      <c r="FQ15" s="280"/>
      <c r="FR15" s="280"/>
      <c r="FS15" s="280"/>
      <c r="FT15" s="280"/>
      <c r="FU15" s="280"/>
      <c r="FV15" s="280"/>
      <c r="FW15" s="280"/>
      <c r="FX15" s="280"/>
      <c r="FY15" s="280"/>
      <c r="FZ15" s="280"/>
      <c r="GA15" s="280"/>
      <c r="GB15" s="280"/>
      <c r="GC15" s="280"/>
      <c r="GD15" s="280"/>
      <c r="GE15" s="280"/>
      <c r="GF15" s="280"/>
      <c r="GG15" s="280"/>
      <c r="GH15" s="280"/>
      <c r="GI15" s="280"/>
      <c r="GJ15" s="280"/>
      <c r="GK15" s="280"/>
      <c r="GL15" s="280"/>
      <c r="GM15" s="280"/>
      <c r="GN15" s="280"/>
      <c r="GO15" s="280"/>
      <c r="GP15" s="280"/>
      <c r="GQ15" s="280"/>
      <c r="GR15" s="280"/>
      <c r="GS15" s="280"/>
      <c r="GT15" s="280"/>
      <c r="GU15" s="280"/>
      <c r="GV15" s="280"/>
    </row>
    <row r="16">
      <c r="A16" s="309" t="str">
        <v>白止</v>
      </c>
      <c r="B16" s="310" t="str">
        <v>12800026400199129</v>
      </c>
      <c r="C16" s="309" t="str">
        <v>亚朵星球 95鹅绒分区安睡复合羽绒枕</v>
      </c>
      <c r="D16" s="309" t="str">
        <v>70cm X 44cm X15cm(中枕）</v>
      </c>
      <c r="E16">
        <f>SUM(F16:GX16)</f>
      </c>
      <c r="F16" s="280">
        <f>IFERROR(SUMPRODUCT(('控温被PRO-S级品'!$B$2:$B$10=$B16)*('控温被PRO-S级品'!$E$1:$BE$1=F$1)*('控温被PRO-S级品'!$E$2:$BE$10)),0)+IFERROR(SUMPRODUCT(('冬被-S级品'!$B$2:$B$10=$B16)*('冬被-S级品'!$E$1:$AW$1=F$1)*('冬被-S级品'!$E$2:$AW$10)),0)+IFERROR(SUMPRODUCT(('白止-S级品'!$A$2:$A$26=$B16)*('白止-S级品'!$D$1:$AV$1=F$1)*('白止-S级品'!$D$2:$AV$26)),0)+IFERROR(SUMPRODUCT(('乐容-S级品'!$A$4:$A$32=$B16)*('乐容-S级品'!$L$3:$CA$3=F$1)*('乐容-S级品'!$L$4:$CA$32)),0)</f>
      </c>
      <c r="G16" s="280">
        <f>IFERROR(SUMPRODUCT(('控温被PRO-S级品'!$B$2:$B$10=$B16)*('控温被PRO-S级品'!$E$1:$BE$1=G$1)*('控温被PRO-S级品'!$E$2:$BE$10)),0)+IFERROR(SUMPRODUCT(('冬被-S级品'!$B$2:$B$10=$B16)*('冬被-S级品'!$E$1:$AW$1=G$1)*('冬被-S级品'!$E$2:$AW$10)),0)+IFERROR(SUMPRODUCT(('白止-S级品'!$A$2:$A$26=$B16)*('白止-S级品'!$D$1:$AV$1=G$1)*('白止-S级品'!$D$2:$AV$26)),0)+IFERROR(SUMPRODUCT(('乐容-S级品'!$A$4:$A$32=$B16)*('乐容-S级品'!$L$3:$CA$3=G$1)*('乐容-S级品'!$L$4:$CA$32)),0)</f>
      </c>
      <c r="H16" s="280">
        <f>IFERROR(SUMPRODUCT(('控温被PRO-S级品'!$B$2:$B$10=$B16)*('控温被PRO-S级品'!$E$1:$BE$1=H$1)*('控温被PRO-S级品'!$E$2:$BE$10)),0)+IFERROR(SUMPRODUCT(('冬被-S级品'!$B$2:$B$10=$B16)*('冬被-S级品'!$E$1:$AW$1=H$1)*('冬被-S级品'!$E$2:$AW$10)),0)+IFERROR(SUMPRODUCT(('白止-S级品'!$A$2:$A$26=$B16)*('白止-S级品'!$D$1:$AV$1=H$1)*('白止-S级品'!$D$2:$AV$26)),0)+IFERROR(SUMPRODUCT(('乐容-S级品'!$A$4:$A$32=$B16)*('乐容-S级品'!$L$3:$CA$3=H$1)*('乐容-S级品'!$L$4:$CA$32)),0)</f>
      </c>
      <c r="I16" s="280">
        <f>IFERROR(SUMPRODUCT(('控温被PRO-S级品'!$B$2:$B$10=$B16)*('控温被PRO-S级品'!$E$1:$BE$1=I$1)*('控温被PRO-S级品'!$E$2:$BE$10)),0)+IFERROR(SUMPRODUCT(('冬被-S级品'!$B$2:$B$10=$B16)*('冬被-S级品'!$E$1:$AW$1=I$1)*('冬被-S级品'!$E$2:$AW$10)),0)+IFERROR(SUMPRODUCT(('白止-S级品'!$A$2:$A$26=$B16)*('白止-S级品'!$D$1:$AV$1=I$1)*('白止-S级品'!$D$2:$AV$26)),0)+IFERROR(SUMPRODUCT(('乐容-S级品'!$A$4:$A$32=$B16)*('乐容-S级品'!$L$3:$CA$3=I$1)*('乐容-S级品'!$L$4:$CA$32)),0)</f>
      </c>
      <c r="J16" s="280">
        <f>IFERROR(SUMPRODUCT(('控温被PRO-S级品'!$B$2:$B$10=$B16)*('控温被PRO-S级品'!$E$1:$BE$1=J$1)*('控温被PRO-S级品'!$E$2:$BE$10)),0)+IFERROR(SUMPRODUCT(('冬被-S级品'!$B$2:$B$10=$B16)*('冬被-S级品'!$E$1:$AW$1=J$1)*('冬被-S级品'!$E$2:$AW$10)),0)+IFERROR(SUMPRODUCT(('白止-S级品'!$A$2:$A$26=$B16)*('白止-S级品'!$D$1:$AV$1=J$1)*('白止-S级品'!$D$2:$AV$26)),0)+IFERROR(SUMPRODUCT(('乐容-S级品'!$A$4:$A$32=$B16)*('乐容-S级品'!$L$3:$CA$3=J$1)*('乐容-S级品'!$L$4:$CA$32)),0)</f>
      </c>
      <c r="K16" s="280">
        <f>IFERROR(SUMPRODUCT(('控温被PRO-S级品'!$B$2:$B$10=$B16)*('控温被PRO-S级品'!$E$1:$BE$1=K$1)*('控温被PRO-S级品'!$E$2:$BE$10)),0)+IFERROR(SUMPRODUCT(('冬被-S级品'!$B$2:$B$10=$B16)*('冬被-S级品'!$E$1:$AW$1=K$1)*('冬被-S级品'!$E$2:$AW$10)),0)+IFERROR(SUMPRODUCT(('白止-S级品'!$A$2:$A$26=$B16)*('白止-S级品'!$D$1:$AV$1=K$1)*('白止-S级品'!$D$2:$AV$26)),0)+IFERROR(SUMPRODUCT(('乐容-S级品'!$A$4:$A$32=$B16)*('乐容-S级品'!$L$3:$CA$3=K$1)*('乐容-S级品'!$L$4:$CA$32)),0)</f>
      </c>
      <c r="L16" s="280">
        <f>IFERROR(SUMPRODUCT(('控温被PRO-S级品'!$B$2:$B$10=$B16)*('控温被PRO-S级品'!$E$1:$BE$1=L$1)*('控温被PRO-S级品'!$E$2:$BE$10)),0)+IFERROR(SUMPRODUCT(('冬被-S级品'!$B$2:$B$10=$B16)*('冬被-S级品'!$E$1:$AW$1=L$1)*('冬被-S级品'!$E$2:$AW$10)),0)+IFERROR(SUMPRODUCT(('白止-S级品'!$A$2:$A$26=$B16)*('白止-S级品'!$D$1:$AV$1=L$1)*('白止-S级品'!$D$2:$AV$26)),0)+IFERROR(SUMPRODUCT(('乐容-S级品'!$A$4:$A$32=$B16)*('乐容-S级品'!$L$3:$CA$3=L$1)*('乐容-S级品'!$L$4:$CA$32)),0)</f>
      </c>
      <c r="M16" s="280">
        <f>IFERROR(SUMPRODUCT(('控温被PRO-S级品'!$B$2:$B$10=$B16)*('控温被PRO-S级品'!$E$1:$BE$1=M$1)*('控温被PRO-S级品'!$E$2:$BE$10)),0)+IFERROR(SUMPRODUCT(('冬被-S级品'!$B$2:$B$10=$B16)*('冬被-S级品'!$E$1:$AW$1=M$1)*('冬被-S级品'!$E$2:$AW$10)),0)+IFERROR(SUMPRODUCT(('白止-S级品'!$A$2:$A$26=$B16)*('白止-S级品'!$D$1:$AV$1=M$1)*('白止-S级品'!$D$2:$AV$26)),0)+IFERROR(SUMPRODUCT(('乐容-S级品'!$A$4:$A$32=$B16)*('乐容-S级品'!$L$3:$CA$3=M$1)*('乐容-S级品'!$L$4:$CA$32)),0)</f>
      </c>
      <c r="N16" s="280">
        <f>IFERROR(SUMPRODUCT(('控温被PRO-S级品'!$B$2:$B$10=$B16)*('控温被PRO-S级品'!$E$1:$BE$1=N$1)*('控温被PRO-S级品'!$E$2:$BE$10)),0)+IFERROR(SUMPRODUCT(('冬被-S级品'!$B$2:$B$10=$B16)*('冬被-S级品'!$E$1:$AW$1=N$1)*('冬被-S级品'!$E$2:$AW$10)),0)+IFERROR(SUMPRODUCT(('白止-S级品'!$A$2:$A$26=$B16)*('白止-S级品'!$D$1:$AV$1=N$1)*('白止-S级品'!$D$2:$AV$26)),0)+IFERROR(SUMPRODUCT(('乐容-S级品'!$A$4:$A$32=$B16)*('乐容-S级品'!$L$3:$CA$3=N$1)*('乐容-S级品'!$L$4:$CA$32)),0)</f>
      </c>
      <c r="O16" s="280">
        <f>IFERROR(SUMPRODUCT(('控温被PRO-S级品'!$B$2:$B$10=$B16)*('控温被PRO-S级品'!$E$1:$BE$1=O$1)*('控温被PRO-S级品'!$E$2:$BE$10)),0)+IFERROR(SUMPRODUCT(('冬被-S级品'!$B$2:$B$10=$B16)*('冬被-S级品'!$E$1:$AW$1=O$1)*('冬被-S级品'!$E$2:$AW$10)),0)+IFERROR(SUMPRODUCT(('白止-S级品'!$A$2:$A$26=$B16)*('白止-S级品'!$D$1:$AV$1=O$1)*('白止-S级品'!$D$2:$AV$26)),0)+IFERROR(SUMPRODUCT(('乐容-S级品'!$A$4:$A$32=$B16)*('乐容-S级品'!$L$3:$CA$3=O$1)*('乐容-S级品'!$L$4:$CA$32)),0)</f>
      </c>
      <c r="P16" s="280">
        <f>IFERROR(SUMPRODUCT(('控温被PRO-S级品'!$B$2:$B$10=$B16)*('控温被PRO-S级品'!$E$1:$BE$1=P$1)*('控温被PRO-S级品'!$E$2:$BE$10)),0)+IFERROR(SUMPRODUCT(('冬被-S级品'!$B$2:$B$10=$B16)*('冬被-S级品'!$E$1:$AW$1=P$1)*('冬被-S级品'!$E$2:$AW$10)),0)+IFERROR(SUMPRODUCT(('白止-S级品'!$A$2:$A$26=$B16)*('白止-S级品'!$D$1:$AV$1=P$1)*('白止-S级品'!$D$2:$AV$26)),0)+IFERROR(SUMPRODUCT(('乐容-S级品'!$A$4:$A$32=$B16)*('乐容-S级品'!$L$3:$CA$3=P$1)*('乐容-S级品'!$L$4:$CA$32)),0)</f>
      </c>
      <c r="Q16" s="280">
        <f>IFERROR(SUMPRODUCT(('控温被PRO-S级品'!$B$2:$B$10=$B16)*('控温被PRO-S级品'!$E$1:$BE$1=Q$1)*('控温被PRO-S级品'!$E$2:$BE$10)),0)+IFERROR(SUMPRODUCT(('冬被-S级品'!$B$2:$B$10=$B16)*('冬被-S级品'!$E$1:$AW$1=Q$1)*('冬被-S级品'!$E$2:$AW$10)),0)+IFERROR(SUMPRODUCT(('白止-S级品'!$A$2:$A$26=$B16)*('白止-S级品'!$D$1:$AV$1=Q$1)*('白止-S级品'!$D$2:$AV$26)),0)+IFERROR(SUMPRODUCT(('乐容-S级品'!$A$4:$A$32=$B16)*('乐容-S级品'!$L$3:$CA$3=Q$1)*('乐容-S级品'!$L$4:$CA$32)),0)</f>
      </c>
      <c r="R16" s="280">
        <f>IFERROR(SUMPRODUCT(('控温被PRO-S级品'!$B$2:$B$10=$B16)*('控温被PRO-S级品'!$E$1:$BE$1=R$1)*('控温被PRO-S级品'!$E$2:$BE$10)),0)+IFERROR(SUMPRODUCT(('冬被-S级品'!$B$2:$B$10=$B16)*('冬被-S级品'!$E$1:$AW$1=R$1)*('冬被-S级品'!$E$2:$AW$10)),0)+IFERROR(SUMPRODUCT(('白止-S级品'!$A$2:$A$26=$B16)*('白止-S级品'!$D$1:$AV$1=R$1)*('白止-S级品'!$D$2:$AV$26)),0)+IFERROR(SUMPRODUCT(('乐容-S级品'!$A$4:$A$32=$B16)*('乐容-S级品'!$L$3:$CA$3=R$1)*('乐容-S级品'!$L$4:$CA$32)),0)</f>
      </c>
      <c r="S16" s="280">
        <f>IFERROR(SUMPRODUCT(('控温被PRO-S级品'!$B$2:$B$10=$B16)*('控温被PRO-S级品'!$E$1:$BE$1=S$1)*('控温被PRO-S级品'!$E$2:$BE$10)),0)+IFERROR(SUMPRODUCT(('冬被-S级品'!$B$2:$B$10=$B16)*('冬被-S级品'!$E$1:$AW$1=S$1)*('冬被-S级品'!$E$2:$AW$10)),0)+IFERROR(SUMPRODUCT(('白止-S级品'!$A$2:$A$26=$B16)*('白止-S级品'!$D$1:$AV$1=S$1)*('白止-S级品'!$D$2:$AV$26)),0)+IFERROR(SUMPRODUCT(('乐容-S级品'!$A$4:$A$32=$B16)*('乐容-S级品'!$L$3:$CA$3=S$1)*('乐容-S级品'!$L$4:$CA$32)),0)</f>
      </c>
      <c r="T16" s="280">
        <f>IFERROR(SUMPRODUCT(('控温被PRO-S级品'!$B$2:$B$10=$B16)*('控温被PRO-S级品'!$E$1:$BE$1=T$1)*('控温被PRO-S级品'!$E$2:$BE$10)),0)+IFERROR(SUMPRODUCT(('冬被-S级品'!$B$2:$B$10=$B16)*('冬被-S级品'!$E$1:$AW$1=T$1)*('冬被-S级品'!$E$2:$AW$10)),0)+IFERROR(SUMPRODUCT(('白止-S级品'!$A$2:$A$26=$B16)*('白止-S级品'!$D$1:$AV$1=T$1)*('白止-S级品'!$D$2:$AV$26)),0)+IFERROR(SUMPRODUCT(('乐容-S级品'!$A$4:$A$32=$B16)*('乐容-S级品'!$L$3:$CA$3=T$1)*('乐容-S级品'!$L$4:$CA$32)),0)</f>
      </c>
      <c r="U16" s="280">
        <f>IFERROR(SUMPRODUCT(('控温被PRO-S级品'!$B$2:$B$10=$B16)*('控温被PRO-S级品'!$E$1:$BE$1=U$1)*('控温被PRO-S级品'!$E$2:$BE$10)),0)+IFERROR(SUMPRODUCT(('冬被-S级品'!$B$2:$B$10=$B16)*('冬被-S级品'!$E$1:$AW$1=U$1)*('冬被-S级品'!$E$2:$AW$10)),0)+IFERROR(SUMPRODUCT(('白止-S级品'!$A$2:$A$26=$B16)*('白止-S级品'!$D$1:$AV$1=U$1)*('白止-S级品'!$D$2:$AV$26)),0)+IFERROR(SUMPRODUCT(('乐容-S级品'!$A$4:$A$32=$B16)*('乐容-S级品'!$L$3:$CA$3=U$1)*('乐容-S级品'!$L$4:$CA$32)),0)</f>
      </c>
      <c r="V16" s="280">
        <f>IFERROR(SUMPRODUCT(('控温被PRO-S级品'!$B$2:$B$10=$B16)*('控温被PRO-S级品'!$E$1:$BE$1=V$1)*('控温被PRO-S级品'!$E$2:$BE$10)),0)+IFERROR(SUMPRODUCT(('冬被-S级品'!$B$2:$B$10=$B16)*('冬被-S级品'!$E$1:$AW$1=V$1)*('冬被-S级品'!$E$2:$AW$10)),0)+IFERROR(SUMPRODUCT(('白止-S级品'!$A$2:$A$26=$B16)*('白止-S级品'!$D$1:$AV$1=V$1)*('白止-S级品'!$D$2:$AV$26)),0)+IFERROR(SUMPRODUCT(('乐容-S级品'!$A$4:$A$32=$B16)*('乐容-S级品'!$L$3:$CA$3=V$1)*('乐容-S级品'!$L$4:$CA$32)),0)</f>
      </c>
      <c r="W16" s="280">
        <f>IFERROR(SUMPRODUCT(('控温被PRO-S级品'!$B$2:$B$10=$B16)*('控温被PRO-S级品'!$E$1:$BE$1=W$1)*('控温被PRO-S级品'!$E$2:$BE$10)),0)+IFERROR(SUMPRODUCT(('冬被-S级品'!$B$2:$B$10=$B16)*('冬被-S级品'!$E$1:$AW$1=W$1)*('冬被-S级品'!$E$2:$AW$10)),0)+IFERROR(SUMPRODUCT(('白止-S级品'!$A$2:$A$26=$B16)*('白止-S级品'!$D$1:$AV$1=W$1)*('白止-S级品'!$D$2:$AV$26)),0)+IFERROR(SUMPRODUCT(('乐容-S级品'!$A$4:$A$32=$B16)*('乐容-S级品'!$L$3:$CA$3=W$1)*('乐容-S级品'!$L$4:$CA$32)),0)</f>
      </c>
      <c r="X16" s="280">
        <f>IFERROR(SUMPRODUCT(('控温被PRO-S级品'!$B$2:$B$10=$B16)*('控温被PRO-S级品'!$E$1:$BE$1=X$1)*('控温被PRO-S级品'!$E$2:$BE$10)),0)+IFERROR(SUMPRODUCT(('冬被-S级品'!$B$2:$B$10=$B16)*('冬被-S级品'!$E$1:$AW$1=X$1)*('冬被-S级品'!$E$2:$AW$10)),0)+IFERROR(SUMPRODUCT(('白止-S级品'!$A$2:$A$26=$B16)*('白止-S级品'!$D$1:$AV$1=X$1)*('白止-S级品'!$D$2:$AV$26)),0)+IFERROR(SUMPRODUCT(('乐容-S级品'!$A$4:$A$32=$B16)*('乐容-S级品'!$L$3:$CA$3=X$1)*('乐容-S级品'!$L$4:$CA$32)),0)</f>
      </c>
      <c r="Y16" s="280">
        <f>IFERROR(SUMPRODUCT(('控温被PRO-S级品'!$B$2:$B$10=$B16)*('控温被PRO-S级品'!$E$1:$BE$1=Y$1)*('控温被PRO-S级品'!$E$2:$BE$10)),0)+IFERROR(SUMPRODUCT(('冬被-S级品'!$B$2:$B$10=$B16)*('冬被-S级品'!$E$1:$AW$1=Y$1)*('冬被-S级品'!$E$2:$AW$10)),0)+IFERROR(SUMPRODUCT(('白止-S级品'!$A$2:$A$26=$B16)*('白止-S级品'!$D$1:$AV$1=Y$1)*('白止-S级品'!$D$2:$AV$26)),0)+IFERROR(SUMPRODUCT(('乐容-S级品'!$A$4:$A$32=$B16)*('乐容-S级品'!$L$3:$CA$3=Y$1)*('乐容-S级品'!$L$4:$CA$32)),0)</f>
      </c>
      <c r="Z16" s="280">
        <f>IFERROR(SUMPRODUCT(('控温被PRO-S级品'!$B$2:$B$10=$B16)*('控温被PRO-S级品'!$E$1:$BE$1=Z$1)*('控温被PRO-S级品'!$E$2:$BE$10)),0)+IFERROR(SUMPRODUCT(('冬被-S级品'!$B$2:$B$10=$B16)*('冬被-S级品'!$E$1:$AW$1=Z$1)*('冬被-S级品'!$E$2:$AW$10)),0)+IFERROR(SUMPRODUCT(('白止-S级品'!$A$2:$A$26=$B16)*('白止-S级品'!$D$1:$AV$1=Z$1)*('白止-S级品'!$D$2:$AV$26)),0)+IFERROR(SUMPRODUCT(('乐容-S级品'!$A$4:$A$32=$B16)*('乐容-S级品'!$L$3:$CA$3=Z$1)*('乐容-S级品'!$L$4:$CA$32)),0)</f>
      </c>
      <c r="AA16" s="280">
        <f>IFERROR(SUMPRODUCT(('控温被PRO-S级品'!$B$2:$B$10=$B16)*('控温被PRO-S级品'!$E$1:$BE$1=AA$1)*('控温被PRO-S级品'!$E$2:$BE$10)),0)+IFERROR(SUMPRODUCT(('冬被-S级品'!$B$2:$B$10=$B16)*('冬被-S级品'!$E$1:$AW$1=AA$1)*('冬被-S级品'!$E$2:$AW$10)),0)+IFERROR(SUMPRODUCT(('白止-S级品'!$A$2:$A$26=$B16)*('白止-S级品'!$D$1:$AV$1=AA$1)*('白止-S级品'!$D$2:$AV$26)),0)+IFERROR(SUMPRODUCT(('乐容-S级品'!$A$4:$A$32=$B16)*('乐容-S级品'!$L$3:$CA$3=AA$1)*('乐容-S级品'!$L$4:$CA$32)),0)</f>
      </c>
      <c r="AB16" s="280">
        <f>IFERROR(SUMPRODUCT(('控温被PRO-S级品'!$B$2:$B$10=$B16)*('控温被PRO-S级品'!$E$1:$BE$1=AB$1)*('控温被PRO-S级品'!$E$2:$BE$10)),0)+IFERROR(SUMPRODUCT(('冬被-S级品'!$B$2:$B$10=$B16)*('冬被-S级品'!$E$1:$AW$1=AB$1)*('冬被-S级品'!$E$2:$AW$10)),0)+IFERROR(SUMPRODUCT(('白止-S级品'!$A$2:$A$26=$B16)*('白止-S级品'!$D$1:$AV$1=AB$1)*('白止-S级品'!$D$2:$AV$26)),0)+IFERROR(SUMPRODUCT(('乐容-S级品'!$A$4:$A$32=$B16)*('乐容-S级品'!$L$3:$CA$3=AB$1)*('乐容-S级品'!$L$4:$CA$32)),0)</f>
      </c>
      <c r="AC16" s="280">
        <f>IFERROR(SUMPRODUCT(('控温被PRO-S级品'!$B$2:$B$10=$B16)*('控温被PRO-S级品'!$E$1:$BE$1=AC$1)*('控温被PRO-S级品'!$E$2:$BE$10)),0)+IFERROR(SUMPRODUCT(('冬被-S级品'!$B$2:$B$10=$B16)*('冬被-S级品'!$E$1:$AW$1=AC$1)*('冬被-S级品'!$E$2:$AW$10)),0)+IFERROR(SUMPRODUCT(('白止-S级品'!$A$2:$A$26=$B16)*('白止-S级品'!$D$1:$AV$1=AC$1)*('白止-S级品'!$D$2:$AV$26)),0)+IFERROR(SUMPRODUCT(('乐容-S级品'!$A$4:$A$32=$B16)*('乐容-S级品'!$L$3:$CA$3=AC$1)*('乐容-S级品'!$L$4:$CA$32)),0)</f>
      </c>
      <c r="AD16" s="280">
        <f>IFERROR(SUMPRODUCT(('控温被PRO-S级品'!$B$2:$B$10=$B16)*('控温被PRO-S级品'!$E$1:$BE$1=AD$1)*('控温被PRO-S级品'!$E$2:$BE$10)),0)+IFERROR(SUMPRODUCT(('冬被-S级品'!$B$2:$B$10=$B16)*('冬被-S级品'!$E$1:$AW$1=AD$1)*('冬被-S级品'!$E$2:$AW$10)),0)+IFERROR(SUMPRODUCT(('白止-S级品'!$A$2:$A$26=$B16)*('白止-S级品'!$D$1:$AV$1=AD$1)*('白止-S级品'!$D$2:$AV$26)),0)+IFERROR(SUMPRODUCT(('乐容-S级品'!$A$4:$A$32=$B16)*('乐容-S级品'!$L$3:$CA$3=AD$1)*('乐容-S级品'!$L$4:$CA$32)),0)</f>
      </c>
      <c r="AE16" s="280">
        <f>IFERROR(SUMPRODUCT(('控温被PRO-S级品'!$B$2:$B$10=$B16)*('控温被PRO-S级品'!$E$1:$BE$1=AE$1)*('控温被PRO-S级品'!$E$2:$BE$10)),0)+IFERROR(SUMPRODUCT(('冬被-S级品'!$B$2:$B$10=$B16)*('冬被-S级品'!$E$1:$AW$1=AE$1)*('冬被-S级品'!$E$2:$AW$10)),0)+IFERROR(SUMPRODUCT(('白止-S级品'!$A$2:$A$26=$B16)*('白止-S级品'!$D$1:$AV$1=AE$1)*('白止-S级品'!$D$2:$AV$26)),0)+IFERROR(SUMPRODUCT(('乐容-S级品'!$A$4:$A$32=$B16)*('乐容-S级品'!$L$3:$CA$3=AE$1)*('乐容-S级品'!$L$4:$CA$32)),0)</f>
      </c>
      <c r="AF16" s="280">
        <f>IFERROR(SUMPRODUCT(('控温被PRO-S级品'!$B$2:$B$10=$B16)*('控温被PRO-S级品'!$E$1:$BE$1=AF$1)*('控温被PRO-S级品'!$E$2:$BE$10)),0)+IFERROR(SUMPRODUCT(('冬被-S级品'!$B$2:$B$10=$B16)*('冬被-S级品'!$E$1:$AW$1=AF$1)*('冬被-S级品'!$E$2:$AW$10)),0)+IFERROR(SUMPRODUCT(('白止-S级品'!$A$2:$A$26=$B16)*('白止-S级品'!$D$1:$AV$1=AF$1)*('白止-S级品'!$D$2:$AV$26)),0)+IFERROR(SUMPRODUCT(('乐容-S级品'!$A$4:$A$32=$B16)*('乐容-S级品'!$L$3:$CA$3=AF$1)*('乐容-S级品'!$L$4:$CA$32)),0)</f>
      </c>
      <c r="AG16" s="280">
        <f>IFERROR(SUMPRODUCT(('控温被PRO-S级品'!$B$2:$B$10=$B16)*('控温被PRO-S级品'!$E$1:$BE$1=AG$1)*('控温被PRO-S级品'!$E$2:$BE$10)),0)+IFERROR(SUMPRODUCT(('冬被-S级品'!$B$2:$B$10=$B16)*('冬被-S级品'!$E$1:$AW$1=AG$1)*('冬被-S级品'!$E$2:$AW$10)),0)+IFERROR(SUMPRODUCT(('白止-S级品'!$A$2:$A$26=$B16)*('白止-S级品'!$D$1:$AV$1=AG$1)*('白止-S级品'!$D$2:$AV$26)),0)+IFERROR(SUMPRODUCT(('乐容-S级品'!$A$4:$A$32=$B16)*('乐容-S级品'!$L$3:$CA$3=AG$1)*('乐容-S级品'!$L$4:$CA$32)),0)</f>
      </c>
      <c r="AH16" s="280">
        <f>IFERROR(SUMPRODUCT(('控温被PRO-S级品'!$B$2:$B$10=$B16)*('控温被PRO-S级品'!$E$1:$BE$1=AH$1)*('控温被PRO-S级品'!$E$2:$BE$10)),0)+IFERROR(SUMPRODUCT(('冬被-S级品'!$B$2:$B$10=$B16)*('冬被-S级品'!$E$1:$AW$1=AH$1)*('冬被-S级品'!$E$2:$AW$10)),0)+IFERROR(SUMPRODUCT(('白止-S级品'!$A$2:$A$26=$B16)*('白止-S级品'!$D$1:$AV$1=AH$1)*('白止-S级品'!$D$2:$AV$26)),0)+IFERROR(SUMPRODUCT(('乐容-S级品'!$A$4:$A$32=$B16)*('乐容-S级品'!$L$3:$CA$3=AH$1)*('乐容-S级品'!$L$4:$CA$32)),0)</f>
      </c>
      <c r="AI16" s="280">
        <f>IFERROR(SUMPRODUCT(('控温被PRO-S级品'!$B$2:$B$10=$B16)*('控温被PRO-S级品'!$E$1:$BE$1=AI$1)*('控温被PRO-S级品'!$E$2:$BE$10)),0)+IFERROR(SUMPRODUCT(('冬被-S级品'!$B$2:$B$10=$B16)*('冬被-S级品'!$E$1:$AW$1=AI$1)*('冬被-S级品'!$E$2:$AW$10)),0)+IFERROR(SUMPRODUCT(('白止-S级品'!$A$2:$A$26=$B16)*('白止-S级品'!$D$1:$AV$1=AI$1)*('白止-S级品'!$D$2:$AV$26)),0)+IFERROR(SUMPRODUCT(('乐容-S级品'!$A$4:$A$32=$B16)*('乐容-S级品'!$L$3:$CA$3=AI$1)*('乐容-S级品'!$L$4:$CA$32)),0)</f>
      </c>
      <c r="AJ16" s="280">
        <f>IFERROR(SUMPRODUCT(('控温被PRO-S级品'!$B$2:$B$10=$B16)*('控温被PRO-S级品'!$E$1:$BE$1=AJ$1)*('控温被PRO-S级品'!$E$2:$BE$10)),0)+IFERROR(SUMPRODUCT(('冬被-S级品'!$B$2:$B$10=$B16)*('冬被-S级品'!$E$1:$AW$1=AJ$1)*('冬被-S级品'!$E$2:$AW$10)),0)+IFERROR(SUMPRODUCT(('白止-S级品'!$A$2:$A$26=$B16)*('白止-S级品'!$D$1:$AV$1=AJ$1)*('白止-S级品'!$D$2:$AV$26)),0)+IFERROR(SUMPRODUCT(('乐容-S级品'!$A$4:$A$32=$B16)*('乐容-S级品'!$L$3:$CA$3=AJ$1)*('乐容-S级品'!$L$4:$CA$32)),0)</f>
      </c>
      <c r="AK16" s="280">
        <f>IFERROR(SUMPRODUCT(('控温被PRO-S级品'!$B$2:$B$10=$B16)*('控温被PRO-S级品'!$E$1:$BE$1=AK$1)*('控温被PRO-S级品'!$E$2:$BE$10)),0)+IFERROR(SUMPRODUCT(('冬被-S级品'!$B$2:$B$10=$B16)*('冬被-S级品'!$E$1:$AW$1=AK$1)*('冬被-S级品'!$E$2:$AW$10)),0)+IFERROR(SUMPRODUCT(('白止-S级品'!$A$2:$A$26=$B16)*('白止-S级品'!$D$1:$AV$1=AK$1)*('白止-S级品'!$D$2:$AV$26)),0)+IFERROR(SUMPRODUCT(('乐容-S级品'!$A$4:$A$32=$B16)*('乐容-S级品'!$L$3:$CA$3=AK$1)*('乐容-S级品'!$L$4:$CA$32)),0)</f>
      </c>
      <c r="AL16" s="280">
        <f>IFERROR(SUMPRODUCT(('控温被PRO-S级品'!$B$2:$B$10=$B16)*('控温被PRO-S级品'!$E$1:$BE$1=AL$1)*('控温被PRO-S级品'!$E$2:$BE$10)),0)+IFERROR(SUMPRODUCT(('冬被-S级品'!$B$2:$B$10=$B16)*('冬被-S级品'!$E$1:$AW$1=AL$1)*('冬被-S级品'!$E$2:$AW$10)),0)+IFERROR(SUMPRODUCT(('白止-S级品'!$A$2:$A$26=$B16)*('白止-S级品'!$D$1:$AV$1=AL$1)*('白止-S级品'!$D$2:$AV$26)),0)+IFERROR(SUMPRODUCT(('乐容-S级品'!$A$4:$A$32=$B16)*('乐容-S级品'!$L$3:$CA$3=AL$1)*('乐容-S级品'!$L$4:$CA$32)),0)</f>
      </c>
      <c r="AM16" s="280">
        <f>IFERROR(SUMPRODUCT(('控温被PRO-S级品'!$B$2:$B$10=$B16)*('控温被PRO-S级品'!$E$1:$BE$1=AM$1)*('控温被PRO-S级品'!$E$2:$BE$10)),0)+IFERROR(SUMPRODUCT(('冬被-S级品'!$B$2:$B$10=$B16)*('冬被-S级品'!$E$1:$AW$1=AM$1)*('冬被-S级品'!$E$2:$AW$10)),0)+IFERROR(SUMPRODUCT(('白止-S级品'!$A$2:$A$26=$B16)*('白止-S级品'!$D$1:$AV$1=AM$1)*('白止-S级品'!$D$2:$AV$26)),0)+IFERROR(SUMPRODUCT(('乐容-S级品'!$A$4:$A$32=$B16)*('乐容-S级品'!$L$3:$CA$3=AM$1)*('乐容-S级品'!$L$4:$CA$32)),0)</f>
      </c>
      <c r="AN16" s="280">
        <f>IFERROR(SUMPRODUCT(('控温被PRO-S级品'!$B$2:$B$10=$B16)*('控温被PRO-S级品'!$E$1:$BE$1=AN$1)*('控温被PRO-S级品'!$E$2:$BE$10)),0)+IFERROR(SUMPRODUCT(('冬被-S级品'!$B$2:$B$10=$B16)*('冬被-S级品'!$E$1:$AW$1=AN$1)*('冬被-S级品'!$E$2:$AW$10)),0)+IFERROR(SUMPRODUCT(('白止-S级品'!$A$2:$A$26=$B16)*('白止-S级品'!$D$1:$AV$1=AN$1)*('白止-S级品'!$D$2:$AV$26)),0)+IFERROR(SUMPRODUCT(('乐容-S级品'!$A$4:$A$32=$B16)*('乐容-S级品'!$L$3:$CA$3=AN$1)*('乐容-S级品'!$L$4:$CA$32)),0)</f>
      </c>
      <c r="AO16" s="280">
        <f>IFERROR(SUMPRODUCT(('控温被PRO-S级品'!$B$2:$B$10=$B16)*('控温被PRO-S级品'!$E$1:$BE$1=AO$1)*('控温被PRO-S级品'!$E$2:$BE$10)),0)+IFERROR(SUMPRODUCT(('冬被-S级品'!$B$2:$B$10=$B16)*('冬被-S级品'!$E$1:$AW$1=AO$1)*('冬被-S级品'!$E$2:$AW$10)),0)+IFERROR(SUMPRODUCT(('白止-S级品'!$A$2:$A$26=$B16)*('白止-S级品'!$D$1:$AV$1=AO$1)*('白止-S级品'!$D$2:$AV$26)),0)+IFERROR(SUMPRODUCT(('乐容-S级品'!$A$4:$A$32=$B16)*('乐容-S级品'!$L$3:$CA$3=AO$1)*('乐容-S级品'!$L$4:$CA$32)),0)</f>
      </c>
      <c r="AP16" s="280">
        <f>IFERROR(SUMPRODUCT(('控温被PRO-S级品'!$B$2:$B$10=$B16)*('控温被PRO-S级品'!$E$1:$BE$1=AP$1)*('控温被PRO-S级品'!$E$2:$BE$10)),0)+IFERROR(SUMPRODUCT(('冬被-S级品'!$B$2:$B$10=$B16)*('冬被-S级品'!$E$1:$AW$1=AP$1)*('冬被-S级品'!$E$2:$AW$10)),0)+IFERROR(SUMPRODUCT(('白止-S级品'!$A$2:$A$26=$B16)*('白止-S级品'!$D$1:$AV$1=AP$1)*('白止-S级品'!$D$2:$AV$26)),0)+IFERROR(SUMPRODUCT(('乐容-S级品'!$A$4:$A$32=$B16)*('乐容-S级品'!$L$3:$CA$3=AP$1)*('乐容-S级品'!$L$4:$CA$32)),0)</f>
      </c>
      <c r="AQ16" s="280">
        <f>IFERROR(SUMPRODUCT(('控温被PRO-S级品'!$B$2:$B$10=$B16)*('控温被PRO-S级品'!$E$1:$BE$1=AQ$1)*('控温被PRO-S级品'!$E$2:$BE$10)),0)+IFERROR(SUMPRODUCT(('冬被-S级品'!$B$2:$B$10=$B16)*('冬被-S级品'!$E$1:$AW$1=AQ$1)*('冬被-S级品'!$E$2:$AW$10)),0)+IFERROR(SUMPRODUCT(('白止-S级品'!$A$2:$A$26=$B16)*('白止-S级品'!$D$1:$AV$1=AQ$1)*('白止-S级品'!$D$2:$AV$26)),0)+IFERROR(SUMPRODUCT(('乐容-S级品'!$A$4:$A$32=$B16)*('乐容-S级品'!$L$3:$CA$3=AQ$1)*('乐容-S级品'!$L$4:$CA$32)),0)</f>
      </c>
      <c r="AR16" s="280">
        <f>IFERROR(SUMPRODUCT(('控温被PRO-S级品'!$B$2:$B$10=$B16)*('控温被PRO-S级品'!$E$1:$BE$1=AR$1)*('控温被PRO-S级品'!$E$2:$BE$10)),0)+IFERROR(SUMPRODUCT(('冬被-S级品'!$B$2:$B$10=$B16)*('冬被-S级品'!$E$1:$AW$1=AR$1)*('冬被-S级品'!$E$2:$AW$10)),0)+IFERROR(SUMPRODUCT(('白止-S级品'!$A$2:$A$26=$B16)*('白止-S级品'!$D$1:$AV$1=AR$1)*('白止-S级品'!$D$2:$AV$26)),0)+IFERROR(SUMPRODUCT(('乐容-S级品'!$A$4:$A$32=$B16)*('乐容-S级品'!$L$3:$CA$3=AR$1)*('乐容-S级品'!$L$4:$CA$32)),0)</f>
      </c>
      <c r="AS16" s="280">
        <f>IFERROR(SUMPRODUCT(('控温被PRO-S级品'!$B$2:$B$10=$B16)*('控温被PRO-S级品'!$E$1:$BE$1=AS$1)*('控温被PRO-S级品'!$E$2:$BE$10)),0)+IFERROR(SUMPRODUCT(('冬被-S级品'!$B$2:$B$10=$B16)*('冬被-S级品'!$E$1:$AW$1=AS$1)*('冬被-S级品'!$E$2:$AW$10)),0)+IFERROR(SUMPRODUCT(('白止-S级品'!$A$2:$A$26=$B16)*('白止-S级品'!$D$1:$AV$1=AS$1)*('白止-S级品'!$D$2:$AV$26)),0)+IFERROR(SUMPRODUCT(('乐容-S级品'!$A$4:$A$32=$B16)*('乐容-S级品'!$L$3:$CA$3=AS$1)*('乐容-S级品'!$L$4:$CA$32)),0)</f>
      </c>
      <c r="AT16" s="280">
        <f>IFERROR(SUMPRODUCT(('控温被PRO-S级品'!$B$2:$B$10=$B16)*('控温被PRO-S级品'!$E$1:$BE$1=AT$1)*('控温被PRO-S级品'!$E$2:$BE$10)),0)+IFERROR(SUMPRODUCT(('冬被-S级品'!$B$2:$B$10=$B16)*('冬被-S级品'!$E$1:$AW$1=AT$1)*('冬被-S级品'!$E$2:$AW$10)),0)+IFERROR(SUMPRODUCT(('白止-S级品'!$A$2:$A$26=$B16)*('白止-S级品'!$D$1:$AV$1=AT$1)*('白止-S级品'!$D$2:$AV$26)),0)+IFERROR(SUMPRODUCT(('乐容-S级品'!$A$4:$A$32=$B16)*('乐容-S级品'!$L$3:$CA$3=AT$1)*('乐容-S级品'!$L$4:$CA$32)),0)</f>
      </c>
      <c r="AU16" s="280">
        <f>IFERROR(SUMPRODUCT(('控温被PRO-S级品'!$B$2:$B$10=$B16)*('控温被PRO-S级品'!$E$1:$BE$1=AU$1)*('控温被PRO-S级品'!$E$2:$BE$10)),0)+IFERROR(SUMPRODUCT(('冬被-S级品'!$B$2:$B$10=$B16)*('冬被-S级品'!$E$1:$AW$1=AU$1)*('冬被-S级品'!$E$2:$AW$10)),0)+IFERROR(SUMPRODUCT(('白止-S级品'!$A$2:$A$26=$B16)*('白止-S级品'!$D$1:$AV$1=AU$1)*('白止-S级品'!$D$2:$AV$26)),0)+IFERROR(SUMPRODUCT(('乐容-S级品'!$A$4:$A$32=$B16)*('乐容-S级品'!$L$3:$CA$3=AU$1)*('乐容-S级品'!$L$4:$CA$32)),0)</f>
      </c>
      <c r="AV16" s="280">
        <f>IFERROR(SUMPRODUCT(('控温被PRO-S级品'!$B$2:$B$10=$B16)*('控温被PRO-S级品'!$E$1:$BE$1=AV$1)*('控温被PRO-S级品'!$E$2:$BE$10)),0)+IFERROR(SUMPRODUCT(('冬被-S级品'!$B$2:$B$10=$B16)*('冬被-S级品'!$E$1:$AW$1=AV$1)*('冬被-S级品'!$E$2:$AW$10)),0)+IFERROR(SUMPRODUCT(('白止-S级品'!$A$2:$A$26=$B16)*('白止-S级品'!$D$1:$AV$1=AV$1)*('白止-S级品'!$D$2:$AV$26)),0)+IFERROR(SUMPRODUCT(('乐容-S级品'!$A$4:$A$32=$B16)*('乐容-S级品'!$L$3:$CA$3=AV$1)*('乐容-S级品'!$L$4:$CA$32)),0)</f>
      </c>
      <c r="AW16" s="280">
        <f>IFERROR(SUMPRODUCT(('控温被PRO-S级品'!$B$2:$B$10=$B16)*('控温被PRO-S级品'!$E$1:$BE$1=AW$1)*('控温被PRO-S级品'!$E$2:$BE$10)),0)+IFERROR(SUMPRODUCT(('冬被-S级品'!$B$2:$B$10=$B16)*('冬被-S级品'!$E$1:$AW$1=AW$1)*('冬被-S级品'!$E$2:$AW$10)),0)+IFERROR(SUMPRODUCT(('白止-S级品'!$A$2:$A$26=$B16)*('白止-S级品'!$D$1:$AV$1=AW$1)*('白止-S级品'!$D$2:$AV$26)),0)+IFERROR(SUMPRODUCT(('乐容-S级品'!$A$4:$A$32=$B16)*('乐容-S级品'!$L$3:$CA$3=AW$1)*('乐容-S级品'!$L$4:$CA$32)),0)</f>
      </c>
      <c r="AX16" s="280">
        <f>IFERROR(SUMPRODUCT(('控温被PRO-S级品'!$B$2:$B$10=$B16)*('控温被PRO-S级品'!$E$1:$BE$1=AX$1)*('控温被PRO-S级品'!$E$2:$BE$10)),0)+IFERROR(SUMPRODUCT(('冬被-S级品'!$B$2:$B$10=$B16)*('冬被-S级品'!$E$1:$AW$1=AX$1)*('冬被-S级品'!$E$2:$AW$10)),0)+IFERROR(SUMPRODUCT(('白止-S级品'!$A$2:$A$26=$B16)*('白止-S级品'!$D$1:$AV$1=AX$1)*('白止-S级品'!$D$2:$AV$26)),0)+IFERROR(SUMPRODUCT(('乐容-S级品'!$A$4:$A$32=$B16)*('乐容-S级品'!$L$3:$CA$3=AX$1)*('乐容-S级品'!$L$4:$CA$32)),0)</f>
      </c>
      <c r="AY16" s="280">
        <f>IFERROR(SUMPRODUCT(('控温被PRO-S级品'!$B$2:$B$10=$B16)*('控温被PRO-S级品'!$E$1:$BE$1=AY$1)*('控温被PRO-S级品'!$E$2:$BE$10)),0)+IFERROR(SUMPRODUCT(('冬被-S级品'!$B$2:$B$10=$B16)*('冬被-S级品'!$E$1:$AW$1=AY$1)*('冬被-S级品'!$E$2:$AW$10)),0)+IFERROR(SUMPRODUCT(('白止-S级品'!$A$2:$A$26=$B16)*('白止-S级品'!$D$1:$AV$1=AY$1)*('白止-S级品'!$D$2:$AV$26)),0)+IFERROR(SUMPRODUCT(('乐容-S级品'!$A$4:$A$32=$B16)*('乐容-S级品'!$L$3:$CA$3=AY$1)*('乐容-S级品'!$L$4:$CA$32)),0)</f>
      </c>
      <c r="AZ16" s="280">
        <f>IFERROR(SUMPRODUCT(('控温被PRO-S级品'!$B$2:$B$10=$B16)*('控温被PRO-S级品'!$E$1:$BE$1=AZ$1)*('控温被PRO-S级品'!$E$2:$BE$10)),0)+IFERROR(SUMPRODUCT(('冬被-S级品'!$B$2:$B$10=$B16)*('冬被-S级品'!$E$1:$AW$1=AZ$1)*('冬被-S级品'!$E$2:$AW$10)),0)+IFERROR(SUMPRODUCT(('白止-S级品'!$A$2:$A$26=$B16)*('白止-S级品'!$D$1:$AV$1=AZ$1)*('白止-S级品'!$D$2:$AV$26)),0)+IFERROR(SUMPRODUCT(('乐容-S级品'!$A$4:$A$32=$B16)*('乐容-S级品'!$L$3:$CA$3=AZ$1)*('乐容-S级品'!$L$4:$CA$32)),0)</f>
      </c>
      <c r="BA16" s="280">
        <f>IFERROR(SUMPRODUCT(('控温被PRO-S级品'!$B$2:$B$10=$B16)*('控温被PRO-S级品'!$E$1:$BE$1=BA$1)*('控温被PRO-S级品'!$E$2:$BE$10)),0)+IFERROR(SUMPRODUCT(('冬被-S级品'!$B$2:$B$10=$B16)*('冬被-S级品'!$E$1:$AW$1=BA$1)*('冬被-S级品'!$E$2:$AW$10)),0)+IFERROR(SUMPRODUCT(('白止-S级品'!$A$2:$A$26=$B16)*('白止-S级品'!$D$1:$AV$1=BA$1)*('白止-S级品'!$D$2:$AV$26)),0)+IFERROR(SUMPRODUCT(('乐容-S级品'!$A$4:$A$32=$B16)*('乐容-S级品'!$L$3:$CA$3=BA$1)*('乐容-S级品'!$L$4:$CA$32)),0)</f>
      </c>
      <c r="BB16" s="280">
        <f>IFERROR(SUMPRODUCT(('控温被PRO-S级品'!$B$2:$B$10=$B16)*('控温被PRO-S级品'!$E$1:$BE$1=BB$1)*('控温被PRO-S级品'!$E$2:$BE$10)),0)+IFERROR(SUMPRODUCT(('冬被-S级品'!$B$2:$B$10=$B16)*('冬被-S级品'!$E$1:$AW$1=BB$1)*('冬被-S级品'!$E$2:$AW$10)),0)+IFERROR(SUMPRODUCT(('白止-S级品'!$A$2:$A$26=$B16)*('白止-S级品'!$D$1:$AV$1=BB$1)*('白止-S级品'!$D$2:$AV$26)),0)+IFERROR(SUMPRODUCT(('乐容-S级品'!$A$4:$A$32=$B16)*('乐容-S级品'!$L$3:$CA$3=BB$1)*('乐容-S级品'!$L$4:$CA$32)),0)</f>
      </c>
      <c r="BC16" s="280">
        <f>IFERROR(SUMPRODUCT(('控温被PRO-S级品'!$B$2:$B$10=$B16)*('控温被PRO-S级品'!$E$1:$BE$1=BC$1)*('控温被PRO-S级品'!$E$2:$BE$10)),0)+IFERROR(SUMPRODUCT(('冬被-S级品'!$B$2:$B$10=$B16)*('冬被-S级品'!$E$1:$AW$1=BC$1)*('冬被-S级品'!$E$2:$AW$10)),0)+IFERROR(SUMPRODUCT(('白止-S级品'!$A$2:$A$26=$B16)*('白止-S级品'!$D$1:$AV$1=BC$1)*('白止-S级品'!$D$2:$AV$26)),0)+IFERROR(SUMPRODUCT(('乐容-S级品'!$A$4:$A$32=$B16)*('乐容-S级品'!$L$3:$CA$3=BC$1)*('乐容-S级品'!$L$4:$CA$32)),0)</f>
      </c>
      <c r="BD16" s="280">
        <f>IFERROR(SUMPRODUCT(('控温被PRO-S级品'!$B$2:$B$10=$B16)*('控温被PRO-S级品'!$E$1:$BE$1=BD$1)*('控温被PRO-S级品'!$E$2:$BE$10)),0)+IFERROR(SUMPRODUCT(('冬被-S级品'!$B$2:$B$10=$B16)*('冬被-S级品'!$E$1:$AW$1=BD$1)*('冬被-S级品'!$E$2:$AW$10)),0)+IFERROR(SUMPRODUCT(('白止-S级品'!$A$2:$A$26=$B16)*('白止-S级品'!$D$1:$AV$1=BD$1)*('白止-S级品'!$D$2:$AV$26)),0)+IFERROR(SUMPRODUCT(('乐容-S级品'!$A$4:$A$32=$B16)*('乐容-S级品'!$L$3:$CA$3=BD$1)*('乐容-S级品'!$L$4:$CA$32)),0)</f>
      </c>
      <c r="BE16" s="280">
        <f>IFERROR(SUMPRODUCT(('控温被PRO-S级品'!$B$2:$B$10=$B16)*('控温被PRO-S级品'!$E$1:$BE$1=BE$1)*('控温被PRO-S级品'!$E$2:$BE$10)),0)+IFERROR(SUMPRODUCT(('冬被-S级品'!$B$2:$B$10=$B16)*('冬被-S级品'!$E$1:$AW$1=BE$1)*('冬被-S级品'!$E$2:$AW$10)),0)+IFERROR(SUMPRODUCT(('白止-S级品'!$A$2:$A$26=$B16)*('白止-S级品'!$D$1:$AV$1=BE$1)*('白止-S级品'!$D$2:$AV$26)),0)+IFERROR(SUMPRODUCT(('乐容-S级品'!$A$4:$A$32=$B16)*('乐容-S级品'!$L$3:$CA$3=BE$1)*('乐容-S级品'!$L$4:$CA$32)),0)</f>
      </c>
      <c r="BF16" s="280">
        <f>IFERROR(SUMPRODUCT(('控温被PRO-S级品'!$B$2:$B$10=$B16)*('控温被PRO-S级品'!$E$1:$BE$1=BF$1)*('控温被PRO-S级品'!$E$2:$BE$10)),0)+IFERROR(SUMPRODUCT(('冬被-S级品'!$B$2:$B$10=$B16)*('冬被-S级品'!$E$1:$AW$1=BF$1)*('冬被-S级品'!$E$2:$AW$10)),0)+IFERROR(SUMPRODUCT(('白止-S级品'!$A$2:$A$26=$B16)*('白止-S级品'!$D$1:$AV$1=BF$1)*('白止-S级品'!$D$2:$AV$26)),0)+IFERROR(SUMPRODUCT(('乐容-S级品'!$A$4:$A$32=$B16)*('乐容-S级品'!$L$3:$CA$3=BF$1)*('乐容-S级品'!$L$4:$CA$32)),0)</f>
      </c>
      <c r="BG16" s="280">
        <f>IFERROR(SUMPRODUCT(('控温被PRO-S级品'!$B$2:$B$10=$B16)*('控温被PRO-S级品'!$E$1:$BE$1=BG$1)*('控温被PRO-S级品'!$E$2:$BE$10)),0)+IFERROR(SUMPRODUCT(('冬被-S级品'!$B$2:$B$10=$B16)*('冬被-S级品'!$E$1:$AW$1=BG$1)*('冬被-S级品'!$E$2:$AW$10)),0)+IFERROR(SUMPRODUCT(('白止-S级品'!$A$2:$A$26=$B16)*('白止-S级品'!$D$1:$AV$1=BG$1)*('白止-S级品'!$D$2:$AV$26)),0)+IFERROR(SUMPRODUCT(('乐容-S级品'!$A$4:$A$32=$B16)*('乐容-S级品'!$L$3:$CA$3=BG$1)*('乐容-S级品'!$L$4:$CA$32)),0)</f>
      </c>
      <c r="BH16" s="280">
        <f>IFERROR(SUMPRODUCT(('控温被PRO-S级品'!$B$2:$B$10=$B16)*('控温被PRO-S级品'!$E$1:$BE$1=BH$1)*('控温被PRO-S级品'!$E$2:$BE$10)),0)+IFERROR(SUMPRODUCT(('冬被-S级品'!$B$2:$B$10=$B16)*('冬被-S级品'!$E$1:$AW$1=BH$1)*('冬被-S级品'!$E$2:$AW$10)),0)+IFERROR(SUMPRODUCT(('白止-S级品'!$A$2:$A$26=$B16)*('白止-S级品'!$D$1:$AV$1=BH$1)*('白止-S级品'!$D$2:$AV$26)),0)+IFERROR(SUMPRODUCT(('乐容-S级品'!$A$4:$A$32=$B16)*('乐容-S级品'!$L$3:$CA$3=BH$1)*('乐容-S级品'!$L$4:$CA$32)),0)</f>
      </c>
      <c r="BI16" s="280">
        <f>IFERROR(SUMPRODUCT(('控温被PRO-S级品'!$B$2:$B$10=$B16)*('控温被PRO-S级品'!$E$1:$BE$1=BI$1)*('控温被PRO-S级品'!$E$2:$BE$10)),0)+IFERROR(SUMPRODUCT(('冬被-S级品'!$B$2:$B$10=$B16)*('冬被-S级品'!$E$1:$AW$1=BI$1)*('冬被-S级品'!$E$2:$AW$10)),0)+IFERROR(SUMPRODUCT(('白止-S级品'!$A$2:$A$26=$B16)*('白止-S级品'!$D$1:$AV$1=BI$1)*('白止-S级品'!$D$2:$AV$26)),0)+IFERROR(SUMPRODUCT(('乐容-S级品'!$A$4:$A$32=$B16)*('乐容-S级品'!$L$3:$CA$3=BI$1)*('乐容-S级品'!$L$4:$CA$32)),0)</f>
      </c>
      <c r="BJ16" s="280">
        <f>IFERROR(SUMPRODUCT(('控温被PRO-S级品'!$B$2:$B$10=$B16)*('控温被PRO-S级品'!$E$1:$BE$1=BJ$1)*('控温被PRO-S级品'!$E$2:$BE$10)),0)+IFERROR(SUMPRODUCT(('冬被-S级品'!$B$2:$B$10=$B16)*('冬被-S级品'!$E$1:$AW$1=BJ$1)*('冬被-S级品'!$E$2:$AW$10)),0)+IFERROR(SUMPRODUCT(('白止-S级品'!$A$2:$A$26=$B16)*('白止-S级品'!$D$1:$AV$1=BJ$1)*('白止-S级品'!$D$2:$AV$26)),0)+IFERROR(SUMPRODUCT(('乐容-S级品'!$A$4:$A$32=$B16)*('乐容-S级品'!$L$3:$CA$3=BJ$1)*('乐容-S级品'!$L$4:$CA$32)),0)</f>
      </c>
      <c r="BK16" s="280">
        <f>IFERROR(SUMPRODUCT(('控温被PRO-S级品'!$B$2:$B$10=$B16)*('控温被PRO-S级品'!$E$1:$BE$1=BK$1)*('控温被PRO-S级品'!$E$2:$BE$10)),0)+IFERROR(SUMPRODUCT(('冬被-S级品'!$B$2:$B$10=$B16)*('冬被-S级品'!$E$1:$AW$1=BK$1)*('冬被-S级品'!$E$2:$AW$10)),0)+IFERROR(SUMPRODUCT(('白止-S级品'!$A$2:$A$26=$B16)*('白止-S级品'!$D$1:$AV$1=BK$1)*('白止-S级品'!$D$2:$AV$26)),0)+IFERROR(SUMPRODUCT(('乐容-S级品'!$A$4:$A$32=$B16)*('乐容-S级品'!$L$3:$CA$3=BK$1)*('乐容-S级品'!$L$4:$CA$32)),0)</f>
      </c>
      <c r="BL16" s="280">
        <f>IFERROR(SUMPRODUCT(('控温被PRO-S级品'!$B$2:$B$10=$B16)*('控温被PRO-S级品'!$E$1:$BE$1=BL$1)*('控温被PRO-S级品'!$E$2:$BE$10)),0)+IFERROR(SUMPRODUCT(('冬被-S级品'!$B$2:$B$10=$B16)*('冬被-S级品'!$E$1:$AW$1=BL$1)*('冬被-S级品'!$E$2:$AW$10)),0)+IFERROR(SUMPRODUCT(('白止-S级品'!$A$2:$A$26=$B16)*('白止-S级品'!$D$1:$AV$1=BL$1)*('白止-S级品'!$D$2:$AV$26)),0)+IFERROR(SUMPRODUCT(('乐容-S级品'!$A$4:$A$32=$B16)*('乐容-S级品'!$L$3:$CA$3=BL$1)*('乐容-S级品'!$L$4:$CA$32)),0)</f>
      </c>
      <c r="BM16" s="280">
        <f>IFERROR(SUMPRODUCT(('控温被PRO-S级品'!$B$2:$B$10=$B16)*('控温被PRO-S级品'!$E$1:$BE$1=BM$1)*('控温被PRO-S级品'!$E$2:$BE$10)),0)+IFERROR(SUMPRODUCT(('冬被-S级品'!$B$2:$B$10=$B16)*('冬被-S级品'!$E$1:$AW$1=BM$1)*('冬被-S级品'!$E$2:$AW$10)),0)+IFERROR(SUMPRODUCT(('白止-S级品'!$A$2:$A$26=$B16)*('白止-S级品'!$D$1:$AV$1=BM$1)*('白止-S级品'!$D$2:$AV$26)),0)+IFERROR(SUMPRODUCT(('乐容-S级品'!$A$4:$A$32=$B16)*('乐容-S级品'!$L$3:$CA$3=BM$1)*('乐容-S级品'!$L$4:$CA$32)),0)</f>
      </c>
      <c r="BN16" s="280">
        <f>IFERROR(SUMPRODUCT(('控温被PRO-S级品'!$B$2:$B$10=$B16)*('控温被PRO-S级品'!$E$1:$BE$1=BN$1)*('控温被PRO-S级品'!$E$2:$BE$10)),0)+IFERROR(SUMPRODUCT(('冬被-S级品'!$B$2:$B$10=$B16)*('冬被-S级品'!$E$1:$AW$1=BN$1)*('冬被-S级品'!$E$2:$AW$10)),0)+IFERROR(SUMPRODUCT(('白止-S级品'!$A$2:$A$26=$B16)*('白止-S级品'!$D$1:$AV$1=BN$1)*('白止-S级品'!$D$2:$AV$26)),0)+IFERROR(SUMPRODUCT(('乐容-S级品'!$A$4:$A$32=$B16)*('乐容-S级品'!$L$3:$CA$3=BN$1)*('乐容-S级品'!$L$4:$CA$32)),0)</f>
      </c>
      <c r="BO16" s="280">
        <f>IFERROR(SUMPRODUCT(('控温被PRO-S级品'!$B$2:$B$10=$B16)*('控温被PRO-S级品'!$E$1:$BE$1=BO$1)*('控温被PRO-S级品'!$E$2:$BE$10)),0)+IFERROR(SUMPRODUCT(('冬被-S级品'!$B$2:$B$10=$B16)*('冬被-S级品'!$E$1:$AW$1=BO$1)*('冬被-S级品'!$E$2:$AW$10)),0)+IFERROR(SUMPRODUCT(('白止-S级品'!$A$2:$A$26=$B16)*('白止-S级品'!$D$1:$AV$1=BO$1)*('白止-S级品'!$D$2:$AV$26)),0)+IFERROR(SUMPRODUCT(('乐容-S级品'!$A$4:$A$32=$B16)*('乐容-S级品'!$L$3:$CA$3=BO$1)*('乐容-S级品'!$L$4:$CA$32)),0)</f>
      </c>
      <c r="BP16" s="280">
        <f>IFERROR(SUMPRODUCT(('控温被PRO-S级品'!$B$2:$B$10=$B16)*('控温被PRO-S级品'!$E$1:$BE$1=BP$1)*('控温被PRO-S级品'!$E$2:$BE$10)),0)+IFERROR(SUMPRODUCT(('冬被-S级品'!$B$2:$B$10=$B16)*('冬被-S级品'!$E$1:$AW$1=BP$1)*('冬被-S级品'!$E$2:$AW$10)),0)+IFERROR(SUMPRODUCT(('白止-S级品'!$A$2:$A$26=$B16)*('白止-S级品'!$D$1:$AV$1=BP$1)*('白止-S级品'!$D$2:$AV$26)),0)+IFERROR(SUMPRODUCT(('乐容-S级品'!$A$4:$A$32=$B16)*('乐容-S级品'!$L$3:$CA$3=BP$1)*('乐容-S级品'!$L$4:$CA$32)),0)</f>
      </c>
      <c r="BQ16" s="280">
        <f>IFERROR(SUMPRODUCT(('控温被PRO-S级品'!$B$2:$B$10=$B16)*('控温被PRO-S级品'!$E$1:$BE$1=BQ$1)*('控温被PRO-S级品'!$E$2:$BE$10)),0)+IFERROR(SUMPRODUCT(('冬被-S级品'!$B$2:$B$10=$B16)*('冬被-S级品'!$E$1:$AW$1=BQ$1)*('冬被-S级品'!$E$2:$AW$10)),0)+IFERROR(SUMPRODUCT(('白止-S级品'!$A$2:$A$26=$B16)*('白止-S级品'!$D$1:$AV$1=BQ$1)*('白止-S级品'!$D$2:$AV$26)),0)+IFERROR(SUMPRODUCT(('乐容-S级品'!$A$4:$A$32=$B16)*('乐容-S级品'!$L$3:$CA$3=BQ$1)*('乐容-S级品'!$L$4:$CA$32)),0)</f>
      </c>
      <c r="BR16" s="280">
        <f>IFERROR(SUMPRODUCT(('控温被PRO-S级品'!$B$2:$B$10=$B16)*('控温被PRO-S级品'!$E$1:$BE$1=BR$1)*('控温被PRO-S级品'!$E$2:$BE$10)),0)+IFERROR(SUMPRODUCT(('冬被-S级品'!$B$2:$B$10=$B16)*('冬被-S级品'!$E$1:$AW$1=BR$1)*('冬被-S级品'!$E$2:$AW$10)),0)+IFERROR(SUMPRODUCT(('白止-S级品'!$A$2:$A$26=$B16)*('白止-S级品'!$D$1:$AV$1=BR$1)*('白止-S级品'!$D$2:$AV$26)),0)+IFERROR(SUMPRODUCT(('乐容-S级品'!$A$4:$A$32=$B16)*('乐容-S级品'!$L$3:$CA$3=BR$1)*('乐容-S级品'!$L$4:$CA$32)),0)</f>
      </c>
      <c r="BS16" s="280">
        <f>IFERROR(SUMPRODUCT(('控温被PRO-S级品'!$B$2:$B$10=$B16)*('控温被PRO-S级品'!$E$1:$BE$1=BS$1)*('控温被PRO-S级品'!$E$2:$BE$10)),0)+IFERROR(SUMPRODUCT(('冬被-S级品'!$B$2:$B$10=$B16)*('冬被-S级品'!$E$1:$AW$1=BS$1)*('冬被-S级品'!$E$2:$AW$10)),0)+IFERROR(SUMPRODUCT(('白止-S级品'!$A$2:$A$26=$B16)*('白止-S级品'!$D$1:$AV$1=BS$1)*('白止-S级品'!$D$2:$AV$26)),0)+IFERROR(SUMPRODUCT(('乐容-S级品'!$A$4:$A$32=$B16)*('乐容-S级品'!$L$3:$CA$3=BS$1)*('乐容-S级品'!$L$4:$CA$32)),0)</f>
      </c>
      <c r="BT16" s="280">
        <f>IFERROR(SUMPRODUCT(('控温被PRO-S级品'!$B$2:$B$10=$B16)*('控温被PRO-S级品'!$E$1:$BE$1=BT$1)*('控温被PRO-S级品'!$E$2:$BE$10)),0)+IFERROR(SUMPRODUCT(('冬被-S级品'!$B$2:$B$10=$B16)*('冬被-S级品'!$E$1:$AW$1=BT$1)*('冬被-S级品'!$E$2:$AW$10)),0)+IFERROR(SUMPRODUCT(('白止-S级品'!$A$2:$A$26=$B16)*('白止-S级品'!$D$1:$AV$1=BT$1)*('白止-S级品'!$D$2:$AV$26)),0)+IFERROR(SUMPRODUCT(('乐容-S级品'!$A$4:$A$32=$B16)*('乐容-S级品'!$L$3:$CA$3=BT$1)*('乐容-S级品'!$L$4:$CA$32)),0)</f>
      </c>
      <c r="BU16" s="280">
        <f>IFERROR(SUMPRODUCT(('控温被PRO-S级品'!$B$2:$B$10=$B16)*('控温被PRO-S级品'!$E$1:$BE$1=BU$1)*('控温被PRO-S级品'!$E$2:$BE$10)),0)+IFERROR(SUMPRODUCT(('冬被-S级品'!$B$2:$B$10=$B16)*('冬被-S级品'!$E$1:$AW$1=BU$1)*('冬被-S级品'!$E$2:$AW$10)),0)+IFERROR(SUMPRODUCT(('白止-S级品'!$A$2:$A$26=$B16)*('白止-S级品'!$D$1:$AV$1=BU$1)*('白止-S级品'!$D$2:$AV$26)),0)+IFERROR(SUMPRODUCT(('乐容-S级品'!$A$4:$A$32=$B16)*('乐容-S级品'!$L$3:$CA$3=BU$1)*('乐容-S级品'!$L$4:$CA$32)),0)</f>
      </c>
      <c r="BV16" s="280">
        <f>IFERROR(SUMPRODUCT(('控温被PRO-S级品'!$B$2:$B$10=$B16)*('控温被PRO-S级品'!$E$1:$BE$1=BV$1)*('控温被PRO-S级品'!$E$2:$BE$10)),0)+IFERROR(SUMPRODUCT(('冬被-S级品'!$B$2:$B$10=$B16)*('冬被-S级品'!$E$1:$AW$1=BV$1)*('冬被-S级品'!$E$2:$AW$10)),0)+IFERROR(SUMPRODUCT(('白止-S级品'!$A$2:$A$26=$B16)*('白止-S级品'!$D$1:$AV$1=BV$1)*('白止-S级品'!$D$2:$AV$26)),0)+IFERROR(SUMPRODUCT(('乐容-S级品'!$A$4:$A$32=$B16)*('乐容-S级品'!$L$3:$CA$3=BV$1)*('乐容-S级品'!$L$4:$CA$32)),0)</f>
      </c>
      <c r="BW16" s="280">
        <f>IFERROR(SUMPRODUCT(('控温被PRO-S级品'!$B$2:$B$10=$B16)*('控温被PRO-S级品'!$E$1:$BE$1=BW$1)*('控温被PRO-S级品'!$E$2:$BE$10)),0)+IFERROR(SUMPRODUCT(('冬被-S级品'!$B$2:$B$10=$B16)*('冬被-S级品'!$E$1:$AW$1=BW$1)*('冬被-S级品'!$E$2:$AW$10)),0)+IFERROR(SUMPRODUCT(('白止-S级品'!$A$2:$A$26=$B16)*('白止-S级品'!$D$1:$AV$1=BW$1)*('白止-S级品'!$D$2:$AV$26)),0)+IFERROR(SUMPRODUCT(('乐容-S级品'!$A$4:$A$32=$B16)*('乐容-S级品'!$L$3:$CA$3=BW$1)*('乐容-S级品'!$L$4:$CA$32)),0)</f>
      </c>
      <c r="BX16" s="280">
        <f>IFERROR(SUMPRODUCT(('控温被PRO-S级品'!$B$2:$B$10=$B16)*('控温被PRO-S级品'!$E$1:$BE$1=BX$1)*('控温被PRO-S级品'!$E$2:$BE$10)),0)+IFERROR(SUMPRODUCT(('冬被-S级品'!$B$2:$B$10=$B16)*('冬被-S级品'!$E$1:$AW$1=BX$1)*('冬被-S级品'!$E$2:$AW$10)),0)+IFERROR(SUMPRODUCT(('白止-S级品'!$A$2:$A$26=$B16)*('白止-S级品'!$D$1:$AV$1=BX$1)*('白止-S级品'!$D$2:$AV$26)),0)+IFERROR(SUMPRODUCT(('乐容-S级品'!$A$4:$A$32=$B16)*('乐容-S级品'!$L$3:$CA$3=BX$1)*('乐容-S级品'!$L$4:$CA$32)),0)</f>
      </c>
      <c r="BY16" s="280">
        <f>IFERROR(SUMPRODUCT(('控温被PRO-S级品'!$B$2:$B$10=$B16)*('控温被PRO-S级品'!$E$1:$BE$1=BY$1)*('控温被PRO-S级品'!$E$2:$BE$10)),0)+IFERROR(SUMPRODUCT(('冬被-S级品'!$B$2:$B$10=$B16)*('冬被-S级品'!$E$1:$AW$1=BY$1)*('冬被-S级品'!$E$2:$AW$10)),0)+IFERROR(SUMPRODUCT(('白止-S级品'!$A$2:$A$26=$B16)*('白止-S级品'!$D$1:$AV$1=BY$1)*('白止-S级品'!$D$2:$AV$26)),0)+IFERROR(SUMPRODUCT(('乐容-S级品'!$A$4:$A$32=$B16)*('乐容-S级品'!$L$3:$CA$3=BY$1)*('乐容-S级品'!$L$4:$CA$32)),0)</f>
      </c>
      <c r="BZ16" s="280">
        <f>IFERROR(SUMPRODUCT(('控温被PRO-S级品'!$B$2:$B$10=$B16)*('控温被PRO-S级品'!$E$1:$BE$1=BZ$1)*('控温被PRO-S级品'!$E$2:$BE$10)),0)+IFERROR(SUMPRODUCT(('冬被-S级品'!$B$2:$B$10=$B16)*('冬被-S级品'!$E$1:$AW$1=BZ$1)*('冬被-S级品'!$E$2:$AW$10)),0)+IFERROR(SUMPRODUCT(('白止-S级品'!$A$2:$A$26=$B16)*('白止-S级品'!$D$1:$AV$1=BZ$1)*('白止-S级品'!$D$2:$AV$26)),0)+IFERROR(SUMPRODUCT(('乐容-S级品'!$A$4:$A$32=$B16)*('乐容-S级品'!$L$3:$CA$3=BZ$1)*('乐容-S级品'!$L$4:$CA$32)),0)</f>
      </c>
      <c r="CA16" s="280">
        <f>IFERROR(SUMPRODUCT(('控温被PRO-S级品'!$B$2:$B$10=$B16)*('控温被PRO-S级品'!$E$1:$BE$1=CA$1)*('控温被PRO-S级品'!$E$2:$BE$10)),0)+IFERROR(SUMPRODUCT(('冬被-S级品'!$B$2:$B$10=$B16)*('冬被-S级品'!$E$1:$AW$1=CA$1)*('冬被-S级品'!$E$2:$AW$10)),0)+IFERROR(SUMPRODUCT(('白止-S级品'!$A$2:$A$26=$B16)*('白止-S级品'!$D$1:$AV$1=CA$1)*('白止-S级品'!$D$2:$AV$26)),0)+IFERROR(SUMPRODUCT(('乐容-S级品'!$A$4:$A$32=$B16)*('乐容-S级品'!$L$3:$CA$3=CA$1)*('乐容-S级品'!$L$4:$CA$32)),0)</f>
      </c>
      <c r="CB16" s="280">
        <f>IFERROR(SUMPRODUCT(('控温被PRO-S级品'!$B$2:$B$10=$B16)*('控温被PRO-S级品'!$E$1:$BE$1=CB$1)*('控温被PRO-S级品'!$E$2:$BE$10)),0)+IFERROR(SUMPRODUCT(('冬被-S级品'!$B$2:$B$10=$B16)*('冬被-S级品'!$E$1:$AW$1=CB$1)*('冬被-S级品'!$E$2:$AW$10)),0)+IFERROR(SUMPRODUCT(('白止-S级品'!$A$2:$A$26=$B16)*('白止-S级品'!$D$1:$AV$1=CB$1)*('白止-S级品'!$D$2:$AV$26)),0)+IFERROR(SUMPRODUCT(('乐容-S级品'!$A$4:$A$32=$B16)*('乐容-S级品'!$L$3:$CA$3=CB$1)*('乐容-S级品'!$L$4:$CA$32)),0)</f>
      </c>
      <c r="CC16" s="280">
        <f>IFERROR(SUMPRODUCT(('控温被PRO-S级品'!$B$2:$B$10=$B16)*('控温被PRO-S级品'!$E$1:$BE$1=CC$1)*('控温被PRO-S级品'!$E$2:$BE$10)),0)+IFERROR(SUMPRODUCT(('冬被-S级品'!$B$2:$B$10=$B16)*('冬被-S级品'!$E$1:$AW$1=CC$1)*('冬被-S级品'!$E$2:$AW$10)),0)+IFERROR(SUMPRODUCT(('白止-S级品'!$A$2:$A$26=$B16)*('白止-S级品'!$D$1:$AV$1=CC$1)*('白止-S级品'!$D$2:$AV$26)),0)+IFERROR(SUMPRODUCT(('乐容-S级品'!$A$4:$A$32=$B16)*('乐容-S级品'!$L$3:$CA$3=CC$1)*('乐容-S级品'!$L$4:$CA$32)),0)</f>
      </c>
      <c r="CD16" s="280">
        <f>IFERROR(SUMPRODUCT(('控温被PRO-S级品'!$B$2:$B$10=$B16)*('控温被PRO-S级品'!$E$1:$BE$1=CD$1)*('控温被PRO-S级品'!$E$2:$BE$10)),0)+IFERROR(SUMPRODUCT(('冬被-S级品'!$B$2:$B$10=$B16)*('冬被-S级品'!$E$1:$AW$1=CD$1)*('冬被-S级品'!$E$2:$AW$10)),0)+IFERROR(SUMPRODUCT(('白止-S级品'!$A$2:$A$26=$B16)*('白止-S级品'!$D$1:$AV$1=CD$1)*('白止-S级品'!$D$2:$AV$26)),0)+IFERROR(SUMPRODUCT(('乐容-S级品'!$A$4:$A$32=$B16)*('乐容-S级品'!$L$3:$CA$3=CD$1)*('乐容-S级品'!$L$4:$CA$32)),0)</f>
      </c>
      <c r="CE16" s="280">
        <f>IFERROR(SUMPRODUCT(('控温被PRO-S级品'!$B$2:$B$10=$B16)*('控温被PRO-S级品'!$E$1:$BE$1=CE$1)*('控温被PRO-S级品'!$E$2:$BE$10)),0)+IFERROR(SUMPRODUCT(('冬被-S级品'!$B$2:$B$10=$B16)*('冬被-S级品'!$E$1:$AW$1=CE$1)*('冬被-S级品'!$E$2:$AW$10)),0)+IFERROR(SUMPRODUCT(('白止-S级品'!$A$2:$A$26=$B16)*('白止-S级品'!$D$1:$AV$1=CE$1)*('白止-S级品'!$D$2:$AV$26)),0)+IFERROR(SUMPRODUCT(('乐容-S级品'!$A$4:$A$32=$B16)*('乐容-S级品'!$L$3:$CA$3=CE$1)*('乐容-S级品'!$L$4:$CA$32)),0)</f>
      </c>
      <c r="CF16" s="280">
        <f>IFERROR(SUMPRODUCT(('控温被PRO-S级品'!$B$2:$B$10=$B16)*('控温被PRO-S级品'!$E$1:$BE$1=CF$1)*('控温被PRO-S级品'!$E$2:$BE$10)),0)+IFERROR(SUMPRODUCT(('冬被-S级品'!$B$2:$B$10=$B16)*('冬被-S级品'!$E$1:$AW$1=CF$1)*('冬被-S级品'!$E$2:$AW$10)),0)+IFERROR(SUMPRODUCT(('白止-S级品'!$A$2:$A$26=$B16)*('白止-S级品'!$D$1:$AV$1=CF$1)*('白止-S级品'!$D$2:$AV$26)),0)+IFERROR(SUMPRODUCT(('乐容-S级品'!$A$4:$A$32=$B16)*('乐容-S级品'!$L$3:$CA$3=CF$1)*('乐容-S级品'!$L$4:$CA$32)),0)</f>
      </c>
      <c r="CG16" s="280">
        <f>IFERROR(SUMPRODUCT(('控温被PRO-S级品'!$B$2:$B$10=$B16)*('控温被PRO-S级品'!$E$1:$BE$1=CG$1)*('控温被PRO-S级品'!$E$2:$BE$10)),0)+IFERROR(SUMPRODUCT(('冬被-S级品'!$B$2:$B$10=$B16)*('冬被-S级品'!$E$1:$AW$1=CG$1)*('冬被-S级品'!$E$2:$AW$10)),0)+IFERROR(SUMPRODUCT(('白止-S级品'!$A$2:$A$26=$B16)*('白止-S级品'!$D$1:$AV$1=CG$1)*('白止-S级品'!$D$2:$AV$26)),0)+IFERROR(SUMPRODUCT(('乐容-S级品'!$A$4:$A$32=$B16)*('乐容-S级品'!$L$3:$CA$3=CG$1)*('乐容-S级品'!$L$4:$CA$32)),0)</f>
      </c>
      <c r="CH16" s="280">
        <f>IFERROR(SUMPRODUCT(('控温被PRO-S级品'!$B$2:$B$10=$B16)*('控温被PRO-S级品'!$E$1:$BE$1=CH$1)*('控温被PRO-S级品'!$E$2:$BE$10)),0)+IFERROR(SUMPRODUCT(('冬被-S级品'!$B$2:$B$10=$B16)*('冬被-S级品'!$E$1:$AW$1=CH$1)*('冬被-S级品'!$E$2:$AW$10)),0)+IFERROR(SUMPRODUCT(('白止-S级品'!$A$2:$A$26=$B16)*('白止-S级品'!$D$1:$AV$1=CH$1)*('白止-S级品'!$D$2:$AV$26)),0)+IFERROR(SUMPRODUCT(('乐容-S级品'!$A$4:$A$32=$B16)*('乐容-S级品'!$L$3:$CA$3=CH$1)*('乐容-S级品'!$L$4:$CA$32)),0)</f>
      </c>
      <c r="CI16" s="280">
        <f>IFERROR(SUMPRODUCT(('控温被PRO-S级品'!$B$2:$B$10=$B16)*('控温被PRO-S级品'!$E$1:$BE$1=CI$1)*('控温被PRO-S级品'!$E$2:$BE$10)),0)+IFERROR(SUMPRODUCT(('冬被-S级品'!$B$2:$B$10=$B16)*('冬被-S级品'!$E$1:$AW$1=CI$1)*('冬被-S级品'!$E$2:$AW$10)),0)+IFERROR(SUMPRODUCT(('白止-S级品'!$A$2:$A$26=$B16)*('白止-S级品'!$D$1:$AV$1=CI$1)*('白止-S级品'!$D$2:$AV$26)),0)+IFERROR(SUMPRODUCT(('乐容-S级品'!$A$4:$A$32=$B16)*('乐容-S级品'!$L$3:$CA$3=CI$1)*('乐容-S级品'!$L$4:$CA$32)),0)</f>
      </c>
      <c r="CJ16" s="280">
        <f>IFERROR(SUMPRODUCT(('控温被PRO-S级品'!$B$2:$B$10=$B16)*('控温被PRO-S级品'!$E$1:$BE$1=CJ$1)*('控温被PRO-S级品'!$E$2:$BE$10)),0)+IFERROR(SUMPRODUCT(('冬被-S级品'!$B$2:$B$10=$B16)*('冬被-S级品'!$E$1:$AW$1=CJ$1)*('冬被-S级品'!$E$2:$AW$10)),0)+IFERROR(SUMPRODUCT(('白止-S级品'!$A$2:$A$26=$B16)*('白止-S级品'!$D$1:$AV$1=CJ$1)*('白止-S级品'!$D$2:$AV$26)),0)+IFERROR(SUMPRODUCT(('乐容-S级品'!$A$4:$A$32=$B16)*('乐容-S级品'!$L$3:$CA$3=CJ$1)*('乐容-S级品'!$L$4:$CA$32)),0)</f>
      </c>
      <c r="CK16" s="280">
        <f>IFERROR(SUMPRODUCT(('控温被PRO-S级品'!$B$2:$B$10=$B16)*('控温被PRO-S级品'!$E$1:$BE$1=CK$1)*('控温被PRO-S级品'!$E$2:$BE$10)),0)+IFERROR(SUMPRODUCT(('冬被-S级品'!$B$2:$B$10=$B16)*('冬被-S级品'!$E$1:$AW$1=CK$1)*('冬被-S级品'!$E$2:$AW$10)),0)+IFERROR(SUMPRODUCT(('白止-S级品'!$A$2:$A$26=$B16)*('白止-S级品'!$D$1:$AV$1=CK$1)*('白止-S级品'!$D$2:$AV$26)),0)+IFERROR(SUMPRODUCT(('乐容-S级品'!$A$4:$A$32=$B16)*('乐容-S级品'!$L$3:$CA$3=CK$1)*('乐容-S级品'!$L$4:$CA$32)),0)</f>
      </c>
      <c r="CL16" s="280">
        <f>IFERROR(SUMPRODUCT(('控温被PRO-S级品'!$B$2:$B$10=$B16)*('控温被PRO-S级品'!$E$1:$BE$1=CL$1)*('控温被PRO-S级品'!$E$2:$BE$10)),0)+IFERROR(SUMPRODUCT(('冬被-S级品'!$B$2:$B$10=$B16)*('冬被-S级品'!$E$1:$AW$1=CL$1)*('冬被-S级品'!$E$2:$AW$10)),0)+IFERROR(SUMPRODUCT(('白止-S级品'!$A$2:$A$26=$B16)*('白止-S级品'!$D$1:$AV$1=CL$1)*('白止-S级品'!$D$2:$AV$26)),0)+IFERROR(SUMPRODUCT(('乐容-S级品'!$A$4:$A$32=$B16)*('乐容-S级品'!$L$3:$CA$3=CL$1)*('乐容-S级品'!$L$4:$CA$32)),0)</f>
      </c>
      <c r="CM16" s="280">
        <f>IFERROR(SUMPRODUCT(('控温被PRO-S级品'!$B$2:$B$10=$B16)*('控温被PRO-S级品'!$E$1:$BE$1=CM$1)*('控温被PRO-S级品'!$E$2:$BE$10)),0)+IFERROR(SUMPRODUCT(('冬被-S级品'!$B$2:$B$10=$B16)*('冬被-S级品'!$E$1:$AW$1=CM$1)*('冬被-S级品'!$E$2:$AW$10)),0)+IFERROR(SUMPRODUCT(('白止-S级品'!$A$2:$A$26=$B16)*('白止-S级品'!$D$1:$AV$1=CM$1)*('白止-S级品'!$D$2:$AV$26)),0)+IFERROR(SUMPRODUCT(('乐容-S级品'!$A$4:$A$32=$B16)*('乐容-S级品'!$L$3:$CA$3=CM$1)*('乐容-S级品'!$L$4:$CA$32)),0)</f>
      </c>
      <c r="CN16" s="280">
        <f>IFERROR(SUMPRODUCT(('控温被PRO-S级品'!$B$2:$B$10=$B16)*('控温被PRO-S级品'!$E$1:$BE$1=CN$1)*('控温被PRO-S级品'!$E$2:$BE$10)),0)+IFERROR(SUMPRODUCT(('冬被-S级品'!$B$2:$B$10=$B16)*('冬被-S级品'!$E$1:$AW$1=CN$1)*('冬被-S级品'!$E$2:$AW$10)),0)+IFERROR(SUMPRODUCT(('白止-S级品'!$A$2:$A$26=$B16)*('白止-S级品'!$D$1:$AV$1=CN$1)*('白止-S级品'!$D$2:$AV$26)),0)+IFERROR(SUMPRODUCT(('乐容-S级品'!$A$4:$A$32=$B16)*('乐容-S级品'!$L$3:$CA$3=CN$1)*('乐容-S级品'!$L$4:$CA$32)),0)</f>
      </c>
      <c r="CO16" s="280">
        <f>IFERROR(SUMPRODUCT(('控温被PRO-S级品'!$B$2:$B$10=$B16)*('控温被PRO-S级品'!$E$1:$BE$1=CO$1)*('控温被PRO-S级品'!$E$2:$BE$10)),0)+IFERROR(SUMPRODUCT(('冬被-S级品'!$B$2:$B$10=$B16)*('冬被-S级品'!$E$1:$AW$1=CO$1)*('冬被-S级品'!$E$2:$AW$10)),0)+IFERROR(SUMPRODUCT(('白止-S级品'!$A$2:$A$26=$B16)*('白止-S级品'!$D$1:$AV$1=CO$1)*('白止-S级品'!$D$2:$AV$26)),0)+IFERROR(SUMPRODUCT(('乐容-S级品'!$A$4:$A$32=$B16)*('乐容-S级品'!$L$3:$CA$3=CO$1)*('乐容-S级品'!$L$4:$CA$32)),0)</f>
      </c>
      <c r="CP16" s="280">
        <f>IFERROR(SUMPRODUCT(('控温被PRO-S级品'!$B$2:$B$10=$B16)*('控温被PRO-S级品'!$E$1:$BE$1=CP$1)*('控温被PRO-S级品'!$E$2:$BE$10)),0)+IFERROR(SUMPRODUCT(('冬被-S级品'!$B$2:$B$10=$B16)*('冬被-S级品'!$E$1:$AW$1=CP$1)*('冬被-S级品'!$E$2:$AW$10)),0)+IFERROR(SUMPRODUCT(('白止-S级品'!$A$2:$A$26=$B16)*('白止-S级品'!$D$1:$AV$1=CP$1)*('白止-S级品'!$D$2:$AV$26)),0)+IFERROR(SUMPRODUCT(('乐容-S级品'!$A$4:$A$32=$B16)*('乐容-S级品'!$L$3:$CA$3=CP$1)*('乐容-S级品'!$L$4:$CA$32)),0)</f>
      </c>
      <c r="CQ16" s="280">
        <f>IFERROR(SUMPRODUCT(('控温被PRO-S级品'!$B$2:$B$10=$B16)*('控温被PRO-S级品'!$E$1:$BE$1=CQ$1)*('控温被PRO-S级品'!$E$2:$BE$10)),0)+IFERROR(SUMPRODUCT(('冬被-S级品'!$B$2:$B$10=$B16)*('冬被-S级品'!$E$1:$AW$1=CQ$1)*('冬被-S级品'!$E$2:$AW$10)),0)+IFERROR(SUMPRODUCT(('白止-S级品'!$A$2:$A$26=$B16)*('白止-S级品'!$D$1:$AV$1=CQ$1)*('白止-S级品'!$D$2:$AV$26)),0)+IFERROR(SUMPRODUCT(('乐容-S级品'!$A$4:$A$32=$B16)*('乐容-S级品'!$L$3:$CA$3=CQ$1)*('乐容-S级品'!$L$4:$CA$32)),0)</f>
      </c>
      <c r="CR16" s="280">
        <f>IFERROR(SUMPRODUCT(('控温被PRO-S级品'!$B$2:$B$10=$B16)*('控温被PRO-S级品'!$E$1:$BE$1=CR$1)*('控温被PRO-S级品'!$E$2:$BE$10)),0)+IFERROR(SUMPRODUCT(('冬被-S级品'!$B$2:$B$10=$B16)*('冬被-S级品'!$E$1:$AW$1=CR$1)*('冬被-S级品'!$E$2:$AW$10)),0)+IFERROR(SUMPRODUCT(('白止-S级品'!$A$2:$A$26=$B16)*('白止-S级品'!$D$1:$AV$1=CR$1)*('白止-S级品'!$D$2:$AV$26)),0)+IFERROR(SUMPRODUCT(('乐容-S级品'!$A$4:$A$32=$B16)*('乐容-S级品'!$L$3:$CA$3=CR$1)*('乐容-S级品'!$L$4:$CA$32)),0)</f>
      </c>
      <c r="CS16" s="280">
        <f>IFERROR(SUMPRODUCT(('控温被PRO-S级品'!$B$2:$B$10=$B16)*('控温被PRO-S级品'!$E$1:$BE$1=CS$1)*('控温被PRO-S级品'!$E$2:$BE$10)),0)+IFERROR(SUMPRODUCT(('冬被-S级品'!$B$2:$B$10=$B16)*('冬被-S级品'!$E$1:$AW$1=CS$1)*('冬被-S级品'!$E$2:$AW$10)),0)+IFERROR(SUMPRODUCT(('白止-S级品'!$A$2:$A$26=$B16)*('白止-S级品'!$D$1:$AV$1=CS$1)*('白止-S级品'!$D$2:$AV$26)),0)+IFERROR(SUMPRODUCT(('乐容-S级品'!$A$4:$A$32=$B16)*('乐容-S级品'!$L$3:$CA$3=CS$1)*('乐容-S级品'!$L$4:$CA$32)),0)</f>
      </c>
      <c r="CT16" s="280">
        <f>IFERROR(SUMPRODUCT(('控温被PRO-S级品'!$B$2:$B$10=$B16)*('控温被PRO-S级品'!$E$1:$BE$1=CT$1)*('控温被PRO-S级品'!$E$2:$BE$10)),0)+IFERROR(SUMPRODUCT(('冬被-S级品'!$B$2:$B$10=$B16)*('冬被-S级品'!$E$1:$AW$1=CT$1)*('冬被-S级品'!$E$2:$AW$10)),0)+IFERROR(SUMPRODUCT(('白止-S级品'!$A$2:$A$26=$B16)*('白止-S级品'!$D$1:$AV$1=CT$1)*('白止-S级品'!$D$2:$AV$26)),0)+IFERROR(SUMPRODUCT(('乐容-S级品'!$A$4:$A$32=$B16)*('乐容-S级品'!$L$3:$CA$3=CT$1)*('乐容-S级品'!$L$4:$CA$32)),0)</f>
      </c>
      <c r="CU16" s="280">
        <f>IFERROR(SUMPRODUCT(('控温被PRO-S级品'!$B$2:$B$10=$B16)*('控温被PRO-S级品'!$E$1:$BE$1=CU$1)*('控温被PRO-S级品'!$E$2:$BE$10)),0)+IFERROR(SUMPRODUCT(('冬被-S级品'!$B$2:$B$10=$B16)*('冬被-S级品'!$E$1:$AW$1=CU$1)*('冬被-S级品'!$E$2:$AW$10)),0)+IFERROR(SUMPRODUCT(('白止-S级品'!$A$2:$A$26=$B16)*('白止-S级品'!$D$1:$AV$1=CU$1)*('白止-S级品'!$D$2:$AV$26)),0)+IFERROR(SUMPRODUCT(('乐容-S级品'!$A$4:$A$32=$B16)*('乐容-S级品'!$L$3:$CA$3=CU$1)*('乐容-S级品'!$L$4:$CA$32)),0)</f>
      </c>
      <c r="CV16" s="280">
        <f>IFERROR(SUMPRODUCT(('控温被PRO-S级品'!$B$2:$B$10=$B16)*('控温被PRO-S级品'!$E$1:$BE$1=CV$1)*('控温被PRO-S级品'!$E$2:$BE$10)),0)+IFERROR(SUMPRODUCT(('冬被-S级品'!$B$2:$B$10=$B16)*('冬被-S级品'!$E$1:$AW$1=CV$1)*('冬被-S级品'!$E$2:$AW$10)),0)+IFERROR(SUMPRODUCT(('白止-S级品'!$A$2:$A$26=$B16)*('白止-S级品'!$D$1:$AV$1=CV$1)*('白止-S级品'!$D$2:$AV$26)),0)+IFERROR(SUMPRODUCT(('乐容-S级品'!$A$4:$A$32=$B16)*('乐容-S级品'!$L$3:$CA$3=CV$1)*('乐容-S级品'!$L$4:$CA$32)),0)</f>
      </c>
      <c r="CW16" s="280">
        <f>IFERROR(SUMPRODUCT(('控温被PRO-S级品'!$B$2:$B$10=$B16)*('控温被PRO-S级品'!$E$1:$BE$1=CW$1)*('控温被PRO-S级品'!$E$2:$BE$10)),0)+IFERROR(SUMPRODUCT(('冬被-S级品'!$B$2:$B$10=$B16)*('冬被-S级品'!$E$1:$AW$1=CW$1)*('冬被-S级品'!$E$2:$AW$10)),0)+IFERROR(SUMPRODUCT(('白止-S级品'!$A$2:$A$26=$B16)*('白止-S级品'!$D$1:$AV$1=CW$1)*('白止-S级品'!$D$2:$AV$26)),0)+IFERROR(SUMPRODUCT(('乐容-S级品'!$A$4:$A$32=$B16)*('乐容-S级品'!$L$3:$CA$3=CW$1)*('乐容-S级品'!$L$4:$CA$32)),0)</f>
      </c>
      <c r="CX16" s="280">
        <f>IFERROR(SUMPRODUCT(('控温被PRO-S级品'!$B$2:$B$10=$B16)*('控温被PRO-S级品'!$E$1:$BE$1=CX$1)*('控温被PRO-S级品'!$E$2:$BE$10)),0)+IFERROR(SUMPRODUCT(('冬被-S级品'!$B$2:$B$10=$B16)*('冬被-S级品'!$E$1:$AW$1=CX$1)*('冬被-S级品'!$E$2:$AW$10)),0)+IFERROR(SUMPRODUCT(('白止-S级品'!$A$2:$A$26=$B16)*('白止-S级品'!$D$1:$AV$1=CX$1)*('白止-S级品'!$D$2:$AV$26)),0)+IFERROR(SUMPRODUCT(('乐容-S级品'!$A$4:$A$32=$B16)*('乐容-S级品'!$L$3:$CA$3=CX$1)*('乐容-S级品'!$L$4:$CA$32)),0)</f>
      </c>
      <c r="CY16" s="280">
        <f>IFERROR(SUMPRODUCT(('控温被PRO-S级品'!$B$2:$B$10=$B16)*('控温被PRO-S级品'!$E$1:$BE$1=CY$1)*('控温被PRO-S级品'!$E$2:$BE$10)),0)+IFERROR(SUMPRODUCT(('冬被-S级品'!$B$2:$B$10=$B16)*('冬被-S级品'!$E$1:$AW$1=CY$1)*('冬被-S级品'!$E$2:$AW$10)),0)+IFERROR(SUMPRODUCT(('白止-S级品'!$A$2:$A$26=$B16)*('白止-S级品'!$D$1:$AV$1=CY$1)*('白止-S级品'!$D$2:$AV$26)),0)+IFERROR(SUMPRODUCT(('乐容-S级品'!$A$4:$A$32=$B16)*('乐容-S级品'!$L$3:$CA$3=CY$1)*('乐容-S级品'!$L$4:$CA$32)),0)</f>
      </c>
      <c r="CZ16" s="280">
        <f>IFERROR(SUMPRODUCT(('控温被PRO-S级品'!$B$2:$B$10=$B16)*('控温被PRO-S级品'!$E$1:$BE$1=CZ$1)*('控温被PRO-S级品'!$E$2:$BE$10)),0)+IFERROR(SUMPRODUCT(('冬被-S级品'!$B$2:$B$10=$B16)*('冬被-S级品'!$E$1:$AW$1=CZ$1)*('冬被-S级品'!$E$2:$AW$10)),0)+IFERROR(SUMPRODUCT(('白止-S级品'!$A$2:$A$26=$B16)*('白止-S级品'!$D$1:$AV$1=CZ$1)*('白止-S级品'!$D$2:$AV$26)),0)+IFERROR(SUMPRODUCT(('乐容-S级品'!$A$4:$A$32=$B16)*('乐容-S级品'!$L$3:$CA$3=CZ$1)*('乐容-S级品'!$L$4:$CA$32)),0)</f>
      </c>
      <c r="DA16" s="280">
        <f>IFERROR(SUMPRODUCT(('控温被PRO-S级品'!$B$2:$B$10=$B16)*('控温被PRO-S级品'!$E$1:$BE$1=DA$1)*('控温被PRO-S级品'!$E$2:$BE$10)),0)+IFERROR(SUMPRODUCT(('冬被-S级品'!$B$2:$B$10=$B16)*('冬被-S级品'!$E$1:$AW$1=DA$1)*('冬被-S级品'!$E$2:$AW$10)),0)+IFERROR(SUMPRODUCT(('白止-S级品'!$A$2:$A$26=$B16)*('白止-S级品'!$D$1:$AV$1=DA$1)*('白止-S级品'!$D$2:$AV$26)),0)+IFERROR(SUMPRODUCT(('乐容-S级品'!$A$4:$A$32=$B16)*('乐容-S级品'!$L$3:$CA$3=DA$1)*('乐容-S级品'!$L$4:$CA$32)),0)</f>
      </c>
      <c r="DB16" s="280">
        <f>IFERROR(SUMPRODUCT(('控温被PRO-S级品'!$B$2:$B$10=$B16)*('控温被PRO-S级品'!$E$1:$BE$1=DB$1)*('控温被PRO-S级品'!$E$2:$BE$10)),0)+IFERROR(SUMPRODUCT(('冬被-S级品'!$B$2:$B$10=$B16)*('冬被-S级品'!$E$1:$AW$1=DB$1)*('冬被-S级品'!$E$2:$AW$10)),0)+IFERROR(SUMPRODUCT(('白止-S级品'!$A$2:$A$26=$B16)*('白止-S级品'!$D$1:$AV$1=DB$1)*('白止-S级品'!$D$2:$AV$26)),0)+IFERROR(SUMPRODUCT(('乐容-S级品'!$A$4:$A$32=$B16)*('乐容-S级品'!$L$3:$CA$3=DB$1)*('乐容-S级品'!$L$4:$CA$32)),0)</f>
      </c>
      <c r="DC16" s="280">
        <f>IFERROR(SUMPRODUCT(('控温被PRO-S级品'!$B$2:$B$10=$B16)*('控温被PRO-S级品'!$E$1:$BE$1=DC$1)*('控温被PRO-S级品'!$E$2:$BE$10)),0)+IFERROR(SUMPRODUCT(('冬被-S级品'!$B$2:$B$10=$B16)*('冬被-S级品'!$E$1:$AW$1=DC$1)*('冬被-S级品'!$E$2:$AW$10)),0)+IFERROR(SUMPRODUCT(('白止-S级品'!$A$2:$A$26=$B16)*('白止-S级品'!$D$1:$AV$1=DC$1)*('白止-S级品'!$D$2:$AV$26)),0)+IFERROR(SUMPRODUCT(('乐容-S级品'!$A$4:$A$32=$B16)*('乐容-S级品'!$L$3:$CA$3=DC$1)*('乐容-S级品'!$L$4:$CA$32)),0)</f>
      </c>
      <c r="DD16" s="280">
        <f>IFERROR(SUMPRODUCT(('控温被PRO-S级品'!$B$2:$B$10=$B16)*('控温被PRO-S级品'!$E$1:$BE$1=DD$1)*('控温被PRO-S级品'!$E$2:$BE$10)),0)+IFERROR(SUMPRODUCT(('冬被-S级品'!$B$2:$B$10=$B16)*('冬被-S级品'!$E$1:$AW$1=DD$1)*('冬被-S级品'!$E$2:$AW$10)),0)+IFERROR(SUMPRODUCT(('白止-S级品'!$A$2:$A$26=$B16)*('白止-S级品'!$D$1:$AV$1=DD$1)*('白止-S级品'!$D$2:$AV$26)),0)+IFERROR(SUMPRODUCT(('乐容-S级品'!$A$4:$A$32=$B16)*('乐容-S级品'!$L$3:$CA$3=DD$1)*('乐容-S级品'!$L$4:$CA$32)),0)</f>
      </c>
      <c r="DE16" s="280">
        <f>IFERROR(SUMPRODUCT(('控温被PRO-S级品'!$B$2:$B$10=$B16)*('控温被PRO-S级品'!$E$1:$BE$1=DE$1)*('控温被PRO-S级品'!$E$2:$BE$10)),0)+IFERROR(SUMPRODUCT(('冬被-S级品'!$B$2:$B$10=$B16)*('冬被-S级品'!$E$1:$AW$1=DE$1)*('冬被-S级品'!$E$2:$AW$10)),0)+IFERROR(SUMPRODUCT(('白止-S级品'!$A$2:$A$26=$B16)*('白止-S级品'!$D$1:$AV$1=DE$1)*('白止-S级品'!$D$2:$AV$26)),0)+IFERROR(SUMPRODUCT(('乐容-S级品'!$A$4:$A$32=$B16)*('乐容-S级品'!$L$3:$CA$3=DE$1)*('乐容-S级品'!$L$4:$CA$32)),0)</f>
      </c>
      <c r="DF16" s="280">
        <f>IFERROR(SUMPRODUCT(('控温被PRO-S级品'!$B$2:$B$10=$B16)*('控温被PRO-S级品'!$E$1:$BE$1=DF$1)*('控温被PRO-S级品'!$E$2:$BE$10)),0)+IFERROR(SUMPRODUCT(('冬被-S级品'!$B$2:$B$10=$B16)*('冬被-S级品'!$E$1:$AW$1=DF$1)*('冬被-S级品'!$E$2:$AW$10)),0)+IFERROR(SUMPRODUCT(('白止-S级品'!$A$2:$A$26=$B16)*('白止-S级品'!$D$1:$AV$1=DF$1)*('白止-S级品'!$D$2:$AV$26)),0)+IFERROR(SUMPRODUCT(('乐容-S级品'!$A$4:$A$32=$B16)*('乐容-S级品'!$L$3:$CA$3=DF$1)*('乐容-S级品'!$L$4:$CA$32)),0)</f>
      </c>
      <c r="DG16" s="280">
        <f>IFERROR(SUMPRODUCT(('控温被PRO-S级品'!$B$2:$B$10=$B16)*('控温被PRO-S级品'!$E$1:$BE$1=DG$1)*('控温被PRO-S级品'!$E$2:$BE$10)),0)+IFERROR(SUMPRODUCT(('冬被-S级品'!$B$2:$B$10=$B16)*('冬被-S级品'!$E$1:$AW$1=DG$1)*('冬被-S级品'!$E$2:$AW$10)),0)+IFERROR(SUMPRODUCT(('白止-S级品'!$A$2:$A$26=$B16)*('白止-S级品'!$D$1:$AV$1=DG$1)*('白止-S级品'!$D$2:$AV$26)),0)+IFERROR(SUMPRODUCT(('乐容-S级品'!$A$4:$A$32=$B16)*('乐容-S级品'!$L$3:$CA$3=DG$1)*('乐容-S级品'!$L$4:$CA$32)),0)</f>
      </c>
      <c r="DH16" s="280">
        <f>IFERROR(SUMPRODUCT(('控温被PRO-S级品'!$B$2:$B$10=$B16)*('控温被PRO-S级品'!$E$1:$BE$1=DH$1)*('控温被PRO-S级品'!$E$2:$BE$10)),0)+IFERROR(SUMPRODUCT(('冬被-S级品'!$B$2:$B$10=$B16)*('冬被-S级品'!$E$1:$AW$1=DH$1)*('冬被-S级品'!$E$2:$AW$10)),0)+IFERROR(SUMPRODUCT(('白止-S级品'!$A$2:$A$26=$B16)*('白止-S级品'!$D$1:$AV$1=DH$1)*('白止-S级品'!$D$2:$AV$26)),0)+IFERROR(SUMPRODUCT(('乐容-S级品'!$A$4:$A$32=$B16)*('乐容-S级品'!$L$3:$CA$3=DH$1)*('乐容-S级品'!$L$4:$CA$32)),0)</f>
      </c>
      <c r="DI16" s="280">
        <f>IFERROR(SUMPRODUCT(('控温被PRO-S级品'!$B$2:$B$10=$B16)*('控温被PRO-S级品'!$E$1:$BE$1=DI$1)*('控温被PRO-S级品'!$E$2:$BE$10)),0)+IFERROR(SUMPRODUCT(('冬被-S级品'!$B$2:$B$10=$B16)*('冬被-S级品'!$E$1:$AW$1=DI$1)*('冬被-S级品'!$E$2:$AW$10)),0)+IFERROR(SUMPRODUCT(('白止-S级品'!$A$2:$A$26=$B16)*('白止-S级品'!$D$1:$AV$1=DI$1)*('白止-S级品'!$D$2:$AV$26)),0)+IFERROR(SUMPRODUCT(('乐容-S级品'!$A$4:$A$32=$B16)*('乐容-S级品'!$L$3:$CA$3=DI$1)*('乐容-S级品'!$L$4:$CA$32)),0)</f>
      </c>
      <c r="DJ16" s="280">
        <f>IFERROR(SUMPRODUCT(('控温被PRO-S级品'!$B$2:$B$10=$B16)*('控温被PRO-S级品'!$E$1:$BE$1=DJ$1)*('控温被PRO-S级品'!$E$2:$BE$10)),0)+IFERROR(SUMPRODUCT(('冬被-S级品'!$B$2:$B$10=$B16)*('冬被-S级品'!$E$1:$AW$1=DJ$1)*('冬被-S级品'!$E$2:$AW$10)),0)+IFERROR(SUMPRODUCT(('白止-S级品'!$A$2:$A$26=$B16)*('白止-S级品'!$D$1:$AV$1=DJ$1)*('白止-S级品'!$D$2:$AV$26)),0)+IFERROR(SUMPRODUCT(('乐容-S级品'!$A$4:$A$32=$B16)*('乐容-S级品'!$L$3:$CA$3=DJ$1)*('乐容-S级品'!$L$4:$CA$32)),0)</f>
      </c>
      <c r="DK16" s="280"/>
      <c r="DL16" s="280"/>
      <c r="DM16" s="280"/>
      <c r="DN16" s="280"/>
      <c r="DO16" s="280"/>
      <c r="DP16" s="280"/>
      <c r="DQ16" s="280"/>
      <c r="DR16" s="280"/>
      <c r="DS16" s="280"/>
      <c r="DT16" s="280"/>
      <c r="DU16" s="280"/>
      <c r="DV16" s="280"/>
      <c r="DW16" s="280">
        <f>VLOOKUP(B16,'系统编码规格'!A:C,3,FALSE)</f>
      </c>
      <c r="DX16" s="280"/>
      <c r="DY16" s="280"/>
      <c r="DZ16" s="280"/>
      <c r="EA16" s="280"/>
      <c r="EB16" s="280"/>
      <c r="EC16" s="280"/>
      <c r="ED16" s="280"/>
      <c r="EE16" s="280"/>
      <c r="EF16" s="280"/>
      <c r="EG16" s="280"/>
      <c r="EH16" s="280"/>
      <c r="EI16" s="280"/>
      <c r="EJ16" s="280"/>
      <c r="EK16" s="280"/>
      <c r="EL16" s="280"/>
      <c r="EM16" s="280"/>
      <c r="EN16" s="280"/>
      <c r="EO16" s="280"/>
      <c r="EP16" s="280"/>
      <c r="EQ16" s="280"/>
      <c r="ER16" s="280"/>
      <c r="ES16" s="280"/>
      <c r="ET16" s="280"/>
      <c r="EU16" s="280"/>
      <c r="EV16" s="280"/>
      <c r="EW16" s="280"/>
      <c r="EX16" s="280"/>
      <c r="EY16" s="280"/>
      <c r="EZ16" s="280"/>
      <c r="FA16" s="280"/>
      <c r="FB16" s="280"/>
      <c r="FC16" s="280"/>
      <c r="FD16" s="280"/>
      <c r="FE16" s="280"/>
      <c r="FF16" s="280"/>
      <c r="FG16" s="280"/>
      <c r="FH16" s="280"/>
      <c r="FI16" s="280"/>
      <c r="FJ16" s="280"/>
      <c r="FK16" s="280"/>
      <c r="FL16" s="280"/>
      <c r="FM16" s="280"/>
      <c r="FN16" s="280"/>
      <c r="FO16" s="280"/>
      <c r="FP16" s="280"/>
      <c r="FQ16" s="280"/>
      <c r="FR16" s="280"/>
      <c r="FS16" s="280"/>
      <c r="FT16" s="280"/>
      <c r="FU16" s="280"/>
      <c r="FV16" s="280"/>
      <c r="FW16" s="280"/>
      <c r="FX16" s="280"/>
      <c r="FY16" s="280"/>
      <c r="FZ16" s="280"/>
      <c r="GA16" s="280"/>
      <c r="GB16" s="280"/>
      <c r="GC16" s="280"/>
      <c r="GD16" s="280"/>
      <c r="GE16" s="280"/>
      <c r="GF16" s="280"/>
      <c r="GG16" s="280"/>
      <c r="GH16" s="280"/>
      <c r="GI16" s="280"/>
      <c r="GJ16" s="280"/>
      <c r="GK16" s="280"/>
      <c r="GL16" s="280"/>
      <c r="GM16" s="280"/>
      <c r="GN16" s="280"/>
      <c r="GO16" s="280"/>
      <c r="GP16" s="280"/>
      <c r="GQ16" s="280"/>
      <c r="GR16" s="280"/>
      <c r="GS16" s="280"/>
      <c r="GT16" s="280"/>
      <c r="GU16" s="280"/>
      <c r="GV16" s="280"/>
    </row>
    <row r="17">
      <c r="A17" s="309" t="str">
        <v>白止</v>
      </c>
      <c r="B17" s="310" t="str">
        <v>128000269012157</v>
      </c>
      <c r="C17" s="309" t="str">
        <v>亚朵星球 可水洗系列护颈记忆绵儿童枕</v>
      </c>
      <c r="D17" s="309" t="str">
        <v>48*30*6cm-水洗蓝</v>
      </c>
      <c r="E17">
        <f>SUM(F17:GX17)</f>
      </c>
      <c r="F17" s="280">
        <f>IFERROR(SUMPRODUCT(('控温被PRO-S级品'!$B$2:$B$10=$B17)*('控温被PRO-S级品'!$E$1:$BE$1=F$1)*('控温被PRO-S级品'!$E$2:$BE$10)),0)+IFERROR(SUMPRODUCT(('冬被-S级品'!$B$2:$B$10=$B17)*('冬被-S级品'!$E$1:$AW$1=F$1)*('冬被-S级品'!$E$2:$AW$10)),0)+IFERROR(SUMPRODUCT(('白止-S级品'!$A$2:$A$26=$B17)*('白止-S级品'!$D$1:$AV$1=F$1)*('白止-S级品'!$D$2:$AV$26)),0)+IFERROR(SUMPRODUCT(('乐容-S级品'!$A$4:$A$32=$B17)*('乐容-S级品'!$L$3:$CA$3=F$1)*('乐容-S级品'!$L$4:$CA$32)),0)</f>
      </c>
      <c r="G17" s="280">
        <f>IFERROR(SUMPRODUCT(('控温被PRO-S级品'!$B$2:$B$10=$B17)*('控温被PRO-S级品'!$E$1:$BE$1=G$1)*('控温被PRO-S级品'!$E$2:$BE$10)),0)+IFERROR(SUMPRODUCT(('冬被-S级品'!$B$2:$B$10=$B17)*('冬被-S级品'!$E$1:$AW$1=G$1)*('冬被-S级品'!$E$2:$AW$10)),0)+IFERROR(SUMPRODUCT(('白止-S级品'!$A$2:$A$26=$B17)*('白止-S级品'!$D$1:$AV$1=G$1)*('白止-S级品'!$D$2:$AV$26)),0)+IFERROR(SUMPRODUCT(('乐容-S级品'!$A$4:$A$32=$B17)*('乐容-S级品'!$L$3:$CA$3=G$1)*('乐容-S级品'!$L$4:$CA$32)),0)</f>
      </c>
      <c r="H17" s="280">
        <f>IFERROR(SUMPRODUCT(('控温被PRO-S级品'!$B$2:$B$10=$B17)*('控温被PRO-S级品'!$E$1:$BE$1=H$1)*('控温被PRO-S级品'!$E$2:$BE$10)),0)+IFERROR(SUMPRODUCT(('冬被-S级品'!$B$2:$B$10=$B17)*('冬被-S级品'!$E$1:$AW$1=H$1)*('冬被-S级品'!$E$2:$AW$10)),0)+IFERROR(SUMPRODUCT(('白止-S级品'!$A$2:$A$26=$B17)*('白止-S级品'!$D$1:$AV$1=H$1)*('白止-S级品'!$D$2:$AV$26)),0)+IFERROR(SUMPRODUCT(('乐容-S级品'!$A$4:$A$32=$B17)*('乐容-S级品'!$L$3:$CA$3=H$1)*('乐容-S级品'!$L$4:$CA$32)),0)</f>
      </c>
      <c r="I17" s="280">
        <f>IFERROR(SUMPRODUCT(('控温被PRO-S级品'!$B$2:$B$10=$B17)*('控温被PRO-S级品'!$E$1:$BE$1=I$1)*('控温被PRO-S级品'!$E$2:$BE$10)),0)+IFERROR(SUMPRODUCT(('冬被-S级品'!$B$2:$B$10=$B17)*('冬被-S级品'!$E$1:$AW$1=I$1)*('冬被-S级品'!$E$2:$AW$10)),0)+IFERROR(SUMPRODUCT(('白止-S级品'!$A$2:$A$26=$B17)*('白止-S级品'!$D$1:$AV$1=I$1)*('白止-S级品'!$D$2:$AV$26)),0)+IFERROR(SUMPRODUCT(('乐容-S级品'!$A$4:$A$32=$B17)*('乐容-S级品'!$L$3:$CA$3=I$1)*('乐容-S级品'!$L$4:$CA$32)),0)</f>
      </c>
      <c r="J17" s="280">
        <f>IFERROR(SUMPRODUCT(('控温被PRO-S级品'!$B$2:$B$10=$B17)*('控温被PRO-S级品'!$E$1:$BE$1=J$1)*('控温被PRO-S级品'!$E$2:$BE$10)),0)+IFERROR(SUMPRODUCT(('冬被-S级品'!$B$2:$B$10=$B17)*('冬被-S级品'!$E$1:$AW$1=J$1)*('冬被-S级品'!$E$2:$AW$10)),0)+IFERROR(SUMPRODUCT(('白止-S级品'!$A$2:$A$26=$B17)*('白止-S级品'!$D$1:$AV$1=J$1)*('白止-S级品'!$D$2:$AV$26)),0)+IFERROR(SUMPRODUCT(('乐容-S级品'!$A$4:$A$32=$B17)*('乐容-S级品'!$L$3:$CA$3=J$1)*('乐容-S级品'!$L$4:$CA$32)),0)</f>
      </c>
      <c r="K17" s="280">
        <f>IFERROR(SUMPRODUCT(('控温被PRO-S级品'!$B$2:$B$10=$B17)*('控温被PRO-S级品'!$E$1:$BE$1=K$1)*('控温被PRO-S级品'!$E$2:$BE$10)),0)+IFERROR(SUMPRODUCT(('冬被-S级品'!$B$2:$B$10=$B17)*('冬被-S级品'!$E$1:$AW$1=K$1)*('冬被-S级品'!$E$2:$AW$10)),0)+IFERROR(SUMPRODUCT(('白止-S级品'!$A$2:$A$26=$B17)*('白止-S级品'!$D$1:$AV$1=K$1)*('白止-S级品'!$D$2:$AV$26)),0)+IFERROR(SUMPRODUCT(('乐容-S级品'!$A$4:$A$32=$B17)*('乐容-S级品'!$L$3:$CA$3=K$1)*('乐容-S级品'!$L$4:$CA$32)),0)</f>
      </c>
      <c r="L17" s="280">
        <f>IFERROR(SUMPRODUCT(('控温被PRO-S级品'!$B$2:$B$10=$B17)*('控温被PRO-S级品'!$E$1:$BE$1=L$1)*('控温被PRO-S级品'!$E$2:$BE$10)),0)+IFERROR(SUMPRODUCT(('冬被-S级品'!$B$2:$B$10=$B17)*('冬被-S级品'!$E$1:$AW$1=L$1)*('冬被-S级品'!$E$2:$AW$10)),0)+IFERROR(SUMPRODUCT(('白止-S级品'!$A$2:$A$26=$B17)*('白止-S级品'!$D$1:$AV$1=L$1)*('白止-S级品'!$D$2:$AV$26)),0)+IFERROR(SUMPRODUCT(('乐容-S级品'!$A$4:$A$32=$B17)*('乐容-S级品'!$L$3:$CA$3=L$1)*('乐容-S级品'!$L$4:$CA$32)),0)</f>
      </c>
      <c r="M17" s="280">
        <f>IFERROR(SUMPRODUCT(('控温被PRO-S级品'!$B$2:$B$10=$B17)*('控温被PRO-S级品'!$E$1:$BE$1=M$1)*('控温被PRO-S级品'!$E$2:$BE$10)),0)+IFERROR(SUMPRODUCT(('冬被-S级品'!$B$2:$B$10=$B17)*('冬被-S级品'!$E$1:$AW$1=M$1)*('冬被-S级品'!$E$2:$AW$10)),0)+IFERROR(SUMPRODUCT(('白止-S级品'!$A$2:$A$26=$B17)*('白止-S级品'!$D$1:$AV$1=M$1)*('白止-S级品'!$D$2:$AV$26)),0)+IFERROR(SUMPRODUCT(('乐容-S级品'!$A$4:$A$32=$B17)*('乐容-S级品'!$L$3:$CA$3=M$1)*('乐容-S级品'!$L$4:$CA$32)),0)</f>
      </c>
      <c r="N17" s="280">
        <f>IFERROR(SUMPRODUCT(('控温被PRO-S级品'!$B$2:$B$10=$B17)*('控温被PRO-S级品'!$E$1:$BE$1=N$1)*('控温被PRO-S级品'!$E$2:$BE$10)),0)+IFERROR(SUMPRODUCT(('冬被-S级品'!$B$2:$B$10=$B17)*('冬被-S级品'!$E$1:$AW$1=N$1)*('冬被-S级品'!$E$2:$AW$10)),0)+IFERROR(SUMPRODUCT(('白止-S级品'!$A$2:$A$26=$B17)*('白止-S级品'!$D$1:$AV$1=N$1)*('白止-S级品'!$D$2:$AV$26)),0)+IFERROR(SUMPRODUCT(('乐容-S级品'!$A$4:$A$32=$B17)*('乐容-S级品'!$L$3:$CA$3=N$1)*('乐容-S级品'!$L$4:$CA$32)),0)</f>
      </c>
      <c r="O17" s="280">
        <f>IFERROR(SUMPRODUCT(('控温被PRO-S级品'!$B$2:$B$10=$B17)*('控温被PRO-S级品'!$E$1:$BE$1=O$1)*('控温被PRO-S级品'!$E$2:$BE$10)),0)+IFERROR(SUMPRODUCT(('冬被-S级品'!$B$2:$B$10=$B17)*('冬被-S级品'!$E$1:$AW$1=O$1)*('冬被-S级品'!$E$2:$AW$10)),0)+IFERROR(SUMPRODUCT(('白止-S级品'!$A$2:$A$26=$B17)*('白止-S级品'!$D$1:$AV$1=O$1)*('白止-S级品'!$D$2:$AV$26)),0)+IFERROR(SUMPRODUCT(('乐容-S级品'!$A$4:$A$32=$B17)*('乐容-S级品'!$L$3:$CA$3=O$1)*('乐容-S级品'!$L$4:$CA$32)),0)</f>
      </c>
      <c r="P17" s="280">
        <f>IFERROR(SUMPRODUCT(('控温被PRO-S级品'!$B$2:$B$10=$B17)*('控温被PRO-S级品'!$E$1:$BE$1=P$1)*('控温被PRO-S级品'!$E$2:$BE$10)),0)+IFERROR(SUMPRODUCT(('冬被-S级品'!$B$2:$B$10=$B17)*('冬被-S级品'!$E$1:$AW$1=P$1)*('冬被-S级品'!$E$2:$AW$10)),0)+IFERROR(SUMPRODUCT(('白止-S级品'!$A$2:$A$26=$B17)*('白止-S级品'!$D$1:$AV$1=P$1)*('白止-S级品'!$D$2:$AV$26)),0)+IFERROR(SUMPRODUCT(('乐容-S级品'!$A$4:$A$32=$B17)*('乐容-S级品'!$L$3:$CA$3=P$1)*('乐容-S级品'!$L$4:$CA$32)),0)</f>
      </c>
      <c r="Q17" s="280">
        <f>IFERROR(SUMPRODUCT(('控温被PRO-S级品'!$B$2:$B$10=$B17)*('控温被PRO-S级品'!$E$1:$BE$1=Q$1)*('控温被PRO-S级品'!$E$2:$BE$10)),0)+IFERROR(SUMPRODUCT(('冬被-S级品'!$B$2:$B$10=$B17)*('冬被-S级品'!$E$1:$AW$1=Q$1)*('冬被-S级品'!$E$2:$AW$10)),0)+IFERROR(SUMPRODUCT(('白止-S级品'!$A$2:$A$26=$B17)*('白止-S级品'!$D$1:$AV$1=Q$1)*('白止-S级品'!$D$2:$AV$26)),0)+IFERROR(SUMPRODUCT(('乐容-S级品'!$A$4:$A$32=$B17)*('乐容-S级品'!$L$3:$CA$3=Q$1)*('乐容-S级品'!$L$4:$CA$32)),0)</f>
      </c>
      <c r="R17" s="280">
        <f>IFERROR(SUMPRODUCT(('控温被PRO-S级品'!$B$2:$B$10=$B17)*('控温被PRO-S级品'!$E$1:$BE$1=R$1)*('控温被PRO-S级品'!$E$2:$BE$10)),0)+IFERROR(SUMPRODUCT(('冬被-S级品'!$B$2:$B$10=$B17)*('冬被-S级品'!$E$1:$AW$1=R$1)*('冬被-S级品'!$E$2:$AW$10)),0)+IFERROR(SUMPRODUCT(('白止-S级品'!$A$2:$A$26=$B17)*('白止-S级品'!$D$1:$AV$1=R$1)*('白止-S级品'!$D$2:$AV$26)),0)+IFERROR(SUMPRODUCT(('乐容-S级品'!$A$4:$A$32=$B17)*('乐容-S级品'!$L$3:$CA$3=R$1)*('乐容-S级品'!$L$4:$CA$32)),0)</f>
      </c>
      <c r="S17" s="280">
        <f>IFERROR(SUMPRODUCT(('控温被PRO-S级品'!$B$2:$B$10=$B17)*('控温被PRO-S级品'!$E$1:$BE$1=S$1)*('控温被PRO-S级品'!$E$2:$BE$10)),0)+IFERROR(SUMPRODUCT(('冬被-S级品'!$B$2:$B$10=$B17)*('冬被-S级品'!$E$1:$AW$1=S$1)*('冬被-S级品'!$E$2:$AW$10)),0)+IFERROR(SUMPRODUCT(('白止-S级品'!$A$2:$A$26=$B17)*('白止-S级品'!$D$1:$AV$1=S$1)*('白止-S级品'!$D$2:$AV$26)),0)+IFERROR(SUMPRODUCT(('乐容-S级品'!$A$4:$A$32=$B17)*('乐容-S级品'!$L$3:$CA$3=S$1)*('乐容-S级品'!$L$4:$CA$32)),0)</f>
      </c>
      <c r="T17" s="280">
        <f>IFERROR(SUMPRODUCT(('控温被PRO-S级品'!$B$2:$B$10=$B17)*('控温被PRO-S级品'!$E$1:$BE$1=T$1)*('控温被PRO-S级品'!$E$2:$BE$10)),0)+IFERROR(SUMPRODUCT(('冬被-S级品'!$B$2:$B$10=$B17)*('冬被-S级品'!$E$1:$AW$1=T$1)*('冬被-S级品'!$E$2:$AW$10)),0)+IFERROR(SUMPRODUCT(('白止-S级品'!$A$2:$A$26=$B17)*('白止-S级品'!$D$1:$AV$1=T$1)*('白止-S级品'!$D$2:$AV$26)),0)+IFERROR(SUMPRODUCT(('乐容-S级品'!$A$4:$A$32=$B17)*('乐容-S级品'!$L$3:$CA$3=T$1)*('乐容-S级品'!$L$4:$CA$32)),0)</f>
      </c>
      <c r="U17" s="280">
        <f>IFERROR(SUMPRODUCT(('控温被PRO-S级品'!$B$2:$B$10=$B17)*('控温被PRO-S级品'!$E$1:$BE$1=U$1)*('控温被PRO-S级品'!$E$2:$BE$10)),0)+IFERROR(SUMPRODUCT(('冬被-S级品'!$B$2:$B$10=$B17)*('冬被-S级品'!$E$1:$AW$1=U$1)*('冬被-S级品'!$E$2:$AW$10)),0)+IFERROR(SUMPRODUCT(('白止-S级品'!$A$2:$A$26=$B17)*('白止-S级品'!$D$1:$AV$1=U$1)*('白止-S级品'!$D$2:$AV$26)),0)+IFERROR(SUMPRODUCT(('乐容-S级品'!$A$4:$A$32=$B17)*('乐容-S级品'!$L$3:$CA$3=U$1)*('乐容-S级品'!$L$4:$CA$32)),0)</f>
      </c>
      <c r="V17" s="280">
        <f>IFERROR(SUMPRODUCT(('控温被PRO-S级品'!$B$2:$B$10=$B17)*('控温被PRO-S级品'!$E$1:$BE$1=V$1)*('控温被PRO-S级品'!$E$2:$BE$10)),0)+IFERROR(SUMPRODUCT(('冬被-S级品'!$B$2:$B$10=$B17)*('冬被-S级品'!$E$1:$AW$1=V$1)*('冬被-S级品'!$E$2:$AW$10)),0)+IFERROR(SUMPRODUCT(('白止-S级品'!$A$2:$A$26=$B17)*('白止-S级品'!$D$1:$AV$1=V$1)*('白止-S级品'!$D$2:$AV$26)),0)+IFERROR(SUMPRODUCT(('乐容-S级品'!$A$4:$A$32=$B17)*('乐容-S级品'!$L$3:$CA$3=V$1)*('乐容-S级品'!$L$4:$CA$32)),0)</f>
      </c>
      <c r="W17" s="280">
        <f>IFERROR(SUMPRODUCT(('控温被PRO-S级品'!$B$2:$B$10=$B17)*('控温被PRO-S级品'!$E$1:$BE$1=W$1)*('控温被PRO-S级品'!$E$2:$BE$10)),0)+IFERROR(SUMPRODUCT(('冬被-S级品'!$B$2:$B$10=$B17)*('冬被-S级品'!$E$1:$AW$1=W$1)*('冬被-S级品'!$E$2:$AW$10)),0)+IFERROR(SUMPRODUCT(('白止-S级品'!$A$2:$A$26=$B17)*('白止-S级品'!$D$1:$AV$1=W$1)*('白止-S级品'!$D$2:$AV$26)),0)+IFERROR(SUMPRODUCT(('乐容-S级品'!$A$4:$A$32=$B17)*('乐容-S级品'!$L$3:$CA$3=W$1)*('乐容-S级品'!$L$4:$CA$32)),0)</f>
      </c>
      <c r="X17" s="280">
        <f>IFERROR(SUMPRODUCT(('控温被PRO-S级品'!$B$2:$B$10=$B17)*('控温被PRO-S级品'!$E$1:$BE$1=X$1)*('控温被PRO-S级品'!$E$2:$BE$10)),0)+IFERROR(SUMPRODUCT(('冬被-S级品'!$B$2:$B$10=$B17)*('冬被-S级品'!$E$1:$AW$1=X$1)*('冬被-S级品'!$E$2:$AW$10)),0)+IFERROR(SUMPRODUCT(('白止-S级品'!$A$2:$A$26=$B17)*('白止-S级品'!$D$1:$AV$1=X$1)*('白止-S级品'!$D$2:$AV$26)),0)+IFERROR(SUMPRODUCT(('乐容-S级品'!$A$4:$A$32=$B17)*('乐容-S级品'!$L$3:$CA$3=X$1)*('乐容-S级品'!$L$4:$CA$32)),0)</f>
      </c>
      <c r="Y17" s="280">
        <f>IFERROR(SUMPRODUCT(('控温被PRO-S级品'!$B$2:$B$10=$B17)*('控温被PRO-S级品'!$E$1:$BE$1=Y$1)*('控温被PRO-S级品'!$E$2:$BE$10)),0)+IFERROR(SUMPRODUCT(('冬被-S级品'!$B$2:$B$10=$B17)*('冬被-S级品'!$E$1:$AW$1=Y$1)*('冬被-S级品'!$E$2:$AW$10)),0)+IFERROR(SUMPRODUCT(('白止-S级品'!$A$2:$A$26=$B17)*('白止-S级品'!$D$1:$AV$1=Y$1)*('白止-S级品'!$D$2:$AV$26)),0)+IFERROR(SUMPRODUCT(('乐容-S级品'!$A$4:$A$32=$B17)*('乐容-S级品'!$L$3:$CA$3=Y$1)*('乐容-S级品'!$L$4:$CA$32)),0)</f>
      </c>
      <c r="Z17" s="280">
        <f>IFERROR(SUMPRODUCT(('控温被PRO-S级品'!$B$2:$B$10=$B17)*('控温被PRO-S级品'!$E$1:$BE$1=Z$1)*('控温被PRO-S级品'!$E$2:$BE$10)),0)+IFERROR(SUMPRODUCT(('冬被-S级品'!$B$2:$B$10=$B17)*('冬被-S级品'!$E$1:$AW$1=Z$1)*('冬被-S级品'!$E$2:$AW$10)),0)+IFERROR(SUMPRODUCT(('白止-S级品'!$A$2:$A$26=$B17)*('白止-S级品'!$D$1:$AV$1=Z$1)*('白止-S级品'!$D$2:$AV$26)),0)+IFERROR(SUMPRODUCT(('乐容-S级品'!$A$4:$A$32=$B17)*('乐容-S级品'!$L$3:$CA$3=Z$1)*('乐容-S级品'!$L$4:$CA$32)),0)</f>
      </c>
      <c r="AA17" s="280">
        <f>IFERROR(SUMPRODUCT(('控温被PRO-S级品'!$B$2:$B$10=$B17)*('控温被PRO-S级品'!$E$1:$BE$1=AA$1)*('控温被PRO-S级品'!$E$2:$BE$10)),0)+IFERROR(SUMPRODUCT(('冬被-S级品'!$B$2:$B$10=$B17)*('冬被-S级品'!$E$1:$AW$1=AA$1)*('冬被-S级品'!$E$2:$AW$10)),0)+IFERROR(SUMPRODUCT(('白止-S级品'!$A$2:$A$26=$B17)*('白止-S级品'!$D$1:$AV$1=AA$1)*('白止-S级品'!$D$2:$AV$26)),0)+IFERROR(SUMPRODUCT(('乐容-S级品'!$A$4:$A$32=$B17)*('乐容-S级品'!$L$3:$CA$3=AA$1)*('乐容-S级品'!$L$4:$CA$32)),0)</f>
      </c>
      <c r="AB17" s="280">
        <f>IFERROR(SUMPRODUCT(('控温被PRO-S级品'!$B$2:$B$10=$B17)*('控温被PRO-S级品'!$E$1:$BE$1=AB$1)*('控温被PRO-S级品'!$E$2:$BE$10)),0)+IFERROR(SUMPRODUCT(('冬被-S级品'!$B$2:$B$10=$B17)*('冬被-S级品'!$E$1:$AW$1=AB$1)*('冬被-S级品'!$E$2:$AW$10)),0)+IFERROR(SUMPRODUCT(('白止-S级品'!$A$2:$A$26=$B17)*('白止-S级品'!$D$1:$AV$1=AB$1)*('白止-S级品'!$D$2:$AV$26)),0)+IFERROR(SUMPRODUCT(('乐容-S级品'!$A$4:$A$32=$B17)*('乐容-S级品'!$L$3:$CA$3=AB$1)*('乐容-S级品'!$L$4:$CA$32)),0)</f>
      </c>
      <c r="AC17" s="280">
        <f>IFERROR(SUMPRODUCT(('控温被PRO-S级品'!$B$2:$B$10=$B17)*('控温被PRO-S级品'!$E$1:$BE$1=AC$1)*('控温被PRO-S级品'!$E$2:$BE$10)),0)+IFERROR(SUMPRODUCT(('冬被-S级品'!$B$2:$B$10=$B17)*('冬被-S级品'!$E$1:$AW$1=AC$1)*('冬被-S级品'!$E$2:$AW$10)),0)+IFERROR(SUMPRODUCT(('白止-S级品'!$A$2:$A$26=$B17)*('白止-S级品'!$D$1:$AV$1=AC$1)*('白止-S级品'!$D$2:$AV$26)),0)+IFERROR(SUMPRODUCT(('乐容-S级品'!$A$4:$A$32=$B17)*('乐容-S级品'!$L$3:$CA$3=AC$1)*('乐容-S级品'!$L$4:$CA$32)),0)</f>
      </c>
      <c r="AD17" s="280">
        <f>IFERROR(SUMPRODUCT(('控温被PRO-S级品'!$B$2:$B$10=$B17)*('控温被PRO-S级品'!$E$1:$BE$1=AD$1)*('控温被PRO-S级品'!$E$2:$BE$10)),0)+IFERROR(SUMPRODUCT(('冬被-S级品'!$B$2:$B$10=$B17)*('冬被-S级品'!$E$1:$AW$1=AD$1)*('冬被-S级品'!$E$2:$AW$10)),0)+IFERROR(SUMPRODUCT(('白止-S级品'!$A$2:$A$26=$B17)*('白止-S级品'!$D$1:$AV$1=AD$1)*('白止-S级品'!$D$2:$AV$26)),0)+IFERROR(SUMPRODUCT(('乐容-S级品'!$A$4:$A$32=$B17)*('乐容-S级品'!$L$3:$CA$3=AD$1)*('乐容-S级品'!$L$4:$CA$32)),0)</f>
      </c>
      <c r="AE17" s="280">
        <f>IFERROR(SUMPRODUCT(('控温被PRO-S级品'!$B$2:$B$10=$B17)*('控温被PRO-S级品'!$E$1:$BE$1=AE$1)*('控温被PRO-S级品'!$E$2:$BE$10)),0)+IFERROR(SUMPRODUCT(('冬被-S级品'!$B$2:$B$10=$B17)*('冬被-S级品'!$E$1:$AW$1=AE$1)*('冬被-S级品'!$E$2:$AW$10)),0)+IFERROR(SUMPRODUCT(('白止-S级品'!$A$2:$A$26=$B17)*('白止-S级品'!$D$1:$AV$1=AE$1)*('白止-S级品'!$D$2:$AV$26)),0)+IFERROR(SUMPRODUCT(('乐容-S级品'!$A$4:$A$32=$B17)*('乐容-S级品'!$L$3:$CA$3=AE$1)*('乐容-S级品'!$L$4:$CA$32)),0)</f>
      </c>
      <c r="AF17" s="280">
        <f>IFERROR(SUMPRODUCT(('控温被PRO-S级品'!$B$2:$B$10=$B17)*('控温被PRO-S级品'!$E$1:$BE$1=AF$1)*('控温被PRO-S级品'!$E$2:$BE$10)),0)+IFERROR(SUMPRODUCT(('冬被-S级品'!$B$2:$B$10=$B17)*('冬被-S级品'!$E$1:$AW$1=AF$1)*('冬被-S级品'!$E$2:$AW$10)),0)+IFERROR(SUMPRODUCT(('白止-S级品'!$A$2:$A$26=$B17)*('白止-S级品'!$D$1:$AV$1=AF$1)*('白止-S级品'!$D$2:$AV$26)),0)+IFERROR(SUMPRODUCT(('乐容-S级品'!$A$4:$A$32=$B17)*('乐容-S级品'!$L$3:$CA$3=AF$1)*('乐容-S级品'!$L$4:$CA$32)),0)</f>
      </c>
      <c r="AG17" s="280">
        <f>IFERROR(SUMPRODUCT(('控温被PRO-S级品'!$B$2:$B$10=$B17)*('控温被PRO-S级品'!$E$1:$BE$1=AG$1)*('控温被PRO-S级品'!$E$2:$BE$10)),0)+IFERROR(SUMPRODUCT(('冬被-S级品'!$B$2:$B$10=$B17)*('冬被-S级品'!$E$1:$AW$1=AG$1)*('冬被-S级品'!$E$2:$AW$10)),0)+IFERROR(SUMPRODUCT(('白止-S级品'!$A$2:$A$26=$B17)*('白止-S级品'!$D$1:$AV$1=AG$1)*('白止-S级品'!$D$2:$AV$26)),0)+IFERROR(SUMPRODUCT(('乐容-S级品'!$A$4:$A$32=$B17)*('乐容-S级品'!$L$3:$CA$3=AG$1)*('乐容-S级品'!$L$4:$CA$32)),0)</f>
      </c>
      <c r="AH17" s="280">
        <f>IFERROR(SUMPRODUCT(('控温被PRO-S级品'!$B$2:$B$10=$B17)*('控温被PRO-S级品'!$E$1:$BE$1=AH$1)*('控温被PRO-S级品'!$E$2:$BE$10)),0)+IFERROR(SUMPRODUCT(('冬被-S级品'!$B$2:$B$10=$B17)*('冬被-S级品'!$E$1:$AW$1=AH$1)*('冬被-S级品'!$E$2:$AW$10)),0)+IFERROR(SUMPRODUCT(('白止-S级品'!$A$2:$A$26=$B17)*('白止-S级品'!$D$1:$AV$1=AH$1)*('白止-S级品'!$D$2:$AV$26)),0)+IFERROR(SUMPRODUCT(('乐容-S级品'!$A$4:$A$32=$B17)*('乐容-S级品'!$L$3:$CA$3=AH$1)*('乐容-S级品'!$L$4:$CA$32)),0)</f>
      </c>
      <c r="AI17" s="280">
        <f>IFERROR(SUMPRODUCT(('控温被PRO-S级品'!$B$2:$B$10=$B17)*('控温被PRO-S级品'!$E$1:$BE$1=AI$1)*('控温被PRO-S级品'!$E$2:$BE$10)),0)+IFERROR(SUMPRODUCT(('冬被-S级品'!$B$2:$B$10=$B17)*('冬被-S级品'!$E$1:$AW$1=AI$1)*('冬被-S级品'!$E$2:$AW$10)),0)+IFERROR(SUMPRODUCT(('白止-S级品'!$A$2:$A$26=$B17)*('白止-S级品'!$D$1:$AV$1=AI$1)*('白止-S级品'!$D$2:$AV$26)),0)+IFERROR(SUMPRODUCT(('乐容-S级品'!$A$4:$A$32=$B17)*('乐容-S级品'!$L$3:$CA$3=AI$1)*('乐容-S级品'!$L$4:$CA$32)),0)</f>
      </c>
      <c r="AJ17" s="280">
        <f>IFERROR(SUMPRODUCT(('控温被PRO-S级品'!$B$2:$B$10=$B17)*('控温被PRO-S级品'!$E$1:$BE$1=AJ$1)*('控温被PRO-S级品'!$E$2:$BE$10)),0)+IFERROR(SUMPRODUCT(('冬被-S级品'!$B$2:$B$10=$B17)*('冬被-S级品'!$E$1:$AW$1=AJ$1)*('冬被-S级品'!$E$2:$AW$10)),0)+IFERROR(SUMPRODUCT(('白止-S级品'!$A$2:$A$26=$B17)*('白止-S级品'!$D$1:$AV$1=AJ$1)*('白止-S级品'!$D$2:$AV$26)),0)+IFERROR(SUMPRODUCT(('乐容-S级品'!$A$4:$A$32=$B17)*('乐容-S级品'!$L$3:$CA$3=AJ$1)*('乐容-S级品'!$L$4:$CA$32)),0)</f>
      </c>
      <c r="AK17" s="280">
        <f>IFERROR(SUMPRODUCT(('控温被PRO-S级品'!$B$2:$B$10=$B17)*('控温被PRO-S级品'!$E$1:$BE$1=AK$1)*('控温被PRO-S级品'!$E$2:$BE$10)),0)+IFERROR(SUMPRODUCT(('冬被-S级品'!$B$2:$B$10=$B17)*('冬被-S级品'!$E$1:$AW$1=AK$1)*('冬被-S级品'!$E$2:$AW$10)),0)+IFERROR(SUMPRODUCT(('白止-S级品'!$A$2:$A$26=$B17)*('白止-S级品'!$D$1:$AV$1=AK$1)*('白止-S级品'!$D$2:$AV$26)),0)+IFERROR(SUMPRODUCT(('乐容-S级品'!$A$4:$A$32=$B17)*('乐容-S级品'!$L$3:$CA$3=AK$1)*('乐容-S级品'!$L$4:$CA$32)),0)</f>
      </c>
      <c r="AL17" s="280">
        <f>IFERROR(SUMPRODUCT(('控温被PRO-S级品'!$B$2:$B$10=$B17)*('控温被PRO-S级品'!$E$1:$BE$1=AL$1)*('控温被PRO-S级品'!$E$2:$BE$10)),0)+IFERROR(SUMPRODUCT(('冬被-S级品'!$B$2:$B$10=$B17)*('冬被-S级品'!$E$1:$AW$1=AL$1)*('冬被-S级品'!$E$2:$AW$10)),0)+IFERROR(SUMPRODUCT(('白止-S级品'!$A$2:$A$26=$B17)*('白止-S级品'!$D$1:$AV$1=AL$1)*('白止-S级品'!$D$2:$AV$26)),0)+IFERROR(SUMPRODUCT(('乐容-S级品'!$A$4:$A$32=$B17)*('乐容-S级品'!$L$3:$CA$3=AL$1)*('乐容-S级品'!$L$4:$CA$32)),0)</f>
      </c>
      <c r="AM17" s="280">
        <f>IFERROR(SUMPRODUCT(('控温被PRO-S级品'!$B$2:$B$10=$B17)*('控温被PRO-S级品'!$E$1:$BE$1=AM$1)*('控温被PRO-S级品'!$E$2:$BE$10)),0)+IFERROR(SUMPRODUCT(('冬被-S级品'!$B$2:$B$10=$B17)*('冬被-S级品'!$E$1:$AW$1=AM$1)*('冬被-S级品'!$E$2:$AW$10)),0)+IFERROR(SUMPRODUCT(('白止-S级品'!$A$2:$A$26=$B17)*('白止-S级品'!$D$1:$AV$1=AM$1)*('白止-S级品'!$D$2:$AV$26)),0)+IFERROR(SUMPRODUCT(('乐容-S级品'!$A$4:$A$32=$B17)*('乐容-S级品'!$L$3:$CA$3=AM$1)*('乐容-S级品'!$L$4:$CA$32)),0)</f>
      </c>
      <c r="AN17" s="280">
        <f>IFERROR(SUMPRODUCT(('控温被PRO-S级品'!$B$2:$B$10=$B17)*('控温被PRO-S级品'!$E$1:$BE$1=AN$1)*('控温被PRO-S级品'!$E$2:$BE$10)),0)+IFERROR(SUMPRODUCT(('冬被-S级品'!$B$2:$B$10=$B17)*('冬被-S级品'!$E$1:$AW$1=AN$1)*('冬被-S级品'!$E$2:$AW$10)),0)+IFERROR(SUMPRODUCT(('白止-S级品'!$A$2:$A$26=$B17)*('白止-S级品'!$D$1:$AV$1=AN$1)*('白止-S级品'!$D$2:$AV$26)),0)+IFERROR(SUMPRODUCT(('乐容-S级品'!$A$4:$A$32=$B17)*('乐容-S级品'!$L$3:$CA$3=AN$1)*('乐容-S级品'!$L$4:$CA$32)),0)</f>
      </c>
      <c r="AO17" s="280">
        <f>IFERROR(SUMPRODUCT(('控温被PRO-S级品'!$B$2:$B$10=$B17)*('控温被PRO-S级品'!$E$1:$BE$1=AO$1)*('控温被PRO-S级品'!$E$2:$BE$10)),0)+IFERROR(SUMPRODUCT(('冬被-S级品'!$B$2:$B$10=$B17)*('冬被-S级品'!$E$1:$AW$1=AO$1)*('冬被-S级品'!$E$2:$AW$10)),0)+IFERROR(SUMPRODUCT(('白止-S级品'!$A$2:$A$26=$B17)*('白止-S级品'!$D$1:$AV$1=AO$1)*('白止-S级品'!$D$2:$AV$26)),0)+IFERROR(SUMPRODUCT(('乐容-S级品'!$A$4:$A$32=$B17)*('乐容-S级品'!$L$3:$CA$3=AO$1)*('乐容-S级品'!$L$4:$CA$32)),0)</f>
      </c>
      <c r="AP17" s="280">
        <f>IFERROR(SUMPRODUCT(('控温被PRO-S级品'!$B$2:$B$10=$B17)*('控温被PRO-S级品'!$E$1:$BE$1=AP$1)*('控温被PRO-S级品'!$E$2:$BE$10)),0)+IFERROR(SUMPRODUCT(('冬被-S级品'!$B$2:$B$10=$B17)*('冬被-S级品'!$E$1:$AW$1=AP$1)*('冬被-S级品'!$E$2:$AW$10)),0)+IFERROR(SUMPRODUCT(('白止-S级品'!$A$2:$A$26=$B17)*('白止-S级品'!$D$1:$AV$1=AP$1)*('白止-S级品'!$D$2:$AV$26)),0)+IFERROR(SUMPRODUCT(('乐容-S级品'!$A$4:$A$32=$B17)*('乐容-S级品'!$L$3:$CA$3=AP$1)*('乐容-S级品'!$L$4:$CA$32)),0)</f>
      </c>
      <c r="AQ17" s="280">
        <f>IFERROR(SUMPRODUCT(('控温被PRO-S级品'!$B$2:$B$10=$B17)*('控温被PRO-S级品'!$E$1:$BE$1=AQ$1)*('控温被PRO-S级品'!$E$2:$BE$10)),0)+IFERROR(SUMPRODUCT(('冬被-S级品'!$B$2:$B$10=$B17)*('冬被-S级品'!$E$1:$AW$1=AQ$1)*('冬被-S级品'!$E$2:$AW$10)),0)+IFERROR(SUMPRODUCT(('白止-S级品'!$A$2:$A$26=$B17)*('白止-S级品'!$D$1:$AV$1=AQ$1)*('白止-S级品'!$D$2:$AV$26)),0)+IFERROR(SUMPRODUCT(('乐容-S级品'!$A$4:$A$32=$B17)*('乐容-S级品'!$L$3:$CA$3=AQ$1)*('乐容-S级品'!$L$4:$CA$32)),0)</f>
      </c>
      <c r="AR17" s="280">
        <f>IFERROR(SUMPRODUCT(('控温被PRO-S级品'!$B$2:$B$10=$B17)*('控温被PRO-S级品'!$E$1:$BE$1=AR$1)*('控温被PRO-S级品'!$E$2:$BE$10)),0)+IFERROR(SUMPRODUCT(('冬被-S级品'!$B$2:$B$10=$B17)*('冬被-S级品'!$E$1:$AW$1=AR$1)*('冬被-S级品'!$E$2:$AW$10)),0)+IFERROR(SUMPRODUCT(('白止-S级品'!$A$2:$A$26=$B17)*('白止-S级品'!$D$1:$AV$1=AR$1)*('白止-S级品'!$D$2:$AV$26)),0)+IFERROR(SUMPRODUCT(('乐容-S级品'!$A$4:$A$32=$B17)*('乐容-S级品'!$L$3:$CA$3=AR$1)*('乐容-S级品'!$L$4:$CA$32)),0)</f>
      </c>
      <c r="AS17" s="280">
        <f>IFERROR(SUMPRODUCT(('控温被PRO-S级品'!$B$2:$B$10=$B17)*('控温被PRO-S级品'!$E$1:$BE$1=AS$1)*('控温被PRO-S级品'!$E$2:$BE$10)),0)+IFERROR(SUMPRODUCT(('冬被-S级品'!$B$2:$B$10=$B17)*('冬被-S级品'!$E$1:$AW$1=AS$1)*('冬被-S级品'!$E$2:$AW$10)),0)+IFERROR(SUMPRODUCT(('白止-S级品'!$A$2:$A$26=$B17)*('白止-S级品'!$D$1:$AV$1=AS$1)*('白止-S级品'!$D$2:$AV$26)),0)+IFERROR(SUMPRODUCT(('乐容-S级品'!$A$4:$A$32=$B17)*('乐容-S级品'!$L$3:$CA$3=AS$1)*('乐容-S级品'!$L$4:$CA$32)),0)</f>
      </c>
      <c r="AT17" s="280">
        <f>IFERROR(SUMPRODUCT(('控温被PRO-S级品'!$B$2:$B$10=$B17)*('控温被PRO-S级品'!$E$1:$BE$1=AT$1)*('控温被PRO-S级品'!$E$2:$BE$10)),0)+IFERROR(SUMPRODUCT(('冬被-S级品'!$B$2:$B$10=$B17)*('冬被-S级品'!$E$1:$AW$1=AT$1)*('冬被-S级品'!$E$2:$AW$10)),0)+IFERROR(SUMPRODUCT(('白止-S级品'!$A$2:$A$26=$B17)*('白止-S级品'!$D$1:$AV$1=AT$1)*('白止-S级品'!$D$2:$AV$26)),0)+IFERROR(SUMPRODUCT(('乐容-S级品'!$A$4:$A$32=$B17)*('乐容-S级品'!$L$3:$CA$3=AT$1)*('乐容-S级品'!$L$4:$CA$32)),0)</f>
      </c>
      <c r="AU17" s="280">
        <f>IFERROR(SUMPRODUCT(('控温被PRO-S级品'!$B$2:$B$10=$B17)*('控温被PRO-S级品'!$E$1:$BE$1=AU$1)*('控温被PRO-S级品'!$E$2:$BE$10)),0)+IFERROR(SUMPRODUCT(('冬被-S级品'!$B$2:$B$10=$B17)*('冬被-S级品'!$E$1:$AW$1=AU$1)*('冬被-S级品'!$E$2:$AW$10)),0)+IFERROR(SUMPRODUCT(('白止-S级品'!$A$2:$A$26=$B17)*('白止-S级品'!$D$1:$AV$1=AU$1)*('白止-S级品'!$D$2:$AV$26)),0)+IFERROR(SUMPRODUCT(('乐容-S级品'!$A$4:$A$32=$B17)*('乐容-S级品'!$L$3:$CA$3=AU$1)*('乐容-S级品'!$L$4:$CA$32)),0)</f>
      </c>
      <c r="AV17" s="280">
        <f>IFERROR(SUMPRODUCT(('控温被PRO-S级品'!$B$2:$B$10=$B17)*('控温被PRO-S级品'!$E$1:$BE$1=AV$1)*('控温被PRO-S级品'!$E$2:$BE$10)),0)+IFERROR(SUMPRODUCT(('冬被-S级品'!$B$2:$B$10=$B17)*('冬被-S级品'!$E$1:$AW$1=AV$1)*('冬被-S级品'!$E$2:$AW$10)),0)+IFERROR(SUMPRODUCT(('白止-S级品'!$A$2:$A$26=$B17)*('白止-S级品'!$D$1:$AV$1=AV$1)*('白止-S级品'!$D$2:$AV$26)),0)+IFERROR(SUMPRODUCT(('乐容-S级品'!$A$4:$A$32=$B17)*('乐容-S级品'!$L$3:$CA$3=AV$1)*('乐容-S级品'!$L$4:$CA$32)),0)</f>
      </c>
      <c r="AW17" s="280">
        <f>IFERROR(SUMPRODUCT(('控温被PRO-S级品'!$B$2:$B$10=$B17)*('控温被PRO-S级品'!$E$1:$BE$1=AW$1)*('控温被PRO-S级品'!$E$2:$BE$10)),0)+IFERROR(SUMPRODUCT(('冬被-S级品'!$B$2:$B$10=$B17)*('冬被-S级品'!$E$1:$AW$1=AW$1)*('冬被-S级品'!$E$2:$AW$10)),0)+IFERROR(SUMPRODUCT(('白止-S级品'!$A$2:$A$26=$B17)*('白止-S级品'!$D$1:$AV$1=AW$1)*('白止-S级品'!$D$2:$AV$26)),0)+IFERROR(SUMPRODUCT(('乐容-S级品'!$A$4:$A$32=$B17)*('乐容-S级品'!$L$3:$CA$3=AW$1)*('乐容-S级品'!$L$4:$CA$32)),0)</f>
      </c>
      <c r="AX17" s="280">
        <f>IFERROR(SUMPRODUCT(('控温被PRO-S级品'!$B$2:$B$10=$B17)*('控温被PRO-S级品'!$E$1:$BE$1=AX$1)*('控温被PRO-S级品'!$E$2:$BE$10)),0)+IFERROR(SUMPRODUCT(('冬被-S级品'!$B$2:$B$10=$B17)*('冬被-S级品'!$E$1:$AW$1=AX$1)*('冬被-S级品'!$E$2:$AW$10)),0)+IFERROR(SUMPRODUCT(('白止-S级品'!$A$2:$A$26=$B17)*('白止-S级品'!$D$1:$AV$1=AX$1)*('白止-S级品'!$D$2:$AV$26)),0)+IFERROR(SUMPRODUCT(('乐容-S级品'!$A$4:$A$32=$B17)*('乐容-S级品'!$L$3:$CA$3=AX$1)*('乐容-S级品'!$L$4:$CA$32)),0)</f>
      </c>
      <c r="AY17" s="280">
        <f>IFERROR(SUMPRODUCT(('控温被PRO-S级品'!$B$2:$B$10=$B17)*('控温被PRO-S级品'!$E$1:$BE$1=AY$1)*('控温被PRO-S级品'!$E$2:$BE$10)),0)+IFERROR(SUMPRODUCT(('冬被-S级品'!$B$2:$B$10=$B17)*('冬被-S级品'!$E$1:$AW$1=AY$1)*('冬被-S级品'!$E$2:$AW$10)),0)+IFERROR(SUMPRODUCT(('白止-S级品'!$A$2:$A$26=$B17)*('白止-S级品'!$D$1:$AV$1=AY$1)*('白止-S级品'!$D$2:$AV$26)),0)+IFERROR(SUMPRODUCT(('乐容-S级品'!$A$4:$A$32=$B17)*('乐容-S级品'!$L$3:$CA$3=AY$1)*('乐容-S级品'!$L$4:$CA$32)),0)</f>
      </c>
      <c r="AZ17" s="280">
        <f>IFERROR(SUMPRODUCT(('控温被PRO-S级品'!$B$2:$B$10=$B17)*('控温被PRO-S级品'!$E$1:$BE$1=AZ$1)*('控温被PRO-S级品'!$E$2:$BE$10)),0)+IFERROR(SUMPRODUCT(('冬被-S级品'!$B$2:$B$10=$B17)*('冬被-S级品'!$E$1:$AW$1=AZ$1)*('冬被-S级品'!$E$2:$AW$10)),0)+IFERROR(SUMPRODUCT(('白止-S级品'!$A$2:$A$26=$B17)*('白止-S级品'!$D$1:$AV$1=AZ$1)*('白止-S级品'!$D$2:$AV$26)),0)+IFERROR(SUMPRODUCT(('乐容-S级品'!$A$4:$A$32=$B17)*('乐容-S级品'!$L$3:$CA$3=AZ$1)*('乐容-S级品'!$L$4:$CA$32)),0)</f>
      </c>
      <c r="BA17" s="280">
        <f>IFERROR(SUMPRODUCT(('控温被PRO-S级品'!$B$2:$B$10=$B17)*('控温被PRO-S级品'!$E$1:$BE$1=BA$1)*('控温被PRO-S级品'!$E$2:$BE$10)),0)+IFERROR(SUMPRODUCT(('冬被-S级品'!$B$2:$B$10=$B17)*('冬被-S级品'!$E$1:$AW$1=BA$1)*('冬被-S级品'!$E$2:$AW$10)),0)+IFERROR(SUMPRODUCT(('白止-S级品'!$A$2:$A$26=$B17)*('白止-S级品'!$D$1:$AV$1=BA$1)*('白止-S级品'!$D$2:$AV$26)),0)+IFERROR(SUMPRODUCT(('乐容-S级品'!$A$4:$A$32=$B17)*('乐容-S级品'!$L$3:$CA$3=BA$1)*('乐容-S级品'!$L$4:$CA$32)),0)</f>
      </c>
      <c r="BB17" s="280">
        <f>IFERROR(SUMPRODUCT(('控温被PRO-S级品'!$B$2:$B$10=$B17)*('控温被PRO-S级品'!$E$1:$BE$1=BB$1)*('控温被PRO-S级品'!$E$2:$BE$10)),0)+IFERROR(SUMPRODUCT(('冬被-S级品'!$B$2:$B$10=$B17)*('冬被-S级品'!$E$1:$AW$1=BB$1)*('冬被-S级品'!$E$2:$AW$10)),0)+IFERROR(SUMPRODUCT(('白止-S级品'!$A$2:$A$26=$B17)*('白止-S级品'!$D$1:$AV$1=BB$1)*('白止-S级品'!$D$2:$AV$26)),0)+IFERROR(SUMPRODUCT(('乐容-S级品'!$A$4:$A$32=$B17)*('乐容-S级品'!$L$3:$CA$3=BB$1)*('乐容-S级品'!$L$4:$CA$32)),0)</f>
      </c>
      <c r="BC17" s="280">
        <f>IFERROR(SUMPRODUCT(('控温被PRO-S级品'!$B$2:$B$10=$B17)*('控温被PRO-S级品'!$E$1:$BE$1=BC$1)*('控温被PRO-S级品'!$E$2:$BE$10)),0)+IFERROR(SUMPRODUCT(('冬被-S级品'!$B$2:$B$10=$B17)*('冬被-S级品'!$E$1:$AW$1=BC$1)*('冬被-S级品'!$E$2:$AW$10)),0)+IFERROR(SUMPRODUCT(('白止-S级品'!$A$2:$A$26=$B17)*('白止-S级品'!$D$1:$AV$1=BC$1)*('白止-S级品'!$D$2:$AV$26)),0)+IFERROR(SUMPRODUCT(('乐容-S级品'!$A$4:$A$32=$B17)*('乐容-S级品'!$L$3:$CA$3=BC$1)*('乐容-S级品'!$L$4:$CA$32)),0)</f>
      </c>
      <c r="BD17" s="280">
        <f>IFERROR(SUMPRODUCT(('控温被PRO-S级品'!$B$2:$B$10=$B17)*('控温被PRO-S级品'!$E$1:$BE$1=BD$1)*('控温被PRO-S级品'!$E$2:$BE$10)),0)+IFERROR(SUMPRODUCT(('冬被-S级品'!$B$2:$B$10=$B17)*('冬被-S级品'!$E$1:$AW$1=BD$1)*('冬被-S级品'!$E$2:$AW$10)),0)+IFERROR(SUMPRODUCT(('白止-S级品'!$A$2:$A$26=$B17)*('白止-S级品'!$D$1:$AV$1=BD$1)*('白止-S级品'!$D$2:$AV$26)),0)+IFERROR(SUMPRODUCT(('乐容-S级品'!$A$4:$A$32=$B17)*('乐容-S级品'!$L$3:$CA$3=BD$1)*('乐容-S级品'!$L$4:$CA$32)),0)</f>
      </c>
      <c r="BE17" s="280">
        <f>IFERROR(SUMPRODUCT(('控温被PRO-S级品'!$B$2:$B$10=$B17)*('控温被PRO-S级品'!$E$1:$BE$1=BE$1)*('控温被PRO-S级品'!$E$2:$BE$10)),0)+IFERROR(SUMPRODUCT(('冬被-S级品'!$B$2:$B$10=$B17)*('冬被-S级品'!$E$1:$AW$1=BE$1)*('冬被-S级品'!$E$2:$AW$10)),0)+IFERROR(SUMPRODUCT(('白止-S级品'!$A$2:$A$26=$B17)*('白止-S级品'!$D$1:$AV$1=BE$1)*('白止-S级品'!$D$2:$AV$26)),0)+IFERROR(SUMPRODUCT(('乐容-S级品'!$A$4:$A$32=$B17)*('乐容-S级品'!$L$3:$CA$3=BE$1)*('乐容-S级品'!$L$4:$CA$32)),0)</f>
      </c>
      <c r="BF17" s="280">
        <f>IFERROR(SUMPRODUCT(('控温被PRO-S级品'!$B$2:$B$10=$B17)*('控温被PRO-S级品'!$E$1:$BE$1=BF$1)*('控温被PRO-S级品'!$E$2:$BE$10)),0)+IFERROR(SUMPRODUCT(('冬被-S级品'!$B$2:$B$10=$B17)*('冬被-S级品'!$E$1:$AW$1=BF$1)*('冬被-S级品'!$E$2:$AW$10)),0)+IFERROR(SUMPRODUCT(('白止-S级品'!$A$2:$A$26=$B17)*('白止-S级品'!$D$1:$AV$1=BF$1)*('白止-S级品'!$D$2:$AV$26)),0)+IFERROR(SUMPRODUCT(('乐容-S级品'!$A$4:$A$32=$B17)*('乐容-S级品'!$L$3:$CA$3=BF$1)*('乐容-S级品'!$L$4:$CA$32)),0)</f>
      </c>
      <c r="BG17" s="280">
        <f>IFERROR(SUMPRODUCT(('控温被PRO-S级品'!$B$2:$B$10=$B17)*('控温被PRO-S级品'!$E$1:$BE$1=BG$1)*('控温被PRO-S级品'!$E$2:$BE$10)),0)+IFERROR(SUMPRODUCT(('冬被-S级品'!$B$2:$B$10=$B17)*('冬被-S级品'!$E$1:$AW$1=BG$1)*('冬被-S级品'!$E$2:$AW$10)),0)+IFERROR(SUMPRODUCT(('白止-S级品'!$A$2:$A$26=$B17)*('白止-S级品'!$D$1:$AV$1=BG$1)*('白止-S级品'!$D$2:$AV$26)),0)+IFERROR(SUMPRODUCT(('乐容-S级品'!$A$4:$A$32=$B17)*('乐容-S级品'!$L$3:$CA$3=BG$1)*('乐容-S级品'!$L$4:$CA$32)),0)</f>
      </c>
      <c r="BH17" s="280">
        <f>IFERROR(SUMPRODUCT(('控温被PRO-S级品'!$B$2:$B$10=$B17)*('控温被PRO-S级品'!$E$1:$BE$1=BH$1)*('控温被PRO-S级品'!$E$2:$BE$10)),0)+IFERROR(SUMPRODUCT(('冬被-S级品'!$B$2:$B$10=$B17)*('冬被-S级品'!$E$1:$AW$1=BH$1)*('冬被-S级品'!$E$2:$AW$10)),0)+IFERROR(SUMPRODUCT(('白止-S级品'!$A$2:$A$26=$B17)*('白止-S级品'!$D$1:$AV$1=BH$1)*('白止-S级品'!$D$2:$AV$26)),0)+IFERROR(SUMPRODUCT(('乐容-S级品'!$A$4:$A$32=$B17)*('乐容-S级品'!$L$3:$CA$3=BH$1)*('乐容-S级品'!$L$4:$CA$32)),0)</f>
      </c>
      <c r="BI17" s="280">
        <f>IFERROR(SUMPRODUCT(('控温被PRO-S级品'!$B$2:$B$10=$B17)*('控温被PRO-S级品'!$E$1:$BE$1=BI$1)*('控温被PRO-S级品'!$E$2:$BE$10)),0)+IFERROR(SUMPRODUCT(('冬被-S级品'!$B$2:$B$10=$B17)*('冬被-S级品'!$E$1:$AW$1=BI$1)*('冬被-S级品'!$E$2:$AW$10)),0)+IFERROR(SUMPRODUCT(('白止-S级品'!$A$2:$A$26=$B17)*('白止-S级品'!$D$1:$AV$1=BI$1)*('白止-S级品'!$D$2:$AV$26)),0)+IFERROR(SUMPRODUCT(('乐容-S级品'!$A$4:$A$32=$B17)*('乐容-S级品'!$L$3:$CA$3=BI$1)*('乐容-S级品'!$L$4:$CA$32)),0)</f>
      </c>
      <c r="BJ17" s="280">
        <f>IFERROR(SUMPRODUCT(('控温被PRO-S级品'!$B$2:$B$10=$B17)*('控温被PRO-S级品'!$E$1:$BE$1=BJ$1)*('控温被PRO-S级品'!$E$2:$BE$10)),0)+IFERROR(SUMPRODUCT(('冬被-S级品'!$B$2:$B$10=$B17)*('冬被-S级品'!$E$1:$AW$1=BJ$1)*('冬被-S级品'!$E$2:$AW$10)),0)+IFERROR(SUMPRODUCT(('白止-S级品'!$A$2:$A$26=$B17)*('白止-S级品'!$D$1:$AV$1=BJ$1)*('白止-S级品'!$D$2:$AV$26)),0)+IFERROR(SUMPRODUCT(('乐容-S级品'!$A$4:$A$32=$B17)*('乐容-S级品'!$L$3:$CA$3=BJ$1)*('乐容-S级品'!$L$4:$CA$32)),0)</f>
      </c>
      <c r="BK17" s="280">
        <f>IFERROR(SUMPRODUCT(('控温被PRO-S级品'!$B$2:$B$10=$B17)*('控温被PRO-S级品'!$E$1:$BE$1=BK$1)*('控温被PRO-S级品'!$E$2:$BE$10)),0)+IFERROR(SUMPRODUCT(('冬被-S级品'!$B$2:$B$10=$B17)*('冬被-S级品'!$E$1:$AW$1=BK$1)*('冬被-S级品'!$E$2:$AW$10)),0)+IFERROR(SUMPRODUCT(('白止-S级品'!$A$2:$A$26=$B17)*('白止-S级品'!$D$1:$AV$1=BK$1)*('白止-S级品'!$D$2:$AV$26)),0)+IFERROR(SUMPRODUCT(('乐容-S级品'!$A$4:$A$32=$B17)*('乐容-S级品'!$L$3:$CA$3=BK$1)*('乐容-S级品'!$L$4:$CA$32)),0)</f>
      </c>
      <c r="BL17" s="280">
        <f>IFERROR(SUMPRODUCT(('控温被PRO-S级品'!$B$2:$B$10=$B17)*('控温被PRO-S级品'!$E$1:$BE$1=BL$1)*('控温被PRO-S级品'!$E$2:$BE$10)),0)+IFERROR(SUMPRODUCT(('冬被-S级品'!$B$2:$B$10=$B17)*('冬被-S级品'!$E$1:$AW$1=BL$1)*('冬被-S级品'!$E$2:$AW$10)),0)+IFERROR(SUMPRODUCT(('白止-S级品'!$A$2:$A$26=$B17)*('白止-S级品'!$D$1:$AV$1=BL$1)*('白止-S级品'!$D$2:$AV$26)),0)+IFERROR(SUMPRODUCT(('乐容-S级品'!$A$4:$A$32=$B17)*('乐容-S级品'!$L$3:$CA$3=BL$1)*('乐容-S级品'!$L$4:$CA$32)),0)</f>
      </c>
      <c r="BM17" s="280">
        <f>IFERROR(SUMPRODUCT(('控温被PRO-S级品'!$B$2:$B$10=$B17)*('控温被PRO-S级品'!$E$1:$BE$1=BM$1)*('控温被PRO-S级品'!$E$2:$BE$10)),0)+IFERROR(SUMPRODUCT(('冬被-S级品'!$B$2:$B$10=$B17)*('冬被-S级品'!$E$1:$AW$1=BM$1)*('冬被-S级品'!$E$2:$AW$10)),0)+IFERROR(SUMPRODUCT(('白止-S级品'!$A$2:$A$26=$B17)*('白止-S级品'!$D$1:$AV$1=BM$1)*('白止-S级品'!$D$2:$AV$26)),0)+IFERROR(SUMPRODUCT(('乐容-S级品'!$A$4:$A$32=$B17)*('乐容-S级品'!$L$3:$CA$3=BM$1)*('乐容-S级品'!$L$4:$CA$32)),0)</f>
      </c>
      <c r="BN17" s="280">
        <f>IFERROR(SUMPRODUCT(('控温被PRO-S级品'!$B$2:$B$10=$B17)*('控温被PRO-S级品'!$E$1:$BE$1=BN$1)*('控温被PRO-S级品'!$E$2:$BE$10)),0)+IFERROR(SUMPRODUCT(('冬被-S级品'!$B$2:$B$10=$B17)*('冬被-S级品'!$E$1:$AW$1=BN$1)*('冬被-S级品'!$E$2:$AW$10)),0)+IFERROR(SUMPRODUCT(('白止-S级品'!$A$2:$A$26=$B17)*('白止-S级品'!$D$1:$AV$1=BN$1)*('白止-S级品'!$D$2:$AV$26)),0)+IFERROR(SUMPRODUCT(('乐容-S级品'!$A$4:$A$32=$B17)*('乐容-S级品'!$L$3:$CA$3=BN$1)*('乐容-S级品'!$L$4:$CA$32)),0)</f>
      </c>
      <c r="BO17" s="280">
        <f>IFERROR(SUMPRODUCT(('控温被PRO-S级品'!$B$2:$B$10=$B17)*('控温被PRO-S级品'!$E$1:$BE$1=BO$1)*('控温被PRO-S级品'!$E$2:$BE$10)),0)+IFERROR(SUMPRODUCT(('冬被-S级品'!$B$2:$B$10=$B17)*('冬被-S级品'!$E$1:$AW$1=BO$1)*('冬被-S级品'!$E$2:$AW$10)),0)+IFERROR(SUMPRODUCT(('白止-S级品'!$A$2:$A$26=$B17)*('白止-S级品'!$D$1:$AV$1=BO$1)*('白止-S级品'!$D$2:$AV$26)),0)+IFERROR(SUMPRODUCT(('乐容-S级品'!$A$4:$A$32=$B17)*('乐容-S级品'!$L$3:$CA$3=BO$1)*('乐容-S级品'!$L$4:$CA$32)),0)</f>
      </c>
      <c r="BP17" s="280">
        <f>IFERROR(SUMPRODUCT(('控温被PRO-S级品'!$B$2:$B$10=$B17)*('控温被PRO-S级品'!$E$1:$BE$1=BP$1)*('控温被PRO-S级品'!$E$2:$BE$10)),0)+IFERROR(SUMPRODUCT(('冬被-S级品'!$B$2:$B$10=$B17)*('冬被-S级品'!$E$1:$AW$1=BP$1)*('冬被-S级品'!$E$2:$AW$10)),0)+IFERROR(SUMPRODUCT(('白止-S级品'!$A$2:$A$26=$B17)*('白止-S级品'!$D$1:$AV$1=BP$1)*('白止-S级品'!$D$2:$AV$26)),0)+IFERROR(SUMPRODUCT(('乐容-S级品'!$A$4:$A$32=$B17)*('乐容-S级品'!$L$3:$CA$3=BP$1)*('乐容-S级品'!$L$4:$CA$32)),0)</f>
      </c>
      <c r="BQ17" s="280">
        <f>IFERROR(SUMPRODUCT(('控温被PRO-S级品'!$B$2:$B$10=$B17)*('控温被PRO-S级品'!$E$1:$BE$1=BQ$1)*('控温被PRO-S级品'!$E$2:$BE$10)),0)+IFERROR(SUMPRODUCT(('冬被-S级品'!$B$2:$B$10=$B17)*('冬被-S级品'!$E$1:$AW$1=BQ$1)*('冬被-S级品'!$E$2:$AW$10)),0)+IFERROR(SUMPRODUCT(('白止-S级品'!$A$2:$A$26=$B17)*('白止-S级品'!$D$1:$AV$1=BQ$1)*('白止-S级品'!$D$2:$AV$26)),0)+IFERROR(SUMPRODUCT(('乐容-S级品'!$A$4:$A$32=$B17)*('乐容-S级品'!$L$3:$CA$3=BQ$1)*('乐容-S级品'!$L$4:$CA$32)),0)</f>
      </c>
      <c r="BR17" s="280">
        <f>IFERROR(SUMPRODUCT(('控温被PRO-S级品'!$B$2:$B$10=$B17)*('控温被PRO-S级品'!$E$1:$BE$1=BR$1)*('控温被PRO-S级品'!$E$2:$BE$10)),0)+IFERROR(SUMPRODUCT(('冬被-S级品'!$B$2:$B$10=$B17)*('冬被-S级品'!$E$1:$AW$1=BR$1)*('冬被-S级品'!$E$2:$AW$10)),0)+IFERROR(SUMPRODUCT(('白止-S级品'!$A$2:$A$26=$B17)*('白止-S级品'!$D$1:$AV$1=BR$1)*('白止-S级品'!$D$2:$AV$26)),0)+IFERROR(SUMPRODUCT(('乐容-S级品'!$A$4:$A$32=$B17)*('乐容-S级品'!$L$3:$CA$3=BR$1)*('乐容-S级品'!$L$4:$CA$32)),0)</f>
      </c>
      <c r="BS17" s="280">
        <f>IFERROR(SUMPRODUCT(('控温被PRO-S级品'!$B$2:$B$10=$B17)*('控温被PRO-S级品'!$E$1:$BE$1=BS$1)*('控温被PRO-S级品'!$E$2:$BE$10)),0)+IFERROR(SUMPRODUCT(('冬被-S级品'!$B$2:$B$10=$B17)*('冬被-S级品'!$E$1:$AW$1=BS$1)*('冬被-S级品'!$E$2:$AW$10)),0)+IFERROR(SUMPRODUCT(('白止-S级品'!$A$2:$A$26=$B17)*('白止-S级品'!$D$1:$AV$1=BS$1)*('白止-S级品'!$D$2:$AV$26)),0)+IFERROR(SUMPRODUCT(('乐容-S级品'!$A$4:$A$32=$B17)*('乐容-S级品'!$L$3:$CA$3=BS$1)*('乐容-S级品'!$L$4:$CA$32)),0)</f>
      </c>
      <c r="BT17" s="280">
        <f>IFERROR(SUMPRODUCT(('控温被PRO-S级品'!$B$2:$B$10=$B17)*('控温被PRO-S级品'!$E$1:$BE$1=BT$1)*('控温被PRO-S级品'!$E$2:$BE$10)),0)+IFERROR(SUMPRODUCT(('冬被-S级品'!$B$2:$B$10=$B17)*('冬被-S级品'!$E$1:$AW$1=BT$1)*('冬被-S级品'!$E$2:$AW$10)),0)+IFERROR(SUMPRODUCT(('白止-S级品'!$A$2:$A$26=$B17)*('白止-S级品'!$D$1:$AV$1=BT$1)*('白止-S级品'!$D$2:$AV$26)),0)+IFERROR(SUMPRODUCT(('乐容-S级品'!$A$4:$A$32=$B17)*('乐容-S级品'!$L$3:$CA$3=BT$1)*('乐容-S级品'!$L$4:$CA$32)),0)</f>
      </c>
      <c r="BU17" s="280">
        <f>IFERROR(SUMPRODUCT(('控温被PRO-S级品'!$B$2:$B$10=$B17)*('控温被PRO-S级品'!$E$1:$BE$1=BU$1)*('控温被PRO-S级品'!$E$2:$BE$10)),0)+IFERROR(SUMPRODUCT(('冬被-S级品'!$B$2:$B$10=$B17)*('冬被-S级品'!$E$1:$AW$1=BU$1)*('冬被-S级品'!$E$2:$AW$10)),0)+IFERROR(SUMPRODUCT(('白止-S级品'!$A$2:$A$26=$B17)*('白止-S级品'!$D$1:$AV$1=BU$1)*('白止-S级品'!$D$2:$AV$26)),0)+IFERROR(SUMPRODUCT(('乐容-S级品'!$A$4:$A$32=$B17)*('乐容-S级品'!$L$3:$CA$3=BU$1)*('乐容-S级品'!$L$4:$CA$32)),0)</f>
      </c>
      <c r="BV17" s="280">
        <f>IFERROR(SUMPRODUCT(('控温被PRO-S级品'!$B$2:$B$10=$B17)*('控温被PRO-S级品'!$E$1:$BE$1=BV$1)*('控温被PRO-S级品'!$E$2:$BE$10)),0)+IFERROR(SUMPRODUCT(('冬被-S级品'!$B$2:$B$10=$B17)*('冬被-S级品'!$E$1:$AW$1=BV$1)*('冬被-S级品'!$E$2:$AW$10)),0)+IFERROR(SUMPRODUCT(('白止-S级品'!$A$2:$A$26=$B17)*('白止-S级品'!$D$1:$AV$1=BV$1)*('白止-S级品'!$D$2:$AV$26)),0)+IFERROR(SUMPRODUCT(('乐容-S级品'!$A$4:$A$32=$B17)*('乐容-S级品'!$L$3:$CA$3=BV$1)*('乐容-S级品'!$L$4:$CA$32)),0)</f>
      </c>
      <c r="BW17" s="280">
        <f>IFERROR(SUMPRODUCT(('控温被PRO-S级品'!$B$2:$B$10=$B17)*('控温被PRO-S级品'!$E$1:$BE$1=BW$1)*('控温被PRO-S级品'!$E$2:$BE$10)),0)+IFERROR(SUMPRODUCT(('冬被-S级品'!$B$2:$B$10=$B17)*('冬被-S级品'!$E$1:$AW$1=BW$1)*('冬被-S级品'!$E$2:$AW$10)),0)+IFERROR(SUMPRODUCT(('白止-S级品'!$A$2:$A$26=$B17)*('白止-S级品'!$D$1:$AV$1=BW$1)*('白止-S级品'!$D$2:$AV$26)),0)+IFERROR(SUMPRODUCT(('乐容-S级品'!$A$4:$A$32=$B17)*('乐容-S级品'!$L$3:$CA$3=BW$1)*('乐容-S级品'!$L$4:$CA$32)),0)</f>
      </c>
      <c r="BX17" s="280">
        <f>IFERROR(SUMPRODUCT(('控温被PRO-S级品'!$B$2:$B$10=$B17)*('控温被PRO-S级品'!$E$1:$BE$1=BX$1)*('控温被PRO-S级品'!$E$2:$BE$10)),0)+IFERROR(SUMPRODUCT(('冬被-S级品'!$B$2:$B$10=$B17)*('冬被-S级品'!$E$1:$AW$1=BX$1)*('冬被-S级品'!$E$2:$AW$10)),0)+IFERROR(SUMPRODUCT(('白止-S级品'!$A$2:$A$26=$B17)*('白止-S级品'!$D$1:$AV$1=BX$1)*('白止-S级品'!$D$2:$AV$26)),0)+IFERROR(SUMPRODUCT(('乐容-S级品'!$A$4:$A$32=$B17)*('乐容-S级品'!$L$3:$CA$3=BX$1)*('乐容-S级品'!$L$4:$CA$32)),0)</f>
      </c>
      <c r="BY17" s="280">
        <f>IFERROR(SUMPRODUCT(('控温被PRO-S级品'!$B$2:$B$10=$B17)*('控温被PRO-S级品'!$E$1:$BE$1=BY$1)*('控温被PRO-S级品'!$E$2:$BE$10)),0)+IFERROR(SUMPRODUCT(('冬被-S级品'!$B$2:$B$10=$B17)*('冬被-S级品'!$E$1:$AW$1=BY$1)*('冬被-S级品'!$E$2:$AW$10)),0)+IFERROR(SUMPRODUCT(('白止-S级品'!$A$2:$A$26=$B17)*('白止-S级品'!$D$1:$AV$1=BY$1)*('白止-S级品'!$D$2:$AV$26)),0)+IFERROR(SUMPRODUCT(('乐容-S级品'!$A$4:$A$32=$B17)*('乐容-S级品'!$L$3:$CA$3=BY$1)*('乐容-S级品'!$L$4:$CA$32)),0)</f>
      </c>
      <c r="BZ17" s="280">
        <f>IFERROR(SUMPRODUCT(('控温被PRO-S级品'!$B$2:$B$10=$B17)*('控温被PRO-S级品'!$E$1:$BE$1=BZ$1)*('控温被PRO-S级品'!$E$2:$BE$10)),0)+IFERROR(SUMPRODUCT(('冬被-S级品'!$B$2:$B$10=$B17)*('冬被-S级品'!$E$1:$AW$1=BZ$1)*('冬被-S级品'!$E$2:$AW$10)),0)+IFERROR(SUMPRODUCT(('白止-S级品'!$A$2:$A$26=$B17)*('白止-S级品'!$D$1:$AV$1=BZ$1)*('白止-S级品'!$D$2:$AV$26)),0)+IFERROR(SUMPRODUCT(('乐容-S级品'!$A$4:$A$32=$B17)*('乐容-S级品'!$L$3:$CA$3=BZ$1)*('乐容-S级品'!$L$4:$CA$32)),0)</f>
      </c>
      <c r="CA17" s="280">
        <f>IFERROR(SUMPRODUCT(('控温被PRO-S级品'!$B$2:$B$10=$B17)*('控温被PRO-S级品'!$E$1:$BE$1=CA$1)*('控温被PRO-S级品'!$E$2:$BE$10)),0)+IFERROR(SUMPRODUCT(('冬被-S级品'!$B$2:$B$10=$B17)*('冬被-S级品'!$E$1:$AW$1=CA$1)*('冬被-S级品'!$E$2:$AW$10)),0)+IFERROR(SUMPRODUCT(('白止-S级品'!$A$2:$A$26=$B17)*('白止-S级品'!$D$1:$AV$1=CA$1)*('白止-S级品'!$D$2:$AV$26)),0)+IFERROR(SUMPRODUCT(('乐容-S级品'!$A$4:$A$32=$B17)*('乐容-S级品'!$L$3:$CA$3=CA$1)*('乐容-S级品'!$L$4:$CA$32)),0)</f>
      </c>
      <c r="CB17" s="280">
        <f>IFERROR(SUMPRODUCT(('控温被PRO-S级品'!$B$2:$B$10=$B17)*('控温被PRO-S级品'!$E$1:$BE$1=CB$1)*('控温被PRO-S级品'!$E$2:$BE$10)),0)+IFERROR(SUMPRODUCT(('冬被-S级品'!$B$2:$B$10=$B17)*('冬被-S级品'!$E$1:$AW$1=CB$1)*('冬被-S级品'!$E$2:$AW$10)),0)+IFERROR(SUMPRODUCT(('白止-S级品'!$A$2:$A$26=$B17)*('白止-S级品'!$D$1:$AV$1=CB$1)*('白止-S级品'!$D$2:$AV$26)),0)+IFERROR(SUMPRODUCT(('乐容-S级品'!$A$4:$A$32=$B17)*('乐容-S级品'!$L$3:$CA$3=CB$1)*('乐容-S级品'!$L$4:$CA$32)),0)</f>
      </c>
      <c r="CC17" s="280">
        <f>IFERROR(SUMPRODUCT(('控温被PRO-S级品'!$B$2:$B$10=$B17)*('控温被PRO-S级品'!$E$1:$BE$1=CC$1)*('控温被PRO-S级品'!$E$2:$BE$10)),0)+IFERROR(SUMPRODUCT(('冬被-S级品'!$B$2:$B$10=$B17)*('冬被-S级品'!$E$1:$AW$1=CC$1)*('冬被-S级品'!$E$2:$AW$10)),0)+IFERROR(SUMPRODUCT(('白止-S级品'!$A$2:$A$26=$B17)*('白止-S级品'!$D$1:$AV$1=CC$1)*('白止-S级品'!$D$2:$AV$26)),0)+IFERROR(SUMPRODUCT(('乐容-S级品'!$A$4:$A$32=$B17)*('乐容-S级品'!$L$3:$CA$3=CC$1)*('乐容-S级品'!$L$4:$CA$32)),0)</f>
      </c>
      <c r="CD17" s="280">
        <f>IFERROR(SUMPRODUCT(('控温被PRO-S级品'!$B$2:$B$10=$B17)*('控温被PRO-S级品'!$E$1:$BE$1=CD$1)*('控温被PRO-S级品'!$E$2:$BE$10)),0)+IFERROR(SUMPRODUCT(('冬被-S级品'!$B$2:$B$10=$B17)*('冬被-S级品'!$E$1:$AW$1=CD$1)*('冬被-S级品'!$E$2:$AW$10)),0)+IFERROR(SUMPRODUCT(('白止-S级品'!$A$2:$A$26=$B17)*('白止-S级品'!$D$1:$AV$1=CD$1)*('白止-S级品'!$D$2:$AV$26)),0)+IFERROR(SUMPRODUCT(('乐容-S级品'!$A$4:$A$32=$B17)*('乐容-S级品'!$L$3:$CA$3=CD$1)*('乐容-S级品'!$L$4:$CA$32)),0)</f>
      </c>
      <c r="CE17" s="280">
        <f>IFERROR(SUMPRODUCT(('控温被PRO-S级品'!$B$2:$B$10=$B17)*('控温被PRO-S级品'!$E$1:$BE$1=CE$1)*('控温被PRO-S级品'!$E$2:$BE$10)),0)+IFERROR(SUMPRODUCT(('冬被-S级品'!$B$2:$B$10=$B17)*('冬被-S级品'!$E$1:$AW$1=CE$1)*('冬被-S级品'!$E$2:$AW$10)),0)+IFERROR(SUMPRODUCT(('白止-S级品'!$A$2:$A$26=$B17)*('白止-S级品'!$D$1:$AV$1=CE$1)*('白止-S级品'!$D$2:$AV$26)),0)+IFERROR(SUMPRODUCT(('乐容-S级品'!$A$4:$A$32=$B17)*('乐容-S级品'!$L$3:$CA$3=CE$1)*('乐容-S级品'!$L$4:$CA$32)),0)</f>
      </c>
      <c r="CF17" s="280">
        <f>IFERROR(SUMPRODUCT(('控温被PRO-S级品'!$B$2:$B$10=$B17)*('控温被PRO-S级品'!$E$1:$BE$1=CF$1)*('控温被PRO-S级品'!$E$2:$BE$10)),0)+IFERROR(SUMPRODUCT(('冬被-S级品'!$B$2:$B$10=$B17)*('冬被-S级品'!$E$1:$AW$1=CF$1)*('冬被-S级品'!$E$2:$AW$10)),0)+IFERROR(SUMPRODUCT(('白止-S级品'!$A$2:$A$26=$B17)*('白止-S级品'!$D$1:$AV$1=CF$1)*('白止-S级品'!$D$2:$AV$26)),0)+IFERROR(SUMPRODUCT(('乐容-S级品'!$A$4:$A$32=$B17)*('乐容-S级品'!$L$3:$CA$3=CF$1)*('乐容-S级品'!$L$4:$CA$32)),0)</f>
      </c>
      <c r="CG17" s="280">
        <f>IFERROR(SUMPRODUCT(('控温被PRO-S级品'!$B$2:$B$10=$B17)*('控温被PRO-S级品'!$E$1:$BE$1=CG$1)*('控温被PRO-S级品'!$E$2:$BE$10)),0)+IFERROR(SUMPRODUCT(('冬被-S级品'!$B$2:$B$10=$B17)*('冬被-S级品'!$E$1:$AW$1=CG$1)*('冬被-S级品'!$E$2:$AW$10)),0)+IFERROR(SUMPRODUCT(('白止-S级品'!$A$2:$A$26=$B17)*('白止-S级品'!$D$1:$AV$1=CG$1)*('白止-S级品'!$D$2:$AV$26)),0)+IFERROR(SUMPRODUCT(('乐容-S级品'!$A$4:$A$32=$B17)*('乐容-S级品'!$L$3:$CA$3=CG$1)*('乐容-S级品'!$L$4:$CA$32)),0)</f>
      </c>
      <c r="CH17" s="280">
        <f>IFERROR(SUMPRODUCT(('控温被PRO-S级品'!$B$2:$B$10=$B17)*('控温被PRO-S级品'!$E$1:$BE$1=CH$1)*('控温被PRO-S级品'!$E$2:$BE$10)),0)+IFERROR(SUMPRODUCT(('冬被-S级品'!$B$2:$B$10=$B17)*('冬被-S级品'!$E$1:$AW$1=CH$1)*('冬被-S级品'!$E$2:$AW$10)),0)+IFERROR(SUMPRODUCT(('白止-S级品'!$A$2:$A$26=$B17)*('白止-S级品'!$D$1:$AV$1=CH$1)*('白止-S级品'!$D$2:$AV$26)),0)+IFERROR(SUMPRODUCT(('乐容-S级品'!$A$4:$A$32=$B17)*('乐容-S级品'!$L$3:$CA$3=CH$1)*('乐容-S级品'!$L$4:$CA$32)),0)</f>
      </c>
      <c r="CI17" s="280">
        <f>IFERROR(SUMPRODUCT(('控温被PRO-S级品'!$B$2:$B$10=$B17)*('控温被PRO-S级品'!$E$1:$BE$1=CI$1)*('控温被PRO-S级品'!$E$2:$BE$10)),0)+IFERROR(SUMPRODUCT(('冬被-S级品'!$B$2:$B$10=$B17)*('冬被-S级品'!$E$1:$AW$1=CI$1)*('冬被-S级品'!$E$2:$AW$10)),0)+IFERROR(SUMPRODUCT(('白止-S级品'!$A$2:$A$26=$B17)*('白止-S级品'!$D$1:$AV$1=CI$1)*('白止-S级品'!$D$2:$AV$26)),0)+IFERROR(SUMPRODUCT(('乐容-S级品'!$A$4:$A$32=$B17)*('乐容-S级品'!$L$3:$CA$3=CI$1)*('乐容-S级品'!$L$4:$CA$32)),0)</f>
      </c>
      <c r="CJ17" s="280">
        <f>IFERROR(SUMPRODUCT(('控温被PRO-S级品'!$B$2:$B$10=$B17)*('控温被PRO-S级品'!$E$1:$BE$1=CJ$1)*('控温被PRO-S级品'!$E$2:$BE$10)),0)+IFERROR(SUMPRODUCT(('冬被-S级品'!$B$2:$B$10=$B17)*('冬被-S级品'!$E$1:$AW$1=CJ$1)*('冬被-S级品'!$E$2:$AW$10)),0)+IFERROR(SUMPRODUCT(('白止-S级品'!$A$2:$A$26=$B17)*('白止-S级品'!$D$1:$AV$1=CJ$1)*('白止-S级品'!$D$2:$AV$26)),0)+IFERROR(SUMPRODUCT(('乐容-S级品'!$A$4:$A$32=$B17)*('乐容-S级品'!$L$3:$CA$3=CJ$1)*('乐容-S级品'!$L$4:$CA$32)),0)</f>
      </c>
      <c r="CK17" s="280">
        <f>IFERROR(SUMPRODUCT(('控温被PRO-S级品'!$B$2:$B$10=$B17)*('控温被PRO-S级品'!$E$1:$BE$1=CK$1)*('控温被PRO-S级品'!$E$2:$BE$10)),0)+IFERROR(SUMPRODUCT(('冬被-S级品'!$B$2:$B$10=$B17)*('冬被-S级品'!$E$1:$AW$1=CK$1)*('冬被-S级品'!$E$2:$AW$10)),0)+IFERROR(SUMPRODUCT(('白止-S级品'!$A$2:$A$26=$B17)*('白止-S级品'!$D$1:$AV$1=CK$1)*('白止-S级品'!$D$2:$AV$26)),0)+IFERROR(SUMPRODUCT(('乐容-S级品'!$A$4:$A$32=$B17)*('乐容-S级品'!$L$3:$CA$3=CK$1)*('乐容-S级品'!$L$4:$CA$32)),0)</f>
      </c>
      <c r="CL17" s="280">
        <f>IFERROR(SUMPRODUCT(('控温被PRO-S级品'!$B$2:$B$10=$B17)*('控温被PRO-S级品'!$E$1:$BE$1=CL$1)*('控温被PRO-S级品'!$E$2:$BE$10)),0)+IFERROR(SUMPRODUCT(('冬被-S级品'!$B$2:$B$10=$B17)*('冬被-S级品'!$E$1:$AW$1=CL$1)*('冬被-S级品'!$E$2:$AW$10)),0)+IFERROR(SUMPRODUCT(('白止-S级品'!$A$2:$A$26=$B17)*('白止-S级品'!$D$1:$AV$1=CL$1)*('白止-S级品'!$D$2:$AV$26)),0)+IFERROR(SUMPRODUCT(('乐容-S级品'!$A$4:$A$32=$B17)*('乐容-S级品'!$L$3:$CA$3=CL$1)*('乐容-S级品'!$L$4:$CA$32)),0)</f>
      </c>
      <c r="CM17" s="280">
        <f>IFERROR(SUMPRODUCT(('控温被PRO-S级品'!$B$2:$B$10=$B17)*('控温被PRO-S级品'!$E$1:$BE$1=CM$1)*('控温被PRO-S级品'!$E$2:$BE$10)),0)+IFERROR(SUMPRODUCT(('冬被-S级品'!$B$2:$B$10=$B17)*('冬被-S级品'!$E$1:$AW$1=CM$1)*('冬被-S级品'!$E$2:$AW$10)),0)+IFERROR(SUMPRODUCT(('白止-S级品'!$A$2:$A$26=$B17)*('白止-S级品'!$D$1:$AV$1=CM$1)*('白止-S级品'!$D$2:$AV$26)),0)+IFERROR(SUMPRODUCT(('乐容-S级品'!$A$4:$A$32=$B17)*('乐容-S级品'!$L$3:$CA$3=CM$1)*('乐容-S级品'!$L$4:$CA$32)),0)</f>
      </c>
      <c r="CN17" s="280">
        <f>IFERROR(SUMPRODUCT(('控温被PRO-S级品'!$B$2:$B$10=$B17)*('控温被PRO-S级品'!$E$1:$BE$1=CN$1)*('控温被PRO-S级品'!$E$2:$BE$10)),0)+IFERROR(SUMPRODUCT(('冬被-S级品'!$B$2:$B$10=$B17)*('冬被-S级品'!$E$1:$AW$1=CN$1)*('冬被-S级品'!$E$2:$AW$10)),0)+IFERROR(SUMPRODUCT(('白止-S级品'!$A$2:$A$26=$B17)*('白止-S级品'!$D$1:$AV$1=CN$1)*('白止-S级品'!$D$2:$AV$26)),0)+IFERROR(SUMPRODUCT(('乐容-S级品'!$A$4:$A$32=$B17)*('乐容-S级品'!$L$3:$CA$3=CN$1)*('乐容-S级品'!$L$4:$CA$32)),0)</f>
      </c>
      <c r="CO17" s="280">
        <f>IFERROR(SUMPRODUCT(('控温被PRO-S级品'!$B$2:$B$10=$B17)*('控温被PRO-S级品'!$E$1:$BE$1=CO$1)*('控温被PRO-S级品'!$E$2:$BE$10)),0)+IFERROR(SUMPRODUCT(('冬被-S级品'!$B$2:$B$10=$B17)*('冬被-S级品'!$E$1:$AW$1=CO$1)*('冬被-S级品'!$E$2:$AW$10)),0)+IFERROR(SUMPRODUCT(('白止-S级品'!$A$2:$A$26=$B17)*('白止-S级品'!$D$1:$AV$1=CO$1)*('白止-S级品'!$D$2:$AV$26)),0)+IFERROR(SUMPRODUCT(('乐容-S级品'!$A$4:$A$32=$B17)*('乐容-S级品'!$L$3:$CA$3=CO$1)*('乐容-S级品'!$L$4:$CA$32)),0)</f>
      </c>
      <c r="CP17" s="280">
        <f>IFERROR(SUMPRODUCT(('控温被PRO-S级品'!$B$2:$B$10=$B17)*('控温被PRO-S级品'!$E$1:$BE$1=CP$1)*('控温被PRO-S级品'!$E$2:$BE$10)),0)+IFERROR(SUMPRODUCT(('冬被-S级品'!$B$2:$B$10=$B17)*('冬被-S级品'!$E$1:$AW$1=CP$1)*('冬被-S级品'!$E$2:$AW$10)),0)+IFERROR(SUMPRODUCT(('白止-S级品'!$A$2:$A$26=$B17)*('白止-S级品'!$D$1:$AV$1=CP$1)*('白止-S级品'!$D$2:$AV$26)),0)+IFERROR(SUMPRODUCT(('乐容-S级品'!$A$4:$A$32=$B17)*('乐容-S级品'!$L$3:$CA$3=CP$1)*('乐容-S级品'!$L$4:$CA$32)),0)</f>
      </c>
      <c r="CQ17" s="280">
        <f>IFERROR(SUMPRODUCT(('控温被PRO-S级品'!$B$2:$B$10=$B17)*('控温被PRO-S级品'!$E$1:$BE$1=CQ$1)*('控温被PRO-S级品'!$E$2:$BE$10)),0)+IFERROR(SUMPRODUCT(('冬被-S级品'!$B$2:$B$10=$B17)*('冬被-S级品'!$E$1:$AW$1=CQ$1)*('冬被-S级品'!$E$2:$AW$10)),0)+IFERROR(SUMPRODUCT(('白止-S级品'!$A$2:$A$26=$B17)*('白止-S级品'!$D$1:$AV$1=CQ$1)*('白止-S级品'!$D$2:$AV$26)),0)+IFERROR(SUMPRODUCT(('乐容-S级品'!$A$4:$A$32=$B17)*('乐容-S级品'!$L$3:$CA$3=CQ$1)*('乐容-S级品'!$L$4:$CA$32)),0)</f>
      </c>
      <c r="CR17" s="280">
        <f>IFERROR(SUMPRODUCT(('控温被PRO-S级品'!$B$2:$B$10=$B17)*('控温被PRO-S级品'!$E$1:$BE$1=CR$1)*('控温被PRO-S级品'!$E$2:$BE$10)),0)+IFERROR(SUMPRODUCT(('冬被-S级品'!$B$2:$B$10=$B17)*('冬被-S级品'!$E$1:$AW$1=CR$1)*('冬被-S级品'!$E$2:$AW$10)),0)+IFERROR(SUMPRODUCT(('白止-S级品'!$A$2:$A$26=$B17)*('白止-S级品'!$D$1:$AV$1=CR$1)*('白止-S级品'!$D$2:$AV$26)),0)+IFERROR(SUMPRODUCT(('乐容-S级品'!$A$4:$A$32=$B17)*('乐容-S级品'!$L$3:$CA$3=CR$1)*('乐容-S级品'!$L$4:$CA$32)),0)</f>
      </c>
      <c r="CS17" s="280">
        <f>IFERROR(SUMPRODUCT(('控温被PRO-S级品'!$B$2:$B$10=$B17)*('控温被PRO-S级品'!$E$1:$BE$1=CS$1)*('控温被PRO-S级品'!$E$2:$BE$10)),0)+IFERROR(SUMPRODUCT(('冬被-S级品'!$B$2:$B$10=$B17)*('冬被-S级品'!$E$1:$AW$1=CS$1)*('冬被-S级品'!$E$2:$AW$10)),0)+IFERROR(SUMPRODUCT(('白止-S级品'!$A$2:$A$26=$B17)*('白止-S级品'!$D$1:$AV$1=CS$1)*('白止-S级品'!$D$2:$AV$26)),0)+IFERROR(SUMPRODUCT(('乐容-S级品'!$A$4:$A$32=$B17)*('乐容-S级品'!$L$3:$CA$3=CS$1)*('乐容-S级品'!$L$4:$CA$32)),0)</f>
      </c>
      <c r="CT17" s="280">
        <f>IFERROR(SUMPRODUCT(('控温被PRO-S级品'!$B$2:$B$10=$B17)*('控温被PRO-S级品'!$E$1:$BE$1=CT$1)*('控温被PRO-S级品'!$E$2:$BE$10)),0)+IFERROR(SUMPRODUCT(('冬被-S级品'!$B$2:$B$10=$B17)*('冬被-S级品'!$E$1:$AW$1=CT$1)*('冬被-S级品'!$E$2:$AW$10)),0)+IFERROR(SUMPRODUCT(('白止-S级品'!$A$2:$A$26=$B17)*('白止-S级品'!$D$1:$AV$1=CT$1)*('白止-S级品'!$D$2:$AV$26)),0)+IFERROR(SUMPRODUCT(('乐容-S级品'!$A$4:$A$32=$B17)*('乐容-S级品'!$L$3:$CA$3=CT$1)*('乐容-S级品'!$L$4:$CA$32)),0)</f>
      </c>
      <c r="CU17" s="280">
        <f>IFERROR(SUMPRODUCT(('控温被PRO-S级品'!$B$2:$B$10=$B17)*('控温被PRO-S级品'!$E$1:$BE$1=CU$1)*('控温被PRO-S级品'!$E$2:$BE$10)),0)+IFERROR(SUMPRODUCT(('冬被-S级品'!$B$2:$B$10=$B17)*('冬被-S级品'!$E$1:$AW$1=CU$1)*('冬被-S级品'!$E$2:$AW$10)),0)+IFERROR(SUMPRODUCT(('白止-S级品'!$A$2:$A$26=$B17)*('白止-S级品'!$D$1:$AV$1=CU$1)*('白止-S级品'!$D$2:$AV$26)),0)+IFERROR(SUMPRODUCT(('乐容-S级品'!$A$4:$A$32=$B17)*('乐容-S级品'!$L$3:$CA$3=CU$1)*('乐容-S级品'!$L$4:$CA$32)),0)</f>
      </c>
      <c r="CV17" s="280">
        <f>IFERROR(SUMPRODUCT(('控温被PRO-S级品'!$B$2:$B$10=$B17)*('控温被PRO-S级品'!$E$1:$BE$1=CV$1)*('控温被PRO-S级品'!$E$2:$BE$10)),0)+IFERROR(SUMPRODUCT(('冬被-S级品'!$B$2:$B$10=$B17)*('冬被-S级品'!$E$1:$AW$1=CV$1)*('冬被-S级品'!$E$2:$AW$10)),0)+IFERROR(SUMPRODUCT(('白止-S级品'!$A$2:$A$26=$B17)*('白止-S级品'!$D$1:$AV$1=CV$1)*('白止-S级品'!$D$2:$AV$26)),0)+IFERROR(SUMPRODUCT(('乐容-S级品'!$A$4:$A$32=$B17)*('乐容-S级品'!$L$3:$CA$3=CV$1)*('乐容-S级品'!$L$4:$CA$32)),0)</f>
      </c>
      <c r="CW17" s="280">
        <f>IFERROR(SUMPRODUCT(('控温被PRO-S级品'!$B$2:$B$10=$B17)*('控温被PRO-S级品'!$E$1:$BE$1=CW$1)*('控温被PRO-S级品'!$E$2:$BE$10)),0)+IFERROR(SUMPRODUCT(('冬被-S级品'!$B$2:$B$10=$B17)*('冬被-S级品'!$E$1:$AW$1=CW$1)*('冬被-S级品'!$E$2:$AW$10)),0)+IFERROR(SUMPRODUCT(('白止-S级品'!$A$2:$A$26=$B17)*('白止-S级品'!$D$1:$AV$1=CW$1)*('白止-S级品'!$D$2:$AV$26)),0)+IFERROR(SUMPRODUCT(('乐容-S级品'!$A$4:$A$32=$B17)*('乐容-S级品'!$L$3:$CA$3=CW$1)*('乐容-S级品'!$L$4:$CA$32)),0)</f>
      </c>
      <c r="CX17" s="280">
        <f>IFERROR(SUMPRODUCT(('控温被PRO-S级品'!$B$2:$B$10=$B17)*('控温被PRO-S级品'!$E$1:$BE$1=CX$1)*('控温被PRO-S级品'!$E$2:$BE$10)),0)+IFERROR(SUMPRODUCT(('冬被-S级品'!$B$2:$B$10=$B17)*('冬被-S级品'!$E$1:$AW$1=CX$1)*('冬被-S级品'!$E$2:$AW$10)),0)+IFERROR(SUMPRODUCT(('白止-S级品'!$A$2:$A$26=$B17)*('白止-S级品'!$D$1:$AV$1=CX$1)*('白止-S级品'!$D$2:$AV$26)),0)+IFERROR(SUMPRODUCT(('乐容-S级品'!$A$4:$A$32=$B17)*('乐容-S级品'!$L$3:$CA$3=CX$1)*('乐容-S级品'!$L$4:$CA$32)),0)</f>
      </c>
      <c r="CY17" s="280">
        <f>IFERROR(SUMPRODUCT(('控温被PRO-S级品'!$B$2:$B$10=$B17)*('控温被PRO-S级品'!$E$1:$BE$1=CY$1)*('控温被PRO-S级品'!$E$2:$BE$10)),0)+IFERROR(SUMPRODUCT(('冬被-S级品'!$B$2:$B$10=$B17)*('冬被-S级品'!$E$1:$AW$1=CY$1)*('冬被-S级品'!$E$2:$AW$10)),0)+IFERROR(SUMPRODUCT(('白止-S级品'!$A$2:$A$26=$B17)*('白止-S级品'!$D$1:$AV$1=CY$1)*('白止-S级品'!$D$2:$AV$26)),0)+IFERROR(SUMPRODUCT(('乐容-S级品'!$A$4:$A$32=$B17)*('乐容-S级品'!$L$3:$CA$3=CY$1)*('乐容-S级品'!$L$4:$CA$32)),0)</f>
      </c>
      <c r="CZ17" s="280">
        <f>IFERROR(SUMPRODUCT(('控温被PRO-S级品'!$B$2:$B$10=$B17)*('控温被PRO-S级品'!$E$1:$BE$1=CZ$1)*('控温被PRO-S级品'!$E$2:$BE$10)),0)+IFERROR(SUMPRODUCT(('冬被-S级品'!$B$2:$B$10=$B17)*('冬被-S级品'!$E$1:$AW$1=CZ$1)*('冬被-S级品'!$E$2:$AW$10)),0)+IFERROR(SUMPRODUCT(('白止-S级品'!$A$2:$A$26=$B17)*('白止-S级品'!$D$1:$AV$1=CZ$1)*('白止-S级品'!$D$2:$AV$26)),0)+IFERROR(SUMPRODUCT(('乐容-S级品'!$A$4:$A$32=$B17)*('乐容-S级品'!$L$3:$CA$3=CZ$1)*('乐容-S级品'!$L$4:$CA$32)),0)</f>
      </c>
      <c r="DA17" s="280">
        <f>IFERROR(SUMPRODUCT(('控温被PRO-S级品'!$B$2:$B$10=$B17)*('控温被PRO-S级品'!$E$1:$BE$1=DA$1)*('控温被PRO-S级品'!$E$2:$BE$10)),0)+IFERROR(SUMPRODUCT(('冬被-S级品'!$B$2:$B$10=$B17)*('冬被-S级品'!$E$1:$AW$1=DA$1)*('冬被-S级品'!$E$2:$AW$10)),0)+IFERROR(SUMPRODUCT(('白止-S级品'!$A$2:$A$26=$B17)*('白止-S级品'!$D$1:$AV$1=DA$1)*('白止-S级品'!$D$2:$AV$26)),0)+IFERROR(SUMPRODUCT(('乐容-S级品'!$A$4:$A$32=$B17)*('乐容-S级品'!$L$3:$CA$3=DA$1)*('乐容-S级品'!$L$4:$CA$32)),0)</f>
      </c>
      <c r="DB17" s="280">
        <f>IFERROR(SUMPRODUCT(('控温被PRO-S级品'!$B$2:$B$10=$B17)*('控温被PRO-S级品'!$E$1:$BE$1=DB$1)*('控温被PRO-S级品'!$E$2:$BE$10)),0)+IFERROR(SUMPRODUCT(('冬被-S级品'!$B$2:$B$10=$B17)*('冬被-S级品'!$E$1:$AW$1=DB$1)*('冬被-S级品'!$E$2:$AW$10)),0)+IFERROR(SUMPRODUCT(('白止-S级品'!$A$2:$A$26=$B17)*('白止-S级品'!$D$1:$AV$1=DB$1)*('白止-S级品'!$D$2:$AV$26)),0)+IFERROR(SUMPRODUCT(('乐容-S级品'!$A$4:$A$32=$B17)*('乐容-S级品'!$L$3:$CA$3=DB$1)*('乐容-S级品'!$L$4:$CA$32)),0)</f>
      </c>
      <c r="DC17" s="280">
        <f>IFERROR(SUMPRODUCT(('控温被PRO-S级品'!$B$2:$B$10=$B17)*('控温被PRO-S级品'!$E$1:$BE$1=DC$1)*('控温被PRO-S级品'!$E$2:$BE$10)),0)+IFERROR(SUMPRODUCT(('冬被-S级品'!$B$2:$B$10=$B17)*('冬被-S级品'!$E$1:$AW$1=DC$1)*('冬被-S级品'!$E$2:$AW$10)),0)+IFERROR(SUMPRODUCT(('白止-S级品'!$A$2:$A$26=$B17)*('白止-S级品'!$D$1:$AV$1=DC$1)*('白止-S级品'!$D$2:$AV$26)),0)+IFERROR(SUMPRODUCT(('乐容-S级品'!$A$4:$A$32=$B17)*('乐容-S级品'!$L$3:$CA$3=DC$1)*('乐容-S级品'!$L$4:$CA$32)),0)</f>
      </c>
      <c r="DD17" s="280">
        <f>IFERROR(SUMPRODUCT(('控温被PRO-S级品'!$B$2:$B$10=$B17)*('控温被PRO-S级品'!$E$1:$BE$1=DD$1)*('控温被PRO-S级品'!$E$2:$BE$10)),0)+IFERROR(SUMPRODUCT(('冬被-S级品'!$B$2:$B$10=$B17)*('冬被-S级品'!$E$1:$AW$1=DD$1)*('冬被-S级品'!$E$2:$AW$10)),0)+IFERROR(SUMPRODUCT(('白止-S级品'!$A$2:$A$26=$B17)*('白止-S级品'!$D$1:$AV$1=DD$1)*('白止-S级品'!$D$2:$AV$26)),0)+IFERROR(SUMPRODUCT(('乐容-S级品'!$A$4:$A$32=$B17)*('乐容-S级品'!$L$3:$CA$3=DD$1)*('乐容-S级品'!$L$4:$CA$32)),0)</f>
      </c>
      <c r="DE17" s="280">
        <f>IFERROR(SUMPRODUCT(('控温被PRO-S级品'!$B$2:$B$10=$B17)*('控温被PRO-S级品'!$E$1:$BE$1=DE$1)*('控温被PRO-S级品'!$E$2:$BE$10)),0)+IFERROR(SUMPRODUCT(('冬被-S级品'!$B$2:$B$10=$B17)*('冬被-S级品'!$E$1:$AW$1=DE$1)*('冬被-S级品'!$E$2:$AW$10)),0)+IFERROR(SUMPRODUCT(('白止-S级品'!$A$2:$A$26=$B17)*('白止-S级品'!$D$1:$AV$1=DE$1)*('白止-S级品'!$D$2:$AV$26)),0)+IFERROR(SUMPRODUCT(('乐容-S级品'!$A$4:$A$32=$B17)*('乐容-S级品'!$L$3:$CA$3=DE$1)*('乐容-S级品'!$L$4:$CA$32)),0)</f>
      </c>
      <c r="DF17" s="280">
        <f>IFERROR(SUMPRODUCT(('控温被PRO-S级品'!$B$2:$B$10=$B17)*('控温被PRO-S级品'!$E$1:$BE$1=DF$1)*('控温被PRO-S级品'!$E$2:$BE$10)),0)+IFERROR(SUMPRODUCT(('冬被-S级品'!$B$2:$B$10=$B17)*('冬被-S级品'!$E$1:$AW$1=DF$1)*('冬被-S级品'!$E$2:$AW$10)),0)+IFERROR(SUMPRODUCT(('白止-S级品'!$A$2:$A$26=$B17)*('白止-S级品'!$D$1:$AV$1=DF$1)*('白止-S级品'!$D$2:$AV$26)),0)+IFERROR(SUMPRODUCT(('乐容-S级品'!$A$4:$A$32=$B17)*('乐容-S级品'!$L$3:$CA$3=DF$1)*('乐容-S级品'!$L$4:$CA$32)),0)</f>
      </c>
      <c r="DG17" s="280">
        <f>IFERROR(SUMPRODUCT(('控温被PRO-S级品'!$B$2:$B$10=$B17)*('控温被PRO-S级品'!$E$1:$BE$1=DG$1)*('控温被PRO-S级品'!$E$2:$BE$10)),0)+IFERROR(SUMPRODUCT(('冬被-S级品'!$B$2:$B$10=$B17)*('冬被-S级品'!$E$1:$AW$1=DG$1)*('冬被-S级品'!$E$2:$AW$10)),0)+IFERROR(SUMPRODUCT(('白止-S级品'!$A$2:$A$26=$B17)*('白止-S级品'!$D$1:$AV$1=DG$1)*('白止-S级品'!$D$2:$AV$26)),0)+IFERROR(SUMPRODUCT(('乐容-S级品'!$A$4:$A$32=$B17)*('乐容-S级品'!$L$3:$CA$3=DG$1)*('乐容-S级品'!$L$4:$CA$32)),0)</f>
      </c>
      <c r="DH17" s="280">
        <f>IFERROR(SUMPRODUCT(('控温被PRO-S级品'!$B$2:$B$10=$B17)*('控温被PRO-S级品'!$E$1:$BE$1=DH$1)*('控温被PRO-S级品'!$E$2:$BE$10)),0)+IFERROR(SUMPRODUCT(('冬被-S级品'!$B$2:$B$10=$B17)*('冬被-S级品'!$E$1:$AW$1=DH$1)*('冬被-S级品'!$E$2:$AW$10)),0)+IFERROR(SUMPRODUCT(('白止-S级品'!$A$2:$A$26=$B17)*('白止-S级品'!$D$1:$AV$1=DH$1)*('白止-S级品'!$D$2:$AV$26)),0)+IFERROR(SUMPRODUCT(('乐容-S级品'!$A$4:$A$32=$B17)*('乐容-S级品'!$L$3:$CA$3=DH$1)*('乐容-S级品'!$L$4:$CA$32)),0)</f>
      </c>
      <c r="DI17" s="280">
        <f>IFERROR(SUMPRODUCT(('控温被PRO-S级品'!$B$2:$B$10=$B17)*('控温被PRO-S级品'!$E$1:$BE$1=DI$1)*('控温被PRO-S级品'!$E$2:$BE$10)),0)+IFERROR(SUMPRODUCT(('冬被-S级品'!$B$2:$B$10=$B17)*('冬被-S级品'!$E$1:$AW$1=DI$1)*('冬被-S级品'!$E$2:$AW$10)),0)+IFERROR(SUMPRODUCT(('白止-S级品'!$A$2:$A$26=$B17)*('白止-S级品'!$D$1:$AV$1=DI$1)*('白止-S级品'!$D$2:$AV$26)),0)+IFERROR(SUMPRODUCT(('乐容-S级品'!$A$4:$A$32=$B17)*('乐容-S级品'!$L$3:$CA$3=DI$1)*('乐容-S级品'!$L$4:$CA$32)),0)</f>
      </c>
      <c r="DJ17" s="280">
        <f>IFERROR(SUMPRODUCT(('控温被PRO-S级品'!$B$2:$B$10=$B17)*('控温被PRO-S级品'!$E$1:$BE$1=DJ$1)*('控温被PRO-S级品'!$E$2:$BE$10)),0)+IFERROR(SUMPRODUCT(('冬被-S级品'!$B$2:$B$10=$B17)*('冬被-S级品'!$E$1:$AW$1=DJ$1)*('冬被-S级品'!$E$2:$AW$10)),0)+IFERROR(SUMPRODUCT(('白止-S级品'!$A$2:$A$26=$B17)*('白止-S级品'!$D$1:$AV$1=DJ$1)*('白止-S级品'!$D$2:$AV$26)),0)+IFERROR(SUMPRODUCT(('乐容-S级品'!$A$4:$A$32=$B17)*('乐容-S级品'!$L$3:$CA$3=DJ$1)*('乐容-S级品'!$L$4:$CA$32)),0)</f>
      </c>
      <c r="DK17" s="280"/>
      <c r="DL17" s="280"/>
      <c r="DM17" s="280"/>
      <c r="DN17" s="280"/>
      <c r="DO17" s="280"/>
      <c r="DP17" s="280"/>
      <c r="DQ17" s="280"/>
      <c r="DR17" s="280"/>
      <c r="DS17" s="280"/>
      <c r="DT17" s="280"/>
      <c r="DU17" s="280"/>
      <c r="DV17" s="280"/>
      <c r="DW17" s="280">
        <f>VLOOKUP(B17,'系统编码规格'!A:C,3,FALSE)</f>
      </c>
      <c r="DX17" s="280"/>
      <c r="DY17" s="280"/>
      <c r="DZ17" s="280"/>
      <c r="EA17" s="280"/>
      <c r="EB17" s="280"/>
      <c r="EC17" s="280"/>
      <c r="ED17" s="280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  <c r="ES17" s="280"/>
      <c r="ET17" s="280"/>
      <c r="EU17" s="280"/>
      <c r="EV17" s="280"/>
      <c r="EW17" s="280"/>
      <c r="EX17" s="280"/>
      <c r="EY17" s="280"/>
      <c r="EZ17" s="280"/>
      <c r="FA17" s="280"/>
      <c r="FB17" s="280"/>
      <c r="FC17" s="280"/>
      <c r="FD17" s="280"/>
      <c r="FE17" s="280"/>
      <c r="FF17" s="280"/>
      <c r="FG17" s="280"/>
      <c r="FH17" s="280"/>
      <c r="FI17" s="280"/>
      <c r="FJ17" s="280"/>
      <c r="FK17" s="280"/>
      <c r="FL17" s="280"/>
      <c r="FM17" s="280"/>
      <c r="FN17" s="280"/>
      <c r="FO17" s="280"/>
      <c r="FP17" s="280"/>
      <c r="FQ17" s="280"/>
      <c r="FR17" s="280"/>
      <c r="FS17" s="280"/>
      <c r="FT17" s="280"/>
      <c r="FU17" s="280"/>
      <c r="FV17" s="280"/>
      <c r="FW17" s="280"/>
      <c r="FX17" s="280"/>
      <c r="FY17" s="280"/>
      <c r="FZ17" s="280"/>
      <c r="GA17" s="280"/>
      <c r="GB17" s="280"/>
      <c r="GC17" s="280"/>
      <c r="GD17" s="280"/>
      <c r="GE17" s="280"/>
      <c r="GF17" s="280"/>
      <c r="GG17" s="280"/>
      <c r="GH17" s="280"/>
      <c r="GI17" s="280"/>
      <c r="GJ17" s="280"/>
      <c r="GK17" s="280"/>
      <c r="GL17" s="280"/>
      <c r="GM17" s="280"/>
      <c r="GN17" s="280"/>
      <c r="GO17" s="280"/>
      <c r="GP17" s="280"/>
      <c r="GQ17" s="280"/>
      <c r="GR17" s="280"/>
      <c r="GS17" s="280"/>
      <c r="GT17" s="280"/>
      <c r="GU17" s="280"/>
      <c r="GV17" s="280"/>
    </row>
    <row r="18">
      <c r="A18" s="309" t="str">
        <v>白止</v>
      </c>
      <c r="B18" s="310" t="str">
        <v>12800026901824012</v>
      </c>
      <c r="C18" s="309" t="str">
        <v>亚朵星球 慢回弹护颈记忆枕轻巧版</v>
      </c>
      <c r="D18" s="309" t="str">
        <v>60*40*8cm</v>
      </c>
      <c r="E18">
        <f>SUM(F18:GX18)</f>
      </c>
      <c r="F18" s="280">
        <f>IFERROR(SUMPRODUCT(('控温被PRO-S级品'!$B$2:$B$10=$B18)*('控温被PRO-S级品'!$E$1:$BE$1=F$1)*('控温被PRO-S级品'!$E$2:$BE$10)),0)+IFERROR(SUMPRODUCT(('冬被-S级品'!$B$2:$B$10=$B18)*('冬被-S级品'!$E$1:$AW$1=F$1)*('冬被-S级品'!$E$2:$AW$10)),0)+IFERROR(SUMPRODUCT(('白止-S级品'!$A$2:$A$26=$B18)*('白止-S级品'!$D$1:$AV$1=F$1)*('白止-S级品'!$D$2:$AV$26)),0)+IFERROR(SUMPRODUCT(('乐容-S级品'!$A$4:$A$32=$B18)*('乐容-S级品'!$L$3:$CA$3=F$1)*('乐容-S级品'!$L$4:$CA$32)),0)</f>
      </c>
      <c r="G18" s="280">
        <f>IFERROR(SUMPRODUCT(('控温被PRO-S级品'!$B$2:$B$10=$B18)*('控温被PRO-S级品'!$E$1:$BE$1=G$1)*('控温被PRO-S级品'!$E$2:$BE$10)),0)+IFERROR(SUMPRODUCT(('冬被-S级品'!$B$2:$B$10=$B18)*('冬被-S级品'!$E$1:$AW$1=G$1)*('冬被-S级品'!$E$2:$AW$10)),0)+IFERROR(SUMPRODUCT(('白止-S级品'!$A$2:$A$26=$B18)*('白止-S级品'!$D$1:$AV$1=G$1)*('白止-S级品'!$D$2:$AV$26)),0)+IFERROR(SUMPRODUCT(('乐容-S级品'!$A$4:$A$32=$B18)*('乐容-S级品'!$L$3:$CA$3=G$1)*('乐容-S级品'!$L$4:$CA$32)),0)</f>
      </c>
      <c r="H18" s="280">
        <f>IFERROR(SUMPRODUCT(('控温被PRO-S级品'!$B$2:$B$10=$B18)*('控温被PRO-S级品'!$E$1:$BE$1=H$1)*('控温被PRO-S级品'!$E$2:$BE$10)),0)+IFERROR(SUMPRODUCT(('冬被-S级品'!$B$2:$B$10=$B18)*('冬被-S级品'!$E$1:$AW$1=H$1)*('冬被-S级品'!$E$2:$AW$10)),0)+IFERROR(SUMPRODUCT(('白止-S级品'!$A$2:$A$26=$B18)*('白止-S级品'!$D$1:$AV$1=H$1)*('白止-S级品'!$D$2:$AV$26)),0)+IFERROR(SUMPRODUCT(('乐容-S级品'!$A$4:$A$32=$B18)*('乐容-S级品'!$L$3:$CA$3=H$1)*('乐容-S级品'!$L$4:$CA$32)),0)</f>
      </c>
      <c r="I18" s="280">
        <f>IFERROR(SUMPRODUCT(('控温被PRO-S级品'!$B$2:$B$10=$B18)*('控温被PRO-S级品'!$E$1:$BE$1=I$1)*('控温被PRO-S级品'!$E$2:$BE$10)),0)+IFERROR(SUMPRODUCT(('冬被-S级品'!$B$2:$B$10=$B18)*('冬被-S级品'!$E$1:$AW$1=I$1)*('冬被-S级品'!$E$2:$AW$10)),0)+IFERROR(SUMPRODUCT(('白止-S级品'!$A$2:$A$26=$B18)*('白止-S级品'!$D$1:$AV$1=I$1)*('白止-S级品'!$D$2:$AV$26)),0)+IFERROR(SUMPRODUCT(('乐容-S级品'!$A$4:$A$32=$B18)*('乐容-S级品'!$L$3:$CA$3=I$1)*('乐容-S级品'!$L$4:$CA$32)),0)</f>
      </c>
      <c r="J18" s="280">
        <f>IFERROR(SUMPRODUCT(('控温被PRO-S级品'!$B$2:$B$10=$B18)*('控温被PRO-S级品'!$E$1:$BE$1=J$1)*('控温被PRO-S级品'!$E$2:$BE$10)),0)+IFERROR(SUMPRODUCT(('冬被-S级品'!$B$2:$B$10=$B18)*('冬被-S级品'!$E$1:$AW$1=J$1)*('冬被-S级品'!$E$2:$AW$10)),0)+IFERROR(SUMPRODUCT(('白止-S级品'!$A$2:$A$26=$B18)*('白止-S级品'!$D$1:$AV$1=J$1)*('白止-S级品'!$D$2:$AV$26)),0)+IFERROR(SUMPRODUCT(('乐容-S级品'!$A$4:$A$32=$B18)*('乐容-S级品'!$L$3:$CA$3=J$1)*('乐容-S级品'!$L$4:$CA$32)),0)</f>
      </c>
      <c r="K18" s="280">
        <f>IFERROR(SUMPRODUCT(('控温被PRO-S级品'!$B$2:$B$10=$B18)*('控温被PRO-S级品'!$E$1:$BE$1=K$1)*('控温被PRO-S级品'!$E$2:$BE$10)),0)+IFERROR(SUMPRODUCT(('冬被-S级品'!$B$2:$B$10=$B18)*('冬被-S级品'!$E$1:$AW$1=K$1)*('冬被-S级品'!$E$2:$AW$10)),0)+IFERROR(SUMPRODUCT(('白止-S级品'!$A$2:$A$26=$B18)*('白止-S级品'!$D$1:$AV$1=K$1)*('白止-S级品'!$D$2:$AV$26)),0)+IFERROR(SUMPRODUCT(('乐容-S级品'!$A$4:$A$32=$B18)*('乐容-S级品'!$L$3:$CA$3=K$1)*('乐容-S级品'!$L$4:$CA$32)),0)</f>
      </c>
      <c r="L18" s="280">
        <f>IFERROR(SUMPRODUCT(('控温被PRO-S级品'!$B$2:$B$10=$B18)*('控温被PRO-S级品'!$E$1:$BE$1=L$1)*('控温被PRO-S级品'!$E$2:$BE$10)),0)+IFERROR(SUMPRODUCT(('冬被-S级品'!$B$2:$B$10=$B18)*('冬被-S级品'!$E$1:$AW$1=L$1)*('冬被-S级品'!$E$2:$AW$10)),0)+IFERROR(SUMPRODUCT(('白止-S级品'!$A$2:$A$26=$B18)*('白止-S级品'!$D$1:$AV$1=L$1)*('白止-S级品'!$D$2:$AV$26)),0)+IFERROR(SUMPRODUCT(('乐容-S级品'!$A$4:$A$32=$B18)*('乐容-S级品'!$L$3:$CA$3=L$1)*('乐容-S级品'!$L$4:$CA$32)),0)</f>
      </c>
      <c r="M18" s="280">
        <f>IFERROR(SUMPRODUCT(('控温被PRO-S级品'!$B$2:$B$10=$B18)*('控温被PRO-S级品'!$E$1:$BE$1=M$1)*('控温被PRO-S级品'!$E$2:$BE$10)),0)+IFERROR(SUMPRODUCT(('冬被-S级品'!$B$2:$B$10=$B18)*('冬被-S级品'!$E$1:$AW$1=M$1)*('冬被-S级品'!$E$2:$AW$10)),0)+IFERROR(SUMPRODUCT(('白止-S级品'!$A$2:$A$26=$B18)*('白止-S级品'!$D$1:$AV$1=M$1)*('白止-S级品'!$D$2:$AV$26)),0)+IFERROR(SUMPRODUCT(('乐容-S级品'!$A$4:$A$32=$B18)*('乐容-S级品'!$L$3:$CA$3=M$1)*('乐容-S级品'!$L$4:$CA$32)),0)</f>
      </c>
      <c r="N18" s="280">
        <f>IFERROR(SUMPRODUCT(('控温被PRO-S级品'!$B$2:$B$10=$B18)*('控温被PRO-S级品'!$E$1:$BE$1=N$1)*('控温被PRO-S级品'!$E$2:$BE$10)),0)+IFERROR(SUMPRODUCT(('冬被-S级品'!$B$2:$B$10=$B18)*('冬被-S级品'!$E$1:$AW$1=N$1)*('冬被-S级品'!$E$2:$AW$10)),0)+IFERROR(SUMPRODUCT(('白止-S级品'!$A$2:$A$26=$B18)*('白止-S级品'!$D$1:$AV$1=N$1)*('白止-S级品'!$D$2:$AV$26)),0)+IFERROR(SUMPRODUCT(('乐容-S级品'!$A$4:$A$32=$B18)*('乐容-S级品'!$L$3:$CA$3=N$1)*('乐容-S级品'!$L$4:$CA$32)),0)</f>
      </c>
      <c r="O18" s="280">
        <f>IFERROR(SUMPRODUCT(('控温被PRO-S级品'!$B$2:$B$10=$B18)*('控温被PRO-S级品'!$E$1:$BE$1=O$1)*('控温被PRO-S级品'!$E$2:$BE$10)),0)+IFERROR(SUMPRODUCT(('冬被-S级品'!$B$2:$B$10=$B18)*('冬被-S级品'!$E$1:$AW$1=O$1)*('冬被-S级品'!$E$2:$AW$10)),0)+IFERROR(SUMPRODUCT(('白止-S级品'!$A$2:$A$26=$B18)*('白止-S级品'!$D$1:$AV$1=O$1)*('白止-S级品'!$D$2:$AV$26)),0)+IFERROR(SUMPRODUCT(('乐容-S级品'!$A$4:$A$32=$B18)*('乐容-S级品'!$L$3:$CA$3=O$1)*('乐容-S级品'!$L$4:$CA$32)),0)</f>
      </c>
      <c r="P18" s="280">
        <f>IFERROR(SUMPRODUCT(('控温被PRO-S级品'!$B$2:$B$10=$B18)*('控温被PRO-S级品'!$E$1:$BE$1=P$1)*('控温被PRO-S级品'!$E$2:$BE$10)),0)+IFERROR(SUMPRODUCT(('冬被-S级品'!$B$2:$B$10=$B18)*('冬被-S级品'!$E$1:$AW$1=P$1)*('冬被-S级品'!$E$2:$AW$10)),0)+IFERROR(SUMPRODUCT(('白止-S级品'!$A$2:$A$26=$B18)*('白止-S级品'!$D$1:$AV$1=P$1)*('白止-S级品'!$D$2:$AV$26)),0)+IFERROR(SUMPRODUCT(('乐容-S级品'!$A$4:$A$32=$B18)*('乐容-S级品'!$L$3:$CA$3=P$1)*('乐容-S级品'!$L$4:$CA$32)),0)</f>
      </c>
      <c r="Q18" s="280">
        <f>IFERROR(SUMPRODUCT(('控温被PRO-S级品'!$B$2:$B$10=$B18)*('控温被PRO-S级品'!$E$1:$BE$1=Q$1)*('控温被PRO-S级品'!$E$2:$BE$10)),0)+IFERROR(SUMPRODUCT(('冬被-S级品'!$B$2:$B$10=$B18)*('冬被-S级品'!$E$1:$AW$1=Q$1)*('冬被-S级品'!$E$2:$AW$10)),0)+IFERROR(SUMPRODUCT(('白止-S级品'!$A$2:$A$26=$B18)*('白止-S级品'!$D$1:$AV$1=Q$1)*('白止-S级品'!$D$2:$AV$26)),0)+IFERROR(SUMPRODUCT(('乐容-S级品'!$A$4:$A$32=$B18)*('乐容-S级品'!$L$3:$CA$3=Q$1)*('乐容-S级品'!$L$4:$CA$32)),0)</f>
      </c>
      <c r="R18" s="280">
        <f>IFERROR(SUMPRODUCT(('控温被PRO-S级品'!$B$2:$B$10=$B18)*('控温被PRO-S级品'!$E$1:$BE$1=R$1)*('控温被PRO-S级品'!$E$2:$BE$10)),0)+IFERROR(SUMPRODUCT(('冬被-S级品'!$B$2:$B$10=$B18)*('冬被-S级品'!$E$1:$AW$1=R$1)*('冬被-S级品'!$E$2:$AW$10)),0)+IFERROR(SUMPRODUCT(('白止-S级品'!$A$2:$A$26=$B18)*('白止-S级品'!$D$1:$AV$1=R$1)*('白止-S级品'!$D$2:$AV$26)),0)+IFERROR(SUMPRODUCT(('乐容-S级品'!$A$4:$A$32=$B18)*('乐容-S级品'!$L$3:$CA$3=R$1)*('乐容-S级品'!$L$4:$CA$32)),0)</f>
      </c>
      <c r="S18" s="280">
        <f>IFERROR(SUMPRODUCT(('控温被PRO-S级品'!$B$2:$B$10=$B18)*('控温被PRO-S级品'!$E$1:$BE$1=S$1)*('控温被PRO-S级品'!$E$2:$BE$10)),0)+IFERROR(SUMPRODUCT(('冬被-S级品'!$B$2:$B$10=$B18)*('冬被-S级品'!$E$1:$AW$1=S$1)*('冬被-S级品'!$E$2:$AW$10)),0)+IFERROR(SUMPRODUCT(('白止-S级品'!$A$2:$A$26=$B18)*('白止-S级品'!$D$1:$AV$1=S$1)*('白止-S级品'!$D$2:$AV$26)),0)+IFERROR(SUMPRODUCT(('乐容-S级品'!$A$4:$A$32=$B18)*('乐容-S级品'!$L$3:$CA$3=S$1)*('乐容-S级品'!$L$4:$CA$32)),0)</f>
      </c>
      <c r="T18" s="280">
        <f>IFERROR(SUMPRODUCT(('控温被PRO-S级品'!$B$2:$B$10=$B18)*('控温被PRO-S级品'!$E$1:$BE$1=T$1)*('控温被PRO-S级品'!$E$2:$BE$10)),0)+IFERROR(SUMPRODUCT(('冬被-S级品'!$B$2:$B$10=$B18)*('冬被-S级品'!$E$1:$AW$1=T$1)*('冬被-S级品'!$E$2:$AW$10)),0)+IFERROR(SUMPRODUCT(('白止-S级品'!$A$2:$A$26=$B18)*('白止-S级品'!$D$1:$AV$1=T$1)*('白止-S级品'!$D$2:$AV$26)),0)+IFERROR(SUMPRODUCT(('乐容-S级品'!$A$4:$A$32=$B18)*('乐容-S级品'!$L$3:$CA$3=T$1)*('乐容-S级品'!$L$4:$CA$32)),0)</f>
      </c>
      <c r="U18" s="280">
        <f>IFERROR(SUMPRODUCT(('控温被PRO-S级品'!$B$2:$B$10=$B18)*('控温被PRO-S级品'!$E$1:$BE$1=U$1)*('控温被PRO-S级品'!$E$2:$BE$10)),0)+IFERROR(SUMPRODUCT(('冬被-S级品'!$B$2:$B$10=$B18)*('冬被-S级品'!$E$1:$AW$1=U$1)*('冬被-S级品'!$E$2:$AW$10)),0)+IFERROR(SUMPRODUCT(('白止-S级品'!$A$2:$A$26=$B18)*('白止-S级品'!$D$1:$AV$1=U$1)*('白止-S级品'!$D$2:$AV$26)),0)+IFERROR(SUMPRODUCT(('乐容-S级品'!$A$4:$A$32=$B18)*('乐容-S级品'!$L$3:$CA$3=U$1)*('乐容-S级品'!$L$4:$CA$32)),0)</f>
      </c>
      <c r="V18" s="280">
        <f>IFERROR(SUMPRODUCT(('控温被PRO-S级品'!$B$2:$B$10=$B18)*('控温被PRO-S级品'!$E$1:$BE$1=V$1)*('控温被PRO-S级品'!$E$2:$BE$10)),0)+IFERROR(SUMPRODUCT(('冬被-S级品'!$B$2:$B$10=$B18)*('冬被-S级品'!$E$1:$AW$1=V$1)*('冬被-S级品'!$E$2:$AW$10)),0)+IFERROR(SUMPRODUCT(('白止-S级品'!$A$2:$A$26=$B18)*('白止-S级品'!$D$1:$AV$1=V$1)*('白止-S级品'!$D$2:$AV$26)),0)+IFERROR(SUMPRODUCT(('乐容-S级品'!$A$4:$A$32=$B18)*('乐容-S级品'!$L$3:$CA$3=V$1)*('乐容-S级品'!$L$4:$CA$32)),0)</f>
      </c>
      <c r="W18" s="280">
        <f>IFERROR(SUMPRODUCT(('控温被PRO-S级品'!$B$2:$B$10=$B18)*('控温被PRO-S级品'!$E$1:$BE$1=W$1)*('控温被PRO-S级品'!$E$2:$BE$10)),0)+IFERROR(SUMPRODUCT(('冬被-S级品'!$B$2:$B$10=$B18)*('冬被-S级品'!$E$1:$AW$1=W$1)*('冬被-S级品'!$E$2:$AW$10)),0)+IFERROR(SUMPRODUCT(('白止-S级品'!$A$2:$A$26=$B18)*('白止-S级品'!$D$1:$AV$1=W$1)*('白止-S级品'!$D$2:$AV$26)),0)+IFERROR(SUMPRODUCT(('乐容-S级品'!$A$4:$A$32=$B18)*('乐容-S级品'!$L$3:$CA$3=W$1)*('乐容-S级品'!$L$4:$CA$32)),0)</f>
      </c>
      <c r="X18" s="280">
        <f>IFERROR(SUMPRODUCT(('控温被PRO-S级品'!$B$2:$B$10=$B18)*('控温被PRO-S级品'!$E$1:$BE$1=X$1)*('控温被PRO-S级品'!$E$2:$BE$10)),0)+IFERROR(SUMPRODUCT(('冬被-S级品'!$B$2:$B$10=$B18)*('冬被-S级品'!$E$1:$AW$1=X$1)*('冬被-S级品'!$E$2:$AW$10)),0)+IFERROR(SUMPRODUCT(('白止-S级品'!$A$2:$A$26=$B18)*('白止-S级品'!$D$1:$AV$1=X$1)*('白止-S级品'!$D$2:$AV$26)),0)+IFERROR(SUMPRODUCT(('乐容-S级品'!$A$4:$A$32=$B18)*('乐容-S级品'!$L$3:$CA$3=X$1)*('乐容-S级品'!$L$4:$CA$32)),0)</f>
      </c>
      <c r="Y18" s="280">
        <f>IFERROR(SUMPRODUCT(('控温被PRO-S级品'!$B$2:$B$10=$B18)*('控温被PRO-S级品'!$E$1:$BE$1=Y$1)*('控温被PRO-S级品'!$E$2:$BE$10)),0)+IFERROR(SUMPRODUCT(('冬被-S级品'!$B$2:$B$10=$B18)*('冬被-S级品'!$E$1:$AW$1=Y$1)*('冬被-S级品'!$E$2:$AW$10)),0)+IFERROR(SUMPRODUCT(('白止-S级品'!$A$2:$A$26=$B18)*('白止-S级品'!$D$1:$AV$1=Y$1)*('白止-S级品'!$D$2:$AV$26)),0)+IFERROR(SUMPRODUCT(('乐容-S级品'!$A$4:$A$32=$B18)*('乐容-S级品'!$L$3:$CA$3=Y$1)*('乐容-S级品'!$L$4:$CA$32)),0)</f>
      </c>
      <c r="Z18" s="280">
        <f>IFERROR(SUMPRODUCT(('控温被PRO-S级品'!$B$2:$B$10=$B18)*('控温被PRO-S级品'!$E$1:$BE$1=Z$1)*('控温被PRO-S级品'!$E$2:$BE$10)),0)+IFERROR(SUMPRODUCT(('冬被-S级品'!$B$2:$B$10=$B18)*('冬被-S级品'!$E$1:$AW$1=Z$1)*('冬被-S级品'!$E$2:$AW$10)),0)+IFERROR(SUMPRODUCT(('白止-S级品'!$A$2:$A$26=$B18)*('白止-S级品'!$D$1:$AV$1=Z$1)*('白止-S级品'!$D$2:$AV$26)),0)+IFERROR(SUMPRODUCT(('乐容-S级品'!$A$4:$A$32=$B18)*('乐容-S级品'!$L$3:$CA$3=Z$1)*('乐容-S级品'!$L$4:$CA$32)),0)</f>
      </c>
      <c r="AA18" s="280">
        <f>IFERROR(SUMPRODUCT(('控温被PRO-S级品'!$B$2:$B$10=$B18)*('控温被PRO-S级品'!$E$1:$BE$1=AA$1)*('控温被PRO-S级品'!$E$2:$BE$10)),0)+IFERROR(SUMPRODUCT(('冬被-S级品'!$B$2:$B$10=$B18)*('冬被-S级品'!$E$1:$AW$1=AA$1)*('冬被-S级品'!$E$2:$AW$10)),0)+IFERROR(SUMPRODUCT(('白止-S级品'!$A$2:$A$26=$B18)*('白止-S级品'!$D$1:$AV$1=AA$1)*('白止-S级品'!$D$2:$AV$26)),0)+IFERROR(SUMPRODUCT(('乐容-S级品'!$A$4:$A$32=$B18)*('乐容-S级品'!$L$3:$CA$3=AA$1)*('乐容-S级品'!$L$4:$CA$32)),0)</f>
      </c>
      <c r="AB18" s="280">
        <f>IFERROR(SUMPRODUCT(('控温被PRO-S级品'!$B$2:$B$10=$B18)*('控温被PRO-S级品'!$E$1:$BE$1=AB$1)*('控温被PRO-S级品'!$E$2:$BE$10)),0)+IFERROR(SUMPRODUCT(('冬被-S级品'!$B$2:$B$10=$B18)*('冬被-S级品'!$E$1:$AW$1=AB$1)*('冬被-S级品'!$E$2:$AW$10)),0)+IFERROR(SUMPRODUCT(('白止-S级品'!$A$2:$A$26=$B18)*('白止-S级品'!$D$1:$AV$1=AB$1)*('白止-S级品'!$D$2:$AV$26)),0)+IFERROR(SUMPRODUCT(('乐容-S级品'!$A$4:$A$32=$B18)*('乐容-S级品'!$L$3:$CA$3=AB$1)*('乐容-S级品'!$L$4:$CA$32)),0)</f>
      </c>
      <c r="AC18" s="280">
        <f>IFERROR(SUMPRODUCT(('控温被PRO-S级品'!$B$2:$B$10=$B18)*('控温被PRO-S级品'!$E$1:$BE$1=AC$1)*('控温被PRO-S级品'!$E$2:$BE$10)),0)+IFERROR(SUMPRODUCT(('冬被-S级品'!$B$2:$B$10=$B18)*('冬被-S级品'!$E$1:$AW$1=AC$1)*('冬被-S级品'!$E$2:$AW$10)),0)+IFERROR(SUMPRODUCT(('白止-S级品'!$A$2:$A$26=$B18)*('白止-S级品'!$D$1:$AV$1=AC$1)*('白止-S级品'!$D$2:$AV$26)),0)+IFERROR(SUMPRODUCT(('乐容-S级品'!$A$4:$A$32=$B18)*('乐容-S级品'!$L$3:$CA$3=AC$1)*('乐容-S级品'!$L$4:$CA$32)),0)</f>
      </c>
      <c r="AD18" s="280">
        <f>IFERROR(SUMPRODUCT(('控温被PRO-S级品'!$B$2:$B$10=$B18)*('控温被PRO-S级品'!$E$1:$BE$1=AD$1)*('控温被PRO-S级品'!$E$2:$BE$10)),0)+IFERROR(SUMPRODUCT(('冬被-S级品'!$B$2:$B$10=$B18)*('冬被-S级品'!$E$1:$AW$1=AD$1)*('冬被-S级品'!$E$2:$AW$10)),0)+IFERROR(SUMPRODUCT(('白止-S级品'!$A$2:$A$26=$B18)*('白止-S级品'!$D$1:$AV$1=AD$1)*('白止-S级品'!$D$2:$AV$26)),0)+IFERROR(SUMPRODUCT(('乐容-S级品'!$A$4:$A$32=$B18)*('乐容-S级品'!$L$3:$CA$3=AD$1)*('乐容-S级品'!$L$4:$CA$32)),0)</f>
      </c>
      <c r="AE18" s="280">
        <f>IFERROR(SUMPRODUCT(('控温被PRO-S级品'!$B$2:$B$10=$B18)*('控温被PRO-S级品'!$E$1:$BE$1=AE$1)*('控温被PRO-S级品'!$E$2:$BE$10)),0)+IFERROR(SUMPRODUCT(('冬被-S级品'!$B$2:$B$10=$B18)*('冬被-S级品'!$E$1:$AW$1=AE$1)*('冬被-S级品'!$E$2:$AW$10)),0)+IFERROR(SUMPRODUCT(('白止-S级品'!$A$2:$A$26=$B18)*('白止-S级品'!$D$1:$AV$1=AE$1)*('白止-S级品'!$D$2:$AV$26)),0)+IFERROR(SUMPRODUCT(('乐容-S级品'!$A$4:$A$32=$B18)*('乐容-S级品'!$L$3:$CA$3=AE$1)*('乐容-S级品'!$L$4:$CA$32)),0)</f>
      </c>
      <c r="AF18" s="280">
        <f>IFERROR(SUMPRODUCT(('控温被PRO-S级品'!$B$2:$B$10=$B18)*('控温被PRO-S级品'!$E$1:$BE$1=AF$1)*('控温被PRO-S级品'!$E$2:$BE$10)),0)+IFERROR(SUMPRODUCT(('冬被-S级品'!$B$2:$B$10=$B18)*('冬被-S级品'!$E$1:$AW$1=AF$1)*('冬被-S级品'!$E$2:$AW$10)),0)+IFERROR(SUMPRODUCT(('白止-S级品'!$A$2:$A$26=$B18)*('白止-S级品'!$D$1:$AV$1=AF$1)*('白止-S级品'!$D$2:$AV$26)),0)+IFERROR(SUMPRODUCT(('乐容-S级品'!$A$4:$A$32=$B18)*('乐容-S级品'!$L$3:$CA$3=AF$1)*('乐容-S级品'!$L$4:$CA$32)),0)</f>
      </c>
      <c r="AG18" s="280">
        <f>IFERROR(SUMPRODUCT(('控温被PRO-S级品'!$B$2:$B$10=$B18)*('控温被PRO-S级品'!$E$1:$BE$1=AG$1)*('控温被PRO-S级品'!$E$2:$BE$10)),0)+IFERROR(SUMPRODUCT(('冬被-S级品'!$B$2:$B$10=$B18)*('冬被-S级品'!$E$1:$AW$1=AG$1)*('冬被-S级品'!$E$2:$AW$10)),0)+IFERROR(SUMPRODUCT(('白止-S级品'!$A$2:$A$26=$B18)*('白止-S级品'!$D$1:$AV$1=AG$1)*('白止-S级品'!$D$2:$AV$26)),0)+IFERROR(SUMPRODUCT(('乐容-S级品'!$A$4:$A$32=$B18)*('乐容-S级品'!$L$3:$CA$3=AG$1)*('乐容-S级品'!$L$4:$CA$32)),0)</f>
      </c>
      <c r="AH18" s="280">
        <f>IFERROR(SUMPRODUCT(('控温被PRO-S级品'!$B$2:$B$10=$B18)*('控温被PRO-S级品'!$E$1:$BE$1=AH$1)*('控温被PRO-S级品'!$E$2:$BE$10)),0)+IFERROR(SUMPRODUCT(('冬被-S级品'!$B$2:$B$10=$B18)*('冬被-S级品'!$E$1:$AW$1=AH$1)*('冬被-S级品'!$E$2:$AW$10)),0)+IFERROR(SUMPRODUCT(('白止-S级品'!$A$2:$A$26=$B18)*('白止-S级品'!$D$1:$AV$1=AH$1)*('白止-S级品'!$D$2:$AV$26)),0)+IFERROR(SUMPRODUCT(('乐容-S级品'!$A$4:$A$32=$B18)*('乐容-S级品'!$L$3:$CA$3=AH$1)*('乐容-S级品'!$L$4:$CA$32)),0)</f>
      </c>
      <c r="AI18" s="280">
        <f>IFERROR(SUMPRODUCT(('控温被PRO-S级品'!$B$2:$B$10=$B18)*('控温被PRO-S级品'!$E$1:$BE$1=AI$1)*('控温被PRO-S级品'!$E$2:$BE$10)),0)+IFERROR(SUMPRODUCT(('冬被-S级品'!$B$2:$B$10=$B18)*('冬被-S级品'!$E$1:$AW$1=AI$1)*('冬被-S级品'!$E$2:$AW$10)),0)+IFERROR(SUMPRODUCT(('白止-S级品'!$A$2:$A$26=$B18)*('白止-S级品'!$D$1:$AV$1=AI$1)*('白止-S级品'!$D$2:$AV$26)),0)+IFERROR(SUMPRODUCT(('乐容-S级品'!$A$4:$A$32=$B18)*('乐容-S级品'!$L$3:$CA$3=AI$1)*('乐容-S级品'!$L$4:$CA$32)),0)</f>
      </c>
      <c r="AJ18" s="280">
        <f>IFERROR(SUMPRODUCT(('控温被PRO-S级品'!$B$2:$B$10=$B18)*('控温被PRO-S级品'!$E$1:$BE$1=AJ$1)*('控温被PRO-S级品'!$E$2:$BE$10)),0)+IFERROR(SUMPRODUCT(('冬被-S级品'!$B$2:$B$10=$B18)*('冬被-S级品'!$E$1:$AW$1=AJ$1)*('冬被-S级品'!$E$2:$AW$10)),0)+IFERROR(SUMPRODUCT(('白止-S级品'!$A$2:$A$26=$B18)*('白止-S级品'!$D$1:$AV$1=AJ$1)*('白止-S级品'!$D$2:$AV$26)),0)+IFERROR(SUMPRODUCT(('乐容-S级品'!$A$4:$A$32=$B18)*('乐容-S级品'!$L$3:$CA$3=AJ$1)*('乐容-S级品'!$L$4:$CA$32)),0)</f>
      </c>
      <c r="AK18" s="280">
        <f>IFERROR(SUMPRODUCT(('控温被PRO-S级品'!$B$2:$B$10=$B18)*('控温被PRO-S级品'!$E$1:$BE$1=AK$1)*('控温被PRO-S级品'!$E$2:$BE$10)),0)+IFERROR(SUMPRODUCT(('冬被-S级品'!$B$2:$B$10=$B18)*('冬被-S级品'!$E$1:$AW$1=AK$1)*('冬被-S级品'!$E$2:$AW$10)),0)+IFERROR(SUMPRODUCT(('白止-S级品'!$A$2:$A$26=$B18)*('白止-S级品'!$D$1:$AV$1=AK$1)*('白止-S级品'!$D$2:$AV$26)),0)+IFERROR(SUMPRODUCT(('乐容-S级品'!$A$4:$A$32=$B18)*('乐容-S级品'!$L$3:$CA$3=AK$1)*('乐容-S级品'!$L$4:$CA$32)),0)</f>
      </c>
      <c r="AL18" s="280">
        <f>IFERROR(SUMPRODUCT(('控温被PRO-S级品'!$B$2:$B$10=$B18)*('控温被PRO-S级品'!$E$1:$BE$1=AL$1)*('控温被PRO-S级品'!$E$2:$BE$10)),0)+IFERROR(SUMPRODUCT(('冬被-S级品'!$B$2:$B$10=$B18)*('冬被-S级品'!$E$1:$AW$1=AL$1)*('冬被-S级品'!$E$2:$AW$10)),0)+IFERROR(SUMPRODUCT(('白止-S级品'!$A$2:$A$26=$B18)*('白止-S级品'!$D$1:$AV$1=AL$1)*('白止-S级品'!$D$2:$AV$26)),0)+IFERROR(SUMPRODUCT(('乐容-S级品'!$A$4:$A$32=$B18)*('乐容-S级品'!$L$3:$CA$3=AL$1)*('乐容-S级品'!$L$4:$CA$32)),0)</f>
      </c>
      <c r="AM18" s="280">
        <f>IFERROR(SUMPRODUCT(('控温被PRO-S级品'!$B$2:$B$10=$B18)*('控温被PRO-S级品'!$E$1:$BE$1=AM$1)*('控温被PRO-S级品'!$E$2:$BE$10)),0)+IFERROR(SUMPRODUCT(('冬被-S级品'!$B$2:$B$10=$B18)*('冬被-S级品'!$E$1:$AW$1=AM$1)*('冬被-S级品'!$E$2:$AW$10)),0)+IFERROR(SUMPRODUCT(('白止-S级品'!$A$2:$A$26=$B18)*('白止-S级品'!$D$1:$AV$1=AM$1)*('白止-S级品'!$D$2:$AV$26)),0)+IFERROR(SUMPRODUCT(('乐容-S级品'!$A$4:$A$32=$B18)*('乐容-S级品'!$L$3:$CA$3=AM$1)*('乐容-S级品'!$L$4:$CA$32)),0)</f>
      </c>
      <c r="AN18" s="280">
        <f>IFERROR(SUMPRODUCT(('控温被PRO-S级品'!$B$2:$B$10=$B18)*('控温被PRO-S级品'!$E$1:$BE$1=AN$1)*('控温被PRO-S级品'!$E$2:$BE$10)),0)+IFERROR(SUMPRODUCT(('冬被-S级品'!$B$2:$B$10=$B18)*('冬被-S级品'!$E$1:$AW$1=AN$1)*('冬被-S级品'!$E$2:$AW$10)),0)+IFERROR(SUMPRODUCT(('白止-S级品'!$A$2:$A$26=$B18)*('白止-S级品'!$D$1:$AV$1=AN$1)*('白止-S级品'!$D$2:$AV$26)),0)+IFERROR(SUMPRODUCT(('乐容-S级品'!$A$4:$A$32=$B18)*('乐容-S级品'!$L$3:$CA$3=AN$1)*('乐容-S级品'!$L$4:$CA$32)),0)</f>
      </c>
      <c r="AO18" s="280">
        <f>IFERROR(SUMPRODUCT(('控温被PRO-S级品'!$B$2:$B$10=$B18)*('控温被PRO-S级品'!$E$1:$BE$1=AO$1)*('控温被PRO-S级品'!$E$2:$BE$10)),0)+IFERROR(SUMPRODUCT(('冬被-S级品'!$B$2:$B$10=$B18)*('冬被-S级品'!$E$1:$AW$1=AO$1)*('冬被-S级品'!$E$2:$AW$10)),0)+IFERROR(SUMPRODUCT(('白止-S级品'!$A$2:$A$26=$B18)*('白止-S级品'!$D$1:$AV$1=AO$1)*('白止-S级品'!$D$2:$AV$26)),0)+IFERROR(SUMPRODUCT(('乐容-S级品'!$A$4:$A$32=$B18)*('乐容-S级品'!$L$3:$CA$3=AO$1)*('乐容-S级品'!$L$4:$CA$32)),0)</f>
      </c>
      <c r="AP18" s="280">
        <f>IFERROR(SUMPRODUCT(('控温被PRO-S级品'!$B$2:$B$10=$B18)*('控温被PRO-S级品'!$E$1:$BE$1=AP$1)*('控温被PRO-S级品'!$E$2:$BE$10)),0)+IFERROR(SUMPRODUCT(('冬被-S级品'!$B$2:$B$10=$B18)*('冬被-S级品'!$E$1:$AW$1=AP$1)*('冬被-S级品'!$E$2:$AW$10)),0)+IFERROR(SUMPRODUCT(('白止-S级品'!$A$2:$A$26=$B18)*('白止-S级品'!$D$1:$AV$1=AP$1)*('白止-S级品'!$D$2:$AV$26)),0)+IFERROR(SUMPRODUCT(('乐容-S级品'!$A$4:$A$32=$B18)*('乐容-S级品'!$L$3:$CA$3=AP$1)*('乐容-S级品'!$L$4:$CA$32)),0)</f>
      </c>
      <c r="AQ18" s="280">
        <f>IFERROR(SUMPRODUCT(('控温被PRO-S级品'!$B$2:$B$10=$B18)*('控温被PRO-S级品'!$E$1:$BE$1=AQ$1)*('控温被PRO-S级品'!$E$2:$BE$10)),0)+IFERROR(SUMPRODUCT(('冬被-S级品'!$B$2:$B$10=$B18)*('冬被-S级品'!$E$1:$AW$1=AQ$1)*('冬被-S级品'!$E$2:$AW$10)),0)+IFERROR(SUMPRODUCT(('白止-S级品'!$A$2:$A$26=$B18)*('白止-S级品'!$D$1:$AV$1=AQ$1)*('白止-S级品'!$D$2:$AV$26)),0)+IFERROR(SUMPRODUCT(('乐容-S级品'!$A$4:$A$32=$B18)*('乐容-S级品'!$L$3:$CA$3=AQ$1)*('乐容-S级品'!$L$4:$CA$32)),0)</f>
      </c>
      <c r="AR18" s="280">
        <f>IFERROR(SUMPRODUCT(('控温被PRO-S级品'!$B$2:$B$10=$B18)*('控温被PRO-S级品'!$E$1:$BE$1=AR$1)*('控温被PRO-S级品'!$E$2:$BE$10)),0)+IFERROR(SUMPRODUCT(('冬被-S级品'!$B$2:$B$10=$B18)*('冬被-S级品'!$E$1:$AW$1=AR$1)*('冬被-S级品'!$E$2:$AW$10)),0)+IFERROR(SUMPRODUCT(('白止-S级品'!$A$2:$A$26=$B18)*('白止-S级品'!$D$1:$AV$1=AR$1)*('白止-S级品'!$D$2:$AV$26)),0)+IFERROR(SUMPRODUCT(('乐容-S级品'!$A$4:$A$32=$B18)*('乐容-S级品'!$L$3:$CA$3=AR$1)*('乐容-S级品'!$L$4:$CA$32)),0)</f>
      </c>
      <c r="AS18" s="280">
        <f>IFERROR(SUMPRODUCT(('控温被PRO-S级品'!$B$2:$B$10=$B18)*('控温被PRO-S级品'!$E$1:$BE$1=AS$1)*('控温被PRO-S级品'!$E$2:$BE$10)),0)+IFERROR(SUMPRODUCT(('冬被-S级品'!$B$2:$B$10=$B18)*('冬被-S级品'!$E$1:$AW$1=AS$1)*('冬被-S级品'!$E$2:$AW$10)),0)+IFERROR(SUMPRODUCT(('白止-S级品'!$A$2:$A$26=$B18)*('白止-S级品'!$D$1:$AV$1=AS$1)*('白止-S级品'!$D$2:$AV$26)),0)+IFERROR(SUMPRODUCT(('乐容-S级品'!$A$4:$A$32=$B18)*('乐容-S级品'!$L$3:$CA$3=AS$1)*('乐容-S级品'!$L$4:$CA$32)),0)</f>
      </c>
      <c r="AT18" s="280">
        <f>IFERROR(SUMPRODUCT(('控温被PRO-S级品'!$B$2:$B$10=$B18)*('控温被PRO-S级品'!$E$1:$BE$1=AT$1)*('控温被PRO-S级品'!$E$2:$BE$10)),0)+IFERROR(SUMPRODUCT(('冬被-S级品'!$B$2:$B$10=$B18)*('冬被-S级品'!$E$1:$AW$1=AT$1)*('冬被-S级品'!$E$2:$AW$10)),0)+IFERROR(SUMPRODUCT(('白止-S级品'!$A$2:$A$26=$B18)*('白止-S级品'!$D$1:$AV$1=AT$1)*('白止-S级品'!$D$2:$AV$26)),0)+IFERROR(SUMPRODUCT(('乐容-S级品'!$A$4:$A$32=$B18)*('乐容-S级品'!$L$3:$CA$3=AT$1)*('乐容-S级品'!$L$4:$CA$32)),0)</f>
      </c>
      <c r="AU18" s="280">
        <f>IFERROR(SUMPRODUCT(('控温被PRO-S级品'!$B$2:$B$10=$B18)*('控温被PRO-S级品'!$E$1:$BE$1=AU$1)*('控温被PRO-S级品'!$E$2:$BE$10)),0)+IFERROR(SUMPRODUCT(('冬被-S级品'!$B$2:$B$10=$B18)*('冬被-S级品'!$E$1:$AW$1=AU$1)*('冬被-S级品'!$E$2:$AW$10)),0)+IFERROR(SUMPRODUCT(('白止-S级品'!$A$2:$A$26=$B18)*('白止-S级品'!$D$1:$AV$1=AU$1)*('白止-S级品'!$D$2:$AV$26)),0)+IFERROR(SUMPRODUCT(('乐容-S级品'!$A$4:$A$32=$B18)*('乐容-S级品'!$L$3:$CA$3=AU$1)*('乐容-S级品'!$L$4:$CA$32)),0)</f>
      </c>
      <c r="AV18" s="280">
        <f>IFERROR(SUMPRODUCT(('控温被PRO-S级品'!$B$2:$B$10=$B18)*('控温被PRO-S级品'!$E$1:$BE$1=AV$1)*('控温被PRO-S级品'!$E$2:$BE$10)),0)+IFERROR(SUMPRODUCT(('冬被-S级品'!$B$2:$B$10=$B18)*('冬被-S级品'!$E$1:$AW$1=AV$1)*('冬被-S级品'!$E$2:$AW$10)),0)+IFERROR(SUMPRODUCT(('白止-S级品'!$A$2:$A$26=$B18)*('白止-S级品'!$D$1:$AV$1=AV$1)*('白止-S级品'!$D$2:$AV$26)),0)+IFERROR(SUMPRODUCT(('乐容-S级品'!$A$4:$A$32=$B18)*('乐容-S级品'!$L$3:$CA$3=AV$1)*('乐容-S级品'!$L$4:$CA$32)),0)</f>
      </c>
      <c r="AW18" s="280">
        <f>IFERROR(SUMPRODUCT(('控温被PRO-S级品'!$B$2:$B$10=$B18)*('控温被PRO-S级品'!$E$1:$BE$1=AW$1)*('控温被PRO-S级品'!$E$2:$BE$10)),0)+IFERROR(SUMPRODUCT(('冬被-S级品'!$B$2:$B$10=$B18)*('冬被-S级品'!$E$1:$AW$1=AW$1)*('冬被-S级品'!$E$2:$AW$10)),0)+IFERROR(SUMPRODUCT(('白止-S级品'!$A$2:$A$26=$B18)*('白止-S级品'!$D$1:$AV$1=AW$1)*('白止-S级品'!$D$2:$AV$26)),0)+IFERROR(SUMPRODUCT(('乐容-S级品'!$A$4:$A$32=$B18)*('乐容-S级品'!$L$3:$CA$3=AW$1)*('乐容-S级品'!$L$4:$CA$32)),0)</f>
      </c>
      <c r="AX18" s="280">
        <f>IFERROR(SUMPRODUCT(('控温被PRO-S级品'!$B$2:$B$10=$B18)*('控温被PRO-S级品'!$E$1:$BE$1=AX$1)*('控温被PRO-S级品'!$E$2:$BE$10)),0)+IFERROR(SUMPRODUCT(('冬被-S级品'!$B$2:$B$10=$B18)*('冬被-S级品'!$E$1:$AW$1=AX$1)*('冬被-S级品'!$E$2:$AW$10)),0)+IFERROR(SUMPRODUCT(('白止-S级品'!$A$2:$A$26=$B18)*('白止-S级品'!$D$1:$AV$1=AX$1)*('白止-S级品'!$D$2:$AV$26)),0)+IFERROR(SUMPRODUCT(('乐容-S级品'!$A$4:$A$32=$B18)*('乐容-S级品'!$L$3:$CA$3=AX$1)*('乐容-S级品'!$L$4:$CA$32)),0)</f>
      </c>
      <c r="AY18" s="280">
        <f>IFERROR(SUMPRODUCT(('控温被PRO-S级品'!$B$2:$B$10=$B18)*('控温被PRO-S级品'!$E$1:$BE$1=AY$1)*('控温被PRO-S级品'!$E$2:$BE$10)),0)+IFERROR(SUMPRODUCT(('冬被-S级品'!$B$2:$B$10=$B18)*('冬被-S级品'!$E$1:$AW$1=AY$1)*('冬被-S级品'!$E$2:$AW$10)),0)+IFERROR(SUMPRODUCT(('白止-S级品'!$A$2:$A$26=$B18)*('白止-S级品'!$D$1:$AV$1=AY$1)*('白止-S级品'!$D$2:$AV$26)),0)+IFERROR(SUMPRODUCT(('乐容-S级品'!$A$4:$A$32=$B18)*('乐容-S级品'!$L$3:$CA$3=AY$1)*('乐容-S级品'!$L$4:$CA$32)),0)</f>
      </c>
      <c r="AZ18" s="280">
        <f>IFERROR(SUMPRODUCT(('控温被PRO-S级品'!$B$2:$B$10=$B18)*('控温被PRO-S级品'!$E$1:$BE$1=AZ$1)*('控温被PRO-S级品'!$E$2:$BE$10)),0)+IFERROR(SUMPRODUCT(('冬被-S级品'!$B$2:$B$10=$B18)*('冬被-S级品'!$E$1:$AW$1=AZ$1)*('冬被-S级品'!$E$2:$AW$10)),0)+IFERROR(SUMPRODUCT(('白止-S级品'!$A$2:$A$26=$B18)*('白止-S级品'!$D$1:$AV$1=AZ$1)*('白止-S级品'!$D$2:$AV$26)),0)+IFERROR(SUMPRODUCT(('乐容-S级品'!$A$4:$A$32=$B18)*('乐容-S级品'!$L$3:$CA$3=AZ$1)*('乐容-S级品'!$L$4:$CA$32)),0)</f>
      </c>
      <c r="BA18" s="280">
        <f>IFERROR(SUMPRODUCT(('控温被PRO-S级品'!$B$2:$B$10=$B18)*('控温被PRO-S级品'!$E$1:$BE$1=BA$1)*('控温被PRO-S级品'!$E$2:$BE$10)),0)+IFERROR(SUMPRODUCT(('冬被-S级品'!$B$2:$B$10=$B18)*('冬被-S级品'!$E$1:$AW$1=BA$1)*('冬被-S级品'!$E$2:$AW$10)),0)+IFERROR(SUMPRODUCT(('白止-S级品'!$A$2:$A$26=$B18)*('白止-S级品'!$D$1:$AV$1=BA$1)*('白止-S级品'!$D$2:$AV$26)),0)+IFERROR(SUMPRODUCT(('乐容-S级品'!$A$4:$A$32=$B18)*('乐容-S级品'!$L$3:$CA$3=BA$1)*('乐容-S级品'!$L$4:$CA$32)),0)</f>
      </c>
      <c r="BB18" s="280">
        <f>IFERROR(SUMPRODUCT(('控温被PRO-S级品'!$B$2:$B$10=$B18)*('控温被PRO-S级品'!$E$1:$BE$1=BB$1)*('控温被PRO-S级品'!$E$2:$BE$10)),0)+IFERROR(SUMPRODUCT(('冬被-S级品'!$B$2:$B$10=$B18)*('冬被-S级品'!$E$1:$AW$1=BB$1)*('冬被-S级品'!$E$2:$AW$10)),0)+IFERROR(SUMPRODUCT(('白止-S级品'!$A$2:$A$26=$B18)*('白止-S级品'!$D$1:$AV$1=BB$1)*('白止-S级品'!$D$2:$AV$26)),0)+IFERROR(SUMPRODUCT(('乐容-S级品'!$A$4:$A$32=$B18)*('乐容-S级品'!$L$3:$CA$3=BB$1)*('乐容-S级品'!$L$4:$CA$32)),0)</f>
      </c>
      <c r="BC18" s="280">
        <f>IFERROR(SUMPRODUCT(('控温被PRO-S级品'!$B$2:$B$10=$B18)*('控温被PRO-S级品'!$E$1:$BE$1=BC$1)*('控温被PRO-S级品'!$E$2:$BE$10)),0)+IFERROR(SUMPRODUCT(('冬被-S级品'!$B$2:$B$10=$B18)*('冬被-S级品'!$E$1:$AW$1=BC$1)*('冬被-S级品'!$E$2:$AW$10)),0)+IFERROR(SUMPRODUCT(('白止-S级品'!$A$2:$A$26=$B18)*('白止-S级品'!$D$1:$AV$1=BC$1)*('白止-S级品'!$D$2:$AV$26)),0)+IFERROR(SUMPRODUCT(('乐容-S级品'!$A$4:$A$32=$B18)*('乐容-S级品'!$L$3:$CA$3=BC$1)*('乐容-S级品'!$L$4:$CA$32)),0)</f>
      </c>
      <c r="BD18" s="280">
        <f>IFERROR(SUMPRODUCT(('控温被PRO-S级品'!$B$2:$B$10=$B18)*('控温被PRO-S级品'!$E$1:$BE$1=BD$1)*('控温被PRO-S级品'!$E$2:$BE$10)),0)+IFERROR(SUMPRODUCT(('冬被-S级品'!$B$2:$B$10=$B18)*('冬被-S级品'!$E$1:$AW$1=BD$1)*('冬被-S级品'!$E$2:$AW$10)),0)+IFERROR(SUMPRODUCT(('白止-S级品'!$A$2:$A$26=$B18)*('白止-S级品'!$D$1:$AV$1=BD$1)*('白止-S级品'!$D$2:$AV$26)),0)+IFERROR(SUMPRODUCT(('乐容-S级品'!$A$4:$A$32=$B18)*('乐容-S级品'!$L$3:$CA$3=BD$1)*('乐容-S级品'!$L$4:$CA$32)),0)</f>
      </c>
      <c r="BE18" s="280">
        <f>IFERROR(SUMPRODUCT(('控温被PRO-S级品'!$B$2:$B$10=$B18)*('控温被PRO-S级品'!$E$1:$BE$1=BE$1)*('控温被PRO-S级品'!$E$2:$BE$10)),0)+IFERROR(SUMPRODUCT(('冬被-S级品'!$B$2:$B$10=$B18)*('冬被-S级品'!$E$1:$AW$1=BE$1)*('冬被-S级品'!$E$2:$AW$10)),0)+IFERROR(SUMPRODUCT(('白止-S级品'!$A$2:$A$26=$B18)*('白止-S级品'!$D$1:$AV$1=BE$1)*('白止-S级品'!$D$2:$AV$26)),0)+IFERROR(SUMPRODUCT(('乐容-S级品'!$A$4:$A$32=$B18)*('乐容-S级品'!$L$3:$CA$3=BE$1)*('乐容-S级品'!$L$4:$CA$32)),0)</f>
      </c>
      <c r="BF18" s="280">
        <f>IFERROR(SUMPRODUCT(('控温被PRO-S级品'!$B$2:$B$10=$B18)*('控温被PRO-S级品'!$E$1:$BE$1=BF$1)*('控温被PRO-S级品'!$E$2:$BE$10)),0)+IFERROR(SUMPRODUCT(('冬被-S级品'!$B$2:$B$10=$B18)*('冬被-S级品'!$E$1:$AW$1=BF$1)*('冬被-S级品'!$E$2:$AW$10)),0)+IFERROR(SUMPRODUCT(('白止-S级品'!$A$2:$A$26=$B18)*('白止-S级品'!$D$1:$AV$1=BF$1)*('白止-S级品'!$D$2:$AV$26)),0)+IFERROR(SUMPRODUCT(('乐容-S级品'!$A$4:$A$32=$B18)*('乐容-S级品'!$L$3:$CA$3=BF$1)*('乐容-S级品'!$L$4:$CA$32)),0)</f>
      </c>
      <c r="BG18" s="280">
        <f>IFERROR(SUMPRODUCT(('控温被PRO-S级品'!$B$2:$B$10=$B18)*('控温被PRO-S级品'!$E$1:$BE$1=BG$1)*('控温被PRO-S级品'!$E$2:$BE$10)),0)+IFERROR(SUMPRODUCT(('冬被-S级品'!$B$2:$B$10=$B18)*('冬被-S级品'!$E$1:$AW$1=BG$1)*('冬被-S级品'!$E$2:$AW$10)),0)+IFERROR(SUMPRODUCT(('白止-S级品'!$A$2:$A$26=$B18)*('白止-S级品'!$D$1:$AV$1=BG$1)*('白止-S级品'!$D$2:$AV$26)),0)+IFERROR(SUMPRODUCT(('乐容-S级品'!$A$4:$A$32=$B18)*('乐容-S级品'!$L$3:$CA$3=BG$1)*('乐容-S级品'!$L$4:$CA$32)),0)</f>
      </c>
      <c r="BH18" s="280">
        <f>IFERROR(SUMPRODUCT(('控温被PRO-S级品'!$B$2:$B$10=$B18)*('控温被PRO-S级品'!$E$1:$BE$1=BH$1)*('控温被PRO-S级品'!$E$2:$BE$10)),0)+IFERROR(SUMPRODUCT(('冬被-S级品'!$B$2:$B$10=$B18)*('冬被-S级品'!$E$1:$AW$1=BH$1)*('冬被-S级品'!$E$2:$AW$10)),0)+IFERROR(SUMPRODUCT(('白止-S级品'!$A$2:$A$26=$B18)*('白止-S级品'!$D$1:$AV$1=BH$1)*('白止-S级品'!$D$2:$AV$26)),0)+IFERROR(SUMPRODUCT(('乐容-S级品'!$A$4:$A$32=$B18)*('乐容-S级品'!$L$3:$CA$3=BH$1)*('乐容-S级品'!$L$4:$CA$32)),0)</f>
      </c>
      <c r="BI18" s="280">
        <f>IFERROR(SUMPRODUCT(('控温被PRO-S级品'!$B$2:$B$10=$B18)*('控温被PRO-S级品'!$E$1:$BE$1=BI$1)*('控温被PRO-S级品'!$E$2:$BE$10)),0)+IFERROR(SUMPRODUCT(('冬被-S级品'!$B$2:$B$10=$B18)*('冬被-S级品'!$E$1:$AW$1=BI$1)*('冬被-S级品'!$E$2:$AW$10)),0)+IFERROR(SUMPRODUCT(('白止-S级品'!$A$2:$A$26=$B18)*('白止-S级品'!$D$1:$AV$1=BI$1)*('白止-S级品'!$D$2:$AV$26)),0)+IFERROR(SUMPRODUCT(('乐容-S级品'!$A$4:$A$32=$B18)*('乐容-S级品'!$L$3:$CA$3=BI$1)*('乐容-S级品'!$L$4:$CA$32)),0)</f>
      </c>
      <c r="BJ18" s="280">
        <f>IFERROR(SUMPRODUCT(('控温被PRO-S级品'!$B$2:$B$10=$B18)*('控温被PRO-S级品'!$E$1:$BE$1=BJ$1)*('控温被PRO-S级品'!$E$2:$BE$10)),0)+IFERROR(SUMPRODUCT(('冬被-S级品'!$B$2:$B$10=$B18)*('冬被-S级品'!$E$1:$AW$1=BJ$1)*('冬被-S级品'!$E$2:$AW$10)),0)+IFERROR(SUMPRODUCT(('白止-S级品'!$A$2:$A$26=$B18)*('白止-S级品'!$D$1:$AV$1=BJ$1)*('白止-S级品'!$D$2:$AV$26)),0)+IFERROR(SUMPRODUCT(('乐容-S级品'!$A$4:$A$32=$B18)*('乐容-S级品'!$L$3:$CA$3=BJ$1)*('乐容-S级品'!$L$4:$CA$32)),0)</f>
      </c>
      <c r="BK18" s="280">
        <f>IFERROR(SUMPRODUCT(('控温被PRO-S级品'!$B$2:$B$10=$B18)*('控温被PRO-S级品'!$E$1:$BE$1=BK$1)*('控温被PRO-S级品'!$E$2:$BE$10)),0)+IFERROR(SUMPRODUCT(('冬被-S级品'!$B$2:$B$10=$B18)*('冬被-S级品'!$E$1:$AW$1=BK$1)*('冬被-S级品'!$E$2:$AW$10)),0)+IFERROR(SUMPRODUCT(('白止-S级品'!$A$2:$A$26=$B18)*('白止-S级品'!$D$1:$AV$1=BK$1)*('白止-S级品'!$D$2:$AV$26)),0)+IFERROR(SUMPRODUCT(('乐容-S级品'!$A$4:$A$32=$B18)*('乐容-S级品'!$L$3:$CA$3=BK$1)*('乐容-S级品'!$L$4:$CA$32)),0)</f>
      </c>
      <c r="BL18" s="280">
        <f>IFERROR(SUMPRODUCT(('控温被PRO-S级品'!$B$2:$B$10=$B18)*('控温被PRO-S级品'!$E$1:$BE$1=BL$1)*('控温被PRO-S级品'!$E$2:$BE$10)),0)+IFERROR(SUMPRODUCT(('冬被-S级品'!$B$2:$B$10=$B18)*('冬被-S级品'!$E$1:$AW$1=BL$1)*('冬被-S级品'!$E$2:$AW$10)),0)+IFERROR(SUMPRODUCT(('白止-S级品'!$A$2:$A$26=$B18)*('白止-S级品'!$D$1:$AV$1=BL$1)*('白止-S级品'!$D$2:$AV$26)),0)+IFERROR(SUMPRODUCT(('乐容-S级品'!$A$4:$A$32=$B18)*('乐容-S级品'!$L$3:$CA$3=BL$1)*('乐容-S级品'!$L$4:$CA$32)),0)</f>
      </c>
      <c r="BM18" s="280">
        <f>IFERROR(SUMPRODUCT(('控温被PRO-S级品'!$B$2:$B$10=$B18)*('控温被PRO-S级品'!$E$1:$BE$1=BM$1)*('控温被PRO-S级品'!$E$2:$BE$10)),0)+IFERROR(SUMPRODUCT(('冬被-S级品'!$B$2:$B$10=$B18)*('冬被-S级品'!$E$1:$AW$1=BM$1)*('冬被-S级品'!$E$2:$AW$10)),0)+IFERROR(SUMPRODUCT(('白止-S级品'!$A$2:$A$26=$B18)*('白止-S级品'!$D$1:$AV$1=BM$1)*('白止-S级品'!$D$2:$AV$26)),0)+IFERROR(SUMPRODUCT(('乐容-S级品'!$A$4:$A$32=$B18)*('乐容-S级品'!$L$3:$CA$3=BM$1)*('乐容-S级品'!$L$4:$CA$32)),0)</f>
      </c>
      <c r="BN18" s="280">
        <f>IFERROR(SUMPRODUCT(('控温被PRO-S级品'!$B$2:$B$10=$B18)*('控温被PRO-S级品'!$E$1:$BE$1=BN$1)*('控温被PRO-S级品'!$E$2:$BE$10)),0)+IFERROR(SUMPRODUCT(('冬被-S级品'!$B$2:$B$10=$B18)*('冬被-S级品'!$E$1:$AW$1=BN$1)*('冬被-S级品'!$E$2:$AW$10)),0)+IFERROR(SUMPRODUCT(('白止-S级品'!$A$2:$A$26=$B18)*('白止-S级品'!$D$1:$AV$1=BN$1)*('白止-S级品'!$D$2:$AV$26)),0)+IFERROR(SUMPRODUCT(('乐容-S级品'!$A$4:$A$32=$B18)*('乐容-S级品'!$L$3:$CA$3=BN$1)*('乐容-S级品'!$L$4:$CA$32)),0)</f>
      </c>
      <c r="BO18" s="280">
        <f>IFERROR(SUMPRODUCT(('控温被PRO-S级品'!$B$2:$B$10=$B18)*('控温被PRO-S级品'!$E$1:$BE$1=BO$1)*('控温被PRO-S级品'!$E$2:$BE$10)),0)+IFERROR(SUMPRODUCT(('冬被-S级品'!$B$2:$B$10=$B18)*('冬被-S级品'!$E$1:$AW$1=BO$1)*('冬被-S级品'!$E$2:$AW$10)),0)+IFERROR(SUMPRODUCT(('白止-S级品'!$A$2:$A$26=$B18)*('白止-S级品'!$D$1:$AV$1=BO$1)*('白止-S级品'!$D$2:$AV$26)),0)+IFERROR(SUMPRODUCT(('乐容-S级品'!$A$4:$A$32=$B18)*('乐容-S级品'!$L$3:$CA$3=BO$1)*('乐容-S级品'!$L$4:$CA$32)),0)</f>
      </c>
      <c r="BP18" s="280">
        <f>IFERROR(SUMPRODUCT(('控温被PRO-S级品'!$B$2:$B$10=$B18)*('控温被PRO-S级品'!$E$1:$BE$1=BP$1)*('控温被PRO-S级品'!$E$2:$BE$10)),0)+IFERROR(SUMPRODUCT(('冬被-S级品'!$B$2:$B$10=$B18)*('冬被-S级品'!$E$1:$AW$1=BP$1)*('冬被-S级品'!$E$2:$AW$10)),0)+IFERROR(SUMPRODUCT(('白止-S级品'!$A$2:$A$26=$B18)*('白止-S级品'!$D$1:$AV$1=BP$1)*('白止-S级品'!$D$2:$AV$26)),0)+IFERROR(SUMPRODUCT(('乐容-S级品'!$A$4:$A$32=$B18)*('乐容-S级品'!$L$3:$CA$3=BP$1)*('乐容-S级品'!$L$4:$CA$32)),0)</f>
      </c>
      <c r="BQ18" s="280">
        <f>IFERROR(SUMPRODUCT(('控温被PRO-S级品'!$B$2:$B$10=$B18)*('控温被PRO-S级品'!$E$1:$BE$1=BQ$1)*('控温被PRO-S级品'!$E$2:$BE$10)),0)+IFERROR(SUMPRODUCT(('冬被-S级品'!$B$2:$B$10=$B18)*('冬被-S级品'!$E$1:$AW$1=BQ$1)*('冬被-S级品'!$E$2:$AW$10)),0)+IFERROR(SUMPRODUCT(('白止-S级品'!$A$2:$A$26=$B18)*('白止-S级品'!$D$1:$AV$1=BQ$1)*('白止-S级品'!$D$2:$AV$26)),0)+IFERROR(SUMPRODUCT(('乐容-S级品'!$A$4:$A$32=$B18)*('乐容-S级品'!$L$3:$CA$3=BQ$1)*('乐容-S级品'!$L$4:$CA$32)),0)</f>
      </c>
      <c r="BR18" s="280">
        <f>IFERROR(SUMPRODUCT(('控温被PRO-S级品'!$B$2:$B$10=$B18)*('控温被PRO-S级品'!$E$1:$BE$1=BR$1)*('控温被PRO-S级品'!$E$2:$BE$10)),0)+IFERROR(SUMPRODUCT(('冬被-S级品'!$B$2:$B$10=$B18)*('冬被-S级品'!$E$1:$AW$1=BR$1)*('冬被-S级品'!$E$2:$AW$10)),0)+IFERROR(SUMPRODUCT(('白止-S级品'!$A$2:$A$26=$B18)*('白止-S级品'!$D$1:$AV$1=BR$1)*('白止-S级品'!$D$2:$AV$26)),0)+IFERROR(SUMPRODUCT(('乐容-S级品'!$A$4:$A$32=$B18)*('乐容-S级品'!$L$3:$CA$3=BR$1)*('乐容-S级品'!$L$4:$CA$32)),0)</f>
      </c>
      <c r="BS18" s="280">
        <f>IFERROR(SUMPRODUCT(('控温被PRO-S级品'!$B$2:$B$10=$B18)*('控温被PRO-S级品'!$E$1:$BE$1=BS$1)*('控温被PRO-S级品'!$E$2:$BE$10)),0)+IFERROR(SUMPRODUCT(('冬被-S级品'!$B$2:$B$10=$B18)*('冬被-S级品'!$E$1:$AW$1=BS$1)*('冬被-S级品'!$E$2:$AW$10)),0)+IFERROR(SUMPRODUCT(('白止-S级品'!$A$2:$A$26=$B18)*('白止-S级品'!$D$1:$AV$1=BS$1)*('白止-S级品'!$D$2:$AV$26)),0)+IFERROR(SUMPRODUCT(('乐容-S级品'!$A$4:$A$32=$B18)*('乐容-S级品'!$L$3:$CA$3=BS$1)*('乐容-S级品'!$L$4:$CA$32)),0)</f>
      </c>
      <c r="BT18" s="280">
        <f>IFERROR(SUMPRODUCT(('控温被PRO-S级品'!$B$2:$B$10=$B18)*('控温被PRO-S级品'!$E$1:$BE$1=BT$1)*('控温被PRO-S级品'!$E$2:$BE$10)),0)+IFERROR(SUMPRODUCT(('冬被-S级品'!$B$2:$B$10=$B18)*('冬被-S级品'!$E$1:$AW$1=BT$1)*('冬被-S级品'!$E$2:$AW$10)),0)+IFERROR(SUMPRODUCT(('白止-S级品'!$A$2:$A$26=$B18)*('白止-S级品'!$D$1:$AV$1=BT$1)*('白止-S级品'!$D$2:$AV$26)),0)+IFERROR(SUMPRODUCT(('乐容-S级品'!$A$4:$A$32=$B18)*('乐容-S级品'!$L$3:$CA$3=BT$1)*('乐容-S级品'!$L$4:$CA$32)),0)</f>
      </c>
      <c r="BU18" s="280">
        <f>IFERROR(SUMPRODUCT(('控温被PRO-S级品'!$B$2:$B$10=$B18)*('控温被PRO-S级品'!$E$1:$BE$1=BU$1)*('控温被PRO-S级品'!$E$2:$BE$10)),0)+IFERROR(SUMPRODUCT(('冬被-S级品'!$B$2:$B$10=$B18)*('冬被-S级品'!$E$1:$AW$1=BU$1)*('冬被-S级品'!$E$2:$AW$10)),0)+IFERROR(SUMPRODUCT(('白止-S级品'!$A$2:$A$26=$B18)*('白止-S级品'!$D$1:$AV$1=BU$1)*('白止-S级品'!$D$2:$AV$26)),0)+IFERROR(SUMPRODUCT(('乐容-S级品'!$A$4:$A$32=$B18)*('乐容-S级品'!$L$3:$CA$3=BU$1)*('乐容-S级品'!$L$4:$CA$32)),0)</f>
      </c>
      <c r="BV18" s="280">
        <f>IFERROR(SUMPRODUCT(('控温被PRO-S级品'!$B$2:$B$10=$B18)*('控温被PRO-S级品'!$E$1:$BE$1=BV$1)*('控温被PRO-S级品'!$E$2:$BE$10)),0)+IFERROR(SUMPRODUCT(('冬被-S级品'!$B$2:$B$10=$B18)*('冬被-S级品'!$E$1:$AW$1=BV$1)*('冬被-S级品'!$E$2:$AW$10)),0)+IFERROR(SUMPRODUCT(('白止-S级品'!$A$2:$A$26=$B18)*('白止-S级品'!$D$1:$AV$1=BV$1)*('白止-S级品'!$D$2:$AV$26)),0)+IFERROR(SUMPRODUCT(('乐容-S级品'!$A$4:$A$32=$B18)*('乐容-S级品'!$L$3:$CA$3=BV$1)*('乐容-S级品'!$L$4:$CA$32)),0)</f>
      </c>
      <c r="BW18" s="280">
        <f>IFERROR(SUMPRODUCT(('控温被PRO-S级品'!$B$2:$B$10=$B18)*('控温被PRO-S级品'!$E$1:$BE$1=BW$1)*('控温被PRO-S级品'!$E$2:$BE$10)),0)+IFERROR(SUMPRODUCT(('冬被-S级品'!$B$2:$B$10=$B18)*('冬被-S级品'!$E$1:$AW$1=BW$1)*('冬被-S级品'!$E$2:$AW$10)),0)+IFERROR(SUMPRODUCT(('白止-S级品'!$A$2:$A$26=$B18)*('白止-S级品'!$D$1:$AV$1=BW$1)*('白止-S级品'!$D$2:$AV$26)),0)+IFERROR(SUMPRODUCT(('乐容-S级品'!$A$4:$A$32=$B18)*('乐容-S级品'!$L$3:$CA$3=BW$1)*('乐容-S级品'!$L$4:$CA$32)),0)</f>
      </c>
      <c r="BX18" s="280">
        <f>IFERROR(SUMPRODUCT(('控温被PRO-S级品'!$B$2:$B$10=$B18)*('控温被PRO-S级品'!$E$1:$BE$1=BX$1)*('控温被PRO-S级品'!$E$2:$BE$10)),0)+IFERROR(SUMPRODUCT(('冬被-S级品'!$B$2:$B$10=$B18)*('冬被-S级品'!$E$1:$AW$1=BX$1)*('冬被-S级品'!$E$2:$AW$10)),0)+IFERROR(SUMPRODUCT(('白止-S级品'!$A$2:$A$26=$B18)*('白止-S级品'!$D$1:$AV$1=BX$1)*('白止-S级品'!$D$2:$AV$26)),0)+IFERROR(SUMPRODUCT(('乐容-S级品'!$A$4:$A$32=$B18)*('乐容-S级品'!$L$3:$CA$3=BX$1)*('乐容-S级品'!$L$4:$CA$32)),0)</f>
      </c>
      <c r="BY18" s="280">
        <f>IFERROR(SUMPRODUCT(('控温被PRO-S级品'!$B$2:$B$10=$B18)*('控温被PRO-S级品'!$E$1:$BE$1=BY$1)*('控温被PRO-S级品'!$E$2:$BE$10)),0)+IFERROR(SUMPRODUCT(('冬被-S级品'!$B$2:$B$10=$B18)*('冬被-S级品'!$E$1:$AW$1=BY$1)*('冬被-S级品'!$E$2:$AW$10)),0)+IFERROR(SUMPRODUCT(('白止-S级品'!$A$2:$A$26=$B18)*('白止-S级品'!$D$1:$AV$1=BY$1)*('白止-S级品'!$D$2:$AV$26)),0)+IFERROR(SUMPRODUCT(('乐容-S级品'!$A$4:$A$32=$B18)*('乐容-S级品'!$L$3:$CA$3=BY$1)*('乐容-S级品'!$L$4:$CA$32)),0)</f>
      </c>
      <c r="BZ18" s="280">
        <f>IFERROR(SUMPRODUCT(('控温被PRO-S级品'!$B$2:$B$10=$B18)*('控温被PRO-S级品'!$E$1:$BE$1=BZ$1)*('控温被PRO-S级品'!$E$2:$BE$10)),0)+IFERROR(SUMPRODUCT(('冬被-S级品'!$B$2:$B$10=$B18)*('冬被-S级品'!$E$1:$AW$1=BZ$1)*('冬被-S级品'!$E$2:$AW$10)),0)+IFERROR(SUMPRODUCT(('白止-S级品'!$A$2:$A$26=$B18)*('白止-S级品'!$D$1:$AV$1=BZ$1)*('白止-S级品'!$D$2:$AV$26)),0)+IFERROR(SUMPRODUCT(('乐容-S级品'!$A$4:$A$32=$B18)*('乐容-S级品'!$L$3:$CA$3=BZ$1)*('乐容-S级品'!$L$4:$CA$32)),0)</f>
      </c>
      <c r="CA18" s="280">
        <f>IFERROR(SUMPRODUCT(('控温被PRO-S级品'!$B$2:$B$10=$B18)*('控温被PRO-S级品'!$E$1:$BE$1=CA$1)*('控温被PRO-S级品'!$E$2:$BE$10)),0)+IFERROR(SUMPRODUCT(('冬被-S级品'!$B$2:$B$10=$B18)*('冬被-S级品'!$E$1:$AW$1=CA$1)*('冬被-S级品'!$E$2:$AW$10)),0)+IFERROR(SUMPRODUCT(('白止-S级品'!$A$2:$A$26=$B18)*('白止-S级品'!$D$1:$AV$1=CA$1)*('白止-S级品'!$D$2:$AV$26)),0)+IFERROR(SUMPRODUCT(('乐容-S级品'!$A$4:$A$32=$B18)*('乐容-S级品'!$L$3:$CA$3=CA$1)*('乐容-S级品'!$L$4:$CA$32)),0)</f>
      </c>
      <c r="CB18" s="280">
        <f>IFERROR(SUMPRODUCT(('控温被PRO-S级品'!$B$2:$B$10=$B18)*('控温被PRO-S级品'!$E$1:$BE$1=CB$1)*('控温被PRO-S级品'!$E$2:$BE$10)),0)+IFERROR(SUMPRODUCT(('冬被-S级品'!$B$2:$B$10=$B18)*('冬被-S级品'!$E$1:$AW$1=CB$1)*('冬被-S级品'!$E$2:$AW$10)),0)+IFERROR(SUMPRODUCT(('白止-S级品'!$A$2:$A$26=$B18)*('白止-S级品'!$D$1:$AV$1=CB$1)*('白止-S级品'!$D$2:$AV$26)),0)+IFERROR(SUMPRODUCT(('乐容-S级品'!$A$4:$A$32=$B18)*('乐容-S级品'!$L$3:$CA$3=CB$1)*('乐容-S级品'!$L$4:$CA$32)),0)</f>
      </c>
      <c r="CC18" s="280">
        <f>IFERROR(SUMPRODUCT(('控温被PRO-S级品'!$B$2:$B$10=$B18)*('控温被PRO-S级品'!$E$1:$BE$1=CC$1)*('控温被PRO-S级品'!$E$2:$BE$10)),0)+IFERROR(SUMPRODUCT(('冬被-S级品'!$B$2:$B$10=$B18)*('冬被-S级品'!$E$1:$AW$1=CC$1)*('冬被-S级品'!$E$2:$AW$10)),0)+IFERROR(SUMPRODUCT(('白止-S级品'!$A$2:$A$26=$B18)*('白止-S级品'!$D$1:$AV$1=CC$1)*('白止-S级品'!$D$2:$AV$26)),0)+IFERROR(SUMPRODUCT(('乐容-S级品'!$A$4:$A$32=$B18)*('乐容-S级品'!$L$3:$CA$3=CC$1)*('乐容-S级品'!$L$4:$CA$32)),0)</f>
      </c>
      <c r="CD18" s="280">
        <f>IFERROR(SUMPRODUCT(('控温被PRO-S级品'!$B$2:$B$10=$B18)*('控温被PRO-S级品'!$E$1:$BE$1=CD$1)*('控温被PRO-S级品'!$E$2:$BE$10)),0)+IFERROR(SUMPRODUCT(('冬被-S级品'!$B$2:$B$10=$B18)*('冬被-S级品'!$E$1:$AW$1=CD$1)*('冬被-S级品'!$E$2:$AW$10)),0)+IFERROR(SUMPRODUCT(('白止-S级品'!$A$2:$A$26=$B18)*('白止-S级品'!$D$1:$AV$1=CD$1)*('白止-S级品'!$D$2:$AV$26)),0)+IFERROR(SUMPRODUCT(('乐容-S级品'!$A$4:$A$32=$B18)*('乐容-S级品'!$L$3:$CA$3=CD$1)*('乐容-S级品'!$L$4:$CA$32)),0)</f>
      </c>
      <c r="CE18" s="280">
        <f>IFERROR(SUMPRODUCT(('控温被PRO-S级品'!$B$2:$B$10=$B18)*('控温被PRO-S级品'!$E$1:$BE$1=CE$1)*('控温被PRO-S级品'!$E$2:$BE$10)),0)+IFERROR(SUMPRODUCT(('冬被-S级品'!$B$2:$B$10=$B18)*('冬被-S级品'!$E$1:$AW$1=CE$1)*('冬被-S级品'!$E$2:$AW$10)),0)+IFERROR(SUMPRODUCT(('白止-S级品'!$A$2:$A$26=$B18)*('白止-S级品'!$D$1:$AV$1=CE$1)*('白止-S级品'!$D$2:$AV$26)),0)+IFERROR(SUMPRODUCT(('乐容-S级品'!$A$4:$A$32=$B18)*('乐容-S级品'!$L$3:$CA$3=CE$1)*('乐容-S级品'!$L$4:$CA$32)),0)</f>
      </c>
      <c r="CF18" s="280">
        <f>IFERROR(SUMPRODUCT(('控温被PRO-S级品'!$B$2:$B$10=$B18)*('控温被PRO-S级品'!$E$1:$BE$1=CF$1)*('控温被PRO-S级品'!$E$2:$BE$10)),0)+IFERROR(SUMPRODUCT(('冬被-S级品'!$B$2:$B$10=$B18)*('冬被-S级品'!$E$1:$AW$1=CF$1)*('冬被-S级品'!$E$2:$AW$10)),0)+IFERROR(SUMPRODUCT(('白止-S级品'!$A$2:$A$26=$B18)*('白止-S级品'!$D$1:$AV$1=CF$1)*('白止-S级品'!$D$2:$AV$26)),0)+IFERROR(SUMPRODUCT(('乐容-S级品'!$A$4:$A$32=$B18)*('乐容-S级品'!$L$3:$CA$3=CF$1)*('乐容-S级品'!$L$4:$CA$32)),0)</f>
      </c>
      <c r="CG18" s="280">
        <f>IFERROR(SUMPRODUCT(('控温被PRO-S级品'!$B$2:$B$10=$B18)*('控温被PRO-S级品'!$E$1:$BE$1=CG$1)*('控温被PRO-S级品'!$E$2:$BE$10)),0)+IFERROR(SUMPRODUCT(('冬被-S级品'!$B$2:$B$10=$B18)*('冬被-S级品'!$E$1:$AW$1=CG$1)*('冬被-S级品'!$E$2:$AW$10)),0)+IFERROR(SUMPRODUCT(('白止-S级品'!$A$2:$A$26=$B18)*('白止-S级品'!$D$1:$AV$1=CG$1)*('白止-S级品'!$D$2:$AV$26)),0)+IFERROR(SUMPRODUCT(('乐容-S级品'!$A$4:$A$32=$B18)*('乐容-S级品'!$L$3:$CA$3=CG$1)*('乐容-S级品'!$L$4:$CA$32)),0)</f>
      </c>
      <c r="CH18" s="280">
        <f>IFERROR(SUMPRODUCT(('控温被PRO-S级品'!$B$2:$B$10=$B18)*('控温被PRO-S级品'!$E$1:$BE$1=CH$1)*('控温被PRO-S级品'!$E$2:$BE$10)),0)+IFERROR(SUMPRODUCT(('冬被-S级品'!$B$2:$B$10=$B18)*('冬被-S级品'!$E$1:$AW$1=CH$1)*('冬被-S级品'!$E$2:$AW$10)),0)+IFERROR(SUMPRODUCT(('白止-S级品'!$A$2:$A$26=$B18)*('白止-S级品'!$D$1:$AV$1=CH$1)*('白止-S级品'!$D$2:$AV$26)),0)+IFERROR(SUMPRODUCT(('乐容-S级品'!$A$4:$A$32=$B18)*('乐容-S级品'!$L$3:$CA$3=CH$1)*('乐容-S级品'!$L$4:$CA$32)),0)</f>
      </c>
      <c r="CI18" s="280">
        <f>IFERROR(SUMPRODUCT(('控温被PRO-S级品'!$B$2:$B$10=$B18)*('控温被PRO-S级品'!$E$1:$BE$1=CI$1)*('控温被PRO-S级品'!$E$2:$BE$10)),0)+IFERROR(SUMPRODUCT(('冬被-S级品'!$B$2:$B$10=$B18)*('冬被-S级品'!$E$1:$AW$1=CI$1)*('冬被-S级品'!$E$2:$AW$10)),0)+IFERROR(SUMPRODUCT(('白止-S级品'!$A$2:$A$26=$B18)*('白止-S级品'!$D$1:$AV$1=CI$1)*('白止-S级品'!$D$2:$AV$26)),0)+IFERROR(SUMPRODUCT(('乐容-S级品'!$A$4:$A$32=$B18)*('乐容-S级品'!$L$3:$CA$3=CI$1)*('乐容-S级品'!$L$4:$CA$32)),0)</f>
      </c>
      <c r="CJ18" s="280">
        <f>IFERROR(SUMPRODUCT(('控温被PRO-S级品'!$B$2:$B$10=$B18)*('控温被PRO-S级品'!$E$1:$BE$1=CJ$1)*('控温被PRO-S级品'!$E$2:$BE$10)),0)+IFERROR(SUMPRODUCT(('冬被-S级品'!$B$2:$B$10=$B18)*('冬被-S级品'!$E$1:$AW$1=CJ$1)*('冬被-S级品'!$E$2:$AW$10)),0)+IFERROR(SUMPRODUCT(('白止-S级品'!$A$2:$A$26=$B18)*('白止-S级品'!$D$1:$AV$1=CJ$1)*('白止-S级品'!$D$2:$AV$26)),0)+IFERROR(SUMPRODUCT(('乐容-S级品'!$A$4:$A$32=$B18)*('乐容-S级品'!$L$3:$CA$3=CJ$1)*('乐容-S级品'!$L$4:$CA$32)),0)</f>
      </c>
      <c r="CK18" s="280">
        <f>IFERROR(SUMPRODUCT(('控温被PRO-S级品'!$B$2:$B$10=$B18)*('控温被PRO-S级品'!$E$1:$BE$1=CK$1)*('控温被PRO-S级品'!$E$2:$BE$10)),0)+IFERROR(SUMPRODUCT(('冬被-S级品'!$B$2:$B$10=$B18)*('冬被-S级品'!$E$1:$AW$1=CK$1)*('冬被-S级品'!$E$2:$AW$10)),0)+IFERROR(SUMPRODUCT(('白止-S级品'!$A$2:$A$26=$B18)*('白止-S级品'!$D$1:$AV$1=CK$1)*('白止-S级品'!$D$2:$AV$26)),0)+IFERROR(SUMPRODUCT(('乐容-S级品'!$A$4:$A$32=$B18)*('乐容-S级品'!$L$3:$CA$3=CK$1)*('乐容-S级品'!$L$4:$CA$32)),0)</f>
      </c>
      <c r="CL18" s="280">
        <f>IFERROR(SUMPRODUCT(('控温被PRO-S级品'!$B$2:$B$10=$B18)*('控温被PRO-S级品'!$E$1:$BE$1=CL$1)*('控温被PRO-S级品'!$E$2:$BE$10)),0)+IFERROR(SUMPRODUCT(('冬被-S级品'!$B$2:$B$10=$B18)*('冬被-S级品'!$E$1:$AW$1=CL$1)*('冬被-S级品'!$E$2:$AW$10)),0)+IFERROR(SUMPRODUCT(('白止-S级品'!$A$2:$A$26=$B18)*('白止-S级品'!$D$1:$AV$1=CL$1)*('白止-S级品'!$D$2:$AV$26)),0)+IFERROR(SUMPRODUCT(('乐容-S级品'!$A$4:$A$32=$B18)*('乐容-S级品'!$L$3:$CA$3=CL$1)*('乐容-S级品'!$L$4:$CA$32)),0)</f>
      </c>
      <c r="CM18" s="280">
        <f>IFERROR(SUMPRODUCT(('控温被PRO-S级品'!$B$2:$B$10=$B18)*('控温被PRO-S级品'!$E$1:$BE$1=CM$1)*('控温被PRO-S级品'!$E$2:$BE$10)),0)+IFERROR(SUMPRODUCT(('冬被-S级品'!$B$2:$B$10=$B18)*('冬被-S级品'!$E$1:$AW$1=CM$1)*('冬被-S级品'!$E$2:$AW$10)),0)+IFERROR(SUMPRODUCT(('白止-S级品'!$A$2:$A$26=$B18)*('白止-S级品'!$D$1:$AV$1=CM$1)*('白止-S级品'!$D$2:$AV$26)),0)+IFERROR(SUMPRODUCT(('乐容-S级品'!$A$4:$A$32=$B18)*('乐容-S级品'!$L$3:$CA$3=CM$1)*('乐容-S级品'!$L$4:$CA$32)),0)</f>
      </c>
      <c r="CN18" s="280">
        <f>IFERROR(SUMPRODUCT(('控温被PRO-S级品'!$B$2:$B$10=$B18)*('控温被PRO-S级品'!$E$1:$BE$1=CN$1)*('控温被PRO-S级品'!$E$2:$BE$10)),0)+IFERROR(SUMPRODUCT(('冬被-S级品'!$B$2:$B$10=$B18)*('冬被-S级品'!$E$1:$AW$1=CN$1)*('冬被-S级品'!$E$2:$AW$10)),0)+IFERROR(SUMPRODUCT(('白止-S级品'!$A$2:$A$26=$B18)*('白止-S级品'!$D$1:$AV$1=CN$1)*('白止-S级品'!$D$2:$AV$26)),0)+IFERROR(SUMPRODUCT(('乐容-S级品'!$A$4:$A$32=$B18)*('乐容-S级品'!$L$3:$CA$3=CN$1)*('乐容-S级品'!$L$4:$CA$32)),0)</f>
      </c>
      <c r="CO18" s="280">
        <f>IFERROR(SUMPRODUCT(('控温被PRO-S级品'!$B$2:$B$10=$B18)*('控温被PRO-S级品'!$E$1:$BE$1=CO$1)*('控温被PRO-S级品'!$E$2:$BE$10)),0)+IFERROR(SUMPRODUCT(('冬被-S级品'!$B$2:$B$10=$B18)*('冬被-S级品'!$E$1:$AW$1=CO$1)*('冬被-S级品'!$E$2:$AW$10)),0)+IFERROR(SUMPRODUCT(('白止-S级品'!$A$2:$A$26=$B18)*('白止-S级品'!$D$1:$AV$1=CO$1)*('白止-S级品'!$D$2:$AV$26)),0)+IFERROR(SUMPRODUCT(('乐容-S级品'!$A$4:$A$32=$B18)*('乐容-S级品'!$L$3:$CA$3=CO$1)*('乐容-S级品'!$L$4:$CA$32)),0)</f>
      </c>
      <c r="CP18" s="280">
        <f>IFERROR(SUMPRODUCT(('控温被PRO-S级品'!$B$2:$B$10=$B18)*('控温被PRO-S级品'!$E$1:$BE$1=CP$1)*('控温被PRO-S级品'!$E$2:$BE$10)),0)+IFERROR(SUMPRODUCT(('冬被-S级品'!$B$2:$B$10=$B18)*('冬被-S级品'!$E$1:$AW$1=CP$1)*('冬被-S级品'!$E$2:$AW$10)),0)+IFERROR(SUMPRODUCT(('白止-S级品'!$A$2:$A$26=$B18)*('白止-S级品'!$D$1:$AV$1=CP$1)*('白止-S级品'!$D$2:$AV$26)),0)+IFERROR(SUMPRODUCT(('乐容-S级品'!$A$4:$A$32=$B18)*('乐容-S级品'!$L$3:$CA$3=CP$1)*('乐容-S级品'!$L$4:$CA$32)),0)</f>
      </c>
      <c r="CQ18" s="280">
        <f>IFERROR(SUMPRODUCT(('控温被PRO-S级品'!$B$2:$B$10=$B18)*('控温被PRO-S级品'!$E$1:$BE$1=CQ$1)*('控温被PRO-S级品'!$E$2:$BE$10)),0)+IFERROR(SUMPRODUCT(('冬被-S级品'!$B$2:$B$10=$B18)*('冬被-S级品'!$E$1:$AW$1=CQ$1)*('冬被-S级品'!$E$2:$AW$10)),0)+IFERROR(SUMPRODUCT(('白止-S级品'!$A$2:$A$26=$B18)*('白止-S级品'!$D$1:$AV$1=CQ$1)*('白止-S级品'!$D$2:$AV$26)),0)+IFERROR(SUMPRODUCT(('乐容-S级品'!$A$4:$A$32=$B18)*('乐容-S级品'!$L$3:$CA$3=CQ$1)*('乐容-S级品'!$L$4:$CA$32)),0)</f>
      </c>
      <c r="CR18" s="280">
        <f>IFERROR(SUMPRODUCT(('控温被PRO-S级品'!$B$2:$B$10=$B18)*('控温被PRO-S级品'!$E$1:$BE$1=CR$1)*('控温被PRO-S级品'!$E$2:$BE$10)),0)+IFERROR(SUMPRODUCT(('冬被-S级品'!$B$2:$B$10=$B18)*('冬被-S级品'!$E$1:$AW$1=CR$1)*('冬被-S级品'!$E$2:$AW$10)),0)+IFERROR(SUMPRODUCT(('白止-S级品'!$A$2:$A$26=$B18)*('白止-S级品'!$D$1:$AV$1=CR$1)*('白止-S级品'!$D$2:$AV$26)),0)+IFERROR(SUMPRODUCT(('乐容-S级品'!$A$4:$A$32=$B18)*('乐容-S级品'!$L$3:$CA$3=CR$1)*('乐容-S级品'!$L$4:$CA$32)),0)</f>
      </c>
      <c r="CS18" s="280">
        <f>IFERROR(SUMPRODUCT(('控温被PRO-S级品'!$B$2:$B$10=$B18)*('控温被PRO-S级品'!$E$1:$BE$1=CS$1)*('控温被PRO-S级品'!$E$2:$BE$10)),0)+IFERROR(SUMPRODUCT(('冬被-S级品'!$B$2:$B$10=$B18)*('冬被-S级品'!$E$1:$AW$1=CS$1)*('冬被-S级品'!$E$2:$AW$10)),0)+IFERROR(SUMPRODUCT(('白止-S级品'!$A$2:$A$26=$B18)*('白止-S级品'!$D$1:$AV$1=CS$1)*('白止-S级品'!$D$2:$AV$26)),0)+IFERROR(SUMPRODUCT(('乐容-S级品'!$A$4:$A$32=$B18)*('乐容-S级品'!$L$3:$CA$3=CS$1)*('乐容-S级品'!$L$4:$CA$32)),0)</f>
      </c>
      <c r="CT18" s="280">
        <f>IFERROR(SUMPRODUCT(('控温被PRO-S级品'!$B$2:$B$10=$B18)*('控温被PRO-S级品'!$E$1:$BE$1=CT$1)*('控温被PRO-S级品'!$E$2:$BE$10)),0)+IFERROR(SUMPRODUCT(('冬被-S级品'!$B$2:$B$10=$B18)*('冬被-S级品'!$E$1:$AW$1=CT$1)*('冬被-S级品'!$E$2:$AW$10)),0)+IFERROR(SUMPRODUCT(('白止-S级品'!$A$2:$A$26=$B18)*('白止-S级品'!$D$1:$AV$1=CT$1)*('白止-S级品'!$D$2:$AV$26)),0)+IFERROR(SUMPRODUCT(('乐容-S级品'!$A$4:$A$32=$B18)*('乐容-S级品'!$L$3:$CA$3=CT$1)*('乐容-S级品'!$L$4:$CA$32)),0)</f>
      </c>
      <c r="CU18" s="280">
        <f>IFERROR(SUMPRODUCT(('控温被PRO-S级品'!$B$2:$B$10=$B18)*('控温被PRO-S级品'!$E$1:$BE$1=CU$1)*('控温被PRO-S级品'!$E$2:$BE$10)),0)+IFERROR(SUMPRODUCT(('冬被-S级品'!$B$2:$B$10=$B18)*('冬被-S级品'!$E$1:$AW$1=CU$1)*('冬被-S级品'!$E$2:$AW$10)),0)+IFERROR(SUMPRODUCT(('白止-S级品'!$A$2:$A$26=$B18)*('白止-S级品'!$D$1:$AV$1=CU$1)*('白止-S级品'!$D$2:$AV$26)),0)+IFERROR(SUMPRODUCT(('乐容-S级品'!$A$4:$A$32=$B18)*('乐容-S级品'!$L$3:$CA$3=CU$1)*('乐容-S级品'!$L$4:$CA$32)),0)</f>
      </c>
      <c r="CV18" s="280">
        <f>IFERROR(SUMPRODUCT(('控温被PRO-S级品'!$B$2:$B$10=$B18)*('控温被PRO-S级品'!$E$1:$BE$1=CV$1)*('控温被PRO-S级品'!$E$2:$BE$10)),0)+IFERROR(SUMPRODUCT(('冬被-S级品'!$B$2:$B$10=$B18)*('冬被-S级品'!$E$1:$AW$1=CV$1)*('冬被-S级品'!$E$2:$AW$10)),0)+IFERROR(SUMPRODUCT(('白止-S级品'!$A$2:$A$26=$B18)*('白止-S级品'!$D$1:$AV$1=CV$1)*('白止-S级品'!$D$2:$AV$26)),0)+IFERROR(SUMPRODUCT(('乐容-S级品'!$A$4:$A$32=$B18)*('乐容-S级品'!$L$3:$CA$3=CV$1)*('乐容-S级品'!$L$4:$CA$32)),0)</f>
      </c>
      <c r="CW18" s="280">
        <f>IFERROR(SUMPRODUCT(('控温被PRO-S级品'!$B$2:$B$10=$B18)*('控温被PRO-S级品'!$E$1:$BE$1=CW$1)*('控温被PRO-S级品'!$E$2:$BE$10)),0)+IFERROR(SUMPRODUCT(('冬被-S级品'!$B$2:$B$10=$B18)*('冬被-S级品'!$E$1:$AW$1=CW$1)*('冬被-S级品'!$E$2:$AW$10)),0)+IFERROR(SUMPRODUCT(('白止-S级品'!$A$2:$A$26=$B18)*('白止-S级品'!$D$1:$AV$1=CW$1)*('白止-S级品'!$D$2:$AV$26)),0)+IFERROR(SUMPRODUCT(('乐容-S级品'!$A$4:$A$32=$B18)*('乐容-S级品'!$L$3:$CA$3=CW$1)*('乐容-S级品'!$L$4:$CA$32)),0)</f>
      </c>
      <c r="CX18" s="280">
        <f>IFERROR(SUMPRODUCT(('控温被PRO-S级品'!$B$2:$B$10=$B18)*('控温被PRO-S级品'!$E$1:$BE$1=CX$1)*('控温被PRO-S级品'!$E$2:$BE$10)),0)+IFERROR(SUMPRODUCT(('冬被-S级品'!$B$2:$B$10=$B18)*('冬被-S级品'!$E$1:$AW$1=CX$1)*('冬被-S级品'!$E$2:$AW$10)),0)+IFERROR(SUMPRODUCT(('白止-S级品'!$A$2:$A$26=$B18)*('白止-S级品'!$D$1:$AV$1=CX$1)*('白止-S级品'!$D$2:$AV$26)),0)+IFERROR(SUMPRODUCT(('乐容-S级品'!$A$4:$A$32=$B18)*('乐容-S级品'!$L$3:$CA$3=CX$1)*('乐容-S级品'!$L$4:$CA$32)),0)</f>
      </c>
      <c r="CY18" s="280">
        <f>IFERROR(SUMPRODUCT(('控温被PRO-S级品'!$B$2:$B$10=$B18)*('控温被PRO-S级品'!$E$1:$BE$1=CY$1)*('控温被PRO-S级品'!$E$2:$BE$10)),0)+IFERROR(SUMPRODUCT(('冬被-S级品'!$B$2:$B$10=$B18)*('冬被-S级品'!$E$1:$AW$1=CY$1)*('冬被-S级品'!$E$2:$AW$10)),0)+IFERROR(SUMPRODUCT(('白止-S级品'!$A$2:$A$26=$B18)*('白止-S级品'!$D$1:$AV$1=CY$1)*('白止-S级品'!$D$2:$AV$26)),0)+IFERROR(SUMPRODUCT(('乐容-S级品'!$A$4:$A$32=$B18)*('乐容-S级品'!$L$3:$CA$3=CY$1)*('乐容-S级品'!$L$4:$CA$32)),0)</f>
      </c>
      <c r="CZ18" s="280">
        <f>IFERROR(SUMPRODUCT(('控温被PRO-S级品'!$B$2:$B$10=$B18)*('控温被PRO-S级品'!$E$1:$BE$1=CZ$1)*('控温被PRO-S级品'!$E$2:$BE$10)),0)+IFERROR(SUMPRODUCT(('冬被-S级品'!$B$2:$B$10=$B18)*('冬被-S级品'!$E$1:$AW$1=CZ$1)*('冬被-S级品'!$E$2:$AW$10)),0)+IFERROR(SUMPRODUCT(('白止-S级品'!$A$2:$A$26=$B18)*('白止-S级品'!$D$1:$AV$1=CZ$1)*('白止-S级品'!$D$2:$AV$26)),0)+IFERROR(SUMPRODUCT(('乐容-S级品'!$A$4:$A$32=$B18)*('乐容-S级品'!$L$3:$CA$3=CZ$1)*('乐容-S级品'!$L$4:$CA$32)),0)</f>
      </c>
      <c r="DA18" s="280">
        <f>IFERROR(SUMPRODUCT(('控温被PRO-S级品'!$B$2:$B$10=$B18)*('控温被PRO-S级品'!$E$1:$BE$1=DA$1)*('控温被PRO-S级品'!$E$2:$BE$10)),0)+IFERROR(SUMPRODUCT(('冬被-S级品'!$B$2:$B$10=$B18)*('冬被-S级品'!$E$1:$AW$1=DA$1)*('冬被-S级品'!$E$2:$AW$10)),0)+IFERROR(SUMPRODUCT(('白止-S级品'!$A$2:$A$26=$B18)*('白止-S级品'!$D$1:$AV$1=DA$1)*('白止-S级品'!$D$2:$AV$26)),0)+IFERROR(SUMPRODUCT(('乐容-S级品'!$A$4:$A$32=$B18)*('乐容-S级品'!$L$3:$CA$3=DA$1)*('乐容-S级品'!$L$4:$CA$32)),0)</f>
      </c>
      <c r="DB18" s="280">
        <f>IFERROR(SUMPRODUCT(('控温被PRO-S级品'!$B$2:$B$10=$B18)*('控温被PRO-S级品'!$E$1:$BE$1=DB$1)*('控温被PRO-S级品'!$E$2:$BE$10)),0)+IFERROR(SUMPRODUCT(('冬被-S级品'!$B$2:$B$10=$B18)*('冬被-S级品'!$E$1:$AW$1=DB$1)*('冬被-S级品'!$E$2:$AW$10)),0)+IFERROR(SUMPRODUCT(('白止-S级品'!$A$2:$A$26=$B18)*('白止-S级品'!$D$1:$AV$1=DB$1)*('白止-S级品'!$D$2:$AV$26)),0)+IFERROR(SUMPRODUCT(('乐容-S级品'!$A$4:$A$32=$B18)*('乐容-S级品'!$L$3:$CA$3=DB$1)*('乐容-S级品'!$L$4:$CA$32)),0)</f>
      </c>
      <c r="DC18" s="280">
        <f>IFERROR(SUMPRODUCT(('控温被PRO-S级品'!$B$2:$B$10=$B18)*('控温被PRO-S级品'!$E$1:$BE$1=DC$1)*('控温被PRO-S级品'!$E$2:$BE$10)),0)+IFERROR(SUMPRODUCT(('冬被-S级品'!$B$2:$B$10=$B18)*('冬被-S级品'!$E$1:$AW$1=DC$1)*('冬被-S级品'!$E$2:$AW$10)),0)+IFERROR(SUMPRODUCT(('白止-S级品'!$A$2:$A$26=$B18)*('白止-S级品'!$D$1:$AV$1=DC$1)*('白止-S级品'!$D$2:$AV$26)),0)+IFERROR(SUMPRODUCT(('乐容-S级品'!$A$4:$A$32=$B18)*('乐容-S级品'!$L$3:$CA$3=DC$1)*('乐容-S级品'!$L$4:$CA$32)),0)</f>
      </c>
      <c r="DD18" s="280">
        <f>IFERROR(SUMPRODUCT(('控温被PRO-S级品'!$B$2:$B$10=$B18)*('控温被PRO-S级品'!$E$1:$BE$1=DD$1)*('控温被PRO-S级品'!$E$2:$BE$10)),0)+IFERROR(SUMPRODUCT(('冬被-S级品'!$B$2:$B$10=$B18)*('冬被-S级品'!$E$1:$AW$1=DD$1)*('冬被-S级品'!$E$2:$AW$10)),0)+IFERROR(SUMPRODUCT(('白止-S级品'!$A$2:$A$26=$B18)*('白止-S级品'!$D$1:$AV$1=DD$1)*('白止-S级品'!$D$2:$AV$26)),0)+IFERROR(SUMPRODUCT(('乐容-S级品'!$A$4:$A$32=$B18)*('乐容-S级品'!$L$3:$CA$3=DD$1)*('乐容-S级品'!$L$4:$CA$32)),0)</f>
      </c>
      <c r="DE18" s="280">
        <f>IFERROR(SUMPRODUCT(('控温被PRO-S级品'!$B$2:$B$10=$B18)*('控温被PRO-S级品'!$E$1:$BE$1=DE$1)*('控温被PRO-S级品'!$E$2:$BE$10)),0)+IFERROR(SUMPRODUCT(('冬被-S级品'!$B$2:$B$10=$B18)*('冬被-S级品'!$E$1:$AW$1=DE$1)*('冬被-S级品'!$E$2:$AW$10)),0)+IFERROR(SUMPRODUCT(('白止-S级品'!$A$2:$A$26=$B18)*('白止-S级品'!$D$1:$AV$1=DE$1)*('白止-S级品'!$D$2:$AV$26)),0)+IFERROR(SUMPRODUCT(('乐容-S级品'!$A$4:$A$32=$B18)*('乐容-S级品'!$L$3:$CA$3=DE$1)*('乐容-S级品'!$L$4:$CA$32)),0)</f>
      </c>
      <c r="DF18" s="280">
        <f>IFERROR(SUMPRODUCT(('控温被PRO-S级品'!$B$2:$B$10=$B18)*('控温被PRO-S级品'!$E$1:$BE$1=DF$1)*('控温被PRO-S级品'!$E$2:$BE$10)),0)+IFERROR(SUMPRODUCT(('冬被-S级品'!$B$2:$B$10=$B18)*('冬被-S级品'!$E$1:$AW$1=DF$1)*('冬被-S级品'!$E$2:$AW$10)),0)+IFERROR(SUMPRODUCT(('白止-S级品'!$A$2:$A$26=$B18)*('白止-S级品'!$D$1:$AV$1=DF$1)*('白止-S级品'!$D$2:$AV$26)),0)+IFERROR(SUMPRODUCT(('乐容-S级品'!$A$4:$A$32=$B18)*('乐容-S级品'!$L$3:$CA$3=DF$1)*('乐容-S级品'!$L$4:$CA$32)),0)</f>
      </c>
      <c r="DG18" s="280">
        <f>IFERROR(SUMPRODUCT(('控温被PRO-S级品'!$B$2:$B$10=$B18)*('控温被PRO-S级品'!$E$1:$BE$1=DG$1)*('控温被PRO-S级品'!$E$2:$BE$10)),0)+IFERROR(SUMPRODUCT(('冬被-S级品'!$B$2:$B$10=$B18)*('冬被-S级品'!$E$1:$AW$1=DG$1)*('冬被-S级品'!$E$2:$AW$10)),0)+IFERROR(SUMPRODUCT(('白止-S级品'!$A$2:$A$26=$B18)*('白止-S级品'!$D$1:$AV$1=DG$1)*('白止-S级品'!$D$2:$AV$26)),0)+IFERROR(SUMPRODUCT(('乐容-S级品'!$A$4:$A$32=$B18)*('乐容-S级品'!$L$3:$CA$3=DG$1)*('乐容-S级品'!$L$4:$CA$32)),0)</f>
      </c>
      <c r="DH18" s="280">
        <f>IFERROR(SUMPRODUCT(('控温被PRO-S级品'!$B$2:$B$10=$B18)*('控温被PRO-S级品'!$E$1:$BE$1=DH$1)*('控温被PRO-S级品'!$E$2:$BE$10)),0)+IFERROR(SUMPRODUCT(('冬被-S级品'!$B$2:$B$10=$B18)*('冬被-S级品'!$E$1:$AW$1=DH$1)*('冬被-S级品'!$E$2:$AW$10)),0)+IFERROR(SUMPRODUCT(('白止-S级品'!$A$2:$A$26=$B18)*('白止-S级品'!$D$1:$AV$1=DH$1)*('白止-S级品'!$D$2:$AV$26)),0)+IFERROR(SUMPRODUCT(('乐容-S级品'!$A$4:$A$32=$B18)*('乐容-S级品'!$L$3:$CA$3=DH$1)*('乐容-S级品'!$L$4:$CA$32)),0)</f>
      </c>
      <c r="DI18" s="280">
        <f>IFERROR(SUMPRODUCT(('控温被PRO-S级品'!$B$2:$B$10=$B18)*('控温被PRO-S级品'!$E$1:$BE$1=DI$1)*('控温被PRO-S级品'!$E$2:$BE$10)),0)+IFERROR(SUMPRODUCT(('冬被-S级品'!$B$2:$B$10=$B18)*('冬被-S级品'!$E$1:$AW$1=DI$1)*('冬被-S级品'!$E$2:$AW$10)),0)+IFERROR(SUMPRODUCT(('白止-S级品'!$A$2:$A$26=$B18)*('白止-S级品'!$D$1:$AV$1=DI$1)*('白止-S级品'!$D$2:$AV$26)),0)+IFERROR(SUMPRODUCT(('乐容-S级品'!$A$4:$A$32=$B18)*('乐容-S级品'!$L$3:$CA$3=DI$1)*('乐容-S级品'!$L$4:$CA$32)),0)</f>
      </c>
      <c r="DJ18" s="280">
        <f>IFERROR(SUMPRODUCT(('控温被PRO-S级品'!$B$2:$B$10=$B18)*('控温被PRO-S级品'!$E$1:$BE$1=DJ$1)*('控温被PRO-S级品'!$E$2:$BE$10)),0)+IFERROR(SUMPRODUCT(('冬被-S级品'!$B$2:$B$10=$B18)*('冬被-S级品'!$E$1:$AW$1=DJ$1)*('冬被-S级品'!$E$2:$AW$10)),0)+IFERROR(SUMPRODUCT(('白止-S级品'!$A$2:$A$26=$B18)*('白止-S级品'!$D$1:$AV$1=DJ$1)*('白止-S级品'!$D$2:$AV$26)),0)+IFERROR(SUMPRODUCT(('乐容-S级品'!$A$4:$A$32=$B18)*('乐容-S级品'!$L$3:$CA$3=DJ$1)*('乐容-S级品'!$L$4:$CA$32)),0)</f>
      </c>
      <c r="DK18" s="280"/>
      <c r="DL18" s="280"/>
      <c r="DM18" s="280"/>
      <c r="DN18" s="280"/>
      <c r="DO18" s="280"/>
      <c r="DP18" s="280"/>
      <c r="DQ18" s="280"/>
      <c r="DR18" s="280"/>
      <c r="DS18" s="280"/>
      <c r="DT18" s="280"/>
      <c r="DU18" s="280"/>
      <c r="DV18" s="280"/>
      <c r="DW18" s="280">
        <f>VLOOKUP(B18,'系统编码规格'!A:C,3,FALSE)</f>
      </c>
      <c r="DX18" s="280"/>
      <c r="DY18" s="280"/>
      <c r="DZ18" s="280"/>
      <c r="EA18" s="280"/>
      <c r="EB18" s="280"/>
      <c r="EC18" s="280"/>
      <c r="ED18" s="280"/>
      <c r="EE18" s="280"/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  <c r="ES18" s="280"/>
      <c r="ET18" s="280"/>
      <c r="EU18" s="280"/>
      <c r="EV18" s="280"/>
      <c r="EW18" s="280"/>
      <c r="EX18" s="280"/>
      <c r="EY18" s="280"/>
      <c r="EZ18" s="280"/>
      <c r="FA18" s="280"/>
      <c r="FB18" s="280"/>
      <c r="FC18" s="280"/>
      <c r="FD18" s="280"/>
      <c r="FE18" s="280"/>
      <c r="FF18" s="280"/>
      <c r="FG18" s="280"/>
      <c r="FH18" s="280"/>
      <c r="FI18" s="280"/>
      <c r="FJ18" s="280"/>
      <c r="FK18" s="280"/>
      <c r="FL18" s="280"/>
      <c r="FM18" s="280"/>
      <c r="FN18" s="280"/>
      <c r="FO18" s="280"/>
      <c r="FP18" s="280"/>
      <c r="FQ18" s="280"/>
      <c r="FR18" s="280"/>
      <c r="FS18" s="280"/>
      <c r="FT18" s="280"/>
      <c r="FU18" s="280"/>
      <c r="FV18" s="280"/>
      <c r="FW18" s="280"/>
      <c r="FX18" s="280"/>
      <c r="FY18" s="280"/>
      <c r="FZ18" s="280"/>
      <c r="GA18" s="280"/>
      <c r="GB18" s="280"/>
      <c r="GC18" s="280"/>
      <c r="GD18" s="280"/>
      <c r="GE18" s="280"/>
      <c r="GF18" s="280"/>
      <c r="GG18" s="280"/>
      <c r="GH18" s="280"/>
      <c r="GI18" s="280"/>
      <c r="GJ18" s="280"/>
      <c r="GK18" s="280"/>
      <c r="GL18" s="280"/>
      <c r="GM18" s="280"/>
      <c r="GN18" s="280"/>
      <c r="GO18" s="280"/>
      <c r="GP18" s="280"/>
      <c r="GQ18" s="280"/>
      <c r="GR18" s="280"/>
      <c r="GS18" s="280"/>
      <c r="GT18" s="280"/>
      <c r="GU18" s="280"/>
      <c r="GV18" s="280"/>
    </row>
    <row r="19">
      <c r="A19" s="309" t="str">
        <v>白止</v>
      </c>
      <c r="B19" s="310" t="str">
        <v>12800026901824011</v>
      </c>
      <c r="C19" s="309" t="str">
        <v>亚朵星球 慢回弹护颈记忆枕轻巧版</v>
      </c>
      <c r="D19" s="309" t="str">
        <v>60*40*10cm</v>
      </c>
      <c r="E19">
        <f>SUM(F19:GX19)</f>
      </c>
      <c r="F19" s="280">
        <f>IFERROR(SUMPRODUCT(('控温被PRO-S级品'!$B$2:$B$10=$B19)*('控温被PRO-S级品'!$E$1:$BE$1=F$1)*('控温被PRO-S级品'!$E$2:$BE$10)),0)+IFERROR(SUMPRODUCT(('冬被-S级品'!$B$2:$B$10=$B19)*('冬被-S级品'!$E$1:$AW$1=F$1)*('冬被-S级品'!$E$2:$AW$10)),0)+IFERROR(SUMPRODUCT(('白止-S级品'!$A$2:$A$26=$B19)*('白止-S级品'!$D$1:$AV$1=F$1)*('白止-S级品'!$D$2:$AV$26)),0)+IFERROR(SUMPRODUCT(('乐容-S级品'!$A$4:$A$32=$B19)*('乐容-S级品'!$L$3:$CA$3=F$1)*('乐容-S级品'!$L$4:$CA$32)),0)</f>
      </c>
      <c r="G19" s="280">
        <f>IFERROR(SUMPRODUCT(('控温被PRO-S级品'!$B$2:$B$10=$B19)*('控温被PRO-S级品'!$E$1:$BE$1=G$1)*('控温被PRO-S级品'!$E$2:$BE$10)),0)+IFERROR(SUMPRODUCT(('冬被-S级品'!$B$2:$B$10=$B19)*('冬被-S级品'!$E$1:$AW$1=G$1)*('冬被-S级品'!$E$2:$AW$10)),0)+IFERROR(SUMPRODUCT(('白止-S级品'!$A$2:$A$26=$B19)*('白止-S级品'!$D$1:$AV$1=G$1)*('白止-S级品'!$D$2:$AV$26)),0)+IFERROR(SUMPRODUCT(('乐容-S级品'!$A$4:$A$32=$B19)*('乐容-S级品'!$L$3:$CA$3=G$1)*('乐容-S级品'!$L$4:$CA$32)),0)</f>
      </c>
      <c r="H19" s="280">
        <f>IFERROR(SUMPRODUCT(('控温被PRO-S级品'!$B$2:$B$10=$B19)*('控温被PRO-S级品'!$E$1:$BE$1=H$1)*('控温被PRO-S级品'!$E$2:$BE$10)),0)+IFERROR(SUMPRODUCT(('冬被-S级品'!$B$2:$B$10=$B19)*('冬被-S级品'!$E$1:$AW$1=H$1)*('冬被-S级品'!$E$2:$AW$10)),0)+IFERROR(SUMPRODUCT(('白止-S级品'!$A$2:$A$26=$B19)*('白止-S级品'!$D$1:$AV$1=H$1)*('白止-S级品'!$D$2:$AV$26)),0)+IFERROR(SUMPRODUCT(('乐容-S级品'!$A$4:$A$32=$B19)*('乐容-S级品'!$L$3:$CA$3=H$1)*('乐容-S级品'!$L$4:$CA$32)),0)</f>
      </c>
      <c r="I19" s="280">
        <f>IFERROR(SUMPRODUCT(('控温被PRO-S级品'!$B$2:$B$10=$B19)*('控温被PRO-S级品'!$E$1:$BE$1=I$1)*('控温被PRO-S级品'!$E$2:$BE$10)),0)+IFERROR(SUMPRODUCT(('冬被-S级品'!$B$2:$B$10=$B19)*('冬被-S级品'!$E$1:$AW$1=I$1)*('冬被-S级品'!$E$2:$AW$10)),0)+IFERROR(SUMPRODUCT(('白止-S级品'!$A$2:$A$26=$B19)*('白止-S级品'!$D$1:$AV$1=I$1)*('白止-S级品'!$D$2:$AV$26)),0)+IFERROR(SUMPRODUCT(('乐容-S级品'!$A$4:$A$32=$B19)*('乐容-S级品'!$L$3:$CA$3=I$1)*('乐容-S级品'!$L$4:$CA$32)),0)</f>
      </c>
      <c r="J19" s="280">
        <f>IFERROR(SUMPRODUCT(('控温被PRO-S级品'!$B$2:$B$10=$B19)*('控温被PRO-S级品'!$E$1:$BE$1=J$1)*('控温被PRO-S级品'!$E$2:$BE$10)),0)+IFERROR(SUMPRODUCT(('冬被-S级品'!$B$2:$B$10=$B19)*('冬被-S级品'!$E$1:$AW$1=J$1)*('冬被-S级品'!$E$2:$AW$10)),0)+IFERROR(SUMPRODUCT(('白止-S级品'!$A$2:$A$26=$B19)*('白止-S级品'!$D$1:$AV$1=J$1)*('白止-S级品'!$D$2:$AV$26)),0)+IFERROR(SUMPRODUCT(('乐容-S级品'!$A$4:$A$32=$B19)*('乐容-S级品'!$L$3:$CA$3=J$1)*('乐容-S级品'!$L$4:$CA$32)),0)</f>
      </c>
      <c r="K19" s="280">
        <f>IFERROR(SUMPRODUCT(('控温被PRO-S级品'!$B$2:$B$10=$B19)*('控温被PRO-S级品'!$E$1:$BE$1=K$1)*('控温被PRO-S级品'!$E$2:$BE$10)),0)+IFERROR(SUMPRODUCT(('冬被-S级品'!$B$2:$B$10=$B19)*('冬被-S级品'!$E$1:$AW$1=K$1)*('冬被-S级品'!$E$2:$AW$10)),0)+IFERROR(SUMPRODUCT(('白止-S级品'!$A$2:$A$26=$B19)*('白止-S级品'!$D$1:$AV$1=K$1)*('白止-S级品'!$D$2:$AV$26)),0)+IFERROR(SUMPRODUCT(('乐容-S级品'!$A$4:$A$32=$B19)*('乐容-S级品'!$L$3:$CA$3=K$1)*('乐容-S级品'!$L$4:$CA$32)),0)</f>
      </c>
      <c r="L19" s="280">
        <f>IFERROR(SUMPRODUCT(('控温被PRO-S级品'!$B$2:$B$10=$B19)*('控温被PRO-S级品'!$E$1:$BE$1=L$1)*('控温被PRO-S级品'!$E$2:$BE$10)),0)+IFERROR(SUMPRODUCT(('冬被-S级品'!$B$2:$B$10=$B19)*('冬被-S级品'!$E$1:$AW$1=L$1)*('冬被-S级品'!$E$2:$AW$10)),0)+IFERROR(SUMPRODUCT(('白止-S级品'!$A$2:$A$26=$B19)*('白止-S级品'!$D$1:$AV$1=L$1)*('白止-S级品'!$D$2:$AV$26)),0)+IFERROR(SUMPRODUCT(('乐容-S级品'!$A$4:$A$32=$B19)*('乐容-S级品'!$L$3:$CA$3=L$1)*('乐容-S级品'!$L$4:$CA$32)),0)</f>
      </c>
      <c r="M19" s="280">
        <f>IFERROR(SUMPRODUCT(('控温被PRO-S级品'!$B$2:$B$10=$B19)*('控温被PRO-S级品'!$E$1:$BE$1=M$1)*('控温被PRO-S级品'!$E$2:$BE$10)),0)+IFERROR(SUMPRODUCT(('冬被-S级品'!$B$2:$B$10=$B19)*('冬被-S级品'!$E$1:$AW$1=M$1)*('冬被-S级品'!$E$2:$AW$10)),0)+IFERROR(SUMPRODUCT(('白止-S级品'!$A$2:$A$26=$B19)*('白止-S级品'!$D$1:$AV$1=M$1)*('白止-S级品'!$D$2:$AV$26)),0)+IFERROR(SUMPRODUCT(('乐容-S级品'!$A$4:$A$32=$B19)*('乐容-S级品'!$L$3:$CA$3=M$1)*('乐容-S级品'!$L$4:$CA$32)),0)</f>
      </c>
      <c r="N19" s="280">
        <f>IFERROR(SUMPRODUCT(('控温被PRO-S级品'!$B$2:$B$10=$B19)*('控温被PRO-S级品'!$E$1:$BE$1=N$1)*('控温被PRO-S级品'!$E$2:$BE$10)),0)+IFERROR(SUMPRODUCT(('冬被-S级品'!$B$2:$B$10=$B19)*('冬被-S级品'!$E$1:$AW$1=N$1)*('冬被-S级品'!$E$2:$AW$10)),0)+IFERROR(SUMPRODUCT(('白止-S级品'!$A$2:$A$26=$B19)*('白止-S级品'!$D$1:$AV$1=N$1)*('白止-S级品'!$D$2:$AV$26)),0)+IFERROR(SUMPRODUCT(('乐容-S级品'!$A$4:$A$32=$B19)*('乐容-S级品'!$L$3:$CA$3=N$1)*('乐容-S级品'!$L$4:$CA$32)),0)</f>
      </c>
      <c r="O19" s="280">
        <f>IFERROR(SUMPRODUCT(('控温被PRO-S级品'!$B$2:$B$10=$B19)*('控温被PRO-S级品'!$E$1:$BE$1=O$1)*('控温被PRO-S级品'!$E$2:$BE$10)),0)+IFERROR(SUMPRODUCT(('冬被-S级品'!$B$2:$B$10=$B19)*('冬被-S级品'!$E$1:$AW$1=O$1)*('冬被-S级品'!$E$2:$AW$10)),0)+IFERROR(SUMPRODUCT(('白止-S级品'!$A$2:$A$26=$B19)*('白止-S级品'!$D$1:$AV$1=O$1)*('白止-S级品'!$D$2:$AV$26)),0)+IFERROR(SUMPRODUCT(('乐容-S级品'!$A$4:$A$32=$B19)*('乐容-S级品'!$L$3:$CA$3=O$1)*('乐容-S级品'!$L$4:$CA$32)),0)</f>
      </c>
      <c r="P19" s="280">
        <f>IFERROR(SUMPRODUCT(('控温被PRO-S级品'!$B$2:$B$10=$B19)*('控温被PRO-S级品'!$E$1:$BE$1=P$1)*('控温被PRO-S级品'!$E$2:$BE$10)),0)+IFERROR(SUMPRODUCT(('冬被-S级品'!$B$2:$B$10=$B19)*('冬被-S级品'!$E$1:$AW$1=P$1)*('冬被-S级品'!$E$2:$AW$10)),0)+IFERROR(SUMPRODUCT(('白止-S级品'!$A$2:$A$26=$B19)*('白止-S级品'!$D$1:$AV$1=P$1)*('白止-S级品'!$D$2:$AV$26)),0)+IFERROR(SUMPRODUCT(('乐容-S级品'!$A$4:$A$32=$B19)*('乐容-S级品'!$L$3:$CA$3=P$1)*('乐容-S级品'!$L$4:$CA$32)),0)</f>
      </c>
      <c r="Q19" s="280">
        <f>IFERROR(SUMPRODUCT(('控温被PRO-S级品'!$B$2:$B$10=$B19)*('控温被PRO-S级品'!$E$1:$BE$1=Q$1)*('控温被PRO-S级品'!$E$2:$BE$10)),0)+IFERROR(SUMPRODUCT(('冬被-S级品'!$B$2:$B$10=$B19)*('冬被-S级品'!$E$1:$AW$1=Q$1)*('冬被-S级品'!$E$2:$AW$10)),0)+IFERROR(SUMPRODUCT(('白止-S级品'!$A$2:$A$26=$B19)*('白止-S级品'!$D$1:$AV$1=Q$1)*('白止-S级品'!$D$2:$AV$26)),0)+IFERROR(SUMPRODUCT(('乐容-S级品'!$A$4:$A$32=$B19)*('乐容-S级品'!$L$3:$CA$3=Q$1)*('乐容-S级品'!$L$4:$CA$32)),0)</f>
      </c>
      <c r="R19" s="280">
        <f>IFERROR(SUMPRODUCT(('控温被PRO-S级品'!$B$2:$B$10=$B19)*('控温被PRO-S级品'!$E$1:$BE$1=R$1)*('控温被PRO-S级品'!$E$2:$BE$10)),0)+IFERROR(SUMPRODUCT(('冬被-S级品'!$B$2:$B$10=$B19)*('冬被-S级品'!$E$1:$AW$1=R$1)*('冬被-S级品'!$E$2:$AW$10)),0)+IFERROR(SUMPRODUCT(('白止-S级品'!$A$2:$A$26=$B19)*('白止-S级品'!$D$1:$AV$1=R$1)*('白止-S级品'!$D$2:$AV$26)),0)+IFERROR(SUMPRODUCT(('乐容-S级品'!$A$4:$A$32=$B19)*('乐容-S级品'!$L$3:$CA$3=R$1)*('乐容-S级品'!$L$4:$CA$32)),0)</f>
      </c>
      <c r="S19" s="280">
        <f>IFERROR(SUMPRODUCT(('控温被PRO-S级品'!$B$2:$B$10=$B19)*('控温被PRO-S级品'!$E$1:$BE$1=S$1)*('控温被PRO-S级品'!$E$2:$BE$10)),0)+IFERROR(SUMPRODUCT(('冬被-S级品'!$B$2:$B$10=$B19)*('冬被-S级品'!$E$1:$AW$1=S$1)*('冬被-S级品'!$E$2:$AW$10)),0)+IFERROR(SUMPRODUCT(('白止-S级品'!$A$2:$A$26=$B19)*('白止-S级品'!$D$1:$AV$1=S$1)*('白止-S级品'!$D$2:$AV$26)),0)+IFERROR(SUMPRODUCT(('乐容-S级品'!$A$4:$A$32=$B19)*('乐容-S级品'!$L$3:$CA$3=S$1)*('乐容-S级品'!$L$4:$CA$32)),0)</f>
      </c>
      <c r="T19" s="280">
        <f>IFERROR(SUMPRODUCT(('控温被PRO-S级品'!$B$2:$B$10=$B19)*('控温被PRO-S级品'!$E$1:$BE$1=T$1)*('控温被PRO-S级品'!$E$2:$BE$10)),0)+IFERROR(SUMPRODUCT(('冬被-S级品'!$B$2:$B$10=$B19)*('冬被-S级品'!$E$1:$AW$1=T$1)*('冬被-S级品'!$E$2:$AW$10)),0)+IFERROR(SUMPRODUCT(('白止-S级品'!$A$2:$A$26=$B19)*('白止-S级品'!$D$1:$AV$1=T$1)*('白止-S级品'!$D$2:$AV$26)),0)+IFERROR(SUMPRODUCT(('乐容-S级品'!$A$4:$A$32=$B19)*('乐容-S级品'!$L$3:$CA$3=T$1)*('乐容-S级品'!$L$4:$CA$32)),0)</f>
      </c>
      <c r="U19" s="280">
        <f>IFERROR(SUMPRODUCT(('控温被PRO-S级品'!$B$2:$B$10=$B19)*('控温被PRO-S级品'!$E$1:$BE$1=U$1)*('控温被PRO-S级品'!$E$2:$BE$10)),0)+IFERROR(SUMPRODUCT(('冬被-S级品'!$B$2:$B$10=$B19)*('冬被-S级品'!$E$1:$AW$1=U$1)*('冬被-S级品'!$E$2:$AW$10)),0)+IFERROR(SUMPRODUCT(('白止-S级品'!$A$2:$A$26=$B19)*('白止-S级品'!$D$1:$AV$1=U$1)*('白止-S级品'!$D$2:$AV$26)),0)+IFERROR(SUMPRODUCT(('乐容-S级品'!$A$4:$A$32=$B19)*('乐容-S级品'!$L$3:$CA$3=U$1)*('乐容-S级品'!$L$4:$CA$32)),0)</f>
      </c>
      <c r="V19" s="280">
        <f>IFERROR(SUMPRODUCT(('控温被PRO-S级品'!$B$2:$B$10=$B19)*('控温被PRO-S级品'!$E$1:$BE$1=V$1)*('控温被PRO-S级品'!$E$2:$BE$10)),0)+IFERROR(SUMPRODUCT(('冬被-S级品'!$B$2:$B$10=$B19)*('冬被-S级品'!$E$1:$AW$1=V$1)*('冬被-S级品'!$E$2:$AW$10)),0)+IFERROR(SUMPRODUCT(('白止-S级品'!$A$2:$A$26=$B19)*('白止-S级品'!$D$1:$AV$1=V$1)*('白止-S级品'!$D$2:$AV$26)),0)+IFERROR(SUMPRODUCT(('乐容-S级品'!$A$4:$A$32=$B19)*('乐容-S级品'!$L$3:$CA$3=V$1)*('乐容-S级品'!$L$4:$CA$32)),0)</f>
      </c>
      <c r="W19" s="280">
        <f>IFERROR(SUMPRODUCT(('控温被PRO-S级品'!$B$2:$B$10=$B19)*('控温被PRO-S级品'!$E$1:$BE$1=W$1)*('控温被PRO-S级品'!$E$2:$BE$10)),0)+IFERROR(SUMPRODUCT(('冬被-S级品'!$B$2:$B$10=$B19)*('冬被-S级品'!$E$1:$AW$1=W$1)*('冬被-S级品'!$E$2:$AW$10)),0)+IFERROR(SUMPRODUCT(('白止-S级品'!$A$2:$A$26=$B19)*('白止-S级品'!$D$1:$AV$1=W$1)*('白止-S级品'!$D$2:$AV$26)),0)+IFERROR(SUMPRODUCT(('乐容-S级品'!$A$4:$A$32=$B19)*('乐容-S级品'!$L$3:$CA$3=W$1)*('乐容-S级品'!$L$4:$CA$32)),0)</f>
      </c>
      <c r="X19" s="280">
        <f>IFERROR(SUMPRODUCT(('控温被PRO-S级品'!$B$2:$B$10=$B19)*('控温被PRO-S级品'!$E$1:$BE$1=X$1)*('控温被PRO-S级品'!$E$2:$BE$10)),0)+IFERROR(SUMPRODUCT(('冬被-S级品'!$B$2:$B$10=$B19)*('冬被-S级品'!$E$1:$AW$1=X$1)*('冬被-S级品'!$E$2:$AW$10)),0)+IFERROR(SUMPRODUCT(('白止-S级品'!$A$2:$A$26=$B19)*('白止-S级品'!$D$1:$AV$1=X$1)*('白止-S级品'!$D$2:$AV$26)),0)+IFERROR(SUMPRODUCT(('乐容-S级品'!$A$4:$A$32=$B19)*('乐容-S级品'!$L$3:$CA$3=X$1)*('乐容-S级品'!$L$4:$CA$32)),0)</f>
      </c>
      <c r="Y19" s="280">
        <f>IFERROR(SUMPRODUCT(('控温被PRO-S级品'!$B$2:$B$10=$B19)*('控温被PRO-S级品'!$E$1:$BE$1=Y$1)*('控温被PRO-S级品'!$E$2:$BE$10)),0)+IFERROR(SUMPRODUCT(('冬被-S级品'!$B$2:$B$10=$B19)*('冬被-S级品'!$E$1:$AW$1=Y$1)*('冬被-S级品'!$E$2:$AW$10)),0)+IFERROR(SUMPRODUCT(('白止-S级品'!$A$2:$A$26=$B19)*('白止-S级品'!$D$1:$AV$1=Y$1)*('白止-S级品'!$D$2:$AV$26)),0)+IFERROR(SUMPRODUCT(('乐容-S级品'!$A$4:$A$32=$B19)*('乐容-S级品'!$L$3:$CA$3=Y$1)*('乐容-S级品'!$L$4:$CA$32)),0)</f>
      </c>
      <c r="Z19" s="280">
        <f>IFERROR(SUMPRODUCT(('控温被PRO-S级品'!$B$2:$B$10=$B19)*('控温被PRO-S级品'!$E$1:$BE$1=Z$1)*('控温被PRO-S级品'!$E$2:$BE$10)),0)+IFERROR(SUMPRODUCT(('冬被-S级品'!$B$2:$B$10=$B19)*('冬被-S级品'!$E$1:$AW$1=Z$1)*('冬被-S级品'!$E$2:$AW$10)),0)+IFERROR(SUMPRODUCT(('白止-S级品'!$A$2:$A$26=$B19)*('白止-S级品'!$D$1:$AV$1=Z$1)*('白止-S级品'!$D$2:$AV$26)),0)+IFERROR(SUMPRODUCT(('乐容-S级品'!$A$4:$A$32=$B19)*('乐容-S级品'!$L$3:$CA$3=Z$1)*('乐容-S级品'!$L$4:$CA$32)),0)</f>
      </c>
      <c r="AA19" s="280">
        <f>IFERROR(SUMPRODUCT(('控温被PRO-S级品'!$B$2:$B$10=$B19)*('控温被PRO-S级品'!$E$1:$BE$1=AA$1)*('控温被PRO-S级品'!$E$2:$BE$10)),0)+IFERROR(SUMPRODUCT(('冬被-S级品'!$B$2:$B$10=$B19)*('冬被-S级品'!$E$1:$AW$1=AA$1)*('冬被-S级品'!$E$2:$AW$10)),0)+IFERROR(SUMPRODUCT(('白止-S级品'!$A$2:$A$26=$B19)*('白止-S级品'!$D$1:$AV$1=AA$1)*('白止-S级品'!$D$2:$AV$26)),0)+IFERROR(SUMPRODUCT(('乐容-S级品'!$A$4:$A$32=$B19)*('乐容-S级品'!$L$3:$CA$3=AA$1)*('乐容-S级品'!$L$4:$CA$32)),0)</f>
      </c>
      <c r="AB19" s="280">
        <f>IFERROR(SUMPRODUCT(('控温被PRO-S级品'!$B$2:$B$10=$B19)*('控温被PRO-S级品'!$E$1:$BE$1=AB$1)*('控温被PRO-S级品'!$E$2:$BE$10)),0)+IFERROR(SUMPRODUCT(('冬被-S级品'!$B$2:$B$10=$B19)*('冬被-S级品'!$E$1:$AW$1=AB$1)*('冬被-S级品'!$E$2:$AW$10)),0)+IFERROR(SUMPRODUCT(('白止-S级品'!$A$2:$A$26=$B19)*('白止-S级品'!$D$1:$AV$1=AB$1)*('白止-S级品'!$D$2:$AV$26)),0)+IFERROR(SUMPRODUCT(('乐容-S级品'!$A$4:$A$32=$B19)*('乐容-S级品'!$L$3:$CA$3=AB$1)*('乐容-S级品'!$L$4:$CA$32)),0)</f>
      </c>
      <c r="AC19" s="280">
        <f>IFERROR(SUMPRODUCT(('控温被PRO-S级品'!$B$2:$B$10=$B19)*('控温被PRO-S级品'!$E$1:$BE$1=AC$1)*('控温被PRO-S级品'!$E$2:$BE$10)),0)+IFERROR(SUMPRODUCT(('冬被-S级品'!$B$2:$B$10=$B19)*('冬被-S级品'!$E$1:$AW$1=AC$1)*('冬被-S级品'!$E$2:$AW$10)),0)+IFERROR(SUMPRODUCT(('白止-S级品'!$A$2:$A$26=$B19)*('白止-S级品'!$D$1:$AV$1=AC$1)*('白止-S级品'!$D$2:$AV$26)),0)+IFERROR(SUMPRODUCT(('乐容-S级品'!$A$4:$A$32=$B19)*('乐容-S级品'!$L$3:$CA$3=AC$1)*('乐容-S级品'!$L$4:$CA$32)),0)</f>
      </c>
      <c r="AD19" s="280">
        <f>IFERROR(SUMPRODUCT(('控温被PRO-S级品'!$B$2:$B$10=$B19)*('控温被PRO-S级品'!$E$1:$BE$1=AD$1)*('控温被PRO-S级品'!$E$2:$BE$10)),0)+IFERROR(SUMPRODUCT(('冬被-S级品'!$B$2:$B$10=$B19)*('冬被-S级品'!$E$1:$AW$1=AD$1)*('冬被-S级品'!$E$2:$AW$10)),0)+IFERROR(SUMPRODUCT(('白止-S级品'!$A$2:$A$26=$B19)*('白止-S级品'!$D$1:$AV$1=AD$1)*('白止-S级品'!$D$2:$AV$26)),0)+IFERROR(SUMPRODUCT(('乐容-S级品'!$A$4:$A$32=$B19)*('乐容-S级品'!$L$3:$CA$3=AD$1)*('乐容-S级品'!$L$4:$CA$32)),0)</f>
      </c>
      <c r="AE19" s="280">
        <f>IFERROR(SUMPRODUCT(('控温被PRO-S级品'!$B$2:$B$10=$B19)*('控温被PRO-S级品'!$E$1:$BE$1=AE$1)*('控温被PRO-S级品'!$E$2:$BE$10)),0)+IFERROR(SUMPRODUCT(('冬被-S级品'!$B$2:$B$10=$B19)*('冬被-S级品'!$E$1:$AW$1=AE$1)*('冬被-S级品'!$E$2:$AW$10)),0)+IFERROR(SUMPRODUCT(('白止-S级品'!$A$2:$A$26=$B19)*('白止-S级品'!$D$1:$AV$1=AE$1)*('白止-S级品'!$D$2:$AV$26)),0)+IFERROR(SUMPRODUCT(('乐容-S级品'!$A$4:$A$32=$B19)*('乐容-S级品'!$L$3:$CA$3=AE$1)*('乐容-S级品'!$L$4:$CA$32)),0)</f>
      </c>
      <c r="AF19" s="280">
        <f>IFERROR(SUMPRODUCT(('控温被PRO-S级品'!$B$2:$B$10=$B19)*('控温被PRO-S级品'!$E$1:$BE$1=AF$1)*('控温被PRO-S级品'!$E$2:$BE$10)),0)+IFERROR(SUMPRODUCT(('冬被-S级品'!$B$2:$B$10=$B19)*('冬被-S级品'!$E$1:$AW$1=AF$1)*('冬被-S级品'!$E$2:$AW$10)),0)+IFERROR(SUMPRODUCT(('白止-S级品'!$A$2:$A$26=$B19)*('白止-S级品'!$D$1:$AV$1=AF$1)*('白止-S级品'!$D$2:$AV$26)),0)+IFERROR(SUMPRODUCT(('乐容-S级品'!$A$4:$A$32=$B19)*('乐容-S级品'!$L$3:$CA$3=AF$1)*('乐容-S级品'!$L$4:$CA$32)),0)</f>
      </c>
      <c r="AG19" s="280">
        <f>IFERROR(SUMPRODUCT(('控温被PRO-S级品'!$B$2:$B$10=$B19)*('控温被PRO-S级品'!$E$1:$BE$1=AG$1)*('控温被PRO-S级品'!$E$2:$BE$10)),0)+IFERROR(SUMPRODUCT(('冬被-S级品'!$B$2:$B$10=$B19)*('冬被-S级品'!$E$1:$AW$1=AG$1)*('冬被-S级品'!$E$2:$AW$10)),0)+IFERROR(SUMPRODUCT(('白止-S级品'!$A$2:$A$26=$B19)*('白止-S级品'!$D$1:$AV$1=AG$1)*('白止-S级品'!$D$2:$AV$26)),0)+IFERROR(SUMPRODUCT(('乐容-S级品'!$A$4:$A$32=$B19)*('乐容-S级品'!$L$3:$CA$3=AG$1)*('乐容-S级品'!$L$4:$CA$32)),0)</f>
      </c>
      <c r="AH19" s="280">
        <f>IFERROR(SUMPRODUCT(('控温被PRO-S级品'!$B$2:$B$10=$B19)*('控温被PRO-S级品'!$E$1:$BE$1=AH$1)*('控温被PRO-S级品'!$E$2:$BE$10)),0)+IFERROR(SUMPRODUCT(('冬被-S级品'!$B$2:$B$10=$B19)*('冬被-S级品'!$E$1:$AW$1=AH$1)*('冬被-S级品'!$E$2:$AW$10)),0)+IFERROR(SUMPRODUCT(('白止-S级品'!$A$2:$A$26=$B19)*('白止-S级品'!$D$1:$AV$1=AH$1)*('白止-S级品'!$D$2:$AV$26)),0)+IFERROR(SUMPRODUCT(('乐容-S级品'!$A$4:$A$32=$B19)*('乐容-S级品'!$L$3:$CA$3=AH$1)*('乐容-S级品'!$L$4:$CA$32)),0)</f>
      </c>
      <c r="AI19" s="280">
        <f>IFERROR(SUMPRODUCT(('控温被PRO-S级品'!$B$2:$B$10=$B19)*('控温被PRO-S级品'!$E$1:$BE$1=AI$1)*('控温被PRO-S级品'!$E$2:$BE$10)),0)+IFERROR(SUMPRODUCT(('冬被-S级品'!$B$2:$B$10=$B19)*('冬被-S级品'!$E$1:$AW$1=AI$1)*('冬被-S级品'!$E$2:$AW$10)),0)+IFERROR(SUMPRODUCT(('白止-S级品'!$A$2:$A$26=$B19)*('白止-S级品'!$D$1:$AV$1=AI$1)*('白止-S级品'!$D$2:$AV$26)),0)+IFERROR(SUMPRODUCT(('乐容-S级品'!$A$4:$A$32=$B19)*('乐容-S级品'!$L$3:$CA$3=AI$1)*('乐容-S级品'!$L$4:$CA$32)),0)</f>
      </c>
      <c r="AJ19" s="280">
        <f>IFERROR(SUMPRODUCT(('控温被PRO-S级品'!$B$2:$B$10=$B19)*('控温被PRO-S级品'!$E$1:$BE$1=AJ$1)*('控温被PRO-S级品'!$E$2:$BE$10)),0)+IFERROR(SUMPRODUCT(('冬被-S级品'!$B$2:$B$10=$B19)*('冬被-S级品'!$E$1:$AW$1=AJ$1)*('冬被-S级品'!$E$2:$AW$10)),0)+IFERROR(SUMPRODUCT(('白止-S级品'!$A$2:$A$26=$B19)*('白止-S级品'!$D$1:$AV$1=AJ$1)*('白止-S级品'!$D$2:$AV$26)),0)+IFERROR(SUMPRODUCT(('乐容-S级品'!$A$4:$A$32=$B19)*('乐容-S级品'!$L$3:$CA$3=AJ$1)*('乐容-S级品'!$L$4:$CA$32)),0)</f>
      </c>
      <c r="AK19" s="280">
        <f>IFERROR(SUMPRODUCT(('控温被PRO-S级品'!$B$2:$B$10=$B19)*('控温被PRO-S级品'!$E$1:$BE$1=AK$1)*('控温被PRO-S级品'!$E$2:$BE$10)),0)+IFERROR(SUMPRODUCT(('冬被-S级品'!$B$2:$B$10=$B19)*('冬被-S级品'!$E$1:$AW$1=AK$1)*('冬被-S级品'!$E$2:$AW$10)),0)+IFERROR(SUMPRODUCT(('白止-S级品'!$A$2:$A$26=$B19)*('白止-S级品'!$D$1:$AV$1=AK$1)*('白止-S级品'!$D$2:$AV$26)),0)+IFERROR(SUMPRODUCT(('乐容-S级品'!$A$4:$A$32=$B19)*('乐容-S级品'!$L$3:$CA$3=AK$1)*('乐容-S级品'!$L$4:$CA$32)),0)</f>
      </c>
      <c r="AL19" s="280">
        <f>IFERROR(SUMPRODUCT(('控温被PRO-S级品'!$B$2:$B$10=$B19)*('控温被PRO-S级品'!$E$1:$BE$1=AL$1)*('控温被PRO-S级品'!$E$2:$BE$10)),0)+IFERROR(SUMPRODUCT(('冬被-S级品'!$B$2:$B$10=$B19)*('冬被-S级品'!$E$1:$AW$1=AL$1)*('冬被-S级品'!$E$2:$AW$10)),0)+IFERROR(SUMPRODUCT(('白止-S级品'!$A$2:$A$26=$B19)*('白止-S级品'!$D$1:$AV$1=AL$1)*('白止-S级品'!$D$2:$AV$26)),0)+IFERROR(SUMPRODUCT(('乐容-S级品'!$A$4:$A$32=$B19)*('乐容-S级品'!$L$3:$CA$3=AL$1)*('乐容-S级品'!$L$4:$CA$32)),0)</f>
      </c>
      <c r="AM19" s="280">
        <f>IFERROR(SUMPRODUCT(('控温被PRO-S级品'!$B$2:$B$10=$B19)*('控温被PRO-S级品'!$E$1:$BE$1=AM$1)*('控温被PRO-S级品'!$E$2:$BE$10)),0)+IFERROR(SUMPRODUCT(('冬被-S级品'!$B$2:$B$10=$B19)*('冬被-S级品'!$E$1:$AW$1=AM$1)*('冬被-S级品'!$E$2:$AW$10)),0)+IFERROR(SUMPRODUCT(('白止-S级品'!$A$2:$A$26=$B19)*('白止-S级品'!$D$1:$AV$1=AM$1)*('白止-S级品'!$D$2:$AV$26)),0)+IFERROR(SUMPRODUCT(('乐容-S级品'!$A$4:$A$32=$B19)*('乐容-S级品'!$L$3:$CA$3=AM$1)*('乐容-S级品'!$L$4:$CA$32)),0)</f>
      </c>
      <c r="AN19" s="280">
        <f>IFERROR(SUMPRODUCT(('控温被PRO-S级品'!$B$2:$B$10=$B19)*('控温被PRO-S级品'!$E$1:$BE$1=AN$1)*('控温被PRO-S级品'!$E$2:$BE$10)),0)+IFERROR(SUMPRODUCT(('冬被-S级品'!$B$2:$B$10=$B19)*('冬被-S级品'!$E$1:$AW$1=AN$1)*('冬被-S级品'!$E$2:$AW$10)),0)+IFERROR(SUMPRODUCT(('白止-S级品'!$A$2:$A$26=$B19)*('白止-S级品'!$D$1:$AV$1=AN$1)*('白止-S级品'!$D$2:$AV$26)),0)+IFERROR(SUMPRODUCT(('乐容-S级品'!$A$4:$A$32=$B19)*('乐容-S级品'!$L$3:$CA$3=AN$1)*('乐容-S级品'!$L$4:$CA$32)),0)</f>
      </c>
      <c r="AO19" s="280">
        <f>IFERROR(SUMPRODUCT(('控温被PRO-S级品'!$B$2:$B$10=$B19)*('控温被PRO-S级品'!$E$1:$BE$1=AO$1)*('控温被PRO-S级品'!$E$2:$BE$10)),0)+IFERROR(SUMPRODUCT(('冬被-S级品'!$B$2:$B$10=$B19)*('冬被-S级品'!$E$1:$AW$1=AO$1)*('冬被-S级品'!$E$2:$AW$10)),0)+IFERROR(SUMPRODUCT(('白止-S级品'!$A$2:$A$26=$B19)*('白止-S级品'!$D$1:$AV$1=AO$1)*('白止-S级品'!$D$2:$AV$26)),0)+IFERROR(SUMPRODUCT(('乐容-S级品'!$A$4:$A$32=$B19)*('乐容-S级品'!$L$3:$CA$3=AO$1)*('乐容-S级品'!$L$4:$CA$32)),0)</f>
      </c>
      <c r="AP19" s="280">
        <f>IFERROR(SUMPRODUCT(('控温被PRO-S级品'!$B$2:$B$10=$B19)*('控温被PRO-S级品'!$E$1:$BE$1=AP$1)*('控温被PRO-S级品'!$E$2:$BE$10)),0)+IFERROR(SUMPRODUCT(('冬被-S级品'!$B$2:$B$10=$B19)*('冬被-S级品'!$E$1:$AW$1=AP$1)*('冬被-S级品'!$E$2:$AW$10)),0)+IFERROR(SUMPRODUCT(('白止-S级品'!$A$2:$A$26=$B19)*('白止-S级品'!$D$1:$AV$1=AP$1)*('白止-S级品'!$D$2:$AV$26)),0)+IFERROR(SUMPRODUCT(('乐容-S级品'!$A$4:$A$32=$B19)*('乐容-S级品'!$L$3:$CA$3=AP$1)*('乐容-S级品'!$L$4:$CA$32)),0)</f>
      </c>
      <c r="AQ19" s="280">
        <f>IFERROR(SUMPRODUCT(('控温被PRO-S级品'!$B$2:$B$10=$B19)*('控温被PRO-S级品'!$E$1:$BE$1=AQ$1)*('控温被PRO-S级品'!$E$2:$BE$10)),0)+IFERROR(SUMPRODUCT(('冬被-S级品'!$B$2:$B$10=$B19)*('冬被-S级品'!$E$1:$AW$1=AQ$1)*('冬被-S级品'!$E$2:$AW$10)),0)+IFERROR(SUMPRODUCT(('白止-S级品'!$A$2:$A$26=$B19)*('白止-S级品'!$D$1:$AV$1=AQ$1)*('白止-S级品'!$D$2:$AV$26)),0)+IFERROR(SUMPRODUCT(('乐容-S级品'!$A$4:$A$32=$B19)*('乐容-S级品'!$L$3:$CA$3=AQ$1)*('乐容-S级品'!$L$4:$CA$32)),0)</f>
      </c>
      <c r="AR19" s="280">
        <f>IFERROR(SUMPRODUCT(('控温被PRO-S级品'!$B$2:$B$10=$B19)*('控温被PRO-S级品'!$E$1:$BE$1=AR$1)*('控温被PRO-S级品'!$E$2:$BE$10)),0)+IFERROR(SUMPRODUCT(('冬被-S级品'!$B$2:$B$10=$B19)*('冬被-S级品'!$E$1:$AW$1=AR$1)*('冬被-S级品'!$E$2:$AW$10)),0)+IFERROR(SUMPRODUCT(('白止-S级品'!$A$2:$A$26=$B19)*('白止-S级品'!$D$1:$AV$1=AR$1)*('白止-S级品'!$D$2:$AV$26)),0)+IFERROR(SUMPRODUCT(('乐容-S级品'!$A$4:$A$32=$B19)*('乐容-S级品'!$L$3:$CA$3=AR$1)*('乐容-S级品'!$L$4:$CA$32)),0)</f>
      </c>
      <c r="AS19" s="280">
        <f>IFERROR(SUMPRODUCT(('控温被PRO-S级品'!$B$2:$B$10=$B19)*('控温被PRO-S级品'!$E$1:$BE$1=AS$1)*('控温被PRO-S级品'!$E$2:$BE$10)),0)+IFERROR(SUMPRODUCT(('冬被-S级品'!$B$2:$B$10=$B19)*('冬被-S级品'!$E$1:$AW$1=AS$1)*('冬被-S级品'!$E$2:$AW$10)),0)+IFERROR(SUMPRODUCT(('白止-S级品'!$A$2:$A$26=$B19)*('白止-S级品'!$D$1:$AV$1=AS$1)*('白止-S级品'!$D$2:$AV$26)),0)+IFERROR(SUMPRODUCT(('乐容-S级品'!$A$4:$A$32=$B19)*('乐容-S级品'!$L$3:$CA$3=AS$1)*('乐容-S级品'!$L$4:$CA$32)),0)</f>
      </c>
      <c r="AT19" s="280">
        <f>IFERROR(SUMPRODUCT(('控温被PRO-S级品'!$B$2:$B$10=$B19)*('控温被PRO-S级品'!$E$1:$BE$1=AT$1)*('控温被PRO-S级品'!$E$2:$BE$10)),0)+IFERROR(SUMPRODUCT(('冬被-S级品'!$B$2:$B$10=$B19)*('冬被-S级品'!$E$1:$AW$1=AT$1)*('冬被-S级品'!$E$2:$AW$10)),0)+IFERROR(SUMPRODUCT(('白止-S级品'!$A$2:$A$26=$B19)*('白止-S级品'!$D$1:$AV$1=AT$1)*('白止-S级品'!$D$2:$AV$26)),0)+IFERROR(SUMPRODUCT(('乐容-S级品'!$A$4:$A$32=$B19)*('乐容-S级品'!$L$3:$CA$3=AT$1)*('乐容-S级品'!$L$4:$CA$32)),0)</f>
      </c>
      <c r="AU19" s="280">
        <f>IFERROR(SUMPRODUCT(('控温被PRO-S级品'!$B$2:$B$10=$B19)*('控温被PRO-S级品'!$E$1:$BE$1=AU$1)*('控温被PRO-S级品'!$E$2:$BE$10)),0)+IFERROR(SUMPRODUCT(('冬被-S级品'!$B$2:$B$10=$B19)*('冬被-S级品'!$E$1:$AW$1=AU$1)*('冬被-S级品'!$E$2:$AW$10)),0)+IFERROR(SUMPRODUCT(('白止-S级品'!$A$2:$A$26=$B19)*('白止-S级品'!$D$1:$AV$1=AU$1)*('白止-S级品'!$D$2:$AV$26)),0)+IFERROR(SUMPRODUCT(('乐容-S级品'!$A$4:$A$32=$B19)*('乐容-S级品'!$L$3:$CA$3=AU$1)*('乐容-S级品'!$L$4:$CA$32)),0)</f>
      </c>
      <c r="AV19" s="280">
        <f>IFERROR(SUMPRODUCT(('控温被PRO-S级品'!$B$2:$B$10=$B19)*('控温被PRO-S级品'!$E$1:$BE$1=AV$1)*('控温被PRO-S级品'!$E$2:$BE$10)),0)+IFERROR(SUMPRODUCT(('冬被-S级品'!$B$2:$B$10=$B19)*('冬被-S级品'!$E$1:$AW$1=AV$1)*('冬被-S级品'!$E$2:$AW$10)),0)+IFERROR(SUMPRODUCT(('白止-S级品'!$A$2:$A$26=$B19)*('白止-S级品'!$D$1:$AV$1=AV$1)*('白止-S级品'!$D$2:$AV$26)),0)+IFERROR(SUMPRODUCT(('乐容-S级品'!$A$4:$A$32=$B19)*('乐容-S级品'!$L$3:$CA$3=AV$1)*('乐容-S级品'!$L$4:$CA$32)),0)</f>
      </c>
      <c r="AW19" s="280">
        <f>IFERROR(SUMPRODUCT(('控温被PRO-S级品'!$B$2:$B$10=$B19)*('控温被PRO-S级品'!$E$1:$BE$1=AW$1)*('控温被PRO-S级品'!$E$2:$BE$10)),0)+IFERROR(SUMPRODUCT(('冬被-S级品'!$B$2:$B$10=$B19)*('冬被-S级品'!$E$1:$AW$1=AW$1)*('冬被-S级品'!$E$2:$AW$10)),0)+IFERROR(SUMPRODUCT(('白止-S级品'!$A$2:$A$26=$B19)*('白止-S级品'!$D$1:$AV$1=AW$1)*('白止-S级品'!$D$2:$AV$26)),0)+IFERROR(SUMPRODUCT(('乐容-S级品'!$A$4:$A$32=$B19)*('乐容-S级品'!$L$3:$CA$3=AW$1)*('乐容-S级品'!$L$4:$CA$32)),0)</f>
      </c>
      <c r="AX19" s="280">
        <f>IFERROR(SUMPRODUCT(('控温被PRO-S级品'!$B$2:$B$10=$B19)*('控温被PRO-S级品'!$E$1:$BE$1=AX$1)*('控温被PRO-S级品'!$E$2:$BE$10)),0)+IFERROR(SUMPRODUCT(('冬被-S级品'!$B$2:$B$10=$B19)*('冬被-S级品'!$E$1:$AW$1=AX$1)*('冬被-S级品'!$E$2:$AW$10)),0)+IFERROR(SUMPRODUCT(('白止-S级品'!$A$2:$A$26=$B19)*('白止-S级品'!$D$1:$AV$1=AX$1)*('白止-S级品'!$D$2:$AV$26)),0)+IFERROR(SUMPRODUCT(('乐容-S级品'!$A$4:$A$32=$B19)*('乐容-S级品'!$L$3:$CA$3=AX$1)*('乐容-S级品'!$L$4:$CA$32)),0)</f>
      </c>
      <c r="AY19" s="280">
        <f>IFERROR(SUMPRODUCT(('控温被PRO-S级品'!$B$2:$B$10=$B19)*('控温被PRO-S级品'!$E$1:$BE$1=AY$1)*('控温被PRO-S级品'!$E$2:$BE$10)),0)+IFERROR(SUMPRODUCT(('冬被-S级品'!$B$2:$B$10=$B19)*('冬被-S级品'!$E$1:$AW$1=AY$1)*('冬被-S级品'!$E$2:$AW$10)),0)+IFERROR(SUMPRODUCT(('白止-S级品'!$A$2:$A$26=$B19)*('白止-S级品'!$D$1:$AV$1=AY$1)*('白止-S级品'!$D$2:$AV$26)),0)+IFERROR(SUMPRODUCT(('乐容-S级品'!$A$4:$A$32=$B19)*('乐容-S级品'!$L$3:$CA$3=AY$1)*('乐容-S级品'!$L$4:$CA$32)),0)</f>
      </c>
      <c r="AZ19" s="280">
        <f>IFERROR(SUMPRODUCT(('控温被PRO-S级品'!$B$2:$B$10=$B19)*('控温被PRO-S级品'!$E$1:$BE$1=AZ$1)*('控温被PRO-S级品'!$E$2:$BE$10)),0)+IFERROR(SUMPRODUCT(('冬被-S级品'!$B$2:$B$10=$B19)*('冬被-S级品'!$E$1:$AW$1=AZ$1)*('冬被-S级品'!$E$2:$AW$10)),0)+IFERROR(SUMPRODUCT(('白止-S级品'!$A$2:$A$26=$B19)*('白止-S级品'!$D$1:$AV$1=AZ$1)*('白止-S级品'!$D$2:$AV$26)),0)+IFERROR(SUMPRODUCT(('乐容-S级品'!$A$4:$A$32=$B19)*('乐容-S级品'!$L$3:$CA$3=AZ$1)*('乐容-S级品'!$L$4:$CA$32)),0)</f>
      </c>
      <c r="BA19" s="280">
        <f>IFERROR(SUMPRODUCT(('控温被PRO-S级品'!$B$2:$B$10=$B19)*('控温被PRO-S级品'!$E$1:$BE$1=BA$1)*('控温被PRO-S级品'!$E$2:$BE$10)),0)+IFERROR(SUMPRODUCT(('冬被-S级品'!$B$2:$B$10=$B19)*('冬被-S级品'!$E$1:$AW$1=BA$1)*('冬被-S级品'!$E$2:$AW$10)),0)+IFERROR(SUMPRODUCT(('白止-S级品'!$A$2:$A$26=$B19)*('白止-S级品'!$D$1:$AV$1=BA$1)*('白止-S级品'!$D$2:$AV$26)),0)+IFERROR(SUMPRODUCT(('乐容-S级品'!$A$4:$A$32=$B19)*('乐容-S级品'!$L$3:$CA$3=BA$1)*('乐容-S级品'!$L$4:$CA$32)),0)</f>
      </c>
      <c r="BB19" s="280">
        <f>IFERROR(SUMPRODUCT(('控温被PRO-S级品'!$B$2:$B$10=$B19)*('控温被PRO-S级品'!$E$1:$BE$1=BB$1)*('控温被PRO-S级品'!$E$2:$BE$10)),0)+IFERROR(SUMPRODUCT(('冬被-S级品'!$B$2:$B$10=$B19)*('冬被-S级品'!$E$1:$AW$1=BB$1)*('冬被-S级品'!$E$2:$AW$10)),0)+IFERROR(SUMPRODUCT(('白止-S级品'!$A$2:$A$26=$B19)*('白止-S级品'!$D$1:$AV$1=BB$1)*('白止-S级品'!$D$2:$AV$26)),0)+IFERROR(SUMPRODUCT(('乐容-S级品'!$A$4:$A$32=$B19)*('乐容-S级品'!$L$3:$CA$3=BB$1)*('乐容-S级品'!$L$4:$CA$32)),0)</f>
      </c>
      <c r="BC19" s="280">
        <f>IFERROR(SUMPRODUCT(('控温被PRO-S级品'!$B$2:$B$10=$B19)*('控温被PRO-S级品'!$E$1:$BE$1=BC$1)*('控温被PRO-S级品'!$E$2:$BE$10)),0)+IFERROR(SUMPRODUCT(('冬被-S级品'!$B$2:$B$10=$B19)*('冬被-S级品'!$E$1:$AW$1=BC$1)*('冬被-S级品'!$E$2:$AW$10)),0)+IFERROR(SUMPRODUCT(('白止-S级品'!$A$2:$A$26=$B19)*('白止-S级品'!$D$1:$AV$1=BC$1)*('白止-S级品'!$D$2:$AV$26)),0)+IFERROR(SUMPRODUCT(('乐容-S级品'!$A$4:$A$32=$B19)*('乐容-S级品'!$L$3:$CA$3=BC$1)*('乐容-S级品'!$L$4:$CA$32)),0)</f>
      </c>
      <c r="BD19" s="280">
        <f>IFERROR(SUMPRODUCT(('控温被PRO-S级品'!$B$2:$B$10=$B19)*('控温被PRO-S级品'!$E$1:$BE$1=BD$1)*('控温被PRO-S级品'!$E$2:$BE$10)),0)+IFERROR(SUMPRODUCT(('冬被-S级品'!$B$2:$B$10=$B19)*('冬被-S级品'!$E$1:$AW$1=BD$1)*('冬被-S级品'!$E$2:$AW$10)),0)+IFERROR(SUMPRODUCT(('白止-S级品'!$A$2:$A$26=$B19)*('白止-S级品'!$D$1:$AV$1=BD$1)*('白止-S级品'!$D$2:$AV$26)),0)+IFERROR(SUMPRODUCT(('乐容-S级品'!$A$4:$A$32=$B19)*('乐容-S级品'!$L$3:$CA$3=BD$1)*('乐容-S级品'!$L$4:$CA$32)),0)</f>
      </c>
      <c r="BE19" s="280">
        <f>IFERROR(SUMPRODUCT(('控温被PRO-S级品'!$B$2:$B$10=$B19)*('控温被PRO-S级品'!$E$1:$BE$1=BE$1)*('控温被PRO-S级品'!$E$2:$BE$10)),0)+IFERROR(SUMPRODUCT(('冬被-S级品'!$B$2:$B$10=$B19)*('冬被-S级品'!$E$1:$AW$1=BE$1)*('冬被-S级品'!$E$2:$AW$10)),0)+IFERROR(SUMPRODUCT(('白止-S级品'!$A$2:$A$26=$B19)*('白止-S级品'!$D$1:$AV$1=BE$1)*('白止-S级品'!$D$2:$AV$26)),0)+IFERROR(SUMPRODUCT(('乐容-S级品'!$A$4:$A$32=$B19)*('乐容-S级品'!$L$3:$CA$3=BE$1)*('乐容-S级品'!$L$4:$CA$32)),0)</f>
      </c>
      <c r="BF19" s="280">
        <f>IFERROR(SUMPRODUCT(('控温被PRO-S级品'!$B$2:$B$10=$B19)*('控温被PRO-S级品'!$E$1:$BE$1=BF$1)*('控温被PRO-S级品'!$E$2:$BE$10)),0)+IFERROR(SUMPRODUCT(('冬被-S级品'!$B$2:$B$10=$B19)*('冬被-S级品'!$E$1:$AW$1=BF$1)*('冬被-S级品'!$E$2:$AW$10)),0)+IFERROR(SUMPRODUCT(('白止-S级品'!$A$2:$A$26=$B19)*('白止-S级品'!$D$1:$AV$1=BF$1)*('白止-S级品'!$D$2:$AV$26)),0)+IFERROR(SUMPRODUCT(('乐容-S级品'!$A$4:$A$32=$B19)*('乐容-S级品'!$L$3:$CA$3=BF$1)*('乐容-S级品'!$L$4:$CA$32)),0)</f>
      </c>
      <c r="BG19" s="280">
        <f>IFERROR(SUMPRODUCT(('控温被PRO-S级品'!$B$2:$B$10=$B19)*('控温被PRO-S级品'!$E$1:$BE$1=BG$1)*('控温被PRO-S级品'!$E$2:$BE$10)),0)+IFERROR(SUMPRODUCT(('冬被-S级品'!$B$2:$B$10=$B19)*('冬被-S级品'!$E$1:$AW$1=BG$1)*('冬被-S级品'!$E$2:$AW$10)),0)+IFERROR(SUMPRODUCT(('白止-S级品'!$A$2:$A$26=$B19)*('白止-S级品'!$D$1:$AV$1=BG$1)*('白止-S级品'!$D$2:$AV$26)),0)+IFERROR(SUMPRODUCT(('乐容-S级品'!$A$4:$A$32=$B19)*('乐容-S级品'!$L$3:$CA$3=BG$1)*('乐容-S级品'!$L$4:$CA$32)),0)</f>
      </c>
      <c r="BH19" s="280">
        <f>IFERROR(SUMPRODUCT(('控温被PRO-S级品'!$B$2:$B$10=$B19)*('控温被PRO-S级品'!$E$1:$BE$1=BH$1)*('控温被PRO-S级品'!$E$2:$BE$10)),0)+IFERROR(SUMPRODUCT(('冬被-S级品'!$B$2:$B$10=$B19)*('冬被-S级品'!$E$1:$AW$1=BH$1)*('冬被-S级品'!$E$2:$AW$10)),0)+IFERROR(SUMPRODUCT(('白止-S级品'!$A$2:$A$26=$B19)*('白止-S级品'!$D$1:$AV$1=BH$1)*('白止-S级品'!$D$2:$AV$26)),0)+IFERROR(SUMPRODUCT(('乐容-S级品'!$A$4:$A$32=$B19)*('乐容-S级品'!$L$3:$CA$3=BH$1)*('乐容-S级品'!$L$4:$CA$32)),0)</f>
      </c>
      <c r="BI19" s="280">
        <f>IFERROR(SUMPRODUCT(('控温被PRO-S级品'!$B$2:$B$10=$B19)*('控温被PRO-S级品'!$E$1:$BE$1=BI$1)*('控温被PRO-S级品'!$E$2:$BE$10)),0)+IFERROR(SUMPRODUCT(('冬被-S级品'!$B$2:$B$10=$B19)*('冬被-S级品'!$E$1:$AW$1=BI$1)*('冬被-S级品'!$E$2:$AW$10)),0)+IFERROR(SUMPRODUCT(('白止-S级品'!$A$2:$A$26=$B19)*('白止-S级品'!$D$1:$AV$1=BI$1)*('白止-S级品'!$D$2:$AV$26)),0)+IFERROR(SUMPRODUCT(('乐容-S级品'!$A$4:$A$32=$B19)*('乐容-S级品'!$L$3:$CA$3=BI$1)*('乐容-S级品'!$L$4:$CA$32)),0)</f>
      </c>
      <c r="BJ19" s="280">
        <f>IFERROR(SUMPRODUCT(('控温被PRO-S级品'!$B$2:$B$10=$B19)*('控温被PRO-S级品'!$E$1:$BE$1=BJ$1)*('控温被PRO-S级品'!$E$2:$BE$10)),0)+IFERROR(SUMPRODUCT(('冬被-S级品'!$B$2:$B$10=$B19)*('冬被-S级品'!$E$1:$AW$1=BJ$1)*('冬被-S级品'!$E$2:$AW$10)),0)+IFERROR(SUMPRODUCT(('白止-S级品'!$A$2:$A$26=$B19)*('白止-S级品'!$D$1:$AV$1=BJ$1)*('白止-S级品'!$D$2:$AV$26)),0)+IFERROR(SUMPRODUCT(('乐容-S级品'!$A$4:$A$32=$B19)*('乐容-S级品'!$L$3:$CA$3=BJ$1)*('乐容-S级品'!$L$4:$CA$32)),0)</f>
      </c>
      <c r="BK19" s="280">
        <f>IFERROR(SUMPRODUCT(('控温被PRO-S级品'!$B$2:$B$10=$B19)*('控温被PRO-S级品'!$E$1:$BE$1=BK$1)*('控温被PRO-S级品'!$E$2:$BE$10)),0)+IFERROR(SUMPRODUCT(('冬被-S级品'!$B$2:$B$10=$B19)*('冬被-S级品'!$E$1:$AW$1=BK$1)*('冬被-S级品'!$E$2:$AW$10)),0)+IFERROR(SUMPRODUCT(('白止-S级品'!$A$2:$A$26=$B19)*('白止-S级品'!$D$1:$AV$1=BK$1)*('白止-S级品'!$D$2:$AV$26)),0)+IFERROR(SUMPRODUCT(('乐容-S级品'!$A$4:$A$32=$B19)*('乐容-S级品'!$L$3:$CA$3=BK$1)*('乐容-S级品'!$L$4:$CA$32)),0)</f>
      </c>
      <c r="BL19" s="280">
        <f>IFERROR(SUMPRODUCT(('控温被PRO-S级品'!$B$2:$B$10=$B19)*('控温被PRO-S级品'!$E$1:$BE$1=BL$1)*('控温被PRO-S级品'!$E$2:$BE$10)),0)+IFERROR(SUMPRODUCT(('冬被-S级品'!$B$2:$B$10=$B19)*('冬被-S级品'!$E$1:$AW$1=BL$1)*('冬被-S级品'!$E$2:$AW$10)),0)+IFERROR(SUMPRODUCT(('白止-S级品'!$A$2:$A$26=$B19)*('白止-S级品'!$D$1:$AV$1=BL$1)*('白止-S级品'!$D$2:$AV$26)),0)+IFERROR(SUMPRODUCT(('乐容-S级品'!$A$4:$A$32=$B19)*('乐容-S级品'!$L$3:$CA$3=BL$1)*('乐容-S级品'!$L$4:$CA$32)),0)</f>
      </c>
      <c r="BM19" s="280">
        <f>IFERROR(SUMPRODUCT(('控温被PRO-S级品'!$B$2:$B$10=$B19)*('控温被PRO-S级品'!$E$1:$BE$1=BM$1)*('控温被PRO-S级品'!$E$2:$BE$10)),0)+IFERROR(SUMPRODUCT(('冬被-S级品'!$B$2:$B$10=$B19)*('冬被-S级品'!$E$1:$AW$1=BM$1)*('冬被-S级品'!$E$2:$AW$10)),0)+IFERROR(SUMPRODUCT(('白止-S级品'!$A$2:$A$26=$B19)*('白止-S级品'!$D$1:$AV$1=BM$1)*('白止-S级品'!$D$2:$AV$26)),0)+IFERROR(SUMPRODUCT(('乐容-S级品'!$A$4:$A$32=$B19)*('乐容-S级品'!$L$3:$CA$3=BM$1)*('乐容-S级品'!$L$4:$CA$32)),0)</f>
      </c>
      <c r="BN19" s="280">
        <f>IFERROR(SUMPRODUCT(('控温被PRO-S级品'!$B$2:$B$10=$B19)*('控温被PRO-S级品'!$E$1:$BE$1=BN$1)*('控温被PRO-S级品'!$E$2:$BE$10)),0)+IFERROR(SUMPRODUCT(('冬被-S级品'!$B$2:$B$10=$B19)*('冬被-S级品'!$E$1:$AW$1=BN$1)*('冬被-S级品'!$E$2:$AW$10)),0)+IFERROR(SUMPRODUCT(('白止-S级品'!$A$2:$A$26=$B19)*('白止-S级品'!$D$1:$AV$1=BN$1)*('白止-S级品'!$D$2:$AV$26)),0)+IFERROR(SUMPRODUCT(('乐容-S级品'!$A$4:$A$32=$B19)*('乐容-S级品'!$L$3:$CA$3=BN$1)*('乐容-S级品'!$L$4:$CA$32)),0)</f>
      </c>
      <c r="BO19" s="280">
        <f>IFERROR(SUMPRODUCT(('控温被PRO-S级品'!$B$2:$B$10=$B19)*('控温被PRO-S级品'!$E$1:$BE$1=BO$1)*('控温被PRO-S级品'!$E$2:$BE$10)),0)+IFERROR(SUMPRODUCT(('冬被-S级品'!$B$2:$B$10=$B19)*('冬被-S级品'!$E$1:$AW$1=BO$1)*('冬被-S级品'!$E$2:$AW$10)),0)+IFERROR(SUMPRODUCT(('白止-S级品'!$A$2:$A$26=$B19)*('白止-S级品'!$D$1:$AV$1=BO$1)*('白止-S级品'!$D$2:$AV$26)),0)+IFERROR(SUMPRODUCT(('乐容-S级品'!$A$4:$A$32=$B19)*('乐容-S级品'!$L$3:$CA$3=BO$1)*('乐容-S级品'!$L$4:$CA$32)),0)</f>
      </c>
      <c r="BP19" s="280">
        <f>IFERROR(SUMPRODUCT(('控温被PRO-S级品'!$B$2:$B$10=$B19)*('控温被PRO-S级品'!$E$1:$BE$1=BP$1)*('控温被PRO-S级品'!$E$2:$BE$10)),0)+IFERROR(SUMPRODUCT(('冬被-S级品'!$B$2:$B$10=$B19)*('冬被-S级品'!$E$1:$AW$1=BP$1)*('冬被-S级品'!$E$2:$AW$10)),0)+IFERROR(SUMPRODUCT(('白止-S级品'!$A$2:$A$26=$B19)*('白止-S级品'!$D$1:$AV$1=BP$1)*('白止-S级品'!$D$2:$AV$26)),0)+IFERROR(SUMPRODUCT(('乐容-S级品'!$A$4:$A$32=$B19)*('乐容-S级品'!$L$3:$CA$3=BP$1)*('乐容-S级品'!$L$4:$CA$32)),0)</f>
      </c>
      <c r="BQ19" s="280">
        <f>IFERROR(SUMPRODUCT(('控温被PRO-S级品'!$B$2:$B$10=$B19)*('控温被PRO-S级品'!$E$1:$BE$1=BQ$1)*('控温被PRO-S级品'!$E$2:$BE$10)),0)+IFERROR(SUMPRODUCT(('冬被-S级品'!$B$2:$B$10=$B19)*('冬被-S级品'!$E$1:$AW$1=BQ$1)*('冬被-S级品'!$E$2:$AW$10)),0)+IFERROR(SUMPRODUCT(('白止-S级品'!$A$2:$A$26=$B19)*('白止-S级品'!$D$1:$AV$1=BQ$1)*('白止-S级品'!$D$2:$AV$26)),0)+IFERROR(SUMPRODUCT(('乐容-S级品'!$A$4:$A$32=$B19)*('乐容-S级品'!$L$3:$CA$3=BQ$1)*('乐容-S级品'!$L$4:$CA$32)),0)</f>
      </c>
      <c r="BR19" s="280">
        <f>IFERROR(SUMPRODUCT(('控温被PRO-S级品'!$B$2:$B$10=$B19)*('控温被PRO-S级品'!$E$1:$BE$1=BR$1)*('控温被PRO-S级品'!$E$2:$BE$10)),0)+IFERROR(SUMPRODUCT(('冬被-S级品'!$B$2:$B$10=$B19)*('冬被-S级品'!$E$1:$AW$1=BR$1)*('冬被-S级品'!$E$2:$AW$10)),0)+IFERROR(SUMPRODUCT(('白止-S级品'!$A$2:$A$26=$B19)*('白止-S级品'!$D$1:$AV$1=BR$1)*('白止-S级品'!$D$2:$AV$26)),0)+IFERROR(SUMPRODUCT(('乐容-S级品'!$A$4:$A$32=$B19)*('乐容-S级品'!$L$3:$CA$3=BR$1)*('乐容-S级品'!$L$4:$CA$32)),0)</f>
      </c>
      <c r="BS19" s="280">
        <f>IFERROR(SUMPRODUCT(('控温被PRO-S级品'!$B$2:$B$10=$B19)*('控温被PRO-S级品'!$E$1:$BE$1=BS$1)*('控温被PRO-S级品'!$E$2:$BE$10)),0)+IFERROR(SUMPRODUCT(('冬被-S级品'!$B$2:$B$10=$B19)*('冬被-S级品'!$E$1:$AW$1=BS$1)*('冬被-S级品'!$E$2:$AW$10)),0)+IFERROR(SUMPRODUCT(('白止-S级品'!$A$2:$A$26=$B19)*('白止-S级品'!$D$1:$AV$1=BS$1)*('白止-S级品'!$D$2:$AV$26)),0)+IFERROR(SUMPRODUCT(('乐容-S级品'!$A$4:$A$32=$B19)*('乐容-S级品'!$L$3:$CA$3=BS$1)*('乐容-S级品'!$L$4:$CA$32)),0)</f>
      </c>
      <c r="BT19" s="280">
        <f>IFERROR(SUMPRODUCT(('控温被PRO-S级品'!$B$2:$B$10=$B19)*('控温被PRO-S级品'!$E$1:$BE$1=BT$1)*('控温被PRO-S级品'!$E$2:$BE$10)),0)+IFERROR(SUMPRODUCT(('冬被-S级品'!$B$2:$B$10=$B19)*('冬被-S级品'!$E$1:$AW$1=BT$1)*('冬被-S级品'!$E$2:$AW$10)),0)+IFERROR(SUMPRODUCT(('白止-S级品'!$A$2:$A$26=$B19)*('白止-S级品'!$D$1:$AV$1=BT$1)*('白止-S级品'!$D$2:$AV$26)),0)+IFERROR(SUMPRODUCT(('乐容-S级品'!$A$4:$A$32=$B19)*('乐容-S级品'!$L$3:$CA$3=BT$1)*('乐容-S级品'!$L$4:$CA$32)),0)</f>
      </c>
      <c r="BU19" s="280">
        <f>IFERROR(SUMPRODUCT(('控温被PRO-S级品'!$B$2:$B$10=$B19)*('控温被PRO-S级品'!$E$1:$BE$1=BU$1)*('控温被PRO-S级品'!$E$2:$BE$10)),0)+IFERROR(SUMPRODUCT(('冬被-S级品'!$B$2:$B$10=$B19)*('冬被-S级品'!$E$1:$AW$1=BU$1)*('冬被-S级品'!$E$2:$AW$10)),0)+IFERROR(SUMPRODUCT(('白止-S级品'!$A$2:$A$26=$B19)*('白止-S级品'!$D$1:$AV$1=BU$1)*('白止-S级品'!$D$2:$AV$26)),0)+IFERROR(SUMPRODUCT(('乐容-S级品'!$A$4:$A$32=$B19)*('乐容-S级品'!$L$3:$CA$3=BU$1)*('乐容-S级品'!$L$4:$CA$32)),0)</f>
      </c>
      <c r="BV19" s="280">
        <f>IFERROR(SUMPRODUCT(('控温被PRO-S级品'!$B$2:$B$10=$B19)*('控温被PRO-S级品'!$E$1:$BE$1=BV$1)*('控温被PRO-S级品'!$E$2:$BE$10)),0)+IFERROR(SUMPRODUCT(('冬被-S级品'!$B$2:$B$10=$B19)*('冬被-S级品'!$E$1:$AW$1=BV$1)*('冬被-S级品'!$E$2:$AW$10)),0)+IFERROR(SUMPRODUCT(('白止-S级品'!$A$2:$A$26=$B19)*('白止-S级品'!$D$1:$AV$1=BV$1)*('白止-S级品'!$D$2:$AV$26)),0)+IFERROR(SUMPRODUCT(('乐容-S级品'!$A$4:$A$32=$B19)*('乐容-S级品'!$L$3:$CA$3=BV$1)*('乐容-S级品'!$L$4:$CA$32)),0)</f>
      </c>
      <c r="BW19" s="280">
        <f>IFERROR(SUMPRODUCT(('控温被PRO-S级品'!$B$2:$B$10=$B19)*('控温被PRO-S级品'!$E$1:$BE$1=BW$1)*('控温被PRO-S级品'!$E$2:$BE$10)),0)+IFERROR(SUMPRODUCT(('冬被-S级品'!$B$2:$B$10=$B19)*('冬被-S级品'!$E$1:$AW$1=BW$1)*('冬被-S级品'!$E$2:$AW$10)),0)+IFERROR(SUMPRODUCT(('白止-S级品'!$A$2:$A$26=$B19)*('白止-S级品'!$D$1:$AV$1=BW$1)*('白止-S级品'!$D$2:$AV$26)),0)+IFERROR(SUMPRODUCT(('乐容-S级品'!$A$4:$A$32=$B19)*('乐容-S级品'!$L$3:$CA$3=BW$1)*('乐容-S级品'!$L$4:$CA$32)),0)</f>
      </c>
      <c r="BX19" s="280">
        <f>IFERROR(SUMPRODUCT(('控温被PRO-S级品'!$B$2:$B$10=$B19)*('控温被PRO-S级品'!$E$1:$BE$1=BX$1)*('控温被PRO-S级品'!$E$2:$BE$10)),0)+IFERROR(SUMPRODUCT(('冬被-S级品'!$B$2:$B$10=$B19)*('冬被-S级品'!$E$1:$AW$1=BX$1)*('冬被-S级品'!$E$2:$AW$10)),0)+IFERROR(SUMPRODUCT(('白止-S级品'!$A$2:$A$26=$B19)*('白止-S级品'!$D$1:$AV$1=BX$1)*('白止-S级品'!$D$2:$AV$26)),0)+IFERROR(SUMPRODUCT(('乐容-S级品'!$A$4:$A$32=$B19)*('乐容-S级品'!$L$3:$CA$3=BX$1)*('乐容-S级品'!$L$4:$CA$32)),0)</f>
      </c>
      <c r="BY19" s="280">
        <f>IFERROR(SUMPRODUCT(('控温被PRO-S级品'!$B$2:$B$10=$B19)*('控温被PRO-S级品'!$E$1:$BE$1=BY$1)*('控温被PRO-S级品'!$E$2:$BE$10)),0)+IFERROR(SUMPRODUCT(('冬被-S级品'!$B$2:$B$10=$B19)*('冬被-S级品'!$E$1:$AW$1=BY$1)*('冬被-S级品'!$E$2:$AW$10)),0)+IFERROR(SUMPRODUCT(('白止-S级品'!$A$2:$A$26=$B19)*('白止-S级品'!$D$1:$AV$1=BY$1)*('白止-S级品'!$D$2:$AV$26)),0)+IFERROR(SUMPRODUCT(('乐容-S级品'!$A$4:$A$32=$B19)*('乐容-S级品'!$L$3:$CA$3=BY$1)*('乐容-S级品'!$L$4:$CA$32)),0)</f>
      </c>
      <c r="BZ19" s="280">
        <f>IFERROR(SUMPRODUCT(('控温被PRO-S级品'!$B$2:$B$10=$B19)*('控温被PRO-S级品'!$E$1:$BE$1=BZ$1)*('控温被PRO-S级品'!$E$2:$BE$10)),0)+IFERROR(SUMPRODUCT(('冬被-S级品'!$B$2:$B$10=$B19)*('冬被-S级品'!$E$1:$AW$1=BZ$1)*('冬被-S级品'!$E$2:$AW$10)),0)+IFERROR(SUMPRODUCT(('白止-S级品'!$A$2:$A$26=$B19)*('白止-S级品'!$D$1:$AV$1=BZ$1)*('白止-S级品'!$D$2:$AV$26)),0)+IFERROR(SUMPRODUCT(('乐容-S级品'!$A$4:$A$32=$B19)*('乐容-S级品'!$L$3:$CA$3=BZ$1)*('乐容-S级品'!$L$4:$CA$32)),0)</f>
      </c>
      <c r="CA19" s="280">
        <f>IFERROR(SUMPRODUCT(('控温被PRO-S级品'!$B$2:$B$10=$B19)*('控温被PRO-S级品'!$E$1:$BE$1=CA$1)*('控温被PRO-S级品'!$E$2:$BE$10)),0)+IFERROR(SUMPRODUCT(('冬被-S级品'!$B$2:$B$10=$B19)*('冬被-S级品'!$E$1:$AW$1=CA$1)*('冬被-S级品'!$E$2:$AW$10)),0)+IFERROR(SUMPRODUCT(('白止-S级品'!$A$2:$A$26=$B19)*('白止-S级品'!$D$1:$AV$1=CA$1)*('白止-S级品'!$D$2:$AV$26)),0)+IFERROR(SUMPRODUCT(('乐容-S级品'!$A$4:$A$32=$B19)*('乐容-S级品'!$L$3:$CA$3=CA$1)*('乐容-S级品'!$L$4:$CA$32)),0)</f>
      </c>
      <c r="CB19" s="280">
        <f>IFERROR(SUMPRODUCT(('控温被PRO-S级品'!$B$2:$B$10=$B19)*('控温被PRO-S级品'!$E$1:$BE$1=CB$1)*('控温被PRO-S级品'!$E$2:$BE$10)),0)+IFERROR(SUMPRODUCT(('冬被-S级品'!$B$2:$B$10=$B19)*('冬被-S级品'!$E$1:$AW$1=CB$1)*('冬被-S级品'!$E$2:$AW$10)),0)+IFERROR(SUMPRODUCT(('白止-S级品'!$A$2:$A$26=$B19)*('白止-S级品'!$D$1:$AV$1=CB$1)*('白止-S级品'!$D$2:$AV$26)),0)+IFERROR(SUMPRODUCT(('乐容-S级品'!$A$4:$A$32=$B19)*('乐容-S级品'!$L$3:$CA$3=CB$1)*('乐容-S级品'!$L$4:$CA$32)),0)</f>
      </c>
      <c r="CC19" s="280">
        <f>IFERROR(SUMPRODUCT(('控温被PRO-S级品'!$B$2:$B$10=$B19)*('控温被PRO-S级品'!$E$1:$BE$1=CC$1)*('控温被PRO-S级品'!$E$2:$BE$10)),0)+IFERROR(SUMPRODUCT(('冬被-S级品'!$B$2:$B$10=$B19)*('冬被-S级品'!$E$1:$AW$1=CC$1)*('冬被-S级品'!$E$2:$AW$10)),0)+IFERROR(SUMPRODUCT(('白止-S级品'!$A$2:$A$26=$B19)*('白止-S级品'!$D$1:$AV$1=CC$1)*('白止-S级品'!$D$2:$AV$26)),0)+IFERROR(SUMPRODUCT(('乐容-S级品'!$A$4:$A$32=$B19)*('乐容-S级品'!$L$3:$CA$3=CC$1)*('乐容-S级品'!$L$4:$CA$32)),0)</f>
      </c>
      <c r="CD19" s="280">
        <f>IFERROR(SUMPRODUCT(('控温被PRO-S级品'!$B$2:$B$10=$B19)*('控温被PRO-S级品'!$E$1:$BE$1=CD$1)*('控温被PRO-S级品'!$E$2:$BE$10)),0)+IFERROR(SUMPRODUCT(('冬被-S级品'!$B$2:$B$10=$B19)*('冬被-S级品'!$E$1:$AW$1=CD$1)*('冬被-S级品'!$E$2:$AW$10)),0)+IFERROR(SUMPRODUCT(('白止-S级品'!$A$2:$A$26=$B19)*('白止-S级品'!$D$1:$AV$1=CD$1)*('白止-S级品'!$D$2:$AV$26)),0)+IFERROR(SUMPRODUCT(('乐容-S级品'!$A$4:$A$32=$B19)*('乐容-S级品'!$L$3:$CA$3=CD$1)*('乐容-S级品'!$L$4:$CA$32)),0)</f>
      </c>
      <c r="CE19" s="280">
        <f>IFERROR(SUMPRODUCT(('控温被PRO-S级品'!$B$2:$B$10=$B19)*('控温被PRO-S级品'!$E$1:$BE$1=CE$1)*('控温被PRO-S级品'!$E$2:$BE$10)),0)+IFERROR(SUMPRODUCT(('冬被-S级品'!$B$2:$B$10=$B19)*('冬被-S级品'!$E$1:$AW$1=CE$1)*('冬被-S级品'!$E$2:$AW$10)),0)+IFERROR(SUMPRODUCT(('白止-S级品'!$A$2:$A$26=$B19)*('白止-S级品'!$D$1:$AV$1=CE$1)*('白止-S级品'!$D$2:$AV$26)),0)+IFERROR(SUMPRODUCT(('乐容-S级品'!$A$4:$A$32=$B19)*('乐容-S级品'!$L$3:$CA$3=CE$1)*('乐容-S级品'!$L$4:$CA$32)),0)</f>
      </c>
      <c r="CF19" s="280">
        <f>IFERROR(SUMPRODUCT(('控温被PRO-S级品'!$B$2:$B$10=$B19)*('控温被PRO-S级品'!$E$1:$BE$1=CF$1)*('控温被PRO-S级品'!$E$2:$BE$10)),0)+IFERROR(SUMPRODUCT(('冬被-S级品'!$B$2:$B$10=$B19)*('冬被-S级品'!$E$1:$AW$1=CF$1)*('冬被-S级品'!$E$2:$AW$10)),0)+IFERROR(SUMPRODUCT(('白止-S级品'!$A$2:$A$26=$B19)*('白止-S级品'!$D$1:$AV$1=CF$1)*('白止-S级品'!$D$2:$AV$26)),0)+IFERROR(SUMPRODUCT(('乐容-S级品'!$A$4:$A$32=$B19)*('乐容-S级品'!$L$3:$CA$3=CF$1)*('乐容-S级品'!$L$4:$CA$32)),0)</f>
      </c>
      <c r="CG19" s="280">
        <f>IFERROR(SUMPRODUCT(('控温被PRO-S级品'!$B$2:$B$10=$B19)*('控温被PRO-S级品'!$E$1:$BE$1=CG$1)*('控温被PRO-S级品'!$E$2:$BE$10)),0)+IFERROR(SUMPRODUCT(('冬被-S级品'!$B$2:$B$10=$B19)*('冬被-S级品'!$E$1:$AW$1=CG$1)*('冬被-S级品'!$E$2:$AW$10)),0)+IFERROR(SUMPRODUCT(('白止-S级品'!$A$2:$A$26=$B19)*('白止-S级品'!$D$1:$AV$1=CG$1)*('白止-S级品'!$D$2:$AV$26)),0)+IFERROR(SUMPRODUCT(('乐容-S级品'!$A$4:$A$32=$B19)*('乐容-S级品'!$L$3:$CA$3=CG$1)*('乐容-S级品'!$L$4:$CA$32)),0)</f>
      </c>
      <c r="CH19" s="280">
        <f>IFERROR(SUMPRODUCT(('控温被PRO-S级品'!$B$2:$B$10=$B19)*('控温被PRO-S级品'!$E$1:$BE$1=CH$1)*('控温被PRO-S级品'!$E$2:$BE$10)),0)+IFERROR(SUMPRODUCT(('冬被-S级品'!$B$2:$B$10=$B19)*('冬被-S级品'!$E$1:$AW$1=CH$1)*('冬被-S级品'!$E$2:$AW$10)),0)+IFERROR(SUMPRODUCT(('白止-S级品'!$A$2:$A$26=$B19)*('白止-S级品'!$D$1:$AV$1=CH$1)*('白止-S级品'!$D$2:$AV$26)),0)+IFERROR(SUMPRODUCT(('乐容-S级品'!$A$4:$A$32=$B19)*('乐容-S级品'!$L$3:$CA$3=CH$1)*('乐容-S级品'!$L$4:$CA$32)),0)</f>
      </c>
      <c r="CI19" s="280">
        <f>IFERROR(SUMPRODUCT(('控温被PRO-S级品'!$B$2:$B$10=$B19)*('控温被PRO-S级品'!$E$1:$BE$1=CI$1)*('控温被PRO-S级品'!$E$2:$BE$10)),0)+IFERROR(SUMPRODUCT(('冬被-S级品'!$B$2:$B$10=$B19)*('冬被-S级品'!$E$1:$AW$1=CI$1)*('冬被-S级品'!$E$2:$AW$10)),0)+IFERROR(SUMPRODUCT(('白止-S级品'!$A$2:$A$26=$B19)*('白止-S级品'!$D$1:$AV$1=CI$1)*('白止-S级品'!$D$2:$AV$26)),0)+IFERROR(SUMPRODUCT(('乐容-S级品'!$A$4:$A$32=$B19)*('乐容-S级品'!$L$3:$CA$3=CI$1)*('乐容-S级品'!$L$4:$CA$32)),0)</f>
      </c>
      <c r="CJ19" s="280">
        <f>IFERROR(SUMPRODUCT(('控温被PRO-S级品'!$B$2:$B$10=$B19)*('控温被PRO-S级品'!$E$1:$BE$1=CJ$1)*('控温被PRO-S级品'!$E$2:$BE$10)),0)+IFERROR(SUMPRODUCT(('冬被-S级品'!$B$2:$B$10=$B19)*('冬被-S级品'!$E$1:$AW$1=CJ$1)*('冬被-S级品'!$E$2:$AW$10)),0)+IFERROR(SUMPRODUCT(('白止-S级品'!$A$2:$A$26=$B19)*('白止-S级品'!$D$1:$AV$1=CJ$1)*('白止-S级品'!$D$2:$AV$26)),0)+IFERROR(SUMPRODUCT(('乐容-S级品'!$A$4:$A$32=$B19)*('乐容-S级品'!$L$3:$CA$3=CJ$1)*('乐容-S级品'!$L$4:$CA$32)),0)</f>
      </c>
      <c r="CK19" s="280">
        <f>IFERROR(SUMPRODUCT(('控温被PRO-S级品'!$B$2:$B$10=$B19)*('控温被PRO-S级品'!$E$1:$BE$1=CK$1)*('控温被PRO-S级品'!$E$2:$BE$10)),0)+IFERROR(SUMPRODUCT(('冬被-S级品'!$B$2:$B$10=$B19)*('冬被-S级品'!$E$1:$AW$1=CK$1)*('冬被-S级品'!$E$2:$AW$10)),0)+IFERROR(SUMPRODUCT(('白止-S级品'!$A$2:$A$26=$B19)*('白止-S级品'!$D$1:$AV$1=CK$1)*('白止-S级品'!$D$2:$AV$26)),0)+IFERROR(SUMPRODUCT(('乐容-S级品'!$A$4:$A$32=$B19)*('乐容-S级品'!$L$3:$CA$3=CK$1)*('乐容-S级品'!$L$4:$CA$32)),0)</f>
      </c>
      <c r="CL19" s="280">
        <f>IFERROR(SUMPRODUCT(('控温被PRO-S级品'!$B$2:$B$10=$B19)*('控温被PRO-S级品'!$E$1:$BE$1=CL$1)*('控温被PRO-S级品'!$E$2:$BE$10)),0)+IFERROR(SUMPRODUCT(('冬被-S级品'!$B$2:$B$10=$B19)*('冬被-S级品'!$E$1:$AW$1=CL$1)*('冬被-S级品'!$E$2:$AW$10)),0)+IFERROR(SUMPRODUCT(('白止-S级品'!$A$2:$A$26=$B19)*('白止-S级品'!$D$1:$AV$1=CL$1)*('白止-S级品'!$D$2:$AV$26)),0)+IFERROR(SUMPRODUCT(('乐容-S级品'!$A$4:$A$32=$B19)*('乐容-S级品'!$L$3:$CA$3=CL$1)*('乐容-S级品'!$L$4:$CA$32)),0)</f>
      </c>
      <c r="CM19" s="280">
        <f>IFERROR(SUMPRODUCT(('控温被PRO-S级品'!$B$2:$B$10=$B19)*('控温被PRO-S级品'!$E$1:$BE$1=CM$1)*('控温被PRO-S级品'!$E$2:$BE$10)),0)+IFERROR(SUMPRODUCT(('冬被-S级品'!$B$2:$B$10=$B19)*('冬被-S级品'!$E$1:$AW$1=CM$1)*('冬被-S级品'!$E$2:$AW$10)),0)+IFERROR(SUMPRODUCT(('白止-S级品'!$A$2:$A$26=$B19)*('白止-S级品'!$D$1:$AV$1=CM$1)*('白止-S级品'!$D$2:$AV$26)),0)+IFERROR(SUMPRODUCT(('乐容-S级品'!$A$4:$A$32=$B19)*('乐容-S级品'!$L$3:$CA$3=CM$1)*('乐容-S级品'!$L$4:$CA$32)),0)</f>
      </c>
      <c r="CN19" s="280">
        <f>IFERROR(SUMPRODUCT(('控温被PRO-S级品'!$B$2:$B$10=$B19)*('控温被PRO-S级品'!$E$1:$BE$1=CN$1)*('控温被PRO-S级品'!$E$2:$BE$10)),0)+IFERROR(SUMPRODUCT(('冬被-S级品'!$B$2:$B$10=$B19)*('冬被-S级品'!$E$1:$AW$1=CN$1)*('冬被-S级品'!$E$2:$AW$10)),0)+IFERROR(SUMPRODUCT(('白止-S级品'!$A$2:$A$26=$B19)*('白止-S级品'!$D$1:$AV$1=CN$1)*('白止-S级品'!$D$2:$AV$26)),0)+IFERROR(SUMPRODUCT(('乐容-S级品'!$A$4:$A$32=$B19)*('乐容-S级品'!$L$3:$CA$3=CN$1)*('乐容-S级品'!$L$4:$CA$32)),0)</f>
      </c>
      <c r="CO19" s="280">
        <f>IFERROR(SUMPRODUCT(('控温被PRO-S级品'!$B$2:$B$10=$B19)*('控温被PRO-S级品'!$E$1:$BE$1=CO$1)*('控温被PRO-S级品'!$E$2:$BE$10)),0)+IFERROR(SUMPRODUCT(('冬被-S级品'!$B$2:$B$10=$B19)*('冬被-S级品'!$E$1:$AW$1=CO$1)*('冬被-S级品'!$E$2:$AW$10)),0)+IFERROR(SUMPRODUCT(('白止-S级品'!$A$2:$A$26=$B19)*('白止-S级品'!$D$1:$AV$1=CO$1)*('白止-S级品'!$D$2:$AV$26)),0)+IFERROR(SUMPRODUCT(('乐容-S级品'!$A$4:$A$32=$B19)*('乐容-S级品'!$L$3:$CA$3=CO$1)*('乐容-S级品'!$L$4:$CA$32)),0)</f>
      </c>
      <c r="CP19" s="280">
        <f>IFERROR(SUMPRODUCT(('控温被PRO-S级品'!$B$2:$B$10=$B19)*('控温被PRO-S级品'!$E$1:$BE$1=CP$1)*('控温被PRO-S级品'!$E$2:$BE$10)),0)+IFERROR(SUMPRODUCT(('冬被-S级品'!$B$2:$B$10=$B19)*('冬被-S级品'!$E$1:$AW$1=CP$1)*('冬被-S级品'!$E$2:$AW$10)),0)+IFERROR(SUMPRODUCT(('白止-S级品'!$A$2:$A$26=$B19)*('白止-S级品'!$D$1:$AV$1=CP$1)*('白止-S级品'!$D$2:$AV$26)),0)+IFERROR(SUMPRODUCT(('乐容-S级品'!$A$4:$A$32=$B19)*('乐容-S级品'!$L$3:$CA$3=CP$1)*('乐容-S级品'!$L$4:$CA$32)),0)</f>
      </c>
      <c r="CQ19" s="280">
        <f>IFERROR(SUMPRODUCT(('控温被PRO-S级品'!$B$2:$B$10=$B19)*('控温被PRO-S级品'!$E$1:$BE$1=CQ$1)*('控温被PRO-S级品'!$E$2:$BE$10)),0)+IFERROR(SUMPRODUCT(('冬被-S级品'!$B$2:$B$10=$B19)*('冬被-S级品'!$E$1:$AW$1=CQ$1)*('冬被-S级品'!$E$2:$AW$10)),0)+IFERROR(SUMPRODUCT(('白止-S级品'!$A$2:$A$26=$B19)*('白止-S级品'!$D$1:$AV$1=CQ$1)*('白止-S级品'!$D$2:$AV$26)),0)+IFERROR(SUMPRODUCT(('乐容-S级品'!$A$4:$A$32=$B19)*('乐容-S级品'!$L$3:$CA$3=CQ$1)*('乐容-S级品'!$L$4:$CA$32)),0)</f>
      </c>
      <c r="CR19" s="280">
        <f>IFERROR(SUMPRODUCT(('控温被PRO-S级品'!$B$2:$B$10=$B19)*('控温被PRO-S级品'!$E$1:$BE$1=CR$1)*('控温被PRO-S级品'!$E$2:$BE$10)),0)+IFERROR(SUMPRODUCT(('冬被-S级品'!$B$2:$B$10=$B19)*('冬被-S级品'!$E$1:$AW$1=CR$1)*('冬被-S级品'!$E$2:$AW$10)),0)+IFERROR(SUMPRODUCT(('白止-S级品'!$A$2:$A$26=$B19)*('白止-S级品'!$D$1:$AV$1=CR$1)*('白止-S级品'!$D$2:$AV$26)),0)+IFERROR(SUMPRODUCT(('乐容-S级品'!$A$4:$A$32=$B19)*('乐容-S级品'!$L$3:$CA$3=CR$1)*('乐容-S级品'!$L$4:$CA$32)),0)</f>
      </c>
      <c r="CS19" s="280">
        <f>IFERROR(SUMPRODUCT(('控温被PRO-S级品'!$B$2:$B$10=$B19)*('控温被PRO-S级品'!$E$1:$BE$1=CS$1)*('控温被PRO-S级品'!$E$2:$BE$10)),0)+IFERROR(SUMPRODUCT(('冬被-S级品'!$B$2:$B$10=$B19)*('冬被-S级品'!$E$1:$AW$1=CS$1)*('冬被-S级品'!$E$2:$AW$10)),0)+IFERROR(SUMPRODUCT(('白止-S级品'!$A$2:$A$26=$B19)*('白止-S级品'!$D$1:$AV$1=CS$1)*('白止-S级品'!$D$2:$AV$26)),0)+IFERROR(SUMPRODUCT(('乐容-S级品'!$A$4:$A$32=$B19)*('乐容-S级品'!$L$3:$CA$3=CS$1)*('乐容-S级品'!$L$4:$CA$32)),0)</f>
      </c>
      <c r="CT19" s="280">
        <f>IFERROR(SUMPRODUCT(('控温被PRO-S级品'!$B$2:$B$10=$B19)*('控温被PRO-S级品'!$E$1:$BE$1=CT$1)*('控温被PRO-S级品'!$E$2:$BE$10)),0)+IFERROR(SUMPRODUCT(('冬被-S级品'!$B$2:$B$10=$B19)*('冬被-S级品'!$E$1:$AW$1=CT$1)*('冬被-S级品'!$E$2:$AW$10)),0)+IFERROR(SUMPRODUCT(('白止-S级品'!$A$2:$A$26=$B19)*('白止-S级品'!$D$1:$AV$1=CT$1)*('白止-S级品'!$D$2:$AV$26)),0)+IFERROR(SUMPRODUCT(('乐容-S级品'!$A$4:$A$32=$B19)*('乐容-S级品'!$L$3:$CA$3=CT$1)*('乐容-S级品'!$L$4:$CA$32)),0)</f>
      </c>
      <c r="CU19" s="280">
        <f>IFERROR(SUMPRODUCT(('控温被PRO-S级品'!$B$2:$B$10=$B19)*('控温被PRO-S级品'!$E$1:$BE$1=CU$1)*('控温被PRO-S级品'!$E$2:$BE$10)),0)+IFERROR(SUMPRODUCT(('冬被-S级品'!$B$2:$B$10=$B19)*('冬被-S级品'!$E$1:$AW$1=CU$1)*('冬被-S级品'!$E$2:$AW$10)),0)+IFERROR(SUMPRODUCT(('白止-S级品'!$A$2:$A$26=$B19)*('白止-S级品'!$D$1:$AV$1=CU$1)*('白止-S级品'!$D$2:$AV$26)),0)+IFERROR(SUMPRODUCT(('乐容-S级品'!$A$4:$A$32=$B19)*('乐容-S级品'!$L$3:$CA$3=CU$1)*('乐容-S级品'!$L$4:$CA$32)),0)</f>
      </c>
      <c r="CV19" s="280">
        <f>IFERROR(SUMPRODUCT(('控温被PRO-S级品'!$B$2:$B$10=$B19)*('控温被PRO-S级品'!$E$1:$BE$1=CV$1)*('控温被PRO-S级品'!$E$2:$BE$10)),0)+IFERROR(SUMPRODUCT(('冬被-S级品'!$B$2:$B$10=$B19)*('冬被-S级品'!$E$1:$AW$1=CV$1)*('冬被-S级品'!$E$2:$AW$10)),0)+IFERROR(SUMPRODUCT(('白止-S级品'!$A$2:$A$26=$B19)*('白止-S级品'!$D$1:$AV$1=CV$1)*('白止-S级品'!$D$2:$AV$26)),0)+IFERROR(SUMPRODUCT(('乐容-S级品'!$A$4:$A$32=$B19)*('乐容-S级品'!$L$3:$CA$3=CV$1)*('乐容-S级品'!$L$4:$CA$32)),0)</f>
      </c>
      <c r="CW19" s="280">
        <f>IFERROR(SUMPRODUCT(('控温被PRO-S级品'!$B$2:$B$10=$B19)*('控温被PRO-S级品'!$E$1:$BE$1=CW$1)*('控温被PRO-S级品'!$E$2:$BE$10)),0)+IFERROR(SUMPRODUCT(('冬被-S级品'!$B$2:$B$10=$B19)*('冬被-S级品'!$E$1:$AW$1=CW$1)*('冬被-S级品'!$E$2:$AW$10)),0)+IFERROR(SUMPRODUCT(('白止-S级品'!$A$2:$A$26=$B19)*('白止-S级品'!$D$1:$AV$1=CW$1)*('白止-S级品'!$D$2:$AV$26)),0)+IFERROR(SUMPRODUCT(('乐容-S级品'!$A$4:$A$32=$B19)*('乐容-S级品'!$L$3:$CA$3=CW$1)*('乐容-S级品'!$L$4:$CA$32)),0)</f>
      </c>
      <c r="CX19" s="280">
        <f>IFERROR(SUMPRODUCT(('控温被PRO-S级品'!$B$2:$B$10=$B19)*('控温被PRO-S级品'!$E$1:$BE$1=CX$1)*('控温被PRO-S级品'!$E$2:$BE$10)),0)+IFERROR(SUMPRODUCT(('冬被-S级品'!$B$2:$B$10=$B19)*('冬被-S级品'!$E$1:$AW$1=CX$1)*('冬被-S级品'!$E$2:$AW$10)),0)+IFERROR(SUMPRODUCT(('白止-S级品'!$A$2:$A$26=$B19)*('白止-S级品'!$D$1:$AV$1=CX$1)*('白止-S级品'!$D$2:$AV$26)),0)+IFERROR(SUMPRODUCT(('乐容-S级品'!$A$4:$A$32=$B19)*('乐容-S级品'!$L$3:$CA$3=CX$1)*('乐容-S级品'!$L$4:$CA$32)),0)</f>
      </c>
      <c r="CY19" s="280">
        <f>IFERROR(SUMPRODUCT(('控温被PRO-S级品'!$B$2:$B$10=$B19)*('控温被PRO-S级品'!$E$1:$BE$1=CY$1)*('控温被PRO-S级品'!$E$2:$BE$10)),0)+IFERROR(SUMPRODUCT(('冬被-S级品'!$B$2:$B$10=$B19)*('冬被-S级品'!$E$1:$AW$1=CY$1)*('冬被-S级品'!$E$2:$AW$10)),0)+IFERROR(SUMPRODUCT(('白止-S级品'!$A$2:$A$26=$B19)*('白止-S级品'!$D$1:$AV$1=CY$1)*('白止-S级品'!$D$2:$AV$26)),0)+IFERROR(SUMPRODUCT(('乐容-S级品'!$A$4:$A$32=$B19)*('乐容-S级品'!$L$3:$CA$3=CY$1)*('乐容-S级品'!$L$4:$CA$32)),0)</f>
      </c>
      <c r="CZ19" s="280">
        <f>IFERROR(SUMPRODUCT(('控温被PRO-S级品'!$B$2:$B$10=$B19)*('控温被PRO-S级品'!$E$1:$BE$1=CZ$1)*('控温被PRO-S级品'!$E$2:$BE$10)),0)+IFERROR(SUMPRODUCT(('冬被-S级品'!$B$2:$B$10=$B19)*('冬被-S级品'!$E$1:$AW$1=CZ$1)*('冬被-S级品'!$E$2:$AW$10)),0)+IFERROR(SUMPRODUCT(('白止-S级品'!$A$2:$A$26=$B19)*('白止-S级品'!$D$1:$AV$1=CZ$1)*('白止-S级品'!$D$2:$AV$26)),0)+IFERROR(SUMPRODUCT(('乐容-S级品'!$A$4:$A$32=$B19)*('乐容-S级品'!$L$3:$CA$3=CZ$1)*('乐容-S级品'!$L$4:$CA$32)),0)</f>
      </c>
      <c r="DA19" s="280">
        <f>IFERROR(SUMPRODUCT(('控温被PRO-S级品'!$B$2:$B$10=$B19)*('控温被PRO-S级品'!$E$1:$BE$1=DA$1)*('控温被PRO-S级品'!$E$2:$BE$10)),0)+IFERROR(SUMPRODUCT(('冬被-S级品'!$B$2:$B$10=$B19)*('冬被-S级品'!$E$1:$AW$1=DA$1)*('冬被-S级品'!$E$2:$AW$10)),0)+IFERROR(SUMPRODUCT(('白止-S级品'!$A$2:$A$26=$B19)*('白止-S级品'!$D$1:$AV$1=DA$1)*('白止-S级品'!$D$2:$AV$26)),0)+IFERROR(SUMPRODUCT(('乐容-S级品'!$A$4:$A$32=$B19)*('乐容-S级品'!$L$3:$CA$3=DA$1)*('乐容-S级品'!$L$4:$CA$32)),0)</f>
      </c>
      <c r="DB19" s="280">
        <f>IFERROR(SUMPRODUCT(('控温被PRO-S级品'!$B$2:$B$10=$B19)*('控温被PRO-S级品'!$E$1:$BE$1=DB$1)*('控温被PRO-S级品'!$E$2:$BE$10)),0)+IFERROR(SUMPRODUCT(('冬被-S级品'!$B$2:$B$10=$B19)*('冬被-S级品'!$E$1:$AW$1=DB$1)*('冬被-S级品'!$E$2:$AW$10)),0)+IFERROR(SUMPRODUCT(('白止-S级品'!$A$2:$A$26=$B19)*('白止-S级品'!$D$1:$AV$1=DB$1)*('白止-S级品'!$D$2:$AV$26)),0)+IFERROR(SUMPRODUCT(('乐容-S级品'!$A$4:$A$32=$B19)*('乐容-S级品'!$L$3:$CA$3=DB$1)*('乐容-S级品'!$L$4:$CA$32)),0)</f>
      </c>
      <c r="DC19" s="280">
        <f>IFERROR(SUMPRODUCT(('控温被PRO-S级品'!$B$2:$B$10=$B19)*('控温被PRO-S级品'!$E$1:$BE$1=DC$1)*('控温被PRO-S级品'!$E$2:$BE$10)),0)+IFERROR(SUMPRODUCT(('冬被-S级品'!$B$2:$B$10=$B19)*('冬被-S级品'!$E$1:$AW$1=DC$1)*('冬被-S级品'!$E$2:$AW$10)),0)+IFERROR(SUMPRODUCT(('白止-S级品'!$A$2:$A$26=$B19)*('白止-S级品'!$D$1:$AV$1=DC$1)*('白止-S级品'!$D$2:$AV$26)),0)+IFERROR(SUMPRODUCT(('乐容-S级品'!$A$4:$A$32=$B19)*('乐容-S级品'!$L$3:$CA$3=DC$1)*('乐容-S级品'!$L$4:$CA$32)),0)</f>
      </c>
      <c r="DD19" s="280">
        <f>IFERROR(SUMPRODUCT(('控温被PRO-S级品'!$B$2:$B$10=$B19)*('控温被PRO-S级品'!$E$1:$BE$1=DD$1)*('控温被PRO-S级品'!$E$2:$BE$10)),0)+IFERROR(SUMPRODUCT(('冬被-S级品'!$B$2:$B$10=$B19)*('冬被-S级品'!$E$1:$AW$1=DD$1)*('冬被-S级品'!$E$2:$AW$10)),0)+IFERROR(SUMPRODUCT(('白止-S级品'!$A$2:$A$26=$B19)*('白止-S级品'!$D$1:$AV$1=DD$1)*('白止-S级品'!$D$2:$AV$26)),0)+IFERROR(SUMPRODUCT(('乐容-S级品'!$A$4:$A$32=$B19)*('乐容-S级品'!$L$3:$CA$3=DD$1)*('乐容-S级品'!$L$4:$CA$32)),0)</f>
      </c>
      <c r="DE19" s="280">
        <f>IFERROR(SUMPRODUCT(('控温被PRO-S级品'!$B$2:$B$10=$B19)*('控温被PRO-S级品'!$E$1:$BE$1=DE$1)*('控温被PRO-S级品'!$E$2:$BE$10)),0)+IFERROR(SUMPRODUCT(('冬被-S级品'!$B$2:$B$10=$B19)*('冬被-S级品'!$E$1:$AW$1=DE$1)*('冬被-S级品'!$E$2:$AW$10)),0)+IFERROR(SUMPRODUCT(('白止-S级品'!$A$2:$A$26=$B19)*('白止-S级品'!$D$1:$AV$1=DE$1)*('白止-S级品'!$D$2:$AV$26)),0)+IFERROR(SUMPRODUCT(('乐容-S级品'!$A$4:$A$32=$B19)*('乐容-S级品'!$L$3:$CA$3=DE$1)*('乐容-S级品'!$L$4:$CA$32)),0)</f>
      </c>
      <c r="DF19" s="280">
        <f>IFERROR(SUMPRODUCT(('控温被PRO-S级品'!$B$2:$B$10=$B19)*('控温被PRO-S级品'!$E$1:$BE$1=DF$1)*('控温被PRO-S级品'!$E$2:$BE$10)),0)+IFERROR(SUMPRODUCT(('冬被-S级品'!$B$2:$B$10=$B19)*('冬被-S级品'!$E$1:$AW$1=DF$1)*('冬被-S级品'!$E$2:$AW$10)),0)+IFERROR(SUMPRODUCT(('白止-S级品'!$A$2:$A$26=$B19)*('白止-S级品'!$D$1:$AV$1=DF$1)*('白止-S级品'!$D$2:$AV$26)),0)+IFERROR(SUMPRODUCT(('乐容-S级品'!$A$4:$A$32=$B19)*('乐容-S级品'!$L$3:$CA$3=DF$1)*('乐容-S级品'!$L$4:$CA$32)),0)</f>
      </c>
      <c r="DG19" s="280">
        <f>IFERROR(SUMPRODUCT(('控温被PRO-S级品'!$B$2:$B$10=$B19)*('控温被PRO-S级品'!$E$1:$BE$1=DG$1)*('控温被PRO-S级品'!$E$2:$BE$10)),0)+IFERROR(SUMPRODUCT(('冬被-S级品'!$B$2:$B$10=$B19)*('冬被-S级品'!$E$1:$AW$1=DG$1)*('冬被-S级品'!$E$2:$AW$10)),0)+IFERROR(SUMPRODUCT(('白止-S级品'!$A$2:$A$26=$B19)*('白止-S级品'!$D$1:$AV$1=DG$1)*('白止-S级品'!$D$2:$AV$26)),0)+IFERROR(SUMPRODUCT(('乐容-S级品'!$A$4:$A$32=$B19)*('乐容-S级品'!$L$3:$CA$3=DG$1)*('乐容-S级品'!$L$4:$CA$32)),0)</f>
      </c>
      <c r="DH19" s="280">
        <f>IFERROR(SUMPRODUCT(('控温被PRO-S级品'!$B$2:$B$10=$B19)*('控温被PRO-S级品'!$E$1:$BE$1=DH$1)*('控温被PRO-S级品'!$E$2:$BE$10)),0)+IFERROR(SUMPRODUCT(('冬被-S级品'!$B$2:$B$10=$B19)*('冬被-S级品'!$E$1:$AW$1=DH$1)*('冬被-S级品'!$E$2:$AW$10)),0)+IFERROR(SUMPRODUCT(('白止-S级品'!$A$2:$A$26=$B19)*('白止-S级品'!$D$1:$AV$1=DH$1)*('白止-S级品'!$D$2:$AV$26)),0)+IFERROR(SUMPRODUCT(('乐容-S级品'!$A$4:$A$32=$B19)*('乐容-S级品'!$L$3:$CA$3=DH$1)*('乐容-S级品'!$L$4:$CA$32)),0)</f>
      </c>
      <c r="DI19" s="280">
        <f>IFERROR(SUMPRODUCT(('控温被PRO-S级品'!$B$2:$B$10=$B19)*('控温被PRO-S级品'!$E$1:$BE$1=DI$1)*('控温被PRO-S级品'!$E$2:$BE$10)),0)+IFERROR(SUMPRODUCT(('冬被-S级品'!$B$2:$B$10=$B19)*('冬被-S级品'!$E$1:$AW$1=DI$1)*('冬被-S级品'!$E$2:$AW$10)),0)+IFERROR(SUMPRODUCT(('白止-S级品'!$A$2:$A$26=$B19)*('白止-S级品'!$D$1:$AV$1=DI$1)*('白止-S级品'!$D$2:$AV$26)),0)+IFERROR(SUMPRODUCT(('乐容-S级品'!$A$4:$A$32=$B19)*('乐容-S级品'!$L$3:$CA$3=DI$1)*('乐容-S级品'!$L$4:$CA$32)),0)</f>
      </c>
      <c r="DJ19" s="280">
        <f>IFERROR(SUMPRODUCT(('控温被PRO-S级品'!$B$2:$B$10=$B19)*('控温被PRO-S级品'!$E$1:$BE$1=DJ$1)*('控温被PRO-S级品'!$E$2:$BE$10)),0)+IFERROR(SUMPRODUCT(('冬被-S级品'!$B$2:$B$10=$B19)*('冬被-S级品'!$E$1:$AW$1=DJ$1)*('冬被-S级品'!$E$2:$AW$10)),0)+IFERROR(SUMPRODUCT(('白止-S级品'!$A$2:$A$26=$B19)*('白止-S级品'!$D$1:$AV$1=DJ$1)*('白止-S级品'!$D$2:$AV$26)),0)+IFERROR(SUMPRODUCT(('乐容-S级品'!$A$4:$A$32=$B19)*('乐容-S级品'!$L$3:$CA$3=DJ$1)*('乐容-S级品'!$L$4:$CA$32)),0)</f>
      </c>
      <c r="DK19" s="280"/>
      <c r="DL19" s="280"/>
      <c r="DM19" s="280"/>
      <c r="DN19" s="280"/>
      <c r="DO19" s="280"/>
      <c r="DP19" s="280"/>
      <c r="DQ19" s="280"/>
      <c r="DR19" s="280"/>
      <c r="DS19" s="280"/>
      <c r="DT19" s="280"/>
      <c r="DU19" s="280"/>
      <c r="DV19" s="280"/>
      <c r="DW19" s="280">
        <f>VLOOKUP(B19,'系统编码规格'!A:C,3,FALSE)</f>
      </c>
      <c r="DX19" s="280"/>
      <c r="DY19" s="280"/>
      <c r="DZ19" s="280"/>
      <c r="EA19" s="280"/>
      <c r="EB19" s="280"/>
      <c r="EC19" s="280"/>
      <c r="ED19" s="280"/>
      <c r="EE19" s="280"/>
      <c r="EF19" s="280"/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  <c r="ES19" s="280"/>
      <c r="ET19" s="280"/>
      <c r="EU19" s="280"/>
      <c r="EV19" s="280"/>
      <c r="EW19" s="280"/>
      <c r="EX19" s="280"/>
      <c r="EY19" s="280"/>
      <c r="EZ19" s="280"/>
      <c r="FA19" s="280"/>
      <c r="FB19" s="280"/>
      <c r="FC19" s="280"/>
      <c r="FD19" s="280"/>
      <c r="FE19" s="280"/>
      <c r="FF19" s="280"/>
      <c r="FG19" s="280"/>
      <c r="FH19" s="280"/>
      <c r="FI19" s="280"/>
      <c r="FJ19" s="280"/>
      <c r="FK19" s="280"/>
      <c r="FL19" s="280"/>
      <c r="FM19" s="280"/>
      <c r="FN19" s="280"/>
      <c r="FO19" s="280"/>
      <c r="FP19" s="280"/>
      <c r="FQ19" s="280"/>
      <c r="FR19" s="280"/>
      <c r="FS19" s="280"/>
      <c r="FT19" s="280"/>
      <c r="FU19" s="280"/>
      <c r="FV19" s="280"/>
      <c r="FW19" s="280"/>
      <c r="FX19" s="280"/>
      <c r="FY19" s="280"/>
      <c r="FZ19" s="280"/>
      <c r="GA19" s="280"/>
      <c r="GB19" s="280"/>
      <c r="GC19" s="280"/>
      <c r="GD19" s="280"/>
      <c r="GE19" s="280"/>
      <c r="GF19" s="280"/>
      <c r="GG19" s="280"/>
      <c r="GH19" s="280"/>
      <c r="GI19" s="280"/>
      <c r="GJ19" s="280"/>
      <c r="GK19" s="280"/>
      <c r="GL19" s="280"/>
      <c r="GM19" s="280"/>
      <c r="GN19" s="280"/>
      <c r="GO19" s="280"/>
      <c r="GP19" s="280"/>
      <c r="GQ19" s="280"/>
      <c r="GR19" s="280"/>
      <c r="GS19" s="280"/>
      <c r="GT19" s="280"/>
      <c r="GU19" s="280"/>
      <c r="GV19" s="280"/>
    </row>
    <row r="20">
      <c r="A20" s="309" t="str">
        <v>白止</v>
      </c>
      <c r="B20" s="310" t="str">
        <v>128000269006938</v>
      </c>
      <c r="C20" s="309" t="str">
        <v>亚朵星球 强护颈记忆枕</v>
      </c>
      <c r="D20" s="309" t="str">
        <v>67*38*(9/11)cm</v>
      </c>
      <c r="E20">
        <f>SUM(F20:GX20)</f>
      </c>
      <c r="F20" s="280">
        <f>IFERROR(SUMPRODUCT(('控温被PRO-S级品'!$B$2:$B$10=$B20)*('控温被PRO-S级品'!$E$1:$BE$1=F$1)*('控温被PRO-S级品'!$E$2:$BE$10)),0)+IFERROR(SUMPRODUCT(('冬被-S级品'!$B$2:$B$10=$B20)*('冬被-S级品'!$E$1:$AW$1=F$1)*('冬被-S级品'!$E$2:$AW$10)),0)+IFERROR(SUMPRODUCT(('白止-S级品'!$A$2:$A$26=$B20)*('白止-S级品'!$D$1:$AV$1=F$1)*('白止-S级品'!$D$2:$AV$26)),0)+IFERROR(SUMPRODUCT(('乐容-S级品'!$A$4:$A$32=$B20)*('乐容-S级品'!$L$3:$CA$3=F$1)*('乐容-S级品'!$L$4:$CA$32)),0)</f>
      </c>
      <c r="G20" s="280">
        <f>IFERROR(SUMPRODUCT(('控温被PRO-S级品'!$B$2:$B$10=$B20)*('控温被PRO-S级品'!$E$1:$BE$1=G$1)*('控温被PRO-S级品'!$E$2:$BE$10)),0)+IFERROR(SUMPRODUCT(('冬被-S级品'!$B$2:$B$10=$B20)*('冬被-S级品'!$E$1:$AW$1=G$1)*('冬被-S级品'!$E$2:$AW$10)),0)+IFERROR(SUMPRODUCT(('白止-S级品'!$A$2:$A$26=$B20)*('白止-S级品'!$D$1:$AV$1=G$1)*('白止-S级品'!$D$2:$AV$26)),0)+IFERROR(SUMPRODUCT(('乐容-S级品'!$A$4:$A$32=$B20)*('乐容-S级品'!$L$3:$CA$3=G$1)*('乐容-S级品'!$L$4:$CA$32)),0)</f>
      </c>
      <c r="H20" s="280">
        <f>IFERROR(SUMPRODUCT(('控温被PRO-S级品'!$B$2:$B$10=$B20)*('控温被PRO-S级品'!$E$1:$BE$1=H$1)*('控温被PRO-S级品'!$E$2:$BE$10)),0)+IFERROR(SUMPRODUCT(('冬被-S级品'!$B$2:$B$10=$B20)*('冬被-S级品'!$E$1:$AW$1=H$1)*('冬被-S级品'!$E$2:$AW$10)),0)+IFERROR(SUMPRODUCT(('白止-S级品'!$A$2:$A$26=$B20)*('白止-S级品'!$D$1:$AV$1=H$1)*('白止-S级品'!$D$2:$AV$26)),0)+IFERROR(SUMPRODUCT(('乐容-S级品'!$A$4:$A$32=$B20)*('乐容-S级品'!$L$3:$CA$3=H$1)*('乐容-S级品'!$L$4:$CA$32)),0)</f>
      </c>
      <c r="I20" s="280">
        <f>IFERROR(SUMPRODUCT(('控温被PRO-S级品'!$B$2:$B$10=$B20)*('控温被PRO-S级品'!$E$1:$BE$1=I$1)*('控温被PRO-S级品'!$E$2:$BE$10)),0)+IFERROR(SUMPRODUCT(('冬被-S级品'!$B$2:$B$10=$B20)*('冬被-S级品'!$E$1:$AW$1=I$1)*('冬被-S级品'!$E$2:$AW$10)),0)+IFERROR(SUMPRODUCT(('白止-S级品'!$A$2:$A$26=$B20)*('白止-S级品'!$D$1:$AV$1=I$1)*('白止-S级品'!$D$2:$AV$26)),0)+IFERROR(SUMPRODUCT(('乐容-S级品'!$A$4:$A$32=$B20)*('乐容-S级品'!$L$3:$CA$3=I$1)*('乐容-S级品'!$L$4:$CA$32)),0)</f>
      </c>
      <c r="J20" s="280">
        <f>IFERROR(SUMPRODUCT(('控温被PRO-S级品'!$B$2:$B$10=$B20)*('控温被PRO-S级品'!$E$1:$BE$1=J$1)*('控温被PRO-S级品'!$E$2:$BE$10)),0)+IFERROR(SUMPRODUCT(('冬被-S级品'!$B$2:$B$10=$B20)*('冬被-S级品'!$E$1:$AW$1=J$1)*('冬被-S级品'!$E$2:$AW$10)),0)+IFERROR(SUMPRODUCT(('白止-S级品'!$A$2:$A$26=$B20)*('白止-S级品'!$D$1:$AV$1=J$1)*('白止-S级品'!$D$2:$AV$26)),0)+IFERROR(SUMPRODUCT(('乐容-S级品'!$A$4:$A$32=$B20)*('乐容-S级品'!$L$3:$CA$3=J$1)*('乐容-S级品'!$L$4:$CA$32)),0)</f>
      </c>
      <c r="K20" s="280">
        <f>IFERROR(SUMPRODUCT(('控温被PRO-S级品'!$B$2:$B$10=$B20)*('控温被PRO-S级品'!$E$1:$BE$1=K$1)*('控温被PRO-S级品'!$E$2:$BE$10)),0)+IFERROR(SUMPRODUCT(('冬被-S级品'!$B$2:$B$10=$B20)*('冬被-S级品'!$E$1:$AW$1=K$1)*('冬被-S级品'!$E$2:$AW$10)),0)+IFERROR(SUMPRODUCT(('白止-S级品'!$A$2:$A$26=$B20)*('白止-S级品'!$D$1:$AV$1=K$1)*('白止-S级品'!$D$2:$AV$26)),0)+IFERROR(SUMPRODUCT(('乐容-S级品'!$A$4:$A$32=$B20)*('乐容-S级品'!$L$3:$CA$3=K$1)*('乐容-S级品'!$L$4:$CA$32)),0)</f>
      </c>
      <c r="L20" s="280">
        <f>IFERROR(SUMPRODUCT(('控温被PRO-S级品'!$B$2:$B$10=$B20)*('控温被PRO-S级品'!$E$1:$BE$1=L$1)*('控温被PRO-S级品'!$E$2:$BE$10)),0)+IFERROR(SUMPRODUCT(('冬被-S级品'!$B$2:$B$10=$B20)*('冬被-S级品'!$E$1:$AW$1=L$1)*('冬被-S级品'!$E$2:$AW$10)),0)+IFERROR(SUMPRODUCT(('白止-S级品'!$A$2:$A$26=$B20)*('白止-S级品'!$D$1:$AV$1=L$1)*('白止-S级品'!$D$2:$AV$26)),0)+IFERROR(SUMPRODUCT(('乐容-S级品'!$A$4:$A$32=$B20)*('乐容-S级品'!$L$3:$CA$3=L$1)*('乐容-S级品'!$L$4:$CA$32)),0)</f>
      </c>
      <c r="M20" s="280">
        <f>IFERROR(SUMPRODUCT(('控温被PRO-S级品'!$B$2:$B$10=$B20)*('控温被PRO-S级品'!$E$1:$BE$1=M$1)*('控温被PRO-S级品'!$E$2:$BE$10)),0)+IFERROR(SUMPRODUCT(('冬被-S级品'!$B$2:$B$10=$B20)*('冬被-S级品'!$E$1:$AW$1=M$1)*('冬被-S级品'!$E$2:$AW$10)),0)+IFERROR(SUMPRODUCT(('白止-S级品'!$A$2:$A$26=$B20)*('白止-S级品'!$D$1:$AV$1=M$1)*('白止-S级品'!$D$2:$AV$26)),0)+IFERROR(SUMPRODUCT(('乐容-S级品'!$A$4:$A$32=$B20)*('乐容-S级品'!$L$3:$CA$3=M$1)*('乐容-S级品'!$L$4:$CA$32)),0)</f>
      </c>
      <c r="N20" s="280">
        <f>IFERROR(SUMPRODUCT(('控温被PRO-S级品'!$B$2:$B$10=$B20)*('控温被PRO-S级品'!$E$1:$BE$1=N$1)*('控温被PRO-S级品'!$E$2:$BE$10)),0)+IFERROR(SUMPRODUCT(('冬被-S级品'!$B$2:$B$10=$B20)*('冬被-S级品'!$E$1:$AW$1=N$1)*('冬被-S级品'!$E$2:$AW$10)),0)+IFERROR(SUMPRODUCT(('白止-S级品'!$A$2:$A$26=$B20)*('白止-S级品'!$D$1:$AV$1=N$1)*('白止-S级品'!$D$2:$AV$26)),0)+IFERROR(SUMPRODUCT(('乐容-S级品'!$A$4:$A$32=$B20)*('乐容-S级品'!$L$3:$CA$3=N$1)*('乐容-S级品'!$L$4:$CA$32)),0)</f>
      </c>
      <c r="O20" s="280">
        <f>IFERROR(SUMPRODUCT(('控温被PRO-S级品'!$B$2:$B$10=$B20)*('控温被PRO-S级品'!$E$1:$BE$1=O$1)*('控温被PRO-S级品'!$E$2:$BE$10)),0)+IFERROR(SUMPRODUCT(('冬被-S级品'!$B$2:$B$10=$B20)*('冬被-S级品'!$E$1:$AW$1=O$1)*('冬被-S级品'!$E$2:$AW$10)),0)+IFERROR(SUMPRODUCT(('白止-S级品'!$A$2:$A$26=$B20)*('白止-S级品'!$D$1:$AV$1=O$1)*('白止-S级品'!$D$2:$AV$26)),0)+IFERROR(SUMPRODUCT(('乐容-S级品'!$A$4:$A$32=$B20)*('乐容-S级品'!$L$3:$CA$3=O$1)*('乐容-S级品'!$L$4:$CA$32)),0)</f>
      </c>
      <c r="P20" s="280">
        <f>IFERROR(SUMPRODUCT(('控温被PRO-S级品'!$B$2:$B$10=$B20)*('控温被PRO-S级品'!$E$1:$BE$1=P$1)*('控温被PRO-S级品'!$E$2:$BE$10)),0)+IFERROR(SUMPRODUCT(('冬被-S级品'!$B$2:$B$10=$B20)*('冬被-S级品'!$E$1:$AW$1=P$1)*('冬被-S级品'!$E$2:$AW$10)),0)+IFERROR(SUMPRODUCT(('白止-S级品'!$A$2:$A$26=$B20)*('白止-S级品'!$D$1:$AV$1=P$1)*('白止-S级品'!$D$2:$AV$26)),0)+IFERROR(SUMPRODUCT(('乐容-S级品'!$A$4:$A$32=$B20)*('乐容-S级品'!$L$3:$CA$3=P$1)*('乐容-S级品'!$L$4:$CA$32)),0)</f>
      </c>
      <c r="Q20" s="280">
        <f>IFERROR(SUMPRODUCT(('控温被PRO-S级品'!$B$2:$B$10=$B20)*('控温被PRO-S级品'!$E$1:$BE$1=Q$1)*('控温被PRO-S级品'!$E$2:$BE$10)),0)+IFERROR(SUMPRODUCT(('冬被-S级品'!$B$2:$B$10=$B20)*('冬被-S级品'!$E$1:$AW$1=Q$1)*('冬被-S级品'!$E$2:$AW$10)),0)+IFERROR(SUMPRODUCT(('白止-S级品'!$A$2:$A$26=$B20)*('白止-S级品'!$D$1:$AV$1=Q$1)*('白止-S级品'!$D$2:$AV$26)),0)+IFERROR(SUMPRODUCT(('乐容-S级品'!$A$4:$A$32=$B20)*('乐容-S级品'!$L$3:$CA$3=Q$1)*('乐容-S级品'!$L$4:$CA$32)),0)</f>
      </c>
      <c r="R20" s="280">
        <f>IFERROR(SUMPRODUCT(('控温被PRO-S级品'!$B$2:$B$10=$B20)*('控温被PRO-S级品'!$E$1:$BE$1=R$1)*('控温被PRO-S级品'!$E$2:$BE$10)),0)+IFERROR(SUMPRODUCT(('冬被-S级品'!$B$2:$B$10=$B20)*('冬被-S级品'!$E$1:$AW$1=R$1)*('冬被-S级品'!$E$2:$AW$10)),0)+IFERROR(SUMPRODUCT(('白止-S级品'!$A$2:$A$26=$B20)*('白止-S级品'!$D$1:$AV$1=R$1)*('白止-S级品'!$D$2:$AV$26)),0)+IFERROR(SUMPRODUCT(('乐容-S级品'!$A$4:$A$32=$B20)*('乐容-S级品'!$L$3:$CA$3=R$1)*('乐容-S级品'!$L$4:$CA$32)),0)</f>
      </c>
      <c r="S20" s="280">
        <f>IFERROR(SUMPRODUCT(('控温被PRO-S级品'!$B$2:$B$10=$B20)*('控温被PRO-S级品'!$E$1:$BE$1=S$1)*('控温被PRO-S级品'!$E$2:$BE$10)),0)+IFERROR(SUMPRODUCT(('冬被-S级品'!$B$2:$B$10=$B20)*('冬被-S级品'!$E$1:$AW$1=S$1)*('冬被-S级品'!$E$2:$AW$10)),0)+IFERROR(SUMPRODUCT(('白止-S级品'!$A$2:$A$26=$B20)*('白止-S级品'!$D$1:$AV$1=S$1)*('白止-S级品'!$D$2:$AV$26)),0)+IFERROR(SUMPRODUCT(('乐容-S级品'!$A$4:$A$32=$B20)*('乐容-S级品'!$L$3:$CA$3=S$1)*('乐容-S级品'!$L$4:$CA$32)),0)</f>
      </c>
      <c r="T20" s="280">
        <f>IFERROR(SUMPRODUCT(('控温被PRO-S级品'!$B$2:$B$10=$B20)*('控温被PRO-S级品'!$E$1:$BE$1=T$1)*('控温被PRO-S级品'!$E$2:$BE$10)),0)+IFERROR(SUMPRODUCT(('冬被-S级品'!$B$2:$B$10=$B20)*('冬被-S级品'!$E$1:$AW$1=T$1)*('冬被-S级品'!$E$2:$AW$10)),0)+IFERROR(SUMPRODUCT(('白止-S级品'!$A$2:$A$26=$B20)*('白止-S级品'!$D$1:$AV$1=T$1)*('白止-S级品'!$D$2:$AV$26)),0)+IFERROR(SUMPRODUCT(('乐容-S级品'!$A$4:$A$32=$B20)*('乐容-S级品'!$L$3:$CA$3=T$1)*('乐容-S级品'!$L$4:$CA$32)),0)</f>
      </c>
      <c r="U20" s="280">
        <f>IFERROR(SUMPRODUCT(('控温被PRO-S级品'!$B$2:$B$10=$B20)*('控温被PRO-S级品'!$E$1:$BE$1=U$1)*('控温被PRO-S级品'!$E$2:$BE$10)),0)+IFERROR(SUMPRODUCT(('冬被-S级品'!$B$2:$B$10=$B20)*('冬被-S级品'!$E$1:$AW$1=U$1)*('冬被-S级品'!$E$2:$AW$10)),0)+IFERROR(SUMPRODUCT(('白止-S级品'!$A$2:$A$26=$B20)*('白止-S级品'!$D$1:$AV$1=U$1)*('白止-S级品'!$D$2:$AV$26)),0)+IFERROR(SUMPRODUCT(('乐容-S级品'!$A$4:$A$32=$B20)*('乐容-S级品'!$L$3:$CA$3=U$1)*('乐容-S级品'!$L$4:$CA$32)),0)</f>
      </c>
      <c r="V20" s="280">
        <f>IFERROR(SUMPRODUCT(('控温被PRO-S级品'!$B$2:$B$10=$B20)*('控温被PRO-S级品'!$E$1:$BE$1=V$1)*('控温被PRO-S级品'!$E$2:$BE$10)),0)+IFERROR(SUMPRODUCT(('冬被-S级品'!$B$2:$B$10=$B20)*('冬被-S级品'!$E$1:$AW$1=V$1)*('冬被-S级品'!$E$2:$AW$10)),0)+IFERROR(SUMPRODUCT(('白止-S级品'!$A$2:$A$26=$B20)*('白止-S级品'!$D$1:$AV$1=V$1)*('白止-S级品'!$D$2:$AV$26)),0)+IFERROR(SUMPRODUCT(('乐容-S级品'!$A$4:$A$32=$B20)*('乐容-S级品'!$L$3:$CA$3=V$1)*('乐容-S级品'!$L$4:$CA$32)),0)</f>
      </c>
      <c r="W20" s="280">
        <f>IFERROR(SUMPRODUCT(('控温被PRO-S级品'!$B$2:$B$10=$B20)*('控温被PRO-S级品'!$E$1:$BE$1=W$1)*('控温被PRO-S级品'!$E$2:$BE$10)),0)+IFERROR(SUMPRODUCT(('冬被-S级品'!$B$2:$B$10=$B20)*('冬被-S级品'!$E$1:$AW$1=W$1)*('冬被-S级品'!$E$2:$AW$10)),0)+IFERROR(SUMPRODUCT(('白止-S级品'!$A$2:$A$26=$B20)*('白止-S级品'!$D$1:$AV$1=W$1)*('白止-S级品'!$D$2:$AV$26)),0)+IFERROR(SUMPRODUCT(('乐容-S级品'!$A$4:$A$32=$B20)*('乐容-S级品'!$L$3:$CA$3=W$1)*('乐容-S级品'!$L$4:$CA$32)),0)</f>
      </c>
      <c r="X20" s="280">
        <f>IFERROR(SUMPRODUCT(('控温被PRO-S级品'!$B$2:$B$10=$B20)*('控温被PRO-S级品'!$E$1:$BE$1=X$1)*('控温被PRO-S级品'!$E$2:$BE$10)),0)+IFERROR(SUMPRODUCT(('冬被-S级品'!$B$2:$B$10=$B20)*('冬被-S级品'!$E$1:$AW$1=X$1)*('冬被-S级品'!$E$2:$AW$10)),0)+IFERROR(SUMPRODUCT(('白止-S级品'!$A$2:$A$26=$B20)*('白止-S级品'!$D$1:$AV$1=X$1)*('白止-S级品'!$D$2:$AV$26)),0)+IFERROR(SUMPRODUCT(('乐容-S级品'!$A$4:$A$32=$B20)*('乐容-S级品'!$L$3:$CA$3=X$1)*('乐容-S级品'!$L$4:$CA$32)),0)</f>
      </c>
      <c r="Y20" s="280">
        <f>IFERROR(SUMPRODUCT(('控温被PRO-S级品'!$B$2:$B$10=$B20)*('控温被PRO-S级品'!$E$1:$BE$1=Y$1)*('控温被PRO-S级品'!$E$2:$BE$10)),0)+IFERROR(SUMPRODUCT(('冬被-S级品'!$B$2:$B$10=$B20)*('冬被-S级品'!$E$1:$AW$1=Y$1)*('冬被-S级品'!$E$2:$AW$10)),0)+IFERROR(SUMPRODUCT(('白止-S级品'!$A$2:$A$26=$B20)*('白止-S级品'!$D$1:$AV$1=Y$1)*('白止-S级品'!$D$2:$AV$26)),0)+IFERROR(SUMPRODUCT(('乐容-S级品'!$A$4:$A$32=$B20)*('乐容-S级品'!$L$3:$CA$3=Y$1)*('乐容-S级品'!$L$4:$CA$32)),0)</f>
      </c>
      <c r="Z20" s="280">
        <f>IFERROR(SUMPRODUCT(('控温被PRO-S级品'!$B$2:$B$10=$B20)*('控温被PRO-S级品'!$E$1:$BE$1=Z$1)*('控温被PRO-S级品'!$E$2:$BE$10)),0)+IFERROR(SUMPRODUCT(('冬被-S级品'!$B$2:$B$10=$B20)*('冬被-S级品'!$E$1:$AW$1=Z$1)*('冬被-S级品'!$E$2:$AW$10)),0)+IFERROR(SUMPRODUCT(('白止-S级品'!$A$2:$A$26=$B20)*('白止-S级品'!$D$1:$AV$1=Z$1)*('白止-S级品'!$D$2:$AV$26)),0)+IFERROR(SUMPRODUCT(('乐容-S级品'!$A$4:$A$32=$B20)*('乐容-S级品'!$L$3:$CA$3=Z$1)*('乐容-S级品'!$L$4:$CA$32)),0)</f>
      </c>
      <c r="AA20" s="280">
        <f>IFERROR(SUMPRODUCT(('控温被PRO-S级品'!$B$2:$B$10=$B20)*('控温被PRO-S级品'!$E$1:$BE$1=AA$1)*('控温被PRO-S级品'!$E$2:$BE$10)),0)+IFERROR(SUMPRODUCT(('冬被-S级品'!$B$2:$B$10=$B20)*('冬被-S级品'!$E$1:$AW$1=AA$1)*('冬被-S级品'!$E$2:$AW$10)),0)+IFERROR(SUMPRODUCT(('白止-S级品'!$A$2:$A$26=$B20)*('白止-S级品'!$D$1:$AV$1=AA$1)*('白止-S级品'!$D$2:$AV$26)),0)+IFERROR(SUMPRODUCT(('乐容-S级品'!$A$4:$A$32=$B20)*('乐容-S级品'!$L$3:$CA$3=AA$1)*('乐容-S级品'!$L$4:$CA$32)),0)</f>
      </c>
      <c r="AB20" s="280">
        <f>IFERROR(SUMPRODUCT(('控温被PRO-S级品'!$B$2:$B$10=$B20)*('控温被PRO-S级品'!$E$1:$BE$1=AB$1)*('控温被PRO-S级品'!$E$2:$BE$10)),0)+IFERROR(SUMPRODUCT(('冬被-S级品'!$B$2:$B$10=$B20)*('冬被-S级品'!$E$1:$AW$1=AB$1)*('冬被-S级品'!$E$2:$AW$10)),0)+IFERROR(SUMPRODUCT(('白止-S级品'!$A$2:$A$26=$B20)*('白止-S级品'!$D$1:$AV$1=AB$1)*('白止-S级品'!$D$2:$AV$26)),0)+IFERROR(SUMPRODUCT(('乐容-S级品'!$A$4:$A$32=$B20)*('乐容-S级品'!$L$3:$CA$3=AB$1)*('乐容-S级品'!$L$4:$CA$32)),0)</f>
      </c>
      <c r="AC20" s="280">
        <f>IFERROR(SUMPRODUCT(('控温被PRO-S级品'!$B$2:$B$10=$B20)*('控温被PRO-S级品'!$E$1:$BE$1=AC$1)*('控温被PRO-S级品'!$E$2:$BE$10)),0)+IFERROR(SUMPRODUCT(('冬被-S级品'!$B$2:$B$10=$B20)*('冬被-S级品'!$E$1:$AW$1=AC$1)*('冬被-S级品'!$E$2:$AW$10)),0)+IFERROR(SUMPRODUCT(('白止-S级品'!$A$2:$A$26=$B20)*('白止-S级品'!$D$1:$AV$1=AC$1)*('白止-S级品'!$D$2:$AV$26)),0)+IFERROR(SUMPRODUCT(('乐容-S级品'!$A$4:$A$32=$B20)*('乐容-S级品'!$L$3:$CA$3=AC$1)*('乐容-S级品'!$L$4:$CA$32)),0)</f>
      </c>
      <c r="AD20" s="280">
        <f>IFERROR(SUMPRODUCT(('控温被PRO-S级品'!$B$2:$B$10=$B20)*('控温被PRO-S级品'!$E$1:$BE$1=AD$1)*('控温被PRO-S级品'!$E$2:$BE$10)),0)+IFERROR(SUMPRODUCT(('冬被-S级品'!$B$2:$B$10=$B20)*('冬被-S级品'!$E$1:$AW$1=AD$1)*('冬被-S级品'!$E$2:$AW$10)),0)+IFERROR(SUMPRODUCT(('白止-S级品'!$A$2:$A$26=$B20)*('白止-S级品'!$D$1:$AV$1=AD$1)*('白止-S级品'!$D$2:$AV$26)),0)+IFERROR(SUMPRODUCT(('乐容-S级品'!$A$4:$A$32=$B20)*('乐容-S级品'!$L$3:$CA$3=AD$1)*('乐容-S级品'!$L$4:$CA$32)),0)</f>
      </c>
      <c r="AE20" s="280">
        <f>IFERROR(SUMPRODUCT(('控温被PRO-S级品'!$B$2:$B$10=$B20)*('控温被PRO-S级品'!$E$1:$BE$1=AE$1)*('控温被PRO-S级品'!$E$2:$BE$10)),0)+IFERROR(SUMPRODUCT(('冬被-S级品'!$B$2:$B$10=$B20)*('冬被-S级品'!$E$1:$AW$1=AE$1)*('冬被-S级品'!$E$2:$AW$10)),0)+IFERROR(SUMPRODUCT(('白止-S级品'!$A$2:$A$26=$B20)*('白止-S级品'!$D$1:$AV$1=AE$1)*('白止-S级品'!$D$2:$AV$26)),0)+IFERROR(SUMPRODUCT(('乐容-S级品'!$A$4:$A$32=$B20)*('乐容-S级品'!$L$3:$CA$3=AE$1)*('乐容-S级品'!$L$4:$CA$32)),0)</f>
      </c>
      <c r="AF20" s="280">
        <f>IFERROR(SUMPRODUCT(('控温被PRO-S级品'!$B$2:$B$10=$B20)*('控温被PRO-S级品'!$E$1:$BE$1=AF$1)*('控温被PRO-S级品'!$E$2:$BE$10)),0)+IFERROR(SUMPRODUCT(('冬被-S级品'!$B$2:$B$10=$B20)*('冬被-S级品'!$E$1:$AW$1=AF$1)*('冬被-S级品'!$E$2:$AW$10)),0)+IFERROR(SUMPRODUCT(('白止-S级品'!$A$2:$A$26=$B20)*('白止-S级品'!$D$1:$AV$1=AF$1)*('白止-S级品'!$D$2:$AV$26)),0)+IFERROR(SUMPRODUCT(('乐容-S级品'!$A$4:$A$32=$B20)*('乐容-S级品'!$L$3:$CA$3=AF$1)*('乐容-S级品'!$L$4:$CA$32)),0)</f>
      </c>
      <c r="AG20" s="280">
        <f>IFERROR(SUMPRODUCT(('控温被PRO-S级品'!$B$2:$B$10=$B20)*('控温被PRO-S级品'!$E$1:$BE$1=AG$1)*('控温被PRO-S级品'!$E$2:$BE$10)),0)+IFERROR(SUMPRODUCT(('冬被-S级品'!$B$2:$B$10=$B20)*('冬被-S级品'!$E$1:$AW$1=AG$1)*('冬被-S级品'!$E$2:$AW$10)),0)+IFERROR(SUMPRODUCT(('白止-S级品'!$A$2:$A$26=$B20)*('白止-S级品'!$D$1:$AV$1=AG$1)*('白止-S级品'!$D$2:$AV$26)),0)+IFERROR(SUMPRODUCT(('乐容-S级品'!$A$4:$A$32=$B20)*('乐容-S级品'!$L$3:$CA$3=AG$1)*('乐容-S级品'!$L$4:$CA$32)),0)</f>
      </c>
      <c r="AH20" s="280">
        <f>IFERROR(SUMPRODUCT(('控温被PRO-S级品'!$B$2:$B$10=$B20)*('控温被PRO-S级品'!$E$1:$BE$1=AH$1)*('控温被PRO-S级品'!$E$2:$BE$10)),0)+IFERROR(SUMPRODUCT(('冬被-S级品'!$B$2:$B$10=$B20)*('冬被-S级品'!$E$1:$AW$1=AH$1)*('冬被-S级品'!$E$2:$AW$10)),0)+IFERROR(SUMPRODUCT(('白止-S级品'!$A$2:$A$26=$B20)*('白止-S级品'!$D$1:$AV$1=AH$1)*('白止-S级品'!$D$2:$AV$26)),0)+IFERROR(SUMPRODUCT(('乐容-S级品'!$A$4:$A$32=$B20)*('乐容-S级品'!$L$3:$CA$3=AH$1)*('乐容-S级品'!$L$4:$CA$32)),0)</f>
      </c>
      <c r="AI20" s="280">
        <f>IFERROR(SUMPRODUCT(('控温被PRO-S级品'!$B$2:$B$10=$B20)*('控温被PRO-S级品'!$E$1:$BE$1=AI$1)*('控温被PRO-S级品'!$E$2:$BE$10)),0)+IFERROR(SUMPRODUCT(('冬被-S级品'!$B$2:$B$10=$B20)*('冬被-S级品'!$E$1:$AW$1=AI$1)*('冬被-S级品'!$E$2:$AW$10)),0)+IFERROR(SUMPRODUCT(('白止-S级品'!$A$2:$A$26=$B20)*('白止-S级品'!$D$1:$AV$1=AI$1)*('白止-S级品'!$D$2:$AV$26)),0)+IFERROR(SUMPRODUCT(('乐容-S级品'!$A$4:$A$32=$B20)*('乐容-S级品'!$L$3:$CA$3=AI$1)*('乐容-S级品'!$L$4:$CA$32)),0)</f>
      </c>
      <c r="AJ20" s="280">
        <f>IFERROR(SUMPRODUCT(('控温被PRO-S级品'!$B$2:$B$10=$B20)*('控温被PRO-S级品'!$E$1:$BE$1=AJ$1)*('控温被PRO-S级品'!$E$2:$BE$10)),0)+IFERROR(SUMPRODUCT(('冬被-S级品'!$B$2:$B$10=$B20)*('冬被-S级品'!$E$1:$AW$1=AJ$1)*('冬被-S级品'!$E$2:$AW$10)),0)+IFERROR(SUMPRODUCT(('白止-S级品'!$A$2:$A$26=$B20)*('白止-S级品'!$D$1:$AV$1=AJ$1)*('白止-S级品'!$D$2:$AV$26)),0)+IFERROR(SUMPRODUCT(('乐容-S级品'!$A$4:$A$32=$B20)*('乐容-S级品'!$L$3:$CA$3=AJ$1)*('乐容-S级品'!$L$4:$CA$32)),0)</f>
      </c>
      <c r="AK20" s="280">
        <f>IFERROR(SUMPRODUCT(('控温被PRO-S级品'!$B$2:$B$10=$B20)*('控温被PRO-S级品'!$E$1:$BE$1=AK$1)*('控温被PRO-S级品'!$E$2:$BE$10)),0)+IFERROR(SUMPRODUCT(('冬被-S级品'!$B$2:$B$10=$B20)*('冬被-S级品'!$E$1:$AW$1=AK$1)*('冬被-S级品'!$E$2:$AW$10)),0)+IFERROR(SUMPRODUCT(('白止-S级品'!$A$2:$A$26=$B20)*('白止-S级品'!$D$1:$AV$1=AK$1)*('白止-S级品'!$D$2:$AV$26)),0)+IFERROR(SUMPRODUCT(('乐容-S级品'!$A$4:$A$32=$B20)*('乐容-S级品'!$L$3:$CA$3=AK$1)*('乐容-S级品'!$L$4:$CA$32)),0)</f>
      </c>
      <c r="AL20" s="280">
        <f>IFERROR(SUMPRODUCT(('控温被PRO-S级品'!$B$2:$B$10=$B20)*('控温被PRO-S级品'!$E$1:$BE$1=AL$1)*('控温被PRO-S级品'!$E$2:$BE$10)),0)+IFERROR(SUMPRODUCT(('冬被-S级品'!$B$2:$B$10=$B20)*('冬被-S级品'!$E$1:$AW$1=AL$1)*('冬被-S级品'!$E$2:$AW$10)),0)+IFERROR(SUMPRODUCT(('白止-S级品'!$A$2:$A$26=$B20)*('白止-S级品'!$D$1:$AV$1=AL$1)*('白止-S级品'!$D$2:$AV$26)),0)+IFERROR(SUMPRODUCT(('乐容-S级品'!$A$4:$A$32=$B20)*('乐容-S级品'!$L$3:$CA$3=AL$1)*('乐容-S级品'!$L$4:$CA$32)),0)</f>
      </c>
      <c r="AM20" s="280">
        <f>IFERROR(SUMPRODUCT(('控温被PRO-S级品'!$B$2:$B$10=$B20)*('控温被PRO-S级品'!$E$1:$BE$1=AM$1)*('控温被PRO-S级品'!$E$2:$BE$10)),0)+IFERROR(SUMPRODUCT(('冬被-S级品'!$B$2:$B$10=$B20)*('冬被-S级品'!$E$1:$AW$1=AM$1)*('冬被-S级品'!$E$2:$AW$10)),0)+IFERROR(SUMPRODUCT(('白止-S级品'!$A$2:$A$26=$B20)*('白止-S级品'!$D$1:$AV$1=AM$1)*('白止-S级品'!$D$2:$AV$26)),0)+IFERROR(SUMPRODUCT(('乐容-S级品'!$A$4:$A$32=$B20)*('乐容-S级品'!$L$3:$CA$3=AM$1)*('乐容-S级品'!$L$4:$CA$32)),0)</f>
      </c>
      <c r="AN20" s="280">
        <f>IFERROR(SUMPRODUCT(('控温被PRO-S级品'!$B$2:$B$10=$B20)*('控温被PRO-S级品'!$E$1:$BE$1=AN$1)*('控温被PRO-S级品'!$E$2:$BE$10)),0)+IFERROR(SUMPRODUCT(('冬被-S级品'!$B$2:$B$10=$B20)*('冬被-S级品'!$E$1:$AW$1=AN$1)*('冬被-S级品'!$E$2:$AW$10)),0)+IFERROR(SUMPRODUCT(('白止-S级品'!$A$2:$A$26=$B20)*('白止-S级品'!$D$1:$AV$1=AN$1)*('白止-S级品'!$D$2:$AV$26)),0)+IFERROR(SUMPRODUCT(('乐容-S级品'!$A$4:$A$32=$B20)*('乐容-S级品'!$L$3:$CA$3=AN$1)*('乐容-S级品'!$L$4:$CA$32)),0)</f>
      </c>
      <c r="AO20" s="280">
        <f>IFERROR(SUMPRODUCT(('控温被PRO-S级品'!$B$2:$B$10=$B20)*('控温被PRO-S级品'!$E$1:$BE$1=AO$1)*('控温被PRO-S级品'!$E$2:$BE$10)),0)+IFERROR(SUMPRODUCT(('冬被-S级品'!$B$2:$B$10=$B20)*('冬被-S级品'!$E$1:$AW$1=AO$1)*('冬被-S级品'!$E$2:$AW$10)),0)+IFERROR(SUMPRODUCT(('白止-S级品'!$A$2:$A$26=$B20)*('白止-S级品'!$D$1:$AV$1=AO$1)*('白止-S级品'!$D$2:$AV$26)),0)+IFERROR(SUMPRODUCT(('乐容-S级品'!$A$4:$A$32=$B20)*('乐容-S级品'!$L$3:$CA$3=AO$1)*('乐容-S级品'!$L$4:$CA$32)),0)</f>
      </c>
      <c r="AP20" s="280">
        <f>IFERROR(SUMPRODUCT(('控温被PRO-S级品'!$B$2:$B$10=$B20)*('控温被PRO-S级品'!$E$1:$BE$1=AP$1)*('控温被PRO-S级品'!$E$2:$BE$10)),0)+IFERROR(SUMPRODUCT(('冬被-S级品'!$B$2:$B$10=$B20)*('冬被-S级品'!$E$1:$AW$1=AP$1)*('冬被-S级品'!$E$2:$AW$10)),0)+IFERROR(SUMPRODUCT(('白止-S级品'!$A$2:$A$26=$B20)*('白止-S级品'!$D$1:$AV$1=AP$1)*('白止-S级品'!$D$2:$AV$26)),0)+IFERROR(SUMPRODUCT(('乐容-S级品'!$A$4:$A$32=$B20)*('乐容-S级品'!$L$3:$CA$3=AP$1)*('乐容-S级品'!$L$4:$CA$32)),0)</f>
      </c>
      <c r="AQ20" s="280">
        <f>IFERROR(SUMPRODUCT(('控温被PRO-S级品'!$B$2:$B$10=$B20)*('控温被PRO-S级品'!$E$1:$BE$1=AQ$1)*('控温被PRO-S级品'!$E$2:$BE$10)),0)+IFERROR(SUMPRODUCT(('冬被-S级品'!$B$2:$B$10=$B20)*('冬被-S级品'!$E$1:$AW$1=AQ$1)*('冬被-S级品'!$E$2:$AW$10)),0)+IFERROR(SUMPRODUCT(('白止-S级品'!$A$2:$A$26=$B20)*('白止-S级品'!$D$1:$AV$1=AQ$1)*('白止-S级品'!$D$2:$AV$26)),0)+IFERROR(SUMPRODUCT(('乐容-S级品'!$A$4:$A$32=$B20)*('乐容-S级品'!$L$3:$CA$3=AQ$1)*('乐容-S级品'!$L$4:$CA$32)),0)</f>
      </c>
      <c r="AR20" s="280">
        <f>IFERROR(SUMPRODUCT(('控温被PRO-S级品'!$B$2:$B$10=$B20)*('控温被PRO-S级品'!$E$1:$BE$1=AR$1)*('控温被PRO-S级品'!$E$2:$BE$10)),0)+IFERROR(SUMPRODUCT(('冬被-S级品'!$B$2:$B$10=$B20)*('冬被-S级品'!$E$1:$AW$1=AR$1)*('冬被-S级品'!$E$2:$AW$10)),0)+IFERROR(SUMPRODUCT(('白止-S级品'!$A$2:$A$26=$B20)*('白止-S级品'!$D$1:$AV$1=AR$1)*('白止-S级品'!$D$2:$AV$26)),0)+IFERROR(SUMPRODUCT(('乐容-S级品'!$A$4:$A$32=$B20)*('乐容-S级品'!$L$3:$CA$3=AR$1)*('乐容-S级品'!$L$4:$CA$32)),0)</f>
      </c>
      <c r="AS20" s="280">
        <f>IFERROR(SUMPRODUCT(('控温被PRO-S级品'!$B$2:$B$10=$B20)*('控温被PRO-S级品'!$E$1:$BE$1=AS$1)*('控温被PRO-S级品'!$E$2:$BE$10)),0)+IFERROR(SUMPRODUCT(('冬被-S级品'!$B$2:$B$10=$B20)*('冬被-S级品'!$E$1:$AW$1=AS$1)*('冬被-S级品'!$E$2:$AW$10)),0)+IFERROR(SUMPRODUCT(('白止-S级品'!$A$2:$A$26=$B20)*('白止-S级品'!$D$1:$AV$1=AS$1)*('白止-S级品'!$D$2:$AV$26)),0)+IFERROR(SUMPRODUCT(('乐容-S级品'!$A$4:$A$32=$B20)*('乐容-S级品'!$L$3:$CA$3=AS$1)*('乐容-S级品'!$L$4:$CA$32)),0)</f>
      </c>
      <c r="AT20" s="280">
        <f>IFERROR(SUMPRODUCT(('控温被PRO-S级品'!$B$2:$B$10=$B20)*('控温被PRO-S级品'!$E$1:$BE$1=AT$1)*('控温被PRO-S级品'!$E$2:$BE$10)),0)+IFERROR(SUMPRODUCT(('冬被-S级品'!$B$2:$B$10=$B20)*('冬被-S级品'!$E$1:$AW$1=AT$1)*('冬被-S级品'!$E$2:$AW$10)),0)+IFERROR(SUMPRODUCT(('白止-S级品'!$A$2:$A$26=$B20)*('白止-S级品'!$D$1:$AV$1=AT$1)*('白止-S级品'!$D$2:$AV$26)),0)+IFERROR(SUMPRODUCT(('乐容-S级品'!$A$4:$A$32=$B20)*('乐容-S级品'!$L$3:$CA$3=AT$1)*('乐容-S级品'!$L$4:$CA$32)),0)</f>
      </c>
      <c r="AU20" s="280">
        <f>IFERROR(SUMPRODUCT(('控温被PRO-S级品'!$B$2:$B$10=$B20)*('控温被PRO-S级品'!$E$1:$BE$1=AU$1)*('控温被PRO-S级品'!$E$2:$BE$10)),0)+IFERROR(SUMPRODUCT(('冬被-S级品'!$B$2:$B$10=$B20)*('冬被-S级品'!$E$1:$AW$1=AU$1)*('冬被-S级品'!$E$2:$AW$10)),0)+IFERROR(SUMPRODUCT(('白止-S级品'!$A$2:$A$26=$B20)*('白止-S级品'!$D$1:$AV$1=AU$1)*('白止-S级品'!$D$2:$AV$26)),0)+IFERROR(SUMPRODUCT(('乐容-S级品'!$A$4:$A$32=$B20)*('乐容-S级品'!$L$3:$CA$3=AU$1)*('乐容-S级品'!$L$4:$CA$32)),0)</f>
      </c>
      <c r="AV20" s="280">
        <f>IFERROR(SUMPRODUCT(('控温被PRO-S级品'!$B$2:$B$10=$B20)*('控温被PRO-S级品'!$E$1:$BE$1=AV$1)*('控温被PRO-S级品'!$E$2:$BE$10)),0)+IFERROR(SUMPRODUCT(('冬被-S级品'!$B$2:$B$10=$B20)*('冬被-S级品'!$E$1:$AW$1=AV$1)*('冬被-S级品'!$E$2:$AW$10)),0)+IFERROR(SUMPRODUCT(('白止-S级品'!$A$2:$A$26=$B20)*('白止-S级品'!$D$1:$AV$1=AV$1)*('白止-S级品'!$D$2:$AV$26)),0)+IFERROR(SUMPRODUCT(('乐容-S级品'!$A$4:$A$32=$B20)*('乐容-S级品'!$L$3:$CA$3=AV$1)*('乐容-S级品'!$L$4:$CA$32)),0)</f>
      </c>
      <c r="AW20" s="280">
        <f>IFERROR(SUMPRODUCT(('控温被PRO-S级品'!$B$2:$B$10=$B20)*('控温被PRO-S级品'!$E$1:$BE$1=AW$1)*('控温被PRO-S级品'!$E$2:$BE$10)),0)+IFERROR(SUMPRODUCT(('冬被-S级品'!$B$2:$B$10=$B20)*('冬被-S级品'!$E$1:$AW$1=AW$1)*('冬被-S级品'!$E$2:$AW$10)),0)+IFERROR(SUMPRODUCT(('白止-S级品'!$A$2:$A$26=$B20)*('白止-S级品'!$D$1:$AV$1=AW$1)*('白止-S级品'!$D$2:$AV$26)),0)+IFERROR(SUMPRODUCT(('乐容-S级品'!$A$4:$A$32=$B20)*('乐容-S级品'!$L$3:$CA$3=AW$1)*('乐容-S级品'!$L$4:$CA$32)),0)</f>
      </c>
      <c r="AX20" s="280">
        <f>IFERROR(SUMPRODUCT(('控温被PRO-S级品'!$B$2:$B$10=$B20)*('控温被PRO-S级品'!$E$1:$BE$1=AX$1)*('控温被PRO-S级品'!$E$2:$BE$10)),0)+IFERROR(SUMPRODUCT(('冬被-S级品'!$B$2:$B$10=$B20)*('冬被-S级品'!$E$1:$AW$1=AX$1)*('冬被-S级品'!$E$2:$AW$10)),0)+IFERROR(SUMPRODUCT(('白止-S级品'!$A$2:$A$26=$B20)*('白止-S级品'!$D$1:$AV$1=AX$1)*('白止-S级品'!$D$2:$AV$26)),0)+IFERROR(SUMPRODUCT(('乐容-S级品'!$A$4:$A$32=$B20)*('乐容-S级品'!$L$3:$CA$3=AX$1)*('乐容-S级品'!$L$4:$CA$32)),0)</f>
      </c>
      <c r="AY20" s="280">
        <f>IFERROR(SUMPRODUCT(('控温被PRO-S级品'!$B$2:$B$10=$B20)*('控温被PRO-S级品'!$E$1:$BE$1=AY$1)*('控温被PRO-S级品'!$E$2:$BE$10)),0)+IFERROR(SUMPRODUCT(('冬被-S级品'!$B$2:$B$10=$B20)*('冬被-S级品'!$E$1:$AW$1=AY$1)*('冬被-S级品'!$E$2:$AW$10)),0)+IFERROR(SUMPRODUCT(('白止-S级品'!$A$2:$A$26=$B20)*('白止-S级品'!$D$1:$AV$1=AY$1)*('白止-S级品'!$D$2:$AV$26)),0)+IFERROR(SUMPRODUCT(('乐容-S级品'!$A$4:$A$32=$B20)*('乐容-S级品'!$L$3:$CA$3=AY$1)*('乐容-S级品'!$L$4:$CA$32)),0)</f>
      </c>
      <c r="AZ20" s="280">
        <f>IFERROR(SUMPRODUCT(('控温被PRO-S级品'!$B$2:$B$10=$B20)*('控温被PRO-S级品'!$E$1:$BE$1=AZ$1)*('控温被PRO-S级品'!$E$2:$BE$10)),0)+IFERROR(SUMPRODUCT(('冬被-S级品'!$B$2:$B$10=$B20)*('冬被-S级品'!$E$1:$AW$1=AZ$1)*('冬被-S级品'!$E$2:$AW$10)),0)+IFERROR(SUMPRODUCT(('白止-S级品'!$A$2:$A$26=$B20)*('白止-S级品'!$D$1:$AV$1=AZ$1)*('白止-S级品'!$D$2:$AV$26)),0)+IFERROR(SUMPRODUCT(('乐容-S级品'!$A$4:$A$32=$B20)*('乐容-S级品'!$L$3:$CA$3=AZ$1)*('乐容-S级品'!$L$4:$CA$32)),0)</f>
      </c>
      <c r="BA20" s="280">
        <f>IFERROR(SUMPRODUCT(('控温被PRO-S级品'!$B$2:$B$10=$B20)*('控温被PRO-S级品'!$E$1:$BE$1=BA$1)*('控温被PRO-S级品'!$E$2:$BE$10)),0)+IFERROR(SUMPRODUCT(('冬被-S级品'!$B$2:$B$10=$B20)*('冬被-S级品'!$E$1:$AW$1=BA$1)*('冬被-S级品'!$E$2:$AW$10)),0)+IFERROR(SUMPRODUCT(('白止-S级品'!$A$2:$A$26=$B20)*('白止-S级品'!$D$1:$AV$1=BA$1)*('白止-S级品'!$D$2:$AV$26)),0)+IFERROR(SUMPRODUCT(('乐容-S级品'!$A$4:$A$32=$B20)*('乐容-S级品'!$L$3:$CA$3=BA$1)*('乐容-S级品'!$L$4:$CA$32)),0)</f>
      </c>
      <c r="BB20" s="280">
        <f>IFERROR(SUMPRODUCT(('控温被PRO-S级品'!$B$2:$B$10=$B20)*('控温被PRO-S级品'!$E$1:$BE$1=BB$1)*('控温被PRO-S级品'!$E$2:$BE$10)),0)+IFERROR(SUMPRODUCT(('冬被-S级品'!$B$2:$B$10=$B20)*('冬被-S级品'!$E$1:$AW$1=BB$1)*('冬被-S级品'!$E$2:$AW$10)),0)+IFERROR(SUMPRODUCT(('白止-S级品'!$A$2:$A$26=$B20)*('白止-S级品'!$D$1:$AV$1=BB$1)*('白止-S级品'!$D$2:$AV$26)),0)+IFERROR(SUMPRODUCT(('乐容-S级品'!$A$4:$A$32=$B20)*('乐容-S级品'!$L$3:$CA$3=BB$1)*('乐容-S级品'!$L$4:$CA$32)),0)</f>
      </c>
      <c r="BC20" s="280">
        <f>IFERROR(SUMPRODUCT(('控温被PRO-S级品'!$B$2:$B$10=$B20)*('控温被PRO-S级品'!$E$1:$BE$1=BC$1)*('控温被PRO-S级品'!$E$2:$BE$10)),0)+IFERROR(SUMPRODUCT(('冬被-S级品'!$B$2:$B$10=$B20)*('冬被-S级品'!$E$1:$AW$1=BC$1)*('冬被-S级品'!$E$2:$AW$10)),0)+IFERROR(SUMPRODUCT(('白止-S级品'!$A$2:$A$26=$B20)*('白止-S级品'!$D$1:$AV$1=BC$1)*('白止-S级品'!$D$2:$AV$26)),0)+IFERROR(SUMPRODUCT(('乐容-S级品'!$A$4:$A$32=$B20)*('乐容-S级品'!$L$3:$CA$3=BC$1)*('乐容-S级品'!$L$4:$CA$32)),0)</f>
      </c>
      <c r="BD20" s="280">
        <f>IFERROR(SUMPRODUCT(('控温被PRO-S级品'!$B$2:$B$10=$B20)*('控温被PRO-S级品'!$E$1:$BE$1=BD$1)*('控温被PRO-S级品'!$E$2:$BE$10)),0)+IFERROR(SUMPRODUCT(('冬被-S级品'!$B$2:$B$10=$B20)*('冬被-S级品'!$E$1:$AW$1=BD$1)*('冬被-S级品'!$E$2:$AW$10)),0)+IFERROR(SUMPRODUCT(('白止-S级品'!$A$2:$A$26=$B20)*('白止-S级品'!$D$1:$AV$1=BD$1)*('白止-S级品'!$D$2:$AV$26)),0)+IFERROR(SUMPRODUCT(('乐容-S级品'!$A$4:$A$32=$B20)*('乐容-S级品'!$L$3:$CA$3=BD$1)*('乐容-S级品'!$L$4:$CA$32)),0)</f>
      </c>
      <c r="BE20" s="280">
        <f>IFERROR(SUMPRODUCT(('控温被PRO-S级品'!$B$2:$B$10=$B20)*('控温被PRO-S级品'!$E$1:$BE$1=BE$1)*('控温被PRO-S级品'!$E$2:$BE$10)),0)+IFERROR(SUMPRODUCT(('冬被-S级品'!$B$2:$B$10=$B20)*('冬被-S级品'!$E$1:$AW$1=BE$1)*('冬被-S级品'!$E$2:$AW$10)),0)+IFERROR(SUMPRODUCT(('白止-S级品'!$A$2:$A$26=$B20)*('白止-S级品'!$D$1:$AV$1=BE$1)*('白止-S级品'!$D$2:$AV$26)),0)+IFERROR(SUMPRODUCT(('乐容-S级品'!$A$4:$A$32=$B20)*('乐容-S级品'!$L$3:$CA$3=BE$1)*('乐容-S级品'!$L$4:$CA$32)),0)</f>
      </c>
      <c r="BF20" s="280">
        <f>IFERROR(SUMPRODUCT(('控温被PRO-S级品'!$B$2:$B$10=$B20)*('控温被PRO-S级品'!$E$1:$BE$1=BF$1)*('控温被PRO-S级品'!$E$2:$BE$10)),0)+IFERROR(SUMPRODUCT(('冬被-S级品'!$B$2:$B$10=$B20)*('冬被-S级品'!$E$1:$AW$1=BF$1)*('冬被-S级品'!$E$2:$AW$10)),0)+IFERROR(SUMPRODUCT(('白止-S级品'!$A$2:$A$26=$B20)*('白止-S级品'!$D$1:$AV$1=BF$1)*('白止-S级品'!$D$2:$AV$26)),0)+IFERROR(SUMPRODUCT(('乐容-S级品'!$A$4:$A$32=$B20)*('乐容-S级品'!$L$3:$CA$3=BF$1)*('乐容-S级品'!$L$4:$CA$32)),0)</f>
      </c>
      <c r="BG20" s="280">
        <f>IFERROR(SUMPRODUCT(('控温被PRO-S级品'!$B$2:$B$10=$B20)*('控温被PRO-S级品'!$E$1:$BE$1=BG$1)*('控温被PRO-S级品'!$E$2:$BE$10)),0)+IFERROR(SUMPRODUCT(('冬被-S级品'!$B$2:$B$10=$B20)*('冬被-S级品'!$E$1:$AW$1=BG$1)*('冬被-S级品'!$E$2:$AW$10)),0)+IFERROR(SUMPRODUCT(('白止-S级品'!$A$2:$A$26=$B20)*('白止-S级品'!$D$1:$AV$1=BG$1)*('白止-S级品'!$D$2:$AV$26)),0)+IFERROR(SUMPRODUCT(('乐容-S级品'!$A$4:$A$32=$B20)*('乐容-S级品'!$L$3:$CA$3=BG$1)*('乐容-S级品'!$L$4:$CA$32)),0)</f>
      </c>
      <c r="BH20" s="280">
        <f>IFERROR(SUMPRODUCT(('控温被PRO-S级品'!$B$2:$B$10=$B20)*('控温被PRO-S级品'!$E$1:$BE$1=BH$1)*('控温被PRO-S级品'!$E$2:$BE$10)),0)+IFERROR(SUMPRODUCT(('冬被-S级品'!$B$2:$B$10=$B20)*('冬被-S级品'!$E$1:$AW$1=BH$1)*('冬被-S级品'!$E$2:$AW$10)),0)+IFERROR(SUMPRODUCT(('白止-S级品'!$A$2:$A$26=$B20)*('白止-S级品'!$D$1:$AV$1=BH$1)*('白止-S级品'!$D$2:$AV$26)),0)+IFERROR(SUMPRODUCT(('乐容-S级品'!$A$4:$A$32=$B20)*('乐容-S级品'!$L$3:$CA$3=BH$1)*('乐容-S级品'!$L$4:$CA$32)),0)</f>
      </c>
      <c r="BI20" s="280">
        <f>IFERROR(SUMPRODUCT(('控温被PRO-S级品'!$B$2:$B$10=$B20)*('控温被PRO-S级品'!$E$1:$BE$1=BI$1)*('控温被PRO-S级品'!$E$2:$BE$10)),0)+IFERROR(SUMPRODUCT(('冬被-S级品'!$B$2:$B$10=$B20)*('冬被-S级品'!$E$1:$AW$1=BI$1)*('冬被-S级品'!$E$2:$AW$10)),0)+IFERROR(SUMPRODUCT(('白止-S级品'!$A$2:$A$26=$B20)*('白止-S级品'!$D$1:$AV$1=BI$1)*('白止-S级品'!$D$2:$AV$26)),0)+IFERROR(SUMPRODUCT(('乐容-S级品'!$A$4:$A$32=$B20)*('乐容-S级品'!$L$3:$CA$3=BI$1)*('乐容-S级品'!$L$4:$CA$32)),0)</f>
      </c>
      <c r="BJ20" s="280">
        <f>IFERROR(SUMPRODUCT(('控温被PRO-S级品'!$B$2:$B$10=$B20)*('控温被PRO-S级品'!$E$1:$BE$1=BJ$1)*('控温被PRO-S级品'!$E$2:$BE$10)),0)+IFERROR(SUMPRODUCT(('冬被-S级品'!$B$2:$B$10=$B20)*('冬被-S级品'!$E$1:$AW$1=BJ$1)*('冬被-S级品'!$E$2:$AW$10)),0)+IFERROR(SUMPRODUCT(('白止-S级品'!$A$2:$A$26=$B20)*('白止-S级品'!$D$1:$AV$1=BJ$1)*('白止-S级品'!$D$2:$AV$26)),0)+IFERROR(SUMPRODUCT(('乐容-S级品'!$A$4:$A$32=$B20)*('乐容-S级品'!$L$3:$CA$3=BJ$1)*('乐容-S级品'!$L$4:$CA$32)),0)</f>
      </c>
      <c r="BK20" s="280">
        <f>IFERROR(SUMPRODUCT(('控温被PRO-S级品'!$B$2:$B$10=$B20)*('控温被PRO-S级品'!$E$1:$BE$1=BK$1)*('控温被PRO-S级品'!$E$2:$BE$10)),0)+IFERROR(SUMPRODUCT(('冬被-S级品'!$B$2:$B$10=$B20)*('冬被-S级品'!$E$1:$AW$1=BK$1)*('冬被-S级品'!$E$2:$AW$10)),0)+IFERROR(SUMPRODUCT(('白止-S级品'!$A$2:$A$26=$B20)*('白止-S级品'!$D$1:$AV$1=BK$1)*('白止-S级品'!$D$2:$AV$26)),0)+IFERROR(SUMPRODUCT(('乐容-S级品'!$A$4:$A$32=$B20)*('乐容-S级品'!$L$3:$CA$3=BK$1)*('乐容-S级品'!$L$4:$CA$32)),0)</f>
      </c>
      <c r="BL20" s="280">
        <f>IFERROR(SUMPRODUCT(('控温被PRO-S级品'!$B$2:$B$10=$B20)*('控温被PRO-S级品'!$E$1:$BE$1=BL$1)*('控温被PRO-S级品'!$E$2:$BE$10)),0)+IFERROR(SUMPRODUCT(('冬被-S级品'!$B$2:$B$10=$B20)*('冬被-S级品'!$E$1:$AW$1=BL$1)*('冬被-S级品'!$E$2:$AW$10)),0)+IFERROR(SUMPRODUCT(('白止-S级品'!$A$2:$A$26=$B20)*('白止-S级品'!$D$1:$AV$1=BL$1)*('白止-S级品'!$D$2:$AV$26)),0)+IFERROR(SUMPRODUCT(('乐容-S级品'!$A$4:$A$32=$B20)*('乐容-S级品'!$L$3:$CA$3=BL$1)*('乐容-S级品'!$L$4:$CA$32)),0)</f>
      </c>
      <c r="BM20" s="280">
        <f>IFERROR(SUMPRODUCT(('控温被PRO-S级品'!$B$2:$B$10=$B20)*('控温被PRO-S级品'!$E$1:$BE$1=BM$1)*('控温被PRO-S级品'!$E$2:$BE$10)),0)+IFERROR(SUMPRODUCT(('冬被-S级品'!$B$2:$B$10=$B20)*('冬被-S级品'!$E$1:$AW$1=BM$1)*('冬被-S级品'!$E$2:$AW$10)),0)+IFERROR(SUMPRODUCT(('白止-S级品'!$A$2:$A$26=$B20)*('白止-S级品'!$D$1:$AV$1=BM$1)*('白止-S级品'!$D$2:$AV$26)),0)+IFERROR(SUMPRODUCT(('乐容-S级品'!$A$4:$A$32=$B20)*('乐容-S级品'!$L$3:$CA$3=BM$1)*('乐容-S级品'!$L$4:$CA$32)),0)</f>
      </c>
      <c r="BN20" s="280">
        <f>IFERROR(SUMPRODUCT(('控温被PRO-S级品'!$B$2:$B$10=$B20)*('控温被PRO-S级品'!$E$1:$BE$1=BN$1)*('控温被PRO-S级品'!$E$2:$BE$10)),0)+IFERROR(SUMPRODUCT(('冬被-S级品'!$B$2:$B$10=$B20)*('冬被-S级品'!$E$1:$AW$1=BN$1)*('冬被-S级品'!$E$2:$AW$10)),0)+IFERROR(SUMPRODUCT(('白止-S级品'!$A$2:$A$26=$B20)*('白止-S级品'!$D$1:$AV$1=BN$1)*('白止-S级品'!$D$2:$AV$26)),0)+IFERROR(SUMPRODUCT(('乐容-S级品'!$A$4:$A$32=$B20)*('乐容-S级品'!$L$3:$CA$3=BN$1)*('乐容-S级品'!$L$4:$CA$32)),0)</f>
      </c>
      <c r="BO20" s="280">
        <f>IFERROR(SUMPRODUCT(('控温被PRO-S级品'!$B$2:$B$10=$B20)*('控温被PRO-S级品'!$E$1:$BE$1=BO$1)*('控温被PRO-S级品'!$E$2:$BE$10)),0)+IFERROR(SUMPRODUCT(('冬被-S级品'!$B$2:$B$10=$B20)*('冬被-S级品'!$E$1:$AW$1=BO$1)*('冬被-S级品'!$E$2:$AW$10)),0)+IFERROR(SUMPRODUCT(('白止-S级品'!$A$2:$A$26=$B20)*('白止-S级品'!$D$1:$AV$1=BO$1)*('白止-S级品'!$D$2:$AV$26)),0)+IFERROR(SUMPRODUCT(('乐容-S级品'!$A$4:$A$32=$B20)*('乐容-S级品'!$L$3:$CA$3=BO$1)*('乐容-S级品'!$L$4:$CA$32)),0)</f>
      </c>
      <c r="BP20" s="280">
        <f>IFERROR(SUMPRODUCT(('控温被PRO-S级品'!$B$2:$B$10=$B20)*('控温被PRO-S级品'!$E$1:$BE$1=BP$1)*('控温被PRO-S级品'!$E$2:$BE$10)),0)+IFERROR(SUMPRODUCT(('冬被-S级品'!$B$2:$B$10=$B20)*('冬被-S级品'!$E$1:$AW$1=BP$1)*('冬被-S级品'!$E$2:$AW$10)),0)+IFERROR(SUMPRODUCT(('白止-S级品'!$A$2:$A$26=$B20)*('白止-S级品'!$D$1:$AV$1=BP$1)*('白止-S级品'!$D$2:$AV$26)),0)+IFERROR(SUMPRODUCT(('乐容-S级品'!$A$4:$A$32=$B20)*('乐容-S级品'!$L$3:$CA$3=BP$1)*('乐容-S级品'!$L$4:$CA$32)),0)</f>
      </c>
      <c r="BQ20" s="280">
        <f>IFERROR(SUMPRODUCT(('控温被PRO-S级品'!$B$2:$B$10=$B20)*('控温被PRO-S级品'!$E$1:$BE$1=BQ$1)*('控温被PRO-S级品'!$E$2:$BE$10)),0)+IFERROR(SUMPRODUCT(('冬被-S级品'!$B$2:$B$10=$B20)*('冬被-S级品'!$E$1:$AW$1=BQ$1)*('冬被-S级品'!$E$2:$AW$10)),0)+IFERROR(SUMPRODUCT(('白止-S级品'!$A$2:$A$26=$B20)*('白止-S级品'!$D$1:$AV$1=BQ$1)*('白止-S级品'!$D$2:$AV$26)),0)+IFERROR(SUMPRODUCT(('乐容-S级品'!$A$4:$A$32=$B20)*('乐容-S级品'!$L$3:$CA$3=BQ$1)*('乐容-S级品'!$L$4:$CA$32)),0)</f>
      </c>
      <c r="BR20" s="280">
        <f>IFERROR(SUMPRODUCT(('控温被PRO-S级品'!$B$2:$B$10=$B20)*('控温被PRO-S级品'!$E$1:$BE$1=BR$1)*('控温被PRO-S级品'!$E$2:$BE$10)),0)+IFERROR(SUMPRODUCT(('冬被-S级品'!$B$2:$B$10=$B20)*('冬被-S级品'!$E$1:$AW$1=BR$1)*('冬被-S级品'!$E$2:$AW$10)),0)+IFERROR(SUMPRODUCT(('白止-S级品'!$A$2:$A$26=$B20)*('白止-S级品'!$D$1:$AV$1=BR$1)*('白止-S级品'!$D$2:$AV$26)),0)+IFERROR(SUMPRODUCT(('乐容-S级品'!$A$4:$A$32=$B20)*('乐容-S级品'!$L$3:$CA$3=BR$1)*('乐容-S级品'!$L$4:$CA$32)),0)</f>
      </c>
      <c r="BS20" s="280">
        <f>IFERROR(SUMPRODUCT(('控温被PRO-S级品'!$B$2:$B$10=$B20)*('控温被PRO-S级品'!$E$1:$BE$1=BS$1)*('控温被PRO-S级品'!$E$2:$BE$10)),0)+IFERROR(SUMPRODUCT(('冬被-S级品'!$B$2:$B$10=$B20)*('冬被-S级品'!$E$1:$AW$1=BS$1)*('冬被-S级品'!$E$2:$AW$10)),0)+IFERROR(SUMPRODUCT(('白止-S级品'!$A$2:$A$26=$B20)*('白止-S级品'!$D$1:$AV$1=BS$1)*('白止-S级品'!$D$2:$AV$26)),0)+IFERROR(SUMPRODUCT(('乐容-S级品'!$A$4:$A$32=$B20)*('乐容-S级品'!$L$3:$CA$3=BS$1)*('乐容-S级品'!$L$4:$CA$32)),0)</f>
      </c>
      <c r="BT20" s="280">
        <f>IFERROR(SUMPRODUCT(('控温被PRO-S级品'!$B$2:$B$10=$B20)*('控温被PRO-S级品'!$E$1:$BE$1=BT$1)*('控温被PRO-S级品'!$E$2:$BE$10)),0)+IFERROR(SUMPRODUCT(('冬被-S级品'!$B$2:$B$10=$B20)*('冬被-S级品'!$E$1:$AW$1=BT$1)*('冬被-S级品'!$E$2:$AW$10)),0)+IFERROR(SUMPRODUCT(('白止-S级品'!$A$2:$A$26=$B20)*('白止-S级品'!$D$1:$AV$1=BT$1)*('白止-S级品'!$D$2:$AV$26)),0)+IFERROR(SUMPRODUCT(('乐容-S级品'!$A$4:$A$32=$B20)*('乐容-S级品'!$L$3:$CA$3=BT$1)*('乐容-S级品'!$L$4:$CA$32)),0)</f>
      </c>
      <c r="BU20" s="280">
        <f>IFERROR(SUMPRODUCT(('控温被PRO-S级品'!$B$2:$B$10=$B20)*('控温被PRO-S级品'!$E$1:$BE$1=BU$1)*('控温被PRO-S级品'!$E$2:$BE$10)),0)+IFERROR(SUMPRODUCT(('冬被-S级品'!$B$2:$B$10=$B20)*('冬被-S级品'!$E$1:$AW$1=BU$1)*('冬被-S级品'!$E$2:$AW$10)),0)+IFERROR(SUMPRODUCT(('白止-S级品'!$A$2:$A$26=$B20)*('白止-S级品'!$D$1:$AV$1=BU$1)*('白止-S级品'!$D$2:$AV$26)),0)+IFERROR(SUMPRODUCT(('乐容-S级品'!$A$4:$A$32=$B20)*('乐容-S级品'!$L$3:$CA$3=BU$1)*('乐容-S级品'!$L$4:$CA$32)),0)</f>
      </c>
      <c r="BV20" s="280">
        <f>IFERROR(SUMPRODUCT(('控温被PRO-S级品'!$B$2:$B$10=$B20)*('控温被PRO-S级品'!$E$1:$BE$1=BV$1)*('控温被PRO-S级品'!$E$2:$BE$10)),0)+IFERROR(SUMPRODUCT(('冬被-S级品'!$B$2:$B$10=$B20)*('冬被-S级品'!$E$1:$AW$1=BV$1)*('冬被-S级品'!$E$2:$AW$10)),0)+IFERROR(SUMPRODUCT(('白止-S级品'!$A$2:$A$26=$B20)*('白止-S级品'!$D$1:$AV$1=BV$1)*('白止-S级品'!$D$2:$AV$26)),0)+IFERROR(SUMPRODUCT(('乐容-S级品'!$A$4:$A$32=$B20)*('乐容-S级品'!$L$3:$CA$3=BV$1)*('乐容-S级品'!$L$4:$CA$32)),0)</f>
      </c>
      <c r="BW20" s="280">
        <f>IFERROR(SUMPRODUCT(('控温被PRO-S级品'!$B$2:$B$10=$B20)*('控温被PRO-S级品'!$E$1:$BE$1=BW$1)*('控温被PRO-S级品'!$E$2:$BE$10)),0)+IFERROR(SUMPRODUCT(('冬被-S级品'!$B$2:$B$10=$B20)*('冬被-S级品'!$E$1:$AW$1=BW$1)*('冬被-S级品'!$E$2:$AW$10)),0)+IFERROR(SUMPRODUCT(('白止-S级品'!$A$2:$A$26=$B20)*('白止-S级品'!$D$1:$AV$1=BW$1)*('白止-S级品'!$D$2:$AV$26)),0)+IFERROR(SUMPRODUCT(('乐容-S级品'!$A$4:$A$32=$B20)*('乐容-S级品'!$L$3:$CA$3=BW$1)*('乐容-S级品'!$L$4:$CA$32)),0)</f>
      </c>
      <c r="BX20" s="280">
        <f>IFERROR(SUMPRODUCT(('控温被PRO-S级品'!$B$2:$B$10=$B20)*('控温被PRO-S级品'!$E$1:$BE$1=BX$1)*('控温被PRO-S级品'!$E$2:$BE$10)),0)+IFERROR(SUMPRODUCT(('冬被-S级品'!$B$2:$B$10=$B20)*('冬被-S级品'!$E$1:$AW$1=BX$1)*('冬被-S级品'!$E$2:$AW$10)),0)+IFERROR(SUMPRODUCT(('白止-S级品'!$A$2:$A$26=$B20)*('白止-S级品'!$D$1:$AV$1=BX$1)*('白止-S级品'!$D$2:$AV$26)),0)+IFERROR(SUMPRODUCT(('乐容-S级品'!$A$4:$A$32=$B20)*('乐容-S级品'!$L$3:$CA$3=BX$1)*('乐容-S级品'!$L$4:$CA$32)),0)</f>
      </c>
      <c r="BY20" s="280">
        <f>IFERROR(SUMPRODUCT(('控温被PRO-S级品'!$B$2:$B$10=$B20)*('控温被PRO-S级品'!$E$1:$BE$1=BY$1)*('控温被PRO-S级品'!$E$2:$BE$10)),0)+IFERROR(SUMPRODUCT(('冬被-S级品'!$B$2:$B$10=$B20)*('冬被-S级品'!$E$1:$AW$1=BY$1)*('冬被-S级品'!$E$2:$AW$10)),0)+IFERROR(SUMPRODUCT(('白止-S级品'!$A$2:$A$26=$B20)*('白止-S级品'!$D$1:$AV$1=BY$1)*('白止-S级品'!$D$2:$AV$26)),0)+IFERROR(SUMPRODUCT(('乐容-S级品'!$A$4:$A$32=$B20)*('乐容-S级品'!$L$3:$CA$3=BY$1)*('乐容-S级品'!$L$4:$CA$32)),0)</f>
      </c>
      <c r="BZ20" s="280">
        <f>IFERROR(SUMPRODUCT(('控温被PRO-S级品'!$B$2:$B$10=$B20)*('控温被PRO-S级品'!$E$1:$BE$1=BZ$1)*('控温被PRO-S级品'!$E$2:$BE$10)),0)+IFERROR(SUMPRODUCT(('冬被-S级品'!$B$2:$B$10=$B20)*('冬被-S级品'!$E$1:$AW$1=BZ$1)*('冬被-S级品'!$E$2:$AW$10)),0)+IFERROR(SUMPRODUCT(('白止-S级品'!$A$2:$A$26=$B20)*('白止-S级品'!$D$1:$AV$1=BZ$1)*('白止-S级品'!$D$2:$AV$26)),0)+IFERROR(SUMPRODUCT(('乐容-S级品'!$A$4:$A$32=$B20)*('乐容-S级品'!$L$3:$CA$3=BZ$1)*('乐容-S级品'!$L$4:$CA$32)),0)</f>
      </c>
      <c r="CA20" s="280">
        <f>IFERROR(SUMPRODUCT(('控温被PRO-S级品'!$B$2:$B$10=$B20)*('控温被PRO-S级品'!$E$1:$BE$1=CA$1)*('控温被PRO-S级品'!$E$2:$BE$10)),0)+IFERROR(SUMPRODUCT(('冬被-S级品'!$B$2:$B$10=$B20)*('冬被-S级品'!$E$1:$AW$1=CA$1)*('冬被-S级品'!$E$2:$AW$10)),0)+IFERROR(SUMPRODUCT(('白止-S级品'!$A$2:$A$26=$B20)*('白止-S级品'!$D$1:$AV$1=CA$1)*('白止-S级品'!$D$2:$AV$26)),0)+IFERROR(SUMPRODUCT(('乐容-S级品'!$A$4:$A$32=$B20)*('乐容-S级品'!$L$3:$CA$3=CA$1)*('乐容-S级品'!$L$4:$CA$32)),0)</f>
      </c>
      <c r="CB20" s="280">
        <f>IFERROR(SUMPRODUCT(('控温被PRO-S级品'!$B$2:$B$10=$B20)*('控温被PRO-S级品'!$E$1:$BE$1=CB$1)*('控温被PRO-S级品'!$E$2:$BE$10)),0)+IFERROR(SUMPRODUCT(('冬被-S级品'!$B$2:$B$10=$B20)*('冬被-S级品'!$E$1:$AW$1=CB$1)*('冬被-S级品'!$E$2:$AW$10)),0)+IFERROR(SUMPRODUCT(('白止-S级品'!$A$2:$A$26=$B20)*('白止-S级品'!$D$1:$AV$1=CB$1)*('白止-S级品'!$D$2:$AV$26)),0)+IFERROR(SUMPRODUCT(('乐容-S级品'!$A$4:$A$32=$B20)*('乐容-S级品'!$L$3:$CA$3=CB$1)*('乐容-S级品'!$L$4:$CA$32)),0)</f>
      </c>
      <c r="CC20" s="280">
        <f>IFERROR(SUMPRODUCT(('控温被PRO-S级品'!$B$2:$B$10=$B20)*('控温被PRO-S级品'!$E$1:$BE$1=CC$1)*('控温被PRO-S级品'!$E$2:$BE$10)),0)+IFERROR(SUMPRODUCT(('冬被-S级品'!$B$2:$B$10=$B20)*('冬被-S级品'!$E$1:$AW$1=CC$1)*('冬被-S级品'!$E$2:$AW$10)),0)+IFERROR(SUMPRODUCT(('白止-S级品'!$A$2:$A$26=$B20)*('白止-S级品'!$D$1:$AV$1=CC$1)*('白止-S级品'!$D$2:$AV$26)),0)+IFERROR(SUMPRODUCT(('乐容-S级品'!$A$4:$A$32=$B20)*('乐容-S级品'!$L$3:$CA$3=CC$1)*('乐容-S级品'!$L$4:$CA$32)),0)</f>
      </c>
      <c r="CD20" s="280">
        <f>IFERROR(SUMPRODUCT(('控温被PRO-S级品'!$B$2:$B$10=$B20)*('控温被PRO-S级品'!$E$1:$BE$1=CD$1)*('控温被PRO-S级品'!$E$2:$BE$10)),0)+IFERROR(SUMPRODUCT(('冬被-S级品'!$B$2:$B$10=$B20)*('冬被-S级品'!$E$1:$AW$1=CD$1)*('冬被-S级品'!$E$2:$AW$10)),0)+IFERROR(SUMPRODUCT(('白止-S级品'!$A$2:$A$26=$B20)*('白止-S级品'!$D$1:$AV$1=CD$1)*('白止-S级品'!$D$2:$AV$26)),0)+IFERROR(SUMPRODUCT(('乐容-S级品'!$A$4:$A$32=$B20)*('乐容-S级品'!$L$3:$CA$3=CD$1)*('乐容-S级品'!$L$4:$CA$32)),0)</f>
      </c>
      <c r="CE20" s="280">
        <f>IFERROR(SUMPRODUCT(('控温被PRO-S级品'!$B$2:$B$10=$B20)*('控温被PRO-S级品'!$E$1:$BE$1=CE$1)*('控温被PRO-S级品'!$E$2:$BE$10)),0)+IFERROR(SUMPRODUCT(('冬被-S级品'!$B$2:$B$10=$B20)*('冬被-S级品'!$E$1:$AW$1=CE$1)*('冬被-S级品'!$E$2:$AW$10)),0)+IFERROR(SUMPRODUCT(('白止-S级品'!$A$2:$A$26=$B20)*('白止-S级品'!$D$1:$AV$1=CE$1)*('白止-S级品'!$D$2:$AV$26)),0)+IFERROR(SUMPRODUCT(('乐容-S级品'!$A$4:$A$32=$B20)*('乐容-S级品'!$L$3:$CA$3=CE$1)*('乐容-S级品'!$L$4:$CA$32)),0)</f>
      </c>
      <c r="CF20" s="280">
        <f>IFERROR(SUMPRODUCT(('控温被PRO-S级品'!$B$2:$B$10=$B20)*('控温被PRO-S级品'!$E$1:$BE$1=CF$1)*('控温被PRO-S级品'!$E$2:$BE$10)),0)+IFERROR(SUMPRODUCT(('冬被-S级品'!$B$2:$B$10=$B20)*('冬被-S级品'!$E$1:$AW$1=CF$1)*('冬被-S级品'!$E$2:$AW$10)),0)+IFERROR(SUMPRODUCT(('白止-S级品'!$A$2:$A$26=$B20)*('白止-S级品'!$D$1:$AV$1=CF$1)*('白止-S级品'!$D$2:$AV$26)),0)+IFERROR(SUMPRODUCT(('乐容-S级品'!$A$4:$A$32=$B20)*('乐容-S级品'!$L$3:$CA$3=CF$1)*('乐容-S级品'!$L$4:$CA$32)),0)</f>
      </c>
      <c r="CG20" s="280">
        <f>IFERROR(SUMPRODUCT(('控温被PRO-S级品'!$B$2:$B$10=$B20)*('控温被PRO-S级品'!$E$1:$BE$1=CG$1)*('控温被PRO-S级品'!$E$2:$BE$10)),0)+IFERROR(SUMPRODUCT(('冬被-S级品'!$B$2:$B$10=$B20)*('冬被-S级品'!$E$1:$AW$1=CG$1)*('冬被-S级品'!$E$2:$AW$10)),0)+IFERROR(SUMPRODUCT(('白止-S级品'!$A$2:$A$26=$B20)*('白止-S级品'!$D$1:$AV$1=CG$1)*('白止-S级品'!$D$2:$AV$26)),0)+IFERROR(SUMPRODUCT(('乐容-S级品'!$A$4:$A$32=$B20)*('乐容-S级品'!$L$3:$CA$3=CG$1)*('乐容-S级品'!$L$4:$CA$32)),0)</f>
      </c>
      <c r="CH20" s="280">
        <f>IFERROR(SUMPRODUCT(('控温被PRO-S级品'!$B$2:$B$10=$B20)*('控温被PRO-S级品'!$E$1:$BE$1=CH$1)*('控温被PRO-S级品'!$E$2:$BE$10)),0)+IFERROR(SUMPRODUCT(('冬被-S级品'!$B$2:$B$10=$B20)*('冬被-S级品'!$E$1:$AW$1=CH$1)*('冬被-S级品'!$E$2:$AW$10)),0)+IFERROR(SUMPRODUCT(('白止-S级品'!$A$2:$A$26=$B20)*('白止-S级品'!$D$1:$AV$1=CH$1)*('白止-S级品'!$D$2:$AV$26)),0)+IFERROR(SUMPRODUCT(('乐容-S级品'!$A$4:$A$32=$B20)*('乐容-S级品'!$L$3:$CA$3=CH$1)*('乐容-S级品'!$L$4:$CA$32)),0)</f>
      </c>
      <c r="CI20" s="280">
        <f>IFERROR(SUMPRODUCT(('控温被PRO-S级品'!$B$2:$B$10=$B20)*('控温被PRO-S级品'!$E$1:$BE$1=CI$1)*('控温被PRO-S级品'!$E$2:$BE$10)),0)+IFERROR(SUMPRODUCT(('冬被-S级品'!$B$2:$B$10=$B20)*('冬被-S级品'!$E$1:$AW$1=CI$1)*('冬被-S级品'!$E$2:$AW$10)),0)+IFERROR(SUMPRODUCT(('白止-S级品'!$A$2:$A$26=$B20)*('白止-S级品'!$D$1:$AV$1=CI$1)*('白止-S级品'!$D$2:$AV$26)),0)+IFERROR(SUMPRODUCT(('乐容-S级品'!$A$4:$A$32=$B20)*('乐容-S级品'!$L$3:$CA$3=CI$1)*('乐容-S级品'!$L$4:$CA$32)),0)</f>
      </c>
      <c r="CJ20" s="280">
        <f>IFERROR(SUMPRODUCT(('控温被PRO-S级品'!$B$2:$B$10=$B20)*('控温被PRO-S级品'!$E$1:$BE$1=CJ$1)*('控温被PRO-S级品'!$E$2:$BE$10)),0)+IFERROR(SUMPRODUCT(('冬被-S级品'!$B$2:$B$10=$B20)*('冬被-S级品'!$E$1:$AW$1=CJ$1)*('冬被-S级品'!$E$2:$AW$10)),0)+IFERROR(SUMPRODUCT(('白止-S级品'!$A$2:$A$26=$B20)*('白止-S级品'!$D$1:$AV$1=CJ$1)*('白止-S级品'!$D$2:$AV$26)),0)+IFERROR(SUMPRODUCT(('乐容-S级品'!$A$4:$A$32=$B20)*('乐容-S级品'!$L$3:$CA$3=CJ$1)*('乐容-S级品'!$L$4:$CA$32)),0)</f>
      </c>
      <c r="CK20" s="280">
        <f>IFERROR(SUMPRODUCT(('控温被PRO-S级品'!$B$2:$B$10=$B20)*('控温被PRO-S级品'!$E$1:$BE$1=CK$1)*('控温被PRO-S级品'!$E$2:$BE$10)),0)+IFERROR(SUMPRODUCT(('冬被-S级品'!$B$2:$B$10=$B20)*('冬被-S级品'!$E$1:$AW$1=CK$1)*('冬被-S级品'!$E$2:$AW$10)),0)+IFERROR(SUMPRODUCT(('白止-S级品'!$A$2:$A$26=$B20)*('白止-S级品'!$D$1:$AV$1=CK$1)*('白止-S级品'!$D$2:$AV$26)),0)+IFERROR(SUMPRODUCT(('乐容-S级品'!$A$4:$A$32=$B20)*('乐容-S级品'!$L$3:$CA$3=CK$1)*('乐容-S级品'!$L$4:$CA$32)),0)</f>
      </c>
      <c r="CL20" s="280">
        <f>IFERROR(SUMPRODUCT(('控温被PRO-S级品'!$B$2:$B$10=$B20)*('控温被PRO-S级品'!$E$1:$BE$1=CL$1)*('控温被PRO-S级品'!$E$2:$BE$10)),0)+IFERROR(SUMPRODUCT(('冬被-S级品'!$B$2:$B$10=$B20)*('冬被-S级品'!$E$1:$AW$1=CL$1)*('冬被-S级品'!$E$2:$AW$10)),0)+IFERROR(SUMPRODUCT(('白止-S级品'!$A$2:$A$26=$B20)*('白止-S级品'!$D$1:$AV$1=CL$1)*('白止-S级品'!$D$2:$AV$26)),0)+IFERROR(SUMPRODUCT(('乐容-S级品'!$A$4:$A$32=$B20)*('乐容-S级品'!$L$3:$CA$3=CL$1)*('乐容-S级品'!$L$4:$CA$32)),0)</f>
      </c>
      <c r="CM20" s="280">
        <f>IFERROR(SUMPRODUCT(('控温被PRO-S级品'!$B$2:$B$10=$B20)*('控温被PRO-S级品'!$E$1:$BE$1=CM$1)*('控温被PRO-S级品'!$E$2:$BE$10)),0)+IFERROR(SUMPRODUCT(('冬被-S级品'!$B$2:$B$10=$B20)*('冬被-S级品'!$E$1:$AW$1=CM$1)*('冬被-S级品'!$E$2:$AW$10)),0)+IFERROR(SUMPRODUCT(('白止-S级品'!$A$2:$A$26=$B20)*('白止-S级品'!$D$1:$AV$1=CM$1)*('白止-S级品'!$D$2:$AV$26)),0)+IFERROR(SUMPRODUCT(('乐容-S级品'!$A$4:$A$32=$B20)*('乐容-S级品'!$L$3:$CA$3=CM$1)*('乐容-S级品'!$L$4:$CA$32)),0)</f>
      </c>
      <c r="CN20" s="280">
        <f>IFERROR(SUMPRODUCT(('控温被PRO-S级品'!$B$2:$B$10=$B20)*('控温被PRO-S级品'!$E$1:$BE$1=CN$1)*('控温被PRO-S级品'!$E$2:$BE$10)),0)+IFERROR(SUMPRODUCT(('冬被-S级品'!$B$2:$B$10=$B20)*('冬被-S级品'!$E$1:$AW$1=CN$1)*('冬被-S级品'!$E$2:$AW$10)),0)+IFERROR(SUMPRODUCT(('白止-S级品'!$A$2:$A$26=$B20)*('白止-S级品'!$D$1:$AV$1=CN$1)*('白止-S级品'!$D$2:$AV$26)),0)+IFERROR(SUMPRODUCT(('乐容-S级品'!$A$4:$A$32=$B20)*('乐容-S级品'!$L$3:$CA$3=CN$1)*('乐容-S级品'!$L$4:$CA$32)),0)</f>
      </c>
      <c r="CO20" s="280">
        <f>IFERROR(SUMPRODUCT(('控温被PRO-S级品'!$B$2:$B$10=$B20)*('控温被PRO-S级品'!$E$1:$BE$1=CO$1)*('控温被PRO-S级品'!$E$2:$BE$10)),0)+IFERROR(SUMPRODUCT(('冬被-S级品'!$B$2:$B$10=$B20)*('冬被-S级品'!$E$1:$AW$1=CO$1)*('冬被-S级品'!$E$2:$AW$10)),0)+IFERROR(SUMPRODUCT(('白止-S级品'!$A$2:$A$26=$B20)*('白止-S级品'!$D$1:$AV$1=CO$1)*('白止-S级品'!$D$2:$AV$26)),0)+IFERROR(SUMPRODUCT(('乐容-S级品'!$A$4:$A$32=$B20)*('乐容-S级品'!$L$3:$CA$3=CO$1)*('乐容-S级品'!$L$4:$CA$32)),0)</f>
      </c>
      <c r="CP20" s="280">
        <f>IFERROR(SUMPRODUCT(('控温被PRO-S级品'!$B$2:$B$10=$B20)*('控温被PRO-S级品'!$E$1:$BE$1=CP$1)*('控温被PRO-S级品'!$E$2:$BE$10)),0)+IFERROR(SUMPRODUCT(('冬被-S级品'!$B$2:$B$10=$B20)*('冬被-S级品'!$E$1:$AW$1=CP$1)*('冬被-S级品'!$E$2:$AW$10)),0)+IFERROR(SUMPRODUCT(('白止-S级品'!$A$2:$A$26=$B20)*('白止-S级品'!$D$1:$AV$1=CP$1)*('白止-S级品'!$D$2:$AV$26)),0)+IFERROR(SUMPRODUCT(('乐容-S级品'!$A$4:$A$32=$B20)*('乐容-S级品'!$L$3:$CA$3=CP$1)*('乐容-S级品'!$L$4:$CA$32)),0)</f>
      </c>
      <c r="CQ20" s="280">
        <f>IFERROR(SUMPRODUCT(('控温被PRO-S级品'!$B$2:$B$10=$B20)*('控温被PRO-S级品'!$E$1:$BE$1=CQ$1)*('控温被PRO-S级品'!$E$2:$BE$10)),0)+IFERROR(SUMPRODUCT(('冬被-S级品'!$B$2:$B$10=$B20)*('冬被-S级品'!$E$1:$AW$1=CQ$1)*('冬被-S级品'!$E$2:$AW$10)),0)+IFERROR(SUMPRODUCT(('白止-S级品'!$A$2:$A$26=$B20)*('白止-S级品'!$D$1:$AV$1=CQ$1)*('白止-S级品'!$D$2:$AV$26)),0)+IFERROR(SUMPRODUCT(('乐容-S级品'!$A$4:$A$32=$B20)*('乐容-S级品'!$L$3:$CA$3=CQ$1)*('乐容-S级品'!$L$4:$CA$32)),0)</f>
      </c>
      <c r="CR20" s="280">
        <f>IFERROR(SUMPRODUCT(('控温被PRO-S级品'!$B$2:$B$10=$B20)*('控温被PRO-S级品'!$E$1:$BE$1=CR$1)*('控温被PRO-S级品'!$E$2:$BE$10)),0)+IFERROR(SUMPRODUCT(('冬被-S级品'!$B$2:$B$10=$B20)*('冬被-S级品'!$E$1:$AW$1=CR$1)*('冬被-S级品'!$E$2:$AW$10)),0)+IFERROR(SUMPRODUCT(('白止-S级品'!$A$2:$A$26=$B20)*('白止-S级品'!$D$1:$AV$1=CR$1)*('白止-S级品'!$D$2:$AV$26)),0)+IFERROR(SUMPRODUCT(('乐容-S级品'!$A$4:$A$32=$B20)*('乐容-S级品'!$L$3:$CA$3=CR$1)*('乐容-S级品'!$L$4:$CA$32)),0)</f>
      </c>
      <c r="CS20" s="280">
        <f>IFERROR(SUMPRODUCT(('控温被PRO-S级品'!$B$2:$B$10=$B20)*('控温被PRO-S级品'!$E$1:$BE$1=CS$1)*('控温被PRO-S级品'!$E$2:$BE$10)),0)+IFERROR(SUMPRODUCT(('冬被-S级品'!$B$2:$B$10=$B20)*('冬被-S级品'!$E$1:$AW$1=CS$1)*('冬被-S级品'!$E$2:$AW$10)),0)+IFERROR(SUMPRODUCT(('白止-S级品'!$A$2:$A$26=$B20)*('白止-S级品'!$D$1:$AV$1=CS$1)*('白止-S级品'!$D$2:$AV$26)),0)+IFERROR(SUMPRODUCT(('乐容-S级品'!$A$4:$A$32=$B20)*('乐容-S级品'!$L$3:$CA$3=CS$1)*('乐容-S级品'!$L$4:$CA$32)),0)</f>
      </c>
      <c r="CT20" s="280">
        <f>IFERROR(SUMPRODUCT(('控温被PRO-S级品'!$B$2:$B$10=$B20)*('控温被PRO-S级品'!$E$1:$BE$1=CT$1)*('控温被PRO-S级品'!$E$2:$BE$10)),0)+IFERROR(SUMPRODUCT(('冬被-S级品'!$B$2:$B$10=$B20)*('冬被-S级品'!$E$1:$AW$1=CT$1)*('冬被-S级品'!$E$2:$AW$10)),0)+IFERROR(SUMPRODUCT(('白止-S级品'!$A$2:$A$26=$B20)*('白止-S级品'!$D$1:$AV$1=CT$1)*('白止-S级品'!$D$2:$AV$26)),0)+IFERROR(SUMPRODUCT(('乐容-S级品'!$A$4:$A$32=$B20)*('乐容-S级品'!$L$3:$CA$3=CT$1)*('乐容-S级品'!$L$4:$CA$32)),0)</f>
      </c>
      <c r="CU20" s="280">
        <f>IFERROR(SUMPRODUCT(('控温被PRO-S级品'!$B$2:$B$10=$B20)*('控温被PRO-S级品'!$E$1:$BE$1=CU$1)*('控温被PRO-S级品'!$E$2:$BE$10)),0)+IFERROR(SUMPRODUCT(('冬被-S级品'!$B$2:$B$10=$B20)*('冬被-S级品'!$E$1:$AW$1=CU$1)*('冬被-S级品'!$E$2:$AW$10)),0)+IFERROR(SUMPRODUCT(('白止-S级品'!$A$2:$A$26=$B20)*('白止-S级品'!$D$1:$AV$1=CU$1)*('白止-S级品'!$D$2:$AV$26)),0)+IFERROR(SUMPRODUCT(('乐容-S级品'!$A$4:$A$32=$B20)*('乐容-S级品'!$L$3:$CA$3=CU$1)*('乐容-S级品'!$L$4:$CA$32)),0)</f>
      </c>
      <c r="CV20" s="280">
        <f>IFERROR(SUMPRODUCT(('控温被PRO-S级品'!$B$2:$B$10=$B20)*('控温被PRO-S级品'!$E$1:$BE$1=CV$1)*('控温被PRO-S级品'!$E$2:$BE$10)),0)+IFERROR(SUMPRODUCT(('冬被-S级品'!$B$2:$B$10=$B20)*('冬被-S级品'!$E$1:$AW$1=CV$1)*('冬被-S级品'!$E$2:$AW$10)),0)+IFERROR(SUMPRODUCT(('白止-S级品'!$A$2:$A$26=$B20)*('白止-S级品'!$D$1:$AV$1=CV$1)*('白止-S级品'!$D$2:$AV$26)),0)+IFERROR(SUMPRODUCT(('乐容-S级品'!$A$4:$A$32=$B20)*('乐容-S级品'!$L$3:$CA$3=CV$1)*('乐容-S级品'!$L$4:$CA$32)),0)</f>
      </c>
      <c r="CW20" s="280">
        <f>IFERROR(SUMPRODUCT(('控温被PRO-S级品'!$B$2:$B$10=$B20)*('控温被PRO-S级品'!$E$1:$BE$1=CW$1)*('控温被PRO-S级品'!$E$2:$BE$10)),0)+IFERROR(SUMPRODUCT(('冬被-S级品'!$B$2:$B$10=$B20)*('冬被-S级品'!$E$1:$AW$1=CW$1)*('冬被-S级品'!$E$2:$AW$10)),0)+IFERROR(SUMPRODUCT(('白止-S级品'!$A$2:$A$26=$B20)*('白止-S级品'!$D$1:$AV$1=CW$1)*('白止-S级品'!$D$2:$AV$26)),0)+IFERROR(SUMPRODUCT(('乐容-S级品'!$A$4:$A$32=$B20)*('乐容-S级品'!$L$3:$CA$3=CW$1)*('乐容-S级品'!$L$4:$CA$32)),0)</f>
      </c>
      <c r="CX20" s="280">
        <f>IFERROR(SUMPRODUCT(('控温被PRO-S级品'!$B$2:$B$10=$B20)*('控温被PRO-S级品'!$E$1:$BE$1=CX$1)*('控温被PRO-S级品'!$E$2:$BE$10)),0)+IFERROR(SUMPRODUCT(('冬被-S级品'!$B$2:$B$10=$B20)*('冬被-S级品'!$E$1:$AW$1=CX$1)*('冬被-S级品'!$E$2:$AW$10)),0)+IFERROR(SUMPRODUCT(('白止-S级品'!$A$2:$A$26=$B20)*('白止-S级品'!$D$1:$AV$1=CX$1)*('白止-S级品'!$D$2:$AV$26)),0)+IFERROR(SUMPRODUCT(('乐容-S级品'!$A$4:$A$32=$B20)*('乐容-S级品'!$L$3:$CA$3=CX$1)*('乐容-S级品'!$L$4:$CA$32)),0)</f>
      </c>
      <c r="CY20" s="280">
        <f>IFERROR(SUMPRODUCT(('控温被PRO-S级品'!$B$2:$B$10=$B20)*('控温被PRO-S级品'!$E$1:$BE$1=CY$1)*('控温被PRO-S级品'!$E$2:$BE$10)),0)+IFERROR(SUMPRODUCT(('冬被-S级品'!$B$2:$B$10=$B20)*('冬被-S级品'!$E$1:$AW$1=CY$1)*('冬被-S级品'!$E$2:$AW$10)),0)+IFERROR(SUMPRODUCT(('白止-S级品'!$A$2:$A$26=$B20)*('白止-S级品'!$D$1:$AV$1=CY$1)*('白止-S级品'!$D$2:$AV$26)),0)+IFERROR(SUMPRODUCT(('乐容-S级品'!$A$4:$A$32=$B20)*('乐容-S级品'!$L$3:$CA$3=CY$1)*('乐容-S级品'!$L$4:$CA$32)),0)</f>
      </c>
      <c r="CZ20" s="280">
        <f>IFERROR(SUMPRODUCT(('控温被PRO-S级品'!$B$2:$B$10=$B20)*('控温被PRO-S级品'!$E$1:$BE$1=CZ$1)*('控温被PRO-S级品'!$E$2:$BE$10)),0)+IFERROR(SUMPRODUCT(('冬被-S级品'!$B$2:$B$10=$B20)*('冬被-S级品'!$E$1:$AW$1=CZ$1)*('冬被-S级品'!$E$2:$AW$10)),0)+IFERROR(SUMPRODUCT(('白止-S级品'!$A$2:$A$26=$B20)*('白止-S级品'!$D$1:$AV$1=CZ$1)*('白止-S级品'!$D$2:$AV$26)),0)+IFERROR(SUMPRODUCT(('乐容-S级品'!$A$4:$A$32=$B20)*('乐容-S级品'!$L$3:$CA$3=CZ$1)*('乐容-S级品'!$L$4:$CA$32)),0)</f>
      </c>
      <c r="DA20" s="280">
        <f>IFERROR(SUMPRODUCT(('控温被PRO-S级品'!$B$2:$B$10=$B20)*('控温被PRO-S级品'!$E$1:$BE$1=DA$1)*('控温被PRO-S级品'!$E$2:$BE$10)),0)+IFERROR(SUMPRODUCT(('冬被-S级品'!$B$2:$B$10=$B20)*('冬被-S级品'!$E$1:$AW$1=DA$1)*('冬被-S级品'!$E$2:$AW$10)),0)+IFERROR(SUMPRODUCT(('白止-S级品'!$A$2:$A$26=$B20)*('白止-S级品'!$D$1:$AV$1=DA$1)*('白止-S级品'!$D$2:$AV$26)),0)+IFERROR(SUMPRODUCT(('乐容-S级品'!$A$4:$A$32=$B20)*('乐容-S级品'!$L$3:$CA$3=DA$1)*('乐容-S级品'!$L$4:$CA$32)),0)</f>
      </c>
      <c r="DB20" s="280">
        <f>IFERROR(SUMPRODUCT(('控温被PRO-S级品'!$B$2:$B$10=$B20)*('控温被PRO-S级品'!$E$1:$BE$1=DB$1)*('控温被PRO-S级品'!$E$2:$BE$10)),0)+IFERROR(SUMPRODUCT(('冬被-S级品'!$B$2:$B$10=$B20)*('冬被-S级品'!$E$1:$AW$1=DB$1)*('冬被-S级品'!$E$2:$AW$10)),0)+IFERROR(SUMPRODUCT(('白止-S级品'!$A$2:$A$26=$B20)*('白止-S级品'!$D$1:$AV$1=DB$1)*('白止-S级品'!$D$2:$AV$26)),0)+IFERROR(SUMPRODUCT(('乐容-S级品'!$A$4:$A$32=$B20)*('乐容-S级品'!$L$3:$CA$3=DB$1)*('乐容-S级品'!$L$4:$CA$32)),0)</f>
      </c>
      <c r="DC20" s="280">
        <f>IFERROR(SUMPRODUCT(('控温被PRO-S级品'!$B$2:$B$10=$B20)*('控温被PRO-S级品'!$E$1:$BE$1=DC$1)*('控温被PRO-S级品'!$E$2:$BE$10)),0)+IFERROR(SUMPRODUCT(('冬被-S级品'!$B$2:$B$10=$B20)*('冬被-S级品'!$E$1:$AW$1=DC$1)*('冬被-S级品'!$E$2:$AW$10)),0)+IFERROR(SUMPRODUCT(('白止-S级品'!$A$2:$A$26=$B20)*('白止-S级品'!$D$1:$AV$1=DC$1)*('白止-S级品'!$D$2:$AV$26)),0)+IFERROR(SUMPRODUCT(('乐容-S级品'!$A$4:$A$32=$B20)*('乐容-S级品'!$L$3:$CA$3=DC$1)*('乐容-S级品'!$L$4:$CA$32)),0)</f>
      </c>
      <c r="DD20" s="280">
        <f>IFERROR(SUMPRODUCT(('控温被PRO-S级品'!$B$2:$B$10=$B20)*('控温被PRO-S级品'!$E$1:$BE$1=DD$1)*('控温被PRO-S级品'!$E$2:$BE$10)),0)+IFERROR(SUMPRODUCT(('冬被-S级品'!$B$2:$B$10=$B20)*('冬被-S级品'!$E$1:$AW$1=DD$1)*('冬被-S级品'!$E$2:$AW$10)),0)+IFERROR(SUMPRODUCT(('白止-S级品'!$A$2:$A$26=$B20)*('白止-S级品'!$D$1:$AV$1=DD$1)*('白止-S级品'!$D$2:$AV$26)),0)+IFERROR(SUMPRODUCT(('乐容-S级品'!$A$4:$A$32=$B20)*('乐容-S级品'!$L$3:$CA$3=DD$1)*('乐容-S级品'!$L$4:$CA$32)),0)</f>
      </c>
      <c r="DE20" s="280">
        <f>IFERROR(SUMPRODUCT(('控温被PRO-S级品'!$B$2:$B$10=$B20)*('控温被PRO-S级品'!$E$1:$BE$1=DE$1)*('控温被PRO-S级品'!$E$2:$BE$10)),0)+IFERROR(SUMPRODUCT(('冬被-S级品'!$B$2:$B$10=$B20)*('冬被-S级品'!$E$1:$AW$1=DE$1)*('冬被-S级品'!$E$2:$AW$10)),0)+IFERROR(SUMPRODUCT(('白止-S级品'!$A$2:$A$26=$B20)*('白止-S级品'!$D$1:$AV$1=DE$1)*('白止-S级品'!$D$2:$AV$26)),0)+IFERROR(SUMPRODUCT(('乐容-S级品'!$A$4:$A$32=$B20)*('乐容-S级品'!$L$3:$CA$3=DE$1)*('乐容-S级品'!$L$4:$CA$32)),0)</f>
      </c>
      <c r="DF20" s="280">
        <f>IFERROR(SUMPRODUCT(('控温被PRO-S级品'!$B$2:$B$10=$B20)*('控温被PRO-S级品'!$E$1:$BE$1=DF$1)*('控温被PRO-S级品'!$E$2:$BE$10)),0)+IFERROR(SUMPRODUCT(('冬被-S级品'!$B$2:$B$10=$B20)*('冬被-S级品'!$E$1:$AW$1=DF$1)*('冬被-S级品'!$E$2:$AW$10)),0)+IFERROR(SUMPRODUCT(('白止-S级品'!$A$2:$A$26=$B20)*('白止-S级品'!$D$1:$AV$1=DF$1)*('白止-S级品'!$D$2:$AV$26)),0)+IFERROR(SUMPRODUCT(('乐容-S级品'!$A$4:$A$32=$B20)*('乐容-S级品'!$L$3:$CA$3=DF$1)*('乐容-S级品'!$L$4:$CA$32)),0)</f>
      </c>
      <c r="DG20" s="280">
        <f>IFERROR(SUMPRODUCT(('控温被PRO-S级品'!$B$2:$B$10=$B20)*('控温被PRO-S级品'!$E$1:$BE$1=DG$1)*('控温被PRO-S级品'!$E$2:$BE$10)),0)+IFERROR(SUMPRODUCT(('冬被-S级品'!$B$2:$B$10=$B20)*('冬被-S级品'!$E$1:$AW$1=DG$1)*('冬被-S级品'!$E$2:$AW$10)),0)+IFERROR(SUMPRODUCT(('白止-S级品'!$A$2:$A$26=$B20)*('白止-S级品'!$D$1:$AV$1=DG$1)*('白止-S级品'!$D$2:$AV$26)),0)+IFERROR(SUMPRODUCT(('乐容-S级品'!$A$4:$A$32=$B20)*('乐容-S级品'!$L$3:$CA$3=DG$1)*('乐容-S级品'!$L$4:$CA$32)),0)</f>
      </c>
      <c r="DH20" s="280">
        <f>IFERROR(SUMPRODUCT(('控温被PRO-S级品'!$B$2:$B$10=$B20)*('控温被PRO-S级品'!$E$1:$BE$1=DH$1)*('控温被PRO-S级品'!$E$2:$BE$10)),0)+IFERROR(SUMPRODUCT(('冬被-S级品'!$B$2:$B$10=$B20)*('冬被-S级品'!$E$1:$AW$1=DH$1)*('冬被-S级品'!$E$2:$AW$10)),0)+IFERROR(SUMPRODUCT(('白止-S级品'!$A$2:$A$26=$B20)*('白止-S级品'!$D$1:$AV$1=DH$1)*('白止-S级品'!$D$2:$AV$26)),0)+IFERROR(SUMPRODUCT(('乐容-S级品'!$A$4:$A$32=$B20)*('乐容-S级品'!$L$3:$CA$3=DH$1)*('乐容-S级品'!$L$4:$CA$32)),0)</f>
      </c>
      <c r="DI20" s="280">
        <f>IFERROR(SUMPRODUCT(('控温被PRO-S级品'!$B$2:$B$10=$B20)*('控温被PRO-S级品'!$E$1:$BE$1=DI$1)*('控温被PRO-S级品'!$E$2:$BE$10)),0)+IFERROR(SUMPRODUCT(('冬被-S级品'!$B$2:$B$10=$B20)*('冬被-S级品'!$E$1:$AW$1=DI$1)*('冬被-S级品'!$E$2:$AW$10)),0)+IFERROR(SUMPRODUCT(('白止-S级品'!$A$2:$A$26=$B20)*('白止-S级品'!$D$1:$AV$1=DI$1)*('白止-S级品'!$D$2:$AV$26)),0)+IFERROR(SUMPRODUCT(('乐容-S级品'!$A$4:$A$32=$B20)*('乐容-S级品'!$L$3:$CA$3=DI$1)*('乐容-S级品'!$L$4:$CA$32)),0)</f>
      </c>
      <c r="DJ20" s="280">
        <f>IFERROR(SUMPRODUCT(('控温被PRO-S级品'!$B$2:$B$10=$B20)*('控温被PRO-S级品'!$E$1:$BE$1=DJ$1)*('控温被PRO-S级品'!$E$2:$BE$10)),0)+IFERROR(SUMPRODUCT(('冬被-S级品'!$B$2:$B$10=$B20)*('冬被-S级品'!$E$1:$AW$1=DJ$1)*('冬被-S级品'!$E$2:$AW$10)),0)+IFERROR(SUMPRODUCT(('白止-S级品'!$A$2:$A$26=$B20)*('白止-S级品'!$D$1:$AV$1=DJ$1)*('白止-S级品'!$D$2:$AV$26)),0)+IFERROR(SUMPRODUCT(('乐容-S级品'!$A$4:$A$32=$B20)*('乐容-S级品'!$L$3:$CA$3=DJ$1)*('乐容-S级品'!$L$4:$CA$32)),0)</f>
      </c>
      <c r="DK20" s="280"/>
      <c r="DL20" s="280"/>
      <c r="DM20" s="280"/>
      <c r="DN20" s="280"/>
      <c r="DO20" s="280"/>
      <c r="DP20" s="280"/>
      <c r="DQ20" s="280"/>
      <c r="DR20" s="280"/>
      <c r="DS20" s="280"/>
      <c r="DT20" s="280"/>
      <c r="DU20" s="280"/>
      <c r="DV20" s="280"/>
      <c r="DW20" s="280">
        <f>VLOOKUP(B20,'系统编码规格'!A:C,3,FALSE)</f>
      </c>
      <c r="DX20" s="280"/>
      <c r="DY20" s="280"/>
      <c r="DZ20" s="280"/>
      <c r="EA20" s="280"/>
      <c r="EB20" s="280"/>
      <c r="EC20" s="280"/>
      <c r="ED20" s="280"/>
      <c r="EE20" s="280"/>
      <c r="EF20" s="280"/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  <c r="ES20" s="280"/>
      <c r="ET20" s="280"/>
      <c r="EU20" s="280"/>
      <c r="EV20" s="280"/>
      <c r="EW20" s="280"/>
      <c r="EX20" s="280"/>
      <c r="EY20" s="280"/>
      <c r="EZ20" s="280"/>
      <c r="FA20" s="280"/>
      <c r="FB20" s="280"/>
      <c r="FC20" s="280"/>
      <c r="FD20" s="280"/>
      <c r="FE20" s="280"/>
      <c r="FF20" s="280"/>
      <c r="FG20" s="280"/>
      <c r="FH20" s="280"/>
      <c r="FI20" s="280"/>
      <c r="FJ20" s="280"/>
      <c r="FK20" s="280"/>
      <c r="FL20" s="280"/>
      <c r="FM20" s="280"/>
      <c r="FN20" s="280"/>
      <c r="FO20" s="280"/>
      <c r="FP20" s="280"/>
      <c r="FQ20" s="280"/>
      <c r="FR20" s="280"/>
      <c r="FS20" s="280"/>
      <c r="FT20" s="280"/>
      <c r="FU20" s="280"/>
      <c r="FV20" s="280"/>
      <c r="FW20" s="280"/>
      <c r="FX20" s="280"/>
      <c r="FY20" s="280"/>
      <c r="FZ20" s="280"/>
      <c r="GA20" s="280"/>
      <c r="GB20" s="280"/>
      <c r="GC20" s="280"/>
      <c r="GD20" s="280"/>
      <c r="GE20" s="280"/>
      <c r="GF20" s="280"/>
      <c r="GG20" s="280"/>
      <c r="GH20" s="280"/>
      <c r="GI20" s="280"/>
      <c r="GJ20" s="280"/>
      <c r="GK20" s="280"/>
      <c r="GL20" s="280"/>
      <c r="GM20" s="280"/>
      <c r="GN20" s="280"/>
      <c r="GO20" s="280"/>
      <c r="GP20" s="280"/>
      <c r="GQ20" s="280"/>
      <c r="GR20" s="280"/>
      <c r="GS20" s="280"/>
      <c r="GT20" s="280"/>
      <c r="GU20" s="280"/>
      <c r="GV20" s="280"/>
    </row>
    <row r="21">
      <c r="A21" s="309" t="str">
        <v>白止</v>
      </c>
      <c r="B21" s="310" t="str">
        <v>12800034300110</v>
      </c>
      <c r="C21" s="309" t="str">
        <v>亚朵星球 颈椎放松枕</v>
      </c>
      <c r="D21" s="309" t="str">
        <v>灰色 22X13X21cm</v>
      </c>
      <c r="E21">
        <f>SUM(F21:GX21)</f>
      </c>
      <c r="F21" s="280">
        <f>IFERROR(SUMPRODUCT(('控温被PRO-S级品'!$B$2:$B$10=$B21)*('控温被PRO-S级品'!$E$1:$BE$1=F$1)*('控温被PRO-S级品'!$E$2:$BE$10)),0)+IFERROR(SUMPRODUCT(('冬被-S级品'!$B$2:$B$10=$B21)*('冬被-S级品'!$E$1:$AW$1=F$1)*('冬被-S级品'!$E$2:$AW$10)),0)+IFERROR(SUMPRODUCT(('白止-S级品'!$A$2:$A$26=$B21)*('白止-S级品'!$D$1:$AV$1=F$1)*('白止-S级品'!$D$2:$AV$26)),0)+IFERROR(SUMPRODUCT(('乐容-S级品'!$A$4:$A$32=$B21)*('乐容-S级品'!$L$3:$CA$3=F$1)*('乐容-S级品'!$L$4:$CA$32)),0)</f>
      </c>
      <c r="G21" s="280">
        <f>IFERROR(SUMPRODUCT(('控温被PRO-S级品'!$B$2:$B$10=$B21)*('控温被PRO-S级品'!$E$1:$BE$1=G$1)*('控温被PRO-S级品'!$E$2:$BE$10)),0)+IFERROR(SUMPRODUCT(('冬被-S级品'!$B$2:$B$10=$B21)*('冬被-S级品'!$E$1:$AW$1=G$1)*('冬被-S级品'!$E$2:$AW$10)),0)+IFERROR(SUMPRODUCT(('白止-S级品'!$A$2:$A$26=$B21)*('白止-S级品'!$D$1:$AV$1=G$1)*('白止-S级品'!$D$2:$AV$26)),0)+IFERROR(SUMPRODUCT(('乐容-S级品'!$A$4:$A$32=$B21)*('乐容-S级品'!$L$3:$CA$3=G$1)*('乐容-S级品'!$L$4:$CA$32)),0)</f>
      </c>
      <c r="H21" s="280">
        <f>IFERROR(SUMPRODUCT(('控温被PRO-S级品'!$B$2:$B$10=$B21)*('控温被PRO-S级品'!$E$1:$BE$1=H$1)*('控温被PRO-S级品'!$E$2:$BE$10)),0)+IFERROR(SUMPRODUCT(('冬被-S级品'!$B$2:$B$10=$B21)*('冬被-S级品'!$E$1:$AW$1=H$1)*('冬被-S级品'!$E$2:$AW$10)),0)+IFERROR(SUMPRODUCT(('白止-S级品'!$A$2:$A$26=$B21)*('白止-S级品'!$D$1:$AV$1=H$1)*('白止-S级品'!$D$2:$AV$26)),0)+IFERROR(SUMPRODUCT(('乐容-S级品'!$A$4:$A$32=$B21)*('乐容-S级品'!$L$3:$CA$3=H$1)*('乐容-S级品'!$L$4:$CA$32)),0)</f>
      </c>
      <c r="I21" s="280">
        <f>IFERROR(SUMPRODUCT(('控温被PRO-S级品'!$B$2:$B$10=$B21)*('控温被PRO-S级品'!$E$1:$BE$1=I$1)*('控温被PRO-S级品'!$E$2:$BE$10)),0)+IFERROR(SUMPRODUCT(('冬被-S级品'!$B$2:$B$10=$B21)*('冬被-S级品'!$E$1:$AW$1=I$1)*('冬被-S级品'!$E$2:$AW$10)),0)+IFERROR(SUMPRODUCT(('白止-S级品'!$A$2:$A$26=$B21)*('白止-S级品'!$D$1:$AV$1=I$1)*('白止-S级品'!$D$2:$AV$26)),0)+IFERROR(SUMPRODUCT(('乐容-S级品'!$A$4:$A$32=$B21)*('乐容-S级品'!$L$3:$CA$3=I$1)*('乐容-S级品'!$L$4:$CA$32)),0)</f>
      </c>
      <c r="J21" s="280">
        <f>IFERROR(SUMPRODUCT(('控温被PRO-S级品'!$B$2:$B$10=$B21)*('控温被PRO-S级品'!$E$1:$BE$1=J$1)*('控温被PRO-S级品'!$E$2:$BE$10)),0)+IFERROR(SUMPRODUCT(('冬被-S级品'!$B$2:$B$10=$B21)*('冬被-S级品'!$E$1:$AW$1=J$1)*('冬被-S级品'!$E$2:$AW$10)),0)+IFERROR(SUMPRODUCT(('白止-S级品'!$A$2:$A$26=$B21)*('白止-S级品'!$D$1:$AV$1=J$1)*('白止-S级品'!$D$2:$AV$26)),0)+IFERROR(SUMPRODUCT(('乐容-S级品'!$A$4:$A$32=$B21)*('乐容-S级品'!$L$3:$CA$3=J$1)*('乐容-S级品'!$L$4:$CA$32)),0)</f>
      </c>
      <c r="K21" s="280">
        <f>IFERROR(SUMPRODUCT(('控温被PRO-S级品'!$B$2:$B$10=$B21)*('控温被PRO-S级品'!$E$1:$BE$1=K$1)*('控温被PRO-S级品'!$E$2:$BE$10)),0)+IFERROR(SUMPRODUCT(('冬被-S级品'!$B$2:$B$10=$B21)*('冬被-S级品'!$E$1:$AW$1=K$1)*('冬被-S级品'!$E$2:$AW$10)),0)+IFERROR(SUMPRODUCT(('白止-S级品'!$A$2:$A$26=$B21)*('白止-S级品'!$D$1:$AV$1=K$1)*('白止-S级品'!$D$2:$AV$26)),0)+IFERROR(SUMPRODUCT(('乐容-S级品'!$A$4:$A$32=$B21)*('乐容-S级品'!$L$3:$CA$3=K$1)*('乐容-S级品'!$L$4:$CA$32)),0)</f>
      </c>
      <c r="L21" s="280">
        <f>IFERROR(SUMPRODUCT(('控温被PRO-S级品'!$B$2:$B$10=$B21)*('控温被PRO-S级品'!$E$1:$BE$1=L$1)*('控温被PRO-S级品'!$E$2:$BE$10)),0)+IFERROR(SUMPRODUCT(('冬被-S级品'!$B$2:$B$10=$B21)*('冬被-S级品'!$E$1:$AW$1=L$1)*('冬被-S级品'!$E$2:$AW$10)),0)+IFERROR(SUMPRODUCT(('白止-S级品'!$A$2:$A$26=$B21)*('白止-S级品'!$D$1:$AV$1=L$1)*('白止-S级品'!$D$2:$AV$26)),0)+IFERROR(SUMPRODUCT(('乐容-S级品'!$A$4:$A$32=$B21)*('乐容-S级品'!$L$3:$CA$3=L$1)*('乐容-S级品'!$L$4:$CA$32)),0)</f>
      </c>
      <c r="M21" s="280">
        <f>IFERROR(SUMPRODUCT(('控温被PRO-S级品'!$B$2:$B$10=$B21)*('控温被PRO-S级品'!$E$1:$BE$1=M$1)*('控温被PRO-S级品'!$E$2:$BE$10)),0)+IFERROR(SUMPRODUCT(('冬被-S级品'!$B$2:$B$10=$B21)*('冬被-S级品'!$E$1:$AW$1=M$1)*('冬被-S级品'!$E$2:$AW$10)),0)+IFERROR(SUMPRODUCT(('白止-S级品'!$A$2:$A$26=$B21)*('白止-S级品'!$D$1:$AV$1=M$1)*('白止-S级品'!$D$2:$AV$26)),0)+IFERROR(SUMPRODUCT(('乐容-S级品'!$A$4:$A$32=$B21)*('乐容-S级品'!$L$3:$CA$3=M$1)*('乐容-S级品'!$L$4:$CA$32)),0)</f>
      </c>
      <c r="N21" s="280">
        <f>IFERROR(SUMPRODUCT(('控温被PRO-S级品'!$B$2:$B$10=$B21)*('控温被PRO-S级品'!$E$1:$BE$1=N$1)*('控温被PRO-S级品'!$E$2:$BE$10)),0)+IFERROR(SUMPRODUCT(('冬被-S级品'!$B$2:$B$10=$B21)*('冬被-S级品'!$E$1:$AW$1=N$1)*('冬被-S级品'!$E$2:$AW$10)),0)+IFERROR(SUMPRODUCT(('白止-S级品'!$A$2:$A$26=$B21)*('白止-S级品'!$D$1:$AV$1=N$1)*('白止-S级品'!$D$2:$AV$26)),0)+IFERROR(SUMPRODUCT(('乐容-S级品'!$A$4:$A$32=$B21)*('乐容-S级品'!$L$3:$CA$3=N$1)*('乐容-S级品'!$L$4:$CA$32)),0)</f>
      </c>
      <c r="O21" s="280">
        <f>IFERROR(SUMPRODUCT(('控温被PRO-S级品'!$B$2:$B$10=$B21)*('控温被PRO-S级品'!$E$1:$BE$1=O$1)*('控温被PRO-S级品'!$E$2:$BE$10)),0)+IFERROR(SUMPRODUCT(('冬被-S级品'!$B$2:$B$10=$B21)*('冬被-S级品'!$E$1:$AW$1=O$1)*('冬被-S级品'!$E$2:$AW$10)),0)+IFERROR(SUMPRODUCT(('白止-S级品'!$A$2:$A$26=$B21)*('白止-S级品'!$D$1:$AV$1=O$1)*('白止-S级品'!$D$2:$AV$26)),0)+IFERROR(SUMPRODUCT(('乐容-S级品'!$A$4:$A$32=$B21)*('乐容-S级品'!$L$3:$CA$3=O$1)*('乐容-S级品'!$L$4:$CA$32)),0)</f>
      </c>
      <c r="P21" s="280">
        <f>IFERROR(SUMPRODUCT(('控温被PRO-S级品'!$B$2:$B$10=$B21)*('控温被PRO-S级品'!$E$1:$BE$1=P$1)*('控温被PRO-S级品'!$E$2:$BE$10)),0)+IFERROR(SUMPRODUCT(('冬被-S级品'!$B$2:$B$10=$B21)*('冬被-S级品'!$E$1:$AW$1=P$1)*('冬被-S级品'!$E$2:$AW$10)),0)+IFERROR(SUMPRODUCT(('白止-S级品'!$A$2:$A$26=$B21)*('白止-S级品'!$D$1:$AV$1=P$1)*('白止-S级品'!$D$2:$AV$26)),0)+IFERROR(SUMPRODUCT(('乐容-S级品'!$A$4:$A$32=$B21)*('乐容-S级品'!$L$3:$CA$3=P$1)*('乐容-S级品'!$L$4:$CA$32)),0)</f>
      </c>
      <c r="Q21" s="280">
        <f>IFERROR(SUMPRODUCT(('控温被PRO-S级品'!$B$2:$B$10=$B21)*('控温被PRO-S级品'!$E$1:$BE$1=Q$1)*('控温被PRO-S级品'!$E$2:$BE$10)),0)+IFERROR(SUMPRODUCT(('冬被-S级品'!$B$2:$B$10=$B21)*('冬被-S级品'!$E$1:$AW$1=Q$1)*('冬被-S级品'!$E$2:$AW$10)),0)+IFERROR(SUMPRODUCT(('白止-S级品'!$A$2:$A$26=$B21)*('白止-S级品'!$D$1:$AV$1=Q$1)*('白止-S级品'!$D$2:$AV$26)),0)+IFERROR(SUMPRODUCT(('乐容-S级品'!$A$4:$A$32=$B21)*('乐容-S级品'!$L$3:$CA$3=Q$1)*('乐容-S级品'!$L$4:$CA$32)),0)</f>
      </c>
      <c r="R21" s="280">
        <f>IFERROR(SUMPRODUCT(('控温被PRO-S级品'!$B$2:$B$10=$B21)*('控温被PRO-S级品'!$E$1:$BE$1=R$1)*('控温被PRO-S级品'!$E$2:$BE$10)),0)+IFERROR(SUMPRODUCT(('冬被-S级品'!$B$2:$B$10=$B21)*('冬被-S级品'!$E$1:$AW$1=R$1)*('冬被-S级品'!$E$2:$AW$10)),0)+IFERROR(SUMPRODUCT(('白止-S级品'!$A$2:$A$26=$B21)*('白止-S级品'!$D$1:$AV$1=R$1)*('白止-S级品'!$D$2:$AV$26)),0)+IFERROR(SUMPRODUCT(('乐容-S级品'!$A$4:$A$32=$B21)*('乐容-S级品'!$L$3:$CA$3=R$1)*('乐容-S级品'!$L$4:$CA$32)),0)</f>
      </c>
      <c r="S21" s="280">
        <f>IFERROR(SUMPRODUCT(('控温被PRO-S级品'!$B$2:$B$10=$B21)*('控温被PRO-S级品'!$E$1:$BE$1=S$1)*('控温被PRO-S级品'!$E$2:$BE$10)),0)+IFERROR(SUMPRODUCT(('冬被-S级品'!$B$2:$B$10=$B21)*('冬被-S级品'!$E$1:$AW$1=S$1)*('冬被-S级品'!$E$2:$AW$10)),0)+IFERROR(SUMPRODUCT(('白止-S级品'!$A$2:$A$26=$B21)*('白止-S级品'!$D$1:$AV$1=S$1)*('白止-S级品'!$D$2:$AV$26)),0)+IFERROR(SUMPRODUCT(('乐容-S级品'!$A$4:$A$32=$B21)*('乐容-S级品'!$L$3:$CA$3=S$1)*('乐容-S级品'!$L$4:$CA$32)),0)</f>
      </c>
      <c r="T21" s="280">
        <f>IFERROR(SUMPRODUCT(('控温被PRO-S级品'!$B$2:$B$10=$B21)*('控温被PRO-S级品'!$E$1:$BE$1=T$1)*('控温被PRO-S级品'!$E$2:$BE$10)),0)+IFERROR(SUMPRODUCT(('冬被-S级品'!$B$2:$B$10=$B21)*('冬被-S级品'!$E$1:$AW$1=T$1)*('冬被-S级品'!$E$2:$AW$10)),0)+IFERROR(SUMPRODUCT(('白止-S级品'!$A$2:$A$26=$B21)*('白止-S级品'!$D$1:$AV$1=T$1)*('白止-S级品'!$D$2:$AV$26)),0)+IFERROR(SUMPRODUCT(('乐容-S级品'!$A$4:$A$32=$B21)*('乐容-S级品'!$L$3:$CA$3=T$1)*('乐容-S级品'!$L$4:$CA$32)),0)</f>
      </c>
      <c r="U21" s="280">
        <f>IFERROR(SUMPRODUCT(('控温被PRO-S级品'!$B$2:$B$10=$B21)*('控温被PRO-S级品'!$E$1:$BE$1=U$1)*('控温被PRO-S级品'!$E$2:$BE$10)),0)+IFERROR(SUMPRODUCT(('冬被-S级品'!$B$2:$B$10=$B21)*('冬被-S级品'!$E$1:$AW$1=U$1)*('冬被-S级品'!$E$2:$AW$10)),0)+IFERROR(SUMPRODUCT(('白止-S级品'!$A$2:$A$26=$B21)*('白止-S级品'!$D$1:$AV$1=U$1)*('白止-S级品'!$D$2:$AV$26)),0)+IFERROR(SUMPRODUCT(('乐容-S级品'!$A$4:$A$32=$B21)*('乐容-S级品'!$L$3:$CA$3=U$1)*('乐容-S级品'!$L$4:$CA$32)),0)</f>
      </c>
      <c r="V21" s="280">
        <f>IFERROR(SUMPRODUCT(('控温被PRO-S级品'!$B$2:$B$10=$B21)*('控温被PRO-S级品'!$E$1:$BE$1=V$1)*('控温被PRO-S级品'!$E$2:$BE$10)),0)+IFERROR(SUMPRODUCT(('冬被-S级品'!$B$2:$B$10=$B21)*('冬被-S级品'!$E$1:$AW$1=V$1)*('冬被-S级品'!$E$2:$AW$10)),0)+IFERROR(SUMPRODUCT(('白止-S级品'!$A$2:$A$26=$B21)*('白止-S级品'!$D$1:$AV$1=V$1)*('白止-S级品'!$D$2:$AV$26)),0)+IFERROR(SUMPRODUCT(('乐容-S级品'!$A$4:$A$32=$B21)*('乐容-S级品'!$L$3:$CA$3=V$1)*('乐容-S级品'!$L$4:$CA$32)),0)</f>
      </c>
      <c r="W21" s="280">
        <f>IFERROR(SUMPRODUCT(('控温被PRO-S级品'!$B$2:$B$10=$B21)*('控温被PRO-S级品'!$E$1:$BE$1=W$1)*('控温被PRO-S级品'!$E$2:$BE$10)),0)+IFERROR(SUMPRODUCT(('冬被-S级品'!$B$2:$B$10=$B21)*('冬被-S级品'!$E$1:$AW$1=W$1)*('冬被-S级品'!$E$2:$AW$10)),0)+IFERROR(SUMPRODUCT(('白止-S级品'!$A$2:$A$26=$B21)*('白止-S级品'!$D$1:$AV$1=W$1)*('白止-S级品'!$D$2:$AV$26)),0)+IFERROR(SUMPRODUCT(('乐容-S级品'!$A$4:$A$32=$B21)*('乐容-S级品'!$L$3:$CA$3=W$1)*('乐容-S级品'!$L$4:$CA$32)),0)</f>
      </c>
      <c r="X21" s="280">
        <f>IFERROR(SUMPRODUCT(('控温被PRO-S级品'!$B$2:$B$10=$B21)*('控温被PRO-S级品'!$E$1:$BE$1=X$1)*('控温被PRO-S级品'!$E$2:$BE$10)),0)+IFERROR(SUMPRODUCT(('冬被-S级品'!$B$2:$B$10=$B21)*('冬被-S级品'!$E$1:$AW$1=X$1)*('冬被-S级品'!$E$2:$AW$10)),0)+IFERROR(SUMPRODUCT(('白止-S级品'!$A$2:$A$26=$B21)*('白止-S级品'!$D$1:$AV$1=X$1)*('白止-S级品'!$D$2:$AV$26)),0)+IFERROR(SUMPRODUCT(('乐容-S级品'!$A$4:$A$32=$B21)*('乐容-S级品'!$L$3:$CA$3=X$1)*('乐容-S级品'!$L$4:$CA$32)),0)</f>
      </c>
      <c r="Y21" s="280">
        <f>IFERROR(SUMPRODUCT(('控温被PRO-S级品'!$B$2:$B$10=$B21)*('控温被PRO-S级品'!$E$1:$BE$1=Y$1)*('控温被PRO-S级品'!$E$2:$BE$10)),0)+IFERROR(SUMPRODUCT(('冬被-S级品'!$B$2:$B$10=$B21)*('冬被-S级品'!$E$1:$AW$1=Y$1)*('冬被-S级品'!$E$2:$AW$10)),0)+IFERROR(SUMPRODUCT(('白止-S级品'!$A$2:$A$26=$B21)*('白止-S级品'!$D$1:$AV$1=Y$1)*('白止-S级品'!$D$2:$AV$26)),0)+IFERROR(SUMPRODUCT(('乐容-S级品'!$A$4:$A$32=$B21)*('乐容-S级品'!$L$3:$CA$3=Y$1)*('乐容-S级品'!$L$4:$CA$32)),0)</f>
      </c>
      <c r="Z21" s="280">
        <f>IFERROR(SUMPRODUCT(('控温被PRO-S级品'!$B$2:$B$10=$B21)*('控温被PRO-S级品'!$E$1:$BE$1=Z$1)*('控温被PRO-S级品'!$E$2:$BE$10)),0)+IFERROR(SUMPRODUCT(('冬被-S级品'!$B$2:$B$10=$B21)*('冬被-S级品'!$E$1:$AW$1=Z$1)*('冬被-S级品'!$E$2:$AW$10)),0)+IFERROR(SUMPRODUCT(('白止-S级品'!$A$2:$A$26=$B21)*('白止-S级品'!$D$1:$AV$1=Z$1)*('白止-S级品'!$D$2:$AV$26)),0)+IFERROR(SUMPRODUCT(('乐容-S级品'!$A$4:$A$32=$B21)*('乐容-S级品'!$L$3:$CA$3=Z$1)*('乐容-S级品'!$L$4:$CA$32)),0)</f>
      </c>
      <c r="AA21" s="280">
        <f>IFERROR(SUMPRODUCT(('控温被PRO-S级品'!$B$2:$B$10=$B21)*('控温被PRO-S级品'!$E$1:$BE$1=AA$1)*('控温被PRO-S级品'!$E$2:$BE$10)),0)+IFERROR(SUMPRODUCT(('冬被-S级品'!$B$2:$B$10=$B21)*('冬被-S级品'!$E$1:$AW$1=AA$1)*('冬被-S级品'!$E$2:$AW$10)),0)+IFERROR(SUMPRODUCT(('白止-S级品'!$A$2:$A$26=$B21)*('白止-S级品'!$D$1:$AV$1=AA$1)*('白止-S级品'!$D$2:$AV$26)),0)+IFERROR(SUMPRODUCT(('乐容-S级品'!$A$4:$A$32=$B21)*('乐容-S级品'!$L$3:$CA$3=AA$1)*('乐容-S级品'!$L$4:$CA$32)),0)</f>
      </c>
      <c r="AB21" s="280">
        <f>IFERROR(SUMPRODUCT(('控温被PRO-S级品'!$B$2:$B$10=$B21)*('控温被PRO-S级品'!$E$1:$BE$1=AB$1)*('控温被PRO-S级品'!$E$2:$BE$10)),0)+IFERROR(SUMPRODUCT(('冬被-S级品'!$B$2:$B$10=$B21)*('冬被-S级品'!$E$1:$AW$1=AB$1)*('冬被-S级品'!$E$2:$AW$10)),0)+IFERROR(SUMPRODUCT(('白止-S级品'!$A$2:$A$26=$B21)*('白止-S级品'!$D$1:$AV$1=AB$1)*('白止-S级品'!$D$2:$AV$26)),0)+IFERROR(SUMPRODUCT(('乐容-S级品'!$A$4:$A$32=$B21)*('乐容-S级品'!$L$3:$CA$3=AB$1)*('乐容-S级品'!$L$4:$CA$32)),0)</f>
      </c>
      <c r="AC21" s="280">
        <f>IFERROR(SUMPRODUCT(('控温被PRO-S级品'!$B$2:$B$10=$B21)*('控温被PRO-S级品'!$E$1:$BE$1=AC$1)*('控温被PRO-S级品'!$E$2:$BE$10)),0)+IFERROR(SUMPRODUCT(('冬被-S级品'!$B$2:$B$10=$B21)*('冬被-S级品'!$E$1:$AW$1=AC$1)*('冬被-S级品'!$E$2:$AW$10)),0)+IFERROR(SUMPRODUCT(('白止-S级品'!$A$2:$A$26=$B21)*('白止-S级品'!$D$1:$AV$1=AC$1)*('白止-S级品'!$D$2:$AV$26)),0)+IFERROR(SUMPRODUCT(('乐容-S级品'!$A$4:$A$32=$B21)*('乐容-S级品'!$L$3:$CA$3=AC$1)*('乐容-S级品'!$L$4:$CA$32)),0)</f>
      </c>
      <c r="AD21" s="280">
        <f>IFERROR(SUMPRODUCT(('控温被PRO-S级品'!$B$2:$B$10=$B21)*('控温被PRO-S级品'!$E$1:$BE$1=AD$1)*('控温被PRO-S级品'!$E$2:$BE$10)),0)+IFERROR(SUMPRODUCT(('冬被-S级品'!$B$2:$B$10=$B21)*('冬被-S级品'!$E$1:$AW$1=AD$1)*('冬被-S级品'!$E$2:$AW$10)),0)+IFERROR(SUMPRODUCT(('白止-S级品'!$A$2:$A$26=$B21)*('白止-S级品'!$D$1:$AV$1=AD$1)*('白止-S级品'!$D$2:$AV$26)),0)+IFERROR(SUMPRODUCT(('乐容-S级品'!$A$4:$A$32=$B21)*('乐容-S级品'!$L$3:$CA$3=AD$1)*('乐容-S级品'!$L$4:$CA$32)),0)</f>
      </c>
      <c r="AE21" s="280">
        <f>IFERROR(SUMPRODUCT(('控温被PRO-S级品'!$B$2:$B$10=$B21)*('控温被PRO-S级品'!$E$1:$BE$1=AE$1)*('控温被PRO-S级品'!$E$2:$BE$10)),0)+IFERROR(SUMPRODUCT(('冬被-S级品'!$B$2:$B$10=$B21)*('冬被-S级品'!$E$1:$AW$1=AE$1)*('冬被-S级品'!$E$2:$AW$10)),0)+IFERROR(SUMPRODUCT(('白止-S级品'!$A$2:$A$26=$B21)*('白止-S级品'!$D$1:$AV$1=AE$1)*('白止-S级品'!$D$2:$AV$26)),0)+IFERROR(SUMPRODUCT(('乐容-S级品'!$A$4:$A$32=$B21)*('乐容-S级品'!$L$3:$CA$3=AE$1)*('乐容-S级品'!$L$4:$CA$32)),0)</f>
      </c>
      <c r="AF21" s="280">
        <f>IFERROR(SUMPRODUCT(('控温被PRO-S级品'!$B$2:$B$10=$B21)*('控温被PRO-S级品'!$E$1:$BE$1=AF$1)*('控温被PRO-S级品'!$E$2:$BE$10)),0)+IFERROR(SUMPRODUCT(('冬被-S级品'!$B$2:$B$10=$B21)*('冬被-S级品'!$E$1:$AW$1=AF$1)*('冬被-S级品'!$E$2:$AW$10)),0)+IFERROR(SUMPRODUCT(('白止-S级品'!$A$2:$A$26=$B21)*('白止-S级品'!$D$1:$AV$1=AF$1)*('白止-S级品'!$D$2:$AV$26)),0)+IFERROR(SUMPRODUCT(('乐容-S级品'!$A$4:$A$32=$B21)*('乐容-S级品'!$L$3:$CA$3=AF$1)*('乐容-S级品'!$L$4:$CA$32)),0)</f>
      </c>
      <c r="AG21" s="280">
        <f>IFERROR(SUMPRODUCT(('控温被PRO-S级品'!$B$2:$B$10=$B21)*('控温被PRO-S级品'!$E$1:$BE$1=AG$1)*('控温被PRO-S级品'!$E$2:$BE$10)),0)+IFERROR(SUMPRODUCT(('冬被-S级品'!$B$2:$B$10=$B21)*('冬被-S级品'!$E$1:$AW$1=AG$1)*('冬被-S级品'!$E$2:$AW$10)),0)+IFERROR(SUMPRODUCT(('白止-S级品'!$A$2:$A$26=$B21)*('白止-S级品'!$D$1:$AV$1=AG$1)*('白止-S级品'!$D$2:$AV$26)),0)+IFERROR(SUMPRODUCT(('乐容-S级品'!$A$4:$A$32=$B21)*('乐容-S级品'!$L$3:$CA$3=AG$1)*('乐容-S级品'!$L$4:$CA$32)),0)</f>
      </c>
      <c r="AH21" s="280">
        <f>IFERROR(SUMPRODUCT(('控温被PRO-S级品'!$B$2:$B$10=$B21)*('控温被PRO-S级品'!$E$1:$BE$1=AH$1)*('控温被PRO-S级品'!$E$2:$BE$10)),0)+IFERROR(SUMPRODUCT(('冬被-S级品'!$B$2:$B$10=$B21)*('冬被-S级品'!$E$1:$AW$1=AH$1)*('冬被-S级品'!$E$2:$AW$10)),0)+IFERROR(SUMPRODUCT(('白止-S级品'!$A$2:$A$26=$B21)*('白止-S级品'!$D$1:$AV$1=AH$1)*('白止-S级品'!$D$2:$AV$26)),0)+IFERROR(SUMPRODUCT(('乐容-S级品'!$A$4:$A$32=$B21)*('乐容-S级品'!$L$3:$CA$3=AH$1)*('乐容-S级品'!$L$4:$CA$32)),0)</f>
      </c>
      <c r="AI21" s="280">
        <f>IFERROR(SUMPRODUCT(('控温被PRO-S级品'!$B$2:$B$10=$B21)*('控温被PRO-S级品'!$E$1:$BE$1=AI$1)*('控温被PRO-S级品'!$E$2:$BE$10)),0)+IFERROR(SUMPRODUCT(('冬被-S级品'!$B$2:$B$10=$B21)*('冬被-S级品'!$E$1:$AW$1=AI$1)*('冬被-S级品'!$E$2:$AW$10)),0)+IFERROR(SUMPRODUCT(('白止-S级品'!$A$2:$A$26=$B21)*('白止-S级品'!$D$1:$AV$1=AI$1)*('白止-S级品'!$D$2:$AV$26)),0)+IFERROR(SUMPRODUCT(('乐容-S级品'!$A$4:$A$32=$B21)*('乐容-S级品'!$L$3:$CA$3=AI$1)*('乐容-S级品'!$L$4:$CA$32)),0)</f>
      </c>
      <c r="AJ21" s="280">
        <f>IFERROR(SUMPRODUCT(('控温被PRO-S级品'!$B$2:$B$10=$B21)*('控温被PRO-S级品'!$E$1:$BE$1=AJ$1)*('控温被PRO-S级品'!$E$2:$BE$10)),0)+IFERROR(SUMPRODUCT(('冬被-S级品'!$B$2:$B$10=$B21)*('冬被-S级品'!$E$1:$AW$1=AJ$1)*('冬被-S级品'!$E$2:$AW$10)),0)+IFERROR(SUMPRODUCT(('白止-S级品'!$A$2:$A$26=$B21)*('白止-S级品'!$D$1:$AV$1=AJ$1)*('白止-S级品'!$D$2:$AV$26)),0)+IFERROR(SUMPRODUCT(('乐容-S级品'!$A$4:$A$32=$B21)*('乐容-S级品'!$L$3:$CA$3=AJ$1)*('乐容-S级品'!$L$4:$CA$32)),0)</f>
      </c>
      <c r="AK21" s="280">
        <f>IFERROR(SUMPRODUCT(('控温被PRO-S级品'!$B$2:$B$10=$B21)*('控温被PRO-S级品'!$E$1:$BE$1=AK$1)*('控温被PRO-S级品'!$E$2:$BE$10)),0)+IFERROR(SUMPRODUCT(('冬被-S级品'!$B$2:$B$10=$B21)*('冬被-S级品'!$E$1:$AW$1=AK$1)*('冬被-S级品'!$E$2:$AW$10)),0)+IFERROR(SUMPRODUCT(('白止-S级品'!$A$2:$A$26=$B21)*('白止-S级品'!$D$1:$AV$1=AK$1)*('白止-S级品'!$D$2:$AV$26)),0)+IFERROR(SUMPRODUCT(('乐容-S级品'!$A$4:$A$32=$B21)*('乐容-S级品'!$L$3:$CA$3=AK$1)*('乐容-S级品'!$L$4:$CA$32)),0)</f>
      </c>
      <c r="AL21" s="280">
        <f>IFERROR(SUMPRODUCT(('控温被PRO-S级品'!$B$2:$B$10=$B21)*('控温被PRO-S级品'!$E$1:$BE$1=AL$1)*('控温被PRO-S级品'!$E$2:$BE$10)),0)+IFERROR(SUMPRODUCT(('冬被-S级品'!$B$2:$B$10=$B21)*('冬被-S级品'!$E$1:$AW$1=AL$1)*('冬被-S级品'!$E$2:$AW$10)),0)+IFERROR(SUMPRODUCT(('白止-S级品'!$A$2:$A$26=$B21)*('白止-S级品'!$D$1:$AV$1=AL$1)*('白止-S级品'!$D$2:$AV$26)),0)+IFERROR(SUMPRODUCT(('乐容-S级品'!$A$4:$A$32=$B21)*('乐容-S级品'!$L$3:$CA$3=AL$1)*('乐容-S级品'!$L$4:$CA$32)),0)</f>
      </c>
      <c r="AM21" s="280">
        <f>IFERROR(SUMPRODUCT(('控温被PRO-S级品'!$B$2:$B$10=$B21)*('控温被PRO-S级品'!$E$1:$BE$1=AM$1)*('控温被PRO-S级品'!$E$2:$BE$10)),0)+IFERROR(SUMPRODUCT(('冬被-S级品'!$B$2:$B$10=$B21)*('冬被-S级品'!$E$1:$AW$1=AM$1)*('冬被-S级品'!$E$2:$AW$10)),0)+IFERROR(SUMPRODUCT(('白止-S级品'!$A$2:$A$26=$B21)*('白止-S级品'!$D$1:$AV$1=AM$1)*('白止-S级品'!$D$2:$AV$26)),0)+IFERROR(SUMPRODUCT(('乐容-S级品'!$A$4:$A$32=$B21)*('乐容-S级品'!$L$3:$CA$3=AM$1)*('乐容-S级品'!$L$4:$CA$32)),0)</f>
      </c>
      <c r="AN21" s="280">
        <f>IFERROR(SUMPRODUCT(('控温被PRO-S级品'!$B$2:$B$10=$B21)*('控温被PRO-S级品'!$E$1:$BE$1=AN$1)*('控温被PRO-S级品'!$E$2:$BE$10)),0)+IFERROR(SUMPRODUCT(('冬被-S级品'!$B$2:$B$10=$B21)*('冬被-S级品'!$E$1:$AW$1=AN$1)*('冬被-S级品'!$E$2:$AW$10)),0)+IFERROR(SUMPRODUCT(('白止-S级品'!$A$2:$A$26=$B21)*('白止-S级品'!$D$1:$AV$1=AN$1)*('白止-S级品'!$D$2:$AV$26)),0)+IFERROR(SUMPRODUCT(('乐容-S级品'!$A$4:$A$32=$B21)*('乐容-S级品'!$L$3:$CA$3=AN$1)*('乐容-S级品'!$L$4:$CA$32)),0)</f>
      </c>
      <c r="AO21" s="280">
        <f>IFERROR(SUMPRODUCT(('控温被PRO-S级品'!$B$2:$B$10=$B21)*('控温被PRO-S级品'!$E$1:$BE$1=AO$1)*('控温被PRO-S级品'!$E$2:$BE$10)),0)+IFERROR(SUMPRODUCT(('冬被-S级品'!$B$2:$B$10=$B21)*('冬被-S级品'!$E$1:$AW$1=AO$1)*('冬被-S级品'!$E$2:$AW$10)),0)+IFERROR(SUMPRODUCT(('白止-S级品'!$A$2:$A$26=$B21)*('白止-S级品'!$D$1:$AV$1=AO$1)*('白止-S级品'!$D$2:$AV$26)),0)+IFERROR(SUMPRODUCT(('乐容-S级品'!$A$4:$A$32=$B21)*('乐容-S级品'!$L$3:$CA$3=AO$1)*('乐容-S级品'!$L$4:$CA$32)),0)</f>
      </c>
      <c r="AP21" s="280">
        <f>IFERROR(SUMPRODUCT(('控温被PRO-S级品'!$B$2:$B$10=$B21)*('控温被PRO-S级品'!$E$1:$BE$1=AP$1)*('控温被PRO-S级品'!$E$2:$BE$10)),0)+IFERROR(SUMPRODUCT(('冬被-S级品'!$B$2:$B$10=$B21)*('冬被-S级品'!$E$1:$AW$1=AP$1)*('冬被-S级品'!$E$2:$AW$10)),0)+IFERROR(SUMPRODUCT(('白止-S级品'!$A$2:$A$26=$B21)*('白止-S级品'!$D$1:$AV$1=AP$1)*('白止-S级品'!$D$2:$AV$26)),0)+IFERROR(SUMPRODUCT(('乐容-S级品'!$A$4:$A$32=$B21)*('乐容-S级品'!$L$3:$CA$3=AP$1)*('乐容-S级品'!$L$4:$CA$32)),0)</f>
      </c>
      <c r="AQ21" s="280">
        <f>IFERROR(SUMPRODUCT(('控温被PRO-S级品'!$B$2:$B$10=$B21)*('控温被PRO-S级品'!$E$1:$BE$1=AQ$1)*('控温被PRO-S级品'!$E$2:$BE$10)),0)+IFERROR(SUMPRODUCT(('冬被-S级品'!$B$2:$B$10=$B21)*('冬被-S级品'!$E$1:$AW$1=AQ$1)*('冬被-S级品'!$E$2:$AW$10)),0)+IFERROR(SUMPRODUCT(('白止-S级品'!$A$2:$A$26=$B21)*('白止-S级品'!$D$1:$AV$1=AQ$1)*('白止-S级品'!$D$2:$AV$26)),0)+IFERROR(SUMPRODUCT(('乐容-S级品'!$A$4:$A$32=$B21)*('乐容-S级品'!$L$3:$CA$3=AQ$1)*('乐容-S级品'!$L$4:$CA$32)),0)</f>
      </c>
      <c r="AR21" s="280">
        <f>IFERROR(SUMPRODUCT(('控温被PRO-S级品'!$B$2:$B$10=$B21)*('控温被PRO-S级品'!$E$1:$BE$1=AR$1)*('控温被PRO-S级品'!$E$2:$BE$10)),0)+IFERROR(SUMPRODUCT(('冬被-S级品'!$B$2:$B$10=$B21)*('冬被-S级品'!$E$1:$AW$1=AR$1)*('冬被-S级品'!$E$2:$AW$10)),0)+IFERROR(SUMPRODUCT(('白止-S级品'!$A$2:$A$26=$B21)*('白止-S级品'!$D$1:$AV$1=AR$1)*('白止-S级品'!$D$2:$AV$26)),0)+IFERROR(SUMPRODUCT(('乐容-S级品'!$A$4:$A$32=$B21)*('乐容-S级品'!$L$3:$CA$3=AR$1)*('乐容-S级品'!$L$4:$CA$32)),0)</f>
      </c>
      <c r="AS21" s="280">
        <f>IFERROR(SUMPRODUCT(('控温被PRO-S级品'!$B$2:$B$10=$B21)*('控温被PRO-S级品'!$E$1:$BE$1=AS$1)*('控温被PRO-S级品'!$E$2:$BE$10)),0)+IFERROR(SUMPRODUCT(('冬被-S级品'!$B$2:$B$10=$B21)*('冬被-S级品'!$E$1:$AW$1=AS$1)*('冬被-S级品'!$E$2:$AW$10)),0)+IFERROR(SUMPRODUCT(('白止-S级品'!$A$2:$A$26=$B21)*('白止-S级品'!$D$1:$AV$1=AS$1)*('白止-S级品'!$D$2:$AV$26)),0)+IFERROR(SUMPRODUCT(('乐容-S级品'!$A$4:$A$32=$B21)*('乐容-S级品'!$L$3:$CA$3=AS$1)*('乐容-S级品'!$L$4:$CA$32)),0)</f>
      </c>
      <c r="AT21" s="280">
        <f>IFERROR(SUMPRODUCT(('控温被PRO-S级品'!$B$2:$B$10=$B21)*('控温被PRO-S级品'!$E$1:$BE$1=AT$1)*('控温被PRO-S级品'!$E$2:$BE$10)),0)+IFERROR(SUMPRODUCT(('冬被-S级品'!$B$2:$B$10=$B21)*('冬被-S级品'!$E$1:$AW$1=AT$1)*('冬被-S级品'!$E$2:$AW$10)),0)+IFERROR(SUMPRODUCT(('白止-S级品'!$A$2:$A$26=$B21)*('白止-S级品'!$D$1:$AV$1=AT$1)*('白止-S级品'!$D$2:$AV$26)),0)+IFERROR(SUMPRODUCT(('乐容-S级品'!$A$4:$A$32=$B21)*('乐容-S级品'!$L$3:$CA$3=AT$1)*('乐容-S级品'!$L$4:$CA$32)),0)</f>
      </c>
      <c r="AU21" s="280">
        <f>IFERROR(SUMPRODUCT(('控温被PRO-S级品'!$B$2:$B$10=$B21)*('控温被PRO-S级品'!$E$1:$BE$1=AU$1)*('控温被PRO-S级品'!$E$2:$BE$10)),0)+IFERROR(SUMPRODUCT(('冬被-S级品'!$B$2:$B$10=$B21)*('冬被-S级品'!$E$1:$AW$1=AU$1)*('冬被-S级品'!$E$2:$AW$10)),0)+IFERROR(SUMPRODUCT(('白止-S级品'!$A$2:$A$26=$B21)*('白止-S级品'!$D$1:$AV$1=AU$1)*('白止-S级品'!$D$2:$AV$26)),0)+IFERROR(SUMPRODUCT(('乐容-S级品'!$A$4:$A$32=$B21)*('乐容-S级品'!$L$3:$CA$3=AU$1)*('乐容-S级品'!$L$4:$CA$32)),0)</f>
      </c>
      <c r="AV21" s="280">
        <f>IFERROR(SUMPRODUCT(('控温被PRO-S级品'!$B$2:$B$10=$B21)*('控温被PRO-S级品'!$E$1:$BE$1=AV$1)*('控温被PRO-S级品'!$E$2:$BE$10)),0)+IFERROR(SUMPRODUCT(('冬被-S级品'!$B$2:$B$10=$B21)*('冬被-S级品'!$E$1:$AW$1=AV$1)*('冬被-S级品'!$E$2:$AW$10)),0)+IFERROR(SUMPRODUCT(('白止-S级品'!$A$2:$A$26=$B21)*('白止-S级品'!$D$1:$AV$1=AV$1)*('白止-S级品'!$D$2:$AV$26)),0)+IFERROR(SUMPRODUCT(('乐容-S级品'!$A$4:$A$32=$B21)*('乐容-S级品'!$L$3:$CA$3=AV$1)*('乐容-S级品'!$L$4:$CA$32)),0)</f>
      </c>
      <c r="AW21" s="280">
        <f>IFERROR(SUMPRODUCT(('控温被PRO-S级品'!$B$2:$B$10=$B21)*('控温被PRO-S级品'!$E$1:$BE$1=AW$1)*('控温被PRO-S级品'!$E$2:$BE$10)),0)+IFERROR(SUMPRODUCT(('冬被-S级品'!$B$2:$B$10=$B21)*('冬被-S级品'!$E$1:$AW$1=AW$1)*('冬被-S级品'!$E$2:$AW$10)),0)+IFERROR(SUMPRODUCT(('白止-S级品'!$A$2:$A$26=$B21)*('白止-S级品'!$D$1:$AV$1=AW$1)*('白止-S级品'!$D$2:$AV$26)),0)+IFERROR(SUMPRODUCT(('乐容-S级品'!$A$4:$A$32=$B21)*('乐容-S级品'!$L$3:$CA$3=AW$1)*('乐容-S级品'!$L$4:$CA$32)),0)</f>
      </c>
      <c r="AX21" s="280">
        <f>IFERROR(SUMPRODUCT(('控温被PRO-S级品'!$B$2:$B$10=$B21)*('控温被PRO-S级品'!$E$1:$BE$1=AX$1)*('控温被PRO-S级品'!$E$2:$BE$10)),0)+IFERROR(SUMPRODUCT(('冬被-S级品'!$B$2:$B$10=$B21)*('冬被-S级品'!$E$1:$AW$1=AX$1)*('冬被-S级品'!$E$2:$AW$10)),0)+IFERROR(SUMPRODUCT(('白止-S级品'!$A$2:$A$26=$B21)*('白止-S级品'!$D$1:$AV$1=AX$1)*('白止-S级品'!$D$2:$AV$26)),0)+IFERROR(SUMPRODUCT(('乐容-S级品'!$A$4:$A$32=$B21)*('乐容-S级品'!$L$3:$CA$3=AX$1)*('乐容-S级品'!$L$4:$CA$32)),0)</f>
      </c>
      <c r="AY21" s="280">
        <f>IFERROR(SUMPRODUCT(('控温被PRO-S级品'!$B$2:$B$10=$B21)*('控温被PRO-S级品'!$E$1:$BE$1=AY$1)*('控温被PRO-S级品'!$E$2:$BE$10)),0)+IFERROR(SUMPRODUCT(('冬被-S级品'!$B$2:$B$10=$B21)*('冬被-S级品'!$E$1:$AW$1=AY$1)*('冬被-S级品'!$E$2:$AW$10)),0)+IFERROR(SUMPRODUCT(('白止-S级品'!$A$2:$A$26=$B21)*('白止-S级品'!$D$1:$AV$1=AY$1)*('白止-S级品'!$D$2:$AV$26)),0)+IFERROR(SUMPRODUCT(('乐容-S级品'!$A$4:$A$32=$B21)*('乐容-S级品'!$L$3:$CA$3=AY$1)*('乐容-S级品'!$L$4:$CA$32)),0)</f>
      </c>
      <c r="AZ21" s="280">
        <f>IFERROR(SUMPRODUCT(('控温被PRO-S级品'!$B$2:$B$10=$B21)*('控温被PRO-S级品'!$E$1:$BE$1=AZ$1)*('控温被PRO-S级品'!$E$2:$BE$10)),0)+IFERROR(SUMPRODUCT(('冬被-S级品'!$B$2:$B$10=$B21)*('冬被-S级品'!$E$1:$AW$1=AZ$1)*('冬被-S级品'!$E$2:$AW$10)),0)+IFERROR(SUMPRODUCT(('白止-S级品'!$A$2:$A$26=$B21)*('白止-S级品'!$D$1:$AV$1=AZ$1)*('白止-S级品'!$D$2:$AV$26)),0)+IFERROR(SUMPRODUCT(('乐容-S级品'!$A$4:$A$32=$B21)*('乐容-S级品'!$L$3:$CA$3=AZ$1)*('乐容-S级品'!$L$4:$CA$32)),0)</f>
      </c>
      <c r="BA21" s="280">
        <f>IFERROR(SUMPRODUCT(('控温被PRO-S级品'!$B$2:$B$10=$B21)*('控温被PRO-S级品'!$E$1:$BE$1=BA$1)*('控温被PRO-S级品'!$E$2:$BE$10)),0)+IFERROR(SUMPRODUCT(('冬被-S级品'!$B$2:$B$10=$B21)*('冬被-S级品'!$E$1:$AW$1=BA$1)*('冬被-S级品'!$E$2:$AW$10)),0)+IFERROR(SUMPRODUCT(('白止-S级品'!$A$2:$A$26=$B21)*('白止-S级品'!$D$1:$AV$1=BA$1)*('白止-S级品'!$D$2:$AV$26)),0)+IFERROR(SUMPRODUCT(('乐容-S级品'!$A$4:$A$32=$B21)*('乐容-S级品'!$L$3:$CA$3=BA$1)*('乐容-S级品'!$L$4:$CA$32)),0)</f>
      </c>
      <c r="BB21" s="280">
        <f>IFERROR(SUMPRODUCT(('控温被PRO-S级品'!$B$2:$B$10=$B21)*('控温被PRO-S级品'!$E$1:$BE$1=BB$1)*('控温被PRO-S级品'!$E$2:$BE$10)),0)+IFERROR(SUMPRODUCT(('冬被-S级品'!$B$2:$B$10=$B21)*('冬被-S级品'!$E$1:$AW$1=BB$1)*('冬被-S级品'!$E$2:$AW$10)),0)+IFERROR(SUMPRODUCT(('白止-S级品'!$A$2:$A$26=$B21)*('白止-S级品'!$D$1:$AV$1=BB$1)*('白止-S级品'!$D$2:$AV$26)),0)+IFERROR(SUMPRODUCT(('乐容-S级品'!$A$4:$A$32=$B21)*('乐容-S级品'!$L$3:$CA$3=BB$1)*('乐容-S级品'!$L$4:$CA$32)),0)</f>
      </c>
      <c r="BC21" s="280">
        <f>IFERROR(SUMPRODUCT(('控温被PRO-S级品'!$B$2:$B$10=$B21)*('控温被PRO-S级品'!$E$1:$BE$1=BC$1)*('控温被PRO-S级品'!$E$2:$BE$10)),0)+IFERROR(SUMPRODUCT(('冬被-S级品'!$B$2:$B$10=$B21)*('冬被-S级品'!$E$1:$AW$1=BC$1)*('冬被-S级品'!$E$2:$AW$10)),0)+IFERROR(SUMPRODUCT(('白止-S级品'!$A$2:$A$26=$B21)*('白止-S级品'!$D$1:$AV$1=BC$1)*('白止-S级品'!$D$2:$AV$26)),0)+IFERROR(SUMPRODUCT(('乐容-S级品'!$A$4:$A$32=$B21)*('乐容-S级品'!$L$3:$CA$3=BC$1)*('乐容-S级品'!$L$4:$CA$32)),0)</f>
      </c>
      <c r="BD21" s="280">
        <f>IFERROR(SUMPRODUCT(('控温被PRO-S级品'!$B$2:$B$10=$B21)*('控温被PRO-S级品'!$E$1:$BE$1=BD$1)*('控温被PRO-S级品'!$E$2:$BE$10)),0)+IFERROR(SUMPRODUCT(('冬被-S级品'!$B$2:$B$10=$B21)*('冬被-S级品'!$E$1:$AW$1=BD$1)*('冬被-S级品'!$E$2:$AW$10)),0)+IFERROR(SUMPRODUCT(('白止-S级品'!$A$2:$A$26=$B21)*('白止-S级品'!$D$1:$AV$1=BD$1)*('白止-S级品'!$D$2:$AV$26)),0)+IFERROR(SUMPRODUCT(('乐容-S级品'!$A$4:$A$32=$B21)*('乐容-S级品'!$L$3:$CA$3=BD$1)*('乐容-S级品'!$L$4:$CA$32)),0)</f>
      </c>
      <c r="BE21" s="280">
        <f>IFERROR(SUMPRODUCT(('控温被PRO-S级品'!$B$2:$B$10=$B21)*('控温被PRO-S级品'!$E$1:$BE$1=BE$1)*('控温被PRO-S级品'!$E$2:$BE$10)),0)+IFERROR(SUMPRODUCT(('冬被-S级品'!$B$2:$B$10=$B21)*('冬被-S级品'!$E$1:$AW$1=BE$1)*('冬被-S级品'!$E$2:$AW$10)),0)+IFERROR(SUMPRODUCT(('白止-S级品'!$A$2:$A$26=$B21)*('白止-S级品'!$D$1:$AV$1=BE$1)*('白止-S级品'!$D$2:$AV$26)),0)+IFERROR(SUMPRODUCT(('乐容-S级品'!$A$4:$A$32=$B21)*('乐容-S级品'!$L$3:$CA$3=BE$1)*('乐容-S级品'!$L$4:$CA$32)),0)</f>
      </c>
      <c r="BF21" s="280">
        <f>IFERROR(SUMPRODUCT(('控温被PRO-S级品'!$B$2:$B$10=$B21)*('控温被PRO-S级品'!$E$1:$BE$1=BF$1)*('控温被PRO-S级品'!$E$2:$BE$10)),0)+IFERROR(SUMPRODUCT(('冬被-S级品'!$B$2:$B$10=$B21)*('冬被-S级品'!$E$1:$AW$1=BF$1)*('冬被-S级品'!$E$2:$AW$10)),0)+IFERROR(SUMPRODUCT(('白止-S级品'!$A$2:$A$26=$B21)*('白止-S级品'!$D$1:$AV$1=BF$1)*('白止-S级品'!$D$2:$AV$26)),0)+IFERROR(SUMPRODUCT(('乐容-S级品'!$A$4:$A$32=$B21)*('乐容-S级品'!$L$3:$CA$3=BF$1)*('乐容-S级品'!$L$4:$CA$32)),0)</f>
      </c>
      <c r="BG21" s="280">
        <f>IFERROR(SUMPRODUCT(('控温被PRO-S级品'!$B$2:$B$10=$B21)*('控温被PRO-S级品'!$E$1:$BE$1=BG$1)*('控温被PRO-S级品'!$E$2:$BE$10)),0)+IFERROR(SUMPRODUCT(('冬被-S级品'!$B$2:$B$10=$B21)*('冬被-S级品'!$E$1:$AW$1=BG$1)*('冬被-S级品'!$E$2:$AW$10)),0)+IFERROR(SUMPRODUCT(('白止-S级品'!$A$2:$A$26=$B21)*('白止-S级品'!$D$1:$AV$1=BG$1)*('白止-S级品'!$D$2:$AV$26)),0)+IFERROR(SUMPRODUCT(('乐容-S级品'!$A$4:$A$32=$B21)*('乐容-S级品'!$L$3:$CA$3=BG$1)*('乐容-S级品'!$L$4:$CA$32)),0)</f>
      </c>
      <c r="BH21" s="280">
        <f>IFERROR(SUMPRODUCT(('控温被PRO-S级品'!$B$2:$B$10=$B21)*('控温被PRO-S级品'!$E$1:$BE$1=BH$1)*('控温被PRO-S级品'!$E$2:$BE$10)),0)+IFERROR(SUMPRODUCT(('冬被-S级品'!$B$2:$B$10=$B21)*('冬被-S级品'!$E$1:$AW$1=BH$1)*('冬被-S级品'!$E$2:$AW$10)),0)+IFERROR(SUMPRODUCT(('白止-S级品'!$A$2:$A$26=$B21)*('白止-S级品'!$D$1:$AV$1=BH$1)*('白止-S级品'!$D$2:$AV$26)),0)+IFERROR(SUMPRODUCT(('乐容-S级品'!$A$4:$A$32=$B21)*('乐容-S级品'!$L$3:$CA$3=BH$1)*('乐容-S级品'!$L$4:$CA$32)),0)</f>
      </c>
      <c r="BI21" s="280">
        <f>IFERROR(SUMPRODUCT(('控温被PRO-S级品'!$B$2:$B$10=$B21)*('控温被PRO-S级品'!$E$1:$BE$1=BI$1)*('控温被PRO-S级品'!$E$2:$BE$10)),0)+IFERROR(SUMPRODUCT(('冬被-S级品'!$B$2:$B$10=$B21)*('冬被-S级品'!$E$1:$AW$1=BI$1)*('冬被-S级品'!$E$2:$AW$10)),0)+IFERROR(SUMPRODUCT(('白止-S级品'!$A$2:$A$26=$B21)*('白止-S级品'!$D$1:$AV$1=BI$1)*('白止-S级品'!$D$2:$AV$26)),0)+IFERROR(SUMPRODUCT(('乐容-S级品'!$A$4:$A$32=$B21)*('乐容-S级品'!$L$3:$CA$3=BI$1)*('乐容-S级品'!$L$4:$CA$32)),0)</f>
      </c>
      <c r="BJ21" s="280">
        <f>IFERROR(SUMPRODUCT(('控温被PRO-S级品'!$B$2:$B$10=$B21)*('控温被PRO-S级品'!$E$1:$BE$1=BJ$1)*('控温被PRO-S级品'!$E$2:$BE$10)),0)+IFERROR(SUMPRODUCT(('冬被-S级品'!$B$2:$B$10=$B21)*('冬被-S级品'!$E$1:$AW$1=BJ$1)*('冬被-S级品'!$E$2:$AW$10)),0)+IFERROR(SUMPRODUCT(('白止-S级品'!$A$2:$A$26=$B21)*('白止-S级品'!$D$1:$AV$1=BJ$1)*('白止-S级品'!$D$2:$AV$26)),0)+IFERROR(SUMPRODUCT(('乐容-S级品'!$A$4:$A$32=$B21)*('乐容-S级品'!$L$3:$CA$3=BJ$1)*('乐容-S级品'!$L$4:$CA$32)),0)</f>
      </c>
      <c r="BK21" s="280">
        <f>IFERROR(SUMPRODUCT(('控温被PRO-S级品'!$B$2:$B$10=$B21)*('控温被PRO-S级品'!$E$1:$BE$1=BK$1)*('控温被PRO-S级品'!$E$2:$BE$10)),0)+IFERROR(SUMPRODUCT(('冬被-S级品'!$B$2:$B$10=$B21)*('冬被-S级品'!$E$1:$AW$1=BK$1)*('冬被-S级品'!$E$2:$AW$10)),0)+IFERROR(SUMPRODUCT(('白止-S级品'!$A$2:$A$26=$B21)*('白止-S级品'!$D$1:$AV$1=BK$1)*('白止-S级品'!$D$2:$AV$26)),0)+IFERROR(SUMPRODUCT(('乐容-S级品'!$A$4:$A$32=$B21)*('乐容-S级品'!$L$3:$CA$3=BK$1)*('乐容-S级品'!$L$4:$CA$32)),0)</f>
      </c>
      <c r="BL21" s="280">
        <f>IFERROR(SUMPRODUCT(('控温被PRO-S级品'!$B$2:$B$10=$B21)*('控温被PRO-S级品'!$E$1:$BE$1=BL$1)*('控温被PRO-S级品'!$E$2:$BE$10)),0)+IFERROR(SUMPRODUCT(('冬被-S级品'!$B$2:$B$10=$B21)*('冬被-S级品'!$E$1:$AW$1=BL$1)*('冬被-S级品'!$E$2:$AW$10)),0)+IFERROR(SUMPRODUCT(('白止-S级品'!$A$2:$A$26=$B21)*('白止-S级品'!$D$1:$AV$1=BL$1)*('白止-S级品'!$D$2:$AV$26)),0)+IFERROR(SUMPRODUCT(('乐容-S级品'!$A$4:$A$32=$B21)*('乐容-S级品'!$L$3:$CA$3=BL$1)*('乐容-S级品'!$L$4:$CA$32)),0)</f>
      </c>
      <c r="BM21" s="280">
        <f>IFERROR(SUMPRODUCT(('控温被PRO-S级品'!$B$2:$B$10=$B21)*('控温被PRO-S级品'!$E$1:$BE$1=BM$1)*('控温被PRO-S级品'!$E$2:$BE$10)),0)+IFERROR(SUMPRODUCT(('冬被-S级品'!$B$2:$B$10=$B21)*('冬被-S级品'!$E$1:$AW$1=BM$1)*('冬被-S级品'!$E$2:$AW$10)),0)+IFERROR(SUMPRODUCT(('白止-S级品'!$A$2:$A$26=$B21)*('白止-S级品'!$D$1:$AV$1=BM$1)*('白止-S级品'!$D$2:$AV$26)),0)+IFERROR(SUMPRODUCT(('乐容-S级品'!$A$4:$A$32=$B21)*('乐容-S级品'!$L$3:$CA$3=BM$1)*('乐容-S级品'!$L$4:$CA$32)),0)</f>
      </c>
      <c r="BN21" s="280">
        <f>IFERROR(SUMPRODUCT(('控温被PRO-S级品'!$B$2:$B$10=$B21)*('控温被PRO-S级品'!$E$1:$BE$1=BN$1)*('控温被PRO-S级品'!$E$2:$BE$10)),0)+IFERROR(SUMPRODUCT(('冬被-S级品'!$B$2:$B$10=$B21)*('冬被-S级品'!$E$1:$AW$1=BN$1)*('冬被-S级品'!$E$2:$AW$10)),0)+IFERROR(SUMPRODUCT(('白止-S级品'!$A$2:$A$26=$B21)*('白止-S级品'!$D$1:$AV$1=BN$1)*('白止-S级品'!$D$2:$AV$26)),0)+IFERROR(SUMPRODUCT(('乐容-S级品'!$A$4:$A$32=$B21)*('乐容-S级品'!$L$3:$CA$3=BN$1)*('乐容-S级品'!$L$4:$CA$32)),0)</f>
      </c>
      <c r="BO21" s="280">
        <f>IFERROR(SUMPRODUCT(('控温被PRO-S级品'!$B$2:$B$10=$B21)*('控温被PRO-S级品'!$E$1:$BE$1=BO$1)*('控温被PRO-S级品'!$E$2:$BE$10)),0)+IFERROR(SUMPRODUCT(('冬被-S级品'!$B$2:$B$10=$B21)*('冬被-S级品'!$E$1:$AW$1=BO$1)*('冬被-S级品'!$E$2:$AW$10)),0)+IFERROR(SUMPRODUCT(('白止-S级品'!$A$2:$A$26=$B21)*('白止-S级品'!$D$1:$AV$1=BO$1)*('白止-S级品'!$D$2:$AV$26)),0)+IFERROR(SUMPRODUCT(('乐容-S级品'!$A$4:$A$32=$B21)*('乐容-S级品'!$L$3:$CA$3=BO$1)*('乐容-S级品'!$L$4:$CA$32)),0)</f>
      </c>
      <c r="BP21" s="280">
        <f>IFERROR(SUMPRODUCT(('控温被PRO-S级品'!$B$2:$B$10=$B21)*('控温被PRO-S级品'!$E$1:$BE$1=BP$1)*('控温被PRO-S级品'!$E$2:$BE$10)),0)+IFERROR(SUMPRODUCT(('冬被-S级品'!$B$2:$B$10=$B21)*('冬被-S级品'!$E$1:$AW$1=BP$1)*('冬被-S级品'!$E$2:$AW$10)),0)+IFERROR(SUMPRODUCT(('白止-S级品'!$A$2:$A$26=$B21)*('白止-S级品'!$D$1:$AV$1=BP$1)*('白止-S级品'!$D$2:$AV$26)),0)+IFERROR(SUMPRODUCT(('乐容-S级品'!$A$4:$A$32=$B21)*('乐容-S级品'!$L$3:$CA$3=BP$1)*('乐容-S级品'!$L$4:$CA$32)),0)</f>
      </c>
      <c r="BQ21" s="280">
        <f>IFERROR(SUMPRODUCT(('控温被PRO-S级品'!$B$2:$B$10=$B21)*('控温被PRO-S级品'!$E$1:$BE$1=BQ$1)*('控温被PRO-S级品'!$E$2:$BE$10)),0)+IFERROR(SUMPRODUCT(('冬被-S级品'!$B$2:$B$10=$B21)*('冬被-S级品'!$E$1:$AW$1=BQ$1)*('冬被-S级品'!$E$2:$AW$10)),0)+IFERROR(SUMPRODUCT(('白止-S级品'!$A$2:$A$26=$B21)*('白止-S级品'!$D$1:$AV$1=BQ$1)*('白止-S级品'!$D$2:$AV$26)),0)+IFERROR(SUMPRODUCT(('乐容-S级品'!$A$4:$A$32=$B21)*('乐容-S级品'!$L$3:$CA$3=BQ$1)*('乐容-S级品'!$L$4:$CA$32)),0)</f>
      </c>
      <c r="BR21" s="280">
        <f>IFERROR(SUMPRODUCT(('控温被PRO-S级品'!$B$2:$B$10=$B21)*('控温被PRO-S级品'!$E$1:$BE$1=BR$1)*('控温被PRO-S级品'!$E$2:$BE$10)),0)+IFERROR(SUMPRODUCT(('冬被-S级品'!$B$2:$B$10=$B21)*('冬被-S级品'!$E$1:$AW$1=BR$1)*('冬被-S级品'!$E$2:$AW$10)),0)+IFERROR(SUMPRODUCT(('白止-S级品'!$A$2:$A$26=$B21)*('白止-S级品'!$D$1:$AV$1=BR$1)*('白止-S级品'!$D$2:$AV$26)),0)+IFERROR(SUMPRODUCT(('乐容-S级品'!$A$4:$A$32=$B21)*('乐容-S级品'!$L$3:$CA$3=BR$1)*('乐容-S级品'!$L$4:$CA$32)),0)</f>
      </c>
      <c r="BS21" s="280">
        <f>IFERROR(SUMPRODUCT(('控温被PRO-S级品'!$B$2:$B$10=$B21)*('控温被PRO-S级品'!$E$1:$BE$1=BS$1)*('控温被PRO-S级品'!$E$2:$BE$10)),0)+IFERROR(SUMPRODUCT(('冬被-S级品'!$B$2:$B$10=$B21)*('冬被-S级品'!$E$1:$AW$1=BS$1)*('冬被-S级品'!$E$2:$AW$10)),0)+IFERROR(SUMPRODUCT(('白止-S级品'!$A$2:$A$26=$B21)*('白止-S级品'!$D$1:$AV$1=BS$1)*('白止-S级品'!$D$2:$AV$26)),0)+IFERROR(SUMPRODUCT(('乐容-S级品'!$A$4:$A$32=$B21)*('乐容-S级品'!$L$3:$CA$3=BS$1)*('乐容-S级品'!$L$4:$CA$32)),0)</f>
      </c>
      <c r="BT21" s="280">
        <f>IFERROR(SUMPRODUCT(('控温被PRO-S级品'!$B$2:$B$10=$B21)*('控温被PRO-S级品'!$E$1:$BE$1=BT$1)*('控温被PRO-S级品'!$E$2:$BE$10)),0)+IFERROR(SUMPRODUCT(('冬被-S级品'!$B$2:$B$10=$B21)*('冬被-S级品'!$E$1:$AW$1=BT$1)*('冬被-S级品'!$E$2:$AW$10)),0)+IFERROR(SUMPRODUCT(('白止-S级品'!$A$2:$A$26=$B21)*('白止-S级品'!$D$1:$AV$1=BT$1)*('白止-S级品'!$D$2:$AV$26)),0)+IFERROR(SUMPRODUCT(('乐容-S级品'!$A$4:$A$32=$B21)*('乐容-S级品'!$L$3:$CA$3=BT$1)*('乐容-S级品'!$L$4:$CA$32)),0)</f>
      </c>
      <c r="BU21" s="280">
        <f>IFERROR(SUMPRODUCT(('控温被PRO-S级品'!$B$2:$B$10=$B21)*('控温被PRO-S级品'!$E$1:$BE$1=BU$1)*('控温被PRO-S级品'!$E$2:$BE$10)),0)+IFERROR(SUMPRODUCT(('冬被-S级品'!$B$2:$B$10=$B21)*('冬被-S级品'!$E$1:$AW$1=BU$1)*('冬被-S级品'!$E$2:$AW$10)),0)+IFERROR(SUMPRODUCT(('白止-S级品'!$A$2:$A$26=$B21)*('白止-S级品'!$D$1:$AV$1=BU$1)*('白止-S级品'!$D$2:$AV$26)),0)+IFERROR(SUMPRODUCT(('乐容-S级品'!$A$4:$A$32=$B21)*('乐容-S级品'!$L$3:$CA$3=BU$1)*('乐容-S级品'!$L$4:$CA$32)),0)</f>
      </c>
      <c r="BV21" s="280">
        <f>IFERROR(SUMPRODUCT(('控温被PRO-S级品'!$B$2:$B$10=$B21)*('控温被PRO-S级品'!$E$1:$BE$1=BV$1)*('控温被PRO-S级品'!$E$2:$BE$10)),0)+IFERROR(SUMPRODUCT(('冬被-S级品'!$B$2:$B$10=$B21)*('冬被-S级品'!$E$1:$AW$1=BV$1)*('冬被-S级品'!$E$2:$AW$10)),0)+IFERROR(SUMPRODUCT(('白止-S级品'!$A$2:$A$26=$B21)*('白止-S级品'!$D$1:$AV$1=BV$1)*('白止-S级品'!$D$2:$AV$26)),0)+IFERROR(SUMPRODUCT(('乐容-S级品'!$A$4:$A$32=$B21)*('乐容-S级品'!$L$3:$CA$3=BV$1)*('乐容-S级品'!$L$4:$CA$32)),0)</f>
      </c>
      <c r="BW21" s="280">
        <f>IFERROR(SUMPRODUCT(('控温被PRO-S级品'!$B$2:$B$10=$B21)*('控温被PRO-S级品'!$E$1:$BE$1=BW$1)*('控温被PRO-S级品'!$E$2:$BE$10)),0)+IFERROR(SUMPRODUCT(('冬被-S级品'!$B$2:$B$10=$B21)*('冬被-S级品'!$E$1:$AW$1=BW$1)*('冬被-S级品'!$E$2:$AW$10)),0)+IFERROR(SUMPRODUCT(('白止-S级品'!$A$2:$A$26=$B21)*('白止-S级品'!$D$1:$AV$1=BW$1)*('白止-S级品'!$D$2:$AV$26)),0)+IFERROR(SUMPRODUCT(('乐容-S级品'!$A$4:$A$32=$B21)*('乐容-S级品'!$L$3:$CA$3=BW$1)*('乐容-S级品'!$L$4:$CA$32)),0)</f>
      </c>
      <c r="BX21" s="280">
        <f>IFERROR(SUMPRODUCT(('控温被PRO-S级品'!$B$2:$B$10=$B21)*('控温被PRO-S级品'!$E$1:$BE$1=BX$1)*('控温被PRO-S级品'!$E$2:$BE$10)),0)+IFERROR(SUMPRODUCT(('冬被-S级品'!$B$2:$B$10=$B21)*('冬被-S级品'!$E$1:$AW$1=BX$1)*('冬被-S级品'!$E$2:$AW$10)),0)+IFERROR(SUMPRODUCT(('白止-S级品'!$A$2:$A$26=$B21)*('白止-S级品'!$D$1:$AV$1=BX$1)*('白止-S级品'!$D$2:$AV$26)),0)+IFERROR(SUMPRODUCT(('乐容-S级品'!$A$4:$A$32=$B21)*('乐容-S级品'!$L$3:$CA$3=BX$1)*('乐容-S级品'!$L$4:$CA$32)),0)</f>
      </c>
      <c r="BY21" s="280">
        <f>IFERROR(SUMPRODUCT(('控温被PRO-S级品'!$B$2:$B$10=$B21)*('控温被PRO-S级品'!$E$1:$BE$1=BY$1)*('控温被PRO-S级品'!$E$2:$BE$10)),0)+IFERROR(SUMPRODUCT(('冬被-S级品'!$B$2:$B$10=$B21)*('冬被-S级品'!$E$1:$AW$1=BY$1)*('冬被-S级品'!$E$2:$AW$10)),0)+IFERROR(SUMPRODUCT(('白止-S级品'!$A$2:$A$26=$B21)*('白止-S级品'!$D$1:$AV$1=BY$1)*('白止-S级品'!$D$2:$AV$26)),0)+IFERROR(SUMPRODUCT(('乐容-S级品'!$A$4:$A$32=$B21)*('乐容-S级品'!$L$3:$CA$3=BY$1)*('乐容-S级品'!$L$4:$CA$32)),0)</f>
      </c>
      <c r="BZ21" s="280">
        <f>IFERROR(SUMPRODUCT(('控温被PRO-S级品'!$B$2:$B$10=$B21)*('控温被PRO-S级品'!$E$1:$BE$1=BZ$1)*('控温被PRO-S级品'!$E$2:$BE$10)),0)+IFERROR(SUMPRODUCT(('冬被-S级品'!$B$2:$B$10=$B21)*('冬被-S级品'!$E$1:$AW$1=BZ$1)*('冬被-S级品'!$E$2:$AW$10)),0)+IFERROR(SUMPRODUCT(('白止-S级品'!$A$2:$A$26=$B21)*('白止-S级品'!$D$1:$AV$1=BZ$1)*('白止-S级品'!$D$2:$AV$26)),0)+IFERROR(SUMPRODUCT(('乐容-S级品'!$A$4:$A$32=$B21)*('乐容-S级品'!$L$3:$CA$3=BZ$1)*('乐容-S级品'!$L$4:$CA$32)),0)</f>
      </c>
      <c r="CA21" s="280">
        <f>IFERROR(SUMPRODUCT(('控温被PRO-S级品'!$B$2:$B$10=$B21)*('控温被PRO-S级品'!$E$1:$BE$1=CA$1)*('控温被PRO-S级品'!$E$2:$BE$10)),0)+IFERROR(SUMPRODUCT(('冬被-S级品'!$B$2:$B$10=$B21)*('冬被-S级品'!$E$1:$AW$1=CA$1)*('冬被-S级品'!$E$2:$AW$10)),0)+IFERROR(SUMPRODUCT(('白止-S级品'!$A$2:$A$26=$B21)*('白止-S级品'!$D$1:$AV$1=CA$1)*('白止-S级品'!$D$2:$AV$26)),0)+IFERROR(SUMPRODUCT(('乐容-S级品'!$A$4:$A$32=$B21)*('乐容-S级品'!$L$3:$CA$3=CA$1)*('乐容-S级品'!$L$4:$CA$32)),0)</f>
      </c>
      <c r="CB21" s="280">
        <f>IFERROR(SUMPRODUCT(('控温被PRO-S级品'!$B$2:$B$10=$B21)*('控温被PRO-S级品'!$E$1:$BE$1=CB$1)*('控温被PRO-S级品'!$E$2:$BE$10)),0)+IFERROR(SUMPRODUCT(('冬被-S级品'!$B$2:$B$10=$B21)*('冬被-S级品'!$E$1:$AW$1=CB$1)*('冬被-S级品'!$E$2:$AW$10)),0)+IFERROR(SUMPRODUCT(('白止-S级品'!$A$2:$A$26=$B21)*('白止-S级品'!$D$1:$AV$1=CB$1)*('白止-S级品'!$D$2:$AV$26)),0)+IFERROR(SUMPRODUCT(('乐容-S级品'!$A$4:$A$32=$B21)*('乐容-S级品'!$L$3:$CA$3=CB$1)*('乐容-S级品'!$L$4:$CA$32)),0)</f>
      </c>
      <c r="CC21" s="280">
        <f>IFERROR(SUMPRODUCT(('控温被PRO-S级品'!$B$2:$B$10=$B21)*('控温被PRO-S级品'!$E$1:$BE$1=CC$1)*('控温被PRO-S级品'!$E$2:$BE$10)),0)+IFERROR(SUMPRODUCT(('冬被-S级品'!$B$2:$B$10=$B21)*('冬被-S级品'!$E$1:$AW$1=CC$1)*('冬被-S级品'!$E$2:$AW$10)),0)+IFERROR(SUMPRODUCT(('白止-S级品'!$A$2:$A$26=$B21)*('白止-S级品'!$D$1:$AV$1=CC$1)*('白止-S级品'!$D$2:$AV$26)),0)+IFERROR(SUMPRODUCT(('乐容-S级品'!$A$4:$A$32=$B21)*('乐容-S级品'!$L$3:$CA$3=CC$1)*('乐容-S级品'!$L$4:$CA$32)),0)</f>
      </c>
      <c r="CD21" s="280">
        <f>IFERROR(SUMPRODUCT(('控温被PRO-S级品'!$B$2:$B$10=$B21)*('控温被PRO-S级品'!$E$1:$BE$1=CD$1)*('控温被PRO-S级品'!$E$2:$BE$10)),0)+IFERROR(SUMPRODUCT(('冬被-S级品'!$B$2:$B$10=$B21)*('冬被-S级品'!$E$1:$AW$1=CD$1)*('冬被-S级品'!$E$2:$AW$10)),0)+IFERROR(SUMPRODUCT(('白止-S级品'!$A$2:$A$26=$B21)*('白止-S级品'!$D$1:$AV$1=CD$1)*('白止-S级品'!$D$2:$AV$26)),0)+IFERROR(SUMPRODUCT(('乐容-S级品'!$A$4:$A$32=$B21)*('乐容-S级品'!$L$3:$CA$3=CD$1)*('乐容-S级品'!$L$4:$CA$32)),0)</f>
      </c>
      <c r="CE21" s="280">
        <f>IFERROR(SUMPRODUCT(('控温被PRO-S级品'!$B$2:$B$10=$B21)*('控温被PRO-S级品'!$E$1:$BE$1=CE$1)*('控温被PRO-S级品'!$E$2:$BE$10)),0)+IFERROR(SUMPRODUCT(('冬被-S级品'!$B$2:$B$10=$B21)*('冬被-S级品'!$E$1:$AW$1=CE$1)*('冬被-S级品'!$E$2:$AW$10)),0)+IFERROR(SUMPRODUCT(('白止-S级品'!$A$2:$A$26=$B21)*('白止-S级品'!$D$1:$AV$1=CE$1)*('白止-S级品'!$D$2:$AV$26)),0)+IFERROR(SUMPRODUCT(('乐容-S级品'!$A$4:$A$32=$B21)*('乐容-S级品'!$L$3:$CA$3=CE$1)*('乐容-S级品'!$L$4:$CA$32)),0)</f>
      </c>
      <c r="CF21" s="280">
        <f>IFERROR(SUMPRODUCT(('控温被PRO-S级品'!$B$2:$B$10=$B21)*('控温被PRO-S级品'!$E$1:$BE$1=CF$1)*('控温被PRO-S级品'!$E$2:$BE$10)),0)+IFERROR(SUMPRODUCT(('冬被-S级品'!$B$2:$B$10=$B21)*('冬被-S级品'!$E$1:$AW$1=CF$1)*('冬被-S级品'!$E$2:$AW$10)),0)+IFERROR(SUMPRODUCT(('白止-S级品'!$A$2:$A$26=$B21)*('白止-S级品'!$D$1:$AV$1=CF$1)*('白止-S级品'!$D$2:$AV$26)),0)+IFERROR(SUMPRODUCT(('乐容-S级品'!$A$4:$A$32=$B21)*('乐容-S级品'!$L$3:$CA$3=CF$1)*('乐容-S级品'!$L$4:$CA$32)),0)</f>
      </c>
      <c r="CG21" s="280">
        <f>IFERROR(SUMPRODUCT(('控温被PRO-S级品'!$B$2:$B$10=$B21)*('控温被PRO-S级品'!$E$1:$BE$1=CG$1)*('控温被PRO-S级品'!$E$2:$BE$10)),0)+IFERROR(SUMPRODUCT(('冬被-S级品'!$B$2:$B$10=$B21)*('冬被-S级品'!$E$1:$AW$1=CG$1)*('冬被-S级品'!$E$2:$AW$10)),0)+IFERROR(SUMPRODUCT(('白止-S级品'!$A$2:$A$26=$B21)*('白止-S级品'!$D$1:$AV$1=CG$1)*('白止-S级品'!$D$2:$AV$26)),0)+IFERROR(SUMPRODUCT(('乐容-S级品'!$A$4:$A$32=$B21)*('乐容-S级品'!$L$3:$CA$3=CG$1)*('乐容-S级品'!$L$4:$CA$32)),0)</f>
      </c>
      <c r="CH21" s="280">
        <f>IFERROR(SUMPRODUCT(('控温被PRO-S级品'!$B$2:$B$10=$B21)*('控温被PRO-S级品'!$E$1:$BE$1=CH$1)*('控温被PRO-S级品'!$E$2:$BE$10)),0)+IFERROR(SUMPRODUCT(('冬被-S级品'!$B$2:$B$10=$B21)*('冬被-S级品'!$E$1:$AW$1=CH$1)*('冬被-S级品'!$E$2:$AW$10)),0)+IFERROR(SUMPRODUCT(('白止-S级品'!$A$2:$A$26=$B21)*('白止-S级品'!$D$1:$AV$1=CH$1)*('白止-S级品'!$D$2:$AV$26)),0)+IFERROR(SUMPRODUCT(('乐容-S级品'!$A$4:$A$32=$B21)*('乐容-S级品'!$L$3:$CA$3=CH$1)*('乐容-S级品'!$L$4:$CA$32)),0)</f>
      </c>
      <c r="CI21" s="280">
        <f>IFERROR(SUMPRODUCT(('控温被PRO-S级品'!$B$2:$B$10=$B21)*('控温被PRO-S级品'!$E$1:$BE$1=CI$1)*('控温被PRO-S级品'!$E$2:$BE$10)),0)+IFERROR(SUMPRODUCT(('冬被-S级品'!$B$2:$B$10=$B21)*('冬被-S级品'!$E$1:$AW$1=CI$1)*('冬被-S级品'!$E$2:$AW$10)),0)+IFERROR(SUMPRODUCT(('白止-S级品'!$A$2:$A$26=$B21)*('白止-S级品'!$D$1:$AV$1=CI$1)*('白止-S级品'!$D$2:$AV$26)),0)+IFERROR(SUMPRODUCT(('乐容-S级品'!$A$4:$A$32=$B21)*('乐容-S级品'!$L$3:$CA$3=CI$1)*('乐容-S级品'!$L$4:$CA$32)),0)</f>
      </c>
      <c r="CJ21" s="280">
        <f>IFERROR(SUMPRODUCT(('控温被PRO-S级品'!$B$2:$B$10=$B21)*('控温被PRO-S级品'!$E$1:$BE$1=CJ$1)*('控温被PRO-S级品'!$E$2:$BE$10)),0)+IFERROR(SUMPRODUCT(('冬被-S级品'!$B$2:$B$10=$B21)*('冬被-S级品'!$E$1:$AW$1=CJ$1)*('冬被-S级品'!$E$2:$AW$10)),0)+IFERROR(SUMPRODUCT(('白止-S级品'!$A$2:$A$26=$B21)*('白止-S级品'!$D$1:$AV$1=CJ$1)*('白止-S级品'!$D$2:$AV$26)),0)+IFERROR(SUMPRODUCT(('乐容-S级品'!$A$4:$A$32=$B21)*('乐容-S级品'!$L$3:$CA$3=CJ$1)*('乐容-S级品'!$L$4:$CA$32)),0)</f>
      </c>
      <c r="CK21" s="280">
        <f>IFERROR(SUMPRODUCT(('控温被PRO-S级品'!$B$2:$B$10=$B21)*('控温被PRO-S级品'!$E$1:$BE$1=CK$1)*('控温被PRO-S级品'!$E$2:$BE$10)),0)+IFERROR(SUMPRODUCT(('冬被-S级品'!$B$2:$B$10=$B21)*('冬被-S级品'!$E$1:$AW$1=CK$1)*('冬被-S级品'!$E$2:$AW$10)),0)+IFERROR(SUMPRODUCT(('白止-S级品'!$A$2:$A$26=$B21)*('白止-S级品'!$D$1:$AV$1=CK$1)*('白止-S级品'!$D$2:$AV$26)),0)+IFERROR(SUMPRODUCT(('乐容-S级品'!$A$4:$A$32=$B21)*('乐容-S级品'!$L$3:$CA$3=CK$1)*('乐容-S级品'!$L$4:$CA$32)),0)</f>
      </c>
      <c r="CL21" s="280">
        <f>IFERROR(SUMPRODUCT(('控温被PRO-S级品'!$B$2:$B$10=$B21)*('控温被PRO-S级品'!$E$1:$BE$1=CL$1)*('控温被PRO-S级品'!$E$2:$BE$10)),0)+IFERROR(SUMPRODUCT(('冬被-S级品'!$B$2:$B$10=$B21)*('冬被-S级品'!$E$1:$AW$1=CL$1)*('冬被-S级品'!$E$2:$AW$10)),0)+IFERROR(SUMPRODUCT(('白止-S级品'!$A$2:$A$26=$B21)*('白止-S级品'!$D$1:$AV$1=CL$1)*('白止-S级品'!$D$2:$AV$26)),0)+IFERROR(SUMPRODUCT(('乐容-S级品'!$A$4:$A$32=$B21)*('乐容-S级品'!$L$3:$CA$3=CL$1)*('乐容-S级品'!$L$4:$CA$32)),0)</f>
      </c>
      <c r="CM21" s="280">
        <f>IFERROR(SUMPRODUCT(('控温被PRO-S级品'!$B$2:$B$10=$B21)*('控温被PRO-S级品'!$E$1:$BE$1=CM$1)*('控温被PRO-S级品'!$E$2:$BE$10)),0)+IFERROR(SUMPRODUCT(('冬被-S级品'!$B$2:$B$10=$B21)*('冬被-S级品'!$E$1:$AW$1=CM$1)*('冬被-S级品'!$E$2:$AW$10)),0)+IFERROR(SUMPRODUCT(('白止-S级品'!$A$2:$A$26=$B21)*('白止-S级品'!$D$1:$AV$1=CM$1)*('白止-S级品'!$D$2:$AV$26)),0)+IFERROR(SUMPRODUCT(('乐容-S级品'!$A$4:$A$32=$B21)*('乐容-S级品'!$L$3:$CA$3=CM$1)*('乐容-S级品'!$L$4:$CA$32)),0)</f>
      </c>
      <c r="CN21" s="280">
        <f>IFERROR(SUMPRODUCT(('控温被PRO-S级品'!$B$2:$B$10=$B21)*('控温被PRO-S级品'!$E$1:$BE$1=CN$1)*('控温被PRO-S级品'!$E$2:$BE$10)),0)+IFERROR(SUMPRODUCT(('冬被-S级品'!$B$2:$B$10=$B21)*('冬被-S级品'!$E$1:$AW$1=CN$1)*('冬被-S级品'!$E$2:$AW$10)),0)+IFERROR(SUMPRODUCT(('白止-S级品'!$A$2:$A$26=$B21)*('白止-S级品'!$D$1:$AV$1=CN$1)*('白止-S级品'!$D$2:$AV$26)),0)+IFERROR(SUMPRODUCT(('乐容-S级品'!$A$4:$A$32=$B21)*('乐容-S级品'!$L$3:$CA$3=CN$1)*('乐容-S级品'!$L$4:$CA$32)),0)</f>
      </c>
      <c r="CO21" s="280">
        <f>IFERROR(SUMPRODUCT(('控温被PRO-S级品'!$B$2:$B$10=$B21)*('控温被PRO-S级品'!$E$1:$BE$1=CO$1)*('控温被PRO-S级品'!$E$2:$BE$10)),0)+IFERROR(SUMPRODUCT(('冬被-S级品'!$B$2:$B$10=$B21)*('冬被-S级品'!$E$1:$AW$1=CO$1)*('冬被-S级品'!$E$2:$AW$10)),0)+IFERROR(SUMPRODUCT(('白止-S级品'!$A$2:$A$26=$B21)*('白止-S级品'!$D$1:$AV$1=CO$1)*('白止-S级品'!$D$2:$AV$26)),0)+IFERROR(SUMPRODUCT(('乐容-S级品'!$A$4:$A$32=$B21)*('乐容-S级品'!$L$3:$CA$3=CO$1)*('乐容-S级品'!$L$4:$CA$32)),0)</f>
      </c>
      <c r="CP21" s="280">
        <f>IFERROR(SUMPRODUCT(('控温被PRO-S级品'!$B$2:$B$10=$B21)*('控温被PRO-S级品'!$E$1:$BE$1=CP$1)*('控温被PRO-S级品'!$E$2:$BE$10)),0)+IFERROR(SUMPRODUCT(('冬被-S级品'!$B$2:$B$10=$B21)*('冬被-S级品'!$E$1:$AW$1=CP$1)*('冬被-S级品'!$E$2:$AW$10)),0)+IFERROR(SUMPRODUCT(('白止-S级品'!$A$2:$A$26=$B21)*('白止-S级品'!$D$1:$AV$1=CP$1)*('白止-S级品'!$D$2:$AV$26)),0)+IFERROR(SUMPRODUCT(('乐容-S级品'!$A$4:$A$32=$B21)*('乐容-S级品'!$L$3:$CA$3=CP$1)*('乐容-S级品'!$L$4:$CA$32)),0)</f>
      </c>
      <c r="CQ21" s="280">
        <f>IFERROR(SUMPRODUCT(('控温被PRO-S级品'!$B$2:$B$10=$B21)*('控温被PRO-S级品'!$E$1:$BE$1=CQ$1)*('控温被PRO-S级品'!$E$2:$BE$10)),0)+IFERROR(SUMPRODUCT(('冬被-S级品'!$B$2:$B$10=$B21)*('冬被-S级品'!$E$1:$AW$1=CQ$1)*('冬被-S级品'!$E$2:$AW$10)),0)+IFERROR(SUMPRODUCT(('白止-S级品'!$A$2:$A$26=$B21)*('白止-S级品'!$D$1:$AV$1=CQ$1)*('白止-S级品'!$D$2:$AV$26)),0)+IFERROR(SUMPRODUCT(('乐容-S级品'!$A$4:$A$32=$B21)*('乐容-S级品'!$L$3:$CA$3=CQ$1)*('乐容-S级品'!$L$4:$CA$32)),0)</f>
      </c>
      <c r="CR21" s="280">
        <f>IFERROR(SUMPRODUCT(('控温被PRO-S级品'!$B$2:$B$10=$B21)*('控温被PRO-S级品'!$E$1:$BE$1=CR$1)*('控温被PRO-S级品'!$E$2:$BE$10)),0)+IFERROR(SUMPRODUCT(('冬被-S级品'!$B$2:$B$10=$B21)*('冬被-S级品'!$E$1:$AW$1=CR$1)*('冬被-S级品'!$E$2:$AW$10)),0)+IFERROR(SUMPRODUCT(('白止-S级品'!$A$2:$A$26=$B21)*('白止-S级品'!$D$1:$AV$1=CR$1)*('白止-S级品'!$D$2:$AV$26)),0)+IFERROR(SUMPRODUCT(('乐容-S级品'!$A$4:$A$32=$B21)*('乐容-S级品'!$L$3:$CA$3=CR$1)*('乐容-S级品'!$L$4:$CA$32)),0)</f>
      </c>
      <c r="CS21" s="280">
        <f>IFERROR(SUMPRODUCT(('控温被PRO-S级品'!$B$2:$B$10=$B21)*('控温被PRO-S级品'!$E$1:$BE$1=CS$1)*('控温被PRO-S级品'!$E$2:$BE$10)),0)+IFERROR(SUMPRODUCT(('冬被-S级品'!$B$2:$B$10=$B21)*('冬被-S级品'!$E$1:$AW$1=CS$1)*('冬被-S级品'!$E$2:$AW$10)),0)+IFERROR(SUMPRODUCT(('白止-S级品'!$A$2:$A$26=$B21)*('白止-S级品'!$D$1:$AV$1=CS$1)*('白止-S级品'!$D$2:$AV$26)),0)+IFERROR(SUMPRODUCT(('乐容-S级品'!$A$4:$A$32=$B21)*('乐容-S级品'!$L$3:$CA$3=CS$1)*('乐容-S级品'!$L$4:$CA$32)),0)</f>
      </c>
      <c r="CT21" s="280">
        <f>IFERROR(SUMPRODUCT(('控温被PRO-S级品'!$B$2:$B$10=$B21)*('控温被PRO-S级品'!$E$1:$BE$1=CT$1)*('控温被PRO-S级品'!$E$2:$BE$10)),0)+IFERROR(SUMPRODUCT(('冬被-S级品'!$B$2:$B$10=$B21)*('冬被-S级品'!$E$1:$AW$1=CT$1)*('冬被-S级品'!$E$2:$AW$10)),0)+IFERROR(SUMPRODUCT(('白止-S级品'!$A$2:$A$26=$B21)*('白止-S级品'!$D$1:$AV$1=CT$1)*('白止-S级品'!$D$2:$AV$26)),0)+IFERROR(SUMPRODUCT(('乐容-S级品'!$A$4:$A$32=$B21)*('乐容-S级品'!$L$3:$CA$3=CT$1)*('乐容-S级品'!$L$4:$CA$32)),0)</f>
      </c>
      <c r="CU21" s="280">
        <f>IFERROR(SUMPRODUCT(('控温被PRO-S级品'!$B$2:$B$10=$B21)*('控温被PRO-S级品'!$E$1:$BE$1=CU$1)*('控温被PRO-S级品'!$E$2:$BE$10)),0)+IFERROR(SUMPRODUCT(('冬被-S级品'!$B$2:$B$10=$B21)*('冬被-S级品'!$E$1:$AW$1=CU$1)*('冬被-S级品'!$E$2:$AW$10)),0)+IFERROR(SUMPRODUCT(('白止-S级品'!$A$2:$A$26=$B21)*('白止-S级品'!$D$1:$AV$1=CU$1)*('白止-S级品'!$D$2:$AV$26)),0)+IFERROR(SUMPRODUCT(('乐容-S级品'!$A$4:$A$32=$B21)*('乐容-S级品'!$L$3:$CA$3=CU$1)*('乐容-S级品'!$L$4:$CA$32)),0)</f>
      </c>
      <c r="CV21" s="280">
        <f>IFERROR(SUMPRODUCT(('控温被PRO-S级品'!$B$2:$B$10=$B21)*('控温被PRO-S级品'!$E$1:$BE$1=CV$1)*('控温被PRO-S级品'!$E$2:$BE$10)),0)+IFERROR(SUMPRODUCT(('冬被-S级品'!$B$2:$B$10=$B21)*('冬被-S级品'!$E$1:$AW$1=CV$1)*('冬被-S级品'!$E$2:$AW$10)),0)+IFERROR(SUMPRODUCT(('白止-S级品'!$A$2:$A$26=$B21)*('白止-S级品'!$D$1:$AV$1=CV$1)*('白止-S级品'!$D$2:$AV$26)),0)+IFERROR(SUMPRODUCT(('乐容-S级品'!$A$4:$A$32=$B21)*('乐容-S级品'!$L$3:$CA$3=CV$1)*('乐容-S级品'!$L$4:$CA$32)),0)</f>
      </c>
      <c r="CW21" s="280">
        <f>IFERROR(SUMPRODUCT(('控温被PRO-S级品'!$B$2:$B$10=$B21)*('控温被PRO-S级品'!$E$1:$BE$1=CW$1)*('控温被PRO-S级品'!$E$2:$BE$10)),0)+IFERROR(SUMPRODUCT(('冬被-S级品'!$B$2:$B$10=$B21)*('冬被-S级品'!$E$1:$AW$1=CW$1)*('冬被-S级品'!$E$2:$AW$10)),0)+IFERROR(SUMPRODUCT(('白止-S级品'!$A$2:$A$26=$B21)*('白止-S级品'!$D$1:$AV$1=CW$1)*('白止-S级品'!$D$2:$AV$26)),0)+IFERROR(SUMPRODUCT(('乐容-S级品'!$A$4:$A$32=$B21)*('乐容-S级品'!$L$3:$CA$3=CW$1)*('乐容-S级品'!$L$4:$CA$32)),0)</f>
      </c>
      <c r="CX21" s="280">
        <f>IFERROR(SUMPRODUCT(('控温被PRO-S级品'!$B$2:$B$10=$B21)*('控温被PRO-S级品'!$E$1:$BE$1=CX$1)*('控温被PRO-S级品'!$E$2:$BE$10)),0)+IFERROR(SUMPRODUCT(('冬被-S级品'!$B$2:$B$10=$B21)*('冬被-S级品'!$E$1:$AW$1=CX$1)*('冬被-S级品'!$E$2:$AW$10)),0)+IFERROR(SUMPRODUCT(('白止-S级品'!$A$2:$A$26=$B21)*('白止-S级品'!$D$1:$AV$1=CX$1)*('白止-S级品'!$D$2:$AV$26)),0)+IFERROR(SUMPRODUCT(('乐容-S级品'!$A$4:$A$32=$B21)*('乐容-S级品'!$L$3:$CA$3=CX$1)*('乐容-S级品'!$L$4:$CA$32)),0)</f>
      </c>
      <c r="CY21" s="280">
        <f>IFERROR(SUMPRODUCT(('控温被PRO-S级品'!$B$2:$B$10=$B21)*('控温被PRO-S级品'!$E$1:$BE$1=CY$1)*('控温被PRO-S级品'!$E$2:$BE$10)),0)+IFERROR(SUMPRODUCT(('冬被-S级品'!$B$2:$B$10=$B21)*('冬被-S级品'!$E$1:$AW$1=CY$1)*('冬被-S级品'!$E$2:$AW$10)),0)+IFERROR(SUMPRODUCT(('白止-S级品'!$A$2:$A$26=$B21)*('白止-S级品'!$D$1:$AV$1=CY$1)*('白止-S级品'!$D$2:$AV$26)),0)+IFERROR(SUMPRODUCT(('乐容-S级品'!$A$4:$A$32=$B21)*('乐容-S级品'!$L$3:$CA$3=CY$1)*('乐容-S级品'!$L$4:$CA$32)),0)</f>
      </c>
      <c r="CZ21" s="280">
        <f>IFERROR(SUMPRODUCT(('控温被PRO-S级品'!$B$2:$B$10=$B21)*('控温被PRO-S级品'!$E$1:$BE$1=CZ$1)*('控温被PRO-S级品'!$E$2:$BE$10)),0)+IFERROR(SUMPRODUCT(('冬被-S级品'!$B$2:$B$10=$B21)*('冬被-S级品'!$E$1:$AW$1=CZ$1)*('冬被-S级品'!$E$2:$AW$10)),0)+IFERROR(SUMPRODUCT(('白止-S级品'!$A$2:$A$26=$B21)*('白止-S级品'!$D$1:$AV$1=CZ$1)*('白止-S级品'!$D$2:$AV$26)),0)+IFERROR(SUMPRODUCT(('乐容-S级品'!$A$4:$A$32=$B21)*('乐容-S级品'!$L$3:$CA$3=CZ$1)*('乐容-S级品'!$L$4:$CA$32)),0)</f>
      </c>
      <c r="DA21" s="280">
        <f>IFERROR(SUMPRODUCT(('控温被PRO-S级品'!$B$2:$B$10=$B21)*('控温被PRO-S级品'!$E$1:$BE$1=DA$1)*('控温被PRO-S级品'!$E$2:$BE$10)),0)+IFERROR(SUMPRODUCT(('冬被-S级品'!$B$2:$B$10=$B21)*('冬被-S级品'!$E$1:$AW$1=DA$1)*('冬被-S级品'!$E$2:$AW$10)),0)+IFERROR(SUMPRODUCT(('白止-S级品'!$A$2:$A$26=$B21)*('白止-S级品'!$D$1:$AV$1=DA$1)*('白止-S级品'!$D$2:$AV$26)),0)+IFERROR(SUMPRODUCT(('乐容-S级品'!$A$4:$A$32=$B21)*('乐容-S级品'!$L$3:$CA$3=DA$1)*('乐容-S级品'!$L$4:$CA$32)),0)</f>
      </c>
      <c r="DB21" s="280">
        <f>IFERROR(SUMPRODUCT(('控温被PRO-S级品'!$B$2:$B$10=$B21)*('控温被PRO-S级品'!$E$1:$BE$1=DB$1)*('控温被PRO-S级品'!$E$2:$BE$10)),0)+IFERROR(SUMPRODUCT(('冬被-S级品'!$B$2:$B$10=$B21)*('冬被-S级品'!$E$1:$AW$1=DB$1)*('冬被-S级品'!$E$2:$AW$10)),0)+IFERROR(SUMPRODUCT(('白止-S级品'!$A$2:$A$26=$B21)*('白止-S级品'!$D$1:$AV$1=DB$1)*('白止-S级品'!$D$2:$AV$26)),0)+IFERROR(SUMPRODUCT(('乐容-S级品'!$A$4:$A$32=$B21)*('乐容-S级品'!$L$3:$CA$3=DB$1)*('乐容-S级品'!$L$4:$CA$32)),0)</f>
      </c>
      <c r="DC21" s="280">
        <f>IFERROR(SUMPRODUCT(('控温被PRO-S级品'!$B$2:$B$10=$B21)*('控温被PRO-S级品'!$E$1:$BE$1=DC$1)*('控温被PRO-S级品'!$E$2:$BE$10)),0)+IFERROR(SUMPRODUCT(('冬被-S级品'!$B$2:$B$10=$B21)*('冬被-S级品'!$E$1:$AW$1=DC$1)*('冬被-S级品'!$E$2:$AW$10)),0)+IFERROR(SUMPRODUCT(('白止-S级品'!$A$2:$A$26=$B21)*('白止-S级品'!$D$1:$AV$1=DC$1)*('白止-S级品'!$D$2:$AV$26)),0)+IFERROR(SUMPRODUCT(('乐容-S级品'!$A$4:$A$32=$B21)*('乐容-S级品'!$L$3:$CA$3=DC$1)*('乐容-S级品'!$L$4:$CA$32)),0)</f>
      </c>
      <c r="DD21" s="280">
        <f>IFERROR(SUMPRODUCT(('控温被PRO-S级品'!$B$2:$B$10=$B21)*('控温被PRO-S级品'!$E$1:$BE$1=DD$1)*('控温被PRO-S级品'!$E$2:$BE$10)),0)+IFERROR(SUMPRODUCT(('冬被-S级品'!$B$2:$B$10=$B21)*('冬被-S级品'!$E$1:$AW$1=DD$1)*('冬被-S级品'!$E$2:$AW$10)),0)+IFERROR(SUMPRODUCT(('白止-S级品'!$A$2:$A$26=$B21)*('白止-S级品'!$D$1:$AV$1=DD$1)*('白止-S级品'!$D$2:$AV$26)),0)+IFERROR(SUMPRODUCT(('乐容-S级品'!$A$4:$A$32=$B21)*('乐容-S级品'!$L$3:$CA$3=DD$1)*('乐容-S级品'!$L$4:$CA$32)),0)</f>
      </c>
      <c r="DE21" s="280">
        <f>IFERROR(SUMPRODUCT(('控温被PRO-S级品'!$B$2:$B$10=$B21)*('控温被PRO-S级品'!$E$1:$BE$1=DE$1)*('控温被PRO-S级品'!$E$2:$BE$10)),0)+IFERROR(SUMPRODUCT(('冬被-S级品'!$B$2:$B$10=$B21)*('冬被-S级品'!$E$1:$AW$1=DE$1)*('冬被-S级品'!$E$2:$AW$10)),0)+IFERROR(SUMPRODUCT(('白止-S级品'!$A$2:$A$26=$B21)*('白止-S级品'!$D$1:$AV$1=DE$1)*('白止-S级品'!$D$2:$AV$26)),0)+IFERROR(SUMPRODUCT(('乐容-S级品'!$A$4:$A$32=$B21)*('乐容-S级品'!$L$3:$CA$3=DE$1)*('乐容-S级品'!$L$4:$CA$32)),0)</f>
      </c>
      <c r="DF21" s="280">
        <f>IFERROR(SUMPRODUCT(('控温被PRO-S级品'!$B$2:$B$10=$B21)*('控温被PRO-S级品'!$E$1:$BE$1=DF$1)*('控温被PRO-S级品'!$E$2:$BE$10)),0)+IFERROR(SUMPRODUCT(('冬被-S级品'!$B$2:$B$10=$B21)*('冬被-S级品'!$E$1:$AW$1=DF$1)*('冬被-S级品'!$E$2:$AW$10)),0)+IFERROR(SUMPRODUCT(('白止-S级品'!$A$2:$A$26=$B21)*('白止-S级品'!$D$1:$AV$1=DF$1)*('白止-S级品'!$D$2:$AV$26)),0)+IFERROR(SUMPRODUCT(('乐容-S级品'!$A$4:$A$32=$B21)*('乐容-S级品'!$L$3:$CA$3=DF$1)*('乐容-S级品'!$L$4:$CA$32)),0)</f>
      </c>
      <c r="DG21" s="280">
        <f>IFERROR(SUMPRODUCT(('控温被PRO-S级品'!$B$2:$B$10=$B21)*('控温被PRO-S级品'!$E$1:$BE$1=DG$1)*('控温被PRO-S级品'!$E$2:$BE$10)),0)+IFERROR(SUMPRODUCT(('冬被-S级品'!$B$2:$B$10=$B21)*('冬被-S级品'!$E$1:$AW$1=DG$1)*('冬被-S级品'!$E$2:$AW$10)),0)+IFERROR(SUMPRODUCT(('白止-S级品'!$A$2:$A$26=$B21)*('白止-S级品'!$D$1:$AV$1=DG$1)*('白止-S级品'!$D$2:$AV$26)),0)+IFERROR(SUMPRODUCT(('乐容-S级品'!$A$4:$A$32=$B21)*('乐容-S级品'!$L$3:$CA$3=DG$1)*('乐容-S级品'!$L$4:$CA$32)),0)</f>
      </c>
      <c r="DH21" s="280">
        <f>IFERROR(SUMPRODUCT(('控温被PRO-S级品'!$B$2:$B$10=$B21)*('控温被PRO-S级品'!$E$1:$BE$1=DH$1)*('控温被PRO-S级品'!$E$2:$BE$10)),0)+IFERROR(SUMPRODUCT(('冬被-S级品'!$B$2:$B$10=$B21)*('冬被-S级品'!$E$1:$AW$1=DH$1)*('冬被-S级品'!$E$2:$AW$10)),0)+IFERROR(SUMPRODUCT(('白止-S级品'!$A$2:$A$26=$B21)*('白止-S级品'!$D$1:$AV$1=DH$1)*('白止-S级品'!$D$2:$AV$26)),0)+IFERROR(SUMPRODUCT(('乐容-S级品'!$A$4:$A$32=$B21)*('乐容-S级品'!$L$3:$CA$3=DH$1)*('乐容-S级品'!$L$4:$CA$32)),0)</f>
      </c>
      <c r="DI21" s="280">
        <f>IFERROR(SUMPRODUCT(('控温被PRO-S级品'!$B$2:$B$10=$B21)*('控温被PRO-S级品'!$E$1:$BE$1=DI$1)*('控温被PRO-S级品'!$E$2:$BE$10)),0)+IFERROR(SUMPRODUCT(('冬被-S级品'!$B$2:$B$10=$B21)*('冬被-S级品'!$E$1:$AW$1=DI$1)*('冬被-S级品'!$E$2:$AW$10)),0)+IFERROR(SUMPRODUCT(('白止-S级品'!$A$2:$A$26=$B21)*('白止-S级品'!$D$1:$AV$1=DI$1)*('白止-S级品'!$D$2:$AV$26)),0)+IFERROR(SUMPRODUCT(('乐容-S级品'!$A$4:$A$32=$B21)*('乐容-S级品'!$L$3:$CA$3=DI$1)*('乐容-S级品'!$L$4:$CA$32)),0)</f>
      </c>
      <c r="DJ21" s="280">
        <f>IFERROR(SUMPRODUCT(('控温被PRO-S级品'!$B$2:$B$10=$B21)*('控温被PRO-S级品'!$E$1:$BE$1=DJ$1)*('控温被PRO-S级品'!$E$2:$BE$10)),0)+IFERROR(SUMPRODUCT(('冬被-S级品'!$B$2:$B$10=$B21)*('冬被-S级品'!$E$1:$AW$1=DJ$1)*('冬被-S级品'!$E$2:$AW$10)),0)+IFERROR(SUMPRODUCT(('白止-S级品'!$A$2:$A$26=$B21)*('白止-S级品'!$D$1:$AV$1=DJ$1)*('白止-S级品'!$D$2:$AV$26)),0)+IFERROR(SUMPRODUCT(('乐容-S级品'!$A$4:$A$32=$B21)*('乐容-S级品'!$L$3:$CA$3=DJ$1)*('乐容-S级品'!$L$4:$CA$32)),0)</f>
      </c>
      <c r="DK21" s="280"/>
      <c r="DL21" s="280"/>
      <c r="DM21" s="280"/>
      <c r="DN21" s="280"/>
      <c r="DO21" s="280"/>
      <c r="DP21" s="280"/>
      <c r="DQ21" s="280"/>
      <c r="DR21" s="280"/>
      <c r="DS21" s="280"/>
      <c r="DT21" s="280"/>
      <c r="DU21" s="280"/>
      <c r="DV21" s="280"/>
      <c r="DW21" s="280">
        <f>VLOOKUP(B21,'系统编码规格'!A:C,3,FALSE)</f>
      </c>
      <c r="DX21" s="280"/>
      <c r="DY21" s="280"/>
      <c r="DZ21" s="280"/>
      <c r="EA21" s="280"/>
      <c r="EB21" s="280"/>
      <c r="EC21" s="280"/>
      <c r="ED21" s="280"/>
      <c r="EE21" s="280"/>
      <c r="EF21" s="280"/>
      <c r="EG21" s="280"/>
      <c r="EH21" s="280"/>
      <c r="EI21" s="280"/>
      <c r="EJ21" s="280"/>
      <c r="EK21" s="280"/>
      <c r="EL21" s="280"/>
      <c r="EM21" s="280"/>
      <c r="EN21" s="280"/>
      <c r="EO21" s="280"/>
      <c r="EP21" s="280"/>
      <c r="EQ21" s="280"/>
      <c r="ER21" s="280"/>
      <c r="ES21" s="280"/>
      <c r="ET21" s="280"/>
      <c r="EU21" s="280"/>
      <c r="EV21" s="280"/>
      <c r="EW21" s="280"/>
      <c r="EX21" s="280"/>
      <c r="EY21" s="280"/>
      <c r="EZ21" s="280"/>
      <c r="FA21" s="280"/>
      <c r="FB21" s="280"/>
      <c r="FC21" s="280"/>
      <c r="FD21" s="280"/>
      <c r="FE21" s="280"/>
      <c r="FF21" s="280"/>
      <c r="FG21" s="280"/>
      <c r="FH21" s="280"/>
      <c r="FI21" s="280"/>
      <c r="FJ21" s="280"/>
      <c r="FK21" s="280"/>
      <c r="FL21" s="280"/>
      <c r="FM21" s="280"/>
      <c r="FN21" s="280"/>
      <c r="FO21" s="280"/>
      <c r="FP21" s="280"/>
      <c r="FQ21" s="280"/>
      <c r="FR21" s="280"/>
      <c r="FS21" s="280"/>
      <c r="FT21" s="280"/>
      <c r="FU21" s="280"/>
      <c r="FV21" s="280"/>
      <c r="FW21" s="280"/>
      <c r="FX21" s="280"/>
      <c r="FY21" s="280"/>
      <c r="FZ21" s="280"/>
      <c r="GA21" s="280"/>
      <c r="GB21" s="280"/>
      <c r="GC21" s="280"/>
      <c r="GD21" s="280"/>
      <c r="GE21" s="280"/>
      <c r="GF21" s="280"/>
      <c r="GG21" s="280"/>
      <c r="GH21" s="280"/>
      <c r="GI21" s="280"/>
      <c r="GJ21" s="280"/>
      <c r="GK21" s="280"/>
      <c r="GL21" s="280"/>
      <c r="GM21" s="280"/>
      <c r="GN21" s="280"/>
      <c r="GO21" s="280"/>
      <c r="GP21" s="280"/>
      <c r="GQ21" s="280"/>
      <c r="GR21" s="280"/>
      <c r="GS21" s="280"/>
      <c r="GT21" s="280"/>
      <c r="GU21" s="280"/>
      <c r="GV21" s="280"/>
    </row>
    <row r="22">
      <c r="A22" s="309" t="str">
        <v>乐容</v>
      </c>
      <c r="B22" s="310" t="str">
        <v>0101100109-48*74-LMZT</v>
      </c>
      <c r="C22" s="309" t="str">
        <v>αTOUR PLANET 裸棉枕套</v>
      </c>
      <c r="D22" s="309" t="str">
        <v>48*74cm</v>
      </c>
      <c r="E22">
        <f>SUM(F22:GX22)</f>
      </c>
      <c r="F22" s="280">
        <f>IFERROR(SUMPRODUCT(('控温被PRO-S级品'!$B$2:$B$10=$B22)*('控温被PRO-S级品'!$E$1:$BE$1=F$1)*('控温被PRO-S级品'!$E$2:$BE$10)),0)+IFERROR(SUMPRODUCT(('冬被-S级品'!$B$2:$B$10=$B22)*('冬被-S级品'!$E$1:$AW$1=F$1)*('冬被-S级品'!$E$2:$AW$10)),0)+IFERROR(SUMPRODUCT(('白止-S级品'!$A$2:$A$26=$B22)*('白止-S级品'!$D$1:$AV$1=F$1)*('白止-S级品'!$D$2:$AV$26)),0)+IFERROR(SUMPRODUCT(('乐容-S级品'!$A$4:$A$32=$B22)*('乐容-S级品'!$L$3:$CA$3=F$1)*('乐容-S级品'!$L$4:$CA$32)),0)</f>
      </c>
      <c r="G22" s="280">
        <f>IFERROR(SUMPRODUCT(('控温被PRO-S级品'!$B$2:$B$10=$B22)*('控温被PRO-S级品'!$E$1:$BE$1=G$1)*('控温被PRO-S级品'!$E$2:$BE$10)),0)+IFERROR(SUMPRODUCT(('冬被-S级品'!$B$2:$B$10=$B22)*('冬被-S级品'!$E$1:$AW$1=G$1)*('冬被-S级品'!$E$2:$AW$10)),0)+IFERROR(SUMPRODUCT(('白止-S级品'!$A$2:$A$26=$B22)*('白止-S级品'!$D$1:$AV$1=G$1)*('白止-S级品'!$D$2:$AV$26)),0)+IFERROR(SUMPRODUCT(('乐容-S级品'!$A$4:$A$32=$B22)*('乐容-S级品'!$L$3:$CA$3=G$1)*('乐容-S级品'!$L$4:$CA$32)),0)</f>
      </c>
      <c r="H22" s="280">
        <f>IFERROR(SUMPRODUCT(('控温被PRO-S级品'!$B$2:$B$10=$B22)*('控温被PRO-S级品'!$E$1:$BE$1=H$1)*('控温被PRO-S级品'!$E$2:$BE$10)),0)+IFERROR(SUMPRODUCT(('冬被-S级品'!$B$2:$B$10=$B22)*('冬被-S级品'!$E$1:$AW$1=H$1)*('冬被-S级品'!$E$2:$AW$10)),0)+IFERROR(SUMPRODUCT(('白止-S级品'!$A$2:$A$26=$B22)*('白止-S级品'!$D$1:$AV$1=H$1)*('白止-S级品'!$D$2:$AV$26)),0)+IFERROR(SUMPRODUCT(('乐容-S级品'!$A$4:$A$32=$B22)*('乐容-S级品'!$L$3:$CA$3=H$1)*('乐容-S级品'!$L$4:$CA$32)),0)</f>
      </c>
      <c r="I22" s="280">
        <f>IFERROR(SUMPRODUCT(('控温被PRO-S级品'!$B$2:$B$10=$B22)*('控温被PRO-S级品'!$E$1:$BE$1=I$1)*('控温被PRO-S级品'!$E$2:$BE$10)),0)+IFERROR(SUMPRODUCT(('冬被-S级品'!$B$2:$B$10=$B22)*('冬被-S级品'!$E$1:$AW$1=I$1)*('冬被-S级品'!$E$2:$AW$10)),0)+IFERROR(SUMPRODUCT(('白止-S级品'!$A$2:$A$26=$B22)*('白止-S级品'!$D$1:$AV$1=I$1)*('白止-S级品'!$D$2:$AV$26)),0)+IFERROR(SUMPRODUCT(('乐容-S级品'!$A$4:$A$32=$B22)*('乐容-S级品'!$L$3:$CA$3=I$1)*('乐容-S级品'!$L$4:$CA$32)),0)</f>
      </c>
      <c r="J22" s="280">
        <f>IFERROR(SUMPRODUCT(('控温被PRO-S级品'!$B$2:$B$10=$B22)*('控温被PRO-S级品'!$E$1:$BE$1=J$1)*('控温被PRO-S级品'!$E$2:$BE$10)),0)+IFERROR(SUMPRODUCT(('冬被-S级品'!$B$2:$B$10=$B22)*('冬被-S级品'!$E$1:$AW$1=J$1)*('冬被-S级品'!$E$2:$AW$10)),0)+IFERROR(SUMPRODUCT(('白止-S级品'!$A$2:$A$26=$B22)*('白止-S级品'!$D$1:$AV$1=J$1)*('白止-S级品'!$D$2:$AV$26)),0)+IFERROR(SUMPRODUCT(('乐容-S级品'!$A$4:$A$32=$B22)*('乐容-S级品'!$L$3:$CA$3=J$1)*('乐容-S级品'!$L$4:$CA$32)),0)</f>
      </c>
      <c r="K22" s="280">
        <f>IFERROR(SUMPRODUCT(('控温被PRO-S级品'!$B$2:$B$10=$B22)*('控温被PRO-S级品'!$E$1:$BE$1=K$1)*('控温被PRO-S级品'!$E$2:$BE$10)),0)+IFERROR(SUMPRODUCT(('冬被-S级品'!$B$2:$B$10=$B22)*('冬被-S级品'!$E$1:$AW$1=K$1)*('冬被-S级品'!$E$2:$AW$10)),0)+IFERROR(SUMPRODUCT(('白止-S级品'!$A$2:$A$26=$B22)*('白止-S级品'!$D$1:$AV$1=K$1)*('白止-S级品'!$D$2:$AV$26)),0)+IFERROR(SUMPRODUCT(('乐容-S级品'!$A$4:$A$32=$B22)*('乐容-S级品'!$L$3:$CA$3=K$1)*('乐容-S级品'!$L$4:$CA$32)),0)</f>
      </c>
      <c r="L22" s="280">
        <f>IFERROR(SUMPRODUCT(('控温被PRO-S级品'!$B$2:$B$10=$B22)*('控温被PRO-S级品'!$E$1:$BE$1=L$1)*('控温被PRO-S级品'!$E$2:$BE$10)),0)+IFERROR(SUMPRODUCT(('冬被-S级品'!$B$2:$B$10=$B22)*('冬被-S级品'!$E$1:$AW$1=L$1)*('冬被-S级品'!$E$2:$AW$10)),0)+IFERROR(SUMPRODUCT(('白止-S级品'!$A$2:$A$26=$B22)*('白止-S级品'!$D$1:$AV$1=L$1)*('白止-S级品'!$D$2:$AV$26)),0)+IFERROR(SUMPRODUCT(('乐容-S级品'!$A$4:$A$32=$B22)*('乐容-S级品'!$L$3:$CA$3=L$1)*('乐容-S级品'!$L$4:$CA$32)),0)</f>
      </c>
      <c r="M22" s="280">
        <f>IFERROR(SUMPRODUCT(('控温被PRO-S级品'!$B$2:$B$10=$B22)*('控温被PRO-S级品'!$E$1:$BE$1=M$1)*('控温被PRO-S级品'!$E$2:$BE$10)),0)+IFERROR(SUMPRODUCT(('冬被-S级品'!$B$2:$B$10=$B22)*('冬被-S级品'!$E$1:$AW$1=M$1)*('冬被-S级品'!$E$2:$AW$10)),0)+IFERROR(SUMPRODUCT(('白止-S级品'!$A$2:$A$26=$B22)*('白止-S级品'!$D$1:$AV$1=M$1)*('白止-S级品'!$D$2:$AV$26)),0)+IFERROR(SUMPRODUCT(('乐容-S级品'!$A$4:$A$32=$B22)*('乐容-S级品'!$L$3:$CA$3=M$1)*('乐容-S级品'!$L$4:$CA$32)),0)</f>
      </c>
      <c r="N22" s="280">
        <f>IFERROR(SUMPRODUCT(('控温被PRO-S级品'!$B$2:$B$10=$B22)*('控温被PRO-S级品'!$E$1:$BE$1=N$1)*('控温被PRO-S级品'!$E$2:$BE$10)),0)+IFERROR(SUMPRODUCT(('冬被-S级品'!$B$2:$B$10=$B22)*('冬被-S级品'!$E$1:$AW$1=N$1)*('冬被-S级品'!$E$2:$AW$10)),0)+IFERROR(SUMPRODUCT(('白止-S级品'!$A$2:$A$26=$B22)*('白止-S级品'!$D$1:$AV$1=N$1)*('白止-S级品'!$D$2:$AV$26)),0)+IFERROR(SUMPRODUCT(('乐容-S级品'!$A$4:$A$32=$B22)*('乐容-S级品'!$L$3:$CA$3=N$1)*('乐容-S级品'!$L$4:$CA$32)),0)</f>
      </c>
      <c r="O22" s="280">
        <f>IFERROR(SUMPRODUCT(('控温被PRO-S级品'!$B$2:$B$10=$B22)*('控温被PRO-S级品'!$E$1:$BE$1=O$1)*('控温被PRO-S级品'!$E$2:$BE$10)),0)+IFERROR(SUMPRODUCT(('冬被-S级品'!$B$2:$B$10=$B22)*('冬被-S级品'!$E$1:$AW$1=O$1)*('冬被-S级品'!$E$2:$AW$10)),0)+IFERROR(SUMPRODUCT(('白止-S级品'!$A$2:$A$26=$B22)*('白止-S级品'!$D$1:$AV$1=O$1)*('白止-S级品'!$D$2:$AV$26)),0)+IFERROR(SUMPRODUCT(('乐容-S级品'!$A$4:$A$32=$B22)*('乐容-S级品'!$L$3:$CA$3=O$1)*('乐容-S级品'!$L$4:$CA$32)),0)</f>
      </c>
      <c r="P22" s="280">
        <f>IFERROR(SUMPRODUCT(('控温被PRO-S级品'!$B$2:$B$10=$B22)*('控温被PRO-S级品'!$E$1:$BE$1=P$1)*('控温被PRO-S级品'!$E$2:$BE$10)),0)+IFERROR(SUMPRODUCT(('冬被-S级品'!$B$2:$B$10=$B22)*('冬被-S级品'!$E$1:$AW$1=P$1)*('冬被-S级品'!$E$2:$AW$10)),0)+IFERROR(SUMPRODUCT(('白止-S级品'!$A$2:$A$26=$B22)*('白止-S级品'!$D$1:$AV$1=P$1)*('白止-S级品'!$D$2:$AV$26)),0)+IFERROR(SUMPRODUCT(('乐容-S级品'!$A$4:$A$32=$B22)*('乐容-S级品'!$L$3:$CA$3=P$1)*('乐容-S级品'!$L$4:$CA$32)),0)</f>
      </c>
      <c r="Q22" s="280">
        <f>IFERROR(SUMPRODUCT(('控温被PRO-S级品'!$B$2:$B$10=$B22)*('控温被PRO-S级品'!$E$1:$BE$1=Q$1)*('控温被PRO-S级品'!$E$2:$BE$10)),0)+IFERROR(SUMPRODUCT(('冬被-S级品'!$B$2:$B$10=$B22)*('冬被-S级品'!$E$1:$AW$1=Q$1)*('冬被-S级品'!$E$2:$AW$10)),0)+IFERROR(SUMPRODUCT(('白止-S级品'!$A$2:$A$26=$B22)*('白止-S级品'!$D$1:$AV$1=Q$1)*('白止-S级品'!$D$2:$AV$26)),0)+IFERROR(SUMPRODUCT(('乐容-S级品'!$A$4:$A$32=$B22)*('乐容-S级品'!$L$3:$CA$3=Q$1)*('乐容-S级品'!$L$4:$CA$32)),0)</f>
      </c>
      <c r="R22" s="280">
        <f>IFERROR(SUMPRODUCT(('控温被PRO-S级品'!$B$2:$B$10=$B22)*('控温被PRO-S级品'!$E$1:$BE$1=R$1)*('控温被PRO-S级品'!$E$2:$BE$10)),0)+IFERROR(SUMPRODUCT(('冬被-S级品'!$B$2:$B$10=$B22)*('冬被-S级品'!$E$1:$AW$1=R$1)*('冬被-S级品'!$E$2:$AW$10)),0)+IFERROR(SUMPRODUCT(('白止-S级品'!$A$2:$A$26=$B22)*('白止-S级品'!$D$1:$AV$1=R$1)*('白止-S级品'!$D$2:$AV$26)),0)+IFERROR(SUMPRODUCT(('乐容-S级品'!$A$4:$A$32=$B22)*('乐容-S级品'!$L$3:$CA$3=R$1)*('乐容-S级品'!$L$4:$CA$32)),0)</f>
      </c>
      <c r="S22" s="280">
        <f>IFERROR(SUMPRODUCT(('控温被PRO-S级品'!$B$2:$B$10=$B22)*('控温被PRO-S级品'!$E$1:$BE$1=S$1)*('控温被PRO-S级品'!$E$2:$BE$10)),0)+IFERROR(SUMPRODUCT(('冬被-S级品'!$B$2:$B$10=$B22)*('冬被-S级品'!$E$1:$AW$1=S$1)*('冬被-S级品'!$E$2:$AW$10)),0)+IFERROR(SUMPRODUCT(('白止-S级品'!$A$2:$A$26=$B22)*('白止-S级品'!$D$1:$AV$1=S$1)*('白止-S级品'!$D$2:$AV$26)),0)+IFERROR(SUMPRODUCT(('乐容-S级品'!$A$4:$A$32=$B22)*('乐容-S级品'!$L$3:$CA$3=S$1)*('乐容-S级品'!$L$4:$CA$32)),0)</f>
      </c>
      <c r="T22" s="280">
        <f>IFERROR(SUMPRODUCT(('控温被PRO-S级品'!$B$2:$B$10=$B22)*('控温被PRO-S级品'!$E$1:$BE$1=T$1)*('控温被PRO-S级品'!$E$2:$BE$10)),0)+IFERROR(SUMPRODUCT(('冬被-S级品'!$B$2:$B$10=$B22)*('冬被-S级品'!$E$1:$AW$1=T$1)*('冬被-S级品'!$E$2:$AW$10)),0)+IFERROR(SUMPRODUCT(('白止-S级品'!$A$2:$A$26=$B22)*('白止-S级品'!$D$1:$AV$1=T$1)*('白止-S级品'!$D$2:$AV$26)),0)+IFERROR(SUMPRODUCT(('乐容-S级品'!$A$4:$A$32=$B22)*('乐容-S级品'!$L$3:$CA$3=T$1)*('乐容-S级品'!$L$4:$CA$32)),0)</f>
      </c>
      <c r="U22" s="280">
        <f>IFERROR(SUMPRODUCT(('控温被PRO-S级品'!$B$2:$B$10=$B22)*('控温被PRO-S级品'!$E$1:$BE$1=U$1)*('控温被PRO-S级品'!$E$2:$BE$10)),0)+IFERROR(SUMPRODUCT(('冬被-S级品'!$B$2:$B$10=$B22)*('冬被-S级品'!$E$1:$AW$1=U$1)*('冬被-S级品'!$E$2:$AW$10)),0)+IFERROR(SUMPRODUCT(('白止-S级品'!$A$2:$A$26=$B22)*('白止-S级品'!$D$1:$AV$1=U$1)*('白止-S级品'!$D$2:$AV$26)),0)+IFERROR(SUMPRODUCT(('乐容-S级品'!$A$4:$A$32=$B22)*('乐容-S级品'!$L$3:$CA$3=U$1)*('乐容-S级品'!$L$4:$CA$32)),0)</f>
      </c>
      <c r="V22" s="280">
        <f>IFERROR(SUMPRODUCT(('控温被PRO-S级品'!$B$2:$B$10=$B22)*('控温被PRO-S级品'!$E$1:$BE$1=V$1)*('控温被PRO-S级品'!$E$2:$BE$10)),0)+IFERROR(SUMPRODUCT(('冬被-S级品'!$B$2:$B$10=$B22)*('冬被-S级品'!$E$1:$AW$1=V$1)*('冬被-S级品'!$E$2:$AW$10)),0)+IFERROR(SUMPRODUCT(('白止-S级品'!$A$2:$A$26=$B22)*('白止-S级品'!$D$1:$AV$1=V$1)*('白止-S级品'!$D$2:$AV$26)),0)+IFERROR(SUMPRODUCT(('乐容-S级品'!$A$4:$A$32=$B22)*('乐容-S级品'!$L$3:$CA$3=V$1)*('乐容-S级品'!$L$4:$CA$32)),0)</f>
      </c>
      <c r="W22" s="280">
        <f>IFERROR(SUMPRODUCT(('控温被PRO-S级品'!$B$2:$B$10=$B22)*('控温被PRO-S级品'!$E$1:$BE$1=W$1)*('控温被PRO-S级品'!$E$2:$BE$10)),0)+IFERROR(SUMPRODUCT(('冬被-S级品'!$B$2:$B$10=$B22)*('冬被-S级品'!$E$1:$AW$1=W$1)*('冬被-S级品'!$E$2:$AW$10)),0)+IFERROR(SUMPRODUCT(('白止-S级品'!$A$2:$A$26=$B22)*('白止-S级品'!$D$1:$AV$1=W$1)*('白止-S级品'!$D$2:$AV$26)),0)+IFERROR(SUMPRODUCT(('乐容-S级品'!$A$4:$A$32=$B22)*('乐容-S级品'!$L$3:$CA$3=W$1)*('乐容-S级品'!$L$4:$CA$32)),0)</f>
      </c>
      <c r="X22" s="280">
        <f>IFERROR(SUMPRODUCT(('控温被PRO-S级品'!$B$2:$B$10=$B22)*('控温被PRO-S级品'!$E$1:$BE$1=X$1)*('控温被PRO-S级品'!$E$2:$BE$10)),0)+IFERROR(SUMPRODUCT(('冬被-S级品'!$B$2:$B$10=$B22)*('冬被-S级品'!$E$1:$AW$1=X$1)*('冬被-S级品'!$E$2:$AW$10)),0)+IFERROR(SUMPRODUCT(('白止-S级品'!$A$2:$A$26=$B22)*('白止-S级品'!$D$1:$AV$1=X$1)*('白止-S级品'!$D$2:$AV$26)),0)+IFERROR(SUMPRODUCT(('乐容-S级品'!$A$4:$A$32=$B22)*('乐容-S级品'!$L$3:$CA$3=X$1)*('乐容-S级品'!$L$4:$CA$32)),0)</f>
      </c>
      <c r="Y22" s="280">
        <f>IFERROR(SUMPRODUCT(('控温被PRO-S级品'!$B$2:$B$10=$B22)*('控温被PRO-S级品'!$E$1:$BE$1=Y$1)*('控温被PRO-S级品'!$E$2:$BE$10)),0)+IFERROR(SUMPRODUCT(('冬被-S级品'!$B$2:$B$10=$B22)*('冬被-S级品'!$E$1:$AW$1=Y$1)*('冬被-S级品'!$E$2:$AW$10)),0)+IFERROR(SUMPRODUCT(('白止-S级品'!$A$2:$A$26=$B22)*('白止-S级品'!$D$1:$AV$1=Y$1)*('白止-S级品'!$D$2:$AV$26)),0)+IFERROR(SUMPRODUCT(('乐容-S级品'!$A$4:$A$32=$B22)*('乐容-S级品'!$L$3:$CA$3=Y$1)*('乐容-S级品'!$L$4:$CA$32)),0)</f>
      </c>
      <c r="Z22" s="280">
        <f>IFERROR(SUMPRODUCT(('控温被PRO-S级品'!$B$2:$B$10=$B22)*('控温被PRO-S级品'!$E$1:$BE$1=Z$1)*('控温被PRO-S级品'!$E$2:$BE$10)),0)+IFERROR(SUMPRODUCT(('冬被-S级品'!$B$2:$B$10=$B22)*('冬被-S级品'!$E$1:$AW$1=Z$1)*('冬被-S级品'!$E$2:$AW$10)),0)+IFERROR(SUMPRODUCT(('白止-S级品'!$A$2:$A$26=$B22)*('白止-S级品'!$D$1:$AV$1=Z$1)*('白止-S级品'!$D$2:$AV$26)),0)+IFERROR(SUMPRODUCT(('乐容-S级品'!$A$4:$A$32=$B22)*('乐容-S级品'!$L$3:$CA$3=Z$1)*('乐容-S级品'!$L$4:$CA$32)),0)</f>
      </c>
      <c r="AA22" s="280">
        <f>IFERROR(SUMPRODUCT(('控温被PRO-S级品'!$B$2:$B$10=$B22)*('控温被PRO-S级品'!$E$1:$BE$1=AA$1)*('控温被PRO-S级品'!$E$2:$BE$10)),0)+IFERROR(SUMPRODUCT(('冬被-S级品'!$B$2:$B$10=$B22)*('冬被-S级品'!$E$1:$AW$1=AA$1)*('冬被-S级品'!$E$2:$AW$10)),0)+IFERROR(SUMPRODUCT(('白止-S级品'!$A$2:$A$26=$B22)*('白止-S级品'!$D$1:$AV$1=AA$1)*('白止-S级品'!$D$2:$AV$26)),0)+IFERROR(SUMPRODUCT(('乐容-S级品'!$A$4:$A$32=$B22)*('乐容-S级品'!$L$3:$CA$3=AA$1)*('乐容-S级品'!$L$4:$CA$32)),0)</f>
      </c>
      <c r="AB22" s="280">
        <f>IFERROR(SUMPRODUCT(('控温被PRO-S级品'!$B$2:$B$10=$B22)*('控温被PRO-S级品'!$E$1:$BE$1=AB$1)*('控温被PRO-S级品'!$E$2:$BE$10)),0)+IFERROR(SUMPRODUCT(('冬被-S级品'!$B$2:$B$10=$B22)*('冬被-S级品'!$E$1:$AW$1=AB$1)*('冬被-S级品'!$E$2:$AW$10)),0)+IFERROR(SUMPRODUCT(('白止-S级品'!$A$2:$A$26=$B22)*('白止-S级品'!$D$1:$AV$1=AB$1)*('白止-S级品'!$D$2:$AV$26)),0)+IFERROR(SUMPRODUCT(('乐容-S级品'!$A$4:$A$32=$B22)*('乐容-S级品'!$L$3:$CA$3=AB$1)*('乐容-S级品'!$L$4:$CA$32)),0)</f>
      </c>
      <c r="AC22" s="280">
        <f>IFERROR(SUMPRODUCT(('控温被PRO-S级品'!$B$2:$B$10=$B22)*('控温被PRO-S级品'!$E$1:$BE$1=AC$1)*('控温被PRO-S级品'!$E$2:$BE$10)),0)+IFERROR(SUMPRODUCT(('冬被-S级品'!$B$2:$B$10=$B22)*('冬被-S级品'!$E$1:$AW$1=AC$1)*('冬被-S级品'!$E$2:$AW$10)),0)+IFERROR(SUMPRODUCT(('白止-S级品'!$A$2:$A$26=$B22)*('白止-S级品'!$D$1:$AV$1=AC$1)*('白止-S级品'!$D$2:$AV$26)),0)+IFERROR(SUMPRODUCT(('乐容-S级品'!$A$4:$A$32=$B22)*('乐容-S级品'!$L$3:$CA$3=AC$1)*('乐容-S级品'!$L$4:$CA$32)),0)</f>
      </c>
      <c r="AD22" s="280">
        <f>IFERROR(SUMPRODUCT(('控温被PRO-S级品'!$B$2:$B$10=$B22)*('控温被PRO-S级品'!$E$1:$BE$1=AD$1)*('控温被PRO-S级品'!$E$2:$BE$10)),0)+IFERROR(SUMPRODUCT(('冬被-S级品'!$B$2:$B$10=$B22)*('冬被-S级品'!$E$1:$AW$1=AD$1)*('冬被-S级品'!$E$2:$AW$10)),0)+IFERROR(SUMPRODUCT(('白止-S级品'!$A$2:$A$26=$B22)*('白止-S级品'!$D$1:$AV$1=AD$1)*('白止-S级品'!$D$2:$AV$26)),0)+IFERROR(SUMPRODUCT(('乐容-S级品'!$A$4:$A$32=$B22)*('乐容-S级品'!$L$3:$CA$3=AD$1)*('乐容-S级品'!$L$4:$CA$32)),0)</f>
      </c>
      <c r="AE22" s="280">
        <f>IFERROR(SUMPRODUCT(('控温被PRO-S级品'!$B$2:$B$10=$B22)*('控温被PRO-S级品'!$E$1:$BE$1=AE$1)*('控温被PRO-S级品'!$E$2:$BE$10)),0)+IFERROR(SUMPRODUCT(('冬被-S级品'!$B$2:$B$10=$B22)*('冬被-S级品'!$E$1:$AW$1=AE$1)*('冬被-S级品'!$E$2:$AW$10)),0)+IFERROR(SUMPRODUCT(('白止-S级品'!$A$2:$A$26=$B22)*('白止-S级品'!$D$1:$AV$1=AE$1)*('白止-S级品'!$D$2:$AV$26)),0)+IFERROR(SUMPRODUCT(('乐容-S级品'!$A$4:$A$32=$B22)*('乐容-S级品'!$L$3:$CA$3=AE$1)*('乐容-S级品'!$L$4:$CA$32)),0)</f>
      </c>
      <c r="AF22" s="280">
        <f>IFERROR(SUMPRODUCT(('控温被PRO-S级品'!$B$2:$B$10=$B22)*('控温被PRO-S级品'!$E$1:$BE$1=AF$1)*('控温被PRO-S级品'!$E$2:$BE$10)),0)+IFERROR(SUMPRODUCT(('冬被-S级品'!$B$2:$B$10=$B22)*('冬被-S级品'!$E$1:$AW$1=AF$1)*('冬被-S级品'!$E$2:$AW$10)),0)+IFERROR(SUMPRODUCT(('白止-S级品'!$A$2:$A$26=$B22)*('白止-S级品'!$D$1:$AV$1=AF$1)*('白止-S级品'!$D$2:$AV$26)),0)+IFERROR(SUMPRODUCT(('乐容-S级品'!$A$4:$A$32=$B22)*('乐容-S级品'!$L$3:$CA$3=AF$1)*('乐容-S级品'!$L$4:$CA$32)),0)</f>
      </c>
      <c r="AG22" s="280">
        <f>IFERROR(SUMPRODUCT(('控温被PRO-S级品'!$B$2:$B$10=$B22)*('控温被PRO-S级品'!$E$1:$BE$1=AG$1)*('控温被PRO-S级品'!$E$2:$BE$10)),0)+IFERROR(SUMPRODUCT(('冬被-S级品'!$B$2:$B$10=$B22)*('冬被-S级品'!$E$1:$AW$1=AG$1)*('冬被-S级品'!$E$2:$AW$10)),0)+IFERROR(SUMPRODUCT(('白止-S级品'!$A$2:$A$26=$B22)*('白止-S级品'!$D$1:$AV$1=AG$1)*('白止-S级品'!$D$2:$AV$26)),0)+IFERROR(SUMPRODUCT(('乐容-S级品'!$A$4:$A$32=$B22)*('乐容-S级品'!$L$3:$CA$3=AG$1)*('乐容-S级品'!$L$4:$CA$32)),0)</f>
      </c>
      <c r="AH22" s="280">
        <f>IFERROR(SUMPRODUCT(('控温被PRO-S级品'!$B$2:$B$10=$B22)*('控温被PRO-S级品'!$E$1:$BE$1=AH$1)*('控温被PRO-S级品'!$E$2:$BE$10)),0)+IFERROR(SUMPRODUCT(('冬被-S级品'!$B$2:$B$10=$B22)*('冬被-S级品'!$E$1:$AW$1=AH$1)*('冬被-S级品'!$E$2:$AW$10)),0)+IFERROR(SUMPRODUCT(('白止-S级品'!$A$2:$A$26=$B22)*('白止-S级品'!$D$1:$AV$1=AH$1)*('白止-S级品'!$D$2:$AV$26)),0)+IFERROR(SUMPRODUCT(('乐容-S级品'!$A$4:$A$32=$B22)*('乐容-S级品'!$L$3:$CA$3=AH$1)*('乐容-S级品'!$L$4:$CA$32)),0)</f>
      </c>
      <c r="AI22" s="280">
        <f>IFERROR(SUMPRODUCT(('控温被PRO-S级品'!$B$2:$B$10=$B22)*('控温被PRO-S级品'!$E$1:$BE$1=AI$1)*('控温被PRO-S级品'!$E$2:$BE$10)),0)+IFERROR(SUMPRODUCT(('冬被-S级品'!$B$2:$B$10=$B22)*('冬被-S级品'!$E$1:$AW$1=AI$1)*('冬被-S级品'!$E$2:$AW$10)),0)+IFERROR(SUMPRODUCT(('白止-S级品'!$A$2:$A$26=$B22)*('白止-S级品'!$D$1:$AV$1=AI$1)*('白止-S级品'!$D$2:$AV$26)),0)+IFERROR(SUMPRODUCT(('乐容-S级品'!$A$4:$A$32=$B22)*('乐容-S级品'!$L$3:$CA$3=AI$1)*('乐容-S级品'!$L$4:$CA$32)),0)</f>
      </c>
      <c r="AJ22" s="280">
        <f>IFERROR(SUMPRODUCT(('控温被PRO-S级品'!$B$2:$B$10=$B22)*('控温被PRO-S级品'!$E$1:$BE$1=AJ$1)*('控温被PRO-S级品'!$E$2:$BE$10)),0)+IFERROR(SUMPRODUCT(('冬被-S级品'!$B$2:$B$10=$B22)*('冬被-S级品'!$E$1:$AW$1=AJ$1)*('冬被-S级品'!$E$2:$AW$10)),0)+IFERROR(SUMPRODUCT(('白止-S级品'!$A$2:$A$26=$B22)*('白止-S级品'!$D$1:$AV$1=AJ$1)*('白止-S级品'!$D$2:$AV$26)),0)+IFERROR(SUMPRODUCT(('乐容-S级品'!$A$4:$A$32=$B22)*('乐容-S级品'!$L$3:$CA$3=AJ$1)*('乐容-S级品'!$L$4:$CA$32)),0)</f>
      </c>
      <c r="AK22" s="280">
        <f>IFERROR(SUMPRODUCT(('控温被PRO-S级品'!$B$2:$B$10=$B22)*('控温被PRO-S级品'!$E$1:$BE$1=AK$1)*('控温被PRO-S级品'!$E$2:$BE$10)),0)+IFERROR(SUMPRODUCT(('冬被-S级品'!$B$2:$B$10=$B22)*('冬被-S级品'!$E$1:$AW$1=AK$1)*('冬被-S级品'!$E$2:$AW$10)),0)+IFERROR(SUMPRODUCT(('白止-S级品'!$A$2:$A$26=$B22)*('白止-S级品'!$D$1:$AV$1=AK$1)*('白止-S级品'!$D$2:$AV$26)),0)+IFERROR(SUMPRODUCT(('乐容-S级品'!$A$4:$A$32=$B22)*('乐容-S级品'!$L$3:$CA$3=AK$1)*('乐容-S级品'!$L$4:$CA$32)),0)</f>
      </c>
      <c r="AL22" s="280">
        <f>IFERROR(SUMPRODUCT(('控温被PRO-S级品'!$B$2:$B$10=$B22)*('控温被PRO-S级品'!$E$1:$BE$1=AL$1)*('控温被PRO-S级品'!$E$2:$BE$10)),0)+IFERROR(SUMPRODUCT(('冬被-S级品'!$B$2:$B$10=$B22)*('冬被-S级品'!$E$1:$AW$1=AL$1)*('冬被-S级品'!$E$2:$AW$10)),0)+IFERROR(SUMPRODUCT(('白止-S级品'!$A$2:$A$26=$B22)*('白止-S级品'!$D$1:$AV$1=AL$1)*('白止-S级品'!$D$2:$AV$26)),0)+IFERROR(SUMPRODUCT(('乐容-S级品'!$A$4:$A$32=$B22)*('乐容-S级品'!$L$3:$CA$3=AL$1)*('乐容-S级品'!$L$4:$CA$32)),0)</f>
      </c>
      <c r="AM22" s="280">
        <f>IFERROR(SUMPRODUCT(('控温被PRO-S级品'!$B$2:$B$10=$B22)*('控温被PRO-S级品'!$E$1:$BE$1=AM$1)*('控温被PRO-S级品'!$E$2:$BE$10)),0)+IFERROR(SUMPRODUCT(('冬被-S级品'!$B$2:$B$10=$B22)*('冬被-S级品'!$E$1:$AW$1=AM$1)*('冬被-S级品'!$E$2:$AW$10)),0)+IFERROR(SUMPRODUCT(('白止-S级品'!$A$2:$A$26=$B22)*('白止-S级品'!$D$1:$AV$1=AM$1)*('白止-S级品'!$D$2:$AV$26)),0)+IFERROR(SUMPRODUCT(('乐容-S级品'!$A$4:$A$32=$B22)*('乐容-S级品'!$L$3:$CA$3=AM$1)*('乐容-S级品'!$L$4:$CA$32)),0)</f>
      </c>
      <c r="AN22" s="280">
        <f>IFERROR(SUMPRODUCT(('控温被PRO-S级品'!$B$2:$B$10=$B22)*('控温被PRO-S级品'!$E$1:$BE$1=AN$1)*('控温被PRO-S级品'!$E$2:$BE$10)),0)+IFERROR(SUMPRODUCT(('冬被-S级品'!$B$2:$B$10=$B22)*('冬被-S级品'!$E$1:$AW$1=AN$1)*('冬被-S级品'!$E$2:$AW$10)),0)+IFERROR(SUMPRODUCT(('白止-S级品'!$A$2:$A$26=$B22)*('白止-S级品'!$D$1:$AV$1=AN$1)*('白止-S级品'!$D$2:$AV$26)),0)+IFERROR(SUMPRODUCT(('乐容-S级品'!$A$4:$A$32=$B22)*('乐容-S级品'!$L$3:$CA$3=AN$1)*('乐容-S级品'!$L$4:$CA$32)),0)</f>
      </c>
      <c r="AO22" s="280">
        <f>IFERROR(SUMPRODUCT(('控温被PRO-S级品'!$B$2:$B$10=$B22)*('控温被PRO-S级品'!$E$1:$BE$1=AO$1)*('控温被PRO-S级品'!$E$2:$BE$10)),0)+IFERROR(SUMPRODUCT(('冬被-S级品'!$B$2:$B$10=$B22)*('冬被-S级品'!$E$1:$AW$1=AO$1)*('冬被-S级品'!$E$2:$AW$10)),0)+IFERROR(SUMPRODUCT(('白止-S级品'!$A$2:$A$26=$B22)*('白止-S级品'!$D$1:$AV$1=AO$1)*('白止-S级品'!$D$2:$AV$26)),0)+IFERROR(SUMPRODUCT(('乐容-S级品'!$A$4:$A$32=$B22)*('乐容-S级品'!$L$3:$CA$3=AO$1)*('乐容-S级品'!$L$4:$CA$32)),0)</f>
      </c>
      <c r="AP22" s="280">
        <f>IFERROR(SUMPRODUCT(('控温被PRO-S级品'!$B$2:$B$10=$B22)*('控温被PRO-S级品'!$E$1:$BE$1=AP$1)*('控温被PRO-S级品'!$E$2:$BE$10)),0)+IFERROR(SUMPRODUCT(('冬被-S级品'!$B$2:$B$10=$B22)*('冬被-S级品'!$E$1:$AW$1=AP$1)*('冬被-S级品'!$E$2:$AW$10)),0)+IFERROR(SUMPRODUCT(('白止-S级品'!$A$2:$A$26=$B22)*('白止-S级品'!$D$1:$AV$1=AP$1)*('白止-S级品'!$D$2:$AV$26)),0)+IFERROR(SUMPRODUCT(('乐容-S级品'!$A$4:$A$32=$B22)*('乐容-S级品'!$L$3:$CA$3=AP$1)*('乐容-S级品'!$L$4:$CA$32)),0)</f>
      </c>
      <c r="AQ22" s="280">
        <f>IFERROR(SUMPRODUCT(('控温被PRO-S级品'!$B$2:$B$10=$B22)*('控温被PRO-S级品'!$E$1:$BE$1=AQ$1)*('控温被PRO-S级品'!$E$2:$BE$10)),0)+IFERROR(SUMPRODUCT(('冬被-S级品'!$B$2:$B$10=$B22)*('冬被-S级品'!$E$1:$AW$1=AQ$1)*('冬被-S级品'!$E$2:$AW$10)),0)+IFERROR(SUMPRODUCT(('白止-S级品'!$A$2:$A$26=$B22)*('白止-S级品'!$D$1:$AV$1=AQ$1)*('白止-S级品'!$D$2:$AV$26)),0)+IFERROR(SUMPRODUCT(('乐容-S级品'!$A$4:$A$32=$B22)*('乐容-S级品'!$L$3:$CA$3=AQ$1)*('乐容-S级品'!$L$4:$CA$32)),0)</f>
      </c>
      <c r="AR22" s="280">
        <f>IFERROR(SUMPRODUCT(('控温被PRO-S级品'!$B$2:$B$10=$B22)*('控温被PRO-S级品'!$E$1:$BE$1=AR$1)*('控温被PRO-S级品'!$E$2:$BE$10)),0)+IFERROR(SUMPRODUCT(('冬被-S级品'!$B$2:$B$10=$B22)*('冬被-S级品'!$E$1:$AW$1=AR$1)*('冬被-S级品'!$E$2:$AW$10)),0)+IFERROR(SUMPRODUCT(('白止-S级品'!$A$2:$A$26=$B22)*('白止-S级品'!$D$1:$AV$1=AR$1)*('白止-S级品'!$D$2:$AV$26)),0)+IFERROR(SUMPRODUCT(('乐容-S级品'!$A$4:$A$32=$B22)*('乐容-S级品'!$L$3:$CA$3=AR$1)*('乐容-S级品'!$L$4:$CA$32)),0)</f>
      </c>
      <c r="AS22" s="280">
        <f>IFERROR(SUMPRODUCT(('控温被PRO-S级品'!$B$2:$B$10=$B22)*('控温被PRO-S级品'!$E$1:$BE$1=AS$1)*('控温被PRO-S级品'!$E$2:$BE$10)),0)+IFERROR(SUMPRODUCT(('冬被-S级品'!$B$2:$B$10=$B22)*('冬被-S级品'!$E$1:$AW$1=AS$1)*('冬被-S级品'!$E$2:$AW$10)),0)+IFERROR(SUMPRODUCT(('白止-S级品'!$A$2:$A$26=$B22)*('白止-S级品'!$D$1:$AV$1=AS$1)*('白止-S级品'!$D$2:$AV$26)),0)+IFERROR(SUMPRODUCT(('乐容-S级品'!$A$4:$A$32=$B22)*('乐容-S级品'!$L$3:$CA$3=AS$1)*('乐容-S级品'!$L$4:$CA$32)),0)</f>
      </c>
      <c r="AT22" s="280">
        <f>IFERROR(SUMPRODUCT(('控温被PRO-S级品'!$B$2:$B$10=$B22)*('控温被PRO-S级品'!$E$1:$BE$1=AT$1)*('控温被PRO-S级品'!$E$2:$BE$10)),0)+IFERROR(SUMPRODUCT(('冬被-S级品'!$B$2:$B$10=$B22)*('冬被-S级品'!$E$1:$AW$1=AT$1)*('冬被-S级品'!$E$2:$AW$10)),0)+IFERROR(SUMPRODUCT(('白止-S级品'!$A$2:$A$26=$B22)*('白止-S级品'!$D$1:$AV$1=AT$1)*('白止-S级品'!$D$2:$AV$26)),0)+IFERROR(SUMPRODUCT(('乐容-S级品'!$A$4:$A$32=$B22)*('乐容-S级品'!$L$3:$CA$3=AT$1)*('乐容-S级品'!$L$4:$CA$32)),0)</f>
      </c>
      <c r="AU22" s="280">
        <f>IFERROR(SUMPRODUCT(('控温被PRO-S级品'!$B$2:$B$10=$B22)*('控温被PRO-S级品'!$E$1:$BE$1=AU$1)*('控温被PRO-S级品'!$E$2:$BE$10)),0)+IFERROR(SUMPRODUCT(('冬被-S级品'!$B$2:$B$10=$B22)*('冬被-S级品'!$E$1:$AW$1=AU$1)*('冬被-S级品'!$E$2:$AW$10)),0)+IFERROR(SUMPRODUCT(('白止-S级品'!$A$2:$A$26=$B22)*('白止-S级品'!$D$1:$AV$1=AU$1)*('白止-S级品'!$D$2:$AV$26)),0)+IFERROR(SUMPRODUCT(('乐容-S级品'!$A$4:$A$32=$B22)*('乐容-S级品'!$L$3:$CA$3=AU$1)*('乐容-S级品'!$L$4:$CA$32)),0)</f>
      </c>
      <c r="AV22" s="280">
        <f>IFERROR(SUMPRODUCT(('控温被PRO-S级品'!$B$2:$B$10=$B22)*('控温被PRO-S级品'!$E$1:$BE$1=AV$1)*('控温被PRO-S级品'!$E$2:$BE$10)),0)+IFERROR(SUMPRODUCT(('冬被-S级品'!$B$2:$B$10=$B22)*('冬被-S级品'!$E$1:$AW$1=AV$1)*('冬被-S级品'!$E$2:$AW$10)),0)+IFERROR(SUMPRODUCT(('白止-S级品'!$A$2:$A$26=$B22)*('白止-S级品'!$D$1:$AV$1=AV$1)*('白止-S级品'!$D$2:$AV$26)),0)+IFERROR(SUMPRODUCT(('乐容-S级品'!$A$4:$A$32=$B22)*('乐容-S级品'!$L$3:$CA$3=AV$1)*('乐容-S级品'!$L$4:$CA$32)),0)</f>
      </c>
      <c r="AW22" s="280">
        <f>IFERROR(SUMPRODUCT(('控温被PRO-S级品'!$B$2:$B$10=$B22)*('控温被PRO-S级品'!$E$1:$BE$1=AW$1)*('控温被PRO-S级品'!$E$2:$BE$10)),0)+IFERROR(SUMPRODUCT(('冬被-S级品'!$B$2:$B$10=$B22)*('冬被-S级品'!$E$1:$AW$1=AW$1)*('冬被-S级品'!$E$2:$AW$10)),0)+IFERROR(SUMPRODUCT(('白止-S级品'!$A$2:$A$26=$B22)*('白止-S级品'!$D$1:$AV$1=AW$1)*('白止-S级品'!$D$2:$AV$26)),0)+IFERROR(SUMPRODUCT(('乐容-S级品'!$A$4:$A$32=$B22)*('乐容-S级品'!$L$3:$CA$3=AW$1)*('乐容-S级品'!$L$4:$CA$32)),0)</f>
      </c>
      <c r="AX22" s="280">
        <f>IFERROR(SUMPRODUCT(('控温被PRO-S级品'!$B$2:$B$10=$B22)*('控温被PRO-S级品'!$E$1:$BE$1=AX$1)*('控温被PRO-S级品'!$E$2:$BE$10)),0)+IFERROR(SUMPRODUCT(('冬被-S级品'!$B$2:$B$10=$B22)*('冬被-S级品'!$E$1:$AW$1=AX$1)*('冬被-S级品'!$E$2:$AW$10)),0)+IFERROR(SUMPRODUCT(('白止-S级品'!$A$2:$A$26=$B22)*('白止-S级品'!$D$1:$AV$1=AX$1)*('白止-S级品'!$D$2:$AV$26)),0)+IFERROR(SUMPRODUCT(('乐容-S级品'!$A$4:$A$32=$B22)*('乐容-S级品'!$L$3:$CA$3=AX$1)*('乐容-S级品'!$L$4:$CA$32)),0)</f>
      </c>
      <c r="AY22" s="280">
        <f>IFERROR(SUMPRODUCT(('控温被PRO-S级品'!$B$2:$B$10=$B22)*('控温被PRO-S级品'!$E$1:$BE$1=AY$1)*('控温被PRO-S级品'!$E$2:$BE$10)),0)+IFERROR(SUMPRODUCT(('冬被-S级品'!$B$2:$B$10=$B22)*('冬被-S级品'!$E$1:$AW$1=AY$1)*('冬被-S级品'!$E$2:$AW$10)),0)+IFERROR(SUMPRODUCT(('白止-S级品'!$A$2:$A$26=$B22)*('白止-S级品'!$D$1:$AV$1=AY$1)*('白止-S级品'!$D$2:$AV$26)),0)+IFERROR(SUMPRODUCT(('乐容-S级品'!$A$4:$A$32=$B22)*('乐容-S级品'!$L$3:$CA$3=AY$1)*('乐容-S级品'!$L$4:$CA$32)),0)</f>
      </c>
      <c r="AZ22" s="280">
        <f>IFERROR(SUMPRODUCT(('控温被PRO-S级品'!$B$2:$B$10=$B22)*('控温被PRO-S级品'!$E$1:$BE$1=AZ$1)*('控温被PRO-S级品'!$E$2:$BE$10)),0)+IFERROR(SUMPRODUCT(('冬被-S级品'!$B$2:$B$10=$B22)*('冬被-S级品'!$E$1:$AW$1=AZ$1)*('冬被-S级品'!$E$2:$AW$10)),0)+IFERROR(SUMPRODUCT(('白止-S级品'!$A$2:$A$26=$B22)*('白止-S级品'!$D$1:$AV$1=AZ$1)*('白止-S级品'!$D$2:$AV$26)),0)+IFERROR(SUMPRODUCT(('乐容-S级品'!$A$4:$A$32=$B22)*('乐容-S级品'!$L$3:$CA$3=AZ$1)*('乐容-S级品'!$L$4:$CA$32)),0)</f>
      </c>
      <c r="BA22" s="280">
        <f>IFERROR(SUMPRODUCT(('控温被PRO-S级品'!$B$2:$B$10=$B22)*('控温被PRO-S级品'!$E$1:$BE$1=BA$1)*('控温被PRO-S级品'!$E$2:$BE$10)),0)+IFERROR(SUMPRODUCT(('冬被-S级品'!$B$2:$B$10=$B22)*('冬被-S级品'!$E$1:$AW$1=BA$1)*('冬被-S级品'!$E$2:$AW$10)),0)+IFERROR(SUMPRODUCT(('白止-S级品'!$A$2:$A$26=$B22)*('白止-S级品'!$D$1:$AV$1=BA$1)*('白止-S级品'!$D$2:$AV$26)),0)+IFERROR(SUMPRODUCT(('乐容-S级品'!$A$4:$A$32=$B22)*('乐容-S级品'!$L$3:$CA$3=BA$1)*('乐容-S级品'!$L$4:$CA$32)),0)</f>
      </c>
      <c r="BB22" s="280">
        <f>IFERROR(SUMPRODUCT(('控温被PRO-S级品'!$B$2:$B$10=$B22)*('控温被PRO-S级品'!$E$1:$BE$1=BB$1)*('控温被PRO-S级品'!$E$2:$BE$10)),0)+IFERROR(SUMPRODUCT(('冬被-S级品'!$B$2:$B$10=$B22)*('冬被-S级品'!$E$1:$AW$1=BB$1)*('冬被-S级品'!$E$2:$AW$10)),0)+IFERROR(SUMPRODUCT(('白止-S级品'!$A$2:$A$26=$B22)*('白止-S级品'!$D$1:$AV$1=BB$1)*('白止-S级品'!$D$2:$AV$26)),0)+IFERROR(SUMPRODUCT(('乐容-S级品'!$A$4:$A$32=$B22)*('乐容-S级品'!$L$3:$CA$3=BB$1)*('乐容-S级品'!$L$4:$CA$32)),0)</f>
      </c>
      <c r="BC22" s="280">
        <f>IFERROR(SUMPRODUCT(('控温被PRO-S级品'!$B$2:$B$10=$B22)*('控温被PRO-S级品'!$E$1:$BE$1=BC$1)*('控温被PRO-S级品'!$E$2:$BE$10)),0)+IFERROR(SUMPRODUCT(('冬被-S级品'!$B$2:$B$10=$B22)*('冬被-S级品'!$E$1:$AW$1=BC$1)*('冬被-S级品'!$E$2:$AW$10)),0)+IFERROR(SUMPRODUCT(('白止-S级品'!$A$2:$A$26=$B22)*('白止-S级品'!$D$1:$AV$1=BC$1)*('白止-S级品'!$D$2:$AV$26)),0)+IFERROR(SUMPRODUCT(('乐容-S级品'!$A$4:$A$32=$B22)*('乐容-S级品'!$L$3:$CA$3=BC$1)*('乐容-S级品'!$L$4:$CA$32)),0)</f>
      </c>
      <c r="BD22" s="280">
        <f>IFERROR(SUMPRODUCT(('控温被PRO-S级品'!$B$2:$B$10=$B22)*('控温被PRO-S级品'!$E$1:$BE$1=BD$1)*('控温被PRO-S级品'!$E$2:$BE$10)),0)+IFERROR(SUMPRODUCT(('冬被-S级品'!$B$2:$B$10=$B22)*('冬被-S级品'!$E$1:$AW$1=BD$1)*('冬被-S级品'!$E$2:$AW$10)),0)+IFERROR(SUMPRODUCT(('白止-S级品'!$A$2:$A$26=$B22)*('白止-S级品'!$D$1:$AV$1=BD$1)*('白止-S级品'!$D$2:$AV$26)),0)+IFERROR(SUMPRODUCT(('乐容-S级品'!$A$4:$A$32=$B22)*('乐容-S级品'!$L$3:$CA$3=BD$1)*('乐容-S级品'!$L$4:$CA$32)),0)</f>
      </c>
      <c r="BE22" s="280">
        <f>IFERROR(SUMPRODUCT(('控温被PRO-S级品'!$B$2:$B$10=$B22)*('控温被PRO-S级品'!$E$1:$BE$1=BE$1)*('控温被PRO-S级品'!$E$2:$BE$10)),0)+IFERROR(SUMPRODUCT(('冬被-S级品'!$B$2:$B$10=$B22)*('冬被-S级品'!$E$1:$AW$1=BE$1)*('冬被-S级品'!$E$2:$AW$10)),0)+IFERROR(SUMPRODUCT(('白止-S级品'!$A$2:$A$26=$B22)*('白止-S级品'!$D$1:$AV$1=BE$1)*('白止-S级品'!$D$2:$AV$26)),0)+IFERROR(SUMPRODUCT(('乐容-S级品'!$A$4:$A$32=$B22)*('乐容-S级品'!$L$3:$CA$3=BE$1)*('乐容-S级品'!$L$4:$CA$32)),0)</f>
      </c>
      <c r="BF22" s="280">
        <f>IFERROR(SUMPRODUCT(('控温被PRO-S级品'!$B$2:$B$10=$B22)*('控温被PRO-S级品'!$E$1:$BE$1=BF$1)*('控温被PRO-S级品'!$E$2:$BE$10)),0)+IFERROR(SUMPRODUCT(('冬被-S级品'!$B$2:$B$10=$B22)*('冬被-S级品'!$E$1:$AW$1=BF$1)*('冬被-S级品'!$E$2:$AW$10)),0)+IFERROR(SUMPRODUCT(('白止-S级品'!$A$2:$A$26=$B22)*('白止-S级品'!$D$1:$AV$1=BF$1)*('白止-S级品'!$D$2:$AV$26)),0)+IFERROR(SUMPRODUCT(('乐容-S级品'!$A$4:$A$32=$B22)*('乐容-S级品'!$L$3:$CA$3=BF$1)*('乐容-S级品'!$L$4:$CA$32)),0)</f>
      </c>
      <c r="BG22" s="280">
        <f>IFERROR(SUMPRODUCT(('控温被PRO-S级品'!$B$2:$B$10=$B22)*('控温被PRO-S级品'!$E$1:$BE$1=BG$1)*('控温被PRO-S级品'!$E$2:$BE$10)),0)+IFERROR(SUMPRODUCT(('冬被-S级品'!$B$2:$B$10=$B22)*('冬被-S级品'!$E$1:$AW$1=BG$1)*('冬被-S级品'!$E$2:$AW$10)),0)+IFERROR(SUMPRODUCT(('白止-S级品'!$A$2:$A$26=$B22)*('白止-S级品'!$D$1:$AV$1=BG$1)*('白止-S级品'!$D$2:$AV$26)),0)+IFERROR(SUMPRODUCT(('乐容-S级品'!$A$4:$A$32=$B22)*('乐容-S级品'!$L$3:$CA$3=BG$1)*('乐容-S级品'!$L$4:$CA$32)),0)</f>
      </c>
      <c r="BH22" s="280">
        <f>IFERROR(SUMPRODUCT(('控温被PRO-S级品'!$B$2:$B$10=$B22)*('控温被PRO-S级品'!$E$1:$BE$1=BH$1)*('控温被PRO-S级品'!$E$2:$BE$10)),0)+IFERROR(SUMPRODUCT(('冬被-S级品'!$B$2:$B$10=$B22)*('冬被-S级品'!$E$1:$AW$1=BH$1)*('冬被-S级品'!$E$2:$AW$10)),0)+IFERROR(SUMPRODUCT(('白止-S级品'!$A$2:$A$26=$B22)*('白止-S级品'!$D$1:$AV$1=BH$1)*('白止-S级品'!$D$2:$AV$26)),0)+IFERROR(SUMPRODUCT(('乐容-S级品'!$A$4:$A$32=$B22)*('乐容-S级品'!$L$3:$CA$3=BH$1)*('乐容-S级品'!$L$4:$CA$32)),0)</f>
      </c>
      <c r="BI22" s="280">
        <f>IFERROR(SUMPRODUCT(('控温被PRO-S级品'!$B$2:$B$10=$B22)*('控温被PRO-S级品'!$E$1:$BE$1=BI$1)*('控温被PRO-S级品'!$E$2:$BE$10)),0)+IFERROR(SUMPRODUCT(('冬被-S级品'!$B$2:$B$10=$B22)*('冬被-S级品'!$E$1:$AW$1=BI$1)*('冬被-S级品'!$E$2:$AW$10)),0)+IFERROR(SUMPRODUCT(('白止-S级品'!$A$2:$A$26=$B22)*('白止-S级品'!$D$1:$AV$1=BI$1)*('白止-S级品'!$D$2:$AV$26)),0)+IFERROR(SUMPRODUCT(('乐容-S级品'!$A$4:$A$32=$B22)*('乐容-S级品'!$L$3:$CA$3=BI$1)*('乐容-S级品'!$L$4:$CA$32)),0)</f>
      </c>
      <c r="BJ22" s="280">
        <f>IFERROR(SUMPRODUCT(('控温被PRO-S级品'!$B$2:$B$10=$B22)*('控温被PRO-S级品'!$E$1:$BE$1=BJ$1)*('控温被PRO-S级品'!$E$2:$BE$10)),0)+IFERROR(SUMPRODUCT(('冬被-S级品'!$B$2:$B$10=$B22)*('冬被-S级品'!$E$1:$AW$1=BJ$1)*('冬被-S级品'!$E$2:$AW$10)),0)+IFERROR(SUMPRODUCT(('白止-S级品'!$A$2:$A$26=$B22)*('白止-S级品'!$D$1:$AV$1=BJ$1)*('白止-S级品'!$D$2:$AV$26)),0)+IFERROR(SUMPRODUCT(('乐容-S级品'!$A$4:$A$32=$B22)*('乐容-S级品'!$L$3:$CA$3=BJ$1)*('乐容-S级品'!$L$4:$CA$32)),0)</f>
      </c>
      <c r="BK22" s="280">
        <f>IFERROR(SUMPRODUCT(('控温被PRO-S级品'!$B$2:$B$10=$B22)*('控温被PRO-S级品'!$E$1:$BE$1=BK$1)*('控温被PRO-S级品'!$E$2:$BE$10)),0)+IFERROR(SUMPRODUCT(('冬被-S级品'!$B$2:$B$10=$B22)*('冬被-S级品'!$E$1:$AW$1=BK$1)*('冬被-S级品'!$E$2:$AW$10)),0)+IFERROR(SUMPRODUCT(('白止-S级品'!$A$2:$A$26=$B22)*('白止-S级品'!$D$1:$AV$1=BK$1)*('白止-S级品'!$D$2:$AV$26)),0)+IFERROR(SUMPRODUCT(('乐容-S级品'!$A$4:$A$32=$B22)*('乐容-S级品'!$L$3:$CA$3=BK$1)*('乐容-S级品'!$L$4:$CA$32)),0)</f>
      </c>
      <c r="BL22" s="280">
        <f>IFERROR(SUMPRODUCT(('控温被PRO-S级品'!$B$2:$B$10=$B22)*('控温被PRO-S级品'!$E$1:$BE$1=BL$1)*('控温被PRO-S级品'!$E$2:$BE$10)),0)+IFERROR(SUMPRODUCT(('冬被-S级品'!$B$2:$B$10=$B22)*('冬被-S级品'!$E$1:$AW$1=BL$1)*('冬被-S级品'!$E$2:$AW$10)),0)+IFERROR(SUMPRODUCT(('白止-S级品'!$A$2:$A$26=$B22)*('白止-S级品'!$D$1:$AV$1=BL$1)*('白止-S级品'!$D$2:$AV$26)),0)+IFERROR(SUMPRODUCT(('乐容-S级品'!$A$4:$A$32=$B22)*('乐容-S级品'!$L$3:$CA$3=BL$1)*('乐容-S级品'!$L$4:$CA$32)),0)</f>
      </c>
      <c r="BM22" s="280">
        <f>IFERROR(SUMPRODUCT(('控温被PRO-S级品'!$B$2:$B$10=$B22)*('控温被PRO-S级品'!$E$1:$BE$1=BM$1)*('控温被PRO-S级品'!$E$2:$BE$10)),0)+IFERROR(SUMPRODUCT(('冬被-S级品'!$B$2:$B$10=$B22)*('冬被-S级品'!$E$1:$AW$1=BM$1)*('冬被-S级品'!$E$2:$AW$10)),0)+IFERROR(SUMPRODUCT(('白止-S级品'!$A$2:$A$26=$B22)*('白止-S级品'!$D$1:$AV$1=BM$1)*('白止-S级品'!$D$2:$AV$26)),0)+IFERROR(SUMPRODUCT(('乐容-S级品'!$A$4:$A$32=$B22)*('乐容-S级品'!$L$3:$CA$3=BM$1)*('乐容-S级品'!$L$4:$CA$32)),0)</f>
      </c>
      <c r="BN22" s="280">
        <f>IFERROR(SUMPRODUCT(('控温被PRO-S级品'!$B$2:$B$10=$B22)*('控温被PRO-S级品'!$E$1:$BE$1=BN$1)*('控温被PRO-S级品'!$E$2:$BE$10)),0)+IFERROR(SUMPRODUCT(('冬被-S级品'!$B$2:$B$10=$B22)*('冬被-S级品'!$E$1:$AW$1=BN$1)*('冬被-S级品'!$E$2:$AW$10)),0)+IFERROR(SUMPRODUCT(('白止-S级品'!$A$2:$A$26=$B22)*('白止-S级品'!$D$1:$AV$1=BN$1)*('白止-S级品'!$D$2:$AV$26)),0)+IFERROR(SUMPRODUCT(('乐容-S级品'!$A$4:$A$32=$B22)*('乐容-S级品'!$L$3:$CA$3=BN$1)*('乐容-S级品'!$L$4:$CA$32)),0)</f>
      </c>
      <c r="BO22" s="280">
        <f>IFERROR(SUMPRODUCT(('控温被PRO-S级品'!$B$2:$B$10=$B22)*('控温被PRO-S级品'!$E$1:$BE$1=BO$1)*('控温被PRO-S级品'!$E$2:$BE$10)),0)+IFERROR(SUMPRODUCT(('冬被-S级品'!$B$2:$B$10=$B22)*('冬被-S级品'!$E$1:$AW$1=BO$1)*('冬被-S级品'!$E$2:$AW$10)),0)+IFERROR(SUMPRODUCT(('白止-S级品'!$A$2:$A$26=$B22)*('白止-S级品'!$D$1:$AV$1=BO$1)*('白止-S级品'!$D$2:$AV$26)),0)+IFERROR(SUMPRODUCT(('乐容-S级品'!$A$4:$A$32=$B22)*('乐容-S级品'!$L$3:$CA$3=BO$1)*('乐容-S级品'!$L$4:$CA$32)),0)</f>
      </c>
      <c r="BP22" s="280">
        <f>IFERROR(SUMPRODUCT(('控温被PRO-S级品'!$B$2:$B$10=$B22)*('控温被PRO-S级品'!$E$1:$BE$1=BP$1)*('控温被PRO-S级品'!$E$2:$BE$10)),0)+IFERROR(SUMPRODUCT(('冬被-S级品'!$B$2:$B$10=$B22)*('冬被-S级品'!$E$1:$AW$1=BP$1)*('冬被-S级品'!$E$2:$AW$10)),0)+IFERROR(SUMPRODUCT(('白止-S级品'!$A$2:$A$26=$B22)*('白止-S级品'!$D$1:$AV$1=BP$1)*('白止-S级品'!$D$2:$AV$26)),0)+IFERROR(SUMPRODUCT(('乐容-S级品'!$A$4:$A$32=$B22)*('乐容-S级品'!$L$3:$CA$3=BP$1)*('乐容-S级品'!$L$4:$CA$32)),0)</f>
      </c>
      <c r="BQ22" s="280">
        <f>IFERROR(SUMPRODUCT(('控温被PRO-S级品'!$B$2:$B$10=$B22)*('控温被PRO-S级品'!$E$1:$BE$1=BQ$1)*('控温被PRO-S级品'!$E$2:$BE$10)),0)+IFERROR(SUMPRODUCT(('冬被-S级品'!$B$2:$B$10=$B22)*('冬被-S级品'!$E$1:$AW$1=BQ$1)*('冬被-S级品'!$E$2:$AW$10)),0)+IFERROR(SUMPRODUCT(('白止-S级品'!$A$2:$A$26=$B22)*('白止-S级品'!$D$1:$AV$1=BQ$1)*('白止-S级品'!$D$2:$AV$26)),0)+IFERROR(SUMPRODUCT(('乐容-S级品'!$A$4:$A$32=$B22)*('乐容-S级品'!$L$3:$CA$3=BQ$1)*('乐容-S级品'!$L$4:$CA$32)),0)</f>
      </c>
      <c r="BR22" s="280">
        <f>IFERROR(SUMPRODUCT(('控温被PRO-S级品'!$B$2:$B$10=$B22)*('控温被PRO-S级品'!$E$1:$BE$1=BR$1)*('控温被PRO-S级品'!$E$2:$BE$10)),0)+IFERROR(SUMPRODUCT(('冬被-S级品'!$B$2:$B$10=$B22)*('冬被-S级品'!$E$1:$AW$1=BR$1)*('冬被-S级品'!$E$2:$AW$10)),0)+IFERROR(SUMPRODUCT(('白止-S级品'!$A$2:$A$26=$B22)*('白止-S级品'!$D$1:$AV$1=BR$1)*('白止-S级品'!$D$2:$AV$26)),0)+IFERROR(SUMPRODUCT(('乐容-S级品'!$A$4:$A$32=$B22)*('乐容-S级品'!$L$3:$CA$3=BR$1)*('乐容-S级品'!$L$4:$CA$32)),0)</f>
      </c>
      <c r="BS22" s="280">
        <f>IFERROR(SUMPRODUCT(('控温被PRO-S级品'!$B$2:$B$10=$B22)*('控温被PRO-S级品'!$E$1:$BE$1=BS$1)*('控温被PRO-S级品'!$E$2:$BE$10)),0)+IFERROR(SUMPRODUCT(('冬被-S级品'!$B$2:$B$10=$B22)*('冬被-S级品'!$E$1:$AW$1=BS$1)*('冬被-S级品'!$E$2:$AW$10)),0)+IFERROR(SUMPRODUCT(('白止-S级品'!$A$2:$A$26=$B22)*('白止-S级品'!$D$1:$AV$1=BS$1)*('白止-S级品'!$D$2:$AV$26)),0)+IFERROR(SUMPRODUCT(('乐容-S级品'!$A$4:$A$32=$B22)*('乐容-S级品'!$L$3:$CA$3=BS$1)*('乐容-S级品'!$L$4:$CA$32)),0)</f>
      </c>
      <c r="BT22" s="280">
        <f>IFERROR(SUMPRODUCT(('控温被PRO-S级品'!$B$2:$B$10=$B22)*('控温被PRO-S级品'!$E$1:$BE$1=BT$1)*('控温被PRO-S级品'!$E$2:$BE$10)),0)+IFERROR(SUMPRODUCT(('冬被-S级品'!$B$2:$B$10=$B22)*('冬被-S级品'!$E$1:$AW$1=BT$1)*('冬被-S级品'!$E$2:$AW$10)),0)+IFERROR(SUMPRODUCT(('白止-S级品'!$A$2:$A$26=$B22)*('白止-S级品'!$D$1:$AV$1=BT$1)*('白止-S级品'!$D$2:$AV$26)),0)+IFERROR(SUMPRODUCT(('乐容-S级品'!$A$4:$A$32=$B22)*('乐容-S级品'!$L$3:$CA$3=BT$1)*('乐容-S级品'!$L$4:$CA$32)),0)</f>
      </c>
      <c r="BU22" s="280">
        <f>IFERROR(SUMPRODUCT(('控温被PRO-S级品'!$B$2:$B$10=$B22)*('控温被PRO-S级品'!$E$1:$BE$1=BU$1)*('控温被PRO-S级品'!$E$2:$BE$10)),0)+IFERROR(SUMPRODUCT(('冬被-S级品'!$B$2:$B$10=$B22)*('冬被-S级品'!$E$1:$AW$1=BU$1)*('冬被-S级品'!$E$2:$AW$10)),0)+IFERROR(SUMPRODUCT(('白止-S级品'!$A$2:$A$26=$B22)*('白止-S级品'!$D$1:$AV$1=BU$1)*('白止-S级品'!$D$2:$AV$26)),0)+IFERROR(SUMPRODUCT(('乐容-S级品'!$A$4:$A$32=$B22)*('乐容-S级品'!$L$3:$CA$3=BU$1)*('乐容-S级品'!$L$4:$CA$32)),0)</f>
      </c>
      <c r="BV22" s="280">
        <f>IFERROR(SUMPRODUCT(('控温被PRO-S级品'!$B$2:$B$10=$B22)*('控温被PRO-S级品'!$E$1:$BE$1=BV$1)*('控温被PRO-S级品'!$E$2:$BE$10)),0)+IFERROR(SUMPRODUCT(('冬被-S级品'!$B$2:$B$10=$B22)*('冬被-S级品'!$E$1:$AW$1=BV$1)*('冬被-S级品'!$E$2:$AW$10)),0)+IFERROR(SUMPRODUCT(('白止-S级品'!$A$2:$A$26=$B22)*('白止-S级品'!$D$1:$AV$1=BV$1)*('白止-S级品'!$D$2:$AV$26)),0)+IFERROR(SUMPRODUCT(('乐容-S级品'!$A$4:$A$32=$B22)*('乐容-S级品'!$L$3:$CA$3=BV$1)*('乐容-S级品'!$L$4:$CA$32)),0)</f>
      </c>
      <c r="BW22" s="280">
        <f>IFERROR(SUMPRODUCT(('控温被PRO-S级品'!$B$2:$B$10=$B22)*('控温被PRO-S级品'!$E$1:$BE$1=BW$1)*('控温被PRO-S级品'!$E$2:$BE$10)),0)+IFERROR(SUMPRODUCT(('冬被-S级品'!$B$2:$B$10=$B22)*('冬被-S级品'!$E$1:$AW$1=BW$1)*('冬被-S级品'!$E$2:$AW$10)),0)+IFERROR(SUMPRODUCT(('白止-S级品'!$A$2:$A$26=$B22)*('白止-S级品'!$D$1:$AV$1=BW$1)*('白止-S级品'!$D$2:$AV$26)),0)+IFERROR(SUMPRODUCT(('乐容-S级品'!$A$4:$A$32=$B22)*('乐容-S级品'!$L$3:$CA$3=BW$1)*('乐容-S级品'!$L$4:$CA$32)),0)</f>
      </c>
      <c r="BX22" s="280">
        <f>IFERROR(SUMPRODUCT(('控温被PRO-S级品'!$B$2:$B$10=$B22)*('控温被PRO-S级品'!$E$1:$BE$1=BX$1)*('控温被PRO-S级品'!$E$2:$BE$10)),0)+IFERROR(SUMPRODUCT(('冬被-S级品'!$B$2:$B$10=$B22)*('冬被-S级品'!$E$1:$AW$1=BX$1)*('冬被-S级品'!$E$2:$AW$10)),0)+IFERROR(SUMPRODUCT(('白止-S级品'!$A$2:$A$26=$B22)*('白止-S级品'!$D$1:$AV$1=BX$1)*('白止-S级品'!$D$2:$AV$26)),0)+IFERROR(SUMPRODUCT(('乐容-S级品'!$A$4:$A$32=$B22)*('乐容-S级品'!$L$3:$CA$3=BX$1)*('乐容-S级品'!$L$4:$CA$32)),0)</f>
      </c>
      <c r="BY22" s="280">
        <f>IFERROR(SUMPRODUCT(('控温被PRO-S级品'!$B$2:$B$10=$B22)*('控温被PRO-S级品'!$E$1:$BE$1=BY$1)*('控温被PRO-S级品'!$E$2:$BE$10)),0)+IFERROR(SUMPRODUCT(('冬被-S级品'!$B$2:$B$10=$B22)*('冬被-S级品'!$E$1:$AW$1=BY$1)*('冬被-S级品'!$E$2:$AW$10)),0)+IFERROR(SUMPRODUCT(('白止-S级品'!$A$2:$A$26=$B22)*('白止-S级品'!$D$1:$AV$1=BY$1)*('白止-S级品'!$D$2:$AV$26)),0)+IFERROR(SUMPRODUCT(('乐容-S级品'!$A$4:$A$32=$B22)*('乐容-S级品'!$L$3:$CA$3=BY$1)*('乐容-S级品'!$L$4:$CA$32)),0)</f>
      </c>
      <c r="BZ22" s="280">
        <f>IFERROR(SUMPRODUCT(('控温被PRO-S级品'!$B$2:$B$10=$B22)*('控温被PRO-S级品'!$E$1:$BE$1=BZ$1)*('控温被PRO-S级品'!$E$2:$BE$10)),0)+IFERROR(SUMPRODUCT(('冬被-S级品'!$B$2:$B$10=$B22)*('冬被-S级品'!$E$1:$AW$1=BZ$1)*('冬被-S级品'!$E$2:$AW$10)),0)+IFERROR(SUMPRODUCT(('白止-S级品'!$A$2:$A$26=$B22)*('白止-S级品'!$D$1:$AV$1=BZ$1)*('白止-S级品'!$D$2:$AV$26)),0)+IFERROR(SUMPRODUCT(('乐容-S级品'!$A$4:$A$32=$B22)*('乐容-S级品'!$L$3:$CA$3=BZ$1)*('乐容-S级品'!$L$4:$CA$32)),0)</f>
      </c>
      <c r="CA22" s="280">
        <f>IFERROR(SUMPRODUCT(('控温被PRO-S级品'!$B$2:$B$10=$B22)*('控温被PRO-S级品'!$E$1:$BE$1=CA$1)*('控温被PRO-S级品'!$E$2:$BE$10)),0)+IFERROR(SUMPRODUCT(('冬被-S级品'!$B$2:$B$10=$B22)*('冬被-S级品'!$E$1:$AW$1=CA$1)*('冬被-S级品'!$E$2:$AW$10)),0)+IFERROR(SUMPRODUCT(('白止-S级品'!$A$2:$A$26=$B22)*('白止-S级品'!$D$1:$AV$1=CA$1)*('白止-S级品'!$D$2:$AV$26)),0)+IFERROR(SUMPRODUCT(('乐容-S级品'!$A$4:$A$32=$B22)*('乐容-S级品'!$L$3:$CA$3=CA$1)*('乐容-S级品'!$L$4:$CA$32)),0)</f>
      </c>
      <c r="CB22" s="280">
        <f>IFERROR(SUMPRODUCT(('控温被PRO-S级品'!$B$2:$B$10=$B22)*('控温被PRO-S级品'!$E$1:$BE$1=CB$1)*('控温被PRO-S级品'!$E$2:$BE$10)),0)+IFERROR(SUMPRODUCT(('冬被-S级品'!$B$2:$B$10=$B22)*('冬被-S级品'!$E$1:$AW$1=CB$1)*('冬被-S级品'!$E$2:$AW$10)),0)+IFERROR(SUMPRODUCT(('白止-S级品'!$A$2:$A$26=$B22)*('白止-S级品'!$D$1:$AV$1=CB$1)*('白止-S级品'!$D$2:$AV$26)),0)+IFERROR(SUMPRODUCT(('乐容-S级品'!$A$4:$A$32=$B22)*('乐容-S级品'!$L$3:$CA$3=CB$1)*('乐容-S级品'!$L$4:$CA$32)),0)</f>
      </c>
      <c r="CC22" s="280">
        <f>IFERROR(SUMPRODUCT(('控温被PRO-S级品'!$B$2:$B$10=$B22)*('控温被PRO-S级品'!$E$1:$BE$1=CC$1)*('控温被PRO-S级品'!$E$2:$BE$10)),0)+IFERROR(SUMPRODUCT(('冬被-S级品'!$B$2:$B$10=$B22)*('冬被-S级品'!$E$1:$AW$1=CC$1)*('冬被-S级品'!$E$2:$AW$10)),0)+IFERROR(SUMPRODUCT(('白止-S级品'!$A$2:$A$26=$B22)*('白止-S级品'!$D$1:$AV$1=CC$1)*('白止-S级品'!$D$2:$AV$26)),0)+IFERROR(SUMPRODUCT(('乐容-S级品'!$A$4:$A$32=$B22)*('乐容-S级品'!$L$3:$CA$3=CC$1)*('乐容-S级品'!$L$4:$CA$32)),0)</f>
      </c>
      <c r="CD22" s="280">
        <f>IFERROR(SUMPRODUCT(('控温被PRO-S级品'!$B$2:$B$10=$B22)*('控温被PRO-S级品'!$E$1:$BE$1=CD$1)*('控温被PRO-S级品'!$E$2:$BE$10)),0)+IFERROR(SUMPRODUCT(('冬被-S级品'!$B$2:$B$10=$B22)*('冬被-S级品'!$E$1:$AW$1=CD$1)*('冬被-S级品'!$E$2:$AW$10)),0)+IFERROR(SUMPRODUCT(('白止-S级品'!$A$2:$A$26=$B22)*('白止-S级品'!$D$1:$AV$1=CD$1)*('白止-S级品'!$D$2:$AV$26)),0)+IFERROR(SUMPRODUCT(('乐容-S级品'!$A$4:$A$32=$B22)*('乐容-S级品'!$L$3:$CA$3=CD$1)*('乐容-S级品'!$L$4:$CA$32)),0)</f>
      </c>
      <c r="CE22" s="280">
        <f>IFERROR(SUMPRODUCT(('控温被PRO-S级品'!$B$2:$B$10=$B22)*('控温被PRO-S级品'!$E$1:$BE$1=CE$1)*('控温被PRO-S级品'!$E$2:$BE$10)),0)+IFERROR(SUMPRODUCT(('冬被-S级品'!$B$2:$B$10=$B22)*('冬被-S级品'!$E$1:$AW$1=CE$1)*('冬被-S级品'!$E$2:$AW$10)),0)+IFERROR(SUMPRODUCT(('白止-S级品'!$A$2:$A$26=$B22)*('白止-S级品'!$D$1:$AV$1=CE$1)*('白止-S级品'!$D$2:$AV$26)),0)+IFERROR(SUMPRODUCT(('乐容-S级品'!$A$4:$A$32=$B22)*('乐容-S级品'!$L$3:$CA$3=CE$1)*('乐容-S级品'!$L$4:$CA$32)),0)</f>
      </c>
      <c r="CF22" s="280">
        <f>IFERROR(SUMPRODUCT(('控温被PRO-S级品'!$B$2:$B$10=$B22)*('控温被PRO-S级品'!$E$1:$BE$1=CF$1)*('控温被PRO-S级品'!$E$2:$BE$10)),0)+IFERROR(SUMPRODUCT(('冬被-S级品'!$B$2:$B$10=$B22)*('冬被-S级品'!$E$1:$AW$1=CF$1)*('冬被-S级品'!$E$2:$AW$10)),0)+IFERROR(SUMPRODUCT(('白止-S级品'!$A$2:$A$26=$B22)*('白止-S级品'!$D$1:$AV$1=CF$1)*('白止-S级品'!$D$2:$AV$26)),0)+IFERROR(SUMPRODUCT(('乐容-S级品'!$A$4:$A$32=$B22)*('乐容-S级品'!$L$3:$CA$3=CF$1)*('乐容-S级品'!$L$4:$CA$32)),0)</f>
      </c>
      <c r="CG22" s="280">
        <f>IFERROR(SUMPRODUCT(('控温被PRO-S级品'!$B$2:$B$10=$B22)*('控温被PRO-S级品'!$E$1:$BE$1=CG$1)*('控温被PRO-S级品'!$E$2:$BE$10)),0)+IFERROR(SUMPRODUCT(('冬被-S级品'!$B$2:$B$10=$B22)*('冬被-S级品'!$E$1:$AW$1=CG$1)*('冬被-S级品'!$E$2:$AW$10)),0)+IFERROR(SUMPRODUCT(('白止-S级品'!$A$2:$A$26=$B22)*('白止-S级品'!$D$1:$AV$1=CG$1)*('白止-S级品'!$D$2:$AV$26)),0)+IFERROR(SUMPRODUCT(('乐容-S级品'!$A$4:$A$32=$B22)*('乐容-S级品'!$L$3:$CA$3=CG$1)*('乐容-S级品'!$L$4:$CA$32)),0)</f>
      </c>
      <c r="CH22" s="280">
        <f>IFERROR(SUMPRODUCT(('控温被PRO-S级品'!$B$2:$B$10=$B22)*('控温被PRO-S级品'!$E$1:$BE$1=CH$1)*('控温被PRO-S级品'!$E$2:$BE$10)),0)+IFERROR(SUMPRODUCT(('冬被-S级品'!$B$2:$B$10=$B22)*('冬被-S级品'!$E$1:$AW$1=CH$1)*('冬被-S级品'!$E$2:$AW$10)),0)+IFERROR(SUMPRODUCT(('白止-S级品'!$A$2:$A$26=$B22)*('白止-S级品'!$D$1:$AV$1=CH$1)*('白止-S级品'!$D$2:$AV$26)),0)+IFERROR(SUMPRODUCT(('乐容-S级品'!$A$4:$A$32=$B22)*('乐容-S级品'!$L$3:$CA$3=CH$1)*('乐容-S级品'!$L$4:$CA$32)),0)</f>
      </c>
      <c r="CI22" s="280">
        <f>IFERROR(SUMPRODUCT(('控温被PRO-S级品'!$B$2:$B$10=$B22)*('控温被PRO-S级品'!$E$1:$BE$1=CI$1)*('控温被PRO-S级品'!$E$2:$BE$10)),0)+IFERROR(SUMPRODUCT(('冬被-S级品'!$B$2:$B$10=$B22)*('冬被-S级品'!$E$1:$AW$1=CI$1)*('冬被-S级品'!$E$2:$AW$10)),0)+IFERROR(SUMPRODUCT(('白止-S级品'!$A$2:$A$26=$B22)*('白止-S级品'!$D$1:$AV$1=CI$1)*('白止-S级品'!$D$2:$AV$26)),0)+IFERROR(SUMPRODUCT(('乐容-S级品'!$A$4:$A$32=$B22)*('乐容-S级品'!$L$3:$CA$3=CI$1)*('乐容-S级品'!$L$4:$CA$32)),0)</f>
      </c>
      <c r="CJ22" s="280">
        <f>IFERROR(SUMPRODUCT(('控温被PRO-S级品'!$B$2:$B$10=$B22)*('控温被PRO-S级品'!$E$1:$BE$1=CJ$1)*('控温被PRO-S级品'!$E$2:$BE$10)),0)+IFERROR(SUMPRODUCT(('冬被-S级品'!$B$2:$B$10=$B22)*('冬被-S级品'!$E$1:$AW$1=CJ$1)*('冬被-S级品'!$E$2:$AW$10)),0)+IFERROR(SUMPRODUCT(('白止-S级品'!$A$2:$A$26=$B22)*('白止-S级品'!$D$1:$AV$1=CJ$1)*('白止-S级品'!$D$2:$AV$26)),0)+IFERROR(SUMPRODUCT(('乐容-S级品'!$A$4:$A$32=$B22)*('乐容-S级品'!$L$3:$CA$3=CJ$1)*('乐容-S级品'!$L$4:$CA$32)),0)</f>
      </c>
      <c r="CK22" s="280">
        <f>IFERROR(SUMPRODUCT(('控温被PRO-S级品'!$B$2:$B$10=$B22)*('控温被PRO-S级品'!$E$1:$BE$1=CK$1)*('控温被PRO-S级品'!$E$2:$BE$10)),0)+IFERROR(SUMPRODUCT(('冬被-S级品'!$B$2:$B$10=$B22)*('冬被-S级品'!$E$1:$AW$1=CK$1)*('冬被-S级品'!$E$2:$AW$10)),0)+IFERROR(SUMPRODUCT(('白止-S级品'!$A$2:$A$26=$B22)*('白止-S级品'!$D$1:$AV$1=CK$1)*('白止-S级品'!$D$2:$AV$26)),0)+IFERROR(SUMPRODUCT(('乐容-S级品'!$A$4:$A$32=$B22)*('乐容-S级品'!$L$3:$CA$3=CK$1)*('乐容-S级品'!$L$4:$CA$32)),0)</f>
      </c>
      <c r="CL22" s="280">
        <f>IFERROR(SUMPRODUCT(('控温被PRO-S级品'!$B$2:$B$10=$B22)*('控温被PRO-S级品'!$E$1:$BE$1=CL$1)*('控温被PRO-S级品'!$E$2:$BE$10)),0)+IFERROR(SUMPRODUCT(('冬被-S级品'!$B$2:$B$10=$B22)*('冬被-S级品'!$E$1:$AW$1=CL$1)*('冬被-S级品'!$E$2:$AW$10)),0)+IFERROR(SUMPRODUCT(('白止-S级品'!$A$2:$A$26=$B22)*('白止-S级品'!$D$1:$AV$1=CL$1)*('白止-S级品'!$D$2:$AV$26)),0)+IFERROR(SUMPRODUCT(('乐容-S级品'!$A$4:$A$32=$B22)*('乐容-S级品'!$L$3:$CA$3=CL$1)*('乐容-S级品'!$L$4:$CA$32)),0)</f>
      </c>
      <c r="CM22" s="280">
        <f>IFERROR(SUMPRODUCT(('控温被PRO-S级品'!$B$2:$B$10=$B22)*('控温被PRO-S级品'!$E$1:$BE$1=CM$1)*('控温被PRO-S级品'!$E$2:$BE$10)),0)+IFERROR(SUMPRODUCT(('冬被-S级品'!$B$2:$B$10=$B22)*('冬被-S级品'!$E$1:$AW$1=CM$1)*('冬被-S级品'!$E$2:$AW$10)),0)+IFERROR(SUMPRODUCT(('白止-S级品'!$A$2:$A$26=$B22)*('白止-S级品'!$D$1:$AV$1=CM$1)*('白止-S级品'!$D$2:$AV$26)),0)+IFERROR(SUMPRODUCT(('乐容-S级品'!$A$4:$A$32=$B22)*('乐容-S级品'!$L$3:$CA$3=CM$1)*('乐容-S级品'!$L$4:$CA$32)),0)</f>
      </c>
      <c r="CN22" s="280">
        <f>IFERROR(SUMPRODUCT(('控温被PRO-S级品'!$B$2:$B$10=$B22)*('控温被PRO-S级品'!$E$1:$BE$1=CN$1)*('控温被PRO-S级品'!$E$2:$BE$10)),0)+IFERROR(SUMPRODUCT(('冬被-S级品'!$B$2:$B$10=$B22)*('冬被-S级品'!$E$1:$AW$1=CN$1)*('冬被-S级品'!$E$2:$AW$10)),0)+IFERROR(SUMPRODUCT(('白止-S级品'!$A$2:$A$26=$B22)*('白止-S级品'!$D$1:$AV$1=CN$1)*('白止-S级品'!$D$2:$AV$26)),0)+IFERROR(SUMPRODUCT(('乐容-S级品'!$A$4:$A$32=$B22)*('乐容-S级品'!$L$3:$CA$3=CN$1)*('乐容-S级品'!$L$4:$CA$32)),0)</f>
      </c>
      <c r="CO22" s="280">
        <f>IFERROR(SUMPRODUCT(('控温被PRO-S级品'!$B$2:$B$10=$B22)*('控温被PRO-S级品'!$E$1:$BE$1=CO$1)*('控温被PRO-S级品'!$E$2:$BE$10)),0)+IFERROR(SUMPRODUCT(('冬被-S级品'!$B$2:$B$10=$B22)*('冬被-S级品'!$E$1:$AW$1=CO$1)*('冬被-S级品'!$E$2:$AW$10)),0)+IFERROR(SUMPRODUCT(('白止-S级品'!$A$2:$A$26=$B22)*('白止-S级品'!$D$1:$AV$1=CO$1)*('白止-S级品'!$D$2:$AV$26)),0)+IFERROR(SUMPRODUCT(('乐容-S级品'!$A$4:$A$32=$B22)*('乐容-S级品'!$L$3:$CA$3=CO$1)*('乐容-S级品'!$L$4:$CA$32)),0)</f>
      </c>
      <c r="CP22" s="280">
        <f>IFERROR(SUMPRODUCT(('控温被PRO-S级品'!$B$2:$B$10=$B22)*('控温被PRO-S级品'!$E$1:$BE$1=CP$1)*('控温被PRO-S级品'!$E$2:$BE$10)),0)+IFERROR(SUMPRODUCT(('冬被-S级品'!$B$2:$B$10=$B22)*('冬被-S级品'!$E$1:$AW$1=CP$1)*('冬被-S级品'!$E$2:$AW$10)),0)+IFERROR(SUMPRODUCT(('白止-S级品'!$A$2:$A$26=$B22)*('白止-S级品'!$D$1:$AV$1=CP$1)*('白止-S级品'!$D$2:$AV$26)),0)+IFERROR(SUMPRODUCT(('乐容-S级品'!$A$4:$A$32=$B22)*('乐容-S级品'!$L$3:$CA$3=CP$1)*('乐容-S级品'!$L$4:$CA$32)),0)</f>
      </c>
      <c r="CQ22" s="280">
        <f>IFERROR(SUMPRODUCT(('控温被PRO-S级品'!$B$2:$B$10=$B22)*('控温被PRO-S级品'!$E$1:$BE$1=CQ$1)*('控温被PRO-S级品'!$E$2:$BE$10)),0)+IFERROR(SUMPRODUCT(('冬被-S级品'!$B$2:$B$10=$B22)*('冬被-S级品'!$E$1:$AW$1=CQ$1)*('冬被-S级品'!$E$2:$AW$10)),0)+IFERROR(SUMPRODUCT(('白止-S级品'!$A$2:$A$26=$B22)*('白止-S级品'!$D$1:$AV$1=CQ$1)*('白止-S级品'!$D$2:$AV$26)),0)+IFERROR(SUMPRODUCT(('乐容-S级品'!$A$4:$A$32=$B22)*('乐容-S级品'!$L$3:$CA$3=CQ$1)*('乐容-S级品'!$L$4:$CA$32)),0)</f>
      </c>
      <c r="CR22" s="280">
        <f>IFERROR(SUMPRODUCT(('控温被PRO-S级品'!$B$2:$B$10=$B22)*('控温被PRO-S级品'!$E$1:$BE$1=CR$1)*('控温被PRO-S级品'!$E$2:$BE$10)),0)+IFERROR(SUMPRODUCT(('冬被-S级品'!$B$2:$B$10=$B22)*('冬被-S级品'!$E$1:$AW$1=CR$1)*('冬被-S级品'!$E$2:$AW$10)),0)+IFERROR(SUMPRODUCT(('白止-S级品'!$A$2:$A$26=$B22)*('白止-S级品'!$D$1:$AV$1=CR$1)*('白止-S级品'!$D$2:$AV$26)),0)+IFERROR(SUMPRODUCT(('乐容-S级品'!$A$4:$A$32=$B22)*('乐容-S级品'!$L$3:$CA$3=CR$1)*('乐容-S级品'!$L$4:$CA$32)),0)</f>
      </c>
      <c r="CS22" s="280">
        <f>IFERROR(SUMPRODUCT(('控温被PRO-S级品'!$B$2:$B$10=$B22)*('控温被PRO-S级品'!$E$1:$BE$1=CS$1)*('控温被PRO-S级品'!$E$2:$BE$10)),0)+IFERROR(SUMPRODUCT(('冬被-S级品'!$B$2:$B$10=$B22)*('冬被-S级品'!$E$1:$AW$1=CS$1)*('冬被-S级品'!$E$2:$AW$10)),0)+IFERROR(SUMPRODUCT(('白止-S级品'!$A$2:$A$26=$B22)*('白止-S级品'!$D$1:$AV$1=CS$1)*('白止-S级品'!$D$2:$AV$26)),0)+IFERROR(SUMPRODUCT(('乐容-S级品'!$A$4:$A$32=$B22)*('乐容-S级品'!$L$3:$CA$3=CS$1)*('乐容-S级品'!$L$4:$CA$32)),0)</f>
      </c>
      <c r="CT22" s="280">
        <f>IFERROR(SUMPRODUCT(('控温被PRO-S级品'!$B$2:$B$10=$B22)*('控温被PRO-S级品'!$E$1:$BE$1=CT$1)*('控温被PRO-S级品'!$E$2:$BE$10)),0)+IFERROR(SUMPRODUCT(('冬被-S级品'!$B$2:$B$10=$B22)*('冬被-S级品'!$E$1:$AW$1=CT$1)*('冬被-S级品'!$E$2:$AW$10)),0)+IFERROR(SUMPRODUCT(('白止-S级品'!$A$2:$A$26=$B22)*('白止-S级品'!$D$1:$AV$1=CT$1)*('白止-S级品'!$D$2:$AV$26)),0)+IFERROR(SUMPRODUCT(('乐容-S级品'!$A$4:$A$32=$B22)*('乐容-S级品'!$L$3:$CA$3=CT$1)*('乐容-S级品'!$L$4:$CA$32)),0)</f>
      </c>
      <c r="CU22" s="280">
        <f>IFERROR(SUMPRODUCT(('控温被PRO-S级品'!$B$2:$B$10=$B22)*('控温被PRO-S级品'!$E$1:$BE$1=CU$1)*('控温被PRO-S级品'!$E$2:$BE$10)),0)+IFERROR(SUMPRODUCT(('冬被-S级品'!$B$2:$B$10=$B22)*('冬被-S级品'!$E$1:$AW$1=CU$1)*('冬被-S级品'!$E$2:$AW$10)),0)+IFERROR(SUMPRODUCT(('白止-S级品'!$A$2:$A$26=$B22)*('白止-S级品'!$D$1:$AV$1=CU$1)*('白止-S级品'!$D$2:$AV$26)),0)+IFERROR(SUMPRODUCT(('乐容-S级品'!$A$4:$A$32=$B22)*('乐容-S级品'!$L$3:$CA$3=CU$1)*('乐容-S级品'!$L$4:$CA$32)),0)</f>
      </c>
      <c r="CV22" s="280">
        <f>IFERROR(SUMPRODUCT(('控温被PRO-S级品'!$B$2:$B$10=$B22)*('控温被PRO-S级品'!$E$1:$BE$1=CV$1)*('控温被PRO-S级品'!$E$2:$BE$10)),0)+IFERROR(SUMPRODUCT(('冬被-S级品'!$B$2:$B$10=$B22)*('冬被-S级品'!$E$1:$AW$1=CV$1)*('冬被-S级品'!$E$2:$AW$10)),0)+IFERROR(SUMPRODUCT(('白止-S级品'!$A$2:$A$26=$B22)*('白止-S级品'!$D$1:$AV$1=CV$1)*('白止-S级品'!$D$2:$AV$26)),0)+IFERROR(SUMPRODUCT(('乐容-S级品'!$A$4:$A$32=$B22)*('乐容-S级品'!$L$3:$CA$3=CV$1)*('乐容-S级品'!$L$4:$CA$32)),0)</f>
      </c>
      <c r="CW22" s="280">
        <f>IFERROR(SUMPRODUCT(('控温被PRO-S级品'!$B$2:$B$10=$B22)*('控温被PRO-S级品'!$E$1:$BE$1=CW$1)*('控温被PRO-S级品'!$E$2:$BE$10)),0)+IFERROR(SUMPRODUCT(('冬被-S级品'!$B$2:$B$10=$B22)*('冬被-S级品'!$E$1:$AW$1=CW$1)*('冬被-S级品'!$E$2:$AW$10)),0)+IFERROR(SUMPRODUCT(('白止-S级品'!$A$2:$A$26=$B22)*('白止-S级品'!$D$1:$AV$1=CW$1)*('白止-S级品'!$D$2:$AV$26)),0)+IFERROR(SUMPRODUCT(('乐容-S级品'!$A$4:$A$32=$B22)*('乐容-S级品'!$L$3:$CA$3=CW$1)*('乐容-S级品'!$L$4:$CA$32)),0)</f>
      </c>
      <c r="CX22" s="280">
        <f>IFERROR(SUMPRODUCT(('控温被PRO-S级品'!$B$2:$B$10=$B22)*('控温被PRO-S级品'!$E$1:$BE$1=CX$1)*('控温被PRO-S级品'!$E$2:$BE$10)),0)+IFERROR(SUMPRODUCT(('冬被-S级品'!$B$2:$B$10=$B22)*('冬被-S级品'!$E$1:$AW$1=CX$1)*('冬被-S级品'!$E$2:$AW$10)),0)+IFERROR(SUMPRODUCT(('白止-S级品'!$A$2:$A$26=$B22)*('白止-S级品'!$D$1:$AV$1=CX$1)*('白止-S级品'!$D$2:$AV$26)),0)+IFERROR(SUMPRODUCT(('乐容-S级品'!$A$4:$A$32=$B22)*('乐容-S级品'!$L$3:$CA$3=CX$1)*('乐容-S级品'!$L$4:$CA$32)),0)</f>
      </c>
      <c r="CY22" s="280">
        <f>IFERROR(SUMPRODUCT(('控温被PRO-S级品'!$B$2:$B$10=$B22)*('控温被PRO-S级品'!$E$1:$BE$1=CY$1)*('控温被PRO-S级品'!$E$2:$BE$10)),0)+IFERROR(SUMPRODUCT(('冬被-S级品'!$B$2:$B$10=$B22)*('冬被-S级品'!$E$1:$AW$1=CY$1)*('冬被-S级品'!$E$2:$AW$10)),0)+IFERROR(SUMPRODUCT(('白止-S级品'!$A$2:$A$26=$B22)*('白止-S级品'!$D$1:$AV$1=CY$1)*('白止-S级品'!$D$2:$AV$26)),0)+IFERROR(SUMPRODUCT(('乐容-S级品'!$A$4:$A$32=$B22)*('乐容-S级品'!$L$3:$CA$3=CY$1)*('乐容-S级品'!$L$4:$CA$32)),0)</f>
      </c>
      <c r="CZ22" s="280">
        <f>IFERROR(SUMPRODUCT(('控温被PRO-S级品'!$B$2:$B$10=$B22)*('控温被PRO-S级品'!$E$1:$BE$1=CZ$1)*('控温被PRO-S级品'!$E$2:$BE$10)),0)+IFERROR(SUMPRODUCT(('冬被-S级品'!$B$2:$B$10=$B22)*('冬被-S级品'!$E$1:$AW$1=CZ$1)*('冬被-S级品'!$E$2:$AW$10)),0)+IFERROR(SUMPRODUCT(('白止-S级品'!$A$2:$A$26=$B22)*('白止-S级品'!$D$1:$AV$1=CZ$1)*('白止-S级品'!$D$2:$AV$26)),0)+IFERROR(SUMPRODUCT(('乐容-S级品'!$A$4:$A$32=$B22)*('乐容-S级品'!$L$3:$CA$3=CZ$1)*('乐容-S级品'!$L$4:$CA$32)),0)</f>
      </c>
      <c r="DA22" s="280">
        <f>IFERROR(SUMPRODUCT(('控温被PRO-S级品'!$B$2:$B$10=$B22)*('控温被PRO-S级品'!$E$1:$BE$1=DA$1)*('控温被PRO-S级品'!$E$2:$BE$10)),0)+IFERROR(SUMPRODUCT(('冬被-S级品'!$B$2:$B$10=$B22)*('冬被-S级品'!$E$1:$AW$1=DA$1)*('冬被-S级品'!$E$2:$AW$10)),0)+IFERROR(SUMPRODUCT(('白止-S级品'!$A$2:$A$26=$B22)*('白止-S级品'!$D$1:$AV$1=DA$1)*('白止-S级品'!$D$2:$AV$26)),0)+IFERROR(SUMPRODUCT(('乐容-S级品'!$A$4:$A$32=$B22)*('乐容-S级品'!$L$3:$CA$3=DA$1)*('乐容-S级品'!$L$4:$CA$32)),0)</f>
      </c>
      <c r="DB22" s="280">
        <f>IFERROR(SUMPRODUCT(('控温被PRO-S级品'!$B$2:$B$10=$B22)*('控温被PRO-S级品'!$E$1:$BE$1=DB$1)*('控温被PRO-S级品'!$E$2:$BE$10)),0)+IFERROR(SUMPRODUCT(('冬被-S级品'!$B$2:$B$10=$B22)*('冬被-S级品'!$E$1:$AW$1=DB$1)*('冬被-S级品'!$E$2:$AW$10)),0)+IFERROR(SUMPRODUCT(('白止-S级品'!$A$2:$A$26=$B22)*('白止-S级品'!$D$1:$AV$1=DB$1)*('白止-S级品'!$D$2:$AV$26)),0)+IFERROR(SUMPRODUCT(('乐容-S级品'!$A$4:$A$32=$B22)*('乐容-S级品'!$L$3:$CA$3=DB$1)*('乐容-S级品'!$L$4:$CA$32)),0)</f>
      </c>
      <c r="DC22" s="280">
        <f>IFERROR(SUMPRODUCT(('控温被PRO-S级品'!$B$2:$B$10=$B22)*('控温被PRO-S级品'!$E$1:$BE$1=DC$1)*('控温被PRO-S级品'!$E$2:$BE$10)),0)+IFERROR(SUMPRODUCT(('冬被-S级品'!$B$2:$B$10=$B22)*('冬被-S级品'!$E$1:$AW$1=DC$1)*('冬被-S级品'!$E$2:$AW$10)),0)+IFERROR(SUMPRODUCT(('白止-S级品'!$A$2:$A$26=$B22)*('白止-S级品'!$D$1:$AV$1=DC$1)*('白止-S级品'!$D$2:$AV$26)),0)+IFERROR(SUMPRODUCT(('乐容-S级品'!$A$4:$A$32=$B22)*('乐容-S级品'!$L$3:$CA$3=DC$1)*('乐容-S级品'!$L$4:$CA$32)),0)</f>
      </c>
      <c r="DD22" s="280">
        <f>IFERROR(SUMPRODUCT(('控温被PRO-S级品'!$B$2:$B$10=$B22)*('控温被PRO-S级品'!$E$1:$BE$1=DD$1)*('控温被PRO-S级品'!$E$2:$BE$10)),0)+IFERROR(SUMPRODUCT(('冬被-S级品'!$B$2:$B$10=$B22)*('冬被-S级品'!$E$1:$AW$1=DD$1)*('冬被-S级品'!$E$2:$AW$10)),0)+IFERROR(SUMPRODUCT(('白止-S级品'!$A$2:$A$26=$B22)*('白止-S级品'!$D$1:$AV$1=DD$1)*('白止-S级品'!$D$2:$AV$26)),0)+IFERROR(SUMPRODUCT(('乐容-S级品'!$A$4:$A$32=$B22)*('乐容-S级品'!$L$3:$CA$3=DD$1)*('乐容-S级品'!$L$4:$CA$32)),0)</f>
      </c>
      <c r="DE22" s="280">
        <f>IFERROR(SUMPRODUCT(('控温被PRO-S级品'!$B$2:$B$10=$B22)*('控温被PRO-S级品'!$E$1:$BE$1=DE$1)*('控温被PRO-S级品'!$E$2:$BE$10)),0)+IFERROR(SUMPRODUCT(('冬被-S级品'!$B$2:$B$10=$B22)*('冬被-S级品'!$E$1:$AW$1=DE$1)*('冬被-S级品'!$E$2:$AW$10)),0)+IFERROR(SUMPRODUCT(('白止-S级品'!$A$2:$A$26=$B22)*('白止-S级品'!$D$1:$AV$1=DE$1)*('白止-S级品'!$D$2:$AV$26)),0)+IFERROR(SUMPRODUCT(('乐容-S级品'!$A$4:$A$32=$B22)*('乐容-S级品'!$L$3:$CA$3=DE$1)*('乐容-S级品'!$L$4:$CA$32)),0)</f>
      </c>
      <c r="DF22" s="280">
        <f>IFERROR(SUMPRODUCT(('控温被PRO-S级品'!$B$2:$B$10=$B22)*('控温被PRO-S级品'!$E$1:$BE$1=DF$1)*('控温被PRO-S级品'!$E$2:$BE$10)),0)+IFERROR(SUMPRODUCT(('冬被-S级品'!$B$2:$B$10=$B22)*('冬被-S级品'!$E$1:$AW$1=DF$1)*('冬被-S级品'!$E$2:$AW$10)),0)+IFERROR(SUMPRODUCT(('白止-S级品'!$A$2:$A$26=$B22)*('白止-S级品'!$D$1:$AV$1=DF$1)*('白止-S级品'!$D$2:$AV$26)),0)+IFERROR(SUMPRODUCT(('乐容-S级品'!$A$4:$A$32=$B22)*('乐容-S级品'!$L$3:$CA$3=DF$1)*('乐容-S级品'!$L$4:$CA$32)),0)</f>
      </c>
      <c r="DG22" s="280">
        <f>IFERROR(SUMPRODUCT(('控温被PRO-S级品'!$B$2:$B$10=$B22)*('控温被PRO-S级品'!$E$1:$BE$1=DG$1)*('控温被PRO-S级品'!$E$2:$BE$10)),0)+IFERROR(SUMPRODUCT(('冬被-S级品'!$B$2:$B$10=$B22)*('冬被-S级品'!$E$1:$AW$1=DG$1)*('冬被-S级品'!$E$2:$AW$10)),0)+IFERROR(SUMPRODUCT(('白止-S级品'!$A$2:$A$26=$B22)*('白止-S级品'!$D$1:$AV$1=DG$1)*('白止-S级品'!$D$2:$AV$26)),0)+IFERROR(SUMPRODUCT(('乐容-S级品'!$A$4:$A$32=$B22)*('乐容-S级品'!$L$3:$CA$3=DG$1)*('乐容-S级品'!$L$4:$CA$32)),0)</f>
      </c>
      <c r="DH22" s="280">
        <f>IFERROR(SUMPRODUCT(('控温被PRO-S级品'!$B$2:$B$10=$B22)*('控温被PRO-S级品'!$E$1:$BE$1=DH$1)*('控温被PRO-S级品'!$E$2:$BE$10)),0)+IFERROR(SUMPRODUCT(('冬被-S级品'!$B$2:$B$10=$B22)*('冬被-S级品'!$E$1:$AW$1=DH$1)*('冬被-S级品'!$E$2:$AW$10)),0)+IFERROR(SUMPRODUCT(('白止-S级品'!$A$2:$A$26=$B22)*('白止-S级品'!$D$1:$AV$1=DH$1)*('白止-S级品'!$D$2:$AV$26)),0)+IFERROR(SUMPRODUCT(('乐容-S级品'!$A$4:$A$32=$B22)*('乐容-S级品'!$L$3:$CA$3=DH$1)*('乐容-S级品'!$L$4:$CA$32)),0)</f>
      </c>
      <c r="DI22" s="280">
        <f>IFERROR(SUMPRODUCT(('控温被PRO-S级品'!$B$2:$B$10=$B22)*('控温被PRO-S级品'!$E$1:$BE$1=DI$1)*('控温被PRO-S级品'!$E$2:$BE$10)),0)+IFERROR(SUMPRODUCT(('冬被-S级品'!$B$2:$B$10=$B22)*('冬被-S级品'!$E$1:$AW$1=DI$1)*('冬被-S级品'!$E$2:$AW$10)),0)+IFERROR(SUMPRODUCT(('白止-S级品'!$A$2:$A$26=$B22)*('白止-S级品'!$D$1:$AV$1=DI$1)*('白止-S级品'!$D$2:$AV$26)),0)+IFERROR(SUMPRODUCT(('乐容-S级品'!$A$4:$A$32=$B22)*('乐容-S级品'!$L$3:$CA$3=DI$1)*('乐容-S级品'!$L$4:$CA$32)),0)</f>
      </c>
      <c r="DJ22" s="280">
        <f>IFERROR(SUMPRODUCT(('控温被PRO-S级品'!$B$2:$B$10=$B22)*('控温被PRO-S级品'!$E$1:$BE$1=DJ$1)*('控温被PRO-S级品'!$E$2:$BE$10)),0)+IFERROR(SUMPRODUCT(('冬被-S级品'!$B$2:$B$10=$B22)*('冬被-S级品'!$E$1:$AW$1=DJ$1)*('冬被-S级品'!$E$2:$AW$10)),0)+IFERROR(SUMPRODUCT(('白止-S级品'!$A$2:$A$26=$B22)*('白止-S级品'!$D$1:$AV$1=DJ$1)*('白止-S级品'!$D$2:$AV$26)),0)+IFERROR(SUMPRODUCT(('乐容-S级品'!$A$4:$A$32=$B22)*('乐容-S级品'!$L$3:$CA$3=DJ$1)*('乐容-S级品'!$L$4:$CA$32)),0)</f>
      </c>
      <c r="DK22" s="280"/>
      <c r="DL22" s="280"/>
      <c r="DM22" s="280"/>
      <c r="DN22" s="280"/>
      <c r="DO22" s="280"/>
      <c r="DP22" s="280"/>
      <c r="DQ22" s="280"/>
      <c r="DR22" s="280"/>
      <c r="DS22" s="280"/>
      <c r="DT22" s="280"/>
      <c r="DU22" s="280"/>
      <c r="DV22" s="280"/>
      <c r="DW22" s="280">
        <f>VLOOKUP(B22,'系统编码规格'!A:C,3,FALSE)</f>
      </c>
      <c r="DX22" s="280"/>
      <c r="DY22" s="280"/>
      <c r="DZ22" s="280"/>
      <c r="EA22" s="280"/>
      <c r="EB22" s="280"/>
      <c r="EC22" s="280"/>
      <c r="ED22" s="280"/>
      <c r="EE22" s="280"/>
      <c r="EF22" s="280"/>
      <c r="EG22" s="280"/>
      <c r="EH22" s="280"/>
      <c r="EI22" s="280"/>
      <c r="EJ22" s="280"/>
      <c r="EK22" s="280"/>
      <c r="EL22" s="280"/>
      <c r="EM22" s="280"/>
      <c r="EN22" s="280"/>
      <c r="EO22" s="280"/>
      <c r="EP22" s="280"/>
      <c r="EQ22" s="280"/>
      <c r="ER22" s="280"/>
      <c r="ES22" s="280"/>
      <c r="ET22" s="280"/>
      <c r="EU22" s="280"/>
      <c r="EV22" s="280"/>
      <c r="EW22" s="280"/>
      <c r="EX22" s="280"/>
      <c r="EY22" s="280"/>
      <c r="EZ22" s="280"/>
      <c r="FA22" s="280"/>
      <c r="FB22" s="280"/>
      <c r="FC22" s="280"/>
      <c r="FD22" s="280"/>
      <c r="FE22" s="280"/>
      <c r="FF22" s="280"/>
      <c r="FG22" s="280"/>
      <c r="FH22" s="280"/>
      <c r="FI22" s="280"/>
      <c r="FJ22" s="280"/>
      <c r="FK22" s="280"/>
      <c r="FL22" s="280"/>
      <c r="FM22" s="280"/>
      <c r="FN22" s="280"/>
      <c r="FO22" s="280"/>
      <c r="FP22" s="280"/>
      <c r="FQ22" s="280"/>
      <c r="FR22" s="280"/>
      <c r="FS22" s="280"/>
      <c r="FT22" s="280"/>
      <c r="FU22" s="280"/>
      <c r="FV22" s="280"/>
      <c r="FW22" s="280"/>
      <c r="FX22" s="280"/>
      <c r="FY22" s="280"/>
      <c r="FZ22" s="280"/>
      <c r="GA22" s="280"/>
      <c r="GB22" s="280"/>
      <c r="GC22" s="280"/>
      <c r="GD22" s="280"/>
      <c r="GE22" s="280"/>
      <c r="GF22" s="280"/>
      <c r="GG22" s="280"/>
      <c r="GH22" s="280"/>
      <c r="GI22" s="280"/>
      <c r="GJ22" s="280"/>
      <c r="GK22" s="280"/>
      <c r="GL22" s="280"/>
      <c r="GM22" s="280"/>
      <c r="GN22" s="280"/>
      <c r="GO22" s="280"/>
      <c r="GP22" s="280"/>
      <c r="GQ22" s="280"/>
      <c r="GR22" s="280"/>
      <c r="GS22" s="280"/>
      <c r="GT22" s="280"/>
      <c r="GU22" s="280"/>
      <c r="GV22" s="280"/>
    </row>
    <row r="23">
      <c r="A23" s="309" t="str">
        <v>乐容</v>
      </c>
      <c r="B23" s="310" t="str">
        <v>128000262002936</v>
      </c>
      <c r="C23" s="309" t="str">
        <v>亚朵星球 裸棉儿童枕套</v>
      </c>
      <c r="D23" s="309" t="str">
        <v>35*55cm_裸色</v>
      </c>
      <c r="E23">
        <f>SUM(F23:GX23)</f>
      </c>
      <c r="F23" s="280">
        <f>IFERROR(SUMPRODUCT(('控温被PRO-S级品'!$B$2:$B$10=$B23)*('控温被PRO-S级品'!$E$1:$BE$1=F$1)*('控温被PRO-S级品'!$E$2:$BE$10)),0)+IFERROR(SUMPRODUCT(('冬被-S级品'!$B$2:$B$10=$B23)*('冬被-S级品'!$E$1:$AW$1=F$1)*('冬被-S级品'!$E$2:$AW$10)),0)+IFERROR(SUMPRODUCT(('白止-S级品'!$A$2:$A$26=$B23)*('白止-S级品'!$D$1:$AV$1=F$1)*('白止-S级品'!$D$2:$AV$26)),0)+IFERROR(SUMPRODUCT(('乐容-S级品'!$A$4:$A$32=$B23)*('乐容-S级品'!$L$3:$CA$3=F$1)*('乐容-S级品'!$L$4:$CA$32)),0)</f>
      </c>
      <c r="G23" s="280">
        <f>IFERROR(SUMPRODUCT(('控温被PRO-S级品'!$B$2:$B$10=$B23)*('控温被PRO-S级品'!$E$1:$BE$1=G$1)*('控温被PRO-S级品'!$E$2:$BE$10)),0)+IFERROR(SUMPRODUCT(('冬被-S级品'!$B$2:$B$10=$B23)*('冬被-S级品'!$E$1:$AW$1=G$1)*('冬被-S级品'!$E$2:$AW$10)),0)+IFERROR(SUMPRODUCT(('白止-S级品'!$A$2:$A$26=$B23)*('白止-S级品'!$D$1:$AV$1=G$1)*('白止-S级品'!$D$2:$AV$26)),0)+IFERROR(SUMPRODUCT(('乐容-S级品'!$A$4:$A$32=$B23)*('乐容-S级品'!$L$3:$CA$3=G$1)*('乐容-S级品'!$L$4:$CA$32)),0)</f>
      </c>
      <c r="H23" s="280">
        <f>IFERROR(SUMPRODUCT(('控温被PRO-S级品'!$B$2:$B$10=$B23)*('控温被PRO-S级品'!$E$1:$BE$1=H$1)*('控温被PRO-S级品'!$E$2:$BE$10)),0)+IFERROR(SUMPRODUCT(('冬被-S级品'!$B$2:$B$10=$B23)*('冬被-S级品'!$E$1:$AW$1=H$1)*('冬被-S级品'!$E$2:$AW$10)),0)+IFERROR(SUMPRODUCT(('白止-S级品'!$A$2:$A$26=$B23)*('白止-S级品'!$D$1:$AV$1=H$1)*('白止-S级品'!$D$2:$AV$26)),0)+IFERROR(SUMPRODUCT(('乐容-S级品'!$A$4:$A$32=$B23)*('乐容-S级品'!$L$3:$CA$3=H$1)*('乐容-S级品'!$L$4:$CA$32)),0)</f>
      </c>
      <c r="I23" s="280">
        <f>IFERROR(SUMPRODUCT(('控温被PRO-S级品'!$B$2:$B$10=$B23)*('控温被PRO-S级品'!$E$1:$BE$1=I$1)*('控温被PRO-S级品'!$E$2:$BE$10)),0)+IFERROR(SUMPRODUCT(('冬被-S级品'!$B$2:$B$10=$B23)*('冬被-S级品'!$E$1:$AW$1=I$1)*('冬被-S级品'!$E$2:$AW$10)),0)+IFERROR(SUMPRODUCT(('白止-S级品'!$A$2:$A$26=$B23)*('白止-S级品'!$D$1:$AV$1=I$1)*('白止-S级品'!$D$2:$AV$26)),0)+IFERROR(SUMPRODUCT(('乐容-S级品'!$A$4:$A$32=$B23)*('乐容-S级品'!$L$3:$CA$3=I$1)*('乐容-S级品'!$L$4:$CA$32)),0)</f>
      </c>
      <c r="J23" s="280">
        <f>IFERROR(SUMPRODUCT(('控温被PRO-S级品'!$B$2:$B$10=$B23)*('控温被PRO-S级品'!$E$1:$BE$1=J$1)*('控温被PRO-S级品'!$E$2:$BE$10)),0)+IFERROR(SUMPRODUCT(('冬被-S级品'!$B$2:$B$10=$B23)*('冬被-S级品'!$E$1:$AW$1=J$1)*('冬被-S级品'!$E$2:$AW$10)),0)+IFERROR(SUMPRODUCT(('白止-S级品'!$A$2:$A$26=$B23)*('白止-S级品'!$D$1:$AV$1=J$1)*('白止-S级品'!$D$2:$AV$26)),0)+IFERROR(SUMPRODUCT(('乐容-S级品'!$A$4:$A$32=$B23)*('乐容-S级品'!$L$3:$CA$3=J$1)*('乐容-S级品'!$L$4:$CA$32)),0)</f>
      </c>
      <c r="K23" s="280">
        <f>IFERROR(SUMPRODUCT(('控温被PRO-S级品'!$B$2:$B$10=$B23)*('控温被PRO-S级品'!$E$1:$BE$1=K$1)*('控温被PRO-S级品'!$E$2:$BE$10)),0)+IFERROR(SUMPRODUCT(('冬被-S级品'!$B$2:$B$10=$B23)*('冬被-S级品'!$E$1:$AW$1=K$1)*('冬被-S级品'!$E$2:$AW$10)),0)+IFERROR(SUMPRODUCT(('白止-S级品'!$A$2:$A$26=$B23)*('白止-S级品'!$D$1:$AV$1=K$1)*('白止-S级品'!$D$2:$AV$26)),0)+IFERROR(SUMPRODUCT(('乐容-S级品'!$A$4:$A$32=$B23)*('乐容-S级品'!$L$3:$CA$3=K$1)*('乐容-S级品'!$L$4:$CA$32)),0)</f>
      </c>
      <c r="L23" s="280">
        <f>IFERROR(SUMPRODUCT(('控温被PRO-S级品'!$B$2:$B$10=$B23)*('控温被PRO-S级品'!$E$1:$BE$1=L$1)*('控温被PRO-S级品'!$E$2:$BE$10)),0)+IFERROR(SUMPRODUCT(('冬被-S级品'!$B$2:$B$10=$B23)*('冬被-S级品'!$E$1:$AW$1=L$1)*('冬被-S级品'!$E$2:$AW$10)),0)+IFERROR(SUMPRODUCT(('白止-S级品'!$A$2:$A$26=$B23)*('白止-S级品'!$D$1:$AV$1=L$1)*('白止-S级品'!$D$2:$AV$26)),0)+IFERROR(SUMPRODUCT(('乐容-S级品'!$A$4:$A$32=$B23)*('乐容-S级品'!$L$3:$CA$3=L$1)*('乐容-S级品'!$L$4:$CA$32)),0)</f>
      </c>
      <c r="M23" s="280">
        <f>IFERROR(SUMPRODUCT(('控温被PRO-S级品'!$B$2:$B$10=$B23)*('控温被PRO-S级品'!$E$1:$BE$1=M$1)*('控温被PRO-S级品'!$E$2:$BE$10)),0)+IFERROR(SUMPRODUCT(('冬被-S级品'!$B$2:$B$10=$B23)*('冬被-S级品'!$E$1:$AW$1=M$1)*('冬被-S级品'!$E$2:$AW$10)),0)+IFERROR(SUMPRODUCT(('白止-S级品'!$A$2:$A$26=$B23)*('白止-S级品'!$D$1:$AV$1=M$1)*('白止-S级品'!$D$2:$AV$26)),0)+IFERROR(SUMPRODUCT(('乐容-S级品'!$A$4:$A$32=$B23)*('乐容-S级品'!$L$3:$CA$3=M$1)*('乐容-S级品'!$L$4:$CA$32)),0)</f>
      </c>
      <c r="N23" s="280">
        <f>IFERROR(SUMPRODUCT(('控温被PRO-S级品'!$B$2:$B$10=$B23)*('控温被PRO-S级品'!$E$1:$BE$1=N$1)*('控温被PRO-S级品'!$E$2:$BE$10)),0)+IFERROR(SUMPRODUCT(('冬被-S级品'!$B$2:$B$10=$B23)*('冬被-S级品'!$E$1:$AW$1=N$1)*('冬被-S级品'!$E$2:$AW$10)),0)+IFERROR(SUMPRODUCT(('白止-S级品'!$A$2:$A$26=$B23)*('白止-S级品'!$D$1:$AV$1=N$1)*('白止-S级品'!$D$2:$AV$26)),0)+IFERROR(SUMPRODUCT(('乐容-S级品'!$A$4:$A$32=$B23)*('乐容-S级品'!$L$3:$CA$3=N$1)*('乐容-S级品'!$L$4:$CA$32)),0)</f>
      </c>
      <c r="O23" s="280">
        <f>IFERROR(SUMPRODUCT(('控温被PRO-S级品'!$B$2:$B$10=$B23)*('控温被PRO-S级品'!$E$1:$BE$1=O$1)*('控温被PRO-S级品'!$E$2:$BE$10)),0)+IFERROR(SUMPRODUCT(('冬被-S级品'!$B$2:$B$10=$B23)*('冬被-S级品'!$E$1:$AW$1=O$1)*('冬被-S级品'!$E$2:$AW$10)),0)+IFERROR(SUMPRODUCT(('白止-S级品'!$A$2:$A$26=$B23)*('白止-S级品'!$D$1:$AV$1=O$1)*('白止-S级品'!$D$2:$AV$26)),0)+IFERROR(SUMPRODUCT(('乐容-S级品'!$A$4:$A$32=$B23)*('乐容-S级品'!$L$3:$CA$3=O$1)*('乐容-S级品'!$L$4:$CA$32)),0)</f>
      </c>
      <c r="P23" s="280">
        <f>IFERROR(SUMPRODUCT(('控温被PRO-S级品'!$B$2:$B$10=$B23)*('控温被PRO-S级品'!$E$1:$BE$1=P$1)*('控温被PRO-S级品'!$E$2:$BE$10)),0)+IFERROR(SUMPRODUCT(('冬被-S级品'!$B$2:$B$10=$B23)*('冬被-S级品'!$E$1:$AW$1=P$1)*('冬被-S级品'!$E$2:$AW$10)),0)+IFERROR(SUMPRODUCT(('白止-S级品'!$A$2:$A$26=$B23)*('白止-S级品'!$D$1:$AV$1=P$1)*('白止-S级品'!$D$2:$AV$26)),0)+IFERROR(SUMPRODUCT(('乐容-S级品'!$A$4:$A$32=$B23)*('乐容-S级品'!$L$3:$CA$3=P$1)*('乐容-S级品'!$L$4:$CA$32)),0)</f>
      </c>
      <c r="Q23" s="280">
        <f>IFERROR(SUMPRODUCT(('控温被PRO-S级品'!$B$2:$B$10=$B23)*('控温被PRO-S级品'!$E$1:$BE$1=Q$1)*('控温被PRO-S级品'!$E$2:$BE$10)),0)+IFERROR(SUMPRODUCT(('冬被-S级品'!$B$2:$B$10=$B23)*('冬被-S级品'!$E$1:$AW$1=Q$1)*('冬被-S级品'!$E$2:$AW$10)),0)+IFERROR(SUMPRODUCT(('白止-S级品'!$A$2:$A$26=$B23)*('白止-S级品'!$D$1:$AV$1=Q$1)*('白止-S级品'!$D$2:$AV$26)),0)+IFERROR(SUMPRODUCT(('乐容-S级品'!$A$4:$A$32=$B23)*('乐容-S级品'!$L$3:$CA$3=Q$1)*('乐容-S级品'!$L$4:$CA$32)),0)</f>
      </c>
      <c r="R23" s="280">
        <f>IFERROR(SUMPRODUCT(('控温被PRO-S级品'!$B$2:$B$10=$B23)*('控温被PRO-S级品'!$E$1:$BE$1=R$1)*('控温被PRO-S级品'!$E$2:$BE$10)),0)+IFERROR(SUMPRODUCT(('冬被-S级品'!$B$2:$B$10=$B23)*('冬被-S级品'!$E$1:$AW$1=R$1)*('冬被-S级品'!$E$2:$AW$10)),0)+IFERROR(SUMPRODUCT(('白止-S级品'!$A$2:$A$26=$B23)*('白止-S级品'!$D$1:$AV$1=R$1)*('白止-S级品'!$D$2:$AV$26)),0)+IFERROR(SUMPRODUCT(('乐容-S级品'!$A$4:$A$32=$B23)*('乐容-S级品'!$L$3:$CA$3=R$1)*('乐容-S级品'!$L$4:$CA$32)),0)</f>
      </c>
      <c r="S23" s="280">
        <f>IFERROR(SUMPRODUCT(('控温被PRO-S级品'!$B$2:$B$10=$B23)*('控温被PRO-S级品'!$E$1:$BE$1=S$1)*('控温被PRO-S级品'!$E$2:$BE$10)),0)+IFERROR(SUMPRODUCT(('冬被-S级品'!$B$2:$B$10=$B23)*('冬被-S级品'!$E$1:$AW$1=S$1)*('冬被-S级品'!$E$2:$AW$10)),0)+IFERROR(SUMPRODUCT(('白止-S级品'!$A$2:$A$26=$B23)*('白止-S级品'!$D$1:$AV$1=S$1)*('白止-S级品'!$D$2:$AV$26)),0)+IFERROR(SUMPRODUCT(('乐容-S级品'!$A$4:$A$32=$B23)*('乐容-S级品'!$L$3:$CA$3=S$1)*('乐容-S级品'!$L$4:$CA$32)),0)</f>
      </c>
      <c r="T23" s="280">
        <f>IFERROR(SUMPRODUCT(('控温被PRO-S级品'!$B$2:$B$10=$B23)*('控温被PRO-S级品'!$E$1:$BE$1=T$1)*('控温被PRO-S级品'!$E$2:$BE$10)),0)+IFERROR(SUMPRODUCT(('冬被-S级品'!$B$2:$B$10=$B23)*('冬被-S级品'!$E$1:$AW$1=T$1)*('冬被-S级品'!$E$2:$AW$10)),0)+IFERROR(SUMPRODUCT(('白止-S级品'!$A$2:$A$26=$B23)*('白止-S级品'!$D$1:$AV$1=T$1)*('白止-S级品'!$D$2:$AV$26)),0)+IFERROR(SUMPRODUCT(('乐容-S级品'!$A$4:$A$32=$B23)*('乐容-S级品'!$L$3:$CA$3=T$1)*('乐容-S级品'!$L$4:$CA$32)),0)</f>
      </c>
      <c r="U23" s="280">
        <f>IFERROR(SUMPRODUCT(('控温被PRO-S级品'!$B$2:$B$10=$B23)*('控温被PRO-S级品'!$E$1:$BE$1=U$1)*('控温被PRO-S级品'!$E$2:$BE$10)),0)+IFERROR(SUMPRODUCT(('冬被-S级品'!$B$2:$B$10=$B23)*('冬被-S级品'!$E$1:$AW$1=U$1)*('冬被-S级品'!$E$2:$AW$10)),0)+IFERROR(SUMPRODUCT(('白止-S级品'!$A$2:$A$26=$B23)*('白止-S级品'!$D$1:$AV$1=U$1)*('白止-S级品'!$D$2:$AV$26)),0)+IFERROR(SUMPRODUCT(('乐容-S级品'!$A$4:$A$32=$B23)*('乐容-S级品'!$L$3:$CA$3=U$1)*('乐容-S级品'!$L$4:$CA$32)),0)</f>
      </c>
      <c r="V23" s="280">
        <f>IFERROR(SUMPRODUCT(('控温被PRO-S级品'!$B$2:$B$10=$B23)*('控温被PRO-S级品'!$E$1:$BE$1=V$1)*('控温被PRO-S级品'!$E$2:$BE$10)),0)+IFERROR(SUMPRODUCT(('冬被-S级品'!$B$2:$B$10=$B23)*('冬被-S级品'!$E$1:$AW$1=V$1)*('冬被-S级品'!$E$2:$AW$10)),0)+IFERROR(SUMPRODUCT(('白止-S级品'!$A$2:$A$26=$B23)*('白止-S级品'!$D$1:$AV$1=V$1)*('白止-S级品'!$D$2:$AV$26)),0)+IFERROR(SUMPRODUCT(('乐容-S级品'!$A$4:$A$32=$B23)*('乐容-S级品'!$L$3:$CA$3=V$1)*('乐容-S级品'!$L$4:$CA$32)),0)</f>
      </c>
      <c r="W23" s="280">
        <f>IFERROR(SUMPRODUCT(('控温被PRO-S级品'!$B$2:$B$10=$B23)*('控温被PRO-S级品'!$E$1:$BE$1=W$1)*('控温被PRO-S级品'!$E$2:$BE$10)),0)+IFERROR(SUMPRODUCT(('冬被-S级品'!$B$2:$B$10=$B23)*('冬被-S级品'!$E$1:$AW$1=W$1)*('冬被-S级品'!$E$2:$AW$10)),0)+IFERROR(SUMPRODUCT(('白止-S级品'!$A$2:$A$26=$B23)*('白止-S级品'!$D$1:$AV$1=W$1)*('白止-S级品'!$D$2:$AV$26)),0)+IFERROR(SUMPRODUCT(('乐容-S级品'!$A$4:$A$32=$B23)*('乐容-S级品'!$L$3:$CA$3=W$1)*('乐容-S级品'!$L$4:$CA$32)),0)</f>
      </c>
      <c r="X23" s="280">
        <f>IFERROR(SUMPRODUCT(('控温被PRO-S级品'!$B$2:$B$10=$B23)*('控温被PRO-S级品'!$E$1:$BE$1=X$1)*('控温被PRO-S级品'!$E$2:$BE$10)),0)+IFERROR(SUMPRODUCT(('冬被-S级品'!$B$2:$B$10=$B23)*('冬被-S级品'!$E$1:$AW$1=X$1)*('冬被-S级品'!$E$2:$AW$10)),0)+IFERROR(SUMPRODUCT(('白止-S级品'!$A$2:$A$26=$B23)*('白止-S级品'!$D$1:$AV$1=X$1)*('白止-S级品'!$D$2:$AV$26)),0)+IFERROR(SUMPRODUCT(('乐容-S级品'!$A$4:$A$32=$B23)*('乐容-S级品'!$L$3:$CA$3=X$1)*('乐容-S级品'!$L$4:$CA$32)),0)</f>
      </c>
      <c r="Y23" s="280">
        <f>IFERROR(SUMPRODUCT(('控温被PRO-S级品'!$B$2:$B$10=$B23)*('控温被PRO-S级品'!$E$1:$BE$1=Y$1)*('控温被PRO-S级品'!$E$2:$BE$10)),0)+IFERROR(SUMPRODUCT(('冬被-S级品'!$B$2:$B$10=$B23)*('冬被-S级品'!$E$1:$AW$1=Y$1)*('冬被-S级品'!$E$2:$AW$10)),0)+IFERROR(SUMPRODUCT(('白止-S级品'!$A$2:$A$26=$B23)*('白止-S级品'!$D$1:$AV$1=Y$1)*('白止-S级品'!$D$2:$AV$26)),0)+IFERROR(SUMPRODUCT(('乐容-S级品'!$A$4:$A$32=$B23)*('乐容-S级品'!$L$3:$CA$3=Y$1)*('乐容-S级品'!$L$4:$CA$32)),0)</f>
      </c>
      <c r="Z23" s="280">
        <f>IFERROR(SUMPRODUCT(('控温被PRO-S级品'!$B$2:$B$10=$B23)*('控温被PRO-S级品'!$E$1:$BE$1=Z$1)*('控温被PRO-S级品'!$E$2:$BE$10)),0)+IFERROR(SUMPRODUCT(('冬被-S级品'!$B$2:$B$10=$B23)*('冬被-S级品'!$E$1:$AW$1=Z$1)*('冬被-S级品'!$E$2:$AW$10)),0)+IFERROR(SUMPRODUCT(('白止-S级品'!$A$2:$A$26=$B23)*('白止-S级品'!$D$1:$AV$1=Z$1)*('白止-S级品'!$D$2:$AV$26)),0)+IFERROR(SUMPRODUCT(('乐容-S级品'!$A$4:$A$32=$B23)*('乐容-S级品'!$L$3:$CA$3=Z$1)*('乐容-S级品'!$L$4:$CA$32)),0)</f>
      </c>
      <c r="AA23" s="280">
        <f>IFERROR(SUMPRODUCT(('控温被PRO-S级品'!$B$2:$B$10=$B23)*('控温被PRO-S级品'!$E$1:$BE$1=AA$1)*('控温被PRO-S级品'!$E$2:$BE$10)),0)+IFERROR(SUMPRODUCT(('冬被-S级品'!$B$2:$B$10=$B23)*('冬被-S级品'!$E$1:$AW$1=AA$1)*('冬被-S级品'!$E$2:$AW$10)),0)+IFERROR(SUMPRODUCT(('白止-S级品'!$A$2:$A$26=$B23)*('白止-S级品'!$D$1:$AV$1=AA$1)*('白止-S级品'!$D$2:$AV$26)),0)+IFERROR(SUMPRODUCT(('乐容-S级品'!$A$4:$A$32=$B23)*('乐容-S级品'!$L$3:$CA$3=AA$1)*('乐容-S级品'!$L$4:$CA$32)),0)</f>
      </c>
      <c r="AB23" s="280">
        <f>IFERROR(SUMPRODUCT(('控温被PRO-S级品'!$B$2:$B$10=$B23)*('控温被PRO-S级品'!$E$1:$BE$1=AB$1)*('控温被PRO-S级品'!$E$2:$BE$10)),0)+IFERROR(SUMPRODUCT(('冬被-S级品'!$B$2:$B$10=$B23)*('冬被-S级品'!$E$1:$AW$1=AB$1)*('冬被-S级品'!$E$2:$AW$10)),0)+IFERROR(SUMPRODUCT(('白止-S级品'!$A$2:$A$26=$B23)*('白止-S级品'!$D$1:$AV$1=AB$1)*('白止-S级品'!$D$2:$AV$26)),0)+IFERROR(SUMPRODUCT(('乐容-S级品'!$A$4:$A$32=$B23)*('乐容-S级品'!$L$3:$CA$3=AB$1)*('乐容-S级品'!$L$4:$CA$32)),0)</f>
      </c>
      <c r="AC23" s="280">
        <f>IFERROR(SUMPRODUCT(('控温被PRO-S级品'!$B$2:$B$10=$B23)*('控温被PRO-S级品'!$E$1:$BE$1=AC$1)*('控温被PRO-S级品'!$E$2:$BE$10)),0)+IFERROR(SUMPRODUCT(('冬被-S级品'!$B$2:$B$10=$B23)*('冬被-S级品'!$E$1:$AW$1=AC$1)*('冬被-S级品'!$E$2:$AW$10)),0)+IFERROR(SUMPRODUCT(('白止-S级品'!$A$2:$A$26=$B23)*('白止-S级品'!$D$1:$AV$1=AC$1)*('白止-S级品'!$D$2:$AV$26)),0)+IFERROR(SUMPRODUCT(('乐容-S级品'!$A$4:$A$32=$B23)*('乐容-S级品'!$L$3:$CA$3=AC$1)*('乐容-S级品'!$L$4:$CA$32)),0)</f>
      </c>
      <c r="AD23" s="280">
        <f>IFERROR(SUMPRODUCT(('控温被PRO-S级品'!$B$2:$B$10=$B23)*('控温被PRO-S级品'!$E$1:$BE$1=AD$1)*('控温被PRO-S级品'!$E$2:$BE$10)),0)+IFERROR(SUMPRODUCT(('冬被-S级品'!$B$2:$B$10=$B23)*('冬被-S级品'!$E$1:$AW$1=AD$1)*('冬被-S级品'!$E$2:$AW$10)),0)+IFERROR(SUMPRODUCT(('白止-S级品'!$A$2:$A$26=$B23)*('白止-S级品'!$D$1:$AV$1=AD$1)*('白止-S级品'!$D$2:$AV$26)),0)+IFERROR(SUMPRODUCT(('乐容-S级品'!$A$4:$A$32=$B23)*('乐容-S级品'!$L$3:$CA$3=AD$1)*('乐容-S级品'!$L$4:$CA$32)),0)</f>
      </c>
      <c r="AE23" s="280">
        <f>IFERROR(SUMPRODUCT(('控温被PRO-S级品'!$B$2:$B$10=$B23)*('控温被PRO-S级品'!$E$1:$BE$1=AE$1)*('控温被PRO-S级品'!$E$2:$BE$10)),0)+IFERROR(SUMPRODUCT(('冬被-S级品'!$B$2:$B$10=$B23)*('冬被-S级品'!$E$1:$AW$1=AE$1)*('冬被-S级品'!$E$2:$AW$10)),0)+IFERROR(SUMPRODUCT(('白止-S级品'!$A$2:$A$26=$B23)*('白止-S级品'!$D$1:$AV$1=AE$1)*('白止-S级品'!$D$2:$AV$26)),0)+IFERROR(SUMPRODUCT(('乐容-S级品'!$A$4:$A$32=$B23)*('乐容-S级品'!$L$3:$CA$3=AE$1)*('乐容-S级品'!$L$4:$CA$32)),0)</f>
      </c>
      <c r="AF23" s="280">
        <f>IFERROR(SUMPRODUCT(('控温被PRO-S级品'!$B$2:$B$10=$B23)*('控温被PRO-S级品'!$E$1:$BE$1=AF$1)*('控温被PRO-S级品'!$E$2:$BE$10)),0)+IFERROR(SUMPRODUCT(('冬被-S级品'!$B$2:$B$10=$B23)*('冬被-S级品'!$E$1:$AW$1=AF$1)*('冬被-S级品'!$E$2:$AW$10)),0)+IFERROR(SUMPRODUCT(('白止-S级品'!$A$2:$A$26=$B23)*('白止-S级品'!$D$1:$AV$1=AF$1)*('白止-S级品'!$D$2:$AV$26)),0)+IFERROR(SUMPRODUCT(('乐容-S级品'!$A$4:$A$32=$B23)*('乐容-S级品'!$L$3:$CA$3=AF$1)*('乐容-S级品'!$L$4:$CA$32)),0)</f>
      </c>
      <c r="AG23" s="280">
        <f>IFERROR(SUMPRODUCT(('控温被PRO-S级品'!$B$2:$B$10=$B23)*('控温被PRO-S级品'!$E$1:$BE$1=AG$1)*('控温被PRO-S级品'!$E$2:$BE$10)),0)+IFERROR(SUMPRODUCT(('冬被-S级品'!$B$2:$B$10=$B23)*('冬被-S级品'!$E$1:$AW$1=AG$1)*('冬被-S级品'!$E$2:$AW$10)),0)+IFERROR(SUMPRODUCT(('白止-S级品'!$A$2:$A$26=$B23)*('白止-S级品'!$D$1:$AV$1=AG$1)*('白止-S级品'!$D$2:$AV$26)),0)+IFERROR(SUMPRODUCT(('乐容-S级品'!$A$4:$A$32=$B23)*('乐容-S级品'!$L$3:$CA$3=AG$1)*('乐容-S级品'!$L$4:$CA$32)),0)</f>
      </c>
      <c r="AH23" s="280">
        <f>IFERROR(SUMPRODUCT(('控温被PRO-S级品'!$B$2:$B$10=$B23)*('控温被PRO-S级品'!$E$1:$BE$1=AH$1)*('控温被PRO-S级品'!$E$2:$BE$10)),0)+IFERROR(SUMPRODUCT(('冬被-S级品'!$B$2:$B$10=$B23)*('冬被-S级品'!$E$1:$AW$1=AH$1)*('冬被-S级品'!$E$2:$AW$10)),0)+IFERROR(SUMPRODUCT(('白止-S级品'!$A$2:$A$26=$B23)*('白止-S级品'!$D$1:$AV$1=AH$1)*('白止-S级品'!$D$2:$AV$26)),0)+IFERROR(SUMPRODUCT(('乐容-S级品'!$A$4:$A$32=$B23)*('乐容-S级品'!$L$3:$CA$3=AH$1)*('乐容-S级品'!$L$4:$CA$32)),0)</f>
      </c>
      <c r="AI23" s="280">
        <f>IFERROR(SUMPRODUCT(('控温被PRO-S级品'!$B$2:$B$10=$B23)*('控温被PRO-S级品'!$E$1:$BE$1=AI$1)*('控温被PRO-S级品'!$E$2:$BE$10)),0)+IFERROR(SUMPRODUCT(('冬被-S级品'!$B$2:$B$10=$B23)*('冬被-S级品'!$E$1:$AW$1=AI$1)*('冬被-S级品'!$E$2:$AW$10)),0)+IFERROR(SUMPRODUCT(('白止-S级品'!$A$2:$A$26=$B23)*('白止-S级品'!$D$1:$AV$1=AI$1)*('白止-S级品'!$D$2:$AV$26)),0)+IFERROR(SUMPRODUCT(('乐容-S级品'!$A$4:$A$32=$B23)*('乐容-S级品'!$L$3:$CA$3=AI$1)*('乐容-S级品'!$L$4:$CA$32)),0)</f>
      </c>
      <c r="AJ23" s="280">
        <f>IFERROR(SUMPRODUCT(('控温被PRO-S级品'!$B$2:$B$10=$B23)*('控温被PRO-S级品'!$E$1:$BE$1=AJ$1)*('控温被PRO-S级品'!$E$2:$BE$10)),0)+IFERROR(SUMPRODUCT(('冬被-S级品'!$B$2:$B$10=$B23)*('冬被-S级品'!$E$1:$AW$1=AJ$1)*('冬被-S级品'!$E$2:$AW$10)),0)+IFERROR(SUMPRODUCT(('白止-S级品'!$A$2:$A$26=$B23)*('白止-S级品'!$D$1:$AV$1=AJ$1)*('白止-S级品'!$D$2:$AV$26)),0)+IFERROR(SUMPRODUCT(('乐容-S级品'!$A$4:$A$32=$B23)*('乐容-S级品'!$L$3:$CA$3=AJ$1)*('乐容-S级品'!$L$4:$CA$32)),0)</f>
      </c>
      <c r="AK23" s="280">
        <f>IFERROR(SUMPRODUCT(('控温被PRO-S级品'!$B$2:$B$10=$B23)*('控温被PRO-S级品'!$E$1:$BE$1=AK$1)*('控温被PRO-S级品'!$E$2:$BE$10)),0)+IFERROR(SUMPRODUCT(('冬被-S级品'!$B$2:$B$10=$B23)*('冬被-S级品'!$E$1:$AW$1=AK$1)*('冬被-S级品'!$E$2:$AW$10)),0)+IFERROR(SUMPRODUCT(('白止-S级品'!$A$2:$A$26=$B23)*('白止-S级品'!$D$1:$AV$1=AK$1)*('白止-S级品'!$D$2:$AV$26)),0)+IFERROR(SUMPRODUCT(('乐容-S级品'!$A$4:$A$32=$B23)*('乐容-S级品'!$L$3:$CA$3=AK$1)*('乐容-S级品'!$L$4:$CA$32)),0)</f>
      </c>
      <c r="AL23" s="280">
        <f>IFERROR(SUMPRODUCT(('控温被PRO-S级品'!$B$2:$B$10=$B23)*('控温被PRO-S级品'!$E$1:$BE$1=AL$1)*('控温被PRO-S级品'!$E$2:$BE$10)),0)+IFERROR(SUMPRODUCT(('冬被-S级品'!$B$2:$B$10=$B23)*('冬被-S级品'!$E$1:$AW$1=AL$1)*('冬被-S级品'!$E$2:$AW$10)),0)+IFERROR(SUMPRODUCT(('白止-S级品'!$A$2:$A$26=$B23)*('白止-S级品'!$D$1:$AV$1=AL$1)*('白止-S级品'!$D$2:$AV$26)),0)+IFERROR(SUMPRODUCT(('乐容-S级品'!$A$4:$A$32=$B23)*('乐容-S级品'!$L$3:$CA$3=AL$1)*('乐容-S级品'!$L$4:$CA$32)),0)</f>
      </c>
      <c r="AM23" s="280">
        <f>IFERROR(SUMPRODUCT(('控温被PRO-S级品'!$B$2:$B$10=$B23)*('控温被PRO-S级品'!$E$1:$BE$1=AM$1)*('控温被PRO-S级品'!$E$2:$BE$10)),0)+IFERROR(SUMPRODUCT(('冬被-S级品'!$B$2:$B$10=$B23)*('冬被-S级品'!$E$1:$AW$1=AM$1)*('冬被-S级品'!$E$2:$AW$10)),0)+IFERROR(SUMPRODUCT(('白止-S级品'!$A$2:$A$26=$B23)*('白止-S级品'!$D$1:$AV$1=AM$1)*('白止-S级品'!$D$2:$AV$26)),0)+IFERROR(SUMPRODUCT(('乐容-S级品'!$A$4:$A$32=$B23)*('乐容-S级品'!$L$3:$CA$3=AM$1)*('乐容-S级品'!$L$4:$CA$32)),0)</f>
      </c>
      <c r="AN23" s="280">
        <f>IFERROR(SUMPRODUCT(('控温被PRO-S级品'!$B$2:$B$10=$B23)*('控温被PRO-S级品'!$E$1:$BE$1=AN$1)*('控温被PRO-S级品'!$E$2:$BE$10)),0)+IFERROR(SUMPRODUCT(('冬被-S级品'!$B$2:$B$10=$B23)*('冬被-S级品'!$E$1:$AW$1=AN$1)*('冬被-S级品'!$E$2:$AW$10)),0)+IFERROR(SUMPRODUCT(('白止-S级品'!$A$2:$A$26=$B23)*('白止-S级品'!$D$1:$AV$1=AN$1)*('白止-S级品'!$D$2:$AV$26)),0)+IFERROR(SUMPRODUCT(('乐容-S级品'!$A$4:$A$32=$B23)*('乐容-S级品'!$L$3:$CA$3=AN$1)*('乐容-S级品'!$L$4:$CA$32)),0)</f>
      </c>
      <c r="AO23" s="280">
        <f>IFERROR(SUMPRODUCT(('控温被PRO-S级品'!$B$2:$B$10=$B23)*('控温被PRO-S级品'!$E$1:$BE$1=AO$1)*('控温被PRO-S级品'!$E$2:$BE$10)),0)+IFERROR(SUMPRODUCT(('冬被-S级品'!$B$2:$B$10=$B23)*('冬被-S级品'!$E$1:$AW$1=AO$1)*('冬被-S级品'!$E$2:$AW$10)),0)+IFERROR(SUMPRODUCT(('白止-S级品'!$A$2:$A$26=$B23)*('白止-S级品'!$D$1:$AV$1=AO$1)*('白止-S级品'!$D$2:$AV$26)),0)+IFERROR(SUMPRODUCT(('乐容-S级品'!$A$4:$A$32=$B23)*('乐容-S级品'!$L$3:$CA$3=AO$1)*('乐容-S级品'!$L$4:$CA$32)),0)</f>
      </c>
      <c r="AP23" s="280">
        <f>IFERROR(SUMPRODUCT(('控温被PRO-S级品'!$B$2:$B$10=$B23)*('控温被PRO-S级品'!$E$1:$BE$1=AP$1)*('控温被PRO-S级品'!$E$2:$BE$10)),0)+IFERROR(SUMPRODUCT(('冬被-S级品'!$B$2:$B$10=$B23)*('冬被-S级品'!$E$1:$AW$1=AP$1)*('冬被-S级品'!$E$2:$AW$10)),0)+IFERROR(SUMPRODUCT(('白止-S级品'!$A$2:$A$26=$B23)*('白止-S级品'!$D$1:$AV$1=AP$1)*('白止-S级品'!$D$2:$AV$26)),0)+IFERROR(SUMPRODUCT(('乐容-S级品'!$A$4:$A$32=$B23)*('乐容-S级品'!$L$3:$CA$3=AP$1)*('乐容-S级品'!$L$4:$CA$32)),0)</f>
      </c>
      <c r="AQ23" s="280">
        <f>IFERROR(SUMPRODUCT(('控温被PRO-S级品'!$B$2:$B$10=$B23)*('控温被PRO-S级品'!$E$1:$BE$1=AQ$1)*('控温被PRO-S级品'!$E$2:$BE$10)),0)+IFERROR(SUMPRODUCT(('冬被-S级品'!$B$2:$B$10=$B23)*('冬被-S级品'!$E$1:$AW$1=AQ$1)*('冬被-S级品'!$E$2:$AW$10)),0)+IFERROR(SUMPRODUCT(('白止-S级品'!$A$2:$A$26=$B23)*('白止-S级品'!$D$1:$AV$1=AQ$1)*('白止-S级品'!$D$2:$AV$26)),0)+IFERROR(SUMPRODUCT(('乐容-S级品'!$A$4:$A$32=$B23)*('乐容-S级品'!$L$3:$CA$3=AQ$1)*('乐容-S级品'!$L$4:$CA$32)),0)</f>
      </c>
      <c r="AR23" s="280">
        <f>IFERROR(SUMPRODUCT(('控温被PRO-S级品'!$B$2:$B$10=$B23)*('控温被PRO-S级品'!$E$1:$BE$1=AR$1)*('控温被PRO-S级品'!$E$2:$BE$10)),0)+IFERROR(SUMPRODUCT(('冬被-S级品'!$B$2:$B$10=$B23)*('冬被-S级品'!$E$1:$AW$1=AR$1)*('冬被-S级品'!$E$2:$AW$10)),0)+IFERROR(SUMPRODUCT(('白止-S级品'!$A$2:$A$26=$B23)*('白止-S级品'!$D$1:$AV$1=AR$1)*('白止-S级品'!$D$2:$AV$26)),0)+IFERROR(SUMPRODUCT(('乐容-S级品'!$A$4:$A$32=$B23)*('乐容-S级品'!$L$3:$CA$3=AR$1)*('乐容-S级品'!$L$4:$CA$32)),0)</f>
      </c>
      <c r="AS23" s="280">
        <f>IFERROR(SUMPRODUCT(('控温被PRO-S级品'!$B$2:$B$10=$B23)*('控温被PRO-S级品'!$E$1:$BE$1=AS$1)*('控温被PRO-S级品'!$E$2:$BE$10)),0)+IFERROR(SUMPRODUCT(('冬被-S级品'!$B$2:$B$10=$B23)*('冬被-S级品'!$E$1:$AW$1=AS$1)*('冬被-S级品'!$E$2:$AW$10)),0)+IFERROR(SUMPRODUCT(('白止-S级品'!$A$2:$A$26=$B23)*('白止-S级品'!$D$1:$AV$1=AS$1)*('白止-S级品'!$D$2:$AV$26)),0)+IFERROR(SUMPRODUCT(('乐容-S级品'!$A$4:$A$32=$B23)*('乐容-S级品'!$L$3:$CA$3=AS$1)*('乐容-S级品'!$L$4:$CA$32)),0)</f>
      </c>
      <c r="AT23" s="280">
        <f>IFERROR(SUMPRODUCT(('控温被PRO-S级品'!$B$2:$B$10=$B23)*('控温被PRO-S级品'!$E$1:$BE$1=AT$1)*('控温被PRO-S级品'!$E$2:$BE$10)),0)+IFERROR(SUMPRODUCT(('冬被-S级品'!$B$2:$B$10=$B23)*('冬被-S级品'!$E$1:$AW$1=AT$1)*('冬被-S级品'!$E$2:$AW$10)),0)+IFERROR(SUMPRODUCT(('白止-S级品'!$A$2:$A$26=$B23)*('白止-S级品'!$D$1:$AV$1=AT$1)*('白止-S级品'!$D$2:$AV$26)),0)+IFERROR(SUMPRODUCT(('乐容-S级品'!$A$4:$A$32=$B23)*('乐容-S级品'!$L$3:$CA$3=AT$1)*('乐容-S级品'!$L$4:$CA$32)),0)</f>
      </c>
      <c r="AU23" s="280">
        <f>IFERROR(SUMPRODUCT(('控温被PRO-S级品'!$B$2:$B$10=$B23)*('控温被PRO-S级品'!$E$1:$BE$1=AU$1)*('控温被PRO-S级品'!$E$2:$BE$10)),0)+IFERROR(SUMPRODUCT(('冬被-S级品'!$B$2:$B$10=$B23)*('冬被-S级品'!$E$1:$AW$1=AU$1)*('冬被-S级品'!$E$2:$AW$10)),0)+IFERROR(SUMPRODUCT(('白止-S级品'!$A$2:$A$26=$B23)*('白止-S级品'!$D$1:$AV$1=AU$1)*('白止-S级品'!$D$2:$AV$26)),0)+IFERROR(SUMPRODUCT(('乐容-S级品'!$A$4:$A$32=$B23)*('乐容-S级品'!$L$3:$CA$3=AU$1)*('乐容-S级品'!$L$4:$CA$32)),0)</f>
      </c>
      <c r="AV23" s="280">
        <f>IFERROR(SUMPRODUCT(('控温被PRO-S级品'!$B$2:$B$10=$B23)*('控温被PRO-S级品'!$E$1:$BE$1=AV$1)*('控温被PRO-S级品'!$E$2:$BE$10)),0)+IFERROR(SUMPRODUCT(('冬被-S级品'!$B$2:$B$10=$B23)*('冬被-S级品'!$E$1:$AW$1=AV$1)*('冬被-S级品'!$E$2:$AW$10)),0)+IFERROR(SUMPRODUCT(('白止-S级品'!$A$2:$A$26=$B23)*('白止-S级品'!$D$1:$AV$1=AV$1)*('白止-S级品'!$D$2:$AV$26)),0)+IFERROR(SUMPRODUCT(('乐容-S级品'!$A$4:$A$32=$B23)*('乐容-S级品'!$L$3:$CA$3=AV$1)*('乐容-S级品'!$L$4:$CA$32)),0)</f>
      </c>
      <c r="AW23" s="280">
        <f>IFERROR(SUMPRODUCT(('控温被PRO-S级品'!$B$2:$B$10=$B23)*('控温被PRO-S级品'!$E$1:$BE$1=AW$1)*('控温被PRO-S级品'!$E$2:$BE$10)),0)+IFERROR(SUMPRODUCT(('冬被-S级品'!$B$2:$B$10=$B23)*('冬被-S级品'!$E$1:$AW$1=AW$1)*('冬被-S级品'!$E$2:$AW$10)),0)+IFERROR(SUMPRODUCT(('白止-S级品'!$A$2:$A$26=$B23)*('白止-S级品'!$D$1:$AV$1=AW$1)*('白止-S级品'!$D$2:$AV$26)),0)+IFERROR(SUMPRODUCT(('乐容-S级品'!$A$4:$A$32=$B23)*('乐容-S级品'!$L$3:$CA$3=AW$1)*('乐容-S级品'!$L$4:$CA$32)),0)</f>
      </c>
      <c r="AX23" s="280">
        <f>IFERROR(SUMPRODUCT(('控温被PRO-S级品'!$B$2:$B$10=$B23)*('控温被PRO-S级品'!$E$1:$BE$1=AX$1)*('控温被PRO-S级品'!$E$2:$BE$10)),0)+IFERROR(SUMPRODUCT(('冬被-S级品'!$B$2:$B$10=$B23)*('冬被-S级品'!$E$1:$AW$1=AX$1)*('冬被-S级品'!$E$2:$AW$10)),0)+IFERROR(SUMPRODUCT(('白止-S级品'!$A$2:$A$26=$B23)*('白止-S级品'!$D$1:$AV$1=AX$1)*('白止-S级品'!$D$2:$AV$26)),0)+IFERROR(SUMPRODUCT(('乐容-S级品'!$A$4:$A$32=$B23)*('乐容-S级品'!$L$3:$CA$3=AX$1)*('乐容-S级品'!$L$4:$CA$32)),0)</f>
      </c>
      <c r="AY23" s="280">
        <f>IFERROR(SUMPRODUCT(('控温被PRO-S级品'!$B$2:$B$10=$B23)*('控温被PRO-S级品'!$E$1:$BE$1=AY$1)*('控温被PRO-S级品'!$E$2:$BE$10)),0)+IFERROR(SUMPRODUCT(('冬被-S级品'!$B$2:$B$10=$B23)*('冬被-S级品'!$E$1:$AW$1=AY$1)*('冬被-S级品'!$E$2:$AW$10)),0)+IFERROR(SUMPRODUCT(('白止-S级品'!$A$2:$A$26=$B23)*('白止-S级品'!$D$1:$AV$1=AY$1)*('白止-S级品'!$D$2:$AV$26)),0)+IFERROR(SUMPRODUCT(('乐容-S级品'!$A$4:$A$32=$B23)*('乐容-S级品'!$L$3:$CA$3=AY$1)*('乐容-S级品'!$L$4:$CA$32)),0)</f>
      </c>
      <c r="AZ23" s="280">
        <f>IFERROR(SUMPRODUCT(('控温被PRO-S级品'!$B$2:$B$10=$B23)*('控温被PRO-S级品'!$E$1:$BE$1=AZ$1)*('控温被PRO-S级品'!$E$2:$BE$10)),0)+IFERROR(SUMPRODUCT(('冬被-S级品'!$B$2:$B$10=$B23)*('冬被-S级品'!$E$1:$AW$1=AZ$1)*('冬被-S级品'!$E$2:$AW$10)),0)+IFERROR(SUMPRODUCT(('白止-S级品'!$A$2:$A$26=$B23)*('白止-S级品'!$D$1:$AV$1=AZ$1)*('白止-S级品'!$D$2:$AV$26)),0)+IFERROR(SUMPRODUCT(('乐容-S级品'!$A$4:$A$32=$B23)*('乐容-S级品'!$L$3:$CA$3=AZ$1)*('乐容-S级品'!$L$4:$CA$32)),0)</f>
      </c>
      <c r="BA23" s="280">
        <f>IFERROR(SUMPRODUCT(('控温被PRO-S级品'!$B$2:$B$10=$B23)*('控温被PRO-S级品'!$E$1:$BE$1=BA$1)*('控温被PRO-S级品'!$E$2:$BE$10)),0)+IFERROR(SUMPRODUCT(('冬被-S级品'!$B$2:$B$10=$B23)*('冬被-S级品'!$E$1:$AW$1=BA$1)*('冬被-S级品'!$E$2:$AW$10)),0)+IFERROR(SUMPRODUCT(('白止-S级品'!$A$2:$A$26=$B23)*('白止-S级品'!$D$1:$AV$1=BA$1)*('白止-S级品'!$D$2:$AV$26)),0)+IFERROR(SUMPRODUCT(('乐容-S级品'!$A$4:$A$32=$B23)*('乐容-S级品'!$L$3:$CA$3=BA$1)*('乐容-S级品'!$L$4:$CA$32)),0)</f>
      </c>
      <c r="BB23" s="280">
        <f>IFERROR(SUMPRODUCT(('控温被PRO-S级品'!$B$2:$B$10=$B23)*('控温被PRO-S级品'!$E$1:$BE$1=BB$1)*('控温被PRO-S级品'!$E$2:$BE$10)),0)+IFERROR(SUMPRODUCT(('冬被-S级品'!$B$2:$B$10=$B23)*('冬被-S级品'!$E$1:$AW$1=BB$1)*('冬被-S级品'!$E$2:$AW$10)),0)+IFERROR(SUMPRODUCT(('白止-S级品'!$A$2:$A$26=$B23)*('白止-S级品'!$D$1:$AV$1=BB$1)*('白止-S级品'!$D$2:$AV$26)),0)+IFERROR(SUMPRODUCT(('乐容-S级品'!$A$4:$A$32=$B23)*('乐容-S级品'!$L$3:$CA$3=BB$1)*('乐容-S级品'!$L$4:$CA$32)),0)</f>
      </c>
      <c r="BC23" s="280">
        <f>IFERROR(SUMPRODUCT(('控温被PRO-S级品'!$B$2:$B$10=$B23)*('控温被PRO-S级品'!$E$1:$BE$1=BC$1)*('控温被PRO-S级品'!$E$2:$BE$10)),0)+IFERROR(SUMPRODUCT(('冬被-S级品'!$B$2:$B$10=$B23)*('冬被-S级品'!$E$1:$AW$1=BC$1)*('冬被-S级品'!$E$2:$AW$10)),0)+IFERROR(SUMPRODUCT(('白止-S级品'!$A$2:$A$26=$B23)*('白止-S级品'!$D$1:$AV$1=BC$1)*('白止-S级品'!$D$2:$AV$26)),0)+IFERROR(SUMPRODUCT(('乐容-S级品'!$A$4:$A$32=$B23)*('乐容-S级品'!$L$3:$CA$3=BC$1)*('乐容-S级品'!$L$4:$CA$32)),0)</f>
      </c>
      <c r="BD23" s="280">
        <f>IFERROR(SUMPRODUCT(('控温被PRO-S级品'!$B$2:$B$10=$B23)*('控温被PRO-S级品'!$E$1:$BE$1=BD$1)*('控温被PRO-S级品'!$E$2:$BE$10)),0)+IFERROR(SUMPRODUCT(('冬被-S级品'!$B$2:$B$10=$B23)*('冬被-S级品'!$E$1:$AW$1=BD$1)*('冬被-S级品'!$E$2:$AW$10)),0)+IFERROR(SUMPRODUCT(('白止-S级品'!$A$2:$A$26=$B23)*('白止-S级品'!$D$1:$AV$1=BD$1)*('白止-S级品'!$D$2:$AV$26)),0)+IFERROR(SUMPRODUCT(('乐容-S级品'!$A$4:$A$32=$B23)*('乐容-S级品'!$L$3:$CA$3=BD$1)*('乐容-S级品'!$L$4:$CA$32)),0)</f>
      </c>
      <c r="BE23" s="280">
        <f>IFERROR(SUMPRODUCT(('控温被PRO-S级品'!$B$2:$B$10=$B23)*('控温被PRO-S级品'!$E$1:$BE$1=BE$1)*('控温被PRO-S级品'!$E$2:$BE$10)),0)+IFERROR(SUMPRODUCT(('冬被-S级品'!$B$2:$B$10=$B23)*('冬被-S级品'!$E$1:$AW$1=BE$1)*('冬被-S级品'!$E$2:$AW$10)),0)+IFERROR(SUMPRODUCT(('白止-S级品'!$A$2:$A$26=$B23)*('白止-S级品'!$D$1:$AV$1=BE$1)*('白止-S级品'!$D$2:$AV$26)),0)+IFERROR(SUMPRODUCT(('乐容-S级品'!$A$4:$A$32=$B23)*('乐容-S级品'!$L$3:$CA$3=BE$1)*('乐容-S级品'!$L$4:$CA$32)),0)</f>
      </c>
      <c r="BF23" s="280">
        <f>IFERROR(SUMPRODUCT(('控温被PRO-S级品'!$B$2:$B$10=$B23)*('控温被PRO-S级品'!$E$1:$BE$1=BF$1)*('控温被PRO-S级品'!$E$2:$BE$10)),0)+IFERROR(SUMPRODUCT(('冬被-S级品'!$B$2:$B$10=$B23)*('冬被-S级品'!$E$1:$AW$1=BF$1)*('冬被-S级品'!$E$2:$AW$10)),0)+IFERROR(SUMPRODUCT(('白止-S级品'!$A$2:$A$26=$B23)*('白止-S级品'!$D$1:$AV$1=BF$1)*('白止-S级品'!$D$2:$AV$26)),0)+IFERROR(SUMPRODUCT(('乐容-S级品'!$A$4:$A$32=$B23)*('乐容-S级品'!$L$3:$CA$3=BF$1)*('乐容-S级品'!$L$4:$CA$32)),0)</f>
      </c>
      <c r="BG23" s="280">
        <f>IFERROR(SUMPRODUCT(('控温被PRO-S级品'!$B$2:$B$10=$B23)*('控温被PRO-S级品'!$E$1:$BE$1=BG$1)*('控温被PRO-S级品'!$E$2:$BE$10)),0)+IFERROR(SUMPRODUCT(('冬被-S级品'!$B$2:$B$10=$B23)*('冬被-S级品'!$E$1:$AW$1=BG$1)*('冬被-S级品'!$E$2:$AW$10)),0)+IFERROR(SUMPRODUCT(('白止-S级品'!$A$2:$A$26=$B23)*('白止-S级品'!$D$1:$AV$1=BG$1)*('白止-S级品'!$D$2:$AV$26)),0)+IFERROR(SUMPRODUCT(('乐容-S级品'!$A$4:$A$32=$B23)*('乐容-S级品'!$L$3:$CA$3=BG$1)*('乐容-S级品'!$L$4:$CA$32)),0)</f>
      </c>
      <c r="BH23" s="280">
        <f>IFERROR(SUMPRODUCT(('控温被PRO-S级品'!$B$2:$B$10=$B23)*('控温被PRO-S级品'!$E$1:$BE$1=BH$1)*('控温被PRO-S级品'!$E$2:$BE$10)),0)+IFERROR(SUMPRODUCT(('冬被-S级品'!$B$2:$B$10=$B23)*('冬被-S级品'!$E$1:$AW$1=BH$1)*('冬被-S级品'!$E$2:$AW$10)),0)+IFERROR(SUMPRODUCT(('白止-S级品'!$A$2:$A$26=$B23)*('白止-S级品'!$D$1:$AV$1=BH$1)*('白止-S级品'!$D$2:$AV$26)),0)+IFERROR(SUMPRODUCT(('乐容-S级品'!$A$4:$A$32=$B23)*('乐容-S级品'!$L$3:$CA$3=BH$1)*('乐容-S级品'!$L$4:$CA$32)),0)</f>
      </c>
      <c r="BI23" s="280">
        <f>IFERROR(SUMPRODUCT(('控温被PRO-S级品'!$B$2:$B$10=$B23)*('控温被PRO-S级品'!$E$1:$BE$1=BI$1)*('控温被PRO-S级品'!$E$2:$BE$10)),0)+IFERROR(SUMPRODUCT(('冬被-S级品'!$B$2:$B$10=$B23)*('冬被-S级品'!$E$1:$AW$1=BI$1)*('冬被-S级品'!$E$2:$AW$10)),0)+IFERROR(SUMPRODUCT(('白止-S级品'!$A$2:$A$26=$B23)*('白止-S级品'!$D$1:$AV$1=BI$1)*('白止-S级品'!$D$2:$AV$26)),0)+IFERROR(SUMPRODUCT(('乐容-S级品'!$A$4:$A$32=$B23)*('乐容-S级品'!$L$3:$CA$3=BI$1)*('乐容-S级品'!$L$4:$CA$32)),0)</f>
      </c>
      <c r="BJ23" s="280">
        <f>IFERROR(SUMPRODUCT(('控温被PRO-S级品'!$B$2:$B$10=$B23)*('控温被PRO-S级品'!$E$1:$BE$1=BJ$1)*('控温被PRO-S级品'!$E$2:$BE$10)),0)+IFERROR(SUMPRODUCT(('冬被-S级品'!$B$2:$B$10=$B23)*('冬被-S级品'!$E$1:$AW$1=BJ$1)*('冬被-S级品'!$E$2:$AW$10)),0)+IFERROR(SUMPRODUCT(('白止-S级品'!$A$2:$A$26=$B23)*('白止-S级品'!$D$1:$AV$1=BJ$1)*('白止-S级品'!$D$2:$AV$26)),0)+IFERROR(SUMPRODUCT(('乐容-S级品'!$A$4:$A$32=$B23)*('乐容-S级品'!$L$3:$CA$3=BJ$1)*('乐容-S级品'!$L$4:$CA$32)),0)</f>
      </c>
      <c r="BK23" s="280">
        <f>IFERROR(SUMPRODUCT(('控温被PRO-S级品'!$B$2:$B$10=$B23)*('控温被PRO-S级品'!$E$1:$BE$1=BK$1)*('控温被PRO-S级品'!$E$2:$BE$10)),0)+IFERROR(SUMPRODUCT(('冬被-S级品'!$B$2:$B$10=$B23)*('冬被-S级品'!$E$1:$AW$1=BK$1)*('冬被-S级品'!$E$2:$AW$10)),0)+IFERROR(SUMPRODUCT(('白止-S级品'!$A$2:$A$26=$B23)*('白止-S级品'!$D$1:$AV$1=BK$1)*('白止-S级品'!$D$2:$AV$26)),0)+IFERROR(SUMPRODUCT(('乐容-S级品'!$A$4:$A$32=$B23)*('乐容-S级品'!$L$3:$CA$3=BK$1)*('乐容-S级品'!$L$4:$CA$32)),0)</f>
      </c>
      <c r="BL23" s="280">
        <f>IFERROR(SUMPRODUCT(('控温被PRO-S级品'!$B$2:$B$10=$B23)*('控温被PRO-S级品'!$E$1:$BE$1=BL$1)*('控温被PRO-S级品'!$E$2:$BE$10)),0)+IFERROR(SUMPRODUCT(('冬被-S级品'!$B$2:$B$10=$B23)*('冬被-S级品'!$E$1:$AW$1=BL$1)*('冬被-S级品'!$E$2:$AW$10)),0)+IFERROR(SUMPRODUCT(('白止-S级品'!$A$2:$A$26=$B23)*('白止-S级品'!$D$1:$AV$1=BL$1)*('白止-S级品'!$D$2:$AV$26)),0)+IFERROR(SUMPRODUCT(('乐容-S级品'!$A$4:$A$32=$B23)*('乐容-S级品'!$L$3:$CA$3=BL$1)*('乐容-S级品'!$L$4:$CA$32)),0)</f>
      </c>
      <c r="BM23" s="280">
        <f>IFERROR(SUMPRODUCT(('控温被PRO-S级品'!$B$2:$B$10=$B23)*('控温被PRO-S级品'!$E$1:$BE$1=BM$1)*('控温被PRO-S级品'!$E$2:$BE$10)),0)+IFERROR(SUMPRODUCT(('冬被-S级品'!$B$2:$B$10=$B23)*('冬被-S级品'!$E$1:$AW$1=BM$1)*('冬被-S级品'!$E$2:$AW$10)),0)+IFERROR(SUMPRODUCT(('白止-S级品'!$A$2:$A$26=$B23)*('白止-S级品'!$D$1:$AV$1=BM$1)*('白止-S级品'!$D$2:$AV$26)),0)+IFERROR(SUMPRODUCT(('乐容-S级品'!$A$4:$A$32=$B23)*('乐容-S级品'!$L$3:$CA$3=BM$1)*('乐容-S级品'!$L$4:$CA$32)),0)</f>
      </c>
      <c r="BN23" s="280">
        <f>IFERROR(SUMPRODUCT(('控温被PRO-S级品'!$B$2:$B$10=$B23)*('控温被PRO-S级品'!$E$1:$BE$1=BN$1)*('控温被PRO-S级品'!$E$2:$BE$10)),0)+IFERROR(SUMPRODUCT(('冬被-S级品'!$B$2:$B$10=$B23)*('冬被-S级品'!$E$1:$AW$1=BN$1)*('冬被-S级品'!$E$2:$AW$10)),0)+IFERROR(SUMPRODUCT(('白止-S级品'!$A$2:$A$26=$B23)*('白止-S级品'!$D$1:$AV$1=BN$1)*('白止-S级品'!$D$2:$AV$26)),0)+IFERROR(SUMPRODUCT(('乐容-S级品'!$A$4:$A$32=$B23)*('乐容-S级品'!$L$3:$CA$3=BN$1)*('乐容-S级品'!$L$4:$CA$32)),0)</f>
      </c>
      <c r="BO23" s="280">
        <f>IFERROR(SUMPRODUCT(('控温被PRO-S级品'!$B$2:$B$10=$B23)*('控温被PRO-S级品'!$E$1:$BE$1=BO$1)*('控温被PRO-S级品'!$E$2:$BE$10)),0)+IFERROR(SUMPRODUCT(('冬被-S级品'!$B$2:$B$10=$B23)*('冬被-S级品'!$E$1:$AW$1=BO$1)*('冬被-S级品'!$E$2:$AW$10)),0)+IFERROR(SUMPRODUCT(('白止-S级品'!$A$2:$A$26=$B23)*('白止-S级品'!$D$1:$AV$1=BO$1)*('白止-S级品'!$D$2:$AV$26)),0)+IFERROR(SUMPRODUCT(('乐容-S级品'!$A$4:$A$32=$B23)*('乐容-S级品'!$L$3:$CA$3=BO$1)*('乐容-S级品'!$L$4:$CA$32)),0)</f>
      </c>
      <c r="BP23" s="280">
        <f>IFERROR(SUMPRODUCT(('控温被PRO-S级品'!$B$2:$B$10=$B23)*('控温被PRO-S级品'!$E$1:$BE$1=BP$1)*('控温被PRO-S级品'!$E$2:$BE$10)),0)+IFERROR(SUMPRODUCT(('冬被-S级品'!$B$2:$B$10=$B23)*('冬被-S级品'!$E$1:$AW$1=BP$1)*('冬被-S级品'!$E$2:$AW$10)),0)+IFERROR(SUMPRODUCT(('白止-S级品'!$A$2:$A$26=$B23)*('白止-S级品'!$D$1:$AV$1=BP$1)*('白止-S级品'!$D$2:$AV$26)),0)+IFERROR(SUMPRODUCT(('乐容-S级品'!$A$4:$A$32=$B23)*('乐容-S级品'!$L$3:$CA$3=BP$1)*('乐容-S级品'!$L$4:$CA$32)),0)</f>
      </c>
      <c r="BQ23" s="280">
        <f>IFERROR(SUMPRODUCT(('控温被PRO-S级品'!$B$2:$B$10=$B23)*('控温被PRO-S级品'!$E$1:$BE$1=BQ$1)*('控温被PRO-S级品'!$E$2:$BE$10)),0)+IFERROR(SUMPRODUCT(('冬被-S级品'!$B$2:$B$10=$B23)*('冬被-S级品'!$E$1:$AW$1=BQ$1)*('冬被-S级品'!$E$2:$AW$10)),0)+IFERROR(SUMPRODUCT(('白止-S级品'!$A$2:$A$26=$B23)*('白止-S级品'!$D$1:$AV$1=BQ$1)*('白止-S级品'!$D$2:$AV$26)),0)+IFERROR(SUMPRODUCT(('乐容-S级品'!$A$4:$A$32=$B23)*('乐容-S级品'!$L$3:$CA$3=BQ$1)*('乐容-S级品'!$L$4:$CA$32)),0)</f>
      </c>
      <c r="BR23" s="280">
        <f>IFERROR(SUMPRODUCT(('控温被PRO-S级品'!$B$2:$B$10=$B23)*('控温被PRO-S级品'!$E$1:$BE$1=BR$1)*('控温被PRO-S级品'!$E$2:$BE$10)),0)+IFERROR(SUMPRODUCT(('冬被-S级品'!$B$2:$B$10=$B23)*('冬被-S级品'!$E$1:$AW$1=BR$1)*('冬被-S级品'!$E$2:$AW$10)),0)+IFERROR(SUMPRODUCT(('白止-S级品'!$A$2:$A$26=$B23)*('白止-S级品'!$D$1:$AV$1=BR$1)*('白止-S级品'!$D$2:$AV$26)),0)+IFERROR(SUMPRODUCT(('乐容-S级品'!$A$4:$A$32=$B23)*('乐容-S级品'!$L$3:$CA$3=BR$1)*('乐容-S级品'!$L$4:$CA$32)),0)</f>
      </c>
      <c r="BS23" s="280">
        <f>IFERROR(SUMPRODUCT(('控温被PRO-S级品'!$B$2:$B$10=$B23)*('控温被PRO-S级品'!$E$1:$BE$1=BS$1)*('控温被PRO-S级品'!$E$2:$BE$10)),0)+IFERROR(SUMPRODUCT(('冬被-S级品'!$B$2:$B$10=$B23)*('冬被-S级品'!$E$1:$AW$1=BS$1)*('冬被-S级品'!$E$2:$AW$10)),0)+IFERROR(SUMPRODUCT(('白止-S级品'!$A$2:$A$26=$B23)*('白止-S级品'!$D$1:$AV$1=BS$1)*('白止-S级品'!$D$2:$AV$26)),0)+IFERROR(SUMPRODUCT(('乐容-S级品'!$A$4:$A$32=$B23)*('乐容-S级品'!$L$3:$CA$3=BS$1)*('乐容-S级品'!$L$4:$CA$32)),0)</f>
      </c>
      <c r="BT23" s="280">
        <f>IFERROR(SUMPRODUCT(('控温被PRO-S级品'!$B$2:$B$10=$B23)*('控温被PRO-S级品'!$E$1:$BE$1=BT$1)*('控温被PRO-S级品'!$E$2:$BE$10)),0)+IFERROR(SUMPRODUCT(('冬被-S级品'!$B$2:$B$10=$B23)*('冬被-S级品'!$E$1:$AW$1=BT$1)*('冬被-S级品'!$E$2:$AW$10)),0)+IFERROR(SUMPRODUCT(('白止-S级品'!$A$2:$A$26=$B23)*('白止-S级品'!$D$1:$AV$1=BT$1)*('白止-S级品'!$D$2:$AV$26)),0)+IFERROR(SUMPRODUCT(('乐容-S级品'!$A$4:$A$32=$B23)*('乐容-S级品'!$L$3:$CA$3=BT$1)*('乐容-S级品'!$L$4:$CA$32)),0)</f>
      </c>
      <c r="BU23" s="280">
        <f>IFERROR(SUMPRODUCT(('控温被PRO-S级品'!$B$2:$B$10=$B23)*('控温被PRO-S级品'!$E$1:$BE$1=BU$1)*('控温被PRO-S级品'!$E$2:$BE$10)),0)+IFERROR(SUMPRODUCT(('冬被-S级品'!$B$2:$B$10=$B23)*('冬被-S级品'!$E$1:$AW$1=BU$1)*('冬被-S级品'!$E$2:$AW$10)),0)+IFERROR(SUMPRODUCT(('白止-S级品'!$A$2:$A$26=$B23)*('白止-S级品'!$D$1:$AV$1=BU$1)*('白止-S级品'!$D$2:$AV$26)),0)+IFERROR(SUMPRODUCT(('乐容-S级品'!$A$4:$A$32=$B23)*('乐容-S级品'!$L$3:$CA$3=BU$1)*('乐容-S级品'!$L$4:$CA$32)),0)</f>
      </c>
      <c r="BV23" s="280">
        <f>IFERROR(SUMPRODUCT(('控温被PRO-S级品'!$B$2:$B$10=$B23)*('控温被PRO-S级品'!$E$1:$BE$1=BV$1)*('控温被PRO-S级品'!$E$2:$BE$10)),0)+IFERROR(SUMPRODUCT(('冬被-S级品'!$B$2:$B$10=$B23)*('冬被-S级品'!$E$1:$AW$1=BV$1)*('冬被-S级品'!$E$2:$AW$10)),0)+IFERROR(SUMPRODUCT(('白止-S级品'!$A$2:$A$26=$B23)*('白止-S级品'!$D$1:$AV$1=BV$1)*('白止-S级品'!$D$2:$AV$26)),0)+IFERROR(SUMPRODUCT(('乐容-S级品'!$A$4:$A$32=$B23)*('乐容-S级品'!$L$3:$CA$3=BV$1)*('乐容-S级品'!$L$4:$CA$32)),0)</f>
      </c>
      <c r="BW23" s="280">
        <f>IFERROR(SUMPRODUCT(('控温被PRO-S级品'!$B$2:$B$10=$B23)*('控温被PRO-S级品'!$E$1:$BE$1=BW$1)*('控温被PRO-S级品'!$E$2:$BE$10)),0)+IFERROR(SUMPRODUCT(('冬被-S级品'!$B$2:$B$10=$B23)*('冬被-S级品'!$E$1:$AW$1=BW$1)*('冬被-S级品'!$E$2:$AW$10)),0)+IFERROR(SUMPRODUCT(('白止-S级品'!$A$2:$A$26=$B23)*('白止-S级品'!$D$1:$AV$1=BW$1)*('白止-S级品'!$D$2:$AV$26)),0)+IFERROR(SUMPRODUCT(('乐容-S级品'!$A$4:$A$32=$B23)*('乐容-S级品'!$L$3:$CA$3=BW$1)*('乐容-S级品'!$L$4:$CA$32)),0)</f>
      </c>
      <c r="BX23" s="280">
        <f>IFERROR(SUMPRODUCT(('控温被PRO-S级品'!$B$2:$B$10=$B23)*('控温被PRO-S级品'!$E$1:$BE$1=BX$1)*('控温被PRO-S级品'!$E$2:$BE$10)),0)+IFERROR(SUMPRODUCT(('冬被-S级品'!$B$2:$B$10=$B23)*('冬被-S级品'!$E$1:$AW$1=BX$1)*('冬被-S级品'!$E$2:$AW$10)),0)+IFERROR(SUMPRODUCT(('白止-S级品'!$A$2:$A$26=$B23)*('白止-S级品'!$D$1:$AV$1=BX$1)*('白止-S级品'!$D$2:$AV$26)),0)+IFERROR(SUMPRODUCT(('乐容-S级品'!$A$4:$A$32=$B23)*('乐容-S级品'!$L$3:$CA$3=BX$1)*('乐容-S级品'!$L$4:$CA$32)),0)</f>
      </c>
      <c r="BY23" s="280">
        <f>IFERROR(SUMPRODUCT(('控温被PRO-S级品'!$B$2:$B$10=$B23)*('控温被PRO-S级品'!$E$1:$BE$1=BY$1)*('控温被PRO-S级品'!$E$2:$BE$10)),0)+IFERROR(SUMPRODUCT(('冬被-S级品'!$B$2:$B$10=$B23)*('冬被-S级品'!$E$1:$AW$1=BY$1)*('冬被-S级品'!$E$2:$AW$10)),0)+IFERROR(SUMPRODUCT(('白止-S级品'!$A$2:$A$26=$B23)*('白止-S级品'!$D$1:$AV$1=BY$1)*('白止-S级品'!$D$2:$AV$26)),0)+IFERROR(SUMPRODUCT(('乐容-S级品'!$A$4:$A$32=$B23)*('乐容-S级品'!$L$3:$CA$3=BY$1)*('乐容-S级品'!$L$4:$CA$32)),0)</f>
      </c>
      <c r="BZ23" s="280">
        <f>IFERROR(SUMPRODUCT(('控温被PRO-S级品'!$B$2:$B$10=$B23)*('控温被PRO-S级品'!$E$1:$BE$1=BZ$1)*('控温被PRO-S级品'!$E$2:$BE$10)),0)+IFERROR(SUMPRODUCT(('冬被-S级品'!$B$2:$B$10=$B23)*('冬被-S级品'!$E$1:$AW$1=BZ$1)*('冬被-S级品'!$E$2:$AW$10)),0)+IFERROR(SUMPRODUCT(('白止-S级品'!$A$2:$A$26=$B23)*('白止-S级品'!$D$1:$AV$1=BZ$1)*('白止-S级品'!$D$2:$AV$26)),0)+IFERROR(SUMPRODUCT(('乐容-S级品'!$A$4:$A$32=$B23)*('乐容-S级品'!$L$3:$CA$3=BZ$1)*('乐容-S级品'!$L$4:$CA$32)),0)</f>
      </c>
      <c r="CA23" s="280">
        <f>IFERROR(SUMPRODUCT(('控温被PRO-S级品'!$B$2:$B$10=$B23)*('控温被PRO-S级品'!$E$1:$BE$1=CA$1)*('控温被PRO-S级品'!$E$2:$BE$10)),0)+IFERROR(SUMPRODUCT(('冬被-S级品'!$B$2:$B$10=$B23)*('冬被-S级品'!$E$1:$AW$1=CA$1)*('冬被-S级品'!$E$2:$AW$10)),0)+IFERROR(SUMPRODUCT(('白止-S级品'!$A$2:$A$26=$B23)*('白止-S级品'!$D$1:$AV$1=CA$1)*('白止-S级品'!$D$2:$AV$26)),0)+IFERROR(SUMPRODUCT(('乐容-S级品'!$A$4:$A$32=$B23)*('乐容-S级品'!$L$3:$CA$3=CA$1)*('乐容-S级品'!$L$4:$CA$32)),0)</f>
      </c>
      <c r="CB23" s="280">
        <f>IFERROR(SUMPRODUCT(('控温被PRO-S级品'!$B$2:$B$10=$B23)*('控温被PRO-S级品'!$E$1:$BE$1=CB$1)*('控温被PRO-S级品'!$E$2:$BE$10)),0)+IFERROR(SUMPRODUCT(('冬被-S级品'!$B$2:$B$10=$B23)*('冬被-S级品'!$E$1:$AW$1=CB$1)*('冬被-S级品'!$E$2:$AW$10)),0)+IFERROR(SUMPRODUCT(('白止-S级品'!$A$2:$A$26=$B23)*('白止-S级品'!$D$1:$AV$1=CB$1)*('白止-S级品'!$D$2:$AV$26)),0)+IFERROR(SUMPRODUCT(('乐容-S级品'!$A$4:$A$32=$B23)*('乐容-S级品'!$L$3:$CA$3=CB$1)*('乐容-S级品'!$L$4:$CA$32)),0)</f>
      </c>
      <c r="CC23" s="280">
        <f>IFERROR(SUMPRODUCT(('控温被PRO-S级品'!$B$2:$B$10=$B23)*('控温被PRO-S级品'!$E$1:$BE$1=CC$1)*('控温被PRO-S级品'!$E$2:$BE$10)),0)+IFERROR(SUMPRODUCT(('冬被-S级品'!$B$2:$B$10=$B23)*('冬被-S级品'!$E$1:$AW$1=CC$1)*('冬被-S级品'!$E$2:$AW$10)),0)+IFERROR(SUMPRODUCT(('白止-S级品'!$A$2:$A$26=$B23)*('白止-S级品'!$D$1:$AV$1=CC$1)*('白止-S级品'!$D$2:$AV$26)),0)+IFERROR(SUMPRODUCT(('乐容-S级品'!$A$4:$A$32=$B23)*('乐容-S级品'!$L$3:$CA$3=CC$1)*('乐容-S级品'!$L$4:$CA$32)),0)</f>
      </c>
      <c r="CD23" s="280">
        <f>IFERROR(SUMPRODUCT(('控温被PRO-S级品'!$B$2:$B$10=$B23)*('控温被PRO-S级品'!$E$1:$BE$1=CD$1)*('控温被PRO-S级品'!$E$2:$BE$10)),0)+IFERROR(SUMPRODUCT(('冬被-S级品'!$B$2:$B$10=$B23)*('冬被-S级品'!$E$1:$AW$1=CD$1)*('冬被-S级品'!$E$2:$AW$10)),0)+IFERROR(SUMPRODUCT(('白止-S级品'!$A$2:$A$26=$B23)*('白止-S级品'!$D$1:$AV$1=CD$1)*('白止-S级品'!$D$2:$AV$26)),0)+IFERROR(SUMPRODUCT(('乐容-S级品'!$A$4:$A$32=$B23)*('乐容-S级品'!$L$3:$CA$3=CD$1)*('乐容-S级品'!$L$4:$CA$32)),0)</f>
      </c>
      <c r="CE23" s="280">
        <f>IFERROR(SUMPRODUCT(('控温被PRO-S级品'!$B$2:$B$10=$B23)*('控温被PRO-S级品'!$E$1:$BE$1=CE$1)*('控温被PRO-S级品'!$E$2:$BE$10)),0)+IFERROR(SUMPRODUCT(('冬被-S级品'!$B$2:$B$10=$B23)*('冬被-S级品'!$E$1:$AW$1=CE$1)*('冬被-S级品'!$E$2:$AW$10)),0)+IFERROR(SUMPRODUCT(('白止-S级品'!$A$2:$A$26=$B23)*('白止-S级品'!$D$1:$AV$1=CE$1)*('白止-S级品'!$D$2:$AV$26)),0)+IFERROR(SUMPRODUCT(('乐容-S级品'!$A$4:$A$32=$B23)*('乐容-S级品'!$L$3:$CA$3=CE$1)*('乐容-S级品'!$L$4:$CA$32)),0)</f>
      </c>
      <c r="CF23" s="280">
        <f>IFERROR(SUMPRODUCT(('控温被PRO-S级品'!$B$2:$B$10=$B23)*('控温被PRO-S级品'!$E$1:$BE$1=CF$1)*('控温被PRO-S级品'!$E$2:$BE$10)),0)+IFERROR(SUMPRODUCT(('冬被-S级品'!$B$2:$B$10=$B23)*('冬被-S级品'!$E$1:$AW$1=CF$1)*('冬被-S级品'!$E$2:$AW$10)),0)+IFERROR(SUMPRODUCT(('白止-S级品'!$A$2:$A$26=$B23)*('白止-S级品'!$D$1:$AV$1=CF$1)*('白止-S级品'!$D$2:$AV$26)),0)+IFERROR(SUMPRODUCT(('乐容-S级品'!$A$4:$A$32=$B23)*('乐容-S级品'!$L$3:$CA$3=CF$1)*('乐容-S级品'!$L$4:$CA$32)),0)</f>
      </c>
      <c r="CG23" s="280">
        <f>IFERROR(SUMPRODUCT(('控温被PRO-S级品'!$B$2:$B$10=$B23)*('控温被PRO-S级品'!$E$1:$BE$1=CG$1)*('控温被PRO-S级品'!$E$2:$BE$10)),0)+IFERROR(SUMPRODUCT(('冬被-S级品'!$B$2:$B$10=$B23)*('冬被-S级品'!$E$1:$AW$1=CG$1)*('冬被-S级品'!$E$2:$AW$10)),0)+IFERROR(SUMPRODUCT(('白止-S级品'!$A$2:$A$26=$B23)*('白止-S级品'!$D$1:$AV$1=CG$1)*('白止-S级品'!$D$2:$AV$26)),0)+IFERROR(SUMPRODUCT(('乐容-S级品'!$A$4:$A$32=$B23)*('乐容-S级品'!$L$3:$CA$3=CG$1)*('乐容-S级品'!$L$4:$CA$32)),0)</f>
      </c>
      <c r="CH23" s="280">
        <f>IFERROR(SUMPRODUCT(('控温被PRO-S级品'!$B$2:$B$10=$B23)*('控温被PRO-S级品'!$E$1:$BE$1=CH$1)*('控温被PRO-S级品'!$E$2:$BE$10)),0)+IFERROR(SUMPRODUCT(('冬被-S级品'!$B$2:$B$10=$B23)*('冬被-S级品'!$E$1:$AW$1=CH$1)*('冬被-S级品'!$E$2:$AW$10)),0)+IFERROR(SUMPRODUCT(('白止-S级品'!$A$2:$A$26=$B23)*('白止-S级品'!$D$1:$AV$1=CH$1)*('白止-S级品'!$D$2:$AV$26)),0)+IFERROR(SUMPRODUCT(('乐容-S级品'!$A$4:$A$32=$B23)*('乐容-S级品'!$L$3:$CA$3=CH$1)*('乐容-S级品'!$L$4:$CA$32)),0)</f>
      </c>
      <c r="CI23" s="280">
        <f>IFERROR(SUMPRODUCT(('控温被PRO-S级品'!$B$2:$B$10=$B23)*('控温被PRO-S级品'!$E$1:$BE$1=CI$1)*('控温被PRO-S级品'!$E$2:$BE$10)),0)+IFERROR(SUMPRODUCT(('冬被-S级品'!$B$2:$B$10=$B23)*('冬被-S级品'!$E$1:$AW$1=CI$1)*('冬被-S级品'!$E$2:$AW$10)),0)+IFERROR(SUMPRODUCT(('白止-S级品'!$A$2:$A$26=$B23)*('白止-S级品'!$D$1:$AV$1=CI$1)*('白止-S级品'!$D$2:$AV$26)),0)+IFERROR(SUMPRODUCT(('乐容-S级品'!$A$4:$A$32=$B23)*('乐容-S级品'!$L$3:$CA$3=CI$1)*('乐容-S级品'!$L$4:$CA$32)),0)</f>
      </c>
      <c r="CJ23" s="280">
        <f>IFERROR(SUMPRODUCT(('控温被PRO-S级品'!$B$2:$B$10=$B23)*('控温被PRO-S级品'!$E$1:$BE$1=CJ$1)*('控温被PRO-S级品'!$E$2:$BE$10)),0)+IFERROR(SUMPRODUCT(('冬被-S级品'!$B$2:$B$10=$B23)*('冬被-S级品'!$E$1:$AW$1=CJ$1)*('冬被-S级品'!$E$2:$AW$10)),0)+IFERROR(SUMPRODUCT(('白止-S级品'!$A$2:$A$26=$B23)*('白止-S级品'!$D$1:$AV$1=CJ$1)*('白止-S级品'!$D$2:$AV$26)),0)+IFERROR(SUMPRODUCT(('乐容-S级品'!$A$4:$A$32=$B23)*('乐容-S级品'!$L$3:$CA$3=CJ$1)*('乐容-S级品'!$L$4:$CA$32)),0)</f>
      </c>
      <c r="CK23" s="280">
        <f>IFERROR(SUMPRODUCT(('控温被PRO-S级品'!$B$2:$B$10=$B23)*('控温被PRO-S级品'!$E$1:$BE$1=CK$1)*('控温被PRO-S级品'!$E$2:$BE$10)),0)+IFERROR(SUMPRODUCT(('冬被-S级品'!$B$2:$B$10=$B23)*('冬被-S级品'!$E$1:$AW$1=CK$1)*('冬被-S级品'!$E$2:$AW$10)),0)+IFERROR(SUMPRODUCT(('白止-S级品'!$A$2:$A$26=$B23)*('白止-S级品'!$D$1:$AV$1=CK$1)*('白止-S级品'!$D$2:$AV$26)),0)+IFERROR(SUMPRODUCT(('乐容-S级品'!$A$4:$A$32=$B23)*('乐容-S级品'!$L$3:$CA$3=CK$1)*('乐容-S级品'!$L$4:$CA$32)),0)</f>
      </c>
      <c r="CL23" s="280">
        <f>IFERROR(SUMPRODUCT(('控温被PRO-S级品'!$B$2:$B$10=$B23)*('控温被PRO-S级品'!$E$1:$BE$1=CL$1)*('控温被PRO-S级品'!$E$2:$BE$10)),0)+IFERROR(SUMPRODUCT(('冬被-S级品'!$B$2:$B$10=$B23)*('冬被-S级品'!$E$1:$AW$1=CL$1)*('冬被-S级品'!$E$2:$AW$10)),0)+IFERROR(SUMPRODUCT(('白止-S级品'!$A$2:$A$26=$B23)*('白止-S级品'!$D$1:$AV$1=CL$1)*('白止-S级品'!$D$2:$AV$26)),0)+IFERROR(SUMPRODUCT(('乐容-S级品'!$A$4:$A$32=$B23)*('乐容-S级品'!$L$3:$CA$3=CL$1)*('乐容-S级品'!$L$4:$CA$32)),0)</f>
      </c>
      <c r="CM23" s="280">
        <f>IFERROR(SUMPRODUCT(('控温被PRO-S级品'!$B$2:$B$10=$B23)*('控温被PRO-S级品'!$E$1:$BE$1=CM$1)*('控温被PRO-S级品'!$E$2:$BE$10)),0)+IFERROR(SUMPRODUCT(('冬被-S级品'!$B$2:$B$10=$B23)*('冬被-S级品'!$E$1:$AW$1=CM$1)*('冬被-S级品'!$E$2:$AW$10)),0)+IFERROR(SUMPRODUCT(('白止-S级品'!$A$2:$A$26=$B23)*('白止-S级品'!$D$1:$AV$1=CM$1)*('白止-S级品'!$D$2:$AV$26)),0)+IFERROR(SUMPRODUCT(('乐容-S级品'!$A$4:$A$32=$B23)*('乐容-S级品'!$L$3:$CA$3=CM$1)*('乐容-S级品'!$L$4:$CA$32)),0)</f>
      </c>
      <c r="CN23" s="280">
        <f>IFERROR(SUMPRODUCT(('控温被PRO-S级品'!$B$2:$B$10=$B23)*('控温被PRO-S级品'!$E$1:$BE$1=CN$1)*('控温被PRO-S级品'!$E$2:$BE$10)),0)+IFERROR(SUMPRODUCT(('冬被-S级品'!$B$2:$B$10=$B23)*('冬被-S级品'!$E$1:$AW$1=CN$1)*('冬被-S级品'!$E$2:$AW$10)),0)+IFERROR(SUMPRODUCT(('白止-S级品'!$A$2:$A$26=$B23)*('白止-S级品'!$D$1:$AV$1=CN$1)*('白止-S级品'!$D$2:$AV$26)),0)+IFERROR(SUMPRODUCT(('乐容-S级品'!$A$4:$A$32=$B23)*('乐容-S级品'!$L$3:$CA$3=CN$1)*('乐容-S级品'!$L$4:$CA$32)),0)</f>
      </c>
      <c r="CO23" s="280">
        <f>IFERROR(SUMPRODUCT(('控温被PRO-S级品'!$B$2:$B$10=$B23)*('控温被PRO-S级品'!$E$1:$BE$1=CO$1)*('控温被PRO-S级品'!$E$2:$BE$10)),0)+IFERROR(SUMPRODUCT(('冬被-S级品'!$B$2:$B$10=$B23)*('冬被-S级品'!$E$1:$AW$1=CO$1)*('冬被-S级品'!$E$2:$AW$10)),0)+IFERROR(SUMPRODUCT(('白止-S级品'!$A$2:$A$26=$B23)*('白止-S级品'!$D$1:$AV$1=CO$1)*('白止-S级品'!$D$2:$AV$26)),0)+IFERROR(SUMPRODUCT(('乐容-S级品'!$A$4:$A$32=$B23)*('乐容-S级品'!$L$3:$CA$3=CO$1)*('乐容-S级品'!$L$4:$CA$32)),0)</f>
      </c>
      <c r="CP23" s="280">
        <f>IFERROR(SUMPRODUCT(('控温被PRO-S级品'!$B$2:$B$10=$B23)*('控温被PRO-S级品'!$E$1:$BE$1=CP$1)*('控温被PRO-S级品'!$E$2:$BE$10)),0)+IFERROR(SUMPRODUCT(('冬被-S级品'!$B$2:$B$10=$B23)*('冬被-S级品'!$E$1:$AW$1=CP$1)*('冬被-S级品'!$E$2:$AW$10)),0)+IFERROR(SUMPRODUCT(('白止-S级品'!$A$2:$A$26=$B23)*('白止-S级品'!$D$1:$AV$1=CP$1)*('白止-S级品'!$D$2:$AV$26)),0)+IFERROR(SUMPRODUCT(('乐容-S级品'!$A$4:$A$32=$B23)*('乐容-S级品'!$L$3:$CA$3=CP$1)*('乐容-S级品'!$L$4:$CA$32)),0)</f>
      </c>
      <c r="CQ23" s="280">
        <f>IFERROR(SUMPRODUCT(('控温被PRO-S级品'!$B$2:$B$10=$B23)*('控温被PRO-S级品'!$E$1:$BE$1=CQ$1)*('控温被PRO-S级品'!$E$2:$BE$10)),0)+IFERROR(SUMPRODUCT(('冬被-S级品'!$B$2:$B$10=$B23)*('冬被-S级品'!$E$1:$AW$1=CQ$1)*('冬被-S级品'!$E$2:$AW$10)),0)+IFERROR(SUMPRODUCT(('白止-S级品'!$A$2:$A$26=$B23)*('白止-S级品'!$D$1:$AV$1=CQ$1)*('白止-S级品'!$D$2:$AV$26)),0)+IFERROR(SUMPRODUCT(('乐容-S级品'!$A$4:$A$32=$B23)*('乐容-S级品'!$L$3:$CA$3=CQ$1)*('乐容-S级品'!$L$4:$CA$32)),0)</f>
      </c>
      <c r="CR23" s="280">
        <f>IFERROR(SUMPRODUCT(('控温被PRO-S级品'!$B$2:$B$10=$B23)*('控温被PRO-S级品'!$E$1:$BE$1=CR$1)*('控温被PRO-S级品'!$E$2:$BE$10)),0)+IFERROR(SUMPRODUCT(('冬被-S级品'!$B$2:$B$10=$B23)*('冬被-S级品'!$E$1:$AW$1=CR$1)*('冬被-S级品'!$E$2:$AW$10)),0)+IFERROR(SUMPRODUCT(('白止-S级品'!$A$2:$A$26=$B23)*('白止-S级品'!$D$1:$AV$1=CR$1)*('白止-S级品'!$D$2:$AV$26)),0)+IFERROR(SUMPRODUCT(('乐容-S级品'!$A$4:$A$32=$B23)*('乐容-S级品'!$L$3:$CA$3=CR$1)*('乐容-S级品'!$L$4:$CA$32)),0)</f>
      </c>
      <c r="CS23" s="280">
        <f>IFERROR(SUMPRODUCT(('控温被PRO-S级品'!$B$2:$B$10=$B23)*('控温被PRO-S级品'!$E$1:$BE$1=CS$1)*('控温被PRO-S级品'!$E$2:$BE$10)),0)+IFERROR(SUMPRODUCT(('冬被-S级品'!$B$2:$B$10=$B23)*('冬被-S级品'!$E$1:$AW$1=CS$1)*('冬被-S级品'!$E$2:$AW$10)),0)+IFERROR(SUMPRODUCT(('白止-S级品'!$A$2:$A$26=$B23)*('白止-S级品'!$D$1:$AV$1=CS$1)*('白止-S级品'!$D$2:$AV$26)),0)+IFERROR(SUMPRODUCT(('乐容-S级品'!$A$4:$A$32=$B23)*('乐容-S级品'!$L$3:$CA$3=CS$1)*('乐容-S级品'!$L$4:$CA$32)),0)</f>
      </c>
      <c r="CT23" s="280">
        <f>IFERROR(SUMPRODUCT(('控温被PRO-S级品'!$B$2:$B$10=$B23)*('控温被PRO-S级品'!$E$1:$BE$1=CT$1)*('控温被PRO-S级品'!$E$2:$BE$10)),0)+IFERROR(SUMPRODUCT(('冬被-S级品'!$B$2:$B$10=$B23)*('冬被-S级品'!$E$1:$AW$1=CT$1)*('冬被-S级品'!$E$2:$AW$10)),0)+IFERROR(SUMPRODUCT(('白止-S级品'!$A$2:$A$26=$B23)*('白止-S级品'!$D$1:$AV$1=CT$1)*('白止-S级品'!$D$2:$AV$26)),0)+IFERROR(SUMPRODUCT(('乐容-S级品'!$A$4:$A$32=$B23)*('乐容-S级品'!$L$3:$CA$3=CT$1)*('乐容-S级品'!$L$4:$CA$32)),0)</f>
      </c>
      <c r="CU23" s="280">
        <f>IFERROR(SUMPRODUCT(('控温被PRO-S级品'!$B$2:$B$10=$B23)*('控温被PRO-S级品'!$E$1:$BE$1=CU$1)*('控温被PRO-S级品'!$E$2:$BE$10)),0)+IFERROR(SUMPRODUCT(('冬被-S级品'!$B$2:$B$10=$B23)*('冬被-S级品'!$E$1:$AW$1=CU$1)*('冬被-S级品'!$E$2:$AW$10)),0)+IFERROR(SUMPRODUCT(('白止-S级品'!$A$2:$A$26=$B23)*('白止-S级品'!$D$1:$AV$1=CU$1)*('白止-S级品'!$D$2:$AV$26)),0)+IFERROR(SUMPRODUCT(('乐容-S级品'!$A$4:$A$32=$B23)*('乐容-S级品'!$L$3:$CA$3=CU$1)*('乐容-S级品'!$L$4:$CA$32)),0)</f>
      </c>
      <c r="CV23" s="280">
        <f>IFERROR(SUMPRODUCT(('控温被PRO-S级品'!$B$2:$B$10=$B23)*('控温被PRO-S级品'!$E$1:$BE$1=CV$1)*('控温被PRO-S级品'!$E$2:$BE$10)),0)+IFERROR(SUMPRODUCT(('冬被-S级品'!$B$2:$B$10=$B23)*('冬被-S级品'!$E$1:$AW$1=CV$1)*('冬被-S级品'!$E$2:$AW$10)),0)+IFERROR(SUMPRODUCT(('白止-S级品'!$A$2:$A$26=$B23)*('白止-S级品'!$D$1:$AV$1=CV$1)*('白止-S级品'!$D$2:$AV$26)),0)+IFERROR(SUMPRODUCT(('乐容-S级品'!$A$4:$A$32=$B23)*('乐容-S级品'!$L$3:$CA$3=CV$1)*('乐容-S级品'!$L$4:$CA$32)),0)</f>
      </c>
      <c r="CW23" s="280">
        <f>IFERROR(SUMPRODUCT(('控温被PRO-S级品'!$B$2:$B$10=$B23)*('控温被PRO-S级品'!$E$1:$BE$1=CW$1)*('控温被PRO-S级品'!$E$2:$BE$10)),0)+IFERROR(SUMPRODUCT(('冬被-S级品'!$B$2:$B$10=$B23)*('冬被-S级品'!$E$1:$AW$1=CW$1)*('冬被-S级品'!$E$2:$AW$10)),0)+IFERROR(SUMPRODUCT(('白止-S级品'!$A$2:$A$26=$B23)*('白止-S级品'!$D$1:$AV$1=CW$1)*('白止-S级品'!$D$2:$AV$26)),0)+IFERROR(SUMPRODUCT(('乐容-S级品'!$A$4:$A$32=$B23)*('乐容-S级品'!$L$3:$CA$3=CW$1)*('乐容-S级品'!$L$4:$CA$32)),0)</f>
      </c>
      <c r="CX23" s="280">
        <f>IFERROR(SUMPRODUCT(('控温被PRO-S级品'!$B$2:$B$10=$B23)*('控温被PRO-S级品'!$E$1:$BE$1=CX$1)*('控温被PRO-S级品'!$E$2:$BE$10)),0)+IFERROR(SUMPRODUCT(('冬被-S级品'!$B$2:$B$10=$B23)*('冬被-S级品'!$E$1:$AW$1=CX$1)*('冬被-S级品'!$E$2:$AW$10)),0)+IFERROR(SUMPRODUCT(('白止-S级品'!$A$2:$A$26=$B23)*('白止-S级品'!$D$1:$AV$1=CX$1)*('白止-S级品'!$D$2:$AV$26)),0)+IFERROR(SUMPRODUCT(('乐容-S级品'!$A$4:$A$32=$B23)*('乐容-S级品'!$L$3:$CA$3=CX$1)*('乐容-S级品'!$L$4:$CA$32)),0)</f>
      </c>
      <c r="CY23" s="280">
        <f>IFERROR(SUMPRODUCT(('控温被PRO-S级品'!$B$2:$B$10=$B23)*('控温被PRO-S级品'!$E$1:$BE$1=CY$1)*('控温被PRO-S级品'!$E$2:$BE$10)),0)+IFERROR(SUMPRODUCT(('冬被-S级品'!$B$2:$B$10=$B23)*('冬被-S级品'!$E$1:$AW$1=CY$1)*('冬被-S级品'!$E$2:$AW$10)),0)+IFERROR(SUMPRODUCT(('白止-S级品'!$A$2:$A$26=$B23)*('白止-S级品'!$D$1:$AV$1=CY$1)*('白止-S级品'!$D$2:$AV$26)),0)+IFERROR(SUMPRODUCT(('乐容-S级品'!$A$4:$A$32=$B23)*('乐容-S级品'!$L$3:$CA$3=CY$1)*('乐容-S级品'!$L$4:$CA$32)),0)</f>
      </c>
      <c r="CZ23" s="280">
        <f>IFERROR(SUMPRODUCT(('控温被PRO-S级品'!$B$2:$B$10=$B23)*('控温被PRO-S级品'!$E$1:$BE$1=CZ$1)*('控温被PRO-S级品'!$E$2:$BE$10)),0)+IFERROR(SUMPRODUCT(('冬被-S级品'!$B$2:$B$10=$B23)*('冬被-S级品'!$E$1:$AW$1=CZ$1)*('冬被-S级品'!$E$2:$AW$10)),0)+IFERROR(SUMPRODUCT(('白止-S级品'!$A$2:$A$26=$B23)*('白止-S级品'!$D$1:$AV$1=CZ$1)*('白止-S级品'!$D$2:$AV$26)),0)+IFERROR(SUMPRODUCT(('乐容-S级品'!$A$4:$A$32=$B23)*('乐容-S级品'!$L$3:$CA$3=CZ$1)*('乐容-S级品'!$L$4:$CA$32)),0)</f>
      </c>
      <c r="DA23" s="280">
        <f>IFERROR(SUMPRODUCT(('控温被PRO-S级品'!$B$2:$B$10=$B23)*('控温被PRO-S级品'!$E$1:$BE$1=DA$1)*('控温被PRO-S级品'!$E$2:$BE$10)),0)+IFERROR(SUMPRODUCT(('冬被-S级品'!$B$2:$B$10=$B23)*('冬被-S级品'!$E$1:$AW$1=DA$1)*('冬被-S级品'!$E$2:$AW$10)),0)+IFERROR(SUMPRODUCT(('白止-S级品'!$A$2:$A$26=$B23)*('白止-S级品'!$D$1:$AV$1=DA$1)*('白止-S级品'!$D$2:$AV$26)),0)+IFERROR(SUMPRODUCT(('乐容-S级品'!$A$4:$A$32=$B23)*('乐容-S级品'!$L$3:$CA$3=DA$1)*('乐容-S级品'!$L$4:$CA$32)),0)</f>
      </c>
      <c r="DB23" s="280">
        <f>IFERROR(SUMPRODUCT(('控温被PRO-S级品'!$B$2:$B$10=$B23)*('控温被PRO-S级品'!$E$1:$BE$1=DB$1)*('控温被PRO-S级品'!$E$2:$BE$10)),0)+IFERROR(SUMPRODUCT(('冬被-S级品'!$B$2:$B$10=$B23)*('冬被-S级品'!$E$1:$AW$1=DB$1)*('冬被-S级品'!$E$2:$AW$10)),0)+IFERROR(SUMPRODUCT(('白止-S级品'!$A$2:$A$26=$B23)*('白止-S级品'!$D$1:$AV$1=DB$1)*('白止-S级品'!$D$2:$AV$26)),0)+IFERROR(SUMPRODUCT(('乐容-S级品'!$A$4:$A$32=$B23)*('乐容-S级品'!$L$3:$CA$3=DB$1)*('乐容-S级品'!$L$4:$CA$32)),0)</f>
      </c>
      <c r="DC23" s="280">
        <f>IFERROR(SUMPRODUCT(('控温被PRO-S级品'!$B$2:$B$10=$B23)*('控温被PRO-S级品'!$E$1:$BE$1=DC$1)*('控温被PRO-S级品'!$E$2:$BE$10)),0)+IFERROR(SUMPRODUCT(('冬被-S级品'!$B$2:$B$10=$B23)*('冬被-S级品'!$E$1:$AW$1=DC$1)*('冬被-S级品'!$E$2:$AW$10)),0)+IFERROR(SUMPRODUCT(('白止-S级品'!$A$2:$A$26=$B23)*('白止-S级品'!$D$1:$AV$1=DC$1)*('白止-S级品'!$D$2:$AV$26)),0)+IFERROR(SUMPRODUCT(('乐容-S级品'!$A$4:$A$32=$B23)*('乐容-S级品'!$L$3:$CA$3=DC$1)*('乐容-S级品'!$L$4:$CA$32)),0)</f>
      </c>
      <c r="DD23" s="280">
        <f>IFERROR(SUMPRODUCT(('控温被PRO-S级品'!$B$2:$B$10=$B23)*('控温被PRO-S级品'!$E$1:$BE$1=DD$1)*('控温被PRO-S级品'!$E$2:$BE$10)),0)+IFERROR(SUMPRODUCT(('冬被-S级品'!$B$2:$B$10=$B23)*('冬被-S级品'!$E$1:$AW$1=DD$1)*('冬被-S级品'!$E$2:$AW$10)),0)+IFERROR(SUMPRODUCT(('白止-S级品'!$A$2:$A$26=$B23)*('白止-S级品'!$D$1:$AV$1=DD$1)*('白止-S级品'!$D$2:$AV$26)),0)+IFERROR(SUMPRODUCT(('乐容-S级品'!$A$4:$A$32=$B23)*('乐容-S级品'!$L$3:$CA$3=DD$1)*('乐容-S级品'!$L$4:$CA$32)),0)</f>
      </c>
      <c r="DE23" s="280">
        <f>IFERROR(SUMPRODUCT(('控温被PRO-S级品'!$B$2:$B$10=$B23)*('控温被PRO-S级品'!$E$1:$BE$1=DE$1)*('控温被PRO-S级品'!$E$2:$BE$10)),0)+IFERROR(SUMPRODUCT(('冬被-S级品'!$B$2:$B$10=$B23)*('冬被-S级品'!$E$1:$AW$1=DE$1)*('冬被-S级品'!$E$2:$AW$10)),0)+IFERROR(SUMPRODUCT(('白止-S级品'!$A$2:$A$26=$B23)*('白止-S级品'!$D$1:$AV$1=DE$1)*('白止-S级品'!$D$2:$AV$26)),0)+IFERROR(SUMPRODUCT(('乐容-S级品'!$A$4:$A$32=$B23)*('乐容-S级品'!$L$3:$CA$3=DE$1)*('乐容-S级品'!$L$4:$CA$32)),0)</f>
      </c>
      <c r="DF23" s="280">
        <f>IFERROR(SUMPRODUCT(('控温被PRO-S级品'!$B$2:$B$10=$B23)*('控温被PRO-S级品'!$E$1:$BE$1=DF$1)*('控温被PRO-S级品'!$E$2:$BE$10)),0)+IFERROR(SUMPRODUCT(('冬被-S级品'!$B$2:$B$10=$B23)*('冬被-S级品'!$E$1:$AW$1=DF$1)*('冬被-S级品'!$E$2:$AW$10)),0)+IFERROR(SUMPRODUCT(('白止-S级品'!$A$2:$A$26=$B23)*('白止-S级品'!$D$1:$AV$1=DF$1)*('白止-S级品'!$D$2:$AV$26)),0)+IFERROR(SUMPRODUCT(('乐容-S级品'!$A$4:$A$32=$B23)*('乐容-S级品'!$L$3:$CA$3=DF$1)*('乐容-S级品'!$L$4:$CA$32)),0)</f>
      </c>
      <c r="DG23" s="280">
        <f>IFERROR(SUMPRODUCT(('控温被PRO-S级品'!$B$2:$B$10=$B23)*('控温被PRO-S级品'!$E$1:$BE$1=DG$1)*('控温被PRO-S级品'!$E$2:$BE$10)),0)+IFERROR(SUMPRODUCT(('冬被-S级品'!$B$2:$B$10=$B23)*('冬被-S级品'!$E$1:$AW$1=DG$1)*('冬被-S级品'!$E$2:$AW$10)),0)+IFERROR(SUMPRODUCT(('白止-S级品'!$A$2:$A$26=$B23)*('白止-S级品'!$D$1:$AV$1=DG$1)*('白止-S级品'!$D$2:$AV$26)),0)+IFERROR(SUMPRODUCT(('乐容-S级品'!$A$4:$A$32=$B23)*('乐容-S级品'!$L$3:$CA$3=DG$1)*('乐容-S级品'!$L$4:$CA$32)),0)</f>
      </c>
      <c r="DH23" s="280">
        <f>IFERROR(SUMPRODUCT(('控温被PRO-S级品'!$B$2:$B$10=$B23)*('控温被PRO-S级品'!$E$1:$BE$1=DH$1)*('控温被PRO-S级品'!$E$2:$BE$10)),0)+IFERROR(SUMPRODUCT(('冬被-S级品'!$B$2:$B$10=$B23)*('冬被-S级品'!$E$1:$AW$1=DH$1)*('冬被-S级品'!$E$2:$AW$10)),0)+IFERROR(SUMPRODUCT(('白止-S级品'!$A$2:$A$26=$B23)*('白止-S级品'!$D$1:$AV$1=DH$1)*('白止-S级品'!$D$2:$AV$26)),0)+IFERROR(SUMPRODUCT(('乐容-S级品'!$A$4:$A$32=$B23)*('乐容-S级品'!$L$3:$CA$3=DH$1)*('乐容-S级品'!$L$4:$CA$32)),0)</f>
      </c>
      <c r="DI23" s="280">
        <f>IFERROR(SUMPRODUCT(('控温被PRO-S级品'!$B$2:$B$10=$B23)*('控温被PRO-S级品'!$E$1:$BE$1=DI$1)*('控温被PRO-S级品'!$E$2:$BE$10)),0)+IFERROR(SUMPRODUCT(('冬被-S级品'!$B$2:$B$10=$B23)*('冬被-S级品'!$E$1:$AW$1=DI$1)*('冬被-S级品'!$E$2:$AW$10)),0)+IFERROR(SUMPRODUCT(('白止-S级品'!$A$2:$A$26=$B23)*('白止-S级品'!$D$1:$AV$1=DI$1)*('白止-S级品'!$D$2:$AV$26)),0)+IFERROR(SUMPRODUCT(('乐容-S级品'!$A$4:$A$32=$B23)*('乐容-S级品'!$L$3:$CA$3=DI$1)*('乐容-S级品'!$L$4:$CA$32)),0)</f>
      </c>
      <c r="DJ23" s="280">
        <f>IFERROR(SUMPRODUCT(('控温被PRO-S级品'!$B$2:$B$10=$B23)*('控温被PRO-S级品'!$E$1:$BE$1=DJ$1)*('控温被PRO-S级品'!$E$2:$BE$10)),0)+IFERROR(SUMPRODUCT(('冬被-S级品'!$B$2:$B$10=$B23)*('冬被-S级品'!$E$1:$AW$1=DJ$1)*('冬被-S级品'!$E$2:$AW$10)),0)+IFERROR(SUMPRODUCT(('白止-S级品'!$A$2:$A$26=$B23)*('白止-S级品'!$D$1:$AV$1=DJ$1)*('白止-S级品'!$D$2:$AV$26)),0)+IFERROR(SUMPRODUCT(('乐容-S级品'!$A$4:$A$32=$B23)*('乐容-S级品'!$L$3:$CA$3=DJ$1)*('乐容-S级品'!$L$4:$CA$32)),0)</f>
      </c>
      <c r="DK23" s="280"/>
      <c r="DL23" s="280"/>
      <c r="DM23" s="280"/>
      <c r="DN23" s="280"/>
      <c r="DO23" s="280"/>
      <c r="DP23" s="280"/>
      <c r="DQ23" s="280"/>
      <c r="DR23" s="280"/>
      <c r="DS23" s="280"/>
      <c r="DT23" s="280"/>
      <c r="DU23" s="280"/>
      <c r="DV23" s="280"/>
      <c r="DW23" s="280">
        <f>VLOOKUP(B23,'系统编码规格'!A:C,3,FALSE)</f>
      </c>
      <c r="DX23" s="280"/>
      <c r="DY23" s="280"/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80"/>
      <c r="FA23" s="280"/>
      <c r="FB23" s="280"/>
      <c r="FC23" s="280"/>
      <c r="FD23" s="280"/>
      <c r="FE23" s="280"/>
      <c r="FF23" s="280"/>
      <c r="FG23" s="280"/>
      <c r="FH23" s="280"/>
      <c r="FI23" s="280"/>
      <c r="FJ23" s="280"/>
      <c r="FK23" s="280"/>
      <c r="FL23" s="280"/>
      <c r="FM23" s="280"/>
      <c r="FN23" s="280"/>
      <c r="FO23" s="280"/>
      <c r="FP23" s="280"/>
      <c r="FQ23" s="280"/>
      <c r="FR23" s="280"/>
      <c r="FS23" s="280"/>
      <c r="FT23" s="280"/>
      <c r="FU23" s="280"/>
      <c r="FV23" s="280"/>
      <c r="FW23" s="280"/>
      <c r="FX23" s="280"/>
      <c r="FY23" s="280"/>
      <c r="FZ23" s="280"/>
      <c r="GA23" s="280"/>
      <c r="GB23" s="280"/>
      <c r="GC23" s="280"/>
      <c r="GD23" s="280"/>
      <c r="GE23" s="280"/>
      <c r="GF23" s="280"/>
      <c r="GG23" s="280"/>
      <c r="GH23" s="280"/>
      <c r="GI23" s="280"/>
      <c r="GJ23" s="280"/>
      <c r="GK23" s="280"/>
      <c r="GL23" s="280"/>
      <c r="GM23" s="280"/>
      <c r="GN23" s="280"/>
      <c r="GO23" s="280"/>
      <c r="GP23" s="280"/>
      <c r="GQ23" s="280"/>
      <c r="GR23" s="280"/>
      <c r="GS23" s="280"/>
      <c r="GT23" s="280"/>
      <c r="GU23" s="280"/>
      <c r="GV23" s="280"/>
    </row>
    <row r="24">
      <c r="A24" s="309" t="str">
        <v>乐容</v>
      </c>
      <c r="B24" s="310" t="str">
        <v>1280002620032328</v>
      </c>
      <c r="C24" s="309" t="str">
        <v>亚朵星球 纯色全棉枕套 新色</v>
      </c>
      <c r="D24" s="309" t="str">
        <v>伯爵姜茶/48*74cm*2-枕套</v>
      </c>
      <c r="E24">
        <f>SUM(F24:GX24)</f>
      </c>
      <c r="F24" s="280">
        <f>IFERROR(SUMPRODUCT(('控温被PRO-S级品'!$B$2:$B$10=$B24)*('控温被PRO-S级品'!$E$1:$BE$1=F$1)*('控温被PRO-S级品'!$E$2:$BE$10)),0)+IFERROR(SUMPRODUCT(('冬被-S级品'!$B$2:$B$10=$B24)*('冬被-S级品'!$E$1:$AW$1=F$1)*('冬被-S级品'!$E$2:$AW$10)),0)+IFERROR(SUMPRODUCT(('白止-S级品'!$A$2:$A$26=$B24)*('白止-S级品'!$D$1:$AV$1=F$1)*('白止-S级品'!$D$2:$AV$26)),0)+IFERROR(SUMPRODUCT(('乐容-S级品'!$A$4:$A$32=$B24)*('乐容-S级品'!$L$3:$CA$3=F$1)*('乐容-S级品'!$L$4:$CA$32)),0)</f>
      </c>
      <c r="G24" s="280">
        <f>IFERROR(SUMPRODUCT(('控温被PRO-S级品'!$B$2:$B$10=$B24)*('控温被PRO-S级品'!$E$1:$BE$1=G$1)*('控温被PRO-S级品'!$E$2:$BE$10)),0)+IFERROR(SUMPRODUCT(('冬被-S级品'!$B$2:$B$10=$B24)*('冬被-S级品'!$E$1:$AW$1=G$1)*('冬被-S级品'!$E$2:$AW$10)),0)+IFERROR(SUMPRODUCT(('白止-S级品'!$A$2:$A$26=$B24)*('白止-S级品'!$D$1:$AV$1=G$1)*('白止-S级品'!$D$2:$AV$26)),0)+IFERROR(SUMPRODUCT(('乐容-S级品'!$A$4:$A$32=$B24)*('乐容-S级品'!$L$3:$CA$3=G$1)*('乐容-S级品'!$L$4:$CA$32)),0)</f>
      </c>
      <c r="H24" s="280">
        <f>IFERROR(SUMPRODUCT(('控温被PRO-S级品'!$B$2:$B$10=$B24)*('控温被PRO-S级品'!$E$1:$BE$1=H$1)*('控温被PRO-S级品'!$E$2:$BE$10)),0)+IFERROR(SUMPRODUCT(('冬被-S级品'!$B$2:$B$10=$B24)*('冬被-S级品'!$E$1:$AW$1=H$1)*('冬被-S级品'!$E$2:$AW$10)),0)+IFERROR(SUMPRODUCT(('白止-S级品'!$A$2:$A$26=$B24)*('白止-S级品'!$D$1:$AV$1=H$1)*('白止-S级品'!$D$2:$AV$26)),0)+IFERROR(SUMPRODUCT(('乐容-S级品'!$A$4:$A$32=$B24)*('乐容-S级品'!$L$3:$CA$3=H$1)*('乐容-S级品'!$L$4:$CA$32)),0)</f>
      </c>
      <c r="I24" s="280">
        <f>IFERROR(SUMPRODUCT(('控温被PRO-S级品'!$B$2:$B$10=$B24)*('控温被PRO-S级品'!$E$1:$BE$1=I$1)*('控温被PRO-S级品'!$E$2:$BE$10)),0)+IFERROR(SUMPRODUCT(('冬被-S级品'!$B$2:$B$10=$B24)*('冬被-S级品'!$E$1:$AW$1=I$1)*('冬被-S级品'!$E$2:$AW$10)),0)+IFERROR(SUMPRODUCT(('白止-S级品'!$A$2:$A$26=$B24)*('白止-S级品'!$D$1:$AV$1=I$1)*('白止-S级品'!$D$2:$AV$26)),0)+IFERROR(SUMPRODUCT(('乐容-S级品'!$A$4:$A$32=$B24)*('乐容-S级品'!$L$3:$CA$3=I$1)*('乐容-S级品'!$L$4:$CA$32)),0)</f>
      </c>
      <c r="J24" s="280">
        <f>IFERROR(SUMPRODUCT(('控温被PRO-S级品'!$B$2:$B$10=$B24)*('控温被PRO-S级品'!$E$1:$BE$1=J$1)*('控温被PRO-S级品'!$E$2:$BE$10)),0)+IFERROR(SUMPRODUCT(('冬被-S级品'!$B$2:$B$10=$B24)*('冬被-S级品'!$E$1:$AW$1=J$1)*('冬被-S级品'!$E$2:$AW$10)),0)+IFERROR(SUMPRODUCT(('白止-S级品'!$A$2:$A$26=$B24)*('白止-S级品'!$D$1:$AV$1=J$1)*('白止-S级品'!$D$2:$AV$26)),0)+IFERROR(SUMPRODUCT(('乐容-S级品'!$A$4:$A$32=$B24)*('乐容-S级品'!$L$3:$CA$3=J$1)*('乐容-S级品'!$L$4:$CA$32)),0)</f>
      </c>
      <c r="K24" s="280">
        <f>IFERROR(SUMPRODUCT(('控温被PRO-S级品'!$B$2:$B$10=$B24)*('控温被PRO-S级品'!$E$1:$BE$1=K$1)*('控温被PRO-S级品'!$E$2:$BE$10)),0)+IFERROR(SUMPRODUCT(('冬被-S级品'!$B$2:$B$10=$B24)*('冬被-S级品'!$E$1:$AW$1=K$1)*('冬被-S级品'!$E$2:$AW$10)),0)+IFERROR(SUMPRODUCT(('白止-S级品'!$A$2:$A$26=$B24)*('白止-S级品'!$D$1:$AV$1=K$1)*('白止-S级品'!$D$2:$AV$26)),0)+IFERROR(SUMPRODUCT(('乐容-S级品'!$A$4:$A$32=$B24)*('乐容-S级品'!$L$3:$CA$3=K$1)*('乐容-S级品'!$L$4:$CA$32)),0)</f>
      </c>
      <c r="L24" s="280">
        <f>IFERROR(SUMPRODUCT(('控温被PRO-S级品'!$B$2:$B$10=$B24)*('控温被PRO-S级品'!$E$1:$BE$1=L$1)*('控温被PRO-S级品'!$E$2:$BE$10)),0)+IFERROR(SUMPRODUCT(('冬被-S级品'!$B$2:$B$10=$B24)*('冬被-S级品'!$E$1:$AW$1=L$1)*('冬被-S级品'!$E$2:$AW$10)),0)+IFERROR(SUMPRODUCT(('白止-S级品'!$A$2:$A$26=$B24)*('白止-S级品'!$D$1:$AV$1=L$1)*('白止-S级品'!$D$2:$AV$26)),0)+IFERROR(SUMPRODUCT(('乐容-S级品'!$A$4:$A$32=$B24)*('乐容-S级品'!$L$3:$CA$3=L$1)*('乐容-S级品'!$L$4:$CA$32)),0)</f>
      </c>
      <c r="M24" s="280">
        <f>IFERROR(SUMPRODUCT(('控温被PRO-S级品'!$B$2:$B$10=$B24)*('控温被PRO-S级品'!$E$1:$BE$1=M$1)*('控温被PRO-S级品'!$E$2:$BE$10)),0)+IFERROR(SUMPRODUCT(('冬被-S级品'!$B$2:$B$10=$B24)*('冬被-S级品'!$E$1:$AW$1=M$1)*('冬被-S级品'!$E$2:$AW$10)),0)+IFERROR(SUMPRODUCT(('白止-S级品'!$A$2:$A$26=$B24)*('白止-S级品'!$D$1:$AV$1=M$1)*('白止-S级品'!$D$2:$AV$26)),0)+IFERROR(SUMPRODUCT(('乐容-S级品'!$A$4:$A$32=$B24)*('乐容-S级品'!$L$3:$CA$3=M$1)*('乐容-S级品'!$L$4:$CA$32)),0)</f>
      </c>
      <c r="N24" s="280">
        <f>IFERROR(SUMPRODUCT(('控温被PRO-S级品'!$B$2:$B$10=$B24)*('控温被PRO-S级品'!$E$1:$BE$1=N$1)*('控温被PRO-S级品'!$E$2:$BE$10)),0)+IFERROR(SUMPRODUCT(('冬被-S级品'!$B$2:$B$10=$B24)*('冬被-S级品'!$E$1:$AW$1=N$1)*('冬被-S级品'!$E$2:$AW$10)),0)+IFERROR(SUMPRODUCT(('白止-S级品'!$A$2:$A$26=$B24)*('白止-S级品'!$D$1:$AV$1=N$1)*('白止-S级品'!$D$2:$AV$26)),0)+IFERROR(SUMPRODUCT(('乐容-S级品'!$A$4:$A$32=$B24)*('乐容-S级品'!$L$3:$CA$3=N$1)*('乐容-S级品'!$L$4:$CA$32)),0)</f>
      </c>
      <c r="O24" s="280">
        <f>IFERROR(SUMPRODUCT(('控温被PRO-S级品'!$B$2:$B$10=$B24)*('控温被PRO-S级品'!$E$1:$BE$1=O$1)*('控温被PRO-S级品'!$E$2:$BE$10)),0)+IFERROR(SUMPRODUCT(('冬被-S级品'!$B$2:$B$10=$B24)*('冬被-S级品'!$E$1:$AW$1=O$1)*('冬被-S级品'!$E$2:$AW$10)),0)+IFERROR(SUMPRODUCT(('白止-S级品'!$A$2:$A$26=$B24)*('白止-S级品'!$D$1:$AV$1=O$1)*('白止-S级品'!$D$2:$AV$26)),0)+IFERROR(SUMPRODUCT(('乐容-S级品'!$A$4:$A$32=$B24)*('乐容-S级品'!$L$3:$CA$3=O$1)*('乐容-S级品'!$L$4:$CA$32)),0)</f>
      </c>
      <c r="P24" s="280">
        <f>IFERROR(SUMPRODUCT(('控温被PRO-S级品'!$B$2:$B$10=$B24)*('控温被PRO-S级品'!$E$1:$BE$1=P$1)*('控温被PRO-S级品'!$E$2:$BE$10)),0)+IFERROR(SUMPRODUCT(('冬被-S级品'!$B$2:$B$10=$B24)*('冬被-S级品'!$E$1:$AW$1=P$1)*('冬被-S级品'!$E$2:$AW$10)),0)+IFERROR(SUMPRODUCT(('白止-S级品'!$A$2:$A$26=$B24)*('白止-S级品'!$D$1:$AV$1=P$1)*('白止-S级品'!$D$2:$AV$26)),0)+IFERROR(SUMPRODUCT(('乐容-S级品'!$A$4:$A$32=$B24)*('乐容-S级品'!$L$3:$CA$3=P$1)*('乐容-S级品'!$L$4:$CA$32)),0)</f>
      </c>
      <c r="Q24" s="280">
        <f>IFERROR(SUMPRODUCT(('控温被PRO-S级品'!$B$2:$B$10=$B24)*('控温被PRO-S级品'!$E$1:$BE$1=Q$1)*('控温被PRO-S级品'!$E$2:$BE$10)),0)+IFERROR(SUMPRODUCT(('冬被-S级品'!$B$2:$B$10=$B24)*('冬被-S级品'!$E$1:$AW$1=Q$1)*('冬被-S级品'!$E$2:$AW$10)),0)+IFERROR(SUMPRODUCT(('白止-S级品'!$A$2:$A$26=$B24)*('白止-S级品'!$D$1:$AV$1=Q$1)*('白止-S级品'!$D$2:$AV$26)),0)+IFERROR(SUMPRODUCT(('乐容-S级品'!$A$4:$A$32=$B24)*('乐容-S级品'!$L$3:$CA$3=Q$1)*('乐容-S级品'!$L$4:$CA$32)),0)</f>
      </c>
      <c r="R24" s="280">
        <f>IFERROR(SUMPRODUCT(('控温被PRO-S级品'!$B$2:$B$10=$B24)*('控温被PRO-S级品'!$E$1:$BE$1=R$1)*('控温被PRO-S级品'!$E$2:$BE$10)),0)+IFERROR(SUMPRODUCT(('冬被-S级品'!$B$2:$B$10=$B24)*('冬被-S级品'!$E$1:$AW$1=R$1)*('冬被-S级品'!$E$2:$AW$10)),0)+IFERROR(SUMPRODUCT(('白止-S级品'!$A$2:$A$26=$B24)*('白止-S级品'!$D$1:$AV$1=R$1)*('白止-S级品'!$D$2:$AV$26)),0)+IFERROR(SUMPRODUCT(('乐容-S级品'!$A$4:$A$32=$B24)*('乐容-S级品'!$L$3:$CA$3=R$1)*('乐容-S级品'!$L$4:$CA$32)),0)</f>
      </c>
      <c r="S24" s="280">
        <f>IFERROR(SUMPRODUCT(('控温被PRO-S级品'!$B$2:$B$10=$B24)*('控温被PRO-S级品'!$E$1:$BE$1=S$1)*('控温被PRO-S级品'!$E$2:$BE$10)),0)+IFERROR(SUMPRODUCT(('冬被-S级品'!$B$2:$B$10=$B24)*('冬被-S级品'!$E$1:$AW$1=S$1)*('冬被-S级品'!$E$2:$AW$10)),0)+IFERROR(SUMPRODUCT(('白止-S级品'!$A$2:$A$26=$B24)*('白止-S级品'!$D$1:$AV$1=S$1)*('白止-S级品'!$D$2:$AV$26)),0)+IFERROR(SUMPRODUCT(('乐容-S级品'!$A$4:$A$32=$B24)*('乐容-S级品'!$L$3:$CA$3=S$1)*('乐容-S级品'!$L$4:$CA$32)),0)</f>
      </c>
      <c r="T24" s="280">
        <f>IFERROR(SUMPRODUCT(('控温被PRO-S级品'!$B$2:$B$10=$B24)*('控温被PRO-S级品'!$E$1:$BE$1=T$1)*('控温被PRO-S级品'!$E$2:$BE$10)),0)+IFERROR(SUMPRODUCT(('冬被-S级品'!$B$2:$B$10=$B24)*('冬被-S级品'!$E$1:$AW$1=T$1)*('冬被-S级品'!$E$2:$AW$10)),0)+IFERROR(SUMPRODUCT(('白止-S级品'!$A$2:$A$26=$B24)*('白止-S级品'!$D$1:$AV$1=T$1)*('白止-S级品'!$D$2:$AV$26)),0)+IFERROR(SUMPRODUCT(('乐容-S级品'!$A$4:$A$32=$B24)*('乐容-S级品'!$L$3:$CA$3=T$1)*('乐容-S级品'!$L$4:$CA$32)),0)</f>
      </c>
      <c r="U24" s="280">
        <f>IFERROR(SUMPRODUCT(('控温被PRO-S级品'!$B$2:$B$10=$B24)*('控温被PRO-S级品'!$E$1:$BE$1=U$1)*('控温被PRO-S级品'!$E$2:$BE$10)),0)+IFERROR(SUMPRODUCT(('冬被-S级品'!$B$2:$B$10=$B24)*('冬被-S级品'!$E$1:$AW$1=U$1)*('冬被-S级品'!$E$2:$AW$10)),0)+IFERROR(SUMPRODUCT(('白止-S级品'!$A$2:$A$26=$B24)*('白止-S级品'!$D$1:$AV$1=U$1)*('白止-S级品'!$D$2:$AV$26)),0)+IFERROR(SUMPRODUCT(('乐容-S级品'!$A$4:$A$32=$B24)*('乐容-S级品'!$L$3:$CA$3=U$1)*('乐容-S级品'!$L$4:$CA$32)),0)</f>
      </c>
      <c r="V24" s="280">
        <f>IFERROR(SUMPRODUCT(('控温被PRO-S级品'!$B$2:$B$10=$B24)*('控温被PRO-S级品'!$E$1:$BE$1=V$1)*('控温被PRO-S级品'!$E$2:$BE$10)),0)+IFERROR(SUMPRODUCT(('冬被-S级品'!$B$2:$B$10=$B24)*('冬被-S级品'!$E$1:$AW$1=V$1)*('冬被-S级品'!$E$2:$AW$10)),0)+IFERROR(SUMPRODUCT(('白止-S级品'!$A$2:$A$26=$B24)*('白止-S级品'!$D$1:$AV$1=V$1)*('白止-S级品'!$D$2:$AV$26)),0)+IFERROR(SUMPRODUCT(('乐容-S级品'!$A$4:$A$32=$B24)*('乐容-S级品'!$L$3:$CA$3=V$1)*('乐容-S级品'!$L$4:$CA$32)),0)</f>
      </c>
      <c r="W24" s="280">
        <f>IFERROR(SUMPRODUCT(('控温被PRO-S级品'!$B$2:$B$10=$B24)*('控温被PRO-S级品'!$E$1:$BE$1=W$1)*('控温被PRO-S级品'!$E$2:$BE$10)),0)+IFERROR(SUMPRODUCT(('冬被-S级品'!$B$2:$B$10=$B24)*('冬被-S级品'!$E$1:$AW$1=W$1)*('冬被-S级品'!$E$2:$AW$10)),0)+IFERROR(SUMPRODUCT(('白止-S级品'!$A$2:$A$26=$B24)*('白止-S级品'!$D$1:$AV$1=W$1)*('白止-S级品'!$D$2:$AV$26)),0)+IFERROR(SUMPRODUCT(('乐容-S级品'!$A$4:$A$32=$B24)*('乐容-S级品'!$L$3:$CA$3=W$1)*('乐容-S级品'!$L$4:$CA$32)),0)</f>
      </c>
      <c r="X24" s="280">
        <f>IFERROR(SUMPRODUCT(('控温被PRO-S级品'!$B$2:$B$10=$B24)*('控温被PRO-S级品'!$E$1:$BE$1=X$1)*('控温被PRO-S级品'!$E$2:$BE$10)),0)+IFERROR(SUMPRODUCT(('冬被-S级品'!$B$2:$B$10=$B24)*('冬被-S级品'!$E$1:$AW$1=X$1)*('冬被-S级品'!$E$2:$AW$10)),0)+IFERROR(SUMPRODUCT(('白止-S级品'!$A$2:$A$26=$B24)*('白止-S级品'!$D$1:$AV$1=X$1)*('白止-S级品'!$D$2:$AV$26)),0)+IFERROR(SUMPRODUCT(('乐容-S级品'!$A$4:$A$32=$B24)*('乐容-S级品'!$L$3:$CA$3=X$1)*('乐容-S级品'!$L$4:$CA$32)),0)</f>
      </c>
      <c r="Y24" s="280">
        <f>IFERROR(SUMPRODUCT(('控温被PRO-S级品'!$B$2:$B$10=$B24)*('控温被PRO-S级品'!$E$1:$BE$1=Y$1)*('控温被PRO-S级品'!$E$2:$BE$10)),0)+IFERROR(SUMPRODUCT(('冬被-S级品'!$B$2:$B$10=$B24)*('冬被-S级品'!$E$1:$AW$1=Y$1)*('冬被-S级品'!$E$2:$AW$10)),0)+IFERROR(SUMPRODUCT(('白止-S级品'!$A$2:$A$26=$B24)*('白止-S级品'!$D$1:$AV$1=Y$1)*('白止-S级品'!$D$2:$AV$26)),0)+IFERROR(SUMPRODUCT(('乐容-S级品'!$A$4:$A$32=$B24)*('乐容-S级品'!$L$3:$CA$3=Y$1)*('乐容-S级品'!$L$4:$CA$32)),0)</f>
      </c>
      <c r="Z24" s="280">
        <f>IFERROR(SUMPRODUCT(('控温被PRO-S级品'!$B$2:$B$10=$B24)*('控温被PRO-S级品'!$E$1:$BE$1=Z$1)*('控温被PRO-S级品'!$E$2:$BE$10)),0)+IFERROR(SUMPRODUCT(('冬被-S级品'!$B$2:$B$10=$B24)*('冬被-S级品'!$E$1:$AW$1=Z$1)*('冬被-S级品'!$E$2:$AW$10)),0)+IFERROR(SUMPRODUCT(('白止-S级品'!$A$2:$A$26=$B24)*('白止-S级品'!$D$1:$AV$1=Z$1)*('白止-S级品'!$D$2:$AV$26)),0)+IFERROR(SUMPRODUCT(('乐容-S级品'!$A$4:$A$32=$B24)*('乐容-S级品'!$L$3:$CA$3=Z$1)*('乐容-S级品'!$L$4:$CA$32)),0)</f>
      </c>
      <c r="AA24" s="280">
        <f>IFERROR(SUMPRODUCT(('控温被PRO-S级品'!$B$2:$B$10=$B24)*('控温被PRO-S级品'!$E$1:$BE$1=AA$1)*('控温被PRO-S级品'!$E$2:$BE$10)),0)+IFERROR(SUMPRODUCT(('冬被-S级品'!$B$2:$B$10=$B24)*('冬被-S级品'!$E$1:$AW$1=AA$1)*('冬被-S级品'!$E$2:$AW$10)),0)+IFERROR(SUMPRODUCT(('白止-S级品'!$A$2:$A$26=$B24)*('白止-S级品'!$D$1:$AV$1=AA$1)*('白止-S级品'!$D$2:$AV$26)),0)+IFERROR(SUMPRODUCT(('乐容-S级品'!$A$4:$A$32=$B24)*('乐容-S级品'!$L$3:$CA$3=AA$1)*('乐容-S级品'!$L$4:$CA$32)),0)</f>
      </c>
      <c r="AB24" s="280">
        <f>IFERROR(SUMPRODUCT(('控温被PRO-S级品'!$B$2:$B$10=$B24)*('控温被PRO-S级品'!$E$1:$BE$1=AB$1)*('控温被PRO-S级品'!$E$2:$BE$10)),0)+IFERROR(SUMPRODUCT(('冬被-S级品'!$B$2:$B$10=$B24)*('冬被-S级品'!$E$1:$AW$1=AB$1)*('冬被-S级品'!$E$2:$AW$10)),0)+IFERROR(SUMPRODUCT(('白止-S级品'!$A$2:$A$26=$B24)*('白止-S级品'!$D$1:$AV$1=AB$1)*('白止-S级品'!$D$2:$AV$26)),0)+IFERROR(SUMPRODUCT(('乐容-S级品'!$A$4:$A$32=$B24)*('乐容-S级品'!$L$3:$CA$3=AB$1)*('乐容-S级品'!$L$4:$CA$32)),0)</f>
      </c>
      <c r="AC24" s="280">
        <f>IFERROR(SUMPRODUCT(('控温被PRO-S级品'!$B$2:$B$10=$B24)*('控温被PRO-S级品'!$E$1:$BE$1=AC$1)*('控温被PRO-S级品'!$E$2:$BE$10)),0)+IFERROR(SUMPRODUCT(('冬被-S级品'!$B$2:$B$10=$B24)*('冬被-S级品'!$E$1:$AW$1=AC$1)*('冬被-S级品'!$E$2:$AW$10)),0)+IFERROR(SUMPRODUCT(('白止-S级品'!$A$2:$A$26=$B24)*('白止-S级品'!$D$1:$AV$1=AC$1)*('白止-S级品'!$D$2:$AV$26)),0)+IFERROR(SUMPRODUCT(('乐容-S级品'!$A$4:$A$32=$B24)*('乐容-S级品'!$L$3:$CA$3=AC$1)*('乐容-S级品'!$L$4:$CA$32)),0)</f>
      </c>
      <c r="AD24" s="280">
        <f>IFERROR(SUMPRODUCT(('控温被PRO-S级品'!$B$2:$B$10=$B24)*('控温被PRO-S级品'!$E$1:$BE$1=AD$1)*('控温被PRO-S级品'!$E$2:$BE$10)),0)+IFERROR(SUMPRODUCT(('冬被-S级品'!$B$2:$B$10=$B24)*('冬被-S级品'!$E$1:$AW$1=AD$1)*('冬被-S级品'!$E$2:$AW$10)),0)+IFERROR(SUMPRODUCT(('白止-S级品'!$A$2:$A$26=$B24)*('白止-S级品'!$D$1:$AV$1=AD$1)*('白止-S级品'!$D$2:$AV$26)),0)+IFERROR(SUMPRODUCT(('乐容-S级品'!$A$4:$A$32=$B24)*('乐容-S级品'!$L$3:$CA$3=AD$1)*('乐容-S级品'!$L$4:$CA$32)),0)</f>
      </c>
      <c r="AE24" s="280">
        <f>IFERROR(SUMPRODUCT(('控温被PRO-S级品'!$B$2:$B$10=$B24)*('控温被PRO-S级品'!$E$1:$BE$1=AE$1)*('控温被PRO-S级品'!$E$2:$BE$10)),0)+IFERROR(SUMPRODUCT(('冬被-S级品'!$B$2:$B$10=$B24)*('冬被-S级品'!$E$1:$AW$1=AE$1)*('冬被-S级品'!$E$2:$AW$10)),0)+IFERROR(SUMPRODUCT(('白止-S级品'!$A$2:$A$26=$B24)*('白止-S级品'!$D$1:$AV$1=AE$1)*('白止-S级品'!$D$2:$AV$26)),0)+IFERROR(SUMPRODUCT(('乐容-S级品'!$A$4:$A$32=$B24)*('乐容-S级品'!$L$3:$CA$3=AE$1)*('乐容-S级品'!$L$4:$CA$32)),0)</f>
      </c>
      <c r="AF24" s="280">
        <f>IFERROR(SUMPRODUCT(('控温被PRO-S级品'!$B$2:$B$10=$B24)*('控温被PRO-S级品'!$E$1:$BE$1=AF$1)*('控温被PRO-S级品'!$E$2:$BE$10)),0)+IFERROR(SUMPRODUCT(('冬被-S级品'!$B$2:$B$10=$B24)*('冬被-S级品'!$E$1:$AW$1=AF$1)*('冬被-S级品'!$E$2:$AW$10)),0)+IFERROR(SUMPRODUCT(('白止-S级品'!$A$2:$A$26=$B24)*('白止-S级品'!$D$1:$AV$1=AF$1)*('白止-S级品'!$D$2:$AV$26)),0)+IFERROR(SUMPRODUCT(('乐容-S级品'!$A$4:$A$32=$B24)*('乐容-S级品'!$L$3:$CA$3=AF$1)*('乐容-S级品'!$L$4:$CA$32)),0)</f>
      </c>
      <c r="AG24" s="280">
        <f>IFERROR(SUMPRODUCT(('控温被PRO-S级品'!$B$2:$B$10=$B24)*('控温被PRO-S级品'!$E$1:$BE$1=AG$1)*('控温被PRO-S级品'!$E$2:$BE$10)),0)+IFERROR(SUMPRODUCT(('冬被-S级品'!$B$2:$B$10=$B24)*('冬被-S级品'!$E$1:$AW$1=AG$1)*('冬被-S级品'!$E$2:$AW$10)),0)+IFERROR(SUMPRODUCT(('白止-S级品'!$A$2:$A$26=$B24)*('白止-S级品'!$D$1:$AV$1=AG$1)*('白止-S级品'!$D$2:$AV$26)),0)+IFERROR(SUMPRODUCT(('乐容-S级品'!$A$4:$A$32=$B24)*('乐容-S级品'!$L$3:$CA$3=AG$1)*('乐容-S级品'!$L$4:$CA$32)),0)</f>
      </c>
      <c r="AH24" s="280">
        <f>IFERROR(SUMPRODUCT(('控温被PRO-S级品'!$B$2:$B$10=$B24)*('控温被PRO-S级品'!$E$1:$BE$1=AH$1)*('控温被PRO-S级品'!$E$2:$BE$10)),0)+IFERROR(SUMPRODUCT(('冬被-S级品'!$B$2:$B$10=$B24)*('冬被-S级品'!$E$1:$AW$1=AH$1)*('冬被-S级品'!$E$2:$AW$10)),0)+IFERROR(SUMPRODUCT(('白止-S级品'!$A$2:$A$26=$B24)*('白止-S级品'!$D$1:$AV$1=AH$1)*('白止-S级品'!$D$2:$AV$26)),0)+IFERROR(SUMPRODUCT(('乐容-S级品'!$A$4:$A$32=$B24)*('乐容-S级品'!$L$3:$CA$3=AH$1)*('乐容-S级品'!$L$4:$CA$32)),0)</f>
      </c>
      <c r="AI24" s="280">
        <f>IFERROR(SUMPRODUCT(('控温被PRO-S级品'!$B$2:$B$10=$B24)*('控温被PRO-S级品'!$E$1:$BE$1=AI$1)*('控温被PRO-S级品'!$E$2:$BE$10)),0)+IFERROR(SUMPRODUCT(('冬被-S级品'!$B$2:$B$10=$B24)*('冬被-S级品'!$E$1:$AW$1=AI$1)*('冬被-S级品'!$E$2:$AW$10)),0)+IFERROR(SUMPRODUCT(('白止-S级品'!$A$2:$A$26=$B24)*('白止-S级品'!$D$1:$AV$1=AI$1)*('白止-S级品'!$D$2:$AV$26)),0)+IFERROR(SUMPRODUCT(('乐容-S级品'!$A$4:$A$32=$B24)*('乐容-S级品'!$L$3:$CA$3=AI$1)*('乐容-S级品'!$L$4:$CA$32)),0)</f>
      </c>
      <c r="AJ24" s="280">
        <f>IFERROR(SUMPRODUCT(('控温被PRO-S级品'!$B$2:$B$10=$B24)*('控温被PRO-S级品'!$E$1:$BE$1=AJ$1)*('控温被PRO-S级品'!$E$2:$BE$10)),0)+IFERROR(SUMPRODUCT(('冬被-S级品'!$B$2:$B$10=$B24)*('冬被-S级品'!$E$1:$AW$1=AJ$1)*('冬被-S级品'!$E$2:$AW$10)),0)+IFERROR(SUMPRODUCT(('白止-S级品'!$A$2:$A$26=$B24)*('白止-S级品'!$D$1:$AV$1=AJ$1)*('白止-S级品'!$D$2:$AV$26)),0)+IFERROR(SUMPRODUCT(('乐容-S级品'!$A$4:$A$32=$B24)*('乐容-S级品'!$L$3:$CA$3=AJ$1)*('乐容-S级品'!$L$4:$CA$32)),0)</f>
      </c>
      <c r="AK24" s="280">
        <f>IFERROR(SUMPRODUCT(('控温被PRO-S级品'!$B$2:$B$10=$B24)*('控温被PRO-S级品'!$E$1:$BE$1=AK$1)*('控温被PRO-S级品'!$E$2:$BE$10)),0)+IFERROR(SUMPRODUCT(('冬被-S级品'!$B$2:$B$10=$B24)*('冬被-S级品'!$E$1:$AW$1=AK$1)*('冬被-S级品'!$E$2:$AW$10)),0)+IFERROR(SUMPRODUCT(('白止-S级品'!$A$2:$A$26=$B24)*('白止-S级品'!$D$1:$AV$1=AK$1)*('白止-S级品'!$D$2:$AV$26)),0)+IFERROR(SUMPRODUCT(('乐容-S级品'!$A$4:$A$32=$B24)*('乐容-S级品'!$L$3:$CA$3=AK$1)*('乐容-S级品'!$L$4:$CA$32)),0)</f>
      </c>
      <c r="AL24" s="280">
        <f>IFERROR(SUMPRODUCT(('控温被PRO-S级品'!$B$2:$B$10=$B24)*('控温被PRO-S级品'!$E$1:$BE$1=AL$1)*('控温被PRO-S级品'!$E$2:$BE$10)),0)+IFERROR(SUMPRODUCT(('冬被-S级品'!$B$2:$B$10=$B24)*('冬被-S级品'!$E$1:$AW$1=AL$1)*('冬被-S级品'!$E$2:$AW$10)),0)+IFERROR(SUMPRODUCT(('白止-S级品'!$A$2:$A$26=$B24)*('白止-S级品'!$D$1:$AV$1=AL$1)*('白止-S级品'!$D$2:$AV$26)),0)+IFERROR(SUMPRODUCT(('乐容-S级品'!$A$4:$A$32=$B24)*('乐容-S级品'!$L$3:$CA$3=AL$1)*('乐容-S级品'!$L$4:$CA$32)),0)</f>
      </c>
      <c r="AM24" s="280">
        <f>IFERROR(SUMPRODUCT(('控温被PRO-S级品'!$B$2:$B$10=$B24)*('控温被PRO-S级品'!$E$1:$BE$1=AM$1)*('控温被PRO-S级品'!$E$2:$BE$10)),0)+IFERROR(SUMPRODUCT(('冬被-S级品'!$B$2:$B$10=$B24)*('冬被-S级品'!$E$1:$AW$1=AM$1)*('冬被-S级品'!$E$2:$AW$10)),0)+IFERROR(SUMPRODUCT(('白止-S级品'!$A$2:$A$26=$B24)*('白止-S级品'!$D$1:$AV$1=AM$1)*('白止-S级品'!$D$2:$AV$26)),0)+IFERROR(SUMPRODUCT(('乐容-S级品'!$A$4:$A$32=$B24)*('乐容-S级品'!$L$3:$CA$3=AM$1)*('乐容-S级品'!$L$4:$CA$32)),0)</f>
      </c>
      <c r="AN24" s="280">
        <f>IFERROR(SUMPRODUCT(('控温被PRO-S级品'!$B$2:$B$10=$B24)*('控温被PRO-S级品'!$E$1:$BE$1=AN$1)*('控温被PRO-S级品'!$E$2:$BE$10)),0)+IFERROR(SUMPRODUCT(('冬被-S级品'!$B$2:$B$10=$B24)*('冬被-S级品'!$E$1:$AW$1=AN$1)*('冬被-S级品'!$E$2:$AW$10)),0)+IFERROR(SUMPRODUCT(('白止-S级品'!$A$2:$A$26=$B24)*('白止-S级品'!$D$1:$AV$1=AN$1)*('白止-S级品'!$D$2:$AV$26)),0)+IFERROR(SUMPRODUCT(('乐容-S级品'!$A$4:$A$32=$B24)*('乐容-S级品'!$L$3:$CA$3=AN$1)*('乐容-S级品'!$L$4:$CA$32)),0)</f>
      </c>
      <c r="AO24" s="280">
        <f>IFERROR(SUMPRODUCT(('控温被PRO-S级品'!$B$2:$B$10=$B24)*('控温被PRO-S级品'!$E$1:$BE$1=AO$1)*('控温被PRO-S级品'!$E$2:$BE$10)),0)+IFERROR(SUMPRODUCT(('冬被-S级品'!$B$2:$B$10=$B24)*('冬被-S级品'!$E$1:$AW$1=AO$1)*('冬被-S级品'!$E$2:$AW$10)),0)+IFERROR(SUMPRODUCT(('白止-S级品'!$A$2:$A$26=$B24)*('白止-S级品'!$D$1:$AV$1=AO$1)*('白止-S级品'!$D$2:$AV$26)),0)+IFERROR(SUMPRODUCT(('乐容-S级品'!$A$4:$A$32=$B24)*('乐容-S级品'!$L$3:$CA$3=AO$1)*('乐容-S级品'!$L$4:$CA$32)),0)</f>
      </c>
      <c r="AP24" s="280">
        <f>IFERROR(SUMPRODUCT(('控温被PRO-S级品'!$B$2:$B$10=$B24)*('控温被PRO-S级品'!$E$1:$BE$1=AP$1)*('控温被PRO-S级品'!$E$2:$BE$10)),0)+IFERROR(SUMPRODUCT(('冬被-S级品'!$B$2:$B$10=$B24)*('冬被-S级品'!$E$1:$AW$1=AP$1)*('冬被-S级品'!$E$2:$AW$10)),0)+IFERROR(SUMPRODUCT(('白止-S级品'!$A$2:$A$26=$B24)*('白止-S级品'!$D$1:$AV$1=AP$1)*('白止-S级品'!$D$2:$AV$26)),0)+IFERROR(SUMPRODUCT(('乐容-S级品'!$A$4:$A$32=$B24)*('乐容-S级品'!$L$3:$CA$3=AP$1)*('乐容-S级品'!$L$4:$CA$32)),0)</f>
      </c>
      <c r="AQ24" s="280">
        <f>IFERROR(SUMPRODUCT(('控温被PRO-S级品'!$B$2:$B$10=$B24)*('控温被PRO-S级品'!$E$1:$BE$1=AQ$1)*('控温被PRO-S级品'!$E$2:$BE$10)),0)+IFERROR(SUMPRODUCT(('冬被-S级品'!$B$2:$B$10=$B24)*('冬被-S级品'!$E$1:$AW$1=AQ$1)*('冬被-S级品'!$E$2:$AW$10)),0)+IFERROR(SUMPRODUCT(('白止-S级品'!$A$2:$A$26=$B24)*('白止-S级品'!$D$1:$AV$1=AQ$1)*('白止-S级品'!$D$2:$AV$26)),0)+IFERROR(SUMPRODUCT(('乐容-S级品'!$A$4:$A$32=$B24)*('乐容-S级品'!$L$3:$CA$3=AQ$1)*('乐容-S级品'!$L$4:$CA$32)),0)</f>
      </c>
      <c r="AR24" s="280">
        <f>IFERROR(SUMPRODUCT(('控温被PRO-S级品'!$B$2:$B$10=$B24)*('控温被PRO-S级品'!$E$1:$BE$1=AR$1)*('控温被PRO-S级品'!$E$2:$BE$10)),0)+IFERROR(SUMPRODUCT(('冬被-S级品'!$B$2:$B$10=$B24)*('冬被-S级品'!$E$1:$AW$1=AR$1)*('冬被-S级品'!$E$2:$AW$10)),0)+IFERROR(SUMPRODUCT(('白止-S级品'!$A$2:$A$26=$B24)*('白止-S级品'!$D$1:$AV$1=AR$1)*('白止-S级品'!$D$2:$AV$26)),0)+IFERROR(SUMPRODUCT(('乐容-S级品'!$A$4:$A$32=$B24)*('乐容-S级品'!$L$3:$CA$3=AR$1)*('乐容-S级品'!$L$4:$CA$32)),0)</f>
      </c>
      <c r="AS24" s="280">
        <f>IFERROR(SUMPRODUCT(('控温被PRO-S级品'!$B$2:$B$10=$B24)*('控温被PRO-S级品'!$E$1:$BE$1=AS$1)*('控温被PRO-S级品'!$E$2:$BE$10)),0)+IFERROR(SUMPRODUCT(('冬被-S级品'!$B$2:$B$10=$B24)*('冬被-S级品'!$E$1:$AW$1=AS$1)*('冬被-S级品'!$E$2:$AW$10)),0)+IFERROR(SUMPRODUCT(('白止-S级品'!$A$2:$A$26=$B24)*('白止-S级品'!$D$1:$AV$1=AS$1)*('白止-S级品'!$D$2:$AV$26)),0)+IFERROR(SUMPRODUCT(('乐容-S级品'!$A$4:$A$32=$B24)*('乐容-S级品'!$L$3:$CA$3=AS$1)*('乐容-S级品'!$L$4:$CA$32)),0)</f>
      </c>
      <c r="AT24" s="280">
        <f>IFERROR(SUMPRODUCT(('控温被PRO-S级品'!$B$2:$B$10=$B24)*('控温被PRO-S级品'!$E$1:$BE$1=AT$1)*('控温被PRO-S级品'!$E$2:$BE$10)),0)+IFERROR(SUMPRODUCT(('冬被-S级品'!$B$2:$B$10=$B24)*('冬被-S级品'!$E$1:$AW$1=AT$1)*('冬被-S级品'!$E$2:$AW$10)),0)+IFERROR(SUMPRODUCT(('白止-S级品'!$A$2:$A$26=$B24)*('白止-S级品'!$D$1:$AV$1=AT$1)*('白止-S级品'!$D$2:$AV$26)),0)+IFERROR(SUMPRODUCT(('乐容-S级品'!$A$4:$A$32=$B24)*('乐容-S级品'!$L$3:$CA$3=AT$1)*('乐容-S级品'!$L$4:$CA$32)),0)</f>
      </c>
      <c r="AU24" s="280">
        <f>IFERROR(SUMPRODUCT(('控温被PRO-S级品'!$B$2:$B$10=$B24)*('控温被PRO-S级品'!$E$1:$BE$1=AU$1)*('控温被PRO-S级品'!$E$2:$BE$10)),0)+IFERROR(SUMPRODUCT(('冬被-S级品'!$B$2:$B$10=$B24)*('冬被-S级品'!$E$1:$AW$1=AU$1)*('冬被-S级品'!$E$2:$AW$10)),0)+IFERROR(SUMPRODUCT(('白止-S级品'!$A$2:$A$26=$B24)*('白止-S级品'!$D$1:$AV$1=AU$1)*('白止-S级品'!$D$2:$AV$26)),0)+IFERROR(SUMPRODUCT(('乐容-S级品'!$A$4:$A$32=$B24)*('乐容-S级品'!$L$3:$CA$3=AU$1)*('乐容-S级品'!$L$4:$CA$32)),0)</f>
      </c>
      <c r="AV24" s="280">
        <f>IFERROR(SUMPRODUCT(('控温被PRO-S级品'!$B$2:$B$10=$B24)*('控温被PRO-S级品'!$E$1:$BE$1=AV$1)*('控温被PRO-S级品'!$E$2:$BE$10)),0)+IFERROR(SUMPRODUCT(('冬被-S级品'!$B$2:$B$10=$B24)*('冬被-S级品'!$E$1:$AW$1=AV$1)*('冬被-S级品'!$E$2:$AW$10)),0)+IFERROR(SUMPRODUCT(('白止-S级品'!$A$2:$A$26=$B24)*('白止-S级品'!$D$1:$AV$1=AV$1)*('白止-S级品'!$D$2:$AV$26)),0)+IFERROR(SUMPRODUCT(('乐容-S级品'!$A$4:$A$32=$B24)*('乐容-S级品'!$L$3:$CA$3=AV$1)*('乐容-S级品'!$L$4:$CA$32)),0)</f>
      </c>
      <c r="AW24" s="280">
        <f>IFERROR(SUMPRODUCT(('控温被PRO-S级品'!$B$2:$B$10=$B24)*('控温被PRO-S级品'!$E$1:$BE$1=AW$1)*('控温被PRO-S级品'!$E$2:$BE$10)),0)+IFERROR(SUMPRODUCT(('冬被-S级品'!$B$2:$B$10=$B24)*('冬被-S级品'!$E$1:$AW$1=AW$1)*('冬被-S级品'!$E$2:$AW$10)),0)+IFERROR(SUMPRODUCT(('白止-S级品'!$A$2:$A$26=$B24)*('白止-S级品'!$D$1:$AV$1=AW$1)*('白止-S级品'!$D$2:$AV$26)),0)+IFERROR(SUMPRODUCT(('乐容-S级品'!$A$4:$A$32=$B24)*('乐容-S级品'!$L$3:$CA$3=AW$1)*('乐容-S级品'!$L$4:$CA$32)),0)</f>
      </c>
      <c r="AX24" s="280">
        <f>IFERROR(SUMPRODUCT(('控温被PRO-S级品'!$B$2:$B$10=$B24)*('控温被PRO-S级品'!$E$1:$BE$1=AX$1)*('控温被PRO-S级品'!$E$2:$BE$10)),0)+IFERROR(SUMPRODUCT(('冬被-S级品'!$B$2:$B$10=$B24)*('冬被-S级品'!$E$1:$AW$1=AX$1)*('冬被-S级品'!$E$2:$AW$10)),0)+IFERROR(SUMPRODUCT(('白止-S级品'!$A$2:$A$26=$B24)*('白止-S级品'!$D$1:$AV$1=AX$1)*('白止-S级品'!$D$2:$AV$26)),0)+IFERROR(SUMPRODUCT(('乐容-S级品'!$A$4:$A$32=$B24)*('乐容-S级品'!$L$3:$CA$3=AX$1)*('乐容-S级品'!$L$4:$CA$32)),0)</f>
      </c>
      <c r="AY24" s="280">
        <f>IFERROR(SUMPRODUCT(('控温被PRO-S级品'!$B$2:$B$10=$B24)*('控温被PRO-S级品'!$E$1:$BE$1=AY$1)*('控温被PRO-S级品'!$E$2:$BE$10)),0)+IFERROR(SUMPRODUCT(('冬被-S级品'!$B$2:$B$10=$B24)*('冬被-S级品'!$E$1:$AW$1=AY$1)*('冬被-S级品'!$E$2:$AW$10)),0)+IFERROR(SUMPRODUCT(('白止-S级品'!$A$2:$A$26=$B24)*('白止-S级品'!$D$1:$AV$1=AY$1)*('白止-S级品'!$D$2:$AV$26)),0)+IFERROR(SUMPRODUCT(('乐容-S级品'!$A$4:$A$32=$B24)*('乐容-S级品'!$L$3:$CA$3=AY$1)*('乐容-S级品'!$L$4:$CA$32)),0)</f>
      </c>
      <c r="AZ24" s="280">
        <f>IFERROR(SUMPRODUCT(('控温被PRO-S级品'!$B$2:$B$10=$B24)*('控温被PRO-S级品'!$E$1:$BE$1=AZ$1)*('控温被PRO-S级品'!$E$2:$BE$10)),0)+IFERROR(SUMPRODUCT(('冬被-S级品'!$B$2:$B$10=$B24)*('冬被-S级品'!$E$1:$AW$1=AZ$1)*('冬被-S级品'!$E$2:$AW$10)),0)+IFERROR(SUMPRODUCT(('白止-S级品'!$A$2:$A$26=$B24)*('白止-S级品'!$D$1:$AV$1=AZ$1)*('白止-S级品'!$D$2:$AV$26)),0)+IFERROR(SUMPRODUCT(('乐容-S级品'!$A$4:$A$32=$B24)*('乐容-S级品'!$L$3:$CA$3=AZ$1)*('乐容-S级品'!$L$4:$CA$32)),0)</f>
      </c>
      <c r="BA24" s="280">
        <f>IFERROR(SUMPRODUCT(('控温被PRO-S级品'!$B$2:$B$10=$B24)*('控温被PRO-S级品'!$E$1:$BE$1=BA$1)*('控温被PRO-S级品'!$E$2:$BE$10)),0)+IFERROR(SUMPRODUCT(('冬被-S级品'!$B$2:$B$10=$B24)*('冬被-S级品'!$E$1:$AW$1=BA$1)*('冬被-S级品'!$E$2:$AW$10)),0)+IFERROR(SUMPRODUCT(('白止-S级品'!$A$2:$A$26=$B24)*('白止-S级品'!$D$1:$AV$1=BA$1)*('白止-S级品'!$D$2:$AV$26)),0)+IFERROR(SUMPRODUCT(('乐容-S级品'!$A$4:$A$32=$B24)*('乐容-S级品'!$L$3:$CA$3=BA$1)*('乐容-S级品'!$L$4:$CA$32)),0)</f>
      </c>
      <c r="BB24" s="280">
        <f>IFERROR(SUMPRODUCT(('控温被PRO-S级品'!$B$2:$B$10=$B24)*('控温被PRO-S级品'!$E$1:$BE$1=BB$1)*('控温被PRO-S级品'!$E$2:$BE$10)),0)+IFERROR(SUMPRODUCT(('冬被-S级品'!$B$2:$B$10=$B24)*('冬被-S级品'!$E$1:$AW$1=BB$1)*('冬被-S级品'!$E$2:$AW$10)),0)+IFERROR(SUMPRODUCT(('白止-S级品'!$A$2:$A$26=$B24)*('白止-S级品'!$D$1:$AV$1=BB$1)*('白止-S级品'!$D$2:$AV$26)),0)+IFERROR(SUMPRODUCT(('乐容-S级品'!$A$4:$A$32=$B24)*('乐容-S级品'!$L$3:$CA$3=BB$1)*('乐容-S级品'!$L$4:$CA$32)),0)</f>
      </c>
      <c r="BC24" s="280">
        <f>IFERROR(SUMPRODUCT(('控温被PRO-S级品'!$B$2:$B$10=$B24)*('控温被PRO-S级品'!$E$1:$BE$1=BC$1)*('控温被PRO-S级品'!$E$2:$BE$10)),0)+IFERROR(SUMPRODUCT(('冬被-S级品'!$B$2:$B$10=$B24)*('冬被-S级品'!$E$1:$AW$1=BC$1)*('冬被-S级品'!$E$2:$AW$10)),0)+IFERROR(SUMPRODUCT(('白止-S级品'!$A$2:$A$26=$B24)*('白止-S级品'!$D$1:$AV$1=BC$1)*('白止-S级品'!$D$2:$AV$26)),0)+IFERROR(SUMPRODUCT(('乐容-S级品'!$A$4:$A$32=$B24)*('乐容-S级品'!$L$3:$CA$3=BC$1)*('乐容-S级品'!$L$4:$CA$32)),0)</f>
      </c>
      <c r="BD24" s="280">
        <f>IFERROR(SUMPRODUCT(('控温被PRO-S级品'!$B$2:$B$10=$B24)*('控温被PRO-S级品'!$E$1:$BE$1=BD$1)*('控温被PRO-S级品'!$E$2:$BE$10)),0)+IFERROR(SUMPRODUCT(('冬被-S级品'!$B$2:$B$10=$B24)*('冬被-S级品'!$E$1:$AW$1=BD$1)*('冬被-S级品'!$E$2:$AW$10)),0)+IFERROR(SUMPRODUCT(('白止-S级品'!$A$2:$A$26=$B24)*('白止-S级品'!$D$1:$AV$1=BD$1)*('白止-S级品'!$D$2:$AV$26)),0)+IFERROR(SUMPRODUCT(('乐容-S级品'!$A$4:$A$32=$B24)*('乐容-S级品'!$L$3:$CA$3=BD$1)*('乐容-S级品'!$L$4:$CA$32)),0)</f>
      </c>
      <c r="BE24" s="280">
        <f>IFERROR(SUMPRODUCT(('控温被PRO-S级品'!$B$2:$B$10=$B24)*('控温被PRO-S级品'!$E$1:$BE$1=BE$1)*('控温被PRO-S级品'!$E$2:$BE$10)),0)+IFERROR(SUMPRODUCT(('冬被-S级品'!$B$2:$B$10=$B24)*('冬被-S级品'!$E$1:$AW$1=BE$1)*('冬被-S级品'!$E$2:$AW$10)),0)+IFERROR(SUMPRODUCT(('白止-S级品'!$A$2:$A$26=$B24)*('白止-S级品'!$D$1:$AV$1=BE$1)*('白止-S级品'!$D$2:$AV$26)),0)+IFERROR(SUMPRODUCT(('乐容-S级品'!$A$4:$A$32=$B24)*('乐容-S级品'!$L$3:$CA$3=BE$1)*('乐容-S级品'!$L$4:$CA$32)),0)</f>
      </c>
      <c r="BF24" s="280">
        <f>IFERROR(SUMPRODUCT(('控温被PRO-S级品'!$B$2:$B$10=$B24)*('控温被PRO-S级品'!$E$1:$BE$1=BF$1)*('控温被PRO-S级品'!$E$2:$BE$10)),0)+IFERROR(SUMPRODUCT(('冬被-S级品'!$B$2:$B$10=$B24)*('冬被-S级品'!$E$1:$AW$1=BF$1)*('冬被-S级品'!$E$2:$AW$10)),0)+IFERROR(SUMPRODUCT(('白止-S级品'!$A$2:$A$26=$B24)*('白止-S级品'!$D$1:$AV$1=BF$1)*('白止-S级品'!$D$2:$AV$26)),0)+IFERROR(SUMPRODUCT(('乐容-S级品'!$A$4:$A$32=$B24)*('乐容-S级品'!$L$3:$CA$3=BF$1)*('乐容-S级品'!$L$4:$CA$32)),0)</f>
      </c>
      <c r="BG24" s="280">
        <f>IFERROR(SUMPRODUCT(('控温被PRO-S级品'!$B$2:$B$10=$B24)*('控温被PRO-S级品'!$E$1:$BE$1=BG$1)*('控温被PRO-S级品'!$E$2:$BE$10)),0)+IFERROR(SUMPRODUCT(('冬被-S级品'!$B$2:$B$10=$B24)*('冬被-S级品'!$E$1:$AW$1=BG$1)*('冬被-S级品'!$E$2:$AW$10)),0)+IFERROR(SUMPRODUCT(('白止-S级品'!$A$2:$A$26=$B24)*('白止-S级品'!$D$1:$AV$1=BG$1)*('白止-S级品'!$D$2:$AV$26)),0)+IFERROR(SUMPRODUCT(('乐容-S级品'!$A$4:$A$32=$B24)*('乐容-S级品'!$L$3:$CA$3=BG$1)*('乐容-S级品'!$L$4:$CA$32)),0)</f>
      </c>
      <c r="BH24" s="280">
        <f>IFERROR(SUMPRODUCT(('控温被PRO-S级品'!$B$2:$B$10=$B24)*('控温被PRO-S级品'!$E$1:$BE$1=BH$1)*('控温被PRO-S级品'!$E$2:$BE$10)),0)+IFERROR(SUMPRODUCT(('冬被-S级品'!$B$2:$B$10=$B24)*('冬被-S级品'!$E$1:$AW$1=BH$1)*('冬被-S级品'!$E$2:$AW$10)),0)+IFERROR(SUMPRODUCT(('白止-S级品'!$A$2:$A$26=$B24)*('白止-S级品'!$D$1:$AV$1=BH$1)*('白止-S级品'!$D$2:$AV$26)),0)+IFERROR(SUMPRODUCT(('乐容-S级品'!$A$4:$A$32=$B24)*('乐容-S级品'!$L$3:$CA$3=BH$1)*('乐容-S级品'!$L$4:$CA$32)),0)</f>
      </c>
      <c r="BI24" s="280">
        <f>IFERROR(SUMPRODUCT(('控温被PRO-S级品'!$B$2:$B$10=$B24)*('控温被PRO-S级品'!$E$1:$BE$1=BI$1)*('控温被PRO-S级品'!$E$2:$BE$10)),0)+IFERROR(SUMPRODUCT(('冬被-S级品'!$B$2:$B$10=$B24)*('冬被-S级品'!$E$1:$AW$1=BI$1)*('冬被-S级品'!$E$2:$AW$10)),0)+IFERROR(SUMPRODUCT(('白止-S级品'!$A$2:$A$26=$B24)*('白止-S级品'!$D$1:$AV$1=BI$1)*('白止-S级品'!$D$2:$AV$26)),0)+IFERROR(SUMPRODUCT(('乐容-S级品'!$A$4:$A$32=$B24)*('乐容-S级品'!$L$3:$CA$3=BI$1)*('乐容-S级品'!$L$4:$CA$32)),0)</f>
      </c>
      <c r="BJ24" s="280">
        <f>IFERROR(SUMPRODUCT(('控温被PRO-S级品'!$B$2:$B$10=$B24)*('控温被PRO-S级品'!$E$1:$BE$1=BJ$1)*('控温被PRO-S级品'!$E$2:$BE$10)),0)+IFERROR(SUMPRODUCT(('冬被-S级品'!$B$2:$B$10=$B24)*('冬被-S级品'!$E$1:$AW$1=BJ$1)*('冬被-S级品'!$E$2:$AW$10)),0)+IFERROR(SUMPRODUCT(('白止-S级品'!$A$2:$A$26=$B24)*('白止-S级品'!$D$1:$AV$1=BJ$1)*('白止-S级品'!$D$2:$AV$26)),0)+IFERROR(SUMPRODUCT(('乐容-S级品'!$A$4:$A$32=$B24)*('乐容-S级品'!$L$3:$CA$3=BJ$1)*('乐容-S级品'!$L$4:$CA$32)),0)</f>
      </c>
      <c r="BK24" s="280">
        <f>IFERROR(SUMPRODUCT(('控温被PRO-S级品'!$B$2:$B$10=$B24)*('控温被PRO-S级品'!$E$1:$BE$1=BK$1)*('控温被PRO-S级品'!$E$2:$BE$10)),0)+IFERROR(SUMPRODUCT(('冬被-S级品'!$B$2:$B$10=$B24)*('冬被-S级品'!$E$1:$AW$1=BK$1)*('冬被-S级品'!$E$2:$AW$10)),0)+IFERROR(SUMPRODUCT(('白止-S级品'!$A$2:$A$26=$B24)*('白止-S级品'!$D$1:$AV$1=BK$1)*('白止-S级品'!$D$2:$AV$26)),0)+IFERROR(SUMPRODUCT(('乐容-S级品'!$A$4:$A$32=$B24)*('乐容-S级品'!$L$3:$CA$3=BK$1)*('乐容-S级品'!$L$4:$CA$32)),0)</f>
      </c>
      <c r="BL24" s="280">
        <f>IFERROR(SUMPRODUCT(('控温被PRO-S级品'!$B$2:$B$10=$B24)*('控温被PRO-S级品'!$E$1:$BE$1=BL$1)*('控温被PRO-S级品'!$E$2:$BE$10)),0)+IFERROR(SUMPRODUCT(('冬被-S级品'!$B$2:$B$10=$B24)*('冬被-S级品'!$E$1:$AW$1=BL$1)*('冬被-S级品'!$E$2:$AW$10)),0)+IFERROR(SUMPRODUCT(('白止-S级品'!$A$2:$A$26=$B24)*('白止-S级品'!$D$1:$AV$1=BL$1)*('白止-S级品'!$D$2:$AV$26)),0)+IFERROR(SUMPRODUCT(('乐容-S级品'!$A$4:$A$32=$B24)*('乐容-S级品'!$L$3:$CA$3=BL$1)*('乐容-S级品'!$L$4:$CA$32)),0)</f>
      </c>
      <c r="BM24" s="280">
        <f>IFERROR(SUMPRODUCT(('控温被PRO-S级品'!$B$2:$B$10=$B24)*('控温被PRO-S级品'!$E$1:$BE$1=BM$1)*('控温被PRO-S级品'!$E$2:$BE$10)),0)+IFERROR(SUMPRODUCT(('冬被-S级品'!$B$2:$B$10=$B24)*('冬被-S级品'!$E$1:$AW$1=BM$1)*('冬被-S级品'!$E$2:$AW$10)),0)+IFERROR(SUMPRODUCT(('白止-S级品'!$A$2:$A$26=$B24)*('白止-S级品'!$D$1:$AV$1=BM$1)*('白止-S级品'!$D$2:$AV$26)),0)+IFERROR(SUMPRODUCT(('乐容-S级品'!$A$4:$A$32=$B24)*('乐容-S级品'!$L$3:$CA$3=BM$1)*('乐容-S级品'!$L$4:$CA$32)),0)</f>
      </c>
      <c r="BN24" s="280">
        <f>IFERROR(SUMPRODUCT(('控温被PRO-S级品'!$B$2:$B$10=$B24)*('控温被PRO-S级品'!$E$1:$BE$1=BN$1)*('控温被PRO-S级品'!$E$2:$BE$10)),0)+IFERROR(SUMPRODUCT(('冬被-S级品'!$B$2:$B$10=$B24)*('冬被-S级品'!$E$1:$AW$1=BN$1)*('冬被-S级品'!$E$2:$AW$10)),0)+IFERROR(SUMPRODUCT(('白止-S级品'!$A$2:$A$26=$B24)*('白止-S级品'!$D$1:$AV$1=BN$1)*('白止-S级品'!$D$2:$AV$26)),0)+IFERROR(SUMPRODUCT(('乐容-S级品'!$A$4:$A$32=$B24)*('乐容-S级品'!$L$3:$CA$3=BN$1)*('乐容-S级品'!$L$4:$CA$32)),0)</f>
      </c>
      <c r="BO24" s="280">
        <f>IFERROR(SUMPRODUCT(('控温被PRO-S级品'!$B$2:$B$10=$B24)*('控温被PRO-S级品'!$E$1:$BE$1=BO$1)*('控温被PRO-S级品'!$E$2:$BE$10)),0)+IFERROR(SUMPRODUCT(('冬被-S级品'!$B$2:$B$10=$B24)*('冬被-S级品'!$E$1:$AW$1=BO$1)*('冬被-S级品'!$E$2:$AW$10)),0)+IFERROR(SUMPRODUCT(('白止-S级品'!$A$2:$A$26=$B24)*('白止-S级品'!$D$1:$AV$1=BO$1)*('白止-S级品'!$D$2:$AV$26)),0)+IFERROR(SUMPRODUCT(('乐容-S级品'!$A$4:$A$32=$B24)*('乐容-S级品'!$L$3:$CA$3=BO$1)*('乐容-S级品'!$L$4:$CA$32)),0)</f>
      </c>
      <c r="BP24" s="280">
        <f>IFERROR(SUMPRODUCT(('控温被PRO-S级品'!$B$2:$B$10=$B24)*('控温被PRO-S级品'!$E$1:$BE$1=BP$1)*('控温被PRO-S级品'!$E$2:$BE$10)),0)+IFERROR(SUMPRODUCT(('冬被-S级品'!$B$2:$B$10=$B24)*('冬被-S级品'!$E$1:$AW$1=BP$1)*('冬被-S级品'!$E$2:$AW$10)),0)+IFERROR(SUMPRODUCT(('白止-S级品'!$A$2:$A$26=$B24)*('白止-S级品'!$D$1:$AV$1=BP$1)*('白止-S级品'!$D$2:$AV$26)),0)+IFERROR(SUMPRODUCT(('乐容-S级品'!$A$4:$A$32=$B24)*('乐容-S级品'!$L$3:$CA$3=BP$1)*('乐容-S级品'!$L$4:$CA$32)),0)</f>
      </c>
      <c r="BQ24" s="280">
        <f>IFERROR(SUMPRODUCT(('控温被PRO-S级品'!$B$2:$B$10=$B24)*('控温被PRO-S级品'!$E$1:$BE$1=BQ$1)*('控温被PRO-S级品'!$E$2:$BE$10)),0)+IFERROR(SUMPRODUCT(('冬被-S级品'!$B$2:$B$10=$B24)*('冬被-S级品'!$E$1:$AW$1=BQ$1)*('冬被-S级品'!$E$2:$AW$10)),0)+IFERROR(SUMPRODUCT(('白止-S级品'!$A$2:$A$26=$B24)*('白止-S级品'!$D$1:$AV$1=BQ$1)*('白止-S级品'!$D$2:$AV$26)),0)+IFERROR(SUMPRODUCT(('乐容-S级品'!$A$4:$A$32=$B24)*('乐容-S级品'!$L$3:$CA$3=BQ$1)*('乐容-S级品'!$L$4:$CA$32)),0)</f>
      </c>
      <c r="BR24" s="280">
        <f>IFERROR(SUMPRODUCT(('控温被PRO-S级品'!$B$2:$B$10=$B24)*('控温被PRO-S级品'!$E$1:$BE$1=BR$1)*('控温被PRO-S级品'!$E$2:$BE$10)),0)+IFERROR(SUMPRODUCT(('冬被-S级品'!$B$2:$B$10=$B24)*('冬被-S级品'!$E$1:$AW$1=BR$1)*('冬被-S级品'!$E$2:$AW$10)),0)+IFERROR(SUMPRODUCT(('白止-S级品'!$A$2:$A$26=$B24)*('白止-S级品'!$D$1:$AV$1=BR$1)*('白止-S级品'!$D$2:$AV$26)),0)+IFERROR(SUMPRODUCT(('乐容-S级品'!$A$4:$A$32=$B24)*('乐容-S级品'!$L$3:$CA$3=BR$1)*('乐容-S级品'!$L$4:$CA$32)),0)</f>
      </c>
      <c r="BS24" s="280">
        <f>IFERROR(SUMPRODUCT(('控温被PRO-S级品'!$B$2:$B$10=$B24)*('控温被PRO-S级品'!$E$1:$BE$1=BS$1)*('控温被PRO-S级品'!$E$2:$BE$10)),0)+IFERROR(SUMPRODUCT(('冬被-S级品'!$B$2:$B$10=$B24)*('冬被-S级品'!$E$1:$AW$1=BS$1)*('冬被-S级品'!$E$2:$AW$10)),0)+IFERROR(SUMPRODUCT(('白止-S级品'!$A$2:$A$26=$B24)*('白止-S级品'!$D$1:$AV$1=BS$1)*('白止-S级品'!$D$2:$AV$26)),0)+IFERROR(SUMPRODUCT(('乐容-S级品'!$A$4:$A$32=$B24)*('乐容-S级品'!$L$3:$CA$3=BS$1)*('乐容-S级品'!$L$4:$CA$32)),0)</f>
      </c>
      <c r="BT24" s="280">
        <f>IFERROR(SUMPRODUCT(('控温被PRO-S级品'!$B$2:$B$10=$B24)*('控温被PRO-S级品'!$E$1:$BE$1=BT$1)*('控温被PRO-S级品'!$E$2:$BE$10)),0)+IFERROR(SUMPRODUCT(('冬被-S级品'!$B$2:$B$10=$B24)*('冬被-S级品'!$E$1:$AW$1=BT$1)*('冬被-S级品'!$E$2:$AW$10)),0)+IFERROR(SUMPRODUCT(('白止-S级品'!$A$2:$A$26=$B24)*('白止-S级品'!$D$1:$AV$1=BT$1)*('白止-S级品'!$D$2:$AV$26)),0)+IFERROR(SUMPRODUCT(('乐容-S级品'!$A$4:$A$32=$B24)*('乐容-S级品'!$L$3:$CA$3=BT$1)*('乐容-S级品'!$L$4:$CA$32)),0)</f>
      </c>
      <c r="BU24" s="280">
        <f>IFERROR(SUMPRODUCT(('控温被PRO-S级品'!$B$2:$B$10=$B24)*('控温被PRO-S级品'!$E$1:$BE$1=BU$1)*('控温被PRO-S级品'!$E$2:$BE$10)),0)+IFERROR(SUMPRODUCT(('冬被-S级品'!$B$2:$B$10=$B24)*('冬被-S级品'!$E$1:$AW$1=BU$1)*('冬被-S级品'!$E$2:$AW$10)),0)+IFERROR(SUMPRODUCT(('白止-S级品'!$A$2:$A$26=$B24)*('白止-S级品'!$D$1:$AV$1=BU$1)*('白止-S级品'!$D$2:$AV$26)),0)+IFERROR(SUMPRODUCT(('乐容-S级品'!$A$4:$A$32=$B24)*('乐容-S级品'!$L$3:$CA$3=BU$1)*('乐容-S级品'!$L$4:$CA$32)),0)</f>
      </c>
      <c r="BV24" s="280">
        <f>IFERROR(SUMPRODUCT(('控温被PRO-S级品'!$B$2:$B$10=$B24)*('控温被PRO-S级品'!$E$1:$BE$1=BV$1)*('控温被PRO-S级品'!$E$2:$BE$10)),0)+IFERROR(SUMPRODUCT(('冬被-S级品'!$B$2:$B$10=$B24)*('冬被-S级品'!$E$1:$AW$1=BV$1)*('冬被-S级品'!$E$2:$AW$10)),0)+IFERROR(SUMPRODUCT(('白止-S级品'!$A$2:$A$26=$B24)*('白止-S级品'!$D$1:$AV$1=BV$1)*('白止-S级品'!$D$2:$AV$26)),0)+IFERROR(SUMPRODUCT(('乐容-S级品'!$A$4:$A$32=$B24)*('乐容-S级品'!$L$3:$CA$3=BV$1)*('乐容-S级品'!$L$4:$CA$32)),0)</f>
      </c>
      <c r="BW24" s="280">
        <f>IFERROR(SUMPRODUCT(('控温被PRO-S级品'!$B$2:$B$10=$B24)*('控温被PRO-S级品'!$E$1:$BE$1=BW$1)*('控温被PRO-S级品'!$E$2:$BE$10)),0)+IFERROR(SUMPRODUCT(('冬被-S级品'!$B$2:$B$10=$B24)*('冬被-S级品'!$E$1:$AW$1=BW$1)*('冬被-S级品'!$E$2:$AW$10)),0)+IFERROR(SUMPRODUCT(('白止-S级品'!$A$2:$A$26=$B24)*('白止-S级品'!$D$1:$AV$1=BW$1)*('白止-S级品'!$D$2:$AV$26)),0)+IFERROR(SUMPRODUCT(('乐容-S级品'!$A$4:$A$32=$B24)*('乐容-S级品'!$L$3:$CA$3=BW$1)*('乐容-S级品'!$L$4:$CA$32)),0)</f>
      </c>
      <c r="BX24" s="280">
        <f>IFERROR(SUMPRODUCT(('控温被PRO-S级品'!$B$2:$B$10=$B24)*('控温被PRO-S级品'!$E$1:$BE$1=BX$1)*('控温被PRO-S级品'!$E$2:$BE$10)),0)+IFERROR(SUMPRODUCT(('冬被-S级品'!$B$2:$B$10=$B24)*('冬被-S级品'!$E$1:$AW$1=BX$1)*('冬被-S级品'!$E$2:$AW$10)),0)+IFERROR(SUMPRODUCT(('白止-S级品'!$A$2:$A$26=$B24)*('白止-S级品'!$D$1:$AV$1=BX$1)*('白止-S级品'!$D$2:$AV$26)),0)+IFERROR(SUMPRODUCT(('乐容-S级品'!$A$4:$A$32=$B24)*('乐容-S级品'!$L$3:$CA$3=BX$1)*('乐容-S级品'!$L$4:$CA$32)),0)</f>
      </c>
      <c r="BY24" s="280">
        <f>IFERROR(SUMPRODUCT(('控温被PRO-S级品'!$B$2:$B$10=$B24)*('控温被PRO-S级品'!$E$1:$BE$1=BY$1)*('控温被PRO-S级品'!$E$2:$BE$10)),0)+IFERROR(SUMPRODUCT(('冬被-S级品'!$B$2:$B$10=$B24)*('冬被-S级品'!$E$1:$AW$1=BY$1)*('冬被-S级品'!$E$2:$AW$10)),0)+IFERROR(SUMPRODUCT(('白止-S级品'!$A$2:$A$26=$B24)*('白止-S级品'!$D$1:$AV$1=BY$1)*('白止-S级品'!$D$2:$AV$26)),0)+IFERROR(SUMPRODUCT(('乐容-S级品'!$A$4:$A$32=$B24)*('乐容-S级品'!$L$3:$CA$3=BY$1)*('乐容-S级品'!$L$4:$CA$32)),0)</f>
      </c>
      <c r="BZ24" s="280">
        <f>IFERROR(SUMPRODUCT(('控温被PRO-S级品'!$B$2:$B$10=$B24)*('控温被PRO-S级品'!$E$1:$BE$1=BZ$1)*('控温被PRO-S级品'!$E$2:$BE$10)),0)+IFERROR(SUMPRODUCT(('冬被-S级品'!$B$2:$B$10=$B24)*('冬被-S级品'!$E$1:$AW$1=BZ$1)*('冬被-S级品'!$E$2:$AW$10)),0)+IFERROR(SUMPRODUCT(('白止-S级品'!$A$2:$A$26=$B24)*('白止-S级品'!$D$1:$AV$1=BZ$1)*('白止-S级品'!$D$2:$AV$26)),0)+IFERROR(SUMPRODUCT(('乐容-S级品'!$A$4:$A$32=$B24)*('乐容-S级品'!$L$3:$CA$3=BZ$1)*('乐容-S级品'!$L$4:$CA$32)),0)</f>
      </c>
      <c r="CA24" s="280">
        <f>IFERROR(SUMPRODUCT(('控温被PRO-S级品'!$B$2:$B$10=$B24)*('控温被PRO-S级品'!$E$1:$BE$1=CA$1)*('控温被PRO-S级品'!$E$2:$BE$10)),0)+IFERROR(SUMPRODUCT(('冬被-S级品'!$B$2:$B$10=$B24)*('冬被-S级品'!$E$1:$AW$1=CA$1)*('冬被-S级品'!$E$2:$AW$10)),0)+IFERROR(SUMPRODUCT(('白止-S级品'!$A$2:$A$26=$B24)*('白止-S级品'!$D$1:$AV$1=CA$1)*('白止-S级品'!$D$2:$AV$26)),0)+IFERROR(SUMPRODUCT(('乐容-S级品'!$A$4:$A$32=$B24)*('乐容-S级品'!$L$3:$CA$3=CA$1)*('乐容-S级品'!$L$4:$CA$32)),0)</f>
      </c>
      <c r="CB24" s="280">
        <f>IFERROR(SUMPRODUCT(('控温被PRO-S级品'!$B$2:$B$10=$B24)*('控温被PRO-S级品'!$E$1:$BE$1=CB$1)*('控温被PRO-S级品'!$E$2:$BE$10)),0)+IFERROR(SUMPRODUCT(('冬被-S级品'!$B$2:$B$10=$B24)*('冬被-S级品'!$E$1:$AW$1=CB$1)*('冬被-S级品'!$E$2:$AW$10)),0)+IFERROR(SUMPRODUCT(('白止-S级品'!$A$2:$A$26=$B24)*('白止-S级品'!$D$1:$AV$1=CB$1)*('白止-S级品'!$D$2:$AV$26)),0)+IFERROR(SUMPRODUCT(('乐容-S级品'!$A$4:$A$32=$B24)*('乐容-S级品'!$L$3:$CA$3=CB$1)*('乐容-S级品'!$L$4:$CA$32)),0)</f>
      </c>
      <c r="CC24" s="280">
        <f>IFERROR(SUMPRODUCT(('控温被PRO-S级品'!$B$2:$B$10=$B24)*('控温被PRO-S级品'!$E$1:$BE$1=CC$1)*('控温被PRO-S级品'!$E$2:$BE$10)),0)+IFERROR(SUMPRODUCT(('冬被-S级品'!$B$2:$B$10=$B24)*('冬被-S级品'!$E$1:$AW$1=CC$1)*('冬被-S级品'!$E$2:$AW$10)),0)+IFERROR(SUMPRODUCT(('白止-S级品'!$A$2:$A$26=$B24)*('白止-S级品'!$D$1:$AV$1=CC$1)*('白止-S级品'!$D$2:$AV$26)),0)+IFERROR(SUMPRODUCT(('乐容-S级品'!$A$4:$A$32=$B24)*('乐容-S级品'!$L$3:$CA$3=CC$1)*('乐容-S级品'!$L$4:$CA$32)),0)</f>
      </c>
      <c r="CD24" s="280">
        <f>IFERROR(SUMPRODUCT(('控温被PRO-S级品'!$B$2:$B$10=$B24)*('控温被PRO-S级品'!$E$1:$BE$1=CD$1)*('控温被PRO-S级品'!$E$2:$BE$10)),0)+IFERROR(SUMPRODUCT(('冬被-S级品'!$B$2:$B$10=$B24)*('冬被-S级品'!$E$1:$AW$1=CD$1)*('冬被-S级品'!$E$2:$AW$10)),0)+IFERROR(SUMPRODUCT(('白止-S级品'!$A$2:$A$26=$B24)*('白止-S级品'!$D$1:$AV$1=CD$1)*('白止-S级品'!$D$2:$AV$26)),0)+IFERROR(SUMPRODUCT(('乐容-S级品'!$A$4:$A$32=$B24)*('乐容-S级品'!$L$3:$CA$3=CD$1)*('乐容-S级品'!$L$4:$CA$32)),0)</f>
      </c>
      <c r="CE24" s="280">
        <f>IFERROR(SUMPRODUCT(('控温被PRO-S级品'!$B$2:$B$10=$B24)*('控温被PRO-S级品'!$E$1:$BE$1=CE$1)*('控温被PRO-S级品'!$E$2:$BE$10)),0)+IFERROR(SUMPRODUCT(('冬被-S级品'!$B$2:$B$10=$B24)*('冬被-S级品'!$E$1:$AW$1=CE$1)*('冬被-S级品'!$E$2:$AW$10)),0)+IFERROR(SUMPRODUCT(('白止-S级品'!$A$2:$A$26=$B24)*('白止-S级品'!$D$1:$AV$1=CE$1)*('白止-S级品'!$D$2:$AV$26)),0)+IFERROR(SUMPRODUCT(('乐容-S级品'!$A$4:$A$32=$B24)*('乐容-S级品'!$L$3:$CA$3=CE$1)*('乐容-S级品'!$L$4:$CA$32)),0)</f>
      </c>
      <c r="CF24" s="280">
        <f>IFERROR(SUMPRODUCT(('控温被PRO-S级品'!$B$2:$B$10=$B24)*('控温被PRO-S级品'!$E$1:$BE$1=CF$1)*('控温被PRO-S级品'!$E$2:$BE$10)),0)+IFERROR(SUMPRODUCT(('冬被-S级品'!$B$2:$B$10=$B24)*('冬被-S级品'!$E$1:$AW$1=CF$1)*('冬被-S级品'!$E$2:$AW$10)),0)+IFERROR(SUMPRODUCT(('白止-S级品'!$A$2:$A$26=$B24)*('白止-S级品'!$D$1:$AV$1=CF$1)*('白止-S级品'!$D$2:$AV$26)),0)+IFERROR(SUMPRODUCT(('乐容-S级品'!$A$4:$A$32=$B24)*('乐容-S级品'!$L$3:$CA$3=CF$1)*('乐容-S级品'!$L$4:$CA$32)),0)</f>
      </c>
      <c r="CG24" s="280">
        <f>IFERROR(SUMPRODUCT(('控温被PRO-S级品'!$B$2:$B$10=$B24)*('控温被PRO-S级品'!$E$1:$BE$1=CG$1)*('控温被PRO-S级品'!$E$2:$BE$10)),0)+IFERROR(SUMPRODUCT(('冬被-S级品'!$B$2:$B$10=$B24)*('冬被-S级品'!$E$1:$AW$1=CG$1)*('冬被-S级品'!$E$2:$AW$10)),0)+IFERROR(SUMPRODUCT(('白止-S级品'!$A$2:$A$26=$B24)*('白止-S级品'!$D$1:$AV$1=CG$1)*('白止-S级品'!$D$2:$AV$26)),0)+IFERROR(SUMPRODUCT(('乐容-S级品'!$A$4:$A$32=$B24)*('乐容-S级品'!$L$3:$CA$3=CG$1)*('乐容-S级品'!$L$4:$CA$32)),0)</f>
      </c>
      <c r="CH24" s="280">
        <f>IFERROR(SUMPRODUCT(('控温被PRO-S级品'!$B$2:$B$10=$B24)*('控温被PRO-S级品'!$E$1:$BE$1=CH$1)*('控温被PRO-S级品'!$E$2:$BE$10)),0)+IFERROR(SUMPRODUCT(('冬被-S级品'!$B$2:$B$10=$B24)*('冬被-S级品'!$E$1:$AW$1=CH$1)*('冬被-S级品'!$E$2:$AW$10)),0)+IFERROR(SUMPRODUCT(('白止-S级品'!$A$2:$A$26=$B24)*('白止-S级品'!$D$1:$AV$1=CH$1)*('白止-S级品'!$D$2:$AV$26)),0)+IFERROR(SUMPRODUCT(('乐容-S级品'!$A$4:$A$32=$B24)*('乐容-S级品'!$L$3:$CA$3=CH$1)*('乐容-S级品'!$L$4:$CA$32)),0)</f>
      </c>
      <c r="CI24" s="280">
        <f>IFERROR(SUMPRODUCT(('控温被PRO-S级品'!$B$2:$B$10=$B24)*('控温被PRO-S级品'!$E$1:$BE$1=CI$1)*('控温被PRO-S级品'!$E$2:$BE$10)),0)+IFERROR(SUMPRODUCT(('冬被-S级品'!$B$2:$B$10=$B24)*('冬被-S级品'!$E$1:$AW$1=CI$1)*('冬被-S级品'!$E$2:$AW$10)),0)+IFERROR(SUMPRODUCT(('白止-S级品'!$A$2:$A$26=$B24)*('白止-S级品'!$D$1:$AV$1=CI$1)*('白止-S级品'!$D$2:$AV$26)),0)+IFERROR(SUMPRODUCT(('乐容-S级品'!$A$4:$A$32=$B24)*('乐容-S级品'!$L$3:$CA$3=CI$1)*('乐容-S级品'!$L$4:$CA$32)),0)</f>
      </c>
      <c r="CJ24" s="280">
        <f>IFERROR(SUMPRODUCT(('控温被PRO-S级品'!$B$2:$B$10=$B24)*('控温被PRO-S级品'!$E$1:$BE$1=CJ$1)*('控温被PRO-S级品'!$E$2:$BE$10)),0)+IFERROR(SUMPRODUCT(('冬被-S级品'!$B$2:$B$10=$B24)*('冬被-S级品'!$E$1:$AW$1=CJ$1)*('冬被-S级品'!$E$2:$AW$10)),0)+IFERROR(SUMPRODUCT(('白止-S级品'!$A$2:$A$26=$B24)*('白止-S级品'!$D$1:$AV$1=CJ$1)*('白止-S级品'!$D$2:$AV$26)),0)+IFERROR(SUMPRODUCT(('乐容-S级品'!$A$4:$A$32=$B24)*('乐容-S级品'!$L$3:$CA$3=CJ$1)*('乐容-S级品'!$L$4:$CA$32)),0)</f>
      </c>
      <c r="CK24" s="280">
        <f>IFERROR(SUMPRODUCT(('控温被PRO-S级品'!$B$2:$B$10=$B24)*('控温被PRO-S级品'!$E$1:$BE$1=CK$1)*('控温被PRO-S级品'!$E$2:$BE$10)),0)+IFERROR(SUMPRODUCT(('冬被-S级品'!$B$2:$B$10=$B24)*('冬被-S级品'!$E$1:$AW$1=CK$1)*('冬被-S级品'!$E$2:$AW$10)),0)+IFERROR(SUMPRODUCT(('白止-S级品'!$A$2:$A$26=$B24)*('白止-S级品'!$D$1:$AV$1=CK$1)*('白止-S级品'!$D$2:$AV$26)),0)+IFERROR(SUMPRODUCT(('乐容-S级品'!$A$4:$A$32=$B24)*('乐容-S级品'!$L$3:$CA$3=CK$1)*('乐容-S级品'!$L$4:$CA$32)),0)</f>
      </c>
      <c r="CL24" s="280">
        <f>IFERROR(SUMPRODUCT(('控温被PRO-S级品'!$B$2:$B$10=$B24)*('控温被PRO-S级品'!$E$1:$BE$1=CL$1)*('控温被PRO-S级品'!$E$2:$BE$10)),0)+IFERROR(SUMPRODUCT(('冬被-S级品'!$B$2:$B$10=$B24)*('冬被-S级品'!$E$1:$AW$1=CL$1)*('冬被-S级品'!$E$2:$AW$10)),0)+IFERROR(SUMPRODUCT(('白止-S级品'!$A$2:$A$26=$B24)*('白止-S级品'!$D$1:$AV$1=CL$1)*('白止-S级品'!$D$2:$AV$26)),0)+IFERROR(SUMPRODUCT(('乐容-S级品'!$A$4:$A$32=$B24)*('乐容-S级品'!$L$3:$CA$3=CL$1)*('乐容-S级品'!$L$4:$CA$32)),0)</f>
      </c>
      <c r="CM24" s="280">
        <f>IFERROR(SUMPRODUCT(('控温被PRO-S级品'!$B$2:$B$10=$B24)*('控温被PRO-S级品'!$E$1:$BE$1=CM$1)*('控温被PRO-S级品'!$E$2:$BE$10)),0)+IFERROR(SUMPRODUCT(('冬被-S级品'!$B$2:$B$10=$B24)*('冬被-S级品'!$E$1:$AW$1=CM$1)*('冬被-S级品'!$E$2:$AW$10)),0)+IFERROR(SUMPRODUCT(('白止-S级品'!$A$2:$A$26=$B24)*('白止-S级品'!$D$1:$AV$1=CM$1)*('白止-S级品'!$D$2:$AV$26)),0)+IFERROR(SUMPRODUCT(('乐容-S级品'!$A$4:$A$32=$B24)*('乐容-S级品'!$L$3:$CA$3=CM$1)*('乐容-S级品'!$L$4:$CA$32)),0)</f>
      </c>
      <c r="CN24" s="280">
        <f>IFERROR(SUMPRODUCT(('控温被PRO-S级品'!$B$2:$B$10=$B24)*('控温被PRO-S级品'!$E$1:$BE$1=CN$1)*('控温被PRO-S级品'!$E$2:$BE$10)),0)+IFERROR(SUMPRODUCT(('冬被-S级品'!$B$2:$B$10=$B24)*('冬被-S级品'!$E$1:$AW$1=CN$1)*('冬被-S级品'!$E$2:$AW$10)),0)+IFERROR(SUMPRODUCT(('白止-S级品'!$A$2:$A$26=$B24)*('白止-S级品'!$D$1:$AV$1=CN$1)*('白止-S级品'!$D$2:$AV$26)),0)+IFERROR(SUMPRODUCT(('乐容-S级品'!$A$4:$A$32=$B24)*('乐容-S级品'!$L$3:$CA$3=CN$1)*('乐容-S级品'!$L$4:$CA$32)),0)</f>
      </c>
      <c r="CO24" s="280">
        <f>IFERROR(SUMPRODUCT(('控温被PRO-S级品'!$B$2:$B$10=$B24)*('控温被PRO-S级品'!$E$1:$BE$1=CO$1)*('控温被PRO-S级品'!$E$2:$BE$10)),0)+IFERROR(SUMPRODUCT(('冬被-S级品'!$B$2:$B$10=$B24)*('冬被-S级品'!$E$1:$AW$1=CO$1)*('冬被-S级品'!$E$2:$AW$10)),0)+IFERROR(SUMPRODUCT(('白止-S级品'!$A$2:$A$26=$B24)*('白止-S级品'!$D$1:$AV$1=CO$1)*('白止-S级品'!$D$2:$AV$26)),0)+IFERROR(SUMPRODUCT(('乐容-S级品'!$A$4:$A$32=$B24)*('乐容-S级品'!$L$3:$CA$3=CO$1)*('乐容-S级品'!$L$4:$CA$32)),0)</f>
      </c>
      <c r="CP24" s="280">
        <f>IFERROR(SUMPRODUCT(('控温被PRO-S级品'!$B$2:$B$10=$B24)*('控温被PRO-S级品'!$E$1:$BE$1=CP$1)*('控温被PRO-S级品'!$E$2:$BE$10)),0)+IFERROR(SUMPRODUCT(('冬被-S级品'!$B$2:$B$10=$B24)*('冬被-S级品'!$E$1:$AW$1=CP$1)*('冬被-S级品'!$E$2:$AW$10)),0)+IFERROR(SUMPRODUCT(('白止-S级品'!$A$2:$A$26=$B24)*('白止-S级品'!$D$1:$AV$1=CP$1)*('白止-S级品'!$D$2:$AV$26)),0)+IFERROR(SUMPRODUCT(('乐容-S级品'!$A$4:$A$32=$B24)*('乐容-S级品'!$L$3:$CA$3=CP$1)*('乐容-S级品'!$L$4:$CA$32)),0)</f>
      </c>
      <c r="CQ24" s="280">
        <f>IFERROR(SUMPRODUCT(('控温被PRO-S级品'!$B$2:$B$10=$B24)*('控温被PRO-S级品'!$E$1:$BE$1=CQ$1)*('控温被PRO-S级品'!$E$2:$BE$10)),0)+IFERROR(SUMPRODUCT(('冬被-S级品'!$B$2:$B$10=$B24)*('冬被-S级品'!$E$1:$AW$1=CQ$1)*('冬被-S级品'!$E$2:$AW$10)),0)+IFERROR(SUMPRODUCT(('白止-S级品'!$A$2:$A$26=$B24)*('白止-S级品'!$D$1:$AV$1=CQ$1)*('白止-S级品'!$D$2:$AV$26)),0)+IFERROR(SUMPRODUCT(('乐容-S级品'!$A$4:$A$32=$B24)*('乐容-S级品'!$L$3:$CA$3=CQ$1)*('乐容-S级品'!$L$4:$CA$32)),0)</f>
      </c>
      <c r="CR24" s="280">
        <f>IFERROR(SUMPRODUCT(('控温被PRO-S级品'!$B$2:$B$10=$B24)*('控温被PRO-S级品'!$E$1:$BE$1=CR$1)*('控温被PRO-S级品'!$E$2:$BE$10)),0)+IFERROR(SUMPRODUCT(('冬被-S级品'!$B$2:$B$10=$B24)*('冬被-S级品'!$E$1:$AW$1=CR$1)*('冬被-S级品'!$E$2:$AW$10)),0)+IFERROR(SUMPRODUCT(('白止-S级品'!$A$2:$A$26=$B24)*('白止-S级品'!$D$1:$AV$1=CR$1)*('白止-S级品'!$D$2:$AV$26)),0)+IFERROR(SUMPRODUCT(('乐容-S级品'!$A$4:$A$32=$B24)*('乐容-S级品'!$L$3:$CA$3=CR$1)*('乐容-S级品'!$L$4:$CA$32)),0)</f>
      </c>
      <c r="CS24" s="280">
        <f>IFERROR(SUMPRODUCT(('控温被PRO-S级品'!$B$2:$B$10=$B24)*('控温被PRO-S级品'!$E$1:$BE$1=CS$1)*('控温被PRO-S级品'!$E$2:$BE$10)),0)+IFERROR(SUMPRODUCT(('冬被-S级品'!$B$2:$B$10=$B24)*('冬被-S级品'!$E$1:$AW$1=CS$1)*('冬被-S级品'!$E$2:$AW$10)),0)+IFERROR(SUMPRODUCT(('白止-S级品'!$A$2:$A$26=$B24)*('白止-S级品'!$D$1:$AV$1=CS$1)*('白止-S级品'!$D$2:$AV$26)),0)+IFERROR(SUMPRODUCT(('乐容-S级品'!$A$4:$A$32=$B24)*('乐容-S级品'!$L$3:$CA$3=CS$1)*('乐容-S级品'!$L$4:$CA$32)),0)</f>
      </c>
      <c r="CT24" s="280">
        <f>IFERROR(SUMPRODUCT(('控温被PRO-S级品'!$B$2:$B$10=$B24)*('控温被PRO-S级品'!$E$1:$BE$1=CT$1)*('控温被PRO-S级品'!$E$2:$BE$10)),0)+IFERROR(SUMPRODUCT(('冬被-S级品'!$B$2:$B$10=$B24)*('冬被-S级品'!$E$1:$AW$1=CT$1)*('冬被-S级品'!$E$2:$AW$10)),0)+IFERROR(SUMPRODUCT(('白止-S级品'!$A$2:$A$26=$B24)*('白止-S级品'!$D$1:$AV$1=CT$1)*('白止-S级品'!$D$2:$AV$26)),0)+IFERROR(SUMPRODUCT(('乐容-S级品'!$A$4:$A$32=$B24)*('乐容-S级品'!$L$3:$CA$3=CT$1)*('乐容-S级品'!$L$4:$CA$32)),0)</f>
      </c>
      <c r="CU24" s="280">
        <f>IFERROR(SUMPRODUCT(('控温被PRO-S级品'!$B$2:$B$10=$B24)*('控温被PRO-S级品'!$E$1:$BE$1=CU$1)*('控温被PRO-S级品'!$E$2:$BE$10)),0)+IFERROR(SUMPRODUCT(('冬被-S级品'!$B$2:$B$10=$B24)*('冬被-S级品'!$E$1:$AW$1=CU$1)*('冬被-S级品'!$E$2:$AW$10)),0)+IFERROR(SUMPRODUCT(('白止-S级品'!$A$2:$A$26=$B24)*('白止-S级品'!$D$1:$AV$1=CU$1)*('白止-S级品'!$D$2:$AV$26)),0)+IFERROR(SUMPRODUCT(('乐容-S级品'!$A$4:$A$32=$B24)*('乐容-S级品'!$L$3:$CA$3=CU$1)*('乐容-S级品'!$L$4:$CA$32)),0)</f>
      </c>
      <c r="CV24" s="280">
        <f>IFERROR(SUMPRODUCT(('控温被PRO-S级品'!$B$2:$B$10=$B24)*('控温被PRO-S级品'!$E$1:$BE$1=CV$1)*('控温被PRO-S级品'!$E$2:$BE$10)),0)+IFERROR(SUMPRODUCT(('冬被-S级品'!$B$2:$B$10=$B24)*('冬被-S级品'!$E$1:$AW$1=CV$1)*('冬被-S级品'!$E$2:$AW$10)),0)+IFERROR(SUMPRODUCT(('白止-S级品'!$A$2:$A$26=$B24)*('白止-S级品'!$D$1:$AV$1=CV$1)*('白止-S级品'!$D$2:$AV$26)),0)+IFERROR(SUMPRODUCT(('乐容-S级品'!$A$4:$A$32=$B24)*('乐容-S级品'!$L$3:$CA$3=CV$1)*('乐容-S级品'!$L$4:$CA$32)),0)</f>
      </c>
      <c r="CW24" s="280">
        <f>IFERROR(SUMPRODUCT(('控温被PRO-S级品'!$B$2:$B$10=$B24)*('控温被PRO-S级品'!$E$1:$BE$1=CW$1)*('控温被PRO-S级品'!$E$2:$BE$10)),0)+IFERROR(SUMPRODUCT(('冬被-S级品'!$B$2:$B$10=$B24)*('冬被-S级品'!$E$1:$AW$1=CW$1)*('冬被-S级品'!$E$2:$AW$10)),0)+IFERROR(SUMPRODUCT(('白止-S级品'!$A$2:$A$26=$B24)*('白止-S级品'!$D$1:$AV$1=CW$1)*('白止-S级品'!$D$2:$AV$26)),0)+IFERROR(SUMPRODUCT(('乐容-S级品'!$A$4:$A$32=$B24)*('乐容-S级品'!$L$3:$CA$3=CW$1)*('乐容-S级品'!$L$4:$CA$32)),0)</f>
      </c>
      <c r="CX24" s="280">
        <f>IFERROR(SUMPRODUCT(('控温被PRO-S级品'!$B$2:$B$10=$B24)*('控温被PRO-S级品'!$E$1:$BE$1=CX$1)*('控温被PRO-S级品'!$E$2:$BE$10)),0)+IFERROR(SUMPRODUCT(('冬被-S级品'!$B$2:$B$10=$B24)*('冬被-S级品'!$E$1:$AW$1=CX$1)*('冬被-S级品'!$E$2:$AW$10)),0)+IFERROR(SUMPRODUCT(('白止-S级品'!$A$2:$A$26=$B24)*('白止-S级品'!$D$1:$AV$1=CX$1)*('白止-S级品'!$D$2:$AV$26)),0)+IFERROR(SUMPRODUCT(('乐容-S级品'!$A$4:$A$32=$B24)*('乐容-S级品'!$L$3:$CA$3=CX$1)*('乐容-S级品'!$L$4:$CA$32)),0)</f>
      </c>
      <c r="CY24" s="280">
        <f>IFERROR(SUMPRODUCT(('控温被PRO-S级品'!$B$2:$B$10=$B24)*('控温被PRO-S级品'!$E$1:$BE$1=CY$1)*('控温被PRO-S级品'!$E$2:$BE$10)),0)+IFERROR(SUMPRODUCT(('冬被-S级品'!$B$2:$B$10=$B24)*('冬被-S级品'!$E$1:$AW$1=CY$1)*('冬被-S级品'!$E$2:$AW$10)),0)+IFERROR(SUMPRODUCT(('白止-S级品'!$A$2:$A$26=$B24)*('白止-S级品'!$D$1:$AV$1=CY$1)*('白止-S级品'!$D$2:$AV$26)),0)+IFERROR(SUMPRODUCT(('乐容-S级品'!$A$4:$A$32=$B24)*('乐容-S级品'!$L$3:$CA$3=CY$1)*('乐容-S级品'!$L$4:$CA$32)),0)</f>
      </c>
      <c r="CZ24" s="280">
        <f>IFERROR(SUMPRODUCT(('控温被PRO-S级品'!$B$2:$B$10=$B24)*('控温被PRO-S级品'!$E$1:$BE$1=CZ$1)*('控温被PRO-S级品'!$E$2:$BE$10)),0)+IFERROR(SUMPRODUCT(('冬被-S级品'!$B$2:$B$10=$B24)*('冬被-S级品'!$E$1:$AW$1=CZ$1)*('冬被-S级品'!$E$2:$AW$10)),0)+IFERROR(SUMPRODUCT(('白止-S级品'!$A$2:$A$26=$B24)*('白止-S级品'!$D$1:$AV$1=CZ$1)*('白止-S级品'!$D$2:$AV$26)),0)+IFERROR(SUMPRODUCT(('乐容-S级品'!$A$4:$A$32=$B24)*('乐容-S级品'!$L$3:$CA$3=CZ$1)*('乐容-S级品'!$L$4:$CA$32)),0)</f>
      </c>
      <c r="DA24" s="280">
        <f>IFERROR(SUMPRODUCT(('控温被PRO-S级品'!$B$2:$B$10=$B24)*('控温被PRO-S级品'!$E$1:$BE$1=DA$1)*('控温被PRO-S级品'!$E$2:$BE$10)),0)+IFERROR(SUMPRODUCT(('冬被-S级品'!$B$2:$B$10=$B24)*('冬被-S级品'!$E$1:$AW$1=DA$1)*('冬被-S级品'!$E$2:$AW$10)),0)+IFERROR(SUMPRODUCT(('白止-S级品'!$A$2:$A$26=$B24)*('白止-S级品'!$D$1:$AV$1=DA$1)*('白止-S级品'!$D$2:$AV$26)),0)+IFERROR(SUMPRODUCT(('乐容-S级品'!$A$4:$A$32=$B24)*('乐容-S级品'!$L$3:$CA$3=DA$1)*('乐容-S级品'!$L$4:$CA$32)),0)</f>
      </c>
      <c r="DB24" s="280">
        <f>IFERROR(SUMPRODUCT(('控温被PRO-S级品'!$B$2:$B$10=$B24)*('控温被PRO-S级品'!$E$1:$BE$1=DB$1)*('控温被PRO-S级品'!$E$2:$BE$10)),0)+IFERROR(SUMPRODUCT(('冬被-S级品'!$B$2:$B$10=$B24)*('冬被-S级品'!$E$1:$AW$1=DB$1)*('冬被-S级品'!$E$2:$AW$10)),0)+IFERROR(SUMPRODUCT(('白止-S级品'!$A$2:$A$26=$B24)*('白止-S级品'!$D$1:$AV$1=DB$1)*('白止-S级品'!$D$2:$AV$26)),0)+IFERROR(SUMPRODUCT(('乐容-S级品'!$A$4:$A$32=$B24)*('乐容-S级品'!$L$3:$CA$3=DB$1)*('乐容-S级品'!$L$4:$CA$32)),0)</f>
      </c>
      <c r="DC24" s="280">
        <f>IFERROR(SUMPRODUCT(('控温被PRO-S级品'!$B$2:$B$10=$B24)*('控温被PRO-S级品'!$E$1:$BE$1=DC$1)*('控温被PRO-S级品'!$E$2:$BE$10)),0)+IFERROR(SUMPRODUCT(('冬被-S级品'!$B$2:$B$10=$B24)*('冬被-S级品'!$E$1:$AW$1=DC$1)*('冬被-S级品'!$E$2:$AW$10)),0)+IFERROR(SUMPRODUCT(('白止-S级品'!$A$2:$A$26=$B24)*('白止-S级品'!$D$1:$AV$1=DC$1)*('白止-S级品'!$D$2:$AV$26)),0)+IFERROR(SUMPRODUCT(('乐容-S级品'!$A$4:$A$32=$B24)*('乐容-S级品'!$L$3:$CA$3=DC$1)*('乐容-S级品'!$L$4:$CA$32)),0)</f>
      </c>
      <c r="DD24" s="280">
        <f>IFERROR(SUMPRODUCT(('控温被PRO-S级品'!$B$2:$B$10=$B24)*('控温被PRO-S级品'!$E$1:$BE$1=DD$1)*('控温被PRO-S级品'!$E$2:$BE$10)),0)+IFERROR(SUMPRODUCT(('冬被-S级品'!$B$2:$B$10=$B24)*('冬被-S级品'!$E$1:$AW$1=DD$1)*('冬被-S级品'!$E$2:$AW$10)),0)+IFERROR(SUMPRODUCT(('白止-S级品'!$A$2:$A$26=$B24)*('白止-S级品'!$D$1:$AV$1=DD$1)*('白止-S级品'!$D$2:$AV$26)),0)+IFERROR(SUMPRODUCT(('乐容-S级品'!$A$4:$A$32=$B24)*('乐容-S级品'!$L$3:$CA$3=DD$1)*('乐容-S级品'!$L$4:$CA$32)),0)</f>
      </c>
      <c r="DE24" s="280">
        <f>IFERROR(SUMPRODUCT(('控温被PRO-S级品'!$B$2:$B$10=$B24)*('控温被PRO-S级品'!$E$1:$BE$1=DE$1)*('控温被PRO-S级品'!$E$2:$BE$10)),0)+IFERROR(SUMPRODUCT(('冬被-S级品'!$B$2:$B$10=$B24)*('冬被-S级品'!$E$1:$AW$1=DE$1)*('冬被-S级品'!$E$2:$AW$10)),0)+IFERROR(SUMPRODUCT(('白止-S级品'!$A$2:$A$26=$B24)*('白止-S级品'!$D$1:$AV$1=DE$1)*('白止-S级品'!$D$2:$AV$26)),0)+IFERROR(SUMPRODUCT(('乐容-S级品'!$A$4:$A$32=$B24)*('乐容-S级品'!$L$3:$CA$3=DE$1)*('乐容-S级品'!$L$4:$CA$32)),0)</f>
      </c>
      <c r="DF24" s="280">
        <f>IFERROR(SUMPRODUCT(('控温被PRO-S级品'!$B$2:$B$10=$B24)*('控温被PRO-S级品'!$E$1:$BE$1=DF$1)*('控温被PRO-S级品'!$E$2:$BE$10)),0)+IFERROR(SUMPRODUCT(('冬被-S级品'!$B$2:$B$10=$B24)*('冬被-S级品'!$E$1:$AW$1=DF$1)*('冬被-S级品'!$E$2:$AW$10)),0)+IFERROR(SUMPRODUCT(('白止-S级品'!$A$2:$A$26=$B24)*('白止-S级品'!$D$1:$AV$1=DF$1)*('白止-S级品'!$D$2:$AV$26)),0)+IFERROR(SUMPRODUCT(('乐容-S级品'!$A$4:$A$32=$B24)*('乐容-S级品'!$L$3:$CA$3=DF$1)*('乐容-S级品'!$L$4:$CA$32)),0)</f>
      </c>
      <c r="DG24" s="280">
        <f>IFERROR(SUMPRODUCT(('控温被PRO-S级品'!$B$2:$B$10=$B24)*('控温被PRO-S级品'!$E$1:$BE$1=DG$1)*('控温被PRO-S级品'!$E$2:$BE$10)),0)+IFERROR(SUMPRODUCT(('冬被-S级品'!$B$2:$B$10=$B24)*('冬被-S级品'!$E$1:$AW$1=DG$1)*('冬被-S级品'!$E$2:$AW$10)),0)+IFERROR(SUMPRODUCT(('白止-S级品'!$A$2:$A$26=$B24)*('白止-S级品'!$D$1:$AV$1=DG$1)*('白止-S级品'!$D$2:$AV$26)),0)+IFERROR(SUMPRODUCT(('乐容-S级品'!$A$4:$A$32=$B24)*('乐容-S级品'!$L$3:$CA$3=DG$1)*('乐容-S级品'!$L$4:$CA$32)),0)</f>
      </c>
      <c r="DH24" s="280">
        <f>IFERROR(SUMPRODUCT(('控温被PRO-S级品'!$B$2:$B$10=$B24)*('控温被PRO-S级品'!$E$1:$BE$1=DH$1)*('控温被PRO-S级品'!$E$2:$BE$10)),0)+IFERROR(SUMPRODUCT(('冬被-S级品'!$B$2:$B$10=$B24)*('冬被-S级品'!$E$1:$AW$1=DH$1)*('冬被-S级品'!$E$2:$AW$10)),0)+IFERROR(SUMPRODUCT(('白止-S级品'!$A$2:$A$26=$B24)*('白止-S级品'!$D$1:$AV$1=DH$1)*('白止-S级品'!$D$2:$AV$26)),0)+IFERROR(SUMPRODUCT(('乐容-S级品'!$A$4:$A$32=$B24)*('乐容-S级品'!$L$3:$CA$3=DH$1)*('乐容-S级品'!$L$4:$CA$32)),0)</f>
      </c>
      <c r="DI24" s="280">
        <f>IFERROR(SUMPRODUCT(('控温被PRO-S级品'!$B$2:$B$10=$B24)*('控温被PRO-S级品'!$E$1:$BE$1=DI$1)*('控温被PRO-S级品'!$E$2:$BE$10)),0)+IFERROR(SUMPRODUCT(('冬被-S级品'!$B$2:$B$10=$B24)*('冬被-S级品'!$E$1:$AW$1=DI$1)*('冬被-S级品'!$E$2:$AW$10)),0)+IFERROR(SUMPRODUCT(('白止-S级品'!$A$2:$A$26=$B24)*('白止-S级品'!$D$1:$AV$1=DI$1)*('白止-S级品'!$D$2:$AV$26)),0)+IFERROR(SUMPRODUCT(('乐容-S级品'!$A$4:$A$32=$B24)*('乐容-S级品'!$L$3:$CA$3=DI$1)*('乐容-S级品'!$L$4:$CA$32)),0)</f>
      </c>
      <c r="DJ24" s="280">
        <f>IFERROR(SUMPRODUCT(('控温被PRO-S级品'!$B$2:$B$10=$B24)*('控温被PRO-S级品'!$E$1:$BE$1=DJ$1)*('控温被PRO-S级品'!$E$2:$BE$10)),0)+IFERROR(SUMPRODUCT(('冬被-S级品'!$B$2:$B$10=$B24)*('冬被-S级品'!$E$1:$AW$1=DJ$1)*('冬被-S级品'!$E$2:$AW$10)),0)+IFERROR(SUMPRODUCT(('白止-S级品'!$A$2:$A$26=$B24)*('白止-S级品'!$D$1:$AV$1=DJ$1)*('白止-S级品'!$D$2:$AV$26)),0)+IFERROR(SUMPRODUCT(('乐容-S级品'!$A$4:$A$32=$B24)*('乐容-S级品'!$L$3:$CA$3=DJ$1)*('乐容-S级品'!$L$4:$CA$32)),0)</f>
      </c>
      <c r="DK24" s="280"/>
      <c r="DL24" s="280"/>
      <c r="DM24" s="280"/>
      <c r="DN24" s="280"/>
      <c r="DO24" s="280"/>
      <c r="DP24" s="280"/>
      <c r="DQ24" s="280"/>
      <c r="DR24" s="280"/>
      <c r="DS24" s="280"/>
      <c r="DT24" s="280"/>
      <c r="DU24" s="280"/>
      <c r="DV24" s="280"/>
      <c r="DW24" s="280">
        <f>VLOOKUP(B24,'系统编码规格'!A:C,3,FALSE)</f>
      </c>
      <c r="DX24" s="280"/>
      <c r="DY24" s="280"/>
      <c r="DZ24" s="280"/>
      <c r="EA24" s="280"/>
      <c r="EB24" s="280"/>
      <c r="EC24" s="280"/>
      <c r="ED24" s="280"/>
      <c r="EE24" s="280"/>
      <c r="EF24" s="280"/>
      <c r="EG24" s="280"/>
      <c r="EH24" s="280"/>
      <c r="EI24" s="280"/>
      <c r="EJ24" s="280"/>
      <c r="EK24" s="280"/>
      <c r="EL24" s="280"/>
      <c r="EM24" s="280"/>
      <c r="EN24" s="280"/>
      <c r="EO24" s="280"/>
      <c r="EP24" s="280"/>
      <c r="EQ24" s="280"/>
      <c r="ER24" s="280"/>
      <c r="ES24" s="280"/>
      <c r="ET24" s="280"/>
      <c r="EU24" s="280"/>
      <c r="EV24" s="280"/>
      <c r="EW24" s="280"/>
      <c r="EX24" s="280"/>
      <c r="EY24" s="280"/>
      <c r="EZ24" s="280"/>
      <c r="FA24" s="280"/>
      <c r="FB24" s="280"/>
      <c r="FC24" s="280"/>
      <c r="FD24" s="280"/>
      <c r="FE24" s="280"/>
      <c r="FF24" s="280"/>
      <c r="FG24" s="280"/>
      <c r="FH24" s="280"/>
      <c r="FI24" s="280"/>
      <c r="FJ24" s="280"/>
      <c r="FK24" s="280"/>
      <c r="FL24" s="280"/>
      <c r="FM24" s="280"/>
      <c r="FN24" s="280"/>
      <c r="FO24" s="280"/>
      <c r="FP24" s="280"/>
      <c r="FQ24" s="280"/>
      <c r="FR24" s="280"/>
      <c r="FS24" s="280"/>
      <c r="FT24" s="280"/>
      <c r="FU24" s="280"/>
      <c r="FV24" s="280"/>
      <c r="FW24" s="280"/>
      <c r="FX24" s="280"/>
      <c r="FY24" s="280"/>
      <c r="FZ24" s="280"/>
      <c r="GA24" s="280"/>
      <c r="GB24" s="280"/>
      <c r="GC24" s="280"/>
      <c r="GD24" s="280"/>
      <c r="GE24" s="280"/>
      <c r="GF24" s="280"/>
      <c r="GG24" s="280"/>
      <c r="GH24" s="280"/>
      <c r="GI24" s="280"/>
      <c r="GJ24" s="280"/>
      <c r="GK24" s="280"/>
      <c r="GL24" s="280"/>
      <c r="GM24" s="280"/>
      <c r="GN24" s="280"/>
      <c r="GO24" s="280"/>
      <c r="GP24" s="280"/>
      <c r="GQ24" s="280"/>
      <c r="GR24" s="280"/>
      <c r="GS24" s="280"/>
      <c r="GT24" s="280"/>
      <c r="GU24" s="280"/>
      <c r="GV24" s="280"/>
    </row>
    <row r="25">
      <c r="A25" s="309" t="str">
        <v>乐容</v>
      </c>
      <c r="B25" s="310" t="str">
        <v>1280002620032338</v>
      </c>
      <c r="C25" s="309" t="str">
        <v>亚朵星球 纯色全棉枕套 新色</v>
      </c>
      <c r="D25" s="309" t="str">
        <v>生椰姜茶/48*74cm*2-枕套</v>
      </c>
      <c r="E25">
        <f>SUM(F25:GX25)</f>
      </c>
      <c r="F25" s="280">
        <f>IFERROR(SUMPRODUCT(('控温被PRO-S级品'!$B$2:$B$10=$B25)*('控温被PRO-S级品'!$E$1:$BE$1=F$1)*('控温被PRO-S级品'!$E$2:$BE$10)),0)+IFERROR(SUMPRODUCT(('冬被-S级品'!$B$2:$B$10=$B25)*('冬被-S级品'!$E$1:$AW$1=F$1)*('冬被-S级品'!$E$2:$AW$10)),0)+IFERROR(SUMPRODUCT(('白止-S级品'!$A$2:$A$26=$B25)*('白止-S级品'!$D$1:$AV$1=F$1)*('白止-S级品'!$D$2:$AV$26)),0)+IFERROR(SUMPRODUCT(('乐容-S级品'!$A$4:$A$32=$B25)*('乐容-S级品'!$L$3:$CA$3=F$1)*('乐容-S级品'!$L$4:$CA$32)),0)</f>
      </c>
      <c r="G25" s="280">
        <f>IFERROR(SUMPRODUCT(('控温被PRO-S级品'!$B$2:$B$10=$B25)*('控温被PRO-S级品'!$E$1:$BE$1=G$1)*('控温被PRO-S级品'!$E$2:$BE$10)),0)+IFERROR(SUMPRODUCT(('冬被-S级品'!$B$2:$B$10=$B25)*('冬被-S级品'!$E$1:$AW$1=G$1)*('冬被-S级品'!$E$2:$AW$10)),0)+IFERROR(SUMPRODUCT(('白止-S级品'!$A$2:$A$26=$B25)*('白止-S级品'!$D$1:$AV$1=G$1)*('白止-S级品'!$D$2:$AV$26)),0)+IFERROR(SUMPRODUCT(('乐容-S级品'!$A$4:$A$32=$B25)*('乐容-S级品'!$L$3:$CA$3=G$1)*('乐容-S级品'!$L$4:$CA$32)),0)</f>
      </c>
      <c r="H25" s="280">
        <f>IFERROR(SUMPRODUCT(('控温被PRO-S级品'!$B$2:$B$10=$B25)*('控温被PRO-S级品'!$E$1:$BE$1=H$1)*('控温被PRO-S级品'!$E$2:$BE$10)),0)+IFERROR(SUMPRODUCT(('冬被-S级品'!$B$2:$B$10=$B25)*('冬被-S级品'!$E$1:$AW$1=H$1)*('冬被-S级品'!$E$2:$AW$10)),0)+IFERROR(SUMPRODUCT(('白止-S级品'!$A$2:$A$26=$B25)*('白止-S级品'!$D$1:$AV$1=H$1)*('白止-S级品'!$D$2:$AV$26)),0)+IFERROR(SUMPRODUCT(('乐容-S级品'!$A$4:$A$32=$B25)*('乐容-S级品'!$L$3:$CA$3=H$1)*('乐容-S级品'!$L$4:$CA$32)),0)</f>
      </c>
      <c r="I25" s="280">
        <f>IFERROR(SUMPRODUCT(('控温被PRO-S级品'!$B$2:$B$10=$B25)*('控温被PRO-S级品'!$E$1:$BE$1=I$1)*('控温被PRO-S级品'!$E$2:$BE$10)),0)+IFERROR(SUMPRODUCT(('冬被-S级品'!$B$2:$B$10=$B25)*('冬被-S级品'!$E$1:$AW$1=I$1)*('冬被-S级品'!$E$2:$AW$10)),0)+IFERROR(SUMPRODUCT(('白止-S级品'!$A$2:$A$26=$B25)*('白止-S级品'!$D$1:$AV$1=I$1)*('白止-S级品'!$D$2:$AV$26)),0)+IFERROR(SUMPRODUCT(('乐容-S级品'!$A$4:$A$32=$B25)*('乐容-S级品'!$L$3:$CA$3=I$1)*('乐容-S级品'!$L$4:$CA$32)),0)</f>
      </c>
      <c r="J25" s="280">
        <f>IFERROR(SUMPRODUCT(('控温被PRO-S级品'!$B$2:$B$10=$B25)*('控温被PRO-S级品'!$E$1:$BE$1=J$1)*('控温被PRO-S级品'!$E$2:$BE$10)),0)+IFERROR(SUMPRODUCT(('冬被-S级品'!$B$2:$B$10=$B25)*('冬被-S级品'!$E$1:$AW$1=J$1)*('冬被-S级品'!$E$2:$AW$10)),0)+IFERROR(SUMPRODUCT(('白止-S级品'!$A$2:$A$26=$B25)*('白止-S级品'!$D$1:$AV$1=J$1)*('白止-S级品'!$D$2:$AV$26)),0)+IFERROR(SUMPRODUCT(('乐容-S级品'!$A$4:$A$32=$B25)*('乐容-S级品'!$L$3:$CA$3=J$1)*('乐容-S级品'!$L$4:$CA$32)),0)</f>
      </c>
      <c r="K25" s="280">
        <f>IFERROR(SUMPRODUCT(('控温被PRO-S级品'!$B$2:$B$10=$B25)*('控温被PRO-S级品'!$E$1:$BE$1=K$1)*('控温被PRO-S级品'!$E$2:$BE$10)),0)+IFERROR(SUMPRODUCT(('冬被-S级品'!$B$2:$B$10=$B25)*('冬被-S级品'!$E$1:$AW$1=K$1)*('冬被-S级品'!$E$2:$AW$10)),0)+IFERROR(SUMPRODUCT(('白止-S级品'!$A$2:$A$26=$B25)*('白止-S级品'!$D$1:$AV$1=K$1)*('白止-S级品'!$D$2:$AV$26)),0)+IFERROR(SUMPRODUCT(('乐容-S级品'!$A$4:$A$32=$B25)*('乐容-S级品'!$L$3:$CA$3=K$1)*('乐容-S级品'!$L$4:$CA$32)),0)</f>
      </c>
      <c r="L25" s="280">
        <f>IFERROR(SUMPRODUCT(('控温被PRO-S级品'!$B$2:$B$10=$B25)*('控温被PRO-S级品'!$E$1:$BE$1=L$1)*('控温被PRO-S级品'!$E$2:$BE$10)),0)+IFERROR(SUMPRODUCT(('冬被-S级品'!$B$2:$B$10=$B25)*('冬被-S级品'!$E$1:$AW$1=L$1)*('冬被-S级品'!$E$2:$AW$10)),0)+IFERROR(SUMPRODUCT(('白止-S级品'!$A$2:$A$26=$B25)*('白止-S级品'!$D$1:$AV$1=L$1)*('白止-S级品'!$D$2:$AV$26)),0)+IFERROR(SUMPRODUCT(('乐容-S级品'!$A$4:$A$32=$B25)*('乐容-S级品'!$L$3:$CA$3=L$1)*('乐容-S级品'!$L$4:$CA$32)),0)</f>
      </c>
      <c r="M25" s="280">
        <f>IFERROR(SUMPRODUCT(('控温被PRO-S级品'!$B$2:$B$10=$B25)*('控温被PRO-S级品'!$E$1:$BE$1=M$1)*('控温被PRO-S级品'!$E$2:$BE$10)),0)+IFERROR(SUMPRODUCT(('冬被-S级品'!$B$2:$B$10=$B25)*('冬被-S级品'!$E$1:$AW$1=M$1)*('冬被-S级品'!$E$2:$AW$10)),0)+IFERROR(SUMPRODUCT(('白止-S级品'!$A$2:$A$26=$B25)*('白止-S级品'!$D$1:$AV$1=M$1)*('白止-S级品'!$D$2:$AV$26)),0)+IFERROR(SUMPRODUCT(('乐容-S级品'!$A$4:$A$32=$B25)*('乐容-S级品'!$L$3:$CA$3=M$1)*('乐容-S级品'!$L$4:$CA$32)),0)</f>
      </c>
      <c r="N25" s="280">
        <f>IFERROR(SUMPRODUCT(('控温被PRO-S级品'!$B$2:$B$10=$B25)*('控温被PRO-S级品'!$E$1:$BE$1=N$1)*('控温被PRO-S级品'!$E$2:$BE$10)),0)+IFERROR(SUMPRODUCT(('冬被-S级品'!$B$2:$B$10=$B25)*('冬被-S级品'!$E$1:$AW$1=N$1)*('冬被-S级品'!$E$2:$AW$10)),0)+IFERROR(SUMPRODUCT(('白止-S级品'!$A$2:$A$26=$B25)*('白止-S级品'!$D$1:$AV$1=N$1)*('白止-S级品'!$D$2:$AV$26)),0)+IFERROR(SUMPRODUCT(('乐容-S级品'!$A$4:$A$32=$B25)*('乐容-S级品'!$L$3:$CA$3=N$1)*('乐容-S级品'!$L$4:$CA$32)),0)</f>
      </c>
      <c r="O25" s="280">
        <f>IFERROR(SUMPRODUCT(('控温被PRO-S级品'!$B$2:$B$10=$B25)*('控温被PRO-S级品'!$E$1:$BE$1=O$1)*('控温被PRO-S级品'!$E$2:$BE$10)),0)+IFERROR(SUMPRODUCT(('冬被-S级品'!$B$2:$B$10=$B25)*('冬被-S级品'!$E$1:$AW$1=O$1)*('冬被-S级品'!$E$2:$AW$10)),0)+IFERROR(SUMPRODUCT(('白止-S级品'!$A$2:$A$26=$B25)*('白止-S级品'!$D$1:$AV$1=O$1)*('白止-S级品'!$D$2:$AV$26)),0)+IFERROR(SUMPRODUCT(('乐容-S级品'!$A$4:$A$32=$B25)*('乐容-S级品'!$L$3:$CA$3=O$1)*('乐容-S级品'!$L$4:$CA$32)),0)</f>
      </c>
      <c r="P25" s="280">
        <f>IFERROR(SUMPRODUCT(('控温被PRO-S级品'!$B$2:$B$10=$B25)*('控温被PRO-S级品'!$E$1:$BE$1=P$1)*('控温被PRO-S级品'!$E$2:$BE$10)),0)+IFERROR(SUMPRODUCT(('冬被-S级品'!$B$2:$B$10=$B25)*('冬被-S级品'!$E$1:$AW$1=P$1)*('冬被-S级品'!$E$2:$AW$10)),0)+IFERROR(SUMPRODUCT(('白止-S级品'!$A$2:$A$26=$B25)*('白止-S级品'!$D$1:$AV$1=P$1)*('白止-S级品'!$D$2:$AV$26)),0)+IFERROR(SUMPRODUCT(('乐容-S级品'!$A$4:$A$32=$B25)*('乐容-S级品'!$L$3:$CA$3=P$1)*('乐容-S级品'!$L$4:$CA$32)),0)</f>
      </c>
      <c r="Q25" s="280">
        <f>IFERROR(SUMPRODUCT(('控温被PRO-S级品'!$B$2:$B$10=$B25)*('控温被PRO-S级品'!$E$1:$BE$1=Q$1)*('控温被PRO-S级品'!$E$2:$BE$10)),0)+IFERROR(SUMPRODUCT(('冬被-S级品'!$B$2:$B$10=$B25)*('冬被-S级品'!$E$1:$AW$1=Q$1)*('冬被-S级品'!$E$2:$AW$10)),0)+IFERROR(SUMPRODUCT(('白止-S级品'!$A$2:$A$26=$B25)*('白止-S级品'!$D$1:$AV$1=Q$1)*('白止-S级品'!$D$2:$AV$26)),0)+IFERROR(SUMPRODUCT(('乐容-S级品'!$A$4:$A$32=$B25)*('乐容-S级品'!$L$3:$CA$3=Q$1)*('乐容-S级品'!$L$4:$CA$32)),0)</f>
      </c>
      <c r="R25" s="280">
        <f>IFERROR(SUMPRODUCT(('控温被PRO-S级品'!$B$2:$B$10=$B25)*('控温被PRO-S级品'!$E$1:$BE$1=R$1)*('控温被PRO-S级品'!$E$2:$BE$10)),0)+IFERROR(SUMPRODUCT(('冬被-S级品'!$B$2:$B$10=$B25)*('冬被-S级品'!$E$1:$AW$1=R$1)*('冬被-S级品'!$E$2:$AW$10)),0)+IFERROR(SUMPRODUCT(('白止-S级品'!$A$2:$A$26=$B25)*('白止-S级品'!$D$1:$AV$1=R$1)*('白止-S级品'!$D$2:$AV$26)),0)+IFERROR(SUMPRODUCT(('乐容-S级品'!$A$4:$A$32=$B25)*('乐容-S级品'!$L$3:$CA$3=R$1)*('乐容-S级品'!$L$4:$CA$32)),0)</f>
      </c>
      <c r="S25" s="280">
        <f>IFERROR(SUMPRODUCT(('控温被PRO-S级品'!$B$2:$B$10=$B25)*('控温被PRO-S级品'!$E$1:$BE$1=S$1)*('控温被PRO-S级品'!$E$2:$BE$10)),0)+IFERROR(SUMPRODUCT(('冬被-S级品'!$B$2:$B$10=$B25)*('冬被-S级品'!$E$1:$AW$1=S$1)*('冬被-S级品'!$E$2:$AW$10)),0)+IFERROR(SUMPRODUCT(('白止-S级品'!$A$2:$A$26=$B25)*('白止-S级品'!$D$1:$AV$1=S$1)*('白止-S级品'!$D$2:$AV$26)),0)+IFERROR(SUMPRODUCT(('乐容-S级品'!$A$4:$A$32=$B25)*('乐容-S级品'!$L$3:$CA$3=S$1)*('乐容-S级品'!$L$4:$CA$32)),0)</f>
      </c>
      <c r="T25" s="280">
        <f>IFERROR(SUMPRODUCT(('控温被PRO-S级品'!$B$2:$B$10=$B25)*('控温被PRO-S级品'!$E$1:$BE$1=T$1)*('控温被PRO-S级品'!$E$2:$BE$10)),0)+IFERROR(SUMPRODUCT(('冬被-S级品'!$B$2:$B$10=$B25)*('冬被-S级品'!$E$1:$AW$1=T$1)*('冬被-S级品'!$E$2:$AW$10)),0)+IFERROR(SUMPRODUCT(('白止-S级品'!$A$2:$A$26=$B25)*('白止-S级品'!$D$1:$AV$1=T$1)*('白止-S级品'!$D$2:$AV$26)),0)+IFERROR(SUMPRODUCT(('乐容-S级品'!$A$4:$A$32=$B25)*('乐容-S级品'!$L$3:$CA$3=T$1)*('乐容-S级品'!$L$4:$CA$32)),0)</f>
      </c>
      <c r="U25" s="280">
        <f>IFERROR(SUMPRODUCT(('控温被PRO-S级品'!$B$2:$B$10=$B25)*('控温被PRO-S级品'!$E$1:$BE$1=U$1)*('控温被PRO-S级品'!$E$2:$BE$10)),0)+IFERROR(SUMPRODUCT(('冬被-S级品'!$B$2:$B$10=$B25)*('冬被-S级品'!$E$1:$AW$1=U$1)*('冬被-S级品'!$E$2:$AW$10)),0)+IFERROR(SUMPRODUCT(('白止-S级品'!$A$2:$A$26=$B25)*('白止-S级品'!$D$1:$AV$1=U$1)*('白止-S级品'!$D$2:$AV$26)),0)+IFERROR(SUMPRODUCT(('乐容-S级品'!$A$4:$A$32=$B25)*('乐容-S级品'!$L$3:$CA$3=U$1)*('乐容-S级品'!$L$4:$CA$32)),0)</f>
      </c>
      <c r="V25" s="280">
        <f>IFERROR(SUMPRODUCT(('控温被PRO-S级品'!$B$2:$B$10=$B25)*('控温被PRO-S级品'!$E$1:$BE$1=V$1)*('控温被PRO-S级品'!$E$2:$BE$10)),0)+IFERROR(SUMPRODUCT(('冬被-S级品'!$B$2:$B$10=$B25)*('冬被-S级品'!$E$1:$AW$1=V$1)*('冬被-S级品'!$E$2:$AW$10)),0)+IFERROR(SUMPRODUCT(('白止-S级品'!$A$2:$A$26=$B25)*('白止-S级品'!$D$1:$AV$1=V$1)*('白止-S级品'!$D$2:$AV$26)),0)+IFERROR(SUMPRODUCT(('乐容-S级品'!$A$4:$A$32=$B25)*('乐容-S级品'!$L$3:$CA$3=V$1)*('乐容-S级品'!$L$4:$CA$32)),0)</f>
      </c>
      <c r="W25" s="280">
        <f>IFERROR(SUMPRODUCT(('控温被PRO-S级品'!$B$2:$B$10=$B25)*('控温被PRO-S级品'!$E$1:$BE$1=W$1)*('控温被PRO-S级品'!$E$2:$BE$10)),0)+IFERROR(SUMPRODUCT(('冬被-S级品'!$B$2:$B$10=$B25)*('冬被-S级品'!$E$1:$AW$1=W$1)*('冬被-S级品'!$E$2:$AW$10)),0)+IFERROR(SUMPRODUCT(('白止-S级品'!$A$2:$A$26=$B25)*('白止-S级品'!$D$1:$AV$1=W$1)*('白止-S级品'!$D$2:$AV$26)),0)+IFERROR(SUMPRODUCT(('乐容-S级品'!$A$4:$A$32=$B25)*('乐容-S级品'!$L$3:$CA$3=W$1)*('乐容-S级品'!$L$4:$CA$32)),0)</f>
      </c>
      <c r="X25" s="280">
        <f>IFERROR(SUMPRODUCT(('控温被PRO-S级品'!$B$2:$B$10=$B25)*('控温被PRO-S级品'!$E$1:$BE$1=X$1)*('控温被PRO-S级品'!$E$2:$BE$10)),0)+IFERROR(SUMPRODUCT(('冬被-S级品'!$B$2:$B$10=$B25)*('冬被-S级品'!$E$1:$AW$1=X$1)*('冬被-S级品'!$E$2:$AW$10)),0)+IFERROR(SUMPRODUCT(('白止-S级品'!$A$2:$A$26=$B25)*('白止-S级品'!$D$1:$AV$1=X$1)*('白止-S级品'!$D$2:$AV$26)),0)+IFERROR(SUMPRODUCT(('乐容-S级品'!$A$4:$A$32=$B25)*('乐容-S级品'!$L$3:$CA$3=X$1)*('乐容-S级品'!$L$4:$CA$32)),0)</f>
      </c>
      <c r="Y25" s="280">
        <f>IFERROR(SUMPRODUCT(('控温被PRO-S级品'!$B$2:$B$10=$B25)*('控温被PRO-S级品'!$E$1:$BE$1=Y$1)*('控温被PRO-S级品'!$E$2:$BE$10)),0)+IFERROR(SUMPRODUCT(('冬被-S级品'!$B$2:$B$10=$B25)*('冬被-S级品'!$E$1:$AW$1=Y$1)*('冬被-S级品'!$E$2:$AW$10)),0)+IFERROR(SUMPRODUCT(('白止-S级品'!$A$2:$A$26=$B25)*('白止-S级品'!$D$1:$AV$1=Y$1)*('白止-S级品'!$D$2:$AV$26)),0)+IFERROR(SUMPRODUCT(('乐容-S级品'!$A$4:$A$32=$B25)*('乐容-S级品'!$L$3:$CA$3=Y$1)*('乐容-S级品'!$L$4:$CA$32)),0)</f>
      </c>
      <c r="Z25" s="280">
        <f>IFERROR(SUMPRODUCT(('控温被PRO-S级品'!$B$2:$B$10=$B25)*('控温被PRO-S级品'!$E$1:$BE$1=Z$1)*('控温被PRO-S级品'!$E$2:$BE$10)),0)+IFERROR(SUMPRODUCT(('冬被-S级品'!$B$2:$B$10=$B25)*('冬被-S级品'!$E$1:$AW$1=Z$1)*('冬被-S级品'!$E$2:$AW$10)),0)+IFERROR(SUMPRODUCT(('白止-S级品'!$A$2:$A$26=$B25)*('白止-S级品'!$D$1:$AV$1=Z$1)*('白止-S级品'!$D$2:$AV$26)),0)+IFERROR(SUMPRODUCT(('乐容-S级品'!$A$4:$A$32=$B25)*('乐容-S级品'!$L$3:$CA$3=Z$1)*('乐容-S级品'!$L$4:$CA$32)),0)</f>
      </c>
      <c r="AA25" s="280">
        <f>IFERROR(SUMPRODUCT(('控温被PRO-S级品'!$B$2:$B$10=$B25)*('控温被PRO-S级品'!$E$1:$BE$1=AA$1)*('控温被PRO-S级品'!$E$2:$BE$10)),0)+IFERROR(SUMPRODUCT(('冬被-S级品'!$B$2:$B$10=$B25)*('冬被-S级品'!$E$1:$AW$1=AA$1)*('冬被-S级品'!$E$2:$AW$10)),0)+IFERROR(SUMPRODUCT(('白止-S级品'!$A$2:$A$26=$B25)*('白止-S级品'!$D$1:$AV$1=AA$1)*('白止-S级品'!$D$2:$AV$26)),0)+IFERROR(SUMPRODUCT(('乐容-S级品'!$A$4:$A$32=$B25)*('乐容-S级品'!$L$3:$CA$3=AA$1)*('乐容-S级品'!$L$4:$CA$32)),0)</f>
      </c>
      <c r="AB25" s="280">
        <f>IFERROR(SUMPRODUCT(('控温被PRO-S级品'!$B$2:$B$10=$B25)*('控温被PRO-S级品'!$E$1:$BE$1=AB$1)*('控温被PRO-S级品'!$E$2:$BE$10)),0)+IFERROR(SUMPRODUCT(('冬被-S级品'!$B$2:$B$10=$B25)*('冬被-S级品'!$E$1:$AW$1=AB$1)*('冬被-S级品'!$E$2:$AW$10)),0)+IFERROR(SUMPRODUCT(('白止-S级品'!$A$2:$A$26=$B25)*('白止-S级品'!$D$1:$AV$1=AB$1)*('白止-S级品'!$D$2:$AV$26)),0)+IFERROR(SUMPRODUCT(('乐容-S级品'!$A$4:$A$32=$B25)*('乐容-S级品'!$L$3:$CA$3=AB$1)*('乐容-S级品'!$L$4:$CA$32)),0)</f>
      </c>
      <c r="AC25" s="280">
        <f>IFERROR(SUMPRODUCT(('控温被PRO-S级品'!$B$2:$B$10=$B25)*('控温被PRO-S级品'!$E$1:$BE$1=AC$1)*('控温被PRO-S级品'!$E$2:$BE$10)),0)+IFERROR(SUMPRODUCT(('冬被-S级品'!$B$2:$B$10=$B25)*('冬被-S级品'!$E$1:$AW$1=AC$1)*('冬被-S级品'!$E$2:$AW$10)),0)+IFERROR(SUMPRODUCT(('白止-S级品'!$A$2:$A$26=$B25)*('白止-S级品'!$D$1:$AV$1=AC$1)*('白止-S级品'!$D$2:$AV$26)),0)+IFERROR(SUMPRODUCT(('乐容-S级品'!$A$4:$A$32=$B25)*('乐容-S级品'!$L$3:$CA$3=AC$1)*('乐容-S级品'!$L$4:$CA$32)),0)</f>
      </c>
      <c r="AD25" s="280">
        <f>IFERROR(SUMPRODUCT(('控温被PRO-S级品'!$B$2:$B$10=$B25)*('控温被PRO-S级品'!$E$1:$BE$1=AD$1)*('控温被PRO-S级品'!$E$2:$BE$10)),0)+IFERROR(SUMPRODUCT(('冬被-S级品'!$B$2:$B$10=$B25)*('冬被-S级品'!$E$1:$AW$1=AD$1)*('冬被-S级品'!$E$2:$AW$10)),0)+IFERROR(SUMPRODUCT(('白止-S级品'!$A$2:$A$26=$B25)*('白止-S级品'!$D$1:$AV$1=AD$1)*('白止-S级品'!$D$2:$AV$26)),0)+IFERROR(SUMPRODUCT(('乐容-S级品'!$A$4:$A$32=$B25)*('乐容-S级品'!$L$3:$CA$3=AD$1)*('乐容-S级品'!$L$4:$CA$32)),0)</f>
      </c>
      <c r="AE25" s="280">
        <f>IFERROR(SUMPRODUCT(('控温被PRO-S级品'!$B$2:$B$10=$B25)*('控温被PRO-S级品'!$E$1:$BE$1=AE$1)*('控温被PRO-S级品'!$E$2:$BE$10)),0)+IFERROR(SUMPRODUCT(('冬被-S级品'!$B$2:$B$10=$B25)*('冬被-S级品'!$E$1:$AW$1=AE$1)*('冬被-S级品'!$E$2:$AW$10)),0)+IFERROR(SUMPRODUCT(('白止-S级品'!$A$2:$A$26=$B25)*('白止-S级品'!$D$1:$AV$1=AE$1)*('白止-S级品'!$D$2:$AV$26)),0)+IFERROR(SUMPRODUCT(('乐容-S级品'!$A$4:$A$32=$B25)*('乐容-S级品'!$L$3:$CA$3=AE$1)*('乐容-S级品'!$L$4:$CA$32)),0)</f>
      </c>
      <c r="AF25" s="280">
        <f>IFERROR(SUMPRODUCT(('控温被PRO-S级品'!$B$2:$B$10=$B25)*('控温被PRO-S级品'!$E$1:$BE$1=AF$1)*('控温被PRO-S级品'!$E$2:$BE$10)),0)+IFERROR(SUMPRODUCT(('冬被-S级品'!$B$2:$B$10=$B25)*('冬被-S级品'!$E$1:$AW$1=AF$1)*('冬被-S级品'!$E$2:$AW$10)),0)+IFERROR(SUMPRODUCT(('白止-S级品'!$A$2:$A$26=$B25)*('白止-S级品'!$D$1:$AV$1=AF$1)*('白止-S级品'!$D$2:$AV$26)),0)+IFERROR(SUMPRODUCT(('乐容-S级品'!$A$4:$A$32=$B25)*('乐容-S级品'!$L$3:$CA$3=AF$1)*('乐容-S级品'!$L$4:$CA$32)),0)</f>
      </c>
      <c r="AG25" s="280">
        <f>IFERROR(SUMPRODUCT(('控温被PRO-S级品'!$B$2:$B$10=$B25)*('控温被PRO-S级品'!$E$1:$BE$1=AG$1)*('控温被PRO-S级品'!$E$2:$BE$10)),0)+IFERROR(SUMPRODUCT(('冬被-S级品'!$B$2:$B$10=$B25)*('冬被-S级品'!$E$1:$AW$1=AG$1)*('冬被-S级品'!$E$2:$AW$10)),0)+IFERROR(SUMPRODUCT(('白止-S级品'!$A$2:$A$26=$B25)*('白止-S级品'!$D$1:$AV$1=AG$1)*('白止-S级品'!$D$2:$AV$26)),0)+IFERROR(SUMPRODUCT(('乐容-S级品'!$A$4:$A$32=$B25)*('乐容-S级品'!$L$3:$CA$3=AG$1)*('乐容-S级品'!$L$4:$CA$32)),0)</f>
      </c>
      <c r="AH25" s="280">
        <f>IFERROR(SUMPRODUCT(('控温被PRO-S级品'!$B$2:$B$10=$B25)*('控温被PRO-S级品'!$E$1:$BE$1=AH$1)*('控温被PRO-S级品'!$E$2:$BE$10)),0)+IFERROR(SUMPRODUCT(('冬被-S级品'!$B$2:$B$10=$B25)*('冬被-S级品'!$E$1:$AW$1=AH$1)*('冬被-S级品'!$E$2:$AW$10)),0)+IFERROR(SUMPRODUCT(('白止-S级品'!$A$2:$A$26=$B25)*('白止-S级品'!$D$1:$AV$1=AH$1)*('白止-S级品'!$D$2:$AV$26)),0)+IFERROR(SUMPRODUCT(('乐容-S级品'!$A$4:$A$32=$B25)*('乐容-S级品'!$L$3:$CA$3=AH$1)*('乐容-S级品'!$L$4:$CA$32)),0)</f>
      </c>
      <c r="AI25" s="280">
        <f>IFERROR(SUMPRODUCT(('控温被PRO-S级品'!$B$2:$B$10=$B25)*('控温被PRO-S级品'!$E$1:$BE$1=AI$1)*('控温被PRO-S级品'!$E$2:$BE$10)),0)+IFERROR(SUMPRODUCT(('冬被-S级品'!$B$2:$B$10=$B25)*('冬被-S级品'!$E$1:$AW$1=AI$1)*('冬被-S级品'!$E$2:$AW$10)),0)+IFERROR(SUMPRODUCT(('白止-S级品'!$A$2:$A$26=$B25)*('白止-S级品'!$D$1:$AV$1=AI$1)*('白止-S级品'!$D$2:$AV$26)),0)+IFERROR(SUMPRODUCT(('乐容-S级品'!$A$4:$A$32=$B25)*('乐容-S级品'!$L$3:$CA$3=AI$1)*('乐容-S级品'!$L$4:$CA$32)),0)</f>
      </c>
      <c r="AJ25" s="280">
        <f>IFERROR(SUMPRODUCT(('控温被PRO-S级品'!$B$2:$B$10=$B25)*('控温被PRO-S级品'!$E$1:$BE$1=AJ$1)*('控温被PRO-S级品'!$E$2:$BE$10)),0)+IFERROR(SUMPRODUCT(('冬被-S级品'!$B$2:$B$10=$B25)*('冬被-S级品'!$E$1:$AW$1=AJ$1)*('冬被-S级品'!$E$2:$AW$10)),0)+IFERROR(SUMPRODUCT(('白止-S级品'!$A$2:$A$26=$B25)*('白止-S级品'!$D$1:$AV$1=AJ$1)*('白止-S级品'!$D$2:$AV$26)),0)+IFERROR(SUMPRODUCT(('乐容-S级品'!$A$4:$A$32=$B25)*('乐容-S级品'!$L$3:$CA$3=AJ$1)*('乐容-S级品'!$L$4:$CA$32)),0)</f>
      </c>
      <c r="AK25" s="280">
        <f>IFERROR(SUMPRODUCT(('控温被PRO-S级品'!$B$2:$B$10=$B25)*('控温被PRO-S级品'!$E$1:$BE$1=AK$1)*('控温被PRO-S级品'!$E$2:$BE$10)),0)+IFERROR(SUMPRODUCT(('冬被-S级品'!$B$2:$B$10=$B25)*('冬被-S级品'!$E$1:$AW$1=AK$1)*('冬被-S级品'!$E$2:$AW$10)),0)+IFERROR(SUMPRODUCT(('白止-S级品'!$A$2:$A$26=$B25)*('白止-S级品'!$D$1:$AV$1=AK$1)*('白止-S级品'!$D$2:$AV$26)),0)+IFERROR(SUMPRODUCT(('乐容-S级品'!$A$4:$A$32=$B25)*('乐容-S级品'!$L$3:$CA$3=AK$1)*('乐容-S级品'!$L$4:$CA$32)),0)</f>
      </c>
      <c r="AL25" s="280">
        <f>IFERROR(SUMPRODUCT(('控温被PRO-S级品'!$B$2:$B$10=$B25)*('控温被PRO-S级品'!$E$1:$BE$1=AL$1)*('控温被PRO-S级品'!$E$2:$BE$10)),0)+IFERROR(SUMPRODUCT(('冬被-S级品'!$B$2:$B$10=$B25)*('冬被-S级品'!$E$1:$AW$1=AL$1)*('冬被-S级品'!$E$2:$AW$10)),0)+IFERROR(SUMPRODUCT(('白止-S级品'!$A$2:$A$26=$B25)*('白止-S级品'!$D$1:$AV$1=AL$1)*('白止-S级品'!$D$2:$AV$26)),0)+IFERROR(SUMPRODUCT(('乐容-S级品'!$A$4:$A$32=$B25)*('乐容-S级品'!$L$3:$CA$3=AL$1)*('乐容-S级品'!$L$4:$CA$32)),0)</f>
      </c>
      <c r="AM25" s="280">
        <f>IFERROR(SUMPRODUCT(('控温被PRO-S级品'!$B$2:$B$10=$B25)*('控温被PRO-S级品'!$E$1:$BE$1=AM$1)*('控温被PRO-S级品'!$E$2:$BE$10)),0)+IFERROR(SUMPRODUCT(('冬被-S级品'!$B$2:$B$10=$B25)*('冬被-S级品'!$E$1:$AW$1=AM$1)*('冬被-S级品'!$E$2:$AW$10)),0)+IFERROR(SUMPRODUCT(('白止-S级品'!$A$2:$A$26=$B25)*('白止-S级品'!$D$1:$AV$1=AM$1)*('白止-S级品'!$D$2:$AV$26)),0)+IFERROR(SUMPRODUCT(('乐容-S级品'!$A$4:$A$32=$B25)*('乐容-S级品'!$L$3:$CA$3=AM$1)*('乐容-S级品'!$L$4:$CA$32)),0)</f>
      </c>
      <c r="AN25" s="280">
        <f>IFERROR(SUMPRODUCT(('控温被PRO-S级品'!$B$2:$B$10=$B25)*('控温被PRO-S级品'!$E$1:$BE$1=AN$1)*('控温被PRO-S级品'!$E$2:$BE$10)),0)+IFERROR(SUMPRODUCT(('冬被-S级品'!$B$2:$B$10=$B25)*('冬被-S级品'!$E$1:$AW$1=AN$1)*('冬被-S级品'!$E$2:$AW$10)),0)+IFERROR(SUMPRODUCT(('白止-S级品'!$A$2:$A$26=$B25)*('白止-S级品'!$D$1:$AV$1=AN$1)*('白止-S级品'!$D$2:$AV$26)),0)+IFERROR(SUMPRODUCT(('乐容-S级品'!$A$4:$A$32=$B25)*('乐容-S级品'!$L$3:$CA$3=AN$1)*('乐容-S级品'!$L$4:$CA$32)),0)</f>
      </c>
      <c r="AO25" s="280">
        <f>IFERROR(SUMPRODUCT(('控温被PRO-S级品'!$B$2:$B$10=$B25)*('控温被PRO-S级品'!$E$1:$BE$1=AO$1)*('控温被PRO-S级品'!$E$2:$BE$10)),0)+IFERROR(SUMPRODUCT(('冬被-S级品'!$B$2:$B$10=$B25)*('冬被-S级品'!$E$1:$AW$1=AO$1)*('冬被-S级品'!$E$2:$AW$10)),0)+IFERROR(SUMPRODUCT(('白止-S级品'!$A$2:$A$26=$B25)*('白止-S级品'!$D$1:$AV$1=AO$1)*('白止-S级品'!$D$2:$AV$26)),0)+IFERROR(SUMPRODUCT(('乐容-S级品'!$A$4:$A$32=$B25)*('乐容-S级品'!$L$3:$CA$3=AO$1)*('乐容-S级品'!$L$4:$CA$32)),0)</f>
      </c>
      <c r="AP25" s="280">
        <f>IFERROR(SUMPRODUCT(('控温被PRO-S级品'!$B$2:$B$10=$B25)*('控温被PRO-S级品'!$E$1:$BE$1=AP$1)*('控温被PRO-S级品'!$E$2:$BE$10)),0)+IFERROR(SUMPRODUCT(('冬被-S级品'!$B$2:$B$10=$B25)*('冬被-S级品'!$E$1:$AW$1=AP$1)*('冬被-S级品'!$E$2:$AW$10)),0)+IFERROR(SUMPRODUCT(('白止-S级品'!$A$2:$A$26=$B25)*('白止-S级品'!$D$1:$AV$1=AP$1)*('白止-S级品'!$D$2:$AV$26)),0)+IFERROR(SUMPRODUCT(('乐容-S级品'!$A$4:$A$32=$B25)*('乐容-S级品'!$L$3:$CA$3=AP$1)*('乐容-S级品'!$L$4:$CA$32)),0)</f>
      </c>
      <c r="AQ25" s="280">
        <f>IFERROR(SUMPRODUCT(('控温被PRO-S级品'!$B$2:$B$10=$B25)*('控温被PRO-S级品'!$E$1:$BE$1=AQ$1)*('控温被PRO-S级品'!$E$2:$BE$10)),0)+IFERROR(SUMPRODUCT(('冬被-S级品'!$B$2:$B$10=$B25)*('冬被-S级品'!$E$1:$AW$1=AQ$1)*('冬被-S级品'!$E$2:$AW$10)),0)+IFERROR(SUMPRODUCT(('白止-S级品'!$A$2:$A$26=$B25)*('白止-S级品'!$D$1:$AV$1=AQ$1)*('白止-S级品'!$D$2:$AV$26)),0)+IFERROR(SUMPRODUCT(('乐容-S级品'!$A$4:$A$32=$B25)*('乐容-S级品'!$L$3:$CA$3=AQ$1)*('乐容-S级品'!$L$4:$CA$32)),0)</f>
      </c>
      <c r="AR25" s="280">
        <f>IFERROR(SUMPRODUCT(('控温被PRO-S级品'!$B$2:$B$10=$B25)*('控温被PRO-S级品'!$E$1:$BE$1=AR$1)*('控温被PRO-S级品'!$E$2:$BE$10)),0)+IFERROR(SUMPRODUCT(('冬被-S级品'!$B$2:$B$10=$B25)*('冬被-S级品'!$E$1:$AW$1=AR$1)*('冬被-S级品'!$E$2:$AW$10)),0)+IFERROR(SUMPRODUCT(('白止-S级品'!$A$2:$A$26=$B25)*('白止-S级品'!$D$1:$AV$1=AR$1)*('白止-S级品'!$D$2:$AV$26)),0)+IFERROR(SUMPRODUCT(('乐容-S级品'!$A$4:$A$32=$B25)*('乐容-S级品'!$L$3:$CA$3=AR$1)*('乐容-S级品'!$L$4:$CA$32)),0)</f>
      </c>
      <c r="AS25" s="280">
        <f>IFERROR(SUMPRODUCT(('控温被PRO-S级品'!$B$2:$B$10=$B25)*('控温被PRO-S级品'!$E$1:$BE$1=AS$1)*('控温被PRO-S级品'!$E$2:$BE$10)),0)+IFERROR(SUMPRODUCT(('冬被-S级品'!$B$2:$B$10=$B25)*('冬被-S级品'!$E$1:$AW$1=AS$1)*('冬被-S级品'!$E$2:$AW$10)),0)+IFERROR(SUMPRODUCT(('白止-S级品'!$A$2:$A$26=$B25)*('白止-S级品'!$D$1:$AV$1=AS$1)*('白止-S级品'!$D$2:$AV$26)),0)+IFERROR(SUMPRODUCT(('乐容-S级品'!$A$4:$A$32=$B25)*('乐容-S级品'!$L$3:$CA$3=AS$1)*('乐容-S级品'!$L$4:$CA$32)),0)</f>
      </c>
      <c r="AT25" s="280">
        <f>IFERROR(SUMPRODUCT(('控温被PRO-S级品'!$B$2:$B$10=$B25)*('控温被PRO-S级品'!$E$1:$BE$1=AT$1)*('控温被PRO-S级品'!$E$2:$BE$10)),0)+IFERROR(SUMPRODUCT(('冬被-S级品'!$B$2:$B$10=$B25)*('冬被-S级品'!$E$1:$AW$1=AT$1)*('冬被-S级品'!$E$2:$AW$10)),0)+IFERROR(SUMPRODUCT(('白止-S级品'!$A$2:$A$26=$B25)*('白止-S级品'!$D$1:$AV$1=AT$1)*('白止-S级品'!$D$2:$AV$26)),0)+IFERROR(SUMPRODUCT(('乐容-S级品'!$A$4:$A$32=$B25)*('乐容-S级品'!$L$3:$CA$3=AT$1)*('乐容-S级品'!$L$4:$CA$32)),0)</f>
      </c>
      <c r="AU25" s="280">
        <f>IFERROR(SUMPRODUCT(('控温被PRO-S级品'!$B$2:$B$10=$B25)*('控温被PRO-S级品'!$E$1:$BE$1=AU$1)*('控温被PRO-S级品'!$E$2:$BE$10)),0)+IFERROR(SUMPRODUCT(('冬被-S级品'!$B$2:$B$10=$B25)*('冬被-S级品'!$E$1:$AW$1=AU$1)*('冬被-S级品'!$E$2:$AW$10)),0)+IFERROR(SUMPRODUCT(('白止-S级品'!$A$2:$A$26=$B25)*('白止-S级品'!$D$1:$AV$1=AU$1)*('白止-S级品'!$D$2:$AV$26)),0)+IFERROR(SUMPRODUCT(('乐容-S级品'!$A$4:$A$32=$B25)*('乐容-S级品'!$L$3:$CA$3=AU$1)*('乐容-S级品'!$L$4:$CA$32)),0)</f>
      </c>
      <c r="AV25" s="280">
        <f>IFERROR(SUMPRODUCT(('控温被PRO-S级品'!$B$2:$B$10=$B25)*('控温被PRO-S级品'!$E$1:$BE$1=AV$1)*('控温被PRO-S级品'!$E$2:$BE$10)),0)+IFERROR(SUMPRODUCT(('冬被-S级品'!$B$2:$B$10=$B25)*('冬被-S级品'!$E$1:$AW$1=AV$1)*('冬被-S级品'!$E$2:$AW$10)),0)+IFERROR(SUMPRODUCT(('白止-S级品'!$A$2:$A$26=$B25)*('白止-S级品'!$D$1:$AV$1=AV$1)*('白止-S级品'!$D$2:$AV$26)),0)+IFERROR(SUMPRODUCT(('乐容-S级品'!$A$4:$A$32=$B25)*('乐容-S级品'!$L$3:$CA$3=AV$1)*('乐容-S级品'!$L$4:$CA$32)),0)</f>
      </c>
      <c r="AW25" s="280">
        <f>IFERROR(SUMPRODUCT(('控温被PRO-S级品'!$B$2:$B$10=$B25)*('控温被PRO-S级品'!$E$1:$BE$1=AW$1)*('控温被PRO-S级品'!$E$2:$BE$10)),0)+IFERROR(SUMPRODUCT(('冬被-S级品'!$B$2:$B$10=$B25)*('冬被-S级品'!$E$1:$AW$1=AW$1)*('冬被-S级品'!$E$2:$AW$10)),0)+IFERROR(SUMPRODUCT(('白止-S级品'!$A$2:$A$26=$B25)*('白止-S级品'!$D$1:$AV$1=AW$1)*('白止-S级品'!$D$2:$AV$26)),0)+IFERROR(SUMPRODUCT(('乐容-S级品'!$A$4:$A$32=$B25)*('乐容-S级品'!$L$3:$CA$3=AW$1)*('乐容-S级品'!$L$4:$CA$32)),0)</f>
      </c>
      <c r="AX25" s="280">
        <f>IFERROR(SUMPRODUCT(('控温被PRO-S级品'!$B$2:$B$10=$B25)*('控温被PRO-S级品'!$E$1:$BE$1=AX$1)*('控温被PRO-S级品'!$E$2:$BE$10)),0)+IFERROR(SUMPRODUCT(('冬被-S级品'!$B$2:$B$10=$B25)*('冬被-S级品'!$E$1:$AW$1=AX$1)*('冬被-S级品'!$E$2:$AW$10)),0)+IFERROR(SUMPRODUCT(('白止-S级品'!$A$2:$A$26=$B25)*('白止-S级品'!$D$1:$AV$1=AX$1)*('白止-S级品'!$D$2:$AV$26)),0)+IFERROR(SUMPRODUCT(('乐容-S级品'!$A$4:$A$32=$B25)*('乐容-S级品'!$L$3:$CA$3=AX$1)*('乐容-S级品'!$L$4:$CA$32)),0)</f>
      </c>
      <c r="AY25" s="280">
        <f>IFERROR(SUMPRODUCT(('控温被PRO-S级品'!$B$2:$B$10=$B25)*('控温被PRO-S级品'!$E$1:$BE$1=AY$1)*('控温被PRO-S级品'!$E$2:$BE$10)),0)+IFERROR(SUMPRODUCT(('冬被-S级品'!$B$2:$B$10=$B25)*('冬被-S级品'!$E$1:$AW$1=AY$1)*('冬被-S级品'!$E$2:$AW$10)),0)+IFERROR(SUMPRODUCT(('白止-S级品'!$A$2:$A$26=$B25)*('白止-S级品'!$D$1:$AV$1=AY$1)*('白止-S级品'!$D$2:$AV$26)),0)+IFERROR(SUMPRODUCT(('乐容-S级品'!$A$4:$A$32=$B25)*('乐容-S级品'!$L$3:$CA$3=AY$1)*('乐容-S级品'!$L$4:$CA$32)),0)</f>
      </c>
      <c r="AZ25" s="280">
        <f>IFERROR(SUMPRODUCT(('控温被PRO-S级品'!$B$2:$B$10=$B25)*('控温被PRO-S级品'!$E$1:$BE$1=AZ$1)*('控温被PRO-S级品'!$E$2:$BE$10)),0)+IFERROR(SUMPRODUCT(('冬被-S级品'!$B$2:$B$10=$B25)*('冬被-S级品'!$E$1:$AW$1=AZ$1)*('冬被-S级品'!$E$2:$AW$10)),0)+IFERROR(SUMPRODUCT(('白止-S级品'!$A$2:$A$26=$B25)*('白止-S级品'!$D$1:$AV$1=AZ$1)*('白止-S级品'!$D$2:$AV$26)),0)+IFERROR(SUMPRODUCT(('乐容-S级品'!$A$4:$A$32=$B25)*('乐容-S级品'!$L$3:$CA$3=AZ$1)*('乐容-S级品'!$L$4:$CA$32)),0)</f>
      </c>
      <c r="BA25" s="280">
        <f>IFERROR(SUMPRODUCT(('控温被PRO-S级品'!$B$2:$B$10=$B25)*('控温被PRO-S级品'!$E$1:$BE$1=BA$1)*('控温被PRO-S级品'!$E$2:$BE$10)),0)+IFERROR(SUMPRODUCT(('冬被-S级品'!$B$2:$B$10=$B25)*('冬被-S级品'!$E$1:$AW$1=BA$1)*('冬被-S级品'!$E$2:$AW$10)),0)+IFERROR(SUMPRODUCT(('白止-S级品'!$A$2:$A$26=$B25)*('白止-S级品'!$D$1:$AV$1=BA$1)*('白止-S级品'!$D$2:$AV$26)),0)+IFERROR(SUMPRODUCT(('乐容-S级品'!$A$4:$A$32=$B25)*('乐容-S级品'!$L$3:$CA$3=BA$1)*('乐容-S级品'!$L$4:$CA$32)),0)</f>
      </c>
      <c r="BB25" s="280">
        <f>IFERROR(SUMPRODUCT(('控温被PRO-S级品'!$B$2:$B$10=$B25)*('控温被PRO-S级品'!$E$1:$BE$1=BB$1)*('控温被PRO-S级品'!$E$2:$BE$10)),0)+IFERROR(SUMPRODUCT(('冬被-S级品'!$B$2:$B$10=$B25)*('冬被-S级品'!$E$1:$AW$1=BB$1)*('冬被-S级品'!$E$2:$AW$10)),0)+IFERROR(SUMPRODUCT(('白止-S级品'!$A$2:$A$26=$B25)*('白止-S级品'!$D$1:$AV$1=BB$1)*('白止-S级品'!$D$2:$AV$26)),0)+IFERROR(SUMPRODUCT(('乐容-S级品'!$A$4:$A$32=$B25)*('乐容-S级品'!$L$3:$CA$3=BB$1)*('乐容-S级品'!$L$4:$CA$32)),0)</f>
      </c>
      <c r="BC25" s="280">
        <f>IFERROR(SUMPRODUCT(('控温被PRO-S级品'!$B$2:$B$10=$B25)*('控温被PRO-S级品'!$E$1:$BE$1=BC$1)*('控温被PRO-S级品'!$E$2:$BE$10)),0)+IFERROR(SUMPRODUCT(('冬被-S级品'!$B$2:$B$10=$B25)*('冬被-S级品'!$E$1:$AW$1=BC$1)*('冬被-S级品'!$E$2:$AW$10)),0)+IFERROR(SUMPRODUCT(('白止-S级品'!$A$2:$A$26=$B25)*('白止-S级品'!$D$1:$AV$1=BC$1)*('白止-S级品'!$D$2:$AV$26)),0)+IFERROR(SUMPRODUCT(('乐容-S级品'!$A$4:$A$32=$B25)*('乐容-S级品'!$L$3:$CA$3=BC$1)*('乐容-S级品'!$L$4:$CA$32)),0)</f>
      </c>
      <c r="BD25" s="280">
        <f>IFERROR(SUMPRODUCT(('控温被PRO-S级品'!$B$2:$B$10=$B25)*('控温被PRO-S级品'!$E$1:$BE$1=BD$1)*('控温被PRO-S级品'!$E$2:$BE$10)),0)+IFERROR(SUMPRODUCT(('冬被-S级品'!$B$2:$B$10=$B25)*('冬被-S级品'!$E$1:$AW$1=BD$1)*('冬被-S级品'!$E$2:$AW$10)),0)+IFERROR(SUMPRODUCT(('白止-S级品'!$A$2:$A$26=$B25)*('白止-S级品'!$D$1:$AV$1=BD$1)*('白止-S级品'!$D$2:$AV$26)),0)+IFERROR(SUMPRODUCT(('乐容-S级品'!$A$4:$A$32=$B25)*('乐容-S级品'!$L$3:$CA$3=BD$1)*('乐容-S级品'!$L$4:$CA$32)),0)</f>
      </c>
      <c r="BE25" s="280">
        <f>IFERROR(SUMPRODUCT(('控温被PRO-S级品'!$B$2:$B$10=$B25)*('控温被PRO-S级品'!$E$1:$BE$1=BE$1)*('控温被PRO-S级品'!$E$2:$BE$10)),0)+IFERROR(SUMPRODUCT(('冬被-S级品'!$B$2:$B$10=$B25)*('冬被-S级品'!$E$1:$AW$1=BE$1)*('冬被-S级品'!$E$2:$AW$10)),0)+IFERROR(SUMPRODUCT(('白止-S级品'!$A$2:$A$26=$B25)*('白止-S级品'!$D$1:$AV$1=BE$1)*('白止-S级品'!$D$2:$AV$26)),0)+IFERROR(SUMPRODUCT(('乐容-S级品'!$A$4:$A$32=$B25)*('乐容-S级品'!$L$3:$CA$3=BE$1)*('乐容-S级品'!$L$4:$CA$32)),0)</f>
      </c>
      <c r="BF25" s="280">
        <f>IFERROR(SUMPRODUCT(('控温被PRO-S级品'!$B$2:$B$10=$B25)*('控温被PRO-S级品'!$E$1:$BE$1=BF$1)*('控温被PRO-S级品'!$E$2:$BE$10)),0)+IFERROR(SUMPRODUCT(('冬被-S级品'!$B$2:$B$10=$B25)*('冬被-S级品'!$E$1:$AW$1=BF$1)*('冬被-S级品'!$E$2:$AW$10)),0)+IFERROR(SUMPRODUCT(('白止-S级品'!$A$2:$A$26=$B25)*('白止-S级品'!$D$1:$AV$1=BF$1)*('白止-S级品'!$D$2:$AV$26)),0)+IFERROR(SUMPRODUCT(('乐容-S级品'!$A$4:$A$32=$B25)*('乐容-S级品'!$L$3:$CA$3=BF$1)*('乐容-S级品'!$L$4:$CA$32)),0)</f>
      </c>
      <c r="BG25" s="280">
        <f>IFERROR(SUMPRODUCT(('控温被PRO-S级品'!$B$2:$B$10=$B25)*('控温被PRO-S级品'!$E$1:$BE$1=BG$1)*('控温被PRO-S级品'!$E$2:$BE$10)),0)+IFERROR(SUMPRODUCT(('冬被-S级品'!$B$2:$B$10=$B25)*('冬被-S级品'!$E$1:$AW$1=BG$1)*('冬被-S级品'!$E$2:$AW$10)),0)+IFERROR(SUMPRODUCT(('白止-S级品'!$A$2:$A$26=$B25)*('白止-S级品'!$D$1:$AV$1=BG$1)*('白止-S级品'!$D$2:$AV$26)),0)+IFERROR(SUMPRODUCT(('乐容-S级品'!$A$4:$A$32=$B25)*('乐容-S级品'!$L$3:$CA$3=BG$1)*('乐容-S级品'!$L$4:$CA$32)),0)</f>
      </c>
      <c r="BH25" s="280">
        <f>IFERROR(SUMPRODUCT(('控温被PRO-S级品'!$B$2:$B$10=$B25)*('控温被PRO-S级品'!$E$1:$BE$1=BH$1)*('控温被PRO-S级品'!$E$2:$BE$10)),0)+IFERROR(SUMPRODUCT(('冬被-S级品'!$B$2:$B$10=$B25)*('冬被-S级品'!$E$1:$AW$1=BH$1)*('冬被-S级品'!$E$2:$AW$10)),0)+IFERROR(SUMPRODUCT(('白止-S级品'!$A$2:$A$26=$B25)*('白止-S级品'!$D$1:$AV$1=BH$1)*('白止-S级品'!$D$2:$AV$26)),0)+IFERROR(SUMPRODUCT(('乐容-S级品'!$A$4:$A$32=$B25)*('乐容-S级品'!$L$3:$CA$3=BH$1)*('乐容-S级品'!$L$4:$CA$32)),0)</f>
      </c>
      <c r="BI25" s="280">
        <f>IFERROR(SUMPRODUCT(('控温被PRO-S级品'!$B$2:$B$10=$B25)*('控温被PRO-S级品'!$E$1:$BE$1=BI$1)*('控温被PRO-S级品'!$E$2:$BE$10)),0)+IFERROR(SUMPRODUCT(('冬被-S级品'!$B$2:$B$10=$B25)*('冬被-S级品'!$E$1:$AW$1=BI$1)*('冬被-S级品'!$E$2:$AW$10)),0)+IFERROR(SUMPRODUCT(('白止-S级品'!$A$2:$A$26=$B25)*('白止-S级品'!$D$1:$AV$1=BI$1)*('白止-S级品'!$D$2:$AV$26)),0)+IFERROR(SUMPRODUCT(('乐容-S级品'!$A$4:$A$32=$B25)*('乐容-S级品'!$L$3:$CA$3=BI$1)*('乐容-S级品'!$L$4:$CA$32)),0)</f>
      </c>
      <c r="BJ25" s="280">
        <f>IFERROR(SUMPRODUCT(('控温被PRO-S级品'!$B$2:$B$10=$B25)*('控温被PRO-S级品'!$E$1:$BE$1=BJ$1)*('控温被PRO-S级品'!$E$2:$BE$10)),0)+IFERROR(SUMPRODUCT(('冬被-S级品'!$B$2:$B$10=$B25)*('冬被-S级品'!$E$1:$AW$1=BJ$1)*('冬被-S级品'!$E$2:$AW$10)),0)+IFERROR(SUMPRODUCT(('白止-S级品'!$A$2:$A$26=$B25)*('白止-S级品'!$D$1:$AV$1=BJ$1)*('白止-S级品'!$D$2:$AV$26)),0)+IFERROR(SUMPRODUCT(('乐容-S级品'!$A$4:$A$32=$B25)*('乐容-S级品'!$L$3:$CA$3=BJ$1)*('乐容-S级品'!$L$4:$CA$32)),0)</f>
      </c>
      <c r="BK25" s="280">
        <f>IFERROR(SUMPRODUCT(('控温被PRO-S级品'!$B$2:$B$10=$B25)*('控温被PRO-S级品'!$E$1:$BE$1=BK$1)*('控温被PRO-S级品'!$E$2:$BE$10)),0)+IFERROR(SUMPRODUCT(('冬被-S级品'!$B$2:$B$10=$B25)*('冬被-S级品'!$E$1:$AW$1=BK$1)*('冬被-S级品'!$E$2:$AW$10)),0)+IFERROR(SUMPRODUCT(('白止-S级品'!$A$2:$A$26=$B25)*('白止-S级品'!$D$1:$AV$1=BK$1)*('白止-S级品'!$D$2:$AV$26)),0)+IFERROR(SUMPRODUCT(('乐容-S级品'!$A$4:$A$32=$B25)*('乐容-S级品'!$L$3:$CA$3=BK$1)*('乐容-S级品'!$L$4:$CA$32)),0)</f>
      </c>
      <c r="BL25" s="280">
        <f>IFERROR(SUMPRODUCT(('控温被PRO-S级品'!$B$2:$B$10=$B25)*('控温被PRO-S级品'!$E$1:$BE$1=BL$1)*('控温被PRO-S级品'!$E$2:$BE$10)),0)+IFERROR(SUMPRODUCT(('冬被-S级品'!$B$2:$B$10=$B25)*('冬被-S级品'!$E$1:$AW$1=BL$1)*('冬被-S级品'!$E$2:$AW$10)),0)+IFERROR(SUMPRODUCT(('白止-S级品'!$A$2:$A$26=$B25)*('白止-S级品'!$D$1:$AV$1=BL$1)*('白止-S级品'!$D$2:$AV$26)),0)+IFERROR(SUMPRODUCT(('乐容-S级品'!$A$4:$A$32=$B25)*('乐容-S级品'!$L$3:$CA$3=BL$1)*('乐容-S级品'!$L$4:$CA$32)),0)</f>
      </c>
      <c r="BM25" s="280">
        <f>IFERROR(SUMPRODUCT(('控温被PRO-S级品'!$B$2:$B$10=$B25)*('控温被PRO-S级品'!$E$1:$BE$1=BM$1)*('控温被PRO-S级品'!$E$2:$BE$10)),0)+IFERROR(SUMPRODUCT(('冬被-S级品'!$B$2:$B$10=$B25)*('冬被-S级品'!$E$1:$AW$1=BM$1)*('冬被-S级品'!$E$2:$AW$10)),0)+IFERROR(SUMPRODUCT(('白止-S级品'!$A$2:$A$26=$B25)*('白止-S级品'!$D$1:$AV$1=BM$1)*('白止-S级品'!$D$2:$AV$26)),0)+IFERROR(SUMPRODUCT(('乐容-S级品'!$A$4:$A$32=$B25)*('乐容-S级品'!$L$3:$CA$3=BM$1)*('乐容-S级品'!$L$4:$CA$32)),0)</f>
      </c>
      <c r="BN25" s="280">
        <f>IFERROR(SUMPRODUCT(('控温被PRO-S级品'!$B$2:$B$10=$B25)*('控温被PRO-S级品'!$E$1:$BE$1=BN$1)*('控温被PRO-S级品'!$E$2:$BE$10)),0)+IFERROR(SUMPRODUCT(('冬被-S级品'!$B$2:$B$10=$B25)*('冬被-S级品'!$E$1:$AW$1=BN$1)*('冬被-S级品'!$E$2:$AW$10)),0)+IFERROR(SUMPRODUCT(('白止-S级品'!$A$2:$A$26=$B25)*('白止-S级品'!$D$1:$AV$1=BN$1)*('白止-S级品'!$D$2:$AV$26)),0)+IFERROR(SUMPRODUCT(('乐容-S级品'!$A$4:$A$32=$B25)*('乐容-S级品'!$L$3:$CA$3=BN$1)*('乐容-S级品'!$L$4:$CA$32)),0)</f>
      </c>
      <c r="BO25" s="280">
        <f>IFERROR(SUMPRODUCT(('控温被PRO-S级品'!$B$2:$B$10=$B25)*('控温被PRO-S级品'!$E$1:$BE$1=BO$1)*('控温被PRO-S级品'!$E$2:$BE$10)),0)+IFERROR(SUMPRODUCT(('冬被-S级品'!$B$2:$B$10=$B25)*('冬被-S级品'!$E$1:$AW$1=BO$1)*('冬被-S级品'!$E$2:$AW$10)),0)+IFERROR(SUMPRODUCT(('白止-S级品'!$A$2:$A$26=$B25)*('白止-S级品'!$D$1:$AV$1=BO$1)*('白止-S级品'!$D$2:$AV$26)),0)+IFERROR(SUMPRODUCT(('乐容-S级品'!$A$4:$A$32=$B25)*('乐容-S级品'!$L$3:$CA$3=BO$1)*('乐容-S级品'!$L$4:$CA$32)),0)</f>
      </c>
      <c r="BP25" s="280">
        <f>IFERROR(SUMPRODUCT(('控温被PRO-S级品'!$B$2:$B$10=$B25)*('控温被PRO-S级品'!$E$1:$BE$1=BP$1)*('控温被PRO-S级品'!$E$2:$BE$10)),0)+IFERROR(SUMPRODUCT(('冬被-S级品'!$B$2:$B$10=$B25)*('冬被-S级品'!$E$1:$AW$1=BP$1)*('冬被-S级品'!$E$2:$AW$10)),0)+IFERROR(SUMPRODUCT(('白止-S级品'!$A$2:$A$26=$B25)*('白止-S级品'!$D$1:$AV$1=BP$1)*('白止-S级品'!$D$2:$AV$26)),0)+IFERROR(SUMPRODUCT(('乐容-S级品'!$A$4:$A$32=$B25)*('乐容-S级品'!$L$3:$CA$3=BP$1)*('乐容-S级品'!$L$4:$CA$32)),0)</f>
      </c>
      <c r="BQ25" s="280">
        <f>IFERROR(SUMPRODUCT(('控温被PRO-S级品'!$B$2:$B$10=$B25)*('控温被PRO-S级品'!$E$1:$BE$1=BQ$1)*('控温被PRO-S级品'!$E$2:$BE$10)),0)+IFERROR(SUMPRODUCT(('冬被-S级品'!$B$2:$B$10=$B25)*('冬被-S级品'!$E$1:$AW$1=BQ$1)*('冬被-S级品'!$E$2:$AW$10)),0)+IFERROR(SUMPRODUCT(('白止-S级品'!$A$2:$A$26=$B25)*('白止-S级品'!$D$1:$AV$1=BQ$1)*('白止-S级品'!$D$2:$AV$26)),0)+IFERROR(SUMPRODUCT(('乐容-S级品'!$A$4:$A$32=$B25)*('乐容-S级品'!$L$3:$CA$3=BQ$1)*('乐容-S级品'!$L$4:$CA$32)),0)</f>
      </c>
      <c r="BR25" s="280">
        <f>IFERROR(SUMPRODUCT(('控温被PRO-S级品'!$B$2:$B$10=$B25)*('控温被PRO-S级品'!$E$1:$BE$1=BR$1)*('控温被PRO-S级品'!$E$2:$BE$10)),0)+IFERROR(SUMPRODUCT(('冬被-S级品'!$B$2:$B$10=$B25)*('冬被-S级品'!$E$1:$AW$1=BR$1)*('冬被-S级品'!$E$2:$AW$10)),0)+IFERROR(SUMPRODUCT(('白止-S级品'!$A$2:$A$26=$B25)*('白止-S级品'!$D$1:$AV$1=BR$1)*('白止-S级品'!$D$2:$AV$26)),0)+IFERROR(SUMPRODUCT(('乐容-S级品'!$A$4:$A$32=$B25)*('乐容-S级品'!$L$3:$CA$3=BR$1)*('乐容-S级品'!$L$4:$CA$32)),0)</f>
      </c>
      <c r="BS25" s="280">
        <f>IFERROR(SUMPRODUCT(('控温被PRO-S级品'!$B$2:$B$10=$B25)*('控温被PRO-S级品'!$E$1:$BE$1=BS$1)*('控温被PRO-S级品'!$E$2:$BE$10)),0)+IFERROR(SUMPRODUCT(('冬被-S级品'!$B$2:$B$10=$B25)*('冬被-S级品'!$E$1:$AW$1=BS$1)*('冬被-S级品'!$E$2:$AW$10)),0)+IFERROR(SUMPRODUCT(('白止-S级品'!$A$2:$A$26=$B25)*('白止-S级品'!$D$1:$AV$1=BS$1)*('白止-S级品'!$D$2:$AV$26)),0)+IFERROR(SUMPRODUCT(('乐容-S级品'!$A$4:$A$32=$B25)*('乐容-S级品'!$L$3:$CA$3=BS$1)*('乐容-S级品'!$L$4:$CA$32)),0)</f>
      </c>
      <c r="BT25" s="280">
        <f>IFERROR(SUMPRODUCT(('控温被PRO-S级品'!$B$2:$B$10=$B25)*('控温被PRO-S级品'!$E$1:$BE$1=BT$1)*('控温被PRO-S级品'!$E$2:$BE$10)),0)+IFERROR(SUMPRODUCT(('冬被-S级品'!$B$2:$B$10=$B25)*('冬被-S级品'!$E$1:$AW$1=BT$1)*('冬被-S级品'!$E$2:$AW$10)),0)+IFERROR(SUMPRODUCT(('白止-S级品'!$A$2:$A$26=$B25)*('白止-S级品'!$D$1:$AV$1=BT$1)*('白止-S级品'!$D$2:$AV$26)),0)+IFERROR(SUMPRODUCT(('乐容-S级品'!$A$4:$A$32=$B25)*('乐容-S级品'!$L$3:$CA$3=BT$1)*('乐容-S级品'!$L$4:$CA$32)),0)</f>
      </c>
      <c r="BU25" s="280">
        <f>IFERROR(SUMPRODUCT(('控温被PRO-S级品'!$B$2:$B$10=$B25)*('控温被PRO-S级品'!$E$1:$BE$1=BU$1)*('控温被PRO-S级品'!$E$2:$BE$10)),0)+IFERROR(SUMPRODUCT(('冬被-S级品'!$B$2:$B$10=$B25)*('冬被-S级品'!$E$1:$AW$1=BU$1)*('冬被-S级品'!$E$2:$AW$10)),0)+IFERROR(SUMPRODUCT(('白止-S级品'!$A$2:$A$26=$B25)*('白止-S级品'!$D$1:$AV$1=BU$1)*('白止-S级品'!$D$2:$AV$26)),0)+IFERROR(SUMPRODUCT(('乐容-S级品'!$A$4:$A$32=$B25)*('乐容-S级品'!$L$3:$CA$3=BU$1)*('乐容-S级品'!$L$4:$CA$32)),0)</f>
      </c>
      <c r="BV25" s="280">
        <f>IFERROR(SUMPRODUCT(('控温被PRO-S级品'!$B$2:$B$10=$B25)*('控温被PRO-S级品'!$E$1:$BE$1=BV$1)*('控温被PRO-S级品'!$E$2:$BE$10)),0)+IFERROR(SUMPRODUCT(('冬被-S级品'!$B$2:$B$10=$B25)*('冬被-S级品'!$E$1:$AW$1=BV$1)*('冬被-S级品'!$E$2:$AW$10)),0)+IFERROR(SUMPRODUCT(('白止-S级品'!$A$2:$A$26=$B25)*('白止-S级品'!$D$1:$AV$1=BV$1)*('白止-S级品'!$D$2:$AV$26)),0)+IFERROR(SUMPRODUCT(('乐容-S级品'!$A$4:$A$32=$B25)*('乐容-S级品'!$L$3:$CA$3=BV$1)*('乐容-S级品'!$L$4:$CA$32)),0)</f>
      </c>
      <c r="BW25" s="280">
        <f>IFERROR(SUMPRODUCT(('控温被PRO-S级品'!$B$2:$B$10=$B25)*('控温被PRO-S级品'!$E$1:$BE$1=BW$1)*('控温被PRO-S级品'!$E$2:$BE$10)),0)+IFERROR(SUMPRODUCT(('冬被-S级品'!$B$2:$B$10=$B25)*('冬被-S级品'!$E$1:$AW$1=BW$1)*('冬被-S级品'!$E$2:$AW$10)),0)+IFERROR(SUMPRODUCT(('白止-S级品'!$A$2:$A$26=$B25)*('白止-S级品'!$D$1:$AV$1=BW$1)*('白止-S级品'!$D$2:$AV$26)),0)+IFERROR(SUMPRODUCT(('乐容-S级品'!$A$4:$A$32=$B25)*('乐容-S级品'!$L$3:$CA$3=BW$1)*('乐容-S级品'!$L$4:$CA$32)),0)</f>
      </c>
      <c r="BX25" s="280">
        <f>IFERROR(SUMPRODUCT(('控温被PRO-S级品'!$B$2:$B$10=$B25)*('控温被PRO-S级品'!$E$1:$BE$1=BX$1)*('控温被PRO-S级品'!$E$2:$BE$10)),0)+IFERROR(SUMPRODUCT(('冬被-S级品'!$B$2:$B$10=$B25)*('冬被-S级品'!$E$1:$AW$1=BX$1)*('冬被-S级品'!$E$2:$AW$10)),0)+IFERROR(SUMPRODUCT(('白止-S级品'!$A$2:$A$26=$B25)*('白止-S级品'!$D$1:$AV$1=BX$1)*('白止-S级品'!$D$2:$AV$26)),0)+IFERROR(SUMPRODUCT(('乐容-S级品'!$A$4:$A$32=$B25)*('乐容-S级品'!$L$3:$CA$3=BX$1)*('乐容-S级品'!$L$4:$CA$32)),0)</f>
      </c>
      <c r="BY25" s="280">
        <f>IFERROR(SUMPRODUCT(('控温被PRO-S级品'!$B$2:$B$10=$B25)*('控温被PRO-S级品'!$E$1:$BE$1=BY$1)*('控温被PRO-S级品'!$E$2:$BE$10)),0)+IFERROR(SUMPRODUCT(('冬被-S级品'!$B$2:$B$10=$B25)*('冬被-S级品'!$E$1:$AW$1=BY$1)*('冬被-S级品'!$E$2:$AW$10)),0)+IFERROR(SUMPRODUCT(('白止-S级品'!$A$2:$A$26=$B25)*('白止-S级品'!$D$1:$AV$1=BY$1)*('白止-S级品'!$D$2:$AV$26)),0)+IFERROR(SUMPRODUCT(('乐容-S级品'!$A$4:$A$32=$B25)*('乐容-S级品'!$L$3:$CA$3=BY$1)*('乐容-S级品'!$L$4:$CA$32)),0)</f>
      </c>
      <c r="BZ25" s="280">
        <f>IFERROR(SUMPRODUCT(('控温被PRO-S级品'!$B$2:$B$10=$B25)*('控温被PRO-S级品'!$E$1:$BE$1=BZ$1)*('控温被PRO-S级品'!$E$2:$BE$10)),0)+IFERROR(SUMPRODUCT(('冬被-S级品'!$B$2:$B$10=$B25)*('冬被-S级品'!$E$1:$AW$1=BZ$1)*('冬被-S级品'!$E$2:$AW$10)),0)+IFERROR(SUMPRODUCT(('白止-S级品'!$A$2:$A$26=$B25)*('白止-S级品'!$D$1:$AV$1=BZ$1)*('白止-S级品'!$D$2:$AV$26)),0)+IFERROR(SUMPRODUCT(('乐容-S级品'!$A$4:$A$32=$B25)*('乐容-S级品'!$L$3:$CA$3=BZ$1)*('乐容-S级品'!$L$4:$CA$32)),0)</f>
      </c>
      <c r="CA25" s="280">
        <f>IFERROR(SUMPRODUCT(('控温被PRO-S级品'!$B$2:$B$10=$B25)*('控温被PRO-S级品'!$E$1:$BE$1=CA$1)*('控温被PRO-S级品'!$E$2:$BE$10)),0)+IFERROR(SUMPRODUCT(('冬被-S级品'!$B$2:$B$10=$B25)*('冬被-S级品'!$E$1:$AW$1=CA$1)*('冬被-S级品'!$E$2:$AW$10)),0)+IFERROR(SUMPRODUCT(('白止-S级品'!$A$2:$A$26=$B25)*('白止-S级品'!$D$1:$AV$1=CA$1)*('白止-S级品'!$D$2:$AV$26)),0)+IFERROR(SUMPRODUCT(('乐容-S级品'!$A$4:$A$32=$B25)*('乐容-S级品'!$L$3:$CA$3=CA$1)*('乐容-S级品'!$L$4:$CA$32)),0)</f>
      </c>
      <c r="CB25" s="280">
        <f>IFERROR(SUMPRODUCT(('控温被PRO-S级品'!$B$2:$B$10=$B25)*('控温被PRO-S级品'!$E$1:$BE$1=CB$1)*('控温被PRO-S级品'!$E$2:$BE$10)),0)+IFERROR(SUMPRODUCT(('冬被-S级品'!$B$2:$B$10=$B25)*('冬被-S级品'!$E$1:$AW$1=CB$1)*('冬被-S级品'!$E$2:$AW$10)),0)+IFERROR(SUMPRODUCT(('白止-S级品'!$A$2:$A$26=$B25)*('白止-S级品'!$D$1:$AV$1=CB$1)*('白止-S级品'!$D$2:$AV$26)),0)+IFERROR(SUMPRODUCT(('乐容-S级品'!$A$4:$A$32=$B25)*('乐容-S级品'!$L$3:$CA$3=CB$1)*('乐容-S级品'!$L$4:$CA$32)),0)</f>
      </c>
      <c r="CC25" s="280">
        <f>IFERROR(SUMPRODUCT(('控温被PRO-S级品'!$B$2:$B$10=$B25)*('控温被PRO-S级品'!$E$1:$BE$1=CC$1)*('控温被PRO-S级品'!$E$2:$BE$10)),0)+IFERROR(SUMPRODUCT(('冬被-S级品'!$B$2:$B$10=$B25)*('冬被-S级品'!$E$1:$AW$1=CC$1)*('冬被-S级品'!$E$2:$AW$10)),0)+IFERROR(SUMPRODUCT(('白止-S级品'!$A$2:$A$26=$B25)*('白止-S级品'!$D$1:$AV$1=CC$1)*('白止-S级品'!$D$2:$AV$26)),0)+IFERROR(SUMPRODUCT(('乐容-S级品'!$A$4:$A$32=$B25)*('乐容-S级品'!$L$3:$CA$3=CC$1)*('乐容-S级品'!$L$4:$CA$32)),0)</f>
      </c>
      <c r="CD25" s="280">
        <f>IFERROR(SUMPRODUCT(('控温被PRO-S级品'!$B$2:$B$10=$B25)*('控温被PRO-S级品'!$E$1:$BE$1=CD$1)*('控温被PRO-S级品'!$E$2:$BE$10)),0)+IFERROR(SUMPRODUCT(('冬被-S级品'!$B$2:$B$10=$B25)*('冬被-S级品'!$E$1:$AW$1=CD$1)*('冬被-S级品'!$E$2:$AW$10)),0)+IFERROR(SUMPRODUCT(('白止-S级品'!$A$2:$A$26=$B25)*('白止-S级品'!$D$1:$AV$1=CD$1)*('白止-S级品'!$D$2:$AV$26)),0)+IFERROR(SUMPRODUCT(('乐容-S级品'!$A$4:$A$32=$B25)*('乐容-S级品'!$L$3:$CA$3=CD$1)*('乐容-S级品'!$L$4:$CA$32)),0)</f>
      </c>
      <c r="CE25" s="280">
        <f>IFERROR(SUMPRODUCT(('控温被PRO-S级品'!$B$2:$B$10=$B25)*('控温被PRO-S级品'!$E$1:$BE$1=CE$1)*('控温被PRO-S级品'!$E$2:$BE$10)),0)+IFERROR(SUMPRODUCT(('冬被-S级品'!$B$2:$B$10=$B25)*('冬被-S级品'!$E$1:$AW$1=CE$1)*('冬被-S级品'!$E$2:$AW$10)),0)+IFERROR(SUMPRODUCT(('白止-S级品'!$A$2:$A$26=$B25)*('白止-S级品'!$D$1:$AV$1=CE$1)*('白止-S级品'!$D$2:$AV$26)),0)+IFERROR(SUMPRODUCT(('乐容-S级品'!$A$4:$A$32=$B25)*('乐容-S级品'!$L$3:$CA$3=CE$1)*('乐容-S级品'!$L$4:$CA$32)),0)</f>
      </c>
      <c r="CF25" s="280">
        <f>IFERROR(SUMPRODUCT(('控温被PRO-S级品'!$B$2:$B$10=$B25)*('控温被PRO-S级品'!$E$1:$BE$1=CF$1)*('控温被PRO-S级品'!$E$2:$BE$10)),0)+IFERROR(SUMPRODUCT(('冬被-S级品'!$B$2:$B$10=$B25)*('冬被-S级品'!$E$1:$AW$1=CF$1)*('冬被-S级品'!$E$2:$AW$10)),0)+IFERROR(SUMPRODUCT(('白止-S级品'!$A$2:$A$26=$B25)*('白止-S级品'!$D$1:$AV$1=CF$1)*('白止-S级品'!$D$2:$AV$26)),0)+IFERROR(SUMPRODUCT(('乐容-S级品'!$A$4:$A$32=$B25)*('乐容-S级品'!$L$3:$CA$3=CF$1)*('乐容-S级品'!$L$4:$CA$32)),0)</f>
      </c>
      <c r="CG25" s="280">
        <f>IFERROR(SUMPRODUCT(('控温被PRO-S级品'!$B$2:$B$10=$B25)*('控温被PRO-S级品'!$E$1:$BE$1=CG$1)*('控温被PRO-S级品'!$E$2:$BE$10)),0)+IFERROR(SUMPRODUCT(('冬被-S级品'!$B$2:$B$10=$B25)*('冬被-S级品'!$E$1:$AW$1=CG$1)*('冬被-S级品'!$E$2:$AW$10)),0)+IFERROR(SUMPRODUCT(('白止-S级品'!$A$2:$A$26=$B25)*('白止-S级品'!$D$1:$AV$1=CG$1)*('白止-S级品'!$D$2:$AV$26)),0)+IFERROR(SUMPRODUCT(('乐容-S级品'!$A$4:$A$32=$B25)*('乐容-S级品'!$L$3:$CA$3=CG$1)*('乐容-S级品'!$L$4:$CA$32)),0)</f>
      </c>
      <c r="CH25" s="280">
        <f>IFERROR(SUMPRODUCT(('控温被PRO-S级品'!$B$2:$B$10=$B25)*('控温被PRO-S级品'!$E$1:$BE$1=CH$1)*('控温被PRO-S级品'!$E$2:$BE$10)),0)+IFERROR(SUMPRODUCT(('冬被-S级品'!$B$2:$B$10=$B25)*('冬被-S级品'!$E$1:$AW$1=CH$1)*('冬被-S级品'!$E$2:$AW$10)),0)+IFERROR(SUMPRODUCT(('白止-S级品'!$A$2:$A$26=$B25)*('白止-S级品'!$D$1:$AV$1=CH$1)*('白止-S级品'!$D$2:$AV$26)),0)+IFERROR(SUMPRODUCT(('乐容-S级品'!$A$4:$A$32=$B25)*('乐容-S级品'!$L$3:$CA$3=CH$1)*('乐容-S级品'!$L$4:$CA$32)),0)</f>
      </c>
      <c r="CI25" s="280">
        <f>IFERROR(SUMPRODUCT(('控温被PRO-S级品'!$B$2:$B$10=$B25)*('控温被PRO-S级品'!$E$1:$BE$1=CI$1)*('控温被PRO-S级品'!$E$2:$BE$10)),0)+IFERROR(SUMPRODUCT(('冬被-S级品'!$B$2:$B$10=$B25)*('冬被-S级品'!$E$1:$AW$1=CI$1)*('冬被-S级品'!$E$2:$AW$10)),0)+IFERROR(SUMPRODUCT(('白止-S级品'!$A$2:$A$26=$B25)*('白止-S级品'!$D$1:$AV$1=CI$1)*('白止-S级品'!$D$2:$AV$26)),0)+IFERROR(SUMPRODUCT(('乐容-S级品'!$A$4:$A$32=$B25)*('乐容-S级品'!$L$3:$CA$3=CI$1)*('乐容-S级品'!$L$4:$CA$32)),0)</f>
      </c>
      <c r="CJ25" s="280">
        <f>IFERROR(SUMPRODUCT(('控温被PRO-S级品'!$B$2:$B$10=$B25)*('控温被PRO-S级品'!$E$1:$BE$1=CJ$1)*('控温被PRO-S级品'!$E$2:$BE$10)),0)+IFERROR(SUMPRODUCT(('冬被-S级品'!$B$2:$B$10=$B25)*('冬被-S级品'!$E$1:$AW$1=CJ$1)*('冬被-S级品'!$E$2:$AW$10)),0)+IFERROR(SUMPRODUCT(('白止-S级品'!$A$2:$A$26=$B25)*('白止-S级品'!$D$1:$AV$1=CJ$1)*('白止-S级品'!$D$2:$AV$26)),0)+IFERROR(SUMPRODUCT(('乐容-S级品'!$A$4:$A$32=$B25)*('乐容-S级品'!$L$3:$CA$3=CJ$1)*('乐容-S级品'!$L$4:$CA$32)),0)</f>
      </c>
      <c r="CK25" s="280">
        <f>IFERROR(SUMPRODUCT(('控温被PRO-S级品'!$B$2:$B$10=$B25)*('控温被PRO-S级品'!$E$1:$BE$1=CK$1)*('控温被PRO-S级品'!$E$2:$BE$10)),0)+IFERROR(SUMPRODUCT(('冬被-S级品'!$B$2:$B$10=$B25)*('冬被-S级品'!$E$1:$AW$1=CK$1)*('冬被-S级品'!$E$2:$AW$10)),0)+IFERROR(SUMPRODUCT(('白止-S级品'!$A$2:$A$26=$B25)*('白止-S级品'!$D$1:$AV$1=CK$1)*('白止-S级品'!$D$2:$AV$26)),0)+IFERROR(SUMPRODUCT(('乐容-S级品'!$A$4:$A$32=$B25)*('乐容-S级品'!$L$3:$CA$3=CK$1)*('乐容-S级品'!$L$4:$CA$32)),0)</f>
      </c>
      <c r="CL25" s="280">
        <f>IFERROR(SUMPRODUCT(('控温被PRO-S级品'!$B$2:$B$10=$B25)*('控温被PRO-S级品'!$E$1:$BE$1=CL$1)*('控温被PRO-S级品'!$E$2:$BE$10)),0)+IFERROR(SUMPRODUCT(('冬被-S级品'!$B$2:$B$10=$B25)*('冬被-S级品'!$E$1:$AW$1=CL$1)*('冬被-S级品'!$E$2:$AW$10)),0)+IFERROR(SUMPRODUCT(('白止-S级品'!$A$2:$A$26=$B25)*('白止-S级品'!$D$1:$AV$1=CL$1)*('白止-S级品'!$D$2:$AV$26)),0)+IFERROR(SUMPRODUCT(('乐容-S级品'!$A$4:$A$32=$B25)*('乐容-S级品'!$L$3:$CA$3=CL$1)*('乐容-S级品'!$L$4:$CA$32)),0)</f>
      </c>
      <c r="CM25" s="280">
        <f>IFERROR(SUMPRODUCT(('控温被PRO-S级品'!$B$2:$B$10=$B25)*('控温被PRO-S级品'!$E$1:$BE$1=CM$1)*('控温被PRO-S级品'!$E$2:$BE$10)),0)+IFERROR(SUMPRODUCT(('冬被-S级品'!$B$2:$B$10=$B25)*('冬被-S级品'!$E$1:$AW$1=CM$1)*('冬被-S级品'!$E$2:$AW$10)),0)+IFERROR(SUMPRODUCT(('白止-S级品'!$A$2:$A$26=$B25)*('白止-S级品'!$D$1:$AV$1=CM$1)*('白止-S级品'!$D$2:$AV$26)),0)+IFERROR(SUMPRODUCT(('乐容-S级品'!$A$4:$A$32=$B25)*('乐容-S级品'!$L$3:$CA$3=CM$1)*('乐容-S级品'!$L$4:$CA$32)),0)</f>
      </c>
      <c r="CN25" s="280">
        <f>IFERROR(SUMPRODUCT(('控温被PRO-S级品'!$B$2:$B$10=$B25)*('控温被PRO-S级品'!$E$1:$BE$1=CN$1)*('控温被PRO-S级品'!$E$2:$BE$10)),0)+IFERROR(SUMPRODUCT(('冬被-S级品'!$B$2:$B$10=$B25)*('冬被-S级品'!$E$1:$AW$1=CN$1)*('冬被-S级品'!$E$2:$AW$10)),0)+IFERROR(SUMPRODUCT(('白止-S级品'!$A$2:$A$26=$B25)*('白止-S级品'!$D$1:$AV$1=CN$1)*('白止-S级品'!$D$2:$AV$26)),0)+IFERROR(SUMPRODUCT(('乐容-S级品'!$A$4:$A$32=$B25)*('乐容-S级品'!$L$3:$CA$3=CN$1)*('乐容-S级品'!$L$4:$CA$32)),0)</f>
      </c>
      <c r="CO25" s="280">
        <f>IFERROR(SUMPRODUCT(('控温被PRO-S级品'!$B$2:$B$10=$B25)*('控温被PRO-S级品'!$E$1:$BE$1=CO$1)*('控温被PRO-S级品'!$E$2:$BE$10)),0)+IFERROR(SUMPRODUCT(('冬被-S级品'!$B$2:$B$10=$B25)*('冬被-S级品'!$E$1:$AW$1=CO$1)*('冬被-S级品'!$E$2:$AW$10)),0)+IFERROR(SUMPRODUCT(('白止-S级品'!$A$2:$A$26=$B25)*('白止-S级品'!$D$1:$AV$1=CO$1)*('白止-S级品'!$D$2:$AV$26)),0)+IFERROR(SUMPRODUCT(('乐容-S级品'!$A$4:$A$32=$B25)*('乐容-S级品'!$L$3:$CA$3=CO$1)*('乐容-S级品'!$L$4:$CA$32)),0)</f>
      </c>
      <c r="CP25" s="280">
        <f>IFERROR(SUMPRODUCT(('控温被PRO-S级品'!$B$2:$B$10=$B25)*('控温被PRO-S级品'!$E$1:$BE$1=CP$1)*('控温被PRO-S级品'!$E$2:$BE$10)),0)+IFERROR(SUMPRODUCT(('冬被-S级品'!$B$2:$B$10=$B25)*('冬被-S级品'!$E$1:$AW$1=CP$1)*('冬被-S级品'!$E$2:$AW$10)),0)+IFERROR(SUMPRODUCT(('白止-S级品'!$A$2:$A$26=$B25)*('白止-S级品'!$D$1:$AV$1=CP$1)*('白止-S级品'!$D$2:$AV$26)),0)+IFERROR(SUMPRODUCT(('乐容-S级品'!$A$4:$A$32=$B25)*('乐容-S级品'!$L$3:$CA$3=CP$1)*('乐容-S级品'!$L$4:$CA$32)),0)</f>
      </c>
      <c r="CQ25" s="280">
        <f>IFERROR(SUMPRODUCT(('控温被PRO-S级品'!$B$2:$B$10=$B25)*('控温被PRO-S级品'!$E$1:$BE$1=CQ$1)*('控温被PRO-S级品'!$E$2:$BE$10)),0)+IFERROR(SUMPRODUCT(('冬被-S级品'!$B$2:$B$10=$B25)*('冬被-S级品'!$E$1:$AW$1=CQ$1)*('冬被-S级品'!$E$2:$AW$10)),0)+IFERROR(SUMPRODUCT(('白止-S级品'!$A$2:$A$26=$B25)*('白止-S级品'!$D$1:$AV$1=CQ$1)*('白止-S级品'!$D$2:$AV$26)),0)+IFERROR(SUMPRODUCT(('乐容-S级品'!$A$4:$A$32=$B25)*('乐容-S级品'!$L$3:$CA$3=CQ$1)*('乐容-S级品'!$L$4:$CA$32)),0)</f>
      </c>
      <c r="CR25" s="280">
        <f>IFERROR(SUMPRODUCT(('控温被PRO-S级品'!$B$2:$B$10=$B25)*('控温被PRO-S级品'!$E$1:$BE$1=CR$1)*('控温被PRO-S级品'!$E$2:$BE$10)),0)+IFERROR(SUMPRODUCT(('冬被-S级品'!$B$2:$B$10=$B25)*('冬被-S级品'!$E$1:$AW$1=CR$1)*('冬被-S级品'!$E$2:$AW$10)),0)+IFERROR(SUMPRODUCT(('白止-S级品'!$A$2:$A$26=$B25)*('白止-S级品'!$D$1:$AV$1=CR$1)*('白止-S级品'!$D$2:$AV$26)),0)+IFERROR(SUMPRODUCT(('乐容-S级品'!$A$4:$A$32=$B25)*('乐容-S级品'!$L$3:$CA$3=CR$1)*('乐容-S级品'!$L$4:$CA$32)),0)</f>
      </c>
      <c r="CS25" s="280">
        <f>IFERROR(SUMPRODUCT(('控温被PRO-S级品'!$B$2:$B$10=$B25)*('控温被PRO-S级品'!$E$1:$BE$1=CS$1)*('控温被PRO-S级品'!$E$2:$BE$10)),0)+IFERROR(SUMPRODUCT(('冬被-S级品'!$B$2:$B$10=$B25)*('冬被-S级品'!$E$1:$AW$1=CS$1)*('冬被-S级品'!$E$2:$AW$10)),0)+IFERROR(SUMPRODUCT(('白止-S级品'!$A$2:$A$26=$B25)*('白止-S级品'!$D$1:$AV$1=CS$1)*('白止-S级品'!$D$2:$AV$26)),0)+IFERROR(SUMPRODUCT(('乐容-S级品'!$A$4:$A$32=$B25)*('乐容-S级品'!$L$3:$CA$3=CS$1)*('乐容-S级品'!$L$4:$CA$32)),0)</f>
      </c>
      <c r="CT25" s="280">
        <f>IFERROR(SUMPRODUCT(('控温被PRO-S级品'!$B$2:$B$10=$B25)*('控温被PRO-S级品'!$E$1:$BE$1=CT$1)*('控温被PRO-S级品'!$E$2:$BE$10)),0)+IFERROR(SUMPRODUCT(('冬被-S级品'!$B$2:$B$10=$B25)*('冬被-S级品'!$E$1:$AW$1=CT$1)*('冬被-S级品'!$E$2:$AW$10)),0)+IFERROR(SUMPRODUCT(('白止-S级品'!$A$2:$A$26=$B25)*('白止-S级品'!$D$1:$AV$1=CT$1)*('白止-S级品'!$D$2:$AV$26)),0)+IFERROR(SUMPRODUCT(('乐容-S级品'!$A$4:$A$32=$B25)*('乐容-S级品'!$L$3:$CA$3=CT$1)*('乐容-S级品'!$L$4:$CA$32)),0)</f>
      </c>
      <c r="CU25" s="280">
        <f>IFERROR(SUMPRODUCT(('控温被PRO-S级品'!$B$2:$B$10=$B25)*('控温被PRO-S级品'!$E$1:$BE$1=CU$1)*('控温被PRO-S级品'!$E$2:$BE$10)),0)+IFERROR(SUMPRODUCT(('冬被-S级品'!$B$2:$B$10=$B25)*('冬被-S级品'!$E$1:$AW$1=CU$1)*('冬被-S级品'!$E$2:$AW$10)),0)+IFERROR(SUMPRODUCT(('白止-S级品'!$A$2:$A$26=$B25)*('白止-S级品'!$D$1:$AV$1=CU$1)*('白止-S级品'!$D$2:$AV$26)),0)+IFERROR(SUMPRODUCT(('乐容-S级品'!$A$4:$A$32=$B25)*('乐容-S级品'!$L$3:$CA$3=CU$1)*('乐容-S级品'!$L$4:$CA$32)),0)</f>
      </c>
      <c r="CV25" s="280">
        <f>IFERROR(SUMPRODUCT(('控温被PRO-S级品'!$B$2:$B$10=$B25)*('控温被PRO-S级品'!$E$1:$BE$1=CV$1)*('控温被PRO-S级品'!$E$2:$BE$10)),0)+IFERROR(SUMPRODUCT(('冬被-S级品'!$B$2:$B$10=$B25)*('冬被-S级品'!$E$1:$AW$1=CV$1)*('冬被-S级品'!$E$2:$AW$10)),0)+IFERROR(SUMPRODUCT(('白止-S级品'!$A$2:$A$26=$B25)*('白止-S级品'!$D$1:$AV$1=CV$1)*('白止-S级品'!$D$2:$AV$26)),0)+IFERROR(SUMPRODUCT(('乐容-S级品'!$A$4:$A$32=$B25)*('乐容-S级品'!$L$3:$CA$3=CV$1)*('乐容-S级品'!$L$4:$CA$32)),0)</f>
      </c>
      <c r="CW25" s="280">
        <f>IFERROR(SUMPRODUCT(('控温被PRO-S级品'!$B$2:$B$10=$B25)*('控温被PRO-S级品'!$E$1:$BE$1=CW$1)*('控温被PRO-S级品'!$E$2:$BE$10)),0)+IFERROR(SUMPRODUCT(('冬被-S级品'!$B$2:$B$10=$B25)*('冬被-S级品'!$E$1:$AW$1=CW$1)*('冬被-S级品'!$E$2:$AW$10)),0)+IFERROR(SUMPRODUCT(('白止-S级品'!$A$2:$A$26=$B25)*('白止-S级品'!$D$1:$AV$1=CW$1)*('白止-S级品'!$D$2:$AV$26)),0)+IFERROR(SUMPRODUCT(('乐容-S级品'!$A$4:$A$32=$B25)*('乐容-S级品'!$L$3:$CA$3=CW$1)*('乐容-S级品'!$L$4:$CA$32)),0)</f>
      </c>
      <c r="CX25" s="280">
        <f>IFERROR(SUMPRODUCT(('控温被PRO-S级品'!$B$2:$B$10=$B25)*('控温被PRO-S级品'!$E$1:$BE$1=CX$1)*('控温被PRO-S级品'!$E$2:$BE$10)),0)+IFERROR(SUMPRODUCT(('冬被-S级品'!$B$2:$B$10=$B25)*('冬被-S级品'!$E$1:$AW$1=CX$1)*('冬被-S级品'!$E$2:$AW$10)),0)+IFERROR(SUMPRODUCT(('白止-S级品'!$A$2:$A$26=$B25)*('白止-S级品'!$D$1:$AV$1=CX$1)*('白止-S级品'!$D$2:$AV$26)),0)+IFERROR(SUMPRODUCT(('乐容-S级品'!$A$4:$A$32=$B25)*('乐容-S级品'!$L$3:$CA$3=CX$1)*('乐容-S级品'!$L$4:$CA$32)),0)</f>
      </c>
      <c r="CY25" s="280">
        <f>IFERROR(SUMPRODUCT(('控温被PRO-S级品'!$B$2:$B$10=$B25)*('控温被PRO-S级品'!$E$1:$BE$1=CY$1)*('控温被PRO-S级品'!$E$2:$BE$10)),0)+IFERROR(SUMPRODUCT(('冬被-S级品'!$B$2:$B$10=$B25)*('冬被-S级品'!$E$1:$AW$1=CY$1)*('冬被-S级品'!$E$2:$AW$10)),0)+IFERROR(SUMPRODUCT(('白止-S级品'!$A$2:$A$26=$B25)*('白止-S级品'!$D$1:$AV$1=CY$1)*('白止-S级品'!$D$2:$AV$26)),0)+IFERROR(SUMPRODUCT(('乐容-S级品'!$A$4:$A$32=$B25)*('乐容-S级品'!$L$3:$CA$3=CY$1)*('乐容-S级品'!$L$4:$CA$32)),0)</f>
      </c>
      <c r="CZ25" s="280">
        <f>IFERROR(SUMPRODUCT(('控温被PRO-S级品'!$B$2:$B$10=$B25)*('控温被PRO-S级品'!$E$1:$BE$1=CZ$1)*('控温被PRO-S级品'!$E$2:$BE$10)),0)+IFERROR(SUMPRODUCT(('冬被-S级品'!$B$2:$B$10=$B25)*('冬被-S级品'!$E$1:$AW$1=CZ$1)*('冬被-S级品'!$E$2:$AW$10)),0)+IFERROR(SUMPRODUCT(('白止-S级品'!$A$2:$A$26=$B25)*('白止-S级品'!$D$1:$AV$1=CZ$1)*('白止-S级品'!$D$2:$AV$26)),0)+IFERROR(SUMPRODUCT(('乐容-S级品'!$A$4:$A$32=$B25)*('乐容-S级品'!$L$3:$CA$3=CZ$1)*('乐容-S级品'!$L$4:$CA$32)),0)</f>
      </c>
      <c r="DA25" s="280">
        <f>IFERROR(SUMPRODUCT(('控温被PRO-S级品'!$B$2:$B$10=$B25)*('控温被PRO-S级品'!$E$1:$BE$1=DA$1)*('控温被PRO-S级品'!$E$2:$BE$10)),0)+IFERROR(SUMPRODUCT(('冬被-S级品'!$B$2:$B$10=$B25)*('冬被-S级品'!$E$1:$AW$1=DA$1)*('冬被-S级品'!$E$2:$AW$10)),0)+IFERROR(SUMPRODUCT(('白止-S级品'!$A$2:$A$26=$B25)*('白止-S级品'!$D$1:$AV$1=DA$1)*('白止-S级品'!$D$2:$AV$26)),0)+IFERROR(SUMPRODUCT(('乐容-S级品'!$A$4:$A$32=$B25)*('乐容-S级品'!$L$3:$CA$3=DA$1)*('乐容-S级品'!$L$4:$CA$32)),0)</f>
      </c>
      <c r="DB25" s="280">
        <f>IFERROR(SUMPRODUCT(('控温被PRO-S级品'!$B$2:$B$10=$B25)*('控温被PRO-S级品'!$E$1:$BE$1=DB$1)*('控温被PRO-S级品'!$E$2:$BE$10)),0)+IFERROR(SUMPRODUCT(('冬被-S级品'!$B$2:$B$10=$B25)*('冬被-S级品'!$E$1:$AW$1=DB$1)*('冬被-S级品'!$E$2:$AW$10)),0)+IFERROR(SUMPRODUCT(('白止-S级品'!$A$2:$A$26=$B25)*('白止-S级品'!$D$1:$AV$1=DB$1)*('白止-S级品'!$D$2:$AV$26)),0)+IFERROR(SUMPRODUCT(('乐容-S级品'!$A$4:$A$32=$B25)*('乐容-S级品'!$L$3:$CA$3=DB$1)*('乐容-S级品'!$L$4:$CA$32)),0)</f>
      </c>
      <c r="DC25" s="280">
        <f>IFERROR(SUMPRODUCT(('控温被PRO-S级品'!$B$2:$B$10=$B25)*('控温被PRO-S级品'!$E$1:$BE$1=DC$1)*('控温被PRO-S级品'!$E$2:$BE$10)),0)+IFERROR(SUMPRODUCT(('冬被-S级品'!$B$2:$B$10=$B25)*('冬被-S级品'!$E$1:$AW$1=DC$1)*('冬被-S级品'!$E$2:$AW$10)),0)+IFERROR(SUMPRODUCT(('白止-S级品'!$A$2:$A$26=$B25)*('白止-S级品'!$D$1:$AV$1=DC$1)*('白止-S级品'!$D$2:$AV$26)),0)+IFERROR(SUMPRODUCT(('乐容-S级品'!$A$4:$A$32=$B25)*('乐容-S级品'!$L$3:$CA$3=DC$1)*('乐容-S级品'!$L$4:$CA$32)),0)</f>
      </c>
      <c r="DD25" s="280">
        <f>IFERROR(SUMPRODUCT(('控温被PRO-S级品'!$B$2:$B$10=$B25)*('控温被PRO-S级品'!$E$1:$BE$1=DD$1)*('控温被PRO-S级品'!$E$2:$BE$10)),0)+IFERROR(SUMPRODUCT(('冬被-S级品'!$B$2:$B$10=$B25)*('冬被-S级品'!$E$1:$AW$1=DD$1)*('冬被-S级品'!$E$2:$AW$10)),0)+IFERROR(SUMPRODUCT(('白止-S级品'!$A$2:$A$26=$B25)*('白止-S级品'!$D$1:$AV$1=DD$1)*('白止-S级品'!$D$2:$AV$26)),0)+IFERROR(SUMPRODUCT(('乐容-S级品'!$A$4:$A$32=$B25)*('乐容-S级品'!$L$3:$CA$3=DD$1)*('乐容-S级品'!$L$4:$CA$32)),0)</f>
      </c>
      <c r="DE25" s="280">
        <f>IFERROR(SUMPRODUCT(('控温被PRO-S级品'!$B$2:$B$10=$B25)*('控温被PRO-S级品'!$E$1:$BE$1=DE$1)*('控温被PRO-S级品'!$E$2:$BE$10)),0)+IFERROR(SUMPRODUCT(('冬被-S级品'!$B$2:$B$10=$B25)*('冬被-S级品'!$E$1:$AW$1=DE$1)*('冬被-S级品'!$E$2:$AW$10)),0)+IFERROR(SUMPRODUCT(('白止-S级品'!$A$2:$A$26=$B25)*('白止-S级品'!$D$1:$AV$1=DE$1)*('白止-S级品'!$D$2:$AV$26)),0)+IFERROR(SUMPRODUCT(('乐容-S级品'!$A$4:$A$32=$B25)*('乐容-S级品'!$L$3:$CA$3=DE$1)*('乐容-S级品'!$L$4:$CA$32)),0)</f>
      </c>
      <c r="DF25" s="280">
        <f>IFERROR(SUMPRODUCT(('控温被PRO-S级品'!$B$2:$B$10=$B25)*('控温被PRO-S级品'!$E$1:$BE$1=DF$1)*('控温被PRO-S级品'!$E$2:$BE$10)),0)+IFERROR(SUMPRODUCT(('冬被-S级品'!$B$2:$B$10=$B25)*('冬被-S级品'!$E$1:$AW$1=DF$1)*('冬被-S级品'!$E$2:$AW$10)),0)+IFERROR(SUMPRODUCT(('白止-S级品'!$A$2:$A$26=$B25)*('白止-S级品'!$D$1:$AV$1=DF$1)*('白止-S级品'!$D$2:$AV$26)),0)+IFERROR(SUMPRODUCT(('乐容-S级品'!$A$4:$A$32=$B25)*('乐容-S级品'!$L$3:$CA$3=DF$1)*('乐容-S级品'!$L$4:$CA$32)),0)</f>
      </c>
      <c r="DG25" s="280">
        <f>IFERROR(SUMPRODUCT(('控温被PRO-S级品'!$B$2:$B$10=$B25)*('控温被PRO-S级品'!$E$1:$BE$1=DG$1)*('控温被PRO-S级品'!$E$2:$BE$10)),0)+IFERROR(SUMPRODUCT(('冬被-S级品'!$B$2:$B$10=$B25)*('冬被-S级品'!$E$1:$AW$1=DG$1)*('冬被-S级品'!$E$2:$AW$10)),0)+IFERROR(SUMPRODUCT(('白止-S级品'!$A$2:$A$26=$B25)*('白止-S级品'!$D$1:$AV$1=DG$1)*('白止-S级品'!$D$2:$AV$26)),0)+IFERROR(SUMPRODUCT(('乐容-S级品'!$A$4:$A$32=$B25)*('乐容-S级品'!$L$3:$CA$3=DG$1)*('乐容-S级品'!$L$4:$CA$32)),0)</f>
      </c>
      <c r="DH25" s="280">
        <f>IFERROR(SUMPRODUCT(('控温被PRO-S级品'!$B$2:$B$10=$B25)*('控温被PRO-S级品'!$E$1:$BE$1=DH$1)*('控温被PRO-S级品'!$E$2:$BE$10)),0)+IFERROR(SUMPRODUCT(('冬被-S级品'!$B$2:$B$10=$B25)*('冬被-S级品'!$E$1:$AW$1=DH$1)*('冬被-S级品'!$E$2:$AW$10)),0)+IFERROR(SUMPRODUCT(('白止-S级品'!$A$2:$A$26=$B25)*('白止-S级品'!$D$1:$AV$1=DH$1)*('白止-S级品'!$D$2:$AV$26)),0)+IFERROR(SUMPRODUCT(('乐容-S级品'!$A$4:$A$32=$B25)*('乐容-S级品'!$L$3:$CA$3=DH$1)*('乐容-S级品'!$L$4:$CA$32)),0)</f>
      </c>
      <c r="DI25" s="280">
        <f>IFERROR(SUMPRODUCT(('控温被PRO-S级品'!$B$2:$B$10=$B25)*('控温被PRO-S级品'!$E$1:$BE$1=DI$1)*('控温被PRO-S级品'!$E$2:$BE$10)),0)+IFERROR(SUMPRODUCT(('冬被-S级品'!$B$2:$B$10=$B25)*('冬被-S级品'!$E$1:$AW$1=DI$1)*('冬被-S级品'!$E$2:$AW$10)),0)+IFERROR(SUMPRODUCT(('白止-S级品'!$A$2:$A$26=$B25)*('白止-S级品'!$D$1:$AV$1=DI$1)*('白止-S级品'!$D$2:$AV$26)),0)+IFERROR(SUMPRODUCT(('乐容-S级品'!$A$4:$A$32=$B25)*('乐容-S级品'!$L$3:$CA$3=DI$1)*('乐容-S级品'!$L$4:$CA$32)),0)</f>
      </c>
      <c r="DJ25" s="280">
        <f>IFERROR(SUMPRODUCT(('控温被PRO-S级品'!$B$2:$B$10=$B25)*('控温被PRO-S级品'!$E$1:$BE$1=DJ$1)*('控温被PRO-S级品'!$E$2:$BE$10)),0)+IFERROR(SUMPRODUCT(('冬被-S级品'!$B$2:$B$10=$B25)*('冬被-S级品'!$E$1:$AW$1=DJ$1)*('冬被-S级品'!$E$2:$AW$10)),0)+IFERROR(SUMPRODUCT(('白止-S级品'!$A$2:$A$26=$B25)*('白止-S级品'!$D$1:$AV$1=DJ$1)*('白止-S级品'!$D$2:$AV$26)),0)+IFERROR(SUMPRODUCT(('乐容-S级品'!$A$4:$A$32=$B25)*('乐容-S级品'!$L$3:$CA$3=DJ$1)*('乐容-S级品'!$L$4:$CA$32)),0)</f>
      </c>
      <c r="DK25" s="280"/>
      <c r="DL25" s="280"/>
      <c r="DM25" s="280"/>
      <c r="DN25" s="280"/>
      <c r="DO25" s="280"/>
      <c r="DP25" s="280"/>
      <c r="DQ25" s="280"/>
      <c r="DR25" s="280"/>
      <c r="DS25" s="280"/>
      <c r="DT25" s="280"/>
      <c r="DU25" s="280"/>
      <c r="DV25" s="280"/>
      <c r="DW25" s="280">
        <f>VLOOKUP(B25,'系统编码规格'!A:C,3,FALSE)</f>
      </c>
      <c r="DX25" s="280"/>
      <c r="DY25" s="280"/>
      <c r="DZ25" s="280"/>
      <c r="EA25" s="280"/>
      <c r="EB25" s="280"/>
      <c r="EC25" s="280"/>
      <c r="ED25" s="280"/>
      <c r="EE25" s="280"/>
      <c r="EF25" s="280"/>
      <c r="EG25" s="280"/>
      <c r="EH25" s="280"/>
      <c r="EI25" s="280"/>
      <c r="EJ25" s="280"/>
      <c r="EK25" s="280"/>
      <c r="EL25" s="280"/>
      <c r="EM25" s="280"/>
      <c r="EN25" s="280"/>
      <c r="EO25" s="280"/>
      <c r="EP25" s="280"/>
      <c r="EQ25" s="280"/>
      <c r="ER25" s="280"/>
      <c r="ES25" s="280"/>
      <c r="ET25" s="280"/>
      <c r="EU25" s="280"/>
      <c r="EV25" s="280"/>
      <c r="EW25" s="280"/>
      <c r="EX25" s="280"/>
      <c r="EY25" s="280"/>
      <c r="EZ25" s="280"/>
      <c r="FA25" s="280"/>
      <c r="FB25" s="280"/>
      <c r="FC25" s="280"/>
      <c r="FD25" s="280"/>
      <c r="FE25" s="280"/>
      <c r="FF25" s="280"/>
      <c r="FG25" s="280"/>
      <c r="FH25" s="280"/>
      <c r="FI25" s="280"/>
      <c r="FJ25" s="280"/>
      <c r="FK25" s="280"/>
      <c r="FL25" s="280"/>
      <c r="FM25" s="280"/>
      <c r="FN25" s="280"/>
      <c r="FO25" s="280"/>
      <c r="FP25" s="280"/>
      <c r="FQ25" s="280"/>
      <c r="FR25" s="280"/>
      <c r="FS25" s="280"/>
      <c r="FT25" s="280"/>
      <c r="FU25" s="280"/>
      <c r="FV25" s="280"/>
      <c r="FW25" s="280"/>
      <c r="FX25" s="280"/>
      <c r="FY25" s="280"/>
      <c r="FZ25" s="280"/>
      <c r="GA25" s="280"/>
      <c r="GB25" s="280"/>
      <c r="GC25" s="280"/>
      <c r="GD25" s="280"/>
      <c r="GE25" s="280"/>
      <c r="GF25" s="280"/>
      <c r="GG25" s="280"/>
      <c r="GH25" s="280"/>
      <c r="GI25" s="280"/>
      <c r="GJ25" s="280"/>
      <c r="GK25" s="280"/>
      <c r="GL25" s="280"/>
      <c r="GM25" s="280"/>
      <c r="GN25" s="280"/>
      <c r="GO25" s="280"/>
      <c r="GP25" s="280"/>
      <c r="GQ25" s="280"/>
      <c r="GR25" s="280"/>
      <c r="GS25" s="280"/>
      <c r="GT25" s="280"/>
      <c r="GU25" s="280"/>
      <c r="GV25" s="280"/>
    </row>
    <row r="26">
      <c r="A26" s="309" t="str">
        <v>白止</v>
      </c>
      <c r="B26" s="310" t="str">
        <v>128000262008112</v>
      </c>
      <c r="C26" s="309" t="str">
        <v>亚朵星球 绵感枕套轻巧版</v>
      </c>
      <c r="D26" s="309" t="str">
        <v>60*40*8cm-61*41</v>
      </c>
      <c r="E26">
        <f>SUM(F26:GX26)</f>
      </c>
      <c r="F26" s="280">
        <f>IFERROR(SUMPRODUCT(('控温被PRO-S级品'!$B$2:$B$10=$B26)*('控温被PRO-S级品'!$E$1:$BE$1=F$1)*('控温被PRO-S级品'!$E$2:$BE$10)),0)+IFERROR(SUMPRODUCT(('冬被-S级品'!$B$2:$B$10=$B26)*('冬被-S级品'!$E$1:$AW$1=F$1)*('冬被-S级品'!$E$2:$AW$10)),0)+IFERROR(SUMPRODUCT(('白止-S级品'!$A$2:$A$26=$B26)*('白止-S级品'!$D$1:$AV$1=F$1)*('白止-S级品'!$D$2:$AV$26)),0)+IFERROR(SUMPRODUCT(('乐容-S级品'!$A$4:$A$32=$B26)*('乐容-S级品'!$L$3:$CA$3=F$1)*('乐容-S级品'!$L$4:$CA$32)),0)</f>
      </c>
      <c r="G26" s="280">
        <f>IFERROR(SUMPRODUCT(('控温被PRO-S级品'!$B$2:$B$10=$B26)*('控温被PRO-S级品'!$E$1:$BE$1=G$1)*('控温被PRO-S级品'!$E$2:$BE$10)),0)+IFERROR(SUMPRODUCT(('冬被-S级品'!$B$2:$B$10=$B26)*('冬被-S级品'!$E$1:$AW$1=G$1)*('冬被-S级品'!$E$2:$AW$10)),0)+IFERROR(SUMPRODUCT(('白止-S级品'!$A$2:$A$26=$B26)*('白止-S级品'!$D$1:$AV$1=G$1)*('白止-S级品'!$D$2:$AV$26)),0)+IFERROR(SUMPRODUCT(('乐容-S级品'!$A$4:$A$32=$B26)*('乐容-S级品'!$L$3:$CA$3=G$1)*('乐容-S级品'!$L$4:$CA$32)),0)</f>
      </c>
      <c r="H26" s="280">
        <f>IFERROR(SUMPRODUCT(('控温被PRO-S级品'!$B$2:$B$10=$B26)*('控温被PRO-S级品'!$E$1:$BE$1=H$1)*('控温被PRO-S级品'!$E$2:$BE$10)),0)+IFERROR(SUMPRODUCT(('冬被-S级品'!$B$2:$B$10=$B26)*('冬被-S级品'!$E$1:$AW$1=H$1)*('冬被-S级品'!$E$2:$AW$10)),0)+IFERROR(SUMPRODUCT(('白止-S级品'!$A$2:$A$26=$B26)*('白止-S级品'!$D$1:$AV$1=H$1)*('白止-S级品'!$D$2:$AV$26)),0)+IFERROR(SUMPRODUCT(('乐容-S级品'!$A$4:$A$32=$B26)*('乐容-S级品'!$L$3:$CA$3=H$1)*('乐容-S级品'!$L$4:$CA$32)),0)</f>
      </c>
      <c r="I26" s="280">
        <f>IFERROR(SUMPRODUCT(('控温被PRO-S级品'!$B$2:$B$10=$B26)*('控温被PRO-S级品'!$E$1:$BE$1=I$1)*('控温被PRO-S级品'!$E$2:$BE$10)),0)+IFERROR(SUMPRODUCT(('冬被-S级品'!$B$2:$B$10=$B26)*('冬被-S级品'!$E$1:$AW$1=I$1)*('冬被-S级品'!$E$2:$AW$10)),0)+IFERROR(SUMPRODUCT(('白止-S级品'!$A$2:$A$26=$B26)*('白止-S级品'!$D$1:$AV$1=I$1)*('白止-S级品'!$D$2:$AV$26)),0)+IFERROR(SUMPRODUCT(('乐容-S级品'!$A$4:$A$32=$B26)*('乐容-S级品'!$L$3:$CA$3=I$1)*('乐容-S级品'!$L$4:$CA$32)),0)</f>
      </c>
      <c r="J26" s="280">
        <f>IFERROR(SUMPRODUCT(('控温被PRO-S级品'!$B$2:$B$10=$B26)*('控温被PRO-S级品'!$E$1:$BE$1=J$1)*('控温被PRO-S级品'!$E$2:$BE$10)),0)+IFERROR(SUMPRODUCT(('冬被-S级品'!$B$2:$B$10=$B26)*('冬被-S级品'!$E$1:$AW$1=J$1)*('冬被-S级品'!$E$2:$AW$10)),0)+IFERROR(SUMPRODUCT(('白止-S级品'!$A$2:$A$26=$B26)*('白止-S级品'!$D$1:$AV$1=J$1)*('白止-S级品'!$D$2:$AV$26)),0)+IFERROR(SUMPRODUCT(('乐容-S级品'!$A$4:$A$32=$B26)*('乐容-S级品'!$L$3:$CA$3=J$1)*('乐容-S级品'!$L$4:$CA$32)),0)</f>
      </c>
      <c r="K26" s="280">
        <f>IFERROR(SUMPRODUCT(('控温被PRO-S级品'!$B$2:$B$10=$B26)*('控温被PRO-S级品'!$E$1:$BE$1=K$1)*('控温被PRO-S级品'!$E$2:$BE$10)),0)+IFERROR(SUMPRODUCT(('冬被-S级品'!$B$2:$B$10=$B26)*('冬被-S级品'!$E$1:$AW$1=K$1)*('冬被-S级品'!$E$2:$AW$10)),0)+IFERROR(SUMPRODUCT(('白止-S级品'!$A$2:$A$26=$B26)*('白止-S级品'!$D$1:$AV$1=K$1)*('白止-S级品'!$D$2:$AV$26)),0)+IFERROR(SUMPRODUCT(('乐容-S级品'!$A$4:$A$32=$B26)*('乐容-S级品'!$L$3:$CA$3=K$1)*('乐容-S级品'!$L$4:$CA$32)),0)</f>
      </c>
      <c r="L26" s="280">
        <f>IFERROR(SUMPRODUCT(('控温被PRO-S级品'!$B$2:$B$10=$B26)*('控温被PRO-S级品'!$E$1:$BE$1=L$1)*('控温被PRO-S级品'!$E$2:$BE$10)),0)+IFERROR(SUMPRODUCT(('冬被-S级品'!$B$2:$B$10=$B26)*('冬被-S级品'!$E$1:$AW$1=L$1)*('冬被-S级品'!$E$2:$AW$10)),0)+IFERROR(SUMPRODUCT(('白止-S级品'!$A$2:$A$26=$B26)*('白止-S级品'!$D$1:$AV$1=L$1)*('白止-S级品'!$D$2:$AV$26)),0)+IFERROR(SUMPRODUCT(('乐容-S级品'!$A$4:$A$32=$B26)*('乐容-S级品'!$L$3:$CA$3=L$1)*('乐容-S级品'!$L$4:$CA$32)),0)</f>
      </c>
      <c r="M26" s="280">
        <f>IFERROR(SUMPRODUCT(('控温被PRO-S级品'!$B$2:$B$10=$B26)*('控温被PRO-S级品'!$E$1:$BE$1=M$1)*('控温被PRO-S级品'!$E$2:$BE$10)),0)+IFERROR(SUMPRODUCT(('冬被-S级品'!$B$2:$B$10=$B26)*('冬被-S级品'!$E$1:$AW$1=M$1)*('冬被-S级品'!$E$2:$AW$10)),0)+IFERROR(SUMPRODUCT(('白止-S级品'!$A$2:$A$26=$B26)*('白止-S级品'!$D$1:$AV$1=M$1)*('白止-S级品'!$D$2:$AV$26)),0)+IFERROR(SUMPRODUCT(('乐容-S级品'!$A$4:$A$32=$B26)*('乐容-S级品'!$L$3:$CA$3=M$1)*('乐容-S级品'!$L$4:$CA$32)),0)</f>
      </c>
      <c r="N26" s="280">
        <f>IFERROR(SUMPRODUCT(('控温被PRO-S级品'!$B$2:$B$10=$B26)*('控温被PRO-S级品'!$E$1:$BE$1=N$1)*('控温被PRO-S级品'!$E$2:$BE$10)),0)+IFERROR(SUMPRODUCT(('冬被-S级品'!$B$2:$B$10=$B26)*('冬被-S级品'!$E$1:$AW$1=N$1)*('冬被-S级品'!$E$2:$AW$10)),0)+IFERROR(SUMPRODUCT(('白止-S级品'!$A$2:$A$26=$B26)*('白止-S级品'!$D$1:$AV$1=N$1)*('白止-S级品'!$D$2:$AV$26)),0)+IFERROR(SUMPRODUCT(('乐容-S级品'!$A$4:$A$32=$B26)*('乐容-S级品'!$L$3:$CA$3=N$1)*('乐容-S级品'!$L$4:$CA$32)),0)</f>
      </c>
      <c r="O26" s="280">
        <f>IFERROR(SUMPRODUCT(('控温被PRO-S级品'!$B$2:$B$10=$B26)*('控温被PRO-S级品'!$E$1:$BE$1=O$1)*('控温被PRO-S级品'!$E$2:$BE$10)),0)+IFERROR(SUMPRODUCT(('冬被-S级品'!$B$2:$B$10=$B26)*('冬被-S级品'!$E$1:$AW$1=O$1)*('冬被-S级品'!$E$2:$AW$10)),0)+IFERROR(SUMPRODUCT(('白止-S级品'!$A$2:$A$26=$B26)*('白止-S级品'!$D$1:$AV$1=O$1)*('白止-S级品'!$D$2:$AV$26)),0)+IFERROR(SUMPRODUCT(('乐容-S级品'!$A$4:$A$32=$B26)*('乐容-S级品'!$L$3:$CA$3=O$1)*('乐容-S级品'!$L$4:$CA$32)),0)</f>
      </c>
      <c r="P26" s="280">
        <f>IFERROR(SUMPRODUCT(('控温被PRO-S级品'!$B$2:$B$10=$B26)*('控温被PRO-S级品'!$E$1:$BE$1=P$1)*('控温被PRO-S级品'!$E$2:$BE$10)),0)+IFERROR(SUMPRODUCT(('冬被-S级品'!$B$2:$B$10=$B26)*('冬被-S级品'!$E$1:$AW$1=P$1)*('冬被-S级品'!$E$2:$AW$10)),0)+IFERROR(SUMPRODUCT(('白止-S级品'!$A$2:$A$26=$B26)*('白止-S级品'!$D$1:$AV$1=P$1)*('白止-S级品'!$D$2:$AV$26)),0)+IFERROR(SUMPRODUCT(('乐容-S级品'!$A$4:$A$32=$B26)*('乐容-S级品'!$L$3:$CA$3=P$1)*('乐容-S级品'!$L$4:$CA$32)),0)</f>
      </c>
      <c r="Q26" s="280">
        <f>IFERROR(SUMPRODUCT(('控温被PRO-S级品'!$B$2:$B$10=$B26)*('控温被PRO-S级品'!$E$1:$BE$1=Q$1)*('控温被PRO-S级品'!$E$2:$BE$10)),0)+IFERROR(SUMPRODUCT(('冬被-S级品'!$B$2:$B$10=$B26)*('冬被-S级品'!$E$1:$AW$1=Q$1)*('冬被-S级品'!$E$2:$AW$10)),0)+IFERROR(SUMPRODUCT(('白止-S级品'!$A$2:$A$26=$B26)*('白止-S级品'!$D$1:$AV$1=Q$1)*('白止-S级品'!$D$2:$AV$26)),0)+IFERROR(SUMPRODUCT(('乐容-S级品'!$A$4:$A$32=$B26)*('乐容-S级品'!$L$3:$CA$3=Q$1)*('乐容-S级品'!$L$4:$CA$32)),0)</f>
      </c>
      <c r="R26" s="280">
        <f>IFERROR(SUMPRODUCT(('控温被PRO-S级品'!$B$2:$B$10=$B26)*('控温被PRO-S级品'!$E$1:$BE$1=R$1)*('控温被PRO-S级品'!$E$2:$BE$10)),0)+IFERROR(SUMPRODUCT(('冬被-S级品'!$B$2:$B$10=$B26)*('冬被-S级品'!$E$1:$AW$1=R$1)*('冬被-S级品'!$E$2:$AW$10)),0)+IFERROR(SUMPRODUCT(('白止-S级品'!$A$2:$A$26=$B26)*('白止-S级品'!$D$1:$AV$1=R$1)*('白止-S级品'!$D$2:$AV$26)),0)+IFERROR(SUMPRODUCT(('乐容-S级品'!$A$4:$A$32=$B26)*('乐容-S级品'!$L$3:$CA$3=R$1)*('乐容-S级品'!$L$4:$CA$32)),0)</f>
      </c>
      <c r="S26" s="280">
        <f>IFERROR(SUMPRODUCT(('控温被PRO-S级品'!$B$2:$B$10=$B26)*('控温被PRO-S级品'!$E$1:$BE$1=S$1)*('控温被PRO-S级品'!$E$2:$BE$10)),0)+IFERROR(SUMPRODUCT(('冬被-S级品'!$B$2:$B$10=$B26)*('冬被-S级品'!$E$1:$AW$1=S$1)*('冬被-S级品'!$E$2:$AW$10)),0)+IFERROR(SUMPRODUCT(('白止-S级品'!$A$2:$A$26=$B26)*('白止-S级品'!$D$1:$AV$1=S$1)*('白止-S级品'!$D$2:$AV$26)),0)+IFERROR(SUMPRODUCT(('乐容-S级品'!$A$4:$A$32=$B26)*('乐容-S级品'!$L$3:$CA$3=S$1)*('乐容-S级品'!$L$4:$CA$32)),0)</f>
      </c>
      <c r="T26" s="280">
        <f>IFERROR(SUMPRODUCT(('控温被PRO-S级品'!$B$2:$B$10=$B26)*('控温被PRO-S级品'!$E$1:$BE$1=T$1)*('控温被PRO-S级品'!$E$2:$BE$10)),0)+IFERROR(SUMPRODUCT(('冬被-S级品'!$B$2:$B$10=$B26)*('冬被-S级品'!$E$1:$AW$1=T$1)*('冬被-S级品'!$E$2:$AW$10)),0)+IFERROR(SUMPRODUCT(('白止-S级品'!$A$2:$A$26=$B26)*('白止-S级品'!$D$1:$AV$1=T$1)*('白止-S级品'!$D$2:$AV$26)),0)+IFERROR(SUMPRODUCT(('乐容-S级品'!$A$4:$A$32=$B26)*('乐容-S级品'!$L$3:$CA$3=T$1)*('乐容-S级品'!$L$4:$CA$32)),0)</f>
      </c>
      <c r="U26" s="280">
        <f>IFERROR(SUMPRODUCT(('控温被PRO-S级品'!$B$2:$B$10=$B26)*('控温被PRO-S级品'!$E$1:$BE$1=U$1)*('控温被PRO-S级品'!$E$2:$BE$10)),0)+IFERROR(SUMPRODUCT(('冬被-S级品'!$B$2:$B$10=$B26)*('冬被-S级品'!$E$1:$AW$1=U$1)*('冬被-S级品'!$E$2:$AW$10)),0)+IFERROR(SUMPRODUCT(('白止-S级品'!$A$2:$A$26=$B26)*('白止-S级品'!$D$1:$AV$1=U$1)*('白止-S级品'!$D$2:$AV$26)),0)+IFERROR(SUMPRODUCT(('乐容-S级品'!$A$4:$A$32=$B26)*('乐容-S级品'!$L$3:$CA$3=U$1)*('乐容-S级品'!$L$4:$CA$32)),0)</f>
      </c>
      <c r="V26" s="280">
        <f>IFERROR(SUMPRODUCT(('控温被PRO-S级品'!$B$2:$B$10=$B26)*('控温被PRO-S级品'!$E$1:$BE$1=V$1)*('控温被PRO-S级品'!$E$2:$BE$10)),0)+IFERROR(SUMPRODUCT(('冬被-S级品'!$B$2:$B$10=$B26)*('冬被-S级品'!$E$1:$AW$1=V$1)*('冬被-S级品'!$E$2:$AW$10)),0)+IFERROR(SUMPRODUCT(('白止-S级品'!$A$2:$A$26=$B26)*('白止-S级品'!$D$1:$AV$1=V$1)*('白止-S级品'!$D$2:$AV$26)),0)+IFERROR(SUMPRODUCT(('乐容-S级品'!$A$4:$A$32=$B26)*('乐容-S级品'!$L$3:$CA$3=V$1)*('乐容-S级品'!$L$4:$CA$32)),0)</f>
      </c>
      <c r="W26" s="280">
        <f>IFERROR(SUMPRODUCT(('控温被PRO-S级品'!$B$2:$B$10=$B26)*('控温被PRO-S级品'!$E$1:$BE$1=W$1)*('控温被PRO-S级品'!$E$2:$BE$10)),0)+IFERROR(SUMPRODUCT(('冬被-S级品'!$B$2:$B$10=$B26)*('冬被-S级品'!$E$1:$AW$1=W$1)*('冬被-S级品'!$E$2:$AW$10)),0)+IFERROR(SUMPRODUCT(('白止-S级品'!$A$2:$A$26=$B26)*('白止-S级品'!$D$1:$AV$1=W$1)*('白止-S级品'!$D$2:$AV$26)),0)+IFERROR(SUMPRODUCT(('乐容-S级品'!$A$4:$A$32=$B26)*('乐容-S级品'!$L$3:$CA$3=W$1)*('乐容-S级品'!$L$4:$CA$32)),0)</f>
      </c>
      <c r="X26" s="280">
        <f>IFERROR(SUMPRODUCT(('控温被PRO-S级品'!$B$2:$B$10=$B26)*('控温被PRO-S级品'!$E$1:$BE$1=X$1)*('控温被PRO-S级品'!$E$2:$BE$10)),0)+IFERROR(SUMPRODUCT(('冬被-S级品'!$B$2:$B$10=$B26)*('冬被-S级品'!$E$1:$AW$1=X$1)*('冬被-S级品'!$E$2:$AW$10)),0)+IFERROR(SUMPRODUCT(('白止-S级品'!$A$2:$A$26=$B26)*('白止-S级品'!$D$1:$AV$1=X$1)*('白止-S级品'!$D$2:$AV$26)),0)+IFERROR(SUMPRODUCT(('乐容-S级品'!$A$4:$A$32=$B26)*('乐容-S级品'!$L$3:$CA$3=X$1)*('乐容-S级品'!$L$4:$CA$32)),0)</f>
      </c>
      <c r="Y26" s="280">
        <f>IFERROR(SUMPRODUCT(('控温被PRO-S级品'!$B$2:$B$10=$B26)*('控温被PRO-S级品'!$E$1:$BE$1=Y$1)*('控温被PRO-S级品'!$E$2:$BE$10)),0)+IFERROR(SUMPRODUCT(('冬被-S级品'!$B$2:$B$10=$B26)*('冬被-S级品'!$E$1:$AW$1=Y$1)*('冬被-S级品'!$E$2:$AW$10)),0)+IFERROR(SUMPRODUCT(('白止-S级品'!$A$2:$A$26=$B26)*('白止-S级品'!$D$1:$AV$1=Y$1)*('白止-S级品'!$D$2:$AV$26)),0)+IFERROR(SUMPRODUCT(('乐容-S级品'!$A$4:$A$32=$B26)*('乐容-S级品'!$L$3:$CA$3=Y$1)*('乐容-S级品'!$L$4:$CA$32)),0)</f>
      </c>
      <c r="Z26" s="280">
        <f>IFERROR(SUMPRODUCT(('控温被PRO-S级品'!$B$2:$B$10=$B26)*('控温被PRO-S级品'!$E$1:$BE$1=Z$1)*('控温被PRO-S级品'!$E$2:$BE$10)),0)+IFERROR(SUMPRODUCT(('冬被-S级品'!$B$2:$B$10=$B26)*('冬被-S级品'!$E$1:$AW$1=Z$1)*('冬被-S级品'!$E$2:$AW$10)),0)+IFERROR(SUMPRODUCT(('白止-S级品'!$A$2:$A$26=$B26)*('白止-S级品'!$D$1:$AV$1=Z$1)*('白止-S级品'!$D$2:$AV$26)),0)+IFERROR(SUMPRODUCT(('乐容-S级品'!$A$4:$A$32=$B26)*('乐容-S级品'!$L$3:$CA$3=Z$1)*('乐容-S级品'!$L$4:$CA$32)),0)</f>
      </c>
      <c r="AA26" s="280">
        <f>IFERROR(SUMPRODUCT(('控温被PRO-S级品'!$B$2:$B$10=$B26)*('控温被PRO-S级品'!$E$1:$BE$1=AA$1)*('控温被PRO-S级品'!$E$2:$BE$10)),0)+IFERROR(SUMPRODUCT(('冬被-S级品'!$B$2:$B$10=$B26)*('冬被-S级品'!$E$1:$AW$1=AA$1)*('冬被-S级品'!$E$2:$AW$10)),0)+IFERROR(SUMPRODUCT(('白止-S级品'!$A$2:$A$26=$B26)*('白止-S级品'!$D$1:$AV$1=AA$1)*('白止-S级品'!$D$2:$AV$26)),0)+IFERROR(SUMPRODUCT(('乐容-S级品'!$A$4:$A$32=$B26)*('乐容-S级品'!$L$3:$CA$3=AA$1)*('乐容-S级品'!$L$4:$CA$32)),0)</f>
      </c>
      <c r="AB26" s="280">
        <f>IFERROR(SUMPRODUCT(('控温被PRO-S级品'!$B$2:$B$10=$B26)*('控温被PRO-S级品'!$E$1:$BE$1=AB$1)*('控温被PRO-S级品'!$E$2:$BE$10)),0)+IFERROR(SUMPRODUCT(('冬被-S级品'!$B$2:$B$10=$B26)*('冬被-S级品'!$E$1:$AW$1=AB$1)*('冬被-S级品'!$E$2:$AW$10)),0)+IFERROR(SUMPRODUCT(('白止-S级品'!$A$2:$A$26=$B26)*('白止-S级品'!$D$1:$AV$1=AB$1)*('白止-S级品'!$D$2:$AV$26)),0)+IFERROR(SUMPRODUCT(('乐容-S级品'!$A$4:$A$32=$B26)*('乐容-S级品'!$L$3:$CA$3=AB$1)*('乐容-S级品'!$L$4:$CA$32)),0)</f>
      </c>
      <c r="AC26" s="280">
        <f>IFERROR(SUMPRODUCT(('控温被PRO-S级品'!$B$2:$B$10=$B26)*('控温被PRO-S级品'!$E$1:$BE$1=AC$1)*('控温被PRO-S级品'!$E$2:$BE$10)),0)+IFERROR(SUMPRODUCT(('冬被-S级品'!$B$2:$B$10=$B26)*('冬被-S级品'!$E$1:$AW$1=AC$1)*('冬被-S级品'!$E$2:$AW$10)),0)+IFERROR(SUMPRODUCT(('白止-S级品'!$A$2:$A$26=$B26)*('白止-S级品'!$D$1:$AV$1=AC$1)*('白止-S级品'!$D$2:$AV$26)),0)+IFERROR(SUMPRODUCT(('乐容-S级品'!$A$4:$A$32=$B26)*('乐容-S级品'!$L$3:$CA$3=AC$1)*('乐容-S级品'!$L$4:$CA$32)),0)</f>
      </c>
      <c r="AD26" s="280">
        <f>IFERROR(SUMPRODUCT(('控温被PRO-S级品'!$B$2:$B$10=$B26)*('控温被PRO-S级品'!$E$1:$BE$1=AD$1)*('控温被PRO-S级品'!$E$2:$BE$10)),0)+IFERROR(SUMPRODUCT(('冬被-S级品'!$B$2:$B$10=$B26)*('冬被-S级品'!$E$1:$AW$1=AD$1)*('冬被-S级品'!$E$2:$AW$10)),0)+IFERROR(SUMPRODUCT(('白止-S级品'!$A$2:$A$26=$B26)*('白止-S级品'!$D$1:$AV$1=AD$1)*('白止-S级品'!$D$2:$AV$26)),0)+IFERROR(SUMPRODUCT(('乐容-S级品'!$A$4:$A$32=$B26)*('乐容-S级品'!$L$3:$CA$3=AD$1)*('乐容-S级品'!$L$4:$CA$32)),0)</f>
      </c>
      <c r="AE26" s="280">
        <f>IFERROR(SUMPRODUCT(('控温被PRO-S级品'!$B$2:$B$10=$B26)*('控温被PRO-S级品'!$E$1:$BE$1=AE$1)*('控温被PRO-S级品'!$E$2:$BE$10)),0)+IFERROR(SUMPRODUCT(('冬被-S级品'!$B$2:$B$10=$B26)*('冬被-S级品'!$E$1:$AW$1=AE$1)*('冬被-S级品'!$E$2:$AW$10)),0)+IFERROR(SUMPRODUCT(('白止-S级品'!$A$2:$A$26=$B26)*('白止-S级品'!$D$1:$AV$1=AE$1)*('白止-S级品'!$D$2:$AV$26)),0)+IFERROR(SUMPRODUCT(('乐容-S级品'!$A$4:$A$32=$B26)*('乐容-S级品'!$L$3:$CA$3=AE$1)*('乐容-S级品'!$L$4:$CA$32)),0)</f>
      </c>
      <c r="AF26" s="280">
        <f>IFERROR(SUMPRODUCT(('控温被PRO-S级品'!$B$2:$B$10=$B26)*('控温被PRO-S级品'!$E$1:$BE$1=AF$1)*('控温被PRO-S级品'!$E$2:$BE$10)),0)+IFERROR(SUMPRODUCT(('冬被-S级品'!$B$2:$B$10=$B26)*('冬被-S级品'!$E$1:$AW$1=AF$1)*('冬被-S级品'!$E$2:$AW$10)),0)+IFERROR(SUMPRODUCT(('白止-S级品'!$A$2:$A$26=$B26)*('白止-S级品'!$D$1:$AV$1=AF$1)*('白止-S级品'!$D$2:$AV$26)),0)+IFERROR(SUMPRODUCT(('乐容-S级品'!$A$4:$A$32=$B26)*('乐容-S级品'!$L$3:$CA$3=AF$1)*('乐容-S级品'!$L$4:$CA$32)),0)</f>
      </c>
      <c r="AG26" s="280">
        <f>IFERROR(SUMPRODUCT(('控温被PRO-S级品'!$B$2:$B$10=$B26)*('控温被PRO-S级品'!$E$1:$BE$1=AG$1)*('控温被PRO-S级品'!$E$2:$BE$10)),0)+IFERROR(SUMPRODUCT(('冬被-S级品'!$B$2:$B$10=$B26)*('冬被-S级品'!$E$1:$AW$1=AG$1)*('冬被-S级品'!$E$2:$AW$10)),0)+IFERROR(SUMPRODUCT(('白止-S级品'!$A$2:$A$26=$B26)*('白止-S级品'!$D$1:$AV$1=AG$1)*('白止-S级品'!$D$2:$AV$26)),0)+IFERROR(SUMPRODUCT(('乐容-S级品'!$A$4:$A$32=$B26)*('乐容-S级品'!$L$3:$CA$3=AG$1)*('乐容-S级品'!$L$4:$CA$32)),0)</f>
      </c>
      <c r="AH26" s="280">
        <f>IFERROR(SUMPRODUCT(('控温被PRO-S级品'!$B$2:$B$10=$B26)*('控温被PRO-S级品'!$E$1:$BE$1=AH$1)*('控温被PRO-S级品'!$E$2:$BE$10)),0)+IFERROR(SUMPRODUCT(('冬被-S级品'!$B$2:$B$10=$B26)*('冬被-S级品'!$E$1:$AW$1=AH$1)*('冬被-S级品'!$E$2:$AW$10)),0)+IFERROR(SUMPRODUCT(('白止-S级品'!$A$2:$A$26=$B26)*('白止-S级品'!$D$1:$AV$1=AH$1)*('白止-S级品'!$D$2:$AV$26)),0)+IFERROR(SUMPRODUCT(('乐容-S级品'!$A$4:$A$32=$B26)*('乐容-S级品'!$L$3:$CA$3=AH$1)*('乐容-S级品'!$L$4:$CA$32)),0)</f>
      </c>
      <c r="AI26" s="280">
        <f>IFERROR(SUMPRODUCT(('控温被PRO-S级品'!$B$2:$B$10=$B26)*('控温被PRO-S级品'!$E$1:$BE$1=AI$1)*('控温被PRO-S级品'!$E$2:$BE$10)),0)+IFERROR(SUMPRODUCT(('冬被-S级品'!$B$2:$B$10=$B26)*('冬被-S级品'!$E$1:$AW$1=AI$1)*('冬被-S级品'!$E$2:$AW$10)),0)+IFERROR(SUMPRODUCT(('白止-S级品'!$A$2:$A$26=$B26)*('白止-S级品'!$D$1:$AV$1=AI$1)*('白止-S级品'!$D$2:$AV$26)),0)+IFERROR(SUMPRODUCT(('乐容-S级品'!$A$4:$A$32=$B26)*('乐容-S级品'!$L$3:$CA$3=AI$1)*('乐容-S级品'!$L$4:$CA$32)),0)</f>
      </c>
      <c r="AJ26" s="280">
        <f>IFERROR(SUMPRODUCT(('控温被PRO-S级品'!$B$2:$B$10=$B26)*('控温被PRO-S级品'!$E$1:$BE$1=AJ$1)*('控温被PRO-S级品'!$E$2:$BE$10)),0)+IFERROR(SUMPRODUCT(('冬被-S级品'!$B$2:$B$10=$B26)*('冬被-S级品'!$E$1:$AW$1=AJ$1)*('冬被-S级品'!$E$2:$AW$10)),0)+IFERROR(SUMPRODUCT(('白止-S级品'!$A$2:$A$26=$B26)*('白止-S级品'!$D$1:$AV$1=AJ$1)*('白止-S级品'!$D$2:$AV$26)),0)+IFERROR(SUMPRODUCT(('乐容-S级品'!$A$4:$A$32=$B26)*('乐容-S级品'!$L$3:$CA$3=AJ$1)*('乐容-S级品'!$L$4:$CA$32)),0)</f>
      </c>
      <c r="AK26" s="280">
        <f>IFERROR(SUMPRODUCT(('控温被PRO-S级品'!$B$2:$B$10=$B26)*('控温被PRO-S级品'!$E$1:$BE$1=AK$1)*('控温被PRO-S级品'!$E$2:$BE$10)),0)+IFERROR(SUMPRODUCT(('冬被-S级品'!$B$2:$B$10=$B26)*('冬被-S级品'!$E$1:$AW$1=AK$1)*('冬被-S级品'!$E$2:$AW$10)),0)+IFERROR(SUMPRODUCT(('白止-S级品'!$A$2:$A$26=$B26)*('白止-S级品'!$D$1:$AV$1=AK$1)*('白止-S级品'!$D$2:$AV$26)),0)+IFERROR(SUMPRODUCT(('乐容-S级品'!$A$4:$A$32=$B26)*('乐容-S级品'!$L$3:$CA$3=AK$1)*('乐容-S级品'!$L$4:$CA$32)),0)</f>
      </c>
      <c r="AL26" s="280">
        <f>IFERROR(SUMPRODUCT(('控温被PRO-S级品'!$B$2:$B$10=$B26)*('控温被PRO-S级品'!$E$1:$BE$1=AL$1)*('控温被PRO-S级品'!$E$2:$BE$10)),0)+IFERROR(SUMPRODUCT(('冬被-S级品'!$B$2:$B$10=$B26)*('冬被-S级品'!$E$1:$AW$1=AL$1)*('冬被-S级品'!$E$2:$AW$10)),0)+IFERROR(SUMPRODUCT(('白止-S级品'!$A$2:$A$26=$B26)*('白止-S级品'!$D$1:$AV$1=AL$1)*('白止-S级品'!$D$2:$AV$26)),0)+IFERROR(SUMPRODUCT(('乐容-S级品'!$A$4:$A$32=$B26)*('乐容-S级品'!$L$3:$CA$3=AL$1)*('乐容-S级品'!$L$4:$CA$32)),0)</f>
      </c>
      <c r="AM26" s="280">
        <f>IFERROR(SUMPRODUCT(('控温被PRO-S级品'!$B$2:$B$10=$B26)*('控温被PRO-S级品'!$E$1:$BE$1=AM$1)*('控温被PRO-S级品'!$E$2:$BE$10)),0)+IFERROR(SUMPRODUCT(('冬被-S级品'!$B$2:$B$10=$B26)*('冬被-S级品'!$E$1:$AW$1=AM$1)*('冬被-S级品'!$E$2:$AW$10)),0)+IFERROR(SUMPRODUCT(('白止-S级品'!$A$2:$A$26=$B26)*('白止-S级品'!$D$1:$AV$1=AM$1)*('白止-S级品'!$D$2:$AV$26)),0)+IFERROR(SUMPRODUCT(('乐容-S级品'!$A$4:$A$32=$B26)*('乐容-S级品'!$L$3:$CA$3=AM$1)*('乐容-S级品'!$L$4:$CA$32)),0)</f>
      </c>
      <c r="AN26" s="280">
        <f>IFERROR(SUMPRODUCT(('控温被PRO-S级品'!$B$2:$B$10=$B26)*('控温被PRO-S级品'!$E$1:$BE$1=AN$1)*('控温被PRO-S级品'!$E$2:$BE$10)),0)+IFERROR(SUMPRODUCT(('冬被-S级品'!$B$2:$B$10=$B26)*('冬被-S级品'!$E$1:$AW$1=AN$1)*('冬被-S级品'!$E$2:$AW$10)),0)+IFERROR(SUMPRODUCT(('白止-S级品'!$A$2:$A$26=$B26)*('白止-S级品'!$D$1:$AV$1=AN$1)*('白止-S级品'!$D$2:$AV$26)),0)+IFERROR(SUMPRODUCT(('乐容-S级品'!$A$4:$A$32=$B26)*('乐容-S级品'!$L$3:$CA$3=AN$1)*('乐容-S级品'!$L$4:$CA$32)),0)</f>
      </c>
      <c r="AO26" s="280">
        <f>IFERROR(SUMPRODUCT(('控温被PRO-S级品'!$B$2:$B$10=$B26)*('控温被PRO-S级品'!$E$1:$BE$1=AO$1)*('控温被PRO-S级品'!$E$2:$BE$10)),0)+IFERROR(SUMPRODUCT(('冬被-S级品'!$B$2:$B$10=$B26)*('冬被-S级品'!$E$1:$AW$1=AO$1)*('冬被-S级品'!$E$2:$AW$10)),0)+IFERROR(SUMPRODUCT(('白止-S级品'!$A$2:$A$26=$B26)*('白止-S级品'!$D$1:$AV$1=AO$1)*('白止-S级品'!$D$2:$AV$26)),0)+IFERROR(SUMPRODUCT(('乐容-S级品'!$A$4:$A$32=$B26)*('乐容-S级品'!$L$3:$CA$3=AO$1)*('乐容-S级品'!$L$4:$CA$32)),0)</f>
      </c>
      <c r="AP26" s="280">
        <f>IFERROR(SUMPRODUCT(('控温被PRO-S级品'!$B$2:$B$10=$B26)*('控温被PRO-S级品'!$E$1:$BE$1=AP$1)*('控温被PRO-S级品'!$E$2:$BE$10)),0)+IFERROR(SUMPRODUCT(('冬被-S级品'!$B$2:$B$10=$B26)*('冬被-S级品'!$E$1:$AW$1=AP$1)*('冬被-S级品'!$E$2:$AW$10)),0)+IFERROR(SUMPRODUCT(('白止-S级品'!$A$2:$A$26=$B26)*('白止-S级品'!$D$1:$AV$1=AP$1)*('白止-S级品'!$D$2:$AV$26)),0)+IFERROR(SUMPRODUCT(('乐容-S级品'!$A$4:$A$32=$B26)*('乐容-S级品'!$L$3:$CA$3=AP$1)*('乐容-S级品'!$L$4:$CA$32)),0)</f>
      </c>
      <c r="AQ26" s="280">
        <f>IFERROR(SUMPRODUCT(('控温被PRO-S级品'!$B$2:$B$10=$B26)*('控温被PRO-S级品'!$E$1:$BE$1=AQ$1)*('控温被PRO-S级品'!$E$2:$BE$10)),0)+IFERROR(SUMPRODUCT(('冬被-S级品'!$B$2:$B$10=$B26)*('冬被-S级品'!$E$1:$AW$1=AQ$1)*('冬被-S级品'!$E$2:$AW$10)),0)+IFERROR(SUMPRODUCT(('白止-S级品'!$A$2:$A$26=$B26)*('白止-S级品'!$D$1:$AV$1=AQ$1)*('白止-S级品'!$D$2:$AV$26)),0)+IFERROR(SUMPRODUCT(('乐容-S级品'!$A$4:$A$32=$B26)*('乐容-S级品'!$L$3:$CA$3=AQ$1)*('乐容-S级品'!$L$4:$CA$32)),0)</f>
      </c>
      <c r="AR26" s="280">
        <f>IFERROR(SUMPRODUCT(('控温被PRO-S级品'!$B$2:$B$10=$B26)*('控温被PRO-S级品'!$E$1:$BE$1=AR$1)*('控温被PRO-S级品'!$E$2:$BE$10)),0)+IFERROR(SUMPRODUCT(('冬被-S级品'!$B$2:$B$10=$B26)*('冬被-S级品'!$E$1:$AW$1=AR$1)*('冬被-S级品'!$E$2:$AW$10)),0)+IFERROR(SUMPRODUCT(('白止-S级品'!$A$2:$A$26=$B26)*('白止-S级品'!$D$1:$AV$1=AR$1)*('白止-S级品'!$D$2:$AV$26)),0)+IFERROR(SUMPRODUCT(('乐容-S级品'!$A$4:$A$32=$B26)*('乐容-S级品'!$L$3:$CA$3=AR$1)*('乐容-S级品'!$L$4:$CA$32)),0)</f>
      </c>
      <c r="AS26" s="280">
        <f>IFERROR(SUMPRODUCT(('控温被PRO-S级品'!$B$2:$B$10=$B26)*('控温被PRO-S级品'!$E$1:$BE$1=AS$1)*('控温被PRO-S级品'!$E$2:$BE$10)),0)+IFERROR(SUMPRODUCT(('冬被-S级品'!$B$2:$B$10=$B26)*('冬被-S级品'!$E$1:$AW$1=AS$1)*('冬被-S级品'!$E$2:$AW$10)),0)+IFERROR(SUMPRODUCT(('白止-S级品'!$A$2:$A$26=$B26)*('白止-S级品'!$D$1:$AV$1=AS$1)*('白止-S级品'!$D$2:$AV$26)),0)+IFERROR(SUMPRODUCT(('乐容-S级品'!$A$4:$A$32=$B26)*('乐容-S级品'!$L$3:$CA$3=AS$1)*('乐容-S级品'!$L$4:$CA$32)),0)</f>
      </c>
      <c r="AT26" s="280">
        <f>IFERROR(SUMPRODUCT(('控温被PRO-S级品'!$B$2:$B$10=$B26)*('控温被PRO-S级品'!$E$1:$BE$1=AT$1)*('控温被PRO-S级品'!$E$2:$BE$10)),0)+IFERROR(SUMPRODUCT(('冬被-S级品'!$B$2:$B$10=$B26)*('冬被-S级品'!$E$1:$AW$1=AT$1)*('冬被-S级品'!$E$2:$AW$10)),0)+IFERROR(SUMPRODUCT(('白止-S级品'!$A$2:$A$26=$B26)*('白止-S级品'!$D$1:$AV$1=AT$1)*('白止-S级品'!$D$2:$AV$26)),0)+IFERROR(SUMPRODUCT(('乐容-S级品'!$A$4:$A$32=$B26)*('乐容-S级品'!$L$3:$CA$3=AT$1)*('乐容-S级品'!$L$4:$CA$32)),0)</f>
      </c>
      <c r="AU26" s="280">
        <f>IFERROR(SUMPRODUCT(('控温被PRO-S级品'!$B$2:$B$10=$B26)*('控温被PRO-S级品'!$E$1:$BE$1=AU$1)*('控温被PRO-S级品'!$E$2:$BE$10)),0)+IFERROR(SUMPRODUCT(('冬被-S级品'!$B$2:$B$10=$B26)*('冬被-S级品'!$E$1:$AW$1=AU$1)*('冬被-S级品'!$E$2:$AW$10)),0)+IFERROR(SUMPRODUCT(('白止-S级品'!$A$2:$A$26=$B26)*('白止-S级品'!$D$1:$AV$1=AU$1)*('白止-S级品'!$D$2:$AV$26)),0)+IFERROR(SUMPRODUCT(('乐容-S级品'!$A$4:$A$32=$B26)*('乐容-S级品'!$L$3:$CA$3=AU$1)*('乐容-S级品'!$L$4:$CA$32)),0)</f>
      </c>
      <c r="AV26" s="280">
        <f>IFERROR(SUMPRODUCT(('控温被PRO-S级品'!$B$2:$B$10=$B26)*('控温被PRO-S级品'!$E$1:$BE$1=AV$1)*('控温被PRO-S级品'!$E$2:$BE$10)),0)+IFERROR(SUMPRODUCT(('冬被-S级品'!$B$2:$B$10=$B26)*('冬被-S级品'!$E$1:$AW$1=AV$1)*('冬被-S级品'!$E$2:$AW$10)),0)+IFERROR(SUMPRODUCT(('白止-S级品'!$A$2:$A$26=$B26)*('白止-S级品'!$D$1:$AV$1=AV$1)*('白止-S级品'!$D$2:$AV$26)),0)+IFERROR(SUMPRODUCT(('乐容-S级品'!$A$4:$A$32=$B26)*('乐容-S级品'!$L$3:$CA$3=AV$1)*('乐容-S级品'!$L$4:$CA$32)),0)</f>
      </c>
      <c r="AW26" s="280">
        <f>IFERROR(SUMPRODUCT(('控温被PRO-S级品'!$B$2:$B$10=$B26)*('控温被PRO-S级品'!$E$1:$BE$1=AW$1)*('控温被PRO-S级品'!$E$2:$BE$10)),0)+IFERROR(SUMPRODUCT(('冬被-S级品'!$B$2:$B$10=$B26)*('冬被-S级品'!$E$1:$AW$1=AW$1)*('冬被-S级品'!$E$2:$AW$10)),0)+IFERROR(SUMPRODUCT(('白止-S级品'!$A$2:$A$26=$B26)*('白止-S级品'!$D$1:$AV$1=AW$1)*('白止-S级品'!$D$2:$AV$26)),0)+IFERROR(SUMPRODUCT(('乐容-S级品'!$A$4:$A$32=$B26)*('乐容-S级品'!$L$3:$CA$3=AW$1)*('乐容-S级品'!$L$4:$CA$32)),0)</f>
      </c>
      <c r="AX26" s="280">
        <f>IFERROR(SUMPRODUCT(('控温被PRO-S级品'!$B$2:$B$10=$B26)*('控温被PRO-S级品'!$E$1:$BE$1=AX$1)*('控温被PRO-S级品'!$E$2:$BE$10)),0)+IFERROR(SUMPRODUCT(('冬被-S级品'!$B$2:$B$10=$B26)*('冬被-S级品'!$E$1:$AW$1=AX$1)*('冬被-S级品'!$E$2:$AW$10)),0)+IFERROR(SUMPRODUCT(('白止-S级品'!$A$2:$A$26=$B26)*('白止-S级品'!$D$1:$AV$1=AX$1)*('白止-S级品'!$D$2:$AV$26)),0)+IFERROR(SUMPRODUCT(('乐容-S级品'!$A$4:$A$32=$B26)*('乐容-S级品'!$L$3:$CA$3=AX$1)*('乐容-S级品'!$L$4:$CA$32)),0)</f>
      </c>
      <c r="AY26" s="280">
        <f>IFERROR(SUMPRODUCT(('控温被PRO-S级品'!$B$2:$B$10=$B26)*('控温被PRO-S级品'!$E$1:$BE$1=AY$1)*('控温被PRO-S级品'!$E$2:$BE$10)),0)+IFERROR(SUMPRODUCT(('冬被-S级品'!$B$2:$B$10=$B26)*('冬被-S级品'!$E$1:$AW$1=AY$1)*('冬被-S级品'!$E$2:$AW$10)),0)+IFERROR(SUMPRODUCT(('白止-S级品'!$A$2:$A$26=$B26)*('白止-S级品'!$D$1:$AV$1=AY$1)*('白止-S级品'!$D$2:$AV$26)),0)+IFERROR(SUMPRODUCT(('乐容-S级品'!$A$4:$A$32=$B26)*('乐容-S级品'!$L$3:$CA$3=AY$1)*('乐容-S级品'!$L$4:$CA$32)),0)</f>
      </c>
      <c r="AZ26" s="280">
        <f>IFERROR(SUMPRODUCT(('控温被PRO-S级品'!$B$2:$B$10=$B26)*('控温被PRO-S级品'!$E$1:$BE$1=AZ$1)*('控温被PRO-S级品'!$E$2:$BE$10)),0)+IFERROR(SUMPRODUCT(('冬被-S级品'!$B$2:$B$10=$B26)*('冬被-S级品'!$E$1:$AW$1=AZ$1)*('冬被-S级品'!$E$2:$AW$10)),0)+IFERROR(SUMPRODUCT(('白止-S级品'!$A$2:$A$26=$B26)*('白止-S级品'!$D$1:$AV$1=AZ$1)*('白止-S级品'!$D$2:$AV$26)),0)+IFERROR(SUMPRODUCT(('乐容-S级品'!$A$4:$A$32=$B26)*('乐容-S级品'!$L$3:$CA$3=AZ$1)*('乐容-S级品'!$L$4:$CA$32)),0)</f>
      </c>
      <c r="BA26" s="280">
        <f>IFERROR(SUMPRODUCT(('控温被PRO-S级品'!$B$2:$B$10=$B26)*('控温被PRO-S级品'!$E$1:$BE$1=BA$1)*('控温被PRO-S级品'!$E$2:$BE$10)),0)+IFERROR(SUMPRODUCT(('冬被-S级品'!$B$2:$B$10=$B26)*('冬被-S级品'!$E$1:$AW$1=BA$1)*('冬被-S级品'!$E$2:$AW$10)),0)+IFERROR(SUMPRODUCT(('白止-S级品'!$A$2:$A$26=$B26)*('白止-S级品'!$D$1:$AV$1=BA$1)*('白止-S级品'!$D$2:$AV$26)),0)+IFERROR(SUMPRODUCT(('乐容-S级品'!$A$4:$A$32=$B26)*('乐容-S级品'!$L$3:$CA$3=BA$1)*('乐容-S级品'!$L$4:$CA$32)),0)</f>
      </c>
      <c r="BB26" s="280">
        <f>IFERROR(SUMPRODUCT(('控温被PRO-S级品'!$B$2:$B$10=$B26)*('控温被PRO-S级品'!$E$1:$BE$1=BB$1)*('控温被PRO-S级品'!$E$2:$BE$10)),0)+IFERROR(SUMPRODUCT(('冬被-S级品'!$B$2:$B$10=$B26)*('冬被-S级品'!$E$1:$AW$1=BB$1)*('冬被-S级品'!$E$2:$AW$10)),0)+IFERROR(SUMPRODUCT(('白止-S级品'!$A$2:$A$26=$B26)*('白止-S级品'!$D$1:$AV$1=BB$1)*('白止-S级品'!$D$2:$AV$26)),0)+IFERROR(SUMPRODUCT(('乐容-S级品'!$A$4:$A$32=$B26)*('乐容-S级品'!$L$3:$CA$3=BB$1)*('乐容-S级品'!$L$4:$CA$32)),0)</f>
      </c>
      <c r="BC26" s="280">
        <f>IFERROR(SUMPRODUCT(('控温被PRO-S级品'!$B$2:$B$10=$B26)*('控温被PRO-S级品'!$E$1:$BE$1=BC$1)*('控温被PRO-S级品'!$E$2:$BE$10)),0)+IFERROR(SUMPRODUCT(('冬被-S级品'!$B$2:$B$10=$B26)*('冬被-S级品'!$E$1:$AW$1=BC$1)*('冬被-S级品'!$E$2:$AW$10)),0)+IFERROR(SUMPRODUCT(('白止-S级品'!$A$2:$A$26=$B26)*('白止-S级品'!$D$1:$AV$1=BC$1)*('白止-S级品'!$D$2:$AV$26)),0)+IFERROR(SUMPRODUCT(('乐容-S级品'!$A$4:$A$32=$B26)*('乐容-S级品'!$L$3:$CA$3=BC$1)*('乐容-S级品'!$L$4:$CA$32)),0)</f>
      </c>
      <c r="BD26" s="280">
        <f>IFERROR(SUMPRODUCT(('控温被PRO-S级品'!$B$2:$B$10=$B26)*('控温被PRO-S级品'!$E$1:$BE$1=BD$1)*('控温被PRO-S级品'!$E$2:$BE$10)),0)+IFERROR(SUMPRODUCT(('冬被-S级品'!$B$2:$B$10=$B26)*('冬被-S级品'!$E$1:$AW$1=BD$1)*('冬被-S级品'!$E$2:$AW$10)),0)+IFERROR(SUMPRODUCT(('白止-S级品'!$A$2:$A$26=$B26)*('白止-S级品'!$D$1:$AV$1=BD$1)*('白止-S级品'!$D$2:$AV$26)),0)+IFERROR(SUMPRODUCT(('乐容-S级品'!$A$4:$A$32=$B26)*('乐容-S级品'!$L$3:$CA$3=BD$1)*('乐容-S级品'!$L$4:$CA$32)),0)</f>
      </c>
      <c r="BE26" s="280">
        <f>IFERROR(SUMPRODUCT(('控温被PRO-S级品'!$B$2:$B$10=$B26)*('控温被PRO-S级品'!$E$1:$BE$1=BE$1)*('控温被PRO-S级品'!$E$2:$BE$10)),0)+IFERROR(SUMPRODUCT(('冬被-S级品'!$B$2:$B$10=$B26)*('冬被-S级品'!$E$1:$AW$1=BE$1)*('冬被-S级品'!$E$2:$AW$10)),0)+IFERROR(SUMPRODUCT(('白止-S级品'!$A$2:$A$26=$B26)*('白止-S级品'!$D$1:$AV$1=BE$1)*('白止-S级品'!$D$2:$AV$26)),0)+IFERROR(SUMPRODUCT(('乐容-S级品'!$A$4:$A$32=$B26)*('乐容-S级品'!$L$3:$CA$3=BE$1)*('乐容-S级品'!$L$4:$CA$32)),0)</f>
      </c>
      <c r="BF26" s="280">
        <f>IFERROR(SUMPRODUCT(('控温被PRO-S级品'!$B$2:$B$10=$B26)*('控温被PRO-S级品'!$E$1:$BE$1=BF$1)*('控温被PRO-S级品'!$E$2:$BE$10)),0)+IFERROR(SUMPRODUCT(('冬被-S级品'!$B$2:$B$10=$B26)*('冬被-S级品'!$E$1:$AW$1=BF$1)*('冬被-S级品'!$E$2:$AW$10)),0)+IFERROR(SUMPRODUCT(('白止-S级品'!$A$2:$A$26=$B26)*('白止-S级品'!$D$1:$AV$1=BF$1)*('白止-S级品'!$D$2:$AV$26)),0)+IFERROR(SUMPRODUCT(('乐容-S级品'!$A$4:$A$32=$B26)*('乐容-S级品'!$L$3:$CA$3=BF$1)*('乐容-S级品'!$L$4:$CA$32)),0)</f>
      </c>
      <c r="BG26" s="280">
        <f>IFERROR(SUMPRODUCT(('控温被PRO-S级品'!$B$2:$B$10=$B26)*('控温被PRO-S级品'!$E$1:$BE$1=BG$1)*('控温被PRO-S级品'!$E$2:$BE$10)),0)+IFERROR(SUMPRODUCT(('冬被-S级品'!$B$2:$B$10=$B26)*('冬被-S级品'!$E$1:$AW$1=BG$1)*('冬被-S级品'!$E$2:$AW$10)),0)+IFERROR(SUMPRODUCT(('白止-S级品'!$A$2:$A$26=$B26)*('白止-S级品'!$D$1:$AV$1=BG$1)*('白止-S级品'!$D$2:$AV$26)),0)+IFERROR(SUMPRODUCT(('乐容-S级品'!$A$4:$A$32=$B26)*('乐容-S级品'!$L$3:$CA$3=BG$1)*('乐容-S级品'!$L$4:$CA$32)),0)</f>
      </c>
      <c r="BH26" s="280">
        <f>IFERROR(SUMPRODUCT(('控温被PRO-S级品'!$B$2:$B$10=$B26)*('控温被PRO-S级品'!$E$1:$BE$1=BH$1)*('控温被PRO-S级品'!$E$2:$BE$10)),0)+IFERROR(SUMPRODUCT(('冬被-S级品'!$B$2:$B$10=$B26)*('冬被-S级品'!$E$1:$AW$1=BH$1)*('冬被-S级品'!$E$2:$AW$10)),0)+IFERROR(SUMPRODUCT(('白止-S级品'!$A$2:$A$26=$B26)*('白止-S级品'!$D$1:$AV$1=BH$1)*('白止-S级品'!$D$2:$AV$26)),0)+IFERROR(SUMPRODUCT(('乐容-S级品'!$A$4:$A$32=$B26)*('乐容-S级品'!$L$3:$CA$3=BH$1)*('乐容-S级品'!$L$4:$CA$32)),0)</f>
      </c>
      <c r="BI26" s="280">
        <f>IFERROR(SUMPRODUCT(('控温被PRO-S级品'!$B$2:$B$10=$B26)*('控温被PRO-S级品'!$E$1:$BE$1=BI$1)*('控温被PRO-S级品'!$E$2:$BE$10)),0)+IFERROR(SUMPRODUCT(('冬被-S级品'!$B$2:$B$10=$B26)*('冬被-S级品'!$E$1:$AW$1=BI$1)*('冬被-S级品'!$E$2:$AW$10)),0)+IFERROR(SUMPRODUCT(('白止-S级品'!$A$2:$A$26=$B26)*('白止-S级品'!$D$1:$AV$1=BI$1)*('白止-S级品'!$D$2:$AV$26)),0)+IFERROR(SUMPRODUCT(('乐容-S级品'!$A$4:$A$32=$B26)*('乐容-S级品'!$L$3:$CA$3=BI$1)*('乐容-S级品'!$L$4:$CA$32)),0)</f>
      </c>
      <c r="BJ26" s="280">
        <f>IFERROR(SUMPRODUCT(('控温被PRO-S级品'!$B$2:$B$10=$B26)*('控温被PRO-S级品'!$E$1:$BE$1=BJ$1)*('控温被PRO-S级品'!$E$2:$BE$10)),0)+IFERROR(SUMPRODUCT(('冬被-S级品'!$B$2:$B$10=$B26)*('冬被-S级品'!$E$1:$AW$1=BJ$1)*('冬被-S级品'!$E$2:$AW$10)),0)+IFERROR(SUMPRODUCT(('白止-S级品'!$A$2:$A$26=$B26)*('白止-S级品'!$D$1:$AV$1=BJ$1)*('白止-S级品'!$D$2:$AV$26)),0)+IFERROR(SUMPRODUCT(('乐容-S级品'!$A$4:$A$32=$B26)*('乐容-S级品'!$L$3:$CA$3=BJ$1)*('乐容-S级品'!$L$4:$CA$32)),0)</f>
      </c>
      <c r="BK26" s="280">
        <f>IFERROR(SUMPRODUCT(('控温被PRO-S级品'!$B$2:$B$10=$B26)*('控温被PRO-S级品'!$E$1:$BE$1=BK$1)*('控温被PRO-S级品'!$E$2:$BE$10)),0)+IFERROR(SUMPRODUCT(('冬被-S级品'!$B$2:$B$10=$B26)*('冬被-S级品'!$E$1:$AW$1=BK$1)*('冬被-S级品'!$E$2:$AW$10)),0)+IFERROR(SUMPRODUCT(('白止-S级品'!$A$2:$A$26=$B26)*('白止-S级品'!$D$1:$AV$1=BK$1)*('白止-S级品'!$D$2:$AV$26)),0)+IFERROR(SUMPRODUCT(('乐容-S级品'!$A$4:$A$32=$B26)*('乐容-S级品'!$L$3:$CA$3=BK$1)*('乐容-S级品'!$L$4:$CA$32)),0)</f>
      </c>
      <c r="BL26" s="280">
        <f>IFERROR(SUMPRODUCT(('控温被PRO-S级品'!$B$2:$B$10=$B26)*('控温被PRO-S级品'!$E$1:$BE$1=BL$1)*('控温被PRO-S级品'!$E$2:$BE$10)),0)+IFERROR(SUMPRODUCT(('冬被-S级品'!$B$2:$B$10=$B26)*('冬被-S级品'!$E$1:$AW$1=BL$1)*('冬被-S级品'!$E$2:$AW$10)),0)+IFERROR(SUMPRODUCT(('白止-S级品'!$A$2:$A$26=$B26)*('白止-S级品'!$D$1:$AV$1=BL$1)*('白止-S级品'!$D$2:$AV$26)),0)+IFERROR(SUMPRODUCT(('乐容-S级品'!$A$4:$A$32=$B26)*('乐容-S级品'!$L$3:$CA$3=BL$1)*('乐容-S级品'!$L$4:$CA$32)),0)</f>
      </c>
      <c r="BM26" s="280">
        <f>IFERROR(SUMPRODUCT(('控温被PRO-S级品'!$B$2:$B$10=$B26)*('控温被PRO-S级品'!$E$1:$BE$1=BM$1)*('控温被PRO-S级品'!$E$2:$BE$10)),0)+IFERROR(SUMPRODUCT(('冬被-S级品'!$B$2:$B$10=$B26)*('冬被-S级品'!$E$1:$AW$1=BM$1)*('冬被-S级品'!$E$2:$AW$10)),0)+IFERROR(SUMPRODUCT(('白止-S级品'!$A$2:$A$26=$B26)*('白止-S级品'!$D$1:$AV$1=BM$1)*('白止-S级品'!$D$2:$AV$26)),0)+IFERROR(SUMPRODUCT(('乐容-S级品'!$A$4:$A$32=$B26)*('乐容-S级品'!$L$3:$CA$3=BM$1)*('乐容-S级品'!$L$4:$CA$32)),0)</f>
      </c>
      <c r="BN26" s="280">
        <f>IFERROR(SUMPRODUCT(('控温被PRO-S级品'!$B$2:$B$10=$B26)*('控温被PRO-S级品'!$E$1:$BE$1=BN$1)*('控温被PRO-S级品'!$E$2:$BE$10)),0)+IFERROR(SUMPRODUCT(('冬被-S级品'!$B$2:$B$10=$B26)*('冬被-S级品'!$E$1:$AW$1=BN$1)*('冬被-S级品'!$E$2:$AW$10)),0)+IFERROR(SUMPRODUCT(('白止-S级品'!$A$2:$A$26=$B26)*('白止-S级品'!$D$1:$AV$1=BN$1)*('白止-S级品'!$D$2:$AV$26)),0)+IFERROR(SUMPRODUCT(('乐容-S级品'!$A$4:$A$32=$B26)*('乐容-S级品'!$L$3:$CA$3=BN$1)*('乐容-S级品'!$L$4:$CA$32)),0)</f>
      </c>
      <c r="BO26" s="280">
        <f>IFERROR(SUMPRODUCT(('控温被PRO-S级品'!$B$2:$B$10=$B26)*('控温被PRO-S级品'!$E$1:$BE$1=BO$1)*('控温被PRO-S级品'!$E$2:$BE$10)),0)+IFERROR(SUMPRODUCT(('冬被-S级品'!$B$2:$B$10=$B26)*('冬被-S级品'!$E$1:$AW$1=BO$1)*('冬被-S级品'!$E$2:$AW$10)),0)+IFERROR(SUMPRODUCT(('白止-S级品'!$A$2:$A$26=$B26)*('白止-S级品'!$D$1:$AV$1=BO$1)*('白止-S级品'!$D$2:$AV$26)),0)+IFERROR(SUMPRODUCT(('乐容-S级品'!$A$4:$A$32=$B26)*('乐容-S级品'!$L$3:$CA$3=BO$1)*('乐容-S级品'!$L$4:$CA$32)),0)</f>
      </c>
      <c r="BP26" s="280">
        <f>IFERROR(SUMPRODUCT(('控温被PRO-S级品'!$B$2:$B$10=$B26)*('控温被PRO-S级品'!$E$1:$BE$1=BP$1)*('控温被PRO-S级品'!$E$2:$BE$10)),0)+IFERROR(SUMPRODUCT(('冬被-S级品'!$B$2:$B$10=$B26)*('冬被-S级品'!$E$1:$AW$1=BP$1)*('冬被-S级品'!$E$2:$AW$10)),0)+IFERROR(SUMPRODUCT(('白止-S级品'!$A$2:$A$26=$B26)*('白止-S级品'!$D$1:$AV$1=BP$1)*('白止-S级品'!$D$2:$AV$26)),0)+IFERROR(SUMPRODUCT(('乐容-S级品'!$A$4:$A$32=$B26)*('乐容-S级品'!$L$3:$CA$3=BP$1)*('乐容-S级品'!$L$4:$CA$32)),0)</f>
      </c>
      <c r="BQ26" s="280">
        <f>IFERROR(SUMPRODUCT(('控温被PRO-S级品'!$B$2:$B$10=$B26)*('控温被PRO-S级品'!$E$1:$BE$1=BQ$1)*('控温被PRO-S级品'!$E$2:$BE$10)),0)+IFERROR(SUMPRODUCT(('冬被-S级品'!$B$2:$B$10=$B26)*('冬被-S级品'!$E$1:$AW$1=BQ$1)*('冬被-S级品'!$E$2:$AW$10)),0)+IFERROR(SUMPRODUCT(('白止-S级品'!$A$2:$A$26=$B26)*('白止-S级品'!$D$1:$AV$1=BQ$1)*('白止-S级品'!$D$2:$AV$26)),0)+IFERROR(SUMPRODUCT(('乐容-S级品'!$A$4:$A$32=$B26)*('乐容-S级品'!$L$3:$CA$3=BQ$1)*('乐容-S级品'!$L$4:$CA$32)),0)</f>
      </c>
      <c r="BR26" s="280">
        <f>IFERROR(SUMPRODUCT(('控温被PRO-S级品'!$B$2:$B$10=$B26)*('控温被PRO-S级品'!$E$1:$BE$1=BR$1)*('控温被PRO-S级品'!$E$2:$BE$10)),0)+IFERROR(SUMPRODUCT(('冬被-S级品'!$B$2:$B$10=$B26)*('冬被-S级品'!$E$1:$AW$1=BR$1)*('冬被-S级品'!$E$2:$AW$10)),0)+IFERROR(SUMPRODUCT(('白止-S级品'!$A$2:$A$26=$B26)*('白止-S级品'!$D$1:$AV$1=BR$1)*('白止-S级品'!$D$2:$AV$26)),0)+IFERROR(SUMPRODUCT(('乐容-S级品'!$A$4:$A$32=$B26)*('乐容-S级品'!$L$3:$CA$3=BR$1)*('乐容-S级品'!$L$4:$CA$32)),0)</f>
      </c>
      <c r="BS26" s="280">
        <f>IFERROR(SUMPRODUCT(('控温被PRO-S级品'!$B$2:$B$10=$B26)*('控温被PRO-S级品'!$E$1:$BE$1=BS$1)*('控温被PRO-S级品'!$E$2:$BE$10)),0)+IFERROR(SUMPRODUCT(('冬被-S级品'!$B$2:$B$10=$B26)*('冬被-S级品'!$E$1:$AW$1=BS$1)*('冬被-S级品'!$E$2:$AW$10)),0)+IFERROR(SUMPRODUCT(('白止-S级品'!$A$2:$A$26=$B26)*('白止-S级品'!$D$1:$AV$1=BS$1)*('白止-S级品'!$D$2:$AV$26)),0)+IFERROR(SUMPRODUCT(('乐容-S级品'!$A$4:$A$32=$B26)*('乐容-S级品'!$L$3:$CA$3=BS$1)*('乐容-S级品'!$L$4:$CA$32)),0)</f>
      </c>
      <c r="BT26" s="280">
        <f>IFERROR(SUMPRODUCT(('控温被PRO-S级品'!$B$2:$B$10=$B26)*('控温被PRO-S级品'!$E$1:$BE$1=BT$1)*('控温被PRO-S级品'!$E$2:$BE$10)),0)+IFERROR(SUMPRODUCT(('冬被-S级品'!$B$2:$B$10=$B26)*('冬被-S级品'!$E$1:$AW$1=BT$1)*('冬被-S级品'!$E$2:$AW$10)),0)+IFERROR(SUMPRODUCT(('白止-S级品'!$A$2:$A$26=$B26)*('白止-S级品'!$D$1:$AV$1=BT$1)*('白止-S级品'!$D$2:$AV$26)),0)+IFERROR(SUMPRODUCT(('乐容-S级品'!$A$4:$A$32=$B26)*('乐容-S级品'!$L$3:$CA$3=BT$1)*('乐容-S级品'!$L$4:$CA$32)),0)</f>
      </c>
      <c r="BU26" s="280">
        <f>IFERROR(SUMPRODUCT(('控温被PRO-S级品'!$B$2:$B$10=$B26)*('控温被PRO-S级品'!$E$1:$BE$1=BU$1)*('控温被PRO-S级品'!$E$2:$BE$10)),0)+IFERROR(SUMPRODUCT(('冬被-S级品'!$B$2:$B$10=$B26)*('冬被-S级品'!$E$1:$AW$1=BU$1)*('冬被-S级品'!$E$2:$AW$10)),0)+IFERROR(SUMPRODUCT(('白止-S级品'!$A$2:$A$26=$B26)*('白止-S级品'!$D$1:$AV$1=BU$1)*('白止-S级品'!$D$2:$AV$26)),0)+IFERROR(SUMPRODUCT(('乐容-S级品'!$A$4:$A$32=$B26)*('乐容-S级品'!$L$3:$CA$3=BU$1)*('乐容-S级品'!$L$4:$CA$32)),0)</f>
      </c>
      <c r="BV26" s="280">
        <f>IFERROR(SUMPRODUCT(('控温被PRO-S级品'!$B$2:$B$10=$B26)*('控温被PRO-S级品'!$E$1:$BE$1=BV$1)*('控温被PRO-S级品'!$E$2:$BE$10)),0)+IFERROR(SUMPRODUCT(('冬被-S级品'!$B$2:$B$10=$B26)*('冬被-S级品'!$E$1:$AW$1=BV$1)*('冬被-S级品'!$E$2:$AW$10)),0)+IFERROR(SUMPRODUCT(('白止-S级品'!$A$2:$A$26=$B26)*('白止-S级品'!$D$1:$AV$1=BV$1)*('白止-S级品'!$D$2:$AV$26)),0)+IFERROR(SUMPRODUCT(('乐容-S级品'!$A$4:$A$32=$B26)*('乐容-S级品'!$L$3:$CA$3=BV$1)*('乐容-S级品'!$L$4:$CA$32)),0)</f>
      </c>
      <c r="BW26" s="280">
        <f>IFERROR(SUMPRODUCT(('控温被PRO-S级品'!$B$2:$B$10=$B26)*('控温被PRO-S级品'!$E$1:$BE$1=BW$1)*('控温被PRO-S级品'!$E$2:$BE$10)),0)+IFERROR(SUMPRODUCT(('冬被-S级品'!$B$2:$B$10=$B26)*('冬被-S级品'!$E$1:$AW$1=BW$1)*('冬被-S级品'!$E$2:$AW$10)),0)+IFERROR(SUMPRODUCT(('白止-S级品'!$A$2:$A$26=$B26)*('白止-S级品'!$D$1:$AV$1=BW$1)*('白止-S级品'!$D$2:$AV$26)),0)+IFERROR(SUMPRODUCT(('乐容-S级品'!$A$4:$A$32=$B26)*('乐容-S级品'!$L$3:$CA$3=BW$1)*('乐容-S级品'!$L$4:$CA$32)),0)</f>
      </c>
      <c r="BX26" s="280">
        <f>IFERROR(SUMPRODUCT(('控温被PRO-S级品'!$B$2:$B$10=$B26)*('控温被PRO-S级品'!$E$1:$BE$1=BX$1)*('控温被PRO-S级品'!$E$2:$BE$10)),0)+IFERROR(SUMPRODUCT(('冬被-S级品'!$B$2:$B$10=$B26)*('冬被-S级品'!$E$1:$AW$1=BX$1)*('冬被-S级品'!$E$2:$AW$10)),0)+IFERROR(SUMPRODUCT(('白止-S级品'!$A$2:$A$26=$B26)*('白止-S级品'!$D$1:$AV$1=BX$1)*('白止-S级品'!$D$2:$AV$26)),0)+IFERROR(SUMPRODUCT(('乐容-S级品'!$A$4:$A$32=$B26)*('乐容-S级品'!$L$3:$CA$3=BX$1)*('乐容-S级品'!$L$4:$CA$32)),0)</f>
      </c>
      <c r="BY26" s="280">
        <f>IFERROR(SUMPRODUCT(('控温被PRO-S级品'!$B$2:$B$10=$B26)*('控温被PRO-S级品'!$E$1:$BE$1=BY$1)*('控温被PRO-S级品'!$E$2:$BE$10)),0)+IFERROR(SUMPRODUCT(('冬被-S级品'!$B$2:$B$10=$B26)*('冬被-S级品'!$E$1:$AW$1=BY$1)*('冬被-S级品'!$E$2:$AW$10)),0)+IFERROR(SUMPRODUCT(('白止-S级品'!$A$2:$A$26=$B26)*('白止-S级品'!$D$1:$AV$1=BY$1)*('白止-S级品'!$D$2:$AV$26)),0)+IFERROR(SUMPRODUCT(('乐容-S级品'!$A$4:$A$32=$B26)*('乐容-S级品'!$L$3:$CA$3=BY$1)*('乐容-S级品'!$L$4:$CA$32)),0)</f>
      </c>
      <c r="BZ26" s="280">
        <f>IFERROR(SUMPRODUCT(('控温被PRO-S级品'!$B$2:$B$10=$B26)*('控温被PRO-S级品'!$E$1:$BE$1=BZ$1)*('控温被PRO-S级品'!$E$2:$BE$10)),0)+IFERROR(SUMPRODUCT(('冬被-S级品'!$B$2:$B$10=$B26)*('冬被-S级品'!$E$1:$AW$1=BZ$1)*('冬被-S级品'!$E$2:$AW$10)),0)+IFERROR(SUMPRODUCT(('白止-S级品'!$A$2:$A$26=$B26)*('白止-S级品'!$D$1:$AV$1=BZ$1)*('白止-S级品'!$D$2:$AV$26)),0)+IFERROR(SUMPRODUCT(('乐容-S级品'!$A$4:$A$32=$B26)*('乐容-S级品'!$L$3:$CA$3=BZ$1)*('乐容-S级品'!$L$4:$CA$32)),0)</f>
      </c>
      <c r="CA26" s="280">
        <f>IFERROR(SUMPRODUCT(('控温被PRO-S级品'!$B$2:$B$10=$B26)*('控温被PRO-S级品'!$E$1:$BE$1=CA$1)*('控温被PRO-S级品'!$E$2:$BE$10)),0)+IFERROR(SUMPRODUCT(('冬被-S级品'!$B$2:$B$10=$B26)*('冬被-S级品'!$E$1:$AW$1=CA$1)*('冬被-S级品'!$E$2:$AW$10)),0)+IFERROR(SUMPRODUCT(('白止-S级品'!$A$2:$A$26=$B26)*('白止-S级品'!$D$1:$AV$1=CA$1)*('白止-S级品'!$D$2:$AV$26)),0)+IFERROR(SUMPRODUCT(('乐容-S级品'!$A$4:$A$32=$B26)*('乐容-S级品'!$L$3:$CA$3=CA$1)*('乐容-S级品'!$L$4:$CA$32)),0)</f>
      </c>
      <c r="CB26" s="280">
        <f>IFERROR(SUMPRODUCT(('控温被PRO-S级品'!$B$2:$B$10=$B26)*('控温被PRO-S级品'!$E$1:$BE$1=CB$1)*('控温被PRO-S级品'!$E$2:$BE$10)),0)+IFERROR(SUMPRODUCT(('冬被-S级品'!$B$2:$B$10=$B26)*('冬被-S级品'!$E$1:$AW$1=CB$1)*('冬被-S级品'!$E$2:$AW$10)),0)+IFERROR(SUMPRODUCT(('白止-S级品'!$A$2:$A$26=$B26)*('白止-S级品'!$D$1:$AV$1=CB$1)*('白止-S级品'!$D$2:$AV$26)),0)+IFERROR(SUMPRODUCT(('乐容-S级品'!$A$4:$A$32=$B26)*('乐容-S级品'!$L$3:$CA$3=CB$1)*('乐容-S级品'!$L$4:$CA$32)),0)</f>
      </c>
      <c r="CC26" s="280">
        <f>IFERROR(SUMPRODUCT(('控温被PRO-S级品'!$B$2:$B$10=$B26)*('控温被PRO-S级品'!$E$1:$BE$1=CC$1)*('控温被PRO-S级品'!$E$2:$BE$10)),0)+IFERROR(SUMPRODUCT(('冬被-S级品'!$B$2:$B$10=$B26)*('冬被-S级品'!$E$1:$AW$1=CC$1)*('冬被-S级品'!$E$2:$AW$10)),0)+IFERROR(SUMPRODUCT(('白止-S级品'!$A$2:$A$26=$B26)*('白止-S级品'!$D$1:$AV$1=CC$1)*('白止-S级品'!$D$2:$AV$26)),0)+IFERROR(SUMPRODUCT(('乐容-S级品'!$A$4:$A$32=$B26)*('乐容-S级品'!$L$3:$CA$3=CC$1)*('乐容-S级品'!$L$4:$CA$32)),0)</f>
      </c>
      <c r="CD26" s="280">
        <f>IFERROR(SUMPRODUCT(('控温被PRO-S级品'!$B$2:$B$10=$B26)*('控温被PRO-S级品'!$E$1:$BE$1=CD$1)*('控温被PRO-S级品'!$E$2:$BE$10)),0)+IFERROR(SUMPRODUCT(('冬被-S级品'!$B$2:$B$10=$B26)*('冬被-S级品'!$E$1:$AW$1=CD$1)*('冬被-S级品'!$E$2:$AW$10)),0)+IFERROR(SUMPRODUCT(('白止-S级品'!$A$2:$A$26=$B26)*('白止-S级品'!$D$1:$AV$1=CD$1)*('白止-S级品'!$D$2:$AV$26)),0)+IFERROR(SUMPRODUCT(('乐容-S级品'!$A$4:$A$32=$B26)*('乐容-S级品'!$L$3:$CA$3=CD$1)*('乐容-S级品'!$L$4:$CA$32)),0)</f>
      </c>
      <c r="CE26" s="280">
        <f>IFERROR(SUMPRODUCT(('控温被PRO-S级品'!$B$2:$B$10=$B26)*('控温被PRO-S级品'!$E$1:$BE$1=CE$1)*('控温被PRO-S级品'!$E$2:$BE$10)),0)+IFERROR(SUMPRODUCT(('冬被-S级品'!$B$2:$B$10=$B26)*('冬被-S级品'!$E$1:$AW$1=CE$1)*('冬被-S级品'!$E$2:$AW$10)),0)+IFERROR(SUMPRODUCT(('白止-S级品'!$A$2:$A$26=$B26)*('白止-S级品'!$D$1:$AV$1=CE$1)*('白止-S级品'!$D$2:$AV$26)),0)+IFERROR(SUMPRODUCT(('乐容-S级品'!$A$4:$A$32=$B26)*('乐容-S级品'!$L$3:$CA$3=CE$1)*('乐容-S级品'!$L$4:$CA$32)),0)</f>
      </c>
      <c r="CF26" s="280">
        <f>IFERROR(SUMPRODUCT(('控温被PRO-S级品'!$B$2:$B$10=$B26)*('控温被PRO-S级品'!$E$1:$BE$1=CF$1)*('控温被PRO-S级品'!$E$2:$BE$10)),0)+IFERROR(SUMPRODUCT(('冬被-S级品'!$B$2:$B$10=$B26)*('冬被-S级品'!$E$1:$AW$1=CF$1)*('冬被-S级品'!$E$2:$AW$10)),0)+IFERROR(SUMPRODUCT(('白止-S级品'!$A$2:$A$26=$B26)*('白止-S级品'!$D$1:$AV$1=CF$1)*('白止-S级品'!$D$2:$AV$26)),0)+IFERROR(SUMPRODUCT(('乐容-S级品'!$A$4:$A$32=$B26)*('乐容-S级品'!$L$3:$CA$3=CF$1)*('乐容-S级品'!$L$4:$CA$32)),0)</f>
      </c>
      <c r="CG26" s="280">
        <f>IFERROR(SUMPRODUCT(('控温被PRO-S级品'!$B$2:$B$10=$B26)*('控温被PRO-S级品'!$E$1:$BE$1=CG$1)*('控温被PRO-S级品'!$E$2:$BE$10)),0)+IFERROR(SUMPRODUCT(('冬被-S级品'!$B$2:$B$10=$B26)*('冬被-S级品'!$E$1:$AW$1=CG$1)*('冬被-S级品'!$E$2:$AW$10)),0)+IFERROR(SUMPRODUCT(('白止-S级品'!$A$2:$A$26=$B26)*('白止-S级品'!$D$1:$AV$1=CG$1)*('白止-S级品'!$D$2:$AV$26)),0)+IFERROR(SUMPRODUCT(('乐容-S级品'!$A$4:$A$32=$B26)*('乐容-S级品'!$L$3:$CA$3=CG$1)*('乐容-S级品'!$L$4:$CA$32)),0)</f>
      </c>
      <c r="CH26" s="280">
        <f>IFERROR(SUMPRODUCT(('控温被PRO-S级品'!$B$2:$B$10=$B26)*('控温被PRO-S级品'!$E$1:$BE$1=CH$1)*('控温被PRO-S级品'!$E$2:$BE$10)),0)+IFERROR(SUMPRODUCT(('冬被-S级品'!$B$2:$B$10=$B26)*('冬被-S级品'!$E$1:$AW$1=CH$1)*('冬被-S级品'!$E$2:$AW$10)),0)+IFERROR(SUMPRODUCT(('白止-S级品'!$A$2:$A$26=$B26)*('白止-S级品'!$D$1:$AV$1=CH$1)*('白止-S级品'!$D$2:$AV$26)),0)+IFERROR(SUMPRODUCT(('乐容-S级品'!$A$4:$A$32=$B26)*('乐容-S级品'!$L$3:$CA$3=CH$1)*('乐容-S级品'!$L$4:$CA$32)),0)</f>
      </c>
      <c r="CI26" s="280">
        <f>IFERROR(SUMPRODUCT(('控温被PRO-S级品'!$B$2:$B$10=$B26)*('控温被PRO-S级品'!$E$1:$BE$1=CI$1)*('控温被PRO-S级品'!$E$2:$BE$10)),0)+IFERROR(SUMPRODUCT(('冬被-S级品'!$B$2:$B$10=$B26)*('冬被-S级品'!$E$1:$AW$1=CI$1)*('冬被-S级品'!$E$2:$AW$10)),0)+IFERROR(SUMPRODUCT(('白止-S级品'!$A$2:$A$26=$B26)*('白止-S级品'!$D$1:$AV$1=CI$1)*('白止-S级品'!$D$2:$AV$26)),0)+IFERROR(SUMPRODUCT(('乐容-S级品'!$A$4:$A$32=$B26)*('乐容-S级品'!$L$3:$CA$3=CI$1)*('乐容-S级品'!$L$4:$CA$32)),0)</f>
      </c>
      <c r="CJ26" s="280">
        <f>IFERROR(SUMPRODUCT(('控温被PRO-S级品'!$B$2:$B$10=$B26)*('控温被PRO-S级品'!$E$1:$BE$1=CJ$1)*('控温被PRO-S级品'!$E$2:$BE$10)),0)+IFERROR(SUMPRODUCT(('冬被-S级品'!$B$2:$B$10=$B26)*('冬被-S级品'!$E$1:$AW$1=CJ$1)*('冬被-S级品'!$E$2:$AW$10)),0)+IFERROR(SUMPRODUCT(('白止-S级品'!$A$2:$A$26=$B26)*('白止-S级品'!$D$1:$AV$1=CJ$1)*('白止-S级品'!$D$2:$AV$26)),0)+IFERROR(SUMPRODUCT(('乐容-S级品'!$A$4:$A$32=$B26)*('乐容-S级品'!$L$3:$CA$3=CJ$1)*('乐容-S级品'!$L$4:$CA$32)),0)</f>
      </c>
      <c r="CK26" s="280">
        <f>IFERROR(SUMPRODUCT(('控温被PRO-S级品'!$B$2:$B$10=$B26)*('控温被PRO-S级品'!$E$1:$BE$1=CK$1)*('控温被PRO-S级品'!$E$2:$BE$10)),0)+IFERROR(SUMPRODUCT(('冬被-S级品'!$B$2:$B$10=$B26)*('冬被-S级品'!$E$1:$AW$1=CK$1)*('冬被-S级品'!$E$2:$AW$10)),0)+IFERROR(SUMPRODUCT(('白止-S级品'!$A$2:$A$26=$B26)*('白止-S级品'!$D$1:$AV$1=CK$1)*('白止-S级品'!$D$2:$AV$26)),0)+IFERROR(SUMPRODUCT(('乐容-S级品'!$A$4:$A$32=$B26)*('乐容-S级品'!$L$3:$CA$3=CK$1)*('乐容-S级品'!$L$4:$CA$32)),0)</f>
      </c>
      <c r="CL26" s="280">
        <f>IFERROR(SUMPRODUCT(('控温被PRO-S级品'!$B$2:$B$10=$B26)*('控温被PRO-S级品'!$E$1:$BE$1=CL$1)*('控温被PRO-S级品'!$E$2:$BE$10)),0)+IFERROR(SUMPRODUCT(('冬被-S级品'!$B$2:$B$10=$B26)*('冬被-S级品'!$E$1:$AW$1=CL$1)*('冬被-S级品'!$E$2:$AW$10)),0)+IFERROR(SUMPRODUCT(('白止-S级品'!$A$2:$A$26=$B26)*('白止-S级品'!$D$1:$AV$1=CL$1)*('白止-S级品'!$D$2:$AV$26)),0)+IFERROR(SUMPRODUCT(('乐容-S级品'!$A$4:$A$32=$B26)*('乐容-S级品'!$L$3:$CA$3=CL$1)*('乐容-S级品'!$L$4:$CA$32)),0)</f>
      </c>
      <c r="CM26" s="280">
        <f>IFERROR(SUMPRODUCT(('控温被PRO-S级品'!$B$2:$B$10=$B26)*('控温被PRO-S级品'!$E$1:$BE$1=CM$1)*('控温被PRO-S级品'!$E$2:$BE$10)),0)+IFERROR(SUMPRODUCT(('冬被-S级品'!$B$2:$B$10=$B26)*('冬被-S级品'!$E$1:$AW$1=CM$1)*('冬被-S级品'!$E$2:$AW$10)),0)+IFERROR(SUMPRODUCT(('白止-S级品'!$A$2:$A$26=$B26)*('白止-S级品'!$D$1:$AV$1=CM$1)*('白止-S级品'!$D$2:$AV$26)),0)+IFERROR(SUMPRODUCT(('乐容-S级品'!$A$4:$A$32=$B26)*('乐容-S级品'!$L$3:$CA$3=CM$1)*('乐容-S级品'!$L$4:$CA$32)),0)</f>
      </c>
      <c r="CN26" s="280">
        <f>IFERROR(SUMPRODUCT(('控温被PRO-S级品'!$B$2:$B$10=$B26)*('控温被PRO-S级品'!$E$1:$BE$1=CN$1)*('控温被PRO-S级品'!$E$2:$BE$10)),0)+IFERROR(SUMPRODUCT(('冬被-S级品'!$B$2:$B$10=$B26)*('冬被-S级品'!$E$1:$AW$1=CN$1)*('冬被-S级品'!$E$2:$AW$10)),0)+IFERROR(SUMPRODUCT(('白止-S级品'!$A$2:$A$26=$B26)*('白止-S级品'!$D$1:$AV$1=CN$1)*('白止-S级品'!$D$2:$AV$26)),0)+IFERROR(SUMPRODUCT(('乐容-S级品'!$A$4:$A$32=$B26)*('乐容-S级品'!$L$3:$CA$3=CN$1)*('乐容-S级品'!$L$4:$CA$32)),0)</f>
      </c>
      <c r="CO26" s="280">
        <f>IFERROR(SUMPRODUCT(('控温被PRO-S级品'!$B$2:$B$10=$B26)*('控温被PRO-S级品'!$E$1:$BE$1=CO$1)*('控温被PRO-S级品'!$E$2:$BE$10)),0)+IFERROR(SUMPRODUCT(('冬被-S级品'!$B$2:$B$10=$B26)*('冬被-S级品'!$E$1:$AW$1=CO$1)*('冬被-S级品'!$E$2:$AW$10)),0)+IFERROR(SUMPRODUCT(('白止-S级品'!$A$2:$A$26=$B26)*('白止-S级品'!$D$1:$AV$1=CO$1)*('白止-S级品'!$D$2:$AV$26)),0)+IFERROR(SUMPRODUCT(('乐容-S级品'!$A$4:$A$32=$B26)*('乐容-S级品'!$L$3:$CA$3=CO$1)*('乐容-S级品'!$L$4:$CA$32)),0)</f>
      </c>
      <c r="CP26" s="280">
        <f>IFERROR(SUMPRODUCT(('控温被PRO-S级品'!$B$2:$B$10=$B26)*('控温被PRO-S级品'!$E$1:$BE$1=CP$1)*('控温被PRO-S级品'!$E$2:$BE$10)),0)+IFERROR(SUMPRODUCT(('冬被-S级品'!$B$2:$B$10=$B26)*('冬被-S级品'!$E$1:$AW$1=CP$1)*('冬被-S级品'!$E$2:$AW$10)),0)+IFERROR(SUMPRODUCT(('白止-S级品'!$A$2:$A$26=$B26)*('白止-S级品'!$D$1:$AV$1=CP$1)*('白止-S级品'!$D$2:$AV$26)),0)+IFERROR(SUMPRODUCT(('乐容-S级品'!$A$4:$A$32=$B26)*('乐容-S级品'!$L$3:$CA$3=CP$1)*('乐容-S级品'!$L$4:$CA$32)),0)</f>
      </c>
      <c r="CQ26" s="280">
        <f>IFERROR(SUMPRODUCT(('控温被PRO-S级品'!$B$2:$B$10=$B26)*('控温被PRO-S级品'!$E$1:$BE$1=CQ$1)*('控温被PRO-S级品'!$E$2:$BE$10)),0)+IFERROR(SUMPRODUCT(('冬被-S级品'!$B$2:$B$10=$B26)*('冬被-S级品'!$E$1:$AW$1=CQ$1)*('冬被-S级品'!$E$2:$AW$10)),0)+IFERROR(SUMPRODUCT(('白止-S级品'!$A$2:$A$26=$B26)*('白止-S级品'!$D$1:$AV$1=CQ$1)*('白止-S级品'!$D$2:$AV$26)),0)+IFERROR(SUMPRODUCT(('乐容-S级品'!$A$4:$A$32=$B26)*('乐容-S级品'!$L$3:$CA$3=CQ$1)*('乐容-S级品'!$L$4:$CA$32)),0)</f>
      </c>
      <c r="CR26" s="280">
        <f>IFERROR(SUMPRODUCT(('控温被PRO-S级品'!$B$2:$B$10=$B26)*('控温被PRO-S级品'!$E$1:$BE$1=CR$1)*('控温被PRO-S级品'!$E$2:$BE$10)),0)+IFERROR(SUMPRODUCT(('冬被-S级品'!$B$2:$B$10=$B26)*('冬被-S级品'!$E$1:$AW$1=CR$1)*('冬被-S级品'!$E$2:$AW$10)),0)+IFERROR(SUMPRODUCT(('白止-S级品'!$A$2:$A$26=$B26)*('白止-S级品'!$D$1:$AV$1=CR$1)*('白止-S级品'!$D$2:$AV$26)),0)+IFERROR(SUMPRODUCT(('乐容-S级品'!$A$4:$A$32=$B26)*('乐容-S级品'!$L$3:$CA$3=CR$1)*('乐容-S级品'!$L$4:$CA$32)),0)</f>
      </c>
      <c r="CS26" s="280">
        <f>IFERROR(SUMPRODUCT(('控温被PRO-S级品'!$B$2:$B$10=$B26)*('控温被PRO-S级品'!$E$1:$BE$1=CS$1)*('控温被PRO-S级品'!$E$2:$BE$10)),0)+IFERROR(SUMPRODUCT(('冬被-S级品'!$B$2:$B$10=$B26)*('冬被-S级品'!$E$1:$AW$1=CS$1)*('冬被-S级品'!$E$2:$AW$10)),0)+IFERROR(SUMPRODUCT(('白止-S级品'!$A$2:$A$26=$B26)*('白止-S级品'!$D$1:$AV$1=CS$1)*('白止-S级品'!$D$2:$AV$26)),0)+IFERROR(SUMPRODUCT(('乐容-S级品'!$A$4:$A$32=$B26)*('乐容-S级品'!$L$3:$CA$3=CS$1)*('乐容-S级品'!$L$4:$CA$32)),0)</f>
      </c>
      <c r="CT26" s="280">
        <f>IFERROR(SUMPRODUCT(('控温被PRO-S级品'!$B$2:$B$10=$B26)*('控温被PRO-S级品'!$E$1:$BE$1=CT$1)*('控温被PRO-S级品'!$E$2:$BE$10)),0)+IFERROR(SUMPRODUCT(('冬被-S级品'!$B$2:$B$10=$B26)*('冬被-S级品'!$E$1:$AW$1=CT$1)*('冬被-S级品'!$E$2:$AW$10)),0)+IFERROR(SUMPRODUCT(('白止-S级品'!$A$2:$A$26=$B26)*('白止-S级品'!$D$1:$AV$1=CT$1)*('白止-S级品'!$D$2:$AV$26)),0)+IFERROR(SUMPRODUCT(('乐容-S级品'!$A$4:$A$32=$B26)*('乐容-S级品'!$L$3:$CA$3=CT$1)*('乐容-S级品'!$L$4:$CA$32)),0)</f>
      </c>
      <c r="CU26" s="280">
        <f>IFERROR(SUMPRODUCT(('控温被PRO-S级品'!$B$2:$B$10=$B26)*('控温被PRO-S级品'!$E$1:$BE$1=CU$1)*('控温被PRO-S级品'!$E$2:$BE$10)),0)+IFERROR(SUMPRODUCT(('冬被-S级品'!$B$2:$B$10=$B26)*('冬被-S级品'!$E$1:$AW$1=CU$1)*('冬被-S级品'!$E$2:$AW$10)),0)+IFERROR(SUMPRODUCT(('白止-S级品'!$A$2:$A$26=$B26)*('白止-S级品'!$D$1:$AV$1=CU$1)*('白止-S级品'!$D$2:$AV$26)),0)+IFERROR(SUMPRODUCT(('乐容-S级品'!$A$4:$A$32=$B26)*('乐容-S级品'!$L$3:$CA$3=CU$1)*('乐容-S级品'!$L$4:$CA$32)),0)</f>
      </c>
      <c r="CV26" s="280">
        <f>IFERROR(SUMPRODUCT(('控温被PRO-S级品'!$B$2:$B$10=$B26)*('控温被PRO-S级品'!$E$1:$BE$1=CV$1)*('控温被PRO-S级品'!$E$2:$BE$10)),0)+IFERROR(SUMPRODUCT(('冬被-S级品'!$B$2:$B$10=$B26)*('冬被-S级品'!$E$1:$AW$1=CV$1)*('冬被-S级品'!$E$2:$AW$10)),0)+IFERROR(SUMPRODUCT(('白止-S级品'!$A$2:$A$26=$B26)*('白止-S级品'!$D$1:$AV$1=CV$1)*('白止-S级品'!$D$2:$AV$26)),0)+IFERROR(SUMPRODUCT(('乐容-S级品'!$A$4:$A$32=$B26)*('乐容-S级品'!$L$3:$CA$3=CV$1)*('乐容-S级品'!$L$4:$CA$32)),0)</f>
      </c>
      <c r="CW26" s="280">
        <f>IFERROR(SUMPRODUCT(('控温被PRO-S级品'!$B$2:$B$10=$B26)*('控温被PRO-S级品'!$E$1:$BE$1=CW$1)*('控温被PRO-S级品'!$E$2:$BE$10)),0)+IFERROR(SUMPRODUCT(('冬被-S级品'!$B$2:$B$10=$B26)*('冬被-S级品'!$E$1:$AW$1=CW$1)*('冬被-S级品'!$E$2:$AW$10)),0)+IFERROR(SUMPRODUCT(('白止-S级品'!$A$2:$A$26=$B26)*('白止-S级品'!$D$1:$AV$1=CW$1)*('白止-S级品'!$D$2:$AV$26)),0)+IFERROR(SUMPRODUCT(('乐容-S级品'!$A$4:$A$32=$B26)*('乐容-S级品'!$L$3:$CA$3=CW$1)*('乐容-S级品'!$L$4:$CA$32)),0)</f>
      </c>
      <c r="CX26" s="280">
        <f>IFERROR(SUMPRODUCT(('控温被PRO-S级品'!$B$2:$B$10=$B26)*('控温被PRO-S级品'!$E$1:$BE$1=CX$1)*('控温被PRO-S级品'!$E$2:$BE$10)),0)+IFERROR(SUMPRODUCT(('冬被-S级品'!$B$2:$B$10=$B26)*('冬被-S级品'!$E$1:$AW$1=CX$1)*('冬被-S级品'!$E$2:$AW$10)),0)+IFERROR(SUMPRODUCT(('白止-S级品'!$A$2:$A$26=$B26)*('白止-S级品'!$D$1:$AV$1=CX$1)*('白止-S级品'!$D$2:$AV$26)),0)+IFERROR(SUMPRODUCT(('乐容-S级品'!$A$4:$A$32=$B26)*('乐容-S级品'!$L$3:$CA$3=CX$1)*('乐容-S级品'!$L$4:$CA$32)),0)</f>
      </c>
      <c r="CY26" s="280">
        <f>IFERROR(SUMPRODUCT(('控温被PRO-S级品'!$B$2:$B$10=$B26)*('控温被PRO-S级品'!$E$1:$BE$1=CY$1)*('控温被PRO-S级品'!$E$2:$BE$10)),0)+IFERROR(SUMPRODUCT(('冬被-S级品'!$B$2:$B$10=$B26)*('冬被-S级品'!$E$1:$AW$1=CY$1)*('冬被-S级品'!$E$2:$AW$10)),0)+IFERROR(SUMPRODUCT(('白止-S级品'!$A$2:$A$26=$B26)*('白止-S级品'!$D$1:$AV$1=CY$1)*('白止-S级品'!$D$2:$AV$26)),0)+IFERROR(SUMPRODUCT(('乐容-S级品'!$A$4:$A$32=$B26)*('乐容-S级品'!$L$3:$CA$3=CY$1)*('乐容-S级品'!$L$4:$CA$32)),0)</f>
      </c>
      <c r="CZ26" s="280">
        <f>IFERROR(SUMPRODUCT(('控温被PRO-S级品'!$B$2:$B$10=$B26)*('控温被PRO-S级品'!$E$1:$BE$1=CZ$1)*('控温被PRO-S级品'!$E$2:$BE$10)),0)+IFERROR(SUMPRODUCT(('冬被-S级品'!$B$2:$B$10=$B26)*('冬被-S级品'!$E$1:$AW$1=CZ$1)*('冬被-S级品'!$E$2:$AW$10)),0)+IFERROR(SUMPRODUCT(('白止-S级品'!$A$2:$A$26=$B26)*('白止-S级品'!$D$1:$AV$1=CZ$1)*('白止-S级品'!$D$2:$AV$26)),0)+IFERROR(SUMPRODUCT(('乐容-S级品'!$A$4:$A$32=$B26)*('乐容-S级品'!$L$3:$CA$3=CZ$1)*('乐容-S级品'!$L$4:$CA$32)),0)</f>
      </c>
      <c r="DA26" s="280">
        <f>IFERROR(SUMPRODUCT(('控温被PRO-S级品'!$B$2:$B$10=$B26)*('控温被PRO-S级品'!$E$1:$BE$1=DA$1)*('控温被PRO-S级品'!$E$2:$BE$10)),0)+IFERROR(SUMPRODUCT(('冬被-S级品'!$B$2:$B$10=$B26)*('冬被-S级品'!$E$1:$AW$1=DA$1)*('冬被-S级品'!$E$2:$AW$10)),0)+IFERROR(SUMPRODUCT(('白止-S级品'!$A$2:$A$26=$B26)*('白止-S级品'!$D$1:$AV$1=DA$1)*('白止-S级品'!$D$2:$AV$26)),0)+IFERROR(SUMPRODUCT(('乐容-S级品'!$A$4:$A$32=$B26)*('乐容-S级品'!$L$3:$CA$3=DA$1)*('乐容-S级品'!$L$4:$CA$32)),0)</f>
      </c>
      <c r="DB26" s="280">
        <f>IFERROR(SUMPRODUCT(('控温被PRO-S级品'!$B$2:$B$10=$B26)*('控温被PRO-S级品'!$E$1:$BE$1=DB$1)*('控温被PRO-S级品'!$E$2:$BE$10)),0)+IFERROR(SUMPRODUCT(('冬被-S级品'!$B$2:$B$10=$B26)*('冬被-S级品'!$E$1:$AW$1=DB$1)*('冬被-S级品'!$E$2:$AW$10)),0)+IFERROR(SUMPRODUCT(('白止-S级品'!$A$2:$A$26=$B26)*('白止-S级品'!$D$1:$AV$1=DB$1)*('白止-S级品'!$D$2:$AV$26)),0)+IFERROR(SUMPRODUCT(('乐容-S级品'!$A$4:$A$32=$B26)*('乐容-S级品'!$L$3:$CA$3=DB$1)*('乐容-S级品'!$L$4:$CA$32)),0)</f>
      </c>
      <c r="DC26" s="280">
        <f>IFERROR(SUMPRODUCT(('控温被PRO-S级品'!$B$2:$B$10=$B26)*('控温被PRO-S级品'!$E$1:$BE$1=DC$1)*('控温被PRO-S级品'!$E$2:$BE$10)),0)+IFERROR(SUMPRODUCT(('冬被-S级品'!$B$2:$B$10=$B26)*('冬被-S级品'!$E$1:$AW$1=DC$1)*('冬被-S级品'!$E$2:$AW$10)),0)+IFERROR(SUMPRODUCT(('白止-S级品'!$A$2:$A$26=$B26)*('白止-S级品'!$D$1:$AV$1=DC$1)*('白止-S级品'!$D$2:$AV$26)),0)+IFERROR(SUMPRODUCT(('乐容-S级品'!$A$4:$A$32=$B26)*('乐容-S级品'!$L$3:$CA$3=DC$1)*('乐容-S级品'!$L$4:$CA$32)),0)</f>
      </c>
      <c r="DD26" s="280">
        <f>IFERROR(SUMPRODUCT(('控温被PRO-S级品'!$B$2:$B$10=$B26)*('控温被PRO-S级品'!$E$1:$BE$1=DD$1)*('控温被PRO-S级品'!$E$2:$BE$10)),0)+IFERROR(SUMPRODUCT(('冬被-S级品'!$B$2:$B$10=$B26)*('冬被-S级品'!$E$1:$AW$1=DD$1)*('冬被-S级品'!$E$2:$AW$10)),0)+IFERROR(SUMPRODUCT(('白止-S级品'!$A$2:$A$26=$B26)*('白止-S级品'!$D$1:$AV$1=DD$1)*('白止-S级品'!$D$2:$AV$26)),0)+IFERROR(SUMPRODUCT(('乐容-S级品'!$A$4:$A$32=$B26)*('乐容-S级品'!$L$3:$CA$3=DD$1)*('乐容-S级品'!$L$4:$CA$32)),0)</f>
      </c>
      <c r="DE26" s="280">
        <f>IFERROR(SUMPRODUCT(('控温被PRO-S级品'!$B$2:$B$10=$B26)*('控温被PRO-S级品'!$E$1:$BE$1=DE$1)*('控温被PRO-S级品'!$E$2:$BE$10)),0)+IFERROR(SUMPRODUCT(('冬被-S级品'!$B$2:$B$10=$B26)*('冬被-S级品'!$E$1:$AW$1=DE$1)*('冬被-S级品'!$E$2:$AW$10)),0)+IFERROR(SUMPRODUCT(('白止-S级品'!$A$2:$A$26=$B26)*('白止-S级品'!$D$1:$AV$1=DE$1)*('白止-S级品'!$D$2:$AV$26)),0)+IFERROR(SUMPRODUCT(('乐容-S级品'!$A$4:$A$32=$B26)*('乐容-S级品'!$L$3:$CA$3=DE$1)*('乐容-S级品'!$L$4:$CA$32)),0)</f>
      </c>
      <c r="DF26" s="280">
        <f>IFERROR(SUMPRODUCT(('控温被PRO-S级品'!$B$2:$B$10=$B26)*('控温被PRO-S级品'!$E$1:$BE$1=DF$1)*('控温被PRO-S级品'!$E$2:$BE$10)),0)+IFERROR(SUMPRODUCT(('冬被-S级品'!$B$2:$B$10=$B26)*('冬被-S级品'!$E$1:$AW$1=DF$1)*('冬被-S级品'!$E$2:$AW$10)),0)+IFERROR(SUMPRODUCT(('白止-S级品'!$A$2:$A$26=$B26)*('白止-S级品'!$D$1:$AV$1=DF$1)*('白止-S级品'!$D$2:$AV$26)),0)+IFERROR(SUMPRODUCT(('乐容-S级品'!$A$4:$A$32=$B26)*('乐容-S级品'!$L$3:$CA$3=DF$1)*('乐容-S级品'!$L$4:$CA$32)),0)</f>
      </c>
      <c r="DG26" s="280">
        <f>IFERROR(SUMPRODUCT(('控温被PRO-S级品'!$B$2:$B$10=$B26)*('控温被PRO-S级品'!$E$1:$BE$1=DG$1)*('控温被PRO-S级品'!$E$2:$BE$10)),0)+IFERROR(SUMPRODUCT(('冬被-S级品'!$B$2:$B$10=$B26)*('冬被-S级品'!$E$1:$AW$1=DG$1)*('冬被-S级品'!$E$2:$AW$10)),0)+IFERROR(SUMPRODUCT(('白止-S级品'!$A$2:$A$26=$B26)*('白止-S级品'!$D$1:$AV$1=DG$1)*('白止-S级品'!$D$2:$AV$26)),0)+IFERROR(SUMPRODUCT(('乐容-S级品'!$A$4:$A$32=$B26)*('乐容-S级品'!$L$3:$CA$3=DG$1)*('乐容-S级品'!$L$4:$CA$32)),0)</f>
      </c>
      <c r="DH26" s="280">
        <f>IFERROR(SUMPRODUCT(('控温被PRO-S级品'!$B$2:$B$10=$B26)*('控温被PRO-S级品'!$E$1:$BE$1=DH$1)*('控温被PRO-S级品'!$E$2:$BE$10)),0)+IFERROR(SUMPRODUCT(('冬被-S级品'!$B$2:$B$10=$B26)*('冬被-S级品'!$E$1:$AW$1=DH$1)*('冬被-S级品'!$E$2:$AW$10)),0)+IFERROR(SUMPRODUCT(('白止-S级品'!$A$2:$A$26=$B26)*('白止-S级品'!$D$1:$AV$1=DH$1)*('白止-S级品'!$D$2:$AV$26)),0)+IFERROR(SUMPRODUCT(('乐容-S级品'!$A$4:$A$32=$B26)*('乐容-S级品'!$L$3:$CA$3=DH$1)*('乐容-S级品'!$L$4:$CA$32)),0)</f>
      </c>
      <c r="DI26" s="280">
        <f>IFERROR(SUMPRODUCT(('控温被PRO-S级品'!$B$2:$B$10=$B26)*('控温被PRO-S级品'!$E$1:$BE$1=DI$1)*('控温被PRO-S级品'!$E$2:$BE$10)),0)+IFERROR(SUMPRODUCT(('冬被-S级品'!$B$2:$B$10=$B26)*('冬被-S级品'!$E$1:$AW$1=DI$1)*('冬被-S级品'!$E$2:$AW$10)),0)+IFERROR(SUMPRODUCT(('白止-S级品'!$A$2:$A$26=$B26)*('白止-S级品'!$D$1:$AV$1=DI$1)*('白止-S级品'!$D$2:$AV$26)),0)+IFERROR(SUMPRODUCT(('乐容-S级品'!$A$4:$A$32=$B26)*('乐容-S级品'!$L$3:$CA$3=DI$1)*('乐容-S级品'!$L$4:$CA$32)),0)</f>
      </c>
      <c r="DJ26" s="280">
        <f>IFERROR(SUMPRODUCT(('控温被PRO-S级品'!$B$2:$B$10=$B26)*('控温被PRO-S级品'!$E$1:$BE$1=DJ$1)*('控温被PRO-S级品'!$E$2:$BE$10)),0)+IFERROR(SUMPRODUCT(('冬被-S级品'!$B$2:$B$10=$B26)*('冬被-S级品'!$E$1:$AW$1=DJ$1)*('冬被-S级品'!$E$2:$AW$10)),0)+IFERROR(SUMPRODUCT(('白止-S级品'!$A$2:$A$26=$B26)*('白止-S级品'!$D$1:$AV$1=DJ$1)*('白止-S级品'!$D$2:$AV$26)),0)+IFERROR(SUMPRODUCT(('乐容-S级品'!$A$4:$A$32=$B26)*('乐容-S级品'!$L$3:$CA$3=DJ$1)*('乐容-S级品'!$L$4:$CA$32)),0)</f>
      </c>
      <c r="DK26" s="280"/>
      <c r="DL26" s="280"/>
      <c r="DM26" s="280"/>
      <c r="DN26" s="280"/>
      <c r="DO26" s="280"/>
      <c r="DP26" s="280"/>
      <c r="DQ26" s="280"/>
      <c r="DR26" s="280"/>
      <c r="DS26" s="280"/>
      <c r="DT26" s="280"/>
      <c r="DU26" s="280"/>
      <c r="DV26" s="280"/>
      <c r="DW26" s="280">
        <f>VLOOKUP(B26,'系统编码规格'!A:C,3,FALSE)</f>
      </c>
      <c r="DX26" s="280"/>
      <c r="DY26" s="280"/>
      <c r="DZ26" s="280"/>
      <c r="EA26" s="280"/>
      <c r="EB26" s="280"/>
      <c r="EC26" s="280"/>
      <c r="ED26" s="280"/>
      <c r="EE26" s="280"/>
      <c r="EF26" s="280"/>
      <c r="EG26" s="280"/>
      <c r="EH26" s="280"/>
      <c r="EI26" s="280"/>
      <c r="EJ26" s="280"/>
      <c r="EK26" s="280"/>
      <c r="EL26" s="280"/>
      <c r="EM26" s="280"/>
      <c r="EN26" s="280"/>
      <c r="EO26" s="280"/>
      <c r="EP26" s="280"/>
      <c r="EQ26" s="280"/>
      <c r="ER26" s="280"/>
      <c r="ES26" s="280"/>
      <c r="ET26" s="280"/>
      <c r="EU26" s="280"/>
      <c r="EV26" s="280"/>
      <c r="EW26" s="280"/>
      <c r="EX26" s="280"/>
      <c r="EY26" s="280"/>
      <c r="EZ26" s="280"/>
      <c r="FA26" s="280"/>
      <c r="FB26" s="280"/>
      <c r="FC26" s="280"/>
      <c r="FD26" s="280"/>
      <c r="FE26" s="280"/>
      <c r="FF26" s="280"/>
      <c r="FG26" s="280"/>
      <c r="FH26" s="280"/>
      <c r="FI26" s="280"/>
      <c r="FJ26" s="280"/>
      <c r="FK26" s="280"/>
      <c r="FL26" s="280"/>
      <c r="FM26" s="280"/>
      <c r="FN26" s="280"/>
      <c r="FO26" s="280"/>
      <c r="FP26" s="280"/>
      <c r="FQ26" s="280"/>
      <c r="FR26" s="280"/>
      <c r="FS26" s="280"/>
      <c r="FT26" s="280"/>
      <c r="FU26" s="280"/>
      <c r="FV26" s="280"/>
      <c r="FW26" s="280"/>
      <c r="FX26" s="280"/>
      <c r="FY26" s="280"/>
      <c r="FZ26" s="280"/>
      <c r="GA26" s="280"/>
      <c r="GB26" s="280"/>
      <c r="GC26" s="280"/>
      <c r="GD26" s="280"/>
      <c r="GE26" s="280"/>
      <c r="GF26" s="280"/>
      <c r="GG26" s="280"/>
      <c r="GH26" s="280"/>
      <c r="GI26" s="280"/>
      <c r="GJ26" s="280"/>
      <c r="GK26" s="280"/>
      <c r="GL26" s="280"/>
      <c r="GM26" s="280"/>
      <c r="GN26" s="280"/>
      <c r="GO26" s="280"/>
      <c r="GP26" s="280"/>
      <c r="GQ26" s="280"/>
      <c r="GR26" s="280"/>
      <c r="GS26" s="280"/>
      <c r="GT26" s="280"/>
      <c r="GU26" s="280"/>
      <c r="GV26" s="280"/>
    </row>
    <row r="27">
      <c r="A27" s="309" t="str">
        <v>白止</v>
      </c>
      <c r="B27" s="310" t="str">
        <v>128000262008111</v>
      </c>
      <c r="C27" s="309" t="str">
        <v>亚朵星球 绵感枕套轻巧版</v>
      </c>
      <c r="D27" s="309" t="str">
        <v>60*40*10cm-63*43</v>
      </c>
      <c r="E27">
        <f>SUM(F27:GX27)</f>
      </c>
      <c r="F27" s="280">
        <f>IFERROR(SUMPRODUCT(('控温被PRO-S级品'!$B$2:$B$10=$B27)*('控温被PRO-S级品'!$E$1:$BE$1=F$1)*('控温被PRO-S级品'!$E$2:$BE$10)),0)+IFERROR(SUMPRODUCT(('冬被-S级品'!$B$2:$B$10=$B27)*('冬被-S级品'!$E$1:$AW$1=F$1)*('冬被-S级品'!$E$2:$AW$10)),0)+IFERROR(SUMPRODUCT(('白止-S级品'!$A$2:$A$26=$B27)*('白止-S级品'!$D$1:$AV$1=F$1)*('白止-S级品'!$D$2:$AV$26)),0)+IFERROR(SUMPRODUCT(('乐容-S级品'!$A$4:$A$32=$B27)*('乐容-S级品'!$L$3:$CA$3=F$1)*('乐容-S级品'!$L$4:$CA$32)),0)</f>
      </c>
      <c r="G27" s="280">
        <f>IFERROR(SUMPRODUCT(('控温被PRO-S级品'!$B$2:$B$10=$B27)*('控温被PRO-S级品'!$E$1:$BE$1=G$1)*('控温被PRO-S级品'!$E$2:$BE$10)),0)+IFERROR(SUMPRODUCT(('冬被-S级品'!$B$2:$B$10=$B27)*('冬被-S级品'!$E$1:$AW$1=G$1)*('冬被-S级品'!$E$2:$AW$10)),0)+IFERROR(SUMPRODUCT(('白止-S级品'!$A$2:$A$26=$B27)*('白止-S级品'!$D$1:$AV$1=G$1)*('白止-S级品'!$D$2:$AV$26)),0)+IFERROR(SUMPRODUCT(('乐容-S级品'!$A$4:$A$32=$B27)*('乐容-S级品'!$L$3:$CA$3=G$1)*('乐容-S级品'!$L$4:$CA$32)),0)</f>
      </c>
      <c r="H27" s="280">
        <f>IFERROR(SUMPRODUCT(('控温被PRO-S级品'!$B$2:$B$10=$B27)*('控温被PRO-S级品'!$E$1:$BE$1=H$1)*('控温被PRO-S级品'!$E$2:$BE$10)),0)+IFERROR(SUMPRODUCT(('冬被-S级品'!$B$2:$B$10=$B27)*('冬被-S级品'!$E$1:$AW$1=H$1)*('冬被-S级品'!$E$2:$AW$10)),0)+IFERROR(SUMPRODUCT(('白止-S级品'!$A$2:$A$26=$B27)*('白止-S级品'!$D$1:$AV$1=H$1)*('白止-S级品'!$D$2:$AV$26)),0)+IFERROR(SUMPRODUCT(('乐容-S级品'!$A$4:$A$32=$B27)*('乐容-S级品'!$L$3:$CA$3=H$1)*('乐容-S级品'!$L$4:$CA$32)),0)</f>
      </c>
      <c r="I27" s="280">
        <f>IFERROR(SUMPRODUCT(('控温被PRO-S级品'!$B$2:$B$10=$B27)*('控温被PRO-S级品'!$E$1:$BE$1=I$1)*('控温被PRO-S级品'!$E$2:$BE$10)),0)+IFERROR(SUMPRODUCT(('冬被-S级品'!$B$2:$B$10=$B27)*('冬被-S级品'!$E$1:$AW$1=I$1)*('冬被-S级品'!$E$2:$AW$10)),0)+IFERROR(SUMPRODUCT(('白止-S级品'!$A$2:$A$26=$B27)*('白止-S级品'!$D$1:$AV$1=I$1)*('白止-S级品'!$D$2:$AV$26)),0)+IFERROR(SUMPRODUCT(('乐容-S级品'!$A$4:$A$32=$B27)*('乐容-S级品'!$L$3:$CA$3=I$1)*('乐容-S级品'!$L$4:$CA$32)),0)</f>
      </c>
      <c r="J27" s="280">
        <f>IFERROR(SUMPRODUCT(('控温被PRO-S级品'!$B$2:$B$10=$B27)*('控温被PRO-S级品'!$E$1:$BE$1=J$1)*('控温被PRO-S级品'!$E$2:$BE$10)),0)+IFERROR(SUMPRODUCT(('冬被-S级品'!$B$2:$B$10=$B27)*('冬被-S级品'!$E$1:$AW$1=J$1)*('冬被-S级品'!$E$2:$AW$10)),0)+IFERROR(SUMPRODUCT(('白止-S级品'!$A$2:$A$26=$B27)*('白止-S级品'!$D$1:$AV$1=J$1)*('白止-S级品'!$D$2:$AV$26)),0)+IFERROR(SUMPRODUCT(('乐容-S级品'!$A$4:$A$32=$B27)*('乐容-S级品'!$L$3:$CA$3=J$1)*('乐容-S级品'!$L$4:$CA$32)),0)</f>
      </c>
      <c r="K27" s="280">
        <f>IFERROR(SUMPRODUCT(('控温被PRO-S级品'!$B$2:$B$10=$B27)*('控温被PRO-S级品'!$E$1:$BE$1=K$1)*('控温被PRO-S级品'!$E$2:$BE$10)),0)+IFERROR(SUMPRODUCT(('冬被-S级品'!$B$2:$B$10=$B27)*('冬被-S级品'!$E$1:$AW$1=K$1)*('冬被-S级品'!$E$2:$AW$10)),0)+IFERROR(SUMPRODUCT(('白止-S级品'!$A$2:$A$26=$B27)*('白止-S级品'!$D$1:$AV$1=K$1)*('白止-S级品'!$D$2:$AV$26)),0)+IFERROR(SUMPRODUCT(('乐容-S级品'!$A$4:$A$32=$B27)*('乐容-S级品'!$L$3:$CA$3=K$1)*('乐容-S级品'!$L$4:$CA$32)),0)</f>
      </c>
      <c r="L27" s="280">
        <f>IFERROR(SUMPRODUCT(('控温被PRO-S级品'!$B$2:$B$10=$B27)*('控温被PRO-S级品'!$E$1:$BE$1=L$1)*('控温被PRO-S级品'!$E$2:$BE$10)),0)+IFERROR(SUMPRODUCT(('冬被-S级品'!$B$2:$B$10=$B27)*('冬被-S级品'!$E$1:$AW$1=L$1)*('冬被-S级品'!$E$2:$AW$10)),0)+IFERROR(SUMPRODUCT(('白止-S级品'!$A$2:$A$26=$B27)*('白止-S级品'!$D$1:$AV$1=L$1)*('白止-S级品'!$D$2:$AV$26)),0)+IFERROR(SUMPRODUCT(('乐容-S级品'!$A$4:$A$32=$B27)*('乐容-S级品'!$L$3:$CA$3=L$1)*('乐容-S级品'!$L$4:$CA$32)),0)</f>
      </c>
      <c r="M27" s="280">
        <f>IFERROR(SUMPRODUCT(('控温被PRO-S级品'!$B$2:$B$10=$B27)*('控温被PRO-S级品'!$E$1:$BE$1=M$1)*('控温被PRO-S级品'!$E$2:$BE$10)),0)+IFERROR(SUMPRODUCT(('冬被-S级品'!$B$2:$B$10=$B27)*('冬被-S级品'!$E$1:$AW$1=M$1)*('冬被-S级品'!$E$2:$AW$10)),0)+IFERROR(SUMPRODUCT(('白止-S级品'!$A$2:$A$26=$B27)*('白止-S级品'!$D$1:$AV$1=M$1)*('白止-S级品'!$D$2:$AV$26)),0)+IFERROR(SUMPRODUCT(('乐容-S级品'!$A$4:$A$32=$B27)*('乐容-S级品'!$L$3:$CA$3=M$1)*('乐容-S级品'!$L$4:$CA$32)),0)</f>
      </c>
      <c r="N27" s="280">
        <f>IFERROR(SUMPRODUCT(('控温被PRO-S级品'!$B$2:$B$10=$B27)*('控温被PRO-S级品'!$E$1:$BE$1=N$1)*('控温被PRO-S级品'!$E$2:$BE$10)),0)+IFERROR(SUMPRODUCT(('冬被-S级品'!$B$2:$B$10=$B27)*('冬被-S级品'!$E$1:$AW$1=N$1)*('冬被-S级品'!$E$2:$AW$10)),0)+IFERROR(SUMPRODUCT(('白止-S级品'!$A$2:$A$26=$B27)*('白止-S级品'!$D$1:$AV$1=N$1)*('白止-S级品'!$D$2:$AV$26)),0)+IFERROR(SUMPRODUCT(('乐容-S级品'!$A$4:$A$32=$B27)*('乐容-S级品'!$L$3:$CA$3=N$1)*('乐容-S级品'!$L$4:$CA$32)),0)</f>
      </c>
      <c r="O27" s="280">
        <f>IFERROR(SUMPRODUCT(('控温被PRO-S级品'!$B$2:$B$10=$B27)*('控温被PRO-S级品'!$E$1:$BE$1=O$1)*('控温被PRO-S级品'!$E$2:$BE$10)),0)+IFERROR(SUMPRODUCT(('冬被-S级品'!$B$2:$B$10=$B27)*('冬被-S级品'!$E$1:$AW$1=O$1)*('冬被-S级品'!$E$2:$AW$10)),0)+IFERROR(SUMPRODUCT(('白止-S级品'!$A$2:$A$26=$B27)*('白止-S级品'!$D$1:$AV$1=O$1)*('白止-S级品'!$D$2:$AV$26)),0)+IFERROR(SUMPRODUCT(('乐容-S级品'!$A$4:$A$32=$B27)*('乐容-S级品'!$L$3:$CA$3=O$1)*('乐容-S级品'!$L$4:$CA$32)),0)</f>
      </c>
      <c r="P27" s="280">
        <f>IFERROR(SUMPRODUCT(('控温被PRO-S级品'!$B$2:$B$10=$B27)*('控温被PRO-S级品'!$E$1:$BE$1=P$1)*('控温被PRO-S级品'!$E$2:$BE$10)),0)+IFERROR(SUMPRODUCT(('冬被-S级品'!$B$2:$B$10=$B27)*('冬被-S级品'!$E$1:$AW$1=P$1)*('冬被-S级品'!$E$2:$AW$10)),0)+IFERROR(SUMPRODUCT(('白止-S级品'!$A$2:$A$26=$B27)*('白止-S级品'!$D$1:$AV$1=P$1)*('白止-S级品'!$D$2:$AV$26)),0)+IFERROR(SUMPRODUCT(('乐容-S级品'!$A$4:$A$32=$B27)*('乐容-S级品'!$L$3:$CA$3=P$1)*('乐容-S级品'!$L$4:$CA$32)),0)</f>
      </c>
      <c r="Q27" s="280">
        <f>IFERROR(SUMPRODUCT(('控温被PRO-S级品'!$B$2:$B$10=$B27)*('控温被PRO-S级品'!$E$1:$BE$1=Q$1)*('控温被PRO-S级品'!$E$2:$BE$10)),0)+IFERROR(SUMPRODUCT(('冬被-S级品'!$B$2:$B$10=$B27)*('冬被-S级品'!$E$1:$AW$1=Q$1)*('冬被-S级品'!$E$2:$AW$10)),0)+IFERROR(SUMPRODUCT(('白止-S级品'!$A$2:$A$26=$B27)*('白止-S级品'!$D$1:$AV$1=Q$1)*('白止-S级品'!$D$2:$AV$26)),0)+IFERROR(SUMPRODUCT(('乐容-S级品'!$A$4:$A$32=$B27)*('乐容-S级品'!$L$3:$CA$3=Q$1)*('乐容-S级品'!$L$4:$CA$32)),0)</f>
      </c>
      <c r="R27" s="280">
        <f>IFERROR(SUMPRODUCT(('控温被PRO-S级品'!$B$2:$B$10=$B27)*('控温被PRO-S级品'!$E$1:$BE$1=R$1)*('控温被PRO-S级品'!$E$2:$BE$10)),0)+IFERROR(SUMPRODUCT(('冬被-S级品'!$B$2:$B$10=$B27)*('冬被-S级品'!$E$1:$AW$1=R$1)*('冬被-S级品'!$E$2:$AW$10)),0)+IFERROR(SUMPRODUCT(('白止-S级品'!$A$2:$A$26=$B27)*('白止-S级品'!$D$1:$AV$1=R$1)*('白止-S级品'!$D$2:$AV$26)),0)+IFERROR(SUMPRODUCT(('乐容-S级品'!$A$4:$A$32=$B27)*('乐容-S级品'!$L$3:$CA$3=R$1)*('乐容-S级品'!$L$4:$CA$32)),0)</f>
      </c>
      <c r="S27" s="280">
        <f>IFERROR(SUMPRODUCT(('控温被PRO-S级品'!$B$2:$B$10=$B27)*('控温被PRO-S级品'!$E$1:$BE$1=S$1)*('控温被PRO-S级品'!$E$2:$BE$10)),0)+IFERROR(SUMPRODUCT(('冬被-S级品'!$B$2:$B$10=$B27)*('冬被-S级品'!$E$1:$AW$1=S$1)*('冬被-S级品'!$E$2:$AW$10)),0)+IFERROR(SUMPRODUCT(('白止-S级品'!$A$2:$A$26=$B27)*('白止-S级品'!$D$1:$AV$1=S$1)*('白止-S级品'!$D$2:$AV$26)),0)+IFERROR(SUMPRODUCT(('乐容-S级品'!$A$4:$A$32=$B27)*('乐容-S级品'!$L$3:$CA$3=S$1)*('乐容-S级品'!$L$4:$CA$32)),0)</f>
      </c>
      <c r="T27" s="280">
        <f>IFERROR(SUMPRODUCT(('控温被PRO-S级品'!$B$2:$B$10=$B27)*('控温被PRO-S级品'!$E$1:$BE$1=T$1)*('控温被PRO-S级品'!$E$2:$BE$10)),0)+IFERROR(SUMPRODUCT(('冬被-S级品'!$B$2:$B$10=$B27)*('冬被-S级品'!$E$1:$AW$1=T$1)*('冬被-S级品'!$E$2:$AW$10)),0)+IFERROR(SUMPRODUCT(('白止-S级品'!$A$2:$A$26=$B27)*('白止-S级品'!$D$1:$AV$1=T$1)*('白止-S级品'!$D$2:$AV$26)),0)+IFERROR(SUMPRODUCT(('乐容-S级品'!$A$4:$A$32=$B27)*('乐容-S级品'!$L$3:$CA$3=T$1)*('乐容-S级品'!$L$4:$CA$32)),0)</f>
      </c>
      <c r="U27" s="280">
        <f>IFERROR(SUMPRODUCT(('控温被PRO-S级品'!$B$2:$B$10=$B27)*('控温被PRO-S级品'!$E$1:$BE$1=U$1)*('控温被PRO-S级品'!$E$2:$BE$10)),0)+IFERROR(SUMPRODUCT(('冬被-S级品'!$B$2:$B$10=$B27)*('冬被-S级品'!$E$1:$AW$1=U$1)*('冬被-S级品'!$E$2:$AW$10)),0)+IFERROR(SUMPRODUCT(('白止-S级品'!$A$2:$A$26=$B27)*('白止-S级品'!$D$1:$AV$1=U$1)*('白止-S级品'!$D$2:$AV$26)),0)+IFERROR(SUMPRODUCT(('乐容-S级品'!$A$4:$A$32=$B27)*('乐容-S级品'!$L$3:$CA$3=U$1)*('乐容-S级品'!$L$4:$CA$32)),0)</f>
      </c>
      <c r="V27" s="280">
        <f>IFERROR(SUMPRODUCT(('控温被PRO-S级品'!$B$2:$B$10=$B27)*('控温被PRO-S级品'!$E$1:$BE$1=V$1)*('控温被PRO-S级品'!$E$2:$BE$10)),0)+IFERROR(SUMPRODUCT(('冬被-S级品'!$B$2:$B$10=$B27)*('冬被-S级品'!$E$1:$AW$1=V$1)*('冬被-S级品'!$E$2:$AW$10)),0)+IFERROR(SUMPRODUCT(('白止-S级品'!$A$2:$A$26=$B27)*('白止-S级品'!$D$1:$AV$1=V$1)*('白止-S级品'!$D$2:$AV$26)),0)+IFERROR(SUMPRODUCT(('乐容-S级品'!$A$4:$A$32=$B27)*('乐容-S级品'!$L$3:$CA$3=V$1)*('乐容-S级品'!$L$4:$CA$32)),0)</f>
      </c>
      <c r="W27" s="280">
        <f>IFERROR(SUMPRODUCT(('控温被PRO-S级品'!$B$2:$B$10=$B27)*('控温被PRO-S级品'!$E$1:$BE$1=W$1)*('控温被PRO-S级品'!$E$2:$BE$10)),0)+IFERROR(SUMPRODUCT(('冬被-S级品'!$B$2:$B$10=$B27)*('冬被-S级品'!$E$1:$AW$1=W$1)*('冬被-S级品'!$E$2:$AW$10)),0)+IFERROR(SUMPRODUCT(('白止-S级品'!$A$2:$A$26=$B27)*('白止-S级品'!$D$1:$AV$1=W$1)*('白止-S级品'!$D$2:$AV$26)),0)+IFERROR(SUMPRODUCT(('乐容-S级品'!$A$4:$A$32=$B27)*('乐容-S级品'!$L$3:$CA$3=W$1)*('乐容-S级品'!$L$4:$CA$32)),0)</f>
      </c>
      <c r="X27" s="280">
        <f>IFERROR(SUMPRODUCT(('控温被PRO-S级品'!$B$2:$B$10=$B27)*('控温被PRO-S级品'!$E$1:$BE$1=X$1)*('控温被PRO-S级品'!$E$2:$BE$10)),0)+IFERROR(SUMPRODUCT(('冬被-S级品'!$B$2:$B$10=$B27)*('冬被-S级品'!$E$1:$AW$1=X$1)*('冬被-S级品'!$E$2:$AW$10)),0)+IFERROR(SUMPRODUCT(('白止-S级品'!$A$2:$A$26=$B27)*('白止-S级品'!$D$1:$AV$1=X$1)*('白止-S级品'!$D$2:$AV$26)),0)+IFERROR(SUMPRODUCT(('乐容-S级品'!$A$4:$A$32=$B27)*('乐容-S级品'!$L$3:$CA$3=X$1)*('乐容-S级品'!$L$4:$CA$32)),0)</f>
      </c>
      <c r="Y27" s="280">
        <f>IFERROR(SUMPRODUCT(('控温被PRO-S级品'!$B$2:$B$10=$B27)*('控温被PRO-S级品'!$E$1:$BE$1=Y$1)*('控温被PRO-S级品'!$E$2:$BE$10)),0)+IFERROR(SUMPRODUCT(('冬被-S级品'!$B$2:$B$10=$B27)*('冬被-S级品'!$E$1:$AW$1=Y$1)*('冬被-S级品'!$E$2:$AW$10)),0)+IFERROR(SUMPRODUCT(('白止-S级品'!$A$2:$A$26=$B27)*('白止-S级品'!$D$1:$AV$1=Y$1)*('白止-S级品'!$D$2:$AV$26)),0)+IFERROR(SUMPRODUCT(('乐容-S级品'!$A$4:$A$32=$B27)*('乐容-S级品'!$L$3:$CA$3=Y$1)*('乐容-S级品'!$L$4:$CA$32)),0)</f>
      </c>
      <c r="Z27" s="280">
        <f>IFERROR(SUMPRODUCT(('控温被PRO-S级品'!$B$2:$B$10=$B27)*('控温被PRO-S级品'!$E$1:$BE$1=Z$1)*('控温被PRO-S级品'!$E$2:$BE$10)),0)+IFERROR(SUMPRODUCT(('冬被-S级品'!$B$2:$B$10=$B27)*('冬被-S级品'!$E$1:$AW$1=Z$1)*('冬被-S级品'!$E$2:$AW$10)),0)+IFERROR(SUMPRODUCT(('白止-S级品'!$A$2:$A$26=$B27)*('白止-S级品'!$D$1:$AV$1=Z$1)*('白止-S级品'!$D$2:$AV$26)),0)+IFERROR(SUMPRODUCT(('乐容-S级品'!$A$4:$A$32=$B27)*('乐容-S级品'!$L$3:$CA$3=Z$1)*('乐容-S级品'!$L$4:$CA$32)),0)</f>
      </c>
      <c r="AA27" s="280">
        <f>IFERROR(SUMPRODUCT(('控温被PRO-S级品'!$B$2:$B$10=$B27)*('控温被PRO-S级品'!$E$1:$BE$1=AA$1)*('控温被PRO-S级品'!$E$2:$BE$10)),0)+IFERROR(SUMPRODUCT(('冬被-S级品'!$B$2:$B$10=$B27)*('冬被-S级品'!$E$1:$AW$1=AA$1)*('冬被-S级品'!$E$2:$AW$10)),0)+IFERROR(SUMPRODUCT(('白止-S级品'!$A$2:$A$26=$B27)*('白止-S级品'!$D$1:$AV$1=AA$1)*('白止-S级品'!$D$2:$AV$26)),0)+IFERROR(SUMPRODUCT(('乐容-S级品'!$A$4:$A$32=$B27)*('乐容-S级品'!$L$3:$CA$3=AA$1)*('乐容-S级品'!$L$4:$CA$32)),0)</f>
      </c>
      <c r="AB27" s="280">
        <f>IFERROR(SUMPRODUCT(('控温被PRO-S级品'!$B$2:$B$10=$B27)*('控温被PRO-S级品'!$E$1:$BE$1=AB$1)*('控温被PRO-S级品'!$E$2:$BE$10)),0)+IFERROR(SUMPRODUCT(('冬被-S级品'!$B$2:$B$10=$B27)*('冬被-S级品'!$E$1:$AW$1=AB$1)*('冬被-S级品'!$E$2:$AW$10)),0)+IFERROR(SUMPRODUCT(('白止-S级品'!$A$2:$A$26=$B27)*('白止-S级品'!$D$1:$AV$1=AB$1)*('白止-S级品'!$D$2:$AV$26)),0)+IFERROR(SUMPRODUCT(('乐容-S级品'!$A$4:$A$32=$B27)*('乐容-S级品'!$L$3:$CA$3=AB$1)*('乐容-S级品'!$L$4:$CA$32)),0)</f>
      </c>
      <c r="AC27" s="280">
        <f>IFERROR(SUMPRODUCT(('控温被PRO-S级品'!$B$2:$B$10=$B27)*('控温被PRO-S级品'!$E$1:$BE$1=AC$1)*('控温被PRO-S级品'!$E$2:$BE$10)),0)+IFERROR(SUMPRODUCT(('冬被-S级品'!$B$2:$B$10=$B27)*('冬被-S级品'!$E$1:$AW$1=AC$1)*('冬被-S级品'!$E$2:$AW$10)),0)+IFERROR(SUMPRODUCT(('白止-S级品'!$A$2:$A$26=$B27)*('白止-S级品'!$D$1:$AV$1=AC$1)*('白止-S级品'!$D$2:$AV$26)),0)+IFERROR(SUMPRODUCT(('乐容-S级品'!$A$4:$A$32=$B27)*('乐容-S级品'!$L$3:$CA$3=AC$1)*('乐容-S级品'!$L$4:$CA$32)),0)</f>
      </c>
      <c r="AD27" s="280">
        <f>IFERROR(SUMPRODUCT(('控温被PRO-S级品'!$B$2:$B$10=$B27)*('控温被PRO-S级品'!$E$1:$BE$1=AD$1)*('控温被PRO-S级品'!$E$2:$BE$10)),0)+IFERROR(SUMPRODUCT(('冬被-S级品'!$B$2:$B$10=$B27)*('冬被-S级品'!$E$1:$AW$1=AD$1)*('冬被-S级品'!$E$2:$AW$10)),0)+IFERROR(SUMPRODUCT(('白止-S级品'!$A$2:$A$26=$B27)*('白止-S级品'!$D$1:$AV$1=AD$1)*('白止-S级品'!$D$2:$AV$26)),0)+IFERROR(SUMPRODUCT(('乐容-S级品'!$A$4:$A$32=$B27)*('乐容-S级品'!$L$3:$CA$3=AD$1)*('乐容-S级品'!$L$4:$CA$32)),0)</f>
      </c>
      <c r="AE27" s="280">
        <f>IFERROR(SUMPRODUCT(('控温被PRO-S级品'!$B$2:$B$10=$B27)*('控温被PRO-S级品'!$E$1:$BE$1=AE$1)*('控温被PRO-S级品'!$E$2:$BE$10)),0)+IFERROR(SUMPRODUCT(('冬被-S级品'!$B$2:$B$10=$B27)*('冬被-S级品'!$E$1:$AW$1=AE$1)*('冬被-S级品'!$E$2:$AW$10)),0)+IFERROR(SUMPRODUCT(('白止-S级品'!$A$2:$A$26=$B27)*('白止-S级品'!$D$1:$AV$1=AE$1)*('白止-S级品'!$D$2:$AV$26)),0)+IFERROR(SUMPRODUCT(('乐容-S级品'!$A$4:$A$32=$B27)*('乐容-S级品'!$L$3:$CA$3=AE$1)*('乐容-S级品'!$L$4:$CA$32)),0)</f>
      </c>
      <c r="AF27" s="280">
        <f>IFERROR(SUMPRODUCT(('控温被PRO-S级品'!$B$2:$B$10=$B27)*('控温被PRO-S级品'!$E$1:$BE$1=AF$1)*('控温被PRO-S级品'!$E$2:$BE$10)),0)+IFERROR(SUMPRODUCT(('冬被-S级品'!$B$2:$B$10=$B27)*('冬被-S级品'!$E$1:$AW$1=AF$1)*('冬被-S级品'!$E$2:$AW$10)),0)+IFERROR(SUMPRODUCT(('白止-S级品'!$A$2:$A$26=$B27)*('白止-S级品'!$D$1:$AV$1=AF$1)*('白止-S级品'!$D$2:$AV$26)),0)+IFERROR(SUMPRODUCT(('乐容-S级品'!$A$4:$A$32=$B27)*('乐容-S级品'!$L$3:$CA$3=AF$1)*('乐容-S级品'!$L$4:$CA$32)),0)</f>
      </c>
      <c r="AG27" s="280">
        <f>IFERROR(SUMPRODUCT(('控温被PRO-S级品'!$B$2:$B$10=$B27)*('控温被PRO-S级品'!$E$1:$BE$1=AG$1)*('控温被PRO-S级品'!$E$2:$BE$10)),0)+IFERROR(SUMPRODUCT(('冬被-S级品'!$B$2:$B$10=$B27)*('冬被-S级品'!$E$1:$AW$1=AG$1)*('冬被-S级品'!$E$2:$AW$10)),0)+IFERROR(SUMPRODUCT(('白止-S级品'!$A$2:$A$26=$B27)*('白止-S级品'!$D$1:$AV$1=AG$1)*('白止-S级品'!$D$2:$AV$26)),0)+IFERROR(SUMPRODUCT(('乐容-S级品'!$A$4:$A$32=$B27)*('乐容-S级品'!$L$3:$CA$3=AG$1)*('乐容-S级品'!$L$4:$CA$32)),0)</f>
      </c>
      <c r="AH27" s="280">
        <f>IFERROR(SUMPRODUCT(('控温被PRO-S级品'!$B$2:$B$10=$B27)*('控温被PRO-S级品'!$E$1:$BE$1=AH$1)*('控温被PRO-S级品'!$E$2:$BE$10)),0)+IFERROR(SUMPRODUCT(('冬被-S级品'!$B$2:$B$10=$B27)*('冬被-S级品'!$E$1:$AW$1=AH$1)*('冬被-S级品'!$E$2:$AW$10)),0)+IFERROR(SUMPRODUCT(('白止-S级品'!$A$2:$A$26=$B27)*('白止-S级品'!$D$1:$AV$1=AH$1)*('白止-S级品'!$D$2:$AV$26)),0)+IFERROR(SUMPRODUCT(('乐容-S级品'!$A$4:$A$32=$B27)*('乐容-S级品'!$L$3:$CA$3=AH$1)*('乐容-S级品'!$L$4:$CA$32)),0)</f>
      </c>
      <c r="AI27" s="280">
        <f>IFERROR(SUMPRODUCT(('控温被PRO-S级品'!$B$2:$B$10=$B27)*('控温被PRO-S级品'!$E$1:$BE$1=AI$1)*('控温被PRO-S级品'!$E$2:$BE$10)),0)+IFERROR(SUMPRODUCT(('冬被-S级品'!$B$2:$B$10=$B27)*('冬被-S级品'!$E$1:$AW$1=AI$1)*('冬被-S级品'!$E$2:$AW$10)),0)+IFERROR(SUMPRODUCT(('白止-S级品'!$A$2:$A$26=$B27)*('白止-S级品'!$D$1:$AV$1=AI$1)*('白止-S级品'!$D$2:$AV$26)),0)+IFERROR(SUMPRODUCT(('乐容-S级品'!$A$4:$A$32=$B27)*('乐容-S级品'!$L$3:$CA$3=AI$1)*('乐容-S级品'!$L$4:$CA$32)),0)</f>
      </c>
      <c r="AJ27" s="280">
        <f>IFERROR(SUMPRODUCT(('控温被PRO-S级品'!$B$2:$B$10=$B27)*('控温被PRO-S级品'!$E$1:$BE$1=AJ$1)*('控温被PRO-S级品'!$E$2:$BE$10)),0)+IFERROR(SUMPRODUCT(('冬被-S级品'!$B$2:$B$10=$B27)*('冬被-S级品'!$E$1:$AW$1=AJ$1)*('冬被-S级品'!$E$2:$AW$10)),0)+IFERROR(SUMPRODUCT(('白止-S级品'!$A$2:$A$26=$B27)*('白止-S级品'!$D$1:$AV$1=AJ$1)*('白止-S级品'!$D$2:$AV$26)),0)+IFERROR(SUMPRODUCT(('乐容-S级品'!$A$4:$A$32=$B27)*('乐容-S级品'!$L$3:$CA$3=AJ$1)*('乐容-S级品'!$L$4:$CA$32)),0)</f>
      </c>
      <c r="AK27" s="280">
        <f>IFERROR(SUMPRODUCT(('控温被PRO-S级品'!$B$2:$B$10=$B27)*('控温被PRO-S级品'!$E$1:$BE$1=AK$1)*('控温被PRO-S级品'!$E$2:$BE$10)),0)+IFERROR(SUMPRODUCT(('冬被-S级品'!$B$2:$B$10=$B27)*('冬被-S级品'!$E$1:$AW$1=AK$1)*('冬被-S级品'!$E$2:$AW$10)),0)+IFERROR(SUMPRODUCT(('白止-S级品'!$A$2:$A$26=$B27)*('白止-S级品'!$D$1:$AV$1=AK$1)*('白止-S级品'!$D$2:$AV$26)),0)+IFERROR(SUMPRODUCT(('乐容-S级品'!$A$4:$A$32=$B27)*('乐容-S级品'!$L$3:$CA$3=AK$1)*('乐容-S级品'!$L$4:$CA$32)),0)</f>
      </c>
      <c r="AL27" s="280">
        <f>IFERROR(SUMPRODUCT(('控温被PRO-S级品'!$B$2:$B$10=$B27)*('控温被PRO-S级品'!$E$1:$BE$1=AL$1)*('控温被PRO-S级品'!$E$2:$BE$10)),0)+IFERROR(SUMPRODUCT(('冬被-S级品'!$B$2:$B$10=$B27)*('冬被-S级品'!$E$1:$AW$1=AL$1)*('冬被-S级品'!$E$2:$AW$10)),0)+IFERROR(SUMPRODUCT(('白止-S级品'!$A$2:$A$26=$B27)*('白止-S级品'!$D$1:$AV$1=AL$1)*('白止-S级品'!$D$2:$AV$26)),0)+IFERROR(SUMPRODUCT(('乐容-S级品'!$A$4:$A$32=$B27)*('乐容-S级品'!$L$3:$CA$3=AL$1)*('乐容-S级品'!$L$4:$CA$32)),0)</f>
      </c>
      <c r="AM27" s="280">
        <f>IFERROR(SUMPRODUCT(('控温被PRO-S级品'!$B$2:$B$10=$B27)*('控温被PRO-S级品'!$E$1:$BE$1=AM$1)*('控温被PRO-S级品'!$E$2:$BE$10)),0)+IFERROR(SUMPRODUCT(('冬被-S级品'!$B$2:$B$10=$B27)*('冬被-S级品'!$E$1:$AW$1=AM$1)*('冬被-S级品'!$E$2:$AW$10)),0)+IFERROR(SUMPRODUCT(('白止-S级品'!$A$2:$A$26=$B27)*('白止-S级品'!$D$1:$AV$1=AM$1)*('白止-S级品'!$D$2:$AV$26)),0)+IFERROR(SUMPRODUCT(('乐容-S级品'!$A$4:$A$32=$B27)*('乐容-S级品'!$L$3:$CA$3=AM$1)*('乐容-S级品'!$L$4:$CA$32)),0)</f>
      </c>
      <c r="AN27" s="280">
        <f>IFERROR(SUMPRODUCT(('控温被PRO-S级品'!$B$2:$B$10=$B27)*('控温被PRO-S级品'!$E$1:$BE$1=AN$1)*('控温被PRO-S级品'!$E$2:$BE$10)),0)+IFERROR(SUMPRODUCT(('冬被-S级品'!$B$2:$B$10=$B27)*('冬被-S级品'!$E$1:$AW$1=AN$1)*('冬被-S级品'!$E$2:$AW$10)),0)+IFERROR(SUMPRODUCT(('白止-S级品'!$A$2:$A$26=$B27)*('白止-S级品'!$D$1:$AV$1=AN$1)*('白止-S级品'!$D$2:$AV$26)),0)+IFERROR(SUMPRODUCT(('乐容-S级品'!$A$4:$A$32=$B27)*('乐容-S级品'!$L$3:$CA$3=AN$1)*('乐容-S级品'!$L$4:$CA$32)),0)</f>
      </c>
      <c r="AO27" s="280">
        <f>IFERROR(SUMPRODUCT(('控温被PRO-S级品'!$B$2:$B$10=$B27)*('控温被PRO-S级品'!$E$1:$BE$1=AO$1)*('控温被PRO-S级品'!$E$2:$BE$10)),0)+IFERROR(SUMPRODUCT(('冬被-S级品'!$B$2:$B$10=$B27)*('冬被-S级品'!$E$1:$AW$1=AO$1)*('冬被-S级品'!$E$2:$AW$10)),0)+IFERROR(SUMPRODUCT(('白止-S级品'!$A$2:$A$26=$B27)*('白止-S级品'!$D$1:$AV$1=AO$1)*('白止-S级品'!$D$2:$AV$26)),0)+IFERROR(SUMPRODUCT(('乐容-S级品'!$A$4:$A$32=$B27)*('乐容-S级品'!$L$3:$CA$3=AO$1)*('乐容-S级品'!$L$4:$CA$32)),0)</f>
      </c>
      <c r="AP27" s="280">
        <f>IFERROR(SUMPRODUCT(('控温被PRO-S级品'!$B$2:$B$10=$B27)*('控温被PRO-S级品'!$E$1:$BE$1=AP$1)*('控温被PRO-S级品'!$E$2:$BE$10)),0)+IFERROR(SUMPRODUCT(('冬被-S级品'!$B$2:$B$10=$B27)*('冬被-S级品'!$E$1:$AW$1=AP$1)*('冬被-S级品'!$E$2:$AW$10)),0)+IFERROR(SUMPRODUCT(('白止-S级品'!$A$2:$A$26=$B27)*('白止-S级品'!$D$1:$AV$1=AP$1)*('白止-S级品'!$D$2:$AV$26)),0)+IFERROR(SUMPRODUCT(('乐容-S级品'!$A$4:$A$32=$B27)*('乐容-S级品'!$L$3:$CA$3=AP$1)*('乐容-S级品'!$L$4:$CA$32)),0)</f>
      </c>
      <c r="AQ27" s="280">
        <f>IFERROR(SUMPRODUCT(('控温被PRO-S级品'!$B$2:$B$10=$B27)*('控温被PRO-S级品'!$E$1:$BE$1=AQ$1)*('控温被PRO-S级品'!$E$2:$BE$10)),0)+IFERROR(SUMPRODUCT(('冬被-S级品'!$B$2:$B$10=$B27)*('冬被-S级品'!$E$1:$AW$1=AQ$1)*('冬被-S级品'!$E$2:$AW$10)),0)+IFERROR(SUMPRODUCT(('白止-S级品'!$A$2:$A$26=$B27)*('白止-S级品'!$D$1:$AV$1=AQ$1)*('白止-S级品'!$D$2:$AV$26)),0)+IFERROR(SUMPRODUCT(('乐容-S级品'!$A$4:$A$32=$B27)*('乐容-S级品'!$L$3:$CA$3=AQ$1)*('乐容-S级品'!$L$4:$CA$32)),0)</f>
      </c>
      <c r="AR27" s="280">
        <f>IFERROR(SUMPRODUCT(('控温被PRO-S级品'!$B$2:$B$10=$B27)*('控温被PRO-S级品'!$E$1:$BE$1=AR$1)*('控温被PRO-S级品'!$E$2:$BE$10)),0)+IFERROR(SUMPRODUCT(('冬被-S级品'!$B$2:$B$10=$B27)*('冬被-S级品'!$E$1:$AW$1=AR$1)*('冬被-S级品'!$E$2:$AW$10)),0)+IFERROR(SUMPRODUCT(('白止-S级品'!$A$2:$A$26=$B27)*('白止-S级品'!$D$1:$AV$1=AR$1)*('白止-S级品'!$D$2:$AV$26)),0)+IFERROR(SUMPRODUCT(('乐容-S级品'!$A$4:$A$32=$B27)*('乐容-S级品'!$L$3:$CA$3=AR$1)*('乐容-S级品'!$L$4:$CA$32)),0)</f>
      </c>
      <c r="AS27" s="280">
        <f>IFERROR(SUMPRODUCT(('控温被PRO-S级品'!$B$2:$B$10=$B27)*('控温被PRO-S级品'!$E$1:$BE$1=AS$1)*('控温被PRO-S级品'!$E$2:$BE$10)),0)+IFERROR(SUMPRODUCT(('冬被-S级品'!$B$2:$B$10=$B27)*('冬被-S级品'!$E$1:$AW$1=AS$1)*('冬被-S级品'!$E$2:$AW$10)),0)+IFERROR(SUMPRODUCT(('白止-S级品'!$A$2:$A$26=$B27)*('白止-S级品'!$D$1:$AV$1=AS$1)*('白止-S级品'!$D$2:$AV$26)),0)+IFERROR(SUMPRODUCT(('乐容-S级品'!$A$4:$A$32=$B27)*('乐容-S级品'!$L$3:$CA$3=AS$1)*('乐容-S级品'!$L$4:$CA$32)),0)</f>
      </c>
      <c r="AT27" s="280">
        <f>IFERROR(SUMPRODUCT(('控温被PRO-S级品'!$B$2:$B$10=$B27)*('控温被PRO-S级品'!$E$1:$BE$1=AT$1)*('控温被PRO-S级品'!$E$2:$BE$10)),0)+IFERROR(SUMPRODUCT(('冬被-S级品'!$B$2:$B$10=$B27)*('冬被-S级品'!$E$1:$AW$1=AT$1)*('冬被-S级品'!$E$2:$AW$10)),0)+IFERROR(SUMPRODUCT(('白止-S级品'!$A$2:$A$26=$B27)*('白止-S级品'!$D$1:$AV$1=AT$1)*('白止-S级品'!$D$2:$AV$26)),0)+IFERROR(SUMPRODUCT(('乐容-S级品'!$A$4:$A$32=$B27)*('乐容-S级品'!$L$3:$CA$3=AT$1)*('乐容-S级品'!$L$4:$CA$32)),0)</f>
      </c>
      <c r="AU27" s="280">
        <f>IFERROR(SUMPRODUCT(('控温被PRO-S级品'!$B$2:$B$10=$B27)*('控温被PRO-S级品'!$E$1:$BE$1=AU$1)*('控温被PRO-S级品'!$E$2:$BE$10)),0)+IFERROR(SUMPRODUCT(('冬被-S级品'!$B$2:$B$10=$B27)*('冬被-S级品'!$E$1:$AW$1=AU$1)*('冬被-S级品'!$E$2:$AW$10)),0)+IFERROR(SUMPRODUCT(('白止-S级品'!$A$2:$A$26=$B27)*('白止-S级品'!$D$1:$AV$1=AU$1)*('白止-S级品'!$D$2:$AV$26)),0)+IFERROR(SUMPRODUCT(('乐容-S级品'!$A$4:$A$32=$B27)*('乐容-S级品'!$L$3:$CA$3=AU$1)*('乐容-S级品'!$L$4:$CA$32)),0)</f>
      </c>
      <c r="AV27" s="280">
        <f>IFERROR(SUMPRODUCT(('控温被PRO-S级品'!$B$2:$B$10=$B27)*('控温被PRO-S级品'!$E$1:$BE$1=AV$1)*('控温被PRO-S级品'!$E$2:$BE$10)),0)+IFERROR(SUMPRODUCT(('冬被-S级品'!$B$2:$B$10=$B27)*('冬被-S级品'!$E$1:$AW$1=AV$1)*('冬被-S级品'!$E$2:$AW$10)),0)+IFERROR(SUMPRODUCT(('白止-S级品'!$A$2:$A$26=$B27)*('白止-S级品'!$D$1:$AV$1=AV$1)*('白止-S级品'!$D$2:$AV$26)),0)+IFERROR(SUMPRODUCT(('乐容-S级品'!$A$4:$A$32=$B27)*('乐容-S级品'!$L$3:$CA$3=AV$1)*('乐容-S级品'!$L$4:$CA$32)),0)</f>
      </c>
      <c r="AW27" s="280">
        <f>IFERROR(SUMPRODUCT(('控温被PRO-S级品'!$B$2:$B$10=$B27)*('控温被PRO-S级品'!$E$1:$BE$1=AW$1)*('控温被PRO-S级品'!$E$2:$BE$10)),0)+IFERROR(SUMPRODUCT(('冬被-S级品'!$B$2:$B$10=$B27)*('冬被-S级品'!$E$1:$AW$1=AW$1)*('冬被-S级品'!$E$2:$AW$10)),0)+IFERROR(SUMPRODUCT(('白止-S级品'!$A$2:$A$26=$B27)*('白止-S级品'!$D$1:$AV$1=AW$1)*('白止-S级品'!$D$2:$AV$26)),0)+IFERROR(SUMPRODUCT(('乐容-S级品'!$A$4:$A$32=$B27)*('乐容-S级品'!$L$3:$CA$3=AW$1)*('乐容-S级品'!$L$4:$CA$32)),0)</f>
      </c>
      <c r="AX27" s="280">
        <f>IFERROR(SUMPRODUCT(('控温被PRO-S级品'!$B$2:$B$10=$B27)*('控温被PRO-S级品'!$E$1:$BE$1=AX$1)*('控温被PRO-S级品'!$E$2:$BE$10)),0)+IFERROR(SUMPRODUCT(('冬被-S级品'!$B$2:$B$10=$B27)*('冬被-S级品'!$E$1:$AW$1=AX$1)*('冬被-S级品'!$E$2:$AW$10)),0)+IFERROR(SUMPRODUCT(('白止-S级品'!$A$2:$A$26=$B27)*('白止-S级品'!$D$1:$AV$1=AX$1)*('白止-S级品'!$D$2:$AV$26)),0)+IFERROR(SUMPRODUCT(('乐容-S级品'!$A$4:$A$32=$B27)*('乐容-S级品'!$L$3:$CA$3=AX$1)*('乐容-S级品'!$L$4:$CA$32)),0)</f>
      </c>
      <c r="AY27" s="280">
        <f>IFERROR(SUMPRODUCT(('控温被PRO-S级品'!$B$2:$B$10=$B27)*('控温被PRO-S级品'!$E$1:$BE$1=AY$1)*('控温被PRO-S级品'!$E$2:$BE$10)),0)+IFERROR(SUMPRODUCT(('冬被-S级品'!$B$2:$B$10=$B27)*('冬被-S级品'!$E$1:$AW$1=AY$1)*('冬被-S级品'!$E$2:$AW$10)),0)+IFERROR(SUMPRODUCT(('白止-S级品'!$A$2:$A$26=$B27)*('白止-S级品'!$D$1:$AV$1=AY$1)*('白止-S级品'!$D$2:$AV$26)),0)+IFERROR(SUMPRODUCT(('乐容-S级品'!$A$4:$A$32=$B27)*('乐容-S级品'!$L$3:$CA$3=AY$1)*('乐容-S级品'!$L$4:$CA$32)),0)</f>
      </c>
      <c r="AZ27" s="280">
        <f>IFERROR(SUMPRODUCT(('控温被PRO-S级品'!$B$2:$B$10=$B27)*('控温被PRO-S级品'!$E$1:$BE$1=AZ$1)*('控温被PRO-S级品'!$E$2:$BE$10)),0)+IFERROR(SUMPRODUCT(('冬被-S级品'!$B$2:$B$10=$B27)*('冬被-S级品'!$E$1:$AW$1=AZ$1)*('冬被-S级品'!$E$2:$AW$10)),0)+IFERROR(SUMPRODUCT(('白止-S级品'!$A$2:$A$26=$B27)*('白止-S级品'!$D$1:$AV$1=AZ$1)*('白止-S级品'!$D$2:$AV$26)),0)+IFERROR(SUMPRODUCT(('乐容-S级品'!$A$4:$A$32=$B27)*('乐容-S级品'!$L$3:$CA$3=AZ$1)*('乐容-S级品'!$L$4:$CA$32)),0)</f>
      </c>
      <c r="BA27" s="280">
        <f>IFERROR(SUMPRODUCT(('控温被PRO-S级品'!$B$2:$B$10=$B27)*('控温被PRO-S级品'!$E$1:$BE$1=BA$1)*('控温被PRO-S级品'!$E$2:$BE$10)),0)+IFERROR(SUMPRODUCT(('冬被-S级品'!$B$2:$B$10=$B27)*('冬被-S级品'!$E$1:$AW$1=BA$1)*('冬被-S级品'!$E$2:$AW$10)),0)+IFERROR(SUMPRODUCT(('白止-S级品'!$A$2:$A$26=$B27)*('白止-S级品'!$D$1:$AV$1=BA$1)*('白止-S级品'!$D$2:$AV$26)),0)+IFERROR(SUMPRODUCT(('乐容-S级品'!$A$4:$A$32=$B27)*('乐容-S级品'!$L$3:$CA$3=BA$1)*('乐容-S级品'!$L$4:$CA$32)),0)</f>
      </c>
      <c r="BB27" s="280">
        <f>IFERROR(SUMPRODUCT(('控温被PRO-S级品'!$B$2:$B$10=$B27)*('控温被PRO-S级品'!$E$1:$BE$1=BB$1)*('控温被PRO-S级品'!$E$2:$BE$10)),0)+IFERROR(SUMPRODUCT(('冬被-S级品'!$B$2:$B$10=$B27)*('冬被-S级品'!$E$1:$AW$1=BB$1)*('冬被-S级品'!$E$2:$AW$10)),0)+IFERROR(SUMPRODUCT(('白止-S级品'!$A$2:$A$26=$B27)*('白止-S级品'!$D$1:$AV$1=BB$1)*('白止-S级品'!$D$2:$AV$26)),0)+IFERROR(SUMPRODUCT(('乐容-S级品'!$A$4:$A$32=$B27)*('乐容-S级品'!$L$3:$CA$3=BB$1)*('乐容-S级品'!$L$4:$CA$32)),0)</f>
      </c>
      <c r="BC27" s="280">
        <f>IFERROR(SUMPRODUCT(('控温被PRO-S级品'!$B$2:$B$10=$B27)*('控温被PRO-S级品'!$E$1:$BE$1=BC$1)*('控温被PRO-S级品'!$E$2:$BE$10)),0)+IFERROR(SUMPRODUCT(('冬被-S级品'!$B$2:$B$10=$B27)*('冬被-S级品'!$E$1:$AW$1=BC$1)*('冬被-S级品'!$E$2:$AW$10)),0)+IFERROR(SUMPRODUCT(('白止-S级品'!$A$2:$A$26=$B27)*('白止-S级品'!$D$1:$AV$1=BC$1)*('白止-S级品'!$D$2:$AV$26)),0)+IFERROR(SUMPRODUCT(('乐容-S级品'!$A$4:$A$32=$B27)*('乐容-S级品'!$L$3:$CA$3=BC$1)*('乐容-S级品'!$L$4:$CA$32)),0)</f>
      </c>
      <c r="BD27" s="280">
        <f>IFERROR(SUMPRODUCT(('控温被PRO-S级品'!$B$2:$B$10=$B27)*('控温被PRO-S级品'!$E$1:$BE$1=BD$1)*('控温被PRO-S级品'!$E$2:$BE$10)),0)+IFERROR(SUMPRODUCT(('冬被-S级品'!$B$2:$B$10=$B27)*('冬被-S级品'!$E$1:$AW$1=BD$1)*('冬被-S级品'!$E$2:$AW$10)),0)+IFERROR(SUMPRODUCT(('白止-S级品'!$A$2:$A$26=$B27)*('白止-S级品'!$D$1:$AV$1=BD$1)*('白止-S级品'!$D$2:$AV$26)),0)+IFERROR(SUMPRODUCT(('乐容-S级品'!$A$4:$A$32=$B27)*('乐容-S级品'!$L$3:$CA$3=BD$1)*('乐容-S级品'!$L$4:$CA$32)),0)</f>
      </c>
      <c r="BE27" s="280">
        <f>IFERROR(SUMPRODUCT(('控温被PRO-S级品'!$B$2:$B$10=$B27)*('控温被PRO-S级品'!$E$1:$BE$1=BE$1)*('控温被PRO-S级品'!$E$2:$BE$10)),0)+IFERROR(SUMPRODUCT(('冬被-S级品'!$B$2:$B$10=$B27)*('冬被-S级品'!$E$1:$AW$1=BE$1)*('冬被-S级品'!$E$2:$AW$10)),0)+IFERROR(SUMPRODUCT(('白止-S级品'!$A$2:$A$26=$B27)*('白止-S级品'!$D$1:$AV$1=BE$1)*('白止-S级品'!$D$2:$AV$26)),0)+IFERROR(SUMPRODUCT(('乐容-S级品'!$A$4:$A$32=$B27)*('乐容-S级品'!$L$3:$CA$3=BE$1)*('乐容-S级品'!$L$4:$CA$32)),0)</f>
      </c>
      <c r="BF27" s="280">
        <f>IFERROR(SUMPRODUCT(('控温被PRO-S级品'!$B$2:$B$10=$B27)*('控温被PRO-S级品'!$E$1:$BE$1=BF$1)*('控温被PRO-S级品'!$E$2:$BE$10)),0)+IFERROR(SUMPRODUCT(('冬被-S级品'!$B$2:$B$10=$B27)*('冬被-S级品'!$E$1:$AW$1=BF$1)*('冬被-S级品'!$E$2:$AW$10)),0)+IFERROR(SUMPRODUCT(('白止-S级品'!$A$2:$A$26=$B27)*('白止-S级品'!$D$1:$AV$1=BF$1)*('白止-S级品'!$D$2:$AV$26)),0)+IFERROR(SUMPRODUCT(('乐容-S级品'!$A$4:$A$32=$B27)*('乐容-S级品'!$L$3:$CA$3=BF$1)*('乐容-S级品'!$L$4:$CA$32)),0)</f>
      </c>
      <c r="BG27" s="280">
        <f>IFERROR(SUMPRODUCT(('控温被PRO-S级品'!$B$2:$B$10=$B27)*('控温被PRO-S级品'!$E$1:$BE$1=BG$1)*('控温被PRO-S级品'!$E$2:$BE$10)),0)+IFERROR(SUMPRODUCT(('冬被-S级品'!$B$2:$B$10=$B27)*('冬被-S级品'!$E$1:$AW$1=BG$1)*('冬被-S级品'!$E$2:$AW$10)),0)+IFERROR(SUMPRODUCT(('白止-S级品'!$A$2:$A$26=$B27)*('白止-S级品'!$D$1:$AV$1=BG$1)*('白止-S级品'!$D$2:$AV$26)),0)+IFERROR(SUMPRODUCT(('乐容-S级品'!$A$4:$A$32=$B27)*('乐容-S级品'!$L$3:$CA$3=BG$1)*('乐容-S级品'!$L$4:$CA$32)),0)</f>
      </c>
      <c r="BH27" s="280">
        <f>IFERROR(SUMPRODUCT(('控温被PRO-S级品'!$B$2:$B$10=$B27)*('控温被PRO-S级品'!$E$1:$BE$1=BH$1)*('控温被PRO-S级品'!$E$2:$BE$10)),0)+IFERROR(SUMPRODUCT(('冬被-S级品'!$B$2:$B$10=$B27)*('冬被-S级品'!$E$1:$AW$1=BH$1)*('冬被-S级品'!$E$2:$AW$10)),0)+IFERROR(SUMPRODUCT(('白止-S级品'!$A$2:$A$26=$B27)*('白止-S级品'!$D$1:$AV$1=BH$1)*('白止-S级品'!$D$2:$AV$26)),0)+IFERROR(SUMPRODUCT(('乐容-S级品'!$A$4:$A$32=$B27)*('乐容-S级品'!$L$3:$CA$3=BH$1)*('乐容-S级品'!$L$4:$CA$32)),0)</f>
      </c>
      <c r="BI27" s="280">
        <f>IFERROR(SUMPRODUCT(('控温被PRO-S级品'!$B$2:$B$10=$B27)*('控温被PRO-S级品'!$E$1:$BE$1=BI$1)*('控温被PRO-S级品'!$E$2:$BE$10)),0)+IFERROR(SUMPRODUCT(('冬被-S级品'!$B$2:$B$10=$B27)*('冬被-S级品'!$E$1:$AW$1=BI$1)*('冬被-S级品'!$E$2:$AW$10)),0)+IFERROR(SUMPRODUCT(('白止-S级品'!$A$2:$A$26=$B27)*('白止-S级品'!$D$1:$AV$1=BI$1)*('白止-S级品'!$D$2:$AV$26)),0)+IFERROR(SUMPRODUCT(('乐容-S级品'!$A$4:$A$32=$B27)*('乐容-S级品'!$L$3:$CA$3=BI$1)*('乐容-S级品'!$L$4:$CA$32)),0)</f>
      </c>
      <c r="BJ27" s="280">
        <f>IFERROR(SUMPRODUCT(('控温被PRO-S级品'!$B$2:$B$10=$B27)*('控温被PRO-S级品'!$E$1:$BE$1=BJ$1)*('控温被PRO-S级品'!$E$2:$BE$10)),0)+IFERROR(SUMPRODUCT(('冬被-S级品'!$B$2:$B$10=$B27)*('冬被-S级品'!$E$1:$AW$1=BJ$1)*('冬被-S级品'!$E$2:$AW$10)),0)+IFERROR(SUMPRODUCT(('白止-S级品'!$A$2:$A$26=$B27)*('白止-S级品'!$D$1:$AV$1=BJ$1)*('白止-S级品'!$D$2:$AV$26)),0)+IFERROR(SUMPRODUCT(('乐容-S级品'!$A$4:$A$32=$B27)*('乐容-S级品'!$L$3:$CA$3=BJ$1)*('乐容-S级品'!$L$4:$CA$32)),0)</f>
      </c>
      <c r="BK27" s="280">
        <f>IFERROR(SUMPRODUCT(('控温被PRO-S级品'!$B$2:$B$10=$B27)*('控温被PRO-S级品'!$E$1:$BE$1=BK$1)*('控温被PRO-S级品'!$E$2:$BE$10)),0)+IFERROR(SUMPRODUCT(('冬被-S级品'!$B$2:$B$10=$B27)*('冬被-S级品'!$E$1:$AW$1=BK$1)*('冬被-S级品'!$E$2:$AW$10)),0)+IFERROR(SUMPRODUCT(('白止-S级品'!$A$2:$A$26=$B27)*('白止-S级品'!$D$1:$AV$1=BK$1)*('白止-S级品'!$D$2:$AV$26)),0)+IFERROR(SUMPRODUCT(('乐容-S级品'!$A$4:$A$32=$B27)*('乐容-S级品'!$L$3:$CA$3=BK$1)*('乐容-S级品'!$L$4:$CA$32)),0)</f>
      </c>
      <c r="BL27" s="280">
        <f>IFERROR(SUMPRODUCT(('控温被PRO-S级品'!$B$2:$B$10=$B27)*('控温被PRO-S级品'!$E$1:$BE$1=BL$1)*('控温被PRO-S级品'!$E$2:$BE$10)),0)+IFERROR(SUMPRODUCT(('冬被-S级品'!$B$2:$B$10=$B27)*('冬被-S级品'!$E$1:$AW$1=BL$1)*('冬被-S级品'!$E$2:$AW$10)),0)+IFERROR(SUMPRODUCT(('白止-S级品'!$A$2:$A$26=$B27)*('白止-S级品'!$D$1:$AV$1=BL$1)*('白止-S级品'!$D$2:$AV$26)),0)+IFERROR(SUMPRODUCT(('乐容-S级品'!$A$4:$A$32=$B27)*('乐容-S级品'!$L$3:$CA$3=BL$1)*('乐容-S级品'!$L$4:$CA$32)),0)</f>
      </c>
      <c r="BM27" s="280">
        <f>IFERROR(SUMPRODUCT(('控温被PRO-S级品'!$B$2:$B$10=$B27)*('控温被PRO-S级品'!$E$1:$BE$1=BM$1)*('控温被PRO-S级品'!$E$2:$BE$10)),0)+IFERROR(SUMPRODUCT(('冬被-S级品'!$B$2:$B$10=$B27)*('冬被-S级品'!$E$1:$AW$1=BM$1)*('冬被-S级品'!$E$2:$AW$10)),0)+IFERROR(SUMPRODUCT(('白止-S级品'!$A$2:$A$26=$B27)*('白止-S级品'!$D$1:$AV$1=BM$1)*('白止-S级品'!$D$2:$AV$26)),0)+IFERROR(SUMPRODUCT(('乐容-S级品'!$A$4:$A$32=$B27)*('乐容-S级品'!$L$3:$CA$3=BM$1)*('乐容-S级品'!$L$4:$CA$32)),0)</f>
      </c>
      <c r="BN27" s="280">
        <f>IFERROR(SUMPRODUCT(('控温被PRO-S级品'!$B$2:$B$10=$B27)*('控温被PRO-S级品'!$E$1:$BE$1=BN$1)*('控温被PRO-S级品'!$E$2:$BE$10)),0)+IFERROR(SUMPRODUCT(('冬被-S级品'!$B$2:$B$10=$B27)*('冬被-S级品'!$E$1:$AW$1=BN$1)*('冬被-S级品'!$E$2:$AW$10)),0)+IFERROR(SUMPRODUCT(('白止-S级品'!$A$2:$A$26=$B27)*('白止-S级品'!$D$1:$AV$1=BN$1)*('白止-S级品'!$D$2:$AV$26)),0)+IFERROR(SUMPRODUCT(('乐容-S级品'!$A$4:$A$32=$B27)*('乐容-S级品'!$L$3:$CA$3=BN$1)*('乐容-S级品'!$L$4:$CA$32)),0)</f>
      </c>
      <c r="BO27" s="280">
        <f>IFERROR(SUMPRODUCT(('控温被PRO-S级品'!$B$2:$B$10=$B27)*('控温被PRO-S级品'!$E$1:$BE$1=BO$1)*('控温被PRO-S级品'!$E$2:$BE$10)),0)+IFERROR(SUMPRODUCT(('冬被-S级品'!$B$2:$B$10=$B27)*('冬被-S级品'!$E$1:$AW$1=BO$1)*('冬被-S级品'!$E$2:$AW$10)),0)+IFERROR(SUMPRODUCT(('白止-S级品'!$A$2:$A$26=$B27)*('白止-S级品'!$D$1:$AV$1=BO$1)*('白止-S级品'!$D$2:$AV$26)),0)+IFERROR(SUMPRODUCT(('乐容-S级品'!$A$4:$A$32=$B27)*('乐容-S级品'!$L$3:$CA$3=BO$1)*('乐容-S级品'!$L$4:$CA$32)),0)</f>
      </c>
      <c r="BP27" s="280">
        <f>IFERROR(SUMPRODUCT(('控温被PRO-S级品'!$B$2:$B$10=$B27)*('控温被PRO-S级品'!$E$1:$BE$1=BP$1)*('控温被PRO-S级品'!$E$2:$BE$10)),0)+IFERROR(SUMPRODUCT(('冬被-S级品'!$B$2:$B$10=$B27)*('冬被-S级品'!$E$1:$AW$1=BP$1)*('冬被-S级品'!$E$2:$AW$10)),0)+IFERROR(SUMPRODUCT(('白止-S级品'!$A$2:$A$26=$B27)*('白止-S级品'!$D$1:$AV$1=BP$1)*('白止-S级品'!$D$2:$AV$26)),0)+IFERROR(SUMPRODUCT(('乐容-S级品'!$A$4:$A$32=$B27)*('乐容-S级品'!$L$3:$CA$3=BP$1)*('乐容-S级品'!$L$4:$CA$32)),0)</f>
      </c>
      <c r="BQ27" s="280">
        <f>IFERROR(SUMPRODUCT(('控温被PRO-S级品'!$B$2:$B$10=$B27)*('控温被PRO-S级品'!$E$1:$BE$1=BQ$1)*('控温被PRO-S级品'!$E$2:$BE$10)),0)+IFERROR(SUMPRODUCT(('冬被-S级品'!$B$2:$B$10=$B27)*('冬被-S级品'!$E$1:$AW$1=BQ$1)*('冬被-S级品'!$E$2:$AW$10)),0)+IFERROR(SUMPRODUCT(('白止-S级品'!$A$2:$A$26=$B27)*('白止-S级品'!$D$1:$AV$1=BQ$1)*('白止-S级品'!$D$2:$AV$26)),0)+IFERROR(SUMPRODUCT(('乐容-S级品'!$A$4:$A$32=$B27)*('乐容-S级品'!$L$3:$CA$3=BQ$1)*('乐容-S级品'!$L$4:$CA$32)),0)</f>
      </c>
      <c r="BR27" s="280">
        <f>IFERROR(SUMPRODUCT(('控温被PRO-S级品'!$B$2:$B$10=$B27)*('控温被PRO-S级品'!$E$1:$BE$1=BR$1)*('控温被PRO-S级品'!$E$2:$BE$10)),0)+IFERROR(SUMPRODUCT(('冬被-S级品'!$B$2:$B$10=$B27)*('冬被-S级品'!$E$1:$AW$1=BR$1)*('冬被-S级品'!$E$2:$AW$10)),0)+IFERROR(SUMPRODUCT(('白止-S级品'!$A$2:$A$26=$B27)*('白止-S级品'!$D$1:$AV$1=BR$1)*('白止-S级品'!$D$2:$AV$26)),0)+IFERROR(SUMPRODUCT(('乐容-S级品'!$A$4:$A$32=$B27)*('乐容-S级品'!$L$3:$CA$3=BR$1)*('乐容-S级品'!$L$4:$CA$32)),0)</f>
      </c>
      <c r="BS27" s="280">
        <f>IFERROR(SUMPRODUCT(('控温被PRO-S级品'!$B$2:$B$10=$B27)*('控温被PRO-S级品'!$E$1:$BE$1=BS$1)*('控温被PRO-S级品'!$E$2:$BE$10)),0)+IFERROR(SUMPRODUCT(('冬被-S级品'!$B$2:$B$10=$B27)*('冬被-S级品'!$E$1:$AW$1=BS$1)*('冬被-S级品'!$E$2:$AW$10)),0)+IFERROR(SUMPRODUCT(('白止-S级品'!$A$2:$A$26=$B27)*('白止-S级品'!$D$1:$AV$1=BS$1)*('白止-S级品'!$D$2:$AV$26)),0)+IFERROR(SUMPRODUCT(('乐容-S级品'!$A$4:$A$32=$B27)*('乐容-S级品'!$L$3:$CA$3=BS$1)*('乐容-S级品'!$L$4:$CA$32)),0)</f>
      </c>
      <c r="BT27" s="280">
        <f>IFERROR(SUMPRODUCT(('控温被PRO-S级品'!$B$2:$B$10=$B27)*('控温被PRO-S级品'!$E$1:$BE$1=BT$1)*('控温被PRO-S级品'!$E$2:$BE$10)),0)+IFERROR(SUMPRODUCT(('冬被-S级品'!$B$2:$B$10=$B27)*('冬被-S级品'!$E$1:$AW$1=BT$1)*('冬被-S级品'!$E$2:$AW$10)),0)+IFERROR(SUMPRODUCT(('白止-S级品'!$A$2:$A$26=$B27)*('白止-S级品'!$D$1:$AV$1=BT$1)*('白止-S级品'!$D$2:$AV$26)),0)+IFERROR(SUMPRODUCT(('乐容-S级品'!$A$4:$A$32=$B27)*('乐容-S级品'!$L$3:$CA$3=BT$1)*('乐容-S级品'!$L$4:$CA$32)),0)</f>
      </c>
      <c r="BU27" s="280">
        <f>IFERROR(SUMPRODUCT(('控温被PRO-S级品'!$B$2:$B$10=$B27)*('控温被PRO-S级品'!$E$1:$BE$1=BU$1)*('控温被PRO-S级品'!$E$2:$BE$10)),0)+IFERROR(SUMPRODUCT(('冬被-S级品'!$B$2:$B$10=$B27)*('冬被-S级品'!$E$1:$AW$1=BU$1)*('冬被-S级品'!$E$2:$AW$10)),0)+IFERROR(SUMPRODUCT(('白止-S级品'!$A$2:$A$26=$B27)*('白止-S级品'!$D$1:$AV$1=BU$1)*('白止-S级品'!$D$2:$AV$26)),0)+IFERROR(SUMPRODUCT(('乐容-S级品'!$A$4:$A$32=$B27)*('乐容-S级品'!$L$3:$CA$3=BU$1)*('乐容-S级品'!$L$4:$CA$32)),0)</f>
      </c>
      <c r="BV27" s="280">
        <f>IFERROR(SUMPRODUCT(('控温被PRO-S级品'!$B$2:$B$10=$B27)*('控温被PRO-S级品'!$E$1:$BE$1=BV$1)*('控温被PRO-S级品'!$E$2:$BE$10)),0)+IFERROR(SUMPRODUCT(('冬被-S级品'!$B$2:$B$10=$B27)*('冬被-S级品'!$E$1:$AW$1=BV$1)*('冬被-S级品'!$E$2:$AW$10)),0)+IFERROR(SUMPRODUCT(('白止-S级品'!$A$2:$A$26=$B27)*('白止-S级品'!$D$1:$AV$1=BV$1)*('白止-S级品'!$D$2:$AV$26)),0)+IFERROR(SUMPRODUCT(('乐容-S级品'!$A$4:$A$32=$B27)*('乐容-S级品'!$L$3:$CA$3=BV$1)*('乐容-S级品'!$L$4:$CA$32)),0)</f>
      </c>
      <c r="BW27" s="280">
        <f>IFERROR(SUMPRODUCT(('控温被PRO-S级品'!$B$2:$B$10=$B27)*('控温被PRO-S级品'!$E$1:$BE$1=BW$1)*('控温被PRO-S级品'!$E$2:$BE$10)),0)+IFERROR(SUMPRODUCT(('冬被-S级品'!$B$2:$B$10=$B27)*('冬被-S级品'!$E$1:$AW$1=BW$1)*('冬被-S级品'!$E$2:$AW$10)),0)+IFERROR(SUMPRODUCT(('白止-S级品'!$A$2:$A$26=$B27)*('白止-S级品'!$D$1:$AV$1=BW$1)*('白止-S级品'!$D$2:$AV$26)),0)+IFERROR(SUMPRODUCT(('乐容-S级品'!$A$4:$A$32=$B27)*('乐容-S级品'!$L$3:$CA$3=BW$1)*('乐容-S级品'!$L$4:$CA$32)),0)</f>
      </c>
      <c r="BX27" s="280">
        <f>IFERROR(SUMPRODUCT(('控温被PRO-S级品'!$B$2:$B$10=$B27)*('控温被PRO-S级品'!$E$1:$BE$1=BX$1)*('控温被PRO-S级品'!$E$2:$BE$10)),0)+IFERROR(SUMPRODUCT(('冬被-S级品'!$B$2:$B$10=$B27)*('冬被-S级品'!$E$1:$AW$1=BX$1)*('冬被-S级品'!$E$2:$AW$10)),0)+IFERROR(SUMPRODUCT(('白止-S级品'!$A$2:$A$26=$B27)*('白止-S级品'!$D$1:$AV$1=BX$1)*('白止-S级品'!$D$2:$AV$26)),0)+IFERROR(SUMPRODUCT(('乐容-S级品'!$A$4:$A$32=$B27)*('乐容-S级品'!$L$3:$CA$3=BX$1)*('乐容-S级品'!$L$4:$CA$32)),0)</f>
      </c>
      <c r="BY27" s="280">
        <f>IFERROR(SUMPRODUCT(('控温被PRO-S级品'!$B$2:$B$10=$B27)*('控温被PRO-S级品'!$E$1:$BE$1=BY$1)*('控温被PRO-S级品'!$E$2:$BE$10)),0)+IFERROR(SUMPRODUCT(('冬被-S级品'!$B$2:$B$10=$B27)*('冬被-S级品'!$E$1:$AW$1=BY$1)*('冬被-S级品'!$E$2:$AW$10)),0)+IFERROR(SUMPRODUCT(('白止-S级品'!$A$2:$A$26=$B27)*('白止-S级品'!$D$1:$AV$1=BY$1)*('白止-S级品'!$D$2:$AV$26)),0)+IFERROR(SUMPRODUCT(('乐容-S级品'!$A$4:$A$32=$B27)*('乐容-S级品'!$L$3:$CA$3=BY$1)*('乐容-S级品'!$L$4:$CA$32)),0)</f>
      </c>
      <c r="BZ27" s="280">
        <f>IFERROR(SUMPRODUCT(('控温被PRO-S级品'!$B$2:$B$10=$B27)*('控温被PRO-S级品'!$E$1:$BE$1=BZ$1)*('控温被PRO-S级品'!$E$2:$BE$10)),0)+IFERROR(SUMPRODUCT(('冬被-S级品'!$B$2:$B$10=$B27)*('冬被-S级品'!$E$1:$AW$1=BZ$1)*('冬被-S级品'!$E$2:$AW$10)),0)+IFERROR(SUMPRODUCT(('白止-S级品'!$A$2:$A$26=$B27)*('白止-S级品'!$D$1:$AV$1=BZ$1)*('白止-S级品'!$D$2:$AV$26)),0)+IFERROR(SUMPRODUCT(('乐容-S级品'!$A$4:$A$32=$B27)*('乐容-S级品'!$L$3:$CA$3=BZ$1)*('乐容-S级品'!$L$4:$CA$32)),0)</f>
      </c>
      <c r="CA27" s="280">
        <f>IFERROR(SUMPRODUCT(('控温被PRO-S级品'!$B$2:$B$10=$B27)*('控温被PRO-S级品'!$E$1:$BE$1=CA$1)*('控温被PRO-S级品'!$E$2:$BE$10)),0)+IFERROR(SUMPRODUCT(('冬被-S级品'!$B$2:$B$10=$B27)*('冬被-S级品'!$E$1:$AW$1=CA$1)*('冬被-S级品'!$E$2:$AW$10)),0)+IFERROR(SUMPRODUCT(('白止-S级品'!$A$2:$A$26=$B27)*('白止-S级品'!$D$1:$AV$1=CA$1)*('白止-S级品'!$D$2:$AV$26)),0)+IFERROR(SUMPRODUCT(('乐容-S级品'!$A$4:$A$32=$B27)*('乐容-S级品'!$L$3:$CA$3=CA$1)*('乐容-S级品'!$L$4:$CA$32)),0)</f>
      </c>
      <c r="CB27" s="280">
        <f>IFERROR(SUMPRODUCT(('控温被PRO-S级品'!$B$2:$B$10=$B27)*('控温被PRO-S级品'!$E$1:$BE$1=CB$1)*('控温被PRO-S级品'!$E$2:$BE$10)),0)+IFERROR(SUMPRODUCT(('冬被-S级品'!$B$2:$B$10=$B27)*('冬被-S级品'!$E$1:$AW$1=CB$1)*('冬被-S级品'!$E$2:$AW$10)),0)+IFERROR(SUMPRODUCT(('白止-S级品'!$A$2:$A$26=$B27)*('白止-S级品'!$D$1:$AV$1=CB$1)*('白止-S级品'!$D$2:$AV$26)),0)+IFERROR(SUMPRODUCT(('乐容-S级品'!$A$4:$A$32=$B27)*('乐容-S级品'!$L$3:$CA$3=CB$1)*('乐容-S级品'!$L$4:$CA$32)),0)</f>
      </c>
      <c r="CC27" s="280">
        <f>IFERROR(SUMPRODUCT(('控温被PRO-S级品'!$B$2:$B$10=$B27)*('控温被PRO-S级品'!$E$1:$BE$1=CC$1)*('控温被PRO-S级品'!$E$2:$BE$10)),0)+IFERROR(SUMPRODUCT(('冬被-S级品'!$B$2:$B$10=$B27)*('冬被-S级品'!$E$1:$AW$1=CC$1)*('冬被-S级品'!$E$2:$AW$10)),0)+IFERROR(SUMPRODUCT(('白止-S级品'!$A$2:$A$26=$B27)*('白止-S级品'!$D$1:$AV$1=CC$1)*('白止-S级品'!$D$2:$AV$26)),0)+IFERROR(SUMPRODUCT(('乐容-S级品'!$A$4:$A$32=$B27)*('乐容-S级品'!$L$3:$CA$3=CC$1)*('乐容-S级品'!$L$4:$CA$32)),0)</f>
      </c>
      <c r="CD27" s="280">
        <f>IFERROR(SUMPRODUCT(('控温被PRO-S级品'!$B$2:$B$10=$B27)*('控温被PRO-S级品'!$E$1:$BE$1=CD$1)*('控温被PRO-S级品'!$E$2:$BE$10)),0)+IFERROR(SUMPRODUCT(('冬被-S级品'!$B$2:$B$10=$B27)*('冬被-S级品'!$E$1:$AW$1=CD$1)*('冬被-S级品'!$E$2:$AW$10)),0)+IFERROR(SUMPRODUCT(('白止-S级品'!$A$2:$A$26=$B27)*('白止-S级品'!$D$1:$AV$1=CD$1)*('白止-S级品'!$D$2:$AV$26)),0)+IFERROR(SUMPRODUCT(('乐容-S级品'!$A$4:$A$32=$B27)*('乐容-S级品'!$L$3:$CA$3=CD$1)*('乐容-S级品'!$L$4:$CA$32)),0)</f>
      </c>
      <c r="CE27" s="280">
        <f>IFERROR(SUMPRODUCT(('控温被PRO-S级品'!$B$2:$B$10=$B27)*('控温被PRO-S级品'!$E$1:$BE$1=CE$1)*('控温被PRO-S级品'!$E$2:$BE$10)),0)+IFERROR(SUMPRODUCT(('冬被-S级品'!$B$2:$B$10=$B27)*('冬被-S级品'!$E$1:$AW$1=CE$1)*('冬被-S级品'!$E$2:$AW$10)),0)+IFERROR(SUMPRODUCT(('白止-S级品'!$A$2:$A$26=$B27)*('白止-S级品'!$D$1:$AV$1=CE$1)*('白止-S级品'!$D$2:$AV$26)),0)+IFERROR(SUMPRODUCT(('乐容-S级品'!$A$4:$A$32=$B27)*('乐容-S级品'!$L$3:$CA$3=CE$1)*('乐容-S级品'!$L$4:$CA$32)),0)</f>
      </c>
      <c r="CF27" s="280">
        <f>IFERROR(SUMPRODUCT(('控温被PRO-S级品'!$B$2:$B$10=$B27)*('控温被PRO-S级品'!$E$1:$BE$1=CF$1)*('控温被PRO-S级品'!$E$2:$BE$10)),0)+IFERROR(SUMPRODUCT(('冬被-S级品'!$B$2:$B$10=$B27)*('冬被-S级品'!$E$1:$AW$1=CF$1)*('冬被-S级品'!$E$2:$AW$10)),0)+IFERROR(SUMPRODUCT(('白止-S级品'!$A$2:$A$26=$B27)*('白止-S级品'!$D$1:$AV$1=CF$1)*('白止-S级品'!$D$2:$AV$26)),0)+IFERROR(SUMPRODUCT(('乐容-S级品'!$A$4:$A$32=$B27)*('乐容-S级品'!$L$3:$CA$3=CF$1)*('乐容-S级品'!$L$4:$CA$32)),0)</f>
      </c>
      <c r="CG27" s="280">
        <f>IFERROR(SUMPRODUCT(('控温被PRO-S级品'!$B$2:$B$10=$B27)*('控温被PRO-S级品'!$E$1:$BE$1=CG$1)*('控温被PRO-S级品'!$E$2:$BE$10)),0)+IFERROR(SUMPRODUCT(('冬被-S级品'!$B$2:$B$10=$B27)*('冬被-S级品'!$E$1:$AW$1=CG$1)*('冬被-S级品'!$E$2:$AW$10)),0)+IFERROR(SUMPRODUCT(('白止-S级品'!$A$2:$A$26=$B27)*('白止-S级品'!$D$1:$AV$1=CG$1)*('白止-S级品'!$D$2:$AV$26)),0)+IFERROR(SUMPRODUCT(('乐容-S级品'!$A$4:$A$32=$B27)*('乐容-S级品'!$L$3:$CA$3=CG$1)*('乐容-S级品'!$L$4:$CA$32)),0)</f>
      </c>
      <c r="CH27" s="280">
        <f>IFERROR(SUMPRODUCT(('控温被PRO-S级品'!$B$2:$B$10=$B27)*('控温被PRO-S级品'!$E$1:$BE$1=CH$1)*('控温被PRO-S级品'!$E$2:$BE$10)),0)+IFERROR(SUMPRODUCT(('冬被-S级品'!$B$2:$B$10=$B27)*('冬被-S级品'!$E$1:$AW$1=CH$1)*('冬被-S级品'!$E$2:$AW$10)),0)+IFERROR(SUMPRODUCT(('白止-S级品'!$A$2:$A$26=$B27)*('白止-S级品'!$D$1:$AV$1=CH$1)*('白止-S级品'!$D$2:$AV$26)),0)+IFERROR(SUMPRODUCT(('乐容-S级品'!$A$4:$A$32=$B27)*('乐容-S级品'!$L$3:$CA$3=CH$1)*('乐容-S级品'!$L$4:$CA$32)),0)</f>
      </c>
      <c r="CI27" s="280">
        <f>IFERROR(SUMPRODUCT(('控温被PRO-S级品'!$B$2:$B$10=$B27)*('控温被PRO-S级品'!$E$1:$BE$1=CI$1)*('控温被PRO-S级品'!$E$2:$BE$10)),0)+IFERROR(SUMPRODUCT(('冬被-S级品'!$B$2:$B$10=$B27)*('冬被-S级品'!$E$1:$AW$1=CI$1)*('冬被-S级品'!$E$2:$AW$10)),0)+IFERROR(SUMPRODUCT(('白止-S级品'!$A$2:$A$26=$B27)*('白止-S级品'!$D$1:$AV$1=CI$1)*('白止-S级品'!$D$2:$AV$26)),0)+IFERROR(SUMPRODUCT(('乐容-S级品'!$A$4:$A$32=$B27)*('乐容-S级品'!$L$3:$CA$3=CI$1)*('乐容-S级品'!$L$4:$CA$32)),0)</f>
      </c>
      <c r="CJ27" s="280">
        <f>IFERROR(SUMPRODUCT(('控温被PRO-S级品'!$B$2:$B$10=$B27)*('控温被PRO-S级品'!$E$1:$BE$1=CJ$1)*('控温被PRO-S级品'!$E$2:$BE$10)),0)+IFERROR(SUMPRODUCT(('冬被-S级品'!$B$2:$B$10=$B27)*('冬被-S级品'!$E$1:$AW$1=CJ$1)*('冬被-S级品'!$E$2:$AW$10)),0)+IFERROR(SUMPRODUCT(('白止-S级品'!$A$2:$A$26=$B27)*('白止-S级品'!$D$1:$AV$1=CJ$1)*('白止-S级品'!$D$2:$AV$26)),0)+IFERROR(SUMPRODUCT(('乐容-S级品'!$A$4:$A$32=$B27)*('乐容-S级品'!$L$3:$CA$3=CJ$1)*('乐容-S级品'!$L$4:$CA$32)),0)</f>
      </c>
      <c r="CK27" s="280">
        <f>IFERROR(SUMPRODUCT(('控温被PRO-S级品'!$B$2:$B$10=$B27)*('控温被PRO-S级品'!$E$1:$BE$1=CK$1)*('控温被PRO-S级品'!$E$2:$BE$10)),0)+IFERROR(SUMPRODUCT(('冬被-S级品'!$B$2:$B$10=$B27)*('冬被-S级品'!$E$1:$AW$1=CK$1)*('冬被-S级品'!$E$2:$AW$10)),0)+IFERROR(SUMPRODUCT(('白止-S级品'!$A$2:$A$26=$B27)*('白止-S级品'!$D$1:$AV$1=CK$1)*('白止-S级品'!$D$2:$AV$26)),0)+IFERROR(SUMPRODUCT(('乐容-S级品'!$A$4:$A$32=$B27)*('乐容-S级品'!$L$3:$CA$3=CK$1)*('乐容-S级品'!$L$4:$CA$32)),0)</f>
      </c>
      <c r="CL27" s="280">
        <f>IFERROR(SUMPRODUCT(('控温被PRO-S级品'!$B$2:$B$10=$B27)*('控温被PRO-S级品'!$E$1:$BE$1=CL$1)*('控温被PRO-S级品'!$E$2:$BE$10)),0)+IFERROR(SUMPRODUCT(('冬被-S级品'!$B$2:$B$10=$B27)*('冬被-S级品'!$E$1:$AW$1=CL$1)*('冬被-S级品'!$E$2:$AW$10)),0)+IFERROR(SUMPRODUCT(('白止-S级品'!$A$2:$A$26=$B27)*('白止-S级品'!$D$1:$AV$1=CL$1)*('白止-S级品'!$D$2:$AV$26)),0)+IFERROR(SUMPRODUCT(('乐容-S级品'!$A$4:$A$32=$B27)*('乐容-S级品'!$L$3:$CA$3=CL$1)*('乐容-S级品'!$L$4:$CA$32)),0)</f>
      </c>
      <c r="CM27" s="280">
        <f>IFERROR(SUMPRODUCT(('控温被PRO-S级品'!$B$2:$B$10=$B27)*('控温被PRO-S级品'!$E$1:$BE$1=CM$1)*('控温被PRO-S级品'!$E$2:$BE$10)),0)+IFERROR(SUMPRODUCT(('冬被-S级品'!$B$2:$B$10=$B27)*('冬被-S级品'!$E$1:$AW$1=CM$1)*('冬被-S级品'!$E$2:$AW$10)),0)+IFERROR(SUMPRODUCT(('白止-S级品'!$A$2:$A$26=$B27)*('白止-S级品'!$D$1:$AV$1=CM$1)*('白止-S级品'!$D$2:$AV$26)),0)+IFERROR(SUMPRODUCT(('乐容-S级品'!$A$4:$A$32=$B27)*('乐容-S级品'!$L$3:$CA$3=CM$1)*('乐容-S级品'!$L$4:$CA$32)),0)</f>
      </c>
      <c r="CN27" s="280">
        <f>IFERROR(SUMPRODUCT(('控温被PRO-S级品'!$B$2:$B$10=$B27)*('控温被PRO-S级品'!$E$1:$BE$1=CN$1)*('控温被PRO-S级品'!$E$2:$BE$10)),0)+IFERROR(SUMPRODUCT(('冬被-S级品'!$B$2:$B$10=$B27)*('冬被-S级品'!$E$1:$AW$1=CN$1)*('冬被-S级品'!$E$2:$AW$10)),0)+IFERROR(SUMPRODUCT(('白止-S级品'!$A$2:$A$26=$B27)*('白止-S级品'!$D$1:$AV$1=CN$1)*('白止-S级品'!$D$2:$AV$26)),0)+IFERROR(SUMPRODUCT(('乐容-S级品'!$A$4:$A$32=$B27)*('乐容-S级品'!$L$3:$CA$3=CN$1)*('乐容-S级品'!$L$4:$CA$32)),0)</f>
      </c>
      <c r="CO27" s="280">
        <f>IFERROR(SUMPRODUCT(('控温被PRO-S级品'!$B$2:$B$10=$B27)*('控温被PRO-S级品'!$E$1:$BE$1=CO$1)*('控温被PRO-S级品'!$E$2:$BE$10)),0)+IFERROR(SUMPRODUCT(('冬被-S级品'!$B$2:$B$10=$B27)*('冬被-S级品'!$E$1:$AW$1=CO$1)*('冬被-S级品'!$E$2:$AW$10)),0)+IFERROR(SUMPRODUCT(('白止-S级品'!$A$2:$A$26=$B27)*('白止-S级品'!$D$1:$AV$1=CO$1)*('白止-S级品'!$D$2:$AV$26)),0)+IFERROR(SUMPRODUCT(('乐容-S级品'!$A$4:$A$32=$B27)*('乐容-S级品'!$L$3:$CA$3=CO$1)*('乐容-S级品'!$L$4:$CA$32)),0)</f>
      </c>
      <c r="CP27" s="280">
        <f>IFERROR(SUMPRODUCT(('控温被PRO-S级品'!$B$2:$B$10=$B27)*('控温被PRO-S级品'!$E$1:$BE$1=CP$1)*('控温被PRO-S级品'!$E$2:$BE$10)),0)+IFERROR(SUMPRODUCT(('冬被-S级品'!$B$2:$B$10=$B27)*('冬被-S级品'!$E$1:$AW$1=CP$1)*('冬被-S级品'!$E$2:$AW$10)),0)+IFERROR(SUMPRODUCT(('白止-S级品'!$A$2:$A$26=$B27)*('白止-S级品'!$D$1:$AV$1=CP$1)*('白止-S级品'!$D$2:$AV$26)),0)+IFERROR(SUMPRODUCT(('乐容-S级品'!$A$4:$A$32=$B27)*('乐容-S级品'!$L$3:$CA$3=CP$1)*('乐容-S级品'!$L$4:$CA$32)),0)</f>
      </c>
      <c r="CQ27" s="280">
        <f>IFERROR(SUMPRODUCT(('控温被PRO-S级品'!$B$2:$B$10=$B27)*('控温被PRO-S级品'!$E$1:$BE$1=CQ$1)*('控温被PRO-S级品'!$E$2:$BE$10)),0)+IFERROR(SUMPRODUCT(('冬被-S级品'!$B$2:$B$10=$B27)*('冬被-S级品'!$E$1:$AW$1=CQ$1)*('冬被-S级品'!$E$2:$AW$10)),0)+IFERROR(SUMPRODUCT(('白止-S级品'!$A$2:$A$26=$B27)*('白止-S级品'!$D$1:$AV$1=CQ$1)*('白止-S级品'!$D$2:$AV$26)),0)+IFERROR(SUMPRODUCT(('乐容-S级品'!$A$4:$A$32=$B27)*('乐容-S级品'!$L$3:$CA$3=CQ$1)*('乐容-S级品'!$L$4:$CA$32)),0)</f>
      </c>
      <c r="CR27" s="280">
        <f>IFERROR(SUMPRODUCT(('控温被PRO-S级品'!$B$2:$B$10=$B27)*('控温被PRO-S级品'!$E$1:$BE$1=CR$1)*('控温被PRO-S级品'!$E$2:$BE$10)),0)+IFERROR(SUMPRODUCT(('冬被-S级品'!$B$2:$B$10=$B27)*('冬被-S级品'!$E$1:$AW$1=CR$1)*('冬被-S级品'!$E$2:$AW$10)),0)+IFERROR(SUMPRODUCT(('白止-S级品'!$A$2:$A$26=$B27)*('白止-S级品'!$D$1:$AV$1=CR$1)*('白止-S级品'!$D$2:$AV$26)),0)+IFERROR(SUMPRODUCT(('乐容-S级品'!$A$4:$A$32=$B27)*('乐容-S级品'!$L$3:$CA$3=CR$1)*('乐容-S级品'!$L$4:$CA$32)),0)</f>
      </c>
      <c r="CS27" s="280">
        <f>IFERROR(SUMPRODUCT(('控温被PRO-S级品'!$B$2:$B$10=$B27)*('控温被PRO-S级品'!$E$1:$BE$1=CS$1)*('控温被PRO-S级品'!$E$2:$BE$10)),0)+IFERROR(SUMPRODUCT(('冬被-S级品'!$B$2:$B$10=$B27)*('冬被-S级品'!$E$1:$AW$1=CS$1)*('冬被-S级品'!$E$2:$AW$10)),0)+IFERROR(SUMPRODUCT(('白止-S级品'!$A$2:$A$26=$B27)*('白止-S级品'!$D$1:$AV$1=CS$1)*('白止-S级品'!$D$2:$AV$26)),0)+IFERROR(SUMPRODUCT(('乐容-S级品'!$A$4:$A$32=$B27)*('乐容-S级品'!$L$3:$CA$3=CS$1)*('乐容-S级品'!$L$4:$CA$32)),0)</f>
      </c>
      <c r="CT27" s="280">
        <f>IFERROR(SUMPRODUCT(('控温被PRO-S级品'!$B$2:$B$10=$B27)*('控温被PRO-S级品'!$E$1:$BE$1=CT$1)*('控温被PRO-S级品'!$E$2:$BE$10)),0)+IFERROR(SUMPRODUCT(('冬被-S级品'!$B$2:$B$10=$B27)*('冬被-S级品'!$E$1:$AW$1=CT$1)*('冬被-S级品'!$E$2:$AW$10)),0)+IFERROR(SUMPRODUCT(('白止-S级品'!$A$2:$A$26=$B27)*('白止-S级品'!$D$1:$AV$1=CT$1)*('白止-S级品'!$D$2:$AV$26)),0)+IFERROR(SUMPRODUCT(('乐容-S级品'!$A$4:$A$32=$B27)*('乐容-S级品'!$L$3:$CA$3=CT$1)*('乐容-S级品'!$L$4:$CA$32)),0)</f>
      </c>
      <c r="CU27" s="280">
        <f>IFERROR(SUMPRODUCT(('控温被PRO-S级品'!$B$2:$B$10=$B27)*('控温被PRO-S级品'!$E$1:$BE$1=CU$1)*('控温被PRO-S级品'!$E$2:$BE$10)),0)+IFERROR(SUMPRODUCT(('冬被-S级品'!$B$2:$B$10=$B27)*('冬被-S级品'!$E$1:$AW$1=CU$1)*('冬被-S级品'!$E$2:$AW$10)),0)+IFERROR(SUMPRODUCT(('白止-S级品'!$A$2:$A$26=$B27)*('白止-S级品'!$D$1:$AV$1=CU$1)*('白止-S级品'!$D$2:$AV$26)),0)+IFERROR(SUMPRODUCT(('乐容-S级品'!$A$4:$A$32=$B27)*('乐容-S级品'!$L$3:$CA$3=CU$1)*('乐容-S级品'!$L$4:$CA$32)),0)</f>
      </c>
      <c r="CV27" s="280">
        <f>IFERROR(SUMPRODUCT(('控温被PRO-S级品'!$B$2:$B$10=$B27)*('控温被PRO-S级品'!$E$1:$BE$1=CV$1)*('控温被PRO-S级品'!$E$2:$BE$10)),0)+IFERROR(SUMPRODUCT(('冬被-S级品'!$B$2:$B$10=$B27)*('冬被-S级品'!$E$1:$AW$1=CV$1)*('冬被-S级品'!$E$2:$AW$10)),0)+IFERROR(SUMPRODUCT(('白止-S级品'!$A$2:$A$26=$B27)*('白止-S级品'!$D$1:$AV$1=CV$1)*('白止-S级品'!$D$2:$AV$26)),0)+IFERROR(SUMPRODUCT(('乐容-S级品'!$A$4:$A$32=$B27)*('乐容-S级品'!$L$3:$CA$3=CV$1)*('乐容-S级品'!$L$4:$CA$32)),0)</f>
      </c>
      <c r="CW27" s="280">
        <f>IFERROR(SUMPRODUCT(('控温被PRO-S级品'!$B$2:$B$10=$B27)*('控温被PRO-S级品'!$E$1:$BE$1=CW$1)*('控温被PRO-S级品'!$E$2:$BE$10)),0)+IFERROR(SUMPRODUCT(('冬被-S级品'!$B$2:$B$10=$B27)*('冬被-S级品'!$E$1:$AW$1=CW$1)*('冬被-S级品'!$E$2:$AW$10)),0)+IFERROR(SUMPRODUCT(('白止-S级品'!$A$2:$A$26=$B27)*('白止-S级品'!$D$1:$AV$1=CW$1)*('白止-S级品'!$D$2:$AV$26)),0)+IFERROR(SUMPRODUCT(('乐容-S级品'!$A$4:$A$32=$B27)*('乐容-S级品'!$L$3:$CA$3=CW$1)*('乐容-S级品'!$L$4:$CA$32)),0)</f>
      </c>
      <c r="CX27" s="280">
        <f>IFERROR(SUMPRODUCT(('控温被PRO-S级品'!$B$2:$B$10=$B27)*('控温被PRO-S级品'!$E$1:$BE$1=CX$1)*('控温被PRO-S级品'!$E$2:$BE$10)),0)+IFERROR(SUMPRODUCT(('冬被-S级品'!$B$2:$B$10=$B27)*('冬被-S级品'!$E$1:$AW$1=CX$1)*('冬被-S级品'!$E$2:$AW$10)),0)+IFERROR(SUMPRODUCT(('白止-S级品'!$A$2:$A$26=$B27)*('白止-S级品'!$D$1:$AV$1=CX$1)*('白止-S级品'!$D$2:$AV$26)),0)+IFERROR(SUMPRODUCT(('乐容-S级品'!$A$4:$A$32=$B27)*('乐容-S级品'!$L$3:$CA$3=CX$1)*('乐容-S级品'!$L$4:$CA$32)),0)</f>
      </c>
      <c r="CY27" s="280">
        <f>IFERROR(SUMPRODUCT(('控温被PRO-S级品'!$B$2:$B$10=$B27)*('控温被PRO-S级品'!$E$1:$BE$1=CY$1)*('控温被PRO-S级品'!$E$2:$BE$10)),0)+IFERROR(SUMPRODUCT(('冬被-S级品'!$B$2:$B$10=$B27)*('冬被-S级品'!$E$1:$AW$1=CY$1)*('冬被-S级品'!$E$2:$AW$10)),0)+IFERROR(SUMPRODUCT(('白止-S级品'!$A$2:$A$26=$B27)*('白止-S级品'!$D$1:$AV$1=CY$1)*('白止-S级品'!$D$2:$AV$26)),0)+IFERROR(SUMPRODUCT(('乐容-S级品'!$A$4:$A$32=$B27)*('乐容-S级品'!$L$3:$CA$3=CY$1)*('乐容-S级品'!$L$4:$CA$32)),0)</f>
      </c>
      <c r="CZ27" s="280">
        <f>IFERROR(SUMPRODUCT(('控温被PRO-S级品'!$B$2:$B$10=$B27)*('控温被PRO-S级品'!$E$1:$BE$1=CZ$1)*('控温被PRO-S级品'!$E$2:$BE$10)),0)+IFERROR(SUMPRODUCT(('冬被-S级品'!$B$2:$B$10=$B27)*('冬被-S级品'!$E$1:$AW$1=CZ$1)*('冬被-S级品'!$E$2:$AW$10)),0)+IFERROR(SUMPRODUCT(('白止-S级品'!$A$2:$A$26=$B27)*('白止-S级品'!$D$1:$AV$1=CZ$1)*('白止-S级品'!$D$2:$AV$26)),0)+IFERROR(SUMPRODUCT(('乐容-S级品'!$A$4:$A$32=$B27)*('乐容-S级品'!$L$3:$CA$3=CZ$1)*('乐容-S级品'!$L$4:$CA$32)),0)</f>
      </c>
      <c r="DA27" s="280">
        <f>IFERROR(SUMPRODUCT(('控温被PRO-S级品'!$B$2:$B$10=$B27)*('控温被PRO-S级品'!$E$1:$BE$1=DA$1)*('控温被PRO-S级品'!$E$2:$BE$10)),0)+IFERROR(SUMPRODUCT(('冬被-S级品'!$B$2:$B$10=$B27)*('冬被-S级品'!$E$1:$AW$1=DA$1)*('冬被-S级品'!$E$2:$AW$10)),0)+IFERROR(SUMPRODUCT(('白止-S级品'!$A$2:$A$26=$B27)*('白止-S级品'!$D$1:$AV$1=DA$1)*('白止-S级品'!$D$2:$AV$26)),0)+IFERROR(SUMPRODUCT(('乐容-S级品'!$A$4:$A$32=$B27)*('乐容-S级品'!$L$3:$CA$3=DA$1)*('乐容-S级品'!$L$4:$CA$32)),0)</f>
      </c>
      <c r="DB27" s="280">
        <f>IFERROR(SUMPRODUCT(('控温被PRO-S级品'!$B$2:$B$10=$B27)*('控温被PRO-S级品'!$E$1:$BE$1=DB$1)*('控温被PRO-S级品'!$E$2:$BE$10)),0)+IFERROR(SUMPRODUCT(('冬被-S级品'!$B$2:$B$10=$B27)*('冬被-S级品'!$E$1:$AW$1=DB$1)*('冬被-S级品'!$E$2:$AW$10)),0)+IFERROR(SUMPRODUCT(('白止-S级品'!$A$2:$A$26=$B27)*('白止-S级品'!$D$1:$AV$1=DB$1)*('白止-S级品'!$D$2:$AV$26)),0)+IFERROR(SUMPRODUCT(('乐容-S级品'!$A$4:$A$32=$B27)*('乐容-S级品'!$L$3:$CA$3=DB$1)*('乐容-S级品'!$L$4:$CA$32)),0)</f>
      </c>
      <c r="DC27" s="280">
        <f>IFERROR(SUMPRODUCT(('控温被PRO-S级品'!$B$2:$B$10=$B27)*('控温被PRO-S级品'!$E$1:$BE$1=DC$1)*('控温被PRO-S级品'!$E$2:$BE$10)),0)+IFERROR(SUMPRODUCT(('冬被-S级品'!$B$2:$B$10=$B27)*('冬被-S级品'!$E$1:$AW$1=DC$1)*('冬被-S级品'!$E$2:$AW$10)),0)+IFERROR(SUMPRODUCT(('白止-S级品'!$A$2:$A$26=$B27)*('白止-S级品'!$D$1:$AV$1=DC$1)*('白止-S级品'!$D$2:$AV$26)),0)+IFERROR(SUMPRODUCT(('乐容-S级品'!$A$4:$A$32=$B27)*('乐容-S级品'!$L$3:$CA$3=DC$1)*('乐容-S级品'!$L$4:$CA$32)),0)</f>
      </c>
      <c r="DD27" s="280">
        <f>IFERROR(SUMPRODUCT(('控温被PRO-S级品'!$B$2:$B$10=$B27)*('控温被PRO-S级品'!$E$1:$BE$1=DD$1)*('控温被PRO-S级品'!$E$2:$BE$10)),0)+IFERROR(SUMPRODUCT(('冬被-S级品'!$B$2:$B$10=$B27)*('冬被-S级品'!$E$1:$AW$1=DD$1)*('冬被-S级品'!$E$2:$AW$10)),0)+IFERROR(SUMPRODUCT(('白止-S级品'!$A$2:$A$26=$B27)*('白止-S级品'!$D$1:$AV$1=DD$1)*('白止-S级品'!$D$2:$AV$26)),0)+IFERROR(SUMPRODUCT(('乐容-S级品'!$A$4:$A$32=$B27)*('乐容-S级品'!$L$3:$CA$3=DD$1)*('乐容-S级品'!$L$4:$CA$32)),0)</f>
      </c>
      <c r="DE27" s="280">
        <f>IFERROR(SUMPRODUCT(('控温被PRO-S级品'!$B$2:$B$10=$B27)*('控温被PRO-S级品'!$E$1:$BE$1=DE$1)*('控温被PRO-S级品'!$E$2:$BE$10)),0)+IFERROR(SUMPRODUCT(('冬被-S级品'!$B$2:$B$10=$B27)*('冬被-S级品'!$E$1:$AW$1=DE$1)*('冬被-S级品'!$E$2:$AW$10)),0)+IFERROR(SUMPRODUCT(('白止-S级品'!$A$2:$A$26=$B27)*('白止-S级品'!$D$1:$AV$1=DE$1)*('白止-S级品'!$D$2:$AV$26)),0)+IFERROR(SUMPRODUCT(('乐容-S级品'!$A$4:$A$32=$B27)*('乐容-S级品'!$L$3:$CA$3=DE$1)*('乐容-S级品'!$L$4:$CA$32)),0)</f>
      </c>
      <c r="DF27" s="280">
        <f>IFERROR(SUMPRODUCT(('控温被PRO-S级品'!$B$2:$B$10=$B27)*('控温被PRO-S级品'!$E$1:$BE$1=DF$1)*('控温被PRO-S级品'!$E$2:$BE$10)),0)+IFERROR(SUMPRODUCT(('冬被-S级品'!$B$2:$B$10=$B27)*('冬被-S级品'!$E$1:$AW$1=DF$1)*('冬被-S级品'!$E$2:$AW$10)),0)+IFERROR(SUMPRODUCT(('白止-S级品'!$A$2:$A$26=$B27)*('白止-S级品'!$D$1:$AV$1=DF$1)*('白止-S级品'!$D$2:$AV$26)),0)+IFERROR(SUMPRODUCT(('乐容-S级品'!$A$4:$A$32=$B27)*('乐容-S级品'!$L$3:$CA$3=DF$1)*('乐容-S级品'!$L$4:$CA$32)),0)</f>
      </c>
      <c r="DG27" s="280">
        <f>IFERROR(SUMPRODUCT(('控温被PRO-S级品'!$B$2:$B$10=$B27)*('控温被PRO-S级品'!$E$1:$BE$1=DG$1)*('控温被PRO-S级品'!$E$2:$BE$10)),0)+IFERROR(SUMPRODUCT(('冬被-S级品'!$B$2:$B$10=$B27)*('冬被-S级品'!$E$1:$AW$1=DG$1)*('冬被-S级品'!$E$2:$AW$10)),0)+IFERROR(SUMPRODUCT(('白止-S级品'!$A$2:$A$26=$B27)*('白止-S级品'!$D$1:$AV$1=DG$1)*('白止-S级品'!$D$2:$AV$26)),0)+IFERROR(SUMPRODUCT(('乐容-S级品'!$A$4:$A$32=$B27)*('乐容-S级品'!$L$3:$CA$3=DG$1)*('乐容-S级品'!$L$4:$CA$32)),0)</f>
      </c>
      <c r="DH27" s="280">
        <f>IFERROR(SUMPRODUCT(('控温被PRO-S级品'!$B$2:$B$10=$B27)*('控温被PRO-S级品'!$E$1:$BE$1=DH$1)*('控温被PRO-S级品'!$E$2:$BE$10)),0)+IFERROR(SUMPRODUCT(('冬被-S级品'!$B$2:$B$10=$B27)*('冬被-S级品'!$E$1:$AW$1=DH$1)*('冬被-S级品'!$E$2:$AW$10)),0)+IFERROR(SUMPRODUCT(('白止-S级品'!$A$2:$A$26=$B27)*('白止-S级品'!$D$1:$AV$1=DH$1)*('白止-S级品'!$D$2:$AV$26)),0)+IFERROR(SUMPRODUCT(('乐容-S级品'!$A$4:$A$32=$B27)*('乐容-S级品'!$L$3:$CA$3=DH$1)*('乐容-S级品'!$L$4:$CA$32)),0)</f>
      </c>
      <c r="DI27" s="280">
        <f>IFERROR(SUMPRODUCT(('控温被PRO-S级品'!$B$2:$B$10=$B27)*('控温被PRO-S级品'!$E$1:$BE$1=DI$1)*('控温被PRO-S级品'!$E$2:$BE$10)),0)+IFERROR(SUMPRODUCT(('冬被-S级品'!$B$2:$B$10=$B27)*('冬被-S级品'!$E$1:$AW$1=DI$1)*('冬被-S级品'!$E$2:$AW$10)),0)+IFERROR(SUMPRODUCT(('白止-S级品'!$A$2:$A$26=$B27)*('白止-S级品'!$D$1:$AV$1=DI$1)*('白止-S级品'!$D$2:$AV$26)),0)+IFERROR(SUMPRODUCT(('乐容-S级品'!$A$4:$A$32=$B27)*('乐容-S级品'!$L$3:$CA$3=DI$1)*('乐容-S级品'!$L$4:$CA$32)),0)</f>
      </c>
      <c r="DJ27" s="280">
        <f>IFERROR(SUMPRODUCT(('控温被PRO-S级品'!$B$2:$B$10=$B27)*('控温被PRO-S级品'!$E$1:$BE$1=DJ$1)*('控温被PRO-S级品'!$E$2:$BE$10)),0)+IFERROR(SUMPRODUCT(('冬被-S级品'!$B$2:$B$10=$B27)*('冬被-S级品'!$E$1:$AW$1=DJ$1)*('冬被-S级品'!$E$2:$AW$10)),0)+IFERROR(SUMPRODUCT(('白止-S级品'!$A$2:$A$26=$B27)*('白止-S级品'!$D$1:$AV$1=DJ$1)*('白止-S级品'!$D$2:$AV$26)),0)+IFERROR(SUMPRODUCT(('乐容-S级品'!$A$4:$A$32=$B27)*('乐容-S级品'!$L$3:$CA$3=DJ$1)*('乐容-S级品'!$L$4:$CA$32)),0)</f>
      </c>
      <c r="DK27" s="280"/>
      <c r="DL27" s="280"/>
      <c r="DM27" s="280"/>
      <c r="DN27" s="280"/>
      <c r="DO27" s="280"/>
      <c r="DP27" s="280"/>
      <c r="DQ27" s="280"/>
      <c r="DR27" s="280"/>
      <c r="DS27" s="280"/>
      <c r="DT27" s="280"/>
      <c r="DU27" s="280"/>
      <c r="DV27" s="280"/>
      <c r="DW27" s="280">
        <f>VLOOKUP(B27,'系统编码规格'!A:C,3,FALSE)</f>
      </c>
      <c r="DX27" s="280"/>
      <c r="DY27" s="280"/>
      <c r="DZ27" s="280"/>
      <c r="EA27" s="280"/>
      <c r="EB27" s="280"/>
      <c r="EC27" s="280"/>
      <c r="ED27" s="280"/>
      <c r="EE27" s="280"/>
      <c r="EF27" s="280"/>
      <c r="EG27" s="280"/>
      <c r="EH27" s="280"/>
      <c r="EI27" s="280"/>
      <c r="EJ27" s="280"/>
      <c r="EK27" s="280"/>
      <c r="EL27" s="280"/>
      <c r="EM27" s="280"/>
      <c r="EN27" s="280"/>
      <c r="EO27" s="280"/>
      <c r="EP27" s="280"/>
      <c r="EQ27" s="280"/>
      <c r="ER27" s="280"/>
      <c r="ES27" s="280"/>
      <c r="ET27" s="280"/>
      <c r="EU27" s="280"/>
      <c r="EV27" s="280"/>
      <c r="EW27" s="280"/>
      <c r="EX27" s="280"/>
      <c r="EY27" s="280"/>
      <c r="EZ27" s="280"/>
      <c r="FA27" s="280"/>
      <c r="FB27" s="280"/>
      <c r="FC27" s="280"/>
      <c r="FD27" s="280"/>
      <c r="FE27" s="280"/>
      <c r="FF27" s="280"/>
      <c r="FG27" s="280"/>
      <c r="FH27" s="280"/>
      <c r="FI27" s="280"/>
      <c r="FJ27" s="280"/>
      <c r="FK27" s="280"/>
      <c r="FL27" s="280"/>
      <c r="FM27" s="280"/>
      <c r="FN27" s="280"/>
      <c r="FO27" s="280"/>
      <c r="FP27" s="280"/>
      <c r="FQ27" s="280"/>
      <c r="FR27" s="280"/>
      <c r="FS27" s="280"/>
      <c r="FT27" s="280"/>
      <c r="FU27" s="280"/>
      <c r="FV27" s="280"/>
      <c r="FW27" s="280"/>
      <c r="FX27" s="280"/>
      <c r="FY27" s="280"/>
      <c r="FZ27" s="280"/>
      <c r="GA27" s="280"/>
      <c r="GB27" s="280"/>
      <c r="GC27" s="280"/>
      <c r="GD27" s="280"/>
      <c r="GE27" s="280"/>
      <c r="GF27" s="280"/>
      <c r="GG27" s="280"/>
      <c r="GH27" s="280"/>
      <c r="GI27" s="280"/>
      <c r="GJ27" s="280"/>
      <c r="GK27" s="280"/>
      <c r="GL27" s="280"/>
      <c r="GM27" s="280"/>
      <c r="GN27" s="280"/>
      <c r="GO27" s="280"/>
      <c r="GP27" s="280"/>
      <c r="GQ27" s="280"/>
      <c r="GR27" s="280"/>
      <c r="GS27" s="280"/>
      <c r="GT27" s="280"/>
      <c r="GU27" s="280"/>
      <c r="GV27" s="280"/>
    </row>
    <row r="28">
      <c r="A28" s="309" t="str">
        <v>白止</v>
      </c>
      <c r="B28" s="310" t="str">
        <v>12800026200938880</v>
      </c>
      <c r="C28" s="309" t="str">
        <v>亚朵星球 自然凉感枕套</v>
      </c>
      <c r="D28" s="309" t="str">
        <v>66*42cm-冰雾蓝</v>
      </c>
      <c r="E28">
        <f>SUM(F28:GX28)</f>
      </c>
      <c r="F28" s="280">
        <f>IFERROR(SUMPRODUCT(('控温被PRO-S级品'!$B$2:$B$10=$B28)*('控温被PRO-S级品'!$E$1:$BE$1=F$1)*('控温被PRO-S级品'!$E$2:$BE$10)),0)+IFERROR(SUMPRODUCT(('冬被-S级品'!$B$2:$B$10=$B28)*('冬被-S级品'!$E$1:$AW$1=F$1)*('冬被-S级品'!$E$2:$AW$10)),0)+IFERROR(SUMPRODUCT(('白止-S级品'!$A$2:$A$26=$B28)*('白止-S级品'!$D$1:$AV$1=F$1)*('白止-S级品'!$D$2:$AV$26)),0)+IFERROR(SUMPRODUCT(('乐容-S级品'!$A$4:$A$32=$B28)*('乐容-S级品'!$L$3:$CA$3=F$1)*('乐容-S级品'!$L$4:$CA$32)),0)</f>
      </c>
      <c r="G28" s="280">
        <f>IFERROR(SUMPRODUCT(('控温被PRO-S级品'!$B$2:$B$10=$B28)*('控温被PRO-S级品'!$E$1:$BE$1=G$1)*('控温被PRO-S级品'!$E$2:$BE$10)),0)+IFERROR(SUMPRODUCT(('冬被-S级品'!$B$2:$B$10=$B28)*('冬被-S级品'!$E$1:$AW$1=G$1)*('冬被-S级品'!$E$2:$AW$10)),0)+IFERROR(SUMPRODUCT(('白止-S级品'!$A$2:$A$26=$B28)*('白止-S级品'!$D$1:$AV$1=G$1)*('白止-S级品'!$D$2:$AV$26)),0)+IFERROR(SUMPRODUCT(('乐容-S级品'!$A$4:$A$32=$B28)*('乐容-S级品'!$L$3:$CA$3=G$1)*('乐容-S级品'!$L$4:$CA$32)),0)</f>
      </c>
      <c r="H28" s="280">
        <f>IFERROR(SUMPRODUCT(('控温被PRO-S级品'!$B$2:$B$10=$B28)*('控温被PRO-S级品'!$E$1:$BE$1=H$1)*('控温被PRO-S级品'!$E$2:$BE$10)),0)+IFERROR(SUMPRODUCT(('冬被-S级品'!$B$2:$B$10=$B28)*('冬被-S级品'!$E$1:$AW$1=H$1)*('冬被-S级品'!$E$2:$AW$10)),0)+IFERROR(SUMPRODUCT(('白止-S级品'!$A$2:$A$26=$B28)*('白止-S级品'!$D$1:$AV$1=H$1)*('白止-S级品'!$D$2:$AV$26)),0)+IFERROR(SUMPRODUCT(('乐容-S级品'!$A$4:$A$32=$B28)*('乐容-S级品'!$L$3:$CA$3=H$1)*('乐容-S级品'!$L$4:$CA$32)),0)</f>
      </c>
      <c r="I28" s="280">
        <f>IFERROR(SUMPRODUCT(('控温被PRO-S级品'!$B$2:$B$10=$B28)*('控温被PRO-S级品'!$E$1:$BE$1=I$1)*('控温被PRO-S级品'!$E$2:$BE$10)),0)+IFERROR(SUMPRODUCT(('冬被-S级品'!$B$2:$B$10=$B28)*('冬被-S级品'!$E$1:$AW$1=I$1)*('冬被-S级品'!$E$2:$AW$10)),0)+IFERROR(SUMPRODUCT(('白止-S级品'!$A$2:$A$26=$B28)*('白止-S级品'!$D$1:$AV$1=I$1)*('白止-S级品'!$D$2:$AV$26)),0)+IFERROR(SUMPRODUCT(('乐容-S级品'!$A$4:$A$32=$B28)*('乐容-S级品'!$L$3:$CA$3=I$1)*('乐容-S级品'!$L$4:$CA$32)),0)</f>
      </c>
      <c r="J28" s="280">
        <f>IFERROR(SUMPRODUCT(('控温被PRO-S级品'!$B$2:$B$10=$B28)*('控温被PRO-S级品'!$E$1:$BE$1=J$1)*('控温被PRO-S级品'!$E$2:$BE$10)),0)+IFERROR(SUMPRODUCT(('冬被-S级品'!$B$2:$B$10=$B28)*('冬被-S级品'!$E$1:$AW$1=J$1)*('冬被-S级品'!$E$2:$AW$10)),0)+IFERROR(SUMPRODUCT(('白止-S级品'!$A$2:$A$26=$B28)*('白止-S级品'!$D$1:$AV$1=J$1)*('白止-S级品'!$D$2:$AV$26)),0)+IFERROR(SUMPRODUCT(('乐容-S级品'!$A$4:$A$32=$B28)*('乐容-S级品'!$L$3:$CA$3=J$1)*('乐容-S级品'!$L$4:$CA$32)),0)</f>
      </c>
      <c r="K28" s="280">
        <f>IFERROR(SUMPRODUCT(('控温被PRO-S级品'!$B$2:$B$10=$B28)*('控温被PRO-S级品'!$E$1:$BE$1=K$1)*('控温被PRO-S级品'!$E$2:$BE$10)),0)+IFERROR(SUMPRODUCT(('冬被-S级品'!$B$2:$B$10=$B28)*('冬被-S级品'!$E$1:$AW$1=K$1)*('冬被-S级品'!$E$2:$AW$10)),0)+IFERROR(SUMPRODUCT(('白止-S级品'!$A$2:$A$26=$B28)*('白止-S级品'!$D$1:$AV$1=K$1)*('白止-S级品'!$D$2:$AV$26)),0)+IFERROR(SUMPRODUCT(('乐容-S级品'!$A$4:$A$32=$B28)*('乐容-S级品'!$L$3:$CA$3=K$1)*('乐容-S级品'!$L$4:$CA$32)),0)</f>
      </c>
      <c r="L28" s="280">
        <f>IFERROR(SUMPRODUCT(('控温被PRO-S级品'!$B$2:$B$10=$B28)*('控温被PRO-S级品'!$E$1:$BE$1=L$1)*('控温被PRO-S级品'!$E$2:$BE$10)),0)+IFERROR(SUMPRODUCT(('冬被-S级品'!$B$2:$B$10=$B28)*('冬被-S级品'!$E$1:$AW$1=L$1)*('冬被-S级品'!$E$2:$AW$10)),0)+IFERROR(SUMPRODUCT(('白止-S级品'!$A$2:$A$26=$B28)*('白止-S级品'!$D$1:$AV$1=L$1)*('白止-S级品'!$D$2:$AV$26)),0)+IFERROR(SUMPRODUCT(('乐容-S级品'!$A$4:$A$32=$B28)*('乐容-S级品'!$L$3:$CA$3=L$1)*('乐容-S级品'!$L$4:$CA$32)),0)</f>
      </c>
      <c r="M28" s="280">
        <f>IFERROR(SUMPRODUCT(('控温被PRO-S级品'!$B$2:$B$10=$B28)*('控温被PRO-S级品'!$E$1:$BE$1=M$1)*('控温被PRO-S级品'!$E$2:$BE$10)),0)+IFERROR(SUMPRODUCT(('冬被-S级品'!$B$2:$B$10=$B28)*('冬被-S级品'!$E$1:$AW$1=M$1)*('冬被-S级品'!$E$2:$AW$10)),0)+IFERROR(SUMPRODUCT(('白止-S级品'!$A$2:$A$26=$B28)*('白止-S级品'!$D$1:$AV$1=M$1)*('白止-S级品'!$D$2:$AV$26)),0)+IFERROR(SUMPRODUCT(('乐容-S级品'!$A$4:$A$32=$B28)*('乐容-S级品'!$L$3:$CA$3=M$1)*('乐容-S级品'!$L$4:$CA$32)),0)</f>
      </c>
      <c r="N28" s="280">
        <f>IFERROR(SUMPRODUCT(('控温被PRO-S级品'!$B$2:$B$10=$B28)*('控温被PRO-S级品'!$E$1:$BE$1=N$1)*('控温被PRO-S级品'!$E$2:$BE$10)),0)+IFERROR(SUMPRODUCT(('冬被-S级品'!$B$2:$B$10=$B28)*('冬被-S级品'!$E$1:$AW$1=N$1)*('冬被-S级品'!$E$2:$AW$10)),0)+IFERROR(SUMPRODUCT(('白止-S级品'!$A$2:$A$26=$B28)*('白止-S级品'!$D$1:$AV$1=N$1)*('白止-S级品'!$D$2:$AV$26)),0)+IFERROR(SUMPRODUCT(('乐容-S级品'!$A$4:$A$32=$B28)*('乐容-S级品'!$L$3:$CA$3=N$1)*('乐容-S级品'!$L$4:$CA$32)),0)</f>
      </c>
      <c r="O28" s="280">
        <f>IFERROR(SUMPRODUCT(('控温被PRO-S级品'!$B$2:$B$10=$B28)*('控温被PRO-S级品'!$E$1:$BE$1=O$1)*('控温被PRO-S级品'!$E$2:$BE$10)),0)+IFERROR(SUMPRODUCT(('冬被-S级品'!$B$2:$B$10=$B28)*('冬被-S级品'!$E$1:$AW$1=O$1)*('冬被-S级品'!$E$2:$AW$10)),0)+IFERROR(SUMPRODUCT(('白止-S级品'!$A$2:$A$26=$B28)*('白止-S级品'!$D$1:$AV$1=O$1)*('白止-S级品'!$D$2:$AV$26)),0)+IFERROR(SUMPRODUCT(('乐容-S级品'!$A$4:$A$32=$B28)*('乐容-S级品'!$L$3:$CA$3=O$1)*('乐容-S级品'!$L$4:$CA$32)),0)</f>
      </c>
      <c r="P28" s="280">
        <f>IFERROR(SUMPRODUCT(('控温被PRO-S级品'!$B$2:$B$10=$B28)*('控温被PRO-S级品'!$E$1:$BE$1=P$1)*('控温被PRO-S级品'!$E$2:$BE$10)),0)+IFERROR(SUMPRODUCT(('冬被-S级品'!$B$2:$B$10=$B28)*('冬被-S级品'!$E$1:$AW$1=P$1)*('冬被-S级品'!$E$2:$AW$10)),0)+IFERROR(SUMPRODUCT(('白止-S级品'!$A$2:$A$26=$B28)*('白止-S级品'!$D$1:$AV$1=P$1)*('白止-S级品'!$D$2:$AV$26)),0)+IFERROR(SUMPRODUCT(('乐容-S级品'!$A$4:$A$32=$B28)*('乐容-S级品'!$L$3:$CA$3=P$1)*('乐容-S级品'!$L$4:$CA$32)),0)</f>
      </c>
      <c r="Q28" s="280">
        <f>IFERROR(SUMPRODUCT(('控温被PRO-S级品'!$B$2:$B$10=$B28)*('控温被PRO-S级品'!$E$1:$BE$1=Q$1)*('控温被PRO-S级品'!$E$2:$BE$10)),0)+IFERROR(SUMPRODUCT(('冬被-S级品'!$B$2:$B$10=$B28)*('冬被-S级品'!$E$1:$AW$1=Q$1)*('冬被-S级品'!$E$2:$AW$10)),0)+IFERROR(SUMPRODUCT(('白止-S级品'!$A$2:$A$26=$B28)*('白止-S级品'!$D$1:$AV$1=Q$1)*('白止-S级品'!$D$2:$AV$26)),0)+IFERROR(SUMPRODUCT(('乐容-S级品'!$A$4:$A$32=$B28)*('乐容-S级品'!$L$3:$CA$3=Q$1)*('乐容-S级品'!$L$4:$CA$32)),0)</f>
      </c>
      <c r="R28" s="280">
        <f>IFERROR(SUMPRODUCT(('控温被PRO-S级品'!$B$2:$B$10=$B28)*('控温被PRO-S级品'!$E$1:$BE$1=R$1)*('控温被PRO-S级品'!$E$2:$BE$10)),0)+IFERROR(SUMPRODUCT(('冬被-S级品'!$B$2:$B$10=$B28)*('冬被-S级品'!$E$1:$AW$1=R$1)*('冬被-S级品'!$E$2:$AW$10)),0)+IFERROR(SUMPRODUCT(('白止-S级品'!$A$2:$A$26=$B28)*('白止-S级品'!$D$1:$AV$1=R$1)*('白止-S级品'!$D$2:$AV$26)),0)+IFERROR(SUMPRODUCT(('乐容-S级品'!$A$4:$A$32=$B28)*('乐容-S级品'!$L$3:$CA$3=R$1)*('乐容-S级品'!$L$4:$CA$32)),0)</f>
      </c>
      <c r="S28" s="280">
        <f>IFERROR(SUMPRODUCT(('控温被PRO-S级品'!$B$2:$B$10=$B28)*('控温被PRO-S级品'!$E$1:$BE$1=S$1)*('控温被PRO-S级品'!$E$2:$BE$10)),0)+IFERROR(SUMPRODUCT(('冬被-S级品'!$B$2:$B$10=$B28)*('冬被-S级品'!$E$1:$AW$1=S$1)*('冬被-S级品'!$E$2:$AW$10)),0)+IFERROR(SUMPRODUCT(('白止-S级品'!$A$2:$A$26=$B28)*('白止-S级品'!$D$1:$AV$1=S$1)*('白止-S级品'!$D$2:$AV$26)),0)+IFERROR(SUMPRODUCT(('乐容-S级品'!$A$4:$A$32=$B28)*('乐容-S级品'!$L$3:$CA$3=S$1)*('乐容-S级品'!$L$4:$CA$32)),0)</f>
      </c>
      <c r="T28" s="280">
        <f>IFERROR(SUMPRODUCT(('控温被PRO-S级品'!$B$2:$B$10=$B28)*('控温被PRO-S级品'!$E$1:$BE$1=T$1)*('控温被PRO-S级品'!$E$2:$BE$10)),0)+IFERROR(SUMPRODUCT(('冬被-S级品'!$B$2:$B$10=$B28)*('冬被-S级品'!$E$1:$AW$1=T$1)*('冬被-S级品'!$E$2:$AW$10)),0)+IFERROR(SUMPRODUCT(('白止-S级品'!$A$2:$A$26=$B28)*('白止-S级品'!$D$1:$AV$1=T$1)*('白止-S级品'!$D$2:$AV$26)),0)+IFERROR(SUMPRODUCT(('乐容-S级品'!$A$4:$A$32=$B28)*('乐容-S级品'!$L$3:$CA$3=T$1)*('乐容-S级品'!$L$4:$CA$32)),0)</f>
      </c>
      <c r="U28" s="280">
        <f>IFERROR(SUMPRODUCT(('控温被PRO-S级品'!$B$2:$B$10=$B28)*('控温被PRO-S级品'!$E$1:$BE$1=U$1)*('控温被PRO-S级品'!$E$2:$BE$10)),0)+IFERROR(SUMPRODUCT(('冬被-S级品'!$B$2:$B$10=$B28)*('冬被-S级品'!$E$1:$AW$1=U$1)*('冬被-S级品'!$E$2:$AW$10)),0)+IFERROR(SUMPRODUCT(('白止-S级品'!$A$2:$A$26=$B28)*('白止-S级品'!$D$1:$AV$1=U$1)*('白止-S级品'!$D$2:$AV$26)),0)+IFERROR(SUMPRODUCT(('乐容-S级品'!$A$4:$A$32=$B28)*('乐容-S级品'!$L$3:$CA$3=U$1)*('乐容-S级品'!$L$4:$CA$32)),0)</f>
      </c>
      <c r="V28" s="280">
        <f>IFERROR(SUMPRODUCT(('控温被PRO-S级品'!$B$2:$B$10=$B28)*('控温被PRO-S级品'!$E$1:$BE$1=V$1)*('控温被PRO-S级品'!$E$2:$BE$10)),0)+IFERROR(SUMPRODUCT(('冬被-S级品'!$B$2:$B$10=$B28)*('冬被-S级品'!$E$1:$AW$1=V$1)*('冬被-S级品'!$E$2:$AW$10)),0)+IFERROR(SUMPRODUCT(('白止-S级品'!$A$2:$A$26=$B28)*('白止-S级品'!$D$1:$AV$1=V$1)*('白止-S级品'!$D$2:$AV$26)),0)+IFERROR(SUMPRODUCT(('乐容-S级品'!$A$4:$A$32=$B28)*('乐容-S级品'!$L$3:$CA$3=V$1)*('乐容-S级品'!$L$4:$CA$32)),0)</f>
      </c>
      <c r="W28" s="280">
        <f>IFERROR(SUMPRODUCT(('控温被PRO-S级品'!$B$2:$B$10=$B28)*('控温被PRO-S级品'!$E$1:$BE$1=W$1)*('控温被PRO-S级品'!$E$2:$BE$10)),0)+IFERROR(SUMPRODUCT(('冬被-S级品'!$B$2:$B$10=$B28)*('冬被-S级品'!$E$1:$AW$1=W$1)*('冬被-S级品'!$E$2:$AW$10)),0)+IFERROR(SUMPRODUCT(('白止-S级品'!$A$2:$A$26=$B28)*('白止-S级品'!$D$1:$AV$1=W$1)*('白止-S级品'!$D$2:$AV$26)),0)+IFERROR(SUMPRODUCT(('乐容-S级品'!$A$4:$A$32=$B28)*('乐容-S级品'!$L$3:$CA$3=W$1)*('乐容-S级品'!$L$4:$CA$32)),0)</f>
      </c>
      <c r="X28" s="280">
        <f>IFERROR(SUMPRODUCT(('控温被PRO-S级品'!$B$2:$B$10=$B28)*('控温被PRO-S级品'!$E$1:$BE$1=X$1)*('控温被PRO-S级品'!$E$2:$BE$10)),0)+IFERROR(SUMPRODUCT(('冬被-S级品'!$B$2:$B$10=$B28)*('冬被-S级品'!$E$1:$AW$1=X$1)*('冬被-S级品'!$E$2:$AW$10)),0)+IFERROR(SUMPRODUCT(('白止-S级品'!$A$2:$A$26=$B28)*('白止-S级品'!$D$1:$AV$1=X$1)*('白止-S级品'!$D$2:$AV$26)),0)+IFERROR(SUMPRODUCT(('乐容-S级品'!$A$4:$A$32=$B28)*('乐容-S级品'!$L$3:$CA$3=X$1)*('乐容-S级品'!$L$4:$CA$32)),0)</f>
      </c>
      <c r="Y28" s="280">
        <f>IFERROR(SUMPRODUCT(('控温被PRO-S级品'!$B$2:$B$10=$B28)*('控温被PRO-S级品'!$E$1:$BE$1=Y$1)*('控温被PRO-S级品'!$E$2:$BE$10)),0)+IFERROR(SUMPRODUCT(('冬被-S级品'!$B$2:$B$10=$B28)*('冬被-S级品'!$E$1:$AW$1=Y$1)*('冬被-S级品'!$E$2:$AW$10)),0)+IFERROR(SUMPRODUCT(('白止-S级品'!$A$2:$A$26=$B28)*('白止-S级品'!$D$1:$AV$1=Y$1)*('白止-S级品'!$D$2:$AV$26)),0)+IFERROR(SUMPRODUCT(('乐容-S级品'!$A$4:$A$32=$B28)*('乐容-S级品'!$L$3:$CA$3=Y$1)*('乐容-S级品'!$L$4:$CA$32)),0)</f>
      </c>
      <c r="Z28" s="280">
        <f>IFERROR(SUMPRODUCT(('控温被PRO-S级品'!$B$2:$B$10=$B28)*('控温被PRO-S级品'!$E$1:$BE$1=Z$1)*('控温被PRO-S级品'!$E$2:$BE$10)),0)+IFERROR(SUMPRODUCT(('冬被-S级品'!$B$2:$B$10=$B28)*('冬被-S级品'!$E$1:$AW$1=Z$1)*('冬被-S级品'!$E$2:$AW$10)),0)+IFERROR(SUMPRODUCT(('白止-S级品'!$A$2:$A$26=$B28)*('白止-S级品'!$D$1:$AV$1=Z$1)*('白止-S级品'!$D$2:$AV$26)),0)+IFERROR(SUMPRODUCT(('乐容-S级品'!$A$4:$A$32=$B28)*('乐容-S级品'!$L$3:$CA$3=Z$1)*('乐容-S级品'!$L$4:$CA$32)),0)</f>
      </c>
      <c r="AA28" s="280">
        <f>IFERROR(SUMPRODUCT(('控温被PRO-S级品'!$B$2:$B$10=$B28)*('控温被PRO-S级品'!$E$1:$BE$1=AA$1)*('控温被PRO-S级品'!$E$2:$BE$10)),0)+IFERROR(SUMPRODUCT(('冬被-S级品'!$B$2:$B$10=$B28)*('冬被-S级品'!$E$1:$AW$1=AA$1)*('冬被-S级品'!$E$2:$AW$10)),0)+IFERROR(SUMPRODUCT(('白止-S级品'!$A$2:$A$26=$B28)*('白止-S级品'!$D$1:$AV$1=AA$1)*('白止-S级品'!$D$2:$AV$26)),0)+IFERROR(SUMPRODUCT(('乐容-S级品'!$A$4:$A$32=$B28)*('乐容-S级品'!$L$3:$CA$3=AA$1)*('乐容-S级品'!$L$4:$CA$32)),0)</f>
      </c>
      <c r="AB28" s="280">
        <f>IFERROR(SUMPRODUCT(('控温被PRO-S级品'!$B$2:$B$10=$B28)*('控温被PRO-S级品'!$E$1:$BE$1=AB$1)*('控温被PRO-S级品'!$E$2:$BE$10)),0)+IFERROR(SUMPRODUCT(('冬被-S级品'!$B$2:$B$10=$B28)*('冬被-S级品'!$E$1:$AW$1=AB$1)*('冬被-S级品'!$E$2:$AW$10)),0)+IFERROR(SUMPRODUCT(('白止-S级品'!$A$2:$A$26=$B28)*('白止-S级品'!$D$1:$AV$1=AB$1)*('白止-S级品'!$D$2:$AV$26)),0)+IFERROR(SUMPRODUCT(('乐容-S级品'!$A$4:$A$32=$B28)*('乐容-S级品'!$L$3:$CA$3=AB$1)*('乐容-S级品'!$L$4:$CA$32)),0)</f>
      </c>
      <c r="AC28" s="280">
        <f>IFERROR(SUMPRODUCT(('控温被PRO-S级品'!$B$2:$B$10=$B28)*('控温被PRO-S级品'!$E$1:$BE$1=AC$1)*('控温被PRO-S级品'!$E$2:$BE$10)),0)+IFERROR(SUMPRODUCT(('冬被-S级品'!$B$2:$B$10=$B28)*('冬被-S级品'!$E$1:$AW$1=AC$1)*('冬被-S级品'!$E$2:$AW$10)),0)+IFERROR(SUMPRODUCT(('白止-S级品'!$A$2:$A$26=$B28)*('白止-S级品'!$D$1:$AV$1=AC$1)*('白止-S级品'!$D$2:$AV$26)),0)+IFERROR(SUMPRODUCT(('乐容-S级品'!$A$4:$A$32=$B28)*('乐容-S级品'!$L$3:$CA$3=AC$1)*('乐容-S级品'!$L$4:$CA$32)),0)</f>
      </c>
      <c r="AD28" s="280">
        <f>IFERROR(SUMPRODUCT(('控温被PRO-S级品'!$B$2:$B$10=$B28)*('控温被PRO-S级品'!$E$1:$BE$1=AD$1)*('控温被PRO-S级品'!$E$2:$BE$10)),0)+IFERROR(SUMPRODUCT(('冬被-S级品'!$B$2:$B$10=$B28)*('冬被-S级品'!$E$1:$AW$1=AD$1)*('冬被-S级品'!$E$2:$AW$10)),0)+IFERROR(SUMPRODUCT(('白止-S级品'!$A$2:$A$26=$B28)*('白止-S级品'!$D$1:$AV$1=AD$1)*('白止-S级品'!$D$2:$AV$26)),0)+IFERROR(SUMPRODUCT(('乐容-S级品'!$A$4:$A$32=$B28)*('乐容-S级品'!$L$3:$CA$3=AD$1)*('乐容-S级品'!$L$4:$CA$32)),0)</f>
      </c>
      <c r="AE28" s="280">
        <f>IFERROR(SUMPRODUCT(('控温被PRO-S级品'!$B$2:$B$10=$B28)*('控温被PRO-S级品'!$E$1:$BE$1=AE$1)*('控温被PRO-S级品'!$E$2:$BE$10)),0)+IFERROR(SUMPRODUCT(('冬被-S级品'!$B$2:$B$10=$B28)*('冬被-S级品'!$E$1:$AW$1=AE$1)*('冬被-S级品'!$E$2:$AW$10)),0)+IFERROR(SUMPRODUCT(('白止-S级品'!$A$2:$A$26=$B28)*('白止-S级品'!$D$1:$AV$1=AE$1)*('白止-S级品'!$D$2:$AV$26)),0)+IFERROR(SUMPRODUCT(('乐容-S级品'!$A$4:$A$32=$B28)*('乐容-S级品'!$L$3:$CA$3=AE$1)*('乐容-S级品'!$L$4:$CA$32)),0)</f>
      </c>
      <c r="AF28" s="280">
        <f>IFERROR(SUMPRODUCT(('控温被PRO-S级品'!$B$2:$B$10=$B28)*('控温被PRO-S级品'!$E$1:$BE$1=AF$1)*('控温被PRO-S级品'!$E$2:$BE$10)),0)+IFERROR(SUMPRODUCT(('冬被-S级品'!$B$2:$B$10=$B28)*('冬被-S级品'!$E$1:$AW$1=AF$1)*('冬被-S级品'!$E$2:$AW$10)),0)+IFERROR(SUMPRODUCT(('白止-S级品'!$A$2:$A$26=$B28)*('白止-S级品'!$D$1:$AV$1=AF$1)*('白止-S级品'!$D$2:$AV$26)),0)+IFERROR(SUMPRODUCT(('乐容-S级品'!$A$4:$A$32=$B28)*('乐容-S级品'!$L$3:$CA$3=AF$1)*('乐容-S级品'!$L$4:$CA$32)),0)</f>
      </c>
      <c r="AG28" s="280">
        <f>IFERROR(SUMPRODUCT(('控温被PRO-S级品'!$B$2:$B$10=$B28)*('控温被PRO-S级品'!$E$1:$BE$1=AG$1)*('控温被PRO-S级品'!$E$2:$BE$10)),0)+IFERROR(SUMPRODUCT(('冬被-S级品'!$B$2:$B$10=$B28)*('冬被-S级品'!$E$1:$AW$1=AG$1)*('冬被-S级品'!$E$2:$AW$10)),0)+IFERROR(SUMPRODUCT(('白止-S级品'!$A$2:$A$26=$B28)*('白止-S级品'!$D$1:$AV$1=AG$1)*('白止-S级品'!$D$2:$AV$26)),0)+IFERROR(SUMPRODUCT(('乐容-S级品'!$A$4:$A$32=$B28)*('乐容-S级品'!$L$3:$CA$3=AG$1)*('乐容-S级品'!$L$4:$CA$32)),0)</f>
      </c>
      <c r="AH28" s="280">
        <f>IFERROR(SUMPRODUCT(('控温被PRO-S级品'!$B$2:$B$10=$B28)*('控温被PRO-S级品'!$E$1:$BE$1=AH$1)*('控温被PRO-S级品'!$E$2:$BE$10)),0)+IFERROR(SUMPRODUCT(('冬被-S级品'!$B$2:$B$10=$B28)*('冬被-S级品'!$E$1:$AW$1=AH$1)*('冬被-S级品'!$E$2:$AW$10)),0)+IFERROR(SUMPRODUCT(('白止-S级品'!$A$2:$A$26=$B28)*('白止-S级品'!$D$1:$AV$1=AH$1)*('白止-S级品'!$D$2:$AV$26)),0)+IFERROR(SUMPRODUCT(('乐容-S级品'!$A$4:$A$32=$B28)*('乐容-S级品'!$L$3:$CA$3=AH$1)*('乐容-S级品'!$L$4:$CA$32)),0)</f>
      </c>
      <c r="AI28" s="280">
        <f>IFERROR(SUMPRODUCT(('控温被PRO-S级品'!$B$2:$B$10=$B28)*('控温被PRO-S级品'!$E$1:$BE$1=AI$1)*('控温被PRO-S级品'!$E$2:$BE$10)),0)+IFERROR(SUMPRODUCT(('冬被-S级品'!$B$2:$B$10=$B28)*('冬被-S级品'!$E$1:$AW$1=AI$1)*('冬被-S级品'!$E$2:$AW$10)),0)+IFERROR(SUMPRODUCT(('白止-S级品'!$A$2:$A$26=$B28)*('白止-S级品'!$D$1:$AV$1=AI$1)*('白止-S级品'!$D$2:$AV$26)),0)+IFERROR(SUMPRODUCT(('乐容-S级品'!$A$4:$A$32=$B28)*('乐容-S级品'!$L$3:$CA$3=AI$1)*('乐容-S级品'!$L$4:$CA$32)),0)</f>
      </c>
      <c r="AJ28" s="280">
        <f>IFERROR(SUMPRODUCT(('控温被PRO-S级品'!$B$2:$B$10=$B28)*('控温被PRO-S级品'!$E$1:$BE$1=AJ$1)*('控温被PRO-S级品'!$E$2:$BE$10)),0)+IFERROR(SUMPRODUCT(('冬被-S级品'!$B$2:$B$10=$B28)*('冬被-S级品'!$E$1:$AW$1=AJ$1)*('冬被-S级品'!$E$2:$AW$10)),0)+IFERROR(SUMPRODUCT(('白止-S级品'!$A$2:$A$26=$B28)*('白止-S级品'!$D$1:$AV$1=AJ$1)*('白止-S级品'!$D$2:$AV$26)),0)+IFERROR(SUMPRODUCT(('乐容-S级品'!$A$4:$A$32=$B28)*('乐容-S级品'!$L$3:$CA$3=AJ$1)*('乐容-S级品'!$L$4:$CA$32)),0)</f>
      </c>
      <c r="AK28" s="280">
        <f>IFERROR(SUMPRODUCT(('控温被PRO-S级品'!$B$2:$B$10=$B28)*('控温被PRO-S级品'!$E$1:$BE$1=AK$1)*('控温被PRO-S级品'!$E$2:$BE$10)),0)+IFERROR(SUMPRODUCT(('冬被-S级品'!$B$2:$B$10=$B28)*('冬被-S级品'!$E$1:$AW$1=AK$1)*('冬被-S级品'!$E$2:$AW$10)),0)+IFERROR(SUMPRODUCT(('白止-S级品'!$A$2:$A$26=$B28)*('白止-S级品'!$D$1:$AV$1=AK$1)*('白止-S级品'!$D$2:$AV$26)),0)+IFERROR(SUMPRODUCT(('乐容-S级品'!$A$4:$A$32=$B28)*('乐容-S级品'!$L$3:$CA$3=AK$1)*('乐容-S级品'!$L$4:$CA$32)),0)</f>
      </c>
      <c r="AL28" s="280">
        <f>IFERROR(SUMPRODUCT(('控温被PRO-S级品'!$B$2:$B$10=$B28)*('控温被PRO-S级品'!$E$1:$BE$1=AL$1)*('控温被PRO-S级品'!$E$2:$BE$10)),0)+IFERROR(SUMPRODUCT(('冬被-S级品'!$B$2:$B$10=$B28)*('冬被-S级品'!$E$1:$AW$1=AL$1)*('冬被-S级品'!$E$2:$AW$10)),0)+IFERROR(SUMPRODUCT(('白止-S级品'!$A$2:$A$26=$B28)*('白止-S级品'!$D$1:$AV$1=AL$1)*('白止-S级品'!$D$2:$AV$26)),0)+IFERROR(SUMPRODUCT(('乐容-S级品'!$A$4:$A$32=$B28)*('乐容-S级品'!$L$3:$CA$3=AL$1)*('乐容-S级品'!$L$4:$CA$32)),0)</f>
      </c>
      <c r="AM28" s="280">
        <f>IFERROR(SUMPRODUCT(('控温被PRO-S级品'!$B$2:$B$10=$B28)*('控温被PRO-S级品'!$E$1:$BE$1=AM$1)*('控温被PRO-S级品'!$E$2:$BE$10)),0)+IFERROR(SUMPRODUCT(('冬被-S级品'!$B$2:$B$10=$B28)*('冬被-S级品'!$E$1:$AW$1=AM$1)*('冬被-S级品'!$E$2:$AW$10)),0)+IFERROR(SUMPRODUCT(('白止-S级品'!$A$2:$A$26=$B28)*('白止-S级品'!$D$1:$AV$1=AM$1)*('白止-S级品'!$D$2:$AV$26)),0)+IFERROR(SUMPRODUCT(('乐容-S级品'!$A$4:$A$32=$B28)*('乐容-S级品'!$L$3:$CA$3=AM$1)*('乐容-S级品'!$L$4:$CA$32)),0)</f>
      </c>
      <c r="AN28" s="280">
        <f>IFERROR(SUMPRODUCT(('控温被PRO-S级品'!$B$2:$B$10=$B28)*('控温被PRO-S级品'!$E$1:$BE$1=AN$1)*('控温被PRO-S级品'!$E$2:$BE$10)),0)+IFERROR(SUMPRODUCT(('冬被-S级品'!$B$2:$B$10=$B28)*('冬被-S级品'!$E$1:$AW$1=AN$1)*('冬被-S级品'!$E$2:$AW$10)),0)+IFERROR(SUMPRODUCT(('白止-S级品'!$A$2:$A$26=$B28)*('白止-S级品'!$D$1:$AV$1=AN$1)*('白止-S级品'!$D$2:$AV$26)),0)+IFERROR(SUMPRODUCT(('乐容-S级品'!$A$4:$A$32=$B28)*('乐容-S级品'!$L$3:$CA$3=AN$1)*('乐容-S级品'!$L$4:$CA$32)),0)</f>
      </c>
      <c r="AO28" s="280">
        <f>IFERROR(SUMPRODUCT(('控温被PRO-S级品'!$B$2:$B$10=$B28)*('控温被PRO-S级品'!$E$1:$BE$1=AO$1)*('控温被PRO-S级品'!$E$2:$BE$10)),0)+IFERROR(SUMPRODUCT(('冬被-S级品'!$B$2:$B$10=$B28)*('冬被-S级品'!$E$1:$AW$1=AO$1)*('冬被-S级品'!$E$2:$AW$10)),0)+IFERROR(SUMPRODUCT(('白止-S级品'!$A$2:$A$26=$B28)*('白止-S级品'!$D$1:$AV$1=AO$1)*('白止-S级品'!$D$2:$AV$26)),0)+IFERROR(SUMPRODUCT(('乐容-S级品'!$A$4:$A$32=$B28)*('乐容-S级品'!$L$3:$CA$3=AO$1)*('乐容-S级品'!$L$4:$CA$32)),0)</f>
      </c>
      <c r="AP28" s="280">
        <f>IFERROR(SUMPRODUCT(('控温被PRO-S级品'!$B$2:$B$10=$B28)*('控温被PRO-S级品'!$E$1:$BE$1=AP$1)*('控温被PRO-S级品'!$E$2:$BE$10)),0)+IFERROR(SUMPRODUCT(('冬被-S级品'!$B$2:$B$10=$B28)*('冬被-S级品'!$E$1:$AW$1=AP$1)*('冬被-S级品'!$E$2:$AW$10)),0)+IFERROR(SUMPRODUCT(('白止-S级品'!$A$2:$A$26=$B28)*('白止-S级品'!$D$1:$AV$1=AP$1)*('白止-S级品'!$D$2:$AV$26)),0)+IFERROR(SUMPRODUCT(('乐容-S级品'!$A$4:$A$32=$B28)*('乐容-S级品'!$L$3:$CA$3=AP$1)*('乐容-S级品'!$L$4:$CA$32)),0)</f>
      </c>
      <c r="AQ28" s="280">
        <f>IFERROR(SUMPRODUCT(('控温被PRO-S级品'!$B$2:$B$10=$B28)*('控温被PRO-S级品'!$E$1:$BE$1=AQ$1)*('控温被PRO-S级品'!$E$2:$BE$10)),0)+IFERROR(SUMPRODUCT(('冬被-S级品'!$B$2:$B$10=$B28)*('冬被-S级品'!$E$1:$AW$1=AQ$1)*('冬被-S级品'!$E$2:$AW$10)),0)+IFERROR(SUMPRODUCT(('白止-S级品'!$A$2:$A$26=$B28)*('白止-S级品'!$D$1:$AV$1=AQ$1)*('白止-S级品'!$D$2:$AV$26)),0)+IFERROR(SUMPRODUCT(('乐容-S级品'!$A$4:$A$32=$B28)*('乐容-S级品'!$L$3:$CA$3=AQ$1)*('乐容-S级品'!$L$4:$CA$32)),0)</f>
      </c>
      <c r="AR28" s="280">
        <f>IFERROR(SUMPRODUCT(('控温被PRO-S级品'!$B$2:$B$10=$B28)*('控温被PRO-S级品'!$E$1:$BE$1=AR$1)*('控温被PRO-S级品'!$E$2:$BE$10)),0)+IFERROR(SUMPRODUCT(('冬被-S级品'!$B$2:$B$10=$B28)*('冬被-S级品'!$E$1:$AW$1=AR$1)*('冬被-S级品'!$E$2:$AW$10)),0)+IFERROR(SUMPRODUCT(('白止-S级品'!$A$2:$A$26=$B28)*('白止-S级品'!$D$1:$AV$1=AR$1)*('白止-S级品'!$D$2:$AV$26)),0)+IFERROR(SUMPRODUCT(('乐容-S级品'!$A$4:$A$32=$B28)*('乐容-S级品'!$L$3:$CA$3=AR$1)*('乐容-S级品'!$L$4:$CA$32)),0)</f>
      </c>
      <c r="AS28" s="280">
        <f>IFERROR(SUMPRODUCT(('控温被PRO-S级品'!$B$2:$B$10=$B28)*('控温被PRO-S级品'!$E$1:$BE$1=AS$1)*('控温被PRO-S级品'!$E$2:$BE$10)),0)+IFERROR(SUMPRODUCT(('冬被-S级品'!$B$2:$B$10=$B28)*('冬被-S级品'!$E$1:$AW$1=AS$1)*('冬被-S级品'!$E$2:$AW$10)),0)+IFERROR(SUMPRODUCT(('白止-S级品'!$A$2:$A$26=$B28)*('白止-S级品'!$D$1:$AV$1=AS$1)*('白止-S级品'!$D$2:$AV$26)),0)+IFERROR(SUMPRODUCT(('乐容-S级品'!$A$4:$A$32=$B28)*('乐容-S级品'!$L$3:$CA$3=AS$1)*('乐容-S级品'!$L$4:$CA$32)),0)</f>
      </c>
      <c r="AT28" s="280">
        <f>IFERROR(SUMPRODUCT(('控温被PRO-S级品'!$B$2:$B$10=$B28)*('控温被PRO-S级品'!$E$1:$BE$1=AT$1)*('控温被PRO-S级品'!$E$2:$BE$10)),0)+IFERROR(SUMPRODUCT(('冬被-S级品'!$B$2:$B$10=$B28)*('冬被-S级品'!$E$1:$AW$1=AT$1)*('冬被-S级品'!$E$2:$AW$10)),0)+IFERROR(SUMPRODUCT(('白止-S级品'!$A$2:$A$26=$B28)*('白止-S级品'!$D$1:$AV$1=AT$1)*('白止-S级品'!$D$2:$AV$26)),0)+IFERROR(SUMPRODUCT(('乐容-S级品'!$A$4:$A$32=$B28)*('乐容-S级品'!$L$3:$CA$3=AT$1)*('乐容-S级品'!$L$4:$CA$32)),0)</f>
      </c>
      <c r="AU28" s="280">
        <f>IFERROR(SUMPRODUCT(('控温被PRO-S级品'!$B$2:$B$10=$B28)*('控温被PRO-S级品'!$E$1:$BE$1=AU$1)*('控温被PRO-S级品'!$E$2:$BE$10)),0)+IFERROR(SUMPRODUCT(('冬被-S级品'!$B$2:$B$10=$B28)*('冬被-S级品'!$E$1:$AW$1=AU$1)*('冬被-S级品'!$E$2:$AW$10)),0)+IFERROR(SUMPRODUCT(('白止-S级品'!$A$2:$A$26=$B28)*('白止-S级品'!$D$1:$AV$1=AU$1)*('白止-S级品'!$D$2:$AV$26)),0)+IFERROR(SUMPRODUCT(('乐容-S级品'!$A$4:$A$32=$B28)*('乐容-S级品'!$L$3:$CA$3=AU$1)*('乐容-S级品'!$L$4:$CA$32)),0)</f>
      </c>
      <c r="AV28" s="280">
        <f>IFERROR(SUMPRODUCT(('控温被PRO-S级品'!$B$2:$B$10=$B28)*('控温被PRO-S级品'!$E$1:$BE$1=AV$1)*('控温被PRO-S级品'!$E$2:$BE$10)),0)+IFERROR(SUMPRODUCT(('冬被-S级品'!$B$2:$B$10=$B28)*('冬被-S级品'!$E$1:$AW$1=AV$1)*('冬被-S级品'!$E$2:$AW$10)),0)+IFERROR(SUMPRODUCT(('白止-S级品'!$A$2:$A$26=$B28)*('白止-S级品'!$D$1:$AV$1=AV$1)*('白止-S级品'!$D$2:$AV$26)),0)+IFERROR(SUMPRODUCT(('乐容-S级品'!$A$4:$A$32=$B28)*('乐容-S级品'!$L$3:$CA$3=AV$1)*('乐容-S级品'!$L$4:$CA$32)),0)</f>
      </c>
      <c r="AW28" s="280">
        <f>IFERROR(SUMPRODUCT(('控温被PRO-S级品'!$B$2:$B$10=$B28)*('控温被PRO-S级品'!$E$1:$BE$1=AW$1)*('控温被PRO-S级品'!$E$2:$BE$10)),0)+IFERROR(SUMPRODUCT(('冬被-S级品'!$B$2:$B$10=$B28)*('冬被-S级品'!$E$1:$AW$1=AW$1)*('冬被-S级品'!$E$2:$AW$10)),0)+IFERROR(SUMPRODUCT(('白止-S级品'!$A$2:$A$26=$B28)*('白止-S级品'!$D$1:$AV$1=AW$1)*('白止-S级品'!$D$2:$AV$26)),0)+IFERROR(SUMPRODUCT(('乐容-S级品'!$A$4:$A$32=$B28)*('乐容-S级品'!$L$3:$CA$3=AW$1)*('乐容-S级品'!$L$4:$CA$32)),0)</f>
      </c>
      <c r="AX28" s="280">
        <f>IFERROR(SUMPRODUCT(('控温被PRO-S级品'!$B$2:$B$10=$B28)*('控温被PRO-S级品'!$E$1:$BE$1=AX$1)*('控温被PRO-S级品'!$E$2:$BE$10)),0)+IFERROR(SUMPRODUCT(('冬被-S级品'!$B$2:$B$10=$B28)*('冬被-S级品'!$E$1:$AW$1=AX$1)*('冬被-S级品'!$E$2:$AW$10)),0)+IFERROR(SUMPRODUCT(('白止-S级品'!$A$2:$A$26=$B28)*('白止-S级品'!$D$1:$AV$1=AX$1)*('白止-S级品'!$D$2:$AV$26)),0)+IFERROR(SUMPRODUCT(('乐容-S级品'!$A$4:$A$32=$B28)*('乐容-S级品'!$L$3:$CA$3=AX$1)*('乐容-S级品'!$L$4:$CA$32)),0)</f>
      </c>
      <c r="AY28" s="280">
        <f>IFERROR(SUMPRODUCT(('控温被PRO-S级品'!$B$2:$B$10=$B28)*('控温被PRO-S级品'!$E$1:$BE$1=AY$1)*('控温被PRO-S级品'!$E$2:$BE$10)),0)+IFERROR(SUMPRODUCT(('冬被-S级品'!$B$2:$B$10=$B28)*('冬被-S级品'!$E$1:$AW$1=AY$1)*('冬被-S级品'!$E$2:$AW$10)),0)+IFERROR(SUMPRODUCT(('白止-S级品'!$A$2:$A$26=$B28)*('白止-S级品'!$D$1:$AV$1=AY$1)*('白止-S级品'!$D$2:$AV$26)),0)+IFERROR(SUMPRODUCT(('乐容-S级品'!$A$4:$A$32=$B28)*('乐容-S级品'!$L$3:$CA$3=AY$1)*('乐容-S级品'!$L$4:$CA$32)),0)</f>
      </c>
      <c r="AZ28" s="280">
        <f>IFERROR(SUMPRODUCT(('控温被PRO-S级品'!$B$2:$B$10=$B28)*('控温被PRO-S级品'!$E$1:$BE$1=AZ$1)*('控温被PRO-S级品'!$E$2:$BE$10)),0)+IFERROR(SUMPRODUCT(('冬被-S级品'!$B$2:$B$10=$B28)*('冬被-S级品'!$E$1:$AW$1=AZ$1)*('冬被-S级品'!$E$2:$AW$10)),0)+IFERROR(SUMPRODUCT(('白止-S级品'!$A$2:$A$26=$B28)*('白止-S级品'!$D$1:$AV$1=AZ$1)*('白止-S级品'!$D$2:$AV$26)),0)+IFERROR(SUMPRODUCT(('乐容-S级品'!$A$4:$A$32=$B28)*('乐容-S级品'!$L$3:$CA$3=AZ$1)*('乐容-S级品'!$L$4:$CA$32)),0)</f>
      </c>
      <c r="BA28" s="280">
        <f>IFERROR(SUMPRODUCT(('控温被PRO-S级品'!$B$2:$B$10=$B28)*('控温被PRO-S级品'!$E$1:$BE$1=BA$1)*('控温被PRO-S级品'!$E$2:$BE$10)),0)+IFERROR(SUMPRODUCT(('冬被-S级品'!$B$2:$B$10=$B28)*('冬被-S级品'!$E$1:$AW$1=BA$1)*('冬被-S级品'!$E$2:$AW$10)),0)+IFERROR(SUMPRODUCT(('白止-S级品'!$A$2:$A$26=$B28)*('白止-S级品'!$D$1:$AV$1=BA$1)*('白止-S级品'!$D$2:$AV$26)),0)+IFERROR(SUMPRODUCT(('乐容-S级品'!$A$4:$A$32=$B28)*('乐容-S级品'!$L$3:$CA$3=BA$1)*('乐容-S级品'!$L$4:$CA$32)),0)</f>
      </c>
      <c r="BB28" s="280">
        <f>IFERROR(SUMPRODUCT(('控温被PRO-S级品'!$B$2:$B$10=$B28)*('控温被PRO-S级品'!$E$1:$BE$1=BB$1)*('控温被PRO-S级品'!$E$2:$BE$10)),0)+IFERROR(SUMPRODUCT(('冬被-S级品'!$B$2:$B$10=$B28)*('冬被-S级品'!$E$1:$AW$1=BB$1)*('冬被-S级品'!$E$2:$AW$10)),0)+IFERROR(SUMPRODUCT(('白止-S级品'!$A$2:$A$26=$B28)*('白止-S级品'!$D$1:$AV$1=BB$1)*('白止-S级品'!$D$2:$AV$26)),0)+IFERROR(SUMPRODUCT(('乐容-S级品'!$A$4:$A$32=$B28)*('乐容-S级品'!$L$3:$CA$3=BB$1)*('乐容-S级品'!$L$4:$CA$32)),0)</f>
      </c>
      <c r="BC28" s="280">
        <f>IFERROR(SUMPRODUCT(('控温被PRO-S级品'!$B$2:$B$10=$B28)*('控温被PRO-S级品'!$E$1:$BE$1=BC$1)*('控温被PRO-S级品'!$E$2:$BE$10)),0)+IFERROR(SUMPRODUCT(('冬被-S级品'!$B$2:$B$10=$B28)*('冬被-S级品'!$E$1:$AW$1=BC$1)*('冬被-S级品'!$E$2:$AW$10)),0)+IFERROR(SUMPRODUCT(('白止-S级品'!$A$2:$A$26=$B28)*('白止-S级品'!$D$1:$AV$1=BC$1)*('白止-S级品'!$D$2:$AV$26)),0)+IFERROR(SUMPRODUCT(('乐容-S级品'!$A$4:$A$32=$B28)*('乐容-S级品'!$L$3:$CA$3=BC$1)*('乐容-S级品'!$L$4:$CA$32)),0)</f>
      </c>
      <c r="BD28" s="280">
        <f>IFERROR(SUMPRODUCT(('控温被PRO-S级品'!$B$2:$B$10=$B28)*('控温被PRO-S级品'!$E$1:$BE$1=BD$1)*('控温被PRO-S级品'!$E$2:$BE$10)),0)+IFERROR(SUMPRODUCT(('冬被-S级品'!$B$2:$B$10=$B28)*('冬被-S级品'!$E$1:$AW$1=BD$1)*('冬被-S级品'!$E$2:$AW$10)),0)+IFERROR(SUMPRODUCT(('白止-S级品'!$A$2:$A$26=$B28)*('白止-S级品'!$D$1:$AV$1=BD$1)*('白止-S级品'!$D$2:$AV$26)),0)+IFERROR(SUMPRODUCT(('乐容-S级品'!$A$4:$A$32=$B28)*('乐容-S级品'!$L$3:$CA$3=BD$1)*('乐容-S级品'!$L$4:$CA$32)),0)</f>
      </c>
      <c r="BE28" s="280">
        <f>IFERROR(SUMPRODUCT(('控温被PRO-S级品'!$B$2:$B$10=$B28)*('控温被PRO-S级品'!$E$1:$BE$1=BE$1)*('控温被PRO-S级品'!$E$2:$BE$10)),0)+IFERROR(SUMPRODUCT(('冬被-S级品'!$B$2:$B$10=$B28)*('冬被-S级品'!$E$1:$AW$1=BE$1)*('冬被-S级品'!$E$2:$AW$10)),0)+IFERROR(SUMPRODUCT(('白止-S级品'!$A$2:$A$26=$B28)*('白止-S级品'!$D$1:$AV$1=BE$1)*('白止-S级品'!$D$2:$AV$26)),0)+IFERROR(SUMPRODUCT(('乐容-S级品'!$A$4:$A$32=$B28)*('乐容-S级品'!$L$3:$CA$3=BE$1)*('乐容-S级品'!$L$4:$CA$32)),0)</f>
      </c>
      <c r="BF28" s="280">
        <f>IFERROR(SUMPRODUCT(('控温被PRO-S级品'!$B$2:$B$10=$B28)*('控温被PRO-S级品'!$E$1:$BE$1=BF$1)*('控温被PRO-S级品'!$E$2:$BE$10)),0)+IFERROR(SUMPRODUCT(('冬被-S级品'!$B$2:$B$10=$B28)*('冬被-S级品'!$E$1:$AW$1=BF$1)*('冬被-S级品'!$E$2:$AW$10)),0)+IFERROR(SUMPRODUCT(('白止-S级品'!$A$2:$A$26=$B28)*('白止-S级品'!$D$1:$AV$1=BF$1)*('白止-S级品'!$D$2:$AV$26)),0)+IFERROR(SUMPRODUCT(('乐容-S级品'!$A$4:$A$32=$B28)*('乐容-S级品'!$L$3:$CA$3=BF$1)*('乐容-S级品'!$L$4:$CA$32)),0)</f>
      </c>
      <c r="BG28" s="280">
        <f>IFERROR(SUMPRODUCT(('控温被PRO-S级品'!$B$2:$B$10=$B28)*('控温被PRO-S级品'!$E$1:$BE$1=BG$1)*('控温被PRO-S级品'!$E$2:$BE$10)),0)+IFERROR(SUMPRODUCT(('冬被-S级品'!$B$2:$B$10=$B28)*('冬被-S级品'!$E$1:$AW$1=BG$1)*('冬被-S级品'!$E$2:$AW$10)),0)+IFERROR(SUMPRODUCT(('白止-S级品'!$A$2:$A$26=$B28)*('白止-S级品'!$D$1:$AV$1=BG$1)*('白止-S级品'!$D$2:$AV$26)),0)+IFERROR(SUMPRODUCT(('乐容-S级品'!$A$4:$A$32=$B28)*('乐容-S级品'!$L$3:$CA$3=BG$1)*('乐容-S级品'!$L$4:$CA$32)),0)</f>
      </c>
      <c r="BH28" s="280">
        <f>IFERROR(SUMPRODUCT(('控温被PRO-S级品'!$B$2:$B$10=$B28)*('控温被PRO-S级品'!$E$1:$BE$1=BH$1)*('控温被PRO-S级品'!$E$2:$BE$10)),0)+IFERROR(SUMPRODUCT(('冬被-S级品'!$B$2:$B$10=$B28)*('冬被-S级品'!$E$1:$AW$1=BH$1)*('冬被-S级品'!$E$2:$AW$10)),0)+IFERROR(SUMPRODUCT(('白止-S级品'!$A$2:$A$26=$B28)*('白止-S级品'!$D$1:$AV$1=BH$1)*('白止-S级品'!$D$2:$AV$26)),0)+IFERROR(SUMPRODUCT(('乐容-S级品'!$A$4:$A$32=$B28)*('乐容-S级品'!$L$3:$CA$3=BH$1)*('乐容-S级品'!$L$4:$CA$32)),0)</f>
      </c>
      <c r="BI28" s="280">
        <f>IFERROR(SUMPRODUCT(('控温被PRO-S级品'!$B$2:$B$10=$B28)*('控温被PRO-S级品'!$E$1:$BE$1=BI$1)*('控温被PRO-S级品'!$E$2:$BE$10)),0)+IFERROR(SUMPRODUCT(('冬被-S级品'!$B$2:$B$10=$B28)*('冬被-S级品'!$E$1:$AW$1=BI$1)*('冬被-S级品'!$E$2:$AW$10)),0)+IFERROR(SUMPRODUCT(('白止-S级品'!$A$2:$A$26=$B28)*('白止-S级品'!$D$1:$AV$1=BI$1)*('白止-S级品'!$D$2:$AV$26)),0)+IFERROR(SUMPRODUCT(('乐容-S级品'!$A$4:$A$32=$B28)*('乐容-S级品'!$L$3:$CA$3=BI$1)*('乐容-S级品'!$L$4:$CA$32)),0)</f>
      </c>
      <c r="BJ28" s="280">
        <f>IFERROR(SUMPRODUCT(('控温被PRO-S级品'!$B$2:$B$10=$B28)*('控温被PRO-S级品'!$E$1:$BE$1=BJ$1)*('控温被PRO-S级品'!$E$2:$BE$10)),0)+IFERROR(SUMPRODUCT(('冬被-S级品'!$B$2:$B$10=$B28)*('冬被-S级品'!$E$1:$AW$1=BJ$1)*('冬被-S级品'!$E$2:$AW$10)),0)+IFERROR(SUMPRODUCT(('白止-S级品'!$A$2:$A$26=$B28)*('白止-S级品'!$D$1:$AV$1=BJ$1)*('白止-S级品'!$D$2:$AV$26)),0)+IFERROR(SUMPRODUCT(('乐容-S级品'!$A$4:$A$32=$B28)*('乐容-S级品'!$L$3:$CA$3=BJ$1)*('乐容-S级品'!$L$4:$CA$32)),0)</f>
      </c>
      <c r="BK28" s="280">
        <f>IFERROR(SUMPRODUCT(('控温被PRO-S级品'!$B$2:$B$10=$B28)*('控温被PRO-S级品'!$E$1:$BE$1=BK$1)*('控温被PRO-S级品'!$E$2:$BE$10)),0)+IFERROR(SUMPRODUCT(('冬被-S级品'!$B$2:$B$10=$B28)*('冬被-S级品'!$E$1:$AW$1=BK$1)*('冬被-S级品'!$E$2:$AW$10)),0)+IFERROR(SUMPRODUCT(('白止-S级品'!$A$2:$A$26=$B28)*('白止-S级品'!$D$1:$AV$1=BK$1)*('白止-S级品'!$D$2:$AV$26)),0)+IFERROR(SUMPRODUCT(('乐容-S级品'!$A$4:$A$32=$B28)*('乐容-S级品'!$L$3:$CA$3=BK$1)*('乐容-S级品'!$L$4:$CA$32)),0)</f>
      </c>
      <c r="BL28" s="280">
        <f>IFERROR(SUMPRODUCT(('控温被PRO-S级品'!$B$2:$B$10=$B28)*('控温被PRO-S级品'!$E$1:$BE$1=BL$1)*('控温被PRO-S级品'!$E$2:$BE$10)),0)+IFERROR(SUMPRODUCT(('冬被-S级品'!$B$2:$B$10=$B28)*('冬被-S级品'!$E$1:$AW$1=BL$1)*('冬被-S级品'!$E$2:$AW$10)),0)+IFERROR(SUMPRODUCT(('白止-S级品'!$A$2:$A$26=$B28)*('白止-S级品'!$D$1:$AV$1=BL$1)*('白止-S级品'!$D$2:$AV$26)),0)+IFERROR(SUMPRODUCT(('乐容-S级品'!$A$4:$A$32=$B28)*('乐容-S级品'!$L$3:$CA$3=BL$1)*('乐容-S级品'!$L$4:$CA$32)),0)</f>
      </c>
      <c r="BM28" s="280">
        <f>IFERROR(SUMPRODUCT(('控温被PRO-S级品'!$B$2:$B$10=$B28)*('控温被PRO-S级品'!$E$1:$BE$1=BM$1)*('控温被PRO-S级品'!$E$2:$BE$10)),0)+IFERROR(SUMPRODUCT(('冬被-S级品'!$B$2:$B$10=$B28)*('冬被-S级品'!$E$1:$AW$1=BM$1)*('冬被-S级品'!$E$2:$AW$10)),0)+IFERROR(SUMPRODUCT(('白止-S级品'!$A$2:$A$26=$B28)*('白止-S级品'!$D$1:$AV$1=BM$1)*('白止-S级品'!$D$2:$AV$26)),0)+IFERROR(SUMPRODUCT(('乐容-S级品'!$A$4:$A$32=$B28)*('乐容-S级品'!$L$3:$CA$3=BM$1)*('乐容-S级品'!$L$4:$CA$32)),0)</f>
      </c>
      <c r="BN28" s="280">
        <f>IFERROR(SUMPRODUCT(('控温被PRO-S级品'!$B$2:$B$10=$B28)*('控温被PRO-S级品'!$E$1:$BE$1=BN$1)*('控温被PRO-S级品'!$E$2:$BE$10)),0)+IFERROR(SUMPRODUCT(('冬被-S级品'!$B$2:$B$10=$B28)*('冬被-S级品'!$E$1:$AW$1=BN$1)*('冬被-S级品'!$E$2:$AW$10)),0)+IFERROR(SUMPRODUCT(('白止-S级品'!$A$2:$A$26=$B28)*('白止-S级品'!$D$1:$AV$1=BN$1)*('白止-S级品'!$D$2:$AV$26)),0)+IFERROR(SUMPRODUCT(('乐容-S级品'!$A$4:$A$32=$B28)*('乐容-S级品'!$L$3:$CA$3=BN$1)*('乐容-S级品'!$L$4:$CA$32)),0)</f>
      </c>
      <c r="BO28" s="280">
        <f>IFERROR(SUMPRODUCT(('控温被PRO-S级品'!$B$2:$B$10=$B28)*('控温被PRO-S级品'!$E$1:$BE$1=BO$1)*('控温被PRO-S级品'!$E$2:$BE$10)),0)+IFERROR(SUMPRODUCT(('冬被-S级品'!$B$2:$B$10=$B28)*('冬被-S级品'!$E$1:$AW$1=BO$1)*('冬被-S级品'!$E$2:$AW$10)),0)+IFERROR(SUMPRODUCT(('白止-S级品'!$A$2:$A$26=$B28)*('白止-S级品'!$D$1:$AV$1=BO$1)*('白止-S级品'!$D$2:$AV$26)),0)+IFERROR(SUMPRODUCT(('乐容-S级品'!$A$4:$A$32=$B28)*('乐容-S级品'!$L$3:$CA$3=BO$1)*('乐容-S级品'!$L$4:$CA$32)),0)</f>
      </c>
      <c r="BP28" s="280">
        <f>IFERROR(SUMPRODUCT(('控温被PRO-S级品'!$B$2:$B$10=$B28)*('控温被PRO-S级品'!$E$1:$BE$1=BP$1)*('控温被PRO-S级品'!$E$2:$BE$10)),0)+IFERROR(SUMPRODUCT(('冬被-S级品'!$B$2:$B$10=$B28)*('冬被-S级品'!$E$1:$AW$1=BP$1)*('冬被-S级品'!$E$2:$AW$10)),0)+IFERROR(SUMPRODUCT(('白止-S级品'!$A$2:$A$26=$B28)*('白止-S级品'!$D$1:$AV$1=BP$1)*('白止-S级品'!$D$2:$AV$26)),0)+IFERROR(SUMPRODUCT(('乐容-S级品'!$A$4:$A$32=$B28)*('乐容-S级品'!$L$3:$CA$3=BP$1)*('乐容-S级品'!$L$4:$CA$32)),0)</f>
      </c>
      <c r="BQ28" s="280">
        <f>IFERROR(SUMPRODUCT(('控温被PRO-S级品'!$B$2:$B$10=$B28)*('控温被PRO-S级品'!$E$1:$BE$1=BQ$1)*('控温被PRO-S级品'!$E$2:$BE$10)),0)+IFERROR(SUMPRODUCT(('冬被-S级品'!$B$2:$B$10=$B28)*('冬被-S级品'!$E$1:$AW$1=BQ$1)*('冬被-S级品'!$E$2:$AW$10)),0)+IFERROR(SUMPRODUCT(('白止-S级品'!$A$2:$A$26=$B28)*('白止-S级品'!$D$1:$AV$1=BQ$1)*('白止-S级品'!$D$2:$AV$26)),0)+IFERROR(SUMPRODUCT(('乐容-S级品'!$A$4:$A$32=$B28)*('乐容-S级品'!$L$3:$CA$3=BQ$1)*('乐容-S级品'!$L$4:$CA$32)),0)</f>
      </c>
      <c r="BR28" s="280">
        <f>IFERROR(SUMPRODUCT(('控温被PRO-S级品'!$B$2:$B$10=$B28)*('控温被PRO-S级品'!$E$1:$BE$1=BR$1)*('控温被PRO-S级品'!$E$2:$BE$10)),0)+IFERROR(SUMPRODUCT(('冬被-S级品'!$B$2:$B$10=$B28)*('冬被-S级品'!$E$1:$AW$1=BR$1)*('冬被-S级品'!$E$2:$AW$10)),0)+IFERROR(SUMPRODUCT(('白止-S级品'!$A$2:$A$26=$B28)*('白止-S级品'!$D$1:$AV$1=BR$1)*('白止-S级品'!$D$2:$AV$26)),0)+IFERROR(SUMPRODUCT(('乐容-S级品'!$A$4:$A$32=$B28)*('乐容-S级品'!$L$3:$CA$3=BR$1)*('乐容-S级品'!$L$4:$CA$32)),0)</f>
      </c>
      <c r="BS28" s="280">
        <f>IFERROR(SUMPRODUCT(('控温被PRO-S级品'!$B$2:$B$10=$B28)*('控温被PRO-S级品'!$E$1:$BE$1=BS$1)*('控温被PRO-S级品'!$E$2:$BE$10)),0)+IFERROR(SUMPRODUCT(('冬被-S级品'!$B$2:$B$10=$B28)*('冬被-S级品'!$E$1:$AW$1=BS$1)*('冬被-S级品'!$E$2:$AW$10)),0)+IFERROR(SUMPRODUCT(('白止-S级品'!$A$2:$A$26=$B28)*('白止-S级品'!$D$1:$AV$1=BS$1)*('白止-S级品'!$D$2:$AV$26)),0)+IFERROR(SUMPRODUCT(('乐容-S级品'!$A$4:$A$32=$B28)*('乐容-S级品'!$L$3:$CA$3=BS$1)*('乐容-S级品'!$L$4:$CA$32)),0)</f>
      </c>
      <c r="BT28" s="280">
        <f>IFERROR(SUMPRODUCT(('控温被PRO-S级品'!$B$2:$B$10=$B28)*('控温被PRO-S级品'!$E$1:$BE$1=BT$1)*('控温被PRO-S级品'!$E$2:$BE$10)),0)+IFERROR(SUMPRODUCT(('冬被-S级品'!$B$2:$B$10=$B28)*('冬被-S级品'!$E$1:$AW$1=BT$1)*('冬被-S级品'!$E$2:$AW$10)),0)+IFERROR(SUMPRODUCT(('白止-S级品'!$A$2:$A$26=$B28)*('白止-S级品'!$D$1:$AV$1=BT$1)*('白止-S级品'!$D$2:$AV$26)),0)+IFERROR(SUMPRODUCT(('乐容-S级品'!$A$4:$A$32=$B28)*('乐容-S级品'!$L$3:$CA$3=BT$1)*('乐容-S级品'!$L$4:$CA$32)),0)</f>
      </c>
      <c r="BU28" s="280">
        <f>IFERROR(SUMPRODUCT(('控温被PRO-S级品'!$B$2:$B$10=$B28)*('控温被PRO-S级品'!$E$1:$BE$1=BU$1)*('控温被PRO-S级品'!$E$2:$BE$10)),0)+IFERROR(SUMPRODUCT(('冬被-S级品'!$B$2:$B$10=$B28)*('冬被-S级品'!$E$1:$AW$1=BU$1)*('冬被-S级品'!$E$2:$AW$10)),0)+IFERROR(SUMPRODUCT(('白止-S级品'!$A$2:$A$26=$B28)*('白止-S级品'!$D$1:$AV$1=BU$1)*('白止-S级品'!$D$2:$AV$26)),0)+IFERROR(SUMPRODUCT(('乐容-S级品'!$A$4:$A$32=$B28)*('乐容-S级品'!$L$3:$CA$3=BU$1)*('乐容-S级品'!$L$4:$CA$32)),0)</f>
      </c>
      <c r="BV28" s="280">
        <f>IFERROR(SUMPRODUCT(('控温被PRO-S级品'!$B$2:$B$10=$B28)*('控温被PRO-S级品'!$E$1:$BE$1=BV$1)*('控温被PRO-S级品'!$E$2:$BE$10)),0)+IFERROR(SUMPRODUCT(('冬被-S级品'!$B$2:$B$10=$B28)*('冬被-S级品'!$E$1:$AW$1=BV$1)*('冬被-S级品'!$E$2:$AW$10)),0)+IFERROR(SUMPRODUCT(('白止-S级品'!$A$2:$A$26=$B28)*('白止-S级品'!$D$1:$AV$1=BV$1)*('白止-S级品'!$D$2:$AV$26)),0)+IFERROR(SUMPRODUCT(('乐容-S级品'!$A$4:$A$32=$B28)*('乐容-S级品'!$L$3:$CA$3=BV$1)*('乐容-S级品'!$L$4:$CA$32)),0)</f>
      </c>
      <c r="BW28" s="280">
        <f>IFERROR(SUMPRODUCT(('控温被PRO-S级品'!$B$2:$B$10=$B28)*('控温被PRO-S级品'!$E$1:$BE$1=BW$1)*('控温被PRO-S级品'!$E$2:$BE$10)),0)+IFERROR(SUMPRODUCT(('冬被-S级品'!$B$2:$B$10=$B28)*('冬被-S级品'!$E$1:$AW$1=BW$1)*('冬被-S级品'!$E$2:$AW$10)),0)+IFERROR(SUMPRODUCT(('白止-S级品'!$A$2:$A$26=$B28)*('白止-S级品'!$D$1:$AV$1=BW$1)*('白止-S级品'!$D$2:$AV$26)),0)+IFERROR(SUMPRODUCT(('乐容-S级品'!$A$4:$A$32=$B28)*('乐容-S级品'!$L$3:$CA$3=BW$1)*('乐容-S级品'!$L$4:$CA$32)),0)</f>
      </c>
      <c r="BX28" s="280">
        <f>IFERROR(SUMPRODUCT(('控温被PRO-S级品'!$B$2:$B$10=$B28)*('控温被PRO-S级品'!$E$1:$BE$1=BX$1)*('控温被PRO-S级品'!$E$2:$BE$10)),0)+IFERROR(SUMPRODUCT(('冬被-S级品'!$B$2:$B$10=$B28)*('冬被-S级品'!$E$1:$AW$1=BX$1)*('冬被-S级品'!$E$2:$AW$10)),0)+IFERROR(SUMPRODUCT(('白止-S级品'!$A$2:$A$26=$B28)*('白止-S级品'!$D$1:$AV$1=BX$1)*('白止-S级品'!$D$2:$AV$26)),0)+IFERROR(SUMPRODUCT(('乐容-S级品'!$A$4:$A$32=$B28)*('乐容-S级品'!$L$3:$CA$3=BX$1)*('乐容-S级品'!$L$4:$CA$32)),0)</f>
      </c>
      <c r="BY28" s="280">
        <f>IFERROR(SUMPRODUCT(('控温被PRO-S级品'!$B$2:$B$10=$B28)*('控温被PRO-S级品'!$E$1:$BE$1=BY$1)*('控温被PRO-S级品'!$E$2:$BE$10)),0)+IFERROR(SUMPRODUCT(('冬被-S级品'!$B$2:$B$10=$B28)*('冬被-S级品'!$E$1:$AW$1=BY$1)*('冬被-S级品'!$E$2:$AW$10)),0)+IFERROR(SUMPRODUCT(('白止-S级品'!$A$2:$A$26=$B28)*('白止-S级品'!$D$1:$AV$1=BY$1)*('白止-S级品'!$D$2:$AV$26)),0)+IFERROR(SUMPRODUCT(('乐容-S级品'!$A$4:$A$32=$B28)*('乐容-S级品'!$L$3:$CA$3=BY$1)*('乐容-S级品'!$L$4:$CA$32)),0)</f>
      </c>
      <c r="BZ28" s="280">
        <f>IFERROR(SUMPRODUCT(('控温被PRO-S级品'!$B$2:$B$10=$B28)*('控温被PRO-S级品'!$E$1:$BE$1=BZ$1)*('控温被PRO-S级品'!$E$2:$BE$10)),0)+IFERROR(SUMPRODUCT(('冬被-S级品'!$B$2:$B$10=$B28)*('冬被-S级品'!$E$1:$AW$1=BZ$1)*('冬被-S级品'!$E$2:$AW$10)),0)+IFERROR(SUMPRODUCT(('白止-S级品'!$A$2:$A$26=$B28)*('白止-S级品'!$D$1:$AV$1=BZ$1)*('白止-S级品'!$D$2:$AV$26)),0)+IFERROR(SUMPRODUCT(('乐容-S级品'!$A$4:$A$32=$B28)*('乐容-S级品'!$L$3:$CA$3=BZ$1)*('乐容-S级品'!$L$4:$CA$32)),0)</f>
      </c>
      <c r="CA28" s="280">
        <f>IFERROR(SUMPRODUCT(('控温被PRO-S级品'!$B$2:$B$10=$B28)*('控温被PRO-S级品'!$E$1:$BE$1=CA$1)*('控温被PRO-S级品'!$E$2:$BE$10)),0)+IFERROR(SUMPRODUCT(('冬被-S级品'!$B$2:$B$10=$B28)*('冬被-S级品'!$E$1:$AW$1=CA$1)*('冬被-S级品'!$E$2:$AW$10)),0)+IFERROR(SUMPRODUCT(('白止-S级品'!$A$2:$A$26=$B28)*('白止-S级品'!$D$1:$AV$1=CA$1)*('白止-S级品'!$D$2:$AV$26)),0)+IFERROR(SUMPRODUCT(('乐容-S级品'!$A$4:$A$32=$B28)*('乐容-S级品'!$L$3:$CA$3=CA$1)*('乐容-S级品'!$L$4:$CA$32)),0)</f>
      </c>
      <c r="CB28" s="280">
        <f>IFERROR(SUMPRODUCT(('控温被PRO-S级品'!$B$2:$B$10=$B28)*('控温被PRO-S级品'!$E$1:$BE$1=CB$1)*('控温被PRO-S级品'!$E$2:$BE$10)),0)+IFERROR(SUMPRODUCT(('冬被-S级品'!$B$2:$B$10=$B28)*('冬被-S级品'!$E$1:$AW$1=CB$1)*('冬被-S级品'!$E$2:$AW$10)),0)+IFERROR(SUMPRODUCT(('白止-S级品'!$A$2:$A$26=$B28)*('白止-S级品'!$D$1:$AV$1=CB$1)*('白止-S级品'!$D$2:$AV$26)),0)+IFERROR(SUMPRODUCT(('乐容-S级品'!$A$4:$A$32=$B28)*('乐容-S级品'!$L$3:$CA$3=CB$1)*('乐容-S级品'!$L$4:$CA$32)),0)</f>
      </c>
      <c r="CC28" s="280">
        <f>IFERROR(SUMPRODUCT(('控温被PRO-S级品'!$B$2:$B$10=$B28)*('控温被PRO-S级品'!$E$1:$BE$1=CC$1)*('控温被PRO-S级品'!$E$2:$BE$10)),0)+IFERROR(SUMPRODUCT(('冬被-S级品'!$B$2:$B$10=$B28)*('冬被-S级品'!$E$1:$AW$1=CC$1)*('冬被-S级品'!$E$2:$AW$10)),0)+IFERROR(SUMPRODUCT(('白止-S级品'!$A$2:$A$26=$B28)*('白止-S级品'!$D$1:$AV$1=CC$1)*('白止-S级品'!$D$2:$AV$26)),0)+IFERROR(SUMPRODUCT(('乐容-S级品'!$A$4:$A$32=$B28)*('乐容-S级品'!$L$3:$CA$3=CC$1)*('乐容-S级品'!$L$4:$CA$32)),0)</f>
      </c>
      <c r="CD28" s="280">
        <f>IFERROR(SUMPRODUCT(('控温被PRO-S级品'!$B$2:$B$10=$B28)*('控温被PRO-S级品'!$E$1:$BE$1=CD$1)*('控温被PRO-S级品'!$E$2:$BE$10)),0)+IFERROR(SUMPRODUCT(('冬被-S级品'!$B$2:$B$10=$B28)*('冬被-S级品'!$E$1:$AW$1=CD$1)*('冬被-S级品'!$E$2:$AW$10)),0)+IFERROR(SUMPRODUCT(('白止-S级品'!$A$2:$A$26=$B28)*('白止-S级品'!$D$1:$AV$1=CD$1)*('白止-S级品'!$D$2:$AV$26)),0)+IFERROR(SUMPRODUCT(('乐容-S级品'!$A$4:$A$32=$B28)*('乐容-S级品'!$L$3:$CA$3=CD$1)*('乐容-S级品'!$L$4:$CA$32)),0)</f>
      </c>
      <c r="CE28" s="280">
        <f>IFERROR(SUMPRODUCT(('控温被PRO-S级品'!$B$2:$B$10=$B28)*('控温被PRO-S级品'!$E$1:$BE$1=CE$1)*('控温被PRO-S级品'!$E$2:$BE$10)),0)+IFERROR(SUMPRODUCT(('冬被-S级品'!$B$2:$B$10=$B28)*('冬被-S级品'!$E$1:$AW$1=CE$1)*('冬被-S级品'!$E$2:$AW$10)),0)+IFERROR(SUMPRODUCT(('白止-S级品'!$A$2:$A$26=$B28)*('白止-S级品'!$D$1:$AV$1=CE$1)*('白止-S级品'!$D$2:$AV$26)),0)+IFERROR(SUMPRODUCT(('乐容-S级品'!$A$4:$A$32=$B28)*('乐容-S级品'!$L$3:$CA$3=CE$1)*('乐容-S级品'!$L$4:$CA$32)),0)</f>
      </c>
      <c r="CF28" s="280">
        <f>IFERROR(SUMPRODUCT(('控温被PRO-S级品'!$B$2:$B$10=$B28)*('控温被PRO-S级品'!$E$1:$BE$1=CF$1)*('控温被PRO-S级品'!$E$2:$BE$10)),0)+IFERROR(SUMPRODUCT(('冬被-S级品'!$B$2:$B$10=$B28)*('冬被-S级品'!$E$1:$AW$1=CF$1)*('冬被-S级品'!$E$2:$AW$10)),0)+IFERROR(SUMPRODUCT(('白止-S级品'!$A$2:$A$26=$B28)*('白止-S级品'!$D$1:$AV$1=CF$1)*('白止-S级品'!$D$2:$AV$26)),0)+IFERROR(SUMPRODUCT(('乐容-S级品'!$A$4:$A$32=$B28)*('乐容-S级品'!$L$3:$CA$3=CF$1)*('乐容-S级品'!$L$4:$CA$32)),0)</f>
      </c>
      <c r="CG28" s="280">
        <f>IFERROR(SUMPRODUCT(('控温被PRO-S级品'!$B$2:$B$10=$B28)*('控温被PRO-S级品'!$E$1:$BE$1=CG$1)*('控温被PRO-S级品'!$E$2:$BE$10)),0)+IFERROR(SUMPRODUCT(('冬被-S级品'!$B$2:$B$10=$B28)*('冬被-S级品'!$E$1:$AW$1=CG$1)*('冬被-S级品'!$E$2:$AW$10)),0)+IFERROR(SUMPRODUCT(('白止-S级品'!$A$2:$A$26=$B28)*('白止-S级品'!$D$1:$AV$1=CG$1)*('白止-S级品'!$D$2:$AV$26)),0)+IFERROR(SUMPRODUCT(('乐容-S级品'!$A$4:$A$32=$B28)*('乐容-S级品'!$L$3:$CA$3=CG$1)*('乐容-S级品'!$L$4:$CA$32)),0)</f>
      </c>
      <c r="CH28" s="280">
        <f>IFERROR(SUMPRODUCT(('控温被PRO-S级品'!$B$2:$B$10=$B28)*('控温被PRO-S级品'!$E$1:$BE$1=CH$1)*('控温被PRO-S级品'!$E$2:$BE$10)),0)+IFERROR(SUMPRODUCT(('冬被-S级品'!$B$2:$B$10=$B28)*('冬被-S级品'!$E$1:$AW$1=CH$1)*('冬被-S级品'!$E$2:$AW$10)),0)+IFERROR(SUMPRODUCT(('白止-S级品'!$A$2:$A$26=$B28)*('白止-S级品'!$D$1:$AV$1=CH$1)*('白止-S级品'!$D$2:$AV$26)),0)+IFERROR(SUMPRODUCT(('乐容-S级品'!$A$4:$A$32=$B28)*('乐容-S级品'!$L$3:$CA$3=CH$1)*('乐容-S级品'!$L$4:$CA$32)),0)</f>
      </c>
      <c r="CI28" s="280">
        <f>IFERROR(SUMPRODUCT(('控温被PRO-S级品'!$B$2:$B$10=$B28)*('控温被PRO-S级品'!$E$1:$BE$1=CI$1)*('控温被PRO-S级品'!$E$2:$BE$10)),0)+IFERROR(SUMPRODUCT(('冬被-S级品'!$B$2:$B$10=$B28)*('冬被-S级品'!$E$1:$AW$1=CI$1)*('冬被-S级品'!$E$2:$AW$10)),0)+IFERROR(SUMPRODUCT(('白止-S级品'!$A$2:$A$26=$B28)*('白止-S级品'!$D$1:$AV$1=CI$1)*('白止-S级品'!$D$2:$AV$26)),0)+IFERROR(SUMPRODUCT(('乐容-S级品'!$A$4:$A$32=$B28)*('乐容-S级品'!$L$3:$CA$3=CI$1)*('乐容-S级品'!$L$4:$CA$32)),0)</f>
      </c>
      <c r="CJ28" s="280">
        <f>IFERROR(SUMPRODUCT(('控温被PRO-S级品'!$B$2:$B$10=$B28)*('控温被PRO-S级品'!$E$1:$BE$1=CJ$1)*('控温被PRO-S级品'!$E$2:$BE$10)),0)+IFERROR(SUMPRODUCT(('冬被-S级品'!$B$2:$B$10=$B28)*('冬被-S级品'!$E$1:$AW$1=CJ$1)*('冬被-S级品'!$E$2:$AW$10)),0)+IFERROR(SUMPRODUCT(('白止-S级品'!$A$2:$A$26=$B28)*('白止-S级品'!$D$1:$AV$1=CJ$1)*('白止-S级品'!$D$2:$AV$26)),0)+IFERROR(SUMPRODUCT(('乐容-S级品'!$A$4:$A$32=$B28)*('乐容-S级品'!$L$3:$CA$3=CJ$1)*('乐容-S级品'!$L$4:$CA$32)),0)</f>
      </c>
      <c r="CK28" s="280">
        <f>IFERROR(SUMPRODUCT(('控温被PRO-S级品'!$B$2:$B$10=$B28)*('控温被PRO-S级品'!$E$1:$BE$1=CK$1)*('控温被PRO-S级品'!$E$2:$BE$10)),0)+IFERROR(SUMPRODUCT(('冬被-S级品'!$B$2:$B$10=$B28)*('冬被-S级品'!$E$1:$AW$1=CK$1)*('冬被-S级品'!$E$2:$AW$10)),0)+IFERROR(SUMPRODUCT(('白止-S级品'!$A$2:$A$26=$B28)*('白止-S级品'!$D$1:$AV$1=CK$1)*('白止-S级品'!$D$2:$AV$26)),0)+IFERROR(SUMPRODUCT(('乐容-S级品'!$A$4:$A$32=$B28)*('乐容-S级品'!$L$3:$CA$3=CK$1)*('乐容-S级品'!$L$4:$CA$32)),0)</f>
      </c>
      <c r="CL28" s="280">
        <f>IFERROR(SUMPRODUCT(('控温被PRO-S级品'!$B$2:$B$10=$B28)*('控温被PRO-S级品'!$E$1:$BE$1=CL$1)*('控温被PRO-S级品'!$E$2:$BE$10)),0)+IFERROR(SUMPRODUCT(('冬被-S级品'!$B$2:$B$10=$B28)*('冬被-S级品'!$E$1:$AW$1=CL$1)*('冬被-S级品'!$E$2:$AW$10)),0)+IFERROR(SUMPRODUCT(('白止-S级品'!$A$2:$A$26=$B28)*('白止-S级品'!$D$1:$AV$1=CL$1)*('白止-S级品'!$D$2:$AV$26)),0)+IFERROR(SUMPRODUCT(('乐容-S级品'!$A$4:$A$32=$B28)*('乐容-S级品'!$L$3:$CA$3=CL$1)*('乐容-S级品'!$L$4:$CA$32)),0)</f>
      </c>
      <c r="CM28" s="280">
        <f>IFERROR(SUMPRODUCT(('控温被PRO-S级品'!$B$2:$B$10=$B28)*('控温被PRO-S级品'!$E$1:$BE$1=CM$1)*('控温被PRO-S级品'!$E$2:$BE$10)),0)+IFERROR(SUMPRODUCT(('冬被-S级品'!$B$2:$B$10=$B28)*('冬被-S级品'!$E$1:$AW$1=CM$1)*('冬被-S级品'!$E$2:$AW$10)),0)+IFERROR(SUMPRODUCT(('白止-S级品'!$A$2:$A$26=$B28)*('白止-S级品'!$D$1:$AV$1=CM$1)*('白止-S级品'!$D$2:$AV$26)),0)+IFERROR(SUMPRODUCT(('乐容-S级品'!$A$4:$A$32=$B28)*('乐容-S级品'!$L$3:$CA$3=CM$1)*('乐容-S级品'!$L$4:$CA$32)),0)</f>
      </c>
      <c r="CN28" s="280">
        <f>IFERROR(SUMPRODUCT(('控温被PRO-S级品'!$B$2:$B$10=$B28)*('控温被PRO-S级品'!$E$1:$BE$1=CN$1)*('控温被PRO-S级品'!$E$2:$BE$10)),0)+IFERROR(SUMPRODUCT(('冬被-S级品'!$B$2:$B$10=$B28)*('冬被-S级品'!$E$1:$AW$1=CN$1)*('冬被-S级品'!$E$2:$AW$10)),0)+IFERROR(SUMPRODUCT(('白止-S级品'!$A$2:$A$26=$B28)*('白止-S级品'!$D$1:$AV$1=CN$1)*('白止-S级品'!$D$2:$AV$26)),0)+IFERROR(SUMPRODUCT(('乐容-S级品'!$A$4:$A$32=$B28)*('乐容-S级品'!$L$3:$CA$3=CN$1)*('乐容-S级品'!$L$4:$CA$32)),0)</f>
      </c>
      <c r="CO28" s="280">
        <f>IFERROR(SUMPRODUCT(('控温被PRO-S级品'!$B$2:$B$10=$B28)*('控温被PRO-S级品'!$E$1:$BE$1=CO$1)*('控温被PRO-S级品'!$E$2:$BE$10)),0)+IFERROR(SUMPRODUCT(('冬被-S级品'!$B$2:$B$10=$B28)*('冬被-S级品'!$E$1:$AW$1=CO$1)*('冬被-S级品'!$E$2:$AW$10)),0)+IFERROR(SUMPRODUCT(('白止-S级品'!$A$2:$A$26=$B28)*('白止-S级品'!$D$1:$AV$1=CO$1)*('白止-S级品'!$D$2:$AV$26)),0)+IFERROR(SUMPRODUCT(('乐容-S级品'!$A$4:$A$32=$B28)*('乐容-S级品'!$L$3:$CA$3=CO$1)*('乐容-S级品'!$L$4:$CA$32)),0)</f>
      </c>
      <c r="CP28" s="280">
        <f>IFERROR(SUMPRODUCT(('控温被PRO-S级品'!$B$2:$B$10=$B28)*('控温被PRO-S级品'!$E$1:$BE$1=CP$1)*('控温被PRO-S级品'!$E$2:$BE$10)),0)+IFERROR(SUMPRODUCT(('冬被-S级品'!$B$2:$B$10=$B28)*('冬被-S级品'!$E$1:$AW$1=CP$1)*('冬被-S级品'!$E$2:$AW$10)),0)+IFERROR(SUMPRODUCT(('白止-S级品'!$A$2:$A$26=$B28)*('白止-S级品'!$D$1:$AV$1=CP$1)*('白止-S级品'!$D$2:$AV$26)),0)+IFERROR(SUMPRODUCT(('乐容-S级品'!$A$4:$A$32=$B28)*('乐容-S级品'!$L$3:$CA$3=CP$1)*('乐容-S级品'!$L$4:$CA$32)),0)</f>
      </c>
      <c r="CQ28" s="280">
        <f>IFERROR(SUMPRODUCT(('控温被PRO-S级品'!$B$2:$B$10=$B28)*('控温被PRO-S级品'!$E$1:$BE$1=CQ$1)*('控温被PRO-S级品'!$E$2:$BE$10)),0)+IFERROR(SUMPRODUCT(('冬被-S级品'!$B$2:$B$10=$B28)*('冬被-S级品'!$E$1:$AW$1=CQ$1)*('冬被-S级品'!$E$2:$AW$10)),0)+IFERROR(SUMPRODUCT(('白止-S级品'!$A$2:$A$26=$B28)*('白止-S级品'!$D$1:$AV$1=CQ$1)*('白止-S级品'!$D$2:$AV$26)),0)+IFERROR(SUMPRODUCT(('乐容-S级品'!$A$4:$A$32=$B28)*('乐容-S级品'!$L$3:$CA$3=CQ$1)*('乐容-S级品'!$L$4:$CA$32)),0)</f>
      </c>
      <c r="CR28" s="280">
        <f>IFERROR(SUMPRODUCT(('控温被PRO-S级品'!$B$2:$B$10=$B28)*('控温被PRO-S级品'!$E$1:$BE$1=CR$1)*('控温被PRO-S级品'!$E$2:$BE$10)),0)+IFERROR(SUMPRODUCT(('冬被-S级品'!$B$2:$B$10=$B28)*('冬被-S级品'!$E$1:$AW$1=CR$1)*('冬被-S级品'!$E$2:$AW$10)),0)+IFERROR(SUMPRODUCT(('白止-S级品'!$A$2:$A$26=$B28)*('白止-S级品'!$D$1:$AV$1=CR$1)*('白止-S级品'!$D$2:$AV$26)),0)+IFERROR(SUMPRODUCT(('乐容-S级品'!$A$4:$A$32=$B28)*('乐容-S级品'!$L$3:$CA$3=CR$1)*('乐容-S级品'!$L$4:$CA$32)),0)</f>
      </c>
      <c r="CS28" s="280">
        <f>IFERROR(SUMPRODUCT(('控温被PRO-S级品'!$B$2:$B$10=$B28)*('控温被PRO-S级品'!$E$1:$BE$1=CS$1)*('控温被PRO-S级品'!$E$2:$BE$10)),0)+IFERROR(SUMPRODUCT(('冬被-S级品'!$B$2:$B$10=$B28)*('冬被-S级品'!$E$1:$AW$1=CS$1)*('冬被-S级品'!$E$2:$AW$10)),0)+IFERROR(SUMPRODUCT(('白止-S级品'!$A$2:$A$26=$B28)*('白止-S级品'!$D$1:$AV$1=CS$1)*('白止-S级品'!$D$2:$AV$26)),0)+IFERROR(SUMPRODUCT(('乐容-S级品'!$A$4:$A$32=$B28)*('乐容-S级品'!$L$3:$CA$3=CS$1)*('乐容-S级品'!$L$4:$CA$32)),0)</f>
      </c>
      <c r="CT28" s="280">
        <f>IFERROR(SUMPRODUCT(('控温被PRO-S级品'!$B$2:$B$10=$B28)*('控温被PRO-S级品'!$E$1:$BE$1=CT$1)*('控温被PRO-S级品'!$E$2:$BE$10)),0)+IFERROR(SUMPRODUCT(('冬被-S级品'!$B$2:$B$10=$B28)*('冬被-S级品'!$E$1:$AW$1=CT$1)*('冬被-S级品'!$E$2:$AW$10)),0)+IFERROR(SUMPRODUCT(('白止-S级品'!$A$2:$A$26=$B28)*('白止-S级品'!$D$1:$AV$1=CT$1)*('白止-S级品'!$D$2:$AV$26)),0)+IFERROR(SUMPRODUCT(('乐容-S级品'!$A$4:$A$32=$B28)*('乐容-S级品'!$L$3:$CA$3=CT$1)*('乐容-S级品'!$L$4:$CA$32)),0)</f>
      </c>
      <c r="CU28" s="280">
        <f>IFERROR(SUMPRODUCT(('控温被PRO-S级品'!$B$2:$B$10=$B28)*('控温被PRO-S级品'!$E$1:$BE$1=CU$1)*('控温被PRO-S级品'!$E$2:$BE$10)),0)+IFERROR(SUMPRODUCT(('冬被-S级品'!$B$2:$B$10=$B28)*('冬被-S级品'!$E$1:$AW$1=CU$1)*('冬被-S级品'!$E$2:$AW$10)),0)+IFERROR(SUMPRODUCT(('白止-S级品'!$A$2:$A$26=$B28)*('白止-S级品'!$D$1:$AV$1=CU$1)*('白止-S级品'!$D$2:$AV$26)),0)+IFERROR(SUMPRODUCT(('乐容-S级品'!$A$4:$A$32=$B28)*('乐容-S级品'!$L$3:$CA$3=CU$1)*('乐容-S级品'!$L$4:$CA$32)),0)</f>
      </c>
      <c r="CV28" s="280">
        <f>IFERROR(SUMPRODUCT(('控温被PRO-S级品'!$B$2:$B$10=$B28)*('控温被PRO-S级品'!$E$1:$BE$1=CV$1)*('控温被PRO-S级品'!$E$2:$BE$10)),0)+IFERROR(SUMPRODUCT(('冬被-S级品'!$B$2:$B$10=$B28)*('冬被-S级品'!$E$1:$AW$1=CV$1)*('冬被-S级品'!$E$2:$AW$10)),0)+IFERROR(SUMPRODUCT(('白止-S级品'!$A$2:$A$26=$B28)*('白止-S级品'!$D$1:$AV$1=CV$1)*('白止-S级品'!$D$2:$AV$26)),0)+IFERROR(SUMPRODUCT(('乐容-S级品'!$A$4:$A$32=$B28)*('乐容-S级品'!$L$3:$CA$3=CV$1)*('乐容-S级品'!$L$4:$CA$32)),0)</f>
      </c>
      <c r="CW28" s="280">
        <f>IFERROR(SUMPRODUCT(('控温被PRO-S级品'!$B$2:$B$10=$B28)*('控温被PRO-S级品'!$E$1:$BE$1=CW$1)*('控温被PRO-S级品'!$E$2:$BE$10)),0)+IFERROR(SUMPRODUCT(('冬被-S级品'!$B$2:$B$10=$B28)*('冬被-S级品'!$E$1:$AW$1=CW$1)*('冬被-S级品'!$E$2:$AW$10)),0)+IFERROR(SUMPRODUCT(('白止-S级品'!$A$2:$A$26=$B28)*('白止-S级品'!$D$1:$AV$1=CW$1)*('白止-S级品'!$D$2:$AV$26)),0)+IFERROR(SUMPRODUCT(('乐容-S级品'!$A$4:$A$32=$B28)*('乐容-S级品'!$L$3:$CA$3=CW$1)*('乐容-S级品'!$L$4:$CA$32)),0)</f>
      </c>
      <c r="CX28" s="280">
        <f>IFERROR(SUMPRODUCT(('控温被PRO-S级品'!$B$2:$B$10=$B28)*('控温被PRO-S级品'!$E$1:$BE$1=CX$1)*('控温被PRO-S级品'!$E$2:$BE$10)),0)+IFERROR(SUMPRODUCT(('冬被-S级品'!$B$2:$B$10=$B28)*('冬被-S级品'!$E$1:$AW$1=CX$1)*('冬被-S级品'!$E$2:$AW$10)),0)+IFERROR(SUMPRODUCT(('白止-S级品'!$A$2:$A$26=$B28)*('白止-S级品'!$D$1:$AV$1=CX$1)*('白止-S级品'!$D$2:$AV$26)),0)+IFERROR(SUMPRODUCT(('乐容-S级品'!$A$4:$A$32=$B28)*('乐容-S级品'!$L$3:$CA$3=CX$1)*('乐容-S级品'!$L$4:$CA$32)),0)</f>
      </c>
      <c r="CY28" s="280">
        <f>IFERROR(SUMPRODUCT(('控温被PRO-S级品'!$B$2:$B$10=$B28)*('控温被PRO-S级品'!$E$1:$BE$1=CY$1)*('控温被PRO-S级品'!$E$2:$BE$10)),0)+IFERROR(SUMPRODUCT(('冬被-S级品'!$B$2:$B$10=$B28)*('冬被-S级品'!$E$1:$AW$1=CY$1)*('冬被-S级品'!$E$2:$AW$10)),0)+IFERROR(SUMPRODUCT(('白止-S级品'!$A$2:$A$26=$B28)*('白止-S级品'!$D$1:$AV$1=CY$1)*('白止-S级品'!$D$2:$AV$26)),0)+IFERROR(SUMPRODUCT(('乐容-S级品'!$A$4:$A$32=$B28)*('乐容-S级品'!$L$3:$CA$3=CY$1)*('乐容-S级品'!$L$4:$CA$32)),0)</f>
      </c>
      <c r="CZ28" s="280">
        <f>IFERROR(SUMPRODUCT(('控温被PRO-S级品'!$B$2:$B$10=$B28)*('控温被PRO-S级品'!$E$1:$BE$1=CZ$1)*('控温被PRO-S级品'!$E$2:$BE$10)),0)+IFERROR(SUMPRODUCT(('冬被-S级品'!$B$2:$B$10=$B28)*('冬被-S级品'!$E$1:$AW$1=CZ$1)*('冬被-S级品'!$E$2:$AW$10)),0)+IFERROR(SUMPRODUCT(('白止-S级品'!$A$2:$A$26=$B28)*('白止-S级品'!$D$1:$AV$1=CZ$1)*('白止-S级品'!$D$2:$AV$26)),0)+IFERROR(SUMPRODUCT(('乐容-S级品'!$A$4:$A$32=$B28)*('乐容-S级品'!$L$3:$CA$3=CZ$1)*('乐容-S级品'!$L$4:$CA$32)),0)</f>
      </c>
      <c r="DA28" s="280">
        <f>IFERROR(SUMPRODUCT(('控温被PRO-S级品'!$B$2:$B$10=$B28)*('控温被PRO-S级品'!$E$1:$BE$1=DA$1)*('控温被PRO-S级品'!$E$2:$BE$10)),0)+IFERROR(SUMPRODUCT(('冬被-S级品'!$B$2:$B$10=$B28)*('冬被-S级品'!$E$1:$AW$1=DA$1)*('冬被-S级品'!$E$2:$AW$10)),0)+IFERROR(SUMPRODUCT(('白止-S级品'!$A$2:$A$26=$B28)*('白止-S级品'!$D$1:$AV$1=DA$1)*('白止-S级品'!$D$2:$AV$26)),0)+IFERROR(SUMPRODUCT(('乐容-S级品'!$A$4:$A$32=$B28)*('乐容-S级品'!$L$3:$CA$3=DA$1)*('乐容-S级品'!$L$4:$CA$32)),0)</f>
      </c>
      <c r="DB28" s="280">
        <f>IFERROR(SUMPRODUCT(('控温被PRO-S级品'!$B$2:$B$10=$B28)*('控温被PRO-S级品'!$E$1:$BE$1=DB$1)*('控温被PRO-S级品'!$E$2:$BE$10)),0)+IFERROR(SUMPRODUCT(('冬被-S级品'!$B$2:$B$10=$B28)*('冬被-S级品'!$E$1:$AW$1=DB$1)*('冬被-S级品'!$E$2:$AW$10)),0)+IFERROR(SUMPRODUCT(('白止-S级品'!$A$2:$A$26=$B28)*('白止-S级品'!$D$1:$AV$1=DB$1)*('白止-S级品'!$D$2:$AV$26)),0)+IFERROR(SUMPRODUCT(('乐容-S级品'!$A$4:$A$32=$B28)*('乐容-S级品'!$L$3:$CA$3=DB$1)*('乐容-S级品'!$L$4:$CA$32)),0)</f>
      </c>
      <c r="DC28" s="280">
        <f>IFERROR(SUMPRODUCT(('控温被PRO-S级品'!$B$2:$B$10=$B28)*('控温被PRO-S级品'!$E$1:$BE$1=DC$1)*('控温被PRO-S级品'!$E$2:$BE$10)),0)+IFERROR(SUMPRODUCT(('冬被-S级品'!$B$2:$B$10=$B28)*('冬被-S级品'!$E$1:$AW$1=DC$1)*('冬被-S级品'!$E$2:$AW$10)),0)+IFERROR(SUMPRODUCT(('白止-S级品'!$A$2:$A$26=$B28)*('白止-S级品'!$D$1:$AV$1=DC$1)*('白止-S级品'!$D$2:$AV$26)),0)+IFERROR(SUMPRODUCT(('乐容-S级品'!$A$4:$A$32=$B28)*('乐容-S级品'!$L$3:$CA$3=DC$1)*('乐容-S级品'!$L$4:$CA$32)),0)</f>
      </c>
      <c r="DD28" s="280">
        <f>IFERROR(SUMPRODUCT(('控温被PRO-S级品'!$B$2:$B$10=$B28)*('控温被PRO-S级品'!$E$1:$BE$1=DD$1)*('控温被PRO-S级品'!$E$2:$BE$10)),0)+IFERROR(SUMPRODUCT(('冬被-S级品'!$B$2:$B$10=$B28)*('冬被-S级品'!$E$1:$AW$1=DD$1)*('冬被-S级品'!$E$2:$AW$10)),0)+IFERROR(SUMPRODUCT(('白止-S级品'!$A$2:$A$26=$B28)*('白止-S级品'!$D$1:$AV$1=DD$1)*('白止-S级品'!$D$2:$AV$26)),0)+IFERROR(SUMPRODUCT(('乐容-S级品'!$A$4:$A$32=$B28)*('乐容-S级品'!$L$3:$CA$3=DD$1)*('乐容-S级品'!$L$4:$CA$32)),0)</f>
      </c>
      <c r="DE28" s="280">
        <f>IFERROR(SUMPRODUCT(('控温被PRO-S级品'!$B$2:$B$10=$B28)*('控温被PRO-S级品'!$E$1:$BE$1=DE$1)*('控温被PRO-S级品'!$E$2:$BE$10)),0)+IFERROR(SUMPRODUCT(('冬被-S级品'!$B$2:$B$10=$B28)*('冬被-S级品'!$E$1:$AW$1=DE$1)*('冬被-S级品'!$E$2:$AW$10)),0)+IFERROR(SUMPRODUCT(('白止-S级品'!$A$2:$A$26=$B28)*('白止-S级品'!$D$1:$AV$1=DE$1)*('白止-S级品'!$D$2:$AV$26)),0)+IFERROR(SUMPRODUCT(('乐容-S级品'!$A$4:$A$32=$B28)*('乐容-S级品'!$L$3:$CA$3=DE$1)*('乐容-S级品'!$L$4:$CA$32)),0)</f>
      </c>
      <c r="DF28" s="280">
        <f>IFERROR(SUMPRODUCT(('控温被PRO-S级品'!$B$2:$B$10=$B28)*('控温被PRO-S级品'!$E$1:$BE$1=DF$1)*('控温被PRO-S级品'!$E$2:$BE$10)),0)+IFERROR(SUMPRODUCT(('冬被-S级品'!$B$2:$B$10=$B28)*('冬被-S级品'!$E$1:$AW$1=DF$1)*('冬被-S级品'!$E$2:$AW$10)),0)+IFERROR(SUMPRODUCT(('白止-S级品'!$A$2:$A$26=$B28)*('白止-S级品'!$D$1:$AV$1=DF$1)*('白止-S级品'!$D$2:$AV$26)),0)+IFERROR(SUMPRODUCT(('乐容-S级品'!$A$4:$A$32=$B28)*('乐容-S级品'!$L$3:$CA$3=DF$1)*('乐容-S级品'!$L$4:$CA$32)),0)</f>
      </c>
      <c r="DG28" s="280">
        <f>IFERROR(SUMPRODUCT(('控温被PRO-S级品'!$B$2:$B$10=$B28)*('控温被PRO-S级品'!$E$1:$BE$1=DG$1)*('控温被PRO-S级品'!$E$2:$BE$10)),0)+IFERROR(SUMPRODUCT(('冬被-S级品'!$B$2:$B$10=$B28)*('冬被-S级品'!$E$1:$AW$1=DG$1)*('冬被-S级品'!$E$2:$AW$10)),0)+IFERROR(SUMPRODUCT(('白止-S级品'!$A$2:$A$26=$B28)*('白止-S级品'!$D$1:$AV$1=DG$1)*('白止-S级品'!$D$2:$AV$26)),0)+IFERROR(SUMPRODUCT(('乐容-S级品'!$A$4:$A$32=$B28)*('乐容-S级品'!$L$3:$CA$3=DG$1)*('乐容-S级品'!$L$4:$CA$32)),0)</f>
      </c>
      <c r="DH28" s="280">
        <f>IFERROR(SUMPRODUCT(('控温被PRO-S级品'!$B$2:$B$10=$B28)*('控温被PRO-S级品'!$E$1:$BE$1=DH$1)*('控温被PRO-S级品'!$E$2:$BE$10)),0)+IFERROR(SUMPRODUCT(('冬被-S级品'!$B$2:$B$10=$B28)*('冬被-S级品'!$E$1:$AW$1=DH$1)*('冬被-S级品'!$E$2:$AW$10)),0)+IFERROR(SUMPRODUCT(('白止-S级品'!$A$2:$A$26=$B28)*('白止-S级品'!$D$1:$AV$1=DH$1)*('白止-S级品'!$D$2:$AV$26)),0)+IFERROR(SUMPRODUCT(('乐容-S级品'!$A$4:$A$32=$B28)*('乐容-S级品'!$L$3:$CA$3=DH$1)*('乐容-S级品'!$L$4:$CA$32)),0)</f>
      </c>
      <c r="DI28" s="280">
        <f>IFERROR(SUMPRODUCT(('控温被PRO-S级品'!$B$2:$B$10=$B28)*('控温被PRO-S级品'!$E$1:$BE$1=DI$1)*('控温被PRO-S级品'!$E$2:$BE$10)),0)+IFERROR(SUMPRODUCT(('冬被-S级品'!$B$2:$B$10=$B28)*('冬被-S级品'!$E$1:$AW$1=DI$1)*('冬被-S级品'!$E$2:$AW$10)),0)+IFERROR(SUMPRODUCT(('白止-S级品'!$A$2:$A$26=$B28)*('白止-S级品'!$D$1:$AV$1=DI$1)*('白止-S级品'!$D$2:$AV$26)),0)+IFERROR(SUMPRODUCT(('乐容-S级品'!$A$4:$A$32=$B28)*('乐容-S级品'!$L$3:$CA$3=DI$1)*('乐容-S级品'!$L$4:$CA$32)),0)</f>
      </c>
      <c r="DJ28" s="280">
        <f>IFERROR(SUMPRODUCT(('控温被PRO-S级品'!$B$2:$B$10=$B28)*('控温被PRO-S级品'!$E$1:$BE$1=DJ$1)*('控温被PRO-S级品'!$E$2:$BE$10)),0)+IFERROR(SUMPRODUCT(('冬被-S级品'!$B$2:$B$10=$B28)*('冬被-S级品'!$E$1:$AW$1=DJ$1)*('冬被-S级品'!$E$2:$AW$10)),0)+IFERROR(SUMPRODUCT(('白止-S级品'!$A$2:$A$26=$B28)*('白止-S级品'!$D$1:$AV$1=DJ$1)*('白止-S级品'!$D$2:$AV$26)),0)+IFERROR(SUMPRODUCT(('乐容-S级品'!$A$4:$A$32=$B28)*('乐容-S级品'!$L$3:$CA$3=DJ$1)*('乐容-S级品'!$L$4:$CA$32)),0)</f>
      </c>
      <c r="DK28" s="280"/>
      <c r="DL28" s="280"/>
      <c r="DM28" s="280"/>
      <c r="DN28" s="280"/>
      <c r="DO28" s="280"/>
      <c r="DP28" s="280"/>
      <c r="DQ28" s="280"/>
      <c r="DR28" s="280"/>
      <c r="DS28" s="280"/>
      <c r="DT28" s="280"/>
      <c r="DU28" s="280"/>
      <c r="DV28" s="280"/>
      <c r="DW28" s="280">
        <f>VLOOKUP(B28,'系统编码规格'!A:C,3,FALSE)</f>
      </c>
      <c r="DX28" s="280"/>
      <c r="DY28" s="280"/>
      <c r="DZ28" s="280"/>
      <c r="EA28" s="280"/>
      <c r="EB28" s="280"/>
      <c r="EC28" s="280"/>
      <c r="ED28" s="280"/>
      <c r="EE28" s="280"/>
      <c r="EF28" s="280"/>
      <c r="EG28" s="280"/>
      <c r="EH28" s="280"/>
      <c r="EI28" s="280"/>
      <c r="EJ28" s="280"/>
      <c r="EK28" s="280"/>
      <c r="EL28" s="280"/>
      <c r="EM28" s="280"/>
      <c r="EN28" s="280"/>
      <c r="EO28" s="280"/>
      <c r="EP28" s="280"/>
      <c r="EQ28" s="280"/>
      <c r="ER28" s="280"/>
      <c r="ES28" s="280"/>
      <c r="ET28" s="280"/>
      <c r="EU28" s="280"/>
      <c r="EV28" s="280"/>
      <c r="EW28" s="280"/>
      <c r="EX28" s="280"/>
      <c r="EY28" s="280"/>
      <c r="EZ28" s="280"/>
      <c r="FA28" s="280"/>
      <c r="FB28" s="280"/>
      <c r="FC28" s="280"/>
      <c r="FD28" s="280"/>
      <c r="FE28" s="280"/>
      <c r="FF28" s="280"/>
      <c r="FG28" s="280"/>
      <c r="FH28" s="280"/>
      <c r="FI28" s="280"/>
      <c r="FJ28" s="280"/>
      <c r="FK28" s="280"/>
      <c r="FL28" s="280"/>
      <c r="FM28" s="280"/>
      <c r="FN28" s="280"/>
      <c r="FO28" s="280"/>
      <c r="FP28" s="280"/>
      <c r="FQ28" s="280"/>
      <c r="FR28" s="280"/>
      <c r="FS28" s="280"/>
      <c r="FT28" s="280"/>
      <c r="FU28" s="280"/>
      <c r="FV28" s="280"/>
      <c r="FW28" s="280"/>
      <c r="FX28" s="280"/>
      <c r="FY28" s="280"/>
      <c r="FZ28" s="280"/>
      <c r="GA28" s="280"/>
      <c r="GB28" s="280"/>
      <c r="GC28" s="280"/>
      <c r="GD28" s="280"/>
      <c r="GE28" s="280"/>
      <c r="GF28" s="280"/>
      <c r="GG28" s="280"/>
      <c r="GH28" s="280"/>
      <c r="GI28" s="280"/>
      <c r="GJ28" s="280"/>
      <c r="GK28" s="280"/>
      <c r="GL28" s="280"/>
      <c r="GM28" s="280"/>
      <c r="GN28" s="280"/>
      <c r="GO28" s="280"/>
      <c r="GP28" s="280"/>
      <c r="GQ28" s="280"/>
      <c r="GR28" s="280"/>
      <c r="GS28" s="280"/>
      <c r="GT28" s="280"/>
      <c r="GU28" s="280"/>
      <c r="GV28" s="280"/>
    </row>
    <row r="29">
      <c r="A29" s="309" t="str">
        <v>白止</v>
      </c>
      <c r="B29" s="310" t="str">
        <v>12800026200925380</v>
      </c>
      <c r="C29" s="309" t="str">
        <v>亚朵星球 自然凉感枕套</v>
      </c>
      <c r="D29" s="309" t="str">
        <v>66*42cm-薄雾灰</v>
      </c>
      <c r="E29">
        <f>SUM(F29:GX29)</f>
      </c>
      <c r="F29" s="280">
        <f>IFERROR(SUMPRODUCT(('控温被PRO-S级品'!$B$2:$B$10=$B29)*('控温被PRO-S级品'!$E$1:$BE$1=F$1)*('控温被PRO-S级品'!$E$2:$BE$10)),0)+IFERROR(SUMPRODUCT(('冬被-S级品'!$B$2:$B$10=$B29)*('冬被-S级品'!$E$1:$AW$1=F$1)*('冬被-S级品'!$E$2:$AW$10)),0)+IFERROR(SUMPRODUCT(('白止-S级品'!$A$2:$A$26=$B29)*('白止-S级品'!$D$1:$AV$1=F$1)*('白止-S级品'!$D$2:$AV$26)),0)+IFERROR(SUMPRODUCT(('乐容-S级品'!$A$4:$A$32=$B29)*('乐容-S级品'!$L$3:$CA$3=F$1)*('乐容-S级品'!$L$4:$CA$32)),0)</f>
      </c>
      <c r="G29" s="280">
        <f>IFERROR(SUMPRODUCT(('控温被PRO-S级品'!$B$2:$B$10=$B29)*('控温被PRO-S级品'!$E$1:$BE$1=G$1)*('控温被PRO-S级品'!$E$2:$BE$10)),0)+IFERROR(SUMPRODUCT(('冬被-S级品'!$B$2:$B$10=$B29)*('冬被-S级品'!$E$1:$AW$1=G$1)*('冬被-S级品'!$E$2:$AW$10)),0)+IFERROR(SUMPRODUCT(('白止-S级品'!$A$2:$A$26=$B29)*('白止-S级品'!$D$1:$AV$1=G$1)*('白止-S级品'!$D$2:$AV$26)),0)+IFERROR(SUMPRODUCT(('乐容-S级品'!$A$4:$A$32=$B29)*('乐容-S级品'!$L$3:$CA$3=G$1)*('乐容-S级品'!$L$4:$CA$32)),0)</f>
      </c>
      <c r="H29" s="280">
        <f>IFERROR(SUMPRODUCT(('控温被PRO-S级品'!$B$2:$B$10=$B29)*('控温被PRO-S级品'!$E$1:$BE$1=H$1)*('控温被PRO-S级品'!$E$2:$BE$10)),0)+IFERROR(SUMPRODUCT(('冬被-S级品'!$B$2:$B$10=$B29)*('冬被-S级品'!$E$1:$AW$1=H$1)*('冬被-S级品'!$E$2:$AW$10)),0)+IFERROR(SUMPRODUCT(('白止-S级品'!$A$2:$A$26=$B29)*('白止-S级品'!$D$1:$AV$1=H$1)*('白止-S级品'!$D$2:$AV$26)),0)+IFERROR(SUMPRODUCT(('乐容-S级品'!$A$4:$A$32=$B29)*('乐容-S级品'!$L$3:$CA$3=H$1)*('乐容-S级品'!$L$4:$CA$32)),0)</f>
      </c>
      <c r="I29" s="280">
        <f>IFERROR(SUMPRODUCT(('控温被PRO-S级品'!$B$2:$B$10=$B29)*('控温被PRO-S级品'!$E$1:$BE$1=I$1)*('控温被PRO-S级品'!$E$2:$BE$10)),0)+IFERROR(SUMPRODUCT(('冬被-S级品'!$B$2:$B$10=$B29)*('冬被-S级品'!$E$1:$AW$1=I$1)*('冬被-S级品'!$E$2:$AW$10)),0)+IFERROR(SUMPRODUCT(('白止-S级品'!$A$2:$A$26=$B29)*('白止-S级品'!$D$1:$AV$1=I$1)*('白止-S级品'!$D$2:$AV$26)),0)+IFERROR(SUMPRODUCT(('乐容-S级品'!$A$4:$A$32=$B29)*('乐容-S级品'!$L$3:$CA$3=I$1)*('乐容-S级品'!$L$4:$CA$32)),0)</f>
      </c>
      <c r="J29" s="280">
        <f>IFERROR(SUMPRODUCT(('控温被PRO-S级品'!$B$2:$B$10=$B29)*('控温被PRO-S级品'!$E$1:$BE$1=J$1)*('控温被PRO-S级品'!$E$2:$BE$10)),0)+IFERROR(SUMPRODUCT(('冬被-S级品'!$B$2:$B$10=$B29)*('冬被-S级品'!$E$1:$AW$1=J$1)*('冬被-S级品'!$E$2:$AW$10)),0)+IFERROR(SUMPRODUCT(('白止-S级品'!$A$2:$A$26=$B29)*('白止-S级品'!$D$1:$AV$1=J$1)*('白止-S级品'!$D$2:$AV$26)),0)+IFERROR(SUMPRODUCT(('乐容-S级品'!$A$4:$A$32=$B29)*('乐容-S级品'!$L$3:$CA$3=J$1)*('乐容-S级品'!$L$4:$CA$32)),0)</f>
      </c>
      <c r="K29" s="280">
        <f>IFERROR(SUMPRODUCT(('控温被PRO-S级品'!$B$2:$B$10=$B29)*('控温被PRO-S级品'!$E$1:$BE$1=K$1)*('控温被PRO-S级品'!$E$2:$BE$10)),0)+IFERROR(SUMPRODUCT(('冬被-S级品'!$B$2:$B$10=$B29)*('冬被-S级品'!$E$1:$AW$1=K$1)*('冬被-S级品'!$E$2:$AW$10)),0)+IFERROR(SUMPRODUCT(('白止-S级品'!$A$2:$A$26=$B29)*('白止-S级品'!$D$1:$AV$1=K$1)*('白止-S级品'!$D$2:$AV$26)),0)+IFERROR(SUMPRODUCT(('乐容-S级品'!$A$4:$A$32=$B29)*('乐容-S级品'!$L$3:$CA$3=K$1)*('乐容-S级品'!$L$4:$CA$32)),0)</f>
      </c>
      <c r="L29" s="280">
        <f>IFERROR(SUMPRODUCT(('控温被PRO-S级品'!$B$2:$B$10=$B29)*('控温被PRO-S级品'!$E$1:$BE$1=L$1)*('控温被PRO-S级品'!$E$2:$BE$10)),0)+IFERROR(SUMPRODUCT(('冬被-S级品'!$B$2:$B$10=$B29)*('冬被-S级品'!$E$1:$AW$1=L$1)*('冬被-S级品'!$E$2:$AW$10)),0)+IFERROR(SUMPRODUCT(('白止-S级品'!$A$2:$A$26=$B29)*('白止-S级品'!$D$1:$AV$1=L$1)*('白止-S级品'!$D$2:$AV$26)),0)+IFERROR(SUMPRODUCT(('乐容-S级品'!$A$4:$A$32=$B29)*('乐容-S级品'!$L$3:$CA$3=L$1)*('乐容-S级品'!$L$4:$CA$32)),0)</f>
      </c>
      <c r="M29" s="280">
        <f>IFERROR(SUMPRODUCT(('控温被PRO-S级品'!$B$2:$B$10=$B29)*('控温被PRO-S级品'!$E$1:$BE$1=M$1)*('控温被PRO-S级品'!$E$2:$BE$10)),0)+IFERROR(SUMPRODUCT(('冬被-S级品'!$B$2:$B$10=$B29)*('冬被-S级品'!$E$1:$AW$1=M$1)*('冬被-S级品'!$E$2:$AW$10)),0)+IFERROR(SUMPRODUCT(('白止-S级品'!$A$2:$A$26=$B29)*('白止-S级品'!$D$1:$AV$1=M$1)*('白止-S级品'!$D$2:$AV$26)),0)+IFERROR(SUMPRODUCT(('乐容-S级品'!$A$4:$A$32=$B29)*('乐容-S级品'!$L$3:$CA$3=M$1)*('乐容-S级品'!$L$4:$CA$32)),0)</f>
      </c>
      <c r="N29" s="280">
        <f>IFERROR(SUMPRODUCT(('控温被PRO-S级品'!$B$2:$B$10=$B29)*('控温被PRO-S级品'!$E$1:$BE$1=N$1)*('控温被PRO-S级品'!$E$2:$BE$10)),0)+IFERROR(SUMPRODUCT(('冬被-S级品'!$B$2:$B$10=$B29)*('冬被-S级品'!$E$1:$AW$1=N$1)*('冬被-S级品'!$E$2:$AW$10)),0)+IFERROR(SUMPRODUCT(('白止-S级品'!$A$2:$A$26=$B29)*('白止-S级品'!$D$1:$AV$1=N$1)*('白止-S级品'!$D$2:$AV$26)),0)+IFERROR(SUMPRODUCT(('乐容-S级品'!$A$4:$A$32=$B29)*('乐容-S级品'!$L$3:$CA$3=N$1)*('乐容-S级品'!$L$4:$CA$32)),0)</f>
      </c>
      <c r="O29" s="280">
        <f>IFERROR(SUMPRODUCT(('控温被PRO-S级品'!$B$2:$B$10=$B29)*('控温被PRO-S级品'!$E$1:$BE$1=O$1)*('控温被PRO-S级品'!$E$2:$BE$10)),0)+IFERROR(SUMPRODUCT(('冬被-S级品'!$B$2:$B$10=$B29)*('冬被-S级品'!$E$1:$AW$1=O$1)*('冬被-S级品'!$E$2:$AW$10)),0)+IFERROR(SUMPRODUCT(('白止-S级品'!$A$2:$A$26=$B29)*('白止-S级品'!$D$1:$AV$1=O$1)*('白止-S级品'!$D$2:$AV$26)),0)+IFERROR(SUMPRODUCT(('乐容-S级品'!$A$4:$A$32=$B29)*('乐容-S级品'!$L$3:$CA$3=O$1)*('乐容-S级品'!$L$4:$CA$32)),0)</f>
      </c>
      <c r="P29" s="280">
        <f>IFERROR(SUMPRODUCT(('控温被PRO-S级品'!$B$2:$B$10=$B29)*('控温被PRO-S级品'!$E$1:$BE$1=P$1)*('控温被PRO-S级品'!$E$2:$BE$10)),0)+IFERROR(SUMPRODUCT(('冬被-S级品'!$B$2:$B$10=$B29)*('冬被-S级品'!$E$1:$AW$1=P$1)*('冬被-S级品'!$E$2:$AW$10)),0)+IFERROR(SUMPRODUCT(('白止-S级品'!$A$2:$A$26=$B29)*('白止-S级品'!$D$1:$AV$1=P$1)*('白止-S级品'!$D$2:$AV$26)),0)+IFERROR(SUMPRODUCT(('乐容-S级品'!$A$4:$A$32=$B29)*('乐容-S级品'!$L$3:$CA$3=P$1)*('乐容-S级品'!$L$4:$CA$32)),0)</f>
      </c>
      <c r="Q29" s="280">
        <f>IFERROR(SUMPRODUCT(('控温被PRO-S级品'!$B$2:$B$10=$B29)*('控温被PRO-S级品'!$E$1:$BE$1=Q$1)*('控温被PRO-S级品'!$E$2:$BE$10)),0)+IFERROR(SUMPRODUCT(('冬被-S级品'!$B$2:$B$10=$B29)*('冬被-S级品'!$E$1:$AW$1=Q$1)*('冬被-S级品'!$E$2:$AW$10)),0)+IFERROR(SUMPRODUCT(('白止-S级品'!$A$2:$A$26=$B29)*('白止-S级品'!$D$1:$AV$1=Q$1)*('白止-S级品'!$D$2:$AV$26)),0)+IFERROR(SUMPRODUCT(('乐容-S级品'!$A$4:$A$32=$B29)*('乐容-S级品'!$L$3:$CA$3=Q$1)*('乐容-S级品'!$L$4:$CA$32)),0)</f>
      </c>
      <c r="R29" s="280">
        <f>IFERROR(SUMPRODUCT(('控温被PRO-S级品'!$B$2:$B$10=$B29)*('控温被PRO-S级品'!$E$1:$BE$1=R$1)*('控温被PRO-S级品'!$E$2:$BE$10)),0)+IFERROR(SUMPRODUCT(('冬被-S级品'!$B$2:$B$10=$B29)*('冬被-S级品'!$E$1:$AW$1=R$1)*('冬被-S级品'!$E$2:$AW$10)),0)+IFERROR(SUMPRODUCT(('白止-S级品'!$A$2:$A$26=$B29)*('白止-S级品'!$D$1:$AV$1=R$1)*('白止-S级品'!$D$2:$AV$26)),0)+IFERROR(SUMPRODUCT(('乐容-S级品'!$A$4:$A$32=$B29)*('乐容-S级品'!$L$3:$CA$3=R$1)*('乐容-S级品'!$L$4:$CA$32)),0)</f>
      </c>
      <c r="S29" s="280">
        <f>IFERROR(SUMPRODUCT(('控温被PRO-S级品'!$B$2:$B$10=$B29)*('控温被PRO-S级品'!$E$1:$BE$1=S$1)*('控温被PRO-S级品'!$E$2:$BE$10)),0)+IFERROR(SUMPRODUCT(('冬被-S级品'!$B$2:$B$10=$B29)*('冬被-S级品'!$E$1:$AW$1=S$1)*('冬被-S级品'!$E$2:$AW$10)),0)+IFERROR(SUMPRODUCT(('白止-S级品'!$A$2:$A$26=$B29)*('白止-S级品'!$D$1:$AV$1=S$1)*('白止-S级品'!$D$2:$AV$26)),0)+IFERROR(SUMPRODUCT(('乐容-S级品'!$A$4:$A$32=$B29)*('乐容-S级品'!$L$3:$CA$3=S$1)*('乐容-S级品'!$L$4:$CA$32)),0)</f>
      </c>
      <c r="T29" s="280">
        <f>IFERROR(SUMPRODUCT(('控温被PRO-S级品'!$B$2:$B$10=$B29)*('控温被PRO-S级品'!$E$1:$BE$1=T$1)*('控温被PRO-S级品'!$E$2:$BE$10)),0)+IFERROR(SUMPRODUCT(('冬被-S级品'!$B$2:$B$10=$B29)*('冬被-S级品'!$E$1:$AW$1=T$1)*('冬被-S级品'!$E$2:$AW$10)),0)+IFERROR(SUMPRODUCT(('白止-S级品'!$A$2:$A$26=$B29)*('白止-S级品'!$D$1:$AV$1=T$1)*('白止-S级品'!$D$2:$AV$26)),0)+IFERROR(SUMPRODUCT(('乐容-S级品'!$A$4:$A$32=$B29)*('乐容-S级品'!$L$3:$CA$3=T$1)*('乐容-S级品'!$L$4:$CA$32)),0)</f>
      </c>
      <c r="U29" s="280">
        <f>IFERROR(SUMPRODUCT(('控温被PRO-S级品'!$B$2:$B$10=$B29)*('控温被PRO-S级品'!$E$1:$BE$1=U$1)*('控温被PRO-S级品'!$E$2:$BE$10)),0)+IFERROR(SUMPRODUCT(('冬被-S级品'!$B$2:$B$10=$B29)*('冬被-S级品'!$E$1:$AW$1=U$1)*('冬被-S级品'!$E$2:$AW$10)),0)+IFERROR(SUMPRODUCT(('白止-S级品'!$A$2:$A$26=$B29)*('白止-S级品'!$D$1:$AV$1=U$1)*('白止-S级品'!$D$2:$AV$26)),0)+IFERROR(SUMPRODUCT(('乐容-S级品'!$A$4:$A$32=$B29)*('乐容-S级品'!$L$3:$CA$3=U$1)*('乐容-S级品'!$L$4:$CA$32)),0)</f>
      </c>
      <c r="V29" s="280">
        <f>IFERROR(SUMPRODUCT(('控温被PRO-S级品'!$B$2:$B$10=$B29)*('控温被PRO-S级品'!$E$1:$BE$1=V$1)*('控温被PRO-S级品'!$E$2:$BE$10)),0)+IFERROR(SUMPRODUCT(('冬被-S级品'!$B$2:$B$10=$B29)*('冬被-S级品'!$E$1:$AW$1=V$1)*('冬被-S级品'!$E$2:$AW$10)),0)+IFERROR(SUMPRODUCT(('白止-S级品'!$A$2:$A$26=$B29)*('白止-S级品'!$D$1:$AV$1=V$1)*('白止-S级品'!$D$2:$AV$26)),0)+IFERROR(SUMPRODUCT(('乐容-S级品'!$A$4:$A$32=$B29)*('乐容-S级品'!$L$3:$CA$3=V$1)*('乐容-S级品'!$L$4:$CA$32)),0)</f>
      </c>
      <c r="W29" s="280">
        <f>IFERROR(SUMPRODUCT(('控温被PRO-S级品'!$B$2:$B$10=$B29)*('控温被PRO-S级品'!$E$1:$BE$1=W$1)*('控温被PRO-S级品'!$E$2:$BE$10)),0)+IFERROR(SUMPRODUCT(('冬被-S级品'!$B$2:$B$10=$B29)*('冬被-S级品'!$E$1:$AW$1=W$1)*('冬被-S级品'!$E$2:$AW$10)),0)+IFERROR(SUMPRODUCT(('白止-S级品'!$A$2:$A$26=$B29)*('白止-S级品'!$D$1:$AV$1=W$1)*('白止-S级品'!$D$2:$AV$26)),0)+IFERROR(SUMPRODUCT(('乐容-S级品'!$A$4:$A$32=$B29)*('乐容-S级品'!$L$3:$CA$3=W$1)*('乐容-S级品'!$L$4:$CA$32)),0)</f>
      </c>
      <c r="X29" s="280">
        <f>IFERROR(SUMPRODUCT(('控温被PRO-S级品'!$B$2:$B$10=$B29)*('控温被PRO-S级品'!$E$1:$BE$1=X$1)*('控温被PRO-S级品'!$E$2:$BE$10)),0)+IFERROR(SUMPRODUCT(('冬被-S级品'!$B$2:$B$10=$B29)*('冬被-S级品'!$E$1:$AW$1=X$1)*('冬被-S级品'!$E$2:$AW$10)),0)+IFERROR(SUMPRODUCT(('白止-S级品'!$A$2:$A$26=$B29)*('白止-S级品'!$D$1:$AV$1=X$1)*('白止-S级品'!$D$2:$AV$26)),0)+IFERROR(SUMPRODUCT(('乐容-S级品'!$A$4:$A$32=$B29)*('乐容-S级品'!$L$3:$CA$3=X$1)*('乐容-S级品'!$L$4:$CA$32)),0)</f>
      </c>
      <c r="Y29" s="280">
        <f>IFERROR(SUMPRODUCT(('控温被PRO-S级品'!$B$2:$B$10=$B29)*('控温被PRO-S级品'!$E$1:$BE$1=Y$1)*('控温被PRO-S级品'!$E$2:$BE$10)),0)+IFERROR(SUMPRODUCT(('冬被-S级品'!$B$2:$B$10=$B29)*('冬被-S级品'!$E$1:$AW$1=Y$1)*('冬被-S级品'!$E$2:$AW$10)),0)+IFERROR(SUMPRODUCT(('白止-S级品'!$A$2:$A$26=$B29)*('白止-S级品'!$D$1:$AV$1=Y$1)*('白止-S级品'!$D$2:$AV$26)),0)+IFERROR(SUMPRODUCT(('乐容-S级品'!$A$4:$A$32=$B29)*('乐容-S级品'!$L$3:$CA$3=Y$1)*('乐容-S级品'!$L$4:$CA$32)),0)</f>
      </c>
      <c r="Z29" s="280">
        <f>IFERROR(SUMPRODUCT(('控温被PRO-S级品'!$B$2:$B$10=$B29)*('控温被PRO-S级品'!$E$1:$BE$1=Z$1)*('控温被PRO-S级品'!$E$2:$BE$10)),0)+IFERROR(SUMPRODUCT(('冬被-S级品'!$B$2:$B$10=$B29)*('冬被-S级品'!$E$1:$AW$1=Z$1)*('冬被-S级品'!$E$2:$AW$10)),0)+IFERROR(SUMPRODUCT(('白止-S级品'!$A$2:$A$26=$B29)*('白止-S级品'!$D$1:$AV$1=Z$1)*('白止-S级品'!$D$2:$AV$26)),0)+IFERROR(SUMPRODUCT(('乐容-S级品'!$A$4:$A$32=$B29)*('乐容-S级品'!$L$3:$CA$3=Z$1)*('乐容-S级品'!$L$4:$CA$32)),0)</f>
      </c>
      <c r="AA29" s="280">
        <f>IFERROR(SUMPRODUCT(('控温被PRO-S级品'!$B$2:$B$10=$B29)*('控温被PRO-S级品'!$E$1:$BE$1=AA$1)*('控温被PRO-S级品'!$E$2:$BE$10)),0)+IFERROR(SUMPRODUCT(('冬被-S级品'!$B$2:$B$10=$B29)*('冬被-S级品'!$E$1:$AW$1=AA$1)*('冬被-S级品'!$E$2:$AW$10)),0)+IFERROR(SUMPRODUCT(('白止-S级品'!$A$2:$A$26=$B29)*('白止-S级品'!$D$1:$AV$1=AA$1)*('白止-S级品'!$D$2:$AV$26)),0)+IFERROR(SUMPRODUCT(('乐容-S级品'!$A$4:$A$32=$B29)*('乐容-S级品'!$L$3:$CA$3=AA$1)*('乐容-S级品'!$L$4:$CA$32)),0)</f>
      </c>
      <c r="AB29" s="280">
        <f>IFERROR(SUMPRODUCT(('控温被PRO-S级品'!$B$2:$B$10=$B29)*('控温被PRO-S级品'!$E$1:$BE$1=AB$1)*('控温被PRO-S级品'!$E$2:$BE$10)),0)+IFERROR(SUMPRODUCT(('冬被-S级品'!$B$2:$B$10=$B29)*('冬被-S级品'!$E$1:$AW$1=AB$1)*('冬被-S级品'!$E$2:$AW$10)),0)+IFERROR(SUMPRODUCT(('白止-S级品'!$A$2:$A$26=$B29)*('白止-S级品'!$D$1:$AV$1=AB$1)*('白止-S级品'!$D$2:$AV$26)),0)+IFERROR(SUMPRODUCT(('乐容-S级品'!$A$4:$A$32=$B29)*('乐容-S级品'!$L$3:$CA$3=AB$1)*('乐容-S级品'!$L$4:$CA$32)),0)</f>
      </c>
      <c r="AC29" s="280">
        <f>IFERROR(SUMPRODUCT(('控温被PRO-S级品'!$B$2:$B$10=$B29)*('控温被PRO-S级品'!$E$1:$BE$1=AC$1)*('控温被PRO-S级品'!$E$2:$BE$10)),0)+IFERROR(SUMPRODUCT(('冬被-S级品'!$B$2:$B$10=$B29)*('冬被-S级品'!$E$1:$AW$1=AC$1)*('冬被-S级品'!$E$2:$AW$10)),0)+IFERROR(SUMPRODUCT(('白止-S级品'!$A$2:$A$26=$B29)*('白止-S级品'!$D$1:$AV$1=AC$1)*('白止-S级品'!$D$2:$AV$26)),0)+IFERROR(SUMPRODUCT(('乐容-S级品'!$A$4:$A$32=$B29)*('乐容-S级品'!$L$3:$CA$3=AC$1)*('乐容-S级品'!$L$4:$CA$32)),0)</f>
      </c>
      <c r="AD29" s="280">
        <f>IFERROR(SUMPRODUCT(('控温被PRO-S级品'!$B$2:$B$10=$B29)*('控温被PRO-S级品'!$E$1:$BE$1=AD$1)*('控温被PRO-S级品'!$E$2:$BE$10)),0)+IFERROR(SUMPRODUCT(('冬被-S级品'!$B$2:$B$10=$B29)*('冬被-S级品'!$E$1:$AW$1=AD$1)*('冬被-S级品'!$E$2:$AW$10)),0)+IFERROR(SUMPRODUCT(('白止-S级品'!$A$2:$A$26=$B29)*('白止-S级品'!$D$1:$AV$1=AD$1)*('白止-S级品'!$D$2:$AV$26)),0)+IFERROR(SUMPRODUCT(('乐容-S级品'!$A$4:$A$32=$B29)*('乐容-S级品'!$L$3:$CA$3=AD$1)*('乐容-S级品'!$L$4:$CA$32)),0)</f>
      </c>
      <c r="AE29" s="280">
        <f>IFERROR(SUMPRODUCT(('控温被PRO-S级品'!$B$2:$B$10=$B29)*('控温被PRO-S级品'!$E$1:$BE$1=AE$1)*('控温被PRO-S级品'!$E$2:$BE$10)),0)+IFERROR(SUMPRODUCT(('冬被-S级品'!$B$2:$B$10=$B29)*('冬被-S级品'!$E$1:$AW$1=AE$1)*('冬被-S级品'!$E$2:$AW$10)),0)+IFERROR(SUMPRODUCT(('白止-S级品'!$A$2:$A$26=$B29)*('白止-S级品'!$D$1:$AV$1=AE$1)*('白止-S级品'!$D$2:$AV$26)),0)+IFERROR(SUMPRODUCT(('乐容-S级品'!$A$4:$A$32=$B29)*('乐容-S级品'!$L$3:$CA$3=AE$1)*('乐容-S级品'!$L$4:$CA$32)),0)</f>
      </c>
      <c r="AF29" s="280">
        <f>IFERROR(SUMPRODUCT(('控温被PRO-S级品'!$B$2:$B$10=$B29)*('控温被PRO-S级品'!$E$1:$BE$1=AF$1)*('控温被PRO-S级品'!$E$2:$BE$10)),0)+IFERROR(SUMPRODUCT(('冬被-S级品'!$B$2:$B$10=$B29)*('冬被-S级品'!$E$1:$AW$1=AF$1)*('冬被-S级品'!$E$2:$AW$10)),0)+IFERROR(SUMPRODUCT(('白止-S级品'!$A$2:$A$26=$B29)*('白止-S级品'!$D$1:$AV$1=AF$1)*('白止-S级品'!$D$2:$AV$26)),0)+IFERROR(SUMPRODUCT(('乐容-S级品'!$A$4:$A$32=$B29)*('乐容-S级品'!$L$3:$CA$3=AF$1)*('乐容-S级品'!$L$4:$CA$32)),0)</f>
      </c>
      <c r="AG29" s="280">
        <f>IFERROR(SUMPRODUCT(('控温被PRO-S级品'!$B$2:$B$10=$B29)*('控温被PRO-S级品'!$E$1:$BE$1=AG$1)*('控温被PRO-S级品'!$E$2:$BE$10)),0)+IFERROR(SUMPRODUCT(('冬被-S级品'!$B$2:$B$10=$B29)*('冬被-S级品'!$E$1:$AW$1=AG$1)*('冬被-S级品'!$E$2:$AW$10)),0)+IFERROR(SUMPRODUCT(('白止-S级品'!$A$2:$A$26=$B29)*('白止-S级品'!$D$1:$AV$1=AG$1)*('白止-S级品'!$D$2:$AV$26)),0)+IFERROR(SUMPRODUCT(('乐容-S级品'!$A$4:$A$32=$B29)*('乐容-S级品'!$L$3:$CA$3=AG$1)*('乐容-S级品'!$L$4:$CA$32)),0)</f>
      </c>
      <c r="AH29" s="280">
        <f>IFERROR(SUMPRODUCT(('控温被PRO-S级品'!$B$2:$B$10=$B29)*('控温被PRO-S级品'!$E$1:$BE$1=AH$1)*('控温被PRO-S级品'!$E$2:$BE$10)),0)+IFERROR(SUMPRODUCT(('冬被-S级品'!$B$2:$B$10=$B29)*('冬被-S级品'!$E$1:$AW$1=AH$1)*('冬被-S级品'!$E$2:$AW$10)),0)+IFERROR(SUMPRODUCT(('白止-S级品'!$A$2:$A$26=$B29)*('白止-S级品'!$D$1:$AV$1=AH$1)*('白止-S级品'!$D$2:$AV$26)),0)+IFERROR(SUMPRODUCT(('乐容-S级品'!$A$4:$A$32=$B29)*('乐容-S级品'!$L$3:$CA$3=AH$1)*('乐容-S级品'!$L$4:$CA$32)),0)</f>
      </c>
      <c r="AI29" s="280">
        <f>IFERROR(SUMPRODUCT(('控温被PRO-S级品'!$B$2:$B$10=$B29)*('控温被PRO-S级品'!$E$1:$BE$1=AI$1)*('控温被PRO-S级品'!$E$2:$BE$10)),0)+IFERROR(SUMPRODUCT(('冬被-S级品'!$B$2:$B$10=$B29)*('冬被-S级品'!$E$1:$AW$1=AI$1)*('冬被-S级品'!$E$2:$AW$10)),0)+IFERROR(SUMPRODUCT(('白止-S级品'!$A$2:$A$26=$B29)*('白止-S级品'!$D$1:$AV$1=AI$1)*('白止-S级品'!$D$2:$AV$26)),0)+IFERROR(SUMPRODUCT(('乐容-S级品'!$A$4:$A$32=$B29)*('乐容-S级品'!$L$3:$CA$3=AI$1)*('乐容-S级品'!$L$4:$CA$32)),0)</f>
      </c>
      <c r="AJ29" s="280">
        <f>IFERROR(SUMPRODUCT(('控温被PRO-S级品'!$B$2:$B$10=$B29)*('控温被PRO-S级品'!$E$1:$BE$1=AJ$1)*('控温被PRO-S级品'!$E$2:$BE$10)),0)+IFERROR(SUMPRODUCT(('冬被-S级品'!$B$2:$B$10=$B29)*('冬被-S级品'!$E$1:$AW$1=AJ$1)*('冬被-S级品'!$E$2:$AW$10)),0)+IFERROR(SUMPRODUCT(('白止-S级品'!$A$2:$A$26=$B29)*('白止-S级品'!$D$1:$AV$1=AJ$1)*('白止-S级品'!$D$2:$AV$26)),0)+IFERROR(SUMPRODUCT(('乐容-S级品'!$A$4:$A$32=$B29)*('乐容-S级品'!$L$3:$CA$3=AJ$1)*('乐容-S级品'!$L$4:$CA$32)),0)</f>
      </c>
      <c r="AK29" s="280">
        <f>IFERROR(SUMPRODUCT(('控温被PRO-S级品'!$B$2:$B$10=$B29)*('控温被PRO-S级品'!$E$1:$BE$1=AK$1)*('控温被PRO-S级品'!$E$2:$BE$10)),0)+IFERROR(SUMPRODUCT(('冬被-S级品'!$B$2:$B$10=$B29)*('冬被-S级品'!$E$1:$AW$1=AK$1)*('冬被-S级品'!$E$2:$AW$10)),0)+IFERROR(SUMPRODUCT(('白止-S级品'!$A$2:$A$26=$B29)*('白止-S级品'!$D$1:$AV$1=AK$1)*('白止-S级品'!$D$2:$AV$26)),0)+IFERROR(SUMPRODUCT(('乐容-S级品'!$A$4:$A$32=$B29)*('乐容-S级品'!$L$3:$CA$3=AK$1)*('乐容-S级品'!$L$4:$CA$32)),0)</f>
      </c>
      <c r="AL29" s="280">
        <f>IFERROR(SUMPRODUCT(('控温被PRO-S级品'!$B$2:$B$10=$B29)*('控温被PRO-S级品'!$E$1:$BE$1=AL$1)*('控温被PRO-S级品'!$E$2:$BE$10)),0)+IFERROR(SUMPRODUCT(('冬被-S级品'!$B$2:$B$10=$B29)*('冬被-S级品'!$E$1:$AW$1=AL$1)*('冬被-S级品'!$E$2:$AW$10)),0)+IFERROR(SUMPRODUCT(('白止-S级品'!$A$2:$A$26=$B29)*('白止-S级品'!$D$1:$AV$1=AL$1)*('白止-S级品'!$D$2:$AV$26)),0)+IFERROR(SUMPRODUCT(('乐容-S级品'!$A$4:$A$32=$B29)*('乐容-S级品'!$L$3:$CA$3=AL$1)*('乐容-S级品'!$L$4:$CA$32)),0)</f>
      </c>
      <c r="AM29" s="280">
        <f>IFERROR(SUMPRODUCT(('控温被PRO-S级品'!$B$2:$B$10=$B29)*('控温被PRO-S级品'!$E$1:$BE$1=AM$1)*('控温被PRO-S级品'!$E$2:$BE$10)),0)+IFERROR(SUMPRODUCT(('冬被-S级品'!$B$2:$B$10=$B29)*('冬被-S级品'!$E$1:$AW$1=AM$1)*('冬被-S级品'!$E$2:$AW$10)),0)+IFERROR(SUMPRODUCT(('白止-S级品'!$A$2:$A$26=$B29)*('白止-S级品'!$D$1:$AV$1=AM$1)*('白止-S级品'!$D$2:$AV$26)),0)+IFERROR(SUMPRODUCT(('乐容-S级品'!$A$4:$A$32=$B29)*('乐容-S级品'!$L$3:$CA$3=AM$1)*('乐容-S级品'!$L$4:$CA$32)),0)</f>
      </c>
      <c r="AN29" s="280">
        <f>IFERROR(SUMPRODUCT(('控温被PRO-S级品'!$B$2:$B$10=$B29)*('控温被PRO-S级品'!$E$1:$BE$1=AN$1)*('控温被PRO-S级品'!$E$2:$BE$10)),0)+IFERROR(SUMPRODUCT(('冬被-S级品'!$B$2:$B$10=$B29)*('冬被-S级品'!$E$1:$AW$1=AN$1)*('冬被-S级品'!$E$2:$AW$10)),0)+IFERROR(SUMPRODUCT(('白止-S级品'!$A$2:$A$26=$B29)*('白止-S级品'!$D$1:$AV$1=AN$1)*('白止-S级品'!$D$2:$AV$26)),0)+IFERROR(SUMPRODUCT(('乐容-S级品'!$A$4:$A$32=$B29)*('乐容-S级品'!$L$3:$CA$3=AN$1)*('乐容-S级品'!$L$4:$CA$32)),0)</f>
      </c>
      <c r="AO29" s="280">
        <f>IFERROR(SUMPRODUCT(('控温被PRO-S级品'!$B$2:$B$10=$B29)*('控温被PRO-S级品'!$E$1:$BE$1=AO$1)*('控温被PRO-S级品'!$E$2:$BE$10)),0)+IFERROR(SUMPRODUCT(('冬被-S级品'!$B$2:$B$10=$B29)*('冬被-S级品'!$E$1:$AW$1=AO$1)*('冬被-S级品'!$E$2:$AW$10)),0)+IFERROR(SUMPRODUCT(('白止-S级品'!$A$2:$A$26=$B29)*('白止-S级品'!$D$1:$AV$1=AO$1)*('白止-S级品'!$D$2:$AV$26)),0)+IFERROR(SUMPRODUCT(('乐容-S级品'!$A$4:$A$32=$B29)*('乐容-S级品'!$L$3:$CA$3=AO$1)*('乐容-S级品'!$L$4:$CA$32)),0)</f>
      </c>
      <c r="AP29" s="280">
        <f>IFERROR(SUMPRODUCT(('控温被PRO-S级品'!$B$2:$B$10=$B29)*('控温被PRO-S级品'!$E$1:$BE$1=AP$1)*('控温被PRO-S级品'!$E$2:$BE$10)),0)+IFERROR(SUMPRODUCT(('冬被-S级品'!$B$2:$B$10=$B29)*('冬被-S级品'!$E$1:$AW$1=AP$1)*('冬被-S级品'!$E$2:$AW$10)),0)+IFERROR(SUMPRODUCT(('白止-S级品'!$A$2:$A$26=$B29)*('白止-S级品'!$D$1:$AV$1=AP$1)*('白止-S级品'!$D$2:$AV$26)),0)+IFERROR(SUMPRODUCT(('乐容-S级品'!$A$4:$A$32=$B29)*('乐容-S级品'!$L$3:$CA$3=AP$1)*('乐容-S级品'!$L$4:$CA$32)),0)</f>
      </c>
      <c r="AQ29" s="280">
        <f>IFERROR(SUMPRODUCT(('控温被PRO-S级品'!$B$2:$B$10=$B29)*('控温被PRO-S级品'!$E$1:$BE$1=AQ$1)*('控温被PRO-S级品'!$E$2:$BE$10)),0)+IFERROR(SUMPRODUCT(('冬被-S级品'!$B$2:$B$10=$B29)*('冬被-S级品'!$E$1:$AW$1=AQ$1)*('冬被-S级品'!$E$2:$AW$10)),0)+IFERROR(SUMPRODUCT(('白止-S级品'!$A$2:$A$26=$B29)*('白止-S级品'!$D$1:$AV$1=AQ$1)*('白止-S级品'!$D$2:$AV$26)),0)+IFERROR(SUMPRODUCT(('乐容-S级品'!$A$4:$A$32=$B29)*('乐容-S级品'!$L$3:$CA$3=AQ$1)*('乐容-S级品'!$L$4:$CA$32)),0)</f>
      </c>
      <c r="AR29" s="280">
        <f>IFERROR(SUMPRODUCT(('控温被PRO-S级品'!$B$2:$B$10=$B29)*('控温被PRO-S级品'!$E$1:$BE$1=AR$1)*('控温被PRO-S级品'!$E$2:$BE$10)),0)+IFERROR(SUMPRODUCT(('冬被-S级品'!$B$2:$B$10=$B29)*('冬被-S级品'!$E$1:$AW$1=AR$1)*('冬被-S级品'!$E$2:$AW$10)),0)+IFERROR(SUMPRODUCT(('白止-S级品'!$A$2:$A$26=$B29)*('白止-S级品'!$D$1:$AV$1=AR$1)*('白止-S级品'!$D$2:$AV$26)),0)+IFERROR(SUMPRODUCT(('乐容-S级品'!$A$4:$A$32=$B29)*('乐容-S级品'!$L$3:$CA$3=AR$1)*('乐容-S级品'!$L$4:$CA$32)),0)</f>
      </c>
      <c r="AS29" s="280">
        <f>IFERROR(SUMPRODUCT(('控温被PRO-S级品'!$B$2:$B$10=$B29)*('控温被PRO-S级品'!$E$1:$BE$1=AS$1)*('控温被PRO-S级品'!$E$2:$BE$10)),0)+IFERROR(SUMPRODUCT(('冬被-S级品'!$B$2:$B$10=$B29)*('冬被-S级品'!$E$1:$AW$1=AS$1)*('冬被-S级品'!$E$2:$AW$10)),0)+IFERROR(SUMPRODUCT(('白止-S级品'!$A$2:$A$26=$B29)*('白止-S级品'!$D$1:$AV$1=AS$1)*('白止-S级品'!$D$2:$AV$26)),0)+IFERROR(SUMPRODUCT(('乐容-S级品'!$A$4:$A$32=$B29)*('乐容-S级品'!$L$3:$CA$3=AS$1)*('乐容-S级品'!$L$4:$CA$32)),0)</f>
      </c>
      <c r="AT29" s="280">
        <f>IFERROR(SUMPRODUCT(('控温被PRO-S级品'!$B$2:$B$10=$B29)*('控温被PRO-S级品'!$E$1:$BE$1=AT$1)*('控温被PRO-S级品'!$E$2:$BE$10)),0)+IFERROR(SUMPRODUCT(('冬被-S级品'!$B$2:$B$10=$B29)*('冬被-S级品'!$E$1:$AW$1=AT$1)*('冬被-S级品'!$E$2:$AW$10)),0)+IFERROR(SUMPRODUCT(('白止-S级品'!$A$2:$A$26=$B29)*('白止-S级品'!$D$1:$AV$1=AT$1)*('白止-S级品'!$D$2:$AV$26)),0)+IFERROR(SUMPRODUCT(('乐容-S级品'!$A$4:$A$32=$B29)*('乐容-S级品'!$L$3:$CA$3=AT$1)*('乐容-S级品'!$L$4:$CA$32)),0)</f>
      </c>
      <c r="AU29" s="280">
        <f>IFERROR(SUMPRODUCT(('控温被PRO-S级品'!$B$2:$B$10=$B29)*('控温被PRO-S级品'!$E$1:$BE$1=AU$1)*('控温被PRO-S级品'!$E$2:$BE$10)),0)+IFERROR(SUMPRODUCT(('冬被-S级品'!$B$2:$B$10=$B29)*('冬被-S级品'!$E$1:$AW$1=AU$1)*('冬被-S级品'!$E$2:$AW$10)),0)+IFERROR(SUMPRODUCT(('白止-S级品'!$A$2:$A$26=$B29)*('白止-S级品'!$D$1:$AV$1=AU$1)*('白止-S级品'!$D$2:$AV$26)),0)+IFERROR(SUMPRODUCT(('乐容-S级品'!$A$4:$A$32=$B29)*('乐容-S级品'!$L$3:$CA$3=AU$1)*('乐容-S级品'!$L$4:$CA$32)),0)</f>
      </c>
      <c r="AV29" s="280">
        <f>IFERROR(SUMPRODUCT(('控温被PRO-S级品'!$B$2:$B$10=$B29)*('控温被PRO-S级品'!$E$1:$BE$1=AV$1)*('控温被PRO-S级品'!$E$2:$BE$10)),0)+IFERROR(SUMPRODUCT(('冬被-S级品'!$B$2:$B$10=$B29)*('冬被-S级品'!$E$1:$AW$1=AV$1)*('冬被-S级品'!$E$2:$AW$10)),0)+IFERROR(SUMPRODUCT(('白止-S级品'!$A$2:$A$26=$B29)*('白止-S级品'!$D$1:$AV$1=AV$1)*('白止-S级品'!$D$2:$AV$26)),0)+IFERROR(SUMPRODUCT(('乐容-S级品'!$A$4:$A$32=$B29)*('乐容-S级品'!$L$3:$CA$3=AV$1)*('乐容-S级品'!$L$4:$CA$32)),0)</f>
      </c>
      <c r="AW29" s="280">
        <f>IFERROR(SUMPRODUCT(('控温被PRO-S级品'!$B$2:$B$10=$B29)*('控温被PRO-S级品'!$E$1:$BE$1=AW$1)*('控温被PRO-S级品'!$E$2:$BE$10)),0)+IFERROR(SUMPRODUCT(('冬被-S级品'!$B$2:$B$10=$B29)*('冬被-S级品'!$E$1:$AW$1=AW$1)*('冬被-S级品'!$E$2:$AW$10)),0)+IFERROR(SUMPRODUCT(('白止-S级品'!$A$2:$A$26=$B29)*('白止-S级品'!$D$1:$AV$1=AW$1)*('白止-S级品'!$D$2:$AV$26)),0)+IFERROR(SUMPRODUCT(('乐容-S级品'!$A$4:$A$32=$B29)*('乐容-S级品'!$L$3:$CA$3=AW$1)*('乐容-S级品'!$L$4:$CA$32)),0)</f>
      </c>
      <c r="AX29" s="280">
        <f>IFERROR(SUMPRODUCT(('控温被PRO-S级品'!$B$2:$B$10=$B29)*('控温被PRO-S级品'!$E$1:$BE$1=AX$1)*('控温被PRO-S级品'!$E$2:$BE$10)),0)+IFERROR(SUMPRODUCT(('冬被-S级品'!$B$2:$B$10=$B29)*('冬被-S级品'!$E$1:$AW$1=AX$1)*('冬被-S级品'!$E$2:$AW$10)),0)+IFERROR(SUMPRODUCT(('白止-S级品'!$A$2:$A$26=$B29)*('白止-S级品'!$D$1:$AV$1=AX$1)*('白止-S级品'!$D$2:$AV$26)),0)+IFERROR(SUMPRODUCT(('乐容-S级品'!$A$4:$A$32=$B29)*('乐容-S级品'!$L$3:$CA$3=AX$1)*('乐容-S级品'!$L$4:$CA$32)),0)</f>
      </c>
      <c r="AY29" s="280">
        <f>IFERROR(SUMPRODUCT(('控温被PRO-S级品'!$B$2:$B$10=$B29)*('控温被PRO-S级品'!$E$1:$BE$1=AY$1)*('控温被PRO-S级品'!$E$2:$BE$10)),0)+IFERROR(SUMPRODUCT(('冬被-S级品'!$B$2:$B$10=$B29)*('冬被-S级品'!$E$1:$AW$1=AY$1)*('冬被-S级品'!$E$2:$AW$10)),0)+IFERROR(SUMPRODUCT(('白止-S级品'!$A$2:$A$26=$B29)*('白止-S级品'!$D$1:$AV$1=AY$1)*('白止-S级品'!$D$2:$AV$26)),0)+IFERROR(SUMPRODUCT(('乐容-S级品'!$A$4:$A$32=$B29)*('乐容-S级品'!$L$3:$CA$3=AY$1)*('乐容-S级品'!$L$4:$CA$32)),0)</f>
      </c>
      <c r="AZ29" s="280">
        <f>IFERROR(SUMPRODUCT(('控温被PRO-S级品'!$B$2:$B$10=$B29)*('控温被PRO-S级品'!$E$1:$BE$1=AZ$1)*('控温被PRO-S级品'!$E$2:$BE$10)),0)+IFERROR(SUMPRODUCT(('冬被-S级品'!$B$2:$B$10=$B29)*('冬被-S级品'!$E$1:$AW$1=AZ$1)*('冬被-S级品'!$E$2:$AW$10)),0)+IFERROR(SUMPRODUCT(('白止-S级品'!$A$2:$A$26=$B29)*('白止-S级品'!$D$1:$AV$1=AZ$1)*('白止-S级品'!$D$2:$AV$26)),0)+IFERROR(SUMPRODUCT(('乐容-S级品'!$A$4:$A$32=$B29)*('乐容-S级品'!$L$3:$CA$3=AZ$1)*('乐容-S级品'!$L$4:$CA$32)),0)</f>
      </c>
      <c r="BA29" s="280">
        <f>IFERROR(SUMPRODUCT(('控温被PRO-S级品'!$B$2:$B$10=$B29)*('控温被PRO-S级品'!$E$1:$BE$1=BA$1)*('控温被PRO-S级品'!$E$2:$BE$10)),0)+IFERROR(SUMPRODUCT(('冬被-S级品'!$B$2:$B$10=$B29)*('冬被-S级品'!$E$1:$AW$1=BA$1)*('冬被-S级品'!$E$2:$AW$10)),0)+IFERROR(SUMPRODUCT(('白止-S级品'!$A$2:$A$26=$B29)*('白止-S级品'!$D$1:$AV$1=BA$1)*('白止-S级品'!$D$2:$AV$26)),0)+IFERROR(SUMPRODUCT(('乐容-S级品'!$A$4:$A$32=$B29)*('乐容-S级品'!$L$3:$CA$3=BA$1)*('乐容-S级品'!$L$4:$CA$32)),0)</f>
      </c>
      <c r="BB29" s="280">
        <f>IFERROR(SUMPRODUCT(('控温被PRO-S级品'!$B$2:$B$10=$B29)*('控温被PRO-S级品'!$E$1:$BE$1=BB$1)*('控温被PRO-S级品'!$E$2:$BE$10)),0)+IFERROR(SUMPRODUCT(('冬被-S级品'!$B$2:$B$10=$B29)*('冬被-S级品'!$E$1:$AW$1=BB$1)*('冬被-S级品'!$E$2:$AW$10)),0)+IFERROR(SUMPRODUCT(('白止-S级品'!$A$2:$A$26=$B29)*('白止-S级品'!$D$1:$AV$1=BB$1)*('白止-S级品'!$D$2:$AV$26)),0)+IFERROR(SUMPRODUCT(('乐容-S级品'!$A$4:$A$32=$B29)*('乐容-S级品'!$L$3:$CA$3=BB$1)*('乐容-S级品'!$L$4:$CA$32)),0)</f>
      </c>
      <c r="BC29" s="280">
        <f>IFERROR(SUMPRODUCT(('控温被PRO-S级品'!$B$2:$B$10=$B29)*('控温被PRO-S级品'!$E$1:$BE$1=BC$1)*('控温被PRO-S级品'!$E$2:$BE$10)),0)+IFERROR(SUMPRODUCT(('冬被-S级品'!$B$2:$B$10=$B29)*('冬被-S级品'!$E$1:$AW$1=BC$1)*('冬被-S级品'!$E$2:$AW$10)),0)+IFERROR(SUMPRODUCT(('白止-S级品'!$A$2:$A$26=$B29)*('白止-S级品'!$D$1:$AV$1=BC$1)*('白止-S级品'!$D$2:$AV$26)),0)+IFERROR(SUMPRODUCT(('乐容-S级品'!$A$4:$A$32=$B29)*('乐容-S级品'!$L$3:$CA$3=BC$1)*('乐容-S级品'!$L$4:$CA$32)),0)</f>
      </c>
      <c r="BD29" s="280">
        <f>IFERROR(SUMPRODUCT(('控温被PRO-S级品'!$B$2:$B$10=$B29)*('控温被PRO-S级品'!$E$1:$BE$1=BD$1)*('控温被PRO-S级品'!$E$2:$BE$10)),0)+IFERROR(SUMPRODUCT(('冬被-S级品'!$B$2:$B$10=$B29)*('冬被-S级品'!$E$1:$AW$1=BD$1)*('冬被-S级品'!$E$2:$AW$10)),0)+IFERROR(SUMPRODUCT(('白止-S级品'!$A$2:$A$26=$B29)*('白止-S级品'!$D$1:$AV$1=BD$1)*('白止-S级品'!$D$2:$AV$26)),0)+IFERROR(SUMPRODUCT(('乐容-S级品'!$A$4:$A$32=$B29)*('乐容-S级品'!$L$3:$CA$3=BD$1)*('乐容-S级品'!$L$4:$CA$32)),0)</f>
      </c>
      <c r="BE29" s="280">
        <f>IFERROR(SUMPRODUCT(('控温被PRO-S级品'!$B$2:$B$10=$B29)*('控温被PRO-S级品'!$E$1:$BE$1=BE$1)*('控温被PRO-S级品'!$E$2:$BE$10)),0)+IFERROR(SUMPRODUCT(('冬被-S级品'!$B$2:$B$10=$B29)*('冬被-S级品'!$E$1:$AW$1=BE$1)*('冬被-S级品'!$E$2:$AW$10)),0)+IFERROR(SUMPRODUCT(('白止-S级品'!$A$2:$A$26=$B29)*('白止-S级品'!$D$1:$AV$1=BE$1)*('白止-S级品'!$D$2:$AV$26)),0)+IFERROR(SUMPRODUCT(('乐容-S级品'!$A$4:$A$32=$B29)*('乐容-S级品'!$L$3:$CA$3=BE$1)*('乐容-S级品'!$L$4:$CA$32)),0)</f>
      </c>
      <c r="BF29" s="280">
        <f>IFERROR(SUMPRODUCT(('控温被PRO-S级品'!$B$2:$B$10=$B29)*('控温被PRO-S级品'!$E$1:$BE$1=BF$1)*('控温被PRO-S级品'!$E$2:$BE$10)),0)+IFERROR(SUMPRODUCT(('冬被-S级品'!$B$2:$B$10=$B29)*('冬被-S级品'!$E$1:$AW$1=BF$1)*('冬被-S级品'!$E$2:$AW$10)),0)+IFERROR(SUMPRODUCT(('白止-S级品'!$A$2:$A$26=$B29)*('白止-S级品'!$D$1:$AV$1=BF$1)*('白止-S级品'!$D$2:$AV$26)),0)+IFERROR(SUMPRODUCT(('乐容-S级品'!$A$4:$A$32=$B29)*('乐容-S级品'!$L$3:$CA$3=BF$1)*('乐容-S级品'!$L$4:$CA$32)),0)</f>
      </c>
      <c r="BG29" s="280">
        <f>IFERROR(SUMPRODUCT(('控温被PRO-S级品'!$B$2:$B$10=$B29)*('控温被PRO-S级品'!$E$1:$BE$1=BG$1)*('控温被PRO-S级品'!$E$2:$BE$10)),0)+IFERROR(SUMPRODUCT(('冬被-S级品'!$B$2:$B$10=$B29)*('冬被-S级品'!$E$1:$AW$1=BG$1)*('冬被-S级品'!$E$2:$AW$10)),0)+IFERROR(SUMPRODUCT(('白止-S级品'!$A$2:$A$26=$B29)*('白止-S级品'!$D$1:$AV$1=BG$1)*('白止-S级品'!$D$2:$AV$26)),0)+IFERROR(SUMPRODUCT(('乐容-S级品'!$A$4:$A$32=$B29)*('乐容-S级品'!$L$3:$CA$3=BG$1)*('乐容-S级品'!$L$4:$CA$32)),0)</f>
      </c>
      <c r="BH29" s="280">
        <f>IFERROR(SUMPRODUCT(('控温被PRO-S级品'!$B$2:$B$10=$B29)*('控温被PRO-S级品'!$E$1:$BE$1=BH$1)*('控温被PRO-S级品'!$E$2:$BE$10)),0)+IFERROR(SUMPRODUCT(('冬被-S级品'!$B$2:$B$10=$B29)*('冬被-S级品'!$E$1:$AW$1=BH$1)*('冬被-S级品'!$E$2:$AW$10)),0)+IFERROR(SUMPRODUCT(('白止-S级品'!$A$2:$A$26=$B29)*('白止-S级品'!$D$1:$AV$1=BH$1)*('白止-S级品'!$D$2:$AV$26)),0)+IFERROR(SUMPRODUCT(('乐容-S级品'!$A$4:$A$32=$B29)*('乐容-S级品'!$L$3:$CA$3=BH$1)*('乐容-S级品'!$L$4:$CA$32)),0)</f>
      </c>
      <c r="BI29" s="280">
        <f>IFERROR(SUMPRODUCT(('控温被PRO-S级品'!$B$2:$B$10=$B29)*('控温被PRO-S级品'!$E$1:$BE$1=BI$1)*('控温被PRO-S级品'!$E$2:$BE$10)),0)+IFERROR(SUMPRODUCT(('冬被-S级品'!$B$2:$B$10=$B29)*('冬被-S级品'!$E$1:$AW$1=BI$1)*('冬被-S级品'!$E$2:$AW$10)),0)+IFERROR(SUMPRODUCT(('白止-S级品'!$A$2:$A$26=$B29)*('白止-S级品'!$D$1:$AV$1=BI$1)*('白止-S级品'!$D$2:$AV$26)),0)+IFERROR(SUMPRODUCT(('乐容-S级品'!$A$4:$A$32=$B29)*('乐容-S级品'!$L$3:$CA$3=BI$1)*('乐容-S级品'!$L$4:$CA$32)),0)</f>
      </c>
      <c r="BJ29" s="280">
        <f>IFERROR(SUMPRODUCT(('控温被PRO-S级品'!$B$2:$B$10=$B29)*('控温被PRO-S级品'!$E$1:$BE$1=BJ$1)*('控温被PRO-S级品'!$E$2:$BE$10)),0)+IFERROR(SUMPRODUCT(('冬被-S级品'!$B$2:$B$10=$B29)*('冬被-S级品'!$E$1:$AW$1=BJ$1)*('冬被-S级品'!$E$2:$AW$10)),0)+IFERROR(SUMPRODUCT(('白止-S级品'!$A$2:$A$26=$B29)*('白止-S级品'!$D$1:$AV$1=BJ$1)*('白止-S级品'!$D$2:$AV$26)),0)+IFERROR(SUMPRODUCT(('乐容-S级品'!$A$4:$A$32=$B29)*('乐容-S级品'!$L$3:$CA$3=BJ$1)*('乐容-S级品'!$L$4:$CA$32)),0)</f>
      </c>
      <c r="BK29" s="280">
        <f>IFERROR(SUMPRODUCT(('控温被PRO-S级品'!$B$2:$B$10=$B29)*('控温被PRO-S级品'!$E$1:$BE$1=BK$1)*('控温被PRO-S级品'!$E$2:$BE$10)),0)+IFERROR(SUMPRODUCT(('冬被-S级品'!$B$2:$B$10=$B29)*('冬被-S级品'!$E$1:$AW$1=BK$1)*('冬被-S级品'!$E$2:$AW$10)),0)+IFERROR(SUMPRODUCT(('白止-S级品'!$A$2:$A$26=$B29)*('白止-S级品'!$D$1:$AV$1=BK$1)*('白止-S级品'!$D$2:$AV$26)),0)+IFERROR(SUMPRODUCT(('乐容-S级品'!$A$4:$A$32=$B29)*('乐容-S级品'!$L$3:$CA$3=BK$1)*('乐容-S级品'!$L$4:$CA$32)),0)</f>
      </c>
      <c r="BL29" s="280">
        <f>IFERROR(SUMPRODUCT(('控温被PRO-S级品'!$B$2:$B$10=$B29)*('控温被PRO-S级品'!$E$1:$BE$1=BL$1)*('控温被PRO-S级品'!$E$2:$BE$10)),0)+IFERROR(SUMPRODUCT(('冬被-S级品'!$B$2:$B$10=$B29)*('冬被-S级品'!$E$1:$AW$1=BL$1)*('冬被-S级品'!$E$2:$AW$10)),0)+IFERROR(SUMPRODUCT(('白止-S级品'!$A$2:$A$26=$B29)*('白止-S级品'!$D$1:$AV$1=BL$1)*('白止-S级品'!$D$2:$AV$26)),0)+IFERROR(SUMPRODUCT(('乐容-S级品'!$A$4:$A$32=$B29)*('乐容-S级品'!$L$3:$CA$3=BL$1)*('乐容-S级品'!$L$4:$CA$32)),0)</f>
      </c>
      <c r="BM29" s="280">
        <f>IFERROR(SUMPRODUCT(('控温被PRO-S级品'!$B$2:$B$10=$B29)*('控温被PRO-S级品'!$E$1:$BE$1=BM$1)*('控温被PRO-S级品'!$E$2:$BE$10)),0)+IFERROR(SUMPRODUCT(('冬被-S级品'!$B$2:$B$10=$B29)*('冬被-S级品'!$E$1:$AW$1=BM$1)*('冬被-S级品'!$E$2:$AW$10)),0)+IFERROR(SUMPRODUCT(('白止-S级品'!$A$2:$A$26=$B29)*('白止-S级品'!$D$1:$AV$1=BM$1)*('白止-S级品'!$D$2:$AV$26)),0)+IFERROR(SUMPRODUCT(('乐容-S级品'!$A$4:$A$32=$B29)*('乐容-S级品'!$L$3:$CA$3=BM$1)*('乐容-S级品'!$L$4:$CA$32)),0)</f>
      </c>
      <c r="BN29" s="280">
        <f>IFERROR(SUMPRODUCT(('控温被PRO-S级品'!$B$2:$B$10=$B29)*('控温被PRO-S级品'!$E$1:$BE$1=BN$1)*('控温被PRO-S级品'!$E$2:$BE$10)),0)+IFERROR(SUMPRODUCT(('冬被-S级品'!$B$2:$B$10=$B29)*('冬被-S级品'!$E$1:$AW$1=BN$1)*('冬被-S级品'!$E$2:$AW$10)),0)+IFERROR(SUMPRODUCT(('白止-S级品'!$A$2:$A$26=$B29)*('白止-S级品'!$D$1:$AV$1=BN$1)*('白止-S级品'!$D$2:$AV$26)),0)+IFERROR(SUMPRODUCT(('乐容-S级品'!$A$4:$A$32=$B29)*('乐容-S级品'!$L$3:$CA$3=BN$1)*('乐容-S级品'!$L$4:$CA$32)),0)</f>
      </c>
      <c r="BO29" s="280">
        <f>IFERROR(SUMPRODUCT(('控温被PRO-S级品'!$B$2:$B$10=$B29)*('控温被PRO-S级品'!$E$1:$BE$1=BO$1)*('控温被PRO-S级品'!$E$2:$BE$10)),0)+IFERROR(SUMPRODUCT(('冬被-S级品'!$B$2:$B$10=$B29)*('冬被-S级品'!$E$1:$AW$1=BO$1)*('冬被-S级品'!$E$2:$AW$10)),0)+IFERROR(SUMPRODUCT(('白止-S级品'!$A$2:$A$26=$B29)*('白止-S级品'!$D$1:$AV$1=BO$1)*('白止-S级品'!$D$2:$AV$26)),0)+IFERROR(SUMPRODUCT(('乐容-S级品'!$A$4:$A$32=$B29)*('乐容-S级品'!$L$3:$CA$3=BO$1)*('乐容-S级品'!$L$4:$CA$32)),0)</f>
      </c>
      <c r="BP29" s="280">
        <f>IFERROR(SUMPRODUCT(('控温被PRO-S级品'!$B$2:$B$10=$B29)*('控温被PRO-S级品'!$E$1:$BE$1=BP$1)*('控温被PRO-S级品'!$E$2:$BE$10)),0)+IFERROR(SUMPRODUCT(('冬被-S级品'!$B$2:$B$10=$B29)*('冬被-S级品'!$E$1:$AW$1=BP$1)*('冬被-S级品'!$E$2:$AW$10)),0)+IFERROR(SUMPRODUCT(('白止-S级品'!$A$2:$A$26=$B29)*('白止-S级品'!$D$1:$AV$1=BP$1)*('白止-S级品'!$D$2:$AV$26)),0)+IFERROR(SUMPRODUCT(('乐容-S级品'!$A$4:$A$32=$B29)*('乐容-S级品'!$L$3:$CA$3=BP$1)*('乐容-S级品'!$L$4:$CA$32)),0)</f>
      </c>
      <c r="BQ29" s="280">
        <f>IFERROR(SUMPRODUCT(('控温被PRO-S级品'!$B$2:$B$10=$B29)*('控温被PRO-S级品'!$E$1:$BE$1=BQ$1)*('控温被PRO-S级品'!$E$2:$BE$10)),0)+IFERROR(SUMPRODUCT(('冬被-S级品'!$B$2:$B$10=$B29)*('冬被-S级品'!$E$1:$AW$1=BQ$1)*('冬被-S级品'!$E$2:$AW$10)),0)+IFERROR(SUMPRODUCT(('白止-S级品'!$A$2:$A$26=$B29)*('白止-S级品'!$D$1:$AV$1=BQ$1)*('白止-S级品'!$D$2:$AV$26)),0)+IFERROR(SUMPRODUCT(('乐容-S级品'!$A$4:$A$32=$B29)*('乐容-S级品'!$L$3:$CA$3=BQ$1)*('乐容-S级品'!$L$4:$CA$32)),0)</f>
      </c>
      <c r="BR29" s="280">
        <f>IFERROR(SUMPRODUCT(('控温被PRO-S级品'!$B$2:$B$10=$B29)*('控温被PRO-S级品'!$E$1:$BE$1=BR$1)*('控温被PRO-S级品'!$E$2:$BE$10)),0)+IFERROR(SUMPRODUCT(('冬被-S级品'!$B$2:$B$10=$B29)*('冬被-S级品'!$E$1:$AW$1=BR$1)*('冬被-S级品'!$E$2:$AW$10)),0)+IFERROR(SUMPRODUCT(('白止-S级品'!$A$2:$A$26=$B29)*('白止-S级品'!$D$1:$AV$1=BR$1)*('白止-S级品'!$D$2:$AV$26)),0)+IFERROR(SUMPRODUCT(('乐容-S级品'!$A$4:$A$32=$B29)*('乐容-S级品'!$L$3:$CA$3=BR$1)*('乐容-S级品'!$L$4:$CA$32)),0)</f>
      </c>
      <c r="BS29" s="280">
        <f>IFERROR(SUMPRODUCT(('控温被PRO-S级品'!$B$2:$B$10=$B29)*('控温被PRO-S级品'!$E$1:$BE$1=BS$1)*('控温被PRO-S级品'!$E$2:$BE$10)),0)+IFERROR(SUMPRODUCT(('冬被-S级品'!$B$2:$B$10=$B29)*('冬被-S级品'!$E$1:$AW$1=BS$1)*('冬被-S级品'!$E$2:$AW$10)),0)+IFERROR(SUMPRODUCT(('白止-S级品'!$A$2:$A$26=$B29)*('白止-S级品'!$D$1:$AV$1=BS$1)*('白止-S级品'!$D$2:$AV$26)),0)+IFERROR(SUMPRODUCT(('乐容-S级品'!$A$4:$A$32=$B29)*('乐容-S级品'!$L$3:$CA$3=BS$1)*('乐容-S级品'!$L$4:$CA$32)),0)</f>
      </c>
      <c r="BT29" s="280">
        <f>IFERROR(SUMPRODUCT(('控温被PRO-S级品'!$B$2:$B$10=$B29)*('控温被PRO-S级品'!$E$1:$BE$1=BT$1)*('控温被PRO-S级品'!$E$2:$BE$10)),0)+IFERROR(SUMPRODUCT(('冬被-S级品'!$B$2:$B$10=$B29)*('冬被-S级品'!$E$1:$AW$1=BT$1)*('冬被-S级品'!$E$2:$AW$10)),0)+IFERROR(SUMPRODUCT(('白止-S级品'!$A$2:$A$26=$B29)*('白止-S级品'!$D$1:$AV$1=BT$1)*('白止-S级品'!$D$2:$AV$26)),0)+IFERROR(SUMPRODUCT(('乐容-S级品'!$A$4:$A$32=$B29)*('乐容-S级品'!$L$3:$CA$3=BT$1)*('乐容-S级品'!$L$4:$CA$32)),0)</f>
      </c>
      <c r="BU29" s="280">
        <f>IFERROR(SUMPRODUCT(('控温被PRO-S级品'!$B$2:$B$10=$B29)*('控温被PRO-S级品'!$E$1:$BE$1=BU$1)*('控温被PRO-S级品'!$E$2:$BE$10)),0)+IFERROR(SUMPRODUCT(('冬被-S级品'!$B$2:$B$10=$B29)*('冬被-S级品'!$E$1:$AW$1=BU$1)*('冬被-S级品'!$E$2:$AW$10)),0)+IFERROR(SUMPRODUCT(('白止-S级品'!$A$2:$A$26=$B29)*('白止-S级品'!$D$1:$AV$1=BU$1)*('白止-S级品'!$D$2:$AV$26)),0)+IFERROR(SUMPRODUCT(('乐容-S级品'!$A$4:$A$32=$B29)*('乐容-S级品'!$L$3:$CA$3=BU$1)*('乐容-S级品'!$L$4:$CA$32)),0)</f>
      </c>
      <c r="BV29" s="280">
        <f>IFERROR(SUMPRODUCT(('控温被PRO-S级品'!$B$2:$B$10=$B29)*('控温被PRO-S级品'!$E$1:$BE$1=BV$1)*('控温被PRO-S级品'!$E$2:$BE$10)),0)+IFERROR(SUMPRODUCT(('冬被-S级品'!$B$2:$B$10=$B29)*('冬被-S级品'!$E$1:$AW$1=BV$1)*('冬被-S级品'!$E$2:$AW$10)),0)+IFERROR(SUMPRODUCT(('白止-S级品'!$A$2:$A$26=$B29)*('白止-S级品'!$D$1:$AV$1=BV$1)*('白止-S级品'!$D$2:$AV$26)),0)+IFERROR(SUMPRODUCT(('乐容-S级品'!$A$4:$A$32=$B29)*('乐容-S级品'!$L$3:$CA$3=BV$1)*('乐容-S级品'!$L$4:$CA$32)),0)</f>
      </c>
      <c r="BW29" s="280">
        <f>IFERROR(SUMPRODUCT(('控温被PRO-S级品'!$B$2:$B$10=$B29)*('控温被PRO-S级品'!$E$1:$BE$1=BW$1)*('控温被PRO-S级品'!$E$2:$BE$10)),0)+IFERROR(SUMPRODUCT(('冬被-S级品'!$B$2:$B$10=$B29)*('冬被-S级品'!$E$1:$AW$1=BW$1)*('冬被-S级品'!$E$2:$AW$10)),0)+IFERROR(SUMPRODUCT(('白止-S级品'!$A$2:$A$26=$B29)*('白止-S级品'!$D$1:$AV$1=BW$1)*('白止-S级品'!$D$2:$AV$26)),0)+IFERROR(SUMPRODUCT(('乐容-S级品'!$A$4:$A$32=$B29)*('乐容-S级品'!$L$3:$CA$3=BW$1)*('乐容-S级品'!$L$4:$CA$32)),0)</f>
      </c>
      <c r="BX29" s="280">
        <f>IFERROR(SUMPRODUCT(('控温被PRO-S级品'!$B$2:$B$10=$B29)*('控温被PRO-S级品'!$E$1:$BE$1=BX$1)*('控温被PRO-S级品'!$E$2:$BE$10)),0)+IFERROR(SUMPRODUCT(('冬被-S级品'!$B$2:$B$10=$B29)*('冬被-S级品'!$E$1:$AW$1=BX$1)*('冬被-S级品'!$E$2:$AW$10)),0)+IFERROR(SUMPRODUCT(('白止-S级品'!$A$2:$A$26=$B29)*('白止-S级品'!$D$1:$AV$1=BX$1)*('白止-S级品'!$D$2:$AV$26)),0)+IFERROR(SUMPRODUCT(('乐容-S级品'!$A$4:$A$32=$B29)*('乐容-S级品'!$L$3:$CA$3=BX$1)*('乐容-S级品'!$L$4:$CA$32)),0)</f>
      </c>
      <c r="BY29" s="280">
        <f>IFERROR(SUMPRODUCT(('控温被PRO-S级品'!$B$2:$B$10=$B29)*('控温被PRO-S级品'!$E$1:$BE$1=BY$1)*('控温被PRO-S级品'!$E$2:$BE$10)),0)+IFERROR(SUMPRODUCT(('冬被-S级品'!$B$2:$B$10=$B29)*('冬被-S级品'!$E$1:$AW$1=BY$1)*('冬被-S级品'!$E$2:$AW$10)),0)+IFERROR(SUMPRODUCT(('白止-S级品'!$A$2:$A$26=$B29)*('白止-S级品'!$D$1:$AV$1=BY$1)*('白止-S级品'!$D$2:$AV$26)),0)+IFERROR(SUMPRODUCT(('乐容-S级品'!$A$4:$A$32=$B29)*('乐容-S级品'!$L$3:$CA$3=BY$1)*('乐容-S级品'!$L$4:$CA$32)),0)</f>
      </c>
      <c r="BZ29" s="280">
        <f>IFERROR(SUMPRODUCT(('控温被PRO-S级品'!$B$2:$B$10=$B29)*('控温被PRO-S级品'!$E$1:$BE$1=BZ$1)*('控温被PRO-S级品'!$E$2:$BE$10)),0)+IFERROR(SUMPRODUCT(('冬被-S级品'!$B$2:$B$10=$B29)*('冬被-S级品'!$E$1:$AW$1=BZ$1)*('冬被-S级品'!$E$2:$AW$10)),0)+IFERROR(SUMPRODUCT(('白止-S级品'!$A$2:$A$26=$B29)*('白止-S级品'!$D$1:$AV$1=BZ$1)*('白止-S级品'!$D$2:$AV$26)),0)+IFERROR(SUMPRODUCT(('乐容-S级品'!$A$4:$A$32=$B29)*('乐容-S级品'!$L$3:$CA$3=BZ$1)*('乐容-S级品'!$L$4:$CA$32)),0)</f>
      </c>
      <c r="CA29" s="280">
        <f>IFERROR(SUMPRODUCT(('控温被PRO-S级品'!$B$2:$B$10=$B29)*('控温被PRO-S级品'!$E$1:$BE$1=CA$1)*('控温被PRO-S级品'!$E$2:$BE$10)),0)+IFERROR(SUMPRODUCT(('冬被-S级品'!$B$2:$B$10=$B29)*('冬被-S级品'!$E$1:$AW$1=CA$1)*('冬被-S级品'!$E$2:$AW$10)),0)+IFERROR(SUMPRODUCT(('白止-S级品'!$A$2:$A$26=$B29)*('白止-S级品'!$D$1:$AV$1=CA$1)*('白止-S级品'!$D$2:$AV$26)),0)+IFERROR(SUMPRODUCT(('乐容-S级品'!$A$4:$A$32=$B29)*('乐容-S级品'!$L$3:$CA$3=CA$1)*('乐容-S级品'!$L$4:$CA$32)),0)</f>
      </c>
      <c r="CB29" s="280">
        <f>IFERROR(SUMPRODUCT(('控温被PRO-S级品'!$B$2:$B$10=$B29)*('控温被PRO-S级品'!$E$1:$BE$1=CB$1)*('控温被PRO-S级品'!$E$2:$BE$10)),0)+IFERROR(SUMPRODUCT(('冬被-S级品'!$B$2:$B$10=$B29)*('冬被-S级品'!$E$1:$AW$1=CB$1)*('冬被-S级品'!$E$2:$AW$10)),0)+IFERROR(SUMPRODUCT(('白止-S级品'!$A$2:$A$26=$B29)*('白止-S级品'!$D$1:$AV$1=CB$1)*('白止-S级品'!$D$2:$AV$26)),0)+IFERROR(SUMPRODUCT(('乐容-S级品'!$A$4:$A$32=$B29)*('乐容-S级品'!$L$3:$CA$3=CB$1)*('乐容-S级品'!$L$4:$CA$32)),0)</f>
      </c>
      <c r="CC29" s="280">
        <f>IFERROR(SUMPRODUCT(('控温被PRO-S级品'!$B$2:$B$10=$B29)*('控温被PRO-S级品'!$E$1:$BE$1=CC$1)*('控温被PRO-S级品'!$E$2:$BE$10)),0)+IFERROR(SUMPRODUCT(('冬被-S级品'!$B$2:$B$10=$B29)*('冬被-S级品'!$E$1:$AW$1=CC$1)*('冬被-S级品'!$E$2:$AW$10)),0)+IFERROR(SUMPRODUCT(('白止-S级品'!$A$2:$A$26=$B29)*('白止-S级品'!$D$1:$AV$1=CC$1)*('白止-S级品'!$D$2:$AV$26)),0)+IFERROR(SUMPRODUCT(('乐容-S级品'!$A$4:$A$32=$B29)*('乐容-S级品'!$L$3:$CA$3=CC$1)*('乐容-S级品'!$L$4:$CA$32)),0)</f>
      </c>
      <c r="CD29" s="280">
        <f>IFERROR(SUMPRODUCT(('控温被PRO-S级品'!$B$2:$B$10=$B29)*('控温被PRO-S级品'!$E$1:$BE$1=CD$1)*('控温被PRO-S级品'!$E$2:$BE$10)),0)+IFERROR(SUMPRODUCT(('冬被-S级品'!$B$2:$B$10=$B29)*('冬被-S级品'!$E$1:$AW$1=CD$1)*('冬被-S级品'!$E$2:$AW$10)),0)+IFERROR(SUMPRODUCT(('白止-S级品'!$A$2:$A$26=$B29)*('白止-S级品'!$D$1:$AV$1=CD$1)*('白止-S级品'!$D$2:$AV$26)),0)+IFERROR(SUMPRODUCT(('乐容-S级品'!$A$4:$A$32=$B29)*('乐容-S级品'!$L$3:$CA$3=CD$1)*('乐容-S级品'!$L$4:$CA$32)),0)</f>
      </c>
      <c r="CE29" s="280">
        <f>IFERROR(SUMPRODUCT(('控温被PRO-S级品'!$B$2:$B$10=$B29)*('控温被PRO-S级品'!$E$1:$BE$1=CE$1)*('控温被PRO-S级品'!$E$2:$BE$10)),0)+IFERROR(SUMPRODUCT(('冬被-S级品'!$B$2:$B$10=$B29)*('冬被-S级品'!$E$1:$AW$1=CE$1)*('冬被-S级品'!$E$2:$AW$10)),0)+IFERROR(SUMPRODUCT(('白止-S级品'!$A$2:$A$26=$B29)*('白止-S级品'!$D$1:$AV$1=CE$1)*('白止-S级品'!$D$2:$AV$26)),0)+IFERROR(SUMPRODUCT(('乐容-S级品'!$A$4:$A$32=$B29)*('乐容-S级品'!$L$3:$CA$3=CE$1)*('乐容-S级品'!$L$4:$CA$32)),0)</f>
      </c>
      <c r="CF29" s="280">
        <f>IFERROR(SUMPRODUCT(('控温被PRO-S级品'!$B$2:$B$10=$B29)*('控温被PRO-S级品'!$E$1:$BE$1=CF$1)*('控温被PRO-S级品'!$E$2:$BE$10)),0)+IFERROR(SUMPRODUCT(('冬被-S级品'!$B$2:$B$10=$B29)*('冬被-S级品'!$E$1:$AW$1=CF$1)*('冬被-S级品'!$E$2:$AW$10)),0)+IFERROR(SUMPRODUCT(('白止-S级品'!$A$2:$A$26=$B29)*('白止-S级品'!$D$1:$AV$1=CF$1)*('白止-S级品'!$D$2:$AV$26)),0)+IFERROR(SUMPRODUCT(('乐容-S级品'!$A$4:$A$32=$B29)*('乐容-S级品'!$L$3:$CA$3=CF$1)*('乐容-S级品'!$L$4:$CA$32)),0)</f>
      </c>
      <c r="CG29" s="280">
        <f>IFERROR(SUMPRODUCT(('控温被PRO-S级品'!$B$2:$B$10=$B29)*('控温被PRO-S级品'!$E$1:$BE$1=CG$1)*('控温被PRO-S级品'!$E$2:$BE$10)),0)+IFERROR(SUMPRODUCT(('冬被-S级品'!$B$2:$B$10=$B29)*('冬被-S级品'!$E$1:$AW$1=CG$1)*('冬被-S级品'!$E$2:$AW$10)),0)+IFERROR(SUMPRODUCT(('白止-S级品'!$A$2:$A$26=$B29)*('白止-S级品'!$D$1:$AV$1=CG$1)*('白止-S级品'!$D$2:$AV$26)),0)+IFERROR(SUMPRODUCT(('乐容-S级品'!$A$4:$A$32=$B29)*('乐容-S级品'!$L$3:$CA$3=CG$1)*('乐容-S级品'!$L$4:$CA$32)),0)</f>
      </c>
      <c r="CH29" s="280">
        <f>IFERROR(SUMPRODUCT(('控温被PRO-S级品'!$B$2:$B$10=$B29)*('控温被PRO-S级品'!$E$1:$BE$1=CH$1)*('控温被PRO-S级品'!$E$2:$BE$10)),0)+IFERROR(SUMPRODUCT(('冬被-S级品'!$B$2:$B$10=$B29)*('冬被-S级品'!$E$1:$AW$1=CH$1)*('冬被-S级品'!$E$2:$AW$10)),0)+IFERROR(SUMPRODUCT(('白止-S级品'!$A$2:$A$26=$B29)*('白止-S级品'!$D$1:$AV$1=CH$1)*('白止-S级品'!$D$2:$AV$26)),0)+IFERROR(SUMPRODUCT(('乐容-S级品'!$A$4:$A$32=$B29)*('乐容-S级品'!$L$3:$CA$3=CH$1)*('乐容-S级品'!$L$4:$CA$32)),0)</f>
      </c>
      <c r="CI29" s="280">
        <f>IFERROR(SUMPRODUCT(('控温被PRO-S级品'!$B$2:$B$10=$B29)*('控温被PRO-S级品'!$E$1:$BE$1=CI$1)*('控温被PRO-S级品'!$E$2:$BE$10)),0)+IFERROR(SUMPRODUCT(('冬被-S级品'!$B$2:$B$10=$B29)*('冬被-S级品'!$E$1:$AW$1=CI$1)*('冬被-S级品'!$E$2:$AW$10)),0)+IFERROR(SUMPRODUCT(('白止-S级品'!$A$2:$A$26=$B29)*('白止-S级品'!$D$1:$AV$1=CI$1)*('白止-S级品'!$D$2:$AV$26)),0)+IFERROR(SUMPRODUCT(('乐容-S级品'!$A$4:$A$32=$B29)*('乐容-S级品'!$L$3:$CA$3=CI$1)*('乐容-S级品'!$L$4:$CA$32)),0)</f>
      </c>
      <c r="CJ29" s="280">
        <f>IFERROR(SUMPRODUCT(('控温被PRO-S级品'!$B$2:$B$10=$B29)*('控温被PRO-S级品'!$E$1:$BE$1=CJ$1)*('控温被PRO-S级品'!$E$2:$BE$10)),0)+IFERROR(SUMPRODUCT(('冬被-S级品'!$B$2:$B$10=$B29)*('冬被-S级品'!$E$1:$AW$1=CJ$1)*('冬被-S级品'!$E$2:$AW$10)),0)+IFERROR(SUMPRODUCT(('白止-S级品'!$A$2:$A$26=$B29)*('白止-S级品'!$D$1:$AV$1=CJ$1)*('白止-S级品'!$D$2:$AV$26)),0)+IFERROR(SUMPRODUCT(('乐容-S级品'!$A$4:$A$32=$B29)*('乐容-S级品'!$L$3:$CA$3=CJ$1)*('乐容-S级品'!$L$4:$CA$32)),0)</f>
      </c>
      <c r="CK29" s="280">
        <f>IFERROR(SUMPRODUCT(('控温被PRO-S级品'!$B$2:$B$10=$B29)*('控温被PRO-S级品'!$E$1:$BE$1=CK$1)*('控温被PRO-S级品'!$E$2:$BE$10)),0)+IFERROR(SUMPRODUCT(('冬被-S级品'!$B$2:$B$10=$B29)*('冬被-S级品'!$E$1:$AW$1=CK$1)*('冬被-S级品'!$E$2:$AW$10)),0)+IFERROR(SUMPRODUCT(('白止-S级品'!$A$2:$A$26=$B29)*('白止-S级品'!$D$1:$AV$1=CK$1)*('白止-S级品'!$D$2:$AV$26)),0)+IFERROR(SUMPRODUCT(('乐容-S级品'!$A$4:$A$32=$B29)*('乐容-S级品'!$L$3:$CA$3=CK$1)*('乐容-S级品'!$L$4:$CA$32)),0)</f>
      </c>
      <c r="CL29" s="280">
        <f>IFERROR(SUMPRODUCT(('控温被PRO-S级品'!$B$2:$B$10=$B29)*('控温被PRO-S级品'!$E$1:$BE$1=CL$1)*('控温被PRO-S级品'!$E$2:$BE$10)),0)+IFERROR(SUMPRODUCT(('冬被-S级品'!$B$2:$B$10=$B29)*('冬被-S级品'!$E$1:$AW$1=CL$1)*('冬被-S级品'!$E$2:$AW$10)),0)+IFERROR(SUMPRODUCT(('白止-S级品'!$A$2:$A$26=$B29)*('白止-S级品'!$D$1:$AV$1=CL$1)*('白止-S级品'!$D$2:$AV$26)),0)+IFERROR(SUMPRODUCT(('乐容-S级品'!$A$4:$A$32=$B29)*('乐容-S级品'!$L$3:$CA$3=CL$1)*('乐容-S级品'!$L$4:$CA$32)),0)</f>
      </c>
      <c r="CM29" s="280">
        <f>IFERROR(SUMPRODUCT(('控温被PRO-S级品'!$B$2:$B$10=$B29)*('控温被PRO-S级品'!$E$1:$BE$1=CM$1)*('控温被PRO-S级品'!$E$2:$BE$10)),0)+IFERROR(SUMPRODUCT(('冬被-S级品'!$B$2:$B$10=$B29)*('冬被-S级品'!$E$1:$AW$1=CM$1)*('冬被-S级品'!$E$2:$AW$10)),0)+IFERROR(SUMPRODUCT(('白止-S级品'!$A$2:$A$26=$B29)*('白止-S级品'!$D$1:$AV$1=CM$1)*('白止-S级品'!$D$2:$AV$26)),0)+IFERROR(SUMPRODUCT(('乐容-S级品'!$A$4:$A$32=$B29)*('乐容-S级品'!$L$3:$CA$3=CM$1)*('乐容-S级品'!$L$4:$CA$32)),0)</f>
      </c>
      <c r="CN29" s="280">
        <f>IFERROR(SUMPRODUCT(('控温被PRO-S级品'!$B$2:$B$10=$B29)*('控温被PRO-S级品'!$E$1:$BE$1=CN$1)*('控温被PRO-S级品'!$E$2:$BE$10)),0)+IFERROR(SUMPRODUCT(('冬被-S级品'!$B$2:$B$10=$B29)*('冬被-S级品'!$E$1:$AW$1=CN$1)*('冬被-S级品'!$E$2:$AW$10)),0)+IFERROR(SUMPRODUCT(('白止-S级品'!$A$2:$A$26=$B29)*('白止-S级品'!$D$1:$AV$1=CN$1)*('白止-S级品'!$D$2:$AV$26)),0)+IFERROR(SUMPRODUCT(('乐容-S级品'!$A$4:$A$32=$B29)*('乐容-S级品'!$L$3:$CA$3=CN$1)*('乐容-S级品'!$L$4:$CA$32)),0)</f>
      </c>
      <c r="CO29" s="280">
        <f>IFERROR(SUMPRODUCT(('控温被PRO-S级品'!$B$2:$B$10=$B29)*('控温被PRO-S级品'!$E$1:$BE$1=CO$1)*('控温被PRO-S级品'!$E$2:$BE$10)),0)+IFERROR(SUMPRODUCT(('冬被-S级品'!$B$2:$B$10=$B29)*('冬被-S级品'!$E$1:$AW$1=CO$1)*('冬被-S级品'!$E$2:$AW$10)),0)+IFERROR(SUMPRODUCT(('白止-S级品'!$A$2:$A$26=$B29)*('白止-S级品'!$D$1:$AV$1=CO$1)*('白止-S级品'!$D$2:$AV$26)),0)+IFERROR(SUMPRODUCT(('乐容-S级品'!$A$4:$A$32=$B29)*('乐容-S级品'!$L$3:$CA$3=CO$1)*('乐容-S级品'!$L$4:$CA$32)),0)</f>
      </c>
      <c r="CP29" s="280">
        <f>IFERROR(SUMPRODUCT(('控温被PRO-S级品'!$B$2:$B$10=$B29)*('控温被PRO-S级品'!$E$1:$BE$1=CP$1)*('控温被PRO-S级品'!$E$2:$BE$10)),0)+IFERROR(SUMPRODUCT(('冬被-S级品'!$B$2:$B$10=$B29)*('冬被-S级品'!$E$1:$AW$1=CP$1)*('冬被-S级品'!$E$2:$AW$10)),0)+IFERROR(SUMPRODUCT(('白止-S级品'!$A$2:$A$26=$B29)*('白止-S级品'!$D$1:$AV$1=CP$1)*('白止-S级品'!$D$2:$AV$26)),0)+IFERROR(SUMPRODUCT(('乐容-S级品'!$A$4:$A$32=$B29)*('乐容-S级品'!$L$3:$CA$3=CP$1)*('乐容-S级品'!$L$4:$CA$32)),0)</f>
      </c>
      <c r="CQ29" s="280">
        <f>IFERROR(SUMPRODUCT(('控温被PRO-S级品'!$B$2:$B$10=$B29)*('控温被PRO-S级品'!$E$1:$BE$1=CQ$1)*('控温被PRO-S级品'!$E$2:$BE$10)),0)+IFERROR(SUMPRODUCT(('冬被-S级品'!$B$2:$B$10=$B29)*('冬被-S级品'!$E$1:$AW$1=CQ$1)*('冬被-S级品'!$E$2:$AW$10)),0)+IFERROR(SUMPRODUCT(('白止-S级品'!$A$2:$A$26=$B29)*('白止-S级品'!$D$1:$AV$1=CQ$1)*('白止-S级品'!$D$2:$AV$26)),0)+IFERROR(SUMPRODUCT(('乐容-S级品'!$A$4:$A$32=$B29)*('乐容-S级品'!$L$3:$CA$3=CQ$1)*('乐容-S级品'!$L$4:$CA$32)),0)</f>
      </c>
      <c r="CR29" s="280">
        <f>IFERROR(SUMPRODUCT(('控温被PRO-S级品'!$B$2:$B$10=$B29)*('控温被PRO-S级品'!$E$1:$BE$1=CR$1)*('控温被PRO-S级品'!$E$2:$BE$10)),0)+IFERROR(SUMPRODUCT(('冬被-S级品'!$B$2:$B$10=$B29)*('冬被-S级品'!$E$1:$AW$1=CR$1)*('冬被-S级品'!$E$2:$AW$10)),0)+IFERROR(SUMPRODUCT(('白止-S级品'!$A$2:$A$26=$B29)*('白止-S级品'!$D$1:$AV$1=CR$1)*('白止-S级品'!$D$2:$AV$26)),0)+IFERROR(SUMPRODUCT(('乐容-S级品'!$A$4:$A$32=$B29)*('乐容-S级品'!$L$3:$CA$3=CR$1)*('乐容-S级品'!$L$4:$CA$32)),0)</f>
      </c>
      <c r="CS29" s="280">
        <f>IFERROR(SUMPRODUCT(('控温被PRO-S级品'!$B$2:$B$10=$B29)*('控温被PRO-S级品'!$E$1:$BE$1=CS$1)*('控温被PRO-S级品'!$E$2:$BE$10)),0)+IFERROR(SUMPRODUCT(('冬被-S级品'!$B$2:$B$10=$B29)*('冬被-S级品'!$E$1:$AW$1=CS$1)*('冬被-S级品'!$E$2:$AW$10)),0)+IFERROR(SUMPRODUCT(('白止-S级品'!$A$2:$A$26=$B29)*('白止-S级品'!$D$1:$AV$1=CS$1)*('白止-S级品'!$D$2:$AV$26)),0)+IFERROR(SUMPRODUCT(('乐容-S级品'!$A$4:$A$32=$B29)*('乐容-S级品'!$L$3:$CA$3=CS$1)*('乐容-S级品'!$L$4:$CA$32)),0)</f>
      </c>
      <c r="CT29" s="280">
        <f>IFERROR(SUMPRODUCT(('控温被PRO-S级品'!$B$2:$B$10=$B29)*('控温被PRO-S级品'!$E$1:$BE$1=CT$1)*('控温被PRO-S级品'!$E$2:$BE$10)),0)+IFERROR(SUMPRODUCT(('冬被-S级品'!$B$2:$B$10=$B29)*('冬被-S级品'!$E$1:$AW$1=CT$1)*('冬被-S级品'!$E$2:$AW$10)),0)+IFERROR(SUMPRODUCT(('白止-S级品'!$A$2:$A$26=$B29)*('白止-S级品'!$D$1:$AV$1=CT$1)*('白止-S级品'!$D$2:$AV$26)),0)+IFERROR(SUMPRODUCT(('乐容-S级品'!$A$4:$A$32=$B29)*('乐容-S级品'!$L$3:$CA$3=CT$1)*('乐容-S级品'!$L$4:$CA$32)),0)</f>
      </c>
      <c r="CU29" s="280">
        <f>IFERROR(SUMPRODUCT(('控温被PRO-S级品'!$B$2:$B$10=$B29)*('控温被PRO-S级品'!$E$1:$BE$1=CU$1)*('控温被PRO-S级品'!$E$2:$BE$10)),0)+IFERROR(SUMPRODUCT(('冬被-S级品'!$B$2:$B$10=$B29)*('冬被-S级品'!$E$1:$AW$1=CU$1)*('冬被-S级品'!$E$2:$AW$10)),0)+IFERROR(SUMPRODUCT(('白止-S级品'!$A$2:$A$26=$B29)*('白止-S级品'!$D$1:$AV$1=CU$1)*('白止-S级品'!$D$2:$AV$26)),0)+IFERROR(SUMPRODUCT(('乐容-S级品'!$A$4:$A$32=$B29)*('乐容-S级品'!$L$3:$CA$3=CU$1)*('乐容-S级品'!$L$4:$CA$32)),0)</f>
      </c>
      <c r="CV29" s="280">
        <f>IFERROR(SUMPRODUCT(('控温被PRO-S级品'!$B$2:$B$10=$B29)*('控温被PRO-S级品'!$E$1:$BE$1=CV$1)*('控温被PRO-S级品'!$E$2:$BE$10)),0)+IFERROR(SUMPRODUCT(('冬被-S级品'!$B$2:$B$10=$B29)*('冬被-S级品'!$E$1:$AW$1=CV$1)*('冬被-S级品'!$E$2:$AW$10)),0)+IFERROR(SUMPRODUCT(('白止-S级品'!$A$2:$A$26=$B29)*('白止-S级品'!$D$1:$AV$1=CV$1)*('白止-S级品'!$D$2:$AV$26)),0)+IFERROR(SUMPRODUCT(('乐容-S级品'!$A$4:$A$32=$B29)*('乐容-S级品'!$L$3:$CA$3=CV$1)*('乐容-S级品'!$L$4:$CA$32)),0)</f>
      </c>
      <c r="CW29" s="280">
        <f>IFERROR(SUMPRODUCT(('控温被PRO-S级品'!$B$2:$B$10=$B29)*('控温被PRO-S级品'!$E$1:$BE$1=CW$1)*('控温被PRO-S级品'!$E$2:$BE$10)),0)+IFERROR(SUMPRODUCT(('冬被-S级品'!$B$2:$B$10=$B29)*('冬被-S级品'!$E$1:$AW$1=CW$1)*('冬被-S级品'!$E$2:$AW$10)),0)+IFERROR(SUMPRODUCT(('白止-S级品'!$A$2:$A$26=$B29)*('白止-S级品'!$D$1:$AV$1=CW$1)*('白止-S级品'!$D$2:$AV$26)),0)+IFERROR(SUMPRODUCT(('乐容-S级品'!$A$4:$A$32=$B29)*('乐容-S级品'!$L$3:$CA$3=CW$1)*('乐容-S级品'!$L$4:$CA$32)),0)</f>
      </c>
      <c r="CX29" s="280">
        <f>IFERROR(SUMPRODUCT(('控温被PRO-S级品'!$B$2:$B$10=$B29)*('控温被PRO-S级品'!$E$1:$BE$1=CX$1)*('控温被PRO-S级品'!$E$2:$BE$10)),0)+IFERROR(SUMPRODUCT(('冬被-S级品'!$B$2:$B$10=$B29)*('冬被-S级品'!$E$1:$AW$1=CX$1)*('冬被-S级品'!$E$2:$AW$10)),0)+IFERROR(SUMPRODUCT(('白止-S级品'!$A$2:$A$26=$B29)*('白止-S级品'!$D$1:$AV$1=CX$1)*('白止-S级品'!$D$2:$AV$26)),0)+IFERROR(SUMPRODUCT(('乐容-S级品'!$A$4:$A$32=$B29)*('乐容-S级品'!$L$3:$CA$3=CX$1)*('乐容-S级品'!$L$4:$CA$32)),0)</f>
      </c>
      <c r="CY29" s="280">
        <f>IFERROR(SUMPRODUCT(('控温被PRO-S级品'!$B$2:$B$10=$B29)*('控温被PRO-S级品'!$E$1:$BE$1=CY$1)*('控温被PRO-S级品'!$E$2:$BE$10)),0)+IFERROR(SUMPRODUCT(('冬被-S级品'!$B$2:$B$10=$B29)*('冬被-S级品'!$E$1:$AW$1=CY$1)*('冬被-S级品'!$E$2:$AW$10)),0)+IFERROR(SUMPRODUCT(('白止-S级品'!$A$2:$A$26=$B29)*('白止-S级品'!$D$1:$AV$1=CY$1)*('白止-S级品'!$D$2:$AV$26)),0)+IFERROR(SUMPRODUCT(('乐容-S级品'!$A$4:$A$32=$B29)*('乐容-S级品'!$L$3:$CA$3=CY$1)*('乐容-S级品'!$L$4:$CA$32)),0)</f>
      </c>
      <c r="CZ29" s="280">
        <f>IFERROR(SUMPRODUCT(('控温被PRO-S级品'!$B$2:$B$10=$B29)*('控温被PRO-S级品'!$E$1:$BE$1=CZ$1)*('控温被PRO-S级品'!$E$2:$BE$10)),0)+IFERROR(SUMPRODUCT(('冬被-S级品'!$B$2:$B$10=$B29)*('冬被-S级品'!$E$1:$AW$1=CZ$1)*('冬被-S级品'!$E$2:$AW$10)),0)+IFERROR(SUMPRODUCT(('白止-S级品'!$A$2:$A$26=$B29)*('白止-S级品'!$D$1:$AV$1=CZ$1)*('白止-S级品'!$D$2:$AV$26)),0)+IFERROR(SUMPRODUCT(('乐容-S级品'!$A$4:$A$32=$B29)*('乐容-S级品'!$L$3:$CA$3=CZ$1)*('乐容-S级品'!$L$4:$CA$32)),0)</f>
      </c>
      <c r="DA29" s="280">
        <f>IFERROR(SUMPRODUCT(('控温被PRO-S级品'!$B$2:$B$10=$B29)*('控温被PRO-S级品'!$E$1:$BE$1=DA$1)*('控温被PRO-S级品'!$E$2:$BE$10)),0)+IFERROR(SUMPRODUCT(('冬被-S级品'!$B$2:$B$10=$B29)*('冬被-S级品'!$E$1:$AW$1=DA$1)*('冬被-S级品'!$E$2:$AW$10)),0)+IFERROR(SUMPRODUCT(('白止-S级品'!$A$2:$A$26=$B29)*('白止-S级品'!$D$1:$AV$1=DA$1)*('白止-S级品'!$D$2:$AV$26)),0)+IFERROR(SUMPRODUCT(('乐容-S级品'!$A$4:$A$32=$B29)*('乐容-S级品'!$L$3:$CA$3=DA$1)*('乐容-S级品'!$L$4:$CA$32)),0)</f>
      </c>
      <c r="DB29" s="280">
        <f>IFERROR(SUMPRODUCT(('控温被PRO-S级品'!$B$2:$B$10=$B29)*('控温被PRO-S级品'!$E$1:$BE$1=DB$1)*('控温被PRO-S级品'!$E$2:$BE$10)),0)+IFERROR(SUMPRODUCT(('冬被-S级品'!$B$2:$B$10=$B29)*('冬被-S级品'!$E$1:$AW$1=DB$1)*('冬被-S级品'!$E$2:$AW$10)),0)+IFERROR(SUMPRODUCT(('白止-S级品'!$A$2:$A$26=$B29)*('白止-S级品'!$D$1:$AV$1=DB$1)*('白止-S级品'!$D$2:$AV$26)),0)+IFERROR(SUMPRODUCT(('乐容-S级品'!$A$4:$A$32=$B29)*('乐容-S级品'!$L$3:$CA$3=DB$1)*('乐容-S级品'!$L$4:$CA$32)),0)</f>
      </c>
      <c r="DC29" s="280">
        <f>IFERROR(SUMPRODUCT(('控温被PRO-S级品'!$B$2:$B$10=$B29)*('控温被PRO-S级品'!$E$1:$BE$1=DC$1)*('控温被PRO-S级品'!$E$2:$BE$10)),0)+IFERROR(SUMPRODUCT(('冬被-S级品'!$B$2:$B$10=$B29)*('冬被-S级品'!$E$1:$AW$1=DC$1)*('冬被-S级品'!$E$2:$AW$10)),0)+IFERROR(SUMPRODUCT(('白止-S级品'!$A$2:$A$26=$B29)*('白止-S级品'!$D$1:$AV$1=DC$1)*('白止-S级品'!$D$2:$AV$26)),0)+IFERROR(SUMPRODUCT(('乐容-S级品'!$A$4:$A$32=$B29)*('乐容-S级品'!$L$3:$CA$3=DC$1)*('乐容-S级品'!$L$4:$CA$32)),0)</f>
      </c>
      <c r="DD29" s="280">
        <f>IFERROR(SUMPRODUCT(('控温被PRO-S级品'!$B$2:$B$10=$B29)*('控温被PRO-S级品'!$E$1:$BE$1=DD$1)*('控温被PRO-S级品'!$E$2:$BE$10)),0)+IFERROR(SUMPRODUCT(('冬被-S级品'!$B$2:$B$10=$B29)*('冬被-S级品'!$E$1:$AW$1=DD$1)*('冬被-S级品'!$E$2:$AW$10)),0)+IFERROR(SUMPRODUCT(('白止-S级品'!$A$2:$A$26=$B29)*('白止-S级品'!$D$1:$AV$1=DD$1)*('白止-S级品'!$D$2:$AV$26)),0)+IFERROR(SUMPRODUCT(('乐容-S级品'!$A$4:$A$32=$B29)*('乐容-S级品'!$L$3:$CA$3=DD$1)*('乐容-S级品'!$L$4:$CA$32)),0)</f>
      </c>
      <c r="DE29" s="280">
        <f>IFERROR(SUMPRODUCT(('控温被PRO-S级品'!$B$2:$B$10=$B29)*('控温被PRO-S级品'!$E$1:$BE$1=DE$1)*('控温被PRO-S级品'!$E$2:$BE$10)),0)+IFERROR(SUMPRODUCT(('冬被-S级品'!$B$2:$B$10=$B29)*('冬被-S级品'!$E$1:$AW$1=DE$1)*('冬被-S级品'!$E$2:$AW$10)),0)+IFERROR(SUMPRODUCT(('白止-S级品'!$A$2:$A$26=$B29)*('白止-S级品'!$D$1:$AV$1=DE$1)*('白止-S级品'!$D$2:$AV$26)),0)+IFERROR(SUMPRODUCT(('乐容-S级品'!$A$4:$A$32=$B29)*('乐容-S级品'!$L$3:$CA$3=DE$1)*('乐容-S级品'!$L$4:$CA$32)),0)</f>
      </c>
      <c r="DF29" s="280">
        <f>IFERROR(SUMPRODUCT(('控温被PRO-S级品'!$B$2:$B$10=$B29)*('控温被PRO-S级品'!$E$1:$BE$1=DF$1)*('控温被PRO-S级品'!$E$2:$BE$10)),0)+IFERROR(SUMPRODUCT(('冬被-S级品'!$B$2:$B$10=$B29)*('冬被-S级品'!$E$1:$AW$1=DF$1)*('冬被-S级品'!$E$2:$AW$10)),0)+IFERROR(SUMPRODUCT(('白止-S级品'!$A$2:$A$26=$B29)*('白止-S级品'!$D$1:$AV$1=DF$1)*('白止-S级品'!$D$2:$AV$26)),0)+IFERROR(SUMPRODUCT(('乐容-S级品'!$A$4:$A$32=$B29)*('乐容-S级品'!$L$3:$CA$3=DF$1)*('乐容-S级品'!$L$4:$CA$32)),0)</f>
      </c>
      <c r="DG29" s="280">
        <f>IFERROR(SUMPRODUCT(('控温被PRO-S级品'!$B$2:$B$10=$B29)*('控温被PRO-S级品'!$E$1:$BE$1=DG$1)*('控温被PRO-S级品'!$E$2:$BE$10)),0)+IFERROR(SUMPRODUCT(('冬被-S级品'!$B$2:$B$10=$B29)*('冬被-S级品'!$E$1:$AW$1=DG$1)*('冬被-S级品'!$E$2:$AW$10)),0)+IFERROR(SUMPRODUCT(('白止-S级品'!$A$2:$A$26=$B29)*('白止-S级品'!$D$1:$AV$1=DG$1)*('白止-S级品'!$D$2:$AV$26)),0)+IFERROR(SUMPRODUCT(('乐容-S级品'!$A$4:$A$32=$B29)*('乐容-S级品'!$L$3:$CA$3=DG$1)*('乐容-S级品'!$L$4:$CA$32)),0)</f>
      </c>
      <c r="DH29" s="280">
        <f>IFERROR(SUMPRODUCT(('控温被PRO-S级品'!$B$2:$B$10=$B29)*('控温被PRO-S级品'!$E$1:$BE$1=DH$1)*('控温被PRO-S级品'!$E$2:$BE$10)),0)+IFERROR(SUMPRODUCT(('冬被-S级品'!$B$2:$B$10=$B29)*('冬被-S级品'!$E$1:$AW$1=DH$1)*('冬被-S级品'!$E$2:$AW$10)),0)+IFERROR(SUMPRODUCT(('白止-S级品'!$A$2:$A$26=$B29)*('白止-S级品'!$D$1:$AV$1=DH$1)*('白止-S级品'!$D$2:$AV$26)),0)+IFERROR(SUMPRODUCT(('乐容-S级品'!$A$4:$A$32=$B29)*('乐容-S级品'!$L$3:$CA$3=DH$1)*('乐容-S级品'!$L$4:$CA$32)),0)</f>
      </c>
      <c r="DI29" s="280">
        <f>IFERROR(SUMPRODUCT(('控温被PRO-S级品'!$B$2:$B$10=$B29)*('控温被PRO-S级品'!$E$1:$BE$1=DI$1)*('控温被PRO-S级品'!$E$2:$BE$10)),0)+IFERROR(SUMPRODUCT(('冬被-S级品'!$B$2:$B$10=$B29)*('冬被-S级品'!$E$1:$AW$1=DI$1)*('冬被-S级品'!$E$2:$AW$10)),0)+IFERROR(SUMPRODUCT(('白止-S级品'!$A$2:$A$26=$B29)*('白止-S级品'!$D$1:$AV$1=DI$1)*('白止-S级品'!$D$2:$AV$26)),0)+IFERROR(SUMPRODUCT(('乐容-S级品'!$A$4:$A$32=$B29)*('乐容-S级品'!$L$3:$CA$3=DI$1)*('乐容-S级品'!$L$4:$CA$32)),0)</f>
      </c>
      <c r="DJ29" s="280">
        <f>IFERROR(SUMPRODUCT(('控温被PRO-S级品'!$B$2:$B$10=$B29)*('控温被PRO-S级品'!$E$1:$BE$1=DJ$1)*('控温被PRO-S级品'!$E$2:$BE$10)),0)+IFERROR(SUMPRODUCT(('冬被-S级品'!$B$2:$B$10=$B29)*('冬被-S级品'!$E$1:$AW$1=DJ$1)*('冬被-S级品'!$E$2:$AW$10)),0)+IFERROR(SUMPRODUCT(('白止-S级品'!$A$2:$A$26=$B29)*('白止-S级品'!$D$1:$AV$1=DJ$1)*('白止-S级品'!$D$2:$AV$26)),0)+IFERROR(SUMPRODUCT(('乐容-S级品'!$A$4:$A$32=$B29)*('乐容-S级品'!$L$3:$CA$3=DJ$1)*('乐容-S级品'!$L$4:$CA$32)),0)</f>
      </c>
      <c r="DK29" s="280"/>
      <c r="DL29" s="280"/>
      <c r="DM29" s="280"/>
      <c r="DN29" s="280"/>
      <c r="DO29" s="280"/>
      <c r="DP29" s="280"/>
      <c r="DQ29" s="280"/>
      <c r="DR29" s="280"/>
      <c r="DS29" s="280"/>
      <c r="DT29" s="280"/>
      <c r="DU29" s="280"/>
      <c r="DV29" s="280"/>
      <c r="DW29" s="280">
        <f>VLOOKUP(B29,'系统编码规格'!A:C,3,FALSE)</f>
      </c>
      <c r="DX29" s="280"/>
      <c r="DY29" s="280"/>
      <c r="DZ29" s="280"/>
      <c r="EA29" s="280"/>
      <c r="EB29" s="280"/>
      <c r="EC29" s="280"/>
      <c r="ED29" s="280"/>
      <c r="EE29" s="280"/>
      <c r="EF29" s="280"/>
      <c r="EG29" s="280"/>
      <c r="EH29" s="280"/>
      <c r="EI29" s="280"/>
      <c r="EJ29" s="280"/>
      <c r="EK29" s="280"/>
      <c r="EL29" s="280"/>
      <c r="EM29" s="280"/>
      <c r="EN29" s="280"/>
      <c r="EO29" s="280"/>
      <c r="EP29" s="280"/>
      <c r="EQ29" s="280"/>
      <c r="ER29" s="280"/>
      <c r="ES29" s="280"/>
      <c r="ET29" s="280"/>
      <c r="EU29" s="280"/>
      <c r="EV29" s="280"/>
      <c r="EW29" s="280"/>
      <c r="EX29" s="280"/>
      <c r="EY29" s="280"/>
      <c r="EZ29" s="280"/>
      <c r="FA29" s="280"/>
      <c r="FB29" s="280"/>
      <c r="FC29" s="280"/>
      <c r="FD29" s="280"/>
      <c r="FE29" s="280"/>
      <c r="FF29" s="280"/>
      <c r="FG29" s="280"/>
      <c r="FH29" s="280"/>
      <c r="FI29" s="280"/>
      <c r="FJ29" s="280"/>
      <c r="FK29" s="280"/>
      <c r="FL29" s="280"/>
      <c r="FM29" s="280"/>
      <c r="FN29" s="280"/>
      <c r="FO29" s="280"/>
      <c r="FP29" s="280"/>
      <c r="FQ29" s="280"/>
      <c r="FR29" s="280"/>
      <c r="FS29" s="280"/>
      <c r="FT29" s="280"/>
      <c r="FU29" s="280"/>
      <c r="FV29" s="280"/>
      <c r="FW29" s="280"/>
      <c r="FX29" s="280"/>
      <c r="FY29" s="280"/>
      <c r="FZ29" s="280"/>
      <c r="GA29" s="280"/>
      <c r="GB29" s="280"/>
      <c r="GC29" s="280"/>
      <c r="GD29" s="280"/>
      <c r="GE29" s="280"/>
      <c r="GF29" s="280"/>
      <c r="GG29" s="280"/>
      <c r="GH29" s="280"/>
      <c r="GI29" s="280"/>
      <c r="GJ29" s="280"/>
      <c r="GK29" s="280"/>
      <c r="GL29" s="280"/>
      <c r="GM29" s="280"/>
      <c r="GN29" s="280"/>
      <c r="GO29" s="280"/>
      <c r="GP29" s="280"/>
      <c r="GQ29" s="280"/>
      <c r="GR29" s="280"/>
      <c r="GS29" s="280"/>
      <c r="GT29" s="280"/>
      <c r="GU29" s="280"/>
      <c r="GV29" s="280"/>
    </row>
    <row r="30">
      <c r="A30" s="309" t="str">
        <v>乐容</v>
      </c>
      <c r="B30" s="310" t="str">
        <v>1280002620102538</v>
      </c>
      <c r="C30" s="309" t="str">
        <v>亚朵星球 纯色全棉枕套</v>
      </c>
      <c r="D30" s="309" t="str">
        <v>薄雾灰</v>
      </c>
      <c r="E30">
        <f>SUM(F30:GX30)</f>
      </c>
      <c r="F30" s="280">
        <f>IFERROR(SUMPRODUCT(('控温被PRO-S级品'!$B$2:$B$10=$B30)*('控温被PRO-S级品'!$E$1:$BE$1=F$1)*('控温被PRO-S级品'!$E$2:$BE$10)),0)+IFERROR(SUMPRODUCT(('冬被-S级品'!$B$2:$B$10=$B30)*('冬被-S级品'!$E$1:$AW$1=F$1)*('冬被-S级品'!$E$2:$AW$10)),0)+IFERROR(SUMPRODUCT(('白止-S级品'!$A$2:$A$26=$B30)*('白止-S级品'!$D$1:$AV$1=F$1)*('白止-S级品'!$D$2:$AV$26)),0)+IFERROR(SUMPRODUCT(('乐容-S级品'!$A$4:$A$32=$B30)*('乐容-S级品'!$L$3:$CA$3=F$1)*('乐容-S级品'!$L$4:$CA$32)),0)</f>
      </c>
      <c r="G30" s="280">
        <f>IFERROR(SUMPRODUCT(('控温被PRO-S级品'!$B$2:$B$10=$B30)*('控温被PRO-S级品'!$E$1:$BE$1=G$1)*('控温被PRO-S级品'!$E$2:$BE$10)),0)+IFERROR(SUMPRODUCT(('冬被-S级品'!$B$2:$B$10=$B30)*('冬被-S级品'!$E$1:$AW$1=G$1)*('冬被-S级品'!$E$2:$AW$10)),0)+IFERROR(SUMPRODUCT(('白止-S级品'!$A$2:$A$26=$B30)*('白止-S级品'!$D$1:$AV$1=G$1)*('白止-S级品'!$D$2:$AV$26)),0)+IFERROR(SUMPRODUCT(('乐容-S级品'!$A$4:$A$32=$B30)*('乐容-S级品'!$L$3:$CA$3=G$1)*('乐容-S级品'!$L$4:$CA$32)),0)</f>
      </c>
      <c r="H30" s="280">
        <f>IFERROR(SUMPRODUCT(('控温被PRO-S级品'!$B$2:$B$10=$B30)*('控温被PRO-S级品'!$E$1:$BE$1=H$1)*('控温被PRO-S级品'!$E$2:$BE$10)),0)+IFERROR(SUMPRODUCT(('冬被-S级品'!$B$2:$B$10=$B30)*('冬被-S级品'!$E$1:$AW$1=H$1)*('冬被-S级品'!$E$2:$AW$10)),0)+IFERROR(SUMPRODUCT(('白止-S级品'!$A$2:$A$26=$B30)*('白止-S级品'!$D$1:$AV$1=H$1)*('白止-S级品'!$D$2:$AV$26)),0)+IFERROR(SUMPRODUCT(('乐容-S级品'!$A$4:$A$32=$B30)*('乐容-S级品'!$L$3:$CA$3=H$1)*('乐容-S级品'!$L$4:$CA$32)),0)</f>
      </c>
      <c r="I30" s="280">
        <f>IFERROR(SUMPRODUCT(('控温被PRO-S级品'!$B$2:$B$10=$B30)*('控温被PRO-S级品'!$E$1:$BE$1=I$1)*('控温被PRO-S级品'!$E$2:$BE$10)),0)+IFERROR(SUMPRODUCT(('冬被-S级品'!$B$2:$B$10=$B30)*('冬被-S级品'!$E$1:$AW$1=I$1)*('冬被-S级品'!$E$2:$AW$10)),0)+IFERROR(SUMPRODUCT(('白止-S级品'!$A$2:$A$26=$B30)*('白止-S级品'!$D$1:$AV$1=I$1)*('白止-S级品'!$D$2:$AV$26)),0)+IFERROR(SUMPRODUCT(('乐容-S级品'!$A$4:$A$32=$B30)*('乐容-S级品'!$L$3:$CA$3=I$1)*('乐容-S级品'!$L$4:$CA$32)),0)</f>
      </c>
      <c r="J30" s="280">
        <f>IFERROR(SUMPRODUCT(('控温被PRO-S级品'!$B$2:$B$10=$B30)*('控温被PRO-S级品'!$E$1:$BE$1=J$1)*('控温被PRO-S级品'!$E$2:$BE$10)),0)+IFERROR(SUMPRODUCT(('冬被-S级品'!$B$2:$B$10=$B30)*('冬被-S级品'!$E$1:$AW$1=J$1)*('冬被-S级品'!$E$2:$AW$10)),0)+IFERROR(SUMPRODUCT(('白止-S级品'!$A$2:$A$26=$B30)*('白止-S级品'!$D$1:$AV$1=J$1)*('白止-S级品'!$D$2:$AV$26)),0)+IFERROR(SUMPRODUCT(('乐容-S级品'!$A$4:$A$32=$B30)*('乐容-S级品'!$L$3:$CA$3=J$1)*('乐容-S级品'!$L$4:$CA$32)),0)</f>
      </c>
      <c r="K30" s="280">
        <f>IFERROR(SUMPRODUCT(('控温被PRO-S级品'!$B$2:$B$10=$B30)*('控温被PRO-S级品'!$E$1:$BE$1=K$1)*('控温被PRO-S级品'!$E$2:$BE$10)),0)+IFERROR(SUMPRODUCT(('冬被-S级品'!$B$2:$B$10=$B30)*('冬被-S级品'!$E$1:$AW$1=K$1)*('冬被-S级品'!$E$2:$AW$10)),0)+IFERROR(SUMPRODUCT(('白止-S级品'!$A$2:$A$26=$B30)*('白止-S级品'!$D$1:$AV$1=K$1)*('白止-S级品'!$D$2:$AV$26)),0)+IFERROR(SUMPRODUCT(('乐容-S级品'!$A$4:$A$32=$B30)*('乐容-S级品'!$L$3:$CA$3=K$1)*('乐容-S级品'!$L$4:$CA$32)),0)</f>
      </c>
      <c r="L30" s="280">
        <f>IFERROR(SUMPRODUCT(('控温被PRO-S级品'!$B$2:$B$10=$B30)*('控温被PRO-S级品'!$E$1:$BE$1=L$1)*('控温被PRO-S级品'!$E$2:$BE$10)),0)+IFERROR(SUMPRODUCT(('冬被-S级品'!$B$2:$B$10=$B30)*('冬被-S级品'!$E$1:$AW$1=L$1)*('冬被-S级品'!$E$2:$AW$10)),0)+IFERROR(SUMPRODUCT(('白止-S级品'!$A$2:$A$26=$B30)*('白止-S级品'!$D$1:$AV$1=L$1)*('白止-S级品'!$D$2:$AV$26)),0)+IFERROR(SUMPRODUCT(('乐容-S级品'!$A$4:$A$32=$B30)*('乐容-S级品'!$L$3:$CA$3=L$1)*('乐容-S级品'!$L$4:$CA$32)),0)</f>
      </c>
      <c r="M30" s="280">
        <f>IFERROR(SUMPRODUCT(('控温被PRO-S级品'!$B$2:$B$10=$B30)*('控温被PRO-S级品'!$E$1:$BE$1=M$1)*('控温被PRO-S级品'!$E$2:$BE$10)),0)+IFERROR(SUMPRODUCT(('冬被-S级品'!$B$2:$B$10=$B30)*('冬被-S级品'!$E$1:$AW$1=M$1)*('冬被-S级品'!$E$2:$AW$10)),0)+IFERROR(SUMPRODUCT(('白止-S级品'!$A$2:$A$26=$B30)*('白止-S级品'!$D$1:$AV$1=M$1)*('白止-S级品'!$D$2:$AV$26)),0)+IFERROR(SUMPRODUCT(('乐容-S级品'!$A$4:$A$32=$B30)*('乐容-S级品'!$L$3:$CA$3=M$1)*('乐容-S级品'!$L$4:$CA$32)),0)</f>
      </c>
      <c r="N30" s="280">
        <f>IFERROR(SUMPRODUCT(('控温被PRO-S级品'!$B$2:$B$10=$B30)*('控温被PRO-S级品'!$E$1:$BE$1=N$1)*('控温被PRO-S级品'!$E$2:$BE$10)),0)+IFERROR(SUMPRODUCT(('冬被-S级品'!$B$2:$B$10=$B30)*('冬被-S级品'!$E$1:$AW$1=N$1)*('冬被-S级品'!$E$2:$AW$10)),0)+IFERROR(SUMPRODUCT(('白止-S级品'!$A$2:$A$26=$B30)*('白止-S级品'!$D$1:$AV$1=N$1)*('白止-S级品'!$D$2:$AV$26)),0)+IFERROR(SUMPRODUCT(('乐容-S级品'!$A$4:$A$32=$B30)*('乐容-S级品'!$L$3:$CA$3=N$1)*('乐容-S级品'!$L$4:$CA$32)),0)</f>
      </c>
      <c r="O30" s="280">
        <f>IFERROR(SUMPRODUCT(('控温被PRO-S级品'!$B$2:$B$10=$B30)*('控温被PRO-S级品'!$E$1:$BE$1=O$1)*('控温被PRO-S级品'!$E$2:$BE$10)),0)+IFERROR(SUMPRODUCT(('冬被-S级品'!$B$2:$B$10=$B30)*('冬被-S级品'!$E$1:$AW$1=O$1)*('冬被-S级品'!$E$2:$AW$10)),0)+IFERROR(SUMPRODUCT(('白止-S级品'!$A$2:$A$26=$B30)*('白止-S级品'!$D$1:$AV$1=O$1)*('白止-S级品'!$D$2:$AV$26)),0)+IFERROR(SUMPRODUCT(('乐容-S级品'!$A$4:$A$32=$B30)*('乐容-S级品'!$L$3:$CA$3=O$1)*('乐容-S级品'!$L$4:$CA$32)),0)</f>
      </c>
      <c r="P30" s="280">
        <f>IFERROR(SUMPRODUCT(('控温被PRO-S级品'!$B$2:$B$10=$B30)*('控温被PRO-S级品'!$E$1:$BE$1=P$1)*('控温被PRO-S级品'!$E$2:$BE$10)),0)+IFERROR(SUMPRODUCT(('冬被-S级品'!$B$2:$B$10=$B30)*('冬被-S级品'!$E$1:$AW$1=P$1)*('冬被-S级品'!$E$2:$AW$10)),0)+IFERROR(SUMPRODUCT(('白止-S级品'!$A$2:$A$26=$B30)*('白止-S级品'!$D$1:$AV$1=P$1)*('白止-S级品'!$D$2:$AV$26)),0)+IFERROR(SUMPRODUCT(('乐容-S级品'!$A$4:$A$32=$B30)*('乐容-S级品'!$L$3:$CA$3=P$1)*('乐容-S级品'!$L$4:$CA$32)),0)</f>
      </c>
      <c r="Q30" s="280">
        <f>IFERROR(SUMPRODUCT(('控温被PRO-S级品'!$B$2:$B$10=$B30)*('控温被PRO-S级品'!$E$1:$BE$1=Q$1)*('控温被PRO-S级品'!$E$2:$BE$10)),0)+IFERROR(SUMPRODUCT(('冬被-S级品'!$B$2:$B$10=$B30)*('冬被-S级品'!$E$1:$AW$1=Q$1)*('冬被-S级品'!$E$2:$AW$10)),0)+IFERROR(SUMPRODUCT(('白止-S级品'!$A$2:$A$26=$B30)*('白止-S级品'!$D$1:$AV$1=Q$1)*('白止-S级品'!$D$2:$AV$26)),0)+IFERROR(SUMPRODUCT(('乐容-S级品'!$A$4:$A$32=$B30)*('乐容-S级品'!$L$3:$CA$3=Q$1)*('乐容-S级品'!$L$4:$CA$32)),0)</f>
      </c>
      <c r="R30" s="280">
        <f>IFERROR(SUMPRODUCT(('控温被PRO-S级品'!$B$2:$B$10=$B30)*('控温被PRO-S级品'!$E$1:$BE$1=R$1)*('控温被PRO-S级品'!$E$2:$BE$10)),0)+IFERROR(SUMPRODUCT(('冬被-S级品'!$B$2:$B$10=$B30)*('冬被-S级品'!$E$1:$AW$1=R$1)*('冬被-S级品'!$E$2:$AW$10)),0)+IFERROR(SUMPRODUCT(('白止-S级品'!$A$2:$A$26=$B30)*('白止-S级品'!$D$1:$AV$1=R$1)*('白止-S级品'!$D$2:$AV$26)),0)+IFERROR(SUMPRODUCT(('乐容-S级品'!$A$4:$A$32=$B30)*('乐容-S级品'!$L$3:$CA$3=R$1)*('乐容-S级品'!$L$4:$CA$32)),0)</f>
      </c>
      <c r="S30" s="280">
        <f>IFERROR(SUMPRODUCT(('控温被PRO-S级品'!$B$2:$B$10=$B30)*('控温被PRO-S级品'!$E$1:$BE$1=S$1)*('控温被PRO-S级品'!$E$2:$BE$10)),0)+IFERROR(SUMPRODUCT(('冬被-S级品'!$B$2:$B$10=$B30)*('冬被-S级品'!$E$1:$AW$1=S$1)*('冬被-S级品'!$E$2:$AW$10)),0)+IFERROR(SUMPRODUCT(('白止-S级品'!$A$2:$A$26=$B30)*('白止-S级品'!$D$1:$AV$1=S$1)*('白止-S级品'!$D$2:$AV$26)),0)+IFERROR(SUMPRODUCT(('乐容-S级品'!$A$4:$A$32=$B30)*('乐容-S级品'!$L$3:$CA$3=S$1)*('乐容-S级品'!$L$4:$CA$32)),0)</f>
      </c>
      <c r="T30" s="280">
        <f>IFERROR(SUMPRODUCT(('控温被PRO-S级品'!$B$2:$B$10=$B30)*('控温被PRO-S级品'!$E$1:$BE$1=T$1)*('控温被PRO-S级品'!$E$2:$BE$10)),0)+IFERROR(SUMPRODUCT(('冬被-S级品'!$B$2:$B$10=$B30)*('冬被-S级品'!$E$1:$AW$1=T$1)*('冬被-S级品'!$E$2:$AW$10)),0)+IFERROR(SUMPRODUCT(('白止-S级品'!$A$2:$A$26=$B30)*('白止-S级品'!$D$1:$AV$1=T$1)*('白止-S级品'!$D$2:$AV$26)),0)+IFERROR(SUMPRODUCT(('乐容-S级品'!$A$4:$A$32=$B30)*('乐容-S级品'!$L$3:$CA$3=T$1)*('乐容-S级品'!$L$4:$CA$32)),0)</f>
      </c>
      <c r="U30" s="280">
        <f>IFERROR(SUMPRODUCT(('控温被PRO-S级品'!$B$2:$B$10=$B30)*('控温被PRO-S级品'!$E$1:$BE$1=U$1)*('控温被PRO-S级品'!$E$2:$BE$10)),0)+IFERROR(SUMPRODUCT(('冬被-S级品'!$B$2:$B$10=$B30)*('冬被-S级品'!$E$1:$AW$1=U$1)*('冬被-S级品'!$E$2:$AW$10)),0)+IFERROR(SUMPRODUCT(('白止-S级品'!$A$2:$A$26=$B30)*('白止-S级品'!$D$1:$AV$1=U$1)*('白止-S级品'!$D$2:$AV$26)),0)+IFERROR(SUMPRODUCT(('乐容-S级品'!$A$4:$A$32=$B30)*('乐容-S级品'!$L$3:$CA$3=U$1)*('乐容-S级品'!$L$4:$CA$32)),0)</f>
      </c>
      <c r="V30" s="280">
        <f>IFERROR(SUMPRODUCT(('控温被PRO-S级品'!$B$2:$B$10=$B30)*('控温被PRO-S级品'!$E$1:$BE$1=V$1)*('控温被PRO-S级品'!$E$2:$BE$10)),0)+IFERROR(SUMPRODUCT(('冬被-S级品'!$B$2:$B$10=$B30)*('冬被-S级品'!$E$1:$AW$1=V$1)*('冬被-S级品'!$E$2:$AW$10)),0)+IFERROR(SUMPRODUCT(('白止-S级品'!$A$2:$A$26=$B30)*('白止-S级品'!$D$1:$AV$1=V$1)*('白止-S级品'!$D$2:$AV$26)),0)+IFERROR(SUMPRODUCT(('乐容-S级品'!$A$4:$A$32=$B30)*('乐容-S级品'!$L$3:$CA$3=V$1)*('乐容-S级品'!$L$4:$CA$32)),0)</f>
      </c>
      <c r="W30" s="280">
        <f>IFERROR(SUMPRODUCT(('控温被PRO-S级品'!$B$2:$B$10=$B30)*('控温被PRO-S级品'!$E$1:$BE$1=W$1)*('控温被PRO-S级品'!$E$2:$BE$10)),0)+IFERROR(SUMPRODUCT(('冬被-S级品'!$B$2:$B$10=$B30)*('冬被-S级品'!$E$1:$AW$1=W$1)*('冬被-S级品'!$E$2:$AW$10)),0)+IFERROR(SUMPRODUCT(('白止-S级品'!$A$2:$A$26=$B30)*('白止-S级品'!$D$1:$AV$1=W$1)*('白止-S级品'!$D$2:$AV$26)),0)+IFERROR(SUMPRODUCT(('乐容-S级品'!$A$4:$A$32=$B30)*('乐容-S级品'!$L$3:$CA$3=W$1)*('乐容-S级品'!$L$4:$CA$32)),0)</f>
      </c>
      <c r="X30" s="280">
        <f>IFERROR(SUMPRODUCT(('控温被PRO-S级品'!$B$2:$B$10=$B30)*('控温被PRO-S级品'!$E$1:$BE$1=X$1)*('控温被PRO-S级品'!$E$2:$BE$10)),0)+IFERROR(SUMPRODUCT(('冬被-S级品'!$B$2:$B$10=$B30)*('冬被-S级品'!$E$1:$AW$1=X$1)*('冬被-S级品'!$E$2:$AW$10)),0)+IFERROR(SUMPRODUCT(('白止-S级品'!$A$2:$A$26=$B30)*('白止-S级品'!$D$1:$AV$1=X$1)*('白止-S级品'!$D$2:$AV$26)),0)+IFERROR(SUMPRODUCT(('乐容-S级品'!$A$4:$A$32=$B30)*('乐容-S级品'!$L$3:$CA$3=X$1)*('乐容-S级品'!$L$4:$CA$32)),0)</f>
      </c>
      <c r="Y30" s="280">
        <f>IFERROR(SUMPRODUCT(('控温被PRO-S级品'!$B$2:$B$10=$B30)*('控温被PRO-S级品'!$E$1:$BE$1=Y$1)*('控温被PRO-S级品'!$E$2:$BE$10)),0)+IFERROR(SUMPRODUCT(('冬被-S级品'!$B$2:$B$10=$B30)*('冬被-S级品'!$E$1:$AW$1=Y$1)*('冬被-S级品'!$E$2:$AW$10)),0)+IFERROR(SUMPRODUCT(('白止-S级品'!$A$2:$A$26=$B30)*('白止-S级品'!$D$1:$AV$1=Y$1)*('白止-S级品'!$D$2:$AV$26)),0)+IFERROR(SUMPRODUCT(('乐容-S级品'!$A$4:$A$32=$B30)*('乐容-S级品'!$L$3:$CA$3=Y$1)*('乐容-S级品'!$L$4:$CA$32)),0)</f>
      </c>
      <c r="Z30" s="280">
        <f>IFERROR(SUMPRODUCT(('控温被PRO-S级品'!$B$2:$B$10=$B30)*('控温被PRO-S级品'!$E$1:$BE$1=Z$1)*('控温被PRO-S级品'!$E$2:$BE$10)),0)+IFERROR(SUMPRODUCT(('冬被-S级品'!$B$2:$B$10=$B30)*('冬被-S级品'!$E$1:$AW$1=Z$1)*('冬被-S级品'!$E$2:$AW$10)),0)+IFERROR(SUMPRODUCT(('白止-S级品'!$A$2:$A$26=$B30)*('白止-S级品'!$D$1:$AV$1=Z$1)*('白止-S级品'!$D$2:$AV$26)),0)+IFERROR(SUMPRODUCT(('乐容-S级品'!$A$4:$A$32=$B30)*('乐容-S级品'!$L$3:$CA$3=Z$1)*('乐容-S级品'!$L$4:$CA$32)),0)</f>
      </c>
      <c r="AA30" s="280">
        <f>IFERROR(SUMPRODUCT(('控温被PRO-S级品'!$B$2:$B$10=$B30)*('控温被PRO-S级品'!$E$1:$BE$1=AA$1)*('控温被PRO-S级品'!$E$2:$BE$10)),0)+IFERROR(SUMPRODUCT(('冬被-S级品'!$B$2:$B$10=$B30)*('冬被-S级品'!$E$1:$AW$1=AA$1)*('冬被-S级品'!$E$2:$AW$10)),0)+IFERROR(SUMPRODUCT(('白止-S级品'!$A$2:$A$26=$B30)*('白止-S级品'!$D$1:$AV$1=AA$1)*('白止-S级品'!$D$2:$AV$26)),0)+IFERROR(SUMPRODUCT(('乐容-S级品'!$A$4:$A$32=$B30)*('乐容-S级品'!$L$3:$CA$3=AA$1)*('乐容-S级品'!$L$4:$CA$32)),0)</f>
      </c>
      <c r="AB30" s="280">
        <f>IFERROR(SUMPRODUCT(('控温被PRO-S级品'!$B$2:$B$10=$B30)*('控温被PRO-S级品'!$E$1:$BE$1=AB$1)*('控温被PRO-S级品'!$E$2:$BE$10)),0)+IFERROR(SUMPRODUCT(('冬被-S级品'!$B$2:$B$10=$B30)*('冬被-S级品'!$E$1:$AW$1=AB$1)*('冬被-S级品'!$E$2:$AW$10)),0)+IFERROR(SUMPRODUCT(('白止-S级品'!$A$2:$A$26=$B30)*('白止-S级品'!$D$1:$AV$1=AB$1)*('白止-S级品'!$D$2:$AV$26)),0)+IFERROR(SUMPRODUCT(('乐容-S级品'!$A$4:$A$32=$B30)*('乐容-S级品'!$L$3:$CA$3=AB$1)*('乐容-S级品'!$L$4:$CA$32)),0)</f>
      </c>
      <c r="AC30" s="280">
        <f>IFERROR(SUMPRODUCT(('控温被PRO-S级品'!$B$2:$B$10=$B30)*('控温被PRO-S级品'!$E$1:$BE$1=AC$1)*('控温被PRO-S级品'!$E$2:$BE$10)),0)+IFERROR(SUMPRODUCT(('冬被-S级品'!$B$2:$B$10=$B30)*('冬被-S级品'!$E$1:$AW$1=AC$1)*('冬被-S级品'!$E$2:$AW$10)),0)+IFERROR(SUMPRODUCT(('白止-S级品'!$A$2:$A$26=$B30)*('白止-S级品'!$D$1:$AV$1=AC$1)*('白止-S级品'!$D$2:$AV$26)),0)+IFERROR(SUMPRODUCT(('乐容-S级品'!$A$4:$A$32=$B30)*('乐容-S级品'!$L$3:$CA$3=AC$1)*('乐容-S级品'!$L$4:$CA$32)),0)</f>
      </c>
      <c r="AD30" s="280">
        <f>IFERROR(SUMPRODUCT(('控温被PRO-S级品'!$B$2:$B$10=$B30)*('控温被PRO-S级品'!$E$1:$BE$1=AD$1)*('控温被PRO-S级品'!$E$2:$BE$10)),0)+IFERROR(SUMPRODUCT(('冬被-S级品'!$B$2:$B$10=$B30)*('冬被-S级品'!$E$1:$AW$1=AD$1)*('冬被-S级品'!$E$2:$AW$10)),0)+IFERROR(SUMPRODUCT(('白止-S级品'!$A$2:$A$26=$B30)*('白止-S级品'!$D$1:$AV$1=AD$1)*('白止-S级品'!$D$2:$AV$26)),0)+IFERROR(SUMPRODUCT(('乐容-S级品'!$A$4:$A$32=$B30)*('乐容-S级品'!$L$3:$CA$3=AD$1)*('乐容-S级品'!$L$4:$CA$32)),0)</f>
      </c>
      <c r="AE30" s="280">
        <f>IFERROR(SUMPRODUCT(('控温被PRO-S级品'!$B$2:$B$10=$B30)*('控温被PRO-S级品'!$E$1:$BE$1=AE$1)*('控温被PRO-S级品'!$E$2:$BE$10)),0)+IFERROR(SUMPRODUCT(('冬被-S级品'!$B$2:$B$10=$B30)*('冬被-S级品'!$E$1:$AW$1=AE$1)*('冬被-S级品'!$E$2:$AW$10)),0)+IFERROR(SUMPRODUCT(('白止-S级品'!$A$2:$A$26=$B30)*('白止-S级品'!$D$1:$AV$1=AE$1)*('白止-S级品'!$D$2:$AV$26)),0)+IFERROR(SUMPRODUCT(('乐容-S级品'!$A$4:$A$32=$B30)*('乐容-S级品'!$L$3:$CA$3=AE$1)*('乐容-S级品'!$L$4:$CA$32)),0)</f>
      </c>
      <c r="AF30" s="280">
        <f>IFERROR(SUMPRODUCT(('控温被PRO-S级品'!$B$2:$B$10=$B30)*('控温被PRO-S级品'!$E$1:$BE$1=AF$1)*('控温被PRO-S级品'!$E$2:$BE$10)),0)+IFERROR(SUMPRODUCT(('冬被-S级品'!$B$2:$B$10=$B30)*('冬被-S级品'!$E$1:$AW$1=AF$1)*('冬被-S级品'!$E$2:$AW$10)),0)+IFERROR(SUMPRODUCT(('白止-S级品'!$A$2:$A$26=$B30)*('白止-S级品'!$D$1:$AV$1=AF$1)*('白止-S级品'!$D$2:$AV$26)),0)+IFERROR(SUMPRODUCT(('乐容-S级品'!$A$4:$A$32=$B30)*('乐容-S级品'!$L$3:$CA$3=AF$1)*('乐容-S级品'!$L$4:$CA$32)),0)</f>
      </c>
      <c r="AG30" s="280">
        <f>IFERROR(SUMPRODUCT(('控温被PRO-S级品'!$B$2:$B$10=$B30)*('控温被PRO-S级品'!$E$1:$BE$1=AG$1)*('控温被PRO-S级品'!$E$2:$BE$10)),0)+IFERROR(SUMPRODUCT(('冬被-S级品'!$B$2:$B$10=$B30)*('冬被-S级品'!$E$1:$AW$1=AG$1)*('冬被-S级品'!$E$2:$AW$10)),0)+IFERROR(SUMPRODUCT(('白止-S级品'!$A$2:$A$26=$B30)*('白止-S级品'!$D$1:$AV$1=AG$1)*('白止-S级品'!$D$2:$AV$26)),0)+IFERROR(SUMPRODUCT(('乐容-S级品'!$A$4:$A$32=$B30)*('乐容-S级品'!$L$3:$CA$3=AG$1)*('乐容-S级品'!$L$4:$CA$32)),0)</f>
      </c>
      <c r="AH30" s="280">
        <f>IFERROR(SUMPRODUCT(('控温被PRO-S级品'!$B$2:$B$10=$B30)*('控温被PRO-S级品'!$E$1:$BE$1=AH$1)*('控温被PRO-S级品'!$E$2:$BE$10)),0)+IFERROR(SUMPRODUCT(('冬被-S级品'!$B$2:$B$10=$B30)*('冬被-S级品'!$E$1:$AW$1=AH$1)*('冬被-S级品'!$E$2:$AW$10)),0)+IFERROR(SUMPRODUCT(('白止-S级品'!$A$2:$A$26=$B30)*('白止-S级品'!$D$1:$AV$1=AH$1)*('白止-S级品'!$D$2:$AV$26)),0)+IFERROR(SUMPRODUCT(('乐容-S级品'!$A$4:$A$32=$B30)*('乐容-S级品'!$L$3:$CA$3=AH$1)*('乐容-S级品'!$L$4:$CA$32)),0)</f>
      </c>
      <c r="AI30" s="280">
        <f>IFERROR(SUMPRODUCT(('控温被PRO-S级品'!$B$2:$B$10=$B30)*('控温被PRO-S级品'!$E$1:$BE$1=AI$1)*('控温被PRO-S级品'!$E$2:$BE$10)),0)+IFERROR(SUMPRODUCT(('冬被-S级品'!$B$2:$B$10=$B30)*('冬被-S级品'!$E$1:$AW$1=AI$1)*('冬被-S级品'!$E$2:$AW$10)),0)+IFERROR(SUMPRODUCT(('白止-S级品'!$A$2:$A$26=$B30)*('白止-S级品'!$D$1:$AV$1=AI$1)*('白止-S级品'!$D$2:$AV$26)),0)+IFERROR(SUMPRODUCT(('乐容-S级品'!$A$4:$A$32=$B30)*('乐容-S级品'!$L$3:$CA$3=AI$1)*('乐容-S级品'!$L$4:$CA$32)),0)</f>
      </c>
      <c r="AJ30" s="280">
        <f>IFERROR(SUMPRODUCT(('控温被PRO-S级品'!$B$2:$B$10=$B30)*('控温被PRO-S级品'!$E$1:$BE$1=AJ$1)*('控温被PRO-S级品'!$E$2:$BE$10)),0)+IFERROR(SUMPRODUCT(('冬被-S级品'!$B$2:$B$10=$B30)*('冬被-S级品'!$E$1:$AW$1=AJ$1)*('冬被-S级品'!$E$2:$AW$10)),0)+IFERROR(SUMPRODUCT(('白止-S级品'!$A$2:$A$26=$B30)*('白止-S级品'!$D$1:$AV$1=AJ$1)*('白止-S级品'!$D$2:$AV$26)),0)+IFERROR(SUMPRODUCT(('乐容-S级品'!$A$4:$A$32=$B30)*('乐容-S级品'!$L$3:$CA$3=AJ$1)*('乐容-S级品'!$L$4:$CA$32)),0)</f>
      </c>
      <c r="AK30" s="280">
        <f>IFERROR(SUMPRODUCT(('控温被PRO-S级品'!$B$2:$B$10=$B30)*('控温被PRO-S级品'!$E$1:$BE$1=AK$1)*('控温被PRO-S级品'!$E$2:$BE$10)),0)+IFERROR(SUMPRODUCT(('冬被-S级品'!$B$2:$B$10=$B30)*('冬被-S级品'!$E$1:$AW$1=AK$1)*('冬被-S级品'!$E$2:$AW$10)),0)+IFERROR(SUMPRODUCT(('白止-S级品'!$A$2:$A$26=$B30)*('白止-S级品'!$D$1:$AV$1=AK$1)*('白止-S级品'!$D$2:$AV$26)),0)+IFERROR(SUMPRODUCT(('乐容-S级品'!$A$4:$A$32=$B30)*('乐容-S级品'!$L$3:$CA$3=AK$1)*('乐容-S级品'!$L$4:$CA$32)),0)</f>
      </c>
      <c r="AL30" s="280">
        <f>IFERROR(SUMPRODUCT(('控温被PRO-S级品'!$B$2:$B$10=$B30)*('控温被PRO-S级品'!$E$1:$BE$1=AL$1)*('控温被PRO-S级品'!$E$2:$BE$10)),0)+IFERROR(SUMPRODUCT(('冬被-S级品'!$B$2:$B$10=$B30)*('冬被-S级品'!$E$1:$AW$1=AL$1)*('冬被-S级品'!$E$2:$AW$10)),0)+IFERROR(SUMPRODUCT(('白止-S级品'!$A$2:$A$26=$B30)*('白止-S级品'!$D$1:$AV$1=AL$1)*('白止-S级品'!$D$2:$AV$26)),0)+IFERROR(SUMPRODUCT(('乐容-S级品'!$A$4:$A$32=$B30)*('乐容-S级品'!$L$3:$CA$3=AL$1)*('乐容-S级品'!$L$4:$CA$32)),0)</f>
      </c>
      <c r="AM30" s="280">
        <f>IFERROR(SUMPRODUCT(('控温被PRO-S级品'!$B$2:$B$10=$B30)*('控温被PRO-S级品'!$E$1:$BE$1=AM$1)*('控温被PRO-S级品'!$E$2:$BE$10)),0)+IFERROR(SUMPRODUCT(('冬被-S级品'!$B$2:$B$10=$B30)*('冬被-S级品'!$E$1:$AW$1=AM$1)*('冬被-S级品'!$E$2:$AW$10)),0)+IFERROR(SUMPRODUCT(('白止-S级品'!$A$2:$A$26=$B30)*('白止-S级品'!$D$1:$AV$1=AM$1)*('白止-S级品'!$D$2:$AV$26)),0)+IFERROR(SUMPRODUCT(('乐容-S级品'!$A$4:$A$32=$B30)*('乐容-S级品'!$L$3:$CA$3=AM$1)*('乐容-S级品'!$L$4:$CA$32)),0)</f>
      </c>
      <c r="AN30" s="280">
        <f>IFERROR(SUMPRODUCT(('控温被PRO-S级品'!$B$2:$B$10=$B30)*('控温被PRO-S级品'!$E$1:$BE$1=AN$1)*('控温被PRO-S级品'!$E$2:$BE$10)),0)+IFERROR(SUMPRODUCT(('冬被-S级品'!$B$2:$B$10=$B30)*('冬被-S级品'!$E$1:$AW$1=AN$1)*('冬被-S级品'!$E$2:$AW$10)),0)+IFERROR(SUMPRODUCT(('白止-S级品'!$A$2:$A$26=$B30)*('白止-S级品'!$D$1:$AV$1=AN$1)*('白止-S级品'!$D$2:$AV$26)),0)+IFERROR(SUMPRODUCT(('乐容-S级品'!$A$4:$A$32=$B30)*('乐容-S级品'!$L$3:$CA$3=AN$1)*('乐容-S级品'!$L$4:$CA$32)),0)</f>
      </c>
      <c r="AO30" s="280">
        <f>IFERROR(SUMPRODUCT(('控温被PRO-S级品'!$B$2:$B$10=$B30)*('控温被PRO-S级品'!$E$1:$BE$1=AO$1)*('控温被PRO-S级品'!$E$2:$BE$10)),0)+IFERROR(SUMPRODUCT(('冬被-S级品'!$B$2:$B$10=$B30)*('冬被-S级品'!$E$1:$AW$1=AO$1)*('冬被-S级品'!$E$2:$AW$10)),0)+IFERROR(SUMPRODUCT(('白止-S级品'!$A$2:$A$26=$B30)*('白止-S级品'!$D$1:$AV$1=AO$1)*('白止-S级品'!$D$2:$AV$26)),0)+IFERROR(SUMPRODUCT(('乐容-S级品'!$A$4:$A$32=$B30)*('乐容-S级品'!$L$3:$CA$3=AO$1)*('乐容-S级品'!$L$4:$CA$32)),0)</f>
      </c>
      <c r="AP30" s="280">
        <f>IFERROR(SUMPRODUCT(('控温被PRO-S级品'!$B$2:$B$10=$B30)*('控温被PRO-S级品'!$E$1:$BE$1=AP$1)*('控温被PRO-S级品'!$E$2:$BE$10)),0)+IFERROR(SUMPRODUCT(('冬被-S级品'!$B$2:$B$10=$B30)*('冬被-S级品'!$E$1:$AW$1=AP$1)*('冬被-S级品'!$E$2:$AW$10)),0)+IFERROR(SUMPRODUCT(('白止-S级品'!$A$2:$A$26=$B30)*('白止-S级品'!$D$1:$AV$1=AP$1)*('白止-S级品'!$D$2:$AV$26)),0)+IFERROR(SUMPRODUCT(('乐容-S级品'!$A$4:$A$32=$B30)*('乐容-S级品'!$L$3:$CA$3=AP$1)*('乐容-S级品'!$L$4:$CA$32)),0)</f>
      </c>
      <c r="AQ30" s="280">
        <f>IFERROR(SUMPRODUCT(('控温被PRO-S级品'!$B$2:$B$10=$B30)*('控温被PRO-S级品'!$E$1:$BE$1=AQ$1)*('控温被PRO-S级品'!$E$2:$BE$10)),0)+IFERROR(SUMPRODUCT(('冬被-S级品'!$B$2:$B$10=$B30)*('冬被-S级品'!$E$1:$AW$1=AQ$1)*('冬被-S级品'!$E$2:$AW$10)),0)+IFERROR(SUMPRODUCT(('白止-S级品'!$A$2:$A$26=$B30)*('白止-S级品'!$D$1:$AV$1=AQ$1)*('白止-S级品'!$D$2:$AV$26)),0)+IFERROR(SUMPRODUCT(('乐容-S级品'!$A$4:$A$32=$B30)*('乐容-S级品'!$L$3:$CA$3=AQ$1)*('乐容-S级品'!$L$4:$CA$32)),0)</f>
      </c>
      <c r="AR30" s="280">
        <f>IFERROR(SUMPRODUCT(('控温被PRO-S级品'!$B$2:$B$10=$B30)*('控温被PRO-S级品'!$E$1:$BE$1=AR$1)*('控温被PRO-S级品'!$E$2:$BE$10)),0)+IFERROR(SUMPRODUCT(('冬被-S级品'!$B$2:$B$10=$B30)*('冬被-S级品'!$E$1:$AW$1=AR$1)*('冬被-S级品'!$E$2:$AW$10)),0)+IFERROR(SUMPRODUCT(('白止-S级品'!$A$2:$A$26=$B30)*('白止-S级品'!$D$1:$AV$1=AR$1)*('白止-S级品'!$D$2:$AV$26)),0)+IFERROR(SUMPRODUCT(('乐容-S级品'!$A$4:$A$32=$B30)*('乐容-S级品'!$L$3:$CA$3=AR$1)*('乐容-S级品'!$L$4:$CA$32)),0)</f>
      </c>
      <c r="AS30" s="280">
        <f>IFERROR(SUMPRODUCT(('控温被PRO-S级品'!$B$2:$B$10=$B30)*('控温被PRO-S级品'!$E$1:$BE$1=AS$1)*('控温被PRO-S级品'!$E$2:$BE$10)),0)+IFERROR(SUMPRODUCT(('冬被-S级品'!$B$2:$B$10=$B30)*('冬被-S级品'!$E$1:$AW$1=AS$1)*('冬被-S级品'!$E$2:$AW$10)),0)+IFERROR(SUMPRODUCT(('白止-S级品'!$A$2:$A$26=$B30)*('白止-S级品'!$D$1:$AV$1=AS$1)*('白止-S级品'!$D$2:$AV$26)),0)+IFERROR(SUMPRODUCT(('乐容-S级品'!$A$4:$A$32=$B30)*('乐容-S级品'!$L$3:$CA$3=AS$1)*('乐容-S级品'!$L$4:$CA$32)),0)</f>
      </c>
      <c r="AT30" s="280">
        <f>IFERROR(SUMPRODUCT(('控温被PRO-S级品'!$B$2:$B$10=$B30)*('控温被PRO-S级品'!$E$1:$BE$1=AT$1)*('控温被PRO-S级品'!$E$2:$BE$10)),0)+IFERROR(SUMPRODUCT(('冬被-S级品'!$B$2:$B$10=$B30)*('冬被-S级品'!$E$1:$AW$1=AT$1)*('冬被-S级品'!$E$2:$AW$10)),0)+IFERROR(SUMPRODUCT(('白止-S级品'!$A$2:$A$26=$B30)*('白止-S级品'!$D$1:$AV$1=AT$1)*('白止-S级品'!$D$2:$AV$26)),0)+IFERROR(SUMPRODUCT(('乐容-S级品'!$A$4:$A$32=$B30)*('乐容-S级品'!$L$3:$CA$3=AT$1)*('乐容-S级品'!$L$4:$CA$32)),0)</f>
      </c>
      <c r="AU30" s="280">
        <f>IFERROR(SUMPRODUCT(('控温被PRO-S级品'!$B$2:$B$10=$B30)*('控温被PRO-S级品'!$E$1:$BE$1=AU$1)*('控温被PRO-S级品'!$E$2:$BE$10)),0)+IFERROR(SUMPRODUCT(('冬被-S级品'!$B$2:$B$10=$B30)*('冬被-S级品'!$E$1:$AW$1=AU$1)*('冬被-S级品'!$E$2:$AW$10)),0)+IFERROR(SUMPRODUCT(('白止-S级品'!$A$2:$A$26=$B30)*('白止-S级品'!$D$1:$AV$1=AU$1)*('白止-S级品'!$D$2:$AV$26)),0)+IFERROR(SUMPRODUCT(('乐容-S级品'!$A$4:$A$32=$B30)*('乐容-S级品'!$L$3:$CA$3=AU$1)*('乐容-S级品'!$L$4:$CA$32)),0)</f>
      </c>
      <c r="AV30" s="280">
        <f>IFERROR(SUMPRODUCT(('控温被PRO-S级品'!$B$2:$B$10=$B30)*('控温被PRO-S级品'!$E$1:$BE$1=AV$1)*('控温被PRO-S级品'!$E$2:$BE$10)),0)+IFERROR(SUMPRODUCT(('冬被-S级品'!$B$2:$B$10=$B30)*('冬被-S级品'!$E$1:$AW$1=AV$1)*('冬被-S级品'!$E$2:$AW$10)),0)+IFERROR(SUMPRODUCT(('白止-S级品'!$A$2:$A$26=$B30)*('白止-S级品'!$D$1:$AV$1=AV$1)*('白止-S级品'!$D$2:$AV$26)),0)+IFERROR(SUMPRODUCT(('乐容-S级品'!$A$4:$A$32=$B30)*('乐容-S级品'!$L$3:$CA$3=AV$1)*('乐容-S级品'!$L$4:$CA$32)),0)</f>
      </c>
      <c r="AW30" s="280">
        <f>IFERROR(SUMPRODUCT(('控温被PRO-S级品'!$B$2:$B$10=$B30)*('控温被PRO-S级品'!$E$1:$BE$1=AW$1)*('控温被PRO-S级品'!$E$2:$BE$10)),0)+IFERROR(SUMPRODUCT(('冬被-S级品'!$B$2:$B$10=$B30)*('冬被-S级品'!$E$1:$AW$1=AW$1)*('冬被-S级品'!$E$2:$AW$10)),0)+IFERROR(SUMPRODUCT(('白止-S级品'!$A$2:$A$26=$B30)*('白止-S级品'!$D$1:$AV$1=AW$1)*('白止-S级品'!$D$2:$AV$26)),0)+IFERROR(SUMPRODUCT(('乐容-S级品'!$A$4:$A$32=$B30)*('乐容-S级品'!$L$3:$CA$3=AW$1)*('乐容-S级品'!$L$4:$CA$32)),0)</f>
      </c>
      <c r="AX30" s="280">
        <f>IFERROR(SUMPRODUCT(('控温被PRO-S级品'!$B$2:$B$10=$B30)*('控温被PRO-S级品'!$E$1:$BE$1=AX$1)*('控温被PRO-S级品'!$E$2:$BE$10)),0)+IFERROR(SUMPRODUCT(('冬被-S级品'!$B$2:$B$10=$B30)*('冬被-S级品'!$E$1:$AW$1=AX$1)*('冬被-S级品'!$E$2:$AW$10)),0)+IFERROR(SUMPRODUCT(('白止-S级品'!$A$2:$A$26=$B30)*('白止-S级品'!$D$1:$AV$1=AX$1)*('白止-S级品'!$D$2:$AV$26)),0)+IFERROR(SUMPRODUCT(('乐容-S级品'!$A$4:$A$32=$B30)*('乐容-S级品'!$L$3:$CA$3=AX$1)*('乐容-S级品'!$L$4:$CA$32)),0)</f>
      </c>
      <c r="AY30" s="280">
        <f>IFERROR(SUMPRODUCT(('控温被PRO-S级品'!$B$2:$B$10=$B30)*('控温被PRO-S级品'!$E$1:$BE$1=AY$1)*('控温被PRO-S级品'!$E$2:$BE$10)),0)+IFERROR(SUMPRODUCT(('冬被-S级品'!$B$2:$B$10=$B30)*('冬被-S级品'!$E$1:$AW$1=AY$1)*('冬被-S级品'!$E$2:$AW$10)),0)+IFERROR(SUMPRODUCT(('白止-S级品'!$A$2:$A$26=$B30)*('白止-S级品'!$D$1:$AV$1=AY$1)*('白止-S级品'!$D$2:$AV$26)),0)+IFERROR(SUMPRODUCT(('乐容-S级品'!$A$4:$A$32=$B30)*('乐容-S级品'!$L$3:$CA$3=AY$1)*('乐容-S级品'!$L$4:$CA$32)),0)</f>
      </c>
      <c r="AZ30" s="280">
        <f>IFERROR(SUMPRODUCT(('控温被PRO-S级品'!$B$2:$B$10=$B30)*('控温被PRO-S级品'!$E$1:$BE$1=AZ$1)*('控温被PRO-S级品'!$E$2:$BE$10)),0)+IFERROR(SUMPRODUCT(('冬被-S级品'!$B$2:$B$10=$B30)*('冬被-S级品'!$E$1:$AW$1=AZ$1)*('冬被-S级品'!$E$2:$AW$10)),0)+IFERROR(SUMPRODUCT(('白止-S级品'!$A$2:$A$26=$B30)*('白止-S级品'!$D$1:$AV$1=AZ$1)*('白止-S级品'!$D$2:$AV$26)),0)+IFERROR(SUMPRODUCT(('乐容-S级品'!$A$4:$A$32=$B30)*('乐容-S级品'!$L$3:$CA$3=AZ$1)*('乐容-S级品'!$L$4:$CA$32)),0)</f>
      </c>
      <c r="BA30" s="280">
        <f>IFERROR(SUMPRODUCT(('控温被PRO-S级品'!$B$2:$B$10=$B30)*('控温被PRO-S级品'!$E$1:$BE$1=BA$1)*('控温被PRO-S级品'!$E$2:$BE$10)),0)+IFERROR(SUMPRODUCT(('冬被-S级品'!$B$2:$B$10=$B30)*('冬被-S级品'!$E$1:$AW$1=BA$1)*('冬被-S级品'!$E$2:$AW$10)),0)+IFERROR(SUMPRODUCT(('白止-S级品'!$A$2:$A$26=$B30)*('白止-S级品'!$D$1:$AV$1=BA$1)*('白止-S级品'!$D$2:$AV$26)),0)+IFERROR(SUMPRODUCT(('乐容-S级品'!$A$4:$A$32=$B30)*('乐容-S级品'!$L$3:$CA$3=BA$1)*('乐容-S级品'!$L$4:$CA$32)),0)</f>
      </c>
      <c r="BB30" s="280">
        <f>IFERROR(SUMPRODUCT(('控温被PRO-S级品'!$B$2:$B$10=$B30)*('控温被PRO-S级品'!$E$1:$BE$1=BB$1)*('控温被PRO-S级品'!$E$2:$BE$10)),0)+IFERROR(SUMPRODUCT(('冬被-S级品'!$B$2:$B$10=$B30)*('冬被-S级品'!$E$1:$AW$1=BB$1)*('冬被-S级品'!$E$2:$AW$10)),0)+IFERROR(SUMPRODUCT(('白止-S级品'!$A$2:$A$26=$B30)*('白止-S级品'!$D$1:$AV$1=BB$1)*('白止-S级品'!$D$2:$AV$26)),0)+IFERROR(SUMPRODUCT(('乐容-S级品'!$A$4:$A$32=$B30)*('乐容-S级品'!$L$3:$CA$3=BB$1)*('乐容-S级品'!$L$4:$CA$32)),0)</f>
      </c>
      <c r="BC30" s="280">
        <f>IFERROR(SUMPRODUCT(('控温被PRO-S级品'!$B$2:$B$10=$B30)*('控温被PRO-S级品'!$E$1:$BE$1=BC$1)*('控温被PRO-S级品'!$E$2:$BE$10)),0)+IFERROR(SUMPRODUCT(('冬被-S级品'!$B$2:$B$10=$B30)*('冬被-S级品'!$E$1:$AW$1=BC$1)*('冬被-S级品'!$E$2:$AW$10)),0)+IFERROR(SUMPRODUCT(('白止-S级品'!$A$2:$A$26=$B30)*('白止-S级品'!$D$1:$AV$1=BC$1)*('白止-S级品'!$D$2:$AV$26)),0)+IFERROR(SUMPRODUCT(('乐容-S级品'!$A$4:$A$32=$B30)*('乐容-S级品'!$L$3:$CA$3=BC$1)*('乐容-S级品'!$L$4:$CA$32)),0)</f>
      </c>
      <c r="BD30" s="280">
        <f>IFERROR(SUMPRODUCT(('控温被PRO-S级品'!$B$2:$B$10=$B30)*('控温被PRO-S级品'!$E$1:$BE$1=BD$1)*('控温被PRO-S级品'!$E$2:$BE$10)),0)+IFERROR(SUMPRODUCT(('冬被-S级品'!$B$2:$B$10=$B30)*('冬被-S级品'!$E$1:$AW$1=BD$1)*('冬被-S级品'!$E$2:$AW$10)),0)+IFERROR(SUMPRODUCT(('白止-S级品'!$A$2:$A$26=$B30)*('白止-S级品'!$D$1:$AV$1=BD$1)*('白止-S级品'!$D$2:$AV$26)),0)+IFERROR(SUMPRODUCT(('乐容-S级品'!$A$4:$A$32=$B30)*('乐容-S级品'!$L$3:$CA$3=BD$1)*('乐容-S级品'!$L$4:$CA$32)),0)</f>
      </c>
      <c r="BE30" s="280">
        <f>IFERROR(SUMPRODUCT(('控温被PRO-S级品'!$B$2:$B$10=$B30)*('控温被PRO-S级品'!$E$1:$BE$1=BE$1)*('控温被PRO-S级品'!$E$2:$BE$10)),0)+IFERROR(SUMPRODUCT(('冬被-S级品'!$B$2:$B$10=$B30)*('冬被-S级品'!$E$1:$AW$1=BE$1)*('冬被-S级品'!$E$2:$AW$10)),0)+IFERROR(SUMPRODUCT(('白止-S级品'!$A$2:$A$26=$B30)*('白止-S级品'!$D$1:$AV$1=BE$1)*('白止-S级品'!$D$2:$AV$26)),0)+IFERROR(SUMPRODUCT(('乐容-S级品'!$A$4:$A$32=$B30)*('乐容-S级品'!$L$3:$CA$3=BE$1)*('乐容-S级品'!$L$4:$CA$32)),0)</f>
      </c>
      <c r="BF30" s="280">
        <f>IFERROR(SUMPRODUCT(('控温被PRO-S级品'!$B$2:$B$10=$B30)*('控温被PRO-S级品'!$E$1:$BE$1=BF$1)*('控温被PRO-S级品'!$E$2:$BE$10)),0)+IFERROR(SUMPRODUCT(('冬被-S级品'!$B$2:$B$10=$B30)*('冬被-S级品'!$E$1:$AW$1=BF$1)*('冬被-S级品'!$E$2:$AW$10)),0)+IFERROR(SUMPRODUCT(('白止-S级品'!$A$2:$A$26=$B30)*('白止-S级品'!$D$1:$AV$1=BF$1)*('白止-S级品'!$D$2:$AV$26)),0)+IFERROR(SUMPRODUCT(('乐容-S级品'!$A$4:$A$32=$B30)*('乐容-S级品'!$L$3:$CA$3=BF$1)*('乐容-S级品'!$L$4:$CA$32)),0)</f>
      </c>
      <c r="BG30" s="280">
        <f>IFERROR(SUMPRODUCT(('控温被PRO-S级品'!$B$2:$B$10=$B30)*('控温被PRO-S级品'!$E$1:$BE$1=BG$1)*('控温被PRO-S级品'!$E$2:$BE$10)),0)+IFERROR(SUMPRODUCT(('冬被-S级品'!$B$2:$B$10=$B30)*('冬被-S级品'!$E$1:$AW$1=BG$1)*('冬被-S级品'!$E$2:$AW$10)),0)+IFERROR(SUMPRODUCT(('白止-S级品'!$A$2:$A$26=$B30)*('白止-S级品'!$D$1:$AV$1=BG$1)*('白止-S级品'!$D$2:$AV$26)),0)+IFERROR(SUMPRODUCT(('乐容-S级品'!$A$4:$A$32=$B30)*('乐容-S级品'!$L$3:$CA$3=BG$1)*('乐容-S级品'!$L$4:$CA$32)),0)</f>
      </c>
      <c r="BH30" s="280">
        <f>IFERROR(SUMPRODUCT(('控温被PRO-S级品'!$B$2:$B$10=$B30)*('控温被PRO-S级品'!$E$1:$BE$1=BH$1)*('控温被PRO-S级品'!$E$2:$BE$10)),0)+IFERROR(SUMPRODUCT(('冬被-S级品'!$B$2:$B$10=$B30)*('冬被-S级品'!$E$1:$AW$1=BH$1)*('冬被-S级品'!$E$2:$AW$10)),0)+IFERROR(SUMPRODUCT(('白止-S级品'!$A$2:$A$26=$B30)*('白止-S级品'!$D$1:$AV$1=BH$1)*('白止-S级品'!$D$2:$AV$26)),0)+IFERROR(SUMPRODUCT(('乐容-S级品'!$A$4:$A$32=$B30)*('乐容-S级品'!$L$3:$CA$3=BH$1)*('乐容-S级品'!$L$4:$CA$32)),0)</f>
      </c>
      <c r="BI30" s="280">
        <f>IFERROR(SUMPRODUCT(('控温被PRO-S级品'!$B$2:$B$10=$B30)*('控温被PRO-S级品'!$E$1:$BE$1=BI$1)*('控温被PRO-S级品'!$E$2:$BE$10)),0)+IFERROR(SUMPRODUCT(('冬被-S级品'!$B$2:$B$10=$B30)*('冬被-S级品'!$E$1:$AW$1=BI$1)*('冬被-S级品'!$E$2:$AW$10)),0)+IFERROR(SUMPRODUCT(('白止-S级品'!$A$2:$A$26=$B30)*('白止-S级品'!$D$1:$AV$1=BI$1)*('白止-S级品'!$D$2:$AV$26)),0)+IFERROR(SUMPRODUCT(('乐容-S级品'!$A$4:$A$32=$B30)*('乐容-S级品'!$L$3:$CA$3=BI$1)*('乐容-S级品'!$L$4:$CA$32)),0)</f>
      </c>
      <c r="BJ30" s="280">
        <f>IFERROR(SUMPRODUCT(('控温被PRO-S级品'!$B$2:$B$10=$B30)*('控温被PRO-S级品'!$E$1:$BE$1=BJ$1)*('控温被PRO-S级品'!$E$2:$BE$10)),0)+IFERROR(SUMPRODUCT(('冬被-S级品'!$B$2:$B$10=$B30)*('冬被-S级品'!$E$1:$AW$1=BJ$1)*('冬被-S级品'!$E$2:$AW$10)),0)+IFERROR(SUMPRODUCT(('白止-S级品'!$A$2:$A$26=$B30)*('白止-S级品'!$D$1:$AV$1=BJ$1)*('白止-S级品'!$D$2:$AV$26)),0)+IFERROR(SUMPRODUCT(('乐容-S级品'!$A$4:$A$32=$B30)*('乐容-S级品'!$L$3:$CA$3=BJ$1)*('乐容-S级品'!$L$4:$CA$32)),0)</f>
      </c>
      <c r="BK30" s="280">
        <f>IFERROR(SUMPRODUCT(('控温被PRO-S级品'!$B$2:$B$10=$B30)*('控温被PRO-S级品'!$E$1:$BE$1=BK$1)*('控温被PRO-S级品'!$E$2:$BE$10)),0)+IFERROR(SUMPRODUCT(('冬被-S级品'!$B$2:$B$10=$B30)*('冬被-S级品'!$E$1:$AW$1=BK$1)*('冬被-S级品'!$E$2:$AW$10)),0)+IFERROR(SUMPRODUCT(('白止-S级品'!$A$2:$A$26=$B30)*('白止-S级品'!$D$1:$AV$1=BK$1)*('白止-S级品'!$D$2:$AV$26)),0)+IFERROR(SUMPRODUCT(('乐容-S级品'!$A$4:$A$32=$B30)*('乐容-S级品'!$L$3:$CA$3=BK$1)*('乐容-S级品'!$L$4:$CA$32)),0)</f>
      </c>
      <c r="BL30" s="280">
        <f>IFERROR(SUMPRODUCT(('控温被PRO-S级品'!$B$2:$B$10=$B30)*('控温被PRO-S级品'!$E$1:$BE$1=BL$1)*('控温被PRO-S级品'!$E$2:$BE$10)),0)+IFERROR(SUMPRODUCT(('冬被-S级品'!$B$2:$B$10=$B30)*('冬被-S级品'!$E$1:$AW$1=BL$1)*('冬被-S级品'!$E$2:$AW$10)),0)+IFERROR(SUMPRODUCT(('白止-S级品'!$A$2:$A$26=$B30)*('白止-S级品'!$D$1:$AV$1=BL$1)*('白止-S级品'!$D$2:$AV$26)),0)+IFERROR(SUMPRODUCT(('乐容-S级品'!$A$4:$A$32=$B30)*('乐容-S级品'!$L$3:$CA$3=BL$1)*('乐容-S级品'!$L$4:$CA$32)),0)</f>
      </c>
      <c r="BM30" s="280">
        <f>IFERROR(SUMPRODUCT(('控温被PRO-S级品'!$B$2:$B$10=$B30)*('控温被PRO-S级品'!$E$1:$BE$1=BM$1)*('控温被PRO-S级品'!$E$2:$BE$10)),0)+IFERROR(SUMPRODUCT(('冬被-S级品'!$B$2:$B$10=$B30)*('冬被-S级品'!$E$1:$AW$1=BM$1)*('冬被-S级品'!$E$2:$AW$10)),0)+IFERROR(SUMPRODUCT(('白止-S级品'!$A$2:$A$26=$B30)*('白止-S级品'!$D$1:$AV$1=BM$1)*('白止-S级品'!$D$2:$AV$26)),0)+IFERROR(SUMPRODUCT(('乐容-S级品'!$A$4:$A$32=$B30)*('乐容-S级品'!$L$3:$CA$3=BM$1)*('乐容-S级品'!$L$4:$CA$32)),0)</f>
      </c>
      <c r="BN30" s="280">
        <f>IFERROR(SUMPRODUCT(('控温被PRO-S级品'!$B$2:$B$10=$B30)*('控温被PRO-S级品'!$E$1:$BE$1=BN$1)*('控温被PRO-S级品'!$E$2:$BE$10)),0)+IFERROR(SUMPRODUCT(('冬被-S级品'!$B$2:$B$10=$B30)*('冬被-S级品'!$E$1:$AW$1=BN$1)*('冬被-S级品'!$E$2:$AW$10)),0)+IFERROR(SUMPRODUCT(('白止-S级品'!$A$2:$A$26=$B30)*('白止-S级品'!$D$1:$AV$1=BN$1)*('白止-S级品'!$D$2:$AV$26)),0)+IFERROR(SUMPRODUCT(('乐容-S级品'!$A$4:$A$32=$B30)*('乐容-S级品'!$L$3:$CA$3=BN$1)*('乐容-S级品'!$L$4:$CA$32)),0)</f>
      </c>
      <c r="BO30" s="280">
        <f>IFERROR(SUMPRODUCT(('控温被PRO-S级品'!$B$2:$B$10=$B30)*('控温被PRO-S级品'!$E$1:$BE$1=BO$1)*('控温被PRO-S级品'!$E$2:$BE$10)),0)+IFERROR(SUMPRODUCT(('冬被-S级品'!$B$2:$B$10=$B30)*('冬被-S级品'!$E$1:$AW$1=BO$1)*('冬被-S级品'!$E$2:$AW$10)),0)+IFERROR(SUMPRODUCT(('白止-S级品'!$A$2:$A$26=$B30)*('白止-S级品'!$D$1:$AV$1=BO$1)*('白止-S级品'!$D$2:$AV$26)),0)+IFERROR(SUMPRODUCT(('乐容-S级品'!$A$4:$A$32=$B30)*('乐容-S级品'!$L$3:$CA$3=BO$1)*('乐容-S级品'!$L$4:$CA$32)),0)</f>
      </c>
      <c r="BP30" s="280">
        <f>IFERROR(SUMPRODUCT(('控温被PRO-S级品'!$B$2:$B$10=$B30)*('控温被PRO-S级品'!$E$1:$BE$1=BP$1)*('控温被PRO-S级品'!$E$2:$BE$10)),0)+IFERROR(SUMPRODUCT(('冬被-S级品'!$B$2:$B$10=$B30)*('冬被-S级品'!$E$1:$AW$1=BP$1)*('冬被-S级品'!$E$2:$AW$10)),0)+IFERROR(SUMPRODUCT(('白止-S级品'!$A$2:$A$26=$B30)*('白止-S级品'!$D$1:$AV$1=BP$1)*('白止-S级品'!$D$2:$AV$26)),0)+IFERROR(SUMPRODUCT(('乐容-S级品'!$A$4:$A$32=$B30)*('乐容-S级品'!$L$3:$CA$3=BP$1)*('乐容-S级品'!$L$4:$CA$32)),0)</f>
      </c>
      <c r="BQ30" s="280">
        <f>IFERROR(SUMPRODUCT(('控温被PRO-S级品'!$B$2:$B$10=$B30)*('控温被PRO-S级品'!$E$1:$BE$1=BQ$1)*('控温被PRO-S级品'!$E$2:$BE$10)),0)+IFERROR(SUMPRODUCT(('冬被-S级品'!$B$2:$B$10=$B30)*('冬被-S级品'!$E$1:$AW$1=BQ$1)*('冬被-S级品'!$E$2:$AW$10)),0)+IFERROR(SUMPRODUCT(('白止-S级品'!$A$2:$A$26=$B30)*('白止-S级品'!$D$1:$AV$1=BQ$1)*('白止-S级品'!$D$2:$AV$26)),0)+IFERROR(SUMPRODUCT(('乐容-S级品'!$A$4:$A$32=$B30)*('乐容-S级品'!$L$3:$CA$3=BQ$1)*('乐容-S级品'!$L$4:$CA$32)),0)</f>
      </c>
      <c r="BR30" s="280">
        <f>IFERROR(SUMPRODUCT(('控温被PRO-S级品'!$B$2:$B$10=$B30)*('控温被PRO-S级品'!$E$1:$BE$1=BR$1)*('控温被PRO-S级品'!$E$2:$BE$10)),0)+IFERROR(SUMPRODUCT(('冬被-S级品'!$B$2:$B$10=$B30)*('冬被-S级品'!$E$1:$AW$1=BR$1)*('冬被-S级品'!$E$2:$AW$10)),0)+IFERROR(SUMPRODUCT(('白止-S级品'!$A$2:$A$26=$B30)*('白止-S级品'!$D$1:$AV$1=BR$1)*('白止-S级品'!$D$2:$AV$26)),0)+IFERROR(SUMPRODUCT(('乐容-S级品'!$A$4:$A$32=$B30)*('乐容-S级品'!$L$3:$CA$3=BR$1)*('乐容-S级品'!$L$4:$CA$32)),0)</f>
      </c>
      <c r="BS30" s="280">
        <f>IFERROR(SUMPRODUCT(('控温被PRO-S级品'!$B$2:$B$10=$B30)*('控温被PRO-S级品'!$E$1:$BE$1=BS$1)*('控温被PRO-S级品'!$E$2:$BE$10)),0)+IFERROR(SUMPRODUCT(('冬被-S级品'!$B$2:$B$10=$B30)*('冬被-S级品'!$E$1:$AW$1=BS$1)*('冬被-S级品'!$E$2:$AW$10)),0)+IFERROR(SUMPRODUCT(('白止-S级品'!$A$2:$A$26=$B30)*('白止-S级品'!$D$1:$AV$1=BS$1)*('白止-S级品'!$D$2:$AV$26)),0)+IFERROR(SUMPRODUCT(('乐容-S级品'!$A$4:$A$32=$B30)*('乐容-S级品'!$L$3:$CA$3=BS$1)*('乐容-S级品'!$L$4:$CA$32)),0)</f>
      </c>
      <c r="BT30" s="280">
        <f>IFERROR(SUMPRODUCT(('控温被PRO-S级品'!$B$2:$B$10=$B30)*('控温被PRO-S级品'!$E$1:$BE$1=BT$1)*('控温被PRO-S级品'!$E$2:$BE$10)),0)+IFERROR(SUMPRODUCT(('冬被-S级品'!$B$2:$B$10=$B30)*('冬被-S级品'!$E$1:$AW$1=BT$1)*('冬被-S级品'!$E$2:$AW$10)),0)+IFERROR(SUMPRODUCT(('白止-S级品'!$A$2:$A$26=$B30)*('白止-S级品'!$D$1:$AV$1=BT$1)*('白止-S级品'!$D$2:$AV$26)),0)+IFERROR(SUMPRODUCT(('乐容-S级品'!$A$4:$A$32=$B30)*('乐容-S级品'!$L$3:$CA$3=BT$1)*('乐容-S级品'!$L$4:$CA$32)),0)</f>
      </c>
      <c r="BU30" s="280">
        <f>IFERROR(SUMPRODUCT(('控温被PRO-S级品'!$B$2:$B$10=$B30)*('控温被PRO-S级品'!$E$1:$BE$1=BU$1)*('控温被PRO-S级品'!$E$2:$BE$10)),0)+IFERROR(SUMPRODUCT(('冬被-S级品'!$B$2:$B$10=$B30)*('冬被-S级品'!$E$1:$AW$1=BU$1)*('冬被-S级品'!$E$2:$AW$10)),0)+IFERROR(SUMPRODUCT(('白止-S级品'!$A$2:$A$26=$B30)*('白止-S级品'!$D$1:$AV$1=BU$1)*('白止-S级品'!$D$2:$AV$26)),0)+IFERROR(SUMPRODUCT(('乐容-S级品'!$A$4:$A$32=$B30)*('乐容-S级品'!$L$3:$CA$3=BU$1)*('乐容-S级品'!$L$4:$CA$32)),0)</f>
      </c>
      <c r="BV30" s="280">
        <f>IFERROR(SUMPRODUCT(('控温被PRO-S级品'!$B$2:$B$10=$B30)*('控温被PRO-S级品'!$E$1:$BE$1=BV$1)*('控温被PRO-S级品'!$E$2:$BE$10)),0)+IFERROR(SUMPRODUCT(('冬被-S级品'!$B$2:$B$10=$B30)*('冬被-S级品'!$E$1:$AW$1=BV$1)*('冬被-S级品'!$E$2:$AW$10)),0)+IFERROR(SUMPRODUCT(('白止-S级品'!$A$2:$A$26=$B30)*('白止-S级品'!$D$1:$AV$1=BV$1)*('白止-S级品'!$D$2:$AV$26)),0)+IFERROR(SUMPRODUCT(('乐容-S级品'!$A$4:$A$32=$B30)*('乐容-S级品'!$L$3:$CA$3=BV$1)*('乐容-S级品'!$L$4:$CA$32)),0)</f>
      </c>
      <c r="BW30" s="280">
        <f>IFERROR(SUMPRODUCT(('控温被PRO-S级品'!$B$2:$B$10=$B30)*('控温被PRO-S级品'!$E$1:$BE$1=BW$1)*('控温被PRO-S级品'!$E$2:$BE$10)),0)+IFERROR(SUMPRODUCT(('冬被-S级品'!$B$2:$B$10=$B30)*('冬被-S级品'!$E$1:$AW$1=BW$1)*('冬被-S级品'!$E$2:$AW$10)),0)+IFERROR(SUMPRODUCT(('白止-S级品'!$A$2:$A$26=$B30)*('白止-S级品'!$D$1:$AV$1=BW$1)*('白止-S级品'!$D$2:$AV$26)),0)+IFERROR(SUMPRODUCT(('乐容-S级品'!$A$4:$A$32=$B30)*('乐容-S级品'!$L$3:$CA$3=BW$1)*('乐容-S级品'!$L$4:$CA$32)),0)</f>
      </c>
      <c r="BX30" s="280">
        <f>IFERROR(SUMPRODUCT(('控温被PRO-S级品'!$B$2:$B$10=$B30)*('控温被PRO-S级品'!$E$1:$BE$1=BX$1)*('控温被PRO-S级品'!$E$2:$BE$10)),0)+IFERROR(SUMPRODUCT(('冬被-S级品'!$B$2:$B$10=$B30)*('冬被-S级品'!$E$1:$AW$1=BX$1)*('冬被-S级品'!$E$2:$AW$10)),0)+IFERROR(SUMPRODUCT(('白止-S级品'!$A$2:$A$26=$B30)*('白止-S级品'!$D$1:$AV$1=BX$1)*('白止-S级品'!$D$2:$AV$26)),0)+IFERROR(SUMPRODUCT(('乐容-S级品'!$A$4:$A$32=$B30)*('乐容-S级品'!$L$3:$CA$3=BX$1)*('乐容-S级品'!$L$4:$CA$32)),0)</f>
      </c>
      <c r="BY30" s="280">
        <f>IFERROR(SUMPRODUCT(('控温被PRO-S级品'!$B$2:$B$10=$B30)*('控温被PRO-S级品'!$E$1:$BE$1=BY$1)*('控温被PRO-S级品'!$E$2:$BE$10)),0)+IFERROR(SUMPRODUCT(('冬被-S级品'!$B$2:$B$10=$B30)*('冬被-S级品'!$E$1:$AW$1=BY$1)*('冬被-S级品'!$E$2:$AW$10)),0)+IFERROR(SUMPRODUCT(('白止-S级品'!$A$2:$A$26=$B30)*('白止-S级品'!$D$1:$AV$1=BY$1)*('白止-S级品'!$D$2:$AV$26)),0)+IFERROR(SUMPRODUCT(('乐容-S级品'!$A$4:$A$32=$B30)*('乐容-S级品'!$L$3:$CA$3=BY$1)*('乐容-S级品'!$L$4:$CA$32)),0)</f>
      </c>
      <c r="BZ30" s="280">
        <f>IFERROR(SUMPRODUCT(('控温被PRO-S级品'!$B$2:$B$10=$B30)*('控温被PRO-S级品'!$E$1:$BE$1=BZ$1)*('控温被PRO-S级品'!$E$2:$BE$10)),0)+IFERROR(SUMPRODUCT(('冬被-S级品'!$B$2:$B$10=$B30)*('冬被-S级品'!$E$1:$AW$1=BZ$1)*('冬被-S级品'!$E$2:$AW$10)),0)+IFERROR(SUMPRODUCT(('白止-S级品'!$A$2:$A$26=$B30)*('白止-S级品'!$D$1:$AV$1=BZ$1)*('白止-S级品'!$D$2:$AV$26)),0)+IFERROR(SUMPRODUCT(('乐容-S级品'!$A$4:$A$32=$B30)*('乐容-S级品'!$L$3:$CA$3=BZ$1)*('乐容-S级品'!$L$4:$CA$32)),0)</f>
      </c>
      <c r="CA30" s="280">
        <f>IFERROR(SUMPRODUCT(('控温被PRO-S级品'!$B$2:$B$10=$B30)*('控温被PRO-S级品'!$E$1:$BE$1=CA$1)*('控温被PRO-S级品'!$E$2:$BE$10)),0)+IFERROR(SUMPRODUCT(('冬被-S级品'!$B$2:$B$10=$B30)*('冬被-S级品'!$E$1:$AW$1=CA$1)*('冬被-S级品'!$E$2:$AW$10)),0)+IFERROR(SUMPRODUCT(('白止-S级品'!$A$2:$A$26=$B30)*('白止-S级品'!$D$1:$AV$1=CA$1)*('白止-S级品'!$D$2:$AV$26)),0)+IFERROR(SUMPRODUCT(('乐容-S级品'!$A$4:$A$32=$B30)*('乐容-S级品'!$L$3:$CA$3=CA$1)*('乐容-S级品'!$L$4:$CA$32)),0)</f>
      </c>
      <c r="CB30" s="280">
        <f>IFERROR(SUMPRODUCT(('控温被PRO-S级品'!$B$2:$B$10=$B30)*('控温被PRO-S级品'!$E$1:$BE$1=CB$1)*('控温被PRO-S级品'!$E$2:$BE$10)),0)+IFERROR(SUMPRODUCT(('冬被-S级品'!$B$2:$B$10=$B30)*('冬被-S级品'!$E$1:$AW$1=CB$1)*('冬被-S级品'!$E$2:$AW$10)),0)+IFERROR(SUMPRODUCT(('白止-S级品'!$A$2:$A$26=$B30)*('白止-S级品'!$D$1:$AV$1=CB$1)*('白止-S级品'!$D$2:$AV$26)),0)+IFERROR(SUMPRODUCT(('乐容-S级品'!$A$4:$A$32=$B30)*('乐容-S级品'!$L$3:$CA$3=CB$1)*('乐容-S级品'!$L$4:$CA$32)),0)</f>
      </c>
      <c r="CC30" s="280">
        <f>IFERROR(SUMPRODUCT(('控温被PRO-S级品'!$B$2:$B$10=$B30)*('控温被PRO-S级品'!$E$1:$BE$1=CC$1)*('控温被PRO-S级品'!$E$2:$BE$10)),0)+IFERROR(SUMPRODUCT(('冬被-S级品'!$B$2:$B$10=$B30)*('冬被-S级品'!$E$1:$AW$1=CC$1)*('冬被-S级品'!$E$2:$AW$10)),0)+IFERROR(SUMPRODUCT(('白止-S级品'!$A$2:$A$26=$B30)*('白止-S级品'!$D$1:$AV$1=CC$1)*('白止-S级品'!$D$2:$AV$26)),0)+IFERROR(SUMPRODUCT(('乐容-S级品'!$A$4:$A$32=$B30)*('乐容-S级品'!$L$3:$CA$3=CC$1)*('乐容-S级品'!$L$4:$CA$32)),0)</f>
      </c>
      <c r="CD30" s="280">
        <f>IFERROR(SUMPRODUCT(('控温被PRO-S级品'!$B$2:$B$10=$B30)*('控温被PRO-S级品'!$E$1:$BE$1=CD$1)*('控温被PRO-S级品'!$E$2:$BE$10)),0)+IFERROR(SUMPRODUCT(('冬被-S级品'!$B$2:$B$10=$B30)*('冬被-S级品'!$E$1:$AW$1=CD$1)*('冬被-S级品'!$E$2:$AW$10)),0)+IFERROR(SUMPRODUCT(('白止-S级品'!$A$2:$A$26=$B30)*('白止-S级品'!$D$1:$AV$1=CD$1)*('白止-S级品'!$D$2:$AV$26)),0)+IFERROR(SUMPRODUCT(('乐容-S级品'!$A$4:$A$32=$B30)*('乐容-S级品'!$L$3:$CA$3=CD$1)*('乐容-S级品'!$L$4:$CA$32)),0)</f>
      </c>
      <c r="CE30" s="280">
        <f>IFERROR(SUMPRODUCT(('控温被PRO-S级品'!$B$2:$B$10=$B30)*('控温被PRO-S级品'!$E$1:$BE$1=CE$1)*('控温被PRO-S级品'!$E$2:$BE$10)),0)+IFERROR(SUMPRODUCT(('冬被-S级品'!$B$2:$B$10=$B30)*('冬被-S级品'!$E$1:$AW$1=CE$1)*('冬被-S级品'!$E$2:$AW$10)),0)+IFERROR(SUMPRODUCT(('白止-S级品'!$A$2:$A$26=$B30)*('白止-S级品'!$D$1:$AV$1=CE$1)*('白止-S级品'!$D$2:$AV$26)),0)+IFERROR(SUMPRODUCT(('乐容-S级品'!$A$4:$A$32=$B30)*('乐容-S级品'!$L$3:$CA$3=CE$1)*('乐容-S级品'!$L$4:$CA$32)),0)</f>
      </c>
      <c r="CF30" s="280">
        <f>IFERROR(SUMPRODUCT(('控温被PRO-S级品'!$B$2:$B$10=$B30)*('控温被PRO-S级品'!$E$1:$BE$1=CF$1)*('控温被PRO-S级品'!$E$2:$BE$10)),0)+IFERROR(SUMPRODUCT(('冬被-S级品'!$B$2:$B$10=$B30)*('冬被-S级品'!$E$1:$AW$1=CF$1)*('冬被-S级品'!$E$2:$AW$10)),0)+IFERROR(SUMPRODUCT(('白止-S级品'!$A$2:$A$26=$B30)*('白止-S级品'!$D$1:$AV$1=CF$1)*('白止-S级品'!$D$2:$AV$26)),0)+IFERROR(SUMPRODUCT(('乐容-S级品'!$A$4:$A$32=$B30)*('乐容-S级品'!$L$3:$CA$3=CF$1)*('乐容-S级品'!$L$4:$CA$32)),0)</f>
      </c>
      <c r="CG30" s="280">
        <f>IFERROR(SUMPRODUCT(('控温被PRO-S级品'!$B$2:$B$10=$B30)*('控温被PRO-S级品'!$E$1:$BE$1=CG$1)*('控温被PRO-S级品'!$E$2:$BE$10)),0)+IFERROR(SUMPRODUCT(('冬被-S级品'!$B$2:$B$10=$B30)*('冬被-S级品'!$E$1:$AW$1=CG$1)*('冬被-S级品'!$E$2:$AW$10)),0)+IFERROR(SUMPRODUCT(('白止-S级品'!$A$2:$A$26=$B30)*('白止-S级品'!$D$1:$AV$1=CG$1)*('白止-S级品'!$D$2:$AV$26)),0)+IFERROR(SUMPRODUCT(('乐容-S级品'!$A$4:$A$32=$B30)*('乐容-S级品'!$L$3:$CA$3=CG$1)*('乐容-S级品'!$L$4:$CA$32)),0)</f>
      </c>
      <c r="CH30" s="280">
        <f>IFERROR(SUMPRODUCT(('控温被PRO-S级品'!$B$2:$B$10=$B30)*('控温被PRO-S级品'!$E$1:$BE$1=CH$1)*('控温被PRO-S级品'!$E$2:$BE$10)),0)+IFERROR(SUMPRODUCT(('冬被-S级品'!$B$2:$B$10=$B30)*('冬被-S级品'!$E$1:$AW$1=CH$1)*('冬被-S级品'!$E$2:$AW$10)),0)+IFERROR(SUMPRODUCT(('白止-S级品'!$A$2:$A$26=$B30)*('白止-S级品'!$D$1:$AV$1=CH$1)*('白止-S级品'!$D$2:$AV$26)),0)+IFERROR(SUMPRODUCT(('乐容-S级品'!$A$4:$A$32=$B30)*('乐容-S级品'!$L$3:$CA$3=CH$1)*('乐容-S级品'!$L$4:$CA$32)),0)</f>
      </c>
      <c r="CI30" s="280">
        <f>IFERROR(SUMPRODUCT(('控温被PRO-S级品'!$B$2:$B$10=$B30)*('控温被PRO-S级品'!$E$1:$BE$1=CI$1)*('控温被PRO-S级品'!$E$2:$BE$10)),0)+IFERROR(SUMPRODUCT(('冬被-S级品'!$B$2:$B$10=$B30)*('冬被-S级品'!$E$1:$AW$1=CI$1)*('冬被-S级品'!$E$2:$AW$10)),0)+IFERROR(SUMPRODUCT(('白止-S级品'!$A$2:$A$26=$B30)*('白止-S级品'!$D$1:$AV$1=CI$1)*('白止-S级品'!$D$2:$AV$26)),0)+IFERROR(SUMPRODUCT(('乐容-S级品'!$A$4:$A$32=$B30)*('乐容-S级品'!$L$3:$CA$3=CI$1)*('乐容-S级品'!$L$4:$CA$32)),0)</f>
      </c>
      <c r="CJ30" s="280">
        <f>IFERROR(SUMPRODUCT(('控温被PRO-S级品'!$B$2:$B$10=$B30)*('控温被PRO-S级品'!$E$1:$BE$1=CJ$1)*('控温被PRO-S级品'!$E$2:$BE$10)),0)+IFERROR(SUMPRODUCT(('冬被-S级品'!$B$2:$B$10=$B30)*('冬被-S级品'!$E$1:$AW$1=CJ$1)*('冬被-S级品'!$E$2:$AW$10)),0)+IFERROR(SUMPRODUCT(('白止-S级品'!$A$2:$A$26=$B30)*('白止-S级品'!$D$1:$AV$1=CJ$1)*('白止-S级品'!$D$2:$AV$26)),0)+IFERROR(SUMPRODUCT(('乐容-S级品'!$A$4:$A$32=$B30)*('乐容-S级品'!$L$3:$CA$3=CJ$1)*('乐容-S级品'!$L$4:$CA$32)),0)</f>
      </c>
      <c r="CK30" s="280">
        <f>IFERROR(SUMPRODUCT(('控温被PRO-S级品'!$B$2:$B$10=$B30)*('控温被PRO-S级品'!$E$1:$BE$1=CK$1)*('控温被PRO-S级品'!$E$2:$BE$10)),0)+IFERROR(SUMPRODUCT(('冬被-S级品'!$B$2:$B$10=$B30)*('冬被-S级品'!$E$1:$AW$1=CK$1)*('冬被-S级品'!$E$2:$AW$10)),0)+IFERROR(SUMPRODUCT(('白止-S级品'!$A$2:$A$26=$B30)*('白止-S级品'!$D$1:$AV$1=CK$1)*('白止-S级品'!$D$2:$AV$26)),0)+IFERROR(SUMPRODUCT(('乐容-S级品'!$A$4:$A$32=$B30)*('乐容-S级品'!$L$3:$CA$3=CK$1)*('乐容-S级品'!$L$4:$CA$32)),0)</f>
      </c>
      <c r="CL30" s="280">
        <f>IFERROR(SUMPRODUCT(('控温被PRO-S级品'!$B$2:$B$10=$B30)*('控温被PRO-S级品'!$E$1:$BE$1=CL$1)*('控温被PRO-S级品'!$E$2:$BE$10)),0)+IFERROR(SUMPRODUCT(('冬被-S级品'!$B$2:$B$10=$B30)*('冬被-S级品'!$E$1:$AW$1=CL$1)*('冬被-S级品'!$E$2:$AW$10)),0)+IFERROR(SUMPRODUCT(('白止-S级品'!$A$2:$A$26=$B30)*('白止-S级品'!$D$1:$AV$1=CL$1)*('白止-S级品'!$D$2:$AV$26)),0)+IFERROR(SUMPRODUCT(('乐容-S级品'!$A$4:$A$32=$B30)*('乐容-S级品'!$L$3:$CA$3=CL$1)*('乐容-S级品'!$L$4:$CA$32)),0)</f>
      </c>
      <c r="CM30" s="280">
        <f>IFERROR(SUMPRODUCT(('控温被PRO-S级品'!$B$2:$B$10=$B30)*('控温被PRO-S级品'!$E$1:$BE$1=CM$1)*('控温被PRO-S级品'!$E$2:$BE$10)),0)+IFERROR(SUMPRODUCT(('冬被-S级品'!$B$2:$B$10=$B30)*('冬被-S级品'!$E$1:$AW$1=CM$1)*('冬被-S级品'!$E$2:$AW$10)),0)+IFERROR(SUMPRODUCT(('白止-S级品'!$A$2:$A$26=$B30)*('白止-S级品'!$D$1:$AV$1=CM$1)*('白止-S级品'!$D$2:$AV$26)),0)+IFERROR(SUMPRODUCT(('乐容-S级品'!$A$4:$A$32=$B30)*('乐容-S级品'!$L$3:$CA$3=CM$1)*('乐容-S级品'!$L$4:$CA$32)),0)</f>
      </c>
      <c r="CN30" s="280">
        <f>IFERROR(SUMPRODUCT(('控温被PRO-S级品'!$B$2:$B$10=$B30)*('控温被PRO-S级品'!$E$1:$BE$1=CN$1)*('控温被PRO-S级品'!$E$2:$BE$10)),0)+IFERROR(SUMPRODUCT(('冬被-S级品'!$B$2:$B$10=$B30)*('冬被-S级品'!$E$1:$AW$1=CN$1)*('冬被-S级品'!$E$2:$AW$10)),0)+IFERROR(SUMPRODUCT(('白止-S级品'!$A$2:$A$26=$B30)*('白止-S级品'!$D$1:$AV$1=CN$1)*('白止-S级品'!$D$2:$AV$26)),0)+IFERROR(SUMPRODUCT(('乐容-S级品'!$A$4:$A$32=$B30)*('乐容-S级品'!$L$3:$CA$3=CN$1)*('乐容-S级品'!$L$4:$CA$32)),0)</f>
      </c>
      <c r="CO30" s="280">
        <f>IFERROR(SUMPRODUCT(('控温被PRO-S级品'!$B$2:$B$10=$B30)*('控温被PRO-S级品'!$E$1:$BE$1=CO$1)*('控温被PRO-S级品'!$E$2:$BE$10)),0)+IFERROR(SUMPRODUCT(('冬被-S级品'!$B$2:$B$10=$B30)*('冬被-S级品'!$E$1:$AW$1=CO$1)*('冬被-S级品'!$E$2:$AW$10)),0)+IFERROR(SUMPRODUCT(('白止-S级品'!$A$2:$A$26=$B30)*('白止-S级品'!$D$1:$AV$1=CO$1)*('白止-S级品'!$D$2:$AV$26)),0)+IFERROR(SUMPRODUCT(('乐容-S级品'!$A$4:$A$32=$B30)*('乐容-S级品'!$L$3:$CA$3=CO$1)*('乐容-S级品'!$L$4:$CA$32)),0)</f>
      </c>
      <c r="CP30" s="280">
        <f>IFERROR(SUMPRODUCT(('控温被PRO-S级品'!$B$2:$B$10=$B30)*('控温被PRO-S级品'!$E$1:$BE$1=CP$1)*('控温被PRO-S级品'!$E$2:$BE$10)),0)+IFERROR(SUMPRODUCT(('冬被-S级品'!$B$2:$B$10=$B30)*('冬被-S级品'!$E$1:$AW$1=CP$1)*('冬被-S级品'!$E$2:$AW$10)),0)+IFERROR(SUMPRODUCT(('白止-S级品'!$A$2:$A$26=$B30)*('白止-S级品'!$D$1:$AV$1=CP$1)*('白止-S级品'!$D$2:$AV$26)),0)+IFERROR(SUMPRODUCT(('乐容-S级品'!$A$4:$A$32=$B30)*('乐容-S级品'!$L$3:$CA$3=CP$1)*('乐容-S级品'!$L$4:$CA$32)),0)</f>
      </c>
      <c r="CQ30" s="280">
        <f>IFERROR(SUMPRODUCT(('控温被PRO-S级品'!$B$2:$B$10=$B30)*('控温被PRO-S级品'!$E$1:$BE$1=CQ$1)*('控温被PRO-S级品'!$E$2:$BE$10)),0)+IFERROR(SUMPRODUCT(('冬被-S级品'!$B$2:$B$10=$B30)*('冬被-S级品'!$E$1:$AW$1=CQ$1)*('冬被-S级品'!$E$2:$AW$10)),0)+IFERROR(SUMPRODUCT(('白止-S级品'!$A$2:$A$26=$B30)*('白止-S级品'!$D$1:$AV$1=CQ$1)*('白止-S级品'!$D$2:$AV$26)),0)+IFERROR(SUMPRODUCT(('乐容-S级品'!$A$4:$A$32=$B30)*('乐容-S级品'!$L$3:$CA$3=CQ$1)*('乐容-S级品'!$L$4:$CA$32)),0)</f>
      </c>
      <c r="CR30" s="280">
        <f>IFERROR(SUMPRODUCT(('控温被PRO-S级品'!$B$2:$B$10=$B30)*('控温被PRO-S级品'!$E$1:$BE$1=CR$1)*('控温被PRO-S级品'!$E$2:$BE$10)),0)+IFERROR(SUMPRODUCT(('冬被-S级品'!$B$2:$B$10=$B30)*('冬被-S级品'!$E$1:$AW$1=CR$1)*('冬被-S级品'!$E$2:$AW$10)),0)+IFERROR(SUMPRODUCT(('白止-S级品'!$A$2:$A$26=$B30)*('白止-S级品'!$D$1:$AV$1=CR$1)*('白止-S级品'!$D$2:$AV$26)),0)+IFERROR(SUMPRODUCT(('乐容-S级品'!$A$4:$A$32=$B30)*('乐容-S级品'!$L$3:$CA$3=CR$1)*('乐容-S级品'!$L$4:$CA$32)),0)</f>
      </c>
      <c r="CS30" s="280">
        <f>IFERROR(SUMPRODUCT(('控温被PRO-S级品'!$B$2:$B$10=$B30)*('控温被PRO-S级品'!$E$1:$BE$1=CS$1)*('控温被PRO-S级品'!$E$2:$BE$10)),0)+IFERROR(SUMPRODUCT(('冬被-S级品'!$B$2:$B$10=$B30)*('冬被-S级品'!$E$1:$AW$1=CS$1)*('冬被-S级品'!$E$2:$AW$10)),0)+IFERROR(SUMPRODUCT(('白止-S级品'!$A$2:$A$26=$B30)*('白止-S级品'!$D$1:$AV$1=CS$1)*('白止-S级品'!$D$2:$AV$26)),0)+IFERROR(SUMPRODUCT(('乐容-S级品'!$A$4:$A$32=$B30)*('乐容-S级品'!$L$3:$CA$3=CS$1)*('乐容-S级品'!$L$4:$CA$32)),0)</f>
      </c>
      <c r="CT30" s="280">
        <f>IFERROR(SUMPRODUCT(('控温被PRO-S级品'!$B$2:$B$10=$B30)*('控温被PRO-S级品'!$E$1:$BE$1=CT$1)*('控温被PRO-S级品'!$E$2:$BE$10)),0)+IFERROR(SUMPRODUCT(('冬被-S级品'!$B$2:$B$10=$B30)*('冬被-S级品'!$E$1:$AW$1=CT$1)*('冬被-S级品'!$E$2:$AW$10)),0)+IFERROR(SUMPRODUCT(('白止-S级品'!$A$2:$A$26=$B30)*('白止-S级品'!$D$1:$AV$1=CT$1)*('白止-S级品'!$D$2:$AV$26)),0)+IFERROR(SUMPRODUCT(('乐容-S级品'!$A$4:$A$32=$B30)*('乐容-S级品'!$L$3:$CA$3=CT$1)*('乐容-S级品'!$L$4:$CA$32)),0)</f>
      </c>
      <c r="CU30" s="280">
        <f>IFERROR(SUMPRODUCT(('控温被PRO-S级品'!$B$2:$B$10=$B30)*('控温被PRO-S级品'!$E$1:$BE$1=CU$1)*('控温被PRO-S级品'!$E$2:$BE$10)),0)+IFERROR(SUMPRODUCT(('冬被-S级品'!$B$2:$B$10=$B30)*('冬被-S级品'!$E$1:$AW$1=CU$1)*('冬被-S级品'!$E$2:$AW$10)),0)+IFERROR(SUMPRODUCT(('白止-S级品'!$A$2:$A$26=$B30)*('白止-S级品'!$D$1:$AV$1=CU$1)*('白止-S级品'!$D$2:$AV$26)),0)+IFERROR(SUMPRODUCT(('乐容-S级品'!$A$4:$A$32=$B30)*('乐容-S级品'!$L$3:$CA$3=CU$1)*('乐容-S级品'!$L$4:$CA$32)),0)</f>
      </c>
      <c r="CV30" s="280">
        <f>IFERROR(SUMPRODUCT(('控温被PRO-S级品'!$B$2:$B$10=$B30)*('控温被PRO-S级品'!$E$1:$BE$1=CV$1)*('控温被PRO-S级品'!$E$2:$BE$10)),0)+IFERROR(SUMPRODUCT(('冬被-S级品'!$B$2:$B$10=$B30)*('冬被-S级品'!$E$1:$AW$1=CV$1)*('冬被-S级品'!$E$2:$AW$10)),0)+IFERROR(SUMPRODUCT(('白止-S级品'!$A$2:$A$26=$B30)*('白止-S级品'!$D$1:$AV$1=CV$1)*('白止-S级品'!$D$2:$AV$26)),0)+IFERROR(SUMPRODUCT(('乐容-S级品'!$A$4:$A$32=$B30)*('乐容-S级品'!$L$3:$CA$3=CV$1)*('乐容-S级品'!$L$4:$CA$32)),0)</f>
      </c>
      <c r="CW30" s="280">
        <f>IFERROR(SUMPRODUCT(('控温被PRO-S级品'!$B$2:$B$10=$B30)*('控温被PRO-S级品'!$E$1:$BE$1=CW$1)*('控温被PRO-S级品'!$E$2:$BE$10)),0)+IFERROR(SUMPRODUCT(('冬被-S级品'!$B$2:$B$10=$B30)*('冬被-S级品'!$E$1:$AW$1=CW$1)*('冬被-S级品'!$E$2:$AW$10)),0)+IFERROR(SUMPRODUCT(('白止-S级品'!$A$2:$A$26=$B30)*('白止-S级品'!$D$1:$AV$1=CW$1)*('白止-S级品'!$D$2:$AV$26)),0)+IFERROR(SUMPRODUCT(('乐容-S级品'!$A$4:$A$32=$B30)*('乐容-S级品'!$L$3:$CA$3=CW$1)*('乐容-S级品'!$L$4:$CA$32)),0)</f>
      </c>
      <c r="CX30" s="280">
        <f>IFERROR(SUMPRODUCT(('控温被PRO-S级品'!$B$2:$B$10=$B30)*('控温被PRO-S级品'!$E$1:$BE$1=CX$1)*('控温被PRO-S级品'!$E$2:$BE$10)),0)+IFERROR(SUMPRODUCT(('冬被-S级品'!$B$2:$B$10=$B30)*('冬被-S级品'!$E$1:$AW$1=CX$1)*('冬被-S级品'!$E$2:$AW$10)),0)+IFERROR(SUMPRODUCT(('白止-S级品'!$A$2:$A$26=$B30)*('白止-S级品'!$D$1:$AV$1=CX$1)*('白止-S级品'!$D$2:$AV$26)),0)+IFERROR(SUMPRODUCT(('乐容-S级品'!$A$4:$A$32=$B30)*('乐容-S级品'!$L$3:$CA$3=CX$1)*('乐容-S级品'!$L$4:$CA$32)),0)</f>
      </c>
      <c r="CY30" s="280">
        <f>IFERROR(SUMPRODUCT(('控温被PRO-S级品'!$B$2:$B$10=$B30)*('控温被PRO-S级品'!$E$1:$BE$1=CY$1)*('控温被PRO-S级品'!$E$2:$BE$10)),0)+IFERROR(SUMPRODUCT(('冬被-S级品'!$B$2:$B$10=$B30)*('冬被-S级品'!$E$1:$AW$1=CY$1)*('冬被-S级品'!$E$2:$AW$10)),0)+IFERROR(SUMPRODUCT(('白止-S级品'!$A$2:$A$26=$B30)*('白止-S级品'!$D$1:$AV$1=CY$1)*('白止-S级品'!$D$2:$AV$26)),0)+IFERROR(SUMPRODUCT(('乐容-S级品'!$A$4:$A$32=$B30)*('乐容-S级品'!$L$3:$CA$3=CY$1)*('乐容-S级品'!$L$4:$CA$32)),0)</f>
      </c>
      <c r="CZ30" s="280">
        <f>IFERROR(SUMPRODUCT(('控温被PRO-S级品'!$B$2:$B$10=$B30)*('控温被PRO-S级品'!$E$1:$BE$1=CZ$1)*('控温被PRO-S级品'!$E$2:$BE$10)),0)+IFERROR(SUMPRODUCT(('冬被-S级品'!$B$2:$B$10=$B30)*('冬被-S级品'!$E$1:$AW$1=CZ$1)*('冬被-S级品'!$E$2:$AW$10)),0)+IFERROR(SUMPRODUCT(('白止-S级品'!$A$2:$A$26=$B30)*('白止-S级品'!$D$1:$AV$1=CZ$1)*('白止-S级品'!$D$2:$AV$26)),0)+IFERROR(SUMPRODUCT(('乐容-S级品'!$A$4:$A$32=$B30)*('乐容-S级品'!$L$3:$CA$3=CZ$1)*('乐容-S级品'!$L$4:$CA$32)),0)</f>
      </c>
      <c r="DA30" s="280">
        <f>IFERROR(SUMPRODUCT(('控温被PRO-S级品'!$B$2:$B$10=$B30)*('控温被PRO-S级品'!$E$1:$BE$1=DA$1)*('控温被PRO-S级品'!$E$2:$BE$10)),0)+IFERROR(SUMPRODUCT(('冬被-S级品'!$B$2:$B$10=$B30)*('冬被-S级品'!$E$1:$AW$1=DA$1)*('冬被-S级品'!$E$2:$AW$10)),0)+IFERROR(SUMPRODUCT(('白止-S级品'!$A$2:$A$26=$B30)*('白止-S级品'!$D$1:$AV$1=DA$1)*('白止-S级品'!$D$2:$AV$26)),0)+IFERROR(SUMPRODUCT(('乐容-S级品'!$A$4:$A$32=$B30)*('乐容-S级品'!$L$3:$CA$3=DA$1)*('乐容-S级品'!$L$4:$CA$32)),0)</f>
      </c>
      <c r="DB30" s="280">
        <f>IFERROR(SUMPRODUCT(('控温被PRO-S级品'!$B$2:$B$10=$B30)*('控温被PRO-S级品'!$E$1:$BE$1=DB$1)*('控温被PRO-S级品'!$E$2:$BE$10)),0)+IFERROR(SUMPRODUCT(('冬被-S级品'!$B$2:$B$10=$B30)*('冬被-S级品'!$E$1:$AW$1=DB$1)*('冬被-S级品'!$E$2:$AW$10)),0)+IFERROR(SUMPRODUCT(('白止-S级品'!$A$2:$A$26=$B30)*('白止-S级品'!$D$1:$AV$1=DB$1)*('白止-S级品'!$D$2:$AV$26)),0)+IFERROR(SUMPRODUCT(('乐容-S级品'!$A$4:$A$32=$B30)*('乐容-S级品'!$L$3:$CA$3=DB$1)*('乐容-S级品'!$L$4:$CA$32)),0)</f>
      </c>
      <c r="DC30" s="280">
        <f>IFERROR(SUMPRODUCT(('控温被PRO-S级品'!$B$2:$B$10=$B30)*('控温被PRO-S级品'!$E$1:$BE$1=DC$1)*('控温被PRO-S级品'!$E$2:$BE$10)),0)+IFERROR(SUMPRODUCT(('冬被-S级品'!$B$2:$B$10=$B30)*('冬被-S级品'!$E$1:$AW$1=DC$1)*('冬被-S级品'!$E$2:$AW$10)),0)+IFERROR(SUMPRODUCT(('白止-S级品'!$A$2:$A$26=$B30)*('白止-S级品'!$D$1:$AV$1=DC$1)*('白止-S级品'!$D$2:$AV$26)),0)+IFERROR(SUMPRODUCT(('乐容-S级品'!$A$4:$A$32=$B30)*('乐容-S级品'!$L$3:$CA$3=DC$1)*('乐容-S级品'!$L$4:$CA$32)),0)</f>
      </c>
      <c r="DD30" s="280">
        <f>IFERROR(SUMPRODUCT(('控温被PRO-S级品'!$B$2:$B$10=$B30)*('控温被PRO-S级品'!$E$1:$BE$1=DD$1)*('控温被PRO-S级品'!$E$2:$BE$10)),0)+IFERROR(SUMPRODUCT(('冬被-S级品'!$B$2:$B$10=$B30)*('冬被-S级品'!$E$1:$AW$1=DD$1)*('冬被-S级品'!$E$2:$AW$10)),0)+IFERROR(SUMPRODUCT(('白止-S级品'!$A$2:$A$26=$B30)*('白止-S级品'!$D$1:$AV$1=DD$1)*('白止-S级品'!$D$2:$AV$26)),0)+IFERROR(SUMPRODUCT(('乐容-S级品'!$A$4:$A$32=$B30)*('乐容-S级品'!$L$3:$CA$3=DD$1)*('乐容-S级品'!$L$4:$CA$32)),0)</f>
      </c>
      <c r="DE30" s="280">
        <f>IFERROR(SUMPRODUCT(('控温被PRO-S级品'!$B$2:$B$10=$B30)*('控温被PRO-S级品'!$E$1:$BE$1=DE$1)*('控温被PRO-S级品'!$E$2:$BE$10)),0)+IFERROR(SUMPRODUCT(('冬被-S级品'!$B$2:$B$10=$B30)*('冬被-S级品'!$E$1:$AW$1=DE$1)*('冬被-S级品'!$E$2:$AW$10)),0)+IFERROR(SUMPRODUCT(('白止-S级品'!$A$2:$A$26=$B30)*('白止-S级品'!$D$1:$AV$1=DE$1)*('白止-S级品'!$D$2:$AV$26)),0)+IFERROR(SUMPRODUCT(('乐容-S级品'!$A$4:$A$32=$B30)*('乐容-S级品'!$L$3:$CA$3=DE$1)*('乐容-S级品'!$L$4:$CA$32)),0)</f>
      </c>
      <c r="DF30" s="280">
        <f>IFERROR(SUMPRODUCT(('控温被PRO-S级品'!$B$2:$B$10=$B30)*('控温被PRO-S级品'!$E$1:$BE$1=DF$1)*('控温被PRO-S级品'!$E$2:$BE$10)),0)+IFERROR(SUMPRODUCT(('冬被-S级品'!$B$2:$B$10=$B30)*('冬被-S级品'!$E$1:$AW$1=DF$1)*('冬被-S级品'!$E$2:$AW$10)),0)+IFERROR(SUMPRODUCT(('白止-S级品'!$A$2:$A$26=$B30)*('白止-S级品'!$D$1:$AV$1=DF$1)*('白止-S级品'!$D$2:$AV$26)),0)+IFERROR(SUMPRODUCT(('乐容-S级品'!$A$4:$A$32=$B30)*('乐容-S级品'!$L$3:$CA$3=DF$1)*('乐容-S级品'!$L$4:$CA$32)),0)</f>
      </c>
      <c r="DG30" s="280">
        <f>IFERROR(SUMPRODUCT(('控温被PRO-S级品'!$B$2:$B$10=$B30)*('控温被PRO-S级品'!$E$1:$BE$1=DG$1)*('控温被PRO-S级品'!$E$2:$BE$10)),0)+IFERROR(SUMPRODUCT(('冬被-S级品'!$B$2:$B$10=$B30)*('冬被-S级品'!$E$1:$AW$1=DG$1)*('冬被-S级品'!$E$2:$AW$10)),0)+IFERROR(SUMPRODUCT(('白止-S级品'!$A$2:$A$26=$B30)*('白止-S级品'!$D$1:$AV$1=DG$1)*('白止-S级品'!$D$2:$AV$26)),0)+IFERROR(SUMPRODUCT(('乐容-S级品'!$A$4:$A$32=$B30)*('乐容-S级品'!$L$3:$CA$3=DG$1)*('乐容-S级品'!$L$4:$CA$32)),0)</f>
      </c>
      <c r="DH30" s="280">
        <f>IFERROR(SUMPRODUCT(('控温被PRO-S级品'!$B$2:$B$10=$B30)*('控温被PRO-S级品'!$E$1:$BE$1=DH$1)*('控温被PRO-S级品'!$E$2:$BE$10)),0)+IFERROR(SUMPRODUCT(('冬被-S级品'!$B$2:$B$10=$B30)*('冬被-S级品'!$E$1:$AW$1=DH$1)*('冬被-S级品'!$E$2:$AW$10)),0)+IFERROR(SUMPRODUCT(('白止-S级品'!$A$2:$A$26=$B30)*('白止-S级品'!$D$1:$AV$1=DH$1)*('白止-S级品'!$D$2:$AV$26)),0)+IFERROR(SUMPRODUCT(('乐容-S级品'!$A$4:$A$32=$B30)*('乐容-S级品'!$L$3:$CA$3=DH$1)*('乐容-S级品'!$L$4:$CA$32)),0)</f>
      </c>
      <c r="DI30" s="280">
        <f>IFERROR(SUMPRODUCT(('控温被PRO-S级品'!$B$2:$B$10=$B30)*('控温被PRO-S级品'!$E$1:$BE$1=DI$1)*('控温被PRO-S级品'!$E$2:$BE$10)),0)+IFERROR(SUMPRODUCT(('冬被-S级品'!$B$2:$B$10=$B30)*('冬被-S级品'!$E$1:$AW$1=DI$1)*('冬被-S级品'!$E$2:$AW$10)),0)+IFERROR(SUMPRODUCT(('白止-S级品'!$A$2:$A$26=$B30)*('白止-S级品'!$D$1:$AV$1=DI$1)*('白止-S级品'!$D$2:$AV$26)),0)+IFERROR(SUMPRODUCT(('乐容-S级品'!$A$4:$A$32=$B30)*('乐容-S级品'!$L$3:$CA$3=DI$1)*('乐容-S级品'!$L$4:$CA$32)),0)</f>
      </c>
      <c r="DJ30" s="280">
        <f>IFERROR(SUMPRODUCT(('控温被PRO-S级品'!$B$2:$B$10=$B30)*('控温被PRO-S级品'!$E$1:$BE$1=DJ$1)*('控温被PRO-S级品'!$E$2:$BE$10)),0)+IFERROR(SUMPRODUCT(('冬被-S级品'!$B$2:$B$10=$B30)*('冬被-S级品'!$E$1:$AW$1=DJ$1)*('冬被-S级品'!$E$2:$AW$10)),0)+IFERROR(SUMPRODUCT(('白止-S级品'!$A$2:$A$26=$B30)*('白止-S级品'!$D$1:$AV$1=DJ$1)*('白止-S级品'!$D$2:$AV$26)),0)+IFERROR(SUMPRODUCT(('乐容-S级品'!$A$4:$A$32=$B30)*('乐容-S级品'!$L$3:$CA$3=DJ$1)*('乐容-S级品'!$L$4:$CA$32)),0)</f>
      </c>
      <c r="DK30" s="280"/>
      <c r="DL30" s="280"/>
      <c r="DM30" s="280"/>
      <c r="DN30" s="280"/>
      <c r="DO30" s="280"/>
      <c r="DP30" s="280"/>
      <c r="DQ30" s="280"/>
      <c r="DR30" s="280"/>
      <c r="DS30" s="280"/>
      <c r="DT30" s="280"/>
      <c r="DU30" s="280"/>
      <c r="DV30" s="280"/>
      <c r="DW30" s="280">
        <f>VLOOKUP(B30,'系统编码规格'!A:C,3,FALSE)</f>
      </c>
      <c r="DX30" s="280"/>
      <c r="DY30" s="280"/>
      <c r="DZ30" s="280"/>
      <c r="EA30" s="280"/>
      <c r="EB30" s="280"/>
      <c r="EC30" s="280"/>
      <c r="ED30" s="280"/>
      <c r="EE30" s="280"/>
      <c r="EF30" s="280"/>
      <c r="EG30" s="280"/>
      <c r="EH30" s="280"/>
      <c r="EI30" s="280"/>
      <c r="EJ30" s="280"/>
      <c r="EK30" s="280"/>
      <c r="EL30" s="280"/>
      <c r="EM30" s="280"/>
      <c r="EN30" s="280"/>
      <c r="EO30" s="280"/>
      <c r="EP30" s="280"/>
      <c r="EQ30" s="280"/>
      <c r="ER30" s="280"/>
      <c r="ES30" s="280"/>
      <c r="ET30" s="280"/>
      <c r="EU30" s="280"/>
      <c r="EV30" s="280"/>
      <c r="EW30" s="280"/>
      <c r="EX30" s="280"/>
      <c r="EY30" s="280"/>
      <c r="EZ30" s="280"/>
      <c r="FA30" s="280"/>
      <c r="FB30" s="280"/>
      <c r="FC30" s="280"/>
      <c r="FD30" s="280"/>
      <c r="FE30" s="280"/>
      <c r="FF30" s="280"/>
      <c r="FG30" s="280"/>
      <c r="FH30" s="280"/>
      <c r="FI30" s="280"/>
      <c r="FJ30" s="280"/>
      <c r="FK30" s="280"/>
      <c r="FL30" s="280"/>
      <c r="FM30" s="280"/>
      <c r="FN30" s="280"/>
      <c r="FO30" s="280"/>
      <c r="FP30" s="280"/>
      <c r="FQ30" s="280"/>
      <c r="FR30" s="280"/>
      <c r="FS30" s="280"/>
      <c r="FT30" s="280"/>
      <c r="FU30" s="280"/>
      <c r="FV30" s="280"/>
      <c r="FW30" s="280"/>
      <c r="FX30" s="280"/>
      <c r="FY30" s="280"/>
      <c r="FZ30" s="280"/>
      <c r="GA30" s="280"/>
      <c r="GB30" s="280"/>
      <c r="GC30" s="280"/>
      <c r="GD30" s="280"/>
      <c r="GE30" s="280"/>
      <c r="GF30" s="280"/>
      <c r="GG30" s="280"/>
      <c r="GH30" s="280"/>
      <c r="GI30" s="280"/>
      <c r="GJ30" s="280"/>
      <c r="GK30" s="280"/>
      <c r="GL30" s="280"/>
      <c r="GM30" s="280"/>
      <c r="GN30" s="280"/>
      <c r="GO30" s="280"/>
      <c r="GP30" s="280"/>
      <c r="GQ30" s="280"/>
      <c r="GR30" s="280"/>
      <c r="GS30" s="280"/>
      <c r="GT30" s="280"/>
      <c r="GU30" s="280"/>
      <c r="GV30" s="280"/>
    </row>
    <row r="31">
      <c r="A31" s="309" t="str">
        <v>乐容</v>
      </c>
      <c r="B31" s="310" t="str">
        <v>1280002620104048</v>
      </c>
      <c r="C31" s="309" t="str">
        <v>亚朵星球 纯色全棉枕套</v>
      </c>
      <c r="D31" s="309" t="str">
        <v>静湖蓝</v>
      </c>
      <c r="E31">
        <f>SUM(F31:GX31)</f>
      </c>
      <c r="F31" s="280">
        <f>IFERROR(SUMPRODUCT(('控温被PRO-S级品'!$B$2:$B$10=$B31)*('控温被PRO-S级品'!$E$1:$BE$1=F$1)*('控温被PRO-S级品'!$E$2:$BE$10)),0)+IFERROR(SUMPRODUCT(('冬被-S级品'!$B$2:$B$10=$B31)*('冬被-S级品'!$E$1:$AW$1=F$1)*('冬被-S级品'!$E$2:$AW$10)),0)+IFERROR(SUMPRODUCT(('白止-S级品'!$A$2:$A$26=$B31)*('白止-S级品'!$D$1:$AV$1=F$1)*('白止-S级品'!$D$2:$AV$26)),0)+IFERROR(SUMPRODUCT(('乐容-S级品'!$A$4:$A$32=$B31)*('乐容-S级品'!$L$3:$CA$3=F$1)*('乐容-S级品'!$L$4:$CA$32)),0)</f>
      </c>
      <c r="G31" s="280">
        <f>IFERROR(SUMPRODUCT(('控温被PRO-S级品'!$B$2:$B$10=$B31)*('控温被PRO-S级品'!$E$1:$BE$1=G$1)*('控温被PRO-S级品'!$E$2:$BE$10)),0)+IFERROR(SUMPRODUCT(('冬被-S级品'!$B$2:$B$10=$B31)*('冬被-S级品'!$E$1:$AW$1=G$1)*('冬被-S级品'!$E$2:$AW$10)),0)+IFERROR(SUMPRODUCT(('白止-S级品'!$A$2:$A$26=$B31)*('白止-S级品'!$D$1:$AV$1=G$1)*('白止-S级品'!$D$2:$AV$26)),0)+IFERROR(SUMPRODUCT(('乐容-S级品'!$A$4:$A$32=$B31)*('乐容-S级品'!$L$3:$CA$3=G$1)*('乐容-S级品'!$L$4:$CA$32)),0)</f>
      </c>
      <c r="H31" s="280">
        <f>IFERROR(SUMPRODUCT(('控温被PRO-S级品'!$B$2:$B$10=$B31)*('控温被PRO-S级品'!$E$1:$BE$1=H$1)*('控温被PRO-S级品'!$E$2:$BE$10)),0)+IFERROR(SUMPRODUCT(('冬被-S级品'!$B$2:$B$10=$B31)*('冬被-S级品'!$E$1:$AW$1=H$1)*('冬被-S级品'!$E$2:$AW$10)),0)+IFERROR(SUMPRODUCT(('白止-S级品'!$A$2:$A$26=$B31)*('白止-S级品'!$D$1:$AV$1=H$1)*('白止-S级品'!$D$2:$AV$26)),0)+IFERROR(SUMPRODUCT(('乐容-S级品'!$A$4:$A$32=$B31)*('乐容-S级品'!$L$3:$CA$3=H$1)*('乐容-S级品'!$L$4:$CA$32)),0)</f>
      </c>
      <c r="I31" s="280">
        <f>IFERROR(SUMPRODUCT(('控温被PRO-S级品'!$B$2:$B$10=$B31)*('控温被PRO-S级品'!$E$1:$BE$1=I$1)*('控温被PRO-S级品'!$E$2:$BE$10)),0)+IFERROR(SUMPRODUCT(('冬被-S级品'!$B$2:$B$10=$B31)*('冬被-S级品'!$E$1:$AW$1=I$1)*('冬被-S级品'!$E$2:$AW$10)),0)+IFERROR(SUMPRODUCT(('白止-S级品'!$A$2:$A$26=$B31)*('白止-S级品'!$D$1:$AV$1=I$1)*('白止-S级品'!$D$2:$AV$26)),0)+IFERROR(SUMPRODUCT(('乐容-S级品'!$A$4:$A$32=$B31)*('乐容-S级品'!$L$3:$CA$3=I$1)*('乐容-S级品'!$L$4:$CA$32)),0)</f>
      </c>
      <c r="J31" s="280">
        <f>IFERROR(SUMPRODUCT(('控温被PRO-S级品'!$B$2:$B$10=$B31)*('控温被PRO-S级品'!$E$1:$BE$1=J$1)*('控温被PRO-S级品'!$E$2:$BE$10)),0)+IFERROR(SUMPRODUCT(('冬被-S级品'!$B$2:$B$10=$B31)*('冬被-S级品'!$E$1:$AW$1=J$1)*('冬被-S级品'!$E$2:$AW$10)),0)+IFERROR(SUMPRODUCT(('白止-S级品'!$A$2:$A$26=$B31)*('白止-S级品'!$D$1:$AV$1=J$1)*('白止-S级品'!$D$2:$AV$26)),0)+IFERROR(SUMPRODUCT(('乐容-S级品'!$A$4:$A$32=$B31)*('乐容-S级品'!$L$3:$CA$3=J$1)*('乐容-S级品'!$L$4:$CA$32)),0)</f>
      </c>
      <c r="K31" s="280">
        <f>IFERROR(SUMPRODUCT(('控温被PRO-S级品'!$B$2:$B$10=$B31)*('控温被PRO-S级品'!$E$1:$BE$1=K$1)*('控温被PRO-S级品'!$E$2:$BE$10)),0)+IFERROR(SUMPRODUCT(('冬被-S级品'!$B$2:$B$10=$B31)*('冬被-S级品'!$E$1:$AW$1=K$1)*('冬被-S级品'!$E$2:$AW$10)),0)+IFERROR(SUMPRODUCT(('白止-S级品'!$A$2:$A$26=$B31)*('白止-S级品'!$D$1:$AV$1=K$1)*('白止-S级品'!$D$2:$AV$26)),0)+IFERROR(SUMPRODUCT(('乐容-S级品'!$A$4:$A$32=$B31)*('乐容-S级品'!$L$3:$CA$3=K$1)*('乐容-S级品'!$L$4:$CA$32)),0)</f>
      </c>
      <c r="L31" s="280">
        <f>IFERROR(SUMPRODUCT(('控温被PRO-S级品'!$B$2:$B$10=$B31)*('控温被PRO-S级品'!$E$1:$BE$1=L$1)*('控温被PRO-S级品'!$E$2:$BE$10)),0)+IFERROR(SUMPRODUCT(('冬被-S级品'!$B$2:$B$10=$B31)*('冬被-S级品'!$E$1:$AW$1=L$1)*('冬被-S级品'!$E$2:$AW$10)),0)+IFERROR(SUMPRODUCT(('白止-S级品'!$A$2:$A$26=$B31)*('白止-S级品'!$D$1:$AV$1=L$1)*('白止-S级品'!$D$2:$AV$26)),0)+IFERROR(SUMPRODUCT(('乐容-S级品'!$A$4:$A$32=$B31)*('乐容-S级品'!$L$3:$CA$3=L$1)*('乐容-S级品'!$L$4:$CA$32)),0)</f>
      </c>
      <c r="M31" s="280">
        <f>IFERROR(SUMPRODUCT(('控温被PRO-S级品'!$B$2:$B$10=$B31)*('控温被PRO-S级品'!$E$1:$BE$1=M$1)*('控温被PRO-S级品'!$E$2:$BE$10)),0)+IFERROR(SUMPRODUCT(('冬被-S级品'!$B$2:$B$10=$B31)*('冬被-S级品'!$E$1:$AW$1=M$1)*('冬被-S级品'!$E$2:$AW$10)),0)+IFERROR(SUMPRODUCT(('白止-S级品'!$A$2:$A$26=$B31)*('白止-S级品'!$D$1:$AV$1=M$1)*('白止-S级品'!$D$2:$AV$26)),0)+IFERROR(SUMPRODUCT(('乐容-S级品'!$A$4:$A$32=$B31)*('乐容-S级品'!$L$3:$CA$3=M$1)*('乐容-S级品'!$L$4:$CA$32)),0)</f>
      </c>
      <c r="N31" s="280">
        <f>IFERROR(SUMPRODUCT(('控温被PRO-S级品'!$B$2:$B$10=$B31)*('控温被PRO-S级品'!$E$1:$BE$1=N$1)*('控温被PRO-S级品'!$E$2:$BE$10)),0)+IFERROR(SUMPRODUCT(('冬被-S级品'!$B$2:$B$10=$B31)*('冬被-S级品'!$E$1:$AW$1=N$1)*('冬被-S级品'!$E$2:$AW$10)),0)+IFERROR(SUMPRODUCT(('白止-S级品'!$A$2:$A$26=$B31)*('白止-S级品'!$D$1:$AV$1=N$1)*('白止-S级品'!$D$2:$AV$26)),0)+IFERROR(SUMPRODUCT(('乐容-S级品'!$A$4:$A$32=$B31)*('乐容-S级品'!$L$3:$CA$3=N$1)*('乐容-S级品'!$L$4:$CA$32)),0)</f>
      </c>
      <c r="O31" s="280">
        <f>IFERROR(SUMPRODUCT(('控温被PRO-S级品'!$B$2:$B$10=$B31)*('控温被PRO-S级品'!$E$1:$BE$1=O$1)*('控温被PRO-S级品'!$E$2:$BE$10)),0)+IFERROR(SUMPRODUCT(('冬被-S级品'!$B$2:$B$10=$B31)*('冬被-S级品'!$E$1:$AW$1=O$1)*('冬被-S级品'!$E$2:$AW$10)),0)+IFERROR(SUMPRODUCT(('白止-S级品'!$A$2:$A$26=$B31)*('白止-S级品'!$D$1:$AV$1=O$1)*('白止-S级品'!$D$2:$AV$26)),0)+IFERROR(SUMPRODUCT(('乐容-S级品'!$A$4:$A$32=$B31)*('乐容-S级品'!$L$3:$CA$3=O$1)*('乐容-S级品'!$L$4:$CA$32)),0)</f>
      </c>
      <c r="P31" s="280">
        <f>IFERROR(SUMPRODUCT(('控温被PRO-S级品'!$B$2:$B$10=$B31)*('控温被PRO-S级品'!$E$1:$BE$1=P$1)*('控温被PRO-S级品'!$E$2:$BE$10)),0)+IFERROR(SUMPRODUCT(('冬被-S级品'!$B$2:$B$10=$B31)*('冬被-S级品'!$E$1:$AW$1=P$1)*('冬被-S级品'!$E$2:$AW$10)),0)+IFERROR(SUMPRODUCT(('白止-S级品'!$A$2:$A$26=$B31)*('白止-S级品'!$D$1:$AV$1=P$1)*('白止-S级品'!$D$2:$AV$26)),0)+IFERROR(SUMPRODUCT(('乐容-S级品'!$A$4:$A$32=$B31)*('乐容-S级品'!$L$3:$CA$3=P$1)*('乐容-S级品'!$L$4:$CA$32)),0)</f>
      </c>
      <c r="Q31" s="280">
        <f>IFERROR(SUMPRODUCT(('控温被PRO-S级品'!$B$2:$B$10=$B31)*('控温被PRO-S级品'!$E$1:$BE$1=Q$1)*('控温被PRO-S级品'!$E$2:$BE$10)),0)+IFERROR(SUMPRODUCT(('冬被-S级品'!$B$2:$B$10=$B31)*('冬被-S级品'!$E$1:$AW$1=Q$1)*('冬被-S级品'!$E$2:$AW$10)),0)+IFERROR(SUMPRODUCT(('白止-S级品'!$A$2:$A$26=$B31)*('白止-S级品'!$D$1:$AV$1=Q$1)*('白止-S级品'!$D$2:$AV$26)),0)+IFERROR(SUMPRODUCT(('乐容-S级品'!$A$4:$A$32=$B31)*('乐容-S级品'!$L$3:$CA$3=Q$1)*('乐容-S级品'!$L$4:$CA$32)),0)</f>
      </c>
      <c r="R31" s="280">
        <f>IFERROR(SUMPRODUCT(('控温被PRO-S级品'!$B$2:$B$10=$B31)*('控温被PRO-S级品'!$E$1:$BE$1=R$1)*('控温被PRO-S级品'!$E$2:$BE$10)),0)+IFERROR(SUMPRODUCT(('冬被-S级品'!$B$2:$B$10=$B31)*('冬被-S级品'!$E$1:$AW$1=R$1)*('冬被-S级品'!$E$2:$AW$10)),0)+IFERROR(SUMPRODUCT(('白止-S级品'!$A$2:$A$26=$B31)*('白止-S级品'!$D$1:$AV$1=R$1)*('白止-S级品'!$D$2:$AV$26)),0)+IFERROR(SUMPRODUCT(('乐容-S级品'!$A$4:$A$32=$B31)*('乐容-S级品'!$L$3:$CA$3=R$1)*('乐容-S级品'!$L$4:$CA$32)),0)</f>
      </c>
      <c r="S31" s="280">
        <f>IFERROR(SUMPRODUCT(('控温被PRO-S级品'!$B$2:$B$10=$B31)*('控温被PRO-S级品'!$E$1:$BE$1=S$1)*('控温被PRO-S级品'!$E$2:$BE$10)),0)+IFERROR(SUMPRODUCT(('冬被-S级品'!$B$2:$B$10=$B31)*('冬被-S级品'!$E$1:$AW$1=S$1)*('冬被-S级品'!$E$2:$AW$10)),0)+IFERROR(SUMPRODUCT(('白止-S级品'!$A$2:$A$26=$B31)*('白止-S级品'!$D$1:$AV$1=S$1)*('白止-S级品'!$D$2:$AV$26)),0)+IFERROR(SUMPRODUCT(('乐容-S级品'!$A$4:$A$32=$B31)*('乐容-S级品'!$L$3:$CA$3=S$1)*('乐容-S级品'!$L$4:$CA$32)),0)</f>
      </c>
      <c r="T31" s="280">
        <f>IFERROR(SUMPRODUCT(('控温被PRO-S级品'!$B$2:$B$10=$B31)*('控温被PRO-S级品'!$E$1:$BE$1=T$1)*('控温被PRO-S级品'!$E$2:$BE$10)),0)+IFERROR(SUMPRODUCT(('冬被-S级品'!$B$2:$B$10=$B31)*('冬被-S级品'!$E$1:$AW$1=T$1)*('冬被-S级品'!$E$2:$AW$10)),0)+IFERROR(SUMPRODUCT(('白止-S级品'!$A$2:$A$26=$B31)*('白止-S级品'!$D$1:$AV$1=T$1)*('白止-S级品'!$D$2:$AV$26)),0)+IFERROR(SUMPRODUCT(('乐容-S级品'!$A$4:$A$32=$B31)*('乐容-S级品'!$L$3:$CA$3=T$1)*('乐容-S级品'!$L$4:$CA$32)),0)</f>
      </c>
      <c r="U31" s="280">
        <f>IFERROR(SUMPRODUCT(('控温被PRO-S级品'!$B$2:$B$10=$B31)*('控温被PRO-S级品'!$E$1:$BE$1=U$1)*('控温被PRO-S级品'!$E$2:$BE$10)),0)+IFERROR(SUMPRODUCT(('冬被-S级品'!$B$2:$B$10=$B31)*('冬被-S级品'!$E$1:$AW$1=U$1)*('冬被-S级品'!$E$2:$AW$10)),0)+IFERROR(SUMPRODUCT(('白止-S级品'!$A$2:$A$26=$B31)*('白止-S级品'!$D$1:$AV$1=U$1)*('白止-S级品'!$D$2:$AV$26)),0)+IFERROR(SUMPRODUCT(('乐容-S级品'!$A$4:$A$32=$B31)*('乐容-S级品'!$L$3:$CA$3=U$1)*('乐容-S级品'!$L$4:$CA$32)),0)</f>
      </c>
      <c r="V31" s="280">
        <f>IFERROR(SUMPRODUCT(('控温被PRO-S级品'!$B$2:$B$10=$B31)*('控温被PRO-S级品'!$E$1:$BE$1=V$1)*('控温被PRO-S级品'!$E$2:$BE$10)),0)+IFERROR(SUMPRODUCT(('冬被-S级品'!$B$2:$B$10=$B31)*('冬被-S级品'!$E$1:$AW$1=V$1)*('冬被-S级品'!$E$2:$AW$10)),0)+IFERROR(SUMPRODUCT(('白止-S级品'!$A$2:$A$26=$B31)*('白止-S级品'!$D$1:$AV$1=V$1)*('白止-S级品'!$D$2:$AV$26)),0)+IFERROR(SUMPRODUCT(('乐容-S级品'!$A$4:$A$32=$B31)*('乐容-S级品'!$L$3:$CA$3=V$1)*('乐容-S级品'!$L$4:$CA$32)),0)</f>
      </c>
      <c r="W31" s="280">
        <f>IFERROR(SUMPRODUCT(('控温被PRO-S级品'!$B$2:$B$10=$B31)*('控温被PRO-S级品'!$E$1:$BE$1=W$1)*('控温被PRO-S级品'!$E$2:$BE$10)),0)+IFERROR(SUMPRODUCT(('冬被-S级品'!$B$2:$B$10=$B31)*('冬被-S级品'!$E$1:$AW$1=W$1)*('冬被-S级品'!$E$2:$AW$10)),0)+IFERROR(SUMPRODUCT(('白止-S级品'!$A$2:$A$26=$B31)*('白止-S级品'!$D$1:$AV$1=W$1)*('白止-S级品'!$D$2:$AV$26)),0)+IFERROR(SUMPRODUCT(('乐容-S级品'!$A$4:$A$32=$B31)*('乐容-S级品'!$L$3:$CA$3=W$1)*('乐容-S级品'!$L$4:$CA$32)),0)</f>
      </c>
      <c r="X31" s="280">
        <f>IFERROR(SUMPRODUCT(('控温被PRO-S级品'!$B$2:$B$10=$B31)*('控温被PRO-S级品'!$E$1:$BE$1=X$1)*('控温被PRO-S级品'!$E$2:$BE$10)),0)+IFERROR(SUMPRODUCT(('冬被-S级品'!$B$2:$B$10=$B31)*('冬被-S级品'!$E$1:$AW$1=X$1)*('冬被-S级品'!$E$2:$AW$10)),0)+IFERROR(SUMPRODUCT(('白止-S级品'!$A$2:$A$26=$B31)*('白止-S级品'!$D$1:$AV$1=X$1)*('白止-S级品'!$D$2:$AV$26)),0)+IFERROR(SUMPRODUCT(('乐容-S级品'!$A$4:$A$32=$B31)*('乐容-S级品'!$L$3:$CA$3=X$1)*('乐容-S级品'!$L$4:$CA$32)),0)</f>
      </c>
      <c r="Y31" s="280">
        <f>IFERROR(SUMPRODUCT(('控温被PRO-S级品'!$B$2:$B$10=$B31)*('控温被PRO-S级品'!$E$1:$BE$1=Y$1)*('控温被PRO-S级品'!$E$2:$BE$10)),0)+IFERROR(SUMPRODUCT(('冬被-S级品'!$B$2:$B$10=$B31)*('冬被-S级品'!$E$1:$AW$1=Y$1)*('冬被-S级品'!$E$2:$AW$10)),0)+IFERROR(SUMPRODUCT(('白止-S级品'!$A$2:$A$26=$B31)*('白止-S级品'!$D$1:$AV$1=Y$1)*('白止-S级品'!$D$2:$AV$26)),0)+IFERROR(SUMPRODUCT(('乐容-S级品'!$A$4:$A$32=$B31)*('乐容-S级品'!$L$3:$CA$3=Y$1)*('乐容-S级品'!$L$4:$CA$32)),0)</f>
      </c>
      <c r="Z31" s="280">
        <f>IFERROR(SUMPRODUCT(('控温被PRO-S级品'!$B$2:$B$10=$B31)*('控温被PRO-S级品'!$E$1:$BE$1=Z$1)*('控温被PRO-S级品'!$E$2:$BE$10)),0)+IFERROR(SUMPRODUCT(('冬被-S级品'!$B$2:$B$10=$B31)*('冬被-S级品'!$E$1:$AW$1=Z$1)*('冬被-S级品'!$E$2:$AW$10)),0)+IFERROR(SUMPRODUCT(('白止-S级品'!$A$2:$A$26=$B31)*('白止-S级品'!$D$1:$AV$1=Z$1)*('白止-S级品'!$D$2:$AV$26)),0)+IFERROR(SUMPRODUCT(('乐容-S级品'!$A$4:$A$32=$B31)*('乐容-S级品'!$L$3:$CA$3=Z$1)*('乐容-S级品'!$L$4:$CA$32)),0)</f>
      </c>
      <c r="AA31" s="280">
        <f>IFERROR(SUMPRODUCT(('控温被PRO-S级品'!$B$2:$B$10=$B31)*('控温被PRO-S级品'!$E$1:$BE$1=AA$1)*('控温被PRO-S级品'!$E$2:$BE$10)),0)+IFERROR(SUMPRODUCT(('冬被-S级品'!$B$2:$B$10=$B31)*('冬被-S级品'!$E$1:$AW$1=AA$1)*('冬被-S级品'!$E$2:$AW$10)),0)+IFERROR(SUMPRODUCT(('白止-S级品'!$A$2:$A$26=$B31)*('白止-S级品'!$D$1:$AV$1=AA$1)*('白止-S级品'!$D$2:$AV$26)),0)+IFERROR(SUMPRODUCT(('乐容-S级品'!$A$4:$A$32=$B31)*('乐容-S级品'!$L$3:$CA$3=AA$1)*('乐容-S级品'!$L$4:$CA$32)),0)</f>
      </c>
      <c r="AB31" s="280">
        <f>IFERROR(SUMPRODUCT(('控温被PRO-S级品'!$B$2:$B$10=$B31)*('控温被PRO-S级品'!$E$1:$BE$1=AB$1)*('控温被PRO-S级品'!$E$2:$BE$10)),0)+IFERROR(SUMPRODUCT(('冬被-S级品'!$B$2:$B$10=$B31)*('冬被-S级品'!$E$1:$AW$1=AB$1)*('冬被-S级品'!$E$2:$AW$10)),0)+IFERROR(SUMPRODUCT(('白止-S级品'!$A$2:$A$26=$B31)*('白止-S级品'!$D$1:$AV$1=AB$1)*('白止-S级品'!$D$2:$AV$26)),0)+IFERROR(SUMPRODUCT(('乐容-S级品'!$A$4:$A$32=$B31)*('乐容-S级品'!$L$3:$CA$3=AB$1)*('乐容-S级品'!$L$4:$CA$32)),0)</f>
      </c>
      <c r="AC31" s="280">
        <f>IFERROR(SUMPRODUCT(('控温被PRO-S级品'!$B$2:$B$10=$B31)*('控温被PRO-S级品'!$E$1:$BE$1=AC$1)*('控温被PRO-S级品'!$E$2:$BE$10)),0)+IFERROR(SUMPRODUCT(('冬被-S级品'!$B$2:$B$10=$B31)*('冬被-S级品'!$E$1:$AW$1=AC$1)*('冬被-S级品'!$E$2:$AW$10)),0)+IFERROR(SUMPRODUCT(('白止-S级品'!$A$2:$A$26=$B31)*('白止-S级品'!$D$1:$AV$1=AC$1)*('白止-S级品'!$D$2:$AV$26)),0)+IFERROR(SUMPRODUCT(('乐容-S级品'!$A$4:$A$32=$B31)*('乐容-S级品'!$L$3:$CA$3=AC$1)*('乐容-S级品'!$L$4:$CA$32)),0)</f>
      </c>
      <c r="AD31" s="280">
        <f>IFERROR(SUMPRODUCT(('控温被PRO-S级品'!$B$2:$B$10=$B31)*('控温被PRO-S级品'!$E$1:$BE$1=AD$1)*('控温被PRO-S级品'!$E$2:$BE$10)),0)+IFERROR(SUMPRODUCT(('冬被-S级品'!$B$2:$B$10=$B31)*('冬被-S级品'!$E$1:$AW$1=AD$1)*('冬被-S级品'!$E$2:$AW$10)),0)+IFERROR(SUMPRODUCT(('白止-S级品'!$A$2:$A$26=$B31)*('白止-S级品'!$D$1:$AV$1=AD$1)*('白止-S级品'!$D$2:$AV$26)),0)+IFERROR(SUMPRODUCT(('乐容-S级品'!$A$4:$A$32=$B31)*('乐容-S级品'!$L$3:$CA$3=AD$1)*('乐容-S级品'!$L$4:$CA$32)),0)</f>
      </c>
      <c r="AE31" s="280">
        <f>IFERROR(SUMPRODUCT(('控温被PRO-S级品'!$B$2:$B$10=$B31)*('控温被PRO-S级品'!$E$1:$BE$1=AE$1)*('控温被PRO-S级品'!$E$2:$BE$10)),0)+IFERROR(SUMPRODUCT(('冬被-S级品'!$B$2:$B$10=$B31)*('冬被-S级品'!$E$1:$AW$1=AE$1)*('冬被-S级品'!$E$2:$AW$10)),0)+IFERROR(SUMPRODUCT(('白止-S级品'!$A$2:$A$26=$B31)*('白止-S级品'!$D$1:$AV$1=AE$1)*('白止-S级品'!$D$2:$AV$26)),0)+IFERROR(SUMPRODUCT(('乐容-S级品'!$A$4:$A$32=$B31)*('乐容-S级品'!$L$3:$CA$3=AE$1)*('乐容-S级品'!$L$4:$CA$32)),0)</f>
      </c>
      <c r="AF31" s="280">
        <f>IFERROR(SUMPRODUCT(('控温被PRO-S级品'!$B$2:$B$10=$B31)*('控温被PRO-S级品'!$E$1:$BE$1=AF$1)*('控温被PRO-S级品'!$E$2:$BE$10)),0)+IFERROR(SUMPRODUCT(('冬被-S级品'!$B$2:$B$10=$B31)*('冬被-S级品'!$E$1:$AW$1=AF$1)*('冬被-S级品'!$E$2:$AW$10)),0)+IFERROR(SUMPRODUCT(('白止-S级品'!$A$2:$A$26=$B31)*('白止-S级品'!$D$1:$AV$1=AF$1)*('白止-S级品'!$D$2:$AV$26)),0)+IFERROR(SUMPRODUCT(('乐容-S级品'!$A$4:$A$32=$B31)*('乐容-S级品'!$L$3:$CA$3=AF$1)*('乐容-S级品'!$L$4:$CA$32)),0)</f>
      </c>
      <c r="AG31" s="280">
        <f>IFERROR(SUMPRODUCT(('控温被PRO-S级品'!$B$2:$B$10=$B31)*('控温被PRO-S级品'!$E$1:$BE$1=AG$1)*('控温被PRO-S级品'!$E$2:$BE$10)),0)+IFERROR(SUMPRODUCT(('冬被-S级品'!$B$2:$B$10=$B31)*('冬被-S级品'!$E$1:$AW$1=AG$1)*('冬被-S级品'!$E$2:$AW$10)),0)+IFERROR(SUMPRODUCT(('白止-S级品'!$A$2:$A$26=$B31)*('白止-S级品'!$D$1:$AV$1=AG$1)*('白止-S级品'!$D$2:$AV$26)),0)+IFERROR(SUMPRODUCT(('乐容-S级品'!$A$4:$A$32=$B31)*('乐容-S级品'!$L$3:$CA$3=AG$1)*('乐容-S级品'!$L$4:$CA$32)),0)</f>
      </c>
      <c r="AH31" s="280">
        <f>IFERROR(SUMPRODUCT(('控温被PRO-S级品'!$B$2:$B$10=$B31)*('控温被PRO-S级品'!$E$1:$BE$1=AH$1)*('控温被PRO-S级品'!$E$2:$BE$10)),0)+IFERROR(SUMPRODUCT(('冬被-S级品'!$B$2:$B$10=$B31)*('冬被-S级品'!$E$1:$AW$1=AH$1)*('冬被-S级品'!$E$2:$AW$10)),0)+IFERROR(SUMPRODUCT(('白止-S级品'!$A$2:$A$26=$B31)*('白止-S级品'!$D$1:$AV$1=AH$1)*('白止-S级品'!$D$2:$AV$26)),0)+IFERROR(SUMPRODUCT(('乐容-S级品'!$A$4:$A$32=$B31)*('乐容-S级品'!$L$3:$CA$3=AH$1)*('乐容-S级品'!$L$4:$CA$32)),0)</f>
      </c>
      <c r="AI31" s="280">
        <f>IFERROR(SUMPRODUCT(('控温被PRO-S级品'!$B$2:$B$10=$B31)*('控温被PRO-S级品'!$E$1:$BE$1=AI$1)*('控温被PRO-S级品'!$E$2:$BE$10)),0)+IFERROR(SUMPRODUCT(('冬被-S级品'!$B$2:$B$10=$B31)*('冬被-S级品'!$E$1:$AW$1=AI$1)*('冬被-S级品'!$E$2:$AW$10)),0)+IFERROR(SUMPRODUCT(('白止-S级品'!$A$2:$A$26=$B31)*('白止-S级品'!$D$1:$AV$1=AI$1)*('白止-S级品'!$D$2:$AV$26)),0)+IFERROR(SUMPRODUCT(('乐容-S级品'!$A$4:$A$32=$B31)*('乐容-S级品'!$L$3:$CA$3=AI$1)*('乐容-S级品'!$L$4:$CA$32)),0)</f>
      </c>
      <c r="AJ31" s="280">
        <f>IFERROR(SUMPRODUCT(('控温被PRO-S级品'!$B$2:$B$10=$B31)*('控温被PRO-S级品'!$E$1:$BE$1=AJ$1)*('控温被PRO-S级品'!$E$2:$BE$10)),0)+IFERROR(SUMPRODUCT(('冬被-S级品'!$B$2:$B$10=$B31)*('冬被-S级品'!$E$1:$AW$1=AJ$1)*('冬被-S级品'!$E$2:$AW$10)),0)+IFERROR(SUMPRODUCT(('白止-S级品'!$A$2:$A$26=$B31)*('白止-S级品'!$D$1:$AV$1=AJ$1)*('白止-S级品'!$D$2:$AV$26)),0)+IFERROR(SUMPRODUCT(('乐容-S级品'!$A$4:$A$32=$B31)*('乐容-S级品'!$L$3:$CA$3=AJ$1)*('乐容-S级品'!$L$4:$CA$32)),0)</f>
      </c>
      <c r="AK31" s="280">
        <f>IFERROR(SUMPRODUCT(('控温被PRO-S级品'!$B$2:$B$10=$B31)*('控温被PRO-S级品'!$E$1:$BE$1=AK$1)*('控温被PRO-S级品'!$E$2:$BE$10)),0)+IFERROR(SUMPRODUCT(('冬被-S级品'!$B$2:$B$10=$B31)*('冬被-S级品'!$E$1:$AW$1=AK$1)*('冬被-S级品'!$E$2:$AW$10)),0)+IFERROR(SUMPRODUCT(('白止-S级品'!$A$2:$A$26=$B31)*('白止-S级品'!$D$1:$AV$1=AK$1)*('白止-S级品'!$D$2:$AV$26)),0)+IFERROR(SUMPRODUCT(('乐容-S级品'!$A$4:$A$32=$B31)*('乐容-S级品'!$L$3:$CA$3=AK$1)*('乐容-S级品'!$L$4:$CA$32)),0)</f>
      </c>
      <c r="AL31" s="280">
        <f>IFERROR(SUMPRODUCT(('控温被PRO-S级品'!$B$2:$B$10=$B31)*('控温被PRO-S级品'!$E$1:$BE$1=AL$1)*('控温被PRO-S级品'!$E$2:$BE$10)),0)+IFERROR(SUMPRODUCT(('冬被-S级品'!$B$2:$B$10=$B31)*('冬被-S级品'!$E$1:$AW$1=AL$1)*('冬被-S级品'!$E$2:$AW$10)),0)+IFERROR(SUMPRODUCT(('白止-S级品'!$A$2:$A$26=$B31)*('白止-S级品'!$D$1:$AV$1=AL$1)*('白止-S级品'!$D$2:$AV$26)),0)+IFERROR(SUMPRODUCT(('乐容-S级品'!$A$4:$A$32=$B31)*('乐容-S级品'!$L$3:$CA$3=AL$1)*('乐容-S级品'!$L$4:$CA$32)),0)</f>
      </c>
      <c r="AM31" s="280">
        <f>IFERROR(SUMPRODUCT(('控温被PRO-S级品'!$B$2:$B$10=$B31)*('控温被PRO-S级品'!$E$1:$BE$1=AM$1)*('控温被PRO-S级品'!$E$2:$BE$10)),0)+IFERROR(SUMPRODUCT(('冬被-S级品'!$B$2:$B$10=$B31)*('冬被-S级品'!$E$1:$AW$1=AM$1)*('冬被-S级品'!$E$2:$AW$10)),0)+IFERROR(SUMPRODUCT(('白止-S级品'!$A$2:$A$26=$B31)*('白止-S级品'!$D$1:$AV$1=AM$1)*('白止-S级品'!$D$2:$AV$26)),0)+IFERROR(SUMPRODUCT(('乐容-S级品'!$A$4:$A$32=$B31)*('乐容-S级品'!$L$3:$CA$3=AM$1)*('乐容-S级品'!$L$4:$CA$32)),0)</f>
      </c>
      <c r="AN31" s="280">
        <f>IFERROR(SUMPRODUCT(('控温被PRO-S级品'!$B$2:$B$10=$B31)*('控温被PRO-S级品'!$E$1:$BE$1=AN$1)*('控温被PRO-S级品'!$E$2:$BE$10)),0)+IFERROR(SUMPRODUCT(('冬被-S级品'!$B$2:$B$10=$B31)*('冬被-S级品'!$E$1:$AW$1=AN$1)*('冬被-S级品'!$E$2:$AW$10)),0)+IFERROR(SUMPRODUCT(('白止-S级品'!$A$2:$A$26=$B31)*('白止-S级品'!$D$1:$AV$1=AN$1)*('白止-S级品'!$D$2:$AV$26)),0)+IFERROR(SUMPRODUCT(('乐容-S级品'!$A$4:$A$32=$B31)*('乐容-S级品'!$L$3:$CA$3=AN$1)*('乐容-S级品'!$L$4:$CA$32)),0)</f>
      </c>
      <c r="AO31" s="280">
        <f>IFERROR(SUMPRODUCT(('控温被PRO-S级品'!$B$2:$B$10=$B31)*('控温被PRO-S级品'!$E$1:$BE$1=AO$1)*('控温被PRO-S级品'!$E$2:$BE$10)),0)+IFERROR(SUMPRODUCT(('冬被-S级品'!$B$2:$B$10=$B31)*('冬被-S级品'!$E$1:$AW$1=AO$1)*('冬被-S级品'!$E$2:$AW$10)),0)+IFERROR(SUMPRODUCT(('白止-S级品'!$A$2:$A$26=$B31)*('白止-S级品'!$D$1:$AV$1=AO$1)*('白止-S级品'!$D$2:$AV$26)),0)+IFERROR(SUMPRODUCT(('乐容-S级品'!$A$4:$A$32=$B31)*('乐容-S级品'!$L$3:$CA$3=AO$1)*('乐容-S级品'!$L$4:$CA$32)),0)</f>
      </c>
      <c r="AP31" s="280">
        <f>IFERROR(SUMPRODUCT(('控温被PRO-S级品'!$B$2:$B$10=$B31)*('控温被PRO-S级品'!$E$1:$BE$1=AP$1)*('控温被PRO-S级品'!$E$2:$BE$10)),0)+IFERROR(SUMPRODUCT(('冬被-S级品'!$B$2:$B$10=$B31)*('冬被-S级品'!$E$1:$AW$1=AP$1)*('冬被-S级品'!$E$2:$AW$10)),0)+IFERROR(SUMPRODUCT(('白止-S级品'!$A$2:$A$26=$B31)*('白止-S级品'!$D$1:$AV$1=AP$1)*('白止-S级品'!$D$2:$AV$26)),0)+IFERROR(SUMPRODUCT(('乐容-S级品'!$A$4:$A$32=$B31)*('乐容-S级品'!$L$3:$CA$3=AP$1)*('乐容-S级品'!$L$4:$CA$32)),0)</f>
      </c>
      <c r="AQ31" s="280">
        <f>IFERROR(SUMPRODUCT(('控温被PRO-S级品'!$B$2:$B$10=$B31)*('控温被PRO-S级品'!$E$1:$BE$1=AQ$1)*('控温被PRO-S级品'!$E$2:$BE$10)),0)+IFERROR(SUMPRODUCT(('冬被-S级品'!$B$2:$B$10=$B31)*('冬被-S级品'!$E$1:$AW$1=AQ$1)*('冬被-S级品'!$E$2:$AW$10)),0)+IFERROR(SUMPRODUCT(('白止-S级品'!$A$2:$A$26=$B31)*('白止-S级品'!$D$1:$AV$1=AQ$1)*('白止-S级品'!$D$2:$AV$26)),0)+IFERROR(SUMPRODUCT(('乐容-S级品'!$A$4:$A$32=$B31)*('乐容-S级品'!$L$3:$CA$3=AQ$1)*('乐容-S级品'!$L$4:$CA$32)),0)</f>
      </c>
      <c r="AR31" s="280">
        <f>IFERROR(SUMPRODUCT(('控温被PRO-S级品'!$B$2:$B$10=$B31)*('控温被PRO-S级品'!$E$1:$BE$1=AR$1)*('控温被PRO-S级品'!$E$2:$BE$10)),0)+IFERROR(SUMPRODUCT(('冬被-S级品'!$B$2:$B$10=$B31)*('冬被-S级品'!$E$1:$AW$1=AR$1)*('冬被-S级品'!$E$2:$AW$10)),0)+IFERROR(SUMPRODUCT(('白止-S级品'!$A$2:$A$26=$B31)*('白止-S级品'!$D$1:$AV$1=AR$1)*('白止-S级品'!$D$2:$AV$26)),0)+IFERROR(SUMPRODUCT(('乐容-S级品'!$A$4:$A$32=$B31)*('乐容-S级品'!$L$3:$CA$3=AR$1)*('乐容-S级品'!$L$4:$CA$32)),0)</f>
      </c>
      <c r="AS31" s="280">
        <f>IFERROR(SUMPRODUCT(('控温被PRO-S级品'!$B$2:$B$10=$B31)*('控温被PRO-S级品'!$E$1:$BE$1=AS$1)*('控温被PRO-S级品'!$E$2:$BE$10)),0)+IFERROR(SUMPRODUCT(('冬被-S级品'!$B$2:$B$10=$B31)*('冬被-S级品'!$E$1:$AW$1=AS$1)*('冬被-S级品'!$E$2:$AW$10)),0)+IFERROR(SUMPRODUCT(('白止-S级品'!$A$2:$A$26=$B31)*('白止-S级品'!$D$1:$AV$1=AS$1)*('白止-S级品'!$D$2:$AV$26)),0)+IFERROR(SUMPRODUCT(('乐容-S级品'!$A$4:$A$32=$B31)*('乐容-S级品'!$L$3:$CA$3=AS$1)*('乐容-S级品'!$L$4:$CA$32)),0)</f>
      </c>
      <c r="AT31" s="280">
        <f>IFERROR(SUMPRODUCT(('控温被PRO-S级品'!$B$2:$B$10=$B31)*('控温被PRO-S级品'!$E$1:$BE$1=AT$1)*('控温被PRO-S级品'!$E$2:$BE$10)),0)+IFERROR(SUMPRODUCT(('冬被-S级品'!$B$2:$B$10=$B31)*('冬被-S级品'!$E$1:$AW$1=AT$1)*('冬被-S级品'!$E$2:$AW$10)),0)+IFERROR(SUMPRODUCT(('白止-S级品'!$A$2:$A$26=$B31)*('白止-S级品'!$D$1:$AV$1=AT$1)*('白止-S级品'!$D$2:$AV$26)),0)+IFERROR(SUMPRODUCT(('乐容-S级品'!$A$4:$A$32=$B31)*('乐容-S级品'!$L$3:$CA$3=AT$1)*('乐容-S级品'!$L$4:$CA$32)),0)</f>
      </c>
      <c r="AU31" s="280">
        <f>IFERROR(SUMPRODUCT(('控温被PRO-S级品'!$B$2:$B$10=$B31)*('控温被PRO-S级品'!$E$1:$BE$1=AU$1)*('控温被PRO-S级品'!$E$2:$BE$10)),0)+IFERROR(SUMPRODUCT(('冬被-S级品'!$B$2:$B$10=$B31)*('冬被-S级品'!$E$1:$AW$1=AU$1)*('冬被-S级品'!$E$2:$AW$10)),0)+IFERROR(SUMPRODUCT(('白止-S级品'!$A$2:$A$26=$B31)*('白止-S级品'!$D$1:$AV$1=AU$1)*('白止-S级品'!$D$2:$AV$26)),0)+IFERROR(SUMPRODUCT(('乐容-S级品'!$A$4:$A$32=$B31)*('乐容-S级品'!$L$3:$CA$3=AU$1)*('乐容-S级品'!$L$4:$CA$32)),0)</f>
      </c>
      <c r="AV31" s="280">
        <f>IFERROR(SUMPRODUCT(('控温被PRO-S级品'!$B$2:$B$10=$B31)*('控温被PRO-S级品'!$E$1:$BE$1=AV$1)*('控温被PRO-S级品'!$E$2:$BE$10)),0)+IFERROR(SUMPRODUCT(('冬被-S级品'!$B$2:$B$10=$B31)*('冬被-S级品'!$E$1:$AW$1=AV$1)*('冬被-S级品'!$E$2:$AW$10)),0)+IFERROR(SUMPRODUCT(('白止-S级品'!$A$2:$A$26=$B31)*('白止-S级品'!$D$1:$AV$1=AV$1)*('白止-S级品'!$D$2:$AV$26)),0)+IFERROR(SUMPRODUCT(('乐容-S级品'!$A$4:$A$32=$B31)*('乐容-S级品'!$L$3:$CA$3=AV$1)*('乐容-S级品'!$L$4:$CA$32)),0)</f>
      </c>
      <c r="AW31" s="280">
        <f>IFERROR(SUMPRODUCT(('控温被PRO-S级品'!$B$2:$B$10=$B31)*('控温被PRO-S级品'!$E$1:$BE$1=AW$1)*('控温被PRO-S级品'!$E$2:$BE$10)),0)+IFERROR(SUMPRODUCT(('冬被-S级品'!$B$2:$B$10=$B31)*('冬被-S级品'!$E$1:$AW$1=AW$1)*('冬被-S级品'!$E$2:$AW$10)),0)+IFERROR(SUMPRODUCT(('白止-S级品'!$A$2:$A$26=$B31)*('白止-S级品'!$D$1:$AV$1=AW$1)*('白止-S级品'!$D$2:$AV$26)),0)+IFERROR(SUMPRODUCT(('乐容-S级品'!$A$4:$A$32=$B31)*('乐容-S级品'!$L$3:$CA$3=AW$1)*('乐容-S级品'!$L$4:$CA$32)),0)</f>
      </c>
      <c r="AX31" s="280">
        <f>IFERROR(SUMPRODUCT(('控温被PRO-S级品'!$B$2:$B$10=$B31)*('控温被PRO-S级品'!$E$1:$BE$1=AX$1)*('控温被PRO-S级品'!$E$2:$BE$10)),0)+IFERROR(SUMPRODUCT(('冬被-S级品'!$B$2:$B$10=$B31)*('冬被-S级品'!$E$1:$AW$1=AX$1)*('冬被-S级品'!$E$2:$AW$10)),0)+IFERROR(SUMPRODUCT(('白止-S级品'!$A$2:$A$26=$B31)*('白止-S级品'!$D$1:$AV$1=AX$1)*('白止-S级品'!$D$2:$AV$26)),0)+IFERROR(SUMPRODUCT(('乐容-S级品'!$A$4:$A$32=$B31)*('乐容-S级品'!$L$3:$CA$3=AX$1)*('乐容-S级品'!$L$4:$CA$32)),0)</f>
      </c>
      <c r="AY31" s="280">
        <f>IFERROR(SUMPRODUCT(('控温被PRO-S级品'!$B$2:$B$10=$B31)*('控温被PRO-S级品'!$E$1:$BE$1=AY$1)*('控温被PRO-S级品'!$E$2:$BE$10)),0)+IFERROR(SUMPRODUCT(('冬被-S级品'!$B$2:$B$10=$B31)*('冬被-S级品'!$E$1:$AW$1=AY$1)*('冬被-S级品'!$E$2:$AW$10)),0)+IFERROR(SUMPRODUCT(('白止-S级品'!$A$2:$A$26=$B31)*('白止-S级品'!$D$1:$AV$1=AY$1)*('白止-S级品'!$D$2:$AV$26)),0)+IFERROR(SUMPRODUCT(('乐容-S级品'!$A$4:$A$32=$B31)*('乐容-S级品'!$L$3:$CA$3=AY$1)*('乐容-S级品'!$L$4:$CA$32)),0)</f>
      </c>
      <c r="AZ31" s="280">
        <f>IFERROR(SUMPRODUCT(('控温被PRO-S级品'!$B$2:$B$10=$B31)*('控温被PRO-S级品'!$E$1:$BE$1=AZ$1)*('控温被PRO-S级品'!$E$2:$BE$10)),0)+IFERROR(SUMPRODUCT(('冬被-S级品'!$B$2:$B$10=$B31)*('冬被-S级品'!$E$1:$AW$1=AZ$1)*('冬被-S级品'!$E$2:$AW$10)),0)+IFERROR(SUMPRODUCT(('白止-S级品'!$A$2:$A$26=$B31)*('白止-S级品'!$D$1:$AV$1=AZ$1)*('白止-S级品'!$D$2:$AV$26)),0)+IFERROR(SUMPRODUCT(('乐容-S级品'!$A$4:$A$32=$B31)*('乐容-S级品'!$L$3:$CA$3=AZ$1)*('乐容-S级品'!$L$4:$CA$32)),0)</f>
      </c>
      <c r="BA31" s="280">
        <f>IFERROR(SUMPRODUCT(('控温被PRO-S级品'!$B$2:$B$10=$B31)*('控温被PRO-S级品'!$E$1:$BE$1=BA$1)*('控温被PRO-S级品'!$E$2:$BE$10)),0)+IFERROR(SUMPRODUCT(('冬被-S级品'!$B$2:$B$10=$B31)*('冬被-S级品'!$E$1:$AW$1=BA$1)*('冬被-S级品'!$E$2:$AW$10)),0)+IFERROR(SUMPRODUCT(('白止-S级品'!$A$2:$A$26=$B31)*('白止-S级品'!$D$1:$AV$1=BA$1)*('白止-S级品'!$D$2:$AV$26)),0)+IFERROR(SUMPRODUCT(('乐容-S级品'!$A$4:$A$32=$B31)*('乐容-S级品'!$L$3:$CA$3=BA$1)*('乐容-S级品'!$L$4:$CA$32)),0)</f>
      </c>
      <c r="BB31" s="280">
        <f>IFERROR(SUMPRODUCT(('控温被PRO-S级品'!$B$2:$B$10=$B31)*('控温被PRO-S级品'!$E$1:$BE$1=BB$1)*('控温被PRO-S级品'!$E$2:$BE$10)),0)+IFERROR(SUMPRODUCT(('冬被-S级品'!$B$2:$B$10=$B31)*('冬被-S级品'!$E$1:$AW$1=BB$1)*('冬被-S级品'!$E$2:$AW$10)),0)+IFERROR(SUMPRODUCT(('白止-S级品'!$A$2:$A$26=$B31)*('白止-S级品'!$D$1:$AV$1=BB$1)*('白止-S级品'!$D$2:$AV$26)),0)+IFERROR(SUMPRODUCT(('乐容-S级品'!$A$4:$A$32=$B31)*('乐容-S级品'!$L$3:$CA$3=BB$1)*('乐容-S级品'!$L$4:$CA$32)),0)</f>
      </c>
      <c r="BC31" s="280">
        <f>IFERROR(SUMPRODUCT(('控温被PRO-S级品'!$B$2:$B$10=$B31)*('控温被PRO-S级品'!$E$1:$BE$1=BC$1)*('控温被PRO-S级品'!$E$2:$BE$10)),0)+IFERROR(SUMPRODUCT(('冬被-S级品'!$B$2:$B$10=$B31)*('冬被-S级品'!$E$1:$AW$1=BC$1)*('冬被-S级品'!$E$2:$AW$10)),0)+IFERROR(SUMPRODUCT(('白止-S级品'!$A$2:$A$26=$B31)*('白止-S级品'!$D$1:$AV$1=BC$1)*('白止-S级品'!$D$2:$AV$26)),0)+IFERROR(SUMPRODUCT(('乐容-S级品'!$A$4:$A$32=$B31)*('乐容-S级品'!$L$3:$CA$3=BC$1)*('乐容-S级品'!$L$4:$CA$32)),0)</f>
      </c>
      <c r="BD31" s="280">
        <f>IFERROR(SUMPRODUCT(('控温被PRO-S级品'!$B$2:$B$10=$B31)*('控温被PRO-S级品'!$E$1:$BE$1=BD$1)*('控温被PRO-S级品'!$E$2:$BE$10)),0)+IFERROR(SUMPRODUCT(('冬被-S级品'!$B$2:$B$10=$B31)*('冬被-S级品'!$E$1:$AW$1=BD$1)*('冬被-S级品'!$E$2:$AW$10)),0)+IFERROR(SUMPRODUCT(('白止-S级品'!$A$2:$A$26=$B31)*('白止-S级品'!$D$1:$AV$1=BD$1)*('白止-S级品'!$D$2:$AV$26)),0)+IFERROR(SUMPRODUCT(('乐容-S级品'!$A$4:$A$32=$B31)*('乐容-S级品'!$L$3:$CA$3=BD$1)*('乐容-S级品'!$L$4:$CA$32)),0)</f>
      </c>
      <c r="BE31" s="280">
        <f>IFERROR(SUMPRODUCT(('控温被PRO-S级品'!$B$2:$B$10=$B31)*('控温被PRO-S级品'!$E$1:$BE$1=BE$1)*('控温被PRO-S级品'!$E$2:$BE$10)),0)+IFERROR(SUMPRODUCT(('冬被-S级品'!$B$2:$B$10=$B31)*('冬被-S级品'!$E$1:$AW$1=BE$1)*('冬被-S级品'!$E$2:$AW$10)),0)+IFERROR(SUMPRODUCT(('白止-S级品'!$A$2:$A$26=$B31)*('白止-S级品'!$D$1:$AV$1=BE$1)*('白止-S级品'!$D$2:$AV$26)),0)+IFERROR(SUMPRODUCT(('乐容-S级品'!$A$4:$A$32=$B31)*('乐容-S级品'!$L$3:$CA$3=BE$1)*('乐容-S级品'!$L$4:$CA$32)),0)</f>
      </c>
      <c r="BF31" s="280">
        <f>IFERROR(SUMPRODUCT(('控温被PRO-S级品'!$B$2:$B$10=$B31)*('控温被PRO-S级品'!$E$1:$BE$1=BF$1)*('控温被PRO-S级品'!$E$2:$BE$10)),0)+IFERROR(SUMPRODUCT(('冬被-S级品'!$B$2:$B$10=$B31)*('冬被-S级品'!$E$1:$AW$1=BF$1)*('冬被-S级品'!$E$2:$AW$10)),0)+IFERROR(SUMPRODUCT(('白止-S级品'!$A$2:$A$26=$B31)*('白止-S级品'!$D$1:$AV$1=BF$1)*('白止-S级品'!$D$2:$AV$26)),0)+IFERROR(SUMPRODUCT(('乐容-S级品'!$A$4:$A$32=$B31)*('乐容-S级品'!$L$3:$CA$3=BF$1)*('乐容-S级品'!$L$4:$CA$32)),0)</f>
      </c>
      <c r="BG31" s="280">
        <f>IFERROR(SUMPRODUCT(('控温被PRO-S级品'!$B$2:$B$10=$B31)*('控温被PRO-S级品'!$E$1:$BE$1=BG$1)*('控温被PRO-S级品'!$E$2:$BE$10)),0)+IFERROR(SUMPRODUCT(('冬被-S级品'!$B$2:$B$10=$B31)*('冬被-S级品'!$E$1:$AW$1=BG$1)*('冬被-S级品'!$E$2:$AW$10)),0)+IFERROR(SUMPRODUCT(('白止-S级品'!$A$2:$A$26=$B31)*('白止-S级品'!$D$1:$AV$1=BG$1)*('白止-S级品'!$D$2:$AV$26)),0)+IFERROR(SUMPRODUCT(('乐容-S级品'!$A$4:$A$32=$B31)*('乐容-S级品'!$L$3:$CA$3=BG$1)*('乐容-S级品'!$L$4:$CA$32)),0)</f>
      </c>
      <c r="BH31" s="280">
        <f>IFERROR(SUMPRODUCT(('控温被PRO-S级品'!$B$2:$B$10=$B31)*('控温被PRO-S级品'!$E$1:$BE$1=BH$1)*('控温被PRO-S级品'!$E$2:$BE$10)),0)+IFERROR(SUMPRODUCT(('冬被-S级品'!$B$2:$B$10=$B31)*('冬被-S级品'!$E$1:$AW$1=BH$1)*('冬被-S级品'!$E$2:$AW$10)),0)+IFERROR(SUMPRODUCT(('白止-S级品'!$A$2:$A$26=$B31)*('白止-S级品'!$D$1:$AV$1=BH$1)*('白止-S级品'!$D$2:$AV$26)),0)+IFERROR(SUMPRODUCT(('乐容-S级品'!$A$4:$A$32=$B31)*('乐容-S级品'!$L$3:$CA$3=BH$1)*('乐容-S级品'!$L$4:$CA$32)),0)</f>
      </c>
      <c r="BI31" s="280">
        <f>IFERROR(SUMPRODUCT(('控温被PRO-S级品'!$B$2:$B$10=$B31)*('控温被PRO-S级品'!$E$1:$BE$1=BI$1)*('控温被PRO-S级品'!$E$2:$BE$10)),0)+IFERROR(SUMPRODUCT(('冬被-S级品'!$B$2:$B$10=$B31)*('冬被-S级品'!$E$1:$AW$1=BI$1)*('冬被-S级品'!$E$2:$AW$10)),0)+IFERROR(SUMPRODUCT(('白止-S级品'!$A$2:$A$26=$B31)*('白止-S级品'!$D$1:$AV$1=BI$1)*('白止-S级品'!$D$2:$AV$26)),0)+IFERROR(SUMPRODUCT(('乐容-S级品'!$A$4:$A$32=$B31)*('乐容-S级品'!$L$3:$CA$3=BI$1)*('乐容-S级品'!$L$4:$CA$32)),0)</f>
      </c>
      <c r="BJ31" s="280">
        <f>IFERROR(SUMPRODUCT(('控温被PRO-S级品'!$B$2:$B$10=$B31)*('控温被PRO-S级品'!$E$1:$BE$1=BJ$1)*('控温被PRO-S级品'!$E$2:$BE$10)),0)+IFERROR(SUMPRODUCT(('冬被-S级品'!$B$2:$B$10=$B31)*('冬被-S级品'!$E$1:$AW$1=BJ$1)*('冬被-S级品'!$E$2:$AW$10)),0)+IFERROR(SUMPRODUCT(('白止-S级品'!$A$2:$A$26=$B31)*('白止-S级品'!$D$1:$AV$1=BJ$1)*('白止-S级品'!$D$2:$AV$26)),0)+IFERROR(SUMPRODUCT(('乐容-S级品'!$A$4:$A$32=$B31)*('乐容-S级品'!$L$3:$CA$3=BJ$1)*('乐容-S级品'!$L$4:$CA$32)),0)</f>
      </c>
      <c r="BK31" s="280">
        <f>IFERROR(SUMPRODUCT(('控温被PRO-S级品'!$B$2:$B$10=$B31)*('控温被PRO-S级品'!$E$1:$BE$1=BK$1)*('控温被PRO-S级品'!$E$2:$BE$10)),0)+IFERROR(SUMPRODUCT(('冬被-S级品'!$B$2:$B$10=$B31)*('冬被-S级品'!$E$1:$AW$1=BK$1)*('冬被-S级品'!$E$2:$AW$10)),0)+IFERROR(SUMPRODUCT(('白止-S级品'!$A$2:$A$26=$B31)*('白止-S级品'!$D$1:$AV$1=BK$1)*('白止-S级品'!$D$2:$AV$26)),0)+IFERROR(SUMPRODUCT(('乐容-S级品'!$A$4:$A$32=$B31)*('乐容-S级品'!$L$3:$CA$3=BK$1)*('乐容-S级品'!$L$4:$CA$32)),0)</f>
      </c>
      <c r="BL31" s="280">
        <f>IFERROR(SUMPRODUCT(('控温被PRO-S级品'!$B$2:$B$10=$B31)*('控温被PRO-S级品'!$E$1:$BE$1=BL$1)*('控温被PRO-S级品'!$E$2:$BE$10)),0)+IFERROR(SUMPRODUCT(('冬被-S级品'!$B$2:$B$10=$B31)*('冬被-S级品'!$E$1:$AW$1=BL$1)*('冬被-S级品'!$E$2:$AW$10)),0)+IFERROR(SUMPRODUCT(('白止-S级品'!$A$2:$A$26=$B31)*('白止-S级品'!$D$1:$AV$1=BL$1)*('白止-S级品'!$D$2:$AV$26)),0)+IFERROR(SUMPRODUCT(('乐容-S级品'!$A$4:$A$32=$B31)*('乐容-S级品'!$L$3:$CA$3=BL$1)*('乐容-S级品'!$L$4:$CA$32)),0)</f>
      </c>
      <c r="BM31" s="280">
        <f>IFERROR(SUMPRODUCT(('控温被PRO-S级品'!$B$2:$B$10=$B31)*('控温被PRO-S级品'!$E$1:$BE$1=BM$1)*('控温被PRO-S级品'!$E$2:$BE$10)),0)+IFERROR(SUMPRODUCT(('冬被-S级品'!$B$2:$B$10=$B31)*('冬被-S级品'!$E$1:$AW$1=BM$1)*('冬被-S级品'!$E$2:$AW$10)),0)+IFERROR(SUMPRODUCT(('白止-S级品'!$A$2:$A$26=$B31)*('白止-S级品'!$D$1:$AV$1=BM$1)*('白止-S级品'!$D$2:$AV$26)),0)+IFERROR(SUMPRODUCT(('乐容-S级品'!$A$4:$A$32=$B31)*('乐容-S级品'!$L$3:$CA$3=BM$1)*('乐容-S级品'!$L$4:$CA$32)),0)</f>
      </c>
      <c r="BN31" s="280">
        <f>IFERROR(SUMPRODUCT(('控温被PRO-S级品'!$B$2:$B$10=$B31)*('控温被PRO-S级品'!$E$1:$BE$1=BN$1)*('控温被PRO-S级品'!$E$2:$BE$10)),0)+IFERROR(SUMPRODUCT(('冬被-S级品'!$B$2:$B$10=$B31)*('冬被-S级品'!$E$1:$AW$1=BN$1)*('冬被-S级品'!$E$2:$AW$10)),0)+IFERROR(SUMPRODUCT(('白止-S级品'!$A$2:$A$26=$B31)*('白止-S级品'!$D$1:$AV$1=BN$1)*('白止-S级品'!$D$2:$AV$26)),0)+IFERROR(SUMPRODUCT(('乐容-S级品'!$A$4:$A$32=$B31)*('乐容-S级品'!$L$3:$CA$3=BN$1)*('乐容-S级品'!$L$4:$CA$32)),0)</f>
      </c>
      <c r="BO31" s="280">
        <f>IFERROR(SUMPRODUCT(('控温被PRO-S级品'!$B$2:$B$10=$B31)*('控温被PRO-S级品'!$E$1:$BE$1=BO$1)*('控温被PRO-S级品'!$E$2:$BE$10)),0)+IFERROR(SUMPRODUCT(('冬被-S级品'!$B$2:$B$10=$B31)*('冬被-S级品'!$E$1:$AW$1=BO$1)*('冬被-S级品'!$E$2:$AW$10)),0)+IFERROR(SUMPRODUCT(('白止-S级品'!$A$2:$A$26=$B31)*('白止-S级品'!$D$1:$AV$1=BO$1)*('白止-S级品'!$D$2:$AV$26)),0)+IFERROR(SUMPRODUCT(('乐容-S级品'!$A$4:$A$32=$B31)*('乐容-S级品'!$L$3:$CA$3=BO$1)*('乐容-S级品'!$L$4:$CA$32)),0)</f>
      </c>
      <c r="BP31" s="280">
        <f>IFERROR(SUMPRODUCT(('控温被PRO-S级品'!$B$2:$B$10=$B31)*('控温被PRO-S级品'!$E$1:$BE$1=BP$1)*('控温被PRO-S级品'!$E$2:$BE$10)),0)+IFERROR(SUMPRODUCT(('冬被-S级品'!$B$2:$B$10=$B31)*('冬被-S级品'!$E$1:$AW$1=BP$1)*('冬被-S级品'!$E$2:$AW$10)),0)+IFERROR(SUMPRODUCT(('白止-S级品'!$A$2:$A$26=$B31)*('白止-S级品'!$D$1:$AV$1=BP$1)*('白止-S级品'!$D$2:$AV$26)),0)+IFERROR(SUMPRODUCT(('乐容-S级品'!$A$4:$A$32=$B31)*('乐容-S级品'!$L$3:$CA$3=BP$1)*('乐容-S级品'!$L$4:$CA$32)),0)</f>
      </c>
      <c r="BQ31" s="280">
        <f>IFERROR(SUMPRODUCT(('控温被PRO-S级品'!$B$2:$B$10=$B31)*('控温被PRO-S级品'!$E$1:$BE$1=BQ$1)*('控温被PRO-S级品'!$E$2:$BE$10)),0)+IFERROR(SUMPRODUCT(('冬被-S级品'!$B$2:$B$10=$B31)*('冬被-S级品'!$E$1:$AW$1=BQ$1)*('冬被-S级品'!$E$2:$AW$10)),0)+IFERROR(SUMPRODUCT(('白止-S级品'!$A$2:$A$26=$B31)*('白止-S级品'!$D$1:$AV$1=BQ$1)*('白止-S级品'!$D$2:$AV$26)),0)+IFERROR(SUMPRODUCT(('乐容-S级品'!$A$4:$A$32=$B31)*('乐容-S级品'!$L$3:$CA$3=BQ$1)*('乐容-S级品'!$L$4:$CA$32)),0)</f>
      </c>
      <c r="BR31" s="280">
        <f>IFERROR(SUMPRODUCT(('控温被PRO-S级品'!$B$2:$B$10=$B31)*('控温被PRO-S级品'!$E$1:$BE$1=BR$1)*('控温被PRO-S级品'!$E$2:$BE$10)),0)+IFERROR(SUMPRODUCT(('冬被-S级品'!$B$2:$B$10=$B31)*('冬被-S级品'!$E$1:$AW$1=BR$1)*('冬被-S级品'!$E$2:$AW$10)),0)+IFERROR(SUMPRODUCT(('白止-S级品'!$A$2:$A$26=$B31)*('白止-S级品'!$D$1:$AV$1=BR$1)*('白止-S级品'!$D$2:$AV$26)),0)+IFERROR(SUMPRODUCT(('乐容-S级品'!$A$4:$A$32=$B31)*('乐容-S级品'!$L$3:$CA$3=BR$1)*('乐容-S级品'!$L$4:$CA$32)),0)</f>
      </c>
      <c r="BS31" s="280">
        <f>IFERROR(SUMPRODUCT(('控温被PRO-S级品'!$B$2:$B$10=$B31)*('控温被PRO-S级品'!$E$1:$BE$1=BS$1)*('控温被PRO-S级品'!$E$2:$BE$10)),0)+IFERROR(SUMPRODUCT(('冬被-S级品'!$B$2:$B$10=$B31)*('冬被-S级品'!$E$1:$AW$1=BS$1)*('冬被-S级品'!$E$2:$AW$10)),0)+IFERROR(SUMPRODUCT(('白止-S级品'!$A$2:$A$26=$B31)*('白止-S级品'!$D$1:$AV$1=BS$1)*('白止-S级品'!$D$2:$AV$26)),0)+IFERROR(SUMPRODUCT(('乐容-S级品'!$A$4:$A$32=$B31)*('乐容-S级品'!$L$3:$CA$3=BS$1)*('乐容-S级品'!$L$4:$CA$32)),0)</f>
      </c>
      <c r="BT31" s="280">
        <f>IFERROR(SUMPRODUCT(('控温被PRO-S级品'!$B$2:$B$10=$B31)*('控温被PRO-S级品'!$E$1:$BE$1=BT$1)*('控温被PRO-S级品'!$E$2:$BE$10)),0)+IFERROR(SUMPRODUCT(('冬被-S级品'!$B$2:$B$10=$B31)*('冬被-S级品'!$E$1:$AW$1=BT$1)*('冬被-S级品'!$E$2:$AW$10)),0)+IFERROR(SUMPRODUCT(('白止-S级品'!$A$2:$A$26=$B31)*('白止-S级品'!$D$1:$AV$1=BT$1)*('白止-S级品'!$D$2:$AV$26)),0)+IFERROR(SUMPRODUCT(('乐容-S级品'!$A$4:$A$32=$B31)*('乐容-S级品'!$L$3:$CA$3=BT$1)*('乐容-S级品'!$L$4:$CA$32)),0)</f>
      </c>
      <c r="BU31" s="280">
        <f>IFERROR(SUMPRODUCT(('控温被PRO-S级品'!$B$2:$B$10=$B31)*('控温被PRO-S级品'!$E$1:$BE$1=BU$1)*('控温被PRO-S级品'!$E$2:$BE$10)),0)+IFERROR(SUMPRODUCT(('冬被-S级品'!$B$2:$B$10=$B31)*('冬被-S级品'!$E$1:$AW$1=BU$1)*('冬被-S级品'!$E$2:$AW$10)),0)+IFERROR(SUMPRODUCT(('白止-S级品'!$A$2:$A$26=$B31)*('白止-S级品'!$D$1:$AV$1=BU$1)*('白止-S级品'!$D$2:$AV$26)),0)+IFERROR(SUMPRODUCT(('乐容-S级品'!$A$4:$A$32=$B31)*('乐容-S级品'!$L$3:$CA$3=BU$1)*('乐容-S级品'!$L$4:$CA$32)),0)</f>
      </c>
      <c r="BV31" s="280">
        <f>IFERROR(SUMPRODUCT(('控温被PRO-S级品'!$B$2:$B$10=$B31)*('控温被PRO-S级品'!$E$1:$BE$1=BV$1)*('控温被PRO-S级品'!$E$2:$BE$10)),0)+IFERROR(SUMPRODUCT(('冬被-S级品'!$B$2:$B$10=$B31)*('冬被-S级品'!$E$1:$AW$1=BV$1)*('冬被-S级品'!$E$2:$AW$10)),0)+IFERROR(SUMPRODUCT(('白止-S级品'!$A$2:$A$26=$B31)*('白止-S级品'!$D$1:$AV$1=BV$1)*('白止-S级品'!$D$2:$AV$26)),0)+IFERROR(SUMPRODUCT(('乐容-S级品'!$A$4:$A$32=$B31)*('乐容-S级品'!$L$3:$CA$3=BV$1)*('乐容-S级品'!$L$4:$CA$32)),0)</f>
      </c>
      <c r="BW31" s="280">
        <f>IFERROR(SUMPRODUCT(('控温被PRO-S级品'!$B$2:$B$10=$B31)*('控温被PRO-S级品'!$E$1:$BE$1=BW$1)*('控温被PRO-S级品'!$E$2:$BE$10)),0)+IFERROR(SUMPRODUCT(('冬被-S级品'!$B$2:$B$10=$B31)*('冬被-S级品'!$E$1:$AW$1=BW$1)*('冬被-S级品'!$E$2:$AW$10)),0)+IFERROR(SUMPRODUCT(('白止-S级品'!$A$2:$A$26=$B31)*('白止-S级品'!$D$1:$AV$1=BW$1)*('白止-S级品'!$D$2:$AV$26)),0)+IFERROR(SUMPRODUCT(('乐容-S级品'!$A$4:$A$32=$B31)*('乐容-S级品'!$L$3:$CA$3=BW$1)*('乐容-S级品'!$L$4:$CA$32)),0)</f>
      </c>
      <c r="BX31" s="280">
        <f>IFERROR(SUMPRODUCT(('控温被PRO-S级品'!$B$2:$B$10=$B31)*('控温被PRO-S级品'!$E$1:$BE$1=BX$1)*('控温被PRO-S级品'!$E$2:$BE$10)),0)+IFERROR(SUMPRODUCT(('冬被-S级品'!$B$2:$B$10=$B31)*('冬被-S级品'!$E$1:$AW$1=BX$1)*('冬被-S级品'!$E$2:$AW$10)),0)+IFERROR(SUMPRODUCT(('白止-S级品'!$A$2:$A$26=$B31)*('白止-S级品'!$D$1:$AV$1=BX$1)*('白止-S级品'!$D$2:$AV$26)),0)+IFERROR(SUMPRODUCT(('乐容-S级品'!$A$4:$A$32=$B31)*('乐容-S级品'!$L$3:$CA$3=BX$1)*('乐容-S级品'!$L$4:$CA$32)),0)</f>
      </c>
      <c r="BY31" s="280">
        <f>IFERROR(SUMPRODUCT(('控温被PRO-S级品'!$B$2:$B$10=$B31)*('控温被PRO-S级品'!$E$1:$BE$1=BY$1)*('控温被PRO-S级品'!$E$2:$BE$10)),0)+IFERROR(SUMPRODUCT(('冬被-S级品'!$B$2:$B$10=$B31)*('冬被-S级品'!$E$1:$AW$1=BY$1)*('冬被-S级品'!$E$2:$AW$10)),0)+IFERROR(SUMPRODUCT(('白止-S级品'!$A$2:$A$26=$B31)*('白止-S级品'!$D$1:$AV$1=BY$1)*('白止-S级品'!$D$2:$AV$26)),0)+IFERROR(SUMPRODUCT(('乐容-S级品'!$A$4:$A$32=$B31)*('乐容-S级品'!$L$3:$CA$3=BY$1)*('乐容-S级品'!$L$4:$CA$32)),0)</f>
      </c>
      <c r="BZ31" s="280">
        <f>IFERROR(SUMPRODUCT(('控温被PRO-S级品'!$B$2:$B$10=$B31)*('控温被PRO-S级品'!$E$1:$BE$1=BZ$1)*('控温被PRO-S级品'!$E$2:$BE$10)),0)+IFERROR(SUMPRODUCT(('冬被-S级品'!$B$2:$B$10=$B31)*('冬被-S级品'!$E$1:$AW$1=BZ$1)*('冬被-S级品'!$E$2:$AW$10)),0)+IFERROR(SUMPRODUCT(('白止-S级品'!$A$2:$A$26=$B31)*('白止-S级品'!$D$1:$AV$1=BZ$1)*('白止-S级品'!$D$2:$AV$26)),0)+IFERROR(SUMPRODUCT(('乐容-S级品'!$A$4:$A$32=$B31)*('乐容-S级品'!$L$3:$CA$3=BZ$1)*('乐容-S级品'!$L$4:$CA$32)),0)</f>
      </c>
      <c r="CA31" s="280">
        <f>IFERROR(SUMPRODUCT(('控温被PRO-S级品'!$B$2:$B$10=$B31)*('控温被PRO-S级品'!$E$1:$BE$1=CA$1)*('控温被PRO-S级品'!$E$2:$BE$10)),0)+IFERROR(SUMPRODUCT(('冬被-S级品'!$B$2:$B$10=$B31)*('冬被-S级品'!$E$1:$AW$1=CA$1)*('冬被-S级品'!$E$2:$AW$10)),0)+IFERROR(SUMPRODUCT(('白止-S级品'!$A$2:$A$26=$B31)*('白止-S级品'!$D$1:$AV$1=CA$1)*('白止-S级品'!$D$2:$AV$26)),0)+IFERROR(SUMPRODUCT(('乐容-S级品'!$A$4:$A$32=$B31)*('乐容-S级品'!$L$3:$CA$3=CA$1)*('乐容-S级品'!$L$4:$CA$32)),0)</f>
      </c>
      <c r="CB31" s="280">
        <f>IFERROR(SUMPRODUCT(('控温被PRO-S级品'!$B$2:$B$10=$B31)*('控温被PRO-S级品'!$E$1:$BE$1=CB$1)*('控温被PRO-S级品'!$E$2:$BE$10)),0)+IFERROR(SUMPRODUCT(('冬被-S级品'!$B$2:$B$10=$B31)*('冬被-S级品'!$E$1:$AW$1=CB$1)*('冬被-S级品'!$E$2:$AW$10)),0)+IFERROR(SUMPRODUCT(('白止-S级品'!$A$2:$A$26=$B31)*('白止-S级品'!$D$1:$AV$1=CB$1)*('白止-S级品'!$D$2:$AV$26)),0)+IFERROR(SUMPRODUCT(('乐容-S级品'!$A$4:$A$32=$B31)*('乐容-S级品'!$L$3:$CA$3=CB$1)*('乐容-S级品'!$L$4:$CA$32)),0)</f>
      </c>
      <c r="CC31" s="280">
        <f>IFERROR(SUMPRODUCT(('控温被PRO-S级品'!$B$2:$B$10=$B31)*('控温被PRO-S级品'!$E$1:$BE$1=CC$1)*('控温被PRO-S级品'!$E$2:$BE$10)),0)+IFERROR(SUMPRODUCT(('冬被-S级品'!$B$2:$B$10=$B31)*('冬被-S级品'!$E$1:$AW$1=CC$1)*('冬被-S级品'!$E$2:$AW$10)),0)+IFERROR(SUMPRODUCT(('白止-S级品'!$A$2:$A$26=$B31)*('白止-S级品'!$D$1:$AV$1=CC$1)*('白止-S级品'!$D$2:$AV$26)),0)+IFERROR(SUMPRODUCT(('乐容-S级品'!$A$4:$A$32=$B31)*('乐容-S级品'!$L$3:$CA$3=CC$1)*('乐容-S级品'!$L$4:$CA$32)),0)</f>
      </c>
      <c r="CD31" s="280">
        <f>IFERROR(SUMPRODUCT(('控温被PRO-S级品'!$B$2:$B$10=$B31)*('控温被PRO-S级品'!$E$1:$BE$1=CD$1)*('控温被PRO-S级品'!$E$2:$BE$10)),0)+IFERROR(SUMPRODUCT(('冬被-S级品'!$B$2:$B$10=$B31)*('冬被-S级品'!$E$1:$AW$1=CD$1)*('冬被-S级品'!$E$2:$AW$10)),0)+IFERROR(SUMPRODUCT(('白止-S级品'!$A$2:$A$26=$B31)*('白止-S级品'!$D$1:$AV$1=CD$1)*('白止-S级品'!$D$2:$AV$26)),0)+IFERROR(SUMPRODUCT(('乐容-S级品'!$A$4:$A$32=$B31)*('乐容-S级品'!$L$3:$CA$3=CD$1)*('乐容-S级品'!$L$4:$CA$32)),0)</f>
      </c>
      <c r="CE31" s="280">
        <f>IFERROR(SUMPRODUCT(('控温被PRO-S级品'!$B$2:$B$10=$B31)*('控温被PRO-S级品'!$E$1:$BE$1=CE$1)*('控温被PRO-S级品'!$E$2:$BE$10)),0)+IFERROR(SUMPRODUCT(('冬被-S级品'!$B$2:$B$10=$B31)*('冬被-S级品'!$E$1:$AW$1=CE$1)*('冬被-S级品'!$E$2:$AW$10)),0)+IFERROR(SUMPRODUCT(('白止-S级品'!$A$2:$A$26=$B31)*('白止-S级品'!$D$1:$AV$1=CE$1)*('白止-S级品'!$D$2:$AV$26)),0)+IFERROR(SUMPRODUCT(('乐容-S级品'!$A$4:$A$32=$B31)*('乐容-S级品'!$L$3:$CA$3=CE$1)*('乐容-S级品'!$L$4:$CA$32)),0)</f>
      </c>
      <c r="CF31" s="280">
        <f>IFERROR(SUMPRODUCT(('控温被PRO-S级品'!$B$2:$B$10=$B31)*('控温被PRO-S级品'!$E$1:$BE$1=CF$1)*('控温被PRO-S级品'!$E$2:$BE$10)),0)+IFERROR(SUMPRODUCT(('冬被-S级品'!$B$2:$B$10=$B31)*('冬被-S级品'!$E$1:$AW$1=CF$1)*('冬被-S级品'!$E$2:$AW$10)),0)+IFERROR(SUMPRODUCT(('白止-S级品'!$A$2:$A$26=$B31)*('白止-S级品'!$D$1:$AV$1=CF$1)*('白止-S级品'!$D$2:$AV$26)),0)+IFERROR(SUMPRODUCT(('乐容-S级品'!$A$4:$A$32=$B31)*('乐容-S级品'!$L$3:$CA$3=CF$1)*('乐容-S级品'!$L$4:$CA$32)),0)</f>
      </c>
      <c r="CG31" s="280">
        <f>IFERROR(SUMPRODUCT(('控温被PRO-S级品'!$B$2:$B$10=$B31)*('控温被PRO-S级品'!$E$1:$BE$1=CG$1)*('控温被PRO-S级品'!$E$2:$BE$10)),0)+IFERROR(SUMPRODUCT(('冬被-S级品'!$B$2:$B$10=$B31)*('冬被-S级品'!$E$1:$AW$1=CG$1)*('冬被-S级品'!$E$2:$AW$10)),0)+IFERROR(SUMPRODUCT(('白止-S级品'!$A$2:$A$26=$B31)*('白止-S级品'!$D$1:$AV$1=CG$1)*('白止-S级品'!$D$2:$AV$26)),0)+IFERROR(SUMPRODUCT(('乐容-S级品'!$A$4:$A$32=$B31)*('乐容-S级品'!$L$3:$CA$3=CG$1)*('乐容-S级品'!$L$4:$CA$32)),0)</f>
      </c>
      <c r="CH31" s="280">
        <f>IFERROR(SUMPRODUCT(('控温被PRO-S级品'!$B$2:$B$10=$B31)*('控温被PRO-S级品'!$E$1:$BE$1=CH$1)*('控温被PRO-S级品'!$E$2:$BE$10)),0)+IFERROR(SUMPRODUCT(('冬被-S级品'!$B$2:$B$10=$B31)*('冬被-S级品'!$E$1:$AW$1=CH$1)*('冬被-S级品'!$E$2:$AW$10)),0)+IFERROR(SUMPRODUCT(('白止-S级品'!$A$2:$A$26=$B31)*('白止-S级品'!$D$1:$AV$1=CH$1)*('白止-S级品'!$D$2:$AV$26)),0)+IFERROR(SUMPRODUCT(('乐容-S级品'!$A$4:$A$32=$B31)*('乐容-S级品'!$L$3:$CA$3=CH$1)*('乐容-S级品'!$L$4:$CA$32)),0)</f>
      </c>
      <c r="CI31" s="280">
        <f>IFERROR(SUMPRODUCT(('控温被PRO-S级品'!$B$2:$B$10=$B31)*('控温被PRO-S级品'!$E$1:$BE$1=CI$1)*('控温被PRO-S级品'!$E$2:$BE$10)),0)+IFERROR(SUMPRODUCT(('冬被-S级品'!$B$2:$B$10=$B31)*('冬被-S级品'!$E$1:$AW$1=CI$1)*('冬被-S级品'!$E$2:$AW$10)),0)+IFERROR(SUMPRODUCT(('白止-S级品'!$A$2:$A$26=$B31)*('白止-S级品'!$D$1:$AV$1=CI$1)*('白止-S级品'!$D$2:$AV$26)),0)+IFERROR(SUMPRODUCT(('乐容-S级品'!$A$4:$A$32=$B31)*('乐容-S级品'!$L$3:$CA$3=CI$1)*('乐容-S级品'!$L$4:$CA$32)),0)</f>
      </c>
      <c r="CJ31" s="280">
        <f>IFERROR(SUMPRODUCT(('控温被PRO-S级品'!$B$2:$B$10=$B31)*('控温被PRO-S级品'!$E$1:$BE$1=CJ$1)*('控温被PRO-S级品'!$E$2:$BE$10)),0)+IFERROR(SUMPRODUCT(('冬被-S级品'!$B$2:$B$10=$B31)*('冬被-S级品'!$E$1:$AW$1=CJ$1)*('冬被-S级品'!$E$2:$AW$10)),0)+IFERROR(SUMPRODUCT(('白止-S级品'!$A$2:$A$26=$B31)*('白止-S级品'!$D$1:$AV$1=CJ$1)*('白止-S级品'!$D$2:$AV$26)),0)+IFERROR(SUMPRODUCT(('乐容-S级品'!$A$4:$A$32=$B31)*('乐容-S级品'!$L$3:$CA$3=CJ$1)*('乐容-S级品'!$L$4:$CA$32)),0)</f>
      </c>
      <c r="CK31" s="280">
        <f>IFERROR(SUMPRODUCT(('控温被PRO-S级品'!$B$2:$B$10=$B31)*('控温被PRO-S级品'!$E$1:$BE$1=CK$1)*('控温被PRO-S级品'!$E$2:$BE$10)),0)+IFERROR(SUMPRODUCT(('冬被-S级品'!$B$2:$B$10=$B31)*('冬被-S级品'!$E$1:$AW$1=CK$1)*('冬被-S级品'!$E$2:$AW$10)),0)+IFERROR(SUMPRODUCT(('白止-S级品'!$A$2:$A$26=$B31)*('白止-S级品'!$D$1:$AV$1=CK$1)*('白止-S级品'!$D$2:$AV$26)),0)+IFERROR(SUMPRODUCT(('乐容-S级品'!$A$4:$A$32=$B31)*('乐容-S级品'!$L$3:$CA$3=CK$1)*('乐容-S级品'!$L$4:$CA$32)),0)</f>
      </c>
      <c r="CL31" s="280">
        <f>IFERROR(SUMPRODUCT(('控温被PRO-S级品'!$B$2:$B$10=$B31)*('控温被PRO-S级品'!$E$1:$BE$1=CL$1)*('控温被PRO-S级品'!$E$2:$BE$10)),0)+IFERROR(SUMPRODUCT(('冬被-S级品'!$B$2:$B$10=$B31)*('冬被-S级品'!$E$1:$AW$1=CL$1)*('冬被-S级品'!$E$2:$AW$10)),0)+IFERROR(SUMPRODUCT(('白止-S级品'!$A$2:$A$26=$B31)*('白止-S级品'!$D$1:$AV$1=CL$1)*('白止-S级品'!$D$2:$AV$26)),0)+IFERROR(SUMPRODUCT(('乐容-S级品'!$A$4:$A$32=$B31)*('乐容-S级品'!$L$3:$CA$3=CL$1)*('乐容-S级品'!$L$4:$CA$32)),0)</f>
      </c>
      <c r="CM31" s="280">
        <f>IFERROR(SUMPRODUCT(('控温被PRO-S级品'!$B$2:$B$10=$B31)*('控温被PRO-S级品'!$E$1:$BE$1=CM$1)*('控温被PRO-S级品'!$E$2:$BE$10)),0)+IFERROR(SUMPRODUCT(('冬被-S级品'!$B$2:$B$10=$B31)*('冬被-S级品'!$E$1:$AW$1=CM$1)*('冬被-S级品'!$E$2:$AW$10)),0)+IFERROR(SUMPRODUCT(('白止-S级品'!$A$2:$A$26=$B31)*('白止-S级品'!$D$1:$AV$1=CM$1)*('白止-S级品'!$D$2:$AV$26)),0)+IFERROR(SUMPRODUCT(('乐容-S级品'!$A$4:$A$32=$B31)*('乐容-S级品'!$L$3:$CA$3=CM$1)*('乐容-S级品'!$L$4:$CA$32)),0)</f>
      </c>
      <c r="CN31" s="280">
        <f>IFERROR(SUMPRODUCT(('控温被PRO-S级品'!$B$2:$B$10=$B31)*('控温被PRO-S级品'!$E$1:$BE$1=CN$1)*('控温被PRO-S级品'!$E$2:$BE$10)),0)+IFERROR(SUMPRODUCT(('冬被-S级品'!$B$2:$B$10=$B31)*('冬被-S级品'!$E$1:$AW$1=CN$1)*('冬被-S级品'!$E$2:$AW$10)),0)+IFERROR(SUMPRODUCT(('白止-S级品'!$A$2:$A$26=$B31)*('白止-S级品'!$D$1:$AV$1=CN$1)*('白止-S级品'!$D$2:$AV$26)),0)+IFERROR(SUMPRODUCT(('乐容-S级品'!$A$4:$A$32=$B31)*('乐容-S级品'!$L$3:$CA$3=CN$1)*('乐容-S级品'!$L$4:$CA$32)),0)</f>
      </c>
      <c r="CO31" s="280">
        <f>IFERROR(SUMPRODUCT(('控温被PRO-S级品'!$B$2:$B$10=$B31)*('控温被PRO-S级品'!$E$1:$BE$1=CO$1)*('控温被PRO-S级品'!$E$2:$BE$10)),0)+IFERROR(SUMPRODUCT(('冬被-S级品'!$B$2:$B$10=$B31)*('冬被-S级品'!$E$1:$AW$1=CO$1)*('冬被-S级品'!$E$2:$AW$10)),0)+IFERROR(SUMPRODUCT(('白止-S级品'!$A$2:$A$26=$B31)*('白止-S级品'!$D$1:$AV$1=CO$1)*('白止-S级品'!$D$2:$AV$26)),0)+IFERROR(SUMPRODUCT(('乐容-S级品'!$A$4:$A$32=$B31)*('乐容-S级品'!$L$3:$CA$3=CO$1)*('乐容-S级品'!$L$4:$CA$32)),0)</f>
      </c>
      <c r="CP31" s="280">
        <f>IFERROR(SUMPRODUCT(('控温被PRO-S级品'!$B$2:$B$10=$B31)*('控温被PRO-S级品'!$E$1:$BE$1=CP$1)*('控温被PRO-S级品'!$E$2:$BE$10)),0)+IFERROR(SUMPRODUCT(('冬被-S级品'!$B$2:$B$10=$B31)*('冬被-S级品'!$E$1:$AW$1=CP$1)*('冬被-S级品'!$E$2:$AW$10)),0)+IFERROR(SUMPRODUCT(('白止-S级品'!$A$2:$A$26=$B31)*('白止-S级品'!$D$1:$AV$1=CP$1)*('白止-S级品'!$D$2:$AV$26)),0)+IFERROR(SUMPRODUCT(('乐容-S级品'!$A$4:$A$32=$B31)*('乐容-S级品'!$L$3:$CA$3=CP$1)*('乐容-S级品'!$L$4:$CA$32)),0)</f>
      </c>
      <c r="CQ31" s="280">
        <f>IFERROR(SUMPRODUCT(('控温被PRO-S级品'!$B$2:$B$10=$B31)*('控温被PRO-S级品'!$E$1:$BE$1=CQ$1)*('控温被PRO-S级品'!$E$2:$BE$10)),0)+IFERROR(SUMPRODUCT(('冬被-S级品'!$B$2:$B$10=$B31)*('冬被-S级品'!$E$1:$AW$1=CQ$1)*('冬被-S级品'!$E$2:$AW$10)),0)+IFERROR(SUMPRODUCT(('白止-S级品'!$A$2:$A$26=$B31)*('白止-S级品'!$D$1:$AV$1=CQ$1)*('白止-S级品'!$D$2:$AV$26)),0)+IFERROR(SUMPRODUCT(('乐容-S级品'!$A$4:$A$32=$B31)*('乐容-S级品'!$L$3:$CA$3=CQ$1)*('乐容-S级品'!$L$4:$CA$32)),0)</f>
      </c>
      <c r="CR31" s="280">
        <f>IFERROR(SUMPRODUCT(('控温被PRO-S级品'!$B$2:$B$10=$B31)*('控温被PRO-S级品'!$E$1:$BE$1=CR$1)*('控温被PRO-S级品'!$E$2:$BE$10)),0)+IFERROR(SUMPRODUCT(('冬被-S级品'!$B$2:$B$10=$B31)*('冬被-S级品'!$E$1:$AW$1=CR$1)*('冬被-S级品'!$E$2:$AW$10)),0)+IFERROR(SUMPRODUCT(('白止-S级品'!$A$2:$A$26=$B31)*('白止-S级品'!$D$1:$AV$1=CR$1)*('白止-S级品'!$D$2:$AV$26)),0)+IFERROR(SUMPRODUCT(('乐容-S级品'!$A$4:$A$32=$B31)*('乐容-S级品'!$L$3:$CA$3=CR$1)*('乐容-S级品'!$L$4:$CA$32)),0)</f>
      </c>
      <c r="CS31" s="280">
        <f>IFERROR(SUMPRODUCT(('控温被PRO-S级品'!$B$2:$B$10=$B31)*('控温被PRO-S级品'!$E$1:$BE$1=CS$1)*('控温被PRO-S级品'!$E$2:$BE$10)),0)+IFERROR(SUMPRODUCT(('冬被-S级品'!$B$2:$B$10=$B31)*('冬被-S级品'!$E$1:$AW$1=CS$1)*('冬被-S级品'!$E$2:$AW$10)),0)+IFERROR(SUMPRODUCT(('白止-S级品'!$A$2:$A$26=$B31)*('白止-S级品'!$D$1:$AV$1=CS$1)*('白止-S级品'!$D$2:$AV$26)),0)+IFERROR(SUMPRODUCT(('乐容-S级品'!$A$4:$A$32=$B31)*('乐容-S级品'!$L$3:$CA$3=CS$1)*('乐容-S级品'!$L$4:$CA$32)),0)</f>
      </c>
      <c r="CT31" s="280">
        <f>IFERROR(SUMPRODUCT(('控温被PRO-S级品'!$B$2:$B$10=$B31)*('控温被PRO-S级品'!$E$1:$BE$1=CT$1)*('控温被PRO-S级品'!$E$2:$BE$10)),0)+IFERROR(SUMPRODUCT(('冬被-S级品'!$B$2:$B$10=$B31)*('冬被-S级品'!$E$1:$AW$1=CT$1)*('冬被-S级品'!$E$2:$AW$10)),0)+IFERROR(SUMPRODUCT(('白止-S级品'!$A$2:$A$26=$B31)*('白止-S级品'!$D$1:$AV$1=CT$1)*('白止-S级品'!$D$2:$AV$26)),0)+IFERROR(SUMPRODUCT(('乐容-S级品'!$A$4:$A$32=$B31)*('乐容-S级品'!$L$3:$CA$3=CT$1)*('乐容-S级品'!$L$4:$CA$32)),0)</f>
      </c>
      <c r="CU31" s="280">
        <f>IFERROR(SUMPRODUCT(('控温被PRO-S级品'!$B$2:$B$10=$B31)*('控温被PRO-S级品'!$E$1:$BE$1=CU$1)*('控温被PRO-S级品'!$E$2:$BE$10)),0)+IFERROR(SUMPRODUCT(('冬被-S级品'!$B$2:$B$10=$B31)*('冬被-S级品'!$E$1:$AW$1=CU$1)*('冬被-S级品'!$E$2:$AW$10)),0)+IFERROR(SUMPRODUCT(('白止-S级品'!$A$2:$A$26=$B31)*('白止-S级品'!$D$1:$AV$1=CU$1)*('白止-S级品'!$D$2:$AV$26)),0)+IFERROR(SUMPRODUCT(('乐容-S级品'!$A$4:$A$32=$B31)*('乐容-S级品'!$L$3:$CA$3=CU$1)*('乐容-S级品'!$L$4:$CA$32)),0)</f>
      </c>
      <c r="CV31" s="280">
        <f>IFERROR(SUMPRODUCT(('控温被PRO-S级品'!$B$2:$B$10=$B31)*('控温被PRO-S级品'!$E$1:$BE$1=CV$1)*('控温被PRO-S级品'!$E$2:$BE$10)),0)+IFERROR(SUMPRODUCT(('冬被-S级品'!$B$2:$B$10=$B31)*('冬被-S级品'!$E$1:$AW$1=CV$1)*('冬被-S级品'!$E$2:$AW$10)),0)+IFERROR(SUMPRODUCT(('白止-S级品'!$A$2:$A$26=$B31)*('白止-S级品'!$D$1:$AV$1=CV$1)*('白止-S级品'!$D$2:$AV$26)),0)+IFERROR(SUMPRODUCT(('乐容-S级品'!$A$4:$A$32=$B31)*('乐容-S级品'!$L$3:$CA$3=CV$1)*('乐容-S级品'!$L$4:$CA$32)),0)</f>
      </c>
      <c r="CW31" s="280">
        <f>IFERROR(SUMPRODUCT(('控温被PRO-S级品'!$B$2:$B$10=$B31)*('控温被PRO-S级品'!$E$1:$BE$1=CW$1)*('控温被PRO-S级品'!$E$2:$BE$10)),0)+IFERROR(SUMPRODUCT(('冬被-S级品'!$B$2:$B$10=$B31)*('冬被-S级品'!$E$1:$AW$1=CW$1)*('冬被-S级品'!$E$2:$AW$10)),0)+IFERROR(SUMPRODUCT(('白止-S级品'!$A$2:$A$26=$B31)*('白止-S级品'!$D$1:$AV$1=CW$1)*('白止-S级品'!$D$2:$AV$26)),0)+IFERROR(SUMPRODUCT(('乐容-S级品'!$A$4:$A$32=$B31)*('乐容-S级品'!$L$3:$CA$3=CW$1)*('乐容-S级品'!$L$4:$CA$32)),0)</f>
      </c>
      <c r="CX31" s="280">
        <f>IFERROR(SUMPRODUCT(('控温被PRO-S级品'!$B$2:$B$10=$B31)*('控温被PRO-S级品'!$E$1:$BE$1=CX$1)*('控温被PRO-S级品'!$E$2:$BE$10)),0)+IFERROR(SUMPRODUCT(('冬被-S级品'!$B$2:$B$10=$B31)*('冬被-S级品'!$E$1:$AW$1=CX$1)*('冬被-S级品'!$E$2:$AW$10)),0)+IFERROR(SUMPRODUCT(('白止-S级品'!$A$2:$A$26=$B31)*('白止-S级品'!$D$1:$AV$1=CX$1)*('白止-S级品'!$D$2:$AV$26)),0)+IFERROR(SUMPRODUCT(('乐容-S级品'!$A$4:$A$32=$B31)*('乐容-S级品'!$L$3:$CA$3=CX$1)*('乐容-S级品'!$L$4:$CA$32)),0)</f>
      </c>
      <c r="CY31" s="280">
        <f>IFERROR(SUMPRODUCT(('控温被PRO-S级品'!$B$2:$B$10=$B31)*('控温被PRO-S级品'!$E$1:$BE$1=CY$1)*('控温被PRO-S级品'!$E$2:$BE$10)),0)+IFERROR(SUMPRODUCT(('冬被-S级品'!$B$2:$B$10=$B31)*('冬被-S级品'!$E$1:$AW$1=CY$1)*('冬被-S级品'!$E$2:$AW$10)),0)+IFERROR(SUMPRODUCT(('白止-S级品'!$A$2:$A$26=$B31)*('白止-S级品'!$D$1:$AV$1=CY$1)*('白止-S级品'!$D$2:$AV$26)),0)+IFERROR(SUMPRODUCT(('乐容-S级品'!$A$4:$A$32=$B31)*('乐容-S级品'!$L$3:$CA$3=CY$1)*('乐容-S级品'!$L$4:$CA$32)),0)</f>
      </c>
      <c r="CZ31" s="280">
        <f>IFERROR(SUMPRODUCT(('控温被PRO-S级品'!$B$2:$B$10=$B31)*('控温被PRO-S级品'!$E$1:$BE$1=CZ$1)*('控温被PRO-S级品'!$E$2:$BE$10)),0)+IFERROR(SUMPRODUCT(('冬被-S级品'!$B$2:$B$10=$B31)*('冬被-S级品'!$E$1:$AW$1=CZ$1)*('冬被-S级品'!$E$2:$AW$10)),0)+IFERROR(SUMPRODUCT(('白止-S级品'!$A$2:$A$26=$B31)*('白止-S级品'!$D$1:$AV$1=CZ$1)*('白止-S级品'!$D$2:$AV$26)),0)+IFERROR(SUMPRODUCT(('乐容-S级品'!$A$4:$A$32=$B31)*('乐容-S级品'!$L$3:$CA$3=CZ$1)*('乐容-S级品'!$L$4:$CA$32)),0)</f>
      </c>
      <c r="DA31" s="280">
        <f>IFERROR(SUMPRODUCT(('控温被PRO-S级品'!$B$2:$B$10=$B31)*('控温被PRO-S级品'!$E$1:$BE$1=DA$1)*('控温被PRO-S级品'!$E$2:$BE$10)),0)+IFERROR(SUMPRODUCT(('冬被-S级品'!$B$2:$B$10=$B31)*('冬被-S级品'!$E$1:$AW$1=DA$1)*('冬被-S级品'!$E$2:$AW$10)),0)+IFERROR(SUMPRODUCT(('白止-S级品'!$A$2:$A$26=$B31)*('白止-S级品'!$D$1:$AV$1=DA$1)*('白止-S级品'!$D$2:$AV$26)),0)+IFERROR(SUMPRODUCT(('乐容-S级品'!$A$4:$A$32=$B31)*('乐容-S级品'!$L$3:$CA$3=DA$1)*('乐容-S级品'!$L$4:$CA$32)),0)</f>
      </c>
      <c r="DB31" s="280">
        <f>IFERROR(SUMPRODUCT(('控温被PRO-S级品'!$B$2:$B$10=$B31)*('控温被PRO-S级品'!$E$1:$BE$1=DB$1)*('控温被PRO-S级品'!$E$2:$BE$10)),0)+IFERROR(SUMPRODUCT(('冬被-S级品'!$B$2:$B$10=$B31)*('冬被-S级品'!$E$1:$AW$1=DB$1)*('冬被-S级品'!$E$2:$AW$10)),0)+IFERROR(SUMPRODUCT(('白止-S级品'!$A$2:$A$26=$B31)*('白止-S级品'!$D$1:$AV$1=DB$1)*('白止-S级品'!$D$2:$AV$26)),0)+IFERROR(SUMPRODUCT(('乐容-S级品'!$A$4:$A$32=$B31)*('乐容-S级品'!$L$3:$CA$3=DB$1)*('乐容-S级品'!$L$4:$CA$32)),0)</f>
      </c>
      <c r="DC31" s="280">
        <f>IFERROR(SUMPRODUCT(('控温被PRO-S级品'!$B$2:$B$10=$B31)*('控温被PRO-S级品'!$E$1:$BE$1=DC$1)*('控温被PRO-S级品'!$E$2:$BE$10)),0)+IFERROR(SUMPRODUCT(('冬被-S级品'!$B$2:$B$10=$B31)*('冬被-S级品'!$E$1:$AW$1=DC$1)*('冬被-S级品'!$E$2:$AW$10)),0)+IFERROR(SUMPRODUCT(('白止-S级品'!$A$2:$A$26=$B31)*('白止-S级品'!$D$1:$AV$1=DC$1)*('白止-S级品'!$D$2:$AV$26)),0)+IFERROR(SUMPRODUCT(('乐容-S级品'!$A$4:$A$32=$B31)*('乐容-S级品'!$L$3:$CA$3=DC$1)*('乐容-S级品'!$L$4:$CA$32)),0)</f>
      </c>
      <c r="DD31" s="280">
        <f>IFERROR(SUMPRODUCT(('控温被PRO-S级品'!$B$2:$B$10=$B31)*('控温被PRO-S级品'!$E$1:$BE$1=DD$1)*('控温被PRO-S级品'!$E$2:$BE$10)),0)+IFERROR(SUMPRODUCT(('冬被-S级品'!$B$2:$B$10=$B31)*('冬被-S级品'!$E$1:$AW$1=DD$1)*('冬被-S级品'!$E$2:$AW$10)),0)+IFERROR(SUMPRODUCT(('白止-S级品'!$A$2:$A$26=$B31)*('白止-S级品'!$D$1:$AV$1=DD$1)*('白止-S级品'!$D$2:$AV$26)),0)+IFERROR(SUMPRODUCT(('乐容-S级品'!$A$4:$A$32=$B31)*('乐容-S级品'!$L$3:$CA$3=DD$1)*('乐容-S级品'!$L$4:$CA$32)),0)</f>
      </c>
      <c r="DE31" s="280">
        <f>IFERROR(SUMPRODUCT(('控温被PRO-S级品'!$B$2:$B$10=$B31)*('控温被PRO-S级品'!$E$1:$BE$1=DE$1)*('控温被PRO-S级品'!$E$2:$BE$10)),0)+IFERROR(SUMPRODUCT(('冬被-S级品'!$B$2:$B$10=$B31)*('冬被-S级品'!$E$1:$AW$1=DE$1)*('冬被-S级品'!$E$2:$AW$10)),0)+IFERROR(SUMPRODUCT(('白止-S级品'!$A$2:$A$26=$B31)*('白止-S级品'!$D$1:$AV$1=DE$1)*('白止-S级品'!$D$2:$AV$26)),0)+IFERROR(SUMPRODUCT(('乐容-S级品'!$A$4:$A$32=$B31)*('乐容-S级品'!$L$3:$CA$3=DE$1)*('乐容-S级品'!$L$4:$CA$32)),0)</f>
      </c>
      <c r="DF31" s="280">
        <f>IFERROR(SUMPRODUCT(('控温被PRO-S级品'!$B$2:$B$10=$B31)*('控温被PRO-S级品'!$E$1:$BE$1=DF$1)*('控温被PRO-S级品'!$E$2:$BE$10)),0)+IFERROR(SUMPRODUCT(('冬被-S级品'!$B$2:$B$10=$B31)*('冬被-S级品'!$E$1:$AW$1=DF$1)*('冬被-S级品'!$E$2:$AW$10)),0)+IFERROR(SUMPRODUCT(('白止-S级品'!$A$2:$A$26=$B31)*('白止-S级品'!$D$1:$AV$1=DF$1)*('白止-S级品'!$D$2:$AV$26)),0)+IFERROR(SUMPRODUCT(('乐容-S级品'!$A$4:$A$32=$B31)*('乐容-S级品'!$L$3:$CA$3=DF$1)*('乐容-S级品'!$L$4:$CA$32)),0)</f>
      </c>
      <c r="DG31" s="280">
        <f>IFERROR(SUMPRODUCT(('控温被PRO-S级品'!$B$2:$B$10=$B31)*('控温被PRO-S级品'!$E$1:$BE$1=DG$1)*('控温被PRO-S级品'!$E$2:$BE$10)),0)+IFERROR(SUMPRODUCT(('冬被-S级品'!$B$2:$B$10=$B31)*('冬被-S级品'!$E$1:$AW$1=DG$1)*('冬被-S级品'!$E$2:$AW$10)),0)+IFERROR(SUMPRODUCT(('白止-S级品'!$A$2:$A$26=$B31)*('白止-S级品'!$D$1:$AV$1=DG$1)*('白止-S级品'!$D$2:$AV$26)),0)+IFERROR(SUMPRODUCT(('乐容-S级品'!$A$4:$A$32=$B31)*('乐容-S级品'!$L$3:$CA$3=DG$1)*('乐容-S级品'!$L$4:$CA$32)),0)</f>
      </c>
      <c r="DH31" s="280">
        <f>IFERROR(SUMPRODUCT(('控温被PRO-S级品'!$B$2:$B$10=$B31)*('控温被PRO-S级品'!$E$1:$BE$1=DH$1)*('控温被PRO-S级品'!$E$2:$BE$10)),0)+IFERROR(SUMPRODUCT(('冬被-S级品'!$B$2:$B$10=$B31)*('冬被-S级品'!$E$1:$AW$1=DH$1)*('冬被-S级品'!$E$2:$AW$10)),0)+IFERROR(SUMPRODUCT(('白止-S级品'!$A$2:$A$26=$B31)*('白止-S级品'!$D$1:$AV$1=DH$1)*('白止-S级品'!$D$2:$AV$26)),0)+IFERROR(SUMPRODUCT(('乐容-S级品'!$A$4:$A$32=$B31)*('乐容-S级品'!$L$3:$CA$3=DH$1)*('乐容-S级品'!$L$4:$CA$32)),0)</f>
      </c>
      <c r="DI31" s="280">
        <f>IFERROR(SUMPRODUCT(('控温被PRO-S级品'!$B$2:$B$10=$B31)*('控温被PRO-S级品'!$E$1:$BE$1=DI$1)*('控温被PRO-S级品'!$E$2:$BE$10)),0)+IFERROR(SUMPRODUCT(('冬被-S级品'!$B$2:$B$10=$B31)*('冬被-S级品'!$E$1:$AW$1=DI$1)*('冬被-S级品'!$E$2:$AW$10)),0)+IFERROR(SUMPRODUCT(('白止-S级品'!$A$2:$A$26=$B31)*('白止-S级品'!$D$1:$AV$1=DI$1)*('白止-S级品'!$D$2:$AV$26)),0)+IFERROR(SUMPRODUCT(('乐容-S级品'!$A$4:$A$32=$B31)*('乐容-S级品'!$L$3:$CA$3=DI$1)*('乐容-S级品'!$L$4:$CA$32)),0)</f>
      </c>
      <c r="DJ31" s="280">
        <f>IFERROR(SUMPRODUCT(('控温被PRO-S级品'!$B$2:$B$10=$B31)*('控温被PRO-S级品'!$E$1:$BE$1=DJ$1)*('控温被PRO-S级品'!$E$2:$BE$10)),0)+IFERROR(SUMPRODUCT(('冬被-S级品'!$B$2:$B$10=$B31)*('冬被-S级品'!$E$1:$AW$1=DJ$1)*('冬被-S级品'!$E$2:$AW$10)),0)+IFERROR(SUMPRODUCT(('白止-S级品'!$A$2:$A$26=$B31)*('白止-S级品'!$D$1:$AV$1=DJ$1)*('白止-S级品'!$D$2:$AV$26)),0)+IFERROR(SUMPRODUCT(('乐容-S级品'!$A$4:$A$32=$B31)*('乐容-S级品'!$L$3:$CA$3=DJ$1)*('乐容-S级品'!$L$4:$CA$32)),0)</f>
      </c>
      <c r="DK31" s="280"/>
      <c r="DL31" s="280"/>
      <c r="DM31" s="280"/>
      <c r="DN31" s="280"/>
      <c r="DO31" s="280"/>
      <c r="DP31" s="280"/>
      <c r="DQ31" s="280"/>
      <c r="DR31" s="280"/>
      <c r="DS31" s="280"/>
      <c r="DT31" s="280"/>
      <c r="DU31" s="280"/>
      <c r="DV31" s="280"/>
      <c r="DW31" s="280">
        <f>VLOOKUP(B31,'系统编码规格'!A:C,3,FALSE)</f>
      </c>
      <c r="DX31" s="280"/>
      <c r="DY31" s="280"/>
      <c r="DZ31" s="280"/>
      <c r="EA31" s="280"/>
      <c r="EB31" s="280"/>
      <c r="EC31" s="280"/>
      <c r="ED31" s="280"/>
      <c r="EE31" s="280"/>
      <c r="EF31" s="280"/>
      <c r="EG31" s="280"/>
      <c r="EH31" s="280"/>
      <c r="EI31" s="280"/>
      <c r="EJ31" s="280"/>
      <c r="EK31" s="280"/>
      <c r="EL31" s="280"/>
      <c r="EM31" s="280"/>
      <c r="EN31" s="280"/>
      <c r="EO31" s="280"/>
      <c r="EP31" s="280"/>
      <c r="EQ31" s="280"/>
      <c r="ER31" s="280"/>
      <c r="ES31" s="280"/>
      <c r="ET31" s="280"/>
      <c r="EU31" s="280"/>
      <c r="EV31" s="280"/>
      <c r="EW31" s="280"/>
      <c r="EX31" s="280"/>
      <c r="EY31" s="280"/>
      <c r="EZ31" s="280"/>
      <c r="FA31" s="280"/>
      <c r="FB31" s="280"/>
      <c r="FC31" s="280"/>
      <c r="FD31" s="280"/>
      <c r="FE31" s="280"/>
      <c r="FF31" s="280"/>
      <c r="FG31" s="280"/>
      <c r="FH31" s="280"/>
      <c r="FI31" s="280"/>
      <c r="FJ31" s="280"/>
      <c r="FK31" s="280"/>
      <c r="FL31" s="280"/>
      <c r="FM31" s="280"/>
      <c r="FN31" s="280"/>
      <c r="FO31" s="280"/>
      <c r="FP31" s="280"/>
      <c r="FQ31" s="280"/>
      <c r="FR31" s="280"/>
      <c r="FS31" s="280"/>
      <c r="FT31" s="280"/>
      <c r="FU31" s="280"/>
      <c r="FV31" s="280"/>
      <c r="FW31" s="280"/>
      <c r="FX31" s="280"/>
      <c r="FY31" s="280"/>
      <c r="FZ31" s="280"/>
      <c r="GA31" s="280"/>
      <c r="GB31" s="280"/>
      <c r="GC31" s="280"/>
      <c r="GD31" s="280"/>
      <c r="GE31" s="280"/>
      <c r="GF31" s="280"/>
      <c r="GG31" s="280"/>
      <c r="GH31" s="280"/>
      <c r="GI31" s="280"/>
      <c r="GJ31" s="280"/>
      <c r="GK31" s="280"/>
      <c r="GL31" s="280"/>
      <c r="GM31" s="280"/>
      <c r="GN31" s="280"/>
      <c r="GO31" s="280"/>
      <c r="GP31" s="280"/>
      <c r="GQ31" s="280"/>
      <c r="GR31" s="280"/>
      <c r="GS31" s="280"/>
      <c r="GT31" s="280"/>
      <c r="GU31" s="280"/>
      <c r="GV31" s="280"/>
    </row>
    <row r="32">
      <c r="A32" s="309" t="str">
        <v>乐容</v>
      </c>
      <c r="B32" s="310" t="str">
        <v>1280002620104038</v>
      </c>
      <c r="C32" s="309" t="str">
        <v>亚朵星球 纯色全棉枕套</v>
      </c>
      <c r="D32" s="309" t="str">
        <v>松林青</v>
      </c>
      <c r="E32">
        <f>SUM(F32:GX32)</f>
      </c>
      <c r="F32" s="280">
        <f>IFERROR(SUMPRODUCT(('控温被PRO-S级品'!$B$2:$B$10=$B32)*('控温被PRO-S级品'!$E$1:$BE$1=F$1)*('控温被PRO-S级品'!$E$2:$BE$10)),0)+IFERROR(SUMPRODUCT(('冬被-S级品'!$B$2:$B$10=$B32)*('冬被-S级品'!$E$1:$AW$1=F$1)*('冬被-S级品'!$E$2:$AW$10)),0)+IFERROR(SUMPRODUCT(('白止-S级品'!$A$2:$A$26=$B32)*('白止-S级品'!$D$1:$AV$1=F$1)*('白止-S级品'!$D$2:$AV$26)),0)+IFERROR(SUMPRODUCT(('乐容-S级品'!$A$4:$A$32=$B32)*('乐容-S级品'!$L$3:$CA$3=F$1)*('乐容-S级品'!$L$4:$CA$32)),0)</f>
      </c>
      <c r="G32" s="280">
        <f>IFERROR(SUMPRODUCT(('控温被PRO-S级品'!$B$2:$B$10=$B32)*('控温被PRO-S级品'!$E$1:$BE$1=G$1)*('控温被PRO-S级品'!$E$2:$BE$10)),0)+IFERROR(SUMPRODUCT(('冬被-S级品'!$B$2:$B$10=$B32)*('冬被-S级品'!$E$1:$AW$1=G$1)*('冬被-S级品'!$E$2:$AW$10)),0)+IFERROR(SUMPRODUCT(('白止-S级品'!$A$2:$A$26=$B32)*('白止-S级品'!$D$1:$AV$1=G$1)*('白止-S级品'!$D$2:$AV$26)),0)+IFERROR(SUMPRODUCT(('乐容-S级品'!$A$4:$A$32=$B32)*('乐容-S级品'!$L$3:$CA$3=G$1)*('乐容-S级品'!$L$4:$CA$32)),0)</f>
      </c>
      <c r="H32" s="280">
        <f>IFERROR(SUMPRODUCT(('控温被PRO-S级品'!$B$2:$B$10=$B32)*('控温被PRO-S级品'!$E$1:$BE$1=H$1)*('控温被PRO-S级品'!$E$2:$BE$10)),0)+IFERROR(SUMPRODUCT(('冬被-S级品'!$B$2:$B$10=$B32)*('冬被-S级品'!$E$1:$AW$1=H$1)*('冬被-S级品'!$E$2:$AW$10)),0)+IFERROR(SUMPRODUCT(('白止-S级品'!$A$2:$A$26=$B32)*('白止-S级品'!$D$1:$AV$1=H$1)*('白止-S级品'!$D$2:$AV$26)),0)+IFERROR(SUMPRODUCT(('乐容-S级品'!$A$4:$A$32=$B32)*('乐容-S级品'!$L$3:$CA$3=H$1)*('乐容-S级品'!$L$4:$CA$32)),0)</f>
      </c>
      <c r="I32" s="280">
        <f>IFERROR(SUMPRODUCT(('控温被PRO-S级品'!$B$2:$B$10=$B32)*('控温被PRO-S级品'!$E$1:$BE$1=I$1)*('控温被PRO-S级品'!$E$2:$BE$10)),0)+IFERROR(SUMPRODUCT(('冬被-S级品'!$B$2:$B$10=$B32)*('冬被-S级品'!$E$1:$AW$1=I$1)*('冬被-S级品'!$E$2:$AW$10)),0)+IFERROR(SUMPRODUCT(('白止-S级品'!$A$2:$A$26=$B32)*('白止-S级品'!$D$1:$AV$1=I$1)*('白止-S级品'!$D$2:$AV$26)),0)+IFERROR(SUMPRODUCT(('乐容-S级品'!$A$4:$A$32=$B32)*('乐容-S级品'!$L$3:$CA$3=I$1)*('乐容-S级品'!$L$4:$CA$32)),0)</f>
      </c>
      <c r="J32" s="280">
        <f>IFERROR(SUMPRODUCT(('控温被PRO-S级品'!$B$2:$B$10=$B32)*('控温被PRO-S级品'!$E$1:$BE$1=J$1)*('控温被PRO-S级品'!$E$2:$BE$10)),0)+IFERROR(SUMPRODUCT(('冬被-S级品'!$B$2:$B$10=$B32)*('冬被-S级品'!$E$1:$AW$1=J$1)*('冬被-S级品'!$E$2:$AW$10)),0)+IFERROR(SUMPRODUCT(('白止-S级品'!$A$2:$A$26=$B32)*('白止-S级品'!$D$1:$AV$1=J$1)*('白止-S级品'!$D$2:$AV$26)),0)+IFERROR(SUMPRODUCT(('乐容-S级品'!$A$4:$A$32=$B32)*('乐容-S级品'!$L$3:$CA$3=J$1)*('乐容-S级品'!$L$4:$CA$32)),0)</f>
      </c>
      <c r="K32" s="280">
        <f>IFERROR(SUMPRODUCT(('控温被PRO-S级品'!$B$2:$B$10=$B32)*('控温被PRO-S级品'!$E$1:$BE$1=K$1)*('控温被PRO-S级品'!$E$2:$BE$10)),0)+IFERROR(SUMPRODUCT(('冬被-S级品'!$B$2:$B$10=$B32)*('冬被-S级品'!$E$1:$AW$1=K$1)*('冬被-S级品'!$E$2:$AW$10)),0)+IFERROR(SUMPRODUCT(('白止-S级品'!$A$2:$A$26=$B32)*('白止-S级品'!$D$1:$AV$1=K$1)*('白止-S级品'!$D$2:$AV$26)),0)+IFERROR(SUMPRODUCT(('乐容-S级品'!$A$4:$A$32=$B32)*('乐容-S级品'!$L$3:$CA$3=K$1)*('乐容-S级品'!$L$4:$CA$32)),0)</f>
      </c>
      <c r="L32" s="280">
        <f>IFERROR(SUMPRODUCT(('控温被PRO-S级品'!$B$2:$B$10=$B32)*('控温被PRO-S级品'!$E$1:$BE$1=L$1)*('控温被PRO-S级品'!$E$2:$BE$10)),0)+IFERROR(SUMPRODUCT(('冬被-S级品'!$B$2:$B$10=$B32)*('冬被-S级品'!$E$1:$AW$1=L$1)*('冬被-S级品'!$E$2:$AW$10)),0)+IFERROR(SUMPRODUCT(('白止-S级品'!$A$2:$A$26=$B32)*('白止-S级品'!$D$1:$AV$1=L$1)*('白止-S级品'!$D$2:$AV$26)),0)+IFERROR(SUMPRODUCT(('乐容-S级品'!$A$4:$A$32=$B32)*('乐容-S级品'!$L$3:$CA$3=L$1)*('乐容-S级品'!$L$4:$CA$32)),0)</f>
      </c>
      <c r="M32" s="280">
        <f>IFERROR(SUMPRODUCT(('控温被PRO-S级品'!$B$2:$B$10=$B32)*('控温被PRO-S级品'!$E$1:$BE$1=M$1)*('控温被PRO-S级品'!$E$2:$BE$10)),0)+IFERROR(SUMPRODUCT(('冬被-S级品'!$B$2:$B$10=$B32)*('冬被-S级品'!$E$1:$AW$1=M$1)*('冬被-S级品'!$E$2:$AW$10)),0)+IFERROR(SUMPRODUCT(('白止-S级品'!$A$2:$A$26=$B32)*('白止-S级品'!$D$1:$AV$1=M$1)*('白止-S级品'!$D$2:$AV$26)),0)+IFERROR(SUMPRODUCT(('乐容-S级品'!$A$4:$A$32=$B32)*('乐容-S级品'!$L$3:$CA$3=M$1)*('乐容-S级品'!$L$4:$CA$32)),0)</f>
      </c>
      <c r="N32" s="280">
        <f>IFERROR(SUMPRODUCT(('控温被PRO-S级品'!$B$2:$B$10=$B32)*('控温被PRO-S级品'!$E$1:$BE$1=N$1)*('控温被PRO-S级品'!$E$2:$BE$10)),0)+IFERROR(SUMPRODUCT(('冬被-S级品'!$B$2:$B$10=$B32)*('冬被-S级品'!$E$1:$AW$1=N$1)*('冬被-S级品'!$E$2:$AW$10)),0)+IFERROR(SUMPRODUCT(('白止-S级品'!$A$2:$A$26=$B32)*('白止-S级品'!$D$1:$AV$1=N$1)*('白止-S级品'!$D$2:$AV$26)),0)+IFERROR(SUMPRODUCT(('乐容-S级品'!$A$4:$A$32=$B32)*('乐容-S级品'!$L$3:$CA$3=N$1)*('乐容-S级品'!$L$4:$CA$32)),0)</f>
      </c>
      <c r="O32" s="280">
        <f>IFERROR(SUMPRODUCT(('控温被PRO-S级品'!$B$2:$B$10=$B32)*('控温被PRO-S级品'!$E$1:$BE$1=O$1)*('控温被PRO-S级品'!$E$2:$BE$10)),0)+IFERROR(SUMPRODUCT(('冬被-S级品'!$B$2:$B$10=$B32)*('冬被-S级品'!$E$1:$AW$1=O$1)*('冬被-S级品'!$E$2:$AW$10)),0)+IFERROR(SUMPRODUCT(('白止-S级品'!$A$2:$A$26=$B32)*('白止-S级品'!$D$1:$AV$1=O$1)*('白止-S级品'!$D$2:$AV$26)),0)+IFERROR(SUMPRODUCT(('乐容-S级品'!$A$4:$A$32=$B32)*('乐容-S级品'!$L$3:$CA$3=O$1)*('乐容-S级品'!$L$4:$CA$32)),0)</f>
      </c>
      <c r="P32" s="280">
        <f>IFERROR(SUMPRODUCT(('控温被PRO-S级品'!$B$2:$B$10=$B32)*('控温被PRO-S级品'!$E$1:$BE$1=P$1)*('控温被PRO-S级品'!$E$2:$BE$10)),0)+IFERROR(SUMPRODUCT(('冬被-S级品'!$B$2:$B$10=$B32)*('冬被-S级品'!$E$1:$AW$1=P$1)*('冬被-S级品'!$E$2:$AW$10)),0)+IFERROR(SUMPRODUCT(('白止-S级品'!$A$2:$A$26=$B32)*('白止-S级品'!$D$1:$AV$1=P$1)*('白止-S级品'!$D$2:$AV$26)),0)+IFERROR(SUMPRODUCT(('乐容-S级品'!$A$4:$A$32=$B32)*('乐容-S级品'!$L$3:$CA$3=P$1)*('乐容-S级品'!$L$4:$CA$32)),0)</f>
      </c>
      <c r="Q32" s="280">
        <f>IFERROR(SUMPRODUCT(('控温被PRO-S级品'!$B$2:$B$10=$B32)*('控温被PRO-S级品'!$E$1:$BE$1=Q$1)*('控温被PRO-S级品'!$E$2:$BE$10)),0)+IFERROR(SUMPRODUCT(('冬被-S级品'!$B$2:$B$10=$B32)*('冬被-S级品'!$E$1:$AW$1=Q$1)*('冬被-S级品'!$E$2:$AW$10)),0)+IFERROR(SUMPRODUCT(('白止-S级品'!$A$2:$A$26=$B32)*('白止-S级品'!$D$1:$AV$1=Q$1)*('白止-S级品'!$D$2:$AV$26)),0)+IFERROR(SUMPRODUCT(('乐容-S级品'!$A$4:$A$32=$B32)*('乐容-S级品'!$L$3:$CA$3=Q$1)*('乐容-S级品'!$L$4:$CA$32)),0)</f>
      </c>
      <c r="R32" s="280">
        <f>IFERROR(SUMPRODUCT(('控温被PRO-S级品'!$B$2:$B$10=$B32)*('控温被PRO-S级品'!$E$1:$BE$1=R$1)*('控温被PRO-S级品'!$E$2:$BE$10)),0)+IFERROR(SUMPRODUCT(('冬被-S级品'!$B$2:$B$10=$B32)*('冬被-S级品'!$E$1:$AW$1=R$1)*('冬被-S级品'!$E$2:$AW$10)),0)+IFERROR(SUMPRODUCT(('白止-S级品'!$A$2:$A$26=$B32)*('白止-S级品'!$D$1:$AV$1=R$1)*('白止-S级品'!$D$2:$AV$26)),0)+IFERROR(SUMPRODUCT(('乐容-S级品'!$A$4:$A$32=$B32)*('乐容-S级品'!$L$3:$CA$3=R$1)*('乐容-S级品'!$L$4:$CA$32)),0)</f>
      </c>
      <c r="S32" s="280">
        <f>IFERROR(SUMPRODUCT(('控温被PRO-S级品'!$B$2:$B$10=$B32)*('控温被PRO-S级品'!$E$1:$BE$1=S$1)*('控温被PRO-S级品'!$E$2:$BE$10)),0)+IFERROR(SUMPRODUCT(('冬被-S级品'!$B$2:$B$10=$B32)*('冬被-S级品'!$E$1:$AW$1=S$1)*('冬被-S级品'!$E$2:$AW$10)),0)+IFERROR(SUMPRODUCT(('白止-S级品'!$A$2:$A$26=$B32)*('白止-S级品'!$D$1:$AV$1=S$1)*('白止-S级品'!$D$2:$AV$26)),0)+IFERROR(SUMPRODUCT(('乐容-S级品'!$A$4:$A$32=$B32)*('乐容-S级品'!$L$3:$CA$3=S$1)*('乐容-S级品'!$L$4:$CA$32)),0)</f>
      </c>
      <c r="T32" s="280">
        <f>IFERROR(SUMPRODUCT(('控温被PRO-S级品'!$B$2:$B$10=$B32)*('控温被PRO-S级品'!$E$1:$BE$1=T$1)*('控温被PRO-S级品'!$E$2:$BE$10)),0)+IFERROR(SUMPRODUCT(('冬被-S级品'!$B$2:$B$10=$B32)*('冬被-S级品'!$E$1:$AW$1=T$1)*('冬被-S级品'!$E$2:$AW$10)),0)+IFERROR(SUMPRODUCT(('白止-S级品'!$A$2:$A$26=$B32)*('白止-S级品'!$D$1:$AV$1=T$1)*('白止-S级品'!$D$2:$AV$26)),0)+IFERROR(SUMPRODUCT(('乐容-S级品'!$A$4:$A$32=$B32)*('乐容-S级品'!$L$3:$CA$3=T$1)*('乐容-S级品'!$L$4:$CA$32)),0)</f>
      </c>
      <c r="U32" s="280">
        <f>IFERROR(SUMPRODUCT(('控温被PRO-S级品'!$B$2:$B$10=$B32)*('控温被PRO-S级品'!$E$1:$BE$1=U$1)*('控温被PRO-S级品'!$E$2:$BE$10)),0)+IFERROR(SUMPRODUCT(('冬被-S级品'!$B$2:$B$10=$B32)*('冬被-S级品'!$E$1:$AW$1=U$1)*('冬被-S级品'!$E$2:$AW$10)),0)+IFERROR(SUMPRODUCT(('白止-S级品'!$A$2:$A$26=$B32)*('白止-S级品'!$D$1:$AV$1=U$1)*('白止-S级品'!$D$2:$AV$26)),0)+IFERROR(SUMPRODUCT(('乐容-S级品'!$A$4:$A$32=$B32)*('乐容-S级品'!$L$3:$CA$3=U$1)*('乐容-S级品'!$L$4:$CA$32)),0)</f>
      </c>
      <c r="V32" s="280">
        <f>IFERROR(SUMPRODUCT(('控温被PRO-S级品'!$B$2:$B$10=$B32)*('控温被PRO-S级品'!$E$1:$BE$1=V$1)*('控温被PRO-S级品'!$E$2:$BE$10)),0)+IFERROR(SUMPRODUCT(('冬被-S级品'!$B$2:$B$10=$B32)*('冬被-S级品'!$E$1:$AW$1=V$1)*('冬被-S级品'!$E$2:$AW$10)),0)+IFERROR(SUMPRODUCT(('白止-S级品'!$A$2:$A$26=$B32)*('白止-S级品'!$D$1:$AV$1=V$1)*('白止-S级品'!$D$2:$AV$26)),0)+IFERROR(SUMPRODUCT(('乐容-S级品'!$A$4:$A$32=$B32)*('乐容-S级品'!$L$3:$CA$3=V$1)*('乐容-S级品'!$L$4:$CA$32)),0)</f>
      </c>
      <c r="W32" s="280">
        <f>IFERROR(SUMPRODUCT(('控温被PRO-S级品'!$B$2:$B$10=$B32)*('控温被PRO-S级品'!$E$1:$BE$1=W$1)*('控温被PRO-S级品'!$E$2:$BE$10)),0)+IFERROR(SUMPRODUCT(('冬被-S级品'!$B$2:$B$10=$B32)*('冬被-S级品'!$E$1:$AW$1=W$1)*('冬被-S级品'!$E$2:$AW$10)),0)+IFERROR(SUMPRODUCT(('白止-S级品'!$A$2:$A$26=$B32)*('白止-S级品'!$D$1:$AV$1=W$1)*('白止-S级品'!$D$2:$AV$26)),0)+IFERROR(SUMPRODUCT(('乐容-S级品'!$A$4:$A$32=$B32)*('乐容-S级品'!$L$3:$CA$3=W$1)*('乐容-S级品'!$L$4:$CA$32)),0)</f>
      </c>
      <c r="X32" s="280">
        <f>IFERROR(SUMPRODUCT(('控温被PRO-S级品'!$B$2:$B$10=$B32)*('控温被PRO-S级品'!$E$1:$BE$1=X$1)*('控温被PRO-S级品'!$E$2:$BE$10)),0)+IFERROR(SUMPRODUCT(('冬被-S级品'!$B$2:$B$10=$B32)*('冬被-S级品'!$E$1:$AW$1=X$1)*('冬被-S级品'!$E$2:$AW$10)),0)+IFERROR(SUMPRODUCT(('白止-S级品'!$A$2:$A$26=$B32)*('白止-S级品'!$D$1:$AV$1=X$1)*('白止-S级品'!$D$2:$AV$26)),0)+IFERROR(SUMPRODUCT(('乐容-S级品'!$A$4:$A$32=$B32)*('乐容-S级品'!$L$3:$CA$3=X$1)*('乐容-S级品'!$L$4:$CA$32)),0)</f>
      </c>
      <c r="Y32" s="280">
        <f>IFERROR(SUMPRODUCT(('控温被PRO-S级品'!$B$2:$B$10=$B32)*('控温被PRO-S级品'!$E$1:$BE$1=Y$1)*('控温被PRO-S级品'!$E$2:$BE$10)),0)+IFERROR(SUMPRODUCT(('冬被-S级品'!$B$2:$B$10=$B32)*('冬被-S级品'!$E$1:$AW$1=Y$1)*('冬被-S级品'!$E$2:$AW$10)),0)+IFERROR(SUMPRODUCT(('白止-S级品'!$A$2:$A$26=$B32)*('白止-S级品'!$D$1:$AV$1=Y$1)*('白止-S级品'!$D$2:$AV$26)),0)+IFERROR(SUMPRODUCT(('乐容-S级品'!$A$4:$A$32=$B32)*('乐容-S级品'!$L$3:$CA$3=Y$1)*('乐容-S级品'!$L$4:$CA$32)),0)</f>
      </c>
      <c r="Z32" s="280">
        <f>IFERROR(SUMPRODUCT(('控温被PRO-S级品'!$B$2:$B$10=$B32)*('控温被PRO-S级品'!$E$1:$BE$1=Z$1)*('控温被PRO-S级品'!$E$2:$BE$10)),0)+IFERROR(SUMPRODUCT(('冬被-S级品'!$B$2:$B$10=$B32)*('冬被-S级品'!$E$1:$AW$1=Z$1)*('冬被-S级品'!$E$2:$AW$10)),0)+IFERROR(SUMPRODUCT(('白止-S级品'!$A$2:$A$26=$B32)*('白止-S级品'!$D$1:$AV$1=Z$1)*('白止-S级品'!$D$2:$AV$26)),0)+IFERROR(SUMPRODUCT(('乐容-S级品'!$A$4:$A$32=$B32)*('乐容-S级品'!$L$3:$CA$3=Z$1)*('乐容-S级品'!$L$4:$CA$32)),0)</f>
      </c>
      <c r="AA32" s="280">
        <f>IFERROR(SUMPRODUCT(('控温被PRO-S级品'!$B$2:$B$10=$B32)*('控温被PRO-S级品'!$E$1:$BE$1=AA$1)*('控温被PRO-S级品'!$E$2:$BE$10)),0)+IFERROR(SUMPRODUCT(('冬被-S级品'!$B$2:$B$10=$B32)*('冬被-S级品'!$E$1:$AW$1=AA$1)*('冬被-S级品'!$E$2:$AW$10)),0)+IFERROR(SUMPRODUCT(('白止-S级品'!$A$2:$A$26=$B32)*('白止-S级品'!$D$1:$AV$1=AA$1)*('白止-S级品'!$D$2:$AV$26)),0)+IFERROR(SUMPRODUCT(('乐容-S级品'!$A$4:$A$32=$B32)*('乐容-S级品'!$L$3:$CA$3=AA$1)*('乐容-S级品'!$L$4:$CA$32)),0)</f>
      </c>
      <c r="AB32" s="280">
        <f>IFERROR(SUMPRODUCT(('控温被PRO-S级品'!$B$2:$B$10=$B32)*('控温被PRO-S级品'!$E$1:$BE$1=AB$1)*('控温被PRO-S级品'!$E$2:$BE$10)),0)+IFERROR(SUMPRODUCT(('冬被-S级品'!$B$2:$B$10=$B32)*('冬被-S级品'!$E$1:$AW$1=AB$1)*('冬被-S级品'!$E$2:$AW$10)),0)+IFERROR(SUMPRODUCT(('白止-S级品'!$A$2:$A$26=$B32)*('白止-S级品'!$D$1:$AV$1=AB$1)*('白止-S级品'!$D$2:$AV$26)),0)+IFERROR(SUMPRODUCT(('乐容-S级品'!$A$4:$A$32=$B32)*('乐容-S级品'!$L$3:$CA$3=AB$1)*('乐容-S级品'!$L$4:$CA$32)),0)</f>
      </c>
      <c r="AC32" s="280">
        <f>IFERROR(SUMPRODUCT(('控温被PRO-S级品'!$B$2:$B$10=$B32)*('控温被PRO-S级品'!$E$1:$BE$1=AC$1)*('控温被PRO-S级品'!$E$2:$BE$10)),0)+IFERROR(SUMPRODUCT(('冬被-S级品'!$B$2:$B$10=$B32)*('冬被-S级品'!$E$1:$AW$1=AC$1)*('冬被-S级品'!$E$2:$AW$10)),0)+IFERROR(SUMPRODUCT(('白止-S级品'!$A$2:$A$26=$B32)*('白止-S级品'!$D$1:$AV$1=AC$1)*('白止-S级品'!$D$2:$AV$26)),0)+IFERROR(SUMPRODUCT(('乐容-S级品'!$A$4:$A$32=$B32)*('乐容-S级品'!$L$3:$CA$3=AC$1)*('乐容-S级品'!$L$4:$CA$32)),0)</f>
      </c>
      <c r="AD32" s="280">
        <f>IFERROR(SUMPRODUCT(('控温被PRO-S级品'!$B$2:$B$10=$B32)*('控温被PRO-S级品'!$E$1:$BE$1=AD$1)*('控温被PRO-S级品'!$E$2:$BE$10)),0)+IFERROR(SUMPRODUCT(('冬被-S级品'!$B$2:$B$10=$B32)*('冬被-S级品'!$E$1:$AW$1=AD$1)*('冬被-S级品'!$E$2:$AW$10)),0)+IFERROR(SUMPRODUCT(('白止-S级品'!$A$2:$A$26=$B32)*('白止-S级品'!$D$1:$AV$1=AD$1)*('白止-S级品'!$D$2:$AV$26)),0)+IFERROR(SUMPRODUCT(('乐容-S级品'!$A$4:$A$32=$B32)*('乐容-S级品'!$L$3:$CA$3=AD$1)*('乐容-S级品'!$L$4:$CA$32)),0)</f>
      </c>
      <c r="AE32" s="280">
        <f>IFERROR(SUMPRODUCT(('控温被PRO-S级品'!$B$2:$B$10=$B32)*('控温被PRO-S级品'!$E$1:$BE$1=AE$1)*('控温被PRO-S级品'!$E$2:$BE$10)),0)+IFERROR(SUMPRODUCT(('冬被-S级品'!$B$2:$B$10=$B32)*('冬被-S级品'!$E$1:$AW$1=AE$1)*('冬被-S级品'!$E$2:$AW$10)),0)+IFERROR(SUMPRODUCT(('白止-S级品'!$A$2:$A$26=$B32)*('白止-S级品'!$D$1:$AV$1=AE$1)*('白止-S级品'!$D$2:$AV$26)),0)+IFERROR(SUMPRODUCT(('乐容-S级品'!$A$4:$A$32=$B32)*('乐容-S级品'!$L$3:$CA$3=AE$1)*('乐容-S级品'!$L$4:$CA$32)),0)</f>
      </c>
      <c r="AF32" s="280">
        <f>IFERROR(SUMPRODUCT(('控温被PRO-S级品'!$B$2:$B$10=$B32)*('控温被PRO-S级品'!$E$1:$BE$1=AF$1)*('控温被PRO-S级品'!$E$2:$BE$10)),0)+IFERROR(SUMPRODUCT(('冬被-S级品'!$B$2:$B$10=$B32)*('冬被-S级品'!$E$1:$AW$1=AF$1)*('冬被-S级品'!$E$2:$AW$10)),0)+IFERROR(SUMPRODUCT(('白止-S级品'!$A$2:$A$26=$B32)*('白止-S级品'!$D$1:$AV$1=AF$1)*('白止-S级品'!$D$2:$AV$26)),0)+IFERROR(SUMPRODUCT(('乐容-S级品'!$A$4:$A$32=$B32)*('乐容-S级品'!$L$3:$CA$3=AF$1)*('乐容-S级品'!$L$4:$CA$32)),0)</f>
      </c>
      <c r="AG32" s="280">
        <f>IFERROR(SUMPRODUCT(('控温被PRO-S级品'!$B$2:$B$10=$B32)*('控温被PRO-S级品'!$E$1:$BE$1=AG$1)*('控温被PRO-S级品'!$E$2:$BE$10)),0)+IFERROR(SUMPRODUCT(('冬被-S级品'!$B$2:$B$10=$B32)*('冬被-S级品'!$E$1:$AW$1=AG$1)*('冬被-S级品'!$E$2:$AW$10)),0)+IFERROR(SUMPRODUCT(('白止-S级品'!$A$2:$A$26=$B32)*('白止-S级品'!$D$1:$AV$1=AG$1)*('白止-S级品'!$D$2:$AV$26)),0)+IFERROR(SUMPRODUCT(('乐容-S级品'!$A$4:$A$32=$B32)*('乐容-S级品'!$L$3:$CA$3=AG$1)*('乐容-S级品'!$L$4:$CA$32)),0)</f>
      </c>
      <c r="AH32" s="280">
        <f>IFERROR(SUMPRODUCT(('控温被PRO-S级品'!$B$2:$B$10=$B32)*('控温被PRO-S级品'!$E$1:$BE$1=AH$1)*('控温被PRO-S级品'!$E$2:$BE$10)),0)+IFERROR(SUMPRODUCT(('冬被-S级品'!$B$2:$B$10=$B32)*('冬被-S级品'!$E$1:$AW$1=AH$1)*('冬被-S级品'!$E$2:$AW$10)),0)+IFERROR(SUMPRODUCT(('白止-S级品'!$A$2:$A$26=$B32)*('白止-S级品'!$D$1:$AV$1=AH$1)*('白止-S级品'!$D$2:$AV$26)),0)+IFERROR(SUMPRODUCT(('乐容-S级品'!$A$4:$A$32=$B32)*('乐容-S级品'!$L$3:$CA$3=AH$1)*('乐容-S级品'!$L$4:$CA$32)),0)</f>
      </c>
      <c r="AI32" s="280">
        <f>IFERROR(SUMPRODUCT(('控温被PRO-S级品'!$B$2:$B$10=$B32)*('控温被PRO-S级品'!$E$1:$BE$1=AI$1)*('控温被PRO-S级品'!$E$2:$BE$10)),0)+IFERROR(SUMPRODUCT(('冬被-S级品'!$B$2:$B$10=$B32)*('冬被-S级品'!$E$1:$AW$1=AI$1)*('冬被-S级品'!$E$2:$AW$10)),0)+IFERROR(SUMPRODUCT(('白止-S级品'!$A$2:$A$26=$B32)*('白止-S级品'!$D$1:$AV$1=AI$1)*('白止-S级品'!$D$2:$AV$26)),0)+IFERROR(SUMPRODUCT(('乐容-S级品'!$A$4:$A$32=$B32)*('乐容-S级品'!$L$3:$CA$3=AI$1)*('乐容-S级品'!$L$4:$CA$32)),0)</f>
      </c>
      <c r="AJ32" s="280">
        <f>IFERROR(SUMPRODUCT(('控温被PRO-S级品'!$B$2:$B$10=$B32)*('控温被PRO-S级品'!$E$1:$BE$1=AJ$1)*('控温被PRO-S级品'!$E$2:$BE$10)),0)+IFERROR(SUMPRODUCT(('冬被-S级品'!$B$2:$B$10=$B32)*('冬被-S级品'!$E$1:$AW$1=AJ$1)*('冬被-S级品'!$E$2:$AW$10)),0)+IFERROR(SUMPRODUCT(('白止-S级品'!$A$2:$A$26=$B32)*('白止-S级品'!$D$1:$AV$1=AJ$1)*('白止-S级品'!$D$2:$AV$26)),0)+IFERROR(SUMPRODUCT(('乐容-S级品'!$A$4:$A$32=$B32)*('乐容-S级品'!$L$3:$CA$3=AJ$1)*('乐容-S级品'!$L$4:$CA$32)),0)</f>
      </c>
      <c r="AK32" s="280">
        <f>IFERROR(SUMPRODUCT(('控温被PRO-S级品'!$B$2:$B$10=$B32)*('控温被PRO-S级品'!$E$1:$BE$1=AK$1)*('控温被PRO-S级品'!$E$2:$BE$10)),0)+IFERROR(SUMPRODUCT(('冬被-S级品'!$B$2:$B$10=$B32)*('冬被-S级品'!$E$1:$AW$1=AK$1)*('冬被-S级品'!$E$2:$AW$10)),0)+IFERROR(SUMPRODUCT(('白止-S级品'!$A$2:$A$26=$B32)*('白止-S级品'!$D$1:$AV$1=AK$1)*('白止-S级品'!$D$2:$AV$26)),0)+IFERROR(SUMPRODUCT(('乐容-S级品'!$A$4:$A$32=$B32)*('乐容-S级品'!$L$3:$CA$3=AK$1)*('乐容-S级品'!$L$4:$CA$32)),0)</f>
      </c>
      <c r="AL32" s="280">
        <f>IFERROR(SUMPRODUCT(('控温被PRO-S级品'!$B$2:$B$10=$B32)*('控温被PRO-S级品'!$E$1:$BE$1=AL$1)*('控温被PRO-S级品'!$E$2:$BE$10)),0)+IFERROR(SUMPRODUCT(('冬被-S级品'!$B$2:$B$10=$B32)*('冬被-S级品'!$E$1:$AW$1=AL$1)*('冬被-S级品'!$E$2:$AW$10)),0)+IFERROR(SUMPRODUCT(('白止-S级品'!$A$2:$A$26=$B32)*('白止-S级品'!$D$1:$AV$1=AL$1)*('白止-S级品'!$D$2:$AV$26)),0)+IFERROR(SUMPRODUCT(('乐容-S级品'!$A$4:$A$32=$B32)*('乐容-S级品'!$L$3:$CA$3=AL$1)*('乐容-S级品'!$L$4:$CA$32)),0)</f>
      </c>
      <c r="AM32" s="280">
        <f>IFERROR(SUMPRODUCT(('控温被PRO-S级品'!$B$2:$B$10=$B32)*('控温被PRO-S级品'!$E$1:$BE$1=AM$1)*('控温被PRO-S级品'!$E$2:$BE$10)),0)+IFERROR(SUMPRODUCT(('冬被-S级品'!$B$2:$B$10=$B32)*('冬被-S级品'!$E$1:$AW$1=AM$1)*('冬被-S级品'!$E$2:$AW$10)),0)+IFERROR(SUMPRODUCT(('白止-S级品'!$A$2:$A$26=$B32)*('白止-S级品'!$D$1:$AV$1=AM$1)*('白止-S级品'!$D$2:$AV$26)),0)+IFERROR(SUMPRODUCT(('乐容-S级品'!$A$4:$A$32=$B32)*('乐容-S级品'!$L$3:$CA$3=AM$1)*('乐容-S级品'!$L$4:$CA$32)),0)</f>
      </c>
      <c r="AN32" s="280">
        <f>IFERROR(SUMPRODUCT(('控温被PRO-S级品'!$B$2:$B$10=$B32)*('控温被PRO-S级品'!$E$1:$BE$1=AN$1)*('控温被PRO-S级品'!$E$2:$BE$10)),0)+IFERROR(SUMPRODUCT(('冬被-S级品'!$B$2:$B$10=$B32)*('冬被-S级品'!$E$1:$AW$1=AN$1)*('冬被-S级品'!$E$2:$AW$10)),0)+IFERROR(SUMPRODUCT(('白止-S级品'!$A$2:$A$26=$B32)*('白止-S级品'!$D$1:$AV$1=AN$1)*('白止-S级品'!$D$2:$AV$26)),0)+IFERROR(SUMPRODUCT(('乐容-S级品'!$A$4:$A$32=$B32)*('乐容-S级品'!$L$3:$CA$3=AN$1)*('乐容-S级品'!$L$4:$CA$32)),0)</f>
      </c>
      <c r="AO32" s="280">
        <f>IFERROR(SUMPRODUCT(('控温被PRO-S级品'!$B$2:$B$10=$B32)*('控温被PRO-S级品'!$E$1:$BE$1=AO$1)*('控温被PRO-S级品'!$E$2:$BE$10)),0)+IFERROR(SUMPRODUCT(('冬被-S级品'!$B$2:$B$10=$B32)*('冬被-S级品'!$E$1:$AW$1=AO$1)*('冬被-S级品'!$E$2:$AW$10)),0)+IFERROR(SUMPRODUCT(('白止-S级品'!$A$2:$A$26=$B32)*('白止-S级品'!$D$1:$AV$1=AO$1)*('白止-S级品'!$D$2:$AV$26)),0)+IFERROR(SUMPRODUCT(('乐容-S级品'!$A$4:$A$32=$B32)*('乐容-S级品'!$L$3:$CA$3=AO$1)*('乐容-S级品'!$L$4:$CA$32)),0)</f>
      </c>
      <c r="AP32" s="280">
        <f>IFERROR(SUMPRODUCT(('控温被PRO-S级品'!$B$2:$B$10=$B32)*('控温被PRO-S级品'!$E$1:$BE$1=AP$1)*('控温被PRO-S级品'!$E$2:$BE$10)),0)+IFERROR(SUMPRODUCT(('冬被-S级品'!$B$2:$B$10=$B32)*('冬被-S级品'!$E$1:$AW$1=AP$1)*('冬被-S级品'!$E$2:$AW$10)),0)+IFERROR(SUMPRODUCT(('白止-S级品'!$A$2:$A$26=$B32)*('白止-S级品'!$D$1:$AV$1=AP$1)*('白止-S级品'!$D$2:$AV$26)),0)+IFERROR(SUMPRODUCT(('乐容-S级品'!$A$4:$A$32=$B32)*('乐容-S级品'!$L$3:$CA$3=AP$1)*('乐容-S级品'!$L$4:$CA$32)),0)</f>
      </c>
      <c r="AQ32" s="280">
        <f>IFERROR(SUMPRODUCT(('控温被PRO-S级品'!$B$2:$B$10=$B32)*('控温被PRO-S级品'!$E$1:$BE$1=AQ$1)*('控温被PRO-S级品'!$E$2:$BE$10)),0)+IFERROR(SUMPRODUCT(('冬被-S级品'!$B$2:$B$10=$B32)*('冬被-S级品'!$E$1:$AW$1=AQ$1)*('冬被-S级品'!$E$2:$AW$10)),0)+IFERROR(SUMPRODUCT(('白止-S级品'!$A$2:$A$26=$B32)*('白止-S级品'!$D$1:$AV$1=AQ$1)*('白止-S级品'!$D$2:$AV$26)),0)+IFERROR(SUMPRODUCT(('乐容-S级品'!$A$4:$A$32=$B32)*('乐容-S级品'!$L$3:$CA$3=AQ$1)*('乐容-S级品'!$L$4:$CA$32)),0)</f>
      </c>
      <c r="AR32" s="280">
        <f>IFERROR(SUMPRODUCT(('控温被PRO-S级品'!$B$2:$B$10=$B32)*('控温被PRO-S级品'!$E$1:$BE$1=AR$1)*('控温被PRO-S级品'!$E$2:$BE$10)),0)+IFERROR(SUMPRODUCT(('冬被-S级品'!$B$2:$B$10=$B32)*('冬被-S级品'!$E$1:$AW$1=AR$1)*('冬被-S级品'!$E$2:$AW$10)),0)+IFERROR(SUMPRODUCT(('白止-S级品'!$A$2:$A$26=$B32)*('白止-S级品'!$D$1:$AV$1=AR$1)*('白止-S级品'!$D$2:$AV$26)),0)+IFERROR(SUMPRODUCT(('乐容-S级品'!$A$4:$A$32=$B32)*('乐容-S级品'!$L$3:$CA$3=AR$1)*('乐容-S级品'!$L$4:$CA$32)),0)</f>
      </c>
      <c r="AS32" s="280">
        <f>IFERROR(SUMPRODUCT(('控温被PRO-S级品'!$B$2:$B$10=$B32)*('控温被PRO-S级品'!$E$1:$BE$1=AS$1)*('控温被PRO-S级品'!$E$2:$BE$10)),0)+IFERROR(SUMPRODUCT(('冬被-S级品'!$B$2:$B$10=$B32)*('冬被-S级品'!$E$1:$AW$1=AS$1)*('冬被-S级品'!$E$2:$AW$10)),0)+IFERROR(SUMPRODUCT(('白止-S级品'!$A$2:$A$26=$B32)*('白止-S级品'!$D$1:$AV$1=AS$1)*('白止-S级品'!$D$2:$AV$26)),0)+IFERROR(SUMPRODUCT(('乐容-S级品'!$A$4:$A$32=$B32)*('乐容-S级品'!$L$3:$CA$3=AS$1)*('乐容-S级品'!$L$4:$CA$32)),0)</f>
      </c>
      <c r="AT32" s="280">
        <f>IFERROR(SUMPRODUCT(('控温被PRO-S级品'!$B$2:$B$10=$B32)*('控温被PRO-S级品'!$E$1:$BE$1=AT$1)*('控温被PRO-S级品'!$E$2:$BE$10)),0)+IFERROR(SUMPRODUCT(('冬被-S级品'!$B$2:$B$10=$B32)*('冬被-S级品'!$E$1:$AW$1=AT$1)*('冬被-S级品'!$E$2:$AW$10)),0)+IFERROR(SUMPRODUCT(('白止-S级品'!$A$2:$A$26=$B32)*('白止-S级品'!$D$1:$AV$1=AT$1)*('白止-S级品'!$D$2:$AV$26)),0)+IFERROR(SUMPRODUCT(('乐容-S级品'!$A$4:$A$32=$B32)*('乐容-S级品'!$L$3:$CA$3=AT$1)*('乐容-S级品'!$L$4:$CA$32)),0)</f>
      </c>
      <c r="AU32" s="280">
        <f>IFERROR(SUMPRODUCT(('控温被PRO-S级品'!$B$2:$B$10=$B32)*('控温被PRO-S级品'!$E$1:$BE$1=AU$1)*('控温被PRO-S级品'!$E$2:$BE$10)),0)+IFERROR(SUMPRODUCT(('冬被-S级品'!$B$2:$B$10=$B32)*('冬被-S级品'!$E$1:$AW$1=AU$1)*('冬被-S级品'!$E$2:$AW$10)),0)+IFERROR(SUMPRODUCT(('白止-S级品'!$A$2:$A$26=$B32)*('白止-S级品'!$D$1:$AV$1=AU$1)*('白止-S级品'!$D$2:$AV$26)),0)+IFERROR(SUMPRODUCT(('乐容-S级品'!$A$4:$A$32=$B32)*('乐容-S级品'!$L$3:$CA$3=AU$1)*('乐容-S级品'!$L$4:$CA$32)),0)</f>
      </c>
      <c r="AV32" s="280">
        <f>IFERROR(SUMPRODUCT(('控温被PRO-S级品'!$B$2:$B$10=$B32)*('控温被PRO-S级品'!$E$1:$BE$1=AV$1)*('控温被PRO-S级品'!$E$2:$BE$10)),0)+IFERROR(SUMPRODUCT(('冬被-S级品'!$B$2:$B$10=$B32)*('冬被-S级品'!$E$1:$AW$1=AV$1)*('冬被-S级品'!$E$2:$AW$10)),0)+IFERROR(SUMPRODUCT(('白止-S级品'!$A$2:$A$26=$B32)*('白止-S级品'!$D$1:$AV$1=AV$1)*('白止-S级品'!$D$2:$AV$26)),0)+IFERROR(SUMPRODUCT(('乐容-S级品'!$A$4:$A$32=$B32)*('乐容-S级品'!$L$3:$CA$3=AV$1)*('乐容-S级品'!$L$4:$CA$32)),0)</f>
      </c>
      <c r="AW32" s="280">
        <f>IFERROR(SUMPRODUCT(('控温被PRO-S级品'!$B$2:$B$10=$B32)*('控温被PRO-S级品'!$E$1:$BE$1=AW$1)*('控温被PRO-S级品'!$E$2:$BE$10)),0)+IFERROR(SUMPRODUCT(('冬被-S级品'!$B$2:$B$10=$B32)*('冬被-S级品'!$E$1:$AW$1=AW$1)*('冬被-S级品'!$E$2:$AW$10)),0)+IFERROR(SUMPRODUCT(('白止-S级品'!$A$2:$A$26=$B32)*('白止-S级品'!$D$1:$AV$1=AW$1)*('白止-S级品'!$D$2:$AV$26)),0)+IFERROR(SUMPRODUCT(('乐容-S级品'!$A$4:$A$32=$B32)*('乐容-S级品'!$L$3:$CA$3=AW$1)*('乐容-S级品'!$L$4:$CA$32)),0)</f>
      </c>
      <c r="AX32" s="280">
        <f>IFERROR(SUMPRODUCT(('控温被PRO-S级品'!$B$2:$B$10=$B32)*('控温被PRO-S级品'!$E$1:$BE$1=AX$1)*('控温被PRO-S级品'!$E$2:$BE$10)),0)+IFERROR(SUMPRODUCT(('冬被-S级品'!$B$2:$B$10=$B32)*('冬被-S级品'!$E$1:$AW$1=AX$1)*('冬被-S级品'!$E$2:$AW$10)),0)+IFERROR(SUMPRODUCT(('白止-S级品'!$A$2:$A$26=$B32)*('白止-S级品'!$D$1:$AV$1=AX$1)*('白止-S级品'!$D$2:$AV$26)),0)+IFERROR(SUMPRODUCT(('乐容-S级品'!$A$4:$A$32=$B32)*('乐容-S级品'!$L$3:$CA$3=AX$1)*('乐容-S级品'!$L$4:$CA$32)),0)</f>
      </c>
      <c r="AY32" s="280">
        <f>IFERROR(SUMPRODUCT(('控温被PRO-S级品'!$B$2:$B$10=$B32)*('控温被PRO-S级品'!$E$1:$BE$1=AY$1)*('控温被PRO-S级品'!$E$2:$BE$10)),0)+IFERROR(SUMPRODUCT(('冬被-S级品'!$B$2:$B$10=$B32)*('冬被-S级品'!$E$1:$AW$1=AY$1)*('冬被-S级品'!$E$2:$AW$10)),0)+IFERROR(SUMPRODUCT(('白止-S级品'!$A$2:$A$26=$B32)*('白止-S级品'!$D$1:$AV$1=AY$1)*('白止-S级品'!$D$2:$AV$26)),0)+IFERROR(SUMPRODUCT(('乐容-S级品'!$A$4:$A$32=$B32)*('乐容-S级品'!$L$3:$CA$3=AY$1)*('乐容-S级品'!$L$4:$CA$32)),0)</f>
      </c>
      <c r="AZ32" s="280">
        <f>IFERROR(SUMPRODUCT(('控温被PRO-S级品'!$B$2:$B$10=$B32)*('控温被PRO-S级品'!$E$1:$BE$1=AZ$1)*('控温被PRO-S级品'!$E$2:$BE$10)),0)+IFERROR(SUMPRODUCT(('冬被-S级品'!$B$2:$B$10=$B32)*('冬被-S级品'!$E$1:$AW$1=AZ$1)*('冬被-S级品'!$E$2:$AW$10)),0)+IFERROR(SUMPRODUCT(('白止-S级品'!$A$2:$A$26=$B32)*('白止-S级品'!$D$1:$AV$1=AZ$1)*('白止-S级品'!$D$2:$AV$26)),0)+IFERROR(SUMPRODUCT(('乐容-S级品'!$A$4:$A$32=$B32)*('乐容-S级品'!$L$3:$CA$3=AZ$1)*('乐容-S级品'!$L$4:$CA$32)),0)</f>
      </c>
      <c r="BA32" s="280">
        <f>IFERROR(SUMPRODUCT(('控温被PRO-S级品'!$B$2:$B$10=$B32)*('控温被PRO-S级品'!$E$1:$BE$1=BA$1)*('控温被PRO-S级品'!$E$2:$BE$10)),0)+IFERROR(SUMPRODUCT(('冬被-S级品'!$B$2:$B$10=$B32)*('冬被-S级品'!$E$1:$AW$1=BA$1)*('冬被-S级品'!$E$2:$AW$10)),0)+IFERROR(SUMPRODUCT(('白止-S级品'!$A$2:$A$26=$B32)*('白止-S级品'!$D$1:$AV$1=BA$1)*('白止-S级品'!$D$2:$AV$26)),0)+IFERROR(SUMPRODUCT(('乐容-S级品'!$A$4:$A$32=$B32)*('乐容-S级品'!$L$3:$CA$3=BA$1)*('乐容-S级品'!$L$4:$CA$32)),0)</f>
      </c>
      <c r="BB32" s="280">
        <f>IFERROR(SUMPRODUCT(('控温被PRO-S级品'!$B$2:$B$10=$B32)*('控温被PRO-S级品'!$E$1:$BE$1=BB$1)*('控温被PRO-S级品'!$E$2:$BE$10)),0)+IFERROR(SUMPRODUCT(('冬被-S级品'!$B$2:$B$10=$B32)*('冬被-S级品'!$E$1:$AW$1=BB$1)*('冬被-S级品'!$E$2:$AW$10)),0)+IFERROR(SUMPRODUCT(('白止-S级品'!$A$2:$A$26=$B32)*('白止-S级品'!$D$1:$AV$1=BB$1)*('白止-S级品'!$D$2:$AV$26)),0)+IFERROR(SUMPRODUCT(('乐容-S级品'!$A$4:$A$32=$B32)*('乐容-S级品'!$L$3:$CA$3=BB$1)*('乐容-S级品'!$L$4:$CA$32)),0)</f>
      </c>
      <c r="BC32" s="280">
        <f>IFERROR(SUMPRODUCT(('控温被PRO-S级品'!$B$2:$B$10=$B32)*('控温被PRO-S级品'!$E$1:$BE$1=BC$1)*('控温被PRO-S级品'!$E$2:$BE$10)),0)+IFERROR(SUMPRODUCT(('冬被-S级品'!$B$2:$B$10=$B32)*('冬被-S级品'!$E$1:$AW$1=BC$1)*('冬被-S级品'!$E$2:$AW$10)),0)+IFERROR(SUMPRODUCT(('白止-S级品'!$A$2:$A$26=$B32)*('白止-S级品'!$D$1:$AV$1=BC$1)*('白止-S级品'!$D$2:$AV$26)),0)+IFERROR(SUMPRODUCT(('乐容-S级品'!$A$4:$A$32=$B32)*('乐容-S级品'!$L$3:$CA$3=BC$1)*('乐容-S级品'!$L$4:$CA$32)),0)</f>
      </c>
      <c r="BD32" s="280">
        <f>IFERROR(SUMPRODUCT(('控温被PRO-S级品'!$B$2:$B$10=$B32)*('控温被PRO-S级品'!$E$1:$BE$1=BD$1)*('控温被PRO-S级品'!$E$2:$BE$10)),0)+IFERROR(SUMPRODUCT(('冬被-S级品'!$B$2:$B$10=$B32)*('冬被-S级品'!$E$1:$AW$1=BD$1)*('冬被-S级品'!$E$2:$AW$10)),0)+IFERROR(SUMPRODUCT(('白止-S级品'!$A$2:$A$26=$B32)*('白止-S级品'!$D$1:$AV$1=BD$1)*('白止-S级品'!$D$2:$AV$26)),0)+IFERROR(SUMPRODUCT(('乐容-S级品'!$A$4:$A$32=$B32)*('乐容-S级品'!$L$3:$CA$3=BD$1)*('乐容-S级品'!$L$4:$CA$32)),0)</f>
      </c>
      <c r="BE32" s="280">
        <f>IFERROR(SUMPRODUCT(('控温被PRO-S级品'!$B$2:$B$10=$B32)*('控温被PRO-S级品'!$E$1:$BE$1=BE$1)*('控温被PRO-S级品'!$E$2:$BE$10)),0)+IFERROR(SUMPRODUCT(('冬被-S级品'!$B$2:$B$10=$B32)*('冬被-S级品'!$E$1:$AW$1=BE$1)*('冬被-S级品'!$E$2:$AW$10)),0)+IFERROR(SUMPRODUCT(('白止-S级品'!$A$2:$A$26=$B32)*('白止-S级品'!$D$1:$AV$1=BE$1)*('白止-S级品'!$D$2:$AV$26)),0)+IFERROR(SUMPRODUCT(('乐容-S级品'!$A$4:$A$32=$B32)*('乐容-S级品'!$L$3:$CA$3=BE$1)*('乐容-S级品'!$L$4:$CA$32)),0)</f>
      </c>
      <c r="BF32" s="280">
        <f>IFERROR(SUMPRODUCT(('控温被PRO-S级品'!$B$2:$B$10=$B32)*('控温被PRO-S级品'!$E$1:$BE$1=BF$1)*('控温被PRO-S级品'!$E$2:$BE$10)),0)+IFERROR(SUMPRODUCT(('冬被-S级品'!$B$2:$B$10=$B32)*('冬被-S级品'!$E$1:$AW$1=BF$1)*('冬被-S级品'!$E$2:$AW$10)),0)+IFERROR(SUMPRODUCT(('白止-S级品'!$A$2:$A$26=$B32)*('白止-S级品'!$D$1:$AV$1=BF$1)*('白止-S级品'!$D$2:$AV$26)),0)+IFERROR(SUMPRODUCT(('乐容-S级品'!$A$4:$A$32=$B32)*('乐容-S级品'!$L$3:$CA$3=BF$1)*('乐容-S级品'!$L$4:$CA$32)),0)</f>
      </c>
      <c r="BG32" s="280">
        <f>IFERROR(SUMPRODUCT(('控温被PRO-S级品'!$B$2:$B$10=$B32)*('控温被PRO-S级品'!$E$1:$BE$1=BG$1)*('控温被PRO-S级品'!$E$2:$BE$10)),0)+IFERROR(SUMPRODUCT(('冬被-S级品'!$B$2:$B$10=$B32)*('冬被-S级品'!$E$1:$AW$1=BG$1)*('冬被-S级品'!$E$2:$AW$10)),0)+IFERROR(SUMPRODUCT(('白止-S级品'!$A$2:$A$26=$B32)*('白止-S级品'!$D$1:$AV$1=BG$1)*('白止-S级品'!$D$2:$AV$26)),0)+IFERROR(SUMPRODUCT(('乐容-S级品'!$A$4:$A$32=$B32)*('乐容-S级品'!$L$3:$CA$3=BG$1)*('乐容-S级品'!$L$4:$CA$32)),0)</f>
      </c>
      <c r="BH32" s="280">
        <f>IFERROR(SUMPRODUCT(('控温被PRO-S级品'!$B$2:$B$10=$B32)*('控温被PRO-S级品'!$E$1:$BE$1=BH$1)*('控温被PRO-S级品'!$E$2:$BE$10)),0)+IFERROR(SUMPRODUCT(('冬被-S级品'!$B$2:$B$10=$B32)*('冬被-S级品'!$E$1:$AW$1=BH$1)*('冬被-S级品'!$E$2:$AW$10)),0)+IFERROR(SUMPRODUCT(('白止-S级品'!$A$2:$A$26=$B32)*('白止-S级品'!$D$1:$AV$1=BH$1)*('白止-S级品'!$D$2:$AV$26)),0)+IFERROR(SUMPRODUCT(('乐容-S级品'!$A$4:$A$32=$B32)*('乐容-S级品'!$L$3:$CA$3=BH$1)*('乐容-S级品'!$L$4:$CA$32)),0)</f>
      </c>
      <c r="BI32" s="280">
        <f>IFERROR(SUMPRODUCT(('控温被PRO-S级品'!$B$2:$B$10=$B32)*('控温被PRO-S级品'!$E$1:$BE$1=BI$1)*('控温被PRO-S级品'!$E$2:$BE$10)),0)+IFERROR(SUMPRODUCT(('冬被-S级品'!$B$2:$B$10=$B32)*('冬被-S级品'!$E$1:$AW$1=BI$1)*('冬被-S级品'!$E$2:$AW$10)),0)+IFERROR(SUMPRODUCT(('白止-S级品'!$A$2:$A$26=$B32)*('白止-S级品'!$D$1:$AV$1=BI$1)*('白止-S级品'!$D$2:$AV$26)),0)+IFERROR(SUMPRODUCT(('乐容-S级品'!$A$4:$A$32=$B32)*('乐容-S级品'!$L$3:$CA$3=BI$1)*('乐容-S级品'!$L$4:$CA$32)),0)</f>
      </c>
      <c r="BJ32" s="280">
        <f>IFERROR(SUMPRODUCT(('控温被PRO-S级品'!$B$2:$B$10=$B32)*('控温被PRO-S级品'!$E$1:$BE$1=BJ$1)*('控温被PRO-S级品'!$E$2:$BE$10)),0)+IFERROR(SUMPRODUCT(('冬被-S级品'!$B$2:$B$10=$B32)*('冬被-S级品'!$E$1:$AW$1=BJ$1)*('冬被-S级品'!$E$2:$AW$10)),0)+IFERROR(SUMPRODUCT(('白止-S级品'!$A$2:$A$26=$B32)*('白止-S级品'!$D$1:$AV$1=BJ$1)*('白止-S级品'!$D$2:$AV$26)),0)+IFERROR(SUMPRODUCT(('乐容-S级品'!$A$4:$A$32=$B32)*('乐容-S级品'!$L$3:$CA$3=BJ$1)*('乐容-S级品'!$L$4:$CA$32)),0)</f>
      </c>
      <c r="BK32" s="280">
        <f>IFERROR(SUMPRODUCT(('控温被PRO-S级品'!$B$2:$B$10=$B32)*('控温被PRO-S级品'!$E$1:$BE$1=BK$1)*('控温被PRO-S级品'!$E$2:$BE$10)),0)+IFERROR(SUMPRODUCT(('冬被-S级品'!$B$2:$B$10=$B32)*('冬被-S级品'!$E$1:$AW$1=BK$1)*('冬被-S级品'!$E$2:$AW$10)),0)+IFERROR(SUMPRODUCT(('白止-S级品'!$A$2:$A$26=$B32)*('白止-S级品'!$D$1:$AV$1=BK$1)*('白止-S级品'!$D$2:$AV$26)),0)+IFERROR(SUMPRODUCT(('乐容-S级品'!$A$4:$A$32=$B32)*('乐容-S级品'!$L$3:$CA$3=BK$1)*('乐容-S级品'!$L$4:$CA$32)),0)</f>
      </c>
      <c r="BL32" s="280">
        <f>IFERROR(SUMPRODUCT(('控温被PRO-S级品'!$B$2:$B$10=$B32)*('控温被PRO-S级品'!$E$1:$BE$1=BL$1)*('控温被PRO-S级品'!$E$2:$BE$10)),0)+IFERROR(SUMPRODUCT(('冬被-S级品'!$B$2:$B$10=$B32)*('冬被-S级品'!$E$1:$AW$1=BL$1)*('冬被-S级品'!$E$2:$AW$10)),0)+IFERROR(SUMPRODUCT(('白止-S级品'!$A$2:$A$26=$B32)*('白止-S级品'!$D$1:$AV$1=BL$1)*('白止-S级品'!$D$2:$AV$26)),0)+IFERROR(SUMPRODUCT(('乐容-S级品'!$A$4:$A$32=$B32)*('乐容-S级品'!$L$3:$CA$3=BL$1)*('乐容-S级品'!$L$4:$CA$32)),0)</f>
      </c>
      <c r="BM32" s="280">
        <f>IFERROR(SUMPRODUCT(('控温被PRO-S级品'!$B$2:$B$10=$B32)*('控温被PRO-S级品'!$E$1:$BE$1=BM$1)*('控温被PRO-S级品'!$E$2:$BE$10)),0)+IFERROR(SUMPRODUCT(('冬被-S级品'!$B$2:$B$10=$B32)*('冬被-S级品'!$E$1:$AW$1=BM$1)*('冬被-S级品'!$E$2:$AW$10)),0)+IFERROR(SUMPRODUCT(('白止-S级品'!$A$2:$A$26=$B32)*('白止-S级品'!$D$1:$AV$1=BM$1)*('白止-S级品'!$D$2:$AV$26)),0)+IFERROR(SUMPRODUCT(('乐容-S级品'!$A$4:$A$32=$B32)*('乐容-S级品'!$L$3:$CA$3=BM$1)*('乐容-S级品'!$L$4:$CA$32)),0)</f>
      </c>
      <c r="BN32" s="280">
        <f>IFERROR(SUMPRODUCT(('控温被PRO-S级品'!$B$2:$B$10=$B32)*('控温被PRO-S级品'!$E$1:$BE$1=BN$1)*('控温被PRO-S级品'!$E$2:$BE$10)),0)+IFERROR(SUMPRODUCT(('冬被-S级品'!$B$2:$B$10=$B32)*('冬被-S级品'!$E$1:$AW$1=BN$1)*('冬被-S级品'!$E$2:$AW$10)),0)+IFERROR(SUMPRODUCT(('白止-S级品'!$A$2:$A$26=$B32)*('白止-S级品'!$D$1:$AV$1=BN$1)*('白止-S级品'!$D$2:$AV$26)),0)+IFERROR(SUMPRODUCT(('乐容-S级品'!$A$4:$A$32=$B32)*('乐容-S级品'!$L$3:$CA$3=BN$1)*('乐容-S级品'!$L$4:$CA$32)),0)</f>
      </c>
      <c r="BO32" s="280">
        <f>IFERROR(SUMPRODUCT(('控温被PRO-S级品'!$B$2:$B$10=$B32)*('控温被PRO-S级品'!$E$1:$BE$1=BO$1)*('控温被PRO-S级品'!$E$2:$BE$10)),0)+IFERROR(SUMPRODUCT(('冬被-S级品'!$B$2:$B$10=$B32)*('冬被-S级品'!$E$1:$AW$1=BO$1)*('冬被-S级品'!$E$2:$AW$10)),0)+IFERROR(SUMPRODUCT(('白止-S级品'!$A$2:$A$26=$B32)*('白止-S级品'!$D$1:$AV$1=BO$1)*('白止-S级品'!$D$2:$AV$26)),0)+IFERROR(SUMPRODUCT(('乐容-S级品'!$A$4:$A$32=$B32)*('乐容-S级品'!$L$3:$CA$3=BO$1)*('乐容-S级品'!$L$4:$CA$32)),0)</f>
      </c>
      <c r="BP32" s="280">
        <f>IFERROR(SUMPRODUCT(('控温被PRO-S级品'!$B$2:$B$10=$B32)*('控温被PRO-S级品'!$E$1:$BE$1=BP$1)*('控温被PRO-S级品'!$E$2:$BE$10)),0)+IFERROR(SUMPRODUCT(('冬被-S级品'!$B$2:$B$10=$B32)*('冬被-S级品'!$E$1:$AW$1=BP$1)*('冬被-S级品'!$E$2:$AW$10)),0)+IFERROR(SUMPRODUCT(('白止-S级品'!$A$2:$A$26=$B32)*('白止-S级品'!$D$1:$AV$1=BP$1)*('白止-S级品'!$D$2:$AV$26)),0)+IFERROR(SUMPRODUCT(('乐容-S级品'!$A$4:$A$32=$B32)*('乐容-S级品'!$L$3:$CA$3=BP$1)*('乐容-S级品'!$L$4:$CA$32)),0)</f>
      </c>
      <c r="BQ32" s="280">
        <f>IFERROR(SUMPRODUCT(('控温被PRO-S级品'!$B$2:$B$10=$B32)*('控温被PRO-S级品'!$E$1:$BE$1=BQ$1)*('控温被PRO-S级品'!$E$2:$BE$10)),0)+IFERROR(SUMPRODUCT(('冬被-S级品'!$B$2:$B$10=$B32)*('冬被-S级品'!$E$1:$AW$1=BQ$1)*('冬被-S级品'!$E$2:$AW$10)),0)+IFERROR(SUMPRODUCT(('白止-S级品'!$A$2:$A$26=$B32)*('白止-S级品'!$D$1:$AV$1=BQ$1)*('白止-S级品'!$D$2:$AV$26)),0)+IFERROR(SUMPRODUCT(('乐容-S级品'!$A$4:$A$32=$B32)*('乐容-S级品'!$L$3:$CA$3=BQ$1)*('乐容-S级品'!$L$4:$CA$32)),0)</f>
      </c>
      <c r="BR32" s="280">
        <f>IFERROR(SUMPRODUCT(('控温被PRO-S级品'!$B$2:$B$10=$B32)*('控温被PRO-S级品'!$E$1:$BE$1=BR$1)*('控温被PRO-S级品'!$E$2:$BE$10)),0)+IFERROR(SUMPRODUCT(('冬被-S级品'!$B$2:$B$10=$B32)*('冬被-S级品'!$E$1:$AW$1=BR$1)*('冬被-S级品'!$E$2:$AW$10)),0)+IFERROR(SUMPRODUCT(('白止-S级品'!$A$2:$A$26=$B32)*('白止-S级品'!$D$1:$AV$1=BR$1)*('白止-S级品'!$D$2:$AV$26)),0)+IFERROR(SUMPRODUCT(('乐容-S级品'!$A$4:$A$32=$B32)*('乐容-S级品'!$L$3:$CA$3=BR$1)*('乐容-S级品'!$L$4:$CA$32)),0)</f>
      </c>
      <c r="BS32" s="280">
        <f>IFERROR(SUMPRODUCT(('控温被PRO-S级品'!$B$2:$B$10=$B32)*('控温被PRO-S级品'!$E$1:$BE$1=BS$1)*('控温被PRO-S级品'!$E$2:$BE$10)),0)+IFERROR(SUMPRODUCT(('冬被-S级品'!$B$2:$B$10=$B32)*('冬被-S级品'!$E$1:$AW$1=BS$1)*('冬被-S级品'!$E$2:$AW$10)),0)+IFERROR(SUMPRODUCT(('白止-S级品'!$A$2:$A$26=$B32)*('白止-S级品'!$D$1:$AV$1=BS$1)*('白止-S级品'!$D$2:$AV$26)),0)+IFERROR(SUMPRODUCT(('乐容-S级品'!$A$4:$A$32=$B32)*('乐容-S级品'!$L$3:$CA$3=BS$1)*('乐容-S级品'!$L$4:$CA$32)),0)</f>
      </c>
      <c r="BT32" s="280">
        <f>IFERROR(SUMPRODUCT(('控温被PRO-S级品'!$B$2:$B$10=$B32)*('控温被PRO-S级品'!$E$1:$BE$1=BT$1)*('控温被PRO-S级品'!$E$2:$BE$10)),0)+IFERROR(SUMPRODUCT(('冬被-S级品'!$B$2:$B$10=$B32)*('冬被-S级品'!$E$1:$AW$1=BT$1)*('冬被-S级品'!$E$2:$AW$10)),0)+IFERROR(SUMPRODUCT(('白止-S级品'!$A$2:$A$26=$B32)*('白止-S级品'!$D$1:$AV$1=BT$1)*('白止-S级品'!$D$2:$AV$26)),0)+IFERROR(SUMPRODUCT(('乐容-S级品'!$A$4:$A$32=$B32)*('乐容-S级品'!$L$3:$CA$3=BT$1)*('乐容-S级品'!$L$4:$CA$32)),0)</f>
      </c>
      <c r="BU32" s="280">
        <f>IFERROR(SUMPRODUCT(('控温被PRO-S级品'!$B$2:$B$10=$B32)*('控温被PRO-S级品'!$E$1:$BE$1=BU$1)*('控温被PRO-S级品'!$E$2:$BE$10)),0)+IFERROR(SUMPRODUCT(('冬被-S级品'!$B$2:$B$10=$B32)*('冬被-S级品'!$E$1:$AW$1=BU$1)*('冬被-S级品'!$E$2:$AW$10)),0)+IFERROR(SUMPRODUCT(('白止-S级品'!$A$2:$A$26=$B32)*('白止-S级品'!$D$1:$AV$1=BU$1)*('白止-S级品'!$D$2:$AV$26)),0)+IFERROR(SUMPRODUCT(('乐容-S级品'!$A$4:$A$32=$B32)*('乐容-S级品'!$L$3:$CA$3=BU$1)*('乐容-S级品'!$L$4:$CA$32)),0)</f>
      </c>
      <c r="BV32" s="280">
        <f>IFERROR(SUMPRODUCT(('控温被PRO-S级品'!$B$2:$B$10=$B32)*('控温被PRO-S级品'!$E$1:$BE$1=BV$1)*('控温被PRO-S级品'!$E$2:$BE$10)),0)+IFERROR(SUMPRODUCT(('冬被-S级品'!$B$2:$B$10=$B32)*('冬被-S级品'!$E$1:$AW$1=BV$1)*('冬被-S级品'!$E$2:$AW$10)),0)+IFERROR(SUMPRODUCT(('白止-S级品'!$A$2:$A$26=$B32)*('白止-S级品'!$D$1:$AV$1=BV$1)*('白止-S级品'!$D$2:$AV$26)),0)+IFERROR(SUMPRODUCT(('乐容-S级品'!$A$4:$A$32=$B32)*('乐容-S级品'!$L$3:$CA$3=BV$1)*('乐容-S级品'!$L$4:$CA$32)),0)</f>
      </c>
      <c r="BW32" s="280">
        <f>IFERROR(SUMPRODUCT(('控温被PRO-S级品'!$B$2:$B$10=$B32)*('控温被PRO-S级品'!$E$1:$BE$1=BW$1)*('控温被PRO-S级品'!$E$2:$BE$10)),0)+IFERROR(SUMPRODUCT(('冬被-S级品'!$B$2:$B$10=$B32)*('冬被-S级品'!$E$1:$AW$1=BW$1)*('冬被-S级品'!$E$2:$AW$10)),0)+IFERROR(SUMPRODUCT(('白止-S级品'!$A$2:$A$26=$B32)*('白止-S级品'!$D$1:$AV$1=BW$1)*('白止-S级品'!$D$2:$AV$26)),0)+IFERROR(SUMPRODUCT(('乐容-S级品'!$A$4:$A$32=$B32)*('乐容-S级品'!$L$3:$CA$3=BW$1)*('乐容-S级品'!$L$4:$CA$32)),0)</f>
      </c>
      <c r="BX32" s="280">
        <f>IFERROR(SUMPRODUCT(('控温被PRO-S级品'!$B$2:$B$10=$B32)*('控温被PRO-S级品'!$E$1:$BE$1=BX$1)*('控温被PRO-S级品'!$E$2:$BE$10)),0)+IFERROR(SUMPRODUCT(('冬被-S级品'!$B$2:$B$10=$B32)*('冬被-S级品'!$E$1:$AW$1=BX$1)*('冬被-S级品'!$E$2:$AW$10)),0)+IFERROR(SUMPRODUCT(('白止-S级品'!$A$2:$A$26=$B32)*('白止-S级品'!$D$1:$AV$1=BX$1)*('白止-S级品'!$D$2:$AV$26)),0)+IFERROR(SUMPRODUCT(('乐容-S级品'!$A$4:$A$32=$B32)*('乐容-S级品'!$L$3:$CA$3=BX$1)*('乐容-S级品'!$L$4:$CA$32)),0)</f>
      </c>
      <c r="BY32" s="280">
        <f>IFERROR(SUMPRODUCT(('控温被PRO-S级品'!$B$2:$B$10=$B32)*('控温被PRO-S级品'!$E$1:$BE$1=BY$1)*('控温被PRO-S级品'!$E$2:$BE$10)),0)+IFERROR(SUMPRODUCT(('冬被-S级品'!$B$2:$B$10=$B32)*('冬被-S级品'!$E$1:$AW$1=BY$1)*('冬被-S级品'!$E$2:$AW$10)),0)+IFERROR(SUMPRODUCT(('白止-S级品'!$A$2:$A$26=$B32)*('白止-S级品'!$D$1:$AV$1=BY$1)*('白止-S级品'!$D$2:$AV$26)),0)+IFERROR(SUMPRODUCT(('乐容-S级品'!$A$4:$A$32=$B32)*('乐容-S级品'!$L$3:$CA$3=BY$1)*('乐容-S级品'!$L$4:$CA$32)),0)</f>
      </c>
      <c r="BZ32" s="280">
        <f>IFERROR(SUMPRODUCT(('控温被PRO-S级品'!$B$2:$B$10=$B32)*('控温被PRO-S级品'!$E$1:$BE$1=BZ$1)*('控温被PRO-S级品'!$E$2:$BE$10)),0)+IFERROR(SUMPRODUCT(('冬被-S级品'!$B$2:$B$10=$B32)*('冬被-S级品'!$E$1:$AW$1=BZ$1)*('冬被-S级品'!$E$2:$AW$10)),0)+IFERROR(SUMPRODUCT(('白止-S级品'!$A$2:$A$26=$B32)*('白止-S级品'!$D$1:$AV$1=BZ$1)*('白止-S级品'!$D$2:$AV$26)),0)+IFERROR(SUMPRODUCT(('乐容-S级品'!$A$4:$A$32=$B32)*('乐容-S级品'!$L$3:$CA$3=BZ$1)*('乐容-S级品'!$L$4:$CA$32)),0)</f>
      </c>
      <c r="CA32" s="280">
        <f>IFERROR(SUMPRODUCT(('控温被PRO-S级品'!$B$2:$B$10=$B32)*('控温被PRO-S级品'!$E$1:$BE$1=CA$1)*('控温被PRO-S级品'!$E$2:$BE$10)),0)+IFERROR(SUMPRODUCT(('冬被-S级品'!$B$2:$B$10=$B32)*('冬被-S级品'!$E$1:$AW$1=CA$1)*('冬被-S级品'!$E$2:$AW$10)),0)+IFERROR(SUMPRODUCT(('白止-S级品'!$A$2:$A$26=$B32)*('白止-S级品'!$D$1:$AV$1=CA$1)*('白止-S级品'!$D$2:$AV$26)),0)+IFERROR(SUMPRODUCT(('乐容-S级品'!$A$4:$A$32=$B32)*('乐容-S级品'!$L$3:$CA$3=CA$1)*('乐容-S级品'!$L$4:$CA$32)),0)</f>
      </c>
      <c r="CB32" s="280">
        <f>IFERROR(SUMPRODUCT(('控温被PRO-S级品'!$B$2:$B$10=$B32)*('控温被PRO-S级品'!$E$1:$BE$1=CB$1)*('控温被PRO-S级品'!$E$2:$BE$10)),0)+IFERROR(SUMPRODUCT(('冬被-S级品'!$B$2:$B$10=$B32)*('冬被-S级品'!$E$1:$AW$1=CB$1)*('冬被-S级品'!$E$2:$AW$10)),0)+IFERROR(SUMPRODUCT(('白止-S级品'!$A$2:$A$26=$B32)*('白止-S级品'!$D$1:$AV$1=CB$1)*('白止-S级品'!$D$2:$AV$26)),0)+IFERROR(SUMPRODUCT(('乐容-S级品'!$A$4:$A$32=$B32)*('乐容-S级品'!$L$3:$CA$3=CB$1)*('乐容-S级品'!$L$4:$CA$32)),0)</f>
      </c>
      <c r="CC32" s="280">
        <f>IFERROR(SUMPRODUCT(('控温被PRO-S级品'!$B$2:$B$10=$B32)*('控温被PRO-S级品'!$E$1:$BE$1=CC$1)*('控温被PRO-S级品'!$E$2:$BE$10)),0)+IFERROR(SUMPRODUCT(('冬被-S级品'!$B$2:$B$10=$B32)*('冬被-S级品'!$E$1:$AW$1=CC$1)*('冬被-S级品'!$E$2:$AW$10)),0)+IFERROR(SUMPRODUCT(('白止-S级品'!$A$2:$A$26=$B32)*('白止-S级品'!$D$1:$AV$1=CC$1)*('白止-S级品'!$D$2:$AV$26)),0)+IFERROR(SUMPRODUCT(('乐容-S级品'!$A$4:$A$32=$B32)*('乐容-S级品'!$L$3:$CA$3=CC$1)*('乐容-S级品'!$L$4:$CA$32)),0)</f>
      </c>
      <c r="CD32" s="280">
        <f>IFERROR(SUMPRODUCT(('控温被PRO-S级品'!$B$2:$B$10=$B32)*('控温被PRO-S级品'!$E$1:$BE$1=CD$1)*('控温被PRO-S级品'!$E$2:$BE$10)),0)+IFERROR(SUMPRODUCT(('冬被-S级品'!$B$2:$B$10=$B32)*('冬被-S级品'!$E$1:$AW$1=CD$1)*('冬被-S级品'!$E$2:$AW$10)),0)+IFERROR(SUMPRODUCT(('白止-S级品'!$A$2:$A$26=$B32)*('白止-S级品'!$D$1:$AV$1=CD$1)*('白止-S级品'!$D$2:$AV$26)),0)+IFERROR(SUMPRODUCT(('乐容-S级品'!$A$4:$A$32=$B32)*('乐容-S级品'!$L$3:$CA$3=CD$1)*('乐容-S级品'!$L$4:$CA$32)),0)</f>
      </c>
      <c r="CE32" s="280">
        <f>IFERROR(SUMPRODUCT(('控温被PRO-S级品'!$B$2:$B$10=$B32)*('控温被PRO-S级品'!$E$1:$BE$1=CE$1)*('控温被PRO-S级品'!$E$2:$BE$10)),0)+IFERROR(SUMPRODUCT(('冬被-S级品'!$B$2:$B$10=$B32)*('冬被-S级品'!$E$1:$AW$1=CE$1)*('冬被-S级品'!$E$2:$AW$10)),0)+IFERROR(SUMPRODUCT(('白止-S级品'!$A$2:$A$26=$B32)*('白止-S级品'!$D$1:$AV$1=CE$1)*('白止-S级品'!$D$2:$AV$26)),0)+IFERROR(SUMPRODUCT(('乐容-S级品'!$A$4:$A$32=$B32)*('乐容-S级品'!$L$3:$CA$3=CE$1)*('乐容-S级品'!$L$4:$CA$32)),0)</f>
      </c>
      <c r="CF32" s="280">
        <f>IFERROR(SUMPRODUCT(('控温被PRO-S级品'!$B$2:$B$10=$B32)*('控温被PRO-S级品'!$E$1:$BE$1=CF$1)*('控温被PRO-S级品'!$E$2:$BE$10)),0)+IFERROR(SUMPRODUCT(('冬被-S级品'!$B$2:$B$10=$B32)*('冬被-S级品'!$E$1:$AW$1=CF$1)*('冬被-S级品'!$E$2:$AW$10)),0)+IFERROR(SUMPRODUCT(('白止-S级品'!$A$2:$A$26=$B32)*('白止-S级品'!$D$1:$AV$1=CF$1)*('白止-S级品'!$D$2:$AV$26)),0)+IFERROR(SUMPRODUCT(('乐容-S级品'!$A$4:$A$32=$B32)*('乐容-S级品'!$L$3:$CA$3=CF$1)*('乐容-S级品'!$L$4:$CA$32)),0)</f>
      </c>
      <c r="CG32" s="280">
        <f>IFERROR(SUMPRODUCT(('控温被PRO-S级品'!$B$2:$B$10=$B32)*('控温被PRO-S级品'!$E$1:$BE$1=CG$1)*('控温被PRO-S级品'!$E$2:$BE$10)),0)+IFERROR(SUMPRODUCT(('冬被-S级品'!$B$2:$B$10=$B32)*('冬被-S级品'!$E$1:$AW$1=CG$1)*('冬被-S级品'!$E$2:$AW$10)),0)+IFERROR(SUMPRODUCT(('白止-S级品'!$A$2:$A$26=$B32)*('白止-S级品'!$D$1:$AV$1=CG$1)*('白止-S级品'!$D$2:$AV$26)),0)+IFERROR(SUMPRODUCT(('乐容-S级品'!$A$4:$A$32=$B32)*('乐容-S级品'!$L$3:$CA$3=CG$1)*('乐容-S级品'!$L$4:$CA$32)),0)</f>
      </c>
      <c r="CH32" s="280">
        <f>IFERROR(SUMPRODUCT(('控温被PRO-S级品'!$B$2:$B$10=$B32)*('控温被PRO-S级品'!$E$1:$BE$1=CH$1)*('控温被PRO-S级品'!$E$2:$BE$10)),0)+IFERROR(SUMPRODUCT(('冬被-S级品'!$B$2:$B$10=$B32)*('冬被-S级品'!$E$1:$AW$1=CH$1)*('冬被-S级品'!$E$2:$AW$10)),0)+IFERROR(SUMPRODUCT(('白止-S级品'!$A$2:$A$26=$B32)*('白止-S级品'!$D$1:$AV$1=CH$1)*('白止-S级品'!$D$2:$AV$26)),0)+IFERROR(SUMPRODUCT(('乐容-S级品'!$A$4:$A$32=$B32)*('乐容-S级品'!$L$3:$CA$3=CH$1)*('乐容-S级品'!$L$4:$CA$32)),0)</f>
      </c>
      <c r="CI32" s="280">
        <f>IFERROR(SUMPRODUCT(('控温被PRO-S级品'!$B$2:$B$10=$B32)*('控温被PRO-S级品'!$E$1:$BE$1=CI$1)*('控温被PRO-S级品'!$E$2:$BE$10)),0)+IFERROR(SUMPRODUCT(('冬被-S级品'!$B$2:$B$10=$B32)*('冬被-S级品'!$E$1:$AW$1=CI$1)*('冬被-S级品'!$E$2:$AW$10)),0)+IFERROR(SUMPRODUCT(('白止-S级品'!$A$2:$A$26=$B32)*('白止-S级品'!$D$1:$AV$1=CI$1)*('白止-S级品'!$D$2:$AV$26)),0)+IFERROR(SUMPRODUCT(('乐容-S级品'!$A$4:$A$32=$B32)*('乐容-S级品'!$L$3:$CA$3=CI$1)*('乐容-S级品'!$L$4:$CA$32)),0)</f>
      </c>
      <c r="CJ32" s="280">
        <f>IFERROR(SUMPRODUCT(('控温被PRO-S级品'!$B$2:$B$10=$B32)*('控温被PRO-S级品'!$E$1:$BE$1=CJ$1)*('控温被PRO-S级品'!$E$2:$BE$10)),0)+IFERROR(SUMPRODUCT(('冬被-S级品'!$B$2:$B$10=$B32)*('冬被-S级品'!$E$1:$AW$1=CJ$1)*('冬被-S级品'!$E$2:$AW$10)),0)+IFERROR(SUMPRODUCT(('白止-S级品'!$A$2:$A$26=$B32)*('白止-S级品'!$D$1:$AV$1=CJ$1)*('白止-S级品'!$D$2:$AV$26)),0)+IFERROR(SUMPRODUCT(('乐容-S级品'!$A$4:$A$32=$B32)*('乐容-S级品'!$L$3:$CA$3=CJ$1)*('乐容-S级品'!$L$4:$CA$32)),0)</f>
      </c>
      <c r="CK32" s="280">
        <f>IFERROR(SUMPRODUCT(('控温被PRO-S级品'!$B$2:$B$10=$B32)*('控温被PRO-S级品'!$E$1:$BE$1=CK$1)*('控温被PRO-S级品'!$E$2:$BE$10)),0)+IFERROR(SUMPRODUCT(('冬被-S级品'!$B$2:$B$10=$B32)*('冬被-S级品'!$E$1:$AW$1=CK$1)*('冬被-S级品'!$E$2:$AW$10)),0)+IFERROR(SUMPRODUCT(('白止-S级品'!$A$2:$A$26=$B32)*('白止-S级品'!$D$1:$AV$1=CK$1)*('白止-S级品'!$D$2:$AV$26)),0)+IFERROR(SUMPRODUCT(('乐容-S级品'!$A$4:$A$32=$B32)*('乐容-S级品'!$L$3:$CA$3=CK$1)*('乐容-S级品'!$L$4:$CA$32)),0)</f>
      </c>
      <c r="CL32" s="280">
        <f>IFERROR(SUMPRODUCT(('控温被PRO-S级品'!$B$2:$B$10=$B32)*('控温被PRO-S级品'!$E$1:$BE$1=CL$1)*('控温被PRO-S级品'!$E$2:$BE$10)),0)+IFERROR(SUMPRODUCT(('冬被-S级品'!$B$2:$B$10=$B32)*('冬被-S级品'!$E$1:$AW$1=CL$1)*('冬被-S级品'!$E$2:$AW$10)),0)+IFERROR(SUMPRODUCT(('白止-S级品'!$A$2:$A$26=$B32)*('白止-S级品'!$D$1:$AV$1=CL$1)*('白止-S级品'!$D$2:$AV$26)),0)+IFERROR(SUMPRODUCT(('乐容-S级品'!$A$4:$A$32=$B32)*('乐容-S级品'!$L$3:$CA$3=CL$1)*('乐容-S级品'!$L$4:$CA$32)),0)</f>
      </c>
      <c r="CM32" s="280">
        <f>IFERROR(SUMPRODUCT(('控温被PRO-S级品'!$B$2:$B$10=$B32)*('控温被PRO-S级品'!$E$1:$BE$1=CM$1)*('控温被PRO-S级品'!$E$2:$BE$10)),0)+IFERROR(SUMPRODUCT(('冬被-S级品'!$B$2:$B$10=$B32)*('冬被-S级品'!$E$1:$AW$1=CM$1)*('冬被-S级品'!$E$2:$AW$10)),0)+IFERROR(SUMPRODUCT(('白止-S级品'!$A$2:$A$26=$B32)*('白止-S级品'!$D$1:$AV$1=CM$1)*('白止-S级品'!$D$2:$AV$26)),0)+IFERROR(SUMPRODUCT(('乐容-S级品'!$A$4:$A$32=$B32)*('乐容-S级品'!$L$3:$CA$3=CM$1)*('乐容-S级品'!$L$4:$CA$32)),0)</f>
      </c>
      <c r="CN32" s="280">
        <f>IFERROR(SUMPRODUCT(('控温被PRO-S级品'!$B$2:$B$10=$B32)*('控温被PRO-S级品'!$E$1:$BE$1=CN$1)*('控温被PRO-S级品'!$E$2:$BE$10)),0)+IFERROR(SUMPRODUCT(('冬被-S级品'!$B$2:$B$10=$B32)*('冬被-S级品'!$E$1:$AW$1=CN$1)*('冬被-S级品'!$E$2:$AW$10)),0)+IFERROR(SUMPRODUCT(('白止-S级品'!$A$2:$A$26=$B32)*('白止-S级品'!$D$1:$AV$1=CN$1)*('白止-S级品'!$D$2:$AV$26)),0)+IFERROR(SUMPRODUCT(('乐容-S级品'!$A$4:$A$32=$B32)*('乐容-S级品'!$L$3:$CA$3=CN$1)*('乐容-S级品'!$L$4:$CA$32)),0)</f>
      </c>
      <c r="CO32" s="280">
        <f>IFERROR(SUMPRODUCT(('控温被PRO-S级品'!$B$2:$B$10=$B32)*('控温被PRO-S级品'!$E$1:$BE$1=CO$1)*('控温被PRO-S级品'!$E$2:$BE$10)),0)+IFERROR(SUMPRODUCT(('冬被-S级品'!$B$2:$B$10=$B32)*('冬被-S级品'!$E$1:$AW$1=CO$1)*('冬被-S级品'!$E$2:$AW$10)),0)+IFERROR(SUMPRODUCT(('白止-S级品'!$A$2:$A$26=$B32)*('白止-S级品'!$D$1:$AV$1=CO$1)*('白止-S级品'!$D$2:$AV$26)),0)+IFERROR(SUMPRODUCT(('乐容-S级品'!$A$4:$A$32=$B32)*('乐容-S级品'!$L$3:$CA$3=CO$1)*('乐容-S级品'!$L$4:$CA$32)),0)</f>
      </c>
      <c r="CP32" s="280">
        <f>IFERROR(SUMPRODUCT(('控温被PRO-S级品'!$B$2:$B$10=$B32)*('控温被PRO-S级品'!$E$1:$BE$1=CP$1)*('控温被PRO-S级品'!$E$2:$BE$10)),0)+IFERROR(SUMPRODUCT(('冬被-S级品'!$B$2:$B$10=$B32)*('冬被-S级品'!$E$1:$AW$1=CP$1)*('冬被-S级品'!$E$2:$AW$10)),0)+IFERROR(SUMPRODUCT(('白止-S级品'!$A$2:$A$26=$B32)*('白止-S级品'!$D$1:$AV$1=CP$1)*('白止-S级品'!$D$2:$AV$26)),0)+IFERROR(SUMPRODUCT(('乐容-S级品'!$A$4:$A$32=$B32)*('乐容-S级品'!$L$3:$CA$3=CP$1)*('乐容-S级品'!$L$4:$CA$32)),0)</f>
      </c>
      <c r="CQ32" s="280">
        <f>IFERROR(SUMPRODUCT(('控温被PRO-S级品'!$B$2:$B$10=$B32)*('控温被PRO-S级品'!$E$1:$BE$1=CQ$1)*('控温被PRO-S级品'!$E$2:$BE$10)),0)+IFERROR(SUMPRODUCT(('冬被-S级品'!$B$2:$B$10=$B32)*('冬被-S级品'!$E$1:$AW$1=CQ$1)*('冬被-S级品'!$E$2:$AW$10)),0)+IFERROR(SUMPRODUCT(('白止-S级品'!$A$2:$A$26=$B32)*('白止-S级品'!$D$1:$AV$1=CQ$1)*('白止-S级品'!$D$2:$AV$26)),0)+IFERROR(SUMPRODUCT(('乐容-S级品'!$A$4:$A$32=$B32)*('乐容-S级品'!$L$3:$CA$3=CQ$1)*('乐容-S级品'!$L$4:$CA$32)),0)</f>
      </c>
      <c r="CR32" s="280">
        <f>IFERROR(SUMPRODUCT(('控温被PRO-S级品'!$B$2:$B$10=$B32)*('控温被PRO-S级品'!$E$1:$BE$1=CR$1)*('控温被PRO-S级品'!$E$2:$BE$10)),0)+IFERROR(SUMPRODUCT(('冬被-S级品'!$B$2:$B$10=$B32)*('冬被-S级品'!$E$1:$AW$1=CR$1)*('冬被-S级品'!$E$2:$AW$10)),0)+IFERROR(SUMPRODUCT(('白止-S级品'!$A$2:$A$26=$B32)*('白止-S级品'!$D$1:$AV$1=CR$1)*('白止-S级品'!$D$2:$AV$26)),0)+IFERROR(SUMPRODUCT(('乐容-S级品'!$A$4:$A$32=$B32)*('乐容-S级品'!$L$3:$CA$3=CR$1)*('乐容-S级品'!$L$4:$CA$32)),0)</f>
      </c>
      <c r="CS32" s="280">
        <f>IFERROR(SUMPRODUCT(('控温被PRO-S级品'!$B$2:$B$10=$B32)*('控温被PRO-S级品'!$E$1:$BE$1=CS$1)*('控温被PRO-S级品'!$E$2:$BE$10)),0)+IFERROR(SUMPRODUCT(('冬被-S级品'!$B$2:$B$10=$B32)*('冬被-S级品'!$E$1:$AW$1=CS$1)*('冬被-S级品'!$E$2:$AW$10)),0)+IFERROR(SUMPRODUCT(('白止-S级品'!$A$2:$A$26=$B32)*('白止-S级品'!$D$1:$AV$1=CS$1)*('白止-S级品'!$D$2:$AV$26)),0)+IFERROR(SUMPRODUCT(('乐容-S级品'!$A$4:$A$32=$B32)*('乐容-S级品'!$L$3:$CA$3=CS$1)*('乐容-S级品'!$L$4:$CA$32)),0)</f>
      </c>
      <c r="CT32" s="280">
        <f>IFERROR(SUMPRODUCT(('控温被PRO-S级品'!$B$2:$B$10=$B32)*('控温被PRO-S级品'!$E$1:$BE$1=CT$1)*('控温被PRO-S级品'!$E$2:$BE$10)),0)+IFERROR(SUMPRODUCT(('冬被-S级品'!$B$2:$B$10=$B32)*('冬被-S级品'!$E$1:$AW$1=CT$1)*('冬被-S级品'!$E$2:$AW$10)),0)+IFERROR(SUMPRODUCT(('白止-S级品'!$A$2:$A$26=$B32)*('白止-S级品'!$D$1:$AV$1=CT$1)*('白止-S级品'!$D$2:$AV$26)),0)+IFERROR(SUMPRODUCT(('乐容-S级品'!$A$4:$A$32=$B32)*('乐容-S级品'!$L$3:$CA$3=CT$1)*('乐容-S级品'!$L$4:$CA$32)),0)</f>
      </c>
      <c r="CU32" s="280">
        <f>IFERROR(SUMPRODUCT(('控温被PRO-S级品'!$B$2:$B$10=$B32)*('控温被PRO-S级品'!$E$1:$BE$1=CU$1)*('控温被PRO-S级品'!$E$2:$BE$10)),0)+IFERROR(SUMPRODUCT(('冬被-S级品'!$B$2:$B$10=$B32)*('冬被-S级品'!$E$1:$AW$1=CU$1)*('冬被-S级品'!$E$2:$AW$10)),0)+IFERROR(SUMPRODUCT(('白止-S级品'!$A$2:$A$26=$B32)*('白止-S级品'!$D$1:$AV$1=CU$1)*('白止-S级品'!$D$2:$AV$26)),0)+IFERROR(SUMPRODUCT(('乐容-S级品'!$A$4:$A$32=$B32)*('乐容-S级品'!$L$3:$CA$3=CU$1)*('乐容-S级品'!$L$4:$CA$32)),0)</f>
      </c>
      <c r="CV32" s="280">
        <f>IFERROR(SUMPRODUCT(('控温被PRO-S级品'!$B$2:$B$10=$B32)*('控温被PRO-S级品'!$E$1:$BE$1=CV$1)*('控温被PRO-S级品'!$E$2:$BE$10)),0)+IFERROR(SUMPRODUCT(('冬被-S级品'!$B$2:$B$10=$B32)*('冬被-S级品'!$E$1:$AW$1=CV$1)*('冬被-S级品'!$E$2:$AW$10)),0)+IFERROR(SUMPRODUCT(('白止-S级品'!$A$2:$A$26=$B32)*('白止-S级品'!$D$1:$AV$1=CV$1)*('白止-S级品'!$D$2:$AV$26)),0)+IFERROR(SUMPRODUCT(('乐容-S级品'!$A$4:$A$32=$B32)*('乐容-S级品'!$L$3:$CA$3=CV$1)*('乐容-S级品'!$L$4:$CA$32)),0)</f>
      </c>
      <c r="CW32" s="280">
        <f>IFERROR(SUMPRODUCT(('控温被PRO-S级品'!$B$2:$B$10=$B32)*('控温被PRO-S级品'!$E$1:$BE$1=CW$1)*('控温被PRO-S级品'!$E$2:$BE$10)),0)+IFERROR(SUMPRODUCT(('冬被-S级品'!$B$2:$B$10=$B32)*('冬被-S级品'!$E$1:$AW$1=CW$1)*('冬被-S级品'!$E$2:$AW$10)),0)+IFERROR(SUMPRODUCT(('白止-S级品'!$A$2:$A$26=$B32)*('白止-S级品'!$D$1:$AV$1=CW$1)*('白止-S级品'!$D$2:$AV$26)),0)+IFERROR(SUMPRODUCT(('乐容-S级品'!$A$4:$A$32=$B32)*('乐容-S级品'!$L$3:$CA$3=CW$1)*('乐容-S级品'!$L$4:$CA$32)),0)</f>
      </c>
      <c r="CX32" s="280">
        <f>IFERROR(SUMPRODUCT(('控温被PRO-S级品'!$B$2:$B$10=$B32)*('控温被PRO-S级品'!$E$1:$BE$1=CX$1)*('控温被PRO-S级品'!$E$2:$BE$10)),0)+IFERROR(SUMPRODUCT(('冬被-S级品'!$B$2:$B$10=$B32)*('冬被-S级品'!$E$1:$AW$1=CX$1)*('冬被-S级品'!$E$2:$AW$10)),0)+IFERROR(SUMPRODUCT(('白止-S级品'!$A$2:$A$26=$B32)*('白止-S级品'!$D$1:$AV$1=CX$1)*('白止-S级品'!$D$2:$AV$26)),0)+IFERROR(SUMPRODUCT(('乐容-S级品'!$A$4:$A$32=$B32)*('乐容-S级品'!$L$3:$CA$3=CX$1)*('乐容-S级品'!$L$4:$CA$32)),0)</f>
      </c>
      <c r="CY32" s="280">
        <f>IFERROR(SUMPRODUCT(('控温被PRO-S级品'!$B$2:$B$10=$B32)*('控温被PRO-S级品'!$E$1:$BE$1=CY$1)*('控温被PRO-S级品'!$E$2:$BE$10)),0)+IFERROR(SUMPRODUCT(('冬被-S级品'!$B$2:$B$10=$B32)*('冬被-S级品'!$E$1:$AW$1=CY$1)*('冬被-S级品'!$E$2:$AW$10)),0)+IFERROR(SUMPRODUCT(('白止-S级品'!$A$2:$A$26=$B32)*('白止-S级品'!$D$1:$AV$1=CY$1)*('白止-S级品'!$D$2:$AV$26)),0)+IFERROR(SUMPRODUCT(('乐容-S级品'!$A$4:$A$32=$B32)*('乐容-S级品'!$L$3:$CA$3=CY$1)*('乐容-S级品'!$L$4:$CA$32)),0)</f>
      </c>
      <c r="CZ32" s="280">
        <f>IFERROR(SUMPRODUCT(('控温被PRO-S级品'!$B$2:$B$10=$B32)*('控温被PRO-S级品'!$E$1:$BE$1=CZ$1)*('控温被PRO-S级品'!$E$2:$BE$10)),0)+IFERROR(SUMPRODUCT(('冬被-S级品'!$B$2:$B$10=$B32)*('冬被-S级品'!$E$1:$AW$1=CZ$1)*('冬被-S级品'!$E$2:$AW$10)),0)+IFERROR(SUMPRODUCT(('白止-S级品'!$A$2:$A$26=$B32)*('白止-S级品'!$D$1:$AV$1=CZ$1)*('白止-S级品'!$D$2:$AV$26)),0)+IFERROR(SUMPRODUCT(('乐容-S级品'!$A$4:$A$32=$B32)*('乐容-S级品'!$L$3:$CA$3=CZ$1)*('乐容-S级品'!$L$4:$CA$32)),0)</f>
      </c>
      <c r="DA32" s="280">
        <f>IFERROR(SUMPRODUCT(('控温被PRO-S级品'!$B$2:$B$10=$B32)*('控温被PRO-S级品'!$E$1:$BE$1=DA$1)*('控温被PRO-S级品'!$E$2:$BE$10)),0)+IFERROR(SUMPRODUCT(('冬被-S级品'!$B$2:$B$10=$B32)*('冬被-S级品'!$E$1:$AW$1=DA$1)*('冬被-S级品'!$E$2:$AW$10)),0)+IFERROR(SUMPRODUCT(('白止-S级品'!$A$2:$A$26=$B32)*('白止-S级品'!$D$1:$AV$1=DA$1)*('白止-S级品'!$D$2:$AV$26)),0)+IFERROR(SUMPRODUCT(('乐容-S级品'!$A$4:$A$32=$B32)*('乐容-S级品'!$L$3:$CA$3=DA$1)*('乐容-S级品'!$L$4:$CA$32)),0)</f>
      </c>
      <c r="DB32" s="280">
        <f>IFERROR(SUMPRODUCT(('控温被PRO-S级品'!$B$2:$B$10=$B32)*('控温被PRO-S级品'!$E$1:$BE$1=DB$1)*('控温被PRO-S级品'!$E$2:$BE$10)),0)+IFERROR(SUMPRODUCT(('冬被-S级品'!$B$2:$B$10=$B32)*('冬被-S级品'!$E$1:$AW$1=DB$1)*('冬被-S级品'!$E$2:$AW$10)),0)+IFERROR(SUMPRODUCT(('白止-S级品'!$A$2:$A$26=$B32)*('白止-S级品'!$D$1:$AV$1=DB$1)*('白止-S级品'!$D$2:$AV$26)),0)+IFERROR(SUMPRODUCT(('乐容-S级品'!$A$4:$A$32=$B32)*('乐容-S级品'!$L$3:$CA$3=DB$1)*('乐容-S级品'!$L$4:$CA$32)),0)</f>
      </c>
      <c r="DC32" s="280">
        <f>IFERROR(SUMPRODUCT(('控温被PRO-S级品'!$B$2:$B$10=$B32)*('控温被PRO-S级品'!$E$1:$BE$1=DC$1)*('控温被PRO-S级品'!$E$2:$BE$10)),0)+IFERROR(SUMPRODUCT(('冬被-S级品'!$B$2:$B$10=$B32)*('冬被-S级品'!$E$1:$AW$1=DC$1)*('冬被-S级品'!$E$2:$AW$10)),0)+IFERROR(SUMPRODUCT(('白止-S级品'!$A$2:$A$26=$B32)*('白止-S级品'!$D$1:$AV$1=DC$1)*('白止-S级品'!$D$2:$AV$26)),0)+IFERROR(SUMPRODUCT(('乐容-S级品'!$A$4:$A$32=$B32)*('乐容-S级品'!$L$3:$CA$3=DC$1)*('乐容-S级品'!$L$4:$CA$32)),0)</f>
      </c>
      <c r="DD32" s="280">
        <f>IFERROR(SUMPRODUCT(('控温被PRO-S级品'!$B$2:$B$10=$B32)*('控温被PRO-S级品'!$E$1:$BE$1=DD$1)*('控温被PRO-S级品'!$E$2:$BE$10)),0)+IFERROR(SUMPRODUCT(('冬被-S级品'!$B$2:$B$10=$B32)*('冬被-S级品'!$E$1:$AW$1=DD$1)*('冬被-S级品'!$E$2:$AW$10)),0)+IFERROR(SUMPRODUCT(('白止-S级品'!$A$2:$A$26=$B32)*('白止-S级品'!$D$1:$AV$1=DD$1)*('白止-S级品'!$D$2:$AV$26)),0)+IFERROR(SUMPRODUCT(('乐容-S级品'!$A$4:$A$32=$B32)*('乐容-S级品'!$L$3:$CA$3=DD$1)*('乐容-S级品'!$L$4:$CA$32)),0)</f>
      </c>
      <c r="DE32" s="280">
        <f>IFERROR(SUMPRODUCT(('控温被PRO-S级品'!$B$2:$B$10=$B32)*('控温被PRO-S级品'!$E$1:$BE$1=DE$1)*('控温被PRO-S级品'!$E$2:$BE$10)),0)+IFERROR(SUMPRODUCT(('冬被-S级品'!$B$2:$B$10=$B32)*('冬被-S级品'!$E$1:$AW$1=DE$1)*('冬被-S级品'!$E$2:$AW$10)),0)+IFERROR(SUMPRODUCT(('白止-S级品'!$A$2:$A$26=$B32)*('白止-S级品'!$D$1:$AV$1=DE$1)*('白止-S级品'!$D$2:$AV$26)),0)+IFERROR(SUMPRODUCT(('乐容-S级品'!$A$4:$A$32=$B32)*('乐容-S级品'!$L$3:$CA$3=DE$1)*('乐容-S级品'!$L$4:$CA$32)),0)</f>
      </c>
      <c r="DF32" s="280">
        <f>IFERROR(SUMPRODUCT(('控温被PRO-S级品'!$B$2:$B$10=$B32)*('控温被PRO-S级品'!$E$1:$BE$1=DF$1)*('控温被PRO-S级品'!$E$2:$BE$10)),0)+IFERROR(SUMPRODUCT(('冬被-S级品'!$B$2:$B$10=$B32)*('冬被-S级品'!$E$1:$AW$1=DF$1)*('冬被-S级品'!$E$2:$AW$10)),0)+IFERROR(SUMPRODUCT(('白止-S级品'!$A$2:$A$26=$B32)*('白止-S级品'!$D$1:$AV$1=DF$1)*('白止-S级品'!$D$2:$AV$26)),0)+IFERROR(SUMPRODUCT(('乐容-S级品'!$A$4:$A$32=$B32)*('乐容-S级品'!$L$3:$CA$3=DF$1)*('乐容-S级品'!$L$4:$CA$32)),0)</f>
      </c>
      <c r="DG32" s="280">
        <f>IFERROR(SUMPRODUCT(('控温被PRO-S级品'!$B$2:$B$10=$B32)*('控温被PRO-S级品'!$E$1:$BE$1=DG$1)*('控温被PRO-S级品'!$E$2:$BE$10)),0)+IFERROR(SUMPRODUCT(('冬被-S级品'!$B$2:$B$10=$B32)*('冬被-S级品'!$E$1:$AW$1=DG$1)*('冬被-S级品'!$E$2:$AW$10)),0)+IFERROR(SUMPRODUCT(('白止-S级品'!$A$2:$A$26=$B32)*('白止-S级品'!$D$1:$AV$1=DG$1)*('白止-S级品'!$D$2:$AV$26)),0)+IFERROR(SUMPRODUCT(('乐容-S级品'!$A$4:$A$32=$B32)*('乐容-S级品'!$L$3:$CA$3=DG$1)*('乐容-S级品'!$L$4:$CA$32)),0)</f>
      </c>
      <c r="DH32" s="280">
        <f>IFERROR(SUMPRODUCT(('控温被PRO-S级品'!$B$2:$B$10=$B32)*('控温被PRO-S级品'!$E$1:$BE$1=DH$1)*('控温被PRO-S级品'!$E$2:$BE$10)),0)+IFERROR(SUMPRODUCT(('冬被-S级品'!$B$2:$B$10=$B32)*('冬被-S级品'!$E$1:$AW$1=DH$1)*('冬被-S级品'!$E$2:$AW$10)),0)+IFERROR(SUMPRODUCT(('白止-S级品'!$A$2:$A$26=$B32)*('白止-S级品'!$D$1:$AV$1=DH$1)*('白止-S级品'!$D$2:$AV$26)),0)+IFERROR(SUMPRODUCT(('乐容-S级品'!$A$4:$A$32=$B32)*('乐容-S级品'!$L$3:$CA$3=DH$1)*('乐容-S级品'!$L$4:$CA$32)),0)</f>
      </c>
      <c r="DI32" s="280">
        <f>IFERROR(SUMPRODUCT(('控温被PRO-S级品'!$B$2:$B$10=$B32)*('控温被PRO-S级品'!$E$1:$BE$1=DI$1)*('控温被PRO-S级品'!$E$2:$BE$10)),0)+IFERROR(SUMPRODUCT(('冬被-S级品'!$B$2:$B$10=$B32)*('冬被-S级品'!$E$1:$AW$1=DI$1)*('冬被-S级品'!$E$2:$AW$10)),0)+IFERROR(SUMPRODUCT(('白止-S级品'!$A$2:$A$26=$B32)*('白止-S级品'!$D$1:$AV$1=DI$1)*('白止-S级品'!$D$2:$AV$26)),0)+IFERROR(SUMPRODUCT(('乐容-S级品'!$A$4:$A$32=$B32)*('乐容-S级品'!$L$3:$CA$3=DI$1)*('乐容-S级品'!$L$4:$CA$32)),0)</f>
      </c>
      <c r="DJ32" s="280">
        <f>IFERROR(SUMPRODUCT(('控温被PRO-S级品'!$B$2:$B$10=$B32)*('控温被PRO-S级品'!$E$1:$BE$1=DJ$1)*('控温被PRO-S级品'!$E$2:$BE$10)),0)+IFERROR(SUMPRODUCT(('冬被-S级品'!$B$2:$B$10=$B32)*('冬被-S级品'!$E$1:$AW$1=DJ$1)*('冬被-S级品'!$E$2:$AW$10)),0)+IFERROR(SUMPRODUCT(('白止-S级品'!$A$2:$A$26=$B32)*('白止-S级品'!$D$1:$AV$1=DJ$1)*('白止-S级品'!$D$2:$AV$26)),0)+IFERROR(SUMPRODUCT(('乐容-S级品'!$A$4:$A$32=$B32)*('乐容-S级品'!$L$3:$CA$3=DJ$1)*('乐容-S级品'!$L$4:$CA$32)),0)</f>
      </c>
      <c r="DK32" s="280"/>
      <c r="DL32" s="280"/>
      <c r="DM32" s="280"/>
      <c r="DN32" s="280"/>
      <c r="DO32" s="280"/>
      <c r="DP32" s="280"/>
      <c r="DQ32" s="280"/>
      <c r="DR32" s="280"/>
      <c r="DS32" s="280"/>
      <c r="DT32" s="280"/>
      <c r="DU32" s="280"/>
      <c r="DV32" s="280"/>
      <c r="DW32" s="280">
        <f>VLOOKUP(B32,'系统编码规格'!A:C,3,FALSE)</f>
      </c>
      <c r="DX32" s="280"/>
      <c r="DY32" s="280"/>
      <c r="DZ32" s="280"/>
      <c r="EA32" s="280"/>
      <c r="EB32" s="280"/>
      <c r="EC32" s="280"/>
      <c r="ED32" s="280"/>
      <c r="EE32" s="280"/>
      <c r="EF32" s="280"/>
      <c r="EG32" s="280"/>
      <c r="EH32" s="280"/>
      <c r="EI32" s="280"/>
      <c r="EJ32" s="280"/>
      <c r="EK32" s="280"/>
      <c r="EL32" s="280"/>
      <c r="EM32" s="280"/>
      <c r="EN32" s="280"/>
      <c r="EO32" s="280"/>
      <c r="EP32" s="280"/>
      <c r="EQ32" s="280"/>
      <c r="ER32" s="280"/>
      <c r="ES32" s="280"/>
      <c r="ET32" s="280"/>
      <c r="EU32" s="280"/>
      <c r="EV32" s="280"/>
      <c r="EW32" s="280"/>
      <c r="EX32" s="280"/>
      <c r="EY32" s="280"/>
      <c r="EZ32" s="280"/>
      <c r="FA32" s="280"/>
      <c r="FB32" s="280"/>
      <c r="FC32" s="280"/>
      <c r="FD32" s="280"/>
      <c r="FE32" s="280"/>
      <c r="FF32" s="280"/>
      <c r="FG32" s="280"/>
      <c r="FH32" s="280"/>
      <c r="FI32" s="280"/>
      <c r="FJ32" s="280"/>
      <c r="FK32" s="280"/>
      <c r="FL32" s="280"/>
      <c r="FM32" s="280"/>
      <c r="FN32" s="280"/>
      <c r="FO32" s="280"/>
      <c r="FP32" s="280"/>
      <c r="FQ32" s="280"/>
      <c r="FR32" s="280"/>
      <c r="FS32" s="280"/>
      <c r="FT32" s="280"/>
      <c r="FU32" s="280"/>
      <c r="FV32" s="280"/>
      <c r="FW32" s="280"/>
      <c r="FX32" s="280"/>
      <c r="FY32" s="280"/>
      <c r="FZ32" s="280"/>
      <c r="GA32" s="280"/>
      <c r="GB32" s="280"/>
      <c r="GC32" s="280"/>
      <c r="GD32" s="280"/>
      <c r="GE32" s="280"/>
      <c r="GF32" s="280"/>
      <c r="GG32" s="280"/>
      <c r="GH32" s="280"/>
      <c r="GI32" s="280"/>
      <c r="GJ32" s="280"/>
      <c r="GK32" s="280"/>
      <c r="GL32" s="280"/>
      <c r="GM32" s="280"/>
      <c r="GN32" s="280"/>
      <c r="GO32" s="280"/>
      <c r="GP32" s="280"/>
      <c r="GQ32" s="280"/>
      <c r="GR32" s="280"/>
      <c r="GS32" s="280"/>
      <c r="GT32" s="280"/>
      <c r="GU32" s="280"/>
      <c r="GV32" s="280"/>
    </row>
    <row r="33">
      <c r="A33" s="309" t="str">
        <v>乐容</v>
      </c>
      <c r="B33" s="310" t="str">
        <v>1280002620104028</v>
      </c>
      <c r="C33" s="309" t="str">
        <v>亚朵星球 纯色全棉枕套</v>
      </c>
      <c r="D33" s="309" t="str">
        <v>山野绿</v>
      </c>
      <c r="E33">
        <f>SUM(F33:GX33)</f>
      </c>
      <c r="F33" s="280">
        <f>IFERROR(SUMPRODUCT(('控温被PRO-S级品'!$B$2:$B$10=$B33)*('控温被PRO-S级品'!$E$1:$BE$1=F$1)*('控温被PRO-S级品'!$E$2:$BE$10)),0)+IFERROR(SUMPRODUCT(('冬被-S级品'!$B$2:$B$10=$B33)*('冬被-S级品'!$E$1:$AW$1=F$1)*('冬被-S级品'!$E$2:$AW$10)),0)+IFERROR(SUMPRODUCT(('白止-S级品'!$A$2:$A$26=$B33)*('白止-S级品'!$D$1:$AV$1=F$1)*('白止-S级品'!$D$2:$AV$26)),0)+IFERROR(SUMPRODUCT(('乐容-S级品'!$A$4:$A$32=$B33)*('乐容-S级品'!$L$3:$CA$3=F$1)*('乐容-S级品'!$L$4:$CA$32)),0)</f>
      </c>
      <c r="G33" s="280">
        <f>IFERROR(SUMPRODUCT(('控温被PRO-S级品'!$B$2:$B$10=$B33)*('控温被PRO-S级品'!$E$1:$BE$1=G$1)*('控温被PRO-S级品'!$E$2:$BE$10)),0)+IFERROR(SUMPRODUCT(('冬被-S级品'!$B$2:$B$10=$B33)*('冬被-S级品'!$E$1:$AW$1=G$1)*('冬被-S级品'!$E$2:$AW$10)),0)+IFERROR(SUMPRODUCT(('白止-S级品'!$A$2:$A$26=$B33)*('白止-S级品'!$D$1:$AV$1=G$1)*('白止-S级品'!$D$2:$AV$26)),0)+IFERROR(SUMPRODUCT(('乐容-S级品'!$A$4:$A$32=$B33)*('乐容-S级品'!$L$3:$CA$3=G$1)*('乐容-S级品'!$L$4:$CA$32)),0)</f>
      </c>
      <c r="H33" s="280">
        <f>IFERROR(SUMPRODUCT(('控温被PRO-S级品'!$B$2:$B$10=$B33)*('控温被PRO-S级品'!$E$1:$BE$1=H$1)*('控温被PRO-S级品'!$E$2:$BE$10)),0)+IFERROR(SUMPRODUCT(('冬被-S级品'!$B$2:$B$10=$B33)*('冬被-S级品'!$E$1:$AW$1=H$1)*('冬被-S级品'!$E$2:$AW$10)),0)+IFERROR(SUMPRODUCT(('白止-S级品'!$A$2:$A$26=$B33)*('白止-S级品'!$D$1:$AV$1=H$1)*('白止-S级品'!$D$2:$AV$26)),0)+IFERROR(SUMPRODUCT(('乐容-S级品'!$A$4:$A$32=$B33)*('乐容-S级品'!$L$3:$CA$3=H$1)*('乐容-S级品'!$L$4:$CA$32)),0)</f>
      </c>
      <c r="I33" s="280">
        <f>IFERROR(SUMPRODUCT(('控温被PRO-S级品'!$B$2:$B$10=$B33)*('控温被PRO-S级品'!$E$1:$BE$1=I$1)*('控温被PRO-S级品'!$E$2:$BE$10)),0)+IFERROR(SUMPRODUCT(('冬被-S级品'!$B$2:$B$10=$B33)*('冬被-S级品'!$E$1:$AW$1=I$1)*('冬被-S级品'!$E$2:$AW$10)),0)+IFERROR(SUMPRODUCT(('白止-S级品'!$A$2:$A$26=$B33)*('白止-S级品'!$D$1:$AV$1=I$1)*('白止-S级品'!$D$2:$AV$26)),0)+IFERROR(SUMPRODUCT(('乐容-S级品'!$A$4:$A$32=$B33)*('乐容-S级品'!$L$3:$CA$3=I$1)*('乐容-S级品'!$L$4:$CA$32)),0)</f>
      </c>
      <c r="J33" s="280">
        <f>IFERROR(SUMPRODUCT(('控温被PRO-S级品'!$B$2:$B$10=$B33)*('控温被PRO-S级品'!$E$1:$BE$1=J$1)*('控温被PRO-S级品'!$E$2:$BE$10)),0)+IFERROR(SUMPRODUCT(('冬被-S级品'!$B$2:$B$10=$B33)*('冬被-S级品'!$E$1:$AW$1=J$1)*('冬被-S级品'!$E$2:$AW$10)),0)+IFERROR(SUMPRODUCT(('白止-S级品'!$A$2:$A$26=$B33)*('白止-S级品'!$D$1:$AV$1=J$1)*('白止-S级品'!$D$2:$AV$26)),0)+IFERROR(SUMPRODUCT(('乐容-S级品'!$A$4:$A$32=$B33)*('乐容-S级品'!$L$3:$CA$3=J$1)*('乐容-S级品'!$L$4:$CA$32)),0)</f>
      </c>
      <c r="K33" s="280">
        <f>IFERROR(SUMPRODUCT(('控温被PRO-S级品'!$B$2:$B$10=$B33)*('控温被PRO-S级品'!$E$1:$BE$1=K$1)*('控温被PRO-S级品'!$E$2:$BE$10)),0)+IFERROR(SUMPRODUCT(('冬被-S级品'!$B$2:$B$10=$B33)*('冬被-S级品'!$E$1:$AW$1=K$1)*('冬被-S级品'!$E$2:$AW$10)),0)+IFERROR(SUMPRODUCT(('白止-S级品'!$A$2:$A$26=$B33)*('白止-S级品'!$D$1:$AV$1=K$1)*('白止-S级品'!$D$2:$AV$26)),0)+IFERROR(SUMPRODUCT(('乐容-S级品'!$A$4:$A$32=$B33)*('乐容-S级品'!$L$3:$CA$3=K$1)*('乐容-S级品'!$L$4:$CA$32)),0)</f>
      </c>
      <c r="L33" s="280">
        <f>IFERROR(SUMPRODUCT(('控温被PRO-S级品'!$B$2:$B$10=$B33)*('控温被PRO-S级品'!$E$1:$BE$1=L$1)*('控温被PRO-S级品'!$E$2:$BE$10)),0)+IFERROR(SUMPRODUCT(('冬被-S级品'!$B$2:$B$10=$B33)*('冬被-S级品'!$E$1:$AW$1=L$1)*('冬被-S级品'!$E$2:$AW$10)),0)+IFERROR(SUMPRODUCT(('白止-S级品'!$A$2:$A$26=$B33)*('白止-S级品'!$D$1:$AV$1=L$1)*('白止-S级品'!$D$2:$AV$26)),0)+IFERROR(SUMPRODUCT(('乐容-S级品'!$A$4:$A$32=$B33)*('乐容-S级品'!$L$3:$CA$3=L$1)*('乐容-S级品'!$L$4:$CA$32)),0)</f>
      </c>
      <c r="M33" s="280">
        <f>IFERROR(SUMPRODUCT(('控温被PRO-S级品'!$B$2:$B$10=$B33)*('控温被PRO-S级品'!$E$1:$BE$1=M$1)*('控温被PRO-S级品'!$E$2:$BE$10)),0)+IFERROR(SUMPRODUCT(('冬被-S级品'!$B$2:$B$10=$B33)*('冬被-S级品'!$E$1:$AW$1=M$1)*('冬被-S级品'!$E$2:$AW$10)),0)+IFERROR(SUMPRODUCT(('白止-S级品'!$A$2:$A$26=$B33)*('白止-S级品'!$D$1:$AV$1=M$1)*('白止-S级品'!$D$2:$AV$26)),0)+IFERROR(SUMPRODUCT(('乐容-S级品'!$A$4:$A$32=$B33)*('乐容-S级品'!$L$3:$CA$3=M$1)*('乐容-S级品'!$L$4:$CA$32)),0)</f>
      </c>
      <c r="N33" s="280">
        <f>IFERROR(SUMPRODUCT(('控温被PRO-S级品'!$B$2:$B$10=$B33)*('控温被PRO-S级品'!$E$1:$BE$1=N$1)*('控温被PRO-S级品'!$E$2:$BE$10)),0)+IFERROR(SUMPRODUCT(('冬被-S级品'!$B$2:$B$10=$B33)*('冬被-S级品'!$E$1:$AW$1=N$1)*('冬被-S级品'!$E$2:$AW$10)),0)+IFERROR(SUMPRODUCT(('白止-S级品'!$A$2:$A$26=$B33)*('白止-S级品'!$D$1:$AV$1=N$1)*('白止-S级品'!$D$2:$AV$26)),0)+IFERROR(SUMPRODUCT(('乐容-S级品'!$A$4:$A$32=$B33)*('乐容-S级品'!$L$3:$CA$3=N$1)*('乐容-S级品'!$L$4:$CA$32)),0)</f>
      </c>
      <c r="O33" s="280">
        <f>IFERROR(SUMPRODUCT(('控温被PRO-S级品'!$B$2:$B$10=$B33)*('控温被PRO-S级品'!$E$1:$BE$1=O$1)*('控温被PRO-S级品'!$E$2:$BE$10)),0)+IFERROR(SUMPRODUCT(('冬被-S级品'!$B$2:$B$10=$B33)*('冬被-S级品'!$E$1:$AW$1=O$1)*('冬被-S级品'!$E$2:$AW$10)),0)+IFERROR(SUMPRODUCT(('白止-S级品'!$A$2:$A$26=$B33)*('白止-S级品'!$D$1:$AV$1=O$1)*('白止-S级品'!$D$2:$AV$26)),0)+IFERROR(SUMPRODUCT(('乐容-S级品'!$A$4:$A$32=$B33)*('乐容-S级品'!$L$3:$CA$3=O$1)*('乐容-S级品'!$L$4:$CA$32)),0)</f>
      </c>
      <c r="P33" s="280">
        <f>IFERROR(SUMPRODUCT(('控温被PRO-S级品'!$B$2:$B$10=$B33)*('控温被PRO-S级品'!$E$1:$BE$1=P$1)*('控温被PRO-S级品'!$E$2:$BE$10)),0)+IFERROR(SUMPRODUCT(('冬被-S级品'!$B$2:$B$10=$B33)*('冬被-S级品'!$E$1:$AW$1=P$1)*('冬被-S级品'!$E$2:$AW$10)),0)+IFERROR(SUMPRODUCT(('白止-S级品'!$A$2:$A$26=$B33)*('白止-S级品'!$D$1:$AV$1=P$1)*('白止-S级品'!$D$2:$AV$26)),0)+IFERROR(SUMPRODUCT(('乐容-S级品'!$A$4:$A$32=$B33)*('乐容-S级品'!$L$3:$CA$3=P$1)*('乐容-S级品'!$L$4:$CA$32)),0)</f>
      </c>
      <c r="Q33" s="280">
        <f>IFERROR(SUMPRODUCT(('控温被PRO-S级品'!$B$2:$B$10=$B33)*('控温被PRO-S级品'!$E$1:$BE$1=Q$1)*('控温被PRO-S级品'!$E$2:$BE$10)),0)+IFERROR(SUMPRODUCT(('冬被-S级品'!$B$2:$B$10=$B33)*('冬被-S级品'!$E$1:$AW$1=Q$1)*('冬被-S级品'!$E$2:$AW$10)),0)+IFERROR(SUMPRODUCT(('白止-S级品'!$A$2:$A$26=$B33)*('白止-S级品'!$D$1:$AV$1=Q$1)*('白止-S级品'!$D$2:$AV$26)),0)+IFERROR(SUMPRODUCT(('乐容-S级品'!$A$4:$A$32=$B33)*('乐容-S级品'!$L$3:$CA$3=Q$1)*('乐容-S级品'!$L$4:$CA$32)),0)</f>
      </c>
      <c r="R33" s="280">
        <f>IFERROR(SUMPRODUCT(('控温被PRO-S级品'!$B$2:$B$10=$B33)*('控温被PRO-S级品'!$E$1:$BE$1=R$1)*('控温被PRO-S级品'!$E$2:$BE$10)),0)+IFERROR(SUMPRODUCT(('冬被-S级品'!$B$2:$B$10=$B33)*('冬被-S级品'!$E$1:$AW$1=R$1)*('冬被-S级品'!$E$2:$AW$10)),0)+IFERROR(SUMPRODUCT(('白止-S级品'!$A$2:$A$26=$B33)*('白止-S级品'!$D$1:$AV$1=R$1)*('白止-S级品'!$D$2:$AV$26)),0)+IFERROR(SUMPRODUCT(('乐容-S级品'!$A$4:$A$32=$B33)*('乐容-S级品'!$L$3:$CA$3=R$1)*('乐容-S级品'!$L$4:$CA$32)),0)</f>
      </c>
      <c r="S33" s="280">
        <f>IFERROR(SUMPRODUCT(('控温被PRO-S级品'!$B$2:$B$10=$B33)*('控温被PRO-S级品'!$E$1:$BE$1=S$1)*('控温被PRO-S级品'!$E$2:$BE$10)),0)+IFERROR(SUMPRODUCT(('冬被-S级品'!$B$2:$B$10=$B33)*('冬被-S级品'!$E$1:$AW$1=S$1)*('冬被-S级品'!$E$2:$AW$10)),0)+IFERROR(SUMPRODUCT(('白止-S级品'!$A$2:$A$26=$B33)*('白止-S级品'!$D$1:$AV$1=S$1)*('白止-S级品'!$D$2:$AV$26)),0)+IFERROR(SUMPRODUCT(('乐容-S级品'!$A$4:$A$32=$B33)*('乐容-S级品'!$L$3:$CA$3=S$1)*('乐容-S级品'!$L$4:$CA$32)),0)</f>
      </c>
      <c r="T33" s="280">
        <f>IFERROR(SUMPRODUCT(('控温被PRO-S级品'!$B$2:$B$10=$B33)*('控温被PRO-S级品'!$E$1:$BE$1=T$1)*('控温被PRO-S级品'!$E$2:$BE$10)),0)+IFERROR(SUMPRODUCT(('冬被-S级品'!$B$2:$B$10=$B33)*('冬被-S级品'!$E$1:$AW$1=T$1)*('冬被-S级品'!$E$2:$AW$10)),0)+IFERROR(SUMPRODUCT(('白止-S级品'!$A$2:$A$26=$B33)*('白止-S级品'!$D$1:$AV$1=T$1)*('白止-S级品'!$D$2:$AV$26)),0)+IFERROR(SUMPRODUCT(('乐容-S级品'!$A$4:$A$32=$B33)*('乐容-S级品'!$L$3:$CA$3=T$1)*('乐容-S级品'!$L$4:$CA$32)),0)</f>
      </c>
      <c r="U33" s="280">
        <f>IFERROR(SUMPRODUCT(('控温被PRO-S级品'!$B$2:$B$10=$B33)*('控温被PRO-S级品'!$E$1:$BE$1=U$1)*('控温被PRO-S级品'!$E$2:$BE$10)),0)+IFERROR(SUMPRODUCT(('冬被-S级品'!$B$2:$B$10=$B33)*('冬被-S级品'!$E$1:$AW$1=U$1)*('冬被-S级品'!$E$2:$AW$10)),0)+IFERROR(SUMPRODUCT(('白止-S级品'!$A$2:$A$26=$B33)*('白止-S级品'!$D$1:$AV$1=U$1)*('白止-S级品'!$D$2:$AV$26)),0)+IFERROR(SUMPRODUCT(('乐容-S级品'!$A$4:$A$32=$B33)*('乐容-S级品'!$L$3:$CA$3=U$1)*('乐容-S级品'!$L$4:$CA$32)),0)</f>
      </c>
      <c r="V33" s="280">
        <f>IFERROR(SUMPRODUCT(('控温被PRO-S级品'!$B$2:$B$10=$B33)*('控温被PRO-S级品'!$E$1:$BE$1=V$1)*('控温被PRO-S级品'!$E$2:$BE$10)),0)+IFERROR(SUMPRODUCT(('冬被-S级品'!$B$2:$B$10=$B33)*('冬被-S级品'!$E$1:$AW$1=V$1)*('冬被-S级品'!$E$2:$AW$10)),0)+IFERROR(SUMPRODUCT(('白止-S级品'!$A$2:$A$26=$B33)*('白止-S级品'!$D$1:$AV$1=V$1)*('白止-S级品'!$D$2:$AV$26)),0)+IFERROR(SUMPRODUCT(('乐容-S级品'!$A$4:$A$32=$B33)*('乐容-S级品'!$L$3:$CA$3=V$1)*('乐容-S级品'!$L$4:$CA$32)),0)</f>
      </c>
      <c r="W33" s="280">
        <f>IFERROR(SUMPRODUCT(('控温被PRO-S级品'!$B$2:$B$10=$B33)*('控温被PRO-S级品'!$E$1:$BE$1=W$1)*('控温被PRO-S级品'!$E$2:$BE$10)),0)+IFERROR(SUMPRODUCT(('冬被-S级品'!$B$2:$B$10=$B33)*('冬被-S级品'!$E$1:$AW$1=W$1)*('冬被-S级品'!$E$2:$AW$10)),0)+IFERROR(SUMPRODUCT(('白止-S级品'!$A$2:$A$26=$B33)*('白止-S级品'!$D$1:$AV$1=W$1)*('白止-S级品'!$D$2:$AV$26)),0)+IFERROR(SUMPRODUCT(('乐容-S级品'!$A$4:$A$32=$B33)*('乐容-S级品'!$L$3:$CA$3=W$1)*('乐容-S级品'!$L$4:$CA$32)),0)</f>
      </c>
      <c r="X33" s="280">
        <f>IFERROR(SUMPRODUCT(('控温被PRO-S级品'!$B$2:$B$10=$B33)*('控温被PRO-S级品'!$E$1:$BE$1=X$1)*('控温被PRO-S级品'!$E$2:$BE$10)),0)+IFERROR(SUMPRODUCT(('冬被-S级品'!$B$2:$B$10=$B33)*('冬被-S级品'!$E$1:$AW$1=X$1)*('冬被-S级品'!$E$2:$AW$10)),0)+IFERROR(SUMPRODUCT(('白止-S级品'!$A$2:$A$26=$B33)*('白止-S级品'!$D$1:$AV$1=X$1)*('白止-S级品'!$D$2:$AV$26)),0)+IFERROR(SUMPRODUCT(('乐容-S级品'!$A$4:$A$32=$B33)*('乐容-S级品'!$L$3:$CA$3=X$1)*('乐容-S级品'!$L$4:$CA$32)),0)</f>
      </c>
      <c r="Y33" s="280">
        <f>IFERROR(SUMPRODUCT(('控温被PRO-S级品'!$B$2:$B$10=$B33)*('控温被PRO-S级品'!$E$1:$BE$1=Y$1)*('控温被PRO-S级品'!$E$2:$BE$10)),0)+IFERROR(SUMPRODUCT(('冬被-S级品'!$B$2:$B$10=$B33)*('冬被-S级品'!$E$1:$AW$1=Y$1)*('冬被-S级品'!$E$2:$AW$10)),0)+IFERROR(SUMPRODUCT(('白止-S级品'!$A$2:$A$26=$B33)*('白止-S级品'!$D$1:$AV$1=Y$1)*('白止-S级品'!$D$2:$AV$26)),0)+IFERROR(SUMPRODUCT(('乐容-S级品'!$A$4:$A$32=$B33)*('乐容-S级品'!$L$3:$CA$3=Y$1)*('乐容-S级品'!$L$4:$CA$32)),0)</f>
      </c>
      <c r="Z33" s="280">
        <f>IFERROR(SUMPRODUCT(('控温被PRO-S级品'!$B$2:$B$10=$B33)*('控温被PRO-S级品'!$E$1:$BE$1=Z$1)*('控温被PRO-S级品'!$E$2:$BE$10)),0)+IFERROR(SUMPRODUCT(('冬被-S级品'!$B$2:$B$10=$B33)*('冬被-S级品'!$E$1:$AW$1=Z$1)*('冬被-S级品'!$E$2:$AW$10)),0)+IFERROR(SUMPRODUCT(('白止-S级品'!$A$2:$A$26=$B33)*('白止-S级品'!$D$1:$AV$1=Z$1)*('白止-S级品'!$D$2:$AV$26)),0)+IFERROR(SUMPRODUCT(('乐容-S级品'!$A$4:$A$32=$B33)*('乐容-S级品'!$L$3:$CA$3=Z$1)*('乐容-S级品'!$L$4:$CA$32)),0)</f>
      </c>
      <c r="AA33" s="280">
        <f>IFERROR(SUMPRODUCT(('控温被PRO-S级品'!$B$2:$B$10=$B33)*('控温被PRO-S级品'!$E$1:$BE$1=AA$1)*('控温被PRO-S级品'!$E$2:$BE$10)),0)+IFERROR(SUMPRODUCT(('冬被-S级品'!$B$2:$B$10=$B33)*('冬被-S级品'!$E$1:$AW$1=AA$1)*('冬被-S级品'!$E$2:$AW$10)),0)+IFERROR(SUMPRODUCT(('白止-S级品'!$A$2:$A$26=$B33)*('白止-S级品'!$D$1:$AV$1=AA$1)*('白止-S级品'!$D$2:$AV$26)),0)+IFERROR(SUMPRODUCT(('乐容-S级品'!$A$4:$A$32=$B33)*('乐容-S级品'!$L$3:$CA$3=AA$1)*('乐容-S级品'!$L$4:$CA$32)),0)</f>
      </c>
      <c r="AB33" s="280">
        <f>IFERROR(SUMPRODUCT(('控温被PRO-S级品'!$B$2:$B$10=$B33)*('控温被PRO-S级品'!$E$1:$BE$1=AB$1)*('控温被PRO-S级品'!$E$2:$BE$10)),0)+IFERROR(SUMPRODUCT(('冬被-S级品'!$B$2:$B$10=$B33)*('冬被-S级品'!$E$1:$AW$1=AB$1)*('冬被-S级品'!$E$2:$AW$10)),0)+IFERROR(SUMPRODUCT(('白止-S级品'!$A$2:$A$26=$B33)*('白止-S级品'!$D$1:$AV$1=AB$1)*('白止-S级品'!$D$2:$AV$26)),0)+IFERROR(SUMPRODUCT(('乐容-S级品'!$A$4:$A$32=$B33)*('乐容-S级品'!$L$3:$CA$3=AB$1)*('乐容-S级品'!$L$4:$CA$32)),0)</f>
      </c>
      <c r="AC33" s="280">
        <f>IFERROR(SUMPRODUCT(('控温被PRO-S级品'!$B$2:$B$10=$B33)*('控温被PRO-S级品'!$E$1:$BE$1=AC$1)*('控温被PRO-S级品'!$E$2:$BE$10)),0)+IFERROR(SUMPRODUCT(('冬被-S级品'!$B$2:$B$10=$B33)*('冬被-S级品'!$E$1:$AW$1=AC$1)*('冬被-S级品'!$E$2:$AW$10)),0)+IFERROR(SUMPRODUCT(('白止-S级品'!$A$2:$A$26=$B33)*('白止-S级品'!$D$1:$AV$1=AC$1)*('白止-S级品'!$D$2:$AV$26)),0)+IFERROR(SUMPRODUCT(('乐容-S级品'!$A$4:$A$32=$B33)*('乐容-S级品'!$L$3:$CA$3=AC$1)*('乐容-S级品'!$L$4:$CA$32)),0)</f>
      </c>
      <c r="AD33" s="280">
        <f>IFERROR(SUMPRODUCT(('控温被PRO-S级品'!$B$2:$B$10=$B33)*('控温被PRO-S级品'!$E$1:$BE$1=AD$1)*('控温被PRO-S级品'!$E$2:$BE$10)),0)+IFERROR(SUMPRODUCT(('冬被-S级品'!$B$2:$B$10=$B33)*('冬被-S级品'!$E$1:$AW$1=AD$1)*('冬被-S级品'!$E$2:$AW$10)),0)+IFERROR(SUMPRODUCT(('白止-S级品'!$A$2:$A$26=$B33)*('白止-S级品'!$D$1:$AV$1=AD$1)*('白止-S级品'!$D$2:$AV$26)),0)+IFERROR(SUMPRODUCT(('乐容-S级品'!$A$4:$A$32=$B33)*('乐容-S级品'!$L$3:$CA$3=AD$1)*('乐容-S级品'!$L$4:$CA$32)),0)</f>
      </c>
      <c r="AE33" s="280">
        <f>IFERROR(SUMPRODUCT(('控温被PRO-S级品'!$B$2:$B$10=$B33)*('控温被PRO-S级品'!$E$1:$BE$1=AE$1)*('控温被PRO-S级品'!$E$2:$BE$10)),0)+IFERROR(SUMPRODUCT(('冬被-S级品'!$B$2:$B$10=$B33)*('冬被-S级品'!$E$1:$AW$1=AE$1)*('冬被-S级品'!$E$2:$AW$10)),0)+IFERROR(SUMPRODUCT(('白止-S级品'!$A$2:$A$26=$B33)*('白止-S级品'!$D$1:$AV$1=AE$1)*('白止-S级品'!$D$2:$AV$26)),0)+IFERROR(SUMPRODUCT(('乐容-S级品'!$A$4:$A$32=$B33)*('乐容-S级品'!$L$3:$CA$3=AE$1)*('乐容-S级品'!$L$4:$CA$32)),0)</f>
      </c>
      <c r="AF33" s="280">
        <f>IFERROR(SUMPRODUCT(('控温被PRO-S级品'!$B$2:$B$10=$B33)*('控温被PRO-S级品'!$E$1:$BE$1=AF$1)*('控温被PRO-S级品'!$E$2:$BE$10)),0)+IFERROR(SUMPRODUCT(('冬被-S级品'!$B$2:$B$10=$B33)*('冬被-S级品'!$E$1:$AW$1=AF$1)*('冬被-S级品'!$E$2:$AW$10)),0)+IFERROR(SUMPRODUCT(('白止-S级品'!$A$2:$A$26=$B33)*('白止-S级品'!$D$1:$AV$1=AF$1)*('白止-S级品'!$D$2:$AV$26)),0)+IFERROR(SUMPRODUCT(('乐容-S级品'!$A$4:$A$32=$B33)*('乐容-S级品'!$L$3:$CA$3=AF$1)*('乐容-S级品'!$L$4:$CA$32)),0)</f>
      </c>
      <c r="AG33" s="280">
        <f>IFERROR(SUMPRODUCT(('控温被PRO-S级品'!$B$2:$B$10=$B33)*('控温被PRO-S级品'!$E$1:$BE$1=AG$1)*('控温被PRO-S级品'!$E$2:$BE$10)),0)+IFERROR(SUMPRODUCT(('冬被-S级品'!$B$2:$B$10=$B33)*('冬被-S级品'!$E$1:$AW$1=AG$1)*('冬被-S级品'!$E$2:$AW$10)),0)+IFERROR(SUMPRODUCT(('白止-S级品'!$A$2:$A$26=$B33)*('白止-S级品'!$D$1:$AV$1=AG$1)*('白止-S级品'!$D$2:$AV$26)),0)+IFERROR(SUMPRODUCT(('乐容-S级品'!$A$4:$A$32=$B33)*('乐容-S级品'!$L$3:$CA$3=AG$1)*('乐容-S级品'!$L$4:$CA$32)),0)</f>
      </c>
      <c r="AH33" s="280">
        <f>IFERROR(SUMPRODUCT(('控温被PRO-S级品'!$B$2:$B$10=$B33)*('控温被PRO-S级品'!$E$1:$BE$1=AH$1)*('控温被PRO-S级品'!$E$2:$BE$10)),0)+IFERROR(SUMPRODUCT(('冬被-S级品'!$B$2:$B$10=$B33)*('冬被-S级品'!$E$1:$AW$1=AH$1)*('冬被-S级品'!$E$2:$AW$10)),0)+IFERROR(SUMPRODUCT(('白止-S级品'!$A$2:$A$26=$B33)*('白止-S级品'!$D$1:$AV$1=AH$1)*('白止-S级品'!$D$2:$AV$26)),0)+IFERROR(SUMPRODUCT(('乐容-S级品'!$A$4:$A$32=$B33)*('乐容-S级品'!$L$3:$CA$3=AH$1)*('乐容-S级品'!$L$4:$CA$32)),0)</f>
      </c>
      <c r="AI33" s="280">
        <f>IFERROR(SUMPRODUCT(('控温被PRO-S级品'!$B$2:$B$10=$B33)*('控温被PRO-S级品'!$E$1:$BE$1=AI$1)*('控温被PRO-S级品'!$E$2:$BE$10)),0)+IFERROR(SUMPRODUCT(('冬被-S级品'!$B$2:$B$10=$B33)*('冬被-S级品'!$E$1:$AW$1=AI$1)*('冬被-S级品'!$E$2:$AW$10)),0)+IFERROR(SUMPRODUCT(('白止-S级品'!$A$2:$A$26=$B33)*('白止-S级品'!$D$1:$AV$1=AI$1)*('白止-S级品'!$D$2:$AV$26)),0)+IFERROR(SUMPRODUCT(('乐容-S级品'!$A$4:$A$32=$B33)*('乐容-S级品'!$L$3:$CA$3=AI$1)*('乐容-S级品'!$L$4:$CA$32)),0)</f>
      </c>
      <c r="AJ33" s="280">
        <f>IFERROR(SUMPRODUCT(('控温被PRO-S级品'!$B$2:$B$10=$B33)*('控温被PRO-S级品'!$E$1:$BE$1=AJ$1)*('控温被PRO-S级品'!$E$2:$BE$10)),0)+IFERROR(SUMPRODUCT(('冬被-S级品'!$B$2:$B$10=$B33)*('冬被-S级品'!$E$1:$AW$1=AJ$1)*('冬被-S级品'!$E$2:$AW$10)),0)+IFERROR(SUMPRODUCT(('白止-S级品'!$A$2:$A$26=$B33)*('白止-S级品'!$D$1:$AV$1=AJ$1)*('白止-S级品'!$D$2:$AV$26)),0)+IFERROR(SUMPRODUCT(('乐容-S级品'!$A$4:$A$32=$B33)*('乐容-S级品'!$L$3:$CA$3=AJ$1)*('乐容-S级品'!$L$4:$CA$32)),0)</f>
      </c>
      <c r="AK33" s="280">
        <f>IFERROR(SUMPRODUCT(('控温被PRO-S级品'!$B$2:$B$10=$B33)*('控温被PRO-S级品'!$E$1:$BE$1=AK$1)*('控温被PRO-S级品'!$E$2:$BE$10)),0)+IFERROR(SUMPRODUCT(('冬被-S级品'!$B$2:$B$10=$B33)*('冬被-S级品'!$E$1:$AW$1=AK$1)*('冬被-S级品'!$E$2:$AW$10)),0)+IFERROR(SUMPRODUCT(('白止-S级品'!$A$2:$A$26=$B33)*('白止-S级品'!$D$1:$AV$1=AK$1)*('白止-S级品'!$D$2:$AV$26)),0)+IFERROR(SUMPRODUCT(('乐容-S级品'!$A$4:$A$32=$B33)*('乐容-S级品'!$L$3:$CA$3=AK$1)*('乐容-S级品'!$L$4:$CA$32)),0)</f>
      </c>
      <c r="AL33" s="280">
        <f>IFERROR(SUMPRODUCT(('控温被PRO-S级品'!$B$2:$B$10=$B33)*('控温被PRO-S级品'!$E$1:$BE$1=AL$1)*('控温被PRO-S级品'!$E$2:$BE$10)),0)+IFERROR(SUMPRODUCT(('冬被-S级品'!$B$2:$B$10=$B33)*('冬被-S级品'!$E$1:$AW$1=AL$1)*('冬被-S级品'!$E$2:$AW$10)),0)+IFERROR(SUMPRODUCT(('白止-S级品'!$A$2:$A$26=$B33)*('白止-S级品'!$D$1:$AV$1=AL$1)*('白止-S级品'!$D$2:$AV$26)),0)+IFERROR(SUMPRODUCT(('乐容-S级品'!$A$4:$A$32=$B33)*('乐容-S级品'!$L$3:$CA$3=AL$1)*('乐容-S级品'!$L$4:$CA$32)),0)</f>
      </c>
      <c r="AM33" s="280">
        <f>IFERROR(SUMPRODUCT(('控温被PRO-S级品'!$B$2:$B$10=$B33)*('控温被PRO-S级品'!$E$1:$BE$1=AM$1)*('控温被PRO-S级品'!$E$2:$BE$10)),0)+IFERROR(SUMPRODUCT(('冬被-S级品'!$B$2:$B$10=$B33)*('冬被-S级品'!$E$1:$AW$1=AM$1)*('冬被-S级品'!$E$2:$AW$10)),0)+IFERROR(SUMPRODUCT(('白止-S级品'!$A$2:$A$26=$B33)*('白止-S级品'!$D$1:$AV$1=AM$1)*('白止-S级品'!$D$2:$AV$26)),0)+IFERROR(SUMPRODUCT(('乐容-S级品'!$A$4:$A$32=$B33)*('乐容-S级品'!$L$3:$CA$3=AM$1)*('乐容-S级品'!$L$4:$CA$32)),0)</f>
      </c>
      <c r="AN33" s="280">
        <f>IFERROR(SUMPRODUCT(('控温被PRO-S级品'!$B$2:$B$10=$B33)*('控温被PRO-S级品'!$E$1:$BE$1=AN$1)*('控温被PRO-S级品'!$E$2:$BE$10)),0)+IFERROR(SUMPRODUCT(('冬被-S级品'!$B$2:$B$10=$B33)*('冬被-S级品'!$E$1:$AW$1=AN$1)*('冬被-S级品'!$E$2:$AW$10)),0)+IFERROR(SUMPRODUCT(('白止-S级品'!$A$2:$A$26=$B33)*('白止-S级品'!$D$1:$AV$1=AN$1)*('白止-S级品'!$D$2:$AV$26)),0)+IFERROR(SUMPRODUCT(('乐容-S级品'!$A$4:$A$32=$B33)*('乐容-S级品'!$L$3:$CA$3=AN$1)*('乐容-S级品'!$L$4:$CA$32)),0)</f>
      </c>
      <c r="AO33" s="280">
        <f>IFERROR(SUMPRODUCT(('控温被PRO-S级品'!$B$2:$B$10=$B33)*('控温被PRO-S级品'!$E$1:$BE$1=AO$1)*('控温被PRO-S级品'!$E$2:$BE$10)),0)+IFERROR(SUMPRODUCT(('冬被-S级品'!$B$2:$B$10=$B33)*('冬被-S级品'!$E$1:$AW$1=AO$1)*('冬被-S级品'!$E$2:$AW$10)),0)+IFERROR(SUMPRODUCT(('白止-S级品'!$A$2:$A$26=$B33)*('白止-S级品'!$D$1:$AV$1=AO$1)*('白止-S级品'!$D$2:$AV$26)),0)+IFERROR(SUMPRODUCT(('乐容-S级品'!$A$4:$A$32=$B33)*('乐容-S级品'!$L$3:$CA$3=AO$1)*('乐容-S级品'!$L$4:$CA$32)),0)</f>
      </c>
      <c r="AP33" s="280">
        <f>IFERROR(SUMPRODUCT(('控温被PRO-S级品'!$B$2:$B$10=$B33)*('控温被PRO-S级品'!$E$1:$BE$1=AP$1)*('控温被PRO-S级品'!$E$2:$BE$10)),0)+IFERROR(SUMPRODUCT(('冬被-S级品'!$B$2:$B$10=$B33)*('冬被-S级品'!$E$1:$AW$1=AP$1)*('冬被-S级品'!$E$2:$AW$10)),0)+IFERROR(SUMPRODUCT(('白止-S级品'!$A$2:$A$26=$B33)*('白止-S级品'!$D$1:$AV$1=AP$1)*('白止-S级品'!$D$2:$AV$26)),0)+IFERROR(SUMPRODUCT(('乐容-S级品'!$A$4:$A$32=$B33)*('乐容-S级品'!$L$3:$CA$3=AP$1)*('乐容-S级品'!$L$4:$CA$32)),0)</f>
      </c>
      <c r="AQ33" s="280">
        <f>IFERROR(SUMPRODUCT(('控温被PRO-S级品'!$B$2:$B$10=$B33)*('控温被PRO-S级品'!$E$1:$BE$1=AQ$1)*('控温被PRO-S级品'!$E$2:$BE$10)),0)+IFERROR(SUMPRODUCT(('冬被-S级品'!$B$2:$B$10=$B33)*('冬被-S级品'!$E$1:$AW$1=AQ$1)*('冬被-S级品'!$E$2:$AW$10)),0)+IFERROR(SUMPRODUCT(('白止-S级品'!$A$2:$A$26=$B33)*('白止-S级品'!$D$1:$AV$1=AQ$1)*('白止-S级品'!$D$2:$AV$26)),0)+IFERROR(SUMPRODUCT(('乐容-S级品'!$A$4:$A$32=$B33)*('乐容-S级品'!$L$3:$CA$3=AQ$1)*('乐容-S级品'!$L$4:$CA$32)),0)</f>
      </c>
      <c r="AR33" s="280">
        <f>IFERROR(SUMPRODUCT(('控温被PRO-S级品'!$B$2:$B$10=$B33)*('控温被PRO-S级品'!$E$1:$BE$1=AR$1)*('控温被PRO-S级品'!$E$2:$BE$10)),0)+IFERROR(SUMPRODUCT(('冬被-S级品'!$B$2:$B$10=$B33)*('冬被-S级品'!$E$1:$AW$1=AR$1)*('冬被-S级品'!$E$2:$AW$10)),0)+IFERROR(SUMPRODUCT(('白止-S级品'!$A$2:$A$26=$B33)*('白止-S级品'!$D$1:$AV$1=AR$1)*('白止-S级品'!$D$2:$AV$26)),0)+IFERROR(SUMPRODUCT(('乐容-S级品'!$A$4:$A$32=$B33)*('乐容-S级品'!$L$3:$CA$3=AR$1)*('乐容-S级品'!$L$4:$CA$32)),0)</f>
      </c>
      <c r="AS33" s="280">
        <f>IFERROR(SUMPRODUCT(('控温被PRO-S级品'!$B$2:$B$10=$B33)*('控温被PRO-S级品'!$E$1:$BE$1=AS$1)*('控温被PRO-S级品'!$E$2:$BE$10)),0)+IFERROR(SUMPRODUCT(('冬被-S级品'!$B$2:$B$10=$B33)*('冬被-S级品'!$E$1:$AW$1=AS$1)*('冬被-S级品'!$E$2:$AW$10)),0)+IFERROR(SUMPRODUCT(('白止-S级品'!$A$2:$A$26=$B33)*('白止-S级品'!$D$1:$AV$1=AS$1)*('白止-S级品'!$D$2:$AV$26)),0)+IFERROR(SUMPRODUCT(('乐容-S级品'!$A$4:$A$32=$B33)*('乐容-S级品'!$L$3:$CA$3=AS$1)*('乐容-S级品'!$L$4:$CA$32)),0)</f>
      </c>
      <c r="AT33" s="280">
        <f>IFERROR(SUMPRODUCT(('控温被PRO-S级品'!$B$2:$B$10=$B33)*('控温被PRO-S级品'!$E$1:$BE$1=AT$1)*('控温被PRO-S级品'!$E$2:$BE$10)),0)+IFERROR(SUMPRODUCT(('冬被-S级品'!$B$2:$B$10=$B33)*('冬被-S级品'!$E$1:$AW$1=AT$1)*('冬被-S级品'!$E$2:$AW$10)),0)+IFERROR(SUMPRODUCT(('白止-S级品'!$A$2:$A$26=$B33)*('白止-S级品'!$D$1:$AV$1=AT$1)*('白止-S级品'!$D$2:$AV$26)),0)+IFERROR(SUMPRODUCT(('乐容-S级品'!$A$4:$A$32=$B33)*('乐容-S级品'!$L$3:$CA$3=AT$1)*('乐容-S级品'!$L$4:$CA$32)),0)</f>
      </c>
      <c r="AU33" s="280">
        <f>IFERROR(SUMPRODUCT(('控温被PRO-S级品'!$B$2:$B$10=$B33)*('控温被PRO-S级品'!$E$1:$BE$1=AU$1)*('控温被PRO-S级品'!$E$2:$BE$10)),0)+IFERROR(SUMPRODUCT(('冬被-S级品'!$B$2:$B$10=$B33)*('冬被-S级品'!$E$1:$AW$1=AU$1)*('冬被-S级品'!$E$2:$AW$10)),0)+IFERROR(SUMPRODUCT(('白止-S级品'!$A$2:$A$26=$B33)*('白止-S级品'!$D$1:$AV$1=AU$1)*('白止-S级品'!$D$2:$AV$26)),0)+IFERROR(SUMPRODUCT(('乐容-S级品'!$A$4:$A$32=$B33)*('乐容-S级品'!$L$3:$CA$3=AU$1)*('乐容-S级品'!$L$4:$CA$32)),0)</f>
      </c>
      <c r="AV33" s="280">
        <f>IFERROR(SUMPRODUCT(('控温被PRO-S级品'!$B$2:$B$10=$B33)*('控温被PRO-S级品'!$E$1:$BE$1=AV$1)*('控温被PRO-S级品'!$E$2:$BE$10)),0)+IFERROR(SUMPRODUCT(('冬被-S级品'!$B$2:$B$10=$B33)*('冬被-S级品'!$E$1:$AW$1=AV$1)*('冬被-S级品'!$E$2:$AW$10)),0)+IFERROR(SUMPRODUCT(('白止-S级品'!$A$2:$A$26=$B33)*('白止-S级品'!$D$1:$AV$1=AV$1)*('白止-S级品'!$D$2:$AV$26)),0)+IFERROR(SUMPRODUCT(('乐容-S级品'!$A$4:$A$32=$B33)*('乐容-S级品'!$L$3:$CA$3=AV$1)*('乐容-S级品'!$L$4:$CA$32)),0)</f>
      </c>
      <c r="AW33" s="280">
        <f>IFERROR(SUMPRODUCT(('控温被PRO-S级品'!$B$2:$B$10=$B33)*('控温被PRO-S级品'!$E$1:$BE$1=AW$1)*('控温被PRO-S级品'!$E$2:$BE$10)),0)+IFERROR(SUMPRODUCT(('冬被-S级品'!$B$2:$B$10=$B33)*('冬被-S级品'!$E$1:$AW$1=AW$1)*('冬被-S级品'!$E$2:$AW$10)),0)+IFERROR(SUMPRODUCT(('白止-S级品'!$A$2:$A$26=$B33)*('白止-S级品'!$D$1:$AV$1=AW$1)*('白止-S级品'!$D$2:$AV$26)),0)+IFERROR(SUMPRODUCT(('乐容-S级品'!$A$4:$A$32=$B33)*('乐容-S级品'!$L$3:$CA$3=AW$1)*('乐容-S级品'!$L$4:$CA$32)),0)</f>
      </c>
      <c r="AX33" s="280">
        <f>IFERROR(SUMPRODUCT(('控温被PRO-S级品'!$B$2:$B$10=$B33)*('控温被PRO-S级品'!$E$1:$BE$1=AX$1)*('控温被PRO-S级品'!$E$2:$BE$10)),0)+IFERROR(SUMPRODUCT(('冬被-S级品'!$B$2:$B$10=$B33)*('冬被-S级品'!$E$1:$AW$1=AX$1)*('冬被-S级品'!$E$2:$AW$10)),0)+IFERROR(SUMPRODUCT(('白止-S级品'!$A$2:$A$26=$B33)*('白止-S级品'!$D$1:$AV$1=AX$1)*('白止-S级品'!$D$2:$AV$26)),0)+IFERROR(SUMPRODUCT(('乐容-S级品'!$A$4:$A$32=$B33)*('乐容-S级品'!$L$3:$CA$3=AX$1)*('乐容-S级品'!$L$4:$CA$32)),0)</f>
      </c>
      <c r="AY33" s="280">
        <f>IFERROR(SUMPRODUCT(('控温被PRO-S级品'!$B$2:$B$10=$B33)*('控温被PRO-S级品'!$E$1:$BE$1=AY$1)*('控温被PRO-S级品'!$E$2:$BE$10)),0)+IFERROR(SUMPRODUCT(('冬被-S级品'!$B$2:$B$10=$B33)*('冬被-S级品'!$E$1:$AW$1=AY$1)*('冬被-S级品'!$E$2:$AW$10)),0)+IFERROR(SUMPRODUCT(('白止-S级品'!$A$2:$A$26=$B33)*('白止-S级品'!$D$1:$AV$1=AY$1)*('白止-S级品'!$D$2:$AV$26)),0)+IFERROR(SUMPRODUCT(('乐容-S级品'!$A$4:$A$32=$B33)*('乐容-S级品'!$L$3:$CA$3=AY$1)*('乐容-S级品'!$L$4:$CA$32)),0)</f>
      </c>
      <c r="AZ33" s="280">
        <f>IFERROR(SUMPRODUCT(('控温被PRO-S级品'!$B$2:$B$10=$B33)*('控温被PRO-S级品'!$E$1:$BE$1=AZ$1)*('控温被PRO-S级品'!$E$2:$BE$10)),0)+IFERROR(SUMPRODUCT(('冬被-S级品'!$B$2:$B$10=$B33)*('冬被-S级品'!$E$1:$AW$1=AZ$1)*('冬被-S级品'!$E$2:$AW$10)),0)+IFERROR(SUMPRODUCT(('白止-S级品'!$A$2:$A$26=$B33)*('白止-S级品'!$D$1:$AV$1=AZ$1)*('白止-S级品'!$D$2:$AV$26)),0)+IFERROR(SUMPRODUCT(('乐容-S级品'!$A$4:$A$32=$B33)*('乐容-S级品'!$L$3:$CA$3=AZ$1)*('乐容-S级品'!$L$4:$CA$32)),0)</f>
      </c>
      <c r="BA33" s="280">
        <f>IFERROR(SUMPRODUCT(('控温被PRO-S级品'!$B$2:$B$10=$B33)*('控温被PRO-S级品'!$E$1:$BE$1=BA$1)*('控温被PRO-S级品'!$E$2:$BE$10)),0)+IFERROR(SUMPRODUCT(('冬被-S级品'!$B$2:$B$10=$B33)*('冬被-S级品'!$E$1:$AW$1=BA$1)*('冬被-S级品'!$E$2:$AW$10)),0)+IFERROR(SUMPRODUCT(('白止-S级品'!$A$2:$A$26=$B33)*('白止-S级品'!$D$1:$AV$1=BA$1)*('白止-S级品'!$D$2:$AV$26)),0)+IFERROR(SUMPRODUCT(('乐容-S级品'!$A$4:$A$32=$B33)*('乐容-S级品'!$L$3:$CA$3=BA$1)*('乐容-S级品'!$L$4:$CA$32)),0)</f>
      </c>
      <c r="BB33" s="280">
        <f>IFERROR(SUMPRODUCT(('控温被PRO-S级品'!$B$2:$B$10=$B33)*('控温被PRO-S级品'!$E$1:$BE$1=BB$1)*('控温被PRO-S级品'!$E$2:$BE$10)),0)+IFERROR(SUMPRODUCT(('冬被-S级品'!$B$2:$B$10=$B33)*('冬被-S级品'!$E$1:$AW$1=BB$1)*('冬被-S级品'!$E$2:$AW$10)),0)+IFERROR(SUMPRODUCT(('白止-S级品'!$A$2:$A$26=$B33)*('白止-S级品'!$D$1:$AV$1=BB$1)*('白止-S级品'!$D$2:$AV$26)),0)+IFERROR(SUMPRODUCT(('乐容-S级品'!$A$4:$A$32=$B33)*('乐容-S级品'!$L$3:$CA$3=BB$1)*('乐容-S级品'!$L$4:$CA$32)),0)</f>
      </c>
      <c r="BC33" s="280">
        <f>IFERROR(SUMPRODUCT(('控温被PRO-S级品'!$B$2:$B$10=$B33)*('控温被PRO-S级品'!$E$1:$BE$1=BC$1)*('控温被PRO-S级品'!$E$2:$BE$10)),0)+IFERROR(SUMPRODUCT(('冬被-S级品'!$B$2:$B$10=$B33)*('冬被-S级品'!$E$1:$AW$1=BC$1)*('冬被-S级品'!$E$2:$AW$10)),0)+IFERROR(SUMPRODUCT(('白止-S级品'!$A$2:$A$26=$B33)*('白止-S级品'!$D$1:$AV$1=BC$1)*('白止-S级品'!$D$2:$AV$26)),0)+IFERROR(SUMPRODUCT(('乐容-S级品'!$A$4:$A$32=$B33)*('乐容-S级品'!$L$3:$CA$3=BC$1)*('乐容-S级品'!$L$4:$CA$32)),0)</f>
      </c>
      <c r="BD33" s="280">
        <f>IFERROR(SUMPRODUCT(('控温被PRO-S级品'!$B$2:$B$10=$B33)*('控温被PRO-S级品'!$E$1:$BE$1=BD$1)*('控温被PRO-S级品'!$E$2:$BE$10)),0)+IFERROR(SUMPRODUCT(('冬被-S级品'!$B$2:$B$10=$B33)*('冬被-S级品'!$E$1:$AW$1=BD$1)*('冬被-S级品'!$E$2:$AW$10)),0)+IFERROR(SUMPRODUCT(('白止-S级品'!$A$2:$A$26=$B33)*('白止-S级品'!$D$1:$AV$1=BD$1)*('白止-S级品'!$D$2:$AV$26)),0)+IFERROR(SUMPRODUCT(('乐容-S级品'!$A$4:$A$32=$B33)*('乐容-S级品'!$L$3:$CA$3=BD$1)*('乐容-S级品'!$L$4:$CA$32)),0)</f>
      </c>
      <c r="BE33" s="280">
        <f>IFERROR(SUMPRODUCT(('控温被PRO-S级品'!$B$2:$B$10=$B33)*('控温被PRO-S级品'!$E$1:$BE$1=BE$1)*('控温被PRO-S级品'!$E$2:$BE$10)),0)+IFERROR(SUMPRODUCT(('冬被-S级品'!$B$2:$B$10=$B33)*('冬被-S级品'!$E$1:$AW$1=BE$1)*('冬被-S级品'!$E$2:$AW$10)),0)+IFERROR(SUMPRODUCT(('白止-S级品'!$A$2:$A$26=$B33)*('白止-S级品'!$D$1:$AV$1=BE$1)*('白止-S级品'!$D$2:$AV$26)),0)+IFERROR(SUMPRODUCT(('乐容-S级品'!$A$4:$A$32=$B33)*('乐容-S级品'!$L$3:$CA$3=BE$1)*('乐容-S级品'!$L$4:$CA$32)),0)</f>
      </c>
      <c r="BF33" s="280">
        <f>IFERROR(SUMPRODUCT(('控温被PRO-S级品'!$B$2:$B$10=$B33)*('控温被PRO-S级品'!$E$1:$BE$1=BF$1)*('控温被PRO-S级品'!$E$2:$BE$10)),0)+IFERROR(SUMPRODUCT(('冬被-S级品'!$B$2:$B$10=$B33)*('冬被-S级品'!$E$1:$AW$1=BF$1)*('冬被-S级品'!$E$2:$AW$10)),0)+IFERROR(SUMPRODUCT(('白止-S级品'!$A$2:$A$26=$B33)*('白止-S级品'!$D$1:$AV$1=BF$1)*('白止-S级品'!$D$2:$AV$26)),0)+IFERROR(SUMPRODUCT(('乐容-S级品'!$A$4:$A$32=$B33)*('乐容-S级品'!$L$3:$CA$3=BF$1)*('乐容-S级品'!$L$4:$CA$32)),0)</f>
      </c>
      <c r="BG33" s="280">
        <f>IFERROR(SUMPRODUCT(('控温被PRO-S级品'!$B$2:$B$10=$B33)*('控温被PRO-S级品'!$E$1:$BE$1=BG$1)*('控温被PRO-S级品'!$E$2:$BE$10)),0)+IFERROR(SUMPRODUCT(('冬被-S级品'!$B$2:$B$10=$B33)*('冬被-S级品'!$E$1:$AW$1=BG$1)*('冬被-S级品'!$E$2:$AW$10)),0)+IFERROR(SUMPRODUCT(('白止-S级品'!$A$2:$A$26=$B33)*('白止-S级品'!$D$1:$AV$1=BG$1)*('白止-S级品'!$D$2:$AV$26)),0)+IFERROR(SUMPRODUCT(('乐容-S级品'!$A$4:$A$32=$B33)*('乐容-S级品'!$L$3:$CA$3=BG$1)*('乐容-S级品'!$L$4:$CA$32)),0)</f>
      </c>
      <c r="BH33" s="280">
        <f>IFERROR(SUMPRODUCT(('控温被PRO-S级品'!$B$2:$B$10=$B33)*('控温被PRO-S级品'!$E$1:$BE$1=BH$1)*('控温被PRO-S级品'!$E$2:$BE$10)),0)+IFERROR(SUMPRODUCT(('冬被-S级品'!$B$2:$B$10=$B33)*('冬被-S级品'!$E$1:$AW$1=BH$1)*('冬被-S级品'!$E$2:$AW$10)),0)+IFERROR(SUMPRODUCT(('白止-S级品'!$A$2:$A$26=$B33)*('白止-S级品'!$D$1:$AV$1=BH$1)*('白止-S级品'!$D$2:$AV$26)),0)+IFERROR(SUMPRODUCT(('乐容-S级品'!$A$4:$A$32=$B33)*('乐容-S级品'!$L$3:$CA$3=BH$1)*('乐容-S级品'!$L$4:$CA$32)),0)</f>
      </c>
      <c r="BI33" s="280">
        <f>IFERROR(SUMPRODUCT(('控温被PRO-S级品'!$B$2:$B$10=$B33)*('控温被PRO-S级品'!$E$1:$BE$1=BI$1)*('控温被PRO-S级品'!$E$2:$BE$10)),0)+IFERROR(SUMPRODUCT(('冬被-S级品'!$B$2:$B$10=$B33)*('冬被-S级品'!$E$1:$AW$1=BI$1)*('冬被-S级品'!$E$2:$AW$10)),0)+IFERROR(SUMPRODUCT(('白止-S级品'!$A$2:$A$26=$B33)*('白止-S级品'!$D$1:$AV$1=BI$1)*('白止-S级品'!$D$2:$AV$26)),0)+IFERROR(SUMPRODUCT(('乐容-S级品'!$A$4:$A$32=$B33)*('乐容-S级品'!$L$3:$CA$3=BI$1)*('乐容-S级品'!$L$4:$CA$32)),0)</f>
      </c>
      <c r="BJ33" s="280">
        <f>IFERROR(SUMPRODUCT(('控温被PRO-S级品'!$B$2:$B$10=$B33)*('控温被PRO-S级品'!$E$1:$BE$1=BJ$1)*('控温被PRO-S级品'!$E$2:$BE$10)),0)+IFERROR(SUMPRODUCT(('冬被-S级品'!$B$2:$B$10=$B33)*('冬被-S级品'!$E$1:$AW$1=BJ$1)*('冬被-S级品'!$E$2:$AW$10)),0)+IFERROR(SUMPRODUCT(('白止-S级品'!$A$2:$A$26=$B33)*('白止-S级品'!$D$1:$AV$1=BJ$1)*('白止-S级品'!$D$2:$AV$26)),0)+IFERROR(SUMPRODUCT(('乐容-S级品'!$A$4:$A$32=$B33)*('乐容-S级品'!$L$3:$CA$3=BJ$1)*('乐容-S级品'!$L$4:$CA$32)),0)</f>
      </c>
      <c r="BK33" s="280">
        <f>IFERROR(SUMPRODUCT(('控温被PRO-S级品'!$B$2:$B$10=$B33)*('控温被PRO-S级品'!$E$1:$BE$1=BK$1)*('控温被PRO-S级品'!$E$2:$BE$10)),0)+IFERROR(SUMPRODUCT(('冬被-S级品'!$B$2:$B$10=$B33)*('冬被-S级品'!$E$1:$AW$1=BK$1)*('冬被-S级品'!$E$2:$AW$10)),0)+IFERROR(SUMPRODUCT(('白止-S级品'!$A$2:$A$26=$B33)*('白止-S级品'!$D$1:$AV$1=BK$1)*('白止-S级品'!$D$2:$AV$26)),0)+IFERROR(SUMPRODUCT(('乐容-S级品'!$A$4:$A$32=$B33)*('乐容-S级品'!$L$3:$CA$3=BK$1)*('乐容-S级品'!$L$4:$CA$32)),0)</f>
      </c>
      <c r="BL33" s="280">
        <f>IFERROR(SUMPRODUCT(('控温被PRO-S级品'!$B$2:$B$10=$B33)*('控温被PRO-S级品'!$E$1:$BE$1=BL$1)*('控温被PRO-S级品'!$E$2:$BE$10)),0)+IFERROR(SUMPRODUCT(('冬被-S级品'!$B$2:$B$10=$B33)*('冬被-S级品'!$E$1:$AW$1=BL$1)*('冬被-S级品'!$E$2:$AW$10)),0)+IFERROR(SUMPRODUCT(('白止-S级品'!$A$2:$A$26=$B33)*('白止-S级品'!$D$1:$AV$1=BL$1)*('白止-S级品'!$D$2:$AV$26)),0)+IFERROR(SUMPRODUCT(('乐容-S级品'!$A$4:$A$32=$B33)*('乐容-S级品'!$L$3:$CA$3=BL$1)*('乐容-S级品'!$L$4:$CA$32)),0)</f>
      </c>
      <c r="BM33" s="280">
        <f>IFERROR(SUMPRODUCT(('控温被PRO-S级品'!$B$2:$B$10=$B33)*('控温被PRO-S级品'!$E$1:$BE$1=BM$1)*('控温被PRO-S级品'!$E$2:$BE$10)),0)+IFERROR(SUMPRODUCT(('冬被-S级品'!$B$2:$B$10=$B33)*('冬被-S级品'!$E$1:$AW$1=BM$1)*('冬被-S级品'!$E$2:$AW$10)),0)+IFERROR(SUMPRODUCT(('白止-S级品'!$A$2:$A$26=$B33)*('白止-S级品'!$D$1:$AV$1=BM$1)*('白止-S级品'!$D$2:$AV$26)),0)+IFERROR(SUMPRODUCT(('乐容-S级品'!$A$4:$A$32=$B33)*('乐容-S级品'!$L$3:$CA$3=BM$1)*('乐容-S级品'!$L$4:$CA$32)),0)</f>
      </c>
      <c r="BN33" s="280">
        <f>IFERROR(SUMPRODUCT(('控温被PRO-S级品'!$B$2:$B$10=$B33)*('控温被PRO-S级品'!$E$1:$BE$1=BN$1)*('控温被PRO-S级品'!$E$2:$BE$10)),0)+IFERROR(SUMPRODUCT(('冬被-S级品'!$B$2:$B$10=$B33)*('冬被-S级品'!$E$1:$AW$1=BN$1)*('冬被-S级品'!$E$2:$AW$10)),0)+IFERROR(SUMPRODUCT(('白止-S级品'!$A$2:$A$26=$B33)*('白止-S级品'!$D$1:$AV$1=BN$1)*('白止-S级品'!$D$2:$AV$26)),0)+IFERROR(SUMPRODUCT(('乐容-S级品'!$A$4:$A$32=$B33)*('乐容-S级品'!$L$3:$CA$3=BN$1)*('乐容-S级品'!$L$4:$CA$32)),0)</f>
      </c>
      <c r="BO33" s="280">
        <f>IFERROR(SUMPRODUCT(('控温被PRO-S级品'!$B$2:$B$10=$B33)*('控温被PRO-S级品'!$E$1:$BE$1=BO$1)*('控温被PRO-S级品'!$E$2:$BE$10)),0)+IFERROR(SUMPRODUCT(('冬被-S级品'!$B$2:$B$10=$B33)*('冬被-S级品'!$E$1:$AW$1=BO$1)*('冬被-S级品'!$E$2:$AW$10)),0)+IFERROR(SUMPRODUCT(('白止-S级品'!$A$2:$A$26=$B33)*('白止-S级品'!$D$1:$AV$1=BO$1)*('白止-S级品'!$D$2:$AV$26)),0)+IFERROR(SUMPRODUCT(('乐容-S级品'!$A$4:$A$32=$B33)*('乐容-S级品'!$L$3:$CA$3=BO$1)*('乐容-S级品'!$L$4:$CA$32)),0)</f>
      </c>
      <c r="BP33" s="280">
        <f>IFERROR(SUMPRODUCT(('控温被PRO-S级品'!$B$2:$B$10=$B33)*('控温被PRO-S级品'!$E$1:$BE$1=BP$1)*('控温被PRO-S级品'!$E$2:$BE$10)),0)+IFERROR(SUMPRODUCT(('冬被-S级品'!$B$2:$B$10=$B33)*('冬被-S级品'!$E$1:$AW$1=BP$1)*('冬被-S级品'!$E$2:$AW$10)),0)+IFERROR(SUMPRODUCT(('白止-S级品'!$A$2:$A$26=$B33)*('白止-S级品'!$D$1:$AV$1=BP$1)*('白止-S级品'!$D$2:$AV$26)),0)+IFERROR(SUMPRODUCT(('乐容-S级品'!$A$4:$A$32=$B33)*('乐容-S级品'!$L$3:$CA$3=BP$1)*('乐容-S级品'!$L$4:$CA$32)),0)</f>
      </c>
      <c r="BQ33" s="280">
        <f>IFERROR(SUMPRODUCT(('控温被PRO-S级品'!$B$2:$B$10=$B33)*('控温被PRO-S级品'!$E$1:$BE$1=BQ$1)*('控温被PRO-S级品'!$E$2:$BE$10)),0)+IFERROR(SUMPRODUCT(('冬被-S级品'!$B$2:$B$10=$B33)*('冬被-S级品'!$E$1:$AW$1=BQ$1)*('冬被-S级品'!$E$2:$AW$10)),0)+IFERROR(SUMPRODUCT(('白止-S级品'!$A$2:$A$26=$B33)*('白止-S级品'!$D$1:$AV$1=BQ$1)*('白止-S级品'!$D$2:$AV$26)),0)+IFERROR(SUMPRODUCT(('乐容-S级品'!$A$4:$A$32=$B33)*('乐容-S级品'!$L$3:$CA$3=BQ$1)*('乐容-S级品'!$L$4:$CA$32)),0)</f>
      </c>
      <c r="BR33" s="280">
        <f>IFERROR(SUMPRODUCT(('控温被PRO-S级品'!$B$2:$B$10=$B33)*('控温被PRO-S级品'!$E$1:$BE$1=BR$1)*('控温被PRO-S级品'!$E$2:$BE$10)),0)+IFERROR(SUMPRODUCT(('冬被-S级品'!$B$2:$B$10=$B33)*('冬被-S级品'!$E$1:$AW$1=BR$1)*('冬被-S级品'!$E$2:$AW$10)),0)+IFERROR(SUMPRODUCT(('白止-S级品'!$A$2:$A$26=$B33)*('白止-S级品'!$D$1:$AV$1=BR$1)*('白止-S级品'!$D$2:$AV$26)),0)+IFERROR(SUMPRODUCT(('乐容-S级品'!$A$4:$A$32=$B33)*('乐容-S级品'!$L$3:$CA$3=BR$1)*('乐容-S级品'!$L$4:$CA$32)),0)</f>
      </c>
      <c r="BS33" s="280">
        <f>IFERROR(SUMPRODUCT(('控温被PRO-S级品'!$B$2:$B$10=$B33)*('控温被PRO-S级品'!$E$1:$BE$1=BS$1)*('控温被PRO-S级品'!$E$2:$BE$10)),0)+IFERROR(SUMPRODUCT(('冬被-S级品'!$B$2:$B$10=$B33)*('冬被-S级品'!$E$1:$AW$1=BS$1)*('冬被-S级品'!$E$2:$AW$10)),0)+IFERROR(SUMPRODUCT(('白止-S级品'!$A$2:$A$26=$B33)*('白止-S级品'!$D$1:$AV$1=BS$1)*('白止-S级品'!$D$2:$AV$26)),0)+IFERROR(SUMPRODUCT(('乐容-S级品'!$A$4:$A$32=$B33)*('乐容-S级品'!$L$3:$CA$3=BS$1)*('乐容-S级品'!$L$4:$CA$32)),0)</f>
      </c>
      <c r="BT33" s="280">
        <f>IFERROR(SUMPRODUCT(('控温被PRO-S级品'!$B$2:$B$10=$B33)*('控温被PRO-S级品'!$E$1:$BE$1=BT$1)*('控温被PRO-S级品'!$E$2:$BE$10)),0)+IFERROR(SUMPRODUCT(('冬被-S级品'!$B$2:$B$10=$B33)*('冬被-S级品'!$E$1:$AW$1=BT$1)*('冬被-S级品'!$E$2:$AW$10)),0)+IFERROR(SUMPRODUCT(('白止-S级品'!$A$2:$A$26=$B33)*('白止-S级品'!$D$1:$AV$1=BT$1)*('白止-S级品'!$D$2:$AV$26)),0)+IFERROR(SUMPRODUCT(('乐容-S级品'!$A$4:$A$32=$B33)*('乐容-S级品'!$L$3:$CA$3=BT$1)*('乐容-S级品'!$L$4:$CA$32)),0)</f>
      </c>
      <c r="BU33" s="280">
        <f>IFERROR(SUMPRODUCT(('控温被PRO-S级品'!$B$2:$B$10=$B33)*('控温被PRO-S级品'!$E$1:$BE$1=BU$1)*('控温被PRO-S级品'!$E$2:$BE$10)),0)+IFERROR(SUMPRODUCT(('冬被-S级品'!$B$2:$B$10=$B33)*('冬被-S级品'!$E$1:$AW$1=BU$1)*('冬被-S级品'!$E$2:$AW$10)),0)+IFERROR(SUMPRODUCT(('白止-S级品'!$A$2:$A$26=$B33)*('白止-S级品'!$D$1:$AV$1=BU$1)*('白止-S级品'!$D$2:$AV$26)),0)+IFERROR(SUMPRODUCT(('乐容-S级品'!$A$4:$A$32=$B33)*('乐容-S级品'!$L$3:$CA$3=BU$1)*('乐容-S级品'!$L$4:$CA$32)),0)</f>
      </c>
      <c r="BV33" s="280">
        <f>IFERROR(SUMPRODUCT(('控温被PRO-S级品'!$B$2:$B$10=$B33)*('控温被PRO-S级品'!$E$1:$BE$1=BV$1)*('控温被PRO-S级品'!$E$2:$BE$10)),0)+IFERROR(SUMPRODUCT(('冬被-S级品'!$B$2:$B$10=$B33)*('冬被-S级品'!$E$1:$AW$1=BV$1)*('冬被-S级品'!$E$2:$AW$10)),0)+IFERROR(SUMPRODUCT(('白止-S级品'!$A$2:$A$26=$B33)*('白止-S级品'!$D$1:$AV$1=BV$1)*('白止-S级品'!$D$2:$AV$26)),0)+IFERROR(SUMPRODUCT(('乐容-S级品'!$A$4:$A$32=$B33)*('乐容-S级品'!$L$3:$CA$3=BV$1)*('乐容-S级品'!$L$4:$CA$32)),0)</f>
      </c>
      <c r="BW33" s="280">
        <f>IFERROR(SUMPRODUCT(('控温被PRO-S级品'!$B$2:$B$10=$B33)*('控温被PRO-S级品'!$E$1:$BE$1=BW$1)*('控温被PRO-S级品'!$E$2:$BE$10)),0)+IFERROR(SUMPRODUCT(('冬被-S级品'!$B$2:$B$10=$B33)*('冬被-S级品'!$E$1:$AW$1=BW$1)*('冬被-S级品'!$E$2:$AW$10)),0)+IFERROR(SUMPRODUCT(('白止-S级品'!$A$2:$A$26=$B33)*('白止-S级品'!$D$1:$AV$1=BW$1)*('白止-S级品'!$D$2:$AV$26)),0)+IFERROR(SUMPRODUCT(('乐容-S级品'!$A$4:$A$32=$B33)*('乐容-S级品'!$L$3:$CA$3=BW$1)*('乐容-S级品'!$L$4:$CA$32)),0)</f>
      </c>
      <c r="BX33" s="280">
        <f>IFERROR(SUMPRODUCT(('控温被PRO-S级品'!$B$2:$B$10=$B33)*('控温被PRO-S级品'!$E$1:$BE$1=BX$1)*('控温被PRO-S级品'!$E$2:$BE$10)),0)+IFERROR(SUMPRODUCT(('冬被-S级品'!$B$2:$B$10=$B33)*('冬被-S级品'!$E$1:$AW$1=BX$1)*('冬被-S级品'!$E$2:$AW$10)),0)+IFERROR(SUMPRODUCT(('白止-S级品'!$A$2:$A$26=$B33)*('白止-S级品'!$D$1:$AV$1=BX$1)*('白止-S级品'!$D$2:$AV$26)),0)+IFERROR(SUMPRODUCT(('乐容-S级品'!$A$4:$A$32=$B33)*('乐容-S级品'!$L$3:$CA$3=BX$1)*('乐容-S级品'!$L$4:$CA$32)),0)</f>
      </c>
      <c r="BY33" s="280">
        <f>IFERROR(SUMPRODUCT(('控温被PRO-S级品'!$B$2:$B$10=$B33)*('控温被PRO-S级品'!$E$1:$BE$1=BY$1)*('控温被PRO-S级品'!$E$2:$BE$10)),0)+IFERROR(SUMPRODUCT(('冬被-S级品'!$B$2:$B$10=$B33)*('冬被-S级品'!$E$1:$AW$1=BY$1)*('冬被-S级品'!$E$2:$AW$10)),0)+IFERROR(SUMPRODUCT(('白止-S级品'!$A$2:$A$26=$B33)*('白止-S级品'!$D$1:$AV$1=BY$1)*('白止-S级品'!$D$2:$AV$26)),0)+IFERROR(SUMPRODUCT(('乐容-S级品'!$A$4:$A$32=$B33)*('乐容-S级品'!$L$3:$CA$3=BY$1)*('乐容-S级品'!$L$4:$CA$32)),0)</f>
      </c>
      <c r="BZ33" s="280">
        <f>IFERROR(SUMPRODUCT(('控温被PRO-S级品'!$B$2:$B$10=$B33)*('控温被PRO-S级品'!$E$1:$BE$1=BZ$1)*('控温被PRO-S级品'!$E$2:$BE$10)),0)+IFERROR(SUMPRODUCT(('冬被-S级品'!$B$2:$B$10=$B33)*('冬被-S级品'!$E$1:$AW$1=BZ$1)*('冬被-S级品'!$E$2:$AW$10)),0)+IFERROR(SUMPRODUCT(('白止-S级品'!$A$2:$A$26=$B33)*('白止-S级品'!$D$1:$AV$1=BZ$1)*('白止-S级品'!$D$2:$AV$26)),0)+IFERROR(SUMPRODUCT(('乐容-S级品'!$A$4:$A$32=$B33)*('乐容-S级品'!$L$3:$CA$3=BZ$1)*('乐容-S级品'!$L$4:$CA$32)),0)</f>
      </c>
      <c r="CA33" s="280">
        <f>IFERROR(SUMPRODUCT(('控温被PRO-S级品'!$B$2:$B$10=$B33)*('控温被PRO-S级品'!$E$1:$BE$1=CA$1)*('控温被PRO-S级品'!$E$2:$BE$10)),0)+IFERROR(SUMPRODUCT(('冬被-S级品'!$B$2:$B$10=$B33)*('冬被-S级品'!$E$1:$AW$1=CA$1)*('冬被-S级品'!$E$2:$AW$10)),0)+IFERROR(SUMPRODUCT(('白止-S级品'!$A$2:$A$26=$B33)*('白止-S级品'!$D$1:$AV$1=CA$1)*('白止-S级品'!$D$2:$AV$26)),0)+IFERROR(SUMPRODUCT(('乐容-S级品'!$A$4:$A$32=$B33)*('乐容-S级品'!$L$3:$CA$3=CA$1)*('乐容-S级品'!$L$4:$CA$32)),0)</f>
      </c>
      <c r="CB33" s="280">
        <f>IFERROR(SUMPRODUCT(('控温被PRO-S级品'!$B$2:$B$10=$B33)*('控温被PRO-S级品'!$E$1:$BE$1=CB$1)*('控温被PRO-S级品'!$E$2:$BE$10)),0)+IFERROR(SUMPRODUCT(('冬被-S级品'!$B$2:$B$10=$B33)*('冬被-S级品'!$E$1:$AW$1=CB$1)*('冬被-S级品'!$E$2:$AW$10)),0)+IFERROR(SUMPRODUCT(('白止-S级品'!$A$2:$A$26=$B33)*('白止-S级品'!$D$1:$AV$1=CB$1)*('白止-S级品'!$D$2:$AV$26)),0)+IFERROR(SUMPRODUCT(('乐容-S级品'!$A$4:$A$32=$B33)*('乐容-S级品'!$L$3:$CA$3=CB$1)*('乐容-S级品'!$L$4:$CA$32)),0)</f>
      </c>
      <c r="CC33" s="280">
        <f>IFERROR(SUMPRODUCT(('控温被PRO-S级品'!$B$2:$B$10=$B33)*('控温被PRO-S级品'!$E$1:$BE$1=CC$1)*('控温被PRO-S级品'!$E$2:$BE$10)),0)+IFERROR(SUMPRODUCT(('冬被-S级品'!$B$2:$B$10=$B33)*('冬被-S级品'!$E$1:$AW$1=CC$1)*('冬被-S级品'!$E$2:$AW$10)),0)+IFERROR(SUMPRODUCT(('白止-S级品'!$A$2:$A$26=$B33)*('白止-S级品'!$D$1:$AV$1=CC$1)*('白止-S级品'!$D$2:$AV$26)),0)+IFERROR(SUMPRODUCT(('乐容-S级品'!$A$4:$A$32=$B33)*('乐容-S级品'!$L$3:$CA$3=CC$1)*('乐容-S级品'!$L$4:$CA$32)),0)</f>
      </c>
      <c r="CD33" s="280">
        <f>IFERROR(SUMPRODUCT(('控温被PRO-S级品'!$B$2:$B$10=$B33)*('控温被PRO-S级品'!$E$1:$BE$1=CD$1)*('控温被PRO-S级品'!$E$2:$BE$10)),0)+IFERROR(SUMPRODUCT(('冬被-S级品'!$B$2:$B$10=$B33)*('冬被-S级品'!$E$1:$AW$1=CD$1)*('冬被-S级品'!$E$2:$AW$10)),0)+IFERROR(SUMPRODUCT(('白止-S级品'!$A$2:$A$26=$B33)*('白止-S级品'!$D$1:$AV$1=CD$1)*('白止-S级品'!$D$2:$AV$26)),0)+IFERROR(SUMPRODUCT(('乐容-S级品'!$A$4:$A$32=$B33)*('乐容-S级品'!$L$3:$CA$3=CD$1)*('乐容-S级品'!$L$4:$CA$32)),0)</f>
      </c>
      <c r="CE33" s="280">
        <f>IFERROR(SUMPRODUCT(('控温被PRO-S级品'!$B$2:$B$10=$B33)*('控温被PRO-S级品'!$E$1:$BE$1=CE$1)*('控温被PRO-S级品'!$E$2:$BE$10)),0)+IFERROR(SUMPRODUCT(('冬被-S级品'!$B$2:$B$10=$B33)*('冬被-S级品'!$E$1:$AW$1=CE$1)*('冬被-S级品'!$E$2:$AW$10)),0)+IFERROR(SUMPRODUCT(('白止-S级品'!$A$2:$A$26=$B33)*('白止-S级品'!$D$1:$AV$1=CE$1)*('白止-S级品'!$D$2:$AV$26)),0)+IFERROR(SUMPRODUCT(('乐容-S级品'!$A$4:$A$32=$B33)*('乐容-S级品'!$L$3:$CA$3=CE$1)*('乐容-S级品'!$L$4:$CA$32)),0)</f>
      </c>
      <c r="CF33" s="280">
        <f>IFERROR(SUMPRODUCT(('控温被PRO-S级品'!$B$2:$B$10=$B33)*('控温被PRO-S级品'!$E$1:$BE$1=CF$1)*('控温被PRO-S级品'!$E$2:$BE$10)),0)+IFERROR(SUMPRODUCT(('冬被-S级品'!$B$2:$B$10=$B33)*('冬被-S级品'!$E$1:$AW$1=CF$1)*('冬被-S级品'!$E$2:$AW$10)),0)+IFERROR(SUMPRODUCT(('白止-S级品'!$A$2:$A$26=$B33)*('白止-S级品'!$D$1:$AV$1=CF$1)*('白止-S级品'!$D$2:$AV$26)),0)+IFERROR(SUMPRODUCT(('乐容-S级品'!$A$4:$A$32=$B33)*('乐容-S级品'!$L$3:$CA$3=CF$1)*('乐容-S级品'!$L$4:$CA$32)),0)</f>
      </c>
      <c r="CG33" s="280">
        <f>IFERROR(SUMPRODUCT(('控温被PRO-S级品'!$B$2:$B$10=$B33)*('控温被PRO-S级品'!$E$1:$BE$1=CG$1)*('控温被PRO-S级品'!$E$2:$BE$10)),0)+IFERROR(SUMPRODUCT(('冬被-S级品'!$B$2:$B$10=$B33)*('冬被-S级品'!$E$1:$AW$1=CG$1)*('冬被-S级品'!$E$2:$AW$10)),0)+IFERROR(SUMPRODUCT(('白止-S级品'!$A$2:$A$26=$B33)*('白止-S级品'!$D$1:$AV$1=CG$1)*('白止-S级品'!$D$2:$AV$26)),0)+IFERROR(SUMPRODUCT(('乐容-S级品'!$A$4:$A$32=$B33)*('乐容-S级品'!$L$3:$CA$3=CG$1)*('乐容-S级品'!$L$4:$CA$32)),0)</f>
      </c>
      <c r="CH33" s="280">
        <f>IFERROR(SUMPRODUCT(('控温被PRO-S级品'!$B$2:$B$10=$B33)*('控温被PRO-S级品'!$E$1:$BE$1=CH$1)*('控温被PRO-S级品'!$E$2:$BE$10)),0)+IFERROR(SUMPRODUCT(('冬被-S级品'!$B$2:$B$10=$B33)*('冬被-S级品'!$E$1:$AW$1=CH$1)*('冬被-S级品'!$E$2:$AW$10)),0)+IFERROR(SUMPRODUCT(('白止-S级品'!$A$2:$A$26=$B33)*('白止-S级品'!$D$1:$AV$1=CH$1)*('白止-S级品'!$D$2:$AV$26)),0)+IFERROR(SUMPRODUCT(('乐容-S级品'!$A$4:$A$32=$B33)*('乐容-S级品'!$L$3:$CA$3=CH$1)*('乐容-S级品'!$L$4:$CA$32)),0)</f>
      </c>
      <c r="CI33" s="280">
        <f>IFERROR(SUMPRODUCT(('控温被PRO-S级品'!$B$2:$B$10=$B33)*('控温被PRO-S级品'!$E$1:$BE$1=CI$1)*('控温被PRO-S级品'!$E$2:$BE$10)),0)+IFERROR(SUMPRODUCT(('冬被-S级品'!$B$2:$B$10=$B33)*('冬被-S级品'!$E$1:$AW$1=CI$1)*('冬被-S级品'!$E$2:$AW$10)),0)+IFERROR(SUMPRODUCT(('白止-S级品'!$A$2:$A$26=$B33)*('白止-S级品'!$D$1:$AV$1=CI$1)*('白止-S级品'!$D$2:$AV$26)),0)+IFERROR(SUMPRODUCT(('乐容-S级品'!$A$4:$A$32=$B33)*('乐容-S级品'!$L$3:$CA$3=CI$1)*('乐容-S级品'!$L$4:$CA$32)),0)</f>
      </c>
      <c r="CJ33" s="280">
        <f>IFERROR(SUMPRODUCT(('控温被PRO-S级品'!$B$2:$B$10=$B33)*('控温被PRO-S级品'!$E$1:$BE$1=CJ$1)*('控温被PRO-S级品'!$E$2:$BE$10)),0)+IFERROR(SUMPRODUCT(('冬被-S级品'!$B$2:$B$10=$B33)*('冬被-S级品'!$E$1:$AW$1=CJ$1)*('冬被-S级品'!$E$2:$AW$10)),0)+IFERROR(SUMPRODUCT(('白止-S级品'!$A$2:$A$26=$B33)*('白止-S级品'!$D$1:$AV$1=CJ$1)*('白止-S级品'!$D$2:$AV$26)),0)+IFERROR(SUMPRODUCT(('乐容-S级品'!$A$4:$A$32=$B33)*('乐容-S级品'!$L$3:$CA$3=CJ$1)*('乐容-S级品'!$L$4:$CA$32)),0)</f>
      </c>
      <c r="CK33" s="280">
        <f>IFERROR(SUMPRODUCT(('控温被PRO-S级品'!$B$2:$B$10=$B33)*('控温被PRO-S级品'!$E$1:$BE$1=CK$1)*('控温被PRO-S级品'!$E$2:$BE$10)),0)+IFERROR(SUMPRODUCT(('冬被-S级品'!$B$2:$B$10=$B33)*('冬被-S级品'!$E$1:$AW$1=CK$1)*('冬被-S级品'!$E$2:$AW$10)),0)+IFERROR(SUMPRODUCT(('白止-S级品'!$A$2:$A$26=$B33)*('白止-S级品'!$D$1:$AV$1=CK$1)*('白止-S级品'!$D$2:$AV$26)),0)+IFERROR(SUMPRODUCT(('乐容-S级品'!$A$4:$A$32=$B33)*('乐容-S级品'!$L$3:$CA$3=CK$1)*('乐容-S级品'!$L$4:$CA$32)),0)</f>
      </c>
      <c r="CL33" s="280">
        <f>IFERROR(SUMPRODUCT(('控温被PRO-S级品'!$B$2:$B$10=$B33)*('控温被PRO-S级品'!$E$1:$BE$1=CL$1)*('控温被PRO-S级品'!$E$2:$BE$10)),0)+IFERROR(SUMPRODUCT(('冬被-S级品'!$B$2:$B$10=$B33)*('冬被-S级品'!$E$1:$AW$1=CL$1)*('冬被-S级品'!$E$2:$AW$10)),0)+IFERROR(SUMPRODUCT(('白止-S级品'!$A$2:$A$26=$B33)*('白止-S级品'!$D$1:$AV$1=CL$1)*('白止-S级品'!$D$2:$AV$26)),0)+IFERROR(SUMPRODUCT(('乐容-S级品'!$A$4:$A$32=$B33)*('乐容-S级品'!$L$3:$CA$3=CL$1)*('乐容-S级品'!$L$4:$CA$32)),0)</f>
      </c>
      <c r="CM33" s="280">
        <f>IFERROR(SUMPRODUCT(('控温被PRO-S级品'!$B$2:$B$10=$B33)*('控温被PRO-S级品'!$E$1:$BE$1=CM$1)*('控温被PRO-S级品'!$E$2:$BE$10)),0)+IFERROR(SUMPRODUCT(('冬被-S级品'!$B$2:$B$10=$B33)*('冬被-S级品'!$E$1:$AW$1=CM$1)*('冬被-S级品'!$E$2:$AW$10)),0)+IFERROR(SUMPRODUCT(('白止-S级品'!$A$2:$A$26=$B33)*('白止-S级品'!$D$1:$AV$1=CM$1)*('白止-S级品'!$D$2:$AV$26)),0)+IFERROR(SUMPRODUCT(('乐容-S级品'!$A$4:$A$32=$B33)*('乐容-S级品'!$L$3:$CA$3=CM$1)*('乐容-S级品'!$L$4:$CA$32)),0)</f>
      </c>
      <c r="CN33" s="280">
        <f>IFERROR(SUMPRODUCT(('控温被PRO-S级品'!$B$2:$B$10=$B33)*('控温被PRO-S级品'!$E$1:$BE$1=CN$1)*('控温被PRO-S级品'!$E$2:$BE$10)),0)+IFERROR(SUMPRODUCT(('冬被-S级品'!$B$2:$B$10=$B33)*('冬被-S级品'!$E$1:$AW$1=CN$1)*('冬被-S级品'!$E$2:$AW$10)),0)+IFERROR(SUMPRODUCT(('白止-S级品'!$A$2:$A$26=$B33)*('白止-S级品'!$D$1:$AV$1=CN$1)*('白止-S级品'!$D$2:$AV$26)),0)+IFERROR(SUMPRODUCT(('乐容-S级品'!$A$4:$A$32=$B33)*('乐容-S级品'!$L$3:$CA$3=CN$1)*('乐容-S级品'!$L$4:$CA$32)),0)</f>
      </c>
      <c r="CO33" s="280">
        <f>IFERROR(SUMPRODUCT(('控温被PRO-S级品'!$B$2:$B$10=$B33)*('控温被PRO-S级品'!$E$1:$BE$1=CO$1)*('控温被PRO-S级品'!$E$2:$BE$10)),0)+IFERROR(SUMPRODUCT(('冬被-S级品'!$B$2:$B$10=$B33)*('冬被-S级品'!$E$1:$AW$1=CO$1)*('冬被-S级品'!$E$2:$AW$10)),0)+IFERROR(SUMPRODUCT(('白止-S级品'!$A$2:$A$26=$B33)*('白止-S级品'!$D$1:$AV$1=CO$1)*('白止-S级品'!$D$2:$AV$26)),0)+IFERROR(SUMPRODUCT(('乐容-S级品'!$A$4:$A$32=$B33)*('乐容-S级品'!$L$3:$CA$3=CO$1)*('乐容-S级品'!$L$4:$CA$32)),0)</f>
      </c>
      <c r="CP33" s="280">
        <f>IFERROR(SUMPRODUCT(('控温被PRO-S级品'!$B$2:$B$10=$B33)*('控温被PRO-S级品'!$E$1:$BE$1=CP$1)*('控温被PRO-S级品'!$E$2:$BE$10)),0)+IFERROR(SUMPRODUCT(('冬被-S级品'!$B$2:$B$10=$B33)*('冬被-S级品'!$E$1:$AW$1=CP$1)*('冬被-S级品'!$E$2:$AW$10)),0)+IFERROR(SUMPRODUCT(('白止-S级品'!$A$2:$A$26=$B33)*('白止-S级品'!$D$1:$AV$1=CP$1)*('白止-S级品'!$D$2:$AV$26)),0)+IFERROR(SUMPRODUCT(('乐容-S级品'!$A$4:$A$32=$B33)*('乐容-S级品'!$L$3:$CA$3=CP$1)*('乐容-S级品'!$L$4:$CA$32)),0)</f>
      </c>
      <c r="CQ33" s="280">
        <f>IFERROR(SUMPRODUCT(('控温被PRO-S级品'!$B$2:$B$10=$B33)*('控温被PRO-S级品'!$E$1:$BE$1=CQ$1)*('控温被PRO-S级品'!$E$2:$BE$10)),0)+IFERROR(SUMPRODUCT(('冬被-S级品'!$B$2:$B$10=$B33)*('冬被-S级品'!$E$1:$AW$1=CQ$1)*('冬被-S级品'!$E$2:$AW$10)),0)+IFERROR(SUMPRODUCT(('白止-S级品'!$A$2:$A$26=$B33)*('白止-S级品'!$D$1:$AV$1=CQ$1)*('白止-S级品'!$D$2:$AV$26)),0)+IFERROR(SUMPRODUCT(('乐容-S级品'!$A$4:$A$32=$B33)*('乐容-S级品'!$L$3:$CA$3=CQ$1)*('乐容-S级品'!$L$4:$CA$32)),0)</f>
      </c>
      <c r="CR33" s="280">
        <f>IFERROR(SUMPRODUCT(('控温被PRO-S级品'!$B$2:$B$10=$B33)*('控温被PRO-S级品'!$E$1:$BE$1=CR$1)*('控温被PRO-S级品'!$E$2:$BE$10)),0)+IFERROR(SUMPRODUCT(('冬被-S级品'!$B$2:$B$10=$B33)*('冬被-S级品'!$E$1:$AW$1=CR$1)*('冬被-S级品'!$E$2:$AW$10)),0)+IFERROR(SUMPRODUCT(('白止-S级品'!$A$2:$A$26=$B33)*('白止-S级品'!$D$1:$AV$1=CR$1)*('白止-S级品'!$D$2:$AV$26)),0)+IFERROR(SUMPRODUCT(('乐容-S级品'!$A$4:$A$32=$B33)*('乐容-S级品'!$L$3:$CA$3=CR$1)*('乐容-S级品'!$L$4:$CA$32)),0)</f>
      </c>
      <c r="CS33" s="280">
        <f>IFERROR(SUMPRODUCT(('控温被PRO-S级品'!$B$2:$B$10=$B33)*('控温被PRO-S级品'!$E$1:$BE$1=CS$1)*('控温被PRO-S级品'!$E$2:$BE$10)),0)+IFERROR(SUMPRODUCT(('冬被-S级品'!$B$2:$B$10=$B33)*('冬被-S级品'!$E$1:$AW$1=CS$1)*('冬被-S级品'!$E$2:$AW$10)),0)+IFERROR(SUMPRODUCT(('白止-S级品'!$A$2:$A$26=$B33)*('白止-S级品'!$D$1:$AV$1=CS$1)*('白止-S级品'!$D$2:$AV$26)),0)+IFERROR(SUMPRODUCT(('乐容-S级品'!$A$4:$A$32=$B33)*('乐容-S级品'!$L$3:$CA$3=CS$1)*('乐容-S级品'!$L$4:$CA$32)),0)</f>
      </c>
      <c r="CT33" s="280">
        <f>IFERROR(SUMPRODUCT(('控温被PRO-S级品'!$B$2:$B$10=$B33)*('控温被PRO-S级品'!$E$1:$BE$1=CT$1)*('控温被PRO-S级品'!$E$2:$BE$10)),0)+IFERROR(SUMPRODUCT(('冬被-S级品'!$B$2:$B$10=$B33)*('冬被-S级品'!$E$1:$AW$1=CT$1)*('冬被-S级品'!$E$2:$AW$10)),0)+IFERROR(SUMPRODUCT(('白止-S级品'!$A$2:$A$26=$B33)*('白止-S级品'!$D$1:$AV$1=CT$1)*('白止-S级品'!$D$2:$AV$26)),0)+IFERROR(SUMPRODUCT(('乐容-S级品'!$A$4:$A$32=$B33)*('乐容-S级品'!$L$3:$CA$3=CT$1)*('乐容-S级品'!$L$4:$CA$32)),0)</f>
      </c>
      <c r="CU33" s="280">
        <f>IFERROR(SUMPRODUCT(('控温被PRO-S级品'!$B$2:$B$10=$B33)*('控温被PRO-S级品'!$E$1:$BE$1=CU$1)*('控温被PRO-S级品'!$E$2:$BE$10)),0)+IFERROR(SUMPRODUCT(('冬被-S级品'!$B$2:$B$10=$B33)*('冬被-S级品'!$E$1:$AW$1=CU$1)*('冬被-S级品'!$E$2:$AW$10)),0)+IFERROR(SUMPRODUCT(('白止-S级品'!$A$2:$A$26=$B33)*('白止-S级品'!$D$1:$AV$1=CU$1)*('白止-S级品'!$D$2:$AV$26)),0)+IFERROR(SUMPRODUCT(('乐容-S级品'!$A$4:$A$32=$B33)*('乐容-S级品'!$L$3:$CA$3=CU$1)*('乐容-S级品'!$L$4:$CA$32)),0)</f>
      </c>
      <c r="CV33" s="280">
        <f>IFERROR(SUMPRODUCT(('控温被PRO-S级品'!$B$2:$B$10=$B33)*('控温被PRO-S级品'!$E$1:$BE$1=CV$1)*('控温被PRO-S级品'!$E$2:$BE$10)),0)+IFERROR(SUMPRODUCT(('冬被-S级品'!$B$2:$B$10=$B33)*('冬被-S级品'!$E$1:$AW$1=CV$1)*('冬被-S级品'!$E$2:$AW$10)),0)+IFERROR(SUMPRODUCT(('白止-S级品'!$A$2:$A$26=$B33)*('白止-S级品'!$D$1:$AV$1=CV$1)*('白止-S级品'!$D$2:$AV$26)),0)+IFERROR(SUMPRODUCT(('乐容-S级品'!$A$4:$A$32=$B33)*('乐容-S级品'!$L$3:$CA$3=CV$1)*('乐容-S级品'!$L$4:$CA$32)),0)</f>
      </c>
      <c r="CW33" s="280">
        <f>IFERROR(SUMPRODUCT(('控温被PRO-S级品'!$B$2:$B$10=$B33)*('控温被PRO-S级品'!$E$1:$BE$1=CW$1)*('控温被PRO-S级品'!$E$2:$BE$10)),0)+IFERROR(SUMPRODUCT(('冬被-S级品'!$B$2:$B$10=$B33)*('冬被-S级品'!$E$1:$AW$1=CW$1)*('冬被-S级品'!$E$2:$AW$10)),0)+IFERROR(SUMPRODUCT(('白止-S级品'!$A$2:$A$26=$B33)*('白止-S级品'!$D$1:$AV$1=CW$1)*('白止-S级品'!$D$2:$AV$26)),0)+IFERROR(SUMPRODUCT(('乐容-S级品'!$A$4:$A$32=$B33)*('乐容-S级品'!$L$3:$CA$3=CW$1)*('乐容-S级品'!$L$4:$CA$32)),0)</f>
      </c>
      <c r="CX33" s="280">
        <f>IFERROR(SUMPRODUCT(('控温被PRO-S级品'!$B$2:$B$10=$B33)*('控温被PRO-S级品'!$E$1:$BE$1=CX$1)*('控温被PRO-S级品'!$E$2:$BE$10)),0)+IFERROR(SUMPRODUCT(('冬被-S级品'!$B$2:$B$10=$B33)*('冬被-S级品'!$E$1:$AW$1=CX$1)*('冬被-S级品'!$E$2:$AW$10)),0)+IFERROR(SUMPRODUCT(('白止-S级品'!$A$2:$A$26=$B33)*('白止-S级品'!$D$1:$AV$1=CX$1)*('白止-S级品'!$D$2:$AV$26)),0)+IFERROR(SUMPRODUCT(('乐容-S级品'!$A$4:$A$32=$B33)*('乐容-S级品'!$L$3:$CA$3=CX$1)*('乐容-S级品'!$L$4:$CA$32)),0)</f>
      </c>
      <c r="CY33" s="280">
        <f>IFERROR(SUMPRODUCT(('控温被PRO-S级品'!$B$2:$B$10=$B33)*('控温被PRO-S级品'!$E$1:$BE$1=CY$1)*('控温被PRO-S级品'!$E$2:$BE$10)),0)+IFERROR(SUMPRODUCT(('冬被-S级品'!$B$2:$B$10=$B33)*('冬被-S级品'!$E$1:$AW$1=CY$1)*('冬被-S级品'!$E$2:$AW$10)),0)+IFERROR(SUMPRODUCT(('白止-S级品'!$A$2:$A$26=$B33)*('白止-S级品'!$D$1:$AV$1=CY$1)*('白止-S级品'!$D$2:$AV$26)),0)+IFERROR(SUMPRODUCT(('乐容-S级品'!$A$4:$A$32=$B33)*('乐容-S级品'!$L$3:$CA$3=CY$1)*('乐容-S级品'!$L$4:$CA$32)),0)</f>
      </c>
      <c r="CZ33" s="280">
        <f>IFERROR(SUMPRODUCT(('控温被PRO-S级品'!$B$2:$B$10=$B33)*('控温被PRO-S级品'!$E$1:$BE$1=CZ$1)*('控温被PRO-S级品'!$E$2:$BE$10)),0)+IFERROR(SUMPRODUCT(('冬被-S级品'!$B$2:$B$10=$B33)*('冬被-S级品'!$E$1:$AW$1=CZ$1)*('冬被-S级品'!$E$2:$AW$10)),0)+IFERROR(SUMPRODUCT(('白止-S级品'!$A$2:$A$26=$B33)*('白止-S级品'!$D$1:$AV$1=CZ$1)*('白止-S级品'!$D$2:$AV$26)),0)+IFERROR(SUMPRODUCT(('乐容-S级品'!$A$4:$A$32=$B33)*('乐容-S级品'!$L$3:$CA$3=CZ$1)*('乐容-S级品'!$L$4:$CA$32)),0)</f>
      </c>
      <c r="DA33" s="280">
        <f>IFERROR(SUMPRODUCT(('控温被PRO-S级品'!$B$2:$B$10=$B33)*('控温被PRO-S级品'!$E$1:$BE$1=DA$1)*('控温被PRO-S级品'!$E$2:$BE$10)),0)+IFERROR(SUMPRODUCT(('冬被-S级品'!$B$2:$B$10=$B33)*('冬被-S级品'!$E$1:$AW$1=DA$1)*('冬被-S级品'!$E$2:$AW$10)),0)+IFERROR(SUMPRODUCT(('白止-S级品'!$A$2:$A$26=$B33)*('白止-S级品'!$D$1:$AV$1=DA$1)*('白止-S级品'!$D$2:$AV$26)),0)+IFERROR(SUMPRODUCT(('乐容-S级品'!$A$4:$A$32=$B33)*('乐容-S级品'!$L$3:$CA$3=DA$1)*('乐容-S级品'!$L$4:$CA$32)),0)</f>
      </c>
      <c r="DB33" s="280">
        <f>IFERROR(SUMPRODUCT(('控温被PRO-S级品'!$B$2:$B$10=$B33)*('控温被PRO-S级品'!$E$1:$BE$1=DB$1)*('控温被PRO-S级品'!$E$2:$BE$10)),0)+IFERROR(SUMPRODUCT(('冬被-S级品'!$B$2:$B$10=$B33)*('冬被-S级品'!$E$1:$AW$1=DB$1)*('冬被-S级品'!$E$2:$AW$10)),0)+IFERROR(SUMPRODUCT(('白止-S级品'!$A$2:$A$26=$B33)*('白止-S级品'!$D$1:$AV$1=DB$1)*('白止-S级品'!$D$2:$AV$26)),0)+IFERROR(SUMPRODUCT(('乐容-S级品'!$A$4:$A$32=$B33)*('乐容-S级品'!$L$3:$CA$3=DB$1)*('乐容-S级品'!$L$4:$CA$32)),0)</f>
      </c>
      <c r="DC33" s="280">
        <f>IFERROR(SUMPRODUCT(('控温被PRO-S级品'!$B$2:$B$10=$B33)*('控温被PRO-S级品'!$E$1:$BE$1=DC$1)*('控温被PRO-S级品'!$E$2:$BE$10)),0)+IFERROR(SUMPRODUCT(('冬被-S级品'!$B$2:$B$10=$B33)*('冬被-S级品'!$E$1:$AW$1=DC$1)*('冬被-S级品'!$E$2:$AW$10)),0)+IFERROR(SUMPRODUCT(('白止-S级品'!$A$2:$A$26=$B33)*('白止-S级品'!$D$1:$AV$1=DC$1)*('白止-S级品'!$D$2:$AV$26)),0)+IFERROR(SUMPRODUCT(('乐容-S级品'!$A$4:$A$32=$B33)*('乐容-S级品'!$L$3:$CA$3=DC$1)*('乐容-S级品'!$L$4:$CA$32)),0)</f>
      </c>
      <c r="DD33" s="280">
        <f>IFERROR(SUMPRODUCT(('控温被PRO-S级品'!$B$2:$B$10=$B33)*('控温被PRO-S级品'!$E$1:$BE$1=DD$1)*('控温被PRO-S级品'!$E$2:$BE$10)),0)+IFERROR(SUMPRODUCT(('冬被-S级品'!$B$2:$B$10=$B33)*('冬被-S级品'!$E$1:$AW$1=DD$1)*('冬被-S级品'!$E$2:$AW$10)),0)+IFERROR(SUMPRODUCT(('白止-S级品'!$A$2:$A$26=$B33)*('白止-S级品'!$D$1:$AV$1=DD$1)*('白止-S级品'!$D$2:$AV$26)),0)+IFERROR(SUMPRODUCT(('乐容-S级品'!$A$4:$A$32=$B33)*('乐容-S级品'!$L$3:$CA$3=DD$1)*('乐容-S级品'!$L$4:$CA$32)),0)</f>
      </c>
      <c r="DE33" s="280">
        <f>IFERROR(SUMPRODUCT(('控温被PRO-S级品'!$B$2:$B$10=$B33)*('控温被PRO-S级品'!$E$1:$BE$1=DE$1)*('控温被PRO-S级品'!$E$2:$BE$10)),0)+IFERROR(SUMPRODUCT(('冬被-S级品'!$B$2:$B$10=$B33)*('冬被-S级品'!$E$1:$AW$1=DE$1)*('冬被-S级品'!$E$2:$AW$10)),0)+IFERROR(SUMPRODUCT(('白止-S级品'!$A$2:$A$26=$B33)*('白止-S级品'!$D$1:$AV$1=DE$1)*('白止-S级品'!$D$2:$AV$26)),0)+IFERROR(SUMPRODUCT(('乐容-S级品'!$A$4:$A$32=$B33)*('乐容-S级品'!$L$3:$CA$3=DE$1)*('乐容-S级品'!$L$4:$CA$32)),0)</f>
      </c>
      <c r="DF33" s="280">
        <f>IFERROR(SUMPRODUCT(('控温被PRO-S级品'!$B$2:$B$10=$B33)*('控温被PRO-S级品'!$E$1:$BE$1=DF$1)*('控温被PRO-S级品'!$E$2:$BE$10)),0)+IFERROR(SUMPRODUCT(('冬被-S级品'!$B$2:$B$10=$B33)*('冬被-S级品'!$E$1:$AW$1=DF$1)*('冬被-S级品'!$E$2:$AW$10)),0)+IFERROR(SUMPRODUCT(('白止-S级品'!$A$2:$A$26=$B33)*('白止-S级品'!$D$1:$AV$1=DF$1)*('白止-S级品'!$D$2:$AV$26)),0)+IFERROR(SUMPRODUCT(('乐容-S级品'!$A$4:$A$32=$B33)*('乐容-S级品'!$L$3:$CA$3=DF$1)*('乐容-S级品'!$L$4:$CA$32)),0)</f>
      </c>
      <c r="DG33" s="280">
        <f>IFERROR(SUMPRODUCT(('控温被PRO-S级品'!$B$2:$B$10=$B33)*('控温被PRO-S级品'!$E$1:$BE$1=DG$1)*('控温被PRO-S级品'!$E$2:$BE$10)),0)+IFERROR(SUMPRODUCT(('冬被-S级品'!$B$2:$B$10=$B33)*('冬被-S级品'!$E$1:$AW$1=DG$1)*('冬被-S级品'!$E$2:$AW$10)),0)+IFERROR(SUMPRODUCT(('白止-S级品'!$A$2:$A$26=$B33)*('白止-S级品'!$D$1:$AV$1=DG$1)*('白止-S级品'!$D$2:$AV$26)),0)+IFERROR(SUMPRODUCT(('乐容-S级品'!$A$4:$A$32=$B33)*('乐容-S级品'!$L$3:$CA$3=DG$1)*('乐容-S级品'!$L$4:$CA$32)),0)</f>
      </c>
      <c r="DH33" s="280">
        <f>IFERROR(SUMPRODUCT(('控温被PRO-S级品'!$B$2:$B$10=$B33)*('控温被PRO-S级品'!$E$1:$BE$1=DH$1)*('控温被PRO-S级品'!$E$2:$BE$10)),0)+IFERROR(SUMPRODUCT(('冬被-S级品'!$B$2:$B$10=$B33)*('冬被-S级品'!$E$1:$AW$1=DH$1)*('冬被-S级品'!$E$2:$AW$10)),0)+IFERROR(SUMPRODUCT(('白止-S级品'!$A$2:$A$26=$B33)*('白止-S级品'!$D$1:$AV$1=DH$1)*('白止-S级品'!$D$2:$AV$26)),0)+IFERROR(SUMPRODUCT(('乐容-S级品'!$A$4:$A$32=$B33)*('乐容-S级品'!$L$3:$CA$3=DH$1)*('乐容-S级品'!$L$4:$CA$32)),0)</f>
      </c>
      <c r="DI33" s="280">
        <f>IFERROR(SUMPRODUCT(('控温被PRO-S级品'!$B$2:$B$10=$B33)*('控温被PRO-S级品'!$E$1:$BE$1=DI$1)*('控温被PRO-S级品'!$E$2:$BE$10)),0)+IFERROR(SUMPRODUCT(('冬被-S级品'!$B$2:$B$10=$B33)*('冬被-S级品'!$E$1:$AW$1=DI$1)*('冬被-S级品'!$E$2:$AW$10)),0)+IFERROR(SUMPRODUCT(('白止-S级品'!$A$2:$A$26=$B33)*('白止-S级品'!$D$1:$AV$1=DI$1)*('白止-S级品'!$D$2:$AV$26)),0)+IFERROR(SUMPRODUCT(('乐容-S级品'!$A$4:$A$32=$B33)*('乐容-S级品'!$L$3:$CA$3=DI$1)*('乐容-S级品'!$L$4:$CA$32)),0)</f>
      </c>
      <c r="DJ33" s="280">
        <f>IFERROR(SUMPRODUCT(('控温被PRO-S级品'!$B$2:$B$10=$B33)*('控温被PRO-S级品'!$E$1:$BE$1=DJ$1)*('控温被PRO-S级品'!$E$2:$BE$10)),0)+IFERROR(SUMPRODUCT(('冬被-S级品'!$B$2:$B$10=$B33)*('冬被-S级品'!$E$1:$AW$1=DJ$1)*('冬被-S级品'!$E$2:$AW$10)),0)+IFERROR(SUMPRODUCT(('白止-S级品'!$A$2:$A$26=$B33)*('白止-S级品'!$D$1:$AV$1=DJ$1)*('白止-S级品'!$D$2:$AV$26)),0)+IFERROR(SUMPRODUCT(('乐容-S级品'!$A$4:$A$32=$B33)*('乐容-S级品'!$L$3:$CA$3=DJ$1)*('乐容-S级品'!$L$4:$CA$32)),0)</f>
      </c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>
        <f>VLOOKUP(B33,'系统编码规格'!A:C,3,FALSE)</f>
      </c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280"/>
      <c r="FH33" s="280"/>
      <c r="FI33" s="280"/>
      <c r="FJ33" s="280"/>
      <c r="FK33" s="280"/>
      <c r="FL33" s="280"/>
      <c r="FM33" s="280"/>
      <c r="FN33" s="280"/>
      <c r="FO33" s="280"/>
      <c r="FP33" s="280"/>
      <c r="FQ33" s="280"/>
      <c r="FR33" s="280"/>
      <c r="FS33" s="280"/>
      <c r="FT33" s="280"/>
      <c r="FU33" s="280"/>
      <c r="FV33" s="280"/>
      <c r="FW33" s="280"/>
      <c r="FX33" s="280"/>
      <c r="FY33" s="280"/>
      <c r="FZ33" s="280"/>
      <c r="GA33" s="280"/>
      <c r="GB33" s="280"/>
      <c r="GC33" s="280"/>
      <c r="GD33" s="280"/>
      <c r="GE33" s="280"/>
      <c r="GF33" s="280"/>
      <c r="GG33" s="280"/>
      <c r="GH33" s="280"/>
      <c r="GI33" s="280"/>
      <c r="GJ33" s="280"/>
      <c r="GK33" s="280"/>
      <c r="GL33" s="280"/>
      <c r="GM33" s="280"/>
      <c r="GN33" s="280"/>
      <c r="GO33" s="280"/>
      <c r="GP33" s="280"/>
      <c r="GQ33" s="280"/>
      <c r="GR33" s="280"/>
      <c r="GS33" s="280"/>
      <c r="GT33" s="280"/>
      <c r="GU33" s="280"/>
      <c r="GV33" s="280"/>
    </row>
    <row r="34">
      <c r="A34" s="309" t="str">
        <v>乐容</v>
      </c>
      <c r="B34" s="310" t="str">
        <v>1280002620112338</v>
      </c>
      <c r="C34" s="309" t="str">
        <v>亚朵星球 纯色全棉枕套 单只装</v>
      </c>
      <c r="D34" s="309" t="str">
        <v>生椰姜茶48*74</v>
      </c>
      <c r="E34">
        <f>SUM(F34:GX34)</f>
      </c>
      <c r="F34" s="280">
        <f>IFERROR(SUMPRODUCT(('控温被PRO-S级品'!$B$2:$B$10=$B34)*('控温被PRO-S级品'!$E$1:$BE$1=F$1)*('控温被PRO-S级品'!$E$2:$BE$10)),0)+IFERROR(SUMPRODUCT(('冬被-S级品'!$B$2:$B$10=$B34)*('冬被-S级品'!$E$1:$AW$1=F$1)*('冬被-S级品'!$E$2:$AW$10)),0)+IFERROR(SUMPRODUCT(('白止-S级品'!$A$2:$A$26=$B34)*('白止-S级品'!$D$1:$AV$1=F$1)*('白止-S级品'!$D$2:$AV$26)),0)+IFERROR(SUMPRODUCT(('乐容-S级品'!$A$4:$A$32=$B34)*('乐容-S级品'!$L$3:$CA$3=F$1)*('乐容-S级品'!$L$4:$CA$32)),0)</f>
      </c>
      <c r="G34" s="280">
        <f>IFERROR(SUMPRODUCT(('控温被PRO-S级品'!$B$2:$B$10=$B34)*('控温被PRO-S级品'!$E$1:$BE$1=G$1)*('控温被PRO-S级品'!$E$2:$BE$10)),0)+IFERROR(SUMPRODUCT(('冬被-S级品'!$B$2:$B$10=$B34)*('冬被-S级品'!$E$1:$AW$1=G$1)*('冬被-S级品'!$E$2:$AW$10)),0)+IFERROR(SUMPRODUCT(('白止-S级品'!$A$2:$A$26=$B34)*('白止-S级品'!$D$1:$AV$1=G$1)*('白止-S级品'!$D$2:$AV$26)),0)+IFERROR(SUMPRODUCT(('乐容-S级品'!$A$4:$A$32=$B34)*('乐容-S级品'!$L$3:$CA$3=G$1)*('乐容-S级品'!$L$4:$CA$32)),0)</f>
      </c>
      <c r="H34" s="280">
        <f>IFERROR(SUMPRODUCT(('控温被PRO-S级品'!$B$2:$B$10=$B34)*('控温被PRO-S级品'!$E$1:$BE$1=H$1)*('控温被PRO-S级品'!$E$2:$BE$10)),0)+IFERROR(SUMPRODUCT(('冬被-S级品'!$B$2:$B$10=$B34)*('冬被-S级品'!$E$1:$AW$1=H$1)*('冬被-S级品'!$E$2:$AW$10)),0)+IFERROR(SUMPRODUCT(('白止-S级品'!$A$2:$A$26=$B34)*('白止-S级品'!$D$1:$AV$1=H$1)*('白止-S级品'!$D$2:$AV$26)),0)+IFERROR(SUMPRODUCT(('乐容-S级品'!$A$4:$A$32=$B34)*('乐容-S级品'!$L$3:$CA$3=H$1)*('乐容-S级品'!$L$4:$CA$32)),0)</f>
      </c>
      <c r="I34" s="280">
        <f>IFERROR(SUMPRODUCT(('控温被PRO-S级品'!$B$2:$B$10=$B34)*('控温被PRO-S级品'!$E$1:$BE$1=I$1)*('控温被PRO-S级品'!$E$2:$BE$10)),0)+IFERROR(SUMPRODUCT(('冬被-S级品'!$B$2:$B$10=$B34)*('冬被-S级品'!$E$1:$AW$1=I$1)*('冬被-S级品'!$E$2:$AW$10)),0)+IFERROR(SUMPRODUCT(('白止-S级品'!$A$2:$A$26=$B34)*('白止-S级品'!$D$1:$AV$1=I$1)*('白止-S级品'!$D$2:$AV$26)),0)+IFERROR(SUMPRODUCT(('乐容-S级品'!$A$4:$A$32=$B34)*('乐容-S级品'!$L$3:$CA$3=I$1)*('乐容-S级品'!$L$4:$CA$32)),0)</f>
      </c>
      <c r="J34" s="280">
        <f>IFERROR(SUMPRODUCT(('控温被PRO-S级品'!$B$2:$B$10=$B34)*('控温被PRO-S级品'!$E$1:$BE$1=J$1)*('控温被PRO-S级品'!$E$2:$BE$10)),0)+IFERROR(SUMPRODUCT(('冬被-S级品'!$B$2:$B$10=$B34)*('冬被-S级品'!$E$1:$AW$1=J$1)*('冬被-S级品'!$E$2:$AW$10)),0)+IFERROR(SUMPRODUCT(('白止-S级品'!$A$2:$A$26=$B34)*('白止-S级品'!$D$1:$AV$1=J$1)*('白止-S级品'!$D$2:$AV$26)),0)+IFERROR(SUMPRODUCT(('乐容-S级品'!$A$4:$A$32=$B34)*('乐容-S级品'!$L$3:$CA$3=J$1)*('乐容-S级品'!$L$4:$CA$32)),0)</f>
      </c>
      <c r="K34" s="280">
        <f>IFERROR(SUMPRODUCT(('控温被PRO-S级品'!$B$2:$B$10=$B34)*('控温被PRO-S级品'!$E$1:$BE$1=K$1)*('控温被PRO-S级品'!$E$2:$BE$10)),0)+IFERROR(SUMPRODUCT(('冬被-S级品'!$B$2:$B$10=$B34)*('冬被-S级品'!$E$1:$AW$1=K$1)*('冬被-S级品'!$E$2:$AW$10)),0)+IFERROR(SUMPRODUCT(('白止-S级品'!$A$2:$A$26=$B34)*('白止-S级品'!$D$1:$AV$1=K$1)*('白止-S级品'!$D$2:$AV$26)),0)+IFERROR(SUMPRODUCT(('乐容-S级品'!$A$4:$A$32=$B34)*('乐容-S级品'!$L$3:$CA$3=K$1)*('乐容-S级品'!$L$4:$CA$32)),0)</f>
      </c>
      <c r="L34" s="280">
        <f>IFERROR(SUMPRODUCT(('控温被PRO-S级品'!$B$2:$B$10=$B34)*('控温被PRO-S级品'!$E$1:$BE$1=L$1)*('控温被PRO-S级品'!$E$2:$BE$10)),0)+IFERROR(SUMPRODUCT(('冬被-S级品'!$B$2:$B$10=$B34)*('冬被-S级品'!$E$1:$AW$1=L$1)*('冬被-S级品'!$E$2:$AW$10)),0)+IFERROR(SUMPRODUCT(('白止-S级品'!$A$2:$A$26=$B34)*('白止-S级品'!$D$1:$AV$1=L$1)*('白止-S级品'!$D$2:$AV$26)),0)+IFERROR(SUMPRODUCT(('乐容-S级品'!$A$4:$A$32=$B34)*('乐容-S级品'!$L$3:$CA$3=L$1)*('乐容-S级品'!$L$4:$CA$32)),0)</f>
      </c>
      <c r="M34" s="280">
        <f>IFERROR(SUMPRODUCT(('控温被PRO-S级品'!$B$2:$B$10=$B34)*('控温被PRO-S级品'!$E$1:$BE$1=M$1)*('控温被PRO-S级品'!$E$2:$BE$10)),0)+IFERROR(SUMPRODUCT(('冬被-S级品'!$B$2:$B$10=$B34)*('冬被-S级品'!$E$1:$AW$1=M$1)*('冬被-S级品'!$E$2:$AW$10)),0)+IFERROR(SUMPRODUCT(('白止-S级品'!$A$2:$A$26=$B34)*('白止-S级品'!$D$1:$AV$1=M$1)*('白止-S级品'!$D$2:$AV$26)),0)+IFERROR(SUMPRODUCT(('乐容-S级品'!$A$4:$A$32=$B34)*('乐容-S级品'!$L$3:$CA$3=M$1)*('乐容-S级品'!$L$4:$CA$32)),0)</f>
      </c>
      <c r="N34" s="280">
        <f>IFERROR(SUMPRODUCT(('控温被PRO-S级品'!$B$2:$B$10=$B34)*('控温被PRO-S级品'!$E$1:$BE$1=N$1)*('控温被PRO-S级品'!$E$2:$BE$10)),0)+IFERROR(SUMPRODUCT(('冬被-S级品'!$B$2:$B$10=$B34)*('冬被-S级品'!$E$1:$AW$1=N$1)*('冬被-S级品'!$E$2:$AW$10)),0)+IFERROR(SUMPRODUCT(('白止-S级品'!$A$2:$A$26=$B34)*('白止-S级品'!$D$1:$AV$1=N$1)*('白止-S级品'!$D$2:$AV$26)),0)+IFERROR(SUMPRODUCT(('乐容-S级品'!$A$4:$A$32=$B34)*('乐容-S级品'!$L$3:$CA$3=N$1)*('乐容-S级品'!$L$4:$CA$32)),0)</f>
      </c>
      <c r="O34" s="280">
        <f>IFERROR(SUMPRODUCT(('控温被PRO-S级品'!$B$2:$B$10=$B34)*('控温被PRO-S级品'!$E$1:$BE$1=O$1)*('控温被PRO-S级品'!$E$2:$BE$10)),0)+IFERROR(SUMPRODUCT(('冬被-S级品'!$B$2:$B$10=$B34)*('冬被-S级品'!$E$1:$AW$1=O$1)*('冬被-S级品'!$E$2:$AW$10)),0)+IFERROR(SUMPRODUCT(('白止-S级品'!$A$2:$A$26=$B34)*('白止-S级品'!$D$1:$AV$1=O$1)*('白止-S级品'!$D$2:$AV$26)),0)+IFERROR(SUMPRODUCT(('乐容-S级品'!$A$4:$A$32=$B34)*('乐容-S级品'!$L$3:$CA$3=O$1)*('乐容-S级品'!$L$4:$CA$32)),0)</f>
      </c>
      <c r="P34" s="280">
        <f>IFERROR(SUMPRODUCT(('控温被PRO-S级品'!$B$2:$B$10=$B34)*('控温被PRO-S级品'!$E$1:$BE$1=P$1)*('控温被PRO-S级品'!$E$2:$BE$10)),0)+IFERROR(SUMPRODUCT(('冬被-S级品'!$B$2:$B$10=$B34)*('冬被-S级品'!$E$1:$AW$1=P$1)*('冬被-S级品'!$E$2:$AW$10)),0)+IFERROR(SUMPRODUCT(('白止-S级品'!$A$2:$A$26=$B34)*('白止-S级品'!$D$1:$AV$1=P$1)*('白止-S级品'!$D$2:$AV$26)),0)+IFERROR(SUMPRODUCT(('乐容-S级品'!$A$4:$A$32=$B34)*('乐容-S级品'!$L$3:$CA$3=P$1)*('乐容-S级品'!$L$4:$CA$32)),0)</f>
      </c>
      <c r="Q34" s="280">
        <f>IFERROR(SUMPRODUCT(('控温被PRO-S级品'!$B$2:$B$10=$B34)*('控温被PRO-S级品'!$E$1:$BE$1=Q$1)*('控温被PRO-S级品'!$E$2:$BE$10)),0)+IFERROR(SUMPRODUCT(('冬被-S级品'!$B$2:$B$10=$B34)*('冬被-S级品'!$E$1:$AW$1=Q$1)*('冬被-S级品'!$E$2:$AW$10)),0)+IFERROR(SUMPRODUCT(('白止-S级品'!$A$2:$A$26=$B34)*('白止-S级品'!$D$1:$AV$1=Q$1)*('白止-S级品'!$D$2:$AV$26)),0)+IFERROR(SUMPRODUCT(('乐容-S级品'!$A$4:$A$32=$B34)*('乐容-S级品'!$L$3:$CA$3=Q$1)*('乐容-S级品'!$L$4:$CA$32)),0)</f>
      </c>
      <c r="R34" s="280">
        <f>IFERROR(SUMPRODUCT(('控温被PRO-S级品'!$B$2:$B$10=$B34)*('控温被PRO-S级品'!$E$1:$BE$1=R$1)*('控温被PRO-S级品'!$E$2:$BE$10)),0)+IFERROR(SUMPRODUCT(('冬被-S级品'!$B$2:$B$10=$B34)*('冬被-S级品'!$E$1:$AW$1=R$1)*('冬被-S级品'!$E$2:$AW$10)),0)+IFERROR(SUMPRODUCT(('白止-S级品'!$A$2:$A$26=$B34)*('白止-S级品'!$D$1:$AV$1=R$1)*('白止-S级品'!$D$2:$AV$26)),0)+IFERROR(SUMPRODUCT(('乐容-S级品'!$A$4:$A$32=$B34)*('乐容-S级品'!$L$3:$CA$3=R$1)*('乐容-S级品'!$L$4:$CA$32)),0)</f>
      </c>
      <c r="S34" s="280">
        <f>IFERROR(SUMPRODUCT(('控温被PRO-S级品'!$B$2:$B$10=$B34)*('控温被PRO-S级品'!$E$1:$BE$1=S$1)*('控温被PRO-S级品'!$E$2:$BE$10)),0)+IFERROR(SUMPRODUCT(('冬被-S级品'!$B$2:$B$10=$B34)*('冬被-S级品'!$E$1:$AW$1=S$1)*('冬被-S级品'!$E$2:$AW$10)),0)+IFERROR(SUMPRODUCT(('白止-S级品'!$A$2:$A$26=$B34)*('白止-S级品'!$D$1:$AV$1=S$1)*('白止-S级品'!$D$2:$AV$26)),0)+IFERROR(SUMPRODUCT(('乐容-S级品'!$A$4:$A$32=$B34)*('乐容-S级品'!$L$3:$CA$3=S$1)*('乐容-S级品'!$L$4:$CA$32)),0)</f>
      </c>
      <c r="T34" s="280">
        <f>IFERROR(SUMPRODUCT(('控温被PRO-S级品'!$B$2:$B$10=$B34)*('控温被PRO-S级品'!$E$1:$BE$1=T$1)*('控温被PRO-S级品'!$E$2:$BE$10)),0)+IFERROR(SUMPRODUCT(('冬被-S级品'!$B$2:$B$10=$B34)*('冬被-S级品'!$E$1:$AW$1=T$1)*('冬被-S级品'!$E$2:$AW$10)),0)+IFERROR(SUMPRODUCT(('白止-S级品'!$A$2:$A$26=$B34)*('白止-S级品'!$D$1:$AV$1=T$1)*('白止-S级品'!$D$2:$AV$26)),0)+IFERROR(SUMPRODUCT(('乐容-S级品'!$A$4:$A$32=$B34)*('乐容-S级品'!$L$3:$CA$3=T$1)*('乐容-S级品'!$L$4:$CA$32)),0)</f>
      </c>
      <c r="U34" s="280">
        <f>IFERROR(SUMPRODUCT(('控温被PRO-S级品'!$B$2:$B$10=$B34)*('控温被PRO-S级品'!$E$1:$BE$1=U$1)*('控温被PRO-S级品'!$E$2:$BE$10)),0)+IFERROR(SUMPRODUCT(('冬被-S级品'!$B$2:$B$10=$B34)*('冬被-S级品'!$E$1:$AW$1=U$1)*('冬被-S级品'!$E$2:$AW$10)),0)+IFERROR(SUMPRODUCT(('白止-S级品'!$A$2:$A$26=$B34)*('白止-S级品'!$D$1:$AV$1=U$1)*('白止-S级品'!$D$2:$AV$26)),0)+IFERROR(SUMPRODUCT(('乐容-S级品'!$A$4:$A$32=$B34)*('乐容-S级品'!$L$3:$CA$3=U$1)*('乐容-S级品'!$L$4:$CA$32)),0)</f>
      </c>
      <c r="V34" s="280">
        <f>IFERROR(SUMPRODUCT(('控温被PRO-S级品'!$B$2:$B$10=$B34)*('控温被PRO-S级品'!$E$1:$BE$1=V$1)*('控温被PRO-S级品'!$E$2:$BE$10)),0)+IFERROR(SUMPRODUCT(('冬被-S级品'!$B$2:$B$10=$B34)*('冬被-S级品'!$E$1:$AW$1=V$1)*('冬被-S级品'!$E$2:$AW$10)),0)+IFERROR(SUMPRODUCT(('白止-S级品'!$A$2:$A$26=$B34)*('白止-S级品'!$D$1:$AV$1=V$1)*('白止-S级品'!$D$2:$AV$26)),0)+IFERROR(SUMPRODUCT(('乐容-S级品'!$A$4:$A$32=$B34)*('乐容-S级品'!$L$3:$CA$3=V$1)*('乐容-S级品'!$L$4:$CA$32)),0)</f>
      </c>
      <c r="W34" s="280">
        <f>IFERROR(SUMPRODUCT(('控温被PRO-S级品'!$B$2:$B$10=$B34)*('控温被PRO-S级品'!$E$1:$BE$1=W$1)*('控温被PRO-S级品'!$E$2:$BE$10)),0)+IFERROR(SUMPRODUCT(('冬被-S级品'!$B$2:$B$10=$B34)*('冬被-S级品'!$E$1:$AW$1=W$1)*('冬被-S级品'!$E$2:$AW$10)),0)+IFERROR(SUMPRODUCT(('白止-S级品'!$A$2:$A$26=$B34)*('白止-S级品'!$D$1:$AV$1=W$1)*('白止-S级品'!$D$2:$AV$26)),0)+IFERROR(SUMPRODUCT(('乐容-S级品'!$A$4:$A$32=$B34)*('乐容-S级品'!$L$3:$CA$3=W$1)*('乐容-S级品'!$L$4:$CA$32)),0)</f>
      </c>
      <c r="X34" s="280">
        <f>IFERROR(SUMPRODUCT(('控温被PRO-S级品'!$B$2:$B$10=$B34)*('控温被PRO-S级品'!$E$1:$BE$1=X$1)*('控温被PRO-S级品'!$E$2:$BE$10)),0)+IFERROR(SUMPRODUCT(('冬被-S级品'!$B$2:$B$10=$B34)*('冬被-S级品'!$E$1:$AW$1=X$1)*('冬被-S级品'!$E$2:$AW$10)),0)+IFERROR(SUMPRODUCT(('白止-S级品'!$A$2:$A$26=$B34)*('白止-S级品'!$D$1:$AV$1=X$1)*('白止-S级品'!$D$2:$AV$26)),0)+IFERROR(SUMPRODUCT(('乐容-S级品'!$A$4:$A$32=$B34)*('乐容-S级品'!$L$3:$CA$3=X$1)*('乐容-S级品'!$L$4:$CA$32)),0)</f>
      </c>
      <c r="Y34" s="280">
        <f>IFERROR(SUMPRODUCT(('控温被PRO-S级品'!$B$2:$B$10=$B34)*('控温被PRO-S级品'!$E$1:$BE$1=Y$1)*('控温被PRO-S级品'!$E$2:$BE$10)),0)+IFERROR(SUMPRODUCT(('冬被-S级品'!$B$2:$B$10=$B34)*('冬被-S级品'!$E$1:$AW$1=Y$1)*('冬被-S级品'!$E$2:$AW$10)),0)+IFERROR(SUMPRODUCT(('白止-S级品'!$A$2:$A$26=$B34)*('白止-S级品'!$D$1:$AV$1=Y$1)*('白止-S级品'!$D$2:$AV$26)),0)+IFERROR(SUMPRODUCT(('乐容-S级品'!$A$4:$A$32=$B34)*('乐容-S级品'!$L$3:$CA$3=Y$1)*('乐容-S级品'!$L$4:$CA$32)),0)</f>
      </c>
      <c r="Z34" s="280">
        <f>IFERROR(SUMPRODUCT(('控温被PRO-S级品'!$B$2:$B$10=$B34)*('控温被PRO-S级品'!$E$1:$BE$1=Z$1)*('控温被PRO-S级品'!$E$2:$BE$10)),0)+IFERROR(SUMPRODUCT(('冬被-S级品'!$B$2:$B$10=$B34)*('冬被-S级品'!$E$1:$AW$1=Z$1)*('冬被-S级品'!$E$2:$AW$10)),0)+IFERROR(SUMPRODUCT(('白止-S级品'!$A$2:$A$26=$B34)*('白止-S级品'!$D$1:$AV$1=Z$1)*('白止-S级品'!$D$2:$AV$26)),0)+IFERROR(SUMPRODUCT(('乐容-S级品'!$A$4:$A$32=$B34)*('乐容-S级品'!$L$3:$CA$3=Z$1)*('乐容-S级品'!$L$4:$CA$32)),0)</f>
      </c>
      <c r="AA34" s="280">
        <f>IFERROR(SUMPRODUCT(('控温被PRO-S级品'!$B$2:$B$10=$B34)*('控温被PRO-S级品'!$E$1:$BE$1=AA$1)*('控温被PRO-S级品'!$E$2:$BE$10)),0)+IFERROR(SUMPRODUCT(('冬被-S级品'!$B$2:$B$10=$B34)*('冬被-S级品'!$E$1:$AW$1=AA$1)*('冬被-S级品'!$E$2:$AW$10)),0)+IFERROR(SUMPRODUCT(('白止-S级品'!$A$2:$A$26=$B34)*('白止-S级品'!$D$1:$AV$1=AA$1)*('白止-S级品'!$D$2:$AV$26)),0)+IFERROR(SUMPRODUCT(('乐容-S级品'!$A$4:$A$32=$B34)*('乐容-S级品'!$L$3:$CA$3=AA$1)*('乐容-S级品'!$L$4:$CA$32)),0)</f>
      </c>
      <c r="AB34" s="280">
        <f>IFERROR(SUMPRODUCT(('控温被PRO-S级品'!$B$2:$B$10=$B34)*('控温被PRO-S级品'!$E$1:$BE$1=AB$1)*('控温被PRO-S级品'!$E$2:$BE$10)),0)+IFERROR(SUMPRODUCT(('冬被-S级品'!$B$2:$B$10=$B34)*('冬被-S级品'!$E$1:$AW$1=AB$1)*('冬被-S级品'!$E$2:$AW$10)),0)+IFERROR(SUMPRODUCT(('白止-S级品'!$A$2:$A$26=$B34)*('白止-S级品'!$D$1:$AV$1=AB$1)*('白止-S级品'!$D$2:$AV$26)),0)+IFERROR(SUMPRODUCT(('乐容-S级品'!$A$4:$A$32=$B34)*('乐容-S级品'!$L$3:$CA$3=AB$1)*('乐容-S级品'!$L$4:$CA$32)),0)</f>
      </c>
      <c r="AC34" s="280">
        <f>IFERROR(SUMPRODUCT(('控温被PRO-S级品'!$B$2:$B$10=$B34)*('控温被PRO-S级品'!$E$1:$BE$1=AC$1)*('控温被PRO-S级品'!$E$2:$BE$10)),0)+IFERROR(SUMPRODUCT(('冬被-S级品'!$B$2:$B$10=$B34)*('冬被-S级品'!$E$1:$AW$1=AC$1)*('冬被-S级品'!$E$2:$AW$10)),0)+IFERROR(SUMPRODUCT(('白止-S级品'!$A$2:$A$26=$B34)*('白止-S级品'!$D$1:$AV$1=AC$1)*('白止-S级品'!$D$2:$AV$26)),0)+IFERROR(SUMPRODUCT(('乐容-S级品'!$A$4:$A$32=$B34)*('乐容-S级品'!$L$3:$CA$3=AC$1)*('乐容-S级品'!$L$4:$CA$32)),0)</f>
      </c>
      <c r="AD34" s="280">
        <f>IFERROR(SUMPRODUCT(('控温被PRO-S级品'!$B$2:$B$10=$B34)*('控温被PRO-S级品'!$E$1:$BE$1=AD$1)*('控温被PRO-S级品'!$E$2:$BE$10)),0)+IFERROR(SUMPRODUCT(('冬被-S级品'!$B$2:$B$10=$B34)*('冬被-S级品'!$E$1:$AW$1=AD$1)*('冬被-S级品'!$E$2:$AW$10)),0)+IFERROR(SUMPRODUCT(('白止-S级品'!$A$2:$A$26=$B34)*('白止-S级品'!$D$1:$AV$1=AD$1)*('白止-S级品'!$D$2:$AV$26)),0)+IFERROR(SUMPRODUCT(('乐容-S级品'!$A$4:$A$32=$B34)*('乐容-S级品'!$L$3:$CA$3=AD$1)*('乐容-S级品'!$L$4:$CA$32)),0)</f>
      </c>
      <c r="AE34" s="280">
        <f>IFERROR(SUMPRODUCT(('控温被PRO-S级品'!$B$2:$B$10=$B34)*('控温被PRO-S级品'!$E$1:$BE$1=AE$1)*('控温被PRO-S级品'!$E$2:$BE$10)),0)+IFERROR(SUMPRODUCT(('冬被-S级品'!$B$2:$B$10=$B34)*('冬被-S级品'!$E$1:$AW$1=AE$1)*('冬被-S级品'!$E$2:$AW$10)),0)+IFERROR(SUMPRODUCT(('白止-S级品'!$A$2:$A$26=$B34)*('白止-S级品'!$D$1:$AV$1=AE$1)*('白止-S级品'!$D$2:$AV$26)),0)+IFERROR(SUMPRODUCT(('乐容-S级品'!$A$4:$A$32=$B34)*('乐容-S级品'!$L$3:$CA$3=AE$1)*('乐容-S级品'!$L$4:$CA$32)),0)</f>
      </c>
      <c r="AF34" s="280">
        <f>IFERROR(SUMPRODUCT(('控温被PRO-S级品'!$B$2:$B$10=$B34)*('控温被PRO-S级品'!$E$1:$BE$1=AF$1)*('控温被PRO-S级品'!$E$2:$BE$10)),0)+IFERROR(SUMPRODUCT(('冬被-S级品'!$B$2:$B$10=$B34)*('冬被-S级品'!$E$1:$AW$1=AF$1)*('冬被-S级品'!$E$2:$AW$10)),0)+IFERROR(SUMPRODUCT(('白止-S级品'!$A$2:$A$26=$B34)*('白止-S级品'!$D$1:$AV$1=AF$1)*('白止-S级品'!$D$2:$AV$26)),0)+IFERROR(SUMPRODUCT(('乐容-S级品'!$A$4:$A$32=$B34)*('乐容-S级品'!$L$3:$CA$3=AF$1)*('乐容-S级品'!$L$4:$CA$32)),0)</f>
      </c>
      <c r="AG34" s="280">
        <f>IFERROR(SUMPRODUCT(('控温被PRO-S级品'!$B$2:$B$10=$B34)*('控温被PRO-S级品'!$E$1:$BE$1=AG$1)*('控温被PRO-S级品'!$E$2:$BE$10)),0)+IFERROR(SUMPRODUCT(('冬被-S级品'!$B$2:$B$10=$B34)*('冬被-S级品'!$E$1:$AW$1=AG$1)*('冬被-S级品'!$E$2:$AW$10)),0)+IFERROR(SUMPRODUCT(('白止-S级品'!$A$2:$A$26=$B34)*('白止-S级品'!$D$1:$AV$1=AG$1)*('白止-S级品'!$D$2:$AV$26)),0)+IFERROR(SUMPRODUCT(('乐容-S级品'!$A$4:$A$32=$B34)*('乐容-S级品'!$L$3:$CA$3=AG$1)*('乐容-S级品'!$L$4:$CA$32)),0)</f>
      </c>
      <c r="AH34" s="280">
        <f>IFERROR(SUMPRODUCT(('控温被PRO-S级品'!$B$2:$B$10=$B34)*('控温被PRO-S级品'!$E$1:$BE$1=AH$1)*('控温被PRO-S级品'!$E$2:$BE$10)),0)+IFERROR(SUMPRODUCT(('冬被-S级品'!$B$2:$B$10=$B34)*('冬被-S级品'!$E$1:$AW$1=AH$1)*('冬被-S级品'!$E$2:$AW$10)),0)+IFERROR(SUMPRODUCT(('白止-S级品'!$A$2:$A$26=$B34)*('白止-S级品'!$D$1:$AV$1=AH$1)*('白止-S级品'!$D$2:$AV$26)),0)+IFERROR(SUMPRODUCT(('乐容-S级品'!$A$4:$A$32=$B34)*('乐容-S级品'!$L$3:$CA$3=AH$1)*('乐容-S级品'!$L$4:$CA$32)),0)</f>
      </c>
      <c r="AI34" s="280">
        <f>IFERROR(SUMPRODUCT(('控温被PRO-S级品'!$B$2:$B$10=$B34)*('控温被PRO-S级品'!$E$1:$BE$1=AI$1)*('控温被PRO-S级品'!$E$2:$BE$10)),0)+IFERROR(SUMPRODUCT(('冬被-S级品'!$B$2:$B$10=$B34)*('冬被-S级品'!$E$1:$AW$1=AI$1)*('冬被-S级品'!$E$2:$AW$10)),0)+IFERROR(SUMPRODUCT(('白止-S级品'!$A$2:$A$26=$B34)*('白止-S级品'!$D$1:$AV$1=AI$1)*('白止-S级品'!$D$2:$AV$26)),0)+IFERROR(SUMPRODUCT(('乐容-S级品'!$A$4:$A$32=$B34)*('乐容-S级品'!$L$3:$CA$3=AI$1)*('乐容-S级品'!$L$4:$CA$32)),0)</f>
      </c>
      <c r="AJ34" s="280">
        <f>IFERROR(SUMPRODUCT(('控温被PRO-S级品'!$B$2:$B$10=$B34)*('控温被PRO-S级品'!$E$1:$BE$1=AJ$1)*('控温被PRO-S级品'!$E$2:$BE$10)),0)+IFERROR(SUMPRODUCT(('冬被-S级品'!$B$2:$B$10=$B34)*('冬被-S级品'!$E$1:$AW$1=AJ$1)*('冬被-S级品'!$E$2:$AW$10)),0)+IFERROR(SUMPRODUCT(('白止-S级品'!$A$2:$A$26=$B34)*('白止-S级品'!$D$1:$AV$1=AJ$1)*('白止-S级品'!$D$2:$AV$26)),0)+IFERROR(SUMPRODUCT(('乐容-S级品'!$A$4:$A$32=$B34)*('乐容-S级品'!$L$3:$CA$3=AJ$1)*('乐容-S级品'!$L$4:$CA$32)),0)</f>
      </c>
      <c r="AK34" s="280">
        <f>IFERROR(SUMPRODUCT(('控温被PRO-S级品'!$B$2:$B$10=$B34)*('控温被PRO-S级品'!$E$1:$BE$1=AK$1)*('控温被PRO-S级品'!$E$2:$BE$10)),0)+IFERROR(SUMPRODUCT(('冬被-S级品'!$B$2:$B$10=$B34)*('冬被-S级品'!$E$1:$AW$1=AK$1)*('冬被-S级品'!$E$2:$AW$10)),0)+IFERROR(SUMPRODUCT(('白止-S级品'!$A$2:$A$26=$B34)*('白止-S级品'!$D$1:$AV$1=AK$1)*('白止-S级品'!$D$2:$AV$26)),0)+IFERROR(SUMPRODUCT(('乐容-S级品'!$A$4:$A$32=$B34)*('乐容-S级品'!$L$3:$CA$3=AK$1)*('乐容-S级品'!$L$4:$CA$32)),0)</f>
      </c>
      <c r="AL34" s="280">
        <f>IFERROR(SUMPRODUCT(('控温被PRO-S级品'!$B$2:$B$10=$B34)*('控温被PRO-S级品'!$E$1:$BE$1=AL$1)*('控温被PRO-S级品'!$E$2:$BE$10)),0)+IFERROR(SUMPRODUCT(('冬被-S级品'!$B$2:$B$10=$B34)*('冬被-S级品'!$E$1:$AW$1=AL$1)*('冬被-S级品'!$E$2:$AW$10)),0)+IFERROR(SUMPRODUCT(('白止-S级品'!$A$2:$A$26=$B34)*('白止-S级品'!$D$1:$AV$1=AL$1)*('白止-S级品'!$D$2:$AV$26)),0)+IFERROR(SUMPRODUCT(('乐容-S级品'!$A$4:$A$32=$B34)*('乐容-S级品'!$L$3:$CA$3=AL$1)*('乐容-S级品'!$L$4:$CA$32)),0)</f>
      </c>
      <c r="AM34" s="280">
        <f>IFERROR(SUMPRODUCT(('控温被PRO-S级品'!$B$2:$B$10=$B34)*('控温被PRO-S级品'!$E$1:$BE$1=AM$1)*('控温被PRO-S级品'!$E$2:$BE$10)),0)+IFERROR(SUMPRODUCT(('冬被-S级品'!$B$2:$B$10=$B34)*('冬被-S级品'!$E$1:$AW$1=AM$1)*('冬被-S级品'!$E$2:$AW$10)),0)+IFERROR(SUMPRODUCT(('白止-S级品'!$A$2:$A$26=$B34)*('白止-S级品'!$D$1:$AV$1=AM$1)*('白止-S级品'!$D$2:$AV$26)),0)+IFERROR(SUMPRODUCT(('乐容-S级品'!$A$4:$A$32=$B34)*('乐容-S级品'!$L$3:$CA$3=AM$1)*('乐容-S级品'!$L$4:$CA$32)),0)</f>
      </c>
      <c r="AN34" s="280">
        <f>IFERROR(SUMPRODUCT(('控温被PRO-S级品'!$B$2:$B$10=$B34)*('控温被PRO-S级品'!$E$1:$BE$1=AN$1)*('控温被PRO-S级品'!$E$2:$BE$10)),0)+IFERROR(SUMPRODUCT(('冬被-S级品'!$B$2:$B$10=$B34)*('冬被-S级品'!$E$1:$AW$1=AN$1)*('冬被-S级品'!$E$2:$AW$10)),0)+IFERROR(SUMPRODUCT(('白止-S级品'!$A$2:$A$26=$B34)*('白止-S级品'!$D$1:$AV$1=AN$1)*('白止-S级品'!$D$2:$AV$26)),0)+IFERROR(SUMPRODUCT(('乐容-S级品'!$A$4:$A$32=$B34)*('乐容-S级品'!$L$3:$CA$3=AN$1)*('乐容-S级品'!$L$4:$CA$32)),0)</f>
      </c>
      <c r="AO34" s="280">
        <f>IFERROR(SUMPRODUCT(('控温被PRO-S级品'!$B$2:$B$10=$B34)*('控温被PRO-S级品'!$E$1:$BE$1=AO$1)*('控温被PRO-S级品'!$E$2:$BE$10)),0)+IFERROR(SUMPRODUCT(('冬被-S级品'!$B$2:$B$10=$B34)*('冬被-S级品'!$E$1:$AW$1=AO$1)*('冬被-S级品'!$E$2:$AW$10)),0)+IFERROR(SUMPRODUCT(('白止-S级品'!$A$2:$A$26=$B34)*('白止-S级品'!$D$1:$AV$1=AO$1)*('白止-S级品'!$D$2:$AV$26)),0)+IFERROR(SUMPRODUCT(('乐容-S级品'!$A$4:$A$32=$B34)*('乐容-S级品'!$L$3:$CA$3=AO$1)*('乐容-S级品'!$L$4:$CA$32)),0)</f>
      </c>
      <c r="AP34" s="280">
        <f>IFERROR(SUMPRODUCT(('控温被PRO-S级品'!$B$2:$B$10=$B34)*('控温被PRO-S级品'!$E$1:$BE$1=AP$1)*('控温被PRO-S级品'!$E$2:$BE$10)),0)+IFERROR(SUMPRODUCT(('冬被-S级品'!$B$2:$B$10=$B34)*('冬被-S级品'!$E$1:$AW$1=AP$1)*('冬被-S级品'!$E$2:$AW$10)),0)+IFERROR(SUMPRODUCT(('白止-S级品'!$A$2:$A$26=$B34)*('白止-S级品'!$D$1:$AV$1=AP$1)*('白止-S级品'!$D$2:$AV$26)),0)+IFERROR(SUMPRODUCT(('乐容-S级品'!$A$4:$A$32=$B34)*('乐容-S级品'!$L$3:$CA$3=AP$1)*('乐容-S级品'!$L$4:$CA$32)),0)</f>
      </c>
      <c r="AQ34" s="280">
        <f>IFERROR(SUMPRODUCT(('控温被PRO-S级品'!$B$2:$B$10=$B34)*('控温被PRO-S级品'!$E$1:$BE$1=AQ$1)*('控温被PRO-S级品'!$E$2:$BE$10)),0)+IFERROR(SUMPRODUCT(('冬被-S级品'!$B$2:$B$10=$B34)*('冬被-S级品'!$E$1:$AW$1=AQ$1)*('冬被-S级品'!$E$2:$AW$10)),0)+IFERROR(SUMPRODUCT(('白止-S级品'!$A$2:$A$26=$B34)*('白止-S级品'!$D$1:$AV$1=AQ$1)*('白止-S级品'!$D$2:$AV$26)),0)+IFERROR(SUMPRODUCT(('乐容-S级品'!$A$4:$A$32=$B34)*('乐容-S级品'!$L$3:$CA$3=AQ$1)*('乐容-S级品'!$L$4:$CA$32)),0)</f>
      </c>
      <c r="AR34" s="280">
        <f>IFERROR(SUMPRODUCT(('控温被PRO-S级品'!$B$2:$B$10=$B34)*('控温被PRO-S级品'!$E$1:$BE$1=AR$1)*('控温被PRO-S级品'!$E$2:$BE$10)),0)+IFERROR(SUMPRODUCT(('冬被-S级品'!$B$2:$B$10=$B34)*('冬被-S级品'!$E$1:$AW$1=AR$1)*('冬被-S级品'!$E$2:$AW$10)),0)+IFERROR(SUMPRODUCT(('白止-S级品'!$A$2:$A$26=$B34)*('白止-S级品'!$D$1:$AV$1=AR$1)*('白止-S级品'!$D$2:$AV$26)),0)+IFERROR(SUMPRODUCT(('乐容-S级品'!$A$4:$A$32=$B34)*('乐容-S级品'!$L$3:$CA$3=AR$1)*('乐容-S级品'!$L$4:$CA$32)),0)</f>
      </c>
      <c r="AS34" s="280">
        <f>IFERROR(SUMPRODUCT(('控温被PRO-S级品'!$B$2:$B$10=$B34)*('控温被PRO-S级品'!$E$1:$BE$1=AS$1)*('控温被PRO-S级品'!$E$2:$BE$10)),0)+IFERROR(SUMPRODUCT(('冬被-S级品'!$B$2:$B$10=$B34)*('冬被-S级品'!$E$1:$AW$1=AS$1)*('冬被-S级品'!$E$2:$AW$10)),0)+IFERROR(SUMPRODUCT(('白止-S级品'!$A$2:$A$26=$B34)*('白止-S级品'!$D$1:$AV$1=AS$1)*('白止-S级品'!$D$2:$AV$26)),0)+IFERROR(SUMPRODUCT(('乐容-S级品'!$A$4:$A$32=$B34)*('乐容-S级品'!$L$3:$CA$3=AS$1)*('乐容-S级品'!$L$4:$CA$32)),0)</f>
      </c>
      <c r="AT34" s="280">
        <f>IFERROR(SUMPRODUCT(('控温被PRO-S级品'!$B$2:$B$10=$B34)*('控温被PRO-S级品'!$E$1:$BE$1=AT$1)*('控温被PRO-S级品'!$E$2:$BE$10)),0)+IFERROR(SUMPRODUCT(('冬被-S级品'!$B$2:$B$10=$B34)*('冬被-S级品'!$E$1:$AW$1=AT$1)*('冬被-S级品'!$E$2:$AW$10)),0)+IFERROR(SUMPRODUCT(('白止-S级品'!$A$2:$A$26=$B34)*('白止-S级品'!$D$1:$AV$1=AT$1)*('白止-S级品'!$D$2:$AV$26)),0)+IFERROR(SUMPRODUCT(('乐容-S级品'!$A$4:$A$32=$B34)*('乐容-S级品'!$L$3:$CA$3=AT$1)*('乐容-S级品'!$L$4:$CA$32)),0)</f>
      </c>
      <c r="AU34" s="280">
        <f>IFERROR(SUMPRODUCT(('控温被PRO-S级品'!$B$2:$B$10=$B34)*('控温被PRO-S级品'!$E$1:$BE$1=AU$1)*('控温被PRO-S级品'!$E$2:$BE$10)),0)+IFERROR(SUMPRODUCT(('冬被-S级品'!$B$2:$B$10=$B34)*('冬被-S级品'!$E$1:$AW$1=AU$1)*('冬被-S级品'!$E$2:$AW$10)),0)+IFERROR(SUMPRODUCT(('白止-S级品'!$A$2:$A$26=$B34)*('白止-S级品'!$D$1:$AV$1=AU$1)*('白止-S级品'!$D$2:$AV$26)),0)+IFERROR(SUMPRODUCT(('乐容-S级品'!$A$4:$A$32=$B34)*('乐容-S级品'!$L$3:$CA$3=AU$1)*('乐容-S级品'!$L$4:$CA$32)),0)</f>
      </c>
      <c r="AV34" s="280">
        <f>IFERROR(SUMPRODUCT(('控温被PRO-S级品'!$B$2:$B$10=$B34)*('控温被PRO-S级品'!$E$1:$BE$1=AV$1)*('控温被PRO-S级品'!$E$2:$BE$10)),0)+IFERROR(SUMPRODUCT(('冬被-S级品'!$B$2:$B$10=$B34)*('冬被-S级品'!$E$1:$AW$1=AV$1)*('冬被-S级品'!$E$2:$AW$10)),0)+IFERROR(SUMPRODUCT(('白止-S级品'!$A$2:$A$26=$B34)*('白止-S级品'!$D$1:$AV$1=AV$1)*('白止-S级品'!$D$2:$AV$26)),0)+IFERROR(SUMPRODUCT(('乐容-S级品'!$A$4:$A$32=$B34)*('乐容-S级品'!$L$3:$CA$3=AV$1)*('乐容-S级品'!$L$4:$CA$32)),0)</f>
      </c>
      <c r="AW34" s="280">
        <f>IFERROR(SUMPRODUCT(('控温被PRO-S级品'!$B$2:$B$10=$B34)*('控温被PRO-S级品'!$E$1:$BE$1=AW$1)*('控温被PRO-S级品'!$E$2:$BE$10)),0)+IFERROR(SUMPRODUCT(('冬被-S级品'!$B$2:$B$10=$B34)*('冬被-S级品'!$E$1:$AW$1=AW$1)*('冬被-S级品'!$E$2:$AW$10)),0)+IFERROR(SUMPRODUCT(('白止-S级品'!$A$2:$A$26=$B34)*('白止-S级品'!$D$1:$AV$1=AW$1)*('白止-S级品'!$D$2:$AV$26)),0)+IFERROR(SUMPRODUCT(('乐容-S级品'!$A$4:$A$32=$B34)*('乐容-S级品'!$L$3:$CA$3=AW$1)*('乐容-S级品'!$L$4:$CA$32)),0)</f>
      </c>
      <c r="AX34" s="280">
        <f>IFERROR(SUMPRODUCT(('控温被PRO-S级品'!$B$2:$B$10=$B34)*('控温被PRO-S级品'!$E$1:$BE$1=AX$1)*('控温被PRO-S级品'!$E$2:$BE$10)),0)+IFERROR(SUMPRODUCT(('冬被-S级品'!$B$2:$B$10=$B34)*('冬被-S级品'!$E$1:$AW$1=AX$1)*('冬被-S级品'!$E$2:$AW$10)),0)+IFERROR(SUMPRODUCT(('白止-S级品'!$A$2:$A$26=$B34)*('白止-S级品'!$D$1:$AV$1=AX$1)*('白止-S级品'!$D$2:$AV$26)),0)+IFERROR(SUMPRODUCT(('乐容-S级品'!$A$4:$A$32=$B34)*('乐容-S级品'!$L$3:$CA$3=AX$1)*('乐容-S级品'!$L$4:$CA$32)),0)</f>
      </c>
      <c r="AY34" s="280">
        <f>IFERROR(SUMPRODUCT(('控温被PRO-S级品'!$B$2:$B$10=$B34)*('控温被PRO-S级品'!$E$1:$BE$1=AY$1)*('控温被PRO-S级品'!$E$2:$BE$10)),0)+IFERROR(SUMPRODUCT(('冬被-S级品'!$B$2:$B$10=$B34)*('冬被-S级品'!$E$1:$AW$1=AY$1)*('冬被-S级品'!$E$2:$AW$10)),0)+IFERROR(SUMPRODUCT(('白止-S级品'!$A$2:$A$26=$B34)*('白止-S级品'!$D$1:$AV$1=AY$1)*('白止-S级品'!$D$2:$AV$26)),0)+IFERROR(SUMPRODUCT(('乐容-S级品'!$A$4:$A$32=$B34)*('乐容-S级品'!$L$3:$CA$3=AY$1)*('乐容-S级品'!$L$4:$CA$32)),0)</f>
      </c>
      <c r="AZ34" s="280">
        <f>IFERROR(SUMPRODUCT(('控温被PRO-S级品'!$B$2:$B$10=$B34)*('控温被PRO-S级品'!$E$1:$BE$1=AZ$1)*('控温被PRO-S级品'!$E$2:$BE$10)),0)+IFERROR(SUMPRODUCT(('冬被-S级品'!$B$2:$B$10=$B34)*('冬被-S级品'!$E$1:$AW$1=AZ$1)*('冬被-S级品'!$E$2:$AW$10)),0)+IFERROR(SUMPRODUCT(('白止-S级品'!$A$2:$A$26=$B34)*('白止-S级品'!$D$1:$AV$1=AZ$1)*('白止-S级品'!$D$2:$AV$26)),0)+IFERROR(SUMPRODUCT(('乐容-S级品'!$A$4:$A$32=$B34)*('乐容-S级品'!$L$3:$CA$3=AZ$1)*('乐容-S级品'!$L$4:$CA$32)),0)</f>
      </c>
      <c r="BA34" s="280">
        <f>IFERROR(SUMPRODUCT(('控温被PRO-S级品'!$B$2:$B$10=$B34)*('控温被PRO-S级品'!$E$1:$BE$1=BA$1)*('控温被PRO-S级品'!$E$2:$BE$10)),0)+IFERROR(SUMPRODUCT(('冬被-S级品'!$B$2:$B$10=$B34)*('冬被-S级品'!$E$1:$AW$1=BA$1)*('冬被-S级品'!$E$2:$AW$10)),0)+IFERROR(SUMPRODUCT(('白止-S级品'!$A$2:$A$26=$B34)*('白止-S级品'!$D$1:$AV$1=BA$1)*('白止-S级品'!$D$2:$AV$26)),0)+IFERROR(SUMPRODUCT(('乐容-S级品'!$A$4:$A$32=$B34)*('乐容-S级品'!$L$3:$CA$3=BA$1)*('乐容-S级品'!$L$4:$CA$32)),0)</f>
      </c>
      <c r="BB34" s="280">
        <f>IFERROR(SUMPRODUCT(('控温被PRO-S级品'!$B$2:$B$10=$B34)*('控温被PRO-S级品'!$E$1:$BE$1=BB$1)*('控温被PRO-S级品'!$E$2:$BE$10)),0)+IFERROR(SUMPRODUCT(('冬被-S级品'!$B$2:$B$10=$B34)*('冬被-S级品'!$E$1:$AW$1=BB$1)*('冬被-S级品'!$E$2:$AW$10)),0)+IFERROR(SUMPRODUCT(('白止-S级品'!$A$2:$A$26=$B34)*('白止-S级品'!$D$1:$AV$1=BB$1)*('白止-S级品'!$D$2:$AV$26)),0)+IFERROR(SUMPRODUCT(('乐容-S级品'!$A$4:$A$32=$B34)*('乐容-S级品'!$L$3:$CA$3=BB$1)*('乐容-S级品'!$L$4:$CA$32)),0)</f>
      </c>
      <c r="BC34" s="280">
        <f>IFERROR(SUMPRODUCT(('控温被PRO-S级品'!$B$2:$B$10=$B34)*('控温被PRO-S级品'!$E$1:$BE$1=BC$1)*('控温被PRO-S级品'!$E$2:$BE$10)),0)+IFERROR(SUMPRODUCT(('冬被-S级品'!$B$2:$B$10=$B34)*('冬被-S级品'!$E$1:$AW$1=BC$1)*('冬被-S级品'!$E$2:$AW$10)),0)+IFERROR(SUMPRODUCT(('白止-S级品'!$A$2:$A$26=$B34)*('白止-S级品'!$D$1:$AV$1=BC$1)*('白止-S级品'!$D$2:$AV$26)),0)+IFERROR(SUMPRODUCT(('乐容-S级品'!$A$4:$A$32=$B34)*('乐容-S级品'!$L$3:$CA$3=BC$1)*('乐容-S级品'!$L$4:$CA$32)),0)</f>
      </c>
      <c r="BD34" s="280">
        <f>IFERROR(SUMPRODUCT(('控温被PRO-S级品'!$B$2:$B$10=$B34)*('控温被PRO-S级品'!$E$1:$BE$1=BD$1)*('控温被PRO-S级品'!$E$2:$BE$10)),0)+IFERROR(SUMPRODUCT(('冬被-S级品'!$B$2:$B$10=$B34)*('冬被-S级品'!$E$1:$AW$1=BD$1)*('冬被-S级品'!$E$2:$AW$10)),0)+IFERROR(SUMPRODUCT(('白止-S级品'!$A$2:$A$26=$B34)*('白止-S级品'!$D$1:$AV$1=BD$1)*('白止-S级品'!$D$2:$AV$26)),0)+IFERROR(SUMPRODUCT(('乐容-S级品'!$A$4:$A$32=$B34)*('乐容-S级品'!$L$3:$CA$3=BD$1)*('乐容-S级品'!$L$4:$CA$32)),0)</f>
      </c>
      <c r="BE34" s="280">
        <f>IFERROR(SUMPRODUCT(('控温被PRO-S级品'!$B$2:$B$10=$B34)*('控温被PRO-S级品'!$E$1:$BE$1=BE$1)*('控温被PRO-S级品'!$E$2:$BE$10)),0)+IFERROR(SUMPRODUCT(('冬被-S级品'!$B$2:$B$10=$B34)*('冬被-S级品'!$E$1:$AW$1=BE$1)*('冬被-S级品'!$E$2:$AW$10)),0)+IFERROR(SUMPRODUCT(('白止-S级品'!$A$2:$A$26=$B34)*('白止-S级品'!$D$1:$AV$1=BE$1)*('白止-S级品'!$D$2:$AV$26)),0)+IFERROR(SUMPRODUCT(('乐容-S级品'!$A$4:$A$32=$B34)*('乐容-S级品'!$L$3:$CA$3=BE$1)*('乐容-S级品'!$L$4:$CA$32)),0)</f>
      </c>
      <c r="BF34" s="280">
        <f>IFERROR(SUMPRODUCT(('控温被PRO-S级品'!$B$2:$B$10=$B34)*('控温被PRO-S级品'!$E$1:$BE$1=BF$1)*('控温被PRO-S级品'!$E$2:$BE$10)),0)+IFERROR(SUMPRODUCT(('冬被-S级品'!$B$2:$B$10=$B34)*('冬被-S级品'!$E$1:$AW$1=BF$1)*('冬被-S级品'!$E$2:$AW$10)),0)+IFERROR(SUMPRODUCT(('白止-S级品'!$A$2:$A$26=$B34)*('白止-S级品'!$D$1:$AV$1=BF$1)*('白止-S级品'!$D$2:$AV$26)),0)+IFERROR(SUMPRODUCT(('乐容-S级品'!$A$4:$A$32=$B34)*('乐容-S级品'!$L$3:$CA$3=BF$1)*('乐容-S级品'!$L$4:$CA$32)),0)</f>
      </c>
      <c r="BG34" s="280">
        <f>IFERROR(SUMPRODUCT(('控温被PRO-S级品'!$B$2:$B$10=$B34)*('控温被PRO-S级品'!$E$1:$BE$1=BG$1)*('控温被PRO-S级品'!$E$2:$BE$10)),0)+IFERROR(SUMPRODUCT(('冬被-S级品'!$B$2:$B$10=$B34)*('冬被-S级品'!$E$1:$AW$1=BG$1)*('冬被-S级品'!$E$2:$AW$10)),0)+IFERROR(SUMPRODUCT(('白止-S级品'!$A$2:$A$26=$B34)*('白止-S级品'!$D$1:$AV$1=BG$1)*('白止-S级品'!$D$2:$AV$26)),0)+IFERROR(SUMPRODUCT(('乐容-S级品'!$A$4:$A$32=$B34)*('乐容-S级品'!$L$3:$CA$3=BG$1)*('乐容-S级品'!$L$4:$CA$32)),0)</f>
      </c>
      <c r="BH34" s="280">
        <f>IFERROR(SUMPRODUCT(('控温被PRO-S级品'!$B$2:$B$10=$B34)*('控温被PRO-S级品'!$E$1:$BE$1=BH$1)*('控温被PRO-S级品'!$E$2:$BE$10)),0)+IFERROR(SUMPRODUCT(('冬被-S级品'!$B$2:$B$10=$B34)*('冬被-S级品'!$E$1:$AW$1=BH$1)*('冬被-S级品'!$E$2:$AW$10)),0)+IFERROR(SUMPRODUCT(('白止-S级品'!$A$2:$A$26=$B34)*('白止-S级品'!$D$1:$AV$1=BH$1)*('白止-S级品'!$D$2:$AV$26)),0)+IFERROR(SUMPRODUCT(('乐容-S级品'!$A$4:$A$32=$B34)*('乐容-S级品'!$L$3:$CA$3=BH$1)*('乐容-S级品'!$L$4:$CA$32)),0)</f>
      </c>
      <c r="BI34" s="280">
        <f>IFERROR(SUMPRODUCT(('控温被PRO-S级品'!$B$2:$B$10=$B34)*('控温被PRO-S级品'!$E$1:$BE$1=BI$1)*('控温被PRO-S级品'!$E$2:$BE$10)),0)+IFERROR(SUMPRODUCT(('冬被-S级品'!$B$2:$B$10=$B34)*('冬被-S级品'!$E$1:$AW$1=BI$1)*('冬被-S级品'!$E$2:$AW$10)),0)+IFERROR(SUMPRODUCT(('白止-S级品'!$A$2:$A$26=$B34)*('白止-S级品'!$D$1:$AV$1=BI$1)*('白止-S级品'!$D$2:$AV$26)),0)+IFERROR(SUMPRODUCT(('乐容-S级品'!$A$4:$A$32=$B34)*('乐容-S级品'!$L$3:$CA$3=BI$1)*('乐容-S级品'!$L$4:$CA$32)),0)</f>
      </c>
      <c r="BJ34" s="280">
        <f>IFERROR(SUMPRODUCT(('控温被PRO-S级品'!$B$2:$B$10=$B34)*('控温被PRO-S级品'!$E$1:$BE$1=BJ$1)*('控温被PRO-S级品'!$E$2:$BE$10)),0)+IFERROR(SUMPRODUCT(('冬被-S级品'!$B$2:$B$10=$B34)*('冬被-S级品'!$E$1:$AW$1=BJ$1)*('冬被-S级品'!$E$2:$AW$10)),0)+IFERROR(SUMPRODUCT(('白止-S级品'!$A$2:$A$26=$B34)*('白止-S级品'!$D$1:$AV$1=BJ$1)*('白止-S级品'!$D$2:$AV$26)),0)+IFERROR(SUMPRODUCT(('乐容-S级品'!$A$4:$A$32=$B34)*('乐容-S级品'!$L$3:$CA$3=BJ$1)*('乐容-S级品'!$L$4:$CA$32)),0)</f>
      </c>
      <c r="BK34" s="280">
        <f>IFERROR(SUMPRODUCT(('控温被PRO-S级品'!$B$2:$B$10=$B34)*('控温被PRO-S级品'!$E$1:$BE$1=BK$1)*('控温被PRO-S级品'!$E$2:$BE$10)),0)+IFERROR(SUMPRODUCT(('冬被-S级品'!$B$2:$B$10=$B34)*('冬被-S级品'!$E$1:$AW$1=BK$1)*('冬被-S级品'!$E$2:$AW$10)),0)+IFERROR(SUMPRODUCT(('白止-S级品'!$A$2:$A$26=$B34)*('白止-S级品'!$D$1:$AV$1=BK$1)*('白止-S级品'!$D$2:$AV$26)),0)+IFERROR(SUMPRODUCT(('乐容-S级品'!$A$4:$A$32=$B34)*('乐容-S级品'!$L$3:$CA$3=BK$1)*('乐容-S级品'!$L$4:$CA$32)),0)</f>
      </c>
      <c r="BL34" s="280">
        <f>IFERROR(SUMPRODUCT(('控温被PRO-S级品'!$B$2:$B$10=$B34)*('控温被PRO-S级品'!$E$1:$BE$1=BL$1)*('控温被PRO-S级品'!$E$2:$BE$10)),0)+IFERROR(SUMPRODUCT(('冬被-S级品'!$B$2:$B$10=$B34)*('冬被-S级品'!$E$1:$AW$1=BL$1)*('冬被-S级品'!$E$2:$AW$10)),0)+IFERROR(SUMPRODUCT(('白止-S级品'!$A$2:$A$26=$B34)*('白止-S级品'!$D$1:$AV$1=BL$1)*('白止-S级品'!$D$2:$AV$26)),0)+IFERROR(SUMPRODUCT(('乐容-S级品'!$A$4:$A$32=$B34)*('乐容-S级品'!$L$3:$CA$3=BL$1)*('乐容-S级品'!$L$4:$CA$32)),0)</f>
      </c>
      <c r="BM34" s="280">
        <f>IFERROR(SUMPRODUCT(('控温被PRO-S级品'!$B$2:$B$10=$B34)*('控温被PRO-S级品'!$E$1:$BE$1=BM$1)*('控温被PRO-S级品'!$E$2:$BE$10)),0)+IFERROR(SUMPRODUCT(('冬被-S级品'!$B$2:$B$10=$B34)*('冬被-S级品'!$E$1:$AW$1=BM$1)*('冬被-S级品'!$E$2:$AW$10)),0)+IFERROR(SUMPRODUCT(('白止-S级品'!$A$2:$A$26=$B34)*('白止-S级品'!$D$1:$AV$1=BM$1)*('白止-S级品'!$D$2:$AV$26)),0)+IFERROR(SUMPRODUCT(('乐容-S级品'!$A$4:$A$32=$B34)*('乐容-S级品'!$L$3:$CA$3=BM$1)*('乐容-S级品'!$L$4:$CA$32)),0)</f>
      </c>
      <c r="BN34" s="280">
        <f>IFERROR(SUMPRODUCT(('控温被PRO-S级品'!$B$2:$B$10=$B34)*('控温被PRO-S级品'!$E$1:$BE$1=BN$1)*('控温被PRO-S级品'!$E$2:$BE$10)),0)+IFERROR(SUMPRODUCT(('冬被-S级品'!$B$2:$B$10=$B34)*('冬被-S级品'!$E$1:$AW$1=BN$1)*('冬被-S级品'!$E$2:$AW$10)),0)+IFERROR(SUMPRODUCT(('白止-S级品'!$A$2:$A$26=$B34)*('白止-S级品'!$D$1:$AV$1=BN$1)*('白止-S级品'!$D$2:$AV$26)),0)+IFERROR(SUMPRODUCT(('乐容-S级品'!$A$4:$A$32=$B34)*('乐容-S级品'!$L$3:$CA$3=BN$1)*('乐容-S级品'!$L$4:$CA$32)),0)</f>
      </c>
      <c r="BO34" s="280">
        <f>IFERROR(SUMPRODUCT(('控温被PRO-S级品'!$B$2:$B$10=$B34)*('控温被PRO-S级品'!$E$1:$BE$1=BO$1)*('控温被PRO-S级品'!$E$2:$BE$10)),0)+IFERROR(SUMPRODUCT(('冬被-S级品'!$B$2:$B$10=$B34)*('冬被-S级品'!$E$1:$AW$1=BO$1)*('冬被-S级品'!$E$2:$AW$10)),0)+IFERROR(SUMPRODUCT(('白止-S级品'!$A$2:$A$26=$B34)*('白止-S级品'!$D$1:$AV$1=BO$1)*('白止-S级品'!$D$2:$AV$26)),0)+IFERROR(SUMPRODUCT(('乐容-S级品'!$A$4:$A$32=$B34)*('乐容-S级品'!$L$3:$CA$3=BO$1)*('乐容-S级品'!$L$4:$CA$32)),0)</f>
      </c>
      <c r="BP34" s="280">
        <f>IFERROR(SUMPRODUCT(('控温被PRO-S级品'!$B$2:$B$10=$B34)*('控温被PRO-S级品'!$E$1:$BE$1=BP$1)*('控温被PRO-S级品'!$E$2:$BE$10)),0)+IFERROR(SUMPRODUCT(('冬被-S级品'!$B$2:$B$10=$B34)*('冬被-S级品'!$E$1:$AW$1=BP$1)*('冬被-S级品'!$E$2:$AW$10)),0)+IFERROR(SUMPRODUCT(('白止-S级品'!$A$2:$A$26=$B34)*('白止-S级品'!$D$1:$AV$1=BP$1)*('白止-S级品'!$D$2:$AV$26)),0)+IFERROR(SUMPRODUCT(('乐容-S级品'!$A$4:$A$32=$B34)*('乐容-S级品'!$L$3:$CA$3=BP$1)*('乐容-S级品'!$L$4:$CA$32)),0)</f>
      </c>
      <c r="BQ34" s="280">
        <f>IFERROR(SUMPRODUCT(('控温被PRO-S级品'!$B$2:$B$10=$B34)*('控温被PRO-S级品'!$E$1:$BE$1=BQ$1)*('控温被PRO-S级品'!$E$2:$BE$10)),0)+IFERROR(SUMPRODUCT(('冬被-S级品'!$B$2:$B$10=$B34)*('冬被-S级品'!$E$1:$AW$1=BQ$1)*('冬被-S级品'!$E$2:$AW$10)),0)+IFERROR(SUMPRODUCT(('白止-S级品'!$A$2:$A$26=$B34)*('白止-S级品'!$D$1:$AV$1=BQ$1)*('白止-S级品'!$D$2:$AV$26)),0)+IFERROR(SUMPRODUCT(('乐容-S级品'!$A$4:$A$32=$B34)*('乐容-S级品'!$L$3:$CA$3=BQ$1)*('乐容-S级品'!$L$4:$CA$32)),0)</f>
      </c>
      <c r="BR34" s="280">
        <f>IFERROR(SUMPRODUCT(('控温被PRO-S级品'!$B$2:$B$10=$B34)*('控温被PRO-S级品'!$E$1:$BE$1=BR$1)*('控温被PRO-S级品'!$E$2:$BE$10)),0)+IFERROR(SUMPRODUCT(('冬被-S级品'!$B$2:$B$10=$B34)*('冬被-S级品'!$E$1:$AW$1=BR$1)*('冬被-S级品'!$E$2:$AW$10)),0)+IFERROR(SUMPRODUCT(('白止-S级品'!$A$2:$A$26=$B34)*('白止-S级品'!$D$1:$AV$1=BR$1)*('白止-S级品'!$D$2:$AV$26)),0)+IFERROR(SUMPRODUCT(('乐容-S级品'!$A$4:$A$32=$B34)*('乐容-S级品'!$L$3:$CA$3=BR$1)*('乐容-S级品'!$L$4:$CA$32)),0)</f>
      </c>
      <c r="BS34" s="280">
        <f>IFERROR(SUMPRODUCT(('控温被PRO-S级品'!$B$2:$B$10=$B34)*('控温被PRO-S级品'!$E$1:$BE$1=BS$1)*('控温被PRO-S级品'!$E$2:$BE$10)),0)+IFERROR(SUMPRODUCT(('冬被-S级品'!$B$2:$B$10=$B34)*('冬被-S级品'!$E$1:$AW$1=BS$1)*('冬被-S级品'!$E$2:$AW$10)),0)+IFERROR(SUMPRODUCT(('白止-S级品'!$A$2:$A$26=$B34)*('白止-S级品'!$D$1:$AV$1=BS$1)*('白止-S级品'!$D$2:$AV$26)),0)+IFERROR(SUMPRODUCT(('乐容-S级品'!$A$4:$A$32=$B34)*('乐容-S级品'!$L$3:$CA$3=BS$1)*('乐容-S级品'!$L$4:$CA$32)),0)</f>
      </c>
      <c r="BT34" s="280">
        <f>IFERROR(SUMPRODUCT(('控温被PRO-S级品'!$B$2:$B$10=$B34)*('控温被PRO-S级品'!$E$1:$BE$1=BT$1)*('控温被PRO-S级品'!$E$2:$BE$10)),0)+IFERROR(SUMPRODUCT(('冬被-S级品'!$B$2:$B$10=$B34)*('冬被-S级品'!$E$1:$AW$1=BT$1)*('冬被-S级品'!$E$2:$AW$10)),0)+IFERROR(SUMPRODUCT(('白止-S级品'!$A$2:$A$26=$B34)*('白止-S级品'!$D$1:$AV$1=BT$1)*('白止-S级品'!$D$2:$AV$26)),0)+IFERROR(SUMPRODUCT(('乐容-S级品'!$A$4:$A$32=$B34)*('乐容-S级品'!$L$3:$CA$3=BT$1)*('乐容-S级品'!$L$4:$CA$32)),0)</f>
      </c>
      <c r="BU34" s="280">
        <f>IFERROR(SUMPRODUCT(('控温被PRO-S级品'!$B$2:$B$10=$B34)*('控温被PRO-S级品'!$E$1:$BE$1=BU$1)*('控温被PRO-S级品'!$E$2:$BE$10)),0)+IFERROR(SUMPRODUCT(('冬被-S级品'!$B$2:$B$10=$B34)*('冬被-S级品'!$E$1:$AW$1=BU$1)*('冬被-S级品'!$E$2:$AW$10)),0)+IFERROR(SUMPRODUCT(('白止-S级品'!$A$2:$A$26=$B34)*('白止-S级品'!$D$1:$AV$1=BU$1)*('白止-S级品'!$D$2:$AV$26)),0)+IFERROR(SUMPRODUCT(('乐容-S级品'!$A$4:$A$32=$B34)*('乐容-S级品'!$L$3:$CA$3=BU$1)*('乐容-S级品'!$L$4:$CA$32)),0)</f>
      </c>
      <c r="BV34" s="280">
        <f>IFERROR(SUMPRODUCT(('控温被PRO-S级品'!$B$2:$B$10=$B34)*('控温被PRO-S级品'!$E$1:$BE$1=BV$1)*('控温被PRO-S级品'!$E$2:$BE$10)),0)+IFERROR(SUMPRODUCT(('冬被-S级品'!$B$2:$B$10=$B34)*('冬被-S级品'!$E$1:$AW$1=BV$1)*('冬被-S级品'!$E$2:$AW$10)),0)+IFERROR(SUMPRODUCT(('白止-S级品'!$A$2:$A$26=$B34)*('白止-S级品'!$D$1:$AV$1=BV$1)*('白止-S级品'!$D$2:$AV$26)),0)+IFERROR(SUMPRODUCT(('乐容-S级品'!$A$4:$A$32=$B34)*('乐容-S级品'!$L$3:$CA$3=BV$1)*('乐容-S级品'!$L$4:$CA$32)),0)</f>
      </c>
      <c r="BW34" s="280">
        <f>IFERROR(SUMPRODUCT(('控温被PRO-S级品'!$B$2:$B$10=$B34)*('控温被PRO-S级品'!$E$1:$BE$1=BW$1)*('控温被PRO-S级品'!$E$2:$BE$10)),0)+IFERROR(SUMPRODUCT(('冬被-S级品'!$B$2:$B$10=$B34)*('冬被-S级品'!$E$1:$AW$1=BW$1)*('冬被-S级品'!$E$2:$AW$10)),0)+IFERROR(SUMPRODUCT(('白止-S级品'!$A$2:$A$26=$B34)*('白止-S级品'!$D$1:$AV$1=BW$1)*('白止-S级品'!$D$2:$AV$26)),0)+IFERROR(SUMPRODUCT(('乐容-S级品'!$A$4:$A$32=$B34)*('乐容-S级品'!$L$3:$CA$3=BW$1)*('乐容-S级品'!$L$4:$CA$32)),0)</f>
      </c>
      <c r="BX34" s="280">
        <f>IFERROR(SUMPRODUCT(('控温被PRO-S级品'!$B$2:$B$10=$B34)*('控温被PRO-S级品'!$E$1:$BE$1=BX$1)*('控温被PRO-S级品'!$E$2:$BE$10)),0)+IFERROR(SUMPRODUCT(('冬被-S级品'!$B$2:$B$10=$B34)*('冬被-S级品'!$E$1:$AW$1=BX$1)*('冬被-S级品'!$E$2:$AW$10)),0)+IFERROR(SUMPRODUCT(('白止-S级品'!$A$2:$A$26=$B34)*('白止-S级品'!$D$1:$AV$1=BX$1)*('白止-S级品'!$D$2:$AV$26)),0)+IFERROR(SUMPRODUCT(('乐容-S级品'!$A$4:$A$32=$B34)*('乐容-S级品'!$L$3:$CA$3=BX$1)*('乐容-S级品'!$L$4:$CA$32)),0)</f>
      </c>
      <c r="BY34" s="280">
        <f>IFERROR(SUMPRODUCT(('控温被PRO-S级品'!$B$2:$B$10=$B34)*('控温被PRO-S级品'!$E$1:$BE$1=BY$1)*('控温被PRO-S级品'!$E$2:$BE$10)),0)+IFERROR(SUMPRODUCT(('冬被-S级品'!$B$2:$B$10=$B34)*('冬被-S级品'!$E$1:$AW$1=BY$1)*('冬被-S级品'!$E$2:$AW$10)),0)+IFERROR(SUMPRODUCT(('白止-S级品'!$A$2:$A$26=$B34)*('白止-S级品'!$D$1:$AV$1=BY$1)*('白止-S级品'!$D$2:$AV$26)),0)+IFERROR(SUMPRODUCT(('乐容-S级品'!$A$4:$A$32=$B34)*('乐容-S级品'!$L$3:$CA$3=BY$1)*('乐容-S级品'!$L$4:$CA$32)),0)</f>
      </c>
      <c r="BZ34" s="280">
        <f>IFERROR(SUMPRODUCT(('控温被PRO-S级品'!$B$2:$B$10=$B34)*('控温被PRO-S级品'!$E$1:$BE$1=BZ$1)*('控温被PRO-S级品'!$E$2:$BE$10)),0)+IFERROR(SUMPRODUCT(('冬被-S级品'!$B$2:$B$10=$B34)*('冬被-S级品'!$E$1:$AW$1=BZ$1)*('冬被-S级品'!$E$2:$AW$10)),0)+IFERROR(SUMPRODUCT(('白止-S级品'!$A$2:$A$26=$B34)*('白止-S级品'!$D$1:$AV$1=BZ$1)*('白止-S级品'!$D$2:$AV$26)),0)+IFERROR(SUMPRODUCT(('乐容-S级品'!$A$4:$A$32=$B34)*('乐容-S级品'!$L$3:$CA$3=BZ$1)*('乐容-S级品'!$L$4:$CA$32)),0)</f>
      </c>
      <c r="CA34" s="280">
        <f>IFERROR(SUMPRODUCT(('控温被PRO-S级品'!$B$2:$B$10=$B34)*('控温被PRO-S级品'!$E$1:$BE$1=CA$1)*('控温被PRO-S级品'!$E$2:$BE$10)),0)+IFERROR(SUMPRODUCT(('冬被-S级品'!$B$2:$B$10=$B34)*('冬被-S级品'!$E$1:$AW$1=CA$1)*('冬被-S级品'!$E$2:$AW$10)),0)+IFERROR(SUMPRODUCT(('白止-S级品'!$A$2:$A$26=$B34)*('白止-S级品'!$D$1:$AV$1=CA$1)*('白止-S级品'!$D$2:$AV$26)),0)+IFERROR(SUMPRODUCT(('乐容-S级品'!$A$4:$A$32=$B34)*('乐容-S级品'!$L$3:$CA$3=CA$1)*('乐容-S级品'!$L$4:$CA$32)),0)</f>
      </c>
      <c r="CB34" s="280">
        <f>IFERROR(SUMPRODUCT(('控温被PRO-S级品'!$B$2:$B$10=$B34)*('控温被PRO-S级品'!$E$1:$BE$1=CB$1)*('控温被PRO-S级品'!$E$2:$BE$10)),0)+IFERROR(SUMPRODUCT(('冬被-S级品'!$B$2:$B$10=$B34)*('冬被-S级品'!$E$1:$AW$1=CB$1)*('冬被-S级品'!$E$2:$AW$10)),0)+IFERROR(SUMPRODUCT(('白止-S级品'!$A$2:$A$26=$B34)*('白止-S级品'!$D$1:$AV$1=CB$1)*('白止-S级品'!$D$2:$AV$26)),0)+IFERROR(SUMPRODUCT(('乐容-S级品'!$A$4:$A$32=$B34)*('乐容-S级品'!$L$3:$CA$3=CB$1)*('乐容-S级品'!$L$4:$CA$32)),0)</f>
      </c>
      <c r="CC34" s="280">
        <f>IFERROR(SUMPRODUCT(('控温被PRO-S级品'!$B$2:$B$10=$B34)*('控温被PRO-S级品'!$E$1:$BE$1=CC$1)*('控温被PRO-S级品'!$E$2:$BE$10)),0)+IFERROR(SUMPRODUCT(('冬被-S级品'!$B$2:$B$10=$B34)*('冬被-S级品'!$E$1:$AW$1=CC$1)*('冬被-S级品'!$E$2:$AW$10)),0)+IFERROR(SUMPRODUCT(('白止-S级品'!$A$2:$A$26=$B34)*('白止-S级品'!$D$1:$AV$1=CC$1)*('白止-S级品'!$D$2:$AV$26)),0)+IFERROR(SUMPRODUCT(('乐容-S级品'!$A$4:$A$32=$B34)*('乐容-S级品'!$L$3:$CA$3=CC$1)*('乐容-S级品'!$L$4:$CA$32)),0)</f>
      </c>
      <c r="CD34" s="280">
        <f>IFERROR(SUMPRODUCT(('控温被PRO-S级品'!$B$2:$B$10=$B34)*('控温被PRO-S级品'!$E$1:$BE$1=CD$1)*('控温被PRO-S级品'!$E$2:$BE$10)),0)+IFERROR(SUMPRODUCT(('冬被-S级品'!$B$2:$B$10=$B34)*('冬被-S级品'!$E$1:$AW$1=CD$1)*('冬被-S级品'!$E$2:$AW$10)),0)+IFERROR(SUMPRODUCT(('白止-S级品'!$A$2:$A$26=$B34)*('白止-S级品'!$D$1:$AV$1=CD$1)*('白止-S级品'!$D$2:$AV$26)),0)+IFERROR(SUMPRODUCT(('乐容-S级品'!$A$4:$A$32=$B34)*('乐容-S级品'!$L$3:$CA$3=CD$1)*('乐容-S级品'!$L$4:$CA$32)),0)</f>
      </c>
      <c r="CE34" s="280">
        <f>IFERROR(SUMPRODUCT(('控温被PRO-S级品'!$B$2:$B$10=$B34)*('控温被PRO-S级品'!$E$1:$BE$1=CE$1)*('控温被PRO-S级品'!$E$2:$BE$10)),0)+IFERROR(SUMPRODUCT(('冬被-S级品'!$B$2:$B$10=$B34)*('冬被-S级品'!$E$1:$AW$1=CE$1)*('冬被-S级品'!$E$2:$AW$10)),0)+IFERROR(SUMPRODUCT(('白止-S级品'!$A$2:$A$26=$B34)*('白止-S级品'!$D$1:$AV$1=CE$1)*('白止-S级品'!$D$2:$AV$26)),0)+IFERROR(SUMPRODUCT(('乐容-S级品'!$A$4:$A$32=$B34)*('乐容-S级品'!$L$3:$CA$3=CE$1)*('乐容-S级品'!$L$4:$CA$32)),0)</f>
      </c>
      <c r="CF34" s="280">
        <f>IFERROR(SUMPRODUCT(('控温被PRO-S级品'!$B$2:$B$10=$B34)*('控温被PRO-S级品'!$E$1:$BE$1=CF$1)*('控温被PRO-S级品'!$E$2:$BE$10)),0)+IFERROR(SUMPRODUCT(('冬被-S级品'!$B$2:$B$10=$B34)*('冬被-S级品'!$E$1:$AW$1=CF$1)*('冬被-S级品'!$E$2:$AW$10)),0)+IFERROR(SUMPRODUCT(('白止-S级品'!$A$2:$A$26=$B34)*('白止-S级品'!$D$1:$AV$1=CF$1)*('白止-S级品'!$D$2:$AV$26)),0)+IFERROR(SUMPRODUCT(('乐容-S级品'!$A$4:$A$32=$B34)*('乐容-S级品'!$L$3:$CA$3=CF$1)*('乐容-S级品'!$L$4:$CA$32)),0)</f>
      </c>
      <c r="CG34" s="280">
        <f>IFERROR(SUMPRODUCT(('控温被PRO-S级品'!$B$2:$B$10=$B34)*('控温被PRO-S级品'!$E$1:$BE$1=CG$1)*('控温被PRO-S级品'!$E$2:$BE$10)),0)+IFERROR(SUMPRODUCT(('冬被-S级品'!$B$2:$B$10=$B34)*('冬被-S级品'!$E$1:$AW$1=CG$1)*('冬被-S级品'!$E$2:$AW$10)),0)+IFERROR(SUMPRODUCT(('白止-S级品'!$A$2:$A$26=$B34)*('白止-S级品'!$D$1:$AV$1=CG$1)*('白止-S级品'!$D$2:$AV$26)),0)+IFERROR(SUMPRODUCT(('乐容-S级品'!$A$4:$A$32=$B34)*('乐容-S级品'!$L$3:$CA$3=CG$1)*('乐容-S级品'!$L$4:$CA$32)),0)</f>
      </c>
      <c r="CH34" s="280">
        <f>IFERROR(SUMPRODUCT(('控温被PRO-S级品'!$B$2:$B$10=$B34)*('控温被PRO-S级品'!$E$1:$BE$1=CH$1)*('控温被PRO-S级品'!$E$2:$BE$10)),0)+IFERROR(SUMPRODUCT(('冬被-S级品'!$B$2:$B$10=$B34)*('冬被-S级品'!$E$1:$AW$1=CH$1)*('冬被-S级品'!$E$2:$AW$10)),0)+IFERROR(SUMPRODUCT(('白止-S级品'!$A$2:$A$26=$B34)*('白止-S级品'!$D$1:$AV$1=CH$1)*('白止-S级品'!$D$2:$AV$26)),0)+IFERROR(SUMPRODUCT(('乐容-S级品'!$A$4:$A$32=$B34)*('乐容-S级品'!$L$3:$CA$3=CH$1)*('乐容-S级品'!$L$4:$CA$32)),0)</f>
      </c>
      <c r="CI34" s="280">
        <f>IFERROR(SUMPRODUCT(('控温被PRO-S级品'!$B$2:$B$10=$B34)*('控温被PRO-S级品'!$E$1:$BE$1=CI$1)*('控温被PRO-S级品'!$E$2:$BE$10)),0)+IFERROR(SUMPRODUCT(('冬被-S级品'!$B$2:$B$10=$B34)*('冬被-S级品'!$E$1:$AW$1=CI$1)*('冬被-S级品'!$E$2:$AW$10)),0)+IFERROR(SUMPRODUCT(('白止-S级品'!$A$2:$A$26=$B34)*('白止-S级品'!$D$1:$AV$1=CI$1)*('白止-S级品'!$D$2:$AV$26)),0)+IFERROR(SUMPRODUCT(('乐容-S级品'!$A$4:$A$32=$B34)*('乐容-S级品'!$L$3:$CA$3=CI$1)*('乐容-S级品'!$L$4:$CA$32)),0)</f>
      </c>
      <c r="CJ34" s="280">
        <f>IFERROR(SUMPRODUCT(('控温被PRO-S级品'!$B$2:$B$10=$B34)*('控温被PRO-S级品'!$E$1:$BE$1=CJ$1)*('控温被PRO-S级品'!$E$2:$BE$10)),0)+IFERROR(SUMPRODUCT(('冬被-S级品'!$B$2:$B$10=$B34)*('冬被-S级品'!$E$1:$AW$1=CJ$1)*('冬被-S级品'!$E$2:$AW$10)),0)+IFERROR(SUMPRODUCT(('白止-S级品'!$A$2:$A$26=$B34)*('白止-S级品'!$D$1:$AV$1=CJ$1)*('白止-S级品'!$D$2:$AV$26)),0)+IFERROR(SUMPRODUCT(('乐容-S级品'!$A$4:$A$32=$B34)*('乐容-S级品'!$L$3:$CA$3=CJ$1)*('乐容-S级品'!$L$4:$CA$32)),0)</f>
      </c>
      <c r="CK34" s="280">
        <f>IFERROR(SUMPRODUCT(('控温被PRO-S级品'!$B$2:$B$10=$B34)*('控温被PRO-S级品'!$E$1:$BE$1=CK$1)*('控温被PRO-S级品'!$E$2:$BE$10)),0)+IFERROR(SUMPRODUCT(('冬被-S级品'!$B$2:$B$10=$B34)*('冬被-S级品'!$E$1:$AW$1=CK$1)*('冬被-S级品'!$E$2:$AW$10)),0)+IFERROR(SUMPRODUCT(('白止-S级品'!$A$2:$A$26=$B34)*('白止-S级品'!$D$1:$AV$1=CK$1)*('白止-S级品'!$D$2:$AV$26)),0)+IFERROR(SUMPRODUCT(('乐容-S级品'!$A$4:$A$32=$B34)*('乐容-S级品'!$L$3:$CA$3=CK$1)*('乐容-S级品'!$L$4:$CA$32)),0)</f>
      </c>
      <c r="CL34" s="280">
        <f>IFERROR(SUMPRODUCT(('控温被PRO-S级品'!$B$2:$B$10=$B34)*('控温被PRO-S级品'!$E$1:$BE$1=CL$1)*('控温被PRO-S级品'!$E$2:$BE$10)),0)+IFERROR(SUMPRODUCT(('冬被-S级品'!$B$2:$B$10=$B34)*('冬被-S级品'!$E$1:$AW$1=CL$1)*('冬被-S级品'!$E$2:$AW$10)),0)+IFERROR(SUMPRODUCT(('白止-S级品'!$A$2:$A$26=$B34)*('白止-S级品'!$D$1:$AV$1=CL$1)*('白止-S级品'!$D$2:$AV$26)),0)+IFERROR(SUMPRODUCT(('乐容-S级品'!$A$4:$A$32=$B34)*('乐容-S级品'!$L$3:$CA$3=CL$1)*('乐容-S级品'!$L$4:$CA$32)),0)</f>
      </c>
      <c r="CM34" s="280">
        <f>IFERROR(SUMPRODUCT(('控温被PRO-S级品'!$B$2:$B$10=$B34)*('控温被PRO-S级品'!$E$1:$BE$1=CM$1)*('控温被PRO-S级品'!$E$2:$BE$10)),0)+IFERROR(SUMPRODUCT(('冬被-S级品'!$B$2:$B$10=$B34)*('冬被-S级品'!$E$1:$AW$1=CM$1)*('冬被-S级品'!$E$2:$AW$10)),0)+IFERROR(SUMPRODUCT(('白止-S级品'!$A$2:$A$26=$B34)*('白止-S级品'!$D$1:$AV$1=CM$1)*('白止-S级品'!$D$2:$AV$26)),0)+IFERROR(SUMPRODUCT(('乐容-S级品'!$A$4:$A$32=$B34)*('乐容-S级品'!$L$3:$CA$3=CM$1)*('乐容-S级品'!$L$4:$CA$32)),0)</f>
      </c>
      <c r="CN34" s="280">
        <f>IFERROR(SUMPRODUCT(('控温被PRO-S级品'!$B$2:$B$10=$B34)*('控温被PRO-S级品'!$E$1:$BE$1=CN$1)*('控温被PRO-S级品'!$E$2:$BE$10)),0)+IFERROR(SUMPRODUCT(('冬被-S级品'!$B$2:$B$10=$B34)*('冬被-S级品'!$E$1:$AW$1=CN$1)*('冬被-S级品'!$E$2:$AW$10)),0)+IFERROR(SUMPRODUCT(('白止-S级品'!$A$2:$A$26=$B34)*('白止-S级品'!$D$1:$AV$1=CN$1)*('白止-S级品'!$D$2:$AV$26)),0)+IFERROR(SUMPRODUCT(('乐容-S级品'!$A$4:$A$32=$B34)*('乐容-S级品'!$L$3:$CA$3=CN$1)*('乐容-S级品'!$L$4:$CA$32)),0)</f>
      </c>
      <c r="CO34" s="280">
        <f>IFERROR(SUMPRODUCT(('控温被PRO-S级品'!$B$2:$B$10=$B34)*('控温被PRO-S级品'!$E$1:$BE$1=CO$1)*('控温被PRO-S级品'!$E$2:$BE$10)),0)+IFERROR(SUMPRODUCT(('冬被-S级品'!$B$2:$B$10=$B34)*('冬被-S级品'!$E$1:$AW$1=CO$1)*('冬被-S级品'!$E$2:$AW$10)),0)+IFERROR(SUMPRODUCT(('白止-S级品'!$A$2:$A$26=$B34)*('白止-S级品'!$D$1:$AV$1=CO$1)*('白止-S级品'!$D$2:$AV$26)),0)+IFERROR(SUMPRODUCT(('乐容-S级品'!$A$4:$A$32=$B34)*('乐容-S级品'!$L$3:$CA$3=CO$1)*('乐容-S级品'!$L$4:$CA$32)),0)</f>
      </c>
      <c r="CP34" s="280">
        <f>IFERROR(SUMPRODUCT(('控温被PRO-S级品'!$B$2:$B$10=$B34)*('控温被PRO-S级品'!$E$1:$BE$1=CP$1)*('控温被PRO-S级品'!$E$2:$BE$10)),0)+IFERROR(SUMPRODUCT(('冬被-S级品'!$B$2:$B$10=$B34)*('冬被-S级品'!$E$1:$AW$1=CP$1)*('冬被-S级品'!$E$2:$AW$10)),0)+IFERROR(SUMPRODUCT(('白止-S级品'!$A$2:$A$26=$B34)*('白止-S级品'!$D$1:$AV$1=CP$1)*('白止-S级品'!$D$2:$AV$26)),0)+IFERROR(SUMPRODUCT(('乐容-S级品'!$A$4:$A$32=$B34)*('乐容-S级品'!$L$3:$CA$3=CP$1)*('乐容-S级品'!$L$4:$CA$32)),0)</f>
      </c>
      <c r="CQ34" s="280">
        <f>IFERROR(SUMPRODUCT(('控温被PRO-S级品'!$B$2:$B$10=$B34)*('控温被PRO-S级品'!$E$1:$BE$1=CQ$1)*('控温被PRO-S级品'!$E$2:$BE$10)),0)+IFERROR(SUMPRODUCT(('冬被-S级品'!$B$2:$B$10=$B34)*('冬被-S级品'!$E$1:$AW$1=CQ$1)*('冬被-S级品'!$E$2:$AW$10)),0)+IFERROR(SUMPRODUCT(('白止-S级品'!$A$2:$A$26=$B34)*('白止-S级品'!$D$1:$AV$1=CQ$1)*('白止-S级品'!$D$2:$AV$26)),0)+IFERROR(SUMPRODUCT(('乐容-S级品'!$A$4:$A$32=$B34)*('乐容-S级品'!$L$3:$CA$3=CQ$1)*('乐容-S级品'!$L$4:$CA$32)),0)</f>
      </c>
      <c r="CR34" s="280">
        <f>IFERROR(SUMPRODUCT(('控温被PRO-S级品'!$B$2:$B$10=$B34)*('控温被PRO-S级品'!$E$1:$BE$1=CR$1)*('控温被PRO-S级品'!$E$2:$BE$10)),0)+IFERROR(SUMPRODUCT(('冬被-S级品'!$B$2:$B$10=$B34)*('冬被-S级品'!$E$1:$AW$1=CR$1)*('冬被-S级品'!$E$2:$AW$10)),0)+IFERROR(SUMPRODUCT(('白止-S级品'!$A$2:$A$26=$B34)*('白止-S级品'!$D$1:$AV$1=CR$1)*('白止-S级品'!$D$2:$AV$26)),0)+IFERROR(SUMPRODUCT(('乐容-S级品'!$A$4:$A$32=$B34)*('乐容-S级品'!$L$3:$CA$3=CR$1)*('乐容-S级品'!$L$4:$CA$32)),0)</f>
      </c>
      <c r="CS34" s="280">
        <f>IFERROR(SUMPRODUCT(('控温被PRO-S级品'!$B$2:$B$10=$B34)*('控温被PRO-S级品'!$E$1:$BE$1=CS$1)*('控温被PRO-S级品'!$E$2:$BE$10)),0)+IFERROR(SUMPRODUCT(('冬被-S级品'!$B$2:$B$10=$B34)*('冬被-S级品'!$E$1:$AW$1=CS$1)*('冬被-S级品'!$E$2:$AW$10)),0)+IFERROR(SUMPRODUCT(('白止-S级品'!$A$2:$A$26=$B34)*('白止-S级品'!$D$1:$AV$1=CS$1)*('白止-S级品'!$D$2:$AV$26)),0)+IFERROR(SUMPRODUCT(('乐容-S级品'!$A$4:$A$32=$B34)*('乐容-S级品'!$L$3:$CA$3=CS$1)*('乐容-S级品'!$L$4:$CA$32)),0)</f>
      </c>
      <c r="CT34" s="280">
        <f>IFERROR(SUMPRODUCT(('控温被PRO-S级品'!$B$2:$B$10=$B34)*('控温被PRO-S级品'!$E$1:$BE$1=CT$1)*('控温被PRO-S级品'!$E$2:$BE$10)),0)+IFERROR(SUMPRODUCT(('冬被-S级品'!$B$2:$B$10=$B34)*('冬被-S级品'!$E$1:$AW$1=CT$1)*('冬被-S级品'!$E$2:$AW$10)),0)+IFERROR(SUMPRODUCT(('白止-S级品'!$A$2:$A$26=$B34)*('白止-S级品'!$D$1:$AV$1=CT$1)*('白止-S级品'!$D$2:$AV$26)),0)+IFERROR(SUMPRODUCT(('乐容-S级品'!$A$4:$A$32=$B34)*('乐容-S级品'!$L$3:$CA$3=CT$1)*('乐容-S级品'!$L$4:$CA$32)),0)</f>
      </c>
      <c r="CU34" s="280">
        <f>IFERROR(SUMPRODUCT(('控温被PRO-S级品'!$B$2:$B$10=$B34)*('控温被PRO-S级品'!$E$1:$BE$1=CU$1)*('控温被PRO-S级品'!$E$2:$BE$10)),0)+IFERROR(SUMPRODUCT(('冬被-S级品'!$B$2:$B$10=$B34)*('冬被-S级品'!$E$1:$AW$1=CU$1)*('冬被-S级品'!$E$2:$AW$10)),0)+IFERROR(SUMPRODUCT(('白止-S级品'!$A$2:$A$26=$B34)*('白止-S级品'!$D$1:$AV$1=CU$1)*('白止-S级品'!$D$2:$AV$26)),0)+IFERROR(SUMPRODUCT(('乐容-S级品'!$A$4:$A$32=$B34)*('乐容-S级品'!$L$3:$CA$3=CU$1)*('乐容-S级品'!$L$4:$CA$32)),0)</f>
      </c>
      <c r="CV34" s="280">
        <f>IFERROR(SUMPRODUCT(('控温被PRO-S级品'!$B$2:$B$10=$B34)*('控温被PRO-S级品'!$E$1:$BE$1=CV$1)*('控温被PRO-S级品'!$E$2:$BE$10)),0)+IFERROR(SUMPRODUCT(('冬被-S级品'!$B$2:$B$10=$B34)*('冬被-S级品'!$E$1:$AW$1=CV$1)*('冬被-S级品'!$E$2:$AW$10)),0)+IFERROR(SUMPRODUCT(('白止-S级品'!$A$2:$A$26=$B34)*('白止-S级品'!$D$1:$AV$1=CV$1)*('白止-S级品'!$D$2:$AV$26)),0)+IFERROR(SUMPRODUCT(('乐容-S级品'!$A$4:$A$32=$B34)*('乐容-S级品'!$L$3:$CA$3=CV$1)*('乐容-S级品'!$L$4:$CA$32)),0)</f>
      </c>
      <c r="CW34" s="280">
        <f>IFERROR(SUMPRODUCT(('控温被PRO-S级品'!$B$2:$B$10=$B34)*('控温被PRO-S级品'!$E$1:$BE$1=CW$1)*('控温被PRO-S级品'!$E$2:$BE$10)),0)+IFERROR(SUMPRODUCT(('冬被-S级品'!$B$2:$B$10=$B34)*('冬被-S级品'!$E$1:$AW$1=CW$1)*('冬被-S级品'!$E$2:$AW$10)),0)+IFERROR(SUMPRODUCT(('白止-S级品'!$A$2:$A$26=$B34)*('白止-S级品'!$D$1:$AV$1=CW$1)*('白止-S级品'!$D$2:$AV$26)),0)+IFERROR(SUMPRODUCT(('乐容-S级品'!$A$4:$A$32=$B34)*('乐容-S级品'!$L$3:$CA$3=CW$1)*('乐容-S级品'!$L$4:$CA$32)),0)</f>
      </c>
      <c r="CX34" s="280">
        <f>IFERROR(SUMPRODUCT(('控温被PRO-S级品'!$B$2:$B$10=$B34)*('控温被PRO-S级品'!$E$1:$BE$1=CX$1)*('控温被PRO-S级品'!$E$2:$BE$10)),0)+IFERROR(SUMPRODUCT(('冬被-S级品'!$B$2:$B$10=$B34)*('冬被-S级品'!$E$1:$AW$1=CX$1)*('冬被-S级品'!$E$2:$AW$10)),0)+IFERROR(SUMPRODUCT(('白止-S级品'!$A$2:$A$26=$B34)*('白止-S级品'!$D$1:$AV$1=CX$1)*('白止-S级品'!$D$2:$AV$26)),0)+IFERROR(SUMPRODUCT(('乐容-S级品'!$A$4:$A$32=$B34)*('乐容-S级品'!$L$3:$CA$3=CX$1)*('乐容-S级品'!$L$4:$CA$32)),0)</f>
      </c>
      <c r="CY34" s="280">
        <f>IFERROR(SUMPRODUCT(('控温被PRO-S级品'!$B$2:$B$10=$B34)*('控温被PRO-S级品'!$E$1:$BE$1=CY$1)*('控温被PRO-S级品'!$E$2:$BE$10)),0)+IFERROR(SUMPRODUCT(('冬被-S级品'!$B$2:$B$10=$B34)*('冬被-S级品'!$E$1:$AW$1=CY$1)*('冬被-S级品'!$E$2:$AW$10)),0)+IFERROR(SUMPRODUCT(('白止-S级品'!$A$2:$A$26=$B34)*('白止-S级品'!$D$1:$AV$1=CY$1)*('白止-S级品'!$D$2:$AV$26)),0)+IFERROR(SUMPRODUCT(('乐容-S级品'!$A$4:$A$32=$B34)*('乐容-S级品'!$L$3:$CA$3=CY$1)*('乐容-S级品'!$L$4:$CA$32)),0)</f>
      </c>
      <c r="CZ34" s="280">
        <f>IFERROR(SUMPRODUCT(('控温被PRO-S级品'!$B$2:$B$10=$B34)*('控温被PRO-S级品'!$E$1:$BE$1=CZ$1)*('控温被PRO-S级品'!$E$2:$BE$10)),0)+IFERROR(SUMPRODUCT(('冬被-S级品'!$B$2:$B$10=$B34)*('冬被-S级品'!$E$1:$AW$1=CZ$1)*('冬被-S级品'!$E$2:$AW$10)),0)+IFERROR(SUMPRODUCT(('白止-S级品'!$A$2:$A$26=$B34)*('白止-S级品'!$D$1:$AV$1=CZ$1)*('白止-S级品'!$D$2:$AV$26)),0)+IFERROR(SUMPRODUCT(('乐容-S级品'!$A$4:$A$32=$B34)*('乐容-S级品'!$L$3:$CA$3=CZ$1)*('乐容-S级品'!$L$4:$CA$32)),0)</f>
      </c>
      <c r="DA34" s="280">
        <f>IFERROR(SUMPRODUCT(('控温被PRO-S级品'!$B$2:$B$10=$B34)*('控温被PRO-S级品'!$E$1:$BE$1=DA$1)*('控温被PRO-S级品'!$E$2:$BE$10)),0)+IFERROR(SUMPRODUCT(('冬被-S级品'!$B$2:$B$10=$B34)*('冬被-S级品'!$E$1:$AW$1=DA$1)*('冬被-S级品'!$E$2:$AW$10)),0)+IFERROR(SUMPRODUCT(('白止-S级品'!$A$2:$A$26=$B34)*('白止-S级品'!$D$1:$AV$1=DA$1)*('白止-S级品'!$D$2:$AV$26)),0)+IFERROR(SUMPRODUCT(('乐容-S级品'!$A$4:$A$32=$B34)*('乐容-S级品'!$L$3:$CA$3=DA$1)*('乐容-S级品'!$L$4:$CA$32)),0)</f>
      </c>
      <c r="DB34" s="280">
        <f>IFERROR(SUMPRODUCT(('控温被PRO-S级品'!$B$2:$B$10=$B34)*('控温被PRO-S级品'!$E$1:$BE$1=DB$1)*('控温被PRO-S级品'!$E$2:$BE$10)),0)+IFERROR(SUMPRODUCT(('冬被-S级品'!$B$2:$B$10=$B34)*('冬被-S级品'!$E$1:$AW$1=DB$1)*('冬被-S级品'!$E$2:$AW$10)),0)+IFERROR(SUMPRODUCT(('白止-S级品'!$A$2:$A$26=$B34)*('白止-S级品'!$D$1:$AV$1=DB$1)*('白止-S级品'!$D$2:$AV$26)),0)+IFERROR(SUMPRODUCT(('乐容-S级品'!$A$4:$A$32=$B34)*('乐容-S级品'!$L$3:$CA$3=DB$1)*('乐容-S级品'!$L$4:$CA$32)),0)</f>
      </c>
      <c r="DC34" s="280">
        <f>IFERROR(SUMPRODUCT(('控温被PRO-S级品'!$B$2:$B$10=$B34)*('控温被PRO-S级品'!$E$1:$BE$1=DC$1)*('控温被PRO-S级品'!$E$2:$BE$10)),0)+IFERROR(SUMPRODUCT(('冬被-S级品'!$B$2:$B$10=$B34)*('冬被-S级品'!$E$1:$AW$1=DC$1)*('冬被-S级品'!$E$2:$AW$10)),0)+IFERROR(SUMPRODUCT(('白止-S级品'!$A$2:$A$26=$B34)*('白止-S级品'!$D$1:$AV$1=DC$1)*('白止-S级品'!$D$2:$AV$26)),0)+IFERROR(SUMPRODUCT(('乐容-S级品'!$A$4:$A$32=$B34)*('乐容-S级品'!$L$3:$CA$3=DC$1)*('乐容-S级品'!$L$4:$CA$32)),0)</f>
      </c>
      <c r="DD34" s="280">
        <f>IFERROR(SUMPRODUCT(('控温被PRO-S级品'!$B$2:$B$10=$B34)*('控温被PRO-S级品'!$E$1:$BE$1=DD$1)*('控温被PRO-S级品'!$E$2:$BE$10)),0)+IFERROR(SUMPRODUCT(('冬被-S级品'!$B$2:$B$10=$B34)*('冬被-S级品'!$E$1:$AW$1=DD$1)*('冬被-S级品'!$E$2:$AW$10)),0)+IFERROR(SUMPRODUCT(('白止-S级品'!$A$2:$A$26=$B34)*('白止-S级品'!$D$1:$AV$1=DD$1)*('白止-S级品'!$D$2:$AV$26)),0)+IFERROR(SUMPRODUCT(('乐容-S级品'!$A$4:$A$32=$B34)*('乐容-S级品'!$L$3:$CA$3=DD$1)*('乐容-S级品'!$L$4:$CA$32)),0)</f>
      </c>
      <c r="DE34" s="280">
        <f>IFERROR(SUMPRODUCT(('控温被PRO-S级品'!$B$2:$B$10=$B34)*('控温被PRO-S级品'!$E$1:$BE$1=DE$1)*('控温被PRO-S级品'!$E$2:$BE$10)),0)+IFERROR(SUMPRODUCT(('冬被-S级品'!$B$2:$B$10=$B34)*('冬被-S级品'!$E$1:$AW$1=DE$1)*('冬被-S级品'!$E$2:$AW$10)),0)+IFERROR(SUMPRODUCT(('白止-S级品'!$A$2:$A$26=$B34)*('白止-S级品'!$D$1:$AV$1=DE$1)*('白止-S级品'!$D$2:$AV$26)),0)+IFERROR(SUMPRODUCT(('乐容-S级品'!$A$4:$A$32=$B34)*('乐容-S级品'!$L$3:$CA$3=DE$1)*('乐容-S级品'!$L$4:$CA$32)),0)</f>
      </c>
      <c r="DF34" s="280">
        <f>IFERROR(SUMPRODUCT(('控温被PRO-S级品'!$B$2:$B$10=$B34)*('控温被PRO-S级品'!$E$1:$BE$1=DF$1)*('控温被PRO-S级品'!$E$2:$BE$10)),0)+IFERROR(SUMPRODUCT(('冬被-S级品'!$B$2:$B$10=$B34)*('冬被-S级品'!$E$1:$AW$1=DF$1)*('冬被-S级品'!$E$2:$AW$10)),0)+IFERROR(SUMPRODUCT(('白止-S级品'!$A$2:$A$26=$B34)*('白止-S级品'!$D$1:$AV$1=DF$1)*('白止-S级品'!$D$2:$AV$26)),0)+IFERROR(SUMPRODUCT(('乐容-S级品'!$A$4:$A$32=$B34)*('乐容-S级品'!$L$3:$CA$3=DF$1)*('乐容-S级品'!$L$4:$CA$32)),0)</f>
      </c>
      <c r="DG34" s="280">
        <f>IFERROR(SUMPRODUCT(('控温被PRO-S级品'!$B$2:$B$10=$B34)*('控温被PRO-S级品'!$E$1:$BE$1=DG$1)*('控温被PRO-S级品'!$E$2:$BE$10)),0)+IFERROR(SUMPRODUCT(('冬被-S级品'!$B$2:$B$10=$B34)*('冬被-S级品'!$E$1:$AW$1=DG$1)*('冬被-S级品'!$E$2:$AW$10)),0)+IFERROR(SUMPRODUCT(('白止-S级品'!$A$2:$A$26=$B34)*('白止-S级品'!$D$1:$AV$1=DG$1)*('白止-S级品'!$D$2:$AV$26)),0)+IFERROR(SUMPRODUCT(('乐容-S级品'!$A$4:$A$32=$B34)*('乐容-S级品'!$L$3:$CA$3=DG$1)*('乐容-S级品'!$L$4:$CA$32)),0)</f>
      </c>
      <c r="DH34" s="280">
        <f>IFERROR(SUMPRODUCT(('控温被PRO-S级品'!$B$2:$B$10=$B34)*('控温被PRO-S级品'!$E$1:$BE$1=DH$1)*('控温被PRO-S级品'!$E$2:$BE$10)),0)+IFERROR(SUMPRODUCT(('冬被-S级品'!$B$2:$B$10=$B34)*('冬被-S级品'!$E$1:$AW$1=DH$1)*('冬被-S级品'!$E$2:$AW$10)),0)+IFERROR(SUMPRODUCT(('白止-S级品'!$A$2:$A$26=$B34)*('白止-S级品'!$D$1:$AV$1=DH$1)*('白止-S级品'!$D$2:$AV$26)),0)+IFERROR(SUMPRODUCT(('乐容-S级品'!$A$4:$A$32=$B34)*('乐容-S级品'!$L$3:$CA$3=DH$1)*('乐容-S级品'!$L$4:$CA$32)),0)</f>
      </c>
      <c r="DI34" s="280">
        <f>IFERROR(SUMPRODUCT(('控温被PRO-S级品'!$B$2:$B$10=$B34)*('控温被PRO-S级品'!$E$1:$BE$1=DI$1)*('控温被PRO-S级品'!$E$2:$BE$10)),0)+IFERROR(SUMPRODUCT(('冬被-S级品'!$B$2:$B$10=$B34)*('冬被-S级品'!$E$1:$AW$1=DI$1)*('冬被-S级品'!$E$2:$AW$10)),0)+IFERROR(SUMPRODUCT(('白止-S级品'!$A$2:$A$26=$B34)*('白止-S级品'!$D$1:$AV$1=DI$1)*('白止-S级品'!$D$2:$AV$26)),0)+IFERROR(SUMPRODUCT(('乐容-S级品'!$A$4:$A$32=$B34)*('乐容-S级品'!$L$3:$CA$3=DI$1)*('乐容-S级品'!$L$4:$CA$32)),0)</f>
      </c>
      <c r="DJ34" s="280">
        <f>IFERROR(SUMPRODUCT(('控温被PRO-S级品'!$B$2:$B$10=$B34)*('控温被PRO-S级品'!$E$1:$BE$1=DJ$1)*('控温被PRO-S级品'!$E$2:$BE$10)),0)+IFERROR(SUMPRODUCT(('冬被-S级品'!$B$2:$B$10=$B34)*('冬被-S级品'!$E$1:$AW$1=DJ$1)*('冬被-S级品'!$E$2:$AW$10)),0)+IFERROR(SUMPRODUCT(('白止-S级品'!$A$2:$A$26=$B34)*('白止-S级品'!$D$1:$AV$1=DJ$1)*('白止-S级品'!$D$2:$AV$26)),0)+IFERROR(SUMPRODUCT(('乐容-S级品'!$A$4:$A$32=$B34)*('乐容-S级品'!$L$3:$CA$3=DJ$1)*('乐容-S级品'!$L$4:$CA$32)),0)</f>
      </c>
      <c r="DK34" s="280"/>
      <c r="DL34" s="280"/>
      <c r="DM34" s="280"/>
      <c r="DN34" s="280"/>
      <c r="DO34" s="280"/>
      <c r="DP34" s="280"/>
      <c r="DQ34" s="280"/>
      <c r="DR34" s="280"/>
      <c r="DS34" s="280"/>
      <c r="DT34" s="280"/>
      <c r="DU34" s="280"/>
      <c r="DV34" s="280"/>
      <c r="DW34" s="280">
        <f>VLOOKUP(B34,'系统编码规格'!A:C,3,FALSE)</f>
      </c>
      <c r="DX34" s="280"/>
      <c r="DY34" s="280"/>
      <c r="DZ34" s="280"/>
      <c r="EA34" s="280"/>
      <c r="EB34" s="280"/>
      <c r="EC34" s="280"/>
      <c r="ED34" s="280"/>
      <c r="EE34" s="280"/>
      <c r="EF34" s="280"/>
      <c r="EG34" s="280"/>
      <c r="EH34" s="280"/>
      <c r="EI34" s="280"/>
      <c r="EJ34" s="280"/>
      <c r="EK34" s="280"/>
      <c r="EL34" s="280"/>
      <c r="EM34" s="280"/>
      <c r="EN34" s="280"/>
      <c r="EO34" s="280"/>
      <c r="EP34" s="280"/>
      <c r="EQ34" s="280"/>
      <c r="ER34" s="280"/>
      <c r="ES34" s="280"/>
      <c r="ET34" s="280"/>
      <c r="EU34" s="280"/>
      <c r="EV34" s="280"/>
      <c r="EW34" s="280"/>
      <c r="EX34" s="280"/>
      <c r="EY34" s="280"/>
      <c r="EZ34" s="280"/>
      <c r="FA34" s="280"/>
      <c r="FB34" s="280"/>
      <c r="FC34" s="280"/>
      <c r="FD34" s="280"/>
      <c r="FE34" s="280"/>
      <c r="FF34" s="280"/>
      <c r="FG34" s="280"/>
      <c r="FH34" s="280"/>
      <c r="FI34" s="280"/>
      <c r="FJ34" s="280"/>
      <c r="FK34" s="280"/>
      <c r="FL34" s="280"/>
      <c r="FM34" s="280"/>
      <c r="FN34" s="280"/>
      <c r="FO34" s="280"/>
      <c r="FP34" s="280"/>
      <c r="FQ34" s="280"/>
      <c r="FR34" s="280"/>
      <c r="FS34" s="280"/>
      <c r="FT34" s="280"/>
      <c r="FU34" s="280"/>
      <c r="FV34" s="280"/>
      <c r="FW34" s="280"/>
      <c r="FX34" s="280"/>
      <c r="FY34" s="280"/>
      <c r="FZ34" s="280"/>
      <c r="GA34" s="280"/>
      <c r="GB34" s="280"/>
      <c r="GC34" s="280"/>
      <c r="GD34" s="280"/>
      <c r="GE34" s="280"/>
      <c r="GF34" s="280"/>
      <c r="GG34" s="280"/>
      <c r="GH34" s="280"/>
      <c r="GI34" s="280"/>
      <c r="GJ34" s="280"/>
      <c r="GK34" s="280"/>
      <c r="GL34" s="280"/>
      <c r="GM34" s="280"/>
      <c r="GN34" s="280"/>
      <c r="GO34" s="280"/>
      <c r="GP34" s="280"/>
      <c r="GQ34" s="280"/>
      <c r="GR34" s="280"/>
      <c r="GS34" s="280"/>
      <c r="GT34" s="280"/>
      <c r="GU34" s="280"/>
      <c r="GV34" s="280"/>
    </row>
    <row r="35">
      <c r="A35" s="309" t="str">
        <v>白止</v>
      </c>
      <c r="B35" s="311" t="str">
        <v>010020105040063-002</v>
      </c>
      <c r="C35" s="309" t="str">
        <v>深睡枕套</v>
      </c>
      <c r="D35" s="309" t="str">
        <v>颜色:晨雾蓝,系列:深睡系列</v>
      </c>
      <c r="E35">
        <f>SUM(F35:GX35)</f>
      </c>
      <c r="F35" s="280">
        <f>IFERROR(SUMPRODUCT(('控温被PRO-S级品'!$B$2:$B$10=$B35)*('控温被PRO-S级品'!$E$1:$BE$1=F$1)*('控温被PRO-S级品'!$E$2:$BE$10)),0)+IFERROR(SUMPRODUCT(('冬被-S级品'!$B$2:$B$10=$B35)*('冬被-S级品'!$E$1:$AW$1=F$1)*('冬被-S级品'!$E$2:$AW$10)),0)+IFERROR(SUMPRODUCT(('白止-S级品'!$A$2:$A$26=$B35)*('白止-S级品'!$D$1:$AV$1=F$1)*('白止-S级品'!$D$2:$AV$26)),0)+IFERROR(SUMPRODUCT(('乐容-S级品'!$A$4:$A$32=$B35)*('乐容-S级品'!$L$3:$CA$3=F$1)*('乐容-S级品'!$L$4:$CA$32)),0)</f>
      </c>
      <c r="G35" s="280">
        <f>IFERROR(SUMPRODUCT(('控温被PRO-S级品'!$B$2:$B$10=$B35)*('控温被PRO-S级品'!$E$1:$BE$1=G$1)*('控温被PRO-S级品'!$E$2:$BE$10)),0)+IFERROR(SUMPRODUCT(('冬被-S级品'!$B$2:$B$10=$B35)*('冬被-S级品'!$E$1:$AW$1=G$1)*('冬被-S级品'!$E$2:$AW$10)),0)+IFERROR(SUMPRODUCT(('白止-S级品'!$A$2:$A$26=$B35)*('白止-S级品'!$D$1:$AV$1=G$1)*('白止-S级品'!$D$2:$AV$26)),0)+IFERROR(SUMPRODUCT(('乐容-S级品'!$A$4:$A$32=$B35)*('乐容-S级品'!$L$3:$CA$3=G$1)*('乐容-S级品'!$L$4:$CA$32)),0)</f>
      </c>
      <c r="H35" s="280">
        <f>IFERROR(SUMPRODUCT(('控温被PRO-S级品'!$B$2:$B$10=$B35)*('控温被PRO-S级品'!$E$1:$BE$1=H$1)*('控温被PRO-S级品'!$E$2:$BE$10)),0)+IFERROR(SUMPRODUCT(('冬被-S级品'!$B$2:$B$10=$B35)*('冬被-S级品'!$E$1:$AW$1=H$1)*('冬被-S级品'!$E$2:$AW$10)),0)+IFERROR(SUMPRODUCT(('白止-S级品'!$A$2:$A$26=$B35)*('白止-S级品'!$D$1:$AV$1=H$1)*('白止-S级品'!$D$2:$AV$26)),0)+IFERROR(SUMPRODUCT(('乐容-S级品'!$A$4:$A$32=$B35)*('乐容-S级品'!$L$3:$CA$3=H$1)*('乐容-S级品'!$L$4:$CA$32)),0)</f>
      </c>
      <c r="I35" s="280">
        <f>IFERROR(SUMPRODUCT(('控温被PRO-S级品'!$B$2:$B$10=$B35)*('控温被PRO-S级品'!$E$1:$BE$1=I$1)*('控温被PRO-S级品'!$E$2:$BE$10)),0)+IFERROR(SUMPRODUCT(('冬被-S级品'!$B$2:$B$10=$B35)*('冬被-S级品'!$E$1:$AW$1=I$1)*('冬被-S级品'!$E$2:$AW$10)),0)+IFERROR(SUMPRODUCT(('白止-S级品'!$A$2:$A$26=$B35)*('白止-S级品'!$D$1:$AV$1=I$1)*('白止-S级品'!$D$2:$AV$26)),0)+IFERROR(SUMPRODUCT(('乐容-S级品'!$A$4:$A$32=$B35)*('乐容-S级品'!$L$3:$CA$3=I$1)*('乐容-S级品'!$L$4:$CA$32)),0)</f>
      </c>
      <c r="J35" s="280">
        <f>IFERROR(SUMPRODUCT(('控温被PRO-S级品'!$B$2:$B$10=$B35)*('控温被PRO-S级品'!$E$1:$BE$1=J$1)*('控温被PRO-S级品'!$E$2:$BE$10)),0)+IFERROR(SUMPRODUCT(('冬被-S级品'!$B$2:$B$10=$B35)*('冬被-S级品'!$E$1:$AW$1=J$1)*('冬被-S级品'!$E$2:$AW$10)),0)+IFERROR(SUMPRODUCT(('白止-S级品'!$A$2:$A$26=$B35)*('白止-S级品'!$D$1:$AV$1=J$1)*('白止-S级品'!$D$2:$AV$26)),0)+IFERROR(SUMPRODUCT(('乐容-S级品'!$A$4:$A$32=$B35)*('乐容-S级品'!$L$3:$CA$3=J$1)*('乐容-S级品'!$L$4:$CA$32)),0)</f>
      </c>
      <c r="K35" s="280">
        <f>IFERROR(SUMPRODUCT(('控温被PRO-S级品'!$B$2:$B$10=$B35)*('控温被PRO-S级品'!$E$1:$BE$1=K$1)*('控温被PRO-S级品'!$E$2:$BE$10)),0)+IFERROR(SUMPRODUCT(('冬被-S级品'!$B$2:$B$10=$B35)*('冬被-S级品'!$E$1:$AW$1=K$1)*('冬被-S级品'!$E$2:$AW$10)),0)+IFERROR(SUMPRODUCT(('白止-S级品'!$A$2:$A$26=$B35)*('白止-S级品'!$D$1:$AV$1=K$1)*('白止-S级品'!$D$2:$AV$26)),0)+IFERROR(SUMPRODUCT(('乐容-S级品'!$A$4:$A$32=$B35)*('乐容-S级品'!$L$3:$CA$3=K$1)*('乐容-S级品'!$L$4:$CA$32)),0)</f>
      </c>
      <c r="L35" s="280">
        <f>IFERROR(SUMPRODUCT(('控温被PRO-S级品'!$B$2:$B$10=$B35)*('控温被PRO-S级品'!$E$1:$BE$1=L$1)*('控温被PRO-S级品'!$E$2:$BE$10)),0)+IFERROR(SUMPRODUCT(('冬被-S级品'!$B$2:$B$10=$B35)*('冬被-S级品'!$E$1:$AW$1=L$1)*('冬被-S级品'!$E$2:$AW$10)),0)+IFERROR(SUMPRODUCT(('白止-S级品'!$A$2:$A$26=$B35)*('白止-S级品'!$D$1:$AV$1=L$1)*('白止-S级品'!$D$2:$AV$26)),0)+IFERROR(SUMPRODUCT(('乐容-S级品'!$A$4:$A$32=$B35)*('乐容-S级品'!$L$3:$CA$3=L$1)*('乐容-S级品'!$L$4:$CA$32)),0)</f>
      </c>
      <c r="M35" s="280">
        <f>IFERROR(SUMPRODUCT(('控温被PRO-S级品'!$B$2:$B$10=$B35)*('控温被PRO-S级品'!$E$1:$BE$1=M$1)*('控温被PRO-S级品'!$E$2:$BE$10)),0)+IFERROR(SUMPRODUCT(('冬被-S级品'!$B$2:$B$10=$B35)*('冬被-S级品'!$E$1:$AW$1=M$1)*('冬被-S级品'!$E$2:$AW$10)),0)+IFERROR(SUMPRODUCT(('白止-S级品'!$A$2:$A$26=$B35)*('白止-S级品'!$D$1:$AV$1=M$1)*('白止-S级品'!$D$2:$AV$26)),0)+IFERROR(SUMPRODUCT(('乐容-S级品'!$A$4:$A$32=$B35)*('乐容-S级品'!$L$3:$CA$3=M$1)*('乐容-S级品'!$L$4:$CA$32)),0)</f>
      </c>
      <c r="N35" s="280">
        <f>IFERROR(SUMPRODUCT(('控温被PRO-S级品'!$B$2:$B$10=$B35)*('控温被PRO-S级品'!$E$1:$BE$1=N$1)*('控温被PRO-S级品'!$E$2:$BE$10)),0)+IFERROR(SUMPRODUCT(('冬被-S级品'!$B$2:$B$10=$B35)*('冬被-S级品'!$E$1:$AW$1=N$1)*('冬被-S级品'!$E$2:$AW$10)),0)+IFERROR(SUMPRODUCT(('白止-S级品'!$A$2:$A$26=$B35)*('白止-S级品'!$D$1:$AV$1=N$1)*('白止-S级品'!$D$2:$AV$26)),0)+IFERROR(SUMPRODUCT(('乐容-S级品'!$A$4:$A$32=$B35)*('乐容-S级品'!$L$3:$CA$3=N$1)*('乐容-S级品'!$L$4:$CA$32)),0)</f>
      </c>
      <c r="O35" s="280">
        <f>IFERROR(SUMPRODUCT(('控温被PRO-S级品'!$B$2:$B$10=$B35)*('控温被PRO-S级品'!$E$1:$BE$1=O$1)*('控温被PRO-S级品'!$E$2:$BE$10)),0)+IFERROR(SUMPRODUCT(('冬被-S级品'!$B$2:$B$10=$B35)*('冬被-S级品'!$E$1:$AW$1=O$1)*('冬被-S级品'!$E$2:$AW$10)),0)+IFERROR(SUMPRODUCT(('白止-S级品'!$A$2:$A$26=$B35)*('白止-S级品'!$D$1:$AV$1=O$1)*('白止-S级品'!$D$2:$AV$26)),0)+IFERROR(SUMPRODUCT(('乐容-S级品'!$A$4:$A$32=$B35)*('乐容-S级品'!$L$3:$CA$3=O$1)*('乐容-S级品'!$L$4:$CA$32)),0)</f>
      </c>
      <c r="P35" s="280">
        <f>IFERROR(SUMPRODUCT(('控温被PRO-S级品'!$B$2:$B$10=$B35)*('控温被PRO-S级品'!$E$1:$BE$1=P$1)*('控温被PRO-S级品'!$E$2:$BE$10)),0)+IFERROR(SUMPRODUCT(('冬被-S级品'!$B$2:$B$10=$B35)*('冬被-S级品'!$E$1:$AW$1=P$1)*('冬被-S级品'!$E$2:$AW$10)),0)+IFERROR(SUMPRODUCT(('白止-S级品'!$A$2:$A$26=$B35)*('白止-S级品'!$D$1:$AV$1=P$1)*('白止-S级品'!$D$2:$AV$26)),0)+IFERROR(SUMPRODUCT(('乐容-S级品'!$A$4:$A$32=$B35)*('乐容-S级品'!$L$3:$CA$3=P$1)*('乐容-S级品'!$L$4:$CA$32)),0)</f>
      </c>
      <c r="Q35" s="280">
        <f>IFERROR(SUMPRODUCT(('控温被PRO-S级品'!$B$2:$B$10=$B35)*('控温被PRO-S级品'!$E$1:$BE$1=Q$1)*('控温被PRO-S级品'!$E$2:$BE$10)),0)+IFERROR(SUMPRODUCT(('冬被-S级品'!$B$2:$B$10=$B35)*('冬被-S级品'!$E$1:$AW$1=Q$1)*('冬被-S级品'!$E$2:$AW$10)),0)+IFERROR(SUMPRODUCT(('白止-S级品'!$A$2:$A$26=$B35)*('白止-S级品'!$D$1:$AV$1=Q$1)*('白止-S级品'!$D$2:$AV$26)),0)+IFERROR(SUMPRODUCT(('乐容-S级品'!$A$4:$A$32=$B35)*('乐容-S级品'!$L$3:$CA$3=Q$1)*('乐容-S级品'!$L$4:$CA$32)),0)</f>
      </c>
      <c r="R35" s="280">
        <f>IFERROR(SUMPRODUCT(('控温被PRO-S级品'!$B$2:$B$10=$B35)*('控温被PRO-S级品'!$E$1:$BE$1=R$1)*('控温被PRO-S级品'!$E$2:$BE$10)),0)+IFERROR(SUMPRODUCT(('冬被-S级品'!$B$2:$B$10=$B35)*('冬被-S级品'!$E$1:$AW$1=R$1)*('冬被-S级品'!$E$2:$AW$10)),0)+IFERROR(SUMPRODUCT(('白止-S级品'!$A$2:$A$26=$B35)*('白止-S级品'!$D$1:$AV$1=R$1)*('白止-S级品'!$D$2:$AV$26)),0)+IFERROR(SUMPRODUCT(('乐容-S级品'!$A$4:$A$32=$B35)*('乐容-S级品'!$L$3:$CA$3=R$1)*('乐容-S级品'!$L$4:$CA$32)),0)</f>
      </c>
      <c r="S35" s="280">
        <f>IFERROR(SUMPRODUCT(('控温被PRO-S级品'!$B$2:$B$10=$B35)*('控温被PRO-S级品'!$E$1:$BE$1=S$1)*('控温被PRO-S级品'!$E$2:$BE$10)),0)+IFERROR(SUMPRODUCT(('冬被-S级品'!$B$2:$B$10=$B35)*('冬被-S级品'!$E$1:$AW$1=S$1)*('冬被-S级品'!$E$2:$AW$10)),0)+IFERROR(SUMPRODUCT(('白止-S级品'!$A$2:$A$26=$B35)*('白止-S级品'!$D$1:$AV$1=S$1)*('白止-S级品'!$D$2:$AV$26)),0)+IFERROR(SUMPRODUCT(('乐容-S级品'!$A$4:$A$32=$B35)*('乐容-S级品'!$L$3:$CA$3=S$1)*('乐容-S级品'!$L$4:$CA$32)),0)</f>
      </c>
      <c r="T35" s="280">
        <f>IFERROR(SUMPRODUCT(('控温被PRO-S级品'!$B$2:$B$10=$B35)*('控温被PRO-S级品'!$E$1:$BE$1=T$1)*('控温被PRO-S级品'!$E$2:$BE$10)),0)+IFERROR(SUMPRODUCT(('冬被-S级品'!$B$2:$B$10=$B35)*('冬被-S级品'!$E$1:$AW$1=T$1)*('冬被-S级品'!$E$2:$AW$10)),0)+IFERROR(SUMPRODUCT(('白止-S级品'!$A$2:$A$26=$B35)*('白止-S级品'!$D$1:$AV$1=T$1)*('白止-S级品'!$D$2:$AV$26)),0)+IFERROR(SUMPRODUCT(('乐容-S级品'!$A$4:$A$32=$B35)*('乐容-S级品'!$L$3:$CA$3=T$1)*('乐容-S级品'!$L$4:$CA$32)),0)</f>
      </c>
      <c r="U35" s="280">
        <f>IFERROR(SUMPRODUCT(('控温被PRO-S级品'!$B$2:$B$10=$B35)*('控温被PRO-S级品'!$E$1:$BE$1=U$1)*('控温被PRO-S级品'!$E$2:$BE$10)),0)+IFERROR(SUMPRODUCT(('冬被-S级品'!$B$2:$B$10=$B35)*('冬被-S级品'!$E$1:$AW$1=U$1)*('冬被-S级品'!$E$2:$AW$10)),0)+IFERROR(SUMPRODUCT(('白止-S级品'!$A$2:$A$26=$B35)*('白止-S级品'!$D$1:$AV$1=U$1)*('白止-S级品'!$D$2:$AV$26)),0)+IFERROR(SUMPRODUCT(('乐容-S级品'!$A$4:$A$32=$B35)*('乐容-S级品'!$L$3:$CA$3=U$1)*('乐容-S级品'!$L$4:$CA$32)),0)</f>
      </c>
      <c r="V35" s="280">
        <f>IFERROR(SUMPRODUCT(('控温被PRO-S级品'!$B$2:$B$10=$B35)*('控温被PRO-S级品'!$E$1:$BE$1=V$1)*('控温被PRO-S级品'!$E$2:$BE$10)),0)+IFERROR(SUMPRODUCT(('冬被-S级品'!$B$2:$B$10=$B35)*('冬被-S级品'!$E$1:$AW$1=V$1)*('冬被-S级品'!$E$2:$AW$10)),0)+IFERROR(SUMPRODUCT(('白止-S级品'!$A$2:$A$26=$B35)*('白止-S级品'!$D$1:$AV$1=V$1)*('白止-S级品'!$D$2:$AV$26)),0)+IFERROR(SUMPRODUCT(('乐容-S级品'!$A$4:$A$32=$B35)*('乐容-S级品'!$L$3:$CA$3=V$1)*('乐容-S级品'!$L$4:$CA$32)),0)</f>
      </c>
      <c r="W35" s="280">
        <f>IFERROR(SUMPRODUCT(('控温被PRO-S级品'!$B$2:$B$10=$B35)*('控温被PRO-S级品'!$E$1:$BE$1=W$1)*('控温被PRO-S级品'!$E$2:$BE$10)),0)+IFERROR(SUMPRODUCT(('冬被-S级品'!$B$2:$B$10=$B35)*('冬被-S级品'!$E$1:$AW$1=W$1)*('冬被-S级品'!$E$2:$AW$10)),0)+IFERROR(SUMPRODUCT(('白止-S级品'!$A$2:$A$26=$B35)*('白止-S级品'!$D$1:$AV$1=W$1)*('白止-S级品'!$D$2:$AV$26)),0)+IFERROR(SUMPRODUCT(('乐容-S级品'!$A$4:$A$32=$B35)*('乐容-S级品'!$L$3:$CA$3=W$1)*('乐容-S级品'!$L$4:$CA$32)),0)</f>
      </c>
      <c r="X35" s="280">
        <f>IFERROR(SUMPRODUCT(('控温被PRO-S级品'!$B$2:$B$10=$B35)*('控温被PRO-S级品'!$E$1:$BE$1=X$1)*('控温被PRO-S级品'!$E$2:$BE$10)),0)+IFERROR(SUMPRODUCT(('冬被-S级品'!$B$2:$B$10=$B35)*('冬被-S级品'!$E$1:$AW$1=X$1)*('冬被-S级品'!$E$2:$AW$10)),0)+IFERROR(SUMPRODUCT(('白止-S级品'!$A$2:$A$26=$B35)*('白止-S级品'!$D$1:$AV$1=X$1)*('白止-S级品'!$D$2:$AV$26)),0)+IFERROR(SUMPRODUCT(('乐容-S级品'!$A$4:$A$32=$B35)*('乐容-S级品'!$L$3:$CA$3=X$1)*('乐容-S级品'!$L$4:$CA$32)),0)</f>
      </c>
      <c r="Y35" s="280">
        <f>IFERROR(SUMPRODUCT(('控温被PRO-S级品'!$B$2:$B$10=$B35)*('控温被PRO-S级品'!$E$1:$BE$1=Y$1)*('控温被PRO-S级品'!$E$2:$BE$10)),0)+IFERROR(SUMPRODUCT(('冬被-S级品'!$B$2:$B$10=$B35)*('冬被-S级品'!$E$1:$AW$1=Y$1)*('冬被-S级品'!$E$2:$AW$10)),0)+IFERROR(SUMPRODUCT(('白止-S级品'!$A$2:$A$26=$B35)*('白止-S级品'!$D$1:$AV$1=Y$1)*('白止-S级品'!$D$2:$AV$26)),0)+IFERROR(SUMPRODUCT(('乐容-S级品'!$A$4:$A$32=$B35)*('乐容-S级品'!$L$3:$CA$3=Y$1)*('乐容-S级品'!$L$4:$CA$32)),0)</f>
      </c>
      <c r="Z35" s="280">
        <f>IFERROR(SUMPRODUCT(('控温被PRO-S级品'!$B$2:$B$10=$B35)*('控温被PRO-S级品'!$E$1:$BE$1=Z$1)*('控温被PRO-S级品'!$E$2:$BE$10)),0)+IFERROR(SUMPRODUCT(('冬被-S级品'!$B$2:$B$10=$B35)*('冬被-S级品'!$E$1:$AW$1=Z$1)*('冬被-S级品'!$E$2:$AW$10)),0)+IFERROR(SUMPRODUCT(('白止-S级品'!$A$2:$A$26=$B35)*('白止-S级品'!$D$1:$AV$1=Z$1)*('白止-S级品'!$D$2:$AV$26)),0)+IFERROR(SUMPRODUCT(('乐容-S级品'!$A$4:$A$32=$B35)*('乐容-S级品'!$L$3:$CA$3=Z$1)*('乐容-S级品'!$L$4:$CA$32)),0)</f>
      </c>
      <c r="AA35" s="280">
        <f>IFERROR(SUMPRODUCT(('控温被PRO-S级品'!$B$2:$B$10=$B35)*('控温被PRO-S级品'!$E$1:$BE$1=AA$1)*('控温被PRO-S级品'!$E$2:$BE$10)),0)+IFERROR(SUMPRODUCT(('冬被-S级品'!$B$2:$B$10=$B35)*('冬被-S级品'!$E$1:$AW$1=AA$1)*('冬被-S级品'!$E$2:$AW$10)),0)+IFERROR(SUMPRODUCT(('白止-S级品'!$A$2:$A$26=$B35)*('白止-S级品'!$D$1:$AV$1=AA$1)*('白止-S级品'!$D$2:$AV$26)),0)+IFERROR(SUMPRODUCT(('乐容-S级品'!$A$4:$A$32=$B35)*('乐容-S级品'!$L$3:$CA$3=AA$1)*('乐容-S级品'!$L$4:$CA$32)),0)</f>
      </c>
      <c r="AB35" s="280">
        <f>IFERROR(SUMPRODUCT(('控温被PRO-S级品'!$B$2:$B$10=$B35)*('控温被PRO-S级品'!$E$1:$BE$1=AB$1)*('控温被PRO-S级品'!$E$2:$BE$10)),0)+IFERROR(SUMPRODUCT(('冬被-S级品'!$B$2:$B$10=$B35)*('冬被-S级品'!$E$1:$AW$1=AB$1)*('冬被-S级品'!$E$2:$AW$10)),0)+IFERROR(SUMPRODUCT(('白止-S级品'!$A$2:$A$26=$B35)*('白止-S级品'!$D$1:$AV$1=AB$1)*('白止-S级品'!$D$2:$AV$26)),0)+IFERROR(SUMPRODUCT(('乐容-S级品'!$A$4:$A$32=$B35)*('乐容-S级品'!$L$3:$CA$3=AB$1)*('乐容-S级品'!$L$4:$CA$32)),0)</f>
      </c>
      <c r="AC35" s="280">
        <f>IFERROR(SUMPRODUCT(('控温被PRO-S级品'!$B$2:$B$10=$B35)*('控温被PRO-S级品'!$E$1:$BE$1=AC$1)*('控温被PRO-S级品'!$E$2:$BE$10)),0)+IFERROR(SUMPRODUCT(('冬被-S级品'!$B$2:$B$10=$B35)*('冬被-S级品'!$E$1:$AW$1=AC$1)*('冬被-S级品'!$E$2:$AW$10)),0)+IFERROR(SUMPRODUCT(('白止-S级品'!$A$2:$A$26=$B35)*('白止-S级品'!$D$1:$AV$1=AC$1)*('白止-S级品'!$D$2:$AV$26)),0)+IFERROR(SUMPRODUCT(('乐容-S级品'!$A$4:$A$32=$B35)*('乐容-S级品'!$L$3:$CA$3=AC$1)*('乐容-S级品'!$L$4:$CA$32)),0)</f>
      </c>
      <c r="AD35" s="280">
        <f>IFERROR(SUMPRODUCT(('控温被PRO-S级品'!$B$2:$B$10=$B35)*('控温被PRO-S级品'!$E$1:$BE$1=AD$1)*('控温被PRO-S级品'!$E$2:$BE$10)),0)+IFERROR(SUMPRODUCT(('冬被-S级品'!$B$2:$B$10=$B35)*('冬被-S级品'!$E$1:$AW$1=AD$1)*('冬被-S级品'!$E$2:$AW$10)),0)+IFERROR(SUMPRODUCT(('白止-S级品'!$A$2:$A$26=$B35)*('白止-S级品'!$D$1:$AV$1=AD$1)*('白止-S级品'!$D$2:$AV$26)),0)+IFERROR(SUMPRODUCT(('乐容-S级品'!$A$4:$A$32=$B35)*('乐容-S级品'!$L$3:$CA$3=AD$1)*('乐容-S级品'!$L$4:$CA$32)),0)</f>
      </c>
      <c r="AE35" s="280">
        <f>IFERROR(SUMPRODUCT(('控温被PRO-S级品'!$B$2:$B$10=$B35)*('控温被PRO-S级品'!$E$1:$BE$1=AE$1)*('控温被PRO-S级品'!$E$2:$BE$10)),0)+IFERROR(SUMPRODUCT(('冬被-S级品'!$B$2:$B$10=$B35)*('冬被-S级品'!$E$1:$AW$1=AE$1)*('冬被-S级品'!$E$2:$AW$10)),0)+IFERROR(SUMPRODUCT(('白止-S级品'!$A$2:$A$26=$B35)*('白止-S级品'!$D$1:$AV$1=AE$1)*('白止-S级品'!$D$2:$AV$26)),0)+IFERROR(SUMPRODUCT(('乐容-S级品'!$A$4:$A$32=$B35)*('乐容-S级品'!$L$3:$CA$3=AE$1)*('乐容-S级品'!$L$4:$CA$32)),0)</f>
      </c>
      <c r="AF35" s="280">
        <f>IFERROR(SUMPRODUCT(('控温被PRO-S级品'!$B$2:$B$10=$B35)*('控温被PRO-S级品'!$E$1:$BE$1=AF$1)*('控温被PRO-S级品'!$E$2:$BE$10)),0)+IFERROR(SUMPRODUCT(('冬被-S级品'!$B$2:$B$10=$B35)*('冬被-S级品'!$E$1:$AW$1=AF$1)*('冬被-S级品'!$E$2:$AW$10)),0)+IFERROR(SUMPRODUCT(('白止-S级品'!$A$2:$A$26=$B35)*('白止-S级品'!$D$1:$AV$1=AF$1)*('白止-S级品'!$D$2:$AV$26)),0)+IFERROR(SUMPRODUCT(('乐容-S级品'!$A$4:$A$32=$B35)*('乐容-S级品'!$L$3:$CA$3=AF$1)*('乐容-S级品'!$L$4:$CA$32)),0)</f>
      </c>
      <c r="AG35" s="280">
        <f>IFERROR(SUMPRODUCT(('控温被PRO-S级品'!$B$2:$B$10=$B35)*('控温被PRO-S级品'!$E$1:$BE$1=AG$1)*('控温被PRO-S级品'!$E$2:$BE$10)),0)+IFERROR(SUMPRODUCT(('冬被-S级品'!$B$2:$B$10=$B35)*('冬被-S级品'!$E$1:$AW$1=AG$1)*('冬被-S级品'!$E$2:$AW$10)),0)+IFERROR(SUMPRODUCT(('白止-S级品'!$A$2:$A$26=$B35)*('白止-S级品'!$D$1:$AV$1=AG$1)*('白止-S级品'!$D$2:$AV$26)),0)+IFERROR(SUMPRODUCT(('乐容-S级品'!$A$4:$A$32=$B35)*('乐容-S级品'!$L$3:$CA$3=AG$1)*('乐容-S级品'!$L$4:$CA$32)),0)</f>
      </c>
      <c r="AH35" s="280">
        <f>IFERROR(SUMPRODUCT(('控温被PRO-S级品'!$B$2:$B$10=$B35)*('控温被PRO-S级品'!$E$1:$BE$1=AH$1)*('控温被PRO-S级品'!$E$2:$BE$10)),0)+IFERROR(SUMPRODUCT(('冬被-S级品'!$B$2:$B$10=$B35)*('冬被-S级品'!$E$1:$AW$1=AH$1)*('冬被-S级品'!$E$2:$AW$10)),0)+IFERROR(SUMPRODUCT(('白止-S级品'!$A$2:$A$26=$B35)*('白止-S级品'!$D$1:$AV$1=AH$1)*('白止-S级品'!$D$2:$AV$26)),0)+IFERROR(SUMPRODUCT(('乐容-S级品'!$A$4:$A$32=$B35)*('乐容-S级品'!$L$3:$CA$3=AH$1)*('乐容-S级品'!$L$4:$CA$32)),0)</f>
      </c>
      <c r="AI35" s="280">
        <f>IFERROR(SUMPRODUCT(('控温被PRO-S级品'!$B$2:$B$10=$B35)*('控温被PRO-S级品'!$E$1:$BE$1=AI$1)*('控温被PRO-S级品'!$E$2:$BE$10)),0)+IFERROR(SUMPRODUCT(('冬被-S级品'!$B$2:$B$10=$B35)*('冬被-S级品'!$E$1:$AW$1=AI$1)*('冬被-S级品'!$E$2:$AW$10)),0)+IFERROR(SUMPRODUCT(('白止-S级品'!$A$2:$A$26=$B35)*('白止-S级品'!$D$1:$AV$1=AI$1)*('白止-S级品'!$D$2:$AV$26)),0)+IFERROR(SUMPRODUCT(('乐容-S级品'!$A$4:$A$32=$B35)*('乐容-S级品'!$L$3:$CA$3=AI$1)*('乐容-S级品'!$L$4:$CA$32)),0)</f>
      </c>
      <c r="AJ35" s="280">
        <f>IFERROR(SUMPRODUCT(('控温被PRO-S级品'!$B$2:$B$10=$B35)*('控温被PRO-S级品'!$E$1:$BE$1=AJ$1)*('控温被PRO-S级品'!$E$2:$BE$10)),0)+IFERROR(SUMPRODUCT(('冬被-S级品'!$B$2:$B$10=$B35)*('冬被-S级品'!$E$1:$AW$1=AJ$1)*('冬被-S级品'!$E$2:$AW$10)),0)+IFERROR(SUMPRODUCT(('白止-S级品'!$A$2:$A$26=$B35)*('白止-S级品'!$D$1:$AV$1=AJ$1)*('白止-S级品'!$D$2:$AV$26)),0)+IFERROR(SUMPRODUCT(('乐容-S级品'!$A$4:$A$32=$B35)*('乐容-S级品'!$L$3:$CA$3=AJ$1)*('乐容-S级品'!$L$4:$CA$32)),0)</f>
      </c>
      <c r="AK35" s="280">
        <f>IFERROR(SUMPRODUCT(('控温被PRO-S级品'!$B$2:$B$10=$B35)*('控温被PRO-S级品'!$E$1:$BE$1=AK$1)*('控温被PRO-S级品'!$E$2:$BE$10)),0)+IFERROR(SUMPRODUCT(('冬被-S级品'!$B$2:$B$10=$B35)*('冬被-S级品'!$E$1:$AW$1=AK$1)*('冬被-S级品'!$E$2:$AW$10)),0)+IFERROR(SUMPRODUCT(('白止-S级品'!$A$2:$A$26=$B35)*('白止-S级品'!$D$1:$AV$1=AK$1)*('白止-S级品'!$D$2:$AV$26)),0)+IFERROR(SUMPRODUCT(('乐容-S级品'!$A$4:$A$32=$B35)*('乐容-S级品'!$L$3:$CA$3=AK$1)*('乐容-S级品'!$L$4:$CA$32)),0)</f>
      </c>
      <c r="AL35" s="280">
        <f>IFERROR(SUMPRODUCT(('控温被PRO-S级品'!$B$2:$B$10=$B35)*('控温被PRO-S级品'!$E$1:$BE$1=AL$1)*('控温被PRO-S级品'!$E$2:$BE$10)),0)+IFERROR(SUMPRODUCT(('冬被-S级品'!$B$2:$B$10=$B35)*('冬被-S级品'!$E$1:$AW$1=AL$1)*('冬被-S级品'!$E$2:$AW$10)),0)+IFERROR(SUMPRODUCT(('白止-S级品'!$A$2:$A$26=$B35)*('白止-S级品'!$D$1:$AV$1=AL$1)*('白止-S级品'!$D$2:$AV$26)),0)+IFERROR(SUMPRODUCT(('乐容-S级品'!$A$4:$A$32=$B35)*('乐容-S级品'!$L$3:$CA$3=AL$1)*('乐容-S级品'!$L$4:$CA$32)),0)</f>
      </c>
      <c r="AM35" s="280">
        <f>IFERROR(SUMPRODUCT(('控温被PRO-S级品'!$B$2:$B$10=$B35)*('控温被PRO-S级品'!$E$1:$BE$1=AM$1)*('控温被PRO-S级品'!$E$2:$BE$10)),0)+IFERROR(SUMPRODUCT(('冬被-S级品'!$B$2:$B$10=$B35)*('冬被-S级品'!$E$1:$AW$1=AM$1)*('冬被-S级品'!$E$2:$AW$10)),0)+IFERROR(SUMPRODUCT(('白止-S级品'!$A$2:$A$26=$B35)*('白止-S级品'!$D$1:$AV$1=AM$1)*('白止-S级品'!$D$2:$AV$26)),0)+IFERROR(SUMPRODUCT(('乐容-S级品'!$A$4:$A$32=$B35)*('乐容-S级品'!$L$3:$CA$3=AM$1)*('乐容-S级品'!$L$4:$CA$32)),0)</f>
      </c>
      <c r="AN35" s="280">
        <f>IFERROR(SUMPRODUCT(('控温被PRO-S级品'!$B$2:$B$10=$B35)*('控温被PRO-S级品'!$E$1:$BE$1=AN$1)*('控温被PRO-S级品'!$E$2:$BE$10)),0)+IFERROR(SUMPRODUCT(('冬被-S级品'!$B$2:$B$10=$B35)*('冬被-S级品'!$E$1:$AW$1=AN$1)*('冬被-S级品'!$E$2:$AW$10)),0)+IFERROR(SUMPRODUCT(('白止-S级品'!$A$2:$A$26=$B35)*('白止-S级品'!$D$1:$AV$1=AN$1)*('白止-S级品'!$D$2:$AV$26)),0)+IFERROR(SUMPRODUCT(('乐容-S级品'!$A$4:$A$32=$B35)*('乐容-S级品'!$L$3:$CA$3=AN$1)*('乐容-S级品'!$L$4:$CA$32)),0)</f>
      </c>
      <c r="AO35" s="280">
        <f>IFERROR(SUMPRODUCT(('控温被PRO-S级品'!$B$2:$B$10=$B35)*('控温被PRO-S级品'!$E$1:$BE$1=AO$1)*('控温被PRO-S级品'!$E$2:$BE$10)),0)+IFERROR(SUMPRODUCT(('冬被-S级品'!$B$2:$B$10=$B35)*('冬被-S级品'!$E$1:$AW$1=AO$1)*('冬被-S级品'!$E$2:$AW$10)),0)+IFERROR(SUMPRODUCT(('白止-S级品'!$A$2:$A$26=$B35)*('白止-S级品'!$D$1:$AV$1=AO$1)*('白止-S级品'!$D$2:$AV$26)),0)+IFERROR(SUMPRODUCT(('乐容-S级品'!$A$4:$A$32=$B35)*('乐容-S级品'!$L$3:$CA$3=AO$1)*('乐容-S级品'!$L$4:$CA$32)),0)</f>
      </c>
      <c r="AP35" s="280">
        <f>IFERROR(SUMPRODUCT(('控温被PRO-S级品'!$B$2:$B$10=$B35)*('控温被PRO-S级品'!$E$1:$BE$1=AP$1)*('控温被PRO-S级品'!$E$2:$BE$10)),0)+IFERROR(SUMPRODUCT(('冬被-S级品'!$B$2:$B$10=$B35)*('冬被-S级品'!$E$1:$AW$1=AP$1)*('冬被-S级品'!$E$2:$AW$10)),0)+IFERROR(SUMPRODUCT(('白止-S级品'!$A$2:$A$26=$B35)*('白止-S级品'!$D$1:$AV$1=AP$1)*('白止-S级品'!$D$2:$AV$26)),0)+IFERROR(SUMPRODUCT(('乐容-S级品'!$A$4:$A$32=$B35)*('乐容-S级品'!$L$3:$CA$3=AP$1)*('乐容-S级品'!$L$4:$CA$32)),0)</f>
      </c>
      <c r="AQ35" s="280">
        <f>IFERROR(SUMPRODUCT(('控温被PRO-S级品'!$B$2:$B$10=$B35)*('控温被PRO-S级品'!$E$1:$BE$1=AQ$1)*('控温被PRO-S级品'!$E$2:$BE$10)),0)+IFERROR(SUMPRODUCT(('冬被-S级品'!$B$2:$B$10=$B35)*('冬被-S级品'!$E$1:$AW$1=AQ$1)*('冬被-S级品'!$E$2:$AW$10)),0)+IFERROR(SUMPRODUCT(('白止-S级品'!$A$2:$A$26=$B35)*('白止-S级品'!$D$1:$AV$1=AQ$1)*('白止-S级品'!$D$2:$AV$26)),0)+IFERROR(SUMPRODUCT(('乐容-S级品'!$A$4:$A$32=$B35)*('乐容-S级品'!$L$3:$CA$3=AQ$1)*('乐容-S级品'!$L$4:$CA$32)),0)</f>
      </c>
      <c r="AR35" s="280">
        <f>IFERROR(SUMPRODUCT(('控温被PRO-S级品'!$B$2:$B$10=$B35)*('控温被PRO-S级品'!$E$1:$BE$1=AR$1)*('控温被PRO-S级品'!$E$2:$BE$10)),0)+IFERROR(SUMPRODUCT(('冬被-S级品'!$B$2:$B$10=$B35)*('冬被-S级品'!$E$1:$AW$1=AR$1)*('冬被-S级品'!$E$2:$AW$10)),0)+IFERROR(SUMPRODUCT(('白止-S级品'!$A$2:$A$26=$B35)*('白止-S级品'!$D$1:$AV$1=AR$1)*('白止-S级品'!$D$2:$AV$26)),0)+IFERROR(SUMPRODUCT(('乐容-S级品'!$A$4:$A$32=$B35)*('乐容-S级品'!$L$3:$CA$3=AR$1)*('乐容-S级品'!$L$4:$CA$32)),0)</f>
      </c>
      <c r="AS35" s="280">
        <f>IFERROR(SUMPRODUCT(('控温被PRO-S级品'!$B$2:$B$10=$B35)*('控温被PRO-S级品'!$E$1:$BE$1=AS$1)*('控温被PRO-S级品'!$E$2:$BE$10)),0)+IFERROR(SUMPRODUCT(('冬被-S级品'!$B$2:$B$10=$B35)*('冬被-S级品'!$E$1:$AW$1=AS$1)*('冬被-S级品'!$E$2:$AW$10)),0)+IFERROR(SUMPRODUCT(('白止-S级品'!$A$2:$A$26=$B35)*('白止-S级品'!$D$1:$AV$1=AS$1)*('白止-S级品'!$D$2:$AV$26)),0)+IFERROR(SUMPRODUCT(('乐容-S级品'!$A$4:$A$32=$B35)*('乐容-S级品'!$L$3:$CA$3=AS$1)*('乐容-S级品'!$L$4:$CA$32)),0)</f>
      </c>
      <c r="AT35" s="280">
        <f>IFERROR(SUMPRODUCT(('控温被PRO-S级品'!$B$2:$B$10=$B35)*('控温被PRO-S级品'!$E$1:$BE$1=AT$1)*('控温被PRO-S级品'!$E$2:$BE$10)),0)+IFERROR(SUMPRODUCT(('冬被-S级品'!$B$2:$B$10=$B35)*('冬被-S级品'!$E$1:$AW$1=AT$1)*('冬被-S级品'!$E$2:$AW$10)),0)+IFERROR(SUMPRODUCT(('白止-S级品'!$A$2:$A$26=$B35)*('白止-S级品'!$D$1:$AV$1=AT$1)*('白止-S级品'!$D$2:$AV$26)),0)+IFERROR(SUMPRODUCT(('乐容-S级品'!$A$4:$A$32=$B35)*('乐容-S级品'!$L$3:$CA$3=AT$1)*('乐容-S级品'!$L$4:$CA$32)),0)</f>
      </c>
      <c r="AU35" s="280">
        <f>IFERROR(SUMPRODUCT(('控温被PRO-S级品'!$B$2:$B$10=$B35)*('控温被PRO-S级品'!$E$1:$BE$1=AU$1)*('控温被PRO-S级品'!$E$2:$BE$10)),0)+IFERROR(SUMPRODUCT(('冬被-S级品'!$B$2:$B$10=$B35)*('冬被-S级品'!$E$1:$AW$1=AU$1)*('冬被-S级品'!$E$2:$AW$10)),0)+IFERROR(SUMPRODUCT(('白止-S级品'!$A$2:$A$26=$B35)*('白止-S级品'!$D$1:$AV$1=AU$1)*('白止-S级品'!$D$2:$AV$26)),0)+IFERROR(SUMPRODUCT(('乐容-S级品'!$A$4:$A$32=$B35)*('乐容-S级品'!$L$3:$CA$3=AU$1)*('乐容-S级品'!$L$4:$CA$32)),0)</f>
      </c>
      <c r="AV35" s="280">
        <f>IFERROR(SUMPRODUCT(('控温被PRO-S级品'!$B$2:$B$10=$B35)*('控温被PRO-S级品'!$E$1:$BE$1=AV$1)*('控温被PRO-S级品'!$E$2:$BE$10)),0)+IFERROR(SUMPRODUCT(('冬被-S级品'!$B$2:$B$10=$B35)*('冬被-S级品'!$E$1:$AW$1=AV$1)*('冬被-S级品'!$E$2:$AW$10)),0)+IFERROR(SUMPRODUCT(('白止-S级品'!$A$2:$A$26=$B35)*('白止-S级品'!$D$1:$AV$1=AV$1)*('白止-S级品'!$D$2:$AV$26)),0)+IFERROR(SUMPRODUCT(('乐容-S级品'!$A$4:$A$32=$B35)*('乐容-S级品'!$L$3:$CA$3=AV$1)*('乐容-S级品'!$L$4:$CA$32)),0)</f>
      </c>
      <c r="AW35" s="280">
        <f>IFERROR(SUMPRODUCT(('控温被PRO-S级品'!$B$2:$B$10=$B35)*('控温被PRO-S级品'!$E$1:$BE$1=AW$1)*('控温被PRO-S级品'!$E$2:$BE$10)),0)+IFERROR(SUMPRODUCT(('冬被-S级品'!$B$2:$B$10=$B35)*('冬被-S级品'!$E$1:$AW$1=AW$1)*('冬被-S级品'!$E$2:$AW$10)),0)+IFERROR(SUMPRODUCT(('白止-S级品'!$A$2:$A$26=$B35)*('白止-S级品'!$D$1:$AV$1=AW$1)*('白止-S级品'!$D$2:$AV$26)),0)+IFERROR(SUMPRODUCT(('乐容-S级品'!$A$4:$A$32=$B35)*('乐容-S级品'!$L$3:$CA$3=AW$1)*('乐容-S级品'!$L$4:$CA$32)),0)</f>
      </c>
      <c r="AX35" s="280">
        <f>IFERROR(SUMPRODUCT(('控温被PRO-S级品'!$B$2:$B$10=$B35)*('控温被PRO-S级品'!$E$1:$BE$1=AX$1)*('控温被PRO-S级品'!$E$2:$BE$10)),0)+IFERROR(SUMPRODUCT(('冬被-S级品'!$B$2:$B$10=$B35)*('冬被-S级品'!$E$1:$AW$1=AX$1)*('冬被-S级品'!$E$2:$AW$10)),0)+IFERROR(SUMPRODUCT(('白止-S级品'!$A$2:$A$26=$B35)*('白止-S级品'!$D$1:$AV$1=AX$1)*('白止-S级品'!$D$2:$AV$26)),0)+IFERROR(SUMPRODUCT(('乐容-S级品'!$A$4:$A$32=$B35)*('乐容-S级品'!$L$3:$CA$3=AX$1)*('乐容-S级品'!$L$4:$CA$32)),0)</f>
      </c>
      <c r="AY35" s="280">
        <f>IFERROR(SUMPRODUCT(('控温被PRO-S级品'!$B$2:$B$10=$B35)*('控温被PRO-S级品'!$E$1:$BE$1=AY$1)*('控温被PRO-S级品'!$E$2:$BE$10)),0)+IFERROR(SUMPRODUCT(('冬被-S级品'!$B$2:$B$10=$B35)*('冬被-S级品'!$E$1:$AW$1=AY$1)*('冬被-S级品'!$E$2:$AW$10)),0)+IFERROR(SUMPRODUCT(('白止-S级品'!$A$2:$A$26=$B35)*('白止-S级品'!$D$1:$AV$1=AY$1)*('白止-S级品'!$D$2:$AV$26)),0)+IFERROR(SUMPRODUCT(('乐容-S级品'!$A$4:$A$32=$B35)*('乐容-S级品'!$L$3:$CA$3=AY$1)*('乐容-S级品'!$L$4:$CA$32)),0)</f>
      </c>
      <c r="AZ35" s="280">
        <f>IFERROR(SUMPRODUCT(('控温被PRO-S级品'!$B$2:$B$10=$B35)*('控温被PRO-S级品'!$E$1:$BE$1=AZ$1)*('控温被PRO-S级品'!$E$2:$BE$10)),0)+IFERROR(SUMPRODUCT(('冬被-S级品'!$B$2:$B$10=$B35)*('冬被-S级品'!$E$1:$AW$1=AZ$1)*('冬被-S级品'!$E$2:$AW$10)),0)+IFERROR(SUMPRODUCT(('白止-S级品'!$A$2:$A$26=$B35)*('白止-S级品'!$D$1:$AV$1=AZ$1)*('白止-S级品'!$D$2:$AV$26)),0)+IFERROR(SUMPRODUCT(('乐容-S级品'!$A$4:$A$32=$B35)*('乐容-S级品'!$L$3:$CA$3=AZ$1)*('乐容-S级品'!$L$4:$CA$32)),0)</f>
      </c>
      <c r="BA35" s="280">
        <f>IFERROR(SUMPRODUCT(('控温被PRO-S级品'!$B$2:$B$10=$B35)*('控温被PRO-S级品'!$E$1:$BE$1=BA$1)*('控温被PRO-S级品'!$E$2:$BE$10)),0)+IFERROR(SUMPRODUCT(('冬被-S级品'!$B$2:$B$10=$B35)*('冬被-S级品'!$E$1:$AW$1=BA$1)*('冬被-S级品'!$E$2:$AW$10)),0)+IFERROR(SUMPRODUCT(('白止-S级品'!$A$2:$A$26=$B35)*('白止-S级品'!$D$1:$AV$1=BA$1)*('白止-S级品'!$D$2:$AV$26)),0)+IFERROR(SUMPRODUCT(('乐容-S级品'!$A$4:$A$32=$B35)*('乐容-S级品'!$L$3:$CA$3=BA$1)*('乐容-S级品'!$L$4:$CA$32)),0)</f>
      </c>
      <c r="BB35" s="280">
        <f>IFERROR(SUMPRODUCT(('控温被PRO-S级品'!$B$2:$B$10=$B35)*('控温被PRO-S级品'!$E$1:$BE$1=BB$1)*('控温被PRO-S级品'!$E$2:$BE$10)),0)+IFERROR(SUMPRODUCT(('冬被-S级品'!$B$2:$B$10=$B35)*('冬被-S级品'!$E$1:$AW$1=BB$1)*('冬被-S级品'!$E$2:$AW$10)),0)+IFERROR(SUMPRODUCT(('白止-S级品'!$A$2:$A$26=$B35)*('白止-S级品'!$D$1:$AV$1=BB$1)*('白止-S级品'!$D$2:$AV$26)),0)+IFERROR(SUMPRODUCT(('乐容-S级品'!$A$4:$A$32=$B35)*('乐容-S级品'!$L$3:$CA$3=BB$1)*('乐容-S级品'!$L$4:$CA$32)),0)</f>
      </c>
      <c r="BC35" s="280">
        <f>IFERROR(SUMPRODUCT(('控温被PRO-S级品'!$B$2:$B$10=$B35)*('控温被PRO-S级品'!$E$1:$BE$1=BC$1)*('控温被PRO-S级品'!$E$2:$BE$10)),0)+IFERROR(SUMPRODUCT(('冬被-S级品'!$B$2:$B$10=$B35)*('冬被-S级品'!$E$1:$AW$1=BC$1)*('冬被-S级品'!$E$2:$AW$10)),0)+IFERROR(SUMPRODUCT(('白止-S级品'!$A$2:$A$26=$B35)*('白止-S级品'!$D$1:$AV$1=BC$1)*('白止-S级品'!$D$2:$AV$26)),0)+IFERROR(SUMPRODUCT(('乐容-S级品'!$A$4:$A$32=$B35)*('乐容-S级品'!$L$3:$CA$3=BC$1)*('乐容-S级品'!$L$4:$CA$32)),0)</f>
      </c>
      <c r="BD35" s="280">
        <f>IFERROR(SUMPRODUCT(('控温被PRO-S级品'!$B$2:$B$10=$B35)*('控温被PRO-S级品'!$E$1:$BE$1=BD$1)*('控温被PRO-S级品'!$E$2:$BE$10)),0)+IFERROR(SUMPRODUCT(('冬被-S级品'!$B$2:$B$10=$B35)*('冬被-S级品'!$E$1:$AW$1=BD$1)*('冬被-S级品'!$E$2:$AW$10)),0)+IFERROR(SUMPRODUCT(('白止-S级品'!$A$2:$A$26=$B35)*('白止-S级品'!$D$1:$AV$1=BD$1)*('白止-S级品'!$D$2:$AV$26)),0)+IFERROR(SUMPRODUCT(('乐容-S级品'!$A$4:$A$32=$B35)*('乐容-S级品'!$L$3:$CA$3=BD$1)*('乐容-S级品'!$L$4:$CA$32)),0)</f>
      </c>
      <c r="BE35" s="280">
        <f>IFERROR(SUMPRODUCT(('控温被PRO-S级品'!$B$2:$B$10=$B35)*('控温被PRO-S级品'!$E$1:$BE$1=BE$1)*('控温被PRO-S级品'!$E$2:$BE$10)),0)+IFERROR(SUMPRODUCT(('冬被-S级品'!$B$2:$B$10=$B35)*('冬被-S级品'!$E$1:$AW$1=BE$1)*('冬被-S级品'!$E$2:$AW$10)),0)+IFERROR(SUMPRODUCT(('白止-S级品'!$A$2:$A$26=$B35)*('白止-S级品'!$D$1:$AV$1=BE$1)*('白止-S级品'!$D$2:$AV$26)),0)+IFERROR(SUMPRODUCT(('乐容-S级品'!$A$4:$A$32=$B35)*('乐容-S级品'!$L$3:$CA$3=BE$1)*('乐容-S级品'!$L$4:$CA$32)),0)</f>
      </c>
      <c r="BF35" s="280">
        <f>IFERROR(SUMPRODUCT(('控温被PRO-S级品'!$B$2:$B$10=$B35)*('控温被PRO-S级品'!$E$1:$BE$1=BF$1)*('控温被PRO-S级品'!$E$2:$BE$10)),0)+IFERROR(SUMPRODUCT(('冬被-S级品'!$B$2:$B$10=$B35)*('冬被-S级品'!$E$1:$AW$1=BF$1)*('冬被-S级品'!$E$2:$AW$10)),0)+IFERROR(SUMPRODUCT(('白止-S级品'!$A$2:$A$26=$B35)*('白止-S级品'!$D$1:$AV$1=BF$1)*('白止-S级品'!$D$2:$AV$26)),0)+IFERROR(SUMPRODUCT(('乐容-S级品'!$A$4:$A$32=$B35)*('乐容-S级品'!$L$3:$CA$3=BF$1)*('乐容-S级品'!$L$4:$CA$32)),0)</f>
      </c>
      <c r="BG35" s="280">
        <f>IFERROR(SUMPRODUCT(('控温被PRO-S级品'!$B$2:$B$10=$B35)*('控温被PRO-S级品'!$E$1:$BE$1=BG$1)*('控温被PRO-S级品'!$E$2:$BE$10)),0)+IFERROR(SUMPRODUCT(('冬被-S级品'!$B$2:$B$10=$B35)*('冬被-S级品'!$E$1:$AW$1=BG$1)*('冬被-S级品'!$E$2:$AW$10)),0)+IFERROR(SUMPRODUCT(('白止-S级品'!$A$2:$A$26=$B35)*('白止-S级品'!$D$1:$AV$1=BG$1)*('白止-S级品'!$D$2:$AV$26)),0)+IFERROR(SUMPRODUCT(('乐容-S级品'!$A$4:$A$32=$B35)*('乐容-S级品'!$L$3:$CA$3=BG$1)*('乐容-S级品'!$L$4:$CA$32)),0)</f>
      </c>
      <c r="BH35" s="280">
        <f>IFERROR(SUMPRODUCT(('控温被PRO-S级品'!$B$2:$B$10=$B35)*('控温被PRO-S级品'!$E$1:$BE$1=BH$1)*('控温被PRO-S级品'!$E$2:$BE$10)),0)+IFERROR(SUMPRODUCT(('冬被-S级品'!$B$2:$B$10=$B35)*('冬被-S级品'!$E$1:$AW$1=BH$1)*('冬被-S级品'!$E$2:$AW$10)),0)+IFERROR(SUMPRODUCT(('白止-S级品'!$A$2:$A$26=$B35)*('白止-S级品'!$D$1:$AV$1=BH$1)*('白止-S级品'!$D$2:$AV$26)),0)+IFERROR(SUMPRODUCT(('乐容-S级品'!$A$4:$A$32=$B35)*('乐容-S级品'!$L$3:$CA$3=BH$1)*('乐容-S级品'!$L$4:$CA$32)),0)</f>
      </c>
      <c r="BI35" s="280">
        <f>IFERROR(SUMPRODUCT(('控温被PRO-S级品'!$B$2:$B$10=$B35)*('控温被PRO-S级品'!$E$1:$BE$1=BI$1)*('控温被PRO-S级品'!$E$2:$BE$10)),0)+IFERROR(SUMPRODUCT(('冬被-S级品'!$B$2:$B$10=$B35)*('冬被-S级品'!$E$1:$AW$1=BI$1)*('冬被-S级品'!$E$2:$AW$10)),0)+IFERROR(SUMPRODUCT(('白止-S级品'!$A$2:$A$26=$B35)*('白止-S级品'!$D$1:$AV$1=BI$1)*('白止-S级品'!$D$2:$AV$26)),0)+IFERROR(SUMPRODUCT(('乐容-S级品'!$A$4:$A$32=$B35)*('乐容-S级品'!$L$3:$CA$3=BI$1)*('乐容-S级品'!$L$4:$CA$32)),0)</f>
      </c>
      <c r="BJ35" s="280">
        <f>IFERROR(SUMPRODUCT(('控温被PRO-S级品'!$B$2:$B$10=$B35)*('控温被PRO-S级品'!$E$1:$BE$1=BJ$1)*('控温被PRO-S级品'!$E$2:$BE$10)),0)+IFERROR(SUMPRODUCT(('冬被-S级品'!$B$2:$B$10=$B35)*('冬被-S级品'!$E$1:$AW$1=BJ$1)*('冬被-S级品'!$E$2:$AW$10)),0)+IFERROR(SUMPRODUCT(('白止-S级品'!$A$2:$A$26=$B35)*('白止-S级品'!$D$1:$AV$1=BJ$1)*('白止-S级品'!$D$2:$AV$26)),0)+IFERROR(SUMPRODUCT(('乐容-S级品'!$A$4:$A$32=$B35)*('乐容-S级品'!$L$3:$CA$3=BJ$1)*('乐容-S级品'!$L$4:$CA$32)),0)</f>
      </c>
      <c r="BK35" s="280">
        <f>IFERROR(SUMPRODUCT(('控温被PRO-S级品'!$B$2:$B$10=$B35)*('控温被PRO-S级品'!$E$1:$BE$1=BK$1)*('控温被PRO-S级品'!$E$2:$BE$10)),0)+IFERROR(SUMPRODUCT(('冬被-S级品'!$B$2:$B$10=$B35)*('冬被-S级品'!$E$1:$AW$1=BK$1)*('冬被-S级品'!$E$2:$AW$10)),0)+IFERROR(SUMPRODUCT(('白止-S级品'!$A$2:$A$26=$B35)*('白止-S级品'!$D$1:$AV$1=BK$1)*('白止-S级品'!$D$2:$AV$26)),0)+IFERROR(SUMPRODUCT(('乐容-S级品'!$A$4:$A$32=$B35)*('乐容-S级品'!$L$3:$CA$3=BK$1)*('乐容-S级品'!$L$4:$CA$32)),0)</f>
      </c>
      <c r="BL35" s="280">
        <f>IFERROR(SUMPRODUCT(('控温被PRO-S级品'!$B$2:$B$10=$B35)*('控温被PRO-S级品'!$E$1:$BE$1=BL$1)*('控温被PRO-S级品'!$E$2:$BE$10)),0)+IFERROR(SUMPRODUCT(('冬被-S级品'!$B$2:$B$10=$B35)*('冬被-S级品'!$E$1:$AW$1=BL$1)*('冬被-S级品'!$E$2:$AW$10)),0)+IFERROR(SUMPRODUCT(('白止-S级品'!$A$2:$A$26=$B35)*('白止-S级品'!$D$1:$AV$1=BL$1)*('白止-S级品'!$D$2:$AV$26)),0)+IFERROR(SUMPRODUCT(('乐容-S级品'!$A$4:$A$32=$B35)*('乐容-S级品'!$L$3:$CA$3=BL$1)*('乐容-S级品'!$L$4:$CA$32)),0)</f>
      </c>
      <c r="BM35" s="280">
        <f>IFERROR(SUMPRODUCT(('控温被PRO-S级品'!$B$2:$B$10=$B35)*('控温被PRO-S级品'!$E$1:$BE$1=BM$1)*('控温被PRO-S级品'!$E$2:$BE$10)),0)+IFERROR(SUMPRODUCT(('冬被-S级品'!$B$2:$B$10=$B35)*('冬被-S级品'!$E$1:$AW$1=BM$1)*('冬被-S级品'!$E$2:$AW$10)),0)+IFERROR(SUMPRODUCT(('白止-S级品'!$A$2:$A$26=$B35)*('白止-S级品'!$D$1:$AV$1=BM$1)*('白止-S级品'!$D$2:$AV$26)),0)+IFERROR(SUMPRODUCT(('乐容-S级品'!$A$4:$A$32=$B35)*('乐容-S级品'!$L$3:$CA$3=BM$1)*('乐容-S级品'!$L$4:$CA$32)),0)</f>
      </c>
      <c r="BN35" s="280">
        <f>IFERROR(SUMPRODUCT(('控温被PRO-S级品'!$B$2:$B$10=$B35)*('控温被PRO-S级品'!$E$1:$BE$1=BN$1)*('控温被PRO-S级品'!$E$2:$BE$10)),0)+IFERROR(SUMPRODUCT(('冬被-S级品'!$B$2:$B$10=$B35)*('冬被-S级品'!$E$1:$AW$1=BN$1)*('冬被-S级品'!$E$2:$AW$10)),0)+IFERROR(SUMPRODUCT(('白止-S级品'!$A$2:$A$26=$B35)*('白止-S级品'!$D$1:$AV$1=BN$1)*('白止-S级品'!$D$2:$AV$26)),0)+IFERROR(SUMPRODUCT(('乐容-S级品'!$A$4:$A$32=$B35)*('乐容-S级品'!$L$3:$CA$3=BN$1)*('乐容-S级品'!$L$4:$CA$32)),0)</f>
      </c>
      <c r="BO35" s="280">
        <f>IFERROR(SUMPRODUCT(('控温被PRO-S级品'!$B$2:$B$10=$B35)*('控温被PRO-S级品'!$E$1:$BE$1=BO$1)*('控温被PRO-S级品'!$E$2:$BE$10)),0)+IFERROR(SUMPRODUCT(('冬被-S级品'!$B$2:$B$10=$B35)*('冬被-S级品'!$E$1:$AW$1=BO$1)*('冬被-S级品'!$E$2:$AW$10)),0)+IFERROR(SUMPRODUCT(('白止-S级品'!$A$2:$A$26=$B35)*('白止-S级品'!$D$1:$AV$1=BO$1)*('白止-S级品'!$D$2:$AV$26)),0)+IFERROR(SUMPRODUCT(('乐容-S级品'!$A$4:$A$32=$B35)*('乐容-S级品'!$L$3:$CA$3=BO$1)*('乐容-S级品'!$L$4:$CA$32)),0)</f>
      </c>
      <c r="BP35" s="280">
        <f>IFERROR(SUMPRODUCT(('控温被PRO-S级品'!$B$2:$B$10=$B35)*('控温被PRO-S级品'!$E$1:$BE$1=BP$1)*('控温被PRO-S级品'!$E$2:$BE$10)),0)+IFERROR(SUMPRODUCT(('冬被-S级品'!$B$2:$B$10=$B35)*('冬被-S级品'!$E$1:$AW$1=BP$1)*('冬被-S级品'!$E$2:$AW$10)),0)+IFERROR(SUMPRODUCT(('白止-S级品'!$A$2:$A$26=$B35)*('白止-S级品'!$D$1:$AV$1=BP$1)*('白止-S级品'!$D$2:$AV$26)),0)+IFERROR(SUMPRODUCT(('乐容-S级品'!$A$4:$A$32=$B35)*('乐容-S级品'!$L$3:$CA$3=BP$1)*('乐容-S级品'!$L$4:$CA$32)),0)</f>
      </c>
      <c r="BQ35" s="280">
        <f>IFERROR(SUMPRODUCT(('控温被PRO-S级品'!$B$2:$B$10=$B35)*('控温被PRO-S级品'!$E$1:$BE$1=BQ$1)*('控温被PRO-S级品'!$E$2:$BE$10)),0)+IFERROR(SUMPRODUCT(('冬被-S级品'!$B$2:$B$10=$B35)*('冬被-S级品'!$E$1:$AW$1=BQ$1)*('冬被-S级品'!$E$2:$AW$10)),0)+IFERROR(SUMPRODUCT(('白止-S级品'!$A$2:$A$26=$B35)*('白止-S级品'!$D$1:$AV$1=BQ$1)*('白止-S级品'!$D$2:$AV$26)),0)+IFERROR(SUMPRODUCT(('乐容-S级品'!$A$4:$A$32=$B35)*('乐容-S级品'!$L$3:$CA$3=BQ$1)*('乐容-S级品'!$L$4:$CA$32)),0)</f>
      </c>
      <c r="BR35" s="280">
        <f>IFERROR(SUMPRODUCT(('控温被PRO-S级品'!$B$2:$B$10=$B35)*('控温被PRO-S级品'!$E$1:$BE$1=BR$1)*('控温被PRO-S级品'!$E$2:$BE$10)),0)+IFERROR(SUMPRODUCT(('冬被-S级品'!$B$2:$B$10=$B35)*('冬被-S级品'!$E$1:$AW$1=BR$1)*('冬被-S级品'!$E$2:$AW$10)),0)+IFERROR(SUMPRODUCT(('白止-S级品'!$A$2:$A$26=$B35)*('白止-S级品'!$D$1:$AV$1=BR$1)*('白止-S级品'!$D$2:$AV$26)),0)+IFERROR(SUMPRODUCT(('乐容-S级品'!$A$4:$A$32=$B35)*('乐容-S级品'!$L$3:$CA$3=BR$1)*('乐容-S级品'!$L$4:$CA$32)),0)</f>
      </c>
      <c r="BS35" s="280">
        <f>IFERROR(SUMPRODUCT(('控温被PRO-S级品'!$B$2:$B$10=$B35)*('控温被PRO-S级品'!$E$1:$BE$1=BS$1)*('控温被PRO-S级品'!$E$2:$BE$10)),0)+IFERROR(SUMPRODUCT(('冬被-S级品'!$B$2:$B$10=$B35)*('冬被-S级品'!$E$1:$AW$1=BS$1)*('冬被-S级品'!$E$2:$AW$10)),0)+IFERROR(SUMPRODUCT(('白止-S级品'!$A$2:$A$26=$B35)*('白止-S级品'!$D$1:$AV$1=BS$1)*('白止-S级品'!$D$2:$AV$26)),0)+IFERROR(SUMPRODUCT(('乐容-S级品'!$A$4:$A$32=$B35)*('乐容-S级品'!$L$3:$CA$3=BS$1)*('乐容-S级品'!$L$4:$CA$32)),0)</f>
      </c>
      <c r="BT35" s="280">
        <f>IFERROR(SUMPRODUCT(('控温被PRO-S级品'!$B$2:$B$10=$B35)*('控温被PRO-S级品'!$E$1:$BE$1=BT$1)*('控温被PRO-S级品'!$E$2:$BE$10)),0)+IFERROR(SUMPRODUCT(('冬被-S级品'!$B$2:$B$10=$B35)*('冬被-S级品'!$E$1:$AW$1=BT$1)*('冬被-S级品'!$E$2:$AW$10)),0)+IFERROR(SUMPRODUCT(('白止-S级品'!$A$2:$A$26=$B35)*('白止-S级品'!$D$1:$AV$1=BT$1)*('白止-S级品'!$D$2:$AV$26)),0)+IFERROR(SUMPRODUCT(('乐容-S级品'!$A$4:$A$32=$B35)*('乐容-S级品'!$L$3:$CA$3=BT$1)*('乐容-S级品'!$L$4:$CA$32)),0)</f>
      </c>
      <c r="BU35" s="280">
        <f>IFERROR(SUMPRODUCT(('控温被PRO-S级品'!$B$2:$B$10=$B35)*('控温被PRO-S级品'!$E$1:$BE$1=BU$1)*('控温被PRO-S级品'!$E$2:$BE$10)),0)+IFERROR(SUMPRODUCT(('冬被-S级品'!$B$2:$B$10=$B35)*('冬被-S级品'!$E$1:$AW$1=BU$1)*('冬被-S级品'!$E$2:$AW$10)),0)+IFERROR(SUMPRODUCT(('白止-S级品'!$A$2:$A$26=$B35)*('白止-S级品'!$D$1:$AV$1=BU$1)*('白止-S级品'!$D$2:$AV$26)),0)+IFERROR(SUMPRODUCT(('乐容-S级品'!$A$4:$A$32=$B35)*('乐容-S级品'!$L$3:$CA$3=BU$1)*('乐容-S级品'!$L$4:$CA$32)),0)</f>
      </c>
      <c r="BV35" s="280">
        <f>IFERROR(SUMPRODUCT(('控温被PRO-S级品'!$B$2:$B$10=$B35)*('控温被PRO-S级品'!$E$1:$BE$1=BV$1)*('控温被PRO-S级品'!$E$2:$BE$10)),0)+IFERROR(SUMPRODUCT(('冬被-S级品'!$B$2:$B$10=$B35)*('冬被-S级品'!$E$1:$AW$1=BV$1)*('冬被-S级品'!$E$2:$AW$10)),0)+IFERROR(SUMPRODUCT(('白止-S级品'!$A$2:$A$26=$B35)*('白止-S级品'!$D$1:$AV$1=BV$1)*('白止-S级品'!$D$2:$AV$26)),0)+IFERROR(SUMPRODUCT(('乐容-S级品'!$A$4:$A$32=$B35)*('乐容-S级品'!$L$3:$CA$3=BV$1)*('乐容-S级品'!$L$4:$CA$32)),0)</f>
      </c>
      <c r="BW35" s="280">
        <f>IFERROR(SUMPRODUCT(('控温被PRO-S级品'!$B$2:$B$10=$B35)*('控温被PRO-S级品'!$E$1:$BE$1=BW$1)*('控温被PRO-S级品'!$E$2:$BE$10)),0)+IFERROR(SUMPRODUCT(('冬被-S级品'!$B$2:$B$10=$B35)*('冬被-S级品'!$E$1:$AW$1=BW$1)*('冬被-S级品'!$E$2:$AW$10)),0)+IFERROR(SUMPRODUCT(('白止-S级品'!$A$2:$A$26=$B35)*('白止-S级品'!$D$1:$AV$1=BW$1)*('白止-S级品'!$D$2:$AV$26)),0)+IFERROR(SUMPRODUCT(('乐容-S级品'!$A$4:$A$32=$B35)*('乐容-S级品'!$L$3:$CA$3=BW$1)*('乐容-S级品'!$L$4:$CA$32)),0)</f>
      </c>
      <c r="BX35" s="280">
        <f>IFERROR(SUMPRODUCT(('控温被PRO-S级品'!$B$2:$B$10=$B35)*('控温被PRO-S级品'!$E$1:$BE$1=BX$1)*('控温被PRO-S级品'!$E$2:$BE$10)),0)+IFERROR(SUMPRODUCT(('冬被-S级品'!$B$2:$B$10=$B35)*('冬被-S级品'!$E$1:$AW$1=BX$1)*('冬被-S级品'!$E$2:$AW$10)),0)+IFERROR(SUMPRODUCT(('白止-S级品'!$A$2:$A$26=$B35)*('白止-S级品'!$D$1:$AV$1=BX$1)*('白止-S级品'!$D$2:$AV$26)),0)+IFERROR(SUMPRODUCT(('乐容-S级品'!$A$4:$A$32=$B35)*('乐容-S级品'!$L$3:$CA$3=BX$1)*('乐容-S级品'!$L$4:$CA$32)),0)</f>
      </c>
      <c r="BY35" s="280">
        <f>IFERROR(SUMPRODUCT(('控温被PRO-S级品'!$B$2:$B$10=$B35)*('控温被PRO-S级品'!$E$1:$BE$1=BY$1)*('控温被PRO-S级品'!$E$2:$BE$10)),0)+IFERROR(SUMPRODUCT(('冬被-S级品'!$B$2:$B$10=$B35)*('冬被-S级品'!$E$1:$AW$1=BY$1)*('冬被-S级品'!$E$2:$AW$10)),0)+IFERROR(SUMPRODUCT(('白止-S级品'!$A$2:$A$26=$B35)*('白止-S级品'!$D$1:$AV$1=BY$1)*('白止-S级品'!$D$2:$AV$26)),0)+IFERROR(SUMPRODUCT(('乐容-S级品'!$A$4:$A$32=$B35)*('乐容-S级品'!$L$3:$CA$3=BY$1)*('乐容-S级品'!$L$4:$CA$32)),0)</f>
      </c>
      <c r="BZ35" s="280">
        <f>IFERROR(SUMPRODUCT(('控温被PRO-S级品'!$B$2:$B$10=$B35)*('控温被PRO-S级品'!$E$1:$BE$1=BZ$1)*('控温被PRO-S级品'!$E$2:$BE$10)),0)+IFERROR(SUMPRODUCT(('冬被-S级品'!$B$2:$B$10=$B35)*('冬被-S级品'!$E$1:$AW$1=BZ$1)*('冬被-S级品'!$E$2:$AW$10)),0)+IFERROR(SUMPRODUCT(('白止-S级品'!$A$2:$A$26=$B35)*('白止-S级品'!$D$1:$AV$1=BZ$1)*('白止-S级品'!$D$2:$AV$26)),0)+IFERROR(SUMPRODUCT(('乐容-S级品'!$A$4:$A$32=$B35)*('乐容-S级品'!$L$3:$CA$3=BZ$1)*('乐容-S级品'!$L$4:$CA$32)),0)</f>
      </c>
      <c r="CA35" s="280">
        <f>IFERROR(SUMPRODUCT(('控温被PRO-S级品'!$B$2:$B$10=$B35)*('控温被PRO-S级品'!$E$1:$BE$1=CA$1)*('控温被PRO-S级品'!$E$2:$BE$10)),0)+IFERROR(SUMPRODUCT(('冬被-S级品'!$B$2:$B$10=$B35)*('冬被-S级品'!$E$1:$AW$1=CA$1)*('冬被-S级品'!$E$2:$AW$10)),0)+IFERROR(SUMPRODUCT(('白止-S级品'!$A$2:$A$26=$B35)*('白止-S级品'!$D$1:$AV$1=CA$1)*('白止-S级品'!$D$2:$AV$26)),0)+IFERROR(SUMPRODUCT(('乐容-S级品'!$A$4:$A$32=$B35)*('乐容-S级品'!$L$3:$CA$3=CA$1)*('乐容-S级品'!$L$4:$CA$32)),0)</f>
      </c>
      <c r="CB35" s="280">
        <f>IFERROR(SUMPRODUCT(('控温被PRO-S级品'!$B$2:$B$10=$B35)*('控温被PRO-S级品'!$E$1:$BE$1=CB$1)*('控温被PRO-S级品'!$E$2:$BE$10)),0)+IFERROR(SUMPRODUCT(('冬被-S级品'!$B$2:$B$10=$B35)*('冬被-S级品'!$E$1:$AW$1=CB$1)*('冬被-S级品'!$E$2:$AW$10)),0)+IFERROR(SUMPRODUCT(('白止-S级品'!$A$2:$A$26=$B35)*('白止-S级品'!$D$1:$AV$1=CB$1)*('白止-S级品'!$D$2:$AV$26)),0)+IFERROR(SUMPRODUCT(('乐容-S级品'!$A$4:$A$32=$B35)*('乐容-S级品'!$L$3:$CA$3=CB$1)*('乐容-S级品'!$L$4:$CA$32)),0)</f>
      </c>
      <c r="CC35" s="280">
        <f>IFERROR(SUMPRODUCT(('控温被PRO-S级品'!$B$2:$B$10=$B35)*('控温被PRO-S级品'!$E$1:$BE$1=CC$1)*('控温被PRO-S级品'!$E$2:$BE$10)),0)+IFERROR(SUMPRODUCT(('冬被-S级品'!$B$2:$B$10=$B35)*('冬被-S级品'!$E$1:$AW$1=CC$1)*('冬被-S级品'!$E$2:$AW$10)),0)+IFERROR(SUMPRODUCT(('白止-S级品'!$A$2:$A$26=$B35)*('白止-S级品'!$D$1:$AV$1=CC$1)*('白止-S级品'!$D$2:$AV$26)),0)+IFERROR(SUMPRODUCT(('乐容-S级品'!$A$4:$A$32=$B35)*('乐容-S级品'!$L$3:$CA$3=CC$1)*('乐容-S级品'!$L$4:$CA$32)),0)</f>
      </c>
      <c r="CD35" s="280">
        <f>IFERROR(SUMPRODUCT(('控温被PRO-S级品'!$B$2:$B$10=$B35)*('控温被PRO-S级品'!$E$1:$BE$1=CD$1)*('控温被PRO-S级品'!$E$2:$BE$10)),0)+IFERROR(SUMPRODUCT(('冬被-S级品'!$B$2:$B$10=$B35)*('冬被-S级品'!$E$1:$AW$1=CD$1)*('冬被-S级品'!$E$2:$AW$10)),0)+IFERROR(SUMPRODUCT(('白止-S级品'!$A$2:$A$26=$B35)*('白止-S级品'!$D$1:$AV$1=CD$1)*('白止-S级品'!$D$2:$AV$26)),0)+IFERROR(SUMPRODUCT(('乐容-S级品'!$A$4:$A$32=$B35)*('乐容-S级品'!$L$3:$CA$3=CD$1)*('乐容-S级品'!$L$4:$CA$32)),0)</f>
      </c>
      <c r="CE35" s="280">
        <f>IFERROR(SUMPRODUCT(('控温被PRO-S级品'!$B$2:$B$10=$B35)*('控温被PRO-S级品'!$E$1:$BE$1=CE$1)*('控温被PRO-S级品'!$E$2:$BE$10)),0)+IFERROR(SUMPRODUCT(('冬被-S级品'!$B$2:$B$10=$B35)*('冬被-S级品'!$E$1:$AW$1=CE$1)*('冬被-S级品'!$E$2:$AW$10)),0)+IFERROR(SUMPRODUCT(('白止-S级品'!$A$2:$A$26=$B35)*('白止-S级品'!$D$1:$AV$1=CE$1)*('白止-S级品'!$D$2:$AV$26)),0)+IFERROR(SUMPRODUCT(('乐容-S级品'!$A$4:$A$32=$B35)*('乐容-S级品'!$L$3:$CA$3=CE$1)*('乐容-S级品'!$L$4:$CA$32)),0)</f>
      </c>
      <c r="CF35" s="280">
        <f>IFERROR(SUMPRODUCT(('控温被PRO-S级品'!$B$2:$B$10=$B35)*('控温被PRO-S级品'!$E$1:$BE$1=CF$1)*('控温被PRO-S级品'!$E$2:$BE$10)),0)+IFERROR(SUMPRODUCT(('冬被-S级品'!$B$2:$B$10=$B35)*('冬被-S级品'!$E$1:$AW$1=CF$1)*('冬被-S级品'!$E$2:$AW$10)),0)+IFERROR(SUMPRODUCT(('白止-S级品'!$A$2:$A$26=$B35)*('白止-S级品'!$D$1:$AV$1=CF$1)*('白止-S级品'!$D$2:$AV$26)),0)+IFERROR(SUMPRODUCT(('乐容-S级品'!$A$4:$A$32=$B35)*('乐容-S级品'!$L$3:$CA$3=CF$1)*('乐容-S级品'!$L$4:$CA$32)),0)</f>
      </c>
      <c r="CG35" s="280">
        <f>IFERROR(SUMPRODUCT(('控温被PRO-S级品'!$B$2:$B$10=$B35)*('控温被PRO-S级品'!$E$1:$BE$1=CG$1)*('控温被PRO-S级品'!$E$2:$BE$10)),0)+IFERROR(SUMPRODUCT(('冬被-S级品'!$B$2:$B$10=$B35)*('冬被-S级品'!$E$1:$AW$1=CG$1)*('冬被-S级品'!$E$2:$AW$10)),0)+IFERROR(SUMPRODUCT(('白止-S级品'!$A$2:$A$26=$B35)*('白止-S级品'!$D$1:$AV$1=CG$1)*('白止-S级品'!$D$2:$AV$26)),0)+IFERROR(SUMPRODUCT(('乐容-S级品'!$A$4:$A$32=$B35)*('乐容-S级品'!$L$3:$CA$3=CG$1)*('乐容-S级品'!$L$4:$CA$32)),0)</f>
      </c>
      <c r="CH35" s="280">
        <f>IFERROR(SUMPRODUCT(('控温被PRO-S级品'!$B$2:$B$10=$B35)*('控温被PRO-S级品'!$E$1:$BE$1=CH$1)*('控温被PRO-S级品'!$E$2:$BE$10)),0)+IFERROR(SUMPRODUCT(('冬被-S级品'!$B$2:$B$10=$B35)*('冬被-S级品'!$E$1:$AW$1=CH$1)*('冬被-S级品'!$E$2:$AW$10)),0)+IFERROR(SUMPRODUCT(('白止-S级品'!$A$2:$A$26=$B35)*('白止-S级品'!$D$1:$AV$1=CH$1)*('白止-S级品'!$D$2:$AV$26)),0)+IFERROR(SUMPRODUCT(('乐容-S级品'!$A$4:$A$32=$B35)*('乐容-S级品'!$L$3:$CA$3=CH$1)*('乐容-S级品'!$L$4:$CA$32)),0)</f>
      </c>
      <c r="CI35" s="280">
        <f>IFERROR(SUMPRODUCT(('控温被PRO-S级品'!$B$2:$B$10=$B35)*('控温被PRO-S级品'!$E$1:$BE$1=CI$1)*('控温被PRO-S级品'!$E$2:$BE$10)),0)+IFERROR(SUMPRODUCT(('冬被-S级品'!$B$2:$B$10=$B35)*('冬被-S级品'!$E$1:$AW$1=CI$1)*('冬被-S级品'!$E$2:$AW$10)),0)+IFERROR(SUMPRODUCT(('白止-S级品'!$A$2:$A$26=$B35)*('白止-S级品'!$D$1:$AV$1=CI$1)*('白止-S级品'!$D$2:$AV$26)),0)+IFERROR(SUMPRODUCT(('乐容-S级品'!$A$4:$A$32=$B35)*('乐容-S级品'!$L$3:$CA$3=CI$1)*('乐容-S级品'!$L$4:$CA$32)),0)</f>
      </c>
      <c r="CJ35" s="280">
        <f>IFERROR(SUMPRODUCT(('控温被PRO-S级品'!$B$2:$B$10=$B35)*('控温被PRO-S级品'!$E$1:$BE$1=CJ$1)*('控温被PRO-S级品'!$E$2:$BE$10)),0)+IFERROR(SUMPRODUCT(('冬被-S级品'!$B$2:$B$10=$B35)*('冬被-S级品'!$E$1:$AW$1=CJ$1)*('冬被-S级品'!$E$2:$AW$10)),0)+IFERROR(SUMPRODUCT(('白止-S级品'!$A$2:$A$26=$B35)*('白止-S级品'!$D$1:$AV$1=CJ$1)*('白止-S级品'!$D$2:$AV$26)),0)+IFERROR(SUMPRODUCT(('乐容-S级品'!$A$4:$A$32=$B35)*('乐容-S级品'!$L$3:$CA$3=CJ$1)*('乐容-S级品'!$L$4:$CA$32)),0)</f>
      </c>
      <c r="CK35" s="280">
        <f>IFERROR(SUMPRODUCT(('控温被PRO-S级品'!$B$2:$B$10=$B35)*('控温被PRO-S级品'!$E$1:$BE$1=CK$1)*('控温被PRO-S级品'!$E$2:$BE$10)),0)+IFERROR(SUMPRODUCT(('冬被-S级品'!$B$2:$B$10=$B35)*('冬被-S级品'!$E$1:$AW$1=CK$1)*('冬被-S级品'!$E$2:$AW$10)),0)+IFERROR(SUMPRODUCT(('白止-S级品'!$A$2:$A$26=$B35)*('白止-S级品'!$D$1:$AV$1=CK$1)*('白止-S级品'!$D$2:$AV$26)),0)+IFERROR(SUMPRODUCT(('乐容-S级品'!$A$4:$A$32=$B35)*('乐容-S级品'!$L$3:$CA$3=CK$1)*('乐容-S级品'!$L$4:$CA$32)),0)</f>
      </c>
      <c r="CL35" s="280">
        <f>IFERROR(SUMPRODUCT(('控温被PRO-S级品'!$B$2:$B$10=$B35)*('控温被PRO-S级品'!$E$1:$BE$1=CL$1)*('控温被PRO-S级品'!$E$2:$BE$10)),0)+IFERROR(SUMPRODUCT(('冬被-S级品'!$B$2:$B$10=$B35)*('冬被-S级品'!$E$1:$AW$1=CL$1)*('冬被-S级品'!$E$2:$AW$10)),0)+IFERROR(SUMPRODUCT(('白止-S级品'!$A$2:$A$26=$B35)*('白止-S级品'!$D$1:$AV$1=CL$1)*('白止-S级品'!$D$2:$AV$26)),0)+IFERROR(SUMPRODUCT(('乐容-S级品'!$A$4:$A$32=$B35)*('乐容-S级品'!$L$3:$CA$3=CL$1)*('乐容-S级品'!$L$4:$CA$32)),0)</f>
      </c>
      <c r="CM35" s="280">
        <f>IFERROR(SUMPRODUCT(('控温被PRO-S级品'!$B$2:$B$10=$B35)*('控温被PRO-S级品'!$E$1:$BE$1=CM$1)*('控温被PRO-S级品'!$E$2:$BE$10)),0)+IFERROR(SUMPRODUCT(('冬被-S级品'!$B$2:$B$10=$B35)*('冬被-S级品'!$E$1:$AW$1=CM$1)*('冬被-S级品'!$E$2:$AW$10)),0)+IFERROR(SUMPRODUCT(('白止-S级品'!$A$2:$A$26=$B35)*('白止-S级品'!$D$1:$AV$1=CM$1)*('白止-S级品'!$D$2:$AV$26)),0)+IFERROR(SUMPRODUCT(('乐容-S级品'!$A$4:$A$32=$B35)*('乐容-S级品'!$L$3:$CA$3=CM$1)*('乐容-S级品'!$L$4:$CA$32)),0)</f>
      </c>
      <c r="CN35" s="280">
        <f>IFERROR(SUMPRODUCT(('控温被PRO-S级品'!$B$2:$B$10=$B35)*('控温被PRO-S级品'!$E$1:$BE$1=CN$1)*('控温被PRO-S级品'!$E$2:$BE$10)),0)+IFERROR(SUMPRODUCT(('冬被-S级品'!$B$2:$B$10=$B35)*('冬被-S级品'!$E$1:$AW$1=CN$1)*('冬被-S级品'!$E$2:$AW$10)),0)+IFERROR(SUMPRODUCT(('白止-S级品'!$A$2:$A$26=$B35)*('白止-S级品'!$D$1:$AV$1=CN$1)*('白止-S级品'!$D$2:$AV$26)),0)+IFERROR(SUMPRODUCT(('乐容-S级品'!$A$4:$A$32=$B35)*('乐容-S级品'!$L$3:$CA$3=CN$1)*('乐容-S级品'!$L$4:$CA$32)),0)</f>
      </c>
      <c r="CO35" s="280">
        <f>IFERROR(SUMPRODUCT(('控温被PRO-S级品'!$B$2:$B$10=$B35)*('控温被PRO-S级品'!$E$1:$BE$1=CO$1)*('控温被PRO-S级品'!$E$2:$BE$10)),0)+IFERROR(SUMPRODUCT(('冬被-S级品'!$B$2:$B$10=$B35)*('冬被-S级品'!$E$1:$AW$1=CO$1)*('冬被-S级品'!$E$2:$AW$10)),0)+IFERROR(SUMPRODUCT(('白止-S级品'!$A$2:$A$26=$B35)*('白止-S级品'!$D$1:$AV$1=CO$1)*('白止-S级品'!$D$2:$AV$26)),0)+IFERROR(SUMPRODUCT(('乐容-S级品'!$A$4:$A$32=$B35)*('乐容-S级品'!$L$3:$CA$3=CO$1)*('乐容-S级品'!$L$4:$CA$32)),0)</f>
      </c>
      <c r="CP35" s="280">
        <f>IFERROR(SUMPRODUCT(('控温被PRO-S级品'!$B$2:$B$10=$B35)*('控温被PRO-S级品'!$E$1:$BE$1=CP$1)*('控温被PRO-S级品'!$E$2:$BE$10)),0)+IFERROR(SUMPRODUCT(('冬被-S级品'!$B$2:$B$10=$B35)*('冬被-S级品'!$E$1:$AW$1=CP$1)*('冬被-S级品'!$E$2:$AW$10)),0)+IFERROR(SUMPRODUCT(('白止-S级品'!$A$2:$A$26=$B35)*('白止-S级品'!$D$1:$AV$1=CP$1)*('白止-S级品'!$D$2:$AV$26)),0)+IFERROR(SUMPRODUCT(('乐容-S级品'!$A$4:$A$32=$B35)*('乐容-S级品'!$L$3:$CA$3=CP$1)*('乐容-S级品'!$L$4:$CA$32)),0)</f>
      </c>
      <c r="CQ35" s="280">
        <f>IFERROR(SUMPRODUCT(('控温被PRO-S级品'!$B$2:$B$10=$B35)*('控温被PRO-S级品'!$E$1:$BE$1=CQ$1)*('控温被PRO-S级品'!$E$2:$BE$10)),0)+IFERROR(SUMPRODUCT(('冬被-S级品'!$B$2:$B$10=$B35)*('冬被-S级品'!$E$1:$AW$1=CQ$1)*('冬被-S级品'!$E$2:$AW$10)),0)+IFERROR(SUMPRODUCT(('白止-S级品'!$A$2:$A$26=$B35)*('白止-S级品'!$D$1:$AV$1=CQ$1)*('白止-S级品'!$D$2:$AV$26)),0)+IFERROR(SUMPRODUCT(('乐容-S级品'!$A$4:$A$32=$B35)*('乐容-S级品'!$L$3:$CA$3=CQ$1)*('乐容-S级品'!$L$4:$CA$32)),0)</f>
      </c>
      <c r="CR35" s="280">
        <f>IFERROR(SUMPRODUCT(('控温被PRO-S级品'!$B$2:$B$10=$B35)*('控温被PRO-S级品'!$E$1:$BE$1=CR$1)*('控温被PRO-S级品'!$E$2:$BE$10)),0)+IFERROR(SUMPRODUCT(('冬被-S级品'!$B$2:$B$10=$B35)*('冬被-S级品'!$E$1:$AW$1=CR$1)*('冬被-S级品'!$E$2:$AW$10)),0)+IFERROR(SUMPRODUCT(('白止-S级品'!$A$2:$A$26=$B35)*('白止-S级品'!$D$1:$AV$1=CR$1)*('白止-S级品'!$D$2:$AV$26)),0)+IFERROR(SUMPRODUCT(('乐容-S级品'!$A$4:$A$32=$B35)*('乐容-S级品'!$L$3:$CA$3=CR$1)*('乐容-S级品'!$L$4:$CA$32)),0)</f>
      </c>
      <c r="CS35" s="280">
        <f>IFERROR(SUMPRODUCT(('控温被PRO-S级品'!$B$2:$B$10=$B35)*('控温被PRO-S级品'!$E$1:$BE$1=CS$1)*('控温被PRO-S级品'!$E$2:$BE$10)),0)+IFERROR(SUMPRODUCT(('冬被-S级品'!$B$2:$B$10=$B35)*('冬被-S级品'!$E$1:$AW$1=CS$1)*('冬被-S级品'!$E$2:$AW$10)),0)+IFERROR(SUMPRODUCT(('白止-S级品'!$A$2:$A$26=$B35)*('白止-S级品'!$D$1:$AV$1=CS$1)*('白止-S级品'!$D$2:$AV$26)),0)+IFERROR(SUMPRODUCT(('乐容-S级品'!$A$4:$A$32=$B35)*('乐容-S级品'!$L$3:$CA$3=CS$1)*('乐容-S级品'!$L$4:$CA$32)),0)</f>
      </c>
      <c r="CT35" s="280">
        <f>IFERROR(SUMPRODUCT(('控温被PRO-S级品'!$B$2:$B$10=$B35)*('控温被PRO-S级品'!$E$1:$BE$1=CT$1)*('控温被PRO-S级品'!$E$2:$BE$10)),0)+IFERROR(SUMPRODUCT(('冬被-S级品'!$B$2:$B$10=$B35)*('冬被-S级品'!$E$1:$AW$1=CT$1)*('冬被-S级品'!$E$2:$AW$10)),0)+IFERROR(SUMPRODUCT(('白止-S级品'!$A$2:$A$26=$B35)*('白止-S级品'!$D$1:$AV$1=CT$1)*('白止-S级品'!$D$2:$AV$26)),0)+IFERROR(SUMPRODUCT(('乐容-S级品'!$A$4:$A$32=$B35)*('乐容-S级品'!$L$3:$CA$3=CT$1)*('乐容-S级品'!$L$4:$CA$32)),0)</f>
      </c>
      <c r="CU35" s="280">
        <f>IFERROR(SUMPRODUCT(('控温被PRO-S级品'!$B$2:$B$10=$B35)*('控温被PRO-S级品'!$E$1:$BE$1=CU$1)*('控温被PRO-S级品'!$E$2:$BE$10)),0)+IFERROR(SUMPRODUCT(('冬被-S级品'!$B$2:$B$10=$B35)*('冬被-S级品'!$E$1:$AW$1=CU$1)*('冬被-S级品'!$E$2:$AW$10)),0)+IFERROR(SUMPRODUCT(('白止-S级品'!$A$2:$A$26=$B35)*('白止-S级品'!$D$1:$AV$1=CU$1)*('白止-S级品'!$D$2:$AV$26)),0)+IFERROR(SUMPRODUCT(('乐容-S级品'!$A$4:$A$32=$B35)*('乐容-S级品'!$L$3:$CA$3=CU$1)*('乐容-S级品'!$L$4:$CA$32)),0)</f>
      </c>
      <c r="CV35" s="280">
        <f>IFERROR(SUMPRODUCT(('控温被PRO-S级品'!$B$2:$B$10=$B35)*('控温被PRO-S级品'!$E$1:$BE$1=CV$1)*('控温被PRO-S级品'!$E$2:$BE$10)),0)+IFERROR(SUMPRODUCT(('冬被-S级品'!$B$2:$B$10=$B35)*('冬被-S级品'!$E$1:$AW$1=CV$1)*('冬被-S级品'!$E$2:$AW$10)),0)+IFERROR(SUMPRODUCT(('白止-S级品'!$A$2:$A$26=$B35)*('白止-S级品'!$D$1:$AV$1=CV$1)*('白止-S级品'!$D$2:$AV$26)),0)+IFERROR(SUMPRODUCT(('乐容-S级品'!$A$4:$A$32=$B35)*('乐容-S级品'!$L$3:$CA$3=CV$1)*('乐容-S级品'!$L$4:$CA$32)),0)</f>
      </c>
      <c r="CW35" s="280">
        <f>IFERROR(SUMPRODUCT(('控温被PRO-S级品'!$B$2:$B$10=$B35)*('控温被PRO-S级品'!$E$1:$BE$1=CW$1)*('控温被PRO-S级品'!$E$2:$BE$10)),0)+IFERROR(SUMPRODUCT(('冬被-S级品'!$B$2:$B$10=$B35)*('冬被-S级品'!$E$1:$AW$1=CW$1)*('冬被-S级品'!$E$2:$AW$10)),0)+IFERROR(SUMPRODUCT(('白止-S级品'!$A$2:$A$26=$B35)*('白止-S级品'!$D$1:$AV$1=CW$1)*('白止-S级品'!$D$2:$AV$26)),0)+IFERROR(SUMPRODUCT(('乐容-S级品'!$A$4:$A$32=$B35)*('乐容-S级品'!$L$3:$CA$3=CW$1)*('乐容-S级品'!$L$4:$CA$32)),0)</f>
      </c>
      <c r="CX35" s="280">
        <f>IFERROR(SUMPRODUCT(('控温被PRO-S级品'!$B$2:$B$10=$B35)*('控温被PRO-S级品'!$E$1:$BE$1=CX$1)*('控温被PRO-S级品'!$E$2:$BE$10)),0)+IFERROR(SUMPRODUCT(('冬被-S级品'!$B$2:$B$10=$B35)*('冬被-S级品'!$E$1:$AW$1=CX$1)*('冬被-S级品'!$E$2:$AW$10)),0)+IFERROR(SUMPRODUCT(('白止-S级品'!$A$2:$A$26=$B35)*('白止-S级品'!$D$1:$AV$1=CX$1)*('白止-S级品'!$D$2:$AV$26)),0)+IFERROR(SUMPRODUCT(('乐容-S级品'!$A$4:$A$32=$B35)*('乐容-S级品'!$L$3:$CA$3=CX$1)*('乐容-S级品'!$L$4:$CA$32)),0)</f>
      </c>
      <c r="CY35" s="280">
        <f>IFERROR(SUMPRODUCT(('控温被PRO-S级品'!$B$2:$B$10=$B35)*('控温被PRO-S级品'!$E$1:$BE$1=CY$1)*('控温被PRO-S级品'!$E$2:$BE$10)),0)+IFERROR(SUMPRODUCT(('冬被-S级品'!$B$2:$B$10=$B35)*('冬被-S级品'!$E$1:$AW$1=CY$1)*('冬被-S级品'!$E$2:$AW$10)),0)+IFERROR(SUMPRODUCT(('白止-S级品'!$A$2:$A$26=$B35)*('白止-S级品'!$D$1:$AV$1=CY$1)*('白止-S级品'!$D$2:$AV$26)),0)+IFERROR(SUMPRODUCT(('乐容-S级品'!$A$4:$A$32=$B35)*('乐容-S级品'!$L$3:$CA$3=CY$1)*('乐容-S级品'!$L$4:$CA$32)),0)</f>
      </c>
      <c r="CZ35" s="280">
        <f>IFERROR(SUMPRODUCT(('控温被PRO-S级品'!$B$2:$B$10=$B35)*('控温被PRO-S级品'!$E$1:$BE$1=CZ$1)*('控温被PRO-S级品'!$E$2:$BE$10)),0)+IFERROR(SUMPRODUCT(('冬被-S级品'!$B$2:$B$10=$B35)*('冬被-S级品'!$E$1:$AW$1=CZ$1)*('冬被-S级品'!$E$2:$AW$10)),0)+IFERROR(SUMPRODUCT(('白止-S级品'!$A$2:$A$26=$B35)*('白止-S级品'!$D$1:$AV$1=CZ$1)*('白止-S级品'!$D$2:$AV$26)),0)+IFERROR(SUMPRODUCT(('乐容-S级品'!$A$4:$A$32=$B35)*('乐容-S级品'!$L$3:$CA$3=CZ$1)*('乐容-S级品'!$L$4:$CA$32)),0)</f>
      </c>
      <c r="DA35" s="280">
        <f>IFERROR(SUMPRODUCT(('控温被PRO-S级品'!$B$2:$B$10=$B35)*('控温被PRO-S级品'!$E$1:$BE$1=DA$1)*('控温被PRO-S级品'!$E$2:$BE$10)),0)+IFERROR(SUMPRODUCT(('冬被-S级品'!$B$2:$B$10=$B35)*('冬被-S级品'!$E$1:$AW$1=DA$1)*('冬被-S级品'!$E$2:$AW$10)),0)+IFERROR(SUMPRODUCT(('白止-S级品'!$A$2:$A$26=$B35)*('白止-S级品'!$D$1:$AV$1=DA$1)*('白止-S级品'!$D$2:$AV$26)),0)+IFERROR(SUMPRODUCT(('乐容-S级品'!$A$4:$A$32=$B35)*('乐容-S级品'!$L$3:$CA$3=DA$1)*('乐容-S级品'!$L$4:$CA$32)),0)</f>
      </c>
      <c r="DB35" s="280">
        <f>IFERROR(SUMPRODUCT(('控温被PRO-S级品'!$B$2:$B$10=$B35)*('控温被PRO-S级品'!$E$1:$BE$1=DB$1)*('控温被PRO-S级品'!$E$2:$BE$10)),0)+IFERROR(SUMPRODUCT(('冬被-S级品'!$B$2:$B$10=$B35)*('冬被-S级品'!$E$1:$AW$1=DB$1)*('冬被-S级品'!$E$2:$AW$10)),0)+IFERROR(SUMPRODUCT(('白止-S级品'!$A$2:$A$26=$B35)*('白止-S级品'!$D$1:$AV$1=DB$1)*('白止-S级品'!$D$2:$AV$26)),0)+IFERROR(SUMPRODUCT(('乐容-S级品'!$A$4:$A$32=$B35)*('乐容-S级品'!$L$3:$CA$3=DB$1)*('乐容-S级品'!$L$4:$CA$32)),0)</f>
      </c>
      <c r="DC35" s="280">
        <f>IFERROR(SUMPRODUCT(('控温被PRO-S级品'!$B$2:$B$10=$B35)*('控温被PRO-S级品'!$E$1:$BE$1=DC$1)*('控温被PRO-S级品'!$E$2:$BE$10)),0)+IFERROR(SUMPRODUCT(('冬被-S级品'!$B$2:$B$10=$B35)*('冬被-S级品'!$E$1:$AW$1=DC$1)*('冬被-S级品'!$E$2:$AW$10)),0)+IFERROR(SUMPRODUCT(('白止-S级品'!$A$2:$A$26=$B35)*('白止-S级品'!$D$1:$AV$1=DC$1)*('白止-S级品'!$D$2:$AV$26)),0)+IFERROR(SUMPRODUCT(('乐容-S级品'!$A$4:$A$32=$B35)*('乐容-S级品'!$L$3:$CA$3=DC$1)*('乐容-S级品'!$L$4:$CA$32)),0)</f>
      </c>
      <c r="DD35" s="280">
        <f>IFERROR(SUMPRODUCT(('控温被PRO-S级品'!$B$2:$B$10=$B35)*('控温被PRO-S级品'!$E$1:$BE$1=DD$1)*('控温被PRO-S级品'!$E$2:$BE$10)),0)+IFERROR(SUMPRODUCT(('冬被-S级品'!$B$2:$B$10=$B35)*('冬被-S级品'!$E$1:$AW$1=DD$1)*('冬被-S级品'!$E$2:$AW$10)),0)+IFERROR(SUMPRODUCT(('白止-S级品'!$A$2:$A$26=$B35)*('白止-S级品'!$D$1:$AV$1=DD$1)*('白止-S级品'!$D$2:$AV$26)),0)+IFERROR(SUMPRODUCT(('乐容-S级品'!$A$4:$A$32=$B35)*('乐容-S级品'!$L$3:$CA$3=DD$1)*('乐容-S级品'!$L$4:$CA$32)),0)</f>
      </c>
      <c r="DE35" s="280">
        <f>IFERROR(SUMPRODUCT(('控温被PRO-S级品'!$B$2:$B$10=$B35)*('控温被PRO-S级品'!$E$1:$BE$1=DE$1)*('控温被PRO-S级品'!$E$2:$BE$10)),0)+IFERROR(SUMPRODUCT(('冬被-S级品'!$B$2:$B$10=$B35)*('冬被-S级品'!$E$1:$AW$1=DE$1)*('冬被-S级品'!$E$2:$AW$10)),0)+IFERROR(SUMPRODUCT(('白止-S级品'!$A$2:$A$26=$B35)*('白止-S级品'!$D$1:$AV$1=DE$1)*('白止-S级品'!$D$2:$AV$26)),0)+IFERROR(SUMPRODUCT(('乐容-S级品'!$A$4:$A$32=$B35)*('乐容-S级品'!$L$3:$CA$3=DE$1)*('乐容-S级品'!$L$4:$CA$32)),0)</f>
      </c>
      <c r="DF35" s="280">
        <f>IFERROR(SUMPRODUCT(('控温被PRO-S级品'!$B$2:$B$10=$B35)*('控温被PRO-S级品'!$E$1:$BE$1=DF$1)*('控温被PRO-S级品'!$E$2:$BE$10)),0)+IFERROR(SUMPRODUCT(('冬被-S级品'!$B$2:$B$10=$B35)*('冬被-S级品'!$E$1:$AW$1=DF$1)*('冬被-S级品'!$E$2:$AW$10)),0)+IFERROR(SUMPRODUCT(('白止-S级品'!$A$2:$A$26=$B35)*('白止-S级品'!$D$1:$AV$1=DF$1)*('白止-S级品'!$D$2:$AV$26)),0)+IFERROR(SUMPRODUCT(('乐容-S级品'!$A$4:$A$32=$B35)*('乐容-S级品'!$L$3:$CA$3=DF$1)*('乐容-S级品'!$L$4:$CA$32)),0)</f>
      </c>
      <c r="DG35" s="280">
        <f>IFERROR(SUMPRODUCT(('控温被PRO-S级品'!$B$2:$B$10=$B35)*('控温被PRO-S级品'!$E$1:$BE$1=DG$1)*('控温被PRO-S级品'!$E$2:$BE$10)),0)+IFERROR(SUMPRODUCT(('冬被-S级品'!$B$2:$B$10=$B35)*('冬被-S级品'!$E$1:$AW$1=DG$1)*('冬被-S级品'!$E$2:$AW$10)),0)+IFERROR(SUMPRODUCT(('白止-S级品'!$A$2:$A$26=$B35)*('白止-S级品'!$D$1:$AV$1=DG$1)*('白止-S级品'!$D$2:$AV$26)),0)+IFERROR(SUMPRODUCT(('乐容-S级品'!$A$4:$A$32=$B35)*('乐容-S级品'!$L$3:$CA$3=DG$1)*('乐容-S级品'!$L$4:$CA$32)),0)</f>
      </c>
      <c r="DH35" s="280">
        <f>IFERROR(SUMPRODUCT(('控温被PRO-S级品'!$B$2:$B$10=$B35)*('控温被PRO-S级品'!$E$1:$BE$1=DH$1)*('控温被PRO-S级品'!$E$2:$BE$10)),0)+IFERROR(SUMPRODUCT(('冬被-S级品'!$B$2:$B$10=$B35)*('冬被-S级品'!$E$1:$AW$1=DH$1)*('冬被-S级品'!$E$2:$AW$10)),0)+IFERROR(SUMPRODUCT(('白止-S级品'!$A$2:$A$26=$B35)*('白止-S级品'!$D$1:$AV$1=DH$1)*('白止-S级品'!$D$2:$AV$26)),0)+IFERROR(SUMPRODUCT(('乐容-S级品'!$A$4:$A$32=$B35)*('乐容-S级品'!$L$3:$CA$3=DH$1)*('乐容-S级品'!$L$4:$CA$32)),0)</f>
      </c>
      <c r="DI35" s="280">
        <f>IFERROR(SUMPRODUCT(('控温被PRO-S级品'!$B$2:$B$10=$B35)*('控温被PRO-S级品'!$E$1:$BE$1=DI$1)*('控温被PRO-S级品'!$E$2:$BE$10)),0)+IFERROR(SUMPRODUCT(('冬被-S级品'!$B$2:$B$10=$B35)*('冬被-S级品'!$E$1:$AW$1=DI$1)*('冬被-S级品'!$E$2:$AW$10)),0)+IFERROR(SUMPRODUCT(('白止-S级品'!$A$2:$A$26=$B35)*('白止-S级品'!$D$1:$AV$1=DI$1)*('白止-S级品'!$D$2:$AV$26)),0)+IFERROR(SUMPRODUCT(('乐容-S级品'!$A$4:$A$32=$B35)*('乐容-S级品'!$L$3:$CA$3=DI$1)*('乐容-S级品'!$L$4:$CA$32)),0)</f>
      </c>
      <c r="DJ35" s="280">
        <f>IFERROR(SUMPRODUCT(('控温被PRO-S级品'!$B$2:$B$10=$B35)*('控温被PRO-S级品'!$E$1:$BE$1=DJ$1)*('控温被PRO-S级品'!$E$2:$BE$10)),0)+IFERROR(SUMPRODUCT(('冬被-S级品'!$B$2:$B$10=$B35)*('冬被-S级品'!$E$1:$AW$1=DJ$1)*('冬被-S级品'!$E$2:$AW$10)),0)+IFERROR(SUMPRODUCT(('白止-S级品'!$A$2:$A$26=$B35)*('白止-S级品'!$D$1:$AV$1=DJ$1)*('白止-S级品'!$D$2:$AV$26)),0)+IFERROR(SUMPRODUCT(('乐容-S级品'!$A$4:$A$32=$B35)*('乐容-S级品'!$L$3:$CA$3=DJ$1)*('乐容-S级品'!$L$4:$CA$32)),0)</f>
      </c>
      <c r="DK35" s="280"/>
      <c r="DL35" s="280"/>
      <c r="DM35" s="280"/>
      <c r="DN35" s="280"/>
      <c r="DO35" s="280"/>
      <c r="DP35" s="280"/>
      <c r="DQ35" s="280"/>
      <c r="DR35" s="280"/>
      <c r="DS35" s="280"/>
      <c r="DT35" s="280"/>
      <c r="DU35" s="280"/>
      <c r="DV35" s="280"/>
      <c r="DW35" s="280">
        <f>VLOOKUP(B35,'系统编码规格'!A:C,3,FALSE)</f>
      </c>
      <c r="DX35" s="280"/>
      <c r="DY35" s="280"/>
      <c r="DZ35" s="280"/>
      <c r="EA35" s="280"/>
      <c r="EB35" s="280"/>
      <c r="EC35" s="280"/>
      <c r="ED35" s="280"/>
      <c r="EE35" s="280"/>
      <c r="EF35" s="280"/>
      <c r="EG35" s="280"/>
      <c r="EH35" s="280"/>
      <c r="EI35" s="280"/>
      <c r="EJ35" s="280"/>
      <c r="EK35" s="280"/>
      <c r="EL35" s="280"/>
      <c r="EM35" s="280"/>
      <c r="EN35" s="280"/>
      <c r="EO35" s="280"/>
      <c r="EP35" s="280"/>
      <c r="EQ35" s="280"/>
      <c r="ER35" s="280"/>
      <c r="ES35" s="280"/>
      <c r="ET35" s="280"/>
      <c r="EU35" s="280"/>
      <c r="EV35" s="280"/>
      <c r="EW35" s="280"/>
      <c r="EX35" s="280"/>
      <c r="EY35" s="280"/>
      <c r="EZ35" s="280"/>
      <c r="FA35" s="280"/>
      <c r="FB35" s="280"/>
      <c r="FC35" s="280"/>
      <c r="FD35" s="280"/>
      <c r="FE35" s="280"/>
      <c r="FF35" s="280"/>
      <c r="FG35" s="280"/>
      <c r="FH35" s="280"/>
      <c r="FI35" s="280"/>
      <c r="FJ35" s="280"/>
      <c r="FK35" s="280"/>
      <c r="FL35" s="280"/>
      <c r="FM35" s="280"/>
      <c r="FN35" s="280"/>
      <c r="FO35" s="280"/>
      <c r="FP35" s="280"/>
      <c r="FQ35" s="280"/>
      <c r="FR35" s="280"/>
      <c r="FS35" s="280"/>
      <c r="FT35" s="280"/>
      <c r="FU35" s="280"/>
      <c r="FV35" s="280"/>
      <c r="FW35" s="280"/>
      <c r="FX35" s="280"/>
      <c r="FY35" s="280"/>
      <c r="FZ35" s="280"/>
      <c r="GA35" s="280"/>
      <c r="GB35" s="280"/>
      <c r="GC35" s="280"/>
      <c r="GD35" s="280"/>
      <c r="GE35" s="280"/>
      <c r="GF35" s="280"/>
      <c r="GG35" s="280"/>
      <c r="GH35" s="280"/>
      <c r="GI35" s="280"/>
      <c r="GJ35" s="280"/>
      <c r="GK35" s="280"/>
      <c r="GL35" s="280"/>
      <c r="GM35" s="280"/>
      <c r="GN35" s="280"/>
      <c r="GO35" s="280"/>
      <c r="GP35" s="280"/>
      <c r="GQ35" s="280"/>
      <c r="GR35" s="280"/>
      <c r="GS35" s="280"/>
      <c r="GT35" s="280"/>
      <c r="GU35" s="280"/>
      <c r="GV35" s="280"/>
    </row>
    <row r="36">
      <c r="A36" s="309" t="str">
        <v>白止</v>
      </c>
      <c r="B36" s="311" t="str">
        <v>010020105040063-001</v>
      </c>
      <c r="C36" s="309" t="str">
        <v>深睡枕套</v>
      </c>
      <c r="D36" s="309" t="str">
        <v>颜色:深空蓝,系列:深睡系列</v>
      </c>
      <c r="E36">
        <f>SUM(F36:GX36)</f>
      </c>
      <c r="F36" s="280">
        <f>IFERROR(SUMPRODUCT(('控温被PRO-S级品'!$B$2:$B$10=$B36)*('控温被PRO-S级品'!$E$1:$BE$1=F$1)*('控温被PRO-S级品'!$E$2:$BE$10)),0)+IFERROR(SUMPRODUCT(('冬被-S级品'!$B$2:$B$10=$B36)*('冬被-S级品'!$E$1:$AW$1=F$1)*('冬被-S级品'!$E$2:$AW$10)),0)+IFERROR(SUMPRODUCT(('白止-S级品'!$A$2:$A$26=$B36)*('白止-S级品'!$D$1:$AV$1=F$1)*('白止-S级品'!$D$2:$AV$26)),0)+IFERROR(SUMPRODUCT(('乐容-S级品'!$A$4:$A$32=$B36)*('乐容-S级品'!$L$3:$CA$3=F$1)*('乐容-S级品'!$L$4:$CA$32)),0)</f>
      </c>
      <c r="G36" s="280">
        <f>IFERROR(SUMPRODUCT(('控温被PRO-S级品'!$B$2:$B$10=$B36)*('控温被PRO-S级品'!$E$1:$BE$1=G$1)*('控温被PRO-S级品'!$E$2:$BE$10)),0)+IFERROR(SUMPRODUCT(('冬被-S级品'!$B$2:$B$10=$B36)*('冬被-S级品'!$E$1:$AW$1=G$1)*('冬被-S级品'!$E$2:$AW$10)),0)+IFERROR(SUMPRODUCT(('白止-S级品'!$A$2:$A$26=$B36)*('白止-S级品'!$D$1:$AV$1=G$1)*('白止-S级品'!$D$2:$AV$26)),0)+IFERROR(SUMPRODUCT(('乐容-S级品'!$A$4:$A$32=$B36)*('乐容-S级品'!$L$3:$CA$3=G$1)*('乐容-S级品'!$L$4:$CA$32)),0)</f>
      </c>
      <c r="H36" s="280">
        <f>IFERROR(SUMPRODUCT(('控温被PRO-S级品'!$B$2:$B$10=$B36)*('控温被PRO-S级品'!$E$1:$BE$1=H$1)*('控温被PRO-S级品'!$E$2:$BE$10)),0)+IFERROR(SUMPRODUCT(('冬被-S级品'!$B$2:$B$10=$B36)*('冬被-S级品'!$E$1:$AW$1=H$1)*('冬被-S级品'!$E$2:$AW$10)),0)+IFERROR(SUMPRODUCT(('白止-S级品'!$A$2:$A$26=$B36)*('白止-S级品'!$D$1:$AV$1=H$1)*('白止-S级品'!$D$2:$AV$26)),0)+IFERROR(SUMPRODUCT(('乐容-S级品'!$A$4:$A$32=$B36)*('乐容-S级品'!$L$3:$CA$3=H$1)*('乐容-S级品'!$L$4:$CA$32)),0)</f>
      </c>
      <c r="I36" s="280">
        <f>IFERROR(SUMPRODUCT(('控温被PRO-S级品'!$B$2:$B$10=$B36)*('控温被PRO-S级品'!$E$1:$BE$1=I$1)*('控温被PRO-S级品'!$E$2:$BE$10)),0)+IFERROR(SUMPRODUCT(('冬被-S级品'!$B$2:$B$10=$B36)*('冬被-S级品'!$E$1:$AW$1=I$1)*('冬被-S级品'!$E$2:$AW$10)),0)+IFERROR(SUMPRODUCT(('白止-S级品'!$A$2:$A$26=$B36)*('白止-S级品'!$D$1:$AV$1=I$1)*('白止-S级品'!$D$2:$AV$26)),0)+IFERROR(SUMPRODUCT(('乐容-S级品'!$A$4:$A$32=$B36)*('乐容-S级品'!$L$3:$CA$3=I$1)*('乐容-S级品'!$L$4:$CA$32)),0)</f>
      </c>
      <c r="J36" s="280">
        <f>IFERROR(SUMPRODUCT(('控温被PRO-S级品'!$B$2:$B$10=$B36)*('控温被PRO-S级品'!$E$1:$BE$1=J$1)*('控温被PRO-S级品'!$E$2:$BE$10)),0)+IFERROR(SUMPRODUCT(('冬被-S级品'!$B$2:$B$10=$B36)*('冬被-S级品'!$E$1:$AW$1=J$1)*('冬被-S级品'!$E$2:$AW$10)),0)+IFERROR(SUMPRODUCT(('白止-S级品'!$A$2:$A$26=$B36)*('白止-S级品'!$D$1:$AV$1=J$1)*('白止-S级品'!$D$2:$AV$26)),0)+IFERROR(SUMPRODUCT(('乐容-S级品'!$A$4:$A$32=$B36)*('乐容-S级品'!$L$3:$CA$3=J$1)*('乐容-S级品'!$L$4:$CA$32)),0)</f>
      </c>
      <c r="K36" s="280">
        <f>IFERROR(SUMPRODUCT(('控温被PRO-S级品'!$B$2:$B$10=$B36)*('控温被PRO-S级品'!$E$1:$BE$1=K$1)*('控温被PRO-S级品'!$E$2:$BE$10)),0)+IFERROR(SUMPRODUCT(('冬被-S级品'!$B$2:$B$10=$B36)*('冬被-S级品'!$E$1:$AW$1=K$1)*('冬被-S级品'!$E$2:$AW$10)),0)+IFERROR(SUMPRODUCT(('白止-S级品'!$A$2:$A$26=$B36)*('白止-S级品'!$D$1:$AV$1=K$1)*('白止-S级品'!$D$2:$AV$26)),0)+IFERROR(SUMPRODUCT(('乐容-S级品'!$A$4:$A$32=$B36)*('乐容-S级品'!$L$3:$CA$3=K$1)*('乐容-S级品'!$L$4:$CA$32)),0)</f>
      </c>
      <c r="L36" s="280">
        <f>IFERROR(SUMPRODUCT(('控温被PRO-S级品'!$B$2:$B$10=$B36)*('控温被PRO-S级品'!$E$1:$BE$1=L$1)*('控温被PRO-S级品'!$E$2:$BE$10)),0)+IFERROR(SUMPRODUCT(('冬被-S级品'!$B$2:$B$10=$B36)*('冬被-S级品'!$E$1:$AW$1=L$1)*('冬被-S级品'!$E$2:$AW$10)),0)+IFERROR(SUMPRODUCT(('白止-S级品'!$A$2:$A$26=$B36)*('白止-S级品'!$D$1:$AV$1=L$1)*('白止-S级品'!$D$2:$AV$26)),0)+IFERROR(SUMPRODUCT(('乐容-S级品'!$A$4:$A$32=$B36)*('乐容-S级品'!$L$3:$CA$3=L$1)*('乐容-S级品'!$L$4:$CA$32)),0)</f>
      </c>
      <c r="M36" s="280">
        <f>IFERROR(SUMPRODUCT(('控温被PRO-S级品'!$B$2:$B$10=$B36)*('控温被PRO-S级品'!$E$1:$BE$1=M$1)*('控温被PRO-S级品'!$E$2:$BE$10)),0)+IFERROR(SUMPRODUCT(('冬被-S级品'!$B$2:$B$10=$B36)*('冬被-S级品'!$E$1:$AW$1=M$1)*('冬被-S级品'!$E$2:$AW$10)),0)+IFERROR(SUMPRODUCT(('白止-S级品'!$A$2:$A$26=$B36)*('白止-S级品'!$D$1:$AV$1=M$1)*('白止-S级品'!$D$2:$AV$26)),0)+IFERROR(SUMPRODUCT(('乐容-S级品'!$A$4:$A$32=$B36)*('乐容-S级品'!$L$3:$CA$3=M$1)*('乐容-S级品'!$L$4:$CA$32)),0)</f>
      </c>
      <c r="N36" s="280">
        <f>IFERROR(SUMPRODUCT(('控温被PRO-S级品'!$B$2:$B$10=$B36)*('控温被PRO-S级品'!$E$1:$BE$1=N$1)*('控温被PRO-S级品'!$E$2:$BE$10)),0)+IFERROR(SUMPRODUCT(('冬被-S级品'!$B$2:$B$10=$B36)*('冬被-S级品'!$E$1:$AW$1=N$1)*('冬被-S级品'!$E$2:$AW$10)),0)+IFERROR(SUMPRODUCT(('白止-S级品'!$A$2:$A$26=$B36)*('白止-S级品'!$D$1:$AV$1=N$1)*('白止-S级品'!$D$2:$AV$26)),0)+IFERROR(SUMPRODUCT(('乐容-S级品'!$A$4:$A$32=$B36)*('乐容-S级品'!$L$3:$CA$3=N$1)*('乐容-S级品'!$L$4:$CA$32)),0)</f>
      </c>
      <c r="O36" s="280">
        <f>IFERROR(SUMPRODUCT(('控温被PRO-S级品'!$B$2:$B$10=$B36)*('控温被PRO-S级品'!$E$1:$BE$1=O$1)*('控温被PRO-S级品'!$E$2:$BE$10)),0)+IFERROR(SUMPRODUCT(('冬被-S级品'!$B$2:$B$10=$B36)*('冬被-S级品'!$E$1:$AW$1=O$1)*('冬被-S级品'!$E$2:$AW$10)),0)+IFERROR(SUMPRODUCT(('白止-S级品'!$A$2:$A$26=$B36)*('白止-S级品'!$D$1:$AV$1=O$1)*('白止-S级品'!$D$2:$AV$26)),0)+IFERROR(SUMPRODUCT(('乐容-S级品'!$A$4:$A$32=$B36)*('乐容-S级品'!$L$3:$CA$3=O$1)*('乐容-S级品'!$L$4:$CA$32)),0)</f>
      </c>
      <c r="P36" s="280">
        <f>IFERROR(SUMPRODUCT(('控温被PRO-S级品'!$B$2:$B$10=$B36)*('控温被PRO-S级品'!$E$1:$BE$1=P$1)*('控温被PRO-S级品'!$E$2:$BE$10)),0)+IFERROR(SUMPRODUCT(('冬被-S级品'!$B$2:$B$10=$B36)*('冬被-S级品'!$E$1:$AW$1=P$1)*('冬被-S级品'!$E$2:$AW$10)),0)+IFERROR(SUMPRODUCT(('白止-S级品'!$A$2:$A$26=$B36)*('白止-S级品'!$D$1:$AV$1=P$1)*('白止-S级品'!$D$2:$AV$26)),0)+IFERROR(SUMPRODUCT(('乐容-S级品'!$A$4:$A$32=$B36)*('乐容-S级品'!$L$3:$CA$3=P$1)*('乐容-S级品'!$L$4:$CA$32)),0)</f>
      </c>
      <c r="Q36" s="280">
        <f>IFERROR(SUMPRODUCT(('控温被PRO-S级品'!$B$2:$B$10=$B36)*('控温被PRO-S级品'!$E$1:$BE$1=Q$1)*('控温被PRO-S级品'!$E$2:$BE$10)),0)+IFERROR(SUMPRODUCT(('冬被-S级品'!$B$2:$B$10=$B36)*('冬被-S级品'!$E$1:$AW$1=Q$1)*('冬被-S级品'!$E$2:$AW$10)),0)+IFERROR(SUMPRODUCT(('白止-S级品'!$A$2:$A$26=$B36)*('白止-S级品'!$D$1:$AV$1=Q$1)*('白止-S级品'!$D$2:$AV$26)),0)+IFERROR(SUMPRODUCT(('乐容-S级品'!$A$4:$A$32=$B36)*('乐容-S级品'!$L$3:$CA$3=Q$1)*('乐容-S级品'!$L$4:$CA$32)),0)</f>
      </c>
      <c r="R36" s="280">
        <f>IFERROR(SUMPRODUCT(('控温被PRO-S级品'!$B$2:$B$10=$B36)*('控温被PRO-S级品'!$E$1:$BE$1=R$1)*('控温被PRO-S级品'!$E$2:$BE$10)),0)+IFERROR(SUMPRODUCT(('冬被-S级品'!$B$2:$B$10=$B36)*('冬被-S级品'!$E$1:$AW$1=R$1)*('冬被-S级品'!$E$2:$AW$10)),0)+IFERROR(SUMPRODUCT(('白止-S级品'!$A$2:$A$26=$B36)*('白止-S级品'!$D$1:$AV$1=R$1)*('白止-S级品'!$D$2:$AV$26)),0)+IFERROR(SUMPRODUCT(('乐容-S级品'!$A$4:$A$32=$B36)*('乐容-S级品'!$L$3:$CA$3=R$1)*('乐容-S级品'!$L$4:$CA$32)),0)</f>
      </c>
      <c r="S36" s="280">
        <f>IFERROR(SUMPRODUCT(('控温被PRO-S级品'!$B$2:$B$10=$B36)*('控温被PRO-S级品'!$E$1:$BE$1=S$1)*('控温被PRO-S级品'!$E$2:$BE$10)),0)+IFERROR(SUMPRODUCT(('冬被-S级品'!$B$2:$B$10=$B36)*('冬被-S级品'!$E$1:$AW$1=S$1)*('冬被-S级品'!$E$2:$AW$10)),0)+IFERROR(SUMPRODUCT(('白止-S级品'!$A$2:$A$26=$B36)*('白止-S级品'!$D$1:$AV$1=S$1)*('白止-S级品'!$D$2:$AV$26)),0)+IFERROR(SUMPRODUCT(('乐容-S级品'!$A$4:$A$32=$B36)*('乐容-S级品'!$L$3:$CA$3=S$1)*('乐容-S级品'!$L$4:$CA$32)),0)</f>
      </c>
      <c r="T36" s="280">
        <f>IFERROR(SUMPRODUCT(('控温被PRO-S级品'!$B$2:$B$10=$B36)*('控温被PRO-S级品'!$E$1:$BE$1=T$1)*('控温被PRO-S级品'!$E$2:$BE$10)),0)+IFERROR(SUMPRODUCT(('冬被-S级品'!$B$2:$B$10=$B36)*('冬被-S级品'!$E$1:$AW$1=T$1)*('冬被-S级品'!$E$2:$AW$10)),0)+IFERROR(SUMPRODUCT(('白止-S级品'!$A$2:$A$26=$B36)*('白止-S级品'!$D$1:$AV$1=T$1)*('白止-S级品'!$D$2:$AV$26)),0)+IFERROR(SUMPRODUCT(('乐容-S级品'!$A$4:$A$32=$B36)*('乐容-S级品'!$L$3:$CA$3=T$1)*('乐容-S级品'!$L$4:$CA$32)),0)</f>
      </c>
      <c r="U36" s="280">
        <f>IFERROR(SUMPRODUCT(('控温被PRO-S级品'!$B$2:$B$10=$B36)*('控温被PRO-S级品'!$E$1:$BE$1=U$1)*('控温被PRO-S级品'!$E$2:$BE$10)),0)+IFERROR(SUMPRODUCT(('冬被-S级品'!$B$2:$B$10=$B36)*('冬被-S级品'!$E$1:$AW$1=U$1)*('冬被-S级品'!$E$2:$AW$10)),0)+IFERROR(SUMPRODUCT(('白止-S级品'!$A$2:$A$26=$B36)*('白止-S级品'!$D$1:$AV$1=U$1)*('白止-S级品'!$D$2:$AV$26)),0)+IFERROR(SUMPRODUCT(('乐容-S级品'!$A$4:$A$32=$B36)*('乐容-S级品'!$L$3:$CA$3=U$1)*('乐容-S级品'!$L$4:$CA$32)),0)</f>
      </c>
      <c r="V36" s="280">
        <f>IFERROR(SUMPRODUCT(('控温被PRO-S级品'!$B$2:$B$10=$B36)*('控温被PRO-S级品'!$E$1:$BE$1=V$1)*('控温被PRO-S级品'!$E$2:$BE$10)),0)+IFERROR(SUMPRODUCT(('冬被-S级品'!$B$2:$B$10=$B36)*('冬被-S级品'!$E$1:$AW$1=V$1)*('冬被-S级品'!$E$2:$AW$10)),0)+IFERROR(SUMPRODUCT(('白止-S级品'!$A$2:$A$26=$B36)*('白止-S级品'!$D$1:$AV$1=V$1)*('白止-S级品'!$D$2:$AV$26)),0)+IFERROR(SUMPRODUCT(('乐容-S级品'!$A$4:$A$32=$B36)*('乐容-S级品'!$L$3:$CA$3=V$1)*('乐容-S级品'!$L$4:$CA$32)),0)</f>
      </c>
      <c r="W36" s="280">
        <f>IFERROR(SUMPRODUCT(('控温被PRO-S级品'!$B$2:$B$10=$B36)*('控温被PRO-S级品'!$E$1:$BE$1=W$1)*('控温被PRO-S级品'!$E$2:$BE$10)),0)+IFERROR(SUMPRODUCT(('冬被-S级品'!$B$2:$B$10=$B36)*('冬被-S级品'!$E$1:$AW$1=W$1)*('冬被-S级品'!$E$2:$AW$10)),0)+IFERROR(SUMPRODUCT(('白止-S级品'!$A$2:$A$26=$B36)*('白止-S级品'!$D$1:$AV$1=W$1)*('白止-S级品'!$D$2:$AV$26)),0)+IFERROR(SUMPRODUCT(('乐容-S级品'!$A$4:$A$32=$B36)*('乐容-S级品'!$L$3:$CA$3=W$1)*('乐容-S级品'!$L$4:$CA$32)),0)</f>
      </c>
      <c r="X36" s="280">
        <f>IFERROR(SUMPRODUCT(('控温被PRO-S级品'!$B$2:$B$10=$B36)*('控温被PRO-S级品'!$E$1:$BE$1=X$1)*('控温被PRO-S级品'!$E$2:$BE$10)),0)+IFERROR(SUMPRODUCT(('冬被-S级品'!$B$2:$B$10=$B36)*('冬被-S级品'!$E$1:$AW$1=X$1)*('冬被-S级品'!$E$2:$AW$10)),0)+IFERROR(SUMPRODUCT(('白止-S级品'!$A$2:$A$26=$B36)*('白止-S级品'!$D$1:$AV$1=X$1)*('白止-S级品'!$D$2:$AV$26)),0)+IFERROR(SUMPRODUCT(('乐容-S级品'!$A$4:$A$32=$B36)*('乐容-S级品'!$L$3:$CA$3=X$1)*('乐容-S级品'!$L$4:$CA$32)),0)</f>
      </c>
      <c r="Y36" s="280">
        <f>IFERROR(SUMPRODUCT(('控温被PRO-S级品'!$B$2:$B$10=$B36)*('控温被PRO-S级品'!$E$1:$BE$1=Y$1)*('控温被PRO-S级品'!$E$2:$BE$10)),0)+IFERROR(SUMPRODUCT(('冬被-S级品'!$B$2:$B$10=$B36)*('冬被-S级品'!$E$1:$AW$1=Y$1)*('冬被-S级品'!$E$2:$AW$10)),0)+IFERROR(SUMPRODUCT(('白止-S级品'!$A$2:$A$26=$B36)*('白止-S级品'!$D$1:$AV$1=Y$1)*('白止-S级品'!$D$2:$AV$26)),0)+IFERROR(SUMPRODUCT(('乐容-S级品'!$A$4:$A$32=$B36)*('乐容-S级品'!$L$3:$CA$3=Y$1)*('乐容-S级品'!$L$4:$CA$32)),0)</f>
      </c>
      <c r="Z36" s="280">
        <f>IFERROR(SUMPRODUCT(('控温被PRO-S级品'!$B$2:$B$10=$B36)*('控温被PRO-S级品'!$E$1:$BE$1=Z$1)*('控温被PRO-S级品'!$E$2:$BE$10)),0)+IFERROR(SUMPRODUCT(('冬被-S级品'!$B$2:$B$10=$B36)*('冬被-S级品'!$E$1:$AW$1=Z$1)*('冬被-S级品'!$E$2:$AW$10)),0)+IFERROR(SUMPRODUCT(('白止-S级品'!$A$2:$A$26=$B36)*('白止-S级品'!$D$1:$AV$1=Z$1)*('白止-S级品'!$D$2:$AV$26)),0)+IFERROR(SUMPRODUCT(('乐容-S级品'!$A$4:$A$32=$B36)*('乐容-S级品'!$L$3:$CA$3=Z$1)*('乐容-S级品'!$L$4:$CA$32)),0)</f>
      </c>
      <c r="AA36" s="280">
        <f>IFERROR(SUMPRODUCT(('控温被PRO-S级品'!$B$2:$B$10=$B36)*('控温被PRO-S级品'!$E$1:$BE$1=AA$1)*('控温被PRO-S级品'!$E$2:$BE$10)),0)+IFERROR(SUMPRODUCT(('冬被-S级品'!$B$2:$B$10=$B36)*('冬被-S级品'!$E$1:$AW$1=AA$1)*('冬被-S级品'!$E$2:$AW$10)),0)+IFERROR(SUMPRODUCT(('白止-S级品'!$A$2:$A$26=$B36)*('白止-S级品'!$D$1:$AV$1=AA$1)*('白止-S级品'!$D$2:$AV$26)),0)+IFERROR(SUMPRODUCT(('乐容-S级品'!$A$4:$A$32=$B36)*('乐容-S级品'!$L$3:$CA$3=AA$1)*('乐容-S级品'!$L$4:$CA$32)),0)</f>
      </c>
      <c r="AB36" s="280">
        <f>IFERROR(SUMPRODUCT(('控温被PRO-S级品'!$B$2:$B$10=$B36)*('控温被PRO-S级品'!$E$1:$BE$1=AB$1)*('控温被PRO-S级品'!$E$2:$BE$10)),0)+IFERROR(SUMPRODUCT(('冬被-S级品'!$B$2:$B$10=$B36)*('冬被-S级品'!$E$1:$AW$1=AB$1)*('冬被-S级品'!$E$2:$AW$10)),0)+IFERROR(SUMPRODUCT(('白止-S级品'!$A$2:$A$26=$B36)*('白止-S级品'!$D$1:$AV$1=AB$1)*('白止-S级品'!$D$2:$AV$26)),0)+IFERROR(SUMPRODUCT(('乐容-S级品'!$A$4:$A$32=$B36)*('乐容-S级品'!$L$3:$CA$3=AB$1)*('乐容-S级品'!$L$4:$CA$32)),0)</f>
      </c>
      <c r="AC36" s="280">
        <f>IFERROR(SUMPRODUCT(('控温被PRO-S级品'!$B$2:$B$10=$B36)*('控温被PRO-S级品'!$E$1:$BE$1=AC$1)*('控温被PRO-S级品'!$E$2:$BE$10)),0)+IFERROR(SUMPRODUCT(('冬被-S级品'!$B$2:$B$10=$B36)*('冬被-S级品'!$E$1:$AW$1=AC$1)*('冬被-S级品'!$E$2:$AW$10)),0)+IFERROR(SUMPRODUCT(('白止-S级品'!$A$2:$A$26=$B36)*('白止-S级品'!$D$1:$AV$1=AC$1)*('白止-S级品'!$D$2:$AV$26)),0)+IFERROR(SUMPRODUCT(('乐容-S级品'!$A$4:$A$32=$B36)*('乐容-S级品'!$L$3:$CA$3=AC$1)*('乐容-S级品'!$L$4:$CA$32)),0)</f>
      </c>
      <c r="AD36" s="280">
        <f>IFERROR(SUMPRODUCT(('控温被PRO-S级品'!$B$2:$B$10=$B36)*('控温被PRO-S级品'!$E$1:$BE$1=AD$1)*('控温被PRO-S级品'!$E$2:$BE$10)),0)+IFERROR(SUMPRODUCT(('冬被-S级品'!$B$2:$B$10=$B36)*('冬被-S级品'!$E$1:$AW$1=AD$1)*('冬被-S级品'!$E$2:$AW$10)),0)+IFERROR(SUMPRODUCT(('白止-S级品'!$A$2:$A$26=$B36)*('白止-S级品'!$D$1:$AV$1=AD$1)*('白止-S级品'!$D$2:$AV$26)),0)+IFERROR(SUMPRODUCT(('乐容-S级品'!$A$4:$A$32=$B36)*('乐容-S级品'!$L$3:$CA$3=AD$1)*('乐容-S级品'!$L$4:$CA$32)),0)</f>
      </c>
      <c r="AE36" s="280">
        <f>IFERROR(SUMPRODUCT(('控温被PRO-S级品'!$B$2:$B$10=$B36)*('控温被PRO-S级品'!$E$1:$BE$1=AE$1)*('控温被PRO-S级品'!$E$2:$BE$10)),0)+IFERROR(SUMPRODUCT(('冬被-S级品'!$B$2:$B$10=$B36)*('冬被-S级品'!$E$1:$AW$1=AE$1)*('冬被-S级品'!$E$2:$AW$10)),0)+IFERROR(SUMPRODUCT(('白止-S级品'!$A$2:$A$26=$B36)*('白止-S级品'!$D$1:$AV$1=AE$1)*('白止-S级品'!$D$2:$AV$26)),0)+IFERROR(SUMPRODUCT(('乐容-S级品'!$A$4:$A$32=$B36)*('乐容-S级品'!$L$3:$CA$3=AE$1)*('乐容-S级品'!$L$4:$CA$32)),0)</f>
      </c>
      <c r="AF36" s="280">
        <f>IFERROR(SUMPRODUCT(('控温被PRO-S级品'!$B$2:$B$10=$B36)*('控温被PRO-S级品'!$E$1:$BE$1=AF$1)*('控温被PRO-S级品'!$E$2:$BE$10)),0)+IFERROR(SUMPRODUCT(('冬被-S级品'!$B$2:$B$10=$B36)*('冬被-S级品'!$E$1:$AW$1=AF$1)*('冬被-S级品'!$E$2:$AW$10)),0)+IFERROR(SUMPRODUCT(('白止-S级品'!$A$2:$A$26=$B36)*('白止-S级品'!$D$1:$AV$1=AF$1)*('白止-S级品'!$D$2:$AV$26)),0)+IFERROR(SUMPRODUCT(('乐容-S级品'!$A$4:$A$32=$B36)*('乐容-S级品'!$L$3:$CA$3=AF$1)*('乐容-S级品'!$L$4:$CA$32)),0)</f>
      </c>
      <c r="AG36" s="280">
        <f>IFERROR(SUMPRODUCT(('控温被PRO-S级品'!$B$2:$B$10=$B36)*('控温被PRO-S级品'!$E$1:$BE$1=AG$1)*('控温被PRO-S级品'!$E$2:$BE$10)),0)+IFERROR(SUMPRODUCT(('冬被-S级品'!$B$2:$B$10=$B36)*('冬被-S级品'!$E$1:$AW$1=AG$1)*('冬被-S级品'!$E$2:$AW$10)),0)+IFERROR(SUMPRODUCT(('白止-S级品'!$A$2:$A$26=$B36)*('白止-S级品'!$D$1:$AV$1=AG$1)*('白止-S级品'!$D$2:$AV$26)),0)+IFERROR(SUMPRODUCT(('乐容-S级品'!$A$4:$A$32=$B36)*('乐容-S级品'!$L$3:$CA$3=AG$1)*('乐容-S级品'!$L$4:$CA$32)),0)</f>
      </c>
      <c r="AH36" s="280">
        <f>IFERROR(SUMPRODUCT(('控温被PRO-S级品'!$B$2:$B$10=$B36)*('控温被PRO-S级品'!$E$1:$BE$1=AH$1)*('控温被PRO-S级品'!$E$2:$BE$10)),0)+IFERROR(SUMPRODUCT(('冬被-S级品'!$B$2:$B$10=$B36)*('冬被-S级品'!$E$1:$AW$1=AH$1)*('冬被-S级品'!$E$2:$AW$10)),0)+IFERROR(SUMPRODUCT(('白止-S级品'!$A$2:$A$26=$B36)*('白止-S级品'!$D$1:$AV$1=AH$1)*('白止-S级品'!$D$2:$AV$26)),0)+IFERROR(SUMPRODUCT(('乐容-S级品'!$A$4:$A$32=$B36)*('乐容-S级品'!$L$3:$CA$3=AH$1)*('乐容-S级品'!$L$4:$CA$32)),0)</f>
      </c>
      <c r="AI36" s="280">
        <f>IFERROR(SUMPRODUCT(('控温被PRO-S级品'!$B$2:$B$10=$B36)*('控温被PRO-S级品'!$E$1:$BE$1=AI$1)*('控温被PRO-S级品'!$E$2:$BE$10)),0)+IFERROR(SUMPRODUCT(('冬被-S级品'!$B$2:$B$10=$B36)*('冬被-S级品'!$E$1:$AW$1=AI$1)*('冬被-S级品'!$E$2:$AW$10)),0)+IFERROR(SUMPRODUCT(('白止-S级品'!$A$2:$A$26=$B36)*('白止-S级品'!$D$1:$AV$1=AI$1)*('白止-S级品'!$D$2:$AV$26)),0)+IFERROR(SUMPRODUCT(('乐容-S级品'!$A$4:$A$32=$B36)*('乐容-S级品'!$L$3:$CA$3=AI$1)*('乐容-S级品'!$L$4:$CA$32)),0)</f>
      </c>
      <c r="AJ36" s="280">
        <f>IFERROR(SUMPRODUCT(('控温被PRO-S级品'!$B$2:$B$10=$B36)*('控温被PRO-S级品'!$E$1:$BE$1=AJ$1)*('控温被PRO-S级品'!$E$2:$BE$10)),0)+IFERROR(SUMPRODUCT(('冬被-S级品'!$B$2:$B$10=$B36)*('冬被-S级品'!$E$1:$AW$1=AJ$1)*('冬被-S级品'!$E$2:$AW$10)),0)+IFERROR(SUMPRODUCT(('白止-S级品'!$A$2:$A$26=$B36)*('白止-S级品'!$D$1:$AV$1=AJ$1)*('白止-S级品'!$D$2:$AV$26)),0)+IFERROR(SUMPRODUCT(('乐容-S级品'!$A$4:$A$32=$B36)*('乐容-S级品'!$L$3:$CA$3=AJ$1)*('乐容-S级品'!$L$4:$CA$32)),0)</f>
      </c>
      <c r="AK36" s="280">
        <f>IFERROR(SUMPRODUCT(('控温被PRO-S级品'!$B$2:$B$10=$B36)*('控温被PRO-S级品'!$E$1:$BE$1=AK$1)*('控温被PRO-S级品'!$E$2:$BE$10)),0)+IFERROR(SUMPRODUCT(('冬被-S级品'!$B$2:$B$10=$B36)*('冬被-S级品'!$E$1:$AW$1=AK$1)*('冬被-S级品'!$E$2:$AW$10)),0)+IFERROR(SUMPRODUCT(('白止-S级品'!$A$2:$A$26=$B36)*('白止-S级品'!$D$1:$AV$1=AK$1)*('白止-S级品'!$D$2:$AV$26)),0)+IFERROR(SUMPRODUCT(('乐容-S级品'!$A$4:$A$32=$B36)*('乐容-S级品'!$L$3:$CA$3=AK$1)*('乐容-S级品'!$L$4:$CA$32)),0)</f>
      </c>
      <c r="AL36" s="280">
        <f>IFERROR(SUMPRODUCT(('控温被PRO-S级品'!$B$2:$B$10=$B36)*('控温被PRO-S级品'!$E$1:$BE$1=AL$1)*('控温被PRO-S级品'!$E$2:$BE$10)),0)+IFERROR(SUMPRODUCT(('冬被-S级品'!$B$2:$B$10=$B36)*('冬被-S级品'!$E$1:$AW$1=AL$1)*('冬被-S级品'!$E$2:$AW$10)),0)+IFERROR(SUMPRODUCT(('白止-S级品'!$A$2:$A$26=$B36)*('白止-S级品'!$D$1:$AV$1=AL$1)*('白止-S级品'!$D$2:$AV$26)),0)+IFERROR(SUMPRODUCT(('乐容-S级品'!$A$4:$A$32=$B36)*('乐容-S级品'!$L$3:$CA$3=AL$1)*('乐容-S级品'!$L$4:$CA$32)),0)</f>
      </c>
      <c r="AM36" s="280">
        <f>IFERROR(SUMPRODUCT(('控温被PRO-S级品'!$B$2:$B$10=$B36)*('控温被PRO-S级品'!$E$1:$BE$1=AM$1)*('控温被PRO-S级品'!$E$2:$BE$10)),0)+IFERROR(SUMPRODUCT(('冬被-S级品'!$B$2:$B$10=$B36)*('冬被-S级品'!$E$1:$AW$1=AM$1)*('冬被-S级品'!$E$2:$AW$10)),0)+IFERROR(SUMPRODUCT(('白止-S级品'!$A$2:$A$26=$B36)*('白止-S级品'!$D$1:$AV$1=AM$1)*('白止-S级品'!$D$2:$AV$26)),0)+IFERROR(SUMPRODUCT(('乐容-S级品'!$A$4:$A$32=$B36)*('乐容-S级品'!$L$3:$CA$3=AM$1)*('乐容-S级品'!$L$4:$CA$32)),0)</f>
      </c>
      <c r="AN36" s="280">
        <f>IFERROR(SUMPRODUCT(('控温被PRO-S级品'!$B$2:$B$10=$B36)*('控温被PRO-S级品'!$E$1:$BE$1=AN$1)*('控温被PRO-S级品'!$E$2:$BE$10)),0)+IFERROR(SUMPRODUCT(('冬被-S级品'!$B$2:$B$10=$B36)*('冬被-S级品'!$E$1:$AW$1=AN$1)*('冬被-S级品'!$E$2:$AW$10)),0)+IFERROR(SUMPRODUCT(('白止-S级品'!$A$2:$A$26=$B36)*('白止-S级品'!$D$1:$AV$1=AN$1)*('白止-S级品'!$D$2:$AV$26)),0)+IFERROR(SUMPRODUCT(('乐容-S级品'!$A$4:$A$32=$B36)*('乐容-S级品'!$L$3:$CA$3=AN$1)*('乐容-S级品'!$L$4:$CA$32)),0)</f>
      </c>
      <c r="AO36" s="280">
        <f>IFERROR(SUMPRODUCT(('控温被PRO-S级品'!$B$2:$B$10=$B36)*('控温被PRO-S级品'!$E$1:$BE$1=AO$1)*('控温被PRO-S级品'!$E$2:$BE$10)),0)+IFERROR(SUMPRODUCT(('冬被-S级品'!$B$2:$B$10=$B36)*('冬被-S级品'!$E$1:$AW$1=AO$1)*('冬被-S级品'!$E$2:$AW$10)),0)+IFERROR(SUMPRODUCT(('白止-S级品'!$A$2:$A$26=$B36)*('白止-S级品'!$D$1:$AV$1=AO$1)*('白止-S级品'!$D$2:$AV$26)),0)+IFERROR(SUMPRODUCT(('乐容-S级品'!$A$4:$A$32=$B36)*('乐容-S级品'!$L$3:$CA$3=AO$1)*('乐容-S级品'!$L$4:$CA$32)),0)</f>
      </c>
      <c r="AP36" s="280">
        <f>IFERROR(SUMPRODUCT(('控温被PRO-S级品'!$B$2:$B$10=$B36)*('控温被PRO-S级品'!$E$1:$BE$1=AP$1)*('控温被PRO-S级品'!$E$2:$BE$10)),0)+IFERROR(SUMPRODUCT(('冬被-S级品'!$B$2:$B$10=$B36)*('冬被-S级品'!$E$1:$AW$1=AP$1)*('冬被-S级品'!$E$2:$AW$10)),0)+IFERROR(SUMPRODUCT(('白止-S级品'!$A$2:$A$26=$B36)*('白止-S级品'!$D$1:$AV$1=AP$1)*('白止-S级品'!$D$2:$AV$26)),0)+IFERROR(SUMPRODUCT(('乐容-S级品'!$A$4:$A$32=$B36)*('乐容-S级品'!$L$3:$CA$3=AP$1)*('乐容-S级品'!$L$4:$CA$32)),0)</f>
      </c>
      <c r="AQ36" s="280">
        <f>IFERROR(SUMPRODUCT(('控温被PRO-S级品'!$B$2:$B$10=$B36)*('控温被PRO-S级品'!$E$1:$BE$1=AQ$1)*('控温被PRO-S级品'!$E$2:$BE$10)),0)+IFERROR(SUMPRODUCT(('冬被-S级品'!$B$2:$B$10=$B36)*('冬被-S级品'!$E$1:$AW$1=AQ$1)*('冬被-S级品'!$E$2:$AW$10)),0)+IFERROR(SUMPRODUCT(('白止-S级品'!$A$2:$A$26=$B36)*('白止-S级品'!$D$1:$AV$1=AQ$1)*('白止-S级品'!$D$2:$AV$26)),0)+IFERROR(SUMPRODUCT(('乐容-S级品'!$A$4:$A$32=$B36)*('乐容-S级品'!$L$3:$CA$3=AQ$1)*('乐容-S级品'!$L$4:$CA$32)),0)</f>
      </c>
      <c r="AR36" s="280">
        <f>IFERROR(SUMPRODUCT(('控温被PRO-S级品'!$B$2:$B$10=$B36)*('控温被PRO-S级品'!$E$1:$BE$1=AR$1)*('控温被PRO-S级品'!$E$2:$BE$10)),0)+IFERROR(SUMPRODUCT(('冬被-S级品'!$B$2:$B$10=$B36)*('冬被-S级品'!$E$1:$AW$1=AR$1)*('冬被-S级品'!$E$2:$AW$10)),0)+IFERROR(SUMPRODUCT(('白止-S级品'!$A$2:$A$26=$B36)*('白止-S级品'!$D$1:$AV$1=AR$1)*('白止-S级品'!$D$2:$AV$26)),0)+IFERROR(SUMPRODUCT(('乐容-S级品'!$A$4:$A$32=$B36)*('乐容-S级品'!$L$3:$CA$3=AR$1)*('乐容-S级品'!$L$4:$CA$32)),0)</f>
      </c>
      <c r="AS36" s="280">
        <f>IFERROR(SUMPRODUCT(('控温被PRO-S级品'!$B$2:$B$10=$B36)*('控温被PRO-S级品'!$E$1:$BE$1=AS$1)*('控温被PRO-S级品'!$E$2:$BE$10)),0)+IFERROR(SUMPRODUCT(('冬被-S级品'!$B$2:$B$10=$B36)*('冬被-S级品'!$E$1:$AW$1=AS$1)*('冬被-S级品'!$E$2:$AW$10)),0)+IFERROR(SUMPRODUCT(('白止-S级品'!$A$2:$A$26=$B36)*('白止-S级品'!$D$1:$AV$1=AS$1)*('白止-S级品'!$D$2:$AV$26)),0)+IFERROR(SUMPRODUCT(('乐容-S级品'!$A$4:$A$32=$B36)*('乐容-S级品'!$L$3:$CA$3=AS$1)*('乐容-S级品'!$L$4:$CA$32)),0)</f>
      </c>
      <c r="AT36" s="280">
        <f>IFERROR(SUMPRODUCT(('控温被PRO-S级品'!$B$2:$B$10=$B36)*('控温被PRO-S级品'!$E$1:$BE$1=AT$1)*('控温被PRO-S级品'!$E$2:$BE$10)),0)+IFERROR(SUMPRODUCT(('冬被-S级品'!$B$2:$B$10=$B36)*('冬被-S级品'!$E$1:$AW$1=AT$1)*('冬被-S级品'!$E$2:$AW$10)),0)+IFERROR(SUMPRODUCT(('白止-S级品'!$A$2:$A$26=$B36)*('白止-S级品'!$D$1:$AV$1=AT$1)*('白止-S级品'!$D$2:$AV$26)),0)+IFERROR(SUMPRODUCT(('乐容-S级品'!$A$4:$A$32=$B36)*('乐容-S级品'!$L$3:$CA$3=AT$1)*('乐容-S级品'!$L$4:$CA$32)),0)</f>
      </c>
      <c r="AU36" s="280">
        <f>IFERROR(SUMPRODUCT(('控温被PRO-S级品'!$B$2:$B$10=$B36)*('控温被PRO-S级品'!$E$1:$BE$1=AU$1)*('控温被PRO-S级品'!$E$2:$BE$10)),0)+IFERROR(SUMPRODUCT(('冬被-S级品'!$B$2:$B$10=$B36)*('冬被-S级品'!$E$1:$AW$1=AU$1)*('冬被-S级品'!$E$2:$AW$10)),0)+IFERROR(SUMPRODUCT(('白止-S级品'!$A$2:$A$26=$B36)*('白止-S级品'!$D$1:$AV$1=AU$1)*('白止-S级品'!$D$2:$AV$26)),0)+IFERROR(SUMPRODUCT(('乐容-S级品'!$A$4:$A$32=$B36)*('乐容-S级品'!$L$3:$CA$3=AU$1)*('乐容-S级品'!$L$4:$CA$32)),0)</f>
      </c>
      <c r="AV36" s="280">
        <f>IFERROR(SUMPRODUCT(('控温被PRO-S级品'!$B$2:$B$10=$B36)*('控温被PRO-S级品'!$E$1:$BE$1=AV$1)*('控温被PRO-S级品'!$E$2:$BE$10)),0)+IFERROR(SUMPRODUCT(('冬被-S级品'!$B$2:$B$10=$B36)*('冬被-S级品'!$E$1:$AW$1=AV$1)*('冬被-S级品'!$E$2:$AW$10)),0)+IFERROR(SUMPRODUCT(('白止-S级品'!$A$2:$A$26=$B36)*('白止-S级品'!$D$1:$AV$1=AV$1)*('白止-S级品'!$D$2:$AV$26)),0)+IFERROR(SUMPRODUCT(('乐容-S级品'!$A$4:$A$32=$B36)*('乐容-S级品'!$L$3:$CA$3=AV$1)*('乐容-S级品'!$L$4:$CA$32)),0)</f>
      </c>
      <c r="AW36" s="280">
        <f>IFERROR(SUMPRODUCT(('控温被PRO-S级品'!$B$2:$B$10=$B36)*('控温被PRO-S级品'!$E$1:$BE$1=AW$1)*('控温被PRO-S级品'!$E$2:$BE$10)),0)+IFERROR(SUMPRODUCT(('冬被-S级品'!$B$2:$B$10=$B36)*('冬被-S级品'!$E$1:$AW$1=AW$1)*('冬被-S级品'!$E$2:$AW$10)),0)+IFERROR(SUMPRODUCT(('白止-S级品'!$A$2:$A$26=$B36)*('白止-S级品'!$D$1:$AV$1=AW$1)*('白止-S级品'!$D$2:$AV$26)),0)+IFERROR(SUMPRODUCT(('乐容-S级品'!$A$4:$A$32=$B36)*('乐容-S级品'!$L$3:$CA$3=AW$1)*('乐容-S级品'!$L$4:$CA$32)),0)</f>
      </c>
      <c r="AX36" s="280">
        <f>IFERROR(SUMPRODUCT(('控温被PRO-S级品'!$B$2:$B$10=$B36)*('控温被PRO-S级品'!$E$1:$BE$1=AX$1)*('控温被PRO-S级品'!$E$2:$BE$10)),0)+IFERROR(SUMPRODUCT(('冬被-S级品'!$B$2:$B$10=$B36)*('冬被-S级品'!$E$1:$AW$1=AX$1)*('冬被-S级品'!$E$2:$AW$10)),0)+IFERROR(SUMPRODUCT(('白止-S级品'!$A$2:$A$26=$B36)*('白止-S级品'!$D$1:$AV$1=AX$1)*('白止-S级品'!$D$2:$AV$26)),0)+IFERROR(SUMPRODUCT(('乐容-S级品'!$A$4:$A$32=$B36)*('乐容-S级品'!$L$3:$CA$3=AX$1)*('乐容-S级品'!$L$4:$CA$32)),0)</f>
      </c>
      <c r="AY36" s="280">
        <f>IFERROR(SUMPRODUCT(('控温被PRO-S级品'!$B$2:$B$10=$B36)*('控温被PRO-S级品'!$E$1:$BE$1=AY$1)*('控温被PRO-S级品'!$E$2:$BE$10)),0)+IFERROR(SUMPRODUCT(('冬被-S级品'!$B$2:$B$10=$B36)*('冬被-S级品'!$E$1:$AW$1=AY$1)*('冬被-S级品'!$E$2:$AW$10)),0)+IFERROR(SUMPRODUCT(('白止-S级品'!$A$2:$A$26=$B36)*('白止-S级品'!$D$1:$AV$1=AY$1)*('白止-S级品'!$D$2:$AV$26)),0)+IFERROR(SUMPRODUCT(('乐容-S级品'!$A$4:$A$32=$B36)*('乐容-S级品'!$L$3:$CA$3=AY$1)*('乐容-S级品'!$L$4:$CA$32)),0)</f>
      </c>
      <c r="AZ36" s="280">
        <f>IFERROR(SUMPRODUCT(('控温被PRO-S级品'!$B$2:$B$10=$B36)*('控温被PRO-S级品'!$E$1:$BE$1=AZ$1)*('控温被PRO-S级品'!$E$2:$BE$10)),0)+IFERROR(SUMPRODUCT(('冬被-S级品'!$B$2:$B$10=$B36)*('冬被-S级品'!$E$1:$AW$1=AZ$1)*('冬被-S级品'!$E$2:$AW$10)),0)+IFERROR(SUMPRODUCT(('白止-S级品'!$A$2:$A$26=$B36)*('白止-S级品'!$D$1:$AV$1=AZ$1)*('白止-S级品'!$D$2:$AV$26)),0)+IFERROR(SUMPRODUCT(('乐容-S级品'!$A$4:$A$32=$B36)*('乐容-S级品'!$L$3:$CA$3=AZ$1)*('乐容-S级品'!$L$4:$CA$32)),0)</f>
      </c>
      <c r="BA36" s="280">
        <f>IFERROR(SUMPRODUCT(('控温被PRO-S级品'!$B$2:$B$10=$B36)*('控温被PRO-S级品'!$E$1:$BE$1=BA$1)*('控温被PRO-S级品'!$E$2:$BE$10)),0)+IFERROR(SUMPRODUCT(('冬被-S级品'!$B$2:$B$10=$B36)*('冬被-S级品'!$E$1:$AW$1=BA$1)*('冬被-S级品'!$E$2:$AW$10)),0)+IFERROR(SUMPRODUCT(('白止-S级品'!$A$2:$A$26=$B36)*('白止-S级品'!$D$1:$AV$1=BA$1)*('白止-S级品'!$D$2:$AV$26)),0)+IFERROR(SUMPRODUCT(('乐容-S级品'!$A$4:$A$32=$B36)*('乐容-S级品'!$L$3:$CA$3=BA$1)*('乐容-S级品'!$L$4:$CA$32)),0)</f>
      </c>
      <c r="BB36" s="280">
        <f>IFERROR(SUMPRODUCT(('控温被PRO-S级品'!$B$2:$B$10=$B36)*('控温被PRO-S级品'!$E$1:$BE$1=BB$1)*('控温被PRO-S级品'!$E$2:$BE$10)),0)+IFERROR(SUMPRODUCT(('冬被-S级品'!$B$2:$B$10=$B36)*('冬被-S级品'!$E$1:$AW$1=BB$1)*('冬被-S级品'!$E$2:$AW$10)),0)+IFERROR(SUMPRODUCT(('白止-S级品'!$A$2:$A$26=$B36)*('白止-S级品'!$D$1:$AV$1=BB$1)*('白止-S级品'!$D$2:$AV$26)),0)+IFERROR(SUMPRODUCT(('乐容-S级品'!$A$4:$A$32=$B36)*('乐容-S级品'!$L$3:$CA$3=BB$1)*('乐容-S级品'!$L$4:$CA$32)),0)</f>
      </c>
      <c r="BC36" s="280">
        <f>IFERROR(SUMPRODUCT(('控温被PRO-S级品'!$B$2:$B$10=$B36)*('控温被PRO-S级品'!$E$1:$BE$1=BC$1)*('控温被PRO-S级品'!$E$2:$BE$10)),0)+IFERROR(SUMPRODUCT(('冬被-S级品'!$B$2:$B$10=$B36)*('冬被-S级品'!$E$1:$AW$1=BC$1)*('冬被-S级品'!$E$2:$AW$10)),0)+IFERROR(SUMPRODUCT(('白止-S级品'!$A$2:$A$26=$B36)*('白止-S级品'!$D$1:$AV$1=BC$1)*('白止-S级品'!$D$2:$AV$26)),0)+IFERROR(SUMPRODUCT(('乐容-S级品'!$A$4:$A$32=$B36)*('乐容-S级品'!$L$3:$CA$3=BC$1)*('乐容-S级品'!$L$4:$CA$32)),0)</f>
      </c>
      <c r="BD36" s="280">
        <f>IFERROR(SUMPRODUCT(('控温被PRO-S级品'!$B$2:$B$10=$B36)*('控温被PRO-S级品'!$E$1:$BE$1=BD$1)*('控温被PRO-S级品'!$E$2:$BE$10)),0)+IFERROR(SUMPRODUCT(('冬被-S级品'!$B$2:$B$10=$B36)*('冬被-S级品'!$E$1:$AW$1=BD$1)*('冬被-S级品'!$E$2:$AW$10)),0)+IFERROR(SUMPRODUCT(('白止-S级品'!$A$2:$A$26=$B36)*('白止-S级品'!$D$1:$AV$1=BD$1)*('白止-S级品'!$D$2:$AV$26)),0)+IFERROR(SUMPRODUCT(('乐容-S级品'!$A$4:$A$32=$B36)*('乐容-S级品'!$L$3:$CA$3=BD$1)*('乐容-S级品'!$L$4:$CA$32)),0)</f>
      </c>
      <c r="BE36" s="280">
        <f>IFERROR(SUMPRODUCT(('控温被PRO-S级品'!$B$2:$B$10=$B36)*('控温被PRO-S级品'!$E$1:$BE$1=BE$1)*('控温被PRO-S级品'!$E$2:$BE$10)),0)+IFERROR(SUMPRODUCT(('冬被-S级品'!$B$2:$B$10=$B36)*('冬被-S级品'!$E$1:$AW$1=BE$1)*('冬被-S级品'!$E$2:$AW$10)),0)+IFERROR(SUMPRODUCT(('白止-S级品'!$A$2:$A$26=$B36)*('白止-S级品'!$D$1:$AV$1=BE$1)*('白止-S级品'!$D$2:$AV$26)),0)+IFERROR(SUMPRODUCT(('乐容-S级品'!$A$4:$A$32=$B36)*('乐容-S级品'!$L$3:$CA$3=BE$1)*('乐容-S级品'!$L$4:$CA$32)),0)</f>
      </c>
      <c r="BF36" s="280">
        <f>IFERROR(SUMPRODUCT(('控温被PRO-S级品'!$B$2:$B$10=$B36)*('控温被PRO-S级品'!$E$1:$BE$1=BF$1)*('控温被PRO-S级品'!$E$2:$BE$10)),0)+IFERROR(SUMPRODUCT(('冬被-S级品'!$B$2:$B$10=$B36)*('冬被-S级品'!$E$1:$AW$1=BF$1)*('冬被-S级品'!$E$2:$AW$10)),0)+IFERROR(SUMPRODUCT(('白止-S级品'!$A$2:$A$26=$B36)*('白止-S级品'!$D$1:$AV$1=BF$1)*('白止-S级品'!$D$2:$AV$26)),0)+IFERROR(SUMPRODUCT(('乐容-S级品'!$A$4:$A$32=$B36)*('乐容-S级品'!$L$3:$CA$3=BF$1)*('乐容-S级品'!$L$4:$CA$32)),0)</f>
      </c>
      <c r="BG36" s="280">
        <f>IFERROR(SUMPRODUCT(('控温被PRO-S级品'!$B$2:$B$10=$B36)*('控温被PRO-S级品'!$E$1:$BE$1=BG$1)*('控温被PRO-S级品'!$E$2:$BE$10)),0)+IFERROR(SUMPRODUCT(('冬被-S级品'!$B$2:$B$10=$B36)*('冬被-S级品'!$E$1:$AW$1=BG$1)*('冬被-S级品'!$E$2:$AW$10)),0)+IFERROR(SUMPRODUCT(('白止-S级品'!$A$2:$A$26=$B36)*('白止-S级品'!$D$1:$AV$1=BG$1)*('白止-S级品'!$D$2:$AV$26)),0)+IFERROR(SUMPRODUCT(('乐容-S级品'!$A$4:$A$32=$B36)*('乐容-S级品'!$L$3:$CA$3=BG$1)*('乐容-S级品'!$L$4:$CA$32)),0)</f>
      </c>
      <c r="BH36" s="280">
        <f>IFERROR(SUMPRODUCT(('控温被PRO-S级品'!$B$2:$B$10=$B36)*('控温被PRO-S级品'!$E$1:$BE$1=BH$1)*('控温被PRO-S级品'!$E$2:$BE$10)),0)+IFERROR(SUMPRODUCT(('冬被-S级品'!$B$2:$B$10=$B36)*('冬被-S级品'!$E$1:$AW$1=BH$1)*('冬被-S级品'!$E$2:$AW$10)),0)+IFERROR(SUMPRODUCT(('白止-S级品'!$A$2:$A$26=$B36)*('白止-S级品'!$D$1:$AV$1=BH$1)*('白止-S级品'!$D$2:$AV$26)),0)+IFERROR(SUMPRODUCT(('乐容-S级品'!$A$4:$A$32=$B36)*('乐容-S级品'!$L$3:$CA$3=BH$1)*('乐容-S级品'!$L$4:$CA$32)),0)</f>
      </c>
      <c r="BI36" s="280">
        <f>IFERROR(SUMPRODUCT(('控温被PRO-S级品'!$B$2:$B$10=$B36)*('控温被PRO-S级品'!$E$1:$BE$1=BI$1)*('控温被PRO-S级品'!$E$2:$BE$10)),0)+IFERROR(SUMPRODUCT(('冬被-S级品'!$B$2:$B$10=$B36)*('冬被-S级品'!$E$1:$AW$1=BI$1)*('冬被-S级品'!$E$2:$AW$10)),0)+IFERROR(SUMPRODUCT(('白止-S级品'!$A$2:$A$26=$B36)*('白止-S级品'!$D$1:$AV$1=BI$1)*('白止-S级品'!$D$2:$AV$26)),0)+IFERROR(SUMPRODUCT(('乐容-S级品'!$A$4:$A$32=$B36)*('乐容-S级品'!$L$3:$CA$3=BI$1)*('乐容-S级品'!$L$4:$CA$32)),0)</f>
      </c>
      <c r="BJ36" s="280">
        <f>IFERROR(SUMPRODUCT(('控温被PRO-S级品'!$B$2:$B$10=$B36)*('控温被PRO-S级品'!$E$1:$BE$1=BJ$1)*('控温被PRO-S级品'!$E$2:$BE$10)),0)+IFERROR(SUMPRODUCT(('冬被-S级品'!$B$2:$B$10=$B36)*('冬被-S级品'!$E$1:$AW$1=BJ$1)*('冬被-S级品'!$E$2:$AW$10)),0)+IFERROR(SUMPRODUCT(('白止-S级品'!$A$2:$A$26=$B36)*('白止-S级品'!$D$1:$AV$1=BJ$1)*('白止-S级品'!$D$2:$AV$26)),0)+IFERROR(SUMPRODUCT(('乐容-S级品'!$A$4:$A$32=$B36)*('乐容-S级品'!$L$3:$CA$3=BJ$1)*('乐容-S级品'!$L$4:$CA$32)),0)</f>
      </c>
      <c r="BK36" s="280">
        <f>IFERROR(SUMPRODUCT(('控温被PRO-S级品'!$B$2:$B$10=$B36)*('控温被PRO-S级品'!$E$1:$BE$1=BK$1)*('控温被PRO-S级品'!$E$2:$BE$10)),0)+IFERROR(SUMPRODUCT(('冬被-S级品'!$B$2:$B$10=$B36)*('冬被-S级品'!$E$1:$AW$1=BK$1)*('冬被-S级品'!$E$2:$AW$10)),0)+IFERROR(SUMPRODUCT(('白止-S级品'!$A$2:$A$26=$B36)*('白止-S级品'!$D$1:$AV$1=BK$1)*('白止-S级品'!$D$2:$AV$26)),0)+IFERROR(SUMPRODUCT(('乐容-S级品'!$A$4:$A$32=$B36)*('乐容-S级品'!$L$3:$CA$3=BK$1)*('乐容-S级品'!$L$4:$CA$32)),0)</f>
      </c>
      <c r="BL36" s="280">
        <f>IFERROR(SUMPRODUCT(('控温被PRO-S级品'!$B$2:$B$10=$B36)*('控温被PRO-S级品'!$E$1:$BE$1=BL$1)*('控温被PRO-S级品'!$E$2:$BE$10)),0)+IFERROR(SUMPRODUCT(('冬被-S级品'!$B$2:$B$10=$B36)*('冬被-S级品'!$E$1:$AW$1=BL$1)*('冬被-S级品'!$E$2:$AW$10)),0)+IFERROR(SUMPRODUCT(('白止-S级品'!$A$2:$A$26=$B36)*('白止-S级品'!$D$1:$AV$1=BL$1)*('白止-S级品'!$D$2:$AV$26)),0)+IFERROR(SUMPRODUCT(('乐容-S级品'!$A$4:$A$32=$B36)*('乐容-S级品'!$L$3:$CA$3=BL$1)*('乐容-S级品'!$L$4:$CA$32)),0)</f>
      </c>
      <c r="BM36" s="280">
        <f>IFERROR(SUMPRODUCT(('控温被PRO-S级品'!$B$2:$B$10=$B36)*('控温被PRO-S级品'!$E$1:$BE$1=BM$1)*('控温被PRO-S级品'!$E$2:$BE$10)),0)+IFERROR(SUMPRODUCT(('冬被-S级品'!$B$2:$B$10=$B36)*('冬被-S级品'!$E$1:$AW$1=BM$1)*('冬被-S级品'!$E$2:$AW$10)),0)+IFERROR(SUMPRODUCT(('白止-S级品'!$A$2:$A$26=$B36)*('白止-S级品'!$D$1:$AV$1=BM$1)*('白止-S级品'!$D$2:$AV$26)),0)+IFERROR(SUMPRODUCT(('乐容-S级品'!$A$4:$A$32=$B36)*('乐容-S级品'!$L$3:$CA$3=BM$1)*('乐容-S级品'!$L$4:$CA$32)),0)</f>
      </c>
      <c r="BN36" s="280">
        <f>IFERROR(SUMPRODUCT(('控温被PRO-S级品'!$B$2:$B$10=$B36)*('控温被PRO-S级品'!$E$1:$BE$1=BN$1)*('控温被PRO-S级品'!$E$2:$BE$10)),0)+IFERROR(SUMPRODUCT(('冬被-S级品'!$B$2:$B$10=$B36)*('冬被-S级品'!$E$1:$AW$1=BN$1)*('冬被-S级品'!$E$2:$AW$10)),0)+IFERROR(SUMPRODUCT(('白止-S级品'!$A$2:$A$26=$B36)*('白止-S级品'!$D$1:$AV$1=BN$1)*('白止-S级品'!$D$2:$AV$26)),0)+IFERROR(SUMPRODUCT(('乐容-S级品'!$A$4:$A$32=$B36)*('乐容-S级品'!$L$3:$CA$3=BN$1)*('乐容-S级品'!$L$4:$CA$32)),0)</f>
      </c>
      <c r="BO36" s="280">
        <f>IFERROR(SUMPRODUCT(('控温被PRO-S级品'!$B$2:$B$10=$B36)*('控温被PRO-S级品'!$E$1:$BE$1=BO$1)*('控温被PRO-S级品'!$E$2:$BE$10)),0)+IFERROR(SUMPRODUCT(('冬被-S级品'!$B$2:$B$10=$B36)*('冬被-S级品'!$E$1:$AW$1=BO$1)*('冬被-S级品'!$E$2:$AW$10)),0)+IFERROR(SUMPRODUCT(('白止-S级品'!$A$2:$A$26=$B36)*('白止-S级品'!$D$1:$AV$1=BO$1)*('白止-S级品'!$D$2:$AV$26)),0)+IFERROR(SUMPRODUCT(('乐容-S级品'!$A$4:$A$32=$B36)*('乐容-S级品'!$L$3:$CA$3=BO$1)*('乐容-S级品'!$L$4:$CA$32)),0)</f>
      </c>
      <c r="BP36" s="280">
        <f>IFERROR(SUMPRODUCT(('控温被PRO-S级品'!$B$2:$B$10=$B36)*('控温被PRO-S级品'!$E$1:$BE$1=BP$1)*('控温被PRO-S级品'!$E$2:$BE$10)),0)+IFERROR(SUMPRODUCT(('冬被-S级品'!$B$2:$B$10=$B36)*('冬被-S级品'!$E$1:$AW$1=BP$1)*('冬被-S级品'!$E$2:$AW$10)),0)+IFERROR(SUMPRODUCT(('白止-S级品'!$A$2:$A$26=$B36)*('白止-S级品'!$D$1:$AV$1=BP$1)*('白止-S级品'!$D$2:$AV$26)),0)+IFERROR(SUMPRODUCT(('乐容-S级品'!$A$4:$A$32=$B36)*('乐容-S级品'!$L$3:$CA$3=BP$1)*('乐容-S级品'!$L$4:$CA$32)),0)</f>
      </c>
      <c r="BQ36" s="280">
        <f>IFERROR(SUMPRODUCT(('控温被PRO-S级品'!$B$2:$B$10=$B36)*('控温被PRO-S级品'!$E$1:$BE$1=BQ$1)*('控温被PRO-S级品'!$E$2:$BE$10)),0)+IFERROR(SUMPRODUCT(('冬被-S级品'!$B$2:$B$10=$B36)*('冬被-S级品'!$E$1:$AW$1=BQ$1)*('冬被-S级品'!$E$2:$AW$10)),0)+IFERROR(SUMPRODUCT(('白止-S级品'!$A$2:$A$26=$B36)*('白止-S级品'!$D$1:$AV$1=BQ$1)*('白止-S级品'!$D$2:$AV$26)),0)+IFERROR(SUMPRODUCT(('乐容-S级品'!$A$4:$A$32=$B36)*('乐容-S级品'!$L$3:$CA$3=BQ$1)*('乐容-S级品'!$L$4:$CA$32)),0)</f>
      </c>
      <c r="BR36" s="280">
        <f>IFERROR(SUMPRODUCT(('控温被PRO-S级品'!$B$2:$B$10=$B36)*('控温被PRO-S级品'!$E$1:$BE$1=BR$1)*('控温被PRO-S级品'!$E$2:$BE$10)),0)+IFERROR(SUMPRODUCT(('冬被-S级品'!$B$2:$B$10=$B36)*('冬被-S级品'!$E$1:$AW$1=BR$1)*('冬被-S级品'!$E$2:$AW$10)),0)+IFERROR(SUMPRODUCT(('白止-S级品'!$A$2:$A$26=$B36)*('白止-S级品'!$D$1:$AV$1=BR$1)*('白止-S级品'!$D$2:$AV$26)),0)+IFERROR(SUMPRODUCT(('乐容-S级品'!$A$4:$A$32=$B36)*('乐容-S级品'!$L$3:$CA$3=BR$1)*('乐容-S级品'!$L$4:$CA$32)),0)</f>
      </c>
      <c r="BS36" s="280">
        <f>IFERROR(SUMPRODUCT(('控温被PRO-S级品'!$B$2:$B$10=$B36)*('控温被PRO-S级品'!$E$1:$BE$1=BS$1)*('控温被PRO-S级品'!$E$2:$BE$10)),0)+IFERROR(SUMPRODUCT(('冬被-S级品'!$B$2:$B$10=$B36)*('冬被-S级品'!$E$1:$AW$1=BS$1)*('冬被-S级品'!$E$2:$AW$10)),0)+IFERROR(SUMPRODUCT(('白止-S级品'!$A$2:$A$26=$B36)*('白止-S级品'!$D$1:$AV$1=BS$1)*('白止-S级品'!$D$2:$AV$26)),0)+IFERROR(SUMPRODUCT(('乐容-S级品'!$A$4:$A$32=$B36)*('乐容-S级品'!$L$3:$CA$3=BS$1)*('乐容-S级品'!$L$4:$CA$32)),0)</f>
      </c>
      <c r="BT36" s="280">
        <f>IFERROR(SUMPRODUCT(('控温被PRO-S级品'!$B$2:$B$10=$B36)*('控温被PRO-S级品'!$E$1:$BE$1=BT$1)*('控温被PRO-S级品'!$E$2:$BE$10)),0)+IFERROR(SUMPRODUCT(('冬被-S级品'!$B$2:$B$10=$B36)*('冬被-S级品'!$E$1:$AW$1=BT$1)*('冬被-S级品'!$E$2:$AW$10)),0)+IFERROR(SUMPRODUCT(('白止-S级品'!$A$2:$A$26=$B36)*('白止-S级品'!$D$1:$AV$1=BT$1)*('白止-S级品'!$D$2:$AV$26)),0)+IFERROR(SUMPRODUCT(('乐容-S级品'!$A$4:$A$32=$B36)*('乐容-S级品'!$L$3:$CA$3=BT$1)*('乐容-S级品'!$L$4:$CA$32)),0)</f>
      </c>
      <c r="BU36" s="280">
        <f>IFERROR(SUMPRODUCT(('控温被PRO-S级品'!$B$2:$B$10=$B36)*('控温被PRO-S级品'!$E$1:$BE$1=BU$1)*('控温被PRO-S级品'!$E$2:$BE$10)),0)+IFERROR(SUMPRODUCT(('冬被-S级品'!$B$2:$B$10=$B36)*('冬被-S级品'!$E$1:$AW$1=BU$1)*('冬被-S级品'!$E$2:$AW$10)),0)+IFERROR(SUMPRODUCT(('白止-S级品'!$A$2:$A$26=$B36)*('白止-S级品'!$D$1:$AV$1=BU$1)*('白止-S级品'!$D$2:$AV$26)),0)+IFERROR(SUMPRODUCT(('乐容-S级品'!$A$4:$A$32=$B36)*('乐容-S级品'!$L$3:$CA$3=BU$1)*('乐容-S级品'!$L$4:$CA$32)),0)</f>
      </c>
      <c r="BV36" s="280">
        <f>IFERROR(SUMPRODUCT(('控温被PRO-S级品'!$B$2:$B$10=$B36)*('控温被PRO-S级品'!$E$1:$BE$1=BV$1)*('控温被PRO-S级品'!$E$2:$BE$10)),0)+IFERROR(SUMPRODUCT(('冬被-S级品'!$B$2:$B$10=$B36)*('冬被-S级品'!$E$1:$AW$1=BV$1)*('冬被-S级品'!$E$2:$AW$10)),0)+IFERROR(SUMPRODUCT(('白止-S级品'!$A$2:$A$26=$B36)*('白止-S级品'!$D$1:$AV$1=BV$1)*('白止-S级品'!$D$2:$AV$26)),0)+IFERROR(SUMPRODUCT(('乐容-S级品'!$A$4:$A$32=$B36)*('乐容-S级品'!$L$3:$CA$3=BV$1)*('乐容-S级品'!$L$4:$CA$32)),0)</f>
      </c>
      <c r="BW36" s="280">
        <f>IFERROR(SUMPRODUCT(('控温被PRO-S级品'!$B$2:$B$10=$B36)*('控温被PRO-S级品'!$E$1:$BE$1=BW$1)*('控温被PRO-S级品'!$E$2:$BE$10)),0)+IFERROR(SUMPRODUCT(('冬被-S级品'!$B$2:$B$10=$B36)*('冬被-S级品'!$E$1:$AW$1=BW$1)*('冬被-S级品'!$E$2:$AW$10)),0)+IFERROR(SUMPRODUCT(('白止-S级品'!$A$2:$A$26=$B36)*('白止-S级品'!$D$1:$AV$1=BW$1)*('白止-S级品'!$D$2:$AV$26)),0)+IFERROR(SUMPRODUCT(('乐容-S级品'!$A$4:$A$32=$B36)*('乐容-S级品'!$L$3:$CA$3=BW$1)*('乐容-S级品'!$L$4:$CA$32)),0)</f>
      </c>
      <c r="BX36" s="280">
        <f>IFERROR(SUMPRODUCT(('控温被PRO-S级品'!$B$2:$B$10=$B36)*('控温被PRO-S级品'!$E$1:$BE$1=BX$1)*('控温被PRO-S级品'!$E$2:$BE$10)),0)+IFERROR(SUMPRODUCT(('冬被-S级品'!$B$2:$B$10=$B36)*('冬被-S级品'!$E$1:$AW$1=BX$1)*('冬被-S级品'!$E$2:$AW$10)),0)+IFERROR(SUMPRODUCT(('白止-S级品'!$A$2:$A$26=$B36)*('白止-S级品'!$D$1:$AV$1=BX$1)*('白止-S级品'!$D$2:$AV$26)),0)+IFERROR(SUMPRODUCT(('乐容-S级品'!$A$4:$A$32=$B36)*('乐容-S级品'!$L$3:$CA$3=BX$1)*('乐容-S级品'!$L$4:$CA$32)),0)</f>
      </c>
      <c r="BY36" s="280">
        <f>IFERROR(SUMPRODUCT(('控温被PRO-S级品'!$B$2:$B$10=$B36)*('控温被PRO-S级品'!$E$1:$BE$1=BY$1)*('控温被PRO-S级品'!$E$2:$BE$10)),0)+IFERROR(SUMPRODUCT(('冬被-S级品'!$B$2:$B$10=$B36)*('冬被-S级品'!$E$1:$AW$1=BY$1)*('冬被-S级品'!$E$2:$AW$10)),0)+IFERROR(SUMPRODUCT(('白止-S级品'!$A$2:$A$26=$B36)*('白止-S级品'!$D$1:$AV$1=BY$1)*('白止-S级品'!$D$2:$AV$26)),0)+IFERROR(SUMPRODUCT(('乐容-S级品'!$A$4:$A$32=$B36)*('乐容-S级品'!$L$3:$CA$3=BY$1)*('乐容-S级品'!$L$4:$CA$32)),0)</f>
      </c>
      <c r="BZ36" s="280">
        <f>IFERROR(SUMPRODUCT(('控温被PRO-S级品'!$B$2:$B$10=$B36)*('控温被PRO-S级品'!$E$1:$BE$1=BZ$1)*('控温被PRO-S级品'!$E$2:$BE$10)),0)+IFERROR(SUMPRODUCT(('冬被-S级品'!$B$2:$B$10=$B36)*('冬被-S级品'!$E$1:$AW$1=BZ$1)*('冬被-S级品'!$E$2:$AW$10)),0)+IFERROR(SUMPRODUCT(('白止-S级品'!$A$2:$A$26=$B36)*('白止-S级品'!$D$1:$AV$1=BZ$1)*('白止-S级品'!$D$2:$AV$26)),0)+IFERROR(SUMPRODUCT(('乐容-S级品'!$A$4:$A$32=$B36)*('乐容-S级品'!$L$3:$CA$3=BZ$1)*('乐容-S级品'!$L$4:$CA$32)),0)</f>
      </c>
      <c r="CA36" s="280">
        <f>IFERROR(SUMPRODUCT(('控温被PRO-S级品'!$B$2:$B$10=$B36)*('控温被PRO-S级品'!$E$1:$BE$1=CA$1)*('控温被PRO-S级品'!$E$2:$BE$10)),0)+IFERROR(SUMPRODUCT(('冬被-S级品'!$B$2:$B$10=$B36)*('冬被-S级品'!$E$1:$AW$1=CA$1)*('冬被-S级品'!$E$2:$AW$10)),0)+IFERROR(SUMPRODUCT(('白止-S级品'!$A$2:$A$26=$B36)*('白止-S级品'!$D$1:$AV$1=CA$1)*('白止-S级品'!$D$2:$AV$26)),0)+IFERROR(SUMPRODUCT(('乐容-S级品'!$A$4:$A$32=$B36)*('乐容-S级品'!$L$3:$CA$3=CA$1)*('乐容-S级品'!$L$4:$CA$32)),0)</f>
      </c>
      <c r="CB36" s="280">
        <f>IFERROR(SUMPRODUCT(('控温被PRO-S级品'!$B$2:$B$10=$B36)*('控温被PRO-S级品'!$E$1:$BE$1=CB$1)*('控温被PRO-S级品'!$E$2:$BE$10)),0)+IFERROR(SUMPRODUCT(('冬被-S级品'!$B$2:$B$10=$B36)*('冬被-S级品'!$E$1:$AW$1=CB$1)*('冬被-S级品'!$E$2:$AW$10)),0)+IFERROR(SUMPRODUCT(('白止-S级品'!$A$2:$A$26=$B36)*('白止-S级品'!$D$1:$AV$1=CB$1)*('白止-S级品'!$D$2:$AV$26)),0)+IFERROR(SUMPRODUCT(('乐容-S级品'!$A$4:$A$32=$B36)*('乐容-S级品'!$L$3:$CA$3=CB$1)*('乐容-S级品'!$L$4:$CA$32)),0)</f>
      </c>
      <c r="CC36" s="280">
        <f>IFERROR(SUMPRODUCT(('控温被PRO-S级品'!$B$2:$B$10=$B36)*('控温被PRO-S级品'!$E$1:$BE$1=CC$1)*('控温被PRO-S级品'!$E$2:$BE$10)),0)+IFERROR(SUMPRODUCT(('冬被-S级品'!$B$2:$B$10=$B36)*('冬被-S级品'!$E$1:$AW$1=CC$1)*('冬被-S级品'!$E$2:$AW$10)),0)+IFERROR(SUMPRODUCT(('白止-S级品'!$A$2:$A$26=$B36)*('白止-S级品'!$D$1:$AV$1=CC$1)*('白止-S级品'!$D$2:$AV$26)),0)+IFERROR(SUMPRODUCT(('乐容-S级品'!$A$4:$A$32=$B36)*('乐容-S级品'!$L$3:$CA$3=CC$1)*('乐容-S级品'!$L$4:$CA$32)),0)</f>
      </c>
      <c r="CD36" s="280">
        <f>IFERROR(SUMPRODUCT(('控温被PRO-S级品'!$B$2:$B$10=$B36)*('控温被PRO-S级品'!$E$1:$BE$1=CD$1)*('控温被PRO-S级品'!$E$2:$BE$10)),0)+IFERROR(SUMPRODUCT(('冬被-S级品'!$B$2:$B$10=$B36)*('冬被-S级品'!$E$1:$AW$1=CD$1)*('冬被-S级品'!$E$2:$AW$10)),0)+IFERROR(SUMPRODUCT(('白止-S级品'!$A$2:$A$26=$B36)*('白止-S级品'!$D$1:$AV$1=CD$1)*('白止-S级品'!$D$2:$AV$26)),0)+IFERROR(SUMPRODUCT(('乐容-S级品'!$A$4:$A$32=$B36)*('乐容-S级品'!$L$3:$CA$3=CD$1)*('乐容-S级品'!$L$4:$CA$32)),0)</f>
      </c>
      <c r="CE36" s="280">
        <f>IFERROR(SUMPRODUCT(('控温被PRO-S级品'!$B$2:$B$10=$B36)*('控温被PRO-S级品'!$E$1:$BE$1=CE$1)*('控温被PRO-S级品'!$E$2:$BE$10)),0)+IFERROR(SUMPRODUCT(('冬被-S级品'!$B$2:$B$10=$B36)*('冬被-S级品'!$E$1:$AW$1=CE$1)*('冬被-S级品'!$E$2:$AW$10)),0)+IFERROR(SUMPRODUCT(('白止-S级品'!$A$2:$A$26=$B36)*('白止-S级品'!$D$1:$AV$1=CE$1)*('白止-S级品'!$D$2:$AV$26)),0)+IFERROR(SUMPRODUCT(('乐容-S级品'!$A$4:$A$32=$B36)*('乐容-S级品'!$L$3:$CA$3=CE$1)*('乐容-S级品'!$L$4:$CA$32)),0)</f>
      </c>
      <c r="CF36" s="280">
        <f>IFERROR(SUMPRODUCT(('控温被PRO-S级品'!$B$2:$B$10=$B36)*('控温被PRO-S级品'!$E$1:$BE$1=CF$1)*('控温被PRO-S级品'!$E$2:$BE$10)),0)+IFERROR(SUMPRODUCT(('冬被-S级品'!$B$2:$B$10=$B36)*('冬被-S级品'!$E$1:$AW$1=CF$1)*('冬被-S级品'!$E$2:$AW$10)),0)+IFERROR(SUMPRODUCT(('白止-S级品'!$A$2:$A$26=$B36)*('白止-S级品'!$D$1:$AV$1=CF$1)*('白止-S级品'!$D$2:$AV$26)),0)+IFERROR(SUMPRODUCT(('乐容-S级品'!$A$4:$A$32=$B36)*('乐容-S级品'!$L$3:$CA$3=CF$1)*('乐容-S级品'!$L$4:$CA$32)),0)</f>
      </c>
      <c r="CG36" s="280">
        <f>IFERROR(SUMPRODUCT(('控温被PRO-S级品'!$B$2:$B$10=$B36)*('控温被PRO-S级品'!$E$1:$BE$1=CG$1)*('控温被PRO-S级品'!$E$2:$BE$10)),0)+IFERROR(SUMPRODUCT(('冬被-S级品'!$B$2:$B$10=$B36)*('冬被-S级品'!$E$1:$AW$1=CG$1)*('冬被-S级品'!$E$2:$AW$10)),0)+IFERROR(SUMPRODUCT(('白止-S级品'!$A$2:$A$26=$B36)*('白止-S级品'!$D$1:$AV$1=CG$1)*('白止-S级品'!$D$2:$AV$26)),0)+IFERROR(SUMPRODUCT(('乐容-S级品'!$A$4:$A$32=$B36)*('乐容-S级品'!$L$3:$CA$3=CG$1)*('乐容-S级品'!$L$4:$CA$32)),0)</f>
      </c>
      <c r="CH36" s="280">
        <f>IFERROR(SUMPRODUCT(('控温被PRO-S级品'!$B$2:$B$10=$B36)*('控温被PRO-S级品'!$E$1:$BE$1=CH$1)*('控温被PRO-S级品'!$E$2:$BE$10)),0)+IFERROR(SUMPRODUCT(('冬被-S级品'!$B$2:$B$10=$B36)*('冬被-S级品'!$E$1:$AW$1=CH$1)*('冬被-S级品'!$E$2:$AW$10)),0)+IFERROR(SUMPRODUCT(('白止-S级品'!$A$2:$A$26=$B36)*('白止-S级品'!$D$1:$AV$1=CH$1)*('白止-S级品'!$D$2:$AV$26)),0)+IFERROR(SUMPRODUCT(('乐容-S级品'!$A$4:$A$32=$B36)*('乐容-S级品'!$L$3:$CA$3=CH$1)*('乐容-S级品'!$L$4:$CA$32)),0)</f>
      </c>
      <c r="CI36" s="280">
        <f>IFERROR(SUMPRODUCT(('控温被PRO-S级品'!$B$2:$B$10=$B36)*('控温被PRO-S级品'!$E$1:$BE$1=CI$1)*('控温被PRO-S级品'!$E$2:$BE$10)),0)+IFERROR(SUMPRODUCT(('冬被-S级品'!$B$2:$B$10=$B36)*('冬被-S级品'!$E$1:$AW$1=CI$1)*('冬被-S级品'!$E$2:$AW$10)),0)+IFERROR(SUMPRODUCT(('白止-S级品'!$A$2:$A$26=$B36)*('白止-S级品'!$D$1:$AV$1=CI$1)*('白止-S级品'!$D$2:$AV$26)),0)+IFERROR(SUMPRODUCT(('乐容-S级品'!$A$4:$A$32=$B36)*('乐容-S级品'!$L$3:$CA$3=CI$1)*('乐容-S级品'!$L$4:$CA$32)),0)</f>
      </c>
      <c r="CJ36" s="280">
        <f>IFERROR(SUMPRODUCT(('控温被PRO-S级品'!$B$2:$B$10=$B36)*('控温被PRO-S级品'!$E$1:$BE$1=CJ$1)*('控温被PRO-S级品'!$E$2:$BE$10)),0)+IFERROR(SUMPRODUCT(('冬被-S级品'!$B$2:$B$10=$B36)*('冬被-S级品'!$E$1:$AW$1=CJ$1)*('冬被-S级品'!$E$2:$AW$10)),0)+IFERROR(SUMPRODUCT(('白止-S级品'!$A$2:$A$26=$B36)*('白止-S级品'!$D$1:$AV$1=CJ$1)*('白止-S级品'!$D$2:$AV$26)),0)+IFERROR(SUMPRODUCT(('乐容-S级品'!$A$4:$A$32=$B36)*('乐容-S级品'!$L$3:$CA$3=CJ$1)*('乐容-S级品'!$L$4:$CA$32)),0)</f>
      </c>
      <c r="CK36" s="280">
        <f>IFERROR(SUMPRODUCT(('控温被PRO-S级品'!$B$2:$B$10=$B36)*('控温被PRO-S级品'!$E$1:$BE$1=CK$1)*('控温被PRO-S级品'!$E$2:$BE$10)),0)+IFERROR(SUMPRODUCT(('冬被-S级品'!$B$2:$B$10=$B36)*('冬被-S级品'!$E$1:$AW$1=CK$1)*('冬被-S级品'!$E$2:$AW$10)),0)+IFERROR(SUMPRODUCT(('白止-S级品'!$A$2:$A$26=$B36)*('白止-S级品'!$D$1:$AV$1=CK$1)*('白止-S级品'!$D$2:$AV$26)),0)+IFERROR(SUMPRODUCT(('乐容-S级品'!$A$4:$A$32=$B36)*('乐容-S级品'!$L$3:$CA$3=CK$1)*('乐容-S级品'!$L$4:$CA$32)),0)</f>
      </c>
      <c r="CL36" s="280">
        <f>IFERROR(SUMPRODUCT(('控温被PRO-S级品'!$B$2:$B$10=$B36)*('控温被PRO-S级品'!$E$1:$BE$1=CL$1)*('控温被PRO-S级品'!$E$2:$BE$10)),0)+IFERROR(SUMPRODUCT(('冬被-S级品'!$B$2:$B$10=$B36)*('冬被-S级品'!$E$1:$AW$1=CL$1)*('冬被-S级品'!$E$2:$AW$10)),0)+IFERROR(SUMPRODUCT(('白止-S级品'!$A$2:$A$26=$B36)*('白止-S级品'!$D$1:$AV$1=CL$1)*('白止-S级品'!$D$2:$AV$26)),0)+IFERROR(SUMPRODUCT(('乐容-S级品'!$A$4:$A$32=$B36)*('乐容-S级品'!$L$3:$CA$3=CL$1)*('乐容-S级品'!$L$4:$CA$32)),0)</f>
      </c>
      <c r="CM36" s="280">
        <f>IFERROR(SUMPRODUCT(('控温被PRO-S级品'!$B$2:$B$10=$B36)*('控温被PRO-S级品'!$E$1:$BE$1=CM$1)*('控温被PRO-S级品'!$E$2:$BE$10)),0)+IFERROR(SUMPRODUCT(('冬被-S级品'!$B$2:$B$10=$B36)*('冬被-S级品'!$E$1:$AW$1=CM$1)*('冬被-S级品'!$E$2:$AW$10)),0)+IFERROR(SUMPRODUCT(('白止-S级品'!$A$2:$A$26=$B36)*('白止-S级品'!$D$1:$AV$1=CM$1)*('白止-S级品'!$D$2:$AV$26)),0)+IFERROR(SUMPRODUCT(('乐容-S级品'!$A$4:$A$32=$B36)*('乐容-S级品'!$L$3:$CA$3=CM$1)*('乐容-S级品'!$L$4:$CA$32)),0)</f>
      </c>
      <c r="CN36" s="280">
        <f>IFERROR(SUMPRODUCT(('控温被PRO-S级品'!$B$2:$B$10=$B36)*('控温被PRO-S级品'!$E$1:$BE$1=CN$1)*('控温被PRO-S级品'!$E$2:$BE$10)),0)+IFERROR(SUMPRODUCT(('冬被-S级品'!$B$2:$B$10=$B36)*('冬被-S级品'!$E$1:$AW$1=CN$1)*('冬被-S级品'!$E$2:$AW$10)),0)+IFERROR(SUMPRODUCT(('白止-S级品'!$A$2:$A$26=$B36)*('白止-S级品'!$D$1:$AV$1=CN$1)*('白止-S级品'!$D$2:$AV$26)),0)+IFERROR(SUMPRODUCT(('乐容-S级品'!$A$4:$A$32=$B36)*('乐容-S级品'!$L$3:$CA$3=CN$1)*('乐容-S级品'!$L$4:$CA$32)),0)</f>
      </c>
      <c r="CO36" s="280">
        <f>IFERROR(SUMPRODUCT(('控温被PRO-S级品'!$B$2:$B$10=$B36)*('控温被PRO-S级品'!$E$1:$BE$1=CO$1)*('控温被PRO-S级品'!$E$2:$BE$10)),0)+IFERROR(SUMPRODUCT(('冬被-S级品'!$B$2:$B$10=$B36)*('冬被-S级品'!$E$1:$AW$1=CO$1)*('冬被-S级品'!$E$2:$AW$10)),0)+IFERROR(SUMPRODUCT(('白止-S级品'!$A$2:$A$26=$B36)*('白止-S级品'!$D$1:$AV$1=CO$1)*('白止-S级品'!$D$2:$AV$26)),0)+IFERROR(SUMPRODUCT(('乐容-S级品'!$A$4:$A$32=$B36)*('乐容-S级品'!$L$3:$CA$3=CO$1)*('乐容-S级品'!$L$4:$CA$32)),0)</f>
      </c>
      <c r="CP36" s="280">
        <f>IFERROR(SUMPRODUCT(('控温被PRO-S级品'!$B$2:$B$10=$B36)*('控温被PRO-S级品'!$E$1:$BE$1=CP$1)*('控温被PRO-S级品'!$E$2:$BE$10)),0)+IFERROR(SUMPRODUCT(('冬被-S级品'!$B$2:$B$10=$B36)*('冬被-S级品'!$E$1:$AW$1=CP$1)*('冬被-S级品'!$E$2:$AW$10)),0)+IFERROR(SUMPRODUCT(('白止-S级品'!$A$2:$A$26=$B36)*('白止-S级品'!$D$1:$AV$1=CP$1)*('白止-S级品'!$D$2:$AV$26)),0)+IFERROR(SUMPRODUCT(('乐容-S级品'!$A$4:$A$32=$B36)*('乐容-S级品'!$L$3:$CA$3=CP$1)*('乐容-S级品'!$L$4:$CA$32)),0)</f>
      </c>
      <c r="CQ36" s="280">
        <f>IFERROR(SUMPRODUCT(('控温被PRO-S级品'!$B$2:$B$10=$B36)*('控温被PRO-S级品'!$E$1:$BE$1=CQ$1)*('控温被PRO-S级品'!$E$2:$BE$10)),0)+IFERROR(SUMPRODUCT(('冬被-S级品'!$B$2:$B$10=$B36)*('冬被-S级品'!$E$1:$AW$1=CQ$1)*('冬被-S级品'!$E$2:$AW$10)),0)+IFERROR(SUMPRODUCT(('白止-S级品'!$A$2:$A$26=$B36)*('白止-S级品'!$D$1:$AV$1=CQ$1)*('白止-S级品'!$D$2:$AV$26)),0)+IFERROR(SUMPRODUCT(('乐容-S级品'!$A$4:$A$32=$B36)*('乐容-S级品'!$L$3:$CA$3=CQ$1)*('乐容-S级品'!$L$4:$CA$32)),0)</f>
      </c>
      <c r="CR36" s="280">
        <f>IFERROR(SUMPRODUCT(('控温被PRO-S级品'!$B$2:$B$10=$B36)*('控温被PRO-S级品'!$E$1:$BE$1=CR$1)*('控温被PRO-S级品'!$E$2:$BE$10)),0)+IFERROR(SUMPRODUCT(('冬被-S级品'!$B$2:$B$10=$B36)*('冬被-S级品'!$E$1:$AW$1=CR$1)*('冬被-S级品'!$E$2:$AW$10)),0)+IFERROR(SUMPRODUCT(('白止-S级品'!$A$2:$A$26=$B36)*('白止-S级品'!$D$1:$AV$1=CR$1)*('白止-S级品'!$D$2:$AV$26)),0)+IFERROR(SUMPRODUCT(('乐容-S级品'!$A$4:$A$32=$B36)*('乐容-S级品'!$L$3:$CA$3=CR$1)*('乐容-S级品'!$L$4:$CA$32)),0)</f>
      </c>
      <c r="CS36" s="280">
        <f>IFERROR(SUMPRODUCT(('控温被PRO-S级品'!$B$2:$B$10=$B36)*('控温被PRO-S级品'!$E$1:$BE$1=CS$1)*('控温被PRO-S级品'!$E$2:$BE$10)),0)+IFERROR(SUMPRODUCT(('冬被-S级品'!$B$2:$B$10=$B36)*('冬被-S级品'!$E$1:$AW$1=CS$1)*('冬被-S级品'!$E$2:$AW$10)),0)+IFERROR(SUMPRODUCT(('白止-S级品'!$A$2:$A$26=$B36)*('白止-S级品'!$D$1:$AV$1=CS$1)*('白止-S级品'!$D$2:$AV$26)),0)+IFERROR(SUMPRODUCT(('乐容-S级品'!$A$4:$A$32=$B36)*('乐容-S级品'!$L$3:$CA$3=CS$1)*('乐容-S级品'!$L$4:$CA$32)),0)</f>
      </c>
      <c r="CT36" s="280">
        <f>IFERROR(SUMPRODUCT(('控温被PRO-S级品'!$B$2:$B$10=$B36)*('控温被PRO-S级品'!$E$1:$BE$1=CT$1)*('控温被PRO-S级品'!$E$2:$BE$10)),0)+IFERROR(SUMPRODUCT(('冬被-S级品'!$B$2:$B$10=$B36)*('冬被-S级品'!$E$1:$AW$1=CT$1)*('冬被-S级品'!$E$2:$AW$10)),0)+IFERROR(SUMPRODUCT(('白止-S级品'!$A$2:$A$26=$B36)*('白止-S级品'!$D$1:$AV$1=CT$1)*('白止-S级品'!$D$2:$AV$26)),0)+IFERROR(SUMPRODUCT(('乐容-S级品'!$A$4:$A$32=$B36)*('乐容-S级品'!$L$3:$CA$3=CT$1)*('乐容-S级品'!$L$4:$CA$32)),0)</f>
      </c>
      <c r="CU36" s="280">
        <f>IFERROR(SUMPRODUCT(('控温被PRO-S级品'!$B$2:$B$10=$B36)*('控温被PRO-S级品'!$E$1:$BE$1=CU$1)*('控温被PRO-S级品'!$E$2:$BE$10)),0)+IFERROR(SUMPRODUCT(('冬被-S级品'!$B$2:$B$10=$B36)*('冬被-S级品'!$E$1:$AW$1=CU$1)*('冬被-S级品'!$E$2:$AW$10)),0)+IFERROR(SUMPRODUCT(('白止-S级品'!$A$2:$A$26=$B36)*('白止-S级品'!$D$1:$AV$1=CU$1)*('白止-S级品'!$D$2:$AV$26)),0)+IFERROR(SUMPRODUCT(('乐容-S级品'!$A$4:$A$32=$B36)*('乐容-S级品'!$L$3:$CA$3=CU$1)*('乐容-S级品'!$L$4:$CA$32)),0)</f>
      </c>
      <c r="CV36" s="280">
        <f>IFERROR(SUMPRODUCT(('控温被PRO-S级品'!$B$2:$B$10=$B36)*('控温被PRO-S级品'!$E$1:$BE$1=CV$1)*('控温被PRO-S级品'!$E$2:$BE$10)),0)+IFERROR(SUMPRODUCT(('冬被-S级品'!$B$2:$B$10=$B36)*('冬被-S级品'!$E$1:$AW$1=CV$1)*('冬被-S级品'!$E$2:$AW$10)),0)+IFERROR(SUMPRODUCT(('白止-S级品'!$A$2:$A$26=$B36)*('白止-S级品'!$D$1:$AV$1=CV$1)*('白止-S级品'!$D$2:$AV$26)),0)+IFERROR(SUMPRODUCT(('乐容-S级品'!$A$4:$A$32=$B36)*('乐容-S级品'!$L$3:$CA$3=CV$1)*('乐容-S级品'!$L$4:$CA$32)),0)</f>
      </c>
      <c r="CW36" s="280">
        <f>IFERROR(SUMPRODUCT(('控温被PRO-S级品'!$B$2:$B$10=$B36)*('控温被PRO-S级品'!$E$1:$BE$1=CW$1)*('控温被PRO-S级品'!$E$2:$BE$10)),0)+IFERROR(SUMPRODUCT(('冬被-S级品'!$B$2:$B$10=$B36)*('冬被-S级品'!$E$1:$AW$1=CW$1)*('冬被-S级品'!$E$2:$AW$10)),0)+IFERROR(SUMPRODUCT(('白止-S级品'!$A$2:$A$26=$B36)*('白止-S级品'!$D$1:$AV$1=CW$1)*('白止-S级品'!$D$2:$AV$26)),0)+IFERROR(SUMPRODUCT(('乐容-S级品'!$A$4:$A$32=$B36)*('乐容-S级品'!$L$3:$CA$3=CW$1)*('乐容-S级品'!$L$4:$CA$32)),0)</f>
      </c>
      <c r="CX36" s="280">
        <f>IFERROR(SUMPRODUCT(('控温被PRO-S级品'!$B$2:$B$10=$B36)*('控温被PRO-S级品'!$E$1:$BE$1=CX$1)*('控温被PRO-S级品'!$E$2:$BE$10)),0)+IFERROR(SUMPRODUCT(('冬被-S级品'!$B$2:$B$10=$B36)*('冬被-S级品'!$E$1:$AW$1=CX$1)*('冬被-S级品'!$E$2:$AW$10)),0)+IFERROR(SUMPRODUCT(('白止-S级品'!$A$2:$A$26=$B36)*('白止-S级品'!$D$1:$AV$1=CX$1)*('白止-S级品'!$D$2:$AV$26)),0)+IFERROR(SUMPRODUCT(('乐容-S级品'!$A$4:$A$32=$B36)*('乐容-S级品'!$L$3:$CA$3=CX$1)*('乐容-S级品'!$L$4:$CA$32)),0)</f>
      </c>
      <c r="CY36" s="280">
        <f>IFERROR(SUMPRODUCT(('控温被PRO-S级品'!$B$2:$B$10=$B36)*('控温被PRO-S级品'!$E$1:$BE$1=CY$1)*('控温被PRO-S级品'!$E$2:$BE$10)),0)+IFERROR(SUMPRODUCT(('冬被-S级品'!$B$2:$B$10=$B36)*('冬被-S级品'!$E$1:$AW$1=CY$1)*('冬被-S级品'!$E$2:$AW$10)),0)+IFERROR(SUMPRODUCT(('白止-S级品'!$A$2:$A$26=$B36)*('白止-S级品'!$D$1:$AV$1=CY$1)*('白止-S级品'!$D$2:$AV$26)),0)+IFERROR(SUMPRODUCT(('乐容-S级品'!$A$4:$A$32=$B36)*('乐容-S级品'!$L$3:$CA$3=CY$1)*('乐容-S级品'!$L$4:$CA$32)),0)</f>
      </c>
      <c r="CZ36" s="280">
        <f>IFERROR(SUMPRODUCT(('控温被PRO-S级品'!$B$2:$B$10=$B36)*('控温被PRO-S级品'!$E$1:$BE$1=CZ$1)*('控温被PRO-S级品'!$E$2:$BE$10)),0)+IFERROR(SUMPRODUCT(('冬被-S级品'!$B$2:$B$10=$B36)*('冬被-S级品'!$E$1:$AW$1=CZ$1)*('冬被-S级品'!$E$2:$AW$10)),0)+IFERROR(SUMPRODUCT(('白止-S级品'!$A$2:$A$26=$B36)*('白止-S级品'!$D$1:$AV$1=CZ$1)*('白止-S级品'!$D$2:$AV$26)),0)+IFERROR(SUMPRODUCT(('乐容-S级品'!$A$4:$A$32=$B36)*('乐容-S级品'!$L$3:$CA$3=CZ$1)*('乐容-S级品'!$L$4:$CA$32)),0)</f>
      </c>
      <c r="DA36" s="280">
        <f>IFERROR(SUMPRODUCT(('控温被PRO-S级品'!$B$2:$B$10=$B36)*('控温被PRO-S级品'!$E$1:$BE$1=DA$1)*('控温被PRO-S级品'!$E$2:$BE$10)),0)+IFERROR(SUMPRODUCT(('冬被-S级品'!$B$2:$B$10=$B36)*('冬被-S级品'!$E$1:$AW$1=DA$1)*('冬被-S级品'!$E$2:$AW$10)),0)+IFERROR(SUMPRODUCT(('白止-S级品'!$A$2:$A$26=$B36)*('白止-S级品'!$D$1:$AV$1=DA$1)*('白止-S级品'!$D$2:$AV$26)),0)+IFERROR(SUMPRODUCT(('乐容-S级品'!$A$4:$A$32=$B36)*('乐容-S级品'!$L$3:$CA$3=DA$1)*('乐容-S级品'!$L$4:$CA$32)),0)</f>
      </c>
      <c r="DB36" s="280">
        <f>IFERROR(SUMPRODUCT(('控温被PRO-S级品'!$B$2:$B$10=$B36)*('控温被PRO-S级品'!$E$1:$BE$1=DB$1)*('控温被PRO-S级品'!$E$2:$BE$10)),0)+IFERROR(SUMPRODUCT(('冬被-S级品'!$B$2:$B$10=$B36)*('冬被-S级品'!$E$1:$AW$1=DB$1)*('冬被-S级品'!$E$2:$AW$10)),0)+IFERROR(SUMPRODUCT(('白止-S级品'!$A$2:$A$26=$B36)*('白止-S级品'!$D$1:$AV$1=DB$1)*('白止-S级品'!$D$2:$AV$26)),0)+IFERROR(SUMPRODUCT(('乐容-S级品'!$A$4:$A$32=$B36)*('乐容-S级品'!$L$3:$CA$3=DB$1)*('乐容-S级品'!$L$4:$CA$32)),0)</f>
      </c>
      <c r="DC36" s="280">
        <f>IFERROR(SUMPRODUCT(('控温被PRO-S级品'!$B$2:$B$10=$B36)*('控温被PRO-S级品'!$E$1:$BE$1=DC$1)*('控温被PRO-S级品'!$E$2:$BE$10)),0)+IFERROR(SUMPRODUCT(('冬被-S级品'!$B$2:$B$10=$B36)*('冬被-S级品'!$E$1:$AW$1=DC$1)*('冬被-S级品'!$E$2:$AW$10)),0)+IFERROR(SUMPRODUCT(('白止-S级品'!$A$2:$A$26=$B36)*('白止-S级品'!$D$1:$AV$1=DC$1)*('白止-S级品'!$D$2:$AV$26)),0)+IFERROR(SUMPRODUCT(('乐容-S级品'!$A$4:$A$32=$B36)*('乐容-S级品'!$L$3:$CA$3=DC$1)*('乐容-S级品'!$L$4:$CA$32)),0)</f>
      </c>
      <c r="DD36" s="280">
        <f>IFERROR(SUMPRODUCT(('控温被PRO-S级品'!$B$2:$B$10=$B36)*('控温被PRO-S级品'!$E$1:$BE$1=DD$1)*('控温被PRO-S级品'!$E$2:$BE$10)),0)+IFERROR(SUMPRODUCT(('冬被-S级品'!$B$2:$B$10=$B36)*('冬被-S级品'!$E$1:$AW$1=DD$1)*('冬被-S级品'!$E$2:$AW$10)),0)+IFERROR(SUMPRODUCT(('白止-S级品'!$A$2:$A$26=$B36)*('白止-S级品'!$D$1:$AV$1=DD$1)*('白止-S级品'!$D$2:$AV$26)),0)+IFERROR(SUMPRODUCT(('乐容-S级品'!$A$4:$A$32=$B36)*('乐容-S级品'!$L$3:$CA$3=DD$1)*('乐容-S级品'!$L$4:$CA$32)),0)</f>
      </c>
      <c r="DE36" s="280">
        <f>IFERROR(SUMPRODUCT(('控温被PRO-S级品'!$B$2:$B$10=$B36)*('控温被PRO-S级品'!$E$1:$BE$1=DE$1)*('控温被PRO-S级品'!$E$2:$BE$10)),0)+IFERROR(SUMPRODUCT(('冬被-S级品'!$B$2:$B$10=$B36)*('冬被-S级品'!$E$1:$AW$1=DE$1)*('冬被-S级品'!$E$2:$AW$10)),0)+IFERROR(SUMPRODUCT(('白止-S级品'!$A$2:$A$26=$B36)*('白止-S级品'!$D$1:$AV$1=DE$1)*('白止-S级品'!$D$2:$AV$26)),0)+IFERROR(SUMPRODUCT(('乐容-S级品'!$A$4:$A$32=$B36)*('乐容-S级品'!$L$3:$CA$3=DE$1)*('乐容-S级品'!$L$4:$CA$32)),0)</f>
      </c>
      <c r="DF36" s="280">
        <f>IFERROR(SUMPRODUCT(('控温被PRO-S级品'!$B$2:$B$10=$B36)*('控温被PRO-S级品'!$E$1:$BE$1=DF$1)*('控温被PRO-S级品'!$E$2:$BE$10)),0)+IFERROR(SUMPRODUCT(('冬被-S级品'!$B$2:$B$10=$B36)*('冬被-S级品'!$E$1:$AW$1=DF$1)*('冬被-S级品'!$E$2:$AW$10)),0)+IFERROR(SUMPRODUCT(('白止-S级品'!$A$2:$A$26=$B36)*('白止-S级品'!$D$1:$AV$1=DF$1)*('白止-S级品'!$D$2:$AV$26)),0)+IFERROR(SUMPRODUCT(('乐容-S级品'!$A$4:$A$32=$B36)*('乐容-S级品'!$L$3:$CA$3=DF$1)*('乐容-S级品'!$L$4:$CA$32)),0)</f>
      </c>
      <c r="DG36" s="280">
        <f>IFERROR(SUMPRODUCT(('控温被PRO-S级品'!$B$2:$B$10=$B36)*('控温被PRO-S级品'!$E$1:$BE$1=DG$1)*('控温被PRO-S级品'!$E$2:$BE$10)),0)+IFERROR(SUMPRODUCT(('冬被-S级品'!$B$2:$B$10=$B36)*('冬被-S级品'!$E$1:$AW$1=DG$1)*('冬被-S级品'!$E$2:$AW$10)),0)+IFERROR(SUMPRODUCT(('白止-S级品'!$A$2:$A$26=$B36)*('白止-S级品'!$D$1:$AV$1=DG$1)*('白止-S级品'!$D$2:$AV$26)),0)+IFERROR(SUMPRODUCT(('乐容-S级品'!$A$4:$A$32=$B36)*('乐容-S级品'!$L$3:$CA$3=DG$1)*('乐容-S级品'!$L$4:$CA$32)),0)</f>
      </c>
      <c r="DH36" s="280">
        <f>IFERROR(SUMPRODUCT(('控温被PRO-S级品'!$B$2:$B$10=$B36)*('控温被PRO-S级品'!$E$1:$BE$1=DH$1)*('控温被PRO-S级品'!$E$2:$BE$10)),0)+IFERROR(SUMPRODUCT(('冬被-S级品'!$B$2:$B$10=$B36)*('冬被-S级品'!$E$1:$AW$1=DH$1)*('冬被-S级品'!$E$2:$AW$10)),0)+IFERROR(SUMPRODUCT(('白止-S级品'!$A$2:$A$26=$B36)*('白止-S级品'!$D$1:$AV$1=DH$1)*('白止-S级品'!$D$2:$AV$26)),0)+IFERROR(SUMPRODUCT(('乐容-S级品'!$A$4:$A$32=$B36)*('乐容-S级品'!$L$3:$CA$3=DH$1)*('乐容-S级品'!$L$4:$CA$32)),0)</f>
      </c>
      <c r="DI36" s="280">
        <f>IFERROR(SUMPRODUCT(('控温被PRO-S级品'!$B$2:$B$10=$B36)*('控温被PRO-S级品'!$E$1:$BE$1=DI$1)*('控温被PRO-S级品'!$E$2:$BE$10)),0)+IFERROR(SUMPRODUCT(('冬被-S级品'!$B$2:$B$10=$B36)*('冬被-S级品'!$E$1:$AW$1=DI$1)*('冬被-S级品'!$E$2:$AW$10)),0)+IFERROR(SUMPRODUCT(('白止-S级品'!$A$2:$A$26=$B36)*('白止-S级品'!$D$1:$AV$1=DI$1)*('白止-S级品'!$D$2:$AV$26)),0)+IFERROR(SUMPRODUCT(('乐容-S级品'!$A$4:$A$32=$B36)*('乐容-S级品'!$L$3:$CA$3=DI$1)*('乐容-S级品'!$L$4:$CA$32)),0)</f>
      </c>
      <c r="DJ36" s="280">
        <f>IFERROR(SUMPRODUCT(('控温被PRO-S级品'!$B$2:$B$10=$B36)*('控温被PRO-S级品'!$E$1:$BE$1=DJ$1)*('控温被PRO-S级品'!$E$2:$BE$10)),0)+IFERROR(SUMPRODUCT(('冬被-S级品'!$B$2:$B$10=$B36)*('冬被-S级品'!$E$1:$AW$1=DJ$1)*('冬被-S级品'!$E$2:$AW$10)),0)+IFERROR(SUMPRODUCT(('白止-S级品'!$A$2:$A$26=$B36)*('白止-S级品'!$D$1:$AV$1=DJ$1)*('白止-S级品'!$D$2:$AV$26)),0)+IFERROR(SUMPRODUCT(('乐容-S级品'!$A$4:$A$32=$B36)*('乐容-S级品'!$L$3:$CA$3=DJ$1)*('乐容-S级品'!$L$4:$CA$32)),0)</f>
      </c>
      <c r="DK36" s="280"/>
      <c r="DL36" s="280"/>
      <c r="DM36" s="280"/>
      <c r="DN36" s="280"/>
      <c r="DO36" s="280"/>
      <c r="DP36" s="280"/>
      <c r="DQ36" s="280"/>
      <c r="DR36" s="280"/>
      <c r="DS36" s="280"/>
      <c r="DT36" s="280"/>
      <c r="DU36" s="280"/>
      <c r="DV36" s="280"/>
      <c r="DW36" s="280">
        <f>VLOOKUP(B36,'系统编码规格'!A:C,3,FALSE)</f>
      </c>
      <c r="DX36" s="280"/>
      <c r="DY36" s="280"/>
      <c r="DZ36" s="280"/>
      <c r="EA36" s="280"/>
      <c r="EB36" s="280"/>
      <c r="EC36" s="280"/>
      <c r="ED36" s="280"/>
      <c r="EE36" s="280"/>
      <c r="EF36" s="280"/>
      <c r="EG36" s="280"/>
      <c r="EH36" s="280"/>
      <c r="EI36" s="280"/>
      <c r="EJ36" s="280"/>
      <c r="EK36" s="280"/>
      <c r="EL36" s="280"/>
      <c r="EM36" s="280"/>
      <c r="EN36" s="280"/>
      <c r="EO36" s="280"/>
      <c r="EP36" s="280"/>
      <c r="EQ36" s="280"/>
      <c r="ER36" s="280"/>
      <c r="ES36" s="280"/>
      <c r="ET36" s="280"/>
      <c r="EU36" s="280"/>
      <c r="EV36" s="280"/>
      <c r="EW36" s="280"/>
      <c r="EX36" s="280"/>
      <c r="EY36" s="280"/>
      <c r="EZ36" s="280"/>
      <c r="FA36" s="280"/>
      <c r="FB36" s="280"/>
      <c r="FC36" s="280"/>
      <c r="FD36" s="280"/>
      <c r="FE36" s="280"/>
      <c r="FF36" s="280"/>
      <c r="FG36" s="280"/>
      <c r="FH36" s="280"/>
      <c r="FI36" s="280"/>
      <c r="FJ36" s="280"/>
      <c r="FK36" s="280"/>
      <c r="FL36" s="280"/>
      <c r="FM36" s="280"/>
      <c r="FN36" s="280"/>
      <c r="FO36" s="280"/>
      <c r="FP36" s="280"/>
      <c r="FQ36" s="280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80"/>
      <c r="GC36" s="280"/>
      <c r="GD36" s="280"/>
      <c r="GE36" s="280"/>
      <c r="GF36" s="280"/>
      <c r="GG36" s="280"/>
      <c r="GH36" s="280"/>
      <c r="GI36" s="280"/>
      <c r="GJ36" s="280"/>
      <c r="GK36" s="280"/>
      <c r="GL36" s="280"/>
      <c r="GM36" s="280"/>
      <c r="GN36" s="280"/>
      <c r="GO36" s="280"/>
      <c r="GP36" s="280"/>
      <c r="GQ36" s="280"/>
      <c r="GR36" s="280"/>
      <c r="GS36" s="280"/>
      <c r="GT36" s="280"/>
      <c r="GU36" s="280"/>
      <c r="GV36" s="280"/>
    </row>
    <row r="37">
      <c r="A37" s="309" t="str">
        <v>白止</v>
      </c>
      <c r="B37" s="311" t="str">
        <v>010020105040063-003</v>
      </c>
      <c r="C37" s="309" t="str">
        <v>深睡枕套</v>
      </c>
      <c r="D37" s="309" t="str">
        <v>颜色:黎明灰,系列:深睡系列</v>
      </c>
      <c r="E37">
        <f>SUM(F37:GX37)</f>
      </c>
      <c r="F37" s="280">
        <f>IFERROR(SUMPRODUCT(('控温被PRO-S级品'!$B$2:$B$10=$B37)*('控温被PRO-S级品'!$E$1:$BE$1=F$1)*('控温被PRO-S级品'!$E$2:$BE$10)),0)+IFERROR(SUMPRODUCT(('冬被-S级品'!$B$2:$B$10=$B37)*('冬被-S级品'!$E$1:$AW$1=F$1)*('冬被-S级品'!$E$2:$AW$10)),0)+IFERROR(SUMPRODUCT(('白止-S级品'!$A$2:$A$26=$B37)*('白止-S级品'!$D$1:$AV$1=F$1)*('白止-S级品'!$D$2:$AV$26)),0)+IFERROR(SUMPRODUCT(('乐容-S级品'!$A$4:$A$32=$B37)*('乐容-S级品'!$L$3:$CA$3=F$1)*('乐容-S级品'!$L$4:$CA$32)),0)</f>
      </c>
      <c r="G37" s="280">
        <f>IFERROR(SUMPRODUCT(('控温被PRO-S级品'!$B$2:$B$10=$B37)*('控温被PRO-S级品'!$E$1:$BE$1=G$1)*('控温被PRO-S级品'!$E$2:$BE$10)),0)+IFERROR(SUMPRODUCT(('冬被-S级品'!$B$2:$B$10=$B37)*('冬被-S级品'!$E$1:$AW$1=G$1)*('冬被-S级品'!$E$2:$AW$10)),0)+IFERROR(SUMPRODUCT(('白止-S级品'!$A$2:$A$26=$B37)*('白止-S级品'!$D$1:$AV$1=G$1)*('白止-S级品'!$D$2:$AV$26)),0)+IFERROR(SUMPRODUCT(('乐容-S级品'!$A$4:$A$32=$B37)*('乐容-S级品'!$L$3:$CA$3=G$1)*('乐容-S级品'!$L$4:$CA$32)),0)</f>
      </c>
      <c r="H37" s="280">
        <f>IFERROR(SUMPRODUCT(('控温被PRO-S级品'!$B$2:$B$10=$B37)*('控温被PRO-S级品'!$E$1:$BE$1=H$1)*('控温被PRO-S级品'!$E$2:$BE$10)),0)+IFERROR(SUMPRODUCT(('冬被-S级品'!$B$2:$B$10=$B37)*('冬被-S级品'!$E$1:$AW$1=H$1)*('冬被-S级品'!$E$2:$AW$10)),0)+IFERROR(SUMPRODUCT(('白止-S级品'!$A$2:$A$26=$B37)*('白止-S级品'!$D$1:$AV$1=H$1)*('白止-S级品'!$D$2:$AV$26)),0)+IFERROR(SUMPRODUCT(('乐容-S级品'!$A$4:$A$32=$B37)*('乐容-S级品'!$L$3:$CA$3=H$1)*('乐容-S级品'!$L$4:$CA$32)),0)</f>
      </c>
      <c r="I37" s="280">
        <f>IFERROR(SUMPRODUCT(('控温被PRO-S级品'!$B$2:$B$10=$B37)*('控温被PRO-S级品'!$E$1:$BE$1=I$1)*('控温被PRO-S级品'!$E$2:$BE$10)),0)+IFERROR(SUMPRODUCT(('冬被-S级品'!$B$2:$B$10=$B37)*('冬被-S级品'!$E$1:$AW$1=I$1)*('冬被-S级品'!$E$2:$AW$10)),0)+IFERROR(SUMPRODUCT(('白止-S级品'!$A$2:$A$26=$B37)*('白止-S级品'!$D$1:$AV$1=I$1)*('白止-S级品'!$D$2:$AV$26)),0)+IFERROR(SUMPRODUCT(('乐容-S级品'!$A$4:$A$32=$B37)*('乐容-S级品'!$L$3:$CA$3=I$1)*('乐容-S级品'!$L$4:$CA$32)),0)</f>
      </c>
      <c r="J37" s="280">
        <f>IFERROR(SUMPRODUCT(('控温被PRO-S级品'!$B$2:$B$10=$B37)*('控温被PRO-S级品'!$E$1:$BE$1=J$1)*('控温被PRO-S级品'!$E$2:$BE$10)),0)+IFERROR(SUMPRODUCT(('冬被-S级品'!$B$2:$B$10=$B37)*('冬被-S级品'!$E$1:$AW$1=J$1)*('冬被-S级品'!$E$2:$AW$10)),0)+IFERROR(SUMPRODUCT(('白止-S级品'!$A$2:$A$26=$B37)*('白止-S级品'!$D$1:$AV$1=J$1)*('白止-S级品'!$D$2:$AV$26)),0)+IFERROR(SUMPRODUCT(('乐容-S级品'!$A$4:$A$32=$B37)*('乐容-S级品'!$L$3:$CA$3=J$1)*('乐容-S级品'!$L$4:$CA$32)),0)</f>
      </c>
      <c r="K37" s="280">
        <f>IFERROR(SUMPRODUCT(('控温被PRO-S级品'!$B$2:$B$10=$B37)*('控温被PRO-S级品'!$E$1:$BE$1=K$1)*('控温被PRO-S级品'!$E$2:$BE$10)),0)+IFERROR(SUMPRODUCT(('冬被-S级品'!$B$2:$B$10=$B37)*('冬被-S级品'!$E$1:$AW$1=K$1)*('冬被-S级品'!$E$2:$AW$10)),0)+IFERROR(SUMPRODUCT(('白止-S级品'!$A$2:$A$26=$B37)*('白止-S级品'!$D$1:$AV$1=K$1)*('白止-S级品'!$D$2:$AV$26)),0)+IFERROR(SUMPRODUCT(('乐容-S级品'!$A$4:$A$32=$B37)*('乐容-S级品'!$L$3:$CA$3=K$1)*('乐容-S级品'!$L$4:$CA$32)),0)</f>
      </c>
      <c r="L37" s="280">
        <f>IFERROR(SUMPRODUCT(('控温被PRO-S级品'!$B$2:$B$10=$B37)*('控温被PRO-S级品'!$E$1:$BE$1=L$1)*('控温被PRO-S级品'!$E$2:$BE$10)),0)+IFERROR(SUMPRODUCT(('冬被-S级品'!$B$2:$B$10=$B37)*('冬被-S级品'!$E$1:$AW$1=L$1)*('冬被-S级品'!$E$2:$AW$10)),0)+IFERROR(SUMPRODUCT(('白止-S级品'!$A$2:$A$26=$B37)*('白止-S级品'!$D$1:$AV$1=L$1)*('白止-S级品'!$D$2:$AV$26)),0)+IFERROR(SUMPRODUCT(('乐容-S级品'!$A$4:$A$32=$B37)*('乐容-S级品'!$L$3:$CA$3=L$1)*('乐容-S级品'!$L$4:$CA$32)),0)</f>
      </c>
      <c r="M37" s="280">
        <f>IFERROR(SUMPRODUCT(('控温被PRO-S级品'!$B$2:$B$10=$B37)*('控温被PRO-S级品'!$E$1:$BE$1=M$1)*('控温被PRO-S级品'!$E$2:$BE$10)),0)+IFERROR(SUMPRODUCT(('冬被-S级品'!$B$2:$B$10=$B37)*('冬被-S级品'!$E$1:$AW$1=M$1)*('冬被-S级品'!$E$2:$AW$10)),0)+IFERROR(SUMPRODUCT(('白止-S级品'!$A$2:$A$26=$B37)*('白止-S级品'!$D$1:$AV$1=M$1)*('白止-S级品'!$D$2:$AV$26)),0)+IFERROR(SUMPRODUCT(('乐容-S级品'!$A$4:$A$32=$B37)*('乐容-S级品'!$L$3:$CA$3=M$1)*('乐容-S级品'!$L$4:$CA$32)),0)</f>
      </c>
      <c r="N37" s="280">
        <f>IFERROR(SUMPRODUCT(('控温被PRO-S级品'!$B$2:$B$10=$B37)*('控温被PRO-S级品'!$E$1:$BE$1=N$1)*('控温被PRO-S级品'!$E$2:$BE$10)),0)+IFERROR(SUMPRODUCT(('冬被-S级品'!$B$2:$B$10=$B37)*('冬被-S级品'!$E$1:$AW$1=N$1)*('冬被-S级品'!$E$2:$AW$10)),0)+IFERROR(SUMPRODUCT(('白止-S级品'!$A$2:$A$26=$B37)*('白止-S级品'!$D$1:$AV$1=N$1)*('白止-S级品'!$D$2:$AV$26)),0)+IFERROR(SUMPRODUCT(('乐容-S级品'!$A$4:$A$32=$B37)*('乐容-S级品'!$L$3:$CA$3=N$1)*('乐容-S级品'!$L$4:$CA$32)),0)</f>
      </c>
      <c r="O37" s="280">
        <f>IFERROR(SUMPRODUCT(('控温被PRO-S级品'!$B$2:$B$10=$B37)*('控温被PRO-S级品'!$E$1:$BE$1=O$1)*('控温被PRO-S级品'!$E$2:$BE$10)),0)+IFERROR(SUMPRODUCT(('冬被-S级品'!$B$2:$B$10=$B37)*('冬被-S级品'!$E$1:$AW$1=O$1)*('冬被-S级品'!$E$2:$AW$10)),0)+IFERROR(SUMPRODUCT(('白止-S级品'!$A$2:$A$26=$B37)*('白止-S级品'!$D$1:$AV$1=O$1)*('白止-S级品'!$D$2:$AV$26)),0)+IFERROR(SUMPRODUCT(('乐容-S级品'!$A$4:$A$32=$B37)*('乐容-S级品'!$L$3:$CA$3=O$1)*('乐容-S级品'!$L$4:$CA$32)),0)</f>
      </c>
      <c r="P37" s="280">
        <f>IFERROR(SUMPRODUCT(('控温被PRO-S级品'!$B$2:$B$10=$B37)*('控温被PRO-S级品'!$E$1:$BE$1=P$1)*('控温被PRO-S级品'!$E$2:$BE$10)),0)+IFERROR(SUMPRODUCT(('冬被-S级品'!$B$2:$B$10=$B37)*('冬被-S级品'!$E$1:$AW$1=P$1)*('冬被-S级品'!$E$2:$AW$10)),0)+IFERROR(SUMPRODUCT(('白止-S级品'!$A$2:$A$26=$B37)*('白止-S级品'!$D$1:$AV$1=P$1)*('白止-S级品'!$D$2:$AV$26)),0)+IFERROR(SUMPRODUCT(('乐容-S级品'!$A$4:$A$32=$B37)*('乐容-S级品'!$L$3:$CA$3=P$1)*('乐容-S级品'!$L$4:$CA$32)),0)</f>
      </c>
      <c r="Q37" s="280">
        <f>IFERROR(SUMPRODUCT(('控温被PRO-S级品'!$B$2:$B$10=$B37)*('控温被PRO-S级品'!$E$1:$BE$1=Q$1)*('控温被PRO-S级品'!$E$2:$BE$10)),0)+IFERROR(SUMPRODUCT(('冬被-S级品'!$B$2:$B$10=$B37)*('冬被-S级品'!$E$1:$AW$1=Q$1)*('冬被-S级品'!$E$2:$AW$10)),0)+IFERROR(SUMPRODUCT(('白止-S级品'!$A$2:$A$26=$B37)*('白止-S级品'!$D$1:$AV$1=Q$1)*('白止-S级品'!$D$2:$AV$26)),0)+IFERROR(SUMPRODUCT(('乐容-S级品'!$A$4:$A$32=$B37)*('乐容-S级品'!$L$3:$CA$3=Q$1)*('乐容-S级品'!$L$4:$CA$32)),0)</f>
      </c>
      <c r="R37" s="280">
        <f>IFERROR(SUMPRODUCT(('控温被PRO-S级品'!$B$2:$B$10=$B37)*('控温被PRO-S级品'!$E$1:$BE$1=R$1)*('控温被PRO-S级品'!$E$2:$BE$10)),0)+IFERROR(SUMPRODUCT(('冬被-S级品'!$B$2:$B$10=$B37)*('冬被-S级品'!$E$1:$AW$1=R$1)*('冬被-S级品'!$E$2:$AW$10)),0)+IFERROR(SUMPRODUCT(('白止-S级品'!$A$2:$A$26=$B37)*('白止-S级品'!$D$1:$AV$1=R$1)*('白止-S级品'!$D$2:$AV$26)),0)+IFERROR(SUMPRODUCT(('乐容-S级品'!$A$4:$A$32=$B37)*('乐容-S级品'!$L$3:$CA$3=R$1)*('乐容-S级品'!$L$4:$CA$32)),0)</f>
      </c>
      <c r="S37" s="280">
        <f>IFERROR(SUMPRODUCT(('控温被PRO-S级品'!$B$2:$B$10=$B37)*('控温被PRO-S级品'!$E$1:$BE$1=S$1)*('控温被PRO-S级品'!$E$2:$BE$10)),0)+IFERROR(SUMPRODUCT(('冬被-S级品'!$B$2:$B$10=$B37)*('冬被-S级品'!$E$1:$AW$1=S$1)*('冬被-S级品'!$E$2:$AW$10)),0)+IFERROR(SUMPRODUCT(('白止-S级品'!$A$2:$A$26=$B37)*('白止-S级品'!$D$1:$AV$1=S$1)*('白止-S级品'!$D$2:$AV$26)),0)+IFERROR(SUMPRODUCT(('乐容-S级品'!$A$4:$A$32=$B37)*('乐容-S级品'!$L$3:$CA$3=S$1)*('乐容-S级品'!$L$4:$CA$32)),0)</f>
      </c>
      <c r="T37" s="280">
        <f>IFERROR(SUMPRODUCT(('控温被PRO-S级品'!$B$2:$B$10=$B37)*('控温被PRO-S级品'!$E$1:$BE$1=T$1)*('控温被PRO-S级品'!$E$2:$BE$10)),0)+IFERROR(SUMPRODUCT(('冬被-S级品'!$B$2:$B$10=$B37)*('冬被-S级品'!$E$1:$AW$1=T$1)*('冬被-S级品'!$E$2:$AW$10)),0)+IFERROR(SUMPRODUCT(('白止-S级品'!$A$2:$A$26=$B37)*('白止-S级品'!$D$1:$AV$1=T$1)*('白止-S级品'!$D$2:$AV$26)),0)+IFERROR(SUMPRODUCT(('乐容-S级品'!$A$4:$A$32=$B37)*('乐容-S级品'!$L$3:$CA$3=T$1)*('乐容-S级品'!$L$4:$CA$32)),0)</f>
      </c>
      <c r="U37" s="280">
        <f>IFERROR(SUMPRODUCT(('控温被PRO-S级品'!$B$2:$B$10=$B37)*('控温被PRO-S级品'!$E$1:$BE$1=U$1)*('控温被PRO-S级品'!$E$2:$BE$10)),0)+IFERROR(SUMPRODUCT(('冬被-S级品'!$B$2:$B$10=$B37)*('冬被-S级品'!$E$1:$AW$1=U$1)*('冬被-S级品'!$E$2:$AW$10)),0)+IFERROR(SUMPRODUCT(('白止-S级品'!$A$2:$A$26=$B37)*('白止-S级品'!$D$1:$AV$1=U$1)*('白止-S级品'!$D$2:$AV$26)),0)+IFERROR(SUMPRODUCT(('乐容-S级品'!$A$4:$A$32=$B37)*('乐容-S级品'!$L$3:$CA$3=U$1)*('乐容-S级品'!$L$4:$CA$32)),0)</f>
      </c>
      <c r="V37" s="280">
        <f>IFERROR(SUMPRODUCT(('控温被PRO-S级品'!$B$2:$B$10=$B37)*('控温被PRO-S级品'!$E$1:$BE$1=V$1)*('控温被PRO-S级品'!$E$2:$BE$10)),0)+IFERROR(SUMPRODUCT(('冬被-S级品'!$B$2:$B$10=$B37)*('冬被-S级品'!$E$1:$AW$1=V$1)*('冬被-S级品'!$E$2:$AW$10)),0)+IFERROR(SUMPRODUCT(('白止-S级品'!$A$2:$A$26=$B37)*('白止-S级品'!$D$1:$AV$1=V$1)*('白止-S级品'!$D$2:$AV$26)),0)+IFERROR(SUMPRODUCT(('乐容-S级品'!$A$4:$A$32=$B37)*('乐容-S级品'!$L$3:$CA$3=V$1)*('乐容-S级品'!$L$4:$CA$32)),0)</f>
      </c>
      <c r="W37" s="280">
        <f>IFERROR(SUMPRODUCT(('控温被PRO-S级品'!$B$2:$B$10=$B37)*('控温被PRO-S级品'!$E$1:$BE$1=W$1)*('控温被PRO-S级品'!$E$2:$BE$10)),0)+IFERROR(SUMPRODUCT(('冬被-S级品'!$B$2:$B$10=$B37)*('冬被-S级品'!$E$1:$AW$1=W$1)*('冬被-S级品'!$E$2:$AW$10)),0)+IFERROR(SUMPRODUCT(('白止-S级品'!$A$2:$A$26=$B37)*('白止-S级品'!$D$1:$AV$1=W$1)*('白止-S级品'!$D$2:$AV$26)),0)+IFERROR(SUMPRODUCT(('乐容-S级品'!$A$4:$A$32=$B37)*('乐容-S级品'!$L$3:$CA$3=W$1)*('乐容-S级品'!$L$4:$CA$32)),0)</f>
      </c>
      <c r="X37" s="280">
        <f>IFERROR(SUMPRODUCT(('控温被PRO-S级品'!$B$2:$B$10=$B37)*('控温被PRO-S级品'!$E$1:$BE$1=X$1)*('控温被PRO-S级品'!$E$2:$BE$10)),0)+IFERROR(SUMPRODUCT(('冬被-S级品'!$B$2:$B$10=$B37)*('冬被-S级品'!$E$1:$AW$1=X$1)*('冬被-S级品'!$E$2:$AW$10)),0)+IFERROR(SUMPRODUCT(('白止-S级品'!$A$2:$A$26=$B37)*('白止-S级品'!$D$1:$AV$1=X$1)*('白止-S级品'!$D$2:$AV$26)),0)+IFERROR(SUMPRODUCT(('乐容-S级品'!$A$4:$A$32=$B37)*('乐容-S级品'!$L$3:$CA$3=X$1)*('乐容-S级品'!$L$4:$CA$32)),0)</f>
      </c>
      <c r="Y37" s="280">
        <f>IFERROR(SUMPRODUCT(('控温被PRO-S级品'!$B$2:$B$10=$B37)*('控温被PRO-S级品'!$E$1:$BE$1=Y$1)*('控温被PRO-S级品'!$E$2:$BE$10)),0)+IFERROR(SUMPRODUCT(('冬被-S级品'!$B$2:$B$10=$B37)*('冬被-S级品'!$E$1:$AW$1=Y$1)*('冬被-S级品'!$E$2:$AW$10)),0)+IFERROR(SUMPRODUCT(('白止-S级品'!$A$2:$A$26=$B37)*('白止-S级品'!$D$1:$AV$1=Y$1)*('白止-S级品'!$D$2:$AV$26)),0)+IFERROR(SUMPRODUCT(('乐容-S级品'!$A$4:$A$32=$B37)*('乐容-S级品'!$L$3:$CA$3=Y$1)*('乐容-S级品'!$L$4:$CA$32)),0)</f>
      </c>
      <c r="Z37" s="280">
        <f>IFERROR(SUMPRODUCT(('控温被PRO-S级品'!$B$2:$B$10=$B37)*('控温被PRO-S级品'!$E$1:$BE$1=Z$1)*('控温被PRO-S级品'!$E$2:$BE$10)),0)+IFERROR(SUMPRODUCT(('冬被-S级品'!$B$2:$B$10=$B37)*('冬被-S级品'!$E$1:$AW$1=Z$1)*('冬被-S级品'!$E$2:$AW$10)),0)+IFERROR(SUMPRODUCT(('白止-S级品'!$A$2:$A$26=$B37)*('白止-S级品'!$D$1:$AV$1=Z$1)*('白止-S级品'!$D$2:$AV$26)),0)+IFERROR(SUMPRODUCT(('乐容-S级品'!$A$4:$A$32=$B37)*('乐容-S级品'!$L$3:$CA$3=Z$1)*('乐容-S级品'!$L$4:$CA$32)),0)</f>
      </c>
      <c r="AA37" s="280">
        <f>IFERROR(SUMPRODUCT(('控温被PRO-S级品'!$B$2:$B$10=$B37)*('控温被PRO-S级品'!$E$1:$BE$1=AA$1)*('控温被PRO-S级品'!$E$2:$BE$10)),0)+IFERROR(SUMPRODUCT(('冬被-S级品'!$B$2:$B$10=$B37)*('冬被-S级品'!$E$1:$AW$1=AA$1)*('冬被-S级品'!$E$2:$AW$10)),0)+IFERROR(SUMPRODUCT(('白止-S级品'!$A$2:$A$26=$B37)*('白止-S级品'!$D$1:$AV$1=AA$1)*('白止-S级品'!$D$2:$AV$26)),0)+IFERROR(SUMPRODUCT(('乐容-S级品'!$A$4:$A$32=$B37)*('乐容-S级品'!$L$3:$CA$3=AA$1)*('乐容-S级品'!$L$4:$CA$32)),0)</f>
      </c>
      <c r="AB37" s="280">
        <f>IFERROR(SUMPRODUCT(('控温被PRO-S级品'!$B$2:$B$10=$B37)*('控温被PRO-S级品'!$E$1:$BE$1=AB$1)*('控温被PRO-S级品'!$E$2:$BE$10)),0)+IFERROR(SUMPRODUCT(('冬被-S级品'!$B$2:$B$10=$B37)*('冬被-S级品'!$E$1:$AW$1=AB$1)*('冬被-S级品'!$E$2:$AW$10)),0)+IFERROR(SUMPRODUCT(('白止-S级品'!$A$2:$A$26=$B37)*('白止-S级品'!$D$1:$AV$1=AB$1)*('白止-S级品'!$D$2:$AV$26)),0)+IFERROR(SUMPRODUCT(('乐容-S级品'!$A$4:$A$32=$B37)*('乐容-S级品'!$L$3:$CA$3=AB$1)*('乐容-S级品'!$L$4:$CA$32)),0)</f>
      </c>
      <c r="AC37" s="280">
        <f>IFERROR(SUMPRODUCT(('控温被PRO-S级品'!$B$2:$B$10=$B37)*('控温被PRO-S级品'!$E$1:$BE$1=AC$1)*('控温被PRO-S级品'!$E$2:$BE$10)),0)+IFERROR(SUMPRODUCT(('冬被-S级品'!$B$2:$B$10=$B37)*('冬被-S级品'!$E$1:$AW$1=AC$1)*('冬被-S级品'!$E$2:$AW$10)),0)+IFERROR(SUMPRODUCT(('白止-S级品'!$A$2:$A$26=$B37)*('白止-S级品'!$D$1:$AV$1=AC$1)*('白止-S级品'!$D$2:$AV$26)),0)+IFERROR(SUMPRODUCT(('乐容-S级品'!$A$4:$A$32=$B37)*('乐容-S级品'!$L$3:$CA$3=AC$1)*('乐容-S级品'!$L$4:$CA$32)),0)</f>
      </c>
      <c r="AD37" s="280">
        <f>IFERROR(SUMPRODUCT(('控温被PRO-S级品'!$B$2:$B$10=$B37)*('控温被PRO-S级品'!$E$1:$BE$1=AD$1)*('控温被PRO-S级品'!$E$2:$BE$10)),0)+IFERROR(SUMPRODUCT(('冬被-S级品'!$B$2:$B$10=$B37)*('冬被-S级品'!$E$1:$AW$1=AD$1)*('冬被-S级品'!$E$2:$AW$10)),0)+IFERROR(SUMPRODUCT(('白止-S级品'!$A$2:$A$26=$B37)*('白止-S级品'!$D$1:$AV$1=AD$1)*('白止-S级品'!$D$2:$AV$26)),0)+IFERROR(SUMPRODUCT(('乐容-S级品'!$A$4:$A$32=$B37)*('乐容-S级品'!$L$3:$CA$3=AD$1)*('乐容-S级品'!$L$4:$CA$32)),0)</f>
      </c>
      <c r="AE37" s="280">
        <f>IFERROR(SUMPRODUCT(('控温被PRO-S级品'!$B$2:$B$10=$B37)*('控温被PRO-S级品'!$E$1:$BE$1=AE$1)*('控温被PRO-S级品'!$E$2:$BE$10)),0)+IFERROR(SUMPRODUCT(('冬被-S级品'!$B$2:$B$10=$B37)*('冬被-S级品'!$E$1:$AW$1=AE$1)*('冬被-S级品'!$E$2:$AW$10)),0)+IFERROR(SUMPRODUCT(('白止-S级品'!$A$2:$A$26=$B37)*('白止-S级品'!$D$1:$AV$1=AE$1)*('白止-S级品'!$D$2:$AV$26)),0)+IFERROR(SUMPRODUCT(('乐容-S级品'!$A$4:$A$32=$B37)*('乐容-S级品'!$L$3:$CA$3=AE$1)*('乐容-S级品'!$L$4:$CA$32)),0)</f>
      </c>
      <c r="AF37" s="280">
        <f>IFERROR(SUMPRODUCT(('控温被PRO-S级品'!$B$2:$B$10=$B37)*('控温被PRO-S级品'!$E$1:$BE$1=AF$1)*('控温被PRO-S级品'!$E$2:$BE$10)),0)+IFERROR(SUMPRODUCT(('冬被-S级品'!$B$2:$B$10=$B37)*('冬被-S级品'!$E$1:$AW$1=AF$1)*('冬被-S级品'!$E$2:$AW$10)),0)+IFERROR(SUMPRODUCT(('白止-S级品'!$A$2:$A$26=$B37)*('白止-S级品'!$D$1:$AV$1=AF$1)*('白止-S级品'!$D$2:$AV$26)),0)+IFERROR(SUMPRODUCT(('乐容-S级品'!$A$4:$A$32=$B37)*('乐容-S级品'!$L$3:$CA$3=AF$1)*('乐容-S级品'!$L$4:$CA$32)),0)</f>
      </c>
      <c r="AG37" s="280">
        <f>IFERROR(SUMPRODUCT(('控温被PRO-S级品'!$B$2:$B$10=$B37)*('控温被PRO-S级品'!$E$1:$BE$1=AG$1)*('控温被PRO-S级品'!$E$2:$BE$10)),0)+IFERROR(SUMPRODUCT(('冬被-S级品'!$B$2:$B$10=$B37)*('冬被-S级品'!$E$1:$AW$1=AG$1)*('冬被-S级品'!$E$2:$AW$10)),0)+IFERROR(SUMPRODUCT(('白止-S级品'!$A$2:$A$26=$B37)*('白止-S级品'!$D$1:$AV$1=AG$1)*('白止-S级品'!$D$2:$AV$26)),0)+IFERROR(SUMPRODUCT(('乐容-S级品'!$A$4:$A$32=$B37)*('乐容-S级品'!$L$3:$CA$3=AG$1)*('乐容-S级品'!$L$4:$CA$32)),0)</f>
      </c>
      <c r="AH37" s="280">
        <f>IFERROR(SUMPRODUCT(('控温被PRO-S级品'!$B$2:$B$10=$B37)*('控温被PRO-S级品'!$E$1:$BE$1=AH$1)*('控温被PRO-S级品'!$E$2:$BE$10)),0)+IFERROR(SUMPRODUCT(('冬被-S级品'!$B$2:$B$10=$B37)*('冬被-S级品'!$E$1:$AW$1=AH$1)*('冬被-S级品'!$E$2:$AW$10)),0)+IFERROR(SUMPRODUCT(('白止-S级品'!$A$2:$A$26=$B37)*('白止-S级品'!$D$1:$AV$1=AH$1)*('白止-S级品'!$D$2:$AV$26)),0)+IFERROR(SUMPRODUCT(('乐容-S级品'!$A$4:$A$32=$B37)*('乐容-S级品'!$L$3:$CA$3=AH$1)*('乐容-S级品'!$L$4:$CA$32)),0)</f>
      </c>
      <c r="AI37" s="280">
        <f>IFERROR(SUMPRODUCT(('控温被PRO-S级品'!$B$2:$B$10=$B37)*('控温被PRO-S级品'!$E$1:$BE$1=AI$1)*('控温被PRO-S级品'!$E$2:$BE$10)),0)+IFERROR(SUMPRODUCT(('冬被-S级品'!$B$2:$B$10=$B37)*('冬被-S级品'!$E$1:$AW$1=AI$1)*('冬被-S级品'!$E$2:$AW$10)),0)+IFERROR(SUMPRODUCT(('白止-S级品'!$A$2:$A$26=$B37)*('白止-S级品'!$D$1:$AV$1=AI$1)*('白止-S级品'!$D$2:$AV$26)),0)+IFERROR(SUMPRODUCT(('乐容-S级品'!$A$4:$A$32=$B37)*('乐容-S级品'!$L$3:$CA$3=AI$1)*('乐容-S级品'!$L$4:$CA$32)),0)</f>
      </c>
      <c r="AJ37" s="280">
        <f>IFERROR(SUMPRODUCT(('控温被PRO-S级品'!$B$2:$B$10=$B37)*('控温被PRO-S级品'!$E$1:$BE$1=AJ$1)*('控温被PRO-S级品'!$E$2:$BE$10)),0)+IFERROR(SUMPRODUCT(('冬被-S级品'!$B$2:$B$10=$B37)*('冬被-S级品'!$E$1:$AW$1=AJ$1)*('冬被-S级品'!$E$2:$AW$10)),0)+IFERROR(SUMPRODUCT(('白止-S级品'!$A$2:$A$26=$B37)*('白止-S级品'!$D$1:$AV$1=AJ$1)*('白止-S级品'!$D$2:$AV$26)),0)+IFERROR(SUMPRODUCT(('乐容-S级品'!$A$4:$A$32=$B37)*('乐容-S级品'!$L$3:$CA$3=AJ$1)*('乐容-S级品'!$L$4:$CA$32)),0)</f>
      </c>
      <c r="AK37" s="280">
        <f>IFERROR(SUMPRODUCT(('控温被PRO-S级品'!$B$2:$B$10=$B37)*('控温被PRO-S级品'!$E$1:$BE$1=AK$1)*('控温被PRO-S级品'!$E$2:$BE$10)),0)+IFERROR(SUMPRODUCT(('冬被-S级品'!$B$2:$B$10=$B37)*('冬被-S级品'!$E$1:$AW$1=AK$1)*('冬被-S级品'!$E$2:$AW$10)),0)+IFERROR(SUMPRODUCT(('白止-S级品'!$A$2:$A$26=$B37)*('白止-S级品'!$D$1:$AV$1=AK$1)*('白止-S级品'!$D$2:$AV$26)),0)+IFERROR(SUMPRODUCT(('乐容-S级品'!$A$4:$A$32=$B37)*('乐容-S级品'!$L$3:$CA$3=AK$1)*('乐容-S级品'!$L$4:$CA$32)),0)</f>
      </c>
      <c r="AL37" s="280">
        <f>IFERROR(SUMPRODUCT(('控温被PRO-S级品'!$B$2:$B$10=$B37)*('控温被PRO-S级品'!$E$1:$BE$1=AL$1)*('控温被PRO-S级品'!$E$2:$BE$10)),0)+IFERROR(SUMPRODUCT(('冬被-S级品'!$B$2:$B$10=$B37)*('冬被-S级品'!$E$1:$AW$1=AL$1)*('冬被-S级品'!$E$2:$AW$10)),0)+IFERROR(SUMPRODUCT(('白止-S级品'!$A$2:$A$26=$B37)*('白止-S级品'!$D$1:$AV$1=AL$1)*('白止-S级品'!$D$2:$AV$26)),0)+IFERROR(SUMPRODUCT(('乐容-S级品'!$A$4:$A$32=$B37)*('乐容-S级品'!$L$3:$CA$3=AL$1)*('乐容-S级品'!$L$4:$CA$32)),0)</f>
      </c>
      <c r="AM37" s="280">
        <f>IFERROR(SUMPRODUCT(('控温被PRO-S级品'!$B$2:$B$10=$B37)*('控温被PRO-S级品'!$E$1:$BE$1=AM$1)*('控温被PRO-S级品'!$E$2:$BE$10)),0)+IFERROR(SUMPRODUCT(('冬被-S级品'!$B$2:$B$10=$B37)*('冬被-S级品'!$E$1:$AW$1=AM$1)*('冬被-S级品'!$E$2:$AW$10)),0)+IFERROR(SUMPRODUCT(('白止-S级品'!$A$2:$A$26=$B37)*('白止-S级品'!$D$1:$AV$1=AM$1)*('白止-S级品'!$D$2:$AV$26)),0)+IFERROR(SUMPRODUCT(('乐容-S级品'!$A$4:$A$32=$B37)*('乐容-S级品'!$L$3:$CA$3=AM$1)*('乐容-S级品'!$L$4:$CA$32)),0)</f>
      </c>
      <c r="AN37" s="280">
        <f>IFERROR(SUMPRODUCT(('控温被PRO-S级品'!$B$2:$B$10=$B37)*('控温被PRO-S级品'!$E$1:$BE$1=AN$1)*('控温被PRO-S级品'!$E$2:$BE$10)),0)+IFERROR(SUMPRODUCT(('冬被-S级品'!$B$2:$B$10=$B37)*('冬被-S级品'!$E$1:$AW$1=AN$1)*('冬被-S级品'!$E$2:$AW$10)),0)+IFERROR(SUMPRODUCT(('白止-S级品'!$A$2:$A$26=$B37)*('白止-S级品'!$D$1:$AV$1=AN$1)*('白止-S级品'!$D$2:$AV$26)),0)+IFERROR(SUMPRODUCT(('乐容-S级品'!$A$4:$A$32=$B37)*('乐容-S级品'!$L$3:$CA$3=AN$1)*('乐容-S级品'!$L$4:$CA$32)),0)</f>
      </c>
      <c r="AO37" s="280">
        <f>IFERROR(SUMPRODUCT(('控温被PRO-S级品'!$B$2:$B$10=$B37)*('控温被PRO-S级品'!$E$1:$BE$1=AO$1)*('控温被PRO-S级品'!$E$2:$BE$10)),0)+IFERROR(SUMPRODUCT(('冬被-S级品'!$B$2:$B$10=$B37)*('冬被-S级品'!$E$1:$AW$1=AO$1)*('冬被-S级品'!$E$2:$AW$10)),0)+IFERROR(SUMPRODUCT(('白止-S级品'!$A$2:$A$26=$B37)*('白止-S级品'!$D$1:$AV$1=AO$1)*('白止-S级品'!$D$2:$AV$26)),0)+IFERROR(SUMPRODUCT(('乐容-S级品'!$A$4:$A$32=$B37)*('乐容-S级品'!$L$3:$CA$3=AO$1)*('乐容-S级品'!$L$4:$CA$32)),0)</f>
      </c>
      <c r="AP37" s="280">
        <f>IFERROR(SUMPRODUCT(('控温被PRO-S级品'!$B$2:$B$10=$B37)*('控温被PRO-S级品'!$E$1:$BE$1=AP$1)*('控温被PRO-S级品'!$E$2:$BE$10)),0)+IFERROR(SUMPRODUCT(('冬被-S级品'!$B$2:$B$10=$B37)*('冬被-S级品'!$E$1:$AW$1=AP$1)*('冬被-S级品'!$E$2:$AW$10)),0)+IFERROR(SUMPRODUCT(('白止-S级品'!$A$2:$A$26=$B37)*('白止-S级品'!$D$1:$AV$1=AP$1)*('白止-S级品'!$D$2:$AV$26)),0)+IFERROR(SUMPRODUCT(('乐容-S级品'!$A$4:$A$32=$B37)*('乐容-S级品'!$L$3:$CA$3=AP$1)*('乐容-S级品'!$L$4:$CA$32)),0)</f>
      </c>
      <c r="AQ37" s="280">
        <f>IFERROR(SUMPRODUCT(('控温被PRO-S级品'!$B$2:$B$10=$B37)*('控温被PRO-S级品'!$E$1:$BE$1=AQ$1)*('控温被PRO-S级品'!$E$2:$BE$10)),0)+IFERROR(SUMPRODUCT(('冬被-S级品'!$B$2:$B$10=$B37)*('冬被-S级品'!$E$1:$AW$1=AQ$1)*('冬被-S级品'!$E$2:$AW$10)),0)+IFERROR(SUMPRODUCT(('白止-S级品'!$A$2:$A$26=$B37)*('白止-S级品'!$D$1:$AV$1=AQ$1)*('白止-S级品'!$D$2:$AV$26)),0)+IFERROR(SUMPRODUCT(('乐容-S级品'!$A$4:$A$32=$B37)*('乐容-S级品'!$L$3:$CA$3=AQ$1)*('乐容-S级品'!$L$4:$CA$32)),0)</f>
      </c>
      <c r="AR37" s="280">
        <f>IFERROR(SUMPRODUCT(('控温被PRO-S级品'!$B$2:$B$10=$B37)*('控温被PRO-S级品'!$E$1:$BE$1=AR$1)*('控温被PRO-S级品'!$E$2:$BE$10)),0)+IFERROR(SUMPRODUCT(('冬被-S级品'!$B$2:$B$10=$B37)*('冬被-S级品'!$E$1:$AW$1=AR$1)*('冬被-S级品'!$E$2:$AW$10)),0)+IFERROR(SUMPRODUCT(('白止-S级品'!$A$2:$A$26=$B37)*('白止-S级品'!$D$1:$AV$1=AR$1)*('白止-S级品'!$D$2:$AV$26)),0)+IFERROR(SUMPRODUCT(('乐容-S级品'!$A$4:$A$32=$B37)*('乐容-S级品'!$L$3:$CA$3=AR$1)*('乐容-S级品'!$L$4:$CA$32)),0)</f>
      </c>
      <c r="AS37" s="280">
        <f>IFERROR(SUMPRODUCT(('控温被PRO-S级品'!$B$2:$B$10=$B37)*('控温被PRO-S级品'!$E$1:$BE$1=AS$1)*('控温被PRO-S级品'!$E$2:$BE$10)),0)+IFERROR(SUMPRODUCT(('冬被-S级品'!$B$2:$B$10=$B37)*('冬被-S级品'!$E$1:$AW$1=AS$1)*('冬被-S级品'!$E$2:$AW$10)),0)+IFERROR(SUMPRODUCT(('白止-S级品'!$A$2:$A$26=$B37)*('白止-S级品'!$D$1:$AV$1=AS$1)*('白止-S级品'!$D$2:$AV$26)),0)+IFERROR(SUMPRODUCT(('乐容-S级品'!$A$4:$A$32=$B37)*('乐容-S级品'!$L$3:$CA$3=AS$1)*('乐容-S级品'!$L$4:$CA$32)),0)</f>
      </c>
      <c r="AT37" s="280">
        <f>IFERROR(SUMPRODUCT(('控温被PRO-S级品'!$B$2:$B$10=$B37)*('控温被PRO-S级品'!$E$1:$BE$1=AT$1)*('控温被PRO-S级品'!$E$2:$BE$10)),0)+IFERROR(SUMPRODUCT(('冬被-S级品'!$B$2:$B$10=$B37)*('冬被-S级品'!$E$1:$AW$1=AT$1)*('冬被-S级品'!$E$2:$AW$10)),0)+IFERROR(SUMPRODUCT(('白止-S级品'!$A$2:$A$26=$B37)*('白止-S级品'!$D$1:$AV$1=AT$1)*('白止-S级品'!$D$2:$AV$26)),0)+IFERROR(SUMPRODUCT(('乐容-S级品'!$A$4:$A$32=$B37)*('乐容-S级品'!$L$3:$CA$3=AT$1)*('乐容-S级品'!$L$4:$CA$32)),0)</f>
      </c>
      <c r="AU37" s="280">
        <f>IFERROR(SUMPRODUCT(('控温被PRO-S级品'!$B$2:$B$10=$B37)*('控温被PRO-S级品'!$E$1:$BE$1=AU$1)*('控温被PRO-S级品'!$E$2:$BE$10)),0)+IFERROR(SUMPRODUCT(('冬被-S级品'!$B$2:$B$10=$B37)*('冬被-S级品'!$E$1:$AW$1=AU$1)*('冬被-S级品'!$E$2:$AW$10)),0)+IFERROR(SUMPRODUCT(('白止-S级品'!$A$2:$A$26=$B37)*('白止-S级品'!$D$1:$AV$1=AU$1)*('白止-S级品'!$D$2:$AV$26)),0)+IFERROR(SUMPRODUCT(('乐容-S级品'!$A$4:$A$32=$B37)*('乐容-S级品'!$L$3:$CA$3=AU$1)*('乐容-S级品'!$L$4:$CA$32)),0)</f>
      </c>
      <c r="AV37" s="280">
        <f>IFERROR(SUMPRODUCT(('控温被PRO-S级品'!$B$2:$B$10=$B37)*('控温被PRO-S级品'!$E$1:$BE$1=AV$1)*('控温被PRO-S级品'!$E$2:$BE$10)),0)+IFERROR(SUMPRODUCT(('冬被-S级品'!$B$2:$B$10=$B37)*('冬被-S级品'!$E$1:$AW$1=AV$1)*('冬被-S级品'!$E$2:$AW$10)),0)+IFERROR(SUMPRODUCT(('白止-S级品'!$A$2:$A$26=$B37)*('白止-S级品'!$D$1:$AV$1=AV$1)*('白止-S级品'!$D$2:$AV$26)),0)+IFERROR(SUMPRODUCT(('乐容-S级品'!$A$4:$A$32=$B37)*('乐容-S级品'!$L$3:$CA$3=AV$1)*('乐容-S级品'!$L$4:$CA$32)),0)</f>
      </c>
      <c r="AW37" s="280">
        <f>IFERROR(SUMPRODUCT(('控温被PRO-S级品'!$B$2:$B$10=$B37)*('控温被PRO-S级品'!$E$1:$BE$1=AW$1)*('控温被PRO-S级品'!$E$2:$BE$10)),0)+IFERROR(SUMPRODUCT(('冬被-S级品'!$B$2:$B$10=$B37)*('冬被-S级品'!$E$1:$AW$1=AW$1)*('冬被-S级品'!$E$2:$AW$10)),0)+IFERROR(SUMPRODUCT(('白止-S级品'!$A$2:$A$26=$B37)*('白止-S级品'!$D$1:$AV$1=AW$1)*('白止-S级品'!$D$2:$AV$26)),0)+IFERROR(SUMPRODUCT(('乐容-S级品'!$A$4:$A$32=$B37)*('乐容-S级品'!$L$3:$CA$3=AW$1)*('乐容-S级品'!$L$4:$CA$32)),0)</f>
      </c>
      <c r="AX37" s="280">
        <f>IFERROR(SUMPRODUCT(('控温被PRO-S级品'!$B$2:$B$10=$B37)*('控温被PRO-S级品'!$E$1:$BE$1=AX$1)*('控温被PRO-S级品'!$E$2:$BE$10)),0)+IFERROR(SUMPRODUCT(('冬被-S级品'!$B$2:$B$10=$B37)*('冬被-S级品'!$E$1:$AW$1=AX$1)*('冬被-S级品'!$E$2:$AW$10)),0)+IFERROR(SUMPRODUCT(('白止-S级品'!$A$2:$A$26=$B37)*('白止-S级品'!$D$1:$AV$1=AX$1)*('白止-S级品'!$D$2:$AV$26)),0)+IFERROR(SUMPRODUCT(('乐容-S级品'!$A$4:$A$32=$B37)*('乐容-S级品'!$L$3:$CA$3=AX$1)*('乐容-S级品'!$L$4:$CA$32)),0)</f>
      </c>
      <c r="AY37" s="280">
        <f>IFERROR(SUMPRODUCT(('控温被PRO-S级品'!$B$2:$B$10=$B37)*('控温被PRO-S级品'!$E$1:$BE$1=AY$1)*('控温被PRO-S级品'!$E$2:$BE$10)),0)+IFERROR(SUMPRODUCT(('冬被-S级品'!$B$2:$B$10=$B37)*('冬被-S级品'!$E$1:$AW$1=AY$1)*('冬被-S级品'!$E$2:$AW$10)),0)+IFERROR(SUMPRODUCT(('白止-S级品'!$A$2:$A$26=$B37)*('白止-S级品'!$D$1:$AV$1=AY$1)*('白止-S级品'!$D$2:$AV$26)),0)+IFERROR(SUMPRODUCT(('乐容-S级品'!$A$4:$A$32=$B37)*('乐容-S级品'!$L$3:$CA$3=AY$1)*('乐容-S级品'!$L$4:$CA$32)),0)</f>
      </c>
      <c r="AZ37" s="280">
        <f>IFERROR(SUMPRODUCT(('控温被PRO-S级品'!$B$2:$B$10=$B37)*('控温被PRO-S级品'!$E$1:$BE$1=AZ$1)*('控温被PRO-S级品'!$E$2:$BE$10)),0)+IFERROR(SUMPRODUCT(('冬被-S级品'!$B$2:$B$10=$B37)*('冬被-S级品'!$E$1:$AW$1=AZ$1)*('冬被-S级品'!$E$2:$AW$10)),0)+IFERROR(SUMPRODUCT(('白止-S级品'!$A$2:$A$26=$B37)*('白止-S级品'!$D$1:$AV$1=AZ$1)*('白止-S级品'!$D$2:$AV$26)),0)+IFERROR(SUMPRODUCT(('乐容-S级品'!$A$4:$A$32=$B37)*('乐容-S级品'!$L$3:$CA$3=AZ$1)*('乐容-S级品'!$L$4:$CA$32)),0)</f>
      </c>
      <c r="BA37" s="280">
        <f>IFERROR(SUMPRODUCT(('控温被PRO-S级品'!$B$2:$B$10=$B37)*('控温被PRO-S级品'!$E$1:$BE$1=BA$1)*('控温被PRO-S级品'!$E$2:$BE$10)),0)+IFERROR(SUMPRODUCT(('冬被-S级品'!$B$2:$B$10=$B37)*('冬被-S级品'!$E$1:$AW$1=BA$1)*('冬被-S级品'!$E$2:$AW$10)),0)+IFERROR(SUMPRODUCT(('白止-S级品'!$A$2:$A$26=$B37)*('白止-S级品'!$D$1:$AV$1=BA$1)*('白止-S级品'!$D$2:$AV$26)),0)+IFERROR(SUMPRODUCT(('乐容-S级品'!$A$4:$A$32=$B37)*('乐容-S级品'!$L$3:$CA$3=BA$1)*('乐容-S级品'!$L$4:$CA$32)),0)</f>
      </c>
      <c r="BB37" s="280">
        <f>IFERROR(SUMPRODUCT(('控温被PRO-S级品'!$B$2:$B$10=$B37)*('控温被PRO-S级品'!$E$1:$BE$1=BB$1)*('控温被PRO-S级品'!$E$2:$BE$10)),0)+IFERROR(SUMPRODUCT(('冬被-S级品'!$B$2:$B$10=$B37)*('冬被-S级品'!$E$1:$AW$1=BB$1)*('冬被-S级品'!$E$2:$AW$10)),0)+IFERROR(SUMPRODUCT(('白止-S级品'!$A$2:$A$26=$B37)*('白止-S级品'!$D$1:$AV$1=BB$1)*('白止-S级品'!$D$2:$AV$26)),0)+IFERROR(SUMPRODUCT(('乐容-S级品'!$A$4:$A$32=$B37)*('乐容-S级品'!$L$3:$CA$3=BB$1)*('乐容-S级品'!$L$4:$CA$32)),0)</f>
      </c>
      <c r="BC37" s="280">
        <f>IFERROR(SUMPRODUCT(('控温被PRO-S级品'!$B$2:$B$10=$B37)*('控温被PRO-S级品'!$E$1:$BE$1=BC$1)*('控温被PRO-S级品'!$E$2:$BE$10)),0)+IFERROR(SUMPRODUCT(('冬被-S级品'!$B$2:$B$10=$B37)*('冬被-S级品'!$E$1:$AW$1=BC$1)*('冬被-S级品'!$E$2:$AW$10)),0)+IFERROR(SUMPRODUCT(('白止-S级品'!$A$2:$A$26=$B37)*('白止-S级品'!$D$1:$AV$1=BC$1)*('白止-S级品'!$D$2:$AV$26)),0)+IFERROR(SUMPRODUCT(('乐容-S级品'!$A$4:$A$32=$B37)*('乐容-S级品'!$L$3:$CA$3=BC$1)*('乐容-S级品'!$L$4:$CA$32)),0)</f>
      </c>
      <c r="BD37" s="280">
        <f>IFERROR(SUMPRODUCT(('控温被PRO-S级品'!$B$2:$B$10=$B37)*('控温被PRO-S级品'!$E$1:$BE$1=BD$1)*('控温被PRO-S级品'!$E$2:$BE$10)),0)+IFERROR(SUMPRODUCT(('冬被-S级品'!$B$2:$B$10=$B37)*('冬被-S级品'!$E$1:$AW$1=BD$1)*('冬被-S级品'!$E$2:$AW$10)),0)+IFERROR(SUMPRODUCT(('白止-S级品'!$A$2:$A$26=$B37)*('白止-S级品'!$D$1:$AV$1=BD$1)*('白止-S级品'!$D$2:$AV$26)),0)+IFERROR(SUMPRODUCT(('乐容-S级品'!$A$4:$A$32=$B37)*('乐容-S级品'!$L$3:$CA$3=BD$1)*('乐容-S级品'!$L$4:$CA$32)),0)</f>
      </c>
      <c r="BE37" s="280">
        <f>IFERROR(SUMPRODUCT(('控温被PRO-S级品'!$B$2:$B$10=$B37)*('控温被PRO-S级品'!$E$1:$BE$1=BE$1)*('控温被PRO-S级品'!$E$2:$BE$10)),0)+IFERROR(SUMPRODUCT(('冬被-S级品'!$B$2:$B$10=$B37)*('冬被-S级品'!$E$1:$AW$1=BE$1)*('冬被-S级品'!$E$2:$AW$10)),0)+IFERROR(SUMPRODUCT(('白止-S级品'!$A$2:$A$26=$B37)*('白止-S级品'!$D$1:$AV$1=BE$1)*('白止-S级品'!$D$2:$AV$26)),0)+IFERROR(SUMPRODUCT(('乐容-S级品'!$A$4:$A$32=$B37)*('乐容-S级品'!$L$3:$CA$3=BE$1)*('乐容-S级品'!$L$4:$CA$32)),0)</f>
      </c>
      <c r="BF37" s="280">
        <f>IFERROR(SUMPRODUCT(('控温被PRO-S级品'!$B$2:$B$10=$B37)*('控温被PRO-S级品'!$E$1:$BE$1=BF$1)*('控温被PRO-S级品'!$E$2:$BE$10)),0)+IFERROR(SUMPRODUCT(('冬被-S级品'!$B$2:$B$10=$B37)*('冬被-S级品'!$E$1:$AW$1=BF$1)*('冬被-S级品'!$E$2:$AW$10)),0)+IFERROR(SUMPRODUCT(('白止-S级品'!$A$2:$A$26=$B37)*('白止-S级品'!$D$1:$AV$1=BF$1)*('白止-S级品'!$D$2:$AV$26)),0)+IFERROR(SUMPRODUCT(('乐容-S级品'!$A$4:$A$32=$B37)*('乐容-S级品'!$L$3:$CA$3=BF$1)*('乐容-S级品'!$L$4:$CA$32)),0)</f>
      </c>
      <c r="BG37" s="280">
        <f>IFERROR(SUMPRODUCT(('控温被PRO-S级品'!$B$2:$B$10=$B37)*('控温被PRO-S级品'!$E$1:$BE$1=BG$1)*('控温被PRO-S级品'!$E$2:$BE$10)),0)+IFERROR(SUMPRODUCT(('冬被-S级品'!$B$2:$B$10=$B37)*('冬被-S级品'!$E$1:$AW$1=BG$1)*('冬被-S级品'!$E$2:$AW$10)),0)+IFERROR(SUMPRODUCT(('白止-S级品'!$A$2:$A$26=$B37)*('白止-S级品'!$D$1:$AV$1=BG$1)*('白止-S级品'!$D$2:$AV$26)),0)+IFERROR(SUMPRODUCT(('乐容-S级品'!$A$4:$A$32=$B37)*('乐容-S级品'!$L$3:$CA$3=BG$1)*('乐容-S级品'!$L$4:$CA$32)),0)</f>
      </c>
      <c r="BH37" s="280">
        <f>IFERROR(SUMPRODUCT(('控温被PRO-S级品'!$B$2:$B$10=$B37)*('控温被PRO-S级品'!$E$1:$BE$1=BH$1)*('控温被PRO-S级品'!$E$2:$BE$10)),0)+IFERROR(SUMPRODUCT(('冬被-S级品'!$B$2:$B$10=$B37)*('冬被-S级品'!$E$1:$AW$1=BH$1)*('冬被-S级品'!$E$2:$AW$10)),0)+IFERROR(SUMPRODUCT(('白止-S级品'!$A$2:$A$26=$B37)*('白止-S级品'!$D$1:$AV$1=BH$1)*('白止-S级品'!$D$2:$AV$26)),0)+IFERROR(SUMPRODUCT(('乐容-S级品'!$A$4:$A$32=$B37)*('乐容-S级品'!$L$3:$CA$3=BH$1)*('乐容-S级品'!$L$4:$CA$32)),0)</f>
      </c>
      <c r="BI37" s="280">
        <f>IFERROR(SUMPRODUCT(('控温被PRO-S级品'!$B$2:$B$10=$B37)*('控温被PRO-S级品'!$E$1:$BE$1=BI$1)*('控温被PRO-S级品'!$E$2:$BE$10)),0)+IFERROR(SUMPRODUCT(('冬被-S级品'!$B$2:$B$10=$B37)*('冬被-S级品'!$E$1:$AW$1=BI$1)*('冬被-S级品'!$E$2:$AW$10)),0)+IFERROR(SUMPRODUCT(('白止-S级品'!$A$2:$A$26=$B37)*('白止-S级品'!$D$1:$AV$1=BI$1)*('白止-S级品'!$D$2:$AV$26)),0)+IFERROR(SUMPRODUCT(('乐容-S级品'!$A$4:$A$32=$B37)*('乐容-S级品'!$L$3:$CA$3=BI$1)*('乐容-S级品'!$L$4:$CA$32)),0)</f>
      </c>
      <c r="BJ37" s="280">
        <f>IFERROR(SUMPRODUCT(('控温被PRO-S级品'!$B$2:$B$10=$B37)*('控温被PRO-S级品'!$E$1:$BE$1=BJ$1)*('控温被PRO-S级品'!$E$2:$BE$10)),0)+IFERROR(SUMPRODUCT(('冬被-S级品'!$B$2:$B$10=$B37)*('冬被-S级品'!$E$1:$AW$1=BJ$1)*('冬被-S级品'!$E$2:$AW$10)),0)+IFERROR(SUMPRODUCT(('白止-S级品'!$A$2:$A$26=$B37)*('白止-S级品'!$D$1:$AV$1=BJ$1)*('白止-S级品'!$D$2:$AV$26)),0)+IFERROR(SUMPRODUCT(('乐容-S级品'!$A$4:$A$32=$B37)*('乐容-S级品'!$L$3:$CA$3=BJ$1)*('乐容-S级品'!$L$4:$CA$32)),0)</f>
      </c>
      <c r="BK37" s="280">
        <f>IFERROR(SUMPRODUCT(('控温被PRO-S级品'!$B$2:$B$10=$B37)*('控温被PRO-S级品'!$E$1:$BE$1=BK$1)*('控温被PRO-S级品'!$E$2:$BE$10)),0)+IFERROR(SUMPRODUCT(('冬被-S级品'!$B$2:$B$10=$B37)*('冬被-S级品'!$E$1:$AW$1=BK$1)*('冬被-S级品'!$E$2:$AW$10)),0)+IFERROR(SUMPRODUCT(('白止-S级品'!$A$2:$A$26=$B37)*('白止-S级品'!$D$1:$AV$1=BK$1)*('白止-S级品'!$D$2:$AV$26)),0)+IFERROR(SUMPRODUCT(('乐容-S级品'!$A$4:$A$32=$B37)*('乐容-S级品'!$L$3:$CA$3=BK$1)*('乐容-S级品'!$L$4:$CA$32)),0)</f>
      </c>
      <c r="BL37" s="280">
        <f>IFERROR(SUMPRODUCT(('控温被PRO-S级品'!$B$2:$B$10=$B37)*('控温被PRO-S级品'!$E$1:$BE$1=BL$1)*('控温被PRO-S级品'!$E$2:$BE$10)),0)+IFERROR(SUMPRODUCT(('冬被-S级品'!$B$2:$B$10=$B37)*('冬被-S级品'!$E$1:$AW$1=BL$1)*('冬被-S级品'!$E$2:$AW$10)),0)+IFERROR(SUMPRODUCT(('白止-S级品'!$A$2:$A$26=$B37)*('白止-S级品'!$D$1:$AV$1=BL$1)*('白止-S级品'!$D$2:$AV$26)),0)+IFERROR(SUMPRODUCT(('乐容-S级品'!$A$4:$A$32=$B37)*('乐容-S级品'!$L$3:$CA$3=BL$1)*('乐容-S级品'!$L$4:$CA$32)),0)</f>
      </c>
      <c r="BM37" s="280">
        <f>IFERROR(SUMPRODUCT(('控温被PRO-S级品'!$B$2:$B$10=$B37)*('控温被PRO-S级品'!$E$1:$BE$1=BM$1)*('控温被PRO-S级品'!$E$2:$BE$10)),0)+IFERROR(SUMPRODUCT(('冬被-S级品'!$B$2:$B$10=$B37)*('冬被-S级品'!$E$1:$AW$1=BM$1)*('冬被-S级品'!$E$2:$AW$10)),0)+IFERROR(SUMPRODUCT(('白止-S级品'!$A$2:$A$26=$B37)*('白止-S级品'!$D$1:$AV$1=BM$1)*('白止-S级品'!$D$2:$AV$26)),0)+IFERROR(SUMPRODUCT(('乐容-S级品'!$A$4:$A$32=$B37)*('乐容-S级品'!$L$3:$CA$3=BM$1)*('乐容-S级品'!$L$4:$CA$32)),0)</f>
      </c>
      <c r="BN37" s="280">
        <f>IFERROR(SUMPRODUCT(('控温被PRO-S级品'!$B$2:$B$10=$B37)*('控温被PRO-S级品'!$E$1:$BE$1=BN$1)*('控温被PRO-S级品'!$E$2:$BE$10)),0)+IFERROR(SUMPRODUCT(('冬被-S级品'!$B$2:$B$10=$B37)*('冬被-S级品'!$E$1:$AW$1=BN$1)*('冬被-S级品'!$E$2:$AW$10)),0)+IFERROR(SUMPRODUCT(('白止-S级品'!$A$2:$A$26=$B37)*('白止-S级品'!$D$1:$AV$1=BN$1)*('白止-S级品'!$D$2:$AV$26)),0)+IFERROR(SUMPRODUCT(('乐容-S级品'!$A$4:$A$32=$B37)*('乐容-S级品'!$L$3:$CA$3=BN$1)*('乐容-S级品'!$L$4:$CA$32)),0)</f>
      </c>
      <c r="BO37" s="280">
        <f>IFERROR(SUMPRODUCT(('控温被PRO-S级品'!$B$2:$B$10=$B37)*('控温被PRO-S级品'!$E$1:$BE$1=BO$1)*('控温被PRO-S级品'!$E$2:$BE$10)),0)+IFERROR(SUMPRODUCT(('冬被-S级品'!$B$2:$B$10=$B37)*('冬被-S级品'!$E$1:$AW$1=BO$1)*('冬被-S级品'!$E$2:$AW$10)),0)+IFERROR(SUMPRODUCT(('白止-S级品'!$A$2:$A$26=$B37)*('白止-S级品'!$D$1:$AV$1=BO$1)*('白止-S级品'!$D$2:$AV$26)),0)+IFERROR(SUMPRODUCT(('乐容-S级品'!$A$4:$A$32=$B37)*('乐容-S级品'!$L$3:$CA$3=BO$1)*('乐容-S级品'!$L$4:$CA$32)),0)</f>
      </c>
      <c r="BP37" s="280">
        <f>IFERROR(SUMPRODUCT(('控温被PRO-S级品'!$B$2:$B$10=$B37)*('控温被PRO-S级品'!$E$1:$BE$1=BP$1)*('控温被PRO-S级品'!$E$2:$BE$10)),0)+IFERROR(SUMPRODUCT(('冬被-S级品'!$B$2:$B$10=$B37)*('冬被-S级品'!$E$1:$AW$1=BP$1)*('冬被-S级品'!$E$2:$AW$10)),0)+IFERROR(SUMPRODUCT(('白止-S级品'!$A$2:$A$26=$B37)*('白止-S级品'!$D$1:$AV$1=BP$1)*('白止-S级品'!$D$2:$AV$26)),0)+IFERROR(SUMPRODUCT(('乐容-S级品'!$A$4:$A$32=$B37)*('乐容-S级品'!$L$3:$CA$3=BP$1)*('乐容-S级品'!$L$4:$CA$32)),0)</f>
      </c>
      <c r="BQ37" s="280">
        <f>IFERROR(SUMPRODUCT(('控温被PRO-S级品'!$B$2:$B$10=$B37)*('控温被PRO-S级品'!$E$1:$BE$1=BQ$1)*('控温被PRO-S级品'!$E$2:$BE$10)),0)+IFERROR(SUMPRODUCT(('冬被-S级品'!$B$2:$B$10=$B37)*('冬被-S级品'!$E$1:$AW$1=BQ$1)*('冬被-S级品'!$E$2:$AW$10)),0)+IFERROR(SUMPRODUCT(('白止-S级品'!$A$2:$A$26=$B37)*('白止-S级品'!$D$1:$AV$1=BQ$1)*('白止-S级品'!$D$2:$AV$26)),0)+IFERROR(SUMPRODUCT(('乐容-S级品'!$A$4:$A$32=$B37)*('乐容-S级品'!$L$3:$CA$3=BQ$1)*('乐容-S级品'!$L$4:$CA$32)),0)</f>
      </c>
      <c r="BR37" s="280">
        <f>IFERROR(SUMPRODUCT(('控温被PRO-S级品'!$B$2:$B$10=$B37)*('控温被PRO-S级品'!$E$1:$BE$1=BR$1)*('控温被PRO-S级品'!$E$2:$BE$10)),0)+IFERROR(SUMPRODUCT(('冬被-S级品'!$B$2:$B$10=$B37)*('冬被-S级品'!$E$1:$AW$1=BR$1)*('冬被-S级品'!$E$2:$AW$10)),0)+IFERROR(SUMPRODUCT(('白止-S级品'!$A$2:$A$26=$B37)*('白止-S级品'!$D$1:$AV$1=BR$1)*('白止-S级品'!$D$2:$AV$26)),0)+IFERROR(SUMPRODUCT(('乐容-S级品'!$A$4:$A$32=$B37)*('乐容-S级品'!$L$3:$CA$3=BR$1)*('乐容-S级品'!$L$4:$CA$32)),0)</f>
      </c>
      <c r="BS37" s="280">
        <f>IFERROR(SUMPRODUCT(('控温被PRO-S级品'!$B$2:$B$10=$B37)*('控温被PRO-S级品'!$E$1:$BE$1=BS$1)*('控温被PRO-S级品'!$E$2:$BE$10)),0)+IFERROR(SUMPRODUCT(('冬被-S级品'!$B$2:$B$10=$B37)*('冬被-S级品'!$E$1:$AW$1=BS$1)*('冬被-S级品'!$E$2:$AW$10)),0)+IFERROR(SUMPRODUCT(('白止-S级品'!$A$2:$A$26=$B37)*('白止-S级品'!$D$1:$AV$1=BS$1)*('白止-S级品'!$D$2:$AV$26)),0)+IFERROR(SUMPRODUCT(('乐容-S级品'!$A$4:$A$32=$B37)*('乐容-S级品'!$L$3:$CA$3=BS$1)*('乐容-S级品'!$L$4:$CA$32)),0)</f>
      </c>
      <c r="BT37" s="280">
        <f>IFERROR(SUMPRODUCT(('控温被PRO-S级品'!$B$2:$B$10=$B37)*('控温被PRO-S级品'!$E$1:$BE$1=BT$1)*('控温被PRO-S级品'!$E$2:$BE$10)),0)+IFERROR(SUMPRODUCT(('冬被-S级品'!$B$2:$B$10=$B37)*('冬被-S级品'!$E$1:$AW$1=BT$1)*('冬被-S级品'!$E$2:$AW$10)),0)+IFERROR(SUMPRODUCT(('白止-S级品'!$A$2:$A$26=$B37)*('白止-S级品'!$D$1:$AV$1=BT$1)*('白止-S级品'!$D$2:$AV$26)),0)+IFERROR(SUMPRODUCT(('乐容-S级品'!$A$4:$A$32=$B37)*('乐容-S级品'!$L$3:$CA$3=BT$1)*('乐容-S级品'!$L$4:$CA$32)),0)</f>
      </c>
      <c r="BU37" s="280">
        <f>IFERROR(SUMPRODUCT(('控温被PRO-S级品'!$B$2:$B$10=$B37)*('控温被PRO-S级品'!$E$1:$BE$1=BU$1)*('控温被PRO-S级品'!$E$2:$BE$10)),0)+IFERROR(SUMPRODUCT(('冬被-S级品'!$B$2:$B$10=$B37)*('冬被-S级品'!$E$1:$AW$1=BU$1)*('冬被-S级品'!$E$2:$AW$10)),0)+IFERROR(SUMPRODUCT(('白止-S级品'!$A$2:$A$26=$B37)*('白止-S级品'!$D$1:$AV$1=BU$1)*('白止-S级品'!$D$2:$AV$26)),0)+IFERROR(SUMPRODUCT(('乐容-S级品'!$A$4:$A$32=$B37)*('乐容-S级品'!$L$3:$CA$3=BU$1)*('乐容-S级品'!$L$4:$CA$32)),0)</f>
      </c>
      <c r="BV37" s="280">
        <f>IFERROR(SUMPRODUCT(('控温被PRO-S级品'!$B$2:$B$10=$B37)*('控温被PRO-S级品'!$E$1:$BE$1=BV$1)*('控温被PRO-S级品'!$E$2:$BE$10)),0)+IFERROR(SUMPRODUCT(('冬被-S级品'!$B$2:$B$10=$B37)*('冬被-S级品'!$E$1:$AW$1=BV$1)*('冬被-S级品'!$E$2:$AW$10)),0)+IFERROR(SUMPRODUCT(('白止-S级品'!$A$2:$A$26=$B37)*('白止-S级品'!$D$1:$AV$1=BV$1)*('白止-S级品'!$D$2:$AV$26)),0)+IFERROR(SUMPRODUCT(('乐容-S级品'!$A$4:$A$32=$B37)*('乐容-S级品'!$L$3:$CA$3=BV$1)*('乐容-S级品'!$L$4:$CA$32)),0)</f>
      </c>
      <c r="BW37" s="280">
        <f>IFERROR(SUMPRODUCT(('控温被PRO-S级品'!$B$2:$B$10=$B37)*('控温被PRO-S级品'!$E$1:$BE$1=BW$1)*('控温被PRO-S级品'!$E$2:$BE$10)),0)+IFERROR(SUMPRODUCT(('冬被-S级品'!$B$2:$B$10=$B37)*('冬被-S级品'!$E$1:$AW$1=BW$1)*('冬被-S级品'!$E$2:$AW$10)),0)+IFERROR(SUMPRODUCT(('白止-S级品'!$A$2:$A$26=$B37)*('白止-S级品'!$D$1:$AV$1=BW$1)*('白止-S级品'!$D$2:$AV$26)),0)+IFERROR(SUMPRODUCT(('乐容-S级品'!$A$4:$A$32=$B37)*('乐容-S级品'!$L$3:$CA$3=BW$1)*('乐容-S级品'!$L$4:$CA$32)),0)</f>
      </c>
      <c r="BX37" s="280">
        <f>IFERROR(SUMPRODUCT(('控温被PRO-S级品'!$B$2:$B$10=$B37)*('控温被PRO-S级品'!$E$1:$BE$1=BX$1)*('控温被PRO-S级品'!$E$2:$BE$10)),0)+IFERROR(SUMPRODUCT(('冬被-S级品'!$B$2:$B$10=$B37)*('冬被-S级品'!$E$1:$AW$1=BX$1)*('冬被-S级品'!$E$2:$AW$10)),0)+IFERROR(SUMPRODUCT(('白止-S级品'!$A$2:$A$26=$B37)*('白止-S级品'!$D$1:$AV$1=BX$1)*('白止-S级品'!$D$2:$AV$26)),0)+IFERROR(SUMPRODUCT(('乐容-S级品'!$A$4:$A$32=$B37)*('乐容-S级品'!$L$3:$CA$3=BX$1)*('乐容-S级品'!$L$4:$CA$32)),0)</f>
      </c>
      <c r="BY37" s="280">
        <f>IFERROR(SUMPRODUCT(('控温被PRO-S级品'!$B$2:$B$10=$B37)*('控温被PRO-S级品'!$E$1:$BE$1=BY$1)*('控温被PRO-S级品'!$E$2:$BE$10)),0)+IFERROR(SUMPRODUCT(('冬被-S级品'!$B$2:$B$10=$B37)*('冬被-S级品'!$E$1:$AW$1=BY$1)*('冬被-S级品'!$E$2:$AW$10)),0)+IFERROR(SUMPRODUCT(('白止-S级品'!$A$2:$A$26=$B37)*('白止-S级品'!$D$1:$AV$1=BY$1)*('白止-S级品'!$D$2:$AV$26)),0)+IFERROR(SUMPRODUCT(('乐容-S级品'!$A$4:$A$32=$B37)*('乐容-S级品'!$L$3:$CA$3=BY$1)*('乐容-S级品'!$L$4:$CA$32)),0)</f>
      </c>
      <c r="BZ37" s="280">
        <f>IFERROR(SUMPRODUCT(('控温被PRO-S级品'!$B$2:$B$10=$B37)*('控温被PRO-S级品'!$E$1:$BE$1=BZ$1)*('控温被PRO-S级品'!$E$2:$BE$10)),0)+IFERROR(SUMPRODUCT(('冬被-S级品'!$B$2:$B$10=$B37)*('冬被-S级品'!$E$1:$AW$1=BZ$1)*('冬被-S级品'!$E$2:$AW$10)),0)+IFERROR(SUMPRODUCT(('白止-S级品'!$A$2:$A$26=$B37)*('白止-S级品'!$D$1:$AV$1=BZ$1)*('白止-S级品'!$D$2:$AV$26)),0)+IFERROR(SUMPRODUCT(('乐容-S级品'!$A$4:$A$32=$B37)*('乐容-S级品'!$L$3:$CA$3=BZ$1)*('乐容-S级品'!$L$4:$CA$32)),0)</f>
      </c>
      <c r="CA37" s="280">
        <f>IFERROR(SUMPRODUCT(('控温被PRO-S级品'!$B$2:$B$10=$B37)*('控温被PRO-S级品'!$E$1:$BE$1=CA$1)*('控温被PRO-S级品'!$E$2:$BE$10)),0)+IFERROR(SUMPRODUCT(('冬被-S级品'!$B$2:$B$10=$B37)*('冬被-S级品'!$E$1:$AW$1=CA$1)*('冬被-S级品'!$E$2:$AW$10)),0)+IFERROR(SUMPRODUCT(('白止-S级品'!$A$2:$A$26=$B37)*('白止-S级品'!$D$1:$AV$1=CA$1)*('白止-S级品'!$D$2:$AV$26)),0)+IFERROR(SUMPRODUCT(('乐容-S级品'!$A$4:$A$32=$B37)*('乐容-S级品'!$L$3:$CA$3=CA$1)*('乐容-S级品'!$L$4:$CA$32)),0)</f>
      </c>
      <c r="CB37" s="280">
        <f>IFERROR(SUMPRODUCT(('控温被PRO-S级品'!$B$2:$B$10=$B37)*('控温被PRO-S级品'!$E$1:$BE$1=CB$1)*('控温被PRO-S级品'!$E$2:$BE$10)),0)+IFERROR(SUMPRODUCT(('冬被-S级品'!$B$2:$B$10=$B37)*('冬被-S级品'!$E$1:$AW$1=CB$1)*('冬被-S级品'!$E$2:$AW$10)),0)+IFERROR(SUMPRODUCT(('白止-S级品'!$A$2:$A$26=$B37)*('白止-S级品'!$D$1:$AV$1=CB$1)*('白止-S级品'!$D$2:$AV$26)),0)+IFERROR(SUMPRODUCT(('乐容-S级品'!$A$4:$A$32=$B37)*('乐容-S级品'!$L$3:$CA$3=CB$1)*('乐容-S级品'!$L$4:$CA$32)),0)</f>
      </c>
      <c r="CC37" s="280">
        <f>IFERROR(SUMPRODUCT(('控温被PRO-S级品'!$B$2:$B$10=$B37)*('控温被PRO-S级品'!$E$1:$BE$1=CC$1)*('控温被PRO-S级品'!$E$2:$BE$10)),0)+IFERROR(SUMPRODUCT(('冬被-S级品'!$B$2:$B$10=$B37)*('冬被-S级品'!$E$1:$AW$1=CC$1)*('冬被-S级品'!$E$2:$AW$10)),0)+IFERROR(SUMPRODUCT(('白止-S级品'!$A$2:$A$26=$B37)*('白止-S级品'!$D$1:$AV$1=CC$1)*('白止-S级品'!$D$2:$AV$26)),0)+IFERROR(SUMPRODUCT(('乐容-S级品'!$A$4:$A$32=$B37)*('乐容-S级品'!$L$3:$CA$3=CC$1)*('乐容-S级品'!$L$4:$CA$32)),0)</f>
      </c>
      <c r="CD37" s="280">
        <f>IFERROR(SUMPRODUCT(('控温被PRO-S级品'!$B$2:$B$10=$B37)*('控温被PRO-S级品'!$E$1:$BE$1=CD$1)*('控温被PRO-S级品'!$E$2:$BE$10)),0)+IFERROR(SUMPRODUCT(('冬被-S级品'!$B$2:$B$10=$B37)*('冬被-S级品'!$E$1:$AW$1=CD$1)*('冬被-S级品'!$E$2:$AW$10)),0)+IFERROR(SUMPRODUCT(('白止-S级品'!$A$2:$A$26=$B37)*('白止-S级品'!$D$1:$AV$1=CD$1)*('白止-S级品'!$D$2:$AV$26)),0)+IFERROR(SUMPRODUCT(('乐容-S级品'!$A$4:$A$32=$B37)*('乐容-S级品'!$L$3:$CA$3=CD$1)*('乐容-S级品'!$L$4:$CA$32)),0)</f>
      </c>
      <c r="CE37" s="280">
        <f>IFERROR(SUMPRODUCT(('控温被PRO-S级品'!$B$2:$B$10=$B37)*('控温被PRO-S级品'!$E$1:$BE$1=CE$1)*('控温被PRO-S级品'!$E$2:$BE$10)),0)+IFERROR(SUMPRODUCT(('冬被-S级品'!$B$2:$B$10=$B37)*('冬被-S级品'!$E$1:$AW$1=CE$1)*('冬被-S级品'!$E$2:$AW$10)),0)+IFERROR(SUMPRODUCT(('白止-S级品'!$A$2:$A$26=$B37)*('白止-S级品'!$D$1:$AV$1=CE$1)*('白止-S级品'!$D$2:$AV$26)),0)+IFERROR(SUMPRODUCT(('乐容-S级品'!$A$4:$A$32=$B37)*('乐容-S级品'!$L$3:$CA$3=CE$1)*('乐容-S级品'!$L$4:$CA$32)),0)</f>
      </c>
      <c r="CF37" s="280">
        <f>IFERROR(SUMPRODUCT(('控温被PRO-S级品'!$B$2:$B$10=$B37)*('控温被PRO-S级品'!$E$1:$BE$1=CF$1)*('控温被PRO-S级品'!$E$2:$BE$10)),0)+IFERROR(SUMPRODUCT(('冬被-S级品'!$B$2:$B$10=$B37)*('冬被-S级品'!$E$1:$AW$1=CF$1)*('冬被-S级品'!$E$2:$AW$10)),0)+IFERROR(SUMPRODUCT(('白止-S级品'!$A$2:$A$26=$B37)*('白止-S级品'!$D$1:$AV$1=CF$1)*('白止-S级品'!$D$2:$AV$26)),0)+IFERROR(SUMPRODUCT(('乐容-S级品'!$A$4:$A$32=$B37)*('乐容-S级品'!$L$3:$CA$3=CF$1)*('乐容-S级品'!$L$4:$CA$32)),0)</f>
      </c>
      <c r="CG37" s="280">
        <f>IFERROR(SUMPRODUCT(('控温被PRO-S级品'!$B$2:$B$10=$B37)*('控温被PRO-S级品'!$E$1:$BE$1=CG$1)*('控温被PRO-S级品'!$E$2:$BE$10)),0)+IFERROR(SUMPRODUCT(('冬被-S级品'!$B$2:$B$10=$B37)*('冬被-S级品'!$E$1:$AW$1=CG$1)*('冬被-S级品'!$E$2:$AW$10)),0)+IFERROR(SUMPRODUCT(('白止-S级品'!$A$2:$A$26=$B37)*('白止-S级品'!$D$1:$AV$1=CG$1)*('白止-S级品'!$D$2:$AV$26)),0)+IFERROR(SUMPRODUCT(('乐容-S级品'!$A$4:$A$32=$B37)*('乐容-S级品'!$L$3:$CA$3=CG$1)*('乐容-S级品'!$L$4:$CA$32)),0)</f>
      </c>
      <c r="CH37" s="280">
        <f>IFERROR(SUMPRODUCT(('控温被PRO-S级品'!$B$2:$B$10=$B37)*('控温被PRO-S级品'!$E$1:$BE$1=CH$1)*('控温被PRO-S级品'!$E$2:$BE$10)),0)+IFERROR(SUMPRODUCT(('冬被-S级品'!$B$2:$B$10=$B37)*('冬被-S级品'!$E$1:$AW$1=CH$1)*('冬被-S级品'!$E$2:$AW$10)),0)+IFERROR(SUMPRODUCT(('白止-S级品'!$A$2:$A$26=$B37)*('白止-S级品'!$D$1:$AV$1=CH$1)*('白止-S级品'!$D$2:$AV$26)),0)+IFERROR(SUMPRODUCT(('乐容-S级品'!$A$4:$A$32=$B37)*('乐容-S级品'!$L$3:$CA$3=CH$1)*('乐容-S级品'!$L$4:$CA$32)),0)</f>
      </c>
      <c r="CI37" s="280">
        <f>IFERROR(SUMPRODUCT(('控温被PRO-S级品'!$B$2:$B$10=$B37)*('控温被PRO-S级品'!$E$1:$BE$1=CI$1)*('控温被PRO-S级品'!$E$2:$BE$10)),0)+IFERROR(SUMPRODUCT(('冬被-S级品'!$B$2:$B$10=$B37)*('冬被-S级品'!$E$1:$AW$1=CI$1)*('冬被-S级品'!$E$2:$AW$10)),0)+IFERROR(SUMPRODUCT(('白止-S级品'!$A$2:$A$26=$B37)*('白止-S级品'!$D$1:$AV$1=CI$1)*('白止-S级品'!$D$2:$AV$26)),0)+IFERROR(SUMPRODUCT(('乐容-S级品'!$A$4:$A$32=$B37)*('乐容-S级品'!$L$3:$CA$3=CI$1)*('乐容-S级品'!$L$4:$CA$32)),0)</f>
      </c>
      <c r="CJ37" s="280">
        <f>IFERROR(SUMPRODUCT(('控温被PRO-S级品'!$B$2:$B$10=$B37)*('控温被PRO-S级品'!$E$1:$BE$1=CJ$1)*('控温被PRO-S级品'!$E$2:$BE$10)),0)+IFERROR(SUMPRODUCT(('冬被-S级品'!$B$2:$B$10=$B37)*('冬被-S级品'!$E$1:$AW$1=CJ$1)*('冬被-S级品'!$E$2:$AW$10)),0)+IFERROR(SUMPRODUCT(('白止-S级品'!$A$2:$A$26=$B37)*('白止-S级品'!$D$1:$AV$1=CJ$1)*('白止-S级品'!$D$2:$AV$26)),0)+IFERROR(SUMPRODUCT(('乐容-S级品'!$A$4:$A$32=$B37)*('乐容-S级品'!$L$3:$CA$3=CJ$1)*('乐容-S级品'!$L$4:$CA$32)),0)</f>
      </c>
      <c r="CK37" s="280">
        <f>IFERROR(SUMPRODUCT(('控温被PRO-S级品'!$B$2:$B$10=$B37)*('控温被PRO-S级品'!$E$1:$BE$1=CK$1)*('控温被PRO-S级品'!$E$2:$BE$10)),0)+IFERROR(SUMPRODUCT(('冬被-S级品'!$B$2:$B$10=$B37)*('冬被-S级品'!$E$1:$AW$1=CK$1)*('冬被-S级品'!$E$2:$AW$10)),0)+IFERROR(SUMPRODUCT(('白止-S级品'!$A$2:$A$26=$B37)*('白止-S级品'!$D$1:$AV$1=CK$1)*('白止-S级品'!$D$2:$AV$26)),0)+IFERROR(SUMPRODUCT(('乐容-S级品'!$A$4:$A$32=$B37)*('乐容-S级品'!$L$3:$CA$3=CK$1)*('乐容-S级品'!$L$4:$CA$32)),0)</f>
      </c>
      <c r="CL37" s="280">
        <f>IFERROR(SUMPRODUCT(('控温被PRO-S级品'!$B$2:$B$10=$B37)*('控温被PRO-S级品'!$E$1:$BE$1=CL$1)*('控温被PRO-S级品'!$E$2:$BE$10)),0)+IFERROR(SUMPRODUCT(('冬被-S级品'!$B$2:$B$10=$B37)*('冬被-S级品'!$E$1:$AW$1=CL$1)*('冬被-S级品'!$E$2:$AW$10)),0)+IFERROR(SUMPRODUCT(('白止-S级品'!$A$2:$A$26=$B37)*('白止-S级品'!$D$1:$AV$1=CL$1)*('白止-S级品'!$D$2:$AV$26)),0)+IFERROR(SUMPRODUCT(('乐容-S级品'!$A$4:$A$32=$B37)*('乐容-S级品'!$L$3:$CA$3=CL$1)*('乐容-S级品'!$L$4:$CA$32)),0)</f>
      </c>
      <c r="CM37" s="280">
        <f>IFERROR(SUMPRODUCT(('控温被PRO-S级品'!$B$2:$B$10=$B37)*('控温被PRO-S级品'!$E$1:$BE$1=CM$1)*('控温被PRO-S级品'!$E$2:$BE$10)),0)+IFERROR(SUMPRODUCT(('冬被-S级品'!$B$2:$B$10=$B37)*('冬被-S级品'!$E$1:$AW$1=CM$1)*('冬被-S级品'!$E$2:$AW$10)),0)+IFERROR(SUMPRODUCT(('白止-S级品'!$A$2:$A$26=$B37)*('白止-S级品'!$D$1:$AV$1=CM$1)*('白止-S级品'!$D$2:$AV$26)),0)+IFERROR(SUMPRODUCT(('乐容-S级品'!$A$4:$A$32=$B37)*('乐容-S级品'!$L$3:$CA$3=CM$1)*('乐容-S级品'!$L$4:$CA$32)),0)</f>
      </c>
      <c r="CN37" s="280">
        <f>IFERROR(SUMPRODUCT(('控温被PRO-S级品'!$B$2:$B$10=$B37)*('控温被PRO-S级品'!$E$1:$BE$1=CN$1)*('控温被PRO-S级品'!$E$2:$BE$10)),0)+IFERROR(SUMPRODUCT(('冬被-S级品'!$B$2:$B$10=$B37)*('冬被-S级品'!$E$1:$AW$1=CN$1)*('冬被-S级品'!$E$2:$AW$10)),0)+IFERROR(SUMPRODUCT(('白止-S级品'!$A$2:$A$26=$B37)*('白止-S级品'!$D$1:$AV$1=CN$1)*('白止-S级品'!$D$2:$AV$26)),0)+IFERROR(SUMPRODUCT(('乐容-S级品'!$A$4:$A$32=$B37)*('乐容-S级品'!$L$3:$CA$3=CN$1)*('乐容-S级品'!$L$4:$CA$32)),0)</f>
      </c>
      <c r="CO37" s="280">
        <f>IFERROR(SUMPRODUCT(('控温被PRO-S级品'!$B$2:$B$10=$B37)*('控温被PRO-S级品'!$E$1:$BE$1=CO$1)*('控温被PRO-S级品'!$E$2:$BE$10)),0)+IFERROR(SUMPRODUCT(('冬被-S级品'!$B$2:$B$10=$B37)*('冬被-S级品'!$E$1:$AW$1=CO$1)*('冬被-S级品'!$E$2:$AW$10)),0)+IFERROR(SUMPRODUCT(('白止-S级品'!$A$2:$A$26=$B37)*('白止-S级品'!$D$1:$AV$1=CO$1)*('白止-S级品'!$D$2:$AV$26)),0)+IFERROR(SUMPRODUCT(('乐容-S级品'!$A$4:$A$32=$B37)*('乐容-S级品'!$L$3:$CA$3=CO$1)*('乐容-S级品'!$L$4:$CA$32)),0)</f>
      </c>
      <c r="CP37" s="280">
        <f>IFERROR(SUMPRODUCT(('控温被PRO-S级品'!$B$2:$B$10=$B37)*('控温被PRO-S级品'!$E$1:$BE$1=CP$1)*('控温被PRO-S级品'!$E$2:$BE$10)),0)+IFERROR(SUMPRODUCT(('冬被-S级品'!$B$2:$B$10=$B37)*('冬被-S级品'!$E$1:$AW$1=CP$1)*('冬被-S级品'!$E$2:$AW$10)),0)+IFERROR(SUMPRODUCT(('白止-S级品'!$A$2:$A$26=$B37)*('白止-S级品'!$D$1:$AV$1=CP$1)*('白止-S级品'!$D$2:$AV$26)),0)+IFERROR(SUMPRODUCT(('乐容-S级品'!$A$4:$A$32=$B37)*('乐容-S级品'!$L$3:$CA$3=CP$1)*('乐容-S级品'!$L$4:$CA$32)),0)</f>
      </c>
      <c r="CQ37" s="280">
        <f>IFERROR(SUMPRODUCT(('控温被PRO-S级品'!$B$2:$B$10=$B37)*('控温被PRO-S级品'!$E$1:$BE$1=CQ$1)*('控温被PRO-S级品'!$E$2:$BE$10)),0)+IFERROR(SUMPRODUCT(('冬被-S级品'!$B$2:$B$10=$B37)*('冬被-S级品'!$E$1:$AW$1=CQ$1)*('冬被-S级品'!$E$2:$AW$10)),0)+IFERROR(SUMPRODUCT(('白止-S级品'!$A$2:$A$26=$B37)*('白止-S级品'!$D$1:$AV$1=CQ$1)*('白止-S级品'!$D$2:$AV$26)),0)+IFERROR(SUMPRODUCT(('乐容-S级品'!$A$4:$A$32=$B37)*('乐容-S级品'!$L$3:$CA$3=CQ$1)*('乐容-S级品'!$L$4:$CA$32)),0)</f>
      </c>
      <c r="CR37" s="280">
        <f>IFERROR(SUMPRODUCT(('控温被PRO-S级品'!$B$2:$B$10=$B37)*('控温被PRO-S级品'!$E$1:$BE$1=CR$1)*('控温被PRO-S级品'!$E$2:$BE$10)),0)+IFERROR(SUMPRODUCT(('冬被-S级品'!$B$2:$B$10=$B37)*('冬被-S级品'!$E$1:$AW$1=CR$1)*('冬被-S级品'!$E$2:$AW$10)),0)+IFERROR(SUMPRODUCT(('白止-S级品'!$A$2:$A$26=$B37)*('白止-S级品'!$D$1:$AV$1=CR$1)*('白止-S级品'!$D$2:$AV$26)),0)+IFERROR(SUMPRODUCT(('乐容-S级品'!$A$4:$A$32=$B37)*('乐容-S级品'!$L$3:$CA$3=CR$1)*('乐容-S级品'!$L$4:$CA$32)),0)</f>
      </c>
      <c r="CS37" s="280">
        <f>IFERROR(SUMPRODUCT(('控温被PRO-S级品'!$B$2:$B$10=$B37)*('控温被PRO-S级品'!$E$1:$BE$1=CS$1)*('控温被PRO-S级品'!$E$2:$BE$10)),0)+IFERROR(SUMPRODUCT(('冬被-S级品'!$B$2:$B$10=$B37)*('冬被-S级品'!$E$1:$AW$1=CS$1)*('冬被-S级品'!$E$2:$AW$10)),0)+IFERROR(SUMPRODUCT(('白止-S级品'!$A$2:$A$26=$B37)*('白止-S级品'!$D$1:$AV$1=CS$1)*('白止-S级品'!$D$2:$AV$26)),0)+IFERROR(SUMPRODUCT(('乐容-S级品'!$A$4:$A$32=$B37)*('乐容-S级品'!$L$3:$CA$3=CS$1)*('乐容-S级品'!$L$4:$CA$32)),0)</f>
      </c>
      <c r="CT37" s="280">
        <f>IFERROR(SUMPRODUCT(('控温被PRO-S级品'!$B$2:$B$10=$B37)*('控温被PRO-S级品'!$E$1:$BE$1=CT$1)*('控温被PRO-S级品'!$E$2:$BE$10)),0)+IFERROR(SUMPRODUCT(('冬被-S级品'!$B$2:$B$10=$B37)*('冬被-S级品'!$E$1:$AW$1=CT$1)*('冬被-S级品'!$E$2:$AW$10)),0)+IFERROR(SUMPRODUCT(('白止-S级品'!$A$2:$A$26=$B37)*('白止-S级品'!$D$1:$AV$1=CT$1)*('白止-S级品'!$D$2:$AV$26)),0)+IFERROR(SUMPRODUCT(('乐容-S级品'!$A$4:$A$32=$B37)*('乐容-S级品'!$L$3:$CA$3=CT$1)*('乐容-S级品'!$L$4:$CA$32)),0)</f>
      </c>
      <c r="CU37" s="280">
        <f>IFERROR(SUMPRODUCT(('控温被PRO-S级品'!$B$2:$B$10=$B37)*('控温被PRO-S级品'!$E$1:$BE$1=CU$1)*('控温被PRO-S级品'!$E$2:$BE$10)),0)+IFERROR(SUMPRODUCT(('冬被-S级品'!$B$2:$B$10=$B37)*('冬被-S级品'!$E$1:$AW$1=CU$1)*('冬被-S级品'!$E$2:$AW$10)),0)+IFERROR(SUMPRODUCT(('白止-S级品'!$A$2:$A$26=$B37)*('白止-S级品'!$D$1:$AV$1=CU$1)*('白止-S级品'!$D$2:$AV$26)),0)+IFERROR(SUMPRODUCT(('乐容-S级品'!$A$4:$A$32=$B37)*('乐容-S级品'!$L$3:$CA$3=CU$1)*('乐容-S级品'!$L$4:$CA$32)),0)</f>
      </c>
      <c r="CV37" s="280">
        <f>IFERROR(SUMPRODUCT(('控温被PRO-S级品'!$B$2:$B$10=$B37)*('控温被PRO-S级品'!$E$1:$BE$1=CV$1)*('控温被PRO-S级品'!$E$2:$BE$10)),0)+IFERROR(SUMPRODUCT(('冬被-S级品'!$B$2:$B$10=$B37)*('冬被-S级品'!$E$1:$AW$1=CV$1)*('冬被-S级品'!$E$2:$AW$10)),0)+IFERROR(SUMPRODUCT(('白止-S级品'!$A$2:$A$26=$B37)*('白止-S级品'!$D$1:$AV$1=CV$1)*('白止-S级品'!$D$2:$AV$26)),0)+IFERROR(SUMPRODUCT(('乐容-S级品'!$A$4:$A$32=$B37)*('乐容-S级品'!$L$3:$CA$3=CV$1)*('乐容-S级品'!$L$4:$CA$32)),0)</f>
      </c>
      <c r="CW37" s="280">
        <f>IFERROR(SUMPRODUCT(('控温被PRO-S级品'!$B$2:$B$10=$B37)*('控温被PRO-S级品'!$E$1:$BE$1=CW$1)*('控温被PRO-S级品'!$E$2:$BE$10)),0)+IFERROR(SUMPRODUCT(('冬被-S级品'!$B$2:$B$10=$B37)*('冬被-S级品'!$E$1:$AW$1=CW$1)*('冬被-S级品'!$E$2:$AW$10)),0)+IFERROR(SUMPRODUCT(('白止-S级品'!$A$2:$A$26=$B37)*('白止-S级品'!$D$1:$AV$1=CW$1)*('白止-S级品'!$D$2:$AV$26)),0)+IFERROR(SUMPRODUCT(('乐容-S级品'!$A$4:$A$32=$B37)*('乐容-S级品'!$L$3:$CA$3=CW$1)*('乐容-S级品'!$L$4:$CA$32)),0)</f>
      </c>
      <c r="CX37" s="280">
        <f>IFERROR(SUMPRODUCT(('控温被PRO-S级品'!$B$2:$B$10=$B37)*('控温被PRO-S级品'!$E$1:$BE$1=CX$1)*('控温被PRO-S级品'!$E$2:$BE$10)),0)+IFERROR(SUMPRODUCT(('冬被-S级品'!$B$2:$B$10=$B37)*('冬被-S级品'!$E$1:$AW$1=CX$1)*('冬被-S级品'!$E$2:$AW$10)),0)+IFERROR(SUMPRODUCT(('白止-S级品'!$A$2:$A$26=$B37)*('白止-S级品'!$D$1:$AV$1=CX$1)*('白止-S级品'!$D$2:$AV$26)),0)+IFERROR(SUMPRODUCT(('乐容-S级品'!$A$4:$A$32=$B37)*('乐容-S级品'!$L$3:$CA$3=CX$1)*('乐容-S级品'!$L$4:$CA$32)),0)</f>
      </c>
      <c r="CY37" s="280">
        <f>IFERROR(SUMPRODUCT(('控温被PRO-S级品'!$B$2:$B$10=$B37)*('控温被PRO-S级品'!$E$1:$BE$1=CY$1)*('控温被PRO-S级品'!$E$2:$BE$10)),0)+IFERROR(SUMPRODUCT(('冬被-S级品'!$B$2:$B$10=$B37)*('冬被-S级品'!$E$1:$AW$1=CY$1)*('冬被-S级品'!$E$2:$AW$10)),0)+IFERROR(SUMPRODUCT(('白止-S级品'!$A$2:$A$26=$B37)*('白止-S级品'!$D$1:$AV$1=CY$1)*('白止-S级品'!$D$2:$AV$26)),0)+IFERROR(SUMPRODUCT(('乐容-S级品'!$A$4:$A$32=$B37)*('乐容-S级品'!$L$3:$CA$3=CY$1)*('乐容-S级品'!$L$4:$CA$32)),0)</f>
      </c>
      <c r="CZ37" s="280">
        <f>IFERROR(SUMPRODUCT(('控温被PRO-S级品'!$B$2:$B$10=$B37)*('控温被PRO-S级品'!$E$1:$BE$1=CZ$1)*('控温被PRO-S级品'!$E$2:$BE$10)),0)+IFERROR(SUMPRODUCT(('冬被-S级品'!$B$2:$B$10=$B37)*('冬被-S级品'!$E$1:$AW$1=CZ$1)*('冬被-S级品'!$E$2:$AW$10)),0)+IFERROR(SUMPRODUCT(('白止-S级品'!$A$2:$A$26=$B37)*('白止-S级品'!$D$1:$AV$1=CZ$1)*('白止-S级品'!$D$2:$AV$26)),0)+IFERROR(SUMPRODUCT(('乐容-S级品'!$A$4:$A$32=$B37)*('乐容-S级品'!$L$3:$CA$3=CZ$1)*('乐容-S级品'!$L$4:$CA$32)),0)</f>
      </c>
      <c r="DA37" s="280">
        <f>IFERROR(SUMPRODUCT(('控温被PRO-S级品'!$B$2:$B$10=$B37)*('控温被PRO-S级品'!$E$1:$BE$1=DA$1)*('控温被PRO-S级品'!$E$2:$BE$10)),0)+IFERROR(SUMPRODUCT(('冬被-S级品'!$B$2:$B$10=$B37)*('冬被-S级品'!$E$1:$AW$1=DA$1)*('冬被-S级品'!$E$2:$AW$10)),0)+IFERROR(SUMPRODUCT(('白止-S级品'!$A$2:$A$26=$B37)*('白止-S级品'!$D$1:$AV$1=DA$1)*('白止-S级品'!$D$2:$AV$26)),0)+IFERROR(SUMPRODUCT(('乐容-S级品'!$A$4:$A$32=$B37)*('乐容-S级品'!$L$3:$CA$3=DA$1)*('乐容-S级品'!$L$4:$CA$32)),0)</f>
      </c>
      <c r="DB37" s="280">
        <f>IFERROR(SUMPRODUCT(('控温被PRO-S级品'!$B$2:$B$10=$B37)*('控温被PRO-S级品'!$E$1:$BE$1=DB$1)*('控温被PRO-S级品'!$E$2:$BE$10)),0)+IFERROR(SUMPRODUCT(('冬被-S级品'!$B$2:$B$10=$B37)*('冬被-S级品'!$E$1:$AW$1=DB$1)*('冬被-S级品'!$E$2:$AW$10)),0)+IFERROR(SUMPRODUCT(('白止-S级品'!$A$2:$A$26=$B37)*('白止-S级品'!$D$1:$AV$1=DB$1)*('白止-S级品'!$D$2:$AV$26)),0)+IFERROR(SUMPRODUCT(('乐容-S级品'!$A$4:$A$32=$B37)*('乐容-S级品'!$L$3:$CA$3=DB$1)*('乐容-S级品'!$L$4:$CA$32)),0)</f>
      </c>
      <c r="DC37" s="280">
        <f>IFERROR(SUMPRODUCT(('控温被PRO-S级品'!$B$2:$B$10=$B37)*('控温被PRO-S级品'!$E$1:$BE$1=DC$1)*('控温被PRO-S级品'!$E$2:$BE$10)),0)+IFERROR(SUMPRODUCT(('冬被-S级品'!$B$2:$B$10=$B37)*('冬被-S级品'!$E$1:$AW$1=DC$1)*('冬被-S级品'!$E$2:$AW$10)),0)+IFERROR(SUMPRODUCT(('白止-S级品'!$A$2:$A$26=$B37)*('白止-S级品'!$D$1:$AV$1=DC$1)*('白止-S级品'!$D$2:$AV$26)),0)+IFERROR(SUMPRODUCT(('乐容-S级品'!$A$4:$A$32=$B37)*('乐容-S级品'!$L$3:$CA$3=DC$1)*('乐容-S级品'!$L$4:$CA$32)),0)</f>
      </c>
      <c r="DD37" s="280">
        <f>IFERROR(SUMPRODUCT(('控温被PRO-S级品'!$B$2:$B$10=$B37)*('控温被PRO-S级品'!$E$1:$BE$1=DD$1)*('控温被PRO-S级品'!$E$2:$BE$10)),0)+IFERROR(SUMPRODUCT(('冬被-S级品'!$B$2:$B$10=$B37)*('冬被-S级品'!$E$1:$AW$1=DD$1)*('冬被-S级品'!$E$2:$AW$10)),0)+IFERROR(SUMPRODUCT(('白止-S级品'!$A$2:$A$26=$B37)*('白止-S级品'!$D$1:$AV$1=DD$1)*('白止-S级品'!$D$2:$AV$26)),0)+IFERROR(SUMPRODUCT(('乐容-S级品'!$A$4:$A$32=$B37)*('乐容-S级品'!$L$3:$CA$3=DD$1)*('乐容-S级品'!$L$4:$CA$32)),0)</f>
      </c>
      <c r="DE37" s="280">
        <f>IFERROR(SUMPRODUCT(('控温被PRO-S级品'!$B$2:$B$10=$B37)*('控温被PRO-S级品'!$E$1:$BE$1=DE$1)*('控温被PRO-S级品'!$E$2:$BE$10)),0)+IFERROR(SUMPRODUCT(('冬被-S级品'!$B$2:$B$10=$B37)*('冬被-S级品'!$E$1:$AW$1=DE$1)*('冬被-S级品'!$E$2:$AW$10)),0)+IFERROR(SUMPRODUCT(('白止-S级品'!$A$2:$A$26=$B37)*('白止-S级品'!$D$1:$AV$1=DE$1)*('白止-S级品'!$D$2:$AV$26)),0)+IFERROR(SUMPRODUCT(('乐容-S级品'!$A$4:$A$32=$B37)*('乐容-S级品'!$L$3:$CA$3=DE$1)*('乐容-S级品'!$L$4:$CA$32)),0)</f>
      </c>
      <c r="DF37" s="280">
        <f>IFERROR(SUMPRODUCT(('控温被PRO-S级品'!$B$2:$B$10=$B37)*('控温被PRO-S级品'!$E$1:$BE$1=DF$1)*('控温被PRO-S级品'!$E$2:$BE$10)),0)+IFERROR(SUMPRODUCT(('冬被-S级品'!$B$2:$B$10=$B37)*('冬被-S级品'!$E$1:$AW$1=DF$1)*('冬被-S级品'!$E$2:$AW$10)),0)+IFERROR(SUMPRODUCT(('白止-S级品'!$A$2:$A$26=$B37)*('白止-S级品'!$D$1:$AV$1=DF$1)*('白止-S级品'!$D$2:$AV$26)),0)+IFERROR(SUMPRODUCT(('乐容-S级品'!$A$4:$A$32=$B37)*('乐容-S级品'!$L$3:$CA$3=DF$1)*('乐容-S级品'!$L$4:$CA$32)),0)</f>
      </c>
      <c r="DG37" s="280">
        <f>IFERROR(SUMPRODUCT(('控温被PRO-S级品'!$B$2:$B$10=$B37)*('控温被PRO-S级品'!$E$1:$BE$1=DG$1)*('控温被PRO-S级品'!$E$2:$BE$10)),0)+IFERROR(SUMPRODUCT(('冬被-S级品'!$B$2:$B$10=$B37)*('冬被-S级品'!$E$1:$AW$1=DG$1)*('冬被-S级品'!$E$2:$AW$10)),0)+IFERROR(SUMPRODUCT(('白止-S级品'!$A$2:$A$26=$B37)*('白止-S级品'!$D$1:$AV$1=DG$1)*('白止-S级品'!$D$2:$AV$26)),0)+IFERROR(SUMPRODUCT(('乐容-S级品'!$A$4:$A$32=$B37)*('乐容-S级品'!$L$3:$CA$3=DG$1)*('乐容-S级品'!$L$4:$CA$32)),0)</f>
      </c>
      <c r="DH37" s="280">
        <f>IFERROR(SUMPRODUCT(('控温被PRO-S级品'!$B$2:$B$10=$B37)*('控温被PRO-S级品'!$E$1:$BE$1=DH$1)*('控温被PRO-S级品'!$E$2:$BE$10)),0)+IFERROR(SUMPRODUCT(('冬被-S级品'!$B$2:$B$10=$B37)*('冬被-S级品'!$E$1:$AW$1=DH$1)*('冬被-S级品'!$E$2:$AW$10)),0)+IFERROR(SUMPRODUCT(('白止-S级品'!$A$2:$A$26=$B37)*('白止-S级品'!$D$1:$AV$1=DH$1)*('白止-S级品'!$D$2:$AV$26)),0)+IFERROR(SUMPRODUCT(('乐容-S级品'!$A$4:$A$32=$B37)*('乐容-S级品'!$L$3:$CA$3=DH$1)*('乐容-S级品'!$L$4:$CA$32)),0)</f>
      </c>
      <c r="DI37" s="280">
        <f>IFERROR(SUMPRODUCT(('控温被PRO-S级品'!$B$2:$B$10=$B37)*('控温被PRO-S级品'!$E$1:$BE$1=DI$1)*('控温被PRO-S级品'!$E$2:$BE$10)),0)+IFERROR(SUMPRODUCT(('冬被-S级品'!$B$2:$B$10=$B37)*('冬被-S级品'!$E$1:$AW$1=DI$1)*('冬被-S级品'!$E$2:$AW$10)),0)+IFERROR(SUMPRODUCT(('白止-S级品'!$A$2:$A$26=$B37)*('白止-S级品'!$D$1:$AV$1=DI$1)*('白止-S级品'!$D$2:$AV$26)),0)+IFERROR(SUMPRODUCT(('乐容-S级品'!$A$4:$A$32=$B37)*('乐容-S级品'!$L$3:$CA$3=DI$1)*('乐容-S级品'!$L$4:$CA$32)),0)</f>
      </c>
      <c r="DJ37" s="280">
        <f>IFERROR(SUMPRODUCT(('控温被PRO-S级品'!$B$2:$B$10=$B37)*('控温被PRO-S级品'!$E$1:$BE$1=DJ$1)*('控温被PRO-S级品'!$E$2:$BE$10)),0)+IFERROR(SUMPRODUCT(('冬被-S级品'!$B$2:$B$10=$B37)*('冬被-S级品'!$E$1:$AW$1=DJ$1)*('冬被-S级品'!$E$2:$AW$10)),0)+IFERROR(SUMPRODUCT(('白止-S级品'!$A$2:$A$26=$B37)*('白止-S级品'!$D$1:$AV$1=DJ$1)*('白止-S级品'!$D$2:$AV$26)),0)+IFERROR(SUMPRODUCT(('乐容-S级品'!$A$4:$A$32=$B37)*('乐容-S级品'!$L$3:$CA$3=DJ$1)*('乐容-S级品'!$L$4:$CA$32)),0)</f>
      </c>
      <c r="DK37" s="280"/>
      <c r="DL37" s="280"/>
      <c r="DM37" s="280"/>
      <c r="DN37" s="280"/>
      <c r="DO37" s="280"/>
      <c r="DP37" s="280"/>
      <c r="DQ37" s="280"/>
      <c r="DR37" s="280"/>
      <c r="DS37" s="280"/>
      <c r="DT37" s="280"/>
      <c r="DU37" s="280"/>
      <c r="DV37" s="280"/>
      <c r="DW37" s="280">
        <f>VLOOKUP(B37,'系统编码规格'!A:C,3,FALSE)</f>
      </c>
      <c r="DX37" s="280"/>
      <c r="DY37" s="280"/>
      <c r="DZ37" s="280"/>
      <c r="EA37" s="280"/>
      <c r="EB37" s="280"/>
      <c r="EC37" s="280"/>
      <c r="ED37" s="280"/>
      <c r="EE37" s="280"/>
      <c r="EF37" s="280"/>
      <c r="EG37" s="280"/>
      <c r="EH37" s="280"/>
      <c r="EI37" s="280"/>
      <c r="EJ37" s="280"/>
      <c r="EK37" s="280"/>
      <c r="EL37" s="280"/>
      <c r="EM37" s="280"/>
      <c r="EN37" s="280"/>
      <c r="EO37" s="280"/>
      <c r="EP37" s="280"/>
      <c r="EQ37" s="280"/>
      <c r="ER37" s="280"/>
      <c r="ES37" s="280"/>
      <c r="ET37" s="280"/>
      <c r="EU37" s="280"/>
      <c r="EV37" s="280"/>
      <c r="EW37" s="280"/>
      <c r="EX37" s="280"/>
      <c r="EY37" s="280"/>
      <c r="EZ37" s="280"/>
      <c r="FA37" s="280"/>
      <c r="FB37" s="280"/>
      <c r="FC37" s="280"/>
      <c r="FD37" s="280"/>
      <c r="FE37" s="280"/>
      <c r="FF37" s="280"/>
      <c r="FG37" s="280"/>
      <c r="FH37" s="280"/>
      <c r="FI37" s="280"/>
      <c r="FJ37" s="280"/>
      <c r="FK37" s="280"/>
      <c r="FL37" s="280"/>
      <c r="FM37" s="280"/>
      <c r="FN37" s="280"/>
      <c r="FO37" s="280"/>
      <c r="FP37" s="280"/>
      <c r="FQ37" s="280"/>
      <c r="FR37" s="280"/>
      <c r="FS37" s="280"/>
      <c r="FT37" s="280"/>
      <c r="FU37" s="280"/>
      <c r="FV37" s="280"/>
      <c r="FW37" s="280"/>
      <c r="FX37" s="280"/>
      <c r="FY37" s="280"/>
      <c r="FZ37" s="280"/>
      <c r="GA37" s="280"/>
      <c r="GB37" s="280"/>
      <c r="GC37" s="280"/>
      <c r="GD37" s="280"/>
      <c r="GE37" s="280"/>
      <c r="GF37" s="280"/>
      <c r="GG37" s="280"/>
      <c r="GH37" s="280"/>
      <c r="GI37" s="280"/>
      <c r="GJ37" s="280"/>
      <c r="GK37" s="280"/>
      <c r="GL37" s="280"/>
      <c r="GM37" s="280"/>
      <c r="GN37" s="280"/>
      <c r="GO37" s="280"/>
      <c r="GP37" s="280"/>
      <c r="GQ37" s="280"/>
      <c r="GR37" s="280"/>
      <c r="GS37" s="280"/>
      <c r="GT37" s="280"/>
      <c r="GU37" s="280"/>
      <c r="GV37" s="280"/>
    </row>
    <row r="38">
      <c r="A38" s="309" t="str">
        <v>安桐</v>
      </c>
      <c r="B38" s="310" t="str">
        <v>12800025700539616</v>
      </c>
      <c r="C38" s="309" t="str">
        <v>亚朵星球 深睡双感夏凉被</v>
      </c>
      <c r="D38" s="309" t="str">
        <v>夏夜深蓝-150*200cm</v>
      </c>
      <c r="E38">
        <f>SUM(F38:GX38)</f>
      </c>
      <c r="F38" s="280">
        <f>IFERROR(SUMPRODUCT(('控温被PRO-S级品'!$B$2:$B$10=$B38)*('控温被PRO-S级品'!$E$1:$BE$1=F$1)*('控温被PRO-S级品'!$E$2:$BE$10)),0)+IFERROR(SUMPRODUCT(('冬被-S级品'!$B$2:$B$10=$B38)*('冬被-S级品'!$E$1:$AW$1=F$1)*('冬被-S级品'!$E$2:$AW$10)),0)+IFERROR(SUMPRODUCT(('白止-S级品'!$A$2:$A$26=$B38)*('白止-S级品'!$D$1:$AV$1=F$1)*('白止-S级品'!$D$2:$AV$26)),0)+IFERROR(SUMPRODUCT(('乐容-S级品'!$A$4:$A$32=$B38)*('乐容-S级品'!$L$3:$CA$3=F$1)*('乐容-S级品'!$L$4:$CA$32)),0)</f>
      </c>
      <c r="G38" s="280">
        <f>IFERROR(SUMPRODUCT(('控温被PRO-S级品'!$B$2:$B$10=$B38)*('控温被PRO-S级品'!$E$1:$BE$1=G$1)*('控温被PRO-S级品'!$E$2:$BE$10)),0)+IFERROR(SUMPRODUCT(('冬被-S级品'!$B$2:$B$10=$B38)*('冬被-S级品'!$E$1:$AW$1=G$1)*('冬被-S级品'!$E$2:$AW$10)),0)+IFERROR(SUMPRODUCT(('白止-S级品'!$A$2:$A$26=$B38)*('白止-S级品'!$D$1:$AV$1=G$1)*('白止-S级品'!$D$2:$AV$26)),0)+IFERROR(SUMPRODUCT(('乐容-S级品'!$A$4:$A$32=$B38)*('乐容-S级品'!$L$3:$CA$3=G$1)*('乐容-S级品'!$L$4:$CA$32)),0)</f>
      </c>
      <c r="H38" s="280">
        <f>IFERROR(SUMPRODUCT(('控温被PRO-S级品'!$B$2:$B$10=$B38)*('控温被PRO-S级品'!$E$1:$BE$1=H$1)*('控温被PRO-S级品'!$E$2:$BE$10)),0)+IFERROR(SUMPRODUCT(('冬被-S级品'!$B$2:$B$10=$B38)*('冬被-S级品'!$E$1:$AW$1=H$1)*('冬被-S级品'!$E$2:$AW$10)),0)+IFERROR(SUMPRODUCT(('白止-S级品'!$A$2:$A$26=$B38)*('白止-S级品'!$D$1:$AV$1=H$1)*('白止-S级品'!$D$2:$AV$26)),0)+IFERROR(SUMPRODUCT(('乐容-S级品'!$A$4:$A$32=$B38)*('乐容-S级品'!$L$3:$CA$3=H$1)*('乐容-S级品'!$L$4:$CA$32)),0)</f>
      </c>
      <c r="I38" s="280">
        <f>IFERROR(SUMPRODUCT(('控温被PRO-S级品'!$B$2:$B$10=$B38)*('控温被PRO-S级品'!$E$1:$BE$1=I$1)*('控温被PRO-S级品'!$E$2:$BE$10)),0)+IFERROR(SUMPRODUCT(('冬被-S级品'!$B$2:$B$10=$B38)*('冬被-S级品'!$E$1:$AW$1=I$1)*('冬被-S级品'!$E$2:$AW$10)),0)+IFERROR(SUMPRODUCT(('白止-S级品'!$A$2:$A$26=$B38)*('白止-S级品'!$D$1:$AV$1=I$1)*('白止-S级品'!$D$2:$AV$26)),0)+IFERROR(SUMPRODUCT(('乐容-S级品'!$A$4:$A$32=$B38)*('乐容-S级品'!$L$3:$CA$3=I$1)*('乐容-S级品'!$L$4:$CA$32)),0)</f>
      </c>
      <c r="J38" s="280">
        <f>IFERROR(SUMPRODUCT(('控温被PRO-S级品'!$B$2:$B$10=$B38)*('控温被PRO-S级品'!$E$1:$BE$1=J$1)*('控温被PRO-S级品'!$E$2:$BE$10)),0)+IFERROR(SUMPRODUCT(('冬被-S级品'!$B$2:$B$10=$B38)*('冬被-S级品'!$E$1:$AW$1=J$1)*('冬被-S级品'!$E$2:$AW$10)),0)+IFERROR(SUMPRODUCT(('白止-S级品'!$A$2:$A$26=$B38)*('白止-S级品'!$D$1:$AV$1=J$1)*('白止-S级品'!$D$2:$AV$26)),0)+IFERROR(SUMPRODUCT(('乐容-S级品'!$A$4:$A$32=$B38)*('乐容-S级品'!$L$3:$CA$3=J$1)*('乐容-S级品'!$L$4:$CA$32)),0)</f>
      </c>
      <c r="K38" s="280">
        <f>IFERROR(SUMPRODUCT(('控温被PRO-S级品'!$B$2:$B$10=$B38)*('控温被PRO-S级品'!$E$1:$BE$1=K$1)*('控温被PRO-S级品'!$E$2:$BE$10)),0)+IFERROR(SUMPRODUCT(('冬被-S级品'!$B$2:$B$10=$B38)*('冬被-S级品'!$E$1:$AW$1=K$1)*('冬被-S级品'!$E$2:$AW$10)),0)+IFERROR(SUMPRODUCT(('白止-S级品'!$A$2:$A$26=$B38)*('白止-S级品'!$D$1:$AV$1=K$1)*('白止-S级品'!$D$2:$AV$26)),0)+IFERROR(SUMPRODUCT(('乐容-S级品'!$A$4:$A$32=$B38)*('乐容-S级品'!$L$3:$CA$3=K$1)*('乐容-S级品'!$L$4:$CA$32)),0)</f>
      </c>
      <c r="L38" s="280">
        <f>IFERROR(SUMPRODUCT(('控温被PRO-S级品'!$B$2:$B$10=$B38)*('控温被PRO-S级品'!$E$1:$BE$1=L$1)*('控温被PRO-S级品'!$E$2:$BE$10)),0)+IFERROR(SUMPRODUCT(('冬被-S级品'!$B$2:$B$10=$B38)*('冬被-S级品'!$E$1:$AW$1=L$1)*('冬被-S级品'!$E$2:$AW$10)),0)+IFERROR(SUMPRODUCT(('白止-S级品'!$A$2:$A$26=$B38)*('白止-S级品'!$D$1:$AV$1=L$1)*('白止-S级品'!$D$2:$AV$26)),0)+IFERROR(SUMPRODUCT(('乐容-S级品'!$A$4:$A$32=$B38)*('乐容-S级品'!$L$3:$CA$3=L$1)*('乐容-S级品'!$L$4:$CA$32)),0)</f>
      </c>
      <c r="M38" s="280">
        <f>IFERROR(SUMPRODUCT(('控温被PRO-S级品'!$B$2:$B$10=$B38)*('控温被PRO-S级品'!$E$1:$BE$1=M$1)*('控温被PRO-S级品'!$E$2:$BE$10)),0)+IFERROR(SUMPRODUCT(('冬被-S级品'!$B$2:$B$10=$B38)*('冬被-S级品'!$E$1:$AW$1=M$1)*('冬被-S级品'!$E$2:$AW$10)),0)+IFERROR(SUMPRODUCT(('白止-S级品'!$A$2:$A$26=$B38)*('白止-S级品'!$D$1:$AV$1=M$1)*('白止-S级品'!$D$2:$AV$26)),0)+IFERROR(SUMPRODUCT(('乐容-S级品'!$A$4:$A$32=$B38)*('乐容-S级品'!$L$3:$CA$3=M$1)*('乐容-S级品'!$L$4:$CA$32)),0)</f>
      </c>
      <c r="N38" s="280">
        <f>IFERROR(SUMPRODUCT(('控温被PRO-S级品'!$B$2:$B$10=$B38)*('控温被PRO-S级品'!$E$1:$BE$1=N$1)*('控温被PRO-S级品'!$E$2:$BE$10)),0)+IFERROR(SUMPRODUCT(('冬被-S级品'!$B$2:$B$10=$B38)*('冬被-S级品'!$E$1:$AW$1=N$1)*('冬被-S级品'!$E$2:$AW$10)),0)+IFERROR(SUMPRODUCT(('白止-S级品'!$A$2:$A$26=$B38)*('白止-S级品'!$D$1:$AV$1=N$1)*('白止-S级品'!$D$2:$AV$26)),0)+IFERROR(SUMPRODUCT(('乐容-S级品'!$A$4:$A$32=$B38)*('乐容-S级品'!$L$3:$CA$3=N$1)*('乐容-S级品'!$L$4:$CA$32)),0)</f>
      </c>
      <c r="O38" s="280">
        <f>IFERROR(SUMPRODUCT(('控温被PRO-S级品'!$B$2:$B$10=$B38)*('控温被PRO-S级品'!$E$1:$BE$1=O$1)*('控温被PRO-S级品'!$E$2:$BE$10)),0)+IFERROR(SUMPRODUCT(('冬被-S级品'!$B$2:$B$10=$B38)*('冬被-S级品'!$E$1:$AW$1=O$1)*('冬被-S级品'!$E$2:$AW$10)),0)+IFERROR(SUMPRODUCT(('白止-S级品'!$A$2:$A$26=$B38)*('白止-S级品'!$D$1:$AV$1=O$1)*('白止-S级品'!$D$2:$AV$26)),0)+IFERROR(SUMPRODUCT(('乐容-S级品'!$A$4:$A$32=$B38)*('乐容-S级品'!$L$3:$CA$3=O$1)*('乐容-S级品'!$L$4:$CA$32)),0)</f>
      </c>
      <c r="P38" s="280">
        <f>IFERROR(SUMPRODUCT(('控温被PRO-S级品'!$B$2:$B$10=$B38)*('控温被PRO-S级品'!$E$1:$BE$1=P$1)*('控温被PRO-S级品'!$E$2:$BE$10)),0)+IFERROR(SUMPRODUCT(('冬被-S级品'!$B$2:$B$10=$B38)*('冬被-S级品'!$E$1:$AW$1=P$1)*('冬被-S级品'!$E$2:$AW$10)),0)+IFERROR(SUMPRODUCT(('白止-S级品'!$A$2:$A$26=$B38)*('白止-S级品'!$D$1:$AV$1=P$1)*('白止-S级品'!$D$2:$AV$26)),0)+IFERROR(SUMPRODUCT(('乐容-S级品'!$A$4:$A$32=$B38)*('乐容-S级品'!$L$3:$CA$3=P$1)*('乐容-S级品'!$L$4:$CA$32)),0)</f>
      </c>
      <c r="Q38" s="280">
        <f>IFERROR(SUMPRODUCT(('控温被PRO-S级品'!$B$2:$B$10=$B38)*('控温被PRO-S级品'!$E$1:$BE$1=Q$1)*('控温被PRO-S级品'!$E$2:$BE$10)),0)+IFERROR(SUMPRODUCT(('冬被-S级品'!$B$2:$B$10=$B38)*('冬被-S级品'!$E$1:$AW$1=Q$1)*('冬被-S级品'!$E$2:$AW$10)),0)+IFERROR(SUMPRODUCT(('白止-S级品'!$A$2:$A$26=$B38)*('白止-S级品'!$D$1:$AV$1=Q$1)*('白止-S级品'!$D$2:$AV$26)),0)+IFERROR(SUMPRODUCT(('乐容-S级品'!$A$4:$A$32=$B38)*('乐容-S级品'!$L$3:$CA$3=Q$1)*('乐容-S级品'!$L$4:$CA$32)),0)</f>
      </c>
      <c r="R38" s="280">
        <f>IFERROR(SUMPRODUCT(('控温被PRO-S级品'!$B$2:$B$10=$B38)*('控温被PRO-S级品'!$E$1:$BE$1=R$1)*('控温被PRO-S级品'!$E$2:$BE$10)),0)+IFERROR(SUMPRODUCT(('冬被-S级品'!$B$2:$B$10=$B38)*('冬被-S级品'!$E$1:$AW$1=R$1)*('冬被-S级品'!$E$2:$AW$10)),0)+IFERROR(SUMPRODUCT(('白止-S级品'!$A$2:$A$26=$B38)*('白止-S级品'!$D$1:$AV$1=R$1)*('白止-S级品'!$D$2:$AV$26)),0)+IFERROR(SUMPRODUCT(('乐容-S级品'!$A$4:$A$32=$B38)*('乐容-S级品'!$L$3:$CA$3=R$1)*('乐容-S级品'!$L$4:$CA$32)),0)</f>
      </c>
      <c r="S38" s="280">
        <f>IFERROR(SUMPRODUCT(('控温被PRO-S级品'!$B$2:$B$10=$B38)*('控温被PRO-S级品'!$E$1:$BE$1=S$1)*('控温被PRO-S级品'!$E$2:$BE$10)),0)+IFERROR(SUMPRODUCT(('冬被-S级品'!$B$2:$B$10=$B38)*('冬被-S级品'!$E$1:$AW$1=S$1)*('冬被-S级品'!$E$2:$AW$10)),0)+IFERROR(SUMPRODUCT(('白止-S级品'!$A$2:$A$26=$B38)*('白止-S级品'!$D$1:$AV$1=S$1)*('白止-S级品'!$D$2:$AV$26)),0)+IFERROR(SUMPRODUCT(('乐容-S级品'!$A$4:$A$32=$B38)*('乐容-S级品'!$L$3:$CA$3=S$1)*('乐容-S级品'!$L$4:$CA$32)),0)</f>
      </c>
      <c r="T38" s="280">
        <f>IFERROR(SUMPRODUCT(('控温被PRO-S级品'!$B$2:$B$10=$B38)*('控温被PRO-S级品'!$E$1:$BE$1=T$1)*('控温被PRO-S级品'!$E$2:$BE$10)),0)+IFERROR(SUMPRODUCT(('冬被-S级品'!$B$2:$B$10=$B38)*('冬被-S级品'!$E$1:$AW$1=T$1)*('冬被-S级品'!$E$2:$AW$10)),0)+IFERROR(SUMPRODUCT(('白止-S级品'!$A$2:$A$26=$B38)*('白止-S级品'!$D$1:$AV$1=T$1)*('白止-S级品'!$D$2:$AV$26)),0)+IFERROR(SUMPRODUCT(('乐容-S级品'!$A$4:$A$32=$B38)*('乐容-S级品'!$L$3:$CA$3=T$1)*('乐容-S级品'!$L$4:$CA$32)),0)</f>
      </c>
      <c r="U38" s="280">
        <f>IFERROR(SUMPRODUCT(('控温被PRO-S级品'!$B$2:$B$10=$B38)*('控温被PRO-S级品'!$E$1:$BE$1=U$1)*('控温被PRO-S级品'!$E$2:$BE$10)),0)+IFERROR(SUMPRODUCT(('冬被-S级品'!$B$2:$B$10=$B38)*('冬被-S级品'!$E$1:$AW$1=U$1)*('冬被-S级品'!$E$2:$AW$10)),0)+IFERROR(SUMPRODUCT(('白止-S级品'!$A$2:$A$26=$B38)*('白止-S级品'!$D$1:$AV$1=U$1)*('白止-S级品'!$D$2:$AV$26)),0)+IFERROR(SUMPRODUCT(('乐容-S级品'!$A$4:$A$32=$B38)*('乐容-S级品'!$L$3:$CA$3=U$1)*('乐容-S级品'!$L$4:$CA$32)),0)</f>
      </c>
      <c r="V38" s="280">
        <f>IFERROR(SUMPRODUCT(('控温被PRO-S级品'!$B$2:$B$10=$B38)*('控温被PRO-S级品'!$E$1:$BE$1=V$1)*('控温被PRO-S级品'!$E$2:$BE$10)),0)+IFERROR(SUMPRODUCT(('冬被-S级品'!$B$2:$B$10=$B38)*('冬被-S级品'!$E$1:$AW$1=V$1)*('冬被-S级品'!$E$2:$AW$10)),0)+IFERROR(SUMPRODUCT(('白止-S级品'!$A$2:$A$26=$B38)*('白止-S级品'!$D$1:$AV$1=V$1)*('白止-S级品'!$D$2:$AV$26)),0)+IFERROR(SUMPRODUCT(('乐容-S级品'!$A$4:$A$32=$B38)*('乐容-S级品'!$L$3:$CA$3=V$1)*('乐容-S级品'!$L$4:$CA$32)),0)</f>
      </c>
      <c r="W38" s="280">
        <f>IFERROR(SUMPRODUCT(('控温被PRO-S级品'!$B$2:$B$10=$B38)*('控温被PRO-S级品'!$E$1:$BE$1=W$1)*('控温被PRO-S级品'!$E$2:$BE$10)),0)+IFERROR(SUMPRODUCT(('冬被-S级品'!$B$2:$B$10=$B38)*('冬被-S级品'!$E$1:$AW$1=W$1)*('冬被-S级品'!$E$2:$AW$10)),0)+IFERROR(SUMPRODUCT(('白止-S级品'!$A$2:$A$26=$B38)*('白止-S级品'!$D$1:$AV$1=W$1)*('白止-S级品'!$D$2:$AV$26)),0)+IFERROR(SUMPRODUCT(('乐容-S级品'!$A$4:$A$32=$B38)*('乐容-S级品'!$L$3:$CA$3=W$1)*('乐容-S级品'!$L$4:$CA$32)),0)</f>
      </c>
      <c r="X38" s="280">
        <f>IFERROR(SUMPRODUCT(('控温被PRO-S级品'!$B$2:$B$10=$B38)*('控温被PRO-S级品'!$E$1:$BE$1=X$1)*('控温被PRO-S级品'!$E$2:$BE$10)),0)+IFERROR(SUMPRODUCT(('冬被-S级品'!$B$2:$B$10=$B38)*('冬被-S级品'!$E$1:$AW$1=X$1)*('冬被-S级品'!$E$2:$AW$10)),0)+IFERROR(SUMPRODUCT(('白止-S级品'!$A$2:$A$26=$B38)*('白止-S级品'!$D$1:$AV$1=X$1)*('白止-S级品'!$D$2:$AV$26)),0)+IFERROR(SUMPRODUCT(('乐容-S级品'!$A$4:$A$32=$B38)*('乐容-S级品'!$L$3:$CA$3=X$1)*('乐容-S级品'!$L$4:$CA$32)),0)</f>
      </c>
      <c r="Y38" s="280">
        <f>IFERROR(SUMPRODUCT(('控温被PRO-S级品'!$B$2:$B$10=$B38)*('控温被PRO-S级品'!$E$1:$BE$1=Y$1)*('控温被PRO-S级品'!$E$2:$BE$10)),0)+IFERROR(SUMPRODUCT(('冬被-S级品'!$B$2:$B$10=$B38)*('冬被-S级品'!$E$1:$AW$1=Y$1)*('冬被-S级品'!$E$2:$AW$10)),0)+IFERROR(SUMPRODUCT(('白止-S级品'!$A$2:$A$26=$B38)*('白止-S级品'!$D$1:$AV$1=Y$1)*('白止-S级品'!$D$2:$AV$26)),0)+IFERROR(SUMPRODUCT(('乐容-S级品'!$A$4:$A$32=$B38)*('乐容-S级品'!$L$3:$CA$3=Y$1)*('乐容-S级品'!$L$4:$CA$32)),0)</f>
      </c>
      <c r="Z38" s="280">
        <f>IFERROR(SUMPRODUCT(('控温被PRO-S级品'!$B$2:$B$10=$B38)*('控温被PRO-S级品'!$E$1:$BE$1=Z$1)*('控温被PRO-S级品'!$E$2:$BE$10)),0)+IFERROR(SUMPRODUCT(('冬被-S级品'!$B$2:$B$10=$B38)*('冬被-S级品'!$E$1:$AW$1=Z$1)*('冬被-S级品'!$E$2:$AW$10)),0)+IFERROR(SUMPRODUCT(('白止-S级品'!$A$2:$A$26=$B38)*('白止-S级品'!$D$1:$AV$1=Z$1)*('白止-S级品'!$D$2:$AV$26)),0)+IFERROR(SUMPRODUCT(('乐容-S级品'!$A$4:$A$32=$B38)*('乐容-S级品'!$L$3:$CA$3=Z$1)*('乐容-S级品'!$L$4:$CA$32)),0)</f>
      </c>
      <c r="AA38" s="280">
        <f>IFERROR(SUMPRODUCT(('控温被PRO-S级品'!$B$2:$B$10=$B38)*('控温被PRO-S级品'!$E$1:$BE$1=AA$1)*('控温被PRO-S级品'!$E$2:$BE$10)),0)+IFERROR(SUMPRODUCT(('冬被-S级品'!$B$2:$B$10=$B38)*('冬被-S级品'!$E$1:$AW$1=AA$1)*('冬被-S级品'!$E$2:$AW$10)),0)+IFERROR(SUMPRODUCT(('白止-S级品'!$A$2:$A$26=$B38)*('白止-S级品'!$D$1:$AV$1=AA$1)*('白止-S级品'!$D$2:$AV$26)),0)+IFERROR(SUMPRODUCT(('乐容-S级品'!$A$4:$A$32=$B38)*('乐容-S级品'!$L$3:$CA$3=AA$1)*('乐容-S级品'!$L$4:$CA$32)),0)</f>
      </c>
      <c r="AB38" s="280">
        <f>IFERROR(SUMPRODUCT(('控温被PRO-S级品'!$B$2:$B$10=$B38)*('控温被PRO-S级品'!$E$1:$BE$1=AB$1)*('控温被PRO-S级品'!$E$2:$BE$10)),0)+IFERROR(SUMPRODUCT(('冬被-S级品'!$B$2:$B$10=$B38)*('冬被-S级品'!$E$1:$AW$1=AB$1)*('冬被-S级品'!$E$2:$AW$10)),0)+IFERROR(SUMPRODUCT(('白止-S级品'!$A$2:$A$26=$B38)*('白止-S级品'!$D$1:$AV$1=AB$1)*('白止-S级品'!$D$2:$AV$26)),0)+IFERROR(SUMPRODUCT(('乐容-S级品'!$A$4:$A$32=$B38)*('乐容-S级品'!$L$3:$CA$3=AB$1)*('乐容-S级品'!$L$4:$CA$32)),0)</f>
      </c>
      <c r="AC38" s="280">
        <f>IFERROR(SUMPRODUCT(('控温被PRO-S级品'!$B$2:$B$10=$B38)*('控温被PRO-S级品'!$E$1:$BE$1=AC$1)*('控温被PRO-S级品'!$E$2:$BE$10)),0)+IFERROR(SUMPRODUCT(('冬被-S级品'!$B$2:$B$10=$B38)*('冬被-S级品'!$E$1:$AW$1=AC$1)*('冬被-S级品'!$E$2:$AW$10)),0)+IFERROR(SUMPRODUCT(('白止-S级品'!$A$2:$A$26=$B38)*('白止-S级品'!$D$1:$AV$1=AC$1)*('白止-S级品'!$D$2:$AV$26)),0)+IFERROR(SUMPRODUCT(('乐容-S级品'!$A$4:$A$32=$B38)*('乐容-S级品'!$L$3:$CA$3=AC$1)*('乐容-S级品'!$L$4:$CA$32)),0)</f>
      </c>
      <c r="AD38" s="280">
        <f>IFERROR(SUMPRODUCT(('控温被PRO-S级品'!$B$2:$B$10=$B38)*('控温被PRO-S级品'!$E$1:$BE$1=AD$1)*('控温被PRO-S级品'!$E$2:$BE$10)),0)+IFERROR(SUMPRODUCT(('冬被-S级品'!$B$2:$B$10=$B38)*('冬被-S级品'!$E$1:$AW$1=AD$1)*('冬被-S级品'!$E$2:$AW$10)),0)+IFERROR(SUMPRODUCT(('白止-S级品'!$A$2:$A$26=$B38)*('白止-S级品'!$D$1:$AV$1=AD$1)*('白止-S级品'!$D$2:$AV$26)),0)+IFERROR(SUMPRODUCT(('乐容-S级品'!$A$4:$A$32=$B38)*('乐容-S级品'!$L$3:$CA$3=AD$1)*('乐容-S级品'!$L$4:$CA$32)),0)</f>
      </c>
      <c r="AE38" s="280">
        <f>IFERROR(SUMPRODUCT(('控温被PRO-S级品'!$B$2:$B$10=$B38)*('控温被PRO-S级品'!$E$1:$BE$1=AE$1)*('控温被PRO-S级品'!$E$2:$BE$10)),0)+IFERROR(SUMPRODUCT(('冬被-S级品'!$B$2:$B$10=$B38)*('冬被-S级品'!$E$1:$AW$1=AE$1)*('冬被-S级品'!$E$2:$AW$10)),0)+IFERROR(SUMPRODUCT(('白止-S级品'!$A$2:$A$26=$B38)*('白止-S级品'!$D$1:$AV$1=AE$1)*('白止-S级品'!$D$2:$AV$26)),0)+IFERROR(SUMPRODUCT(('乐容-S级品'!$A$4:$A$32=$B38)*('乐容-S级品'!$L$3:$CA$3=AE$1)*('乐容-S级品'!$L$4:$CA$32)),0)</f>
      </c>
      <c r="AF38" s="280">
        <f>IFERROR(SUMPRODUCT(('控温被PRO-S级品'!$B$2:$B$10=$B38)*('控温被PRO-S级品'!$E$1:$BE$1=AF$1)*('控温被PRO-S级品'!$E$2:$BE$10)),0)+IFERROR(SUMPRODUCT(('冬被-S级品'!$B$2:$B$10=$B38)*('冬被-S级品'!$E$1:$AW$1=AF$1)*('冬被-S级品'!$E$2:$AW$10)),0)+IFERROR(SUMPRODUCT(('白止-S级品'!$A$2:$A$26=$B38)*('白止-S级品'!$D$1:$AV$1=AF$1)*('白止-S级品'!$D$2:$AV$26)),0)+IFERROR(SUMPRODUCT(('乐容-S级品'!$A$4:$A$32=$B38)*('乐容-S级品'!$L$3:$CA$3=AF$1)*('乐容-S级品'!$L$4:$CA$32)),0)</f>
      </c>
      <c r="AG38" s="280">
        <f>IFERROR(SUMPRODUCT(('控温被PRO-S级品'!$B$2:$B$10=$B38)*('控温被PRO-S级品'!$E$1:$BE$1=AG$1)*('控温被PRO-S级品'!$E$2:$BE$10)),0)+IFERROR(SUMPRODUCT(('冬被-S级品'!$B$2:$B$10=$B38)*('冬被-S级品'!$E$1:$AW$1=AG$1)*('冬被-S级品'!$E$2:$AW$10)),0)+IFERROR(SUMPRODUCT(('白止-S级品'!$A$2:$A$26=$B38)*('白止-S级品'!$D$1:$AV$1=AG$1)*('白止-S级品'!$D$2:$AV$26)),0)+IFERROR(SUMPRODUCT(('乐容-S级品'!$A$4:$A$32=$B38)*('乐容-S级品'!$L$3:$CA$3=AG$1)*('乐容-S级品'!$L$4:$CA$32)),0)</f>
      </c>
      <c r="AH38" s="280">
        <f>IFERROR(SUMPRODUCT(('控温被PRO-S级品'!$B$2:$B$10=$B38)*('控温被PRO-S级品'!$E$1:$BE$1=AH$1)*('控温被PRO-S级品'!$E$2:$BE$10)),0)+IFERROR(SUMPRODUCT(('冬被-S级品'!$B$2:$B$10=$B38)*('冬被-S级品'!$E$1:$AW$1=AH$1)*('冬被-S级品'!$E$2:$AW$10)),0)+IFERROR(SUMPRODUCT(('白止-S级品'!$A$2:$A$26=$B38)*('白止-S级品'!$D$1:$AV$1=AH$1)*('白止-S级品'!$D$2:$AV$26)),0)+IFERROR(SUMPRODUCT(('乐容-S级品'!$A$4:$A$32=$B38)*('乐容-S级品'!$L$3:$CA$3=AH$1)*('乐容-S级品'!$L$4:$CA$32)),0)</f>
      </c>
      <c r="AI38" s="280">
        <f>IFERROR(SUMPRODUCT(('控温被PRO-S级品'!$B$2:$B$10=$B38)*('控温被PRO-S级品'!$E$1:$BE$1=AI$1)*('控温被PRO-S级品'!$E$2:$BE$10)),0)+IFERROR(SUMPRODUCT(('冬被-S级品'!$B$2:$B$10=$B38)*('冬被-S级品'!$E$1:$AW$1=AI$1)*('冬被-S级品'!$E$2:$AW$10)),0)+IFERROR(SUMPRODUCT(('白止-S级品'!$A$2:$A$26=$B38)*('白止-S级品'!$D$1:$AV$1=AI$1)*('白止-S级品'!$D$2:$AV$26)),0)+IFERROR(SUMPRODUCT(('乐容-S级品'!$A$4:$A$32=$B38)*('乐容-S级品'!$L$3:$CA$3=AI$1)*('乐容-S级品'!$L$4:$CA$32)),0)</f>
      </c>
      <c r="AJ38" s="280">
        <f>IFERROR(SUMPRODUCT(('控温被PRO-S级品'!$B$2:$B$10=$B38)*('控温被PRO-S级品'!$E$1:$BE$1=AJ$1)*('控温被PRO-S级品'!$E$2:$BE$10)),0)+IFERROR(SUMPRODUCT(('冬被-S级品'!$B$2:$B$10=$B38)*('冬被-S级品'!$E$1:$AW$1=AJ$1)*('冬被-S级品'!$E$2:$AW$10)),0)+IFERROR(SUMPRODUCT(('白止-S级品'!$A$2:$A$26=$B38)*('白止-S级品'!$D$1:$AV$1=AJ$1)*('白止-S级品'!$D$2:$AV$26)),0)+IFERROR(SUMPRODUCT(('乐容-S级品'!$A$4:$A$32=$B38)*('乐容-S级品'!$L$3:$CA$3=AJ$1)*('乐容-S级品'!$L$4:$CA$32)),0)</f>
      </c>
      <c r="AK38" s="280">
        <f>IFERROR(SUMPRODUCT(('控温被PRO-S级品'!$B$2:$B$10=$B38)*('控温被PRO-S级品'!$E$1:$BE$1=AK$1)*('控温被PRO-S级品'!$E$2:$BE$10)),0)+IFERROR(SUMPRODUCT(('冬被-S级品'!$B$2:$B$10=$B38)*('冬被-S级品'!$E$1:$AW$1=AK$1)*('冬被-S级品'!$E$2:$AW$10)),0)+IFERROR(SUMPRODUCT(('白止-S级品'!$A$2:$A$26=$B38)*('白止-S级品'!$D$1:$AV$1=AK$1)*('白止-S级品'!$D$2:$AV$26)),0)+IFERROR(SUMPRODUCT(('乐容-S级品'!$A$4:$A$32=$B38)*('乐容-S级品'!$L$3:$CA$3=AK$1)*('乐容-S级品'!$L$4:$CA$32)),0)</f>
      </c>
      <c r="AL38" s="280">
        <f>IFERROR(SUMPRODUCT(('控温被PRO-S级品'!$B$2:$B$10=$B38)*('控温被PRO-S级品'!$E$1:$BE$1=AL$1)*('控温被PRO-S级品'!$E$2:$BE$10)),0)+IFERROR(SUMPRODUCT(('冬被-S级品'!$B$2:$B$10=$B38)*('冬被-S级品'!$E$1:$AW$1=AL$1)*('冬被-S级品'!$E$2:$AW$10)),0)+IFERROR(SUMPRODUCT(('白止-S级品'!$A$2:$A$26=$B38)*('白止-S级品'!$D$1:$AV$1=AL$1)*('白止-S级品'!$D$2:$AV$26)),0)+IFERROR(SUMPRODUCT(('乐容-S级品'!$A$4:$A$32=$B38)*('乐容-S级品'!$L$3:$CA$3=AL$1)*('乐容-S级品'!$L$4:$CA$32)),0)</f>
      </c>
      <c r="AM38" s="280">
        <f>IFERROR(SUMPRODUCT(('控温被PRO-S级品'!$B$2:$B$10=$B38)*('控温被PRO-S级品'!$E$1:$BE$1=AM$1)*('控温被PRO-S级品'!$E$2:$BE$10)),0)+IFERROR(SUMPRODUCT(('冬被-S级品'!$B$2:$B$10=$B38)*('冬被-S级品'!$E$1:$AW$1=AM$1)*('冬被-S级品'!$E$2:$AW$10)),0)+IFERROR(SUMPRODUCT(('白止-S级品'!$A$2:$A$26=$B38)*('白止-S级品'!$D$1:$AV$1=AM$1)*('白止-S级品'!$D$2:$AV$26)),0)+IFERROR(SUMPRODUCT(('乐容-S级品'!$A$4:$A$32=$B38)*('乐容-S级品'!$L$3:$CA$3=AM$1)*('乐容-S级品'!$L$4:$CA$32)),0)</f>
      </c>
      <c r="AN38" s="280">
        <f>IFERROR(SUMPRODUCT(('控温被PRO-S级品'!$B$2:$B$10=$B38)*('控温被PRO-S级品'!$E$1:$BE$1=AN$1)*('控温被PRO-S级品'!$E$2:$BE$10)),0)+IFERROR(SUMPRODUCT(('冬被-S级品'!$B$2:$B$10=$B38)*('冬被-S级品'!$E$1:$AW$1=AN$1)*('冬被-S级品'!$E$2:$AW$10)),0)+IFERROR(SUMPRODUCT(('白止-S级品'!$A$2:$A$26=$B38)*('白止-S级品'!$D$1:$AV$1=AN$1)*('白止-S级品'!$D$2:$AV$26)),0)+IFERROR(SUMPRODUCT(('乐容-S级品'!$A$4:$A$32=$B38)*('乐容-S级品'!$L$3:$CA$3=AN$1)*('乐容-S级品'!$L$4:$CA$32)),0)</f>
      </c>
      <c r="AO38" s="280">
        <f>IFERROR(SUMPRODUCT(('控温被PRO-S级品'!$B$2:$B$10=$B38)*('控温被PRO-S级品'!$E$1:$BE$1=AO$1)*('控温被PRO-S级品'!$E$2:$BE$10)),0)+IFERROR(SUMPRODUCT(('冬被-S级品'!$B$2:$B$10=$B38)*('冬被-S级品'!$E$1:$AW$1=AO$1)*('冬被-S级品'!$E$2:$AW$10)),0)+IFERROR(SUMPRODUCT(('白止-S级品'!$A$2:$A$26=$B38)*('白止-S级品'!$D$1:$AV$1=AO$1)*('白止-S级品'!$D$2:$AV$26)),0)+IFERROR(SUMPRODUCT(('乐容-S级品'!$A$4:$A$32=$B38)*('乐容-S级品'!$L$3:$CA$3=AO$1)*('乐容-S级品'!$L$4:$CA$32)),0)</f>
      </c>
      <c r="AP38" s="280">
        <f>IFERROR(SUMPRODUCT(('控温被PRO-S级品'!$B$2:$B$10=$B38)*('控温被PRO-S级品'!$E$1:$BE$1=AP$1)*('控温被PRO-S级品'!$E$2:$BE$10)),0)+IFERROR(SUMPRODUCT(('冬被-S级品'!$B$2:$B$10=$B38)*('冬被-S级品'!$E$1:$AW$1=AP$1)*('冬被-S级品'!$E$2:$AW$10)),0)+IFERROR(SUMPRODUCT(('白止-S级品'!$A$2:$A$26=$B38)*('白止-S级品'!$D$1:$AV$1=AP$1)*('白止-S级品'!$D$2:$AV$26)),0)+IFERROR(SUMPRODUCT(('乐容-S级品'!$A$4:$A$32=$B38)*('乐容-S级品'!$L$3:$CA$3=AP$1)*('乐容-S级品'!$L$4:$CA$32)),0)</f>
      </c>
      <c r="AQ38" s="280">
        <f>IFERROR(SUMPRODUCT(('控温被PRO-S级品'!$B$2:$B$10=$B38)*('控温被PRO-S级品'!$E$1:$BE$1=AQ$1)*('控温被PRO-S级品'!$E$2:$BE$10)),0)+IFERROR(SUMPRODUCT(('冬被-S级品'!$B$2:$B$10=$B38)*('冬被-S级品'!$E$1:$AW$1=AQ$1)*('冬被-S级品'!$E$2:$AW$10)),0)+IFERROR(SUMPRODUCT(('白止-S级品'!$A$2:$A$26=$B38)*('白止-S级品'!$D$1:$AV$1=AQ$1)*('白止-S级品'!$D$2:$AV$26)),0)+IFERROR(SUMPRODUCT(('乐容-S级品'!$A$4:$A$32=$B38)*('乐容-S级品'!$L$3:$CA$3=AQ$1)*('乐容-S级品'!$L$4:$CA$32)),0)</f>
      </c>
      <c r="AR38" s="280">
        <f>IFERROR(SUMPRODUCT(('控温被PRO-S级品'!$B$2:$B$10=$B38)*('控温被PRO-S级品'!$E$1:$BE$1=AR$1)*('控温被PRO-S级品'!$E$2:$BE$10)),0)+IFERROR(SUMPRODUCT(('冬被-S级品'!$B$2:$B$10=$B38)*('冬被-S级品'!$E$1:$AW$1=AR$1)*('冬被-S级品'!$E$2:$AW$10)),0)+IFERROR(SUMPRODUCT(('白止-S级品'!$A$2:$A$26=$B38)*('白止-S级品'!$D$1:$AV$1=AR$1)*('白止-S级品'!$D$2:$AV$26)),0)+IFERROR(SUMPRODUCT(('乐容-S级品'!$A$4:$A$32=$B38)*('乐容-S级品'!$L$3:$CA$3=AR$1)*('乐容-S级品'!$L$4:$CA$32)),0)</f>
      </c>
      <c r="AS38" s="280">
        <f>IFERROR(SUMPRODUCT(('控温被PRO-S级品'!$B$2:$B$10=$B38)*('控温被PRO-S级品'!$E$1:$BE$1=AS$1)*('控温被PRO-S级品'!$E$2:$BE$10)),0)+IFERROR(SUMPRODUCT(('冬被-S级品'!$B$2:$B$10=$B38)*('冬被-S级品'!$E$1:$AW$1=AS$1)*('冬被-S级品'!$E$2:$AW$10)),0)+IFERROR(SUMPRODUCT(('白止-S级品'!$A$2:$A$26=$B38)*('白止-S级品'!$D$1:$AV$1=AS$1)*('白止-S级品'!$D$2:$AV$26)),0)+IFERROR(SUMPRODUCT(('乐容-S级品'!$A$4:$A$32=$B38)*('乐容-S级品'!$L$3:$CA$3=AS$1)*('乐容-S级品'!$L$4:$CA$32)),0)</f>
      </c>
      <c r="AT38" s="280">
        <f>IFERROR(SUMPRODUCT(('控温被PRO-S级品'!$B$2:$B$10=$B38)*('控温被PRO-S级品'!$E$1:$BE$1=AT$1)*('控温被PRO-S级品'!$E$2:$BE$10)),0)+IFERROR(SUMPRODUCT(('冬被-S级品'!$B$2:$B$10=$B38)*('冬被-S级品'!$E$1:$AW$1=AT$1)*('冬被-S级品'!$E$2:$AW$10)),0)+IFERROR(SUMPRODUCT(('白止-S级品'!$A$2:$A$26=$B38)*('白止-S级品'!$D$1:$AV$1=AT$1)*('白止-S级品'!$D$2:$AV$26)),0)+IFERROR(SUMPRODUCT(('乐容-S级品'!$A$4:$A$32=$B38)*('乐容-S级品'!$L$3:$CA$3=AT$1)*('乐容-S级品'!$L$4:$CA$32)),0)</f>
      </c>
      <c r="AU38" s="280">
        <f>IFERROR(SUMPRODUCT(('控温被PRO-S级品'!$B$2:$B$10=$B38)*('控温被PRO-S级品'!$E$1:$BE$1=AU$1)*('控温被PRO-S级品'!$E$2:$BE$10)),0)+IFERROR(SUMPRODUCT(('冬被-S级品'!$B$2:$B$10=$B38)*('冬被-S级品'!$E$1:$AW$1=AU$1)*('冬被-S级品'!$E$2:$AW$10)),0)+IFERROR(SUMPRODUCT(('白止-S级品'!$A$2:$A$26=$B38)*('白止-S级品'!$D$1:$AV$1=AU$1)*('白止-S级品'!$D$2:$AV$26)),0)+IFERROR(SUMPRODUCT(('乐容-S级品'!$A$4:$A$32=$B38)*('乐容-S级品'!$L$3:$CA$3=AU$1)*('乐容-S级品'!$L$4:$CA$32)),0)</f>
      </c>
      <c r="AV38" s="280">
        <f>IFERROR(SUMPRODUCT(('控温被PRO-S级品'!$B$2:$B$10=$B38)*('控温被PRO-S级品'!$E$1:$BE$1=AV$1)*('控温被PRO-S级品'!$E$2:$BE$10)),0)+IFERROR(SUMPRODUCT(('冬被-S级品'!$B$2:$B$10=$B38)*('冬被-S级品'!$E$1:$AW$1=AV$1)*('冬被-S级品'!$E$2:$AW$10)),0)+IFERROR(SUMPRODUCT(('白止-S级品'!$A$2:$A$26=$B38)*('白止-S级品'!$D$1:$AV$1=AV$1)*('白止-S级品'!$D$2:$AV$26)),0)+IFERROR(SUMPRODUCT(('乐容-S级品'!$A$4:$A$32=$B38)*('乐容-S级品'!$L$3:$CA$3=AV$1)*('乐容-S级品'!$L$4:$CA$32)),0)</f>
      </c>
      <c r="AW38" s="280">
        <f>IFERROR(SUMPRODUCT(('控温被PRO-S级品'!$B$2:$B$10=$B38)*('控温被PRO-S级品'!$E$1:$BE$1=AW$1)*('控温被PRO-S级品'!$E$2:$BE$10)),0)+IFERROR(SUMPRODUCT(('冬被-S级品'!$B$2:$B$10=$B38)*('冬被-S级品'!$E$1:$AW$1=AW$1)*('冬被-S级品'!$E$2:$AW$10)),0)+IFERROR(SUMPRODUCT(('白止-S级品'!$A$2:$A$26=$B38)*('白止-S级品'!$D$1:$AV$1=AW$1)*('白止-S级品'!$D$2:$AV$26)),0)+IFERROR(SUMPRODUCT(('乐容-S级品'!$A$4:$A$32=$B38)*('乐容-S级品'!$L$3:$CA$3=AW$1)*('乐容-S级品'!$L$4:$CA$32)),0)</f>
      </c>
      <c r="AX38" s="280">
        <f>IFERROR(SUMPRODUCT(('控温被PRO-S级品'!$B$2:$B$10=$B38)*('控温被PRO-S级品'!$E$1:$BE$1=AX$1)*('控温被PRO-S级品'!$E$2:$BE$10)),0)+IFERROR(SUMPRODUCT(('冬被-S级品'!$B$2:$B$10=$B38)*('冬被-S级品'!$E$1:$AW$1=AX$1)*('冬被-S级品'!$E$2:$AW$10)),0)+IFERROR(SUMPRODUCT(('白止-S级品'!$A$2:$A$26=$B38)*('白止-S级品'!$D$1:$AV$1=AX$1)*('白止-S级品'!$D$2:$AV$26)),0)+IFERROR(SUMPRODUCT(('乐容-S级品'!$A$4:$A$32=$B38)*('乐容-S级品'!$L$3:$CA$3=AX$1)*('乐容-S级品'!$L$4:$CA$32)),0)</f>
      </c>
      <c r="AY38" s="280">
        <f>IFERROR(SUMPRODUCT(('控温被PRO-S级品'!$B$2:$B$10=$B38)*('控温被PRO-S级品'!$E$1:$BE$1=AY$1)*('控温被PRO-S级品'!$E$2:$BE$10)),0)+IFERROR(SUMPRODUCT(('冬被-S级品'!$B$2:$B$10=$B38)*('冬被-S级品'!$E$1:$AW$1=AY$1)*('冬被-S级品'!$E$2:$AW$10)),0)+IFERROR(SUMPRODUCT(('白止-S级品'!$A$2:$A$26=$B38)*('白止-S级品'!$D$1:$AV$1=AY$1)*('白止-S级品'!$D$2:$AV$26)),0)+IFERROR(SUMPRODUCT(('乐容-S级品'!$A$4:$A$32=$B38)*('乐容-S级品'!$L$3:$CA$3=AY$1)*('乐容-S级品'!$L$4:$CA$32)),0)</f>
      </c>
      <c r="AZ38" s="280">
        <f>IFERROR(SUMPRODUCT(('控温被PRO-S级品'!$B$2:$B$10=$B38)*('控温被PRO-S级品'!$E$1:$BE$1=AZ$1)*('控温被PRO-S级品'!$E$2:$BE$10)),0)+IFERROR(SUMPRODUCT(('冬被-S级品'!$B$2:$B$10=$B38)*('冬被-S级品'!$E$1:$AW$1=AZ$1)*('冬被-S级品'!$E$2:$AW$10)),0)+IFERROR(SUMPRODUCT(('白止-S级品'!$A$2:$A$26=$B38)*('白止-S级品'!$D$1:$AV$1=AZ$1)*('白止-S级品'!$D$2:$AV$26)),0)+IFERROR(SUMPRODUCT(('乐容-S级品'!$A$4:$A$32=$B38)*('乐容-S级品'!$L$3:$CA$3=AZ$1)*('乐容-S级品'!$L$4:$CA$32)),0)</f>
      </c>
      <c r="BA38" s="280">
        <f>IFERROR(SUMPRODUCT(('控温被PRO-S级品'!$B$2:$B$10=$B38)*('控温被PRO-S级品'!$E$1:$BE$1=BA$1)*('控温被PRO-S级品'!$E$2:$BE$10)),0)+IFERROR(SUMPRODUCT(('冬被-S级品'!$B$2:$B$10=$B38)*('冬被-S级品'!$E$1:$AW$1=BA$1)*('冬被-S级品'!$E$2:$AW$10)),0)+IFERROR(SUMPRODUCT(('白止-S级品'!$A$2:$A$26=$B38)*('白止-S级品'!$D$1:$AV$1=BA$1)*('白止-S级品'!$D$2:$AV$26)),0)+IFERROR(SUMPRODUCT(('乐容-S级品'!$A$4:$A$32=$B38)*('乐容-S级品'!$L$3:$CA$3=BA$1)*('乐容-S级品'!$L$4:$CA$32)),0)</f>
      </c>
      <c r="BB38" s="280">
        <f>IFERROR(SUMPRODUCT(('控温被PRO-S级品'!$B$2:$B$10=$B38)*('控温被PRO-S级品'!$E$1:$BE$1=BB$1)*('控温被PRO-S级品'!$E$2:$BE$10)),0)+IFERROR(SUMPRODUCT(('冬被-S级品'!$B$2:$B$10=$B38)*('冬被-S级品'!$E$1:$AW$1=BB$1)*('冬被-S级品'!$E$2:$AW$10)),0)+IFERROR(SUMPRODUCT(('白止-S级品'!$A$2:$A$26=$B38)*('白止-S级品'!$D$1:$AV$1=BB$1)*('白止-S级品'!$D$2:$AV$26)),0)+IFERROR(SUMPRODUCT(('乐容-S级品'!$A$4:$A$32=$B38)*('乐容-S级品'!$L$3:$CA$3=BB$1)*('乐容-S级品'!$L$4:$CA$32)),0)</f>
      </c>
      <c r="BC38" s="280">
        <f>IFERROR(SUMPRODUCT(('控温被PRO-S级品'!$B$2:$B$10=$B38)*('控温被PRO-S级品'!$E$1:$BE$1=BC$1)*('控温被PRO-S级品'!$E$2:$BE$10)),0)+IFERROR(SUMPRODUCT(('冬被-S级品'!$B$2:$B$10=$B38)*('冬被-S级品'!$E$1:$AW$1=BC$1)*('冬被-S级品'!$E$2:$AW$10)),0)+IFERROR(SUMPRODUCT(('白止-S级品'!$A$2:$A$26=$B38)*('白止-S级品'!$D$1:$AV$1=BC$1)*('白止-S级品'!$D$2:$AV$26)),0)+IFERROR(SUMPRODUCT(('乐容-S级品'!$A$4:$A$32=$B38)*('乐容-S级品'!$L$3:$CA$3=BC$1)*('乐容-S级品'!$L$4:$CA$32)),0)</f>
      </c>
      <c r="BD38" s="280">
        <f>IFERROR(SUMPRODUCT(('控温被PRO-S级品'!$B$2:$B$10=$B38)*('控温被PRO-S级品'!$E$1:$BE$1=BD$1)*('控温被PRO-S级品'!$E$2:$BE$10)),0)+IFERROR(SUMPRODUCT(('冬被-S级品'!$B$2:$B$10=$B38)*('冬被-S级品'!$E$1:$AW$1=BD$1)*('冬被-S级品'!$E$2:$AW$10)),0)+IFERROR(SUMPRODUCT(('白止-S级品'!$A$2:$A$26=$B38)*('白止-S级品'!$D$1:$AV$1=BD$1)*('白止-S级品'!$D$2:$AV$26)),0)+IFERROR(SUMPRODUCT(('乐容-S级品'!$A$4:$A$32=$B38)*('乐容-S级品'!$L$3:$CA$3=BD$1)*('乐容-S级品'!$L$4:$CA$32)),0)</f>
      </c>
      <c r="BE38" s="280">
        <f>IFERROR(SUMPRODUCT(('控温被PRO-S级品'!$B$2:$B$10=$B38)*('控温被PRO-S级品'!$E$1:$BE$1=BE$1)*('控温被PRO-S级品'!$E$2:$BE$10)),0)+IFERROR(SUMPRODUCT(('冬被-S级品'!$B$2:$B$10=$B38)*('冬被-S级品'!$E$1:$AW$1=BE$1)*('冬被-S级品'!$E$2:$AW$10)),0)+IFERROR(SUMPRODUCT(('白止-S级品'!$A$2:$A$26=$B38)*('白止-S级品'!$D$1:$AV$1=BE$1)*('白止-S级品'!$D$2:$AV$26)),0)+IFERROR(SUMPRODUCT(('乐容-S级品'!$A$4:$A$32=$B38)*('乐容-S级品'!$L$3:$CA$3=BE$1)*('乐容-S级品'!$L$4:$CA$32)),0)</f>
      </c>
      <c r="BF38" s="280">
        <f>IFERROR(SUMPRODUCT(('控温被PRO-S级品'!$B$2:$B$10=$B38)*('控温被PRO-S级品'!$E$1:$BE$1=BF$1)*('控温被PRO-S级品'!$E$2:$BE$10)),0)+IFERROR(SUMPRODUCT(('冬被-S级品'!$B$2:$B$10=$B38)*('冬被-S级品'!$E$1:$AW$1=BF$1)*('冬被-S级品'!$E$2:$AW$10)),0)+IFERROR(SUMPRODUCT(('白止-S级品'!$A$2:$A$26=$B38)*('白止-S级品'!$D$1:$AV$1=BF$1)*('白止-S级品'!$D$2:$AV$26)),0)+IFERROR(SUMPRODUCT(('乐容-S级品'!$A$4:$A$32=$B38)*('乐容-S级品'!$L$3:$CA$3=BF$1)*('乐容-S级品'!$L$4:$CA$32)),0)</f>
      </c>
      <c r="BG38" s="280">
        <f>IFERROR(SUMPRODUCT(('控温被PRO-S级品'!$B$2:$B$10=$B38)*('控温被PRO-S级品'!$E$1:$BE$1=BG$1)*('控温被PRO-S级品'!$E$2:$BE$10)),0)+IFERROR(SUMPRODUCT(('冬被-S级品'!$B$2:$B$10=$B38)*('冬被-S级品'!$E$1:$AW$1=BG$1)*('冬被-S级品'!$E$2:$AW$10)),0)+IFERROR(SUMPRODUCT(('白止-S级品'!$A$2:$A$26=$B38)*('白止-S级品'!$D$1:$AV$1=BG$1)*('白止-S级品'!$D$2:$AV$26)),0)+IFERROR(SUMPRODUCT(('乐容-S级品'!$A$4:$A$32=$B38)*('乐容-S级品'!$L$3:$CA$3=BG$1)*('乐容-S级品'!$L$4:$CA$32)),0)</f>
      </c>
      <c r="BH38" s="280">
        <f>IFERROR(SUMPRODUCT(('控温被PRO-S级品'!$B$2:$B$10=$B38)*('控温被PRO-S级品'!$E$1:$BE$1=BH$1)*('控温被PRO-S级品'!$E$2:$BE$10)),0)+IFERROR(SUMPRODUCT(('冬被-S级品'!$B$2:$B$10=$B38)*('冬被-S级品'!$E$1:$AW$1=BH$1)*('冬被-S级品'!$E$2:$AW$10)),0)+IFERROR(SUMPRODUCT(('白止-S级品'!$A$2:$A$26=$B38)*('白止-S级品'!$D$1:$AV$1=BH$1)*('白止-S级品'!$D$2:$AV$26)),0)+IFERROR(SUMPRODUCT(('乐容-S级品'!$A$4:$A$32=$B38)*('乐容-S级品'!$L$3:$CA$3=BH$1)*('乐容-S级品'!$L$4:$CA$32)),0)</f>
      </c>
      <c r="BI38" s="280">
        <f>IFERROR(SUMPRODUCT(('控温被PRO-S级品'!$B$2:$B$10=$B38)*('控温被PRO-S级品'!$E$1:$BE$1=BI$1)*('控温被PRO-S级品'!$E$2:$BE$10)),0)+IFERROR(SUMPRODUCT(('冬被-S级品'!$B$2:$B$10=$B38)*('冬被-S级品'!$E$1:$AW$1=BI$1)*('冬被-S级品'!$E$2:$AW$10)),0)+IFERROR(SUMPRODUCT(('白止-S级品'!$A$2:$A$26=$B38)*('白止-S级品'!$D$1:$AV$1=BI$1)*('白止-S级品'!$D$2:$AV$26)),0)+IFERROR(SUMPRODUCT(('乐容-S级品'!$A$4:$A$32=$B38)*('乐容-S级品'!$L$3:$CA$3=BI$1)*('乐容-S级品'!$L$4:$CA$32)),0)</f>
      </c>
      <c r="BJ38" s="280">
        <f>IFERROR(SUMPRODUCT(('控温被PRO-S级品'!$B$2:$B$10=$B38)*('控温被PRO-S级品'!$E$1:$BE$1=BJ$1)*('控温被PRO-S级品'!$E$2:$BE$10)),0)+IFERROR(SUMPRODUCT(('冬被-S级品'!$B$2:$B$10=$B38)*('冬被-S级品'!$E$1:$AW$1=BJ$1)*('冬被-S级品'!$E$2:$AW$10)),0)+IFERROR(SUMPRODUCT(('白止-S级品'!$A$2:$A$26=$B38)*('白止-S级品'!$D$1:$AV$1=BJ$1)*('白止-S级品'!$D$2:$AV$26)),0)+IFERROR(SUMPRODUCT(('乐容-S级品'!$A$4:$A$32=$B38)*('乐容-S级品'!$L$3:$CA$3=BJ$1)*('乐容-S级品'!$L$4:$CA$32)),0)</f>
      </c>
      <c r="BK38" s="280">
        <f>IFERROR(SUMPRODUCT(('控温被PRO-S级品'!$B$2:$B$10=$B38)*('控温被PRO-S级品'!$E$1:$BE$1=BK$1)*('控温被PRO-S级品'!$E$2:$BE$10)),0)+IFERROR(SUMPRODUCT(('冬被-S级品'!$B$2:$B$10=$B38)*('冬被-S级品'!$E$1:$AW$1=BK$1)*('冬被-S级品'!$E$2:$AW$10)),0)+IFERROR(SUMPRODUCT(('白止-S级品'!$A$2:$A$26=$B38)*('白止-S级品'!$D$1:$AV$1=BK$1)*('白止-S级品'!$D$2:$AV$26)),0)+IFERROR(SUMPRODUCT(('乐容-S级品'!$A$4:$A$32=$B38)*('乐容-S级品'!$L$3:$CA$3=BK$1)*('乐容-S级品'!$L$4:$CA$32)),0)</f>
      </c>
      <c r="BL38" s="280">
        <f>IFERROR(SUMPRODUCT(('控温被PRO-S级品'!$B$2:$B$10=$B38)*('控温被PRO-S级品'!$E$1:$BE$1=BL$1)*('控温被PRO-S级品'!$E$2:$BE$10)),0)+IFERROR(SUMPRODUCT(('冬被-S级品'!$B$2:$B$10=$B38)*('冬被-S级品'!$E$1:$AW$1=BL$1)*('冬被-S级品'!$E$2:$AW$10)),0)+IFERROR(SUMPRODUCT(('白止-S级品'!$A$2:$A$26=$B38)*('白止-S级品'!$D$1:$AV$1=BL$1)*('白止-S级品'!$D$2:$AV$26)),0)+IFERROR(SUMPRODUCT(('乐容-S级品'!$A$4:$A$32=$B38)*('乐容-S级品'!$L$3:$CA$3=BL$1)*('乐容-S级品'!$L$4:$CA$32)),0)</f>
      </c>
      <c r="BM38" s="280">
        <f>IFERROR(SUMPRODUCT(('控温被PRO-S级品'!$B$2:$B$10=$B38)*('控温被PRO-S级品'!$E$1:$BE$1=BM$1)*('控温被PRO-S级品'!$E$2:$BE$10)),0)+IFERROR(SUMPRODUCT(('冬被-S级品'!$B$2:$B$10=$B38)*('冬被-S级品'!$E$1:$AW$1=BM$1)*('冬被-S级品'!$E$2:$AW$10)),0)+IFERROR(SUMPRODUCT(('白止-S级品'!$A$2:$A$26=$B38)*('白止-S级品'!$D$1:$AV$1=BM$1)*('白止-S级品'!$D$2:$AV$26)),0)+IFERROR(SUMPRODUCT(('乐容-S级品'!$A$4:$A$32=$B38)*('乐容-S级品'!$L$3:$CA$3=BM$1)*('乐容-S级品'!$L$4:$CA$32)),0)</f>
      </c>
      <c r="BN38" s="280">
        <f>IFERROR(SUMPRODUCT(('控温被PRO-S级品'!$B$2:$B$10=$B38)*('控温被PRO-S级品'!$E$1:$BE$1=BN$1)*('控温被PRO-S级品'!$E$2:$BE$10)),0)+IFERROR(SUMPRODUCT(('冬被-S级品'!$B$2:$B$10=$B38)*('冬被-S级品'!$E$1:$AW$1=BN$1)*('冬被-S级品'!$E$2:$AW$10)),0)+IFERROR(SUMPRODUCT(('白止-S级品'!$A$2:$A$26=$B38)*('白止-S级品'!$D$1:$AV$1=BN$1)*('白止-S级品'!$D$2:$AV$26)),0)+IFERROR(SUMPRODUCT(('乐容-S级品'!$A$4:$A$32=$B38)*('乐容-S级品'!$L$3:$CA$3=BN$1)*('乐容-S级品'!$L$4:$CA$32)),0)</f>
      </c>
      <c r="BO38" s="280">
        <f>IFERROR(SUMPRODUCT(('控温被PRO-S级品'!$B$2:$B$10=$B38)*('控温被PRO-S级品'!$E$1:$BE$1=BO$1)*('控温被PRO-S级品'!$E$2:$BE$10)),0)+IFERROR(SUMPRODUCT(('冬被-S级品'!$B$2:$B$10=$B38)*('冬被-S级品'!$E$1:$AW$1=BO$1)*('冬被-S级品'!$E$2:$AW$10)),0)+IFERROR(SUMPRODUCT(('白止-S级品'!$A$2:$A$26=$B38)*('白止-S级品'!$D$1:$AV$1=BO$1)*('白止-S级品'!$D$2:$AV$26)),0)+IFERROR(SUMPRODUCT(('乐容-S级品'!$A$4:$A$32=$B38)*('乐容-S级品'!$L$3:$CA$3=BO$1)*('乐容-S级品'!$L$4:$CA$32)),0)</f>
      </c>
      <c r="BP38" s="280">
        <f>IFERROR(SUMPRODUCT(('控温被PRO-S级品'!$B$2:$B$10=$B38)*('控温被PRO-S级品'!$E$1:$BE$1=BP$1)*('控温被PRO-S级品'!$E$2:$BE$10)),0)+IFERROR(SUMPRODUCT(('冬被-S级品'!$B$2:$B$10=$B38)*('冬被-S级品'!$E$1:$AW$1=BP$1)*('冬被-S级品'!$E$2:$AW$10)),0)+IFERROR(SUMPRODUCT(('白止-S级品'!$A$2:$A$26=$B38)*('白止-S级品'!$D$1:$AV$1=BP$1)*('白止-S级品'!$D$2:$AV$26)),0)+IFERROR(SUMPRODUCT(('乐容-S级品'!$A$4:$A$32=$B38)*('乐容-S级品'!$L$3:$CA$3=BP$1)*('乐容-S级品'!$L$4:$CA$32)),0)</f>
      </c>
      <c r="BQ38" s="280">
        <f>IFERROR(SUMPRODUCT(('控温被PRO-S级品'!$B$2:$B$10=$B38)*('控温被PRO-S级品'!$E$1:$BE$1=BQ$1)*('控温被PRO-S级品'!$E$2:$BE$10)),0)+IFERROR(SUMPRODUCT(('冬被-S级品'!$B$2:$B$10=$B38)*('冬被-S级品'!$E$1:$AW$1=BQ$1)*('冬被-S级品'!$E$2:$AW$10)),0)+IFERROR(SUMPRODUCT(('白止-S级品'!$A$2:$A$26=$B38)*('白止-S级品'!$D$1:$AV$1=BQ$1)*('白止-S级品'!$D$2:$AV$26)),0)+IFERROR(SUMPRODUCT(('乐容-S级品'!$A$4:$A$32=$B38)*('乐容-S级品'!$L$3:$CA$3=BQ$1)*('乐容-S级品'!$L$4:$CA$32)),0)</f>
      </c>
      <c r="BR38" s="280">
        <f>IFERROR(SUMPRODUCT(('控温被PRO-S级品'!$B$2:$B$10=$B38)*('控温被PRO-S级品'!$E$1:$BE$1=BR$1)*('控温被PRO-S级品'!$E$2:$BE$10)),0)+IFERROR(SUMPRODUCT(('冬被-S级品'!$B$2:$B$10=$B38)*('冬被-S级品'!$E$1:$AW$1=BR$1)*('冬被-S级品'!$E$2:$AW$10)),0)+IFERROR(SUMPRODUCT(('白止-S级品'!$A$2:$A$26=$B38)*('白止-S级品'!$D$1:$AV$1=BR$1)*('白止-S级品'!$D$2:$AV$26)),0)+IFERROR(SUMPRODUCT(('乐容-S级品'!$A$4:$A$32=$B38)*('乐容-S级品'!$L$3:$CA$3=BR$1)*('乐容-S级品'!$L$4:$CA$32)),0)</f>
      </c>
      <c r="BS38" s="280">
        <f>IFERROR(SUMPRODUCT(('控温被PRO-S级品'!$B$2:$B$10=$B38)*('控温被PRO-S级品'!$E$1:$BE$1=BS$1)*('控温被PRO-S级品'!$E$2:$BE$10)),0)+IFERROR(SUMPRODUCT(('冬被-S级品'!$B$2:$B$10=$B38)*('冬被-S级品'!$E$1:$AW$1=BS$1)*('冬被-S级品'!$E$2:$AW$10)),0)+IFERROR(SUMPRODUCT(('白止-S级品'!$A$2:$A$26=$B38)*('白止-S级品'!$D$1:$AV$1=BS$1)*('白止-S级品'!$D$2:$AV$26)),0)+IFERROR(SUMPRODUCT(('乐容-S级品'!$A$4:$A$32=$B38)*('乐容-S级品'!$L$3:$CA$3=BS$1)*('乐容-S级品'!$L$4:$CA$32)),0)</f>
      </c>
      <c r="BT38" s="280">
        <f>IFERROR(SUMPRODUCT(('控温被PRO-S级品'!$B$2:$B$10=$B38)*('控温被PRO-S级品'!$E$1:$BE$1=BT$1)*('控温被PRO-S级品'!$E$2:$BE$10)),0)+IFERROR(SUMPRODUCT(('冬被-S级品'!$B$2:$B$10=$B38)*('冬被-S级品'!$E$1:$AW$1=BT$1)*('冬被-S级品'!$E$2:$AW$10)),0)+IFERROR(SUMPRODUCT(('白止-S级品'!$A$2:$A$26=$B38)*('白止-S级品'!$D$1:$AV$1=BT$1)*('白止-S级品'!$D$2:$AV$26)),0)+IFERROR(SUMPRODUCT(('乐容-S级品'!$A$4:$A$32=$B38)*('乐容-S级品'!$L$3:$CA$3=BT$1)*('乐容-S级品'!$L$4:$CA$32)),0)</f>
      </c>
      <c r="BU38" s="280">
        <f>IFERROR(SUMPRODUCT(('控温被PRO-S级品'!$B$2:$B$10=$B38)*('控温被PRO-S级品'!$E$1:$BE$1=BU$1)*('控温被PRO-S级品'!$E$2:$BE$10)),0)+IFERROR(SUMPRODUCT(('冬被-S级品'!$B$2:$B$10=$B38)*('冬被-S级品'!$E$1:$AW$1=BU$1)*('冬被-S级品'!$E$2:$AW$10)),0)+IFERROR(SUMPRODUCT(('白止-S级品'!$A$2:$A$26=$B38)*('白止-S级品'!$D$1:$AV$1=BU$1)*('白止-S级品'!$D$2:$AV$26)),0)+IFERROR(SUMPRODUCT(('乐容-S级品'!$A$4:$A$32=$B38)*('乐容-S级品'!$L$3:$CA$3=BU$1)*('乐容-S级品'!$L$4:$CA$32)),0)</f>
      </c>
      <c r="BV38" s="280">
        <f>IFERROR(SUMPRODUCT(('控温被PRO-S级品'!$B$2:$B$10=$B38)*('控温被PRO-S级品'!$E$1:$BE$1=BV$1)*('控温被PRO-S级品'!$E$2:$BE$10)),0)+IFERROR(SUMPRODUCT(('冬被-S级品'!$B$2:$B$10=$B38)*('冬被-S级品'!$E$1:$AW$1=BV$1)*('冬被-S级品'!$E$2:$AW$10)),0)+IFERROR(SUMPRODUCT(('白止-S级品'!$A$2:$A$26=$B38)*('白止-S级品'!$D$1:$AV$1=BV$1)*('白止-S级品'!$D$2:$AV$26)),0)+IFERROR(SUMPRODUCT(('乐容-S级品'!$A$4:$A$32=$B38)*('乐容-S级品'!$L$3:$CA$3=BV$1)*('乐容-S级品'!$L$4:$CA$32)),0)</f>
      </c>
      <c r="BW38" s="280">
        <f>IFERROR(SUMPRODUCT(('控温被PRO-S级品'!$B$2:$B$10=$B38)*('控温被PRO-S级品'!$E$1:$BE$1=BW$1)*('控温被PRO-S级品'!$E$2:$BE$10)),0)+IFERROR(SUMPRODUCT(('冬被-S级品'!$B$2:$B$10=$B38)*('冬被-S级品'!$E$1:$AW$1=BW$1)*('冬被-S级品'!$E$2:$AW$10)),0)+IFERROR(SUMPRODUCT(('白止-S级品'!$A$2:$A$26=$B38)*('白止-S级品'!$D$1:$AV$1=BW$1)*('白止-S级品'!$D$2:$AV$26)),0)+IFERROR(SUMPRODUCT(('乐容-S级品'!$A$4:$A$32=$B38)*('乐容-S级品'!$L$3:$CA$3=BW$1)*('乐容-S级品'!$L$4:$CA$32)),0)</f>
      </c>
      <c r="BX38" s="280">
        <f>IFERROR(SUMPRODUCT(('控温被PRO-S级品'!$B$2:$B$10=$B38)*('控温被PRO-S级品'!$E$1:$BE$1=BX$1)*('控温被PRO-S级品'!$E$2:$BE$10)),0)+IFERROR(SUMPRODUCT(('冬被-S级品'!$B$2:$B$10=$B38)*('冬被-S级品'!$E$1:$AW$1=BX$1)*('冬被-S级品'!$E$2:$AW$10)),0)+IFERROR(SUMPRODUCT(('白止-S级品'!$A$2:$A$26=$B38)*('白止-S级品'!$D$1:$AV$1=BX$1)*('白止-S级品'!$D$2:$AV$26)),0)+IFERROR(SUMPRODUCT(('乐容-S级品'!$A$4:$A$32=$B38)*('乐容-S级品'!$L$3:$CA$3=BX$1)*('乐容-S级品'!$L$4:$CA$32)),0)</f>
      </c>
      <c r="BY38" s="280">
        <f>IFERROR(SUMPRODUCT(('控温被PRO-S级品'!$B$2:$B$10=$B38)*('控温被PRO-S级品'!$E$1:$BE$1=BY$1)*('控温被PRO-S级品'!$E$2:$BE$10)),0)+IFERROR(SUMPRODUCT(('冬被-S级品'!$B$2:$B$10=$B38)*('冬被-S级品'!$E$1:$AW$1=BY$1)*('冬被-S级品'!$E$2:$AW$10)),0)+IFERROR(SUMPRODUCT(('白止-S级品'!$A$2:$A$26=$B38)*('白止-S级品'!$D$1:$AV$1=BY$1)*('白止-S级品'!$D$2:$AV$26)),0)+IFERROR(SUMPRODUCT(('乐容-S级品'!$A$4:$A$32=$B38)*('乐容-S级品'!$L$3:$CA$3=BY$1)*('乐容-S级品'!$L$4:$CA$32)),0)</f>
      </c>
      <c r="BZ38" s="280">
        <f>IFERROR(SUMPRODUCT(('控温被PRO-S级品'!$B$2:$B$10=$B38)*('控温被PRO-S级品'!$E$1:$BE$1=BZ$1)*('控温被PRO-S级品'!$E$2:$BE$10)),0)+IFERROR(SUMPRODUCT(('冬被-S级品'!$B$2:$B$10=$B38)*('冬被-S级品'!$E$1:$AW$1=BZ$1)*('冬被-S级品'!$E$2:$AW$10)),0)+IFERROR(SUMPRODUCT(('白止-S级品'!$A$2:$A$26=$B38)*('白止-S级品'!$D$1:$AV$1=BZ$1)*('白止-S级品'!$D$2:$AV$26)),0)+IFERROR(SUMPRODUCT(('乐容-S级品'!$A$4:$A$32=$B38)*('乐容-S级品'!$L$3:$CA$3=BZ$1)*('乐容-S级品'!$L$4:$CA$32)),0)</f>
      </c>
      <c r="CA38" s="280">
        <f>IFERROR(SUMPRODUCT(('控温被PRO-S级品'!$B$2:$B$10=$B38)*('控温被PRO-S级品'!$E$1:$BE$1=CA$1)*('控温被PRO-S级品'!$E$2:$BE$10)),0)+IFERROR(SUMPRODUCT(('冬被-S级品'!$B$2:$B$10=$B38)*('冬被-S级品'!$E$1:$AW$1=CA$1)*('冬被-S级品'!$E$2:$AW$10)),0)+IFERROR(SUMPRODUCT(('白止-S级品'!$A$2:$A$26=$B38)*('白止-S级品'!$D$1:$AV$1=CA$1)*('白止-S级品'!$D$2:$AV$26)),0)+IFERROR(SUMPRODUCT(('乐容-S级品'!$A$4:$A$32=$B38)*('乐容-S级品'!$L$3:$CA$3=CA$1)*('乐容-S级品'!$L$4:$CA$32)),0)</f>
      </c>
      <c r="CB38" s="280">
        <f>IFERROR(SUMPRODUCT(('控温被PRO-S级品'!$B$2:$B$10=$B38)*('控温被PRO-S级品'!$E$1:$BE$1=CB$1)*('控温被PRO-S级品'!$E$2:$BE$10)),0)+IFERROR(SUMPRODUCT(('冬被-S级品'!$B$2:$B$10=$B38)*('冬被-S级品'!$E$1:$AW$1=CB$1)*('冬被-S级品'!$E$2:$AW$10)),0)+IFERROR(SUMPRODUCT(('白止-S级品'!$A$2:$A$26=$B38)*('白止-S级品'!$D$1:$AV$1=CB$1)*('白止-S级品'!$D$2:$AV$26)),0)+IFERROR(SUMPRODUCT(('乐容-S级品'!$A$4:$A$32=$B38)*('乐容-S级品'!$L$3:$CA$3=CB$1)*('乐容-S级品'!$L$4:$CA$32)),0)</f>
      </c>
      <c r="CC38" s="280">
        <f>IFERROR(SUMPRODUCT(('控温被PRO-S级品'!$B$2:$B$10=$B38)*('控温被PRO-S级品'!$E$1:$BE$1=CC$1)*('控温被PRO-S级品'!$E$2:$BE$10)),0)+IFERROR(SUMPRODUCT(('冬被-S级品'!$B$2:$B$10=$B38)*('冬被-S级品'!$E$1:$AW$1=CC$1)*('冬被-S级品'!$E$2:$AW$10)),0)+IFERROR(SUMPRODUCT(('白止-S级品'!$A$2:$A$26=$B38)*('白止-S级品'!$D$1:$AV$1=CC$1)*('白止-S级品'!$D$2:$AV$26)),0)+IFERROR(SUMPRODUCT(('乐容-S级品'!$A$4:$A$32=$B38)*('乐容-S级品'!$L$3:$CA$3=CC$1)*('乐容-S级品'!$L$4:$CA$32)),0)</f>
      </c>
      <c r="CD38" s="280">
        <f>IFERROR(SUMPRODUCT(('控温被PRO-S级品'!$B$2:$B$10=$B38)*('控温被PRO-S级品'!$E$1:$BE$1=CD$1)*('控温被PRO-S级品'!$E$2:$BE$10)),0)+IFERROR(SUMPRODUCT(('冬被-S级品'!$B$2:$B$10=$B38)*('冬被-S级品'!$E$1:$AW$1=CD$1)*('冬被-S级品'!$E$2:$AW$10)),0)+IFERROR(SUMPRODUCT(('白止-S级品'!$A$2:$A$26=$B38)*('白止-S级品'!$D$1:$AV$1=CD$1)*('白止-S级品'!$D$2:$AV$26)),0)+IFERROR(SUMPRODUCT(('乐容-S级品'!$A$4:$A$32=$B38)*('乐容-S级品'!$L$3:$CA$3=CD$1)*('乐容-S级品'!$L$4:$CA$32)),0)</f>
      </c>
      <c r="CE38" s="280">
        <f>IFERROR(SUMPRODUCT(('控温被PRO-S级品'!$B$2:$B$10=$B38)*('控温被PRO-S级品'!$E$1:$BE$1=CE$1)*('控温被PRO-S级品'!$E$2:$BE$10)),0)+IFERROR(SUMPRODUCT(('冬被-S级品'!$B$2:$B$10=$B38)*('冬被-S级品'!$E$1:$AW$1=CE$1)*('冬被-S级品'!$E$2:$AW$10)),0)+IFERROR(SUMPRODUCT(('白止-S级品'!$A$2:$A$26=$B38)*('白止-S级品'!$D$1:$AV$1=CE$1)*('白止-S级品'!$D$2:$AV$26)),0)+IFERROR(SUMPRODUCT(('乐容-S级品'!$A$4:$A$32=$B38)*('乐容-S级品'!$L$3:$CA$3=CE$1)*('乐容-S级品'!$L$4:$CA$32)),0)</f>
      </c>
      <c r="CF38" s="280">
        <f>IFERROR(SUMPRODUCT(('控温被PRO-S级品'!$B$2:$B$10=$B38)*('控温被PRO-S级品'!$E$1:$BE$1=CF$1)*('控温被PRO-S级品'!$E$2:$BE$10)),0)+IFERROR(SUMPRODUCT(('冬被-S级品'!$B$2:$B$10=$B38)*('冬被-S级品'!$E$1:$AW$1=CF$1)*('冬被-S级品'!$E$2:$AW$10)),0)+IFERROR(SUMPRODUCT(('白止-S级品'!$A$2:$A$26=$B38)*('白止-S级品'!$D$1:$AV$1=CF$1)*('白止-S级品'!$D$2:$AV$26)),0)+IFERROR(SUMPRODUCT(('乐容-S级品'!$A$4:$A$32=$B38)*('乐容-S级品'!$L$3:$CA$3=CF$1)*('乐容-S级品'!$L$4:$CA$32)),0)</f>
      </c>
      <c r="CG38" s="280">
        <f>IFERROR(SUMPRODUCT(('控温被PRO-S级品'!$B$2:$B$10=$B38)*('控温被PRO-S级品'!$E$1:$BE$1=CG$1)*('控温被PRO-S级品'!$E$2:$BE$10)),0)+IFERROR(SUMPRODUCT(('冬被-S级品'!$B$2:$B$10=$B38)*('冬被-S级品'!$E$1:$AW$1=CG$1)*('冬被-S级品'!$E$2:$AW$10)),0)+IFERROR(SUMPRODUCT(('白止-S级品'!$A$2:$A$26=$B38)*('白止-S级品'!$D$1:$AV$1=CG$1)*('白止-S级品'!$D$2:$AV$26)),0)+IFERROR(SUMPRODUCT(('乐容-S级品'!$A$4:$A$32=$B38)*('乐容-S级品'!$L$3:$CA$3=CG$1)*('乐容-S级品'!$L$4:$CA$32)),0)</f>
      </c>
      <c r="CH38" s="280">
        <f>IFERROR(SUMPRODUCT(('控温被PRO-S级品'!$B$2:$B$10=$B38)*('控温被PRO-S级品'!$E$1:$BE$1=CH$1)*('控温被PRO-S级品'!$E$2:$BE$10)),0)+IFERROR(SUMPRODUCT(('冬被-S级品'!$B$2:$B$10=$B38)*('冬被-S级品'!$E$1:$AW$1=CH$1)*('冬被-S级品'!$E$2:$AW$10)),0)+IFERROR(SUMPRODUCT(('白止-S级品'!$A$2:$A$26=$B38)*('白止-S级品'!$D$1:$AV$1=CH$1)*('白止-S级品'!$D$2:$AV$26)),0)+IFERROR(SUMPRODUCT(('乐容-S级品'!$A$4:$A$32=$B38)*('乐容-S级品'!$L$3:$CA$3=CH$1)*('乐容-S级品'!$L$4:$CA$32)),0)</f>
      </c>
      <c r="CI38" s="280">
        <f>IFERROR(SUMPRODUCT(('控温被PRO-S级品'!$B$2:$B$10=$B38)*('控温被PRO-S级品'!$E$1:$BE$1=CI$1)*('控温被PRO-S级品'!$E$2:$BE$10)),0)+IFERROR(SUMPRODUCT(('冬被-S级品'!$B$2:$B$10=$B38)*('冬被-S级品'!$E$1:$AW$1=CI$1)*('冬被-S级品'!$E$2:$AW$10)),0)+IFERROR(SUMPRODUCT(('白止-S级品'!$A$2:$A$26=$B38)*('白止-S级品'!$D$1:$AV$1=CI$1)*('白止-S级品'!$D$2:$AV$26)),0)+IFERROR(SUMPRODUCT(('乐容-S级品'!$A$4:$A$32=$B38)*('乐容-S级品'!$L$3:$CA$3=CI$1)*('乐容-S级品'!$L$4:$CA$32)),0)</f>
      </c>
      <c r="CJ38" s="280">
        <f>IFERROR(SUMPRODUCT(('控温被PRO-S级品'!$B$2:$B$10=$B38)*('控温被PRO-S级品'!$E$1:$BE$1=CJ$1)*('控温被PRO-S级品'!$E$2:$BE$10)),0)+IFERROR(SUMPRODUCT(('冬被-S级品'!$B$2:$B$10=$B38)*('冬被-S级品'!$E$1:$AW$1=CJ$1)*('冬被-S级品'!$E$2:$AW$10)),0)+IFERROR(SUMPRODUCT(('白止-S级品'!$A$2:$A$26=$B38)*('白止-S级品'!$D$1:$AV$1=CJ$1)*('白止-S级品'!$D$2:$AV$26)),0)+IFERROR(SUMPRODUCT(('乐容-S级品'!$A$4:$A$32=$B38)*('乐容-S级品'!$L$3:$CA$3=CJ$1)*('乐容-S级品'!$L$4:$CA$32)),0)</f>
      </c>
      <c r="CK38" s="280">
        <f>IFERROR(SUMPRODUCT(('控温被PRO-S级品'!$B$2:$B$10=$B38)*('控温被PRO-S级品'!$E$1:$BE$1=CK$1)*('控温被PRO-S级品'!$E$2:$BE$10)),0)+IFERROR(SUMPRODUCT(('冬被-S级品'!$B$2:$B$10=$B38)*('冬被-S级品'!$E$1:$AW$1=CK$1)*('冬被-S级品'!$E$2:$AW$10)),0)+IFERROR(SUMPRODUCT(('白止-S级品'!$A$2:$A$26=$B38)*('白止-S级品'!$D$1:$AV$1=CK$1)*('白止-S级品'!$D$2:$AV$26)),0)+IFERROR(SUMPRODUCT(('乐容-S级品'!$A$4:$A$32=$B38)*('乐容-S级品'!$L$3:$CA$3=CK$1)*('乐容-S级品'!$L$4:$CA$32)),0)</f>
      </c>
      <c r="CL38" s="280">
        <f>IFERROR(SUMPRODUCT(('控温被PRO-S级品'!$B$2:$B$10=$B38)*('控温被PRO-S级品'!$E$1:$BE$1=CL$1)*('控温被PRO-S级品'!$E$2:$BE$10)),0)+IFERROR(SUMPRODUCT(('冬被-S级品'!$B$2:$B$10=$B38)*('冬被-S级品'!$E$1:$AW$1=CL$1)*('冬被-S级品'!$E$2:$AW$10)),0)+IFERROR(SUMPRODUCT(('白止-S级品'!$A$2:$A$26=$B38)*('白止-S级品'!$D$1:$AV$1=CL$1)*('白止-S级品'!$D$2:$AV$26)),0)+IFERROR(SUMPRODUCT(('乐容-S级品'!$A$4:$A$32=$B38)*('乐容-S级品'!$L$3:$CA$3=CL$1)*('乐容-S级品'!$L$4:$CA$32)),0)</f>
      </c>
      <c r="CM38" s="280">
        <f>IFERROR(SUMPRODUCT(('控温被PRO-S级品'!$B$2:$B$10=$B38)*('控温被PRO-S级品'!$E$1:$BE$1=CM$1)*('控温被PRO-S级品'!$E$2:$BE$10)),0)+IFERROR(SUMPRODUCT(('冬被-S级品'!$B$2:$B$10=$B38)*('冬被-S级品'!$E$1:$AW$1=CM$1)*('冬被-S级品'!$E$2:$AW$10)),0)+IFERROR(SUMPRODUCT(('白止-S级品'!$A$2:$A$26=$B38)*('白止-S级品'!$D$1:$AV$1=CM$1)*('白止-S级品'!$D$2:$AV$26)),0)+IFERROR(SUMPRODUCT(('乐容-S级品'!$A$4:$A$32=$B38)*('乐容-S级品'!$L$3:$CA$3=CM$1)*('乐容-S级品'!$L$4:$CA$32)),0)</f>
      </c>
      <c r="CN38" s="280">
        <f>IFERROR(SUMPRODUCT(('控温被PRO-S级品'!$B$2:$B$10=$B38)*('控温被PRO-S级品'!$E$1:$BE$1=CN$1)*('控温被PRO-S级品'!$E$2:$BE$10)),0)+IFERROR(SUMPRODUCT(('冬被-S级品'!$B$2:$B$10=$B38)*('冬被-S级品'!$E$1:$AW$1=CN$1)*('冬被-S级品'!$E$2:$AW$10)),0)+IFERROR(SUMPRODUCT(('白止-S级品'!$A$2:$A$26=$B38)*('白止-S级品'!$D$1:$AV$1=CN$1)*('白止-S级品'!$D$2:$AV$26)),0)+IFERROR(SUMPRODUCT(('乐容-S级品'!$A$4:$A$32=$B38)*('乐容-S级品'!$L$3:$CA$3=CN$1)*('乐容-S级品'!$L$4:$CA$32)),0)</f>
      </c>
      <c r="CO38" s="280">
        <f>IFERROR(SUMPRODUCT(('控温被PRO-S级品'!$B$2:$B$10=$B38)*('控温被PRO-S级品'!$E$1:$BE$1=CO$1)*('控温被PRO-S级品'!$E$2:$BE$10)),0)+IFERROR(SUMPRODUCT(('冬被-S级品'!$B$2:$B$10=$B38)*('冬被-S级品'!$E$1:$AW$1=CO$1)*('冬被-S级品'!$E$2:$AW$10)),0)+IFERROR(SUMPRODUCT(('白止-S级品'!$A$2:$A$26=$B38)*('白止-S级品'!$D$1:$AV$1=CO$1)*('白止-S级品'!$D$2:$AV$26)),0)+IFERROR(SUMPRODUCT(('乐容-S级品'!$A$4:$A$32=$B38)*('乐容-S级品'!$L$3:$CA$3=CO$1)*('乐容-S级品'!$L$4:$CA$32)),0)</f>
      </c>
      <c r="CP38" s="280">
        <f>IFERROR(SUMPRODUCT(('控温被PRO-S级品'!$B$2:$B$10=$B38)*('控温被PRO-S级品'!$E$1:$BE$1=CP$1)*('控温被PRO-S级品'!$E$2:$BE$10)),0)+IFERROR(SUMPRODUCT(('冬被-S级品'!$B$2:$B$10=$B38)*('冬被-S级品'!$E$1:$AW$1=CP$1)*('冬被-S级品'!$E$2:$AW$10)),0)+IFERROR(SUMPRODUCT(('白止-S级品'!$A$2:$A$26=$B38)*('白止-S级品'!$D$1:$AV$1=CP$1)*('白止-S级品'!$D$2:$AV$26)),0)+IFERROR(SUMPRODUCT(('乐容-S级品'!$A$4:$A$32=$B38)*('乐容-S级品'!$L$3:$CA$3=CP$1)*('乐容-S级品'!$L$4:$CA$32)),0)</f>
      </c>
      <c r="CQ38" s="280">
        <f>IFERROR(SUMPRODUCT(('控温被PRO-S级品'!$B$2:$B$10=$B38)*('控温被PRO-S级品'!$E$1:$BE$1=CQ$1)*('控温被PRO-S级品'!$E$2:$BE$10)),0)+IFERROR(SUMPRODUCT(('冬被-S级品'!$B$2:$B$10=$B38)*('冬被-S级品'!$E$1:$AW$1=CQ$1)*('冬被-S级品'!$E$2:$AW$10)),0)+IFERROR(SUMPRODUCT(('白止-S级品'!$A$2:$A$26=$B38)*('白止-S级品'!$D$1:$AV$1=CQ$1)*('白止-S级品'!$D$2:$AV$26)),0)+IFERROR(SUMPRODUCT(('乐容-S级品'!$A$4:$A$32=$B38)*('乐容-S级品'!$L$3:$CA$3=CQ$1)*('乐容-S级品'!$L$4:$CA$32)),0)</f>
      </c>
      <c r="CR38" s="280">
        <f>IFERROR(SUMPRODUCT(('控温被PRO-S级品'!$B$2:$B$10=$B38)*('控温被PRO-S级品'!$E$1:$BE$1=CR$1)*('控温被PRO-S级品'!$E$2:$BE$10)),0)+IFERROR(SUMPRODUCT(('冬被-S级品'!$B$2:$B$10=$B38)*('冬被-S级品'!$E$1:$AW$1=CR$1)*('冬被-S级品'!$E$2:$AW$10)),0)+IFERROR(SUMPRODUCT(('白止-S级品'!$A$2:$A$26=$B38)*('白止-S级品'!$D$1:$AV$1=CR$1)*('白止-S级品'!$D$2:$AV$26)),0)+IFERROR(SUMPRODUCT(('乐容-S级品'!$A$4:$A$32=$B38)*('乐容-S级品'!$L$3:$CA$3=CR$1)*('乐容-S级品'!$L$4:$CA$32)),0)</f>
      </c>
      <c r="CS38" s="280">
        <f>IFERROR(SUMPRODUCT(('控温被PRO-S级品'!$B$2:$B$10=$B38)*('控温被PRO-S级品'!$E$1:$BE$1=CS$1)*('控温被PRO-S级品'!$E$2:$BE$10)),0)+IFERROR(SUMPRODUCT(('冬被-S级品'!$B$2:$B$10=$B38)*('冬被-S级品'!$E$1:$AW$1=CS$1)*('冬被-S级品'!$E$2:$AW$10)),0)+IFERROR(SUMPRODUCT(('白止-S级品'!$A$2:$A$26=$B38)*('白止-S级品'!$D$1:$AV$1=CS$1)*('白止-S级品'!$D$2:$AV$26)),0)+IFERROR(SUMPRODUCT(('乐容-S级品'!$A$4:$A$32=$B38)*('乐容-S级品'!$L$3:$CA$3=CS$1)*('乐容-S级品'!$L$4:$CA$32)),0)</f>
      </c>
      <c r="CT38" s="280">
        <f>IFERROR(SUMPRODUCT(('控温被PRO-S级品'!$B$2:$B$10=$B38)*('控温被PRO-S级品'!$E$1:$BE$1=CT$1)*('控温被PRO-S级品'!$E$2:$BE$10)),0)+IFERROR(SUMPRODUCT(('冬被-S级品'!$B$2:$B$10=$B38)*('冬被-S级品'!$E$1:$AW$1=CT$1)*('冬被-S级品'!$E$2:$AW$10)),0)+IFERROR(SUMPRODUCT(('白止-S级品'!$A$2:$A$26=$B38)*('白止-S级品'!$D$1:$AV$1=CT$1)*('白止-S级品'!$D$2:$AV$26)),0)+IFERROR(SUMPRODUCT(('乐容-S级品'!$A$4:$A$32=$B38)*('乐容-S级品'!$L$3:$CA$3=CT$1)*('乐容-S级品'!$L$4:$CA$32)),0)</f>
      </c>
      <c r="CU38" s="280">
        <f>IFERROR(SUMPRODUCT(('控温被PRO-S级品'!$B$2:$B$10=$B38)*('控温被PRO-S级品'!$E$1:$BE$1=CU$1)*('控温被PRO-S级品'!$E$2:$BE$10)),0)+IFERROR(SUMPRODUCT(('冬被-S级品'!$B$2:$B$10=$B38)*('冬被-S级品'!$E$1:$AW$1=CU$1)*('冬被-S级品'!$E$2:$AW$10)),0)+IFERROR(SUMPRODUCT(('白止-S级品'!$A$2:$A$26=$B38)*('白止-S级品'!$D$1:$AV$1=CU$1)*('白止-S级品'!$D$2:$AV$26)),0)+IFERROR(SUMPRODUCT(('乐容-S级品'!$A$4:$A$32=$B38)*('乐容-S级品'!$L$3:$CA$3=CU$1)*('乐容-S级品'!$L$4:$CA$32)),0)</f>
      </c>
      <c r="CV38" s="280">
        <f>IFERROR(SUMPRODUCT(('控温被PRO-S级品'!$B$2:$B$10=$B38)*('控温被PRO-S级品'!$E$1:$BE$1=CV$1)*('控温被PRO-S级品'!$E$2:$BE$10)),0)+IFERROR(SUMPRODUCT(('冬被-S级品'!$B$2:$B$10=$B38)*('冬被-S级品'!$E$1:$AW$1=CV$1)*('冬被-S级品'!$E$2:$AW$10)),0)+IFERROR(SUMPRODUCT(('白止-S级品'!$A$2:$A$26=$B38)*('白止-S级品'!$D$1:$AV$1=CV$1)*('白止-S级品'!$D$2:$AV$26)),0)+IFERROR(SUMPRODUCT(('乐容-S级品'!$A$4:$A$32=$B38)*('乐容-S级品'!$L$3:$CA$3=CV$1)*('乐容-S级品'!$L$4:$CA$32)),0)</f>
      </c>
      <c r="CW38" s="280">
        <f>IFERROR(SUMPRODUCT(('控温被PRO-S级品'!$B$2:$B$10=$B38)*('控温被PRO-S级品'!$E$1:$BE$1=CW$1)*('控温被PRO-S级品'!$E$2:$BE$10)),0)+IFERROR(SUMPRODUCT(('冬被-S级品'!$B$2:$B$10=$B38)*('冬被-S级品'!$E$1:$AW$1=CW$1)*('冬被-S级品'!$E$2:$AW$10)),0)+IFERROR(SUMPRODUCT(('白止-S级品'!$A$2:$A$26=$B38)*('白止-S级品'!$D$1:$AV$1=CW$1)*('白止-S级品'!$D$2:$AV$26)),0)+IFERROR(SUMPRODUCT(('乐容-S级品'!$A$4:$A$32=$B38)*('乐容-S级品'!$L$3:$CA$3=CW$1)*('乐容-S级品'!$L$4:$CA$32)),0)</f>
      </c>
      <c r="CX38" s="280">
        <f>IFERROR(SUMPRODUCT(('控温被PRO-S级品'!$B$2:$B$10=$B38)*('控温被PRO-S级品'!$E$1:$BE$1=CX$1)*('控温被PRO-S级品'!$E$2:$BE$10)),0)+IFERROR(SUMPRODUCT(('冬被-S级品'!$B$2:$B$10=$B38)*('冬被-S级品'!$E$1:$AW$1=CX$1)*('冬被-S级品'!$E$2:$AW$10)),0)+IFERROR(SUMPRODUCT(('白止-S级品'!$A$2:$A$26=$B38)*('白止-S级品'!$D$1:$AV$1=CX$1)*('白止-S级品'!$D$2:$AV$26)),0)+IFERROR(SUMPRODUCT(('乐容-S级品'!$A$4:$A$32=$B38)*('乐容-S级品'!$L$3:$CA$3=CX$1)*('乐容-S级品'!$L$4:$CA$32)),0)</f>
      </c>
      <c r="CY38" s="280">
        <f>IFERROR(SUMPRODUCT(('控温被PRO-S级品'!$B$2:$B$10=$B38)*('控温被PRO-S级品'!$E$1:$BE$1=CY$1)*('控温被PRO-S级品'!$E$2:$BE$10)),0)+IFERROR(SUMPRODUCT(('冬被-S级品'!$B$2:$B$10=$B38)*('冬被-S级品'!$E$1:$AW$1=CY$1)*('冬被-S级品'!$E$2:$AW$10)),0)+IFERROR(SUMPRODUCT(('白止-S级品'!$A$2:$A$26=$B38)*('白止-S级品'!$D$1:$AV$1=CY$1)*('白止-S级品'!$D$2:$AV$26)),0)+IFERROR(SUMPRODUCT(('乐容-S级品'!$A$4:$A$32=$B38)*('乐容-S级品'!$L$3:$CA$3=CY$1)*('乐容-S级品'!$L$4:$CA$32)),0)</f>
      </c>
      <c r="CZ38" s="280">
        <f>IFERROR(SUMPRODUCT(('控温被PRO-S级品'!$B$2:$B$10=$B38)*('控温被PRO-S级品'!$E$1:$BE$1=CZ$1)*('控温被PRO-S级品'!$E$2:$BE$10)),0)+IFERROR(SUMPRODUCT(('冬被-S级品'!$B$2:$B$10=$B38)*('冬被-S级品'!$E$1:$AW$1=CZ$1)*('冬被-S级品'!$E$2:$AW$10)),0)+IFERROR(SUMPRODUCT(('白止-S级品'!$A$2:$A$26=$B38)*('白止-S级品'!$D$1:$AV$1=CZ$1)*('白止-S级品'!$D$2:$AV$26)),0)+IFERROR(SUMPRODUCT(('乐容-S级品'!$A$4:$A$32=$B38)*('乐容-S级品'!$L$3:$CA$3=CZ$1)*('乐容-S级品'!$L$4:$CA$32)),0)</f>
      </c>
      <c r="DA38" s="280">
        <f>IFERROR(SUMPRODUCT(('控温被PRO-S级品'!$B$2:$B$10=$B38)*('控温被PRO-S级品'!$E$1:$BE$1=DA$1)*('控温被PRO-S级品'!$E$2:$BE$10)),0)+IFERROR(SUMPRODUCT(('冬被-S级品'!$B$2:$B$10=$B38)*('冬被-S级品'!$E$1:$AW$1=DA$1)*('冬被-S级品'!$E$2:$AW$10)),0)+IFERROR(SUMPRODUCT(('白止-S级品'!$A$2:$A$26=$B38)*('白止-S级品'!$D$1:$AV$1=DA$1)*('白止-S级品'!$D$2:$AV$26)),0)+IFERROR(SUMPRODUCT(('乐容-S级品'!$A$4:$A$32=$B38)*('乐容-S级品'!$L$3:$CA$3=DA$1)*('乐容-S级品'!$L$4:$CA$32)),0)</f>
      </c>
      <c r="DB38" s="280">
        <f>IFERROR(SUMPRODUCT(('控温被PRO-S级品'!$B$2:$B$10=$B38)*('控温被PRO-S级品'!$E$1:$BE$1=DB$1)*('控温被PRO-S级品'!$E$2:$BE$10)),0)+IFERROR(SUMPRODUCT(('冬被-S级品'!$B$2:$B$10=$B38)*('冬被-S级品'!$E$1:$AW$1=DB$1)*('冬被-S级品'!$E$2:$AW$10)),0)+IFERROR(SUMPRODUCT(('白止-S级品'!$A$2:$A$26=$B38)*('白止-S级品'!$D$1:$AV$1=DB$1)*('白止-S级品'!$D$2:$AV$26)),0)+IFERROR(SUMPRODUCT(('乐容-S级品'!$A$4:$A$32=$B38)*('乐容-S级品'!$L$3:$CA$3=DB$1)*('乐容-S级品'!$L$4:$CA$32)),0)</f>
      </c>
      <c r="DC38" s="280">
        <f>IFERROR(SUMPRODUCT(('控温被PRO-S级品'!$B$2:$B$10=$B38)*('控温被PRO-S级品'!$E$1:$BE$1=DC$1)*('控温被PRO-S级品'!$E$2:$BE$10)),0)+IFERROR(SUMPRODUCT(('冬被-S级品'!$B$2:$B$10=$B38)*('冬被-S级品'!$E$1:$AW$1=DC$1)*('冬被-S级品'!$E$2:$AW$10)),0)+IFERROR(SUMPRODUCT(('白止-S级品'!$A$2:$A$26=$B38)*('白止-S级品'!$D$1:$AV$1=DC$1)*('白止-S级品'!$D$2:$AV$26)),0)+IFERROR(SUMPRODUCT(('乐容-S级品'!$A$4:$A$32=$B38)*('乐容-S级品'!$L$3:$CA$3=DC$1)*('乐容-S级品'!$L$4:$CA$32)),0)</f>
      </c>
      <c r="DD38" s="280">
        <f>IFERROR(SUMPRODUCT(('控温被PRO-S级品'!$B$2:$B$10=$B38)*('控温被PRO-S级品'!$E$1:$BE$1=DD$1)*('控温被PRO-S级品'!$E$2:$BE$10)),0)+IFERROR(SUMPRODUCT(('冬被-S级品'!$B$2:$B$10=$B38)*('冬被-S级品'!$E$1:$AW$1=DD$1)*('冬被-S级品'!$E$2:$AW$10)),0)+IFERROR(SUMPRODUCT(('白止-S级品'!$A$2:$A$26=$B38)*('白止-S级品'!$D$1:$AV$1=DD$1)*('白止-S级品'!$D$2:$AV$26)),0)+IFERROR(SUMPRODUCT(('乐容-S级品'!$A$4:$A$32=$B38)*('乐容-S级品'!$L$3:$CA$3=DD$1)*('乐容-S级品'!$L$4:$CA$32)),0)</f>
      </c>
      <c r="DE38" s="280">
        <f>IFERROR(SUMPRODUCT(('控温被PRO-S级品'!$B$2:$B$10=$B38)*('控温被PRO-S级品'!$E$1:$BE$1=DE$1)*('控温被PRO-S级品'!$E$2:$BE$10)),0)+IFERROR(SUMPRODUCT(('冬被-S级品'!$B$2:$B$10=$B38)*('冬被-S级品'!$E$1:$AW$1=DE$1)*('冬被-S级品'!$E$2:$AW$10)),0)+IFERROR(SUMPRODUCT(('白止-S级品'!$A$2:$A$26=$B38)*('白止-S级品'!$D$1:$AV$1=DE$1)*('白止-S级品'!$D$2:$AV$26)),0)+IFERROR(SUMPRODUCT(('乐容-S级品'!$A$4:$A$32=$B38)*('乐容-S级品'!$L$3:$CA$3=DE$1)*('乐容-S级品'!$L$4:$CA$32)),0)</f>
      </c>
      <c r="DF38" s="280">
        <f>IFERROR(SUMPRODUCT(('控温被PRO-S级品'!$B$2:$B$10=$B38)*('控温被PRO-S级品'!$E$1:$BE$1=DF$1)*('控温被PRO-S级品'!$E$2:$BE$10)),0)+IFERROR(SUMPRODUCT(('冬被-S级品'!$B$2:$B$10=$B38)*('冬被-S级品'!$E$1:$AW$1=DF$1)*('冬被-S级品'!$E$2:$AW$10)),0)+IFERROR(SUMPRODUCT(('白止-S级品'!$A$2:$A$26=$B38)*('白止-S级品'!$D$1:$AV$1=DF$1)*('白止-S级品'!$D$2:$AV$26)),0)+IFERROR(SUMPRODUCT(('乐容-S级品'!$A$4:$A$32=$B38)*('乐容-S级品'!$L$3:$CA$3=DF$1)*('乐容-S级品'!$L$4:$CA$32)),0)</f>
      </c>
      <c r="DG38" s="280">
        <f>IFERROR(SUMPRODUCT(('控温被PRO-S级品'!$B$2:$B$10=$B38)*('控温被PRO-S级品'!$E$1:$BE$1=DG$1)*('控温被PRO-S级品'!$E$2:$BE$10)),0)+IFERROR(SUMPRODUCT(('冬被-S级品'!$B$2:$B$10=$B38)*('冬被-S级品'!$E$1:$AW$1=DG$1)*('冬被-S级品'!$E$2:$AW$10)),0)+IFERROR(SUMPRODUCT(('白止-S级品'!$A$2:$A$26=$B38)*('白止-S级品'!$D$1:$AV$1=DG$1)*('白止-S级品'!$D$2:$AV$26)),0)+IFERROR(SUMPRODUCT(('乐容-S级品'!$A$4:$A$32=$B38)*('乐容-S级品'!$L$3:$CA$3=DG$1)*('乐容-S级品'!$L$4:$CA$32)),0)</f>
      </c>
      <c r="DH38" s="280">
        <f>IFERROR(SUMPRODUCT(('控温被PRO-S级品'!$B$2:$B$10=$B38)*('控温被PRO-S级品'!$E$1:$BE$1=DH$1)*('控温被PRO-S级品'!$E$2:$BE$10)),0)+IFERROR(SUMPRODUCT(('冬被-S级品'!$B$2:$B$10=$B38)*('冬被-S级品'!$E$1:$AW$1=DH$1)*('冬被-S级品'!$E$2:$AW$10)),0)+IFERROR(SUMPRODUCT(('白止-S级品'!$A$2:$A$26=$B38)*('白止-S级品'!$D$1:$AV$1=DH$1)*('白止-S级品'!$D$2:$AV$26)),0)+IFERROR(SUMPRODUCT(('乐容-S级品'!$A$4:$A$32=$B38)*('乐容-S级品'!$L$3:$CA$3=DH$1)*('乐容-S级品'!$L$4:$CA$32)),0)</f>
      </c>
      <c r="DI38" s="280">
        <f>IFERROR(SUMPRODUCT(('控温被PRO-S级品'!$B$2:$B$10=$B38)*('控温被PRO-S级品'!$E$1:$BE$1=DI$1)*('控温被PRO-S级品'!$E$2:$BE$10)),0)+IFERROR(SUMPRODUCT(('冬被-S级品'!$B$2:$B$10=$B38)*('冬被-S级品'!$E$1:$AW$1=DI$1)*('冬被-S级品'!$E$2:$AW$10)),0)+IFERROR(SUMPRODUCT(('白止-S级品'!$A$2:$A$26=$B38)*('白止-S级品'!$D$1:$AV$1=DI$1)*('白止-S级品'!$D$2:$AV$26)),0)+IFERROR(SUMPRODUCT(('乐容-S级品'!$A$4:$A$32=$B38)*('乐容-S级品'!$L$3:$CA$3=DI$1)*('乐容-S级品'!$L$4:$CA$32)),0)</f>
      </c>
      <c r="DJ38" s="280">
        <f>IFERROR(SUMPRODUCT(('控温被PRO-S级品'!$B$2:$B$10=$B38)*('控温被PRO-S级品'!$E$1:$BE$1=DJ$1)*('控温被PRO-S级品'!$E$2:$BE$10)),0)+IFERROR(SUMPRODUCT(('冬被-S级品'!$B$2:$B$10=$B38)*('冬被-S级品'!$E$1:$AW$1=DJ$1)*('冬被-S级品'!$E$2:$AW$10)),0)+IFERROR(SUMPRODUCT(('白止-S级品'!$A$2:$A$26=$B38)*('白止-S级品'!$D$1:$AV$1=DJ$1)*('白止-S级品'!$D$2:$AV$26)),0)+IFERROR(SUMPRODUCT(('乐容-S级品'!$A$4:$A$32=$B38)*('乐容-S级品'!$L$3:$CA$3=DJ$1)*('乐容-S级品'!$L$4:$CA$32)),0)</f>
      </c>
      <c r="DK38" s="280"/>
      <c r="DL38" s="280"/>
      <c r="DM38" s="280"/>
      <c r="DN38" s="280"/>
      <c r="DO38" s="280"/>
      <c r="DP38" s="280"/>
      <c r="DQ38" s="280"/>
      <c r="DR38" s="280"/>
      <c r="DS38" s="280"/>
      <c r="DT38" s="280"/>
      <c r="DU38" s="280"/>
      <c r="DV38" s="280"/>
      <c r="DW38" s="280">
        <f>VLOOKUP(B38,'系统编码规格'!A:C,3,FALSE)</f>
      </c>
      <c r="DX38" s="280"/>
      <c r="DY38" s="280"/>
      <c r="DZ38" s="280"/>
      <c r="EA38" s="280"/>
      <c r="EB38" s="280"/>
      <c r="EC38" s="280"/>
      <c r="ED38" s="280"/>
      <c r="EE38" s="280"/>
      <c r="EF38" s="280"/>
      <c r="EG38" s="280"/>
      <c r="EH38" s="280"/>
      <c r="EI38" s="280"/>
      <c r="EJ38" s="280"/>
      <c r="EK38" s="280"/>
      <c r="EL38" s="280"/>
      <c r="EM38" s="280"/>
      <c r="EN38" s="280"/>
      <c r="EO38" s="280"/>
      <c r="EP38" s="280"/>
      <c r="EQ38" s="280"/>
      <c r="ER38" s="280"/>
      <c r="ES38" s="280"/>
      <c r="ET38" s="280"/>
      <c r="EU38" s="280"/>
      <c r="EV38" s="280"/>
      <c r="EW38" s="280"/>
      <c r="EX38" s="280"/>
      <c r="EY38" s="280"/>
      <c r="EZ38" s="280"/>
      <c r="FA38" s="280"/>
      <c r="FB38" s="280"/>
      <c r="FC38" s="280"/>
      <c r="FD38" s="280"/>
      <c r="FE38" s="280"/>
      <c r="FF38" s="280"/>
      <c r="FG38" s="280"/>
      <c r="FH38" s="280"/>
      <c r="FI38" s="280"/>
      <c r="FJ38" s="280"/>
      <c r="FK38" s="280"/>
      <c r="FL38" s="280"/>
      <c r="FM38" s="280"/>
      <c r="FN38" s="280"/>
      <c r="FO38" s="280"/>
      <c r="FP38" s="280"/>
      <c r="FQ38" s="280"/>
      <c r="FR38" s="280"/>
      <c r="FS38" s="280"/>
      <c r="FT38" s="280"/>
      <c r="FU38" s="280"/>
      <c r="FV38" s="280"/>
      <c r="FW38" s="280"/>
      <c r="FX38" s="280"/>
      <c r="FY38" s="280"/>
      <c r="FZ38" s="280"/>
      <c r="GA38" s="280"/>
      <c r="GB38" s="280"/>
      <c r="GC38" s="280"/>
      <c r="GD38" s="280"/>
      <c r="GE38" s="280"/>
      <c r="GF38" s="280"/>
      <c r="GG38" s="280"/>
      <c r="GH38" s="280"/>
      <c r="GI38" s="280"/>
      <c r="GJ38" s="280"/>
      <c r="GK38" s="280"/>
      <c r="GL38" s="280"/>
      <c r="GM38" s="280"/>
      <c r="GN38" s="280"/>
      <c r="GO38" s="280"/>
      <c r="GP38" s="280"/>
      <c r="GQ38" s="280"/>
      <c r="GR38" s="280"/>
      <c r="GS38" s="280"/>
      <c r="GT38" s="280"/>
      <c r="GU38" s="280"/>
      <c r="GV38" s="280"/>
    </row>
    <row r="39">
      <c r="A39" s="309" t="str">
        <v>安桐</v>
      </c>
      <c r="B39" s="310" t="str">
        <v>12800025700539614</v>
      </c>
      <c r="C39" s="309" t="str">
        <v>亚朵星球 深睡双感夏凉被</v>
      </c>
      <c r="D39" s="309" t="str">
        <v>夏夜深蓝-200*230cm</v>
      </c>
      <c r="E39">
        <f>SUM(F39:GX39)</f>
      </c>
      <c r="F39" s="280">
        <f>IFERROR(SUMPRODUCT(('控温被PRO-S级品'!$B$2:$B$10=$B39)*('控温被PRO-S级品'!$E$1:$BE$1=F$1)*('控温被PRO-S级品'!$E$2:$BE$10)),0)+IFERROR(SUMPRODUCT(('冬被-S级品'!$B$2:$B$10=$B39)*('冬被-S级品'!$E$1:$AW$1=F$1)*('冬被-S级品'!$E$2:$AW$10)),0)+IFERROR(SUMPRODUCT(('白止-S级品'!$A$2:$A$26=$B39)*('白止-S级品'!$D$1:$AV$1=F$1)*('白止-S级品'!$D$2:$AV$26)),0)+IFERROR(SUMPRODUCT(('乐容-S级品'!$A$4:$A$32=$B39)*('乐容-S级品'!$L$3:$CA$3=F$1)*('乐容-S级品'!$L$4:$CA$32)),0)</f>
      </c>
      <c r="G39" s="280">
        <f>IFERROR(SUMPRODUCT(('控温被PRO-S级品'!$B$2:$B$10=$B39)*('控温被PRO-S级品'!$E$1:$BE$1=G$1)*('控温被PRO-S级品'!$E$2:$BE$10)),0)+IFERROR(SUMPRODUCT(('冬被-S级品'!$B$2:$B$10=$B39)*('冬被-S级品'!$E$1:$AW$1=G$1)*('冬被-S级品'!$E$2:$AW$10)),0)+IFERROR(SUMPRODUCT(('白止-S级品'!$A$2:$A$26=$B39)*('白止-S级品'!$D$1:$AV$1=G$1)*('白止-S级品'!$D$2:$AV$26)),0)+IFERROR(SUMPRODUCT(('乐容-S级品'!$A$4:$A$32=$B39)*('乐容-S级品'!$L$3:$CA$3=G$1)*('乐容-S级品'!$L$4:$CA$32)),0)</f>
      </c>
      <c r="H39" s="280">
        <f>IFERROR(SUMPRODUCT(('控温被PRO-S级品'!$B$2:$B$10=$B39)*('控温被PRO-S级品'!$E$1:$BE$1=H$1)*('控温被PRO-S级品'!$E$2:$BE$10)),0)+IFERROR(SUMPRODUCT(('冬被-S级品'!$B$2:$B$10=$B39)*('冬被-S级品'!$E$1:$AW$1=H$1)*('冬被-S级品'!$E$2:$AW$10)),0)+IFERROR(SUMPRODUCT(('白止-S级品'!$A$2:$A$26=$B39)*('白止-S级品'!$D$1:$AV$1=H$1)*('白止-S级品'!$D$2:$AV$26)),0)+IFERROR(SUMPRODUCT(('乐容-S级品'!$A$4:$A$32=$B39)*('乐容-S级品'!$L$3:$CA$3=H$1)*('乐容-S级品'!$L$4:$CA$32)),0)</f>
      </c>
      <c r="I39" s="280">
        <f>IFERROR(SUMPRODUCT(('控温被PRO-S级品'!$B$2:$B$10=$B39)*('控温被PRO-S级品'!$E$1:$BE$1=I$1)*('控温被PRO-S级品'!$E$2:$BE$10)),0)+IFERROR(SUMPRODUCT(('冬被-S级品'!$B$2:$B$10=$B39)*('冬被-S级品'!$E$1:$AW$1=I$1)*('冬被-S级品'!$E$2:$AW$10)),0)+IFERROR(SUMPRODUCT(('白止-S级品'!$A$2:$A$26=$B39)*('白止-S级品'!$D$1:$AV$1=I$1)*('白止-S级品'!$D$2:$AV$26)),0)+IFERROR(SUMPRODUCT(('乐容-S级品'!$A$4:$A$32=$B39)*('乐容-S级品'!$L$3:$CA$3=I$1)*('乐容-S级品'!$L$4:$CA$32)),0)</f>
      </c>
      <c r="J39" s="280">
        <f>IFERROR(SUMPRODUCT(('控温被PRO-S级品'!$B$2:$B$10=$B39)*('控温被PRO-S级品'!$E$1:$BE$1=J$1)*('控温被PRO-S级品'!$E$2:$BE$10)),0)+IFERROR(SUMPRODUCT(('冬被-S级品'!$B$2:$B$10=$B39)*('冬被-S级品'!$E$1:$AW$1=J$1)*('冬被-S级品'!$E$2:$AW$10)),0)+IFERROR(SUMPRODUCT(('白止-S级品'!$A$2:$A$26=$B39)*('白止-S级品'!$D$1:$AV$1=J$1)*('白止-S级品'!$D$2:$AV$26)),0)+IFERROR(SUMPRODUCT(('乐容-S级品'!$A$4:$A$32=$B39)*('乐容-S级品'!$L$3:$CA$3=J$1)*('乐容-S级品'!$L$4:$CA$32)),0)</f>
      </c>
      <c r="K39" s="280">
        <f>IFERROR(SUMPRODUCT(('控温被PRO-S级品'!$B$2:$B$10=$B39)*('控温被PRO-S级品'!$E$1:$BE$1=K$1)*('控温被PRO-S级品'!$E$2:$BE$10)),0)+IFERROR(SUMPRODUCT(('冬被-S级品'!$B$2:$B$10=$B39)*('冬被-S级品'!$E$1:$AW$1=K$1)*('冬被-S级品'!$E$2:$AW$10)),0)+IFERROR(SUMPRODUCT(('白止-S级品'!$A$2:$A$26=$B39)*('白止-S级品'!$D$1:$AV$1=K$1)*('白止-S级品'!$D$2:$AV$26)),0)+IFERROR(SUMPRODUCT(('乐容-S级品'!$A$4:$A$32=$B39)*('乐容-S级品'!$L$3:$CA$3=K$1)*('乐容-S级品'!$L$4:$CA$32)),0)</f>
      </c>
      <c r="L39" s="280">
        <f>IFERROR(SUMPRODUCT(('控温被PRO-S级品'!$B$2:$B$10=$B39)*('控温被PRO-S级品'!$E$1:$BE$1=L$1)*('控温被PRO-S级品'!$E$2:$BE$10)),0)+IFERROR(SUMPRODUCT(('冬被-S级品'!$B$2:$B$10=$B39)*('冬被-S级品'!$E$1:$AW$1=L$1)*('冬被-S级品'!$E$2:$AW$10)),0)+IFERROR(SUMPRODUCT(('白止-S级品'!$A$2:$A$26=$B39)*('白止-S级品'!$D$1:$AV$1=L$1)*('白止-S级品'!$D$2:$AV$26)),0)+IFERROR(SUMPRODUCT(('乐容-S级品'!$A$4:$A$32=$B39)*('乐容-S级品'!$L$3:$CA$3=L$1)*('乐容-S级品'!$L$4:$CA$32)),0)</f>
      </c>
      <c r="M39" s="280">
        <f>IFERROR(SUMPRODUCT(('控温被PRO-S级品'!$B$2:$B$10=$B39)*('控温被PRO-S级品'!$E$1:$BE$1=M$1)*('控温被PRO-S级品'!$E$2:$BE$10)),0)+IFERROR(SUMPRODUCT(('冬被-S级品'!$B$2:$B$10=$B39)*('冬被-S级品'!$E$1:$AW$1=M$1)*('冬被-S级品'!$E$2:$AW$10)),0)+IFERROR(SUMPRODUCT(('白止-S级品'!$A$2:$A$26=$B39)*('白止-S级品'!$D$1:$AV$1=M$1)*('白止-S级品'!$D$2:$AV$26)),0)+IFERROR(SUMPRODUCT(('乐容-S级品'!$A$4:$A$32=$B39)*('乐容-S级品'!$L$3:$CA$3=M$1)*('乐容-S级品'!$L$4:$CA$32)),0)</f>
      </c>
      <c r="N39" s="280">
        <f>IFERROR(SUMPRODUCT(('控温被PRO-S级品'!$B$2:$B$10=$B39)*('控温被PRO-S级品'!$E$1:$BE$1=N$1)*('控温被PRO-S级品'!$E$2:$BE$10)),0)+IFERROR(SUMPRODUCT(('冬被-S级品'!$B$2:$B$10=$B39)*('冬被-S级品'!$E$1:$AW$1=N$1)*('冬被-S级品'!$E$2:$AW$10)),0)+IFERROR(SUMPRODUCT(('白止-S级品'!$A$2:$A$26=$B39)*('白止-S级品'!$D$1:$AV$1=N$1)*('白止-S级品'!$D$2:$AV$26)),0)+IFERROR(SUMPRODUCT(('乐容-S级品'!$A$4:$A$32=$B39)*('乐容-S级品'!$L$3:$CA$3=N$1)*('乐容-S级品'!$L$4:$CA$32)),0)</f>
      </c>
      <c r="O39" s="280">
        <f>IFERROR(SUMPRODUCT(('控温被PRO-S级品'!$B$2:$B$10=$B39)*('控温被PRO-S级品'!$E$1:$BE$1=O$1)*('控温被PRO-S级品'!$E$2:$BE$10)),0)+IFERROR(SUMPRODUCT(('冬被-S级品'!$B$2:$B$10=$B39)*('冬被-S级品'!$E$1:$AW$1=O$1)*('冬被-S级品'!$E$2:$AW$10)),0)+IFERROR(SUMPRODUCT(('白止-S级品'!$A$2:$A$26=$B39)*('白止-S级品'!$D$1:$AV$1=O$1)*('白止-S级品'!$D$2:$AV$26)),0)+IFERROR(SUMPRODUCT(('乐容-S级品'!$A$4:$A$32=$B39)*('乐容-S级品'!$L$3:$CA$3=O$1)*('乐容-S级品'!$L$4:$CA$32)),0)</f>
      </c>
      <c r="P39" s="280">
        <f>IFERROR(SUMPRODUCT(('控温被PRO-S级品'!$B$2:$B$10=$B39)*('控温被PRO-S级品'!$E$1:$BE$1=P$1)*('控温被PRO-S级品'!$E$2:$BE$10)),0)+IFERROR(SUMPRODUCT(('冬被-S级品'!$B$2:$B$10=$B39)*('冬被-S级品'!$E$1:$AW$1=P$1)*('冬被-S级品'!$E$2:$AW$10)),0)+IFERROR(SUMPRODUCT(('白止-S级品'!$A$2:$A$26=$B39)*('白止-S级品'!$D$1:$AV$1=P$1)*('白止-S级品'!$D$2:$AV$26)),0)+IFERROR(SUMPRODUCT(('乐容-S级品'!$A$4:$A$32=$B39)*('乐容-S级品'!$L$3:$CA$3=P$1)*('乐容-S级品'!$L$4:$CA$32)),0)</f>
      </c>
      <c r="Q39" s="280">
        <f>IFERROR(SUMPRODUCT(('控温被PRO-S级品'!$B$2:$B$10=$B39)*('控温被PRO-S级品'!$E$1:$BE$1=Q$1)*('控温被PRO-S级品'!$E$2:$BE$10)),0)+IFERROR(SUMPRODUCT(('冬被-S级品'!$B$2:$B$10=$B39)*('冬被-S级品'!$E$1:$AW$1=Q$1)*('冬被-S级品'!$E$2:$AW$10)),0)+IFERROR(SUMPRODUCT(('白止-S级品'!$A$2:$A$26=$B39)*('白止-S级品'!$D$1:$AV$1=Q$1)*('白止-S级品'!$D$2:$AV$26)),0)+IFERROR(SUMPRODUCT(('乐容-S级品'!$A$4:$A$32=$B39)*('乐容-S级品'!$L$3:$CA$3=Q$1)*('乐容-S级品'!$L$4:$CA$32)),0)</f>
      </c>
      <c r="R39" s="280">
        <f>IFERROR(SUMPRODUCT(('控温被PRO-S级品'!$B$2:$B$10=$B39)*('控温被PRO-S级品'!$E$1:$BE$1=R$1)*('控温被PRO-S级品'!$E$2:$BE$10)),0)+IFERROR(SUMPRODUCT(('冬被-S级品'!$B$2:$B$10=$B39)*('冬被-S级品'!$E$1:$AW$1=R$1)*('冬被-S级品'!$E$2:$AW$10)),0)+IFERROR(SUMPRODUCT(('白止-S级品'!$A$2:$A$26=$B39)*('白止-S级品'!$D$1:$AV$1=R$1)*('白止-S级品'!$D$2:$AV$26)),0)+IFERROR(SUMPRODUCT(('乐容-S级品'!$A$4:$A$32=$B39)*('乐容-S级品'!$L$3:$CA$3=R$1)*('乐容-S级品'!$L$4:$CA$32)),0)</f>
      </c>
      <c r="S39" s="280">
        <f>IFERROR(SUMPRODUCT(('控温被PRO-S级品'!$B$2:$B$10=$B39)*('控温被PRO-S级品'!$E$1:$BE$1=S$1)*('控温被PRO-S级品'!$E$2:$BE$10)),0)+IFERROR(SUMPRODUCT(('冬被-S级品'!$B$2:$B$10=$B39)*('冬被-S级品'!$E$1:$AW$1=S$1)*('冬被-S级品'!$E$2:$AW$10)),0)+IFERROR(SUMPRODUCT(('白止-S级品'!$A$2:$A$26=$B39)*('白止-S级品'!$D$1:$AV$1=S$1)*('白止-S级品'!$D$2:$AV$26)),0)+IFERROR(SUMPRODUCT(('乐容-S级品'!$A$4:$A$32=$B39)*('乐容-S级品'!$L$3:$CA$3=S$1)*('乐容-S级品'!$L$4:$CA$32)),0)</f>
      </c>
      <c r="T39" s="280">
        <f>IFERROR(SUMPRODUCT(('控温被PRO-S级品'!$B$2:$B$10=$B39)*('控温被PRO-S级品'!$E$1:$BE$1=T$1)*('控温被PRO-S级品'!$E$2:$BE$10)),0)+IFERROR(SUMPRODUCT(('冬被-S级品'!$B$2:$B$10=$B39)*('冬被-S级品'!$E$1:$AW$1=T$1)*('冬被-S级品'!$E$2:$AW$10)),0)+IFERROR(SUMPRODUCT(('白止-S级品'!$A$2:$A$26=$B39)*('白止-S级品'!$D$1:$AV$1=T$1)*('白止-S级品'!$D$2:$AV$26)),0)+IFERROR(SUMPRODUCT(('乐容-S级品'!$A$4:$A$32=$B39)*('乐容-S级品'!$L$3:$CA$3=T$1)*('乐容-S级品'!$L$4:$CA$32)),0)</f>
      </c>
      <c r="U39" s="280">
        <f>IFERROR(SUMPRODUCT(('控温被PRO-S级品'!$B$2:$B$10=$B39)*('控温被PRO-S级品'!$E$1:$BE$1=U$1)*('控温被PRO-S级品'!$E$2:$BE$10)),0)+IFERROR(SUMPRODUCT(('冬被-S级品'!$B$2:$B$10=$B39)*('冬被-S级品'!$E$1:$AW$1=U$1)*('冬被-S级品'!$E$2:$AW$10)),0)+IFERROR(SUMPRODUCT(('白止-S级品'!$A$2:$A$26=$B39)*('白止-S级品'!$D$1:$AV$1=U$1)*('白止-S级品'!$D$2:$AV$26)),0)+IFERROR(SUMPRODUCT(('乐容-S级品'!$A$4:$A$32=$B39)*('乐容-S级品'!$L$3:$CA$3=U$1)*('乐容-S级品'!$L$4:$CA$32)),0)</f>
      </c>
      <c r="V39" s="280">
        <f>IFERROR(SUMPRODUCT(('控温被PRO-S级品'!$B$2:$B$10=$B39)*('控温被PRO-S级品'!$E$1:$BE$1=V$1)*('控温被PRO-S级品'!$E$2:$BE$10)),0)+IFERROR(SUMPRODUCT(('冬被-S级品'!$B$2:$B$10=$B39)*('冬被-S级品'!$E$1:$AW$1=V$1)*('冬被-S级品'!$E$2:$AW$10)),0)+IFERROR(SUMPRODUCT(('白止-S级品'!$A$2:$A$26=$B39)*('白止-S级品'!$D$1:$AV$1=V$1)*('白止-S级品'!$D$2:$AV$26)),0)+IFERROR(SUMPRODUCT(('乐容-S级品'!$A$4:$A$32=$B39)*('乐容-S级品'!$L$3:$CA$3=V$1)*('乐容-S级品'!$L$4:$CA$32)),0)</f>
      </c>
      <c r="W39" s="280">
        <f>IFERROR(SUMPRODUCT(('控温被PRO-S级品'!$B$2:$B$10=$B39)*('控温被PRO-S级品'!$E$1:$BE$1=W$1)*('控温被PRO-S级品'!$E$2:$BE$10)),0)+IFERROR(SUMPRODUCT(('冬被-S级品'!$B$2:$B$10=$B39)*('冬被-S级品'!$E$1:$AW$1=W$1)*('冬被-S级品'!$E$2:$AW$10)),0)+IFERROR(SUMPRODUCT(('白止-S级品'!$A$2:$A$26=$B39)*('白止-S级品'!$D$1:$AV$1=W$1)*('白止-S级品'!$D$2:$AV$26)),0)+IFERROR(SUMPRODUCT(('乐容-S级品'!$A$4:$A$32=$B39)*('乐容-S级品'!$L$3:$CA$3=W$1)*('乐容-S级品'!$L$4:$CA$32)),0)</f>
      </c>
      <c r="X39" s="280">
        <f>IFERROR(SUMPRODUCT(('控温被PRO-S级品'!$B$2:$B$10=$B39)*('控温被PRO-S级品'!$E$1:$BE$1=X$1)*('控温被PRO-S级品'!$E$2:$BE$10)),0)+IFERROR(SUMPRODUCT(('冬被-S级品'!$B$2:$B$10=$B39)*('冬被-S级品'!$E$1:$AW$1=X$1)*('冬被-S级品'!$E$2:$AW$10)),0)+IFERROR(SUMPRODUCT(('白止-S级品'!$A$2:$A$26=$B39)*('白止-S级品'!$D$1:$AV$1=X$1)*('白止-S级品'!$D$2:$AV$26)),0)+IFERROR(SUMPRODUCT(('乐容-S级品'!$A$4:$A$32=$B39)*('乐容-S级品'!$L$3:$CA$3=X$1)*('乐容-S级品'!$L$4:$CA$32)),0)</f>
      </c>
      <c r="Y39" s="280">
        <f>IFERROR(SUMPRODUCT(('控温被PRO-S级品'!$B$2:$B$10=$B39)*('控温被PRO-S级品'!$E$1:$BE$1=Y$1)*('控温被PRO-S级品'!$E$2:$BE$10)),0)+IFERROR(SUMPRODUCT(('冬被-S级品'!$B$2:$B$10=$B39)*('冬被-S级品'!$E$1:$AW$1=Y$1)*('冬被-S级品'!$E$2:$AW$10)),0)+IFERROR(SUMPRODUCT(('白止-S级品'!$A$2:$A$26=$B39)*('白止-S级品'!$D$1:$AV$1=Y$1)*('白止-S级品'!$D$2:$AV$26)),0)+IFERROR(SUMPRODUCT(('乐容-S级品'!$A$4:$A$32=$B39)*('乐容-S级品'!$L$3:$CA$3=Y$1)*('乐容-S级品'!$L$4:$CA$32)),0)</f>
      </c>
      <c r="Z39" s="280">
        <f>IFERROR(SUMPRODUCT(('控温被PRO-S级品'!$B$2:$B$10=$B39)*('控温被PRO-S级品'!$E$1:$BE$1=Z$1)*('控温被PRO-S级品'!$E$2:$BE$10)),0)+IFERROR(SUMPRODUCT(('冬被-S级品'!$B$2:$B$10=$B39)*('冬被-S级品'!$E$1:$AW$1=Z$1)*('冬被-S级品'!$E$2:$AW$10)),0)+IFERROR(SUMPRODUCT(('白止-S级品'!$A$2:$A$26=$B39)*('白止-S级品'!$D$1:$AV$1=Z$1)*('白止-S级品'!$D$2:$AV$26)),0)+IFERROR(SUMPRODUCT(('乐容-S级品'!$A$4:$A$32=$B39)*('乐容-S级品'!$L$3:$CA$3=Z$1)*('乐容-S级品'!$L$4:$CA$32)),0)</f>
      </c>
      <c r="AA39" s="280">
        <f>IFERROR(SUMPRODUCT(('控温被PRO-S级品'!$B$2:$B$10=$B39)*('控温被PRO-S级品'!$E$1:$BE$1=AA$1)*('控温被PRO-S级品'!$E$2:$BE$10)),0)+IFERROR(SUMPRODUCT(('冬被-S级品'!$B$2:$B$10=$B39)*('冬被-S级品'!$E$1:$AW$1=AA$1)*('冬被-S级品'!$E$2:$AW$10)),0)+IFERROR(SUMPRODUCT(('白止-S级品'!$A$2:$A$26=$B39)*('白止-S级品'!$D$1:$AV$1=AA$1)*('白止-S级品'!$D$2:$AV$26)),0)+IFERROR(SUMPRODUCT(('乐容-S级品'!$A$4:$A$32=$B39)*('乐容-S级品'!$L$3:$CA$3=AA$1)*('乐容-S级品'!$L$4:$CA$32)),0)</f>
      </c>
      <c r="AB39" s="280">
        <f>IFERROR(SUMPRODUCT(('控温被PRO-S级品'!$B$2:$B$10=$B39)*('控温被PRO-S级品'!$E$1:$BE$1=AB$1)*('控温被PRO-S级品'!$E$2:$BE$10)),0)+IFERROR(SUMPRODUCT(('冬被-S级品'!$B$2:$B$10=$B39)*('冬被-S级品'!$E$1:$AW$1=AB$1)*('冬被-S级品'!$E$2:$AW$10)),0)+IFERROR(SUMPRODUCT(('白止-S级品'!$A$2:$A$26=$B39)*('白止-S级品'!$D$1:$AV$1=AB$1)*('白止-S级品'!$D$2:$AV$26)),0)+IFERROR(SUMPRODUCT(('乐容-S级品'!$A$4:$A$32=$B39)*('乐容-S级品'!$L$3:$CA$3=AB$1)*('乐容-S级品'!$L$4:$CA$32)),0)</f>
      </c>
      <c r="AC39" s="280">
        <f>IFERROR(SUMPRODUCT(('控温被PRO-S级品'!$B$2:$B$10=$B39)*('控温被PRO-S级品'!$E$1:$BE$1=AC$1)*('控温被PRO-S级品'!$E$2:$BE$10)),0)+IFERROR(SUMPRODUCT(('冬被-S级品'!$B$2:$B$10=$B39)*('冬被-S级品'!$E$1:$AW$1=AC$1)*('冬被-S级品'!$E$2:$AW$10)),0)+IFERROR(SUMPRODUCT(('白止-S级品'!$A$2:$A$26=$B39)*('白止-S级品'!$D$1:$AV$1=AC$1)*('白止-S级品'!$D$2:$AV$26)),0)+IFERROR(SUMPRODUCT(('乐容-S级品'!$A$4:$A$32=$B39)*('乐容-S级品'!$L$3:$CA$3=AC$1)*('乐容-S级品'!$L$4:$CA$32)),0)</f>
      </c>
      <c r="AD39" s="280">
        <f>IFERROR(SUMPRODUCT(('控温被PRO-S级品'!$B$2:$B$10=$B39)*('控温被PRO-S级品'!$E$1:$BE$1=AD$1)*('控温被PRO-S级品'!$E$2:$BE$10)),0)+IFERROR(SUMPRODUCT(('冬被-S级品'!$B$2:$B$10=$B39)*('冬被-S级品'!$E$1:$AW$1=AD$1)*('冬被-S级品'!$E$2:$AW$10)),0)+IFERROR(SUMPRODUCT(('白止-S级品'!$A$2:$A$26=$B39)*('白止-S级品'!$D$1:$AV$1=AD$1)*('白止-S级品'!$D$2:$AV$26)),0)+IFERROR(SUMPRODUCT(('乐容-S级品'!$A$4:$A$32=$B39)*('乐容-S级品'!$L$3:$CA$3=AD$1)*('乐容-S级品'!$L$4:$CA$32)),0)</f>
      </c>
      <c r="AE39" s="280">
        <f>IFERROR(SUMPRODUCT(('控温被PRO-S级品'!$B$2:$B$10=$B39)*('控温被PRO-S级品'!$E$1:$BE$1=AE$1)*('控温被PRO-S级品'!$E$2:$BE$10)),0)+IFERROR(SUMPRODUCT(('冬被-S级品'!$B$2:$B$10=$B39)*('冬被-S级品'!$E$1:$AW$1=AE$1)*('冬被-S级品'!$E$2:$AW$10)),0)+IFERROR(SUMPRODUCT(('白止-S级品'!$A$2:$A$26=$B39)*('白止-S级品'!$D$1:$AV$1=AE$1)*('白止-S级品'!$D$2:$AV$26)),0)+IFERROR(SUMPRODUCT(('乐容-S级品'!$A$4:$A$32=$B39)*('乐容-S级品'!$L$3:$CA$3=AE$1)*('乐容-S级品'!$L$4:$CA$32)),0)</f>
      </c>
      <c r="AF39" s="280">
        <f>IFERROR(SUMPRODUCT(('控温被PRO-S级品'!$B$2:$B$10=$B39)*('控温被PRO-S级品'!$E$1:$BE$1=AF$1)*('控温被PRO-S级品'!$E$2:$BE$10)),0)+IFERROR(SUMPRODUCT(('冬被-S级品'!$B$2:$B$10=$B39)*('冬被-S级品'!$E$1:$AW$1=AF$1)*('冬被-S级品'!$E$2:$AW$10)),0)+IFERROR(SUMPRODUCT(('白止-S级品'!$A$2:$A$26=$B39)*('白止-S级品'!$D$1:$AV$1=AF$1)*('白止-S级品'!$D$2:$AV$26)),0)+IFERROR(SUMPRODUCT(('乐容-S级品'!$A$4:$A$32=$B39)*('乐容-S级品'!$L$3:$CA$3=AF$1)*('乐容-S级品'!$L$4:$CA$32)),0)</f>
      </c>
      <c r="AG39" s="280">
        <f>IFERROR(SUMPRODUCT(('控温被PRO-S级品'!$B$2:$B$10=$B39)*('控温被PRO-S级品'!$E$1:$BE$1=AG$1)*('控温被PRO-S级品'!$E$2:$BE$10)),0)+IFERROR(SUMPRODUCT(('冬被-S级品'!$B$2:$B$10=$B39)*('冬被-S级品'!$E$1:$AW$1=AG$1)*('冬被-S级品'!$E$2:$AW$10)),0)+IFERROR(SUMPRODUCT(('白止-S级品'!$A$2:$A$26=$B39)*('白止-S级品'!$D$1:$AV$1=AG$1)*('白止-S级品'!$D$2:$AV$26)),0)+IFERROR(SUMPRODUCT(('乐容-S级品'!$A$4:$A$32=$B39)*('乐容-S级品'!$L$3:$CA$3=AG$1)*('乐容-S级品'!$L$4:$CA$32)),0)</f>
      </c>
      <c r="AH39" s="280">
        <f>IFERROR(SUMPRODUCT(('控温被PRO-S级品'!$B$2:$B$10=$B39)*('控温被PRO-S级品'!$E$1:$BE$1=AH$1)*('控温被PRO-S级品'!$E$2:$BE$10)),0)+IFERROR(SUMPRODUCT(('冬被-S级品'!$B$2:$B$10=$B39)*('冬被-S级品'!$E$1:$AW$1=AH$1)*('冬被-S级品'!$E$2:$AW$10)),0)+IFERROR(SUMPRODUCT(('白止-S级品'!$A$2:$A$26=$B39)*('白止-S级品'!$D$1:$AV$1=AH$1)*('白止-S级品'!$D$2:$AV$26)),0)+IFERROR(SUMPRODUCT(('乐容-S级品'!$A$4:$A$32=$B39)*('乐容-S级品'!$L$3:$CA$3=AH$1)*('乐容-S级品'!$L$4:$CA$32)),0)</f>
      </c>
      <c r="AI39" s="280">
        <f>IFERROR(SUMPRODUCT(('控温被PRO-S级品'!$B$2:$B$10=$B39)*('控温被PRO-S级品'!$E$1:$BE$1=AI$1)*('控温被PRO-S级品'!$E$2:$BE$10)),0)+IFERROR(SUMPRODUCT(('冬被-S级品'!$B$2:$B$10=$B39)*('冬被-S级品'!$E$1:$AW$1=AI$1)*('冬被-S级品'!$E$2:$AW$10)),0)+IFERROR(SUMPRODUCT(('白止-S级品'!$A$2:$A$26=$B39)*('白止-S级品'!$D$1:$AV$1=AI$1)*('白止-S级品'!$D$2:$AV$26)),0)+IFERROR(SUMPRODUCT(('乐容-S级品'!$A$4:$A$32=$B39)*('乐容-S级品'!$L$3:$CA$3=AI$1)*('乐容-S级品'!$L$4:$CA$32)),0)</f>
      </c>
      <c r="AJ39" s="280">
        <f>IFERROR(SUMPRODUCT(('控温被PRO-S级品'!$B$2:$B$10=$B39)*('控温被PRO-S级品'!$E$1:$BE$1=AJ$1)*('控温被PRO-S级品'!$E$2:$BE$10)),0)+IFERROR(SUMPRODUCT(('冬被-S级品'!$B$2:$B$10=$B39)*('冬被-S级品'!$E$1:$AW$1=AJ$1)*('冬被-S级品'!$E$2:$AW$10)),0)+IFERROR(SUMPRODUCT(('白止-S级品'!$A$2:$A$26=$B39)*('白止-S级品'!$D$1:$AV$1=AJ$1)*('白止-S级品'!$D$2:$AV$26)),0)+IFERROR(SUMPRODUCT(('乐容-S级品'!$A$4:$A$32=$B39)*('乐容-S级品'!$L$3:$CA$3=AJ$1)*('乐容-S级品'!$L$4:$CA$32)),0)</f>
      </c>
      <c r="AK39" s="280">
        <f>IFERROR(SUMPRODUCT(('控温被PRO-S级品'!$B$2:$B$10=$B39)*('控温被PRO-S级品'!$E$1:$BE$1=AK$1)*('控温被PRO-S级品'!$E$2:$BE$10)),0)+IFERROR(SUMPRODUCT(('冬被-S级品'!$B$2:$B$10=$B39)*('冬被-S级品'!$E$1:$AW$1=AK$1)*('冬被-S级品'!$E$2:$AW$10)),0)+IFERROR(SUMPRODUCT(('白止-S级品'!$A$2:$A$26=$B39)*('白止-S级品'!$D$1:$AV$1=AK$1)*('白止-S级品'!$D$2:$AV$26)),0)+IFERROR(SUMPRODUCT(('乐容-S级品'!$A$4:$A$32=$B39)*('乐容-S级品'!$L$3:$CA$3=AK$1)*('乐容-S级品'!$L$4:$CA$32)),0)</f>
      </c>
      <c r="AL39" s="280">
        <f>IFERROR(SUMPRODUCT(('控温被PRO-S级品'!$B$2:$B$10=$B39)*('控温被PRO-S级品'!$E$1:$BE$1=AL$1)*('控温被PRO-S级品'!$E$2:$BE$10)),0)+IFERROR(SUMPRODUCT(('冬被-S级品'!$B$2:$B$10=$B39)*('冬被-S级品'!$E$1:$AW$1=AL$1)*('冬被-S级品'!$E$2:$AW$10)),0)+IFERROR(SUMPRODUCT(('白止-S级品'!$A$2:$A$26=$B39)*('白止-S级品'!$D$1:$AV$1=AL$1)*('白止-S级品'!$D$2:$AV$26)),0)+IFERROR(SUMPRODUCT(('乐容-S级品'!$A$4:$A$32=$B39)*('乐容-S级品'!$L$3:$CA$3=AL$1)*('乐容-S级品'!$L$4:$CA$32)),0)</f>
      </c>
      <c r="AM39" s="280">
        <f>IFERROR(SUMPRODUCT(('控温被PRO-S级品'!$B$2:$B$10=$B39)*('控温被PRO-S级品'!$E$1:$BE$1=AM$1)*('控温被PRO-S级品'!$E$2:$BE$10)),0)+IFERROR(SUMPRODUCT(('冬被-S级品'!$B$2:$B$10=$B39)*('冬被-S级品'!$E$1:$AW$1=AM$1)*('冬被-S级品'!$E$2:$AW$10)),0)+IFERROR(SUMPRODUCT(('白止-S级品'!$A$2:$A$26=$B39)*('白止-S级品'!$D$1:$AV$1=AM$1)*('白止-S级品'!$D$2:$AV$26)),0)+IFERROR(SUMPRODUCT(('乐容-S级品'!$A$4:$A$32=$B39)*('乐容-S级品'!$L$3:$CA$3=AM$1)*('乐容-S级品'!$L$4:$CA$32)),0)</f>
      </c>
      <c r="AN39" s="280">
        <f>IFERROR(SUMPRODUCT(('控温被PRO-S级品'!$B$2:$B$10=$B39)*('控温被PRO-S级品'!$E$1:$BE$1=AN$1)*('控温被PRO-S级品'!$E$2:$BE$10)),0)+IFERROR(SUMPRODUCT(('冬被-S级品'!$B$2:$B$10=$B39)*('冬被-S级品'!$E$1:$AW$1=AN$1)*('冬被-S级品'!$E$2:$AW$10)),0)+IFERROR(SUMPRODUCT(('白止-S级品'!$A$2:$A$26=$B39)*('白止-S级品'!$D$1:$AV$1=AN$1)*('白止-S级品'!$D$2:$AV$26)),0)+IFERROR(SUMPRODUCT(('乐容-S级品'!$A$4:$A$32=$B39)*('乐容-S级品'!$L$3:$CA$3=AN$1)*('乐容-S级品'!$L$4:$CA$32)),0)</f>
      </c>
      <c r="AO39" s="280">
        <f>IFERROR(SUMPRODUCT(('控温被PRO-S级品'!$B$2:$B$10=$B39)*('控温被PRO-S级品'!$E$1:$BE$1=AO$1)*('控温被PRO-S级品'!$E$2:$BE$10)),0)+IFERROR(SUMPRODUCT(('冬被-S级品'!$B$2:$B$10=$B39)*('冬被-S级品'!$E$1:$AW$1=AO$1)*('冬被-S级品'!$E$2:$AW$10)),0)+IFERROR(SUMPRODUCT(('白止-S级品'!$A$2:$A$26=$B39)*('白止-S级品'!$D$1:$AV$1=AO$1)*('白止-S级品'!$D$2:$AV$26)),0)+IFERROR(SUMPRODUCT(('乐容-S级品'!$A$4:$A$32=$B39)*('乐容-S级品'!$L$3:$CA$3=AO$1)*('乐容-S级品'!$L$4:$CA$32)),0)</f>
      </c>
      <c r="AP39" s="280">
        <f>IFERROR(SUMPRODUCT(('控温被PRO-S级品'!$B$2:$B$10=$B39)*('控温被PRO-S级品'!$E$1:$BE$1=AP$1)*('控温被PRO-S级品'!$E$2:$BE$10)),0)+IFERROR(SUMPRODUCT(('冬被-S级品'!$B$2:$B$10=$B39)*('冬被-S级品'!$E$1:$AW$1=AP$1)*('冬被-S级品'!$E$2:$AW$10)),0)+IFERROR(SUMPRODUCT(('白止-S级品'!$A$2:$A$26=$B39)*('白止-S级品'!$D$1:$AV$1=AP$1)*('白止-S级品'!$D$2:$AV$26)),0)+IFERROR(SUMPRODUCT(('乐容-S级品'!$A$4:$A$32=$B39)*('乐容-S级品'!$L$3:$CA$3=AP$1)*('乐容-S级品'!$L$4:$CA$32)),0)</f>
      </c>
      <c r="AQ39" s="280">
        <f>IFERROR(SUMPRODUCT(('控温被PRO-S级品'!$B$2:$B$10=$B39)*('控温被PRO-S级品'!$E$1:$BE$1=AQ$1)*('控温被PRO-S级品'!$E$2:$BE$10)),0)+IFERROR(SUMPRODUCT(('冬被-S级品'!$B$2:$B$10=$B39)*('冬被-S级品'!$E$1:$AW$1=AQ$1)*('冬被-S级品'!$E$2:$AW$10)),0)+IFERROR(SUMPRODUCT(('白止-S级品'!$A$2:$A$26=$B39)*('白止-S级品'!$D$1:$AV$1=AQ$1)*('白止-S级品'!$D$2:$AV$26)),0)+IFERROR(SUMPRODUCT(('乐容-S级品'!$A$4:$A$32=$B39)*('乐容-S级品'!$L$3:$CA$3=AQ$1)*('乐容-S级品'!$L$4:$CA$32)),0)</f>
      </c>
      <c r="AR39" s="280">
        <f>IFERROR(SUMPRODUCT(('控温被PRO-S级品'!$B$2:$B$10=$B39)*('控温被PRO-S级品'!$E$1:$BE$1=AR$1)*('控温被PRO-S级品'!$E$2:$BE$10)),0)+IFERROR(SUMPRODUCT(('冬被-S级品'!$B$2:$B$10=$B39)*('冬被-S级品'!$E$1:$AW$1=AR$1)*('冬被-S级品'!$E$2:$AW$10)),0)+IFERROR(SUMPRODUCT(('白止-S级品'!$A$2:$A$26=$B39)*('白止-S级品'!$D$1:$AV$1=AR$1)*('白止-S级品'!$D$2:$AV$26)),0)+IFERROR(SUMPRODUCT(('乐容-S级品'!$A$4:$A$32=$B39)*('乐容-S级品'!$L$3:$CA$3=AR$1)*('乐容-S级品'!$L$4:$CA$32)),0)</f>
      </c>
      <c r="AS39" s="280">
        <f>IFERROR(SUMPRODUCT(('控温被PRO-S级品'!$B$2:$B$10=$B39)*('控温被PRO-S级品'!$E$1:$BE$1=AS$1)*('控温被PRO-S级品'!$E$2:$BE$10)),0)+IFERROR(SUMPRODUCT(('冬被-S级品'!$B$2:$B$10=$B39)*('冬被-S级品'!$E$1:$AW$1=AS$1)*('冬被-S级品'!$E$2:$AW$10)),0)+IFERROR(SUMPRODUCT(('白止-S级品'!$A$2:$A$26=$B39)*('白止-S级品'!$D$1:$AV$1=AS$1)*('白止-S级品'!$D$2:$AV$26)),0)+IFERROR(SUMPRODUCT(('乐容-S级品'!$A$4:$A$32=$B39)*('乐容-S级品'!$L$3:$CA$3=AS$1)*('乐容-S级品'!$L$4:$CA$32)),0)</f>
      </c>
      <c r="AT39" s="280">
        <f>IFERROR(SUMPRODUCT(('控温被PRO-S级品'!$B$2:$B$10=$B39)*('控温被PRO-S级品'!$E$1:$BE$1=AT$1)*('控温被PRO-S级品'!$E$2:$BE$10)),0)+IFERROR(SUMPRODUCT(('冬被-S级品'!$B$2:$B$10=$B39)*('冬被-S级品'!$E$1:$AW$1=AT$1)*('冬被-S级品'!$E$2:$AW$10)),0)+IFERROR(SUMPRODUCT(('白止-S级品'!$A$2:$A$26=$B39)*('白止-S级品'!$D$1:$AV$1=AT$1)*('白止-S级品'!$D$2:$AV$26)),0)+IFERROR(SUMPRODUCT(('乐容-S级品'!$A$4:$A$32=$B39)*('乐容-S级品'!$L$3:$CA$3=AT$1)*('乐容-S级品'!$L$4:$CA$32)),0)</f>
      </c>
      <c r="AU39" s="280">
        <f>IFERROR(SUMPRODUCT(('控温被PRO-S级品'!$B$2:$B$10=$B39)*('控温被PRO-S级品'!$E$1:$BE$1=AU$1)*('控温被PRO-S级品'!$E$2:$BE$10)),0)+IFERROR(SUMPRODUCT(('冬被-S级品'!$B$2:$B$10=$B39)*('冬被-S级品'!$E$1:$AW$1=AU$1)*('冬被-S级品'!$E$2:$AW$10)),0)+IFERROR(SUMPRODUCT(('白止-S级品'!$A$2:$A$26=$B39)*('白止-S级品'!$D$1:$AV$1=AU$1)*('白止-S级品'!$D$2:$AV$26)),0)+IFERROR(SUMPRODUCT(('乐容-S级品'!$A$4:$A$32=$B39)*('乐容-S级品'!$L$3:$CA$3=AU$1)*('乐容-S级品'!$L$4:$CA$32)),0)</f>
      </c>
      <c r="AV39" s="280">
        <f>IFERROR(SUMPRODUCT(('控温被PRO-S级品'!$B$2:$B$10=$B39)*('控温被PRO-S级品'!$E$1:$BE$1=AV$1)*('控温被PRO-S级品'!$E$2:$BE$10)),0)+IFERROR(SUMPRODUCT(('冬被-S级品'!$B$2:$B$10=$B39)*('冬被-S级品'!$E$1:$AW$1=AV$1)*('冬被-S级品'!$E$2:$AW$10)),0)+IFERROR(SUMPRODUCT(('白止-S级品'!$A$2:$A$26=$B39)*('白止-S级品'!$D$1:$AV$1=AV$1)*('白止-S级品'!$D$2:$AV$26)),0)+IFERROR(SUMPRODUCT(('乐容-S级品'!$A$4:$A$32=$B39)*('乐容-S级品'!$L$3:$CA$3=AV$1)*('乐容-S级品'!$L$4:$CA$32)),0)</f>
      </c>
      <c r="AW39" s="280">
        <f>IFERROR(SUMPRODUCT(('控温被PRO-S级品'!$B$2:$B$10=$B39)*('控温被PRO-S级品'!$E$1:$BE$1=AW$1)*('控温被PRO-S级品'!$E$2:$BE$10)),0)+IFERROR(SUMPRODUCT(('冬被-S级品'!$B$2:$B$10=$B39)*('冬被-S级品'!$E$1:$AW$1=AW$1)*('冬被-S级品'!$E$2:$AW$10)),0)+IFERROR(SUMPRODUCT(('白止-S级品'!$A$2:$A$26=$B39)*('白止-S级品'!$D$1:$AV$1=AW$1)*('白止-S级品'!$D$2:$AV$26)),0)+IFERROR(SUMPRODUCT(('乐容-S级品'!$A$4:$A$32=$B39)*('乐容-S级品'!$L$3:$CA$3=AW$1)*('乐容-S级品'!$L$4:$CA$32)),0)</f>
      </c>
      <c r="AX39" s="280">
        <f>IFERROR(SUMPRODUCT(('控温被PRO-S级品'!$B$2:$B$10=$B39)*('控温被PRO-S级品'!$E$1:$BE$1=AX$1)*('控温被PRO-S级品'!$E$2:$BE$10)),0)+IFERROR(SUMPRODUCT(('冬被-S级品'!$B$2:$B$10=$B39)*('冬被-S级品'!$E$1:$AW$1=AX$1)*('冬被-S级品'!$E$2:$AW$10)),0)+IFERROR(SUMPRODUCT(('白止-S级品'!$A$2:$A$26=$B39)*('白止-S级品'!$D$1:$AV$1=AX$1)*('白止-S级品'!$D$2:$AV$26)),0)+IFERROR(SUMPRODUCT(('乐容-S级品'!$A$4:$A$32=$B39)*('乐容-S级品'!$L$3:$CA$3=AX$1)*('乐容-S级品'!$L$4:$CA$32)),0)</f>
      </c>
      <c r="AY39" s="280">
        <f>IFERROR(SUMPRODUCT(('控温被PRO-S级品'!$B$2:$B$10=$B39)*('控温被PRO-S级品'!$E$1:$BE$1=AY$1)*('控温被PRO-S级品'!$E$2:$BE$10)),0)+IFERROR(SUMPRODUCT(('冬被-S级品'!$B$2:$B$10=$B39)*('冬被-S级品'!$E$1:$AW$1=AY$1)*('冬被-S级品'!$E$2:$AW$10)),0)+IFERROR(SUMPRODUCT(('白止-S级品'!$A$2:$A$26=$B39)*('白止-S级品'!$D$1:$AV$1=AY$1)*('白止-S级品'!$D$2:$AV$26)),0)+IFERROR(SUMPRODUCT(('乐容-S级品'!$A$4:$A$32=$B39)*('乐容-S级品'!$L$3:$CA$3=AY$1)*('乐容-S级品'!$L$4:$CA$32)),0)</f>
      </c>
      <c r="AZ39" s="280">
        <f>IFERROR(SUMPRODUCT(('控温被PRO-S级品'!$B$2:$B$10=$B39)*('控温被PRO-S级品'!$E$1:$BE$1=AZ$1)*('控温被PRO-S级品'!$E$2:$BE$10)),0)+IFERROR(SUMPRODUCT(('冬被-S级品'!$B$2:$B$10=$B39)*('冬被-S级品'!$E$1:$AW$1=AZ$1)*('冬被-S级品'!$E$2:$AW$10)),0)+IFERROR(SUMPRODUCT(('白止-S级品'!$A$2:$A$26=$B39)*('白止-S级品'!$D$1:$AV$1=AZ$1)*('白止-S级品'!$D$2:$AV$26)),0)+IFERROR(SUMPRODUCT(('乐容-S级品'!$A$4:$A$32=$B39)*('乐容-S级品'!$L$3:$CA$3=AZ$1)*('乐容-S级品'!$L$4:$CA$32)),0)</f>
      </c>
      <c r="BA39" s="280">
        <f>IFERROR(SUMPRODUCT(('控温被PRO-S级品'!$B$2:$B$10=$B39)*('控温被PRO-S级品'!$E$1:$BE$1=BA$1)*('控温被PRO-S级品'!$E$2:$BE$10)),0)+IFERROR(SUMPRODUCT(('冬被-S级品'!$B$2:$B$10=$B39)*('冬被-S级品'!$E$1:$AW$1=BA$1)*('冬被-S级品'!$E$2:$AW$10)),0)+IFERROR(SUMPRODUCT(('白止-S级品'!$A$2:$A$26=$B39)*('白止-S级品'!$D$1:$AV$1=BA$1)*('白止-S级品'!$D$2:$AV$26)),0)+IFERROR(SUMPRODUCT(('乐容-S级品'!$A$4:$A$32=$B39)*('乐容-S级品'!$L$3:$CA$3=BA$1)*('乐容-S级品'!$L$4:$CA$32)),0)</f>
      </c>
      <c r="BB39" s="280">
        <f>IFERROR(SUMPRODUCT(('控温被PRO-S级品'!$B$2:$B$10=$B39)*('控温被PRO-S级品'!$E$1:$BE$1=BB$1)*('控温被PRO-S级品'!$E$2:$BE$10)),0)+IFERROR(SUMPRODUCT(('冬被-S级品'!$B$2:$B$10=$B39)*('冬被-S级品'!$E$1:$AW$1=BB$1)*('冬被-S级品'!$E$2:$AW$10)),0)+IFERROR(SUMPRODUCT(('白止-S级品'!$A$2:$A$26=$B39)*('白止-S级品'!$D$1:$AV$1=BB$1)*('白止-S级品'!$D$2:$AV$26)),0)+IFERROR(SUMPRODUCT(('乐容-S级品'!$A$4:$A$32=$B39)*('乐容-S级品'!$L$3:$CA$3=BB$1)*('乐容-S级品'!$L$4:$CA$32)),0)</f>
      </c>
      <c r="BC39" s="280">
        <f>IFERROR(SUMPRODUCT(('控温被PRO-S级品'!$B$2:$B$10=$B39)*('控温被PRO-S级品'!$E$1:$BE$1=BC$1)*('控温被PRO-S级品'!$E$2:$BE$10)),0)+IFERROR(SUMPRODUCT(('冬被-S级品'!$B$2:$B$10=$B39)*('冬被-S级品'!$E$1:$AW$1=BC$1)*('冬被-S级品'!$E$2:$AW$10)),0)+IFERROR(SUMPRODUCT(('白止-S级品'!$A$2:$A$26=$B39)*('白止-S级品'!$D$1:$AV$1=BC$1)*('白止-S级品'!$D$2:$AV$26)),0)+IFERROR(SUMPRODUCT(('乐容-S级品'!$A$4:$A$32=$B39)*('乐容-S级品'!$L$3:$CA$3=BC$1)*('乐容-S级品'!$L$4:$CA$32)),0)</f>
      </c>
      <c r="BD39" s="280">
        <f>IFERROR(SUMPRODUCT(('控温被PRO-S级品'!$B$2:$B$10=$B39)*('控温被PRO-S级品'!$E$1:$BE$1=BD$1)*('控温被PRO-S级品'!$E$2:$BE$10)),0)+IFERROR(SUMPRODUCT(('冬被-S级品'!$B$2:$B$10=$B39)*('冬被-S级品'!$E$1:$AW$1=BD$1)*('冬被-S级品'!$E$2:$AW$10)),0)+IFERROR(SUMPRODUCT(('白止-S级品'!$A$2:$A$26=$B39)*('白止-S级品'!$D$1:$AV$1=BD$1)*('白止-S级品'!$D$2:$AV$26)),0)+IFERROR(SUMPRODUCT(('乐容-S级品'!$A$4:$A$32=$B39)*('乐容-S级品'!$L$3:$CA$3=BD$1)*('乐容-S级品'!$L$4:$CA$32)),0)</f>
      </c>
      <c r="BE39" s="280">
        <f>IFERROR(SUMPRODUCT(('控温被PRO-S级品'!$B$2:$B$10=$B39)*('控温被PRO-S级品'!$E$1:$BE$1=BE$1)*('控温被PRO-S级品'!$E$2:$BE$10)),0)+IFERROR(SUMPRODUCT(('冬被-S级品'!$B$2:$B$10=$B39)*('冬被-S级品'!$E$1:$AW$1=BE$1)*('冬被-S级品'!$E$2:$AW$10)),0)+IFERROR(SUMPRODUCT(('白止-S级品'!$A$2:$A$26=$B39)*('白止-S级品'!$D$1:$AV$1=BE$1)*('白止-S级品'!$D$2:$AV$26)),0)+IFERROR(SUMPRODUCT(('乐容-S级品'!$A$4:$A$32=$B39)*('乐容-S级品'!$L$3:$CA$3=BE$1)*('乐容-S级品'!$L$4:$CA$32)),0)</f>
      </c>
      <c r="BF39" s="280">
        <f>IFERROR(SUMPRODUCT(('控温被PRO-S级品'!$B$2:$B$10=$B39)*('控温被PRO-S级品'!$E$1:$BE$1=BF$1)*('控温被PRO-S级品'!$E$2:$BE$10)),0)+IFERROR(SUMPRODUCT(('冬被-S级品'!$B$2:$B$10=$B39)*('冬被-S级品'!$E$1:$AW$1=BF$1)*('冬被-S级品'!$E$2:$AW$10)),0)+IFERROR(SUMPRODUCT(('白止-S级品'!$A$2:$A$26=$B39)*('白止-S级品'!$D$1:$AV$1=BF$1)*('白止-S级品'!$D$2:$AV$26)),0)+IFERROR(SUMPRODUCT(('乐容-S级品'!$A$4:$A$32=$B39)*('乐容-S级品'!$L$3:$CA$3=BF$1)*('乐容-S级品'!$L$4:$CA$32)),0)</f>
      </c>
      <c r="BG39" s="280">
        <f>IFERROR(SUMPRODUCT(('控温被PRO-S级品'!$B$2:$B$10=$B39)*('控温被PRO-S级品'!$E$1:$BE$1=BG$1)*('控温被PRO-S级品'!$E$2:$BE$10)),0)+IFERROR(SUMPRODUCT(('冬被-S级品'!$B$2:$B$10=$B39)*('冬被-S级品'!$E$1:$AW$1=BG$1)*('冬被-S级品'!$E$2:$AW$10)),0)+IFERROR(SUMPRODUCT(('白止-S级品'!$A$2:$A$26=$B39)*('白止-S级品'!$D$1:$AV$1=BG$1)*('白止-S级品'!$D$2:$AV$26)),0)+IFERROR(SUMPRODUCT(('乐容-S级品'!$A$4:$A$32=$B39)*('乐容-S级品'!$L$3:$CA$3=BG$1)*('乐容-S级品'!$L$4:$CA$32)),0)</f>
      </c>
      <c r="BH39" s="280">
        <f>IFERROR(SUMPRODUCT(('控温被PRO-S级品'!$B$2:$B$10=$B39)*('控温被PRO-S级品'!$E$1:$BE$1=BH$1)*('控温被PRO-S级品'!$E$2:$BE$10)),0)+IFERROR(SUMPRODUCT(('冬被-S级品'!$B$2:$B$10=$B39)*('冬被-S级品'!$E$1:$AW$1=BH$1)*('冬被-S级品'!$E$2:$AW$10)),0)+IFERROR(SUMPRODUCT(('白止-S级品'!$A$2:$A$26=$B39)*('白止-S级品'!$D$1:$AV$1=BH$1)*('白止-S级品'!$D$2:$AV$26)),0)+IFERROR(SUMPRODUCT(('乐容-S级品'!$A$4:$A$32=$B39)*('乐容-S级品'!$L$3:$CA$3=BH$1)*('乐容-S级品'!$L$4:$CA$32)),0)</f>
      </c>
      <c r="BI39" s="280">
        <f>IFERROR(SUMPRODUCT(('控温被PRO-S级品'!$B$2:$B$10=$B39)*('控温被PRO-S级品'!$E$1:$BE$1=BI$1)*('控温被PRO-S级品'!$E$2:$BE$10)),0)+IFERROR(SUMPRODUCT(('冬被-S级品'!$B$2:$B$10=$B39)*('冬被-S级品'!$E$1:$AW$1=BI$1)*('冬被-S级品'!$E$2:$AW$10)),0)+IFERROR(SUMPRODUCT(('白止-S级品'!$A$2:$A$26=$B39)*('白止-S级品'!$D$1:$AV$1=BI$1)*('白止-S级品'!$D$2:$AV$26)),0)+IFERROR(SUMPRODUCT(('乐容-S级品'!$A$4:$A$32=$B39)*('乐容-S级品'!$L$3:$CA$3=BI$1)*('乐容-S级品'!$L$4:$CA$32)),0)</f>
      </c>
      <c r="BJ39" s="280">
        <f>IFERROR(SUMPRODUCT(('控温被PRO-S级品'!$B$2:$B$10=$B39)*('控温被PRO-S级品'!$E$1:$BE$1=BJ$1)*('控温被PRO-S级品'!$E$2:$BE$10)),0)+IFERROR(SUMPRODUCT(('冬被-S级品'!$B$2:$B$10=$B39)*('冬被-S级品'!$E$1:$AW$1=BJ$1)*('冬被-S级品'!$E$2:$AW$10)),0)+IFERROR(SUMPRODUCT(('白止-S级品'!$A$2:$A$26=$B39)*('白止-S级品'!$D$1:$AV$1=BJ$1)*('白止-S级品'!$D$2:$AV$26)),0)+IFERROR(SUMPRODUCT(('乐容-S级品'!$A$4:$A$32=$B39)*('乐容-S级品'!$L$3:$CA$3=BJ$1)*('乐容-S级品'!$L$4:$CA$32)),0)</f>
      </c>
      <c r="BK39" s="280">
        <f>IFERROR(SUMPRODUCT(('控温被PRO-S级品'!$B$2:$B$10=$B39)*('控温被PRO-S级品'!$E$1:$BE$1=BK$1)*('控温被PRO-S级品'!$E$2:$BE$10)),0)+IFERROR(SUMPRODUCT(('冬被-S级品'!$B$2:$B$10=$B39)*('冬被-S级品'!$E$1:$AW$1=BK$1)*('冬被-S级品'!$E$2:$AW$10)),0)+IFERROR(SUMPRODUCT(('白止-S级品'!$A$2:$A$26=$B39)*('白止-S级品'!$D$1:$AV$1=BK$1)*('白止-S级品'!$D$2:$AV$26)),0)+IFERROR(SUMPRODUCT(('乐容-S级品'!$A$4:$A$32=$B39)*('乐容-S级品'!$L$3:$CA$3=BK$1)*('乐容-S级品'!$L$4:$CA$32)),0)</f>
      </c>
      <c r="BL39" s="280">
        <f>IFERROR(SUMPRODUCT(('控温被PRO-S级品'!$B$2:$B$10=$B39)*('控温被PRO-S级品'!$E$1:$BE$1=BL$1)*('控温被PRO-S级品'!$E$2:$BE$10)),0)+IFERROR(SUMPRODUCT(('冬被-S级品'!$B$2:$B$10=$B39)*('冬被-S级品'!$E$1:$AW$1=BL$1)*('冬被-S级品'!$E$2:$AW$10)),0)+IFERROR(SUMPRODUCT(('白止-S级品'!$A$2:$A$26=$B39)*('白止-S级品'!$D$1:$AV$1=BL$1)*('白止-S级品'!$D$2:$AV$26)),0)+IFERROR(SUMPRODUCT(('乐容-S级品'!$A$4:$A$32=$B39)*('乐容-S级品'!$L$3:$CA$3=BL$1)*('乐容-S级品'!$L$4:$CA$32)),0)</f>
      </c>
      <c r="BM39" s="280">
        <f>IFERROR(SUMPRODUCT(('控温被PRO-S级品'!$B$2:$B$10=$B39)*('控温被PRO-S级品'!$E$1:$BE$1=BM$1)*('控温被PRO-S级品'!$E$2:$BE$10)),0)+IFERROR(SUMPRODUCT(('冬被-S级品'!$B$2:$B$10=$B39)*('冬被-S级品'!$E$1:$AW$1=BM$1)*('冬被-S级品'!$E$2:$AW$10)),0)+IFERROR(SUMPRODUCT(('白止-S级品'!$A$2:$A$26=$B39)*('白止-S级品'!$D$1:$AV$1=BM$1)*('白止-S级品'!$D$2:$AV$26)),0)+IFERROR(SUMPRODUCT(('乐容-S级品'!$A$4:$A$32=$B39)*('乐容-S级品'!$L$3:$CA$3=BM$1)*('乐容-S级品'!$L$4:$CA$32)),0)</f>
      </c>
      <c r="BN39" s="280">
        <f>IFERROR(SUMPRODUCT(('控温被PRO-S级品'!$B$2:$B$10=$B39)*('控温被PRO-S级品'!$E$1:$BE$1=BN$1)*('控温被PRO-S级品'!$E$2:$BE$10)),0)+IFERROR(SUMPRODUCT(('冬被-S级品'!$B$2:$B$10=$B39)*('冬被-S级品'!$E$1:$AW$1=BN$1)*('冬被-S级品'!$E$2:$AW$10)),0)+IFERROR(SUMPRODUCT(('白止-S级品'!$A$2:$A$26=$B39)*('白止-S级品'!$D$1:$AV$1=BN$1)*('白止-S级品'!$D$2:$AV$26)),0)+IFERROR(SUMPRODUCT(('乐容-S级品'!$A$4:$A$32=$B39)*('乐容-S级品'!$L$3:$CA$3=BN$1)*('乐容-S级品'!$L$4:$CA$32)),0)</f>
      </c>
      <c r="BO39" s="280">
        <f>IFERROR(SUMPRODUCT(('控温被PRO-S级品'!$B$2:$B$10=$B39)*('控温被PRO-S级品'!$E$1:$BE$1=BO$1)*('控温被PRO-S级品'!$E$2:$BE$10)),0)+IFERROR(SUMPRODUCT(('冬被-S级品'!$B$2:$B$10=$B39)*('冬被-S级品'!$E$1:$AW$1=BO$1)*('冬被-S级品'!$E$2:$AW$10)),0)+IFERROR(SUMPRODUCT(('白止-S级品'!$A$2:$A$26=$B39)*('白止-S级品'!$D$1:$AV$1=BO$1)*('白止-S级品'!$D$2:$AV$26)),0)+IFERROR(SUMPRODUCT(('乐容-S级品'!$A$4:$A$32=$B39)*('乐容-S级品'!$L$3:$CA$3=BO$1)*('乐容-S级品'!$L$4:$CA$32)),0)</f>
      </c>
      <c r="BP39" s="280">
        <f>IFERROR(SUMPRODUCT(('控温被PRO-S级品'!$B$2:$B$10=$B39)*('控温被PRO-S级品'!$E$1:$BE$1=BP$1)*('控温被PRO-S级品'!$E$2:$BE$10)),0)+IFERROR(SUMPRODUCT(('冬被-S级品'!$B$2:$B$10=$B39)*('冬被-S级品'!$E$1:$AW$1=BP$1)*('冬被-S级品'!$E$2:$AW$10)),0)+IFERROR(SUMPRODUCT(('白止-S级品'!$A$2:$A$26=$B39)*('白止-S级品'!$D$1:$AV$1=BP$1)*('白止-S级品'!$D$2:$AV$26)),0)+IFERROR(SUMPRODUCT(('乐容-S级品'!$A$4:$A$32=$B39)*('乐容-S级品'!$L$3:$CA$3=BP$1)*('乐容-S级品'!$L$4:$CA$32)),0)</f>
      </c>
      <c r="BQ39" s="280">
        <f>IFERROR(SUMPRODUCT(('控温被PRO-S级品'!$B$2:$B$10=$B39)*('控温被PRO-S级品'!$E$1:$BE$1=BQ$1)*('控温被PRO-S级品'!$E$2:$BE$10)),0)+IFERROR(SUMPRODUCT(('冬被-S级品'!$B$2:$B$10=$B39)*('冬被-S级品'!$E$1:$AW$1=BQ$1)*('冬被-S级品'!$E$2:$AW$10)),0)+IFERROR(SUMPRODUCT(('白止-S级品'!$A$2:$A$26=$B39)*('白止-S级品'!$D$1:$AV$1=BQ$1)*('白止-S级品'!$D$2:$AV$26)),0)+IFERROR(SUMPRODUCT(('乐容-S级品'!$A$4:$A$32=$B39)*('乐容-S级品'!$L$3:$CA$3=BQ$1)*('乐容-S级品'!$L$4:$CA$32)),0)</f>
      </c>
      <c r="BR39" s="280">
        <f>IFERROR(SUMPRODUCT(('控温被PRO-S级品'!$B$2:$B$10=$B39)*('控温被PRO-S级品'!$E$1:$BE$1=BR$1)*('控温被PRO-S级品'!$E$2:$BE$10)),0)+IFERROR(SUMPRODUCT(('冬被-S级品'!$B$2:$B$10=$B39)*('冬被-S级品'!$E$1:$AW$1=BR$1)*('冬被-S级品'!$E$2:$AW$10)),0)+IFERROR(SUMPRODUCT(('白止-S级品'!$A$2:$A$26=$B39)*('白止-S级品'!$D$1:$AV$1=BR$1)*('白止-S级品'!$D$2:$AV$26)),0)+IFERROR(SUMPRODUCT(('乐容-S级品'!$A$4:$A$32=$B39)*('乐容-S级品'!$L$3:$CA$3=BR$1)*('乐容-S级品'!$L$4:$CA$32)),0)</f>
      </c>
      <c r="BS39" s="280">
        <f>IFERROR(SUMPRODUCT(('控温被PRO-S级品'!$B$2:$B$10=$B39)*('控温被PRO-S级品'!$E$1:$BE$1=BS$1)*('控温被PRO-S级品'!$E$2:$BE$10)),0)+IFERROR(SUMPRODUCT(('冬被-S级品'!$B$2:$B$10=$B39)*('冬被-S级品'!$E$1:$AW$1=BS$1)*('冬被-S级品'!$E$2:$AW$10)),0)+IFERROR(SUMPRODUCT(('白止-S级品'!$A$2:$A$26=$B39)*('白止-S级品'!$D$1:$AV$1=BS$1)*('白止-S级品'!$D$2:$AV$26)),0)+IFERROR(SUMPRODUCT(('乐容-S级品'!$A$4:$A$32=$B39)*('乐容-S级品'!$L$3:$CA$3=BS$1)*('乐容-S级品'!$L$4:$CA$32)),0)</f>
      </c>
      <c r="BT39" s="280">
        <f>IFERROR(SUMPRODUCT(('控温被PRO-S级品'!$B$2:$B$10=$B39)*('控温被PRO-S级品'!$E$1:$BE$1=BT$1)*('控温被PRO-S级品'!$E$2:$BE$10)),0)+IFERROR(SUMPRODUCT(('冬被-S级品'!$B$2:$B$10=$B39)*('冬被-S级品'!$E$1:$AW$1=BT$1)*('冬被-S级品'!$E$2:$AW$10)),0)+IFERROR(SUMPRODUCT(('白止-S级品'!$A$2:$A$26=$B39)*('白止-S级品'!$D$1:$AV$1=BT$1)*('白止-S级品'!$D$2:$AV$26)),0)+IFERROR(SUMPRODUCT(('乐容-S级品'!$A$4:$A$32=$B39)*('乐容-S级品'!$L$3:$CA$3=BT$1)*('乐容-S级品'!$L$4:$CA$32)),0)</f>
      </c>
      <c r="BU39" s="280">
        <f>IFERROR(SUMPRODUCT(('控温被PRO-S级品'!$B$2:$B$10=$B39)*('控温被PRO-S级品'!$E$1:$BE$1=BU$1)*('控温被PRO-S级品'!$E$2:$BE$10)),0)+IFERROR(SUMPRODUCT(('冬被-S级品'!$B$2:$B$10=$B39)*('冬被-S级品'!$E$1:$AW$1=BU$1)*('冬被-S级品'!$E$2:$AW$10)),0)+IFERROR(SUMPRODUCT(('白止-S级品'!$A$2:$A$26=$B39)*('白止-S级品'!$D$1:$AV$1=BU$1)*('白止-S级品'!$D$2:$AV$26)),0)+IFERROR(SUMPRODUCT(('乐容-S级品'!$A$4:$A$32=$B39)*('乐容-S级品'!$L$3:$CA$3=BU$1)*('乐容-S级品'!$L$4:$CA$32)),0)</f>
      </c>
      <c r="BV39" s="280">
        <f>IFERROR(SUMPRODUCT(('控温被PRO-S级品'!$B$2:$B$10=$B39)*('控温被PRO-S级品'!$E$1:$BE$1=BV$1)*('控温被PRO-S级品'!$E$2:$BE$10)),0)+IFERROR(SUMPRODUCT(('冬被-S级品'!$B$2:$B$10=$B39)*('冬被-S级品'!$E$1:$AW$1=BV$1)*('冬被-S级品'!$E$2:$AW$10)),0)+IFERROR(SUMPRODUCT(('白止-S级品'!$A$2:$A$26=$B39)*('白止-S级品'!$D$1:$AV$1=BV$1)*('白止-S级品'!$D$2:$AV$26)),0)+IFERROR(SUMPRODUCT(('乐容-S级品'!$A$4:$A$32=$B39)*('乐容-S级品'!$L$3:$CA$3=BV$1)*('乐容-S级品'!$L$4:$CA$32)),0)</f>
      </c>
      <c r="BW39" s="280">
        <f>IFERROR(SUMPRODUCT(('控温被PRO-S级品'!$B$2:$B$10=$B39)*('控温被PRO-S级品'!$E$1:$BE$1=BW$1)*('控温被PRO-S级品'!$E$2:$BE$10)),0)+IFERROR(SUMPRODUCT(('冬被-S级品'!$B$2:$B$10=$B39)*('冬被-S级品'!$E$1:$AW$1=BW$1)*('冬被-S级品'!$E$2:$AW$10)),0)+IFERROR(SUMPRODUCT(('白止-S级品'!$A$2:$A$26=$B39)*('白止-S级品'!$D$1:$AV$1=BW$1)*('白止-S级品'!$D$2:$AV$26)),0)+IFERROR(SUMPRODUCT(('乐容-S级品'!$A$4:$A$32=$B39)*('乐容-S级品'!$L$3:$CA$3=BW$1)*('乐容-S级品'!$L$4:$CA$32)),0)</f>
      </c>
      <c r="BX39" s="280">
        <f>IFERROR(SUMPRODUCT(('控温被PRO-S级品'!$B$2:$B$10=$B39)*('控温被PRO-S级品'!$E$1:$BE$1=BX$1)*('控温被PRO-S级品'!$E$2:$BE$10)),0)+IFERROR(SUMPRODUCT(('冬被-S级品'!$B$2:$B$10=$B39)*('冬被-S级品'!$E$1:$AW$1=BX$1)*('冬被-S级品'!$E$2:$AW$10)),0)+IFERROR(SUMPRODUCT(('白止-S级品'!$A$2:$A$26=$B39)*('白止-S级品'!$D$1:$AV$1=BX$1)*('白止-S级品'!$D$2:$AV$26)),0)+IFERROR(SUMPRODUCT(('乐容-S级品'!$A$4:$A$32=$B39)*('乐容-S级品'!$L$3:$CA$3=BX$1)*('乐容-S级品'!$L$4:$CA$32)),0)</f>
      </c>
      <c r="BY39" s="280">
        <f>IFERROR(SUMPRODUCT(('控温被PRO-S级品'!$B$2:$B$10=$B39)*('控温被PRO-S级品'!$E$1:$BE$1=BY$1)*('控温被PRO-S级品'!$E$2:$BE$10)),0)+IFERROR(SUMPRODUCT(('冬被-S级品'!$B$2:$B$10=$B39)*('冬被-S级品'!$E$1:$AW$1=BY$1)*('冬被-S级品'!$E$2:$AW$10)),0)+IFERROR(SUMPRODUCT(('白止-S级品'!$A$2:$A$26=$B39)*('白止-S级品'!$D$1:$AV$1=BY$1)*('白止-S级品'!$D$2:$AV$26)),0)+IFERROR(SUMPRODUCT(('乐容-S级品'!$A$4:$A$32=$B39)*('乐容-S级品'!$L$3:$CA$3=BY$1)*('乐容-S级品'!$L$4:$CA$32)),0)</f>
      </c>
      <c r="BZ39" s="280">
        <f>IFERROR(SUMPRODUCT(('控温被PRO-S级品'!$B$2:$B$10=$B39)*('控温被PRO-S级品'!$E$1:$BE$1=BZ$1)*('控温被PRO-S级品'!$E$2:$BE$10)),0)+IFERROR(SUMPRODUCT(('冬被-S级品'!$B$2:$B$10=$B39)*('冬被-S级品'!$E$1:$AW$1=BZ$1)*('冬被-S级品'!$E$2:$AW$10)),0)+IFERROR(SUMPRODUCT(('白止-S级品'!$A$2:$A$26=$B39)*('白止-S级品'!$D$1:$AV$1=BZ$1)*('白止-S级品'!$D$2:$AV$26)),0)+IFERROR(SUMPRODUCT(('乐容-S级品'!$A$4:$A$32=$B39)*('乐容-S级品'!$L$3:$CA$3=BZ$1)*('乐容-S级品'!$L$4:$CA$32)),0)</f>
      </c>
      <c r="CA39" s="280">
        <f>IFERROR(SUMPRODUCT(('控温被PRO-S级品'!$B$2:$B$10=$B39)*('控温被PRO-S级品'!$E$1:$BE$1=CA$1)*('控温被PRO-S级品'!$E$2:$BE$10)),0)+IFERROR(SUMPRODUCT(('冬被-S级品'!$B$2:$B$10=$B39)*('冬被-S级品'!$E$1:$AW$1=CA$1)*('冬被-S级品'!$E$2:$AW$10)),0)+IFERROR(SUMPRODUCT(('白止-S级品'!$A$2:$A$26=$B39)*('白止-S级品'!$D$1:$AV$1=CA$1)*('白止-S级品'!$D$2:$AV$26)),0)+IFERROR(SUMPRODUCT(('乐容-S级品'!$A$4:$A$32=$B39)*('乐容-S级品'!$L$3:$CA$3=CA$1)*('乐容-S级品'!$L$4:$CA$32)),0)</f>
      </c>
      <c r="CB39" s="280">
        <f>IFERROR(SUMPRODUCT(('控温被PRO-S级品'!$B$2:$B$10=$B39)*('控温被PRO-S级品'!$E$1:$BE$1=CB$1)*('控温被PRO-S级品'!$E$2:$BE$10)),0)+IFERROR(SUMPRODUCT(('冬被-S级品'!$B$2:$B$10=$B39)*('冬被-S级品'!$E$1:$AW$1=CB$1)*('冬被-S级品'!$E$2:$AW$10)),0)+IFERROR(SUMPRODUCT(('白止-S级品'!$A$2:$A$26=$B39)*('白止-S级品'!$D$1:$AV$1=CB$1)*('白止-S级品'!$D$2:$AV$26)),0)+IFERROR(SUMPRODUCT(('乐容-S级品'!$A$4:$A$32=$B39)*('乐容-S级品'!$L$3:$CA$3=CB$1)*('乐容-S级品'!$L$4:$CA$32)),0)</f>
      </c>
      <c r="CC39" s="280">
        <f>IFERROR(SUMPRODUCT(('控温被PRO-S级品'!$B$2:$B$10=$B39)*('控温被PRO-S级品'!$E$1:$BE$1=CC$1)*('控温被PRO-S级品'!$E$2:$BE$10)),0)+IFERROR(SUMPRODUCT(('冬被-S级品'!$B$2:$B$10=$B39)*('冬被-S级品'!$E$1:$AW$1=CC$1)*('冬被-S级品'!$E$2:$AW$10)),0)+IFERROR(SUMPRODUCT(('白止-S级品'!$A$2:$A$26=$B39)*('白止-S级品'!$D$1:$AV$1=CC$1)*('白止-S级品'!$D$2:$AV$26)),0)+IFERROR(SUMPRODUCT(('乐容-S级品'!$A$4:$A$32=$B39)*('乐容-S级品'!$L$3:$CA$3=CC$1)*('乐容-S级品'!$L$4:$CA$32)),0)</f>
      </c>
      <c r="CD39" s="280">
        <f>IFERROR(SUMPRODUCT(('控温被PRO-S级品'!$B$2:$B$10=$B39)*('控温被PRO-S级品'!$E$1:$BE$1=CD$1)*('控温被PRO-S级品'!$E$2:$BE$10)),0)+IFERROR(SUMPRODUCT(('冬被-S级品'!$B$2:$B$10=$B39)*('冬被-S级品'!$E$1:$AW$1=CD$1)*('冬被-S级品'!$E$2:$AW$10)),0)+IFERROR(SUMPRODUCT(('白止-S级品'!$A$2:$A$26=$B39)*('白止-S级品'!$D$1:$AV$1=CD$1)*('白止-S级品'!$D$2:$AV$26)),0)+IFERROR(SUMPRODUCT(('乐容-S级品'!$A$4:$A$32=$B39)*('乐容-S级品'!$L$3:$CA$3=CD$1)*('乐容-S级品'!$L$4:$CA$32)),0)</f>
      </c>
      <c r="CE39" s="280">
        <f>IFERROR(SUMPRODUCT(('控温被PRO-S级品'!$B$2:$B$10=$B39)*('控温被PRO-S级品'!$E$1:$BE$1=CE$1)*('控温被PRO-S级品'!$E$2:$BE$10)),0)+IFERROR(SUMPRODUCT(('冬被-S级品'!$B$2:$B$10=$B39)*('冬被-S级品'!$E$1:$AW$1=CE$1)*('冬被-S级品'!$E$2:$AW$10)),0)+IFERROR(SUMPRODUCT(('白止-S级品'!$A$2:$A$26=$B39)*('白止-S级品'!$D$1:$AV$1=CE$1)*('白止-S级品'!$D$2:$AV$26)),0)+IFERROR(SUMPRODUCT(('乐容-S级品'!$A$4:$A$32=$B39)*('乐容-S级品'!$L$3:$CA$3=CE$1)*('乐容-S级品'!$L$4:$CA$32)),0)</f>
      </c>
      <c r="CF39" s="280">
        <f>IFERROR(SUMPRODUCT(('控温被PRO-S级品'!$B$2:$B$10=$B39)*('控温被PRO-S级品'!$E$1:$BE$1=CF$1)*('控温被PRO-S级品'!$E$2:$BE$10)),0)+IFERROR(SUMPRODUCT(('冬被-S级品'!$B$2:$B$10=$B39)*('冬被-S级品'!$E$1:$AW$1=CF$1)*('冬被-S级品'!$E$2:$AW$10)),0)+IFERROR(SUMPRODUCT(('白止-S级品'!$A$2:$A$26=$B39)*('白止-S级品'!$D$1:$AV$1=CF$1)*('白止-S级品'!$D$2:$AV$26)),0)+IFERROR(SUMPRODUCT(('乐容-S级品'!$A$4:$A$32=$B39)*('乐容-S级品'!$L$3:$CA$3=CF$1)*('乐容-S级品'!$L$4:$CA$32)),0)</f>
      </c>
      <c r="CG39" s="280">
        <f>IFERROR(SUMPRODUCT(('控温被PRO-S级品'!$B$2:$B$10=$B39)*('控温被PRO-S级品'!$E$1:$BE$1=CG$1)*('控温被PRO-S级品'!$E$2:$BE$10)),0)+IFERROR(SUMPRODUCT(('冬被-S级品'!$B$2:$B$10=$B39)*('冬被-S级品'!$E$1:$AW$1=CG$1)*('冬被-S级品'!$E$2:$AW$10)),0)+IFERROR(SUMPRODUCT(('白止-S级品'!$A$2:$A$26=$B39)*('白止-S级品'!$D$1:$AV$1=CG$1)*('白止-S级品'!$D$2:$AV$26)),0)+IFERROR(SUMPRODUCT(('乐容-S级品'!$A$4:$A$32=$B39)*('乐容-S级品'!$L$3:$CA$3=CG$1)*('乐容-S级品'!$L$4:$CA$32)),0)</f>
      </c>
      <c r="CH39" s="280">
        <f>IFERROR(SUMPRODUCT(('控温被PRO-S级品'!$B$2:$B$10=$B39)*('控温被PRO-S级品'!$E$1:$BE$1=CH$1)*('控温被PRO-S级品'!$E$2:$BE$10)),0)+IFERROR(SUMPRODUCT(('冬被-S级品'!$B$2:$B$10=$B39)*('冬被-S级品'!$E$1:$AW$1=CH$1)*('冬被-S级品'!$E$2:$AW$10)),0)+IFERROR(SUMPRODUCT(('白止-S级品'!$A$2:$A$26=$B39)*('白止-S级品'!$D$1:$AV$1=CH$1)*('白止-S级品'!$D$2:$AV$26)),0)+IFERROR(SUMPRODUCT(('乐容-S级品'!$A$4:$A$32=$B39)*('乐容-S级品'!$L$3:$CA$3=CH$1)*('乐容-S级品'!$L$4:$CA$32)),0)</f>
      </c>
      <c r="CI39" s="280">
        <f>IFERROR(SUMPRODUCT(('控温被PRO-S级品'!$B$2:$B$10=$B39)*('控温被PRO-S级品'!$E$1:$BE$1=CI$1)*('控温被PRO-S级品'!$E$2:$BE$10)),0)+IFERROR(SUMPRODUCT(('冬被-S级品'!$B$2:$B$10=$B39)*('冬被-S级品'!$E$1:$AW$1=CI$1)*('冬被-S级品'!$E$2:$AW$10)),0)+IFERROR(SUMPRODUCT(('白止-S级品'!$A$2:$A$26=$B39)*('白止-S级品'!$D$1:$AV$1=CI$1)*('白止-S级品'!$D$2:$AV$26)),0)+IFERROR(SUMPRODUCT(('乐容-S级品'!$A$4:$A$32=$B39)*('乐容-S级品'!$L$3:$CA$3=CI$1)*('乐容-S级品'!$L$4:$CA$32)),0)</f>
      </c>
      <c r="CJ39" s="280">
        <f>IFERROR(SUMPRODUCT(('控温被PRO-S级品'!$B$2:$B$10=$B39)*('控温被PRO-S级品'!$E$1:$BE$1=CJ$1)*('控温被PRO-S级品'!$E$2:$BE$10)),0)+IFERROR(SUMPRODUCT(('冬被-S级品'!$B$2:$B$10=$B39)*('冬被-S级品'!$E$1:$AW$1=CJ$1)*('冬被-S级品'!$E$2:$AW$10)),0)+IFERROR(SUMPRODUCT(('白止-S级品'!$A$2:$A$26=$B39)*('白止-S级品'!$D$1:$AV$1=CJ$1)*('白止-S级品'!$D$2:$AV$26)),0)+IFERROR(SUMPRODUCT(('乐容-S级品'!$A$4:$A$32=$B39)*('乐容-S级品'!$L$3:$CA$3=CJ$1)*('乐容-S级品'!$L$4:$CA$32)),0)</f>
      </c>
      <c r="CK39" s="280">
        <f>IFERROR(SUMPRODUCT(('控温被PRO-S级品'!$B$2:$B$10=$B39)*('控温被PRO-S级品'!$E$1:$BE$1=CK$1)*('控温被PRO-S级品'!$E$2:$BE$10)),0)+IFERROR(SUMPRODUCT(('冬被-S级品'!$B$2:$B$10=$B39)*('冬被-S级品'!$E$1:$AW$1=CK$1)*('冬被-S级品'!$E$2:$AW$10)),0)+IFERROR(SUMPRODUCT(('白止-S级品'!$A$2:$A$26=$B39)*('白止-S级品'!$D$1:$AV$1=CK$1)*('白止-S级品'!$D$2:$AV$26)),0)+IFERROR(SUMPRODUCT(('乐容-S级品'!$A$4:$A$32=$B39)*('乐容-S级品'!$L$3:$CA$3=CK$1)*('乐容-S级品'!$L$4:$CA$32)),0)</f>
      </c>
      <c r="CL39" s="280">
        <f>IFERROR(SUMPRODUCT(('控温被PRO-S级品'!$B$2:$B$10=$B39)*('控温被PRO-S级品'!$E$1:$BE$1=CL$1)*('控温被PRO-S级品'!$E$2:$BE$10)),0)+IFERROR(SUMPRODUCT(('冬被-S级品'!$B$2:$B$10=$B39)*('冬被-S级品'!$E$1:$AW$1=CL$1)*('冬被-S级品'!$E$2:$AW$10)),0)+IFERROR(SUMPRODUCT(('白止-S级品'!$A$2:$A$26=$B39)*('白止-S级品'!$D$1:$AV$1=CL$1)*('白止-S级品'!$D$2:$AV$26)),0)+IFERROR(SUMPRODUCT(('乐容-S级品'!$A$4:$A$32=$B39)*('乐容-S级品'!$L$3:$CA$3=CL$1)*('乐容-S级品'!$L$4:$CA$32)),0)</f>
      </c>
      <c r="CM39" s="280">
        <f>IFERROR(SUMPRODUCT(('控温被PRO-S级品'!$B$2:$B$10=$B39)*('控温被PRO-S级品'!$E$1:$BE$1=CM$1)*('控温被PRO-S级品'!$E$2:$BE$10)),0)+IFERROR(SUMPRODUCT(('冬被-S级品'!$B$2:$B$10=$B39)*('冬被-S级品'!$E$1:$AW$1=CM$1)*('冬被-S级品'!$E$2:$AW$10)),0)+IFERROR(SUMPRODUCT(('白止-S级品'!$A$2:$A$26=$B39)*('白止-S级品'!$D$1:$AV$1=CM$1)*('白止-S级品'!$D$2:$AV$26)),0)+IFERROR(SUMPRODUCT(('乐容-S级品'!$A$4:$A$32=$B39)*('乐容-S级品'!$L$3:$CA$3=CM$1)*('乐容-S级品'!$L$4:$CA$32)),0)</f>
      </c>
      <c r="CN39" s="280">
        <f>IFERROR(SUMPRODUCT(('控温被PRO-S级品'!$B$2:$B$10=$B39)*('控温被PRO-S级品'!$E$1:$BE$1=CN$1)*('控温被PRO-S级品'!$E$2:$BE$10)),0)+IFERROR(SUMPRODUCT(('冬被-S级品'!$B$2:$B$10=$B39)*('冬被-S级品'!$E$1:$AW$1=CN$1)*('冬被-S级品'!$E$2:$AW$10)),0)+IFERROR(SUMPRODUCT(('白止-S级品'!$A$2:$A$26=$B39)*('白止-S级品'!$D$1:$AV$1=CN$1)*('白止-S级品'!$D$2:$AV$26)),0)+IFERROR(SUMPRODUCT(('乐容-S级品'!$A$4:$A$32=$B39)*('乐容-S级品'!$L$3:$CA$3=CN$1)*('乐容-S级品'!$L$4:$CA$32)),0)</f>
      </c>
      <c r="CO39" s="280">
        <f>IFERROR(SUMPRODUCT(('控温被PRO-S级品'!$B$2:$B$10=$B39)*('控温被PRO-S级品'!$E$1:$BE$1=CO$1)*('控温被PRO-S级品'!$E$2:$BE$10)),0)+IFERROR(SUMPRODUCT(('冬被-S级品'!$B$2:$B$10=$B39)*('冬被-S级品'!$E$1:$AW$1=CO$1)*('冬被-S级品'!$E$2:$AW$10)),0)+IFERROR(SUMPRODUCT(('白止-S级品'!$A$2:$A$26=$B39)*('白止-S级品'!$D$1:$AV$1=CO$1)*('白止-S级品'!$D$2:$AV$26)),0)+IFERROR(SUMPRODUCT(('乐容-S级品'!$A$4:$A$32=$B39)*('乐容-S级品'!$L$3:$CA$3=CO$1)*('乐容-S级品'!$L$4:$CA$32)),0)</f>
      </c>
      <c r="CP39" s="280">
        <f>IFERROR(SUMPRODUCT(('控温被PRO-S级品'!$B$2:$B$10=$B39)*('控温被PRO-S级品'!$E$1:$BE$1=CP$1)*('控温被PRO-S级品'!$E$2:$BE$10)),0)+IFERROR(SUMPRODUCT(('冬被-S级品'!$B$2:$B$10=$B39)*('冬被-S级品'!$E$1:$AW$1=CP$1)*('冬被-S级品'!$E$2:$AW$10)),0)+IFERROR(SUMPRODUCT(('白止-S级品'!$A$2:$A$26=$B39)*('白止-S级品'!$D$1:$AV$1=CP$1)*('白止-S级品'!$D$2:$AV$26)),0)+IFERROR(SUMPRODUCT(('乐容-S级品'!$A$4:$A$32=$B39)*('乐容-S级品'!$L$3:$CA$3=CP$1)*('乐容-S级品'!$L$4:$CA$32)),0)</f>
      </c>
      <c r="CQ39" s="280">
        <f>IFERROR(SUMPRODUCT(('控温被PRO-S级品'!$B$2:$B$10=$B39)*('控温被PRO-S级品'!$E$1:$BE$1=CQ$1)*('控温被PRO-S级品'!$E$2:$BE$10)),0)+IFERROR(SUMPRODUCT(('冬被-S级品'!$B$2:$B$10=$B39)*('冬被-S级品'!$E$1:$AW$1=CQ$1)*('冬被-S级品'!$E$2:$AW$10)),0)+IFERROR(SUMPRODUCT(('白止-S级品'!$A$2:$A$26=$B39)*('白止-S级品'!$D$1:$AV$1=CQ$1)*('白止-S级品'!$D$2:$AV$26)),0)+IFERROR(SUMPRODUCT(('乐容-S级品'!$A$4:$A$32=$B39)*('乐容-S级品'!$L$3:$CA$3=CQ$1)*('乐容-S级品'!$L$4:$CA$32)),0)</f>
      </c>
      <c r="CR39" s="280">
        <f>IFERROR(SUMPRODUCT(('控温被PRO-S级品'!$B$2:$B$10=$B39)*('控温被PRO-S级品'!$E$1:$BE$1=CR$1)*('控温被PRO-S级品'!$E$2:$BE$10)),0)+IFERROR(SUMPRODUCT(('冬被-S级品'!$B$2:$B$10=$B39)*('冬被-S级品'!$E$1:$AW$1=CR$1)*('冬被-S级品'!$E$2:$AW$10)),0)+IFERROR(SUMPRODUCT(('白止-S级品'!$A$2:$A$26=$B39)*('白止-S级品'!$D$1:$AV$1=CR$1)*('白止-S级品'!$D$2:$AV$26)),0)+IFERROR(SUMPRODUCT(('乐容-S级品'!$A$4:$A$32=$B39)*('乐容-S级品'!$L$3:$CA$3=CR$1)*('乐容-S级品'!$L$4:$CA$32)),0)</f>
      </c>
      <c r="CS39" s="280">
        <f>IFERROR(SUMPRODUCT(('控温被PRO-S级品'!$B$2:$B$10=$B39)*('控温被PRO-S级品'!$E$1:$BE$1=CS$1)*('控温被PRO-S级品'!$E$2:$BE$10)),0)+IFERROR(SUMPRODUCT(('冬被-S级品'!$B$2:$B$10=$B39)*('冬被-S级品'!$E$1:$AW$1=CS$1)*('冬被-S级品'!$E$2:$AW$10)),0)+IFERROR(SUMPRODUCT(('白止-S级品'!$A$2:$A$26=$B39)*('白止-S级品'!$D$1:$AV$1=CS$1)*('白止-S级品'!$D$2:$AV$26)),0)+IFERROR(SUMPRODUCT(('乐容-S级品'!$A$4:$A$32=$B39)*('乐容-S级品'!$L$3:$CA$3=CS$1)*('乐容-S级品'!$L$4:$CA$32)),0)</f>
      </c>
      <c r="CT39" s="280">
        <f>IFERROR(SUMPRODUCT(('控温被PRO-S级品'!$B$2:$B$10=$B39)*('控温被PRO-S级品'!$E$1:$BE$1=CT$1)*('控温被PRO-S级品'!$E$2:$BE$10)),0)+IFERROR(SUMPRODUCT(('冬被-S级品'!$B$2:$B$10=$B39)*('冬被-S级品'!$E$1:$AW$1=CT$1)*('冬被-S级品'!$E$2:$AW$10)),0)+IFERROR(SUMPRODUCT(('白止-S级品'!$A$2:$A$26=$B39)*('白止-S级品'!$D$1:$AV$1=CT$1)*('白止-S级品'!$D$2:$AV$26)),0)+IFERROR(SUMPRODUCT(('乐容-S级品'!$A$4:$A$32=$B39)*('乐容-S级品'!$L$3:$CA$3=CT$1)*('乐容-S级品'!$L$4:$CA$32)),0)</f>
      </c>
      <c r="CU39" s="280">
        <f>IFERROR(SUMPRODUCT(('控温被PRO-S级品'!$B$2:$B$10=$B39)*('控温被PRO-S级品'!$E$1:$BE$1=CU$1)*('控温被PRO-S级品'!$E$2:$BE$10)),0)+IFERROR(SUMPRODUCT(('冬被-S级品'!$B$2:$B$10=$B39)*('冬被-S级品'!$E$1:$AW$1=CU$1)*('冬被-S级品'!$E$2:$AW$10)),0)+IFERROR(SUMPRODUCT(('白止-S级品'!$A$2:$A$26=$B39)*('白止-S级品'!$D$1:$AV$1=CU$1)*('白止-S级品'!$D$2:$AV$26)),0)+IFERROR(SUMPRODUCT(('乐容-S级品'!$A$4:$A$32=$B39)*('乐容-S级品'!$L$3:$CA$3=CU$1)*('乐容-S级品'!$L$4:$CA$32)),0)</f>
      </c>
      <c r="CV39" s="280">
        <f>IFERROR(SUMPRODUCT(('控温被PRO-S级品'!$B$2:$B$10=$B39)*('控温被PRO-S级品'!$E$1:$BE$1=CV$1)*('控温被PRO-S级品'!$E$2:$BE$10)),0)+IFERROR(SUMPRODUCT(('冬被-S级品'!$B$2:$B$10=$B39)*('冬被-S级品'!$E$1:$AW$1=CV$1)*('冬被-S级品'!$E$2:$AW$10)),0)+IFERROR(SUMPRODUCT(('白止-S级品'!$A$2:$A$26=$B39)*('白止-S级品'!$D$1:$AV$1=CV$1)*('白止-S级品'!$D$2:$AV$26)),0)+IFERROR(SUMPRODUCT(('乐容-S级品'!$A$4:$A$32=$B39)*('乐容-S级品'!$L$3:$CA$3=CV$1)*('乐容-S级品'!$L$4:$CA$32)),0)</f>
      </c>
      <c r="CW39" s="280">
        <f>IFERROR(SUMPRODUCT(('控温被PRO-S级品'!$B$2:$B$10=$B39)*('控温被PRO-S级品'!$E$1:$BE$1=CW$1)*('控温被PRO-S级品'!$E$2:$BE$10)),0)+IFERROR(SUMPRODUCT(('冬被-S级品'!$B$2:$B$10=$B39)*('冬被-S级品'!$E$1:$AW$1=CW$1)*('冬被-S级品'!$E$2:$AW$10)),0)+IFERROR(SUMPRODUCT(('白止-S级品'!$A$2:$A$26=$B39)*('白止-S级品'!$D$1:$AV$1=CW$1)*('白止-S级品'!$D$2:$AV$26)),0)+IFERROR(SUMPRODUCT(('乐容-S级品'!$A$4:$A$32=$B39)*('乐容-S级品'!$L$3:$CA$3=CW$1)*('乐容-S级品'!$L$4:$CA$32)),0)</f>
      </c>
      <c r="CX39" s="280">
        <f>IFERROR(SUMPRODUCT(('控温被PRO-S级品'!$B$2:$B$10=$B39)*('控温被PRO-S级品'!$E$1:$BE$1=CX$1)*('控温被PRO-S级品'!$E$2:$BE$10)),0)+IFERROR(SUMPRODUCT(('冬被-S级品'!$B$2:$B$10=$B39)*('冬被-S级品'!$E$1:$AW$1=CX$1)*('冬被-S级品'!$E$2:$AW$10)),0)+IFERROR(SUMPRODUCT(('白止-S级品'!$A$2:$A$26=$B39)*('白止-S级品'!$D$1:$AV$1=CX$1)*('白止-S级品'!$D$2:$AV$26)),0)+IFERROR(SUMPRODUCT(('乐容-S级品'!$A$4:$A$32=$B39)*('乐容-S级品'!$L$3:$CA$3=CX$1)*('乐容-S级品'!$L$4:$CA$32)),0)</f>
      </c>
      <c r="CY39" s="280">
        <f>IFERROR(SUMPRODUCT(('控温被PRO-S级品'!$B$2:$B$10=$B39)*('控温被PRO-S级品'!$E$1:$BE$1=CY$1)*('控温被PRO-S级品'!$E$2:$BE$10)),0)+IFERROR(SUMPRODUCT(('冬被-S级品'!$B$2:$B$10=$B39)*('冬被-S级品'!$E$1:$AW$1=CY$1)*('冬被-S级品'!$E$2:$AW$10)),0)+IFERROR(SUMPRODUCT(('白止-S级品'!$A$2:$A$26=$B39)*('白止-S级品'!$D$1:$AV$1=CY$1)*('白止-S级品'!$D$2:$AV$26)),0)+IFERROR(SUMPRODUCT(('乐容-S级品'!$A$4:$A$32=$B39)*('乐容-S级品'!$L$3:$CA$3=CY$1)*('乐容-S级品'!$L$4:$CA$32)),0)</f>
      </c>
      <c r="CZ39" s="280">
        <f>IFERROR(SUMPRODUCT(('控温被PRO-S级品'!$B$2:$B$10=$B39)*('控温被PRO-S级品'!$E$1:$BE$1=CZ$1)*('控温被PRO-S级品'!$E$2:$BE$10)),0)+IFERROR(SUMPRODUCT(('冬被-S级品'!$B$2:$B$10=$B39)*('冬被-S级品'!$E$1:$AW$1=CZ$1)*('冬被-S级品'!$E$2:$AW$10)),0)+IFERROR(SUMPRODUCT(('白止-S级品'!$A$2:$A$26=$B39)*('白止-S级品'!$D$1:$AV$1=CZ$1)*('白止-S级品'!$D$2:$AV$26)),0)+IFERROR(SUMPRODUCT(('乐容-S级品'!$A$4:$A$32=$B39)*('乐容-S级品'!$L$3:$CA$3=CZ$1)*('乐容-S级品'!$L$4:$CA$32)),0)</f>
      </c>
      <c r="DA39" s="280">
        <f>IFERROR(SUMPRODUCT(('控温被PRO-S级品'!$B$2:$B$10=$B39)*('控温被PRO-S级品'!$E$1:$BE$1=DA$1)*('控温被PRO-S级品'!$E$2:$BE$10)),0)+IFERROR(SUMPRODUCT(('冬被-S级品'!$B$2:$B$10=$B39)*('冬被-S级品'!$E$1:$AW$1=DA$1)*('冬被-S级品'!$E$2:$AW$10)),0)+IFERROR(SUMPRODUCT(('白止-S级品'!$A$2:$A$26=$B39)*('白止-S级品'!$D$1:$AV$1=DA$1)*('白止-S级品'!$D$2:$AV$26)),0)+IFERROR(SUMPRODUCT(('乐容-S级品'!$A$4:$A$32=$B39)*('乐容-S级品'!$L$3:$CA$3=DA$1)*('乐容-S级品'!$L$4:$CA$32)),0)</f>
      </c>
      <c r="DB39" s="280">
        <f>IFERROR(SUMPRODUCT(('控温被PRO-S级品'!$B$2:$B$10=$B39)*('控温被PRO-S级品'!$E$1:$BE$1=DB$1)*('控温被PRO-S级品'!$E$2:$BE$10)),0)+IFERROR(SUMPRODUCT(('冬被-S级品'!$B$2:$B$10=$B39)*('冬被-S级品'!$E$1:$AW$1=DB$1)*('冬被-S级品'!$E$2:$AW$10)),0)+IFERROR(SUMPRODUCT(('白止-S级品'!$A$2:$A$26=$B39)*('白止-S级品'!$D$1:$AV$1=DB$1)*('白止-S级品'!$D$2:$AV$26)),0)+IFERROR(SUMPRODUCT(('乐容-S级品'!$A$4:$A$32=$B39)*('乐容-S级品'!$L$3:$CA$3=DB$1)*('乐容-S级品'!$L$4:$CA$32)),0)</f>
      </c>
      <c r="DC39" s="280">
        <f>IFERROR(SUMPRODUCT(('控温被PRO-S级品'!$B$2:$B$10=$B39)*('控温被PRO-S级品'!$E$1:$BE$1=DC$1)*('控温被PRO-S级品'!$E$2:$BE$10)),0)+IFERROR(SUMPRODUCT(('冬被-S级品'!$B$2:$B$10=$B39)*('冬被-S级品'!$E$1:$AW$1=DC$1)*('冬被-S级品'!$E$2:$AW$10)),0)+IFERROR(SUMPRODUCT(('白止-S级品'!$A$2:$A$26=$B39)*('白止-S级品'!$D$1:$AV$1=DC$1)*('白止-S级品'!$D$2:$AV$26)),0)+IFERROR(SUMPRODUCT(('乐容-S级品'!$A$4:$A$32=$B39)*('乐容-S级品'!$L$3:$CA$3=DC$1)*('乐容-S级品'!$L$4:$CA$32)),0)</f>
      </c>
      <c r="DD39" s="280">
        <f>IFERROR(SUMPRODUCT(('控温被PRO-S级品'!$B$2:$B$10=$B39)*('控温被PRO-S级品'!$E$1:$BE$1=DD$1)*('控温被PRO-S级品'!$E$2:$BE$10)),0)+IFERROR(SUMPRODUCT(('冬被-S级品'!$B$2:$B$10=$B39)*('冬被-S级品'!$E$1:$AW$1=DD$1)*('冬被-S级品'!$E$2:$AW$10)),0)+IFERROR(SUMPRODUCT(('白止-S级品'!$A$2:$A$26=$B39)*('白止-S级品'!$D$1:$AV$1=DD$1)*('白止-S级品'!$D$2:$AV$26)),0)+IFERROR(SUMPRODUCT(('乐容-S级品'!$A$4:$A$32=$B39)*('乐容-S级品'!$L$3:$CA$3=DD$1)*('乐容-S级品'!$L$4:$CA$32)),0)</f>
      </c>
      <c r="DE39" s="280">
        <f>IFERROR(SUMPRODUCT(('控温被PRO-S级品'!$B$2:$B$10=$B39)*('控温被PRO-S级品'!$E$1:$BE$1=DE$1)*('控温被PRO-S级品'!$E$2:$BE$10)),0)+IFERROR(SUMPRODUCT(('冬被-S级品'!$B$2:$B$10=$B39)*('冬被-S级品'!$E$1:$AW$1=DE$1)*('冬被-S级品'!$E$2:$AW$10)),0)+IFERROR(SUMPRODUCT(('白止-S级品'!$A$2:$A$26=$B39)*('白止-S级品'!$D$1:$AV$1=DE$1)*('白止-S级品'!$D$2:$AV$26)),0)+IFERROR(SUMPRODUCT(('乐容-S级品'!$A$4:$A$32=$B39)*('乐容-S级品'!$L$3:$CA$3=DE$1)*('乐容-S级品'!$L$4:$CA$32)),0)</f>
      </c>
      <c r="DF39" s="280">
        <f>IFERROR(SUMPRODUCT(('控温被PRO-S级品'!$B$2:$B$10=$B39)*('控温被PRO-S级品'!$E$1:$BE$1=DF$1)*('控温被PRO-S级品'!$E$2:$BE$10)),0)+IFERROR(SUMPRODUCT(('冬被-S级品'!$B$2:$B$10=$B39)*('冬被-S级品'!$E$1:$AW$1=DF$1)*('冬被-S级品'!$E$2:$AW$10)),0)+IFERROR(SUMPRODUCT(('白止-S级品'!$A$2:$A$26=$B39)*('白止-S级品'!$D$1:$AV$1=DF$1)*('白止-S级品'!$D$2:$AV$26)),0)+IFERROR(SUMPRODUCT(('乐容-S级品'!$A$4:$A$32=$B39)*('乐容-S级品'!$L$3:$CA$3=DF$1)*('乐容-S级品'!$L$4:$CA$32)),0)</f>
      </c>
      <c r="DG39" s="280">
        <f>IFERROR(SUMPRODUCT(('控温被PRO-S级品'!$B$2:$B$10=$B39)*('控温被PRO-S级品'!$E$1:$BE$1=DG$1)*('控温被PRO-S级品'!$E$2:$BE$10)),0)+IFERROR(SUMPRODUCT(('冬被-S级品'!$B$2:$B$10=$B39)*('冬被-S级品'!$E$1:$AW$1=DG$1)*('冬被-S级品'!$E$2:$AW$10)),0)+IFERROR(SUMPRODUCT(('白止-S级品'!$A$2:$A$26=$B39)*('白止-S级品'!$D$1:$AV$1=DG$1)*('白止-S级品'!$D$2:$AV$26)),0)+IFERROR(SUMPRODUCT(('乐容-S级品'!$A$4:$A$32=$B39)*('乐容-S级品'!$L$3:$CA$3=DG$1)*('乐容-S级品'!$L$4:$CA$32)),0)</f>
      </c>
      <c r="DH39" s="280">
        <f>IFERROR(SUMPRODUCT(('控温被PRO-S级品'!$B$2:$B$10=$B39)*('控温被PRO-S级品'!$E$1:$BE$1=DH$1)*('控温被PRO-S级品'!$E$2:$BE$10)),0)+IFERROR(SUMPRODUCT(('冬被-S级品'!$B$2:$B$10=$B39)*('冬被-S级品'!$E$1:$AW$1=DH$1)*('冬被-S级品'!$E$2:$AW$10)),0)+IFERROR(SUMPRODUCT(('白止-S级品'!$A$2:$A$26=$B39)*('白止-S级品'!$D$1:$AV$1=DH$1)*('白止-S级品'!$D$2:$AV$26)),0)+IFERROR(SUMPRODUCT(('乐容-S级品'!$A$4:$A$32=$B39)*('乐容-S级品'!$L$3:$CA$3=DH$1)*('乐容-S级品'!$L$4:$CA$32)),0)</f>
      </c>
      <c r="DI39" s="280">
        <f>IFERROR(SUMPRODUCT(('控温被PRO-S级品'!$B$2:$B$10=$B39)*('控温被PRO-S级品'!$E$1:$BE$1=DI$1)*('控温被PRO-S级品'!$E$2:$BE$10)),0)+IFERROR(SUMPRODUCT(('冬被-S级品'!$B$2:$B$10=$B39)*('冬被-S级品'!$E$1:$AW$1=DI$1)*('冬被-S级品'!$E$2:$AW$10)),0)+IFERROR(SUMPRODUCT(('白止-S级品'!$A$2:$A$26=$B39)*('白止-S级品'!$D$1:$AV$1=DI$1)*('白止-S级品'!$D$2:$AV$26)),0)+IFERROR(SUMPRODUCT(('乐容-S级品'!$A$4:$A$32=$B39)*('乐容-S级品'!$L$3:$CA$3=DI$1)*('乐容-S级品'!$L$4:$CA$32)),0)</f>
      </c>
      <c r="DJ39" s="280">
        <f>IFERROR(SUMPRODUCT(('控温被PRO-S级品'!$B$2:$B$10=$B39)*('控温被PRO-S级品'!$E$1:$BE$1=DJ$1)*('控温被PRO-S级品'!$E$2:$BE$10)),0)+IFERROR(SUMPRODUCT(('冬被-S级品'!$B$2:$B$10=$B39)*('冬被-S级品'!$E$1:$AW$1=DJ$1)*('冬被-S级品'!$E$2:$AW$10)),0)+IFERROR(SUMPRODUCT(('白止-S级品'!$A$2:$A$26=$B39)*('白止-S级品'!$D$1:$AV$1=DJ$1)*('白止-S级品'!$D$2:$AV$26)),0)+IFERROR(SUMPRODUCT(('乐容-S级品'!$A$4:$A$32=$B39)*('乐容-S级品'!$L$3:$CA$3=DJ$1)*('乐容-S级品'!$L$4:$CA$32)),0)</f>
      </c>
      <c r="DK39" s="280"/>
      <c r="DL39" s="280"/>
      <c r="DM39" s="280"/>
      <c r="DN39" s="280"/>
      <c r="DO39" s="280"/>
      <c r="DP39" s="280"/>
      <c r="DQ39" s="280"/>
      <c r="DR39" s="280"/>
      <c r="DS39" s="280"/>
      <c r="DT39" s="280"/>
      <c r="DU39" s="280"/>
      <c r="DV39" s="280"/>
      <c r="DW39" s="280">
        <f>VLOOKUP(B39,'系统编码规格'!A:C,3,FALSE)</f>
      </c>
      <c r="DX39" s="280"/>
      <c r="DY39" s="280"/>
      <c r="DZ39" s="280"/>
      <c r="EA39" s="280"/>
      <c r="EB39" s="280"/>
      <c r="EC39" s="280"/>
      <c r="ED39" s="280"/>
      <c r="EE39" s="280"/>
      <c r="EF39" s="280"/>
      <c r="EG39" s="280"/>
      <c r="EH39" s="280"/>
      <c r="EI39" s="280"/>
      <c r="EJ39" s="280"/>
      <c r="EK39" s="280"/>
      <c r="EL39" s="280"/>
      <c r="EM39" s="280"/>
      <c r="EN39" s="280"/>
      <c r="EO39" s="280"/>
      <c r="EP39" s="280"/>
      <c r="EQ39" s="280"/>
      <c r="ER39" s="280"/>
      <c r="ES39" s="280"/>
      <c r="ET39" s="280"/>
      <c r="EU39" s="280"/>
      <c r="EV39" s="280"/>
      <c r="EW39" s="280"/>
      <c r="EX39" s="280"/>
      <c r="EY39" s="280"/>
      <c r="EZ39" s="280"/>
      <c r="FA39" s="280"/>
      <c r="FB39" s="280"/>
      <c r="FC39" s="280"/>
      <c r="FD39" s="280"/>
      <c r="FE39" s="280"/>
      <c r="FF39" s="280"/>
      <c r="FG39" s="280"/>
      <c r="FH39" s="280"/>
      <c r="FI39" s="280"/>
      <c r="FJ39" s="280"/>
      <c r="FK39" s="280"/>
      <c r="FL39" s="280"/>
      <c r="FM39" s="280"/>
      <c r="FN39" s="280"/>
      <c r="FO39" s="280"/>
      <c r="FP39" s="280"/>
      <c r="FQ39" s="280"/>
      <c r="FR39" s="280"/>
      <c r="FS39" s="280"/>
      <c r="FT39" s="280"/>
      <c r="FU39" s="280"/>
      <c r="FV39" s="280"/>
      <c r="FW39" s="280"/>
      <c r="FX39" s="280"/>
      <c r="FY39" s="280"/>
      <c r="FZ39" s="280"/>
      <c r="GA39" s="280"/>
      <c r="GB39" s="280"/>
      <c r="GC39" s="280"/>
      <c r="GD39" s="280"/>
      <c r="GE39" s="280"/>
      <c r="GF39" s="280"/>
      <c r="GG39" s="280"/>
      <c r="GH39" s="280"/>
      <c r="GI39" s="280"/>
      <c r="GJ39" s="280"/>
      <c r="GK39" s="280"/>
      <c r="GL39" s="280"/>
      <c r="GM39" s="280"/>
      <c r="GN39" s="280"/>
      <c r="GO39" s="280"/>
      <c r="GP39" s="280"/>
      <c r="GQ39" s="280"/>
      <c r="GR39" s="280"/>
      <c r="GS39" s="280"/>
      <c r="GT39" s="280"/>
      <c r="GU39" s="280"/>
      <c r="GV39" s="280"/>
    </row>
    <row r="40">
      <c r="A40" s="309" t="str">
        <v>安桐</v>
      </c>
      <c r="B40" s="310" t="str">
        <v>12800025700539716</v>
      </c>
      <c r="C40" s="309" t="str">
        <v>亚朵星球 深睡双感夏凉被</v>
      </c>
      <c r="D40" s="309" t="str">
        <v>月光浅杏-150*200cm</v>
      </c>
      <c r="E40">
        <f>SUM(F40:GX40)</f>
      </c>
      <c r="F40" s="280">
        <f>IFERROR(SUMPRODUCT(('控温被PRO-S级品'!$B$2:$B$10=$B40)*('控温被PRO-S级品'!$E$1:$BE$1=F$1)*('控温被PRO-S级品'!$E$2:$BE$10)),0)+IFERROR(SUMPRODUCT(('冬被-S级品'!$B$2:$B$10=$B40)*('冬被-S级品'!$E$1:$AW$1=F$1)*('冬被-S级品'!$E$2:$AW$10)),0)+IFERROR(SUMPRODUCT(('白止-S级品'!$A$2:$A$26=$B40)*('白止-S级品'!$D$1:$AV$1=F$1)*('白止-S级品'!$D$2:$AV$26)),0)+IFERROR(SUMPRODUCT(('乐容-S级品'!$A$4:$A$32=$B40)*('乐容-S级品'!$L$3:$CA$3=F$1)*('乐容-S级品'!$L$4:$CA$32)),0)</f>
      </c>
      <c r="G40" s="280">
        <f>IFERROR(SUMPRODUCT(('控温被PRO-S级品'!$B$2:$B$10=$B40)*('控温被PRO-S级品'!$E$1:$BE$1=G$1)*('控温被PRO-S级品'!$E$2:$BE$10)),0)+IFERROR(SUMPRODUCT(('冬被-S级品'!$B$2:$B$10=$B40)*('冬被-S级品'!$E$1:$AW$1=G$1)*('冬被-S级品'!$E$2:$AW$10)),0)+IFERROR(SUMPRODUCT(('白止-S级品'!$A$2:$A$26=$B40)*('白止-S级品'!$D$1:$AV$1=G$1)*('白止-S级品'!$D$2:$AV$26)),0)+IFERROR(SUMPRODUCT(('乐容-S级品'!$A$4:$A$32=$B40)*('乐容-S级品'!$L$3:$CA$3=G$1)*('乐容-S级品'!$L$4:$CA$32)),0)</f>
      </c>
      <c r="H40" s="280">
        <f>IFERROR(SUMPRODUCT(('控温被PRO-S级品'!$B$2:$B$10=$B40)*('控温被PRO-S级品'!$E$1:$BE$1=H$1)*('控温被PRO-S级品'!$E$2:$BE$10)),0)+IFERROR(SUMPRODUCT(('冬被-S级品'!$B$2:$B$10=$B40)*('冬被-S级品'!$E$1:$AW$1=H$1)*('冬被-S级品'!$E$2:$AW$10)),0)+IFERROR(SUMPRODUCT(('白止-S级品'!$A$2:$A$26=$B40)*('白止-S级品'!$D$1:$AV$1=H$1)*('白止-S级品'!$D$2:$AV$26)),0)+IFERROR(SUMPRODUCT(('乐容-S级品'!$A$4:$A$32=$B40)*('乐容-S级品'!$L$3:$CA$3=H$1)*('乐容-S级品'!$L$4:$CA$32)),0)</f>
      </c>
      <c r="I40" s="280">
        <f>IFERROR(SUMPRODUCT(('控温被PRO-S级品'!$B$2:$B$10=$B40)*('控温被PRO-S级品'!$E$1:$BE$1=I$1)*('控温被PRO-S级品'!$E$2:$BE$10)),0)+IFERROR(SUMPRODUCT(('冬被-S级品'!$B$2:$B$10=$B40)*('冬被-S级品'!$E$1:$AW$1=I$1)*('冬被-S级品'!$E$2:$AW$10)),0)+IFERROR(SUMPRODUCT(('白止-S级品'!$A$2:$A$26=$B40)*('白止-S级品'!$D$1:$AV$1=I$1)*('白止-S级品'!$D$2:$AV$26)),0)+IFERROR(SUMPRODUCT(('乐容-S级品'!$A$4:$A$32=$B40)*('乐容-S级品'!$L$3:$CA$3=I$1)*('乐容-S级品'!$L$4:$CA$32)),0)</f>
      </c>
      <c r="J40" s="280">
        <f>IFERROR(SUMPRODUCT(('控温被PRO-S级品'!$B$2:$B$10=$B40)*('控温被PRO-S级品'!$E$1:$BE$1=J$1)*('控温被PRO-S级品'!$E$2:$BE$10)),0)+IFERROR(SUMPRODUCT(('冬被-S级品'!$B$2:$B$10=$B40)*('冬被-S级品'!$E$1:$AW$1=J$1)*('冬被-S级品'!$E$2:$AW$10)),0)+IFERROR(SUMPRODUCT(('白止-S级品'!$A$2:$A$26=$B40)*('白止-S级品'!$D$1:$AV$1=J$1)*('白止-S级品'!$D$2:$AV$26)),0)+IFERROR(SUMPRODUCT(('乐容-S级品'!$A$4:$A$32=$B40)*('乐容-S级品'!$L$3:$CA$3=J$1)*('乐容-S级品'!$L$4:$CA$32)),0)</f>
      </c>
      <c r="K40" s="280">
        <f>IFERROR(SUMPRODUCT(('控温被PRO-S级品'!$B$2:$B$10=$B40)*('控温被PRO-S级品'!$E$1:$BE$1=K$1)*('控温被PRO-S级品'!$E$2:$BE$10)),0)+IFERROR(SUMPRODUCT(('冬被-S级品'!$B$2:$B$10=$B40)*('冬被-S级品'!$E$1:$AW$1=K$1)*('冬被-S级品'!$E$2:$AW$10)),0)+IFERROR(SUMPRODUCT(('白止-S级品'!$A$2:$A$26=$B40)*('白止-S级品'!$D$1:$AV$1=K$1)*('白止-S级品'!$D$2:$AV$26)),0)+IFERROR(SUMPRODUCT(('乐容-S级品'!$A$4:$A$32=$B40)*('乐容-S级品'!$L$3:$CA$3=K$1)*('乐容-S级品'!$L$4:$CA$32)),0)</f>
      </c>
      <c r="L40" s="280">
        <f>IFERROR(SUMPRODUCT(('控温被PRO-S级品'!$B$2:$B$10=$B40)*('控温被PRO-S级品'!$E$1:$BE$1=L$1)*('控温被PRO-S级品'!$E$2:$BE$10)),0)+IFERROR(SUMPRODUCT(('冬被-S级品'!$B$2:$B$10=$B40)*('冬被-S级品'!$E$1:$AW$1=L$1)*('冬被-S级品'!$E$2:$AW$10)),0)+IFERROR(SUMPRODUCT(('白止-S级品'!$A$2:$A$26=$B40)*('白止-S级品'!$D$1:$AV$1=L$1)*('白止-S级品'!$D$2:$AV$26)),0)+IFERROR(SUMPRODUCT(('乐容-S级品'!$A$4:$A$32=$B40)*('乐容-S级品'!$L$3:$CA$3=L$1)*('乐容-S级品'!$L$4:$CA$32)),0)</f>
      </c>
      <c r="M40" s="280">
        <f>IFERROR(SUMPRODUCT(('控温被PRO-S级品'!$B$2:$B$10=$B40)*('控温被PRO-S级品'!$E$1:$BE$1=M$1)*('控温被PRO-S级品'!$E$2:$BE$10)),0)+IFERROR(SUMPRODUCT(('冬被-S级品'!$B$2:$B$10=$B40)*('冬被-S级品'!$E$1:$AW$1=M$1)*('冬被-S级品'!$E$2:$AW$10)),0)+IFERROR(SUMPRODUCT(('白止-S级品'!$A$2:$A$26=$B40)*('白止-S级品'!$D$1:$AV$1=M$1)*('白止-S级品'!$D$2:$AV$26)),0)+IFERROR(SUMPRODUCT(('乐容-S级品'!$A$4:$A$32=$B40)*('乐容-S级品'!$L$3:$CA$3=M$1)*('乐容-S级品'!$L$4:$CA$32)),0)</f>
      </c>
      <c r="N40" s="280">
        <f>IFERROR(SUMPRODUCT(('控温被PRO-S级品'!$B$2:$B$10=$B40)*('控温被PRO-S级品'!$E$1:$BE$1=N$1)*('控温被PRO-S级品'!$E$2:$BE$10)),0)+IFERROR(SUMPRODUCT(('冬被-S级品'!$B$2:$B$10=$B40)*('冬被-S级品'!$E$1:$AW$1=N$1)*('冬被-S级品'!$E$2:$AW$10)),0)+IFERROR(SUMPRODUCT(('白止-S级品'!$A$2:$A$26=$B40)*('白止-S级品'!$D$1:$AV$1=N$1)*('白止-S级品'!$D$2:$AV$26)),0)+IFERROR(SUMPRODUCT(('乐容-S级品'!$A$4:$A$32=$B40)*('乐容-S级品'!$L$3:$CA$3=N$1)*('乐容-S级品'!$L$4:$CA$32)),0)</f>
      </c>
      <c r="O40" s="280">
        <f>IFERROR(SUMPRODUCT(('控温被PRO-S级品'!$B$2:$B$10=$B40)*('控温被PRO-S级品'!$E$1:$BE$1=O$1)*('控温被PRO-S级品'!$E$2:$BE$10)),0)+IFERROR(SUMPRODUCT(('冬被-S级品'!$B$2:$B$10=$B40)*('冬被-S级品'!$E$1:$AW$1=O$1)*('冬被-S级品'!$E$2:$AW$10)),0)+IFERROR(SUMPRODUCT(('白止-S级品'!$A$2:$A$26=$B40)*('白止-S级品'!$D$1:$AV$1=O$1)*('白止-S级品'!$D$2:$AV$26)),0)+IFERROR(SUMPRODUCT(('乐容-S级品'!$A$4:$A$32=$B40)*('乐容-S级品'!$L$3:$CA$3=O$1)*('乐容-S级品'!$L$4:$CA$32)),0)</f>
      </c>
      <c r="P40" s="280">
        <f>IFERROR(SUMPRODUCT(('控温被PRO-S级品'!$B$2:$B$10=$B40)*('控温被PRO-S级品'!$E$1:$BE$1=P$1)*('控温被PRO-S级品'!$E$2:$BE$10)),0)+IFERROR(SUMPRODUCT(('冬被-S级品'!$B$2:$B$10=$B40)*('冬被-S级品'!$E$1:$AW$1=P$1)*('冬被-S级品'!$E$2:$AW$10)),0)+IFERROR(SUMPRODUCT(('白止-S级品'!$A$2:$A$26=$B40)*('白止-S级品'!$D$1:$AV$1=P$1)*('白止-S级品'!$D$2:$AV$26)),0)+IFERROR(SUMPRODUCT(('乐容-S级品'!$A$4:$A$32=$B40)*('乐容-S级品'!$L$3:$CA$3=P$1)*('乐容-S级品'!$L$4:$CA$32)),0)</f>
      </c>
      <c r="Q40" s="280">
        <f>IFERROR(SUMPRODUCT(('控温被PRO-S级品'!$B$2:$B$10=$B40)*('控温被PRO-S级品'!$E$1:$BE$1=Q$1)*('控温被PRO-S级品'!$E$2:$BE$10)),0)+IFERROR(SUMPRODUCT(('冬被-S级品'!$B$2:$B$10=$B40)*('冬被-S级品'!$E$1:$AW$1=Q$1)*('冬被-S级品'!$E$2:$AW$10)),0)+IFERROR(SUMPRODUCT(('白止-S级品'!$A$2:$A$26=$B40)*('白止-S级品'!$D$1:$AV$1=Q$1)*('白止-S级品'!$D$2:$AV$26)),0)+IFERROR(SUMPRODUCT(('乐容-S级品'!$A$4:$A$32=$B40)*('乐容-S级品'!$L$3:$CA$3=Q$1)*('乐容-S级品'!$L$4:$CA$32)),0)</f>
      </c>
      <c r="R40" s="280">
        <f>IFERROR(SUMPRODUCT(('控温被PRO-S级品'!$B$2:$B$10=$B40)*('控温被PRO-S级品'!$E$1:$BE$1=R$1)*('控温被PRO-S级品'!$E$2:$BE$10)),0)+IFERROR(SUMPRODUCT(('冬被-S级品'!$B$2:$B$10=$B40)*('冬被-S级品'!$E$1:$AW$1=R$1)*('冬被-S级品'!$E$2:$AW$10)),0)+IFERROR(SUMPRODUCT(('白止-S级品'!$A$2:$A$26=$B40)*('白止-S级品'!$D$1:$AV$1=R$1)*('白止-S级品'!$D$2:$AV$26)),0)+IFERROR(SUMPRODUCT(('乐容-S级品'!$A$4:$A$32=$B40)*('乐容-S级品'!$L$3:$CA$3=R$1)*('乐容-S级品'!$L$4:$CA$32)),0)</f>
      </c>
      <c r="S40" s="280">
        <f>IFERROR(SUMPRODUCT(('控温被PRO-S级品'!$B$2:$B$10=$B40)*('控温被PRO-S级品'!$E$1:$BE$1=S$1)*('控温被PRO-S级品'!$E$2:$BE$10)),0)+IFERROR(SUMPRODUCT(('冬被-S级品'!$B$2:$B$10=$B40)*('冬被-S级品'!$E$1:$AW$1=S$1)*('冬被-S级品'!$E$2:$AW$10)),0)+IFERROR(SUMPRODUCT(('白止-S级品'!$A$2:$A$26=$B40)*('白止-S级品'!$D$1:$AV$1=S$1)*('白止-S级品'!$D$2:$AV$26)),0)+IFERROR(SUMPRODUCT(('乐容-S级品'!$A$4:$A$32=$B40)*('乐容-S级品'!$L$3:$CA$3=S$1)*('乐容-S级品'!$L$4:$CA$32)),0)</f>
      </c>
      <c r="T40" s="280">
        <f>IFERROR(SUMPRODUCT(('控温被PRO-S级品'!$B$2:$B$10=$B40)*('控温被PRO-S级品'!$E$1:$BE$1=T$1)*('控温被PRO-S级品'!$E$2:$BE$10)),0)+IFERROR(SUMPRODUCT(('冬被-S级品'!$B$2:$B$10=$B40)*('冬被-S级品'!$E$1:$AW$1=T$1)*('冬被-S级品'!$E$2:$AW$10)),0)+IFERROR(SUMPRODUCT(('白止-S级品'!$A$2:$A$26=$B40)*('白止-S级品'!$D$1:$AV$1=T$1)*('白止-S级品'!$D$2:$AV$26)),0)+IFERROR(SUMPRODUCT(('乐容-S级品'!$A$4:$A$32=$B40)*('乐容-S级品'!$L$3:$CA$3=T$1)*('乐容-S级品'!$L$4:$CA$32)),0)</f>
      </c>
      <c r="U40" s="280">
        <f>IFERROR(SUMPRODUCT(('控温被PRO-S级品'!$B$2:$B$10=$B40)*('控温被PRO-S级品'!$E$1:$BE$1=U$1)*('控温被PRO-S级品'!$E$2:$BE$10)),0)+IFERROR(SUMPRODUCT(('冬被-S级品'!$B$2:$B$10=$B40)*('冬被-S级品'!$E$1:$AW$1=U$1)*('冬被-S级品'!$E$2:$AW$10)),0)+IFERROR(SUMPRODUCT(('白止-S级品'!$A$2:$A$26=$B40)*('白止-S级品'!$D$1:$AV$1=U$1)*('白止-S级品'!$D$2:$AV$26)),0)+IFERROR(SUMPRODUCT(('乐容-S级品'!$A$4:$A$32=$B40)*('乐容-S级品'!$L$3:$CA$3=U$1)*('乐容-S级品'!$L$4:$CA$32)),0)</f>
      </c>
      <c r="V40" s="280">
        <f>IFERROR(SUMPRODUCT(('控温被PRO-S级品'!$B$2:$B$10=$B40)*('控温被PRO-S级品'!$E$1:$BE$1=V$1)*('控温被PRO-S级品'!$E$2:$BE$10)),0)+IFERROR(SUMPRODUCT(('冬被-S级品'!$B$2:$B$10=$B40)*('冬被-S级品'!$E$1:$AW$1=V$1)*('冬被-S级品'!$E$2:$AW$10)),0)+IFERROR(SUMPRODUCT(('白止-S级品'!$A$2:$A$26=$B40)*('白止-S级品'!$D$1:$AV$1=V$1)*('白止-S级品'!$D$2:$AV$26)),0)+IFERROR(SUMPRODUCT(('乐容-S级品'!$A$4:$A$32=$B40)*('乐容-S级品'!$L$3:$CA$3=V$1)*('乐容-S级品'!$L$4:$CA$32)),0)</f>
      </c>
      <c r="W40" s="280">
        <f>IFERROR(SUMPRODUCT(('控温被PRO-S级品'!$B$2:$B$10=$B40)*('控温被PRO-S级品'!$E$1:$BE$1=W$1)*('控温被PRO-S级品'!$E$2:$BE$10)),0)+IFERROR(SUMPRODUCT(('冬被-S级品'!$B$2:$B$10=$B40)*('冬被-S级品'!$E$1:$AW$1=W$1)*('冬被-S级品'!$E$2:$AW$10)),0)+IFERROR(SUMPRODUCT(('白止-S级品'!$A$2:$A$26=$B40)*('白止-S级品'!$D$1:$AV$1=W$1)*('白止-S级品'!$D$2:$AV$26)),0)+IFERROR(SUMPRODUCT(('乐容-S级品'!$A$4:$A$32=$B40)*('乐容-S级品'!$L$3:$CA$3=W$1)*('乐容-S级品'!$L$4:$CA$32)),0)</f>
      </c>
      <c r="X40" s="280">
        <f>IFERROR(SUMPRODUCT(('控温被PRO-S级品'!$B$2:$B$10=$B40)*('控温被PRO-S级品'!$E$1:$BE$1=X$1)*('控温被PRO-S级品'!$E$2:$BE$10)),0)+IFERROR(SUMPRODUCT(('冬被-S级品'!$B$2:$B$10=$B40)*('冬被-S级品'!$E$1:$AW$1=X$1)*('冬被-S级品'!$E$2:$AW$10)),0)+IFERROR(SUMPRODUCT(('白止-S级品'!$A$2:$A$26=$B40)*('白止-S级品'!$D$1:$AV$1=X$1)*('白止-S级品'!$D$2:$AV$26)),0)+IFERROR(SUMPRODUCT(('乐容-S级品'!$A$4:$A$32=$B40)*('乐容-S级品'!$L$3:$CA$3=X$1)*('乐容-S级品'!$L$4:$CA$32)),0)</f>
      </c>
      <c r="Y40" s="280">
        <f>IFERROR(SUMPRODUCT(('控温被PRO-S级品'!$B$2:$B$10=$B40)*('控温被PRO-S级品'!$E$1:$BE$1=Y$1)*('控温被PRO-S级品'!$E$2:$BE$10)),0)+IFERROR(SUMPRODUCT(('冬被-S级品'!$B$2:$B$10=$B40)*('冬被-S级品'!$E$1:$AW$1=Y$1)*('冬被-S级品'!$E$2:$AW$10)),0)+IFERROR(SUMPRODUCT(('白止-S级品'!$A$2:$A$26=$B40)*('白止-S级品'!$D$1:$AV$1=Y$1)*('白止-S级品'!$D$2:$AV$26)),0)+IFERROR(SUMPRODUCT(('乐容-S级品'!$A$4:$A$32=$B40)*('乐容-S级品'!$L$3:$CA$3=Y$1)*('乐容-S级品'!$L$4:$CA$32)),0)</f>
      </c>
      <c r="Z40" s="280">
        <f>IFERROR(SUMPRODUCT(('控温被PRO-S级品'!$B$2:$B$10=$B40)*('控温被PRO-S级品'!$E$1:$BE$1=Z$1)*('控温被PRO-S级品'!$E$2:$BE$10)),0)+IFERROR(SUMPRODUCT(('冬被-S级品'!$B$2:$B$10=$B40)*('冬被-S级品'!$E$1:$AW$1=Z$1)*('冬被-S级品'!$E$2:$AW$10)),0)+IFERROR(SUMPRODUCT(('白止-S级品'!$A$2:$A$26=$B40)*('白止-S级品'!$D$1:$AV$1=Z$1)*('白止-S级品'!$D$2:$AV$26)),0)+IFERROR(SUMPRODUCT(('乐容-S级品'!$A$4:$A$32=$B40)*('乐容-S级品'!$L$3:$CA$3=Z$1)*('乐容-S级品'!$L$4:$CA$32)),0)</f>
      </c>
      <c r="AA40" s="280">
        <f>IFERROR(SUMPRODUCT(('控温被PRO-S级品'!$B$2:$B$10=$B40)*('控温被PRO-S级品'!$E$1:$BE$1=AA$1)*('控温被PRO-S级品'!$E$2:$BE$10)),0)+IFERROR(SUMPRODUCT(('冬被-S级品'!$B$2:$B$10=$B40)*('冬被-S级品'!$E$1:$AW$1=AA$1)*('冬被-S级品'!$E$2:$AW$10)),0)+IFERROR(SUMPRODUCT(('白止-S级品'!$A$2:$A$26=$B40)*('白止-S级品'!$D$1:$AV$1=AA$1)*('白止-S级品'!$D$2:$AV$26)),0)+IFERROR(SUMPRODUCT(('乐容-S级品'!$A$4:$A$32=$B40)*('乐容-S级品'!$L$3:$CA$3=AA$1)*('乐容-S级品'!$L$4:$CA$32)),0)</f>
      </c>
      <c r="AB40" s="280">
        <f>IFERROR(SUMPRODUCT(('控温被PRO-S级品'!$B$2:$B$10=$B40)*('控温被PRO-S级品'!$E$1:$BE$1=AB$1)*('控温被PRO-S级品'!$E$2:$BE$10)),0)+IFERROR(SUMPRODUCT(('冬被-S级品'!$B$2:$B$10=$B40)*('冬被-S级品'!$E$1:$AW$1=AB$1)*('冬被-S级品'!$E$2:$AW$10)),0)+IFERROR(SUMPRODUCT(('白止-S级品'!$A$2:$A$26=$B40)*('白止-S级品'!$D$1:$AV$1=AB$1)*('白止-S级品'!$D$2:$AV$26)),0)+IFERROR(SUMPRODUCT(('乐容-S级品'!$A$4:$A$32=$B40)*('乐容-S级品'!$L$3:$CA$3=AB$1)*('乐容-S级品'!$L$4:$CA$32)),0)</f>
      </c>
      <c r="AC40" s="280">
        <f>IFERROR(SUMPRODUCT(('控温被PRO-S级品'!$B$2:$B$10=$B40)*('控温被PRO-S级品'!$E$1:$BE$1=AC$1)*('控温被PRO-S级品'!$E$2:$BE$10)),0)+IFERROR(SUMPRODUCT(('冬被-S级品'!$B$2:$B$10=$B40)*('冬被-S级品'!$E$1:$AW$1=AC$1)*('冬被-S级品'!$E$2:$AW$10)),0)+IFERROR(SUMPRODUCT(('白止-S级品'!$A$2:$A$26=$B40)*('白止-S级品'!$D$1:$AV$1=AC$1)*('白止-S级品'!$D$2:$AV$26)),0)+IFERROR(SUMPRODUCT(('乐容-S级品'!$A$4:$A$32=$B40)*('乐容-S级品'!$L$3:$CA$3=AC$1)*('乐容-S级品'!$L$4:$CA$32)),0)</f>
      </c>
      <c r="AD40" s="280">
        <f>IFERROR(SUMPRODUCT(('控温被PRO-S级品'!$B$2:$B$10=$B40)*('控温被PRO-S级品'!$E$1:$BE$1=AD$1)*('控温被PRO-S级品'!$E$2:$BE$10)),0)+IFERROR(SUMPRODUCT(('冬被-S级品'!$B$2:$B$10=$B40)*('冬被-S级品'!$E$1:$AW$1=AD$1)*('冬被-S级品'!$E$2:$AW$10)),0)+IFERROR(SUMPRODUCT(('白止-S级品'!$A$2:$A$26=$B40)*('白止-S级品'!$D$1:$AV$1=AD$1)*('白止-S级品'!$D$2:$AV$26)),0)+IFERROR(SUMPRODUCT(('乐容-S级品'!$A$4:$A$32=$B40)*('乐容-S级品'!$L$3:$CA$3=AD$1)*('乐容-S级品'!$L$4:$CA$32)),0)</f>
      </c>
      <c r="AE40" s="280">
        <f>IFERROR(SUMPRODUCT(('控温被PRO-S级品'!$B$2:$B$10=$B40)*('控温被PRO-S级品'!$E$1:$BE$1=AE$1)*('控温被PRO-S级品'!$E$2:$BE$10)),0)+IFERROR(SUMPRODUCT(('冬被-S级品'!$B$2:$B$10=$B40)*('冬被-S级品'!$E$1:$AW$1=AE$1)*('冬被-S级品'!$E$2:$AW$10)),0)+IFERROR(SUMPRODUCT(('白止-S级品'!$A$2:$A$26=$B40)*('白止-S级品'!$D$1:$AV$1=AE$1)*('白止-S级品'!$D$2:$AV$26)),0)+IFERROR(SUMPRODUCT(('乐容-S级品'!$A$4:$A$32=$B40)*('乐容-S级品'!$L$3:$CA$3=AE$1)*('乐容-S级品'!$L$4:$CA$32)),0)</f>
      </c>
      <c r="AF40" s="280">
        <f>IFERROR(SUMPRODUCT(('控温被PRO-S级品'!$B$2:$B$10=$B40)*('控温被PRO-S级品'!$E$1:$BE$1=AF$1)*('控温被PRO-S级品'!$E$2:$BE$10)),0)+IFERROR(SUMPRODUCT(('冬被-S级品'!$B$2:$B$10=$B40)*('冬被-S级品'!$E$1:$AW$1=AF$1)*('冬被-S级品'!$E$2:$AW$10)),0)+IFERROR(SUMPRODUCT(('白止-S级品'!$A$2:$A$26=$B40)*('白止-S级品'!$D$1:$AV$1=AF$1)*('白止-S级品'!$D$2:$AV$26)),0)+IFERROR(SUMPRODUCT(('乐容-S级品'!$A$4:$A$32=$B40)*('乐容-S级品'!$L$3:$CA$3=AF$1)*('乐容-S级品'!$L$4:$CA$32)),0)</f>
      </c>
      <c r="AG40" s="280">
        <f>IFERROR(SUMPRODUCT(('控温被PRO-S级品'!$B$2:$B$10=$B40)*('控温被PRO-S级品'!$E$1:$BE$1=AG$1)*('控温被PRO-S级品'!$E$2:$BE$10)),0)+IFERROR(SUMPRODUCT(('冬被-S级品'!$B$2:$B$10=$B40)*('冬被-S级品'!$E$1:$AW$1=AG$1)*('冬被-S级品'!$E$2:$AW$10)),0)+IFERROR(SUMPRODUCT(('白止-S级品'!$A$2:$A$26=$B40)*('白止-S级品'!$D$1:$AV$1=AG$1)*('白止-S级品'!$D$2:$AV$26)),0)+IFERROR(SUMPRODUCT(('乐容-S级品'!$A$4:$A$32=$B40)*('乐容-S级品'!$L$3:$CA$3=AG$1)*('乐容-S级品'!$L$4:$CA$32)),0)</f>
      </c>
      <c r="AH40" s="280">
        <f>IFERROR(SUMPRODUCT(('控温被PRO-S级品'!$B$2:$B$10=$B40)*('控温被PRO-S级品'!$E$1:$BE$1=AH$1)*('控温被PRO-S级品'!$E$2:$BE$10)),0)+IFERROR(SUMPRODUCT(('冬被-S级品'!$B$2:$B$10=$B40)*('冬被-S级品'!$E$1:$AW$1=AH$1)*('冬被-S级品'!$E$2:$AW$10)),0)+IFERROR(SUMPRODUCT(('白止-S级品'!$A$2:$A$26=$B40)*('白止-S级品'!$D$1:$AV$1=AH$1)*('白止-S级品'!$D$2:$AV$26)),0)+IFERROR(SUMPRODUCT(('乐容-S级品'!$A$4:$A$32=$B40)*('乐容-S级品'!$L$3:$CA$3=AH$1)*('乐容-S级品'!$L$4:$CA$32)),0)</f>
      </c>
      <c r="AI40" s="280">
        <f>IFERROR(SUMPRODUCT(('控温被PRO-S级品'!$B$2:$B$10=$B40)*('控温被PRO-S级品'!$E$1:$BE$1=AI$1)*('控温被PRO-S级品'!$E$2:$BE$10)),0)+IFERROR(SUMPRODUCT(('冬被-S级品'!$B$2:$B$10=$B40)*('冬被-S级品'!$E$1:$AW$1=AI$1)*('冬被-S级品'!$E$2:$AW$10)),0)+IFERROR(SUMPRODUCT(('白止-S级品'!$A$2:$A$26=$B40)*('白止-S级品'!$D$1:$AV$1=AI$1)*('白止-S级品'!$D$2:$AV$26)),0)+IFERROR(SUMPRODUCT(('乐容-S级品'!$A$4:$A$32=$B40)*('乐容-S级品'!$L$3:$CA$3=AI$1)*('乐容-S级品'!$L$4:$CA$32)),0)</f>
      </c>
      <c r="AJ40" s="280">
        <f>IFERROR(SUMPRODUCT(('控温被PRO-S级品'!$B$2:$B$10=$B40)*('控温被PRO-S级品'!$E$1:$BE$1=AJ$1)*('控温被PRO-S级品'!$E$2:$BE$10)),0)+IFERROR(SUMPRODUCT(('冬被-S级品'!$B$2:$B$10=$B40)*('冬被-S级品'!$E$1:$AW$1=AJ$1)*('冬被-S级品'!$E$2:$AW$10)),0)+IFERROR(SUMPRODUCT(('白止-S级品'!$A$2:$A$26=$B40)*('白止-S级品'!$D$1:$AV$1=AJ$1)*('白止-S级品'!$D$2:$AV$26)),0)+IFERROR(SUMPRODUCT(('乐容-S级品'!$A$4:$A$32=$B40)*('乐容-S级品'!$L$3:$CA$3=AJ$1)*('乐容-S级品'!$L$4:$CA$32)),0)</f>
      </c>
      <c r="AK40" s="280">
        <f>IFERROR(SUMPRODUCT(('控温被PRO-S级品'!$B$2:$B$10=$B40)*('控温被PRO-S级品'!$E$1:$BE$1=AK$1)*('控温被PRO-S级品'!$E$2:$BE$10)),0)+IFERROR(SUMPRODUCT(('冬被-S级品'!$B$2:$B$10=$B40)*('冬被-S级品'!$E$1:$AW$1=AK$1)*('冬被-S级品'!$E$2:$AW$10)),0)+IFERROR(SUMPRODUCT(('白止-S级品'!$A$2:$A$26=$B40)*('白止-S级品'!$D$1:$AV$1=AK$1)*('白止-S级品'!$D$2:$AV$26)),0)+IFERROR(SUMPRODUCT(('乐容-S级品'!$A$4:$A$32=$B40)*('乐容-S级品'!$L$3:$CA$3=AK$1)*('乐容-S级品'!$L$4:$CA$32)),0)</f>
      </c>
      <c r="AL40" s="280">
        <f>IFERROR(SUMPRODUCT(('控温被PRO-S级品'!$B$2:$B$10=$B40)*('控温被PRO-S级品'!$E$1:$BE$1=AL$1)*('控温被PRO-S级品'!$E$2:$BE$10)),0)+IFERROR(SUMPRODUCT(('冬被-S级品'!$B$2:$B$10=$B40)*('冬被-S级品'!$E$1:$AW$1=AL$1)*('冬被-S级品'!$E$2:$AW$10)),0)+IFERROR(SUMPRODUCT(('白止-S级品'!$A$2:$A$26=$B40)*('白止-S级品'!$D$1:$AV$1=AL$1)*('白止-S级品'!$D$2:$AV$26)),0)+IFERROR(SUMPRODUCT(('乐容-S级品'!$A$4:$A$32=$B40)*('乐容-S级品'!$L$3:$CA$3=AL$1)*('乐容-S级品'!$L$4:$CA$32)),0)</f>
      </c>
      <c r="AM40" s="280">
        <f>IFERROR(SUMPRODUCT(('控温被PRO-S级品'!$B$2:$B$10=$B40)*('控温被PRO-S级品'!$E$1:$BE$1=AM$1)*('控温被PRO-S级品'!$E$2:$BE$10)),0)+IFERROR(SUMPRODUCT(('冬被-S级品'!$B$2:$B$10=$B40)*('冬被-S级品'!$E$1:$AW$1=AM$1)*('冬被-S级品'!$E$2:$AW$10)),0)+IFERROR(SUMPRODUCT(('白止-S级品'!$A$2:$A$26=$B40)*('白止-S级品'!$D$1:$AV$1=AM$1)*('白止-S级品'!$D$2:$AV$26)),0)+IFERROR(SUMPRODUCT(('乐容-S级品'!$A$4:$A$32=$B40)*('乐容-S级品'!$L$3:$CA$3=AM$1)*('乐容-S级品'!$L$4:$CA$32)),0)</f>
      </c>
      <c r="AN40" s="280">
        <f>IFERROR(SUMPRODUCT(('控温被PRO-S级品'!$B$2:$B$10=$B40)*('控温被PRO-S级品'!$E$1:$BE$1=AN$1)*('控温被PRO-S级品'!$E$2:$BE$10)),0)+IFERROR(SUMPRODUCT(('冬被-S级品'!$B$2:$B$10=$B40)*('冬被-S级品'!$E$1:$AW$1=AN$1)*('冬被-S级品'!$E$2:$AW$10)),0)+IFERROR(SUMPRODUCT(('白止-S级品'!$A$2:$A$26=$B40)*('白止-S级品'!$D$1:$AV$1=AN$1)*('白止-S级品'!$D$2:$AV$26)),0)+IFERROR(SUMPRODUCT(('乐容-S级品'!$A$4:$A$32=$B40)*('乐容-S级品'!$L$3:$CA$3=AN$1)*('乐容-S级品'!$L$4:$CA$32)),0)</f>
      </c>
      <c r="AO40" s="280">
        <f>IFERROR(SUMPRODUCT(('控温被PRO-S级品'!$B$2:$B$10=$B40)*('控温被PRO-S级品'!$E$1:$BE$1=AO$1)*('控温被PRO-S级品'!$E$2:$BE$10)),0)+IFERROR(SUMPRODUCT(('冬被-S级品'!$B$2:$B$10=$B40)*('冬被-S级品'!$E$1:$AW$1=AO$1)*('冬被-S级品'!$E$2:$AW$10)),0)+IFERROR(SUMPRODUCT(('白止-S级品'!$A$2:$A$26=$B40)*('白止-S级品'!$D$1:$AV$1=AO$1)*('白止-S级品'!$D$2:$AV$26)),0)+IFERROR(SUMPRODUCT(('乐容-S级品'!$A$4:$A$32=$B40)*('乐容-S级品'!$L$3:$CA$3=AO$1)*('乐容-S级品'!$L$4:$CA$32)),0)</f>
      </c>
      <c r="AP40" s="280">
        <f>IFERROR(SUMPRODUCT(('控温被PRO-S级品'!$B$2:$B$10=$B40)*('控温被PRO-S级品'!$E$1:$BE$1=AP$1)*('控温被PRO-S级品'!$E$2:$BE$10)),0)+IFERROR(SUMPRODUCT(('冬被-S级品'!$B$2:$B$10=$B40)*('冬被-S级品'!$E$1:$AW$1=AP$1)*('冬被-S级品'!$E$2:$AW$10)),0)+IFERROR(SUMPRODUCT(('白止-S级品'!$A$2:$A$26=$B40)*('白止-S级品'!$D$1:$AV$1=AP$1)*('白止-S级品'!$D$2:$AV$26)),0)+IFERROR(SUMPRODUCT(('乐容-S级品'!$A$4:$A$32=$B40)*('乐容-S级品'!$L$3:$CA$3=AP$1)*('乐容-S级品'!$L$4:$CA$32)),0)</f>
      </c>
      <c r="AQ40" s="280">
        <f>IFERROR(SUMPRODUCT(('控温被PRO-S级品'!$B$2:$B$10=$B40)*('控温被PRO-S级品'!$E$1:$BE$1=AQ$1)*('控温被PRO-S级品'!$E$2:$BE$10)),0)+IFERROR(SUMPRODUCT(('冬被-S级品'!$B$2:$B$10=$B40)*('冬被-S级品'!$E$1:$AW$1=AQ$1)*('冬被-S级品'!$E$2:$AW$10)),0)+IFERROR(SUMPRODUCT(('白止-S级品'!$A$2:$A$26=$B40)*('白止-S级品'!$D$1:$AV$1=AQ$1)*('白止-S级品'!$D$2:$AV$26)),0)+IFERROR(SUMPRODUCT(('乐容-S级品'!$A$4:$A$32=$B40)*('乐容-S级品'!$L$3:$CA$3=AQ$1)*('乐容-S级品'!$L$4:$CA$32)),0)</f>
      </c>
      <c r="AR40" s="280">
        <f>IFERROR(SUMPRODUCT(('控温被PRO-S级品'!$B$2:$B$10=$B40)*('控温被PRO-S级品'!$E$1:$BE$1=AR$1)*('控温被PRO-S级品'!$E$2:$BE$10)),0)+IFERROR(SUMPRODUCT(('冬被-S级品'!$B$2:$B$10=$B40)*('冬被-S级品'!$E$1:$AW$1=AR$1)*('冬被-S级品'!$E$2:$AW$10)),0)+IFERROR(SUMPRODUCT(('白止-S级品'!$A$2:$A$26=$B40)*('白止-S级品'!$D$1:$AV$1=AR$1)*('白止-S级品'!$D$2:$AV$26)),0)+IFERROR(SUMPRODUCT(('乐容-S级品'!$A$4:$A$32=$B40)*('乐容-S级品'!$L$3:$CA$3=AR$1)*('乐容-S级品'!$L$4:$CA$32)),0)</f>
      </c>
      <c r="AS40" s="280">
        <f>IFERROR(SUMPRODUCT(('控温被PRO-S级品'!$B$2:$B$10=$B40)*('控温被PRO-S级品'!$E$1:$BE$1=AS$1)*('控温被PRO-S级品'!$E$2:$BE$10)),0)+IFERROR(SUMPRODUCT(('冬被-S级品'!$B$2:$B$10=$B40)*('冬被-S级品'!$E$1:$AW$1=AS$1)*('冬被-S级品'!$E$2:$AW$10)),0)+IFERROR(SUMPRODUCT(('白止-S级品'!$A$2:$A$26=$B40)*('白止-S级品'!$D$1:$AV$1=AS$1)*('白止-S级品'!$D$2:$AV$26)),0)+IFERROR(SUMPRODUCT(('乐容-S级品'!$A$4:$A$32=$B40)*('乐容-S级品'!$L$3:$CA$3=AS$1)*('乐容-S级品'!$L$4:$CA$32)),0)</f>
      </c>
      <c r="AT40" s="280">
        <f>IFERROR(SUMPRODUCT(('控温被PRO-S级品'!$B$2:$B$10=$B40)*('控温被PRO-S级品'!$E$1:$BE$1=AT$1)*('控温被PRO-S级品'!$E$2:$BE$10)),0)+IFERROR(SUMPRODUCT(('冬被-S级品'!$B$2:$B$10=$B40)*('冬被-S级品'!$E$1:$AW$1=AT$1)*('冬被-S级品'!$E$2:$AW$10)),0)+IFERROR(SUMPRODUCT(('白止-S级品'!$A$2:$A$26=$B40)*('白止-S级品'!$D$1:$AV$1=AT$1)*('白止-S级品'!$D$2:$AV$26)),0)+IFERROR(SUMPRODUCT(('乐容-S级品'!$A$4:$A$32=$B40)*('乐容-S级品'!$L$3:$CA$3=AT$1)*('乐容-S级品'!$L$4:$CA$32)),0)</f>
      </c>
      <c r="AU40" s="280">
        <f>IFERROR(SUMPRODUCT(('控温被PRO-S级品'!$B$2:$B$10=$B40)*('控温被PRO-S级品'!$E$1:$BE$1=AU$1)*('控温被PRO-S级品'!$E$2:$BE$10)),0)+IFERROR(SUMPRODUCT(('冬被-S级品'!$B$2:$B$10=$B40)*('冬被-S级品'!$E$1:$AW$1=AU$1)*('冬被-S级品'!$E$2:$AW$10)),0)+IFERROR(SUMPRODUCT(('白止-S级品'!$A$2:$A$26=$B40)*('白止-S级品'!$D$1:$AV$1=AU$1)*('白止-S级品'!$D$2:$AV$26)),0)+IFERROR(SUMPRODUCT(('乐容-S级品'!$A$4:$A$32=$B40)*('乐容-S级品'!$L$3:$CA$3=AU$1)*('乐容-S级品'!$L$4:$CA$32)),0)</f>
      </c>
      <c r="AV40" s="280">
        <f>IFERROR(SUMPRODUCT(('控温被PRO-S级品'!$B$2:$B$10=$B40)*('控温被PRO-S级品'!$E$1:$BE$1=AV$1)*('控温被PRO-S级品'!$E$2:$BE$10)),0)+IFERROR(SUMPRODUCT(('冬被-S级品'!$B$2:$B$10=$B40)*('冬被-S级品'!$E$1:$AW$1=AV$1)*('冬被-S级品'!$E$2:$AW$10)),0)+IFERROR(SUMPRODUCT(('白止-S级品'!$A$2:$A$26=$B40)*('白止-S级品'!$D$1:$AV$1=AV$1)*('白止-S级品'!$D$2:$AV$26)),0)+IFERROR(SUMPRODUCT(('乐容-S级品'!$A$4:$A$32=$B40)*('乐容-S级品'!$L$3:$CA$3=AV$1)*('乐容-S级品'!$L$4:$CA$32)),0)</f>
      </c>
      <c r="AW40" s="280">
        <f>IFERROR(SUMPRODUCT(('控温被PRO-S级品'!$B$2:$B$10=$B40)*('控温被PRO-S级品'!$E$1:$BE$1=AW$1)*('控温被PRO-S级品'!$E$2:$BE$10)),0)+IFERROR(SUMPRODUCT(('冬被-S级品'!$B$2:$B$10=$B40)*('冬被-S级品'!$E$1:$AW$1=AW$1)*('冬被-S级品'!$E$2:$AW$10)),0)+IFERROR(SUMPRODUCT(('白止-S级品'!$A$2:$A$26=$B40)*('白止-S级品'!$D$1:$AV$1=AW$1)*('白止-S级品'!$D$2:$AV$26)),0)+IFERROR(SUMPRODUCT(('乐容-S级品'!$A$4:$A$32=$B40)*('乐容-S级品'!$L$3:$CA$3=AW$1)*('乐容-S级品'!$L$4:$CA$32)),0)</f>
      </c>
      <c r="AX40" s="280">
        <f>IFERROR(SUMPRODUCT(('控温被PRO-S级品'!$B$2:$B$10=$B40)*('控温被PRO-S级品'!$E$1:$BE$1=AX$1)*('控温被PRO-S级品'!$E$2:$BE$10)),0)+IFERROR(SUMPRODUCT(('冬被-S级品'!$B$2:$B$10=$B40)*('冬被-S级品'!$E$1:$AW$1=AX$1)*('冬被-S级品'!$E$2:$AW$10)),0)+IFERROR(SUMPRODUCT(('白止-S级品'!$A$2:$A$26=$B40)*('白止-S级品'!$D$1:$AV$1=AX$1)*('白止-S级品'!$D$2:$AV$26)),0)+IFERROR(SUMPRODUCT(('乐容-S级品'!$A$4:$A$32=$B40)*('乐容-S级品'!$L$3:$CA$3=AX$1)*('乐容-S级品'!$L$4:$CA$32)),0)</f>
      </c>
      <c r="AY40" s="280">
        <f>IFERROR(SUMPRODUCT(('控温被PRO-S级品'!$B$2:$B$10=$B40)*('控温被PRO-S级品'!$E$1:$BE$1=AY$1)*('控温被PRO-S级品'!$E$2:$BE$10)),0)+IFERROR(SUMPRODUCT(('冬被-S级品'!$B$2:$B$10=$B40)*('冬被-S级品'!$E$1:$AW$1=AY$1)*('冬被-S级品'!$E$2:$AW$10)),0)+IFERROR(SUMPRODUCT(('白止-S级品'!$A$2:$A$26=$B40)*('白止-S级品'!$D$1:$AV$1=AY$1)*('白止-S级品'!$D$2:$AV$26)),0)+IFERROR(SUMPRODUCT(('乐容-S级品'!$A$4:$A$32=$B40)*('乐容-S级品'!$L$3:$CA$3=AY$1)*('乐容-S级品'!$L$4:$CA$32)),0)</f>
      </c>
      <c r="AZ40" s="280">
        <f>IFERROR(SUMPRODUCT(('控温被PRO-S级品'!$B$2:$B$10=$B40)*('控温被PRO-S级品'!$E$1:$BE$1=AZ$1)*('控温被PRO-S级品'!$E$2:$BE$10)),0)+IFERROR(SUMPRODUCT(('冬被-S级品'!$B$2:$B$10=$B40)*('冬被-S级品'!$E$1:$AW$1=AZ$1)*('冬被-S级品'!$E$2:$AW$10)),0)+IFERROR(SUMPRODUCT(('白止-S级品'!$A$2:$A$26=$B40)*('白止-S级品'!$D$1:$AV$1=AZ$1)*('白止-S级品'!$D$2:$AV$26)),0)+IFERROR(SUMPRODUCT(('乐容-S级品'!$A$4:$A$32=$B40)*('乐容-S级品'!$L$3:$CA$3=AZ$1)*('乐容-S级品'!$L$4:$CA$32)),0)</f>
      </c>
      <c r="BA40" s="280">
        <f>IFERROR(SUMPRODUCT(('控温被PRO-S级品'!$B$2:$B$10=$B40)*('控温被PRO-S级品'!$E$1:$BE$1=BA$1)*('控温被PRO-S级品'!$E$2:$BE$10)),0)+IFERROR(SUMPRODUCT(('冬被-S级品'!$B$2:$B$10=$B40)*('冬被-S级品'!$E$1:$AW$1=BA$1)*('冬被-S级品'!$E$2:$AW$10)),0)+IFERROR(SUMPRODUCT(('白止-S级品'!$A$2:$A$26=$B40)*('白止-S级品'!$D$1:$AV$1=BA$1)*('白止-S级品'!$D$2:$AV$26)),0)+IFERROR(SUMPRODUCT(('乐容-S级品'!$A$4:$A$32=$B40)*('乐容-S级品'!$L$3:$CA$3=BA$1)*('乐容-S级品'!$L$4:$CA$32)),0)</f>
      </c>
      <c r="BB40" s="280">
        <f>IFERROR(SUMPRODUCT(('控温被PRO-S级品'!$B$2:$B$10=$B40)*('控温被PRO-S级品'!$E$1:$BE$1=BB$1)*('控温被PRO-S级品'!$E$2:$BE$10)),0)+IFERROR(SUMPRODUCT(('冬被-S级品'!$B$2:$B$10=$B40)*('冬被-S级品'!$E$1:$AW$1=BB$1)*('冬被-S级品'!$E$2:$AW$10)),0)+IFERROR(SUMPRODUCT(('白止-S级品'!$A$2:$A$26=$B40)*('白止-S级品'!$D$1:$AV$1=BB$1)*('白止-S级品'!$D$2:$AV$26)),0)+IFERROR(SUMPRODUCT(('乐容-S级品'!$A$4:$A$32=$B40)*('乐容-S级品'!$L$3:$CA$3=BB$1)*('乐容-S级品'!$L$4:$CA$32)),0)</f>
      </c>
      <c r="BC40" s="280">
        <f>IFERROR(SUMPRODUCT(('控温被PRO-S级品'!$B$2:$B$10=$B40)*('控温被PRO-S级品'!$E$1:$BE$1=BC$1)*('控温被PRO-S级品'!$E$2:$BE$10)),0)+IFERROR(SUMPRODUCT(('冬被-S级品'!$B$2:$B$10=$B40)*('冬被-S级品'!$E$1:$AW$1=BC$1)*('冬被-S级品'!$E$2:$AW$10)),0)+IFERROR(SUMPRODUCT(('白止-S级品'!$A$2:$A$26=$B40)*('白止-S级品'!$D$1:$AV$1=BC$1)*('白止-S级品'!$D$2:$AV$26)),0)+IFERROR(SUMPRODUCT(('乐容-S级品'!$A$4:$A$32=$B40)*('乐容-S级品'!$L$3:$CA$3=BC$1)*('乐容-S级品'!$L$4:$CA$32)),0)</f>
      </c>
      <c r="BD40" s="280">
        <f>IFERROR(SUMPRODUCT(('控温被PRO-S级品'!$B$2:$B$10=$B40)*('控温被PRO-S级品'!$E$1:$BE$1=BD$1)*('控温被PRO-S级品'!$E$2:$BE$10)),0)+IFERROR(SUMPRODUCT(('冬被-S级品'!$B$2:$B$10=$B40)*('冬被-S级品'!$E$1:$AW$1=BD$1)*('冬被-S级品'!$E$2:$AW$10)),0)+IFERROR(SUMPRODUCT(('白止-S级品'!$A$2:$A$26=$B40)*('白止-S级品'!$D$1:$AV$1=BD$1)*('白止-S级品'!$D$2:$AV$26)),0)+IFERROR(SUMPRODUCT(('乐容-S级品'!$A$4:$A$32=$B40)*('乐容-S级品'!$L$3:$CA$3=BD$1)*('乐容-S级品'!$L$4:$CA$32)),0)</f>
      </c>
      <c r="BE40" s="280">
        <f>IFERROR(SUMPRODUCT(('控温被PRO-S级品'!$B$2:$B$10=$B40)*('控温被PRO-S级品'!$E$1:$BE$1=BE$1)*('控温被PRO-S级品'!$E$2:$BE$10)),0)+IFERROR(SUMPRODUCT(('冬被-S级品'!$B$2:$B$10=$B40)*('冬被-S级品'!$E$1:$AW$1=BE$1)*('冬被-S级品'!$E$2:$AW$10)),0)+IFERROR(SUMPRODUCT(('白止-S级品'!$A$2:$A$26=$B40)*('白止-S级品'!$D$1:$AV$1=BE$1)*('白止-S级品'!$D$2:$AV$26)),0)+IFERROR(SUMPRODUCT(('乐容-S级品'!$A$4:$A$32=$B40)*('乐容-S级品'!$L$3:$CA$3=BE$1)*('乐容-S级品'!$L$4:$CA$32)),0)</f>
      </c>
      <c r="BF40" s="280">
        <f>IFERROR(SUMPRODUCT(('控温被PRO-S级品'!$B$2:$B$10=$B40)*('控温被PRO-S级品'!$E$1:$BE$1=BF$1)*('控温被PRO-S级品'!$E$2:$BE$10)),0)+IFERROR(SUMPRODUCT(('冬被-S级品'!$B$2:$B$10=$B40)*('冬被-S级品'!$E$1:$AW$1=BF$1)*('冬被-S级品'!$E$2:$AW$10)),0)+IFERROR(SUMPRODUCT(('白止-S级品'!$A$2:$A$26=$B40)*('白止-S级品'!$D$1:$AV$1=BF$1)*('白止-S级品'!$D$2:$AV$26)),0)+IFERROR(SUMPRODUCT(('乐容-S级品'!$A$4:$A$32=$B40)*('乐容-S级品'!$L$3:$CA$3=BF$1)*('乐容-S级品'!$L$4:$CA$32)),0)</f>
      </c>
      <c r="BG40" s="280">
        <f>IFERROR(SUMPRODUCT(('控温被PRO-S级品'!$B$2:$B$10=$B40)*('控温被PRO-S级品'!$E$1:$BE$1=BG$1)*('控温被PRO-S级品'!$E$2:$BE$10)),0)+IFERROR(SUMPRODUCT(('冬被-S级品'!$B$2:$B$10=$B40)*('冬被-S级品'!$E$1:$AW$1=BG$1)*('冬被-S级品'!$E$2:$AW$10)),0)+IFERROR(SUMPRODUCT(('白止-S级品'!$A$2:$A$26=$B40)*('白止-S级品'!$D$1:$AV$1=BG$1)*('白止-S级品'!$D$2:$AV$26)),0)+IFERROR(SUMPRODUCT(('乐容-S级品'!$A$4:$A$32=$B40)*('乐容-S级品'!$L$3:$CA$3=BG$1)*('乐容-S级品'!$L$4:$CA$32)),0)</f>
      </c>
      <c r="BH40" s="280">
        <f>IFERROR(SUMPRODUCT(('控温被PRO-S级品'!$B$2:$B$10=$B40)*('控温被PRO-S级品'!$E$1:$BE$1=BH$1)*('控温被PRO-S级品'!$E$2:$BE$10)),0)+IFERROR(SUMPRODUCT(('冬被-S级品'!$B$2:$B$10=$B40)*('冬被-S级品'!$E$1:$AW$1=BH$1)*('冬被-S级品'!$E$2:$AW$10)),0)+IFERROR(SUMPRODUCT(('白止-S级品'!$A$2:$A$26=$B40)*('白止-S级品'!$D$1:$AV$1=BH$1)*('白止-S级品'!$D$2:$AV$26)),0)+IFERROR(SUMPRODUCT(('乐容-S级品'!$A$4:$A$32=$B40)*('乐容-S级品'!$L$3:$CA$3=BH$1)*('乐容-S级品'!$L$4:$CA$32)),0)</f>
      </c>
      <c r="BI40" s="280">
        <f>IFERROR(SUMPRODUCT(('控温被PRO-S级品'!$B$2:$B$10=$B40)*('控温被PRO-S级品'!$E$1:$BE$1=BI$1)*('控温被PRO-S级品'!$E$2:$BE$10)),0)+IFERROR(SUMPRODUCT(('冬被-S级品'!$B$2:$B$10=$B40)*('冬被-S级品'!$E$1:$AW$1=BI$1)*('冬被-S级品'!$E$2:$AW$10)),0)+IFERROR(SUMPRODUCT(('白止-S级品'!$A$2:$A$26=$B40)*('白止-S级品'!$D$1:$AV$1=BI$1)*('白止-S级品'!$D$2:$AV$26)),0)+IFERROR(SUMPRODUCT(('乐容-S级品'!$A$4:$A$32=$B40)*('乐容-S级品'!$L$3:$CA$3=BI$1)*('乐容-S级品'!$L$4:$CA$32)),0)</f>
      </c>
      <c r="BJ40" s="280">
        <f>IFERROR(SUMPRODUCT(('控温被PRO-S级品'!$B$2:$B$10=$B40)*('控温被PRO-S级品'!$E$1:$BE$1=BJ$1)*('控温被PRO-S级品'!$E$2:$BE$10)),0)+IFERROR(SUMPRODUCT(('冬被-S级品'!$B$2:$B$10=$B40)*('冬被-S级品'!$E$1:$AW$1=BJ$1)*('冬被-S级品'!$E$2:$AW$10)),0)+IFERROR(SUMPRODUCT(('白止-S级品'!$A$2:$A$26=$B40)*('白止-S级品'!$D$1:$AV$1=BJ$1)*('白止-S级品'!$D$2:$AV$26)),0)+IFERROR(SUMPRODUCT(('乐容-S级品'!$A$4:$A$32=$B40)*('乐容-S级品'!$L$3:$CA$3=BJ$1)*('乐容-S级品'!$L$4:$CA$32)),0)</f>
      </c>
      <c r="BK40" s="280">
        <f>IFERROR(SUMPRODUCT(('控温被PRO-S级品'!$B$2:$B$10=$B40)*('控温被PRO-S级品'!$E$1:$BE$1=BK$1)*('控温被PRO-S级品'!$E$2:$BE$10)),0)+IFERROR(SUMPRODUCT(('冬被-S级品'!$B$2:$B$10=$B40)*('冬被-S级品'!$E$1:$AW$1=BK$1)*('冬被-S级品'!$E$2:$AW$10)),0)+IFERROR(SUMPRODUCT(('白止-S级品'!$A$2:$A$26=$B40)*('白止-S级品'!$D$1:$AV$1=BK$1)*('白止-S级品'!$D$2:$AV$26)),0)+IFERROR(SUMPRODUCT(('乐容-S级品'!$A$4:$A$32=$B40)*('乐容-S级品'!$L$3:$CA$3=BK$1)*('乐容-S级品'!$L$4:$CA$32)),0)</f>
      </c>
      <c r="BL40" s="280">
        <f>IFERROR(SUMPRODUCT(('控温被PRO-S级品'!$B$2:$B$10=$B40)*('控温被PRO-S级品'!$E$1:$BE$1=BL$1)*('控温被PRO-S级品'!$E$2:$BE$10)),0)+IFERROR(SUMPRODUCT(('冬被-S级品'!$B$2:$B$10=$B40)*('冬被-S级品'!$E$1:$AW$1=BL$1)*('冬被-S级品'!$E$2:$AW$10)),0)+IFERROR(SUMPRODUCT(('白止-S级品'!$A$2:$A$26=$B40)*('白止-S级品'!$D$1:$AV$1=BL$1)*('白止-S级品'!$D$2:$AV$26)),0)+IFERROR(SUMPRODUCT(('乐容-S级品'!$A$4:$A$32=$B40)*('乐容-S级品'!$L$3:$CA$3=BL$1)*('乐容-S级品'!$L$4:$CA$32)),0)</f>
      </c>
      <c r="BM40" s="280">
        <f>IFERROR(SUMPRODUCT(('控温被PRO-S级品'!$B$2:$B$10=$B40)*('控温被PRO-S级品'!$E$1:$BE$1=BM$1)*('控温被PRO-S级品'!$E$2:$BE$10)),0)+IFERROR(SUMPRODUCT(('冬被-S级品'!$B$2:$B$10=$B40)*('冬被-S级品'!$E$1:$AW$1=BM$1)*('冬被-S级品'!$E$2:$AW$10)),0)+IFERROR(SUMPRODUCT(('白止-S级品'!$A$2:$A$26=$B40)*('白止-S级品'!$D$1:$AV$1=BM$1)*('白止-S级品'!$D$2:$AV$26)),0)+IFERROR(SUMPRODUCT(('乐容-S级品'!$A$4:$A$32=$B40)*('乐容-S级品'!$L$3:$CA$3=BM$1)*('乐容-S级品'!$L$4:$CA$32)),0)</f>
      </c>
      <c r="BN40" s="280">
        <f>IFERROR(SUMPRODUCT(('控温被PRO-S级品'!$B$2:$B$10=$B40)*('控温被PRO-S级品'!$E$1:$BE$1=BN$1)*('控温被PRO-S级品'!$E$2:$BE$10)),0)+IFERROR(SUMPRODUCT(('冬被-S级品'!$B$2:$B$10=$B40)*('冬被-S级品'!$E$1:$AW$1=BN$1)*('冬被-S级品'!$E$2:$AW$10)),0)+IFERROR(SUMPRODUCT(('白止-S级品'!$A$2:$A$26=$B40)*('白止-S级品'!$D$1:$AV$1=BN$1)*('白止-S级品'!$D$2:$AV$26)),0)+IFERROR(SUMPRODUCT(('乐容-S级品'!$A$4:$A$32=$B40)*('乐容-S级品'!$L$3:$CA$3=BN$1)*('乐容-S级品'!$L$4:$CA$32)),0)</f>
      </c>
      <c r="BO40" s="280">
        <f>IFERROR(SUMPRODUCT(('控温被PRO-S级品'!$B$2:$B$10=$B40)*('控温被PRO-S级品'!$E$1:$BE$1=BO$1)*('控温被PRO-S级品'!$E$2:$BE$10)),0)+IFERROR(SUMPRODUCT(('冬被-S级品'!$B$2:$B$10=$B40)*('冬被-S级品'!$E$1:$AW$1=BO$1)*('冬被-S级品'!$E$2:$AW$10)),0)+IFERROR(SUMPRODUCT(('白止-S级品'!$A$2:$A$26=$B40)*('白止-S级品'!$D$1:$AV$1=BO$1)*('白止-S级品'!$D$2:$AV$26)),0)+IFERROR(SUMPRODUCT(('乐容-S级品'!$A$4:$A$32=$B40)*('乐容-S级品'!$L$3:$CA$3=BO$1)*('乐容-S级品'!$L$4:$CA$32)),0)</f>
      </c>
      <c r="BP40" s="280">
        <f>IFERROR(SUMPRODUCT(('控温被PRO-S级品'!$B$2:$B$10=$B40)*('控温被PRO-S级品'!$E$1:$BE$1=BP$1)*('控温被PRO-S级品'!$E$2:$BE$10)),0)+IFERROR(SUMPRODUCT(('冬被-S级品'!$B$2:$B$10=$B40)*('冬被-S级品'!$E$1:$AW$1=BP$1)*('冬被-S级品'!$E$2:$AW$10)),0)+IFERROR(SUMPRODUCT(('白止-S级品'!$A$2:$A$26=$B40)*('白止-S级品'!$D$1:$AV$1=BP$1)*('白止-S级品'!$D$2:$AV$26)),0)+IFERROR(SUMPRODUCT(('乐容-S级品'!$A$4:$A$32=$B40)*('乐容-S级品'!$L$3:$CA$3=BP$1)*('乐容-S级品'!$L$4:$CA$32)),0)</f>
      </c>
      <c r="BQ40" s="280">
        <f>IFERROR(SUMPRODUCT(('控温被PRO-S级品'!$B$2:$B$10=$B40)*('控温被PRO-S级品'!$E$1:$BE$1=BQ$1)*('控温被PRO-S级品'!$E$2:$BE$10)),0)+IFERROR(SUMPRODUCT(('冬被-S级品'!$B$2:$B$10=$B40)*('冬被-S级品'!$E$1:$AW$1=BQ$1)*('冬被-S级品'!$E$2:$AW$10)),0)+IFERROR(SUMPRODUCT(('白止-S级品'!$A$2:$A$26=$B40)*('白止-S级品'!$D$1:$AV$1=BQ$1)*('白止-S级品'!$D$2:$AV$26)),0)+IFERROR(SUMPRODUCT(('乐容-S级品'!$A$4:$A$32=$B40)*('乐容-S级品'!$L$3:$CA$3=BQ$1)*('乐容-S级品'!$L$4:$CA$32)),0)</f>
      </c>
      <c r="BR40" s="280">
        <f>IFERROR(SUMPRODUCT(('控温被PRO-S级品'!$B$2:$B$10=$B40)*('控温被PRO-S级品'!$E$1:$BE$1=BR$1)*('控温被PRO-S级品'!$E$2:$BE$10)),0)+IFERROR(SUMPRODUCT(('冬被-S级品'!$B$2:$B$10=$B40)*('冬被-S级品'!$E$1:$AW$1=BR$1)*('冬被-S级品'!$E$2:$AW$10)),0)+IFERROR(SUMPRODUCT(('白止-S级品'!$A$2:$A$26=$B40)*('白止-S级品'!$D$1:$AV$1=BR$1)*('白止-S级品'!$D$2:$AV$26)),0)+IFERROR(SUMPRODUCT(('乐容-S级品'!$A$4:$A$32=$B40)*('乐容-S级品'!$L$3:$CA$3=BR$1)*('乐容-S级品'!$L$4:$CA$32)),0)</f>
      </c>
      <c r="BS40" s="280">
        <f>IFERROR(SUMPRODUCT(('控温被PRO-S级品'!$B$2:$B$10=$B40)*('控温被PRO-S级品'!$E$1:$BE$1=BS$1)*('控温被PRO-S级品'!$E$2:$BE$10)),0)+IFERROR(SUMPRODUCT(('冬被-S级品'!$B$2:$B$10=$B40)*('冬被-S级品'!$E$1:$AW$1=BS$1)*('冬被-S级品'!$E$2:$AW$10)),0)+IFERROR(SUMPRODUCT(('白止-S级品'!$A$2:$A$26=$B40)*('白止-S级品'!$D$1:$AV$1=BS$1)*('白止-S级品'!$D$2:$AV$26)),0)+IFERROR(SUMPRODUCT(('乐容-S级品'!$A$4:$A$32=$B40)*('乐容-S级品'!$L$3:$CA$3=BS$1)*('乐容-S级品'!$L$4:$CA$32)),0)</f>
      </c>
      <c r="BT40" s="280">
        <f>IFERROR(SUMPRODUCT(('控温被PRO-S级品'!$B$2:$B$10=$B40)*('控温被PRO-S级品'!$E$1:$BE$1=BT$1)*('控温被PRO-S级品'!$E$2:$BE$10)),0)+IFERROR(SUMPRODUCT(('冬被-S级品'!$B$2:$B$10=$B40)*('冬被-S级品'!$E$1:$AW$1=BT$1)*('冬被-S级品'!$E$2:$AW$10)),0)+IFERROR(SUMPRODUCT(('白止-S级品'!$A$2:$A$26=$B40)*('白止-S级品'!$D$1:$AV$1=BT$1)*('白止-S级品'!$D$2:$AV$26)),0)+IFERROR(SUMPRODUCT(('乐容-S级品'!$A$4:$A$32=$B40)*('乐容-S级品'!$L$3:$CA$3=BT$1)*('乐容-S级品'!$L$4:$CA$32)),0)</f>
      </c>
      <c r="BU40" s="280">
        <f>IFERROR(SUMPRODUCT(('控温被PRO-S级品'!$B$2:$B$10=$B40)*('控温被PRO-S级品'!$E$1:$BE$1=BU$1)*('控温被PRO-S级品'!$E$2:$BE$10)),0)+IFERROR(SUMPRODUCT(('冬被-S级品'!$B$2:$B$10=$B40)*('冬被-S级品'!$E$1:$AW$1=BU$1)*('冬被-S级品'!$E$2:$AW$10)),0)+IFERROR(SUMPRODUCT(('白止-S级品'!$A$2:$A$26=$B40)*('白止-S级品'!$D$1:$AV$1=BU$1)*('白止-S级品'!$D$2:$AV$26)),0)+IFERROR(SUMPRODUCT(('乐容-S级品'!$A$4:$A$32=$B40)*('乐容-S级品'!$L$3:$CA$3=BU$1)*('乐容-S级品'!$L$4:$CA$32)),0)</f>
      </c>
      <c r="BV40" s="280">
        <f>IFERROR(SUMPRODUCT(('控温被PRO-S级品'!$B$2:$B$10=$B40)*('控温被PRO-S级品'!$E$1:$BE$1=BV$1)*('控温被PRO-S级品'!$E$2:$BE$10)),0)+IFERROR(SUMPRODUCT(('冬被-S级品'!$B$2:$B$10=$B40)*('冬被-S级品'!$E$1:$AW$1=BV$1)*('冬被-S级品'!$E$2:$AW$10)),0)+IFERROR(SUMPRODUCT(('白止-S级品'!$A$2:$A$26=$B40)*('白止-S级品'!$D$1:$AV$1=BV$1)*('白止-S级品'!$D$2:$AV$26)),0)+IFERROR(SUMPRODUCT(('乐容-S级品'!$A$4:$A$32=$B40)*('乐容-S级品'!$L$3:$CA$3=BV$1)*('乐容-S级品'!$L$4:$CA$32)),0)</f>
      </c>
      <c r="BW40" s="280">
        <f>IFERROR(SUMPRODUCT(('控温被PRO-S级品'!$B$2:$B$10=$B40)*('控温被PRO-S级品'!$E$1:$BE$1=BW$1)*('控温被PRO-S级品'!$E$2:$BE$10)),0)+IFERROR(SUMPRODUCT(('冬被-S级品'!$B$2:$B$10=$B40)*('冬被-S级品'!$E$1:$AW$1=BW$1)*('冬被-S级品'!$E$2:$AW$10)),0)+IFERROR(SUMPRODUCT(('白止-S级品'!$A$2:$A$26=$B40)*('白止-S级品'!$D$1:$AV$1=BW$1)*('白止-S级品'!$D$2:$AV$26)),0)+IFERROR(SUMPRODUCT(('乐容-S级品'!$A$4:$A$32=$B40)*('乐容-S级品'!$L$3:$CA$3=BW$1)*('乐容-S级品'!$L$4:$CA$32)),0)</f>
      </c>
      <c r="BX40" s="280">
        <f>IFERROR(SUMPRODUCT(('控温被PRO-S级品'!$B$2:$B$10=$B40)*('控温被PRO-S级品'!$E$1:$BE$1=BX$1)*('控温被PRO-S级品'!$E$2:$BE$10)),0)+IFERROR(SUMPRODUCT(('冬被-S级品'!$B$2:$B$10=$B40)*('冬被-S级品'!$E$1:$AW$1=BX$1)*('冬被-S级品'!$E$2:$AW$10)),0)+IFERROR(SUMPRODUCT(('白止-S级品'!$A$2:$A$26=$B40)*('白止-S级品'!$D$1:$AV$1=BX$1)*('白止-S级品'!$D$2:$AV$26)),0)+IFERROR(SUMPRODUCT(('乐容-S级品'!$A$4:$A$32=$B40)*('乐容-S级品'!$L$3:$CA$3=BX$1)*('乐容-S级品'!$L$4:$CA$32)),0)</f>
      </c>
      <c r="BY40" s="280">
        <f>IFERROR(SUMPRODUCT(('控温被PRO-S级品'!$B$2:$B$10=$B40)*('控温被PRO-S级品'!$E$1:$BE$1=BY$1)*('控温被PRO-S级品'!$E$2:$BE$10)),0)+IFERROR(SUMPRODUCT(('冬被-S级品'!$B$2:$B$10=$B40)*('冬被-S级品'!$E$1:$AW$1=BY$1)*('冬被-S级品'!$E$2:$AW$10)),0)+IFERROR(SUMPRODUCT(('白止-S级品'!$A$2:$A$26=$B40)*('白止-S级品'!$D$1:$AV$1=BY$1)*('白止-S级品'!$D$2:$AV$26)),0)+IFERROR(SUMPRODUCT(('乐容-S级品'!$A$4:$A$32=$B40)*('乐容-S级品'!$L$3:$CA$3=BY$1)*('乐容-S级品'!$L$4:$CA$32)),0)</f>
      </c>
      <c r="BZ40" s="280">
        <f>IFERROR(SUMPRODUCT(('控温被PRO-S级品'!$B$2:$B$10=$B40)*('控温被PRO-S级品'!$E$1:$BE$1=BZ$1)*('控温被PRO-S级品'!$E$2:$BE$10)),0)+IFERROR(SUMPRODUCT(('冬被-S级品'!$B$2:$B$10=$B40)*('冬被-S级品'!$E$1:$AW$1=BZ$1)*('冬被-S级品'!$E$2:$AW$10)),0)+IFERROR(SUMPRODUCT(('白止-S级品'!$A$2:$A$26=$B40)*('白止-S级品'!$D$1:$AV$1=BZ$1)*('白止-S级品'!$D$2:$AV$26)),0)+IFERROR(SUMPRODUCT(('乐容-S级品'!$A$4:$A$32=$B40)*('乐容-S级品'!$L$3:$CA$3=BZ$1)*('乐容-S级品'!$L$4:$CA$32)),0)</f>
      </c>
      <c r="CA40" s="280">
        <f>IFERROR(SUMPRODUCT(('控温被PRO-S级品'!$B$2:$B$10=$B40)*('控温被PRO-S级品'!$E$1:$BE$1=CA$1)*('控温被PRO-S级品'!$E$2:$BE$10)),0)+IFERROR(SUMPRODUCT(('冬被-S级品'!$B$2:$B$10=$B40)*('冬被-S级品'!$E$1:$AW$1=CA$1)*('冬被-S级品'!$E$2:$AW$10)),0)+IFERROR(SUMPRODUCT(('白止-S级品'!$A$2:$A$26=$B40)*('白止-S级品'!$D$1:$AV$1=CA$1)*('白止-S级品'!$D$2:$AV$26)),0)+IFERROR(SUMPRODUCT(('乐容-S级品'!$A$4:$A$32=$B40)*('乐容-S级品'!$L$3:$CA$3=CA$1)*('乐容-S级品'!$L$4:$CA$32)),0)</f>
      </c>
      <c r="CB40" s="280">
        <f>IFERROR(SUMPRODUCT(('控温被PRO-S级品'!$B$2:$B$10=$B40)*('控温被PRO-S级品'!$E$1:$BE$1=CB$1)*('控温被PRO-S级品'!$E$2:$BE$10)),0)+IFERROR(SUMPRODUCT(('冬被-S级品'!$B$2:$B$10=$B40)*('冬被-S级品'!$E$1:$AW$1=CB$1)*('冬被-S级品'!$E$2:$AW$10)),0)+IFERROR(SUMPRODUCT(('白止-S级品'!$A$2:$A$26=$B40)*('白止-S级品'!$D$1:$AV$1=CB$1)*('白止-S级品'!$D$2:$AV$26)),0)+IFERROR(SUMPRODUCT(('乐容-S级品'!$A$4:$A$32=$B40)*('乐容-S级品'!$L$3:$CA$3=CB$1)*('乐容-S级品'!$L$4:$CA$32)),0)</f>
      </c>
      <c r="CC40" s="280">
        <f>IFERROR(SUMPRODUCT(('控温被PRO-S级品'!$B$2:$B$10=$B40)*('控温被PRO-S级品'!$E$1:$BE$1=CC$1)*('控温被PRO-S级品'!$E$2:$BE$10)),0)+IFERROR(SUMPRODUCT(('冬被-S级品'!$B$2:$B$10=$B40)*('冬被-S级品'!$E$1:$AW$1=CC$1)*('冬被-S级品'!$E$2:$AW$10)),0)+IFERROR(SUMPRODUCT(('白止-S级品'!$A$2:$A$26=$B40)*('白止-S级品'!$D$1:$AV$1=CC$1)*('白止-S级品'!$D$2:$AV$26)),0)+IFERROR(SUMPRODUCT(('乐容-S级品'!$A$4:$A$32=$B40)*('乐容-S级品'!$L$3:$CA$3=CC$1)*('乐容-S级品'!$L$4:$CA$32)),0)</f>
      </c>
      <c r="CD40" s="280">
        <f>IFERROR(SUMPRODUCT(('控温被PRO-S级品'!$B$2:$B$10=$B40)*('控温被PRO-S级品'!$E$1:$BE$1=CD$1)*('控温被PRO-S级品'!$E$2:$BE$10)),0)+IFERROR(SUMPRODUCT(('冬被-S级品'!$B$2:$B$10=$B40)*('冬被-S级品'!$E$1:$AW$1=CD$1)*('冬被-S级品'!$E$2:$AW$10)),0)+IFERROR(SUMPRODUCT(('白止-S级品'!$A$2:$A$26=$B40)*('白止-S级品'!$D$1:$AV$1=CD$1)*('白止-S级品'!$D$2:$AV$26)),0)+IFERROR(SUMPRODUCT(('乐容-S级品'!$A$4:$A$32=$B40)*('乐容-S级品'!$L$3:$CA$3=CD$1)*('乐容-S级品'!$L$4:$CA$32)),0)</f>
      </c>
      <c r="CE40" s="280">
        <f>IFERROR(SUMPRODUCT(('控温被PRO-S级品'!$B$2:$B$10=$B40)*('控温被PRO-S级品'!$E$1:$BE$1=CE$1)*('控温被PRO-S级品'!$E$2:$BE$10)),0)+IFERROR(SUMPRODUCT(('冬被-S级品'!$B$2:$B$10=$B40)*('冬被-S级品'!$E$1:$AW$1=CE$1)*('冬被-S级品'!$E$2:$AW$10)),0)+IFERROR(SUMPRODUCT(('白止-S级品'!$A$2:$A$26=$B40)*('白止-S级品'!$D$1:$AV$1=CE$1)*('白止-S级品'!$D$2:$AV$26)),0)+IFERROR(SUMPRODUCT(('乐容-S级品'!$A$4:$A$32=$B40)*('乐容-S级品'!$L$3:$CA$3=CE$1)*('乐容-S级品'!$L$4:$CA$32)),0)</f>
      </c>
      <c r="CF40" s="280">
        <f>IFERROR(SUMPRODUCT(('控温被PRO-S级品'!$B$2:$B$10=$B40)*('控温被PRO-S级品'!$E$1:$BE$1=CF$1)*('控温被PRO-S级品'!$E$2:$BE$10)),0)+IFERROR(SUMPRODUCT(('冬被-S级品'!$B$2:$B$10=$B40)*('冬被-S级品'!$E$1:$AW$1=CF$1)*('冬被-S级品'!$E$2:$AW$10)),0)+IFERROR(SUMPRODUCT(('白止-S级品'!$A$2:$A$26=$B40)*('白止-S级品'!$D$1:$AV$1=CF$1)*('白止-S级品'!$D$2:$AV$26)),0)+IFERROR(SUMPRODUCT(('乐容-S级品'!$A$4:$A$32=$B40)*('乐容-S级品'!$L$3:$CA$3=CF$1)*('乐容-S级品'!$L$4:$CA$32)),0)</f>
      </c>
      <c r="CG40" s="280">
        <f>IFERROR(SUMPRODUCT(('控温被PRO-S级品'!$B$2:$B$10=$B40)*('控温被PRO-S级品'!$E$1:$BE$1=CG$1)*('控温被PRO-S级品'!$E$2:$BE$10)),0)+IFERROR(SUMPRODUCT(('冬被-S级品'!$B$2:$B$10=$B40)*('冬被-S级品'!$E$1:$AW$1=CG$1)*('冬被-S级品'!$E$2:$AW$10)),0)+IFERROR(SUMPRODUCT(('白止-S级品'!$A$2:$A$26=$B40)*('白止-S级品'!$D$1:$AV$1=CG$1)*('白止-S级品'!$D$2:$AV$26)),0)+IFERROR(SUMPRODUCT(('乐容-S级品'!$A$4:$A$32=$B40)*('乐容-S级品'!$L$3:$CA$3=CG$1)*('乐容-S级品'!$L$4:$CA$32)),0)</f>
      </c>
      <c r="CH40" s="280">
        <f>IFERROR(SUMPRODUCT(('控温被PRO-S级品'!$B$2:$B$10=$B40)*('控温被PRO-S级品'!$E$1:$BE$1=CH$1)*('控温被PRO-S级品'!$E$2:$BE$10)),0)+IFERROR(SUMPRODUCT(('冬被-S级品'!$B$2:$B$10=$B40)*('冬被-S级品'!$E$1:$AW$1=CH$1)*('冬被-S级品'!$E$2:$AW$10)),0)+IFERROR(SUMPRODUCT(('白止-S级品'!$A$2:$A$26=$B40)*('白止-S级品'!$D$1:$AV$1=CH$1)*('白止-S级品'!$D$2:$AV$26)),0)+IFERROR(SUMPRODUCT(('乐容-S级品'!$A$4:$A$32=$B40)*('乐容-S级品'!$L$3:$CA$3=CH$1)*('乐容-S级品'!$L$4:$CA$32)),0)</f>
      </c>
      <c r="CI40" s="280">
        <f>IFERROR(SUMPRODUCT(('控温被PRO-S级品'!$B$2:$B$10=$B40)*('控温被PRO-S级品'!$E$1:$BE$1=CI$1)*('控温被PRO-S级品'!$E$2:$BE$10)),0)+IFERROR(SUMPRODUCT(('冬被-S级品'!$B$2:$B$10=$B40)*('冬被-S级品'!$E$1:$AW$1=CI$1)*('冬被-S级品'!$E$2:$AW$10)),0)+IFERROR(SUMPRODUCT(('白止-S级品'!$A$2:$A$26=$B40)*('白止-S级品'!$D$1:$AV$1=CI$1)*('白止-S级品'!$D$2:$AV$26)),0)+IFERROR(SUMPRODUCT(('乐容-S级品'!$A$4:$A$32=$B40)*('乐容-S级品'!$L$3:$CA$3=CI$1)*('乐容-S级品'!$L$4:$CA$32)),0)</f>
      </c>
      <c r="CJ40" s="280">
        <f>IFERROR(SUMPRODUCT(('控温被PRO-S级品'!$B$2:$B$10=$B40)*('控温被PRO-S级品'!$E$1:$BE$1=CJ$1)*('控温被PRO-S级品'!$E$2:$BE$10)),0)+IFERROR(SUMPRODUCT(('冬被-S级品'!$B$2:$B$10=$B40)*('冬被-S级品'!$E$1:$AW$1=CJ$1)*('冬被-S级品'!$E$2:$AW$10)),0)+IFERROR(SUMPRODUCT(('白止-S级品'!$A$2:$A$26=$B40)*('白止-S级品'!$D$1:$AV$1=CJ$1)*('白止-S级品'!$D$2:$AV$26)),0)+IFERROR(SUMPRODUCT(('乐容-S级品'!$A$4:$A$32=$B40)*('乐容-S级品'!$L$3:$CA$3=CJ$1)*('乐容-S级品'!$L$4:$CA$32)),0)</f>
      </c>
      <c r="CK40" s="280">
        <f>IFERROR(SUMPRODUCT(('控温被PRO-S级品'!$B$2:$B$10=$B40)*('控温被PRO-S级品'!$E$1:$BE$1=CK$1)*('控温被PRO-S级品'!$E$2:$BE$10)),0)+IFERROR(SUMPRODUCT(('冬被-S级品'!$B$2:$B$10=$B40)*('冬被-S级品'!$E$1:$AW$1=CK$1)*('冬被-S级品'!$E$2:$AW$10)),0)+IFERROR(SUMPRODUCT(('白止-S级品'!$A$2:$A$26=$B40)*('白止-S级品'!$D$1:$AV$1=CK$1)*('白止-S级品'!$D$2:$AV$26)),0)+IFERROR(SUMPRODUCT(('乐容-S级品'!$A$4:$A$32=$B40)*('乐容-S级品'!$L$3:$CA$3=CK$1)*('乐容-S级品'!$L$4:$CA$32)),0)</f>
      </c>
      <c r="CL40" s="280">
        <f>IFERROR(SUMPRODUCT(('控温被PRO-S级品'!$B$2:$B$10=$B40)*('控温被PRO-S级品'!$E$1:$BE$1=CL$1)*('控温被PRO-S级品'!$E$2:$BE$10)),0)+IFERROR(SUMPRODUCT(('冬被-S级品'!$B$2:$B$10=$B40)*('冬被-S级品'!$E$1:$AW$1=CL$1)*('冬被-S级品'!$E$2:$AW$10)),0)+IFERROR(SUMPRODUCT(('白止-S级品'!$A$2:$A$26=$B40)*('白止-S级品'!$D$1:$AV$1=CL$1)*('白止-S级品'!$D$2:$AV$26)),0)+IFERROR(SUMPRODUCT(('乐容-S级品'!$A$4:$A$32=$B40)*('乐容-S级品'!$L$3:$CA$3=CL$1)*('乐容-S级品'!$L$4:$CA$32)),0)</f>
      </c>
      <c r="CM40" s="280">
        <f>IFERROR(SUMPRODUCT(('控温被PRO-S级品'!$B$2:$B$10=$B40)*('控温被PRO-S级品'!$E$1:$BE$1=CM$1)*('控温被PRO-S级品'!$E$2:$BE$10)),0)+IFERROR(SUMPRODUCT(('冬被-S级品'!$B$2:$B$10=$B40)*('冬被-S级品'!$E$1:$AW$1=CM$1)*('冬被-S级品'!$E$2:$AW$10)),0)+IFERROR(SUMPRODUCT(('白止-S级品'!$A$2:$A$26=$B40)*('白止-S级品'!$D$1:$AV$1=CM$1)*('白止-S级品'!$D$2:$AV$26)),0)+IFERROR(SUMPRODUCT(('乐容-S级品'!$A$4:$A$32=$B40)*('乐容-S级品'!$L$3:$CA$3=CM$1)*('乐容-S级品'!$L$4:$CA$32)),0)</f>
      </c>
      <c r="CN40" s="280">
        <f>IFERROR(SUMPRODUCT(('控温被PRO-S级品'!$B$2:$B$10=$B40)*('控温被PRO-S级品'!$E$1:$BE$1=CN$1)*('控温被PRO-S级品'!$E$2:$BE$10)),0)+IFERROR(SUMPRODUCT(('冬被-S级品'!$B$2:$B$10=$B40)*('冬被-S级品'!$E$1:$AW$1=CN$1)*('冬被-S级品'!$E$2:$AW$10)),0)+IFERROR(SUMPRODUCT(('白止-S级品'!$A$2:$A$26=$B40)*('白止-S级品'!$D$1:$AV$1=CN$1)*('白止-S级品'!$D$2:$AV$26)),0)+IFERROR(SUMPRODUCT(('乐容-S级品'!$A$4:$A$32=$B40)*('乐容-S级品'!$L$3:$CA$3=CN$1)*('乐容-S级品'!$L$4:$CA$32)),0)</f>
      </c>
      <c r="CO40" s="280">
        <f>IFERROR(SUMPRODUCT(('控温被PRO-S级品'!$B$2:$B$10=$B40)*('控温被PRO-S级品'!$E$1:$BE$1=CO$1)*('控温被PRO-S级品'!$E$2:$BE$10)),0)+IFERROR(SUMPRODUCT(('冬被-S级品'!$B$2:$B$10=$B40)*('冬被-S级品'!$E$1:$AW$1=CO$1)*('冬被-S级品'!$E$2:$AW$10)),0)+IFERROR(SUMPRODUCT(('白止-S级品'!$A$2:$A$26=$B40)*('白止-S级品'!$D$1:$AV$1=CO$1)*('白止-S级品'!$D$2:$AV$26)),0)+IFERROR(SUMPRODUCT(('乐容-S级品'!$A$4:$A$32=$B40)*('乐容-S级品'!$L$3:$CA$3=CO$1)*('乐容-S级品'!$L$4:$CA$32)),0)</f>
      </c>
      <c r="CP40" s="280">
        <f>IFERROR(SUMPRODUCT(('控温被PRO-S级品'!$B$2:$B$10=$B40)*('控温被PRO-S级品'!$E$1:$BE$1=CP$1)*('控温被PRO-S级品'!$E$2:$BE$10)),0)+IFERROR(SUMPRODUCT(('冬被-S级品'!$B$2:$B$10=$B40)*('冬被-S级品'!$E$1:$AW$1=CP$1)*('冬被-S级品'!$E$2:$AW$10)),0)+IFERROR(SUMPRODUCT(('白止-S级品'!$A$2:$A$26=$B40)*('白止-S级品'!$D$1:$AV$1=CP$1)*('白止-S级品'!$D$2:$AV$26)),0)+IFERROR(SUMPRODUCT(('乐容-S级品'!$A$4:$A$32=$B40)*('乐容-S级品'!$L$3:$CA$3=CP$1)*('乐容-S级品'!$L$4:$CA$32)),0)</f>
      </c>
      <c r="CQ40" s="280">
        <f>IFERROR(SUMPRODUCT(('控温被PRO-S级品'!$B$2:$B$10=$B40)*('控温被PRO-S级品'!$E$1:$BE$1=CQ$1)*('控温被PRO-S级品'!$E$2:$BE$10)),0)+IFERROR(SUMPRODUCT(('冬被-S级品'!$B$2:$B$10=$B40)*('冬被-S级品'!$E$1:$AW$1=CQ$1)*('冬被-S级品'!$E$2:$AW$10)),0)+IFERROR(SUMPRODUCT(('白止-S级品'!$A$2:$A$26=$B40)*('白止-S级品'!$D$1:$AV$1=CQ$1)*('白止-S级品'!$D$2:$AV$26)),0)+IFERROR(SUMPRODUCT(('乐容-S级品'!$A$4:$A$32=$B40)*('乐容-S级品'!$L$3:$CA$3=CQ$1)*('乐容-S级品'!$L$4:$CA$32)),0)</f>
      </c>
      <c r="CR40" s="280">
        <f>IFERROR(SUMPRODUCT(('控温被PRO-S级品'!$B$2:$B$10=$B40)*('控温被PRO-S级品'!$E$1:$BE$1=CR$1)*('控温被PRO-S级品'!$E$2:$BE$10)),0)+IFERROR(SUMPRODUCT(('冬被-S级品'!$B$2:$B$10=$B40)*('冬被-S级品'!$E$1:$AW$1=CR$1)*('冬被-S级品'!$E$2:$AW$10)),0)+IFERROR(SUMPRODUCT(('白止-S级品'!$A$2:$A$26=$B40)*('白止-S级品'!$D$1:$AV$1=CR$1)*('白止-S级品'!$D$2:$AV$26)),0)+IFERROR(SUMPRODUCT(('乐容-S级品'!$A$4:$A$32=$B40)*('乐容-S级品'!$L$3:$CA$3=CR$1)*('乐容-S级品'!$L$4:$CA$32)),0)</f>
      </c>
      <c r="CS40" s="280">
        <f>IFERROR(SUMPRODUCT(('控温被PRO-S级品'!$B$2:$B$10=$B40)*('控温被PRO-S级品'!$E$1:$BE$1=CS$1)*('控温被PRO-S级品'!$E$2:$BE$10)),0)+IFERROR(SUMPRODUCT(('冬被-S级品'!$B$2:$B$10=$B40)*('冬被-S级品'!$E$1:$AW$1=CS$1)*('冬被-S级品'!$E$2:$AW$10)),0)+IFERROR(SUMPRODUCT(('白止-S级品'!$A$2:$A$26=$B40)*('白止-S级品'!$D$1:$AV$1=CS$1)*('白止-S级品'!$D$2:$AV$26)),0)+IFERROR(SUMPRODUCT(('乐容-S级品'!$A$4:$A$32=$B40)*('乐容-S级品'!$L$3:$CA$3=CS$1)*('乐容-S级品'!$L$4:$CA$32)),0)</f>
      </c>
      <c r="CT40" s="280">
        <f>IFERROR(SUMPRODUCT(('控温被PRO-S级品'!$B$2:$B$10=$B40)*('控温被PRO-S级品'!$E$1:$BE$1=CT$1)*('控温被PRO-S级品'!$E$2:$BE$10)),0)+IFERROR(SUMPRODUCT(('冬被-S级品'!$B$2:$B$10=$B40)*('冬被-S级品'!$E$1:$AW$1=CT$1)*('冬被-S级品'!$E$2:$AW$10)),0)+IFERROR(SUMPRODUCT(('白止-S级品'!$A$2:$A$26=$B40)*('白止-S级品'!$D$1:$AV$1=CT$1)*('白止-S级品'!$D$2:$AV$26)),0)+IFERROR(SUMPRODUCT(('乐容-S级品'!$A$4:$A$32=$B40)*('乐容-S级品'!$L$3:$CA$3=CT$1)*('乐容-S级品'!$L$4:$CA$32)),0)</f>
      </c>
      <c r="CU40" s="280">
        <f>IFERROR(SUMPRODUCT(('控温被PRO-S级品'!$B$2:$B$10=$B40)*('控温被PRO-S级品'!$E$1:$BE$1=CU$1)*('控温被PRO-S级品'!$E$2:$BE$10)),0)+IFERROR(SUMPRODUCT(('冬被-S级品'!$B$2:$B$10=$B40)*('冬被-S级品'!$E$1:$AW$1=CU$1)*('冬被-S级品'!$E$2:$AW$10)),0)+IFERROR(SUMPRODUCT(('白止-S级品'!$A$2:$A$26=$B40)*('白止-S级品'!$D$1:$AV$1=CU$1)*('白止-S级品'!$D$2:$AV$26)),0)+IFERROR(SUMPRODUCT(('乐容-S级品'!$A$4:$A$32=$B40)*('乐容-S级品'!$L$3:$CA$3=CU$1)*('乐容-S级品'!$L$4:$CA$32)),0)</f>
      </c>
      <c r="CV40" s="280">
        <f>IFERROR(SUMPRODUCT(('控温被PRO-S级品'!$B$2:$B$10=$B40)*('控温被PRO-S级品'!$E$1:$BE$1=CV$1)*('控温被PRO-S级品'!$E$2:$BE$10)),0)+IFERROR(SUMPRODUCT(('冬被-S级品'!$B$2:$B$10=$B40)*('冬被-S级品'!$E$1:$AW$1=CV$1)*('冬被-S级品'!$E$2:$AW$10)),0)+IFERROR(SUMPRODUCT(('白止-S级品'!$A$2:$A$26=$B40)*('白止-S级品'!$D$1:$AV$1=CV$1)*('白止-S级品'!$D$2:$AV$26)),0)+IFERROR(SUMPRODUCT(('乐容-S级品'!$A$4:$A$32=$B40)*('乐容-S级品'!$L$3:$CA$3=CV$1)*('乐容-S级品'!$L$4:$CA$32)),0)</f>
      </c>
      <c r="CW40" s="280">
        <f>IFERROR(SUMPRODUCT(('控温被PRO-S级品'!$B$2:$B$10=$B40)*('控温被PRO-S级品'!$E$1:$BE$1=CW$1)*('控温被PRO-S级品'!$E$2:$BE$10)),0)+IFERROR(SUMPRODUCT(('冬被-S级品'!$B$2:$B$10=$B40)*('冬被-S级品'!$E$1:$AW$1=CW$1)*('冬被-S级品'!$E$2:$AW$10)),0)+IFERROR(SUMPRODUCT(('白止-S级品'!$A$2:$A$26=$B40)*('白止-S级品'!$D$1:$AV$1=CW$1)*('白止-S级品'!$D$2:$AV$26)),0)+IFERROR(SUMPRODUCT(('乐容-S级品'!$A$4:$A$32=$B40)*('乐容-S级品'!$L$3:$CA$3=CW$1)*('乐容-S级品'!$L$4:$CA$32)),0)</f>
      </c>
      <c r="CX40" s="280">
        <f>IFERROR(SUMPRODUCT(('控温被PRO-S级品'!$B$2:$B$10=$B40)*('控温被PRO-S级品'!$E$1:$BE$1=CX$1)*('控温被PRO-S级品'!$E$2:$BE$10)),0)+IFERROR(SUMPRODUCT(('冬被-S级品'!$B$2:$B$10=$B40)*('冬被-S级品'!$E$1:$AW$1=CX$1)*('冬被-S级品'!$E$2:$AW$10)),0)+IFERROR(SUMPRODUCT(('白止-S级品'!$A$2:$A$26=$B40)*('白止-S级品'!$D$1:$AV$1=CX$1)*('白止-S级品'!$D$2:$AV$26)),0)+IFERROR(SUMPRODUCT(('乐容-S级品'!$A$4:$A$32=$B40)*('乐容-S级品'!$L$3:$CA$3=CX$1)*('乐容-S级品'!$L$4:$CA$32)),0)</f>
      </c>
      <c r="CY40" s="280">
        <f>IFERROR(SUMPRODUCT(('控温被PRO-S级品'!$B$2:$B$10=$B40)*('控温被PRO-S级品'!$E$1:$BE$1=CY$1)*('控温被PRO-S级品'!$E$2:$BE$10)),0)+IFERROR(SUMPRODUCT(('冬被-S级品'!$B$2:$B$10=$B40)*('冬被-S级品'!$E$1:$AW$1=CY$1)*('冬被-S级品'!$E$2:$AW$10)),0)+IFERROR(SUMPRODUCT(('白止-S级品'!$A$2:$A$26=$B40)*('白止-S级品'!$D$1:$AV$1=CY$1)*('白止-S级品'!$D$2:$AV$26)),0)+IFERROR(SUMPRODUCT(('乐容-S级品'!$A$4:$A$32=$B40)*('乐容-S级品'!$L$3:$CA$3=CY$1)*('乐容-S级品'!$L$4:$CA$32)),0)</f>
      </c>
      <c r="CZ40" s="280">
        <f>IFERROR(SUMPRODUCT(('控温被PRO-S级品'!$B$2:$B$10=$B40)*('控温被PRO-S级品'!$E$1:$BE$1=CZ$1)*('控温被PRO-S级品'!$E$2:$BE$10)),0)+IFERROR(SUMPRODUCT(('冬被-S级品'!$B$2:$B$10=$B40)*('冬被-S级品'!$E$1:$AW$1=CZ$1)*('冬被-S级品'!$E$2:$AW$10)),0)+IFERROR(SUMPRODUCT(('白止-S级品'!$A$2:$A$26=$B40)*('白止-S级品'!$D$1:$AV$1=CZ$1)*('白止-S级品'!$D$2:$AV$26)),0)+IFERROR(SUMPRODUCT(('乐容-S级品'!$A$4:$A$32=$B40)*('乐容-S级品'!$L$3:$CA$3=CZ$1)*('乐容-S级品'!$L$4:$CA$32)),0)</f>
      </c>
      <c r="DA40" s="280">
        <f>IFERROR(SUMPRODUCT(('控温被PRO-S级品'!$B$2:$B$10=$B40)*('控温被PRO-S级品'!$E$1:$BE$1=DA$1)*('控温被PRO-S级品'!$E$2:$BE$10)),0)+IFERROR(SUMPRODUCT(('冬被-S级品'!$B$2:$B$10=$B40)*('冬被-S级品'!$E$1:$AW$1=DA$1)*('冬被-S级品'!$E$2:$AW$10)),0)+IFERROR(SUMPRODUCT(('白止-S级品'!$A$2:$A$26=$B40)*('白止-S级品'!$D$1:$AV$1=DA$1)*('白止-S级品'!$D$2:$AV$26)),0)+IFERROR(SUMPRODUCT(('乐容-S级品'!$A$4:$A$32=$B40)*('乐容-S级品'!$L$3:$CA$3=DA$1)*('乐容-S级品'!$L$4:$CA$32)),0)</f>
      </c>
      <c r="DB40" s="280">
        <f>IFERROR(SUMPRODUCT(('控温被PRO-S级品'!$B$2:$B$10=$B40)*('控温被PRO-S级品'!$E$1:$BE$1=DB$1)*('控温被PRO-S级品'!$E$2:$BE$10)),0)+IFERROR(SUMPRODUCT(('冬被-S级品'!$B$2:$B$10=$B40)*('冬被-S级品'!$E$1:$AW$1=DB$1)*('冬被-S级品'!$E$2:$AW$10)),0)+IFERROR(SUMPRODUCT(('白止-S级品'!$A$2:$A$26=$B40)*('白止-S级品'!$D$1:$AV$1=DB$1)*('白止-S级品'!$D$2:$AV$26)),0)+IFERROR(SUMPRODUCT(('乐容-S级品'!$A$4:$A$32=$B40)*('乐容-S级品'!$L$3:$CA$3=DB$1)*('乐容-S级品'!$L$4:$CA$32)),0)</f>
      </c>
      <c r="DC40" s="280">
        <f>IFERROR(SUMPRODUCT(('控温被PRO-S级品'!$B$2:$B$10=$B40)*('控温被PRO-S级品'!$E$1:$BE$1=DC$1)*('控温被PRO-S级品'!$E$2:$BE$10)),0)+IFERROR(SUMPRODUCT(('冬被-S级品'!$B$2:$B$10=$B40)*('冬被-S级品'!$E$1:$AW$1=DC$1)*('冬被-S级品'!$E$2:$AW$10)),0)+IFERROR(SUMPRODUCT(('白止-S级品'!$A$2:$A$26=$B40)*('白止-S级品'!$D$1:$AV$1=DC$1)*('白止-S级品'!$D$2:$AV$26)),0)+IFERROR(SUMPRODUCT(('乐容-S级品'!$A$4:$A$32=$B40)*('乐容-S级品'!$L$3:$CA$3=DC$1)*('乐容-S级品'!$L$4:$CA$32)),0)</f>
      </c>
      <c r="DD40" s="280">
        <f>IFERROR(SUMPRODUCT(('控温被PRO-S级品'!$B$2:$B$10=$B40)*('控温被PRO-S级品'!$E$1:$BE$1=DD$1)*('控温被PRO-S级品'!$E$2:$BE$10)),0)+IFERROR(SUMPRODUCT(('冬被-S级品'!$B$2:$B$10=$B40)*('冬被-S级品'!$E$1:$AW$1=DD$1)*('冬被-S级品'!$E$2:$AW$10)),0)+IFERROR(SUMPRODUCT(('白止-S级品'!$A$2:$A$26=$B40)*('白止-S级品'!$D$1:$AV$1=DD$1)*('白止-S级品'!$D$2:$AV$26)),0)+IFERROR(SUMPRODUCT(('乐容-S级品'!$A$4:$A$32=$B40)*('乐容-S级品'!$L$3:$CA$3=DD$1)*('乐容-S级品'!$L$4:$CA$32)),0)</f>
      </c>
      <c r="DE40" s="280">
        <f>IFERROR(SUMPRODUCT(('控温被PRO-S级品'!$B$2:$B$10=$B40)*('控温被PRO-S级品'!$E$1:$BE$1=DE$1)*('控温被PRO-S级品'!$E$2:$BE$10)),0)+IFERROR(SUMPRODUCT(('冬被-S级品'!$B$2:$B$10=$B40)*('冬被-S级品'!$E$1:$AW$1=DE$1)*('冬被-S级品'!$E$2:$AW$10)),0)+IFERROR(SUMPRODUCT(('白止-S级品'!$A$2:$A$26=$B40)*('白止-S级品'!$D$1:$AV$1=DE$1)*('白止-S级品'!$D$2:$AV$26)),0)+IFERROR(SUMPRODUCT(('乐容-S级品'!$A$4:$A$32=$B40)*('乐容-S级品'!$L$3:$CA$3=DE$1)*('乐容-S级品'!$L$4:$CA$32)),0)</f>
      </c>
      <c r="DF40" s="280">
        <f>IFERROR(SUMPRODUCT(('控温被PRO-S级品'!$B$2:$B$10=$B40)*('控温被PRO-S级品'!$E$1:$BE$1=DF$1)*('控温被PRO-S级品'!$E$2:$BE$10)),0)+IFERROR(SUMPRODUCT(('冬被-S级品'!$B$2:$B$10=$B40)*('冬被-S级品'!$E$1:$AW$1=DF$1)*('冬被-S级品'!$E$2:$AW$10)),0)+IFERROR(SUMPRODUCT(('白止-S级品'!$A$2:$A$26=$B40)*('白止-S级品'!$D$1:$AV$1=DF$1)*('白止-S级品'!$D$2:$AV$26)),0)+IFERROR(SUMPRODUCT(('乐容-S级品'!$A$4:$A$32=$B40)*('乐容-S级品'!$L$3:$CA$3=DF$1)*('乐容-S级品'!$L$4:$CA$32)),0)</f>
      </c>
      <c r="DG40" s="280">
        <f>IFERROR(SUMPRODUCT(('控温被PRO-S级品'!$B$2:$B$10=$B40)*('控温被PRO-S级品'!$E$1:$BE$1=DG$1)*('控温被PRO-S级品'!$E$2:$BE$10)),0)+IFERROR(SUMPRODUCT(('冬被-S级品'!$B$2:$B$10=$B40)*('冬被-S级品'!$E$1:$AW$1=DG$1)*('冬被-S级品'!$E$2:$AW$10)),0)+IFERROR(SUMPRODUCT(('白止-S级品'!$A$2:$A$26=$B40)*('白止-S级品'!$D$1:$AV$1=DG$1)*('白止-S级品'!$D$2:$AV$26)),0)+IFERROR(SUMPRODUCT(('乐容-S级品'!$A$4:$A$32=$B40)*('乐容-S级品'!$L$3:$CA$3=DG$1)*('乐容-S级品'!$L$4:$CA$32)),0)</f>
      </c>
      <c r="DH40" s="280">
        <f>IFERROR(SUMPRODUCT(('控温被PRO-S级品'!$B$2:$B$10=$B40)*('控温被PRO-S级品'!$E$1:$BE$1=DH$1)*('控温被PRO-S级品'!$E$2:$BE$10)),0)+IFERROR(SUMPRODUCT(('冬被-S级品'!$B$2:$B$10=$B40)*('冬被-S级品'!$E$1:$AW$1=DH$1)*('冬被-S级品'!$E$2:$AW$10)),0)+IFERROR(SUMPRODUCT(('白止-S级品'!$A$2:$A$26=$B40)*('白止-S级品'!$D$1:$AV$1=DH$1)*('白止-S级品'!$D$2:$AV$26)),0)+IFERROR(SUMPRODUCT(('乐容-S级品'!$A$4:$A$32=$B40)*('乐容-S级品'!$L$3:$CA$3=DH$1)*('乐容-S级品'!$L$4:$CA$32)),0)</f>
      </c>
      <c r="DI40" s="280">
        <f>IFERROR(SUMPRODUCT(('控温被PRO-S级品'!$B$2:$B$10=$B40)*('控温被PRO-S级品'!$E$1:$BE$1=DI$1)*('控温被PRO-S级品'!$E$2:$BE$10)),0)+IFERROR(SUMPRODUCT(('冬被-S级品'!$B$2:$B$10=$B40)*('冬被-S级品'!$E$1:$AW$1=DI$1)*('冬被-S级品'!$E$2:$AW$10)),0)+IFERROR(SUMPRODUCT(('白止-S级品'!$A$2:$A$26=$B40)*('白止-S级品'!$D$1:$AV$1=DI$1)*('白止-S级品'!$D$2:$AV$26)),0)+IFERROR(SUMPRODUCT(('乐容-S级品'!$A$4:$A$32=$B40)*('乐容-S级品'!$L$3:$CA$3=DI$1)*('乐容-S级品'!$L$4:$CA$32)),0)</f>
      </c>
      <c r="DJ40" s="280">
        <f>IFERROR(SUMPRODUCT(('控温被PRO-S级品'!$B$2:$B$10=$B40)*('控温被PRO-S级品'!$E$1:$BE$1=DJ$1)*('控温被PRO-S级品'!$E$2:$BE$10)),0)+IFERROR(SUMPRODUCT(('冬被-S级品'!$B$2:$B$10=$B40)*('冬被-S级品'!$E$1:$AW$1=DJ$1)*('冬被-S级品'!$E$2:$AW$10)),0)+IFERROR(SUMPRODUCT(('白止-S级品'!$A$2:$A$26=$B40)*('白止-S级品'!$D$1:$AV$1=DJ$1)*('白止-S级品'!$D$2:$AV$26)),0)+IFERROR(SUMPRODUCT(('乐容-S级品'!$A$4:$A$32=$B40)*('乐容-S级品'!$L$3:$CA$3=DJ$1)*('乐容-S级品'!$L$4:$CA$32)),0)</f>
      </c>
      <c r="DK40" s="280"/>
      <c r="DL40" s="280"/>
      <c r="DM40" s="280"/>
      <c r="DN40" s="280"/>
      <c r="DO40" s="280"/>
      <c r="DP40" s="280"/>
      <c r="DQ40" s="280"/>
      <c r="DR40" s="280"/>
      <c r="DS40" s="280"/>
      <c r="DT40" s="280"/>
      <c r="DU40" s="280"/>
      <c r="DV40" s="280"/>
      <c r="DW40" s="280">
        <f>VLOOKUP(B40,'系统编码规格'!A:C,3,FALSE)</f>
      </c>
      <c r="DX40" s="280"/>
      <c r="DY40" s="280"/>
      <c r="DZ40" s="280"/>
      <c r="EA40" s="280"/>
      <c r="EB40" s="280"/>
      <c r="EC40" s="280"/>
      <c r="ED40" s="280"/>
      <c r="EE40" s="280"/>
      <c r="EF40" s="280"/>
      <c r="EG40" s="280"/>
      <c r="EH40" s="280"/>
      <c r="EI40" s="280"/>
      <c r="EJ40" s="280"/>
      <c r="EK40" s="280"/>
      <c r="EL40" s="280"/>
      <c r="EM40" s="280"/>
      <c r="EN40" s="280"/>
      <c r="EO40" s="280"/>
      <c r="EP40" s="280"/>
      <c r="EQ40" s="280"/>
      <c r="ER40" s="280"/>
      <c r="ES40" s="280"/>
      <c r="ET40" s="280"/>
      <c r="EU40" s="280"/>
      <c r="EV40" s="280"/>
      <c r="EW40" s="280"/>
      <c r="EX40" s="280"/>
      <c r="EY40" s="280"/>
      <c r="EZ40" s="280"/>
      <c r="FA40" s="280"/>
      <c r="FB40" s="280"/>
      <c r="FC40" s="280"/>
      <c r="FD40" s="280"/>
      <c r="FE40" s="280"/>
      <c r="FF40" s="280"/>
      <c r="FG40" s="280"/>
      <c r="FH40" s="280"/>
      <c r="FI40" s="280"/>
      <c r="FJ40" s="280"/>
      <c r="FK40" s="280"/>
      <c r="FL40" s="280"/>
      <c r="FM40" s="280"/>
      <c r="FN40" s="280"/>
      <c r="FO40" s="280"/>
      <c r="FP40" s="280"/>
      <c r="FQ40" s="280"/>
      <c r="FR40" s="280"/>
      <c r="FS40" s="280"/>
      <c r="FT40" s="280"/>
      <c r="FU40" s="280"/>
      <c r="FV40" s="280"/>
      <c r="FW40" s="280"/>
      <c r="FX40" s="280"/>
      <c r="FY40" s="280"/>
      <c r="FZ40" s="280"/>
      <c r="GA40" s="280"/>
      <c r="GB40" s="280"/>
      <c r="GC40" s="280"/>
      <c r="GD40" s="280"/>
      <c r="GE40" s="280"/>
      <c r="GF40" s="280"/>
      <c r="GG40" s="280"/>
      <c r="GH40" s="280"/>
      <c r="GI40" s="280"/>
      <c r="GJ40" s="280"/>
      <c r="GK40" s="280"/>
      <c r="GL40" s="280"/>
      <c r="GM40" s="280"/>
      <c r="GN40" s="280"/>
      <c r="GO40" s="280"/>
      <c r="GP40" s="280"/>
      <c r="GQ40" s="280"/>
      <c r="GR40" s="280"/>
      <c r="GS40" s="280"/>
      <c r="GT40" s="280"/>
      <c r="GU40" s="280"/>
      <c r="GV40" s="280"/>
    </row>
    <row r="41">
      <c r="A41" s="309" t="str">
        <v>安桐</v>
      </c>
      <c r="B41" s="310" t="str">
        <v>12800025700539714</v>
      </c>
      <c r="C41" s="309" t="str">
        <v>亚朵星球 深睡双感夏凉被</v>
      </c>
      <c r="D41" s="309" t="str">
        <v>月光浅杏-200*230cm</v>
      </c>
      <c r="E41">
        <f>SUM(F41:GX41)</f>
      </c>
      <c r="F41" s="280">
        <f>IFERROR(SUMPRODUCT(('控温被PRO-S级品'!$B$2:$B$10=$B41)*('控温被PRO-S级品'!$E$1:$BE$1=F$1)*('控温被PRO-S级品'!$E$2:$BE$10)),0)+IFERROR(SUMPRODUCT(('冬被-S级品'!$B$2:$B$10=$B41)*('冬被-S级品'!$E$1:$AW$1=F$1)*('冬被-S级品'!$E$2:$AW$10)),0)+IFERROR(SUMPRODUCT(('白止-S级品'!$A$2:$A$26=$B41)*('白止-S级品'!$D$1:$AV$1=F$1)*('白止-S级品'!$D$2:$AV$26)),0)+IFERROR(SUMPRODUCT(('乐容-S级品'!$A$4:$A$32=$B41)*('乐容-S级品'!$L$3:$CA$3=F$1)*('乐容-S级品'!$L$4:$CA$32)),0)</f>
      </c>
      <c r="G41" s="280">
        <f>IFERROR(SUMPRODUCT(('控温被PRO-S级品'!$B$2:$B$10=$B41)*('控温被PRO-S级品'!$E$1:$BE$1=G$1)*('控温被PRO-S级品'!$E$2:$BE$10)),0)+IFERROR(SUMPRODUCT(('冬被-S级品'!$B$2:$B$10=$B41)*('冬被-S级品'!$E$1:$AW$1=G$1)*('冬被-S级品'!$E$2:$AW$10)),0)+IFERROR(SUMPRODUCT(('白止-S级品'!$A$2:$A$26=$B41)*('白止-S级品'!$D$1:$AV$1=G$1)*('白止-S级品'!$D$2:$AV$26)),0)+IFERROR(SUMPRODUCT(('乐容-S级品'!$A$4:$A$32=$B41)*('乐容-S级品'!$L$3:$CA$3=G$1)*('乐容-S级品'!$L$4:$CA$32)),0)</f>
      </c>
      <c r="H41" s="280">
        <f>IFERROR(SUMPRODUCT(('控温被PRO-S级品'!$B$2:$B$10=$B41)*('控温被PRO-S级品'!$E$1:$BE$1=H$1)*('控温被PRO-S级品'!$E$2:$BE$10)),0)+IFERROR(SUMPRODUCT(('冬被-S级品'!$B$2:$B$10=$B41)*('冬被-S级品'!$E$1:$AW$1=H$1)*('冬被-S级品'!$E$2:$AW$10)),0)+IFERROR(SUMPRODUCT(('白止-S级品'!$A$2:$A$26=$B41)*('白止-S级品'!$D$1:$AV$1=H$1)*('白止-S级品'!$D$2:$AV$26)),0)+IFERROR(SUMPRODUCT(('乐容-S级品'!$A$4:$A$32=$B41)*('乐容-S级品'!$L$3:$CA$3=H$1)*('乐容-S级品'!$L$4:$CA$32)),0)</f>
      </c>
      <c r="I41" s="280">
        <f>IFERROR(SUMPRODUCT(('控温被PRO-S级品'!$B$2:$B$10=$B41)*('控温被PRO-S级品'!$E$1:$BE$1=I$1)*('控温被PRO-S级品'!$E$2:$BE$10)),0)+IFERROR(SUMPRODUCT(('冬被-S级品'!$B$2:$B$10=$B41)*('冬被-S级品'!$E$1:$AW$1=I$1)*('冬被-S级品'!$E$2:$AW$10)),0)+IFERROR(SUMPRODUCT(('白止-S级品'!$A$2:$A$26=$B41)*('白止-S级品'!$D$1:$AV$1=I$1)*('白止-S级品'!$D$2:$AV$26)),0)+IFERROR(SUMPRODUCT(('乐容-S级品'!$A$4:$A$32=$B41)*('乐容-S级品'!$L$3:$CA$3=I$1)*('乐容-S级品'!$L$4:$CA$32)),0)</f>
      </c>
      <c r="J41" s="280">
        <f>IFERROR(SUMPRODUCT(('控温被PRO-S级品'!$B$2:$B$10=$B41)*('控温被PRO-S级品'!$E$1:$BE$1=J$1)*('控温被PRO-S级品'!$E$2:$BE$10)),0)+IFERROR(SUMPRODUCT(('冬被-S级品'!$B$2:$B$10=$B41)*('冬被-S级品'!$E$1:$AW$1=J$1)*('冬被-S级品'!$E$2:$AW$10)),0)+IFERROR(SUMPRODUCT(('白止-S级品'!$A$2:$A$26=$B41)*('白止-S级品'!$D$1:$AV$1=J$1)*('白止-S级品'!$D$2:$AV$26)),0)+IFERROR(SUMPRODUCT(('乐容-S级品'!$A$4:$A$32=$B41)*('乐容-S级品'!$L$3:$CA$3=J$1)*('乐容-S级品'!$L$4:$CA$32)),0)</f>
      </c>
      <c r="K41" s="280">
        <f>IFERROR(SUMPRODUCT(('控温被PRO-S级品'!$B$2:$B$10=$B41)*('控温被PRO-S级品'!$E$1:$BE$1=K$1)*('控温被PRO-S级品'!$E$2:$BE$10)),0)+IFERROR(SUMPRODUCT(('冬被-S级品'!$B$2:$B$10=$B41)*('冬被-S级品'!$E$1:$AW$1=K$1)*('冬被-S级品'!$E$2:$AW$10)),0)+IFERROR(SUMPRODUCT(('白止-S级品'!$A$2:$A$26=$B41)*('白止-S级品'!$D$1:$AV$1=K$1)*('白止-S级品'!$D$2:$AV$26)),0)+IFERROR(SUMPRODUCT(('乐容-S级品'!$A$4:$A$32=$B41)*('乐容-S级品'!$L$3:$CA$3=K$1)*('乐容-S级品'!$L$4:$CA$32)),0)</f>
      </c>
      <c r="L41" s="280">
        <f>IFERROR(SUMPRODUCT(('控温被PRO-S级品'!$B$2:$B$10=$B41)*('控温被PRO-S级品'!$E$1:$BE$1=L$1)*('控温被PRO-S级品'!$E$2:$BE$10)),0)+IFERROR(SUMPRODUCT(('冬被-S级品'!$B$2:$B$10=$B41)*('冬被-S级品'!$E$1:$AW$1=L$1)*('冬被-S级品'!$E$2:$AW$10)),0)+IFERROR(SUMPRODUCT(('白止-S级品'!$A$2:$A$26=$B41)*('白止-S级品'!$D$1:$AV$1=L$1)*('白止-S级品'!$D$2:$AV$26)),0)+IFERROR(SUMPRODUCT(('乐容-S级品'!$A$4:$A$32=$B41)*('乐容-S级品'!$L$3:$CA$3=L$1)*('乐容-S级品'!$L$4:$CA$32)),0)</f>
      </c>
      <c r="M41" s="280">
        <f>IFERROR(SUMPRODUCT(('控温被PRO-S级品'!$B$2:$B$10=$B41)*('控温被PRO-S级品'!$E$1:$BE$1=M$1)*('控温被PRO-S级品'!$E$2:$BE$10)),0)+IFERROR(SUMPRODUCT(('冬被-S级品'!$B$2:$B$10=$B41)*('冬被-S级品'!$E$1:$AW$1=M$1)*('冬被-S级品'!$E$2:$AW$10)),0)+IFERROR(SUMPRODUCT(('白止-S级品'!$A$2:$A$26=$B41)*('白止-S级品'!$D$1:$AV$1=M$1)*('白止-S级品'!$D$2:$AV$26)),0)+IFERROR(SUMPRODUCT(('乐容-S级品'!$A$4:$A$32=$B41)*('乐容-S级品'!$L$3:$CA$3=M$1)*('乐容-S级品'!$L$4:$CA$32)),0)</f>
      </c>
      <c r="N41" s="280">
        <f>IFERROR(SUMPRODUCT(('控温被PRO-S级品'!$B$2:$B$10=$B41)*('控温被PRO-S级品'!$E$1:$BE$1=N$1)*('控温被PRO-S级品'!$E$2:$BE$10)),0)+IFERROR(SUMPRODUCT(('冬被-S级品'!$B$2:$B$10=$B41)*('冬被-S级品'!$E$1:$AW$1=N$1)*('冬被-S级品'!$E$2:$AW$10)),0)+IFERROR(SUMPRODUCT(('白止-S级品'!$A$2:$A$26=$B41)*('白止-S级品'!$D$1:$AV$1=N$1)*('白止-S级品'!$D$2:$AV$26)),0)+IFERROR(SUMPRODUCT(('乐容-S级品'!$A$4:$A$32=$B41)*('乐容-S级品'!$L$3:$CA$3=N$1)*('乐容-S级品'!$L$4:$CA$32)),0)</f>
      </c>
      <c r="O41" s="280">
        <f>IFERROR(SUMPRODUCT(('控温被PRO-S级品'!$B$2:$B$10=$B41)*('控温被PRO-S级品'!$E$1:$BE$1=O$1)*('控温被PRO-S级品'!$E$2:$BE$10)),0)+IFERROR(SUMPRODUCT(('冬被-S级品'!$B$2:$B$10=$B41)*('冬被-S级品'!$E$1:$AW$1=O$1)*('冬被-S级品'!$E$2:$AW$10)),0)+IFERROR(SUMPRODUCT(('白止-S级品'!$A$2:$A$26=$B41)*('白止-S级品'!$D$1:$AV$1=O$1)*('白止-S级品'!$D$2:$AV$26)),0)+IFERROR(SUMPRODUCT(('乐容-S级品'!$A$4:$A$32=$B41)*('乐容-S级品'!$L$3:$CA$3=O$1)*('乐容-S级品'!$L$4:$CA$32)),0)</f>
      </c>
      <c r="P41" s="280">
        <f>IFERROR(SUMPRODUCT(('控温被PRO-S级品'!$B$2:$B$10=$B41)*('控温被PRO-S级品'!$E$1:$BE$1=P$1)*('控温被PRO-S级品'!$E$2:$BE$10)),0)+IFERROR(SUMPRODUCT(('冬被-S级品'!$B$2:$B$10=$B41)*('冬被-S级品'!$E$1:$AW$1=P$1)*('冬被-S级品'!$E$2:$AW$10)),0)+IFERROR(SUMPRODUCT(('白止-S级品'!$A$2:$A$26=$B41)*('白止-S级品'!$D$1:$AV$1=P$1)*('白止-S级品'!$D$2:$AV$26)),0)+IFERROR(SUMPRODUCT(('乐容-S级品'!$A$4:$A$32=$B41)*('乐容-S级品'!$L$3:$CA$3=P$1)*('乐容-S级品'!$L$4:$CA$32)),0)</f>
      </c>
      <c r="Q41" s="280">
        <f>IFERROR(SUMPRODUCT(('控温被PRO-S级品'!$B$2:$B$10=$B41)*('控温被PRO-S级品'!$E$1:$BE$1=Q$1)*('控温被PRO-S级品'!$E$2:$BE$10)),0)+IFERROR(SUMPRODUCT(('冬被-S级品'!$B$2:$B$10=$B41)*('冬被-S级品'!$E$1:$AW$1=Q$1)*('冬被-S级品'!$E$2:$AW$10)),0)+IFERROR(SUMPRODUCT(('白止-S级品'!$A$2:$A$26=$B41)*('白止-S级品'!$D$1:$AV$1=Q$1)*('白止-S级品'!$D$2:$AV$26)),0)+IFERROR(SUMPRODUCT(('乐容-S级品'!$A$4:$A$32=$B41)*('乐容-S级品'!$L$3:$CA$3=Q$1)*('乐容-S级品'!$L$4:$CA$32)),0)</f>
      </c>
      <c r="R41" s="280">
        <f>IFERROR(SUMPRODUCT(('控温被PRO-S级品'!$B$2:$B$10=$B41)*('控温被PRO-S级品'!$E$1:$BE$1=R$1)*('控温被PRO-S级品'!$E$2:$BE$10)),0)+IFERROR(SUMPRODUCT(('冬被-S级品'!$B$2:$B$10=$B41)*('冬被-S级品'!$E$1:$AW$1=R$1)*('冬被-S级品'!$E$2:$AW$10)),0)+IFERROR(SUMPRODUCT(('白止-S级品'!$A$2:$A$26=$B41)*('白止-S级品'!$D$1:$AV$1=R$1)*('白止-S级品'!$D$2:$AV$26)),0)+IFERROR(SUMPRODUCT(('乐容-S级品'!$A$4:$A$32=$B41)*('乐容-S级品'!$L$3:$CA$3=R$1)*('乐容-S级品'!$L$4:$CA$32)),0)</f>
      </c>
      <c r="S41" s="280">
        <f>IFERROR(SUMPRODUCT(('控温被PRO-S级品'!$B$2:$B$10=$B41)*('控温被PRO-S级品'!$E$1:$BE$1=S$1)*('控温被PRO-S级品'!$E$2:$BE$10)),0)+IFERROR(SUMPRODUCT(('冬被-S级品'!$B$2:$B$10=$B41)*('冬被-S级品'!$E$1:$AW$1=S$1)*('冬被-S级品'!$E$2:$AW$10)),0)+IFERROR(SUMPRODUCT(('白止-S级品'!$A$2:$A$26=$B41)*('白止-S级品'!$D$1:$AV$1=S$1)*('白止-S级品'!$D$2:$AV$26)),0)+IFERROR(SUMPRODUCT(('乐容-S级品'!$A$4:$A$32=$B41)*('乐容-S级品'!$L$3:$CA$3=S$1)*('乐容-S级品'!$L$4:$CA$32)),0)</f>
      </c>
      <c r="T41" s="280">
        <f>IFERROR(SUMPRODUCT(('控温被PRO-S级品'!$B$2:$B$10=$B41)*('控温被PRO-S级品'!$E$1:$BE$1=T$1)*('控温被PRO-S级品'!$E$2:$BE$10)),0)+IFERROR(SUMPRODUCT(('冬被-S级品'!$B$2:$B$10=$B41)*('冬被-S级品'!$E$1:$AW$1=T$1)*('冬被-S级品'!$E$2:$AW$10)),0)+IFERROR(SUMPRODUCT(('白止-S级品'!$A$2:$A$26=$B41)*('白止-S级品'!$D$1:$AV$1=T$1)*('白止-S级品'!$D$2:$AV$26)),0)+IFERROR(SUMPRODUCT(('乐容-S级品'!$A$4:$A$32=$B41)*('乐容-S级品'!$L$3:$CA$3=T$1)*('乐容-S级品'!$L$4:$CA$32)),0)</f>
      </c>
      <c r="U41" s="280">
        <f>IFERROR(SUMPRODUCT(('控温被PRO-S级品'!$B$2:$B$10=$B41)*('控温被PRO-S级品'!$E$1:$BE$1=U$1)*('控温被PRO-S级品'!$E$2:$BE$10)),0)+IFERROR(SUMPRODUCT(('冬被-S级品'!$B$2:$B$10=$B41)*('冬被-S级品'!$E$1:$AW$1=U$1)*('冬被-S级品'!$E$2:$AW$10)),0)+IFERROR(SUMPRODUCT(('白止-S级品'!$A$2:$A$26=$B41)*('白止-S级品'!$D$1:$AV$1=U$1)*('白止-S级品'!$D$2:$AV$26)),0)+IFERROR(SUMPRODUCT(('乐容-S级品'!$A$4:$A$32=$B41)*('乐容-S级品'!$L$3:$CA$3=U$1)*('乐容-S级品'!$L$4:$CA$32)),0)</f>
      </c>
      <c r="V41" s="280">
        <f>IFERROR(SUMPRODUCT(('控温被PRO-S级品'!$B$2:$B$10=$B41)*('控温被PRO-S级品'!$E$1:$BE$1=V$1)*('控温被PRO-S级品'!$E$2:$BE$10)),0)+IFERROR(SUMPRODUCT(('冬被-S级品'!$B$2:$B$10=$B41)*('冬被-S级品'!$E$1:$AW$1=V$1)*('冬被-S级品'!$E$2:$AW$10)),0)+IFERROR(SUMPRODUCT(('白止-S级品'!$A$2:$A$26=$B41)*('白止-S级品'!$D$1:$AV$1=V$1)*('白止-S级品'!$D$2:$AV$26)),0)+IFERROR(SUMPRODUCT(('乐容-S级品'!$A$4:$A$32=$B41)*('乐容-S级品'!$L$3:$CA$3=V$1)*('乐容-S级品'!$L$4:$CA$32)),0)</f>
      </c>
      <c r="W41" s="280">
        <f>IFERROR(SUMPRODUCT(('控温被PRO-S级品'!$B$2:$B$10=$B41)*('控温被PRO-S级品'!$E$1:$BE$1=W$1)*('控温被PRO-S级品'!$E$2:$BE$10)),0)+IFERROR(SUMPRODUCT(('冬被-S级品'!$B$2:$B$10=$B41)*('冬被-S级品'!$E$1:$AW$1=W$1)*('冬被-S级品'!$E$2:$AW$10)),0)+IFERROR(SUMPRODUCT(('白止-S级品'!$A$2:$A$26=$B41)*('白止-S级品'!$D$1:$AV$1=W$1)*('白止-S级品'!$D$2:$AV$26)),0)+IFERROR(SUMPRODUCT(('乐容-S级品'!$A$4:$A$32=$B41)*('乐容-S级品'!$L$3:$CA$3=W$1)*('乐容-S级品'!$L$4:$CA$32)),0)</f>
      </c>
      <c r="X41" s="280">
        <f>IFERROR(SUMPRODUCT(('控温被PRO-S级品'!$B$2:$B$10=$B41)*('控温被PRO-S级品'!$E$1:$BE$1=X$1)*('控温被PRO-S级品'!$E$2:$BE$10)),0)+IFERROR(SUMPRODUCT(('冬被-S级品'!$B$2:$B$10=$B41)*('冬被-S级品'!$E$1:$AW$1=X$1)*('冬被-S级品'!$E$2:$AW$10)),0)+IFERROR(SUMPRODUCT(('白止-S级品'!$A$2:$A$26=$B41)*('白止-S级品'!$D$1:$AV$1=X$1)*('白止-S级品'!$D$2:$AV$26)),0)+IFERROR(SUMPRODUCT(('乐容-S级品'!$A$4:$A$32=$B41)*('乐容-S级品'!$L$3:$CA$3=X$1)*('乐容-S级品'!$L$4:$CA$32)),0)</f>
      </c>
      <c r="Y41" s="280">
        <f>IFERROR(SUMPRODUCT(('控温被PRO-S级品'!$B$2:$B$10=$B41)*('控温被PRO-S级品'!$E$1:$BE$1=Y$1)*('控温被PRO-S级品'!$E$2:$BE$10)),0)+IFERROR(SUMPRODUCT(('冬被-S级品'!$B$2:$B$10=$B41)*('冬被-S级品'!$E$1:$AW$1=Y$1)*('冬被-S级品'!$E$2:$AW$10)),0)+IFERROR(SUMPRODUCT(('白止-S级品'!$A$2:$A$26=$B41)*('白止-S级品'!$D$1:$AV$1=Y$1)*('白止-S级品'!$D$2:$AV$26)),0)+IFERROR(SUMPRODUCT(('乐容-S级品'!$A$4:$A$32=$B41)*('乐容-S级品'!$L$3:$CA$3=Y$1)*('乐容-S级品'!$L$4:$CA$32)),0)</f>
      </c>
      <c r="Z41" s="280">
        <f>IFERROR(SUMPRODUCT(('控温被PRO-S级品'!$B$2:$B$10=$B41)*('控温被PRO-S级品'!$E$1:$BE$1=Z$1)*('控温被PRO-S级品'!$E$2:$BE$10)),0)+IFERROR(SUMPRODUCT(('冬被-S级品'!$B$2:$B$10=$B41)*('冬被-S级品'!$E$1:$AW$1=Z$1)*('冬被-S级品'!$E$2:$AW$10)),0)+IFERROR(SUMPRODUCT(('白止-S级品'!$A$2:$A$26=$B41)*('白止-S级品'!$D$1:$AV$1=Z$1)*('白止-S级品'!$D$2:$AV$26)),0)+IFERROR(SUMPRODUCT(('乐容-S级品'!$A$4:$A$32=$B41)*('乐容-S级品'!$L$3:$CA$3=Z$1)*('乐容-S级品'!$L$4:$CA$32)),0)</f>
      </c>
      <c r="AA41" s="280">
        <f>IFERROR(SUMPRODUCT(('控温被PRO-S级品'!$B$2:$B$10=$B41)*('控温被PRO-S级品'!$E$1:$BE$1=AA$1)*('控温被PRO-S级品'!$E$2:$BE$10)),0)+IFERROR(SUMPRODUCT(('冬被-S级品'!$B$2:$B$10=$B41)*('冬被-S级品'!$E$1:$AW$1=AA$1)*('冬被-S级品'!$E$2:$AW$10)),0)+IFERROR(SUMPRODUCT(('白止-S级品'!$A$2:$A$26=$B41)*('白止-S级品'!$D$1:$AV$1=AA$1)*('白止-S级品'!$D$2:$AV$26)),0)+IFERROR(SUMPRODUCT(('乐容-S级品'!$A$4:$A$32=$B41)*('乐容-S级品'!$L$3:$CA$3=AA$1)*('乐容-S级品'!$L$4:$CA$32)),0)</f>
      </c>
      <c r="AB41" s="280">
        <f>IFERROR(SUMPRODUCT(('控温被PRO-S级品'!$B$2:$B$10=$B41)*('控温被PRO-S级品'!$E$1:$BE$1=AB$1)*('控温被PRO-S级品'!$E$2:$BE$10)),0)+IFERROR(SUMPRODUCT(('冬被-S级品'!$B$2:$B$10=$B41)*('冬被-S级品'!$E$1:$AW$1=AB$1)*('冬被-S级品'!$E$2:$AW$10)),0)+IFERROR(SUMPRODUCT(('白止-S级品'!$A$2:$A$26=$B41)*('白止-S级品'!$D$1:$AV$1=AB$1)*('白止-S级品'!$D$2:$AV$26)),0)+IFERROR(SUMPRODUCT(('乐容-S级品'!$A$4:$A$32=$B41)*('乐容-S级品'!$L$3:$CA$3=AB$1)*('乐容-S级品'!$L$4:$CA$32)),0)</f>
      </c>
      <c r="AC41" s="280">
        <f>IFERROR(SUMPRODUCT(('控温被PRO-S级品'!$B$2:$B$10=$B41)*('控温被PRO-S级品'!$E$1:$BE$1=AC$1)*('控温被PRO-S级品'!$E$2:$BE$10)),0)+IFERROR(SUMPRODUCT(('冬被-S级品'!$B$2:$B$10=$B41)*('冬被-S级品'!$E$1:$AW$1=AC$1)*('冬被-S级品'!$E$2:$AW$10)),0)+IFERROR(SUMPRODUCT(('白止-S级品'!$A$2:$A$26=$B41)*('白止-S级品'!$D$1:$AV$1=AC$1)*('白止-S级品'!$D$2:$AV$26)),0)+IFERROR(SUMPRODUCT(('乐容-S级品'!$A$4:$A$32=$B41)*('乐容-S级品'!$L$3:$CA$3=AC$1)*('乐容-S级品'!$L$4:$CA$32)),0)</f>
      </c>
      <c r="AD41" s="280">
        <f>IFERROR(SUMPRODUCT(('控温被PRO-S级品'!$B$2:$B$10=$B41)*('控温被PRO-S级品'!$E$1:$BE$1=AD$1)*('控温被PRO-S级品'!$E$2:$BE$10)),0)+IFERROR(SUMPRODUCT(('冬被-S级品'!$B$2:$B$10=$B41)*('冬被-S级品'!$E$1:$AW$1=AD$1)*('冬被-S级品'!$E$2:$AW$10)),0)+IFERROR(SUMPRODUCT(('白止-S级品'!$A$2:$A$26=$B41)*('白止-S级品'!$D$1:$AV$1=AD$1)*('白止-S级品'!$D$2:$AV$26)),0)+IFERROR(SUMPRODUCT(('乐容-S级品'!$A$4:$A$32=$B41)*('乐容-S级品'!$L$3:$CA$3=AD$1)*('乐容-S级品'!$L$4:$CA$32)),0)</f>
      </c>
      <c r="AE41" s="280">
        <f>IFERROR(SUMPRODUCT(('控温被PRO-S级品'!$B$2:$B$10=$B41)*('控温被PRO-S级品'!$E$1:$BE$1=AE$1)*('控温被PRO-S级品'!$E$2:$BE$10)),0)+IFERROR(SUMPRODUCT(('冬被-S级品'!$B$2:$B$10=$B41)*('冬被-S级品'!$E$1:$AW$1=AE$1)*('冬被-S级品'!$E$2:$AW$10)),0)+IFERROR(SUMPRODUCT(('白止-S级品'!$A$2:$A$26=$B41)*('白止-S级品'!$D$1:$AV$1=AE$1)*('白止-S级品'!$D$2:$AV$26)),0)+IFERROR(SUMPRODUCT(('乐容-S级品'!$A$4:$A$32=$B41)*('乐容-S级品'!$L$3:$CA$3=AE$1)*('乐容-S级品'!$L$4:$CA$32)),0)</f>
      </c>
      <c r="AF41" s="280">
        <f>IFERROR(SUMPRODUCT(('控温被PRO-S级品'!$B$2:$B$10=$B41)*('控温被PRO-S级品'!$E$1:$BE$1=AF$1)*('控温被PRO-S级品'!$E$2:$BE$10)),0)+IFERROR(SUMPRODUCT(('冬被-S级品'!$B$2:$B$10=$B41)*('冬被-S级品'!$E$1:$AW$1=AF$1)*('冬被-S级品'!$E$2:$AW$10)),0)+IFERROR(SUMPRODUCT(('白止-S级品'!$A$2:$A$26=$B41)*('白止-S级品'!$D$1:$AV$1=AF$1)*('白止-S级品'!$D$2:$AV$26)),0)+IFERROR(SUMPRODUCT(('乐容-S级品'!$A$4:$A$32=$B41)*('乐容-S级品'!$L$3:$CA$3=AF$1)*('乐容-S级品'!$L$4:$CA$32)),0)</f>
      </c>
      <c r="AG41" s="280">
        <f>IFERROR(SUMPRODUCT(('控温被PRO-S级品'!$B$2:$B$10=$B41)*('控温被PRO-S级品'!$E$1:$BE$1=AG$1)*('控温被PRO-S级品'!$E$2:$BE$10)),0)+IFERROR(SUMPRODUCT(('冬被-S级品'!$B$2:$B$10=$B41)*('冬被-S级品'!$E$1:$AW$1=AG$1)*('冬被-S级品'!$E$2:$AW$10)),0)+IFERROR(SUMPRODUCT(('白止-S级品'!$A$2:$A$26=$B41)*('白止-S级品'!$D$1:$AV$1=AG$1)*('白止-S级品'!$D$2:$AV$26)),0)+IFERROR(SUMPRODUCT(('乐容-S级品'!$A$4:$A$32=$B41)*('乐容-S级品'!$L$3:$CA$3=AG$1)*('乐容-S级品'!$L$4:$CA$32)),0)</f>
      </c>
      <c r="AH41" s="280">
        <f>IFERROR(SUMPRODUCT(('控温被PRO-S级品'!$B$2:$B$10=$B41)*('控温被PRO-S级品'!$E$1:$BE$1=AH$1)*('控温被PRO-S级品'!$E$2:$BE$10)),0)+IFERROR(SUMPRODUCT(('冬被-S级品'!$B$2:$B$10=$B41)*('冬被-S级品'!$E$1:$AW$1=AH$1)*('冬被-S级品'!$E$2:$AW$10)),0)+IFERROR(SUMPRODUCT(('白止-S级品'!$A$2:$A$26=$B41)*('白止-S级品'!$D$1:$AV$1=AH$1)*('白止-S级品'!$D$2:$AV$26)),0)+IFERROR(SUMPRODUCT(('乐容-S级品'!$A$4:$A$32=$B41)*('乐容-S级品'!$L$3:$CA$3=AH$1)*('乐容-S级品'!$L$4:$CA$32)),0)</f>
      </c>
      <c r="AI41" s="280">
        <f>IFERROR(SUMPRODUCT(('控温被PRO-S级品'!$B$2:$B$10=$B41)*('控温被PRO-S级品'!$E$1:$BE$1=AI$1)*('控温被PRO-S级品'!$E$2:$BE$10)),0)+IFERROR(SUMPRODUCT(('冬被-S级品'!$B$2:$B$10=$B41)*('冬被-S级品'!$E$1:$AW$1=AI$1)*('冬被-S级品'!$E$2:$AW$10)),0)+IFERROR(SUMPRODUCT(('白止-S级品'!$A$2:$A$26=$B41)*('白止-S级品'!$D$1:$AV$1=AI$1)*('白止-S级品'!$D$2:$AV$26)),0)+IFERROR(SUMPRODUCT(('乐容-S级品'!$A$4:$A$32=$B41)*('乐容-S级品'!$L$3:$CA$3=AI$1)*('乐容-S级品'!$L$4:$CA$32)),0)</f>
      </c>
      <c r="AJ41" s="280">
        <f>IFERROR(SUMPRODUCT(('控温被PRO-S级品'!$B$2:$B$10=$B41)*('控温被PRO-S级品'!$E$1:$BE$1=AJ$1)*('控温被PRO-S级品'!$E$2:$BE$10)),0)+IFERROR(SUMPRODUCT(('冬被-S级品'!$B$2:$B$10=$B41)*('冬被-S级品'!$E$1:$AW$1=AJ$1)*('冬被-S级品'!$E$2:$AW$10)),0)+IFERROR(SUMPRODUCT(('白止-S级品'!$A$2:$A$26=$B41)*('白止-S级品'!$D$1:$AV$1=AJ$1)*('白止-S级品'!$D$2:$AV$26)),0)+IFERROR(SUMPRODUCT(('乐容-S级品'!$A$4:$A$32=$B41)*('乐容-S级品'!$L$3:$CA$3=AJ$1)*('乐容-S级品'!$L$4:$CA$32)),0)</f>
      </c>
      <c r="AK41" s="280">
        <f>IFERROR(SUMPRODUCT(('控温被PRO-S级品'!$B$2:$B$10=$B41)*('控温被PRO-S级品'!$E$1:$BE$1=AK$1)*('控温被PRO-S级品'!$E$2:$BE$10)),0)+IFERROR(SUMPRODUCT(('冬被-S级品'!$B$2:$B$10=$B41)*('冬被-S级品'!$E$1:$AW$1=AK$1)*('冬被-S级品'!$E$2:$AW$10)),0)+IFERROR(SUMPRODUCT(('白止-S级品'!$A$2:$A$26=$B41)*('白止-S级品'!$D$1:$AV$1=AK$1)*('白止-S级品'!$D$2:$AV$26)),0)+IFERROR(SUMPRODUCT(('乐容-S级品'!$A$4:$A$32=$B41)*('乐容-S级品'!$L$3:$CA$3=AK$1)*('乐容-S级品'!$L$4:$CA$32)),0)</f>
      </c>
      <c r="AL41" s="280">
        <f>IFERROR(SUMPRODUCT(('控温被PRO-S级品'!$B$2:$B$10=$B41)*('控温被PRO-S级品'!$E$1:$BE$1=AL$1)*('控温被PRO-S级品'!$E$2:$BE$10)),0)+IFERROR(SUMPRODUCT(('冬被-S级品'!$B$2:$B$10=$B41)*('冬被-S级品'!$E$1:$AW$1=AL$1)*('冬被-S级品'!$E$2:$AW$10)),0)+IFERROR(SUMPRODUCT(('白止-S级品'!$A$2:$A$26=$B41)*('白止-S级品'!$D$1:$AV$1=AL$1)*('白止-S级品'!$D$2:$AV$26)),0)+IFERROR(SUMPRODUCT(('乐容-S级品'!$A$4:$A$32=$B41)*('乐容-S级品'!$L$3:$CA$3=AL$1)*('乐容-S级品'!$L$4:$CA$32)),0)</f>
      </c>
      <c r="AM41" s="280">
        <f>IFERROR(SUMPRODUCT(('控温被PRO-S级品'!$B$2:$B$10=$B41)*('控温被PRO-S级品'!$E$1:$BE$1=AM$1)*('控温被PRO-S级品'!$E$2:$BE$10)),0)+IFERROR(SUMPRODUCT(('冬被-S级品'!$B$2:$B$10=$B41)*('冬被-S级品'!$E$1:$AW$1=AM$1)*('冬被-S级品'!$E$2:$AW$10)),0)+IFERROR(SUMPRODUCT(('白止-S级品'!$A$2:$A$26=$B41)*('白止-S级品'!$D$1:$AV$1=AM$1)*('白止-S级品'!$D$2:$AV$26)),0)+IFERROR(SUMPRODUCT(('乐容-S级品'!$A$4:$A$32=$B41)*('乐容-S级品'!$L$3:$CA$3=AM$1)*('乐容-S级品'!$L$4:$CA$32)),0)</f>
      </c>
      <c r="AN41" s="280">
        <f>IFERROR(SUMPRODUCT(('控温被PRO-S级品'!$B$2:$B$10=$B41)*('控温被PRO-S级品'!$E$1:$BE$1=AN$1)*('控温被PRO-S级品'!$E$2:$BE$10)),0)+IFERROR(SUMPRODUCT(('冬被-S级品'!$B$2:$B$10=$B41)*('冬被-S级品'!$E$1:$AW$1=AN$1)*('冬被-S级品'!$E$2:$AW$10)),0)+IFERROR(SUMPRODUCT(('白止-S级品'!$A$2:$A$26=$B41)*('白止-S级品'!$D$1:$AV$1=AN$1)*('白止-S级品'!$D$2:$AV$26)),0)+IFERROR(SUMPRODUCT(('乐容-S级品'!$A$4:$A$32=$B41)*('乐容-S级品'!$L$3:$CA$3=AN$1)*('乐容-S级品'!$L$4:$CA$32)),0)</f>
      </c>
      <c r="AO41" s="280">
        <f>IFERROR(SUMPRODUCT(('控温被PRO-S级品'!$B$2:$B$10=$B41)*('控温被PRO-S级品'!$E$1:$BE$1=AO$1)*('控温被PRO-S级品'!$E$2:$BE$10)),0)+IFERROR(SUMPRODUCT(('冬被-S级品'!$B$2:$B$10=$B41)*('冬被-S级品'!$E$1:$AW$1=AO$1)*('冬被-S级品'!$E$2:$AW$10)),0)+IFERROR(SUMPRODUCT(('白止-S级品'!$A$2:$A$26=$B41)*('白止-S级品'!$D$1:$AV$1=AO$1)*('白止-S级品'!$D$2:$AV$26)),0)+IFERROR(SUMPRODUCT(('乐容-S级品'!$A$4:$A$32=$B41)*('乐容-S级品'!$L$3:$CA$3=AO$1)*('乐容-S级品'!$L$4:$CA$32)),0)</f>
      </c>
      <c r="AP41" s="280">
        <f>IFERROR(SUMPRODUCT(('控温被PRO-S级品'!$B$2:$B$10=$B41)*('控温被PRO-S级品'!$E$1:$BE$1=AP$1)*('控温被PRO-S级品'!$E$2:$BE$10)),0)+IFERROR(SUMPRODUCT(('冬被-S级品'!$B$2:$B$10=$B41)*('冬被-S级品'!$E$1:$AW$1=AP$1)*('冬被-S级品'!$E$2:$AW$10)),0)+IFERROR(SUMPRODUCT(('白止-S级品'!$A$2:$A$26=$B41)*('白止-S级品'!$D$1:$AV$1=AP$1)*('白止-S级品'!$D$2:$AV$26)),0)+IFERROR(SUMPRODUCT(('乐容-S级品'!$A$4:$A$32=$B41)*('乐容-S级品'!$L$3:$CA$3=AP$1)*('乐容-S级品'!$L$4:$CA$32)),0)</f>
      </c>
      <c r="AQ41" s="280">
        <f>IFERROR(SUMPRODUCT(('控温被PRO-S级品'!$B$2:$B$10=$B41)*('控温被PRO-S级品'!$E$1:$BE$1=AQ$1)*('控温被PRO-S级品'!$E$2:$BE$10)),0)+IFERROR(SUMPRODUCT(('冬被-S级品'!$B$2:$B$10=$B41)*('冬被-S级品'!$E$1:$AW$1=AQ$1)*('冬被-S级品'!$E$2:$AW$10)),0)+IFERROR(SUMPRODUCT(('白止-S级品'!$A$2:$A$26=$B41)*('白止-S级品'!$D$1:$AV$1=AQ$1)*('白止-S级品'!$D$2:$AV$26)),0)+IFERROR(SUMPRODUCT(('乐容-S级品'!$A$4:$A$32=$B41)*('乐容-S级品'!$L$3:$CA$3=AQ$1)*('乐容-S级品'!$L$4:$CA$32)),0)</f>
      </c>
      <c r="AR41" s="280">
        <f>IFERROR(SUMPRODUCT(('控温被PRO-S级品'!$B$2:$B$10=$B41)*('控温被PRO-S级品'!$E$1:$BE$1=AR$1)*('控温被PRO-S级品'!$E$2:$BE$10)),0)+IFERROR(SUMPRODUCT(('冬被-S级品'!$B$2:$B$10=$B41)*('冬被-S级品'!$E$1:$AW$1=AR$1)*('冬被-S级品'!$E$2:$AW$10)),0)+IFERROR(SUMPRODUCT(('白止-S级品'!$A$2:$A$26=$B41)*('白止-S级品'!$D$1:$AV$1=AR$1)*('白止-S级品'!$D$2:$AV$26)),0)+IFERROR(SUMPRODUCT(('乐容-S级品'!$A$4:$A$32=$B41)*('乐容-S级品'!$L$3:$CA$3=AR$1)*('乐容-S级品'!$L$4:$CA$32)),0)</f>
      </c>
      <c r="AS41" s="280">
        <f>IFERROR(SUMPRODUCT(('控温被PRO-S级品'!$B$2:$B$10=$B41)*('控温被PRO-S级品'!$E$1:$BE$1=AS$1)*('控温被PRO-S级品'!$E$2:$BE$10)),0)+IFERROR(SUMPRODUCT(('冬被-S级品'!$B$2:$B$10=$B41)*('冬被-S级品'!$E$1:$AW$1=AS$1)*('冬被-S级品'!$E$2:$AW$10)),0)+IFERROR(SUMPRODUCT(('白止-S级品'!$A$2:$A$26=$B41)*('白止-S级品'!$D$1:$AV$1=AS$1)*('白止-S级品'!$D$2:$AV$26)),0)+IFERROR(SUMPRODUCT(('乐容-S级品'!$A$4:$A$32=$B41)*('乐容-S级品'!$L$3:$CA$3=AS$1)*('乐容-S级品'!$L$4:$CA$32)),0)</f>
      </c>
      <c r="AT41" s="280">
        <f>IFERROR(SUMPRODUCT(('控温被PRO-S级品'!$B$2:$B$10=$B41)*('控温被PRO-S级品'!$E$1:$BE$1=AT$1)*('控温被PRO-S级品'!$E$2:$BE$10)),0)+IFERROR(SUMPRODUCT(('冬被-S级品'!$B$2:$B$10=$B41)*('冬被-S级品'!$E$1:$AW$1=AT$1)*('冬被-S级品'!$E$2:$AW$10)),0)+IFERROR(SUMPRODUCT(('白止-S级品'!$A$2:$A$26=$B41)*('白止-S级品'!$D$1:$AV$1=AT$1)*('白止-S级品'!$D$2:$AV$26)),0)+IFERROR(SUMPRODUCT(('乐容-S级品'!$A$4:$A$32=$B41)*('乐容-S级品'!$L$3:$CA$3=AT$1)*('乐容-S级品'!$L$4:$CA$32)),0)</f>
      </c>
      <c r="AU41" s="280">
        <f>IFERROR(SUMPRODUCT(('控温被PRO-S级品'!$B$2:$B$10=$B41)*('控温被PRO-S级品'!$E$1:$BE$1=AU$1)*('控温被PRO-S级品'!$E$2:$BE$10)),0)+IFERROR(SUMPRODUCT(('冬被-S级品'!$B$2:$B$10=$B41)*('冬被-S级品'!$E$1:$AW$1=AU$1)*('冬被-S级品'!$E$2:$AW$10)),0)+IFERROR(SUMPRODUCT(('白止-S级品'!$A$2:$A$26=$B41)*('白止-S级品'!$D$1:$AV$1=AU$1)*('白止-S级品'!$D$2:$AV$26)),0)+IFERROR(SUMPRODUCT(('乐容-S级品'!$A$4:$A$32=$B41)*('乐容-S级品'!$L$3:$CA$3=AU$1)*('乐容-S级品'!$L$4:$CA$32)),0)</f>
      </c>
      <c r="AV41" s="280">
        <f>IFERROR(SUMPRODUCT(('控温被PRO-S级品'!$B$2:$B$10=$B41)*('控温被PRO-S级品'!$E$1:$BE$1=AV$1)*('控温被PRO-S级品'!$E$2:$BE$10)),0)+IFERROR(SUMPRODUCT(('冬被-S级品'!$B$2:$B$10=$B41)*('冬被-S级品'!$E$1:$AW$1=AV$1)*('冬被-S级品'!$E$2:$AW$10)),0)+IFERROR(SUMPRODUCT(('白止-S级品'!$A$2:$A$26=$B41)*('白止-S级品'!$D$1:$AV$1=AV$1)*('白止-S级品'!$D$2:$AV$26)),0)+IFERROR(SUMPRODUCT(('乐容-S级品'!$A$4:$A$32=$B41)*('乐容-S级品'!$L$3:$CA$3=AV$1)*('乐容-S级品'!$L$4:$CA$32)),0)</f>
      </c>
      <c r="AW41" s="280">
        <f>IFERROR(SUMPRODUCT(('控温被PRO-S级品'!$B$2:$B$10=$B41)*('控温被PRO-S级品'!$E$1:$BE$1=AW$1)*('控温被PRO-S级品'!$E$2:$BE$10)),0)+IFERROR(SUMPRODUCT(('冬被-S级品'!$B$2:$B$10=$B41)*('冬被-S级品'!$E$1:$AW$1=AW$1)*('冬被-S级品'!$E$2:$AW$10)),0)+IFERROR(SUMPRODUCT(('白止-S级品'!$A$2:$A$26=$B41)*('白止-S级品'!$D$1:$AV$1=AW$1)*('白止-S级品'!$D$2:$AV$26)),0)+IFERROR(SUMPRODUCT(('乐容-S级品'!$A$4:$A$32=$B41)*('乐容-S级品'!$L$3:$CA$3=AW$1)*('乐容-S级品'!$L$4:$CA$32)),0)</f>
      </c>
      <c r="AX41" s="280">
        <f>IFERROR(SUMPRODUCT(('控温被PRO-S级品'!$B$2:$B$10=$B41)*('控温被PRO-S级品'!$E$1:$BE$1=AX$1)*('控温被PRO-S级品'!$E$2:$BE$10)),0)+IFERROR(SUMPRODUCT(('冬被-S级品'!$B$2:$B$10=$B41)*('冬被-S级品'!$E$1:$AW$1=AX$1)*('冬被-S级品'!$E$2:$AW$10)),0)+IFERROR(SUMPRODUCT(('白止-S级品'!$A$2:$A$26=$B41)*('白止-S级品'!$D$1:$AV$1=AX$1)*('白止-S级品'!$D$2:$AV$26)),0)+IFERROR(SUMPRODUCT(('乐容-S级品'!$A$4:$A$32=$B41)*('乐容-S级品'!$L$3:$CA$3=AX$1)*('乐容-S级品'!$L$4:$CA$32)),0)</f>
      </c>
      <c r="AY41" s="280">
        <f>IFERROR(SUMPRODUCT(('控温被PRO-S级品'!$B$2:$B$10=$B41)*('控温被PRO-S级品'!$E$1:$BE$1=AY$1)*('控温被PRO-S级品'!$E$2:$BE$10)),0)+IFERROR(SUMPRODUCT(('冬被-S级品'!$B$2:$B$10=$B41)*('冬被-S级品'!$E$1:$AW$1=AY$1)*('冬被-S级品'!$E$2:$AW$10)),0)+IFERROR(SUMPRODUCT(('白止-S级品'!$A$2:$A$26=$B41)*('白止-S级品'!$D$1:$AV$1=AY$1)*('白止-S级品'!$D$2:$AV$26)),0)+IFERROR(SUMPRODUCT(('乐容-S级品'!$A$4:$A$32=$B41)*('乐容-S级品'!$L$3:$CA$3=AY$1)*('乐容-S级品'!$L$4:$CA$32)),0)</f>
      </c>
      <c r="AZ41" s="280">
        <f>IFERROR(SUMPRODUCT(('控温被PRO-S级品'!$B$2:$B$10=$B41)*('控温被PRO-S级品'!$E$1:$BE$1=AZ$1)*('控温被PRO-S级品'!$E$2:$BE$10)),0)+IFERROR(SUMPRODUCT(('冬被-S级品'!$B$2:$B$10=$B41)*('冬被-S级品'!$E$1:$AW$1=AZ$1)*('冬被-S级品'!$E$2:$AW$10)),0)+IFERROR(SUMPRODUCT(('白止-S级品'!$A$2:$A$26=$B41)*('白止-S级品'!$D$1:$AV$1=AZ$1)*('白止-S级品'!$D$2:$AV$26)),0)+IFERROR(SUMPRODUCT(('乐容-S级品'!$A$4:$A$32=$B41)*('乐容-S级品'!$L$3:$CA$3=AZ$1)*('乐容-S级品'!$L$4:$CA$32)),0)</f>
      </c>
      <c r="BA41" s="280">
        <f>IFERROR(SUMPRODUCT(('控温被PRO-S级品'!$B$2:$B$10=$B41)*('控温被PRO-S级品'!$E$1:$BE$1=BA$1)*('控温被PRO-S级品'!$E$2:$BE$10)),0)+IFERROR(SUMPRODUCT(('冬被-S级品'!$B$2:$B$10=$B41)*('冬被-S级品'!$E$1:$AW$1=BA$1)*('冬被-S级品'!$E$2:$AW$10)),0)+IFERROR(SUMPRODUCT(('白止-S级品'!$A$2:$A$26=$B41)*('白止-S级品'!$D$1:$AV$1=BA$1)*('白止-S级品'!$D$2:$AV$26)),0)+IFERROR(SUMPRODUCT(('乐容-S级品'!$A$4:$A$32=$B41)*('乐容-S级品'!$L$3:$CA$3=BA$1)*('乐容-S级品'!$L$4:$CA$32)),0)</f>
      </c>
      <c r="BB41" s="280">
        <f>IFERROR(SUMPRODUCT(('控温被PRO-S级品'!$B$2:$B$10=$B41)*('控温被PRO-S级品'!$E$1:$BE$1=BB$1)*('控温被PRO-S级品'!$E$2:$BE$10)),0)+IFERROR(SUMPRODUCT(('冬被-S级品'!$B$2:$B$10=$B41)*('冬被-S级品'!$E$1:$AW$1=BB$1)*('冬被-S级品'!$E$2:$AW$10)),0)+IFERROR(SUMPRODUCT(('白止-S级品'!$A$2:$A$26=$B41)*('白止-S级品'!$D$1:$AV$1=BB$1)*('白止-S级品'!$D$2:$AV$26)),0)+IFERROR(SUMPRODUCT(('乐容-S级品'!$A$4:$A$32=$B41)*('乐容-S级品'!$L$3:$CA$3=BB$1)*('乐容-S级品'!$L$4:$CA$32)),0)</f>
      </c>
      <c r="BC41" s="280">
        <f>IFERROR(SUMPRODUCT(('控温被PRO-S级品'!$B$2:$B$10=$B41)*('控温被PRO-S级品'!$E$1:$BE$1=BC$1)*('控温被PRO-S级品'!$E$2:$BE$10)),0)+IFERROR(SUMPRODUCT(('冬被-S级品'!$B$2:$B$10=$B41)*('冬被-S级品'!$E$1:$AW$1=BC$1)*('冬被-S级品'!$E$2:$AW$10)),0)+IFERROR(SUMPRODUCT(('白止-S级品'!$A$2:$A$26=$B41)*('白止-S级品'!$D$1:$AV$1=BC$1)*('白止-S级品'!$D$2:$AV$26)),0)+IFERROR(SUMPRODUCT(('乐容-S级品'!$A$4:$A$32=$B41)*('乐容-S级品'!$L$3:$CA$3=BC$1)*('乐容-S级品'!$L$4:$CA$32)),0)</f>
      </c>
      <c r="BD41" s="280">
        <f>IFERROR(SUMPRODUCT(('控温被PRO-S级品'!$B$2:$B$10=$B41)*('控温被PRO-S级品'!$E$1:$BE$1=BD$1)*('控温被PRO-S级品'!$E$2:$BE$10)),0)+IFERROR(SUMPRODUCT(('冬被-S级品'!$B$2:$B$10=$B41)*('冬被-S级品'!$E$1:$AW$1=BD$1)*('冬被-S级品'!$E$2:$AW$10)),0)+IFERROR(SUMPRODUCT(('白止-S级品'!$A$2:$A$26=$B41)*('白止-S级品'!$D$1:$AV$1=BD$1)*('白止-S级品'!$D$2:$AV$26)),0)+IFERROR(SUMPRODUCT(('乐容-S级品'!$A$4:$A$32=$B41)*('乐容-S级品'!$L$3:$CA$3=BD$1)*('乐容-S级品'!$L$4:$CA$32)),0)</f>
      </c>
      <c r="BE41" s="280">
        <f>IFERROR(SUMPRODUCT(('控温被PRO-S级品'!$B$2:$B$10=$B41)*('控温被PRO-S级品'!$E$1:$BE$1=BE$1)*('控温被PRO-S级品'!$E$2:$BE$10)),0)+IFERROR(SUMPRODUCT(('冬被-S级品'!$B$2:$B$10=$B41)*('冬被-S级品'!$E$1:$AW$1=BE$1)*('冬被-S级品'!$E$2:$AW$10)),0)+IFERROR(SUMPRODUCT(('白止-S级品'!$A$2:$A$26=$B41)*('白止-S级品'!$D$1:$AV$1=BE$1)*('白止-S级品'!$D$2:$AV$26)),0)+IFERROR(SUMPRODUCT(('乐容-S级品'!$A$4:$A$32=$B41)*('乐容-S级品'!$L$3:$CA$3=BE$1)*('乐容-S级品'!$L$4:$CA$32)),0)</f>
      </c>
      <c r="BF41" s="280">
        <f>IFERROR(SUMPRODUCT(('控温被PRO-S级品'!$B$2:$B$10=$B41)*('控温被PRO-S级品'!$E$1:$BE$1=BF$1)*('控温被PRO-S级品'!$E$2:$BE$10)),0)+IFERROR(SUMPRODUCT(('冬被-S级品'!$B$2:$B$10=$B41)*('冬被-S级品'!$E$1:$AW$1=BF$1)*('冬被-S级品'!$E$2:$AW$10)),0)+IFERROR(SUMPRODUCT(('白止-S级品'!$A$2:$A$26=$B41)*('白止-S级品'!$D$1:$AV$1=BF$1)*('白止-S级品'!$D$2:$AV$26)),0)+IFERROR(SUMPRODUCT(('乐容-S级品'!$A$4:$A$32=$B41)*('乐容-S级品'!$L$3:$CA$3=BF$1)*('乐容-S级品'!$L$4:$CA$32)),0)</f>
      </c>
      <c r="BG41" s="280">
        <f>IFERROR(SUMPRODUCT(('控温被PRO-S级品'!$B$2:$B$10=$B41)*('控温被PRO-S级品'!$E$1:$BE$1=BG$1)*('控温被PRO-S级品'!$E$2:$BE$10)),0)+IFERROR(SUMPRODUCT(('冬被-S级品'!$B$2:$B$10=$B41)*('冬被-S级品'!$E$1:$AW$1=BG$1)*('冬被-S级品'!$E$2:$AW$10)),0)+IFERROR(SUMPRODUCT(('白止-S级品'!$A$2:$A$26=$B41)*('白止-S级品'!$D$1:$AV$1=BG$1)*('白止-S级品'!$D$2:$AV$26)),0)+IFERROR(SUMPRODUCT(('乐容-S级品'!$A$4:$A$32=$B41)*('乐容-S级品'!$L$3:$CA$3=BG$1)*('乐容-S级品'!$L$4:$CA$32)),0)</f>
      </c>
      <c r="BH41" s="280">
        <f>IFERROR(SUMPRODUCT(('控温被PRO-S级品'!$B$2:$B$10=$B41)*('控温被PRO-S级品'!$E$1:$BE$1=BH$1)*('控温被PRO-S级品'!$E$2:$BE$10)),0)+IFERROR(SUMPRODUCT(('冬被-S级品'!$B$2:$B$10=$B41)*('冬被-S级品'!$E$1:$AW$1=BH$1)*('冬被-S级品'!$E$2:$AW$10)),0)+IFERROR(SUMPRODUCT(('白止-S级品'!$A$2:$A$26=$B41)*('白止-S级品'!$D$1:$AV$1=BH$1)*('白止-S级品'!$D$2:$AV$26)),0)+IFERROR(SUMPRODUCT(('乐容-S级品'!$A$4:$A$32=$B41)*('乐容-S级品'!$L$3:$CA$3=BH$1)*('乐容-S级品'!$L$4:$CA$32)),0)</f>
      </c>
      <c r="BI41" s="280">
        <f>IFERROR(SUMPRODUCT(('控温被PRO-S级品'!$B$2:$B$10=$B41)*('控温被PRO-S级品'!$E$1:$BE$1=BI$1)*('控温被PRO-S级品'!$E$2:$BE$10)),0)+IFERROR(SUMPRODUCT(('冬被-S级品'!$B$2:$B$10=$B41)*('冬被-S级品'!$E$1:$AW$1=BI$1)*('冬被-S级品'!$E$2:$AW$10)),0)+IFERROR(SUMPRODUCT(('白止-S级品'!$A$2:$A$26=$B41)*('白止-S级品'!$D$1:$AV$1=BI$1)*('白止-S级品'!$D$2:$AV$26)),0)+IFERROR(SUMPRODUCT(('乐容-S级品'!$A$4:$A$32=$B41)*('乐容-S级品'!$L$3:$CA$3=BI$1)*('乐容-S级品'!$L$4:$CA$32)),0)</f>
      </c>
      <c r="BJ41" s="280">
        <f>IFERROR(SUMPRODUCT(('控温被PRO-S级品'!$B$2:$B$10=$B41)*('控温被PRO-S级品'!$E$1:$BE$1=BJ$1)*('控温被PRO-S级品'!$E$2:$BE$10)),0)+IFERROR(SUMPRODUCT(('冬被-S级品'!$B$2:$B$10=$B41)*('冬被-S级品'!$E$1:$AW$1=BJ$1)*('冬被-S级品'!$E$2:$AW$10)),0)+IFERROR(SUMPRODUCT(('白止-S级品'!$A$2:$A$26=$B41)*('白止-S级品'!$D$1:$AV$1=BJ$1)*('白止-S级品'!$D$2:$AV$26)),0)+IFERROR(SUMPRODUCT(('乐容-S级品'!$A$4:$A$32=$B41)*('乐容-S级品'!$L$3:$CA$3=BJ$1)*('乐容-S级品'!$L$4:$CA$32)),0)</f>
      </c>
      <c r="BK41" s="280">
        <f>IFERROR(SUMPRODUCT(('控温被PRO-S级品'!$B$2:$B$10=$B41)*('控温被PRO-S级品'!$E$1:$BE$1=BK$1)*('控温被PRO-S级品'!$E$2:$BE$10)),0)+IFERROR(SUMPRODUCT(('冬被-S级品'!$B$2:$B$10=$B41)*('冬被-S级品'!$E$1:$AW$1=BK$1)*('冬被-S级品'!$E$2:$AW$10)),0)+IFERROR(SUMPRODUCT(('白止-S级品'!$A$2:$A$26=$B41)*('白止-S级品'!$D$1:$AV$1=BK$1)*('白止-S级品'!$D$2:$AV$26)),0)+IFERROR(SUMPRODUCT(('乐容-S级品'!$A$4:$A$32=$B41)*('乐容-S级品'!$L$3:$CA$3=BK$1)*('乐容-S级品'!$L$4:$CA$32)),0)</f>
      </c>
      <c r="BL41" s="280">
        <f>IFERROR(SUMPRODUCT(('控温被PRO-S级品'!$B$2:$B$10=$B41)*('控温被PRO-S级品'!$E$1:$BE$1=BL$1)*('控温被PRO-S级品'!$E$2:$BE$10)),0)+IFERROR(SUMPRODUCT(('冬被-S级品'!$B$2:$B$10=$B41)*('冬被-S级品'!$E$1:$AW$1=BL$1)*('冬被-S级品'!$E$2:$AW$10)),0)+IFERROR(SUMPRODUCT(('白止-S级品'!$A$2:$A$26=$B41)*('白止-S级品'!$D$1:$AV$1=BL$1)*('白止-S级品'!$D$2:$AV$26)),0)+IFERROR(SUMPRODUCT(('乐容-S级品'!$A$4:$A$32=$B41)*('乐容-S级品'!$L$3:$CA$3=BL$1)*('乐容-S级品'!$L$4:$CA$32)),0)</f>
      </c>
      <c r="BM41" s="280">
        <f>IFERROR(SUMPRODUCT(('控温被PRO-S级品'!$B$2:$B$10=$B41)*('控温被PRO-S级品'!$E$1:$BE$1=BM$1)*('控温被PRO-S级品'!$E$2:$BE$10)),0)+IFERROR(SUMPRODUCT(('冬被-S级品'!$B$2:$B$10=$B41)*('冬被-S级品'!$E$1:$AW$1=BM$1)*('冬被-S级品'!$E$2:$AW$10)),0)+IFERROR(SUMPRODUCT(('白止-S级品'!$A$2:$A$26=$B41)*('白止-S级品'!$D$1:$AV$1=BM$1)*('白止-S级品'!$D$2:$AV$26)),0)+IFERROR(SUMPRODUCT(('乐容-S级品'!$A$4:$A$32=$B41)*('乐容-S级品'!$L$3:$CA$3=BM$1)*('乐容-S级品'!$L$4:$CA$32)),0)</f>
      </c>
      <c r="BN41" s="280">
        <f>IFERROR(SUMPRODUCT(('控温被PRO-S级品'!$B$2:$B$10=$B41)*('控温被PRO-S级品'!$E$1:$BE$1=BN$1)*('控温被PRO-S级品'!$E$2:$BE$10)),0)+IFERROR(SUMPRODUCT(('冬被-S级品'!$B$2:$B$10=$B41)*('冬被-S级品'!$E$1:$AW$1=BN$1)*('冬被-S级品'!$E$2:$AW$10)),0)+IFERROR(SUMPRODUCT(('白止-S级品'!$A$2:$A$26=$B41)*('白止-S级品'!$D$1:$AV$1=BN$1)*('白止-S级品'!$D$2:$AV$26)),0)+IFERROR(SUMPRODUCT(('乐容-S级品'!$A$4:$A$32=$B41)*('乐容-S级品'!$L$3:$CA$3=BN$1)*('乐容-S级品'!$L$4:$CA$32)),0)</f>
      </c>
      <c r="BO41" s="280">
        <f>IFERROR(SUMPRODUCT(('控温被PRO-S级品'!$B$2:$B$10=$B41)*('控温被PRO-S级品'!$E$1:$BE$1=BO$1)*('控温被PRO-S级品'!$E$2:$BE$10)),0)+IFERROR(SUMPRODUCT(('冬被-S级品'!$B$2:$B$10=$B41)*('冬被-S级品'!$E$1:$AW$1=BO$1)*('冬被-S级品'!$E$2:$AW$10)),0)+IFERROR(SUMPRODUCT(('白止-S级品'!$A$2:$A$26=$B41)*('白止-S级品'!$D$1:$AV$1=BO$1)*('白止-S级品'!$D$2:$AV$26)),0)+IFERROR(SUMPRODUCT(('乐容-S级品'!$A$4:$A$32=$B41)*('乐容-S级品'!$L$3:$CA$3=BO$1)*('乐容-S级品'!$L$4:$CA$32)),0)</f>
      </c>
      <c r="BP41" s="280">
        <f>IFERROR(SUMPRODUCT(('控温被PRO-S级品'!$B$2:$B$10=$B41)*('控温被PRO-S级品'!$E$1:$BE$1=BP$1)*('控温被PRO-S级品'!$E$2:$BE$10)),0)+IFERROR(SUMPRODUCT(('冬被-S级品'!$B$2:$B$10=$B41)*('冬被-S级品'!$E$1:$AW$1=BP$1)*('冬被-S级品'!$E$2:$AW$10)),0)+IFERROR(SUMPRODUCT(('白止-S级品'!$A$2:$A$26=$B41)*('白止-S级品'!$D$1:$AV$1=BP$1)*('白止-S级品'!$D$2:$AV$26)),0)+IFERROR(SUMPRODUCT(('乐容-S级品'!$A$4:$A$32=$B41)*('乐容-S级品'!$L$3:$CA$3=BP$1)*('乐容-S级品'!$L$4:$CA$32)),0)</f>
      </c>
      <c r="BQ41" s="280">
        <f>IFERROR(SUMPRODUCT(('控温被PRO-S级品'!$B$2:$B$10=$B41)*('控温被PRO-S级品'!$E$1:$BE$1=BQ$1)*('控温被PRO-S级品'!$E$2:$BE$10)),0)+IFERROR(SUMPRODUCT(('冬被-S级品'!$B$2:$B$10=$B41)*('冬被-S级品'!$E$1:$AW$1=BQ$1)*('冬被-S级品'!$E$2:$AW$10)),0)+IFERROR(SUMPRODUCT(('白止-S级品'!$A$2:$A$26=$B41)*('白止-S级品'!$D$1:$AV$1=BQ$1)*('白止-S级品'!$D$2:$AV$26)),0)+IFERROR(SUMPRODUCT(('乐容-S级品'!$A$4:$A$32=$B41)*('乐容-S级品'!$L$3:$CA$3=BQ$1)*('乐容-S级品'!$L$4:$CA$32)),0)</f>
      </c>
      <c r="BR41" s="280">
        <f>IFERROR(SUMPRODUCT(('控温被PRO-S级品'!$B$2:$B$10=$B41)*('控温被PRO-S级品'!$E$1:$BE$1=BR$1)*('控温被PRO-S级品'!$E$2:$BE$10)),0)+IFERROR(SUMPRODUCT(('冬被-S级品'!$B$2:$B$10=$B41)*('冬被-S级品'!$E$1:$AW$1=BR$1)*('冬被-S级品'!$E$2:$AW$10)),0)+IFERROR(SUMPRODUCT(('白止-S级品'!$A$2:$A$26=$B41)*('白止-S级品'!$D$1:$AV$1=BR$1)*('白止-S级品'!$D$2:$AV$26)),0)+IFERROR(SUMPRODUCT(('乐容-S级品'!$A$4:$A$32=$B41)*('乐容-S级品'!$L$3:$CA$3=BR$1)*('乐容-S级品'!$L$4:$CA$32)),0)</f>
      </c>
      <c r="BS41" s="280">
        <f>IFERROR(SUMPRODUCT(('控温被PRO-S级品'!$B$2:$B$10=$B41)*('控温被PRO-S级品'!$E$1:$BE$1=BS$1)*('控温被PRO-S级品'!$E$2:$BE$10)),0)+IFERROR(SUMPRODUCT(('冬被-S级品'!$B$2:$B$10=$B41)*('冬被-S级品'!$E$1:$AW$1=BS$1)*('冬被-S级品'!$E$2:$AW$10)),0)+IFERROR(SUMPRODUCT(('白止-S级品'!$A$2:$A$26=$B41)*('白止-S级品'!$D$1:$AV$1=BS$1)*('白止-S级品'!$D$2:$AV$26)),0)+IFERROR(SUMPRODUCT(('乐容-S级品'!$A$4:$A$32=$B41)*('乐容-S级品'!$L$3:$CA$3=BS$1)*('乐容-S级品'!$L$4:$CA$32)),0)</f>
      </c>
      <c r="BT41" s="280">
        <f>IFERROR(SUMPRODUCT(('控温被PRO-S级品'!$B$2:$B$10=$B41)*('控温被PRO-S级品'!$E$1:$BE$1=BT$1)*('控温被PRO-S级品'!$E$2:$BE$10)),0)+IFERROR(SUMPRODUCT(('冬被-S级品'!$B$2:$B$10=$B41)*('冬被-S级品'!$E$1:$AW$1=BT$1)*('冬被-S级品'!$E$2:$AW$10)),0)+IFERROR(SUMPRODUCT(('白止-S级品'!$A$2:$A$26=$B41)*('白止-S级品'!$D$1:$AV$1=BT$1)*('白止-S级品'!$D$2:$AV$26)),0)+IFERROR(SUMPRODUCT(('乐容-S级品'!$A$4:$A$32=$B41)*('乐容-S级品'!$L$3:$CA$3=BT$1)*('乐容-S级品'!$L$4:$CA$32)),0)</f>
      </c>
      <c r="BU41" s="280">
        <f>IFERROR(SUMPRODUCT(('控温被PRO-S级品'!$B$2:$B$10=$B41)*('控温被PRO-S级品'!$E$1:$BE$1=BU$1)*('控温被PRO-S级品'!$E$2:$BE$10)),0)+IFERROR(SUMPRODUCT(('冬被-S级品'!$B$2:$B$10=$B41)*('冬被-S级品'!$E$1:$AW$1=BU$1)*('冬被-S级品'!$E$2:$AW$10)),0)+IFERROR(SUMPRODUCT(('白止-S级品'!$A$2:$A$26=$B41)*('白止-S级品'!$D$1:$AV$1=BU$1)*('白止-S级品'!$D$2:$AV$26)),0)+IFERROR(SUMPRODUCT(('乐容-S级品'!$A$4:$A$32=$B41)*('乐容-S级品'!$L$3:$CA$3=BU$1)*('乐容-S级品'!$L$4:$CA$32)),0)</f>
      </c>
      <c r="BV41" s="280">
        <f>IFERROR(SUMPRODUCT(('控温被PRO-S级品'!$B$2:$B$10=$B41)*('控温被PRO-S级品'!$E$1:$BE$1=BV$1)*('控温被PRO-S级品'!$E$2:$BE$10)),0)+IFERROR(SUMPRODUCT(('冬被-S级品'!$B$2:$B$10=$B41)*('冬被-S级品'!$E$1:$AW$1=BV$1)*('冬被-S级品'!$E$2:$AW$10)),0)+IFERROR(SUMPRODUCT(('白止-S级品'!$A$2:$A$26=$B41)*('白止-S级品'!$D$1:$AV$1=BV$1)*('白止-S级品'!$D$2:$AV$26)),0)+IFERROR(SUMPRODUCT(('乐容-S级品'!$A$4:$A$32=$B41)*('乐容-S级品'!$L$3:$CA$3=BV$1)*('乐容-S级品'!$L$4:$CA$32)),0)</f>
      </c>
      <c r="BW41" s="280">
        <f>IFERROR(SUMPRODUCT(('控温被PRO-S级品'!$B$2:$B$10=$B41)*('控温被PRO-S级品'!$E$1:$BE$1=BW$1)*('控温被PRO-S级品'!$E$2:$BE$10)),0)+IFERROR(SUMPRODUCT(('冬被-S级品'!$B$2:$B$10=$B41)*('冬被-S级品'!$E$1:$AW$1=BW$1)*('冬被-S级品'!$E$2:$AW$10)),0)+IFERROR(SUMPRODUCT(('白止-S级品'!$A$2:$A$26=$B41)*('白止-S级品'!$D$1:$AV$1=BW$1)*('白止-S级品'!$D$2:$AV$26)),0)+IFERROR(SUMPRODUCT(('乐容-S级品'!$A$4:$A$32=$B41)*('乐容-S级品'!$L$3:$CA$3=BW$1)*('乐容-S级品'!$L$4:$CA$32)),0)</f>
      </c>
      <c r="BX41" s="280">
        <f>IFERROR(SUMPRODUCT(('控温被PRO-S级品'!$B$2:$B$10=$B41)*('控温被PRO-S级品'!$E$1:$BE$1=BX$1)*('控温被PRO-S级品'!$E$2:$BE$10)),0)+IFERROR(SUMPRODUCT(('冬被-S级品'!$B$2:$B$10=$B41)*('冬被-S级品'!$E$1:$AW$1=BX$1)*('冬被-S级品'!$E$2:$AW$10)),0)+IFERROR(SUMPRODUCT(('白止-S级品'!$A$2:$A$26=$B41)*('白止-S级品'!$D$1:$AV$1=BX$1)*('白止-S级品'!$D$2:$AV$26)),0)+IFERROR(SUMPRODUCT(('乐容-S级品'!$A$4:$A$32=$B41)*('乐容-S级品'!$L$3:$CA$3=BX$1)*('乐容-S级品'!$L$4:$CA$32)),0)</f>
      </c>
      <c r="BY41" s="280">
        <f>IFERROR(SUMPRODUCT(('控温被PRO-S级品'!$B$2:$B$10=$B41)*('控温被PRO-S级品'!$E$1:$BE$1=BY$1)*('控温被PRO-S级品'!$E$2:$BE$10)),0)+IFERROR(SUMPRODUCT(('冬被-S级品'!$B$2:$B$10=$B41)*('冬被-S级品'!$E$1:$AW$1=BY$1)*('冬被-S级品'!$E$2:$AW$10)),0)+IFERROR(SUMPRODUCT(('白止-S级品'!$A$2:$A$26=$B41)*('白止-S级品'!$D$1:$AV$1=BY$1)*('白止-S级品'!$D$2:$AV$26)),0)+IFERROR(SUMPRODUCT(('乐容-S级品'!$A$4:$A$32=$B41)*('乐容-S级品'!$L$3:$CA$3=BY$1)*('乐容-S级品'!$L$4:$CA$32)),0)</f>
      </c>
      <c r="BZ41" s="280">
        <f>IFERROR(SUMPRODUCT(('控温被PRO-S级品'!$B$2:$B$10=$B41)*('控温被PRO-S级品'!$E$1:$BE$1=BZ$1)*('控温被PRO-S级品'!$E$2:$BE$10)),0)+IFERROR(SUMPRODUCT(('冬被-S级品'!$B$2:$B$10=$B41)*('冬被-S级品'!$E$1:$AW$1=BZ$1)*('冬被-S级品'!$E$2:$AW$10)),0)+IFERROR(SUMPRODUCT(('白止-S级品'!$A$2:$A$26=$B41)*('白止-S级品'!$D$1:$AV$1=BZ$1)*('白止-S级品'!$D$2:$AV$26)),0)+IFERROR(SUMPRODUCT(('乐容-S级品'!$A$4:$A$32=$B41)*('乐容-S级品'!$L$3:$CA$3=BZ$1)*('乐容-S级品'!$L$4:$CA$32)),0)</f>
      </c>
      <c r="CA41" s="280">
        <f>IFERROR(SUMPRODUCT(('控温被PRO-S级品'!$B$2:$B$10=$B41)*('控温被PRO-S级品'!$E$1:$BE$1=CA$1)*('控温被PRO-S级品'!$E$2:$BE$10)),0)+IFERROR(SUMPRODUCT(('冬被-S级品'!$B$2:$B$10=$B41)*('冬被-S级品'!$E$1:$AW$1=CA$1)*('冬被-S级品'!$E$2:$AW$10)),0)+IFERROR(SUMPRODUCT(('白止-S级品'!$A$2:$A$26=$B41)*('白止-S级品'!$D$1:$AV$1=CA$1)*('白止-S级品'!$D$2:$AV$26)),0)+IFERROR(SUMPRODUCT(('乐容-S级品'!$A$4:$A$32=$B41)*('乐容-S级品'!$L$3:$CA$3=CA$1)*('乐容-S级品'!$L$4:$CA$32)),0)</f>
      </c>
      <c r="CB41" s="280">
        <f>IFERROR(SUMPRODUCT(('控温被PRO-S级品'!$B$2:$B$10=$B41)*('控温被PRO-S级品'!$E$1:$BE$1=CB$1)*('控温被PRO-S级品'!$E$2:$BE$10)),0)+IFERROR(SUMPRODUCT(('冬被-S级品'!$B$2:$B$10=$B41)*('冬被-S级品'!$E$1:$AW$1=CB$1)*('冬被-S级品'!$E$2:$AW$10)),0)+IFERROR(SUMPRODUCT(('白止-S级品'!$A$2:$A$26=$B41)*('白止-S级品'!$D$1:$AV$1=CB$1)*('白止-S级品'!$D$2:$AV$26)),0)+IFERROR(SUMPRODUCT(('乐容-S级品'!$A$4:$A$32=$B41)*('乐容-S级品'!$L$3:$CA$3=CB$1)*('乐容-S级品'!$L$4:$CA$32)),0)</f>
      </c>
      <c r="CC41" s="280">
        <f>IFERROR(SUMPRODUCT(('控温被PRO-S级品'!$B$2:$B$10=$B41)*('控温被PRO-S级品'!$E$1:$BE$1=CC$1)*('控温被PRO-S级品'!$E$2:$BE$10)),0)+IFERROR(SUMPRODUCT(('冬被-S级品'!$B$2:$B$10=$B41)*('冬被-S级品'!$E$1:$AW$1=CC$1)*('冬被-S级品'!$E$2:$AW$10)),0)+IFERROR(SUMPRODUCT(('白止-S级品'!$A$2:$A$26=$B41)*('白止-S级品'!$D$1:$AV$1=CC$1)*('白止-S级品'!$D$2:$AV$26)),0)+IFERROR(SUMPRODUCT(('乐容-S级品'!$A$4:$A$32=$B41)*('乐容-S级品'!$L$3:$CA$3=CC$1)*('乐容-S级品'!$L$4:$CA$32)),0)</f>
      </c>
      <c r="CD41" s="280">
        <f>IFERROR(SUMPRODUCT(('控温被PRO-S级品'!$B$2:$B$10=$B41)*('控温被PRO-S级品'!$E$1:$BE$1=CD$1)*('控温被PRO-S级品'!$E$2:$BE$10)),0)+IFERROR(SUMPRODUCT(('冬被-S级品'!$B$2:$B$10=$B41)*('冬被-S级品'!$E$1:$AW$1=CD$1)*('冬被-S级品'!$E$2:$AW$10)),0)+IFERROR(SUMPRODUCT(('白止-S级品'!$A$2:$A$26=$B41)*('白止-S级品'!$D$1:$AV$1=CD$1)*('白止-S级品'!$D$2:$AV$26)),0)+IFERROR(SUMPRODUCT(('乐容-S级品'!$A$4:$A$32=$B41)*('乐容-S级品'!$L$3:$CA$3=CD$1)*('乐容-S级品'!$L$4:$CA$32)),0)</f>
      </c>
      <c r="CE41" s="280">
        <f>IFERROR(SUMPRODUCT(('控温被PRO-S级品'!$B$2:$B$10=$B41)*('控温被PRO-S级品'!$E$1:$BE$1=CE$1)*('控温被PRO-S级品'!$E$2:$BE$10)),0)+IFERROR(SUMPRODUCT(('冬被-S级品'!$B$2:$B$10=$B41)*('冬被-S级品'!$E$1:$AW$1=CE$1)*('冬被-S级品'!$E$2:$AW$10)),0)+IFERROR(SUMPRODUCT(('白止-S级品'!$A$2:$A$26=$B41)*('白止-S级品'!$D$1:$AV$1=CE$1)*('白止-S级品'!$D$2:$AV$26)),0)+IFERROR(SUMPRODUCT(('乐容-S级品'!$A$4:$A$32=$B41)*('乐容-S级品'!$L$3:$CA$3=CE$1)*('乐容-S级品'!$L$4:$CA$32)),0)</f>
      </c>
      <c r="CF41" s="280">
        <f>IFERROR(SUMPRODUCT(('控温被PRO-S级品'!$B$2:$B$10=$B41)*('控温被PRO-S级品'!$E$1:$BE$1=CF$1)*('控温被PRO-S级品'!$E$2:$BE$10)),0)+IFERROR(SUMPRODUCT(('冬被-S级品'!$B$2:$B$10=$B41)*('冬被-S级品'!$E$1:$AW$1=CF$1)*('冬被-S级品'!$E$2:$AW$10)),0)+IFERROR(SUMPRODUCT(('白止-S级品'!$A$2:$A$26=$B41)*('白止-S级品'!$D$1:$AV$1=CF$1)*('白止-S级品'!$D$2:$AV$26)),0)+IFERROR(SUMPRODUCT(('乐容-S级品'!$A$4:$A$32=$B41)*('乐容-S级品'!$L$3:$CA$3=CF$1)*('乐容-S级品'!$L$4:$CA$32)),0)</f>
      </c>
      <c r="CG41" s="280">
        <f>IFERROR(SUMPRODUCT(('控温被PRO-S级品'!$B$2:$B$10=$B41)*('控温被PRO-S级品'!$E$1:$BE$1=CG$1)*('控温被PRO-S级品'!$E$2:$BE$10)),0)+IFERROR(SUMPRODUCT(('冬被-S级品'!$B$2:$B$10=$B41)*('冬被-S级品'!$E$1:$AW$1=CG$1)*('冬被-S级品'!$E$2:$AW$10)),0)+IFERROR(SUMPRODUCT(('白止-S级品'!$A$2:$A$26=$B41)*('白止-S级品'!$D$1:$AV$1=CG$1)*('白止-S级品'!$D$2:$AV$26)),0)+IFERROR(SUMPRODUCT(('乐容-S级品'!$A$4:$A$32=$B41)*('乐容-S级品'!$L$3:$CA$3=CG$1)*('乐容-S级品'!$L$4:$CA$32)),0)</f>
      </c>
      <c r="CH41" s="280">
        <f>IFERROR(SUMPRODUCT(('控温被PRO-S级品'!$B$2:$B$10=$B41)*('控温被PRO-S级品'!$E$1:$BE$1=CH$1)*('控温被PRO-S级品'!$E$2:$BE$10)),0)+IFERROR(SUMPRODUCT(('冬被-S级品'!$B$2:$B$10=$B41)*('冬被-S级品'!$E$1:$AW$1=CH$1)*('冬被-S级品'!$E$2:$AW$10)),0)+IFERROR(SUMPRODUCT(('白止-S级品'!$A$2:$A$26=$B41)*('白止-S级品'!$D$1:$AV$1=CH$1)*('白止-S级品'!$D$2:$AV$26)),0)+IFERROR(SUMPRODUCT(('乐容-S级品'!$A$4:$A$32=$B41)*('乐容-S级品'!$L$3:$CA$3=CH$1)*('乐容-S级品'!$L$4:$CA$32)),0)</f>
      </c>
      <c r="CI41" s="280">
        <f>IFERROR(SUMPRODUCT(('控温被PRO-S级品'!$B$2:$B$10=$B41)*('控温被PRO-S级品'!$E$1:$BE$1=CI$1)*('控温被PRO-S级品'!$E$2:$BE$10)),0)+IFERROR(SUMPRODUCT(('冬被-S级品'!$B$2:$B$10=$B41)*('冬被-S级品'!$E$1:$AW$1=CI$1)*('冬被-S级品'!$E$2:$AW$10)),0)+IFERROR(SUMPRODUCT(('白止-S级品'!$A$2:$A$26=$B41)*('白止-S级品'!$D$1:$AV$1=CI$1)*('白止-S级品'!$D$2:$AV$26)),0)+IFERROR(SUMPRODUCT(('乐容-S级品'!$A$4:$A$32=$B41)*('乐容-S级品'!$L$3:$CA$3=CI$1)*('乐容-S级品'!$L$4:$CA$32)),0)</f>
      </c>
      <c r="CJ41" s="280">
        <f>IFERROR(SUMPRODUCT(('控温被PRO-S级品'!$B$2:$B$10=$B41)*('控温被PRO-S级品'!$E$1:$BE$1=CJ$1)*('控温被PRO-S级品'!$E$2:$BE$10)),0)+IFERROR(SUMPRODUCT(('冬被-S级品'!$B$2:$B$10=$B41)*('冬被-S级品'!$E$1:$AW$1=CJ$1)*('冬被-S级品'!$E$2:$AW$10)),0)+IFERROR(SUMPRODUCT(('白止-S级品'!$A$2:$A$26=$B41)*('白止-S级品'!$D$1:$AV$1=CJ$1)*('白止-S级品'!$D$2:$AV$26)),0)+IFERROR(SUMPRODUCT(('乐容-S级品'!$A$4:$A$32=$B41)*('乐容-S级品'!$L$3:$CA$3=CJ$1)*('乐容-S级品'!$L$4:$CA$32)),0)</f>
      </c>
      <c r="CK41" s="280">
        <f>IFERROR(SUMPRODUCT(('控温被PRO-S级品'!$B$2:$B$10=$B41)*('控温被PRO-S级品'!$E$1:$BE$1=CK$1)*('控温被PRO-S级品'!$E$2:$BE$10)),0)+IFERROR(SUMPRODUCT(('冬被-S级品'!$B$2:$B$10=$B41)*('冬被-S级品'!$E$1:$AW$1=CK$1)*('冬被-S级品'!$E$2:$AW$10)),0)+IFERROR(SUMPRODUCT(('白止-S级品'!$A$2:$A$26=$B41)*('白止-S级品'!$D$1:$AV$1=CK$1)*('白止-S级品'!$D$2:$AV$26)),0)+IFERROR(SUMPRODUCT(('乐容-S级品'!$A$4:$A$32=$B41)*('乐容-S级品'!$L$3:$CA$3=CK$1)*('乐容-S级品'!$L$4:$CA$32)),0)</f>
      </c>
      <c r="CL41" s="280">
        <f>IFERROR(SUMPRODUCT(('控温被PRO-S级品'!$B$2:$B$10=$B41)*('控温被PRO-S级品'!$E$1:$BE$1=CL$1)*('控温被PRO-S级品'!$E$2:$BE$10)),0)+IFERROR(SUMPRODUCT(('冬被-S级品'!$B$2:$B$10=$B41)*('冬被-S级品'!$E$1:$AW$1=CL$1)*('冬被-S级品'!$E$2:$AW$10)),0)+IFERROR(SUMPRODUCT(('白止-S级品'!$A$2:$A$26=$B41)*('白止-S级品'!$D$1:$AV$1=CL$1)*('白止-S级品'!$D$2:$AV$26)),0)+IFERROR(SUMPRODUCT(('乐容-S级品'!$A$4:$A$32=$B41)*('乐容-S级品'!$L$3:$CA$3=CL$1)*('乐容-S级品'!$L$4:$CA$32)),0)</f>
      </c>
      <c r="CM41" s="280">
        <f>IFERROR(SUMPRODUCT(('控温被PRO-S级品'!$B$2:$B$10=$B41)*('控温被PRO-S级品'!$E$1:$BE$1=CM$1)*('控温被PRO-S级品'!$E$2:$BE$10)),0)+IFERROR(SUMPRODUCT(('冬被-S级品'!$B$2:$B$10=$B41)*('冬被-S级品'!$E$1:$AW$1=CM$1)*('冬被-S级品'!$E$2:$AW$10)),0)+IFERROR(SUMPRODUCT(('白止-S级品'!$A$2:$A$26=$B41)*('白止-S级品'!$D$1:$AV$1=CM$1)*('白止-S级品'!$D$2:$AV$26)),0)+IFERROR(SUMPRODUCT(('乐容-S级品'!$A$4:$A$32=$B41)*('乐容-S级品'!$L$3:$CA$3=CM$1)*('乐容-S级品'!$L$4:$CA$32)),0)</f>
      </c>
      <c r="CN41" s="280">
        <f>IFERROR(SUMPRODUCT(('控温被PRO-S级品'!$B$2:$B$10=$B41)*('控温被PRO-S级品'!$E$1:$BE$1=CN$1)*('控温被PRO-S级品'!$E$2:$BE$10)),0)+IFERROR(SUMPRODUCT(('冬被-S级品'!$B$2:$B$10=$B41)*('冬被-S级品'!$E$1:$AW$1=CN$1)*('冬被-S级品'!$E$2:$AW$10)),0)+IFERROR(SUMPRODUCT(('白止-S级品'!$A$2:$A$26=$B41)*('白止-S级品'!$D$1:$AV$1=CN$1)*('白止-S级品'!$D$2:$AV$26)),0)+IFERROR(SUMPRODUCT(('乐容-S级品'!$A$4:$A$32=$B41)*('乐容-S级品'!$L$3:$CA$3=CN$1)*('乐容-S级品'!$L$4:$CA$32)),0)</f>
      </c>
      <c r="CO41" s="280">
        <f>IFERROR(SUMPRODUCT(('控温被PRO-S级品'!$B$2:$B$10=$B41)*('控温被PRO-S级品'!$E$1:$BE$1=CO$1)*('控温被PRO-S级品'!$E$2:$BE$10)),0)+IFERROR(SUMPRODUCT(('冬被-S级品'!$B$2:$B$10=$B41)*('冬被-S级品'!$E$1:$AW$1=CO$1)*('冬被-S级品'!$E$2:$AW$10)),0)+IFERROR(SUMPRODUCT(('白止-S级品'!$A$2:$A$26=$B41)*('白止-S级品'!$D$1:$AV$1=CO$1)*('白止-S级品'!$D$2:$AV$26)),0)+IFERROR(SUMPRODUCT(('乐容-S级品'!$A$4:$A$32=$B41)*('乐容-S级品'!$L$3:$CA$3=CO$1)*('乐容-S级品'!$L$4:$CA$32)),0)</f>
      </c>
      <c r="CP41" s="280">
        <f>IFERROR(SUMPRODUCT(('控温被PRO-S级品'!$B$2:$B$10=$B41)*('控温被PRO-S级品'!$E$1:$BE$1=CP$1)*('控温被PRO-S级品'!$E$2:$BE$10)),0)+IFERROR(SUMPRODUCT(('冬被-S级品'!$B$2:$B$10=$B41)*('冬被-S级品'!$E$1:$AW$1=CP$1)*('冬被-S级品'!$E$2:$AW$10)),0)+IFERROR(SUMPRODUCT(('白止-S级品'!$A$2:$A$26=$B41)*('白止-S级品'!$D$1:$AV$1=CP$1)*('白止-S级品'!$D$2:$AV$26)),0)+IFERROR(SUMPRODUCT(('乐容-S级品'!$A$4:$A$32=$B41)*('乐容-S级品'!$L$3:$CA$3=CP$1)*('乐容-S级品'!$L$4:$CA$32)),0)</f>
      </c>
      <c r="CQ41" s="280">
        <f>IFERROR(SUMPRODUCT(('控温被PRO-S级品'!$B$2:$B$10=$B41)*('控温被PRO-S级品'!$E$1:$BE$1=CQ$1)*('控温被PRO-S级品'!$E$2:$BE$10)),0)+IFERROR(SUMPRODUCT(('冬被-S级品'!$B$2:$B$10=$B41)*('冬被-S级品'!$E$1:$AW$1=CQ$1)*('冬被-S级品'!$E$2:$AW$10)),0)+IFERROR(SUMPRODUCT(('白止-S级品'!$A$2:$A$26=$B41)*('白止-S级品'!$D$1:$AV$1=CQ$1)*('白止-S级品'!$D$2:$AV$26)),0)+IFERROR(SUMPRODUCT(('乐容-S级品'!$A$4:$A$32=$B41)*('乐容-S级品'!$L$3:$CA$3=CQ$1)*('乐容-S级品'!$L$4:$CA$32)),0)</f>
      </c>
      <c r="CR41" s="280">
        <f>IFERROR(SUMPRODUCT(('控温被PRO-S级品'!$B$2:$B$10=$B41)*('控温被PRO-S级品'!$E$1:$BE$1=CR$1)*('控温被PRO-S级品'!$E$2:$BE$10)),0)+IFERROR(SUMPRODUCT(('冬被-S级品'!$B$2:$B$10=$B41)*('冬被-S级品'!$E$1:$AW$1=CR$1)*('冬被-S级品'!$E$2:$AW$10)),0)+IFERROR(SUMPRODUCT(('白止-S级品'!$A$2:$A$26=$B41)*('白止-S级品'!$D$1:$AV$1=CR$1)*('白止-S级品'!$D$2:$AV$26)),0)+IFERROR(SUMPRODUCT(('乐容-S级品'!$A$4:$A$32=$B41)*('乐容-S级品'!$L$3:$CA$3=CR$1)*('乐容-S级品'!$L$4:$CA$32)),0)</f>
      </c>
      <c r="CS41" s="280">
        <f>IFERROR(SUMPRODUCT(('控温被PRO-S级品'!$B$2:$B$10=$B41)*('控温被PRO-S级品'!$E$1:$BE$1=CS$1)*('控温被PRO-S级品'!$E$2:$BE$10)),0)+IFERROR(SUMPRODUCT(('冬被-S级品'!$B$2:$B$10=$B41)*('冬被-S级品'!$E$1:$AW$1=CS$1)*('冬被-S级品'!$E$2:$AW$10)),0)+IFERROR(SUMPRODUCT(('白止-S级品'!$A$2:$A$26=$B41)*('白止-S级品'!$D$1:$AV$1=CS$1)*('白止-S级品'!$D$2:$AV$26)),0)+IFERROR(SUMPRODUCT(('乐容-S级品'!$A$4:$A$32=$B41)*('乐容-S级品'!$L$3:$CA$3=CS$1)*('乐容-S级品'!$L$4:$CA$32)),0)</f>
      </c>
      <c r="CT41" s="280">
        <f>IFERROR(SUMPRODUCT(('控温被PRO-S级品'!$B$2:$B$10=$B41)*('控温被PRO-S级品'!$E$1:$BE$1=CT$1)*('控温被PRO-S级品'!$E$2:$BE$10)),0)+IFERROR(SUMPRODUCT(('冬被-S级品'!$B$2:$B$10=$B41)*('冬被-S级品'!$E$1:$AW$1=CT$1)*('冬被-S级品'!$E$2:$AW$10)),0)+IFERROR(SUMPRODUCT(('白止-S级品'!$A$2:$A$26=$B41)*('白止-S级品'!$D$1:$AV$1=CT$1)*('白止-S级品'!$D$2:$AV$26)),0)+IFERROR(SUMPRODUCT(('乐容-S级品'!$A$4:$A$32=$B41)*('乐容-S级品'!$L$3:$CA$3=CT$1)*('乐容-S级品'!$L$4:$CA$32)),0)</f>
      </c>
      <c r="CU41" s="280">
        <f>IFERROR(SUMPRODUCT(('控温被PRO-S级品'!$B$2:$B$10=$B41)*('控温被PRO-S级品'!$E$1:$BE$1=CU$1)*('控温被PRO-S级品'!$E$2:$BE$10)),0)+IFERROR(SUMPRODUCT(('冬被-S级品'!$B$2:$B$10=$B41)*('冬被-S级品'!$E$1:$AW$1=CU$1)*('冬被-S级品'!$E$2:$AW$10)),0)+IFERROR(SUMPRODUCT(('白止-S级品'!$A$2:$A$26=$B41)*('白止-S级品'!$D$1:$AV$1=CU$1)*('白止-S级品'!$D$2:$AV$26)),0)+IFERROR(SUMPRODUCT(('乐容-S级品'!$A$4:$A$32=$B41)*('乐容-S级品'!$L$3:$CA$3=CU$1)*('乐容-S级品'!$L$4:$CA$32)),0)</f>
      </c>
      <c r="CV41" s="280">
        <f>IFERROR(SUMPRODUCT(('控温被PRO-S级品'!$B$2:$B$10=$B41)*('控温被PRO-S级品'!$E$1:$BE$1=CV$1)*('控温被PRO-S级品'!$E$2:$BE$10)),0)+IFERROR(SUMPRODUCT(('冬被-S级品'!$B$2:$B$10=$B41)*('冬被-S级品'!$E$1:$AW$1=CV$1)*('冬被-S级品'!$E$2:$AW$10)),0)+IFERROR(SUMPRODUCT(('白止-S级品'!$A$2:$A$26=$B41)*('白止-S级品'!$D$1:$AV$1=CV$1)*('白止-S级品'!$D$2:$AV$26)),0)+IFERROR(SUMPRODUCT(('乐容-S级品'!$A$4:$A$32=$B41)*('乐容-S级品'!$L$3:$CA$3=CV$1)*('乐容-S级品'!$L$4:$CA$32)),0)</f>
      </c>
      <c r="CW41" s="280">
        <f>IFERROR(SUMPRODUCT(('控温被PRO-S级品'!$B$2:$B$10=$B41)*('控温被PRO-S级品'!$E$1:$BE$1=CW$1)*('控温被PRO-S级品'!$E$2:$BE$10)),0)+IFERROR(SUMPRODUCT(('冬被-S级品'!$B$2:$B$10=$B41)*('冬被-S级品'!$E$1:$AW$1=CW$1)*('冬被-S级品'!$E$2:$AW$10)),0)+IFERROR(SUMPRODUCT(('白止-S级品'!$A$2:$A$26=$B41)*('白止-S级品'!$D$1:$AV$1=CW$1)*('白止-S级品'!$D$2:$AV$26)),0)+IFERROR(SUMPRODUCT(('乐容-S级品'!$A$4:$A$32=$B41)*('乐容-S级品'!$L$3:$CA$3=CW$1)*('乐容-S级品'!$L$4:$CA$32)),0)</f>
      </c>
      <c r="CX41" s="280">
        <f>IFERROR(SUMPRODUCT(('控温被PRO-S级品'!$B$2:$B$10=$B41)*('控温被PRO-S级品'!$E$1:$BE$1=CX$1)*('控温被PRO-S级品'!$E$2:$BE$10)),0)+IFERROR(SUMPRODUCT(('冬被-S级品'!$B$2:$B$10=$B41)*('冬被-S级品'!$E$1:$AW$1=CX$1)*('冬被-S级品'!$E$2:$AW$10)),0)+IFERROR(SUMPRODUCT(('白止-S级品'!$A$2:$A$26=$B41)*('白止-S级品'!$D$1:$AV$1=CX$1)*('白止-S级品'!$D$2:$AV$26)),0)+IFERROR(SUMPRODUCT(('乐容-S级品'!$A$4:$A$32=$B41)*('乐容-S级品'!$L$3:$CA$3=CX$1)*('乐容-S级品'!$L$4:$CA$32)),0)</f>
      </c>
      <c r="CY41" s="280">
        <f>IFERROR(SUMPRODUCT(('控温被PRO-S级品'!$B$2:$B$10=$B41)*('控温被PRO-S级品'!$E$1:$BE$1=CY$1)*('控温被PRO-S级品'!$E$2:$BE$10)),0)+IFERROR(SUMPRODUCT(('冬被-S级品'!$B$2:$B$10=$B41)*('冬被-S级品'!$E$1:$AW$1=CY$1)*('冬被-S级品'!$E$2:$AW$10)),0)+IFERROR(SUMPRODUCT(('白止-S级品'!$A$2:$A$26=$B41)*('白止-S级品'!$D$1:$AV$1=CY$1)*('白止-S级品'!$D$2:$AV$26)),0)+IFERROR(SUMPRODUCT(('乐容-S级品'!$A$4:$A$32=$B41)*('乐容-S级品'!$L$3:$CA$3=CY$1)*('乐容-S级品'!$L$4:$CA$32)),0)</f>
      </c>
      <c r="CZ41" s="280">
        <f>IFERROR(SUMPRODUCT(('控温被PRO-S级品'!$B$2:$B$10=$B41)*('控温被PRO-S级品'!$E$1:$BE$1=CZ$1)*('控温被PRO-S级品'!$E$2:$BE$10)),0)+IFERROR(SUMPRODUCT(('冬被-S级品'!$B$2:$B$10=$B41)*('冬被-S级品'!$E$1:$AW$1=CZ$1)*('冬被-S级品'!$E$2:$AW$10)),0)+IFERROR(SUMPRODUCT(('白止-S级品'!$A$2:$A$26=$B41)*('白止-S级品'!$D$1:$AV$1=CZ$1)*('白止-S级品'!$D$2:$AV$26)),0)+IFERROR(SUMPRODUCT(('乐容-S级品'!$A$4:$A$32=$B41)*('乐容-S级品'!$L$3:$CA$3=CZ$1)*('乐容-S级品'!$L$4:$CA$32)),0)</f>
      </c>
      <c r="DA41" s="280">
        <f>IFERROR(SUMPRODUCT(('控温被PRO-S级品'!$B$2:$B$10=$B41)*('控温被PRO-S级品'!$E$1:$BE$1=DA$1)*('控温被PRO-S级品'!$E$2:$BE$10)),0)+IFERROR(SUMPRODUCT(('冬被-S级品'!$B$2:$B$10=$B41)*('冬被-S级品'!$E$1:$AW$1=DA$1)*('冬被-S级品'!$E$2:$AW$10)),0)+IFERROR(SUMPRODUCT(('白止-S级品'!$A$2:$A$26=$B41)*('白止-S级品'!$D$1:$AV$1=DA$1)*('白止-S级品'!$D$2:$AV$26)),0)+IFERROR(SUMPRODUCT(('乐容-S级品'!$A$4:$A$32=$B41)*('乐容-S级品'!$L$3:$CA$3=DA$1)*('乐容-S级品'!$L$4:$CA$32)),0)</f>
      </c>
      <c r="DB41" s="280">
        <f>IFERROR(SUMPRODUCT(('控温被PRO-S级品'!$B$2:$B$10=$B41)*('控温被PRO-S级品'!$E$1:$BE$1=DB$1)*('控温被PRO-S级品'!$E$2:$BE$10)),0)+IFERROR(SUMPRODUCT(('冬被-S级品'!$B$2:$B$10=$B41)*('冬被-S级品'!$E$1:$AW$1=DB$1)*('冬被-S级品'!$E$2:$AW$10)),0)+IFERROR(SUMPRODUCT(('白止-S级品'!$A$2:$A$26=$B41)*('白止-S级品'!$D$1:$AV$1=DB$1)*('白止-S级品'!$D$2:$AV$26)),0)+IFERROR(SUMPRODUCT(('乐容-S级品'!$A$4:$A$32=$B41)*('乐容-S级品'!$L$3:$CA$3=DB$1)*('乐容-S级品'!$L$4:$CA$32)),0)</f>
      </c>
      <c r="DC41" s="280">
        <f>IFERROR(SUMPRODUCT(('控温被PRO-S级品'!$B$2:$B$10=$B41)*('控温被PRO-S级品'!$E$1:$BE$1=DC$1)*('控温被PRO-S级品'!$E$2:$BE$10)),0)+IFERROR(SUMPRODUCT(('冬被-S级品'!$B$2:$B$10=$B41)*('冬被-S级品'!$E$1:$AW$1=DC$1)*('冬被-S级品'!$E$2:$AW$10)),0)+IFERROR(SUMPRODUCT(('白止-S级品'!$A$2:$A$26=$B41)*('白止-S级品'!$D$1:$AV$1=DC$1)*('白止-S级品'!$D$2:$AV$26)),0)+IFERROR(SUMPRODUCT(('乐容-S级品'!$A$4:$A$32=$B41)*('乐容-S级品'!$L$3:$CA$3=DC$1)*('乐容-S级品'!$L$4:$CA$32)),0)</f>
      </c>
      <c r="DD41" s="280">
        <f>IFERROR(SUMPRODUCT(('控温被PRO-S级品'!$B$2:$B$10=$B41)*('控温被PRO-S级品'!$E$1:$BE$1=DD$1)*('控温被PRO-S级品'!$E$2:$BE$10)),0)+IFERROR(SUMPRODUCT(('冬被-S级品'!$B$2:$B$10=$B41)*('冬被-S级品'!$E$1:$AW$1=DD$1)*('冬被-S级品'!$E$2:$AW$10)),0)+IFERROR(SUMPRODUCT(('白止-S级品'!$A$2:$A$26=$B41)*('白止-S级品'!$D$1:$AV$1=DD$1)*('白止-S级品'!$D$2:$AV$26)),0)+IFERROR(SUMPRODUCT(('乐容-S级品'!$A$4:$A$32=$B41)*('乐容-S级品'!$L$3:$CA$3=DD$1)*('乐容-S级品'!$L$4:$CA$32)),0)</f>
      </c>
      <c r="DE41" s="280">
        <f>IFERROR(SUMPRODUCT(('控温被PRO-S级品'!$B$2:$B$10=$B41)*('控温被PRO-S级品'!$E$1:$BE$1=DE$1)*('控温被PRO-S级品'!$E$2:$BE$10)),0)+IFERROR(SUMPRODUCT(('冬被-S级品'!$B$2:$B$10=$B41)*('冬被-S级品'!$E$1:$AW$1=DE$1)*('冬被-S级品'!$E$2:$AW$10)),0)+IFERROR(SUMPRODUCT(('白止-S级品'!$A$2:$A$26=$B41)*('白止-S级品'!$D$1:$AV$1=DE$1)*('白止-S级品'!$D$2:$AV$26)),0)+IFERROR(SUMPRODUCT(('乐容-S级品'!$A$4:$A$32=$B41)*('乐容-S级品'!$L$3:$CA$3=DE$1)*('乐容-S级品'!$L$4:$CA$32)),0)</f>
      </c>
      <c r="DF41" s="280">
        <f>IFERROR(SUMPRODUCT(('控温被PRO-S级品'!$B$2:$B$10=$B41)*('控温被PRO-S级品'!$E$1:$BE$1=DF$1)*('控温被PRO-S级品'!$E$2:$BE$10)),0)+IFERROR(SUMPRODUCT(('冬被-S级品'!$B$2:$B$10=$B41)*('冬被-S级品'!$E$1:$AW$1=DF$1)*('冬被-S级品'!$E$2:$AW$10)),0)+IFERROR(SUMPRODUCT(('白止-S级品'!$A$2:$A$26=$B41)*('白止-S级品'!$D$1:$AV$1=DF$1)*('白止-S级品'!$D$2:$AV$26)),0)+IFERROR(SUMPRODUCT(('乐容-S级品'!$A$4:$A$32=$B41)*('乐容-S级品'!$L$3:$CA$3=DF$1)*('乐容-S级品'!$L$4:$CA$32)),0)</f>
      </c>
      <c r="DG41" s="280">
        <f>IFERROR(SUMPRODUCT(('控温被PRO-S级品'!$B$2:$B$10=$B41)*('控温被PRO-S级品'!$E$1:$BE$1=DG$1)*('控温被PRO-S级品'!$E$2:$BE$10)),0)+IFERROR(SUMPRODUCT(('冬被-S级品'!$B$2:$B$10=$B41)*('冬被-S级品'!$E$1:$AW$1=DG$1)*('冬被-S级品'!$E$2:$AW$10)),0)+IFERROR(SUMPRODUCT(('白止-S级品'!$A$2:$A$26=$B41)*('白止-S级品'!$D$1:$AV$1=DG$1)*('白止-S级品'!$D$2:$AV$26)),0)+IFERROR(SUMPRODUCT(('乐容-S级品'!$A$4:$A$32=$B41)*('乐容-S级品'!$L$3:$CA$3=DG$1)*('乐容-S级品'!$L$4:$CA$32)),0)</f>
      </c>
      <c r="DH41" s="280">
        <f>IFERROR(SUMPRODUCT(('控温被PRO-S级品'!$B$2:$B$10=$B41)*('控温被PRO-S级品'!$E$1:$BE$1=DH$1)*('控温被PRO-S级品'!$E$2:$BE$10)),0)+IFERROR(SUMPRODUCT(('冬被-S级品'!$B$2:$B$10=$B41)*('冬被-S级品'!$E$1:$AW$1=DH$1)*('冬被-S级品'!$E$2:$AW$10)),0)+IFERROR(SUMPRODUCT(('白止-S级品'!$A$2:$A$26=$B41)*('白止-S级品'!$D$1:$AV$1=DH$1)*('白止-S级品'!$D$2:$AV$26)),0)+IFERROR(SUMPRODUCT(('乐容-S级品'!$A$4:$A$32=$B41)*('乐容-S级品'!$L$3:$CA$3=DH$1)*('乐容-S级品'!$L$4:$CA$32)),0)</f>
      </c>
      <c r="DI41" s="280">
        <f>IFERROR(SUMPRODUCT(('控温被PRO-S级品'!$B$2:$B$10=$B41)*('控温被PRO-S级品'!$E$1:$BE$1=DI$1)*('控温被PRO-S级品'!$E$2:$BE$10)),0)+IFERROR(SUMPRODUCT(('冬被-S级品'!$B$2:$B$10=$B41)*('冬被-S级品'!$E$1:$AW$1=DI$1)*('冬被-S级品'!$E$2:$AW$10)),0)+IFERROR(SUMPRODUCT(('白止-S级品'!$A$2:$A$26=$B41)*('白止-S级品'!$D$1:$AV$1=DI$1)*('白止-S级品'!$D$2:$AV$26)),0)+IFERROR(SUMPRODUCT(('乐容-S级品'!$A$4:$A$32=$B41)*('乐容-S级品'!$L$3:$CA$3=DI$1)*('乐容-S级品'!$L$4:$CA$32)),0)</f>
      </c>
      <c r="DJ41" s="280">
        <f>IFERROR(SUMPRODUCT(('控温被PRO-S级品'!$B$2:$B$10=$B41)*('控温被PRO-S级品'!$E$1:$BE$1=DJ$1)*('控温被PRO-S级品'!$E$2:$BE$10)),0)+IFERROR(SUMPRODUCT(('冬被-S级品'!$B$2:$B$10=$B41)*('冬被-S级品'!$E$1:$AW$1=DJ$1)*('冬被-S级品'!$E$2:$AW$10)),0)+IFERROR(SUMPRODUCT(('白止-S级品'!$A$2:$A$26=$B41)*('白止-S级品'!$D$1:$AV$1=DJ$1)*('白止-S级品'!$D$2:$AV$26)),0)+IFERROR(SUMPRODUCT(('乐容-S级品'!$A$4:$A$32=$B41)*('乐容-S级品'!$L$3:$CA$3=DJ$1)*('乐容-S级品'!$L$4:$CA$32)),0)</f>
      </c>
      <c r="DK41" s="280"/>
      <c r="DL41" s="280"/>
      <c r="DM41" s="280"/>
      <c r="DN41" s="280"/>
      <c r="DO41" s="280"/>
      <c r="DP41" s="280"/>
      <c r="DQ41" s="280"/>
      <c r="DR41" s="280"/>
      <c r="DS41" s="280"/>
      <c r="DT41" s="280"/>
      <c r="DU41" s="280"/>
      <c r="DV41" s="280"/>
      <c r="DW41" s="280">
        <f>VLOOKUP(B41,'系统编码规格'!A:C,3,FALSE)</f>
      </c>
      <c r="DX41" s="280"/>
      <c r="DY41" s="280"/>
      <c r="DZ41" s="280"/>
      <c r="EA41" s="280"/>
      <c r="EB41" s="280"/>
      <c r="EC41" s="280"/>
      <c r="ED41" s="280"/>
      <c r="EE41" s="280"/>
      <c r="EF41" s="280"/>
      <c r="EG41" s="280"/>
      <c r="EH41" s="280"/>
      <c r="EI41" s="280"/>
      <c r="EJ41" s="280"/>
      <c r="EK41" s="280"/>
      <c r="EL41" s="280"/>
      <c r="EM41" s="280"/>
      <c r="EN41" s="280"/>
      <c r="EO41" s="280"/>
      <c r="EP41" s="280"/>
      <c r="EQ41" s="280"/>
      <c r="ER41" s="280"/>
      <c r="ES41" s="280"/>
      <c r="ET41" s="280"/>
      <c r="EU41" s="280"/>
      <c r="EV41" s="280"/>
      <c r="EW41" s="280"/>
      <c r="EX41" s="280"/>
      <c r="EY41" s="280"/>
      <c r="EZ41" s="280"/>
      <c r="FA41" s="280"/>
      <c r="FB41" s="280"/>
      <c r="FC41" s="280"/>
      <c r="FD41" s="280"/>
      <c r="FE41" s="280"/>
      <c r="FF41" s="280"/>
      <c r="FG41" s="280"/>
      <c r="FH41" s="280"/>
      <c r="FI41" s="280"/>
      <c r="FJ41" s="280"/>
      <c r="FK41" s="280"/>
      <c r="FL41" s="280"/>
      <c r="FM41" s="280"/>
      <c r="FN41" s="280"/>
      <c r="FO41" s="280"/>
      <c r="FP41" s="280"/>
      <c r="FQ41" s="280"/>
      <c r="FR41" s="280"/>
      <c r="FS41" s="280"/>
      <c r="FT41" s="280"/>
      <c r="FU41" s="280"/>
      <c r="FV41" s="280"/>
      <c r="FW41" s="280"/>
      <c r="FX41" s="280"/>
      <c r="FY41" s="280"/>
      <c r="FZ41" s="280"/>
      <c r="GA41" s="280"/>
      <c r="GB41" s="280"/>
      <c r="GC41" s="280"/>
      <c r="GD41" s="280"/>
      <c r="GE41" s="280"/>
      <c r="GF41" s="280"/>
      <c r="GG41" s="280"/>
      <c r="GH41" s="280"/>
      <c r="GI41" s="280"/>
      <c r="GJ41" s="280"/>
      <c r="GK41" s="280"/>
      <c r="GL41" s="280"/>
      <c r="GM41" s="280"/>
      <c r="GN41" s="280"/>
      <c r="GO41" s="280"/>
      <c r="GP41" s="280"/>
      <c r="GQ41" s="280"/>
      <c r="GR41" s="280"/>
      <c r="GS41" s="280"/>
      <c r="GT41" s="280"/>
      <c r="GU41" s="280"/>
      <c r="GV41" s="280"/>
    </row>
    <row r="42">
      <c r="A42" s="309" t="str">
        <v>安桐</v>
      </c>
      <c r="B42" s="310" t="str">
        <v>12800025700539816</v>
      </c>
      <c r="C42" s="309" t="str">
        <v>亚朵星球 深睡双感夏凉被</v>
      </c>
      <c r="D42" s="309" t="str">
        <v>薄荷冰青-150*200cm</v>
      </c>
      <c r="E42">
        <f>SUM(F42:GX42)</f>
      </c>
      <c r="F42" s="280">
        <f>IFERROR(SUMPRODUCT(('控温被PRO-S级品'!$B$2:$B$10=$B42)*('控温被PRO-S级品'!$E$1:$BE$1=F$1)*('控温被PRO-S级品'!$E$2:$BE$10)),0)+IFERROR(SUMPRODUCT(('冬被-S级品'!$B$2:$B$10=$B42)*('冬被-S级品'!$E$1:$AW$1=F$1)*('冬被-S级品'!$E$2:$AW$10)),0)+IFERROR(SUMPRODUCT(('白止-S级品'!$A$2:$A$26=$B42)*('白止-S级品'!$D$1:$AV$1=F$1)*('白止-S级品'!$D$2:$AV$26)),0)+IFERROR(SUMPRODUCT(('乐容-S级品'!$A$4:$A$32=$B42)*('乐容-S级品'!$L$3:$CA$3=F$1)*('乐容-S级品'!$L$4:$CA$32)),0)</f>
      </c>
      <c r="G42" s="280">
        <f>IFERROR(SUMPRODUCT(('控温被PRO-S级品'!$B$2:$B$10=$B42)*('控温被PRO-S级品'!$E$1:$BE$1=G$1)*('控温被PRO-S级品'!$E$2:$BE$10)),0)+IFERROR(SUMPRODUCT(('冬被-S级品'!$B$2:$B$10=$B42)*('冬被-S级品'!$E$1:$AW$1=G$1)*('冬被-S级品'!$E$2:$AW$10)),0)+IFERROR(SUMPRODUCT(('白止-S级品'!$A$2:$A$26=$B42)*('白止-S级品'!$D$1:$AV$1=G$1)*('白止-S级品'!$D$2:$AV$26)),0)+IFERROR(SUMPRODUCT(('乐容-S级品'!$A$4:$A$32=$B42)*('乐容-S级品'!$L$3:$CA$3=G$1)*('乐容-S级品'!$L$4:$CA$32)),0)</f>
      </c>
      <c r="H42" s="280">
        <f>IFERROR(SUMPRODUCT(('控温被PRO-S级品'!$B$2:$B$10=$B42)*('控温被PRO-S级品'!$E$1:$BE$1=H$1)*('控温被PRO-S级品'!$E$2:$BE$10)),0)+IFERROR(SUMPRODUCT(('冬被-S级品'!$B$2:$B$10=$B42)*('冬被-S级品'!$E$1:$AW$1=H$1)*('冬被-S级品'!$E$2:$AW$10)),0)+IFERROR(SUMPRODUCT(('白止-S级品'!$A$2:$A$26=$B42)*('白止-S级品'!$D$1:$AV$1=H$1)*('白止-S级品'!$D$2:$AV$26)),0)+IFERROR(SUMPRODUCT(('乐容-S级品'!$A$4:$A$32=$B42)*('乐容-S级品'!$L$3:$CA$3=H$1)*('乐容-S级品'!$L$4:$CA$32)),0)</f>
      </c>
      <c r="I42" s="280">
        <f>IFERROR(SUMPRODUCT(('控温被PRO-S级品'!$B$2:$B$10=$B42)*('控温被PRO-S级品'!$E$1:$BE$1=I$1)*('控温被PRO-S级品'!$E$2:$BE$10)),0)+IFERROR(SUMPRODUCT(('冬被-S级品'!$B$2:$B$10=$B42)*('冬被-S级品'!$E$1:$AW$1=I$1)*('冬被-S级品'!$E$2:$AW$10)),0)+IFERROR(SUMPRODUCT(('白止-S级品'!$A$2:$A$26=$B42)*('白止-S级品'!$D$1:$AV$1=I$1)*('白止-S级品'!$D$2:$AV$26)),0)+IFERROR(SUMPRODUCT(('乐容-S级品'!$A$4:$A$32=$B42)*('乐容-S级品'!$L$3:$CA$3=I$1)*('乐容-S级品'!$L$4:$CA$32)),0)</f>
      </c>
      <c r="J42" s="280">
        <f>IFERROR(SUMPRODUCT(('控温被PRO-S级品'!$B$2:$B$10=$B42)*('控温被PRO-S级品'!$E$1:$BE$1=J$1)*('控温被PRO-S级品'!$E$2:$BE$10)),0)+IFERROR(SUMPRODUCT(('冬被-S级品'!$B$2:$B$10=$B42)*('冬被-S级品'!$E$1:$AW$1=J$1)*('冬被-S级品'!$E$2:$AW$10)),0)+IFERROR(SUMPRODUCT(('白止-S级品'!$A$2:$A$26=$B42)*('白止-S级品'!$D$1:$AV$1=J$1)*('白止-S级品'!$D$2:$AV$26)),0)+IFERROR(SUMPRODUCT(('乐容-S级品'!$A$4:$A$32=$B42)*('乐容-S级品'!$L$3:$CA$3=J$1)*('乐容-S级品'!$L$4:$CA$32)),0)</f>
      </c>
      <c r="K42" s="280">
        <f>IFERROR(SUMPRODUCT(('控温被PRO-S级品'!$B$2:$B$10=$B42)*('控温被PRO-S级品'!$E$1:$BE$1=K$1)*('控温被PRO-S级品'!$E$2:$BE$10)),0)+IFERROR(SUMPRODUCT(('冬被-S级品'!$B$2:$B$10=$B42)*('冬被-S级品'!$E$1:$AW$1=K$1)*('冬被-S级品'!$E$2:$AW$10)),0)+IFERROR(SUMPRODUCT(('白止-S级品'!$A$2:$A$26=$B42)*('白止-S级品'!$D$1:$AV$1=K$1)*('白止-S级品'!$D$2:$AV$26)),0)+IFERROR(SUMPRODUCT(('乐容-S级品'!$A$4:$A$32=$B42)*('乐容-S级品'!$L$3:$CA$3=K$1)*('乐容-S级品'!$L$4:$CA$32)),0)</f>
      </c>
      <c r="L42" s="280">
        <f>IFERROR(SUMPRODUCT(('控温被PRO-S级品'!$B$2:$B$10=$B42)*('控温被PRO-S级品'!$E$1:$BE$1=L$1)*('控温被PRO-S级品'!$E$2:$BE$10)),0)+IFERROR(SUMPRODUCT(('冬被-S级品'!$B$2:$B$10=$B42)*('冬被-S级品'!$E$1:$AW$1=L$1)*('冬被-S级品'!$E$2:$AW$10)),0)+IFERROR(SUMPRODUCT(('白止-S级品'!$A$2:$A$26=$B42)*('白止-S级品'!$D$1:$AV$1=L$1)*('白止-S级品'!$D$2:$AV$26)),0)+IFERROR(SUMPRODUCT(('乐容-S级品'!$A$4:$A$32=$B42)*('乐容-S级品'!$L$3:$CA$3=L$1)*('乐容-S级品'!$L$4:$CA$32)),0)</f>
      </c>
      <c r="M42" s="280">
        <f>IFERROR(SUMPRODUCT(('控温被PRO-S级品'!$B$2:$B$10=$B42)*('控温被PRO-S级品'!$E$1:$BE$1=M$1)*('控温被PRO-S级品'!$E$2:$BE$10)),0)+IFERROR(SUMPRODUCT(('冬被-S级品'!$B$2:$B$10=$B42)*('冬被-S级品'!$E$1:$AW$1=M$1)*('冬被-S级品'!$E$2:$AW$10)),0)+IFERROR(SUMPRODUCT(('白止-S级品'!$A$2:$A$26=$B42)*('白止-S级品'!$D$1:$AV$1=M$1)*('白止-S级品'!$D$2:$AV$26)),0)+IFERROR(SUMPRODUCT(('乐容-S级品'!$A$4:$A$32=$B42)*('乐容-S级品'!$L$3:$CA$3=M$1)*('乐容-S级品'!$L$4:$CA$32)),0)</f>
      </c>
      <c r="N42" s="280">
        <f>IFERROR(SUMPRODUCT(('控温被PRO-S级品'!$B$2:$B$10=$B42)*('控温被PRO-S级品'!$E$1:$BE$1=N$1)*('控温被PRO-S级品'!$E$2:$BE$10)),0)+IFERROR(SUMPRODUCT(('冬被-S级品'!$B$2:$B$10=$B42)*('冬被-S级品'!$E$1:$AW$1=N$1)*('冬被-S级品'!$E$2:$AW$10)),0)+IFERROR(SUMPRODUCT(('白止-S级品'!$A$2:$A$26=$B42)*('白止-S级品'!$D$1:$AV$1=N$1)*('白止-S级品'!$D$2:$AV$26)),0)+IFERROR(SUMPRODUCT(('乐容-S级品'!$A$4:$A$32=$B42)*('乐容-S级品'!$L$3:$CA$3=N$1)*('乐容-S级品'!$L$4:$CA$32)),0)</f>
      </c>
      <c r="O42" s="280">
        <f>IFERROR(SUMPRODUCT(('控温被PRO-S级品'!$B$2:$B$10=$B42)*('控温被PRO-S级品'!$E$1:$BE$1=O$1)*('控温被PRO-S级品'!$E$2:$BE$10)),0)+IFERROR(SUMPRODUCT(('冬被-S级品'!$B$2:$B$10=$B42)*('冬被-S级品'!$E$1:$AW$1=O$1)*('冬被-S级品'!$E$2:$AW$10)),0)+IFERROR(SUMPRODUCT(('白止-S级品'!$A$2:$A$26=$B42)*('白止-S级品'!$D$1:$AV$1=O$1)*('白止-S级品'!$D$2:$AV$26)),0)+IFERROR(SUMPRODUCT(('乐容-S级品'!$A$4:$A$32=$B42)*('乐容-S级品'!$L$3:$CA$3=O$1)*('乐容-S级品'!$L$4:$CA$32)),0)</f>
      </c>
      <c r="P42" s="280">
        <f>IFERROR(SUMPRODUCT(('控温被PRO-S级品'!$B$2:$B$10=$B42)*('控温被PRO-S级品'!$E$1:$BE$1=P$1)*('控温被PRO-S级品'!$E$2:$BE$10)),0)+IFERROR(SUMPRODUCT(('冬被-S级品'!$B$2:$B$10=$B42)*('冬被-S级品'!$E$1:$AW$1=P$1)*('冬被-S级品'!$E$2:$AW$10)),0)+IFERROR(SUMPRODUCT(('白止-S级品'!$A$2:$A$26=$B42)*('白止-S级品'!$D$1:$AV$1=P$1)*('白止-S级品'!$D$2:$AV$26)),0)+IFERROR(SUMPRODUCT(('乐容-S级品'!$A$4:$A$32=$B42)*('乐容-S级品'!$L$3:$CA$3=P$1)*('乐容-S级品'!$L$4:$CA$32)),0)</f>
      </c>
      <c r="Q42" s="280">
        <f>IFERROR(SUMPRODUCT(('控温被PRO-S级品'!$B$2:$B$10=$B42)*('控温被PRO-S级品'!$E$1:$BE$1=Q$1)*('控温被PRO-S级品'!$E$2:$BE$10)),0)+IFERROR(SUMPRODUCT(('冬被-S级品'!$B$2:$B$10=$B42)*('冬被-S级品'!$E$1:$AW$1=Q$1)*('冬被-S级品'!$E$2:$AW$10)),0)+IFERROR(SUMPRODUCT(('白止-S级品'!$A$2:$A$26=$B42)*('白止-S级品'!$D$1:$AV$1=Q$1)*('白止-S级品'!$D$2:$AV$26)),0)+IFERROR(SUMPRODUCT(('乐容-S级品'!$A$4:$A$32=$B42)*('乐容-S级品'!$L$3:$CA$3=Q$1)*('乐容-S级品'!$L$4:$CA$32)),0)</f>
      </c>
      <c r="R42" s="280">
        <f>IFERROR(SUMPRODUCT(('控温被PRO-S级品'!$B$2:$B$10=$B42)*('控温被PRO-S级品'!$E$1:$BE$1=R$1)*('控温被PRO-S级品'!$E$2:$BE$10)),0)+IFERROR(SUMPRODUCT(('冬被-S级品'!$B$2:$B$10=$B42)*('冬被-S级品'!$E$1:$AW$1=R$1)*('冬被-S级品'!$E$2:$AW$10)),0)+IFERROR(SUMPRODUCT(('白止-S级品'!$A$2:$A$26=$B42)*('白止-S级品'!$D$1:$AV$1=R$1)*('白止-S级品'!$D$2:$AV$26)),0)+IFERROR(SUMPRODUCT(('乐容-S级品'!$A$4:$A$32=$B42)*('乐容-S级品'!$L$3:$CA$3=R$1)*('乐容-S级品'!$L$4:$CA$32)),0)</f>
      </c>
      <c r="S42" s="280">
        <f>IFERROR(SUMPRODUCT(('控温被PRO-S级品'!$B$2:$B$10=$B42)*('控温被PRO-S级品'!$E$1:$BE$1=S$1)*('控温被PRO-S级品'!$E$2:$BE$10)),0)+IFERROR(SUMPRODUCT(('冬被-S级品'!$B$2:$B$10=$B42)*('冬被-S级品'!$E$1:$AW$1=S$1)*('冬被-S级品'!$E$2:$AW$10)),0)+IFERROR(SUMPRODUCT(('白止-S级品'!$A$2:$A$26=$B42)*('白止-S级品'!$D$1:$AV$1=S$1)*('白止-S级品'!$D$2:$AV$26)),0)+IFERROR(SUMPRODUCT(('乐容-S级品'!$A$4:$A$32=$B42)*('乐容-S级品'!$L$3:$CA$3=S$1)*('乐容-S级品'!$L$4:$CA$32)),0)</f>
      </c>
      <c r="T42" s="280">
        <f>IFERROR(SUMPRODUCT(('控温被PRO-S级品'!$B$2:$B$10=$B42)*('控温被PRO-S级品'!$E$1:$BE$1=T$1)*('控温被PRO-S级品'!$E$2:$BE$10)),0)+IFERROR(SUMPRODUCT(('冬被-S级品'!$B$2:$B$10=$B42)*('冬被-S级品'!$E$1:$AW$1=T$1)*('冬被-S级品'!$E$2:$AW$10)),0)+IFERROR(SUMPRODUCT(('白止-S级品'!$A$2:$A$26=$B42)*('白止-S级品'!$D$1:$AV$1=T$1)*('白止-S级品'!$D$2:$AV$26)),0)+IFERROR(SUMPRODUCT(('乐容-S级品'!$A$4:$A$32=$B42)*('乐容-S级品'!$L$3:$CA$3=T$1)*('乐容-S级品'!$L$4:$CA$32)),0)</f>
      </c>
      <c r="U42" s="280">
        <f>IFERROR(SUMPRODUCT(('控温被PRO-S级品'!$B$2:$B$10=$B42)*('控温被PRO-S级品'!$E$1:$BE$1=U$1)*('控温被PRO-S级品'!$E$2:$BE$10)),0)+IFERROR(SUMPRODUCT(('冬被-S级品'!$B$2:$B$10=$B42)*('冬被-S级品'!$E$1:$AW$1=U$1)*('冬被-S级品'!$E$2:$AW$10)),0)+IFERROR(SUMPRODUCT(('白止-S级品'!$A$2:$A$26=$B42)*('白止-S级品'!$D$1:$AV$1=U$1)*('白止-S级品'!$D$2:$AV$26)),0)+IFERROR(SUMPRODUCT(('乐容-S级品'!$A$4:$A$32=$B42)*('乐容-S级品'!$L$3:$CA$3=U$1)*('乐容-S级品'!$L$4:$CA$32)),0)</f>
      </c>
      <c r="V42" s="280">
        <f>IFERROR(SUMPRODUCT(('控温被PRO-S级品'!$B$2:$B$10=$B42)*('控温被PRO-S级品'!$E$1:$BE$1=V$1)*('控温被PRO-S级品'!$E$2:$BE$10)),0)+IFERROR(SUMPRODUCT(('冬被-S级品'!$B$2:$B$10=$B42)*('冬被-S级品'!$E$1:$AW$1=V$1)*('冬被-S级品'!$E$2:$AW$10)),0)+IFERROR(SUMPRODUCT(('白止-S级品'!$A$2:$A$26=$B42)*('白止-S级品'!$D$1:$AV$1=V$1)*('白止-S级品'!$D$2:$AV$26)),0)+IFERROR(SUMPRODUCT(('乐容-S级品'!$A$4:$A$32=$B42)*('乐容-S级品'!$L$3:$CA$3=V$1)*('乐容-S级品'!$L$4:$CA$32)),0)</f>
      </c>
      <c r="W42" s="280">
        <f>IFERROR(SUMPRODUCT(('控温被PRO-S级品'!$B$2:$B$10=$B42)*('控温被PRO-S级品'!$E$1:$BE$1=W$1)*('控温被PRO-S级品'!$E$2:$BE$10)),0)+IFERROR(SUMPRODUCT(('冬被-S级品'!$B$2:$B$10=$B42)*('冬被-S级品'!$E$1:$AW$1=W$1)*('冬被-S级品'!$E$2:$AW$10)),0)+IFERROR(SUMPRODUCT(('白止-S级品'!$A$2:$A$26=$B42)*('白止-S级品'!$D$1:$AV$1=W$1)*('白止-S级品'!$D$2:$AV$26)),0)+IFERROR(SUMPRODUCT(('乐容-S级品'!$A$4:$A$32=$B42)*('乐容-S级品'!$L$3:$CA$3=W$1)*('乐容-S级品'!$L$4:$CA$32)),0)</f>
      </c>
      <c r="X42" s="280">
        <f>IFERROR(SUMPRODUCT(('控温被PRO-S级品'!$B$2:$B$10=$B42)*('控温被PRO-S级品'!$E$1:$BE$1=X$1)*('控温被PRO-S级品'!$E$2:$BE$10)),0)+IFERROR(SUMPRODUCT(('冬被-S级品'!$B$2:$B$10=$B42)*('冬被-S级品'!$E$1:$AW$1=X$1)*('冬被-S级品'!$E$2:$AW$10)),0)+IFERROR(SUMPRODUCT(('白止-S级品'!$A$2:$A$26=$B42)*('白止-S级品'!$D$1:$AV$1=X$1)*('白止-S级品'!$D$2:$AV$26)),0)+IFERROR(SUMPRODUCT(('乐容-S级品'!$A$4:$A$32=$B42)*('乐容-S级品'!$L$3:$CA$3=X$1)*('乐容-S级品'!$L$4:$CA$32)),0)</f>
      </c>
      <c r="Y42" s="280">
        <f>IFERROR(SUMPRODUCT(('控温被PRO-S级品'!$B$2:$B$10=$B42)*('控温被PRO-S级品'!$E$1:$BE$1=Y$1)*('控温被PRO-S级品'!$E$2:$BE$10)),0)+IFERROR(SUMPRODUCT(('冬被-S级品'!$B$2:$B$10=$B42)*('冬被-S级品'!$E$1:$AW$1=Y$1)*('冬被-S级品'!$E$2:$AW$10)),0)+IFERROR(SUMPRODUCT(('白止-S级品'!$A$2:$A$26=$B42)*('白止-S级品'!$D$1:$AV$1=Y$1)*('白止-S级品'!$D$2:$AV$26)),0)+IFERROR(SUMPRODUCT(('乐容-S级品'!$A$4:$A$32=$B42)*('乐容-S级品'!$L$3:$CA$3=Y$1)*('乐容-S级品'!$L$4:$CA$32)),0)</f>
      </c>
      <c r="Z42" s="280">
        <f>IFERROR(SUMPRODUCT(('控温被PRO-S级品'!$B$2:$B$10=$B42)*('控温被PRO-S级品'!$E$1:$BE$1=Z$1)*('控温被PRO-S级品'!$E$2:$BE$10)),0)+IFERROR(SUMPRODUCT(('冬被-S级品'!$B$2:$B$10=$B42)*('冬被-S级品'!$E$1:$AW$1=Z$1)*('冬被-S级品'!$E$2:$AW$10)),0)+IFERROR(SUMPRODUCT(('白止-S级品'!$A$2:$A$26=$B42)*('白止-S级品'!$D$1:$AV$1=Z$1)*('白止-S级品'!$D$2:$AV$26)),0)+IFERROR(SUMPRODUCT(('乐容-S级品'!$A$4:$A$32=$B42)*('乐容-S级品'!$L$3:$CA$3=Z$1)*('乐容-S级品'!$L$4:$CA$32)),0)</f>
      </c>
      <c r="AA42" s="280">
        <f>IFERROR(SUMPRODUCT(('控温被PRO-S级品'!$B$2:$B$10=$B42)*('控温被PRO-S级品'!$E$1:$BE$1=AA$1)*('控温被PRO-S级品'!$E$2:$BE$10)),0)+IFERROR(SUMPRODUCT(('冬被-S级品'!$B$2:$B$10=$B42)*('冬被-S级品'!$E$1:$AW$1=AA$1)*('冬被-S级品'!$E$2:$AW$10)),0)+IFERROR(SUMPRODUCT(('白止-S级品'!$A$2:$A$26=$B42)*('白止-S级品'!$D$1:$AV$1=AA$1)*('白止-S级品'!$D$2:$AV$26)),0)+IFERROR(SUMPRODUCT(('乐容-S级品'!$A$4:$A$32=$B42)*('乐容-S级品'!$L$3:$CA$3=AA$1)*('乐容-S级品'!$L$4:$CA$32)),0)</f>
      </c>
      <c r="AB42" s="280">
        <f>IFERROR(SUMPRODUCT(('控温被PRO-S级品'!$B$2:$B$10=$B42)*('控温被PRO-S级品'!$E$1:$BE$1=AB$1)*('控温被PRO-S级品'!$E$2:$BE$10)),0)+IFERROR(SUMPRODUCT(('冬被-S级品'!$B$2:$B$10=$B42)*('冬被-S级品'!$E$1:$AW$1=AB$1)*('冬被-S级品'!$E$2:$AW$10)),0)+IFERROR(SUMPRODUCT(('白止-S级品'!$A$2:$A$26=$B42)*('白止-S级品'!$D$1:$AV$1=AB$1)*('白止-S级品'!$D$2:$AV$26)),0)+IFERROR(SUMPRODUCT(('乐容-S级品'!$A$4:$A$32=$B42)*('乐容-S级品'!$L$3:$CA$3=AB$1)*('乐容-S级品'!$L$4:$CA$32)),0)</f>
      </c>
      <c r="AC42" s="280">
        <f>IFERROR(SUMPRODUCT(('控温被PRO-S级品'!$B$2:$B$10=$B42)*('控温被PRO-S级品'!$E$1:$BE$1=AC$1)*('控温被PRO-S级品'!$E$2:$BE$10)),0)+IFERROR(SUMPRODUCT(('冬被-S级品'!$B$2:$B$10=$B42)*('冬被-S级品'!$E$1:$AW$1=AC$1)*('冬被-S级品'!$E$2:$AW$10)),0)+IFERROR(SUMPRODUCT(('白止-S级品'!$A$2:$A$26=$B42)*('白止-S级品'!$D$1:$AV$1=AC$1)*('白止-S级品'!$D$2:$AV$26)),0)+IFERROR(SUMPRODUCT(('乐容-S级品'!$A$4:$A$32=$B42)*('乐容-S级品'!$L$3:$CA$3=AC$1)*('乐容-S级品'!$L$4:$CA$32)),0)</f>
      </c>
      <c r="AD42" s="280">
        <f>IFERROR(SUMPRODUCT(('控温被PRO-S级品'!$B$2:$B$10=$B42)*('控温被PRO-S级品'!$E$1:$BE$1=AD$1)*('控温被PRO-S级品'!$E$2:$BE$10)),0)+IFERROR(SUMPRODUCT(('冬被-S级品'!$B$2:$B$10=$B42)*('冬被-S级品'!$E$1:$AW$1=AD$1)*('冬被-S级品'!$E$2:$AW$10)),0)+IFERROR(SUMPRODUCT(('白止-S级品'!$A$2:$A$26=$B42)*('白止-S级品'!$D$1:$AV$1=AD$1)*('白止-S级品'!$D$2:$AV$26)),0)+IFERROR(SUMPRODUCT(('乐容-S级品'!$A$4:$A$32=$B42)*('乐容-S级品'!$L$3:$CA$3=AD$1)*('乐容-S级品'!$L$4:$CA$32)),0)</f>
      </c>
      <c r="AE42" s="280">
        <f>IFERROR(SUMPRODUCT(('控温被PRO-S级品'!$B$2:$B$10=$B42)*('控温被PRO-S级品'!$E$1:$BE$1=AE$1)*('控温被PRO-S级品'!$E$2:$BE$10)),0)+IFERROR(SUMPRODUCT(('冬被-S级品'!$B$2:$B$10=$B42)*('冬被-S级品'!$E$1:$AW$1=AE$1)*('冬被-S级品'!$E$2:$AW$10)),0)+IFERROR(SUMPRODUCT(('白止-S级品'!$A$2:$A$26=$B42)*('白止-S级品'!$D$1:$AV$1=AE$1)*('白止-S级品'!$D$2:$AV$26)),0)+IFERROR(SUMPRODUCT(('乐容-S级品'!$A$4:$A$32=$B42)*('乐容-S级品'!$L$3:$CA$3=AE$1)*('乐容-S级品'!$L$4:$CA$32)),0)</f>
      </c>
      <c r="AF42" s="280">
        <f>IFERROR(SUMPRODUCT(('控温被PRO-S级品'!$B$2:$B$10=$B42)*('控温被PRO-S级品'!$E$1:$BE$1=AF$1)*('控温被PRO-S级品'!$E$2:$BE$10)),0)+IFERROR(SUMPRODUCT(('冬被-S级品'!$B$2:$B$10=$B42)*('冬被-S级品'!$E$1:$AW$1=AF$1)*('冬被-S级品'!$E$2:$AW$10)),0)+IFERROR(SUMPRODUCT(('白止-S级品'!$A$2:$A$26=$B42)*('白止-S级品'!$D$1:$AV$1=AF$1)*('白止-S级品'!$D$2:$AV$26)),0)+IFERROR(SUMPRODUCT(('乐容-S级品'!$A$4:$A$32=$B42)*('乐容-S级品'!$L$3:$CA$3=AF$1)*('乐容-S级品'!$L$4:$CA$32)),0)</f>
      </c>
      <c r="AG42" s="280">
        <f>IFERROR(SUMPRODUCT(('控温被PRO-S级品'!$B$2:$B$10=$B42)*('控温被PRO-S级品'!$E$1:$BE$1=AG$1)*('控温被PRO-S级品'!$E$2:$BE$10)),0)+IFERROR(SUMPRODUCT(('冬被-S级品'!$B$2:$B$10=$B42)*('冬被-S级品'!$E$1:$AW$1=AG$1)*('冬被-S级品'!$E$2:$AW$10)),0)+IFERROR(SUMPRODUCT(('白止-S级品'!$A$2:$A$26=$B42)*('白止-S级品'!$D$1:$AV$1=AG$1)*('白止-S级品'!$D$2:$AV$26)),0)+IFERROR(SUMPRODUCT(('乐容-S级品'!$A$4:$A$32=$B42)*('乐容-S级品'!$L$3:$CA$3=AG$1)*('乐容-S级品'!$L$4:$CA$32)),0)</f>
      </c>
      <c r="AH42" s="280">
        <f>IFERROR(SUMPRODUCT(('控温被PRO-S级品'!$B$2:$B$10=$B42)*('控温被PRO-S级品'!$E$1:$BE$1=AH$1)*('控温被PRO-S级品'!$E$2:$BE$10)),0)+IFERROR(SUMPRODUCT(('冬被-S级品'!$B$2:$B$10=$B42)*('冬被-S级品'!$E$1:$AW$1=AH$1)*('冬被-S级品'!$E$2:$AW$10)),0)+IFERROR(SUMPRODUCT(('白止-S级品'!$A$2:$A$26=$B42)*('白止-S级品'!$D$1:$AV$1=AH$1)*('白止-S级品'!$D$2:$AV$26)),0)+IFERROR(SUMPRODUCT(('乐容-S级品'!$A$4:$A$32=$B42)*('乐容-S级品'!$L$3:$CA$3=AH$1)*('乐容-S级品'!$L$4:$CA$32)),0)</f>
      </c>
      <c r="AI42" s="280">
        <f>IFERROR(SUMPRODUCT(('控温被PRO-S级品'!$B$2:$B$10=$B42)*('控温被PRO-S级品'!$E$1:$BE$1=AI$1)*('控温被PRO-S级品'!$E$2:$BE$10)),0)+IFERROR(SUMPRODUCT(('冬被-S级品'!$B$2:$B$10=$B42)*('冬被-S级品'!$E$1:$AW$1=AI$1)*('冬被-S级品'!$E$2:$AW$10)),0)+IFERROR(SUMPRODUCT(('白止-S级品'!$A$2:$A$26=$B42)*('白止-S级品'!$D$1:$AV$1=AI$1)*('白止-S级品'!$D$2:$AV$26)),0)+IFERROR(SUMPRODUCT(('乐容-S级品'!$A$4:$A$32=$B42)*('乐容-S级品'!$L$3:$CA$3=AI$1)*('乐容-S级品'!$L$4:$CA$32)),0)</f>
      </c>
      <c r="AJ42" s="280">
        <f>IFERROR(SUMPRODUCT(('控温被PRO-S级品'!$B$2:$B$10=$B42)*('控温被PRO-S级品'!$E$1:$BE$1=AJ$1)*('控温被PRO-S级品'!$E$2:$BE$10)),0)+IFERROR(SUMPRODUCT(('冬被-S级品'!$B$2:$B$10=$B42)*('冬被-S级品'!$E$1:$AW$1=AJ$1)*('冬被-S级品'!$E$2:$AW$10)),0)+IFERROR(SUMPRODUCT(('白止-S级品'!$A$2:$A$26=$B42)*('白止-S级品'!$D$1:$AV$1=AJ$1)*('白止-S级品'!$D$2:$AV$26)),0)+IFERROR(SUMPRODUCT(('乐容-S级品'!$A$4:$A$32=$B42)*('乐容-S级品'!$L$3:$CA$3=AJ$1)*('乐容-S级品'!$L$4:$CA$32)),0)</f>
      </c>
      <c r="AK42" s="280">
        <f>IFERROR(SUMPRODUCT(('控温被PRO-S级品'!$B$2:$B$10=$B42)*('控温被PRO-S级品'!$E$1:$BE$1=AK$1)*('控温被PRO-S级品'!$E$2:$BE$10)),0)+IFERROR(SUMPRODUCT(('冬被-S级品'!$B$2:$B$10=$B42)*('冬被-S级品'!$E$1:$AW$1=AK$1)*('冬被-S级品'!$E$2:$AW$10)),0)+IFERROR(SUMPRODUCT(('白止-S级品'!$A$2:$A$26=$B42)*('白止-S级品'!$D$1:$AV$1=AK$1)*('白止-S级品'!$D$2:$AV$26)),0)+IFERROR(SUMPRODUCT(('乐容-S级品'!$A$4:$A$32=$B42)*('乐容-S级品'!$L$3:$CA$3=AK$1)*('乐容-S级品'!$L$4:$CA$32)),0)</f>
      </c>
      <c r="AL42" s="280">
        <f>IFERROR(SUMPRODUCT(('控温被PRO-S级品'!$B$2:$B$10=$B42)*('控温被PRO-S级品'!$E$1:$BE$1=AL$1)*('控温被PRO-S级品'!$E$2:$BE$10)),0)+IFERROR(SUMPRODUCT(('冬被-S级品'!$B$2:$B$10=$B42)*('冬被-S级品'!$E$1:$AW$1=AL$1)*('冬被-S级品'!$E$2:$AW$10)),0)+IFERROR(SUMPRODUCT(('白止-S级品'!$A$2:$A$26=$B42)*('白止-S级品'!$D$1:$AV$1=AL$1)*('白止-S级品'!$D$2:$AV$26)),0)+IFERROR(SUMPRODUCT(('乐容-S级品'!$A$4:$A$32=$B42)*('乐容-S级品'!$L$3:$CA$3=AL$1)*('乐容-S级品'!$L$4:$CA$32)),0)</f>
      </c>
      <c r="AM42" s="280">
        <f>IFERROR(SUMPRODUCT(('控温被PRO-S级品'!$B$2:$B$10=$B42)*('控温被PRO-S级品'!$E$1:$BE$1=AM$1)*('控温被PRO-S级品'!$E$2:$BE$10)),0)+IFERROR(SUMPRODUCT(('冬被-S级品'!$B$2:$B$10=$B42)*('冬被-S级品'!$E$1:$AW$1=AM$1)*('冬被-S级品'!$E$2:$AW$10)),0)+IFERROR(SUMPRODUCT(('白止-S级品'!$A$2:$A$26=$B42)*('白止-S级品'!$D$1:$AV$1=AM$1)*('白止-S级品'!$D$2:$AV$26)),0)+IFERROR(SUMPRODUCT(('乐容-S级品'!$A$4:$A$32=$B42)*('乐容-S级品'!$L$3:$CA$3=AM$1)*('乐容-S级品'!$L$4:$CA$32)),0)</f>
      </c>
      <c r="AN42" s="280">
        <f>IFERROR(SUMPRODUCT(('控温被PRO-S级品'!$B$2:$B$10=$B42)*('控温被PRO-S级品'!$E$1:$BE$1=AN$1)*('控温被PRO-S级品'!$E$2:$BE$10)),0)+IFERROR(SUMPRODUCT(('冬被-S级品'!$B$2:$B$10=$B42)*('冬被-S级品'!$E$1:$AW$1=AN$1)*('冬被-S级品'!$E$2:$AW$10)),0)+IFERROR(SUMPRODUCT(('白止-S级品'!$A$2:$A$26=$B42)*('白止-S级品'!$D$1:$AV$1=AN$1)*('白止-S级品'!$D$2:$AV$26)),0)+IFERROR(SUMPRODUCT(('乐容-S级品'!$A$4:$A$32=$B42)*('乐容-S级品'!$L$3:$CA$3=AN$1)*('乐容-S级品'!$L$4:$CA$32)),0)</f>
      </c>
      <c r="AO42" s="280">
        <f>IFERROR(SUMPRODUCT(('控温被PRO-S级品'!$B$2:$B$10=$B42)*('控温被PRO-S级品'!$E$1:$BE$1=AO$1)*('控温被PRO-S级品'!$E$2:$BE$10)),0)+IFERROR(SUMPRODUCT(('冬被-S级品'!$B$2:$B$10=$B42)*('冬被-S级品'!$E$1:$AW$1=AO$1)*('冬被-S级品'!$E$2:$AW$10)),0)+IFERROR(SUMPRODUCT(('白止-S级品'!$A$2:$A$26=$B42)*('白止-S级品'!$D$1:$AV$1=AO$1)*('白止-S级品'!$D$2:$AV$26)),0)+IFERROR(SUMPRODUCT(('乐容-S级品'!$A$4:$A$32=$B42)*('乐容-S级品'!$L$3:$CA$3=AO$1)*('乐容-S级品'!$L$4:$CA$32)),0)</f>
      </c>
      <c r="AP42" s="280">
        <f>IFERROR(SUMPRODUCT(('控温被PRO-S级品'!$B$2:$B$10=$B42)*('控温被PRO-S级品'!$E$1:$BE$1=AP$1)*('控温被PRO-S级品'!$E$2:$BE$10)),0)+IFERROR(SUMPRODUCT(('冬被-S级品'!$B$2:$B$10=$B42)*('冬被-S级品'!$E$1:$AW$1=AP$1)*('冬被-S级品'!$E$2:$AW$10)),0)+IFERROR(SUMPRODUCT(('白止-S级品'!$A$2:$A$26=$B42)*('白止-S级品'!$D$1:$AV$1=AP$1)*('白止-S级品'!$D$2:$AV$26)),0)+IFERROR(SUMPRODUCT(('乐容-S级品'!$A$4:$A$32=$B42)*('乐容-S级品'!$L$3:$CA$3=AP$1)*('乐容-S级品'!$L$4:$CA$32)),0)</f>
      </c>
      <c r="AQ42" s="280">
        <f>IFERROR(SUMPRODUCT(('控温被PRO-S级品'!$B$2:$B$10=$B42)*('控温被PRO-S级品'!$E$1:$BE$1=AQ$1)*('控温被PRO-S级品'!$E$2:$BE$10)),0)+IFERROR(SUMPRODUCT(('冬被-S级品'!$B$2:$B$10=$B42)*('冬被-S级品'!$E$1:$AW$1=AQ$1)*('冬被-S级品'!$E$2:$AW$10)),0)+IFERROR(SUMPRODUCT(('白止-S级品'!$A$2:$A$26=$B42)*('白止-S级品'!$D$1:$AV$1=AQ$1)*('白止-S级品'!$D$2:$AV$26)),0)+IFERROR(SUMPRODUCT(('乐容-S级品'!$A$4:$A$32=$B42)*('乐容-S级品'!$L$3:$CA$3=AQ$1)*('乐容-S级品'!$L$4:$CA$32)),0)</f>
      </c>
      <c r="AR42" s="280">
        <f>IFERROR(SUMPRODUCT(('控温被PRO-S级品'!$B$2:$B$10=$B42)*('控温被PRO-S级品'!$E$1:$BE$1=AR$1)*('控温被PRO-S级品'!$E$2:$BE$10)),0)+IFERROR(SUMPRODUCT(('冬被-S级品'!$B$2:$B$10=$B42)*('冬被-S级品'!$E$1:$AW$1=AR$1)*('冬被-S级品'!$E$2:$AW$10)),0)+IFERROR(SUMPRODUCT(('白止-S级品'!$A$2:$A$26=$B42)*('白止-S级品'!$D$1:$AV$1=AR$1)*('白止-S级品'!$D$2:$AV$26)),0)+IFERROR(SUMPRODUCT(('乐容-S级品'!$A$4:$A$32=$B42)*('乐容-S级品'!$L$3:$CA$3=AR$1)*('乐容-S级品'!$L$4:$CA$32)),0)</f>
      </c>
      <c r="AS42" s="280">
        <f>IFERROR(SUMPRODUCT(('控温被PRO-S级品'!$B$2:$B$10=$B42)*('控温被PRO-S级品'!$E$1:$BE$1=AS$1)*('控温被PRO-S级品'!$E$2:$BE$10)),0)+IFERROR(SUMPRODUCT(('冬被-S级品'!$B$2:$B$10=$B42)*('冬被-S级品'!$E$1:$AW$1=AS$1)*('冬被-S级品'!$E$2:$AW$10)),0)+IFERROR(SUMPRODUCT(('白止-S级品'!$A$2:$A$26=$B42)*('白止-S级品'!$D$1:$AV$1=AS$1)*('白止-S级品'!$D$2:$AV$26)),0)+IFERROR(SUMPRODUCT(('乐容-S级品'!$A$4:$A$32=$B42)*('乐容-S级品'!$L$3:$CA$3=AS$1)*('乐容-S级品'!$L$4:$CA$32)),0)</f>
      </c>
      <c r="AT42" s="280">
        <f>IFERROR(SUMPRODUCT(('控温被PRO-S级品'!$B$2:$B$10=$B42)*('控温被PRO-S级品'!$E$1:$BE$1=AT$1)*('控温被PRO-S级品'!$E$2:$BE$10)),0)+IFERROR(SUMPRODUCT(('冬被-S级品'!$B$2:$B$10=$B42)*('冬被-S级品'!$E$1:$AW$1=AT$1)*('冬被-S级品'!$E$2:$AW$10)),0)+IFERROR(SUMPRODUCT(('白止-S级品'!$A$2:$A$26=$B42)*('白止-S级品'!$D$1:$AV$1=AT$1)*('白止-S级品'!$D$2:$AV$26)),0)+IFERROR(SUMPRODUCT(('乐容-S级品'!$A$4:$A$32=$B42)*('乐容-S级品'!$L$3:$CA$3=AT$1)*('乐容-S级品'!$L$4:$CA$32)),0)</f>
      </c>
      <c r="AU42" s="280">
        <f>IFERROR(SUMPRODUCT(('控温被PRO-S级品'!$B$2:$B$10=$B42)*('控温被PRO-S级品'!$E$1:$BE$1=AU$1)*('控温被PRO-S级品'!$E$2:$BE$10)),0)+IFERROR(SUMPRODUCT(('冬被-S级品'!$B$2:$B$10=$B42)*('冬被-S级品'!$E$1:$AW$1=AU$1)*('冬被-S级品'!$E$2:$AW$10)),0)+IFERROR(SUMPRODUCT(('白止-S级品'!$A$2:$A$26=$B42)*('白止-S级品'!$D$1:$AV$1=AU$1)*('白止-S级品'!$D$2:$AV$26)),0)+IFERROR(SUMPRODUCT(('乐容-S级品'!$A$4:$A$32=$B42)*('乐容-S级品'!$L$3:$CA$3=AU$1)*('乐容-S级品'!$L$4:$CA$32)),0)</f>
      </c>
      <c r="AV42" s="280">
        <f>IFERROR(SUMPRODUCT(('控温被PRO-S级品'!$B$2:$B$10=$B42)*('控温被PRO-S级品'!$E$1:$BE$1=AV$1)*('控温被PRO-S级品'!$E$2:$BE$10)),0)+IFERROR(SUMPRODUCT(('冬被-S级品'!$B$2:$B$10=$B42)*('冬被-S级品'!$E$1:$AW$1=AV$1)*('冬被-S级品'!$E$2:$AW$10)),0)+IFERROR(SUMPRODUCT(('白止-S级品'!$A$2:$A$26=$B42)*('白止-S级品'!$D$1:$AV$1=AV$1)*('白止-S级品'!$D$2:$AV$26)),0)+IFERROR(SUMPRODUCT(('乐容-S级品'!$A$4:$A$32=$B42)*('乐容-S级品'!$L$3:$CA$3=AV$1)*('乐容-S级品'!$L$4:$CA$32)),0)</f>
      </c>
      <c r="AW42" s="280">
        <f>IFERROR(SUMPRODUCT(('控温被PRO-S级品'!$B$2:$B$10=$B42)*('控温被PRO-S级品'!$E$1:$BE$1=AW$1)*('控温被PRO-S级品'!$E$2:$BE$10)),0)+IFERROR(SUMPRODUCT(('冬被-S级品'!$B$2:$B$10=$B42)*('冬被-S级品'!$E$1:$AW$1=AW$1)*('冬被-S级品'!$E$2:$AW$10)),0)+IFERROR(SUMPRODUCT(('白止-S级品'!$A$2:$A$26=$B42)*('白止-S级品'!$D$1:$AV$1=AW$1)*('白止-S级品'!$D$2:$AV$26)),0)+IFERROR(SUMPRODUCT(('乐容-S级品'!$A$4:$A$32=$B42)*('乐容-S级品'!$L$3:$CA$3=AW$1)*('乐容-S级品'!$L$4:$CA$32)),0)</f>
      </c>
      <c r="AX42" s="280">
        <f>IFERROR(SUMPRODUCT(('控温被PRO-S级品'!$B$2:$B$10=$B42)*('控温被PRO-S级品'!$E$1:$BE$1=AX$1)*('控温被PRO-S级品'!$E$2:$BE$10)),0)+IFERROR(SUMPRODUCT(('冬被-S级品'!$B$2:$B$10=$B42)*('冬被-S级品'!$E$1:$AW$1=AX$1)*('冬被-S级品'!$E$2:$AW$10)),0)+IFERROR(SUMPRODUCT(('白止-S级品'!$A$2:$A$26=$B42)*('白止-S级品'!$D$1:$AV$1=AX$1)*('白止-S级品'!$D$2:$AV$26)),0)+IFERROR(SUMPRODUCT(('乐容-S级品'!$A$4:$A$32=$B42)*('乐容-S级品'!$L$3:$CA$3=AX$1)*('乐容-S级品'!$L$4:$CA$32)),0)</f>
      </c>
      <c r="AY42" s="280">
        <f>IFERROR(SUMPRODUCT(('控温被PRO-S级品'!$B$2:$B$10=$B42)*('控温被PRO-S级品'!$E$1:$BE$1=AY$1)*('控温被PRO-S级品'!$E$2:$BE$10)),0)+IFERROR(SUMPRODUCT(('冬被-S级品'!$B$2:$B$10=$B42)*('冬被-S级品'!$E$1:$AW$1=AY$1)*('冬被-S级品'!$E$2:$AW$10)),0)+IFERROR(SUMPRODUCT(('白止-S级品'!$A$2:$A$26=$B42)*('白止-S级品'!$D$1:$AV$1=AY$1)*('白止-S级品'!$D$2:$AV$26)),0)+IFERROR(SUMPRODUCT(('乐容-S级品'!$A$4:$A$32=$B42)*('乐容-S级品'!$L$3:$CA$3=AY$1)*('乐容-S级品'!$L$4:$CA$32)),0)</f>
      </c>
      <c r="AZ42" s="280">
        <f>IFERROR(SUMPRODUCT(('控温被PRO-S级品'!$B$2:$B$10=$B42)*('控温被PRO-S级品'!$E$1:$BE$1=AZ$1)*('控温被PRO-S级品'!$E$2:$BE$10)),0)+IFERROR(SUMPRODUCT(('冬被-S级品'!$B$2:$B$10=$B42)*('冬被-S级品'!$E$1:$AW$1=AZ$1)*('冬被-S级品'!$E$2:$AW$10)),0)+IFERROR(SUMPRODUCT(('白止-S级品'!$A$2:$A$26=$B42)*('白止-S级品'!$D$1:$AV$1=AZ$1)*('白止-S级品'!$D$2:$AV$26)),0)+IFERROR(SUMPRODUCT(('乐容-S级品'!$A$4:$A$32=$B42)*('乐容-S级品'!$L$3:$CA$3=AZ$1)*('乐容-S级品'!$L$4:$CA$32)),0)</f>
      </c>
      <c r="BA42" s="280">
        <f>IFERROR(SUMPRODUCT(('控温被PRO-S级品'!$B$2:$B$10=$B42)*('控温被PRO-S级品'!$E$1:$BE$1=BA$1)*('控温被PRO-S级品'!$E$2:$BE$10)),0)+IFERROR(SUMPRODUCT(('冬被-S级品'!$B$2:$B$10=$B42)*('冬被-S级品'!$E$1:$AW$1=BA$1)*('冬被-S级品'!$E$2:$AW$10)),0)+IFERROR(SUMPRODUCT(('白止-S级品'!$A$2:$A$26=$B42)*('白止-S级品'!$D$1:$AV$1=BA$1)*('白止-S级品'!$D$2:$AV$26)),0)+IFERROR(SUMPRODUCT(('乐容-S级品'!$A$4:$A$32=$B42)*('乐容-S级品'!$L$3:$CA$3=BA$1)*('乐容-S级品'!$L$4:$CA$32)),0)</f>
      </c>
      <c r="BB42" s="280">
        <f>IFERROR(SUMPRODUCT(('控温被PRO-S级品'!$B$2:$B$10=$B42)*('控温被PRO-S级品'!$E$1:$BE$1=BB$1)*('控温被PRO-S级品'!$E$2:$BE$10)),0)+IFERROR(SUMPRODUCT(('冬被-S级品'!$B$2:$B$10=$B42)*('冬被-S级品'!$E$1:$AW$1=BB$1)*('冬被-S级品'!$E$2:$AW$10)),0)+IFERROR(SUMPRODUCT(('白止-S级品'!$A$2:$A$26=$B42)*('白止-S级品'!$D$1:$AV$1=BB$1)*('白止-S级品'!$D$2:$AV$26)),0)+IFERROR(SUMPRODUCT(('乐容-S级品'!$A$4:$A$32=$B42)*('乐容-S级品'!$L$3:$CA$3=BB$1)*('乐容-S级品'!$L$4:$CA$32)),0)</f>
      </c>
      <c r="BC42" s="280">
        <f>IFERROR(SUMPRODUCT(('控温被PRO-S级品'!$B$2:$B$10=$B42)*('控温被PRO-S级品'!$E$1:$BE$1=BC$1)*('控温被PRO-S级品'!$E$2:$BE$10)),0)+IFERROR(SUMPRODUCT(('冬被-S级品'!$B$2:$B$10=$B42)*('冬被-S级品'!$E$1:$AW$1=BC$1)*('冬被-S级品'!$E$2:$AW$10)),0)+IFERROR(SUMPRODUCT(('白止-S级品'!$A$2:$A$26=$B42)*('白止-S级品'!$D$1:$AV$1=BC$1)*('白止-S级品'!$D$2:$AV$26)),0)+IFERROR(SUMPRODUCT(('乐容-S级品'!$A$4:$A$32=$B42)*('乐容-S级品'!$L$3:$CA$3=BC$1)*('乐容-S级品'!$L$4:$CA$32)),0)</f>
      </c>
      <c r="BD42" s="280">
        <f>IFERROR(SUMPRODUCT(('控温被PRO-S级品'!$B$2:$B$10=$B42)*('控温被PRO-S级品'!$E$1:$BE$1=BD$1)*('控温被PRO-S级品'!$E$2:$BE$10)),0)+IFERROR(SUMPRODUCT(('冬被-S级品'!$B$2:$B$10=$B42)*('冬被-S级品'!$E$1:$AW$1=BD$1)*('冬被-S级品'!$E$2:$AW$10)),0)+IFERROR(SUMPRODUCT(('白止-S级品'!$A$2:$A$26=$B42)*('白止-S级品'!$D$1:$AV$1=BD$1)*('白止-S级品'!$D$2:$AV$26)),0)+IFERROR(SUMPRODUCT(('乐容-S级品'!$A$4:$A$32=$B42)*('乐容-S级品'!$L$3:$CA$3=BD$1)*('乐容-S级品'!$L$4:$CA$32)),0)</f>
      </c>
      <c r="BE42" s="280">
        <f>IFERROR(SUMPRODUCT(('控温被PRO-S级品'!$B$2:$B$10=$B42)*('控温被PRO-S级品'!$E$1:$BE$1=BE$1)*('控温被PRO-S级品'!$E$2:$BE$10)),0)+IFERROR(SUMPRODUCT(('冬被-S级品'!$B$2:$B$10=$B42)*('冬被-S级品'!$E$1:$AW$1=BE$1)*('冬被-S级品'!$E$2:$AW$10)),0)+IFERROR(SUMPRODUCT(('白止-S级品'!$A$2:$A$26=$B42)*('白止-S级品'!$D$1:$AV$1=BE$1)*('白止-S级品'!$D$2:$AV$26)),0)+IFERROR(SUMPRODUCT(('乐容-S级品'!$A$4:$A$32=$B42)*('乐容-S级品'!$L$3:$CA$3=BE$1)*('乐容-S级品'!$L$4:$CA$32)),0)</f>
      </c>
      <c r="BF42" s="280">
        <f>IFERROR(SUMPRODUCT(('控温被PRO-S级品'!$B$2:$B$10=$B42)*('控温被PRO-S级品'!$E$1:$BE$1=BF$1)*('控温被PRO-S级品'!$E$2:$BE$10)),0)+IFERROR(SUMPRODUCT(('冬被-S级品'!$B$2:$B$10=$B42)*('冬被-S级品'!$E$1:$AW$1=BF$1)*('冬被-S级品'!$E$2:$AW$10)),0)+IFERROR(SUMPRODUCT(('白止-S级品'!$A$2:$A$26=$B42)*('白止-S级品'!$D$1:$AV$1=BF$1)*('白止-S级品'!$D$2:$AV$26)),0)+IFERROR(SUMPRODUCT(('乐容-S级品'!$A$4:$A$32=$B42)*('乐容-S级品'!$L$3:$CA$3=BF$1)*('乐容-S级品'!$L$4:$CA$32)),0)</f>
      </c>
      <c r="BG42" s="280">
        <f>IFERROR(SUMPRODUCT(('控温被PRO-S级品'!$B$2:$B$10=$B42)*('控温被PRO-S级品'!$E$1:$BE$1=BG$1)*('控温被PRO-S级品'!$E$2:$BE$10)),0)+IFERROR(SUMPRODUCT(('冬被-S级品'!$B$2:$B$10=$B42)*('冬被-S级品'!$E$1:$AW$1=BG$1)*('冬被-S级品'!$E$2:$AW$10)),0)+IFERROR(SUMPRODUCT(('白止-S级品'!$A$2:$A$26=$B42)*('白止-S级品'!$D$1:$AV$1=BG$1)*('白止-S级品'!$D$2:$AV$26)),0)+IFERROR(SUMPRODUCT(('乐容-S级品'!$A$4:$A$32=$B42)*('乐容-S级品'!$L$3:$CA$3=BG$1)*('乐容-S级品'!$L$4:$CA$32)),0)</f>
      </c>
      <c r="BH42" s="280">
        <f>IFERROR(SUMPRODUCT(('控温被PRO-S级品'!$B$2:$B$10=$B42)*('控温被PRO-S级品'!$E$1:$BE$1=BH$1)*('控温被PRO-S级品'!$E$2:$BE$10)),0)+IFERROR(SUMPRODUCT(('冬被-S级品'!$B$2:$B$10=$B42)*('冬被-S级品'!$E$1:$AW$1=BH$1)*('冬被-S级品'!$E$2:$AW$10)),0)+IFERROR(SUMPRODUCT(('白止-S级品'!$A$2:$A$26=$B42)*('白止-S级品'!$D$1:$AV$1=BH$1)*('白止-S级品'!$D$2:$AV$26)),0)+IFERROR(SUMPRODUCT(('乐容-S级品'!$A$4:$A$32=$B42)*('乐容-S级品'!$L$3:$CA$3=BH$1)*('乐容-S级品'!$L$4:$CA$32)),0)</f>
      </c>
      <c r="BI42" s="280">
        <f>IFERROR(SUMPRODUCT(('控温被PRO-S级品'!$B$2:$B$10=$B42)*('控温被PRO-S级品'!$E$1:$BE$1=BI$1)*('控温被PRO-S级品'!$E$2:$BE$10)),0)+IFERROR(SUMPRODUCT(('冬被-S级品'!$B$2:$B$10=$B42)*('冬被-S级品'!$E$1:$AW$1=BI$1)*('冬被-S级品'!$E$2:$AW$10)),0)+IFERROR(SUMPRODUCT(('白止-S级品'!$A$2:$A$26=$B42)*('白止-S级品'!$D$1:$AV$1=BI$1)*('白止-S级品'!$D$2:$AV$26)),0)+IFERROR(SUMPRODUCT(('乐容-S级品'!$A$4:$A$32=$B42)*('乐容-S级品'!$L$3:$CA$3=BI$1)*('乐容-S级品'!$L$4:$CA$32)),0)</f>
      </c>
      <c r="BJ42" s="280">
        <f>IFERROR(SUMPRODUCT(('控温被PRO-S级品'!$B$2:$B$10=$B42)*('控温被PRO-S级品'!$E$1:$BE$1=BJ$1)*('控温被PRO-S级品'!$E$2:$BE$10)),0)+IFERROR(SUMPRODUCT(('冬被-S级品'!$B$2:$B$10=$B42)*('冬被-S级品'!$E$1:$AW$1=BJ$1)*('冬被-S级品'!$E$2:$AW$10)),0)+IFERROR(SUMPRODUCT(('白止-S级品'!$A$2:$A$26=$B42)*('白止-S级品'!$D$1:$AV$1=BJ$1)*('白止-S级品'!$D$2:$AV$26)),0)+IFERROR(SUMPRODUCT(('乐容-S级品'!$A$4:$A$32=$B42)*('乐容-S级品'!$L$3:$CA$3=BJ$1)*('乐容-S级品'!$L$4:$CA$32)),0)</f>
      </c>
      <c r="BK42" s="280">
        <f>IFERROR(SUMPRODUCT(('控温被PRO-S级品'!$B$2:$B$10=$B42)*('控温被PRO-S级品'!$E$1:$BE$1=BK$1)*('控温被PRO-S级品'!$E$2:$BE$10)),0)+IFERROR(SUMPRODUCT(('冬被-S级品'!$B$2:$B$10=$B42)*('冬被-S级品'!$E$1:$AW$1=BK$1)*('冬被-S级品'!$E$2:$AW$10)),0)+IFERROR(SUMPRODUCT(('白止-S级品'!$A$2:$A$26=$B42)*('白止-S级品'!$D$1:$AV$1=BK$1)*('白止-S级品'!$D$2:$AV$26)),0)+IFERROR(SUMPRODUCT(('乐容-S级品'!$A$4:$A$32=$B42)*('乐容-S级品'!$L$3:$CA$3=BK$1)*('乐容-S级品'!$L$4:$CA$32)),0)</f>
      </c>
      <c r="BL42" s="280">
        <f>IFERROR(SUMPRODUCT(('控温被PRO-S级品'!$B$2:$B$10=$B42)*('控温被PRO-S级品'!$E$1:$BE$1=BL$1)*('控温被PRO-S级品'!$E$2:$BE$10)),0)+IFERROR(SUMPRODUCT(('冬被-S级品'!$B$2:$B$10=$B42)*('冬被-S级品'!$E$1:$AW$1=BL$1)*('冬被-S级品'!$E$2:$AW$10)),0)+IFERROR(SUMPRODUCT(('白止-S级品'!$A$2:$A$26=$B42)*('白止-S级品'!$D$1:$AV$1=BL$1)*('白止-S级品'!$D$2:$AV$26)),0)+IFERROR(SUMPRODUCT(('乐容-S级品'!$A$4:$A$32=$B42)*('乐容-S级品'!$L$3:$CA$3=BL$1)*('乐容-S级品'!$L$4:$CA$32)),0)</f>
      </c>
      <c r="BM42" s="280">
        <f>IFERROR(SUMPRODUCT(('控温被PRO-S级品'!$B$2:$B$10=$B42)*('控温被PRO-S级品'!$E$1:$BE$1=BM$1)*('控温被PRO-S级品'!$E$2:$BE$10)),0)+IFERROR(SUMPRODUCT(('冬被-S级品'!$B$2:$B$10=$B42)*('冬被-S级品'!$E$1:$AW$1=BM$1)*('冬被-S级品'!$E$2:$AW$10)),0)+IFERROR(SUMPRODUCT(('白止-S级品'!$A$2:$A$26=$B42)*('白止-S级品'!$D$1:$AV$1=BM$1)*('白止-S级品'!$D$2:$AV$26)),0)+IFERROR(SUMPRODUCT(('乐容-S级品'!$A$4:$A$32=$B42)*('乐容-S级品'!$L$3:$CA$3=BM$1)*('乐容-S级品'!$L$4:$CA$32)),0)</f>
      </c>
      <c r="BN42" s="280">
        <f>IFERROR(SUMPRODUCT(('控温被PRO-S级品'!$B$2:$B$10=$B42)*('控温被PRO-S级品'!$E$1:$BE$1=BN$1)*('控温被PRO-S级品'!$E$2:$BE$10)),0)+IFERROR(SUMPRODUCT(('冬被-S级品'!$B$2:$B$10=$B42)*('冬被-S级品'!$E$1:$AW$1=BN$1)*('冬被-S级品'!$E$2:$AW$10)),0)+IFERROR(SUMPRODUCT(('白止-S级品'!$A$2:$A$26=$B42)*('白止-S级品'!$D$1:$AV$1=BN$1)*('白止-S级品'!$D$2:$AV$26)),0)+IFERROR(SUMPRODUCT(('乐容-S级品'!$A$4:$A$32=$B42)*('乐容-S级品'!$L$3:$CA$3=BN$1)*('乐容-S级品'!$L$4:$CA$32)),0)</f>
      </c>
      <c r="BO42" s="280">
        <f>IFERROR(SUMPRODUCT(('控温被PRO-S级品'!$B$2:$B$10=$B42)*('控温被PRO-S级品'!$E$1:$BE$1=BO$1)*('控温被PRO-S级品'!$E$2:$BE$10)),0)+IFERROR(SUMPRODUCT(('冬被-S级品'!$B$2:$B$10=$B42)*('冬被-S级品'!$E$1:$AW$1=BO$1)*('冬被-S级品'!$E$2:$AW$10)),0)+IFERROR(SUMPRODUCT(('白止-S级品'!$A$2:$A$26=$B42)*('白止-S级品'!$D$1:$AV$1=BO$1)*('白止-S级品'!$D$2:$AV$26)),0)+IFERROR(SUMPRODUCT(('乐容-S级品'!$A$4:$A$32=$B42)*('乐容-S级品'!$L$3:$CA$3=BO$1)*('乐容-S级品'!$L$4:$CA$32)),0)</f>
      </c>
      <c r="BP42" s="280">
        <f>IFERROR(SUMPRODUCT(('控温被PRO-S级品'!$B$2:$B$10=$B42)*('控温被PRO-S级品'!$E$1:$BE$1=BP$1)*('控温被PRO-S级品'!$E$2:$BE$10)),0)+IFERROR(SUMPRODUCT(('冬被-S级品'!$B$2:$B$10=$B42)*('冬被-S级品'!$E$1:$AW$1=BP$1)*('冬被-S级品'!$E$2:$AW$10)),0)+IFERROR(SUMPRODUCT(('白止-S级品'!$A$2:$A$26=$B42)*('白止-S级品'!$D$1:$AV$1=BP$1)*('白止-S级品'!$D$2:$AV$26)),0)+IFERROR(SUMPRODUCT(('乐容-S级品'!$A$4:$A$32=$B42)*('乐容-S级品'!$L$3:$CA$3=BP$1)*('乐容-S级品'!$L$4:$CA$32)),0)</f>
      </c>
      <c r="BQ42" s="280">
        <f>IFERROR(SUMPRODUCT(('控温被PRO-S级品'!$B$2:$B$10=$B42)*('控温被PRO-S级品'!$E$1:$BE$1=BQ$1)*('控温被PRO-S级品'!$E$2:$BE$10)),0)+IFERROR(SUMPRODUCT(('冬被-S级品'!$B$2:$B$10=$B42)*('冬被-S级品'!$E$1:$AW$1=BQ$1)*('冬被-S级品'!$E$2:$AW$10)),0)+IFERROR(SUMPRODUCT(('白止-S级品'!$A$2:$A$26=$B42)*('白止-S级品'!$D$1:$AV$1=BQ$1)*('白止-S级品'!$D$2:$AV$26)),0)+IFERROR(SUMPRODUCT(('乐容-S级品'!$A$4:$A$32=$B42)*('乐容-S级品'!$L$3:$CA$3=BQ$1)*('乐容-S级品'!$L$4:$CA$32)),0)</f>
      </c>
      <c r="BR42" s="280">
        <f>IFERROR(SUMPRODUCT(('控温被PRO-S级品'!$B$2:$B$10=$B42)*('控温被PRO-S级品'!$E$1:$BE$1=BR$1)*('控温被PRO-S级品'!$E$2:$BE$10)),0)+IFERROR(SUMPRODUCT(('冬被-S级品'!$B$2:$B$10=$B42)*('冬被-S级品'!$E$1:$AW$1=BR$1)*('冬被-S级品'!$E$2:$AW$10)),0)+IFERROR(SUMPRODUCT(('白止-S级品'!$A$2:$A$26=$B42)*('白止-S级品'!$D$1:$AV$1=BR$1)*('白止-S级品'!$D$2:$AV$26)),0)+IFERROR(SUMPRODUCT(('乐容-S级品'!$A$4:$A$32=$B42)*('乐容-S级品'!$L$3:$CA$3=BR$1)*('乐容-S级品'!$L$4:$CA$32)),0)</f>
      </c>
      <c r="BS42" s="280">
        <f>IFERROR(SUMPRODUCT(('控温被PRO-S级品'!$B$2:$B$10=$B42)*('控温被PRO-S级品'!$E$1:$BE$1=BS$1)*('控温被PRO-S级品'!$E$2:$BE$10)),0)+IFERROR(SUMPRODUCT(('冬被-S级品'!$B$2:$B$10=$B42)*('冬被-S级品'!$E$1:$AW$1=BS$1)*('冬被-S级品'!$E$2:$AW$10)),0)+IFERROR(SUMPRODUCT(('白止-S级品'!$A$2:$A$26=$B42)*('白止-S级品'!$D$1:$AV$1=BS$1)*('白止-S级品'!$D$2:$AV$26)),0)+IFERROR(SUMPRODUCT(('乐容-S级品'!$A$4:$A$32=$B42)*('乐容-S级品'!$L$3:$CA$3=BS$1)*('乐容-S级品'!$L$4:$CA$32)),0)</f>
      </c>
      <c r="BT42" s="280">
        <f>IFERROR(SUMPRODUCT(('控温被PRO-S级品'!$B$2:$B$10=$B42)*('控温被PRO-S级品'!$E$1:$BE$1=BT$1)*('控温被PRO-S级品'!$E$2:$BE$10)),0)+IFERROR(SUMPRODUCT(('冬被-S级品'!$B$2:$B$10=$B42)*('冬被-S级品'!$E$1:$AW$1=BT$1)*('冬被-S级品'!$E$2:$AW$10)),0)+IFERROR(SUMPRODUCT(('白止-S级品'!$A$2:$A$26=$B42)*('白止-S级品'!$D$1:$AV$1=BT$1)*('白止-S级品'!$D$2:$AV$26)),0)+IFERROR(SUMPRODUCT(('乐容-S级品'!$A$4:$A$32=$B42)*('乐容-S级品'!$L$3:$CA$3=BT$1)*('乐容-S级品'!$L$4:$CA$32)),0)</f>
      </c>
      <c r="BU42" s="280">
        <f>IFERROR(SUMPRODUCT(('控温被PRO-S级品'!$B$2:$B$10=$B42)*('控温被PRO-S级品'!$E$1:$BE$1=BU$1)*('控温被PRO-S级品'!$E$2:$BE$10)),0)+IFERROR(SUMPRODUCT(('冬被-S级品'!$B$2:$B$10=$B42)*('冬被-S级品'!$E$1:$AW$1=BU$1)*('冬被-S级品'!$E$2:$AW$10)),0)+IFERROR(SUMPRODUCT(('白止-S级品'!$A$2:$A$26=$B42)*('白止-S级品'!$D$1:$AV$1=BU$1)*('白止-S级品'!$D$2:$AV$26)),0)+IFERROR(SUMPRODUCT(('乐容-S级品'!$A$4:$A$32=$B42)*('乐容-S级品'!$L$3:$CA$3=BU$1)*('乐容-S级品'!$L$4:$CA$32)),0)</f>
      </c>
      <c r="BV42" s="280">
        <f>IFERROR(SUMPRODUCT(('控温被PRO-S级品'!$B$2:$B$10=$B42)*('控温被PRO-S级品'!$E$1:$BE$1=BV$1)*('控温被PRO-S级品'!$E$2:$BE$10)),0)+IFERROR(SUMPRODUCT(('冬被-S级品'!$B$2:$B$10=$B42)*('冬被-S级品'!$E$1:$AW$1=BV$1)*('冬被-S级品'!$E$2:$AW$10)),0)+IFERROR(SUMPRODUCT(('白止-S级品'!$A$2:$A$26=$B42)*('白止-S级品'!$D$1:$AV$1=BV$1)*('白止-S级品'!$D$2:$AV$26)),0)+IFERROR(SUMPRODUCT(('乐容-S级品'!$A$4:$A$32=$B42)*('乐容-S级品'!$L$3:$CA$3=BV$1)*('乐容-S级品'!$L$4:$CA$32)),0)</f>
      </c>
      <c r="BW42" s="280">
        <f>IFERROR(SUMPRODUCT(('控温被PRO-S级品'!$B$2:$B$10=$B42)*('控温被PRO-S级品'!$E$1:$BE$1=BW$1)*('控温被PRO-S级品'!$E$2:$BE$10)),0)+IFERROR(SUMPRODUCT(('冬被-S级品'!$B$2:$B$10=$B42)*('冬被-S级品'!$E$1:$AW$1=BW$1)*('冬被-S级品'!$E$2:$AW$10)),0)+IFERROR(SUMPRODUCT(('白止-S级品'!$A$2:$A$26=$B42)*('白止-S级品'!$D$1:$AV$1=BW$1)*('白止-S级品'!$D$2:$AV$26)),0)+IFERROR(SUMPRODUCT(('乐容-S级品'!$A$4:$A$32=$B42)*('乐容-S级品'!$L$3:$CA$3=BW$1)*('乐容-S级品'!$L$4:$CA$32)),0)</f>
      </c>
      <c r="BX42" s="280">
        <f>IFERROR(SUMPRODUCT(('控温被PRO-S级品'!$B$2:$B$10=$B42)*('控温被PRO-S级品'!$E$1:$BE$1=BX$1)*('控温被PRO-S级品'!$E$2:$BE$10)),0)+IFERROR(SUMPRODUCT(('冬被-S级品'!$B$2:$B$10=$B42)*('冬被-S级品'!$E$1:$AW$1=BX$1)*('冬被-S级品'!$E$2:$AW$10)),0)+IFERROR(SUMPRODUCT(('白止-S级品'!$A$2:$A$26=$B42)*('白止-S级品'!$D$1:$AV$1=BX$1)*('白止-S级品'!$D$2:$AV$26)),0)+IFERROR(SUMPRODUCT(('乐容-S级品'!$A$4:$A$32=$B42)*('乐容-S级品'!$L$3:$CA$3=BX$1)*('乐容-S级品'!$L$4:$CA$32)),0)</f>
      </c>
      <c r="BY42" s="280">
        <f>IFERROR(SUMPRODUCT(('控温被PRO-S级品'!$B$2:$B$10=$B42)*('控温被PRO-S级品'!$E$1:$BE$1=BY$1)*('控温被PRO-S级品'!$E$2:$BE$10)),0)+IFERROR(SUMPRODUCT(('冬被-S级品'!$B$2:$B$10=$B42)*('冬被-S级品'!$E$1:$AW$1=BY$1)*('冬被-S级品'!$E$2:$AW$10)),0)+IFERROR(SUMPRODUCT(('白止-S级品'!$A$2:$A$26=$B42)*('白止-S级品'!$D$1:$AV$1=BY$1)*('白止-S级品'!$D$2:$AV$26)),0)+IFERROR(SUMPRODUCT(('乐容-S级品'!$A$4:$A$32=$B42)*('乐容-S级品'!$L$3:$CA$3=BY$1)*('乐容-S级品'!$L$4:$CA$32)),0)</f>
      </c>
      <c r="BZ42" s="280">
        <f>IFERROR(SUMPRODUCT(('控温被PRO-S级品'!$B$2:$B$10=$B42)*('控温被PRO-S级品'!$E$1:$BE$1=BZ$1)*('控温被PRO-S级品'!$E$2:$BE$10)),0)+IFERROR(SUMPRODUCT(('冬被-S级品'!$B$2:$B$10=$B42)*('冬被-S级品'!$E$1:$AW$1=BZ$1)*('冬被-S级品'!$E$2:$AW$10)),0)+IFERROR(SUMPRODUCT(('白止-S级品'!$A$2:$A$26=$B42)*('白止-S级品'!$D$1:$AV$1=BZ$1)*('白止-S级品'!$D$2:$AV$26)),0)+IFERROR(SUMPRODUCT(('乐容-S级品'!$A$4:$A$32=$B42)*('乐容-S级品'!$L$3:$CA$3=BZ$1)*('乐容-S级品'!$L$4:$CA$32)),0)</f>
      </c>
      <c r="CA42" s="280">
        <f>IFERROR(SUMPRODUCT(('控温被PRO-S级品'!$B$2:$B$10=$B42)*('控温被PRO-S级品'!$E$1:$BE$1=CA$1)*('控温被PRO-S级品'!$E$2:$BE$10)),0)+IFERROR(SUMPRODUCT(('冬被-S级品'!$B$2:$B$10=$B42)*('冬被-S级品'!$E$1:$AW$1=CA$1)*('冬被-S级品'!$E$2:$AW$10)),0)+IFERROR(SUMPRODUCT(('白止-S级品'!$A$2:$A$26=$B42)*('白止-S级品'!$D$1:$AV$1=CA$1)*('白止-S级品'!$D$2:$AV$26)),0)+IFERROR(SUMPRODUCT(('乐容-S级品'!$A$4:$A$32=$B42)*('乐容-S级品'!$L$3:$CA$3=CA$1)*('乐容-S级品'!$L$4:$CA$32)),0)</f>
      </c>
      <c r="CB42" s="280">
        <f>IFERROR(SUMPRODUCT(('控温被PRO-S级品'!$B$2:$B$10=$B42)*('控温被PRO-S级品'!$E$1:$BE$1=CB$1)*('控温被PRO-S级品'!$E$2:$BE$10)),0)+IFERROR(SUMPRODUCT(('冬被-S级品'!$B$2:$B$10=$B42)*('冬被-S级品'!$E$1:$AW$1=CB$1)*('冬被-S级品'!$E$2:$AW$10)),0)+IFERROR(SUMPRODUCT(('白止-S级品'!$A$2:$A$26=$B42)*('白止-S级品'!$D$1:$AV$1=CB$1)*('白止-S级品'!$D$2:$AV$26)),0)+IFERROR(SUMPRODUCT(('乐容-S级品'!$A$4:$A$32=$B42)*('乐容-S级品'!$L$3:$CA$3=CB$1)*('乐容-S级品'!$L$4:$CA$32)),0)</f>
      </c>
      <c r="CC42" s="280">
        <f>IFERROR(SUMPRODUCT(('控温被PRO-S级品'!$B$2:$B$10=$B42)*('控温被PRO-S级品'!$E$1:$BE$1=CC$1)*('控温被PRO-S级品'!$E$2:$BE$10)),0)+IFERROR(SUMPRODUCT(('冬被-S级品'!$B$2:$B$10=$B42)*('冬被-S级品'!$E$1:$AW$1=CC$1)*('冬被-S级品'!$E$2:$AW$10)),0)+IFERROR(SUMPRODUCT(('白止-S级品'!$A$2:$A$26=$B42)*('白止-S级品'!$D$1:$AV$1=CC$1)*('白止-S级品'!$D$2:$AV$26)),0)+IFERROR(SUMPRODUCT(('乐容-S级品'!$A$4:$A$32=$B42)*('乐容-S级品'!$L$3:$CA$3=CC$1)*('乐容-S级品'!$L$4:$CA$32)),0)</f>
      </c>
      <c r="CD42" s="280">
        <f>IFERROR(SUMPRODUCT(('控温被PRO-S级品'!$B$2:$B$10=$B42)*('控温被PRO-S级品'!$E$1:$BE$1=CD$1)*('控温被PRO-S级品'!$E$2:$BE$10)),0)+IFERROR(SUMPRODUCT(('冬被-S级品'!$B$2:$B$10=$B42)*('冬被-S级品'!$E$1:$AW$1=CD$1)*('冬被-S级品'!$E$2:$AW$10)),0)+IFERROR(SUMPRODUCT(('白止-S级品'!$A$2:$A$26=$B42)*('白止-S级品'!$D$1:$AV$1=CD$1)*('白止-S级品'!$D$2:$AV$26)),0)+IFERROR(SUMPRODUCT(('乐容-S级品'!$A$4:$A$32=$B42)*('乐容-S级品'!$L$3:$CA$3=CD$1)*('乐容-S级品'!$L$4:$CA$32)),0)</f>
      </c>
      <c r="CE42" s="280">
        <f>IFERROR(SUMPRODUCT(('控温被PRO-S级品'!$B$2:$B$10=$B42)*('控温被PRO-S级品'!$E$1:$BE$1=CE$1)*('控温被PRO-S级品'!$E$2:$BE$10)),0)+IFERROR(SUMPRODUCT(('冬被-S级品'!$B$2:$B$10=$B42)*('冬被-S级品'!$E$1:$AW$1=CE$1)*('冬被-S级品'!$E$2:$AW$10)),0)+IFERROR(SUMPRODUCT(('白止-S级品'!$A$2:$A$26=$B42)*('白止-S级品'!$D$1:$AV$1=CE$1)*('白止-S级品'!$D$2:$AV$26)),0)+IFERROR(SUMPRODUCT(('乐容-S级品'!$A$4:$A$32=$B42)*('乐容-S级品'!$L$3:$CA$3=CE$1)*('乐容-S级品'!$L$4:$CA$32)),0)</f>
      </c>
      <c r="CF42" s="280">
        <f>IFERROR(SUMPRODUCT(('控温被PRO-S级品'!$B$2:$B$10=$B42)*('控温被PRO-S级品'!$E$1:$BE$1=CF$1)*('控温被PRO-S级品'!$E$2:$BE$10)),0)+IFERROR(SUMPRODUCT(('冬被-S级品'!$B$2:$B$10=$B42)*('冬被-S级品'!$E$1:$AW$1=CF$1)*('冬被-S级品'!$E$2:$AW$10)),0)+IFERROR(SUMPRODUCT(('白止-S级品'!$A$2:$A$26=$B42)*('白止-S级品'!$D$1:$AV$1=CF$1)*('白止-S级品'!$D$2:$AV$26)),0)+IFERROR(SUMPRODUCT(('乐容-S级品'!$A$4:$A$32=$B42)*('乐容-S级品'!$L$3:$CA$3=CF$1)*('乐容-S级品'!$L$4:$CA$32)),0)</f>
      </c>
      <c r="CG42" s="280">
        <f>IFERROR(SUMPRODUCT(('控温被PRO-S级品'!$B$2:$B$10=$B42)*('控温被PRO-S级品'!$E$1:$BE$1=CG$1)*('控温被PRO-S级品'!$E$2:$BE$10)),0)+IFERROR(SUMPRODUCT(('冬被-S级品'!$B$2:$B$10=$B42)*('冬被-S级品'!$E$1:$AW$1=CG$1)*('冬被-S级品'!$E$2:$AW$10)),0)+IFERROR(SUMPRODUCT(('白止-S级品'!$A$2:$A$26=$B42)*('白止-S级品'!$D$1:$AV$1=CG$1)*('白止-S级品'!$D$2:$AV$26)),0)+IFERROR(SUMPRODUCT(('乐容-S级品'!$A$4:$A$32=$B42)*('乐容-S级品'!$L$3:$CA$3=CG$1)*('乐容-S级品'!$L$4:$CA$32)),0)</f>
      </c>
      <c r="CH42" s="280">
        <f>IFERROR(SUMPRODUCT(('控温被PRO-S级品'!$B$2:$B$10=$B42)*('控温被PRO-S级品'!$E$1:$BE$1=CH$1)*('控温被PRO-S级品'!$E$2:$BE$10)),0)+IFERROR(SUMPRODUCT(('冬被-S级品'!$B$2:$B$10=$B42)*('冬被-S级品'!$E$1:$AW$1=CH$1)*('冬被-S级品'!$E$2:$AW$10)),0)+IFERROR(SUMPRODUCT(('白止-S级品'!$A$2:$A$26=$B42)*('白止-S级品'!$D$1:$AV$1=CH$1)*('白止-S级品'!$D$2:$AV$26)),0)+IFERROR(SUMPRODUCT(('乐容-S级品'!$A$4:$A$32=$B42)*('乐容-S级品'!$L$3:$CA$3=CH$1)*('乐容-S级品'!$L$4:$CA$32)),0)</f>
      </c>
      <c r="CI42" s="280">
        <f>IFERROR(SUMPRODUCT(('控温被PRO-S级品'!$B$2:$B$10=$B42)*('控温被PRO-S级品'!$E$1:$BE$1=CI$1)*('控温被PRO-S级品'!$E$2:$BE$10)),0)+IFERROR(SUMPRODUCT(('冬被-S级品'!$B$2:$B$10=$B42)*('冬被-S级品'!$E$1:$AW$1=CI$1)*('冬被-S级品'!$E$2:$AW$10)),0)+IFERROR(SUMPRODUCT(('白止-S级品'!$A$2:$A$26=$B42)*('白止-S级品'!$D$1:$AV$1=CI$1)*('白止-S级品'!$D$2:$AV$26)),0)+IFERROR(SUMPRODUCT(('乐容-S级品'!$A$4:$A$32=$B42)*('乐容-S级品'!$L$3:$CA$3=CI$1)*('乐容-S级品'!$L$4:$CA$32)),0)</f>
      </c>
      <c r="CJ42" s="280">
        <f>IFERROR(SUMPRODUCT(('控温被PRO-S级品'!$B$2:$B$10=$B42)*('控温被PRO-S级品'!$E$1:$BE$1=CJ$1)*('控温被PRO-S级品'!$E$2:$BE$10)),0)+IFERROR(SUMPRODUCT(('冬被-S级品'!$B$2:$B$10=$B42)*('冬被-S级品'!$E$1:$AW$1=CJ$1)*('冬被-S级品'!$E$2:$AW$10)),0)+IFERROR(SUMPRODUCT(('白止-S级品'!$A$2:$A$26=$B42)*('白止-S级品'!$D$1:$AV$1=CJ$1)*('白止-S级品'!$D$2:$AV$26)),0)+IFERROR(SUMPRODUCT(('乐容-S级品'!$A$4:$A$32=$B42)*('乐容-S级品'!$L$3:$CA$3=CJ$1)*('乐容-S级品'!$L$4:$CA$32)),0)</f>
      </c>
      <c r="CK42" s="280">
        <f>IFERROR(SUMPRODUCT(('控温被PRO-S级品'!$B$2:$B$10=$B42)*('控温被PRO-S级品'!$E$1:$BE$1=CK$1)*('控温被PRO-S级品'!$E$2:$BE$10)),0)+IFERROR(SUMPRODUCT(('冬被-S级品'!$B$2:$B$10=$B42)*('冬被-S级品'!$E$1:$AW$1=CK$1)*('冬被-S级品'!$E$2:$AW$10)),0)+IFERROR(SUMPRODUCT(('白止-S级品'!$A$2:$A$26=$B42)*('白止-S级品'!$D$1:$AV$1=CK$1)*('白止-S级品'!$D$2:$AV$26)),0)+IFERROR(SUMPRODUCT(('乐容-S级品'!$A$4:$A$32=$B42)*('乐容-S级品'!$L$3:$CA$3=CK$1)*('乐容-S级品'!$L$4:$CA$32)),0)</f>
      </c>
      <c r="CL42" s="280">
        <f>IFERROR(SUMPRODUCT(('控温被PRO-S级品'!$B$2:$B$10=$B42)*('控温被PRO-S级品'!$E$1:$BE$1=CL$1)*('控温被PRO-S级品'!$E$2:$BE$10)),0)+IFERROR(SUMPRODUCT(('冬被-S级品'!$B$2:$B$10=$B42)*('冬被-S级品'!$E$1:$AW$1=CL$1)*('冬被-S级品'!$E$2:$AW$10)),0)+IFERROR(SUMPRODUCT(('白止-S级品'!$A$2:$A$26=$B42)*('白止-S级品'!$D$1:$AV$1=CL$1)*('白止-S级品'!$D$2:$AV$26)),0)+IFERROR(SUMPRODUCT(('乐容-S级品'!$A$4:$A$32=$B42)*('乐容-S级品'!$L$3:$CA$3=CL$1)*('乐容-S级品'!$L$4:$CA$32)),0)</f>
      </c>
      <c r="CM42" s="280">
        <f>IFERROR(SUMPRODUCT(('控温被PRO-S级品'!$B$2:$B$10=$B42)*('控温被PRO-S级品'!$E$1:$BE$1=CM$1)*('控温被PRO-S级品'!$E$2:$BE$10)),0)+IFERROR(SUMPRODUCT(('冬被-S级品'!$B$2:$B$10=$B42)*('冬被-S级品'!$E$1:$AW$1=CM$1)*('冬被-S级品'!$E$2:$AW$10)),0)+IFERROR(SUMPRODUCT(('白止-S级品'!$A$2:$A$26=$B42)*('白止-S级品'!$D$1:$AV$1=CM$1)*('白止-S级品'!$D$2:$AV$26)),0)+IFERROR(SUMPRODUCT(('乐容-S级品'!$A$4:$A$32=$B42)*('乐容-S级品'!$L$3:$CA$3=CM$1)*('乐容-S级品'!$L$4:$CA$32)),0)</f>
      </c>
      <c r="CN42" s="280">
        <f>IFERROR(SUMPRODUCT(('控温被PRO-S级品'!$B$2:$B$10=$B42)*('控温被PRO-S级品'!$E$1:$BE$1=CN$1)*('控温被PRO-S级品'!$E$2:$BE$10)),0)+IFERROR(SUMPRODUCT(('冬被-S级品'!$B$2:$B$10=$B42)*('冬被-S级品'!$E$1:$AW$1=CN$1)*('冬被-S级品'!$E$2:$AW$10)),0)+IFERROR(SUMPRODUCT(('白止-S级品'!$A$2:$A$26=$B42)*('白止-S级品'!$D$1:$AV$1=CN$1)*('白止-S级品'!$D$2:$AV$26)),0)+IFERROR(SUMPRODUCT(('乐容-S级品'!$A$4:$A$32=$B42)*('乐容-S级品'!$L$3:$CA$3=CN$1)*('乐容-S级品'!$L$4:$CA$32)),0)</f>
      </c>
      <c r="CO42" s="280">
        <f>IFERROR(SUMPRODUCT(('控温被PRO-S级品'!$B$2:$B$10=$B42)*('控温被PRO-S级品'!$E$1:$BE$1=CO$1)*('控温被PRO-S级品'!$E$2:$BE$10)),0)+IFERROR(SUMPRODUCT(('冬被-S级品'!$B$2:$B$10=$B42)*('冬被-S级品'!$E$1:$AW$1=CO$1)*('冬被-S级品'!$E$2:$AW$10)),0)+IFERROR(SUMPRODUCT(('白止-S级品'!$A$2:$A$26=$B42)*('白止-S级品'!$D$1:$AV$1=CO$1)*('白止-S级品'!$D$2:$AV$26)),0)+IFERROR(SUMPRODUCT(('乐容-S级品'!$A$4:$A$32=$B42)*('乐容-S级品'!$L$3:$CA$3=CO$1)*('乐容-S级品'!$L$4:$CA$32)),0)</f>
      </c>
      <c r="CP42" s="280">
        <f>IFERROR(SUMPRODUCT(('控温被PRO-S级品'!$B$2:$B$10=$B42)*('控温被PRO-S级品'!$E$1:$BE$1=CP$1)*('控温被PRO-S级品'!$E$2:$BE$10)),0)+IFERROR(SUMPRODUCT(('冬被-S级品'!$B$2:$B$10=$B42)*('冬被-S级品'!$E$1:$AW$1=CP$1)*('冬被-S级品'!$E$2:$AW$10)),0)+IFERROR(SUMPRODUCT(('白止-S级品'!$A$2:$A$26=$B42)*('白止-S级品'!$D$1:$AV$1=CP$1)*('白止-S级品'!$D$2:$AV$26)),0)+IFERROR(SUMPRODUCT(('乐容-S级品'!$A$4:$A$32=$B42)*('乐容-S级品'!$L$3:$CA$3=CP$1)*('乐容-S级品'!$L$4:$CA$32)),0)</f>
      </c>
      <c r="CQ42" s="280">
        <f>IFERROR(SUMPRODUCT(('控温被PRO-S级品'!$B$2:$B$10=$B42)*('控温被PRO-S级品'!$E$1:$BE$1=CQ$1)*('控温被PRO-S级品'!$E$2:$BE$10)),0)+IFERROR(SUMPRODUCT(('冬被-S级品'!$B$2:$B$10=$B42)*('冬被-S级品'!$E$1:$AW$1=CQ$1)*('冬被-S级品'!$E$2:$AW$10)),0)+IFERROR(SUMPRODUCT(('白止-S级品'!$A$2:$A$26=$B42)*('白止-S级品'!$D$1:$AV$1=CQ$1)*('白止-S级品'!$D$2:$AV$26)),0)+IFERROR(SUMPRODUCT(('乐容-S级品'!$A$4:$A$32=$B42)*('乐容-S级品'!$L$3:$CA$3=CQ$1)*('乐容-S级品'!$L$4:$CA$32)),0)</f>
      </c>
      <c r="CR42" s="280">
        <f>IFERROR(SUMPRODUCT(('控温被PRO-S级品'!$B$2:$B$10=$B42)*('控温被PRO-S级品'!$E$1:$BE$1=CR$1)*('控温被PRO-S级品'!$E$2:$BE$10)),0)+IFERROR(SUMPRODUCT(('冬被-S级品'!$B$2:$B$10=$B42)*('冬被-S级品'!$E$1:$AW$1=CR$1)*('冬被-S级品'!$E$2:$AW$10)),0)+IFERROR(SUMPRODUCT(('白止-S级品'!$A$2:$A$26=$B42)*('白止-S级品'!$D$1:$AV$1=CR$1)*('白止-S级品'!$D$2:$AV$26)),0)+IFERROR(SUMPRODUCT(('乐容-S级品'!$A$4:$A$32=$B42)*('乐容-S级品'!$L$3:$CA$3=CR$1)*('乐容-S级品'!$L$4:$CA$32)),0)</f>
      </c>
      <c r="CS42" s="280">
        <f>IFERROR(SUMPRODUCT(('控温被PRO-S级品'!$B$2:$B$10=$B42)*('控温被PRO-S级品'!$E$1:$BE$1=CS$1)*('控温被PRO-S级品'!$E$2:$BE$10)),0)+IFERROR(SUMPRODUCT(('冬被-S级品'!$B$2:$B$10=$B42)*('冬被-S级品'!$E$1:$AW$1=CS$1)*('冬被-S级品'!$E$2:$AW$10)),0)+IFERROR(SUMPRODUCT(('白止-S级品'!$A$2:$A$26=$B42)*('白止-S级品'!$D$1:$AV$1=CS$1)*('白止-S级品'!$D$2:$AV$26)),0)+IFERROR(SUMPRODUCT(('乐容-S级品'!$A$4:$A$32=$B42)*('乐容-S级品'!$L$3:$CA$3=CS$1)*('乐容-S级品'!$L$4:$CA$32)),0)</f>
      </c>
      <c r="CT42" s="280">
        <f>IFERROR(SUMPRODUCT(('控温被PRO-S级品'!$B$2:$B$10=$B42)*('控温被PRO-S级品'!$E$1:$BE$1=CT$1)*('控温被PRO-S级品'!$E$2:$BE$10)),0)+IFERROR(SUMPRODUCT(('冬被-S级品'!$B$2:$B$10=$B42)*('冬被-S级品'!$E$1:$AW$1=CT$1)*('冬被-S级品'!$E$2:$AW$10)),0)+IFERROR(SUMPRODUCT(('白止-S级品'!$A$2:$A$26=$B42)*('白止-S级品'!$D$1:$AV$1=CT$1)*('白止-S级品'!$D$2:$AV$26)),0)+IFERROR(SUMPRODUCT(('乐容-S级品'!$A$4:$A$32=$B42)*('乐容-S级品'!$L$3:$CA$3=CT$1)*('乐容-S级品'!$L$4:$CA$32)),0)</f>
      </c>
      <c r="CU42" s="280">
        <f>IFERROR(SUMPRODUCT(('控温被PRO-S级品'!$B$2:$B$10=$B42)*('控温被PRO-S级品'!$E$1:$BE$1=CU$1)*('控温被PRO-S级品'!$E$2:$BE$10)),0)+IFERROR(SUMPRODUCT(('冬被-S级品'!$B$2:$B$10=$B42)*('冬被-S级品'!$E$1:$AW$1=CU$1)*('冬被-S级品'!$E$2:$AW$10)),0)+IFERROR(SUMPRODUCT(('白止-S级品'!$A$2:$A$26=$B42)*('白止-S级品'!$D$1:$AV$1=CU$1)*('白止-S级品'!$D$2:$AV$26)),0)+IFERROR(SUMPRODUCT(('乐容-S级品'!$A$4:$A$32=$B42)*('乐容-S级品'!$L$3:$CA$3=CU$1)*('乐容-S级品'!$L$4:$CA$32)),0)</f>
      </c>
      <c r="CV42" s="280">
        <f>IFERROR(SUMPRODUCT(('控温被PRO-S级品'!$B$2:$B$10=$B42)*('控温被PRO-S级品'!$E$1:$BE$1=CV$1)*('控温被PRO-S级品'!$E$2:$BE$10)),0)+IFERROR(SUMPRODUCT(('冬被-S级品'!$B$2:$B$10=$B42)*('冬被-S级品'!$E$1:$AW$1=CV$1)*('冬被-S级品'!$E$2:$AW$10)),0)+IFERROR(SUMPRODUCT(('白止-S级品'!$A$2:$A$26=$B42)*('白止-S级品'!$D$1:$AV$1=CV$1)*('白止-S级品'!$D$2:$AV$26)),0)+IFERROR(SUMPRODUCT(('乐容-S级品'!$A$4:$A$32=$B42)*('乐容-S级品'!$L$3:$CA$3=CV$1)*('乐容-S级品'!$L$4:$CA$32)),0)</f>
      </c>
      <c r="CW42" s="280">
        <f>IFERROR(SUMPRODUCT(('控温被PRO-S级品'!$B$2:$B$10=$B42)*('控温被PRO-S级品'!$E$1:$BE$1=CW$1)*('控温被PRO-S级品'!$E$2:$BE$10)),0)+IFERROR(SUMPRODUCT(('冬被-S级品'!$B$2:$B$10=$B42)*('冬被-S级品'!$E$1:$AW$1=CW$1)*('冬被-S级品'!$E$2:$AW$10)),0)+IFERROR(SUMPRODUCT(('白止-S级品'!$A$2:$A$26=$B42)*('白止-S级品'!$D$1:$AV$1=CW$1)*('白止-S级品'!$D$2:$AV$26)),0)+IFERROR(SUMPRODUCT(('乐容-S级品'!$A$4:$A$32=$B42)*('乐容-S级品'!$L$3:$CA$3=CW$1)*('乐容-S级品'!$L$4:$CA$32)),0)</f>
      </c>
      <c r="CX42" s="280">
        <f>IFERROR(SUMPRODUCT(('控温被PRO-S级品'!$B$2:$B$10=$B42)*('控温被PRO-S级品'!$E$1:$BE$1=CX$1)*('控温被PRO-S级品'!$E$2:$BE$10)),0)+IFERROR(SUMPRODUCT(('冬被-S级品'!$B$2:$B$10=$B42)*('冬被-S级品'!$E$1:$AW$1=CX$1)*('冬被-S级品'!$E$2:$AW$10)),0)+IFERROR(SUMPRODUCT(('白止-S级品'!$A$2:$A$26=$B42)*('白止-S级品'!$D$1:$AV$1=CX$1)*('白止-S级品'!$D$2:$AV$26)),0)+IFERROR(SUMPRODUCT(('乐容-S级品'!$A$4:$A$32=$B42)*('乐容-S级品'!$L$3:$CA$3=CX$1)*('乐容-S级品'!$L$4:$CA$32)),0)</f>
      </c>
      <c r="CY42" s="280">
        <f>IFERROR(SUMPRODUCT(('控温被PRO-S级品'!$B$2:$B$10=$B42)*('控温被PRO-S级品'!$E$1:$BE$1=CY$1)*('控温被PRO-S级品'!$E$2:$BE$10)),0)+IFERROR(SUMPRODUCT(('冬被-S级品'!$B$2:$B$10=$B42)*('冬被-S级品'!$E$1:$AW$1=CY$1)*('冬被-S级品'!$E$2:$AW$10)),0)+IFERROR(SUMPRODUCT(('白止-S级品'!$A$2:$A$26=$B42)*('白止-S级品'!$D$1:$AV$1=CY$1)*('白止-S级品'!$D$2:$AV$26)),0)+IFERROR(SUMPRODUCT(('乐容-S级品'!$A$4:$A$32=$B42)*('乐容-S级品'!$L$3:$CA$3=CY$1)*('乐容-S级品'!$L$4:$CA$32)),0)</f>
      </c>
      <c r="CZ42" s="280">
        <f>IFERROR(SUMPRODUCT(('控温被PRO-S级品'!$B$2:$B$10=$B42)*('控温被PRO-S级品'!$E$1:$BE$1=CZ$1)*('控温被PRO-S级品'!$E$2:$BE$10)),0)+IFERROR(SUMPRODUCT(('冬被-S级品'!$B$2:$B$10=$B42)*('冬被-S级品'!$E$1:$AW$1=CZ$1)*('冬被-S级品'!$E$2:$AW$10)),0)+IFERROR(SUMPRODUCT(('白止-S级品'!$A$2:$A$26=$B42)*('白止-S级品'!$D$1:$AV$1=CZ$1)*('白止-S级品'!$D$2:$AV$26)),0)+IFERROR(SUMPRODUCT(('乐容-S级品'!$A$4:$A$32=$B42)*('乐容-S级品'!$L$3:$CA$3=CZ$1)*('乐容-S级品'!$L$4:$CA$32)),0)</f>
      </c>
      <c r="DA42" s="280">
        <f>IFERROR(SUMPRODUCT(('控温被PRO-S级品'!$B$2:$B$10=$B42)*('控温被PRO-S级品'!$E$1:$BE$1=DA$1)*('控温被PRO-S级品'!$E$2:$BE$10)),0)+IFERROR(SUMPRODUCT(('冬被-S级品'!$B$2:$B$10=$B42)*('冬被-S级品'!$E$1:$AW$1=DA$1)*('冬被-S级品'!$E$2:$AW$10)),0)+IFERROR(SUMPRODUCT(('白止-S级品'!$A$2:$A$26=$B42)*('白止-S级品'!$D$1:$AV$1=DA$1)*('白止-S级品'!$D$2:$AV$26)),0)+IFERROR(SUMPRODUCT(('乐容-S级品'!$A$4:$A$32=$B42)*('乐容-S级品'!$L$3:$CA$3=DA$1)*('乐容-S级品'!$L$4:$CA$32)),0)</f>
      </c>
      <c r="DB42" s="280">
        <f>IFERROR(SUMPRODUCT(('控温被PRO-S级品'!$B$2:$B$10=$B42)*('控温被PRO-S级品'!$E$1:$BE$1=DB$1)*('控温被PRO-S级品'!$E$2:$BE$10)),0)+IFERROR(SUMPRODUCT(('冬被-S级品'!$B$2:$B$10=$B42)*('冬被-S级品'!$E$1:$AW$1=DB$1)*('冬被-S级品'!$E$2:$AW$10)),0)+IFERROR(SUMPRODUCT(('白止-S级品'!$A$2:$A$26=$B42)*('白止-S级品'!$D$1:$AV$1=DB$1)*('白止-S级品'!$D$2:$AV$26)),0)+IFERROR(SUMPRODUCT(('乐容-S级品'!$A$4:$A$32=$B42)*('乐容-S级品'!$L$3:$CA$3=DB$1)*('乐容-S级品'!$L$4:$CA$32)),0)</f>
      </c>
      <c r="DC42" s="280">
        <f>IFERROR(SUMPRODUCT(('控温被PRO-S级品'!$B$2:$B$10=$B42)*('控温被PRO-S级品'!$E$1:$BE$1=DC$1)*('控温被PRO-S级品'!$E$2:$BE$10)),0)+IFERROR(SUMPRODUCT(('冬被-S级品'!$B$2:$B$10=$B42)*('冬被-S级品'!$E$1:$AW$1=DC$1)*('冬被-S级品'!$E$2:$AW$10)),0)+IFERROR(SUMPRODUCT(('白止-S级品'!$A$2:$A$26=$B42)*('白止-S级品'!$D$1:$AV$1=DC$1)*('白止-S级品'!$D$2:$AV$26)),0)+IFERROR(SUMPRODUCT(('乐容-S级品'!$A$4:$A$32=$B42)*('乐容-S级品'!$L$3:$CA$3=DC$1)*('乐容-S级品'!$L$4:$CA$32)),0)</f>
      </c>
      <c r="DD42" s="280">
        <f>IFERROR(SUMPRODUCT(('控温被PRO-S级品'!$B$2:$B$10=$B42)*('控温被PRO-S级品'!$E$1:$BE$1=DD$1)*('控温被PRO-S级品'!$E$2:$BE$10)),0)+IFERROR(SUMPRODUCT(('冬被-S级品'!$B$2:$B$10=$B42)*('冬被-S级品'!$E$1:$AW$1=DD$1)*('冬被-S级品'!$E$2:$AW$10)),0)+IFERROR(SUMPRODUCT(('白止-S级品'!$A$2:$A$26=$B42)*('白止-S级品'!$D$1:$AV$1=DD$1)*('白止-S级品'!$D$2:$AV$26)),0)+IFERROR(SUMPRODUCT(('乐容-S级品'!$A$4:$A$32=$B42)*('乐容-S级品'!$L$3:$CA$3=DD$1)*('乐容-S级品'!$L$4:$CA$32)),0)</f>
      </c>
      <c r="DE42" s="280">
        <f>IFERROR(SUMPRODUCT(('控温被PRO-S级品'!$B$2:$B$10=$B42)*('控温被PRO-S级品'!$E$1:$BE$1=DE$1)*('控温被PRO-S级品'!$E$2:$BE$10)),0)+IFERROR(SUMPRODUCT(('冬被-S级品'!$B$2:$B$10=$B42)*('冬被-S级品'!$E$1:$AW$1=DE$1)*('冬被-S级品'!$E$2:$AW$10)),0)+IFERROR(SUMPRODUCT(('白止-S级品'!$A$2:$A$26=$B42)*('白止-S级品'!$D$1:$AV$1=DE$1)*('白止-S级品'!$D$2:$AV$26)),0)+IFERROR(SUMPRODUCT(('乐容-S级品'!$A$4:$A$32=$B42)*('乐容-S级品'!$L$3:$CA$3=DE$1)*('乐容-S级品'!$L$4:$CA$32)),0)</f>
      </c>
      <c r="DF42" s="280">
        <f>IFERROR(SUMPRODUCT(('控温被PRO-S级品'!$B$2:$B$10=$B42)*('控温被PRO-S级品'!$E$1:$BE$1=DF$1)*('控温被PRO-S级品'!$E$2:$BE$10)),0)+IFERROR(SUMPRODUCT(('冬被-S级品'!$B$2:$B$10=$B42)*('冬被-S级品'!$E$1:$AW$1=DF$1)*('冬被-S级品'!$E$2:$AW$10)),0)+IFERROR(SUMPRODUCT(('白止-S级品'!$A$2:$A$26=$B42)*('白止-S级品'!$D$1:$AV$1=DF$1)*('白止-S级品'!$D$2:$AV$26)),0)+IFERROR(SUMPRODUCT(('乐容-S级品'!$A$4:$A$32=$B42)*('乐容-S级品'!$L$3:$CA$3=DF$1)*('乐容-S级品'!$L$4:$CA$32)),0)</f>
      </c>
      <c r="DG42" s="280">
        <f>IFERROR(SUMPRODUCT(('控温被PRO-S级品'!$B$2:$B$10=$B42)*('控温被PRO-S级品'!$E$1:$BE$1=DG$1)*('控温被PRO-S级品'!$E$2:$BE$10)),0)+IFERROR(SUMPRODUCT(('冬被-S级品'!$B$2:$B$10=$B42)*('冬被-S级品'!$E$1:$AW$1=DG$1)*('冬被-S级品'!$E$2:$AW$10)),0)+IFERROR(SUMPRODUCT(('白止-S级品'!$A$2:$A$26=$B42)*('白止-S级品'!$D$1:$AV$1=DG$1)*('白止-S级品'!$D$2:$AV$26)),0)+IFERROR(SUMPRODUCT(('乐容-S级品'!$A$4:$A$32=$B42)*('乐容-S级品'!$L$3:$CA$3=DG$1)*('乐容-S级品'!$L$4:$CA$32)),0)</f>
      </c>
      <c r="DH42" s="280">
        <f>IFERROR(SUMPRODUCT(('控温被PRO-S级品'!$B$2:$B$10=$B42)*('控温被PRO-S级品'!$E$1:$BE$1=DH$1)*('控温被PRO-S级品'!$E$2:$BE$10)),0)+IFERROR(SUMPRODUCT(('冬被-S级品'!$B$2:$B$10=$B42)*('冬被-S级品'!$E$1:$AW$1=DH$1)*('冬被-S级品'!$E$2:$AW$10)),0)+IFERROR(SUMPRODUCT(('白止-S级品'!$A$2:$A$26=$B42)*('白止-S级品'!$D$1:$AV$1=DH$1)*('白止-S级品'!$D$2:$AV$26)),0)+IFERROR(SUMPRODUCT(('乐容-S级品'!$A$4:$A$32=$B42)*('乐容-S级品'!$L$3:$CA$3=DH$1)*('乐容-S级品'!$L$4:$CA$32)),0)</f>
      </c>
      <c r="DI42" s="280">
        <f>IFERROR(SUMPRODUCT(('控温被PRO-S级品'!$B$2:$B$10=$B42)*('控温被PRO-S级品'!$E$1:$BE$1=DI$1)*('控温被PRO-S级品'!$E$2:$BE$10)),0)+IFERROR(SUMPRODUCT(('冬被-S级品'!$B$2:$B$10=$B42)*('冬被-S级品'!$E$1:$AW$1=DI$1)*('冬被-S级品'!$E$2:$AW$10)),0)+IFERROR(SUMPRODUCT(('白止-S级品'!$A$2:$A$26=$B42)*('白止-S级品'!$D$1:$AV$1=DI$1)*('白止-S级品'!$D$2:$AV$26)),0)+IFERROR(SUMPRODUCT(('乐容-S级品'!$A$4:$A$32=$B42)*('乐容-S级品'!$L$3:$CA$3=DI$1)*('乐容-S级品'!$L$4:$CA$32)),0)</f>
      </c>
      <c r="DJ42" s="280">
        <f>IFERROR(SUMPRODUCT(('控温被PRO-S级品'!$B$2:$B$10=$B42)*('控温被PRO-S级品'!$E$1:$BE$1=DJ$1)*('控温被PRO-S级品'!$E$2:$BE$10)),0)+IFERROR(SUMPRODUCT(('冬被-S级品'!$B$2:$B$10=$B42)*('冬被-S级品'!$E$1:$AW$1=DJ$1)*('冬被-S级品'!$E$2:$AW$10)),0)+IFERROR(SUMPRODUCT(('白止-S级品'!$A$2:$A$26=$B42)*('白止-S级品'!$D$1:$AV$1=DJ$1)*('白止-S级品'!$D$2:$AV$26)),0)+IFERROR(SUMPRODUCT(('乐容-S级品'!$A$4:$A$32=$B42)*('乐容-S级品'!$L$3:$CA$3=DJ$1)*('乐容-S级品'!$L$4:$CA$32)),0)</f>
      </c>
      <c r="DK42" s="280"/>
      <c r="DL42" s="280"/>
      <c r="DM42" s="280"/>
      <c r="DN42" s="280"/>
      <c r="DO42" s="280"/>
      <c r="DP42" s="280"/>
      <c r="DQ42" s="280"/>
      <c r="DR42" s="280"/>
      <c r="DS42" s="280"/>
      <c r="DT42" s="280"/>
      <c r="DU42" s="280"/>
      <c r="DV42" s="280"/>
      <c r="DW42" s="280">
        <f>VLOOKUP(B42,'系统编码规格'!A:C,3,FALSE)</f>
      </c>
      <c r="DX42" s="280"/>
      <c r="DY42" s="280"/>
      <c r="DZ42" s="280"/>
      <c r="EA42" s="280"/>
      <c r="EB42" s="280"/>
      <c r="EC42" s="280"/>
      <c r="ED42" s="280"/>
      <c r="EE42" s="280"/>
      <c r="EF42" s="280"/>
      <c r="EG42" s="280"/>
      <c r="EH42" s="280"/>
      <c r="EI42" s="280"/>
      <c r="EJ42" s="280"/>
      <c r="EK42" s="280"/>
      <c r="EL42" s="280"/>
      <c r="EM42" s="280"/>
      <c r="EN42" s="280"/>
      <c r="EO42" s="280"/>
      <c r="EP42" s="280"/>
      <c r="EQ42" s="280"/>
      <c r="ER42" s="280"/>
      <c r="ES42" s="280"/>
      <c r="ET42" s="280"/>
      <c r="EU42" s="280"/>
      <c r="EV42" s="280"/>
      <c r="EW42" s="280"/>
      <c r="EX42" s="280"/>
      <c r="EY42" s="280"/>
      <c r="EZ42" s="280"/>
      <c r="FA42" s="280"/>
      <c r="FB42" s="280"/>
      <c r="FC42" s="280"/>
      <c r="FD42" s="280"/>
      <c r="FE42" s="280"/>
      <c r="FF42" s="280"/>
      <c r="FG42" s="280"/>
      <c r="FH42" s="280"/>
      <c r="FI42" s="280"/>
      <c r="FJ42" s="280"/>
      <c r="FK42" s="280"/>
      <c r="FL42" s="280"/>
      <c r="FM42" s="280"/>
      <c r="FN42" s="280"/>
      <c r="FO42" s="280"/>
      <c r="FP42" s="280"/>
      <c r="FQ42" s="280"/>
      <c r="FR42" s="280"/>
      <c r="FS42" s="280"/>
      <c r="FT42" s="280"/>
      <c r="FU42" s="280"/>
      <c r="FV42" s="280"/>
      <c r="FW42" s="280"/>
      <c r="FX42" s="280"/>
      <c r="FY42" s="280"/>
      <c r="FZ42" s="280"/>
      <c r="GA42" s="280"/>
      <c r="GB42" s="280"/>
      <c r="GC42" s="280"/>
      <c r="GD42" s="280"/>
      <c r="GE42" s="280"/>
      <c r="GF42" s="280"/>
      <c r="GG42" s="280"/>
      <c r="GH42" s="280"/>
      <c r="GI42" s="280"/>
      <c r="GJ42" s="280"/>
      <c r="GK42" s="280"/>
      <c r="GL42" s="280"/>
      <c r="GM42" s="280"/>
      <c r="GN42" s="280"/>
      <c r="GO42" s="280"/>
      <c r="GP42" s="280"/>
      <c r="GQ42" s="280"/>
      <c r="GR42" s="280"/>
      <c r="GS42" s="280"/>
      <c r="GT42" s="280"/>
      <c r="GU42" s="280"/>
      <c r="GV42" s="280"/>
    </row>
    <row r="43">
      <c r="A43" s="309" t="str">
        <v>安桐</v>
      </c>
      <c r="B43" s="310" t="str">
        <v>12800025700539814</v>
      </c>
      <c r="C43" s="309" t="str">
        <v>亚朵星球 深睡双感夏凉被</v>
      </c>
      <c r="D43" s="309" t="str">
        <v>薄荷冰青-200*230cm</v>
      </c>
      <c r="E43">
        <f>SUM(F43:GX43)</f>
      </c>
      <c r="F43" s="280">
        <f>IFERROR(SUMPRODUCT(('控温被PRO-S级品'!$B$2:$B$10=$B43)*('控温被PRO-S级品'!$E$1:$BE$1=F$1)*('控温被PRO-S级品'!$E$2:$BE$10)),0)+IFERROR(SUMPRODUCT(('冬被-S级品'!$B$2:$B$10=$B43)*('冬被-S级品'!$E$1:$AW$1=F$1)*('冬被-S级品'!$E$2:$AW$10)),0)+IFERROR(SUMPRODUCT(('白止-S级品'!$A$2:$A$26=$B43)*('白止-S级品'!$D$1:$AV$1=F$1)*('白止-S级品'!$D$2:$AV$26)),0)+IFERROR(SUMPRODUCT(('乐容-S级品'!$A$4:$A$32=$B43)*('乐容-S级品'!$L$3:$CA$3=F$1)*('乐容-S级品'!$L$4:$CA$32)),0)</f>
      </c>
      <c r="G43" s="280">
        <f>IFERROR(SUMPRODUCT(('控温被PRO-S级品'!$B$2:$B$10=$B43)*('控温被PRO-S级品'!$E$1:$BE$1=G$1)*('控温被PRO-S级品'!$E$2:$BE$10)),0)+IFERROR(SUMPRODUCT(('冬被-S级品'!$B$2:$B$10=$B43)*('冬被-S级品'!$E$1:$AW$1=G$1)*('冬被-S级品'!$E$2:$AW$10)),0)+IFERROR(SUMPRODUCT(('白止-S级品'!$A$2:$A$26=$B43)*('白止-S级品'!$D$1:$AV$1=G$1)*('白止-S级品'!$D$2:$AV$26)),0)+IFERROR(SUMPRODUCT(('乐容-S级品'!$A$4:$A$32=$B43)*('乐容-S级品'!$L$3:$CA$3=G$1)*('乐容-S级品'!$L$4:$CA$32)),0)</f>
      </c>
      <c r="H43" s="280">
        <f>IFERROR(SUMPRODUCT(('控温被PRO-S级品'!$B$2:$B$10=$B43)*('控温被PRO-S级品'!$E$1:$BE$1=H$1)*('控温被PRO-S级品'!$E$2:$BE$10)),0)+IFERROR(SUMPRODUCT(('冬被-S级品'!$B$2:$B$10=$B43)*('冬被-S级品'!$E$1:$AW$1=H$1)*('冬被-S级品'!$E$2:$AW$10)),0)+IFERROR(SUMPRODUCT(('白止-S级品'!$A$2:$A$26=$B43)*('白止-S级品'!$D$1:$AV$1=H$1)*('白止-S级品'!$D$2:$AV$26)),0)+IFERROR(SUMPRODUCT(('乐容-S级品'!$A$4:$A$32=$B43)*('乐容-S级品'!$L$3:$CA$3=H$1)*('乐容-S级品'!$L$4:$CA$32)),0)</f>
      </c>
      <c r="I43" s="280">
        <f>IFERROR(SUMPRODUCT(('控温被PRO-S级品'!$B$2:$B$10=$B43)*('控温被PRO-S级品'!$E$1:$BE$1=I$1)*('控温被PRO-S级品'!$E$2:$BE$10)),0)+IFERROR(SUMPRODUCT(('冬被-S级品'!$B$2:$B$10=$B43)*('冬被-S级品'!$E$1:$AW$1=I$1)*('冬被-S级品'!$E$2:$AW$10)),0)+IFERROR(SUMPRODUCT(('白止-S级品'!$A$2:$A$26=$B43)*('白止-S级品'!$D$1:$AV$1=I$1)*('白止-S级品'!$D$2:$AV$26)),0)+IFERROR(SUMPRODUCT(('乐容-S级品'!$A$4:$A$32=$B43)*('乐容-S级品'!$L$3:$CA$3=I$1)*('乐容-S级品'!$L$4:$CA$32)),0)</f>
      </c>
      <c r="J43" s="280">
        <f>IFERROR(SUMPRODUCT(('控温被PRO-S级品'!$B$2:$B$10=$B43)*('控温被PRO-S级品'!$E$1:$BE$1=J$1)*('控温被PRO-S级品'!$E$2:$BE$10)),0)+IFERROR(SUMPRODUCT(('冬被-S级品'!$B$2:$B$10=$B43)*('冬被-S级品'!$E$1:$AW$1=J$1)*('冬被-S级品'!$E$2:$AW$10)),0)+IFERROR(SUMPRODUCT(('白止-S级品'!$A$2:$A$26=$B43)*('白止-S级品'!$D$1:$AV$1=J$1)*('白止-S级品'!$D$2:$AV$26)),0)+IFERROR(SUMPRODUCT(('乐容-S级品'!$A$4:$A$32=$B43)*('乐容-S级品'!$L$3:$CA$3=J$1)*('乐容-S级品'!$L$4:$CA$32)),0)</f>
      </c>
      <c r="K43" s="280">
        <f>IFERROR(SUMPRODUCT(('控温被PRO-S级品'!$B$2:$B$10=$B43)*('控温被PRO-S级品'!$E$1:$BE$1=K$1)*('控温被PRO-S级品'!$E$2:$BE$10)),0)+IFERROR(SUMPRODUCT(('冬被-S级品'!$B$2:$B$10=$B43)*('冬被-S级品'!$E$1:$AW$1=K$1)*('冬被-S级品'!$E$2:$AW$10)),0)+IFERROR(SUMPRODUCT(('白止-S级品'!$A$2:$A$26=$B43)*('白止-S级品'!$D$1:$AV$1=K$1)*('白止-S级品'!$D$2:$AV$26)),0)+IFERROR(SUMPRODUCT(('乐容-S级品'!$A$4:$A$32=$B43)*('乐容-S级品'!$L$3:$CA$3=K$1)*('乐容-S级品'!$L$4:$CA$32)),0)</f>
      </c>
      <c r="L43" s="280">
        <f>IFERROR(SUMPRODUCT(('控温被PRO-S级品'!$B$2:$B$10=$B43)*('控温被PRO-S级品'!$E$1:$BE$1=L$1)*('控温被PRO-S级品'!$E$2:$BE$10)),0)+IFERROR(SUMPRODUCT(('冬被-S级品'!$B$2:$B$10=$B43)*('冬被-S级品'!$E$1:$AW$1=L$1)*('冬被-S级品'!$E$2:$AW$10)),0)+IFERROR(SUMPRODUCT(('白止-S级品'!$A$2:$A$26=$B43)*('白止-S级品'!$D$1:$AV$1=L$1)*('白止-S级品'!$D$2:$AV$26)),0)+IFERROR(SUMPRODUCT(('乐容-S级品'!$A$4:$A$32=$B43)*('乐容-S级品'!$L$3:$CA$3=L$1)*('乐容-S级品'!$L$4:$CA$32)),0)</f>
      </c>
      <c r="M43" s="280">
        <f>IFERROR(SUMPRODUCT(('控温被PRO-S级品'!$B$2:$B$10=$B43)*('控温被PRO-S级品'!$E$1:$BE$1=M$1)*('控温被PRO-S级品'!$E$2:$BE$10)),0)+IFERROR(SUMPRODUCT(('冬被-S级品'!$B$2:$B$10=$B43)*('冬被-S级品'!$E$1:$AW$1=M$1)*('冬被-S级品'!$E$2:$AW$10)),0)+IFERROR(SUMPRODUCT(('白止-S级品'!$A$2:$A$26=$B43)*('白止-S级品'!$D$1:$AV$1=M$1)*('白止-S级品'!$D$2:$AV$26)),0)+IFERROR(SUMPRODUCT(('乐容-S级品'!$A$4:$A$32=$B43)*('乐容-S级品'!$L$3:$CA$3=M$1)*('乐容-S级品'!$L$4:$CA$32)),0)</f>
      </c>
      <c r="N43" s="280">
        <f>IFERROR(SUMPRODUCT(('控温被PRO-S级品'!$B$2:$B$10=$B43)*('控温被PRO-S级品'!$E$1:$BE$1=N$1)*('控温被PRO-S级品'!$E$2:$BE$10)),0)+IFERROR(SUMPRODUCT(('冬被-S级品'!$B$2:$B$10=$B43)*('冬被-S级品'!$E$1:$AW$1=N$1)*('冬被-S级品'!$E$2:$AW$10)),0)+IFERROR(SUMPRODUCT(('白止-S级品'!$A$2:$A$26=$B43)*('白止-S级品'!$D$1:$AV$1=N$1)*('白止-S级品'!$D$2:$AV$26)),0)+IFERROR(SUMPRODUCT(('乐容-S级品'!$A$4:$A$32=$B43)*('乐容-S级品'!$L$3:$CA$3=N$1)*('乐容-S级品'!$L$4:$CA$32)),0)</f>
      </c>
      <c r="O43" s="280">
        <f>IFERROR(SUMPRODUCT(('控温被PRO-S级品'!$B$2:$B$10=$B43)*('控温被PRO-S级品'!$E$1:$BE$1=O$1)*('控温被PRO-S级品'!$E$2:$BE$10)),0)+IFERROR(SUMPRODUCT(('冬被-S级品'!$B$2:$B$10=$B43)*('冬被-S级品'!$E$1:$AW$1=O$1)*('冬被-S级品'!$E$2:$AW$10)),0)+IFERROR(SUMPRODUCT(('白止-S级品'!$A$2:$A$26=$B43)*('白止-S级品'!$D$1:$AV$1=O$1)*('白止-S级品'!$D$2:$AV$26)),0)+IFERROR(SUMPRODUCT(('乐容-S级品'!$A$4:$A$32=$B43)*('乐容-S级品'!$L$3:$CA$3=O$1)*('乐容-S级品'!$L$4:$CA$32)),0)</f>
      </c>
      <c r="P43" s="280">
        <f>IFERROR(SUMPRODUCT(('控温被PRO-S级品'!$B$2:$B$10=$B43)*('控温被PRO-S级品'!$E$1:$BE$1=P$1)*('控温被PRO-S级品'!$E$2:$BE$10)),0)+IFERROR(SUMPRODUCT(('冬被-S级品'!$B$2:$B$10=$B43)*('冬被-S级品'!$E$1:$AW$1=P$1)*('冬被-S级品'!$E$2:$AW$10)),0)+IFERROR(SUMPRODUCT(('白止-S级品'!$A$2:$A$26=$B43)*('白止-S级品'!$D$1:$AV$1=P$1)*('白止-S级品'!$D$2:$AV$26)),0)+IFERROR(SUMPRODUCT(('乐容-S级品'!$A$4:$A$32=$B43)*('乐容-S级品'!$L$3:$CA$3=P$1)*('乐容-S级品'!$L$4:$CA$32)),0)</f>
      </c>
      <c r="Q43" s="280">
        <f>IFERROR(SUMPRODUCT(('控温被PRO-S级品'!$B$2:$B$10=$B43)*('控温被PRO-S级品'!$E$1:$BE$1=Q$1)*('控温被PRO-S级品'!$E$2:$BE$10)),0)+IFERROR(SUMPRODUCT(('冬被-S级品'!$B$2:$B$10=$B43)*('冬被-S级品'!$E$1:$AW$1=Q$1)*('冬被-S级品'!$E$2:$AW$10)),0)+IFERROR(SUMPRODUCT(('白止-S级品'!$A$2:$A$26=$B43)*('白止-S级品'!$D$1:$AV$1=Q$1)*('白止-S级品'!$D$2:$AV$26)),0)+IFERROR(SUMPRODUCT(('乐容-S级品'!$A$4:$A$32=$B43)*('乐容-S级品'!$L$3:$CA$3=Q$1)*('乐容-S级品'!$L$4:$CA$32)),0)</f>
      </c>
      <c r="R43" s="280">
        <f>IFERROR(SUMPRODUCT(('控温被PRO-S级品'!$B$2:$B$10=$B43)*('控温被PRO-S级品'!$E$1:$BE$1=R$1)*('控温被PRO-S级品'!$E$2:$BE$10)),0)+IFERROR(SUMPRODUCT(('冬被-S级品'!$B$2:$B$10=$B43)*('冬被-S级品'!$E$1:$AW$1=R$1)*('冬被-S级品'!$E$2:$AW$10)),0)+IFERROR(SUMPRODUCT(('白止-S级品'!$A$2:$A$26=$B43)*('白止-S级品'!$D$1:$AV$1=R$1)*('白止-S级品'!$D$2:$AV$26)),0)+IFERROR(SUMPRODUCT(('乐容-S级品'!$A$4:$A$32=$B43)*('乐容-S级品'!$L$3:$CA$3=R$1)*('乐容-S级品'!$L$4:$CA$32)),0)</f>
      </c>
      <c r="S43" s="280">
        <f>IFERROR(SUMPRODUCT(('控温被PRO-S级品'!$B$2:$B$10=$B43)*('控温被PRO-S级品'!$E$1:$BE$1=S$1)*('控温被PRO-S级品'!$E$2:$BE$10)),0)+IFERROR(SUMPRODUCT(('冬被-S级品'!$B$2:$B$10=$B43)*('冬被-S级品'!$E$1:$AW$1=S$1)*('冬被-S级品'!$E$2:$AW$10)),0)+IFERROR(SUMPRODUCT(('白止-S级品'!$A$2:$A$26=$B43)*('白止-S级品'!$D$1:$AV$1=S$1)*('白止-S级品'!$D$2:$AV$26)),0)+IFERROR(SUMPRODUCT(('乐容-S级品'!$A$4:$A$32=$B43)*('乐容-S级品'!$L$3:$CA$3=S$1)*('乐容-S级品'!$L$4:$CA$32)),0)</f>
      </c>
      <c r="T43" s="280">
        <f>IFERROR(SUMPRODUCT(('控温被PRO-S级品'!$B$2:$B$10=$B43)*('控温被PRO-S级品'!$E$1:$BE$1=T$1)*('控温被PRO-S级品'!$E$2:$BE$10)),0)+IFERROR(SUMPRODUCT(('冬被-S级品'!$B$2:$B$10=$B43)*('冬被-S级品'!$E$1:$AW$1=T$1)*('冬被-S级品'!$E$2:$AW$10)),0)+IFERROR(SUMPRODUCT(('白止-S级品'!$A$2:$A$26=$B43)*('白止-S级品'!$D$1:$AV$1=T$1)*('白止-S级品'!$D$2:$AV$26)),0)+IFERROR(SUMPRODUCT(('乐容-S级品'!$A$4:$A$32=$B43)*('乐容-S级品'!$L$3:$CA$3=T$1)*('乐容-S级品'!$L$4:$CA$32)),0)</f>
      </c>
      <c r="U43" s="280">
        <f>IFERROR(SUMPRODUCT(('控温被PRO-S级品'!$B$2:$B$10=$B43)*('控温被PRO-S级品'!$E$1:$BE$1=U$1)*('控温被PRO-S级品'!$E$2:$BE$10)),0)+IFERROR(SUMPRODUCT(('冬被-S级品'!$B$2:$B$10=$B43)*('冬被-S级品'!$E$1:$AW$1=U$1)*('冬被-S级品'!$E$2:$AW$10)),0)+IFERROR(SUMPRODUCT(('白止-S级品'!$A$2:$A$26=$B43)*('白止-S级品'!$D$1:$AV$1=U$1)*('白止-S级品'!$D$2:$AV$26)),0)+IFERROR(SUMPRODUCT(('乐容-S级品'!$A$4:$A$32=$B43)*('乐容-S级品'!$L$3:$CA$3=U$1)*('乐容-S级品'!$L$4:$CA$32)),0)</f>
      </c>
      <c r="V43" s="280">
        <f>IFERROR(SUMPRODUCT(('控温被PRO-S级品'!$B$2:$B$10=$B43)*('控温被PRO-S级品'!$E$1:$BE$1=V$1)*('控温被PRO-S级品'!$E$2:$BE$10)),0)+IFERROR(SUMPRODUCT(('冬被-S级品'!$B$2:$B$10=$B43)*('冬被-S级品'!$E$1:$AW$1=V$1)*('冬被-S级品'!$E$2:$AW$10)),0)+IFERROR(SUMPRODUCT(('白止-S级品'!$A$2:$A$26=$B43)*('白止-S级品'!$D$1:$AV$1=V$1)*('白止-S级品'!$D$2:$AV$26)),0)+IFERROR(SUMPRODUCT(('乐容-S级品'!$A$4:$A$32=$B43)*('乐容-S级品'!$L$3:$CA$3=V$1)*('乐容-S级品'!$L$4:$CA$32)),0)</f>
      </c>
      <c r="W43" s="280">
        <f>IFERROR(SUMPRODUCT(('控温被PRO-S级品'!$B$2:$B$10=$B43)*('控温被PRO-S级品'!$E$1:$BE$1=W$1)*('控温被PRO-S级品'!$E$2:$BE$10)),0)+IFERROR(SUMPRODUCT(('冬被-S级品'!$B$2:$B$10=$B43)*('冬被-S级品'!$E$1:$AW$1=W$1)*('冬被-S级品'!$E$2:$AW$10)),0)+IFERROR(SUMPRODUCT(('白止-S级品'!$A$2:$A$26=$B43)*('白止-S级品'!$D$1:$AV$1=W$1)*('白止-S级品'!$D$2:$AV$26)),0)+IFERROR(SUMPRODUCT(('乐容-S级品'!$A$4:$A$32=$B43)*('乐容-S级品'!$L$3:$CA$3=W$1)*('乐容-S级品'!$L$4:$CA$32)),0)</f>
      </c>
      <c r="X43" s="280">
        <f>IFERROR(SUMPRODUCT(('控温被PRO-S级品'!$B$2:$B$10=$B43)*('控温被PRO-S级品'!$E$1:$BE$1=X$1)*('控温被PRO-S级品'!$E$2:$BE$10)),0)+IFERROR(SUMPRODUCT(('冬被-S级品'!$B$2:$B$10=$B43)*('冬被-S级品'!$E$1:$AW$1=X$1)*('冬被-S级品'!$E$2:$AW$10)),0)+IFERROR(SUMPRODUCT(('白止-S级品'!$A$2:$A$26=$B43)*('白止-S级品'!$D$1:$AV$1=X$1)*('白止-S级品'!$D$2:$AV$26)),0)+IFERROR(SUMPRODUCT(('乐容-S级品'!$A$4:$A$32=$B43)*('乐容-S级品'!$L$3:$CA$3=X$1)*('乐容-S级品'!$L$4:$CA$32)),0)</f>
      </c>
      <c r="Y43" s="280">
        <f>IFERROR(SUMPRODUCT(('控温被PRO-S级品'!$B$2:$B$10=$B43)*('控温被PRO-S级品'!$E$1:$BE$1=Y$1)*('控温被PRO-S级品'!$E$2:$BE$10)),0)+IFERROR(SUMPRODUCT(('冬被-S级品'!$B$2:$B$10=$B43)*('冬被-S级品'!$E$1:$AW$1=Y$1)*('冬被-S级品'!$E$2:$AW$10)),0)+IFERROR(SUMPRODUCT(('白止-S级品'!$A$2:$A$26=$B43)*('白止-S级品'!$D$1:$AV$1=Y$1)*('白止-S级品'!$D$2:$AV$26)),0)+IFERROR(SUMPRODUCT(('乐容-S级品'!$A$4:$A$32=$B43)*('乐容-S级品'!$L$3:$CA$3=Y$1)*('乐容-S级品'!$L$4:$CA$32)),0)</f>
      </c>
      <c r="Z43" s="280">
        <f>IFERROR(SUMPRODUCT(('控温被PRO-S级品'!$B$2:$B$10=$B43)*('控温被PRO-S级品'!$E$1:$BE$1=Z$1)*('控温被PRO-S级品'!$E$2:$BE$10)),0)+IFERROR(SUMPRODUCT(('冬被-S级品'!$B$2:$B$10=$B43)*('冬被-S级品'!$E$1:$AW$1=Z$1)*('冬被-S级品'!$E$2:$AW$10)),0)+IFERROR(SUMPRODUCT(('白止-S级品'!$A$2:$A$26=$B43)*('白止-S级品'!$D$1:$AV$1=Z$1)*('白止-S级品'!$D$2:$AV$26)),0)+IFERROR(SUMPRODUCT(('乐容-S级品'!$A$4:$A$32=$B43)*('乐容-S级品'!$L$3:$CA$3=Z$1)*('乐容-S级品'!$L$4:$CA$32)),0)</f>
      </c>
      <c r="AA43" s="280">
        <f>IFERROR(SUMPRODUCT(('控温被PRO-S级品'!$B$2:$B$10=$B43)*('控温被PRO-S级品'!$E$1:$BE$1=AA$1)*('控温被PRO-S级品'!$E$2:$BE$10)),0)+IFERROR(SUMPRODUCT(('冬被-S级品'!$B$2:$B$10=$B43)*('冬被-S级品'!$E$1:$AW$1=AA$1)*('冬被-S级品'!$E$2:$AW$10)),0)+IFERROR(SUMPRODUCT(('白止-S级品'!$A$2:$A$26=$B43)*('白止-S级品'!$D$1:$AV$1=AA$1)*('白止-S级品'!$D$2:$AV$26)),0)+IFERROR(SUMPRODUCT(('乐容-S级品'!$A$4:$A$32=$B43)*('乐容-S级品'!$L$3:$CA$3=AA$1)*('乐容-S级品'!$L$4:$CA$32)),0)</f>
      </c>
      <c r="AB43" s="280">
        <f>IFERROR(SUMPRODUCT(('控温被PRO-S级品'!$B$2:$B$10=$B43)*('控温被PRO-S级品'!$E$1:$BE$1=AB$1)*('控温被PRO-S级品'!$E$2:$BE$10)),0)+IFERROR(SUMPRODUCT(('冬被-S级品'!$B$2:$B$10=$B43)*('冬被-S级品'!$E$1:$AW$1=AB$1)*('冬被-S级品'!$E$2:$AW$10)),0)+IFERROR(SUMPRODUCT(('白止-S级品'!$A$2:$A$26=$B43)*('白止-S级品'!$D$1:$AV$1=AB$1)*('白止-S级品'!$D$2:$AV$26)),0)+IFERROR(SUMPRODUCT(('乐容-S级品'!$A$4:$A$32=$B43)*('乐容-S级品'!$L$3:$CA$3=AB$1)*('乐容-S级品'!$L$4:$CA$32)),0)</f>
      </c>
      <c r="AC43" s="280">
        <f>IFERROR(SUMPRODUCT(('控温被PRO-S级品'!$B$2:$B$10=$B43)*('控温被PRO-S级品'!$E$1:$BE$1=AC$1)*('控温被PRO-S级品'!$E$2:$BE$10)),0)+IFERROR(SUMPRODUCT(('冬被-S级品'!$B$2:$B$10=$B43)*('冬被-S级品'!$E$1:$AW$1=AC$1)*('冬被-S级品'!$E$2:$AW$10)),0)+IFERROR(SUMPRODUCT(('白止-S级品'!$A$2:$A$26=$B43)*('白止-S级品'!$D$1:$AV$1=AC$1)*('白止-S级品'!$D$2:$AV$26)),0)+IFERROR(SUMPRODUCT(('乐容-S级品'!$A$4:$A$32=$B43)*('乐容-S级品'!$L$3:$CA$3=AC$1)*('乐容-S级品'!$L$4:$CA$32)),0)</f>
      </c>
      <c r="AD43" s="280">
        <f>IFERROR(SUMPRODUCT(('控温被PRO-S级品'!$B$2:$B$10=$B43)*('控温被PRO-S级品'!$E$1:$BE$1=AD$1)*('控温被PRO-S级品'!$E$2:$BE$10)),0)+IFERROR(SUMPRODUCT(('冬被-S级品'!$B$2:$B$10=$B43)*('冬被-S级品'!$E$1:$AW$1=AD$1)*('冬被-S级品'!$E$2:$AW$10)),0)+IFERROR(SUMPRODUCT(('白止-S级品'!$A$2:$A$26=$B43)*('白止-S级品'!$D$1:$AV$1=AD$1)*('白止-S级品'!$D$2:$AV$26)),0)+IFERROR(SUMPRODUCT(('乐容-S级品'!$A$4:$A$32=$B43)*('乐容-S级品'!$L$3:$CA$3=AD$1)*('乐容-S级品'!$L$4:$CA$32)),0)</f>
      </c>
      <c r="AE43" s="280">
        <f>IFERROR(SUMPRODUCT(('控温被PRO-S级品'!$B$2:$B$10=$B43)*('控温被PRO-S级品'!$E$1:$BE$1=AE$1)*('控温被PRO-S级品'!$E$2:$BE$10)),0)+IFERROR(SUMPRODUCT(('冬被-S级品'!$B$2:$B$10=$B43)*('冬被-S级品'!$E$1:$AW$1=AE$1)*('冬被-S级品'!$E$2:$AW$10)),0)+IFERROR(SUMPRODUCT(('白止-S级品'!$A$2:$A$26=$B43)*('白止-S级品'!$D$1:$AV$1=AE$1)*('白止-S级品'!$D$2:$AV$26)),0)+IFERROR(SUMPRODUCT(('乐容-S级品'!$A$4:$A$32=$B43)*('乐容-S级品'!$L$3:$CA$3=AE$1)*('乐容-S级品'!$L$4:$CA$32)),0)</f>
      </c>
      <c r="AF43" s="280">
        <f>IFERROR(SUMPRODUCT(('控温被PRO-S级品'!$B$2:$B$10=$B43)*('控温被PRO-S级品'!$E$1:$BE$1=AF$1)*('控温被PRO-S级品'!$E$2:$BE$10)),0)+IFERROR(SUMPRODUCT(('冬被-S级品'!$B$2:$B$10=$B43)*('冬被-S级品'!$E$1:$AW$1=AF$1)*('冬被-S级品'!$E$2:$AW$10)),0)+IFERROR(SUMPRODUCT(('白止-S级品'!$A$2:$A$26=$B43)*('白止-S级品'!$D$1:$AV$1=AF$1)*('白止-S级品'!$D$2:$AV$26)),0)+IFERROR(SUMPRODUCT(('乐容-S级品'!$A$4:$A$32=$B43)*('乐容-S级品'!$L$3:$CA$3=AF$1)*('乐容-S级品'!$L$4:$CA$32)),0)</f>
      </c>
      <c r="AG43" s="280">
        <f>IFERROR(SUMPRODUCT(('控温被PRO-S级品'!$B$2:$B$10=$B43)*('控温被PRO-S级品'!$E$1:$BE$1=AG$1)*('控温被PRO-S级品'!$E$2:$BE$10)),0)+IFERROR(SUMPRODUCT(('冬被-S级品'!$B$2:$B$10=$B43)*('冬被-S级品'!$E$1:$AW$1=AG$1)*('冬被-S级品'!$E$2:$AW$10)),0)+IFERROR(SUMPRODUCT(('白止-S级品'!$A$2:$A$26=$B43)*('白止-S级品'!$D$1:$AV$1=AG$1)*('白止-S级品'!$D$2:$AV$26)),0)+IFERROR(SUMPRODUCT(('乐容-S级品'!$A$4:$A$32=$B43)*('乐容-S级品'!$L$3:$CA$3=AG$1)*('乐容-S级品'!$L$4:$CA$32)),0)</f>
      </c>
      <c r="AH43" s="280">
        <f>IFERROR(SUMPRODUCT(('控温被PRO-S级品'!$B$2:$B$10=$B43)*('控温被PRO-S级品'!$E$1:$BE$1=AH$1)*('控温被PRO-S级品'!$E$2:$BE$10)),0)+IFERROR(SUMPRODUCT(('冬被-S级品'!$B$2:$B$10=$B43)*('冬被-S级品'!$E$1:$AW$1=AH$1)*('冬被-S级品'!$E$2:$AW$10)),0)+IFERROR(SUMPRODUCT(('白止-S级品'!$A$2:$A$26=$B43)*('白止-S级品'!$D$1:$AV$1=AH$1)*('白止-S级品'!$D$2:$AV$26)),0)+IFERROR(SUMPRODUCT(('乐容-S级品'!$A$4:$A$32=$B43)*('乐容-S级品'!$L$3:$CA$3=AH$1)*('乐容-S级品'!$L$4:$CA$32)),0)</f>
      </c>
      <c r="AI43" s="280">
        <f>IFERROR(SUMPRODUCT(('控温被PRO-S级品'!$B$2:$B$10=$B43)*('控温被PRO-S级品'!$E$1:$BE$1=AI$1)*('控温被PRO-S级品'!$E$2:$BE$10)),0)+IFERROR(SUMPRODUCT(('冬被-S级品'!$B$2:$B$10=$B43)*('冬被-S级品'!$E$1:$AW$1=AI$1)*('冬被-S级品'!$E$2:$AW$10)),0)+IFERROR(SUMPRODUCT(('白止-S级品'!$A$2:$A$26=$B43)*('白止-S级品'!$D$1:$AV$1=AI$1)*('白止-S级品'!$D$2:$AV$26)),0)+IFERROR(SUMPRODUCT(('乐容-S级品'!$A$4:$A$32=$B43)*('乐容-S级品'!$L$3:$CA$3=AI$1)*('乐容-S级品'!$L$4:$CA$32)),0)</f>
      </c>
      <c r="AJ43" s="280">
        <f>IFERROR(SUMPRODUCT(('控温被PRO-S级品'!$B$2:$B$10=$B43)*('控温被PRO-S级品'!$E$1:$BE$1=AJ$1)*('控温被PRO-S级品'!$E$2:$BE$10)),0)+IFERROR(SUMPRODUCT(('冬被-S级品'!$B$2:$B$10=$B43)*('冬被-S级品'!$E$1:$AW$1=AJ$1)*('冬被-S级品'!$E$2:$AW$10)),0)+IFERROR(SUMPRODUCT(('白止-S级品'!$A$2:$A$26=$B43)*('白止-S级品'!$D$1:$AV$1=AJ$1)*('白止-S级品'!$D$2:$AV$26)),0)+IFERROR(SUMPRODUCT(('乐容-S级品'!$A$4:$A$32=$B43)*('乐容-S级品'!$L$3:$CA$3=AJ$1)*('乐容-S级品'!$L$4:$CA$32)),0)</f>
      </c>
      <c r="AK43" s="280">
        <f>IFERROR(SUMPRODUCT(('控温被PRO-S级品'!$B$2:$B$10=$B43)*('控温被PRO-S级品'!$E$1:$BE$1=AK$1)*('控温被PRO-S级品'!$E$2:$BE$10)),0)+IFERROR(SUMPRODUCT(('冬被-S级品'!$B$2:$B$10=$B43)*('冬被-S级品'!$E$1:$AW$1=AK$1)*('冬被-S级品'!$E$2:$AW$10)),0)+IFERROR(SUMPRODUCT(('白止-S级品'!$A$2:$A$26=$B43)*('白止-S级品'!$D$1:$AV$1=AK$1)*('白止-S级品'!$D$2:$AV$26)),0)+IFERROR(SUMPRODUCT(('乐容-S级品'!$A$4:$A$32=$B43)*('乐容-S级品'!$L$3:$CA$3=AK$1)*('乐容-S级品'!$L$4:$CA$32)),0)</f>
      </c>
      <c r="AL43" s="280">
        <f>IFERROR(SUMPRODUCT(('控温被PRO-S级品'!$B$2:$B$10=$B43)*('控温被PRO-S级品'!$E$1:$BE$1=AL$1)*('控温被PRO-S级品'!$E$2:$BE$10)),0)+IFERROR(SUMPRODUCT(('冬被-S级品'!$B$2:$B$10=$B43)*('冬被-S级品'!$E$1:$AW$1=AL$1)*('冬被-S级品'!$E$2:$AW$10)),0)+IFERROR(SUMPRODUCT(('白止-S级品'!$A$2:$A$26=$B43)*('白止-S级品'!$D$1:$AV$1=AL$1)*('白止-S级品'!$D$2:$AV$26)),0)+IFERROR(SUMPRODUCT(('乐容-S级品'!$A$4:$A$32=$B43)*('乐容-S级品'!$L$3:$CA$3=AL$1)*('乐容-S级品'!$L$4:$CA$32)),0)</f>
      </c>
      <c r="AM43" s="280">
        <f>IFERROR(SUMPRODUCT(('控温被PRO-S级品'!$B$2:$B$10=$B43)*('控温被PRO-S级品'!$E$1:$BE$1=AM$1)*('控温被PRO-S级品'!$E$2:$BE$10)),0)+IFERROR(SUMPRODUCT(('冬被-S级品'!$B$2:$B$10=$B43)*('冬被-S级品'!$E$1:$AW$1=AM$1)*('冬被-S级品'!$E$2:$AW$10)),0)+IFERROR(SUMPRODUCT(('白止-S级品'!$A$2:$A$26=$B43)*('白止-S级品'!$D$1:$AV$1=AM$1)*('白止-S级品'!$D$2:$AV$26)),0)+IFERROR(SUMPRODUCT(('乐容-S级品'!$A$4:$A$32=$B43)*('乐容-S级品'!$L$3:$CA$3=AM$1)*('乐容-S级品'!$L$4:$CA$32)),0)</f>
      </c>
      <c r="AN43" s="280">
        <f>IFERROR(SUMPRODUCT(('控温被PRO-S级品'!$B$2:$B$10=$B43)*('控温被PRO-S级品'!$E$1:$BE$1=AN$1)*('控温被PRO-S级品'!$E$2:$BE$10)),0)+IFERROR(SUMPRODUCT(('冬被-S级品'!$B$2:$B$10=$B43)*('冬被-S级品'!$E$1:$AW$1=AN$1)*('冬被-S级品'!$E$2:$AW$10)),0)+IFERROR(SUMPRODUCT(('白止-S级品'!$A$2:$A$26=$B43)*('白止-S级品'!$D$1:$AV$1=AN$1)*('白止-S级品'!$D$2:$AV$26)),0)+IFERROR(SUMPRODUCT(('乐容-S级品'!$A$4:$A$32=$B43)*('乐容-S级品'!$L$3:$CA$3=AN$1)*('乐容-S级品'!$L$4:$CA$32)),0)</f>
      </c>
      <c r="AO43" s="280">
        <f>IFERROR(SUMPRODUCT(('控温被PRO-S级品'!$B$2:$B$10=$B43)*('控温被PRO-S级品'!$E$1:$BE$1=AO$1)*('控温被PRO-S级品'!$E$2:$BE$10)),0)+IFERROR(SUMPRODUCT(('冬被-S级品'!$B$2:$B$10=$B43)*('冬被-S级品'!$E$1:$AW$1=AO$1)*('冬被-S级品'!$E$2:$AW$10)),0)+IFERROR(SUMPRODUCT(('白止-S级品'!$A$2:$A$26=$B43)*('白止-S级品'!$D$1:$AV$1=AO$1)*('白止-S级品'!$D$2:$AV$26)),0)+IFERROR(SUMPRODUCT(('乐容-S级品'!$A$4:$A$32=$B43)*('乐容-S级品'!$L$3:$CA$3=AO$1)*('乐容-S级品'!$L$4:$CA$32)),0)</f>
      </c>
      <c r="AP43" s="280">
        <f>IFERROR(SUMPRODUCT(('控温被PRO-S级品'!$B$2:$B$10=$B43)*('控温被PRO-S级品'!$E$1:$BE$1=AP$1)*('控温被PRO-S级品'!$E$2:$BE$10)),0)+IFERROR(SUMPRODUCT(('冬被-S级品'!$B$2:$B$10=$B43)*('冬被-S级品'!$E$1:$AW$1=AP$1)*('冬被-S级品'!$E$2:$AW$10)),0)+IFERROR(SUMPRODUCT(('白止-S级品'!$A$2:$A$26=$B43)*('白止-S级品'!$D$1:$AV$1=AP$1)*('白止-S级品'!$D$2:$AV$26)),0)+IFERROR(SUMPRODUCT(('乐容-S级品'!$A$4:$A$32=$B43)*('乐容-S级品'!$L$3:$CA$3=AP$1)*('乐容-S级品'!$L$4:$CA$32)),0)</f>
      </c>
      <c r="AQ43" s="280">
        <f>IFERROR(SUMPRODUCT(('控温被PRO-S级品'!$B$2:$B$10=$B43)*('控温被PRO-S级品'!$E$1:$BE$1=AQ$1)*('控温被PRO-S级品'!$E$2:$BE$10)),0)+IFERROR(SUMPRODUCT(('冬被-S级品'!$B$2:$B$10=$B43)*('冬被-S级品'!$E$1:$AW$1=AQ$1)*('冬被-S级品'!$E$2:$AW$10)),0)+IFERROR(SUMPRODUCT(('白止-S级品'!$A$2:$A$26=$B43)*('白止-S级品'!$D$1:$AV$1=AQ$1)*('白止-S级品'!$D$2:$AV$26)),0)+IFERROR(SUMPRODUCT(('乐容-S级品'!$A$4:$A$32=$B43)*('乐容-S级品'!$L$3:$CA$3=AQ$1)*('乐容-S级品'!$L$4:$CA$32)),0)</f>
      </c>
      <c r="AR43" s="280">
        <f>IFERROR(SUMPRODUCT(('控温被PRO-S级品'!$B$2:$B$10=$B43)*('控温被PRO-S级品'!$E$1:$BE$1=AR$1)*('控温被PRO-S级品'!$E$2:$BE$10)),0)+IFERROR(SUMPRODUCT(('冬被-S级品'!$B$2:$B$10=$B43)*('冬被-S级品'!$E$1:$AW$1=AR$1)*('冬被-S级品'!$E$2:$AW$10)),0)+IFERROR(SUMPRODUCT(('白止-S级品'!$A$2:$A$26=$B43)*('白止-S级品'!$D$1:$AV$1=AR$1)*('白止-S级品'!$D$2:$AV$26)),0)+IFERROR(SUMPRODUCT(('乐容-S级品'!$A$4:$A$32=$B43)*('乐容-S级品'!$L$3:$CA$3=AR$1)*('乐容-S级品'!$L$4:$CA$32)),0)</f>
      </c>
      <c r="AS43" s="280">
        <f>IFERROR(SUMPRODUCT(('控温被PRO-S级品'!$B$2:$B$10=$B43)*('控温被PRO-S级品'!$E$1:$BE$1=AS$1)*('控温被PRO-S级品'!$E$2:$BE$10)),0)+IFERROR(SUMPRODUCT(('冬被-S级品'!$B$2:$B$10=$B43)*('冬被-S级品'!$E$1:$AW$1=AS$1)*('冬被-S级品'!$E$2:$AW$10)),0)+IFERROR(SUMPRODUCT(('白止-S级品'!$A$2:$A$26=$B43)*('白止-S级品'!$D$1:$AV$1=AS$1)*('白止-S级品'!$D$2:$AV$26)),0)+IFERROR(SUMPRODUCT(('乐容-S级品'!$A$4:$A$32=$B43)*('乐容-S级品'!$L$3:$CA$3=AS$1)*('乐容-S级品'!$L$4:$CA$32)),0)</f>
      </c>
      <c r="AT43" s="280">
        <f>IFERROR(SUMPRODUCT(('控温被PRO-S级品'!$B$2:$B$10=$B43)*('控温被PRO-S级品'!$E$1:$BE$1=AT$1)*('控温被PRO-S级品'!$E$2:$BE$10)),0)+IFERROR(SUMPRODUCT(('冬被-S级品'!$B$2:$B$10=$B43)*('冬被-S级品'!$E$1:$AW$1=AT$1)*('冬被-S级品'!$E$2:$AW$10)),0)+IFERROR(SUMPRODUCT(('白止-S级品'!$A$2:$A$26=$B43)*('白止-S级品'!$D$1:$AV$1=AT$1)*('白止-S级品'!$D$2:$AV$26)),0)+IFERROR(SUMPRODUCT(('乐容-S级品'!$A$4:$A$32=$B43)*('乐容-S级品'!$L$3:$CA$3=AT$1)*('乐容-S级品'!$L$4:$CA$32)),0)</f>
      </c>
      <c r="AU43" s="280">
        <f>IFERROR(SUMPRODUCT(('控温被PRO-S级品'!$B$2:$B$10=$B43)*('控温被PRO-S级品'!$E$1:$BE$1=AU$1)*('控温被PRO-S级品'!$E$2:$BE$10)),0)+IFERROR(SUMPRODUCT(('冬被-S级品'!$B$2:$B$10=$B43)*('冬被-S级品'!$E$1:$AW$1=AU$1)*('冬被-S级品'!$E$2:$AW$10)),0)+IFERROR(SUMPRODUCT(('白止-S级品'!$A$2:$A$26=$B43)*('白止-S级品'!$D$1:$AV$1=AU$1)*('白止-S级品'!$D$2:$AV$26)),0)+IFERROR(SUMPRODUCT(('乐容-S级品'!$A$4:$A$32=$B43)*('乐容-S级品'!$L$3:$CA$3=AU$1)*('乐容-S级品'!$L$4:$CA$32)),0)</f>
      </c>
      <c r="AV43" s="280">
        <f>IFERROR(SUMPRODUCT(('控温被PRO-S级品'!$B$2:$B$10=$B43)*('控温被PRO-S级品'!$E$1:$BE$1=AV$1)*('控温被PRO-S级品'!$E$2:$BE$10)),0)+IFERROR(SUMPRODUCT(('冬被-S级品'!$B$2:$B$10=$B43)*('冬被-S级品'!$E$1:$AW$1=AV$1)*('冬被-S级品'!$E$2:$AW$10)),0)+IFERROR(SUMPRODUCT(('白止-S级品'!$A$2:$A$26=$B43)*('白止-S级品'!$D$1:$AV$1=AV$1)*('白止-S级品'!$D$2:$AV$26)),0)+IFERROR(SUMPRODUCT(('乐容-S级品'!$A$4:$A$32=$B43)*('乐容-S级品'!$L$3:$CA$3=AV$1)*('乐容-S级品'!$L$4:$CA$32)),0)</f>
      </c>
      <c r="AW43" s="280">
        <f>IFERROR(SUMPRODUCT(('控温被PRO-S级品'!$B$2:$B$10=$B43)*('控温被PRO-S级品'!$E$1:$BE$1=AW$1)*('控温被PRO-S级品'!$E$2:$BE$10)),0)+IFERROR(SUMPRODUCT(('冬被-S级品'!$B$2:$B$10=$B43)*('冬被-S级品'!$E$1:$AW$1=AW$1)*('冬被-S级品'!$E$2:$AW$10)),0)+IFERROR(SUMPRODUCT(('白止-S级品'!$A$2:$A$26=$B43)*('白止-S级品'!$D$1:$AV$1=AW$1)*('白止-S级品'!$D$2:$AV$26)),0)+IFERROR(SUMPRODUCT(('乐容-S级品'!$A$4:$A$32=$B43)*('乐容-S级品'!$L$3:$CA$3=AW$1)*('乐容-S级品'!$L$4:$CA$32)),0)</f>
      </c>
      <c r="AX43" s="280">
        <f>IFERROR(SUMPRODUCT(('控温被PRO-S级品'!$B$2:$B$10=$B43)*('控温被PRO-S级品'!$E$1:$BE$1=AX$1)*('控温被PRO-S级品'!$E$2:$BE$10)),0)+IFERROR(SUMPRODUCT(('冬被-S级品'!$B$2:$B$10=$B43)*('冬被-S级品'!$E$1:$AW$1=AX$1)*('冬被-S级品'!$E$2:$AW$10)),0)+IFERROR(SUMPRODUCT(('白止-S级品'!$A$2:$A$26=$B43)*('白止-S级品'!$D$1:$AV$1=AX$1)*('白止-S级品'!$D$2:$AV$26)),0)+IFERROR(SUMPRODUCT(('乐容-S级品'!$A$4:$A$32=$B43)*('乐容-S级品'!$L$3:$CA$3=AX$1)*('乐容-S级品'!$L$4:$CA$32)),0)</f>
      </c>
      <c r="AY43" s="280">
        <f>IFERROR(SUMPRODUCT(('控温被PRO-S级品'!$B$2:$B$10=$B43)*('控温被PRO-S级品'!$E$1:$BE$1=AY$1)*('控温被PRO-S级品'!$E$2:$BE$10)),0)+IFERROR(SUMPRODUCT(('冬被-S级品'!$B$2:$B$10=$B43)*('冬被-S级品'!$E$1:$AW$1=AY$1)*('冬被-S级品'!$E$2:$AW$10)),0)+IFERROR(SUMPRODUCT(('白止-S级品'!$A$2:$A$26=$B43)*('白止-S级品'!$D$1:$AV$1=AY$1)*('白止-S级品'!$D$2:$AV$26)),0)+IFERROR(SUMPRODUCT(('乐容-S级品'!$A$4:$A$32=$B43)*('乐容-S级品'!$L$3:$CA$3=AY$1)*('乐容-S级品'!$L$4:$CA$32)),0)</f>
      </c>
      <c r="AZ43" s="280">
        <f>IFERROR(SUMPRODUCT(('控温被PRO-S级品'!$B$2:$B$10=$B43)*('控温被PRO-S级品'!$E$1:$BE$1=AZ$1)*('控温被PRO-S级品'!$E$2:$BE$10)),0)+IFERROR(SUMPRODUCT(('冬被-S级品'!$B$2:$B$10=$B43)*('冬被-S级品'!$E$1:$AW$1=AZ$1)*('冬被-S级品'!$E$2:$AW$10)),0)+IFERROR(SUMPRODUCT(('白止-S级品'!$A$2:$A$26=$B43)*('白止-S级品'!$D$1:$AV$1=AZ$1)*('白止-S级品'!$D$2:$AV$26)),0)+IFERROR(SUMPRODUCT(('乐容-S级品'!$A$4:$A$32=$B43)*('乐容-S级品'!$L$3:$CA$3=AZ$1)*('乐容-S级品'!$L$4:$CA$32)),0)</f>
      </c>
      <c r="BA43" s="280">
        <f>IFERROR(SUMPRODUCT(('控温被PRO-S级品'!$B$2:$B$10=$B43)*('控温被PRO-S级品'!$E$1:$BE$1=BA$1)*('控温被PRO-S级品'!$E$2:$BE$10)),0)+IFERROR(SUMPRODUCT(('冬被-S级品'!$B$2:$B$10=$B43)*('冬被-S级品'!$E$1:$AW$1=BA$1)*('冬被-S级品'!$E$2:$AW$10)),0)+IFERROR(SUMPRODUCT(('白止-S级品'!$A$2:$A$26=$B43)*('白止-S级品'!$D$1:$AV$1=BA$1)*('白止-S级品'!$D$2:$AV$26)),0)+IFERROR(SUMPRODUCT(('乐容-S级品'!$A$4:$A$32=$B43)*('乐容-S级品'!$L$3:$CA$3=BA$1)*('乐容-S级品'!$L$4:$CA$32)),0)</f>
      </c>
      <c r="BB43" s="280">
        <f>IFERROR(SUMPRODUCT(('控温被PRO-S级品'!$B$2:$B$10=$B43)*('控温被PRO-S级品'!$E$1:$BE$1=BB$1)*('控温被PRO-S级品'!$E$2:$BE$10)),0)+IFERROR(SUMPRODUCT(('冬被-S级品'!$B$2:$B$10=$B43)*('冬被-S级品'!$E$1:$AW$1=BB$1)*('冬被-S级品'!$E$2:$AW$10)),0)+IFERROR(SUMPRODUCT(('白止-S级品'!$A$2:$A$26=$B43)*('白止-S级品'!$D$1:$AV$1=BB$1)*('白止-S级品'!$D$2:$AV$26)),0)+IFERROR(SUMPRODUCT(('乐容-S级品'!$A$4:$A$32=$B43)*('乐容-S级品'!$L$3:$CA$3=BB$1)*('乐容-S级品'!$L$4:$CA$32)),0)</f>
      </c>
      <c r="BC43" s="280">
        <f>IFERROR(SUMPRODUCT(('控温被PRO-S级品'!$B$2:$B$10=$B43)*('控温被PRO-S级品'!$E$1:$BE$1=BC$1)*('控温被PRO-S级品'!$E$2:$BE$10)),0)+IFERROR(SUMPRODUCT(('冬被-S级品'!$B$2:$B$10=$B43)*('冬被-S级品'!$E$1:$AW$1=BC$1)*('冬被-S级品'!$E$2:$AW$10)),0)+IFERROR(SUMPRODUCT(('白止-S级品'!$A$2:$A$26=$B43)*('白止-S级品'!$D$1:$AV$1=BC$1)*('白止-S级品'!$D$2:$AV$26)),0)+IFERROR(SUMPRODUCT(('乐容-S级品'!$A$4:$A$32=$B43)*('乐容-S级品'!$L$3:$CA$3=BC$1)*('乐容-S级品'!$L$4:$CA$32)),0)</f>
      </c>
      <c r="BD43" s="280">
        <f>IFERROR(SUMPRODUCT(('控温被PRO-S级品'!$B$2:$B$10=$B43)*('控温被PRO-S级品'!$E$1:$BE$1=BD$1)*('控温被PRO-S级品'!$E$2:$BE$10)),0)+IFERROR(SUMPRODUCT(('冬被-S级品'!$B$2:$B$10=$B43)*('冬被-S级品'!$E$1:$AW$1=BD$1)*('冬被-S级品'!$E$2:$AW$10)),0)+IFERROR(SUMPRODUCT(('白止-S级品'!$A$2:$A$26=$B43)*('白止-S级品'!$D$1:$AV$1=BD$1)*('白止-S级品'!$D$2:$AV$26)),0)+IFERROR(SUMPRODUCT(('乐容-S级品'!$A$4:$A$32=$B43)*('乐容-S级品'!$L$3:$CA$3=BD$1)*('乐容-S级品'!$L$4:$CA$32)),0)</f>
      </c>
      <c r="BE43" s="280">
        <f>IFERROR(SUMPRODUCT(('控温被PRO-S级品'!$B$2:$B$10=$B43)*('控温被PRO-S级品'!$E$1:$BE$1=BE$1)*('控温被PRO-S级品'!$E$2:$BE$10)),0)+IFERROR(SUMPRODUCT(('冬被-S级品'!$B$2:$B$10=$B43)*('冬被-S级品'!$E$1:$AW$1=BE$1)*('冬被-S级品'!$E$2:$AW$10)),0)+IFERROR(SUMPRODUCT(('白止-S级品'!$A$2:$A$26=$B43)*('白止-S级品'!$D$1:$AV$1=BE$1)*('白止-S级品'!$D$2:$AV$26)),0)+IFERROR(SUMPRODUCT(('乐容-S级品'!$A$4:$A$32=$B43)*('乐容-S级品'!$L$3:$CA$3=BE$1)*('乐容-S级品'!$L$4:$CA$32)),0)</f>
      </c>
      <c r="BF43" s="280">
        <f>IFERROR(SUMPRODUCT(('控温被PRO-S级品'!$B$2:$B$10=$B43)*('控温被PRO-S级品'!$E$1:$BE$1=BF$1)*('控温被PRO-S级品'!$E$2:$BE$10)),0)+IFERROR(SUMPRODUCT(('冬被-S级品'!$B$2:$B$10=$B43)*('冬被-S级品'!$E$1:$AW$1=BF$1)*('冬被-S级品'!$E$2:$AW$10)),0)+IFERROR(SUMPRODUCT(('白止-S级品'!$A$2:$A$26=$B43)*('白止-S级品'!$D$1:$AV$1=BF$1)*('白止-S级品'!$D$2:$AV$26)),0)+IFERROR(SUMPRODUCT(('乐容-S级品'!$A$4:$A$32=$B43)*('乐容-S级品'!$L$3:$CA$3=BF$1)*('乐容-S级品'!$L$4:$CA$32)),0)</f>
      </c>
      <c r="BG43" s="280">
        <f>IFERROR(SUMPRODUCT(('控温被PRO-S级品'!$B$2:$B$10=$B43)*('控温被PRO-S级品'!$E$1:$BE$1=BG$1)*('控温被PRO-S级品'!$E$2:$BE$10)),0)+IFERROR(SUMPRODUCT(('冬被-S级品'!$B$2:$B$10=$B43)*('冬被-S级品'!$E$1:$AW$1=BG$1)*('冬被-S级品'!$E$2:$AW$10)),0)+IFERROR(SUMPRODUCT(('白止-S级品'!$A$2:$A$26=$B43)*('白止-S级品'!$D$1:$AV$1=BG$1)*('白止-S级品'!$D$2:$AV$26)),0)+IFERROR(SUMPRODUCT(('乐容-S级品'!$A$4:$A$32=$B43)*('乐容-S级品'!$L$3:$CA$3=BG$1)*('乐容-S级品'!$L$4:$CA$32)),0)</f>
      </c>
      <c r="BH43" s="280">
        <f>IFERROR(SUMPRODUCT(('控温被PRO-S级品'!$B$2:$B$10=$B43)*('控温被PRO-S级品'!$E$1:$BE$1=BH$1)*('控温被PRO-S级品'!$E$2:$BE$10)),0)+IFERROR(SUMPRODUCT(('冬被-S级品'!$B$2:$B$10=$B43)*('冬被-S级品'!$E$1:$AW$1=BH$1)*('冬被-S级品'!$E$2:$AW$10)),0)+IFERROR(SUMPRODUCT(('白止-S级品'!$A$2:$A$26=$B43)*('白止-S级品'!$D$1:$AV$1=BH$1)*('白止-S级品'!$D$2:$AV$26)),0)+IFERROR(SUMPRODUCT(('乐容-S级品'!$A$4:$A$32=$B43)*('乐容-S级品'!$L$3:$CA$3=BH$1)*('乐容-S级品'!$L$4:$CA$32)),0)</f>
      </c>
      <c r="BI43" s="280">
        <f>IFERROR(SUMPRODUCT(('控温被PRO-S级品'!$B$2:$B$10=$B43)*('控温被PRO-S级品'!$E$1:$BE$1=BI$1)*('控温被PRO-S级品'!$E$2:$BE$10)),0)+IFERROR(SUMPRODUCT(('冬被-S级品'!$B$2:$B$10=$B43)*('冬被-S级品'!$E$1:$AW$1=BI$1)*('冬被-S级品'!$E$2:$AW$10)),0)+IFERROR(SUMPRODUCT(('白止-S级品'!$A$2:$A$26=$B43)*('白止-S级品'!$D$1:$AV$1=BI$1)*('白止-S级品'!$D$2:$AV$26)),0)+IFERROR(SUMPRODUCT(('乐容-S级品'!$A$4:$A$32=$B43)*('乐容-S级品'!$L$3:$CA$3=BI$1)*('乐容-S级品'!$L$4:$CA$32)),0)</f>
      </c>
      <c r="BJ43" s="280">
        <f>IFERROR(SUMPRODUCT(('控温被PRO-S级品'!$B$2:$B$10=$B43)*('控温被PRO-S级品'!$E$1:$BE$1=BJ$1)*('控温被PRO-S级品'!$E$2:$BE$10)),0)+IFERROR(SUMPRODUCT(('冬被-S级品'!$B$2:$B$10=$B43)*('冬被-S级品'!$E$1:$AW$1=BJ$1)*('冬被-S级品'!$E$2:$AW$10)),0)+IFERROR(SUMPRODUCT(('白止-S级品'!$A$2:$A$26=$B43)*('白止-S级品'!$D$1:$AV$1=BJ$1)*('白止-S级品'!$D$2:$AV$26)),0)+IFERROR(SUMPRODUCT(('乐容-S级品'!$A$4:$A$32=$B43)*('乐容-S级品'!$L$3:$CA$3=BJ$1)*('乐容-S级品'!$L$4:$CA$32)),0)</f>
      </c>
      <c r="BK43" s="280">
        <f>IFERROR(SUMPRODUCT(('控温被PRO-S级品'!$B$2:$B$10=$B43)*('控温被PRO-S级品'!$E$1:$BE$1=BK$1)*('控温被PRO-S级品'!$E$2:$BE$10)),0)+IFERROR(SUMPRODUCT(('冬被-S级品'!$B$2:$B$10=$B43)*('冬被-S级品'!$E$1:$AW$1=BK$1)*('冬被-S级品'!$E$2:$AW$10)),0)+IFERROR(SUMPRODUCT(('白止-S级品'!$A$2:$A$26=$B43)*('白止-S级品'!$D$1:$AV$1=BK$1)*('白止-S级品'!$D$2:$AV$26)),0)+IFERROR(SUMPRODUCT(('乐容-S级品'!$A$4:$A$32=$B43)*('乐容-S级品'!$L$3:$CA$3=BK$1)*('乐容-S级品'!$L$4:$CA$32)),0)</f>
      </c>
      <c r="BL43" s="280">
        <f>IFERROR(SUMPRODUCT(('控温被PRO-S级品'!$B$2:$B$10=$B43)*('控温被PRO-S级品'!$E$1:$BE$1=BL$1)*('控温被PRO-S级品'!$E$2:$BE$10)),0)+IFERROR(SUMPRODUCT(('冬被-S级品'!$B$2:$B$10=$B43)*('冬被-S级品'!$E$1:$AW$1=BL$1)*('冬被-S级品'!$E$2:$AW$10)),0)+IFERROR(SUMPRODUCT(('白止-S级品'!$A$2:$A$26=$B43)*('白止-S级品'!$D$1:$AV$1=BL$1)*('白止-S级品'!$D$2:$AV$26)),0)+IFERROR(SUMPRODUCT(('乐容-S级品'!$A$4:$A$32=$B43)*('乐容-S级品'!$L$3:$CA$3=BL$1)*('乐容-S级品'!$L$4:$CA$32)),0)</f>
      </c>
      <c r="BM43" s="280">
        <f>IFERROR(SUMPRODUCT(('控温被PRO-S级品'!$B$2:$B$10=$B43)*('控温被PRO-S级品'!$E$1:$BE$1=BM$1)*('控温被PRO-S级品'!$E$2:$BE$10)),0)+IFERROR(SUMPRODUCT(('冬被-S级品'!$B$2:$B$10=$B43)*('冬被-S级品'!$E$1:$AW$1=BM$1)*('冬被-S级品'!$E$2:$AW$10)),0)+IFERROR(SUMPRODUCT(('白止-S级品'!$A$2:$A$26=$B43)*('白止-S级品'!$D$1:$AV$1=BM$1)*('白止-S级品'!$D$2:$AV$26)),0)+IFERROR(SUMPRODUCT(('乐容-S级品'!$A$4:$A$32=$B43)*('乐容-S级品'!$L$3:$CA$3=BM$1)*('乐容-S级品'!$L$4:$CA$32)),0)</f>
      </c>
      <c r="BN43" s="280">
        <f>IFERROR(SUMPRODUCT(('控温被PRO-S级品'!$B$2:$B$10=$B43)*('控温被PRO-S级品'!$E$1:$BE$1=BN$1)*('控温被PRO-S级品'!$E$2:$BE$10)),0)+IFERROR(SUMPRODUCT(('冬被-S级品'!$B$2:$B$10=$B43)*('冬被-S级品'!$E$1:$AW$1=BN$1)*('冬被-S级品'!$E$2:$AW$10)),0)+IFERROR(SUMPRODUCT(('白止-S级品'!$A$2:$A$26=$B43)*('白止-S级品'!$D$1:$AV$1=BN$1)*('白止-S级品'!$D$2:$AV$26)),0)+IFERROR(SUMPRODUCT(('乐容-S级品'!$A$4:$A$32=$B43)*('乐容-S级品'!$L$3:$CA$3=BN$1)*('乐容-S级品'!$L$4:$CA$32)),0)</f>
      </c>
      <c r="BO43" s="280">
        <f>IFERROR(SUMPRODUCT(('控温被PRO-S级品'!$B$2:$B$10=$B43)*('控温被PRO-S级品'!$E$1:$BE$1=BO$1)*('控温被PRO-S级品'!$E$2:$BE$10)),0)+IFERROR(SUMPRODUCT(('冬被-S级品'!$B$2:$B$10=$B43)*('冬被-S级品'!$E$1:$AW$1=BO$1)*('冬被-S级品'!$E$2:$AW$10)),0)+IFERROR(SUMPRODUCT(('白止-S级品'!$A$2:$A$26=$B43)*('白止-S级品'!$D$1:$AV$1=BO$1)*('白止-S级品'!$D$2:$AV$26)),0)+IFERROR(SUMPRODUCT(('乐容-S级品'!$A$4:$A$32=$B43)*('乐容-S级品'!$L$3:$CA$3=BO$1)*('乐容-S级品'!$L$4:$CA$32)),0)</f>
      </c>
      <c r="BP43" s="280">
        <f>IFERROR(SUMPRODUCT(('控温被PRO-S级品'!$B$2:$B$10=$B43)*('控温被PRO-S级品'!$E$1:$BE$1=BP$1)*('控温被PRO-S级品'!$E$2:$BE$10)),0)+IFERROR(SUMPRODUCT(('冬被-S级品'!$B$2:$B$10=$B43)*('冬被-S级品'!$E$1:$AW$1=BP$1)*('冬被-S级品'!$E$2:$AW$10)),0)+IFERROR(SUMPRODUCT(('白止-S级品'!$A$2:$A$26=$B43)*('白止-S级品'!$D$1:$AV$1=BP$1)*('白止-S级品'!$D$2:$AV$26)),0)+IFERROR(SUMPRODUCT(('乐容-S级品'!$A$4:$A$32=$B43)*('乐容-S级品'!$L$3:$CA$3=BP$1)*('乐容-S级品'!$L$4:$CA$32)),0)</f>
      </c>
      <c r="BQ43" s="280">
        <f>IFERROR(SUMPRODUCT(('控温被PRO-S级品'!$B$2:$B$10=$B43)*('控温被PRO-S级品'!$E$1:$BE$1=BQ$1)*('控温被PRO-S级品'!$E$2:$BE$10)),0)+IFERROR(SUMPRODUCT(('冬被-S级品'!$B$2:$B$10=$B43)*('冬被-S级品'!$E$1:$AW$1=BQ$1)*('冬被-S级品'!$E$2:$AW$10)),0)+IFERROR(SUMPRODUCT(('白止-S级品'!$A$2:$A$26=$B43)*('白止-S级品'!$D$1:$AV$1=BQ$1)*('白止-S级品'!$D$2:$AV$26)),0)+IFERROR(SUMPRODUCT(('乐容-S级品'!$A$4:$A$32=$B43)*('乐容-S级品'!$L$3:$CA$3=BQ$1)*('乐容-S级品'!$L$4:$CA$32)),0)</f>
      </c>
      <c r="BR43" s="280">
        <f>IFERROR(SUMPRODUCT(('控温被PRO-S级品'!$B$2:$B$10=$B43)*('控温被PRO-S级品'!$E$1:$BE$1=BR$1)*('控温被PRO-S级品'!$E$2:$BE$10)),0)+IFERROR(SUMPRODUCT(('冬被-S级品'!$B$2:$B$10=$B43)*('冬被-S级品'!$E$1:$AW$1=BR$1)*('冬被-S级品'!$E$2:$AW$10)),0)+IFERROR(SUMPRODUCT(('白止-S级品'!$A$2:$A$26=$B43)*('白止-S级品'!$D$1:$AV$1=BR$1)*('白止-S级品'!$D$2:$AV$26)),0)+IFERROR(SUMPRODUCT(('乐容-S级品'!$A$4:$A$32=$B43)*('乐容-S级品'!$L$3:$CA$3=BR$1)*('乐容-S级品'!$L$4:$CA$32)),0)</f>
      </c>
      <c r="BS43" s="280">
        <f>IFERROR(SUMPRODUCT(('控温被PRO-S级品'!$B$2:$B$10=$B43)*('控温被PRO-S级品'!$E$1:$BE$1=BS$1)*('控温被PRO-S级品'!$E$2:$BE$10)),0)+IFERROR(SUMPRODUCT(('冬被-S级品'!$B$2:$B$10=$B43)*('冬被-S级品'!$E$1:$AW$1=BS$1)*('冬被-S级品'!$E$2:$AW$10)),0)+IFERROR(SUMPRODUCT(('白止-S级品'!$A$2:$A$26=$B43)*('白止-S级品'!$D$1:$AV$1=BS$1)*('白止-S级品'!$D$2:$AV$26)),0)+IFERROR(SUMPRODUCT(('乐容-S级品'!$A$4:$A$32=$B43)*('乐容-S级品'!$L$3:$CA$3=BS$1)*('乐容-S级品'!$L$4:$CA$32)),0)</f>
      </c>
      <c r="BT43" s="280">
        <f>IFERROR(SUMPRODUCT(('控温被PRO-S级品'!$B$2:$B$10=$B43)*('控温被PRO-S级品'!$E$1:$BE$1=BT$1)*('控温被PRO-S级品'!$E$2:$BE$10)),0)+IFERROR(SUMPRODUCT(('冬被-S级品'!$B$2:$B$10=$B43)*('冬被-S级品'!$E$1:$AW$1=BT$1)*('冬被-S级品'!$E$2:$AW$10)),0)+IFERROR(SUMPRODUCT(('白止-S级品'!$A$2:$A$26=$B43)*('白止-S级品'!$D$1:$AV$1=BT$1)*('白止-S级品'!$D$2:$AV$26)),0)+IFERROR(SUMPRODUCT(('乐容-S级品'!$A$4:$A$32=$B43)*('乐容-S级品'!$L$3:$CA$3=BT$1)*('乐容-S级品'!$L$4:$CA$32)),0)</f>
      </c>
      <c r="BU43" s="280">
        <f>IFERROR(SUMPRODUCT(('控温被PRO-S级品'!$B$2:$B$10=$B43)*('控温被PRO-S级品'!$E$1:$BE$1=BU$1)*('控温被PRO-S级品'!$E$2:$BE$10)),0)+IFERROR(SUMPRODUCT(('冬被-S级品'!$B$2:$B$10=$B43)*('冬被-S级品'!$E$1:$AW$1=BU$1)*('冬被-S级品'!$E$2:$AW$10)),0)+IFERROR(SUMPRODUCT(('白止-S级品'!$A$2:$A$26=$B43)*('白止-S级品'!$D$1:$AV$1=BU$1)*('白止-S级品'!$D$2:$AV$26)),0)+IFERROR(SUMPRODUCT(('乐容-S级品'!$A$4:$A$32=$B43)*('乐容-S级品'!$L$3:$CA$3=BU$1)*('乐容-S级品'!$L$4:$CA$32)),0)</f>
      </c>
      <c r="BV43" s="280">
        <f>IFERROR(SUMPRODUCT(('控温被PRO-S级品'!$B$2:$B$10=$B43)*('控温被PRO-S级品'!$E$1:$BE$1=BV$1)*('控温被PRO-S级品'!$E$2:$BE$10)),0)+IFERROR(SUMPRODUCT(('冬被-S级品'!$B$2:$B$10=$B43)*('冬被-S级品'!$E$1:$AW$1=BV$1)*('冬被-S级品'!$E$2:$AW$10)),0)+IFERROR(SUMPRODUCT(('白止-S级品'!$A$2:$A$26=$B43)*('白止-S级品'!$D$1:$AV$1=BV$1)*('白止-S级品'!$D$2:$AV$26)),0)+IFERROR(SUMPRODUCT(('乐容-S级品'!$A$4:$A$32=$B43)*('乐容-S级品'!$L$3:$CA$3=BV$1)*('乐容-S级品'!$L$4:$CA$32)),0)</f>
      </c>
      <c r="BW43" s="280">
        <f>IFERROR(SUMPRODUCT(('控温被PRO-S级品'!$B$2:$B$10=$B43)*('控温被PRO-S级品'!$E$1:$BE$1=BW$1)*('控温被PRO-S级品'!$E$2:$BE$10)),0)+IFERROR(SUMPRODUCT(('冬被-S级品'!$B$2:$B$10=$B43)*('冬被-S级品'!$E$1:$AW$1=BW$1)*('冬被-S级品'!$E$2:$AW$10)),0)+IFERROR(SUMPRODUCT(('白止-S级品'!$A$2:$A$26=$B43)*('白止-S级品'!$D$1:$AV$1=BW$1)*('白止-S级品'!$D$2:$AV$26)),0)+IFERROR(SUMPRODUCT(('乐容-S级品'!$A$4:$A$32=$B43)*('乐容-S级品'!$L$3:$CA$3=BW$1)*('乐容-S级品'!$L$4:$CA$32)),0)</f>
      </c>
      <c r="BX43" s="280">
        <f>IFERROR(SUMPRODUCT(('控温被PRO-S级品'!$B$2:$B$10=$B43)*('控温被PRO-S级品'!$E$1:$BE$1=BX$1)*('控温被PRO-S级品'!$E$2:$BE$10)),0)+IFERROR(SUMPRODUCT(('冬被-S级品'!$B$2:$B$10=$B43)*('冬被-S级品'!$E$1:$AW$1=BX$1)*('冬被-S级品'!$E$2:$AW$10)),0)+IFERROR(SUMPRODUCT(('白止-S级品'!$A$2:$A$26=$B43)*('白止-S级品'!$D$1:$AV$1=BX$1)*('白止-S级品'!$D$2:$AV$26)),0)+IFERROR(SUMPRODUCT(('乐容-S级品'!$A$4:$A$32=$B43)*('乐容-S级品'!$L$3:$CA$3=BX$1)*('乐容-S级品'!$L$4:$CA$32)),0)</f>
      </c>
      <c r="BY43" s="280">
        <f>IFERROR(SUMPRODUCT(('控温被PRO-S级品'!$B$2:$B$10=$B43)*('控温被PRO-S级品'!$E$1:$BE$1=BY$1)*('控温被PRO-S级品'!$E$2:$BE$10)),0)+IFERROR(SUMPRODUCT(('冬被-S级品'!$B$2:$B$10=$B43)*('冬被-S级品'!$E$1:$AW$1=BY$1)*('冬被-S级品'!$E$2:$AW$10)),0)+IFERROR(SUMPRODUCT(('白止-S级品'!$A$2:$A$26=$B43)*('白止-S级品'!$D$1:$AV$1=BY$1)*('白止-S级品'!$D$2:$AV$26)),0)+IFERROR(SUMPRODUCT(('乐容-S级品'!$A$4:$A$32=$B43)*('乐容-S级品'!$L$3:$CA$3=BY$1)*('乐容-S级品'!$L$4:$CA$32)),0)</f>
      </c>
      <c r="BZ43" s="280">
        <f>IFERROR(SUMPRODUCT(('控温被PRO-S级品'!$B$2:$B$10=$B43)*('控温被PRO-S级品'!$E$1:$BE$1=BZ$1)*('控温被PRO-S级品'!$E$2:$BE$10)),0)+IFERROR(SUMPRODUCT(('冬被-S级品'!$B$2:$B$10=$B43)*('冬被-S级品'!$E$1:$AW$1=BZ$1)*('冬被-S级品'!$E$2:$AW$10)),0)+IFERROR(SUMPRODUCT(('白止-S级品'!$A$2:$A$26=$B43)*('白止-S级品'!$D$1:$AV$1=BZ$1)*('白止-S级品'!$D$2:$AV$26)),0)+IFERROR(SUMPRODUCT(('乐容-S级品'!$A$4:$A$32=$B43)*('乐容-S级品'!$L$3:$CA$3=BZ$1)*('乐容-S级品'!$L$4:$CA$32)),0)</f>
      </c>
      <c r="CA43" s="280">
        <f>IFERROR(SUMPRODUCT(('控温被PRO-S级品'!$B$2:$B$10=$B43)*('控温被PRO-S级品'!$E$1:$BE$1=CA$1)*('控温被PRO-S级品'!$E$2:$BE$10)),0)+IFERROR(SUMPRODUCT(('冬被-S级品'!$B$2:$B$10=$B43)*('冬被-S级品'!$E$1:$AW$1=CA$1)*('冬被-S级品'!$E$2:$AW$10)),0)+IFERROR(SUMPRODUCT(('白止-S级品'!$A$2:$A$26=$B43)*('白止-S级品'!$D$1:$AV$1=CA$1)*('白止-S级品'!$D$2:$AV$26)),0)+IFERROR(SUMPRODUCT(('乐容-S级品'!$A$4:$A$32=$B43)*('乐容-S级品'!$L$3:$CA$3=CA$1)*('乐容-S级品'!$L$4:$CA$32)),0)</f>
      </c>
      <c r="CB43" s="280">
        <f>IFERROR(SUMPRODUCT(('控温被PRO-S级品'!$B$2:$B$10=$B43)*('控温被PRO-S级品'!$E$1:$BE$1=CB$1)*('控温被PRO-S级品'!$E$2:$BE$10)),0)+IFERROR(SUMPRODUCT(('冬被-S级品'!$B$2:$B$10=$B43)*('冬被-S级品'!$E$1:$AW$1=CB$1)*('冬被-S级品'!$E$2:$AW$10)),0)+IFERROR(SUMPRODUCT(('白止-S级品'!$A$2:$A$26=$B43)*('白止-S级品'!$D$1:$AV$1=CB$1)*('白止-S级品'!$D$2:$AV$26)),0)+IFERROR(SUMPRODUCT(('乐容-S级品'!$A$4:$A$32=$B43)*('乐容-S级品'!$L$3:$CA$3=CB$1)*('乐容-S级品'!$L$4:$CA$32)),0)</f>
      </c>
      <c r="CC43" s="280">
        <f>IFERROR(SUMPRODUCT(('控温被PRO-S级品'!$B$2:$B$10=$B43)*('控温被PRO-S级品'!$E$1:$BE$1=CC$1)*('控温被PRO-S级品'!$E$2:$BE$10)),0)+IFERROR(SUMPRODUCT(('冬被-S级品'!$B$2:$B$10=$B43)*('冬被-S级品'!$E$1:$AW$1=CC$1)*('冬被-S级品'!$E$2:$AW$10)),0)+IFERROR(SUMPRODUCT(('白止-S级品'!$A$2:$A$26=$B43)*('白止-S级品'!$D$1:$AV$1=CC$1)*('白止-S级品'!$D$2:$AV$26)),0)+IFERROR(SUMPRODUCT(('乐容-S级品'!$A$4:$A$32=$B43)*('乐容-S级品'!$L$3:$CA$3=CC$1)*('乐容-S级品'!$L$4:$CA$32)),0)</f>
      </c>
      <c r="CD43" s="280">
        <f>IFERROR(SUMPRODUCT(('控温被PRO-S级品'!$B$2:$B$10=$B43)*('控温被PRO-S级品'!$E$1:$BE$1=CD$1)*('控温被PRO-S级品'!$E$2:$BE$10)),0)+IFERROR(SUMPRODUCT(('冬被-S级品'!$B$2:$B$10=$B43)*('冬被-S级品'!$E$1:$AW$1=CD$1)*('冬被-S级品'!$E$2:$AW$10)),0)+IFERROR(SUMPRODUCT(('白止-S级品'!$A$2:$A$26=$B43)*('白止-S级品'!$D$1:$AV$1=CD$1)*('白止-S级品'!$D$2:$AV$26)),0)+IFERROR(SUMPRODUCT(('乐容-S级品'!$A$4:$A$32=$B43)*('乐容-S级品'!$L$3:$CA$3=CD$1)*('乐容-S级品'!$L$4:$CA$32)),0)</f>
      </c>
      <c r="CE43" s="280">
        <f>IFERROR(SUMPRODUCT(('控温被PRO-S级品'!$B$2:$B$10=$B43)*('控温被PRO-S级品'!$E$1:$BE$1=CE$1)*('控温被PRO-S级品'!$E$2:$BE$10)),0)+IFERROR(SUMPRODUCT(('冬被-S级品'!$B$2:$B$10=$B43)*('冬被-S级品'!$E$1:$AW$1=CE$1)*('冬被-S级品'!$E$2:$AW$10)),0)+IFERROR(SUMPRODUCT(('白止-S级品'!$A$2:$A$26=$B43)*('白止-S级品'!$D$1:$AV$1=CE$1)*('白止-S级品'!$D$2:$AV$26)),0)+IFERROR(SUMPRODUCT(('乐容-S级品'!$A$4:$A$32=$B43)*('乐容-S级品'!$L$3:$CA$3=CE$1)*('乐容-S级品'!$L$4:$CA$32)),0)</f>
      </c>
      <c r="CF43" s="280">
        <f>IFERROR(SUMPRODUCT(('控温被PRO-S级品'!$B$2:$B$10=$B43)*('控温被PRO-S级品'!$E$1:$BE$1=CF$1)*('控温被PRO-S级品'!$E$2:$BE$10)),0)+IFERROR(SUMPRODUCT(('冬被-S级品'!$B$2:$B$10=$B43)*('冬被-S级品'!$E$1:$AW$1=CF$1)*('冬被-S级品'!$E$2:$AW$10)),0)+IFERROR(SUMPRODUCT(('白止-S级品'!$A$2:$A$26=$B43)*('白止-S级品'!$D$1:$AV$1=CF$1)*('白止-S级品'!$D$2:$AV$26)),0)+IFERROR(SUMPRODUCT(('乐容-S级品'!$A$4:$A$32=$B43)*('乐容-S级品'!$L$3:$CA$3=CF$1)*('乐容-S级品'!$L$4:$CA$32)),0)</f>
      </c>
      <c r="CG43" s="280">
        <f>IFERROR(SUMPRODUCT(('控温被PRO-S级品'!$B$2:$B$10=$B43)*('控温被PRO-S级品'!$E$1:$BE$1=CG$1)*('控温被PRO-S级品'!$E$2:$BE$10)),0)+IFERROR(SUMPRODUCT(('冬被-S级品'!$B$2:$B$10=$B43)*('冬被-S级品'!$E$1:$AW$1=CG$1)*('冬被-S级品'!$E$2:$AW$10)),0)+IFERROR(SUMPRODUCT(('白止-S级品'!$A$2:$A$26=$B43)*('白止-S级品'!$D$1:$AV$1=CG$1)*('白止-S级品'!$D$2:$AV$26)),0)+IFERROR(SUMPRODUCT(('乐容-S级品'!$A$4:$A$32=$B43)*('乐容-S级品'!$L$3:$CA$3=CG$1)*('乐容-S级品'!$L$4:$CA$32)),0)</f>
      </c>
      <c r="CH43" s="280">
        <f>IFERROR(SUMPRODUCT(('控温被PRO-S级品'!$B$2:$B$10=$B43)*('控温被PRO-S级品'!$E$1:$BE$1=CH$1)*('控温被PRO-S级品'!$E$2:$BE$10)),0)+IFERROR(SUMPRODUCT(('冬被-S级品'!$B$2:$B$10=$B43)*('冬被-S级品'!$E$1:$AW$1=CH$1)*('冬被-S级品'!$E$2:$AW$10)),0)+IFERROR(SUMPRODUCT(('白止-S级品'!$A$2:$A$26=$B43)*('白止-S级品'!$D$1:$AV$1=CH$1)*('白止-S级品'!$D$2:$AV$26)),0)+IFERROR(SUMPRODUCT(('乐容-S级品'!$A$4:$A$32=$B43)*('乐容-S级品'!$L$3:$CA$3=CH$1)*('乐容-S级品'!$L$4:$CA$32)),0)</f>
      </c>
      <c r="CI43" s="280">
        <f>IFERROR(SUMPRODUCT(('控温被PRO-S级品'!$B$2:$B$10=$B43)*('控温被PRO-S级品'!$E$1:$BE$1=CI$1)*('控温被PRO-S级品'!$E$2:$BE$10)),0)+IFERROR(SUMPRODUCT(('冬被-S级品'!$B$2:$B$10=$B43)*('冬被-S级品'!$E$1:$AW$1=CI$1)*('冬被-S级品'!$E$2:$AW$10)),0)+IFERROR(SUMPRODUCT(('白止-S级品'!$A$2:$A$26=$B43)*('白止-S级品'!$D$1:$AV$1=CI$1)*('白止-S级品'!$D$2:$AV$26)),0)+IFERROR(SUMPRODUCT(('乐容-S级品'!$A$4:$A$32=$B43)*('乐容-S级品'!$L$3:$CA$3=CI$1)*('乐容-S级品'!$L$4:$CA$32)),0)</f>
      </c>
      <c r="CJ43" s="280">
        <f>IFERROR(SUMPRODUCT(('控温被PRO-S级品'!$B$2:$B$10=$B43)*('控温被PRO-S级品'!$E$1:$BE$1=CJ$1)*('控温被PRO-S级品'!$E$2:$BE$10)),0)+IFERROR(SUMPRODUCT(('冬被-S级品'!$B$2:$B$10=$B43)*('冬被-S级品'!$E$1:$AW$1=CJ$1)*('冬被-S级品'!$E$2:$AW$10)),0)+IFERROR(SUMPRODUCT(('白止-S级品'!$A$2:$A$26=$B43)*('白止-S级品'!$D$1:$AV$1=CJ$1)*('白止-S级品'!$D$2:$AV$26)),0)+IFERROR(SUMPRODUCT(('乐容-S级品'!$A$4:$A$32=$B43)*('乐容-S级品'!$L$3:$CA$3=CJ$1)*('乐容-S级品'!$L$4:$CA$32)),0)</f>
      </c>
      <c r="CK43" s="280">
        <f>IFERROR(SUMPRODUCT(('控温被PRO-S级品'!$B$2:$B$10=$B43)*('控温被PRO-S级品'!$E$1:$BE$1=CK$1)*('控温被PRO-S级品'!$E$2:$BE$10)),0)+IFERROR(SUMPRODUCT(('冬被-S级品'!$B$2:$B$10=$B43)*('冬被-S级品'!$E$1:$AW$1=CK$1)*('冬被-S级品'!$E$2:$AW$10)),0)+IFERROR(SUMPRODUCT(('白止-S级品'!$A$2:$A$26=$B43)*('白止-S级品'!$D$1:$AV$1=CK$1)*('白止-S级品'!$D$2:$AV$26)),0)+IFERROR(SUMPRODUCT(('乐容-S级品'!$A$4:$A$32=$B43)*('乐容-S级品'!$L$3:$CA$3=CK$1)*('乐容-S级品'!$L$4:$CA$32)),0)</f>
      </c>
      <c r="CL43" s="280">
        <f>IFERROR(SUMPRODUCT(('控温被PRO-S级品'!$B$2:$B$10=$B43)*('控温被PRO-S级品'!$E$1:$BE$1=CL$1)*('控温被PRO-S级品'!$E$2:$BE$10)),0)+IFERROR(SUMPRODUCT(('冬被-S级品'!$B$2:$B$10=$B43)*('冬被-S级品'!$E$1:$AW$1=CL$1)*('冬被-S级品'!$E$2:$AW$10)),0)+IFERROR(SUMPRODUCT(('白止-S级品'!$A$2:$A$26=$B43)*('白止-S级品'!$D$1:$AV$1=CL$1)*('白止-S级品'!$D$2:$AV$26)),0)+IFERROR(SUMPRODUCT(('乐容-S级品'!$A$4:$A$32=$B43)*('乐容-S级品'!$L$3:$CA$3=CL$1)*('乐容-S级品'!$L$4:$CA$32)),0)</f>
      </c>
      <c r="CM43" s="280">
        <f>IFERROR(SUMPRODUCT(('控温被PRO-S级品'!$B$2:$B$10=$B43)*('控温被PRO-S级品'!$E$1:$BE$1=CM$1)*('控温被PRO-S级品'!$E$2:$BE$10)),0)+IFERROR(SUMPRODUCT(('冬被-S级品'!$B$2:$B$10=$B43)*('冬被-S级品'!$E$1:$AW$1=CM$1)*('冬被-S级品'!$E$2:$AW$10)),0)+IFERROR(SUMPRODUCT(('白止-S级品'!$A$2:$A$26=$B43)*('白止-S级品'!$D$1:$AV$1=CM$1)*('白止-S级品'!$D$2:$AV$26)),0)+IFERROR(SUMPRODUCT(('乐容-S级品'!$A$4:$A$32=$B43)*('乐容-S级品'!$L$3:$CA$3=CM$1)*('乐容-S级品'!$L$4:$CA$32)),0)</f>
      </c>
      <c r="CN43" s="280">
        <f>IFERROR(SUMPRODUCT(('控温被PRO-S级品'!$B$2:$B$10=$B43)*('控温被PRO-S级品'!$E$1:$BE$1=CN$1)*('控温被PRO-S级品'!$E$2:$BE$10)),0)+IFERROR(SUMPRODUCT(('冬被-S级品'!$B$2:$B$10=$B43)*('冬被-S级品'!$E$1:$AW$1=CN$1)*('冬被-S级品'!$E$2:$AW$10)),0)+IFERROR(SUMPRODUCT(('白止-S级品'!$A$2:$A$26=$B43)*('白止-S级品'!$D$1:$AV$1=CN$1)*('白止-S级品'!$D$2:$AV$26)),0)+IFERROR(SUMPRODUCT(('乐容-S级品'!$A$4:$A$32=$B43)*('乐容-S级品'!$L$3:$CA$3=CN$1)*('乐容-S级品'!$L$4:$CA$32)),0)</f>
      </c>
      <c r="CO43" s="280">
        <f>IFERROR(SUMPRODUCT(('控温被PRO-S级品'!$B$2:$B$10=$B43)*('控温被PRO-S级品'!$E$1:$BE$1=CO$1)*('控温被PRO-S级品'!$E$2:$BE$10)),0)+IFERROR(SUMPRODUCT(('冬被-S级品'!$B$2:$B$10=$B43)*('冬被-S级品'!$E$1:$AW$1=CO$1)*('冬被-S级品'!$E$2:$AW$10)),0)+IFERROR(SUMPRODUCT(('白止-S级品'!$A$2:$A$26=$B43)*('白止-S级品'!$D$1:$AV$1=CO$1)*('白止-S级品'!$D$2:$AV$26)),0)+IFERROR(SUMPRODUCT(('乐容-S级品'!$A$4:$A$32=$B43)*('乐容-S级品'!$L$3:$CA$3=CO$1)*('乐容-S级品'!$L$4:$CA$32)),0)</f>
      </c>
      <c r="CP43" s="280">
        <f>IFERROR(SUMPRODUCT(('控温被PRO-S级品'!$B$2:$B$10=$B43)*('控温被PRO-S级品'!$E$1:$BE$1=CP$1)*('控温被PRO-S级品'!$E$2:$BE$10)),0)+IFERROR(SUMPRODUCT(('冬被-S级品'!$B$2:$B$10=$B43)*('冬被-S级品'!$E$1:$AW$1=CP$1)*('冬被-S级品'!$E$2:$AW$10)),0)+IFERROR(SUMPRODUCT(('白止-S级品'!$A$2:$A$26=$B43)*('白止-S级品'!$D$1:$AV$1=CP$1)*('白止-S级品'!$D$2:$AV$26)),0)+IFERROR(SUMPRODUCT(('乐容-S级品'!$A$4:$A$32=$B43)*('乐容-S级品'!$L$3:$CA$3=CP$1)*('乐容-S级品'!$L$4:$CA$32)),0)</f>
      </c>
      <c r="CQ43" s="280">
        <f>IFERROR(SUMPRODUCT(('控温被PRO-S级品'!$B$2:$B$10=$B43)*('控温被PRO-S级品'!$E$1:$BE$1=CQ$1)*('控温被PRO-S级品'!$E$2:$BE$10)),0)+IFERROR(SUMPRODUCT(('冬被-S级品'!$B$2:$B$10=$B43)*('冬被-S级品'!$E$1:$AW$1=CQ$1)*('冬被-S级品'!$E$2:$AW$10)),0)+IFERROR(SUMPRODUCT(('白止-S级品'!$A$2:$A$26=$B43)*('白止-S级品'!$D$1:$AV$1=CQ$1)*('白止-S级品'!$D$2:$AV$26)),0)+IFERROR(SUMPRODUCT(('乐容-S级品'!$A$4:$A$32=$B43)*('乐容-S级品'!$L$3:$CA$3=CQ$1)*('乐容-S级品'!$L$4:$CA$32)),0)</f>
      </c>
      <c r="CR43" s="280">
        <f>IFERROR(SUMPRODUCT(('控温被PRO-S级品'!$B$2:$B$10=$B43)*('控温被PRO-S级品'!$E$1:$BE$1=CR$1)*('控温被PRO-S级品'!$E$2:$BE$10)),0)+IFERROR(SUMPRODUCT(('冬被-S级品'!$B$2:$B$10=$B43)*('冬被-S级品'!$E$1:$AW$1=CR$1)*('冬被-S级品'!$E$2:$AW$10)),0)+IFERROR(SUMPRODUCT(('白止-S级品'!$A$2:$A$26=$B43)*('白止-S级品'!$D$1:$AV$1=CR$1)*('白止-S级品'!$D$2:$AV$26)),0)+IFERROR(SUMPRODUCT(('乐容-S级品'!$A$4:$A$32=$B43)*('乐容-S级品'!$L$3:$CA$3=CR$1)*('乐容-S级品'!$L$4:$CA$32)),0)</f>
      </c>
      <c r="CS43" s="280">
        <f>IFERROR(SUMPRODUCT(('控温被PRO-S级品'!$B$2:$B$10=$B43)*('控温被PRO-S级品'!$E$1:$BE$1=CS$1)*('控温被PRO-S级品'!$E$2:$BE$10)),0)+IFERROR(SUMPRODUCT(('冬被-S级品'!$B$2:$B$10=$B43)*('冬被-S级品'!$E$1:$AW$1=CS$1)*('冬被-S级品'!$E$2:$AW$10)),0)+IFERROR(SUMPRODUCT(('白止-S级品'!$A$2:$A$26=$B43)*('白止-S级品'!$D$1:$AV$1=CS$1)*('白止-S级品'!$D$2:$AV$26)),0)+IFERROR(SUMPRODUCT(('乐容-S级品'!$A$4:$A$32=$B43)*('乐容-S级品'!$L$3:$CA$3=CS$1)*('乐容-S级品'!$L$4:$CA$32)),0)</f>
      </c>
      <c r="CT43" s="280">
        <f>IFERROR(SUMPRODUCT(('控温被PRO-S级品'!$B$2:$B$10=$B43)*('控温被PRO-S级品'!$E$1:$BE$1=CT$1)*('控温被PRO-S级品'!$E$2:$BE$10)),0)+IFERROR(SUMPRODUCT(('冬被-S级品'!$B$2:$B$10=$B43)*('冬被-S级品'!$E$1:$AW$1=CT$1)*('冬被-S级品'!$E$2:$AW$10)),0)+IFERROR(SUMPRODUCT(('白止-S级品'!$A$2:$A$26=$B43)*('白止-S级品'!$D$1:$AV$1=CT$1)*('白止-S级品'!$D$2:$AV$26)),0)+IFERROR(SUMPRODUCT(('乐容-S级品'!$A$4:$A$32=$B43)*('乐容-S级品'!$L$3:$CA$3=CT$1)*('乐容-S级品'!$L$4:$CA$32)),0)</f>
      </c>
      <c r="CU43" s="280">
        <f>IFERROR(SUMPRODUCT(('控温被PRO-S级品'!$B$2:$B$10=$B43)*('控温被PRO-S级品'!$E$1:$BE$1=CU$1)*('控温被PRO-S级品'!$E$2:$BE$10)),0)+IFERROR(SUMPRODUCT(('冬被-S级品'!$B$2:$B$10=$B43)*('冬被-S级品'!$E$1:$AW$1=CU$1)*('冬被-S级品'!$E$2:$AW$10)),0)+IFERROR(SUMPRODUCT(('白止-S级品'!$A$2:$A$26=$B43)*('白止-S级品'!$D$1:$AV$1=CU$1)*('白止-S级品'!$D$2:$AV$26)),0)+IFERROR(SUMPRODUCT(('乐容-S级品'!$A$4:$A$32=$B43)*('乐容-S级品'!$L$3:$CA$3=CU$1)*('乐容-S级品'!$L$4:$CA$32)),0)</f>
      </c>
      <c r="CV43" s="280">
        <f>IFERROR(SUMPRODUCT(('控温被PRO-S级品'!$B$2:$B$10=$B43)*('控温被PRO-S级品'!$E$1:$BE$1=CV$1)*('控温被PRO-S级品'!$E$2:$BE$10)),0)+IFERROR(SUMPRODUCT(('冬被-S级品'!$B$2:$B$10=$B43)*('冬被-S级品'!$E$1:$AW$1=CV$1)*('冬被-S级品'!$E$2:$AW$10)),0)+IFERROR(SUMPRODUCT(('白止-S级品'!$A$2:$A$26=$B43)*('白止-S级品'!$D$1:$AV$1=CV$1)*('白止-S级品'!$D$2:$AV$26)),0)+IFERROR(SUMPRODUCT(('乐容-S级品'!$A$4:$A$32=$B43)*('乐容-S级品'!$L$3:$CA$3=CV$1)*('乐容-S级品'!$L$4:$CA$32)),0)</f>
      </c>
      <c r="CW43" s="280">
        <f>IFERROR(SUMPRODUCT(('控温被PRO-S级品'!$B$2:$B$10=$B43)*('控温被PRO-S级品'!$E$1:$BE$1=CW$1)*('控温被PRO-S级品'!$E$2:$BE$10)),0)+IFERROR(SUMPRODUCT(('冬被-S级品'!$B$2:$B$10=$B43)*('冬被-S级品'!$E$1:$AW$1=CW$1)*('冬被-S级品'!$E$2:$AW$10)),0)+IFERROR(SUMPRODUCT(('白止-S级品'!$A$2:$A$26=$B43)*('白止-S级品'!$D$1:$AV$1=CW$1)*('白止-S级品'!$D$2:$AV$26)),0)+IFERROR(SUMPRODUCT(('乐容-S级品'!$A$4:$A$32=$B43)*('乐容-S级品'!$L$3:$CA$3=CW$1)*('乐容-S级品'!$L$4:$CA$32)),0)</f>
      </c>
      <c r="CX43" s="280">
        <f>IFERROR(SUMPRODUCT(('控温被PRO-S级品'!$B$2:$B$10=$B43)*('控温被PRO-S级品'!$E$1:$BE$1=CX$1)*('控温被PRO-S级品'!$E$2:$BE$10)),0)+IFERROR(SUMPRODUCT(('冬被-S级品'!$B$2:$B$10=$B43)*('冬被-S级品'!$E$1:$AW$1=CX$1)*('冬被-S级品'!$E$2:$AW$10)),0)+IFERROR(SUMPRODUCT(('白止-S级品'!$A$2:$A$26=$B43)*('白止-S级品'!$D$1:$AV$1=CX$1)*('白止-S级品'!$D$2:$AV$26)),0)+IFERROR(SUMPRODUCT(('乐容-S级品'!$A$4:$A$32=$B43)*('乐容-S级品'!$L$3:$CA$3=CX$1)*('乐容-S级品'!$L$4:$CA$32)),0)</f>
      </c>
      <c r="CY43" s="280">
        <f>IFERROR(SUMPRODUCT(('控温被PRO-S级品'!$B$2:$B$10=$B43)*('控温被PRO-S级品'!$E$1:$BE$1=CY$1)*('控温被PRO-S级品'!$E$2:$BE$10)),0)+IFERROR(SUMPRODUCT(('冬被-S级品'!$B$2:$B$10=$B43)*('冬被-S级品'!$E$1:$AW$1=CY$1)*('冬被-S级品'!$E$2:$AW$10)),0)+IFERROR(SUMPRODUCT(('白止-S级品'!$A$2:$A$26=$B43)*('白止-S级品'!$D$1:$AV$1=CY$1)*('白止-S级品'!$D$2:$AV$26)),0)+IFERROR(SUMPRODUCT(('乐容-S级品'!$A$4:$A$32=$B43)*('乐容-S级品'!$L$3:$CA$3=CY$1)*('乐容-S级品'!$L$4:$CA$32)),0)</f>
      </c>
      <c r="CZ43" s="280">
        <f>IFERROR(SUMPRODUCT(('控温被PRO-S级品'!$B$2:$B$10=$B43)*('控温被PRO-S级品'!$E$1:$BE$1=CZ$1)*('控温被PRO-S级品'!$E$2:$BE$10)),0)+IFERROR(SUMPRODUCT(('冬被-S级品'!$B$2:$B$10=$B43)*('冬被-S级品'!$E$1:$AW$1=CZ$1)*('冬被-S级品'!$E$2:$AW$10)),0)+IFERROR(SUMPRODUCT(('白止-S级品'!$A$2:$A$26=$B43)*('白止-S级品'!$D$1:$AV$1=CZ$1)*('白止-S级品'!$D$2:$AV$26)),0)+IFERROR(SUMPRODUCT(('乐容-S级品'!$A$4:$A$32=$B43)*('乐容-S级品'!$L$3:$CA$3=CZ$1)*('乐容-S级品'!$L$4:$CA$32)),0)</f>
      </c>
      <c r="DA43" s="280">
        <f>IFERROR(SUMPRODUCT(('控温被PRO-S级品'!$B$2:$B$10=$B43)*('控温被PRO-S级品'!$E$1:$BE$1=DA$1)*('控温被PRO-S级品'!$E$2:$BE$10)),0)+IFERROR(SUMPRODUCT(('冬被-S级品'!$B$2:$B$10=$B43)*('冬被-S级品'!$E$1:$AW$1=DA$1)*('冬被-S级品'!$E$2:$AW$10)),0)+IFERROR(SUMPRODUCT(('白止-S级品'!$A$2:$A$26=$B43)*('白止-S级品'!$D$1:$AV$1=DA$1)*('白止-S级品'!$D$2:$AV$26)),0)+IFERROR(SUMPRODUCT(('乐容-S级品'!$A$4:$A$32=$B43)*('乐容-S级品'!$L$3:$CA$3=DA$1)*('乐容-S级品'!$L$4:$CA$32)),0)</f>
      </c>
      <c r="DB43" s="280">
        <f>IFERROR(SUMPRODUCT(('控温被PRO-S级品'!$B$2:$B$10=$B43)*('控温被PRO-S级品'!$E$1:$BE$1=DB$1)*('控温被PRO-S级品'!$E$2:$BE$10)),0)+IFERROR(SUMPRODUCT(('冬被-S级品'!$B$2:$B$10=$B43)*('冬被-S级品'!$E$1:$AW$1=DB$1)*('冬被-S级品'!$E$2:$AW$10)),0)+IFERROR(SUMPRODUCT(('白止-S级品'!$A$2:$A$26=$B43)*('白止-S级品'!$D$1:$AV$1=DB$1)*('白止-S级品'!$D$2:$AV$26)),0)+IFERROR(SUMPRODUCT(('乐容-S级品'!$A$4:$A$32=$B43)*('乐容-S级品'!$L$3:$CA$3=DB$1)*('乐容-S级品'!$L$4:$CA$32)),0)</f>
      </c>
      <c r="DC43" s="280">
        <f>IFERROR(SUMPRODUCT(('控温被PRO-S级品'!$B$2:$B$10=$B43)*('控温被PRO-S级品'!$E$1:$BE$1=DC$1)*('控温被PRO-S级品'!$E$2:$BE$10)),0)+IFERROR(SUMPRODUCT(('冬被-S级品'!$B$2:$B$10=$B43)*('冬被-S级品'!$E$1:$AW$1=DC$1)*('冬被-S级品'!$E$2:$AW$10)),0)+IFERROR(SUMPRODUCT(('白止-S级品'!$A$2:$A$26=$B43)*('白止-S级品'!$D$1:$AV$1=DC$1)*('白止-S级品'!$D$2:$AV$26)),0)+IFERROR(SUMPRODUCT(('乐容-S级品'!$A$4:$A$32=$B43)*('乐容-S级品'!$L$3:$CA$3=DC$1)*('乐容-S级品'!$L$4:$CA$32)),0)</f>
      </c>
      <c r="DD43" s="280">
        <f>IFERROR(SUMPRODUCT(('控温被PRO-S级品'!$B$2:$B$10=$B43)*('控温被PRO-S级品'!$E$1:$BE$1=DD$1)*('控温被PRO-S级品'!$E$2:$BE$10)),0)+IFERROR(SUMPRODUCT(('冬被-S级品'!$B$2:$B$10=$B43)*('冬被-S级品'!$E$1:$AW$1=DD$1)*('冬被-S级品'!$E$2:$AW$10)),0)+IFERROR(SUMPRODUCT(('白止-S级品'!$A$2:$A$26=$B43)*('白止-S级品'!$D$1:$AV$1=DD$1)*('白止-S级品'!$D$2:$AV$26)),0)+IFERROR(SUMPRODUCT(('乐容-S级品'!$A$4:$A$32=$B43)*('乐容-S级品'!$L$3:$CA$3=DD$1)*('乐容-S级品'!$L$4:$CA$32)),0)</f>
      </c>
      <c r="DE43" s="280">
        <f>IFERROR(SUMPRODUCT(('控温被PRO-S级品'!$B$2:$B$10=$B43)*('控温被PRO-S级品'!$E$1:$BE$1=DE$1)*('控温被PRO-S级品'!$E$2:$BE$10)),0)+IFERROR(SUMPRODUCT(('冬被-S级品'!$B$2:$B$10=$B43)*('冬被-S级品'!$E$1:$AW$1=DE$1)*('冬被-S级品'!$E$2:$AW$10)),0)+IFERROR(SUMPRODUCT(('白止-S级品'!$A$2:$A$26=$B43)*('白止-S级品'!$D$1:$AV$1=DE$1)*('白止-S级品'!$D$2:$AV$26)),0)+IFERROR(SUMPRODUCT(('乐容-S级品'!$A$4:$A$32=$B43)*('乐容-S级品'!$L$3:$CA$3=DE$1)*('乐容-S级品'!$L$4:$CA$32)),0)</f>
      </c>
      <c r="DF43" s="280">
        <f>IFERROR(SUMPRODUCT(('控温被PRO-S级品'!$B$2:$B$10=$B43)*('控温被PRO-S级品'!$E$1:$BE$1=DF$1)*('控温被PRO-S级品'!$E$2:$BE$10)),0)+IFERROR(SUMPRODUCT(('冬被-S级品'!$B$2:$B$10=$B43)*('冬被-S级品'!$E$1:$AW$1=DF$1)*('冬被-S级品'!$E$2:$AW$10)),0)+IFERROR(SUMPRODUCT(('白止-S级品'!$A$2:$A$26=$B43)*('白止-S级品'!$D$1:$AV$1=DF$1)*('白止-S级品'!$D$2:$AV$26)),0)+IFERROR(SUMPRODUCT(('乐容-S级品'!$A$4:$A$32=$B43)*('乐容-S级品'!$L$3:$CA$3=DF$1)*('乐容-S级品'!$L$4:$CA$32)),0)</f>
      </c>
      <c r="DG43" s="280">
        <f>IFERROR(SUMPRODUCT(('控温被PRO-S级品'!$B$2:$B$10=$B43)*('控温被PRO-S级品'!$E$1:$BE$1=DG$1)*('控温被PRO-S级品'!$E$2:$BE$10)),0)+IFERROR(SUMPRODUCT(('冬被-S级品'!$B$2:$B$10=$B43)*('冬被-S级品'!$E$1:$AW$1=DG$1)*('冬被-S级品'!$E$2:$AW$10)),0)+IFERROR(SUMPRODUCT(('白止-S级品'!$A$2:$A$26=$B43)*('白止-S级品'!$D$1:$AV$1=DG$1)*('白止-S级品'!$D$2:$AV$26)),0)+IFERROR(SUMPRODUCT(('乐容-S级品'!$A$4:$A$32=$B43)*('乐容-S级品'!$L$3:$CA$3=DG$1)*('乐容-S级品'!$L$4:$CA$32)),0)</f>
      </c>
      <c r="DH43" s="280">
        <f>IFERROR(SUMPRODUCT(('控温被PRO-S级品'!$B$2:$B$10=$B43)*('控温被PRO-S级品'!$E$1:$BE$1=DH$1)*('控温被PRO-S级品'!$E$2:$BE$10)),0)+IFERROR(SUMPRODUCT(('冬被-S级品'!$B$2:$B$10=$B43)*('冬被-S级品'!$E$1:$AW$1=DH$1)*('冬被-S级品'!$E$2:$AW$10)),0)+IFERROR(SUMPRODUCT(('白止-S级品'!$A$2:$A$26=$B43)*('白止-S级品'!$D$1:$AV$1=DH$1)*('白止-S级品'!$D$2:$AV$26)),0)+IFERROR(SUMPRODUCT(('乐容-S级品'!$A$4:$A$32=$B43)*('乐容-S级品'!$L$3:$CA$3=DH$1)*('乐容-S级品'!$L$4:$CA$32)),0)</f>
      </c>
      <c r="DI43" s="280">
        <f>IFERROR(SUMPRODUCT(('控温被PRO-S级品'!$B$2:$B$10=$B43)*('控温被PRO-S级品'!$E$1:$BE$1=DI$1)*('控温被PRO-S级品'!$E$2:$BE$10)),0)+IFERROR(SUMPRODUCT(('冬被-S级品'!$B$2:$B$10=$B43)*('冬被-S级品'!$E$1:$AW$1=DI$1)*('冬被-S级品'!$E$2:$AW$10)),0)+IFERROR(SUMPRODUCT(('白止-S级品'!$A$2:$A$26=$B43)*('白止-S级品'!$D$1:$AV$1=DI$1)*('白止-S级品'!$D$2:$AV$26)),0)+IFERROR(SUMPRODUCT(('乐容-S级品'!$A$4:$A$32=$B43)*('乐容-S级品'!$L$3:$CA$3=DI$1)*('乐容-S级品'!$L$4:$CA$32)),0)</f>
      </c>
      <c r="DJ43" s="280">
        <f>IFERROR(SUMPRODUCT(('控温被PRO-S级品'!$B$2:$B$10=$B43)*('控温被PRO-S级品'!$E$1:$BE$1=DJ$1)*('控温被PRO-S级品'!$E$2:$BE$10)),0)+IFERROR(SUMPRODUCT(('冬被-S级品'!$B$2:$B$10=$B43)*('冬被-S级品'!$E$1:$AW$1=DJ$1)*('冬被-S级品'!$E$2:$AW$10)),0)+IFERROR(SUMPRODUCT(('白止-S级品'!$A$2:$A$26=$B43)*('白止-S级品'!$D$1:$AV$1=DJ$1)*('白止-S级品'!$D$2:$AV$26)),0)+IFERROR(SUMPRODUCT(('乐容-S级品'!$A$4:$A$32=$B43)*('乐容-S级品'!$L$3:$CA$3=DJ$1)*('乐容-S级品'!$L$4:$CA$32)),0)</f>
      </c>
      <c r="DK43" s="280"/>
      <c r="DL43" s="280"/>
      <c r="DM43" s="280"/>
      <c r="DN43" s="280"/>
      <c r="DO43" s="280"/>
      <c r="DP43" s="280"/>
      <c r="DQ43" s="280"/>
      <c r="DR43" s="280"/>
      <c r="DS43" s="280"/>
      <c r="DT43" s="280"/>
      <c r="DU43" s="280"/>
      <c r="DV43" s="280"/>
      <c r="DW43" s="280">
        <f>VLOOKUP(B43,'系统编码规格'!A:C,3,FALSE)</f>
      </c>
      <c r="DX43" s="280"/>
      <c r="DY43" s="280"/>
      <c r="DZ43" s="280"/>
      <c r="EA43" s="280"/>
      <c r="EB43" s="280"/>
      <c r="EC43" s="280"/>
      <c r="ED43" s="280"/>
      <c r="EE43" s="280"/>
      <c r="EF43" s="280"/>
      <c r="EG43" s="280"/>
      <c r="EH43" s="280"/>
      <c r="EI43" s="280"/>
      <c r="EJ43" s="280"/>
      <c r="EK43" s="280"/>
      <c r="EL43" s="280"/>
      <c r="EM43" s="280"/>
      <c r="EN43" s="280"/>
      <c r="EO43" s="280"/>
      <c r="EP43" s="280"/>
      <c r="EQ43" s="280"/>
      <c r="ER43" s="280"/>
      <c r="ES43" s="280"/>
      <c r="ET43" s="280"/>
      <c r="EU43" s="280"/>
      <c r="EV43" s="280"/>
      <c r="EW43" s="280"/>
      <c r="EX43" s="280"/>
      <c r="EY43" s="280"/>
      <c r="EZ43" s="280"/>
      <c r="FA43" s="280"/>
      <c r="FB43" s="280"/>
      <c r="FC43" s="280"/>
      <c r="FD43" s="280"/>
      <c r="FE43" s="280"/>
      <c r="FF43" s="280"/>
      <c r="FG43" s="280"/>
      <c r="FH43" s="280"/>
      <c r="FI43" s="280"/>
      <c r="FJ43" s="280"/>
      <c r="FK43" s="280"/>
      <c r="FL43" s="280"/>
      <c r="FM43" s="280"/>
      <c r="FN43" s="280"/>
      <c r="FO43" s="280"/>
      <c r="FP43" s="280"/>
      <c r="FQ43" s="280"/>
      <c r="FR43" s="280"/>
      <c r="FS43" s="280"/>
      <c r="FT43" s="280"/>
      <c r="FU43" s="280"/>
      <c r="FV43" s="280"/>
      <c r="FW43" s="280"/>
      <c r="FX43" s="280"/>
      <c r="FY43" s="280"/>
      <c r="FZ43" s="280"/>
      <c r="GA43" s="280"/>
      <c r="GB43" s="280"/>
      <c r="GC43" s="280"/>
      <c r="GD43" s="280"/>
      <c r="GE43" s="280"/>
      <c r="GF43" s="280"/>
      <c r="GG43" s="280"/>
      <c r="GH43" s="280"/>
      <c r="GI43" s="280"/>
      <c r="GJ43" s="280"/>
      <c r="GK43" s="280"/>
      <c r="GL43" s="280"/>
      <c r="GM43" s="280"/>
      <c r="GN43" s="280"/>
      <c r="GO43" s="280"/>
      <c r="GP43" s="280"/>
      <c r="GQ43" s="280"/>
      <c r="GR43" s="280"/>
      <c r="GS43" s="280"/>
      <c r="GT43" s="280"/>
      <c r="GU43" s="280"/>
      <c r="GV43" s="280"/>
    </row>
    <row r="44">
      <c r="A44" s="309" t="str">
        <v>安桐</v>
      </c>
      <c r="B44" s="310" t="str">
        <v>0103100073-1.5</v>
      </c>
      <c r="C44" s="309" t="str">
        <v>αTOUR PLANET 抗菌大豆纤维四季被升级版</v>
      </c>
      <c r="D44" s="309" t="str">
        <v>升级版_本白-150*210CM</v>
      </c>
      <c r="E44">
        <f>SUM(F44:GX44)</f>
      </c>
      <c r="F44" s="280">
        <f>IFERROR(SUMPRODUCT(('控温被PRO-S级品'!$B$2:$B$10=$B44)*('控温被PRO-S级品'!$E$1:$BE$1=F$1)*('控温被PRO-S级品'!$E$2:$BE$10)),0)+IFERROR(SUMPRODUCT(('冬被-S级品'!$B$2:$B$10=$B44)*('冬被-S级品'!$E$1:$AW$1=F$1)*('冬被-S级品'!$E$2:$AW$10)),0)+IFERROR(SUMPRODUCT(('白止-S级品'!$A$2:$A$26=$B44)*('白止-S级品'!$D$1:$AV$1=F$1)*('白止-S级品'!$D$2:$AV$26)),0)+IFERROR(SUMPRODUCT(('乐容-S级品'!$A$4:$A$32=$B44)*('乐容-S级品'!$L$3:$CA$3=F$1)*('乐容-S级品'!$L$4:$CA$32)),0)</f>
      </c>
      <c r="G44" s="280">
        <f>IFERROR(SUMPRODUCT(('控温被PRO-S级品'!$B$2:$B$10=$B44)*('控温被PRO-S级品'!$E$1:$BE$1=G$1)*('控温被PRO-S级品'!$E$2:$BE$10)),0)+IFERROR(SUMPRODUCT(('冬被-S级品'!$B$2:$B$10=$B44)*('冬被-S级品'!$E$1:$AW$1=G$1)*('冬被-S级品'!$E$2:$AW$10)),0)+IFERROR(SUMPRODUCT(('白止-S级品'!$A$2:$A$26=$B44)*('白止-S级品'!$D$1:$AV$1=G$1)*('白止-S级品'!$D$2:$AV$26)),0)+IFERROR(SUMPRODUCT(('乐容-S级品'!$A$4:$A$32=$B44)*('乐容-S级品'!$L$3:$CA$3=G$1)*('乐容-S级品'!$L$4:$CA$32)),0)</f>
      </c>
      <c r="H44" s="280">
        <f>IFERROR(SUMPRODUCT(('控温被PRO-S级品'!$B$2:$B$10=$B44)*('控温被PRO-S级品'!$E$1:$BE$1=H$1)*('控温被PRO-S级品'!$E$2:$BE$10)),0)+IFERROR(SUMPRODUCT(('冬被-S级品'!$B$2:$B$10=$B44)*('冬被-S级品'!$E$1:$AW$1=H$1)*('冬被-S级品'!$E$2:$AW$10)),0)+IFERROR(SUMPRODUCT(('白止-S级品'!$A$2:$A$26=$B44)*('白止-S级品'!$D$1:$AV$1=H$1)*('白止-S级品'!$D$2:$AV$26)),0)+IFERROR(SUMPRODUCT(('乐容-S级品'!$A$4:$A$32=$B44)*('乐容-S级品'!$L$3:$CA$3=H$1)*('乐容-S级品'!$L$4:$CA$32)),0)</f>
      </c>
      <c r="I44" s="280">
        <f>IFERROR(SUMPRODUCT(('控温被PRO-S级品'!$B$2:$B$10=$B44)*('控温被PRO-S级品'!$E$1:$BE$1=I$1)*('控温被PRO-S级品'!$E$2:$BE$10)),0)+IFERROR(SUMPRODUCT(('冬被-S级品'!$B$2:$B$10=$B44)*('冬被-S级品'!$E$1:$AW$1=I$1)*('冬被-S级品'!$E$2:$AW$10)),0)+IFERROR(SUMPRODUCT(('白止-S级品'!$A$2:$A$26=$B44)*('白止-S级品'!$D$1:$AV$1=I$1)*('白止-S级品'!$D$2:$AV$26)),0)+IFERROR(SUMPRODUCT(('乐容-S级品'!$A$4:$A$32=$B44)*('乐容-S级品'!$L$3:$CA$3=I$1)*('乐容-S级品'!$L$4:$CA$32)),0)</f>
      </c>
      <c r="J44" s="280">
        <f>IFERROR(SUMPRODUCT(('控温被PRO-S级品'!$B$2:$B$10=$B44)*('控温被PRO-S级品'!$E$1:$BE$1=J$1)*('控温被PRO-S级品'!$E$2:$BE$10)),0)+IFERROR(SUMPRODUCT(('冬被-S级品'!$B$2:$B$10=$B44)*('冬被-S级品'!$E$1:$AW$1=J$1)*('冬被-S级品'!$E$2:$AW$10)),0)+IFERROR(SUMPRODUCT(('白止-S级品'!$A$2:$A$26=$B44)*('白止-S级品'!$D$1:$AV$1=J$1)*('白止-S级品'!$D$2:$AV$26)),0)+IFERROR(SUMPRODUCT(('乐容-S级品'!$A$4:$A$32=$B44)*('乐容-S级品'!$L$3:$CA$3=J$1)*('乐容-S级品'!$L$4:$CA$32)),0)</f>
      </c>
      <c r="K44" s="280">
        <f>IFERROR(SUMPRODUCT(('控温被PRO-S级品'!$B$2:$B$10=$B44)*('控温被PRO-S级品'!$E$1:$BE$1=K$1)*('控温被PRO-S级品'!$E$2:$BE$10)),0)+IFERROR(SUMPRODUCT(('冬被-S级品'!$B$2:$B$10=$B44)*('冬被-S级品'!$E$1:$AW$1=K$1)*('冬被-S级品'!$E$2:$AW$10)),0)+IFERROR(SUMPRODUCT(('白止-S级品'!$A$2:$A$26=$B44)*('白止-S级品'!$D$1:$AV$1=K$1)*('白止-S级品'!$D$2:$AV$26)),0)+IFERROR(SUMPRODUCT(('乐容-S级品'!$A$4:$A$32=$B44)*('乐容-S级品'!$L$3:$CA$3=K$1)*('乐容-S级品'!$L$4:$CA$32)),0)</f>
      </c>
      <c r="L44" s="280">
        <f>IFERROR(SUMPRODUCT(('控温被PRO-S级品'!$B$2:$B$10=$B44)*('控温被PRO-S级品'!$E$1:$BE$1=L$1)*('控温被PRO-S级品'!$E$2:$BE$10)),0)+IFERROR(SUMPRODUCT(('冬被-S级品'!$B$2:$B$10=$B44)*('冬被-S级品'!$E$1:$AW$1=L$1)*('冬被-S级品'!$E$2:$AW$10)),0)+IFERROR(SUMPRODUCT(('白止-S级品'!$A$2:$A$26=$B44)*('白止-S级品'!$D$1:$AV$1=L$1)*('白止-S级品'!$D$2:$AV$26)),0)+IFERROR(SUMPRODUCT(('乐容-S级品'!$A$4:$A$32=$B44)*('乐容-S级品'!$L$3:$CA$3=L$1)*('乐容-S级品'!$L$4:$CA$32)),0)</f>
      </c>
      <c r="M44" s="280">
        <f>IFERROR(SUMPRODUCT(('控温被PRO-S级品'!$B$2:$B$10=$B44)*('控温被PRO-S级品'!$E$1:$BE$1=M$1)*('控温被PRO-S级品'!$E$2:$BE$10)),0)+IFERROR(SUMPRODUCT(('冬被-S级品'!$B$2:$B$10=$B44)*('冬被-S级品'!$E$1:$AW$1=M$1)*('冬被-S级品'!$E$2:$AW$10)),0)+IFERROR(SUMPRODUCT(('白止-S级品'!$A$2:$A$26=$B44)*('白止-S级品'!$D$1:$AV$1=M$1)*('白止-S级品'!$D$2:$AV$26)),0)+IFERROR(SUMPRODUCT(('乐容-S级品'!$A$4:$A$32=$B44)*('乐容-S级品'!$L$3:$CA$3=M$1)*('乐容-S级品'!$L$4:$CA$32)),0)</f>
      </c>
      <c r="N44" s="280">
        <f>IFERROR(SUMPRODUCT(('控温被PRO-S级品'!$B$2:$B$10=$B44)*('控温被PRO-S级品'!$E$1:$BE$1=N$1)*('控温被PRO-S级品'!$E$2:$BE$10)),0)+IFERROR(SUMPRODUCT(('冬被-S级品'!$B$2:$B$10=$B44)*('冬被-S级品'!$E$1:$AW$1=N$1)*('冬被-S级品'!$E$2:$AW$10)),0)+IFERROR(SUMPRODUCT(('白止-S级品'!$A$2:$A$26=$B44)*('白止-S级品'!$D$1:$AV$1=N$1)*('白止-S级品'!$D$2:$AV$26)),0)+IFERROR(SUMPRODUCT(('乐容-S级品'!$A$4:$A$32=$B44)*('乐容-S级品'!$L$3:$CA$3=N$1)*('乐容-S级品'!$L$4:$CA$32)),0)</f>
      </c>
      <c r="O44" s="280">
        <f>IFERROR(SUMPRODUCT(('控温被PRO-S级品'!$B$2:$B$10=$B44)*('控温被PRO-S级品'!$E$1:$BE$1=O$1)*('控温被PRO-S级品'!$E$2:$BE$10)),0)+IFERROR(SUMPRODUCT(('冬被-S级品'!$B$2:$B$10=$B44)*('冬被-S级品'!$E$1:$AW$1=O$1)*('冬被-S级品'!$E$2:$AW$10)),0)+IFERROR(SUMPRODUCT(('白止-S级品'!$A$2:$A$26=$B44)*('白止-S级品'!$D$1:$AV$1=O$1)*('白止-S级品'!$D$2:$AV$26)),0)+IFERROR(SUMPRODUCT(('乐容-S级品'!$A$4:$A$32=$B44)*('乐容-S级品'!$L$3:$CA$3=O$1)*('乐容-S级品'!$L$4:$CA$32)),0)</f>
      </c>
      <c r="P44" s="280">
        <f>IFERROR(SUMPRODUCT(('控温被PRO-S级品'!$B$2:$B$10=$B44)*('控温被PRO-S级品'!$E$1:$BE$1=P$1)*('控温被PRO-S级品'!$E$2:$BE$10)),0)+IFERROR(SUMPRODUCT(('冬被-S级品'!$B$2:$B$10=$B44)*('冬被-S级品'!$E$1:$AW$1=P$1)*('冬被-S级品'!$E$2:$AW$10)),0)+IFERROR(SUMPRODUCT(('白止-S级品'!$A$2:$A$26=$B44)*('白止-S级品'!$D$1:$AV$1=P$1)*('白止-S级品'!$D$2:$AV$26)),0)+IFERROR(SUMPRODUCT(('乐容-S级品'!$A$4:$A$32=$B44)*('乐容-S级品'!$L$3:$CA$3=P$1)*('乐容-S级品'!$L$4:$CA$32)),0)</f>
      </c>
      <c r="Q44" s="280">
        <f>IFERROR(SUMPRODUCT(('控温被PRO-S级品'!$B$2:$B$10=$B44)*('控温被PRO-S级品'!$E$1:$BE$1=Q$1)*('控温被PRO-S级品'!$E$2:$BE$10)),0)+IFERROR(SUMPRODUCT(('冬被-S级品'!$B$2:$B$10=$B44)*('冬被-S级品'!$E$1:$AW$1=Q$1)*('冬被-S级品'!$E$2:$AW$10)),0)+IFERROR(SUMPRODUCT(('白止-S级品'!$A$2:$A$26=$B44)*('白止-S级品'!$D$1:$AV$1=Q$1)*('白止-S级品'!$D$2:$AV$26)),0)+IFERROR(SUMPRODUCT(('乐容-S级品'!$A$4:$A$32=$B44)*('乐容-S级品'!$L$3:$CA$3=Q$1)*('乐容-S级品'!$L$4:$CA$32)),0)</f>
      </c>
      <c r="R44" s="280">
        <f>IFERROR(SUMPRODUCT(('控温被PRO-S级品'!$B$2:$B$10=$B44)*('控温被PRO-S级品'!$E$1:$BE$1=R$1)*('控温被PRO-S级品'!$E$2:$BE$10)),0)+IFERROR(SUMPRODUCT(('冬被-S级品'!$B$2:$B$10=$B44)*('冬被-S级品'!$E$1:$AW$1=R$1)*('冬被-S级品'!$E$2:$AW$10)),0)+IFERROR(SUMPRODUCT(('白止-S级品'!$A$2:$A$26=$B44)*('白止-S级品'!$D$1:$AV$1=R$1)*('白止-S级品'!$D$2:$AV$26)),0)+IFERROR(SUMPRODUCT(('乐容-S级品'!$A$4:$A$32=$B44)*('乐容-S级品'!$L$3:$CA$3=R$1)*('乐容-S级品'!$L$4:$CA$32)),0)</f>
      </c>
      <c r="S44" s="280">
        <f>IFERROR(SUMPRODUCT(('控温被PRO-S级品'!$B$2:$B$10=$B44)*('控温被PRO-S级品'!$E$1:$BE$1=S$1)*('控温被PRO-S级品'!$E$2:$BE$10)),0)+IFERROR(SUMPRODUCT(('冬被-S级品'!$B$2:$B$10=$B44)*('冬被-S级品'!$E$1:$AW$1=S$1)*('冬被-S级品'!$E$2:$AW$10)),0)+IFERROR(SUMPRODUCT(('白止-S级品'!$A$2:$A$26=$B44)*('白止-S级品'!$D$1:$AV$1=S$1)*('白止-S级品'!$D$2:$AV$26)),0)+IFERROR(SUMPRODUCT(('乐容-S级品'!$A$4:$A$32=$B44)*('乐容-S级品'!$L$3:$CA$3=S$1)*('乐容-S级品'!$L$4:$CA$32)),0)</f>
      </c>
      <c r="T44" s="280">
        <f>IFERROR(SUMPRODUCT(('控温被PRO-S级品'!$B$2:$B$10=$B44)*('控温被PRO-S级品'!$E$1:$BE$1=T$1)*('控温被PRO-S级品'!$E$2:$BE$10)),0)+IFERROR(SUMPRODUCT(('冬被-S级品'!$B$2:$B$10=$B44)*('冬被-S级品'!$E$1:$AW$1=T$1)*('冬被-S级品'!$E$2:$AW$10)),0)+IFERROR(SUMPRODUCT(('白止-S级品'!$A$2:$A$26=$B44)*('白止-S级品'!$D$1:$AV$1=T$1)*('白止-S级品'!$D$2:$AV$26)),0)+IFERROR(SUMPRODUCT(('乐容-S级品'!$A$4:$A$32=$B44)*('乐容-S级品'!$L$3:$CA$3=T$1)*('乐容-S级品'!$L$4:$CA$32)),0)</f>
      </c>
      <c r="U44" s="280">
        <f>IFERROR(SUMPRODUCT(('控温被PRO-S级品'!$B$2:$B$10=$B44)*('控温被PRO-S级品'!$E$1:$BE$1=U$1)*('控温被PRO-S级品'!$E$2:$BE$10)),0)+IFERROR(SUMPRODUCT(('冬被-S级品'!$B$2:$B$10=$B44)*('冬被-S级品'!$E$1:$AW$1=U$1)*('冬被-S级品'!$E$2:$AW$10)),0)+IFERROR(SUMPRODUCT(('白止-S级品'!$A$2:$A$26=$B44)*('白止-S级品'!$D$1:$AV$1=U$1)*('白止-S级品'!$D$2:$AV$26)),0)+IFERROR(SUMPRODUCT(('乐容-S级品'!$A$4:$A$32=$B44)*('乐容-S级品'!$L$3:$CA$3=U$1)*('乐容-S级品'!$L$4:$CA$32)),0)</f>
      </c>
      <c r="V44" s="280">
        <f>IFERROR(SUMPRODUCT(('控温被PRO-S级品'!$B$2:$B$10=$B44)*('控温被PRO-S级品'!$E$1:$BE$1=V$1)*('控温被PRO-S级品'!$E$2:$BE$10)),0)+IFERROR(SUMPRODUCT(('冬被-S级品'!$B$2:$B$10=$B44)*('冬被-S级品'!$E$1:$AW$1=V$1)*('冬被-S级品'!$E$2:$AW$10)),0)+IFERROR(SUMPRODUCT(('白止-S级品'!$A$2:$A$26=$B44)*('白止-S级品'!$D$1:$AV$1=V$1)*('白止-S级品'!$D$2:$AV$26)),0)+IFERROR(SUMPRODUCT(('乐容-S级品'!$A$4:$A$32=$B44)*('乐容-S级品'!$L$3:$CA$3=V$1)*('乐容-S级品'!$L$4:$CA$32)),0)</f>
      </c>
      <c r="W44" s="280">
        <f>IFERROR(SUMPRODUCT(('控温被PRO-S级品'!$B$2:$B$10=$B44)*('控温被PRO-S级品'!$E$1:$BE$1=W$1)*('控温被PRO-S级品'!$E$2:$BE$10)),0)+IFERROR(SUMPRODUCT(('冬被-S级品'!$B$2:$B$10=$B44)*('冬被-S级品'!$E$1:$AW$1=W$1)*('冬被-S级品'!$E$2:$AW$10)),0)+IFERROR(SUMPRODUCT(('白止-S级品'!$A$2:$A$26=$B44)*('白止-S级品'!$D$1:$AV$1=W$1)*('白止-S级品'!$D$2:$AV$26)),0)+IFERROR(SUMPRODUCT(('乐容-S级品'!$A$4:$A$32=$B44)*('乐容-S级品'!$L$3:$CA$3=W$1)*('乐容-S级品'!$L$4:$CA$32)),0)</f>
      </c>
      <c r="X44" s="280">
        <f>IFERROR(SUMPRODUCT(('控温被PRO-S级品'!$B$2:$B$10=$B44)*('控温被PRO-S级品'!$E$1:$BE$1=X$1)*('控温被PRO-S级品'!$E$2:$BE$10)),0)+IFERROR(SUMPRODUCT(('冬被-S级品'!$B$2:$B$10=$B44)*('冬被-S级品'!$E$1:$AW$1=X$1)*('冬被-S级品'!$E$2:$AW$10)),0)+IFERROR(SUMPRODUCT(('白止-S级品'!$A$2:$A$26=$B44)*('白止-S级品'!$D$1:$AV$1=X$1)*('白止-S级品'!$D$2:$AV$26)),0)+IFERROR(SUMPRODUCT(('乐容-S级品'!$A$4:$A$32=$B44)*('乐容-S级品'!$L$3:$CA$3=X$1)*('乐容-S级品'!$L$4:$CA$32)),0)</f>
      </c>
      <c r="Y44" s="280">
        <f>IFERROR(SUMPRODUCT(('控温被PRO-S级品'!$B$2:$B$10=$B44)*('控温被PRO-S级品'!$E$1:$BE$1=Y$1)*('控温被PRO-S级品'!$E$2:$BE$10)),0)+IFERROR(SUMPRODUCT(('冬被-S级品'!$B$2:$B$10=$B44)*('冬被-S级品'!$E$1:$AW$1=Y$1)*('冬被-S级品'!$E$2:$AW$10)),0)+IFERROR(SUMPRODUCT(('白止-S级品'!$A$2:$A$26=$B44)*('白止-S级品'!$D$1:$AV$1=Y$1)*('白止-S级品'!$D$2:$AV$26)),0)+IFERROR(SUMPRODUCT(('乐容-S级品'!$A$4:$A$32=$B44)*('乐容-S级品'!$L$3:$CA$3=Y$1)*('乐容-S级品'!$L$4:$CA$32)),0)</f>
      </c>
      <c r="Z44" s="280">
        <f>IFERROR(SUMPRODUCT(('控温被PRO-S级品'!$B$2:$B$10=$B44)*('控温被PRO-S级品'!$E$1:$BE$1=Z$1)*('控温被PRO-S级品'!$E$2:$BE$10)),0)+IFERROR(SUMPRODUCT(('冬被-S级品'!$B$2:$B$10=$B44)*('冬被-S级品'!$E$1:$AW$1=Z$1)*('冬被-S级品'!$E$2:$AW$10)),0)+IFERROR(SUMPRODUCT(('白止-S级品'!$A$2:$A$26=$B44)*('白止-S级品'!$D$1:$AV$1=Z$1)*('白止-S级品'!$D$2:$AV$26)),0)+IFERROR(SUMPRODUCT(('乐容-S级品'!$A$4:$A$32=$B44)*('乐容-S级品'!$L$3:$CA$3=Z$1)*('乐容-S级品'!$L$4:$CA$32)),0)</f>
      </c>
      <c r="AA44" s="280">
        <f>IFERROR(SUMPRODUCT(('控温被PRO-S级品'!$B$2:$B$10=$B44)*('控温被PRO-S级品'!$E$1:$BE$1=AA$1)*('控温被PRO-S级品'!$E$2:$BE$10)),0)+IFERROR(SUMPRODUCT(('冬被-S级品'!$B$2:$B$10=$B44)*('冬被-S级品'!$E$1:$AW$1=AA$1)*('冬被-S级品'!$E$2:$AW$10)),0)+IFERROR(SUMPRODUCT(('白止-S级品'!$A$2:$A$26=$B44)*('白止-S级品'!$D$1:$AV$1=AA$1)*('白止-S级品'!$D$2:$AV$26)),0)+IFERROR(SUMPRODUCT(('乐容-S级品'!$A$4:$A$32=$B44)*('乐容-S级品'!$L$3:$CA$3=AA$1)*('乐容-S级品'!$L$4:$CA$32)),0)</f>
      </c>
      <c r="AB44" s="280">
        <f>IFERROR(SUMPRODUCT(('控温被PRO-S级品'!$B$2:$B$10=$B44)*('控温被PRO-S级品'!$E$1:$BE$1=AB$1)*('控温被PRO-S级品'!$E$2:$BE$10)),0)+IFERROR(SUMPRODUCT(('冬被-S级品'!$B$2:$B$10=$B44)*('冬被-S级品'!$E$1:$AW$1=AB$1)*('冬被-S级品'!$E$2:$AW$10)),0)+IFERROR(SUMPRODUCT(('白止-S级品'!$A$2:$A$26=$B44)*('白止-S级品'!$D$1:$AV$1=AB$1)*('白止-S级品'!$D$2:$AV$26)),0)+IFERROR(SUMPRODUCT(('乐容-S级品'!$A$4:$A$32=$B44)*('乐容-S级品'!$L$3:$CA$3=AB$1)*('乐容-S级品'!$L$4:$CA$32)),0)</f>
      </c>
      <c r="AC44" s="280">
        <f>IFERROR(SUMPRODUCT(('控温被PRO-S级品'!$B$2:$B$10=$B44)*('控温被PRO-S级品'!$E$1:$BE$1=AC$1)*('控温被PRO-S级品'!$E$2:$BE$10)),0)+IFERROR(SUMPRODUCT(('冬被-S级品'!$B$2:$B$10=$B44)*('冬被-S级品'!$E$1:$AW$1=AC$1)*('冬被-S级品'!$E$2:$AW$10)),0)+IFERROR(SUMPRODUCT(('白止-S级品'!$A$2:$A$26=$B44)*('白止-S级品'!$D$1:$AV$1=AC$1)*('白止-S级品'!$D$2:$AV$26)),0)+IFERROR(SUMPRODUCT(('乐容-S级品'!$A$4:$A$32=$B44)*('乐容-S级品'!$L$3:$CA$3=AC$1)*('乐容-S级品'!$L$4:$CA$32)),0)</f>
      </c>
      <c r="AD44" s="280">
        <f>IFERROR(SUMPRODUCT(('控温被PRO-S级品'!$B$2:$B$10=$B44)*('控温被PRO-S级品'!$E$1:$BE$1=AD$1)*('控温被PRO-S级品'!$E$2:$BE$10)),0)+IFERROR(SUMPRODUCT(('冬被-S级品'!$B$2:$B$10=$B44)*('冬被-S级品'!$E$1:$AW$1=AD$1)*('冬被-S级品'!$E$2:$AW$10)),0)+IFERROR(SUMPRODUCT(('白止-S级品'!$A$2:$A$26=$B44)*('白止-S级品'!$D$1:$AV$1=AD$1)*('白止-S级品'!$D$2:$AV$26)),0)+IFERROR(SUMPRODUCT(('乐容-S级品'!$A$4:$A$32=$B44)*('乐容-S级品'!$L$3:$CA$3=AD$1)*('乐容-S级品'!$L$4:$CA$32)),0)</f>
      </c>
      <c r="AE44" s="280">
        <f>IFERROR(SUMPRODUCT(('控温被PRO-S级品'!$B$2:$B$10=$B44)*('控温被PRO-S级品'!$E$1:$BE$1=AE$1)*('控温被PRO-S级品'!$E$2:$BE$10)),0)+IFERROR(SUMPRODUCT(('冬被-S级品'!$B$2:$B$10=$B44)*('冬被-S级品'!$E$1:$AW$1=AE$1)*('冬被-S级品'!$E$2:$AW$10)),0)+IFERROR(SUMPRODUCT(('白止-S级品'!$A$2:$A$26=$B44)*('白止-S级品'!$D$1:$AV$1=AE$1)*('白止-S级品'!$D$2:$AV$26)),0)+IFERROR(SUMPRODUCT(('乐容-S级品'!$A$4:$A$32=$B44)*('乐容-S级品'!$L$3:$CA$3=AE$1)*('乐容-S级品'!$L$4:$CA$32)),0)</f>
      </c>
      <c r="AF44" s="280">
        <f>IFERROR(SUMPRODUCT(('控温被PRO-S级品'!$B$2:$B$10=$B44)*('控温被PRO-S级品'!$E$1:$BE$1=AF$1)*('控温被PRO-S级品'!$E$2:$BE$10)),0)+IFERROR(SUMPRODUCT(('冬被-S级品'!$B$2:$B$10=$B44)*('冬被-S级品'!$E$1:$AW$1=AF$1)*('冬被-S级品'!$E$2:$AW$10)),0)+IFERROR(SUMPRODUCT(('白止-S级品'!$A$2:$A$26=$B44)*('白止-S级品'!$D$1:$AV$1=AF$1)*('白止-S级品'!$D$2:$AV$26)),0)+IFERROR(SUMPRODUCT(('乐容-S级品'!$A$4:$A$32=$B44)*('乐容-S级品'!$L$3:$CA$3=AF$1)*('乐容-S级品'!$L$4:$CA$32)),0)</f>
      </c>
      <c r="AG44" s="280">
        <f>IFERROR(SUMPRODUCT(('控温被PRO-S级品'!$B$2:$B$10=$B44)*('控温被PRO-S级品'!$E$1:$BE$1=AG$1)*('控温被PRO-S级品'!$E$2:$BE$10)),0)+IFERROR(SUMPRODUCT(('冬被-S级品'!$B$2:$B$10=$B44)*('冬被-S级品'!$E$1:$AW$1=AG$1)*('冬被-S级品'!$E$2:$AW$10)),0)+IFERROR(SUMPRODUCT(('白止-S级品'!$A$2:$A$26=$B44)*('白止-S级品'!$D$1:$AV$1=AG$1)*('白止-S级品'!$D$2:$AV$26)),0)+IFERROR(SUMPRODUCT(('乐容-S级品'!$A$4:$A$32=$B44)*('乐容-S级品'!$L$3:$CA$3=AG$1)*('乐容-S级品'!$L$4:$CA$32)),0)</f>
      </c>
      <c r="AH44" s="280">
        <f>IFERROR(SUMPRODUCT(('控温被PRO-S级品'!$B$2:$B$10=$B44)*('控温被PRO-S级品'!$E$1:$BE$1=AH$1)*('控温被PRO-S级品'!$E$2:$BE$10)),0)+IFERROR(SUMPRODUCT(('冬被-S级品'!$B$2:$B$10=$B44)*('冬被-S级品'!$E$1:$AW$1=AH$1)*('冬被-S级品'!$E$2:$AW$10)),0)+IFERROR(SUMPRODUCT(('白止-S级品'!$A$2:$A$26=$B44)*('白止-S级品'!$D$1:$AV$1=AH$1)*('白止-S级品'!$D$2:$AV$26)),0)+IFERROR(SUMPRODUCT(('乐容-S级品'!$A$4:$A$32=$B44)*('乐容-S级品'!$L$3:$CA$3=AH$1)*('乐容-S级品'!$L$4:$CA$32)),0)</f>
      </c>
      <c r="AI44" s="280">
        <f>IFERROR(SUMPRODUCT(('控温被PRO-S级品'!$B$2:$B$10=$B44)*('控温被PRO-S级品'!$E$1:$BE$1=AI$1)*('控温被PRO-S级品'!$E$2:$BE$10)),0)+IFERROR(SUMPRODUCT(('冬被-S级品'!$B$2:$B$10=$B44)*('冬被-S级品'!$E$1:$AW$1=AI$1)*('冬被-S级品'!$E$2:$AW$10)),0)+IFERROR(SUMPRODUCT(('白止-S级品'!$A$2:$A$26=$B44)*('白止-S级品'!$D$1:$AV$1=AI$1)*('白止-S级品'!$D$2:$AV$26)),0)+IFERROR(SUMPRODUCT(('乐容-S级品'!$A$4:$A$32=$B44)*('乐容-S级品'!$L$3:$CA$3=AI$1)*('乐容-S级品'!$L$4:$CA$32)),0)</f>
      </c>
      <c r="AJ44" s="280">
        <f>IFERROR(SUMPRODUCT(('控温被PRO-S级品'!$B$2:$B$10=$B44)*('控温被PRO-S级品'!$E$1:$BE$1=AJ$1)*('控温被PRO-S级品'!$E$2:$BE$10)),0)+IFERROR(SUMPRODUCT(('冬被-S级品'!$B$2:$B$10=$B44)*('冬被-S级品'!$E$1:$AW$1=AJ$1)*('冬被-S级品'!$E$2:$AW$10)),0)+IFERROR(SUMPRODUCT(('白止-S级品'!$A$2:$A$26=$B44)*('白止-S级品'!$D$1:$AV$1=AJ$1)*('白止-S级品'!$D$2:$AV$26)),0)+IFERROR(SUMPRODUCT(('乐容-S级品'!$A$4:$A$32=$B44)*('乐容-S级品'!$L$3:$CA$3=AJ$1)*('乐容-S级品'!$L$4:$CA$32)),0)</f>
      </c>
      <c r="AK44" s="280">
        <f>IFERROR(SUMPRODUCT(('控温被PRO-S级品'!$B$2:$B$10=$B44)*('控温被PRO-S级品'!$E$1:$BE$1=AK$1)*('控温被PRO-S级品'!$E$2:$BE$10)),0)+IFERROR(SUMPRODUCT(('冬被-S级品'!$B$2:$B$10=$B44)*('冬被-S级品'!$E$1:$AW$1=AK$1)*('冬被-S级品'!$E$2:$AW$10)),0)+IFERROR(SUMPRODUCT(('白止-S级品'!$A$2:$A$26=$B44)*('白止-S级品'!$D$1:$AV$1=AK$1)*('白止-S级品'!$D$2:$AV$26)),0)+IFERROR(SUMPRODUCT(('乐容-S级品'!$A$4:$A$32=$B44)*('乐容-S级品'!$L$3:$CA$3=AK$1)*('乐容-S级品'!$L$4:$CA$32)),0)</f>
      </c>
      <c r="AL44" s="280">
        <f>IFERROR(SUMPRODUCT(('控温被PRO-S级品'!$B$2:$B$10=$B44)*('控温被PRO-S级品'!$E$1:$BE$1=AL$1)*('控温被PRO-S级品'!$E$2:$BE$10)),0)+IFERROR(SUMPRODUCT(('冬被-S级品'!$B$2:$B$10=$B44)*('冬被-S级品'!$E$1:$AW$1=AL$1)*('冬被-S级品'!$E$2:$AW$10)),0)+IFERROR(SUMPRODUCT(('白止-S级品'!$A$2:$A$26=$B44)*('白止-S级品'!$D$1:$AV$1=AL$1)*('白止-S级品'!$D$2:$AV$26)),0)+IFERROR(SUMPRODUCT(('乐容-S级品'!$A$4:$A$32=$B44)*('乐容-S级品'!$L$3:$CA$3=AL$1)*('乐容-S级品'!$L$4:$CA$32)),0)</f>
      </c>
      <c r="AM44" s="280">
        <f>IFERROR(SUMPRODUCT(('控温被PRO-S级品'!$B$2:$B$10=$B44)*('控温被PRO-S级品'!$E$1:$BE$1=AM$1)*('控温被PRO-S级品'!$E$2:$BE$10)),0)+IFERROR(SUMPRODUCT(('冬被-S级品'!$B$2:$B$10=$B44)*('冬被-S级品'!$E$1:$AW$1=AM$1)*('冬被-S级品'!$E$2:$AW$10)),0)+IFERROR(SUMPRODUCT(('白止-S级品'!$A$2:$A$26=$B44)*('白止-S级品'!$D$1:$AV$1=AM$1)*('白止-S级品'!$D$2:$AV$26)),0)+IFERROR(SUMPRODUCT(('乐容-S级品'!$A$4:$A$32=$B44)*('乐容-S级品'!$L$3:$CA$3=AM$1)*('乐容-S级品'!$L$4:$CA$32)),0)</f>
      </c>
      <c r="AN44" s="280">
        <f>IFERROR(SUMPRODUCT(('控温被PRO-S级品'!$B$2:$B$10=$B44)*('控温被PRO-S级品'!$E$1:$BE$1=AN$1)*('控温被PRO-S级品'!$E$2:$BE$10)),0)+IFERROR(SUMPRODUCT(('冬被-S级品'!$B$2:$B$10=$B44)*('冬被-S级品'!$E$1:$AW$1=AN$1)*('冬被-S级品'!$E$2:$AW$10)),0)+IFERROR(SUMPRODUCT(('白止-S级品'!$A$2:$A$26=$B44)*('白止-S级品'!$D$1:$AV$1=AN$1)*('白止-S级品'!$D$2:$AV$26)),0)+IFERROR(SUMPRODUCT(('乐容-S级品'!$A$4:$A$32=$B44)*('乐容-S级品'!$L$3:$CA$3=AN$1)*('乐容-S级品'!$L$4:$CA$32)),0)</f>
      </c>
      <c r="AO44" s="280">
        <f>IFERROR(SUMPRODUCT(('控温被PRO-S级品'!$B$2:$B$10=$B44)*('控温被PRO-S级品'!$E$1:$BE$1=AO$1)*('控温被PRO-S级品'!$E$2:$BE$10)),0)+IFERROR(SUMPRODUCT(('冬被-S级品'!$B$2:$B$10=$B44)*('冬被-S级品'!$E$1:$AW$1=AO$1)*('冬被-S级品'!$E$2:$AW$10)),0)+IFERROR(SUMPRODUCT(('白止-S级品'!$A$2:$A$26=$B44)*('白止-S级品'!$D$1:$AV$1=AO$1)*('白止-S级品'!$D$2:$AV$26)),0)+IFERROR(SUMPRODUCT(('乐容-S级品'!$A$4:$A$32=$B44)*('乐容-S级品'!$L$3:$CA$3=AO$1)*('乐容-S级品'!$L$4:$CA$32)),0)</f>
      </c>
      <c r="AP44" s="280">
        <f>IFERROR(SUMPRODUCT(('控温被PRO-S级品'!$B$2:$B$10=$B44)*('控温被PRO-S级品'!$E$1:$BE$1=AP$1)*('控温被PRO-S级品'!$E$2:$BE$10)),0)+IFERROR(SUMPRODUCT(('冬被-S级品'!$B$2:$B$10=$B44)*('冬被-S级品'!$E$1:$AW$1=AP$1)*('冬被-S级品'!$E$2:$AW$10)),0)+IFERROR(SUMPRODUCT(('白止-S级品'!$A$2:$A$26=$B44)*('白止-S级品'!$D$1:$AV$1=AP$1)*('白止-S级品'!$D$2:$AV$26)),0)+IFERROR(SUMPRODUCT(('乐容-S级品'!$A$4:$A$32=$B44)*('乐容-S级品'!$L$3:$CA$3=AP$1)*('乐容-S级品'!$L$4:$CA$32)),0)</f>
      </c>
      <c r="AQ44" s="280">
        <f>IFERROR(SUMPRODUCT(('控温被PRO-S级品'!$B$2:$B$10=$B44)*('控温被PRO-S级品'!$E$1:$BE$1=AQ$1)*('控温被PRO-S级品'!$E$2:$BE$10)),0)+IFERROR(SUMPRODUCT(('冬被-S级品'!$B$2:$B$10=$B44)*('冬被-S级品'!$E$1:$AW$1=AQ$1)*('冬被-S级品'!$E$2:$AW$10)),0)+IFERROR(SUMPRODUCT(('白止-S级品'!$A$2:$A$26=$B44)*('白止-S级品'!$D$1:$AV$1=AQ$1)*('白止-S级品'!$D$2:$AV$26)),0)+IFERROR(SUMPRODUCT(('乐容-S级品'!$A$4:$A$32=$B44)*('乐容-S级品'!$L$3:$CA$3=AQ$1)*('乐容-S级品'!$L$4:$CA$32)),0)</f>
      </c>
      <c r="AR44" s="280">
        <f>IFERROR(SUMPRODUCT(('控温被PRO-S级品'!$B$2:$B$10=$B44)*('控温被PRO-S级品'!$E$1:$BE$1=AR$1)*('控温被PRO-S级品'!$E$2:$BE$10)),0)+IFERROR(SUMPRODUCT(('冬被-S级品'!$B$2:$B$10=$B44)*('冬被-S级品'!$E$1:$AW$1=AR$1)*('冬被-S级品'!$E$2:$AW$10)),0)+IFERROR(SUMPRODUCT(('白止-S级品'!$A$2:$A$26=$B44)*('白止-S级品'!$D$1:$AV$1=AR$1)*('白止-S级品'!$D$2:$AV$26)),0)+IFERROR(SUMPRODUCT(('乐容-S级品'!$A$4:$A$32=$B44)*('乐容-S级品'!$L$3:$CA$3=AR$1)*('乐容-S级品'!$L$4:$CA$32)),0)</f>
      </c>
      <c r="AS44" s="280">
        <f>IFERROR(SUMPRODUCT(('控温被PRO-S级品'!$B$2:$B$10=$B44)*('控温被PRO-S级品'!$E$1:$BE$1=AS$1)*('控温被PRO-S级品'!$E$2:$BE$10)),0)+IFERROR(SUMPRODUCT(('冬被-S级品'!$B$2:$B$10=$B44)*('冬被-S级品'!$E$1:$AW$1=AS$1)*('冬被-S级品'!$E$2:$AW$10)),0)+IFERROR(SUMPRODUCT(('白止-S级品'!$A$2:$A$26=$B44)*('白止-S级品'!$D$1:$AV$1=AS$1)*('白止-S级品'!$D$2:$AV$26)),0)+IFERROR(SUMPRODUCT(('乐容-S级品'!$A$4:$A$32=$B44)*('乐容-S级品'!$L$3:$CA$3=AS$1)*('乐容-S级品'!$L$4:$CA$32)),0)</f>
      </c>
      <c r="AT44" s="280">
        <f>IFERROR(SUMPRODUCT(('控温被PRO-S级品'!$B$2:$B$10=$B44)*('控温被PRO-S级品'!$E$1:$BE$1=AT$1)*('控温被PRO-S级品'!$E$2:$BE$10)),0)+IFERROR(SUMPRODUCT(('冬被-S级品'!$B$2:$B$10=$B44)*('冬被-S级品'!$E$1:$AW$1=AT$1)*('冬被-S级品'!$E$2:$AW$10)),0)+IFERROR(SUMPRODUCT(('白止-S级品'!$A$2:$A$26=$B44)*('白止-S级品'!$D$1:$AV$1=AT$1)*('白止-S级品'!$D$2:$AV$26)),0)+IFERROR(SUMPRODUCT(('乐容-S级品'!$A$4:$A$32=$B44)*('乐容-S级品'!$L$3:$CA$3=AT$1)*('乐容-S级品'!$L$4:$CA$32)),0)</f>
      </c>
      <c r="AU44" s="280">
        <f>IFERROR(SUMPRODUCT(('控温被PRO-S级品'!$B$2:$B$10=$B44)*('控温被PRO-S级品'!$E$1:$BE$1=AU$1)*('控温被PRO-S级品'!$E$2:$BE$10)),0)+IFERROR(SUMPRODUCT(('冬被-S级品'!$B$2:$B$10=$B44)*('冬被-S级品'!$E$1:$AW$1=AU$1)*('冬被-S级品'!$E$2:$AW$10)),0)+IFERROR(SUMPRODUCT(('白止-S级品'!$A$2:$A$26=$B44)*('白止-S级品'!$D$1:$AV$1=AU$1)*('白止-S级品'!$D$2:$AV$26)),0)+IFERROR(SUMPRODUCT(('乐容-S级品'!$A$4:$A$32=$B44)*('乐容-S级品'!$L$3:$CA$3=AU$1)*('乐容-S级品'!$L$4:$CA$32)),0)</f>
      </c>
      <c r="AV44" s="280">
        <f>IFERROR(SUMPRODUCT(('控温被PRO-S级品'!$B$2:$B$10=$B44)*('控温被PRO-S级品'!$E$1:$BE$1=AV$1)*('控温被PRO-S级品'!$E$2:$BE$10)),0)+IFERROR(SUMPRODUCT(('冬被-S级品'!$B$2:$B$10=$B44)*('冬被-S级品'!$E$1:$AW$1=AV$1)*('冬被-S级品'!$E$2:$AW$10)),0)+IFERROR(SUMPRODUCT(('白止-S级品'!$A$2:$A$26=$B44)*('白止-S级品'!$D$1:$AV$1=AV$1)*('白止-S级品'!$D$2:$AV$26)),0)+IFERROR(SUMPRODUCT(('乐容-S级品'!$A$4:$A$32=$B44)*('乐容-S级品'!$L$3:$CA$3=AV$1)*('乐容-S级品'!$L$4:$CA$32)),0)</f>
      </c>
      <c r="AW44" s="280">
        <f>IFERROR(SUMPRODUCT(('控温被PRO-S级品'!$B$2:$B$10=$B44)*('控温被PRO-S级品'!$E$1:$BE$1=AW$1)*('控温被PRO-S级品'!$E$2:$BE$10)),0)+IFERROR(SUMPRODUCT(('冬被-S级品'!$B$2:$B$10=$B44)*('冬被-S级品'!$E$1:$AW$1=AW$1)*('冬被-S级品'!$E$2:$AW$10)),0)+IFERROR(SUMPRODUCT(('白止-S级品'!$A$2:$A$26=$B44)*('白止-S级品'!$D$1:$AV$1=AW$1)*('白止-S级品'!$D$2:$AV$26)),0)+IFERROR(SUMPRODUCT(('乐容-S级品'!$A$4:$A$32=$B44)*('乐容-S级品'!$L$3:$CA$3=AW$1)*('乐容-S级品'!$L$4:$CA$32)),0)</f>
      </c>
      <c r="AX44" s="280">
        <f>IFERROR(SUMPRODUCT(('控温被PRO-S级品'!$B$2:$B$10=$B44)*('控温被PRO-S级品'!$E$1:$BE$1=AX$1)*('控温被PRO-S级品'!$E$2:$BE$10)),0)+IFERROR(SUMPRODUCT(('冬被-S级品'!$B$2:$B$10=$B44)*('冬被-S级品'!$E$1:$AW$1=AX$1)*('冬被-S级品'!$E$2:$AW$10)),0)+IFERROR(SUMPRODUCT(('白止-S级品'!$A$2:$A$26=$B44)*('白止-S级品'!$D$1:$AV$1=AX$1)*('白止-S级品'!$D$2:$AV$26)),0)+IFERROR(SUMPRODUCT(('乐容-S级品'!$A$4:$A$32=$B44)*('乐容-S级品'!$L$3:$CA$3=AX$1)*('乐容-S级品'!$L$4:$CA$32)),0)</f>
      </c>
      <c r="AY44" s="280">
        <f>IFERROR(SUMPRODUCT(('控温被PRO-S级品'!$B$2:$B$10=$B44)*('控温被PRO-S级品'!$E$1:$BE$1=AY$1)*('控温被PRO-S级品'!$E$2:$BE$10)),0)+IFERROR(SUMPRODUCT(('冬被-S级品'!$B$2:$B$10=$B44)*('冬被-S级品'!$E$1:$AW$1=AY$1)*('冬被-S级品'!$E$2:$AW$10)),0)+IFERROR(SUMPRODUCT(('白止-S级品'!$A$2:$A$26=$B44)*('白止-S级品'!$D$1:$AV$1=AY$1)*('白止-S级品'!$D$2:$AV$26)),0)+IFERROR(SUMPRODUCT(('乐容-S级品'!$A$4:$A$32=$B44)*('乐容-S级品'!$L$3:$CA$3=AY$1)*('乐容-S级品'!$L$4:$CA$32)),0)</f>
      </c>
      <c r="AZ44" s="280">
        <f>IFERROR(SUMPRODUCT(('控温被PRO-S级品'!$B$2:$B$10=$B44)*('控温被PRO-S级品'!$E$1:$BE$1=AZ$1)*('控温被PRO-S级品'!$E$2:$BE$10)),0)+IFERROR(SUMPRODUCT(('冬被-S级品'!$B$2:$B$10=$B44)*('冬被-S级品'!$E$1:$AW$1=AZ$1)*('冬被-S级品'!$E$2:$AW$10)),0)+IFERROR(SUMPRODUCT(('白止-S级品'!$A$2:$A$26=$B44)*('白止-S级品'!$D$1:$AV$1=AZ$1)*('白止-S级品'!$D$2:$AV$26)),0)+IFERROR(SUMPRODUCT(('乐容-S级品'!$A$4:$A$32=$B44)*('乐容-S级品'!$L$3:$CA$3=AZ$1)*('乐容-S级品'!$L$4:$CA$32)),0)</f>
      </c>
      <c r="BA44" s="280">
        <f>IFERROR(SUMPRODUCT(('控温被PRO-S级品'!$B$2:$B$10=$B44)*('控温被PRO-S级品'!$E$1:$BE$1=BA$1)*('控温被PRO-S级品'!$E$2:$BE$10)),0)+IFERROR(SUMPRODUCT(('冬被-S级品'!$B$2:$B$10=$B44)*('冬被-S级品'!$E$1:$AW$1=BA$1)*('冬被-S级品'!$E$2:$AW$10)),0)+IFERROR(SUMPRODUCT(('白止-S级品'!$A$2:$A$26=$B44)*('白止-S级品'!$D$1:$AV$1=BA$1)*('白止-S级品'!$D$2:$AV$26)),0)+IFERROR(SUMPRODUCT(('乐容-S级品'!$A$4:$A$32=$B44)*('乐容-S级品'!$L$3:$CA$3=BA$1)*('乐容-S级品'!$L$4:$CA$32)),0)</f>
      </c>
      <c r="BB44" s="280">
        <f>IFERROR(SUMPRODUCT(('控温被PRO-S级品'!$B$2:$B$10=$B44)*('控温被PRO-S级品'!$E$1:$BE$1=BB$1)*('控温被PRO-S级品'!$E$2:$BE$10)),0)+IFERROR(SUMPRODUCT(('冬被-S级品'!$B$2:$B$10=$B44)*('冬被-S级品'!$E$1:$AW$1=BB$1)*('冬被-S级品'!$E$2:$AW$10)),0)+IFERROR(SUMPRODUCT(('白止-S级品'!$A$2:$A$26=$B44)*('白止-S级品'!$D$1:$AV$1=BB$1)*('白止-S级品'!$D$2:$AV$26)),0)+IFERROR(SUMPRODUCT(('乐容-S级品'!$A$4:$A$32=$B44)*('乐容-S级品'!$L$3:$CA$3=BB$1)*('乐容-S级品'!$L$4:$CA$32)),0)</f>
      </c>
      <c r="BC44" s="280">
        <f>IFERROR(SUMPRODUCT(('控温被PRO-S级品'!$B$2:$B$10=$B44)*('控温被PRO-S级品'!$E$1:$BE$1=BC$1)*('控温被PRO-S级品'!$E$2:$BE$10)),0)+IFERROR(SUMPRODUCT(('冬被-S级品'!$B$2:$B$10=$B44)*('冬被-S级品'!$E$1:$AW$1=BC$1)*('冬被-S级品'!$E$2:$AW$10)),0)+IFERROR(SUMPRODUCT(('白止-S级品'!$A$2:$A$26=$B44)*('白止-S级品'!$D$1:$AV$1=BC$1)*('白止-S级品'!$D$2:$AV$26)),0)+IFERROR(SUMPRODUCT(('乐容-S级品'!$A$4:$A$32=$B44)*('乐容-S级品'!$L$3:$CA$3=BC$1)*('乐容-S级品'!$L$4:$CA$32)),0)</f>
      </c>
      <c r="BD44" s="280">
        <f>IFERROR(SUMPRODUCT(('控温被PRO-S级品'!$B$2:$B$10=$B44)*('控温被PRO-S级品'!$E$1:$BE$1=BD$1)*('控温被PRO-S级品'!$E$2:$BE$10)),0)+IFERROR(SUMPRODUCT(('冬被-S级品'!$B$2:$B$10=$B44)*('冬被-S级品'!$E$1:$AW$1=BD$1)*('冬被-S级品'!$E$2:$AW$10)),0)+IFERROR(SUMPRODUCT(('白止-S级品'!$A$2:$A$26=$B44)*('白止-S级品'!$D$1:$AV$1=BD$1)*('白止-S级品'!$D$2:$AV$26)),0)+IFERROR(SUMPRODUCT(('乐容-S级品'!$A$4:$A$32=$B44)*('乐容-S级品'!$L$3:$CA$3=BD$1)*('乐容-S级品'!$L$4:$CA$32)),0)</f>
      </c>
      <c r="BE44" s="280">
        <f>IFERROR(SUMPRODUCT(('控温被PRO-S级品'!$B$2:$B$10=$B44)*('控温被PRO-S级品'!$E$1:$BE$1=BE$1)*('控温被PRO-S级品'!$E$2:$BE$10)),0)+IFERROR(SUMPRODUCT(('冬被-S级品'!$B$2:$B$10=$B44)*('冬被-S级品'!$E$1:$AW$1=BE$1)*('冬被-S级品'!$E$2:$AW$10)),0)+IFERROR(SUMPRODUCT(('白止-S级品'!$A$2:$A$26=$B44)*('白止-S级品'!$D$1:$AV$1=BE$1)*('白止-S级品'!$D$2:$AV$26)),0)+IFERROR(SUMPRODUCT(('乐容-S级品'!$A$4:$A$32=$B44)*('乐容-S级品'!$L$3:$CA$3=BE$1)*('乐容-S级品'!$L$4:$CA$32)),0)</f>
      </c>
      <c r="BF44" s="280">
        <f>IFERROR(SUMPRODUCT(('控温被PRO-S级品'!$B$2:$B$10=$B44)*('控温被PRO-S级品'!$E$1:$BE$1=BF$1)*('控温被PRO-S级品'!$E$2:$BE$10)),0)+IFERROR(SUMPRODUCT(('冬被-S级品'!$B$2:$B$10=$B44)*('冬被-S级品'!$E$1:$AW$1=BF$1)*('冬被-S级品'!$E$2:$AW$10)),0)+IFERROR(SUMPRODUCT(('白止-S级品'!$A$2:$A$26=$B44)*('白止-S级品'!$D$1:$AV$1=BF$1)*('白止-S级品'!$D$2:$AV$26)),0)+IFERROR(SUMPRODUCT(('乐容-S级品'!$A$4:$A$32=$B44)*('乐容-S级品'!$L$3:$CA$3=BF$1)*('乐容-S级品'!$L$4:$CA$32)),0)</f>
      </c>
      <c r="BG44" s="280">
        <f>IFERROR(SUMPRODUCT(('控温被PRO-S级品'!$B$2:$B$10=$B44)*('控温被PRO-S级品'!$E$1:$BE$1=BG$1)*('控温被PRO-S级品'!$E$2:$BE$10)),0)+IFERROR(SUMPRODUCT(('冬被-S级品'!$B$2:$B$10=$B44)*('冬被-S级品'!$E$1:$AW$1=BG$1)*('冬被-S级品'!$E$2:$AW$10)),0)+IFERROR(SUMPRODUCT(('白止-S级品'!$A$2:$A$26=$B44)*('白止-S级品'!$D$1:$AV$1=BG$1)*('白止-S级品'!$D$2:$AV$26)),0)+IFERROR(SUMPRODUCT(('乐容-S级品'!$A$4:$A$32=$B44)*('乐容-S级品'!$L$3:$CA$3=BG$1)*('乐容-S级品'!$L$4:$CA$32)),0)</f>
      </c>
      <c r="BH44" s="280">
        <f>IFERROR(SUMPRODUCT(('控温被PRO-S级品'!$B$2:$B$10=$B44)*('控温被PRO-S级品'!$E$1:$BE$1=BH$1)*('控温被PRO-S级品'!$E$2:$BE$10)),0)+IFERROR(SUMPRODUCT(('冬被-S级品'!$B$2:$B$10=$B44)*('冬被-S级品'!$E$1:$AW$1=BH$1)*('冬被-S级品'!$E$2:$AW$10)),0)+IFERROR(SUMPRODUCT(('白止-S级品'!$A$2:$A$26=$B44)*('白止-S级品'!$D$1:$AV$1=BH$1)*('白止-S级品'!$D$2:$AV$26)),0)+IFERROR(SUMPRODUCT(('乐容-S级品'!$A$4:$A$32=$B44)*('乐容-S级品'!$L$3:$CA$3=BH$1)*('乐容-S级品'!$L$4:$CA$32)),0)</f>
      </c>
      <c r="BI44" s="280">
        <f>IFERROR(SUMPRODUCT(('控温被PRO-S级品'!$B$2:$B$10=$B44)*('控温被PRO-S级品'!$E$1:$BE$1=BI$1)*('控温被PRO-S级品'!$E$2:$BE$10)),0)+IFERROR(SUMPRODUCT(('冬被-S级品'!$B$2:$B$10=$B44)*('冬被-S级品'!$E$1:$AW$1=BI$1)*('冬被-S级品'!$E$2:$AW$10)),0)+IFERROR(SUMPRODUCT(('白止-S级品'!$A$2:$A$26=$B44)*('白止-S级品'!$D$1:$AV$1=BI$1)*('白止-S级品'!$D$2:$AV$26)),0)+IFERROR(SUMPRODUCT(('乐容-S级品'!$A$4:$A$32=$B44)*('乐容-S级品'!$L$3:$CA$3=BI$1)*('乐容-S级品'!$L$4:$CA$32)),0)</f>
      </c>
      <c r="BJ44" s="280">
        <f>IFERROR(SUMPRODUCT(('控温被PRO-S级品'!$B$2:$B$10=$B44)*('控温被PRO-S级品'!$E$1:$BE$1=BJ$1)*('控温被PRO-S级品'!$E$2:$BE$10)),0)+IFERROR(SUMPRODUCT(('冬被-S级品'!$B$2:$B$10=$B44)*('冬被-S级品'!$E$1:$AW$1=BJ$1)*('冬被-S级品'!$E$2:$AW$10)),0)+IFERROR(SUMPRODUCT(('白止-S级品'!$A$2:$A$26=$B44)*('白止-S级品'!$D$1:$AV$1=BJ$1)*('白止-S级品'!$D$2:$AV$26)),0)+IFERROR(SUMPRODUCT(('乐容-S级品'!$A$4:$A$32=$B44)*('乐容-S级品'!$L$3:$CA$3=BJ$1)*('乐容-S级品'!$L$4:$CA$32)),0)</f>
      </c>
      <c r="BK44" s="280">
        <f>IFERROR(SUMPRODUCT(('控温被PRO-S级品'!$B$2:$B$10=$B44)*('控温被PRO-S级品'!$E$1:$BE$1=BK$1)*('控温被PRO-S级品'!$E$2:$BE$10)),0)+IFERROR(SUMPRODUCT(('冬被-S级品'!$B$2:$B$10=$B44)*('冬被-S级品'!$E$1:$AW$1=BK$1)*('冬被-S级品'!$E$2:$AW$10)),0)+IFERROR(SUMPRODUCT(('白止-S级品'!$A$2:$A$26=$B44)*('白止-S级品'!$D$1:$AV$1=BK$1)*('白止-S级品'!$D$2:$AV$26)),0)+IFERROR(SUMPRODUCT(('乐容-S级品'!$A$4:$A$32=$B44)*('乐容-S级品'!$L$3:$CA$3=BK$1)*('乐容-S级品'!$L$4:$CA$32)),0)</f>
      </c>
      <c r="BL44" s="280">
        <f>IFERROR(SUMPRODUCT(('控温被PRO-S级品'!$B$2:$B$10=$B44)*('控温被PRO-S级品'!$E$1:$BE$1=BL$1)*('控温被PRO-S级品'!$E$2:$BE$10)),0)+IFERROR(SUMPRODUCT(('冬被-S级品'!$B$2:$B$10=$B44)*('冬被-S级品'!$E$1:$AW$1=BL$1)*('冬被-S级品'!$E$2:$AW$10)),0)+IFERROR(SUMPRODUCT(('白止-S级品'!$A$2:$A$26=$B44)*('白止-S级品'!$D$1:$AV$1=BL$1)*('白止-S级品'!$D$2:$AV$26)),0)+IFERROR(SUMPRODUCT(('乐容-S级品'!$A$4:$A$32=$B44)*('乐容-S级品'!$L$3:$CA$3=BL$1)*('乐容-S级品'!$L$4:$CA$32)),0)</f>
      </c>
      <c r="BM44" s="280">
        <f>IFERROR(SUMPRODUCT(('控温被PRO-S级品'!$B$2:$B$10=$B44)*('控温被PRO-S级品'!$E$1:$BE$1=BM$1)*('控温被PRO-S级品'!$E$2:$BE$10)),0)+IFERROR(SUMPRODUCT(('冬被-S级品'!$B$2:$B$10=$B44)*('冬被-S级品'!$E$1:$AW$1=BM$1)*('冬被-S级品'!$E$2:$AW$10)),0)+IFERROR(SUMPRODUCT(('白止-S级品'!$A$2:$A$26=$B44)*('白止-S级品'!$D$1:$AV$1=BM$1)*('白止-S级品'!$D$2:$AV$26)),0)+IFERROR(SUMPRODUCT(('乐容-S级品'!$A$4:$A$32=$B44)*('乐容-S级品'!$L$3:$CA$3=BM$1)*('乐容-S级品'!$L$4:$CA$32)),0)</f>
      </c>
      <c r="BN44" s="280">
        <f>IFERROR(SUMPRODUCT(('控温被PRO-S级品'!$B$2:$B$10=$B44)*('控温被PRO-S级品'!$E$1:$BE$1=BN$1)*('控温被PRO-S级品'!$E$2:$BE$10)),0)+IFERROR(SUMPRODUCT(('冬被-S级品'!$B$2:$B$10=$B44)*('冬被-S级品'!$E$1:$AW$1=BN$1)*('冬被-S级品'!$E$2:$AW$10)),0)+IFERROR(SUMPRODUCT(('白止-S级品'!$A$2:$A$26=$B44)*('白止-S级品'!$D$1:$AV$1=BN$1)*('白止-S级品'!$D$2:$AV$26)),0)+IFERROR(SUMPRODUCT(('乐容-S级品'!$A$4:$A$32=$B44)*('乐容-S级品'!$L$3:$CA$3=BN$1)*('乐容-S级品'!$L$4:$CA$32)),0)</f>
      </c>
      <c r="BO44" s="280">
        <f>IFERROR(SUMPRODUCT(('控温被PRO-S级品'!$B$2:$B$10=$B44)*('控温被PRO-S级品'!$E$1:$BE$1=BO$1)*('控温被PRO-S级品'!$E$2:$BE$10)),0)+IFERROR(SUMPRODUCT(('冬被-S级品'!$B$2:$B$10=$B44)*('冬被-S级品'!$E$1:$AW$1=BO$1)*('冬被-S级品'!$E$2:$AW$10)),0)+IFERROR(SUMPRODUCT(('白止-S级品'!$A$2:$A$26=$B44)*('白止-S级品'!$D$1:$AV$1=BO$1)*('白止-S级品'!$D$2:$AV$26)),0)+IFERROR(SUMPRODUCT(('乐容-S级品'!$A$4:$A$32=$B44)*('乐容-S级品'!$L$3:$CA$3=BO$1)*('乐容-S级品'!$L$4:$CA$32)),0)</f>
      </c>
      <c r="BP44" s="280">
        <f>IFERROR(SUMPRODUCT(('控温被PRO-S级品'!$B$2:$B$10=$B44)*('控温被PRO-S级品'!$E$1:$BE$1=BP$1)*('控温被PRO-S级品'!$E$2:$BE$10)),0)+IFERROR(SUMPRODUCT(('冬被-S级品'!$B$2:$B$10=$B44)*('冬被-S级品'!$E$1:$AW$1=BP$1)*('冬被-S级品'!$E$2:$AW$10)),0)+IFERROR(SUMPRODUCT(('白止-S级品'!$A$2:$A$26=$B44)*('白止-S级品'!$D$1:$AV$1=BP$1)*('白止-S级品'!$D$2:$AV$26)),0)+IFERROR(SUMPRODUCT(('乐容-S级品'!$A$4:$A$32=$B44)*('乐容-S级品'!$L$3:$CA$3=BP$1)*('乐容-S级品'!$L$4:$CA$32)),0)</f>
      </c>
      <c r="BQ44" s="280">
        <f>IFERROR(SUMPRODUCT(('控温被PRO-S级品'!$B$2:$B$10=$B44)*('控温被PRO-S级品'!$E$1:$BE$1=BQ$1)*('控温被PRO-S级品'!$E$2:$BE$10)),0)+IFERROR(SUMPRODUCT(('冬被-S级品'!$B$2:$B$10=$B44)*('冬被-S级品'!$E$1:$AW$1=BQ$1)*('冬被-S级品'!$E$2:$AW$10)),0)+IFERROR(SUMPRODUCT(('白止-S级品'!$A$2:$A$26=$B44)*('白止-S级品'!$D$1:$AV$1=BQ$1)*('白止-S级品'!$D$2:$AV$26)),0)+IFERROR(SUMPRODUCT(('乐容-S级品'!$A$4:$A$32=$B44)*('乐容-S级品'!$L$3:$CA$3=BQ$1)*('乐容-S级品'!$L$4:$CA$32)),0)</f>
      </c>
      <c r="BR44" s="280">
        <f>IFERROR(SUMPRODUCT(('控温被PRO-S级品'!$B$2:$B$10=$B44)*('控温被PRO-S级品'!$E$1:$BE$1=BR$1)*('控温被PRO-S级品'!$E$2:$BE$10)),0)+IFERROR(SUMPRODUCT(('冬被-S级品'!$B$2:$B$10=$B44)*('冬被-S级品'!$E$1:$AW$1=BR$1)*('冬被-S级品'!$E$2:$AW$10)),0)+IFERROR(SUMPRODUCT(('白止-S级品'!$A$2:$A$26=$B44)*('白止-S级品'!$D$1:$AV$1=BR$1)*('白止-S级品'!$D$2:$AV$26)),0)+IFERROR(SUMPRODUCT(('乐容-S级品'!$A$4:$A$32=$B44)*('乐容-S级品'!$L$3:$CA$3=BR$1)*('乐容-S级品'!$L$4:$CA$32)),0)</f>
      </c>
      <c r="BS44" s="280">
        <f>IFERROR(SUMPRODUCT(('控温被PRO-S级品'!$B$2:$B$10=$B44)*('控温被PRO-S级品'!$E$1:$BE$1=BS$1)*('控温被PRO-S级品'!$E$2:$BE$10)),0)+IFERROR(SUMPRODUCT(('冬被-S级品'!$B$2:$B$10=$B44)*('冬被-S级品'!$E$1:$AW$1=BS$1)*('冬被-S级品'!$E$2:$AW$10)),0)+IFERROR(SUMPRODUCT(('白止-S级品'!$A$2:$A$26=$B44)*('白止-S级品'!$D$1:$AV$1=BS$1)*('白止-S级品'!$D$2:$AV$26)),0)+IFERROR(SUMPRODUCT(('乐容-S级品'!$A$4:$A$32=$B44)*('乐容-S级品'!$L$3:$CA$3=BS$1)*('乐容-S级品'!$L$4:$CA$32)),0)</f>
      </c>
      <c r="BT44" s="280">
        <f>IFERROR(SUMPRODUCT(('控温被PRO-S级品'!$B$2:$B$10=$B44)*('控温被PRO-S级品'!$E$1:$BE$1=BT$1)*('控温被PRO-S级品'!$E$2:$BE$10)),0)+IFERROR(SUMPRODUCT(('冬被-S级品'!$B$2:$B$10=$B44)*('冬被-S级品'!$E$1:$AW$1=BT$1)*('冬被-S级品'!$E$2:$AW$10)),0)+IFERROR(SUMPRODUCT(('白止-S级品'!$A$2:$A$26=$B44)*('白止-S级品'!$D$1:$AV$1=BT$1)*('白止-S级品'!$D$2:$AV$26)),0)+IFERROR(SUMPRODUCT(('乐容-S级品'!$A$4:$A$32=$B44)*('乐容-S级品'!$L$3:$CA$3=BT$1)*('乐容-S级品'!$L$4:$CA$32)),0)</f>
      </c>
      <c r="BU44" s="280">
        <f>IFERROR(SUMPRODUCT(('控温被PRO-S级品'!$B$2:$B$10=$B44)*('控温被PRO-S级品'!$E$1:$BE$1=BU$1)*('控温被PRO-S级品'!$E$2:$BE$10)),0)+IFERROR(SUMPRODUCT(('冬被-S级品'!$B$2:$B$10=$B44)*('冬被-S级品'!$E$1:$AW$1=BU$1)*('冬被-S级品'!$E$2:$AW$10)),0)+IFERROR(SUMPRODUCT(('白止-S级品'!$A$2:$A$26=$B44)*('白止-S级品'!$D$1:$AV$1=BU$1)*('白止-S级品'!$D$2:$AV$26)),0)+IFERROR(SUMPRODUCT(('乐容-S级品'!$A$4:$A$32=$B44)*('乐容-S级品'!$L$3:$CA$3=BU$1)*('乐容-S级品'!$L$4:$CA$32)),0)</f>
      </c>
      <c r="BV44" s="280">
        <f>IFERROR(SUMPRODUCT(('控温被PRO-S级品'!$B$2:$B$10=$B44)*('控温被PRO-S级品'!$E$1:$BE$1=BV$1)*('控温被PRO-S级品'!$E$2:$BE$10)),0)+IFERROR(SUMPRODUCT(('冬被-S级品'!$B$2:$B$10=$B44)*('冬被-S级品'!$E$1:$AW$1=BV$1)*('冬被-S级品'!$E$2:$AW$10)),0)+IFERROR(SUMPRODUCT(('白止-S级品'!$A$2:$A$26=$B44)*('白止-S级品'!$D$1:$AV$1=BV$1)*('白止-S级品'!$D$2:$AV$26)),0)+IFERROR(SUMPRODUCT(('乐容-S级品'!$A$4:$A$32=$B44)*('乐容-S级品'!$L$3:$CA$3=BV$1)*('乐容-S级品'!$L$4:$CA$32)),0)</f>
      </c>
      <c r="BW44" s="280">
        <f>IFERROR(SUMPRODUCT(('控温被PRO-S级品'!$B$2:$B$10=$B44)*('控温被PRO-S级品'!$E$1:$BE$1=BW$1)*('控温被PRO-S级品'!$E$2:$BE$10)),0)+IFERROR(SUMPRODUCT(('冬被-S级品'!$B$2:$B$10=$B44)*('冬被-S级品'!$E$1:$AW$1=BW$1)*('冬被-S级品'!$E$2:$AW$10)),0)+IFERROR(SUMPRODUCT(('白止-S级品'!$A$2:$A$26=$B44)*('白止-S级品'!$D$1:$AV$1=BW$1)*('白止-S级品'!$D$2:$AV$26)),0)+IFERROR(SUMPRODUCT(('乐容-S级品'!$A$4:$A$32=$B44)*('乐容-S级品'!$L$3:$CA$3=BW$1)*('乐容-S级品'!$L$4:$CA$32)),0)</f>
      </c>
      <c r="BX44" s="280">
        <f>IFERROR(SUMPRODUCT(('控温被PRO-S级品'!$B$2:$B$10=$B44)*('控温被PRO-S级品'!$E$1:$BE$1=BX$1)*('控温被PRO-S级品'!$E$2:$BE$10)),0)+IFERROR(SUMPRODUCT(('冬被-S级品'!$B$2:$B$10=$B44)*('冬被-S级品'!$E$1:$AW$1=BX$1)*('冬被-S级品'!$E$2:$AW$10)),0)+IFERROR(SUMPRODUCT(('白止-S级品'!$A$2:$A$26=$B44)*('白止-S级品'!$D$1:$AV$1=BX$1)*('白止-S级品'!$D$2:$AV$26)),0)+IFERROR(SUMPRODUCT(('乐容-S级品'!$A$4:$A$32=$B44)*('乐容-S级品'!$L$3:$CA$3=BX$1)*('乐容-S级品'!$L$4:$CA$32)),0)</f>
      </c>
      <c r="BY44" s="280">
        <f>IFERROR(SUMPRODUCT(('控温被PRO-S级品'!$B$2:$B$10=$B44)*('控温被PRO-S级品'!$E$1:$BE$1=BY$1)*('控温被PRO-S级品'!$E$2:$BE$10)),0)+IFERROR(SUMPRODUCT(('冬被-S级品'!$B$2:$B$10=$B44)*('冬被-S级品'!$E$1:$AW$1=BY$1)*('冬被-S级品'!$E$2:$AW$10)),0)+IFERROR(SUMPRODUCT(('白止-S级品'!$A$2:$A$26=$B44)*('白止-S级品'!$D$1:$AV$1=BY$1)*('白止-S级品'!$D$2:$AV$26)),0)+IFERROR(SUMPRODUCT(('乐容-S级品'!$A$4:$A$32=$B44)*('乐容-S级品'!$L$3:$CA$3=BY$1)*('乐容-S级品'!$L$4:$CA$32)),0)</f>
      </c>
      <c r="BZ44" s="280">
        <f>IFERROR(SUMPRODUCT(('控温被PRO-S级品'!$B$2:$B$10=$B44)*('控温被PRO-S级品'!$E$1:$BE$1=BZ$1)*('控温被PRO-S级品'!$E$2:$BE$10)),0)+IFERROR(SUMPRODUCT(('冬被-S级品'!$B$2:$B$10=$B44)*('冬被-S级品'!$E$1:$AW$1=BZ$1)*('冬被-S级品'!$E$2:$AW$10)),0)+IFERROR(SUMPRODUCT(('白止-S级品'!$A$2:$A$26=$B44)*('白止-S级品'!$D$1:$AV$1=BZ$1)*('白止-S级品'!$D$2:$AV$26)),0)+IFERROR(SUMPRODUCT(('乐容-S级品'!$A$4:$A$32=$B44)*('乐容-S级品'!$L$3:$CA$3=BZ$1)*('乐容-S级品'!$L$4:$CA$32)),0)</f>
      </c>
      <c r="CA44" s="280">
        <f>IFERROR(SUMPRODUCT(('控温被PRO-S级品'!$B$2:$B$10=$B44)*('控温被PRO-S级品'!$E$1:$BE$1=CA$1)*('控温被PRO-S级品'!$E$2:$BE$10)),0)+IFERROR(SUMPRODUCT(('冬被-S级品'!$B$2:$B$10=$B44)*('冬被-S级品'!$E$1:$AW$1=CA$1)*('冬被-S级品'!$E$2:$AW$10)),0)+IFERROR(SUMPRODUCT(('白止-S级品'!$A$2:$A$26=$B44)*('白止-S级品'!$D$1:$AV$1=CA$1)*('白止-S级品'!$D$2:$AV$26)),0)+IFERROR(SUMPRODUCT(('乐容-S级品'!$A$4:$A$32=$B44)*('乐容-S级品'!$L$3:$CA$3=CA$1)*('乐容-S级品'!$L$4:$CA$32)),0)</f>
      </c>
      <c r="CB44" s="280">
        <f>IFERROR(SUMPRODUCT(('控温被PRO-S级品'!$B$2:$B$10=$B44)*('控温被PRO-S级品'!$E$1:$BE$1=CB$1)*('控温被PRO-S级品'!$E$2:$BE$10)),0)+IFERROR(SUMPRODUCT(('冬被-S级品'!$B$2:$B$10=$B44)*('冬被-S级品'!$E$1:$AW$1=CB$1)*('冬被-S级品'!$E$2:$AW$10)),0)+IFERROR(SUMPRODUCT(('白止-S级品'!$A$2:$A$26=$B44)*('白止-S级品'!$D$1:$AV$1=CB$1)*('白止-S级品'!$D$2:$AV$26)),0)+IFERROR(SUMPRODUCT(('乐容-S级品'!$A$4:$A$32=$B44)*('乐容-S级品'!$L$3:$CA$3=CB$1)*('乐容-S级品'!$L$4:$CA$32)),0)</f>
      </c>
      <c r="CC44" s="280">
        <f>IFERROR(SUMPRODUCT(('控温被PRO-S级品'!$B$2:$B$10=$B44)*('控温被PRO-S级品'!$E$1:$BE$1=CC$1)*('控温被PRO-S级品'!$E$2:$BE$10)),0)+IFERROR(SUMPRODUCT(('冬被-S级品'!$B$2:$B$10=$B44)*('冬被-S级品'!$E$1:$AW$1=CC$1)*('冬被-S级品'!$E$2:$AW$10)),0)+IFERROR(SUMPRODUCT(('白止-S级品'!$A$2:$A$26=$B44)*('白止-S级品'!$D$1:$AV$1=CC$1)*('白止-S级品'!$D$2:$AV$26)),0)+IFERROR(SUMPRODUCT(('乐容-S级品'!$A$4:$A$32=$B44)*('乐容-S级品'!$L$3:$CA$3=CC$1)*('乐容-S级品'!$L$4:$CA$32)),0)</f>
      </c>
      <c r="CD44" s="280">
        <f>IFERROR(SUMPRODUCT(('控温被PRO-S级品'!$B$2:$B$10=$B44)*('控温被PRO-S级品'!$E$1:$BE$1=CD$1)*('控温被PRO-S级品'!$E$2:$BE$10)),0)+IFERROR(SUMPRODUCT(('冬被-S级品'!$B$2:$B$10=$B44)*('冬被-S级品'!$E$1:$AW$1=CD$1)*('冬被-S级品'!$E$2:$AW$10)),0)+IFERROR(SUMPRODUCT(('白止-S级品'!$A$2:$A$26=$B44)*('白止-S级品'!$D$1:$AV$1=CD$1)*('白止-S级品'!$D$2:$AV$26)),0)+IFERROR(SUMPRODUCT(('乐容-S级品'!$A$4:$A$32=$B44)*('乐容-S级品'!$L$3:$CA$3=CD$1)*('乐容-S级品'!$L$4:$CA$32)),0)</f>
      </c>
      <c r="CE44" s="280">
        <f>IFERROR(SUMPRODUCT(('控温被PRO-S级品'!$B$2:$B$10=$B44)*('控温被PRO-S级品'!$E$1:$BE$1=CE$1)*('控温被PRO-S级品'!$E$2:$BE$10)),0)+IFERROR(SUMPRODUCT(('冬被-S级品'!$B$2:$B$10=$B44)*('冬被-S级品'!$E$1:$AW$1=CE$1)*('冬被-S级品'!$E$2:$AW$10)),0)+IFERROR(SUMPRODUCT(('白止-S级品'!$A$2:$A$26=$B44)*('白止-S级品'!$D$1:$AV$1=CE$1)*('白止-S级品'!$D$2:$AV$26)),0)+IFERROR(SUMPRODUCT(('乐容-S级品'!$A$4:$A$32=$B44)*('乐容-S级品'!$L$3:$CA$3=CE$1)*('乐容-S级品'!$L$4:$CA$32)),0)</f>
      </c>
      <c r="CF44" s="280">
        <f>IFERROR(SUMPRODUCT(('控温被PRO-S级品'!$B$2:$B$10=$B44)*('控温被PRO-S级品'!$E$1:$BE$1=CF$1)*('控温被PRO-S级品'!$E$2:$BE$10)),0)+IFERROR(SUMPRODUCT(('冬被-S级品'!$B$2:$B$10=$B44)*('冬被-S级品'!$E$1:$AW$1=CF$1)*('冬被-S级品'!$E$2:$AW$10)),0)+IFERROR(SUMPRODUCT(('白止-S级品'!$A$2:$A$26=$B44)*('白止-S级品'!$D$1:$AV$1=CF$1)*('白止-S级品'!$D$2:$AV$26)),0)+IFERROR(SUMPRODUCT(('乐容-S级品'!$A$4:$A$32=$B44)*('乐容-S级品'!$L$3:$CA$3=CF$1)*('乐容-S级品'!$L$4:$CA$32)),0)</f>
      </c>
      <c r="CG44" s="280">
        <f>IFERROR(SUMPRODUCT(('控温被PRO-S级品'!$B$2:$B$10=$B44)*('控温被PRO-S级品'!$E$1:$BE$1=CG$1)*('控温被PRO-S级品'!$E$2:$BE$10)),0)+IFERROR(SUMPRODUCT(('冬被-S级品'!$B$2:$B$10=$B44)*('冬被-S级品'!$E$1:$AW$1=CG$1)*('冬被-S级品'!$E$2:$AW$10)),0)+IFERROR(SUMPRODUCT(('白止-S级品'!$A$2:$A$26=$B44)*('白止-S级品'!$D$1:$AV$1=CG$1)*('白止-S级品'!$D$2:$AV$26)),0)+IFERROR(SUMPRODUCT(('乐容-S级品'!$A$4:$A$32=$B44)*('乐容-S级品'!$L$3:$CA$3=CG$1)*('乐容-S级品'!$L$4:$CA$32)),0)</f>
      </c>
      <c r="CH44" s="280">
        <f>IFERROR(SUMPRODUCT(('控温被PRO-S级品'!$B$2:$B$10=$B44)*('控温被PRO-S级品'!$E$1:$BE$1=CH$1)*('控温被PRO-S级品'!$E$2:$BE$10)),0)+IFERROR(SUMPRODUCT(('冬被-S级品'!$B$2:$B$10=$B44)*('冬被-S级品'!$E$1:$AW$1=CH$1)*('冬被-S级品'!$E$2:$AW$10)),0)+IFERROR(SUMPRODUCT(('白止-S级品'!$A$2:$A$26=$B44)*('白止-S级品'!$D$1:$AV$1=CH$1)*('白止-S级品'!$D$2:$AV$26)),0)+IFERROR(SUMPRODUCT(('乐容-S级品'!$A$4:$A$32=$B44)*('乐容-S级品'!$L$3:$CA$3=CH$1)*('乐容-S级品'!$L$4:$CA$32)),0)</f>
      </c>
      <c r="CI44" s="280">
        <f>IFERROR(SUMPRODUCT(('控温被PRO-S级品'!$B$2:$B$10=$B44)*('控温被PRO-S级品'!$E$1:$BE$1=CI$1)*('控温被PRO-S级品'!$E$2:$BE$10)),0)+IFERROR(SUMPRODUCT(('冬被-S级品'!$B$2:$B$10=$B44)*('冬被-S级品'!$E$1:$AW$1=CI$1)*('冬被-S级品'!$E$2:$AW$10)),0)+IFERROR(SUMPRODUCT(('白止-S级品'!$A$2:$A$26=$B44)*('白止-S级品'!$D$1:$AV$1=CI$1)*('白止-S级品'!$D$2:$AV$26)),0)+IFERROR(SUMPRODUCT(('乐容-S级品'!$A$4:$A$32=$B44)*('乐容-S级品'!$L$3:$CA$3=CI$1)*('乐容-S级品'!$L$4:$CA$32)),0)</f>
      </c>
      <c r="CJ44" s="280">
        <f>IFERROR(SUMPRODUCT(('控温被PRO-S级品'!$B$2:$B$10=$B44)*('控温被PRO-S级品'!$E$1:$BE$1=CJ$1)*('控温被PRO-S级品'!$E$2:$BE$10)),0)+IFERROR(SUMPRODUCT(('冬被-S级品'!$B$2:$B$10=$B44)*('冬被-S级品'!$E$1:$AW$1=CJ$1)*('冬被-S级品'!$E$2:$AW$10)),0)+IFERROR(SUMPRODUCT(('白止-S级品'!$A$2:$A$26=$B44)*('白止-S级品'!$D$1:$AV$1=CJ$1)*('白止-S级品'!$D$2:$AV$26)),0)+IFERROR(SUMPRODUCT(('乐容-S级品'!$A$4:$A$32=$B44)*('乐容-S级品'!$L$3:$CA$3=CJ$1)*('乐容-S级品'!$L$4:$CA$32)),0)</f>
      </c>
      <c r="CK44" s="280">
        <f>IFERROR(SUMPRODUCT(('控温被PRO-S级品'!$B$2:$B$10=$B44)*('控温被PRO-S级品'!$E$1:$BE$1=CK$1)*('控温被PRO-S级品'!$E$2:$BE$10)),0)+IFERROR(SUMPRODUCT(('冬被-S级品'!$B$2:$B$10=$B44)*('冬被-S级品'!$E$1:$AW$1=CK$1)*('冬被-S级品'!$E$2:$AW$10)),0)+IFERROR(SUMPRODUCT(('白止-S级品'!$A$2:$A$26=$B44)*('白止-S级品'!$D$1:$AV$1=CK$1)*('白止-S级品'!$D$2:$AV$26)),0)+IFERROR(SUMPRODUCT(('乐容-S级品'!$A$4:$A$32=$B44)*('乐容-S级品'!$L$3:$CA$3=CK$1)*('乐容-S级品'!$L$4:$CA$32)),0)</f>
      </c>
      <c r="CL44" s="280">
        <f>IFERROR(SUMPRODUCT(('控温被PRO-S级品'!$B$2:$B$10=$B44)*('控温被PRO-S级品'!$E$1:$BE$1=CL$1)*('控温被PRO-S级品'!$E$2:$BE$10)),0)+IFERROR(SUMPRODUCT(('冬被-S级品'!$B$2:$B$10=$B44)*('冬被-S级品'!$E$1:$AW$1=CL$1)*('冬被-S级品'!$E$2:$AW$10)),0)+IFERROR(SUMPRODUCT(('白止-S级品'!$A$2:$A$26=$B44)*('白止-S级品'!$D$1:$AV$1=CL$1)*('白止-S级品'!$D$2:$AV$26)),0)+IFERROR(SUMPRODUCT(('乐容-S级品'!$A$4:$A$32=$B44)*('乐容-S级品'!$L$3:$CA$3=CL$1)*('乐容-S级品'!$L$4:$CA$32)),0)</f>
      </c>
      <c r="CM44" s="280">
        <f>IFERROR(SUMPRODUCT(('控温被PRO-S级品'!$B$2:$B$10=$B44)*('控温被PRO-S级品'!$E$1:$BE$1=CM$1)*('控温被PRO-S级品'!$E$2:$BE$10)),0)+IFERROR(SUMPRODUCT(('冬被-S级品'!$B$2:$B$10=$B44)*('冬被-S级品'!$E$1:$AW$1=CM$1)*('冬被-S级品'!$E$2:$AW$10)),0)+IFERROR(SUMPRODUCT(('白止-S级品'!$A$2:$A$26=$B44)*('白止-S级品'!$D$1:$AV$1=CM$1)*('白止-S级品'!$D$2:$AV$26)),0)+IFERROR(SUMPRODUCT(('乐容-S级品'!$A$4:$A$32=$B44)*('乐容-S级品'!$L$3:$CA$3=CM$1)*('乐容-S级品'!$L$4:$CA$32)),0)</f>
      </c>
      <c r="CN44" s="280">
        <f>IFERROR(SUMPRODUCT(('控温被PRO-S级品'!$B$2:$B$10=$B44)*('控温被PRO-S级品'!$E$1:$BE$1=CN$1)*('控温被PRO-S级品'!$E$2:$BE$10)),0)+IFERROR(SUMPRODUCT(('冬被-S级品'!$B$2:$B$10=$B44)*('冬被-S级品'!$E$1:$AW$1=CN$1)*('冬被-S级品'!$E$2:$AW$10)),0)+IFERROR(SUMPRODUCT(('白止-S级品'!$A$2:$A$26=$B44)*('白止-S级品'!$D$1:$AV$1=CN$1)*('白止-S级品'!$D$2:$AV$26)),0)+IFERROR(SUMPRODUCT(('乐容-S级品'!$A$4:$A$32=$B44)*('乐容-S级品'!$L$3:$CA$3=CN$1)*('乐容-S级品'!$L$4:$CA$32)),0)</f>
      </c>
      <c r="CO44" s="280">
        <f>IFERROR(SUMPRODUCT(('控温被PRO-S级品'!$B$2:$B$10=$B44)*('控温被PRO-S级品'!$E$1:$BE$1=CO$1)*('控温被PRO-S级品'!$E$2:$BE$10)),0)+IFERROR(SUMPRODUCT(('冬被-S级品'!$B$2:$B$10=$B44)*('冬被-S级品'!$E$1:$AW$1=CO$1)*('冬被-S级品'!$E$2:$AW$10)),0)+IFERROR(SUMPRODUCT(('白止-S级品'!$A$2:$A$26=$B44)*('白止-S级品'!$D$1:$AV$1=CO$1)*('白止-S级品'!$D$2:$AV$26)),0)+IFERROR(SUMPRODUCT(('乐容-S级品'!$A$4:$A$32=$B44)*('乐容-S级品'!$L$3:$CA$3=CO$1)*('乐容-S级品'!$L$4:$CA$32)),0)</f>
      </c>
      <c r="CP44" s="280">
        <f>IFERROR(SUMPRODUCT(('控温被PRO-S级品'!$B$2:$B$10=$B44)*('控温被PRO-S级品'!$E$1:$BE$1=CP$1)*('控温被PRO-S级品'!$E$2:$BE$10)),0)+IFERROR(SUMPRODUCT(('冬被-S级品'!$B$2:$B$10=$B44)*('冬被-S级品'!$E$1:$AW$1=CP$1)*('冬被-S级品'!$E$2:$AW$10)),0)+IFERROR(SUMPRODUCT(('白止-S级品'!$A$2:$A$26=$B44)*('白止-S级品'!$D$1:$AV$1=CP$1)*('白止-S级品'!$D$2:$AV$26)),0)+IFERROR(SUMPRODUCT(('乐容-S级品'!$A$4:$A$32=$B44)*('乐容-S级品'!$L$3:$CA$3=CP$1)*('乐容-S级品'!$L$4:$CA$32)),0)</f>
      </c>
      <c r="CQ44" s="280">
        <f>IFERROR(SUMPRODUCT(('控温被PRO-S级品'!$B$2:$B$10=$B44)*('控温被PRO-S级品'!$E$1:$BE$1=CQ$1)*('控温被PRO-S级品'!$E$2:$BE$10)),0)+IFERROR(SUMPRODUCT(('冬被-S级品'!$B$2:$B$10=$B44)*('冬被-S级品'!$E$1:$AW$1=CQ$1)*('冬被-S级品'!$E$2:$AW$10)),0)+IFERROR(SUMPRODUCT(('白止-S级品'!$A$2:$A$26=$B44)*('白止-S级品'!$D$1:$AV$1=CQ$1)*('白止-S级品'!$D$2:$AV$26)),0)+IFERROR(SUMPRODUCT(('乐容-S级品'!$A$4:$A$32=$B44)*('乐容-S级品'!$L$3:$CA$3=CQ$1)*('乐容-S级品'!$L$4:$CA$32)),0)</f>
      </c>
      <c r="CR44" s="280">
        <f>IFERROR(SUMPRODUCT(('控温被PRO-S级品'!$B$2:$B$10=$B44)*('控温被PRO-S级品'!$E$1:$BE$1=CR$1)*('控温被PRO-S级品'!$E$2:$BE$10)),0)+IFERROR(SUMPRODUCT(('冬被-S级品'!$B$2:$B$10=$B44)*('冬被-S级品'!$E$1:$AW$1=CR$1)*('冬被-S级品'!$E$2:$AW$10)),0)+IFERROR(SUMPRODUCT(('白止-S级品'!$A$2:$A$26=$B44)*('白止-S级品'!$D$1:$AV$1=CR$1)*('白止-S级品'!$D$2:$AV$26)),0)+IFERROR(SUMPRODUCT(('乐容-S级品'!$A$4:$A$32=$B44)*('乐容-S级品'!$L$3:$CA$3=CR$1)*('乐容-S级品'!$L$4:$CA$32)),0)</f>
      </c>
      <c r="CS44" s="280">
        <f>IFERROR(SUMPRODUCT(('控温被PRO-S级品'!$B$2:$B$10=$B44)*('控温被PRO-S级品'!$E$1:$BE$1=CS$1)*('控温被PRO-S级品'!$E$2:$BE$10)),0)+IFERROR(SUMPRODUCT(('冬被-S级品'!$B$2:$B$10=$B44)*('冬被-S级品'!$E$1:$AW$1=CS$1)*('冬被-S级品'!$E$2:$AW$10)),0)+IFERROR(SUMPRODUCT(('白止-S级品'!$A$2:$A$26=$B44)*('白止-S级品'!$D$1:$AV$1=CS$1)*('白止-S级品'!$D$2:$AV$26)),0)+IFERROR(SUMPRODUCT(('乐容-S级品'!$A$4:$A$32=$B44)*('乐容-S级品'!$L$3:$CA$3=CS$1)*('乐容-S级品'!$L$4:$CA$32)),0)</f>
      </c>
      <c r="CT44" s="280">
        <f>IFERROR(SUMPRODUCT(('控温被PRO-S级品'!$B$2:$B$10=$B44)*('控温被PRO-S级品'!$E$1:$BE$1=CT$1)*('控温被PRO-S级品'!$E$2:$BE$10)),0)+IFERROR(SUMPRODUCT(('冬被-S级品'!$B$2:$B$10=$B44)*('冬被-S级品'!$E$1:$AW$1=CT$1)*('冬被-S级品'!$E$2:$AW$10)),0)+IFERROR(SUMPRODUCT(('白止-S级品'!$A$2:$A$26=$B44)*('白止-S级品'!$D$1:$AV$1=CT$1)*('白止-S级品'!$D$2:$AV$26)),0)+IFERROR(SUMPRODUCT(('乐容-S级品'!$A$4:$A$32=$B44)*('乐容-S级品'!$L$3:$CA$3=CT$1)*('乐容-S级品'!$L$4:$CA$32)),0)</f>
      </c>
      <c r="CU44" s="280">
        <f>IFERROR(SUMPRODUCT(('控温被PRO-S级品'!$B$2:$B$10=$B44)*('控温被PRO-S级品'!$E$1:$BE$1=CU$1)*('控温被PRO-S级品'!$E$2:$BE$10)),0)+IFERROR(SUMPRODUCT(('冬被-S级品'!$B$2:$B$10=$B44)*('冬被-S级品'!$E$1:$AW$1=CU$1)*('冬被-S级品'!$E$2:$AW$10)),0)+IFERROR(SUMPRODUCT(('白止-S级品'!$A$2:$A$26=$B44)*('白止-S级品'!$D$1:$AV$1=CU$1)*('白止-S级品'!$D$2:$AV$26)),0)+IFERROR(SUMPRODUCT(('乐容-S级品'!$A$4:$A$32=$B44)*('乐容-S级品'!$L$3:$CA$3=CU$1)*('乐容-S级品'!$L$4:$CA$32)),0)</f>
      </c>
      <c r="CV44" s="280">
        <f>IFERROR(SUMPRODUCT(('控温被PRO-S级品'!$B$2:$B$10=$B44)*('控温被PRO-S级品'!$E$1:$BE$1=CV$1)*('控温被PRO-S级品'!$E$2:$BE$10)),0)+IFERROR(SUMPRODUCT(('冬被-S级品'!$B$2:$B$10=$B44)*('冬被-S级品'!$E$1:$AW$1=CV$1)*('冬被-S级品'!$E$2:$AW$10)),0)+IFERROR(SUMPRODUCT(('白止-S级品'!$A$2:$A$26=$B44)*('白止-S级品'!$D$1:$AV$1=CV$1)*('白止-S级品'!$D$2:$AV$26)),0)+IFERROR(SUMPRODUCT(('乐容-S级品'!$A$4:$A$32=$B44)*('乐容-S级品'!$L$3:$CA$3=CV$1)*('乐容-S级品'!$L$4:$CA$32)),0)</f>
      </c>
      <c r="CW44" s="280">
        <f>IFERROR(SUMPRODUCT(('控温被PRO-S级品'!$B$2:$B$10=$B44)*('控温被PRO-S级品'!$E$1:$BE$1=CW$1)*('控温被PRO-S级品'!$E$2:$BE$10)),0)+IFERROR(SUMPRODUCT(('冬被-S级品'!$B$2:$B$10=$B44)*('冬被-S级品'!$E$1:$AW$1=CW$1)*('冬被-S级品'!$E$2:$AW$10)),0)+IFERROR(SUMPRODUCT(('白止-S级品'!$A$2:$A$26=$B44)*('白止-S级品'!$D$1:$AV$1=CW$1)*('白止-S级品'!$D$2:$AV$26)),0)+IFERROR(SUMPRODUCT(('乐容-S级品'!$A$4:$A$32=$B44)*('乐容-S级品'!$L$3:$CA$3=CW$1)*('乐容-S级品'!$L$4:$CA$32)),0)</f>
      </c>
      <c r="CX44" s="280">
        <f>IFERROR(SUMPRODUCT(('控温被PRO-S级品'!$B$2:$B$10=$B44)*('控温被PRO-S级品'!$E$1:$BE$1=CX$1)*('控温被PRO-S级品'!$E$2:$BE$10)),0)+IFERROR(SUMPRODUCT(('冬被-S级品'!$B$2:$B$10=$B44)*('冬被-S级品'!$E$1:$AW$1=CX$1)*('冬被-S级品'!$E$2:$AW$10)),0)+IFERROR(SUMPRODUCT(('白止-S级品'!$A$2:$A$26=$B44)*('白止-S级品'!$D$1:$AV$1=CX$1)*('白止-S级品'!$D$2:$AV$26)),0)+IFERROR(SUMPRODUCT(('乐容-S级品'!$A$4:$A$32=$B44)*('乐容-S级品'!$L$3:$CA$3=CX$1)*('乐容-S级品'!$L$4:$CA$32)),0)</f>
      </c>
      <c r="CY44" s="280">
        <f>IFERROR(SUMPRODUCT(('控温被PRO-S级品'!$B$2:$B$10=$B44)*('控温被PRO-S级品'!$E$1:$BE$1=CY$1)*('控温被PRO-S级品'!$E$2:$BE$10)),0)+IFERROR(SUMPRODUCT(('冬被-S级品'!$B$2:$B$10=$B44)*('冬被-S级品'!$E$1:$AW$1=CY$1)*('冬被-S级品'!$E$2:$AW$10)),0)+IFERROR(SUMPRODUCT(('白止-S级品'!$A$2:$A$26=$B44)*('白止-S级品'!$D$1:$AV$1=CY$1)*('白止-S级品'!$D$2:$AV$26)),0)+IFERROR(SUMPRODUCT(('乐容-S级品'!$A$4:$A$32=$B44)*('乐容-S级品'!$L$3:$CA$3=CY$1)*('乐容-S级品'!$L$4:$CA$32)),0)</f>
      </c>
      <c r="CZ44" s="280">
        <f>IFERROR(SUMPRODUCT(('控温被PRO-S级品'!$B$2:$B$10=$B44)*('控温被PRO-S级品'!$E$1:$BE$1=CZ$1)*('控温被PRO-S级品'!$E$2:$BE$10)),0)+IFERROR(SUMPRODUCT(('冬被-S级品'!$B$2:$B$10=$B44)*('冬被-S级品'!$E$1:$AW$1=CZ$1)*('冬被-S级品'!$E$2:$AW$10)),0)+IFERROR(SUMPRODUCT(('白止-S级品'!$A$2:$A$26=$B44)*('白止-S级品'!$D$1:$AV$1=CZ$1)*('白止-S级品'!$D$2:$AV$26)),0)+IFERROR(SUMPRODUCT(('乐容-S级品'!$A$4:$A$32=$B44)*('乐容-S级品'!$L$3:$CA$3=CZ$1)*('乐容-S级品'!$L$4:$CA$32)),0)</f>
      </c>
      <c r="DA44" s="280">
        <f>IFERROR(SUMPRODUCT(('控温被PRO-S级品'!$B$2:$B$10=$B44)*('控温被PRO-S级品'!$E$1:$BE$1=DA$1)*('控温被PRO-S级品'!$E$2:$BE$10)),0)+IFERROR(SUMPRODUCT(('冬被-S级品'!$B$2:$B$10=$B44)*('冬被-S级品'!$E$1:$AW$1=DA$1)*('冬被-S级品'!$E$2:$AW$10)),0)+IFERROR(SUMPRODUCT(('白止-S级品'!$A$2:$A$26=$B44)*('白止-S级品'!$D$1:$AV$1=DA$1)*('白止-S级品'!$D$2:$AV$26)),0)+IFERROR(SUMPRODUCT(('乐容-S级品'!$A$4:$A$32=$B44)*('乐容-S级品'!$L$3:$CA$3=DA$1)*('乐容-S级品'!$L$4:$CA$32)),0)</f>
      </c>
      <c r="DB44" s="280">
        <f>IFERROR(SUMPRODUCT(('控温被PRO-S级品'!$B$2:$B$10=$B44)*('控温被PRO-S级品'!$E$1:$BE$1=DB$1)*('控温被PRO-S级品'!$E$2:$BE$10)),0)+IFERROR(SUMPRODUCT(('冬被-S级品'!$B$2:$B$10=$B44)*('冬被-S级品'!$E$1:$AW$1=DB$1)*('冬被-S级品'!$E$2:$AW$10)),0)+IFERROR(SUMPRODUCT(('白止-S级品'!$A$2:$A$26=$B44)*('白止-S级品'!$D$1:$AV$1=DB$1)*('白止-S级品'!$D$2:$AV$26)),0)+IFERROR(SUMPRODUCT(('乐容-S级品'!$A$4:$A$32=$B44)*('乐容-S级品'!$L$3:$CA$3=DB$1)*('乐容-S级品'!$L$4:$CA$32)),0)</f>
      </c>
      <c r="DC44" s="280">
        <f>IFERROR(SUMPRODUCT(('控温被PRO-S级品'!$B$2:$B$10=$B44)*('控温被PRO-S级品'!$E$1:$BE$1=DC$1)*('控温被PRO-S级品'!$E$2:$BE$10)),0)+IFERROR(SUMPRODUCT(('冬被-S级品'!$B$2:$B$10=$B44)*('冬被-S级品'!$E$1:$AW$1=DC$1)*('冬被-S级品'!$E$2:$AW$10)),0)+IFERROR(SUMPRODUCT(('白止-S级品'!$A$2:$A$26=$B44)*('白止-S级品'!$D$1:$AV$1=DC$1)*('白止-S级品'!$D$2:$AV$26)),0)+IFERROR(SUMPRODUCT(('乐容-S级品'!$A$4:$A$32=$B44)*('乐容-S级品'!$L$3:$CA$3=DC$1)*('乐容-S级品'!$L$4:$CA$32)),0)</f>
      </c>
      <c r="DD44" s="280">
        <f>IFERROR(SUMPRODUCT(('控温被PRO-S级品'!$B$2:$B$10=$B44)*('控温被PRO-S级品'!$E$1:$BE$1=DD$1)*('控温被PRO-S级品'!$E$2:$BE$10)),0)+IFERROR(SUMPRODUCT(('冬被-S级品'!$B$2:$B$10=$B44)*('冬被-S级品'!$E$1:$AW$1=DD$1)*('冬被-S级品'!$E$2:$AW$10)),0)+IFERROR(SUMPRODUCT(('白止-S级品'!$A$2:$A$26=$B44)*('白止-S级品'!$D$1:$AV$1=DD$1)*('白止-S级品'!$D$2:$AV$26)),0)+IFERROR(SUMPRODUCT(('乐容-S级品'!$A$4:$A$32=$B44)*('乐容-S级品'!$L$3:$CA$3=DD$1)*('乐容-S级品'!$L$4:$CA$32)),0)</f>
      </c>
      <c r="DE44" s="280">
        <f>IFERROR(SUMPRODUCT(('控温被PRO-S级品'!$B$2:$B$10=$B44)*('控温被PRO-S级品'!$E$1:$BE$1=DE$1)*('控温被PRO-S级品'!$E$2:$BE$10)),0)+IFERROR(SUMPRODUCT(('冬被-S级品'!$B$2:$B$10=$B44)*('冬被-S级品'!$E$1:$AW$1=DE$1)*('冬被-S级品'!$E$2:$AW$10)),0)+IFERROR(SUMPRODUCT(('白止-S级品'!$A$2:$A$26=$B44)*('白止-S级品'!$D$1:$AV$1=DE$1)*('白止-S级品'!$D$2:$AV$26)),0)+IFERROR(SUMPRODUCT(('乐容-S级品'!$A$4:$A$32=$B44)*('乐容-S级品'!$L$3:$CA$3=DE$1)*('乐容-S级品'!$L$4:$CA$32)),0)</f>
      </c>
      <c r="DF44" s="280">
        <f>IFERROR(SUMPRODUCT(('控温被PRO-S级品'!$B$2:$B$10=$B44)*('控温被PRO-S级品'!$E$1:$BE$1=DF$1)*('控温被PRO-S级品'!$E$2:$BE$10)),0)+IFERROR(SUMPRODUCT(('冬被-S级品'!$B$2:$B$10=$B44)*('冬被-S级品'!$E$1:$AW$1=DF$1)*('冬被-S级品'!$E$2:$AW$10)),0)+IFERROR(SUMPRODUCT(('白止-S级品'!$A$2:$A$26=$B44)*('白止-S级品'!$D$1:$AV$1=DF$1)*('白止-S级品'!$D$2:$AV$26)),0)+IFERROR(SUMPRODUCT(('乐容-S级品'!$A$4:$A$32=$B44)*('乐容-S级品'!$L$3:$CA$3=DF$1)*('乐容-S级品'!$L$4:$CA$32)),0)</f>
      </c>
      <c r="DG44" s="280">
        <f>IFERROR(SUMPRODUCT(('控温被PRO-S级品'!$B$2:$B$10=$B44)*('控温被PRO-S级品'!$E$1:$BE$1=DG$1)*('控温被PRO-S级品'!$E$2:$BE$10)),0)+IFERROR(SUMPRODUCT(('冬被-S级品'!$B$2:$B$10=$B44)*('冬被-S级品'!$E$1:$AW$1=DG$1)*('冬被-S级品'!$E$2:$AW$10)),0)+IFERROR(SUMPRODUCT(('白止-S级品'!$A$2:$A$26=$B44)*('白止-S级品'!$D$1:$AV$1=DG$1)*('白止-S级品'!$D$2:$AV$26)),0)+IFERROR(SUMPRODUCT(('乐容-S级品'!$A$4:$A$32=$B44)*('乐容-S级品'!$L$3:$CA$3=DG$1)*('乐容-S级品'!$L$4:$CA$32)),0)</f>
      </c>
      <c r="DH44" s="280">
        <f>IFERROR(SUMPRODUCT(('控温被PRO-S级品'!$B$2:$B$10=$B44)*('控温被PRO-S级品'!$E$1:$BE$1=DH$1)*('控温被PRO-S级品'!$E$2:$BE$10)),0)+IFERROR(SUMPRODUCT(('冬被-S级品'!$B$2:$B$10=$B44)*('冬被-S级品'!$E$1:$AW$1=DH$1)*('冬被-S级品'!$E$2:$AW$10)),0)+IFERROR(SUMPRODUCT(('白止-S级品'!$A$2:$A$26=$B44)*('白止-S级品'!$D$1:$AV$1=DH$1)*('白止-S级品'!$D$2:$AV$26)),0)+IFERROR(SUMPRODUCT(('乐容-S级品'!$A$4:$A$32=$B44)*('乐容-S级品'!$L$3:$CA$3=DH$1)*('乐容-S级品'!$L$4:$CA$32)),0)</f>
      </c>
      <c r="DI44" s="280">
        <f>IFERROR(SUMPRODUCT(('控温被PRO-S级品'!$B$2:$B$10=$B44)*('控温被PRO-S级品'!$E$1:$BE$1=DI$1)*('控温被PRO-S级品'!$E$2:$BE$10)),0)+IFERROR(SUMPRODUCT(('冬被-S级品'!$B$2:$B$10=$B44)*('冬被-S级品'!$E$1:$AW$1=DI$1)*('冬被-S级品'!$E$2:$AW$10)),0)+IFERROR(SUMPRODUCT(('白止-S级品'!$A$2:$A$26=$B44)*('白止-S级品'!$D$1:$AV$1=DI$1)*('白止-S级品'!$D$2:$AV$26)),0)+IFERROR(SUMPRODUCT(('乐容-S级品'!$A$4:$A$32=$B44)*('乐容-S级品'!$L$3:$CA$3=DI$1)*('乐容-S级品'!$L$4:$CA$32)),0)</f>
      </c>
      <c r="DJ44" s="280">
        <f>IFERROR(SUMPRODUCT(('控温被PRO-S级品'!$B$2:$B$10=$B44)*('控温被PRO-S级品'!$E$1:$BE$1=DJ$1)*('控温被PRO-S级品'!$E$2:$BE$10)),0)+IFERROR(SUMPRODUCT(('冬被-S级品'!$B$2:$B$10=$B44)*('冬被-S级品'!$E$1:$AW$1=DJ$1)*('冬被-S级品'!$E$2:$AW$10)),0)+IFERROR(SUMPRODUCT(('白止-S级品'!$A$2:$A$26=$B44)*('白止-S级品'!$D$1:$AV$1=DJ$1)*('白止-S级品'!$D$2:$AV$26)),0)+IFERROR(SUMPRODUCT(('乐容-S级品'!$A$4:$A$32=$B44)*('乐容-S级品'!$L$3:$CA$3=DJ$1)*('乐容-S级品'!$L$4:$CA$32)),0)</f>
      </c>
      <c r="DK44" s="280"/>
      <c r="DL44" s="280"/>
      <c r="DM44" s="280"/>
      <c r="DN44" s="280"/>
      <c r="DO44" s="280"/>
      <c r="DP44" s="280"/>
      <c r="DQ44" s="280"/>
      <c r="DR44" s="280"/>
      <c r="DS44" s="280"/>
      <c r="DT44" s="280"/>
      <c r="DU44" s="280"/>
      <c r="DV44" s="280"/>
      <c r="DW44" s="280">
        <f>VLOOKUP(B44,'系统编码规格'!A:C,3,FALSE)</f>
      </c>
      <c r="DX44" s="280"/>
      <c r="DY44" s="280"/>
      <c r="DZ44" s="280"/>
      <c r="EA44" s="280"/>
      <c r="EB44" s="280"/>
      <c r="EC44" s="280"/>
      <c r="ED44" s="280"/>
      <c r="EE44" s="280"/>
      <c r="EF44" s="280"/>
      <c r="EG44" s="280"/>
      <c r="EH44" s="280"/>
      <c r="EI44" s="280"/>
      <c r="EJ44" s="280"/>
      <c r="EK44" s="280"/>
      <c r="EL44" s="280"/>
      <c r="EM44" s="280"/>
      <c r="EN44" s="280"/>
      <c r="EO44" s="280"/>
      <c r="EP44" s="280"/>
      <c r="EQ44" s="280"/>
      <c r="ER44" s="280"/>
      <c r="ES44" s="280"/>
      <c r="ET44" s="280"/>
      <c r="EU44" s="280"/>
      <c r="EV44" s="280"/>
      <c r="EW44" s="280"/>
      <c r="EX44" s="280"/>
      <c r="EY44" s="280"/>
      <c r="EZ44" s="280"/>
      <c r="FA44" s="280"/>
      <c r="FB44" s="280"/>
      <c r="FC44" s="280"/>
      <c r="FD44" s="280"/>
      <c r="FE44" s="280"/>
      <c r="FF44" s="280"/>
      <c r="FG44" s="280"/>
      <c r="FH44" s="280"/>
      <c r="FI44" s="280"/>
      <c r="FJ44" s="280"/>
      <c r="FK44" s="280"/>
      <c r="FL44" s="280"/>
      <c r="FM44" s="280"/>
      <c r="FN44" s="280"/>
      <c r="FO44" s="280"/>
      <c r="FP44" s="280"/>
      <c r="FQ44" s="280"/>
      <c r="FR44" s="280"/>
      <c r="FS44" s="280"/>
      <c r="FT44" s="280"/>
      <c r="FU44" s="280"/>
      <c r="FV44" s="280"/>
      <c r="FW44" s="280"/>
      <c r="FX44" s="280"/>
      <c r="FY44" s="280"/>
      <c r="FZ44" s="280"/>
      <c r="GA44" s="280"/>
      <c r="GB44" s="280"/>
      <c r="GC44" s="280"/>
      <c r="GD44" s="280"/>
      <c r="GE44" s="280"/>
      <c r="GF44" s="280"/>
      <c r="GG44" s="280"/>
      <c r="GH44" s="280"/>
      <c r="GI44" s="280"/>
      <c r="GJ44" s="280"/>
      <c r="GK44" s="280"/>
      <c r="GL44" s="280"/>
      <c r="GM44" s="280"/>
      <c r="GN44" s="280"/>
      <c r="GO44" s="280"/>
      <c r="GP44" s="280"/>
      <c r="GQ44" s="280"/>
      <c r="GR44" s="280"/>
      <c r="GS44" s="280"/>
      <c r="GT44" s="280"/>
      <c r="GU44" s="280"/>
      <c r="GV44" s="280"/>
    </row>
    <row r="45">
      <c r="A45" s="309" t="str">
        <v>安桐</v>
      </c>
      <c r="B45" s="310" t="str">
        <v>0103100073-1.8</v>
      </c>
      <c r="C45" s="309" t="str">
        <v>αTOUR PLANET 抗菌大豆纤维四季被升级版</v>
      </c>
      <c r="D45" s="309" t="str">
        <v>升级版_本白-200*230CM</v>
      </c>
      <c r="E45">
        <f>SUM(F45:GX45)</f>
      </c>
      <c r="F45" s="280">
        <f>IFERROR(SUMPRODUCT(('控温被PRO-S级品'!$B$2:$B$10=$B45)*('控温被PRO-S级品'!$E$1:$BE$1=F$1)*('控温被PRO-S级品'!$E$2:$BE$10)),0)+IFERROR(SUMPRODUCT(('冬被-S级品'!$B$2:$B$10=$B45)*('冬被-S级品'!$E$1:$AW$1=F$1)*('冬被-S级品'!$E$2:$AW$10)),0)+IFERROR(SUMPRODUCT(('白止-S级品'!$A$2:$A$26=$B45)*('白止-S级品'!$D$1:$AV$1=F$1)*('白止-S级品'!$D$2:$AV$26)),0)+IFERROR(SUMPRODUCT(('乐容-S级品'!$A$4:$A$32=$B45)*('乐容-S级品'!$L$3:$CA$3=F$1)*('乐容-S级品'!$L$4:$CA$32)),0)</f>
      </c>
      <c r="G45" s="280">
        <f>IFERROR(SUMPRODUCT(('控温被PRO-S级品'!$B$2:$B$10=$B45)*('控温被PRO-S级品'!$E$1:$BE$1=G$1)*('控温被PRO-S级品'!$E$2:$BE$10)),0)+IFERROR(SUMPRODUCT(('冬被-S级品'!$B$2:$B$10=$B45)*('冬被-S级品'!$E$1:$AW$1=G$1)*('冬被-S级品'!$E$2:$AW$10)),0)+IFERROR(SUMPRODUCT(('白止-S级品'!$A$2:$A$26=$B45)*('白止-S级品'!$D$1:$AV$1=G$1)*('白止-S级品'!$D$2:$AV$26)),0)+IFERROR(SUMPRODUCT(('乐容-S级品'!$A$4:$A$32=$B45)*('乐容-S级品'!$L$3:$CA$3=G$1)*('乐容-S级品'!$L$4:$CA$32)),0)</f>
      </c>
      <c r="H45" s="280">
        <f>IFERROR(SUMPRODUCT(('控温被PRO-S级品'!$B$2:$B$10=$B45)*('控温被PRO-S级品'!$E$1:$BE$1=H$1)*('控温被PRO-S级品'!$E$2:$BE$10)),0)+IFERROR(SUMPRODUCT(('冬被-S级品'!$B$2:$B$10=$B45)*('冬被-S级品'!$E$1:$AW$1=H$1)*('冬被-S级品'!$E$2:$AW$10)),0)+IFERROR(SUMPRODUCT(('白止-S级品'!$A$2:$A$26=$B45)*('白止-S级品'!$D$1:$AV$1=H$1)*('白止-S级品'!$D$2:$AV$26)),0)+IFERROR(SUMPRODUCT(('乐容-S级品'!$A$4:$A$32=$B45)*('乐容-S级品'!$L$3:$CA$3=H$1)*('乐容-S级品'!$L$4:$CA$32)),0)</f>
      </c>
      <c r="I45" s="280">
        <f>IFERROR(SUMPRODUCT(('控温被PRO-S级品'!$B$2:$B$10=$B45)*('控温被PRO-S级品'!$E$1:$BE$1=I$1)*('控温被PRO-S级品'!$E$2:$BE$10)),0)+IFERROR(SUMPRODUCT(('冬被-S级品'!$B$2:$B$10=$B45)*('冬被-S级品'!$E$1:$AW$1=I$1)*('冬被-S级品'!$E$2:$AW$10)),0)+IFERROR(SUMPRODUCT(('白止-S级品'!$A$2:$A$26=$B45)*('白止-S级品'!$D$1:$AV$1=I$1)*('白止-S级品'!$D$2:$AV$26)),0)+IFERROR(SUMPRODUCT(('乐容-S级品'!$A$4:$A$32=$B45)*('乐容-S级品'!$L$3:$CA$3=I$1)*('乐容-S级品'!$L$4:$CA$32)),0)</f>
      </c>
      <c r="J45" s="280">
        <f>IFERROR(SUMPRODUCT(('控温被PRO-S级品'!$B$2:$B$10=$B45)*('控温被PRO-S级品'!$E$1:$BE$1=J$1)*('控温被PRO-S级品'!$E$2:$BE$10)),0)+IFERROR(SUMPRODUCT(('冬被-S级品'!$B$2:$B$10=$B45)*('冬被-S级品'!$E$1:$AW$1=J$1)*('冬被-S级品'!$E$2:$AW$10)),0)+IFERROR(SUMPRODUCT(('白止-S级品'!$A$2:$A$26=$B45)*('白止-S级品'!$D$1:$AV$1=J$1)*('白止-S级品'!$D$2:$AV$26)),0)+IFERROR(SUMPRODUCT(('乐容-S级品'!$A$4:$A$32=$B45)*('乐容-S级品'!$L$3:$CA$3=J$1)*('乐容-S级品'!$L$4:$CA$32)),0)</f>
      </c>
      <c r="K45" s="280">
        <f>IFERROR(SUMPRODUCT(('控温被PRO-S级品'!$B$2:$B$10=$B45)*('控温被PRO-S级品'!$E$1:$BE$1=K$1)*('控温被PRO-S级品'!$E$2:$BE$10)),0)+IFERROR(SUMPRODUCT(('冬被-S级品'!$B$2:$B$10=$B45)*('冬被-S级品'!$E$1:$AW$1=K$1)*('冬被-S级品'!$E$2:$AW$10)),0)+IFERROR(SUMPRODUCT(('白止-S级品'!$A$2:$A$26=$B45)*('白止-S级品'!$D$1:$AV$1=K$1)*('白止-S级品'!$D$2:$AV$26)),0)+IFERROR(SUMPRODUCT(('乐容-S级品'!$A$4:$A$32=$B45)*('乐容-S级品'!$L$3:$CA$3=K$1)*('乐容-S级品'!$L$4:$CA$32)),0)</f>
      </c>
      <c r="L45" s="280">
        <f>IFERROR(SUMPRODUCT(('控温被PRO-S级品'!$B$2:$B$10=$B45)*('控温被PRO-S级品'!$E$1:$BE$1=L$1)*('控温被PRO-S级品'!$E$2:$BE$10)),0)+IFERROR(SUMPRODUCT(('冬被-S级品'!$B$2:$B$10=$B45)*('冬被-S级品'!$E$1:$AW$1=L$1)*('冬被-S级品'!$E$2:$AW$10)),0)+IFERROR(SUMPRODUCT(('白止-S级品'!$A$2:$A$26=$B45)*('白止-S级品'!$D$1:$AV$1=L$1)*('白止-S级品'!$D$2:$AV$26)),0)+IFERROR(SUMPRODUCT(('乐容-S级品'!$A$4:$A$32=$B45)*('乐容-S级品'!$L$3:$CA$3=L$1)*('乐容-S级品'!$L$4:$CA$32)),0)</f>
      </c>
      <c r="M45" s="280">
        <f>IFERROR(SUMPRODUCT(('控温被PRO-S级品'!$B$2:$B$10=$B45)*('控温被PRO-S级品'!$E$1:$BE$1=M$1)*('控温被PRO-S级品'!$E$2:$BE$10)),0)+IFERROR(SUMPRODUCT(('冬被-S级品'!$B$2:$B$10=$B45)*('冬被-S级品'!$E$1:$AW$1=M$1)*('冬被-S级品'!$E$2:$AW$10)),0)+IFERROR(SUMPRODUCT(('白止-S级品'!$A$2:$A$26=$B45)*('白止-S级品'!$D$1:$AV$1=M$1)*('白止-S级品'!$D$2:$AV$26)),0)+IFERROR(SUMPRODUCT(('乐容-S级品'!$A$4:$A$32=$B45)*('乐容-S级品'!$L$3:$CA$3=M$1)*('乐容-S级品'!$L$4:$CA$32)),0)</f>
      </c>
      <c r="N45" s="280">
        <f>IFERROR(SUMPRODUCT(('控温被PRO-S级品'!$B$2:$B$10=$B45)*('控温被PRO-S级品'!$E$1:$BE$1=N$1)*('控温被PRO-S级品'!$E$2:$BE$10)),0)+IFERROR(SUMPRODUCT(('冬被-S级品'!$B$2:$B$10=$B45)*('冬被-S级品'!$E$1:$AW$1=N$1)*('冬被-S级品'!$E$2:$AW$10)),0)+IFERROR(SUMPRODUCT(('白止-S级品'!$A$2:$A$26=$B45)*('白止-S级品'!$D$1:$AV$1=N$1)*('白止-S级品'!$D$2:$AV$26)),0)+IFERROR(SUMPRODUCT(('乐容-S级品'!$A$4:$A$32=$B45)*('乐容-S级品'!$L$3:$CA$3=N$1)*('乐容-S级品'!$L$4:$CA$32)),0)</f>
      </c>
      <c r="O45" s="280">
        <f>IFERROR(SUMPRODUCT(('控温被PRO-S级品'!$B$2:$B$10=$B45)*('控温被PRO-S级品'!$E$1:$BE$1=O$1)*('控温被PRO-S级品'!$E$2:$BE$10)),0)+IFERROR(SUMPRODUCT(('冬被-S级品'!$B$2:$B$10=$B45)*('冬被-S级品'!$E$1:$AW$1=O$1)*('冬被-S级品'!$E$2:$AW$10)),0)+IFERROR(SUMPRODUCT(('白止-S级品'!$A$2:$A$26=$B45)*('白止-S级品'!$D$1:$AV$1=O$1)*('白止-S级品'!$D$2:$AV$26)),0)+IFERROR(SUMPRODUCT(('乐容-S级品'!$A$4:$A$32=$B45)*('乐容-S级品'!$L$3:$CA$3=O$1)*('乐容-S级品'!$L$4:$CA$32)),0)</f>
      </c>
      <c r="P45" s="280">
        <f>IFERROR(SUMPRODUCT(('控温被PRO-S级品'!$B$2:$B$10=$B45)*('控温被PRO-S级品'!$E$1:$BE$1=P$1)*('控温被PRO-S级品'!$E$2:$BE$10)),0)+IFERROR(SUMPRODUCT(('冬被-S级品'!$B$2:$B$10=$B45)*('冬被-S级品'!$E$1:$AW$1=P$1)*('冬被-S级品'!$E$2:$AW$10)),0)+IFERROR(SUMPRODUCT(('白止-S级品'!$A$2:$A$26=$B45)*('白止-S级品'!$D$1:$AV$1=P$1)*('白止-S级品'!$D$2:$AV$26)),0)+IFERROR(SUMPRODUCT(('乐容-S级品'!$A$4:$A$32=$B45)*('乐容-S级品'!$L$3:$CA$3=P$1)*('乐容-S级品'!$L$4:$CA$32)),0)</f>
      </c>
      <c r="Q45" s="280">
        <f>IFERROR(SUMPRODUCT(('控温被PRO-S级品'!$B$2:$B$10=$B45)*('控温被PRO-S级品'!$E$1:$BE$1=Q$1)*('控温被PRO-S级品'!$E$2:$BE$10)),0)+IFERROR(SUMPRODUCT(('冬被-S级品'!$B$2:$B$10=$B45)*('冬被-S级品'!$E$1:$AW$1=Q$1)*('冬被-S级品'!$E$2:$AW$10)),0)+IFERROR(SUMPRODUCT(('白止-S级品'!$A$2:$A$26=$B45)*('白止-S级品'!$D$1:$AV$1=Q$1)*('白止-S级品'!$D$2:$AV$26)),0)+IFERROR(SUMPRODUCT(('乐容-S级品'!$A$4:$A$32=$B45)*('乐容-S级品'!$L$3:$CA$3=Q$1)*('乐容-S级品'!$L$4:$CA$32)),0)</f>
      </c>
      <c r="R45" s="280">
        <f>IFERROR(SUMPRODUCT(('控温被PRO-S级品'!$B$2:$B$10=$B45)*('控温被PRO-S级品'!$E$1:$BE$1=R$1)*('控温被PRO-S级品'!$E$2:$BE$10)),0)+IFERROR(SUMPRODUCT(('冬被-S级品'!$B$2:$B$10=$B45)*('冬被-S级品'!$E$1:$AW$1=R$1)*('冬被-S级品'!$E$2:$AW$10)),0)+IFERROR(SUMPRODUCT(('白止-S级品'!$A$2:$A$26=$B45)*('白止-S级品'!$D$1:$AV$1=R$1)*('白止-S级品'!$D$2:$AV$26)),0)+IFERROR(SUMPRODUCT(('乐容-S级品'!$A$4:$A$32=$B45)*('乐容-S级品'!$L$3:$CA$3=R$1)*('乐容-S级品'!$L$4:$CA$32)),0)</f>
      </c>
      <c r="S45" s="280">
        <f>IFERROR(SUMPRODUCT(('控温被PRO-S级品'!$B$2:$B$10=$B45)*('控温被PRO-S级品'!$E$1:$BE$1=S$1)*('控温被PRO-S级品'!$E$2:$BE$10)),0)+IFERROR(SUMPRODUCT(('冬被-S级品'!$B$2:$B$10=$B45)*('冬被-S级品'!$E$1:$AW$1=S$1)*('冬被-S级品'!$E$2:$AW$10)),0)+IFERROR(SUMPRODUCT(('白止-S级品'!$A$2:$A$26=$B45)*('白止-S级品'!$D$1:$AV$1=S$1)*('白止-S级品'!$D$2:$AV$26)),0)+IFERROR(SUMPRODUCT(('乐容-S级品'!$A$4:$A$32=$B45)*('乐容-S级品'!$L$3:$CA$3=S$1)*('乐容-S级品'!$L$4:$CA$32)),0)</f>
      </c>
      <c r="T45" s="280">
        <f>IFERROR(SUMPRODUCT(('控温被PRO-S级品'!$B$2:$B$10=$B45)*('控温被PRO-S级品'!$E$1:$BE$1=T$1)*('控温被PRO-S级品'!$E$2:$BE$10)),0)+IFERROR(SUMPRODUCT(('冬被-S级品'!$B$2:$B$10=$B45)*('冬被-S级品'!$E$1:$AW$1=T$1)*('冬被-S级品'!$E$2:$AW$10)),0)+IFERROR(SUMPRODUCT(('白止-S级品'!$A$2:$A$26=$B45)*('白止-S级品'!$D$1:$AV$1=T$1)*('白止-S级品'!$D$2:$AV$26)),0)+IFERROR(SUMPRODUCT(('乐容-S级品'!$A$4:$A$32=$B45)*('乐容-S级品'!$L$3:$CA$3=T$1)*('乐容-S级品'!$L$4:$CA$32)),0)</f>
      </c>
      <c r="U45" s="280">
        <f>IFERROR(SUMPRODUCT(('控温被PRO-S级品'!$B$2:$B$10=$B45)*('控温被PRO-S级品'!$E$1:$BE$1=U$1)*('控温被PRO-S级品'!$E$2:$BE$10)),0)+IFERROR(SUMPRODUCT(('冬被-S级品'!$B$2:$B$10=$B45)*('冬被-S级品'!$E$1:$AW$1=U$1)*('冬被-S级品'!$E$2:$AW$10)),0)+IFERROR(SUMPRODUCT(('白止-S级品'!$A$2:$A$26=$B45)*('白止-S级品'!$D$1:$AV$1=U$1)*('白止-S级品'!$D$2:$AV$26)),0)+IFERROR(SUMPRODUCT(('乐容-S级品'!$A$4:$A$32=$B45)*('乐容-S级品'!$L$3:$CA$3=U$1)*('乐容-S级品'!$L$4:$CA$32)),0)</f>
      </c>
      <c r="V45" s="280">
        <f>IFERROR(SUMPRODUCT(('控温被PRO-S级品'!$B$2:$B$10=$B45)*('控温被PRO-S级品'!$E$1:$BE$1=V$1)*('控温被PRO-S级品'!$E$2:$BE$10)),0)+IFERROR(SUMPRODUCT(('冬被-S级品'!$B$2:$B$10=$B45)*('冬被-S级品'!$E$1:$AW$1=V$1)*('冬被-S级品'!$E$2:$AW$10)),0)+IFERROR(SUMPRODUCT(('白止-S级品'!$A$2:$A$26=$B45)*('白止-S级品'!$D$1:$AV$1=V$1)*('白止-S级品'!$D$2:$AV$26)),0)+IFERROR(SUMPRODUCT(('乐容-S级品'!$A$4:$A$32=$B45)*('乐容-S级品'!$L$3:$CA$3=V$1)*('乐容-S级品'!$L$4:$CA$32)),0)</f>
      </c>
      <c r="W45" s="280">
        <f>IFERROR(SUMPRODUCT(('控温被PRO-S级品'!$B$2:$B$10=$B45)*('控温被PRO-S级品'!$E$1:$BE$1=W$1)*('控温被PRO-S级品'!$E$2:$BE$10)),0)+IFERROR(SUMPRODUCT(('冬被-S级品'!$B$2:$B$10=$B45)*('冬被-S级品'!$E$1:$AW$1=W$1)*('冬被-S级品'!$E$2:$AW$10)),0)+IFERROR(SUMPRODUCT(('白止-S级品'!$A$2:$A$26=$B45)*('白止-S级品'!$D$1:$AV$1=W$1)*('白止-S级品'!$D$2:$AV$26)),0)+IFERROR(SUMPRODUCT(('乐容-S级品'!$A$4:$A$32=$B45)*('乐容-S级品'!$L$3:$CA$3=W$1)*('乐容-S级品'!$L$4:$CA$32)),0)</f>
      </c>
      <c r="X45" s="280">
        <f>IFERROR(SUMPRODUCT(('控温被PRO-S级品'!$B$2:$B$10=$B45)*('控温被PRO-S级品'!$E$1:$BE$1=X$1)*('控温被PRO-S级品'!$E$2:$BE$10)),0)+IFERROR(SUMPRODUCT(('冬被-S级品'!$B$2:$B$10=$B45)*('冬被-S级品'!$E$1:$AW$1=X$1)*('冬被-S级品'!$E$2:$AW$10)),0)+IFERROR(SUMPRODUCT(('白止-S级品'!$A$2:$A$26=$B45)*('白止-S级品'!$D$1:$AV$1=X$1)*('白止-S级品'!$D$2:$AV$26)),0)+IFERROR(SUMPRODUCT(('乐容-S级品'!$A$4:$A$32=$B45)*('乐容-S级品'!$L$3:$CA$3=X$1)*('乐容-S级品'!$L$4:$CA$32)),0)</f>
      </c>
      <c r="Y45" s="280">
        <f>IFERROR(SUMPRODUCT(('控温被PRO-S级品'!$B$2:$B$10=$B45)*('控温被PRO-S级品'!$E$1:$BE$1=Y$1)*('控温被PRO-S级品'!$E$2:$BE$10)),0)+IFERROR(SUMPRODUCT(('冬被-S级品'!$B$2:$B$10=$B45)*('冬被-S级品'!$E$1:$AW$1=Y$1)*('冬被-S级品'!$E$2:$AW$10)),0)+IFERROR(SUMPRODUCT(('白止-S级品'!$A$2:$A$26=$B45)*('白止-S级品'!$D$1:$AV$1=Y$1)*('白止-S级品'!$D$2:$AV$26)),0)+IFERROR(SUMPRODUCT(('乐容-S级品'!$A$4:$A$32=$B45)*('乐容-S级品'!$L$3:$CA$3=Y$1)*('乐容-S级品'!$L$4:$CA$32)),0)</f>
      </c>
      <c r="Z45" s="280">
        <f>IFERROR(SUMPRODUCT(('控温被PRO-S级品'!$B$2:$B$10=$B45)*('控温被PRO-S级品'!$E$1:$BE$1=Z$1)*('控温被PRO-S级品'!$E$2:$BE$10)),0)+IFERROR(SUMPRODUCT(('冬被-S级品'!$B$2:$B$10=$B45)*('冬被-S级品'!$E$1:$AW$1=Z$1)*('冬被-S级品'!$E$2:$AW$10)),0)+IFERROR(SUMPRODUCT(('白止-S级品'!$A$2:$A$26=$B45)*('白止-S级品'!$D$1:$AV$1=Z$1)*('白止-S级品'!$D$2:$AV$26)),0)+IFERROR(SUMPRODUCT(('乐容-S级品'!$A$4:$A$32=$B45)*('乐容-S级品'!$L$3:$CA$3=Z$1)*('乐容-S级品'!$L$4:$CA$32)),0)</f>
      </c>
      <c r="AA45" s="280">
        <f>IFERROR(SUMPRODUCT(('控温被PRO-S级品'!$B$2:$B$10=$B45)*('控温被PRO-S级品'!$E$1:$BE$1=AA$1)*('控温被PRO-S级品'!$E$2:$BE$10)),0)+IFERROR(SUMPRODUCT(('冬被-S级品'!$B$2:$B$10=$B45)*('冬被-S级品'!$E$1:$AW$1=AA$1)*('冬被-S级品'!$E$2:$AW$10)),0)+IFERROR(SUMPRODUCT(('白止-S级品'!$A$2:$A$26=$B45)*('白止-S级品'!$D$1:$AV$1=AA$1)*('白止-S级品'!$D$2:$AV$26)),0)+IFERROR(SUMPRODUCT(('乐容-S级品'!$A$4:$A$32=$B45)*('乐容-S级品'!$L$3:$CA$3=AA$1)*('乐容-S级品'!$L$4:$CA$32)),0)</f>
      </c>
      <c r="AB45" s="280">
        <f>IFERROR(SUMPRODUCT(('控温被PRO-S级品'!$B$2:$B$10=$B45)*('控温被PRO-S级品'!$E$1:$BE$1=AB$1)*('控温被PRO-S级品'!$E$2:$BE$10)),0)+IFERROR(SUMPRODUCT(('冬被-S级品'!$B$2:$B$10=$B45)*('冬被-S级品'!$E$1:$AW$1=AB$1)*('冬被-S级品'!$E$2:$AW$10)),0)+IFERROR(SUMPRODUCT(('白止-S级品'!$A$2:$A$26=$B45)*('白止-S级品'!$D$1:$AV$1=AB$1)*('白止-S级品'!$D$2:$AV$26)),0)+IFERROR(SUMPRODUCT(('乐容-S级品'!$A$4:$A$32=$B45)*('乐容-S级品'!$L$3:$CA$3=AB$1)*('乐容-S级品'!$L$4:$CA$32)),0)</f>
      </c>
      <c r="AC45" s="280">
        <f>IFERROR(SUMPRODUCT(('控温被PRO-S级品'!$B$2:$B$10=$B45)*('控温被PRO-S级品'!$E$1:$BE$1=AC$1)*('控温被PRO-S级品'!$E$2:$BE$10)),0)+IFERROR(SUMPRODUCT(('冬被-S级品'!$B$2:$B$10=$B45)*('冬被-S级品'!$E$1:$AW$1=AC$1)*('冬被-S级品'!$E$2:$AW$10)),0)+IFERROR(SUMPRODUCT(('白止-S级品'!$A$2:$A$26=$B45)*('白止-S级品'!$D$1:$AV$1=AC$1)*('白止-S级品'!$D$2:$AV$26)),0)+IFERROR(SUMPRODUCT(('乐容-S级品'!$A$4:$A$32=$B45)*('乐容-S级品'!$L$3:$CA$3=AC$1)*('乐容-S级品'!$L$4:$CA$32)),0)</f>
      </c>
      <c r="AD45" s="280">
        <f>IFERROR(SUMPRODUCT(('控温被PRO-S级品'!$B$2:$B$10=$B45)*('控温被PRO-S级品'!$E$1:$BE$1=AD$1)*('控温被PRO-S级品'!$E$2:$BE$10)),0)+IFERROR(SUMPRODUCT(('冬被-S级品'!$B$2:$B$10=$B45)*('冬被-S级品'!$E$1:$AW$1=AD$1)*('冬被-S级品'!$E$2:$AW$10)),0)+IFERROR(SUMPRODUCT(('白止-S级品'!$A$2:$A$26=$B45)*('白止-S级品'!$D$1:$AV$1=AD$1)*('白止-S级品'!$D$2:$AV$26)),0)+IFERROR(SUMPRODUCT(('乐容-S级品'!$A$4:$A$32=$B45)*('乐容-S级品'!$L$3:$CA$3=AD$1)*('乐容-S级品'!$L$4:$CA$32)),0)</f>
      </c>
      <c r="AE45" s="280">
        <f>IFERROR(SUMPRODUCT(('控温被PRO-S级品'!$B$2:$B$10=$B45)*('控温被PRO-S级品'!$E$1:$BE$1=AE$1)*('控温被PRO-S级品'!$E$2:$BE$10)),0)+IFERROR(SUMPRODUCT(('冬被-S级品'!$B$2:$B$10=$B45)*('冬被-S级品'!$E$1:$AW$1=AE$1)*('冬被-S级品'!$E$2:$AW$10)),0)+IFERROR(SUMPRODUCT(('白止-S级品'!$A$2:$A$26=$B45)*('白止-S级品'!$D$1:$AV$1=AE$1)*('白止-S级品'!$D$2:$AV$26)),0)+IFERROR(SUMPRODUCT(('乐容-S级品'!$A$4:$A$32=$B45)*('乐容-S级品'!$L$3:$CA$3=AE$1)*('乐容-S级品'!$L$4:$CA$32)),0)</f>
      </c>
      <c r="AF45" s="280">
        <f>IFERROR(SUMPRODUCT(('控温被PRO-S级品'!$B$2:$B$10=$B45)*('控温被PRO-S级品'!$E$1:$BE$1=AF$1)*('控温被PRO-S级品'!$E$2:$BE$10)),0)+IFERROR(SUMPRODUCT(('冬被-S级品'!$B$2:$B$10=$B45)*('冬被-S级品'!$E$1:$AW$1=AF$1)*('冬被-S级品'!$E$2:$AW$10)),0)+IFERROR(SUMPRODUCT(('白止-S级品'!$A$2:$A$26=$B45)*('白止-S级品'!$D$1:$AV$1=AF$1)*('白止-S级品'!$D$2:$AV$26)),0)+IFERROR(SUMPRODUCT(('乐容-S级品'!$A$4:$A$32=$B45)*('乐容-S级品'!$L$3:$CA$3=AF$1)*('乐容-S级品'!$L$4:$CA$32)),0)</f>
      </c>
      <c r="AG45" s="280">
        <f>IFERROR(SUMPRODUCT(('控温被PRO-S级品'!$B$2:$B$10=$B45)*('控温被PRO-S级品'!$E$1:$BE$1=AG$1)*('控温被PRO-S级品'!$E$2:$BE$10)),0)+IFERROR(SUMPRODUCT(('冬被-S级品'!$B$2:$B$10=$B45)*('冬被-S级品'!$E$1:$AW$1=AG$1)*('冬被-S级品'!$E$2:$AW$10)),0)+IFERROR(SUMPRODUCT(('白止-S级品'!$A$2:$A$26=$B45)*('白止-S级品'!$D$1:$AV$1=AG$1)*('白止-S级品'!$D$2:$AV$26)),0)+IFERROR(SUMPRODUCT(('乐容-S级品'!$A$4:$A$32=$B45)*('乐容-S级品'!$L$3:$CA$3=AG$1)*('乐容-S级品'!$L$4:$CA$32)),0)</f>
      </c>
      <c r="AH45" s="280">
        <f>IFERROR(SUMPRODUCT(('控温被PRO-S级品'!$B$2:$B$10=$B45)*('控温被PRO-S级品'!$E$1:$BE$1=AH$1)*('控温被PRO-S级品'!$E$2:$BE$10)),0)+IFERROR(SUMPRODUCT(('冬被-S级品'!$B$2:$B$10=$B45)*('冬被-S级品'!$E$1:$AW$1=AH$1)*('冬被-S级品'!$E$2:$AW$10)),0)+IFERROR(SUMPRODUCT(('白止-S级品'!$A$2:$A$26=$B45)*('白止-S级品'!$D$1:$AV$1=AH$1)*('白止-S级品'!$D$2:$AV$26)),0)+IFERROR(SUMPRODUCT(('乐容-S级品'!$A$4:$A$32=$B45)*('乐容-S级品'!$L$3:$CA$3=AH$1)*('乐容-S级品'!$L$4:$CA$32)),0)</f>
      </c>
      <c r="AI45" s="280">
        <f>IFERROR(SUMPRODUCT(('控温被PRO-S级品'!$B$2:$B$10=$B45)*('控温被PRO-S级品'!$E$1:$BE$1=AI$1)*('控温被PRO-S级品'!$E$2:$BE$10)),0)+IFERROR(SUMPRODUCT(('冬被-S级品'!$B$2:$B$10=$B45)*('冬被-S级品'!$E$1:$AW$1=AI$1)*('冬被-S级品'!$E$2:$AW$10)),0)+IFERROR(SUMPRODUCT(('白止-S级品'!$A$2:$A$26=$B45)*('白止-S级品'!$D$1:$AV$1=AI$1)*('白止-S级品'!$D$2:$AV$26)),0)+IFERROR(SUMPRODUCT(('乐容-S级品'!$A$4:$A$32=$B45)*('乐容-S级品'!$L$3:$CA$3=AI$1)*('乐容-S级品'!$L$4:$CA$32)),0)</f>
      </c>
      <c r="AJ45" s="280">
        <f>IFERROR(SUMPRODUCT(('控温被PRO-S级品'!$B$2:$B$10=$B45)*('控温被PRO-S级品'!$E$1:$BE$1=AJ$1)*('控温被PRO-S级品'!$E$2:$BE$10)),0)+IFERROR(SUMPRODUCT(('冬被-S级品'!$B$2:$B$10=$B45)*('冬被-S级品'!$E$1:$AW$1=AJ$1)*('冬被-S级品'!$E$2:$AW$10)),0)+IFERROR(SUMPRODUCT(('白止-S级品'!$A$2:$A$26=$B45)*('白止-S级品'!$D$1:$AV$1=AJ$1)*('白止-S级品'!$D$2:$AV$26)),0)+IFERROR(SUMPRODUCT(('乐容-S级品'!$A$4:$A$32=$B45)*('乐容-S级品'!$L$3:$CA$3=AJ$1)*('乐容-S级品'!$L$4:$CA$32)),0)</f>
      </c>
      <c r="AK45" s="280">
        <f>IFERROR(SUMPRODUCT(('控温被PRO-S级品'!$B$2:$B$10=$B45)*('控温被PRO-S级品'!$E$1:$BE$1=AK$1)*('控温被PRO-S级品'!$E$2:$BE$10)),0)+IFERROR(SUMPRODUCT(('冬被-S级品'!$B$2:$B$10=$B45)*('冬被-S级品'!$E$1:$AW$1=AK$1)*('冬被-S级品'!$E$2:$AW$10)),0)+IFERROR(SUMPRODUCT(('白止-S级品'!$A$2:$A$26=$B45)*('白止-S级品'!$D$1:$AV$1=AK$1)*('白止-S级品'!$D$2:$AV$26)),0)+IFERROR(SUMPRODUCT(('乐容-S级品'!$A$4:$A$32=$B45)*('乐容-S级品'!$L$3:$CA$3=AK$1)*('乐容-S级品'!$L$4:$CA$32)),0)</f>
      </c>
      <c r="AL45" s="280">
        <f>IFERROR(SUMPRODUCT(('控温被PRO-S级品'!$B$2:$B$10=$B45)*('控温被PRO-S级品'!$E$1:$BE$1=AL$1)*('控温被PRO-S级品'!$E$2:$BE$10)),0)+IFERROR(SUMPRODUCT(('冬被-S级品'!$B$2:$B$10=$B45)*('冬被-S级品'!$E$1:$AW$1=AL$1)*('冬被-S级品'!$E$2:$AW$10)),0)+IFERROR(SUMPRODUCT(('白止-S级品'!$A$2:$A$26=$B45)*('白止-S级品'!$D$1:$AV$1=AL$1)*('白止-S级品'!$D$2:$AV$26)),0)+IFERROR(SUMPRODUCT(('乐容-S级品'!$A$4:$A$32=$B45)*('乐容-S级品'!$L$3:$CA$3=AL$1)*('乐容-S级品'!$L$4:$CA$32)),0)</f>
      </c>
      <c r="AM45" s="280">
        <f>IFERROR(SUMPRODUCT(('控温被PRO-S级品'!$B$2:$B$10=$B45)*('控温被PRO-S级品'!$E$1:$BE$1=AM$1)*('控温被PRO-S级品'!$E$2:$BE$10)),0)+IFERROR(SUMPRODUCT(('冬被-S级品'!$B$2:$B$10=$B45)*('冬被-S级品'!$E$1:$AW$1=AM$1)*('冬被-S级品'!$E$2:$AW$10)),0)+IFERROR(SUMPRODUCT(('白止-S级品'!$A$2:$A$26=$B45)*('白止-S级品'!$D$1:$AV$1=AM$1)*('白止-S级品'!$D$2:$AV$26)),0)+IFERROR(SUMPRODUCT(('乐容-S级品'!$A$4:$A$32=$B45)*('乐容-S级品'!$L$3:$CA$3=AM$1)*('乐容-S级品'!$L$4:$CA$32)),0)</f>
      </c>
      <c r="AN45" s="280">
        <f>IFERROR(SUMPRODUCT(('控温被PRO-S级品'!$B$2:$B$10=$B45)*('控温被PRO-S级品'!$E$1:$BE$1=AN$1)*('控温被PRO-S级品'!$E$2:$BE$10)),0)+IFERROR(SUMPRODUCT(('冬被-S级品'!$B$2:$B$10=$B45)*('冬被-S级品'!$E$1:$AW$1=AN$1)*('冬被-S级品'!$E$2:$AW$10)),0)+IFERROR(SUMPRODUCT(('白止-S级品'!$A$2:$A$26=$B45)*('白止-S级品'!$D$1:$AV$1=AN$1)*('白止-S级品'!$D$2:$AV$26)),0)+IFERROR(SUMPRODUCT(('乐容-S级品'!$A$4:$A$32=$B45)*('乐容-S级品'!$L$3:$CA$3=AN$1)*('乐容-S级品'!$L$4:$CA$32)),0)</f>
      </c>
      <c r="AO45" s="280">
        <f>IFERROR(SUMPRODUCT(('控温被PRO-S级品'!$B$2:$B$10=$B45)*('控温被PRO-S级品'!$E$1:$BE$1=AO$1)*('控温被PRO-S级品'!$E$2:$BE$10)),0)+IFERROR(SUMPRODUCT(('冬被-S级品'!$B$2:$B$10=$B45)*('冬被-S级品'!$E$1:$AW$1=AO$1)*('冬被-S级品'!$E$2:$AW$10)),0)+IFERROR(SUMPRODUCT(('白止-S级品'!$A$2:$A$26=$B45)*('白止-S级品'!$D$1:$AV$1=AO$1)*('白止-S级品'!$D$2:$AV$26)),0)+IFERROR(SUMPRODUCT(('乐容-S级品'!$A$4:$A$32=$B45)*('乐容-S级品'!$L$3:$CA$3=AO$1)*('乐容-S级品'!$L$4:$CA$32)),0)</f>
      </c>
      <c r="AP45" s="280">
        <f>IFERROR(SUMPRODUCT(('控温被PRO-S级品'!$B$2:$B$10=$B45)*('控温被PRO-S级品'!$E$1:$BE$1=AP$1)*('控温被PRO-S级品'!$E$2:$BE$10)),0)+IFERROR(SUMPRODUCT(('冬被-S级品'!$B$2:$B$10=$B45)*('冬被-S级品'!$E$1:$AW$1=AP$1)*('冬被-S级品'!$E$2:$AW$10)),0)+IFERROR(SUMPRODUCT(('白止-S级品'!$A$2:$A$26=$B45)*('白止-S级品'!$D$1:$AV$1=AP$1)*('白止-S级品'!$D$2:$AV$26)),0)+IFERROR(SUMPRODUCT(('乐容-S级品'!$A$4:$A$32=$B45)*('乐容-S级品'!$L$3:$CA$3=AP$1)*('乐容-S级品'!$L$4:$CA$32)),0)</f>
      </c>
      <c r="AQ45" s="280">
        <f>IFERROR(SUMPRODUCT(('控温被PRO-S级品'!$B$2:$B$10=$B45)*('控温被PRO-S级品'!$E$1:$BE$1=AQ$1)*('控温被PRO-S级品'!$E$2:$BE$10)),0)+IFERROR(SUMPRODUCT(('冬被-S级品'!$B$2:$B$10=$B45)*('冬被-S级品'!$E$1:$AW$1=AQ$1)*('冬被-S级品'!$E$2:$AW$10)),0)+IFERROR(SUMPRODUCT(('白止-S级品'!$A$2:$A$26=$B45)*('白止-S级品'!$D$1:$AV$1=AQ$1)*('白止-S级品'!$D$2:$AV$26)),0)+IFERROR(SUMPRODUCT(('乐容-S级品'!$A$4:$A$32=$B45)*('乐容-S级品'!$L$3:$CA$3=AQ$1)*('乐容-S级品'!$L$4:$CA$32)),0)</f>
      </c>
      <c r="AR45" s="280">
        <f>IFERROR(SUMPRODUCT(('控温被PRO-S级品'!$B$2:$B$10=$B45)*('控温被PRO-S级品'!$E$1:$BE$1=AR$1)*('控温被PRO-S级品'!$E$2:$BE$10)),0)+IFERROR(SUMPRODUCT(('冬被-S级品'!$B$2:$B$10=$B45)*('冬被-S级品'!$E$1:$AW$1=AR$1)*('冬被-S级品'!$E$2:$AW$10)),0)+IFERROR(SUMPRODUCT(('白止-S级品'!$A$2:$A$26=$B45)*('白止-S级品'!$D$1:$AV$1=AR$1)*('白止-S级品'!$D$2:$AV$26)),0)+IFERROR(SUMPRODUCT(('乐容-S级品'!$A$4:$A$32=$B45)*('乐容-S级品'!$L$3:$CA$3=AR$1)*('乐容-S级品'!$L$4:$CA$32)),0)</f>
      </c>
      <c r="AS45" s="280">
        <f>IFERROR(SUMPRODUCT(('控温被PRO-S级品'!$B$2:$B$10=$B45)*('控温被PRO-S级品'!$E$1:$BE$1=AS$1)*('控温被PRO-S级品'!$E$2:$BE$10)),0)+IFERROR(SUMPRODUCT(('冬被-S级品'!$B$2:$B$10=$B45)*('冬被-S级品'!$E$1:$AW$1=AS$1)*('冬被-S级品'!$E$2:$AW$10)),0)+IFERROR(SUMPRODUCT(('白止-S级品'!$A$2:$A$26=$B45)*('白止-S级品'!$D$1:$AV$1=AS$1)*('白止-S级品'!$D$2:$AV$26)),0)+IFERROR(SUMPRODUCT(('乐容-S级品'!$A$4:$A$32=$B45)*('乐容-S级品'!$L$3:$CA$3=AS$1)*('乐容-S级品'!$L$4:$CA$32)),0)</f>
      </c>
      <c r="AT45" s="280">
        <f>IFERROR(SUMPRODUCT(('控温被PRO-S级品'!$B$2:$B$10=$B45)*('控温被PRO-S级品'!$E$1:$BE$1=AT$1)*('控温被PRO-S级品'!$E$2:$BE$10)),0)+IFERROR(SUMPRODUCT(('冬被-S级品'!$B$2:$B$10=$B45)*('冬被-S级品'!$E$1:$AW$1=AT$1)*('冬被-S级品'!$E$2:$AW$10)),0)+IFERROR(SUMPRODUCT(('白止-S级品'!$A$2:$A$26=$B45)*('白止-S级品'!$D$1:$AV$1=AT$1)*('白止-S级品'!$D$2:$AV$26)),0)+IFERROR(SUMPRODUCT(('乐容-S级品'!$A$4:$A$32=$B45)*('乐容-S级品'!$L$3:$CA$3=AT$1)*('乐容-S级品'!$L$4:$CA$32)),0)</f>
      </c>
      <c r="AU45" s="280">
        <f>IFERROR(SUMPRODUCT(('控温被PRO-S级品'!$B$2:$B$10=$B45)*('控温被PRO-S级品'!$E$1:$BE$1=AU$1)*('控温被PRO-S级品'!$E$2:$BE$10)),0)+IFERROR(SUMPRODUCT(('冬被-S级品'!$B$2:$B$10=$B45)*('冬被-S级品'!$E$1:$AW$1=AU$1)*('冬被-S级品'!$E$2:$AW$10)),0)+IFERROR(SUMPRODUCT(('白止-S级品'!$A$2:$A$26=$B45)*('白止-S级品'!$D$1:$AV$1=AU$1)*('白止-S级品'!$D$2:$AV$26)),0)+IFERROR(SUMPRODUCT(('乐容-S级品'!$A$4:$A$32=$B45)*('乐容-S级品'!$L$3:$CA$3=AU$1)*('乐容-S级品'!$L$4:$CA$32)),0)</f>
      </c>
      <c r="AV45" s="280">
        <f>IFERROR(SUMPRODUCT(('控温被PRO-S级品'!$B$2:$B$10=$B45)*('控温被PRO-S级品'!$E$1:$BE$1=AV$1)*('控温被PRO-S级品'!$E$2:$BE$10)),0)+IFERROR(SUMPRODUCT(('冬被-S级品'!$B$2:$B$10=$B45)*('冬被-S级品'!$E$1:$AW$1=AV$1)*('冬被-S级品'!$E$2:$AW$10)),0)+IFERROR(SUMPRODUCT(('白止-S级品'!$A$2:$A$26=$B45)*('白止-S级品'!$D$1:$AV$1=AV$1)*('白止-S级品'!$D$2:$AV$26)),0)+IFERROR(SUMPRODUCT(('乐容-S级品'!$A$4:$A$32=$B45)*('乐容-S级品'!$L$3:$CA$3=AV$1)*('乐容-S级品'!$L$4:$CA$32)),0)</f>
      </c>
      <c r="AW45" s="280">
        <f>IFERROR(SUMPRODUCT(('控温被PRO-S级品'!$B$2:$B$10=$B45)*('控温被PRO-S级品'!$E$1:$BE$1=AW$1)*('控温被PRO-S级品'!$E$2:$BE$10)),0)+IFERROR(SUMPRODUCT(('冬被-S级品'!$B$2:$B$10=$B45)*('冬被-S级品'!$E$1:$AW$1=AW$1)*('冬被-S级品'!$E$2:$AW$10)),0)+IFERROR(SUMPRODUCT(('白止-S级品'!$A$2:$A$26=$B45)*('白止-S级品'!$D$1:$AV$1=AW$1)*('白止-S级品'!$D$2:$AV$26)),0)+IFERROR(SUMPRODUCT(('乐容-S级品'!$A$4:$A$32=$B45)*('乐容-S级品'!$L$3:$CA$3=AW$1)*('乐容-S级品'!$L$4:$CA$32)),0)</f>
      </c>
      <c r="AX45" s="280">
        <f>IFERROR(SUMPRODUCT(('控温被PRO-S级品'!$B$2:$B$10=$B45)*('控温被PRO-S级品'!$E$1:$BE$1=AX$1)*('控温被PRO-S级品'!$E$2:$BE$10)),0)+IFERROR(SUMPRODUCT(('冬被-S级品'!$B$2:$B$10=$B45)*('冬被-S级品'!$E$1:$AW$1=AX$1)*('冬被-S级品'!$E$2:$AW$10)),0)+IFERROR(SUMPRODUCT(('白止-S级品'!$A$2:$A$26=$B45)*('白止-S级品'!$D$1:$AV$1=AX$1)*('白止-S级品'!$D$2:$AV$26)),0)+IFERROR(SUMPRODUCT(('乐容-S级品'!$A$4:$A$32=$B45)*('乐容-S级品'!$L$3:$CA$3=AX$1)*('乐容-S级品'!$L$4:$CA$32)),0)</f>
      </c>
      <c r="AY45" s="280">
        <f>IFERROR(SUMPRODUCT(('控温被PRO-S级品'!$B$2:$B$10=$B45)*('控温被PRO-S级品'!$E$1:$BE$1=AY$1)*('控温被PRO-S级品'!$E$2:$BE$10)),0)+IFERROR(SUMPRODUCT(('冬被-S级品'!$B$2:$B$10=$B45)*('冬被-S级品'!$E$1:$AW$1=AY$1)*('冬被-S级品'!$E$2:$AW$10)),0)+IFERROR(SUMPRODUCT(('白止-S级品'!$A$2:$A$26=$B45)*('白止-S级品'!$D$1:$AV$1=AY$1)*('白止-S级品'!$D$2:$AV$26)),0)+IFERROR(SUMPRODUCT(('乐容-S级品'!$A$4:$A$32=$B45)*('乐容-S级品'!$L$3:$CA$3=AY$1)*('乐容-S级品'!$L$4:$CA$32)),0)</f>
      </c>
      <c r="AZ45" s="280">
        <f>IFERROR(SUMPRODUCT(('控温被PRO-S级品'!$B$2:$B$10=$B45)*('控温被PRO-S级品'!$E$1:$BE$1=AZ$1)*('控温被PRO-S级品'!$E$2:$BE$10)),0)+IFERROR(SUMPRODUCT(('冬被-S级品'!$B$2:$B$10=$B45)*('冬被-S级品'!$E$1:$AW$1=AZ$1)*('冬被-S级品'!$E$2:$AW$10)),0)+IFERROR(SUMPRODUCT(('白止-S级品'!$A$2:$A$26=$B45)*('白止-S级品'!$D$1:$AV$1=AZ$1)*('白止-S级品'!$D$2:$AV$26)),0)+IFERROR(SUMPRODUCT(('乐容-S级品'!$A$4:$A$32=$B45)*('乐容-S级品'!$L$3:$CA$3=AZ$1)*('乐容-S级品'!$L$4:$CA$32)),0)</f>
      </c>
      <c r="BA45" s="280">
        <f>IFERROR(SUMPRODUCT(('控温被PRO-S级品'!$B$2:$B$10=$B45)*('控温被PRO-S级品'!$E$1:$BE$1=BA$1)*('控温被PRO-S级品'!$E$2:$BE$10)),0)+IFERROR(SUMPRODUCT(('冬被-S级品'!$B$2:$B$10=$B45)*('冬被-S级品'!$E$1:$AW$1=BA$1)*('冬被-S级品'!$E$2:$AW$10)),0)+IFERROR(SUMPRODUCT(('白止-S级品'!$A$2:$A$26=$B45)*('白止-S级品'!$D$1:$AV$1=BA$1)*('白止-S级品'!$D$2:$AV$26)),0)+IFERROR(SUMPRODUCT(('乐容-S级品'!$A$4:$A$32=$B45)*('乐容-S级品'!$L$3:$CA$3=BA$1)*('乐容-S级品'!$L$4:$CA$32)),0)</f>
      </c>
      <c r="BB45" s="280">
        <f>IFERROR(SUMPRODUCT(('控温被PRO-S级品'!$B$2:$B$10=$B45)*('控温被PRO-S级品'!$E$1:$BE$1=BB$1)*('控温被PRO-S级品'!$E$2:$BE$10)),0)+IFERROR(SUMPRODUCT(('冬被-S级品'!$B$2:$B$10=$B45)*('冬被-S级品'!$E$1:$AW$1=BB$1)*('冬被-S级品'!$E$2:$AW$10)),0)+IFERROR(SUMPRODUCT(('白止-S级品'!$A$2:$A$26=$B45)*('白止-S级品'!$D$1:$AV$1=BB$1)*('白止-S级品'!$D$2:$AV$26)),0)+IFERROR(SUMPRODUCT(('乐容-S级品'!$A$4:$A$32=$B45)*('乐容-S级品'!$L$3:$CA$3=BB$1)*('乐容-S级品'!$L$4:$CA$32)),0)</f>
      </c>
      <c r="BC45" s="280">
        <f>IFERROR(SUMPRODUCT(('控温被PRO-S级品'!$B$2:$B$10=$B45)*('控温被PRO-S级品'!$E$1:$BE$1=BC$1)*('控温被PRO-S级品'!$E$2:$BE$10)),0)+IFERROR(SUMPRODUCT(('冬被-S级品'!$B$2:$B$10=$B45)*('冬被-S级品'!$E$1:$AW$1=BC$1)*('冬被-S级品'!$E$2:$AW$10)),0)+IFERROR(SUMPRODUCT(('白止-S级品'!$A$2:$A$26=$B45)*('白止-S级品'!$D$1:$AV$1=BC$1)*('白止-S级品'!$D$2:$AV$26)),0)+IFERROR(SUMPRODUCT(('乐容-S级品'!$A$4:$A$32=$B45)*('乐容-S级品'!$L$3:$CA$3=BC$1)*('乐容-S级品'!$L$4:$CA$32)),0)</f>
      </c>
      <c r="BD45" s="280">
        <f>IFERROR(SUMPRODUCT(('控温被PRO-S级品'!$B$2:$B$10=$B45)*('控温被PRO-S级品'!$E$1:$BE$1=BD$1)*('控温被PRO-S级品'!$E$2:$BE$10)),0)+IFERROR(SUMPRODUCT(('冬被-S级品'!$B$2:$B$10=$B45)*('冬被-S级品'!$E$1:$AW$1=BD$1)*('冬被-S级品'!$E$2:$AW$10)),0)+IFERROR(SUMPRODUCT(('白止-S级品'!$A$2:$A$26=$B45)*('白止-S级品'!$D$1:$AV$1=BD$1)*('白止-S级品'!$D$2:$AV$26)),0)+IFERROR(SUMPRODUCT(('乐容-S级品'!$A$4:$A$32=$B45)*('乐容-S级品'!$L$3:$CA$3=BD$1)*('乐容-S级品'!$L$4:$CA$32)),0)</f>
      </c>
      <c r="BE45" s="280">
        <f>IFERROR(SUMPRODUCT(('控温被PRO-S级品'!$B$2:$B$10=$B45)*('控温被PRO-S级品'!$E$1:$BE$1=BE$1)*('控温被PRO-S级品'!$E$2:$BE$10)),0)+IFERROR(SUMPRODUCT(('冬被-S级品'!$B$2:$B$10=$B45)*('冬被-S级品'!$E$1:$AW$1=BE$1)*('冬被-S级品'!$E$2:$AW$10)),0)+IFERROR(SUMPRODUCT(('白止-S级品'!$A$2:$A$26=$B45)*('白止-S级品'!$D$1:$AV$1=BE$1)*('白止-S级品'!$D$2:$AV$26)),0)+IFERROR(SUMPRODUCT(('乐容-S级品'!$A$4:$A$32=$B45)*('乐容-S级品'!$L$3:$CA$3=BE$1)*('乐容-S级品'!$L$4:$CA$32)),0)</f>
      </c>
      <c r="BF45" s="280">
        <f>IFERROR(SUMPRODUCT(('控温被PRO-S级品'!$B$2:$B$10=$B45)*('控温被PRO-S级品'!$E$1:$BE$1=BF$1)*('控温被PRO-S级品'!$E$2:$BE$10)),0)+IFERROR(SUMPRODUCT(('冬被-S级品'!$B$2:$B$10=$B45)*('冬被-S级品'!$E$1:$AW$1=BF$1)*('冬被-S级品'!$E$2:$AW$10)),0)+IFERROR(SUMPRODUCT(('白止-S级品'!$A$2:$A$26=$B45)*('白止-S级品'!$D$1:$AV$1=BF$1)*('白止-S级品'!$D$2:$AV$26)),0)+IFERROR(SUMPRODUCT(('乐容-S级品'!$A$4:$A$32=$B45)*('乐容-S级品'!$L$3:$CA$3=BF$1)*('乐容-S级品'!$L$4:$CA$32)),0)</f>
      </c>
      <c r="BG45" s="280">
        <f>IFERROR(SUMPRODUCT(('控温被PRO-S级品'!$B$2:$B$10=$B45)*('控温被PRO-S级品'!$E$1:$BE$1=BG$1)*('控温被PRO-S级品'!$E$2:$BE$10)),0)+IFERROR(SUMPRODUCT(('冬被-S级品'!$B$2:$B$10=$B45)*('冬被-S级品'!$E$1:$AW$1=BG$1)*('冬被-S级品'!$E$2:$AW$10)),0)+IFERROR(SUMPRODUCT(('白止-S级品'!$A$2:$A$26=$B45)*('白止-S级品'!$D$1:$AV$1=BG$1)*('白止-S级品'!$D$2:$AV$26)),0)+IFERROR(SUMPRODUCT(('乐容-S级品'!$A$4:$A$32=$B45)*('乐容-S级品'!$L$3:$CA$3=BG$1)*('乐容-S级品'!$L$4:$CA$32)),0)</f>
      </c>
      <c r="BH45" s="280">
        <f>IFERROR(SUMPRODUCT(('控温被PRO-S级品'!$B$2:$B$10=$B45)*('控温被PRO-S级品'!$E$1:$BE$1=BH$1)*('控温被PRO-S级品'!$E$2:$BE$10)),0)+IFERROR(SUMPRODUCT(('冬被-S级品'!$B$2:$B$10=$B45)*('冬被-S级品'!$E$1:$AW$1=BH$1)*('冬被-S级品'!$E$2:$AW$10)),0)+IFERROR(SUMPRODUCT(('白止-S级品'!$A$2:$A$26=$B45)*('白止-S级品'!$D$1:$AV$1=BH$1)*('白止-S级品'!$D$2:$AV$26)),0)+IFERROR(SUMPRODUCT(('乐容-S级品'!$A$4:$A$32=$B45)*('乐容-S级品'!$L$3:$CA$3=BH$1)*('乐容-S级品'!$L$4:$CA$32)),0)</f>
      </c>
      <c r="BI45" s="280">
        <f>IFERROR(SUMPRODUCT(('控温被PRO-S级品'!$B$2:$B$10=$B45)*('控温被PRO-S级品'!$E$1:$BE$1=BI$1)*('控温被PRO-S级品'!$E$2:$BE$10)),0)+IFERROR(SUMPRODUCT(('冬被-S级品'!$B$2:$B$10=$B45)*('冬被-S级品'!$E$1:$AW$1=BI$1)*('冬被-S级品'!$E$2:$AW$10)),0)+IFERROR(SUMPRODUCT(('白止-S级品'!$A$2:$A$26=$B45)*('白止-S级品'!$D$1:$AV$1=BI$1)*('白止-S级品'!$D$2:$AV$26)),0)+IFERROR(SUMPRODUCT(('乐容-S级品'!$A$4:$A$32=$B45)*('乐容-S级品'!$L$3:$CA$3=BI$1)*('乐容-S级品'!$L$4:$CA$32)),0)</f>
      </c>
      <c r="BJ45" s="280">
        <f>IFERROR(SUMPRODUCT(('控温被PRO-S级品'!$B$2:$B$10=$B45)*('控温被PRO-S级品'!$E$1:$BE$1=BJ$1)*('控温被PRO-S级品'!$E$2:$BE$10)),0)+IFERROR(SUMPRODUCT(('冬被-S级品'!$B$2:$B$10=$B45)*('冬被-S级品'!$E$1:$AW$1=BJ$1)*('冬被-S级品'!$E$2:$AW$10)),0)+IFERROR(SUMPRODUCT(('白止-S级品'!$A$2:$A$26=$B45)*('白止-S级品'!$D$1:$AV$1=BJ$1)*('白止-S级品'!$D$2:$AV$26)),0)+IFERROR(SUMPRODUCT(('乐容-S级品'!$A$4:$A$32=$B45)*('乐容-S级品'!$L$3:$CA$3=BJ$1)*('乐容-S级品'!$L$4:$CA$32)),0)</f>
      </c>
      <c r="BK45" s="280">
        <f>IFERROR(SUMPRODUCT(('控温被PRO-S级品'!$B$2:$B$10=$B45)*('控温被PRO-S级品'!$E$1:$BE$1=BK$1)*('控温被PRO-S级品'!$E$2:$BE$10)),0)+IFERROR(SUMPRODUCT(('冬被-S级品'!$B$2:$B$10=$B45)*('冬被-S级品'!$E$1:$AW$1=BK$1)*('冬被-S级品'!$E$2:$AW$10)),0)+IFERROR(SUMPRODUCT(('白止-S级品'!$A$2:$A$26=$B45)*('白止-S级品'!$D$1:$AV$1=BK$1)*('白止-S级品'!$D$2:$AV$26)),0)+IFERROR(SUMPRODUCT(('乐容-S级品'!$A$4:$A$32=$B45)*('乐容-S级品'!$L$3:$CA$3=BK$1)*('乐容-S级品'!$L$4:$CA$32)),0)</f>
      </c>
      <c r="BL45" s="280">
        <f>IFERROR(SUMPRODUCT(('控温被PRO-S级品'!$B$2:$B$10=$B45)*('控温被PRO-S级品'!$E$1:$BE$1=BL$1)*('控温被PRO-S级品'!$E$2:$BE$10)),0)+IFERROR(SUMPRODUCT(('冬被-S级品'!$B$2:$B$10=$B45)*('冬被-S级品'!$E$1:$AW$1=BL$1)*('冬被-S级品'!$E$2:$AW$10)),0)+IFERROR(SUMPRODUCT(('白止-S级品'!$A$2:$A$26=$B45)*('白止-S级品'!$D$1:$AV$1=BL$1)*('白止-S级品'!$D$2:$AV$26)),0)+IFERROR(SUMPRODUCT(('乐容-S级品'!$A$4:$A$32=$B45)*('乐容-S级品'!$L$3:$CA$3=BL$1)*('乐容-S级品'!$L$4:$CA$32)),0)</f>
      </c>
      <c r="BM45" s="280">
        <f>IFERROR(SUMPRODUCT(('控温被PRO-S级品'!$B$2:$B$10=$B45)*('控温被PRO-S级品'!$E$1:$BE$1=BM$1)*('控温被PRO-S级品'!$E$2:$BE$10)),0)+IFERROR(SUMPRODUCT(('冬被-S级品'!$B$2:$B$10=$B45)*('冬被-S级品'!$E$1:$AW$1=BM$1)*('冬被-S级品'!$E$2:$AW$10)),0)+IFERROR(SUMPRODUCT(('白止-S级品'!$A$2:$A$26=$B45)*('白止-S级品'!$D$1:$AV$1=BM$1)*('白止-S级品'!$D$2:$AV$26)),0)+IFERROR(SUMPRODUCT(('乐容-S级品'!$A$4:$A$32=$B45)*('乐容-S级品'!$L$3:$CA$3=BM$1)*('乐容-S级品'!$L$4:$CA$32)),0)</f>
      </c>
      <c r="BN45" s="280">
        <f>IFERROR(SUMPRODUCT(('控温被PRO-S级品'!$B$2:$B$10=$B45)*('控温被PRO-S级品'!$E$1:$BE$1=BN$1)*('控温被PRO-S级品'!$E$2:$BE$10)),0)+IFERROR(SUMPRODUCT(('冬被-S级品'!$B$2:$B$10=$B45)*('冬被-S级品'!$E$1:$AW$1=BN$1)*('冬被-S级品'!$E$2:$AW$10)),0)+IFERROR(SUMPRODUCT(('白止-S级品'!$A$2:$A$26=$B45)*('白止-S级品'!$D$1:$AV$1=BN$1)*('白止-S级品'!$D$2:$AV$26)),0)+IFERROR(SUMPRODUCT(('乐容-S级品'!$A$4:$A$32=$B45)*('乐容-S级品'!$L$3:$CA$3=BN$1)*('乐容-S级品'!$L$4:$CA$32)),0)</f>
      </c>
      <c r="BO45" s="280">
        <f>IFERROR(SUMPRODUCT(('控温被PRO-S级品'!$B$2:$B$10=$B45)*('控温被PRO-S级品'!$E$1:$BE$1=BO$1)*('控温被PRO-S级品'!$E$2:$BE$10)),0)+IFERROR(SUMPRODUCT(('冬被-S级品'!$B$2:$B$10=$B45)*('冬被-S级品'!$E$1:$AW$1=BO$1)*('冬被-S级品'!$E$2:$AW$10)),0)+IFERROR(SUMPRODUCT(('白止-S级品'!$A$2:$A$26=$B45)*('白止-S级品'!$D$1:$AV$1=BO$1)*('白止-S级品'!$D$2:$AV$26)),0)+IFERROR(SUMPRODUCT(('乐容-S级品'!$A$4:$A$32=$B45)*('乐容-S级品'!$L$3:$CA$3=BO$1)*('乐容-S级品'!$L$4:$CA$32)),0)</f>
      </c>
      <c r="BP45" s="280">
        <f>IFERROR(SUMPRODUCT(('控温被PRO-S级品'!$B$2:$B$10=$B45)*('控温被PRO-S级品'!$E$1:$BE$1=BP$1)*('控温被PRO-S级品'!$E$2:$BE$10)),0)+IFERROR(SUMPRODUCT(('冬被-S级品'!$B$2:$B$10=$B45)*('冬被-S级品'!$E$1:$AW$1=BP$1)*('冬被-S级品'!$E$2:$AW$10)),0)+IFERROR(SUMPRODUCT(('白止-S级品'!$A$2:$A$26=$B45)*('白止-S级品'!$D$1:$AV$1=BP$1)*('白止-S级品'!$D$2:$AV$26)),0)+IFERROR(SUMPRODUCT(('乐容-S级品'!$A$4:$A$32=$B45)*('乐容-S级品'!$L$3:$CA$3=BP$1)*('乐容-S级品'!$L$4:$CA$32)),0)</f>
      </c>
      <c r="BQ45" s="280">
        <f>IFERROR(SUMPRODUCT(('控温被PRO-S级品'!$B$2:$B$10=$B45)*('控温被PRO-S级品'!$E$1:$BE$1=BQ$1)*('控温被PRO-S级品'!$E$2:$BE$10)),0)+IFERROR(SUMPRODUCT(('冬被-S级品'!$B$2:$B$10=$B45)*('冬被-S级品'!$E$1:$AW$1=BQ$1)*('冬被-S级品'!$E$2:$AW$10)),0)+IFERROR(SUMPRODUCT(('白止-S级品'!$A$2:$A$26=$B45)*('白止-S级品'!$D$1:$AV$1=BQ$1)*('白止-S级品'!$D$2:$AV$26)),0)+IFERROR(SUMPRODUCT(('乐容-S级品'!$A$4:$A$32=$B45)*('乐容-S级品'!$L$3:$CA$3=BQ$1)*('乐容-S级品'!$L$4:$CA$32)),0)</f>
      </c>
      <c r="BR45" s="280">
        <f>IFERROR(SUMPRODUCT(('控温被PRO-S级品'!$B$2:$B$10=$B45)*('控温被PRO-S级品'!$E$1:$BE$1=BR$1)*('控温被PRO-S级品'!$E$2:$BE$10)),0)+IFERROR(SUMPRODUCT(('冬被-S级品'!$B$2:$B$10=$B45)*('冬被-S级品'!$E$1:$AW$1=BR$1)*('冬被-S级品'!$E$2:$AW$10)),0)+IFERROR(SUMPRODUCT(('白止-S级品'!$A$2:$A$26=$B45)*('白止-S级品'!$D$1:$AV$1=BR$1)*('白止-S级品'!$D$2:$AV$26)),0)+IFERROR(SUMPRODUCT(('乐容-S级品'!$A$4:$A$32=$B45)*('乐容-S级品'!$L$3:$CA$3=BR$1)*('乐容-S级品'!$L$4:$CA$32)),0)</f>
      </c>
      <c r="BS45" s="280">
        <f>IFERROR(SUMPRODUCT(('控温被PRO-S级品'!$B$2:$B$10=$B45)*('控温被PRO-S级品'!$E$1:$BE$1=BS$1)*('控温被PRO-S级品'!$E$2:$BE$10)),0)+IFERROR(SUMPRODUCT(('冬被-S级品'!$B$2:$B$10=$B45)*('冬被-S级品'!$E$1:$AW$1=BS$1)*('冬被-S级品'!$E$2:$AW$10)),0)+IFERROR(SUMPRODUCT(('白止-S级品'!$A$2:$A$26=$B45)*('白止-S级品'!$D$1:$AV$1=BS$1)*('白止-S级品'!$D$2:$AV$26)),0)+IFERROR(SUMPRODUCT(('乐容-S级品'!$A$4:$A$32=$B45)*('乐容-S级品'!$L$3:$CA$3=BS$1)*('乐容-S级品'!$L$4:$CA$32)),0)</f>
      </c>
      <c r="BT45" s="280">
        <f>IFERROR(SUMPRODUCT(('控温被PRO-S级品'!$B$2:$B$10=$B45)*('控温被PRO-S级品'!$E$1:$BE$1=BT$1)*('控温被PRO-S级品'!$E$2:$BE$10)),0)+IFERROR(SUMPRODUCT(('冬被-S级品'!$B$2:$B$10=$B45)*('冬被-S级品'!$E$1:$AW$1=BT$1)*('冬被-S级品'!$E$2:$AW$10)),0)+IFERROR(SUMPRODUCT(('白止-S级品'!$A$2:$A$26=$B45)*('白止-S级品'!$D$1:$AV$1=BT$1)*('白止-S级品'!$D$2:$AV$26)),0)+IFERROR(SUMPRODUCT(('乐容-S级品'!$A$4:$A$32=$B45)*('乐容-S级品'!$L$3:$CA$3=BT$1)*('乐容-S级品'!$L$4:$CA$32)),0)</f>
      </c>
      <c r="BU45" s="280">
        <f>IFERROR(SUMPRODUCT(('控温被PRO-S级品'!$B$2:$B$10=$B45)*('控温被PRO-S级品'!$E$1:$BE$1=BU$1)*('控温被PRO-S级品'!$E$2:$BE$10)),0)+IFERROR(SUMPRODUCT(('冬被-S级品'!$B$2:$B$10=$B45)*('冬被-S级品'!$E$1:$AW$1=BU$1)*('冬被-S级品'!$E$2:$AW$10)),0)+IFERROR(SUMPRODUCT(('白止-S级品'!$A$2:$A$26=$B45)*('白止-S级品'!$D$1:$AV$1=BU$1)*('白止-S级品'!$D$2:$AV$26)),0)+IFERROR(SUMPRODUCT(('乐容-S级品'!$A$4:$A$32=$B45)*('乐容-S级品'!$L$3:$CA$3=BU$1)*('乐容-S级品'!$L$4:$CA$32)),0)</f>
      </c>
      <c r="BV45" s="280">
        <f>IFERROR(SUMPRODUCT(('控温被PRO-S级品'!$B$2:$B$10=$B45)*('控温被PRO-S级品'!$E$1:$BE$1=BV$1)*('控温被PRO-S级品'!$E$2:$BE$10)),0)+IFERROR(SUMPRODUCT(('冬被-S级品'!$B$2:$B$10=$B45)*('冬被-S级品'!$E$1:$AW$1=BV$1)*('冬被-S级品'!$E$2:$AW$10)),0)+IFERROR(SUMPRODUCT(('白止-S级品'!$A$2:$A$26=$B45)*('白止-S级品'!$D$1:$AV$1=BV$1)*('白止-S级品'!$D$2:$AV$26)),0)+IFERROR(SUMPRODUCT(('乐容-S级品'!$A$4:$A$32=$B45)*('乐容-S级品'!$L$3:$CA$3=BV$1)*('乐容-S级品'!$L$4:$CA$32)),0)</f>
      </c>
      <c r="BW45" s="280">
        <f>IFERROR(SUMPRODUCT(('控温被PRO-S级品'!$B$2:$B$10=$B45)*('控温被PRO-S级品'!$E$1:$BE$1=BW$1)*('控温被PRO-S级品'!$E$2:$BE$10)),0)+IFERROR(SUMPRODUCT(('冬被-S级品'!$B$2:$B$10=$B45)*('冬被-S级品'!$E$1:$AW$1=BW$1)*('冬被-S级品'!$E$2:$AW$10)),0)+IFERROR(SUMPRODUCT(('白止-S级品'!$A$2:$A$26=$B45)*('白止-S级品'!$D$1:$AV$1=BW$1)*('白止-S级品'!$D$2:$AV$26)),0)+IFERROR(SUMPRODUCT(('乐容-S级品'!$A$4:$A$32=$B45)*('乐容-S级品'!$L$3:$CA$3=BW$1)*('乐容-S级品'!$L$4:$CA$32)),0)</f>
      </c>
      <c r="BX45" s="280">
        <f>IFERROR(SUMPRODUCT(('控温被PRO-S级品'!$B$2:$B$10=$B45)*('控温被PRO-S级品'!$E$1:$BE$1=BX$1)*('控温被PRO-S级品'!$E$2:$BE$10)),0)+IFERROR(SUMPRODUCT(('冬被-S级品'!$B$2:$B$10=$B45)*('冬被-S级品'!$E$1:$AW$1=BX$1)*('冬被-S级品'!$E$2:$AW$10)),0)+IFERROR(SUMPRODUCT(('白止-S级品'!$A$2:$A$26=$B45)*('白止-S级品'!$D$1:$AV$1=BX$1)*('白止-S级品'!$D$2:$AV$26)),0)+IFERROR(SUMPRODUCT(('乐容-S级品'!$A$4:$A$32=$B45)*('乐容-S级品'!$L$3:$CA$3=BX$1)*('乐容-S级品'!$L$4:$CA$32)),0)</f>
      </c>
      <c r="BY45" s="280">
        <f>IFERROR(SUMPRODUCT(('控温被PRO-S级品'!$B$2:$B$10=$B45)*('控温被PRO-S级品'!$E$1:$BE$1=BY$1)*('控温被PRO-S级品'!$E$2:$BE$10)),0)+IFERROR(SUMPRODUCT(('冬被-S级品'!$B$2:$B$10=$B45)*('冬被-S级品'!$E$1:$AW$1=BY$1)*('冬被-S级品'!$E$2:$AW$10)),0)+IFERROR(SUMPRODUCT(('白止-S级品'!$A$2:$A$26=$B45)*('白止-S级品'!$D$1:$AV$1=BY$1)*('白止-S级品'!$D$2:$AV$26)),0)+IFERROR(SUMPRODUCT(('乐容-S级品'!$A$4:$A$32=$B45)*('乐容-S级品'!$L$3:$CA$3=BY$1)*('乐容-S级品'!$L$4:$CA$32)),0)</f>
      </c>
      <c r="BZ45" s="280">
        <f>IFERROR(SUMPRODUCT(('控温被PRO-S级品'!$B$2:$B$10=$B45)*('控温被PRO-S级品'!$E$1:$BE$1=BZ$1)*('控温被PRO-S级品'!$E$2:$BE$10)),0)+IFERROR(SUMPRODUCT(('冬被-S级品'!$B$2:$B$10=$B45)*('冬被-S级品'!$E$1:$AW$1=BZ$1)*('冬被-S级品'!$E$2:$AW$10)),0)+IFERROR(SUMPRODUCT(('白止-S级品'!$A$2:$A$26=$B45)*('白止-S级品'!$D$1:$AV$1=BZ$1)*('白止-S级品'!$D$2:$AV$26)),0)+IFERROR(SUMPRODUCT(('乐容-S级品'!$A$4:$A$32=$B45)*('乐容-S级品'!$L$3:$CA$3=BZ$1)*('乐容-S级品'!$L$4:$CA$32)),0)</f>
      </c>
      <c r="CA45" s="280">
        <f>IFERROR(SUMPRODUCT(('控温被PRO-S级品'!$B$2:$B$10=$B45)*('控温被PRO-S级品'!$E$1:$BE$1=CA$1)*('控温被PRO-S级品'!$E$2:$BE$10)),0)+IFERROR(SUMPRODUCT(('冬被-S级品'!$B$2:$B$10=$B45)*('冬被-S级品'!$E$1:$AW$1=CA$1)*('冬被-S级品'!$E$2:$AW$10)),0)+IFERROR(SUMPRODUCT(('白止-S级品'!$A$2:$A$26=$B45)*('白止-S级品'!$D$1:$AV$1=CA$1)*('白止-S级品'!$D$2:$AV$26)),0)+IFERROR(SUMPRODUCT(('乐容-S级品'!$A$4:$A$32=$B45)*('乐容-S级品'!$L$3:$CA$3=CA$1)*('乐容-S级品'!$L$4:$CA$32)),0)</f>
      </c>
      <c r="CB45" s="280">
        <f>IFERROR(SUMPRODUCT(('控温被PRO-S级品'!$B$2:$B$10=$B45)*('控温被PRO-S级品'!$E$1:$BE$1=CB$1)*('控温被PRO-S级品'!$E$2:$BE$10)),0)+IFERROR(SUMPRODUCT(('冬被-S级品'!$B$2:$B$10=$B45)*('冬被-S级品'!$E$1:$AW$1=CB$1)*('冬被-S级品'!$E$2:$AW$10)),0)+IFERROR(SUMPRODUCT(('白止-S级品'!$A$2:$A$26=$B45)*('白止-S级品'!$D$1:$AV$1=CB$1)*('白止-S级品'!$D$2:$AV$26)),0)+IFERROR(SUMPRODUCT(('乐容-S级品'!$A$4:$A$32=$B45)*('乐容-S级品'!$L$3:$CA$3=CB$1)*('乐容-S级品'!$L$4:$CA$32)),0)</f>
      </c>
      <c r="CC45" s="280">
        <f>IFERROR(SUMPRODUCT(('控温被PRO-S级品'!$B$2:$B$10=$B45)*('控温被PRO-S级品'!$E$1:$BE$1=CC$1)*('控温被PRO-S级品'!$E$2:$BE$10)),0)+IFERROR(SUMPRODUCT(('冬被-S级品'!$B$2:$B$10=$B45)*('冬被-S级品'!$E$1:$AW$1=CC$1)*('冬被-S级品'!$E$2:$AW$10)),0)+IFERROR(SUMPRODUCT(('白止-S级品'!$A$2:$A$26=$B45)*('白止-S级品'!$D$1:$AV$1=CC$1)*('白止-S级品'!$D$2:$AV$26)),0)+IFERROR(SUMPRODUCT(('乐容-S级品'!$A$4:$A$32=$B45)*('乐容-S级品'!$L$3:$CA$3=CC$1)*('乐容-S级品'!$L$4:$CA$32)),0)</f>
      </c>
      <c r="CD45" s="280">
        <f>IFERROR(SUMPRODUCT(('控温被PRO-S级品'!$B$2:$B$10=$B45)*('控温被PRO-S级品'!$E$1:$BE$1=CD$1)*('控温被PRO-S级品'!$E$2:$BE$10)),0)+IFERROR(SUMPRODUCT(('冬被-S级品'!$B$2:$B$10=$B45)*('冬被-S级品'!$E$1:$AW$1=CD$1)*('冬被-S级品'!$E$2:$AW$10)),0)+IFERROR(SUMPRODUCT(('白止-S级品'!$A$2:$A$26=$B45)*('白止-S级品'!$D$1:$AV$1=CD$1)*('白止-S级品'!$D$2:$AV$26)),0)+IFERROR(SUMPRODUCT(('乐容-S级品'!$A$4:$A$32=$B45)*('乐容-S级品'!$L$3:$CA$3=CD$1)*('乐容-S级品'!$L$4:$CA$32)),0)</f>
      </c>
      <c r="CE45" s="280">
        <f>IFERROR(SUMPRODUCT(('控温被PRO-S级品'!$B$2:$B$10=$B45)*('控温被PRO-S级品'!$E$1:$BE$1=CE$1)*('控温被PRO-S级品'!$E$2:$BE$10)),0)+IFERROR(SUMPRODUCT(('冬被-S级品'!$B$2:$B$10=$B45)*('冬被-S级品'!$E$1:$AW$1=CE$1)*('冬被-S级品'!$E$2:$AW$10)),0)+IFERROR(SUMPRODUCT(('白止-S级品'!$A$2:$A$26=$B45)*('白止-S级品'!$D$1:$AV$1=CE$1)*('白止-S级品'!$D$2:$AV$26)),0)+IFERROR(SUMPRODUCT(('乐容-S级品'!$A$4:$A$32=$B45)*('乐容-S级品'!$L$3:$CA$3=CE$1)*('乐容-S级品'!$L$4:$CA$32)),0)</f>
      </c>
      <c r="CF45" s="280">
        <f>IFERROR(SUMPRODUCT(('控温被PRO-S级品'!$B$2:$B$10=$B45)*('控温被PRO-S级品'!$E$1:$BE$1=CF$1)*('控温被PRO-S级品'!$E$2:$BE$10)),0)+IFERROR(SUMPRODUCT(('冬被-S级品'!$B$2:$B$10=$B45)*('冬被-S级品'!$E$1:$AW$1=CF$1)*('冬被-S级品'!$E$2:$AW$10)),0)+IFERROR(SUMPRODUCT(('白止-S级品'!$A$2:$A$26=$B45)*('白止-S级品'!$D$1:$AV$1=CF$1)*('白止-S级品'!$D$2:$AV$26)),0)+IFERROR(SUMPRODUCT(('乐容-S级品'!$A$4:$A$32=$B45)*('乐容-S级品'!$L$3:$CA$3=CF$1)*('乐容-S级品'!$L$4:$CA$32)),0)</f>
      </c>
      <c r="CG45" s="280">
        <f>IFERROR(SUMPRODUCT(('控温被PRO-S级品'!$B$2:$B$10=$B45)*('控温被PRO-S级品'!$E$1:$BE$1=CG$1)*('控温被PRO-S级品'!$E$2:$BE$10)),0)+IFERROR(SUMPRODUCT(('冬被-S级品'!$B$2:$B$10=$B45)*('冬被-S级品'!$E$1:$AW$1=CG$1)*('冬被-S级品'!$E$2:$AW$10)),0)+IFERROR(SUMPRODUCT(('白止-S级品'!$A$2:$A$26=$B45)*('白止-S级品'!$D$1:$AV$1=CG$1)*('白止-S级品'!$D$2:$AV$26)),0)+IFERROR(SUMPRODUCT(('乐容-S级品'!$A$4:$A$32=$B45)*('乐容-S级品'!$L$3:$CA$3=CG$1)*('乐容-S级品'!$L$4:$CA$32)),0)</f>
      </c>
      <c r="CH45" s="280">
        <f>IFERROR(SUMPRODUCT(('控温被PRO-S级品'!$B$2:$B$10=$B45)*('控温被PRO-S级品'!$E$1:$BE$1=CH$1)*('控温被PRO-S级品'!$E$2:$BE$10)),0)+IFERROR(SUMPRODUCT(('冬被-S级品'!$B$2:$B$10=$B45)*('冬被-S级品'!$E$1:$AW$1=CH$1)*('冬被-S级品'!$E$2:$AW$10)),0)+IFERROR(SUMPRODUCT(('白止-S级品'!$A$2:$A$26=$B45)*('白止-S级品'!$D$1:$AV$1=CH$1)*('白止-S级品'!$D$2:$AV$26)),0)+IFERROR(SUMPRODUCT(('乐容-S级品'!$A$4:$A$32=$B45)*('乐容-S级品'!$L$3:$CA$3=CH$1)*('乐容-S级品'!$L$4:$CA$32)),0)</f>
      </c>
      <c r="CI45" s="280">
        <f>IFERROR(SUMPRODUCT(('控温被PRO-S级品'!$B$2:$B$10=$B45)*('控温被PRO-S级品'!$E$1:$BE$1=CI$1)*('控温被PRO-S级品'!$E$2:$BE$10)),0)+IFERROR(SUMPRODUCT(('冬被-S级品'!$B$2:$B$10=$B45)*('冬被-S级品'!$E$1:$AW$1=CI$1)*('冬被-S级品'!$E$2:$AW$10)),0)+IFERROR(SUMPRODUCT(('白止-S级品'!$A$2:$A$26=$B45)*('白止-S级品'!$D$1:$AV$1=CI$1)*('白止-S级品'!$D$2:$AV$26)),0)+IFERROR(SUMPRODUCT(('乐容-S级品'!$A$4:$A$32=$B45)*('乐容-S级品'!$L$3:$CA$3=CI$1)*('乐容-S级品'!$L$4:$CA$32)),0)</f>
      </c>
      <c r="CJ45" s="280">
        <f>IFERROR(SUMPRODUCT(('控温被PRO-S级品'!$B$2:$B$10=$B45)*('控温被PRO-S级品'!$E$1:$BE$1=CJ$1)*('控温被PRO-S级品'!$E$2:$BE$10)),0)+IFERROR(SUMPRODUCT(('冬被-S级品'!$B$2:$B$10=$B45)*('冬被-S级品'!$E$1:$AW$1=CJ$1)*('冬被-S级品'!$E$2:$AW$10)),0)+IFERROR(SUMPRODUCT(('白止-S级品'!$A$2:$A$26=$B45)*('白止-S级品'!$D$1:$AV$1=CJ$1)*('白止-S级品'!$D$2:$AV$26)),0)+IFERROR(SUMPRODUCT(('乐容-S级品'!$A$4:$A$32=$B45)*('乐容-S级品'!$L$3:$CA$3=CJ$1)*('乐容-S级品'!$L$4:$CA$32)),0)</f>
      </c>
      <c r="CK45" s="280">
        <f>IFERROR(SUMPRODUCT(('控温被PRO-S级品'!$B$2:$B$10=$B45)*('控温被PRO-S级品'!$E$1:$BE$1=CK$1)*('控温被PRO-S级品'!$E$2:$BE$10)),0)+IFERROR(SUMPRODUCT(('冬被-S级品'!$B$2:$B$10=$B45)*('冬被-S级品'!$E$1:$AW$1=CK$1)*('冬被-S级品'!$E$2:$AW$10)),0)+IFERROR(SUMPRODUCT(('白止-S级品'!$A$2:$A$26=$B45)*('白止-S级品'!$D$1:$AV$1=CK$1)*('白止-S级品'!$D$2:$AV$26)),0)+IFERROR(SUMPRODUCT(('乐容-S级品'!$A$4:$A$32=$B45)*('乐容-S级品'!$L$3:$CA$3=CK$1)*('乐容-S级品'!$L$4:$CA$32)),0)</f>
      </c>
      <c r="CL45" s="280">
        <f>IFERROR(SUMPRODUCT(('控温被PRO-S级品'!$B$2:$B$10=$B45)*('控温被PRO-S级品'!$E$1:$BE$1=CL$1)*('控温被PRO-S级品'!$E$2:$BE$10)),0)+IFERROR(SUMPRODUCT(('冬被-S级品'!$B$2:$B$10=$B45)*('冬被-S级品'!$E$1:$AW$1=CL$1)*('冬被-S级品'!$E$2:$AW$10)),0)+IFERROR(SUMPRODUCT(('白止-S级品'!$A$2:$A$26=$B45)*('白止-S级品'!$D$1:$AV$1=CL$1)*('白止-S级品'!$D$2:$AV$26)),0)+IFERROR(SUMPRODUCT(('乐容-S级品'!$A$4:$A$32=$B45)*('乐容-S级品'!$L$3:$CA$3=CL$1)*('乐容-S级品'!$L$4:$CA$32)),0)</f>
      </c>
      <c r="CM45" s="280">
        <f>IFERROR(SUMPRODUCT(('控温被PRO-S级品'!$B$2:$B$10=$B45)*('控温被PRO-S级品'!$E$1:$BE$1=CM$1)*('控温被PRO-S级品'!$E$2:$BE$10)),0)+IFERROR(SUMPRODUCT(('冬被-S级品'!$B$2:$B$10=$B45)*('冬被-S级品'!$E$1:$AW$1=CM$1)*('冬被-S级品'!$E$2:$AW$10)),0)+IFERROR(SUMPRODUCT(('白止-S级品'!$A$2:$A$26=$B45)*('白止-S级品'!$D$1:$AV$1=CM$1)*('白止-S级品'!$D$2:$AV$26)),0)+IFERROR(SUMPRODUCT(('乐容-S级品'!$A$4:$A$32=$B45)*('乐容-S级品'!$L$3:$CA$3=CM$1)*('乐容-S级品'!$L$4:$CA$32)),0)</f>
      </c>
      <c r="CN45" s="280">
        <f>IFERROR(SUMPRODUCT(('控温被PRO-S级品'!$B$2:$B$10=$B45)*('控温被PRO-S级品'!$E$1:$BE$1=CN$1)*('控温被PRO-S级品'!$E$2:$BE$10)),0)+IFERROR(SUMPRODUCT(('冬被-S级品'!$B$2:$B$10=$B45)*('冬被-S级品'!$E$1:$AW$1=CN$1)*('冬被-S级品'!$E$2:$AW$10)),0)+IFERROR(SUMPRODUCT(('白止-S级品'!$A$2:$A$26=$B45)*('白止-S级品'!$D$1:$AV$1=CN$1)*('白止-S级品'!$D$2:$AV$26)),0)+IFERROR(SUMPRODUCT(('乐容-S级品'!$A$4:$A$32=$B45)*('乐容-S级品'!$L$3:$CA$3=CN$1)*('乐容-S级品'!$L$4:$CA$32)),0)</f>
      </c>
      <c r="CO45" s="280">
        <f>IFERROR(SUMPRODUCT(('控温被PRO-S级品'!$B$2:$B$10=$B45)*('控温被PRO-S级品'!$E$1:$BE$1=CO$1)*('控温被PRO-S级品'!$E$2:$BE$10)),0)+IFERROR(SUMPRODUCT(('冬被-S级品'!$B$2:$B$10=$B45)*('冬被-S级品'!$E$1:$AW$1=CO$1)*('冬被-S级品'!$E$2:$AW$10)),0)+IFERROR(SUMPRODUCT(('白止-S级品'!$A$2:$A$26=$B45)*('白止-S级品'!$D$1:$AV$1=CO$1)*('白止-S级品'!$D$2:$AV$26)),0)+IFERROR(SUMPRODUCT(('乐容-S级品'!$A$4:$A$32=$B45)*('乐容-S级品'!$L$3:$CA$3=CO$1)*('乐容-S级品'!$L$4:$CA$32)),0)</f>
      </c>
      <c r="CP45" s="280">
        <f>IFERROR(SUMPRODUCT(('控温被PRO-S级品'!$B$2:$B$10=$B45)*('控温被PRO-S级品'!$E$1:$BE$1=CP$1)*('控温被PRO-S级品'!$E$2:$BE$10)),0)+IFERROR(SUMPRODUCT(('冬被-S级品'!$B$2:$B$10=$B45)*('冬被-S级品'!$E$1:$AW$1=CP$1)*('冬被-S级品'!$E$2:$AW$10)),0)+IFERROR(SUMPRODUCT(('白止-S级品'!$A$2:$A$26=$B45)*('白止-S级品'!$D$1:$AV$1=CP$1)*('白止-S级品'!$D$2:$AV$26)),0)+IFERROR(SUMPRODUCT(('乐容-S级品'!$A$4:$A$32=$B45)*('乐容-S级品'!$L$3:$CA$3=CP$1)*('乐容-S级品'!$L$4:$CA$32)),0)</f>
      </c>
      <c r="CQ45" s="280">
        <f>IFERROR(SUMPRODUCT(('控温被PRO-S级品'!$B$2:$B$10=$B45)*('控温被PRO-S级品'!$E$1:$BE$1=CQ$1)*('控温被PRO-S级品'!$E$2:$BE$10)),0)+IFERROR(SUMPRODUCT(('冬被-S级品'!$B$2:$B$10=$B45)*('冬被-S级品'!$E$1:$AW$1=CQ$1)*('冬被-S级品'!$E$2:$AW$10)),0)+IFERROR(SUMPRODUCT(('白止-S级品'!$A$2:$A$26=$B45)*('白止-S级品'!$D$1:$AV$1=CQ$1)*('白止-S级品'!$D$2:$AV$26)),0)+IFERROR(SUMPRODUCT(('乐容-S级品'!$A$4:$A$32=$B45)*('乐容-S级品'!$L$3:$CA$3=CQ$1)*('乐容-S级品'!$L$4:$CA$32)),0)</f>
      </c>
      <c r="CR45" s="280">
        <f>IFERROR(SUMPRODUCT(('控温被PRO-S级品'!$B$2:$B$10=$B45)*('控温被PRO-S级品'!$E$1:$BE$1=CR$1)*('控温被PRO-S级品'!$E$2:$BE$10)),0)+IFERROR(SUMPRODUCT(('冬被-S级品'!$B$2:$B$10=$B45)*('冬被-S级品'!$E$1:$AW$1=CR$1)*('冬被-S级品'!$E$2:$AW$10)),0)+IFERROR(SUMPRODUCT(('白止-S级品'!$A$2:$A$26=$B45)*('白止-S级品'!$D$1:$AV$1=CR$1)*('白止-S级品'!$D$2:$AV$26)),0)+IFERROR(SUMPRODUCT(('乐容-S级品'!$A$4:$A$32=$B45)*('乐容-S级品'!$L$3:$CA$3=CR$1)*('乐容-S级品'!$L$4:$CA$32)),0)</f>
      </c>
      <c r="CS45" s="280">
        <f>IFERROR(SUMPRODUCT(('控温被PRO-S级品'!$B$2:$B$10=$B45)*('控温被PRO-S级品'!$E$1:$BE$1=CS$1)*('控温被PRO-S级品'!$E$2:$BE$10)),0)+IFERROR(SUMPRODUCT(('冬被-S级品'!$B$2:$B$10=$B45)*('冬被-S级品'!$E$1:$AW$1=CS$1)*('冬被-S级品'!$E$2:$AW$10)),0)+IFERROR(SUMPRODUCT(('白止-S级品'!$A$2:$A$26=$B45)*('白止-S级品'!$D$1:$AV$1=CS$1)*('白止-S级品'!$D$2:$AV$26)),0)+IFERROR(SUMPRODUCT(('乐容-S级品'!$A$4:$A$32=$B45)*('乐容-S级品'!$L$3:$CA$3=CS$1)*('乐容-S级品'!$L$4:$CA$32)),0)</f>
      </c>
      <c r="CT45" s="280">
        <f>IFERROR(SUMPRODUCT(('控温被PRO-S级品'!$B$2:$B$10=$B45)*('控温被PRO-S级品'!$E$1:$BE$1=CT$1)*('控温被PRO-S级品'!$E$2:$BE$10)),0)+IFERROR(SUMPRODUCT(('冬被-S级品'!$B$2:$B$10=$B45)*('冬被-S级品'!$E$1:$AW$1=CT$1)*('冬被-S级品'!$E$2:$AW$10)),0)+IFERROR(SUMPRODUCT(('白止-S级品'!$A$2:$A$26=$B45)*('白止-S级品'!$D$1:$AV$1=CT$1)*('白止-S级品'!$D$2:$AV$26)),0)+IFERROR(SUMPRODUCT(('乐容-S级品'!$A$4:$A$32=$B45)*('乐容-S级品'!$L$3:$CA$3=CT$1)*('乐容-S级品'!$L$4:$CA$32)),0)</f>
      </c>
      <c r="CU45" s="280">
        <f>IFERROR(SUMPRODUCT(('控温被PRO-S级品'!$B$2:$B$10=$B45)*('控温被PRO-S级品'!$E$1:$BE$1=CU$1)*('控温被PRO-S级品'!$E$2:$BE$10)),0)+IFERROR(SUMPRODUCT(('冬被-S级品'!$B$2:$B$10=$B45)*('冬被-S级品'!$E$1:$AW$1=CU$1)*('冬被-S级品'!$E$2:$AW$10)),0)+IFERROR(SUMPRODUCT(('白止-S级品'!$A$2:$A$26=$B45)*('白止-S级品'!$D$1:$AV$1=CU$1)*('白止-S级品'!$D$2:$AV$26)),0)+IFERROR(SUMPRODUCT(('乐容-S级品'!$A$4:$A$32=$B45)*('乐容-S级品'!$L$3:$CA$3=CU$1)*('乐容-S级品'!$L$4:$CA$32)),0)</f>
      </c>
      <c r="CV45" s="280">
        <f>IFERROR(SUMPRODUCT(('控温被PRO-S级品'!$B$2:$B$10=$B45)*('控温被PRO-S级品'!$E$1:$BE$1=CV$1)*('控温被PRO-S级品'!$E$2:$BE$10)),0)+IFERROR(SUMPRODUCT(('冬被-S级品'!$B$2:$B$10=$B45)*('冬被-S级品'!$E$1:$AW$1=CV$1)*('冬被-S级品'!$E$2:$AW$10)),0)+IFERROR(SUMPRODUCT(('白止-S级品'!$A$2:$A$26=$B45)*('白止-S级品'!$D$1:$AV$1=CV$1)*('白止-S级品'!$D$2:$AV$26)),0)+IFERROR(SUMPRODUCT(('乐容-S级品'!$A$4:$A$32=$B45)*('乐容-S级品'!$L$3:$CA$3=CV$1)*('乐容-S级品'!$L$4:$CA$32)),0)</f>
      </c>
      <c r="CW45" s="280">
        <f>IFERROR(SUMPRODUCT(('控温被PRO-S级品'!$B$2:$B$10=$B45)*('控温被PRO-S级品'!$E$1:$BE$1=CW$1)*('控温被PRO-S级品'!$E$2:$BE$10)),0)+IFERROR(SUMPRODUCT(('冬被-S级品'!$B$2:$B$10=$B45)*('冬被-S级品'!$E$1:$AW$1=CW$1)*('冬被-S级品'!$E$2:$AW$10)),0)+IFERROR(SUMPRODUCT(('白止-S级品'!$A$2:$A$26=$B45)*('白止-S级品'!$D$1:$AV$1=CW$1)*('白止-S级品'!$D$2:$AV$26)),0)+IFERROR(SUMPRODUCT(('乐容-S级品'!$A$4:$A$32=$B45)*('乐容-S级品'!$L$3:$CA$3=CW$1)*('乐容-S级品'!$L$4:$CA$32)),0)</f>
      </c>
      <c r="CX45" s="280">
        <f>IFERROR(SUMPRODUCT(('控温被PRO-S级品'!$B$2:$B$10=$B45)*('控温被PRO-S级品'!$E$1:$BE$1=CX$1)*('控温被PRO-S级品'!$E$2:$BE$10)),0)+IFERROR(SUMPRODUCT(('冬被-S级品'!$B$2:$B$10=$B45)*('冬被-S级品'!$E$1:$AW$1=CX$1)*('冬被-S级品'!$E$2:$AW$10)),0)+IFERROR(SUMPRODUCT(('白止-S级品'!$A$2:$A$26=$B45)*('白止-S级品'!$D$1:$AV$1=CX$1)*('白止-S级品'!$D$2:$AV$26)),0)+IFERROR(SUMPRODUCT(('乐容-S级品'!$A$4:$A$32=$B45)*('乐容-S级品'!$L$3:$CA$3=CX$1)*('乐容-S级品'!$L$4:$CA$32)),0)</f>
      </c>
      <c r="CY45" s="280">
        <f>IFERROR(SUMPRODUCT(('控温被PRO-S级品'!$B$2:$B$10=$B45)*('控温被PRO-S级品'!$E$1:$BE$1=CY$1)*('控温被PRO-S级品'!$E$2:$BE$10)),0)+IFERROR(SUMPRODUCT(('冬被-S级品'!$B$2:$B$10=$B45)*('冬被-S级品'!$E$1:$AW$1=CY$1)*('冬被-S级品'!$E$2:$AW$10)),0)+IFERROR(SUMPRODUCT(('白止-S级品'!$A$2:$A$26=$B45)*('白止-S级品'!$D$1:$AV$1=CY$1)*('白止-S级品'!$D$2:$AV$26)),0)+IFERROR(SUMPRODUCT(('乐容-S级品'!$A$4:$A$32=$B45)*('乐容-S级品'!$L$3:$CA$3=CY$1)*('乐容-S级品'!$L$4:$CA$32)),0)</f>
      </c>
      <c r="CZ45" s="280">
        <f>IFERROR(SUMPRODUCT(('控温被PRO-S级品'!$B$2:$B$10=$B45)*('控温被PRO-S级品'!$E$1:$BE$1=CZ$1)*('控温被PRO-S级品'!$E$2:$BE$10)),0)+IFERROR(SUMPRODUCT(('冬被-S级品'!$B$2:$B$10=$B45)*('冬被-S级品'!$E$1:$AW$1=CZ$1)*('冬被-S级品'!$E$2:$AW$10)),0)+IFERROR(SUMPRODUCT(('白止-S级品'!$A$2:$A$26=$B45)*('白止-S级品'!$D$1:$AV$1=CZ$1)*('白止-S级品'!$D$2:$AV$26)),0)+IFERROR(SUMPRODUCT(('乐容-S级品'!$A$4:$A$32=$B45)*('乐容-S级品'!$L$3:$CA$3=CZ$1)*('乐容-S级品'!$L$4:$CA$32)),0)</f>
      </c>
      <c r="DA45" s="280">
        <f>IFERROR(SUMPRODUCT(('控温被PRO-S级品'!$B$2:$B$10=$B45)*('控温被PRO-S级品'!$E$1:$BE$1=DA$1)*('控温被PRO-S级品'!$E$2:$BE$10)),0)+IFERROR(SUMPRODUCT(('冬被-S级品'!$B$2:$B$10=$B45)*('冬被-S级品'!$E$1:$AW$1=DA$1)*('冬被-S级品'!$E$2:$AW$10)),0)+IFERROR(SUMPRODUCT(('白止-S级品'!$A$2:$A$26=$B45)*('白止-S级品'!$D$1:$AV$1=DA$1)*('白止-S级品'!$D$2:$AV$26)),0)+IFERROR(SUMPRODUCT(('乐容-S级品'!$A$4:$A$32=$B45)*('乐容-S级品'!$L$3:$CA$3=DA$1)*('乐容-S级品'!$L$4:$CA$32)),0)</f>
      </c>
      <c r="DB45" s="280">
        <f>IFERROR(SUMPRODUCT(('控温被PRO-S级品'!$B$2:$B$10=$B45)*('控温被PRO-S级品'!$E$1:$BE$1=DB$1)*('控温被PRO-S级品'!$E$2:$BE$10)),0)+IFERROR(SUMPRODUCT(('冬被-S级品'!$B$2:$B$10=$B45)*('冬被-S级品'!$E$1:$AW$1=DB$1)*('冬被-S级品'!$E$2:$AW$10)),0)+IFERROR(SUMPRODUCT(('白止-S级品'!$A$2:$A$26=$B45)*('白止-S级品'!$D$1:$AV$1=DB$1)*('白止-S级品'!$D$2:$AV$26)),0)+IFERROR(SUMPRODUCT(('乐容-S级品'!$A$4:$A$32=$B45)*('乐容-S级品'!$L$3:$CA$3=DB$1)*('乐容-S级品'!$L$4:$CA$32)),0)</f>
      </c>
      <c r="DC45" s="280">
        <f>IFERROR(SUMPRODUCT(('控温被PRO-S级品'!$B$2:$B$10=$B45)*('控温被PRO-S级品'!$E$1:$BE$1=DC$1)*('控温被PRO-S级品'!$E$2:$BE$10)),0)+IFERROR(SUMPRODUCT(('冬被-S级品'!$B$2:$B$10=$B45)*('冬被-S级品'!$E$1:$AW$1=DC$1)*('冬被-S级品'!$E$2:$AW$10)),0)+IFERROR(SUMPRODUCT(('白止-S级品'!$A$2:$A$26=$B45)*('白止-S级品'!$D$1:$AV$1=DC$1)*('白止-S级品'!$D$2:$AV$26)),0)+IFERROR(SUMPRODUCT(('乐容-S级品'!$A$4:$A$32=$B45)*('乐容-S级品'!$L$3:$CA$3=DC$1)*('乐容-S级品'!$L$4:$CA$32)),0)</f>
      </c>
      <c r="DD45" s="280">
        <f>IFERROR(SUMPRODUCT(('控温被PRO-S级品'!$B$2:$B$10=$B45)*('控温被PRO-S级品'!$E$1:$BE$1=DD$1)*('控温被PRO-S级品'!$E$2:$BE$10)),0)+IFERROR(SUMPRODUCT(('冬被-S级品'!$B$2:$B$10=$B45)*('冬被-S级品'!$E$1:$AW$1=DD$1)*('冬被-S级品'!$E$2:$AW$10)),0)+IFERROR(SUMPRODUCT(('白止-S级品'!$A$2:$A$26=$B45)*('白止-S级品'!$D$1:$AV$1=DD$1)*('白止-S级品'!$D$2:$AV$26)),0)+IFERROR(SUMPRODUCT(('乐容-S级品'!$A$4:$A$32=$B45)*('乐容-S级品'!$L$3:$CA$3=DD$1)*('乐容-S级品'!$L$4:$CA$32)),0)</f>
      </c>
      <c r="DE45" s="280">
        <f>IFERROR(SUMPRODUCT(('控温被PRO-S级品'!$B$2:$B$10=$B45)*('控温被PRO-S级品'!$E$1:$BE$1=DE$1)*('控温被PRO-S级品'!$E$2:$BE$10)),0)+IFERROR(SUMPRODUCT(('冬被-S级品'!$B$2:$B$10=$B45)*('冬被-S级品'!$E$1:$AW$1=DE$1)*('冬被-S级品'!$E$2:$AW$10)),0)+IFERROR(SUMPRODUCT(('白止-S级品'!$A$2:$A$26=$B45)*('白止-S级品'!$D$1:$AV$1=DE$1)*('白止-S级品'!$D$2:$AV$26)),0)+IFERROR(SUMPRODUCT(('乐容-S级品'!$A$4:$A$32=$B45)*('乐容-S级品'!$L$3:$CA$3=DE$1)*('乐容-S级品'!$L$4:$CA$32)),0)</f>
      </c>
      <c r="DF45" s="280">
        <f>IFERROR(SUMPRODUCT(('控温被PRO-S级品'!$B$2:$B$10=$B45)*('控温被PRO-S级品'!$E$1:$BE$1=DF$1)*('控温被PRO-S级品'!$E$2:$BE$10)),0)+IFERROR(SUMPRODUCT(('冬被-S级品'!$B$2:$B$10=$B45)*('冬被-S级品'!$E$1:$AW$1=DF$1)*('冬被-S级品'!$E$2:$AW$10)),0)+IFERROR(SUMPRODUCT(('白止-S级品'!$A$2:$A$26=$B45)*('白止-S级品'!$D$1:$AV$1=DF$1)*('白止-S级品'!$D$2:$AV$26)),0)+IFERROR(SUMPRODUCT(('乐容-S级品'!$A$4:$A$32=$B45)*('乐容-S级品'!$L$3:$CA$3=DF$1)*('乐容-S级品'!$L$4:$CA$32)),0)</f>
      </c>
      <c r="DG45" s="280">
        <f>IFERROR(SUMPRODUCT(('控温被PRO-S级品'!$B$2:$B$10=$B45)*('控温被PRO-S级品'!$E$1:$BE$1=DG$1)*('控温被PRO-S级品'!$E$2:$BE$10)),0)+IFERROR(SUMPRODUCT(('冬被-S级品'!$B$2:$B$10=$B45)*('冬被-S级品'!$E$1:$AW$1=DG$1)*('冬被-S级品'!$E$2:$AW$10)),0)+IFERROR(SUMPRODUCT(('白止-S级品'!$A$2:$A$26=$B45)*('白止-S级品'!$D$1:$AV$1=DG$1)*('白止-S级品'!$D$2:$AV$26)),0)+IFERROR(SUMPRODUCT(('乐容-S级品'!$A$4:$A$32=$B45)*('乐容-S级品'!$L$3:$CA$3=DG$1)*('乐容-S级品'!$L$4:$CA$32)),0)</f>
      </c>
      <c r="DH45" s="280">
        <f>IFERROR(SUMPRODUCT(('控温被PRO-S级品'!$B$2:$B$10=$B45)*('控温被PRO-S级品'!$E$1:$BE$1=DH$1)*('控温被PRO-S级品'!$E$2:$BE$10)),0)+IFERROR(SUMPRODUCT(('冬被-S级品'!$B$2:$B$10=$B45)*('冬被-S级品'!$E$1:$AW$1=DH$1)*('冬被-S级品'!$E$2:$AW$10)),0)+IFERROR(SUMPRODUCT(('白止-S级品'!$A$2:$A$26=$B45)*('白止-S级品'!$D$1:$AV$1=DH$1)*('白止-S级品'!$D$2:$AV$26)),0)+IFERROR(SUMPRODUCT(('乐容-S级品'!$A$4:$A$32=$B45)*('乐容-S级品'!$L$3:$CA$3=DH$1)*('乐容-S级品'!$L$4:$CA$32)),0)</f>
      </c>
      <c r="DI45" s="280">
        <f>IFERROR(SUMPRODUCT(('控温被PRO-S级品'!$B$2:$B$10=$B45)*('控温被PRO-S级品'!$E$1:$BE$1=DI$1)*('控温被PRO-S级品'!$E$2:$BE$10)),0)+IFERROR(SUMPRODUCT(('冬被-S级品'!$B$2:$B$10=$B45)*('冬被-S级品'!$E$1:$AW$1=DI$1)*('冬被-S级品'!$E$2:$AW$10)),0)+IFERROR(SUMPRODUCT(('白止-S级品'!$A$2:$A$26=$B45)*('白止-S级品'!$D$1:$AV$1=DI$1)*('白止-S级品'!$D$2:$AV$26)),0)+IFERROR(SUMPRODUCT(('乐容-S级品'!$A$4:$A$32=$B45)*('乐容-S级品'!$L$3:$CA$3=DI$1)*('乐容-S级品'!$L$4:$CA$32)),0)</f>
      </c>
      <c r="DJ45" s="280">
        <f>IFERROR(SUMPRODUCT(('控温被PRO-S级品'!$B$2:$B$10=$B45)*('控温被PRO-S级品'!$E$1:$BE$1=DJ$1)*('控温被PRO-S级品'!$E$2:$BE$10)),0)+IFERROR(SUMPRODUCT(('冬被-S级品'!$B$2:$B$10=$B45)*('冬被-S级品'!$E$1:$AW$1=DJ$1)*('冬被-S级品'!$E$2:$AW$10)),0)+IFERROR(SUMPRODUCT(('白止-S级品'!$A$2:$A$26=$B45)*('白止-S级品'!$D$1:$AV$1=DJ$1)*('白止-S级品'!$D$2:$AV$26)),0)+IFERROR(SUMPRODUCT(('乐容-S级品'!$A$4:$A$32=$B45)*('乐容-S级品'!$L$3:$CA$3=DJ$1)*('乐容-S级品'!$L$4:$CA$32)),0)</f>
      </c>
      <c r="DK45" s="280"/>
      <c r="DL45" s="280"/>
      <c r="DM45" s="280"/>
      <c r="DN45" s="280"/>
      <c r="DO45" s="280"/>
      <c r="DP45" s="280"/>
      <c r="DQ45" s="280"/>
      <c r="DR45" s="280"/>
      <c r="DS45" s="280"/>
      <c r="DT45" s="280"/>
      <c r="DU45" s="280"/>
      <c r="DV45" s="280"/>
      <c r="DW45" s="280">
        <f>VLOOKUP(B45,'系统编码规格'!A:C,3,FALSE)</f>
      </c>
      <c r="DX45" s="280"/>
      <c r="DY45" s="280"/>
      <c r="DZ45" s="280"/>
      <c r="EA45" s="280"/>
      <c r="EB45" s="280"/>
      <c r="EC45" s="280"/>
      <c r="ED45" s="280"/>
      <c r="EE45" s="280"/>
      <c r="EF45" s="280"/>
      <c r="EG45" s="280"/>
      <c r="EH45" s="280"/>
      <c r="EI45" s="280"/>
      <c r="EJ45" s="280"/>
      <c r="EK45" s="280"/>
      <c r="EL45" s="280"/>
      <c r="EM45" s="280"/>
      <c r="EN45" s="280"/>
      <c r="EO45" s="280"/>
      <c r="EP45" s="280"/>
      <c r="EQ45" s="280"/>
      <c r="ER45" s="280"/>
      <c r="ES45" s="280"/>
      <c r="ET45" s="280"/>
      <c r="EU45" s="280"/>
      <c r="EV45" s="280"/>
      <c r="EW45" s="280"/>
      <c r="EX45" s="280"/>
      <c r="EY45" s="280"/>
      <c r="EZ45" s="280"/>
      <c r="FA45" s="280"/>
      <c r="FB45" s="280"/>
      <c r="FC45" s="280"/>
      <c r="FD45" s="280"/>
      <c r="FE45" s="280"/>
      <c r="FF45" s="280"/>
      <c r="FG45" s="280"/>
      <c r="FH45" s="280"/>
      <c r="FI45" s="280"/>
      <c r="FJ45" s="280"/>
      <c r="FK45" s="280"/>
      <c r="FL45" s="280"/>
      <c r="FM45" s="280"/>
      <c r="FN45" s="280"/>
      <c r="FO45" s="280"/>
      <c r="FP45" s="280"/>
      <c r="FQ45" s="280"/>
      <c r="FR45" s="280"/>
      <c r="FS45" s="280"/>
      <c r="FT45" s="280"/>
      <c r="FU45" s="280"/>
      <c r="FV45" s="280"/>
      <c r="FW45" s="280"/>
      <c r="FX45" s="280"/>
      <c r="FY45" s="280"/>
      <c r="FZ45" s="280"/>
      <c r="GA45" s="280"/>
      <c r="GB45" s="280"/>
      <c r="GC45" s="280"/>
      <c r="GD45" s="280"/>
      <c r="GE45" s="280"/>
      <c r="GF45" s="280"/>
      <c r="GG45" s="280"/>
      <c r="GH45" s="280"/>
      <c r="GI45" s="280"/>
      <c r="GJ45" s="280"/>
      <c r="GK45" s="280"/>
      <c r="GL45" s="280"/>
      <c r="GM45" s="280"/>
      <c r="GN45" s="280"/>
      <c r="GO45" s="280"/>
      <c r="GP45" s="280"/>
      <c r="GQ45" s="280"/>
      <c r="GR45" s="280"/>
      <c r="GS45" s="280"/>
      <c r="GT45" s="280"/>
      <c r="GU45" s="280"/>
      <c r="GV45" s="280"/>
    </row>
    <row r="46">
      <c r="A46" s="309" t="str">
        <v>安桐</v>
      </c>
      <c r="B46" s="310" t="str">
        <v>0103100073-2.0</v>
      </c>
      <c r="C46" s="309" t="str">
        <v>αTOUR PLANET 抗菌大豆纤维四季被升级版</v>
      </c>
      <c r="D46" s="309" t="str">
        <v>升级版_本白-220*240CM</v>
      </c>
      <c r="E46">
        <f>SUM(F46:GX46)</f>
      </c>
      <c r="F46" s="280">
        <f>IFERROR(SUMPRODUCT(('控温被PRO-S级品'!$B$2:$B$10=$B46)*('控温被PRO-S级品'!$E$1:$BE$1=F$1)*('控温被PRO-S级品'!$E$2:$BE$10)),0)+IFERROR(SUMPRODUCT(('冬被-S级品'!$B$2:$B$10=$B46)*('冬被-S级品'!$E$1:$AW$1=F$1)*('冬被-S级品'!$E$2:$AW$10)),0)+IFERROR(SUMPRODUCT(('白止-S级品'!$A$2:$A$26=$B46)*('白止-S级品'!$D$1:$AV$1=F$1)*('白止-S级品'!$D$2:$AV$26)),0)+IFERROR(SUMPRODUCT(('乐容-S级品'!$A$4:$A$32=$B46)*('乐容-S级品'!$L$3:$CA$3=F$1)*('乐容-S级品'!$L$4:$CA$32)),0)</f>
      </c>
      <c r="G46" s="280">
        <f>IFERROR(SUMPRODUCT(('控温被PRO-S级品'!$B$2:$B$10=$B46)*('控温被PRO-S级品'!$E$1:$BE$1=G$1)*('控温被PRO-S级品'!$E$2:$BE$10)),0)+IFERROR(SUMPRODUCT(('冬被-S级品'!$B$2:$B$10=$B46)*('冬被-S级品'!$E$1:$AW$1=G$1)*('冬被-S级品'!$E$2:$AW$10)),0)+IFERROR(SUMPRODUCT(('白止-S级品'!$A$2:$A$26=$B46)*('白止-S级品'!$D$1:$AV$1=G$1)*('白止-S级品'!$D$2:$AV$26)),0)+IFERROR(SUMPRODUCT(('乐容-S级品'!$A$4:$A$32=$B46)*('乐容-S级品'!$L$3:$CA$3=G$1)*('乐容-S级品'!$L$4:$CA$32)),0)</f>
      </c>
      <c r="H46" s="280">
        <f>IFERROR(SUMPRODUCT(('控温被PRO-S级品'!$B$2:$B$10=$B46)*('控温被PRO-S级品'!$E$1:$BE$1=H$1)*('控温被PRO-S级品'!$E$2:$BE$10)),0)+IFERROR(SUMPRODUCT(('冬被-S级品'!$B$2:$B$10=$B46)*('冬被-S级品'!$E$1:$AW$1=H$1)*('冬被-S级品'!$E$2:$AW$10)),0)+IFERROR(SUMPRODUCT(('白止-S级品'!$A$2:$A$26=$B46)*('白止-S级品'!$D$1:$AV$1=H$1)*('白止-S级品'!$D$2:$AV$26)),0)+IFERROR(SUMPRODUCT(('乐容-S级品'!$A$4:$A$32=$B46)*('乐容-S级品'!$L$3:$CA$3=H$1)*('乐容-S级品'!$L$4:$CA$32)),0)</f>
      </c>
      <c r="I46" s="280">
        <f>IFERROR(SUMPRODUCT(('控温被PRO-S级品'!$B$2:$B$10=$B46)*('控温被PRO-S级品'!$E$1:$BE$1=I$1)*('控温被PRO-S级品'!$E$2:$BE$10)),0)+IFERROR(SUMPRODUCT(('冬被-S级品'!$B$2:$B$10=$B46)*('冬被-S级品'!$E$1:$AW$1=I$1)*('冬被-S级品'!$E$2:$AW$10)),0)+IFERROR(SUMPRODUCT(('白止-S级品'!$A$2:$A$26=$B46)*('白止-S级品'!$D$1:$AV$1=I$1)*('白止-S级品'!$D$2:$AV$26)),0)+IFERROR(SUMPRODUCT(('乐容-S级品'!$A$4:$A$32=$B46)*('乐容-S级品'!$L$3:$CA$3=I$1)*('乐容-S级品'!$L$4:$CA$32)),0)</f>
      </c>
      <c r="J46" s="280">
        <f>IFERROR(SUMPRODUCT(('控温被PRO-S级品'!$B$2:$B$10=$B46)*('控温被PRO-S级品'!$E$1:$BE$1=J$1)*('控温被PRO-S级品'!$E$2:$BE$10)),0)+IFERROR(SUMPRODUCT(('冬被-S级品'!$B$2:$B$10=$B46)*('冬被-S级品'!$E$1:$AW$1=J$1)*('冬被-S级品'!$E$2:$AW$10)),0)+IFERROR(SUMPRODUCT(('白止-S级品'!$A$2:$A$26=$B46)*('白止-S级品'!$D$1:$AV$1=J$1)*('白止-S级品'!$D$2:$AV$26)),0)+IFERROR(SUMPRODUCT(('乐容-S级品'!$A$4:$A$32=$B46)*('乐容-S级品'!$L$3:$CA$3=J$1)*('乐容-S级品'!$L$4:$CA$32)),0)</f>
      </c>
      <c r="K46" s="280">
        <f>IFERROR(SUMPRODUCT(('控温被PRO-S级品'!$B$2:$B$10=$B46)*('控温被PRO-S级品'!$E$1:$BE$1=K$1)*('控温被PRO-S级品'!$E$2:$BE$10)),0)+IFERROR(SUMPRODUCT(('冬被-S级品'!$B$2:$B$10=$B46)*('冬被-S级品'!$E$1:$AW$1=K$1)*('冬被-S级品'!$E$2:$AW$10)),0)+IFERROR(SUMPRODUCT(('白止-S级品'!$A$2:$A$26=$B46)*('白止-S级品'!$D$1:$AV$1=K$1)*('白止-S级品'!$D$2:$AV$26)),0)+IFERROR(SUMPRODUCT(('乐容-S级品'!$A$4:$A$32=$B46)*('乐容-S级品'!$L$3:$CA$3=K$1)*('乐容-S级品'!$L$4:$CA$32)),0)</f>
      </c>
      <c r="L46" s="280">
        <f>IFERROR(SUMPRODUCT(('控温被PRO-S级品'!$B$2:$B$10=$B46)*('控温被PRO-S级品'!$E$1:$BE$1=L$1)*('控温被PRO-S级品'!$E$2:$BE$10)),0)+IFERROR(SUMPRODUCT(('冬被-S级品'!$B$2:$B$10=$B46)*('冬被-S级品'!$E$1:$AW$1=L$1)*('冬被-S级品'!$E$2:$AW$10)),0)+IFERROR(SUMPRODUCT(('白止-S级品'!$A$2:$A$26=$B46)*('白止-S级品'!$D$1:$AV$1=L$1)*('白止-S级品'!$D$2:$AV$26)),0)+IFERROR(SUMPRODUCT(('乐容-S级品'!$A$4:$A$32=$B46)*('乐容-S级品'!$L$3:$CA$3=L$1)*('乐容-S级品'!$L$4:$CA$32)),0)</f>
      </c>
      <c r="M46" s="280">
        <f>IFERROR(SUMPRODUCT(('控温被PRO-S级品'!$B$2:$B$10=$B46)*('控温被PRO-S级品'!$E$1:$BE$1=M$1)*('控温被PRO-S级品'!$E$2:$BE$10)),0)+IFERROR(SUMPRODUCT(('冬被-S级品'!$B$2:$B$10=$B46)*('冬被-S级品'!$E$1:$AW$1=M$1)*('冬被-S级品'!$E$2:$AW$10)),0)+IFERROR(SUMPRODUCT(('白止-S级品'!$A$2:$A$26=$B46)*('白止-S级品'!$D$1:$AV$1=M$1)*('白止-S级品'!$D$2:$AV$26)),0)+IFERROR(SUMPRODUCT(('乐容-S级品'!$A$4:$A$32=$B46)*('乐容-S级品'!$L$3:$CA$3=M$1)*('乐容-S级品'!$L$4:$CA$32)),0)</f>
      </c>
      <c r="N46" s="280">
        <f>IFERROR(SUMPRODUCT(('控温被PRO-S级品'!$B$2:$B$10=$B46)*('控温被PRO-S级品'!$E$1:$BE$1=N$1)*('控温被PRO-S级品'!$E$2:$BE$10)),0)+IFERROR(SUMPRODUCT(('冬被-S级品'!$B$2:$B$10=$B46)*('冬被-S级品'!$E$1:$AW$1=N$1)*('冬被-S级品'!$E$2:$AW$10)),0)+IFERROR(SUMPRODUCT(('白止-S级品'!$A$2:$A$26=$B46)*('白止-S级品'!$D$1:$AV$1=N$1)*('白止-S级品'!$D$2:$AV$26)),0)+IFERROR(SUMPRODUCT(('乐容-S级品'!$A$4:$A$32=$B46)*('乐容-S级品'!$L$3:$CA$3=N$1)*('乐容-S级品'!$L$4:$CA$32)),0)</f>
      </c>
      <c r="O46" s="280">
        <f>IFERROR(SUMPRODUCT(('控温被PRO-S级品'!$B$2:$B$10=$B46)*('控温被PRO-S级品'!$E$1:$BE$1=O$1)*('控温被PRO-S级品'!$E$2:$BE$10)),0)+IFERROR(SUMPRODUCT(('冬被-S级品'!$B$2:$B$10=$B46)*('冬被-S级品'!$E$1:$AW$1=O$1)*('冬被-S级品'!$E$2:$AW$10)),0)+IFERROR(SUMPRODUCT(('白止-S级品'!$A$2:$A$26=$B46)*('白止-S级品'!$D$1:$AV$1=O$1)*('白止-S级品'!$D$2:$AV$26)),0)+IFERROR(SUMPRODUCT(('乐容-S级品'!$A$4:$A$32=$B46)*('乐容-S级品'!$L$3:$CA$3=O$1)*('乐容-S级品'!$L$4:$CA$32)),0)</f>
      </c>
      <c r="P46" s="280">
        <f>IFERROR(SUMPRODUCT(('控温被PRO-S级品'!$B$2:$B$10=$B46)*('控温被PRO-S级品'!$E$1:$BE$1=P$1)*('控温被PRO-S级品'!$E$2:$BE$10)),0)+IFERROR(SUMPRODUCT(('冬被-S级品'!$B$2:$B$10=$B46)*('冬被-S级品'!$E$1:$AW$1=P$1)*('冬被-S级品'!$E$2:$AW$10)),0)+IFERROR(SUMPRODUCT(('白止-S级品'!$A$2:$A$26=$B46)*('白止-S级品'!$D$1:$AV$1=P$1)*('白止-S级品'!$D$2:$AV$26)),0)+IFERROR(SUMPRODUCT(('乐容-S级品'!$A$4:$A$32=$B46)*('乐容-S级品'!$L$3:$CA$3=P$1)*('乐容-S级品'!$L$4:$CA$32)),0)</f>
      </c>
      <c r="Q46" s="280">
        <f>IFERROR(SUMPRODUCT(('控温被PRO-S级品'!$B$2:$B$10=$B46)*('控温被PRO-S级品'!$E$1:$BE$1=Q$1)*('控温被PRO-S级品'!$E$2:$BE$10)),0)+IFERROR(SUMPRODUCT(('冬被-S级品'!$B$2:$B$10=$B46)*('冬被-S级品'!$E$1:$AW$1=Q$1)*('冬被-S级品'!$E$2:$AW$10)),0)+IFERROR(SUMPRODUCT(('白止-S级品'!$A$2:$A$26=$B46)*('白止-S级品'!$D$1:$AV$1=Q$1)*('白止-S级品'!$D$2:$AV$26)),0)+IFERROR(SUMPRODUCT(('乐容-S级品'!$A$4:$A$32=$B46)*('乐容-S级品'!$L$3:$CA$3=Q$1)*('乐容-S级品'!$L$4:$CA$32)),0)</f>
      </c>
      <c r="R46" s="280">
        <f>IFERROR(SUMPRODUCT(('控温被PRO-S级品'!$B$2:$B$10=$B46)*('控温被PRO-S级品'!$E$1:$BE$1=R$1)*('控温被PRO-S级品'!$E$2:$BE$10)),0)+IFERROR(SUMPRODUCT(('冬被-S级品'!$B$2:$B$10=$B46)*('冬被-S级品'!$E$1:$AW$1=R$1)*('冬被-S级品'!$E$2:$AW$10)),0)+IFERROR(SUMPRODUCT(('白止-S级品'!$A$2:$A$26=$B46)*('白止-S级品'!$D$1:$AV$1=R$1)*('白止-S级品'!$D$2:$AV$26)),0)+IFERROR(SUMPRODUCT(('乐容-S级品'!$A$4:$A$32=$B46)*('乐容-S级品'!$L$3:$CA$3=R$1)*('乐容-S级品'!$L$4:$CA$32)),0)</f>
      </c>
      <c r="S46" s="280">
        <f>IFERROR(SUMPRODUCT(('控温被PRO-S级品'!$B$2:$B$10=$B46)*('控温被PRO-S级品'!$E$1:$BE$1=S$1)*('控温被PRO-S级品'!$E$2:$BE$10)),0)+IFERROR(SUMPRODUCT(('冬被-S级品'!$B$2:$B$10=$B46)*('冬被-S级品'!$E$1:$AW$1=S$1)*('冬被-S级品'!$E$2:$AW$10)),0)+IFERROR(SUMPRODUCT(('白止-S级品'!$A$2:$A$26=$B46)*('白止-S级品'!$D$1:$AV$1=S$1)*('白止-S级品'!$D$2:$AV$26)),0)+IFERROR(SUMPRODUCT(('乐容-S级品'!$A$4:$A$32=$B46)*('乐容-S级品'!$L$3:$CA$3=S$1)*('乐容-S级品'!$L$4:$CA$32)),0)</f>
      </c>
      <c r="T46" s="280">
        <f>IFERROR(SUMPRODUCT(('控温被PRO-S级品'!$B$2:$B$10=$B46)*('控温被PRO-S级品'!$E$1:$BE$1=T$1)*('控温被PRO-S级品'!$E$2:$BE$10)),0)+IFERROR(SUMPRODUCT(('冬被-S级品'!$B$2:$B$10=$B46)*('冬被-S级品'!$E$1:$AW$1=T$1)*('冬被-S级品'!$E$2:$AW$10)),0)+IFERROR(SUMPRODUCT(('白止-S级品'!$A$2:$A$26=$B46)*('白止-S级品'!$D$1:$AV$1=T$1)*('白止-S级品'!$D$2:$AV$26)),0)+IFERROR(SUMPRODUCT(('乐容-S级品'!$A$4:$A$32=$B46)*('乐容-S级品'!$L$3:$CA$3=T$1)*('乐容-S级品'!$L$4:$CA$32)),0)</f>
      </c>
      <c r="U46" s="280">
        <f>IFERROR(SUMPRODUCT(('控温被PRO-S级品'!$B$2:$B$10=$B46)*('控温被PRO-S级品'!$E$1:$BE$1=U$1)*('控温被PRO-S级品'!$E$2:$BE$10)),0)+IFERROR(SUMPRODUCT(('冬被-S级品'!$B$2:$B$10=$B46)*('冬被-S级品'!$E$1:$AW$1=U$1)*('冬被-S级品'!$E$2:$AW$10)),0)+IFERROR(SUMPRODUCT(('白止-S级品'!$A$2:$A$26=$B46)*('白止-S级品'!$D$1:$AV$1=U$1)*('白止-S级品'!$D$2:$AV$26)),0)+IFERROR(SUMPRODUCT(('乐容-S级品'!$A$4:$A$32=$B46)*('乐容-S级品'!$L$3:$CA$3=U$1)*('乐容-S级品'!$L$4:$CA$32)),0)</f>
      </c>
      <c r="V46" s="280">
        <f>IFERROR(SUMPRODUCT(('控温被PRO-S级品'!$B$2:$B$10=$B46)*('控温被PRO-S级品'!$E$1:$BE$1=V$1)*('控温被PRO-S级品'!$E$2:$BE$10)),0)+IFERROR(SUMPRODUCT(('冬被-S级品'!$B$2:$B$10=$B46)*('冬被-S级品'!$E$1:$AW$1=V$1)*('冬被-S级品'!$E$2:$AW$10)),0)+IFERROR(SUMPRODUCT(('白止-S级品'!$A$2:$A$26=$B46)*('白止-S级品'!$D$1:$AV$1=V$1)*('白止-S级品'!$D$2:$AV$26)),0)+IFERROR(SUMPRODUCT(('乐容-S级品'!$A$4:$A$32=$B46)*('乐容-S级品'!$L$3:$CA$3=V$1)*('乐容-S级品'!$L$4:$CA$32)),0)</f>
      </c>
      <c r="W46" s="280">
        <f>IFERROR(SUMPRODUCT(('控温被PRO-S级品'!$B$2:$B$10=$B46)*('控温被PRO-S级品'!$E$1:$BE$1=W$1)*('控温被PRO-S级品'!$E$2:$BE$10)),0)+IFERROR(SUMPRODUCT(('冬被-S级品'!$B$2:$B$10=$B46)*('冬被-S级品'!$E$1:$AW$1=W$1)*('冬被-S级品'!$E$2:$AW$10)),0)+IFERROR(SUMPRODUCT(('白止-S级品'!$A$2:$A$26=$B46)*('白止-S级品'!$D$1:$AV$1=W$1)*('白止-S级品'!$D$2:$AV$26)),0)+IFERROR(SUMPRODUCT(('乐容-S级品'!$A$4:$A$32=$B46)*('乐容-S级品'!$L$3:$CA$3=W$1)*('乐容-S级品'!$L$4:$CA$32)),0)</f>
      </c>
      <c r="X46" s="280">
        <f>IFERROR(SUMPRODUCT(('控温被PRO-S级品'!$B$2:$B$10=$B46)*('控温被PRO-S级品'!$E$1:$BE$1=X$1)*('控温被PRO-S级品'!$E$2:$BE$10)),0)+IFERROR(SUMPRODUCT(('冬被-S级品'!$B$2:$B$10=$B46)*('冬被-S级品'!$E$1:$AW$1=X$1)*('冬被-S级品'!$E$2:$AW$10)),0)+IFERROR(SUMPRODUCT(('白止-S级品'!$A$2:$A$26=$B46)*('白止-S级品'!$D$1:$AV$1=X$1)*('白止-S级品'!$D$2:$AV$26)),0)+IFERROR(SUMPRODUCT(('乐容-S级品'!$A$4:$A$32=$B46)*('乐容-S级品'!$L$3:$CA$3=X$1)*('乐容-S级品'!$L$4:$CA$32)),0)</f>
      </c>
      <c r="Y46" s="280">
        <f>IFERROR(SUMPRODUCT(('控温被PRO-S级品'!$B$2:$B$10=$B46)*('控温被PRO-S级品'!$E$1:$BE$1=Y$1)*('控温被PRO-S级品'!$E$2:$BE$10)),0)+IFERROR(SUMPRODUCT(('冬被-S级品'!$B$2:$B$10=$B46)*('冬被-S级品'!$E$1:$AW$1=Y$1)*('冬被-S级品'!$E$2:$AW$10)),0)+IFERROR(SUMPRODUCT(('白止-S级品'!$A$2:$A$26=$B46)*('白止-S级品'!$D$1:$AV$1=Y$1)*('白止-S级品'!$D$2:$AV$26)),0)+IFERROR(SUMPRODUCT(('乐容-S级品'!$A$4:$A$32=$B46)*('乐容-S级品'!$L$3:$CA$3=Y$1)*('乐容-S级品'!$L$4:$CA$32)),0)</f>
      </c>
      <c r="Z46" s="280">
        <f>IFERROR(SUMPRODUCT(('控温被PRO-S级品'!$B$2:$B$10=$B46)*('控温被PRO-S级品'!$E$1:$BE$1=Z$1)*('控温被PRO-S级品'!$E$2:$BE$10)),0)+IFERROR(SUMPRODUCT(('冬被-S级品'!$B$2:$B$10=$B46)*('冬被-S级品'!$E$1:$AW$1=Z$1)*('冬被-S级品'!$E$2:$AW$10)),0)+IFERROR(SUMPRODUCT(('白止-S级品'!$A$2:$A$26=$B46)*('白止-S级品'!$D$1:$AV$1=Z$1)*('白止-S级品'!$D$2:$AV$26)),0)+IFERROR(SUMPRODUCT(('乐容-S级品'!$A$4:$A$32=$B46)*('乐容-S级品'!$L$3:$CA$3=Z$1)*('乐容-S级品'!$L$4:$CA$32)),0)</f>
      </c>
      <c r="AA46" s="280">
        <f>IFERROR(SUMPRODUCT(('控温被PRO-S级品'!$B$2:$B$10=$B46)*('控温被PRO-S级品'!$E$1:$BE$1=AA$1)*('控温被PRO-S级品'!$E$2:$BE$10)),0)+IFERROR(SUMPRODUCT(('冬被-S级品'!$B$2:$B$10=$B46)*('冬被-S级品'!$E$1:$AW$1=AA$1)*('冬被-S级品'!$E$2:$AW$10)),0)+IFERROR(SUMPRODUCT(('白止-S级品'!$A$2:$A$26=$B46)*('白止-S级品'!$D$1:$AV$1=AA$1)*('白止-S级品'!$D$2:$AV$26)),0)+IFERROR(SUMPRODUCT(('乐容-S级品'!$A$4:$A$32=$B46)*('乐容-S级品'!$L$3:$CA$3=AA$1)*('乐容-S级品'!$L$4:$CA$32)),0)</f>
      </c>
      <c r="AB46" s="280">
        <f>IFERROR(SUMPRODUCT(('控温被PRO-S级品'!$B$2:$B$10=$B46)*('控温被PRO-S级品'!$E$1:$BE$1=AB$1)*('控温被PRO-S级品'!$E$2:$BE$10)),0)+IFERROR(SUMPRODUCT(('冬被-S级品'!$B$2:$B$10=$B46)*('冬被-S级品'!$E$1:$AW$1=AB$1)*('冬被-S级品'!$E$2:$AW$10)),0)+IFERROR(SUMPRODUCT(('白止-S级品'!$A$2:$A$26=$B46)*('白止-S级品'!$D$1:$AV$1=AB$1)*('白止-S级品'!$D$2:$AV$26)),0)+IFERROR(SUMPRODUCT(('乐容-S级品'!$A$4:$A$32=$B46)*('乐容-S级品'!$L$3:$CA$3=AB$1)*('乐容-S级品'!$L$4:$CA$32)),0)</f>
      </c>
      <c r="AC46" s="280">
        <f>IFERROR(SUMPRODUCT(('控温被PRO-S级品'!$B$2:$B$10=$B46)*('控温被PRO-S级品'!$E$1:$BE$1=AC$1)*('控温被PRO-S级品'!$E$2:$BE$10)),0)+IFERROR(SUMPRODUCT(('冬被-S级品'!$B$2:$B$10=$B46)*('冬被-S级品'!$E$1:$AW$1=AC$1)*('冬被-S级品'!$E$2:$AW$10)),0)+IFERROR(SUMPRODUCT(('白止-S级品'!$A$2:$A$26=$B46)*('白止-S级品'!$D$1:$AV$1=AC$1)*('白止-S级品'!$D$2:$AV$26)),0)+IFERROR(SUMPRODUCT(('乐容-S级品'!$A$4:$A$32=$B46)*('乐容-S级品'!$L$3:$CA$3=AC$1)*('乐容-S级品'!$L$4:$CA$32)),0)</f>
      </c>
      <c r="AD46" s="280">
        <f>IFERROR(SUMPRODUCT(('控温被PRO-S级品'!$B$2:$B$10=$B46)*('控温被PRO-S级品'!$E$1:$BE$1=AD$1)*('控温被PRO-S级品'!$E$2:$BE$10)),0)+IFERROR(SUMPRODUCT(('冬被-S级品'!$B$2:$B$10=$B46)*('冬被-S级品'!$E$1:$AW$1=AD$1)*('冬被-S级品'!$E$2:$AW$10)),0)+IFERROR(SUMPRODUCT(('白止-S级品'!$A$2:$A$26=$B46)*('白止-S级品'!$D$1:$AV$1=AD$1)*('白止-S级品'!$D$2:$AV$26)),0)+IFERROR(SUMPRODUCT(('乐容-S级品'!$A$4:$A$32=$B46)*('乐容-S级品'!$L$3:$CA$3=AD$1)*('乐容-S级品'!$L$4:$CA$32)),0)</f>
      </c>
      <c r="AE46" s="280">
        <f>IFERROR(SUMPRODUCT(('控温被PRO-S级品'!$B$2:$B$10=$B46)*('控温被PRO-S级品'!$E$1:$BE$1=AE$1)*('控温被PRO-S级品'!$E$2:$BE$10)),0)+IFERROR(SUMPRODUCT(('冬被-S级品'!$B$2:$B$10=$B46)*('冬被-S级品'!$E$1:$AW$1=AE$1)*('冬被-S级品'!$E$2:$AW$10)),0)+IFERROR(SUMPRODUCT(('白止-S级品'!$A$2:$A$26=$B46)*('白止-S级品'!$D$1:$AV$1=AE$1)*('白止-S级品'!$D$2:$AV$26)),0)+IFERROR(SUMPRODUCT(('乐容-S级品'!$A$4:$A$32=$B46)*('乐容-S级品'!$L$3:$CA$3=AE$1)*('乐容-S级品'!$L$4:$CA$32)),0)</f>
      </c>
      <c r="AF46" s="280">
        <f>IFERROR(SUMPRODUCT(('控温被PRO-S级品'!$B$2:$B$10=$B46)*('控温被PRO-S级品'!$E$1:$BE$1=AF$1)*('控温被PRO-S级品'!$E$2:$BE$10)),0)+IFERROR(SUMPRODUCT(('冬被-S级品'!$B$2:$B$10=$B46)*('冬被-S级品'!$E$1:$AW$1=AF$1)*('冬被-S级品'!$E$2:$AW$10)),0)+IFERROR(SUMPRODUCT(('白止-S级品'!$A$2:$A$26=$B46)*('白止-S级品'!$D$1:$AV$1=AF$1)*('白止-S级品'!$D$2:$AV$26)),0)+IFERROR(SUMPRODUCT(('乐容-S级品'!$A$4:$A$32=$B46)*('乐容-S级品'!$L$3:$CA$3=AF$1)*('乐容-S级品'!$L$4:$CA$32)),0)</f>
      </c>
      <c r="AG46" s="280">
        <f>IFERROR(SUMPRODUCT(('控温被PRO-S级品'!$B$2:$B$10=$B46)*('控温被PRO-S级品'!$E$1:$BE$1=AG$1)*('控温被PRO-S级品'!$E$2:$BE$10)),0)+IFERROR(SUMPRODUCT(('冬被-S级品'!$B$2:$B$10=$B46)*('冬被-S级品'!$E$1:$AW$1=AG$1)*('冬被-S级品'!$E$2:$AW$10)),0)+IFERROR(SUMPRODUCT(('白止-S级品'!$A$2:$A$26=$B46)*('白止-S级品'!$D$1:$AV$1=AG$1)*('白止-S级品'!$D$2:$AV$26)),0)+IFERROR(SUMPRODUCT(('乐容-S级品'!$A$4:$A$32=$B46)*('乐容-S级品'!$L$3:$CA$3=AG$1)*('乐容-S级品'!$L$4:$CA$32)),0)</f>
      </c>
      <c r="AH46" s="280">
        <f>IFERROR(SUMPRODUCT(('控温被PRO-S级品'!$B$2:$B$10=$B46)*('控温被PRO-S级品'!$E$1:$BE$1=AH$1)*('控温被PRO-S级品'!$E$2:$BE$10)),0)+IFERROR(SUMPRODUCT(('冬被-S级品'!$B$2:$B$10=$B46)*('冬被-S级品'!$E$1:$AW$1=AH$1)*('冬被-S级品'!$E$2:$AW$10)),0)+IFERROR(SUMPRODUCT(('白止-S级品'!$A$2:$A$26=$B46)*('白止-S级品'!$D$1:$AV$1=AH$1)*('白止-S级品'!$D$2:$AV$26)),0)+IFERROR(SUMPRODUCT(('乐容-S级品'!$A$4:$A$32=$B46)*('乐容-S级品'!$L$3:$CA$3=AH$1)*('乐容-S级品'!$L$4:$CA$32)),0)</f>
      </c>
      <c r="AI46" s="280">
        <f>IFERROR(SUMPRODUCT(('控温被PRO-S级品'!$B$2:$B$10=$B46)*('控温被PRO-S级品'!$E$1:$BE$1=AI$1)*('控温被PRO-S级品'!$E$2:$BE$10)),0)+IFERROR(SUMPRODUCT(('冬被-S级品'!$B$2:$B$10=$B46)*('冬被-S级品'!$E$1:$AW$1=AI$1)*('冬被-S级品'!$E$2:$AW$10)),0)+IFERROR(SUMPRODUCT(('白止-S级品'!$A$2:$A$26=$B46)*('白止-S级品'!$D$1:$AV$1=AI$1)*('白止-S级品'!$D$2:$AV$26)),0)+IFERROR(SUMPRODUCT(('乐容-S级品'!$A$4:$A$32=$B46)*('乐容-S级品'!$L$3:$CA$3=AI$1)*('乐容-S级品'!$L$4:$CA$32)),0)</f>
      </c>
      <c r="AJ46" s="280">
        <f>IFERROR(SUMPRODUCT(('控温被PRO-S级品'!$B$2:$B$10=$B46)*('控温被PRO-S级品'!$E$1:$BE$1=AJ$1)*('控温被PRO-S级品'!$E$2:$BE$10)),0)+IFERROR(SUMPRODUCT(('冬被-S级品'!$B$2:$B$10=$B46)*('冬被-S级品'!$E$1:$AW$1=AJ$1)*('冬被-S级品'!$E$2:$AW$10)),0)+IFERROR(SUMPRODUCT(('白止-S级品'!$A$2:$A$26=$B46)*('白止-S级品'!$D$1:$AV$1=AJ$1)*('白止-S级品'!$D$2:$AV$26)),0)+IFERROR(SUMPRODUCT(('乐容-S级品'!$A$4:$A$32=$B46)*('乐容-S级品'!$L$3:$CA$3=AJ$1)*('乐容-S级品'!$L$4:$CA$32)),0)</f>
      </c>
      <c r="AK46" s="280">
        <f>IFERROR(SUMPRODUCT(('控温被PRO-S级品'!$B$2:$B$10=$B46)*('控温被PRO-S级品'!$E$1:$BE$1=AK$1)*('控温被PRO-S级品'!$E$2:$BE$10)),0)+IFERROR(SUMPRODUCT(('冬被-S级品'!$B$2:$B$10=$B46)*('冬被-S级品'!$E$1:$AW$1=AK$1)*('冬被-S级品'!$E$2:$AW$10)),0)+IFERROR(SUMPRODUCT(('白止-S级品'!$A$2:$A$26=$B46)*('白止-S级品'!$D$1:$AV$1=AK$1)*('白止-S级品'!$D$2:$AV$26)),0)+IFERROR(SUMPRODUCT(('乐容-S级品'!$A$4:$A$32=$B46)*('乐容-S级品'!$L$3:$CA$3=AK$1)*('乐容-S级品'!$L$4:$CA$32)),0)</f>
      </c>
      <c r="AL46" s="280">
        <f>IFERROR(SUMPRODUCT(('控温被PRO-S级品'!$B$2:$B$10=$B46)*('控温被PRO-S级品'!$E$1:$BE$1=AL$1)*('控温被PRO-S级品'!$E$2:$BE$10)),0)+IFERROR(SUMPRODUCT(('冬被-S级品'!$B$2:$B$10=$B46)*('冬被-S级品'!$E$1:$AW$1=AL$1)*('冬被-S级品'!$E$2:$AW$10)),0)+IFERROR(SUMPRODUCT(('白止-S级品'!$A$2:$A$26=$B46)*('白止-S级品'!$D$1:$AV$1=AL$1)*('白止-S级品'!$D$2:$AV$26)),0)+IFERROR(SUMPRODUCT(('乐容-S级品'!$A$4:$A$32=$B46)*('乐容-S级品'!$L$3:$CA$3=AL$1)*('乐容-S级品'!$L$4:$CA$32)),0)</f>
      </c>
      <c r="AM46" s="280">
        <f>IFERROR(SUMPRODUCT(('控温被PRO-S级品'!$B$2:$B$10=$B46)*('控温被PRO-S级品'!$E$1:$BE$1=AM$1)*('控温被PRO-S级品'!$E$2:$BE$10)),0)+IFERROR(SUMPRODUCT(('冬被-S级品'!$B$2:$B$10=$B46)*('冬被-S级品'!$E$1:$AW$1=AM$1)*('冬被-S级品'!$E$2:$AW$10)),0)+IFERROR(SUMPRODUCT(('白止-S级品'!$A$2:$A$26=$B46)*('白止-S级品'!$D$1:$AV$1=AM$1)*('白止-S级品'!$D$2:$AV$26)),0)+IFERROR(SUMPRODUCT(('乐容-S级品'!$A$4:$A$32=$B46)*('乐容-S级品'!$L$3:$CA$3=AM$1)*('乐容-S级品'!$L$4:$CA$32)),0)</f>
      </c>
      <c r="AN46" s="280">
        <f>IFERROR(SUMPRODUCT(('控温被PRO-S级品'!$B$2:$B$10=$B46)*('控温被PRO-S级品'!$E$1:$BE$1=AN$1)*('控温被PRO-S级品'!$E$2:$BE$10)),0)+IFERROR(SUMPRODUCT(('冬被-S级品'!$B$2:$B$10=$B46)*('冬被-S级品'!$E$1:$AW$1=AN$1)*('冬被-S级品'!$E$2:$AW$10)),0)+IFERROR(SUMPRODUCT(('白止-S级品'!$A$2:$A$26=$B46)*('白止-S级品'!$D$1:$AV$1=AN$1)*('白止-S级品'!$D$2:$AV$26)),0)+IFERROR(SUMPRODUCT(('乐容-S级品'!$A$4:$A$32=$B46)*('乐容-S级品'!$L$3:$CA$3=AN$1)*('乐容-S级品'!$L$4:$CA$32)),0)</f>
      </c>
      <c r="AO46" s="280">
        <f>IFERROR(SUMPRODUCT(('控温被PRO-S级品'!$B$2:$B$10=$B46)*('控温被PRO-S级品'!$E$1:$BE$1=AO$1)*('控温被PRO-S级品'!$E$2:$BE$10)),0)+IFERROR(SUMPRODUCT(('冬被-S级品'!$B$2:$B$10=$B46)*('冬被-S级品'!$E$1:$AW$1=AO$1)*('冬被-S级品'!$E$2:$AW$10)),0)+IFERROR(SUMPRODUCT(('白止-S级品'!$A$2:$A$26=$B46)*('白止-S级品'!$D$1:$AV$1=AO$1)*('白止-S级品'!$D$2:$AV$26)),0)+IFERROR(SUMPRODUCT(('乐容-S级品'!$A$4:$A$32=$B46)*('乐容-S级品'!$L$3:$CA$3=AO$1)*('乐容-S级品'!$L$4:$CA$32)),0)</f>
      </c>
      <c r="AP46" s="280">
        <f>IFERROR(SUMPRODUCT(('控温被PRO-S级品'!$B$2:$B$10=$B46)*('控温被PRO-S级品'!$E$1:$BE$1=AP$1)*('控温被PRO-S级品'!$E$2:$BE$10)),0)+IFERROR(SUMPRODUCT(('冬被-S级品'!$B$2:$B$10=$B46)*('冬被-S级品'!$E$1:$AW$1=AP$1)*('冬被-S级品'!$E$2:$AW$10)),0)+IFERROR(SUMPRODUCT(('白止-S级品'!$A$2:$A$26=$B46)*('白止-S级品'!$D$1:$AV$1=AP$1)*('白止-S级品'!$D$2:$AV$26)),0)+IFERROR(SUMPRODUCT(('乐容-S级品'!$A$4:$A$32=$B46)*('乐容-S级品'!$L$3:$CA$3=AP$1)*('乐容-S级品'!$L$4:$CA$32)),0)</f>
      </c>
      <c r="AQ46" s="280">
        <f>IFERROR(SUMPRODUCT(('控温被PRO-S级品'!$B$2:$B$10=$B46)*('控温被PRO-S级品'!$E$1:$BE$1=AQ$1)*('控温被PRO-S级品'!$E$2:$BE$10)),0)+IFERROR(SUMPRODUCT(('冬被-S级品'!$B$2:$B$10=$B46)*('冬被-S级品'!$E$1:$AW$1=AQ$1)*('冬被-S级品'!$E$2:$AW$10)),0)+IFERROR(SUMPRODUCT(('白止-S级品'!$A$2:$A$26=$B46)*('白止-S级品'!$D$1:$AV$1=AQ$1)*('白止-S级品'!$D$2:$AV$26)),0)+IFERROR(SUMPRODUCT(('乐容-S级品'!$A$4:$A$32=$B46)*('乐容-S级品'!$L$3:$CA$3=AQ$1)*('乐容-S级品'!$L$4:$CA$32)),0)</f>
      </c>
      <c r="AR46" s="280">
        <f>IFERROR(SUMPRODUCT(('控温被PRO-S级品'!$B$2:$B$10=$B46)*('控温被PRO-S级品'!$E$1:$BE$1=AR$1)*('控温被PRO-S级品'!$E$2:$BE$10)),0)+IFERROR(SUMPRODUCT(('冬被-S级品'!$B$2:$B$10=$B46)*('冬被-S级品'!$E$1:$AW$1=AR$1)*('冬被-S级品'!$E$2:$AW$10)),0)+IFERROR(SUMPRODUCT(('白止-S级品'!$A$2:$A$26=$B46)*('白止-S级品'!$D$1:$AV$1=AR$1)*('白止-S级品'!$D$2:$AV$26)),0)+IFERROR(SUMPRODUCT(('乐容-S级品'!$A$4:$A$32=$B46)*('乐容-S级品'!$L$3:$CA$3=AR$1)*('乐容-S级品'!$L$4:$CA$32)),0)</f>
      </c>
      <c r="AS46" s="280">
        <f>IFERROR(SUMPRODUCT(('控温被PRO-S级品'!$B$2:$B$10=$B46)*('控温被PRO-S级品'!$E$1:$BE$1=AS$1)*('控温被PRO-S级品'!$E$2:$BE$10)),0)+IFERROR(SUMPRODUCT(('冬被-S级品'!$B$2:$B$10=$B46)*('冬被-S级品'!$E$1:$AW$1=AS$1)*('冬被-S级品'!$E$2:$AW$10)),0)+IFERROR(SUMPRODUCT(('白止-S级品'!$A$2:$A$26=$B46)*('白止-S级品'!$D$1:$AV$1=AS$1)*('白止-S级品'!$D$2:$AV$26)),0)+IFERROR(SUMPRODUCT(('乐容-S级品'!$A$4:$A$32=$B46)*('乐容-S级品'!$L$3:$CA$3=AS$1)*('乐容-S级品'!$L$4:$CA$32)),0)</f>
      </c>
      <c r="AT46" s="280">
        <f>IFERROR(SUMPRODUCT(('控温被PRO-S级品'!$B$2:$B$10=$B46)*('控温被PRO-S级品'!$E$1:$BE$1=AT$1)*('控温被PRO-S级品'!$E$2:$BE$10)),0)+IFERROR(SUMPRODUCT(('冬被-S级品'!$B$2:$B$10=$B46)*('冬被-S级品'!$E$1:$AW$1=AT$1)*('冬被-S级品'!$E$2:$AW$10)),0)+IFERROR(SUMPRODUCT(('白止-S级品'!$A$2:$A$26=$B46)*('白止-S级品'!$D$1:$AV$1=AT$1)*('白止-S级品'!$D$2:$AV$26)),0)+IFERROR(SUMPRODUCT(('乐容-S级品'!$A$4:$A$32=$B46)*('乐容-S级品'!$L$3:$CA$3=AT$1)*('乐容-S级品'!$L$4:$CA$32)),0)</f>
      </c>
      <c r="AU46" s="280">
        <f>IFERROR(SUMPRODUCT(('控温被PRO-S级品'!$B$2:$B$10=$B46)*('控温被PRO-S级品'!$E$1:$BE$1=AU$1)*('控温被PRO-S级品'!$E$2:$BE$10)),0)+IFERROR(SUMPRODUCT(('冬被-S级品'!$B$2:$B$10=$B46)*('冬被-S级品'!$E$1:$AW$1=AU$1)*('冬被-S级品'!$E$2:$AW$10)),0)+IFERROR(SUMPRODUCT(('白止-S级品'!$A$2:$A$26=$B46)*('白止-S级品'!$D$1:$AV$1=AU$1)*('白止-S级品'!$D$2:$AV$26)),0)+IFERROR(SUMPRODUCT(('乐容-S级品'!$A$4:$A$32=$B46)*('乐容-S级品'!$L$3:$CA$3=AU$1)*('乐容-S级品'!$L$4:$CA$32)),0)</f>
      </c>
      <c r="AV46" s="280">
        <f>IFERROR(SUMPRODUCT(('控温被PRO-S级品'!$B$2:$B$10=$B46)*('控温被PRO-S级品'!$E$1:$BE$1=AV$1)*('控温被PRO-S级品'!$E$2:$BE$10)),0)+IFERROR(SUMPRODUCT(('冬被-S级品'!$B$2:$B$10=$B46)*('冬被-S级品'!$E$1:$AW$1=AV$1)*('冬被-S级品'!$E$2:$AW$10)),0)+IFERROR(SUMPRODUCT(('白止-S级品'!$A$2:$A$26=$B46)*('白止-S级品'!$D$1:$AV$1=AV$1)*('白止-S级品'!$D$2:$AV$26)),0)+IFERROR(SUMPRODUCT(('乐容-S级品'!$A$4:$A$32=$B46)*('乐容-S级品'!$L$3:$CA$3=AV$1)*('乐容-S级品'!$L$4:$CA$32)),0)</f>
      </c>
      <c r="AW46" s="280">
        <f>IFERROR(SUMPRODUCT(('控温被PRO-S级品'!$B$2:$B$10=$B46)*('控温被PRO-S级品'!$E$1:$BE$1=AW$1)*('控温被PRO-S级品'!$E$2:$BE$10)),0)+IFERROR(SUMPRODUCT(('冬被-S级品'!$B$2:$B$10=$B46)*('冬被-S级品'!$E$1:$AW$1=AW$1)*('冬被-S级品'!$E$2:$AW$10)),0)+IFERROR(SUMPRODUCT(('白止-S级品'!$A$2:$A$26=$B46)*('白止-S级品'!$D$1:$AV$1=AW$1)*('白止-S级品'!$D$2:$AV$26)),0)+IFERROR(SUMPRODUCT(('乐容-S级品'!$A$4:$A$32=$B46)*('乐容-S级品'!$L$3:$CA$3=AW$1)*('乐容-S级品'!$L$4:$CA$32)),0)</f>
      </c>
      <c r="AX46" s="280">
        <f>IFERROR(SUMPRODUCT(('控温被PRO-S级品'!$B$2:$B$10=$B46)*('控温被PRO-S级品'!$E$1:$BE$1=AX$1)*('控温被PRO-S级品'!$E$2:$BE$10)),0)+IFERROR(SUMPRODUCT(('冬被-S级品'!$B$2:$B$10=$B46)*('冬被-S级品'!$E$1:$AW$1=AX$1)*('冬被-S级品'!$E$2:$AW$10)),0)+IFERROR(SUMPRODUCT(('白止-S级品'!$A$2:$A$26=$B46)*('白止-S级品'!$D$1:$AV$1=AX$1)*('白止-S级品'!$D$2:$AV$26)),0)+IFERROR(SUMPRODUCT(('乐容-S级品'!$A$4:$A$32=$B46)*('乐容-S级品'!$L$3:$CA$3=AX$1)*('乐容-S级品'!$L$4:$CA$32)),0)</f>
      </c>
      <c r="AY46" s="280">
        <f>IFERROR(SUMPRODUCT(('控温被PRO-S级品'!$B$2:$B$10=$B46)*('控温被PRO-S级品'!$E$1:$BE$1=AY$1)*('控温被PRO-S级品'!$E$2:$BE$10)),0)+IFERROR(SUMPRODUCT(('冬被-S级品'!$B$2:$B$10=$B46)*('冬被-S级品'!$E$1:$AW$1=AY$1)*('冬被-S级品'!$E$2:$AW$10)),0)+IFERROR(SUMPRODUCT(('白止-S级品'!$A$2:$A$26=$B46)*('白止-S级品'!$D$1:$AV$1=AY$1)*('白止-S级品'!$D$2:$AV$26)),0)+IFERROR(SUMPRODUCT(('乐容-S级品'!$A$4:$A$32=$B46)*('乐容-S级品'!$L$3:$CA$3=AY$1)*('乐容-S级品'!$L$4:$CA$32)),0)</f>
      </c>
      <c r="AZ46" s="280">
        <f>IFERROR(SUMPRODUCT(('控温被PRO-S级品'!$B$2:$B$10=$B46)*('控温被PRO-S级品'!$E$1:$BE$1=AZ$1)*('控温被PRO-S级品'!$E$2:$BE$10)),0)+IFERROR(SUMPRODUCT(('冬被-S级品'!$B$2:$B$10=$B46)*('冬被-S级品'!$E$1:$AW$1=AZ$1)*('冬被-S级品'!$E$2:$AW$10)),0)+IFERROR(SUMPRODUCT(('白止-S级品'!$A$2:$A$26=$B46)*('白止-S级品'!$D$1:$AV$1=AZ$1)*('白止-S级品'!$D$2:$AV$26)),0)+IFERROR(SUMPRODUCT(('乐容-S级品'!$A$4:$A$32=$B46)*('乐容-S级品'!$L$3:$CA$3=AZ$1)*('乐容-S级品'!$L$4:$CA$32)),0)</f>
      </c>
      <c r="BA46" s="280">
        <f>IFERROR(SUMPRODUCT(('控温被PRO-S级品'!$B$2:$B$10=$B46)*('控温被PRO-S级品'!$E$1:$BE$1=BA$1)*('控温被PRO-S级品'!$E$2:$BE$10)),0)+IFERROR(SUMPRODUCT(('冬被-S级品'!$B$2:$B$10=$B46)*('冬被-S级品'!$E$1:$AW$1=BA$1)*('冬被-S级品'!$E$2:$AW$10)),0)+IFERROR(SUMPRODUCT(('白止-S级品'!$A$2:$A$26=$B46)*('白止-S级品'!$D$1:$AV$1=BA$1)*('白止-S级品'!$D$2:$AV$26)),0)+IFERROR(SUMPRODUCT(('乐容-S级品'!$A$4:$A$32=$B46)*('乐容-S级品'!$L$3:$CA$3=BA$1)*('乐容-S级品'!$L$4:$CA$32)),0)</f>
      </c>
      <c r="BB46" s="280">
        <f>IFERROR(SUMPRODUCT(('控温被PRO-S级品'!$B$2:$B$10=$B46)*('控温被PRO-S级品'!$E$1:$BE$1=BB$1)*('控温被PRO-S级品'!$E$2:$BE$10)),0)+IFERROR(SUMPRODUCT(('冬被-S级品'!$B$2:$B$10=$B46)*('冬被-S级品'!$E$1:$AW$1=BB$1)*('冬被-S级品'!$E$2:$AW$10)),0)+IFERROR(SUMPRODUCT(('白止-S级品'!$A$2:$A$26=$B46)*('白止-S级品'!$D$1:$AV$1=BB$1)*('白止-S级品'!$D$2:$AV$26)),0)+IFERROR(SUMPRODUCT(('乐容-S级品'!$A$4:$A$32=$B46)*('乐容-S级品'!$L$3:$CA$3=BB$1)*('乐容-S级品'!$L$4:$CA$32)),0)</f>
      </c>
      <c r="BC46" s="280">
        <f>IFERROR(SUMPRODUCT(('控温被PRO-S级品'!$B$2:$B$10=$B46)*('控温被PRO-S级品'!$E$1:$BE$1=BC$1)*('控温被PRO-S级品'!$E$2:$BE$10)),0)+IFERROR(SUMPRODUCT(('冬被-S级品'!$B$2:$B$10=$B46)*('冬被-S级品'!$E$1:$AW$1=BC$1)*('冬被-S级品'!$E$2:$AW$10)),0)+IFERROR(SUMPRODUCT(('白止-S级品'!$A$2:$A$26=$B46)*('白止-S级品'!$D$1:$AV$1=BC$1)*('白止-S级品'!$D$2:$AV$26)),0)+IFERROR(SUMPRODUCT(('乐容-S级品'!$A$4:$A$32=$B46)*('乐容-S级品'!$L$3:$CA$3=BC$1)*('乐容-S级品'!$L$4:$CA$32)),0)</f>
      </c>
      <c r="BD46" s="280">
        <f>IFERROR(SUMPRODUCT(('控温被PRO-S级品'!$B$2:$B$10=$B46)*('控温被PRO-S级品'!$E$1:$BE$1=BD$1)*('控温被PRO-S级品'!$E$2:$BE$10)),0)+IFERROR(SUMPRODUCT(('冬被-S级品'!$B$2:$B$10=$B46)*('冬被-S级品'!$E$1:$AW$1=BD$1)*('冬被-S级品'!$E$2:$AW$10)),0)+IFERROR(SUMPRODUCT(('白止-S级品'!$A$2:$A$26=$B46)*('白止-S级品'!$D$1:$AV$1=BD$1)*('白止-S级品'!$D$2:$AV$26)),0)+IFERROR(SUMPRODUCT(('乐容-S级品'!$A$4:$A$32=$B46)*('乐容-S级品'!$L$3:$CA$3=BD$1)*('乐容-S级品'!$L$4:$CA$32)),0)</f>
      </c>
      <c r="BE46" s="280">
        <f>IFERROR(SUMPRODUCT(('控温被PRO-S级品'!$B$2:$B$10=$B46)*('控温被PRO-S级品'!$E$1:$BE$1=BE$1)*('控温被PRO-S级品'!$E$2:$BE$10)),0)+IFERROR(SUMPRODUCT(('冬被-S级品'!$B$2:$B$10=$B46)*('冬被-S级品'!$E$1:$AW$1=BE$1)*('冬被-S级品'!$E$2:$AW$10)),0)+IFERROR(SUMPRODUCT(('白止-S级品'!$A$2:$A$26=$B46)*('白止-S级品'!$D$1:$AV$1=BE$1)*('白止-S级品'!$D$2:$AV$26)),0)+IFERROR(SUMPRODUCT(('乐容-S级品'!$A$4:$A$32=$B46)*('乐容-S级品'!$L$3:$CA$3=BE$1)*('乐容-S级品'!$L$4:$CA$32)),0)</f>
      </c>
      <c r="BF46" s="280">
        <f>IFERROR(SUMPRODUCT(('控温被PRO-S级品'!$B$2:$B$10=$B46)*('控温被PRO-S级品'!$E$1:$BE$1=BF$1)*('控温被PRO-S级品'!$E$2:$BE$10)),0)+IFERROR(SUMPRODUCT(('冬被-S级品'!$B$2:$B$10=$B46)*('冬被-S级品'!$E$1:$AW$1=BF$1)*('冬被-S级品'!$E$2:$AW$10)),0)+IFERROR(SUMPRODUCT(('白止-S级品'!$A$2:$A$26=$B46)*('白止-S级品'!$D$1:$AV$1=BF$1)*('白止-S级品'!$D$2:$AV$26)),0)+IFERROR(SUMPRODUCT(('乐容-S级品'!$A$4:$A$32=$B46)*('乐容-S级品'!$L$3:$CA$3=BF$1)*('乐容-S级品'!$L$4:$CA$32)),0)</f>
      </c>
      <c r="BG46" s="280">
        <f>IFERROR(SUMPRODUCT(('控温被PRO-S级品'!$B$2:$B$10=$B46)*('控温被PRO-S级品'!$E$1:$BE$1=BG$1)*('控温被PRO-S级品'!$E$2:$BE$10)),0)+IFERROR(SUMPRODUCT(('冬被-S级品'!$B$2:$B$10=$B46)*('冬被-S级品'!$E$1:$AW$1=BG$1)*('冬被-S级品'!$E$2:$AW$10)),0)+IFERROR(SUMPRODUCT(('白止-S级品'!$A$2:$A$26=$B46)*('白止-S级品'!$D$1:$AV$1=BG$1)*('白止-S级品'!$D$2:$AV$26)),0)+IFERROR(SUMPRODUCT(('乐容-S级品'!$A$4:$A$32=$B46)*('乐容-S级品'!$L$3:$CA$3=BG$1)*('乐容-S级品'!$L$4:$CA$32)),0)</f>
      </c>
      <c r="BH46" s="280">
        <f>IFERROR(SUMPRODUCT(('控温被PRO-S级品'!$B$2:$B$10=$B46)*('控温被PRO-S级品'!$E$1:$BE$1=BH$1)*('控温被PRO-S级品'!$E$2:$BE$10)),0)+IFERROR(SUMPRODUCT(('冬被-S级品'!$B$2:$B$10=$B46)*('冬被-S级品'!$E$1:$AW$1=BH$1)*('冬被-S级品'!$E$2:$AW$10)),0)+IFERROR(SUMPRODUCT(('白止-S级品'!$A$2:$A$26=$B46)*('白止-S级品'!$D$1:$AV$1=BH$1)*('白止-S级品'!$D$2:$AV$26)),0)+IFERROR(SUMPRODUCT(('乐容-S级品'!$A$4:$A$32=$B46)*('乐容-S级品'!$L$3:$CA$3=BH$1)*('乐容-S级品'!$L$4:$CA$32)),0)</f>
      </c>
      <c r="BI46" s="280">
        <f>IFERROR(SUMPRODUCT(('控温被PRO-S级品'!$B$2:$B$10=$B46)*('控温被PRO-S级品'!$E$1:$BE$1=BI$1)*('控温被PRO-S级品'!$E$2:$BE$10)),0)+IFERROR(SUMPRODUCT(('冬被-S级品'!$B$2:$B$10=$B46)*('冬被-S级品'!$E$1:$AW$1=BI$1)*('冬被-S级品'!$E$2:$AW$10)),0)+IFERROR(SUMPRODUCT(('白止-S级品'!$A$2:$A$26=$B46)*('白止-S级品'!$D$1:$AV$1=BI$1)*('白止-S级品'!$D$2:$AV$26)),0)+IFERROR(SUMPRODUCT(('乐容-S级品'!$A$4:$A$32=$B46)*('乐容-S级品'!$L$3:$CA$3=BI$1)*('乐容-S级品'!$L$4:$CA$32)),0)</f>
      </c>
      <c r="BJ46" s="280">
        <f>IFERROR(SUMPRODUCT(('控温被PRO-S级品'!$B$2:$B$10=$B46)*('控温被PRO-S级品'!$E$1:$BE$1=BJ$1)*('控温被PRO-S级品'!$E$2:$BE$10)),0)+IFERROR(SUMPRODUCT(('冬被-S级品'!$B$2:$B$10=$B46)*('冬被-S级品'!$E$1:$AW$1=BJ$1)*('冬被-S级品'!$E$2:$AW$10)),0)+IFERROR(SUMPRODUCT(('白止-S级品'!$A$2:$A$26=$B46)*('白止-S级品'!$D$1:$AV$1=BJ$1)*('白止-S级品'!$D$2:$AV$26)),0)+IFERROR(SUMPRODUCT(('乐容-S级品'!$A$4:$A$32=$B46)*('乐容-S级品'!$L$3:$CA$3=BJ$1)*('乐容-S级品'!$L$4:$CA$32)),0)</f>
      </c>
      <c r="BK46" s="280">
        <f>IFERROR(SUMPRODUCT(('控温被PRO-S级品'!$B$2:$B$10=$B46)*('控温被PRO-S级品'!$E$1:$BE$1=BK$1)*('控温被PRO-S级品'!$E$2:$BE$10)),0)+IFERROR(SUMPRODUCT(('冬被-S级品'!$B$2:$B$10=$B46)*('冬被-S级品'!$E$1:$AW$1=BK$1)*('冬被-S级品'!$E$2:$AW$10)),0)+IFERROR(SUMPRODUCT(('白止-S级品'!$A$2:$A$26=$B46)*('白止-S级品'!$D$1:$AV$1=BK$1)*('白止-S级品'!$D$2:$AV$26)),0)+IFERROR(SUMPRODUCT(('乐容-S级品'!$A$4:$A$32=$B46)*('乐容-S级品'!$L$3:$CA$3=BK$1)*('乐容-S级品'!$L$4:$CA$32)),0)</f>
      </c>
      <c r="BL46" s="280">
        <f>IFERROR(SUMPRODUCT(('控温被PRO-S级品'!$B$2:$B$10=$B46)*('控温被PRO-S级品'!$E$1:$BE$1=BL$1)*('控温被PRO-S级品'!$E$2:$BE$10)),0)+IFERROR(SUMPRODUCT(('冬被-S级品'!$B$2:$B$10=$B46)*('冬被-S级品'!$E$1:$AW$1=BL$1)*('冬被-S级品'!$E$2:$AW$10)),0)+IFERROR(SUMPRODUCT(('白止-S级品'!$A$2:$A$26=$B46)*('白止-S级品'!$D$1:$AV$1=BL$1)*('白止-S级品'!$D$2:$AV$26)),0)+IFERROR(SUMPRODUCT(('乐容-S级品'!$A$4:$A$32=$B46)*('乐容-S级品'!$L$3:$CA$3=BL$1)*('乐容-S级品'!$L$4:$CA$32)),0)</f>
      </c>
      <c r="BM46" s="280">
        <f>IFERROR(SUMPRODUCT(('控温被PRO-S级品'!$B$2:$B$10=$B46)*('控温被PRO-S级品'!$E$1:$BE$1=BM$1)*('控温被PRO-S级品'!$E$2:$BE$10)),0)+IFERROR(SUMPRODUCT(('冬被-S级品'!$B$2:$B$10=$B46)*('冬被-S级品'!$E$1:$AW$1=BM$1)*('冬被-S级品'!$E$2:$AW$10)),0)+IFERROR(SUMPRODUCT(('白止-S级品'!$A$2:$A$26=$B46)*('白止-S级品'!$D$1:$AV$1=BM$1)*('白止-S级品'!$D$2:$AV$26)),0)+IFERROR(SUMPRODUCT(('乐容-S级品'!$A$4:$A$32=$B46)*('乐容-S级品'!$L$3:$CA$3=BM$1)*('乐容-S级品'!$L$4:$CA$32)),0)</f>
      </c>
      <c r="BN46" s="280">
        <f>IFERROR(SUMPRODUCT(('控温被PRO-S级品'!$B$2:$B$10=$B46)*('控温被PRO-S级品'!$E$1:$BE$1=BN$1)*('控温被PRO-S级品'!$E$2:$BE$10)),0)+IFERROR(SUMPRODUCT(('冬被-S级品'!$B$2:$B$10=$B46)*('冬被-S级品'!$E$1:$AW$1=BN$1)*('冬被-S级品'!$E$2:$AW$10)),0)+IFERROR(SUMPRODUCT(('白止-S级品'!$A$2:$A$26=$B46)*('白止-S级品'!$D$1:$AV$1=BN$1)*('白止-S级品'!$D$2:$AV$26)),0)+IFERROR(SUMPRODUCT(('乐容-S级品'!$A$4:$A$32=$B46)*('乐容-S级品'!$L$3:$CA$3=BN$1)*('乐容-S级品'!$L$4:$CA$32)),0)</f>
      </c>
      <c r="BO46" s="280">
        <f>IFERROR(SUMPRODUCT(('控温被PRO-S级品'!$B$2:$B$10=$B46)*('控温被PRO-S级品'!$E$1:$BE$1=BO$1)*('控温被PRO-S级品'!$E$2:$BE$10)),0)+IFERROR(SUMPRODUCT(('冬被-S级品'!$B$2:$B$10=$B46)*('冬被-S级品'!$E$1:$AW$1=BO$1)*('冬被-S级品'!$E$2:$AW$10)),0)+IFERROR(SUMPRODUCT(('白止-S级品'!$A$2:$A$26=$B46)*('白止-S级品'!$D$1:$AV$1=BO$1)*('白止-S级品'!$D$2:$AV$26)),0)+IFERROR(SUMPRODUCT(('乐容-S级品'!$A$4:$A$32=$B46)*('乐容-S级品'!$L$3:$CA$3=BO$1)*('乐容-S级品'!$L$4:$CA$32)),0)</f>
      </c>
      <c r="BP46" s="280">
        <f>IFERROR(SUMPRODUCT(('控温被PRO-S级品'!$B$2:$B$10=$B46)*('控温被PRO-S级品'!$E$1:$BE$1=BP$1)*('控温被PRO-S级品'!$E$2:$BE$10)),0)+IFERROR(SUMPRODUCT(('冬被-S级品'!$B$2:$B$10=$B46)*('冬被-S级品'!$E$1:$AW$1=BP$1)*('冬被-S级品'!$E$2:$AW$10)),0)+IFERROR(SUMPRODUCT(('白止-S级品'!$A$2:$A$26=$B46)*('白止-S级品'!$D$1:$AV$1=BP$1)*('白止-S级品'!$D$2:$AV$26)),0)+IFERROR(SUMPRODUCT(('乐容-S级品'!$A$4:$A$32=$B46)*('乐容-S级品'!$L$3:$CA$3=BP$1)*('乐容-S级品'!$L$4:$CA$32)),0)</f>
      </c>
      <c r="BQ46" s="280">
        <f>IFERROR(SUMPRODUCT(('控温被PRO-S级品'!$B$2:$B$10=$B46)*('控温被PRO-S级品'!$E$1:$BE$1=BQ$1)*('控温被PRO-S级品'!$E$2:$BE$10)),0)+IFERROR(SUMPRODUCT(('冬被-S级品'!$B$2:$B$10=$B46)*('冬被-S级品'!$E$1:$AW$1=BQ$1)*('冬被-S级品'!$E$2:$AW$10)),0)+IFERROR(SUMPRODUCT(('白止-S级品'!$A$2:$A$26=$B46)*('白止-S级品'!$D$1:$AV$1=BQ$1)*('白止-S级品'!$D$2:$AV$26)),0)+IFERROR(SUMPRODUCT(('乐容-S级品'!$A$4:$A$32=$B46)*('乐容-S级品'!$L$3:$CA$3=BQ$1)*('乐容-S级品'!$L$4:$CA$32)),0)</f>
      </c>
      <c r="BR46" s="280">
        <f>IFERROR(SUMPRODUCT(('控温被PRO-S级品'!$B$2:$B$10=$B46)*('控温被PRO-S级品'!$E$1:$BE$1=BR$1)*('控温被PRO-S级品'!$E$2:$BE$10)),0)+IFERROR(SUMPRODUCT(('冬被-S级品'!$B$2:$B$10=$B46)*('冬被-S级品'!$E$1:$AW$1=BR$1)*('冬被-S级品'!$E$2:$AW$10)),0)+IFERROR(SUMPRODUCT(('白止-S级品'!$A$2:$A$26=$B46)*('白止-S级品'!$D$1:$AV$1=BR$1)*('白止-S级品'!$D$2:$AV$26)),0)+IFERROR(SUMPRODUCT(('乐容-S级品'!$A$4:$A$32=$B46)*('乐容-S级品'!$L$3:$CA$3=BR$1)*('乐容-S级品'!$L$4:$CA$32)),0)</f>
      </c>
      <c r="BS46" s="280">
        <f>IFERROR(SUMPRODUCT(('控温被PRO-S级品'!$B$2:$B$10=$B46)*('控温被PRO-S级品'!$E$1:$BE$1=BS$1)*('控温被PRO-S级品'!$E$2:$BE$10)),0)+IFERROR(SUMPRODUCT(('冬被-S级品'!$B$2:$B$10=$B46)*('冬被-S级品'!$E$1:$AW$1=BS$1)*('冬被-S级品'!$E$2:$AW$10)),0)+IFERROR(SUMPRODUCT(('白止-S级品'!$A$2:$A$26=$B46)*('白止-S级品'!$D$1:$AV$1=BS$1)*('白止-S级品'!$D$2:$AV$26)),0)+IFERROR(SUMPRODUCT(('乐容-S级品'!$A$4:$A$32=$B46)*('乐容-S级品'!$L$3:$CA$3=BS$1)*('乐容-S级品'!$L$4:$CA$32)),0)</f>
      </c>
      <c r="BT46" s="280">
        <f>IFERROR(SUMPRODUCT(('控温被PRO-S级品'!$B$2:$B$10=$B46)*('控温被PRO-S级品'!$E$1:$BE$1=BT$1)*('控温被PRO-S级品'!$E$2:$BE$10)),0)+IFERROR(SUMPRODUCT(('冬被-S级品'!$B$2:$B$10=$B46)*('冬被-S级品'!$E$1:$AW$1=BT$1)*('冬被-S级品'!$E$2:$AW$10)),0)+IFERROR(SUMPRODUCT(('白止-S级品'!$A$2:$A$26=$B46)*('白止-S级品'!$D$1:$AV$1=BT$1)*('白止-S级品'!$D$2:$AV$26)),0)+IFERROR(SUMPRODUCT(('乐容-S级品'!$A$4:$A$32=$B46)*('乐容-S级品'!$L$3:$CA$3=BT$1)*('乐容-S级品'!$L$4:$CA$32)),0)</f>
      </c>
      <c r="BU46" s="280">
        <f>IFERROR(SUMPRODUCT(('控温被PRO-S级品'!$B$2:$B$10=$B46)*('控温被PRO-S级品'!$E$1:$BE$1=BU$1)*('控温被PRO-S级品'!$E$2:$BE$10)),0)+IFERROR(SUMPRODUCT(('冬被-S级品'!$B$2:$B$10=$B46)*('冬被-S级品'!$E$1:$AW$1=BU$1)*('冬被-S级品'!$E$2:$AW$10)),0)+IFERROR(SUMPRODUCT(('白止-S级品'!$A$2:$A$26=$B46)*('白止-S级品'!$D$1:$AV$1=BU$1)*('白止-S级品'!$D$2:$AV$26)),0)+IFERROR(SUMPRODUCT(('乐容-S级品'!$A$4:$A$32=$B46)*('乐容-S级品'!$L$3:$CA$3=BU$1)*('乐容-S级品'!$L$4:$CA$32)),0)</f>
      </c>
      <c r="BV46" s="280">
        <f>IFERROR(SUMPRODUCT(('控温被PRO-S级品'!$B$2:$B$10=$B46)*('控温被PRO-S级品'!$E$1:$BE$1=BV$1)*('控温被PRO-S级品'!$E$2:$BE$10)),0)+IFERROR(SUMPRODUCT(('冬被-S级品'!$B$2:$B$10=$B46)*('冬被-S级品'!$E$1:$AW$1=BV$1)*('冬被-S级品'!$E$2:$AW$10)),0)+IFERROR(SUMPRODUCT(('白止-S级品'!$A$2:$A$26=$B46)*('白止-S级品'!$D$1:$AV$1=BV$1)*('白止-S级品'!$D$2:$AV$26)),0)+IFERROR(SUMPRODUCT(('乐容-S级品'!$A$4:$A$32=$B46)*('乐容-S级品'!$L$3:$CA$3=BV$1)*('乐容-S级品'!$L$4:$CA$32)),0)</f>
      </c>
      <c r="BW46" s="280">
        <f>IFERROR(SUMPRODUCT(('控温被PRO-S级品'!$B$2:$B$10=$B46)*('控温被PRO-S级品'!$E$1:$BE$1=BW$1)*('控温被PRO-S级品'!$E$2:$BE$10)),0)+IFERROR(SUMPRODUCT(('冬被-S级品'!$B$2:$B$10=$B46)*('冬被-S级品'!$E$1:$AW$1=BW$1)*('冬被-S级品'!$E$2:$AW$10)),0)+IFERROR(SUMPRODUCT(('白止-S级品'!$A$2:$A$26=$B46)*('白止-S级品'!$D$1:$AV$1=BW$1)*('白止-S级品'!$D$2:$AV$26)),0)+IFERROR(SUMPRODUCT(('乐容-S级品'!$A$4:$A$32=$B46)*('乐容-S级品'!$L$3:$CA$3=BW$1)*('乐容-S级品'!$L$4:$CA$32)),0)</f>
      </c>
      <c r="BX46" s="280">
        <f>IFERROR(SUMPRODUCT(('控温被PRO-S级品'!$B$2:$B$10=$B46)*('控温被PRO-S级品'!$E$1:$BE$1=BX$1)*('控温被PRO-S级品'!$E$2:$BE$10)),0)+IFERROR(SUMPRODUCT(('冬被-S级品'!$B$2:$B$10=$B46)*('冬被-S级品'!$E$1:$AW$1=BX$1)*('冬被-S级品'!$E$2:$AW$10)),0)+IFERROR(SUMPRODUCT(('白止-S级品'!$A$2:$A$26=$B46)*('白止-S级品'!$D$1:$AV$1=BX$1)*('白止-S级品'!$D$2:$AV$26)),0)+IFERROR(SUMPRODUCT(('乐容-S级品'!$A$4:$A$32=$B46)*('乐容-S级品'!$L$3:$CA$3=BX$1)*('乐容-S级品'!$L$4:$CA$32)),0)</f>
      </c>
      <c r="BY46" s="280">
        <f>IFERROR(SUMPRODUCT(('控温被PRO-S级品'!$B$2:$B$10=$B46)*('控温被PRO-S级品'!$E$1:$BE$1=BY$1)*('控温被PRO-S级品'!$E$2:$BE$10)),0)+IFERROR(SUMPRODUCT(('冬被-S级品'!$B$2:$B$10=$B46)*('冬被-S级品'!$E$1:$AW$1=BY$1)*('冬被-S级品'!$E$2:$AW$10)),0)+IFERROR(SUMPRODUCT(('白止-S级品'!$A$2:$A$26=$B46)*('白止-S级品'!$D$1:$AV$1=BY$1)*('白止-S级品'!$D$2:$AV$26)),0)+IFERROR(SUMPRODUCT(('乐容-S级品'!$A$4:$A$32=$B46)*('乐容-S级品'!$L$3:$CA$3=BY$1)*('乐容-S级品'!$L$4:$CA$32)),0)</f>
      </c>
      <c r="BZ46" s="280">
        <f>IFERROR(SUMPRODUCT(('控温被PRO-S级品'!$B$2:$B$10=$B46)*('控温被PRO-S级品'!$E$1:$BE$1=BZ$1)*('控温被PRO-S级品'!$E$2:$BE$10)),0)+IFERROR(SUMPRODUCT(('冬被-S级品'!$B$2:$B$10=$B46)*('冬被-S级品'!$E$1:$AW$1=BZ$1)*('冬被-S级品'!$E$2:$AW$10)),0)+IFERROR(SUMPRODUCT(('白止-S级品'!$A$2:$A$26=$B46)*('白止-S级品'!$D$1:$AV$1=BZ$1)*('白止-S级品'!$D$2:$AV$26)),0)+IFERROR(SUMPRODUCT(('乐容-S级品'!$A$4:$A$32=$B46)*('乐容-S级品'!$L$3:$CA$3=BZ$1)*('乐容-S级品'!$L$4:$CA$32)),0)</f>
      </c>
      <c r="CA46" s="280">
        <f>IFERROR(SUMPRODUCT(('控温被PRO-S级品'!$B$2:$B$10=$B46)*('控温被PRO-S级品'!$E$1:$BE$1=CA$1)*('控温被PRO-S级品'!$E$2:$BE$10)),0)+IFERROR(SUMPRODUCT(('冬被-S级品'!$B$2:$B$10=$B46)*('冬被-S级品'!$E$1:$AW$1=CA$1)*('冬被-S级品'!$E$2:$AW$10)),0)+IFERROR(SUMPRODUCT(('白止-S级品'!$A$2:$A$26=$B46)*('白止-S级品'!$D$1:$AV$1=CA$1)*('白止-S级品'!$D$2:$AV$26)),0)+IFERROR(SUMPRODUCT(('乐容-S级品'!$A$4:$A$32=$B46)*('乐容-S级品'!$L$3:$CA$3=CA$1)*('乐容-S级品'!$L$4:$CA$32)),0)</f>
      </c>
      <c r="CB46" s="280">
        <f>IFERROR(SUMPRODUCT(('控温被PRO-S级品'!$B$2:$B$10=$B46)*('控温被PRO-S级品'!$E$1:$BE$1=CB$1)*('控温被PRO-S级品'!$E$2:$BE$10)),0)+IFERROR(SUMPRODUCT(('冬被-S级品'!$B$2:$B$10=$B46)*('冬被-S级品'!$E$1:$AW$1=CB$1)*('冬被-S级品'!$E$2:$AW$10)),0)+IFERROR(SUMPRODUCT(('白止-S级品'!$A$2:$A$26=$B46)*('白止-S级品'!$D$1:$AV$1=CB$1)*('白止-S级品'!$D$2:$AV$26)),0)+IFERROR(SUMPRODUCT(('乐容-S级品'!$A$4:$A$32=$B46)*('乐容-S级品'!$L$3:$CA$3=CB$1)*('乐容-S级品'!$L$4:$CA$32)),0)</f>
      </c>
      <c r="CC46" s="280">
        <f>IFERROR(SUMPRODUCT(('控温被PRO-S级品'!$B$2:$B$10=$B46)*('控温被PRO-S级品'!$E$1:$BE$1=CC$1)*('控温被PRO-S级品'!$E$2:$BE$10)),0)+IFERROR(SUMPRODUCT(('冬被-S级品'!$B$2:$B$10=$B46)*('冬被-S级品'!$E$1:$AW$1=CC$1)*('冬被-S级品'!$E$2:$AW$10)),0)+IFERROR(SUMPRODUCT(('白止-S级品'!$A$2:$A$26=$B46)*('白止-S级品'!$D$1:$AV$1=CC$1)*('白止-S级品'!$D$2:$AV$26)),0)+IFERROR(SUMPRODUCT(('乐容-S级品'!$A$4:$A$32=$B46)*('乐容-S级品'!$L$3:$CA$3=CC$1)*('乐容-S级品'!$L$4:$CA$32)),0)</f>
      </c>
      <c r="CD46" s="280">
        <f>IFERROR(SUMPRODUCT(('控温被PRO-S级品'!$B$2:$B$10=$B46)*('控温被PRO-S级品'!$E$1:$BE$1=CD$1)*('控温被PRO-S级品'!$E$2:$BE$10)),0)+IFERROR(SUMPRODUCT(('冬被-S级品'!$B$2:$B$10=$B46)*('冬被-S级品'!$E$1:$AW$1=CD$1)*('冬被-S级品'!$E$2:$AW$10)),0)+IFERROR(SUMPRODUCT(('白止-S级品'!$A$2:$A$26=$B46)*('白止-S级品'!$D$1:$AV$1=CD$1)*('白止-S级品'!$D$2:$AV$26)),0)+IFERROR(SUMPRODUCT(('乐容-S级品'!$A$4:$A$32=$B46)*('乐容-S级品'!$L$3:$CA$3=CD$1)*('乐容-S级品'!$L$4:$CA$32)),0)</f>
      </c>
      <c r="CE46" s="280">
        <f>IFERROR(SUMPRODUCT(('控温被PRO-S级品'!$B$2:$B$10=$B46)*('控温被PRO-S级品'!$E$1:$BE$1=CE$1)*('控温被PRO-S级品'!$E$2:$BE$10)),0)+IFERROR(SUMPRODUCT(('冬被-S级品'!$B$2:$B$10=$B46)*('冬被-S级品'!$E$1:$AW$1=CE$1)*('冬被-S级品'!$E$2:$AW$10)),0)+IFERROR(SUMPRODUCT(('白止-S级品'!$A$2:$A$26=$B46)*('白止-S级品'!$D$1:$AV$1=CE$1)*('白止-S级品'!$D$2:$AV$26)),0)+IFERROR(SUMPRODUCT(('乐容-S级品'!$A$4:$A$32=$B46)*('乐容-S级品'!$L$3:$CA$3=CE$1)*('乐容-S级品'!$L$4:$CA$32)),0)</f>
      </c>
      <c r="CF46" s="280">
        <f>IFERROR(SUMPRODUCT(('控温被PRO-S级品'!$B$2:$B$10=$B46)*('控温被PRO-S级品'!$E$1:$BE$1=CF$1)*('控温被PRO-S级品'!$E$2:$BE$10)),0)+IFERROR(SUMPRODUCT(('冬被-S级品'!$B$2:$B$10=$B46)*('冬被-S级品'!$E$1:$AW$1=CF$1)*('冬被-S级品'!$E$2:$AW$10)),0)+IFERROR(SUMPRODUCT(('白止-S级品'!$A$2:$A$26=$B46)*('白止-S级品'!$D$1:$AV$1=CF$1)*('白止-S级品'!$D$2:$AV$26)),0)+IFERROR(SUMPRODUCT(('乐容-S级品'!$A$4:$A$32=$B46)*('乐容-S级品'!$L$3:$CA$3=CF$1)*('乐容-S级品'!$L$4:$CA$32)),0)</f>
      </c>
      <c r="CG46" s="280">
        <f>IFERROR(SUMPRODUCT(('控温被PRO-S级品'!$B$2:$B$10=$B46)*('控温被PRO-S级品'!$E$1:$BE$1=CG$1)*('控温被PRO-S级品'!$E$2:$BE$10)),0)+IFERROR(SUMPRODUCT(('冬被-S级品'!$B$2:$B$10=$B46)*('冬被-S级品'!$E$1:$AW$1=CG$1)*('冬被-S级品'!$E$2:$AW$10)),0)+IFERROR(SUMPRODUCT(('白止-S级品'!$A$2:$A$26=$B46)*('白止-S级品'!$D$1:$AV$1=CG$1)*('白止-S级品'!$D$2:$AV$26)),0)+IFERROR(SUMPRODUCT(('乐容-S级品'!$A$4:$A$32=$B46)*('乐容-S级品'!$L$3:$CA$3=CG$1)*('乐容-S级品'!$L$4:$CA$32)),0)</f>
      </c>
      <c r="CH46" s="280">
        <f>IFERROR(SUMPRODUCT(('控温被PRO-S级品'!$B$2:$B$10=$B46)*('控温被PRO-S级品'!$E$1:$BE$1=CH$1)*('控温被PRO-S级品'!$E$2:$BE$10)),0)+IFERROR(SUMPRODUCT(('冬被-S级品'!$B$2:$B$10=$B46)*('冬被-S级品'!$E$1:$AW$1=CH$1)*('冬被-S级品'!$E$2:$AW$10)),0)+IFERROR(SUMPRODUCT(('白止-S级品'!$A$2:$A$26=$B46)*('白止-S级品'!$D$1:$AV$1=CH$1)*('白止-S级品'!$D$2:$AV$26)),0)+IFERROR(SUMPRODUCT(('乐容-S级品'!$A$4:$A$32=$B46)*('乐容-S级品'!$L$3:$CA$3=CH$1)*('乐容-S级品'!$L$4:$CA$32)),0)</f>
      </c>
      <c r="CI46" s="280">
        <f>IFERROR(SUMPRODUCT(('控温被PRO-S级品'!$B$2:$B$10=$B46)*('控温被PRO-S级品'!$E$1:$BE$1=CI$1)*('控温被PRO-S级品'!$E$2:$BE$10)),0)+IFERROR(SUMPRODUCT(('冬被-S级品'!$B$2:$B$10=$B46)*('冬被-S级品'!$E$1:$AW$1=CI$1)*('冬被-S级品'!$E$2:$AW$10)),0)+IFERROR(SUMPRODUCT(('白止-S级品'!$A$2:$A$26=$B46)*('白止-S级品'!$D$1:$AV$1=CI$1)*('白止-S级品'!$D$2:$AV$26)),0)+IFERROR(SUMPRODUCT(('乐容-S级品'!$A$4:$A$32=$B46)*('乐容-S级品'!$L$3:$CA$3=CI$1)*('乐容-S级品'!$L$4:$CA$32)),0)</f>
      </c>
      <c r="CJ46" s="280">
        <f>IFERROR(SUMPRODUCT(('控温被PRO-S级品'!$B$2:$B$10=$B46)*('控温被PRO-S级品'!$E$1:$BE$1=CJ$1)*('控温被PRO-S级品'!$E$2:$BE$10)),0)+IFERROR(SUMPRODUCT(('冬被-S级品'!$B$2:$B$10=$B46)*('冬被-S级品'!$E$1:$AW$1=CJ$1)*('冬被-S级品'!$E$2:$AW$10)),0)+IFERROR(SUMPRODUCT(('白止-S级品'!$A$2:$A$26=$B46)*('白止-S级品'!$D$1:$AV$1=CJ$1)*('白止-S级品'!$D$2:$AV$26)),0)+IFERROR(SUMPRODUCT(('乐容-S级品'!$A$4:$A$32=$B46)*('乐容-S级品'!$L$3:$CA$3=CJ$1)*('乐容-S级品'!$L$4:$CA$32)),0)</f>
      </c>
      <c r="CK46" s="280">
        <f>IFERROR(SUMPRODUCT(('控温被PRO-S级品'!$B$2:$B$10=$B46)*('控温被PRO-S级品'!$E$1:$BE$1=CK$1)*('控温被PRO-S级品'!$E$2:$BE$10)),0)+IFERROR(SUMPRODUCT(('冬被-S级品'!$B$2:$B$10=$B46)*('冬被-S级品'!$E$1:$AW$1=CK$1)*('冬被-S级品'!$E$2:$AW$10)),0)+IFERROR(SUMPRODUCT(('白止-S级品'!$A$2:$A$26=$B46)*('白止-S级品'!$D$1:$AV$1=CK$1)*('白止-S级品'!$D$2:$AV$26)),0)+IFERROR(SUMPRODUCT(('乐容-S级品'!$A$4:$A$32=$B46)*('乐容-S级品'!$L$3:$CA$3=CK$1)*('乐容-S级品'!$L$4:$CA$32)),0)</f>
      </c>
      <c r="CL46" s="280">
        <f>IFERROR(SUMPRODUCT(('控温被PRO-S级品'!$B$2:$B$10=$B46)*('控温被PRO-S级品'!$E$1:$BE$1=CL$1)*('控温被PRO-S级品'!$E$2:$BE$10)),0)+IFERROR(SUMPRODUCT(('冬被-S级品'!$B$2:$B$10=$B46)*('冬被-S级品'!$E$1:$AW$1=CL$1)*('冬被-S级品'!$E$2:$AW$10)),0)+IFERROR(SUMPRODUCT(('白止-S级品'!$A$2:$A$26=$B46)*('白止-S级品'!$D$1:$AV$1=CL$1)*('白止-S级品'!$D$2:$AV$26)),0)+IFERROR(SUMPRODUCT(('乐容-S级品'!$A$4:$A$32=$B46)*('乐容-S级品'!$L$3:$CA$3=CL$1)*('乐容-S级品'!$L$4:$CA$32)),0)</f>
      </c>
      <c r="CM46" s="280">
        <f>IFERROR(SUMPRODUCT(('控温被PRO-S级品'!$B$2:$B$10=$B46)*('控温被PRO-S级品'!$E$1:$BE$1=CM$1)*('控温被PRO-S级品'!$E$2:$BE$10)),0)+IFERROR(SUMPRODUCT(('冬被-S级品'!$B$2:$B$10=$B46)*('冬被-S级品'!$E$1:$AW$1=CM$1)*('冬被-S级品'!$E$2:$AW$10)),0)+IFERROR(SUMPRODUCT(('白止-S级品'!$A$2:$A$26=$B46)*('白止-S级品'!$D$1:$AV$1=CM$1)*('白止-S级品'!$D$2:$AV$26)),0)+IFERROR(SUMPRODUCT(('乐容-S级品'!$A$4:$A$32=$B46)*('乐容-S级品'!$L$3:$CA$3=CM$1)*('乐容-S级品'!$L$4:$CA$32)),0)</f>
      </c>
      <c r="CN46" s="280">
        <f>IFERROR(SUMPRODUCT(('控温被PRO-S级品'!$B$2:$B$10=$B46)*('控温被PRO-S级品'!$E$1:$BE$1=CN$1)*('控温被PRO-S级品'!$E$2:$BE$10)),0)+IFERROR(SUMPRODUCT(('冬被-S级品'!$B$2:$B$10=$B46)*('冬被-S级品'!$E$1:$AW$1=CN$1)*('冬被-S级品'!$E$2:$AW$10)),0)+IFERROR(SUMPRODUCT(('白止-S级品'!$A$2:$A$26=$B46)*('白止-S级品'!$D$1:$AV$1=CN$1)*('白止-S级品'!$D$2:$AV$26)),0)+IFERROR(SUMPRODUCT(('乐容-S级品'!$A$4:$A$32=$B46)*('乐容-S级品'!$L$3:$CA$3=CN$1)*('乐容-S级品'!$L$4:$CA$32)),0)</f>
      </c>
      <c r="CO46" s="280">
        <f>IFERROR(SUMPRODUCT(('控温被PRO-S级品'!$B$2:$B$10=$B46)*('控温被PRO-S级品'!$E$1:$BE$1=CO$1)*('控温被PRO-S级品'!$E$2:$BE$10)),0)+IFERROR(SUMPRODUCT(('冬被-S级品'!$B$2:$B$10=$B46)*('冬被-S级品'!$E$1:$AW$1=CO$1)*('冬被-S级品'!$E$2:$AW$10)),0)+IFERROR(SUMPRODUCT(('白止-S级品'!$A$2:$A$26=$B46)*('白止-S级品'!$D$1:$AV$1=CO$1)*('白止-S级品'!$D$2:$AV$26)),0)+IFERROR(SUMPRODUCT(('乐容-S级品'!$A$4:$A$32=$B46)*('乐容-S级品'!$L$3:$CA$3=CO$1)*('乐容-S级品'!$L$4:$CA$32)),0)</f>
      </c>
      <c r="CP46" s="280">
        <f>IFERROR(SUMPRODUCT(('控温被PRO-S级品'!$B$2:$B$10=$B46)*('控温被PRO-S级品'!$E$1:$BE$1=CP$1)*('控温被PRO-S级品'!$E$2:$BE$10)),0)+IFERROR(SUMPRODUCT(('冬被-S级品'!$B$2:$B$10=$B46)*('冬被-S级品'!$E$1:$AW$1=CP$1)*('冬被-S级品'!$E$2:$AW$10)),0)+IFERROR(SUMPRODUCT(('白止-S级品'!$A$2:$A$26=$B46)*('白止-S级品'!$D$1:$AV$1=CP$1)*('白止-S级品'!$D$2:$AV$26)),0)+IFERROR(SUMPRODUCT(('乐容-S级品'!$A$4:$A$32=$B46)*('乐容-S级品'!$L$3:$CA$3=CP$1)*('乐容-S级品'!$L$4:$CA$32)),0)</f>
      </c>
      <c r="CQ46" s="280">
        <f>IFERROR(SUMPRODUCT(('控温被PRO-S级品'!$B$2:$B$10=$B46)*('控温被PRO-S级品'!$E$1:$BE$1=CQ$1)*('控温被PRO-S级品'!$E$2:$BE$10)),0)+IFERROR(SUMPRODUCT(('冬被-S级品'!$B$2:$B$10=$B46)*('冬被-S级品'!$E$1:$AW$1=CQ$1)*('冬被-S级品'!$E$2:$AW$10)),0)+IFERROR(SUMPRODUCT(('白止-S级品'!$A$2:$A$26=$B46)*('白止-S级品'!$D$1:$AV$1=CQ$1)*('白止-S级品'!$D$2:$AV$26)),0)+IFERROR(SUMPRODUCT(('乐容-S级品'!$A$4:$A$32=$B46)*('乐容-S级品'!$L$3:$CA$3=CQ$1)*('乐容-S级品'!$L$4:$CA$32)),0)</f>
      </c>
      <c r="CR46" s="280">
        <f>IFERROR(SUMPRODUCT(('控温被PRO-S级品'!$B$2:$B$10=$B46)*('控温被PRO-S级品'!$E$1:$BE$1=CR$1)*('控温被PRO-S级品'!$E$2:$BE$10)),0)+IFERROR(SUMPRODUCT(('冬被-S级品'!$B$2:$B$10=$B46)*('冬被-S级品'!$E$1:$AW$1=CR$1)*('冬被-S级品'!$E$2:$AW$10)),0)+IFERROR(SUMPRODUCT(('白止-S级品'!$A$2:$A$26=$B46)*('白止-S级品'!$D$1:$AV$1=CR$1)*('白止-S级品'!$D$2:$AV$26)),0)+IFERROR(SUMPRODUCT(('乐容-S级品'!$A$4:$A$32=$B46)*('乐容-S级品'!$L$3:$CA$3=CR$1)*('乐容-S级品'!$L$4:$CA$32)),0)</f>
      </c>
      <c r="CS46" s="280">
        <f>IFERROR(SUMPRODUCT(('控温被PRO-S级品'!$B$2:$B$10=$B46)*('控温被PRO-S级品'!$E$1:$BE$1=CS$1)*('控温被PRO-S级品'!$E$2:$BE$10)),0)+IFERROR(SUMPRODUCT(('冬被-S级品'!$B$2:$B$10=$B46)*('冬被-S级品'!$E$1:$AW$1=CS$1)*('冬被-S级品'!$E$2:$AW$10)),0)+IFERROR(SUMPRODUCT(('白止-S级品'!$A$2:$A$26=$B46)*('白止-S级品'!$D$1:$AV$1=CS$1)*('白止-S级品'!$D$2:$AV$26)),0)+IFERROR(SUMPRODUCT(('乐容-S级品'!$A$4:$A$32=$B46)*('乐容-S级品'!$L$3:$CA$3=CS$1)*('乐容-S级品'!$L$4:$CA$32)),0)</f>
      </c>
      <c r="CT46" s="280">
        <f>IFERROR(SUMPRODUCT(('控温被PRO-S级品'!$B$2:$B$10=$B46)*('控温被PRO-S级品'!$E$1:$BE$1=CT$1)*('控温被PRO-S级品'!$E$2:$BE$10)),0)+IFERROR(SUMPRODUCT(('冬被-S级品'!$B$2:$B$10=$B46)*('冬被-S级品'!$E$1:$AW$1=CT$1)*('冬被-S级品'!$E$2:$AW$10)),0)+IFERROR(SUMPRODUCT(('白止-S级品'!$A$2:$A$26=$B46)*('白止-S级品'!$D$1:$AV$1=CT$1)*('白止-S级品'!$D$2:$AV$26)),0)+IFERROR(SUMPRODUCT(('乐容-S级品'!$A$4:$A$32=$B46)*('乐容-S级品'!$L$3:$CA$3=CT$1)*('乐容-S级品'!$L$4:$CA$32)),0)</f>
      </c>
      <c r="CU46" s="280">
        <f>IFERROR(SUMPRODUCT(('控温被PRO-S级品'!$B$2:$B$10=$B46)*('控温被PRO-S级品'!$E$1:$BE$1=CU$1)*('控温被PRO-S级品'!$E$2:$BE$10)),0)+IFERROR(SUMPRODUCT(('冬被-S级品'!$B$2:$B$10=$B46)*('冬被-S级品'!$E$1:$AW$1=CU$1)*('冬被-S级品'!$E$2:$AW$10)),0)+IFERROR(SUMPRODUCT(('白止-S级品'!$A$2:$A$26=$B46)*('白止-S级品'!$D$1:$AV$1=CU$1)*('白止-S级品'!$D$2:$AV$26)),0)+IFERROR(SUMPRODUCT(('乐容-S级品'!$A$4:$A$32=$B46)*('乐容-S级品'!$L$3:$CA$3=CU$1)*('乐容-S级品'!$L$4:$CA$32)),0)</f>
      </c>
      <c r="CV46" s="280">
        <f>IFERROR(SUMPRODUCT(('控温被PRO-S级品'!$B$2:$B$10=$B46)*('控温被PRO-S级品'!$E$1:$BE$1=CV$1)*('控温被PRO-S级品'!$E$2:$BE$10)),0)+IFERROR(SUMPRODUCT(('冬被-S级品'!$B$2:$B$10=$B46)*('冬被-S级品'!$E$1:$AW$1=CV$1)*('冬被-S级品'!$E$2:$AW$10)),0)+IFERROR(SUMPRODUCT(('白止-S级品'!$A$2:$A$26=$B46)*('白止-S级品'!$D$1:$AV$1=CV$1)*('白止-S级品'!$D$2:$AV$26)),0)+IFERROR(SUMPRODUCT(('乐容-S级品'!$A$4:$A$32=$B46)*('乐容-S级品'!$L$3:$CA$3=CV$1)*('乐容-S级品'!$L$4:$CA$32)),0)</f>
      </c>
      <c r="CW46" s="280">
        <f>IFERROR(SUMPRODUCT(('控温被PRO-S级品'!$B$2:$B$10=$B46)*('控温被PRO-S级品'!$E$1:$BE$1=CW$1)*('控温被PRO-S级品'!$E$2:$BE$10)),0)+IFERROR(SUMPRODUCT(('冬被-S级品'!$B$2:$B$10=$B46)*('冬被-S级品'!$E$1:$AW$1=CW$1)*('冬被-S级品'!$E$2:$AW$10)),0)+IFERROR(SUMPRODUCT(('白止-S级品'!$A$2:$A$26=$B46)*('白止-S级品'!$D$1:$AV$1=CW$1)*('白止-S级品'!$D$2:$AV$26)),0)+IFERROR(SUMPRODUCT(('乐容-S级品'!$A$4:$A$32=$B46)*('乐容-S级品'!$L$3:$CA$3=CW$1)*('乐容-S级品'!$L$4:$CA$32)),0)</f>
      </c>
      <c r="CX46" s="280">
        <f>IFERROR(SUMPRODUCT(('控温被PRO-S级品'!$B$2:$B$10=$B46)*('控温被PRO-S级品'!$E$1:$BE$1=CX$1)*('控温被PRO-S级品'!$E$2:$BE$10)),0)+IFERROR(SUMPRODUCT(('冬被-S级品'!$B$2:$B$10=$B46)*('冬被-S级品'!$E$1:$AW$1=CX$1)*('冬被-S级品'!$E$2:$AW$10)),0)+IFERROR(SUMPRODUCT(('白止-S级品'!$A$2:$A$26=$B46)*('白止-S级品'!$D$1:$AV$1=CX$1)*('白止-S级品'!$D$2:$AV$26)),0)+IFERROR(SUMPRODUCT(('乐容-S级品'!$A$4:$A$32=$B46)*('乐容-S级品'!$L$3:$CA$3=CX$1)*('乐容-S级品'!$L$4:$CA$32)),0)</f>
      </c>
      <c r="CY46" s="280">
        <f>IFERROR(SUMPRODUCT(('控温被PRO-S级品'!$B$2:$B$10=$B46)*('控温被PRO-S级品'!$E$1:$BE$1=CY$1)*('控温被PRO-S级品'!$E$2:$BE$10)),0)+IFERROR(SUMPRODUCT(('冬被-S级品'!$B$2:$B$10=$B46)*('冬被-S级品'!$E$1:$AW$1=CY$1)*('冬被-S级品'!$E$2:$AW$10)),0)+IFERROR(SUMPRODUCT(('白止-S级品'!$A$2:$A$26=$B46)*('白止-S级品'!$D$1:$AV$1=CY$1)*('白止-S级品'!$D$2:$AV$26)),0)+IFERROR(SUMPRODUCT(('乐容-S级品'!$A$4:$A$32=$B46)*('乐容-S级品'!$L$3:$CA$3=CY$1)*('乐容-S级品'!$L$4:$CA$32)),0)</f>
      </c>
      <c r="CZ46" s="280">
        <f>IFERROR(SUMPRODUCT(('控温被PRO-S级品'!$B$2:$B$10=$B46)*('控温被PRO-S级品'!$E$1:$BE$1=CZ$1)*('控温被PRO-S级品'!$E$2:$BE$10)),0)+IFERROR(SUMPRODUCT(('冬被-S级品'!$B$2:$B$10=$B46)*('冬被-S级品'!$E$1:$AW$1=CZ$1)*('冬被-S级品'!$E$2:$AW$10)),0)+IFERROR(SUMPRODUCT(('白止-S级品'!$A$2:$A$26=$B46)*('白止-S级品'!$D$1:$AV$1=CZ$1)*('白止-S级品'!$D$2:$AV$26)),0)+IFERROR(SUMPRODUCT(('乐容-S级品'!$A$4:$A$32=$B46)*('乐容-S级品'!$L$3:$CA$3=CZ$1)*('乐容-S级品'!$L$4:$CA$32)),0)</f>
      </c>
      <c r="DA46" s="280">
        <f>IFERROR(SUMPRODUCT(('控温被PRO-S级品'!$B$2:$B$10=$B46)*('控温被PRO-S级品'!$E$1:$BE$1=DA$1)*('控温被PRO-S级品'!$E$2:$BE$10)),0)+IFERROR(SUMPRODUCT(('冬被-S级品'!$B$2:$B$10=$B46)*('冬被-S级品'!$E$1:$AW$1=DA$1)*('冬被-S级品'!$E$2:$AW$10)),0)+IFERROR(SUMPRODUCT(('白止-S级品'!$A$2:$A$26=$B46)*('白止-S级品'!$D$1:$AV$1=DA$1)*('白止-S级品'!$D$2:$AV$26)),0)+IFERROR(SUMPRODUCT(('乐容-S级品'!$A$4:$A$32=$B46)*('乐容-S级品'!$L$3:$CA$3=DA$1)*('乐容-S级品'!$L$4:$CA$32)),0)</f>
      </c>
      <c r="DB46" s="280">
        <f>IFERROR(SUMPRODUCT(('控温被PRO-S级品'!$B$2:$B$10=$B46)*('控温被PRO-S级品'!$E$1:$BE$1=DB$1)*('控温被PRO-S级品'!$E$2:$BE$10)),0)+IFERROR(SUMPRODUCT(('冬被-S级品'!$B$2:$B$10=$B46)*('冬被-S级品'!$E$1:$AW$1=DB$1)*('冬被-S级品'!$E$2:$AW$10)),0)+IFERROR(SUMPRODUCT(('白止-S级品'!$A$2:$A$26=$B46)*('白止-S级品'!$D$1:$AV$1=DB$1)*('白止-S级品'!$D$2:$AV$26)),0)+IFERROR(SUMPRODUCT(('乐容-S级品'!$A$4:$A$32=$B46)*('乐容-S级品'!$L$3:$CA$3=DB$1)*('乐容-S级品'!$L$4:$CA$32)),0)</f>
      </c>
      <c r="DC46" s="280">
        <f>IFERROR(SUMPRODUCT(('控温被PRO-S级品'!$B$2:$B$10=$B46)*('控温被PRO-S级品'!$E$1:$BE$1=DC$1)*('控温被PRO-S级品'!$E$2:$BE$10)),0)+IFERROR(SUMPRODUCT(('冬被-S级品'!$B$2:$B$10=$B46)*('冬被-S级品'!$E$1:$AW$1=DC$1)*('冬被-S级品'!$E$2:$AW$10)),0)+IFERROR(SUMPRODUCT(('白止-S级品'!$A$2:$A$26=$B46)*('白止-S级品'!$D$1:$AV$1=DC$1)*('白止-S级品'!$D$2:$AV$26)),0)+IFERROR(SUMPRODUCT(('乐容-S级品'!$A$4:$A$32=$B46)*('乐容-S级品'!$L$3:$CA$3=DC$1)*('乐容-S级品'!$L$4:$CA$32)),0)</f>
      </c>
      <c r="DD46" s="280">
        <f>IFERROR(SUMPRODUCT(('控温被PRO-S级品'!$B$2:$B$10=$B46)*('控温被PRO-S级品'!$E$1:$BE$1=DD$1)*('控温被PRO-S级品'!$E$2:$BE$10)),0)+IFERROR(SUMPRODUCT(('冬被-S级品'!$B$2:$B$10=$B46)*('冬被-S级品'!$E$1:$AW$1=DD$1)*('冬被-S级品'!$E$2:$AW$10)),0)+IFERROR(SUMPRODUCT(('白止-S级品'!$A$2:$A$26=$B46)*('白止-S级品'!$D$1:$AV$1=DD$1)*('白止-S级品'!$D$2:$AV$26)),0)+IFERROR(SUMPRODUCT(('乐容-S级品'!$A$4:$A$32=$B46)*('乐容-S级品'!$L$3:$CA$3=DD$1)*('乐容-S级品'!$L$4:$CA$32)),0)</f>
      </c>
      <c r="DE46" s="280">
        <f>IFERROR(SUMPRODUCT(('控温被PRO-S级品'!$B$2:$B$10=$B46)*('控温被PRO-S级品'!$E$1:$BE$1=DE$1)*('控温被PRO-S级品'!$E$2:$BE$10)),0)+IFERROR(SUMPRODUCT(('冬被-S级品'!$B$2:$B$10=$B46)*('冬被-S级品'!$E$1:$AW$1=DE$1)*('冬被-S级品'!$E$2:$AW$10)),0)+IFERROR(SUMPRODUCT(('白止-S级品'!$A$2:$A$26=$B46)*('白止-S级品'!$D$1:$AV$1=DE$1)*('白止-S级品'!$D$2:$AV$26)),0)+IFERROR(SUMPRODUCT(('乐容-S级品'!$A$4:$A$32=$B46)*('乐容-S级品'!$L$3:$CA$3=DE$1)*('乐容-S级品'!$L$4:$CA$32)),0)</f>
      </c>
      <c r="DF46" s="280">
        <f>IFERROR(SUMPRODUCT(('控温被PRO-S级品'!$B$2:$B$10=$B46)*('控温被PRO-S级品'!$E$1:$BE$1=DF$1)*('控温被PRO-S级品'!$E$2:$BE$10)),0)+IFERROR(SUMPRODUCT(('冬被-S级品'!$B$2:$B$10=$B46)*('冬被-S级品'!$E$1:$AW$1=DF$1)*('冬被-S级品'!$E$2:$AW$10)),0)+IFERROR(SUMPRODUCT(('白止-S级品'!$A$2:$A$26=$B46)*('白止-S级品'!$D$1:$AV$1=DF$1)*('白止-S级品'!$D$2:$AV$26)),0)+IFERROR(SUMPRODUCT(('乐容-S级品'!$A$4:$A$32=$B46)*('乐容-S级品'!$L$3:$CA$3=DF$1)*('乐容-S级品'!$L$4:$CA$32)),0)</f>
      </c>
      <c r="DG46" s="280">
        <f>IFERROR(SUMPRODUCT(('控温被PRO-S级品'!$B$2:$B$10=$B46)*('控温被PRO-S级品'!$E$1:$BE$1=DG$1)*('控温被PRO-S级品'!$E$2:$BE$10)),0)+IFERROR(SUMPRODUCT(('冬被-S级品'!$B$2:$B$10=$B46)*('冬被-S级品'!$E$1:$AW$1=DG$1)*('冬被-S级品'!$E$2:$AW$10)),0)+IFERROR(SUMPRODUCT(('白止-S级品'!$A$2:$A$26=$B46)*('白止-S级品'!$D$1:$AV$1=DG$1)*('白止-S级品'!$D$2:$AV$26)),0)+IFERROR(SUMPRODUCT(('乐容-S级品'!$A$4:$A$32=$B46)*('乐容-S级品'!$L$3:$CA$3=DG$1)*('乐容-S级品'!$L$4:$CA$32)),0)</f>
      </c>
      <c r="DH46" s="280">
        <f>IFERROR(SUMPRODUCT(('控温被PRO-S级品'!$B$2:$B$10=$B46)*('控温被PRO-S级品'!$E$1:$BE$1=DH$1)*('控温被PRO-S级品'!$E$2:$BE$10)),0)+IFERROR(SUMPRODUCT(('冬被-S级品'!$B$2:$B$10=$B46)*('冬被-S级品'!$E$1:$AW$1=DH$1)*('冬被-S级品'!$E$2:$AW$10)),0)+IFERROR(SUMPRODUCT(('白止-S级品'!$A$2:$A$26=$B46)*('白止-S级品'!$D$1:$AV$1=DH$1)*('白止-S级品'!$D$2:$AV$26)),0)+IFERROR(SUMPRODUCT(('乐容-S级品'!$A$4:$A$32=$B46)*('乐容-S级品'!$L$3:$CA$3=DH$1)*('乐容-S级品'!$L$4:$CA$32)),0)</f>
      </c>
      <c r="DI46" s="280">
        <f>IFERROR(SUMPRODUCT(('控温被PRO-S级品'!$B$2:$B$10=$B46)*('控温被PRO-S级品'!$E$1:$BE$1=DI$1)*('控温被PRO-S级品'!$E$2:$BE$10)),0)+IFERROR(SUMPRODUCT(('冬被-S级品'!$B$2:$B$10=$B46)*('冬被-S级品'!$E$1:$AW$1=DI$1)*('冬被-S级品'!$E$2:$AW$10)),0)+IFERROR(SUMPRODUCT(('白止-S级品'!$A$2:$A$26=$B46)*('白止-S级品'!$D$1:$AV$1=DI$1)*('白止-S级品'!$D$2:$AV$26)),0)+IFERROR(SUMPRODUCT(('乐容-S级品'!$A$4:$A$32=$B46)*('乐容-S级品'!$L$3:$CA$3=DI$1)*('乐容-S级品'!$L$4:$CA$32)),0)</f>
      </c>
      <c r="DJ46" s="280">
        <f>IFERROR(SUMPRODUCT(('控温被PRO-S级品'!$B$2:$B$10=$B46)*('控温被PRO-S级品'!$E$1:$BE$1=DJ$1)*('控温被PRO-S级品'!$E$2:$BE$10)),0)+IFERROR(SUMPRODUCT(('冬被-S级品'!$B$2:$B$10=$B46)*('冬被-S级品'!$E$1:$AW$1=DJ$1)*('冬被-S级品'!$E$2:$AW$10)),0)+IFERROR(SUMPRODUCT(('白止-S级品'!$A$2:$A$26=$B46)*('白止-S级品'!$D$1:$AV$1=DJ$1)*('白止-S级品'!$D$2:$AV$26)),0)+IFERROR(SUMPRODUCT(('乐容-S级品'!$A$4:$A$32=$B46)*('乐容-S级品'!$L$3:$CA$3=DJ$1)*('乐容-S级品'!$L$4:$CA$32)),0)</f>
      </c>
      <c r="DK46" s="280"/>
      <c r="DL46" s="280"/>
      <c r="DM46" s="280"/>
      <c r="DN46" s="280"/>
      <c r="DO46" s="280"/>
      <c r="DP46" s="280"/>
      <c r="DQ46" s="280"/>
      <c r="DR46" s="280"/>
      <c r="DS46" s="280"/>
      <c r="DT46" s="280"/>
      <c r="DU46" s="280"/>
      <c r="DV46" s="280"/>
      <c r="DW46" s="280">
        <f>VLOOKUP(B46,'系统编码规格'!A:C,3,FALSE)</f>
      </c>
      <c r="DX46" s="280"/>
      <c r="DY46" s="280"/>
      <c r="DZ46" s="280"/>
      <c r="EA46" s="280"/>
      <c r="EB46" s="280"/>
      <c r="EC46" s="280"/>
      <c r="ED46" s="280"/>
      <c r="EE46" s="280"/>
      <c r="EF46" s="280"/>
      <c r="EG46" s="280"/>
      <c r="EH46" s="280"/>
      <c r="EI46" s="280"/>
      <c r="EJ46" s="280"/>
      <c r="EK46" s="280"/>
      <c r="EL46" s="280"/>
      <c r="EM46" s="280"/>
      <c r="EN46" s="280"/>
      <c r="EO46" s="280"/>
      <c r="EP46" s="280"/>
      <c r="EQ46" s="280"/>
      <c r="ER46" s="280"/>
      <c r="ES46" s="280"/>
      <c r="ET46" s="280"/>
      <c r="EU46" s="280"/>
      <c r="EV46" s="280"/>
      <c r="EW46" s="280"/>
      <c r="EX46" s="280"/>
      <c r="EY46" s="280"/>
      <c r="EZ46" s="280"/>
      <c r="FA46" s="280"/>
      <c r="FB46" s="280"/>
      <c r="FC46" s="280"/>
      <c r="FD46" s="280"/>
      <c r="FE46" s="280"/>
      <c r="FF46" s="280"/>
      <c r="FG46" s="280"/>
      <c r="FH46" s="280"/>
      <c r="FI46" s="280"/>
      <c r="FJ46" s="280"/>
      <c r="FK46" s="280"/>
      <c r="FL46" s="280"/>
      <c r="FM46" s="280"/>
      <c r="FN46" s="280"/>
      <c r="FO46" s="280"/>
      <c r="FP46" s="280"/>
      <c r="FQ46" s="280"/>
      <c r="FR46" s="280"/>
      <c r="FS46" s="280"/>
      <c r="FT46" s="280"/>
      <c r="FU46" s="280"/>
      <c r="FV46" s="280"/>
      <c r="FW46" s="280"/>
      <c r="FX46" s="280"/>
      <c r="FY46" s="280"/>
      <c r="FZ46" s="280"/>
      <c r="GA46" s="280"/>
      <c r="GB46" s="280"/>
      <c r="GC46" s="280"/>
      <c r="GD46" s="280"/>
      <c r="GE46" s="280"/>
      <c r="GF46" s="280"/>
      <c r="GG46" s="280"/>
      <c r="GH46" s="280"/>
      <c r="GI46" s="280"/>
      <c r="GJ46" s="280"/>
      <c r="GK46" s="280"/>
      <c r="GL46" s="280"/>
      <c r="GM46" s="280"/>
      <c r="GN46" s="280"/>
      <c r="GO46" s="280"/>
      <c r="GP46" s="280"/>
      <c r="GQ46" s="280"/>
      <c r="GR46" s="280"/>
      <c r="GS46" s="280"/>
      <c r="GT46" s="280"/>
      <c r="GU46" s="280"/>
      <c r="GV46" s="280"/>
    </row>
    <row r="47">
      <c r="A47" s="309" t="str">
        <v>安桐</v>
      </c>
      <c r="B47" s="310" t="str">
        <v>12800025500132750</v>
      </c>
      <c r="C47" s="309" t="str">
        <v>亚朵星球 双色柔感蚕丝四季被</v>
      </c>
      <c r="D47" s="309" t="str">
        <v>150*210</v>
      </c>
      <c r="E47">
        <f>SUM(F47:GX47)</f>
      </c>
      <c r="F47" s="280">
        <f>IFERROR(SUMPRODUCT(('控温被PRO-S级品'!$B$2:$B$10=$B47)*('控温被PRO-S级品'!$E$1:$BE$1=F$1)*('控温被PRO-S级品'!$E$2:$BE$10)),0)+IFERROR(SUMPRODUCT(('冬被-S级品'!$B$2:$B$10=$B47)*('冬被-S级品'!$E$1:$AW$1=F$1)*('冬被-S级品'!$E$2:$AW$10)),0)+IFERROR(SUMPRODUCT(('白止-S级品'!$A$2:$A$26=$B47)*('白止-S级品'!$D$1:$AV$1=F$1)*('白止-S级品'!$D$2:$AV$26)),0)+IFERROR(SUMPRODUCT(('乐容-S级品'!$A$4:$A$32=$B47)*('乐容-S级品'!$L$3:$CA$3=F$1)*('乐容-S级品'!$L$4:$CA$32)),0)</f>
      </c>
      <c r="G47" s="280">
        <f>IFERROR(SUMPRODUCT(('控温被PRO-S级品'!$B$2:$B$10=$B47)*('控温被PRO-S级品'!$E$1:$BE$1=G$1)*('控温被PRO-S级品'!$E$2:$BE$10)),0)+IFERROR(SUMPRODUCT(('冬被-S级品'!$B$2:$B$10=$B47)*('冬被-S级品'!$E$1:$AW$1=G$1)*('冬被-S级品'!$E$2:$AW$10)),0)+IFERROR(SUMPRODUCT(('白止-S级品'!$A$2:$A$26=$B47)*('白止-S级品'!$D$1:$AV$1=G$1)*('白止-S级品'!$D$2:$AV$26)),0)+IFERROR(SUMPRODUCT(('乐容-S级品'!$A$4:$A$32=$B47)*('乐容-S级品'!$L$3:$CA$3=G$1)*('乐容-S级品'!$L$4:$CA$32)),0)</f>
      </c>
      <c r="H47" s="280">
        <f>IFERROR(SUMPRODUCT(('控温被PRO-S级品'!$B$2:$B$10=$B47)*('控温被PRO-S级品'!$E$1:$BE$1=H$1)*('控温被PRO-S级品'!$E$2:$BE$10)),0)+IFERROR(SUMPRODUCT(('冬被-S级品'!$B$2:$B$10=$B47)*('冬被-S级品'!$E$1:$AW$1=H$1)*('冬被-S级品'!$E$2:$AW$10)),0)+IFERROR(SUMPRODUCT(('白止-S级品'!$A$2:$A$26=$B47)*('白止-S级品'!$D$1:$AV$1=H$1)*('白止-S级品'!$D$2:$AV$26)),0)+IFERROR(SUMPRODUCT(('乐容-S级品'!$A$4:$A$32=$B47)*('乐容-S级品'!$L$3:$CA$3=H$1)*('乐容-S级品'!$L$4:$CA$32)),0)</f>
      </c>
      <c r="I47" s="280">
        <f>IFERROR(SUMPRODUCT(('控温被PRO-S级品'!$B$2:$B$10=$B47)*('控温被PRO-S级品'!$E$1:$BE$1=I$1)*('控温被PRO-S级品'!$E$2:$BE$10)),0)+IFERROR(SUMPRODUCT(('冬被-S级品'!$B$2:$B$10=$B47)*('冬被-S级品'!$E$1:$AW$1=I$1)*('冬被-S级品'!$E$2:$AW$10)),0)+IFERROR(SUMPRODUCT(('白止-S级品'!$A$2:$A$26=$B47)*('白止-S级品'!$D$1:$AV$1=I$1)*('白止-S级品'!$D$2:$AV$26)),0)+IFERROR(SUMPRODUCT(('乐容-S级品'!$A$4:$A$32=$B47)*('乐容-S级品'!$L$3:$CA$3=I$1)*('乐容-S级品'!$L$4:$CA$32)),0)</f>
      </c>
      <c r="J47" s="280">
        <f>IFERROR(SUMPRODUCT(('控温被PRO-S级品'!$B$2:$B$10=$B47)*('控温被PRO-S级品'!$E$1:$BE$1=J$1)*('控温被PRO-S级品'!$E$2:$BE$10)),0)+IFERROR(SUMPRODUCT(('冬被-S级品'!$B$2:$B$10=$B47)*('冬被-S级品'!$E$1:$AW$1=J$1)*('冬被-S级品'!$E$2:$AW$10)),0)+IFERROR(SUMPRODUCT(('白止-S级品'!$A$2:$A$26=$B47)*('白止-S级品'!$D$1:$AV$1=J$1)*('白止-S级品'!$D$2:$AV$26)),0)+IFERROR(SUMPRODUCT(('乐容-S级品'!$A$4:$A$32=$B47)*('乐容-S级品'!$L$3:$CA$3=J$1)*('乐容-S级品'!$L$4:$CA$32)),0)</f>
      </c>
      <c r="K47" s="280">
        <f>IFERROR(SUMPRODUCT(('控温被PRO-S级品'!$B$2:$B$10=$B47)*('控温被PRO-S级品'!$E$1:$BE$1=K$1)*('控温被PRO-S级品'!$E$2:$BE$10)),0)+IFERROR(SUMPRODUCT(('冬被-S级品'!$B$2:$B$10=$B47)*('冬被-S级品'!$E$1:$AW$1=K$1)*('冬被-S级品'!$E$2:$AW$10)),0)+IFERROR(SUMPRODUCT(('白止-S级品'!$A$2:$A$26=$B47)*('白止-S级品'!$D$1:$AV$1=K$1)*('白止-S级品'!$D$2:$AV$26)),0)+IFERROR(SUMPRODUCT(('乐容-S级品'!$A$4:$A$32=$B47)*('乐容-S级品'!$L$3:$CA$3=K$1)*('乐容-S级品'!$L$4:$CA$32)),0)</f>
      </c>
      <c r="L47" s="280">
        <f>IFERROR(SUMPRODUCT(('控温被PRO-S级品'!$B$2:$B$10=$B47)*('控温被PRO-S级品'!$E$1:$BE$1=L$1)*('控温被PRO-S级品'!$E$2:$BE$10)),0)+IFERROR(SUMPRODUCT(('冬被-S级品'!$B$2:$B$10=$B47)*('冬被-S级品'!$E$1:$AW$1=L$1)*('冬被-S级品'!$E$2:$AW$10)),0)+IFERROR(SUMPRODUCT(('白止-S级品'!$A$2:$A$26=$B47)*('白止-S级品'!$D$1:$AV$1=L$1)*('白止-S级品'!$D$2:$AV$26)),0)+IFERROR(SUMPRODUCT(('乐容-S级品'!$A$4:$A$32=$B47)*('乐容-S级品'!$L$3:$CA$3=L$1)*('乐容-S级品'!$L$4:$CA$32)),0)</f>
      </c>
      <c r="M47" s="280">
        <f>IFERROR(SUMPRODUCT(('控温被PRO-S级品'!$B$2:$B$10=$B47)*('控温被PRO-S级品'!$E$1:$BE$1=M$1)*('控温被PRO-S级品'!$E$2:$BE$10)),0)+IFERROR(SUMPRODUCT(('冬被-S级品'!$B$2:$B$10=$B47)*('冬被-S级品'!$E$1:$AW$1=M$1)*('冬被-S级品'!$E$2:$AW$10)),0)+IFERROR(SUMPRODUCT(('白止-S级品'!$A$2:$A$26=$B47)*('白止-S级品'!$D$1:$AV$1=M$1)*('白止-S级品'!$D$2:$AV$26)),0)+IFERROR(SUMPRODUCT(('乐容-S级品'!$A$4:$A$32=$B47)*('乐容-S级品'!$L$3:$CA$3=M$1)*('乐容-S级品'!$L$4:$CA$32)),0)</f>
      </c>
      <c r="N47" s="280">
        <f>IFERROR(SUMPRODUCT(('控温被PRO-S级品'!$B$2:$B$10=$B47)*('控温被PRO-S级品'!$E$1:$BE$1=N$1)*('控温被PRO-S级品'!$E$2:$BE$10)),0)+IFERROR(SUMPRODUCT(('冬被-S级品'!$B$2:$B$10=$B47)*('冬被-S级品'!$E$1:$AW$1=N$1)*('冬被-S级品'!$E$2:$AW$10)),0)+IFERROR(SUMPRODUCT(('白止-S级品'!$A$2:$A$26=$B47)*('白止-S级品'!$D$1:$AV$1=N$1)*('白止-S级品'!$D$2:$AV$26)),0)+IFERROR(SUMPRODUCT(('乐容-S级品'!$A$4:$A$32=$B47)*('乐容-S级品'!$L$3:$CA$3=N$1)*('乐容-S级品'!$L$4:$CA$32)),0)</f>
      </c>
      <c r="O47" s="280">
        <f>IFERROR(SUMPRODUCT(('控温被PRO-S级品'!$B$2:$B$10=$B47)*('控温被PRO-S级品'!$E$1:$BE$1=O$1)*('控温被PRO-S级品'!$E$2:$BE$10)),0)+IFERROR(SUMPRODUCT(('冬被-S级品'!$B$2:$B$10=$B47)*('冬被-S级品'!$E$1:$AW$1=O$1)*('冬被-S级品'!$E$2:$AW$10)),0)+IFERROR(SUMPRODUCT(('白止-S级品'!$A$2:$A$26=$B47)*('白止-S级品'!$D$1:$AV$1=O$1)*('白止-S级品'!$D$2:$AV$26)),0)+IFERROR(SUMPRODUCT(('乐容-S级品'!$A$4:$A$32=$B47)*('乐容-S级品'!$L$3:$CA$3=O$1)*('乐容-S级品'!$L$4:$CA$32)),0)</f>
      </c>
      <c r="P47" s="280">
        <f>IFERROR(SUMPRODUCT(('控温被PRO-S级品'!$B$2:$B$10=$B47)*('控温被PRO-S级品'!$E$1:$BE$1=P$1)*('控温被PRO-S级品'!$E$2:$BE$10)),0)+IFERROR(SUMPRODUCT(('冬被-S级品'!$B$2:$B$10=$B47)*('冬被-S级品'!$E$1:$AW$1=P$1)*('冬被-S级品'!$E$2:$AW$10)),0)+IFERROR(SUMPRODUCT(('白止-S级品'!$A$2:$A$26=$B47)*('白止-S级品'!$D$1:$AV$1=P$1)*('白止-S级品'!$D$2:$AV$26)),0)+IFERROR(SUMPRODUCT(('乐容-S级品'!$A$4:$A$32=$B47)*('乐容-S级品'!$L$3:$CA$3=P$1)*('乐容-S级品'!$L$4:$CA$32)),0)</f>
      </c>
      <c r="Q47" s="280">
        <f>IFERROR(SUMPRODUCT(('控温被PRO-S级品'!$B$2:$B$10=$B47)*('控温被PRO-S级品'!$E$1:$BE$1=Q$1)*('控温被PRO-S级品'!$E$2:$BE$10)),0)+IFERROR(SUMPRODUCT(('冬被-S级品'!$B$2:$B$10=$B47)*('冬被-S级品'!$E$1:$AW$1=Q$1)*('冬被-S级品'!$E$2:$AW$10)),0)+IFERROR(SUMPRODUCT(('白止-S级品'!$A$2:$A$26=$B47)*('白止-S级品'!$D$1:$AV$1=Q$1)*('白止-S级品'!$D$2:$AV$26)),0)+IFERROR(SUMPRODUCT(('乐容-S级品'!$A$4:$A$32=$B47)*('乐容-S级品'!$L$3:$CA$3=Q$1)*('乐容-S级品'!$L$4:$CA$32)),0)</f>
      </c>
      <c r="R47" s="280">
        <f>IFERROR(SUMPRODUCT(('控温被PRO-S级品'!$B$2:$B$10=$B47)*('控温被PRO-S级品'!$E$1:$BE$1=R$1)*('控温被PRO-S级品'!$E$2:$BE$10)),0)+IFERROR(SUMPRODUCT(('冬被-S级品'!$B$2:$B$10=$B47)*('冬被-S级品'!$E$1:$AW$1=R$1)*('冬被-S级品'!$E$2:$AW$10)),0)+IFERROR(SUMPRODUCT(('白止-S级品'!$A$2:$A$26=$B47)*('白止-S级品'!$D$1:$AV$1=R$1)*('白止-S级品'!$D$2:$AV$26)),0)+IFERROR(SUMPRODUCT(('乐容-S级品'!$A$4:$A$32=$B47)*('乐容-S级品'!$L$3:$CA$3=R$1)*('乐容-S级品'!$L$4:$CA$32)),0)</f>
      </c>
      <c r="S47" s="280">
        <f>IFERROR(SUMPRODUCT(('控温被PRO-S级品'!$B$2:$B$10=$B47)*('控温被PRO-S级品'!$E$1:$BE$1=S$1)*('控温被PRO-S级品'!$E$2:$BE$10)),0)+IFERROR(SUMPRODUCT(('冬被-S级品'!$B$2:$B$10=$B47)*('冬被-S级品'!$E$1:$AW$1=S$1)*('冬被-S级品'!$E$2:$AW$10)),0)+IFERROR(SUMPRODUCT(('白止-S级品'!$A$2:$A$26=$B47)*('白止-S级品'!$D$1:$AV$1=S$1)*('白止-S级品'!$D$2:$AV$26)),0)+IFERROR(SUMPRODUCT(('乐容-S级品'!$A$4:$A$32=$B47)*('乐容-S级品'!$L$3:$CA$3=S$1)*('乐容-S级品'!$L$4:$CA$32)),0)</f>
      </c>
      <c r="T47" s="280">
        <f>IFERROR(SUMPRODUCT(('控温被PRO-S级品'!$B$2:$B$10=$B47)*('控温被PRO-S级品'!$E$1:$BE$1=T$1)*('控温被PRO-S级品'!$E$2:$BE$10)),0)+IFERROR(SUMPRODUCT(('冬被-S级品'!$B$2:$B$10=$B47)*('冬被-S级品'!$E$1:$AW$1=T$1)*('冬被-S级品'!$E$2:$AW$10)),0)+IFERROR(SUMPRODUCT(('白止-S级品'!$A$2:$A$26=$B47)*('白止-S级品'!$D$1:$AV$1=T$1)*('白止-S级品'!$D$2:$AV$26)),0)+IFERROR(SUMPRODUCT(('乐容-S级品'!$A$4:$A$32=$B47)*('乐容-S级品'!$L$3:$CA$3=T$1)*('乐容-S级品'!$L$4:$CA$32)),0)</f>
      </c>
      <c r="U47" s="280">
        <f>IFERROR(SUMPRODUCT(('控温被PRO-S级品'!$B$2:$B$10=$B47)*('控温被PRO-S级品'!$E$1:$BE$1=U$1)*('控温被PRO-S级品'!$E$2:$BE$10)),0)+IFERROR(SUMPRODUCT(('冬被-S级品'!$B$2:$B$10=$B47)*('冬被-S级品'!$E$1:$AW$1=U$1)*('冬被-S级品'!$E$2:$AW$10)),0)+IFERROR(SUMPRODUCT(('白止-S级品'!$A$2:$A$26=$B47)*('白止-S级品'!$D$1:$AV$1=U$1)*('白止-S级品'!$D$2:$AV$26)),0)+IFERROR(SUMPRODUCT(('乐容-S级品'!$A$4:$A$32=$B47)*('乐容-S级品'!$L$3:$CA$3=U$1)*('乐容-S级品'!$L$4:$CA$32)),0)</f>
      </c>
      <c r="V47" s="280">
        <f>IFERROR(SUMPRODUCT(('控温被PRO-S级品'!$B$2:$B$10=$B47)*('控温被PRO-S级品'!$E$1:$BE$1=V$1)*('控温被PRO-S级品'!$E$2:$BE$10)),0)+IFERROR(SUMPRODUCT(('冬被-S级品'!$B$2:$B$10=$B47)*('冬被-S级品'!$E$1:$AW$1=V$1)*('冬被-S级品'!$E$2:$AW$10)),0)+IFERROR(SUMPRODUCT(('白止-S级品'!$A$2:$A$26=$B47)*('白止-S级品'!$D$1:$AV$1=V$1)*('白止-S级品'!$D$2:$AV$26)),0)+IFERROR(SUMPRODUCT(('乐容-S级品'!$A$4:$A$32=$B47)*('乐容-S级品'!$L$3:$CA$3=V$1)*('乐容-S级品'!$L$4:$CA$32)),0)</f>
      </c>
      <c r="W47" s="280">
        <f>IFERROR(SUMPRODUCT(('控温被PRO-S级品'!$B$2:$B$10=$B47)*('控温被PRO-S级品'!$E$1:$BE$1=W$1)*('控温被PRO-S级品'!$E$2:$BE$10)),0)+IFERROR(SUMPRODUCT(('冬被-S级品'!$B$2:$B$10=$B47)*('冬被-S级品'!$E$1:$AW$1=W$1)*('冬被-S级品'!$E$2:$AW$10)),0)+IFERROR(SUMPRODUCT(('白止-S级品'!$A$2:$A$26=$B47)*('白止-S级品'!$D$1:$AV$1=W$1)*('白止-S级品'!$D$2:$AV$26)),0)+IFERROR(SUMPRODUCT(('乐容-S级品'!$A$4:$A$32=$B47)*('乐容-S级品'!$L$3:$CA$3=W$1)*('乐容-S级品'!$L$4:$CA$32)),0)</f>
      </c>
      <c r="X47" s="280">
        <f>IFERROR(SUMPRODUCT(('控温被PRO-S级品'!$B$2:$B$10=$B47)*('控温被PRO-S级品'!$E$1:$BE$1=X$1)*('控温被PRO-S级品'!$E$2:$BE$10)),0)+IFERROR(SUMPRODUCT(('冬被-S级品'!$B$2:$B$10=$B47)*('冬被-S级品'!$E$1:$AW$1=X$1)*('冬被-S级品'!$E$2:$AW$10)),0)+IFERROR(SUMPRODUCT(('白止-S级品'!$A$2:$A$26=$B47)*('白止-S级品'!$D$1:$AV$1=X$1)*('白止-S级品'!$D$2:$AV$26)),0)+IFERROR(SUMPRODUCT(('乐容-S级品'!$A$4:$A$32=$B47)*('乐容-S级品'!$L$3:$CA$3=X$1)*('乐容-S级品'!$L$4:$CA$32)),0)</f>
      </c>
      <c r="Y47" s="280">
        <f>IFERROR(SUMPRODUCT(('控温被PRO-S级品'!$B$2:$B$10=$B47)*('控温被PRO-S级品'!$E$1:$BE$1=Y$1)*('控温被PRO-S级品'!$E$2:$BE$10)),0)+IFERROR(SUMPRODUCT(('冬被-S级品'!$B$2:$B$10=$B47)*('冬被-S级品'!$E$1:$AW$1=Y$1)*('冬被-S级品'!$E$2:$AW$10)),0)+IFERROR(SUMPRODUCT(('白止-S级品'!$A$2:$A$26=$B47)*('白止-S级品'!$D$1:$AV$1=Y$1)*('白止-S级品'!$D$2:$AV$26)),0)+IFERROR(SUMPRODUCT(('乐容-S级品'!$A$4:$A$32=$B47)*('乐容-S级品'!$L$3:$CA$3=Y$1)*('乐容-S级品'!$L$4:$CA$32)),0)</f>
      </c>
      <c r="Z47" s="280">
        <f>IFERROR(SUMPRODUCT(('控温被PRO-S级品'!$B$2:$B$10=$B47)*('控温被PRO-S级品'!$E$1:$BE$1=Z$1)*('控温被PRO-S级品'!$E$2:$BE$10)),0)+IFERROR(SUMPRODUCT(('冬被-S级品'!$B$2:$B$10=$B47)*('冬被-S级品'!$E$1:$AW$1=Z$1)*('冬被-S级品'!$E$2:$AW$10)),0)+IFERROR(SUMPRODUCT(('白止-S级品'!$A$2:$A$26=$B47)*('白止-S级品'!$D$1:$AV$1=Z$1)*('白止-S级品'!$D$2:$AV$26)),0)+IFERROR(SUMPRODUCT(('乐容-S级品'!$A$4:$A$32=$B47)*('乐容-S级品'!$L$3:$CA$3=Z$1)*('乐容-S级品'!$L$4:$CA$32)),0)</f>
      </c>
      <c r="AA47" s="280">
        <f>IFERROR(SUMPRODUCT(('控温被PRO-S级品'!$B$2:$B$10=$B47)*('控温被PRO-S级品'!$E$1:$BE$1=AA$1)*('控温被PRO-S级品'!$E$2:$BE$10)),0)+IFERROR(SUMPRODUCT(('冬被-S级品'!$B$2:$B$10=$B47)*('冬被-S级品'!$E$1:$AW$1=AA$1)*('冬被-S级品'!$E$2:$AW$10)),0)+IFERROR(SUMPRODUCT(('白止-S级品'!$A$2:$A$26=$B47)*('白止-S级品'!$D$1:$AV$1=AA$1)*('白止-S级品'!$D$2:$AV$26)),0)+IFERROR(SUMPRODUCT(('乐容-S级品'!$A$4:$A$32=$B47)*('乐容-S级品'!$L$3:$CA$3=AA$1)*('乐容-S级品'!$L$4:$CA$32)),0)</f>
      </c>
      <c r="AB47" s="280">
        <f>IFERROR(SUMPRODUCT(('控温被PRO-S级品'!$B$2:$B$10=$B47)*('控温被PRO-S级品'!$E$1:$BE$1=AB$1)*('控温被PRO-S级品'!$E$2:$BE$10)),0)+IFERROR(SUMPRODUCT(('冬被-S级品'!$B$2:$B$10=$B47)*('冬被-S级品'!$E$1:$AW$1=AB$1)*('冬被-S级品'!$E$2:$AW$10)),0)+IFERROR(SUMPRODUCT(('白止-S级品'!$A$2:$A$26=$B47)*('白止-S级品'!$D$1:$AV$1=AB$1)*('白止-S级品'!$D$2:$AV$26)),0)+IFERROR(SUMPRODUCT(('乐容-S级品'!$A$4:$A$32=$B47)*('乐容-S级品'!$L$3:$CA$3=AB$1)*('乐容-S级品'!$L$4:$CA$32)),0)</f>
      </c>
      <c r="AC47" s="280">
        <f>IFERROR(SUMPRODUCT(('控温被PRO-S级品'!$B$2:$B$10=$B47)*('控温被PRO-S级品'!$E$1:$BE$1=AC$1)*('控温被PRO-S级品'!$E$2:$BE$10)),0)+IFERROR(SUMPRODUCT(('冬被-S级品'!$B$2:$B$10=$B47)*('冬被-S级品'!$E$1:$AW$1=AC$1)*('冬被-S级品'!$E$2:$AW$10)),0)+IFERROR(SUMPRODUCT(('白止-S级品'!$A$2:$A$26=$B47)*('白止-S级品'!$D$1:$AV$1=AC$1)*('白止-S级品'!$D$2:$AV$26)),0)+IFERROR(SUMPRODUCT(('乐容-S级品'!$A$4:$A$32=$B47)*('乐容-S级品'!$L$3:$CA$3=AC$1)*('乐容-S级品'!$L$4:$CA$32)),0)</f>
      </c>
      <c r="AD47" s="280">
        <f>IFERROR(SUMPRODUCT(('控温被PRO-S级品'!$B$2:$B$10=$B47)*('控温被PRO-S级品'!$E$1:$BE$1=AD$1)*('控温被PRO-S级品'!$E$2:$BE$10)),0)+IFERROR(SUMPRODUCT(('冬被-S级品'!$B$2:$B$10=$B47)*('冬被-S级品'!$E$1:$AW$1=AD$1)*('冬被-S级品'!$E$2:$AW$10)),0)+IFERROR(SUMPRODUCT(('白止-S级品'!$A$2:$A$26=$B47)*('白止-S级品'!$D$1:$AV$1=AD$1)*('白止-S级品'!$D$2:$AV$26)),0)+IFERROR(SUMPRODUCT(('乐容-S级品'!$A$4:$A$32=$B47)*('乐容-S级品'!$L$3:$CA$3=AD$1)*('乐容-S级品'!$L$4:$CA$32)),0)</f>
      </c>
      <c r="AE47" s="280">
        <f>IFERROR(SUMPRODUCT(('控温被PRO-S级品'!$B$2:$B$10=$B47)*('控温被PRO-S级品'!$E$1:$BE$1=AE$1)*('控温被PRO-S级品'!$E$2:$BE$10)),0)+IFERROR(SUMPRODUCT(('冬被-S级品'!$B$2:$B$10=$B47)*('冬被-S级品'!$E$1:$AW$1=AE$1)*('冬被-S级品'!$E$2:$AW$10)),0)+IFERROR(SUMPRODUCT(('白止-S级品'!$A$2:$A$26=$B47)*('白止-S级品'!$D$1:$AV$1=AE$1)*('白止-S级品'!$D$2:$AV$26)),0)+IFERROR(SUMPRODUCT(('乐容-S级品'!$A$4:$A$32=$B47)*('乐容-S级品'!$L$3:$CA$3=AE$1)*('乐容-S级品'!$L$4:$CA$32)),0)</f>
      </c>
      <c r="AF47" s="280">
        <f>IFERROR(SUMPRODUCT(('控温被PRO-S级品'!$B$2:$B$10=$B47)*('控温被PRO-S级品'!$E$1:$BE$1=AF$1)*('控温被PRO-S级品'!$E$2:$BE$10)),0)+IFERROR(SUMPRODUCT(('冬被-S级品'!$B$2:$B$10=$B47)*('冬被-S级品'!$E$1:$AW$1=AF$1)*('冬被-S级品'!$E$2:$AW$10)),0)+IFERROR(SUMPRODUCT(('白止-S级品'!$A$2:$A$26=$B47)*('白止-S级品'!$D$1:$AV$1=AF$1)*('白止-S级品'!$D$2:$AV$26)),0)+IFERROR(SUMPRODUCT(('乐容-S级品'!$A$4:$A$32=$B47)*('乐容-S级品'!$L$3:$CA$3=AF$1)*('乐容-S级品'!$L$4:$CA$32)),0)</f>
      </c>
      <c r="AG47" s="280">
        <f>IFERROR(SUMPRODUCT(('控温被PRO-S级品'!$B$2:$B$10=$B47)*('控温被PRO-S级品'!$E$1:$BE$1=AG$1)*('控温被PRO-S级品'!$E$2:$BE$10)),0)+IFERROR(SUMPRODUCT(('冬被-S级品'!$B$2:$B$10=$B47)*('冬被-S级品'!$E$1:$AW$1=AG$1)*('冬被-S级品'!$E$2:$AW$10)),0)+IFERROR(SUMPRODUCT(('白止-S级品'!$A$2:$A$26=$B47)*('白止-S级品'!$D$1:$AV$1=AG$1)*('白止-S级品'!$D$2:$AV$26)),0)+IFERROR(SUMPRODUCT(('乐容-S级品'!$A$4:$A$32=$B47)*('乐容-S级品'!$L$3:$CA$3=AG$1)*('乐容-S级品'!$L$4:$CA$32)),0)</f>
      </c>
      <c r="AH47" s="280">
        <f>IFERROR(SUMPRODUCT(('控温被PRO-S级品'!$B$2:$B$10=$B47)*('控温被PRO-S级品'!$E$1:$BE$1=AH$1)*('控温被PRO-S级品'!$E$2:$BE$10)),0)+IFERROR(SUMPRODUCT(('冬被-S级品'!$B$2:$B$10=$B47)*('冬被-S级品'!$E$1:$AW$1=AH$1)*('冬被-S级品'!$E$2:$AW$10)),0)+IFERROR(SUMPRODUCT(('白止-S级品'!$A$2:$A$26=$B47)*('白止-S级品'!$D$1:$AV$1=AH$1)*('白止-S级品'!$D$2:$AV$26)),0)+IFERROR(SUMPRODUCT(('乐容-S级品'!$A$4:$A$32=$B47)*('乐容-S级品'!$L$3:$CA$3=AH$1)*('乐容-S级品'!$L$4:$CA$32)),0)</f>
      </c>
      <c r="AI47" s="280">
        <f>IFERROR(SUMPRODUCT(('控温被PRO-S级品'!$B$2:$B$10=$B47)*('控温被PRO-S级品'!$E$1:$BE$1=AI$1)*('控温被PRO-S级品'!$E$2:$BE$10)),0)+IFERROR(SUMPRODUCT(('冬被-S级品'!$B$2:$B$10=$B47)*('冬被-S级品'!$E$1:$AW$1=AI$1)*('冬被-S级品'!$E$2:$AW$10)),0)+IFERROR(SUMPRODUCT(('白止-S级品'!$A$2:$A$26=$B47)*('白止-S级品'!$D$1:$AV$1=AI$1)*('白止-S级品'!$D$2:$AV$26)),0)+IFERROR(SUMPRODUCT(('乐容-S级品'!$A$4:$A$32=$B47)*('乐容-S级品'!$L$3:$CA$3=AI$1)*('乐容-S级品'!$L$4:$CA$32)),0)</f>
      </c>
      <c r="AJ47" s="280">
        <f>IFERROR(SUMPRODUCT(('控温被PRO-S级品'!$B$2:$B$10=$B47)*('控温被PRO-S级品'!$E$1:$BE$1=AJ$1)*('控温被PRO-S级品'!$E$2:$BE$10)),0)+IFERROR(SUMPRODUCT(('冬被-S级品'!$B$2:$B$10=$B47)*('冬被-S级品'!$E$1:$AW$1=AJ$1)*('冬被-S级品'!$E$2:$AW$10)),0)+IFERROR(SUMPRODUCT(('白止-S级品'!$A$2:$A$26=$B47)*('白止-S级品'!$D$1:$AV$1=AJ$1)*('白止-S级品'!$D$2:$AV$26)),0)+IFERROR(SUMPRODUCT(('乐容-S级品'!$A$4:$A$32=$B47)*('乐容-S级品'!$L$3:$CA$3=AJ$1)*('乐容-S级品'!$L$4:$CA$32)),0)</f>
      </c>
      <c r="AK47" s="280">
        <f>IFERROR(SUMPRODUCT(('控温被PRO-S级品'!$B$2:$B$10=$B47)*('控温被PRO-S级品'!$E$1:$BE$1=AK$1)*('控温被PRO-S级品'!$E$2:$BE$10)),0)+IFERROR(SUMPRODUCT(('冬被-S级品'!$B$2:$B$10=$B47)*('冬被-S级品'!$E$1:$AW$1=AK$1)*('冬被-S级品'!$E$2:$AW$10)),0)+IFERROR(SUMPRODUCT(('白止-S级品'!$A$2:$A$26=$B47)*('白止-S级品'!$D$1:$AV$1=AK$1)*('白止-S级品'!$D$2:$AV$26)),0)+IFERROR(SUMPRODUCT(('乐容-S级品'!$A$4:$A$32=$B47)*('乐容-S级品'!$L$3:$CA$3=AK$1)*('乐容-S级品'!$L$4:$CA$32)),0)</f>
      </c>
      <c r="AL47" s="280">
        <f>IFERROR(SUMPRODUCT(('控温被PRO-S级品'!$B$2:$B$10=$B47)*('控温被PRO-S级品'!$E$1:$BE$1=AL$1)*('控温被PRO-S级品'!$E$2:$BE$10)),0)+IFERROR(SUMPRODUCT(('冬被-S级品'!$B$2:$B$10=$B47)*('冬被-S级品'!$E$1:$AW$1=AL$1)*('冬被-S级品'!$E$2:$AW$10)),0)+IFERROR(SUMPRODUCT(('白止-S级品'!$A$2:$A$26=$B47)*('白止-S级品'!$D$1:$AV$1=AL$1)*('白止-S级品'!$D$2:$AV$26)),0)+IFERROR(SUMPRODUCT(('乐容-S级品'!$A$4:$A$32=$B47)*('乐容-S级品'!$L$3:$CA$3=AL$1)*('乐容-S级品'!$L$4:$CA$32)),0)</f>
      </c>
      <c r="AM47" s="280">
        <f>IFERROR(SUMPRODUCT(('控温被PRO-S级品'!$B$2:$B$10=$B47)*('控温被PRO-S级品'!$E$1:$BE$1=AM$1)*('控温被PRO-S级品'!$E$2:$BE$10)),0)+IFERROR(SUMPRODUCT(('冬被-S级品'!$B$2:$B$10=$B47)*('冬被-S级品'!$E$1:$AW$1=AM$1)*('冬被-S级品'!$E$2:$AW$10)),0)+IFERROR(SUMPRODUCT(('白止-S级品'!$A$2:$A$26=$B47)*('白止-S级品'!$D$1:$AV$1=AM$1)*('白止-S级品'!$D$2:$AV$26)),0)+IFERROR(SUMPRODUCT(('乐容-S级品'!$A$4:$A$32=$B47)*('乐容-S级品'!$L$3:$CA$3=AM$1)*('乐容-S级品'!$L$4:$CA$32)),0)</f>
      </c>
      <c r="AN47" s="280">
        <f>IFERROR(SUMPRODUCT(('控温被PRO-S级品'!$B$2:$B$10=$B47)*('控温被PRO-S级品'!$E$1:$BE$1=AN$1)*('控温被PRO-S级品'!$E$2:$BE$10)),0)+IFERROR(SUMPRODUCT(('冬被-S级品'!$B$2:$B$10=$B47)*('冬被-S级品'!$E$1:$AW$1=AN$1)*('冬被-S级品'!$E$2:$AW$10)),0)+IFERROR(SUMPRODUCT(('白止-S级品'!$A$2:$A$26=$B47)*('白止-S级品'!$D$1:$AV$1=AN$1)*('白止-S级品'!$D$2:$AV$26)),0)+IFERROR(SUMPRODUCT(('乐容-S级品'!$A$4:$A$32=$B47)*('乐容-S级品'!$L$3:$CA$3=AN$1)*('乐容-S级品'!$L$4:$CA$32)),0)</f>
      </c>
      <c r="AO47" s="280">
        <f>IFERROR(SUMPRODUCT(('控温被PRO-S级品'!$B$2:$B$10=$B47)*('控温被PRO-S级品'!$E$1:$BE$1=AO$1)*('控温被PRO-S级品'!$E$2:$BE$10)),0)+IFERROR(SUMPRODUCT(('冬被-S级品'!$B$2:$B$10=$B47)*('冬被-S级品'!$E$1:$AW$1=AO$1)*('冬被-S级品'!$E$2:$AW$10)),0)+IFERROR(SUMPRODUCT(('白止-S级品'!$A$2:$A$26=$B47)*('白止-S级品'!$D$1:$AV$1=AO$1)*('白止-S级品'!$D$2:$AV$26)),0)+IFERROR(SUMPRODUCT(('乐容-S级品'!$A$4:$A$32=$B47)*('乐容-S级品'!$L$3:$CA$3=AO$1)*('乐容-S级品'!$L$4:$CA$32)),0)</f>
      </c>
      <c r="AP47" s="280">
        <f>IFERROR(SUMPRODUCT(('控温被PRO-S级品'!$B$2:$B$10=$B47)*('控温被PRO-S级品'!$E$1:$BE$1=AP$1)*('控温被PRO-S级品'!$E$2:$BE$10)),0)+IFERROR(SUMPRODUCT(('冬被-S级品'!$B$2:$B$10=$B47)*('冬被-S级品'!$E$1:$AW$1=AP$1)*('冬被-S级品'!$E$2:$AW$10)),0)+IFERROR(SUMPRODUCT(('白止-S级品'!$A$2:$A$26=$B47)*('白止-S级品'!$D$1:$AV$1=AP$1)*('白止-S级品'!$D$2:$AV$26)),0)+IFERROR(SUMPRODUCT(('乐容-S级品'!$A$4:$A$32=$B47)*('乐容-S级品'!$L$3:$CA$3=AP$1)*('乐容-S级品'!$L$4:$CA$32)),0)</f>
      </c>
      <c r="AQ47" s="280">
        <f>IFERROR(SUMPRODUCT(('控温被PRO-S级品'!$B$2:$B$10=$B47)*('控温被PRO-S级品'!$E$1:$BE$1=AQ$1)*('控温被PRO-S级品'!$E$2:$BE$10)),0)+IFERROR(SUMPRODUCT(('冬被-S级品'!$B$2:$B$10=$B47)*('冬被-S级品'!$E$1:$AW$1=AQ$1)*('冬被-S级品'!$E$2:$AW$10)),0)+IFERROR(SUMPRODUCT(('白止-S级品'!$A$2:$A$26=$B47)*('白止-S级品'!$D$1:$AV$1=AQ$1)*('白止-S级品'!$D$2:$AV$26)),0)+IFERROR(SUMPRODUCT(('乐容-S级品'!$A$4:$A$32=$B47)*('乐容-S级品'!$L$3:$CA$3=AQ$1)*('乐容-S级品'!$L$4:$CA$32)),0)</f>
      </c>
      <c r="AR47" s="280">
        <f>IFERROR(SUMPRODUCT(('控温被PRO-S级品'!$B$2:$B$10=$B47)*('控温被PRO-S级品'!$E$1:$BE$1=AR$1)*('控温被PRO-S级品'!$E$2:$BE$10)),0)+IFERROR(SUMPRODUCT(('冬被-S级品'!$B$2:$B$10=$B47)*('冬被-S级品'!$E$1:$AW$1=AR$1)*('冬被-S级品'!$E$2:$AW$10)),0)+IFERROR(SUMPRODUCT(('白止-S级品'!$A$2:$A$26=$B47)*('白止-S级品'!$D$1:$AV$1=AR$1)*('白止-S级品'!$D$2:$AV$26)),0)+IFERROR(SUMPRODUCT(('乐容-S级品'!$A$4:$A$32=$B47)*('乐容-S级品'!$L$3:$CA$3=AR$1)*('乐容-S级品'!$L$4:$CA$32)),0)</f>
      </c>
      <c r="AS47" s="280">
        <f>IFERROR(SUMPRODUCT(('控温被PRO-S级品'!$B$2:$B$10=$B47)*('控温被PRO-S级品'!$E$1:$BE$1=AS$1)*('控温被PRO-S级品'!$E$2:$BE$10)),0)+IFERROR(SUMPRODUCT(('冬被-S级品'!$B$2:$B$10=$B47)*('冬被-S级品'!$E$1:$AW$1=AS$1)*('冬被-S级品'!$E$2:$AW$10)),0)+IFERROR(SUMPRODUCT(('白止-S级品'!$A$2:$A$26=$B47)*('白止-S级品'!$D$1:$AV$1=AS$1)*('白止-S级品'!$D$2:$AV$26)),0)+IFERROR(SUMPRODUCT(('乐容-S级品'!$A$4:$A$32=$B47)*('乐容-S级品'!$L$3:$CA$3=AS$1)*('乐容-S级品'!$L$4:$CA$32)),0)</f>
      </c>
      <c r="AT47" s="280">
        <f>IFERROR(SUMPRODUCT(('控温被PRO-S级品'!$B$2:$B$10=$B47)*('控温被PRO-S级品'!$E$1:$BE$1=AT$1)*('控温被PRO-S级品'!$E$2:$BE$10)),0)+IFERROR(SUMPRODUCT(('冬被-S级品'!$B$2:$B$10=$B47)*('冬被-S级品'!$E$1:$AW$1=AT$1)*('冬被-S级品'!$E$2:$AW$10)),0)+IFERROR(SUMPRODUCT(('白止-S级品'!$A$2:$A$26=$B47)*('白止-S级品'!$D$1:$AV$1=AT$1)*('白止-S级品'!$D$2:$AV$26)),0)+IFERROR(SUMPRODUCT(('乐容-S级品'!$A$4:$A$32=$B47)*('乐容-S级品'!$L$3:$CA$3=AT$1)*('乐容-S级品'!$L$4:$CA$32)),0)</f>
      </c>
      <c r="AU47" s="280">
        <f>IFERROR(SUMPRODUCT(('控温被PRO-S级品'!$B$2:$B$10=$B47)*('控温被PRO-S级品'!$E$1:$BE$1=AU$1)*('控温被PRO-S级品'!$E$2:$BE$10)),0)+IFERROR(SUMPRODUCT(('冬被-S级品'!$B$2:$B$10=$B47)*('冬被-S级品'!$E$1:$AW$1=AU$1)*('冬被-S级品'!$E$2:$AW$10)),0)+IFERROR(SUMPRODUCT(('白止-S级品'!$A$2:$A$26=$B47)*('白止-S级品'!$D$1:$AV$1=AU$1)*('白止-S级品'!$D$2:$AV$26)),0)+IFERROR(SUMPRODUCT(('乐容-S级品'!$A$4:$A$32=$B47)*('乐容-S级品'!$L$3:$CA$3=AU$1)*('乐容-S级品'!$L$4:$CA$32)),0)</f>
      </c>
      <c r="AV47" s="280">
        <f>IFERROR(SUMPRODUCT(('控温被PRO-S级品'!$B$2:$B$10=$B47)*('控温被PRO-S级品'!$E$1:$BE$1=AV$1)*('控温被PRO-S级品'!$E$2:$BE$10)),0)+IFERROR(SUMPRODUCT(('冬被-S级品'!$B$2:$B$10=$B47)*('冬被-S级品'!$E$1:$AW$1=AV$1)*('冬被-S级品'!$E$2:$AW$10)),0)+IFERROR(SUMPRODUCT(('白止-S级品'!$A$2:$A$26=$B47)*('白止-S级品'!$D$1:$AV$1=AV$1)*('白止-S级品'!$D$2:$AV$26)),0)+IFERROR(SUMPRODUCT(('乐容-S级品'!$A$4:$A$32=$B47)*('乐容-S级品'!$L$3:$CA$3=AV$1)*('乐容-S级品'!$L$4:$CA$32)),0)</f>
      </c>
      <c r="AW47" s="280">
        <f>IFERROR(SUMPRODUCT(('控温被PRO-S级品'!$B$2:$B$10=$B47)*('控温被PRO-S级品'!$E$1:$BE$1=AW$1)*('控温被PRO-S级品'!$E$2:$BE$10)),0)+IFERROR(SUMPRODUCT(('冬被-S级品'!$B$2:$B$10=$B47)*('冬被-S级品'!$E$1:$AW$1=AW$1)*('冬被-S级品'!$E$2:$AW$10)),0)+IFERROR(SUMPRODUCT(('白止-S级品'!$A$2:$A$26=$B47)*('白止-S级品'!$D$1:$AV$1=AW$1)*('白止-S级品'!$D$2:$AV$26)),0)+IFERROR(SUMPRODUCT(('乐容-S级品'!$A$4:$A$32=$B47)*('乐容-S级品'!$L$3:$CA$3=AW$1)*('乐容-S级品'!$L$4:$CA$32)),0)</f>
      </c>
      <c r="AX47" s="280">
        <f>IFERROR(SUMPRODUCT(('控温被PRO-S级品'!$B$2:$B$10=$B47)*('控温被PRO-S级品'!$E$1:$BE$1=AX$1)*('控温被PRO-S级品'!$E$2:$BE$10)),0)+IFERROR(SUMPRODUCT(('冬被-S级品'!$B$2:$B$10=$B47)*('冬被-S级品'!$E$1:$AW$1=AX$1)*('冬被-S级品'!$E$2:$AW$10)),0)+IFERROR(SUMPRODUCT(('白止-S级品'!$A$2:$A$26=$B47)*('白止-S级品'!$D$1:$AV$1=AX$1)*('白止-S级品'!$D$2:$AV$26)),0)+IFERROR(SUMPRODUCT(('乐容-S级品'!$A$4:$A$32=$B47)*('乐容-S级品'!$L$3:$CA$3=AX$1)*('乐容-S级品'!$L$4:$CA$32)),0)</f>
      </c>
      <c r="AY47" s="280">
        <f>IFERROR(SUMPRODUCT(('控温被PRO-S级品'!$B$2:$B$10=$B47)*('控温被PRO-S级品'!$E$1:$BE$1=AY$1)*('控温被PRO-S级品'!$E$2:$BE$10)),0)+IFERROR(SUMPRODUCT(('冬被-S级品'!$B$2:$B$10=$B47)*('冬被-S级品'!$E$1:$AW$1=AY$1)*('冬被-S级品'!$E$2:$AW$10)),0)+IFERROR(SUMPRODUCT(('白止-S级品'!$A$2:$A$26=$B47)*('白止-S级品'!$D$1:$AV$1=AY$1)*('白止-S级品'!$D$2:$AV$26)),0)+IFERROR(SUMPRODUCT(('乐容-S级品'!$A$4:$A$32=$B47)*('乐容-S级品'!$L$3:$CA$3=AY$1)*('乐容-S级品'!$L$4:$CA$32)),0)</f>
      </c>
      <c r="AZ47" s="280">
        <f>IFERROR(SUMPRODUCT(('控温被PRO-S级品'!$B$2:$B$10=$B47)*('控温被PRO-S级品'!$E$1:$BE$1=AZ$1)*('控温被PRO-S级品'!$E$2:$BE$10)),0)+IFERROR(SUMPRODUCT(('冬被-S级品'!$B$2:$B$10=$B47)*('冬被-S级品'!$E$1:$AW$1=AZ$1)*('冬被-S级品'!$E$2:$AW$10)),0)+IFERROR(SUMPRODUCT(('白止-S级品'!$A$2:$A$26=$B47)*('白止-S级品'!$D$1:$AV$1=AZ$1)*('白止-S级品'!$D$2:$AV$26)),0)+IFERROR(SUMPRODUCT(('乐容-S级品'!$A$4:$A$32=$B47)*('乐容-S级品'!$L$3:$CA$3=AZ$1)*('乐容-S级品'!$L$4:$CA$32)),0)</f>
      </c>
      <c r="BA47" s="280">
        <f>IFERROR(SUMPRODUCT(('控温被PRO-S级品'!$B$2:$B$10=$B47)*('控温被PRO-S级品'!$E$1:$BE$1=BA$1)*('控温被PRO-S级品'!$E$2:$BE$10)),0)+IFERROR(SUMPRODUCT(('冬被-S级品'!$B$2:$B$10=$B47)*('冬被-S级品'!$E$1:$AW$1=BA$1)*('冬被-S级品'!$E$2:$AW$10)),0)+IFERROR(SUMPRODUCT(('白止-S级品'!$A$2:$A$26=$B47)*('白止-S级品'!$D$1:$AV$1=BA$1)*('白止-S级品'!$D$2:$AV$26)),0)+IFERROR(SUMPRODUCT(('乐容-S级品'!$A$4:$A$32=$B47)*('乐容-S级品'!$L$3:$CA$3=BA$1)*('乐容-S级品'!$L$4:$CA$32)),0)</f>
      </c>
      <c r="BB47" s="280">
        <f>IFERROR(SUMPRODUCT(('控温被PRO-S级品'!$B$2:$B$10=$B47)*('控温被PRO-S级品'!$E$1:$BE$1=BB$1)*('控温被PRO-S级品'!$E$2:$BE$10)),0)+IFERROR(SUMPRODUCT(('冬被-S级品'!$B$2:$B$10=$B47)*('冬被-S级品'!$E$1:$AW$1=BB$1)*('冬被-S级品'!$E$2:$AW$10)),0)+IFERROR(SUMPRODUCT(('白止-S级品'!$A$2:$A$26=$B47)*('白止-S级品'!$D$1:$AV$1=BB$1)*('白止-S级品'!$D$2:$AV$26)),0)+IFERROR(SUMPRODUCT(('乐容-S级品'!$A$4:$A$32=$B47)*('乐容-S级品'!$L$3:$CA$3=BB$1)*('乐容-S级品'!$L$4:$CA$32)),0)</f>
      </c>
      <c r="BC47" s="280">
        <f>IFERROR(SUMPRODUCT(('控温被PRO-S级品'!$B$2:$B$10=$B47)*('控温被PRO-S级品'!$E$1:$BE$1=BC$1)*('控温被PRO-S级品'!$E$2:$BE$10)),0)+IFERROR(SUMPRODUCT(('冬被-S级品'!$B$2:$B$10=$B47)*('冬被-S级品'!$E$1:$AW$1=BC$1)*('冬被-S级品'!$E$2:$AW$10)),0)+IFERROR(SUMPRODUCT(('白止-S级品'!$A$2:$A$26=$B47)*('白止-S级品'!$D$1:$AV$1=BC$1)*('白止-S级品'!$D$2:$AV$26)),0)+IFERROR(SUMPRODUCT(('乐容-S级品'!$A$4:$A$32=$B47)*('乐容-S级品'!$L$3:$CA$3=BC$1)*('乐容-S级品'!$L$4:$CA$32)),0)</f>
      </c>
      <c r="BD47" s="280">
        <f>IFERROR(SUMPRODUCT(('控温被PRO-S级品'!$B$2:$B$10=$B47)*('控温被PRO-S级品'!$E$1:$BE$1=BD$1)*('控温被PRO-S级品'!$E$2:$BE$10)),0)+IFERROR(SUMPRODUCT(('冬被-S级品'!$B$2:$B$10=$B47)*('冬被-S级品'!$E$1:$AW$1=BD$1)*('冬被-S级品'!$E$2:$AW$10)),0)+IFERROR(SUMPRODUCT(('白止-S级品'!$A$2:$A$26=$B47)*('白止-S级品'!$D$1:$AV$1=BD$1)*('白止-S级品'!$D$2:$AV$26)),0)+IFERROR(SUMPRODUCT(('乐容-S级品'!$A$4:$A$32=$B47)*('乐容-S级品'!$L$3:$CA$3=BD$1)*('乐容-S级品'!$L$4:$CA$32)),0)</f>
      </c>
      <c r="BE47" s="280">
        <f>IFERROR(SUMPRODUCT(('控温被PRO-S级品'!$B$2:$B$10=$B47)*('控温被PRO-S级品'!$E$1:$BE$1=BE$1)*('控温被PRO-S级品'!$E$2:$BE$10)),0)+IFERROR(SUMPRODUCT(('冬被-S级品'!$B$2:$B$10=$B47)*('冬被-S级品'!$E$1:$AW$1=BE$1)*('冬被-S级品'!$E$2:$AW$10)),0)+IFERROR(SUMPRODUCT(('白止-S级品'!$A$2:$A$26=$B47)*('白止-S级品'!$D$1:$AV$1=BE$1)*('白止-S级品'!$D$2:$AV$26)),0)+IFERROR(SUMPRODUCT(('乐容-S级品'!$A$4:$A$32=$B47)*('乐容-S级品'!$L$3:$CA$3=BE$1)*('乐容-S级品'!$L$4:$CA$32)),0)</f>
      </c>
      <c r="BF47" s="280">
        <f>IFERROR(SUMPRODUCT(('控温被PRO-S级品'!$B$2:$B$10=$B47)*('控温被PRO-S级品'!$E$1:$BE$1=BF$1)*('控温被PRO-S级品'!$E$2:$BE$10)),0)+IFERROR(SUMPRODUCT(('冬被-S级品'!$B$2:$B$10=$B47)*('冬被-S级品'!$E$1:$AW$1=BF$1)*('冬被-S级品'!$E$2:$AW$10)),0)+IFERROR(SUMPRODUCT(('白止-S级品'!$A$2:$A$26=$B47)*('白止-S级品'!$D$1:$AV$1=BF$1)*('白止-S级品'!$D$2:$AV$26)),0)+IFERROR(SUMPRODUCT(('乐容-S级品'!$A$4:$A$32=$B47)*('乐容-S级品'!$L$3:$CA$3=BF$1)*('乐容-S级品'!$L$4:$CA$32)),0)</f>
      </c>
      <c r="BG47" s="280">
        <f>IFERROR(SUMPRODUCT(('控温被PRO-S级品'!$B$2:$B$10=$B47)*('控温被PRO-S级品'!$E$1:$BE$1=BG$1)*('控温被PRO-S级品'!$E$2:$BE$10)),0)+IFERROR(SUMPRODUCT(('冬被-S级品'!$B$2:$B$10=$B47)*('冬被-S级品'!$E$1:$AW$1=BG$1)*('冬被-S级品'!$E$2:$AW$10)),0)+IFERROR(SUMPRODUCT(('白止-S级品'!$A$2:$A$26=$B47)*('白止-S级品'!$D$1:$AV$1=BG$1)*('白止-S级品'!$D$2:$AV$26)),0)+IFERROR(SUMPRODUCT(('乐容-S级品'!$A$4:$A$32=$B47)*('乐容-S级品'!$L$3:$CA$3=BG$1)*('乐容-S级品'!$L$4:$CA$32)),0)</f>
      </c>
      <c r="BH47" s="280">
        <f>IFERROR(SUMPRODUCT(('控温被PRO-S级品'!$B$2:$B$10=$B47)*('控温被PRO-S级品'!$E$1:$BE$1=BH$1)*('控温被PRO-S级品'!$E$2:$BE$10)),0)+IFERROR(SUMPRODUCT(('冬被-S级品'!$B$2:$B$10=$B47)*('冬被-S级品'!$E$1:$AW$1=BH$1)*('冬被-S级品'!$E$2:$AW$10)),0)+IFERROR(SUMPRODUCT(('白止-S级品'!$A$2:$A$26=$B47)*('白止-S级品'!$D$1:$AV$1=BH$1)*('白止-S级品'!$D$2:$AV$26)),0)+IFERROR(SUMPRODUCT(('乐容-S级品'!$A$4:$A$32=$B47)*('乐容-S级品'!$L$3:$CA$3=BH$1)*('乐容-S级品'!$L$4:$CA$32)),0)</f>
      </c>
      <c r="BI47" s="280">
        <f>IFERROR(SUMPRODUCT(('控温被PRO-S级品'!$B$2:$B$10=$B47)*('控温被PRO-S级品'!$E$1:$BE$1=BI$1)*('控温被PRO-S级品'!$E$2:$BE$10)),0)+IFERROR(SUMPRODUCT(('冬被-S级品'!$B$2:$B$10=$B47)*('冬被-S级品'!$E$1:$AW$1=BI$1)*('冬被-S级品'!$E$2:$AW$10)),0)+IFERROR(SUMPRODUCT(('白止-S级品'!$A$2:$A$26=$B47)*('白止-S级品'!$D$1:$AV$1=BI$1)*('白止-S级品'!$D$2:$AV$26)),0)+IFERROR(SUMPRODUCT(('乐容-S级品'!$A$4:$A$32=$B47)*('乐容-S级品'!$L$3:$CA$3=BI$1)*('乐容-S级品'!$L$4:$CA$32)),0)</f>
      </c>
      <c r="BJ47" s="280">
        <f>IFERROR(SUMPRODUCT(('控温被PRO-S级品'!$B$2:$B$10=$B47)*('控温被PRO-S级品'!$E$1:$BE$1=BJ$1)*('控温被PRO-S级品'!$E$2:$BE$10)),0)+IFERROR(SUMPRODUCT(('冬被-S级品'!$B$2:$B$10=$B47)*('冬被-S级品'!$E$1:$AW$1=BJ$1)*('冬被-S级品'!$E$2:$AW$10)),0)+IFERROR(SUMPRODUCT(('白止-S级品'!$A$2:$A$26=$B47)*('白止-S级品'!$D$1:$AV$1=BJ$1)*('白止-S级品'!$D$2:$AV$26)),0)+IFERROR(SUMPRODUCT(('乐容-S级品'!$A$4:$A$32=$B47)*('乐容-S级品'!$L$3:$CA$3=BJ$1)*('乐容-S级品'!$L$4:$CA$32)),0)</f>
      </c>
      <c r="BK47" s="280">
        <f>IFERROR(SUMPRODUCT(('控温被PRO-S级品'!$B$2:$B$10=$B47)*('控温被PRO-S级品'!$E$1:$BE$1=BK$1)*('控温被PRO-S级品'!$E$2:$BE$10)),0)+IFERROR(SUMPRODUCT(('冬被-S级品'!$B$2:$B$10=$B47)*('冬被-S级品'!$E$1:$AW$1=BK$1)*('冬被-S级品'!$E$2:$AW$10)),0)+IFERROR(SUMPRODUCT(('白止-S级品'!$A$2:$A$26=$B47)*('白止-S级品'!$D$1:$AV$1=BK$1)*('白止-S级品'!$D$2:$AV$26)),0)+IFERROR(SUMPRODUCT(('乐容-S级品'!$A$4:$A$32=$B47)*('乐容-S级品'!$L$3:$CA$3=BK$1)*('乐容-S级品'!$L$4:$CA$32)),0)</f>
      </c>
      <c r="BL47" s="280">
        <f>IFERROR(SUMPRODUCT(('控温被PRO-S级品'!$B$2:$B$10=$B47)*('控温被PRO-S级品'!$E$1:$BE$1=BL$1)*('控温被PRO-S级品'!$E$2:$BE$10)),0)+IFERROR(SUMPRODUCT(('冬被-S级品'!$B$2:$B$10=$B47)*('冬被-S级品'!$E$1:$AW$1=BL$1)*('冬被-S级品'!$E$2:$AW$10)),0)+IFERROR(SUMPRODUCT(('白止-S级品'!$A$2:$A$26=$B47)*('白止-S级品'!$D$1:$AV$1=BL$1)*('白止-S级品'!$D$2:$AV$26)),0)+IFERROR(SUMPRODUCT(('乐容-S级品'!$A$4:$A$32=$B47)*('乐容-S级品'!$L$3:$CA$3=BL$1)*('乐容-S级品'!$L$4:$CA$32)),0)</f>
      </c>
      <c r="BM47" s="280">
        <f>IFERROR(SUMPRODUCT(('控温被PRO-S级品'!$B$2:$B$10=$B47)*('控温被PRO-S级品'!$E$1:$BE$1=BM$1)*('控温被PRO-S级品'!$E$2:$BE$10)),0)+IFERROR(SUMPRODUCT(('冬被-S级品'!$B$2:$B$10=$B47)*('冬被-S级品'!$E$1:$AW$1=BM$1)*('冬被-S级品'!$E$2:$AW$10)),0)+IFERROR(SUMPRODUCT(('白止-S级品'!$A$2:$A$26=$B47)*('白止-S级品'!$D$1:$AV$1=BM$1)*('白止-S级品'!$D$2:$AV$26)),0)+IFERROR(SUMPRODUCT(('乐容-S级品'!$A$4:$A$32=$B47)*('乐容-S级品'!$L$3:$CA$3=BM$1)*('乐容-S级品'!$L$4:$CA$32)),0)</f>
      </c>
      <c r="BN47" s="280">
        <f>IFERROR(SUMPRODUCT(('控温被PRO-S级品'!$B$2:$B$10=$B47)*('控温被PRO-S级品'!$E$1:$BE$1=BN$1)*('控温被PRO-S级品'!$E$2:$BE$10)),0)+IFERROR(SUMPRODUCT(('冬被-S级品'!$B$2:$B$10=$B47)*('冬被-S级品'!$E$1:$AW$1=BN$1)*('冬被-S级品'!$E$2:$AW$10)),0)+IFERROR(SUMPRODUCT(('白止-S级品'!$A$2:$A$26=$B47)*('白止-S级品'!$D$1:$AV$1=BN$1)*('白止-S级品'!$D$2:$AV$26)),0)+IFERROR(SUMPRODUCT(('乐容-S级品'!$A$4:$A$32=$B47)*('乐容-S级品'!$L$3:$CA$3=BN$1)*('乐容-S级品'!$L$4:$CA$32)),0)</f>
      </c>
      <c r="BO47" s="280">
        <f>IFERROR(SUMPRODUCT(('控温被PRO-S级品'!$B$2:$B$10=$B47)*('控温被PRO-S级品'!$E$1:$BE$1=BO$1)*('控温被PRO-S级品'!$E$2:$BE$10)),0)+IFERROR(SUMPRODUCT(('冬被-S级品'!$B$2:$B$10=$B47)*('冬被-S级品'!$E$1:$AW$1=BO$1)*('冬被-S级品'!$E$2:$AW$10)),0)+IFERROR(SUMPRODUCT(('白止-S级品'!$A$2:$A$26=$B47)*('白止-S级品'!$D$1:$AV$1=BO$1)*('白止-S级品'!$D$2:$AV$26)),0)+IFERROR(SUMPRODUCT(('乐容-S级品'!$A$4:$A$32=$B47)*('乐容-S级品'!$L$3:$CA$3=BO$1)*('乐容-S级品'!$L$4:$CA$32)),0)</f>
      </c>
      <c r="BP47" s="280">
        <f>IFERROR(SUMPRODUCT(('控温被PRO-S级品'!$B$2:$B$10=$B47)*('控温被PRO-S级品'!$E$1:$BE$1=BP$1)*('控温被PRO-S级品'!$E$2:$BE$10)),0)+IFERROR(SUMPRODUCT(('冬被-S级品'!$B$2:$B$10=$B47)*('冬被-S级品'!$E$1:$AW$1=BP$1)*('冬被-S级品'!$E$2:$AW$10)),0)+IFERROR(SUMPRODUCT(('白止-S级品'!$A$2:$A$26=$B47)*('白止-S级品'!$D$1:$AV$1=BP$1)*('白止-S级品'!$D$2:$AV$26)),0)+IFERROR(SUMPRODUCT(('乐容-S级品'!$A$4:$A$32=$B47)*('乐容-S级品'!$L$3:$CA$3=BP$1)*('乐容-S级品'!$L$4:$CA$32)),0)</f>
      </c>
      <c r="BQ47" s="280">
        <f>IFERROR(SUMPRODUCT(('控温被PRO-S级品'!$B$2:$B$10=$B47)*('控温被PRO-S级品'!$E$1:$BE$1=BQ$1)*('控温被PRO-S级品'!$E$2:$BE$10)),0)+IFERROR(SUMPRODUCT(('冬被-S级品'!$B$2:$B$10=$B47)*('冬被-S级品'!$E$1:$AW$1=BQ$1)*('冬被-S级品'!$E$2:$AW$10)),0)+IFERROR(SUMPRODUCT(('白止-S级品'!$A$2:$A$26=$B47)*('白止-S级品'!$D$1:$AV$1=BQ$1)*('白止-S级品'!$D$2:$AV$26)),0)+IFERROR(SUMPRODUCT(('乐容-S级品'!$A$4:$A$32=$B47)*('乐容-S级品'!$L$3:$CA$3=BQ$1)*('乐容-S级品'!$L$4:$CA$32)),0)</f>
      </c>
      <c r="BR47" s="280">
        <f>IFERROR(SUMPRODUCT(('控温被PRO-S级品'!$B$2:$B$10=$B47)*('控温被PRO-S级品'!$E$1:$BE$1=BR$1)*('控温被PRO-S级品'!$E$2:$BE$10)),0)+IFERROR(SUMPRODUCT(('冬被-S级品'!$B$2:$B$10=$B47)*('冬被-S级品'!$E$1:$AW$1=BR$1)*('冬被-S级品'!$E$2:$AW$10)),0)+IFERROR(SUMPRODUCT(('白止-S级品'!$A$2:$A$26=$B47)*('白止-S级品'!$D$1:$AV$1=BR$1)*('白止-S级品'!$D$2:$AV$26)),0)+IFERROR(SUMPRODUCT(('乐容-S级品'!$A$4:$A$32=$B47)*('乐容-S级品'!$L$3:$CA$3=BR$1)*('乐容-S级品'!$L$4:$CA$32)),0)</f>
      </c>
      <c r="BS47" s="280">
        <f>IFERROR(SUMPRODUCT(('控温被PRO-S级品'!$B$2:$B$10=$B47)*('控温被PRO-S级品'!$E$1:$BE$1=BS$1)*('控温被PRO-S级品'!$E$2:$BE$10)),0)+IFERROR(SUMPRODUCT(('冬被-S级品'!$B$2:$B$10=$B47)*('冬被-S级品'!$E$1:$AW$1=BS$1)*('冬被-S级品'!$E$2:$AW$10)),0)+IFERROR(SUMPRODUCT(('白止-S级品'!$A$2:$A$26=$B47)*('白止-S级品'!$D$1:$AV$1=BS$1)*('白止-S级品'!$D$2:$AV$26)),0)+IFERROR(SUMPRODUCT(('乐容-S级品'!$A$4:$A$32=$B47)*('乐容-S级品'!$L$3:$CA$3=BS$1)*('乐容-S级品'!$L$4:$CA$32)),0)</f>
      </c>
      <c r="BT47" s="280">
        <f>IFERROR(SUMPRODUCT(('控温被PRO-S级品'!$B$2:$B$10=$B47)*('控温被PRO-S级品'!$E$1:$BE$1=BT$1)*('控温被PRO-S级品'!$E$2:$BE$10)),0)+IFERROR(SUMPRODUCT(('冬被-S级品'!$B$2:$B$10=$B47)*('冬被-S级品'!$E$1:$AW$1=BT$1)*('冬被-S级品'!$E$2:$AW$10)),0)+IFERROR(SUMPRODUCT(('白止-S级品'!$A$2:$A$26=$B47)*('白止-S级品'!$D$1:$AV$1=BT$1)*('白止-S级品'!$D$2:$AV$26)),0)+IFERROR(SUMPRODUCT(('乐容-S级品'!$A$4:$A$32=$B47)*('乐容-S级品'!$L$3:$CA$3=BT$1)*('乐容-S级品'!$L$4:$CA$32)),0)</f>
      </c>
      <c r="BU47" s="280">
        <f>IFERROR(SUMPRODUCT(('控温被PRO-S级品'!$B$2:$B$10=$B47)*('控温被PRO-S级品'!$E$1:$BE$1=BU$1)*('控温被PRO-S级品'!$E$2:$BE$10)),0)+IFERROR(SUMPRODUCT(('冬被-S级品'!$B$2:$B$10=$B47)*('冬被-S级品'!$E$1:$AW$1=BU$1)*('冬被-S级品'!$E$2:$AW$10)),0)+IFERROR(SUMPRODUCT(('白止-S级品'!$A$2:$A$26=$B47)*('白止-S级品'!$D$1:$AV$1=BU$1)*('白止-S级品'!$D$2:$AV$26)),0)+IFERROR(SUMPRODUCT(('乐容-S级品'!$A$4:$A$32=$B47)*('乐容-S级品'!$L$3:$CA$3=BU$1)*('乐容-S级品'!$L$4:$CA$32)),0)</f>
      </c>
      <c r="BV47" s="280">
        <f>IFERROR(SUMPRODUCT(('控温被PRO-S级品'!$B$2:$B$10=$B47)*('控温被PRO-S级品'!$E$1:$BE$1=BV$1)*('控温被PRO-S级品'!$E$2:$BE$10)),0)+IFERROR(SUMPRODUCT(('冬被-S级品'!$B$2:$B$10=$B47)*('冬被-S级品'!$E$1:$AW$1=BV$1)*('冬被-S级品'!$E$2:$AW$10)),0)+IFERROR(SUMPRODUCT(('白止-S级品'!$A$2:$A$26=$B47)*('白止-S级品'!$D$1:$AV$1=BV$1)*('白止-S级品'!$D$2:$AV$26)),0)+IFERROR(SUMPRODUCT(('乐容-S级品'!$A$4:$A$32=$B47)*('乐容-S级品'!$L$3:$CA$3=BV$1)*('乐容-S级品'!$L$4:$CA$32)),0)</f>
      </c>
      <c r="BW47" s="280">
        <f>IFERROR(SUMPRODUCT(('控温被PRO-S级品'!$B$2:$B$10=$B47)*('控温被PRO-S级品'!$E$1:$BE$1=BW$1)*('控温被PRO-S级品'!$E$2:$BE$10)),0)+IFERROR(SUMPRODUCT(('冬被-S级品'!$B$2:$B$10=$B47)*('冬被-S级品'!$E$1:$AW$1=BW$1)*('冬被-S级品'!$E$2:$AW$10)),0)+IFERROR(SUMPRODUCT(('白止-S级品'!$A$2:$A$26=$B47)*('白止-S级品'!$D$1:$AV$1=BW$1)*('白止-S级品'!$D$2:$AV$26)),0)+IFERROR(SUMPRODUCT(('乐容-S级品'!$A$4:$A$32=$B47)*('乐容-S级品'!$L$3:$CA$3=BW$1)*('乐容-S级品'!$L$4:$CA$32)),0)</f>
      </c>
      <c r="BX47" s="280">
        <f>IFERROR(SUMPRODUCT(('控温被PRO-S级品'!$B$2:$B$10=$B47)*('控温被PRO-S级品'!$E$1:$BE$1=BX$1)*('控温被PRO-S级品'!$E$2:$BE$10)),0)+IFERROR(SUMPRODUCT(('冬被-S级品'!$B$2:$B$10=$B47)*('冬被-S级品'!$E$1:$AW$1=BX$1)*('冬被-S级品'!$E$2:$AW$10)),0)+IFERROR(SUMPRODUCT(('白止-S级品'!$A$2:$A$26=$B47)*('白止-S级品'!$D$1:$AV$1=BX$1)*('白止-S级品'!$D$2:$AV$26)),0)+IFERROR(SUMPRODUCT(('乐容-S级品'!$A$4:$A$32=$B47)*('乐容-S级品'!$L$3:$CA$3=BX$1)*('乐容-S级品'!$L$4:$CA$32)),0)</f>
      </c>
      <c r="BY47" s="280">
        <f>IFERROR(SUMPRODUCT(('控温被PRO-S级品'!$B$2:$B$10=$B47)*('控温被PRO-S级品'!$E$1:$BE$1=BY$1)*('控温被PRO-S级品'!$E$2:$BE$10)),0)+IFERROR(SUMPRODUCT(('冬被-S级品'!$B$2:$B$10=$B47)*('冬被-S级品'!$E$1:$AW$1=BY$1)*('冬被-S级品'!$E$2:$AW$10)),0)+IFERROR(SUMPRODUCT(('白止-S级品'!$A$2:$A$26=$B47)*('白止-S级品'!$D$1:$AV$1=BY$1)*('白止-S级品'!$D$2:$AV$26)),0)+IFERROR(SUMPRODUCT(('乐容-S级品'!$A$4:$A$32=$B47)*('乐容-S级品'!$L$3:$CA$3=BY$1)*('乐容-S级品'!$L$4:$CA$32)),0)</f>
      </c>
      <c r="BZ47" s="280">
        <f>IFERROR(SUMPRODUCT(('控温被PRO-S级品'!$B$2:$B$10=$B47)*('控温被PRO-S级品'!$E$1:$BE$1=BZ$1)*('控温被PRO-S级品'!$E$2:$BE$10)),0)+IFERROR(SUMPRODUCT(('冬被-S级品'!$B$2:$B$10=$B47)*('冬被-S级品'!$E$1:$AW$1=BZ$1)*('冬被-S级品'!$E$2:$AW$10)),0)+IFERROR(SUMPRODUCT(('白止-S级品'!$A$2:$A$26=$B47)*('白止-S级品'!$D$1:$AV$1=BZ$1)*('白止-S级品'!$D$2:$AV$26)),0)+IFERROR(SUMPRODUCT(('乐容-S级品'!$A$4:$A$32=$B47)*('乐容-S级品'!$L$3:$CA$3=BZ$1)*('乐容-S级品'!$L$4:$CA$32)),0)</f>
      </c>
      <c r="CA47" s="280">
        <f>IFERROR(SUMPRODUCT(('控温被PRO-S级品'!$B$2:$B$10=$B47)*('控温被PRO-S级品'!$E$1:$BE$1=CA$1)*('控温被PRO-S级品'!$E$2:$BE$10)),0)+IFERROR(SUMPRODUCT(('冬被-S级品'!$B$2:$B$10=$B47)*('冬被-S级品'!$E$1:$AW$1=CA$1)*('冬被-S级品'!$E$2:$AW$10)),0)+IFERROR(SUMPRODUCT(('白止-S级品'!$A$2:$A$26=$B47)*('白止-S级品'!$D$1:$AV$1=CA$1)*('白止-S级品'!$D$2:$AV$26)),0)+IFERROR(SUMPRODUCT(('乐容-S级品'!$A$4:$A$32=$B47)*('乐容-S级品'!$L$3:$CA$3=CA$1)*('乐容-S级品'!$L$4:$CA$32)),0)</f>
      </c>
      <c r="CB47" s="280">
        <f>IFERROR(SUMPRODUCT(('控温被PRO-S级品'!$B$2:$B$10=$B47)*('控温被PRO-S级品'!$E$1:$BE$1=CB$1)*('控温被PRO-S级品'!$E$2:$BE$10)),0)+IFERROR(SUMPRODUCT(('冬被-S级品'!$B$2:$B$10=$B47)*('冬被-S级品'!$E$1:$AW$1=CB$1)*('冬被-S级品'!$E$2:$AW$10)),0)+IFERROR(SUMPRODUCT(('白止-S级品'!$A$2:$A$26=$B47)*('白止-S级品'!$D$1:$AV$1=CB$1)*('白止-S级品'!$D$2:$AV$26)),0)+IFERROR(SUMPRODUCT(('乐容-S级品'!$A$4:$A$32=$B47)*('乐容-S级品'!$L$3:$CA$3=CB$1)*('乐容-S级品'!$L$4:$CA$32)),0)</f>
      </c>
      <c r="CC47" s="280">
        <f>IFERROR(SUMPRODUCT(('控温被PRO-S级品'!$B$2:$B$10=$B47)*('控温被PRO-S级品'!$E$1:$BE$1=CC$1)*('控温被PRO-S级品'!$E$2:$BE$10)),0)+IFERROR(SUMPRODUCT(('冬被-S级品'!$B$2:$B$10=$B47)*('冬被-S级品'!$E$1:$AW$1=CC$1)*('冬被-S级品'!$E$2:$AW$10)),0)+IFERROR(SUMPRODUCT(('白止-S级品'!$A$2:$A$26=$B47)*('白止-S级品'!$D$1:$AV$1=CC$1)*('白止-S级品'!$D$2:$AV$26)),0)+IFERROR(SUMPRODUCT(('乐容-S级品'!$A$4:$A$32=$B47)*('乐容-S级品'!$L$3:$CA$3=CC$1)*('乐容-S级品'!$L$4:$CA$32)),0)</f>
      </c>
      <c r="CD47" s="280">
        <f>IFERROR(SUMPRODUCT(('控温被PRO-S级品'!$B$2:$B$10=$B47)*('控温被PRO-S级品'!$E$1:$BE$1=CD$1)*('控温被PRO-S级品'!$E$2:$BE$10)),0)+IFERROR(SUMPRODUCT(('冬被-S级品'!$B$2:$B$10=$B47)*('冬被-S级品'!$E$1:$AW$1=CD$1)*('冬被-S级品'!$E$2:$AW$10)),0)+IFERROR(SUMPRODUCT(('白止-S级品'!$A$2:$A$26=$B47)*('白止-S级品'!$D$1:$AV$1=CD$1)*('白止-S级品'!$D$2:$AV$26)),0)+IFERROR(SUMPRODUCT(('乐容-S级品'!$A$4:$A$32=$B47)*('乐容-S级品'!$L$3:$CA$3=CD$1)*('乐容-S级品'!$L$4:$CA$32)),0)</f>
      </c>
      <c r="CE47" s="280">
        <f>IFERROR(SUMPRODUCT(('控温被PRO-S级品'!$B$2:$B$10=$B47)*('控温被PRO-S级品'!$E$1:$BE$1=CE$1)*('控温被PRO-S级品'!$E$2:$BE$10)),0)+IFERROR(SUMPRODUCT(('冬被-S级品'!$B$2:$B$10=$B47)*('冬被-S级品'!$E$1:$AW$1=CE$1)*('冬被-S级品'!$E$2:$AW$10)),0)+IFERROR(SUMPRODUCT(('白止-S级品'!$A$2:$A$26=$B47)*('白止-S级品'!$D$1:$AV$1=CE$1)*('白止-S级品'!$D$2:$AV$26)),0)+IFERROR(SUMPRODUCT(('乐容-S级品'!$A$4:$A$32=$B47)*('乐容-S级品'!$L$3:$CA$3=CE$1)*('乐容-S级品'!$L$4:$CA$32)),0)</f>
      </c>
      <c r="CF47" s="280">
        <f>IFERROR(SUMPRODUCT(('控温被PRO-S级品'!$B$2:$B$10=$B47)*('控温被PRO-S级品'!$E$1:$BE$1=CF$1)*('控温被PRO-S级品'!$E$2:$BE$10)),0)+IFERROR(SUMPRODUCT(('冬被-S级品'!$B$2:$B$10=$B47)*('冬被-S级品'!$E$1:$AW$1=CF$1)*('冬被-S级品'!$E$2:$AW$10)),0)+IFERROR(SUMPRODUCT(('白止-S级品'!$A$2:$A$26=$B47)*('白止-S级品'!$D$1:$AV$1=CF$1)*('白止-S级品'!$D$2:$AV$26)),0)+IFERROR(SUMPRODUCT(('乐容-S级品'!$A$4:$A$32=$B47)*('乐容-S级品'!$L$3:$CA$3=CF$1)*('乐容-S级品'!$L$4:$CA$32)),0)</f>
      </c>
      <c r="CG47" s="280">
        <f>IFERROR(SUMPRODUCT(('控温被PRO-S级品'!$B$2:$B$10=$B47)*('控温被PRO-S级品'!$E$1:$BE$1=CG$1)*('控温被PRO-S级品'!$E$2:$BE$10)),0)+IFERROR(SUMPRODUCT(('冬被-S级品'!$B$2:$B$10=$B47)*('冬被-S级品'!$E$1:$AW$1=CG$1)*('冬被-S级品'!$E$2:$AW$10)),0)+IFERROR(SUMPRODUCT(('白止-S级品'!$A$2:$A$26=$B47)*('白止-S级品'!$D$1:$AV$1=CG$1)*('白止-S级品'!$D$2:$AV$26)),0)+IFERROR(SUMPRODUCT(('乐容-S级品'!$A$4:$A$32=$B47)*('乐容-S级品'!$L$3:$CA$3=CG$1)*('乐容-S级品'!$L$4:$CA$32)),0)</f>
      </c>
      <c r="CH47" s="280">
        <f>IFERROR(SUMPRODUCT(('控温被PRO-S级品'!$B$2:$B$10=$B47)*('控温被PRO-S级品'!$E$1:$BE$1=CH$1)*('控温被PRO-S级品'!$E$2:$BE$10)),0)+IFERROR(SUMPRODUCT(('冬被-S级品'!$B$2:$B$10=$B47)*('冬被-S级品'!$E$1:$AW$1=CH$1)*('冬被-S级品'!$E$2:$AW$10)),0)+IFERROR(SUMPRODUCT(('白止-S级品'!$A$2:$A$26=$B47)*('白止-S级品'!$D$1:$AV$1=CH$1)*('白止-S级品'!$D$2:$AV$26)),0)+IFERROR(SUMPRODUCT(('乐容-S级品'!$A$4:$A$32=$B47)*('乐容-S级品'!$L$3:$CA$3=CH$1)*('乐容-S级品'!$L$4:$CA$32)),0)</f>
      </c>
      <c r="CI47" s="280">
        <f>IFERROR(SUMPRODUCT(('控温被PRO-S级品'!$B$2:$B$10=$B47)*('控温被PRO-S级品'!$E$1:$BE$1=CI$1)*('控温被PRO-S级品'!$E$2:$BE$10)),0)+IFERROR(SUMPRODUCT(('冬被-S级品'!$B$2:$B$10=$B47)*('冬被-S级品'!$E$1:$AW$1=CI$1)*('冬被-S级品'!$E$2:$AW$10)),0)+IFERROR(SUMPRODUCT(('白止-S级品'!$A$2:$A$26=$B47)*('白止-S级品'!$D$1:$AV$1=CI$1)*('白止-S级品'!$D$2:$AV$26)),0)+IFERROR(SUMPRODUCT(('乐容-S级品'!$A$4:$A$32=$B47)*('乐容-S级品'!$L$3:$CA$3=CI$1)*('乐容-S级品'!$L$4:$CA$32)),0)</f>
      </c>
      <c r="CJ47" s="280">
        <f>IFERROR(SUMPRODUCT(('控温被PRO-S级品'!$B$2:$B$10=$B47)*('控温被PRO-S级品'!$E$1:$BE$1=CJ$1)*('控温被PRO-S级品'!$E$2:$BE$10)),0)+IFERROR(SUMPRODUCT(('冬被-S级品'!$B$2:$B$10=$B47)*('冬被-S级品'!$E$1:$AW$1=CJ$1)*('冬被-S级品'!$E$2:$AW$10)),0)+IFERROR(SUMPRODUCT(('白止-S级品'!$A$2:$A$26=$B47)*('白止-S级品'!$D$1:$AV$1=CJ$1)*('白止-S级品'!$D$2:$AV$26)),0)+IFERROR(SUMPRODUCT(('乐容-S级品'!$A$4:$A$32=$B47)*('乐容-S级品'!$L$3:$CA$3=CJ$1)*('乐容-S级品'!$L$4:$CA$32)),0)</f>
      </c>
      <c r="CK47" s="280">
        <f>IFERROR(SUMPRODUCT(('控温被PRO-S级品'!$B$2:$B$10=$B47)*('控温被PRO-S级品'!$E$1:$BE$1=CK$1)*('控温被PRO-S级品'!$E$2:$BE$10)),0)+IFERROR(SUMPRODUCT(('冬被-S级品'!$B$2:$B$10=$B47)*('冬被-S级品'!$E$1:$AW$1=CK$1)*('冬被-S级品'!$E$2:$AW$10)),0)+IFERROR(SUMPRODUCT(('白止-S级品'!$A$2:$A$26=$B47)*('白止-S级品'!$D$1:$AV$1=CK$1)*('白止-S级品'!$D$2:$AV$26)),0)+IFERROR(SUMPRODUCT(('乐容-S级品'!$A$4:$A$32=$B47)*('乐容-S级品'!$L$3:$CA$3=CK$1)*('乐容-S级品'!$L$4:$CA$32)),0)</f>
      </c>
      <c r="CL47" s="280">
        <f>IFERROR(SUMPRODUCT(('控温被PRO-S级品'!$B$2:$B$10=$B47)*('控温被PRO-S级品'!$E$1:$BE$1=CL$1)*('控温被PRO-S级品'!$E$2:$BE$10)),0)+IFERROR(SUMPRODUCT(('冬被-S级品'!$B$2:$B$10=$B47)*('冬被-S级品'!$E$1:$AW$1=CL$1)*('冬被-S级品'!$E$2:$AW$10)),0)+IFERROR(SUMPRODUCT(('白止-S级品'!$A$2:$A$26=$B47)*('白止-S级品'!$D$1:$AV$1=CL$1)*('白止-S级品'!$D$2:$AV$26)),0)+IFERROR(SUMPRODUCT(('乐容-S级品'!$A$4:$A$32=$B47)*('乐容-S级品'!$L$3:$CA$3=CL$1)*('乐容-S级品'!$L$4:$CA$32)),0)</f>
      </c>
      <c r="CM47" s="280">
        <f>IFERROR(SUMPRODUCT(('控温被PRO-S级品'!$B$2:$B$10=$B47)*('控温被PRO-S级品'!$E$1:$BE$1=CM$1)*('控温被PRO-S级品'!$E$2:$BE$10)),0)+IFERROR(SUMPRODUCT(('冬被-S级品'!$B$2:$B$10=$B47)*('冬被-S级品'!$E$1:$AW$1=CM$1)*('冬被-S级品'!$E$2:$AW$10)),0)+IFERROR(SUMPRODUCT(('白止-S级品'!$A$2:$A$26=$B47)*('白止-S级品'!$D$1:$AV$1=CM$1)*('白止-S级品'!$D$2:$AV$26)),0)+IFERROR(SUMPRODUCT(('乐容-S级品'!$A$4:$A$32=$B47)*('乐容-S级品'!$L$3:$CA$3=CM$1)*('乐容-S级品'!$L$4:$CA$32)),0)</f>
      </c>
      <c r="CN47" s="280">
        <f>IFERROR(SUMPRODUCT(('控温被PRO-S级品'!$B$2:$B$10=$B47)*('控温被PRO-S级品'!$E$1:$BE$1=CN$1)*('控温被PRO-S级品'!$E$2:$BE$10)),0)+IFERROR(SUMPRODUCT(('冬被-S级品'!$B$2:$B$10=$B47)*('冬被-S级品'!$E$1:$AW$1=CN$1)*('冬被-S级品'!$E$2:$AW$10)),0)+IFERROR(SUMPRODUCT(('白止-S级品'!$A$2:$A$26=$B47)*('白止-S级品'!$D$1:$AV$1=CN$1)*('白止-S级品'!$D$2:$AV$26)),0)+IFERROR(SUMPRODUCT(('乐容-S级品'!$A$4:$A$32=$B47)*('乐容-S级品'!$L$3:$CA$3=CN$1)*('乐容-S级品'!$L$4:$CA$32)),0)</f>
      </c>
      <c r="CO47" s="280">
        <f>IFERROR(SUMPRODUCT(('控温被PRO-S级品'!$B$2:$B$10=$B47)*('控温被PRO-S级品'!$E$1:$BE$1=CO$1)*('控温被PRO-S级品'!$E$2:$BE$10)),0)+IFERROR(SUMPRODUCT(('冬被-S级品'!$B$2:$B$10=$B47)*('冬被-S级品'!$E$1:$AW$1=CO$1)*('冬被-S级品'!$E$2:$AW$10)),0)+IFERROR(SUMPRODUCT(('白止-S级品'!$A$2:$A$26=$B47)*('白止-S级品'!$D$1:$AV$1=CO$1)*('白止-S级品'!$D$2:$AV$26)),0)+IFERROR(SUMPRODUCT(('乐容-S级品'!$A$4:$A$32=$B47)*('乐容-S级品'!$L$3:$CA$3=CO$1)*('乐容-S级品'!$L$4:$CA$32)),0)</f>
      </c>
      <c r="CP47" s="280">
        <f>IFERROR(SUMPRODUCT(('控温被PRO-S级品'!$B$2:$B$10=$B47)*('控温被PRO-S级品'!$E$1:$BE$1=CP$1)*('控温被PRO-S级品'!$E$2:$BE$10)),0)+IFERROR(SUMPRODUCT(('冬被-S级品'!$B$2:$B$10=$B47)*('冬被-S级品'!$E$1:$AW$1=CP$1)*('冬被-S级品'!$E$2:$AW$10)),0)+IFERROR(SUMPRODUCT(('白止-S级品'!$A$2:$A$26=$B47)*('白止-S级品'!$D$1:$AV$1=CP$1)*('白止-S级品'!$D$2:$AV$26)),0)+IFERROR(SUMPRODUCT(('乐容-S级品'!$A$4:$A$32=$B47)*('乐容-S级品'!$L$3:$CA$3=CP$1)*('乐容-S级品'!$L$4:$CA$32)),0)</f>
      </c>
      <c r="CQ47" s="280">
        <f>IFERROR(SUMPRODUCT(('控温被PRO-S级品'!$B$2:$B$10=$B47)*('控温被PRO-S级品'!$E$1:$BE$1=CQ$1)*('控温被PRO-S级品'!$E$2:$BE$10)),0)+IFERROR(SUMPRODUCT(('冬被-S级品'!$B$2:$B$10=$B47)*('冬被-S级品'!$E$1:$AW$1=CQ$1)*('冬被-S级品'!$E$2:$AW$10)),0)+IFERROR(SUMPRODUCT(('白止-S级品'!$A$2:$A$26=$B47)*('白止-S级品'!$D$1:$AV$1=CQ$1)*('白止-S级品'!$D$2:$AV$26)),0)+IFERROR(SUMPRODUCT(('乐容-S级品'!$A$4:$A$32=$B47)*('乐容-S级品'!$L$3:$CA$3=CQ$1)*('乐容-S级品'!$L$4:$CA$32)),0)</f>
      </c>
      <c r="CR47" s="280">
        <f>IFERROR(SUMPRODUCT(('控温被PRO-S级品'!$B$2:$B$10=$B47)*('控温被PRO-S级品'!$E$1:$BE$1=CR$1)*('控温被PRO-S级品'!$E$2:$BE$10)),0)+IFERROR(SUMPRODUCT(('冬被-S级品'!$B$2:$B$10=$B47)*('冬被-S级品'!$E$1:$AW$1=CR$1)*('冬被-S级品'!$E$2:$AW$10)),0)+IFERROR(SUMPRODUCT(('白止-S级品'!$A$2:$A$26=$B47)*('白止-S级品'!$D$1:$AV$1=CR$1)*('白止-S级品'!$D$2:$AV$26)),0)+IFERROR(SUMPRODUCT(('乐容-S级品'!$A$4:$A$32=$B47)*('乐容-S级品'!$L$3:$CA$3=CR$1)*('乐容-S级品'!$L$4:$CA$32)),0)</f>
      </c>
      <c r="CS47" s="280">
        <f>IFERROR(SUMPRODUCT(('控温被PRO-S级品'!$B$2:$B$10=$B47)*('控温被PRO-S级品'!$E$1:$BE$1=CS$1)*('控温被PRO-S级品'!$E$2:$BE$10)),0)+IFERROR(SUMPRODUCT(('冬被-S级品'!$B$2:$B$10=$B47)*('冬被-S级品'!$E$1:$AW$1=CS$1)*('冬被-S级品'!$E$2:$AW$10)),0)+IFERROR(SUMPRODUCT(('白止-S级品'!$A$2:$A$26=$B47)*('白止-S级品'!$D$1:$AV$1=CS$1)*('白止-S级品'!$D$2:$AV$26)),0)+IFERROR(SUMPRODUCT(('乐容-S级品'!$A$4:$A$32=$B47)*('乐容-S级品'!$L$3:$CA$3=CS$1)*('乐容-S级品'!$L$4:$CA$32)),0)</f>
      </c>
      <c r="CT47" s="280">
        <f>IFERROR(SUMPRODUCT(('控温被PRO-S级品'!$B$2:$B$10=$B47)*('控温被PRO-S级品'!$E$1:$BE$1=CT$1)*('控温被PRO-S级品'!$E$2:$BE$10)),0)+IFERROR(SUMPRODUCT(('冬被-S级品'!$B$2:$B$10=$B47)*('冬被-S级品'!$E$1:$AW$1=CT$1)*('冬被-S级品'!$E$2:$AW$10)),0)+IFERROR(SUMPRODUCT(('白止-S级品'!$A$2:$A$26=$B47)*('白止-S级品'!$D$1:$AV$1=CT$1)*('白止-S级品'!$D$2:$AV$26)),0)+IFERROR(SUMPRODUCT(('乐容-S级品'!$A$4:$A$32=$B47)*('乐容-S级品'!$L$3:$CA$3=CT$1)*('乐容-S级品'!$L$4:$CA$32)),0)</f>
      </c>
      <c r="CU47" s="280">
        <f>IFERROR(SUMPRODUCT(('控温被PRO-S级品'!$B$2:$B$10=$B47)*('控温被PRO-S级品'!$E$1:$BE$1=CU$1)*('控温被PRO-S级品'!$E$2:$BE$10)),0)+IFERROR(SUMPRODUCT(('冬被-S级品'!$B$2:$B$10=$B47)*('冬被-S级品'!$E$1:$AW$1=CU$1)*('冬被-S级品'!$E$2:$AW$10)),0)+IFERROR(SUMPRODUCT(('白止-S级品'!$A$2:$A$26=$B47)*('白止-S级品'!$D$1:$AV$1=CU$1)*('白止-S级品'!$D$2:$AV$26)),0)+IFERROR(SUMPRODUCT(('乐容-S级品'!$A$4:$A$32=$B47)*('乐容-S级品'!$L$3:$CA$3=CU$1)*('乐容-S级品'!$L$4:$CA$32)),0)</f>
      </c>
      <c r="CV47" s="280">
        <f>IFERROR(SUMPRODUCT(('控温被PRO-S级品'!$B$2:$B$10=$B47)*('控温被PRO-S级品'!$E$1:$BE$1=CV$1)*('控温被PRO-S级品'!$E$2:$BE$10)),0)+IFERROR(SUMPRODUCT(('冬被-S级品'!$B$2:$B$10=$B47)*('冬被-S级品'!$E$1:$AW$1=CV$1)*('冬被-S级品'!$E$2:$AW$10)),0)+IFERROR(SUMPRODUCT(('白止-S级品'!$A$2:$A$26=$B47)*('白止-S级品'!$D$1:$AV$1=CV$1)*('白止-S级品'!$D$2:$AV$26)),0)+IFERROR(SUMPRODUCT(('乐容-S级品'!$A$4:$A$32=$B47)*('乐容-S级品'!$L$3:$CA$3=CV$1)*('乐容-S级品'!$L$4:$CA$32)),0)</f>
      </c>
      <c r="CW47" s="280">
        <f>IFERROR(SUMPRODUCT(('控温被PRO-S级品'!$B$2:$B$10=$B47)*('控温被PRO-S级品'!$E$1:$BE$1=CW$1)*('控温被PRO-S级品'!$E$2:$BE$10)),0)+IFERROR(SUMPRODUCT(('冬被-S级品'!$B$2:$B$10=$B47)*('冬被-S级品'!$E$1:$AW$1=CW$1)*('冬被-S级品'!$E$2:$AW$10)),0)+IFERROR(SUMPRODUCT(('白止-S级品'!$A$2:$A$26=$B47)*('白止-S级品'!$D$1:$AV$1=CW$1)*('白止-S级品'!$D$2:$AV$26)),0)+IFERROR(SUMPRODUCT(('乐容-S级品'!$A$4:$A$32=$B47)*('乐容-S级品'!$L$3:$CA$3=CW$1)*('乐容-S级品'!$L$4:$CA$32)),0)</f>
      </c>
      <c r="CX47" s="280">
        <f>IFERROR(SUMPRODUCT(('控温被PRO-S级品'!$B$2:$B$10=$B47)*('控温被PRO-S级品'!$E$1:$BE$1=CX$1)*('控温被PRO-S级品'!$E$2:$BE$10)),0)+IFERROR(SUMPRODUCT(('冬被-S级品'!$B$2:$B$10=$B47)*('冬被-S级品'!$E$1:$AW$1=CX$1)*('冬被-S级品'!$E$2:$AW$10)),0)+IFERROR(SUMPRODUCT(('白止-S级品'!$A$2:$A$26=$B47)*('白止-S级品'!$D$1:$AV$1=CX$1)*('白止-S级品'!$D$2:$AV$26)),0)+IFERROR(SUMPRODUCT(('乐容-S级品'!$A$4:$A$32=$B47)*('乐容-S级品'!$L$3:$CA$3=CX$1)*('乐容-S级品'!$L$4:$CA$32)),0)</f>
      </c>
      <c r="CY47" s="280">
        <f>IFERROR(SUMPRODUCT(('控温被PRO-S级品'!$B$2:$B$10=$B47)*('控温被PRO-S级品'!$E$1:$BE$1=CY$1)*('控温被PRO-S级品'!$E$2:$BE$10)),0)+IFERROR(SUMPRODUCT(('冬被-S级品'!$B$2:$B$10=$B47)*('冬被-S级品'!$E$1:$AW$1=CY$1)*('冬被-S级品'!$E$2:$AW$10)),0)+IFERROR(SUMPRODUCT(('白止-S级品'!$A$2:$A$26=$B47)*('白止-S级品'!$D$1:$AV$1=CY$1)*('白止-S级品'!$D$2:$AV$26)),0)+IFERROR(SUMPRODUCT(('乐容-S级品'!$A$4:$A$32=$B47)*('乐容-S级品'!$L$3:$CA$3=CY$1)*('乐容-S级品'!$L$4:$CA$32)),0)</f>
      </c>
      <c r="CZ47" s="280">
        <f>IFERROR(SUMPRODUCT(('控温被PRO-S级品'!$B$2:$B$10=$B47)*('控温被PRO-S级品'!$E$1:$BE$1=CZ$1)*('控温被PRO-S级品'!$E$2:$BE$10)),0)+IFERROR(SUMPRODUCT(('冬被-S级品'!$B$2:$B$10=$B47)*('冬被-S级品'!$E$1:$AW$1=CZ$1)*('冬被-S级品'!$E$2:$AW$10)),0)+IFERROR(SUMPRODUCT(('白止-S级品'!$A$2:$A$26=$B47)*('白止-S级品'!$D$1:$AV$1=CZ$1)*('白止-S级品'!$D$2:$AV$26)),0)+IFERROR(SUMPRODUCT(('乐容-S级品'!$A$4:$A$32=$B47)*('乐容-S级品'!$L$3:$CA$3=CZ$1)*('乐容-S级品'!$L$4:$CA$32)),0)</f>
      </c>
      <c r="DA47" s="280">
        <f>IFERROR(SUMPRODUCT(('控温被PRO-S级品'!$B$2:$B$10=$B47)*('控温被PRO-S级品'!$E$1:$BE$1=DA$1)*('控温被PRO-S级品'!$E$2:$BE$10)),0)+IFERROR(SUMPRODUCT(('冬被-S级品'!$B$2:$B$10=$B47)*('冬被-S级品'!$E$1:$AW$1=DA$1)*('冬被-S级品'!$E$2:$AW$10)),0)+IFERROR(SUMPRODUCT(('白止-S级品'!$A$2:$A$26=$B47)*('白止-S级品'!$D$1:$AV$1=DA$1)*('白止-S级品'!$D$2:$AV$26)),0)+IFERROR(SUMPRODUCT(('乐容-S级品'!$A$4:$A$32=$B47)*('乐容-S级品'!$L$3:$CA$3=DA$1)*('乐容-S级品'!$L$4:$CA$32)),0)</f>
      </c>
      <c r="DB47" s="280">
        <f>IFERROR(SUMPRODUCT(('控温被PRO-S级品'!$B$2:$B$10=$B47)*('控温被PRO-S级品'!$E$1:$BE$1=DB$1)*('控温被PRO-S级品'!$E$2:$BE$10)),0)+IFERROR(SUMPRODUCT(('冬被-S级品'!$B$2:$B$10=$B47)*('冬被-S级品'!$E$1:$AW$1=DB$1)*('冬被-S级品'!$E$2:$AW$10)),0)+IFERROR(SUMPRODUCT(('白止-S级品'!$A$2:$A$26=$B47)*('白止-S级品'!$D$1:$AV$1=DB$1)*('白止-S级品'!$D$2:$AV$26)),0)+IFERROR(SUMPRODUCT(('乐容-S级品'!$A$4:$A$32=$B47)*('乐容-S级品'!$L$3:$CA$3=DB$1)*('乐容-S级品'!$L$4:$CA$32)),0)</f>
      </c>
      <c r="DC47" s="280">
        <f>IFERROR(SUMPRODUCT(('控温被PRO-S级品'!$B$2:$B$10=$B47)*('控温被PRO-S级品'!$E$1:$BE$1=DC$1)*('控温被PRO-S级品'!$E$2:$BE$10)),0)+IFERROR(SUMPRODUCT(('冬被-S级品'!$B$2:$B$10=$B47)*('冬被-S级品'!$E$1:$AW$1=DC$1)*('冬被-S级品'!$E$2:$AW$10)),0)+IFERROR(SUMPRODUCT(('白止-S级品'!$A$2:$A$26=$B47)*('白止-S级品'!$D$1:$AV$1=DC$1)*('白止-S级品'!$D$2:$AV$26)),0)+IFERROR(SUMPRODUCT(('乐容-S级品'!$A$4:$A$32=$B47)*('乐容-S级品'!$L$3:$CA$3=DC$1)*('乐容-S级品'!$L$4:$CA$32)),0)</f>
      </c>
      <c r="DD47" s="280">
        <f>IFERROR(SUMPRODUCT(('控温被PRO-S级品'!$B$2:$B$10=$B47)*('控温被PRO-S级品'!$E$1:$BE$1=DD$1)*('控温被PRO-S级品'!$E$2:$BE$10)),0)+IFERROR(SUMPRODUCT(('冬被-S级品'!$B$2:$B$10=$B47)*('冬被-S级品'!$E$1:$AW$1=DD$1)*('冬被-S级品'!$E$2:$AW$10)),0)+IFERROR(SUMPRODUCT(('白止-S级品'!$A$2:$A$26=$B47)*('白止-S级品'!$D$1:$AV$1=DD$1)*('白止-S级品'!$D$2:$AV$26)),0)+IFERROR(SUMPRODUCT(('乐容-S级品'!$A$4:$A$32=$B47)*('乐容-S级品'!$L$3:$CA$3=DD$1)*('乐容-S级品'!$L$4:$CA$32)),0)</f>
      </c>
      <c r="DE47" s="280">
        <f>IFERROR(SUMPRODUCT(('控温被PRO-S级品'!$B$2:$B$10=$B47)*('控温被PRO-S级品'!$E$1:$BE$1=DE$1)*('控温被PRO-S级品'!$E$2:$BE$10)),0)+IFERROR(SUMPRODUCT(('冬被-S级品'!$B$2:$B$10=$B47)*('冬被-S级品'!$E$1:$AW$1=DE$1)*('冬被-S级品'!$E$2:$AW$10)),0)+IFERROR(SUMPRODUCT(('白止-S级品'!$A$2:$A$26=$B47)*('白止-S级品'!$D$1:$AV$1=DE$1)*('白止-S级品'!$D$2:$AV$26)),0)+IFERROR(SUMPRODUCT(('乐容-S级品'!$A$4:$A$32=$B47)*('乐容-S级品'!$L$3:$CA$3=DE$1)*('乐容-S级品'!$L$4:$CA$32)),0)</f>
      </c>
      <c r="DF47" s="280">
        <f>IFERROR(SUMPRODUCT(('控温被PRO-S级品'!$B$2:$B$10=$B47)*('控温被PRO-S级品'!$E$1:$BE$1=DF$1)*('控温被PRO-S级品'!$E$2:$BE$10)),0)+IFERROR(SUMPRODUCT(('冬被-S级品'!$B$2:$B$10=$B47)*('冬被-S级品'!$E$1:$AW$1=DF$1)*('冬被-S级品'!$E$2:$AW$10)),0)+IFERROR(SUMPRODUCT(('白止-S级品'!$A$2:$A$26=$B47)*('白止-S级品'!$D$1:$AV$1=DF$1)*('白止-S级品'!$D$2:$AV$26)),0)+IFERROR(SUMPRODUCT(('乐容-S级品'!$A$4:$A$32=$B47)*('乐容-S级品'!$L$3:$CA$3=DF$1)*('乐容-S级品'!$L$4:$CA$32)),0)</f>
      </c>
      <c r="DG47" s="280">
        <f>IFERROR(SUMPRODUCT(('控温被PRO-S级品'!$B$2:$B$10=$B47)*('控温被PRO-S级品'!$E$1:$BE$1=DG$1)*('控温被PRO-S级品'!$E$2:$BE$10)),0)+IFERROR(SUMPRODUCT(('冬被-S级品'!$B$2:$B$10=$B47)*('冬被-S级品'!$E$1:$AW$1=DG$1)*('冬被-S级品'!$E$2:$AW$10)),0)+IFERROR(SUMPRODUCT(('白止-S级品'!$A$2:$A$26=$B47)*('白止-S级品'!$D$1:$AV$1=DG$1)*('白止-S级品'!$D$2:$AV$26)),0)+IFERROR(SUMPRODUCT(('乐容-S级品'!$A$4:$A$32=$B47)*('乐容-S级品'!$L$3:$CA$3=DG$1)*('乐容-S级品'!$L$4:$CA$32)),0)</f>
      </c>
      <c r="DH47" s="280">
        <f>IFERROR(SUMPRODUCT(('控温被PRO-S级品'!$B$2:$B$10=$B47)*('控温被PRO-S级品'!$E$1:$BE$1=DH$1)*('控温被PRO-S级品'!$E$2:$BE$10)),0)+IFERROR(SUMPRODUCT(('冬被-S级品'!$B$2:$B$10=$B47)*('冬被-S级品'!$E$1:$AW$1=DH$1)*('冬被-S级品'!$E$2:$AW$10)),0)+IFERROR(SUMPRODUCT(('白止-S级品'!$A$2:$A$26=$B47)*('白止-S级品'!$D$1:$AV$1=DH$1)*('白止-S级品'!$D$2:$AV$26)),0)+IFERROR(SUMPRODUCT(('乐容-S级品'!$A$4:$A$32=$B47)*('乐容-S级品'!$L$3:$CA$3=DH$1)*('乐容-S级品'!$L$4:$CA$32)),0)</f>
      </c>
      <c r="DI47" s="280">
        <f>IFERROR(SUMPRODUCT(('控温被PRO-S级品'!$B$2:$B$10=$B47)*('控温被PRO-S级品'!$E$1:$BE$1=DI$1)*('控温被PRO-S级品'!$E$2:$BE$10)),0)+IFERROR(SUMPRODUCT(('冬被-S级品'!$B$2:$B$10=$B47)*('冬被-S级品'!$E$1:$AW$1=DI$1)*('冬被-S级品'!$E$2:$AW$10)),0)+IFERROR(SUMPRODUCT(('白止-S级品'!$A$2:$A$26=$B47)*('白止-S级品'!$D$1:$AV$1=DI$1)*('白止-S级品'!$D$2:$AV$26)),0)+IFERROR(SUMPRODUCT(('乐容-S级品'!$A$4:$A$32=$B47)*('乐容-S级品'!$L$3:$CA$3=DI$1)*('乐容-S级品'!$L$4:$CA$32)),0)</f>
      </c>
      <c r="DJ47" s="280">
        <f>IFERROR(SUMPRODUCT(('控温被PRO-S级品'!$B$2:$B$10=$B47)*('控温被PRO-S级品'!$E$1:$BE$1=DJ$1)*('控温被PRO-S级品'!$E$2:$BE$10)),0)+IFERROR(SUMPRODUCT(('冬被-S级品'!$B$2:$B$10=$B47)*('冬被-S级品'!$E$1:$AW$1=DJ$1)*('冬被-S级品'!$E$2:$AW$10)),0)+IFERROR(SUMPRODUCT(('白止-S级品'!$A$2:$A$26=$B47)*('白止-S级品'!$D$1:$AV$1=DJ$1)*('白止-S级品'!$D$2:$AV$26)),0)+IFERROR(SUMPRODUCT(('乐容-S级品'!$A$4:$A$32=$B47)*('乐容-S级品'!$L$3:$CA$3=DJ$1)*('乐容-S级品'!$L$4:$CA$32)),0)</f>
      </c>
      <c r="DK47" s="280"/>
      <c r="DL47" s="280"/>
      <c r="DM47" s="280"/>
      <c r="DN47" s="280"/>
      <c r="DO47" s="280"/>
      <c r="DP47" s="280"/>
      <c r="DQ47" s="280"/>
      <c r="DR47" s="280"/>
      <c r="DS47" s="280"/>
      <c r="DT47" s="280"/>
      <c r="DU47" s="280"/>
      <c r="DV47" s="280"/>
      <c r="DW47" s="280">
        <f>VLOOKUP(B47,'系统编码规格'!A:C,3,FALSE)</f>
      </c>
      <c r="DX47" s="280"/>
      <c r="DY47" s="280"/>
      <c r="DZ47" s="280"/>
      <c r="EA47" s="280"/>
      <c r="EB47" s="280"/>
      <c r="EC47" s="280"/>
      <c r="ED47" s="280"/>
      <c r="EE47" s="280"/>
      <c r="EF47" s="280"/>
      <c r="EG47" s="280"/>
      <c r="EH47" s="280"/>
      <c r="EI47" s="280"/>
      <c r="EJ47" s="280"/>
      <c r="EK47" s="280"/>
      <c r="EL47" s="280"/>
      <c r="EM47" s="280"/>
      <c r="EN47" s="280"/>
      <c r="EO47" s="280"/>
      <c r="EP47" s="280"/>
      <c r="EQ47" s="280"/>
      <c r="ER47" s="280"/>
      <c r="ES47" s="280"/>
      <c r="ET47" s="280"/>
      <c r="EU47" s="280"/>
      <c r="EV47" s="280"/>
      <c r="EW47" s="280"/>
      <c r="EX47" s="280"/>
      <c r="EY47" s="280"/>
      <c r="EZ47" s="280"/>
      <c r="FA47" s="280"/>
      <c r="FB47" s="280"/>
      <c r="FC47" s="280"/>
      <c r="FD47" s="280"/>
      <c r="FE47" s="280"/>
      <c r="FF47" s="280"/>
      <c r="FG47" s="280"/>
      <c r="FH47" s="280"/>
      <c r="FI47" s="280"/>
      <c r="FJ47" s="280"/>
      <c r="FK47" s="280"/>
      <c r="FL47" s="280"/>
      <c r="FM47" s="280"/>
      <c r="FN47" s="280"/>
      <c r="FO47" s="280"/>
      <c r="FP47" s="280"/>
      <c r="FQ47" s="280"/>
      <c r="FR47" s="280"/>
      <c r="FS47" s="280"/>
      <c r="FT47" s="280"/>
      <c r="FU47" s="280"/>
      <c r="FV47" s="280"/>
      <c r="FW47" s="280"/>
      <c r="FX47" s="280"/>
      <c r="FY47" s="280"/>
      <c r="FZ47" s="280"/>
      <c r="GA47" s="280"/>
      <c r="GB47" s="280"/>
      <c r="GC47" s="280"/>
      <c r="GD47" s="280"/>
      <c r="GE47" s="280"/>
      <c r="GF47" s="280"/>
      <c r="GG47" s="280"/>
      <c r="GH47" s="280"/>
      <c r="GI47" s="280"/>
      <c r="GJ47" s="280"/>
      <c r="GK47" s="280"/>
      <c r="GL47" s="280"/>
      <c r="GM47" s="280"/>
      <c r="GN47" s="280"/>
      <c r="GO47" s="280"/>
      <c r="GP47" s="280"/>
      <c r="GQ47" s="280"/>
      <c r="GR47" s="280"/>
      <c r="GS47" s="280"/>
      <c r="GT47" s="280"/>
      <c r="GU47" s="280"/>
      <c r="GV47" s="280"/>
    </row>
    <row r="48">
      <c r="A48" s="309" t="str">
        <v>安桐</v>
      </c>
      <c r="B48" s="310" t="str">
        <v>12800025500132714</v>
      </c>
      <c r="C48" s="309" t="str">
        <v>亚朵星球 双色柔感蚕丝四季被</v>
      </c>
      <c r="D48" s="309" t="str">
        <v>200*230</v>
      </c>
      <c r="E48">
        <f>SUM(F48:GX48)</f>
      </c>
      <c r="F48" s="280">
        <f>IFERROR(SUMPRODUCT(('控温被PRO-S级品'!$B$2:$B$10=$B48)*('控温被PRO-S级品'!$E$1:$BE$1=F$1)*('控温被PRO-S级品'!$E$2:$BE$10)),0)+IFERROR(SUMPRODUCT(('冬被-S级品'!$B$2:$B$10=$B48)*('冬被-S级品'!$E$1:$AW$1=F$1)*('冬被-S级品'!$E$2:$AW$10)),0)+IFERROR(SUMPRODUCT(('白止-S级品'!$A$2:$A$26=$B48)*('白止-S级品'!$D$1:$AV$1=F$1)*('白止-S级品'!$D$2:$AV$26)),0)+IFERROR(SUMPRODUCT(('乐容-S级品'!$A$4:$A$32=$B48)*('乐容-S级品'!$L$3:$CA$3=F$1)*('乐容-S级品'!$L$4:$CA$32)),0)</f>
      </c>
      <c r="G48" s="280">
        <f>IFERROR(SUMPRODUCT(('控温被PRO-S级品'!$B$2:$B$10=$B48)*('控温被PRO-S级品'!$E$1:$BE$1=G$1)*('控温被PRO-S级品'!$E$2:$BE$10)),0)+IFERROR(SUMPRODUCT(('冬被-S级品'!$B$2:$B$10=$B48)*('冬被-S级品'!$E$1:$AW$1=G$1)*('冬被-S级品'!$E$2:$AW$10)),0)+IFERROR(SUMPRODUCT(('白止-S级品'!$A$2:$A$26=$B48)*('白止-S级品'!$D$1:$AV$1=G$1)*('白止-S级品'!$D$2:$AV$26)),0)+IFERROR(SUMPRODUCT(('乐容-S级品'!$A$4:$A$32=$B48)*('乐容-S级品'!$L$3:$CA$3=G$1)*('乐容-S级品'!$L$4:$CA$32)),0)</f>
      </c>
      <c r="H48" s="280">
        <f>IFERROR(SUMPRODUCT(('控温被PRO-S级品'!$B$2:$B$10=$B48)*('控温被PRO-S级品'!$E$1:$BE$1=H$1)*('控温被PRO-S级品'!$E$2:$BE$10)),0)+IFERROR(SUMPRODUCT(('冬被-S级品'!$B$2:$B$10=$B48)*('冬被-S级品'!$E$1:$AW$1=H$1)*('冬被-S级品'!$E$2:$AW$10)),0)+IFERROR(SUMPRODUCT(('白止-S级品'!$A$2:$A$26=$B48)*('白止-S级品'!$D$1:$AV$1=H$1)*('白止-S级品'!$D$2:$AV$26)),0)+IFERROR(SUMPRODUCT(('乐容-S级品'!$A$4:$A$32=$B48)*('乐容-S级品'!$L$3:$CA$3=H$1)*('乐容-S级品'!$L$4:$CA$32)),0)</f>
      </c>
      <c r="I48" s="280">
        <f>IFERROR(SUMPRODUCT(('控温被PRO-S级品'!$B$2:$B$10=$B48)*('控温被PRO-S级品'!$E$1:$BE$1=I$1)*('控温被PRO-S级品'!$E$2:$BE$10)),0)+IFERROR(SUMPRODUCT(('冬被-S级品'!$B$2:$B$10=$B48)*('冬被-S级品'!$E$1:$AW$1=I$1)*('冬被-S级品'!$E$2:$AW$10)),0)+IFERROR(SUMPRODUCT(('白止-S级品'!$A$2:$A$26=$B48)*('白止-S级品'!$D$1:$AV$1=I$1)*('白止-S级品'!$D$2:$AV$26)),0)+IFERROR(SUMPRODUCT(('乐容-S级品'!$A$4:$A$32=$B48)*('乐容-S级品'!$L$3:$CA$3=I$1)*('乐容-S级品'!$L$4:$CA$32)),0)</f>
      </c>
      <c r="J48" s="280">
        <f>IFERROR(SUMPRODUCT(('控温被PRO-S级品'!$B$2:$B$10=$B48)*('控温被PRO-S级品'!$E$1:$BE$1=J$1)*('控温被PRO-S级品'!$E$2:$BE$10)),0)+IFERROR(SUMPRODUCT(('冬被-S级品'!$B$2:$B$10=$B48)*('冬被-S级品'!$E$1:$AW$1=J$1)*('冬被-S级品'!$E$2:$AW$10)),0)+IFERROR(SUMPRODUCT(('白止-S级品'!$A$2:$A$26=$B48)*('白止-S级品'!$D$1:$AV$1=J$1)*('白止-S级品'!$D$2:$AV$26)),0)+IFERROR(SUMPRODUCT(('乐容-S级品'!$A$4:$A$32=$B48)*('乐容-S级品'!$L$3:$CA$3=J$1)*('乐容-S级品'!$L$4:$CA$32)),0)</f>
      </c>
      <c r="K48" s="280">
        <f>IFERROR(SUMPRODUCT(('控温被PRO-S级品'!$B$2:$B$10=$B48)*('控温被PRO-S级品'!$E$1:$BE$1=K$1)*('控温被PRO-S级品'!$E$2:$BE$10)),0)+IFERROR(SUMPRODUCT(('冬被-S级品'!$B$2:$B$10=$B48)*('冬被-S级品'!$E$1:$AW$1=K$1)*('冬被-S级品'!$E$2:$AW$10)),0)+IFERROR(SUMPRODUCT(('白止-S级品'!$A$2:$A$26=$B48)*('白止-S级品'!$D$1:$AV$1=K$1)*('白止-S级品'!$D$2:$AV$26)),0)+IFERROR(SUMPRODUCT(('乐容-S级品'!$A$4:$A$32=$B48)*('乐容-S级品'!$L$3:$CA$3=K$1)*('乐容-S级品'!$L$4:$CA$32)),0)</f>
      </c>
      <c r="L48" s="280">
        <f>IFERROR(SUMPRODUCT(('控温被PRO-S级品'!$B$2:$B$10=$B48)*('控温被PRO-S级品'!$E$1:$BE$1=L$1)*('控温被PRO-S级品'!$E$2:$BE$10)),0)+IFERROR(SUMPRODUCT(('冬被-S级品'!$B$2:$B$10=$B48)*('冬被-S级品'!$E$1:$AW$1=L$1)*('冬被-S级品'!$E$2:$AW$10)),0)+IFERROR(SUMPRODUCT(('白止-S级品'!$A$2:$A$26=$B48)*('白止-S级品'!$D$1:$AV$1=L$1)*('白止-S级品'!$D$2:$AV$26)),0)+IFERROR(SUMPRODUCT(('乐容-S级品'!$A$4:$A$32=$B48)*('乐容-S级品'!$L$3:$CA$3=L$1)*('乐容-S级品'!$L$4:$CA$32)),0)</f>
      </c>
      <c r="M48" s="280">
        <f>IFERROR(SUMPRODUCT(('控温被PRO-S级品'!$B$2:$B$10=$B48)*('控温被PRO-S级品'!$E$1:$BE$1=M$1)*('控温被PRO-S级品'!$E$2:$BE$10)),0)+IFERROR(SUMPRODUCT(('冬被-S级品'!$B$2:$B$10=$B48)*('冬被-S级品'!$E$1:$AW$1=M$1)*('冬被-S级品'!$E$2:$AW$10)),0)+IFERROR(SUMPRODUCT(('白止-S级品'!$A$2:$A$26=$B48)*('白止-S级品'!$D$1:$AV$1=M$1)*('白止-S级品'!$D$2:$AV$26)),0)+IFERROR(SUMPRODUCT(('乐容-S级品'!$A$4:$A$32=$B48)*('乐容-S级品'!$L$3:$CA$3=M$1)*('乐容-S级品'!$L$4:$CA$32)),0)</f>
      </c>
      <c r="N48" s="280">
        <f>IFERROR(SUMPRODUCT(('控温被PRO-S级品'!$B$2:$B$10=$B48)*('控温被PRO-S级品'!$E$1:$BE$1=N$1)*('控温被PRO-S级品'!$E$2:$BE$10)),0)+IFERROR(SUMPRODUCT(('冬被-S级品'!$B$2:$B$10=$B48)*('冬被-S级品'!$E$1:$AW$1=N$1)*('冬被-S级品'!$E$2:$AW$10)),0)+IFERROR(SUMPRODUCT(('白止-S级品'!$A$2:$A$26=$B48)*('白止-S级品'!$D$1:$AV$1=N$1)*('白止-S级品'!$D$2:$AV$26)),0)+IFERROR(SUMPRODUCT(('乐容-S级品'!$A$4:$A$32=$B48)*('乐容-S级品'!$L$3:$CA$3=N$1)*('乐容-S级品'!$L$4:$CA$32)),0)</f>
      </c>
      <c r="O48" s="280">
        <f>IFERROR(SUMPRODUCT(('控温被PRO-S级品'!$B$2:$B$10=$B48)*('控温被PRO-S级品'!$E$1:$BE$1=O$1)*('控温被PRO-S级品'!$E$2:$BE$10)),0)+IFERROR(SUMPRODUCT(('冬被-S级品'!$B$2:$B$10=$B48)*('冬被-S级品'!$E$1:$AW$1=O$1)*('冬被-S级品'!$E$2:$AW$10)),0)+IFERROR(SUMPRODUCT(('白止-S级品'!$A$2:$A$26=$B48)*('白止-S级品'!$D$1:$AV$1=O$1)*('白止-S级品'!$D$2:$AV$26)),0)+IFERROR(SUMPRODUCT(('乐容-S级品'!$A$4:$A$32=$B48)*('乐容-S级品'!$L$3:$CA$3=O$1)*('乐容-S级品'!$L$4:$CA$32)),0)</f>
      </c>
      <c r="P48" s="280">
        <f>IFERROR(SUMPRODUCT(('控温被PRO-S级品'!$B$2:$B$10=$B48)*('控温被PRO-S级品'!$E$1:$BE$1=P$1)*('控温被PRO-S级品'!$E$2:$BE$10)),0)+IFERROR(SUMPRODUCT(('冬被-S级品'!$B$2:$B$10=$B48)*('冬被-S级品'!$E$1:$AW$1=P$1)*('冬被-S级品'!$E$2:$AW$10)),0)+IFERROR(SUMPRODUCT(('白止-S级品'!$A$2:$A$26=$B48)*('白止-S级品'!$D$1:$AV$1=P$1)*('白止-S级品'!$D$2:$AV$26)),0)+IFERROR(SUMPRODUCT(('乐容-S级品'!$A$4:$A$32=$B48)*('乐容-S级品'!$L$3:$CA$3=P$1)*('乐容-S级品'!$L$4:$CA$32)),0)</f>
      </c>
      <c r="Q48" s="280">
        <f>IFERROR(SUMPRODUCT(('控温被PRO-S级品'!$B$2:$B$10=$B48)*('控温被PRO-S级品'!$E$1:$BE$1=Q$1)*('控温被PRO-S级品'!$E$2:$BE$10)),0)+IFERROR(SUMPRODUCT(('冬被-S级品'!$B$2:$B$10=$B48)*('冬被-S级品'!$E$1:$AW$1=Q$1)*('冬被-S级品'!$E$2:$AW$10)),0)+IFERROR(SUMPRODUCT(('白止-S级品'!$A$2:$A$26=$B48)*('白止-S级品'!$D$1:$AV$1=Q$1)*('白止-S级品'!$D$2:$AV$26)),0)+IFERROR(SUMPRODUCT(('乐容-S级品'!$A$4:$A$32=$B48)*('乐容-S级品'!$L$3:$CA$3=Q$1)*('乐容-S级品'!$L$4:$CA$32)),0)</f>
      </c>
      <c r="R48" s="280">
        <f>IFERROR(SUMPRODUCT(('控温被PRO-S级品'!$B$2:$B$10=$B48)*('控温被PRO-S级品'!$E$1:$BE$1=R$1)*('控温被PRO-S级品'!$E$2:$BE$10)),0)+IFERROR(SUMPRODUCT(('冬被-S级品'!$B$2:$B$10=$B48)*('冬被-S级品'!$E$1:$AW$1=R$1)*('冬被-S级品'!$E$2:$AW$10)),0)+IFERROR(SUMPRODUCT(('白止-S级品'!$A$2:$A$26=$B48)*('白止-S级品'!$D$1:$AV$1=R$1)*('白止-S级品'!$D$2:$AV$26)),0)+IFERROR(SUMPRODUCT(('乐容-S级品'!$A$4:$A$32=$B48)*('乐容-S级品'!$L$3:$CA$3=R$1)*('乐容-S级品'!$L$4:$CA$32)),0)</f>
      </c>
      <c r="S48" s="280">
        <f>IFERROR(SUMPRODUCT(('控温被PRO-S级品'!$B$2:$B$10=$B48)*('控温被PRO-S级品'!$E$1:$BE$1=S$1)*('控温被PRO-S级品'!$E$2:$BE$10)),0)+IFERROR(SUMPRODUCT(('冬被-S级品'!$B$2:$B$10=$B48)*('冬被-S级品'!$E$1:$AW$1=S$1)*('冬被-S级品'!$E$2:$AW$10)),0)+IFERROR(SUMPRODUCT(('白止-S级品'!$A$2:$A$26=$B48)*('白止-S级品'!$D$1:$AV$1=S$1)*('白止-S级品'!$D$2:$AV$26)),0)+IFERROR(SUMPRODUCT(('乐容-S级品'!$A$4:$A$32=$B48)*('乐容-S级品'!$L$3:$CA$3=S$1)*('乐容-S级品'!$L$4:$CA$32)),0)</f>
      </c>
      <c r="T48" s="280">
        <f>IFERROR(SUMPRODUCT(('控温被PRO-S级品'!$B$2:$B$10=$B48)*('控温被PRO-S级品'!$E$1:$BE$1=T$1)*('控温被PRO-S级品'!$E$2:$BE$10)),0)+IFERROR(SUMPRODUCT(('冬被-S级品'!$B$2:$B$10=$B48)*('冬被-S级品'!$E$1:$AW$1=T$1)*('冬被-S级品'!$E$2:$AW$10)),0)+IFERROR(SUMPRODUCT(('白止-S级品'!$A$2:$A$26=$B48)*('白止-S级品'!$D$1:$AV$1=T$1)*('白止-S级品'!$D$2:$AV$26)),0)+IFERROR(SUMPRODUCT(('乐容-S级品'!$A$4:$A$32=$B48)*('乐容-S级品'!$L$3:$CA$3=T$1)*('乐容-S级品'!$L$4:$CA$32)),0)</f>
      </c>
      <c r="U48" s="280">
        <f>IFERROR(SUMPRODUCT(('控温被PRO-S级品'!$B$2:$B$10=$B48)*('控温被PRO-S级品'!$E$1:$BE$1=U$1)*('控温被PRO-S级品'!$E$2:$BE$10)),0)+IFERROR(SUMPRODUCT(('冬被-S级品'!$B$2:$B$10=$B48)*('冬被-S级品'!$E$1:$AW$1=U$1)*('冬被-S级品'!$E$2:$AW$10)),0)+IFERROR(SUMPRODUCT(('白止-S级品'!$A$2:$A$26=$B48)*('白止-S级品'!$D$1:$AV$1=U$1)*('白止-S级品'!$D$2:$AV$26)),0)+IFERROR(SUMPRODUCT(('乐容-S级品'!$A$4:$A$32=$B48)*('乐容-S级品'!$L$3:$CA$3=U$1)*('乐容-S级品'!$L$4:$CA$32)),0)</f>
      </c>
      <c r="V48" s="280">
        <f>IFERROR(SUMPRODUCT(('控温被PRO-S级品'!$B$2:$B$10=$B48)*('控温被PRO-S级品'!$E$1:$BE$1=V$1)*('控温被PRO-S级品'!$E$2:$BE$10)),0)+IFERROR(SUMPRODUCT(('冬被-S级品'!$B$2:$B$10=$B48)*('冬被-S级品'!$E$1:$AW$1=V$1)*('冬被-S级品'!$E$2:$AW$10)),0)+IFERROR(SUMPRODUCT(('白止-S级品'!$A$2:$A$26=$B48)*('白止-S级品'!$D$1:$AV$1=V$1)*('白止-S级品'!$D$2:$AV$26)),0)+IFERROR(SUMPRODUCT(('乐容-S级品'!$A$4:$A$32=$B48)*('乐容-S级品'!$L$3:$CA$3=V$1)*('乐容-S级品'!$L$4:$CA$32)),0)</f>
      </c>
      <c r="W48" s="280">
        <f>IFERROR(SUMPRODUCT(('控温被PRO-S级品'!$B$2:$B$10=$B48)*('控温被PRO-S级品'!$E$1:$BE$1=W$1)*('控温被PRO-S级品'!$E$2:$BE$10)),0)+IFERROR(SUMPRODUCT(('冬被-S级品'!$B$2:$B$10=$B48)*('冬被-S级品'!$E$1:$AW$1=W$1)*('冬被-S级品'!$E$2:$AW$10)),0)+IFERROR(SUMPRODUCT(('白止-S级品'!$A$2:$A$26=$B48)*('白止-S级品'!$D$1:$AV$1=W$1)*('白止-S级品'!$D$2:$AV$26)),0)+IFERROR(SUMPRODUCT(('乐容-S级品'!$A$4:$A$32=$B48)*('乐容-S级品'!$L$3:$CA$3=W$1)*('乐容-S级品'!$L$4:$CA$32)),0)</f>
      </c>
      <c r="X48" s="280">
        <f>IFERROR(SUMPRODUCT(('控温被PRO-S级品'!$B$2:$B$10=$B48)*('控温被PRO-S级品'!$E$1:$BE$1=X$1)*('控温被PRO-S级品'!$E$2:$BE$10)),0)+IFERROR(SUMPRODUCT(('冬被-S级品'!$B$2:$B$10=$B48)*('冬被-S级品'!$E$1:$AW$1=X$1)*('冬被-S级品'!$E$2:$AW$10)),0)+IFERROR(SUMPRODUCT(('白止-S级品'!$A$2:$A$26=$B48)*('白止-S级品'!$D$1:$AV$1=X$1)*('白止-S级品'!$D$2:$AV$26)),0)+IFERROR(SUMPRODUCT(('乐容-S级品'!$A$4:$A$32=$B48)*('乐容-S级品'!$L$3:$CA$3=X$1)*('乐容-S级品'!$L$4:$CA$32)),0)</f>
      </c>
      <c r="Y48" s="280">
        <f>IFERROR(SUMPRODUCT(('控温被PRO-S级品'!$B$2:$B$10=$B48)*('控温被PRO-S级品'!$E$1:$BE$1=Y$1)*('控温被PRO-S级品'!$E$2:$BE$10)),0)+IFERROR(SUMPRODUCT(('冬被-S级品'!$B$2:$B$10=$B48)*('冬被-S级品'!$E$1:$AW$1=Y$1)*('冬被-S级品'!$E$2:$AW$10)),0)+IFERROR(SUMPRODUCT(('白止-S级品'!$A$2:$A$26=$B48)*('白止-S级品'!$D$1:$AV$1=Y$1)*('白止-S级品'!$D$2:$AV$26)),0)+IFERROR(SUMPRODUCT(('乐容-S级品'!$A$4:$A$32=$B48)*('乐容-S级品'!$L$3:$CA$3=Y$1)*('乐容-S级品'!$L$4:$CA$32)),0)</f>
      </c>
      <c r="Z48" s="280">
        <f>IFERROR(SUMPRODUCT(('控温被PRO-S级品'!$B$2:$B$10=$B48)*('控温被PRO-S级品'!$E$1:$BE$1=Z$1)*('控温被PRO-S级品'!$E$2:$BE$10)),0)+IFERROR(SUMPRODUCT(('冬被-S级品'!$B$2:$B$10=$B48)*('冬被-S级品'!$E$1:$AW$1=Z$1)*('冬被-S级品'!$E$2:$AW$10)),0)+IFERROR(SUMPRODUCT(('白止-S级品'!$A$2:$A$26=$B48)*('白止-S级品'!$D$1:$AV$1=Z$1)*('白止-S级品'!$D$2:$AV$26)),0)+IFERROR(SUMPRODUCT(('乐容-S级品'!$A$4:$A$32=$B48)*('乐容-S级品'!$L$3:$CA$3=Z$1)*('乐容-S级品'!$L$4:$CA$32)),0)</f>
      </c>
      <c r="AA48" s="280">
        <f>IFERROR(SUMPRODUCT(('控温被PRO-S级品'!$B$2:$B$10=$B48)*('控温被PRO-S级品'!$E$1:$BE$1=AA$1)*('控温被PRO-S级品'!$E$2:$BE$10)),0)+IFERROR(SUMPRODUCT(('冬被-S级品'!$B$2:$B$10=$B48)*('冬被-S级品'!$E$1:$AW$1=AA$1)*('冬被-S级品'!$E$2:$AW$10)),0)+IFERROR(SUMPRODUCT(('白止-S级品'!$A$2:$A$26=$B48)*('白止-S级品'!$D$1:$AV$1=AA$1)*('白止-S级品'!$D$2:$AV$26)),0)+IFERROR(SUMPRODUCT(('乐容-S级品'!$A$4:$A$32=$B48)*('乐容-S级品'!$L$3:$CA$3=AA$1)*('乐容-S级品'!$L$4:$CA$32)),0)</f>
      </c>
      <c r="AB48" s="280">
        <f>IFERROR(SUMPRODUCT(('控温被PRO-S级品'!$B$2:$B$10=$B48)*('控温被PRO-S级品'!$E$1:$BE$1=AB$1)*('控温被PRO-S级品'!$E$2:$BE$10)),0)+IFERROR(SUMPRODUCT(('冬被-S级品'!$B$2:$B$10=$B48)*('冬被-S级品'!$E$1:$AW$1=AB$1)*('冬被-S级品'!$E$2:$AW$10)),0)+IFERROR(SUMPRODUCT(('白止-S级品'!$A$2:$A$26=$B48)*('白止-S级品'!$D$1:$AV$1=AB$1)*('白止-S级品'!$D$2:$AV$26)),0)+IFERROR(SUMPRODUCT(('乐容-S级品'!$A$4:$A$32=$B48)*('乐容-S级品'!$L$3:$CA$3=AB$1)*('乐容-S级品'!$L$4:$CA$32)),0)</f>
      </c>
      <c r="AC48" s="280">
        <f>IFERROR(SUMPRODUCT(('控温被PRO-S级品'!$B$2:$B$10=$B48)*('控温被PRO-S级品'!$E$1:$BE$1=AC$1)*('控温被PRO-S级品'!$E$2:$BE$10)),0)+IFERROR(SUMPRODUCT(('冬被-S级品'!$B$2:$B$10=$B48)*('冬被-S级品'!$E$1:$AW$1=AC$1)*('冬被-S级品'!$E$2:$AW$10)),0)+IFERROR(SUMPRODUCT(('白止-S级品'!$A$2:$A$26=$B48)*('白止-S级品'!$D$1:$AV$1=AC$1)*('白止-S级品'!$D$2:$AV$26)),0)+IFERROR(SUMPRODUCT(('乐容-S级品'!$A$4:$A$32=$B48)*('乐容-S级品'!$L$3:$CA$3=AC$1)*('乐容-S级品'!$L$4:$CA$32)),0)</f>
      </c>
      <c r="AD48" s="280">
        <f>IFERROR(SUMPRODUCT(('控温被PRO-S级品'!$B$2:$B$10=$B48)*('控温被PRO-S级品'!$E$1:$BE$1=AD$1)*('控温被PRO-S级品'!$E$2:$BE$10)),0)+IFERROR(SUMPRODUCT(('冬被-S级品'!$B$2:$B$10=$B48)*('冬被-S级品'!$E$1:$AW$1=AD$1)*('冬被-S级品'!$E$2:$AW$10)),0)+IFERROR(SUMPRODUCT(('白止-S级品'!$A$2:$A$26=$B48)*('白止-S级品'!$D$1:$AV$1=AD$1)*('白止-S级品'!$D$2:$AV$26)),0)+IFERROR(SUMPRODUCT(('乐容-S级品'!$A$4:$A$32=$B48)*('乐容-S级品'!$L$3:$CA$3=AD$1)*('乐容-S级品'!$L$4:$CA$32)),0)</f>
      </c>
      <c r="AE48" s="280">
        <f>IFERROR(SUMPRODUCT(('控温被PRO-S级品'!$B$2:$B$10=$B48)*('控温被PRO-S级品'!$E$1:$BE$1=AE$1)*('控温被PRO-S级品'!$E$2:$BE$10)),0)+IFERROR(SUMPRODUCT(('冬被-S级品'!$B$2:$B$10=$B48)*('冬被-S级品'!$E$1:$AW$1=AE$1)*('冬被-S级品'!$E$2:$AW$10)),0)+IFERROR(SUMPRODUCT(('白止-S级品'!$A$2:$A$26=$B48)*('白止-S级品'!$D$1:$AV$1=AE$1)*('白止-S级品'!$D$2:$AV$26)),0)+IFERROR(SUMPRODUCT(('乐容-S级品'!$A$4:$A$32=$B48)*('乐容-S级品'!$L$3:$CA$3=AE$1)*('乐容-S级品'!$L$4:$CA$32)),0)</f>
      </c>
      <c r="AF48" s="280">
        <f>IFERROR(SUMPRODUCT(('控温被PRO-S级品'!$B$2:$B$10=$B48)*('控温被PRO-S级品'!$E$1:$BE$1=AF$1)*('控温被PRO-S级品'!$E$2:$BE$10)),0)+IFERROR(SUMPRODUCT(('冬被-S级品'!$B$2:$B$10=$B48)*('冬被-S级品'!$E$1:$AW$1=AF$1)*('冬被-S级品'!$E$2:$AW$10)),0)+IFERROR(SUMPRODUCT(('白止-S级品'!$A$2:$A$26=$B48)*('白止-S级品'!$D$1:$AV$1=AF$1)*('白止-S级品'!$D$2:$AV$26)),0)+IFERROR(SUMPRODUCT(('乐容-S级品'!$A$4:$A$32=$B48)*('乐容-S级品'!$L$3:$CA$3=AF$1)*('乐容-S级品'!$L$4:$CA$32)),0)</f>
      </c>
      <c r="AG48" s="280">
        <f>IFERROR(SUMPRODUCT(('控温被PRO-S级品'!$B$2:$B$10=$B48)*('控温被PRO-S级品'!$E$1:$BE$1=AG$1)*('控温被PRO-S级品'!$E$2:$BE$10)),0)+IFERROR(SUMPRODUCT(('冬被-S级品'!$B$2:$B$10=$B48)*('冬被-S级品'!$E$1:$AW$1=AG$1)*('冬被-S级品'!$E$2:$AW$10)),0)+IFERROR(SUMPRODUCT(('白止-S级品'!$A$2:$A$26=$B48)*('白止-S级品'!$D$1:$AV$1=AG$1)*('白止-S级品'!$D$2:$AV$26)),0)+IFERROR(SUMPRODUCT(('乐容-S级品'!$A$4:$A$32=$B48)*('乐容-S级品'!$L$3:$CA$3=AG$1)*('乐容-S级品'!$L$4:$CA$32)),0)</f>
      </c>
      <c r="AH48" s="280">
        <f>IFERROR(SUMPRODUCT(('控温被PRO-S级品'!$B$2:$B$10=$B48)*('控温被PRO-S级品'!$E$1:$BE$1=AH$1)*('控温被PRO-S级品'!$E$2:$BE$10)),0)+IFERROR(SUMPRODUCT(('冬被-S级品'!$B$2:$B$10=$B48)*('冬被-S级品'!$E$1:$AW$1=AH$1)*('冬被-S级品'!$E$2:$AW$10)),0)+IFERROR(SUMPRODUCT(('白止-S级品'!$A$2:$A$26=$B48)*('白止-S级品'!$D$1:$AV$1=AH$1)*('白止-S级品'!$D$2:$AV$26)),0)+IFERROR(SUMPRODUCT(('乐容-S级品'!$A$4:$A$32=$B48)*('乐容-S级品'!$L$3:$CA$3=AH$1)*('乐容-S级品'!$L$4:$CA$32)),0)</f>
      </c>
      <c r="AI48" s="280">
        <f>IFERROR(SUMPRODUCT(('控温被PRO-S级品'!$B$2:$B$10=$B48)*('控温被PRO-S级品'!$E$1:$BE$1=AI$1)*('控温被PRO-S级品'!$E$2:$BE$10)),0)+IFERROR(SUMPRODUCT(('冬被-S级品'!$B$2:$B$10=$B48)*('冬被-S级品'!$E$1:$AW$1=AI$1)*('冬被-S级品'!$E$2:$AW$10)),0)+IFERROR(SUMPRODUCT(('白止-S级品'!$A$2:$A$26=$B48)*('白止-S级品'!$D$1:$AV$1=AI$1)*('白止-S级品'!$D$2:$AV$26)),0)+IFERROR(SUMPRODUCT(('乐容-S级品'!$A$4:$A$32=$B48)*('乐容-S级品'!$L$3:$CA$3=AI$1)*('乐容-S级品'!$L$4:$CA$32)),0)</f>
      </c>
      <c r="AJ48" s="280">
        <f>IFERROR(SUMPRODUCT(('控温被PRO-S级品'!$B$2:$B$10=$B48)*('控温被PRO-S级品'!$E$1:$BE$1=AJ$1)*('控温被PRO-S级品'!$E$2:$BE$10)),0)+IFERROR(SUMPRODUCT(('冬被-S级品'!$B$2:$B$10=$B48)*('冬被-S级品'!$E$1:$AW$1=AJ$1)*('冬被-S级品'!$E$2:$AW$10)),0)+IFERROR(SUMPRODUCT(('白止-S级品'!$A$2:$A$26=$B48)*('白止-S级品'!$D$1:$AV$1=AJ$1)*('白止-S级品'!$D$2:$AV$26)),0)+IFERROR(SUMPRODUCT(('乐容-S级品'!$A$4:$A$32=$B48)*('乐容-S级品'!$L$3:$CA$3=AJ$1)*('乐容-S级品'!$L$4:$CA$32)),0)</f>
      </c>
      <c r="AK48" s="280">
        <f>IFERROR(SUMPRODUCT(('控温被PRO-S级品'!$B$2:$B$10=$B48)*('控温被PRO-S级品'!$E$1:$BE$1=AK$1)*('控温被PRO-S级品'!$E$2:$BE$10)),0)+IFERROR(SUMPRODUCT(('冬被-S级品'!$B$2:$B$10=$B48)*('冬被-S级品'!$E$1:$AW$1=AK$1)*('冬被-S级品'!$E$2:$AW$10)),0)+IFERROR(SUMPRODUCT(('白止-S级品'!$A$2:$A$26=$B48)*('白止-S级品'!$D$1:$AV$1=AK$1)*('白止-S级品'!$D$2:$AV$26)),0)+IFERROR(SUMPRODUCT(('乐容-S级品'!$A$4:$A$32=$B48)*('乐容-S级品'!$L$3:$CA$3=AK$1)*('乐容-S级品'!$L$4:$CA$32)),0)</f>
      </c>
      <c r="AL48" s="280">
        <f>IFERROR(SUMPRODUCT(('控温被PRO-S级品'!$B$2:$B$10=$B48)*('控温被PRO-S级品'!$E$1:$BE$1=AL$1)*('控温被PRO-S级品'!$E$2:$BE$10)),0)+IFERROR(SUMPRODUCT(('冬被-S级品'!$B$2:$B$10=$B48)*('冬被-S级品'!$E$1:$AW$1=AL$1)*('冬被-S级品'!$E$2:$AW$10)),0)+IFERROR(SUMPRODUCT(('白止-S级品'!$A$2:$A$26=$B48)*('白止-S级品'!$D$1:$AV$1=AL$1)*('白止-S级品'!$D$2:$AV$26)),0)+IFERROR(SUMPRODUCT(('乐容-S级品'!$A$4:$A$32=$B48)*('乐容-S级品'!$L$3:$CA$3=AL$1)*('乐容-S级品'!$L$4:$CA$32)),0)</f>
      </c>
      <c r="AM48" s="280">
        <f>IFERROR(SUMPRODUCT(('控温被PRO-S级品'!$B$2:$B$10=$B48)*('控温被PRO-S级品'!$E$1:$BE$1=AM$1)*('控温被PRO-S级品'!$E$2:$BE$10)),0)+IFERROR(SUMPRODUCT(('冬被-S级品'!$B$2:$B$10=$B48)*('冬被-S级品'!$E$1:$AW$1=AM$1)*('冬被-S级品'!$E$2:$AW$10)),0)+IFERROR(SUMPRODUCT(('白止-S级品'!$A$2:$A$26=$B48)*('白止-S级品'!$D$1:$AV$1=AM$1)*('白止-S级品'!$D$2:$AV$26)),0)+IFERROR(SUMPRODUCT(('乐容-S级品'!$A$4:$A$32=$B48)*('乐容-S级品'!$L$3:$CA$3=AM$1)*('乐容-S级品'!$L$4:$CA$32)),0)</f>
      </c>
      <c r="AN48" s="280">
        <f>IFERROR(SUMPRODUCT(('控温被PRO-S级品'!$B$2:$B$10=$B48)*('控温被PRO-S级品'!$E$1:$BE$1=AN$1)*('控温被PRO-S级品'!$E$2:$BE$10)),0)+IFERROR(SUMPRODUCT(('冬被-S级品'!$B$2:$B$10=$B48)*('冬被-S级品'!$E$1:$AW$1=AN$1)*('冬被-S级品'!$E$2:$AW$10)),0)+IFERROR(SUMPRODUCT(('白止-S级品'!$A$2:$A$26=$B48)*('白止-S级品'!$D$1:$AV$1=AN$1)*('白止-S级品'!$D$2:$AV$26)),0)+IFERROR(SUMPRODUCT(('乐容-S级品'!$A$4:$A$32=$B48)*('乐容-S级品'!$L$3:$CA$3=AN$1)*('乐容-S级品'!$L$4:$CA$32)),0)</f>
      </c>
      <c r="AO48" s="280">
        <f>IFERROR(SUMPRODUCT(('控温被PRO-S级品'!$B$2:$B$10=$B48)*('控温被PRO-S级品'!$E$1:$BE$1=AO$1)*('控温被PRO-S级品'!$E$2:$BE$10)),0)+IFERROR(SUMPRODUCT(('冬被-S级品'!$B$2:$B$10=$B48)*('冬被-S级品'!$E$1:$AW$1=AO$1)*('冬被-S级品'!$E$2:$AW$10)),0)+IFERROR(SUMPRODUCT(('白止-S级品'!$A$2:$A$26=$B48)*('白止-S级品'!$D$1:$AV$1=AO$1)*('白止-S级品'!$D$2:$AV$26)),0)+IFERROR(SUMPRODUCT(('乐容-S级品'!$A$4:$A$32=$B48)*('乐容-S级品'!$L$3:$CA$3=AO$1)*('乐容-S级品'!$L$4:$CA$32)),0)</f>
      </c>
      <c r="AP48" s="280">
        <f>IFERROR(SUMPRODUCT(('控温被PRO-S级品'!$B$2:$B$10=$B48)*('控温被PRO-S级品'!$E$1:$BE$1=AP$1)*('控温被PRO-S级品'!$E$2:$BE$10)),0)+IFERROR(SUMPRODUCT(('冬被-S级品'!$B$2:$B$10=$B48)*('冬被-S级品'!$E$1:$AW$1=AP$1)*('冬被-S级品'!$E$2:$AW$10)),0)+IFERROR(SUMPRODUCT(('白止-S级品'!$A$2:$A$26=$B48)*('白止-S级品'!$D$1:$AV$1=AP$1)*('白止-S级品'!$D$2:$AV$26)),0)+IFERROR(SUMPRODUCT(('乐容-S级品'!$A$4:$A$32=$B48)*('乐容-S级品'!$L$3:$CA$3=AP$1)*('乐容-S级品'!$L$4:$CA$32)),0)</f>
      </c>
      <c r="AQ48" s="280">
        <f>IFERROR(SUMPRODUCT(('控温被PRO-S级品'!$B$2:$B$10=$B48)*('控温被PRO-S级品'!$E$1:$BE$1=AQ$1)*('控温被PRO-S级品'!$E$2:$BE$10)),0)+IFERROR(SUMPRODUCT(('冬被-S级品'!$B$2:$B$10=$B48)*('冬被-S级品'!$E$1:$AW$1=AQ$1)*('冬被-S级品'!$E$2:$AW$10)),0)+IFERROR(SUMPRODUCT(('白止-S级品'!$A$2:$A$26=$B48)*('白止-S级品'!$D$1:$AV$1=AQ$1)*('白止-S级品'!$D$2:$AV$26)),0)+IFERROR(SUMPRODUCT(('乐容-S级品'!$A$4:$A$32=$B48)*('乐容-S级品'!$L$3:$CA$3=AQ$1)*('乐容-S级品'!$L$4:$CA$32)),0)</f>
      </c>
      <c r="AR48" s="280">
        <f>IFERROR(SUMPRODUCT(('控温被PRO-S级品'!$B$2:$B$10=$B48)*('控温被PRO-S级品'!$E$1:$BE$1=AR$1)*('控温被PRO-S级品'!$E$2:$BE$10)),0)+IFERROR(SUMPRODUCT(('冬被-S级品'!$B$2:$B$10=$B48)*('冬被-S级品'!$E$1:$AW$1=AR$1)*('冬被-S级品'!$E$2:$AW$10)),0)+IFERROR(SUMPRODUCT(('白止-S级品'!$A$2:$A$26=$B48)*('白止-S级品'!$D$1:$AV$1=AR$1)*('白止-S级品'!$D$2:$AV$26)),0)+IFERROR(SUMPRODUCT(('乐容-S级品'!$A$4:$A$32=$B48)*('乐容-S级品'!$L$3:$CA$3=AR$1)*('乐容-S级品'!$L$4:$CA$32)),0)</f>
      </c>
      <c r="AS48" s="280">
        <f>IFERROR(SUMPRODUCT(('控温被PRO-S级品'!$B$2:$B$10=$B48)*('控温被PRO-S级品'!$E$1:$BE$1=AS$1)*('控温被PRO-S级品'!$E$2:$BE$10)),0)+IFERROR(SUMPRODUCT(('冬被-S级品'!$B$2:$B$10=$B48)*('冬被-S级品'!$E$1:$AW$1=AS$1)*('冬被-S级品'!$E$2:$AW$10)),0)+IFERROR(SUMPRODUCT(('白止-S级品'!$A$2:$A$26=$B48)*('白止-S级品'!$D$1:$AV$1=AS$1)*('白止-S级品'!$D$2:$AV$26)),0)+IFERROR(SUMPRODUCT(('乐容-S级品'!$A$4:$A$32=$B48)*('乐容-S级品'!$L$3:$CA$3=AS$1)*('乐容-S级品'!$L$4:$CA$32)),0)</f>
      </c>
      <c r="AT48" s="280">
        <f>IFERROR(SUMPRODUCT(('控温被PRO-S级品'!$B$2:$B$10=$B48)*('控温被PRO-S级品'!$E$1:$BE$1=AT$1)*('控温被PRO-S级品'!$E$2:$BE$10)),0)+IFERROR(SUMPRODUCT(('冬被-S级品'!$B$2:$B$10=$B48)*('冬被-S级品'!$E$1:$AW$1=AT$1)*('冬被-S级品'!$E$2:$AW$10)),0)+IFERROR(SUMPRODUCT(('白止-S级品'!$A$2:$A$26=$B48)*('白止-S级品'!$D$1:$AV$1=AT$1)*('白止-S级品'!$D$2:$AV$26)),0)+IFERROR(SUMPRODUCT(('乐容-S级品'!$A$4:$A$32=$B48)*('乐容-S级品'!$L$3:$CA$3=AT$1)*('乐容-S级品'!$L$4:$CA$32)),0)</f>
      </c>
      <c r="AU48" s="280">
        <f>IFERROR(SUMPRODUCT(('控温被PRO-S级品'!$B$2:$B$10=$B48)*('控温被PRO-S级品'!$E$1:$BE$1=AU$1)*('控温被PRO-S级品'!$E$2:$BE$10)),0)+IFERROR(SUMPRODUCT(('冬被-S级品'!$B$2:$B$10=$B48)*('冬被-S级品'!$E$1:$AW$1=AU$1)*('冬被-S级品'!$E$2:$AW$10)),0)+IFERROR(SUMPRODUCT(('白止-S级品'!$A$2:$A$26=$B48)*('白止-S级品'!$D$1:$AV$1=AU$1)*('白止-S级品'!$D$2:$AV$26)),0)+IFERROR(SUMPRODUCT(('乐容-S级品'!$A$4:$A$32=$B48)*('乐容-S级品'!$L$3:$CA$3=AU$1)*('乐容-S级品'!$L$4:$CA$32)),0)</f>
      </c>
      <c r="AV48" s="280">
        <f>IFERROR(SUMPRODUCT(('控温被PRO-S级品'!$B$2:$B$10=$B48)*('控温被PRO-S级品'!$E$1:$BE$1=AV$1)*('控温被PRO-S级品'!$E$2:$BE$10)),0)+IFERROR(SUMPRODUCT(('冬被-S级品'!$B$2:$B$10=$B48)*('冬被-S级品'!$E$1:$AW$1=AV$1)*('冬被-S级品'!$E$2:$AW$10)),0)+IFERROR(SUMPRODUCT(('白止-S级品'!$A$2:$A$26=$B48)*('白止-S级品'!$D$1:$AV$1=AV$1)*('白止-S级品'!$D$2:$AV$26)),0)+IFERROR(SUMPRODUCT(('乐容-S级品'!$A$4:$A$32=$B48)*('乐容-S级品'!$L$3:$CA$3=AV$1)*('乐容-S级品'!$L$4:$CA$32)),0)</f>
      </c>
      <c r="AW48" s="280">
        <f>IFERROR(SUMPRODUCT(('控温被PRO-S级品'!$B$2:$B$10=$B48)*('控温被PRO-S级品'!$E$1:$BE$1=AW$1)*('控温被PRO-S级品'!$E$2:$BE$10)),0)+IFERROR(SUMPRODUCT(('冬被-S级品'!$B$2:$B$10=$B48)*('冬被-S级品'!$E$1:$AW$1=AW$1)*('冬被-S级品'!$E$2:$AW$10)),0)+IFERROR(SUMPRODUCT(('白止-S级品'!$A$2:$A$26=$B48)*('白止-S级品'!$D$1:$AV$1=AW$1)*('白止-S级品'!$D$2:$AV$26)),0)+IFERROR(SUMPRODUCT(('乐容-S级品'!$A$4:$A$32=$B48)*('乐容-S级品'!$L$3:$CA$3=AW$1)*('乐容-S级品'!$L$4:$CA$32)),0)</f>
      </c>
      <c r="AX48" s="280">
        <f>IFERROR(SUMPRODUCT(('控温被PRO-S级品'!$B$2:$B$10=$B48)*('控温被PRO-S级品'!$E$1:$BE$1=AX$1)*('控温被PRO-S级品'!$E$2:$BE$10)),0)+IFERROR(SUMPRODUCT(('冬被-S级品'!$B$2:$B$10=$B48)*('冬被-S级品'!$E$1:$AW$1=AX$1)*('冬被-S级品'!$E$2:$AW$10)),0)+IFERROR(SUMPRODUCT(('白止-S级品'!$A$2:$A$26=$B48)*('白止-S级品'!$D$1:$AV$1=AX$1)*('白止-S级品'!$D$2:$AV$26)),0)+IFERROR(SUMPRODUCT(('乐容-S级品'!$A$4:$A$32=$B48)*('乐容-S级品'!$L$3:$CA$3=AX$1)*('乐容-S级品'!$L$4:$CA$32)),0)</f>
      </c>
      <c r="AY48" s="280">
        <f>IFERROR(SUMPRODUCT(('控温被PRO-S级品'!$B$2:$B$10=$B48)*('控温被PRO-S级品'!$E$1:$BE$1=AY$1)*('控温被PRO-S级品'!$E$2:$BE$10)),0)+IFERROR(SUMPRODUCT(('冬被-S级品'!$B$2:$B$10=$B48)*('冬被-S级品'!$E$1:$AW$1=AY$1)*('冬被-S级品'!$E$2:$AW$10)),0)+IFERROR(SUMPRODUCT(('白止-S级品'!$A$2:$A$26=$B48)*('白止-S级品'!$D$1:$AV$1=AY$1)*('白止-S级品'!$D$2:$AV$26)),0)+IFERROR(SUMPRODUCT(('乐容-S级品'!$A$4:$A$32=$B48)*('乐容-S级品'!$L$3:$CA$3=AY$1)*('乐容-S级品'!$L$4:$CA$32)),0)</f>
      </c>
      <c r="AZ48" s="280">
        <f>IFERROR(SUMPRODUCT(('控温被PRO-S级品'!$B$2:$B$10=$B48)*('控温被PRO-S级品'!$E$1:$BE$1=AZ$1)*('控温被PRO-S级品'!$E$2:$BE$10)),0)+IFERROR(SUMPRODUCT(('冬被-S级品'!$B$2:$B$10=$B48)*('冬被-S级品'!$E$1:$AW$1=AZ$1)*('冬被-S级品'!$E$2:$AW$10)),0)+IFERROR(SUMPRODUCT(('白止-S级品'!$A$2:$A$26=$B48)*('白止-S级品'!$D$1:$AV$1=AZ$1)*('白止-S级品'!$D$2:$AV$26)),0)+IFERROR(SUMPRODUCT(('乐容-S级品'!$A$4:$A$32=$B48)*('乐容-S级品'!$L$3:$CA$3=AZ$1)*('乐容-S级品'!$L$4:$CA$32)),0)</f>
      </c>
      <c r="BA48" s="280">
        <f>IFERROR(SUMPRODUCT(('控温被PRO-S级品'!$B$2:$B$10=$B48)*('控温被PRO-S级品'!$E$1:$BE$1=BA$1)*('控温被PRO-S级品'!$E$2:$BE$10)),0)+IFERROR(SUMPRODUCT(('冬被-S级品'!$B$2:$B$10=$B48)*('冬被-S级品'!$E$1:$AW$1=BA$1)*('冬被-S级品'!$E$2:$AW$10)),0)+IFERROR(SUMPRODUCT(('白止-S级品'!$A$2:$A$26=$B48)*('白止-S级品'!$D$1:$AV$1=BA$1)*('白止-S级品'!$D$2:$AV$26)),0)+IFERROR(SUMPRODUCT(('乐容-S级品'!$A$4:$A$32=$B48)*('乐容-S级品'!$L$3:$CA$3=BA$1)*('乐容-S级品'!$L$4:$CA$32)),0)</f>
      </c>
      <c r="BB48" s="280">
        <f>IFERROR(SUMPRODUCT(('控温被PRO-S级品'!$B$2:$B$10=$B48)*('控温被PRO-S级品'!$E$1:$BE$1=BB$1)*('控温被PRO-S级品'!$E$2:$BE$10)),0)+IFERROR(SUMPRODUCT(('冬被-S级品'!$B$2:$B$10=$B48)*('冬被-S级品'!$E$1:$AW$1=BB$1)*('冬被-S级品'!$E$2:$AW$10)),0)+IFERROR(SUMPRODUCT(('白止-S级品'!$A$2:$A$26=$B48)*('白止-S级品'!$D$1:$AV$1=BB$1)*('白止-S级品'!$D$2:$AV$26)),0)+IFERROR(SUMPRODUCT(('乐容-S级品'!$A$4:$A$32=$B48)*('乐容-S级品'!$L$3:$CA$3=BB$1)*('乐容-S级品'!$L$4:$CA$32)),0)</f>
      </c>
      <c r="BC48" s="280">
        <f>IFERROR(SUMPRODUCT(('控温被PRO-S级品'!$B$2:$B$10=$B48)*('控温被PRO-S级品'!$E$1:$BE$1=BC$1)*('控温被PRO-S级品'!$E$2:$BE$10)),0)+IFERROR(SUMPRODUCT(('冬被-S级品'!$B$2:$B$10=$B48)*('冬被-S级品'!$E$1:$AW$1=BC$1)*('冬被-S级品'!$E$2:$AW$10)),0)+IFERROR(SUMPRODUCT(('白止-S级品'!$A$2:$A$26=$B48)*('白止-S级品'!$D$1:$AV$1=BC$1)*('白止-S级品'!$D$2:$AV$26)),0)+IFERROR(SUMPRODUCT(('乐容-S级品'!$A$4:$A$32=$B48)*('乐容-S级品'!$L$3:$CA$3=BC$1)*('乐容-S级品'!$L$4:$CA$32)),0)</f>
      </c>
      <c r="BD48" s="280">
        <f>IFERROR(SUMPRODUCT(('控温被PRO-S级品'!$B$2:$B$10=$B48)*('控温被PRO-S级品'!$E$1:$BE$1=BD$1)*('控温被PRO-S级品'!$E$2:$BE$10)),0)+IFERROR(SUMPRODUCT(('冬被-S级品'!$B$2:$B$10=$B48)*('冬被-S级品'!$E$1:$AW$1=BD$1)*('冬被-S级品'!$E$2:$AW$10)),0)+IFERROR(SUMPRODUCT(('白止-S级品'!$A$2:$A$26=$B48)*('白止-S级品'!$D$1:$AV$1=BD$1)*('白止-S级品'!$D$2:$AV$26)),0)+IFERROR(SUMPRODUCT(('乐容-S级品'!$A$4:$A$32=$B48)*('乐容-S级品'!$L$3:$CA$3=BD$1)*('乐容-S级品'!$L$4:$CA$32)),0)</f>
      </c>
      <c r="BE48" s="280">
        <f>IFERROR(SUMPRODUCT(('控温被PRO-S级品'!$B$2:$B$10=$B48)*('控温被PRO-S级品'!$E$1:$BE$1=BE$1)*('控温被PRO-S级品'!$E$2:$BE$10)),0)+IFERROR(SUMPRODUCT(('冬被-S级品'!$B$2:$B$10=$B48)*('冬被-S级品'!$E$1:$AW$1=BE$1)*('冬被-S级品'!$E$2:$AW$10)),0)+IFERROR(SUMPRODUCT(('白止-S级品'!$A$2:$A$26=$B48)*('白止-S级品'!$D$1:$AV$1=BE$1)*('白止-S级品'!$D$2:$AV$26)),0)+IFERROR(SUMPRODUCT(('乐容-S级品'!$A$4:$A$32=$B48)*('乐容-S级品'!$L$3:$CA$3=BE$1)*('乐容-S级品'!$L$4:$CA$32)),0)</f>
      </c>
      <c r="BF48" s="280">
        <f>IFERROR(SUMPRODUCT(('控温被PRO-S级品'!$B$2:$B$10=$B48)*('控温被PRO-S级品'!$E$1:$BE$1=BF$1)*('控温被PRO-S级品'!$E$2:$BE$10)),0)+IFERROR(SUMPRODUCT(('冬被-S级品'!$B$2:$B$10=$B48)*('冬被-S级品'!$E$1:$AW$1=BF$1)*('冬被-S级品'!$E$2:$AW$10)),0)+IFERROR(SUMPRODUCT(('白止-S级品'!$A$2:$A$26=$B48)*('白止-S级品'!$D$1:$AV$1=BF$1)*('白止-S级品'!$D$2:$AV$26)),0)+IFERROR(SUMPRODUCT(('乐容-S级品'!$A$4:$A$32=$B48)*('乐容-S级品'!$L$3:$CA$3=BF$1)*('乐容-S级品'!$L$4:$CA$32)),0)</f>
      </c>
      <c r="BG48" s="280">
        <f>IFERROR(SUMPRODUCT(('控温被PRO-S级品'!$B$2:$B$10=$B48)*('控温被PRO-S级品'!$E$1:$BE$1=BG$1)*('控温被PRO-S级品'!$E$2:$BE$10)),0)+IFERROR(SUMPRODUCT(('冬被-S级品'!$B$2:$B$10=$B48)*('冬被-S级品'!$E$1:$AW$1=BG$1)*('冬被-S级品'!$E$2:$AW$10)),0)+IFERROR(SUMPRODUCT(('白止-S级品'!$A$2:$A$26=$B48)*('白止-S级品'!$D$1:$AV$1=BG$1)*('白止-S级品'!$D$2:$AV$26)),0)+IFERROR(SUMPRODUCT(('乐容-S级品'!$A$4:$A$32=$B48)*('乐容-S级品'!$L$3:$CA$3=BG$1)*('乐容-S级品'!$L$4:$CA$32)),0)</f>
      </c>
      <c r="BH48" s="280">
        <f>IFERROR(SUMPRODUCT(('控温被PRO-S级品'!$B$2:$B$10=$B48)*('控温被PRO-S级品'!$E$1:$BE$1=BH$1)*('控温被PRO-S级品'!$E$2:$BE$10)),0)+IFERROR(SUMPRODUCT(('冬被-S级品'!$B$2:$B$10=$B48)*('冬被-S级品'!$E$1:$AW$1=BH$1)*('冬被-S级品'!$E$2:$AW$10)),0)+IFERROR(SUMPRODUCT(('白止-S级品'!$A$2:$A$26=$B48)*('白止-S级品'!$D$1:$AV$1=BH$1)*('白止-S级品'!$D$2:$AV$26)),0)+IFERROR(SUMPRODUCT(('乐容-S级品'!$A$4:$A$32=$B48)*('乐容-S级品'!$L$3:$CA$3=BH$1)*('乐容-S级品'!$L$4:$CA$32)),0)</f>
      </c>
      <c r="BI48" s="280">
        <f>IFERROR(SUMPRODUCT(('控温被PRO-S级品'!$B$2:$B$10=$B48)*('控温被PRO-S级品'!$E$1:$BE$1=BI$1)*('控温被PRO-S级品'!$E$2:$BE$10)),0)+IFERROR(SUMPRODUCT(('冬被-S级品'!$B$2:$B$10=$B48)*('冬被-S级品'!$E$1:$AW$1=BI$1)*('冬被-S级品'!$E$2:$AW$10)),0)+IFERROR(SUMPRODUCT(('白止-S级品'!$A$2:$A$26=$B48)*('白止-S级品'!$D$1:$AV$1=BI$1)*('白止-S级品'!$D$2:$AV$26)),0)+IFERROR(SUMPRODUCT(('乐容-S级品'!$A$4:$A$32=$B48)*('乐容-S级品'!$L$3:$CA$3=BI$1)*('乐容-S级品'!$L$4:$CA$32)),0)</f>
      </c>
      <c r="BJ48" s="280">
        <f>IFERROR(SUMPRODUCT(('控温被PRO-S级品'!$B$2:$B$10=$B48)*('控温被PRO-S级品'!$E$1:$BE$1=BJ$1)*('控温被PRO-S级品'!$E$2:$BE$10)),0)+IFERROR(SUMPRODUCT(('冬被-S级品'!$B$2:$B$10=$B48)*('冬被-S级品'!$E$1:$AW$1=BJ$1)*('冬被-S级品'!$E$2:$AW$10)),0)+IFERROR(SUMPRODUCT(('白止-S级品'!$A$2:$A$26=$B48)*('白止-S级品'!$D$1:$AV$1=BJ$1)*('白止-S级品'!$D$2:$AV$26)),0)+IFERROR(SUMPRODUCT(('乐容-S级品'!$A$4:$A$32=$B48)*('乐容-S级品'!$L$3:$CA$3=BJ$1)*('乐容-S级品'!$L$4:$CA$32)),0)</f>
      </c>
      <c r="BK48" s="280">
        <f>IFERROR(SUMPRODUCT(('控温被PRO-S级品'!$B$2:$B$10=$B48)*('控温被PRO-S级品'!$E$1:$BE$1=BK$1)*('控温被PRO-S级品'!$E$2:$BE$10)),0)+IFERROR(SUMPRODUCT(('冬被-S级品'!$B$2:$B$10=$B48)*('冬被-S级品'!$E$1:$AW$1=BK$1)*('冬被-S级品'!$E$2:$AW$10)),0)+IFERROR(SUMPRODUCT(('白止-S级品'!$A$2:$A$26=$B48)*('白止-S级品'!$D$1:$AV$1=BK$1)*('白止-S级品'!$D$2:$AV$26)),0)+IFERROR(SUMPRODUCT(('乐容-S级品'!$A$4:$A$32=$B48)*('乐容-S级品'!$L$3:$CA$3=BK$1)*('乐容-S级品'!$L$4:$CA$32)),0)</f>
      </c>
      <c r="BL48" s="280">
        <f>IFERROR(SUMPRODUCT(('控温被PRO-S级品'!$B$2:$B$10=$B48)*('控温被PRO-S级品'!$E$1:$BE$1=BL$1)*('控温被PRO-S级品'!$E$2:$BE$10)),0)+IFERROR(SUMPRODUCT(('冬被-S级品'!$B$2:$B$10=$B48)*('冬被-S级品'!$E$1:$AW$1=BL$1)*('冬被-S级品'!$E$2:$AW$10)),0)+IFERROR(SUMPRODUCT(('白止-S级品'!$A$2:$A$26=$B48)*('白止-S级品'!$D$1:$AV$1=BL$1)*('白止-S级品'!$D$2:$AV$26)),0)+IFERROR(SUMPRODUCT(('乐容-S级品'!$A$4:$A$32=$B48)*('乐容-S级品'!$L$3:$CA$3=BL$1)*('乐容-S级品'!$L$4:$CA$32)),0)</f>
      </c>
      <c r="BM48" s="280">
        <f>IFERROR(SUMPRODUCT(('控温被PRO-S级品'!$B$2:$B$10=$B48)*('控温被PRO-S级品'!$E$1:$BE$1=BM$1)*('控温被PRO-S级品'!$E$2:$BE$10)),0)+IFERROR(SUMPRODUCT(('冬被-S级品'!$B$2:$B$10=$B48)*('冬被-S级品'!$E$1:$AW$1=BM$1)*('冬被-S级品'!$E$2:$AW$10)),0)+IFERROR(SUMPRODUCT(('白止-S级品'!$A$2:$A$26=$B48)*('白止-S级品'!$D$1:$AV$1=BM$1)*('白止-S级品'!$D$2:$AV$26)),0)+IFERROR(SUMPRODUCT(('乐容-S级品'!$A$4:$A$32=$B48)*('乐容-S级品'!$L$3:$CA$3=BM$1)*('乐容-S级品'!$L$4:$CA$32)),0)</f>
      </c>
      <c r="BN48" s="280">
        <f>IFERROR(SUMPRODUCT(('控温被PRO-S级品'!$B$2:$B$10=$B48)*('控温被PRO-S级品'!$E$1:$BE$1=BN$1)*('控温被PRO-S级品'!$E$2:$BE$10)),0)+IFERROR(SUMPRODUCT(('冬被-S级品'!$B$2:$B$10=$B48)*('冬被-S级品'!$E$1:$AW$1=BN$1)*('冬被-S级品'!$E$2:$AW$10)),0)+IFERROR(SUMPRODUCT(('白止-S级品'!$A$2:$A$26=$B48)*('白止-S级品'!$D$1:$AV$1=BN$1)*('白止-S级品'!$D$2:$AV$26)),0)+IFERROR(SUMPRODUCT(('乐容-S级品'!$A$4:$A$32=$B48)*('乐容-S级品'!$L$3:$CA$3=BN$1)*('乐容-S级品'!$L$4:$CA$32)),0)</f>
      </c>
      <c r="BO48" s="280">
        <f>IFERROR(SUMPRODUCT(('控温被PRO-S级品'!$B$2:$B$10=$B48)*('控温被PRO-S级品'!$E$1:$BE$1=BO$1)*('控温被PRO-S级品'!$E$2:$BE$10)),0)+IFERROR(SUMPRODUCT(('冬被-S级品'!$B$2:$B$10=$B48)*('冬被-S级品'!$E$1:$AW$1=BO$1)*('冬被-S级品'!$E$2:$AW$10)),0)+IFERROR(SUMPRODUCT(('白止-S级品'!$A$2:$A$26=$B48)*('白止-S级品'!$D$1:$AV$1=BO$1)*('白止-S级品'!$D$2:$AV$26)),0)+IFERROR(SUMPRODUCT(('乐容-S级品'!$A$4:$A$32=$B48)*('乐容-S级品'!$L$3:$CA$3=BO$1)*('乐容-S级品'!$L$4:$CA$32)),0)</f>
      </c>
      <c r="BP48" s="280">
        <f>IFERROR(SUMPRODUCT(('控温被PRO-S级品'!$B$2:$B$10=$B48)*('控温被PRO-S级品'!$E$1:$BE$1=BP$1)*('控温被PRO-S级品'!$E$2:$BE$10)),0)+IFERROR(SUMPRODUCT(('冬被-S级品'!$B$2:$B$10=$B48)*('冬被-S级品'!$E$1:$AW$1=BP$1)*('冬被-S级品'!$E$2:$AW$10)),0)+IFERROR(SUMPRODUCT(('白止-S级品'!$A$2:$A$26=$B48)*('白止-S级品'!$D$1:$AV$1=BP$1)*('白止-S级品'!$D$2:$AV$26)),0)+IFERROR(SUMPRODUCT(('乐容-S级品'!$A$4:$A$32=$B48)*('乐容-S级品'!$L$3:$CA$3=BP$1)*('乐容-S级品'!$L$4:$CA$32)),0)</f>
      </c>
      <c r="BQ48" s="280">
        <f>IFERROR(SUMPRODUCT(('控温被PRO-S级品'!$B$2:$B$10=$B48)*('控温被PRO-S级品'!$E$1:$BE$1=BQ$1)*('控温被PRO-S级品'!$E$2:$BE$10)),0)+IFERROR(SUMPRODUCT(('冬被-S级品'!$B$2:$B$10=$B48)*('冬被-S级品'!$E$1:$AW$1=BQ$1)*('冬被-S级品'!$E$2:$AW$10)),0)+IFERROR(SUMPRODUCT(('白止-S级品'!$A$2:$A$26=$B48)*('白止-S级品'!$D$1:$AV$1=BQ$1)*('白止-S级品'!$D$2:$AV$26)),0)+IFERROR(SUMPRODUCT(('乐容-S级品'!$A$4:$A$32=$B48)*('乐容-S级品'!$L$3:$CA$3=BQ$1)*('乐容-S级品'!$L$4:$CA$32)),0)</f>
      </c>
      <c r="BR48" s="280">
        <f>IFERROR(SUMPRODUCT(('控温被PRO-S级品'!$B$2:$B$10=$B48)*('控温被PRO-S级品'!$E$1:$BE$1=BR$1)*('控温被PRO-S级品'!$E$2:$BE$10)),0)+IFERROR(SUMPRODUCT(('冬被-S级品'!$B$2:$B$10=$B48)*('冬被-S级品'!$E$1:$AW$1=BR$1)*('冬被-S级品'!$E$2:$AW$10)),0)+IFERROR(SUMPRODUCT(('白止-S级品'!$A$2:$A$26=$B48)*('白止-S级品'!$D$1:$AV$1=BR$1)*('白止-S级品'!$D$2:$AV$26)),0)+IFERROR(SUMPRODUCT(('乐容-S级品'!$A$4:$A$32=$B48)*('乐容-S级品'!$L$3:$CA$3=BR$1)*('乐容-S级品'!$L$4:$CA$32)),0)</f>
      </c>
      <c r="BS48" s="280">
        <f>IFERROR(SUMPRODUCT(('控温被PRO-S级品'!$B$2:$B$10=$B48)*('控温被PRO-S级品'!$E$1:$BE$1=BS$1)*('控温被PRO-S级品'!$E$2:$BE$10)),0)+IFERROR(SUMPRODUCT(('冬被-S级品'!$B$2:$B$10=$B48)*('冬被-S级品'!$E$1:$AW$1=BS$1)*('冬被-S级品'!$E$2:$AW$10)),0)+IFERROR(SUMPRODUCT(('白止-S级品'!$A$2:$A$26=$B48)*('白止-S级品'!$D$1:$AV$1=BS$1)*('白止-S级品'!$D$2:$AV$26)),0)+IFERROR(SUMPRODUCT(('乐容-S级品'!$A$4:$A$32=$B48)*('乐容-S级品'!$L$3:$CA$3=BS$1)*('乐容-S级品'!$L$4:$CA$32)),0)</f>
      </c>
      <c r="BT48" s="280">
        <f>IFERROR(SUMPRODUCT(('控温被PRO-S级品'!$B$2:$B$10=$B48)*('控温被PRO-S级品'!$E$1:$BE$1=BT$1)*('控温被PRO-S级品'!$E$2:$BE$10)),0)+IFERROR(SUMPRODUCT(('冬被-S级品'!$B$2:$B$10=$B48)*('冬被-S级品'!$E$1:$AW$1=BT$1)*('冬被-S级品'!$E$2:$AW$10)),0)+IFERROR(SUMPRODUCT(('白止-S级品'!$A$2:$A$26=$B48)*('白止-S级品'!$D$1:$AV$1=BT$1)*('白止-S级品'!$D$2:$AV$26)),0)+IFERROR(SUMPRODUCT(('乐容-S级品'!$A$4:$A$32=$B48)*('乐容-S级品'!$L$3:$CA$3=BT$1)*('乐容-S级品'!$L$4:$CA$32)),0)</f>
      </c>
      <c r="BU48" s="280">
        <f>IFERROR(SUMPRODUCT(('控温被PRO-S级品'!$B$2:$B$10=$B48)*('控温被PRO-S级品'!$E$1:$BE$1=BU$1)*('控温被PRO-S级品'!$E$2:$BE$10)),0)+IFERROR(SUMPRODUCT(('冬被-S级品'!$B$2:$B$10=$B48)*('冬被-S级品'!$E$1:$AW$1=BU$1)*('冬被-S级品'!$E$2:$AW$10)),0)+IFERROR(SUMPRODUCT(('白止-S级品'!$A$2:$A$26=$B48)*('白止-S级品'!$D$1:$AV$1=BU$1)*('白止-S级品'!$D$2:$AV$26)),0)+IFERROR(SUMPRODUCT(('乐容-S级品'!$A$4:$A$32=$B48)*('乐容-S级品'!$L$3:$CA$3=BU$1)*('乐容-S级品'!$L$4:$CA$32)),0)</f>
      </c>
      <c r="BV48" s="280">
        <f>IFERROR(SUMPRODUCT(('控温被PRO-S级品'!$B$2:$B$10=$B48)*('控温被PRO-S级品'!$E$1:$BE$1=BV$1)*('控温被PRO-S级品'!$E$2:$BE$10)),0)+IFERROR(SUMPRODUCT(('冬被-S级品'!$B$2:$B$10=$B48)*('冬被-S级品'!$E$1:$AW$1=BV$1)*('冬被-S级品'!$E$2:$AW$10)),0)+IFERROR(SUMPRODUCT(('白止-S级品'!$A$2:$A$26=$B48)*('白止-S级品'!$D$1:$AV$1=BV$1)*('白止-S级品'!$D$2:$AV$26)),0)+IFERROR(SUMPRODUCT(('乐容-S级品'!$A$4:$A$32=$B48)*('乐容-S级品'!$L$3:$CA$3=BV$1)*('乐容-S级品'!$L$4:$CA$32)),0)</f>
      </c>
      <c r="BW48" s="280">
        <f>IFERROR(SUMPRODUCT(('控温被PRO-S级品'!$B$2:$B$10=$B48)*('控温被PRO-S级品'!$E$1:$BE$1=BW$1)*('控温被PRO-S级品'!$E$2:$BE$10)),0)+IFERROR(SUMPRODUCT(('冬被-S级品'!$B$2:$B$10=$B48)*('冬被-S级品'!$E$1:$AW$1=BW$1)*('冬被-S级品'!$E$2:$AW$10)),0)+IFERROR(SUMPRODUCT(('白止-S级品'!$A$2:$A$26=$B48)*('白止-S级品'!$D$1:$AV$1=BW$1)*('白止-S级品'!$D$2:$AV$26)),0)+IFERROR(SUMPRODUCT(('乐容-S级品'!$A$4:$A$32=$B48)*('乐容-S级品'!$L$3:$CA$3=BW$1)*('乐容-S级品'!$L$4:$CA$32)),0)</f>
      </c>
      <c r="BX48" s="280">
        <f>IFERROR(SUMPRODUCT(('控温被PRO-S级品'!$B$2:$B$10=$B48)*('控温被PRO-S级品'!$E$1:$BE$1=BX$1)*('控温被PRO-S级品'!$E$2:$BE$10)),0)+IFERROR(SUMPRODUCT(('冬被-S级品'!$B$2:$B$10=$B48)*('冬被-S级品'!$E$1:$AW$1=BX$1)*('冬被-S级品'!$E$2:$AW$10)),0)+IFERROR(SUMPRODUCT(('白止-S级品'!$A$2:$A$26=$B48)*('白止-S级品'!$D$1:$AV$1=BX$1)*('白止-S级品'!$D$2:$AV$26)),0)+IFERROR(SUMPRODUCT(('乐容-S级品'!$A$4:$A$32=$B48)*('乐容-S级品'!$L$3:$CA$3=BX$1)*('乐容-S级品'!$L$4:$CA$32)),0)</f>
      </c>
      <c r="BY48" s="280">
        <f>IFERROR(SUMPRODUCT(('控温被PRO-S级品'!$B$2:$B$10=$B48)*('控温被PRO-S级品'!$E$1:$BE$1=BY$1)*('控温被PRO-S级品'!$E$2:$BE$10)),0)+IFERROR(SUMPRODUCT(('冬被-S级品'!$B$2:$B$10=$B48)*('冬被-S级品'!$E$1:$AW$1=BY$1)*('冬被-S级品'!$E$2:$AW$10)),0)+IFERROR(SUMPRODUCT(('白止-S级品'!$A$2:$A$26=$B48)*('白止-S级品'!$D$1:$AV$1=BY$1)*('白止-S级品'!$D$2:$AV$26)),0)+IFERROR(SUMPRODUCT(('乐容-S级品'!$A$4:$A$32=$B48)*('乐容-S级品'!$L$3:$CA$3=BY$1)*('乐容-S级品'!$L$4:$CA$32)),0)</f>
      </c>
      <c r="BZ48" s="280">
        <f>IFERROR(SUMPRODUCT(('控温被PRO-S级品'!$B$2:$B$10=$B48)*('控温被PRO-S级品'!$E$1:$BE$1=BZ$1)*('控温被PRO-S级品'!$E$2:$BE$10)),0)+IFERROR(SUMPRODUCT(('冬被-S级品'!$B$2:$B$10=$B48)*('冬被-S级品'!$E$1:$AW$1=BZ$1)*('冬被-S级品'!$E$2:$AW$10)),0)+IFERROR(SUMPRODUCT(('白止-S级品'!$A$2:$A$26=$B48)*('白止-S级品'!$D$1:$AV$1=BZ$1)*('白止-S级品'!$D$2:$AV$26)),0)+IFERROR(SUMPRODUCT(('乐容-S级品'!$A$4:$A$32=$B48)*('乐容-S级品'!$L$3:$CA$3=BZ$1)*('乐容-S级品'!$L$4:$CA$32)),0)</f>
      </c>
      <c r="CA48" s="280">
        <f>IFERROR(SUMPRODUCT(('控温被PRO-S级品'!$B$2:$B$10=$B48)*('控温被PRO-S级品'!$E$1:$BE$1=CA$1)*('控温被PRO-S级品'!$E$2:$BE$10)),0)+IFERROR(SUMPRODUCT(('冬被-S级品'!$B$2:$B$10=$B48)*('冬被-S级品'!$E$1:$AW$1=CA$1)*('冬被-S级品'!$E$2:$AW$10)),0)+IFERROR(SUMPRODUCT(('白止-S级品'!$A$2:$A$26=$B48)*('白止-S级品'!$D$1:$AV$1=CA$1)*('白止-S级品'!$D$2:$AV$26)),0)+IFERROR(SUMPRODUCT(('乐容-S级品'!$A$4:$A$32=$B48)*('乐容-S级品'!$L$3:$CA$3=CA$1)*('乐容-S级品'!$L$4:$CA$32)),0)</f>
      </c>
      <c r="CB48" s="280">
        <f>IFERROR(SUMPRODUCT(('控温被PRO-S级品'!$B$2:$B$10=$B48)*('控温被PRO-S级品'!$E$1:$BE$1=CB$1)*('控温被PRO-S级品'!$E$2:$BE$10)),0)+IFERROR(SUMPRODUCT(('冬被-S级品'!$B$2:$B$10=$B48)*('冬被-S级品'!$E$1:$AW$1=CB$1)*('冬被-S级品'!$E$2:$AW$10)),0)+IFERROR(SUMPRODUCT(('白止-S级品'!$A$2:$A$26=$B48)*('白止-S级品'!$D$1:$AV$1=CB$1)*('白止-S级品'!$D$2:$AV$26)),0)+IFERROR(SUMPRODUCT(('乐容-S级品'!$A$4:$A$32=$B48)*('乐容-S级品'!$L$3:$CA$3=CB$1)*('乐容-S级品'!$L$4:$CA$32)),0)</f>
      </c>
      <c r="CC48" s="280">
        <f>IFERROR(SUMPRODUCT(('控温被PRO-S级品'!$B$2:$B$10=$B48)*('控温被PRO-S级品'!$E$1:$BE$1=CC$1)*('控温被PRO-S级品'!$E$2:$BE$10)),0)+IFERROR(SUMPRODUCT(('冬被-S级品'!$B$2:$B$10=$B48)*('冬被-S级品'!$E$1:$AW$1=CC$1)*('冬被-S级品'!$E$2:$AW$10)),0)+IFERROR(SUMPRODUCT(('白止-S级品'!$A$2:$A$26=$B48)*('白止-S级品'!$D$1:$AV$1=CC$1)*('白止-S级品'!$D$2:$AV$26)),0)+IFERROR(SUMPRODUCT(('乐容-S级品'!$A$4:$A$32=$B48)*('乐容-S级品'!$L$3:$CA$3=CC$1)*('乐容-S级品'!$L$4:$CA$32)),0)</f>
      </c>
      <c r="CD48" s="280">
        <f>IFERROR(SUMPRODUCT(('控温被PRO-S级品'!$B$2:$B$10=$B48)*('控温被PRO-S级品'!$E$1:$BE$1=CD$1)*('控温被PRO-S级品'!$E$2:$BE$10)),0)+IFERROR(SUMPRODUCT(('冬被-S级品'!$B$2:$B$10=$B48)*('冬被-S级品'!$E$1:$AW$1=CD$1)*('冬被-S级品'!$E$2:$AW$10)),0)+IFERROR(SUMPRODUCT(('白止-S级品'!$A$2:$A$26=$B48)*('白止-S级品'!$D$1:$AV$1=CD$1)*('白止-S级品'!$D$2:$AV$26)),0)+IFERROR(SUMPRODUCT(('乐容-S级品'!$A$4:$A$32=$B48)*('乐容-S级品'!$L$3:$CA$3=CD$1)*('乐容-S级品'!$L$4:$CA$32)),0)</f>
      </c>
      <c r="CE48" s="280">
        <f>IFERROR(SUMPRODUCT(('控温被PRO-S级品'!$B$2:$B$10=$B48)*('控温被PRO-S级品'!$E$1:$BE$1=CE$1)*('控温被PRO-S级品'!$E$2:$BE$10)),0)+IFERROR(SUMPRODUCT(('冬被-S级品'!$B$2:$B$10=$B48)*('冬被-S级品'!$E$1:$AW$1=CE$1)*('冬被-S级品'!$E$2:$AW$10)),0)+IFERROR(SUMPRODUCT(('白止-S级品'!$A$2:$A$26=$B48)*('白止-S级品'!$D$1:$AV$1=CE$1)*('白止-S级品'!$D$2:$AV$26)),0)+IFERROR(SUMPRODUCT(('乐容-S级品'!$A$4:$A$32=$B48)*('乐容-S级品'!$L$3:$CA$3=CE$1)*('乐容-S级品'!$L$4:$CA$32)),0)</f>
      </c>
      <c r="CF48" s="280">
        <f>IFERROR(SUMPRODUCT(('控温被PRO-S级品'!$B$2:$B$10=$B48)*('控温被PRO-S级品'!$E$1:$BE$1=CF$1)*('控温被PRO-S级品'!$E$2:$BE$10)),0)+IFERROR(SUMPRODUCT(('冬被-S级品'!$B$2:$B$10=$B48)*('冬被-S级品'!$E$1:$AW$1=CF$1)*('冬被-S级品'!$E$2:$AW$10)),0)+IFERROR(SUMPRODUCT(('白止-S级品'!$A$2:$A$26=$B48)*('白止-S级品'!$D$1:$AV$1=CF$1)*('白止-S级品'!$D$2:$AV$26)),0)+IFERROR(SUMPRODUCT(('乐容-S级品'!$A$4:$A$32=$B48)*('乐容-S级品'!$L$3:$CA$3=CF$1)*('乐容-S级品'!$L$4:$CA$32)),0)</f>
      </c>
      <c r="CG48" s="280">
        <f>IFERROR(SUMPRODUCT(('控温被PRO-S级品'!$B$2:$B$10=$B48)*('控温被PRO-S级品'!$E$1:$BE$1=CG$1)*('控温被PRO-S级品'!$E$2:$BE$10)),0)+IFERROR(SUMPRODUCT(('冬被-S级品'!$B$2:$B$10=$B48)*('冬被-S级品'!$E$1:$AW$1=CG$1)*('冬被-S级品'!$E$2:$AW$10)),0)+IFERROR(SUMPRODUCT(('白止-S级品'!$A$2:$A$26=$B48)*('白止-S级品'!$D$1:$AV$1=CG$1)*('白止-S级品'!$D$2:$AV$26)),0)+IFERROR(SUMPRODUCT(('乐容-S级品'!$A$4:$A$32=$B48)*('乐容-S级品'!$L$3:$CA$3=CG$1)*('乐容-S级品'!$L$4:$CA$32)),0)</f>
      </c>
      <c r="CH48" s="280">
        <f>IFERROR(SUMPRODUCT(('控温被PRO-S级品'!$B$2:$B$10=$B48)*('控温被PRO-S级品'!$E$1:$BE$1=CH$1)*('控温被PRO-S级品'!$E$2:$BE$10)),0)+IFERROR(SUMPRODUCT(('冬被-S级品'!$B$2:$B$10=$B48)*('冬被-S级品'!$E$1:$AW$1=CH$1)*('冬被-S级品'!$E$2:$AW$10)),0)+IFERROR(SUMPRODUCT(('白止-S级品'!$A$2:$A$26=$B48)*('白止-S级品'!$D$1:$AV$1=CH$1)*('白止-S级品'!$D$2:$AV$26)),0)+IFERROR(SUMPRODUCT(('乐容-S级品'!$A$4:$A$32=$B48)*('乐容-S级品'!$L$3:$CA$3=CH$1)*('乐容-S级品'!$L$4:$CA$32)),0)</f>
      </c>
      <c r="CI48" s="280">
        <f>IFERROR(SUMPRODUCT(('控温被PRO-S级品'!$B$2:$B$10=$B48)*('控温被PRO-S级品'!$E$1:$BE$1=CI$1)*('控温被PRO-S级品'!$E$2:$BE$10)),0)+IFERROR(SUMPRODUCT(('冬被-S级品'!$B$2:$B$10=$B48)*('冬被-S级品'!$E$1:$AW$1=CI$1)*('冬被-S级品'!$E$2:$AW$10)),0)+IFERROR(SUMPRODUCT(('白止-S级品'!$A$2:$A$26=$B48)*('白止-S级品'!$D$1:$AV$1=CI$1)*('白止-S级品'!$D$2:$AV$26)),0)+IFERROR(SUMPRODUCT(('乐容-S级品'!$A$4:$A$32=$B48)*('乐容-S级品'!$L$3:$CA$3=CI$1)*('乐容-S级品'!$L$4:$CA$32)),0)</f>
      </c>
      <c r="CJ48" s="280">
        <f>IFERROR(SUMPRODUCT(('控温被PRO-S级品'!$B$2:$B$10=$B48)*('控温被PRO-S级品'!$E$1:$BE$1=CJ$1)*('控温被PRO-S级品'!$E$2:$BE$10)),0)+IFERROR(SUMPRODUCT(('冬被-S级品'!$B$2:$B$10=$B48)*('冬被-S级品'!$E$1:$AW$1=CJ$1)*('冬被-S级品'!$E$2:$AW$10)),0)+IFERROR(SUMPRODUCT(('白止-S级品'!$A$2:$A$26=$B48)*('白止-S级品'!$D$1:$AV$1=CJ$1)*('白止-S级品'!$D$2:$AV$26)),0)+IFERROR(SUMPRODUCT(('乐容-S级品'!$A$4:$A$32=$B48)*('乐容-S级品'!$L$3:$CA$3=CJ$1)*('乐容-S级品'!$L$4:$CA$32)),0)</f>
      </c>
      <c r="CK48" s="280">
        <f>IFERROR(SUMPRODUCT(('控温被PRO-S级品'!$B$2:$B$10=$B48)*('控温被PRO-S级品'!$E$1:$BE$1=CK$1)*('控温被PRO-S级品'!$E$2:$BE$10)),0)+IFERROR(SUMPRODUCT(('冬被-S级品'!$B$2:$B$10=$B48)*('冬被-S级品'!$E$1:$AW$1=CK$1)*('冬被-S级品'!$E$2:$AW$10)),0)+IFERROR(SUMPRODUCT(('白止-S级品'!$A$2:$A$26=$B48)*('白止-S级品'!$D$1:$AV$1=CK$1)*('白止-S级品'!$D$2:$AV$26)),0)+IFERROR(SUMPRODUCT(('乐容-S级品'!$A$4:$A$32=$B48)*('乐容-S级品'!$L$3:$CA$3=CK$1)*('乐容-S级品'!$L$4:$CA$32)),0)</f>
      </c>
      <c r="CL48" s="280">
        <f>IFERROR(SUMPRODUCT(('控温被PRO-S级品'!$B$2:$B$10=$B48)*('控温被PRO-S级品'!$E$1:$BE$1=CL$1)*('控温被PRO-S级品'!$E$2:$BE$10)),0)+IFERROR(SUMPRODUCT(('冬被-S级品'!$B$2:$B$10=$B48)*('冬被-S级品'!$E$1:$AW$1=CL$1)*('冬被-S级品'!$E$2:$AW$10)),0)+IFERROR(SUMPRODUCT(('白止-S级品'!$A$2:$A$26=$B48)*('白止-S级品'!$D$1:$AV$1=CL$1)*('白止-S级品'!$D$2:$AV$26)),0)+IFERROR(SUMPRODUCT(('乐容-S级品'!$A$4:$A$32=$B48)*('乐容-S级品'!$L$3:$CA$3=CL$1)*('乐容-S级品'!$L$4:$CA$32)),0)</f>
      </c>
      <c r="CM48" s="280">
        <f>IFERROR(SUMPRODUCT(('控温被PRO-S级品'!$B$2:$B$10=$B48)*('控温被PRO-S级品'!$E$1:$BE$1=CM$1)*('控温被PRO-S级品'!$E$2:$BE$10)),0)+IFERROR(SUMPRODUCT(('冬被-S级品'!$B$2:$B$10=$B48)*('冬被-S级品'!$E$1:$AW$1=CM$1)*('冬被-S级品'!$E$2:$AW$10)),0)+IFERROR(SUMPRODUCT(('白止-S级品'!$A$2:$A$26=$B48)*('白止-S级品'!$D$1:$AV$1=CM$1)*('白止-S级品'!$D$2:$AV$26)),0)+IFERROR(SUMPRODUCT(('乐容-S级品'!$A$4:$A$32=$B48)*('乐容-S级品'!$L$3:$CA$3=CM$1)*('乐容-S级品'!$L$4:$CA$32)),0)</f>
      </c>
      <c r="CN48" s="280">
        <f>IFERROR(SUMPRODUCT(('控温被PRO-S级品'!$B$2:$B$10=$B48)*('控温被PRO-S级品'!$E$1:$BE$1=CN$1)*('控温被PRO-S级品'!$E$2:$BE$10)),0)+IFERROR(SUMPRODUCT(('冬被-S级品'!$B$2:$B$10=$B48)*('冬被-S级品'!$E$1:$AW$1=CN$1)*('冬被-S级品'!$E$2:$AW$10)),0)+IFERROR(SUMPRODUCT(('白止-S级品'!$A$2:$A$26=$B48)*('白止-S级品'!$D$1:$AV$1=CN$1)*('白止-S级品'!$D$2:$AV$26)),0)+IFERROR(SUMPRODUCT(('乐容-S级品'!$A$4:$A$32=$B48)*('乐容-S级品'!$L$3:$CA$3=CN$1)*('乐容-S级品'!$L$4:$CA$32)),0)</f>
      </c>
      <c r="CO48" s="280">
        <f>IFERROR(SUMPRODUCT(('控温被PRO-S级品'!$B$2:$B$10=$B48)*('控温被PRO-S级品'!$E$1:$BE$1=CO$1)*('控温被PRO-S级品'!$E$2:$BE$10)),0)+IFERROR(SUMPRODUCT(('冬被-S级品'!$B$2:$B$10=$B48)*('冬被-S级品'!$E$1:$AW$1=CO$1)*('冬被-S级品'!$E$2:$AW$10)),0)+IFERROR(SUMPRODUCT(('白止-S级品'!$A$2:$A$26=$B48)*('白止-S级品'!$D$1:$AV$1=CO$1)*('白止-S级品'!$D$2:$AV$26)),0)+IFERROR(SUMPRODUCT(('乐容-S级品'!$A$4:$A$32=$B48)*('乐容-S级品'!$L$3:$CA$3=CO$1)*('乐容-S级品'!$L$4:$CA$32)),0)</f>
      </c>
      <c r="CP48" s="280">
        <f>IFERROR(SUMPRODUCT(('控温被PRO-S级品'!$B$2:$B$10=$B48)*('控温被PRO-S级品'!$E$1:$BE$1=CP$1)*('控温被PRO-S级品'!$E$2:$BE$10)),0)+IFERROR(SUMPRODUCT(('冬被-S级品'!$B$2:$B$10=$B48)*('冬被-S级品'!$E$1:$AW$1=CP$1)*('冬被-S级品'!$E$2:$AW$10)),0)+IFERROR(SUMPRODUCT(('白止-S级品'!$A$2:$A$26=$B48)*('白止-S级品'!$D$1:$AV$1=CP$1)*('白止-S级品'!$D$2:$AV$26)),0)+IFERROR(SUMPRODUCT(('乐容-S级品'!$A$4:$A$32=$B48)*('乐容-S级品'!$L$3:$CA$3=CP$1)*('乐容-S级品'!$L$4:$CA$32)),0)</f>
      </c>
      <c r="CQ48" s="280">
        <f>IFERROR(SUMPRODUCT(('控温被PRO-S级品'!$B$2:$B$10=$B48)*('控温被PRO-S级品'!$E$1:$BE$1=CQ$1)*('控温被PRO-S级品'!$E$2:$BE$10)),0)+IFERROR(SUMPRODUCT(('冬被-S级品'!$B$2:$B$10=$B48)*('冬被-S级品'!$E$1:$AW$1=CQ$1)*('冬被-S级品'!$E$2:$AW$10)),0)+IFERROR(SUMPRODUCT(('白止-S级品'!$A$2:$A$26=$B48)*('白止-S级品'!$D$1:$AV$1=CQ$1)*('白止-S级品'!$D$2:$AV$26)),0)+IFERROR(SUMPRODUCT(('乐容-S级品'!$A$4:$A$32=$B48)*('乐容-S级品'!$L$3:$CA$3=CQ$1)*('乐容-S级品'!$L$4:$CA$32)),0)</f>
      </c>
      <c r="CR48" s="280">
        <f>IFERROR(SUMPRODUCT(('控温被PRO-S级品'!$B$2:$B$10=$B48)*('控温被PRO-S级品'!$E$1:$BE$1=CR$1)*('控温被PRO-S级品'!$E$2:$BE$10)),0)+IFERROR(SUMPRODUCT(('冬被-S级品'!$B$2:$B$10=$B48)*('冬被-S级品'!$E$1:$AW$1=CR$1)*('冬被-S级品'!$E$2:$AW$10)),0)+IFERROR(SUMPRODUCT(('白止-S级品'!$A$2:$A$26=$B48)*('白止-S级品'!$D$1:$AV$1=CR$1)*('白止-S级品'!$D$2:$AV$26)),0)+IFERROR(SUMPRODUCT(('乐容-S级品'!$A$4:$A$32=$B48)*('乐容-S级品'!$L$3:$CA$3=CR$1)*('乐容-S级品'!$L$4:$CA$32)),0)</f>
      </c>
      <c r="CS48" s="280">
        <f>IFERROR(SUMPRODUCT(('控温被PRO-S级品'!$B$2:$B$10=$B48)*('控温被PRO-S级品'!$E$1:$BE$1=CS$1)*('控温被PRO-S级品'!$E$2:$BE$10)),0)+IFERROR(SUMPRODUCT(('冬被-S级品'!$B$2:$B$10=$B48)*('冬被-S级品'!$E$1:$AW$1=CS$1)*('冬被-S级品'!$E$2:$AW$10)),0)+IFERROR(SUMPRODUCT(('白止-S级品'!$A$2:$A$26=$B48)*('白止-S级品'!$D$1:$AV$1=CS$1)*('白止-S级品'!$D$2:$AV$26)),0)+IFERROR(SUMPRODUCT(('乐容-S级品'!$A$4:$A$32=$B48)*('乐容-S级品'!$L$3:$CA$3=CS$1)*('乐容-S级品'!$L$4:$CA$32)),0)</f>
      </c>
      <c r="CT48" s="280">
        <f>IFERROR(SUMPRODUCT(('控温被PRO-S级品'!$B$2:$B$10=$B48)*('控温被PRO-S级品'!$E$1:$BE$1=CT$1)*('控温被PRO-S级品'!$E$2:$BE$10)),0)+IFERROR(SUMPRODUCT(('冬被-S级品'!$B$2:$B$10=$B48)*('冬被-S级品'!$E$1:$AW$1=CT$1)*('冬被-S级品'!$E$2:$AW$10)),0)+IFERROR(SUMPRODUCT(('白止-S级品'!$A$2:$A$26=$B48)*('白止-S级品'!$D$1:$AV$1=CT$1)*('白止-S级品'!$D$2:$AV$26)),0)+IFERROR(SUMPRODUCT(('乐容-S级品'!$A$4:$A$32=$B48)*('乐容-S级品'!$L$3:$CA$3=CT$1)*('乐容-S级品'!$L$4:$CA$32)),0)</f>
      </c>
      <c r="CU48" s="280">
        <f>IFERROR(SUMPRODUCT(('控温被PRO-S级品'!$B$2:$B$10=$B48)*('控温被PRO-S级品'!$E$1:$BE$1=CU$1)*('控温被PRO-S级品'!$E$2:$BE$10)),0)+IFERROR(SUMPRODUCT(('冬被-S级品'!$B$2:$B$10=$B48)*('冬被-S级品'!$E$1:$AW$1=CU$1)*('冬被-S级品'!$E$2:$AW$10)),0)+IFERROR(SUMPRODUCT(('白止-S级品'!$A$2:$A$26=$B48)*('白止-S级品'!$D$1:$AV$1=CU$1)*('白止-S级品'!$D$2:$AV$26)),0)+IFERROR(SUMPRODUCT(('乐容-S级品'!$A$4:$A$32=$B48)*('乐容-S级品'!$L$3:$CA$3=CU$1)*('乐容-S级品'!$L$4:$CA$32)),0)</f>
      </c>
      <c r="CV48" s="280">
        <f>IFERROR(SUMPRODUCT(('控温被PRO-S级品'!$B$2:$B$10=$B48)*('控温被PRO-S级品'!$E$1:$BE$1=CV$1)*('控温被PRO-S级品'!$E$2:$BE$10)),0)+IFERROR(SUMPRODUCT(('冬被-S级品'!$B$2:$B$10=$B48)*('冬被-S级品'!$E$1:$AW$1=CV$1)*('冬被-S级品'!$E$2:$AW$10)),0)+IFERROR(SUMPRODUCT(('白止-S级品'!$A$2:$A$26=$B48)*('白止-S级品'!$D$1:$AV$1=CV$1)*('白止-S级品'!$D$2:$AV$26)),0)+IFERROR(SUMPRODUCT(('乐容-S级品'!$A$4:$A$32=$B48)*('乐容-S级品'!$L$3:$CA$3=CV$1)*('乐容-S级品'!$L$4:$CA$32)),0)</f>
      </c>
      <c r="CW48" s="280">
        <f>IFERROR(SUMPRODUCT(('控温被PRO-S级品'!$B$2:$B$10=$B48)*('控温被PRO-S级品'!$E$1:$BE$1=CW$1)*('控温被PRO-S级品'!$E$2:$BE$10)),0)+IFERROR(SUMPRODUCT(('冬被-S级品'!$B$2:$B$10=$B48)*('冬被-S级品'!$E$1:$AW$1=CW$1)*('冬被-S级品'!$E$2:$AW$10)),0)+IFERROR(SUMPRODUCT(('白止-S级品'!$A$2:$A$26=$B48)*('白止-S级品'!$D$1:$AV$1=CW$1)*('白止-S级品'!$D$2:$AV$26)),0)+IFERROR(SUMPRODUCT(('乐容-S级品'!$A$4:$A$32=$B48)*('乐容-S级品'!$L$3:$CA$3=CW$1)*('乐容-S级品'!$L$4:$CA$32)),0)</f>
      </c>
      <c r="CX48" s="280">
        <f>IFERROR(SUMPRODUCT(('控温被PRO-S级品'!$B$2:$B$10=$B48)*('控温被PRO-S级品'!$E$1:$BE$1=CX$1)*('控温被PRO-S级品'!$E$2:$BE$10)),0)+IFERROR(SUMPRODUCT(('冬被-S级品'!$B$2:$B$10=$B48)*('冬被-S级品'!$E$1:$AW$1=CX$1)*('冬被-S级品'!$E$2:$AW$10)),0)+IFERROR(SUMPRODUCT(('白止-S级品'!$A$2:$A$26=$B48)*('白止-S级品'!$D$1:$AV$1=CX$1)*('白止-S级品'!$D$2:$AV$26)),0)+IFERROR(SUMPRODUCT(('乐容-S级品'!$A$4:$A$32=$B48)*('乐容-S级品'!$L$3:$CA$3=CX$1)*('乐容-S级品'!$L$4:$CA$32)),0)</f>
      </c>
      <c r="CY48" s="280">
        <f>IFERROR(SUMPRODUCT(('控温被PRO-S级品'!$B$2:$B$10=$B48)*('控温被PRO-S级品'!$E$1:$BE$1=CY$1)*('控温被PRO-S级品'!$E$2:$BE$10)),0)+IFERROR(SUMPRODUCT(('冬被-S级品'!$B$2:$B$10=$B48)*('冬被-S级品'!$E$1:$AW$1=CY$1)*('冬被-S级品'!$E$2:$AW$10)),0)+IFERROR(SUMPRODUCT(('白止-S级品'!$A$2:$A$26=$B48)*('白止-S级品'!$D$1:$AV$1=CY$1)*('白止-S级品'!$D$2:$AV$26)),0)+IFERROR(SUMPRODUCT(('乐容-S级品'!$A$4:$A$32=$B48)*('乐容-S级品'!$L$3:$CA$3=CY$1)*('乐容-S级品'!$L$4:$CA$32)),0)</f>
      </c>
      <c r="CZ48" s="280">
        <f>IFERROR(SUMPRODUCT(('控温被PRO-S级品'!$B$2:$B$10=$B48)*('控温被PRO-S级品'!$E$1:$BE$1=CZ$1)*('控温被PRO-S级品'!$E$2:$BE$10)),0)+IFERROR(SUMPRODUCT(('冬被-S级品'!$B$2:$B$10=$B48)*('冬被-S级品'!$E$1:$AW$1=CZ$1)*('冬被-S级品'!$E$2:$AW$10)),0)+IFERROR(SUMPRODUCT(('白止-S级品'!$A$2:$A$26=$B48)*('白止-S级品'!$D$1:$AV$1=CZ$1)*('白止-S级品'!$D$2:$AV$26)),0)+IFERROR(SUMPRODUCT(('乐容-S级品'!$A$4:$A$32=$B48)*('乐容-S级品'!$L$3:$CA$3=CZ$1)*('乐容-S级品'!$L$4:$CA$32)),0)</f>
      </c>
      <c r="DA48" s="280">
        <f>IFERROR(SUMPRODUCT(('控温被PRO-S级品'!$B$2:$B$10=$B48)*('控温被PRO-S级品'!$E$1:$BE$1=DA$1)*('控温被PRO-S级品'!$E$2:$BE$10)),0)+IFERROR(SUMPRODUCT(('冬被-S级品'!$B$2:$B$10=$B48)*('冬被-S级品'!$E$1:$AW$1=DA$1)*('冬被-S级品'!$E$2:$AW$10)),0)+IFERROR(SUMPRODUCT(('白止-S级品'!$A$2:$A$26=$B48)*('白止-S级品'!$D$1:$AV$1=DA$1)*('白止-S级品'!$D$2:$AV$26)),0)+IFERROR(SUMPRODUCT(('乐容-S级品'!$A$4:$A$32=$B48)*('乐容-S级品'!$L$3:$CA$3=DA$1)*('乐容-S级品'!$L$4:$CA$32)),0)</f>
      </c>
      <c r="DB48" s="280">
        <f>IFERROR(SUMPRODUCT(('控温被PRO-S级品'!$B$2:$B$10=$B48)*('控温被PRO-S级品'!$E$1:$BE$1=DB$1)*('控温被PRO-S级品'!$E$2:$BE$10)),0)+IFERROR(SUMPRODUCT(('冬被-S级品'!$B$2:$B$10=$B48)*('冬被-S级品'!$E$1:$AW$1=DB$1)*('冬被-S级品'!$E$2:$AW$10)),0)+IFERROR(SUMPRODUCT(('白止-S级品'!$A$2:$A$26=$B48)*('白止-S级品'!$D$1:$AV$1=DB$1)*('白止-S级品'!$D$2:$AV$26)),0)+IFERROR(SUMPRODUCT(('乐容-S级品'!$A$4:$A$32=$B48)*('乐容-S级品'!$L$3:$CA$3=DB$1)*('乐容-S级品'!$L$4:$CA$32)),0)</f>
      </c>
      <c r="DC48" s="280">
        <f>IFERROR(SUMPRODUCT(('控温被PRO-S级品'!$B$2:$B$10=$B48)*('控温被PRO-S级品'!$E$1:$BE$1=DC$1)*('控温被PRO-S级品'!$E$2:$BE$10)),0)+IFERROR(SUMPRODUCT(('冬被-S级品'!$B$2:$B$10=$B48)*('冬被-S级品'!$E$1:$AW$1=DC$1)*('冬被-S级品'!$E$2:$AW$10)),0)+IFERROR(SUMPRODUCT(('白止-S级品'!$A$2:$A$26=$B48)*('白止-S级品'!$D$1:$AV$1=DC$1)*('白止-S级品'!$D$2:$AV$26)),0)+IFERROR(SUMPRODUCT(('乐容-S级品'!$A$4:$A$32=$B48)*('乐容-S级品'!$L$3:$CA$3=DC$1)*('乐容-S级品'!$L$4:$CA$32)),0)</f>
      </c>
      <c r="DD48" s="280">
        <f>IFERROR(SUMPRODUCT(('控温被PRO-S级品'!$B$2:$B$10=$B48)*('控温被PRO-S级品'!$E$1:$BE$1=DD$1)*('控温被PRO-S级品'!$E$2:$BE$10)),0)+IFERROR(SUMPRODUCT(('冬被-S级品'!$B$2:$B$10=$B48)*('冬被-S级品'!$E$1:$AW$1=DD$1)*('冬被-S级品'!$E$2:$AW$10)),0)+IFERROR(SUMPRODUCT(('白止-S级品'!$A$2:$A$26=$B48)*('白止-S级品'!$D$1:$AV$1=DD$1)*('白止-S级品'!$D$2:$AV$26)),0)+IFERROR(SUMPRODUCT(('乐容-S级品'!$A$4:$A$32=$B48)*('乐容-S级品'!$L$3:$CA$3=DD$1)*('乐容-S级品'!$L$4:$CA$32)),0)</f>
      </c>
      <c r="DE48" s="280">
        <f>IFERROR(SUMPRODUCT(('控温被PRO-S级品'!$B$2:$B$10=$B48)*('控温被PRO-S级品'!$E$1:$BE$1=DE$1)*('控温被PRO-S级品'!$E$2:$BE$10)),0)+IFERROR(SUMPRODUCT(('冬被-S级品'!$B$2:$B$10=$B48)*('冬被-S级品'!$E$1:$AW$1=DE$1)*('冬被-S级品'!$E$2:$AW$10)),0)+IFERROR(SUMPRODUCT(('白止-S级品'!$A$2:$A$26=$B48)*('白止-S级品'!$D$1:$AV$1=DE$1)*('白止-S级品'!$D$2:$AV$26)),0)+IFERROR(SUMPRODUCT(('乐容-S级品'!$A$4:$A$32=$B48)*('乐容-S级品'!$L$3:$CA$3=DE$1)*('乐容-S级品'!$L$4:$CA$32)),0)</f>
      </c>
      <c r="DF48" s="280">
        <f>IFERROR(SUMPRODUCT(('控温被PRO-S级品'!$B$2:$B$10=$B48)*('控温被PRO-S级品'!$E$1:$BE$1=DF$1)*('控温被PRO-S级品'!$E$2:$BE$10)),0)+IFERROR(SUMPRODUCT(('冬被-S级品'!$B$2:$B$10=$B48)*('冬被-S级品'!$E$1:$AW$1=DF$1)*('冬被-S级品'!$E$2:$AW$10)),0)+IFERROR(SUMPRODUCT(('白止-S级品'!$A$2:$A$26=$B48)*('白止-S级品'!$D$1:$AV$1=DF$1)*('白止-S级品'!$D$2:$AV$26)),0)+IFERROR(SUMPRODUCT(('乐容-S级品'!$A$4:$A$32=$B48)*('乐容-S级品'!$L$3:$CA$3=DF$1)*('乐容-S级品'!$L$4:$CA$32)),0)</f>
      </c>
      <c r="DG48" s="280">
        <f>IFERROR(SUMPRODUCT(('控温被PRO-S级品'!$B$2:$B$10=$B48)*('控温被PRO-S级品'!$E$1:$BE$1=DG$1)*('控温被PRO-S级品'!$E$2:$BE$10)),0)+IFERROR(SUMPRODUCT(('冬被-S级品'!$B$2:$B$10=$B48)*('冬被-S级品'!$E$1:$AW$1=DG$1)*('冬被-S级品'!$E$2:$AW$10)),0)+IFERROR(SUMPRODUCT(('白止-S级品'!$A$2:$A$26=$B48)*('白止-S级品'!$D$1:$AV$1=DG$1)*('白止-S级品'!$D$2:$AV$26)),0)+IFERROR(SUMPRODUCT(('乐容-S级品'!$A$4:$A$32=$B48)*('乐容-S级品'!$L$3:$CA$3=DG$1)*('乐容-S级品'!$L$4:$CA$32)),0)</f>
      </c>
      <c r="DH48" s="280">
        <f>IFERROR(SUMPRODUCT(('控温被PRO-S级品'!$B$2:$B$10=$B48)*('控温被PRO-S级品'!$E$1:$BE$1=DH$1)*('控温被PRO-S级品'!$E$2:$BE$10)),0)+IFERROR(SUMPRODUCT(('冬被-S级品'!$B$2:$B$10=$B48)*('冬被-S级品'!$E$1:$AW$1=DH$1)*('冬被-S级品'!$E$2:$AW$10)),0)+IFERROR(SUMPRODUCT(('白止-S级品'!$A$2:$A$26=$B48)*('白止-S级品'!$D$1:$AV$1=DH$1)*('白止-S级品'!$D$2:$AV$26)),0)+IFERROR(SUMPRODUCT(('乐容-S级品'!$A$4:$A$32=$B48)*('乐容-S级品'!$L$3:$CA$3=DH$1)*('乐容-S级品'!$L$4:$CA$32)),0)</f>
      </c>
      <c r="DI48" s="280">
        <f>IFERROR(SUMPRODUCT(('控温被PRO-S级品'!$B$2:$B$10=$B48)*('控温被PRO-S级品'!$E$1:$BE$1=DI$1)*('控温被PRO-S级品'!$E$2:$BE$10)),0)+IFERROR(SUMPRODUCT(('冬被-S级品'!$B$2:$B$10=$B48)*('冬被-S级品'!$E$1:$AW$1=DI$1)*('冬被-S级品'!$E$2:$AW$10)),0)+IFERROR(SUMPRODUCT(('白止-S级品'!$A$2:$A$26=$B48)*('白止-S级品'!$D$1:$AV$1=DI$1)*('白止-S级品'!$D$2:$AV$26)),0)+IFERROR(SUMPRODUCT(('乐容-S级品'!$A$4:$A$32=$B48)*('乐容-S级品'!$L$3:$CA$3=DI$1)*('乐容-S级品'!$L$4:$CA$32)),0)</f>
      </c>
      <c r="DJ48" s="280">
        <f>IFERROR(SUMPRODUCT(('控温被PRO-S级品'!$B$2:$B$10=$B48)*('控温被PRO-S级品'!$E$1:$BE$1=DJ$1)*('控温被PRO-S级品'!$E$2:$BE$10)),0)+IFERROR(SUMPRODUCT(('冬被-S级品'!$B$2:$B$10=$B48)*('冬被-S级品'!$E$1:$AW$1=DJ$1)*('冬被-S级品'!$E$2:$AW$10)),0)+IFERROR(SUMPRODUCT(('白止-S级品'!$A$2:$A$26=$B48)*('白止-S级品'!$D$1:$AV$1=DJ$1)*('白止-S级品'!$D$2:$AV$26)),0)+IFERROR(SUMPRODUCT(('乐容-S级品'!$A$4:$A$32=$B48)*('乐容-S级品'!$L$3:$CA$3=DJ$1)*('乐容-S级品'!$L$4:$CA$32)),0)</f>
      </c>
      <c r="DK48" s="280"/>
      <c r="DL48" s="280"/>
      <c r="DM48" s="280"/>
      <c r="DN48" s="280"/>
      <c r="DO48" s="280"/>
      <c r="DP48" s="280"/>
      <c r="DQ48" s="280"/>
      <c r="DR48" s="280"/>
      <c r="DS48" s="280"/>
      <c r="DT48" s="280"/>
      <c r="DU48" s="280"/>
      <c r="DV48" s="280"/>
      <c r="DW48" s="280">
        <f>VLOOKUP(B48,'系统编码规格'!A:C,3,FALSE)</f>
      </c>
      <c r="DX48" s="280"/>
      <c r="DY48" s="280"/>
      <c r="DZ48" s="280"/>
      <c r="EA48" s="280"/>
      <c r="EB48" s="280"/>
      <c r="EC48" s="280"/>
      <c r="ED48" s="280"/>
      <c r="EE48" s="280"/>
      <c r="EF48" s="280"/>
      <c r="EG48" s="280"/>
      <c r="EH48" s="280"/>
      <c r="EI48" s="280"/>
      <c r="EJ48" s="280"/>
      <c r="EK48" s="280"/>
      <c r="EL48" s="280"/>
      <c r="EM48" s="280"/>
      <c r="EN48" s="280"/>
      <c r="EO48" s="280"/>
      <c r="EP48" s="280"/>
      <c r="EQ48" s="280"/>
      <c r="ER48" s="280"/>
      <c r="ES48" s="280"/>
      <c r="ET48" s="280"/>
      <c r="EU48" s="280"/>
      <c r="EV48" s="280"/>
      <c r="EW48" s="280"/>
      <c r="EX48" s="280"/>
      <c r="EY48" s="280"/>
      <c r="EZ48" s="280"/>
      <c r="FA48" s="280"/>
      <c r="FB48" s="280"/>
      <c r="FC48" s="280"/>
      <c r="FD48" s="280"/>
      <c r="FE48" s="280"/>
      <c r="FF48" s="280"/>
      <c r="FG48" s="280"/>
      <c r="FH48" s="280"/>
      <c r="FI48" s="280"/>
      <c r="FJ48" s="280"/>
      <c r="FK48" s="280"/>
      <c r="FL48" s="280"/>
      <c r="FM48" s="280"/>
      <c r="FN48" s="280"/>
      <c r="FO48" s="280"/>
      <c r="FP48" s="280"/>
      <c r="FQ48" s="280"/>
      <c r="FR48" s="280"/>
      <c r="FS48" s="280"/>
      <c r="FT48" s="280"/>
      <c r="FU48" s="280"/>
      <c r="FV48" s="280"/>
      <c r="FW48" s="280"/>
      <c r="FX48" s="280"/>
      <c r="FY48" s="280"/>
      <c r="FZ48" s="280"/>
      <c r="GA48" s="280"/>
      <c r="GB48" s="280"/>
      <c r="GC48" s="280"/>
      <c r="GD48" s="280"/>
      <c r="GE48" s="280"/>
      <c r="GF48" s="280"/>
      <c r="GG48" s="280"/>
      <c r="GH48" s="280"/>
      <c r="GI48" s="280"/>
      <c r="GJ48" s="280"/>
      <c r="GK48" s="280"/>
      <c r="GL48" s="280"/>
      <c r="GM48" s="280"/>
      <c r="GN48" s="280"/>
      <c r="GO48" s="280"/>
      <c r="GP48" s="280"/>
      <c r="GQ48" s="280"/>
      <c r="GR48" s="280"/>
      <c r="GS48" s="280"/>
      <c r="GT48" s="280"/>
      <c r="GU48" s="280"/>
      <c r="GV48" s="280"/>
    </row>
    <row r="49">
      <c r="A49" s="309" t="str">
        <v>安桐</v>
      </c>
      <c r="B49" s="310" t="str">
        <v>12800025500132713</v>
      </c>
      <c r="C49" s="309" t="str">
        <v>亚朵星球 双色柔感蚕丝四季被</v>
      </c>
      <c r="D49" s="309" t="str">
        <v>220*240</v>
      </c>
      <c r="E49">
        <f>SUM(F49:GX49)</f>
      </c>
      <c r="F49" s="280">
        <f>IFERROR(SUMPRODUCT(('控温被PRO-S级品'!$B$2:$B$10=$B49)*('控温被PRO-S级品'!$E$1:$BE$1=F$1)*('控温被PRO-S级品'!$E$2:$BE$10)),0)+IFERROR(SUMPRODUCT(('冬被-S级品'!$B$2:$B$10=$B49)*('冬被-S级品'!$E$1:$AW$1=F$1)*('冬被-S级品'!$E$2:$AW$10)),0)+IFERROR(SUMPRODUCT(('白止-S级品'!$A$2:$A$26=$B49)*('白止-S级品'!$D$1:$AV$1=F$1)*('白止-S级品'!$D$2:$AV$26)),0)+IFERROR(SUMPRODUCT(('乐容-S级品'!$A$4:$A$32=$B49)*('乐容-S级品'!$L$3:$CA$3=F$1)*('乐容-S级品'!$L$4:$CA$32)),0)</f>
      </c>
      <c r="G49" s="280">
        <f>IFERROR(SUMPRODUCT(('控温被PRO-S级品'!$B$2:$B$10=$B49)*('控温被PRO-S级品'!$E$1:$BE$1=G$1)*('控温被PRO-S级品'!$E$2:$BE$10)),0)+IFERROR(SUMPRODUCT(('冬被-S级品'!$B$2:$B$10=$B49)*('冬被-S级品'!$E$1:$AW$1=G$1)*('冬被-S级品'!$E$2:$AW$10)),0)+IFERROR(SUMPRODUCT(('白止-S级品'!$A$2:$A$26=$B49)*('白止-S级品'!$D$1:$AV$1=G$1)*('白止-S级品'!$D$2:$AV$26)),0)+IFERROR(SUMPRODUCT(('乐容-S级品'!$A$4:$A$32=$B49)*('乐容-S级品'!$L$3:$CA$3=G$1)*('乐容-S级品'!$L$4:$CA$32)),0)</f>
      </c>
      <c r="H49" s="280">
        <f>IFERROR(SUMPRODUCT(('控温被PRO-S级品'!$B$2:$B$10=$B49)*('控温被PRO-S级品'!$E$1:$BE$1=H$1)*('控温被PRO-S级品'!$E$2:$BE$10)),0)+IFERROR(SUMPRODUCT(('冬被-S级品'!$B$2:$B$10=$B49)*('冬被-S级品'!$E$1:$AW$1=H$1)*('冬被-S级品'!$E$2:$AW$10)),0)+IFERROR(SUMPRODUCT(('白止-S级品'!$A$2:$A$26=$B49)*('白止-S级品'!$D$1:$AV$1=H$1)*('白止-S级品'!$D$2:$AV$26)),0)+IFERROR(SUMPRODUCT(('乐容-S级品'!$A$4:$A$32=$B49)*('乐容-S级品'!$L$3:$CA$3=H$1)*('乐容-S级品'!$L$4:$CA$32)),0)</f>
      </c>
      <c r="I49" s="280">
        <f>IFERROR(SUMPRODUCT(('控温被PRO-S级品'!$B$2:$B$10=$B49)*('控温被PRO-S级品'!$E$1:$BE$1=I$1)*('控温被PRO-S级品'!$E$2:$BE$10)),0)+IFERROR(SUMPRODUCT(('冬被-S级品'!$B$2:$B$10=$B49)*('冬被-S级品'!$E$1:$AW$1=I$1)*('冬被-S级品'!$E$2:$AW$10)),0)+IFERROR(SUMPRODUCT(('白止-S级品'!$A$2:$A$26=$B49)*('白止-S级品'!$D$1:$AV$1=I$1)*('白止-S级品'!$D$2:$AV$26)),0)+IFERROR(SUMPRODUCT(('乐容-S级品'!$A$4:$A$32=$B49)*('乐容-S级品'!$L$3:$CA$3=I$1)*('乐容-S级品'!$L$4:$CA$32)),0)</f>
      </c>
      <c r="J49" s="280">
        <f>IFERROR(SUMPRODUCT(('控温被PRO-S级品'!$B$2:$B$10=$B49)*('控温被PRO-S级品'!$E$1:$BE$1=J$1)*('控温被PRO-S级品'!$E$2:$BE$10)),0)+IFERROR(SUMPRODUCT(('冬被-S级品'!$B$2:$B$10=$B49)*('冬被-S级品'!$E$1:$AW$1=J$1)*('冬被-S级品'!$E$2:$AW$10)),0)+IFERROR(SUMPRODUCT(('白止-S级品'!$A$2:$A$26=$B49)*('白止-S级品'!$D$1:$AV$1=J$1)*('白止-S级品'!$D$2:$AV$26)),0)+IFERROR(SUMPRODUCT(('乐容-S级品'!$A$4:$A$32=$B49)*('乐容-S级品'!$L$3:$CA$3=J$1)*('乐容-S级品'!$L$4:$CA$32)),0)</f>
      </c>
      <c r="K49" s="280">
        <f>IFERROR(SUMPRODUCT(('控温被PRO-S级品'!$B$2:$B$10=$B49)*('控温被PRO-S级品'!$E$1:$BE$1=K$1)*('控温被PRO-S级品'!$E$2:$BE$10)),0)+IFERROR(SUMPRODUCT(('冬被-S级品'!$B$2:$B$10=$B49)*('冬被-S级品'!$E$1:$AW$1=K$1)*('冬被-S级品'!$E$2:$AW$10)),0)+IFERROR(SUMPRODUCT(('白止-S级品'!$A$2:$A$26=$B49)*('白止-S级品'!$D$1:$AV$1=K$1)*('白止-S级品'!$D$2:$AV$26)),0)+IFERROR(SUMPRODUCT(('乐容-S级品'!$A$4:$A$32=$B49)*('乐容-S级品'!$L$3:$CA$3=K$1)*('乐容-S级品'!$L$4:$CA$32)),0)</f>
      </c>
      <c r="L49" s="280">
        <f>IFERROR(SUMPRODUCT(('控温被PRO-S级品'!$B$2:$B$10=$B49)*('控温被PRO-S级品'!$E$1:$BE$1=L$1)*('控温被PRO-S级品'!$E$2:$BE$10)),0)+IFERROR(SUMPRODUCT(('冬被-S级品'!$B$2:$B$10=$B49)*('冬被-S级品'!$E$1:$AW$1=L$1)*('冬被-S级品'!$E$2:$AW$10)),0)+IFERROR(SUMPRODUCT(('白止-S级品'!$A$2:$A$26=$B49)*('白止-S级品'!$D$1:$AV$1=L$1)*('白止-S级品'!$D$2:$AV$26)),0)+IFERROR(SUMPRODUCT(('乐容-S级品'!$A$4:$A$32=$B49)*('乐容-S级品'!$L$3:$CA$3=L$1)*('乐容-S级品'!$L$4:$CA$32)),0)</f>
      </c>
      <c r="M49" s="280">
        <f>IFERROR(SUMPRODUCT(('控温被PRO-S级品'!$B$2:$B$10=$B49)*('控温被PRO-S级品'!$E$1:$BE$1=M$1)*('控温被PRO-S级品'!$E$2:$BE$10)),0)+IFERROR(SUMPRODUCT(('冬被-S级品'!$B$2:$B$10=$B49)*('冬被-S级品'!$E$1:$AW$1=M$1)*('冬被-S级品'!$E$2:$AW$10)),0)+IFERROR(SUMPRODUCT(('白止-S级品'!$A$2:$A$26=$B49)*('白止-S级品'!$D$1:$AV$1=M$1)*('白止-S级品'!$D$2:$AV$26)),0)+IFERROR(SUMPRODUCT(('乐容-S级品'!$A$4:$A$32=$B49)*('乐容-S级品'!$L$3:$CA$3=M$1)*('乐容-S级品'!$L$4:$CA$32)),0)</f>
      </c>
      <c r="N49" s="280">
        <f>IFERROR(SUMPRODUCT(('控温被PRO-S级品'!$B$2:$B$10=$B49)*('控温被PRO-S级品'!$E$1:$BE$1=N$1)*('控温被PRO-S级品'!$E$2:$BE$10)),0)+IFERROR(SUMPRODUCT(('冬被-S级品'!$B$2:$B$10=$B49)*('冬被-S级品'!$E$1:$AW$1=N$1)*('冬被-S级品'!$E$2:$AW$10)),0)+IFERROR(SUMPRODUCT(('白止-S级品'!$A$2:$A$26=$B49)*('白止-S级品'!$D$1:$AV$1=N$1)*('白止-S级品'!$D$2:$AV$26)),0)+IFERROR(SUMPRODUCT(('乐容-S级品'!$A$4:$A$32=$B49)*('乐容-S级品'!$L$3:$CA$3=N$1)*('乐容-S级品'!$L$4:$CA$32)),0)</f>
      </c>
      <c r="O49" s="280">
        <f>IFERROR(SUMPRODUCT(('控温被PRO-S级品'!$B$2:$B$10=$B49)*('控温被PRO-S级品'!$E$1:$BE$1=O$1)*('控温被PRO-S级品'!$E$2:$BE$10)),0)+IFERROR(SUMPRODUCT(('冬被-S级品'!$B$2:$B$10=$B49)*('冬被-S级品'!$E$1:$AW$1=O$1)*('冬被-S级品'!$E$2:$AW$10)),0)+IFERROR(SUMPRODUCT(('白止-S级品'!$A$2:$A$26=$B49)*('白止-S级品'!$D$1:$AV$1=O$1)*('白止-S级品'!$D$2:$AV$26)),0)+IFERROR(SUMPRODUCT(('乐容-S级品'!$A$4:$A$32=$B49)*('乐容-S级品'!$L$3:$CA$3=O$1)*('乐容-S级品'!$L$4:$CA$32)),0)</f>
      </c>
      <c r="P49" s="280">
        <f>IFERROR(SUMPRODUCT(('控温被PRO-S级品'!$B$2:$B$10=$B49)*('控温被PRO-S级品'!$E$1:$BE$1=P$1)*('控温被PRO-S级品'!$E$2:$BE$10)),0)+IFERROR(SUMPRODUCT(('冬被-S级品'!$B$2:$B$10=$B49)*('冬被-S级品'!$E$1:$AW$1=P$1)*('冬被-S级品'!$E$2:$AW$10)),0)+IFERROR(SUMPRODUCT(('白止-S级品'!$A$2:$A$26=$B49)*('白止-S级品'!$D$1:$AV$1=P$1)*('白止-S级品'!$D$2:$AV$26)),0)+IFERROR(SUMPRODUCT(('乐容-S级品'!$A$4:$A$32=$B49)*('乐容-S级品'!$L$3:$CA$3=P$1)*('乐容-S级品'!$L$4:$CA$32)),0)</f>
      </c>
      <c r="Q49" s="280">
        <f>IFERROR(SUMPRODUCT(('控温被PRO-S级品'!$B$2:$B$10=$B49)*('控温被PRO-S级品'!$E$1:$BE$1=Q$1)*('控温被PRO-S级品'!$E$2:$BE$10)),0)+IFERROR(SUMPRODUCT(('冬被-S级品'!$B$2:$B$10=$B49)*('冬被-S级品'!$E$1:$AW$1=Q$1)*('冬被-S级品'!$E$2:$AW$10)),0)+IFERROR(SUMPRODUCT(('白止-S级品'!$A$2:$A$26=$B49)*('白止-S级品'!$D$1:$AV$1=Q$1)*('白止-S级品'!$D$2:$AV$26)),0)+IFERROR(SUMPRODUCT(('乐容-S级品'!$A$4:$A$32=$B49)*('乐容-S级品'!$L$3:$CA$3=Q$1)*('乐容-S级品'!$L$4:$CA$32)),0)</f>
      </c>
      <c r="R49" s="280">
        <f>IFERROR(SUMPRODUCT(('控温被PRO-S级品'!$B$2:$B$10=$B49)*('控温被PRO-S级品'!$E$1:$BE$1=R$1)*('控温被PRO-S级品'!$E$2:$BE$10)),0)+IFERROR(SUMPRODUCT(('冬被-S级品'!$B$2:$B$10=$B49)*('冬被-S级品'!$E$1:$AW$1=R$1)*('冬被-S级品'!$E$2:$AW$10)),0)+IFERROR(SUMPRODUCT(('白止-S级品'!$A$2:$A$26=$B49)*('白止-S级品'!$D$1:$AV$1=R$1)*('白止-S级品'!$D$2:$AV$26)),0)+IFERROR(SUMPRODUCT(('乐容-S级品'!$A$4:$A$32=$B49)*('乐容-S级品'!$L$3:$CA$3=R$1)*('乐容-S级品'!$L$4:$CA$32)),0)</f>
      </c>
      <c r="S49" s="280">
        <f>IFERROR(SUMPRODUCT(('控温被PRO-S级品'!$B$2:$B$10=$B49)*('控温被PRO-S级品'!$E$1:$BE$1=S$1)*('控温被PRO-S级品'!$E$2:$BE$10)),0)+IFERROR(SUMPRODUCT(('冬被-S级品'!$B$2:$B$10=$B49)*('冬被-S级品'!$E$1:$AW$1=S$1)*('冬被-S级品'!$E$2:$AW$10)),0)+IFERROR(SUMPRODUCT(('白止-S级品'!$A$2:$A$26=$B49)*('白止-S级品'!$D$1:$AV$1=S$1)*('白止-S级品'!$D$2:$AV$26)),0)+IFERROR(SUMPRODUCT(('乐容-S级品'!$A$4:$A$32=$B49)*('乐容-S级品'!$L$3:$CA$3=S$1)*('乐容-S级品'!$L$4:$CA$32)),0)</f>
      </c>
      <c r="T49" s="280">
        <f>IFERROR(SUMPRODUCT(('控温被PRO-S级品'!$B$2:$B$10=$B49)*('控温被PRO-S级品'!$E$1:$BE$1=T$1)*('控温被PRO-S级品'!$E$2:$BE$10)),0)+IFERROR(SUMPRODUCT(('冬被-S级品'!$B$2:$B$10=$B49)*('冬被-S级品'!$E$1:$AW$1=T$1)*('冬被-S级品'!$E$2:$AW$10)),0)+IFERROR(SUMPRODUCT(('白止-S级品'!$A$2:$A$26=$B49)*('白止-S级品'!$D$1:$AV$1=T$1)*('白止-S级品'!$D$2:$AV$26)),0)+IFERROR(SUMPRODUCT(('乐容-S级品'!$A$4:$A$32=$B49)*('乐容-S级品'!$L$3:$CA$3=T$1)*('乐容-S级品'!$L$4:$CA$32)),0)</f>
      </c>
      <c r="U49" s="280">
        <f>IFERROR(SUMPRODUCT(('控温被PRO-S级品'!$B$2:$B$10=$B49)*('控温被PRO-S级品'!$E$1:$BE$1=U$1)*('控温被PRO-S级品'!$E$2:$BE$10)),0)+IFERROR(SUMPRODUCT(('冬被-S级品'!$B$2:$B$10=$B49)*('冬被-S级品'!$E$1:$AW$1=U$1)*('冬被-S级品'!$E$2:$AW$10)),0)+IFERROR(SUMPRODUCT(('白止-S级品'!$A$2:$A$26=$B49)*('白止-S级品'!$D$1:$AV$1=U$1)*('白止-S级品'!$D$2:$AV$26)),0)+IFERROR(SUMPRODUCT(('乐容-S级品'!$A$4:$A$32=$B49)*('乐容-S级品'!$L$3:$CA$3=U$1)*('乐容-S级品'!$L$4:$CA$32)),0)</f>
      </c>
      <c r="V49" s="280">
        <f>IFERROR(SUMPRODUCT(('控温被PRO-S级品'!$B$2:$B$10=$B49)*('控温被PRO-S级品'!$E$1:$BE$1=V$1)*('控温被PRO-S级品'!$E$2:$BE$10)),0)+IFERROR(SUMPRODUCT(('冬被-S级品'!$B$2:$B$10=$B49)*('冬被-S级品'!$E$1:$AW$1=V$1)*('冬被-S级品'!$E$2:$AW$10)),0)+IFERROR(SUMPRODUCT(('白止-S级品'!$A$2:$A$26=$B49)*('白止-S级品'!$D$1:$AV$1=V$1)*('白止-S级品'!$D$2:$AV$26)),0)+IFERROR(SUMPRODUCT(('乐容-S级品'!$A$4:$A$32=$B49)*('乐容-S级品'!$L$3:$CA$3=V$1)*('乐容-S级品'!$L$4:$CA$32)),0)</f>
      </c>
      <c r="W49" s="280">
        <f>IFERROR(SUMPRODUCT(('控温被PRO-S级品'!$B$2:$B$10=$B49)*('控温被PRO-S级品'!$E$1:$BE$1=W$1)*('控温被PRO-S级品'!$E$2:$BE$10)),0)+IFERROR(SUMPRODUCT(('冬被-S级品'!$B$2:$B$10=$B49)*('冬被-S级品'!$E$1:$AW$1=W$1)*('冬被-S级品'!$E$2:$AW$10)),0)+IFERROR(SUMPRODUCT(('白止-S级品'!$A$2:$A$26=$B49)*('白止-S级品'!$D$1:$AV$1=W$1)*('白止-S级品'!$D$2:$AV$26)),0)+IFERROR(SUMPRODUCT(('乐容-S级品'!$A$4:$A$32=$B49)*('乐容-S级品'!$L$3:$CA$3=W$1)*('乐容-S级品'!$L$4:$CA$32)),0)</f>
      </c>
      <c r="X49" s="280">
        <f>IFERROR(SUMPRODUCT(('控温被PRO-S级品'!$B$2:$B$10=$B49)*('控温被PRO-S级品'!$E$1:$BE$1=X$1)*('控温被PRO-S级品'!$E$2:$BE$10)),0)+IFERROR(SUMPRODUCT(('冬被-S级品'!$B$2:$B$10=$B49)*('冬被-S级品'!$E$1:$AW$1=X$1)*('冬被-S级品'!$E$2:$AW$10)),0)+IFERROR(SUMPRODUCT(('白止-S级品'!$A$2:$A$26=$B49)*('白止-S级品'!$D$1:$AV$1=X$1)*('白止-S级品'!$D$2:$AV$26)),0)+IFERROR(SUMPRODUCT(('乐容-S级品'!$A$4:$A$32=$B49)*('乐容-S级品'!$L$3:$CA$3=X$1)*('乐容-S级品'!$L$4:$CA$32)),0)</f>
      </c>
      <c r="Y49" s="280">
        <f>IFERROR(SUMPRODUCT(('控温被PRO-S级品'!$B$2:$B$10=$B49)*('控温被PRO-S级品'!$E$1:$BE$1=Y$1)*('控温被PRO-S级品'!$E$2:$BE$10)),0)+IFERROR(SUMPRODUCT(('冬被-S级品'!$B$2:$B$10=$B49)*('冬被-S级品'!$E$1:$AW$1=Y$1)*('冬被-S级品'!$E$2:$AW$10)),0)+IFERROR(SUMPRODUCT(('白止-S级品'!$A$2:$A$26=$B49)*('白止-S级品'!$D$1:$AV$1=Y$1)*('白止-S级品'!$D$2:$AV$26)),0)+IFERROR(SUMPRODUCT(('乐容-S级品'!$A$4:$A$32=$B49)*('乐容-S级品'!$L$3:$CA$3=Y$1)*('乐容-S级品'!$L$4:$CA$32)),0)</f>
      </c>
      <c r="Z49" s="280">
        <f>IFERROR(SUMPRODUCT(('控温被PRO-S级品'!$B$2:$B$10=$B49)*('控温被PRO-S级品'!$E$1:$BE$1=Z$1)*('控温被PRO-S级品'!$E$2:$BE$10)),0)+IFERROR(SUMPRODUCT(('冬被-S级品'!$B$2:$B$10=$B49)*('冬被-S级品'!$E$1:$AW$1=Z$1)*('冬被-S级品'!$E$2:$AW$10)),0)+IFERROR(SUMPRODUCT(('白止-S级品'!$A$2:$A$26=$B49)*('白止-S级品'!$D$1:$AV$1=Z$1)*('白止-S级品'!$D$2:$AV$26)),0)+IFERROR(SUMPRODUCT(('乐容-S级品'!$A$4:$A$32=$B49)*('乐容-S级品'!$L$3:$CA$3=Z$1)*('乐容-S级品'!$L$4:$CA$32)),0)</f>
      </c>
      <c r="AA49" s="280">
        <f>IFERROR(SUMPRODUCT(('控温被PRO-S级品'!$B$2:$B$10=$B49)*('控温被PRO-S级品'!$E$1:$BE$1=AA$1)*('控温被PRO-S级品'!$E$2:$BE$10)),0)+IFERROR(SUMPRODUCT(('冬被-S级品'!$B$2:$B$10=$B49)*('冬被-S级品'!$E$1:$AW$1=AA$1)*('冬被-S级品'!$E$2:$AW$10)),0)+IFERROR(SUMPRODUCT(('白止-S级品'!$A$2:$A$26=$B49)*('白止-S级品'!$D$1:$AV$1=AA$1)*('白止-S级品'!$D$2:$AV$26)),0)+IFERROR(SUMPRODUCT(('乐容-S级品'!$A$4:$A$32=$B49)*('乐容-S级品'!$L$3:$CA$3=AA$1)*('乐容-S级品'!$L$4:$CA$32)),0)</f>
      </c>
      <c r="AB49" s="280">
        <f>IFERROR(SUMPRODUCT(('控温被PRO-S级品'!$B$2:$B$10=$B49)*('控温被PRO-S级品'!$E$1:$BE$1=AB$1)*('控温被PRO-S级品'!$E$2:$BE$10)),0)+IFERROR(SUMPRODUCT(('冬被-S级品'!$B$2:$B$10=$B49)*('冬被-S级品'!$E$1:$AW$1=AB$1)*('冬被-S级品'!$E$2:$AW$10)),0)+IFERROR(SUMPRODUCT(('白止-S级品'!$A$2:$A$26=$B49)*('白止-S级品'!$D$1:$AV$1=AB$1)*('白止-S级品'!$D$2:$AV$26)),0)+IFERROR(SUMPRODUCT(('乐容-S级品'!$A$4:$A$32=$B49)*('乐容-S级品'!$L$3:$CA$3=AB$1)*('乐容-S级品'!$L$4:$CA$32)),0)</f>
      </c>
      <c r="AC49" s="280">
        <f>IFERROR(SUMPRODUCT(('控温被PRO-S级品'!$B$2:$B$10=$B49)*('控温被PRO-S级品'!$E$1:$BE$1=AC$1)*('控温被PRO-S级品'!$E$2:$BE$10)),0)+IFERROR(SUMPRODUCT(('冬被-S级品'!$B$2:$B$10=$B49)*('冬被-S级品'!$E$1:$AW$1=AC$1)*('冬被-S级品'!$E$2:$AW$10)),0)+IFERROR(SUMPRODUCT(('白止-S级品'!$A$2:$A$26=$B49)*('白止-S级品'!$D$1:$AV$1=AC$1)*('白止-S级品'!$D$2:$AV$26)),0)+IFERROR(SUMPRODUCT(('乐容-S级品'!$A$4:$A$32=$B49)*('乐容-S级品'!$L$3:$CA$3=AC$1)*('乐容-S级品'!$L$4:$CA$32)),0)</f>
      </c>
      <c r="AD49" s="280">
        <f>IFERROR(SUMPRODUCT(('控温被PRO-S级品'!$B$2:$B$10=$B49)*('控温被PRO-S级品'!$E$1:$BE$1=AD$1)*('控温被PRO-S级品'!$E$2:$BE$10)),0)+IFERROR(SUMPRODUCT(('冬被-S级品'!$B$2:$B$10=$B49)*('冬被-S级品'!$E$1:$AW$1=AD$1)*('冬被-S级品'!$E$2:$AW$10)),0)+IFERROR(SUMPRODUCT(('白止-S级品'!$A$2:$A$26=$B49)*('白止-S级品'!$D$1:$AV$1=AD$1)*('白止-S级品'!$D$2:$AV$26)),0)+IFERROR(SUMPRODUCT(('乐容-S级品'!$A$4:$A$32=$B49)*('乐容-S级品'!$L$3:$CA$3=AD$1)*('乐容-S级品'!$L$4:$CA$32)),0)</f>
      </c>
      <c r="AE49" s="280">
        <f>IFERROR(SUMPRODUCT(('控温被PRO-S级品'!$B$2:$B$10=$B49)*('控温被PRO-S级品'!$E$1:$BE$1=AE$1)*('控温被PRO-S级品'!$E$2:$BE$10)),0)+IFERROR(SUMPRODUCT(('冬被-S级品'!$B$2:$B$10=$B49)*('冬被-S级品'!$E$1:$AW$1=AE$1)*('冬被-S级品'!$E$2:$AW$10)),0)+IFERROR(SUMPRODUCT(('白止-S级品'!$A$2:$A$26=$B49)*('白止-S级品'!$D$1:$AV$1=AE$1)*('白止-S级品'!$D$2:$AV$26)),0)+IFERROR(SUMPRODUCT(('乐容-S级品'!$A$4:$A$32=$B49)*('乐容-S级品'!$L$3:$CA$3=AE$1)*('乐容-S级品'!$L$4:$CA$32)),0)</f>
      </c>
      <c r="AF49" s="280">
        <f>IFERROR(SUMPRODUCT(('控温被PRO-S级品'!$B$2:$B$10=$B49)*('控温被PRO-S级品'!$E$1:$BE$1=AF$1)*('控温被PRO-S级品'!$E$2:$BE$10)),0)+IFERROR(SUMPRODUCT(('冬被-S级品'!$B$2:$B$10=$B49)*('冬被-S级品'!$E$1:$AW$1=AF$1)*('冬被-S级品'!$E$2:$AW$10)),0)+IFERROR(SUMPRODUCT(('白止-S级品'!$A$2:$A$26=$B49)*('白止-S级品'!$D$1:$AV$1=AF$1)*('白止-S级品'!$D$2:$AV$26)),0)+IFERROR(SUMPRODUCT(('乐容-S级品'!$A$4:$A$32=$B49)*('乐容-S级品'!$L$3:$CA$3=AF$1)*('乐容-S级品'!$L$4:$CA$32)),0)</f>
      </c>
      <c r="AG49" s="280">
        <f>IFERROR(SUMPRODUCT(('控温被PRO-S级品'!$B$2:$B$10=$B49)*('控温被PRO-S级品'!$E$1:$BE$1=AG$1)*('控温被PRO-S级品'!$E$2:$BE$10)),0)+IFERROR(SUMPRODUCT(('冬被-S级品'!$B$2:$B$10=$B49)*('冬被-S级品'!$E$1:$AW$1=AG$1)*('冬被-S级品'!$E$2:$AW$10)),0)+IFERROR(SUMPRODUCT(('白止-S级品'!$A$2:$A$26=$B49)*('白止-S级品'!$D$1:$AV$1=AG$1)*('白止-S级品'!$D$2:$AV$26)),0)+IFERROR(SUMPRODUCT(('乐容-S级品'!$A$4:$A$32=$B49)*('乐容-S级品'!$L$3:$CA$3=AG$1)*('乐容-S级品'!$L$4:$CA$32)),0)</f>
      </c>
      <c r="AH49" s="280">
        <f>IFERROR(SUMPRODUCT(('控温被PRO-S级品'!$B$2:$B$10=$B49)*('控温被PRO-S级品'!$E$1:$BE$1=AH$1)*('控温被PRO-S级品'!$E$2:$BE$10)),0)+IFERROR(SUMPRODUCT(('冬被-S级品'!$B$2:$B$10=$B49)*('冬被-S级品'!$E$1:$AW$1=AH$1)*('冬被-S级品'!$E$2:$AW$10)),0)+IFERROR(SUMPRODUCT(('白止-S级品'!$A$2:$A$26=$B49)*('白止-S级品'!$D$1:$AV$1=AH$1)*('白止-S级品'!$D$2:$AV$26)),0)+IFERROR(SUMPRODUCT(('乐容-S级品'!$A$4:$A$32=$B49)*('乐容-S级品'!$L$3:$CA$3=AH$1)*('乐容-S级品'!$L$4:$CA$32)),0)</f>
      </c>
      <c r="AI49" s="280">
        <f>IFERROR(SUMPRODUCT(('控温被PRO-S级品'!$B$2:$B$10=$B49)*('控温被PRO-S级品'!$E$1:$BE$1=AI$1)*('控温被PRO-S级品'!$E$2:$BE$10)),0)+IFERROR(SUMPRODUCT(('冬被-S级品'!$B$2:$B$10=$B49)*('冬被-S级品'!$E$1:$AW$1=AI$1)*('冬被-S级品'!$E$2:$AW$10)),0)+IFERROR(SUMPRODUCT(('白止-S级品'!$A$2:$A$26=$B49)*('白止-S级品'!$D$1:$AV$1=AI$1)*('白止-S级品'!$D$2:$AV$26)),0)+IFERROR(SUMPRODUCT(('乐容-S级品'!$A$4:$A$32=$B49)*('乐容-S级品'!$L$3:$CA$3=AI$1)*('乐容-S级品'!$L$4:$CA$32)),0)</f>
      </c>
      <c r="AJ49" s="280">
        <f>IFERROR(SUMPRODUCT(('控温被PRO-S级品'!$B$2:$B$10=$B49)*('控温被PRO-S级品'!$E$1:$BE$1=AJ$1)*('控温被PRO-S级品'!$E$2:$BE$10)),0)+IFERROR(SUMPRODUCT(('冬被-S级品'!$B$2:$B$10=$B49)*('冬被-S级品'!$E$1:$AW$1=AJ$1)*('冬被-S级品'!$E$2:$AW$10)),0)+IFERROR(SUMPRODUCT(('白止-S级品'!$A$2:$A$26=$B49)*('白止-S级品'!$D$1:$AV$1=AJ$1)*('白止-S级品'!$D$2:$AV$26)),0)+IFERROR(SUMPRODUCT(('乐容-S级品'!$A$4:$A$32=$B49)*('乐容-S级品'!$L$3:$CA$3=AJ$1)*('乐容-S级品'!$L$4:$CA$32)),0)</f>
      </c>
      <c r="AK49" s="280">
        <f>IFERROR(SUMPRODUCT(('控温被PRO-S级品'!$B$2:$B$10=$B49)*('控温被PRO-S级品'!$E$1:$BE$1=AK$1)*('控温被PRO-S级品'!$E$2:$BE$10)),0)+IFERROR(SUMPRODUCT(('冬被-S级品'!$B$2:$B$10=$B49)*('冬被-S级品'!$E$1:$AW$1=AK$1)*('冬被-S级品'!$E$2:$AW$10)),0)+IFERROR(SUMPRODUCT(('白止-S级品'!$A$2:$A$26=$B49)*('白止-S级品'!$D$1:$AV$1=AK$1)*('白止-S级品'!$D$2:$AV$26)),0)+IFERROR(SUMPRODUCT(('乐容-S级品'!$A$4:$A$32=$B49)*('乐容-S级品'!$L$3:$CA$3=AK$1)*('乐容-S级品'!$L$4:$CA$32)),0)</f>
      </c>
      <c r="AL49" s="280">
        <f>IFERROR(SUMPRODUCT(('控温被PRO-S级品'!$B$2:$B$10=$B49)*('控温被PRO-S级品'!$E$1:$BE$1=AL$1)*('控温被PRO-S级品'!$E$2:$BE$10)),0)+IFERROR(SUMPRODUCT(('冬被-S级品'!$B$2:$B$10=$B49)*('冬被-S级品'!$E$1:$AW$1=AL$1)*('冬被-S级品'!$E$2:$AW$10)),0)+IFERROR(SUMPRODUCT(('白止-S级品'!$A$2:$A$26=$B49)*('白止-S级品'!$D$1:$AV$1=AL$1)*('白止-S级品'!$D$2:$AV$26)),0)+IFERROR(SUMPRODUCT(('乐容-S级品'!$A$4:$A$32=$B49)*('乐容-S级品'!$L$3:$CA$3=AL$1)*('乐容-S级品'!$L$4:$CA$32)),0)</f>
      </c>
      <c r="AM49" s="280">
        <f>IFERROR(SUMPRODUCT(('控温被PRO-S级品'!$B$2:$B$10=$B49)*('控温被PRO-S级品'!$E$1:$BE$1=AM$1)*('控温被PRO-S级品'!$E$2:$BE$10)),0)+IFERROR(SUMPRODUCT(('冬被-S级品'!$B$2:$B$10=$B49)*('冬被-S级品'!$E$1:$AW$1=AM$1)*('冬被-S级品'!$E$2:$AW$10)),0)+IFERROR(SUMPRODUCT(('白止-S级品'!$A$2:$A$26=$B49)*('白止-S级品'!$D$1:$AV$1=AM$1)*('白止-S级品'!$D$2:$AV$26)),0)+IFERROR(SUMPRODUCT(('乐容-S级品'!$A$4:$A$32=$B49)*('乐容-S级品'!$L$3:$CA$3=AM$1)*('乐容-S级品'!$L$4:$CA$32)),0)</f>
      </c>
      <c r="AN49" s="280">
        <f>IFERROR(SUMPRODUCT(('控温被PRO-S级品'!$B$2:$B$10=$B49)*('控温被PRO-S级品'!$E$1:$BE$1=AN$1)*('控温被PRO-S级品'!$E$2:$BE$10)),0)+IFERROR(SUMPRODUCT(('冬被-S级品'!$B$2:$B$10=$B49)*('冬被-S级品'!$E$1:$AW$1=AN$1)*('冬被-S级品'!$E$2:$AW$10)),0)+IFERROR(SUMPRODUCT(('白止-S级品'!$A$2:$A$26=$B49)*('白止-S级品'!$D$1:$AV$1=AN$1)*('白止-S级品'!$D$2:$AV$26)),0)+IFERROR(SUMPRODUCT(('乐容-S级品'!$A$4:$A$32=$B49)*('乐容-S级品'!$L$3:$CA$3=AN$1)*('乐容-S级品'!$L$4:$CA$32)),0)</f>
      </c>
      <c r="AO49" s="280">
        <f>IFERROR(SUMPRODUCT(('控温被PRO-S级品'!$B$2:$B$10=$B49)*('控温被PRO-S级品'!$E$1:$BE$1=AO$1)*('控温被PRO-S级品'!$E$2:$BE$10)),0)+IFERROR(SUMPRODUCT(('冬被-S级品'!$B$2:$B$10=$B49)*('冬被-S级品'!$E$1:$AW$1=AO$1)*('冬被-S级品'!$E$2:$AW$10)),0)+IFERROR(SUMPRODUCT(('白止-S级品'!$A$2:$A$26=$B49)*('白止-S级品'!$D$1:$AV$1=AO$1)*('白止-S级品'!$D$2:$AV$26)),0)+IFERROR(SUMPRODUCT(('乐容-S级品'!$A$4:$A$32=$B49)*('乐容-S级品'!$L$3:$CA$3=AO$1)*('乐容-S级品'!$L$4:$CA$32)),0)</f>
      </c>
      <c r="AP49" s="280">
        <f>IFERROR(SUMPRODUCT(('控温被PRO-S级品'!$B$2:$B$10=$B49)*('控温被PRO-S级品'!$E$1:$BE$1=AP$1)*('控温被PRO-S级品'!$E$2:$BE$10)),0)+IFERROR(SUMPRODUCT(('冬被-S级品'!$B$2:$B$10=$B49)*('冬被-S级品'!$E$1:$AW$1=AP$1)*('冬被-S级品'!$E$2:$AW$10)),0)+IFERROR(SUMPRODUCT(('白止-S级品'!$A$2:$A$26=$B49)*('白止-S级品'!$D$1:$AV$1=AP$1)*('白止-S级品'!$D$2:$AV$26)),0)+IFERROR(SUMPRODUCT(('乐容-S级品'!$A$4:$A$32=$B49)*('乐容-S级品'!$L$3:$CA$3=AP$1)*('乐容-S级品'!$L$4:$CA$32)),0)</f>
      </c>
      <c r="AQ49" s="280">
        <f>IFERROR(SUMPRODUCT(('控温被PRO-S级品'!$B$2:$B$10=$B49)*('控温被PRO-S级品'!$E$1:$BE$1=AQ$1)*('控温被PRO-S级品'!$E$2:$BE$10)),0)+IFERROR(SUMPRODUCT(('冬被-S级品'!$B$2:$B$10=$B49)*('冬被-S级品'!$E$1:$AW$1=AQ$1)*('冬被-S级品'!$E$2:$AW$10)),0)+IFERROR(SUMPRODUCT(('白止-S级品'!$A$2:$A$26=$B49)*('白止-S级品'!$D$1:$AV$1=AQ$1)*('白止-S级品'!$D$2:$AV$26)),0)+IFERROR(SUMPRODUCT(('乐容-S级品'!$A$4:$A$32=$B49)*('乐容-S级品'!$L$3:$CA$3=AQ$1)*('乐容-S级品'!$L$4:$CA$32)),0)</f>
      </c>
      <c r="AR49" s="280">
        <f>IFERROR(SUMPRODUCT(('控温被PRO-S级品'!$B$2:$B$10=$B49)*('控温被PRO-S级品'!$E$1:$BE$1=AR$1)*('控温被PRO-S级品'!$E$2:$BE$10)),0)+IFERROR(SUMPRODUCT(('冬被-S级品'!$B$2:$B$10=$B49)*('冬被-S级品'!$E$1:$AW$1=AR$1)*('冬被-S级品'!$E$2:$AW$10)),0)+IFERROR(SUMPRODUCT(('白止-S级品'!$A$2:$A$26=$B49)*('白止-S级品'!$D$1:$AV$1=AR$1)*('白止-S级品'!$D$2:$AV$26)),0)+IFERROR(SUMPRODUCT(('乐容-S级品'!$A$4:$A$32=$B49)*('乐容-S级品'!$L$3:$CA$3=AR$1)*('乐容-S级品'!$L$4:$CA$32)),0)</f>
      </c>
      <c r="AS49" s="280">
        <f>IFERROR(SUMPRODUCT(('控温被PRO-S级品'!$B$2:$B$10=$B49)*('控温被PRO-S级品'!$E$1:$BE$1=AS$1)*('控温被PRO-S级品'!$E$2:$BE$10)),0)+IFERROR(SUMPRODUCT(('冬被-S级品'!$B$2:$B$10=$B49)*('冬被-S级品'!$E$1:$AW$1=AS$1)*('冬被-S级品'!$E$2:$AW$10)),0)+IFERROR(SUMPRODUCT(('白止-S级品'!$A$2:$A$26=$B49)*('白止-S级品'!$D$1:$AV$1=AS$1)*('白止-S级品'!$D$2:$AV$26)),0)+IFERROR(SUMPRODUCT(('乐容-S级品'!$A$4:$A$32=$B49)*('乐容-S级品'!$L$3:$CA$3=AS$1)*('乐容-S级品'!$L$4:$CA$32)),0)</f>
      </c>
      <c r="AT49" s="280">
        <f>IFERROR(SUMPRODUCT(('控温被PRO-S级品'!$B$2:$B$10=$B49)*('控温被PRO-S级品'!$E$1:$BE$1=AT$1)*('控温被PRO-S级品'!$E$2:$BE$10)),0)+IFERROR(SUMPRODUCT(('冬被-S级品'!$B$2:$B$10=$B49)*('冬被-S级品'!$E$1:$AW$1=AT$1)*('冬被-S级品'!$E$2:$AW$10)),0)+IFERROR(SUMPRODUCT(('白止-S级品'!$A$2:$A$26=$B49)*('白止-S级品'!$D$1:$AV$1=AT$1)*('白止-S级品'!$D$2:$AV$26)),0)+IFERROR(SUMPRODUCT(('乐容-S级品'!$A$4:$A$32=$B49)*('乐容-S级品'!$L$3:$CA$3=AT$1)*('乐容-S级品'!$L$4:$CA$32)),0)</f>
      </c>
      <c r="AU49" s="280">
        <f>IFERROR(SUMPRODUCT(('控温被PRO-S级品'!$B$2:$B$10=$B49)*('控温被PRO-S级品'!$E$1:$BE$1=AU$1)*('控温被PRO-S级品'!$E$2:$BE$10)),0)+IFERROR(SUMPRODUCT(('冬被-S级品'!$B$2:$B$10=$B49)*('冬被-S级品'!$E$1:$AW$1=AU$1)*('冬被-S级品'!$E$2:$AW$10)),0)+IFERROR(SUMPRODUCT(('白止-S级品'!$A$2:$A$26=$B49)*('白止-S级品'!$D$1:$AV$1=AU$1)*('白止-S级品'!$D$2:$AV$26)),0)+IFERROR(SUMPRODUCT(('乐容-S级品'!$A$4:$A$32=$B49)*('乐容-S级品'!$L$3:$CA$3=AU$1)*('乐容-S级品'!$L$4:$CA$32)),0)</f>
      </c>
      <c r="AV49" s="280">
        <f>IFERROR(SUMPRODUCT(('控温被PRO-S级品'!$B$2:$B$10=$B49)*('控温被PRO-S级品'!$E$1:$BE$1=AV$1)*('控温被PRO-S级品'!$E$2:$BE$10)),0)+IFERROR(SUMPRODUCT(('冬被-S级品'!$B$2:$B$10=$B49)*('冬被-S级品'!$E$1:$AW$1=AV$1)*('冬被-S级品'!$E$2:$AW$10)),0)+IFERROR(SUMPRODUCT(('白止-S级品'!$A$2:$A$26=$B49)*('白止-S级品'!$D$1:$AV$1=AV$1)*('白止-S级品'!$D$2:$AV$26)),0)+IFERROR(SUMPRODUCT(('乐容-S级品'!$A$4:$A$32=$B49)*('乐容-S级品'!$L$3:$CA$3=AV$1)*('乐容-S级品'!$L$4:$CA$32)),0)</f>
      </c>
      <c r="AW49" s="280">
        <f>IFERROR(SUMPRODUCT(('控温被PRO-S级品'!$B$2:$B$10=$B49)*('控温被PRO-S级品'!$E$1:$BE$1=AW$1)*('控温被PRO-S级品'!$E$2:$BE$10)),0)+IFERROR(SUMPRODUCT(('冬被-S级品'!$B$2:$B$10=$B49)*('冬被-S级品'!$E$1:$AW$1=AW$1)*('冬被-S级品'!$E$2:$AW$10)),0)+IFERROR(SUMPRODUCT(('白止-S级品'!$A$2:$A$26=$B49)*('白止-S级品'!$D$1:$AV$1=AW$1)*('白止-S级品'!$D$2:$AV$26)),0)+IFERROR(SUMPRODUCT(('乐容-S级品'!$A$4:$A$32=$B49)*('乐容-S级品'!$L$3:$CA$3=AW$1)*('乐容-S级品'!$L$4:$CA$32)),0)</f>
      </c>
      <c r="AX49" s="280">
        <f>IFERROR(SUMPRODUCT(('控温被PRO-S级品'!$B$2:$B$10=$B49)*('控温被PRO-S级品'!$E$1:$BE$1=AX$1)*('控温被PRO-S级品'!$E$2:$BE$10)),0)+IFERROR(SUMPRODUCT(('冬被-S级品'!$B$2:$B$10=$B49)*('冬被-S级品'!$E$1:$AW$1=AX$1)*('冬被-S级品'!$E$2:$AW$10)),0)+IFERROR(SUMPRODUCT(('白止-S级品'!$A$2:$A$26=$B49)*('白止-S级品'!$D$1:$AV$1=AX$1)*('白止-S级品'!$D$2:$AV$26)),0)+IFERROR(SUMPRODUCT(('乐容-S级品'!$A$4:$A$32=$B49)*('乐容-S级品'!$L$3:$CA$3=AX$1)*('乐容-S级品'!$L$4:$CA$32)),0)</f>
      </c>
      <c r="AY49" s="280">
        <f>IFERROR(SUMPRODUCT(('控温被PRO-S级品'!$B$2:$B$10=$B49)*('控温被PRO-S级品'!$E$1:$BE$1=AY$1)*('控温被PRO-S级品'!$E$2:$BE$10)),0)+IFERROR(SUMPRODUCT(('冬被-S级品'!$B$2:$B$10=$B49)*('冬被-S级品'!$E$1:$AW$1=AY$1)*('冬被-S级品'!$E$2:$AW$10)),0)+IFERROR(SUMPRODUCT(('白止-S级品'!$A$2:$A$26=$B49)*('白止-S级品'!$D$1:$AV$1=AY$1)*('白止-S级品'!$D$2:$AV$26)),0)+IFERROR(SUMPRODUCT(('乐容-S级品'!$A$4:$A$32=$B49)*('乐容-S级品'!$L$3:$CA$3=AY$1)*('乐容-S级品'!$L$4:$CA$32)),0)</f>
      </c>
      <c r="AZ49" s="280">
        <f>IFERROR(SUMPRODUCT(('控温被PRO-S级品'!$B$2:$B$10=$B49)*('控温被PRO-S级品'!$E$1:$BE$1=AZ$1)*('控温被PRO-S级品'!$E$2:$BE$10)),0)+IFERROR(SUMPRODUCT(('冬被-S级品'!$B$2:$B$10=$B49)*('冬被-S级品'!$E$1:$AW$1=AZ$1)*('冬被-S级品'!$E$2:$AW$10)),0)+IFERROR(SUMPRODUCT(('白止-S级品'!$A$2:$A$26=$B49)*('白止-S级品'!$D$1:$AV$1=AZ$1)*('白止-S级品'!$D$2:$AV$26)),0)+IFERROR(SUMPRODUCT(('乐容-S级品'!$A$4:$A$32=$B49)*('乐容-S级品'!$L$3:$CA$3=AZ$1)*('乐容-S级品'!$L$4:$CA$32)),0)</f>
      </c>
      <c r="BA49" s="280">
        <f>IFERROR(SUMPRODUCT(('控温被PRO-S级品'!$B$2:$B$10=$B49)*('控温被PRO-S级品'!$E$1:$BE$1=BA$1)*('控温被PRO-S级品'!$E$2:$BE$10)),0)+IFERROR(SUMPRODUCT(('冬被-S级品'!$B$2:$B$10=$B49)*('冬被-S级品'!$E$1:$AW$1=BA$1)*('冬被-S级品'!$E$2:$AW$10)),0)+IFERROR(SUMPRODUCT(('白止-S级品'!$A$2:$A$26=$B49)*('白止-S级品'!$D$1:$AV$1=BA$1)*('白止-S级品'!$D$2:$AV$26)),0)+IFERROR(SUMPRODUCT(('乐容-S级品'!$A$4:$A$32=$B49)*('乐容-S级品'!$L$3:$CA$3=BA$1)*('乐容-S级品'!$L$4:$CA$32)),0)</f>
      </c>
      <c r="BB49" s="280">
        <f>IFERROR(SUMPRODUCT(('控温被PRO-S级品'!$B$2:$B$10=$B49)*('控温被PRO-S级品'!$E$1:$BE$1=BB$1)*('控温被PRO-S级品'!$E$2:$BE$10)),0)+IFERROR(SUMPRODUCT(('冬被-S级品'!$B$2:$B$10=$B49)*('冬被-S级品'!$E$1:$AW$1=BB$1)*('冬被-S级品'!$E$2:$AW$10)),0)+IFERROR(SUMPRODUCT(('白止-S级品'!$A$2:$A$26=$B49)*('白止-S级品'!$D$1:$AV$1=BB$1)*('白止-S级品'!$D$2:$AV$26)),0)+IFERROR(SUMPRODUCT(('乐容-S级品'!$A$4:$A$32=$B49)*('乐容-S级品'!$L$3:$CA$3=BB$1)*('乐容-S级品'!$L$4:$CA$32)),0)</f>
      </c>
      <c r="BC49" s="280">
        <f>IFERROR(SUMPRODUCT(('控温被PRO-S级品'!$B$2:$B$10=$B49)*('控温被PRO-S级品'!$E$1:$BE$1=BC$1)*('控温被PRO-S级品'!$E$2:$BE$10)),0)+IFERROR(SUMPRODUCT(('冬被-S级品'!$B$2:$B$10=$B49)*('冬被-S级品'!$E$1:$AW$1=BC$1)*('冬被-S级品'!$E$2:$AW$10)),0)+IFERROR(SUMPRODUCT(('白止-S级品'!$A$2:$A$26=$B49)*('白止-S级品'!$D$1:$AV$1=BC$1)*('白止-S级品'!$D$2:$AV$26)),0)+IFERROR(SUMPRODUCT(('乐容-S级品'!$A$4:$A$32=$B49)*('乐容-S级品'!$L$3:$CA$3=BC$1)*('乐容-S级品'!$L$4:$CA$32)),0)</f>
      </c>
      <c r="BD49" s="280">
        <f>IFERROR(SUMPRODUCT(('控温被PRO-S级品'!$B$2:$B$10=$B49)*('控温被PRO-S级品'!$E$1:$BE$1=BD$1)*('控温被PRO-S级品'!$E$2:$BE$10)),0)+IFERROR(SUMPRODUCT(('冬被-S级品'!$B$2:$B$10=$B49)*('冬被-S级品'!$E$1:$AW$1=BD$1)*('冬被-S级品'!$E$2:$AW$10)),0)+IFERROR(SUMPRODUCT(('白止-S级品'!$A$2:$A$26=$B49)*('白止-S级品'!$D$1:$AV$1=BD$1)*('白止-S级品'!$D$2:$AV$26)),0)+IFERROR(SUMPRODUCT(('乐容-S级品'!$A$4:$A$32=$B49)*('乐容-S级品'!$L$3:$CA$3=BD$1)*('乐容-S级品'!$L$4:$CA$32)),0)</f>
      </c>
      <c r="BE49" s="280">
        <f>IFERROR(SUMPRODUCT(('控温被PRO-S级品'!$B$2:$B$10=$B49)*('控温被PRO-S级品'!$E$1:$BE$1=BE$1)*('控温被PRO-S级品'!$E$2:$BE$10)),0)+IFERROR(SUMPRODUCT(('冬被-S级品'!$B$2:$B$10=$B49)*('冬被-S级品'!$E$1:$AW$1=BE$1)*('冬被-S级品'!$E$2:$AW$10)),0)+IFERROR(SUMPRODUCT(('白止-S级品'!$A$2:$A$26=$B49)*('白止-S级品'!$D$1:$AV$1=BE$1)*('白止-S级品'!$D$2:$AV$26)),0)+IFERROR(SUMPRODUCT(('乐容-S级品'!$A$4:$A$32=$B49)*('乐容-S级品'!$L$3:$CA$3=BE$1)*('乐容-S级品'!$L$4:$CA$32)),0)</f>
      </c>
      <c r="BF49" s="280">
        <f>IFERROR(SUMPRODUCT(('控温被PRO-S级品'!$B$2:$B$10=$B49)*('控温被PRO-S级品'!$E$1:$BE$1=BF$1)*('控温被PRO-S级品'!$E$2:$BE$10)),0)+IFERROR(SUMPRODUCT(('冬被-S级品'!$B$2:$B$10=$B49)*('冬被-S级品'!$E$1:$AW$1=BF$1)*('冬被-S级品'!$E$2:$AW$10)),0)+IFERROR(SUMPRODUCT(('白止-S级品'!$A$2:$A$26=$B49)*('白止-S级品'!$D$1:$AV$1=BF$1)*('白止-S级品'!$D$2:$AV$26)),0)+IFERROR(SUMPRODUCT(('乐容-S级品'!$A$4:$A$32=$B49)*('乐容-S级品'!$L$3:$CA$3=BF$1)*('乐容-S级品'!$L$4:$CA$32)),0)</f>
      </c>
      <c r="BG49" s="280">
        <f>IFERROR(SUMPRODUCT(('控温被PRO-S级品'!$B$2:$B$10=$B49)*('控温被PRO-S级品'!$E$1:$BE$1=BG$1)*('控温被PRO-S级品'!$E$2:$BE$10)),0)+IFERROR(SUMPRODUCT(('冬被-S级品'!$B$2:$B$10=$B49)*('冬被-S级品'!$E$1:$AW$1=BG$1)*('冬被-S级品'!$E$2:$AW$10)),0)+IFERROR(SUMPRODUCT(('白止-S级品'!$A$2:$A$26=$B49)*('白止-S级品'!$D$1:$AV$1=BG$1)*('白止-S级品'!$D$2:$AV$26)),0)+IFERROR(SUMPRODUCT(('乐容-S级品'!$A$4:$A$32=$B49)*('乐容-S级品'!$L$3:$CA$3=BG$1)*('乐容-S级品'!$L$4:$CA$32)),0)</f>
      </c>
      <c r="BH49" s="280">
        <f>IFERROR(SUMPRODUCT(('控温被PRO-S级品'!$B$2:$B$10=$B49)*('控温被PRO-S级品'!$E$1:$BE$1=BH$1)*('控温被PRO-S级品'!$E$2:$BE$10)),0)+IFERROR(SUMPRODUCT(('冬被-S级品'!$B$2:$B$10=$B49)*('冬被-S级品'!$E$1:$AW$1=BH$1)*('冬被-S级品'!$E$2:$AW$10)),0)+IFERROR(SUMPRODUCT(('白止-S级品'!$A$2:$A$26=$B49)*('白止-S级品'!$D$1:$AV$1=BH$1)*('白止-S级品'!$D$2:$AV$26)),0)+IFERROR(SUMPRODUCT(('乐容-S级品'!$A$4:$A$32=$B49)*('乐容-S级品'!$L$3:$CA$3=BH$1)*('乐容-S级品'!$L$4:$CA$32)),0)</f>
      </c>
      <c r="BI49" s="280">
        <f>IFERROR(SUMPRODUCT(('控温被PRO-S级品'!$B$2:$B$10=$B49)*('控温被PRO-S级品'!$E$1:$BE$1=BI$1)*('控温被PRO-S级品'!$E$2:$BE$10)),0)+IFERROR(SUMPRODUCT(('冬被-S级品'!$B$2:$B$10=$B49)*('冬被-S级品'!$E$1:$AW$1=BI$1)*('冬被-S级品'!$E$2:$AW$10)),0)+IFERROR(SUMPRODUCT(('白止-S级品'!$A$2:$A$26=$B49)*('白止-S级品'!$D$1:$AV$1=BI$1)*('白止-S级品'!$D$2:$AV$26)),0)+IFERROR(SUMPRODUCT(('乐容-S级品'!$A$4:$A$32=$B49)*('乐容-S级品'!$L$3:$CA$3=BI$1)*('乐容-S级品'!$L$4:$CA$32)),0)</f>
      </c>
      <c r="BJ49" s="280">
        <f>IFERROR(SUMPRODUCT(('控温被PRO-S级品'!$B$2:$B$10=$B49)*('控温被PRO-S级品'!$E$1:$BE$1=BJ$1)*('控温被PRO-S级品'!$E$2:$BE$10)),0)+IFERROR(SUMPRODUCT(('冬被-S级品'!$B$2:$B$10=$B49)*('冬被-S级品'!$E$1:$AW$1=BJ$1)*('冬被-S级品'!$E$2:$AW$10)),0)+IFERROR(SUMPRODUCT(('白止-S级品'!$A$2:$A$26=$B49)*('白止-S级品'!$D$1:$AV$1=BJ$1)*('白止-S级品'!$D$2:$AV$26)),0)+IFERROR(SUMPRODUCT(('乐容-S级品'!$A$4:$A$32=$B49)*('乐容-S级品'!$L$3:$CA$3=BJ$1)*('乐容-S级品'!$L$4:$CA$32)),0)</f>
      </c>
      <c r="BK49" s="280">
        <f>IFERROR(SUMPRODUCT(('控温被PRO-S级品'!$B$2:$B$10=$B49)*('控温被PRO-S级品'!$E$1:$BE$1=BK$1)*('控温被PRO-S级品'!$E$2:$BE$10)),0)+IFERROR(SUMPRODUCT(('冬被-S级品'!$B$2:$B$10=$B49)*('冬被-S级品'!$E$1:$AW$1=BK$1)*('冬被-S级品'!$E$2:$AW$10)),0)+IFERROR(SUMPRODUCT(('白止-S级品'!$A$2:$A$26=$B49)*('白止-S级品'!$D$1:$AV$1=BK$1)*('白止-S级品'!$D$2:$AV$26)),0)+IFERROR(SUMPRODUCT(('乐容-S级品'!$A$4:$A$32=$B49)*('乐容-S级品'!$L$3:$CA$3=BK$1)*('乐容-S级品'!$L$4:$CA$32)),0)</f>
      </c>
      <c r="BL49" s="280">
        <f>IFERROR(SUMPRODUCT(('控温被PRO-S级品'!$B$2:$B$10=$B49)*('控温被PRO-S级品'!$E$1:$BE$1=BL$1)*('控温被PRO-S级品'!$E$2:$BE$10)),0)+IFERROR(SUMPRODUCT(('冬被-S级品'!$B$2:$B$10=$B49)*('冬被-S级品'!$E$1:$AW$1=BL$1)*('冬被-S级品'!$E$2:$AW$10)),0)+IFERROR(SUMPRODUCT(('白止-S级品'!$A$2:$A$26=$B49)*('白止-S级品'!$D$1:$AV$1=BL$1)*('白止-S级品'!$D$2:$AV$26)),0)+IFERROR(SUMPRODUCT(('乐容-S级品'!$A$4:$A$32=$B49)*('乐容-S级品'!$L$3:$CA$3=BL$1)*('乐容-S级品'!$L$4:$CA$32)),0)</f>
      </c>
      <c r="BM49" s="280">
        <f>IFERROR(SUMPRODUCT(('控温被PRO-S级品'!$B$2:$B$10=$B49)*('控温被PRO-S级品'!$E$1:$BE$1=BM$1)*('控温被PRO-S级品'!$E$2:$BE$10)),0)+IFERROR(SUMPRODUCT(('冬被-S级品'!$B$2:$B$10=$B49)*('冬被-S级品'!$E$1:$AW$1=BM$1)*('冬被-S级品'!$E$2:$AW$10)),0)+IFERROR(SUMPRODUCT(('白止-S级品'!$A$2:$A$26=$B49)*('白止-S级品'!$D$1:$AV$1=BM$1)*('白止-S级品'!$D$2:$AV$26)),0)+IFERROR(SUMPRODUCT(('乐容-S级品'!$A$4:$A$32=$B49)*('乐容-S级品'!$L$3:$CA$3=BM$1)*('乐容-S级品'!$L$4:$CA$32)),0)</f>
      </c>
      <c r="BN49" s="280">
        <f>IFERROR(SUMPRODUCT(('控温被PRO-S级品'!$B$2:$B$10=$B49)*('控温被PRO-S级品'!$E$1:$BE$1=BN$1)*('控温被PRO-S级品'!$E$2:$BE$10)),0)+IFERROR(SUMPRODUCT(('冬被-S级品'!$B$2:$B$10=$B49)*('冬被-S级品'!$E$1:$AW$1=BN$1)*('冬被-S级品'!$E$2:$AW$10)),0)+IFERROR(SUMPRODUCT(('白止-S级品'!$A$2:$A$26=$B49)*('白止-S级品'!$D$1:$AV$1=BN$1)*('白止-S级品'!$D$2:$AV$26)),0)+IFERROR(SUMPRODUCT(('乐容-S级品'!$A$4:$A$32=$B49)*('乐容-S级品'!$L$3:$CA$3=BN$1)*('乐容-S级品'!$L$4:$CA$32)),0)</f>
      </c>
      <c r="BO49" s="280">
        <f>IFERROR(SUMPRODUCT(('控温被PRO-S级品'!$B$2:$B$10=$B49)*('控温被PRO-S级品'!$E$1:$BE$1=BO$1)*('控温被PRO-S级品'!$E$2:$BE$10)),0)+IFERROR(SUMPRODUCT(('冬被-S级品'!$B$2:$B$10=$B49)*('冬被-S级品'!$E$1:$AW$1=BO$1)*('冬被-S级品'!$E$2:$AW$10)),0)+IFERROR(SUMPRODUCT(('白止-S级品'!$A$2:$A$26=$B49)*('白止-S级品'!$D$1:$AV$1=BO$1)*('白止-S级品'!$D$2:$AV$26)),0)+IFERROR(SUMPRODUCT(('乐容-S级品'!$A$4:$A$32=$B49)*('乐容-S级品'!$L$3:$CA$3=BO$1)*('乐容-S级品'!$L$4:$CA$32)),0)</f>
      </c>
      <c r="BP49" s="280">
        <f>IFERROR(SUMPRODUCT(('控温被PRO-S级品'!$B$2:$B$10=$B49)*('控温被PRO-S级品'!$E$1:$BE$1=BP$1)*('控温被PRO-S级品'!$E$2:$BE$10)),0)+IFERROR(SUMPRODUCT(('冬被-S级品'!$B$2:$B$10=$B49)*('冬被-S级品'!$E$1:$AW$1=BP$1)*('冬被-S级品'!$E$2:$AW$10)),0)+IFERROR(SUMPRODUCT(('白止-S级品'!$A$2:$A$26=$B49)*('白止-S级品'!$D$1:$AV$1=BP$1)*('白止-S级品'!$D$2:$AV$26)),0)+IFERROR(SUMPRODUCT(('乐容-S级品'!$A$4:$A$32=$B49)*('乐容-S级品'!$L$3:$CA$3=BP$1)*('乐容-S级品'!$L$4:$CA$32)),0)</f>
      </c>
      <c r="BQ49" s="280">
        <f>IFERROR(SUMPRODUCT(('控温被PRO-S级品'!$B$2:$B$10=$B49)*('控温被PRO-S级品'!$E$1:$BE$1=BQ$1)*('控温被PRO-S级品'!$E$2:$BE$10)),0)+IFERROR(SUMPRODUCT(('冬被-S级品'!$B$2:$B$10=$B49)*('冬被-S级品'!$E$1:$AW$1=BQ$1)*('冬被-S级品'!$E$2:$AW$10)),0)+IFERROR(SUMPRODUCT(('白止-S级品'!$A$2:$A$26=$B49)*('白止-S级品'!$D$1:$AV$1=BQ$1)*('白止-S级品'!$D$2:$AV$26)),0)+IFERROR(SUMPRODUCT(('乐容-S级品'!$A$4:$A$32=$B49)*('乐容-S级品'!$L$3:$CA$3=BQ$1)*('乐容-S级品'!$L$4:$CA$32)),0)</f>
      </c>
      <c r="BR49" s="280">
        <f>IFERROR(SUMPRODUCT(('控温被PRO-S级品'!$B$2:$B$10=$B49)*('控温被PRO-S级品'!$E$1:$BE$1=BR$1)*('控温被PRO-S级品'!$E$2:$BE$10)),0)+IFERROR(SUMPRODUCT(('冬被-S级品'!$B$2:$B$10=$B49)*('冬被-S级品'!$E$1:$AW$1=BR$1)*('冬被-S级品'!$E$2:$AW$10)),0)+IFERROR(SUMPRODUCT(('白止-S级品'!$A$2:$A$26=$B49)*('白止-S级品'!$D$1:$AV$1=BR$1)*('白止-S级品'!$D$2:$AV$26)),0)+IFERROR(SUMPRODUCT(('乐容-S级品'!$A$4:$A$32=$B49)*('乐容-S级品'!$L$3:$CA$3=BR$1)*('乐容-S级品'!$L$4:$CA$32)),0)</f>
      </c>
      <c r="BS49" s="280">
        <f>IFERROR(SUMPRODUCT(('控温被PRO-S级品'!$B$2:$B$10=$B49)*('控温被PRO-S级品'!$E$1:$BE$1=BS$1)*('控温被PRO-S级品'!$E$2:$BE$10)),0)+IFERROR(SUMPRODUCT(('冬被-S级品'!$B$2:$B$10=$B49)*('冬被-S级品'!$E$1:$AW$1=BS$1)*('冬被-S级品'!$E$2:$AW$10)),0)+IFERROR(SUMPRODUCT(('白止-S级品'!$A$2:$A$26=$B49)*('白止-S级品'!$D$1:$AV$1=BS$1)*('白止-S级品'!$D$2:$AV$26)),0)+IFERROR(SUMPRODUCT(('乐容-S级品'!$A$4:$A$32=$B49)*('乐容-S级品'!$L$3:$CA$3=BS$1)*('乐容-S级品'!$L$4:$CA$32)),0)</f>
      </c>
      <c r="BT49" s="280">
        <f>IFERROR(SUMPRODUCT(('控温被PRO-S级品'!$B$2:$B$10=$B49)*('控温被PRO-S级品'!$E$1:$BE$1=BT$1)*('控温被PRO-S级品'!$E$2:$BE$10)),0)+IFERROR(SUMPRODUCT(('冬被-S级品'!$B$2:$B$10=$B49)*('冬被-S级品'!$E$1:$AW$1=BT$1)*('冬被-S级品'!$E$2:$AW$10)),0)+IFERROR(SUMPRODUCT(('白止-S级品'!$A$2:$A$26=$B49)*('白止-S级品'!$D$1:$AV$1=BT$1)*('白止-S级品'!$D$2:$AV$26)),0)+IFERROR(SUMPRODUCT(('乐容-S级品'!$A$4:$A$32=$B49)*('乐容-S级品'!$L$3:$CA$3=BT$1)*('乐容-S级品'!$L$4:$CA$32)),0)</f>
      </c>
      <c r="BU49" s="280">
        <f>IFERROR(SUMPRODUCT(('控温被PRO-S级品'!$B$2:$B$10=$B49)*('控温被PRO-S级品'!$E$1:$BE$1=BU$1)*('控温被PRO-S级品'!$E$2:$BE$10)),0)+IFERROR(SUMPRODUCT(('冬被-S级品'!$B$2:$B$10=$B49)*('冬被-S级品'!$E$1:$AW$1=BU$1)*('冬被-S级品'!$E$2:$AW$10)),0)+IFERROR(SUMPRODUCT(('白止-S级品'!$A$2:$A$26=$B49)*('白止-S级品'!$D$1:$AV$1=BU$1)*('白止-S级品'!$D$2:$AV$26)),0)+IFERROR(SUMPRODUCT(('乐容-S级品'!$A$4:$A$32=$B49)*('乐容-S级品'!$L$3:$CA$3=BU$1)*('乐容-S级品'!$L$4:$CA$32)),0)</f>
      </c>
      <c r="BV49" s="280">
        <f>IFERROR(SUMPRODUCT(('控温被PRO-S级品'!$B$2:$B$10=$B49)*('控温被PRO-S级品'!$E$1:$BE$1=BV$1)*('控温被PRO-S级品'!$E$2:$BE$10)),0)+IFERROR(SUMPRODUCT(('冬被-S级品'!$B$2:$B$10=$B49)*('冬被-S级品'!$E$1:$AW$1=BV$1)*('冬被-S级品'!$E$2:$AW$10)),0)+IFERROR(SUMPRODUCT(('白止-S级品'!$A$2:$A$26=$B49)*('白止-S级品'!$D$1:$AV$1=BV$1)*('白止-S级品'!$D$2:$AV$26)),0)+IFERROR(SUMPRODUCT(('乐容-S级品'!$A$4:$A$32=$B49)*('乐容-S级品'!$L$3:$CA$3=BV$1)*('乐容-S级品'!$L$4:$CA$32)),0)</f>
      </c>
      <c r="BW49" s="280">
        <f>IFERROR(SUMPRODUCT(('控温被PRO-S级品'!$B$2:$B$10=$B49)*('控温被PRO-S级品'!$E$1:$BE$1=BW$1)*('控温被PRO-S级品'!$E$2:$BE$10)),0)+IFERROR(SUMPRODUCT(('冬被-S级品'!$B$2:$B$10=$B49)*('冬被-S级品'!$E$1:$AW$1=BW$1)*('冬被-S级品'!$E$2:$AW$10)),0)+IFERROR(SUMPRODUCT(('白止-S级品'!$A$2:$A$26=$B49)*('白止-S级品'!$D$1:$AV$1=BW$1)*('白止-S级品'!$D$2:$AV$26)),0)+IFERROR(SUMPRODUCT(('乐容-S级品'!$A$4:$A$32=$B49)*('乐容-S级品'!$L$3:$CA$3=BW$1)*('乐容-S级品'!$L$4:$CA$32)),0)</f>
      </c>
      <c r="BX49" s="280">
        <f>IFERROR(SUMPRODUCT(('控温被PRO-S级品'!$B$2:$B$10=$B49)*('控温被PRO-S级品'!$E$1:$BE$1=BX$1)*('控温被PRO-S级品'!$E$2:$BE$10)),0)+IFERROR(SUMPRODUCT(('冬被-S级品'!$B$2:$B$10=$B49)*('冬被-S级品'!$E$1:$AW$1=BX$1)*('冬被-S级品'!$E$2:$AW$10)),0)+IFERROR(SUMPRODUCT(('白止-S级品'!$A$2:$A$26=$B49)*('白止-S级品'!$D$1:$AV$1=BX$1)*('白止-S级品'!$D$2:$AV$26)),0)+IFERROR(SUMPRODUCT(('乐容-S级品'!$A$4:$A$32=$B49)*('乐容-S级品'!$L$3:$CA$3=BX$1)*('乐容-S级品'!$L$4:$CA$32)),0)</f>
      </c>
      <c r="BY49" s="280">
        <f>IFERROR(SUMPRODUCT(('控温被PRO-S级品'!$B$2:$B$10=$B49)*('控温被PRO-S级品'!$E$1:$BE$1=BY$1)*('控温被PRO-S级品'!$E$2:$BE$10)),0)+IFERROR(SUMPRODUCT(('冬被-S级品'!$B$2:$B$10=$B49)*('冬被-S级品'!$E$1:$AW$1=BY$1)*('冬被-S级品'!$E$2:$AW$10)),0)+IFERROR(SUMPRODUCT(('白止-S级品'!$A$2:$A$26=$B49)*('白止-S级品'!$D$1:$AV$1=BY$1)*('白止-S级品'!$D$2:$AV$26)),0)+IFERROR(SUMPRODUCT(('乐容-S级品'!$A$4:$A$32=$B49)*('乐容-S级品'!$L$3:$CA$3=BY$1)*('乐容-S级品'!$L$4:$CA$32)),0)</f>
      </c>
      <c r="BZ49" s="280">
        <f>IFERROR(SUMPRODUCT(('控温被PRO-S级品'!$B$2:$B$10=$B49)*('控温被PRO-S级品'!$E$1:$BE$1=BZ$1)*('控温被PRO-S级品'!$E$2:$BE$10)),0)+IFERROR(SUMPRODUCT(('冬被-S级品'!$B$2:$B$10=$B49)*('冬被-S级品'!$E$1:$AW$1=BZ$1)*('冬被-S级品'!$E$2:$AW$10)),0)+IFERROR(SUMPRODUCT(('白止-S级品'!$A$2:$A$26=$B49)*('白止-S级品'!$D$1:$AV$1=BZ$1)*('白止-S级品'!$D$2:$AV$26)),0)+IFERROR(SUMPRODUCT(('乐容-S级品'!$A$4:$A$32=$B49)*('乐容-S级品'!$L$3:$CA$3=BZ$1)*('乐容-S级品'!$L$4:$CA$32)),0)</f>
      </c>
      <c r="CA49" s="280">
        <f>IFERROR(SUMPRODUCT(('控温被PRO-S级品'!$B$2:$B$10=$B49)*('控温被PRO-S级品'!$E$1:$BE$1=CA$1)*('控温被PRO-S级品'!$E$2:$BE$10)),0)+IFERROR(SUMPRODUCT(('冬被-S级品'!$B$2:$B$10=$B49)*('冬被-S级品'!$E$1:$AW$1=CA$1)*('冬被-S级品'!$E$2:$AW$10)),0)+IFERROR(SUMPRODUCT(('白止-S级品'!$A$2:$A$26=$B49)*('白止-S级品'!$D$1:$AV$1=CA$1)*('白止-S级品'!$D$2:$AV$26)),0)+IFERROR(SUMPRODUCT(('乐容-S级品'!$A$4:$A$32=$B49)*('乐容-S级品'!$L$3:$CA$3=CA$1)*('乐容-S级品'!$L$4:$CA$32)),0)</f>
      </c>
      <c r="CB49" s="280">
        <f>IFERROR(SUMPRODUCT(('控温被PRO-S级品'!$B$2:$B$10=$B49)*('控温被PRO-S级品'!$E$1:$BE$1=CB$1)*('控温被PRO-S级品'!$E$2:$BE$10)),0)+IFERROR(SUMPRODUCT(('冬被-S级品'!$B$2:$B$10=$B49)*('冬被-S级品'!$E$1:$AW$1=CB$1)*('冬被-S级品'!$E$2:$AW$10)),0)+IFERROR(SUMPRODUCT(('白止-S级品'!$A$2:$A$26=$B49)*('白止-S级品'!$D$1:$AV$1=CB$1)*('白止-S级品'!$D$2:$AV$26)),0)+IFERROR(SUMPRODUCT(('乐容-S级品'!$A$4:$A$32=$B49)*('乐容-S级品'!$L$3:$CA$3=CB$1)*('乐容-S级品'!$L$4:$CA$32)),0)</f>
      </c>
      <c r="CC49" s="280">
        <f>IFERROR(SUMPRODUCT(('控温被PRO-S级品'!$B$2:$B$10=$B49)*('控温被PRO-S级品'!$E$1:$BE$1=CC$1)*('控温被PRO-S级品'!$E$2:$BE$10)),0)+IFERROR(SUMPRODUCT(('冬被-S级品'!$B$2:$B$10=$B49)*('冬被-S级品'!$E$1:$AW$1=CC$1)*('冬被-S级品'!$E$2:$AW$10)),0)+IFERROR(SUMPRODUCT(('白止-S级品'!$A$2:$A$26=$B49)*('白止-S级品'!$D$1:$AV$1=CC$1)*('白止-S级品'!$D$2:$AV$26)),0)+IFERROR(SUMPRODUCT(('乐容-S级品'!$A$4:$A$32=$B49)*('乐容-S级品'!$L$3:$CA$3=CC$1)*('乐容-S级品'!$L$4:$CA$32)),0)</f>
      </c>
      <c r="CD49" s="280">
        <f>IFERROR(SUMPRODUCT(('控温被PRO-S级品'!$B$2:$B$10=$B49)*('控温被PRO-S级品'!$E$1:$BE$1=CD$1)*('控温被PRO-S级品'!$E$2:$BE$10)),0)+IFERROR(SUMPRODUCT(('冬被-S级品'!$B$2:$B$10=$B49)*('冬被-S级品'!$E$1:$AW$1=CD$1)*('冬被-S级品'!$E$2:$AW$10)),0)+IFERROR(SUMPRODUCT(('白止-S级品'!$A$2:$A$26=$B49)*('白止-S级品'!$D$1:$AV$1=CD$1)*('白止-S级品'!$D$2:$AV$26)),0)+IFERROR(SUMPRODUCT(('乐容-S级品'!$A$4:$A$32=$B49)*('乐容-S级品'!$L$3:$CA$3=CD$1)*('乐容-S级品'!$L$4:$CA$32)),0)</f>
      </c>
      <c r="CE49" s="280">
        <f>IFERROR(SUMPRODUCT(('控温被PRO-S级品'!$B$2:$B$10=$B49)*('控温被PRO-S级品'!$E$1:$BE$1=CE$1)*('控温被PRO-S级品'!$E$2:$BE$10)),0)+IFERROR(SUMPRODUCT(('冬被-S级品'!$B$2:$B$10=$B49)*('冬被-S级品'!$E$1:$AW$1=CE$1)*('冬被-S级品'!$E$2:$AW$10)),0)+IFERROR(SUMPRODUCT(('白止-S级品'!$A$2:$A$26=$B49)*('白止-S级品'!$D$1:$AV$1=CE$1)*('白止-S级品'!$D$2:$AV$26)),0)+IFERROR(SUMPRODUCT(('乐容-S级品'!$A$4:$A$32=$B49)*('乐容-S级品'!$L$3:$CA$3=CE$1)*('乐容-S级品'!$L$4:$CA$32)),0)</f>
      </c>
      <c r="CF49" s="280">
        <f>IFERROR(SUMPRODUCT(('控温被PRO-S级品'!$B$2:$B$10=$B49)*('控温被PRO-S级品'!$E$1:$BE$1=CF$1)*('控温被PRO-S级品'!$E$2:$BE$10)),0)+IFERROR(SUMPRODUCT(('冬被-S级品'!$B$2:$B$10=$B49)*('冬被-S级品'!$E$1:$AW$1=CF$1)*('冬被-S级品'!$E$2:$AW$10)),0)+IFERROR(SUMPRODUCT(('白止-S级品'!$A$2:$A$26=$B49)*('白止-S级品'!$D$1:$AV$1=CF$1)*('白止-S级品'!$D$2:$AV$26)),0)+IFERROR(SUMPRODUCT(('乐容-S级品'!$A$4:$A$32=$B49)*('乐容-S级品'!$L$3:$CA$3=CF$1)*('乐容-S级品'!$L$4:$CA$32)),0)</f>
      </c>
      <c r="CG49" s="280">
        <f>IFERROR(SUMPRODUCT(('控温被PRO-S级品'!$B$2:$B$10=$B49)*('控温被PRO-S级品'!$E$1:$BE$1=CG$1)*('控温被PRO-S级品'!$E$2:$BE$10)),0)+IFERROR(SUMPRODUCT(('冬被-S级品'!$B$2:$B$10=$B49)*('冬被-S级品'!$E$1:$AW$1=CG$1)*('冬被-S级品'!$E$2:$AW$10)),0)+IFERROR(SUMPRODUCT(('白止-S级品'!$A$2:$A$26=$B49)*('白止-S级品'!$D$1:$AV$1=CG$1)*('白止-S级品'!$D$2:$AV$26)),0)+IFERROR(SUMPRODUCT(('乐容-S级品'!$A$4:$A$32=$B49)*('乐容-S级品'!$L$3:$CA$3=CG$1)*('乐容-S级品'!$L$4:$CA$32)),0)</f>
      </c>
      <c r="CH49" s="280">
        <f>IFERROR(SUMPRODUCT(('控温被PRO-S级品'!$B$2:$B$10=$B49)*('控温被PRO-S级品'!$E$1:$BE$1=CH$1)*('控温被PRO-S级品'!$E$2:$BE$10)),0)+IFERROR(SUMPRODUCT(('冬被-S级品'!$B$2:$B$10=$B49)*('冬被-S级品'!$E$1:$AW$1=CH$1)*('冬被-S级品'!$E$2:$AW$10)),0)+IFERROR(SUMPRODUCT(('白止-S级品'!$A$2:$A$26=$B49)*('白止-S级品'!$D$1:$AV$1=CH$1)*('白止-S级品'!$D$2:$AV$26)),0)+IFERROR(SUMPRODUCT(('乐容-S级品'!$A$4:$A$32=$B49)*('乐容-S级品'!$L$3:$CA$3=CH$1)*('乐容-S级品'!$L$4:$CA$32)),0)</f>
      </c>
      <c r="CI49" s="280">
        <f>IFERROR(SUMPRODUCT(('控温被PRO-S级品'!$B$2:$B$10=$B49)*('控温被PRO-S级品'!$E$1:$BE$1=CI$1)*('控温被PRO-S级品'!$E$2:$BE$10)),0)+IFERROR(SUMPRODUCT(('冬被-S级品'!$B$2:$B$10=$B49)*('冬被-S级品'!$E$1:$AW$1=CI$1)*('冬被-S级品'!$E$2:$AW$10)),0)+IFERROR(SUMPRODUCT(('白止-S级品'!$A$2:$A$26=$B49)*('白止-S级品'!$D$1:$AV$1=CI$1)*('白止-S级品'!$D$2:$AV$26)),0)+IFERROR(SUMPRODUCT(('乐容-S级品'!$A$4:$A$32=$B49)*('乐容-S级品'!$L$3:$CA$3=CI$1)*('乐容-S级品'!$L$4:$CA$32)),0)</f>
      </c>
      <c r="CJ49" s="280">
        <f>IFERROR(SUMPRODUCT(('控温被PRO-S级品'!$B$2:$B$10=$B49)*('控温被PRO-S级品'!$E$1:$BE$1=CJ$1)*('控温被PRO-S级品'!$E$2:$BE$10)),0)+IFERROR(SUMPRODUCT(('冬被-S级品'!$B$2:$B$10=$B49)*('冬被-S级品'!$E$1:$AW$1=CJ$1)*('冬被-S级品'!$E$2:$AW$10)),0)+IFERROR(SUMPRODUCT(('白止-S级品'!$A$2:$A$26=$B49)*('白止-S级品'!$D$1:$AV$1=CJ$1)*('白止-S级品'!$D$2:$AV$26)),0)+IFERROR(SUMPRODUCT(('乐容-S级品'!$A$4:$A$32=$B49)*('乐容-S级品'!$L$3:$CA$3=CJ$1)*('乐容-S级品'!$L$4:$CA$32)),0)</f>
      </c>
      <c r="CK49" s="280">
        <f>IFERROR(SUMPRODUCT(('控温被PRO-S级品'!$B$2:$B$10=$B49)*('控温被PRO-S级品'!$E$1:$BE$1=CK$1)*('控温被PRO-S级品'!$E$2:$BE$10)),0)+IFERROR(SUMPRODUCT(('冬被-S级品'!$B$2:$B$10=$B49)*('冬被-S级品'!$E$1:$AW$1=CK$1)*('冬被-S级品'!$E$2:$AW$10)),0)+IFERROR(SUMPRODUCT(('白止-S级品'!$A$2:$A$26=$B49)*('白止-S级品'!$D$1:$AV$1=CK$1)*('白止-S级品'!$D$2:$AV$26)),0)+IFERROR(SUMPRODUCT(('乐容-S级品'!$A$4:$A$32=$B49)*('乐容-S级品'!$L$3:$CA$3=CK$1)*('乐容-S级品'!$L$4:$CA$32)),0)</f>
      </c>
      <c r="CL49" s="280">
        <f>IFERROR(SUMPRODUCT(('控温被PRO-S级品'!$B$2:$B$10=$B49)*('控温被PRO-S级品'!$E$1:$BE$1=CL$1)*('控温被PRO-S级品'!$E$2:$BE$10)),0)+IFERROR(SUMPRODUCT(('冬被-S级品'!$B$2:$B$10=$B49)*('冬被-S级品'!$E$1:$AW$1=CL$1)*('冬被-S级品'!$E$2:$AW$10)),0)+IFERROR(SUMPRODUCT(('白止-S级品'!$A$2:$A$26=$B49)*('白止-S级品'!$D$1:$AV$1=CL$1)*('白止-S级品'!$D$2:$AV$26)),0)+IFERROR(SUMPRODUCT(('乐容-S级品'!$A$4:$A$32=$B49)*('乐容-S级品'!$L$3:$CA$3=CL$1)*('乐容-S级品'!$L$4:$CA$32)),0)</f>
      </c>
      <c r="CM49" s="280">
        <f>IFERROR(SUMPRODUCT(('控温被PRO-S级品'!$B$2:$B$10=$B49)*('控温被PRO-S级品'!$E$1:$BE$1=CM$1)*('控温被PRO-S级品'!$E$2:$BE$10)),0)+IFERROR(SUMPRODUCT(('冬被-S级品'!$B$2:$B$10=$B49)*('冬被-S级品'!$E$1:$AW$1=CM$1)*('冬被-S级品'!$E$2:$AW$10)),0)+IFERROR(SUMPRODUCT(('白止-S级品'!$A$2:$A$26=$B49)*('白止-S级品'!$D$1:$AV$1=CM$1)*('白止-S级品'!$D$2:$AV$26)),0)+IFERROR(SUMPRODUCT(('乐容-S级品'!$A$4:$A$32=$B49)*('乐容-S级品'!$L$3:$CA$3=CM$1)*('乐容-S级品'!$L$4:$CA$32)),0)</f>
      </c>
      <c r="CN49" s="280">
        <f>IFERROR(SUMPRODUCT(('控温被PRO-S级品'!$B$2:$B$10=$B49)*('控温被PRO-S级品'!$E$1:$BE$1=CN$1)*('控温被PRO-S级品'!$E$2:$BE$10)),0)+IFERROR(SUMPRODUCT(('冬被-S级品'!$B$2:$B$10=$B49)*('冬被-S级品'!$E$1:$AW$1=CN$1)*('冬被-S级品'!$E$2:$AW$10)),0)+IFERROR(SUMPRODUCT(('白止-S级品'!$A$2:$A$26=$B49)*('白止-S级品'!$D$1:$AV$1=CN$1)*('白止-S级品'!$D$2:$AV$26)),0)+IFERROR(SUMPRODUCT(('乐容-S级品'!$A$4:$A$32=$B49)*('乐容-S级品'!$L$3:$CA$3=CN$1)*('乐容-S级品'!$L$4:$CA$32)),0)</f>
      </c>
      <c r="CO49" s="280">
        <f>IFERROR(SUMPRODUCT(('控温被PRO-S级品'!$B$2:$B$10=$B49)*('控温被PRO-S级品'!$E$1:$BE$1=CO$1)*('控温被PRO-S级品'!$E$2:$BE$10)),0)+IFERROR(SUMPRODUCT(('冬被-S级品'!$B$2:$B$10=$B49)*('冬被-S级品'!$E$1:$AW$1=CO$1)*('冬被-S级品'!$E$2:$AW$10)),0)+IFERROR(SUMPRODUCT(('白止-S级品'!$A$2:$A$26=$B49)*('白止-S级品'!$D$1:$AV$1=CO$1)*('白止-S级品'!$D$2:$AV$26)),0)+IFERROR(SUMPRODUCT(('乐容-S级品'!$A$4:$A$32=$B49)*('乐容-S级品'!$L$3:$CA$3=CO$1)*('乐容-S级品'!$L$4:$CA$32)),0)</f>
      </c>
      <c r="CP49" s="280">
        <f>IFERROR(SUMPRODUCT(('控温被PRO-S级品'!$B$2:$B$10=$B49)*('控温被PRO-S级品'!$E$1:$BE$1=CP$1)*('控温被PRO-S级品'!$E$2:$BE$10)),0)+IFERROR(SUMPRODUCT(('冬被-S级品'!$B$2:$B$10=$B49)*('冬被-S级品'!$E$1:$AW$1=CP$1)*('冬被-S级品'!$E$2:$AW$10)),0)+IFERROR(SUMPRODUCT(('白止-S级品'!$A$2:$A$26=$B49)*('白止-S级品'!$D$1:$AV$1=CP$1)*('白止-S级品'!$D$2:$AV$26)),0)+IFERROR(SUMPRODUCT(('乐容-S级品'!$A$4:$A$32=$B49)*('乐容-S级品'!$L$3:$CA$3=CP$1)*('乐容-S级品'!$L$4:$CA$32)),0)</f>
      </c>
      <c r="CQ49" s="280">
        <f>IFERROR(SUMPRODUCT(('控温被PRO-S级品'!$B$2:$B$10=$B49)*('控温被PRO-S级品'!$E$1:$BE$1=CQ$1)*('控温被PRO-S级品'!$E$2:$BE$10)),0)+IFERROR(SUMPRODUCT(('冬被-S级品'!$B$2:$B$10=$B49)*('冬被-S级品'!$E$1:$AW$1=CQ$1)*('冬被-S级品'!$E$2:$AW$10)),0)+IFERROR(SUMPRODUCT(('白止-S级品'!$A$2:$A$26=$B49)*('白止-S级品'!$D$1:$AV$1=CQ$1)*('白止-S级品'!$D$2:$AV$26)),0)+IFERROR(SUMPRODUCT(('乐容-S级品'!$A$4:$A$32=$B49)*('乐容-S级品'!$L$3:$CA$3=CQ$1)*('乐容-S级品'!$L$4:$CA$32)),0)</f>
      </c>
      <c r="CR49" s="280">
        <f>IFERROR(SUMPRODUCT(('控温被PRO-S级品'!$B$2:$B$10=$B49)*('控温被PRO-S级品'!$E$1:$BE$1=CR$1)*('控温被PRO-S级品'!$E$2:$BE$10)),0)+IFERROR(SUMPRODUCT(('冬被-S级品'!$B$2:$B$10=$B49)*('冬被-S级品'!$E$1:$AW$1=CR$1)*('冬被-S级品'!$E$2:$AW$10)),0)+IFERROR(SUMPRODUCT(('白止-S级品'!$A$2:$A$26=$B49)*('白止-S级品'!$D$1:$AV$1=CR$1)*('白止-S级品'!$D$2:$AV$26)),0)+IFERROR(SUMPRODUCT(('乐容-S级品'!$A$4:$A$32=$B49)*('乐容-S级品'!$L$3:$CA$3=CR$1)*('乐容-S级品'!$L$4:$CA$32)),0)</f>
      </c>
      <c r="CS49" s="280">
        <f>IFERROR(SUMPRODUCT(('控温被PRO-S级品'!$B$2:$B$10=$B49)*('控温被PRO-S级品'!$E$1:$BE$1=CS$1)*('控温被PRO-S级品'!$E$2:$BE$10)),0)+IFERROR(SUMPRODUCT(('冬被-S级品'!$B$2:$B$10=$B49)*('冬被-S级品'!$E$1:$AW$1=CS$1)*('冬被-S级品'!$E$2:$AW$10)),0)+IFERROR(SUMPRODUCT(('白止-S级品'!$A$2:$A$26=$B49)*('白止-S级品'!$D$1:$AV$1=CS$1)*('白止-S级品'!$D$2:$AV$26)),0)+IFERROR(SUMPRODUCT(('乐容-S级品'!$A$4:$A$32=$B49)*('乐容-S级品'!$L$3:$CA$3=CS$1)*('乐容-S级品'!$L$4:$CA$32)),0)</f>
      </c>
      <c r="CT49" s="280">
        <f>IFERROR(SUMPRODUCT(('控温被PRO-S级品'!$B$2:$B$10=$B49)*('控温被PRO-S级品'!$E$1:$BE$1=CT$1)*('控温被PRO-S级品'!$E$2:$BE$10)),0)+IFERROR(SUMPRODUCT(('冬被-S级品'!$B$2:$B$10=$B49)*('冬被-S级品'!$E$1:$AW$1=CT$1)*('冬被-S级品'!$E$2:$AW$10)),0)+IFERROR(SUMPRODUCT(('白止-S级品'!$A$2:$A$26=$B49)*('白止-S级品'!$D$1:$AV$1=CT$1)*('白止-S级品'!$D$2:$AV$26)),0)+IFERROR(SUMPRODUCT(('乐容-S级品'!$A$4:$A$32=$B49)*('乐容-S级品'!$L$3:$CA$3=CT$1)*('乐容-S级品'!$L$4:$CA$32)),0)</f>
      </c>
      <c r="CU49" s="280">
        <f>IFERROR(SUMPRODUCT(('控温被PRO-S级品'!$B$2:$B$10=$B49)*('控温被PRO-S级品'!$E$1:$BE$1=CU$1)*('控温被PRO-S级品'!$E$2:$BE$10)),0)+IFERROR(SUMPRODUCT(('冬被-S级品'!$B$2:$B$10=$B49)*('冬被-S级品'!$E$1:$AW$1=CU$1)*('冬被-S级品'!$E$2:$AW$10)),0)+IFERROR(SUMPRODUCT(('白止-S级品'!$A$2:$A$26=$B49)*('白止-S级品'!$D$1:$AV$1=CU$1)*('白止-S级品'!$D$2:$AV$26)),0)+IFERROR(SUMPRODUCT(('乐容-S级品'!$A$4:$A$32=$B49)*('乐容-S级品'!$L$3:$CA$3=CU$1)*('乐容-S级品'!$L$4:$CA$32)),0)</f>
      </c>
      <c r="CV49" s="280">
        <f>IFERROR(SUMPRODUCT(('控温被PRO-S级品'!$B$2:$B$10=$B49)*('控温被PRO-S级品'!$E$1:$BE$1=CV$1)*('控温被PRO-S级品'!$E$2:$BE$10)),0)+IFERROR(SUMPRODUCT(('冬被-S级品'!$B$2:$B$10=$B49)*('冬被-S级品'!$E$1:$AW$1=CV$1)*('冬被-S级品'!$E$2:$AW$10)),0)+IFERROR(SUMPRODUCT(('白止-S级品'!$A$2:$A$26=$B49)*('白止-S级品'!$D$1:$AV$1=CV$1)*('白止-S级品'!$D$2:$AV$26)),0)+IFERROR(SUMPRODUCT(('乐容-S级品'!$A$4:$A$32=$B49)*('乐容-S级品'!$L$3:$CA$3=CV$1)*('乐容-S级品'!$L$4:$CA$32)),0)</f>
      </c>
      <c r="CW49" s="280">
        <f>IFERROR(SUMPRODUCT(('控温被PRO-S级品'!$B$2:$B$10=$B49)*('控温被PRO-S级品'!$E$1:$BE$1=CW$1)*('控温被PRO-S级品'!$E$2:$BE$10)),0)+IFERROR(SUMPRODUCT(('冬被-S级品'!$B$2:$B$10=$B49)*('冬被-S级品'!$E$1:$AW$1=CW$1)*('冬被-S级品'!$E$2:$AW$10)),0)+IFERROR(SUMPRODUCT(('白止-S级品'!$A$2:$A$26=$B49)*('白止-S级品'!$D$1:$AV$1=CW$1)*('白止-S级品'!$D$2:$AV$26)),0)+IFERROR(SUMPRODUCT(('乐容-S级品'!$A$4:$A$32=$B49)*('乐容-S级品'!$L$3:$CA$3=CW$1)*('乐容-S级品'!$L$4:$CA$32)),0)</f>
      </c>
      <c r="CX49" s="280">
        <f>IFERROR(SUMPRODUCT(('控温被PRO-S级品'!$B$2:$B$10=$B49)*('控温被PRO-S级品'!$E$1:$BE$1=CX$1)*('控温被PRO-S级品'!$E$2:$BE$10)),0)+IFERROR(SUMPRODUCT(('冬被-S级品'!$B$2:$B$10=$B49)*('冬被-S级品'!$E$1:$AW$1=CX$1)*('冬被-S级品'!$E$2:$AW$10)),0)+IFERROR(SUMPRODUCT(('白止-S级品'!$A$2:$A$26=$B49)*('白止-S级品'!$D$1:$AV$1=CX$1)*('白止-S级品'!$D$2:$AV$26)),0)+IFERROR(SUMPRODUCT(('乐容-S级品'!$A$4:$A$32=$B49)*('乐容-S级品'!$L$3:$CA$3=CX$1)*('乐容-S级品'!$L$4:$CA$32)),0)</f>
      </c>
      <c r="CY49" s="280">
        <f>IFERROR(SUMPRODUCT(('控温被PRO-S级品'!$B$2:$B$10=$B49)*('控温被PRO-S级品'!$E$1:$BE$1=CY$1)*('控温被PRO-S级品'!$E$2:$BE$10)),0)+IFERROR(SUMPRODUCT(('冬被-S级品'!$B$2:$B$10=$B49)*('冬被-S级品'!$E$1:$AW$1=CY$1)*('冬被-S级品'!$E$2:$AW$10)),0)+IFERROR(SUMPRODUCT(('白止-S级品'!$A$2:$A$26=$B49)*('白止-S级品'!$D$1:$AV$1=CY$1)*('白止-S级品'!$D$2:$AV$26)),0)+IFERROR(SUMPRODUCT(('乐容-S级品'!$A$4:$A$32=$B49)*('乐容-S级品'!$L$3:$CA$3=CY$1)*('乐容-S级品'!$L$4:$CA$32)),0)</f>
      </c>
      <c r="CZ49" s="280">
        <f>IFERROR(SUMPRODUCT(('控温被PRO-S级品'!$B$2:$B$10=$B49)*('控温被PRO-S级品'!$E$1:$BE$1=CZ$1)*('控温被PRO-S级品'!$E$2:$BE$10)),0)+IFERROR(SUMPRODUCT(('冬被-S级品'!$B$2:$B$10=$B49)*('冬被-S级品'!$E$1:$AW$1=CZ$1)*('冬被-S级品'!$E$2:$AW$10)),0)+IFERROR(SUMPRODUCT(('白止-S级品'!$A$2:$A$26=$B49)*('白止-S级品'!$D$1:$AV$1=CZ$1)*('白止-S级品'!$D$2:$AV$26)),0)+IFERROR(SUMPRODUCT(('乐容-S级品'!$A$4:$A$32=$B49)*('乐容-S级品'!$L$3:$CA$3=CZ$1)*('乐容-S级品'!$L$4:$CA$32)),0)</f>
      </c>
      <c r="DA49" s="280">
        <f>IFERROR(SUMPRODUCT(('控温被PRO-S级品'!$B$2:$B$10=$B49)*('控温被PRO-S级品'!$E$1:$BE$1=DA$1)*('控温被PRO-S级品'!$E$2:$BE$10)),0)+IFERROR(SUMPRODUCT(('冬被-S级品'!$B$2:$B$10=$B49)*('冬被-S级品'!$E$1:$AW$1=DA$1)*('冬被-S级品'!$E$2:$AW$10)),0)+IFERROR(SUMPRODUCT(('白止-S级品'!$A$2:$A$26=$B49)*('白止-S级品'!$D$1:$AV$1=DA$1)*('白止-S级品'!$D$2:$AV$26)),0)+IFERROR(SUMPRODUCT(('乐容-S级品'!$A$4:$A$32=$B49)*('乐容-S级品'!$L$3:$CA$3=DA$1)*('乐容-S级品'!$L$4:$CA$32)),0)</f>
      </c>
      <c r="DB49" s="280">
        <f>IFERROR(SUMPRODUCT(('控温被PRO-S级品'!$B$2:$B$10=$B49)*('控温被PRO-S级品'!$E$1:$BE$1=DB$1)*('控温被PRO-S级品'!$E$2:$BE$10)),0)+IFERROR(SUMPRODUCT(('冬被-S级品'!$B$2:$B$10=$B49)*('冬被-S级品'!$E$1:$AW$1=DB$1)*('冬被-S级品'!$E$2:$AW$10)),0)+IFERROR(SUMPRODUCT(('白止-S级品'!$A$2:$A$26=$B49)*('白止-S级品'!$D$1:$AV$1=DB$1)*('白止-S级品'!$D$2:$AV$26)),0)+IFERROR(SUMPRODUCT(('乐容-S级品'!$A$4:$A$32=$B49)*('乐容-S级品'!$L$3:$CA$3=DB$1)*('乐容-S级品'!$L$4:$CA$32)),0)</f>
      </c>
      <c r="DC49" s="280">
        <f>IFERROR(SUMPRODUCT(('控温被PRO-S级品'!$B$2:$B$10=$B49)*('控温被PRO-S级品'!$E$1:$BE$1=DC$1)*('控温被PRO-S级品'!$E$2:$BE$10)),0)+IFERROR(SUMPRODUCT(('冬被-S级品'!$B$2:$B$10=$B49)*('冬被-S级品'!$E$1:$AW$1=DC$1)*('冬被-S级品'!$E$2:$AW$10)),0)+IFERROR(SUMPRODUCT(('白止-S级品'!$A$2:$A$26=$B49)*('白止-S级品'!$D$1:$AV$1=DC$1)*('白止-S级品'!$D$2:$AV$26)),0)+IFERROR(SUMPRODUCT(('乐容-S级品'!$A$4:$A$32=$B49)*('乐容-S级品'!$L$3:$CA$3=DC$1)*('乐容-S级品'!$L$4:$CA$32)),0)</f>
      </c>
      <c r="DD49" s="280">
        <f>IFERROR(SUMPRODUCT(('控温被PRO-S级品'!$B$2:$B$10=$B49)*('控温被PRO-S级品'!$E$1:$BE$1=DD$1)*('控温被PRO-S级品'!$E$2:$BE$10)),0)+IFERROR(SUMPRODUCT(('冬被-S级品'!$B$2:$B$10=$B49)*('冬被-S级品'!$E$1:$AW$1=DD$1)*('冬被-S级品'!$E$2:$AW$10)),0)+IFERROR(SUMPRODUCT(('白止-S级品'!$A$2:$A$26=$B49)*('白止-S级品'!$D$1:$AV$1=DD$1)*('白止-S级品'!$D$2:$AV$26)),0)+IFERROR(SUMPRODUCT(('乐容-S级品'!$A$4:$A$32=$B49)*('乐容-S级品'!$L$3:$CA$3=DD$1)*('乐容-S级品'!$L$4:$CA$32)),0)</f>
      </c>
      <c r="DE49" s="280">
        <f>IFERROR(SUMPRODUCT(('控温被PRO-S级品'!$B$2:$B$10=$B49)*('控温被PRO-S级品'!$E$1:$BE$1=DE$1)*('控温被PRO-S级品'!$E$2:$BE$10)),0)+IFERROR(SUMPRODUCT(('冬被-S级品'!$B$2:$B$10=$B49)*('冬被-S级品'!$E$1:$AW$1=DE$1)*('冬被-S级品'!$E$2:$AW$10)),0)+IFERROR(SUMPRODUCT(('白止-S级品'!$A$2:$A$26=$B49)*('白止-S级品'!$D$1:$AV$1=DE$1)*('白止-S级品'!$D$2:$AV$26)),0)+IFERROR(SUMPRODUCT(('乐容-S级品'!$A$4:$A$32=$B49)*('乐容-S级品'!$L$3:$CA$3=DE$1)*('乐容-S级品'!$L$4:$CA$32)),0)</f>
      </c>
      <c r="DF49" s="280">
        <f>IFERROR(SUMPRODUCT(('控温被PRO-S级品'!$B$2:$B$10=$B49)*('控温被PRO-S级品'!$E$1:$BE$1=DF$1)*('控温被PRO-S级品'!$E$2:$BE$10)),0)+IFERROR(SUMPRODUCT(('冬被-S级品'!$B$2:$B$10=$B49)*('冬被-S级品'!$E$1:$AW$1=DF$1)*('冬被-S级品'!$E$2:$AW$10)),0)+IFERROR(SUMPRODUCT(('白止-S级品'!$A$2:$A$26=$B49)*('白止-S级品'!$D$1:$AV$1=DF$1)*('白止-S级品'!$D$2:$AV$26)),0)+IFERROR(SUMPRODUCT(('乐容-S级品'!$A$4:$A$32=$B49)*('乐容-S级品'!$L$3:$CA$3=DF$1)*('乐容-S级品'!$L$4:$CA$32)),0)</f>
      </c>
      <c r="DG49" s="280">
        <f>IFERROR(SUMPRODUCT(('控温被PRO-S级品'!$B$2:$B$10=$B49)*('控温被PRO-S级品'!$E$1:$BE$1=DG$1)*('控温被PRO-S级品'!$E$2:$BE$10)),0)+IFERROR(SUMPRODUCT(('冬被-S级品'!$B$2:$B$10=$B49)*('冬被-S级品'!$E$1:$AW$1=DG$1)*('冬被-S级品'!$E$2:$AW$10)),0)+IFERROR(SUMPRODUCT(('白止-S级品'!$A$2:$A$26=$B49)*('白止-S级品'!$D$1:$AV$1=DG$1)*('白止-S级品'!$D$2:$AV$26)),0)+IFERROR(SUMPRODUCT(('乐容-S级品'!$A$4:$A$32=$B49)*('乐容-S级品'!$L$3:$CA$3=DG$1)*('乐容-S级品'!$L$4:$CA$32)),0)</f>
      </c>
      <c r="DH49" s="280">
        <f>IFERROR(SUMPRODUCT(('控温被PRO-S级品'!$B$2:$B$10=$B49)*('控温被PRO-S级品'!$E$1:$BE$1=DH$1)*('控温被PRO-S级品'!$E$2:$BE$10)),0)+IFERROR(SUMPRODUCT(('冬被-S级品'!$B$2:$B$10=$B49)*('冬被-S级品'!$E$1:$AW$1=DH$1)*('冬被-S级品'!$E$2:$AW$10)),0)+IFERROR(SUMPRODUCT(('白止-S级品'!$A$2:$A$26=$B49)*('白止-S级品'!$D$1:$AV$1=DH$1)*('白止-S级品'!$D$2:$AV$26)),0)+IFERROR(SUMPRODUCT(('乐容-S级品'!$A$4:$A$32=$B49)*('乐容-S级品'!$L$3:$CA$3=DH$1)*('乐容-S级品'!$L$4:$CA$32)),0)</f>
      </c>
      <c r="DI49" s="280">
        <f>IFERROR(SUMPRODUCT(('控温被PRO-S级品'!$B$2:$B$10=$B49)*('控温被PRO-S级品'!$E$1:$BE$1=DI$1)*('控温被PRO-S级品'!$E$2:$BE$10)),0)+IFERROR(SUMPRODUCT(('冬被-S级品'!$B$2:$B$10=$B49)*('冬被-S级品'!$E$1:$AW$1=DI$1)*('冬被-S级品'!$E$2:$AW$10)),0)+IFERROR(SUMPRODUCT(('白止-S级品'!$A$2:$A$26=$B49)*('白止-S级品'!$D$1:$AV$1=DI$1)*('白止-S级品'!$D$2:$AV$26)),0)+IFERROR(SUMPRODUCT(('乐容-S级品'!$A$4:$A$32=$B49)*('乐容-S级品'!$L$3:$CA$3=DI$1)*('乐容-S级品'!$L$4:$CA$32)),0)</f>
      </c>
      <c r="DJ49" s="280">
        <f>IFERROR(SUMPRODUCT(('控温被PRO-S级品'!$B$2:$B$10=$B49)*('控温被PRO-S级品'!$E$1:$BE$1=DJ$1)*('控温被PRO-S级品'!$E$2:$BE$10)),0)+IFERROR(SUMPRODUCT(('冬被-S级品'!$B$2:$B$10=$B49)*('冬被-S级品'!$E$1:$AW$1=DJ$1)*('冬被-S级品'!$E$2:$AW$10)),0)+IFERROR(SUMPRODUCT(('白止-S级品'!$A$2:$A$26=$B49)*('白止-S级品'!$D$1:$AV$1=DJ$1)*('白止-S级品'!$D$2:$AV$26)),0)+IFERROR(SUMPRODUCT(('乐容-S级品'!$A$4:$A$32=$B49)*('乐容-S级品'!$L$3:$CA$3=DJ$1)*('乐容-S级品'!$L$4:$CA$32)),0)</f>
      </c>
      <c r="DK49" s="280"/>
      <c r="DL49" s="280"/>
      <c r="DM49" s="280"/>
      <c r="DN49" s="280"/>
      <c r="DO49" s="280"/>
      <c r="DP49" s="280"/>
      <c r="DQ49" s="280"/>
      <c r="DR49" s="280"/>
      <c r="DS49" s="280"/>
      <c r="DT49" s="280"/>
      <c r="DU49" s="280"/>
      <c r="DV49" s="280"/>
      <c r="DW49" s="280">
        <f>VLOOKUP(B49,'系统编码规格'!A:C,3,FALSE)</f>
      </c>
      <c r="DX49" s="280"/>
      <c r="DY49" s="280"/>
      <c r="DZ49" s="280"/>
      <c r="EA49" s="280"/>
      <c r="EB49" s="280"/>
      <c r="EC49" s="280"/>
      <c r="ED49" s="280"/>
      <c r="EE49" s="280"/>
      <c r="EF49" s="280"/>
      <c r="EG49" s="280"/>
      <c r="EH49" s="280"/>
      <c r="EI49" s="280"/>
      <c r="EJ49" s="280"/>
      <c r="EK49" s="280"/>
      <c r="EL49" s="280"/>
      <c r="EM49" s="280"/>
      <c r="EN49" s="280"/>
      <c r="EO49" s="280"/>
      <c r="EP49" s="280"/>
      <c r="EQ49" s="280"/>
      <c r="ER49" s="280"/>
      <c r="ES49" s="280"/>
      <c r="ET49" s="280"/>
      <c r="EU49" s="280"/>
      <c r="EV49" s="280"/>
      <c r="EW49" s="280"/>
      <c r="EX49" s="280"/>
      <c r="EY49" s="280"/>
      <c r="EZ49" s="280"/>
      <c r="FA49" s="280"/>
      <c r="FB49" s="280"/>
      <c r="FC49" s="280"/>
      <c r="FD49" s="280"/>
      <c r="FE49" s="280"/>
      <c r="FF49" s="280"/>
      <c r="FG49" s="280"/>
      <c r="FH49" s="280"/>
      <c r="FI49" s="280"/>
      <c r="FJ49" s="280"/>
      <c r="FK49" s="280"/>
      <c r="FL49" s="280"/>
      <c r="FM49" s="280"/>
      <c r="FN49" s="280"/>
      <c r="FO49" s="280"/>
      <c r="FP49" s="280"/>
      <c r="FQ49" s="280"/>
      <c r="FR49" s="280"/>
      <c r="FS49" s="280"/>
      <c r="FT49" s="280"/>
      <c r="FU49" s="280"/>
      <c r="FV49" s="280"/>
      <c r="FW49" s="280"/>
      <c r="FX49" s="280"/>
      <c r="FY49" s="280"/>
      <c r="FZ49" s="280"/>
      <c r="GA49" s="280"/>
      <c r="GB49" s="280"/>
      <c r="GC49" s="280"/>
      <c r="GD49" s="280"/>
      <c r="GE49" s="280"/>
      <c r="GF49" s="280"/>
      <c r="GG49" s="280"/>
      <c r="GH49" s="280"/>
      <c r="GI49" s="280"/>
      <c r="GJ49" s="280"/>
      <c r="GK49" s="280"/>
      <c r="GL49" s="280"/>
      <c r="GM49" s="280"/>
      <c r="GN49" s="280"/>
      <c r="GO49" s="280"/>
      <c r="GP49" s="280"/>
      <c r="GQ49" s="280"/>
      <c r="GR49" s="280"/>
      <c r="GS49" s="280"/>
      <c r="GT49" s="280"/>
      <c r="GU49" s="280"/>
      <c r="GV49" s="280"/>
    </row>
    <row r="50">
      <c r="A50" s="309" t="str">
        <v>安桐</v>
      </c>
      <c r="B50" s="310" t="str">
        <v>12800025601141516</v>
      </c>
      <c r="C50" s="309" t="str">
        <v>亚朵星球 深睡控温被PRO</v>
      </c>
      <c r="D50" s="309" t="str">
        <v>深空蓝-150*200cm</v>
      </c>
      <c r="E50">
        <f>SUM(F50:GX50)</f>
      </c>
      <c r="F50" s="280">
        <f>IFERROR(SUMPRODUCT(('控温被PRO-S级品'!$B$2:$B$10=$B50)*('控温被PRO-S级品'!$E$1:$BE$1=F$1)*('控温被PRO-S级品'!$E$2:$BE$10)),0)+IFERROR(SUMPRODUCT(('冬被-S级品'!$B$2:$B$10=$B50)*('冬被-S级品'!$E$1:$AW$1=F$1)*('冬被-S级品'!$E$2:$AW$10)),0)+IFERROR(SUMPRODUCT(('白止-S级品'!$A$2:$A$26=$B50)*('白止-S级品'!$D$1:$AV$1=F$1)*('白止-S级品'!$D$2:$AV$26)),0)+IFERROR(SUMPRODUCT(('乐容-S级品'!$A$4:$A$32=$B50)*('乐容-S级品'!$L$3:$CA$3=F$1)*('乐容-S级品'!$L$4:$CA$32)),0)</f>
      </c>
      <c r="G50" s="280">
        <f>IFERROR(SUMPRODUCT(('控温被PRO-S级品'!$B$2:$B$10=$B50)*('控温被PRO-S级品'!$E$1:$BE$1=G$1)*('控温被PRO-S级品'!$E$2:$BE$10)),0)+IFERROR(SUMPRODUCT(('冬被-S级品'!$B$2:$B$10=$B50)*('冬被-S级品'!$E$1:$AW$1=G$1)*('冬被-S级品'!$E$2:$AW$10)),0)+IFERROR(SUMPRODUCT(('白止-S级品'!$A$2:$A$26=$B50)*('白止-S级品'!$D$1:$AV$1=G$1)*('白止-S级品'!$D$2:$AV$26)),0)+IFERROR(SUMPRODUCT(('乐容-S级品'!$A$4:$A$32=$B50)*('乐容-S级品'!$L$3:$CA$3=G$1)*('乐容-S级品'!$L$4:$CA$32)),0)</f>
      </c>
      <c r="H50" s="280">
        <f>IFERROR(SUMPRODUCT(('控温被PRO-S级品'!$B$2:$B$10=$B50)*('控温被PRO-S级品'!$E$1:$BE$1=H$1)*('控温被PRO-S级品'!$E$2:$BE$10)),0)+IFERROR(SUMPRODUCT(('冬被-S级品'!$B$2:$B$10=$B50)*('冬被-S级品'!$E$1:$AW$1=H$1)*('冬被-S级品'!$E$2:$AW$10)),0)+IFERROR(SUMPRODUCT(('白止-S级品'!$A$2:$A$26=$B50)*('白止-S级品'!$D$1:$AV$1=H$1)*('白止-S级品'!$D$2:$AV$26)),0)+IFERROR(SUMPRODUCT(('乐容-S级品'!$A$4:$A$32=$B50)*('乐容-S级品'!$L$3:$CA$3=H$1)*('乐容-S级品'!$L$4:$CA$32)),0)</f>
      </c>
      <c r="I50" s="280">
        <f>IFERROR(SUMPRODUCT(('控温被PRO-S级品'!$B$2:$B$10=$B50)*('控温被PRO-S级品'!$E$1:$BE$1=I$1)*('控温被PRO-S级品'!$E$2:$BE$10)),0)+IFERROR(SUMPRODUCT(('冬被-S级品'!$B$2:$B$10=$B50)*('冬被-S级品'!$E$1:$AW$1=I$1)*('冬被-S级品'!$E$2:$AW$10)),0)+IFERROR(SUMPRODUCT(('白止-S级品'!$A$2:$A$26=$B50)*('白止-S级品'!$D$1:$AV$1=I$1)*('白止-S级品'!$D$2:$AV$26)),0)+IFERROR(SUMPRODUCT(('乐容-S级品'!$A$4:$A$32=$B50)*('乐容-S级品'!$L$3:$CA$3=I$1)*('乐容-S级品'!$L$4:$CA$32)),0)</f>
      </c>
      <c r="J50" s="280">
        <f>IFERROR(SUMPRODUCT(('控温被PRO-S级品'!$B$2:$B$10=$B50)*('控温被PRO-S级品'!$E$1:$BE$1=J$1)*('控温被PRO-S级品'!$E$2:$BE$10)),0)+IFERROR(SUMPRODUCT(('冬被-S级品'!$B$2:$B$10=$B50)*('冬被-S级品'!$E$1:$AW$1=J$1)*('冬被-S级品'!$E$2:$AW$10)),0)+IFERROR(SUMPRODUCT(('白止-S级品'!$A$2:$A$26=$B50)*('白止-S级品'!$D$1:$AV$1=J$1)*('白止-S级品'!$D$2:$AV$26)),0)+IFERROR(SUMPRODUCT(('乐容-S级品'!$A$4:$A$32=$B50)*('乐容-S级品'!$L$3:$CA$3=J$1)*('乐容-S级品'!$L$4:$CA$32)),0)</f>
      </c>
      <c r="K50" s="280">
        <f>IFERROR(SUMPRODUCT(('控温被PRO-S级品'!$B$2:$B$10=$B50)*('控温被PRO-S级品'!$E$1:$BE$1=K$1)*('控温被PRO-S级品'!$E$2:$BE$10)),0)+IFERROR(SUMPRODUCT(('冬被-S级品'!$B$2:$B$10=$B50)*('冬被-S级品'!$E$1:$AW$1=K$1)*('冬被-S级品'!$E$2:$AW$10)),0)+IFERROR(SUMPRODUCT(('白止-S级品'!$A$2:$A$26=$B50)*('白止-S级品'!$D$1:$AV$1=K$1)*('白止-S级品'!$D$2:$AV$26)),0)+IFERROR(SUMPRODUCT(('乐容-S级品'!$A$4:$A$32=$B50)*('乐容-S级品'!$L$3:$CA$3=K$1)*('乐容-S级品'!$L$4:$CA$32)),0)</f>
      </c>
      <c r="L50" s="280">
        <f>IFERROR(SUMPRODUCT(('控温被PRO-S级品'!$B$2:$B$10=$B50)*('控温被PRO-S级品'!$E$1:$BE$1=L$1)*('控温被PRO-S级品'!$E$2:$BE$10)),0)+IFERROR(SUMPRODUCT(('冬被-S级品'!$B$2:$B$10=$B50)*('冬被-S级品'!$E$1:$AW$1=L$1)*('冬被-S级品'!$E$2:$AW$10)),0)+IFERROR(SUMPRODUCT(('白止-S级品'!$A$2:$A$26=$B50)*('白止-S级品'!$D$1:$AV$1=L$1)*('白止-S级品'!$D$2:$AV$26)),0)+IFERROR(SUMPRODUCT(('乐容-S级品'!$A$4:$A$32=$B50)*('乐容-S级品'!$L$3:$CA$3=L$1)*('乐容-S级品'!$L$4:$CA$32)),0)</f>
      </c>
      <c r="M50" s="280">
        <f>IFERROR(SUMPRODUCT(('控温被PRO-S级品'!$B$2:$B$10=$B50)*('控温被PRO-S级品'!$E$1:$BE$1=M$1)*('控温被PRO-S级品'!$E$2:$BE$10)),0)+IFERROR(SUMPRODUCT(('冬被-S级品'!$B$2:$B$10=$B50)*('冬被-S级品'!$E$1:$AW$1=M$1)*('冬被-S级品'!$E$2:$AW$10)),0)+IFERROR(SUMPRODUCT(('白止-S级品'!$A$2:$A$26=$B50)*('白止-S级品'!$D$1:$AV$1=M$1)*('白止-S级品'!$D$2:$AV$26)),0)+IFERROR(SUMPRODUCT(('乐容-S级品'!$A$4:$A$32=$B50)*('乐容-S级品'!$L$3:$CA$3=M$1)*('乐容-S级品'!$L$4:$CA$32)),0)</f>
      </c>
      <c r="N50" s="280">
        <f>IFERROR(SUMPRODUCT(('控温被PRO-S级品'!$B$2:$B$10=$B50)*('控温被PRO-S级品'!$E$1:$BE$1=N$1)*('控温被PRO-S级品'!$E$2:$BE$10)),0)+IFERROR(SUMPRODUCT(('冬被-S级品'!$B$2:$B$10=$B50)*('冬被-S级品'!$E$1:$AW$1=N$1)*('冬被-S级品'!$E$2:$AW$10)),0)+IFERROR(SUMPRODUCT(('白止-S级品'!$A$2:$A$26=$B50)*('白止-S级品'!$D$1:$AV$1=N$1)*('白止-S级品'!$D$2:$AV$26)),0)+IFERROR(SUMPRODUCT(('乐容-S级品'!$A$4:$A$32=$B50)*('乐容-S级品'!$L$3:$CA$3=N$1)*('乐容-S级品'!$L$4:$CA$32)),0)</f>
      </c>
      <c r="O50" s="280">
        <f>IFERROR(SUMPRODUCT(('控温被PRO-S级品'!$B$2:$B$10=$B50)*('控温被PRO-S级品'!$E$1:$BE$1=O$1)*('控温被PRO-S级品'!$E$2:$BE$10)),0)+IFERROR(SUMPRODUCT(('冬被-S级品'!$B$2:$B$10=$B50)*('冬被-S级品'!$E$1:$AW$1=O$1)*('冬被-S级品'!$E$2:$AW$10)),0)+IFERROR(SUMPRODUCT(('白止-S级品'!$A$2:$A$26=$B50)*('白止-S级品'!$D$1:$AV$1=O$1)*('白止-S级品'!$D$2:$AV$26)),0)+IFERROR(SUMPRODUCT(('乐容-S级品'!$A$4:$A$32=$B50)*('乐容-S级品'!$L$3:$CA$3=O$1)*('乐容-S级品'!$L$4:$CA$32)),0)</f>
      </c>
      <c r="P50" s="280">
        <f>IFERROR(SUMPRODUCT(('控温被PRO-S级品'!$B$2:$B$10=$B50)*('控温被PRO-S级品'!$E$1:$BE$1=P$1)*('控温被PRO-S级品'!$E$2:$BE$10)),0)+IFERROR(SUMPRODUCT(('冬被-S级品'!$B$2:$B$10=$B50)*('冬被-S级品'!$E$1:$AW$1=P$1)*('冬被-S级品'!$E$2:$AW$10)),0)+IFERROR(SUMPRODUCT(('白止-S级品'!$A$2:$A$26=$B50)*('白止-S级品'!$D$1:$AV$1=P$1)*('白止-S级品'!$D$2:$AV$26)),0)+IFERROR(SUMPRODUCT(('乐容-S级品'!$A$4:$A$32=$B50)*('乐容-S级品'!$L$3:$CA$3=P$1)*('乐容-S级品'!$L$4:$CA$32)),0)</f>
      </c>
      <c r="Q50" s="280">
        <f>IFERROR(SUMPRODUCT(('控温被PRO-S级品'!$B$2:$B$10=$B50)*('控温被PRO-S级品'!$E$1:$BE$1=Q$1)*('控温被PRO-S级品'!$E$2:$BE$10)),0)+IFERROR(SUMPRODUCT(('冬被-S级品'!$B$2:$B$10=$B50)*('冬被-S级品'!$E$1:$AW$1=Q$1)*('冬被-S级品'!$E$2:$AW$10)),0)+IFERROR(SUMPRODUCT(('白止-S级品'!$A$2:$A$26=$B50)*('白止-S级品'!$D$1:$AV$1=Q$1)*('白止-S级品'!$D$2:$AV$26)),0)+IFERROR(SUMPRODUCT(('乐容-S级品'!$A$4:$A$32=$B50)*('乐容-S级品'!$L$3:$CA$3=Q$1)*('乐容-S级品'!$L$4:$CA$32)),0)</f>
      </c>
      <c r="R50" s="280">
        <f>IFERROR(SUMPRODUCT(('控温被PRO-S级品'!$B$2:$B$10=$B50)*('控温被PRO-S级品'!$E$1:$BE$1=R$1)*('控温被PRO-S级品'!$E$2:$BE$10)),0)+IFERROR(SUMPRODUCT(('冬被-S级品'!$B$2:$B$10=$B50)*('冬被-S级品'!$E$1:$AW$1=R$1)*('冬被-S级品'!$E$2:$AW$10)),0)+IFERROR(SUMPRODUCT(('白止-S级品'!$A$2:$A$26=$B50)*('白止-S级品'!$D$1:$AV$1=R$1)*('白止-S级品'!$D$2:$AV$26)),0)+IFERROR(SUMPRODUCT(('乐容-S级品'!$A$4:$A$32=$B50)*('乐容-S级品'!$L$3:$CA$3=R$1)*('乐容-S级品'!$L$4:$CA$32)),0)</f>
      </c>
      <c r="S50" s="280">
        <f>IFERROR(SUMPRODUCT(('控温被PRO-S级品'!$B$2:$B$10=$B50)*('控温被PRO-S级品'!$E$1:$BE$1=S$1)*('控温被PRO-S级品'!$E$2:$BE$10)),0)+IFERROR(SUMPRODUCT(('冬被-S级品'!$B$2:$B$10=$B50)*('冬被-S级品'!$E$1:$AW$1=S$1)*('冬被-S级品'!$E$2:$AW$10)),0)+IFERROR(SUMPRODUCT(('白止-S级品'!$A$2:$A$26=$B50)*('白止-S级品'!$D$1:$AV$1=S$1)*('白止-S级品'!$D$2:$AV$26)),0)+IFERROR(SUMPRODUCT(('乐容-S级品'!$A$4:$A$32=$B50)*('乐容-S级品'!$L$3:$CA$3=S$1)*('乐容-S级品'!$L$4:$CA$32)),0)</f>
      </c>
      <c r="T50" s="280">
        <f>IFERROR(SUMPRODUCT(('控温被PRO-S级品'!$B$2:$B$10=$B50)*('控温被PRO-S级品'!$E$1:$BE$1=T$1)*('控温被PRO-S级品'!$E$2:$BE$10)),0)+IFERROR(SUMPRODUCT(('冬被-S级品'!$B$2:$B$10=$B50)*('冬被-S级品'!$E$1:$AW$1=T$1)*('冬被-S级品'!$E$2:$AW$10)),0)+IFERROR(SUMPRODUCT(('白止-S级品'!$A$2:$A$26=$B50)*('白止-S级品'!$D$1:$AV$1=T$1)*('白止-S级品'!$D$2:$AV$26)),0)+IFERROR(SUMPRODUCT(('乐容-S级品'!$A$4:$A$32=$B50)*('乐容-S级品'!$L$3:$CA$3=T$1)*('乐容-S级品'!$L$4:$CA$32)),0)</f>
      </c>
      <c r="U50" s="280">
        <f>IFERROR(SUMPRODUCT(('控温被PRO-S级品'!$B$2:$B$10=$B50)*('控温被PRO-S级品'!$E$1:$BE$1=U$1)*('控温被PRO-S级品'!$E$2:$BE$10)),0)+IFERROR(SUMPRODUCT(('冬被-S级品'!$B$2:$B$10=$B50)*('冬被-S级品'!$E$1:$AW$1=U$1)*('冬被-S级品'!$E$2:$AW$10)),0)+IFERROR(SUMPRODUCT(('白止-S级品'!$A$2:$A$26=$B50)*('白止-S级品'!$D$1:$AV$1=U$1)*('白止-S级品'!$D$2:$AV$26)),0)+IFERROR(SUMPRODUCT(('乐容-S级品'!$A$4:$A$32=$B50)*('乐容-S级品'!$L$3:$CA$3=U$1)*('乐容-S级品'!$L$4:$CA$32)),0)</f>
      </c>
      <c r="V50" s="280">
        <f>IFERROR(SUMPRODUCT(('控温被PRO-S级品'!$B$2:$B$10=$B50)*('控温被PRO-S级品'!$E$1:$BE$1=V$1)*('控温被PRO-S级品'!$E$2:$BE$10)),0)+IFERROR(SUMPRODUCT(('冬被-S级品'!$B$2:$B$10=$B50)*('冬被-S级品'!$E$1:$AW$1=V$1)*('冬被-S级品'!$E$2:$AW$10)),0)+IFERROR(SUMPRODUCT(('白止-S级品'!$A$2:$A$26=$B50)*('白止-S级品'!$D$1:$AV$1=V$1)*('白止-S级品'!$D$2:$AV$26)),0)+IFERROR(SUMPRODUCT(('乐容-S级品'!$A$4:$A$32=$B50)*('乐容-S级品'!$L$3:$CA$3=V$1)*('乐容-S级品'!$L$4:$CA$32)),0)</f>
      </c>
      <c r="W50" s="280">
        <f>IFERROR(SUMPRODUCT(('控温被PRO-S级品'!$B$2:$B$10=$B50)*('控温被PRO-S级品'!$E$1:$BE$1=W$1)*('控温被PRO-S级品'!$E$2:$BE$10)),0)+IFERROR(SUMPRODUCT(('冬被-S级品'!$B$2:$B$10=$B50)*('冬被-S级品'!$E$1:$AW$1=W$1)*('冬被-S级品'!$E$2:$AW$10)),0)+IFERROR(SUMPRODUCT(('白止-S级品'!$A$2:$A$26=$B50)*('白止-S级品'!$D$1:$AV$1=W$1)*('白止-S级品'!$D$2:$AV$26)),0)+IFERROR(SUMPRODUCT(('乐容-S级品'!$A$4:$A$32=$B50)*('乐容-S级品'!$L$3:$CA$3=W$1)*('乐容-S级品'!$L$4:$CA$32)),0)</f>
      </c>
      <c r="X50" s="280">
        <f>IFERROR(SUMPRODUCT(('控温被PRO-S级品'!$B$2:$B$10=$B50)*('控温被PRO-S级品'!$E$1:$BE$1=X$1)*('控温被PRO-S级品'!$E$2:$BE$10)),0)+IFERROR(SUMPRODUCT(('冬被-S级品'!$B$2:$B$10=$B50)*('冬被-S级品'!$E$1:$AW$1=X$1)*('冬被-S级品'!$E$2:$AW$10)),0)+IFERROR(SUMPRODUCT(('白止-S级品'!$A$2:$A$26=$B50)*('白止-S级品'!$D$1:$AV$1=X$1)*('白止-S级品'!$D$2:$AV$26)),0)+IFERROR(SUMPRODUCT(('乐容-S级品'!$A$4:$A$32=$B50)*('乐容-S级品'!$L$3:$CA$3=X$1)*('乐容-S级品'!$L$4:$CA$32)),0)</f>
      </c>
      <c r="Y50" s="280">
        <f>IFERROR(SUMPRODUCT(('控温被PRO-S级品'!$B$2:$B$10=$B50)*('控温被PRO-S级品'!$E$1:$BE$1=Y$1)*('控温被PRO-S级品'!$E$2:$BE$10)),0)+IFERROR(SUMPRODUCT(('冬被-S级品'!$B$2:$B$10=$B50)*('冬被-S级品'!$E$1:$AW$1=Y$1)*('冬被-S级品'!$E$2:$AW$10)),0)+IFERROR(SUMPRODUCT(('白止-S级品'!$A$2:$A$26=$B50)*('白止-S级品'!$D$1:$AV$1=Y$1)*('白止-S级品'!$D$2:$AV$26)),0)+IFERROR(SUMPRODUCT(('乐容-S级品'!$A$4:$A$32=$B50)*('乐容-S级品'!$L$3:$CA$3=Y$1)*('乐容-S级品'!$L$4:$CA$32)),0)</f>
      </c>
      <c r="Z50" s="280">
        <f>IFERROR(SUMPRODUCT(('控温被PRO-S级品'!$B$2:$B$10=$B50)*('控温被PRO-S级品'!$E$1:$BE$1=Z$1)*('控温被PRO-S级品'!$E$2:$BE$10)),0)+IFERROR(SUMPRODUCT(('冬被-S级品'!$B$2:$B$10=$B50)*('冬被-S级品'!$E$1:$AW$1=Z$1)*('冬被-S级品'!$E$2:$AW$10)),0)+IFERROR(SUMPRODUCT(('白止-S级品'!$A$2:$A$26=$B50)*('白止-S级品'!$D$1:$AV$1=Z$1)*('白止-S级品'!$D$2:$AV$26)),0)+IFERROR(SUMPRODUCT(('乐容-S级品'!$A$4:$A$32=$B50)*('乐容-S级品'!$L$3:$CA$3=Z$1)*('乐容-S级品'!$L$4:$CA$32)),0)</f>
      </c>
      <c r="AA50" s="280">
        <f>IFERROR(SUMPRODUCT(('控温被PRO-S级品'!$B$2:$B$10=$B50)*('控温被PRO-S级品'!$E$1:$BE$1=AA$1)*('控温被PRO-S级品'!$E$2:$BE$10)),0)+IFERROR(SUMPRODUCT(('冬被-S级品'!$B$2:$B$10=$B50)*('冬被-S级品'!$E$1:$AW$1=AA$1)*('冬被-S级品'!$E$2:$AW$10)),0)+IFERROR(SUMPRODUCT(('白止-S级品'!$A$2:$A$26=$B50)*('白止-S级品'!$D$1:$AV$1=AA$1)*('白止-S级品'!$D$2:$AV$26)),0)+IFERROR(SUMPRODUCT(('乐容-S级品'!$A$4:$A$32=$B50)*('乐容-S级品'!$L$3:$CA$3=AA$1)*('乐容-S级品'!$L$4:$CA$32)),0)</f>
      </c>
      <c r="AB50" s="280">
        <f>IFERROR(SUMPRODUCT(('控温被PRO-S级品'!$B$2:$B$10=$B50)*('控温被PRO-S级品'!$E$1:$BE$1=AB$1)*('控温被PRO-S级品'!$E$2:$BE$10)),0)+IFERROR(SUMPRODUCT(('冬被-S级品'!$B$2:$B$10=$B50)*('冬被-S级品'!$E$1:$AW$1=AB$1)*('冬被-S级品'!$E$2:$AW$10)),0)+IFERROR(SUMPRODUCT(('白止-S级品'!$A$2:$A$26=$B50)*('白止-S级品'!$D$1:$AV$1=AB$1)*('白止-S级品'!$D$2:$AV$26)),0)+IFERROR(SUMPRODUCT(('乐容-S级品'!$A$4:$A$32=$B50)*('乐容-S级品'!$L$3:$CA$3=AB$1)*('乐容-S级品'!$L$4:$CA$32)),0)</f>
      </c>
      <c r="AC50" s="280">
        <f>IFERROR(SUMPRODUCT(('控温被PRO-S级品'!$B$2:$B$10=$B50)*('控温被PRO-S级品'!$E$1:$BE$1=AC$1)*('控温被PRO-S级品'!$E$2:$BE$10)),0)+IFERROR(SUMPRODUCT(('冬被-S级品'!$B$2:$B$10=$B50)*('冬被-S级品'!$E$1:$AW$1=AC$1)*('冬被-S级品'!$E$2:$AW$10)),0)+IFERROR(SUMPRODUCT(('白止-S级品'!$A$2:$A$26=$B50)*('白止-S级品'!$D$1:$AV$1=AC$1)*('白止-S级品'!$D$2:$AV$26)),0)+IFERROR(SUMPRODUCT(('乐容-S级品'!$A$4:$A$32=$B50)*('乐容-S级品'!$L$3:$CA$3=AC$1)*('乐容-S级品'!$L$4:$CA$32)),0)</f>
      </c>
      <c r="AD50" s="280">
        <f>IFERROR(SUMPRODUCT(('控温被PRO-S级品'!$B$2:$B$10=$B50)*('控温被PRO-S级品'!$E$1:$BE$1=AD$1)*('控温被PRO-S级品'!$E$2:$BE$10)),0)+IFERROR(SUMPRODUCT(('冬被-S级品'!$B$2:$B$10=$B50)*('冬被-S级品'!$E$1:$AW$1=AD$1)*('冬被-S级品'!$E$2:$AW$10)),0)+IFERROR(SUMPRODUCT(('白止-S级品'!$A$2:$A$26=$B50)*('白止-S级品'!$D$1:$AV$1=AD$1)*('白止-S级品'!$D$2:$AV$26)),0)+IFERROR(SUMPRODUCT(('乐容-S级品'!$A$4:$A$32=$B50)*('乐容-S级品'!$L$3:$CA$3=AD$1)*('乐容-S级品'!$L$4:$CA$32)),0)</f>
      </c>
      <c r="AE50" s="280">
        <f>IFERROR(SUMPRODUCT(('控温被PRO-S级品'!$B$2:$B$10=$B50)*('控温被PRO-S级品'!$E$1:$BE$1=AE$1)*('控温被PRO-S级品'!$E$2:$BE$10)),0)+IFERROR(SUMPRODUCT(('冬被-S级品'!$B$2:$B$10=$B50)*('冬被-S级品'!$E$1:$AW$1=AE$1)*('冬被-S级品'!$E$2:$AW$10)),0)+IFERROR(SUMPRODUCT(('白止-S级品'!$A$2:$A$26=$B50)*('白止-S级品'!$D$1:$AV$1=AE$1)*('白止-S级品'!$D$2:$AV$26)),0)+IFERROR(SUMPRODUCT(('乐容-S级品'!$A$4:$A$32=$B50)*('乐容-S级品'!$L$3:$CA$3=AE$1)*('乐容-S级品'!$L$4:$CA$32)),0)</f>
      </c>
      <c r="AF50" s="280">
        <f>IFERROR(SUMPRODUCT(('控温被PRO-S级品'!$B$2:$B$10=$B50)*('控温被PRO-S级品'!$E$1:$BE$1=AF$1)*('控温被PRO-S级品'!$E$2:$BE$10)),0)+IFERROR(SUMPRODUCT(('冬被-S级品'!$B$2:$B$10=$B50)*('冬被-S级品'!$E$1:$AW$1=AF$1)*('冬被-S级品'!$E$2:$AW$10)),0)+IFERROR(SUMPRODUCT(('白止-S级品'!$A$2:$A$26=$B50)*('白止-S级品'!$D$1:$AV$1=AF$1)*('白止-S级品'!$D$2:$AV$26)),0)+IFERROR(SUMPRODUCT(('乐容-S级品'!$A$4:$A$32=$B50)*('乐容-S级品'!$L$3:$CA$3=AF$1)*('乐容-S级品'!$L$4:$CA$32)),0)</f>
      </c>
      <c r="AG50" s="280">
        <f>IFERROR(SUMPRODUCT(('控温被PRO-S级品'!$B$2:$B$10=$B50)*('控温被PRO-S级品'!$E$1:$BE$1=AG$1)*('控温被PRO-S级品'!$E$2:$BE$10)),0)+IFERROR(SUMPRODUCT(('冬被-S级品'!$B$2:$B$10=$B50)*('冬被-S级品'!$E$1:$AW$1=AG$1)*('冬被-S级品'!$E$2:$AW$10)),0)+IFERROR(SUMPRODUCT(('白止-S级品'!$A$2:$A$26=$B50)*('白止-S级品'!$D$1:$AV$1=AG$1)*('白止-S级品'!$D$2:$AV$26)),0)+IFERROR(SUMPRODUCT(('乐容-S级品'!$A$4:$A$32=$B50)*('乐容-S级品'!$L$3:$CA$3=AG$1)*('乐容-S级品'!$L$4:$CA$32)),0)</f>
      </c>
      <c r="AH50" s="280">
        <f>IFERROR(SUMPRODUCT(('控温被PRO-S级品'!$B$2:$B$10=$B50)*('控温被PRO-S级品'!$E$1:$BE$1=AH$1)*('控温被PRO-S级品'!$E$2:$BE$10)),0)+IFERROR(SUMPRODUCT(('冬被-S级品'!$B$2:$B$10=$B50)*('冬被-S级品'!$E$1:$AW$1=AH$1)*('冬被-S级品'!$E$2:$AW$10)),0)+IFERROR(SUMPRODUCT(('白止-S级品'!$A$2:$A$26=$B50)*('白止-S级品'!$D$1:$AV$1=AH$1)*('白止-S级品'!$D$2:$AV$26)),0)+IFERROR(SUMPRODUCT(('乐容-S级品'!$A$4:$A$32=$B50)*('乐容-S级品'!$L$3:$CA$3=AH$1)*('乐容-S级品'!$L$4:$CA$32)),0)</f>
      </c>
      <c r="AI50" s="280">
        <f>IFERROR(SUMPRODUCT(('控温被PRO-S级品'!$B$2:$B$10=$B50)*('控温被PRO-S级品'!$E$1:$BE$1=AI$1)*('控温被PRO-S级品'!$E$2:$BE$10)),0)+IFERROR(SUMPRODUCT(('冬被-S级品'!$B$2:$B$10=$B50)*('冬被-S级品'!$E$1:$AW$1=AI$1)*('冬被-S级品'!$E$2:$AW$10)),0)+IFERROR(SUMPRODUCT(('白止-S级品'!$A$2:$A$26=$B50)*('白止-S级品'!$D$1:$AV$1=AI$1)*('白止-S级品'!$D$2:$AV$26)),0)+IFERROR(SUMPRODUCT(('乐容-S级品'!$A$4:$A$32=$B50)*('乐容-S级品'!$L$3:$CA$3=AI$1)*('乐容-S级品'!$L$4:$CA$32)),0)</f>
      </c>
      <c r="AJ50" s="280">
        <f>IFERROR(SUMPRODUCT(('控温被PRO-S级品'!$B$2:$B$10=$B50)*('控温被PRO-S级品'!$E$1:$BE$1=AJ$1)*('控温被PRO-S级品'!$E$2:$BE$10)),0)+IFERROR(SUMPRODUCT(('冬被-S级品'!$B$2:$B$10=$B50)*('冬被-S级品'!$E$1:$AW$1=AJ$1)*('冬被-S级品'!$E$2:$AW$10)),0)+IFERROR(SUMPRODUCT(('白止-S级品'!$A$2:$A$26=$B50)*('白止-S级品'!$D$1:$AV$1=AJ$1)*('白止-S级品'!$D$2:$AV$26)),0)+IFERROR(SUMPRODUCT(('乐容-S级品'!$A$4:$A$32=$B50)*('乐容-S级品'!$L$3:$CA$3=AJ$1)*('乐容-S级品'!$L$4:$CA$32)),0)</f>
      </c>
      <c r="AK50" s="280">
        <f>IFERROR(SUMPRODUCT(('控温被PRO-S级品'!$B$2:$B$10=$B50)*('控温被PRO-S级品'!$E$1:$BE$1=AK$1)*('控温被PRO-S级品'!$E$2:$BE$10)),0)+IFERROR(SUMPRODUCT(('冬被-S级品'!$B$2:$B$10=$B50)*('冬被-S级品'!$E$1:$AW$1=AK$1)*('冬被-S级品'!$E$2:$AW$10)),0)+IFERROR(SUMPRODUCT(('白止-S级品'!$A$2:$A$26=$B50)*('白止-S级品'!$D$1:$AV$1=AK$1)*('白止-S级品'!$D$2:$AV$26)),0)+IFERROR(SUMPRODUCT(('乐容-S级品'!$A$4:$A$32=$B50)*('乐容-S级品'!$L$3:$CA$3=AK$1)*('乐容-S级品'!$L$4:$CA$32)),0)</f>
      </c>
      <c r="AL50" s="280">
        <f>IFERROR(SUMPRODUCT(('控温被PRO-S级品'!$B$2:$B$10=$B50)*('控温被PRO-S级品'!$E$1:$BE$1=AL$1)*('控温被PRO-S级品'!$E$2:$BE$10)),0)+IFERROR(SUMPRODUCT(('冬被-S级品'!$B$2:$B$10=$B50)*('冬被-S级品'!$E$1:$AW$1=AL$1)*('冬被-S级品'!$E$2:$AW$10)),0)+IFERROR(SUMPRODUCT(('白止-S级品'!$A$2:$A$26=$B50)*('白止-S级品'!$D$1:$AV$1=AL$1)*('白止-S级品'!$D$2:$AV$26)),0)+IFERROR(SUMPRODUCT(('乐容-S级品'!$A$4:$A$32=$B50)*('乐容-S级品'!$L$3:$CA$3=AL$1)*('乐容-S级品'!$L$4:$CA$32)),0)</f>
      </c>
      <c r="AM50" s="280">
        <f>IFERROR(SUMPRODUCT(('控温被PRO-S级品'!$B$2:$B$10=$B50)*('控温被PRO-S级品'!$E$1:$BE$1=AM$1)*('控温被PRO-S级品'!$E$2:$BE$10)),0)+IFERROR(SUMPRODUCT(('冬被-S级品'!$B$2:$B$10=$B50)*('冬被-S级品'!$E$1:$AW$1=AM$1)*('冬被-S级品'!$E$2:$AW$10)),0)+IFERROR(SUMPRODUCT(('白止-S级品'!$A$2:$A$26=$B50)*('白止-S级品'!$D$1:$AV$1=AM$1)*('白止-S级品'!$D$2:$AV$26)),0)+IFERROR(SUMPRODUCT(('乐容-S级品'!$A$4:$A$32=$B50)*('乐容-S级品'!$L$3:$CA$3=AM$1)*('乐容-S级品'!$L$4:$CA$32)),0)</f>
      </c>
      <c r="AN50" s="280">
        <f>IFERROR(SUMPRODUCT(('控温被PRO-S级品'!$B$2:$B$10=$B50)*('控温被PRO-S级品'!$E$1:$BE$1=AN$1)*('控温被PRO-S级品'!$E$2:$BE$10)),0)+IFERROR(SUMPRODUCT(('冬被-S级品'!$B$2:$B$10=$B50)*('冬被-S级品'!$E$1:$AW$1=AN$1)*('冬被-S级品'!$E$2:$AW$10)),0)+IFERROR(SUMPRODUCT(('白止-S级品'!$A$2:$A$26=$B50)*('白止-S级品'!$D$1:$AV$1=AN$1)*('白止-S级品'!$D$2:$AV$26)),0)+IFERROR(SUMPRODUCT(('乐容-S级品'!$A$4:$A$32=$B50)*('乐容-S级品'!$L$3:$CA$3=AN$1)*('乐容-S级品'!$L$4:$CA$32)),0)</f>
      </c>
      <c r="AO50" s="280">
        <f>IFERROR(SUMPRODUCT(('控温被PRO-S级品'!$B$2:$B$10=$B50)*('控温被PRO-S级品'!$E$1:$BE$1=AO$1)*('控温被PRO-S级品'!$E$2:$BE$10)),0)+IFERROR(SUMPRODUCT(('冬被-S级品'!$B$2:$B$10=$B50)*('冬被-S级品'!$E$1:$AW$1=AO$1)*('冬被-S级品'!$E$2:$AW$10)),0)+IFERROR(SUMPRODUCT(('白止-S级品'!$A$2:$A$26=$B50)*('白止-S级品'!$D$1:$AV$1=AO$1)*('白止-S级品'!$D$2:$AV$26)),0)+IFERROR(SUMPRODUCT(('乐容-S级品'!$A$4:$A$32=$B50)*('乐容-S级品'!$L$3:$CA$3=AO$1)*('乐容-S级品'!$L$4:$CA$32)),0)</f>
      </c>
      <c r="AP50" s="280">
        <f>IFERROR(SUMPRODUCT(('控温被PRO-S级品'!$B$2:$B$10=$B50)*('控温被PRO-S级品'!$E$1:$BE$1=AP$1)*('控温被PRO-S级品'!$E$2:$BE$10)),0)+IFERROR(SUMPRODUCT(('冬被-S级品'!$B$2:$B$10=$B50)*('冬被-S级品'!$E$1:$AW$1=AP$1)*('冬被-S级品'!$E$2:$AW$10)),0)+IFERROR(SUMPRODUCT(('白止-S级品'!$A$2:$A$26=$B50)*('白止-S级品'!$D$1:$AV$1=AP$1)*('白止-S级品'!$D$2:$AV$26)),0)+IFERROR(SUMPRODUCT(('乐容-S级品'!$A$4:$A$32=$B50)*('乐容-S级品'!$L$3:$CA$3=AP$1)*('乐容-S级品'!$L$4:$CA$32)),0)</f>
      </c>
      <c r="AQ50" s="280">
        <f>IFERROR(SUMPRODUCT(('控温被PRO-S级品'!$B$2:$B$10=$B50)*('控温被PRO-S级品'!$E$1:$BE$1=AQ$1)*('控温被PRO-S级品'!$E$2:$BE$10)),0)+IFERROR(SUMPRODUCT(('冬被-S级品'!$B$2:$B$10=$B50)*('冬被-S级品'!$E$1:$AW$1=AQ$1)*('冬被-S级品'!$E$2:$AW$10)),0)+IFERROR(SUMPRODUCT(('白止-S级品'!$A$2:$A$26=$B50)*('白止-S级品'!$D$1:$AV$1=AQ$1)*('白止-S级品'!$D$2:$AV$26)),0)+IFERROR(SUMPRODUCT(('乐容-S级品'!$A$4:$A$32=$B50)*('乐容-S级品'!$L$3:$CA$3=AQ$1)*('乐容-S级品'!$L$4:$CA$32)),0)</f>
      </c>
      <c r="AR50" s="280">
        <f>IFERROR(SUMPRODUCT(('控温被PRO-S级品'!$B$2:$B$10=$B50)*('控温被PRO-S级品'!$E$1:$BE$1=AR$1)*('控温被PRO-S级品'!$E$2:$BE$10)),0)+IFERROR(SUMPRODUCT(('冬被-S级品'!$B$2:$B$10=$B50)*('冬被-S级品'!$E$1:$AW$1=AR$1)*('冬被-S级品'!$E$2:$AW$10)),0)+IFERROR(SUMPRODUCT(('白止-S级品'!$A$2:$A$26=$B50)*('白止-S级品'!$D$1:$AV$1=AR$1)*('白止-S级品'!$D$2:$AV$26)),0)+IFERROR(SUMPRODUCT(('乐容-S级品'!$A$4:$A$32=$B50)*('乐容-S级品'!$L$3:$CA$3=AR$1)*('乐容-S级品'!$L$4:$CA$32)),0)</f>
      </c>
      <c r="AS50" s="280">
        <f>IFERROR(SUMPRODUCT(('控温被PRO-S级品'!$B$2:$B$10=$B50)*('控温被PRO-S级品'!$E$1:$BE$1=AS$1)*('控温被PRO-S级品'!$E$2:$BE$10)),0)+IFERROR(SUMPRODUCT(('冬被-S级品'!$B$2:$B$10=$B50)*('冬被-S级品'!$E$1:$AW$1=AS$1)*('冬被-S级品'!$E$2:$AW$10)),0)+IFERROR(SUMPRODUCT(('白止-S级品'!$A$2:$A$26=$B50)*('白止-S级品'!$D$1:$AV$1=AS$1)*('白止-S级品'!$D$2:$AV$26)),0)+IFERROR(SUMPRODUCT(('乐容-S级品'!$A$4:$A$32=$B50)*('乐容-S级品'!$L$3:$CA$3=AS$1)*('乐容-S级品'!$L$4:$CA$32)),0)</f>
      </c>
      <c r="AT50" s="280">
        <f>IFERROR(SUMPRODUCT(('控温被PRO-S级品'!$B$2:$B$10=$B50)*('控温被PRO-S级品'!$E$1:$BE$1=AT$1)*('控温被PRO-S级品'!$E$2:$BE$10)),0)+IFERROR(SUMPRODUCT(('冬被-S级品'!$B$2:$B$10=$B50)*('冬被-S级品'!$E$1:$AW$1=AT$1)*('冬被-S级品'!$E$2:$AW$10)),0)+IFERROR(SUMPRODUCT(('白止-S级品'!$A$2:$A$26=$B50)*('白止-S级品'!$D$1:$AV$1=AT$1)*('白止-S级品'!$D$2:$AV$26)),0)+IFERROR(SUMPRODUCT(('乐容-S级品'!$A$4:$A$32=$B50)*('乐容-S级品'!$L$3:$CA$3=AT$1)*('乐容-S级品'!$L$4:$CA$32)),0)</f>
      </c>
      <c r="AU50" s="280">
        <f>IFERROR(SUMPRODUCT(('控温被PRO-S级品'!$B$2:$B$10=$B50)*('控温被PRO-S级品'!$E$1:$BE$1=AU$1)*('控温被PRO-S级品'!$E$2:$BE$10)),0)+IFERROR(SUMPRODUCT(('冬被-S级品'!$B$2:$B$10=$B50)*('冬被-S级品'!$E$1:$AW$1=AU$1)*('冬被-S级品'!$E$2:$AW$10)),0)+IFERROR(SUMPRODUCT(('白止-S级品'!$A$2:$A$26=$B50)*('白止-S级品'!$D$1:$AV$1=AU$1)*('白止-S级品'!$D$2:$AV$26)),0)+IFERROR(SUMPRODUCT(('乐容-S级品'!$A$4:$A$32=$B50)*('乐容-S级品'!$L$3:$CA$3=AU$1)*('乐容-S级品'!$L$4:$CA$32)),0)</f>
      </c>
      <c r="AV50" s="280">
        <f>IFERROR(SUMPRODUCT(('控温被PRO-S级品'!$B$2:$B$10=$B50)*('控温被PRO-S级品'!$E$1:$BE$1=AV$1)*('控温被PRO-S级品'!$E$2:$BE$10)),0)+IFERROR(SUMPRODUCT(('冬被-S级品'!$B$2:$B$10=$B50)*('冬被-S级品'!$E$1:$AW$1=AV$1)*('冬被-S级品'!$E$2:$AW$10)),0)+IFERROR(SUMPRODUCT(('白止-S级品'!$A$2:$A$26=$B50)*('白止-S级品'!$D$1:$AV$1=AV$1)*('白止-S级品'!$D$2:$AV$26)),0)+IFERROR(SUMPRODUCT(('乐容-S级品'!$A$4:$A$32=$B50)*('乐容-S级品'!$L$3:$CA$3=AV$1)*('乐容-S级品'!$L$4:$CA$32)),0)</f>
      </c>
      <c r="AW50" s="280">
        <f>IFERROR(SUMPRODUCT(('控温被PRO-S级品'!$B$2:$B$10=$B50)*('控温被PRO-S级品'!$E$1:$BE$1=AW$1)*('控温被PRO-S级品'!$E$2:$BE$10)),0)+IFERROR(SUMPRODUCT(('冬被-S级品'!$B$2:$B$10=$B50)*('冬被-S级品'!$E$1:$AW$1=AW$1)*('冬被-S级品'!$E$2:$AW$10)),0)+IFERROR(SUMPRODUCT(('白止-S级品'!$A$2:$A$26=$B50)*('白止-S级品'!$D$1:$AV$1=AW$1)*('白止-S级品'!$D$2:$AV$26)),0)+IFERROR(SUMPRODUCT(('乐容-S级品'!$A$4:$A$32=$B50)*('乐容-S级品'!$L$3:$CA$3=AW$1)*('乐容-S级品'!$L$4:$CA$32)),0)</f>
      </c>
      <c r="AX50" s="280">
        <f>IFERROR(SUMPRODUCT(('控温被PRO-S级品'!$B$2:$B$10=$B50)*('控温被PRO-S级品'!$E$1:$BE$1=AX$1)*('控温被PRO-S级品'!$E$2:$BE$10)),0)+IFERROR(SUMPRODUCT(('冬被-S级品'!$B$2:$B$10=$B50)*('冬被-S级品'!$E$1:$AW$1=AX$1)*('冬被-S级品'!$E$2:$AW$10)),0)+IFERROR(SUMPRODUCT(('白止-S级品'!$A$2:$A$26=$B50)*('白止-S级品'!$D$1:$AV$1=AX$1)*('白止-S级品'!$D$2:$AV$26)),0)+IFERROR(SUMPRODUCT(('乐容-S级品'!$A$4:$A$32=$B50)*('乐容-S级品'!$L$3:$CA$3=AX$1)*('乐容-S级品'!$L$4:$CA$32)),0)</f>
      </c>
      <c r="AY50" s="280">
        <f>IFERROR(SUMPRODUCT(('控温被PRO-S级品'!$B$2:$B$10=$B50)*('控温被PRO-S级品'!$E$1:$BE$1=AY$1)*('控温被PRO-S级品'!$E$2:$BE$10)),0)+IFERROR(SUMPRODUCT(('冬被-S级品'!$B$2:$B$10=$B50)*('冬被-S级品'!$E$1:$AW$1=AY$1)*('冬被-S级品'!$E$2:$AW$10)),0)+IFERROR(SUMPRODUCT(('白止-S级品'!$A$2:$A$26=$B50)*('白止-S级品'!$D$1:$AV$1=AY$1)*('白止-S级品'!$D$2:$AV$26)),0)+IFERROR(SUMPRODUCT(('乐容-S级品'!$A$4:$A$32=$B50)*('乐容-S级品'!$L$3:$CA$3=AY$1)*('乐容-S级品'!$L$4:$CA$32)),0)</f>
      </c>
      <c r="AZ50" s="280">
        <f>IFERROR(SUMPRODUCT(('控温被PRO-S级品'!$B$2:$B$10=$B50)*('控温被PRO-S级品'!$E$1:$BE$1=AZ$1)*('控温被PRO-S级品'!$E$2:$BE$10)),0)+IFERROR(SUMPRODUCT(('冬被-S级品'!$B$2:$B$10=$B50)*('冬被-S级品'!$E$1:$AW$1=AZ$1)*('冬被-S级品'!$E$2:$AW$10)),0)+IFERROR(SUMPRODUCT(('白止-S级品'!$A$2:$A$26=$B50)*('白止-S级品'!$D$1:$AV$1=AZ$1)*('白止-S级品'!$D$2:$AV$26)),0)+IFERROR(SUMPRODUCT(('乐容-S级品'!$A$4:$A$32=$B50)*('乐容-S级品'!$L$3:$CA$3=AZ$1)*('乐容-S级品'!$L$4:$CA$32)),0)</f>
      </c>
      <c r="BA50" s="280">
        <f>IFERROR(SUMPRODUCT(('控温被PRO-S级品'!$B$2:$B$10=$B50)*('控温被PRO-S级品'!$E$1:$BE$1=BA$1)*('控温被PRO-S级品'!$E$2:$BE$10)),0)+IFERROR(SUMPRODUCT(('冬被-S级品'!$B$2:$B$10=$B50)*('冬被-S级品'!$E$1:$AW$1=BA$1)*('冬被-S级品'!$E$2:$AW$10)),0)+IFERROR(SUMPRODUCT(('白止-S级品'!$A$2:$A$26=$B50)*('白止-S级品'!$D$1:$AV$1=BA$1)*('白止-S级品'!$D$2:$AV$26)),0)+IFERROR(SUMPRODUCT(('乐容-S级品'!$A$4:$A$32=$B50)*('乐容-S级品'!$L$3:$CA$3=BA$1)*('乐容-S级品'!$L$4:$CA$32)),0)</f>
      </c>
      <c r="BB50" s="280">
        <f>IFERROR(SUMPRODUCT(('控温被PRO-S级品'!$B$2:$B$10=$B50)*('控温被PRO-S级品'!$E$1:$BE$1=BB$1)*('控温被PRO-S级品'!$E$2:$BE$10)),0)+IFERROR(SUMPRODUCT(('冬被-S级品'!$B$2:$B$10=$B50)*('冬被-S级品'!$E$1:$AW$1=BB$1)*('冬被-S级品'!$E$2:$AW$10)),0)+IFERROR(SUMPRODUCT(('白止-S级品'!$A$2:$A$26=$B50)*('白止-S级品'!$D$1:$AV$1=BB$1)*('白止-S级品'!$D$2:$AV$26)),0)+IFERROR(SUMPRODUCT(('乐容-S级品'!$A$4:$A$32=$B50)*('乐容-S级品'!$L$3:$CA$3=BB$1)*('乐容-S级品'!$L$4:$CA$32)),0)</f>
      </c>
      <c r="BC50" s="280">
        <f>IFERROR(SUMPRODUCT(('控温被PRO-S级品'!$B$2:$B$10=$B50)*('控温被PRO-S级品'!$E$1:$BE$1=BC$1)*('控温被PRO-S级品'!$E$2:$BE$10)),0)+IFERROR(SUMPRODUCT(('冬被-S级品'!$B$2:$B$10=$B50)*('冬被-S级品'!$E$1:$AW$1=BC$1)*('冬被-S级品'!$E$2:$AW$10)),0)+IFERROR(SUMPRODUCT(('白止-S级品'!$A$2:$A$26=$B50)*('白止-S级品'!$D$1:$AV$1=BC$1)*('白止-S级品'!$D$2:$AV$26)),0)+IFERROR(SUMPRODUCT(('乐容-S级品'!$A$4:$A$32=$B50)*('乐容-S级品'!$L$3:$CA$3=BC$1)*('乐容-S级品'!$L$4:$CA$32)),0)</f>
      </c>
      <c r="BD50" s="280">
        <f>IFERROR(SUMPRODUCT(('控温被PRO-S级品'!$B$2:$B$10=$B50)*('控温被PRO-S级品'!$E$1:$BE$1=BD$1)*('控温被PRO-S级品'!$E$2:$BE$10)),0)+IFERROR(SUMPRODUCT(('冬被-S级品'!$B$2:$B$10=$B50)*('冬被-S级品'!$E$1:$AW$1=BD$1)*('冬被-S级品'!$E$2:$AW$10)),0)+IFERROR(SUMPRODUCT(('白止-S级品'!$A$2:$A$26=$B50)*('白止-S级品'!$D$1:$AV$1=BD$1)*('白止-S级品'!$D$2:$AV$26)),0)+IFERROR(SUMPRODUCT(('乐容-S级品'!$A$4:$A$32=$B50)*('乐容-S级品'!$L$3:$CA$3=BD$1)*('乐容-S级品'!$L$4:$CA$32)),0)</f>
      </c>
      <c r="BE50" s="280">
        <f>IFERROR(SUMPRODUCT(('控温被PRO-S级品'!$B$2:$B$10=$B50)*('控温被PRO-S级品'!$E$1:$BE$1=BE$1)*('控温被PRO-S级品'!$E$2:$BE$10)),0)+IFERROR(SUMPRODUCT(('冬被-S级品'!$B$2:$B$10=$B50)*('冬被-S级品'!$E$1:$AW$1=BE$1)*('冬被-S级品'!$E$2:$AW$10)),0)+IFERROR(SUMPRODUCT(('白止-S级品'!$A$2:$A$26=$B50)*('白止-S级品'!$D$1:$AV$1=BE$1)*('白止-S级品'!$D$2:$AV$26)),0)+IFERROR(SUMPRODUCT(('乐容-S级品'!$A$4:$A$32=$B50)*('乐容-S级品'!$L$3:$CA$3=BE$1)*('乐容-S级品'!$L$4:$CA$32)),0)</f>
      </c>
      <c r="BF50" s="280">
        <f>IFERROR(SUMPRODUCT(('控温被PRO-S级品'!$B$2:$B$10=$B50)*('控温被PRO-S级品'!$E$1:$BE$1=BF$1)*('控温被PRO-S级品'!$E$2:$BE$10)),0)+IFERROR(SUMPRODUCT(('冬被-S级品'!$B$2:$B$10=$B50)*('冬被-S级品'!$E$1:$AW$1=BF$1)*('冬被-S级品'!$E$2:$AW$10)),0)+IFERROR(SUMPRODUCT(('白止-S级品'!$A$2:$A$26=$B50)*('白止-S级品'!$D$1:$AV$1=BF$1)*('白止-S级品'!$D$2:$AV$26)),0)+IFERROR(SUMPRODUCT(('乐容-S级品'!$A$4:$A$32=$B50)*('乐容-S级品'!$L$3:$CA$3=BF$1)*('乐容-S级品'!$L$4:$CA$32)),0)</f>
      </c>
      <c r="BG50" s="280">
        <f>IFERROR(SUMPRODUCT(('控温被PRO-S级品'!$B$2:$B$10=$B50)*('控温被PRO-S级品'!$E$1:$BE$1=BG$1)*('控温被PRO-S级品'!$E$2:$BE$10)),0)+IFERROR(SUMPRODUCT(('冬被-S级品'!$B$2:$B$10=$B50)*('冬被-S级品'!$E$1:$AW$1=BG$1)*('冬被-S级品'!$E$2:$AW$10)),0)+IFERROR(SUMPRODUCT(('白止-S级品'!$A$2:$A$26=$B50)*('白止-S级品'!$D$1:$AV$1=BG$1)*('白止-S级品'!$D$2:$AV$26)),0)+IFERROR(SUMPRODUCT(('乐容-S级品'!$A$4:$A$32=$B50)*('乐容-S级品'!$L$3:$CA$3=BG$1)*('乐容-S级品'!$L$4:$CA$32)),0)</f>
      </c>
      <c r="BH50" s="280">
        <f>IFERROR(SUMPRODUCT(('控温被PRO-S级品'!$B$2:$B$10=$B50)*('控温被PRO-S级品'!$E$1:$BE$1=BH$1)*('控温被PRO-S级品'!$E$2:$BE$10)),0)+IFERROR(SUMPRODUCT(('冬被-S级品'!$B$2:$B$10=$B50)*('冬被-S级品'!$E$1:$AW$1=BH$1)*('冬被-S级品'!$E$2:$AW$10)),0)+IFERROR(SUMPRODUCT(('白止-S级品'!$A$2:$A$26=$B50)*('白止-S级品'!$D$1:$AV$1=BH$1)*('白止-S级品'!$D$2:$AV$26)),0)+IFERROR(SUMPRODUCT(('乐容-S级品'!$A$4:$A$32=$B50)*('乐容-S级品'!$L$3:$CA$3=BH$1)*('乐容-S级品'!$L$4:$CA$32)),0)</f>
      </c>
      <c r="BI50" s="280">
        <f>IFERROR(SUMPRODUCT(('控温被PRO-S级品'!$B$2:$B$10=$B50)*('控温被PRO-S级品'!$E$1:$BE$1=BI$1)*('控温被PRO-S级品'!$E$2:$BE$10)),0)+IFERROR(SUMPRODUCT(('冬被-S级品'!$B$2:$B$10=$B50)*('冬被-S级品'!$E$1:$AW$1=BI$1)*('冬被-S级品'!$E$2:$AW$10)),0)+IFERROR(SUMPRODUCT(('白止-S级品'!$A$2:$A$26=$B50)*('白止-S级品'!$D$1:$AV$1=BI$1)*('白止-S级品'!$D$2:$AV$26)),0)+IFERROR(SUMPRODUCT(('乐容-S级品'!$A$4:$A$32=$B50)*('乐容-S级品'!$L$3:$CA$3=BI$1)*('乐容-S级品'!$L$4:$CA$32)),0)</f>
      </c>
      <c r="BJ50" s="280">
        <f>IFERROR(SUMPRODUCT(('控温被PRO-S级品'!$B$2:$B$10=$B50)*('控温被PRO-S级品'!$E$1:$BE$1=BJ$1)*('控温被PRO-S级品'!$E$2:$BE$10)),0)+IFERROR(SUMPRODUCT(('冬被-S级品'!$B$2:$B$10=$B50)*('冬被-S级品'!$E$1:$AW$1=BJ$1)*('冬被-S级品'!$E$2:$AW$10)),0)+IFERROR(SUMPRODUCT(('白止-S级品'!$A$2:$A$26=$B50)*('白止-S级品'!$D$1:$AV$1=BJ$1)*('白止-S级品'!$D$2:$AV$26)),0)+IFERROR(SUMPRODUCT(('乐容-S级品'!$A$4:$A$32=$B50)*('乐容-S级品'!$L$3:$CA$3=BJ$1)*('乐容-S级品'!$L$4:$CA$32)),0)</f>
      </c>
      <c r="BK50" s="280">
        <f>IFERROR(SUMPRODUCT(('控温被PRO-S级品'!$B$2:$B$10=$B50)*('控温被PRO-S级品'!$E$1:$BE$1=BK$1)*('控温被PRO-S级品'!$E$2:$BE$10)),0)+IFERROR(SUMPRODUCT(('冬被-S级品'!$B$2:$B$10=$B50)*('冬被-S级品'!$E$1:$AW$1=BK$1)*('冬被-S级品'!$E$2:$AW$10)),0)+IFERROR(SUMPRODUCT(('白止-S级品'!$A$2:$A$26=$B50)*('白止-S级品'!$D$1:$AV$1=BK$1)*('白止-S级品'!$D$2:$AV$26)),0)+IFERROR(SUMPRODUCT(('乐容-S级品'!$A$4:$A$32=$B50)*('乐容-S级品'!$L$3:$CA$3=BK$1)*('乐容-S级品'!$L$4:$CA$32)),0)</f>
      </c>
      <c r="BL50" s="280">
        <f>IFERROR(SUMPRODUCT(('控温被PRO-S级品'!$B$2:$B$10=$B50)*('控温被PRO-S级品'!$E$1:$BE$1=BL$1)*('控温被PRO-S级品'!$E$2:$BE$10)),0)+IFERROR(SUMPRODUCT(('冬被-S级品'!$B$2:$B$10=$B50)*('冬被-S级品'!$E$1:$AW$1=BL$1)*('冬被-S级品'!$E$2:$AW$10)),0)+IFERROR(SUMPRODUCT(('白止-S级品'!$A$2:$A$26=$B50)*('白止-S级品'!$D$1:$AV$1=BL$1)*('白止-S级品'!$D$2:$AV$26)),0)+IFERROR(SUMPRODUCT(('乐容-S级品'!$A$4:$A$32=$B50)*('乐容-S级品'!$L$3:$CA$3=BL$1)*('乐容-S级品'!$L$4:$CA$32)),0)</f>
      </c>
      <c r="BM50" s="280">
        <f>IFERROR(SUMPRODUCT(('控温被PRO-S级品'!$B$2:$B$10=$B50)*('控温被PRO-S级品'!$E$1:$BE$1=BM$1)*('控温被PRO-S级品'!$E$2:$BE$10)),0)+IFERROR(SUMPRODUCT(('冬被-S级品'!$B$2:$B$10=$B50)*('冬被-S级品'!$E$1:$AW$1=BM$1)*('冬被-S级品'!$E$2:$AW$10)),0)+IFERROR(SUMPRODUCT(('白止-S级品'!$A$2:$A$26=$B50)*('白止-S级品'!$D$1:$AV$1=BM$1)*('白止-S级品'!$D$2:$AV$26)),0)+IFERROR(SUMPRODUCT(('乐容-S级品'!$A$4:$A$32=$B50)*('乐容-S级品'!$L$3:$CA$3=BM$1)*('乐容-S级品'!$L$4:$CA$32)),0)</f>
      </c>
      <c r="BN50" s="280">
        <f>IFERROR(SUMPRODUCT(('控温被PRO-S级品'!$B$2:$B$10=$B50)*('控温被PRO-S级品'!$E$1:$BE$1=BN$1)*('控温被PRO-S级品'!$E$2:$BE$10)),0)+IFERROR(SUMPRODUCT(('冬被-S级品'!$B$2:$B$10=$B50)*('冬被-S级品'!$E$1:$AW$1=BN$1)*('冬被-S级品'!$E$2:$AW$10)),0)+IFERROR(SUMPRODUCT(('白止-S级品'!$A$2:$A$26=$B50)*('白止-S级品'!$D$1:$AV$1=BN$1)*('白止-S级品'!$D$2:$AV$26)),0)+IFERROR(SUMPRODUCT(('乐容-S级品'!$A$4:$A$32=$B50)*('乐容-S级品'!$L$3:$CA$3=BN$1)*('乐容-S级品'!$L$4:$CA$32)),0)</f>
      </c>
      <c r="BO50" s="280">
        <f>IFERROR(SUMPRODUCT(('控温被PRO-S级品'!$B$2:$B$10=$B50)*('控温被PRO-S级品'!$E$1:$BE$1=BO$1)*('控温被PRO-S级品'!$E$2:$BE$10)),0)+IFERROR(SUMPRODUCT(('冬被-S级品'!$B$2:$B$10=$B50)*('冬被-S级品'!$E$1:$AW$1=BO$1)*('冬被-S级品'!$E$2:$AW$10)),0)+IFERROR(SUMPRODUCT(('白止-S级品'!$A$2:$A$26=$B50)*('白止-S级品'!$D$1:$AV$1=BO$1)*('白止-S级品'!$D$2:$AV$26)),0)+IFERROR(SUMPRODUCT(('乐容-S级品'!$A$4:$A$32=$B50)*('乐容-S级品'!$L$3:$CA$3=BO$1)*('乐容-S级品'!$L$4:$CA$32)),0)</f>
      </c>
      <c r="BP50" s="280">
        <f>IFERROR(SUMPRODUCT(('控温被PRO-S级品'!$B$2:$B$10=$B50)*('控温被PRO-S级品'!$E$1:$BE$1=BP$1)*('控温被PRO-S级品'!$E$2:$BE$10)),0)+IFERROR(SUMPRODUCT(('冬被-S级品'!$B$2:$B$10=$B50)*('冬被-S级品'!$E$1:$AW$1=BP$1)*('冬被-S级品'!$E$2:$AW$10)),0)+IFERROR(SUMPRODUCT(('白止-S级品'!$A$2:$A$26=$B50)*('白止-S级品'!$D$1:$AV$1=BP$1)*('白止-S级品'!$D$2:$AV$26)),0)+IFERROR(SUMPRODUCT(('乐容-S级品'!$A$4:$A$32=$B50)*('乐容-S级品'!$L$3:$CA$3=BP$1)*('乐容-S级品'!$L$4:$CA$32)),0)</f>
      </c>
      <c r="BQ50" s="280">
        <f>IFERROR(SUMPRODUCT(('控温被PRO-S级品'!$B$2:$B$10=$B50)*('控温被PRO-S级品'!$E$1:$BE$1=BQ$1)*('控温被PRO-S级品'!$E$2:$BE$10)),0)+IFERROR(SUMPRODUCT(('冬被-S级品'!$B$2:$B$10=$B50)*('冬被-S级品'!$E$1:$AW$1=BQ$1)*('冬被-S级品'!$E$2:$AW$10)),0)+IFERROR(SUMPRODUCT(('白止-S级品'!$A$2:$A$26=$B50)*('白止-S级品'!$D$1:$AV$1=BQ$1)*('白止-S级品'!$D$2:$AV$26)),0)+IFERROR(SUMPRODUCT(('乐容-S级品'!$A$4:$A$32=$B50)*('乐容-S级品'!$L$3:$CA$3=BQ$1)*('乐容-S级品'!$L$4:$CA$32)),0)</f>
      </c>
      <c r="BR50" s="280">
        <f>IFERROR(SUMPRODUCT(('控温被PRO-S级品'!$B$2:$B$10=$B50)*('控温被PRO-S级品'!$E$1:$BE$1=BR$1)*('控温被PRO-S级品'!$E$2:$BE$10)),0)+IFERROR(SUMPRODUCT(('冬被-S级品'!$B$2:$B$10=$B50)*('冬被-S级品'!$E$1:$AW$1=BR$1)*('冬被-S级品'!$E$2:$AW$10)),0)+IFERROR(SUMPRODUCT(('白止-S级品'!$A$2:$A$26=$B50)*('白止-S级品'!$D$1:$AV$1=BR$1)*('白止-S级品'!$D$2:$AV$26)),0)+IFERROR(SUMPRODUCT(('乐容-S级品'!$A$4:$A$32=$B50)*('乐容-S级品'!$L$3:$CA$3=BR$1)*('乐容-S级品'!$L$4:$CA$32)),0)</f>
      </c>
      <c r="BS50" s="280">
        <f>IFERROR(SUMPRODUCT(('控温被PRO-S级品'!$B$2:$B$10=$B50)*('控温被PRO-S级品'!$E$1:$BE$1=BS$1)*('控温被PRO-S级品'!$E$2:$BE$10)),0)+IFERROR(SUMPRODUCT(('冬被-S级品'!$B$2:$B$10=$B50)*('冬被-S级品'!$E$1:$AW$1=BS$1)*('冬被-S级品'!$E$2:$AW$10)),0)+IFERROR(SUMPRODUCT(('白止-S级品'!$A$2:$A$26=$B50)*('白止-S级品'!$D$1:$AV$1=BS$1)*('白止-S级品'!$D$2:$AV$26)),0)+IFERROR(SUMPRODUCT(('乐容-S级品'!$A$4:$A$32=$B50)*('乐容-S级品'!$L$3:$CA$3=BS$1)*('乐容-S级品'!$L$4:$CA$32)),0)</f>
      </c>
      <c r="BT50" s="280">
        <f>IFERROR(SUMPRODUCT(('控温被PRO-S级品'!$B$2:$B$10=$B50)*('控温被PRO-S级品'!$E$1:$BE$1=BT$1)*('控温被PRO-S级品'!$E$2:$BE$10)),0)+IFERROR(SUMPRODUCT(('冬被-S级品'!$B$2:$B$10=$B50)*('冬被-S级品'!$E$1:$AW$1=BT$1)*('冬被-S级品'!$E$2:$AW$10)),0)+IFERROR(SUMPRODUCT(('白止-S级品'!$A$2:$A$26=$B50)*('白止-S级品'!$D$1:$AV$1=BT$1)*('白止-S级品'!$D$2:$AV$26)),0)+IFERROR(SUMPRODUCT(('乐容-S级品'!$A$4:$A$32=$B50)*('乐容-S级品'!$L$3:$CA$3=BT$1)*('乐容-S级品'!$L$4:$CA$32)),0)</f>
      </c>
      <c r="BU50" s="280">
        <f>IFERROR(SUMPRODUCT(('控温被PRO-S级品'!$B$2:$B$10=$B50)*('控温被PRO-S级品'!$E$1:$BE$1=BU$1)*('控温被PRO-S级品'!$E$2:$BE$10)),0)+IFERROR(SUMPRODUCT(('冬被-S级品'!$B$2:$B$10=$B50)*('冬被-S级品'!$E$1:$AW$1=BU$1)*('冬被-S级品'!$E$2:$AW$10)),0)+IFERROR(SUMPRODUCT(('白止-S级品'!$A$2:$A$26=$B50)*('白止-S级品'!$D$1:$AV$1=BU$1)*('白止-S级品'!$D$2:$AV$26)),0)+IFERROR(SUMPRODUCT(('乐容-S级品'!$A$4:$A$32=$B50)*('乐容-S级品'!$L$3:$CA$3=BU$1)*('乐容-S级品'!$L$4:$CA$32)),0)</f>
      </c>
      <c r="BV50" s="280">
        <f>IFERROR(SUMPRODUCT(('控温被PRO-S级品'!$B$2:$B$10=$B50)*('控温被PRO-S级品'!$E$1:$BE$1=BV$1)*('控温被PRO-S级品'!$E$2:$BE$10)),0)+IFERROR(SUMPRODUCT(('冬被-S级品'!$B$2:$B$10=$B50)*('冬被-S级品'!$E$1:$AW$1=BV$1)*('冬被-S级品'!$E$2:$AW$10)),0)+IFERROR(SUMPRODUCT(('白止-S级品'!$A$2:$A$26=$B50)*('白止-S级品'!$D$1:$AV$1=BV$1)*('白止-S级品'!$D$2:$AV$26)),0)+IFERROR(SUMPRODUCT(('乐容-S级品'!$A$4:$A$32=$B50)*('乐容-S级品'!$L$3:$CA$3=BV$1)*('乐容-S级品'!$L$4:$CA$32)),0)</f>
      </c>
      <c r="BW50" s="280">
        <f>IFERROR(SUMPRODUCT(('控温被PRO-S级品'!$B$2:$B$10=$B50)*('控温被PRO-S级品'!$E$1:$BE$1=BW$1)*('控温被PRO-S级品'!$E$2:$BE$10)),0)+IFERROR(SUMPRODUCT(('冬被-S级品'!$B$2:$B$10=$B50)*('冬被-S级品'!$E$1:$AW$1=BW$1)*('冬被-S级品'!$E$2:$AW$10)),0)+IFERROR(SUMPRODUCT(('白止-S级品'!$A$2:$A$26=$B50)*('白止-S级品'!$D$1:$AV$1=BW$1)*('白止-S级品'!$D$2:$AV$26)),0)+IFERROR(SUMPRODUCT(('乐容-S级品'!$A$4:$A$32=$B50)*('乐容-S级品'!$L$3:$CA$3=BW$1)*('乐容-S级品'!$L$4:$CA$32)),0)</f>
      </c>
      <c r="BX50" s="280">
        <f>IFERROR(SUMPRODUCT(('控温被PRO-S级品'!$B$2:$B$10=$B50)*('控温被PRO-S级品'!$E$1:$BE$1=BX$1)*('控温被PRO-S级品'!$E$2:$BE$10)),0)+IFERROR(SUMPRODUCT(('冬被-S级品'!$B$2:$B$10=$B50)*('冬被-S级品'!$E$1:$AW$1=BX$1)*('冬被-S级品'!$E$2:$AW$10)),0)+IFERROR(SUMPRODUCT(('白止-S级品'!$A$2:$A$26=$B50)*('白止-S级品'!$D$1:$AV$1=BX$1)*('白止-S级品'!$D$2:$AV$26)),0)+IFERROR(SUMPRODUCT(('乐容-S级品'!$A$4:$A$32=$B50)*('乐容-S级品'!$L$3:$CA$3=BX$1)*('乐容-S级品'!$L$4:$CA$32)),0)</f>
      </c>
      <c r="BY50" s="280">
        <f>IFERROR(SUMPRODUCT(('控温被PRO-S级品'!$B$2:$B$10=$B50)*('控温被PRO-S级品'!$E$1:$BE$1=BY$1)*('控温被PRO-S级品'!$E$2:$BE$10)),0)+IFERROR(SUMPRODUCT(('冬被-S级品'!$B$2:$B$10=$B50)*('冬被-S级品'!$E$1:$AW$1=BY$1)*('冬被-S级品'!$E$2:$AW$10)),0)+IFERROR(SUMPRODUCT(('白止-S级品'!$A$2:$A$26=$B50)*('白止-S级品'!$D$1:$AV$1=BY$1)*('白止-S级品'!$D$2:$AV$26)),0)+IFERROR(SUMPRODUCT(('乐容-S级品'!$A$4:$A$32=$B50)*('乐容-S级品'!$L$3:$CA$3=BY$1)*('乐容-S级品'!$L$4:$CA$32)),0)</f>
      </c>
      <c r="BZ50" s="280">
        <f>IFERROR(SUMPRODUCT(('控温被PRO-S级品'!$B$2:$B$10=$B50)*('控温被PRO-S级品'!$E$1:$BE$1=BZ$1)*('控温被PRO-S级品'!$E$2:$BE$10)),0)+IFERROR(SUMPRODUCT(('冬被-S级品'!$B$2:$B$10=$B50)*('冬被-S级品'!$E$1:$AW$1=BZ$1)*('冬被-S级品'!$E$2:$AW$10)),0)+IFERROR(SUMPRODUCT(('白止-S级品'!$A$2:$A$26=$B50)*('白止-S级品'!$D$1:$AV$1=BZ$1)*('白止-S级品'!$D$2:$AV$26)),0)+IFERROR(SUMPRODUCT(('乐容-S级品'!$A$4:$A$32=$B50)*('乐容-S级品'!$L$3:$CA$3=BZ$1)*('乐容-S级品'!$L$4:$CA$32)),0)</f>
      </c>
      <c r="CA50" s="280">
        <f>IFERROR(SUMPRODUCT(('控温被PRO-S级品'!$B$2:$B$10=$B50)*('控温被PRO-S级品'!$E$1:$BE$1=CA$1)*('控温被PRO-S级品'!$E$2:$BE$10)),0)+IFERROR(SUMPRODUCT(('冬被-S级品'!$B$2:$B$10=$B50)*('冬被-S级品'!$E$1:$AW$1=CA$1)*('冬被-S级品'!$E$2:$AW$10)),0)+IFERROR(SUMPRODUCT(('白止-S级品'!$A$2:$A$26=$B50)*('白止-S级品'!$D$1:$AV$1=CA$1)*('白止-S级品'!$D$2:$AV$26)),0)+IFERROR(SUMPRODUCT(('乐容-S级品'!$A$4:$A$32=$B50)*('乐容-S级品'!$L$3:$CA$3=CA$1)*('乐容-S级品'!$L$4:$CA$32)),0)</f>
      </c>
      <c r="CB50" s="280">
        <f>IFERROR(SUMPRODUCT(('控温被PRO-S级品'!$B$2:$B$10=$B50)*('控温被PRO-S级品'!$E$1:$BE$1=CB$1)*('控温被PRO-S级品'!$E$2:$BE$10)),0)+IFERROR(SUMPRODUCT(('冬被-S级品'!$B$2:$B$10=$B50)*('冬被-S级品'!$E$1:$AW$1=CB$1)*('冬被-S级品'!$E$2:$AW$10)),0)+IFERROR(SUMPRODUCT(('白止-S级品'!$A$2:$A$26=$B50)*('白止-S级品'!$D$1:$AV$1=CB$1)*('白止-S级品'!$D$2:$AV$26)),0)+IFERROR(SUMPRODUCT(('乐容-S级品'!$A$4:$A$32=$B50)*('乐容-S级品'!$L$3:$CA$3=CB$1)*('乐容-S级品'!$L$4:$CA$32)),0)</f>
      </c>
      <c r="CC50" s="280">
        <f>IFERROR(SUMPRODUCT(('控温被PRO-S级品'!$B$2:$B$10=$B50)*('控温被PRO-S级品'!$E$1:$BE$1=CC$1)*('控温被PRO-S级品'!$E$2:$BE$10)),0)+IFERROR(SUMPRODUCT(('冬被-S级品'!$B$2:$B$10=$B50)*('冬被-S级品'!$E$1:$AW$1=CC$1)*('冬被-S级品'!$E$2:$AW$10)),0)+IFERROR(SUMPRODUCT(('白止-S级品'!$A$2:$A$26=$B50)*('白止-S级品'!$D$1:$AV$1=CC$1)*('白止-S级品'!$D$2:$AV$26)),0)+IFERROR(SUMPRODUCT(('乐容-S级品'!$A$4:$A$32=$B50)*('乐容-S级品'!$L$3:$CA$3=CC$1)*('乐容-S级品'!$L$4:$CA$32)),0)</f>
      </c>
      <c r="CD50" s="280">
        <f>IFERROR(SUMPRODUCT(('控温被PRO-S级品'!$B$2:$B$10=$B50)*('控温被PRO-S级品'!$E$1:$BE$1=CD$1)*('控温被PRO-S级品'!$E$2:$BE$10)),0)+IFERROR(SUMPRODUCT(('冬被-S级品'!$B$2:$B$10=$B50)*('冬被-S级品'!$E$1:$AW$1=CD$1)*('冬被-S级品'!$E$2:$AW$10)),0)+IFERROR(SUMPRODUCT(('白止-S级品'!$A$2:$A$26=$B50)*('白止-S级品'!$D$1:$AV$1=CD$1)*('白止-S级品'!$D$2:$AV$26)),0)+IFERROR(SUMPRODUCT(('乐容-S级品'!$A$4:$A$32=$B50)*('乐容-S级品'!$L$3:$CA$3=CD$1)*('乐容-S级品'!$L$4:$CA$32)),0)</f>
      </c>
      <c r="CE50" s="280">
        <f>IFERROR(SUMPRODUCT(('控温被PRO-S级品'!$B$2:$B$10=$B50)*('控温被PRO-S级品'!$E$1:$BE$1=CE$1)*('控温被PRO-S级品'!$E$2:$BE$10)),0)+IFERROR(SUMPRODUCT(('冬被-S级品'!$B$2:$B$10=$B50)*('冬被-S级品'!$E$1:$AW$1=CE$1)*('冬被-S级品'!$E$2:$AW$10)),0)+IFERROR(SUMPRODUCT(('白止-S级品'!$A$2:$A$26=$B50)*('白止-S级品'!$D$1:$AV$1=CE$1)*('白止-S级品'!$D$2:$AV$26)),0)+IFERROR(SUMPRODUCT(('乐容-S级品'!$A$4:$A$32=$B50)*('乐容-S级品'!$L$3:$CA$3=CE$1)*('乐容-S级品'!$L$4:$CA$32)),0)</f>
      </c>
      <c r="CF50" s="280">
        <f>IFERROR(SUMPRODUCT(('控温被PRO-S级品'!$B$2:$B$10=$B50)*('控温被PRO-S级品'!$E$1:$BE$1=CF$1)*('控温被PRO-S级品'!$E$2:$BE$10)),0)+IFERROR(SUMPRODUCT(('冬被-S级品'!$B$2:$B$10=$B50)*('冬被-S级品'!$E$1:$AW$1=CF$1)*('冬被-S级品'!$E$2:$AW$10)),0)+IFERROR(SUMPRODUCT(('白止-S级品'!$A$2:$A$26=$B50)*('白止-S级品'!$D$1:$AV$1=CF$1)*('白止-S级品'!$D$2:$AV$26)),0)+IFERROR(SUMPRODUCT(('乐容-S级品'!$A$4:$A$32=$B50)*('乐容-S级品'!$L$3:$CA$3=CF$1)*('乐容-S级品'!$L$4:$CA$32)),0)</f>
      </c>
      <c r="CG50" s="280">
        <f>IFERROR(SUMPRODUCT(('控温被PRO-S级品'!$B$2:$B$10=$B50)*('控温被PRO-S级品'!$E$1:$BE$1=CG$1)*('控温被PRO-S级品'!$E$2:$BE$10)),0)+IFERROR(SUMPRODUCT(('冬被-S级品'!$B$2:$B$10=$B50)*('冬被-S级品'!$E$1:$AW$1=CG$1)*('冬被-S级品'!$E$2:$AW$10)),0)+IFERROR(SUMPRODUCT(('白止-S级品'!$A$2:$A$26=$B50)*('白止-S级品'!$D$1:$AV$1=CG$1)*('白止-S级品'!$D$2:$AV$26)),0)+IFERROR(SUMPRODUCT(('乐容-S级品'!$A$4:$A$32=$B50)*('乐容-S级品'!$L$3:$CA$3=CG$1)*('乐容-S级品'!$L$4:$CA$32)),0)</f>
      </c>
      <c r="CH50" s="280">
        <f>IFERROR(SUMPRODUCT(('控温被PRO-S级品'!$B$2:$B$10=$B50)*('控温被PRO-S级品'!$E$1:$BE$1=CH$1)*('控温被PRO-S级品'!$E$2:$BE$10)),0)+IFERROR(SUMPRODUCT(('冬被-S级品'!$B$2:$B$10=$B50)*('冬被-S级品'!$E$1:$AW$1=CH$1)*('冬被-S级品'!$E$2:$AW$10)),0)+IFERROR(SUMPRODUCT(('白止-S级品'!$A$2:$A$26=$B50)*('白止-S级品'!$D$1:$AV$1=CH$1)*('白止-S级品'!$D$2:$AV$26)),0)+IFERROR(SUMPRODUCT(('乐容-S级品'!$A$4:$A$32=$B50)*('乐容-S级品'!$L$3:$CA$3=CH$1)*('乐容-S级品'!$L$4:$CA$32)),0)</f>
      </c>
      <c r="CI50" s="280">
        <f>IFERROR(SUMPRODUCT(('控温被PRO-S级品'!$B$2:$B$10=$B50)*('控温被PRO-S级品'!$E$1:$BE$1=CI$1)*('控温被PRO-S级品'!$E$2:$BE$10)),0)+IFERROR(SUMPRODUCT(('冬被-S级品'!$B$2:$B$10=$B50)*('冬被-S级品'!$E$1:$AW$1=CI$1)*('冬被-S级品'!$E$2:$AW$10)),0)+IFERROR(SUMPRODUCT(('白止-S级品'!$A$2:$A$26=$B50)*('白止-S级品'!$D$1:$AV$1=CI$1)*('白止-S级品'!$D$2:$AV$26)),0)+IFERROR(SUMPRODUCT(('乐容-S级品'!$A$4:$A$32=$B50)*('乐容-S级品'!$L$3:$CA$3=CI$1)*('乐容-S级品'!$L$4:$CA$32)),0)</f>
      </c>
      <c r="CJ50" s="280">
        <f>IFERROR(SUMPRODUCT(('控温被PRO-S级品'!$B$2:$B$10=$B50)*('控温被PRO-S级品'!$E$1:$BE$1=CJ$1)*('控温被PRO-S级品'!$E$2:$BE$10)),0)+IFERROR(SUMPRODUCT(('冬被-S级品'!$B$2:$B$10=$B50)*('冬被-S级品'!$E$1:$AW$1=CJ$1)*('冬被-S级品'!$E$2:$AW$10)),0)+IFERROR(SUMPRODUCT(('白止-S级品'!$A$2:$A$26=$B50)*('白止-S级品'!$D$1:$AV$1=CJ$1)*('白止-S级品'!$D$2:$AV$26)),0)+IFERROR(SUMPRODUCT(('乐容-S级品'!$A$4:$A$32=$B50)*('乐容-S级品'!$L$3:$CA$3=CJ$1)*('乐容-S级品'!$L$4:$CA$32)),0)</f>
      </c>
      <c r="CK50" s="280">
        <f>IFERROR(SUMPRODUCT(('控温被PRO-S级品'!$B$2:$B$10=$B50)*('控温被PRO-S级品'!$E$1:$BE$1=CK$1)*('控温被PRO-S级品'!$E$2:$BE$10)),0)+IFERROR(SUMPRODUCT(('冬被-S级品'!$B$2:$B$10=$B50)*('冬被-S级品'!$E$1:$AW$1=CK$1)*('冬被-S级品'!$E$2:$AW$10)),0)+IFERROR(SUMPRODUCT(('白止-S级品'!$A$2:$A$26=$B50)*('白止-S级品'!$D$1:$AV$1=CK$1)*('白止-S级品'!$D$2:$AV$26)),0)+IFERROR(SUMPRODUCT(('乐容-S级品'!$A$4:$A$32=$B50)*('乐容-S级品'!$L$3:$CA$3=CK$1)*('乐容-S级品'!$L$4:$CA$32)),0)</f>
      </c>
      <c r="CL50" s="280">
        <f>IFERROR(SUMPRODUCT(('控温被PRO-S级品'!$B$2:$B$10=$B50)*('控温被PRO-S级品'!$E$1:$BE$1=CL$1)*('控温被PRO-S级品'!$E$2:$BE$10)),0)+IFERROR(SUMPRODUCT(('冬被-S级品'!$B$2:$B$10=$B50)*('冬被-S级品'!$E$1:$AW$1=CL$1)*('冬被-S级品'!$E$2:$AW$10)),0)+IFERROR(SUMPRODUCT(('白止-S级品'!$A$2:$A$26=$B50)*('白止-S级品'!$D$1:$AV$1=CL$1)*('白止-S级品'!$D$2:$AV$26)),0)+IFERROR(SUMPRODUCT(('乐容-S级品'!$A$4:$A$32=$B50)*('乐容-S级品'!$L$3:$CA$3=CL$1)*('乐容-S级品'!$L$4:$CA$32)),0)</f>
      </c>
      <c r="CM50" s="280">
        <f>IFERROR(SUMPRODUCT(('控温被PRO-S级品'!$B$2:$B$10=$B50)*('控温被PRO-S级品'!$E$1:$BE$1=CM$1)*('控温被PRO-S级品'!$E$2:$BE$10)),0)+IFERROR(SUMPRODUCT(('冬被-S级品'!$B$2:$B$10=$B50)*('冬被-S级品'!$E$1:$AW$1=CM$1)*('冬被-S级品'!$E$2:$AW$10)),0)+IFERROR(SUMPRODUCT(('白止-S级品'!$A$2:$A$26=$B50)*('白止-S级品'!$D$1:$AV$1=CM$1)*('白止-S级品'!$D$2:$AV$26)),0)+IFERROR(SUMPRODUCT(('乐容-S级品'!$A$4:$A$32=$B50)*('乐容-S级品'!$L$3:$CA$3=CM$1)*('乐容-S级品'!$L$4:$CA$32)),0)</f>
      </c>
      <c r="CN50" s="280">
        <f>IFERROR(SUMPRODUCT(('控温被PRO-S级品'!$B$2:$B$10=$B50)*('控温被PRO-S级品'!$E$1:$BE$1=CN$1)*('控温被PRO-S级品'!$E$2:$BE$10)),0)+IFERROR(SUMPRODUCT(('冬被-S级品'!$B$2:$B$10=$B50)*('冬被-S级品'!$E$1:$AW$1=CN$1)*('冬被-S级品'!$E$2:$AW$10)),0)+IFERROR(SUMPRODUCT(('白止-S级品'!$A$2:$A$26=$B50)*('白止-S级品'!$D$1:$AV$1=CN$1)*('白止-S级品'!$D$2:$AV$26)),0)+IFERROR(SUMPRODUCT(('乐容-S级品'!$A$4:$A$32=$B50)*('乐容-S级品'!$L$3:$CA$3=CN$1)*('乐容-S级品'!$L$4:$CA$32)),0)</f>
      </c>
      <c r="CO50" s="280">
        <f>IFERROR(SUMPRODUCT(('控温被PRO-S级品'!$B$2:$B$10=$B50)*('控温被PRO-S级品'!$E$1:$BE$1=CO$1)*('控温被PRO-S级品'!$E$2:$BE$10)),0)+IFERROR(SUMPRODUCT(('冬被-S级品'!$B$2:$B$10=$B50)*('冬被-S级品'!$E$1:$AW$1=CO$1)*('冬被-S级品'!$E$2:$AW$10)),0)+IFERROR(SUMPRODUCT(('白止-S级品'!$A$2:$A$26=$B50)*('白止-S级品'!$D$1:$AV$1=CO$1)*('白止-S级品'!$D$2:$AV$26)),0)+IFERROR(SUMPRODUCT(('乐容-S级品'!$A$4:$A$32=$B50)*('乐容-S级品'!$L$3:$CA$3=CO$1)*('乐容-S级品'!$L$4:$CA$32)),0)</f>
      </c>
      <c r="CP50" s="280">
        <f>IFERROR(SUMPRODUCT(('控温被PRO-S级品'!$B$2:$B$10=$B50)*('控温被PRO-S级品'!$E$1:$BE$1=CP$1)*('控温被PRO-S级品'!$E$2:$BE$10)),0)+IFERROR(SUMPRODUCT(('冬被-S级品'!$B$2:$B$10=$B50)*('冬被-S级品'!$E$1:$AW$1=CP$1)*('冬被-S级品'!$E$2:$AW$10)),0)+IFERROR(SUMPRODUCT(('白止-S级品'!$A$2:$A$26=$B50)*('白止-S级品'!$D$1:$AV$1=CP$1)*('白止-S级品'!$D$2:$AV$26)),0)+IFERROR(SUMPRODUCT(('乐容-S级品'!$A$4:$A$32=$B50)*('乐容-S级品'!$L$3:$CA$3=CP$1)*('乐容-S级品'!$L$4:$CA$32)),0)</f>
      </c>
      <c r="CQ50" s="280">
        <f>IFERROR(SUMPRODUCT(('控温被PRO-S级品'!$B$2:$B$10=$B50)*('控温被PRO-S级品'!$E$1:$BE$1=CQ$1)*('控温被PRO-S级品'!$E$2:$BE$10)),0)+IFERROR(SUMPRODUCT(('冬被-S级品'!$B$2:$B$10=$B50)*('冬被-S级品'!$E$1:$AW$1=CQ$1)*('冬被-S级品'!$E$2:$AW$10)),0)+IFERROR(SUMPRODUCT(('白止-S级品'!$A$2:$A$26=$B50)*('白止-S级品'!$D$1:$AV$1=CQ$1)*('白止-S级品'!$D$2:$AV$26)),0)+IFERROR(SUMPRODUCT(('乐容-S级品'!$A$4:$A$32=$B50)*('乐容-S级品'!$L$3:$CA$3=CQ$1)*('乐容-S级品'!$L$4:$CA$32)),0)</f>
      </c>
      <c r="CR50" s="280">
        <f>IFERROR(SUMPRODUCT(('控温被PRO-S级品'!$B$2:$B$10=$B50)*('控温被PRO-S级品'!$E$1:$BE$1=CR$1)*('控温被PRO-S级品'!$E$2:$BE$10)),0)+IFERROR(SUMPRODUCT(('冬被-S级品'!$B$2:$B$10=$B50)*('冬被-S级品'!$E$1:$AW$1=CR$1)*('冬被-S级品'!$E$2:$AW$10)),0)+IFERROR(SUMPRODUCT(('白止-S级品'!$A$2:$A$26=$B50)*('白止-S级品'!$D$1:$AV$1=CR$1)*('白止-S级品'!$D$2:$AV$26)),0)+IFERROR(SUMPRODUCT(('乐容-S级品'!$A$4:$A$32=$B50)*('乐容-S级品'!$L$3:$CA$3=CR$1)*('乐容-S级品'!$L$4:$CA$32)),0)</f>
      </c>
      <c r="CS50" s="280">
        <f>IFERROR(SUMPRODUCT(('控温被PRO-S级品'!$B$2:$B$10=$B50)*('控温被PRO-S级品'!$E$1:$BE$1=CS$1)*('控温被PRO-S级品'!$E$2:$BE$10)),0)+IFERROR(SUMPRODUCT(('冬被-S级品'!$B$2:$B$10=$B50)*('冬被-S级品'!$E$1:$AW$1=CS$1)*('冬被-S级品'!$E$2:$AW$10)),0)+IFERROR(SUMPRODUCT(('白止-S级品'!$A$2:$A$26=$B50)*('白止-S级品'!$D$1:$AV$1=CS$1)*('白止-S级品'!$D$2:$AV$26)),0)+IFERROR(SUMPRODUCT(('乐容-S级品'!$A$4:$A$32=$B50)*('乐容-S级品'!$L$3:$CA$3=CS$1)*('乐容-S级品'!$L$4:$CA$32)),0)</f>
      </c>
      <c r="CT50" s="280">
        <f>IFERROR(SUMPRODUCT(('控温被PRO-S级品'!$B$2:$B$10=$B50)*('控温被PRO-S级品'!$E$1:$BE$1=CT$1)*('控温被PRO-S级品'!$E$2:$BE$10)),0)+IFERROR(SUMPRODUCT(('冬被-S级品'!$B$2:$B$10=$B50)*('冬被-S级品'!$E$1:$AW$1=CT$1)*('冬被-S级品'!$E$2:$AW$10)),0)+IFERROR(SUMPRODUCT(('白止-S级品'!$A$2:$A$26=$B50)*('白止-S级品'!$D$1:$AV$1=CT$1)*('白止-S级品'!$D$2:$AV$26)),0)+IFERROR(SUMPRODUCT(('乐容-S级品'!$A$4:$A$32=$B50)*('乐容-S级品'!$L$3:$CA$3=CT$1)*('乐容-S级品'!$L$4:$CA$32)),0)</f>
      </c>
      <c r="CU50" s="280">
        <f>IFERROR(SUMPRODUCT(('控温被PRO-S级品'!$B$2:$B$10=$B50)*('控温被PRO-S级品'!$E$1:$BE$1=CU$1)*('控温被PRO-S级品'!$E$2:$BE$10)),0)+IFERROR(SUMPRODUCT(('冬被-S级品'!$B$2:$B$10=$B50)*('冬被-S级品'!$E$1:$AW$1=CU$1)*('冬被-S级品'!$E$2:$AW$10)),0)+IFERROR(SUMPRODUCT(('白止-S级品'!$A$2:$A$26=$B50)*('白止-S级品'!$D$1:$AV$1=CU$1)*('白止-S级品'!$D$2:$AV$26)),0)+IFERROR(SUMPRODUCT(('乐容-S级品'!$A$4:$A$32=$B50)*('乐容-S级品'!$L$3:$CA$3=CU$1)*('乐容-S级品'!$L$4:$CA$32)),0)</f>
      </c>
      <c r="CV50" s="280">
        <f>IFERROR(SUMPRODUCT(('控温被PRO-S级品'!$B$2:$B$10=$B50)*('控温被PRO-S级品'!$E$1:$BE$1=CV$1)*('控温被PRO-S级品'!$E$2:$BE$10)),0)+IFERROR(SUMPRODUCT(('冬被-S级品'!$B$2:$B$10=$B50)*('冬被-S级品'!$E$1:$AW$1=CV$1)*('冬被-S级品'!$E$2:$AW$10)),0)+IFERROR(SUMPRODUCT(('白止-S级品'!$A$2:$A$26=$B50)*('白止-S级品'!$D$1:$AV$1=CV$1)*('白止-S级品'!$D$2:$AV$26)),0)+IFERROR(SUMPRODUCT(('乐容-S级品'!$A$4:$A$32=$B50)*('乐容-S级品'!$L$3:$CA$3=CV$1)*('乐容-S级品'!$L$4:$CA$32)),0)</f>
      </c>
      <c r="CW50" s="280">
        <f>IFERROR(SUMPRODUCT(('控温被PRO-S级品'!$B$2:$B$10=$B50)*('控温被PRO-S级品'!$E$1:$BE$1=CW$1)*('控温被PRO-S级品'!$E$2:$BE$10)),0)+IFERROR(SUMPRODUCT(('冬被-S级品'!$B$2:$B$10=$B50)*('冬被-S级品'!$E$1:$AW$1=CW$1)*('冬被-S级品'!$E$2:$AW$10)),0)+IFERROR(SUMPRODUCT(('白止-S级品'!$A$2:$A$26=$B50)*('白止-S级品'!$D$1:$AV$1=CW$1)*('白止-S级品'!$D$2:$AV$26)),0)+IFERROR(SUMPRODUCT(('乐容-S级品'!$A$4:$A$32=$B50)*('乐容-S级品'!$L$3:$CA$3=CW$1)*('乐容-S级品'!$L$4:$CA$32)),0)</f>
      </c>
      <c r="CX50" s="280">
        <f>IFERROR(SUMPRODUCT(('控温被PRO-S级品'!$B$2:$B$10=$B50)*('控温被PRO-S级品'!$E$1:$BE$1=CX$1)*('控温被PRO-S级品'!$E$2:$BE$10)),0)+IFERROR(SUMPRODUCT(('冬被-S级品'!$B$2:$B$10=$B50)*('冬被-S级品'!$E$1:$AW$1=CX$1)*('冬被-S级品'!$E$2:$AW$10)),0)+IFERROR(SUMPRODUCT(('白止-S级品'!$A$2:$A$26=$B50)*('白止-S级品'!$D$1:$AV$1=CX$1)*('白止-S级品'!$D$2:$AV$26)),0)+IFERROR(SUMPRODUCT(('乐容-S级品'!$A$4:$A$32=$B50)*('乐容-S级品'!$L$3:$CA$3=CX$1)*('乐容-S级品'!$L$4:$CA$32)),0)</f>
      </c>
      <c r="CY50" s="280">
        <f>IFERROR(SUMPRODUCT(('控温被PRO-S级品'!$B$2:$B$10=$B50)*('控温被PRO-S级品'!$E$1:$BE$1=CY$1)*('控温被PRO-S级品'!$E$2:$BE$10)),0)+IFERROR(SUMPRODUCT(('冬被-S级品'!$B$2:$B$10=$B50)*('冬被-S级品'!$E$1:$AW$1=CY$1)*('冬被-S级品'!$E$2:$AW$10)),0)+IFERROR(SUMPRODUCT(('白止-S级品'!$A$2:$A$26=$B50)*('白止-S级品'!$D$1:$AV$1=CY$1)*('白止-S级品'!$D$2:$AV$26)),0)+IFERROR(SUMPRODUCT(('乐容-S级品'!$A$4:$A$32=$B50)*('乐容-S级品'!$L$3:$CA$3=CY$1)*('乐容-S级品'!$L$4:$CA$32)),0)</f>
      </c>
      <c r="CZ50" s="280">
        <f>IFERROR(SUMPRODUCT(('控温被PRO-S级品'!$B$2:$B$10=$B50)*('控温被PRO-S级品'!$E$1:$BE$1=CZ$1)*('控温被PRO-S级品'!$E$2:$BE$10)),0)+IFERROR(SUMPRODUCT(('冬被-S级品'!$B$2:$B$10=$B50)*('冬被-S级品'!$E$1:$AW$1=CZ$1)*('冬被-S级品'!$E$2:$AW$10)),0)+IFERROR(SUMPRODUCT(('白止-S级品'!$A$2:$A$26=$B50)*('白止-S级品'!$D$1:$AV$1=CZ$1)*('白止-S级品'!$D$2:$AV$26)),0)+IFERROR(SUMPRODUCT(('乐容-S级品'!$A$4:$A$32=$B50)*('乐容-S级品'!$L$3:$CA$3=CZ$1)*('乐容-S级品'!$L$4:$CA$32)),0)</f>
      </c>
      <c r="DA50" s="280">
        <f>IFERROR(SUMPRODUCT(('控温被PRO-S级品'!$B$2:$B$10=$B50)*('控温被PRO-S级品'!$E$1:$BE$1=DA$1)*('控温被PRO-S级品'!$E$2:$BE$10)),0)+IFERROR(SUMPRODUCT(('冬被-S级品'!$B$2:$B$10=$B50)*('冬被-S级品'!$E$1:$AW$1=DA$1)*('冬被-S级品'!$E$2:$AW$10)),0)+IFERROR(SUMPRODUCT(('白止-S级品'!$A$2:$A$26=$B50)*('白止-S级品'!$D$1:$AV$1=DA$1)*('白止-S级品'!$D$2:$AV$26)),0)+IFERROR(SUMPRODUCT(('乐容-S级品'!$A$4:$A$32=$B50)*('乐容-S级品'!$L$3:$CA$3=DA$1)*('乐容-S级品'!$L$4:$CA$32)),0)</f>
      </c>
      <c r="DB50" s="280">
        <f>IFERROR(SUMPRODUCT(('控温被PRO-S级品'!$B$2:$B$10=$B50)*('控温被PRO-S级品'!$E$1:$BE$1=DB$1)*('控温被PRO-S级品'!$E$2:$BE$10)),0)+IFERROR(SUMPRODUCT(('冬被-S级品'!$B$2:$B$10=$B50)*('冬被-S级品'!$E$1:$AW$1=DB$1)*('冬被-S级品'!$E$2:$AW$10)),0)+IFERROR(SUMPRODUCT(('白止-S级品'!$A$2:$A$26=$B50)*('白止-S级品'!$D$1:$AV$1=DB$1)*('白止-S级品'!$D$2:$AV$26)),0)+IFERROR(SUMPRODUCT(('乐容-S级品'!$A$4:$A$32=$B50)*('乐容-S级品'!$L$3:$CA$3=DB$1)*('乐容-S级品'!$L$4:$CA$32)),0)</f>
      </c>
      <c r="DC50" s="280">
        <f>IFERROR(SUMPRODUCT(('控温被PRO-S级品'!$B$2:$B$10=$B50)*('控温被PRO-S级品'!$E$1:$BE$1=DC$1)*('控温被PRO-S级品'!$E$2:$BE$10)),0)+IFERROR(SUMPRODUCT(('冬被-S级品'!$B$2:$B$10=$B50)*('冬被-S级品'!$E$1:$AW$1=DC$1)*('冬被-S级品'!$E$2:$AW$10)),0)+IFERROR(SUMPRODUCT(('白止-S级品'!$A$2:$A$26=$B50)*('白止-S级品'!$D$1:$AV$1=DC$1)*('白止-S级品'!$D$2:$AV$26)),0)+IFERROR(SUMPRODUCT(('乐容-S级品'!$A$4:$A$32=$B50)*('乐容-S级品'!$L$3:$CA$3=DC$1)*('乐容-S级品'!$L$4:$CA$32)),0)</f>
      </c>
      <c r="DD50" s="280">
        <f>IFERROR(SUMPRODUCT(('控温被PRO-S级品'!$B$2:$B$10=$B50)*('控温被PRO-S级品'!$E$1:$BE$1=DD$1)*('控温被PRO-S级品'!$E$2:$BE$10)),0)+IFERROR(SUMPRODUCT(('冬被-S级品'!$B$2:$B$10=$B50)*('冬被-S级品'!$E$1:$AW$1=DD$1)*('冬被-S级品'!$E$2:$AW$10)),0)+IFERROR(SUMPRODUCT(('白止-S级品'!$A$2:$A$26=$B50)*('白止-S级品'!$D$1:$AV$1=DD$1)*('白止-S级品'!$D$2:$AV$26)),0)+IFERROR(SUMPRODUCT(('乐容-S级品'!$A$4:$A$32=$B50)*('乐容-S级品'!$L$3:$CA$3=DD$1)*('乐容-S级品'!$L$4:$CA$32)),0)</f>
      </c>
      <c r="DE50" s="280">
        <f>IFERROR(SUMPRODUCT(('控温被PRO-S级品'!$B$2:$B$10=$B50)*('控温被PRO-S级品'!$E$1:$BE$1=DE$1)*('控温被PRO-S级品'!$E$2:$BE$10)),0)+IFERROR(SUMPRODUCT(('冬被-S级品'!$B$2:$B$10=$B50)*('冬被-S级品'!$E$1:$AW$1=DE$1)*('冬被-S级品'!$E$2:$AW$10)),0)+IFERROR(SUMPRODUCT(('白止-S级品'!$A$2:$A$26=$B50)*('白止-S级品'!$D$1:$AV$1=DE$1)*('白止-S级品'!$D$2:$AV$26)),0)+IFERROR(SUMPRODUCT(('乐容-S级品'!$A$4:$A$32=$B50)*('乐容-S级品'!$L$3:$CA$3=DE$1)*('乐容-S级品'!$L$4:$CA$32)),0)</f>
      </c>
      <c r="DF50" s="280">
        <f>IFERROR(SUMPRODUCT(('控温被PRO-S级品'!$B$2:$B$10=$B50)*('控温被PRO-S级品'!$E$1:$BE$1=DF$1)*('控温被PRO-S级品'!$E$2:$BE$10)),0)+IFERROR(SUMPRODUCT(('冬被-S级品'!$B$2:$B$10=$B50)*('冬被-S级品'!$E$1:$AW$1=DF$1)*('冬被-S级品'!$E$2:$AW$10)),0)+IFERROR(SUMPRODUCT(('白止-S级品'!$A$2:$A$26=$B50)*('白止-S级品'!$D$1:$AV$1=DF$1)*('白止-S级品'!$D$2:$AV$26)),0)+IFERROR(SUMPRODUCT(('乐容-S级品'!$A$4:$A$32=$B50)*('乐容-S级品'!$L$3:$CA$3=DF$1)*('乐容-S级品'!$L$4:$CA$32)),0)</f>
      </c>
      <c r="DG50" s="280">
        <f>IFERROR(SUMPRODUCT(('控温被PRO-S级品'!$B$2:$B$10=$B50)*('控温被PRO-S级品'!$E$1:$BE$1=DG$1)*('控温被PRO-S级品'!$E$2:$BE$10)),0)+IFERROR(SUMPRODUCT(('冬被-S级品'!$B$2:$B$10=$B50)*('冬被-S级品'!$E$1:$AW$1=DG$1)*('冬被-S级品'!$E$2:$AW$10)),0)+IFERROR(SUMPRODUCT(('白止-S级品'!$A$2:$A$26=$B50)*('白止-S级品'!$D$1:$AV$1=DG$1)*('白止-S级品'!$D$2:$AV$26)),0)+IFERROR(SUMPRODUCT(('乐容-S级品'!$A$4:$A$32=$B50)*('乐容-S级品'!$L$3:$CA$3=DG$1)*('乐容-S级品'!$L$4:$CA$32)),0)</f>
      </c>
      <c r="DH50" s="280">
        <f>IFERROR(SUMPRODUCT(('控温被PRO-S级品'!$B$2:$B$10=$B50)*('控温被PRO-S级品'!$E$1:$BE$1=DH$1)*('控温被PRO-S级品'!$E$2:$BE$10)),0)+IFERROR(SUMPRODUCT(('冬被-S级品'!$B$2:$B$10=$B50)*('冬被-S级品'!$E$1:$AW$1=DH$1)*('冬被-S级品'!$E$2:$AW$10)),0)+IFERROR(SUMPRODUCT(('白止-S级品'!$A$2:$A$26=$B50)*('白止-S级品'!$D$1:$AV$1=DH$1)*('白止-S级品'!$D$2:$AV$26)),0)+IFERROR(SUMPRODUCT(('乐容-S级品'!$A$4:$A$32=$B50)*('乐容-S级品'!$L$3:$CA$3=DH$1)*('乐容-S级品'!$L$4:$CA$32)),0)</f>
      </c>
      <c r="DI50" s="280">
        <f>IFERROR(SUMPRODUCT(('控温被PRO-S级品'!$B$2:$B$10=$B50)*('控温被PRO-S级品'!$E$1:$BE$1=DI$1)*('控温被PRO-S级品'!$E$2:$BE$10)),0)+IFERROR(SUMPRODUCT(('冬被-S级品'!$B$2:$B$10=$B50)*('冬被-S级品'!$E$1:$AW$1=DI$1)*('冬被-S级品'!$E$2:$AW$10)),0)+IFERROR(SUMPRODUCT(('白止-S级品'!$A$2:$A$26=$B50)*('白止-S级品'!$D$1:$AV$1=DI$1)*('白止-S级品'!$D$2:$AV$26)),0)+IFERROR(SUMPRODUCT(('乐容-S级品'!$A$4:$A$32=$B50)*('乐容-S级品'!$L$3:$CA$3=DI$1)*('乐容-S级品'!$L$4:$CA$32)),0)</f>
      </c>
      <c r="DJ50" s="280">
        <f>IFERROR(SUMPRODUCT(('控温被PRO-S级品'!$B$2:$B$10=$B50)*('控温被PRO-S级品'!$E$1:$BE$1=DJ$1)*('控温被PRO-S级品'!$E$2:$BE$10)),0)+IFERROR(SUMPRODUCT(('冬被-S级品'!$B$2:$B$10=$B50)*('冬被-S级品'!$E$1:$AW$1=DJ$1)*('冬被-S级品'!$E$2:$AW$10)),0)+IFERROR(SUMPRODUCT(('白止-S级品'!$A$2:$A$26=$B50)*('白止-S级品'!$D$1:$AV$1=DJ$1)*('白止-S级品'!$D$2:$AV$26)),0)+IFERROR(SUMPRODUCT(('乐容-S级品'!$A$4:$A$32=$B50)*('乐容-S级品'!$L$3:$CA$3=DJ$1)*('乐容-S级品'!$L$4:$CA$32)),0)</f>
      </c>
      <c r="DK50" s="280"/>
      <c r="DL50" s="280"/>
      <c r="DM50" s="280"/>
      <c r="DN50" s="280"/>
      <c r="DO50" s="280"/>
      <c r="DP50" s="280"/>
      <c r="DQ50" s="280"/>
      <c r="DR50" s="280"/>
      <c r="DS50" s="280"/>
      <c r="DT50" s="280"/>
      <c r="DU50" s="280"/>
      <c r="DV50" s="280"/>
      <c r="DW50" s="280">
        <f>VLOOKUP(B50,'系统编码规格'!A:C,3,FALSE)</f>
      </c>
      <c r="DX50" s="280"/>
      <c r="DY50" s="280"/>
      <c r="DZ50" s="280"/>
      <c r="EA50" s="280"/>
      <c r="EB50" s="280"/>
      <c r="EC50" s="280"/>
      <c r="ED50" s="280"/>
      <c r="EE50" s="280"/>
      <c r="EF50" s="280"/>
      <c r="EG50" s="280"/>
      <c r="EH50" s="280"/>
      <c r="EI50" s="280"/>
      <c r="EJ50" s="280"/>
      <c r="EK50" s="280"/>
      <c r="EL50" s="280"/>
      <c r="EM50" s="280"/>
      <c r="EN50" s="280"/>
      <c r="EO50" s="280"/>
      <c r="EP50" s="280"/>
      <c r="EQ50" s="280"/>
      <c r="ER50" s="280"/>
      <c r="ES50" s="280"/>
      <c r="ET50" s="280"/>
      <c r="EU50" s="280"/>
      <c r="EV50" s="280"/>
      <c r="EW50" s="280"/>
      <c r="EX50" s="280"/>
      <c r="EY50" s="280"/>
      <c r="EZ50" s="280"/>
      <c r="FA50" s="280"/>
      <c r="FB50" s="280"/>
      <c r="FC50" s="280"/>
      <c r="FD50" s="280"/>
      <c r="FE50" s="280"/>
      <c r="FF50" s="280"/>
      <c r="FG50" s="280"/>
      <c r="FH50" s="280"/>
      <c r="FI50" s="280"/>
      <c r="FJ50" s="280"/>
      <c r="FK50" s="280"/>
      <c r="FL50" s="280"/>
      <c r="FM50" s="280"/>
      <c r="FN50" s="280"/>
      <c r="FO50" s="280"/>
      <c r="FP50" s="280"/>
      <c r="FQ50" s="280"/>
      <c r="FR50" s="280"/>
      <c r="FS50" s="280"/>
      <c r="FT50" s="280"/>
      <c r="FU50" s="280"/>
      <c r="FV50" s="280"/>
      <c r="FW50" s="280"/>
      <c r="FX50" s="280"/>
      <c r="FY50" s="280"/>
      <c r="FZ50" s="280"/>
      <c r="GA50" s="280"/>
      <c r="GB50" s="280"/>
      <c r="GC50" s="280"/>
      <c r="GD50" s="280"/>
      <c r="GE50" s="280"/>
      <c r="GF50" s="280"/>
      <c r="GG50" s="280"/>
      <c r="GH50" s="280"/>
      <c r="GI50" s="280"/>
      <c r="GJ50" s="280"/>
      <c r="GK50" s="280"/>
      <c r="GL50" s="280"/>
      <c r="GM50" s="280"/>
      <c r="GN50" s="280"/>
      <c r="GO50" s="280"/>
      <c r="GP50" s="280"/>
      <c r="GQ50" s="280"/>
      <c r="GR50" s="280"/>
      <c r="GS50" s="280"/>
      <c r="GT50" s="280"/>
      <c r="GU50" s="280"/>
      <c r="GV50" s="280"/>
    </row>
    <row r="51">
      <c r="A51" s="309" t="str">
        <v>安桐</v>
      </c>
      <c r="B51" s="310" t="str">
        <v>12800025601141514</v>
      </c>
      <c r="C51" s="309" t="str">
        <v>亚朵星球 深睡控温被PRO</v>
      </c>
      <c r="D51" s="309" t="str">
        <v>深空蓝-200*230cm</v>
      </c>
      <c r="E51">
        <f>SUM(F51:GX51)</f>
      </c>
      <c r="F51" s="280">
        <f>IFERROR(SUMPRODUCT(('控温被PRO-S级品'!$B$2:$B$10=$B51)*('控温被PRO-S级品'!$E$1:$BE$1=F$1)*('控温被PRO-S级品'!$E$2:$BE$10)),0)+IFERROR(SUMPRODUCT(('冬被-S级品'!$B$2:$B$10=$B51)*('冬被-S级品'!$E$1:$AW$1=F$1)*('冬被-S级品'!$E$2:$AW$10)),0)+IFERROR(SUMPRODUCT(('白止-S级品'!$A$2:$A$26=$B51)*('白止-S级品'!$D$1:$AV$1=F$1)*('白止-S级品'!$D$2:$AV$26)),0)+IFERROR(SUMPRODUCT(('乐容-S级品'!$A$4:$A$32=$B51)*('乐容-S级品'!$L$3:$CA$3=F$1)*('乐容-S级品'!$L$4:$CA$32)),0)</f>
      </c>
      <c r="G51" s="280">
        <f>IFERROR(SUMPRODUCT(('控温被PRO-S级品'!$B$2:$B$10=$B51)*('控温被PRO-S级品'!$E$1:$BE$1=G$1)*('控温被PRO-S级品'!$E$2:$BE$10)),0)+IFERROR(SUMPRODUCT(('冬被-S级品'!$B$2:$B$10=$B51)*('冬被-S级品'!$E$1:$AW$1=G$1)*('冬被-S级品'!$E$2:$AW$10)),0)+IFERROR(SUMPRODUCT(('白止-S级品'!$A$2:$A$26=$B51)*('白止-S级品'!$D$1:$AV$1=G$1)*('白止-S级品'!$D$2:$AV$26)),0)+IFERROR(SUMPRODUCT(('乐容-S级品'!$A$4:$A$32=$B51)*('乐容-S级品'!$L$3:$CA$3=G$1)*('乐容-S级品'!$L$4:$CA$32)),0)</f>
      </c>
      <c r="H51" s="280">
        <f>IFERROR(SUMPRODUCT(('控温被PRO-S级品'!$B$2:$B$10=$B51)*('控温被PRO-S级品'!$E$1:$BE$1=H$1)*('控温被PRO-S级品'!$E$2:$BE$10)),0)+IFERROR(SUMPRODUCT(('冬被-S级品'!$B$2:$B$10=$B51)*('冬被-S级品'!$E$1:$AW$1=H$1)*('冬被-S级品'!$E$2:$AW$10)),0)+IFERROR(SUMPRODUCT(('白止-S级品'!$A$2:$A$26=$B51)*('白止-S级品'!$D$1:$AV$1=H$1)*('白止-S级品'!$D$2:$AV$26)),0)+IFERROR(SUMPRODUCT(('乐容-S级品'!$A$4:$A$32=$B51)*('乐容-S级品'!$L$3:$CA$3=H$1)*('乐容-S级品'!$L$4:$CA$32)),0)</f>
      </c>
      <c r="I51" s="280">
        <f>IFERROR(SUMPRODUCT(('控温被PRO-S级品'!$B$2:$B$10=$B51)*('控温被PRO-S级品'!$E$1:$BE$1=I$1)*('控温被PRO-S级品'!$E$2:$BE$10)),0)+IFERROR(SUMPRODUCT(('冬被-S级品'!$B$2:$B$10=$B51)*('冬被-S级品'!$E$1:$AW$1=I$1)*('冬被-S级品'!$E$2:$AW$10)),0)+IFERROR(SUMPRODUCT(('白止-S级品'!$A$2:$A$26=$B51)*('白止-S级品'!$D$1:$AV$1=I$1)*('白止-S级品'!$D$2:$AV$26)),0)+IFERROR(SUMPRODUCT(('乐容-S级品'!$A$4:$A$32=$B51)*('乐容-S级品'!$L$3:$CA$3=I$1)*('乐容-S级品'!$L$4:$CA$32)),0)</f>
      </c>
      <c r="J51" s="280">
        <f>IFERROR(SUMPRODUCT(('控温被PRO-S级品'!$B$2:$B$10=$B51)*('控温被PRO-S级品'!$E$1:$BE$1=J$1)*('控温被PRO-S级品'!$E$2:$BE$10)),0)+IFERROR(SUMPRODUCT(('冬被-S级品'!$B$2:$B$10=$B51)*('冬被-S级品'!$E$1:$AW$1=J$1)*('冬被-S级品'!$E$2:$AW$10)),0)+IFERROR(SUMPRODUCT(('白止-S级品'!$A$2:$A$26=$B51)*('白止-S级品'!$D$1:$AV$1=J$1)*('白止-S级品'!$D$2:$AV$26)),0)+IFERROR(SUMPRODUCT(('乐容-S级品'!$A$4:$A$32=$B51)*('乐容-S级品'!$L$3:$CA$3=J$1)*('乐容-S级品'!$L$4:$CA$32)),0)</f>
      </c>
      <c r="K51" s="280">
        <f>IFERROR(SUMPRODUCT(('控温被PRO-S级品'!$B$2:$B$10=$B51)*('控温被PRO-S级品'!$E$1:$BE$1=K$1)*('控温被PRO-S级品'!$E$2:$BE$10)),0)+IFERROR(SUMPRODUCT(('冬被-S级品'!$B$2:$B$10=$B51)*('冬被-S级品'!$E$1:$AW$1=K$1)*('冬被-S级品'!$E$2:$AW$10)),0)+IFERROR(SUMPRODUCT(('白止-S级品'!$A$2:$A$26=$B51)*('白止-S级品'!$D$1:$AV$1=K$1)*('白止-S级品'!$D$2:$AV$26)),0)+IFERROR(SUMPRODUCT(('乐容-S级品'!$A$4:$A$32=$B51)*('乐容-S级品'!$L$3:$CA$3=K$1)*('乐容-S级品'!$L$4:$CA$32)),0)</f>
      </c>
      <c r="L51" s="280">
        <f>IFERROR(SUMPRODUCT(('控温被PRO-S级品'!$B$2:$B$10=$B51)*('控温被PRO-S级品'!$E$1:$BE$1=L$1)*('控温被PRO-S级品'!$E$2:$BE$10)),0)+IFERROR(SUMPRODUCT(('冬被-S级品'!$B$2:$B$10=$B51)*('冬被-S级品'!$E$1:$AW$1=L$1)*('冬被-S级品'!$E$2:$AW$10)),0)+IFERROR(SUMPRODUCT(('白止-S级品'!$A$2:$A$26=$B51)*('白止-S级品'!$D$1:$AV$1=L$1)*('白止-S级品'!$D$2:$AV$26)),0)+IFERROR(SUMPRODUCT(('乐容-S级品'!$A$4:$A$32=$B51)*('乐容-S级品'!$L$3:$CA$3=L$1)*('乐容-S级品'!$L$4:$CA$32)),0)</f>
      </c>
      <c r="M51" s="280">
        <f>IFERROR(SUMPRODUCT(('控温被PRO-S级品'!$B$2:$B$10=$B51)*('控温被PRO-S级品'!$E$1:$BE$1=M$1)*('控温被PRO-S级品'!$E$2:$BE$10)),0)+IFERROR(SUMPRODUCT(('冬被-S级品'!$B$2:$B$10=$B51)*('冬被-S级品'!$E$1:$AW$1=M$1)*('冬被-S级品'!$E$2:$AW$10)),0)+IFERROR(SUMPRODUCT(('白止-S级品'!$A$2:$A$26=$B51)*('白止-S级品'!$D$1:$AV$1=M$1)*('白止-S级品'!$D$2:$AV$26)),0)+IFERROR(SUMPRODUCT(('乐容-S级品'!$A$4:$A$32=$B51)*('乐容-S级品'!$L$3:$CA$3=M$1)*('乐容-S级品'!$L$4:$CA$32)),0)</f>
      </c>
      <c r="N51" s="280">
        <f>IFERROR(SUMPRODUCT(('控温被PRO-S级品'!$B$2:$B$10=$B51)*('控温被PRO-S级品'!$E$1:$BE$1=N$1)*('控温被PRO-S级品'!$E$2:$BE$10)),0)+IFERROR(SUMPRODUCT(('冬被-S级品'!$B$2:$B$10=$B51)*('冬被-S级品'!$E$1:$AW$1=N$1)*('冬被-S级品'!$E$2:$AW$10)),0)+IFERROR(SUMPRODUCT(('白止-S级品'!$A$2:$A$26=$B51)*('白止-S级品'!$D$1:$AV$1=N$1)*('白止-S级品'!$D$2:$AV$26)),0)+IFERROR(SUMPRODUCT(('乐容-S级品'!$A$4:$A$32=$B51)*('乐容-S级品'!$L$3:$CA$3=N$1)*('乐容-S级品'!$L$4:$CA$32)),0)</f>
      </c>
      <c r="O51" s="280">
        <f>IFERROR(SUMPRODUCT(('控温被PRO-S级品'!$B$2:$B$10=$B51)*('控温被PRO-S级品'!$E$1:$BE$1=O$1)*('控温被PRO-S级品'!$E$2:$BE$10)),0)+IFERROR(SUMPRODUCT(('冬被-S级品'!$B$2:$B$10=$B51)*('冬被-S级品'!$E$1:$AW$1=O$1)*('冬被-S级品'!$E$2:$AW$10)),0)+IFERROR(SUMPRODUCT(('白止-S级品'!$A$2:$A$26=$B51)*('白止-S级品'!$D$1:$AV$1=O$1)*('白止-S级品'!$D$2:$AV$26)),0)+IFERROR(SUMPRODUCT(('乐容-S级品'!$A$4:$A$32=$B51)*('乐容-S级品'!$L$3:$CA$3=O$1)*('乐容-S级品'!$L$4:$CA$32)),0)</f>
      </c>
      <c r="P51" s="280">
        <f>IFERROR(SUMPRODUCT(('控温被PRO-S级品'!$B$2:$B$10=$B51)*('控温被PRO-S级品'!$E$1:$BE$1=P$1)*('控温被PRO-S级品'!$E$2:$BE$10)),0)+IFERROR(SUMPRODUCT(('冬被-S级品'!$B$2:$B$10=$B51)*('冬被-S级品'!$E$1:$AW$1=P$1)*('冬被-S级品'!$E$2:$AW$10)),0)+IFERROR(SUMPRODUCT(('白止-S级品'!$A$2:$A$26=$B51)*('白止-S级品'!$D$1:$AV$1=P$1)*('白止-S级品'!$D$2:$AV$26)),0)+IFERROR(SUMPRODUCT(('乐容-S级品'!$A$4:$A$32=$B51)*('乐容-S级品'!$L$3:$CA$3=P$1)*('乐容-S级品'!$L$4:$CA$32)),0)</f>
      </c>
      <c r="Q51" s="280">
        <f>IFERROR(SUMPRODUCT(('控温被PRO-S级品'!$B$2:$B$10=$B51)*('控温被PRO-S级品'!$E$1:$BE$1=Q$1)*('控温被PRO-S级品'!$E$2:$BE$10)),0)+IFERROR(SUMPRODUCT(('冬被-S级品'!$B$2:$B$10=$B51)*('冬被-S级品'!$E$1:$AW$1=Q$1)*('冬被-S级品'!$E$2:$AW$10)),0)+IFERROR(SUMPRODUCT(('白止-S级品'!$A$2:$A$26=$B51)*('白止-S级品'!$D$1:$AV$1=Q$1)*('白止-S级品'!$D$2:$AV$26)),0)+IFERROR(SUMPRODUCT(('乐容-S级品'!$A$4:$A$32=$B51)*('乐容-S级品'!$L$3:$CA$3=Q$1)*('乐容-S级品'!$L$4:$CA$32)),0)</f>
      </c>
      <c r="R51" s="280">
        <f>IFERROR(SUMPRODUCT(('控温被PRO-S级品'!$B$2:$B$10=$B51)*('控温被PRO-S级品'!$E$1:$BE$1=R$1)*('控温被PRO-S级品'!$E$2:$BE$10)),0)+IFERROR(SUMPRODUCT(('冬被-S级品'!$B$2:$B$10=$B51)*('冬被-S级品'!$E$1:$AW$1=R$1)*('冬被-S级品'!$E$2:$AW$10)),0)+IFERROR(SUMPRODUCT(('白止-S级品'!$A$2:$A$26=$B51)*('白止-S级品'!$D$1:$AV$1=R$1)*('白止-S级品'!$D$2:$AV$26)),0)+IFERROR(SUMPRODUCT(('乐容-S级品'!$A$4:$A$32=$B51)*('乐容-S级品'!$L$3:$CA$3=R$1)*('乐容-S级品'!$L$4:$CA$32)),0)</f>
      </c>
      <c r="S51" s="280">
        <f>IFERROR(SUMPRODUCT(('控温被PRO-S级品'!$B$2:$B$10=$B51)*('控温被PRO-S级品'!$E$1:$BE$1=S$1)*('控温被PRO-S级品'!$E$2:$BE$10)),0)+IFERROR(SUMPRODUCT(('冬被-S级品'!$B$2:$B$10=$B51)*('冬被-S级品'!$E$1:$AW$1=S$1)*('冬被-S级品'!$E$2:$AW$10)),0)+IFERROR(SUMPRODUCT(('白止-S级品'!$A$2:$A$26=$B51)*('白止-S级品'!$D$1:$AV$1=S$1)*('白止-S级品'!$D$2:$AV$26)),0)+IFERROR(SUMPRODUCT(('乐容-S级品'!$A$4:$A$32=$B51)*('乐容-S级品'!$L$3:$CA$3=S$1)*('乐容-S级品'!$L$4:$CA$32)),0)</f>
      </c>
      <c r="T51" s="280">
        <f>IFERROR(SUMPRODUCT(('控温被PRO-S级品'!$B$2:$B$10=$B51)*('控温被PRO-S级品'!$E$1:$BE$1=T$1)*('控温被PRO-S级品'!$E$2:$BE$10)),0)+IFERROR(SUMPRODUCT(('冬被-S级品'!$B$2:$B$10=$B51)*('冬被-S级品'!$E$1:$AW$1=T$1)*('冬被-S级品'!$E$2:$AW$10)),0)+IFERROR(SUMPRODUCT(('白止-S级品'!$A$2:$A$26=$B51)*('白止-S级品'!$D$1:$AV$1=T$1)*('白止-S级品'!$D$2:$AV$26)),0)+IFERROR(SUMPRODUCT(('乐容-S级品'!$A$4:$A$32=$B51)*('乐容-S级品'!$L$3:$CA$3=T$1)*('乐容-S级品'!$L$4:$CA$32)),0)</f>
      </c>
      <c r="U51" s="280">
        <f>IFERROR(SUMPRODUCT(('控温被PRO-S级品'!$B$2:$B$10=$B51)*('控温被PRO-S级品'!$E$1:$BE$1=U$1)*('控温被PRO-S级品'!$E$2:$BE$10)),0)+IFERROR(SUMPRODUCT(('冬被-S级品'!$B$2:$B$10=$B51)*('冬被-S级品'!$E$1:$AW$1=U$1)*('冬被-S级品'!$E$2:$AW$10)),0)+IFERROR(SUMPRODUCT(('白止-S级品'!$A$2:$A$26=$B51)*('白止-S级品'!$D$1:$AV$1=U$1)*('白止-S级品'!$D$2:$AV$26)),0)+IFERROR(SUMPRODUCT(('乐容-S级品'!$A$4:$A$32=$B51)*('乐容-S级品'!$L$3:$CA$3=U$1)*('乐容-S级品'!$L$4:$CA$32)),0)</f>
      </c>
      <c r="V51" s="280">
        <f>IFERROR(SUMPRODUCT(('控温被PRO-S级品'!$B$2:$B$10=$B51)*('控温被PRO-S级品'!$E$1:$BE$1=V$1)*('控温被PRO-S级品'!$E$2:$BE$10)),0)+IFERROR(SUMPRODUCT(('冬被-S级品'!$B$2:$B$10=$B51)*('冬被-S级品'!$E$1:$AW$1=V$1)*('冬被-S级品'!$E$2:$AW$10)),0)+IFERROR(SUMPRODUCT(('白止-S级品'!$A$2:$A$26=$B51)*('白止-S级品'!$D$1:$AV$1=V$1)*('白止-S级品'!$D$2:$AV$26)),0)+IFERROR(SUMPRODUCT(('乐容-S级品'!$A$4:$A$32=$B51)*('乐容-S级品'!$L$3:$CA$3=V$1)*('乐容-S级品'!$L$4:$CA$32)),0)</f>
      </c>
      <c r="W51" s="280">
        <f>IFERROR(SUMPRODUCT(('控温被PRO-S级品'!$B$2:$B$10=$B51)*('控温被PRO-S级品'!$E$1:$BE$1=W$1)*('控温被PRO-S级品'!$E$2:$BE$10)),0)+IFERROR(SUMPRODUCT(('冬被-S级品'!$B$2:$B$10=$B51)*('冬被-S级品'!$E$1:$AW$1=W$1)*('冬被-S级品'!$E$2:$AW$10)),0)+IFERROR(SUMPRODUCT(('白止-S级品'!$A$2:$A$26=$B51)*('白止-S级品'!$D$1:$AV$1=W$1)*('白止-S级品'!$D$2:$AV$26)),0)+IFERROR(SUMPRODUCT(('乐容-S级品'!$A$4:$A$32=$B51)*('乐容-S级品'!$L$3:$CA$3=W$1)*('乐容-S级品'!$L$4:$CA$32)),0)</f>
      </c>
      <c r="X51" s="280">
        <f>IFERROR(SUMPRODUCT(('控温被PRO-S级品'!$B$2:$B$10=$B51)*('控温被PRO-S级品'!$E$1:$BE$1=X$1)*('控温被PRO-S级品'!$E$2:$BE$10)),0)+IFERROR(SUMPRODUCT(('冬被-S级品'!$B$2:$B$10=$B51)*('冬被-S级品'!$E$1:$AW$1=X$1)*('冬被-S级品'!$E$2:$AW$10)),0)+IFERROR(SUMPRODUCT(('白止-S级品'!$A$2:$A$26=$B51)*('白止-S级品'!$D$1:$AV$1=X$1)*('白止-S级品'!$D$2:$AV$26)),0)+IFERROR(SUMPRODUCT(('乐容-S级品'!$A$4:$A$32=$B51)*('乐容-S级品'!$L$3:$CA$3=X$1)*('乐容-S级品'!$L$4:$CA$32)),0)</f>
      </c>
      <c r="Y51" s="280">
        <f>IFERROR(SUMPRODUCT(('控温被PRO-S级品'!$B$2:$B$10=$B51)*('控温被PRO-S级品'!$E$1:$BE$1=Y$1)*('控温被PRO-S级品'!$E$2:$BE$10)),0)+IFERROR(SUMPRODUCT(('冬被-S级品'!$B$2:$B$10=$B51)*('冬被-S级品'!$E$1:$AW$1=Y$1)*('冬被-S级品'!$E$2:$AW$10)),0)+IFERROR(SUMPRODUCT(('白止-S级品'!$A$2:$A$26=$B51)*('白止-S级品'!$D$1:$AV$1=Y$1)*('白止-S级品'!$D$2:$AV$26)),0)+IFERROR(SUMPRODUCT(('乐容-S级品'!$A$4:$A$32=$B51)*('乐容-S级品'!$L$3:$CA$3=Y$1)*('乐容-S级品'!$L$4:$CA$32)),0)</f>
      </c>
      <c r="Z51" s="280">
        <f>IFERROR(SUMPRODUCT(('控温被PRO-S级品'!$B$2:$B$10=$B51)*('控温被PRO-S级品'!$E$1:$BE$1=Z$1)*('控温被PRO-S级品'!$E$2:$BE$10)),0)+IFERROR(SUMPRODUCT(('冬被-S级品'!$B$2:$B$10=$B51)*('冬被-S级品'!$E$1:$AW$1=Z$1)*('冬被-S级品'!$E$2:$AW$10)),0)+IFERROR(SUMPRODUCT(('白止-S级品'!$A$2:$A$26=$B51)*('白止-S级品'!$D$1:$AV$1=Z$1)*('白止-S级品'!$D$2:$AV$26)),0)+IFERROR(SUMPRODUCT(('乐容-S级品'!$A$4:$A$32=$B51)*('乐容-S级品'!$L$3:$CA$3=Z$1)*('乐容-S级品'!$L$4:$CA$32)),0)</f>
      </c>
      <c r="AA51" s="280">
        <f>IFERROR(SUMPRODUCT(('控温被PRO-S级品'!$B$2:$B$10=$B51)*('控温被PRO-S级品'!$E$1:$BE$1=AA$1)*('控温被PRO-S级品'!$E$2:$BE$10)),0)+IFERROR(SUMPRODUCT(('冬被-S级品'!$B$2:$B$10=$B51)*('冬被-S级品'!$E$1:$AW$1=AA$1)*('冬被-S级品'!$E$2:$AW$10)),0)+IFERROR(SUMPRODUCT(('白止-S级品'!$A$2:$A$26=$B51)*('白止-S级品'!$D$1:$AV$1=AA$1)*('白止-S级品'!$D$2:$AV$26)),0)+IFERROR(SUMPRODUCT(('乐容-S级品'!$A$4:$A$32=$B51)*('乐容-S级品'!$L$3:$CA$3=AA$1)*('乐容-S级品'!$L$4:$CA$32)),0)</f>
      </c>
      <c r="AB51" s="280">
        <f>IFERROR(SUMPRODUCT(('控温被PRO-S级品'!$B$2:$B$10=$B51)*('控温被PRO-S级品'!$E$1:$BE$1=AB$1)*('控温被PRO-S级品'!$E$2:$BE$10)),0)+IFERROR(SUMPRODUCT(('冬被-S级品'!$B$2:$B$10=$B51)*('冬被-S级品'!$E$1:$AW$1=AB$1)*('冬被-S级品'!$E$2:$AW$10)),0)+IFERROR(SUMPRODUCT(('白止-S级品'!$A$2:$A$26=$B51)*('白止-S级品'!$D$1:$AV$1=AB$1)*('白止-S级品'!$D$2:$AV$26)),0)+IFERROR(SUMPRODUCT(('乐容-S级品'!$A$4:$A$32=$B51)*('乐容-S级品'!$L$3:$CA$3=AB$1)*('乐容-S级品'!$L$4:$CA$32)),0)</f>
      </c>
      <c r="AC51" s="280">
        <f>IFERROR(SUMPRODUCT(('控温被PRO-S级品'!$B$2:$B$10=$B51)*('控温被PRO-S级品'!$E$1:$BE$1=AC$1)*('控温被PRO-S级品'!$E$2:$BE$10)),0)+IFERROR(SUMPRODUCT(('冬被-S级品'!$B$2:$B$10=$B51)*('冬被-S级品'!$E$1:$AW$1=AC$1)*('冬被-S级品'!$E$2:$AW$10)),0)+IFERROR(SUMPRODUCT(('白止-S级品'!$A$2:$A$26=$B51)*('白止-S级品'!$D$1:$AV$1=AC$1)*('白止-S级品'!$D$2:$AV$26)),0)+IFERROR(SUMPRODUCT(('乐容-S级品'!$A$4:$A$32=$B51)*('乐容-S级品'!$L$3:$CA$3=AC$1)*('乐容-S级品'!$L$4:$CA$32)),0)</f>
      </c>
      <c r="AD51" s="280">
        <f>IFERROR(SUMPRODUCT(('控温被PRO-S级品'!$B$2:$B$10=$B51)*('控温被PRO-S级品'!$E$1:$BE$1=AD$1)*('控温被PRO-S级品'!$E$2:$BE$10)),0)+IFERROR(SUMPRODUCT(('冬被-S级品'!$B$2:$B$10=$B51)*('冬被-S级品'!$E$1:$AW$1=AD$1)*('冬被-S级品'!$E$2:$AW$10)),0)+IFERROR(SUMPRODUCT(('白止-S级品'!$A$2:$A$26=$B51)*('白止-S级品'!$D$1:$AV$1=AD$1)*('白止-S级品'!$D$2:$AV$26)),0)+IFERROR(SUMPRODUCT(('乐容-S级品'!$A$4:$A$32=$B51)*('乐容-S级品'!$L$3:$CA$3=AD$1)*('乐容-S级品'!$L$4:$CA$32)),0)</f>
      </c>
      <c r="AE51" s="280">
        <f>IFERROR(SUMPRODUCT(('控温被PRO-S级品'!$B$2:$B$10=$B51)*('控温被PRO-S级品'!$E$1:$BE$1=AE$1)*('控温被PRO-S级品'!$E$2:$BE$10)),0)+IFERROR(SUMPRODUCT(('冬被-S级品'!$B$2:$B$10=$B51)*('冬被-S级品'!$E$1:$AW$1=AE$1)*('冬被-S级品'!$E$2:$AW$10)),0)+IFERROR(SUMPRODUCT(('白止-S级品'!$A$2:$A$26=$B51)*('白止-S级品'!$D$1:$AV$1=AE$1)*('白止-S级品'!$D$2:$AV$26)),0)+IFERROR(SUMPRODUCT(('乐容-S级品'!$A$4:$A$32=$B51)*('乐容-S级品'!$L$3:$CA$3=AE$1)*('乐容-S级品'!$L$4:$CA$32)),0)</f>
      </c>
      <c r="AF51" s="280">
        <f>IFERROR(SUMPRODUCT(('控温被PRO-S级品'!$B$2:$B$10=$B51)*('控温被PRO-S级品'!$E$1:$BE$1=AF$1)*('控温被PRO-S级品'!$E$2:$BE$10)),0)+IFERROR(SUMPRODUCT(('冬被-S级品'!$B$2:$B$10=$B51)*('冬被-S级品'!$E$1:$AW$1=AF$1)*('冬被-S级品'!$E$2:$AW$10)),0)+IFERROR(SUMPRODUCT(('白止-S级品'!$A$2:$A$26=$B51)*('白止-S级品'!$D$1:$AV$1=AF$1)*('白止-S级品'!$D$2:$AV$26)),0)+IFERROR(SUMPRODUCT(('乐容-S级品'!$A$4:$A$32=$B51)*('乐容-S级品'!$L$3:$CA$3=AF$1)*('乐容-S级品'!$L$4:$CA$32)),0)</f>
      </c>
      <c r="AG51" s="280">
        <f>IFERROR(SUMPRODUCT(('控温被PRO-S级品'!$B$2:$B$10=$B51)*('控温被PRO-S级品'!$E$1:$BE$1=AG$1)*('控温被PRO-S级品'!$E$2:$BE$10)),0)+IFERROR(SUMPRODUCT(('冬被-S级品'!$B$2:$B$10=$B51)*('冬被-S级品'!$E$1:$AW$1=AG$1)*('冬被-S级品'!$E$2:$AW$10)),0)+IFERROR(SUMPRODUCT(('白止-S级品'!$A$2:$A$26=$B51)*('白止-S级品'!$D$1:$AV$1=AG$1)*('白止-S级品'!$D$2:$AV$26)),0)+IFERROR(SUMPRODUCT(('乐容-S级品'!$A$4:$A$32=$B51)*('乐容-S级品'!$L$3:$CA$3=AG$1)*('乐容-S级品'!$L$4:$CA$32)),0)</f>
      </c>
      <c r="AH51" s="280">
        <f>IFERROR(SUMPRODUCT(('控温被PRO-S级品'!$B$2:$B$10=$B51)*('控温被PRO-S级品'!$E$1:$BE$1=AH$1)*('控温被PRO-S级品'!$E$2:$BE$10)),0)+IFERROR(SUMPRODUCT(('冬被-S级品'!$B$2:$B$10=$B51)*('冬被-S级品'!$E$1:$AW$1=AH$1)*('冬被-S级品'!$E$2:$AW$10)),0)+IFERROR(SUMPRODUCT(('白止-S级品'!$A$2:$A$26=$B51)*('白止-S级品'!$D$1:$AV$1=AH$1)*('白止-S级品'!$D$2:$AV$26)),0)+IFERROR(SUMPRODUCT(('乐容-S级品'!$A$4:$A$32=$B51)*('乐容-S级品'!$L$3:$CA$3=AH$1)*('乐容-S级品'!$L$4:$CA$32)),0)</f>
      </c>
      <c r="AI51" s="280">
        <f>IFERROR(SUMPRODUCT(('控温被PRO-S级品'!$B$2:$B$10=$B51)*('控温被PRO-S级品'!$E$1:$BE$1=AI$1)*('控温被PRO-S级品'!$E$2:$BE$10)),0)+IFERROR(SUMPRODUCT(('冬被-S级品'!$B$2:$B$10=$B51)*('冬被-S级品'!$E$1:$AW$1=AI$1)*('冬被-S级品'!$E$2:$AW$10)),0)+IFERROR(SUMPRODUCT(('白止-S级品'!$A$2:$A$26=$B51)*('白止-S级品'!$D$1:$AV$1=AI$1)*('白止-S级品'!$D$2:$AV$26)),0)+IFERROR(SUMPRODUCT(('乐容-S级品'!$A$4:$A$32=$B51)*('乐容-S级品'!$L$3:$CA$3=AI$1)*('乐容-S级品'!$L$4:$CA$32)),0)</f>
      </c>
      <c r="AJ51" s="280">
        <f>IFERROR(SUMPRODUCT(('控温被PRO-S级品'!$B$2:$B$10=$B51)*('控温被PRO-S级品'!$E$1:$BE$1=AJ$1)*('控温被PRO-S级品'!$E$2:$BE$10)),0)+IFERROR(SUMPRODUCT(('冬被-S级品'!$B$2:$B$10=$B51)*('冬被-S级品'!$E$1:$AW$1=AJ$1)*('冬被-S级品'!$E$2:$AW$10)),0)+IFERROR(SUMPRODUCT(('白止-S级品'!$A$2:$A$26=$B51)*('白止-S级品'!$D$1:$AV$1=AJ$1)*('白止-S级品'!$D$2:$AV$26)),0)+IFERROR(SUMPRODUCT(('乐容-S级品'!$A$4:$A$32=$B51)*('乐容-S级品'!$L$3:$CA$3=AJ$1)*('乐容-S级品'!$L$4:$CA$32)),0)</f>
      </c>
      <c r="AK51" s="280">
        <f>IFERROR(SUMPRODUCT(('控温被PRO-S级品'!$B$2:$B$10=$B51)*('控温被PRO-S级品'!$E$1:$BE$1=AK$1)*('控温被PRO-S级品'!$E$2:$BE$10)),0)+IFERROR(SUMPRODUCT(('冬被-S级品'!$B$2:$B$10=$B51)*('冬被-S级品'!$E$1:$AW$1=AK$1)*('冬被-S级品'!$E$2:$AW$10)),0)+IFERROR(SUMPRODUCT(('白止-S级品'!$A$2:$A$26=$B51)*('白止-S级品'!$D$1:$AV$1=AK$1)*('白止-S级品'!$D$2:$AV$26)),0)+IFERROR(SUMPRODUCT(('乐容-S级品'!$A$4:$A$32=$B51)*('乐容-S级品'!$L$3:$CA$3=AK$1)*('乐容-S级品'!$L$4:$CA$32)),0)</f>
      </c>
      <c r="AL51" s="280">
        <f>IFERROR(SUMPRODUCT(('控温被PRO-S级品'!$B$2:$B$10=$B51)*('控温被PRO-S级品'!$E$1:$BE$1=AL$1)*('控温被PRO-S级品'!$E$2:$BE$10)),0)+IFERROR(SUMPRODUCT(('冬被-S级品'!$B$2:$B$10=$B51)*('冬被-S级品'!$E$1:$AW$1=AL$1)*('冬被-S级品'!$E$2:$AW$10)),0)+IFERROR(SUMPRODUCT(('白止-S级品'!$A$2:$A$26=$B51)*('白止-S级品'!$D$1:$AV$1=AL$1)*('白止-S级品'!$D$2:$AV$26)),0)+IFERROR(SUMPRODUCT(('乐容-S级品'!$A$4:$A$32=$B51)*('乐容-S级品'!$L$3:$CA$3=AL$1)*('乐容-S级品'!$L$4:$CA$32)),0)</f>
      </c>
      <c r="AM51" s="280">
        <f>IFERROR(SUMPRODUCT(('控温被PRO-S级品'!$B$2:$B$10=$B51)*('控温被PRO-S级品'!$E$1:$BE$1=AM$1)*('控温被PRO-S级品'!$E$2:$BE$10)),0)+IFERROR(SUMPRODUCT(('冬被-S级品'!$B$2:$B$10=$B51)*('冬被-S级品'!$E$1:$AW$1=AM$1)*('冬被-S级品'!$E$2:$AW$10)),0)+IFERROR(SUMPRODUCT(('白止-S级品'!$A$2:$A$26=$B51)*('白止-S级品'!$D$1:$AV$1=AM$1)*('白止-S级品'!$D$2:$AV$26)),0)+IFERROR(SUMPRODUCT(('乐容-S级品'!$A$4:$A$32=$B51)*('乐容-S级品'!$L$3:$CA$3=AM$1)*('乐容-S级品'!$L$4:$CA$32)),0)</f>
      </c>
      <c r="AN51" s="280">
        <f>IFERROR(SUMPRODUCT(('控温被PRO-S级品'!$B$2:$B$10=$B51)*('控温被PRO-S级品'!$E$1:$BE$1=AN$1)*('控温被PRO-S级品'!$E$2:$BE$10)),0)+IFERROR(SUMPRODUCT(('冬被-S级品'!$B$2:$B$10=$B51)*('冬被-S级品'!$E$1:$AW$1=AN$1)*('冬被-S级品'!$E$2:$AW$10)),0)+IFERROR(SUMPRODUCT(('白止-S级品'!$A$2:$A$26=$B51)*('白止-S级品'!$D$1:$AV$1=AN$1)*('白止-S级品'!$D$2:$AV$26)),0)+IFERROR(SUMPRODUCT(('乐容-S级品'!$A$4:$A$32=$B51)*('乐容-S级品'!$L$3:$CA$3=AN$1)*('乐容-S级品'!$L$4:$CA$32)),0)</f>
      </c>
      <c r="AO51" s="280">
        <f>IFERROR(SUMPRODUCT(('控温被PRO-S级品'!$B$2:$B$10=$B51)*('控温被PRO-S级品'!$E$1:$BE$1=AO$1)*('控温被PRO-S级品'!$E$2:$BE$10)),0)+IFERROR(SUMPRODUCT(('冬被-S级品'!$B$2:$B$10=$B51)*('冬被-S级品'!$E$1:$AW$1=AO$1)*('冬被-S级品'!$E$2:$AW$10)),0)+IFERROR(SUMPRODUCT(('白止-S级品'!$A$2:$A$26=$B51)*('白止-S级品'!$D$1:$AV$1=AO$1)*('白止-S级品'!$D$2:$AV$26)),0)+IFERROR(SUMPRODUCT(('乐容-S级品'!$A$4:$A$32=$B51)*('乐容-S级品'!$L$3:$CA$3=AO$1)*('乐容-S级品'!$L$4:$CA$32)),0)</f>
      </c>
      <c r="AP51" s="280">
        <f>IFERROR(SUMPRODUCT(('控温被PRO-S级品'!$B$2:$B$10=$B51)*('控温被PRO-S级品'!$E$1:$BE$1=AP$1)*('控温被PRO-S级品'!$E$2:$BE$10)),0)+IFERROR(SUMPRODUCT(('冬被-S级品'!$B$2:$B$10=$B51)*('冬被-S级品'!$E$1:$AW$1=AP$1)*('冬被-S级品'!$E$2:$AW$10)),0)+IFERROR(SUMPRODUCT(('白止-S级品'!$A$2:$A$26=$B51)*('白止-S级品'!$D$1:$AV$1=AP$1)*('白止-S级品'!$D$2:$AV$26)),0)+IFERROR(SUMPRODUCT(('乐容-S级品'!$A$4:$A$32=$B51)*('乐容-S级品'!$L$3:$CA$3=AP$1)*('乐容-S级品'!$L$4:$CA$32)),0)</f>
      </c>
      <c r="AQ51" s="280">
        <f>IFERROR(SUMPRODUCT(('控温被PRO-S级品'!$B$2:$B$10=$B51)*('控温被PRO-S级品'!$E$1:$BE$1=AQ$1)*('控温被PRO-S级品'!$E$2:$BE$10)),0)+IFERROR(SUMPRODUCT(('冬被-S级品'!$B$2:$B$10=$B51)*('冬被-S级品'!$E$1:$AW$1=AQ$1)*('冬被-S级品'!$E$2:$AW$10)),0)+IFERROR(SUMPRODUCT(('白止-S级品'!$A$2:$A$26=$B51)*('白止-S级品'!$D$1:$AV$1=AQ$1)*('白止-S级品'!$D$2:$AV$26)),0)+IFERROR(SUMPRODUCT(('乐容-S级品'!$A$4:$A$32=$B51)*('乐容-S级品'!$L$3:$CA$3=AQ$1)*('乐容-S级品'!$L$4:$CA$32)),0)</f>
      </c>
      <c r="AR51" s="280">
        <f>IFERROR(SUMPRODUCT(('控温被PRO-S级品'!$B$2:$B$10=$B51)*('控温被PRO-S级品'!$E$1:$BE$1=AR$1)*('控温被PRO-S级品'!$E$2:$BE$10)),0)+IFERROR(SUMPRODUCT(('冬被-S级品'!$B$2:$B$10=$B51)*('冬被-S级品'!$E$1:$AW$1=AR$1)*('冬被-S级品'!$E$2:$AW$10)),0)+IFERROR(SUMPRODUCT(('白止-S级品'!$A$2:$A$26=$B51)*('白止-S级品'!$D$1:$AV$1=AR$1)*('白止-S级品'!$D$2:$AV$26)),0)+IFERROR(SUMPRODUCT(('乐容-S级品'!$A$4:$A$32=$B51)*('乐容-S级品'!$L$3:$CA$3=AR$1)*('乐容-S级品'!$L$4:$CA$32)),0)</f>
      </c>
      <c r="AS51" s="280">
        <f>IFERROR(SUMPRODUCT(('控温被PRO-S级品'!$B$2:$B$10=$B51)*('控温被PRO-S级品'!$E$1:$BE$1=AS$1)*('控温被PRO-S级品'!$E$2:$BE$10)),0)+IFERROR(SUMPRODUCT(('冬被-S级品'!$B$2:$B$10=$B51)*('冬被-S级品'!$E$1:$AW$1=AS$1)*('冬被-S级品'!$E$2:$AW$10)),0)+IFERROR(SUMPRODUCT(('白止-S级品'!$A$2:$A$26=$B51)*('白止-S级品'!$D$1:$AV$1=AS$1)*('白止-S级品'!$D$2:$AV$26)),0)+IFERROR(SUMPRODUCT(('乐容-S级品'!$A$4:$A$32=$B51)*('乐容-S级品'!$L$3:$CA$3=AS$1)*('乐容-S级品'!$L$4:$CA$32)),0)</f>
      </c>
      <c r="AT51" s="280">
        <f>IFERROR(SUMPRODUCT(('控温被PRO-S级品'!$B$2:$B$10=$B51)*('控温被PRO-S级品'!$E$1:$BE$1=AT$1)*('控温被PRO-S级品'!$E$2:$BE$10)),0)+IFERROR(SUMPRODUCT(('冬被-S级品'!$B$2:$B$10=$B51)*('冬被-S级品'!$E$1:$AW$1=AT$1)*('冬被-S级品'!$E$2:$AW$10)),0)+IFERROR(SUMPRODUCT(('白止-S级品'!$A$2:$A$26=$B51)*('白止-S级品'!$D$1:$AV$1=AT$1)*('白止-S级品'!$D$2:$AV$26)),0)+IFERROR(SUMPRODUCT(('乐容-S级品'!$A$4:$A$32=$B51)*('乐容-S级品'!$L$3:$CA$3=AT$1)*('乐容-S级品'!$L$4:$CA$32)),0)</f>
      </c>
      <c r="AU51" s="280">
        <f>IFERROR(SUMPRODUCT(('控温被PRO-S级品'!$B$2:$B$10=$B51)*('控温被PRO-S级品'!$E$1:$BE$1=AU$1)*('控温被PRO-S级品'!$E$2:$BE$10)),0)+IFERROR(SUMPRODUCT(('冬被-S级品'!$B$2:$B$10=$B51)*('冬被-S级品'!$E$1:$AW$1=AU$1)*('冬被-S级品'!$E$2:$AW$10)),0)+IFERROR(SUMPRODUCT(('白止-S级品'!$A$2:$A$26=$B51)*('白止-S级品'!$D$1:$AV$1=AU$1)*('白止-S级品'!$D$2:$AV$26)),0)+IFERROR(SUMPRODUCT(('乐容-S级品'!$A$4:$A$32=$B51)*('乐容-S级品'!$L$3:$CA$3=AU$1)*('乐容-S级品'!$L$4:$CA$32)),0)</f>
      </c>
      <c r="AV51" s="280">
        <f>IFERROR(SUMPRODUCT(('控温被PRO-S级品'!$B$2:$B$10=$B51)*('控温被PRO-S级品'!$E$1:$BE$1=AV$1)*('控温被PRO-S级品'!$E$2:$BE$10)),0)+IFERROR(SUMPRODUCT(('冬被-S级品'!$B$2:$B$10=$B51)*('冬被-S级品'!$E$1:$AW$1=AV$1)*('冬被-S级品'!$E$2:$AW$10)),0)+IFERROR(SUMPRODUCT(('白止-S级品'!$A$2:$A$26=$B51)*('白止-S级品'!$D$1:$AV$1=AV$1)*('白止-S级品'!$D$2:$AV$26)),0)+IFERROR(SUMPRODUCT(('乐容-S级品'!$A$4:$A$32=$B51)*('乐容-S级品'!$L$3:$CA$3=AV$1)*('乐容-S级品'!$L$4:$CA$32)),0)</f>
      </c>
      <c r="AW51" s="280">
        <f>IFERROR(SUMPRODUCT(('控温被PRO-S级品'!$B$2:$B$10=$B51)*('控温被PRO-S级品'!$E$1:$BE$1=AW$1)*('控温被PRO-S级品'!$E$2:$BE$10)),0)+IFERROR(SUMPRODUCT(('冬被-S级品'!$B$2:$B$10=$B51)*('冬被-S级品'!$E$1:$AW$1=AW$1)*('冬被-S级品'!$E$2:$AW$10)),0)+IFERROR(SUMPRODUCT(('白止-S级品'!$A$2:$A$26=$B51)*('白止-S级品'!$D$1:$AV$1=AW$1)*('白止-S级品'!$D$2:$AV$26)),0)+IFERROR(SUMPRODUCT(('乐容-S级品'!$A$4:$A$32=$B51)*('乐容-S级品'!$L$3:$CA$3=AW$1)*('乐容-S级品'!$L$4:$CA$32)),0)</f>
      </c>
      <c r="AX51" s="280">
        <f>IFERROR(SUMPRODUCT(('控温被PRO-S级品'!$B$2:$B$10=$B51)*('控温被PRO-S级品'!$E$1:$BE$1=AX$1)*('控温被PRO-S级品'!$E$2:$BE$10)),0)+IFERROR(SUMPRODUCT(('冬被-S级品'!$B$2:$B$10=$B51)*('冬被-S级品'!$E$1:$AW$1=AX$1)*('冬被-S级品'!$E$2:$AW$10)),0)+IFERROR(SUMPRODUCT(('白止-S级品'!$A$2:$A$26=$B51)*('白止-S级品'!$D$1:$AV$1=AX$1)*('白止-S级品'!$D$2:$AV$26)),0)+IFERROR(SUMPRODUCT(('乐容-S级品'!$A$4:$A$32=$B51)*('乐容-S级品'!$L$3:$CA$3=AX$1)*('乐容-S级品'!$L$4:$CA$32)),0)</f>
      </c>
      <c r="AY51" s="280">
        <f>IFERROR(SUMPRODUCT(('控温被PRO-S级品'!$B$2:$B$10=$B51)*('控温被PRO-S级品'!$E$1:$BE$1=AY$1)*('控温被PRO-S级品'!$E$2:$BE$10)),0)+IFERROR(SUMPRODUCT(('冬被-S级品'!$B$2:$B$10=$B51)*('冬被-S级品'!$E$1:$AW$1=AY$1)*('冬被-S级品'!$E$2:$AW$10)),0)+IFERROR(SUMPRODUCT(('白止-S级品'!$A$2:$A$26=$B51)*('白止-S级品'!$D$1:$AV$1=AY$1)*('白止-S级品'!$D$2:$AV$26)),0)+IFERROR(SUMPRODUCT(('乐容-S级品'!$A$4:$A$32=$B51)*('乐容-S级品'!$L$3:$CA$3=AY$1)*('乐容-S级品'!$L$4:$CA$32)),0)</f>
      </c>
      <c r="AZ51" s="280">
        <f>IFERROR(SUMPRODUCT(('控温被PRO-S级品'!$B$2:$B$10=$B51)*('控温被PRO-S级品'!$E$1:$BE$1=AZ$1)*('控温被PRO-S级品'!$E$2:$BE$10)),0)+IFERROR(SUMPRODUCT(('冬被-S级品'!$B$2:$B$10=$B51)*('冬被-S级品'!$E$1:$AW$1=AZ$1)*('冬被-S级品'!$E$2:$AW$10)),0)+IFERROR(SUMPRODUCT(('白止-S级品'!$A$2:$A$26=$B51)*('白止-S级品'!$D$1:$AV$1=AZ$1)*('白止-S级品'!$D$2:$AV$26)),0)+IFERROR(SUMPRODUCT(('乐容-S级品'!$A$4:$A$32=$B51)*('乐容-S级品'!$L$3:$CA$3=AZ$1)*('乐容-S级品'!$L$4:$CA$32)),0)</f>
      </c>
      <c r="BA51" s="280">
        <f>IFERROR(SUMPRODUCT(('控温被PRO-S级品'!$B$2:$B$10=$B51)*('控温被PRO-S级品'!$E$1:$BE$1=BA$1)*('控温被PRO-S级品'!$E$2:$BE$10)),0)+IFERROR(SUMPRODUCT(('冬被-S级品'!$B$2:$B$10=$B51)*('冬被-S级品'!$E$1:$AW$1=BA$1)*('冬被-S级品'!$E$2:$AW$10)),0)+IFERROR(SUMPRODUCT(('白止-S级品'!$A$2:$A$26=$B51)*('白止-S级品'!$D$1:$AV$1=BA$1)*('白止-S级品'!$D$2:$AV$26)),0)+IFERROR(SUMPRODUCT(('乐容-S级品'!$A$4:$A$32=$B51)*('乐容-S级品'!$L$3:$CA$3=BA$1)*('乐容-S级品'!$L$4:$CA$32)),0)</f>
      </c>
      <c r="BB51" s="280">
        <f>IFERROR(SUMPRODUCT(('控温被PRO-S级品'!$B$2:$B$10=$B51)*('控温被PRO-S级品'!$E$1:$BE$1=BB$1)*('控温被PRO-S级品'!$E$2:$BE$10)),0)+IFERROR(SUMPRODUCT(('冬被-S级品'!$B$2:$B$10=$B51)*('冬被-S级品'!$E$1:$AW$1=BB$1)*('冬被-S级品'!$E$2:$AW$10)),0)+IFERROR(SUMPRODUCT(('白止-S级品'!$A$2:$A$26=$B51)*('白止-S级品'!$D$1:$AV$1=BB$1)*('白止-S级品'!$D$2:$AV$26)),0)+IFERROR(SUMPRODUCT(('乐容-S级品'!$A$4:$A$32=$B51)*('乐容-S级品'!$L$3:$CA$3=BB$1)*('乐容-S级品'!$L$4:$CA$32)),0)</f>
      </c>
      <c r="BC51" s="280">
        <f>IFERROR(SUMPRODUCT(('控温被PRO-S级品'!$B$2:$B$10=$B51)*('控温被PRO-S级品'!$E$1:$BE$1=BC$1)*('控温被PRO-S级品'!$E$2:$BE$10)),0)+IFERROR(SUMPRODUCT(('冬被-S级品'!$B$2:$B$10=$B51)*('冬被-S级品'!$E$1:$AW$1=BC$1)*('冬被-S级品'!$E$2:$AW$10)),0)+IFERROR(SUMPRODUCT(('白止-S级品'!$A$2:$A$26=$B51)*('白止-S级品'!$D$1:$AV$1=BC$1)*('白止-S级品'!$D$2:$AV$26)),0)+IFERROR(SUMPRODUCT(('乐容-S级品'!$A$4:$A$32=$B51)*('乐容-S级品'!$L$3:$CA$3=BC$1)*('乐容-S级品'!$L$4:$CA$32)),0)</f>
      </c>
      <c r="BD51" s="280">
        <f>IFERROR(SUMPRODUCT(('控温被PRO-S级品'!$B$2:$B$10=$B51)*('控温被PRO-S级品'!$E$1:$BE$1=BD$1)*('控温被PRO-S级品'!$E$2:$BE$10)),0)+IFERROR(SUMPRODUCT(('冬被-S级品'!$B$2:$B$10=$B51)*('冬被-S级品'!$E$1:$AW$1=BD$1)*('冬被-S级品'!$E$2:$AW$10)),0)+IFERROR(SUMPRODUCT(('白止-S级品'!$A$2:$A$26=$B51)*('白止-S级品'!$D$1:$AV$1=BD$1)*('白止-S级品'!$D$2:$AV$26)),0)+IFERROR(SUMPRODUCT(('乐容-S级品'!$A$4:$A$32=$B51)*('乐容-S级品'!$L$3:$CA$3=BD$1)*('乐容-S级品'!$L$4:$CA$32)),0)</f>
      </c>
      <c r="BE51" s="280">
        <f>IFERROR(SUMPRODUCT(('控温被PRO-S级品'!$B$2:$B$10=$B51)*('控温被PRO-S级品'!$E$1:$BE$1=BE$1)*('控温被PRO-S级品'!$E$2:$BE$10)),0)+IFERROR(SUMPRODUCT(('冬被-S级品'!$B$2:$B$10=$B51)*('冬被-S级品'!$E$1:$AW$1=BE$1)*('冬被-S级品'!$E$2:$AW$10)),0)+IFERROR(SUMPRODUCT(('白止-S级品'!$A$2:$A$26=$B51)*('白止-S级品'!$D$1:$AV$1=BE$1)*('白止-S级品'!$D$2:$AV$26)),0)+IFERROR(SUMPRODUCT(('乐容-S级品'!$A$4:$A$32=$B51)*('乐容-S级品'!$L$3:$CA$3=BE$1)*('乐容-S级品'!$L$4:$CA$32)),0)</f>
      </c>
      <c r="BF51" s="280">
        <f>IFERROR(SUMPRODUCT(('控温被PRO-S级品'!$B$2:$B$10=$B51)*('控温被PRO-S级品'!$E$1:$BE$1=BF$1)*('控温被PRO-S级品'!$E$2:$BE$10)),0)+IFERROR(SUMPRODUCT(('冬被-S级品'!$B$2:$B$10=$B51)*('冬被-S级品'!$E$1:$AW$1=BF$1)*('冬被-S级品'!$E$2:$AW$10)),0)+IFERROR(SUMPRODUCT(('白止-S级品'!$A$2:$A$26=$B51)*('白止-S级品'!$D$1:$AV$1=BF$1)*('白止-S级品'!$D$2:$AV$26)),0)+IFERROR(SUMPRODUCT(('乐容-S级品'!$A$4:$A$32=$B51)*('乐容-S级品'!$L$3:$CA$3=BF$1)*('乐容-S级品'!$L$4:$CA$32)),0)</f>
      </c>
      <c r="BG51" s="280">
        <f>IFERROR(SUMPRODUCT(('控温被PRO-S级品'!$B$2:$B$10=$B51)*('控温被PRO-S级品'!$E$1:$BE$1=BG$1)*('控温被PRO-S级品'!$E$2:$BE$10)),0)+IFERROR(SUMPRODUCT(('冬被-S级品'!$B$2:$B$10=$B51)*('冬被-S级品'!$E$1:$AW$1=BG$1)*('冬被-S级品'!$E$2:$AW$10)),0)+IFERROR(SUMPRODUCT(('白止-S级品'!$A$2:$A$26=$B51)*('白止-S级品'!$D$1:$AV$1=BG$1)*('白止-S级品'!$D$2:$AV$26)),0)+IFERROR(SUMPRODUCT(('乐容-S级品'!$A$4:$A$32=$B51)*('乐容-S级品'!$L$3:$CA$3=BG$1)*('乐容-S级品'!$L$4:$CA$32)),0)</f>
      </c>
      <c r="BH51" s="280">
        <f>IFERROR(SUMPRODUCT(('控温被PRO-S级品'!$B$2:$B$10=$B51)*('控温被PRO-S级品'!$E$1:$BE$1=BH$1)*('控温被PRO-S级品'!$E$2:$BE$10)),0)+IFERROR(SUMPRODUCT(('冬被-S级品'!$B$2:$B$10=$B51)*('冬被-S级品'!$E$1:$AW$1=BH$1)*('冬被-S级品'!$E$2:$AW$10)),0)+IFERROR(SUMPRODUCT(('白止-S级品'!$A$2:$A$26=$B51)*('白止-S级品'!$D$1:$AV$1=BH$1)*('白止-S级品'!$D$2:$AV$26)),0)+IFERROR(SUMPRODUCT(('乐容-S级品'!$A$4:$A$32=$B51)*('乐容-S级品'!$L$3:$CA$3=BH$1)*('乐容-S级品'!$L$4:$CA$32)),0)</f>
      </c>
      <c r="BI51" s="280">
        <f>IFERROR(SUMPRODUCT(('控温被PRO-S级品'!$B$2:$B$10=$B51)*('控温被PRO-S级品'!$E$1:$BE$1=BI$1)*('控温被PRO-S级品'!$E$2:$BE$10)),0)+IFERROR(SUMPRODUCT(('冬被-S级品'!$B$2:$B$10=$B51)*('冬被-S级品'!$E$1:$AW$1=BI$1)*('冬被-S级品'!$E$2:$AW$10)),0)+IFERROR(SUMPRODUCT(('白止-S级品'!$A$2:$A$26=$B51)*('白止-S级品'!$D$1:$AV$1=BI$1)*('白止-S级品'!$D$2:$AV$26)),0)+IFERROR(SUMPRODUCT(('乐容-S级品'!$A$4:$A$32=$B51)*('乐容-S级品'!$L$3:$CA$3=BI$1)*('乐容-S级品'!$L$4:$CA$32)),0)</f>
      </c>
      <c r="BJ51" s="280">
        <f>IFERROR(SUMPRODUCT(('控温被PRO-S级品'!$B$2:$B$10=$B51)*('控温被PRO-S级品'!$E$1:$BE$1=BJ$1)*('控温被PRO-S级品'!$E$2:$BE$10)),0)+IFERROR(SUMPRODUCT(('冬被-S级品'!$B$2:$B$10=$B51)*('冬被-S级品'!$E$1:$AW$1=BJ$1)*('冬被-S级品'!$E$2:$AW$10)),0)+IFERROR(SUMPRODUCT(('白止-S级品'!$A$2:$A$26=$B51)*('白止-S级品'!$D$1:$AV$1=BJ$1)*('白止-S级品'!$D$2:$AV$26)),0)+IFERROR(SUMPRODUCT(('乐容-S级品'!$A$4:$A$32=$B51)*('乐容-S级品'!$L$3:$CA$3=BJ$1)*('乐容-S级品'!$L$4:$CA$32)),0)</f>
      </c>
      <c r="BK51" s="280">
        <f>IFERROR(SUMPRODUCT(('控温被PRO-S级品'!$B$2:$B$10=$B51)*('控温被PRO-S级品'!$E$1:$BE$1=BK$1)*('控温被PRO-S级品'!$E$2:$BE$10)),0)+IFERROR(SUMPRODUCT(('冬被-S级品'!$B$2:$B$10=$B51)*('冬被-S级品'!$E$1:$AW$1=BK$1)*('冬被-S级品'!$E$2:$AW$10)),0)+IFERROR(SUMPRODUCT(('白止-S级品'!$A$2:$A$26=$B51)*('白止-S级品'!$D$1:$AV$1=BK$1)*('白止-S级品'!$D$2:$AV$26)),0)+IFERROR(SUMPRODUCT(('乐容-S级品'!$A$4:$A$32=$B51)*('乐容-S级品'!$L$3:$CA$3=BK$1)*('乐容-S级品'!$L$4:$CA$32)),0)</f>
      </c>
      <c r="BL51" s="280">
        <f>IFERROR(SUMPRODUCT(('控温被PRO-S级品'!$B$2:$B$10=$B51)*('控温被PRO-S级品'!$E$1:$BE$1=BL$1)*('控温被PRO-S级品'!$E$2:$BE$10)),0)+IFERROR(SUMPRODUCT(('冬被-S级品'!$B$2:$B$10=$B51)*('冬被-S级品'!$E$1:$AW$1=BL$1)*('冬被-S级品'!$E$2:$AW$10)),0)+IFERROR(SUMPRODUCT(('白止-S级品'!$A$2:$A$26=$B51)*('白止-S级品'!$D$1:$AV$1=BL$1)*('白止-S级品'!$D$2:$AV$26)),0)+IFERROR(SUMPRODUCT(('乐容-S级品'!$A$4:$A$32=$B51)*('乐容-S级品'!$L$3:$CA$3=BL$1)*('乐容-S级品'!$L$4:$CA$32)),0)</f>
      </c>
      <c r="BM51" s="280">
        <f>IFERROR(SUMPRODUCT(('控温被PRO-S级品'!$B$2:$B$10=$B51)*('控温被PRO-S级品'!$E$1:$BE$1=BM$1)*('控温被PRO-S级品'!$E$2:$BE$10)),0)+IFERROR(SUMPRODUCT(('冬被-S级品'!$B$2:$B$10=$B51)*('冬被-S级品'!$E$1:$AW$1=BM$1)*('冬被-S级品'!$E$2:$AW$10)),0)+IFERROR(SUMPRODUCT(('白止-S级品'!$A$2:$A$26=$B51)*('白止-S级品'!$D$1:$AV$1=BM$1)*('白止-S级品'!$D$2:$AV$26)),0)+IFERROR(SUMPRODUCT(('乐容-S级品'!$A$4:$A$32=$B51)*('乐容-S级品'!$L$3:$CA$3=BM$1)*('乐容-S级品'!$L$4:$CA$32)),0)</f>
      </c>
      <c r="BN51" s="280">
        <f>IFERROR(SUMPRODUCT(('控温被PRO-S级品'!$B$2:$B$10=$B51)*('控温被PRO-S级品'!$E$1:$BE$1=BN$1)*('控温被PRO-S级品'!$E$2:$BE$10)),0)+IFERROR(SUMPRODUCT(('冬被-S级品'!$B$2:$B$10=$B51)*('冬被-S级品'!$E$1:$AW$1=BN$1)*('冬被-S级品'!$E$2:$AW$10)),0)+IFERROR(SUMPRODUCT(('白止-S级品'!$A$2:$A$26=$B51)*('白止-S级品'!$D$1:$AV$1=BN$1)*('白止-S级品'!$D$2:$AV$26)),0)+IFERROR(SUMPRODUCT(('乐容-S级品'!$A$4:$A$32=$B51)*('乐容-S级品'!$L$3:$CA$3=BN$1)*('乐容-S级品'!$L$4:$CA$32)),0)</f>
      </c>
      <c r="BO51" s="280">
        <f>IFERROR(SUMPRODUCT(('控温被PRO-S级品'!$B$2:$B$10=$B51)*('控温被PRO-S级品'!$E$1:$BE$1=BO$1)*('控温被PRO-S级品'!$E$2:$BE$10)),0)+IFERROR(SUMPRODUCT(('冬被-S级品'!$B$2:$B$10=$B51)*('冬被-S级品'!$E$1:$AW$1=BO$1)*('冬被-S级品'!$E$2:$AW$10)),0)+IFERROR(SUMPRODUCT(('白止-S级品'!$A$2:$A$26=$B51)*('白止-S级品'!$D$1:$AV$1=BO$1)*('白止-S级品'!$D$2:$AV$26)),0)+IFERROR(SUMPRODUCT(('乐容-S级品'!$A$4:$A$32=$B51)*('乐容-S级品'!$L$3:$CA$3=BO$1)*('乐容-S级品'!$L$4:$CA$32)),0)</f>
      </c>
      <c r="BP51" s="280">
        <f>IFERROR(SUMPRODUCT(('控温被PRO-S级品'!$B$2:$B$10=$B51)*('控温被PRO-S级品'!$E$1:$BE$1=BP$1)*('控温被PRO-S级品'!$E$2:$BE$10)),0)+IFERROR(SUMPRODUCT(('冬被-S级品'!$B$2:$B$10=$B51)*('冬被-S级品'!$E$1:$AW$1=BP$1)*('冬被-S级品'!$E$2:$AW$10)),0)+IFERROR(SUMPRODUCT(('白止-S级品'!$A$2:$A$26=$B51)*('白止-S级品'!$D$1:$AV$1=BP$1)*('白止-S级品'!$D$2:$AV$26)),0)+IFERROR(SUMPRODUCT(('乐容-S级品'!$A$4:$A$32=$B51)*('乐容-S级品'!$L$3:$CA$3=BP$1)*('乐容-S级品'!$L$4:$CA$32)),0)</f>
      </c>
      <c r="BQ51" s="280">
        <f>IFERROR(SUMPRODUCT(('控温被PRO-S级品'!$B$2:$B$10=$B51)*('控温被PRO-S级品'!$E$1:$BE$1=BQ$1)*('控温被PRO-S级品'!$E$2:$BE$10)),0)+IFERROR(SUMPRODUCT(('冬被-S级品'!$B$2:$B$10=$B51)*('冬被-S级品'!$E$1:$AW$1=BQ$1)*('冬被-S级品'!$E$2:$AW$10)),0)+IFERROR(SUMPRODUCT(('白止-S级品'!$A$2:$A$26=$B51)*('白止-S级品'!$D$1:$AV$1=BQ$1)*('白止-S级品'!$D$2:$AV$26)),0)+IFERROR(SUMPRODUCT(('乐容-S级品'!$A$4:$A$32=$B51)*('乐容-S级品'!$L$3:$CA$3=BQ$1)*('乐容-S级品'!$L$4:$CA$32)),0)</f>
      </c>
      <c r="BR51" s="280">
        <f>IFERROR(SUMPRODUCT(('控温被PRO-S级品'!$B$2:$B$10=$B51)*('控温被PRO-S级品'!$E$1:$BE$1=BR$1)*('控温被PRO-S级品'!$E$2:$BE$10)),0)+IFERROR(SUMPRODUCT(('冬被-S级品'!$B$2:$B$10=$B51)*('冬被-S级品'!$E$1:$AW$1=BR$1)*('冬被-S级品'!$E$2:$AW$10)),0)+IFERROR(SUMPRODUCT(('白止-S级品'!$A$2:$A$26=$B51)*('白止-S级品'!$D$1:$AV$1=BR$1)*('白止-S级品'!$D$2:$AV$26)),0)+IFERROR(SUMPRODUCT(('乐容-S级品'!$A$4:$A$32=$B51)*('乐容-S级品'!$L$3:$CA$3=BR$1)*('乐容-S级品'!$L$4:$CA$32)),0)</f>
      </c>
      <c r="BS51" s="280">
        <f>IFERROR(SUMPRODUCT(('控温被PRO-S级品'!$B$2:$B$10=$B51)*('控温被PRO-S级品'!$E$1:$BE$1=BS$1)*('控温被PRO-S级品'!$E$2:$BE$10)),0)+IFERROR(SUMPRODUCT(('冬被-S级品'!$B$2:$B$10=$B51)*('冬被-S级品'!$E$1:$AW$1=BS$1)*('冬被-S级品'!$E$2:$AW$10)),0)+IFERROR(SUMPRODUCT(('白止-S级品'!$A$2:$A$26=$B51)*('白止-S级品'!$D$1:$AV$1=BS$1)*('白止-S级品'!$D$2:$AV$26)),0)+IFERROR(SUMPRODUCT(('乐容-S级品'!$A$4:$A$32=$B51)*('乐容-S级品'!$L$3:$CA$3=BS$1)*('乐容-S级品'!$L$4:$CA$32)),0)</f>
      </c>
      <c r="BT51" s="280">
        <f>IFERROR(SUMPRODUCT(('控温被PRO-S级品'!$B$2:$B$10=$B51)*('控温被PRO-S级品'!$E$1:$BE$1=BT$1)*('控温被PRO-S级品'!$E$2:$BE$10)),0)+IFERROR(SUMPRODUCT(('冬被-S级品'!$B$2:$B$10=$B51)*('冬被-S级品'!$E$1:$AW$1=BT$1)*('冬被-S级品'!$E$2:$AW$10)),0)+IFERROR(SUMPRODUCT(('白止-S级品'!$A$2:$A$26=$B51)*('白止-S级品'!$D$1:$AV$1=BT$1)*('白止-S级品'!$D$2:$AV$26)),0)+IFERROR(SUMPRODUCT(('乐容-S级品'!$A$4:$A$32=$B51)*('乐容-S级品'!$L$3:$CA$3=BT$1)*('乐容-S级品'!$L$4:$CA$32)),0)</f>
      </c>
      <c r="BU51" s="280">
        <f>IFERROR(SUMPRODUCT(('控温被PRO-S级品'!$B$2:$B$10=$B51)*('控温被PRO-S级品'!$E$1:$BE$1=BU$1)*('控温被PRO-S级品'!$E$2:$BE$10)),0)+IFERROR(SUMPRODUCT(('冬被-S级品'!$B$2:$B$10=$B51)*('冬被-S级品'!$E$1:$AW$1=BU$1)*('冬被-S级品'!$E$2:$AW$10)),0)+IFERROR(SUMPRODUCT(('白止-S级品'!$A$2:$A$26=$B51)*('白止-S级品'!$D$1:$AV$1=BU$1)*('白止-S级品'!$D$2:$AV$26)),0)+IFERROR(SUMPRODUCT(('乐容-S级品'!$A$4:$A$32=$B51)*('乐容-S级品'!$L$3:$CA$3=BU$1)*('乐容-S级品'!$L$4:$CA$32)),0)</f>
      </c>
      <c r="BV51" s="280">
        <f>IFERROR(SUMPRODUCT(('控温被PRO-S级品'!$B$2:$B$10=$B51)*('控温被PRO-S级品'!$E$1:$BE$1=BV$1)*('控温被PRO-S级品'!$E$2:$BE$10)),0)+IFERROR(SUMPRODUCT(('冬被-S级品'!$B$2:$B$10=$B51)*('冬被-S级品'!$E$1:$AW$1=BV$1)*('冬被-S级品'!$E$2:$AW$10)),0)+IFERROR(SUMPRODUCT(('白止-S级品'!$A$2:$A$26=$B51)*('白止-S级品'!$D$1:$AV$1=BV$1)*('白止-S级品'!$D$2:$AV$26)),0)+IFERROR(SUMPRODUCT(('乐容-S级品'!$A$4:$A$32=$B51)*('乐容-S级品'!$L$3:$CA$3=BV$1)*('乐容-S级品'!$L$4:$CA$32)),0)</f>
      </c>
      <c r="BW51" s="280">
        <f>IFERROR(SUMPRODUCT(('控温被PRO-S级品'!$B$2:$B$10=$B51)*('控温被PRO-S级品'!$E$1:$BE$1=BW$1)*('控温被PRO-S级品'!$E$2:$BE$10)),0)+IFERROR(SUMPRODUCT(('冬被-S级品'!$B$2:$B$10=$B51)*('冬被-S级品'!$E$1:$AW$1=BW$1)*('冬被-S级品'!$E$2:$AW$10)),0)+IFERROR(SUMPRODUCT(('白止-S级品'!$A$2:$A$26=$B51)*('白止-S级品'!$D$1:$AV$1=BW$1)*('白止-S级品'!$D$2:$AV$26)),0)+IFERROR(SUMPRODUCT(('乐容-S级品'!$A$4:$A$32=$B51)*('乐容-S级品'!$L$3:$CA$3=BW$1)*('乐容-S级品'!$L$4:$CA$32)),0)</f>
      </c>
      <c r="BX51" s="280">
        <f>IFERROR(SUMPRODUCT(('控温被PRO-S级品'!$B$2:$B$10=$B51)*('控温被PRO-S级品'!$E$1:$BE$1=BX$1)*('控温被PRO-S级品'!$E$2:$BE$10)),0)+IFERROR(SUMPRODUCT(('冬被-S级品'!$B$2:$B$10=$B51)*('冬被-S级品'!$E$1:$AW$1=BX$1)*('冬被-S级品'!$E$2:$AW$10)),0)+IFERROR(SUMPRODUCT(('白止-S级品'!$A$2:$A$26=$B51)*('白止-S级品'!$D$1:$AV$1=BX$1)*('白止-S级品'!$D$2:$AV$26)),0)+IFERROR(SUMPRODUCT(('乐容-S级品'!$A$4:$A$32=$B51)*('乐容-S级品'!$L$3:$CA$3=BX$1)*('乐容-S级品'!$L$4:$CA$32)),0)</f>
      </c>
      <c r="BY51" s="280">
        <f>IFERROR(SUMPRODUCT(('控温被PRO-S级品'!$B$2:$B$10=$B51)*('控温被PRO-S级品'!$E$1:$BE$1=BY$1)*('控温被PRO-S级品'!$E$2:$BE$10)),0)+IFERROR(SUMPRODUCT(('冬被-S级品'!$B$2:$B$10=$B51)*('冬被-S级品'!$E$1:$AW$1=BY$1)*('冬被-S级品'!$E$2:$AW$10)),0)+IFERROR(SUMPRODUCT(('白止-S级品'!$A$2:$A$26=$B51)*('白止-S级品'!$D$1:$AV$1=BY$1)*('白止-S级品'!$D$2:$AV$26)),0)+IFERROR(SUMPRODUCT(('乐容-S级品'!$A$4:$A$32=$B51)*('乐容-S级品'!$L$3:$CA$3=BY$1)*('乐容-S级品'!$L$4:$CA$32)),0)</f>
      </c>
      <c r="BZ51" s="280">
        <f>IFERROR(SUMPRODUCT(('控温被PRO-S级品'!$B$2:$B$10=$B51)*('控温被PRO-S级品'!$E$1:$BE$1=BZ$1)*('控温被PRO-S级品'!$E$2:$BE$10)),0)+IFERROR(SUMPRODUCT(('冬被-S级品'!$B$2:$B$10=$B51)*('冬被-S级品'!$E$1:$AW$1=BZ$1)*('冬被-S级品'!$E$2:$AW$10)),0)+IFERROR(SUMPRODUCT(('白止-S级品'!$A$2:$A$26=$B51)*('白止-S级品'!$D$1:$AV$1=BZ$1)*('白止-S级品'!$D$2:$AV$26)),0)+IFERROR(SUMPRODUCT(('乐容-S级品'!$A$4:$A$32=$B51)*('乐容-S级品'!$L$3:$CA$3=BZ$1)*('乐容-S级品'!$L$4:$CA$32)),0)</f>
      </c>
      <c r="CA51" s="280">
        <f>IFERROR(SUMPRODUCT(('控温被PRO-S级品'!$B$2:$B$10=$B51)*('控温被PRO-S级品'!$E$1:$BE$1=CA$1)*('控温被PRO-S级品'!$E$2:$BE$10)),0)+IFERROR(SUMPRODUCT(('冬被-S级品'!$B$2:$B$10=$B51)*('冬被-S级品'!$E$1:$AW$1=CA$1)*('冬被-S级品'!$E$2:$AW$10)),0)+IFERROR(SUMPRODUCT(('白止-S级品'!$A$2:$A$26=$B51)*('白止-S级品'!$D$1:$AV$1=CA$1)*('白止-S级品'!$D$2:$AV$26)),0)+IFERROR(SUMPRODUCT(('乐容-S级品'!$A$4:$A$32=$B51)*('乐容-S级品'!$L$3:$CA$3=CA$1)*('乐容-S级品'!$L$4:$CA$32)),0)</f>
      </c>
      <c r="CB51" s="280">
        <f>IFERROR(SUMPRODUCT(('控温被PRO-S级品'!$B$2:$B$10=$B51)*('控温被PRO-S级品'!$E$1:$BE$1=CB$1)*('控温被PRO-S级品'!$E$2:$BE$10)),0)+IFERROR(SUMPRODUCT(('冬被-S级品'!$B$2:$B$10=$B51)*('冬被-S级品'!$E$1:$AW$1=CB$1)*('冬被-S级品'!$E$2:$AW$10)),0)+IFERROR(SUMPRODUCT(('白止-S级品'!$A$2:$A$26=$B51)*('白止-S级品'!$D$1:$AV$1=CB$1)*('白止-S级品'!$D$2:$AV$26)),0)+IFERROR(SUMPRODUCT(('乐容-S级品'!$A$4:$A$32=$B51)*('乐容-S级品'!$L$3:$CA$3=CB$1)*('乐容-S级品'!$L$4:$CA$32)),0)</f>
      </c>
      <c r="CC51" s="280">
        <f>IFERROR(SUMPRODUCT(('控温被PRO-S级品'!$B$2:$B$10=$B51)*('控温被PRO-S级品'!$E$1:$BE$1=CC$1)*('控温被PRO-S级品'!$E$2:$BE$10)),0)+IFERROR(SUMPRODUCT(('冬被-S级品'!$B$2:$B$10=$B51)*('冬被-S级品'!$E$1:$AW$1=CC$1)*('冬被-S级品'!$E$2:$AW$10)),0)+IFERROR(SUMPRODUCT(('白止-S级品'!$A$2:$A$26=$B51)*('白止-S级品'!$D$1:$AV$1=CC$1)*('白止-S级品'!$D$2:$AV$26)),0)+IFERROR(SUMPRODUCT(('乐容-S级品'!$A$4:$A$32=$B51)*('乐容-S级品'!$L$3:$CA$3=CC$1)*('乐容-S级品'!$L$4:$CA$32)),0)</f>
      </c>
      <c r="CD51" s="280">
        <f>IFERROR(SUMPRODUCT(('控温被PRO-S级品'!$B$2:$B$10=$B51)*('控温被PRO-S级品'!$E$1:$BE$1=CD$1)*('控温被PRO-S级品'!$E$2:$BE$10)),0)+IFERROR(SUMPRODUCT(('冬被-S级品'!$B$2:$B$10=$B51)*('冬被-S级品'!$E$1:$AW$1=CD$1)*('冬被-S级品'!$E$2:$AW$10)),0)+IFERROR(SUMPRODUCT(('白止-S级品'!$A$2:$A$26=$B51)*('白止-S级品'!$D$1:$AV$1=CD$1)*('白止-S级品'!$D$2:$AV$26)),0)+IFERROR(SUMPRODUCT(('乐容-S级品'!$A$4:$A$32=$B51)*('乐容-S级品'!$L$3:$CA$3=CD$1)*('乐容-S级品'!$L$4:$CA$32)),0)</f>
      </c>
      <c r="CE51" s="280">
        <f>IFERROR(SUMPRODUCT(('控温被PRO-S级品'!$B$2:$B$10=$B51)*('控温被PRO-S级品'!$E$1:$BE$1=CE$1)*('控温被PRO-S级品'!$E$2:$BE$10)),0)+IFERROR(SUMPRODUCT(('冬被-S级品'!$B$2:$B$10=$B51)*('冬被-S级品'!$E$1:$AW$1=CE$1)*('冬被-S级品'!$E$2:$AW$10)),0)+IFERROR(SUMPRODUCT(('白止-S级品'!$A$2:$A$26=$B51)*('白止-S级品'!$D$1:$AV$1=CE$1)*('白止-S级品'!$D$2:$AV$26)),0)+IFERROR(SUMPRODUCT(('乐容-S级品'!$A$4:$A$32=$B51)*('乐容-S级品'!$L$3:$CA$3=CE$1)*('乐容-S级品'!$L$4:$CA$32)),0)</f>
      </c>
      <c r="CF51" s="280">
        <f>IFERROR(SUMPRODUCT(('控温被PRO-S级品'!$B$2:$B$10=$B51)*('控温被PRO-S级品'!$E$1:$BE$1=CF$1)*('控温被PRO-S级品'!$E$2:$BE$10)),0)+IFERROR(SUMPRODUCT(('冬被-S级品'!$B$2:$B$10=$B51)*('冬被-S级品'!$E$1:$AW$1=CF$1)*('冬被-S级品'!$E$2:$AW$10)),0)+IFERROR(SUMPRODUCT(('白止-S级品'!$A$2:$A$26=$B51)*('白止-S级品'!$D$1:$AV$1=CF$1)*('白止-S级品'!$D$2:$AV$26)),0)+IFERROR(SUMPRODUCT(('乐容-S级品'!$A$4:$A$32=$B51)*('乐容-S级品'!$L$3:$CA$3=CF$1)*('乐容-S级品'!$L$4:$CA$32)),0)</f>
      </c>
      <c r="CG51" s="280">
        <f>IFERROR(SUMPRODUCT(('控温被PRO-S级品'!$B$2:$B$10=$B51)*('控温被PRO-S级品'!$E$1:$BE$1=CG$1)*('控温被PRO-S级品'!$E$2:$BE$10)),0)+IFERROR(SUMPRODUCT(('冬被-S级品'!$B$2:$B$10=$B51)*('冬被-S级品'!$E$1:$AW$1=CG$1)*('冬被-S级品'!$E$2:$AW$10)),0)+IFERROR(SUMPRODUCT(('白止-S级品'!$A$2:$A$26=$B51)*('白止-S级品'!$D$1:$AV$1=CG$1)*('白止-S级品'!$D$2:$AV$26)),0)+IFERROR(SUMPRODUCT(('乐容-S级品'!$A$4:$A$32=$B51)*('乐容-S级品'!$L$3:$CA$3=CG$1)*('乐容-S级品'!$L$4:$CA$32)),0)</f>
      </c>
      <c r="CH51" s="280">
        <f>IFERROR(SUMPRODUCT(('控温被PRO-S级品'!$B$2:$B$10=$B51)*('控温被PRO-S级品'!$E$1:$BE$1=CH$1)*('控温被PRO-S级品'!$E$2:$BE$10)),0)+IFERROR(SUMPRODUCT(('冬被-S级品'!$B$2:$B$10=$B51)*('冬被-S级品'!$E$1:$AW$1=CH$1)*('冬被-S级品'!$E$2:$AW$10)),0)+IFERROR(SUMPRODUCT(('白止-S级品'!$A$2:$A$26=$B51)*('白止-S级品'!$D$1:$AV$1=CH$1)*('白止-S级品'!$D$2:$AV$26)),0)+IFERROR(SUMPRODUCT(('乐容-S级品'!$A$4:$A$32=$B51)*('乐容-S级品'!$L$3:$CA$3=CH$1)*('乐容-S级品'!$L$4:$CA$32)),0)</f>
      </c>
      <c r="CI51" s="280">
        <f>IFERROR(SUMPRODUCT(('控温被PRO-S级品'!$B$2:$B$10=$B51)*('控温被PRO-S级品'!$E$1:$BE$1=CI$1)*('控温被PRO-S级品'!$E$2:$BE$10)),0)+IFERROR(SUMPRODUCT(('冬被-S级品'!$B$2:$B$10=$B51)*('冬被-S级品'!$E$1:$AW$1=CI$1)*('冬被-S级品'!$E$2:$AW$10)),0)+IFERROR(SUMPRODUCT(('白止-S级品'!$A$2:$A$26=$B51)*('白止-S级品'!$D$1:$AV$1=CI$1)*('白止-S级品'!$D$2:$AV$26)),0)+IFERROR(SUMPRODUCT(('乐容-S级品'!$A$4:$A$32=$B51)*('乐容-S级品'!$L$3:$CA$3=CI$1)*('乐容-S级品'!$L$4:$CA$32)),0)</f>
      </c>
      <c r="CJ51" s="280">
        <f>IFERROR(SUMPRODUCT(('控温被PRO-S级品'!$B$2:$B$10=$B51)*('控温被PRO-S级品'!$E$1:$BE$1=CJ$1)*('控温被PRO-S级品'!$E$2:$BE$10)),0)+IFERROR(SUMPRODUCT(('冬被-S级品'!$B$2:$B$10=$B51)*('冬被-S级品'!$E$1:$AW$1=CJ$1)*('冬被-S级品'!$E$2:$AW$10)),0)+IFERROR(SUMPRODUCT(('白止-S级品'!$A$2:$A$26=$B51)*('白止-S级品'!$D$1:$AV$1=CJ$1)*('白止-S级品'!$D$2:$AV$26)),0)+IFERROR(SUMPRODUCT(('乐容-S级品'!$A$4:$A$32=$B51)*('乐容-S级品'!$L$3:$CA$3=CJ$1)*('乐容-S级品'!$L$4:$CA$32)),0)</f>
      </c>
      <c r="CK51" s="280">
        <f>IFERROR(SUMPRODUCT(('控温被PRO-S级品'!$B$2:$B$10=$B51)*('控温被PRO-S级品'!$E$1:$BE$1=CK$1)*('控温被PRO-S级品'!$E$2:$BE$10)),0)+IFERROR(SUMPRODUCT(('冬被-S级品'!$B$2:$B$10=$B51)*('冬被-S级品'!$E$1:$AW$1=CK$1)*('冬被-S级品'!$E$2:$AW$10)),0)+IFERROR(SUMPRODUCT(('白止-S级品'!$A$2:$A$26=$B51)*('白止-S级品'!$D$1:$AV$1=CK$1)*('白止-S级品'!$D$2:$AV$26)),0)+IFERROR(SUMPRODUCT(('乐容-S级品'!$A$4:$A$32=$B51)*('乐容-S级品'!$L$3:$CA$3=CK$1)*('乐容-S级品'!$L$4:$CA$32)),0)</f>
      </c>
      <c r="CL51" s="280">
        <f>IFERROR(SUMPRODUCT(('控温被PRO-S级品'!$B$2:$B$10=$B51)*('控温被PRO-S级品'!$E$1:$BE$1=CL$1)*('控温被PRO-S级品'!$E$2:$BE$10)),0)+IFERROR(SUMPRODUCT(('冬被-S级品'!$B$2:$B$10=$B51)*('冬被-S级品'!$E$1:$AW$1=CL$1)*('冬被-S级品'!$E$2:$AW$10)),0)+IFERROR(SUMPRODUCT(('白止-S级品'!$A$2:$A$26=$B51)*('白止-S级品'!$D$1:$AV$1=CL$1)*('白止-S级品'!$D$2:$AV$26)),0)+IFERROR(SUMPRODUCT(('乐容-S级品'!$A$4:$A$32=$B51)*('乐容-S级品'!$L$3:$CA$3=CL$1)*('乐容-S级品'!$L$4:$CA$32)),0)</f>
      </c>
      <c r="CM51" s="280">
        <f>IFERROR(SUMPRODUCT(('控温被PRO-S级品'!$B$2:$B$10=$B51)*('控温被PRO-S级品'!$E$1:$BE$1=CM$1)*('控温被PRO-S级品'!$E$2:$BE$10)),0)+IFERROR(SUMPRODUCT(('冬被-S级品'!$B$2:$B$10=$B51)*('冬被-S级品'!$E$1:$AW$1=CM$1)*('冬被-S级品'!$E$2:$AW$10)),0)+IFERROR(SUMPRODUCT(('白止-S级品'!$A$2:$A$26=$B51)*('白止-S级品'!$D$1:$AV$1=CM$1)*('白止-S级品'!$D$2:$AV$26)),0)+IFERROR(SUMPRODUCT(('乐容-S级品'!$A$4:$A$32=$B51)*('乐容-S级品'!$L$3:$CA$3=CM$1)*('乐容-S级品'!$L$4:$CA$32)),0)</f>
      </c>
      <c r="CN51" s="280">
        <f>IFERROR(SUMPRODUCT(('控温被PRO-S级品'!$B$2:$B$10=$B51)*('控温被PRO-S级品'!$E$1:$BE$1=CN$1)*('控温被PRO-S级品'!$E$2:$BE$10)),0)+IFERROR(SUMPRODUCT(('冬被-S级品'!$B$2:$B$10=$B51)*('冬被-S级品'!$E$1:$AW$1=CN$1)*('冬被-S级品'!$E$2:$AW$10)),0)+IFERROR(SUMPRODUCT(('白止-S级品'!$A$2:$A$26=$B51)*('白止-S级品'!$D$1:$AV$1=CN$1)*('白止-S级品'!$D$2:$AV$26)),0)+IFERROR(SUMPRODUCT(('乐容-S级品'!$A$4:$A$32=$B51)*('乐容-S级品'!$L$3:$CA$3=CN$1)*('乐容-S级品'!$L$4:$CA$32)),0)</f>
      </c>
      <c r="CO51" s="280">
        <f>IFERROR(SUMPRODUCT(('控温被PRO-S级品'!$B$2:$B$10=$B51)*('控温被PRO-S级品'!$E$1:$BE$1=CO$1)*('控温被PRO-S级品'!$E$2:$BE$10)),0)+IFERROR(SUMPRODUCT(('冬被-S级品'!$B$2:$B$10=$B51)*('冬被-S级品'!$E$1:$AW$1=CO$1)*('冬被-S级品'!$E$2:$AW$10)),0)+IFERROR(SUMPRODUCT(('白止-S级品'!$A$2:$A$26=$B51)*('白止-S级品'!$D$1:$AV$1=CO$1)*('白止-S级品'!$D$2:$AV$26)),0)+IFERROR(SUMPRODUCT(('乐容-S级品'!$A$4:$A$32=$B51)*('乐容-S级品'!$L$3:$CA$3=CO$1)*('乐容-S级品'!$L$4:$CA$32)),0)</f>
      </c>
      <c r="CP51" s="280">
        <f>IFERROR(SUMPRODUCT(('控温被PRO-S级品'!$B$2:$B$10=$B51)*('控温被PRO-S级品'!$E$1:$BE$1=CP$1)*('控温被PRO-S级品'!$E$2:$BE$10)),0)+IFERROR(SUMPRODUCT(('冬被-S级品'!$B$2:$B$10=$B51)*('冬被-S级品'!$E$1:$AW$1=CP$1)*('冬被-S级品'!$E$2:$AW$10)),0)+IFERROR(SUMPRODUCT(('白止-S级品'!$A$2:$A$26=$B51)*('白止-S级品'!$D$1:$AV$1=CP$1)*('白止-S级品'!$D$2:$AV$26)),0)+IFERROR(SUMPRODUCT(('乐容-S级品'!$A$4:$A$32=$B51)*('乐容-S级品'!$L$3:$CA$3=CP$1)*('乐容-S级品'!$L$4:$CA$32)),0)</f>
      </c>
      <c r="CQ51" s="280">
        <f>IFERROR(SUMPRODUCT(('控温被PRO-S级品'!$B$2:$B$10=$B51)*('控温被PRO-S级品'!$E$1:$BE$1=CQ$1)*('控温被PRO-S级品'!$E$2:$BE$10)),0)+IFERROR(SUMPRODUCT(('冬被-S级品'!$B$2:$B$10=$B51)*('冬被-S级品'!$E$1:$AW$1=CQ$1)*('冬被-S级品'!$E$2:$AW$10)),0)+IFERROR(SUMPRODUCT(('白止-S级品'!$A$2:$A$26=$B51)*('白止-S级品'!$D$1:$AV$1=CQ$1)*('白止-S级品'!$D$2:$AV$26)),0)+IFERROR(SUMPRODUCT(('乐容-S级品'!$A$4:$A$32=$B51)*('乐容-S级品'!$L$3:$CA$3=CQ$1)*('乐容-S级品'!$L$4:$CA$32)),0)</f>
      </c>
      <c r="CR51" s="280">
        <f>IFERROR(SUMPRODUCT(('控温被PRO-S级品'!$B$2:$B$10=$B51)*('控温被PRO-S级品'!$E$1:$BE$1=CR$1)*('控温被PRO-S级品'!$E$2:$BE$10)),0)+IFERROR(SUMPRODUCT(('冬被-S级品'!$B$2:$B$10=$B51)*('冬被-S级品'!$E$1:$AW$1=CR$1)*('冬被-S级品'!$E$2:$AW$10)),0)+IFERROR(SUMPRODUCT(('白止-S级品'!$A$2:$A$26=$B51)*('白止-S级品'!$D$1:$AV$1=CR$1)*('白止-S级品'!$D$2:$AV$26)),0)+IFERROR(SUMPRODUCT(('乐容-S级品'!$A$4:$A$32=$B51)*('乐容-S级品'!$L$3:$CA$3=CR$1)*('乐容-S级品'!$L$4:$CA$32)),0)</f>
      </c>
      <c r="CS51" s="280">
        <f>IFERROR(SUMPRODUCT(('控温被PRO-S级品'!$B$2:$B$10=$B51)*('控温被PRO-S级品'!$E$1:$BE$1=CS$1)*('控温被PRO-S级品'!$E$2:$BE$10)),0)+IFERROR(SUMPRODUCT(('冬被-S级品'!$B$2:$B$10=$B51)*('冬被-S级品'!$E$1:$AW$1=CS$1)*('冬被-S级品'!$E$2:$AW$10)),0)+IFERROR(SUMPRODUCT(('白止-S级品'!$A$2:$A$26=$B51)*('白止-S级品'!$D$1:$AV$1=CS$1)*('白止-S级品'!$D$2:$AV$26)),0)+IFERROR(SUMPRODUCT(('乐容-S级品'!$A$4:$A$32=$B51)*('乐容-S级品'!$L$3:$CA$3=CS$1)*('乐容-S级品'!$L$4:$CA$32)),0)</f>
      </c>
      <c r="CT51" s="280">
        <f>IFERROR(SUMPRODUCT(('控温被PRO-S级品'!$B$2:$B$10=$B51)*('控温被PRO-S级品'!$E$1:$BE$1=CT$1)*('控温被PRO-S级品'!$E$2:$BE$10)),0)+IFERROR(SUMPRODUCT(('冬被-S级品'!$B$2:$B$10=$B51)*('冬被-S级品'!$E$1:$AW$1=CT$1)*('冬被-S级品'!$E$2:$AW$10)),0)+IFERROR(SUMPRODUCT(('白止-S级品'!$A$2:$A$26=$B51)*('白止-S级品'!$D$1:$AV$1=CT$1)*('白止-S级品'!$D$2:$AV$26)),0)+IFERROR(SUMPRODUCT(('乐容-S级品'!$A$4:$A$32=$B51)*('乐容-S级品'!$L$3:$CA$3=CT$1)*('乐容-S级品'!$L$4:$CA$32)),0)</f>
      </c>
      <c r="CU51" s="280">
        <f>IFERROR(SUMPRODUCT(('控温被PRO-S级品'!$B$2:$B$10=$B51)*('控温被PRO-S级品'!$E$1:$BE$1=CU$1)*('控温被PRO-S级品'!$E$2:$BE$10)),0)+IFERROR(SUMPRODUCT(('冬被-S级品'!$B$2:$B$10=$B51)*('冬被-S级品'!$E$1:$AW$1=CU$1)*('冬被-S级品'!$E$2:$AW$10)),0)+IFERROR(SUMPRODUCT(('白止-S级品'!$A$2:$A$26=$B51)*('白止-S级品'!$D$1:$AV$1=CU$1)*('白止-S级品'!$D$2:$AV$26)),0)+IFERROR(SUMPRODUCT(('乐容-S级品'!$A$4:$A$32=$B51)*('乐容-S级品'!$L$3:$CA$3=CU$1)*('乐容-S级品'!$L$4:$CA$32)),0)</f>
      </c>
      <c r="CV51" s="280">
        <f>IFERROR(SUMPRODUCT(('控温被PRO-S级品'!$B$2:$B$10=$B51)*('控温被PRO-S级品'!$E$1:$BE$1=CV$1)*('控温被PRO-S级品'!$E$2:$BE$10)),0)+IFERROR(SUMPRODUCT(('冬被-S级品'!$B$2:$B$10=$B51)*('冬被-S级品'!$E$1:$AW$1=CV$1)*('冬被-S级品'!$E$2:$AW$10)),0)+IFERROR(SUMPRODUCT(('白止-S级品'!$A$2:$A$26=$B51)*('白止-S级品'!$D$1:$AV$1=CV$1)*('白止-S级品'!$D$2:$AV$26)),0)+IFERROR(SUMPRODUCT(('乐容-S级品'!$A$4:$A$32=$B51)*('乐容-S级品'!$L$3:$CA$3=CV$1)*('乐容-S级品'!$L$4:$CA$32)),0)</f>
      </c>
      <c r="CW51" s="280">
        <f>IFERROR(SUMPRODUCT(('控温被PRO-S级品'!$B$2:$B$10=$B51)*('控温被PRO-S级品'!$E$1:$BE$1=CW$1)*('控温被PRO-S级品'!$E$2:$BE$10)),0)+IFERROR(SUMPRODUCT(('冬被-S级品'!$B$2:$B$10=$B51)*('冬被-S级品'!$E$1:$AW$1=CW$1)*('冬被-S级品'!$E$2:$AW$10)),0)+IFERROR(SUMPRODUCT(('白止-S级品'!$A$2:$A$26=$B51)*('白止-S级品'!$D$1:$AV$1=CW$1)*('白止-S级品'!$D$2:$AV$26)),0)+IFERROR(SUMPRODUCT(('乐容-S级品'!$A$4:$A$32=$B51)*('乐容-S级品'!$L$3:$CA$3=CW$1)*('乐容-S级品'!$L$4:$CA$32)),0)</f>
      </c>
      <c r="CX51" s="280">
        <f>IFERROR(SUMPRODUCT(('控温被PRO-S级品'!$B$2:$B$10=$B51)*('控温被PRO-S级品'!$E$1:$BE$1=CX$1)*('控温被PRO-S级品'!$E$2:$BE$10)),0)+IFERROR(SUMPRODUCT(('冬被-S级品'!$B$2:$B$10=$B51)*('冬被-S级品'!$E$1:$AW$1=CX$1)*('冬被-S级品'!$E$2:$AW$10)),0)+IFERROR(SUMPRODUCT(('白止-S级品'!$A$2:$A$26=$B51)*('白止-S级品'!$D$1:$AV$1=CX$1)*('白止-S级品'!$D$2:$AV$26)),0)+IFERROR(SUMPRODUCT(('乐容-S级品'!$A$4:$A$32=$B51)*('乐容-S级品'!$L$3:$CA$3=CX$1)*('乐容-S级品'!$L$4:$CA$32)),0)</f>
      </c>
      <c r="CY51" s="280">
        <f>IFERROR(SUMPRODUCT(('控温被PRO-S级品'!$B$2:$B$10=$B51)*('控温被PRO-S级品'!$E$1:$BE$1=CY$1)*('控温被PRO-S级品'!$E$2:$BE$10)),0)+IFERROR(SUMPRODUCT(('冬被-S级品'!$B$2:$B$10=$B51)*('冬被-S级品'!$E$1:$AW$1=CY$1)*('冬被-S级品'!$E$2:$AW$10)),0)+IFERROR(SUMPRODUCT(('白止-S级品'!$A$2:$A$26=$B51)*('白止-S级品'!$D$1:$AV$1=CY$1)*('白止-S级品'!$D$2:$AV$26)),0)+IFERROR(SUMPRODUCT(('乐容-S级品'!$A$4:$A$32=$B51)*('乐容-S级品'!$L$3:$CA$3=CY$1)*('乐容-S级品'!$L$4:$CA$32)),0)</f>
      </c>
      <c r="CZ51" s="280">
        <f>IFERROR(SUMPRODUCT(('控温被PRO-S级品'!$B$2:$B$10=$B51)*('控温被PRO-S级品'!$E$1:$BE$1=CZ$1)*('控温被PRO-S级品'!$E$2:$BE$10)),0)+IFERROR(SUMPRODUCT(('冬被-S级品'!$B$2:$B$10=$B51)*('冬被-S级品'!$E$1:$AW$1=CZ$1)*('冬被-S级品'!$E$2:$AW$10)),0)+IFERROR(SUMPRODUCT(('白止-S级品'!$A$2:$A$26=$B51)*('白止-S级品'!$D$1:$AV$1=CZ$1)*('白止-S级品'!$D$2:$AV$26)),0)+IFERROR(SUMPRODUCT(('乐容-S级品'!$A$4:$A$32=$B51)*('乐容-S级品'!$L$3:$CA$3=CZ$1)*('乐容-S级品'!$L$4:$CA$32)),0)</f>
      </c>
      <c r="DA51" s="280">
        <f>IFERROR(SUMPRODUCT(('控温被PRO-S级品'!$B$2:$B$10=$B51)*('控温被PRO-S级品'!$E$1:$BE$1=DA$1)*('控温被PRO-S级品'!$E$2:$BE$10)),0)+IFERROR(SUMPRODUCT(('冬被-S级品'!$B$2:$B$10=$B51)*('冬被-S级品'!$E$1:$AW$1=DA$1)*('冬被-S级品'!$E$2:$AW$10)),0)+IFERROR(SUMPRODUCT(('白止-S级品'!$A$2:$A$26=$B51)*('白止-S级品'!$D$1:$AV$1=DA$1)*('白止-S级品'!$D$2:$AV$26)),0)+IFERROR(SUMPRODUCT(('乐容-S级品'!$A$4:$A$32=$B51)*('乐容-S级品'!$L$3:$CA$3=DA$1)*('乐容-S级品'!$L$4:$CA$32)),0)</f>
      </c>
      <c r="DB51" s="280">
        <f>IFERROR(SUMPRODUCT(('控温被PRO-S级品'!$B$2:$B$10=$B51)*('控温被PRO-S级品'!$E$1:$BE$1=DB$1)*('控温被PRO-S级品'!$E$2:$BE$10)),0)+IFERROR(SUMPRODUCT(('冬被-S级品'!$B$2:$B$10=$B51)*('冬被-S级品'!$E$1:$AW$1=DB$1)*('冬被-S级品'!$E$2:$AW$10)),0)+IFERROR(SUMPRODUCT(('白止-S级品'!$A$2:$A$26=$B51)*('白止-S级品'!$D$1:$AV$1=DB$1)*('白止-S级品'!$D$2:$AV$26)),0)+IFERROR(SUMPRODUCT(('乐容-S级品'!$A$4:$A$32=$B51)*('乐容-S级品'!$L$3:$CA$3=DB$1)*('乐容-S级品'!$L$4:$CA$32)),0)</f>
      </c>
      <c r="DC51" s="280">
        <f>IFERROR(SUMPRODUCT(('控温被PRO-S级品'!$B$2:$B$10=$B51)*('控温被PRO-S级品'!$E$1:$BE$1=DC$1)*('控温被PRO-S级品'!$E$2:$BE$10)),0)+IFERROR(SUMPRODUCT(('冬被-S级品'!$B$2:$B$10=$B51)*('冬被-S级品'!$E$1:$AW$1=DC$1)*('冬被-S级品'!$E$2:$AW$10)),0)+IFERROR(SUMPRODUCT(('白止-S级品'!$A$2:$A$26=$B51)*('白止-S级品'!$D$1:$AV$1=DC$1)*('白止-S级品'!$D$2:$AV$26)),0)+IFERROR(SUMPRODUCT(('乐容-S级品'!$A$4:$A$32=$B51)*('乐容-S级品'!$L$3:$CA$3=DC$1)*('乐容-S级品'!$L$4:$CA$32)),0)</f>
      </c>
      <c r="DD51" s="280">
        <f>IFERROR(SUMPRODUCT(('控温被PRO-S级品'!$B$2:$B$10=$B51)*('控温被PRO-S级品'!$E$1:$BE$1=DD$1)*('控温被PRO-S级品'!$E$2:$BE$10)),0)+IFERROR(SUMPRODUCT(('冬被-S级品'!$B$2:$B$10=$B51)*('冬被-S级品'!$E$1:$AW$1=DD$1)*('冬被-S级品'!$E$2:$AW$10)),0)+IFERROR(SUMPRODUCT(('白止-S级品'!$A$2:$A$26=$B51)*('白止-S级品'!$D$1:$AV$1=DD$1)*('白止-S级品'!$D$2:$AV$26)),0)+IFERROR(SUMPRODUCT(('乐容-S级品'!$A$4:$A$32=$B51)*('乐容-S级品'!$L$3:$CA$3=DD$1)*('乐容-S级品'!$L$4:$CA$32)),0)</f>
      </c>
      <c r="DE51" s="280">
        <f>IFERROR(SUMPRODUCT(('控温被PRO-S级品'!$B$2:$B$10=$B51)*('控温被PRO-S级品'!$E$1:$BE$1=DE$1)*('控温被PRO-S级品'!$E$2:$BE$10)),0)+IFERROR(SUMPRODUCT(('冬被-S级品'!$B$2:$B$10=$B51)*('冬被-S级品'!$E$1:$AW$1=DE$1)*('冬被-S级品'!$E$2:$AW$10)),0)+IFERROR(SUMPRODUCT(('白止-S级品'!$A$2:$A$26=$B51)*('白止-S级品'!$D$1:$AV$1=DE$1)*('白止-S级品'!$D$2:$AV$26)),0)+IFERROR(SUMPRODUCT(('乐容-S级品'!$A$4:$A$32=$B51)*('乐容-S级品'!$L$3:$CA$3=DE$1)*('乐容-S级品'!$L$4:$CA$32)),0)</f>
      </c>
      <c r="DF51" s="280">
        <f>IFERROR(SUMPRODUCT(('控温被PRO-S级品'!$B$2:$B$10=$B51)*('控温被PRO-S级品'!$E$1:$BE$1=DF$1)*('控温被PRO-S级品'!$E$2:$BE$10)),0)+IFERROR(SUMPRODUCT(('冬被-S级品'!$B$2:$B$10=$B51)*('冬被-S级品'!$E$1:$AW$1=DF$1)*('冬被-S级品'!$E$2:$AW$10)),0)+IFERROR(SUMPRODUCT(('白止-S级品'!$A$2:$A$26=$B51)*('白止-S级品'!$D$1:$AV$1=DF$1)*('白止-S级品'!$D$2:$AV$26)),0)+IFERROR(SUMPRODUCT(('乐容-S级品'!$A$4:$A$32=$B51)*('乐容-S级品'!$L$3:$CA$3=DF$1)*('乐容-S级品'!$L$4:$CA$32)),0)</f>
      </c>
      <c r="DG51" s="280">
        <f>IFERROR(SUMPRODUCT(('控温被PRO-S级品'!$B$2:$B$10=$B51)*('控温被PRO-S级品'!$E$1:$BE$1=DG$1)*('控温被PRO-S级品'!$E$2:$BE$10)),0)+IFERROR(SUMPRODUCT(('冬被-S级品'!$B$2:$B$10=$B51)*('冬被-S级品'!$E$1:$AW$1=DG$1)*('冬被-S级品'!$E$2:$AW$10)),0)+IFERROR(SUMPRODUCT(('白止-S级品'!$A$2:$A$26=$B51)*('白止-S级品'!$D$1:$AV$1=DG$1)*('白止-S级品'!$D$2:$AV$26)),0)+IFERROR(SUMPRODUCT(('乐容-S级品'!$A$4:$A$32=$B51)*('乐容-S级品'!$L$3:$CA$3=DG$1)*('乐容-S级品'!$L$4:$CA$32)),0)</f>
      </c>
      <c r="DH51" s="280">
        <f>IFERROR(SUMPRODUCT(('控温被PRO-S级品'!$B$2:$B$10=$B51)*('控温被PRO-S级品'!$E$1:$BE$1=DH$1)*('控温被PRO-S级品'!$E$2:$BE$10)),0)+IFERROR(SUMPRODUCT(('冬被-S级品'!$B$2:$B$10=$B51)*('冬被-S级品'!$E$1:$AW$1=DH$1)*('冬被-S级品'!$E$2:$AW$10)),0)+IFERROR(SUMPRODUCT(('白止-S级品'!$A$2:$A$26=$B51)*('白止-S级品'!$D$1:$AV$1=DH$1)*('白止-S级品'!$D$2:$AV$26)),0)+IFERROR(SUMPRODUCT(('乐容-S级品'!$A$4:$A$32=$B51)*('乐容-S级品'!$L$3:$CA$3=DH$1)*('乐容-S级品'!$L$4:$CA$32)),0)</f>
      </c>
      <c r="DI51" s="280">
        <f>IFERROR(SUMPRODUCT(('控温被PRO-S级品'!$B$2:$B$10=$B51)*('控温被PRO-S级品'!$E$1:$BE$1=DI$1)*('控温被PRO-S级品'!$E$2:$BE$10)),0)+IFERROR(SUMPRODUCT(('冬被-S级品'!$B$2:$B$10=$B51)*('冬被-S级品'!$E$1:$AW$1=DI$1)*('冬被-S级品'!$E$2:$AW$10)),0)+IFERROR(SUMPRODUCT(('白止-S级品'!$A$2:$A$26=$B51)*('白止-S级品'!$D$1:$AV$1=DI$1)*('白止-S级品'!$D$2:$AV$26)),0)+IFERROR(SUMPRODUCT(('乐容-S级品'!$A$4:$A$32=$B51)*('乐容-S级品'!$L$3:$CA$3=DI$1)*('乐容-S级品'!$L$4:$CA$32)),0)</f>
      </c>
      <c r="DJ51" s="280">
        <f>IFERROR(SUMPRODUCT(('控温被PRO-S级品'!$B$2:$B$10=$B51)*('控温被PRO-S级品'!$E$1:$BE$1=DJ$1)*('控温被PRO-S级品'!$E$2:$BE$10)),0)+IFERROR(SUMPRODUCT(('冬被-S级品'!$B$2:$B$10=$B51)*('冬被-S级品'!$E$1:$AW$1=DJ$1)*('冬被-S级品'!$E$2:$AW$10)),0)+IFERROR(SUMPRODUCT(('白止-S级品'!$A$2:$A$26=$B51)*('白止-S级品'!$D$1:$AV$1=DJ$1)*('白止-S级品'!$D$2:$AV$26)),0)+IFERROR(SUMPRODUCT(('乐容-S级品'!$A$4:$A$32=$B51)*('乐容-S级品'!$L$3:$CA$3=DJ$1)*('乐容-S级品'!$L$4:$CA$32)),0)</f>
      </c>
      <c r="DK51" s="280"/>
      <c r="DL51" s="280"/>
      <c r="DM51" s="280"/>
      <c r="DN51" s="280"/>
      <c r="DO51" s="280"/>
      <c r="DP51" s="280"/>
      <c r="DQ51" s="280"/>
      <c r="DR51" s="280"/>
      <c r="DS51" s="280"/>
      <c r="DT51" s="280"/>
      <c r="DU51" s="280"/>
      <c r="DV51" s="280"/>
      <c r="DW51" s="280">
        <f>VLOOKUP(B51,'系统编码规格'!A:C,3,FALSE)</f>
      </c>
      <c r="DX51" s="280"/>
      <c r="DY51" s="280"/>
      <c r="DZ51" s="280"/>
      <c r="EA51" s="280"/>
      <c r="EB51" s="280"/>
      <c r="EC51" s="280"/>
      <c r="ED51" s="280"/>
      <c r="EE51" s="280"/>
      <c r="EF51" s="280"/>
      <c r="EG51" s="280"/>
      <c r="EH51" s="280"/>
      <c r="EI51" s="280"/>
      <c r="EJ51" s="280"/>
      <c r="EK51" s="280"/>
      <c r="EL51" s="280"/>
      <c r="EM51" s="280"/>
      <c r="EN51" s="280"/>
      <c r="EO51" s="280"/>
      <c r="EP51" s="280"/>
      <c r="EQ51" s="280"/>
      <c r="ER51" s="280"/>
      <c r="ES51" s="280"/>
      <c r="ET51" s="280"/>
      <c r="EU51" s="280"/>
      <c r="EV51" s="280"/>
      <c r="EW51" s="280"/>
      <c r="EX51" s="280"/>
      <c r="EY51" s="280"/>
      <c r="EZ51" s="280"/>
      <c r="FA51" s="280"/>
      <c r="FB51" s="280"/>
      <c r="FC51" s="280"/>
      <c r="FD51" s="280"/>
      <c r="FE51" s="280"/>
      <c r="FF51" s="280"/>
      <c r="FG51" s="280"/>
      <c r="FH51" s="280"/>
      <c r="FI51" s="280"/>
      <c r="FJ51" s="280"/>
      <c r="FK51" s="280"/>
      <c r="FL51" s="280"/>
      <c r="FM51" s="280"/>
      <c r="FN51" s="280"/>
      <c r="FO51" s="280"/>
      <c r="FP51" s="280"/>
      <c r="FQ51" s="280"/>
      <c r="FR51" s="280"/>
      <c r="FS51" s="280"/>
      <c r="FT51" s="280"/>
      <c r="FU51" s="280"/>
      <c r="FV51" s="280"/>
      <c r="FW51" s="280"/>
      <c r="FX51" s="280"/>
      <c r="FY51" s="280"/>
      <c r="FZ51" s="280"/>
      <c r="GA51" s="280"/>
      <c r="GB51" s="280"/>
      <c r="GC51" s="280"/>
      <c r="GD51" s="280"/>
      <c r="GE51" s="280"/>
      <c r="GF51" s="280"/>
      <c r="GG51" s="280"/>
      <c r="GH51" s="280"/>
      <c r="GI51" s="280"/>
      <c r="GJ51" s="280"/>
      <c r="GK51" s="280"/>
      <c r="GL51" s="280"/>
      <c r="GM51" s="280"/>
      <c r="GN51" s="280"/>
      <c r="GO51" s="280"/>
      <c r="GP51" s="280"/>
      <c r="GQ51" s="280"/>
      <c r="GR51" s="280"/>
      <c r="GS51" s="280"/>
      <c r="GT51" s="280"/>
      <c r="GU51" s="280"/>
      <c r="GV51" s="280"/>
    </row>
    <row r="52">
      <c r="A52" s="309" t="str">
        <v>安桐</v>
      </c>
      <c r="B52" s="310" t="str">
        <v>12800025601141513</v>
      </c>
      <c r="C52" s="309" t="str">
        <v>亚朵星球 深睡控温被PRO</v>
      </c>
      <c r="D52" s="309" t="str">
        <v>深空蓝-220*240cm</v>
      </c>
      <c r="E52">
        <f>SUM(F52:GX52)</f>
      </c>
      <c r="F52" s="280">
        <f>IFERROR(SUMPRODUCT(('控温被PRO-S级品'!$B$2:$B$10=$B52)*('控温被PRO-S级品'!$E$1:$BE$1=F$1)*('控温被PRO-S级品'!$E$2:$BE$10)),0)+IFERROR(SUMPRODUCT(('冬被-S级品'!$B$2:$B$10=$B52)*('冬被-S级品'!$E$1:$AW$1=F$1)*('冬被-S级品'!$E$2:$AW$10)),0)+IFERROR(SUMPRODUCT(('白止-S级品'!$A$2:$A$26=$B52)*('白止-S级品'!$D$1:$AV$1=F$1)*('白止-S级品'!$D$2:$AV$26)),0)+IFERROR(SUMPRODUCT(('乐容-S级品'!$A$4:$A$32=$B52)*('乐容-S级品'!$L$3:$CA$3=F$1)*('乐容-S级品'!$L$4:$CA$32)),0)</f>
      </c>
      <c r="G52" s="280">
        <f>IFERROR(SUMPRODUCT(('控温被PRO-S级品'!$B$2:$B$10=$B52)*('控温被PRO-S级品'!$E$1:$BE$1=G$1)*('控温被PRO-S级品'!$E$2:$BE$10)),0)+IFERROR(SUMPRODUCT(('冬被-S级品'!$B$2:$B$10=$B52)*('冬被-S级品'!$E$1:$AW$1=G$1)*('冬被-S级品'!$E$2:$AW$10)),0)+IFERROR(SUMPRODUCT(('白止-S级品'!$A$2:$A$26=$B52)*('白止-S级品'!$D$1:$AV$1=G$1)*('白止-S级品'!$D$2:$AV$26)),0)+IFERROR(SUMPRODUCT(('乐容-S级品'!$A$4:$A$32=$B52)*('乐容-S级品'!$L$3:$CA$3=G$1)*('乐容-S级品'!$L$4:$CA$32)),0)</f>
      </c>
      <c r="H52" s="280">
        <f>IFERROR(SUMPRODUCT(('控温被PRO-S级品'!$B$2:$B$10=$B52)*('控温被PRO-S级品'!$E$1:$BE$1=H$1)*('控温被PRO-S级品'!$E$2:$BE$10)),0)+IFERROR(SUMPRODUCT(('冬被-S级品'!$B$2:$B$10=$B52)*('冬被-S级品'!$E$1:$AW$1=H$1)*('冬被-S级品'!$E$2:$AW$10)),0)+IFERROR(SUMPRODUCT(('白止-S级品'!$A$2:$A$26=$B52)*('白止-S级品'!$D$1:$AV$1=H$1)*('白止-S级品'!$D$2:$AV$26)),0)+IFERROR(SUMPRODUCT(('乐容-S级品'!$A$4:$A$32=$B52)*('乐容-S级品'!$L$3:$CA$3=H$1)*('乐容-S级品'!$L$4:$CA$32)),0)</f>
      </c>
      <c r="I52" s="280">
        <f>IFERROR(SUMPRODUCT(('控温被PRO-S级品'!$B$2:$B$10=$B52)*('控温被PRO-S级品'!$E$1:$BE$1=I$1)*('控温被PRO-S级品'!$E$2:$BE$10)),0)+IFERROR(SUMPRODUCT(('冬被-S级品'!$B$2:$B$10=$B52)*('冬被-S级品'!$E$1:$AW$1=I$1)*('冬被-S级品'!$E$2:$AW$10)),0)+IFERROR(SUMPRODUCT(('白止-S级品'!$A$2:$A$26=$B52)*('白止-S级品'!$D$1:$AV$1=I$1)*('白止-S级品'!$D$2:$AV$26)),0)+IFERROR(SUMPRODUCT(('乐容-S级品'!$A$4:$A$32=$B52)*('乐容-S级品'!$L$3:$CA$3=I$1)*('乐容-S级品'!$L$4:$CA$32)),0)</f>
      </c>
      <c r="J52" s="280">
        <f>IFERROR(SUMPRODUCT(('控温被PRO-S级品'!$B$2:$B$10=$B52)*('控温被PRO-S级品'!$E$1:$BE$1=J$1)*('控温被PRO-S级品'!$E$2:$BE$10)),0)+IFERROR(SUMPRODUCT(('冬被-S级品'!$B$2:$B$10=$B52)*('冬被-S级品'!$E$1:$AW$1=J$1)*('冬被-S级品'!$E$2:$AW$10)),0)+IFERROR(SUMPRODUCT(('白止-S级品'!$A$2:$A$26=$B52)*('白止-S级品'!$D$1:$AV$1=J$1)*('白止-S级品'!$D$2:$AV$26)),0)+IFERROR(SUMPRODUCT(('乐容-S级品'!$A$4:$A$32=$B52)*('乐容-S级品'!$L$3:$CA$3=J$1)*('乐容-S级品'!$L$4:$CA$32)),0)</f>
      </c>
      <c r="K52" s="280">
        <f>IFERROR(SUMPRODUCT(('控温被PRO-S级品'!$B$2:$B$10=$B52)*('控温被PRO-S级品'!$E$1:$BE$1=K$1)*('控温被PRO-S级品'!$E$2:$BE$10)),0)+IFERROR(SUMPRODUCT(('冬被-S级品'!$B$2:$B$10=$B52)*('冬被-S级品'!$E$1:$AW$1=K$1)*('冬被-S级品'!$E$2:$AW$10)),0)+IFERROR(SUMPRODUCT(('白止-S级品'!$A$2:$A$26=$B52)*('白止-S级品'!$D$1:$AV$1=K$1)*('白止-S级品'!$D$2:$AV$26)),0)+IFERROR(SUMPRODUCT(('乐容-S级品'!$A$4:$A$32=$B52)*('乐容-S级品'!$L$3:$CA$3=K$1)*('乐容-S级品'!$L$4:$CA$32)),0)</f>
      </c>
      <c r="L52" s="280">
        <f>IFERROR(SUMPRODUCT(('控温被PRO-S级品'!$B$2:$B$10=$B52)*('控温被PRO-S级品'!$E$1:$BE$1=L$1)*('控温被PRO-S级品'!$E$2:$BE$10)),0)+IFERROR(SUMPRODUCT(('冬被-S级品'!$B$2:$B$10=$B52)*('冬被-S级品'!$E$1:$AW$1=L$1)*('冬被-S级品'!$E$2:$AW$10)),0)+IFERROR(SUMPRODUCT(('白止-S级品'!$A$2:$A$26=$B52)*('白止-S级品'!$D$1:$AV$1=L$1)*('白止-S级品'!$D$2:$AV$26)),0)+IFERROR(SUMPRODUCT(('乐容-S级品'!$A$4:$A$32=$B52)*('乐容-S级品'!$L$3:$CA$3=L$1)*('乐容-S级品'!$L$4:$CA$32)),0)</f>
      </c>
      <c r="M52" s="280">
        <f>IFERROR(SUMPRODUCT(('控温被PRO-S级品'!$B$2:$B$10=$B52)*('控温被PRO-S级品'!$E$1:$BE$1=M$1)*('控温被PRO-S级品'!$E$2:$BE$10)),0)+IFERROR(SUMPRODUCT(('冬被-S级品'!$B$2:$B$10=$B52)*('冬被-S级品'!$E$1:$AW$1=M$1)*('冬被-S级品'!$E$2:$AW$10)),0)+IFERROR(SUMPRODUCT(('白止-S级品'!$A$2:$A$26=$B52)*('白止-S级品'!$D$1:$AV$1=M$1)*('白止-S级品'!$D$2:$AV$26)),0)+IFERROR(SUMPRODUCT(('乐容-S级品'!$A$4:$A$32=$B52)*('乐容-S级品'!$L$3:$CA$3=M$1)*('乐容-S级品'!$L$4:$CA$32)),0)</f>
      </c>
      <c r="N52" s="280">
        <f>IFERROR(SUMPRODUCT(('控温被PRO-S级品'!$B$2:$B$10=$B52)*('控温被PRO-S级品'!$E$1:$BE$1=N$1)*('控温被PRO-S级品'!$E$2:$BE$10)),0)+IFERROR(SUMPRODUCT(('冬被-S级品'!$B$2:$B$10=$B52)*('冬被-S级品'!$E$1:$AW$1=N$1)*('冬被-S级品'!$E$2:$AW$10)),0)+IFERROR(SUMPRODUCT(('白止-S级品'!$A$2:$A$26=$B52)*('白止-S级品'!$D$1:$AV$1=N$1)*('白止-S级品'!$D$2:$AV$26)),0)+IFERROR(SUMPRODUCT(('乐容-S级品'!$A$4:$A$32=$B52)*('乐容-S级品'!$L$3:$CA$3=N$1)*('乐容-S级品'!$L$4:$CA$32)),0)</f>
      </c>
      <c r="O52" s="280">
        <f>IFERROR(SUMPRODUCT(('控温被PRO-S级品'!$B$2:$B$10=$B52)*('控温被PRO-S级品'!$E$1:$BE$1=O$1)*('控温被PRO-S级品'!$E$2:$BE$10)),0)+IFERROR(SUMPRODUCT(('冬被-S级品'!$B$2:$B$10=$B52)*('冬被-S级品'!$E$1:$AW$1=O$1)*('冬被-S级品'!$E$2:$AW$10)),0)+IFERROR(SUMPRODUCT(('白止-S级品'!$A$2:$A$26=$B52)*('白止-S级品'!$D$1:$AV$1=O$1)*('白止-S级品'!$D$2:$AV$26)),0)+IFERROR(SUMPRODUCT(('乐容-S级品'!$A$4:$A$32=$B52)*('乐容-S级品'!$L$3:$CA$3=O$1)*('乐容-S级品'!$L$4:$CA$32)),0)</f>
      </c>
      <c r="P52" s="280">
        <f>IFERROR(SUMPRODUCT(('控温被PRO-S级品'!$B$2:$B$10=$B52)*('控温被PRO-S级品'!$E$1:$BE$1=P$1)*('控温被PRO-S级品'!$E$2:$BE$10)),0)+IFERROR(SUMPRODUCT(('冬被-S级品'!$B$2:$B$10=$B52)*('冬被-S级品'!$E$1:$AW$1=P$1)*('冬被-S级品'!$E$2:$AW$10)),0)+IFERROR(SUMPRODUCT(('白止-S级品'!$A$2:$A$26=$B52)*('白止-S级品'!$D$1:$AV$1=P$1)*('白止-S级品'!$D$2:$AV$26)),0)+IFERROR(SUMPRODUCT(('乐容-S级品'!$A$4:$A$32=$B52)*('乐容-S级品'!$L$3:$CA$3=P$1)*('乐容-S级品'!$L$4:$CA$32)),0)</f>
      </c>
      <c r="Q52" s="280">
        <f>IFERROR(SUMPRODUCT(('控温被PRO-S级品'!$B$2:$B$10=$B52)*('控温被PRO-S级品'!$E$1:$BE$1=Q$1)*('控温被PRO-S级品'!$E$2:$BE$10)),0)+IFERROR(SUMPRODUCT(('冬被-S级品'!$B$2:$B$10=$B52)*('冬被-S级品'!$E$1:$AW$1=Q$1)*('冬被-S级品'!$E$2:$AW$10)),0)+IFERROR(SUMPRODUCT(('白止-S级品'!$A$2:$A$26=$B52)*('白止-S级品'!$D$1:$AV$1=Q$1)*('白止-S级品'!$D$2:$AV$26)),0)+IFERROR(SUMPRODUCT(('乐容-S级品'!$A$4:$A$32=$B52)*('乐容-S级品'!$L$3:$CA$3=Q$1)*('乐容-S级品'!$L$4:$CA$32)),0)</f>
      </c>
      <c r="R52" s="280">
        <f>IFERROR(SUMPRODUCT(('控温被PRO-S级品'!$B$2:$B$10=$B52)*('控温被PRO-S级品'!$E$1:$BE$1=R$1)*('控温被PRO-S级品'!$E$2:$BE$10)),0)+IFERROR(SUMPRODUCT(('冬被-S级品'!$B$2:$B$10=$B52)*('冬被-S级品'!$E$1:$AW$1=R$1)*('冬被-S级品'!$E$2:$AW$10)),0)+IFERROR(SUMPRODUCT(('白止-S级品'!$A$2:$A$26=$B52)*('白止-S级品'!$D$1:$AV$1=R$1)*('白止-S级品'!$D$2:$AV$26)),0)+IFERROR(SUMPRODUCT(('乐容-S级品'!$A$4:$A$32=$B52)*('乐容-S级品'!$L$3:$CA$3=R$1)*('乐容-S级品'!$L$4:$CA$32)),0)</f>
      </c>
      <c r="S52" s="280">
        <f>IFERROR(SUMPRODUCT(('控温被PRO-S级品'!$B$2:$B$10=$B52)*('控温被PRO-S级品'!$E$1:$BE$1=S$1)*('控温被PRO-S级品'!$E$2:$BE$10)),0)+IFERROR(SUMPRODUCT(('冬被-S级品'!$B$2:$B$10=$B52)*('冬被-S级品'!$E$1:$AW$1=S$1)*('冬被-S级品'!$E$2:$AW$10)),0)+IFERROR(SUMPRODUCT(('白止-S级品'!$A$2:$A$26=$B52)*('白止-S级品'!$D$1:$AV$1=S$1)*('白止-S级品'!$D$2:$AV$26)),0)+IFERROR(SUMPRODUCT(('乐容-S级品'!$A$4:$A$32=$B52)*('乐容-S级品'!$L$3:$CA$3=S$1)*('乐容-S级品'!$L$4:$CA$32)),0)</f>
      </c>
      <c r="T52" s="280">
        <f>IFERROR(SUMPRODUCT(('控温被PRO-S级品'!$B$2:$B$10=$B52)*('控温被PRO-S级品'!$E$1:$BE$1=T$1)*('控温被PRO-S级品'!$E$2:$BE$10)),0)+IFERROR(SUMPRODUCT(('冬被-S级品'!$B$2:$B$10=$B52)*('冬被-S级品'!$E$1:$AW$1=T$1)*('冬被-S级品'!$E$2:$AW$10)),0)+IFERROR(SUMPRODUCT(('白止-S级品'!$A$2:$A$26=$B52)*('白止-S级品'!$D$1:$AV$1=T$1)*('白止-S级品'!$D$2:$AV$26)),0)+IFERROR(SUMPRODUCT(('乐容-S级品'!$A$4:$A$32=$B52)*('乐容-S级品'!$L$3:$CA$3=T$1)*('乐容-S级品'!$L$4:$CA$32)),0)</f>
      </c>
      <c r="U52" s="280">
        <f>IFERROR(SUMPRODUCT(('控温被PRO-S级品'!$B$2:$B$10=$B52)*('控温被PRO-S级品'!$E$1:$BE$1=U$1)*('控温被PRO-S级品'!$E$2:$BE$10)),0)+IFERROR(SUMPRODUCT(('冬被-S级品'!$B$2:$B$10=$B52)*('冬被-S级品'!$E$1:$AW$1=U$1)*('冬被-S级品'!$E$2:$AW$10)),0)+IFERROR(SUMPRODUCT(('白止-S级品'!$A$2:$A$26=$B52)*('白止-S级品'!$D$1:$AV$1=U$1)*('白止-S级品'!$D$2:$AV$26)),0)+IFERROR(SUMPRODUCT(('乐容-S级品'!$A$4:$A$32=$B52)*('乐容-S级品'!$L$3:$CA$3=U$1)*('乐容-S级品'!$L$4:$CA$32)),0)</f>
      </c>
      <c r="V52" s="280">
        <f>IFERROR(SUMPRODUCT(('控温被PRO-S级品'!$B$2:$B$10=$B52)*('控温被PRO-S级品'!$E$1:$BE$1=V$1)*('控温被PRO-S级品'!$E$2:$BE$10)),0)+IFERROR(SUMPRODUCT(('冬被-S级品'!$B$2:$B$10=$B52)*('冬被-S级品'!$E$1:$AW$1=V$1)*('冬被-S级品'!$E$2:$AW$10)),0)+IFERROR(SUMPRODUCT(('白止-S级品'!$A$2:$A$26=$B52)*('白止-S级品'!$D$1:$AV$1=V$1)*('白止-S级品'!$D$2:$AV$26)),0)+IFERROR(SUMPRODUCT(('乐容-S级品'!$A$4:$A$32=$B52)*('乐容-S级品'!$L$3:$CA$3=V$1)*('乐容-S级品'!$L$4:$CA$32)),0)</f>
      </c>
      <c r="W52" s="280">
        <f>IFERROR(SUMPRODUCT(('控温被PRO-S级品'!$B$2:$B$10=$B52)*('控温被PRO-S级品'!$E$1:$BE$1=W$1)*('控温被PRO-S级品'!$E$2:$BE$10)),0)+IFERROR(SUMPRODUCT(('冬被-S级品'!$B$2:$B$10=$B52)*('冬被-S级品'!$E$1:$AW$1=W$1)*('冬被-S级品'!$E$2:$AW$10)),0)+IFERROR(SUMPRODUCT(('白止-S级品'!$A$2:$A$26=$B52)*('白止-S级品'!$D$1:$AV$1=W$1)*('白止-S级品'!$D$2:$AV$26)),0)+IFERROR(SUMPRODUCT(('乐容-S级品'!$A$4:$A$32=$B52)*('乐容-S级品'!$L$3:$CA$3=W$1)*('乐容-S级品'!$L$4:$CA$32)),0)</f>
      </c>
      <c r="X52" s="280">
        <f>IFERROR(SUMPRODUCT(('控温被PRO-S级品'!$B$2:$B$10=$B52)*('控温被PRO-S级品'!$E$1:$BE$1=X$1)*('控温被PRO-S级品'!$E$2:$BE$10)),0)+IFERROR(SUMPRODUCT(('冬被-S级品'!$B$2:$B$10=$B52)*('冬被-S级品'!$E$1:$AW$1=X$1)*('冬被-S级品'!$E$2:$AW$10)),0)+IFERROR(SUMPRODUCT(('白止-S级品'!$A$2:$A$26=$B52)*('白止-S级品'!$D$1:$AV$1=X$1)*('白止-S级品'!$D$2:$AV$26)),0)+IFERROR(SUMPRODUCT(('乐容-S级品'!$A$4:$A$32=$B52)*('乐容-S级品'!$L$3:$CA$3=X$1)*('乐容-S级品'!$L$4:$CA$32)),0)</f>
      </c>
      <c r="Y52" s="280">
        <f>IFERROR(SUMPRODUCT(('控温被PRO-S级品'!$B$2:$B$10=$B52)*('控温被PRO-S级品'!$E$1:$BE$1=Y$1)*('控温被PRO-S级品'!$E$2:$BE$10)),0)+IFERROR(SUMPRODUCT(('冬被-S级品'!$B$2:$B$10=$B52)*('冬被-S级品'!$E$1:$AW$1=Y$1)*('冬被-S级品'!$E$2:$AW$10)),0)+IFERROR(SUMPRODUCT(('白止-S级品'!$A$2:$A$26=$B52)*('白止-S级品'!$D$1:$AV$1=Y$1)*('白止-S级品'!$D$2:$AV$26)),0)+IFERROR(SUMPRODUCT(('乐容-S级品'!$A$4:$A$32=$B52)*('乐容-S级品'!$L$3:$CA$3=Y$1)*('乐容-S级品'!$L$4:$CA$32)),0)</f>
      </c>
      <c r="Z52" s="280">
        <f>IFERROR(SUMPRODUCT(('控温被PRO-S级品'!$B$2:$B$10=$B52)*('控温被PRO-S级品'!$E$1:$BE$1=Z$1)*('控温被PRO-S级品'!$E$2:$BE$10)),0)+IFERROR(SUMPRODUCT(('冬被-S级品'!$B$2:$B$10=$B52)*('冬被-S级品'!$E$1:$AW$1=Z$1)*('冬被-S级品'!$E$2:$AW$10)),0)+IFERROR(SUMPRODUCT(('白止-S级品'!$A$2:$A$26=$B52)*('白止-S级品'!$D$1:$AV$1=Z$1)*('白止-S级品'!$D$2:$AV$26)),0)+IFERROR(SUMPRODUCT(('乐容-S级品'!$A$4:$A$32=$B52)*('乐容-S级品'!$L$3:$CA$3=Z$1)*('乐容-S级品'!$L$4:$CA$32)),0)</f>
      </c>
      <c r="AA52" s="280">
        <f>IFERROR(SUMPRODUCT(('控温被PRO-S级品'!$B$2:$B$10=$B52)*('控温被PRO-S级品'!$E$1:$BE$1=AA$1)*('控温被PRO-S级品'!$E$2:$BE$10)),0)+IFERROR(SUMPRODUCT(('冬被-S级品'!$B$2:$B$10=$B52)*('冬被-S级品'!$E$1:$AW$1=AA$1)*('冬被-S级品'!$E$2:$AW$10)),0)+IFERROR(SUMPRODUCT(('白止-S级品'!$A$2:$A$26=$B52)*('白止-S级品'!$D$1:$AV$1=AA$1)*('白止-S级品'!$D$2:$AV$26)),0)+IFERROR(SUMPRODUCT(('乐容-S级品'!$A$4:$A$32=$B52)*('乐容-S级品'!$L$3:$CA$3=AA$1)*('乐容-S级品'!$L$4:$CA$32)),0)</f>
      </c>
      <c r="AB52" s="280">
        <f>IFERROR(SUMPRODUCT(('控温被PRO-S级品'!$B$2:$B$10=$B52)*('控温被PRO-S级品'!$E$1:$BE$1=AB$1)*('控温被PRO-S级品'!$E$2:$BE$10)),0)+IFERROR(SUMPRODUCT(('冬被-S级品'!$B$2:$B$10=$B52)*('冬被-S级品'!$E$1:$AW$1=AB$1)*('冬被-S级品'!$E$2:$AW$10)),0)+IFERROR(SUMPRODUCT(('白止-S级品'!$A$2:$A$26=$B52)*('白止-S级品'!$D$1:$AV$1=AB$1)*('白止-S级品'!$D$2:$AV$26)),0)+IFERROR(SUMPRODUCT(('乐容-S级品'!$A$4:$A$32=$B52)*('乐容-S级品'!$L$3:$CA$3=AB$1)*('乐容-S级品'!$L$4:$CA$32)),0)</f>
      </c>
      <c r="AC52" s="280">
        <f>IFERROR(SUMPRODUCT(('控温被PRO-S级品'!$B$2:$B$10=$B52)*('控温被PRO-S级品'!$E$1:$BE$1=AC$1)*('控温被PRO-S级品'!$E$2:$BE$10)),0)+IFERROR(SUMPRODUCT(('冬被-S级品'!$B$2:$B$10=$B52)*('冬被-S级品'!$E$1:$AW$1=AC$1)*('冬被-S级品'!$E$2:$AW$10)),0)+IFERROR(SUMPRODUCT(('白止-S级品'!$A$2:$A$26=$B52)*('白止-S级品'!$D$1:$AV$1=AC$1)*('白止-S级品'!$D$2:$AV$26)),0)+IFERROR(SUMPRODUCT(('乐容-S级品'!$A$4:$A$32=$B52)*('乐容-S级品'!$L$3:$CA$3=AC$1)*('乐容-S级品'!$L$4:$CA$32)),0)</f>
      </c>
      <c r="AD52" s="280">
        <f>IFERROR(SUMPRODUCT(('控温被PRO-S级品'!$B$2:$B$10=$B52)*('控温被PRO-S级品'!$E$1:$BE$1=AD$1)*('控温被PRO-S级品'!$E$2:$BE$10)),0)+IFERROR(SUMPRODUCT(('冬被-S级品'!$B$2:$B$10=$B52)*('冬被-S级品'!$E$1:$AW$1=AD$1)*('冬被-S级品'!$E$2:$AW$10)),0)+IFERROR(SUMPRODUCT(('白止-S级品'!$A$2:$A$26=$B52)*('白止-S级品'!$D$1:$AV$1=AD$1)*('白止-S级品'!$D$2:$AV$26)),0)+IFERROR(SUMPRODUCT(('乐容-S级品'!$A$4:$A$32=$B52)*('乐容-S级品'!$L$3:$CA$3=AD$1)*('乐容-S级品'!$L$4:$CA$32)),0)</f>
      </c>
      <c r="AE52" s="280">
        <f>IFERROR(SUMPRODUCT(('控温被PRO-S级品'!$B$2:$B$10=$B52)*('控温被PRO-S级品'!$E$1:$BE$1=AE$1)*('控温被PRO-S级品'!$E$2:$BE$10)),0)+IFERROR(SUMPRODUCT(('冬被-S级品'!$B$2:$B$10=$B52)*('冬被-S级品'!$E$1:$AW$1=AE$1)*('冬被-S级品'!$E$2:$AW$10)),0)+IFERROR(SUMPRODUCT(('白止-S级品'!$A$2:$A$26=$B52)*('白止-S级品'!$D$1:$AV$1=AE$1)*('白止-S级品'!$D$2:$AV$26)),0)+IFERROR(SUMPRODUCT(('乐容-S级品'!$A$4:$A$32=$B52)*('乐容-S级品'!$L$3:$CA$3=AE$1)*('乐容-S级品'!$L$4:$CA$32)),0)</f>
      </c>
      <c r="AF52" s="280">
        <f>IFERROR(SUMPRODUCT(('控温被PRO-S级品'!$B$2:$B$10=$B52)*('控温被PRO-S级品'!$E$1:$BE$1=AF$1)*('控温被PRO-S级品'!$E$2:$BE$10)),0)+IFERROR(SUMPRODUCT(('冬被-S级品'!$B$2:$B$10=$B52)*('冬被-S级品'!$E$1:$AW$1=AF$1)*('冬被-S级品'!$E$2:$AW$10)),0)+IFERROR(SUMPRODUCT(('白止-S级品'!$A$2:$A$26=$B52)*('白止-S级品'!$D$1:$AV$1=AF$1)*('白止-S级品'!$D$2:$AV$26)),0)+IFERROR(SUMPRODUCT(('乐容-S级品'!$A$4:$A$32=$B52)*('乐容-S级品'!$L$3:$CA$3=AF$1)*('乐容-S级品'!$L$4:$CA$32)),0)</f>
      </c>
      <c r="AG52" s="280">
        <f>IFERROR(SUMPRODUCT(('控温被PRO-S级品'!$B$2:$B$10=$B52)*('控温被PRO-S级品'!$E$1:$BE$1=AG$1)*('控温被PRO-S级品'!$E$2:$BE$10)),0)+IFERROR(SUMPRODUCT(('冬被-S级品'!$B$2:$B$10=$B52)*('冬被-S级品'!$E$1:$AW$1=AG$1)*('冬被-S级品'!$E$2:$AW$10)),0)+IFERROR(SUMPRODUCT(('白止-S级品'!$A$2:$A$26=$B52)*('白止-S级品'!$D$1:$AV$1=AG$1)*('白止-S级品'!$D$2:$AV$26)),0)+IFERROR(SUMPRODUCT(('乐容-S级品'!$A$4:$A$32=$B52)*('乐容-S级品'!$L$3:$CA$3=AG$1)*('乐容-S级品'!$L$4:$CA$32)),0)</f>
      </c>
      <c r="AH52" s="280">
        <f>IFERROR(SUMPRODUCT(('控温被PRO-S级品'!$B$2:$B$10=$B52)*('控温被PRO-S级品'!$E$1:$BE$1=AH$1)*('控温被PRO-S级品'!$E$2:$BE$10)),0)+IFERROR(SUMPRODUCT(('冬被-S级品'!$B$2:$B$10=$B52)*('冬被-S级品'!$E$1:$AW$1=AH$1)*('冬被-S级品'!$E$2:$AW$10)),0)+IFERROR(SUMPRODUCT(('白止-S级品'!$A$2:$A$26=$B52)*('白止-S级品'!$D$1:$AV$1=AH$1)*('白止-S级品'!$D$2:$AV$26)),0)+IFERROR(SUMPRODUCT(('乐容-S级品'!$A$4:$A$32=$B52)*('乐容-S级品'!$L$3:$CA$3=AH$1)*('乐容-S级品'!$L$4:$CA$32)),0)</f>
      </c>
      <c r="AI52" s="280">
        <f>IFERROR(SUMPRODUCT(('控温被PRO-S级品'!$B$2:$B$10=$B52)*('控温被PRO-S级品'!$E$1:$BE$1=AI$1)*('控温被PRO-S级品'!$E$2:$BE$10)),0)+IFERROR(SUMPRODUCT(('冬被-S级品'!$B$2:$B$10=$B52)*('冬被-S级品'!$E$1:$AW$1=AI$1)*('冬被-S级品'!$E$2:$AW$10)),0)+IFERROR(SUMPRODUCT(('白止-S级品'!$A$2:$A$26=$B52)*('白止-S级品'!$D$1:$AV$1=AI$1)*('白止-S级品'!$D$2:$AV$26)),0)+IFERROR(SUMPRODUCT(('乐容-S级品'!$A$4:$A$32=$B52)*('乐容-S级品'!$L$3:$CA$3=AI$1)*('乐容-S级品'!$L$4:$CA$32)),0)</f>
      </c>
      <c r="AJ52" s="280">
        <f>IFERROR(SUMPRODUCT(('控温被PRO-S级品'!$B$2:$B$10=$B52)*('控温被PRO-S级品'!$E$1:$BE$1=AJ$1)*('控温被PRO-S级品'!$E$2:$BE$10)),0)+IFERROR(SUMPRODUCT(('冬被-S级品'!$B$2:$B$10=$B52)*('冬被-S级品'!$E$1:$AW$1=AJ$1)*('冬被-S级品'!$E$2:$AW$10)),0)+IFERROR(SUMPRODUCT(('白止-S级品'!$A$2:$A$26=$B52)*('白止-S级品'!$D$1:$AV$1=AJ$1)*('白止-S级品'!$D$2:$AV$26)),0)+IFERROR(SUMPRODUCT(('乐容-S级品'!$A$4:$A$32=$B52)*('乐容-S级品'!$L$3:$CA$3=AJ$1)*('乐容-S级品'!$L$4:$CA$32)),0)</f>
      </c>
      <c r="AK52" s="280">
        <f>IFERROR(SUMPRODUCT(('控温被PRO-S级品'!$B$2:$B$10=$B52)*('控温被PRO-S级品'!$E$1:$BE$1=AK$1)*('控温被PRO-S级品'!$E$2:$BE$10)),0)+IFERROR(SUMPRODUCT(('冬被-S级品'!$B$2:$B$10=$B52)*('冬被-S级品'!$E$1:$AW$1=AK$1)*('冬被-S级品'!$E$2:$AW$10)),0)+IFERROR(SUMPRODUCT(('白止-S级品'!$A$2:$A$26=$B52)*('白止-S级品'!$D$1:$AV$1=AK$1)*('白止-S级品'!$D$2:$AV$26)),0)+IFERROR(SUMPRODUCT(('乐容-S级品'!$A$4:$A$32=$B52)*('乐容-S级品'!$L$3:$CA$3=AK$1)*('乐容-S级品'!$L$4:$CA$32)),0)</f>
      </c>
      <c r="AL52" s="280">
        <f>IFERROR(SUMPRODUCT(('控温被PRO-S级品'!$B$2:$B$10=$B52)*('控温被PRO-S级品'!$E$1:$BE$1=AL$1)*('控温被PRO-S级品'!$E$2:$BE$10)),0)+IFERROR(SUMPRODUCT(('冬被-S级品'!$B$2:$B$10=$B52)*('冬被-S级品'!$E$1:$AW$1=AL$1)*('冬被-S级品'!$E$2:$AW$10)),0)+IFERROR(SUMPRODUCT(('白止-S级品'!$A$2:$A$26=$B52)*('白止-S级品'!$D$1:$AV$1=AL$1)*('白止-S级品'!$D$2:$AV$26)),0)+IFERROR(SUMPRODUCT(('乐容-S级品'!$A$4:$A$32=$B52)*('乐容-S级品'!$L$3:$CA$3=AL$1)*('乐容-S级品'!$L$4:$CA$32)),0)</f>
      </c>
      <c r="AM52" s="280">
        <f>IFERROR(SUMPRODUCT(('控温被PRO-S级品'!$B$2:$B$10=$B52)*('控温被PRO-S级品'!$E$1:$BE$1=AM$1)*('控温被PRO-S级品'!$E$2:$BE$10)),0)+IFERROR(SUMPRODUCT(('冬被-S级品'!$B$2:$B$10=$B52)*('冬被-S级品'!$E$1:$AW$1=AM$1)*('冬被-S级品'!$E$2:$AW$10)),0)+IFERROR(SUMPRODUCT(('白止-S级品'!$A$2:$A$26=$B52)*('白止-S级品'!$D$1:$AV$1=AM$1)*('白止-S级品'!$D$2:$AV$26)),0)+IFERROR(SUMPRODUCT(('乐容-S级品'!$A$4:$A$32=$B52)*('乐容-S级品'!$L$3:$CA$3=AM$1)*('乐容-S级品'!$L$4:$CA$32)),0)</f>
      </c>
      <c r="AN52" s="280">
        <f>IFERROR(SUMPRODUCT(('控温被PRO-S级品'!$B$2:$B$10=$B52)*('控温被PRO-S级品'!$E$1:$BE$1=AN$1)*('控温被PRO-S级品'!$E$2:$BE$10)),0)+IFERROR(SUMPRODUCT(('冬被-S级品'!$B$2:$B$10=$B52)*('冬被-S级品'!$E$1:$AW$1=AN$1)*('冬被-S级品'!$E$2:$AW$10)),0)+IFERROR(SUMPRODUCT(('白止-S级品'!$A$2:$A$26=$B52)*('白止-S级品'!$D$1:$AV$1=AN$1)*('白止-S级品'!$D$2:$AV$26)),0)+IFERROR(SUMPRODUCT(('乐容-S级品'!$A$4:$A$32=$B52)*('乐容-S级品'!$L$3:$CA$3=AN$1)*('乐容-S级品'!$L$4:$CA$32)),0)</f>
      </c>
      <c r="AO52" s="280">
        <f>IFERROR(SUMPRODUCT(('控温被PRO-S级品'!$B$2:$B$10=$B52)*('控温被PRO-S级品'!$E$1:$BE$1=AO$1)*('控温被PRO-S级品'!$E$2:$BE$10)),0)+IFERROR(SUMPRODUCT(('冬被-S级品'!$B$2:$B$10=$B52)*('冬被-S级品'!$E$1:$AW$1=AO$1)*('冬被-S级品'!$E$2:$AW$10)),0)+IFERROR(SUMPRODUCT(('白止-S级品'!$A$2:$A$26=$B52)*('白止-S级品'!$D$1:$AV$1=AO$1)*('白止-S级品'!$D$2:$AV$26)),0)+IFERROR(SUMPRODUCT(('乐容-S级品'!$A$4:$A$32=$B52)*('乐容-S级品'!$L$3:$CA$3=AO$1)*('乐容-S级品'!$L$4:$CA$32)),0)</f>
      </c>
      <c r="AP52" s="280">
        <f>IFERROR(SUMPRODUCT(('控温被PRO-S级品'!$B$2:$B$10=$B52)*('控温被PRO-S级品'!$E$1:$BE$1=AP$1)*('控温被PRO-S级品'!$E$2:$BE$10)),0)+IFERROR(SUMPRODUCT(('冬被-S级品'!$B$2:$B$10=$B52)*('冬被-S级品'!$E$1:$AW$1=AP$1)*('冬被-S级品'!$E$2:$AW$10)),0)+IFERROR(SUMPRODUCT(('白止-S级品'!$A$2:$A$26=$B52)*('白止-S级品'!$D$1:$AV$1=AP$1)*('白止-S级品'!$D$2:$AV$26)),0)+IFERROR(SUMPRODUCT(('乐容-S级品'!$A$4:$A$32=$B52)*('乐容-S级品'!$L$3:$CA$3=AP$1)*('乐容-S级品'!$L$4:$CA$32)),0)</f>
      </c>
      <c r="AQ52" s="280">
        <f>IFERROR(SUMPRODUCT(('控温被PRO-S级品'!$B$2:$B$10=$B52)*('控温被PRO-S级品'!$E$1:$BE$1=AQ$1)*('控温被PRO-S级品'!$E$2:$BE$10)),0)+IFERROR(SUMPRODUCT(('冬被-S级品'!$B$2:$B$10=$B52)*('冬被-S级品'!$E$1:$AW$1=AQ$1)*('冬被-S级品'!$E$2:$AW$10)),0)+IFERROR(SUMPRODUCT(('白止-S级品'!$A$2:$A$26=$B52)*('白止-S级品'!$D$1:$AV$1=AQ$1)*('白止-S级品'!$D$2:$AV$26)),0)+IFERROR(SUMPRODUCT(('乐容-S级品'!$A$4:$A$32=$B52)*('乐容-S级品'!$L$3:$CA$3=AQ$1)*('乐容-S级品'!$L$4:$CA$32)),0)</f>
      </c>
      <c r="AR52" s="280">
        <f>IFERROR(SUMPRODUCT(('控温被PRO-S级品'!$B$2:$B$10=$B52)*('控温被PRO-S级品'!$E$1:$BE$1=AR$1)*('控温被PRO-S级品'!$E$2:$BE$10)),0)+IFERROR(SUMPRODUCT(('冬被-S级品'!$B$2:$B$10=$B52)*('冬被-S级品'!$E$1:$AW$1=AR$1)*('冬被-S级品'!$E$2:$AW$10)),0)+IFERROR(SUMPRODUCT(('白止-S级品'!$A$2:$A$26=$B52)*('白止-S级品'!$D$1:$AV$1=AR$1)*('白止-S级品'!$D$2:$AV$26)),0)+IFERROR(SUMPRODUCT(('乐容-S级品'!$A$4:$A$32=$B52)*('乐容-S级品'!$L$3:$CA$3=AR$1)*('乐容-S级品'!$L$4:$CA$32)),0)</f>
      </c>
      <c r="AS52" s="280">
        <f>IFERROR(SUMPRODUCT(('控温被PRO-S级品'!$B$2:$B$10=$B52)*('控温被PRO-S级品'!$E$1:$BE$1=AS$1)*('控温被PRO-S级品'!$E$2:$BE$10)),0)+IFERROR(SUMPRODUCT(('冬被-S级品'!$B$2:$B$10=$B52)*('冬被-S级品'!$E$1:$AW$1=AS$1)*('冬被-S级品'!$E$2:$AW$10)),0)+IFERROR(SUMPRODUCT(('白止-S级品'!$A$2:$A$26=$B52)*('白止-S级品'!$D$1:$AV$1=AS$1)*('白止-S级品'!$D$2:$AV$26)),0)+IFERROR(SUMPRODUCT(('乐容-S级品'!$A$4:$A$32=$B52)*('乐容-S级品'!$L$3:$CA$3=AS$1)*('乐容-S级品'!$L$4:$CA$32)),0)</f>
      </c>
      <c r="AT52" s="280">
        <f>IFERROR(SUMPRODUCT(('控温被PRO-S级品'!$B$2:$B$10=$B52)*('控温被PRO-S级品'!$E$1:$BE$1=AT$1)*('控温被PRO-S级品'!$E$2:$BE$10)),0)+IFERROR(SUMPRODUCT(('冬被-S级品'!$B$2:$B$10=$B52)*('冬被-S级品'!$E$1:$AW$1=AT$1)*('冬被-S级品'!$E$2:$AW$10)),0)+IFERROR(SUMPRODUCT(('白止-S级品'!$A$2:$A$26=$B52)*('白止-S级品'!$D$1:$AV$1=AT$1)*('白止-S级品'!$D$2:$AV$26)),0)+IFERROR(SUMPRODUCT(('乐容-S级品'!$A$4:$A$32=$B52)*('乐容-S级品'!$L$3:$CA$3=AT$1)*('乐容-S级品'!$L$4:$CA$32)),0)</f>
      </c>
      <c r="AU52" s="280">
        <f>IFERROR(SUMPRODUCT(('控温被PRO-S级品'!$B$2:$B$10=$B52)*('控温被PRO-S级品'!$E$1:$BE$1=AU$1)*('控温被PRO-S级品'!$E$2:$BE$10)),0)+IFERROR(SUMPRODUCT(('冬被-S级品'!$B$2:$B$10=$B52)*('冬被-S级品'!$E$1:$AW$1=AU$1)*('冬被-S级品'!$E$2:$AW$10)),0)+IFERROR(SUMPRODUCT(('白止-S级品'!$A$2:$A$26=$B52)*('白止-S级品'!$D$1:$AV$1=AU$1)*('白止-S级品'!$D$2:$AV$26)),0)+IFERROR(SUMPRODUCT(('乐容-S级品'!$A$4:$A$32=$B52)*('乐容-S级品'!$L$3:$CA$3=AU$1)*('乐容-S级品'!$L$4:$CA$32)),0)</f>
      </c>
      <c r="AV52" s="280">
        <f>IFERROR(SUMPRODUCT(('控温被PRO-S级品'!$B$2:$B$10=$B52)*('控温被PRO-S级品'!$E$1:$BE$1=AV$1)*('控温被PRO-S级品'!$E$2:$BE$10)),0)+IFERROR(SUMPRODUCT(('冬被-S级品'!$B$2:$B$10=$B52)*('冬被-S级品'!$E$1:$AW$1=AV$1)*('冬被-S级品'!$E$2:$AW$10)),0)+IFERROR(SUMPRODUCT(('白止-S级品'!$A$2:$A$26=$B52)*('白止-S级品'!$D$1:$AV$1=AV$1)*('白止-S级品'!$D$2:$AV$26)),0)+IFERROR(SUMPRODUCT(('乐容-S级品'!$A$4:$A$32=$B52)*('乐容-S级品'!$L$3:$CA$3=AV$1)*('乐容-S级品'!$L$4:$CA$32)),0)</f>
      </c>
      <c r="AW52" s="280">
        <f>IFERROR(SUMPRODUCT(('控温被PRO-S级品'!$B$2:$B$10=$B52)*('控温被PRO-S级品'!$E$1:$BE$1=AW$1)*('控温被PRO-S级品'!$E$2:$BE$10)),0)+IFERROR(SUMPRODUCT(('冬被-S级品'!$B$2:$B$10=$B52)*('冬被-S级品'!$E$1:$AW$1=AW$1)*('冬被-S级品'!$E$2:$AW$10)),0)+IFERROR(SUMPRODUCT(('白止-S级品'!$A$2:$A$26=$B52)*('白止-S级品'!$D$1:$AV$1=AW$1)*('白止-S级品'!$D$2:$AV$26)),0)+IFERROR(SUMPRODUCT(('乐容-S级品'!$A$4:$A$32=$B52)*('乐容-S级品'!$L$3:$CA$3=AW$1)*('乐容-S级品'!$L$4:$CA$32)),0)</f>
      </c>
      <c r="AX52" s="280">
        <f>IFERROR(SUMPRODUCT(('控温被PRO-S级品'!$B$2:$B$10=$B52)*('控温被PRO-S级品'!$E$1:$BE$1=AX$1)*('控温被PRO-S级品'!$E$2:$BE$10)),0)+IFERROR(SUMPRODUCT(('冬被-S级品'!$B$2:$B$10=$B52)*('冬被-S级品'!$E$1:$AW$1=AX$1)*('冬被-S级品'!$E$2:$AW$10)),0)+IFERROR(SUMPRODUCT(('白止-S级品'!$A$2:$A$26=$B52)*('白止-S级品'!$D$1:$AV$1=AX$1)*('白止-S级品'!$D$2:$AV$26)),0)+IFERROR(SUMPRODUCT(('乐容-S级品'!$A$4:$A$32=$B52)*('乐容-S级品'!$L$3:$CA$3=AX$1)*('乐容-S级品'!$L$4:$CA$32)),0)</f>
      </c>
      <c r="AY52" s="280">
        <f>IFERROR(SUMPRODUCT(('控温被PRO-S级品'!$B$2:$B$10=$B52)*('控温被PRO-S级品'!$E$1:$BE$1=AY$1)*('控温被PRO-S级品'!$E$2:$BE$10)),0)+IFERROR(SUMPRODUCT(('冬被-S级品'!$B$2:$B$10=$B52)*('冬被-S级品'!$E$1:$AW$1=AY$1)*('冬被-S级品'!$E$2:$AW$10)),0)+IFERROR(SUMPRODUCT(('白止-S级品'!$A$2:$A$26=$B52)*('白止-S级品'!$D$1:$AV$1=AY$1)*('白止-S级品'!$D$2:$AV$26)),0)+IFERROR(SUMPRODUCT(('乐容-S级品'!$A$4:$A$32=$B52)*('乐容-S级品'!$L$3:$CA$3=AY$1)*('乐容-S级品'!$L$4:$CA$32)),0)</f>
      </c>
      <c r="AZ52" s="280">
        <f>IFERROR(SUMPRODUCT(('控温被PRO-S级品'!$B$2:$B$10=$B52)*('控温被PRO-S级品'!$E$1:$BE$1=AZ$1)*('控温被PRO-S级品'!$E$2:$BE$10)),0)+IFERROR(SUMPRODUCT(('冬被-S级品'!$B$2:$B$10=$B52)*('冬被-S级品'!$E$1:$AW$1=AZ$1)*('冬被-S级品'!$E$2:$AW$10)),0)+IFERROR(SUMPRODUCT(('白止-S级品'!$A$2:$A$26=$B52)*('白止-S级品'!$D$1:$AV$1=AZ$1)*('白止-S级品'!$D$2:$AV$26)),0)+IFERROR(SUMPRODUCT(('乐容-S级品'!$A$4:$A$32=$B52)*('乐容-S级品'!$L$3:$CA$3=AZ$1)*('乐容-S级品'!$L$4:$CA$32)),0)</f>
      </c>
      <c r="BA52" s="280">
        <f>IFERROR(SUMPRODUCT(('控温被PRO-S级品'!$B$2:$B$10=$B52)*('控温被PRO-S级品'!$E$1:$BE$1=BA$1)*('控温被PRO-S级品'!$E$2:$BE$10)),0)+IFERROR(SUMPRODUCT(('冬被-S级品'!$B$2:$B$10=$B52)*('冬被-S级品'!$E$1:$AW$1=BA$1)*('冬被-S级品'!$E$2:$AW$10)),0)+IFERROR(SUMPRODUCT(('白止-S级品'!$A$2:$A$26=$B52)*('白止-S级品'!$D$1:$AV$1=BA$1)*('白止-S级品'!$D$2:$AV$26)),0)+IFERROR(SUMPRODUCT(('乐容-S级品'!$A$4:$A$32=$B52)*('乐容-S级品'!$L$3:$CA$3=BA$1)*('乐容-S级品'!$L$4:$CA$32)),0)</f>
      </c>
      <c r="BB52" s="280">
        <f>IFERROR(SUMPRODUCT(('控温被PRO-S级品'!$B$2:$B$10=$B52)*('控温被PRO-S级品'!$E$1:$BE$1=BB$1)*('控温被PRO-S级品'!$E$2:$BE$10)),0)+IFERROR(SUMPRODUCT(('冬被-S级品'!$B$2:$B$10=$B52)*('冬被-S级品'!$E$1:$AW$1=BB$1)*('冬被-S级品'!$E$2:$AW$10)),0)+IFERROR(SUMPRODUCT(('白止-S级品'!$A$2:$A$26=$B52)*('白止-S级品'!$D$1:$AV$1=BB$1)*('白止-S级品'!$D$2:$AV$26)),0)+IFERROR(SUMPRODUCT(('乐容-S级品'!$A$4:$A$32=$B52)*('乐容-S级品'!$L$3:$CA$3=BB$1)*('乐容-S级品'!$L$4:$CA$32)),0)</f>
      </c>
      <c r="BC52" s="280">
        <f>IFERROR(SUMPRODUCT(('控温被PRO-S级品'!$B$2:$B$10=$B52)*('控温被PRO-S级品'!$E$1:$BE$1=BC$1)*('控温被PRO-S级品'!$E$2:$BE$10)),0)+IFERROR(SUMPRODUCT(('冬被-S级品'!$B$2:$B$10=$B52)*('冬被-S级品'!$E$1:$AW$1=BC$1)*('冬被-S级品'!$E$2:$AW$10)),0)+IFERROR(SUMPRODUCT(('白止-S级品'!$A$2:$A$26=$B52)*('白止-S级品'!$D$1:$AV$1=BC$1)*('白止-S级品'!$D$2:$AV$26)),0)+IFERROR(SUMPRODUCT(('乐容-S级品'!$A$4:$A$32=$B52)*('乐容-S级品'!$L$3:$CA$3=BC$1)*('乐容-S级品'!$L$4:$CA$32)),0)</f>
      </c>
      <c r="BD52" s="280">
        <f>IFERROR(SUMPRODUCT(('控温被PRO-S级品'!$B$2:$B$10=$B52)*('控温被PRO-S级品'!$E$1:$BE$1=BD$1)*('控温被PRO-S级品'!$E$2:$BE$10)),0)+IFERROR(SUMPRODUCT(('冬被-S级品'!$B$2:$B$10=$B52)*('冬被-S级品'!$E$1:$AW$1=BD$1)*('冬被-S级品'!$E$2:$AW$10)),0)+IFERROR(SUMPRODUCT(('白止-S级品'!$A$2:$A$26=$B52)*('白止-S级品'!$D$1:$AV$1=BD$1)*('白止-S级品'!$D$2:$AV$26)),0)+IFERROR(SUMPRODUCT(('乐容-S级品'!$A$4:$A$32=$B52)*('乐容-S级品'!$L$3:$CA$3=BD$1)*('乐容-S级品'!$L$4:$CA$32)),0)</f>
      </c>
      <c r="BE52" s="280">
        <f>IFERROR(SUMPRODUCT(('控温被PRO-S级品'!$B$2:$B$10=$B52)*('控温被PRO-S级品'!$E$1:$BE$1=BE$1)*('控温被PRO-S级品'!$E$2:$BE$10)),0)+IFERROR(SUMPRODUCT(('冬被-S级品'!$B$2:$B$10=$B52)*('冬被-S级品'!$E$1:$AW$1=BE$1)*('冬被-S级品'!$E$2:$AW$10)),0)+IFERROR(SUMPRODUCT(('白止-S级品'!$A$2:$A$26=$B52)*('白止-S级品'!$D$1:$AV$1=BE$1)*('白止-S级品'!$D$2:$AV$26)),0)+IFERROR(SUMPRODUCT(('乐容-S级品'!$A$4:$A$32=$B52)*('乐容-S级品'!$L$3:$CA$3=BE$1)*('乐容-S级品'!$L$4:$CA$32)),0)</f>
      </c>
      <c r="BF52" s="280">
        <f>IFERROR(SUMPRODUCT(('控温被PRO-S级品'!$B$2:$B$10=$B52)*('控温被PRO-S级品'!$E$1:$BE$1=BF$1)*('控温被PRO-S级品'!$E$2:$BE$10)),0)+IFERROR(SUMPRODUCT(('冬被-S级品'!$B$2:$B$10=$B52)*('冬被-S级品'!$E$1:$AW$1=BF$1)*('冬被-S级品'!$E$2:$AW$10)),0)+IFERROR(SUMPRODUCT(('白止-S级品'!$A$2:$A$26=$B52)*('白止-S级品'!$D$1:$AV$1=BF$1)*('白止-S级品'!$D$2:$AV$26)),0)+IFERROR(SUMPRODUCT(('乐容-S级品'!$A$4:$A$32=$B52)*('乐容-S级品'!$L$3:$CA$3=BF$1)*('乐容-S级品'!$L$4:$CA$32)),0)</f>
      </c>
      <c r="BG52" s="280">
        <f>IFERROR(SUMPRODUCT(('控温被PRO-S级品'!$B$2:$B$10=$B52)*('控温被PRO-S级品'!$E$1:$BE$1=BG$1)*('控温被PRO-S级品'!$E$2:$BE$10)),0)+IFERROR(SUMPRODUCT(('冬被-S级品'!$B$2:$B$10=$B52)*('冬被-S级品'!$E$1:$AW$1=BG$1)*('冬被-S级品'!$E$2:$AW$10)),0)+IFERROR(SUMPRODUCT(('白止-S级品'!$A$2:$A$26=$B52)*('白止-S级品'!$D$1:$AV$1=BG$1)*('白止-S级品'!$D$2:$AV$26)),0)+IFERROR(SUMPRODUCT(('乐容-S级品'!$A$4:$A$32=$B52)*('乐容-S级品'!$L$3:$CA$3=BG$1)*('乐容-S级品'!$L$4:$CA$32)),0)</f>
      </c>
      <c r="BH52" s="280">
        <f>IFERROR(SUMPRODUCT(('控温被PRO-S级品'!$B$2:$B$10=$B52)*('控温被PRO-S级品'!$E$1:$BE$1=BH$1)*('控温被PRO-S级品'!$E$2:$BE$10)),0)+IFERROR(SUMPRODUCT(('冬被-S级品'!$B$2:$B$10=$B52)*('冬被-S级品'!$E$1:$AW$1=BH$1)*('冬被-S级品'!$E$2:$AW$10)),0)+IFERROR(SUMPRODUCT(('白止-S级品'!$A$2:$A$26=$B52)*('白止-S级品'!$D$1:$AV$1=BH$1)*('白止-S级品'!$D$2:$AV$26)),0)+IFERROR(SUMPRODUCT(('乐容-S级品'!$A$4:$A$32=$B52)*('乐容-S级品'!$L$3:$CA$3=BH$1)*('乐容-S级品'!$L$4:$CA$32)),0)</f>
      </c>
      <c r="BI52" s="280">
        <f>IFERROR(SUMPRODUCT(('控温被PRO-S级品'!$B$2:$B$10=$B52)*('控温被PRO-S级品'!$E$1:$BE$1=BI$1)*('控温被PRO-S级品'!$E$2:$BE$10)),0)+IFERROR(SUMPRODUCT(('冬被-S级品'!$B$2:$B$10=$B52)*('冬被-S级品'!$E$1:$AW$1=BI$1)*('冬被-S级品'!$E$2:$AW$10)),0)+IFERROR(SUMPRODUCT(('白止-S级品'!$A$2:$A$26=$B52)*('白止-S级品'!$D$1:$AV$1=BI$1)*('白止-S级品'!$D$2:$AV$26)),0)+IFERROR(SUMPRODUCT(('乐容-S级品'!$A$4:$A$32=$B52)*('乐容-S级品'!$L$3:$CA$3=BI$1)*('乐容-S级品'!$L$4:$CA$32)),0)</f>
      </c>
      <c r="BJ52" s="280">
        <f>IFERROR(SUMPRODUCT(('控温被PRO-S级品'!$B$2:$B$10=$B52)*('控温被PRO-S级品'!$E$1:$BE$1=BJ$1)*('控温被PRO-S级品'!$E$2:$BE$10)),0)+IFERROR(SUMPRODUCT(('冬被-S级品'!$B$2:$B$10=$B52)*('冬被-S级品'!$E$1:$AW$1=BJ$1)*('冬被-S级品'!$E$2:$AW$10)),0)+IFERROR(SUMPRODUCT(('白止-S级品'!$A$2:$A$26=$B52)*('白止-S级品'!$D$1:$AV$1=BJ$1)*('白止-S级品'!$D$2:$AV$26)),0)+IFERROR(SUMPRODUCT(('乐容-S级品'!$A$4:$A$32=$B52)*('乐容-S级品'!$L$3:$CA$3=BJ$1)*('乐容-S级品'!$L$4:$CA$32)),0)</f>
      </c>
      <c r="BK52" s="280">
        <f>IFERROR(SUMPRODUCT(('控温被PRO-S级品'!$B$2:$B$10=$B52)*('控温被PRO-S级品'!$E$1:$BE$1=BK$1)*('控温被PRO-S级品'!$E$2:$BE$10)),0)+IFERROR(SUMPRODUCT(('冬被-S级品'!$B$2:$B$10=$B52)*('冬被-S级品'!$E$1:$AW$1=BK$1)*('冬被-S级品'!$E$2:$AW$10)),0)+IFERROR(SUMPRODUCT(('白止-S级品'!$A$2:$A$26=$B52)*('白止-S级品'!$D$1:$AV$1=BK$1)*('白止-S级品'!$D$2:$AV$26)),0)+IFERROR(SUMPRODUCT(('乐容-S级品'!$A$4:$A$32=$B52)*('乐容-S级品'!$L$3:$CA$3=BK$1)*('乐容-S级品'!$L$4:$CA$32)),0)</f>
      </c>
      <c r="BL52" s="280">
        <f>IFERROR(SUMPRODUCT(('控温被PRO-S级品'!$B$2:$B$10=$B52)*('控温被PRO-S级品'!$E$1:$BE$1=BL$1)*('控温被PRO-S级品'!$E$2:$BE$10)),0)+IFERROR(SUMPRODUCT(('冬被-S级品'!$B$2:$B$10=$B52)*('冬被-S级品'!$E$1:$AW$1=BL$1)*('冬被-S级品'!$E$2:$AW$10)),0)+IFERROR(SUMPRODUCT(('白止-S级品'!$A$2:$A$26=$B52)*('白止-S级品'!$D$1:$AV$1=BL$1)*('白止-S级品'!$D$2:$AV$26)),0)+IFERROR(SUMPRODUCT(('乐容-S级品'!$A$4:$A$32=$B52)*('乐容-S级品'!$L$3:$CA$3=BL$1)*('乐容-S级品'!$L$4:$CA$32)),0)</f>
      </c>
      <c r="BM52" s="280">
        <f>IFERROR(SUMPRODUCT(('控温被PRO-S级品'!$B$2:$B$10=$B52)*('控温被PRO-S级品'!$E$1:$BE$1=BM$1)*('控温被PRO-S级品'!$E$2:$BE$10)),0)+IFERROR(SUMPRODUCT(('冬被-S级品'!$B$2:$B$10=$B52)*('冬被-S级品'!$E$1:$AW$1=BM$1)*('冬被-S级品'!$E$2:$AW$10)),0)+IFERROR(SUMPRODUCT(('白止-S级品'!$A$2:$A$26=$B52)*('白止-S级品'!$D$1:$AV$1=BM$1)*('白止-S级品'!$D$2:$AV$26)),0)+IFERROR(SUMPRODUCT(('乐容-S级品'!$A$4:$A$32=$B52)*('乐容-S级品'!$L$3:$CA$3=BM$1)*('乐容-S级品'!$L$4:$CA$32)),0)</f>
      </c>
      <c r="BN52" s="280">
        <f>IFERROR(SUMPRODUCT(('控温被PRO-S级品'!$B$2:$B$10=$B52)*('控温被PRO-S级品'!$E$1:$BE$1=BN$1)*('控温被PRO-S级品'!$E$2:$BE$10)),0)+IFERROR(SUMPRODUCT(('冬被-S级品'!$B$2:$B$10=$B52)*('冬被-S级品'!$E$1:$AW$1=BN$1)*('冬被-S级品'!$E$2:$AW$10)),0)+IFERROR(SUMPRODUCT(('白止-S级品'!$A$2:$A$26=$B52)*('白止-S级品'!$D$1:$AV$1=BN$1)*('白止-S级品'!$D$2:$AV$26)),0)+IFERROR(SUMPRODUCT(('乐容-S级品'!$A$4:$A$32=$B52)*('乐容-S级品'!$L$3:$CA$3=BN$1)*('乐容-S级品'!$L$4:$CA$32)),0)</f>
      </c>
      <c r="BO52" s="280">
        <f>IFERROR(SUMPRODUCT(('控温被PRO-S级品'!$B$2:$B$10=$B52)*('控温被PRO-S级品'!$E$1:$BE$1=BO$1)*('控温被PRO-S级品'!$E$2:$BE$10)),0)+IFERROR(SUMPRODUCT(('冬被-S级品'!$B$2:$B$10=$B52)*('冬被-S级品'!$E$1:$AW$1=BO$1)*('冬被-S级品'!$E$2:$AW$10)),0)+IFERROR(SUMPRODUCT(('白止-S级品'!$A$2:$A$26=$B52)*('白止-S级品'!$D$1:$AV$1=BO$1)*('白止-S级品'!$D$2:$AV$26)),0)+IFERROR(SUMPRODUCT(('乐容-S级品'!$A$4:$A$32=$B52)*('乐容-S级品'!$L$3:$CA$3=BO$1)*('乐容-S级品'!$L$4:$CA$32)),0)</f>
      </c>
      <c r="BP52" s="280">
        <f>IFERROR(SUMPRODUCT(('控温被PRO-S级品'!$B$2:$B$10=$B52)*('控温被PRO-S级品'!$E$1:$BE$1=BP$1)*('控温被PRO-S级品'!$E$2:$BE$10)),0)+IFERROR(SUMPRODUCT(('冬被-S级品'!$B$2:$B$10=$B52)*('冬被-S级品'!$E$1:$AW$1=BP$1)*('冬被-S级品'!$E$2:$AW$10)),0)+IFERROR(SUMPRODUCT(('白止-S级品'!$A$2:$A$26=$B52)*('白止-S级品'!$D$1:$AV$1=BP$1)*('白止-S级品'!$D$2:$AV$26)),0)+IFERROR(SUMPRODUCT(('乐容-S级品'!$A$4:$A$32=$B52)*('乐容-S级品'!$L$3:$CA$3=BP$1)*('乐容-S级品'!$L$4:$CA$32)),0)</f>
      </c>
      <c r="BQ52" s="280">
        <f>IFERROR(SUMPRODUCT(('控温被PRO-S级品'!$B$2:$B$10=$B52)*('控温被PRO-S级品'!$E$1:$BE$1=BQ$1)*('控温被PRO-S级品'!$E$2:$BE$10)),0)+IFERROR(SUMPRODUCT(('冬被-S级品'!$B$2:$B$10=$B52)*('冬被-S级品'!$E$1:$AW$1=BQ$1)*('冬被-S级品'!$E$2:$AW$10)),0)+IFERROR(SUMPRODUCT(('白止-S级品'!$A$2:$A$26=$B52)*('白止-S级品'!$D$1:$AV$1=BQ$1)*('白止-S级品'!$D$2:$AV$26)),0)+IFERROR(SUMPRODUCT(('乐容-S级品'!$A$4:$A$32=$B52)*('乐容-S级品'!$L$3:$CA$3=BQ$1)*('乐容-S级品'!$L$4:$CA$32)),0)</f>
      </c>
      <c r="BR52" s="280">
        <f>IFERROR(SUMPRODUCT(('控温被PRO-S级品'!$B$2:$B$10=$B52)*('控温被PRO-S级品'!$E$1:$BE$1=BR$1)*('控温被PRO-S级品'!$E$2:$BE$10)),0)+IFERROR(SUMPRODUCT(('冬被-S级品'!$B$2:$B$10=$B52)*('冬被-S级品'!$E$1:$AW$1=BR$1)*('冬被-S级品'!$E$2:$AW$10)),0)+IFERROR(SUMPRODUCT(('白止-S级品'!$A$2:$A$26=$B52)*('白止-S级品'!$D$1:$AV$1=BR$1)*('白止-S级品'!$D$2:$AV$26)),0)+IFERROR(SUMPRODUCT(('乐容-S级品'!$A$4:$A$32=$B52)*('乐容-S级品'!$L$3:$CA$3=BR$1)*('乐容-S级品'!$L$4:$CA$32)),0)</f>
      </c>
      <c r="BS52" s="280">
        <f>IFERROR(SUMPRODUCT(('控温被PRO-S级品'!$B$2:$B$10=$B52)*('控温被PRO-S级品'!$E$1:$BE$1=BS$1)*('控温被PRO-S级品'!$E$2:$BE$10)),0)+IFERROR(SUMPRODUCT(('冬被-S级品'!$B$2:$B$10=$B52)*('冬被-S级品'!$E$1:$AW$1=BS$1)*('冬被-S级品'!$E$2:$AW$10)),0)+IFERROR(SUMPRODUCT(('白止-S级品'!$A$2:$A$26=$B52)*('白止-S级品'!$D$1:$AV$1=BS$1)*('白止-S级品'!$D$2:$AV$26)),0)+IFERROR(SUMPRODUCT(('乐容-S级品'!$A$4:$A$32=$B52)*('乐容-S级品'!$L$3:$CA$3=BS$1)*('乐容-S级品'!$L$4:$CA$32)),0)</f>
      </c>
      <c r="BT52" s="280">
        <f>IFERROR(SUMPRODUCT(('控温被PRO-S级品'!$B$2:$B$10=$B52)*('控温被PRO-S级品'!$E$1:$BE$1=BT$1)*('控温被PRO-S级品'!$E$2:$BE$10)),0)+IFERROR(SUMPRODUCT(('冬被-S级品'!$B$2:$B$10=$B52)*('冬被-S级品'!$E$1:$AW$1=BT$1)*('冬被-S级品'!$E$2:$AW$10)),0)+IFERROR(SUMPRODUCT(('白止-S级品'!$A$2:$A$26=$B52)*('白止-S级品'!$D$1:$AV$1=BT$1)*('白止-S级品'!$D$2:$AV$26)),0)+IFERROR(SUMPRODUCT(('乐容-S级品'!$A$4:$A$32=$B52)*('乐容-S级品'!$L$3:$CA$3=BT$1)*('乐容-S级品'!$L$4:$CA$32)),0)</f>
      </c>
      <c r="BU52" s="280">
        <f>IFERROR(SUMPRODUCT(('控温被PRO-S级品'!$B$2:$B$10=$B52)*('控温被PRO-S级品'!$E$1:$BE$1=BU$1)*('控温被PRO-S级品'!$E$2:$BE$10)),0)+IFERROR(SUMPRODUCT(('冬被-S级品'!$B$2:$B$10=$B52)*('冬被-S级品'!$E$1:$AW$1=BU$1)*('冬被-S级品'!$E$2:$AW$10)),0)+IFERROR(SUMPRODUCT(('白止-S级品'!$A$2:$A$26=$B52)*('白止-S级品'!$D$1:$AV$1=BU$1)*('白止-S级品'!$D$2:$AV$26)),0)+IFERROR(SUMPRODUCT(('乐容-S级品'!$A$4:$A$32=$B52)*('乐容-S级品'!$L$3:$CA$3=BU$1)*('乐容-S级品'!$L$4:$CA$32)),0)</f>
      </c>
      <c r="BV52" s="280">
        <f>IFERROR(SUMPRODUCT(('控温被PRO-S级品'!$B$2:$B$10=$B52)*('控温被PRO-S级品'!$E$1:$BE$1=BV$1)*('控温被PRO-S级品'!$E$2:$BE$10)),0)+IFERROR(SUMPRODUCT(('冬被-S级品'!$B$2:$B$10=$B52)*('冬被-S级品'!$E$1:$AW$1=BV$1)*('冬被-S级品'!$E$2:$AW$10)),0)+IFERROR(SUMPRODUCT(('白止-S级品'!$A$2:$A$26=$B52)*('白止-S级品'!$D$1:$AV$1=BV$1)*('白止-S级品'!$D$2:$AV$26)),0)+IFERROR(SUMPRODUCT(('乐容-S级品'!$A$4:$A$32=$B52)*('乐容-S级品'!$L$3:$CA$3=BV$1)*('乐容-S级品'!$L$4:$CA$32)),0)</f>
      </c>
      <c r="BW52" s="280">
        <f>IFERROR(SUMPRODUCT(('控温被PRO-S级品'!$B$2:$B$10=$B52)*('控温被PRO-S级品'!$E$1:$BE$1=BW$1)*('控温被PRO-S级品'!$E$2:$BE$10)),0)+IFERROR(SUMPRODUCT(('冬被-S级品'!$B$2:$B$10=$B52)*('冬被-S级品'!$E$1:$AW$1=BW$1)*('冬被-S级品'!$E$2:$AW$10)),0)+IFERROR(SUMPRODUCT(('白止-S级品'!$A$2:$A$26=$B52)*('白止-S级品'!$D$1:$AV$1=BW$1)*('白止-S级品'!$D$2:$AV$26)),0)+IFERROR(SUMPRODUCT(('乐容-S级品'!$A$4:$A$32=$B52)*('乐容-S级品'!$L$3:$CA$3=BW$1)*('乐容-S级品'!$L$4:$CA$32)),0)</f>
      </c>
      <c r="BX52" s="280">
        <f>IFERROR(SUMPRODUCT(('控温被PRO-S级品'!$B$2:$B$10=$B52)*('控温被PRO-S级品'!$E$1:$BE$1=BX$1)*('控温被PRO-S级品'!$E$2:$BE$10)),0)+IFERROR(SUMPRODUCT(('冬被-S级品'!$B$2:$B$10=$B52)*('冬被-S级品'!$E$1:$AW$1=BX$1)*('冬被-S级品'!$E$2:$AW$10)),0)+IFERROR(SUMPRODUCT(('白止-S级品'!$A$2:$A$26=$B52)*('白止-S级品'!$D$1:$AV$1=BX$1)*('白止-S级品'!$D$2:$AV$26)),0)+IFERROR(SUMPRODUCT(('乐容-S级品'!$A$4:$A$32=$B52)*('乐容-S级品'!$L$3:$CA$3=BX$1)*('乐容-S级品'!$L$4:$CA$32)),0)</f>
      </c>
      <c r="BY52" s="280">
        <f>IFERROR(SUMPRODUCT(('控温被PRO-S级品'!$B$2:$B$10=$B52)*('控温被PRO-S级品'!$E$1:$BE$1=BY$1)*('控温被PRO-S级品'!$E$2:$BE$10)),0)+IFERROR(SUMPRODUCT(('冬被-S级品'!$B$2:$B$10=$B52)*('冬被-S级品'!$E$1:$AW$1=BY$1)*('冬被-S级品'!$E$2:$AW$10)),0)+IFERROR(SUMPRODUCT(('白止-S级品'!$A$2:$A$26=$B52)*('白止-S级品'!$D$1:$AV$1=BY$1)*('白止-S级品'!$D$2:$AV$26)),0)+IFERROR(SUMPRODUCT(('乐容-S级品'!$A$4:$A$32=$B52)*('乐容-S级品'!$L$3:$CA$3=BY$1)*('乐容-S级品'!$L$4:$CA$32)),0)</f>
      </c>
      <c r="BZ52" s="280">
        <f>IFERROR(SUMPRODUCT(('控温被PRO-S级品'!$B$2:$B$10=$B52)*('控温被PRO-S级品'!$E$1:$BE$1=BZ$1)*('控温被PRO-S级品'!$E$2:$BE$10)),0)+IFERROR(SUMPRODUCT(('冬被-S级品'!$B$2:$B$10=$B52)*('冬被-S级品'!$E$1:$AW$1=BZ$1)*('冬被-S级品'!$E$2:$AW$10)),0)+IFERROR(SUMPRODUCT(('白止-S级品'!$A$2:$A$26=$B52)*('白止-S级品'!$D$1:$AV$1=BZ$1)*('白止-S级品'!$D$2:$AV$26)),0)+IFERROR(SUMPRODUCT(('乐容-S级品'!$A$4:$A$32=$B52)*('乐容-S级品'!$L$3:$CA$3=BZ$1)*('乐容-S级品'!$L$4:$CA$32)),0)</f>
      </c>
      <c r="CA52" s="280">
        <f>IFERROR(SUMPRODUCT(('控温被PRO-S级品'!$B$2:$B$10=$B52)*('控温被PRO-S级品'!$E$1:$BE$1=CA$1)*('控温被PRO-S级品'!$E$2:$BE$10)),0)+IFERROR(SUMPRODUCT(('冬被-S级品'!$B$2:$B$10=$B52)*('冬被-S级品'!$E$1:$AW$1=CA$1)*('冬被-S级品'!$E$2:$AW$10)),0)+IFERROR(SUMPRODUCT(('白止-S级品'!$A$2:$A$26=$B52)*('白止-S级品'!$D$1:$AV$1=CA$1)*('白止-S级品'!$D$2:$AV$26)),0)+IFERROR(SUMPRODUCT(('乐容-S级品'!$A$4:$A$32=$B52)*('乐容-S级品'!$L$3:$CA$3=CA$1)*('乐容-S级品'!$L$4:$CA$32)),0)</f>
      </c>
      <c r="CB52" s="280">
        <f>IFERROR(SUMPRODUCT(('控温被PRO-S级品'!$B$2:$B$10=$B52)*('控温被PRO-S级品'!$E$1:$BE$1=CB$1)*('控温被PRO-S级品'!$E$2:$BE$10)),0)+IFERROR(SUMPRODUCT(('冬被-S级品'!$B$2:$B$10=$B52)*('冬被-S级品'!$E$1:$AW$1=CB$1)*('冬被-S级品'!$E$2:$AW$10)),0)+IFERROR(SUMPRODUCT(('白止-S级品'!$A$2:$A$26=$B52)*('白止-S级品'!$D$1:$AV$1=CB$1)*('白止-S级品'!$D$2:$AV$26)),0)+IFERROR(SUMPRODUCT(('乐容-S级品'!$A$4:$A$32=$B52)*('乐容-S级品'!$L$3:$CA$3=CB$1)*('乐容-S级品'!$L$4:$CA$32)),0)</f>
      </c>
      <c r="CC52" s="280">
        <f>IFERROR(SUMPRODUCT(('控温被PRO-S级品'!$B$2:$B$10=$B52)*('控温被PRO-S级品'!$E$1:$BE$1=CC$1)*('控温被PRO-S级品'!$E$2:$BE$10)),0)+IFERROR(SUMPRODUCT(('冬被-S级品'!$B$2:$B$10=$B52)*('冬被-S级品'!$E$1:$AW$1=CC$1)*('冬被-S级品'!$E$2:$AW$10)),0)+IFERROR(SUMPRODUCT(('白止-S级品'!$A$2:$A$26=$B52)*('白止-S级品'!$D$1:$AV$1=CC$1)*('白止-S级品'!$D$2:$AV$26)),0)+IFERROR(SUMPRODUCT(('乐容-S级品'!$A$4:$A$32=$B52)*('乐容-S级品'!$L$3:$CA$3=CC$1)*('乐容-S级品'!$L$4:$CA$32)),0)</f>
      </c>
      <c r="CD52" s="280">
        <f>IFERROR(SUMPRODUCT(('控温被PRO-S级品'!$B$2:$B$10=$B52)*('控温被PRO-S级品'!$E$1:$BE$1=CD$1)*('控温被PRO-S级品'!$E$2:$BE$10)),0)+IFERROR(SUMPRODUCT(('冬被-S级品'!$B$2:$B$10=$B52)*('冬被-S级品'!$E$1:$AW$1=CD$1)*('冬被-S级品'!$E$2:$AW$10)),0)+IFERROR(SUMPRODUCT(('白止-S级品'!$A$2:$A$26=$B52)*('白止-S级品'!$D$1:$AV$1=CD$1)*('白止-S级品'!$D$2:$AV$26)),0)+IFERROR(SUMPRODUCT(('乐容-S级品'!$A$4:$A$32=$B52)*('乐容-S级品'!$L$3:$CA$3=CD$1)*('乐容-S级品'!$L$4:$CA$32)),0)</f>
      </c>
      <c r="CE52" s="280">
        <f>IFERROR(SUMPRODUCT(('控温被PRO-S级品'!$B$2:$B$10=$B52)*('控温被PRO-S级品'!$E$1:$BE$1=CE$1)*('控温被PRO-S级品'!$E$2:$BE$10)),0)+IFERROR(SUMPRODUCT(('冬被-S级品'!$B$2:$B$10=$B52)*('冬被-S级品'!$E$1:$AW$1=CE$1)*('冬被-S级品'!$E$2:$AW$10)),0)+IFERROR(SUMPRODUCT(('白止-S级品'!$A$2:$A$26=$B52)*('白止-S级品'!$D$1:$AV$1=CE$1)*('白止-S级品'!$D$2:$AV$26)),0)+IFERROR(SUMPRODUCT(('乐容-S级品'!$A$4:$A$32=$B52)*('乐容-S级品'!$L$3:$CA$3=CE$1)*('乐容-S级品'!$L$4:$CA$32)),0)</f>
      </c>
      <c r="CF52" s="280">
        <f>IFERROR(SUMPRODUCT(('控温被PRO-S级品'!$B$2:$B$10=$B52)*('控温被PRO-S级品'!$E$1:$BE$1=CF$1)*('控温被PRO-S级品'!$E$2:$BE$10)),0)+IFERROR(SUMPRODUCT(('冬被-S级品'!$B$2:$B$10=$B52)*('冬被-S级品'!$E$1:$AW$1=CF$1)*('冬被-S级品'!$E$2:$AW$10)),0)+IFERROR(SUMPRODUCT(('白止-S级品'!$A$2:$A$26=$B52)*('白止-S级品'!$D$1:$AV$1=CF$1)*('白止-S级品'!$D$2:$AV$26)),0)+IFERROR(SUMPRODUCT(('乐容-S级品'!$A$4:$A$32=$B52)*('乐容-S级品'!$L$3:$CA$3=CF$1)*('乐容-S级品'!$L$4:$CA$32)),0)</f>
      </c>
      <c r="CG52" s="280">
        <f>IFERROR(SUMPRODUCT(('控温被PRO-S级品'!$B$2:$B$10=$B52)*('控温被PRO-S级品'!$E$1:$BE$1=CG$1)*('控温被PRO-S级品'!$E$2:$BE$10)),0)+IFERROR(SUMPRODUCT(('冬被-S级品'!$B$2:$B$10=$B52)*('冬被-S级品'!$E$1:$AW$1=CG$1)*('冬被-S级品'!$E$2:$AW$10)),0)+IFERROR(SUMPRODUCT(('白止-S级品'!$A$2:$A$26=$B52)*('白止-S级品'!$D$1:$AV$1=CG$1)*('白止-S级品'!$D$2:$AV$26)),0)+IFERROR(SUMPRODUCT(('乐容-S级品'!$A$4:$A$32=$B52)*('乐容-S级品'!$L$3:$CA$3=CG$1)*('乐容-S级品'!$L$4:$CA$32)),0)</f>
      </c>
      <c r="CH52" s="280">
        <f>IFERROR(SUMPRODUCT(('控温被PRO-S级品'!$B$2:$B$10=$B52)*('控温被PRO-S级品'!$E$1:$BE$1=CH$1)*('控温被PRO-S级品'!$E$2:$BE$10)),0)+IFERROR(SUMPRODUCT(('冬被-S级品'!$B$2:$B$10=$B52)*('冬被-S级品'!$E$1:$AW$1=CH$1)*('冬被-S级品'!$E$2:$AW$10)),0)+IFERROR(SUMPRODUCT(('白止-S级品'!$A$2:$A$26=$B52)*('白止-S级品'!$D$1:$AV$1=CH$1)*('白止-S级品'!$D$2:$AV$26)),0)+IFERROR(SUMPRODUCT(('乐容-S级品'!$A$4:$A$32=$B52)*('乐容-S级品'!$L$3:$CA$3=CH$1)*('乐容-S级品'!$L$4:$CA$32)),0)</f>
      </c>
      <c r="CI52" s="280">
        <f>IFERROR(SUMPRODUCT(('控温被PRO-S级品'!$B$2:$B$10=$B52)*('控温被PRO-S级品'!$E$1:$BE$1=CI$1)*('控温被PRO-S级品'!$E$2:$BE$10)),0)+IFERROR(SUMPRODUCT(('冬被-S级品'!$B$2:$B$10=$B52)*('冬被-S级品'!$E$1:$AW$1=CI$1)*('冬被-S级品'!$E$2:$AW$10)),0)+IFERROR(SUMPRODUCT(('白止-S级品'!$A$2:$A$26=$B52)*('白止-S级品'!$D$1:$AV$1=CI$1)*('白止-S级品'!$D$2:$AV$26)),0)+IFERROR(SUMPRODUCT(('乐容-S级品'!$A$4:$A$32=$B52)*('乐容-S级品'!$L$3:$CA$3=CI$1)*('乐容-S级品'!$L$4:$CA$32)),0)</f>
      </c>
      <c r="CJ52" s="280">
        <f>IFERROR(SUMPRODUCT(('控温被PRO-S级品'!$B$2:$B$10=$B52)*('控温被PRO-S级品'!$E$1:$BE$1=CJ$1)*('控温被PRO-S级品'!$E$2:$BE$10)),0)+IFERROR(SUMPRODUCT(('冬被-S级品'!$B$2:$B$10=$B52)*('冬被-S级品'!$E$1:$AW$1=CJ$1)*('冬被-S级品'!$E$2:$AW$10)),0)+IFERROR(SUMPRODUCT(('白止-S级品'!$A$2:$A$26=$B52)*('白止-S级品'!$D$1:$AV$1=CJ$1)*('白止-S级品'!$D$2:$AV$26)),0)+IFERROR(SUMPRODUCT(('乐容-S级品'!$A$4:$A$32=$B52)*('乐容-S级品'!$L$3:$CA$3=CJ$1)*('乐容-S级品'!$L$4:$CA$32)),0)</f>
      </c>
      <c r="CK52" s="280">
        <f>IFERROR(SUMPRODUCT(('控温被PRO-S级品'!$B$2:$B$10=$B52)*('控温被PRO-S级品'!$E$1:$BE$1=CK$1)*('控温被PRO-S级品'!$E$2:$BE$10)),0)+IFERROR(SUMPRODUCT(('冬被-S级品'!$B$2:$B$10=$B52)*('冬被-S级品'!$E$1:$AW$1=CK$1)*('冬被-S级品'!$E$2:$AW$10)),0)+IFERROR(SUMPRODUCT(('白止-S级品'!$A$2:$A$26=$B52)*('白止-S级品'!$D$1:$AV$1=CK$1)*('白止-S级品'!$D$2:$AV$26)),0)+IFERROR(SUMPRODUCT(('乐容-S级品'!$A$4:$A$32=$B52)*('乐容-S级品'!$L$3:$CA$3=CK$1)*('乐容-S级品'!$L$4:$CA$32)),0)</f>
      </c>
      <c r="CL52" s="280">
        <f>IFERROR(SUMPRODUCT(('控温被PRO-S级品'!$B$2:$B$10=$B52)*('控温被PRO-S级品'!$E$1:$BE$1=CL$1)*('控温被PRO-S级品'!$E$2:$BE$10)),0)+IFERROR(SUMPRODUCT(('冬被-S级品'!$B$2:$B$10=$B52)*('冬被-S级品'!$E$1:$AW$1=CL$1)*('冬被-S级品'!$E$2:$AW$10)),0)+IFERROR(SUMPRODUCT(('白止-S级品'!$A$2:$A$26=$B52)*('白止-S级品'!$D$1:$AV$1=CL$1)*('白止-S级品'!$D$2:$AV$26)),0)+IFERROR(SUMPRODUCT(('乐容-S级品'!$A$4:$A$32=$B52)*('乐容-S级品'!$L$3:$CA$3=CL$1)*('乐容-S级品'!$L$4:$CA$32)),0)</f>
      </c>
      <c r="CM52" s="280">
        <f>IFERROR(SUMPRODUCT(('控温被PRO-S级品'!$B$2:$B$10=$B52)*('控温被PRO-S级品'!$E$1:$BE$1=CM$1)*('控温被PRO-S级品'!$E$2:$BE$10)),0)+IFERROR(SUMPRODUCT(('冬被-S级品'!$B$2:$B$10=$B52)*('冬被-S级品'!$E$1:$AW$1=CM$1)*('冬被-S级品'!$E$2:$AW$10)),0)+IFERROR(SUMPRODUCT(('白止-S级品'!$A$2:$A$26=$B52)*('白止-S级品'!$D$1:$AV$1=CM$1)*('白止-S级品'!$D$2:$AV$26)),0)+IFERROR(SUMPRODUCT(('乐容-S级品'!$A$4:$A$32=$B52)*('乐容-S级品'!$L$3:$CA$3=CM$1)*('乐容-S级品'!$L$4:$CA$32)),0)</f>
      </c>
      <c r="CN52" s="280">
        <f>IFERROR(SUMPRODUCT(('控温被PRO-S级品'!$B$2:$B$10=$B52)*('控温被PRO-S级品'!$E$1:$BE$1=CN$1)*('控温被PRO-S级品'!$E$2:$BE$10)),0)+IFERROR(SUMPRODUCT(('冬被-S级品'!$B$2:$B$10=$B52)*('冬被-S级品'!$E$1:$AW$1=CN$1)*('冬被-S级品'!$E$2:$AW$10)),0)+IFERROR(SUMPRODUCT(('白止-S级品'!$A$2:$A$26=$B52)*('白止-S级品'!$D$1:$AV$1=CN$1)*('白止-S级品'!$D$2:$AV$26)),0)+IFERROR(SUMPRODUCT(('乐容-S级品'!$A$4:$A$32=$B52)*('乐容-S级品'!$L$3:$CA$3=CN$1)*('乐容-S级品'!$L$4:$CA$32)),0)</f>
      </c>
      <c r="CO52" s="280">
        <f>IFERROR(SUMPRODUCT(('控温被PRO-S级品'!$B$2:$B$10=$B52)*('控温被PRO-S级品'!$E$1:$BE$1=CO$1)*('控温被PRO-S级品'!$E$2:$BE$10)),0)+IFERROR(SUMPRODUCT(('冬被-S级品'!$B$2:$B$10=$B52)*('冬被-S级品'!$E$1:$AW$1=CO$1)*('冬被-S级品'!$E$2:$AW$10)),0)+IFERROR(SUMPRODUCT(('白止-S级品'!$A$2:$A$26=$B52)*('白止-S级品'!$D$1:$AV$1=CO$1)*('白止-S级品'!$D$2:$AV$26)),0)+IFERROR(SUMPRODUCT(('乐容-S级品'!$A$4:$A$32=$B52)*('乐容-S级品'!$L$3:$CA$3=CO$1)*('乐容-S级品'!$L$4:$CA$32)),0)</f>
      </c>
      <c r="CP52" s="280">
        <f>IFERROR(SUMPRODUCT(('控温被PRO-S级品'!$B$2:$B$10=$B52)*('控温被PRO-S级品'!$E$1:$BE$1=CP$1)*('控温被PRO-S级品'!$E$2:$BE$10)),0)+IFERROR(SUMPRODUCT(('冬被-S级品'!$B$2:$B$10=$B52)*('冬被-S级品'!$E$1:$AW$1=CP$1)*('冬被-S级品'!$E$2:$AW$10)),0)+IFERROR(SUMPRODUCT(('白止-S级品'!$A$2:$A$26=$B52)*('白止-S级品'!$D$1:$AV$1=CP$1)*('白止-S级品'!$D$2:$AV$26)),0)+IFERROR(SUMPRODUCT(('乐容-S级品'!$A$4:$A$32=$B52)*('乐容-S级品'!$L$3:$CA$3=CP$1)*('乐容-S级品'!$L$4:$CA$32)),0)</f>
      </c>
      <c r="CQ52" s="280">
        <f>IFERROR(SUMPRODUCT(('控温被PRO-S级品'!$B$2:$B$10=$B52)*('控温被PRO-S级品'!$E$1:$BE$1=CQ$1)*('控温被PRO-S级品'!$E$2:$BE$10)),0)+IFERROR(SUMPRODUCT(('冬被-S级品'!$B$2:$B$10=$B52)*('冬被-S级品'!$E$1:$AW$1=CQ$1)*('冬被-S级品'!$E$2:$AW$10)),0)+IFERROR(SUMPRODUCT(('白止-S级品'!$A$2:$A$26=$B52)*('白止-S级品'!$D$1:$AV$1=CQ$1)*('白止-S级品'!$D$2:$AV$26)),0)+IFERROR(SUMPRODUCT(('乐容-S级品'!$A$4:$A$32=$B52)*('乐容-S级品'!$L$3:$CA$3=CQ$1)*('乐容-S级品'!$L$4:$CA$32)),0)</f>
      </c>
      <c r="CR52" s="280">
        <f>IFERROR(SUMPRODUCT(('控温被PRO-S级品'!$B$2:$B$10=$B52)*('控温被PRO-S级品'!$E$1:$BE$1=CR$1)*('控温被PRO-S级品'!$E$2:$BE$10)),0)+IFERROR(SUMPRODUCT(('冬被-S级品'!$B$2:$B$10=$B52)*('冬被-S级品'!$E$1:$AW$1=CR$1)*('冬被-S级品'!$E$2:$AW$10)),0)+IFERROR(SUMPRODUCT(('白止-S级品'!$A$2:$A$26=$B52)*('白止-S级品'!$D$1:$AV$1=CR$1)*('白止-S级品'!$D$2:$AV$26)),0)+IFERROR(SUMPRODUCT(('乐容-S级品'!$A$4:$A$32=$B52)*('乐容-S级品'!$L$3:$CA$3=CR$1)*('乐容-S级品'!$L$4:$CA$32)),0)</f>
      </c>
      <c r="CS52" s="280">
        <f>IFERROR(SUMPRODUCT(('控温被PRO-S级品'!$B$2:$B$10=$B52)*('控温被PRO-S级品'!$E$1:$BE$1=CS$1)*('控温被PRO-S级品'!$E$2:$BE$10)),0)+IFERROR(SUMPRODUCT(('冬被-S级品'!$B$2:$B$10=$B52)*('冬被-S级品'!$E$1:$AW$1=CS$1)*('冬被-S级品'!$E$2:$AW$10)),0)+IFERROR(SUMPRODUCT(('白止-S级品'!$A$2:$A$26=$B52)*('白止-S级品'!$D$1:$AV$1=CS$1)*('白止-S级品'!$D$2:$AV$26)),0)+IFERROR(SUMPRODUCT(('乐容-S级品'!$A$4:$A$32=$B52)*('乐容-S级品'!$L$3:$CA$3=CS$1)*('乐容-S级品'!$L$4:$CA$32)),0)</f>
      </c>
      <c r="CT52" s="280">
        <f>IFERROR(SUMPRODUCT(('控温被PRO-S级品'!$B$2:$B$10=$B52)*('控温被PRO-S级品'!$E$1:$BE$1=CT$1)*('控温被PRO-S级品'!$E$2:$BE$10)),0)+IFERROR(SUMPRODUCT(('冬被-S级品'!$B$2:$B$10=$B52)*('冬被-S级品'!$E$1:$AW$1=CT$1)*('冬被-S级品'!$E$2:$AW$10)),0)+IFERROR(SUMPRODUCT(('白止-S级品'!$A$2:$A$26=$B52)*('白止-S级品'!$D$1:$AV$1=CT$1)*('白止-S级品'!$D$2:$AV$26)),0)+IFERROR(SUMPRODUCT(('乐容-S级品'!$A$4:$A$32=$B52)*('乐容-S级品'!$L$3:$CA$3=CT$1)*('乐容-S级品'!$L$4:$CA$32)),0)</f>
      </c>
      <c r="CU52" s="280">
        <f>IFERROR(SUMPRODUCT(('控温被PRO-S级品'!$B$2:$B$10=$B52)*('控温被PRO-S级品'!$E$1:$BE$1=CU$1)*('控温被PRO-S级品'!$E$2:$BE$10)),0)+IFERROR(SUMPRODUCT(('冬被-S级品'!$B$2:$B$10=$B52)*('冬被-S级品'!$E$1:$AW$1=CU$1)*('冬被-S级品'!$E$2:$AW$10)),0)+IFERROR(SUMPRODUCT(('白止-S级品'!$A$2:$A$26=$B52)*('白止-S级品'!$D$1:$AV$1=CU$1)*('白止-S级品'!$D$2:$AV$26)),0)+IFERROR(SUMPRODUCT(('乐容-S级品'!$A$4:$A$32=$B52)*('乐容-S级品'!$L$3:$CA$3=CU$1)*('乐容-S级品'!$L$4:$CA$32)),0)</f>
      </c>
      <c r="CV52" s="280">
        <f>IFERROR(SUMPRODUCT(('控温被PRO-S级品'!$B$2:$B$10=$B52)*('控温被PRO-S级品'!$E$1:$BE$1=CV$1)*('控温被PRO-S级品'!$E$2:$BE$10)),0)+IFERROR(SUMPRODUCT(('冬被-S级品'!$B$2:$B$10=$B52)*('冬被-S级品'!$E$1:$AW$1=CV$1)*('冬被-S级品'!$E$2:$AW$10)),0)+IFERROR(SUMPRODUCT(('白止-S级品'!$A$2:$A$26=$B52)*('白止-S级品'!$D$1:$AV$1=CV$1)*('白止-S级品'!$D$2:$AV$26)),0)+IFERROR(SUMPRODUCT(('乐容-S级品'!$A$4:$A$32=$B52)*('乐容-S级品'!$L$3:$CA$3=CV$1)*('乐容-S级品'!$L$4:$CA$32)),0)</f>
      </c>
      <c r="CW52" s="280">
        <f>IFERROR(SUMPRODUCT(('控温被PRO-S级品'!$B$2:$B$10=$B52)*('控温被PRO-S级品'!$E$1:$BE$1=CW$1)*('控温被PRO-S级品'!$E$2:$BE$10)),0)+IFERROR(SUMPRODUCT(('冬被-S级品'!$B$2:$B$10=$B52)*('冬被-S级品'!$E$1:$AW$1=CW$1)*('冬被-S级品'!$E$2:$AW$10)),0)+IFERROR(SUMPRODUCT(('白止-S级品'!$A$2:$A$26=$B52)*('白止-S级品'!$D$1:$AV$1=CW$1)*('白止-S级品'!$D$2:$AV$26)),0)+IFERROR(SUMPRODUCT(('乐容-S级品'!$A$4:$A$32=$B52)*('乐容-S级品'!$L$3:$CA$3=CW$1)*('乐容-S级品'!$L$4:$CA$32)),0)</f>
      </c>
      <c r="CX52" s="280">
        <f>IFERROR(SUMPRODUCT(('控温被PRO-S级品'!$B$2:$B$10=$B52)*('控温被PRO-S级品'!$E$1:$BE$1=CX$1)*('控温被PRO-S级品'!$E$2:$BE$10)),0)+IFERROR(SUMPRODUCT(('冬被-S级品'!$B$2:$B$10=$B52)*('冬被-S级品'!$E$1:$AW$1=CX$1)*('冬被-S级品'!$E$2:$AW$10)),0)+IFERROR(SUMPRODUCT(('白止-S级品'!$A$2:$A$26=$B52)*('白止-S级品'!$D$1:$AV$1=CX$1)*('白止-S级品'!$D$2:$AV$26)),0)+IFERROR(SUMPRODUCT(('乐容-S级品'!$A$4:$A$32=$B52)*('乐容-S级品'!$L$3:$CA$3=CX$1)*('乐容-S级品'!$L$4:$CA$32)),0)</f>
      </c>
      <c r="CY52" s="280">
        <f>IFERROR(SUMPRODUCT(('控温被PRO-S级品'!$B$2:$B$10=$B52)*('控温被PRO-S级品'!$E$1:$BE$1=CY$1)*('控温被PRO-S级品'!$E$2:$BE$10)),0)+IFERROR(SUMPRODUCT(('冬被-S级品'!$B$2:$B$10=$B52)*('冬被-S级品'!$E$1:$AW$1=CY$1)*('冬被-S级品'!$E$2:$AW$10)),0)+IFERROR(SUMPRODUCT(('白止-S级品'!$A$2:$A$26=$B52)*('白止-S级品'!$D$1:$AV$1=CY$1)*('白止-S级品'!$D$2:$AV$26)),0)+IFERROR(SUMPRODUCT(('乐容-S级品'!$A$4:$A$32=$B52)*('乐容-S级品'!$L$3:$CA$3=CY$1)*('乐容-S级品'!$L$4:$CA$32)),0)</f>
      </c>
      <c r="CZ52" s="280">
        <f>IFERROR(SUMPRODUCT(('控温被PRO-S级品'!$B$2:$B$10=$B52)*('控温被PRO-S级品'!$E$1:$BE$1=CZ$1)*('控温被PRO-S级品'!$E$2:$BE$10)),0)+IFERROR(SUMPRODUCT(('冬被-S级品'!$B$2:$B$10=$B52)*('冬被-S级品'!$E$1:$AW$1=CZ$1)*('冬被-S级品'!$E$2:$AW$10)),0)+IFERROR(SUMPRODUCT(('白止-S级品'!$A$2:$A$26=$B52)*('白止-S级品'!$D$1:$AV$1=CZ$1)*('白止-S级品'!$D$2:$AV$26)),0)+IFERROR(SUMPRODUCT(('乐容-S级品'!$A$4:$A$32=$B52)*('乐容-S级品'!$L$3:$CA$3=CZ$1)*('乐容-S级品'!$L$4:$CA$32)),0)</f>
      </c>
      <c r="DA52" s="280">
        <f>IFERROR(SUMPRODUCT(('控温被PRO-S级品'!$B$2:$B$10=$B52)*('控温被PRO-S级品'!$E$1:$BE$1=DA$1)*('控温被PRO-S级品'!$E$2:$BE$10)),0)+IFERROR(SUMPRODUCT(('冬被-S级品'!$B$2:$B$10=$B52)*('冬被-S级品'!$E$1:$AW$1=DA$1)*('冬被-S级品'!$E$2:$AW$10)),0)+IFERROR(SUMPRODUCT(('白止-S级品'!$A$2:$A$26=$B52)*('白止-S级品'!$D$1:$AV$1=DA$1)*('白止-S级品'!$D$2:$AV$26)),0)+IFERROR(SUMPRODUCT(('乐容-S级品'!$A$4:$A$32=$B52)*('乐容-S级品'!$L$3:$CA$3=DA$1)*('乐容-S级品'!$L$4:$CA$32)),0)</f>
      </c>
      <c r="DB52" s="280">
        <f>IFERROR(SUMPRODUCT(('控温被PRO-S级品'!$B$2:$B$10=$B52)*('控温被PRO-S级品'!$E$1:$BE$1=DB$1)*('控温被PRO-S级品'!$E$2:$BE$10)),0)+IFERROR(SUMPRODUCT(('冬被-S级品'!$B$2:$B$10=$B52)*('冬被-S级品'!$E$1:$AW$1=DB$1)*('冬被-S级品'!$E$2:$AW$10)),0)+IFERROR(SUMPRODUCT(('白止-S级品'!$A$2:$A$26=$B52)*('白止-S级品'!$D$1:$AV$1=DB$1)*('白止-S级品'!$D$2:$AV$26)),0)+IFERROR(SUMPRODUCT(('乐容-S级品'!$A$4:$A$32=$B52)*('乐容-S级品'!$L$3:$CA$3=DB$1)*('乐容-S级品'!$L$4:$CA$32)),0)</f>
      </c>
      <c r="DC52" s="280">
        <f>IFERROR(SUMPRODUCT(('控温被PRO-S级品'!$B$2:$B$10=$B52)*('控温被PRO-S级品'!$E$1:$BE$1=DC$1)*('控温被PRO-S级品'!$E$2:$BE$10)),0)+IFERROR(SUMPRODUCT(('冬被-S级品'!$B$2:$B$10=$B52)*('冬被-S级品'!$E$1:$AW$1=DC$1)*('冬被-S级品'!$E$2:$AW$10)),0)+IFERROR(SUMPRODUCT(('白止-S级品'!$A$2:$A$26=$B52)*('白止-S级品'!$D$1:$AV$1=DC$1)*('白止-S级品'!$D$2:$AV$26)),0)+IFERROR(SUMPRODUCT(('乐容-S级品'!$A$4:$A$32=$B52)*('乐容-S级品'!$L$3:$CA$3=DC$1)*('乐容-S级品'!$L$4:$CA$32)),0)</f>
      </c>
      <c r="DD52" s="280">
        <f>IFERROR(SUMPRODUCT(('控温被PRO-S级品'!$B$2:$B$10=$B52)*('控温被PRO-S级品'!$E$1:$BE$1=DD$1)*('控温被PRO-S级品'!$E$2:$BE$10)),0)+IFERROR(SUMPRODUCT(('冬被-S级品'!$B$2:$B$10=$B52)*('冬被-S级品'!$E$1:$AW$1=DD$1)*('冬被-S级品'!$E$2:$AW$10)),0)+IFERROR(SUMPRODUCT(('白止-S级品'!$A$2:$A$26=$B52)*('白止-S级品'!$D$1:$AV$1=DD$1)*('白止-S级品'!$D$2:$AV$26)),0)+IFERROR(SUMPRODUCT(('乐容-S级品'!$A$4:$A$32=$B52)*('乐容-S级品'!$L$3:$CA$3=DD$1)*('乐容-S级品'!$L$4:$CA$32)),0)</f>
      </c>
      <c r="DE52" s="280">
        <f>IFERROR(SUMPRODUCT(('控温被PRO-S级品'!$B$2:$B$10=$B52)*('控温被PRO-S级品'!$E$1:$BE$1=DE$1)*('控温被PRO-S级品'!$E$2:$BE$10)),0)+IFERROR(SUMPRODUCT(('冬被-S级品'!$B$2:$B$10=$B52)*('冬被-S级品'!$E$1:$AW$1=DE$1)*('冬被-S级品'!$E$2:$AW$10)),0)+IFERROR(SUMPRODUCT(('白止-S级品'!$A$2:$A$26=$B52)*('白止-S级品'!$D$1:$AV$1=DE$1)*('白止-S级品'!$D$2:$AV$26)),0)+IFERROR(SUMPRODUCT(('乐容-S级品'!$A$4:$A$32=$B52)*('乐容-S级品'!$L$3:$CA$3=DE$1)*('乐容-S级品'!$L$4:$CA$32)),0)</f>
      </c>
      <c r="DF52" s="280">
        <f>IFERROR(SUMPRODUCT(('控温被PRO-S级品'!$B$2:$B$10=$B52)*('控温被PRO-S级品'!$E$1:$BE$1=DF$1)*('控温被PRO-S级品'!$E$2:$BE$10)),0)+IFERROR(SUMPRODUCT(('冬被-S级品'!$B$2:$B$10=$B52)*('冬被-S级品'!$E$1:$AW$1=DF$1)*('冬被-S级品'!$E$2:$AW$10)),0)+IFERROR(SUMPRODUCT(('白止-S级品'!$A$2:$A$26=$B52)*('白止-S级品'!$D$1:$AV$1=DF$1)*('白止-S级品'!$D$2:$AV$26)),0)+IFERROR(SUMPRODUCT(('乐容-S级品'!$A$4:$A$32=$B52)*('乐容-S级品'!$L$3:$CA$3=DF$1)*('乐容-S级品'!$L$4:$CA$32)),0)</f>
      </c>
      <c r="DG52" s="280">
        <f>IFERROR(SUMPRODUCT(('控温被PRO-S级品'!$B$2:$B$10=$B52)*('控温被PRO-S级品'!$E$1:$BE$1=DG$1)*('控温被PRO-S级品'!$E$2:$BE$10)),0)+IFERROR(SUMPRODUCT(('冬被-S级品'!$B$2:$B$10=$B52)*('冬被-S级品'!$E$1:$AW$1=DG$1)*('冬被-S级品'!$E$2:$AW$10)),0)+IFERROR(SUMPRODUCT(('白止-S级品'!$A$2:$A$26=$B52)*('白止-S级品'!$D$1:$AV$1=DG$1)*('白止-S级品'!$D$2:$AV$26)),0)+IFERROR(SUMPRODUCT(('乐容-S级品'!$A$4:$A$32=$B52)*('乐容-S级品'!$L$3:$CA$3=DG$1)*('乐容-S级品'!$L$4:$CA$32)),0)</f>
      </c>
      <c r="DH52" s="280">
        <f>IFERROR(SUMPRODUCT(('控温被PRO-S级品'!$B$2:$B$10=$B52)*('控温被PRO-S级品'!$E$1:$BE$1=DH$1)*('控温被PRO-S级品'!$E$2:$BE$10)),0)+IFERROR(SUMPRODUCT(('冬被-S级品'!$B$2:$B$10=$B52)*('冬被-S级品'!$E$1:$AW$1=DH$1)*('冬被-S级品'!$E$2:$AW$10)),0)+IFERROR(SUMPRODUCT(('白止-S级品'!$A$2:$A$26=$B52)*('白止-S级品'!$D$1:$AV$1=DH$1)*('白止-S级品'!$D$2:$AV$26)),0)+IFERROR(SUMPRODUCT(('乐容-S级品'!$A$4:$A$32=$B52)*('乐容-S级品'!$L$3:$CA$3=DH$1)*('乐容-S级品'!$L$4:$CA$32)),0)</f>
      </c>
      <c r="DI52" s="280">
        <f>IFERROR(SUMPRODUCT(('控温被PRO-S级品'!$B$2:$B$10=$B52)*('控温被PRO-S级品'!$E$1:$BE$1=DI$1)*('控温被PRO-S级品'!$E$2:$BE$10)),0)+IFERROR(SUMPRODUCT(('冬被-S级品'!$B$2:$B$10=$B52)*('冬被-S级品'!$E$1:$AW$1=DI$1)*('冬被-S级品'!$E$2:$AW$10)),0)+IFERROR(SUMPRODUCT(('白止-S级品'!$A$2:$A$26=$B52)*('白止-S级品'!$D$1:$AV$1=DI$1)*('白止-S级品'!$D$2:$AV$26)),0)+IFERROR(SUMPRODUCT(('乐容-S级品'!$A$4:$A$32=$B52)*('乐容-S级品'!$L$3:$CA$3=DI$1)*('乐容-S级品'!$L$4:$CA$32)),0)</f>
      </c>
      <c r="DJ52" s="280">
        <f>IFERROR(SUMPRODUCT(('控温被PRO-S级品'!$B$2:$B$10=$B52)*('控温被PRO-S级品'!$E$1:$BE$1=DJ$1)*('控温被PRO-S级品'!$E$2:$BE$10)),0)+IFERROR(SUMPRODUCT(('冬被-S级品'!$B$2:$B$10=$B52)*('冬被-S级品'!$E$1:$AW$1=DJ$1)*('冬被-S级品'!$E$2:$AW$10)),0)+IFERROR(SUMPRODUCT(('白止-S级品'!$A$2:$A$26=$B52)*('白止-S级品'!$D$1:$AV$1=DJ$1)*('白止-S级品'!$D$2:$AV$26)),0)+IFERROR(SUMPRODUCT(('乐容-S级品'!$A$4:$A$32=$B52)*('乐容-S级品'!$L$3:$CA$3=DJ$1)*('乐容-S级品'!$L$4:$CA$32)),0)</f>
      </c>
      <c r="DK52" s="280"/>
      <c r="DL52" s="280"/>
      <c r="DM52" s="280"/>
      <c r="DN52" s="280"/>
      <c r="DO52" s="280"/>
      <c r="DP52" s="280"/>
      <c r="DQ52" s="280"/>
      <c r="DR52" s="280"/>
      <c r="DS52" s="280"/>
      <c r="DT52" s="280"/>
      <c r="DU52" s="280"/>
      <c r="DV52" s="280"/>
      <c r="DW52" s="280">
        <f>VLOOKUP(B52,'系统编码规格'!A:C,3,FALSE)</f>
      </c>
      <c r="DX52" s="280"/>
      <c r="DY52" s="280"/>
      <c r="DZ52" s="280"/>
      <c r="EA52" s="280"/>
      <c r="EB52" s="280"/>
      <c r="EC52" s="280"/>
      <c r="ED52" s="280"/>
      <c r="EE52" s="280"/>
      <c r="EF52" s="280"/>
      <c r="EG52" s="280"/>
      <c r="EH52" s="280"/>
      <c r="EI52" s="280"/>
      <c r="EJ52" s="280"/>
      <c r="EK52" s="280"/>
      <c r="EL52" s="280"/>
      <c r="EM52" s="280"/>
      <c r="EN52" s="280"/>
      <c r="EO52" s="280"/>
      <c r="EP52" s="280"/>
      <c r="EQ52" s="280"/>
      <c r="ER52" s="280"/>
      <c r="ES52" s="280"/>
      <c r="ET52" s="280"/>
      <c r="EU52" s="280"/>
      <c r="EV52" s="280"/>
      <c r="EW52" s="280"/>
      <c r="EX52" s="280"/>
      <c r="EY52" s="280"/>
      <c r="EZ52" s="280"/>
      <c r="FA52" s="280"/>
      <c r="FB52" s="280"/>
      <c r="FC52" s="280"/>
      <c r="FD52" s="280"/>
      <c r="FE52" s="280"/>
      <c r="FF52" s="280"/>
      <c r="FG52" s="280"/>
      <c r="FH52" s="280"/>
      <c r="FI52" s="280"/>
      <c r="FJ52" s="280"/>
      <c r="FK52" s="280"/>
      <c r="FL52" s="280"/>
      <c r="FM52" s="280"/>
      <c r="FN52" s="280"/>
      <c r="FO52" s="280"/>
      <c r="FP52" s="280"/>
      <c r="FQ52" s="280"/>
      <c r="FR52" s="280"/>
      <c r="FS52" s="280"/>
      <c r="FT52" s="280"/>
      <c r="FU52" s="280"/>
      <c r="FV52" s="280"/>
      <c r="FW52" s="280"/>
      <c r="FX52" s="280"/>
      <c r="FY52" s="280"/>
      <c r="FZ52" s="280"/>
      <c r="GA52" s="280"/>
      <c r="GB52" s="280"/>
      <c r="GC52" s="280"/>
      <c r="GD52" s="280"/>
      <c r="GE52" s="280"/>
      <c r="GF52" s="280"/>
      <c r="GG52" s="280"/>
      <c r="GH52" s="280"/>
      <c r="GI52" s="280"/>
      <c r="GJ52" s="280"/>
      <c r="GK52" s="280"/>
      <c r="GL52" s="280"/>
      <c r="GM52" s="280"/>
      <c r="GN52" s="280"/>
      <c r="GO52" s="280"/>
      <c r="GP52" s="280"/>
      <c r="GQ52" s="280"/>
      <c r="GR52" s="280"/>
      <c r="GS52" s="280"/>
      <c r="GT52" s="280"/>
      <c r="GU52" s="280"/>
      <c r="GV52" s="280"/>
    </row>
    <row r="53">
      <c r="A53" s="309" t="str">
        <v>安桐</v>
      </c>
      <c r="B53" s="310" t="str">
        <v>12800025601141416</v>
      </c>
      <c r="C53" s="309" t="str">
        <v>亚朵星球 深睡控温被PRO</v>
      </c>
      <c r="D53" s="309" t="str">
        <v>黎明灰-150*200cm</v>
      </c>
      <c r="E53">
        <f>SUM(F53:GX53)</f>
      </c>
      <c r="F53" s="280">
        <f>IFERROR(SUMPRODUCT(('控温被PRO-S级品'!$B$2:$B$10=$B53)*('控温被PRO-S级品'!$E$1:$BE$1=F$1)*('控温被PRO-S级品'!$E$2:$BE$10)),0)+IFERROR(SUMPRODUCT(('冬被-S级品'!$B$2:$B$10=$B53)*('冬被-S级品'!$E$1:$AW$1=F$1)*('冬被-S级品'!$E$2:$AW$10)),0)+IFERROR(SUMPRODUCT(('白止-S级品'!$A$2:$A$26=$B53)*('白止-S级品'!$D$1:$AV$1=F$1)*('白止-S级品'!$D$2:$AV$26)),0)+IFERROR(SUMPRODUCT(('乐容-S级品'!$A$4:$A$32=$B53)*('乐容-S级品'!$L$3:$CA$3=F$1)*('乐容-S级品'!$L$4:$CA$32)),0)</f>
      </c>
      <c r="G53" s="280">
        <f>IFERROR(SUMPRODUCT(('控温被PRO-S级品'!$B$2:$B$10=$B53)*('控温被PRO-S级品'!$E$1:$BE$1=G$1)*('控温被PRO-S级品'!$E$2:$BE$10)),0)+IFERROR(SUMPRODUCT(('冬被-S级品'!$B$2:$B$10=$B53)*('冬被-S级品'!$E$1:$AW$1=G$1)*('冬被-S级品'!$E$2:$AW$10)),0)+IFERROR(SUMPRODUCT(('白止-S级品'!$A$2:$A$26=$B53)*('白止-S级品'!$D$1:$AV$1=G$1)*('白止-S级品'!$D$2:$AV$26)),0)+IFERROR(SUMPRODUCT(('乐容-S级品'!$A$4:$A$32=$B53)*('乐容-S级品'!$L$3:$CA$3=G$1)*('乐容-S级品'!$L$4:$CA$32)),0)</f>
      </c>
      <c r="H53" s="280">
        <f>IFERROR(SUMPRODUCT(('控温被PRO-S级品'!$B$2:$B$10=$B53)*('控温被PRO-S级品'!$E$1:$BE$1=H$1)*('控温被PRO-S级品'!$E$2:$BE$10)),0)+IFERROR(SUMPRODUCT(('冬被-S级品'!$B$2:$B$10=$B53)*('冬被-S级品'!$E$1:$AW$1=H$1)*('冬被-S级品'!$E$2:$AW$10)),0)+IFERROR(SUMPRODUCT(('白止-S级品'!$A$2:$A$26=$B53)*('白止-S级品'!$D$1:$AV$1=H$1)*('白止-S级品'!$D$2:$AV$26)),0)+IFERROR(SUMPRODUCT(('乐容-S级品'!$A$4:$A$32=$B53)*('乐容-S级品'!$L$3:$CA$3=H$1)*('乐容-S级品'!$L$4:$CA$32)),0)</f>
      </c>
      <c r="I53" s="280">
        <f>IFERROR(SUMPRODUCT(('控温被PRO-S级品'!$B$2:$B$10=$B53)*('控温被PRO-S级品'!$E$1:$BE$1=I$1)*('控温被PRO-S级品'!$E$2:$BE$10)),0)+IFERROR(SUMPRODUCT(('冬被-S级品'!$B$2:$B$10=$B53)*('冬被-S级品'!$E$1:$AW$1=I$1)*('冬被-S级品'!$E$2:$AW$10)),0)+IFERROR(SUMPRODUCT(('白止-S级品'!$A$2:$A$26=$B53)*('白止-S级品'!$D$1:$AV$1=I$1)*('白止-S级品'!$D$2:$AV$26)),0)+IFERROR(SUMPRODUCT(('乐容-S级品'!$A$4:$A$32=$B53)*('乐容-S级品'!$L$3:$CA$3=I$1)*('乐容-S级品'!$L$4:$CA$32)),0)</f>
      </c>
      <c r="J53" s="280">
        <f>IFERROR(SUMPRODUCT(('控温被PRO-S级品'!$B$2:$B$10=$B53)*('控温被PRO-S级品'!$E$1:$BE$1=J$1)*('控温被PRO-S级品'!$E$2:$BE$10)),0)+IFERROR(SUMPRODUCT(('冬被-S级品'!$B$2:$B$10=$B53)*('冬被-S级品'!$E$1:$AW$1=J$1)*('冬被-S级品'!$E$2:$AW$10)),0)+IFERROR(SUMPRODUCT(('白止-S级品'!$A$2:$A$26=$B53)*('白止-S级品'!$D$1:$AV$1=J$1)*('白止-S级品'!$D$2:$AV$26)),0)+IFERROR(SUMPRODUCT(('乐容-S级品'!$A$4:$A$32=$B53)*('乐容-S级品'!$L$3:$CA$3=J$1)*('乐容-S级品'!$L$4:$CA$32)),0)</f>
      </c>
      <c r="K53" s="280">
        <f>IFERROR(SUMPRODUCT(('控温被PRO-S级品'!$B$2:$B$10=$B53)*('控温被PRO-S级品'!$E$1:$BE$1=K$1)*('控温被PRO-S级品'!$E$2:$BE$10)),0)+IFERROR(SUMPRODUCT(('冬被-S级品'!$B$2:$B$10=$B53)*('冬被-S级品'!$E$1:$AW$1=K$1)*('冬被-S级品'!$E$2:$AW$10)),0)+IFERROR(SUMPRODUCT(('白止-S级品'!$A$2:$A$26=$B53)*('白止-S级品'!$D$1:$AV$1=K$1)*('白止-S级品'!$D$2:$AV$26)),0)+IFERROR(SUMPRODUCT(('乐容-S级品'!$A$4:$A$32=$B53)*('乐容-S级品'!$L$3:$CA$3=K$1)*('乐容-S级品'!$L$4:$CA$32)),0)</f>
      </c>
      <c r="L53" s="280">
        <f>IFERROR(SUMPRODUCT(('控温被PRO-S级品'!$B$2:$B$10=$B53)*('控温被PRO-S级品'!$E$1:$BE$1=L$1)*('控温被PRO-S级品'!$E$2:$BE$10)),0)+IFERROR(SUMPRODUCT(('冬被-S级品'!$B$2:$B$10=$B53)*('冬被-S级品'!$E$1:$AW$1=L$1)*('冬被-S级品'!$E$2:$AW$10)),0)+IFERROR(SUMPRODUCT(('白止-S级品'!$A$2:$A$26=$B53)*('白止-S级品'!$D$1:$AV$1=L$1)*('白止-S级品'!$D$2:$AV$26)),0)+IFERROR(SUMPRODUCT(('乐容-S级品'!$A$4:$A$32=$B53)*('乐容-S级品'!$L$3:$CA$3=L$1)*('乐容-S级品'!$L$4:$CA$32)),0)</f>
      </c>
      <c r="M53" s="280">
        <f>IFERROR(SUMPRODUCT(('控温被PRO-S级品'!$B$2:$B$10=$B53)*('控温被PRO-S级品'!$E$1:$BE$1=M$1)*('控温被PRO-S级品'!$E$2:$BE$10)),0)+IFERROR(SUMPRODUCT(('冬被-S级品'!$B$2:$B$10=$B53)*('冬被-S级品'!$E$1:$AW$1=M$1)*('冬被-S级品'!$E$2:$AW$10)),0)+IFERROR(SUMPRODUCT(('白止-S级品'!$A$2:$A$26=$B53)*('白止-S级品'!$D$1:$AV$1=M$1)*('白止-S级品'!$D$2:$AV$26)),0)+IFERROR(SUMPRODUCT(('乐容-S级品'!$A$4:$A$32=$B53)*('乐容-S级品'!$L$3:$CA$3=M$1)*('乐容-S级品'!$L$4:$CA$32)),0)</f>
      </c>
      <c r="N53" s="280">
        <f>IFERROR(SUMPRODUCT(('控温被PRO-S级品'!$B$2:$B$10=$B53)*('控温被PRO-S级品'!$E$1:$BE$1=N$1)*('控温被PRO-S级品'!$E$2:$BE$10)),0)+IFERROR(SUMPRODUCT(('冬被-S级品'!$B$2:$B$10=$B53)*('冬被-S级品'!$E$1:$AW$1=N$1)*('冬被-S级品'!$E$2:$AW$10)),0)+IFERROR(SUMPRODUCT(('白止-S级品'!$A$2:$A$26=$B53)*('白止-S级品'!$D$1:$AV$1=N$1)*('白止-S级品'!$D$2:$AV$26)),0)+IFERROR(SUMPRODUCT(('乐容-S级品'!$A$4:$A$32=$B53)*('乐容-S级品'!$L$3:$CA$3=N$1)*('乐容-S级品'!$L$4:$CA$32)),0)</f>
      </c>
      <c r="O53" s="280">
        <f>IFERROR(SUMPRODUCT(('控温被PRO-S级品'!$B$2:$B$10=$B53)*('控温被PRO-S级品'!$E$1:$BE$1=O$1)*('控温被PRO-S级品'!$E$2:$BE$10)),0)+IFERROR(SUMPRODUCT(('冬被-S级品'!$B$2:$B$10=$B53)*('冬被-S级品'!$E$1:$AW$1=O$1)*('冬被-S级品'!$E$2:$AW$10)),0)+IFERROR(SUMPRODUCT(('白止-S级品'!$A$2:$A$26=$B53)*('白止-S级品'!$D$1:$AV$1=O$1)*('白止-S级品'!$D$2:$AV$26)),0)+IFERROR(SUMPRODUCT(('乐容-S级品'!$A$4:$A$32=$B53)*('乐容-S级品'!$L$3:$CA$3=O$1)*('乐容-S级品'!$L$4:$CA$32)),0)</f>
      </c>
      <c r="P53" s="280">
        <f>IFERROR(SUMPRODUCT(('控温被PRO-S级品'!$B$2:$B$10=$B53)*('控温被PRO-S级品'!$E$1:$BE$1=P$1)*('控温被PRO-S级品'!$E$2:$BE$10)),0)+IFERROR(SUMPRODUCT(('冬被-S级品'!$B$2:$B$10=$B53)*('冬被-S级品'!$E$1:$AW$1=P$1)*('冬被-S级品'!$E$2:$AW$10)),0)+IFERROR(SUMPRODUCT(('白止-S级品'!$A$2:$A$26=$B53)*('白止-S级品'!$D$1:$AV$1=P$1)*('白止-S级品'!$D$2:$AV$26)),0)+IFERROR(SUMPRODUCT(('乐容-S级品'!$A$4:$A$32=$B53)*('乐容-S级品'!$L$3:$CA$3=P$1)*('乐容-S级品'!$L$4:$CA$32)),0)</f>
      </c>
      <c r="Q53" s="280">
        <f>IFERROR(SUMPRODUCT(('控温被PRO-S级品'!$B$2:$B$10=$B53)*('控温被PRO-S级品'!$E$1:$BE$1=Q$1)*('控温被PRO-S级品'!$E$2:$BE$10)),0)+IFERROR(SUMPRODUCT(('冬被-S级品'!$B$2:$B$10=$B53)*('冬被-S级品'!$E$1:$AW$1=Q$1)*('冬被-S级品'!$E$2:$AW$10)),0)+IFERROR(SUMPRODUCT(('白止-S级品'!$A$2:$A$26=$B53)*('白止-S级品'!$D$1:$AV$1=Q$1)*('白止-S级品'!$D$2:$AV$26)),0)+IFERROR(SUMPRODUCT(('乐容-S级品'!$A$4:$A$32=$B53)*('乐容-S级品'!$L$3:$CA$3=Q$1)*('乐容-S级品'!$L$4:$CA$32)),0)</f>
      </c>
      <c r="R53" s="280">
        <f>IFERROR(SUMPRODUCT(('控温被PRO-S级品'!$B$2:$B$10=$B53)*('控温被PRO-S级品'!$E$1:$BE$1=R$1)*('控温被PRO-S级品'!$E$2:$BE$10)),0)+IFERROR(SUMPRODUCT(('冬被-S级品'!$B$2:$B$10=$B53)*('冬被-S级品'!$E$1:$AW$1=R$1)*('冬被-S级品'!$E$2:$AW$10)),0)+IFERROR(SUMPRODUCT(('白止-S级品'!$A$2:$A$26=$B53)*('白止-S级品'!$D$1:$AV$1=R$1)*('白止-S级品'!$D$2:$AV$26)),0)+IFERROR(SUMPRODUCT(('乐容-S级品'!$A$4:$A$32=$B53)*('乐容-S级品'!$L$3:$CA$3=R$1)*('乐容-S级品'!$L$4:$CA$32)),0)</f>
      </c>
      <c r="S53" s="280">
        <f>IFERROR(SUMPRODUCT(('控温被PRO-S级品'!$B$2:$B$10=$B53)*('控温被PRO-S级品'!$E$1:$BE$1=S$1)*('控温被PRO-S级品'!$E$2:$BE$10)),0)+IFERROR(SUMPRODUCT(('冬被-S级品'!$B$2:$B$10=$B53)*('冬被-S级品'!$E$1:$AW$1=S$1)*('冬被-S级品'!$E$2:$AW$10)),0)+IFERROR(SUMPRODUCT(('白止-S级品'!$A$2:$A$26=$B53)*('白止-S级品'!$D$1:$AV$1=S$1)*('白止-S级品'!$D$2:$AV$26)),0)+IFERROR(SUMPRODUCT(('乐容-S级品'!$A$4:$A$32=$B53)*('乐容-S级品'!$L$3:$CA$3=S$1)*('乐容-S级品'!$L$4:$CA$32)),0)</f>
      </c>
      <c r="T53" s="280">
        <f>IFERROR(SUMPRODUCT(('控温被PRO-S级品'!$B$2:$B$10=$B53)*('控温被PRO-S级品'!$E$1:$BE$1=T$1)*('控温被PRO-S级品'!$E$2:$BE$10)),0)+IFERROR(SUMPRODUCT(('冬被-S级品'!$B$2:$B$10=$B53)*('冬被-S级品'!$E$1:$AW$1=T$1)*('冬被-S级品'!$E$2:$AW$10)),0)+IFERROR(SUMPRODUCT(('白止-S级品'!$A$2:$A$26=$B53)*('白止-S级品'!$D$1:$AV$1=T$1)*('白止-S级品'!$D$2:$AV$26)),0)+IFERROR(SUMPRODUCT(('乐容-S级品'!$A$4:$A$32=$B53)*('乐容-S级品'!$L$3:$CA$3=T$1)*('乐容-S级品'!$L$4:$CA$32)),0)</f>
      </c>
      <c r="U53" s="280">
        <f>IFERROR(SUMPRODUCT(('控温被PRO-S级品'!$B$2:$B$10=$B53)*('控温被PRO-S级品'!$E$1:$BE$1=U$1)*('控温被PRO-S级品'!$E$2:$BE$10)),0)+IFERROR(SUMPRODUCT(('冬被-S级品'!$B$2:$B$10=$B53)*('冬被-S级品'!$E$1:$AW$1=U$1)*('冬被-S级品'!$E$2:$AW$10)),0)+IFERROR(SUMPRODUCT(('白止-S级品'!$A$2:$A$26=$B53)*('白止-S级品'!$D$1:$AV$1=U$1)*('白止-S级品'!$D$2:$AV$26)),0)+IFERROR(SUMPRODUCT(('乐容-S级品'!$A$4:$A$32=$B53)*('乐容-S级品'!$L$3:$CA$3=U$1)*('乐容-S级品'!$L$4:$CA$32)),0)</f>
      </c>
      <c r="V53" s="280">
        <f>IFERROR(SUMPRODUCT(('控温被PRO-S级品'!$B$2:$B$10=$B53)*('控温被PRO-S级品'!$E$1:$BE$1=V$1)*('控温被PRO-S级品'!$E$2:$BE$10)),0)+IFERROR(SUMPRODUCT(('冬被-S级品'!$B$2:$B$10=$B53)*('冬被-S级品'!$E$1:$AW$1=V$1)*('冬被-S级品'!$E$2:$AW$10)),0)+IFERROR(SUMPRODUCT(('白止-S级品'!$A$2:$A$26=$B53)*('白止-S级品'!$D$1:$AV$1=V$1)*('白止-S级品'!$D$2:$AV$26)),0)+IFERROR(SUMPRODUCT(('乐容-S级品'!$A$4:$A$32=$B53)*('乐容-S级品'!$L$3:$CA$3=V$1)*('乐容-S级品'!$L$4:$CA$32)),0)</f>
      </c>
      <c r="W53" s="280">
        <f>IFERROR(SUMPRODUCT(('控温被PRO-S级品'!$B$2:$B$10=$B53)*('控温被PRO-S级品'!$E$1:$BE$1=W$1)*('控温被PRO-S级品'!$E$2:$BE$10)),0)+IFERROR(SUMPRODUCT(('冬被-S级品'!$B$2:$B$10=$B53)*('冬被-S级品'!$E$1:$AW$1=W$1)*('冬被-S级品'!$E$2:$AW$10)),0)+IFERROR(SUMPRODUCT(('白止-S级品'!$A$2:$A$26=$B53)*('白止-S级品'!$D$1:$AV$1=W$1)*('白止-S级品'!$D$2:$AV$26)),0)+IFERROR(SUMPRODUCT(('乐容-S级品'!$A$4:$A$32=$B53)*('乐容-S级品'!$L$3:$CA$3=W$1)*('乐容-S级品'!$L$4:$CA$32)),0)</f>
      </c>
      <c r="X53" s="280">
        <f>IFERROR(SUMPRODUCT(('控温被PRO-S级品'!$B$2:$B$10=$B53)*('控温被PRO-S级品'!$E$1:$BE$1=X$1)*('控温被PRO-S级品'!$E$2:$BE$10)),0)+IFERROR(SUMPRODUCT(('冬被-S级品'!$B$2:$B$10=$B53)*('冬被-S级品'!$E$1:$AW$1=X$1)*('冬被-S级品'!$E$2:$AW$10)),0)+IFERROR(SUMPRODUCT(('白止-S级品'!$A$2:$A$26=$B53)*('白止-S级品'!$D$1:$AV$1=X$1)*('白止-S级品'!$D$2:$AV$26)),0)+IFERROR(SUMPRODUCT(('乐容-S级品'!$A$4:$A$32=$B53)*('乐容-S级品'!$L$3:$CA$3=X$1)*('乐容-S级品'!$L$4:$CA$32)),0)</f>
      </c>
      <c r="Y53" s="280">
        <f>IFERROR(SUMPRODUCT(('控温被PRO-S级品'!$B$2:$B$10=$B53)*('控温被PRO-S级品'!$E$1:$BE$1=Y$1)*('控温被PRO-S级品'!$E$2:$BE$10)),0)+IFERROR(SUMPRODUCT(('冬被-S级品'!$B$2:$B$10=$B53)*('冬被-S级品'!$E$1:$AW$1=Y$1)*('冬被-S级品'!$E$2:$AW$10)),0)+IFERROR(SUMPRODUCT(('白止-S级品'!$A$2:$A$26=$B53)*('白止-S级品'!$D$1:$AV$1=Y$1)*('白止-S级品'!$D$2:$AV$26)),0)+IFERROR(SUMPRODUCT(('乐容-S级品'!$A$4:$A$32=$B53)*('乐容-S级品'!$L$3:$CA$3=Y$1)*('乐容-S级品'!$L$4:$CA$32)),0)</f>
      </c>
      <c r="Z53" s="280">
        <f>IFERROR(SUMPRODUCT(('控温被PRO-S级品'!$B$2:$B$10=$B53)*('控温被PRO-S级品'!$E$1:$BE$1=Z$1)*('控温被PRO-S级品'!$E$2:$BE$10)),0)+IFERROR(SUMPRODUCT(('冬被-S级品'!$B$2:$B$10=$B53)*('冬被-S级品'!$E$1:$AW$1=Z$1)*('冬被-S级品'!$E$2:$AW$10)),0)+IFERROR(SUMPRODUCT(('白止-S级品'!$A$2:$A$26=$B53)*('白止-S级品'!$D$1:$AV$1=Z$1)*('白止-S级品'!$D$2:$AV$26)),0)+IFERROR(SUMPRODUCT(('乐容-S级品'!$A$4:$A$32=$B53)*('乐容-S级品'!$L$3:$CA$3=Z$1)*('乐容-S级品'!$L$4:$CA$32)),0)</f>
      </c>
      <c r="AA53" s="280">
        <f>IFERROR(SUMPRODUCT(('控温被PRO-S级品'!$B$2:$B$10=$B53)*('控温被PRO-S级品'!$E$1:$BE$1=AA$1)*('控温被PRO-S级品'!$E$2:$BE$10)),0)+IFERROR(SUMPRODUCT(('冬被-S级品'!$B$2:$B$10=$B53)*('冬被-S级品'!$E$1:$AW$1=AA$1)*('冬被-S级品'!$E$2:$AW$10)),0)+IFERROR(SUMPRODUCT(('白止-S级品'!$A$2:$A$26=$B53)*('白止-S级品'!$D$1:$AV$1=AA$1)*('白止-S级品'!$D$2:$AV$26)),0)+IFERROR(SUMPRODUCT(('乐容-S级品'!$A$4:$A$32=$B53)*('乐容-S级品'!$L$3:$CA$3=AA$1)*('乐容-S级品'!$L$4:$CA$32)),0)</f>
      </c>
      <c r="AB53" s="280">
        <f>IFERROR(SUMPRODUCT(('控温被PRO-S级品'!$B$2:$B$10=$B53)*('控温被PRO-S级品'!$E$1:$BE$1=AB$1)*('控温被PRO-S级品'!$E$2:$BE$10)),0)+IFERROR(SUMPRODUCT(('冬被-S级品'!$B$2:$B$10=$B53)*('冬被-S级品'!$E$1:$AW$1=AB$1)*('冬被-S级品'!$E$2:$AW$10)),0)+IFERROR(SUMPRODUCT(('白止-S级品'!$A$2:$A$26=$B53)*('白止-S级品'!$D$1:$AV$1=AB$1)*('白止-S级品'!$D$2:$AV$26)),0)+IFERROR(SUMPRODUCT(('乐容-S级品'!$A$4:$A$32=$B53)*('乐容-S级品'!$L$3:$CA$3=AB$1)*('乐容-S级品'!$L$4:$CA$32)),0)</f>
      </c>
      <c r="AC53" s="280">
        <f>IFERROR(SUMPRODUCT(('控温被PRO-S级品'!$B$2:$B$10=$B53)*('控温被PRO-S级品'!$E$1:$BE$1=AC$1)*('控温被PRO-S级品'!$E$2:$BE$10)),0)+IFERROR(SUMPRODUCT(('冬被-S级品'!$B$2:$B$10=$B53)*('冬被-S级品'!$E$1:$AW$1=AC$1)*('冬被-S级品'!$E$2:$AW$10)),0)+IFERROR(SUMPRODUCT(('白止-S级品'!$A$2:$A$26=$B53)*('白止-S级品'!$D$1:$AV$1=AC$1)*('白止-S级品'!$D$2:$AV$26)),0)+IFERROR(SUMPRODUCT(('乐容-S级品'!$A$4:$A$32=$B53)*('乐容-S级品'!$L$3:$CA$3=AC$1)*('乐容-S级品'!$L$4:$CA$32)),0)</f>
      </c>
      <c r="AD53" s="280">
        <f>IFERROR(SUMPRODUCT(('控温被PRO-S级品'!$B$2:$B$10=$B53)*('控温被PRO-S级品'!$E$1:$BE$1=AD$1)*('控温被PRO-S级品'!$E$2:$BE$10)),0)+IFERROR(SUMPRODUCT(('冬被-S级品'!$B$2:$B$10=$B53)*('冬被-S级品'!$E$1:$AW$1=AD$1)*('冬被-S级品'!$E$2:$AW$10)),0)+IFERROR(SUMPRODUCT(('白止-S级品'!$A$2:$A$26=$B53)*('白止-S级品'!$D$1:$AV$1=AD$1)*('白止-S级品'!$D$2:$AV$26)),0)+IFERROR(SUMPRODUCT(('乐容-S级品'!$A$4:$A$32=$B53)*('乐容-S级品'!$L$3:$CA$3=AD$1)*('乐容-S级品'!$L$4:$CA$32)),0)</f>
      </c>
      <c r="AE53" s="280">
        <f>IFERROR(SUMPRODUCT(('控温被PRO-S级品'!$B$2:$B$10=$B53)*('控温被PRO-S级品'!$E$1:$BE$1=AE$1)*('控温被PRO-S级品'!$E$2:$BE$10)),0)+IFERROR(SUMPRODUCT(('冬被-S级品'!$B$2:$B$10=$B53)*('冬被-S级品'!$E$1:$AW$1=AE$1)*('冬被-S级品'!$E$2:$AW$10)),0)+IFERROR(SUMPRODUCT(('白止-S级品'!$A$2:$A$26=$B53)*('白止-S级品'!$D$1:$AV$1=AE$1)*('白止-S级品'!$D$2:$AV$26)),0)+IFERROR(SUMPRODUCT(('乐容-S级品'!$A$4:$A$32=$B53)*('乐容-S级品'!$L$3:$CA$3=AE$1)*('乐容-S级品'!$L$4:$CA$32)),0)</f>
      </c>
      <c r="AF53" s="280">
        <f>IFERROR(SUMPRODUCT(('控温被PRO-S级品'!$B$2:$B$10=$B53)*('控温被PRO-S级品'!$E$1:$BE$1=AF$1)*('控温被PRO-S级品'!$E$2:$BE$10)),0)+IFERROR(SUMPRODUCT(('冬被-S级品'!$B$2:$B$10=$B53)*('冬被-S级品'!$E$1:$AW$1=AF$1)*('冬被-S级品'!$E$2:$AW$10)),0)+IFERROR(SUMPRODUCT(('白止-S级品'!$A$2:$A$26=$B53)*('白止-S级品'!$D$1:$AV$1=AF$1)*('白止-S级品'!$D$2:$AV$26)),0)+IFERROR(SUMPRODUCT(('乐容-S级品'!$A$4:$A$32=$B53)*('乐容-S级品'!$L$3:$CA$3=AF$1)*('乐容-S级品'!$L$4:$CA$32)),0)</f>
      </c>
      <c r="AG53" s="280">
        <f>IFERROR(SUMPRODUCT(('控温被PRO-S级品'!$B$2:$B$10=$B53)*('控温被PRO-S级品'!$E$1:$BE$1=AG$1)*('控温被PRO-S级品'!$E$2:$BE$10)),0)+IFERROR(SUMPRODUCT(('冬被-S级品'!$B$2:$B$10=$B53)*('冬被-S级品'!$E$1:$AW$1=AG$1)*('冬被-S级品'!$E$2:$AW$10)),0)+IFERROR(SUMPRODUCT(('白止-S级品'!$A$2:$A$26=$B53)*('白止-S级品'!$D$1:$AV$1=AG$1)*('白止-S级品'!$D$2:$AV$26)),0)+IFERROR(SUMPRODUCT(('乐容-S级品'!$A$4:$A$32=$B53)*('乐容-S级品'!$L$3:$CA$3=AG$1)*('乐容-S级品'!$L$4:$CA$32)),0)</f>
      </c>
      <c r="AH53" s="280">
        <f>IFERROR(SUMPRODUCT(('控温被PRO-S级品'!$B$2:$B$10=$B53)*('控温被PRO-S级品'!$E$1:$BE$1=AH$1)*('控温被PRO-S级品'!$E$2:$BE$10)),0)+IFERROR(SUMPRODUCT(('冬被-S级品'!$B$2:$B$10=$B53)*('冬被-S级品'!$E$1:$AW$1=AH$1)*('冬被-S级品'!$E$2:$AW$10)),0)+IFERROR(SUMPRODUCT(('白止-S级品'!$A$2:$A$26=$B53)*('白止-S级品'!$D$1:$AV$1=AH$1)*('白止-S级品'!$D$2:$AV$26)),0)+IFERROR(SUMPRODUCT(('乐容-S级品'!$A$4:$A$32=$B53)*('乐容-S级品'!$L$3:$CA$3=AH$1)*('乐容-S级品'!$L$4:$CA$32)),0)</f>
      </c>
      <c r="AI53" s="280">
        <f>IFERROR(SUMPRODUCT(('控温被PRO-S级品'!$B$2:$B$10=$B53)*('控温被PRO-S级品'!$E$1:$BE$1=AI$1)*('控温被PRO-S级品'!$E$2:$BE$10)),0)+IFERROR(SUMPRODUCT(('冬被-S级品'!$B$2:$B$10=$B53)*('冬被-S级品'!$E$1:$AW$1=AI$1)*('冬被-S级品'!$E$2:$AW$10)),0)+IFERROR(SUMPRODUCT(('白止-S级品'!$A$2:$A$26=$B53)*('白止-S级品'!$D$1:$AV$1=AI$1)*('白止-S级品'!$D$2:$AV$26)),0)+IFERROR(SUMPRODUCT(('乐容-S级品'!$A$4:$A$32=$B53)*('乐容-S级品'!$L$3:$CA$3=AI$1)*('乐容-S级品'!$L$4:$CA$32)),0)</f>
      </c>
      <c r="AJ53" s="280">
        <f>IFERROR(SUMPRODUCT(('控温被PRO-S级品'!$B$2:$B$10=$B53)*('控温被PRO-S级品'!$E$1:$BE$1=AJ$1)*('控温被PRO-S级品'!$E$2:$BE$10)),0)+IFERROR(SUMPRODUCT(('冬被-S级品'!$B$2:$B$10=$B53)*('冬被-S级品'!$E$1:$AW$1=AJ$1)*('冬被-S级品'!$E$2:$AW$10)),0)+IFERROR(SUMPRODUCT(('白止-S级品'!$A$2:$A$26=$B53)*('白止-S级品'!$D$1:$AV$1=AJ$1)*('白止-S级品'!$D$2:$AV$26)),0)+IFERROR(SUMPRODUCT(('乐容-S级品'!$A$4:$A$32=$B53)*('乐容-S级品'!$L$3:$CA$3=AJ$1)*('乐容-S级品'!$L$4:$CA$32)),0)</f>
      </c>
      <c r="AK53" s="280">
        <f>IFERROR(SUMPRODUCT(('控温被PRO-S级品'!$B$2:$B$10=$B53)*('控温被PRO-S级品'!$E$1:$BE$1=AK$1)*('控温被PRO-S级品'!$E$2:$BE$10)),0)+IFERROR(SUMPRODUCT(('冬被-S级品'!$B$2:$B$10=$B53)*('冬被-S级品'!$E$1:$AW$1=AK$1)*('冬被-S级品'!$E$2:$AW$10)),0)+IFERROR(SUMPRODUCT(('白止-S级品'!$A$2:$A$26=$B53)*('白止-S级品'!$D$1:$AV$1=AK$1)*('白止-S级品'!$D$2:$AV$26)),0)+IFERROR(SUMPRODUCT(('乐容-S级品'!$A$4:$A$32=$B53)*('乐容-S级品'!$L$3:$CA$3=AK$1)*('乐容-S级品'!$L$4:$CA$32)),0)</f>
      </c>
      <c r="AL53" s="280">
        <f>IFERROR(SUMPRODUCT(('控温被PRO-S级品'!$B$2:$B$10=$B53)*('控温被PRO-S级品'!$E$1:$BE$1=AL$1)*('控温被PRO-S级品'!$E$2:$BE$10)),0)+IFERROR(SUMPRODUCT(('冬被-S级品'!$B$2:$B$10=$B53)*('冬被-S级品'!$E$1:$AW$1=AL$1)*('冬被-S级品'!$E$2:$AW$10)),0)+IFERROR(SUMPRODUCT(('白止-S级品'!$A$2:$A$26=$B53)*('白止-S级品'!$D$1:$AV$1=AL$1)*('白止-S级品'!$D$2:$AV$26)),0)+IFERROR(SUMPRODUCT(('乐容-S级品'!$A$4:$A$32=$B53)*('乐容-S级品'!$L$3:$CA$3=AL$1)*('乐容-S级品'!$L$4:$CA$32)),0)</f>
      </c>
      <c r="AM53" s="280">
        <f>IFERROR(SUMPRODUCT(('控温被PRO-S级品'!$B$2:$B$10=$B53)*('控温被PRO-S级品'!$E$1:$BE$1=AM$1)*('控温被PRO-S级品'!$E$2:$BE$10)),0)+IFERROR(SUMPRODUCT(('冬被-S级品'!$B$2:$B$10=$B53)*('冬被-S级品'!$E$1:$AW$1=AM$1)*('冬被-S级品'!$E$2:$AW$10)),0)+IFERROR(SUMPRODUCT(('白止-S级品'!$A$2:$A$26=$B53)*('白止-S级品'!$D$1:$AV$1=AM$1)*('白止-S级品'!$D$2:$AV$26)),0)+IFERROR(SUMPRODUCT(('乐容-S级品'!$A$4:$A$32=$B53)*('乐容-S级品'!$L$3:$CA$3=AM$1)*('乐容-S级品'!$L$4:$CA$32)),0)</f>
      </c>
      <c r="AN53" s="280">
        <f>IFERROR(SUMPRODUCT(('控温被PRO-S级品'!$B$2:$B$10=$B53)*('控温被PRO-S级品'!$E$1:$BE$1=AN$1)*('控温被PRO-S级品'!$E$2:$BE$10)),0)+IFERROR(SUMPRODUCT(('冬被-S级品'!$B$2:$B$10=$B53)*('冬被-S级品'!$E$1:$AW$1=AN$1)*('冬被-S级品'!$E$2:$AW$10)),0)+IFERROR(SUMPRODUCT(('白止-S级品'!$A$2:$A$26=$B53)*('白止-S级品'!$D$1:$AV$1=AN$1)*('白止-S级品'!$D$2:$AV$26)),0)+IFERROR(SUMPRODUCT(('乐容-S级品'!$A$4:$A$32=$B53)*('乐容-S级品'!$L$3:$CA$3=AN$1)*('乐容-S级品'!$L$4:$CA$32)),0)</f>
      </c>
      <c r="AO53" s="280">
        <f>IFERROR(SUMPRODUCT(('控温被PRO-S级品'!$B$2:$B$10=$B53)*('控温被PRO-S级品'!$E$1:$BE$1=AO$1)*('控温被PRO-S级品'!$E$2:$BE$10)),0)+IFERROR(SUMPRODUCT(('冬被-S级品'!$B$2:$B$10=$B53)*('冬被-S级品'!$E$1:$AW$1=AO$1)*('冬被-S级品'!$E$2:$AW$10)),0)+IFERROR(SUMPRODUCT(('白止-S级品'!$A$2:$A$26=$B53)*('白止-S级品'!$D$1:$AV$1=AO$1)*('白止-S级品'!$D$2:$AV$26)),0)+IFERROR(SUMPRODUCT(('乐容-S级品'!$A$4:$A$32=$B53)*('乐容-S级品'!$L$3:$CA$3=AO$1)*('乐容-S级品'!$L$4:$CA$32)),0)</f>
      </c>
      <c r="AP53" s="280">
        <f>IFERROR(SUMPRODUCT(('控温被PRO-S级品'!$B$2:$B$10=$B53)*('控温被PRO-S级品'!$E$1:$BE$1=AP$1)*('控温被PRO-S级品'!$E$2:$BE$10)),0)+IFERROR(SUMPRODUCT(('冬被-S级品'!$B$2:$B$10=$B53)*('冬被-S级品'!$E$1:$AW$1=AP$1)*('冬被-S级品'!$E$2:$AW$10)),0)+IFERROR(SUMPRODUCT(('白止-S级品'!$A$2:$A$26=$B53)*('白止-S级品'!$D$1:$AV$1=AP$1)*('白止-S级品'!$D$2:$AV$26)),0)+IFERROR(SUMPRODUCT(('乐容-S级品'!$A$4:$A$32=$B53)*('乐容-S级品'!$L$3:$CA$3=AP$1)*('乐容-S级品'!$L$4:$CA$32)),0)</f>
      </c>
      <c r="AQ53" s="280">
        <f>IFERROR(SUMPRODUCT(('控温被PRO-S级品'!$B$2:$B$10=$B53)*('控温被PRO-S级品'!$E$1:$BE$1=AQ$1)*('控温被PRO-S级品'!$E$2:$BE$10)),0)+IFERROR(SUMPRODUCT(('冬被-S级品'!$B$2:$B$10=$B53)*('冬被-S级品'!$E$1:$AW$1=AQ$1)*('冬被-S级品'!$E$2:$AW$10)),0)+IFERROR(SUMPRODUCT(('白止-S级品'!$A$2:$A$26=$B53)*('白止-S级品'!$D$1:$AV$1=AQ$1)*('白止-S级品'!$D$2:$AV$26)),0)+IFERROR(SUMPRODUCT(('乐容-S级品'!$A$4:$A$32=$B53)*('乐容-S级品'!$L$3:$CA$3=AQ$1)*('乐容-S级品'!$L$4:$CA$32)),0)</f>
      </c>
      <c r="AR53" s="280">
        <f>IFERROR(SUMPRODUCT(('控温被PRO-S级品'!$B$2:$B$10=$B53)*('控温被PRO-S级品'!$E$1:$BE$1=AR$1)*('控温被PRO-S级品'!$E$2:$BE$10)),0)+IFERROR(SUMPRODUCT(('冬被-S级品'!$B$2:$B$10=$B53)*('冬被-S级品'!$E$1:$AW$1=AR$1)*('冬被-S级品'!$E$2:$AW$10)),0)+IFERROR(SUMPRODUCT(('白止-S级品'!$A$2:$A$26=$B53)*('白止-S级品'!$D$1:$AV$1=AR$1)*('白止-S级品'!$D$2:$AV$26)),0)+IFERROR(SUMPRODUCT(('乐容-S级品'!$A$4:$A$32=$B53)*('乐容-S级品'!$L$3:$CA$3=AR$1)*('乐容-S级品'!$L$4:$CA$32)),0)</f>
      </c>
      <c r="AS53" s="280">
        <f>IFERROR(SUMPRODUCT(('控温被PRO-S级品'!$B$2:$B$10=$B53)*('控温被PRO-S级品'!$E$1:$BE$1=AS$1)*('控温被PRO-S级品'!$E$2:$BE$10)),0)+IFERROR(SUMPRODUCT(('冬被-S级品'!$B$2:$B$10=$B53)*('冬被-S级品'!$E$1:$AW$1=AS$1)*('冬被-S级品'!$E$2:$AW$10)),0)+IFERROR(SUMPRODUCT(('白止-S级品'!$A$2:$A$26=$B53)*('白止-S级品'!$D$1:$AV$1=AS$1)*('白止-S级品'!$D$2:$AV$26)),0)+IFERROR(SUMPRODUCT(('乐容-S级品'!$A$4:$A$32=$B53)*('乐容-S级品'!$L$3:$CA$3=AS$1)*('乐容-S级品'!$L$4:$CA$32)),0)</f>
      </c>
      <c r="AT53" s="280">
        <f>IFERROR(SUMPRODUCT(('控温被PRO-S级品'!$B$2:$B$10=$B53)*('控温被PRO-S级品'!$E$1:$BE$1=AT$1)*('控温被PRO-S级品'!$E$2:$BE$10)),0)+IFERROR(SUMPRODUCT(('冬被-S级品'!$B$2:$B$10=$B53)*('冬被-S级品'!$E$1:$AW$1=AT$1)*('冬被-S级品'!$E$2:$AW$10)),0)+IFERROR(SUMPRODUCT(('白止-S级品'!$A$2:$A$26=$B53)*('白止-S级品'!$D$1:$AV$1=AT$1)*('白止-S级品'!$D$2:$AV$26)),0)+IFERROR(SUMPRODUCT(('乐容-S级品'!$A$4:$A$32=$B53)*('乐容-S级品'!$L$3:$CA$3=AT$1)*('乐容-S级品'!$L$4:$CA$32)),0)</f>
      </c>
      <c r="AU53" s="280">
        <f>IFERROR(SUMPRODUCT(('控温被PRO-S级品'!$B$2:$B$10=$B53)*('控温被PRO-S级品'!$E$1:$BE$1=AU$1)*('控温被PRO-S级品'!$E$2:$BE$10)),0)+IFERROR(SUMPRODUCT(('冬被-S级品'!$B$2:$B$10=$B53)*('冬被-S级品'!$E$1:$AW$1=AU$1)*('冬被-S级品'!$E$2:$AW$10)),0)+IFERROR(SUMPRODUCT(('白止-S级品'!$A$2:$A$26=$B53)*('白止-S级品'!$D$1:$AV$1=AU$1)*('白止-S级品'!$D$2:$AV$26)),0)+IFERROR(SUMPRODUCT(('乐容-S级品'!$A$4:$A$32=$B53)*('乐容-S级品'!$L$3:$CA$3=AU$1)*('乐容-S级品'!$L$4:$CA$32)),0)</f>
      </c>
      <c r="AV53" s="280">
        <f>IFERROR(SUMPRODUCT(('控温被PRO-S级品'!$B$2:$B$10=$B53)*('控温被PRO-S级品'!$E$1:$BE$1=AV$1)*('控温被PRO-S级品'!$E$2:$BE$10)),0)+IFERROR(SUMPRODUCT(('冬被-S级品'!$B$2:$B$10=$B53)*('冬被-S级品'!$E$1:$AW$1=AV$1)*('冬被-S级品'!$E$2:$AW$10)),0)+IFERROR(SUMPRODUCT(('白止-S级品'!$A$2:$A$26=$B53)*('白止-S级品'!$D$1:$AV$1=AV$1)*('白止-S级品'!$D$2:$AV$26)),0)+IFERROR(SUMPRODUCT(('乐容-S级品'!$A$4:$A$32=$B53)*('乐容-S级品'!$L$3:$CA$3=AV$1)*('乐容-S级品'!$L$4:$CA$32)),0)</f>
      </c>
      <c r="AW53" s="280">
        <f>IFERROR(SUMPRODUCT(('控温被PRO-S级品'!$B$2:$B$10=$B53)*('控温被PRO-S级品'!$E$1:$BE$1=AW$1)*('控温被PRO-S级品'!$E$2:$BE$10)),0)+IFERROR(SUMPRODUCT(('冬被-S级品'!$B$2:$B$10=$B53)*('冬被-S级品'!$E$1:$AW$1=AW$1)*('冬被-S级品'!$E$2:$AW$10)),0)+IFERROR(SUMPRODUCT(('白止-S级品'!$A$2:$A$26=$B53)*('白止-S级品'!$D$1:$AV$1=AW$1)*('白止-S级品'!$D$2:$AV$26)),0)+IFERROR(SUMPRODUCT(('乐容-S级品'!$A$4:$A$32=$B53)*('乐容-S级品'!$L$3:$CA$3=AW$1)*('乐容-S级品'!$L$4:$CA$32)),0)</f>
      </c>
      <c r="AX53" s="280">
        <f>IFERROR(SUMPRODUCT(('控温被PRO-S级品'!$B$2:$B$10=$B53)*('控温被PRO-S级品'!$E$1:$BE$1=AX$1)*('控温被PRO-S级品'!$E$2:$BE$10)),0)+IFERROR(SUMPRODUCT(('冬被-S级品'!$B$2:$B$10=$B53)*('冬被-S级品'!$E$1:$AW$1=AX$1)*('冬被-S级品'!$E$2:$AW$10)),0)+IFERROR(SUMPRODUCT(('白止-S级品'!$A$2:$A$26=$B53)*('白止-S级品'!$D$1:$AV$1=AX$1)*('白止-S级品'!$D$2:$AV$26)),0)+IFERROR(SUMPRODUCT(('乐容-S级品'!$A$4:$A$32=$B53)*('乐容-S级品'!$L$3:$CA$3=AX$1)*('乐容-S级品'!$L$4:$CA$32)),0)</f>
      </c>
      <c r="AY53" s="280">
        <f>IFERROR(SUMPRODUCT(('控温被PRO-S级品'!$B$2:$B$10=$B53)*('控温被PRO-S级品'!$E$1:$BE$1=AY$1)*('控温被PRO-S级品'!$E$2:$BE$10)),0)+IFERROR(SUMPRODUCT(('冬被-S级品'!$B$2:$B$10=$B53)*('冬被-S级品'!$E$1:$AW$1=AY$1)*('冬被-S级品'!$E$2:$AW$10)),0)+IFERROR(SUMPRODUCT(('白止-S级品'!$A$2:$A$26=$B53)*('白止-S级品'!$D$1:$AV$1=AY$1)*('白止-S级品'!$D$2:$AV$26)),0)+IFERROR(SUMPRODUCT(('乐容-S级品'!$A$4:$A$32=$B53)*('乐容-S级品'!$L$3:$CA$3=AY$1)*('乐容-S级品'!$L$4:$CA$32)),0)</f>
      </c>
      <c r="AZ53" s="280">
        <f>IFERROR(SUMPRODUCT(('控温被PRO-S级品'!$B$2:$B$10=$B53)*('控温被PRO-S级品'!$E$1:$BE$1=AZ$1)*('控温被PRO-S级品'!$E$2:$BE$10)),0)+IFERROR(SUMPRODUCT(('冬被-S级品'!$B$2:$B$10=$B53)*('冬被-S级品'!$E$1:$AW$1=AZ$1)*('冬被-S级品'!$E$2:$AW$10)),0)+IFERROR(SUMPRODUCT(('白止-S级品'!$A$2:$A$26=$B53)*('白止-S级品'!$D$1:$AV$1=AZ$1)*('白止-S级品'!$D$2:$AV$26)),0)+IFERROR(SUMPRODUCT(('乐容-S级品'!$A$4:$A$32=$B53)*('乐容-S级品'!$L$3:$CA$3=AZ$1)*('乐容-S级品'!$L$4:$CA$32)),0)</f>
      </c>
      <c r="BA53" s="280">
        <f>IFERROR(SUMPRODUCT(('控温被PRO-S级品'!$B$2:$B$10=$B53)*('控温被PRO-S级品'!$E$1:$BE$1=BA$1)*('控温被PRO-S级品'!$E$2:$BE$10)),0)+IFERROR(SUMPRODUCT(('冬被-S级品'!$B$2:$B$10=$B53)*('冬被-S级品'!$E$1:$AW$1=BA$1)*('冬被-S级品'!$E$2:$AW$10)),0)+IFERROR(SUMPRODUCT(('白止-S级品'!$A$2:$A$26=$B53)*('白止-S级品'!$D$1:$AV$1=BA$1)*('白止-S级品'!$D$2:$AV$26)),0)+IFERROR(SUMPRODUCT(('乐容-S级品'!$A$4:$A$32=$B53)*('乐容-S级品'!$L$3:$CA$3=BA$1)*('乐容-S级品'!$L$4:$CA$32)),0)</f>
      </c>
      <c r="BB53" s="280">
        <f>IFERROR(SUMPRODUCT(('控温被PRO-S级品'!$B$2:$B$10=$B53)*('控温被PRO-S级品'!$E$1:$BE$1=BB$1)*('控温被PRO-S级品'!$E$2:$BE$10)),0)+IFERROR(SUMPRODUCT(('冬被-S级品'!$B$2:$B$10=$B53)*('冬被-S级品'!$E$1:$AW$1=BB$1)*('冬被-S级品'!$E$2:$AW$10)),0)+IFERROR(SUMPRODUCT(('白止-S级品'!$A$2:$A$26=$B53)*('白止-S级品'!$D$1:$AV$1=BB$1)*('白止-S级品'!$D$2:$AV$26)),0)+IFERROR(SUMPRODUCT(('乐容-S级品'!$A$4:$A$32=$B53)*('乐容-S级品'!$L$3:$CA$3=BB$1)*('乐容-S级品'!$L$4:$CA$32)),0)</f>
      </c>
      <c r="BC53" s="280">
        <f>IFERROR(SUMPRODUCT(('控温被PRO-S级品'!$B$2:$B$10=$B53)*('控温被PRO-S级品'!$E$1:$BE$1=BC$1)*('控温被PRO-S级品'!$E$2:$BE$10)),0)+IFERROR(SUMPRODUCT(('冬被-S级品'!$B$2:$B$10=$B53)*('冬被-S级品'!$E$1:$AW$1=BC$1)*('冬被-S级品'!$E$2:$AW$10)),0)+IFERROR(SUMPRODUCT(('白止-S级品'!$A$2:$A$26=$B53)*('白止-S级品'!$D$1:$AV$1=BC$1)*('白止-S级品'!$D$2:$AV$26)),0)+IFERROR(SUMPRODUCT(('乐容-S级品'!$A$4:$A$32=$B53)*('乐容-S级品'!$L$3:$CA$3=BC$1)*('乐容-S级品'!$L$4:$CA$32)),0)</f>
      </c>
      <c r="BD53" s="280">
        <f>IFERROR(SUMPRODUCT(('控温被PRO-S级品'!$B$2:$B$10=$B53)*('控温被PRO-S级品'!$E$1:$BE$1=BD$1)*('控温被PRO-S级品'!$E$2:$BE$10)),0)+IFERROR(SUMPRODUCT(('冬被-S级品'!$B$2:$B$10=$B53)*('冬被-S级品'!$E$1:$AW$1=BD$1)*('冬被-S级品'!$E$2:$AW$10)),0)+IFERROR(SUMPRODUCT(('白止-S级品'!$A$2:$A$26=$B53)*('白止-S级品'!$D$1:$AV$1=BD$1)*('白止-S级品'!$D$2:$AV$26)),0)+IFERROR(SUMPRODUCT(('乐容-S级品'!$A$4:$A$32=$B53)*('乐容-S级品'!$L$3:$CA$3=BD$1)*('乐容-S级品'!$L$4:$CA$32)),0)</f>
      </c>
      <c r="BE53" s="280">
        <f>IFERROR(SUMPRODUCT(('控温被PRO-S级品'!$B$2:$B$10=$B53)*('控温被PRO-S级品'!$E$1:$BE$1=BE$1)*('控温被PRO-S级品'!$E$2:$BE$10)),0)+IFERROR(SUMPRODUCT(('冬被-S级品'!$B$2:$B$10=$B53)*('冬被-S级品'!$E$1:$AW$1=BE$1)*('冬被-S级品'!$E$2:$AW$10)),0)+IFERROR(SUMPRODUCT(('白止-S级品'!$A$2:$A$26=$B53)*('白止-S级品'!$D$1:$AV$1=BE$1)*('白止-S级品'!$D$2:$AV$26)),0)+IFERROR(SUMPRODUCT(('乐容-S级品'!$A$4:$A$32=$B53)*('乐容-S级品'!$L$3:$CA$3=BE$1)*('乐容-S级品'!$L$4:$CA$32)),0)</f>
      </c>
      <c r="BF53" s="280">
        <f>IFERROR(SUMPRODUCT(('控温被PRO-S级品'!$B$2:$B$10=$B53)*('控温被PRO-S级品'!$E$1:$BE$1=BF$1)*('控温被PRO-S级品'!$E$2:$BE$10)),0)+IFERROR(SUMPRODUCT(('冬被-S级品'!$B$2:$B$10=$B53)*('冬被-S级品'!$E$1:$AW$1=BF$1)*('冬被-S级品'!$E$2:$AW$10)),0)+IFERROR(SUMPRODUCT(('白止-S级品'!$A$2:$A$26=$B53)*('白止-S级品'!$D$1:$AV$1=BF$1)*('白止-S级品'!$D$2:$AV$26)),0)+IFERROR(SUMPRODUCT(('乐容-S级品'!$A$4:$A$32=$B53)*('乐容-S级品'!$L$3:$CA$3=BF$1)*('乐容-S级品'!$L$4:$CA$32)),0)</f>
      </c>
      <c r="BG53" s="280">
        <f>IFERROR(SUMPRODUCT(('控温被PRO-S级品'!$B$2:$B$10=$B53)*('控温被PRO-S级品'!$E$1:$BE$1=BG$1)*('控温被PRO-S级品'!$E$2:$BE$10)),0)+IFERROR(SUMPRODUCT(('冬被-S级品'!$B$2:$B$10=$B53)*('冬被-S级品'!$E$1:$AW$1=BG$1)*('冬被-S级品'!$E$2:$AW$10)),0)+IFERROR(SUMPRODUCT(('白止-S级品'!$A$2:$A$26=$B53)*('白止-S级品'!$D$1:$AV$1=BG$1)*('白止-S级品'!$D$2:$AV$26)),0)+IFERROR(SUMPRODUCT(('乐容-S级品'!$A$4:$A$32=$B53)*('乐容-S级品'!$L$3:$CA$3=BG$1)*('乐容-S级品'!$L$4:$CA$32)),0)</f>
      </c>
      <c r="BH53" s="280">
        <f>IFERROR(SUMPRODUCT(('控温被PRO-S级品'!$B$2:$B$10=$B53)*('控温被PRO-S级品'!$E$1:$BE$1=BH$1)*('控温被PRO-S级品'!$E$2:$BE$10)),0)+IFERROR(SUMPRODUCT(('冬被-S级品'!$B$2:$B$10=$B53)*('冬被-S级品'!$E$1:$AW$1=BH$1)*('冬被-S级品'!$E$2:$AW$10)),0)+IFERROR(SUMPRODUCT(('白止-S级品'!$A$2:$A$26=$B53)*('白止-S级品'!$D$1:$AV$1=BH$1)*('白止-S级品'!$D$2:$AV$26)),0)+IFERROR(SUMPRODUCT(('乐容-S级品'!$A$4:$A$32=$B53)*('乐容-S级品'!$L$3:$CA$3=BH$1)*('乐容-S级品'!$L$4:$CA$32)),0)</f>
      </c>
      <c r="BI53" s="280">
        <f>IFERROR(SUMPRODUCT(('控温被PRO-S级品'!$B$2:$B$10=$B53)*('控温被PRO-S级品'!$E$1:$BE$1=BI$1)*('控温被PRO-S级品'!$E$2:$BE$10)),0)+IFERROR(SUMPRODUCT(('冬被-S级品'!$B$2:$B$10=$B53)*('冬被-S级品'!$E$1:$AW$1=BI$1)*('冬被-S级品'!$E$2:$AW$10)),0)+IFERROR(SUMPRODUCT(('白止-S级品'!$A$2:$A$26=$B53)*('白止-S级品'!$D$1:$AV$1=BI$1)*('白止-S级品'!$D$2:$AV$26)),0)+IFERROR(SUMPRODUCT(('乐容-S级品'!$A$4:$A$32=$B53)*('乐容-S级品'!$L$3:$CA$3=BI$1)*('乐容-S级品'!$L$4:$CA$32)),0)</f>
      </c>
      <c r="BJ53" s="280">
        <f>IFERROR(SUMPRODUCT(('控温被PRO-S级品'!$B$2:$B$10=$B53)*('控温被PRO-S级品'!$E$1:$BE$1=BJ$1)*('控温被PRO-S级品'!$E$2:$BE$10)),0)+IFERROR(SUMPRODUCT(('冬被-S级品'!$B$2:$B$10=$B53)*('冬被-S级品'!$E$1:$AW$1=BJ$1)*('冬被-S级品'!$E$2:$AW$10)),0)+IFERROR(SUMPRODUCT(('白止-S级品'!$A$2:$A$26=$B53)*('白止-S级品'!$D$1:$AV$1=BJ$1)*('白止-S级品'!$D$2:$AV$26)),0)+IFERROR(SUMPRODUCT(('乐容-S级品'!$A$4:$A$32=$B53)*('乐容-S级品'!$L$3:$CA$3=BJ$1)*('乐容-S级品'!$L$4:$CA$32)),0)</f>
      </c>
      <c r="BK53" s="280">
        <f>IFERROR(SUMPRODUCT(('控温被PRO-S级品'!$B$2:$B$10=$B53)*('控温被PRO-S级品'!$E$1:$BE$1=BK$1)*('控温被PRO-S级品'!$E$2:$BE$10)),0)+IFERROR(SUMPRODUCT(('冬被-S级品'!$B$2:$B$10=$B53)*('冬被-S级品'!$E$1:$AW$1=BK$1)*('冬被-S级品'!$E$2:$AW$10)),0)+IFERROR(SUMPRODUCT(('白止-S级品'!$A$2:$A$26=$B53)*('白止-S级品'!$D$1:$AV$1=BK$1)*('白止-S级品'!$D$2:$AV$26)),0)+IFERROR(SUMPRODUCT(('乐容-S级品'!$A$4:$A$32=$B53)*('乐容-S级品'!$L$3:$CA$3=BK$1)*('乐容-S级品'!$L$4:$CA$32)),0)</f>
      </c>
      <c r="BL53" s="280">
        <f>IFERROR(SUMPRODUCT(('控温被PRO-S级品'!$B$2:$B$10=$B53)*('控温被PRO-S级品'!$E$1:$BE$1=BL$1)*('控温被PRO-S级品'!$E$2:$BE$10)),0)+IFERROR(SUMPRODUCT(('冬被-S级品'!$B$2:$B$10=$B53)*('冬被-S级品'!$E$1:$AW$1=BL$1)*('冬被-S级品'!$E$2:$AW$10)),0)+IFERROR(SUMPRODUCT(('白止-S级品'!$A$2:$A$26=$B53)*('白止-S级品'!$D$1:$AV$1=BL$1)*('白止-S级品'!$D$2:$AV$26)),0)+IFERROR(SUMPRODUCT(('乐容-S级品'!$A$4:$A$32=$B53)*('乐容-S级品'!$L$3:$CA$3=BL$1)*('乐容-S级品'!$L$4:$CA$32)),0)</f>
      </c>
      <c r="BM53" s="280">
        <f>IFERROR(SUMPRODUCT(('控温被PRO-S级品'!$B$2:$B$10=$B53)*('控温被PRO-S级品'!$E$1:$BE$1=BM$1)*('控温被PRO-S级品'!$E$2:$BE$10)),0)+IFERROR(SUMPRODUCT(('冬被-S级品'!$B$2:$B$10=$B53)*('冬被-S级品'!$E$1:$AW$1=BM$1)*('冬被-S级品'!$E$2:$AW$10)),0)+IFERROR(SUMPRODUCT(('白止-S级品'!$A$2:$A$26=$B53)*('白止-S级品'!$D$1:$AV$1=BM$1)*('白止-S级品'!$D$2:$AV$26)),0)+IFERROR(SUMPRODUCT(('乐容-S级品'!$A$4:$A$32=$B53)*('乐容-S级品'!$L$3:$CA$3=BM$1)*('乐容-S级品'!$L$4:$CA$32)),0)</f>
      </c>
      <c r="BN53" s="280">
        <f>IFERROR(SUMPRODUCT(('控温被PRO-S级品'!$B$2:$B$10=$B53)*('控温被PRO-S级品'!$E$1:$BE$1=BN$1)*('控温被PRO-S级品'!$E$2:$BE$10)),0)+IFERROR(SUMPRODUCT(('冬被-S级品'!$B$2:$B$10=$B53)*('冬被-S级品'!$E$1:$AW$1=BN$1)*('冬被-S级品'!$E$2:$AW$10)),0)+IFERROR(SUMPRODUCT(('白止-S级品'!$A$2:$A$26=$B53)*('白止-S级品'!$D$1:$AV$1=BN$1)*('白止-S级品'!$D$2:$AV$26)),0)+IFERROR(SUMPRODUCT(('乐容-S级品'!$A$4:$A$32=$B53)*('乐容-S级品'!$L$3:$CA$3=BN$1)*('乐容-S级品'!$L$4:$CA$32)),0)</f>
      </c>
      <c r="BO53" s="280">
        <f>IFERROR(SUMPRODUCT(('控温被PRO-S级品'!$B$2:$B$10=$B53)*('控温被PRO-S级品'!$E$1:$BE$1=BO$1)*('控温被PRO-S级品'!$E$2:$BE$10)),0)+IFERROR(SUMPRODUCT(('冬被-S级品'!$B$2:$B$10=$B53)*('冬被-S级品'!$E$1:$AW$1=BO$1)*('冬被-S级品'!$E$2:$AW$10)),0)+IFERROR(SUMPRODUCT(('白止-S级品'!$A$2:$A$26=$B53)*('白止-S级品'!$D$1:$AV$1=BO$1)*('白止-S级品'!$D$2:$AV$26)),0)+IFERROR(SUMPRODUCT(('乐容-S级品'!$A$4:$A$32=$B53)*('乐容-S级品'!$L$3:$CA$3=BO$1)*('乐容-S级品'!$L$4:$CA$32)),0)</f>
      </c>
      <c r="BP53" s="280">
        <f>IFERROR(SUMPRODUCT(('控温被PRO-S级品'!$B$2:$B$10=$B53)*('控温被PRO-S级品'!$E$1:$BE$1=BP$1)*('控温被PRO-S级品'!$E$2:$BE$10)),0)+IFERROR(SUMPRODUCT(('冬被-S级品'!$B$2:$B$10=$B53)*('冬被-S级品'!$E$1:$AW$1=BP$1)*('冬被-S级品'!$E$2:$AW$10)),0)+IFERROR(SUMPRODUCT(('白止-S级品'!$A$2:$A$26=$B53)*('白止-S级品'!$D$1:$AV$1=BP$1)*('白止-S级品'!$D$2:$AV$26)),0)+IFERROR(SUMPRODUCT(('乐容-S级品'!$A$4:$A$32=$B53)*('乐容-S级品'!$L$3:$CA$3=BP$1)*('乐容-S级品'!$L$4:$CA$32)),0)</f>
      </c>
      <c r="BQ53" s="280">
        <f>IFERROR(SUMPRODUCT(('控温被PRO-S级品'!$B$2:$B$10=$B53)*('控温被PRO-S级品'!$E$1:$BE$1=BQ$1)*('控温被PRO-S级品'!$E$2:$BE$10)),0)+IFERROR(SUMPRODUCT(('冬被-S级品'!$B$2:$B$10=$B53)*('冬被-S级品'!$E$1:$AW$1=BQ$1)*('冬被-S级品'!$E$2:$AW$10)),0)+IFERROR(SUMPRODUCT(('白止-S级品'!$A$2:$A$26=$B53)*('白止-S级品'!$D$1:$AV$1=BQ$1)*('白止-S级品'!$D$2:$AV$26)),0)+IFERROR(SUMPRODUCT(('乐容-S级品'!$A$4:$A$32=$B53)*('乐容-S级品'!$L$3:$CA$3=BQ$1)*('乐容-S级品'!$L$4:$CA$32)),0)</f>
      </c>
      <c r="BR53" s="280">
        <f>IFERROR(SUMPRODUCT(('控温被PRO-S级品'!$B$2:$B$10=$B53)*('控温被PRO-S级品'!$E$1:$BE$1=BR$1)*('控温被PRO-S级品'!$E$2:$BE$10)),0)+IFERROR(SUMPRODUCT(('冬被-S级品'!$B$2:$B$10=$B53)*('冬被-S级品'!$E$1:$AW$1=BR$1)*('冬被-S级品'!$E$2:$AW$10)),0)+IFERROR(SUMPRODUCT(('白止-S级品'!$A$2:$A$26=$B53)*('白止-S级品'!$D$1:$AV$1=BR$1)*('白止-S级品'!$D$2:$AV$26)),0)+IFERROR(SUMPRODUCT(('乐容-S级品'!$A$4:$A$32=$B53)*('乐容-S级品'!$L$3:$CA$3=BR$1)*('乐容-S级品'!$L$4:$CA$32)),0)</f>
      </c>
      <c r="BS53" s="280">
        <f>IFERROR(SUMPRODUCT(('控温被PRO-S级品'!$B$2:$B$10=$B53)*('控温被PRO-S级品'!$E$1:$BE$1=BS$1)*('控温被PRO-S级品'!$E$2:$BE$10)),0)+IFERROR(SUMPRODUCT(('冬被-S级品'!$B$2:$B$10=$B53)*('冬被-S级品'!$E$1:$AW$1=BS$1)*('冬被-S级品'!$E$2:$AW$10)),0)+IFERROR(SUMPRODUCT(('白止-S级品'!$A$2:$A$26=$B53)*('白止-S级品'!$D$1:$AV$1=BS$1)*('白止-S级品'!$D$2:$AV$26)),0)+IFERROR(SUMPRODUCT(('乐容-S级品'!$A$4:$A$32=$B53)*('乐容-S级品'!$L$3:$CA$3=BS$1)*('乐容-S级品'!$L$4:$CA$32)),0)</f>
      </c>
      <c r="BT53" s="280">
        <f>IFERROR(SUMPRODUCT(('控温被PRO-S级品'!$B$2:$B$10=$B53)*('控温被PRO-S级品'!$E$1:$BE$1=BT$1)*('控温被PRO-S级品'!$E$2:$BE$10)),0)+IFERROR(SUMPRODUCT(('冬被-S级品'!$B$2:$B$10=$B53)*('冬被-S级品'!$E$1:$AW$1=BT$1)*('冬被-S级品'!$E$2:$AW$10)),0)+IFERROR(SUMPRODUCT(('白止-S级品'!$A$2:$A$26=$B53)*('白止-S级品'!$D$1:$AV$1=BT$1)*('白止-S级品'!$D$2:$AV$26)),0)+IFERROR(SUMPRODUCT(('乐容-S级品'!$A$4:$A$32=$B53)*('乐容-S级品'!$L$3:$CA$3=BT$1)*('乐容-S级品'!$L$4:$CA$32)),0)</f>
      </c>
      <c r="BU53" s="280">
        <f>IFERROR(SUMPRODUCT(('控温被PRO-S级品'!$B$2:$B$10=$B53)*('控温被PRO-S级品'!$E$1:$BE$1=BU$1)*('控温被PRO-S级品'!$E$2:$BE$10)),0)+IFERROR(SUMPRODUCT(('冬被-S级品'!$B$2:$B$10=$B53)*('冬被-S级品'!$E$1:$AW$1=BU$1)*('冬被-S级品'!$E$2:$AW$10)),0)+IFERROR(SUMPRODUCT(('白止-S级品'!$A$2:$A$26=$B53)*('白止-S级品'!$D$1:$AV$1=BU$1)*('白止-S级品'!$D$2:$AV$26)),0)+IFERROR(SUMPRODUCT(('乐容-S级品'!$A$4:$A$32=$B53)*('乐容-S级品'!$L$3:$CA$3=BU$1)*('乐容-S级品'!$L$4:$CA$32)),0)</f>
      </c>
      <c r="BV53" s="280">
        <f>IFERROR(SUMPRODUCT(('控温被PRO-S级品'!$B$2:$B$10=$B53)*('控温被PRO-S级品'!$E$1:$BE$1=BV$1)*('控温被PRO-S级品'!$E$2:$BE$10)),0)+IFERROR(SUMPRODUCT(('冬被-S级品'!$B$2:$B$10=$B53)*('冬被-S级品'!$E$1:$AW$1=BV$1)*('冬被-S级品'!$E$2:$AW$10)),0)+IFERROR(SUMPRODUCT(('白止-S级品'!$A$2:$A$26=$B53)*('白止-S级品'!$D$1:$AV$1=BV$1)*('白止-S级品'!$D$2:$AV$26)),0)+IFERROR(SUMPRODUCT(('乐容-S级品'!$A$4:$A$32=$B53)*('乐容-S级品'!$L$3:$CA$3=BV$1)*('乐容-S级品'!$L$4:$CA$32)),0)</f>
      </c>
      <c r="BW53" s="280">
        <f>IFERROR(SUMPRODUCT(('控温被PRO-S级品'!$B$2:$B$10=$B53)*('控温被PRO-S级品'!$E$1:$BE$1=BW$1)*('控温被PRO-S级品'!$E$2:$BE$10)),0)+IFERROR(SUMPRODUCT(('冬被-S级品'!$B$2:$B$10=$B53)*('冬被-S级品'!$E$1:$AW$1=BW$1)*('冬被-S级品'!$E$2:$AW$10)),0)+IFERROR(SUMPRODUCT(('白止-S级品'!$A$2:$A$26=$B53)*('白止-S级品'!$D$1:$AV$1=BW$1)*('白止-S级品'!$D$2:$AV$26)),0)+IFERROR(SUMPRODUCT(('乐容-S级品'!$A$4:$A$32=$B53)*('乐容-S级品'!$L$3:$CA$3=BW$1)*('乐容-S级品'!$L$4:$CA$32)),0)</f>
      </c>
      <c r="BX53" s="280">
        <f>IFERROR(SUMPRODUCT(('控温被PRO-S级品'!$B$2:$B$10=$B53)*('控温被PRO-S级品'!$E$1:$BE$1=BX$1)*('控温被PRO-S级品'!$E$2:$BE$10)),0)+IFERROR(SUMPRODUCT(('冬被-S级品'!$B$2:$B$10=$B53)*('冬被-S级品'!$E$1:$AW$1=BX$1)*('冬被-S级品'!$E$2:$AW$10)),0)+IFERROR(SUMPRODUCT(('白止-S级品'!$A$2:$A$26=$B53)*('白止-S级品'!$D$1:$AV$1=BX$1)*('白止-S级品'!$D$2:$AV$26)),0)+IFERROR(SUMPRODUCT(('乐容-S级品'!$A$4:$A$32=$B53)*('乐容-S级品'!$L$3:$CA$3=BX$1)*('乐容-S级品'!$L$4:$CA$32)),0)</f>
      </c>
      <c r="BY53" s="280">
        <f>IFERROR(SUMPRODUCT(('控温被PRO-S级品'!$B$2:$B$10=$B53)*('控温被PRO-S级品'!$E$1:$BE$1=BY$1)*('控温被PRO-S级品'!$E$2:$BE$10)),0)+IFERROR(SUMPRODUCT(('冬被-S级品'!$B$2:$B$10=$B53)*('冬被-S级品'!$E$1:$AW$1=BY$1)*('冬被-S级品'!$E$2:$AW$10)),0)+IFERROR(SUMPRODUCT(('白止-S级品'!$A$2:$A$26=$B53)*('白止-S级品'!$D$1:$AV$1=BY$1)*('白止-S级品'!$D$2:$AV$26)),0)+IFERROR(SUMPRODUCT(('乐容-S级品'!$A$4:$A$32=$B53)*('乐容-S级品'!$L$3:$CA$3=BY$1)*('乐容-S级品'!$L$4:$CA$32)),0)</f>
      </c>
      <c r="BZ53" s="280">
        <f>IFERROR(SUMPRODUCT(('控温被PRO-S级品'!$B$2:$B$10=$B53)*('控温被PRO-S级品'!$E$1:$BE$1=BZ$1)*('控温被PRO-S级品'!$E$2:$BE$10)),0)+IFERROR(SUMPRODUCT(('冬被-S级品'!$B$2:$B$10=$B53)*('冬被-S级品'!$E$1:$AW$1=BZ$1)*('冬被-S级品'!$E$2:$AW$10)),0)+IFERROR(SUMPRODUCT(('白止-S级品'!$A$2:$A$26=$B53)*('白止-S级品'!$D$1:$AV$1=BZ$1)*('白止-S级品'!$D$2:$AV$26)),0)+IFERROR(SUMPRODUCT(('乐容-S级品'!$A$4:$A$32=$B53)*('乐容-S级品'!$L$3:$CA$3=BZ$1)*('乐容-S级品'!$L$4:$CA$32)),0)</f>
      </c>
      <c r="CA53" s="280">
        <f>IFERROR(SUMPRODUCT(('控温被PRO-S级品'!$B$2:$B$10=$B53)*('控温被PRO-S级品'!$E$1:$BE$1=CA$1)*('控温被PRO-S级品'!$E$2:$BE$10)),0)+IFERROR(SUMPRODUCT(('冬被-S级品'!$B$2:$B$10=$B53)*('冬被-S级品'!$E$1:$AW$1=CA$1)*('冬被-S级品'!$E$2:$AW$10)),0)+IFERROR(SUMPRODUCT(('白止-S级品'!$A$2:$A$26=$B53)*('白止-S级品'!$D$1:$AV$1=CA$1)*('白止-S级品'!$D$2:$AV$26)),0)+IFERROR(SUMPRODUCT(('乐容-S级品'!$A$4:$A$32=$B53)*('乐容-S级品'!$L$3:$CA$3=CA$1)*('乐容-S级品'!$L$4:$CA$32)),0)</f>
      </c>
      <c r="CB53" s="280">
        <f>IFERROR(SUMPRODUCT(('控温被PRO-S级品'!$B$2:$B$10=$B53)*('控温被PRO-S级品'!$E$1:$BE$1=CB$1)*('控温被PRO-S级品'!$E$2:$BE$10)),0)+IFERROR(SUMPRODUCT(('冬被-S级品'!$B$2:$B$10=$B53)*('冬被-S级品'!$E$1:$AW$1=CB$1)*('冬被-S级品'!$E$2:$AW$10)),0)+IFERROR(SUMPRODUCT(('白止-S级品'!$A$2:$A$26=$B53)*('白止-S级品'!$D$1:$AV$1=CB$1)*('白止-S级品'!$D$2:$AV$26)),0)+IFERROR(SUMPRODUCT(('乐容-S级品'!$A$4:$A$32=$B53)*('乐容-S级品'!$L$3:$CA$3=CB$1)*('乐容-S级品'!$L$4:$CA$32)),0)</f>
      </c>
      <c r="CC53" s="280">
        <f>IFERROR(SUMPRODUCT(('控温被PRO-S级品'!$B$2:$B$10=$B53)*('控温被PRO-S级品'!$E$1:$BE$1=CC$1)*('控温被PRO-S级品'!$E$2:$BE$10)),0)+IFERROR(SUMPRODUCT(('冬被-S级品'!$B$2:$B$10=$B53)*('冬被-S级品'!$E$1:$AW$1=CC$1)*('冬被-S级品'!$E$2:$AW$10)),0)+IFERROR(SUMPRODUCT(('白止-S级品'!$A$2:$A$26=$B53)*('白止-S级品'!$D$1:$AV$1=CC$1)*('白止-S级品'!$D$2:$AV$26)),0)+IFERROR(SUMPRODUCT(('乐容-S级品'!$A$4:$A$32=$B53)*('乐容-S级品'!$L$3:$CA$3=CC$1)*('乐容-S级品'!$L$4:$CA$32)),0)</f>
      </c>
      <c r="CD53" s="280">
        <f>IFERROR(SUMPRODUCT(('控温被PRO-S级品'!$B$2:$B$10=$B53)*('控温被PRO-S级品'!$E$1:$BE$1=CD$1)*('控温被PRO-S级品'!$E$2:$BE$10)),0)+IFERROR(SUMPRODUCT(('冬被-S级品'!$B$2:$B$10=$B53)*('冬被-S级品'!$E$1:$AW$1=CD$1)*('冬被-S级品'!$E$2:$AW$10)),0)+IFERROR(SUMPRODUCT(('白止-S级品'!$A$2:$A$26=$B53)*('白止-S级品'!$D$1:$AV$1=CD$1)*('白止-S级品'!$D$2:$AV$26)),0)+IFERROR(SUMPRODUCT(('乐容-S级品'!$A$4:$A$32=$B53)*('乐容-S级品'!$L$3:$CA$3=CD$1)*('乐容-S级品'!$L$4:$CA$32)),0)</f>
      </c>
      <c r="CE53" s="280">
        <f>IFERROR(SUMPRODUCT(('控温被PRO-S级品'!$B$2:$B$10=$B53)*('控温被PRO-S级品'!$E$1:$BE$1=CE$1)*('控温被PRO-S级品'!$E$2:$BE$10)),0)+IFERROR(SUMPRODUCT(('冬被-S级品'!$B$2:$B$10=$B53)*('冬被-S级品'!$E$1:$AW$1=CE$1)*('冬被-S级品'!$E$2:$AW$10)),0)+IFERROR(SUMPRODUCT(('白止-S级品'!$A$2:$A$26=$B53)*('白止-S级品'!$D$1:$AV$1=CE$1)*('白止-S级品'!$D$2:$AV$26)),0)+IFERROR(SUMPRODUCT(('乐容-S级品'!$A$4:$A$32=$B53)*('乐容-S级品'!$L$3:$CA$3=CE$1)*('乐容-S级品'!$L$4:$CA$32)),0)</f>
      </c>
      <c r="CF53" s="280">
        <f>IFERROR(SUMPRODUCT(('控温被PRO-S级品'!$B$2:$B$10=$B53)*('控温被PRO-S级品'!$E$1:$BE$1=CF$1)*('控温被PRO-S级品'!$E$2:$BE$10)),0)+IFERROR(SUMPRODUCT(('冬被-S级品'!$B$2:$B$10=$B53)*('冬被-S级品'!$E$1:$AW$1=CF$1)*('冬被-S级品'!$E$2:$AW$10)),0)+IFERROR(SUMPRODUCT(('白止-S级品'!$A$2:$A$26=$B53)*('白止-S级品'!$D$1:$AV$1=CF$1)*('白止-S级品'!$D$2:$AV$26)),0)+IFERROR(SUMPRODUCT(('乐容-S级品'!$A$4:$A$32=$B53)*('乐容-S级品'!$L$3:$CA$3=CF$1)*('乐容-S级品'!$L$4:$CA$32)),0)</f>
      </c>
      <c r="CG53" s="280">
        <f>IFERROR(SUMPRODUCT(('控温被PRO-S级品'!$B$2:$B$10=$B53)*('控温被PRO-S级品'!$E$1:$BE$1=CG$1)*('控温被PRO-S级品'!$E$2:$BE$10)),0)+IFERROR(SUMPRODUCT(('冬被-S级品'!$B$2:$B$10=$B53)*('冬被-S级品'!$E$1:$AW$1=CG$1)*('冬被-S级品'!$E$2:$AW$10)),0)+IFERROR(SUMPRODUCT(('白止-S级品'!$A$2:$A$26=$B53)*('白止-S级品'!$D$1:$AV$1=CG$1)*('白止-S级品'!$D$2:$AV$26)),0)+IFERROR(SUMPRODUCT(('乐容-S级品'!$A$4:$A$32=$B53)*('乐容-S级品'!$L$3:$CA$3=CG$1)*('乐容-S级品'!$L$4:$CA$32)),0)</f>
      </c>
      <c r="CH53" s="280">
        <f>IFERROR(SUMPRODUCT(('控温被PRO-S级品'!$B$2:$B$10=$B53)*('控温被PRO-S级品'!$E$1:$BE$1=CH$1)*('控温被PRO-S级品'!$E$2:$BE$10)),0)+IFERROR(SUMPRODUCT(('冬被-S级品'!$B$2:$B$10=$B53)*('冬被-S级品'!$E$1:$AW$1=CH$1)*('冬被-S级品'!$E$2:$AW$10)),0)+IFERROR(SUMPRODUCT(('白止-S级品'!$A$2:$A$26=$B53)*('白止-S级品'!$D$1:$AV$1=CH$1)*('白止-S级品'!$D$2:$AV$26)),0)+IFERROR(SUMPRODUCT(('乐容-S级品'!$A$4:$A$32=$B53)*('乐容-S级品'!$L$3:$CA$3=CH$1)*('乐容-S级品'!$L$4:$CA$32)),0)</f>
      </c>
      <c r="CI53" s="280">
        <f>IFERROR(SUMPRODUCT(('控温被PRO-S级品'!$B$2:$B$10=$B53)*('控温被PRO-S级品'!$E$1:$BE$1=CI$1)*('控温被PRO-S级品'!$E$2:$BE$10)),0)+IFERROR(SUMPRODUCT(('冬被-S级品'!$B$2:$B$10=$B53)*('冬被-S级品'!$E$1:$AW$1=CI$1)*('冬被-S级品'!$E$2:$AW$10)),0)+IFERROR(SUMPRODUCT(('白止-S级品'!$A$2:$A$26=$B53)*('白止-S级品'!$D$1:$AV$1=CI$1)*('白止-S级品'!$D$2:$AV$26)),0)+IFERROR(SUMPRODUCT(('乐容-S级品'!$A$4:$A$32=$B53)*('乐容-S级品'!$L$3:$CA$3=CI$1)*('乐容-S级品'!$L$4:$CA$32)),0)</f>
      </c>
      <c r="CJ53" s="280">
        <f>IFERROR(SUMPRODUCT(('控温被PRO-S级品'!$B$2:$B$10=$B53)*('控温被PRO-S级品'!$E$1:$BE$1=CJ$1)*('控温被PRO-S级品'!$E$2:$BE$10)),0)+IFERROR(SUMPRODUCT(('冬被-S级品'!$B$2:$B$10=$B53)*('冬被-S级品'!$E$1:$AW$1=CJ$1)*('冬被-S级品'!$E$2:$AW$10)),0)+IFERROR(SUMPRODUCT(('白止-S级品'!$A$2:$A$26=$B53)*('白止-S级品'!$D$1:$AV$1=CJ$1)*('白止-S级品'!$D$2:$AV$26)),0)+IFERROR(SUMPRODUCT(('乐容-S级品'!$A$4:$A$32=$B53)*('乐容-S级品'!$L$3:$CA$3=CJ$1)*('乐容-S级品'!$L$4:$CA$32)),0)</f>
      </c>
      <c r="CK53" s="280">
        <f>IFERROR(SUMPRODUCT(('控温被PRO-S级品'!$B$2:$B$10=$B53)*('控温被PRO-S级品'!$E$1:$BE$1=CK$1)*('控温被PRO-S级品'!$E$2:$BE$10)),0)+IFERROR(SUMPRODUCT(('冬被-S级品'!$B$2:$B$10=$B53)*('冬被-S级品'!$E$1:$AW$1=CK$1)*('冬被-S级品'!$E$2:$AW$10)),0)+IFERROR(SUMPRODUCT(('白止-S级品'!$A$2:$A$26=$B53)*('白止-S级品'!$D$1:$AV$1=CK$1)*('白止-S级品'!$D$2:$AV$26)),0)+IFERROR(SUMPRODUCT(('乐容-S级品'!$A$4:$A$32=$B53)*('乐容-S级品'!$L$3:$CA$3=CK$1)*('乐容-S级品'!$L$4:$CA$32)),0)</f>
      </c>
      <c r="CL53" s="280">
        <f>IFERROR(SUMPRODUCT(('控温被PRO-S级品'!$B$2:$B$10=$B53)*('控温被PRO-S级品'!$E$1:$BE$1=CL$1)*('控温被PRO-S级品'!$E$2:$BE$10)),0)+IFERROR(SUMPRODUCT(('冬被-S级品'!$B$2:$B$10=$B53)*('冬被-S级品'!$E$1:$AW$1=CL$1)*('冬被-S级品'!$E$2:$AW$10)),0)+IFERROR(SUMPRODUCT(('白止-S级品'!$A$2:$A$26=$B53)*('白止-S级品'!$D$1:$AV$1=CL$1)*('白止-S级品'!$D$2:$AV$26)),0)+IFERROR(SUMPRODUCT(('乐容-S级品'!$A$4:$A$32=$B53)*('乐容-S级品'!$L$3:$CA$3=CL$1)*('乐容-S级品'!$L$4:$CA$32)),0)</f>
      </c>
      <c r="CM53" s="280">
        <f>IFERROR(SUMPRODUCT(('控温被PRO-S级品'!$B$2:$B$10=$B53)*('控温被PRO-S级品'!$E$1:$BE$1=CM$1)*('控温被PRO-S级品'!$E$2:$BE$10)),0)+IFERROR(SUMPRODUCT(('冬被-S级品'!$B$2:$B$10=$B53)*('冬被-S级品'!$E$1:$AW$1=CM$1)*('冬被-S级品'!$E$2:$AW$10)),0)+IFERROR(SUMPRODUCT(('白止-S级品'!$A$2:$A$26=$B53)*('白止-S级品'!$D$1:$AV$1=CM$1)*('白止-S级品'!$D$2:$AV$26)),0)+IFERROR(SUMPRODUCT(('乐容-S级品'!$A$4:$A$32=$B53)*('乐容-S级品'!$L$3:$CA$3=CM$1)*('乐容-S级品'!$L$4:$CA$32)),0)</f>
      </c>
      <c r="CN53" s="280">
        <f>IFERROR(SUMPRODUCT(('控温被PRO-S级品'!$B$2:$B$10=$B53)*('控温被PRO-S级品'!$E$1:$BE$1=CN$1)*('控温被PRO-S级品'!$E$2:$BE$10)),0)+IFERROR(SUMPRODUCT(('冬被-S级品'!$B$2:$B$10=$B53)*('冬被-S级品'!$E$1:$AW$1=CN$1)*('冬被-S级品'!$E$2:$AW$10)),0)+IFERROR(SUMPRODUCT(('白止-S级品'!$A$2:$A$26=$B53)*('白止-S级品'!$D$1:$AV$1=CN$1)*('白止-S级品'!$D$2:$AV$26)),0)+IFERROR(SUMPRODUCT(('乐容-S级品'!$A$4:$A$32=$B53)*('乐容-S级品'!$L$3:$CA$3=CN$1)*('乐容-S级品'!$L$4:$CA$32)),0)</f>
      </c>
      <c r="CO53" s="280">
        <f>IFERROR(SUMPRODUCT(('控温被PRO-S级品'!$B$2:$B$10=$B53)*('控温被PRO-S级品'!$E$1:$BE$1=CO$1)*('控温被PRO-S级品'!$E$2:$BE$10)),0)+IFERROR(SUMPRODUCT(('冬被-S级品'!$B$2:$B$10=$B53)*('冬被-S级品'!$E$1:$AW$1=CO$1)*('冬被-S级品'!$E$2:$AW$10)),0)+IFERROR(SUMPRODUCT(('白止-S级品'!$A$2:$A$26=$B53)*('白止-S级品'!$D$1:$AV$1=CO$1)*('白止-S级品'!$D$2:$AV$26)),0)+IFERROR(SUMPRODUCT(('乐容-S级品'!$A$4:$A$32=$B53)*('乐容-S级品'!$L$3:$CA$3=CO$1)*('乐容-S级品'!$L$4:$CA$32)),0)</f>
      </c>
      <c r="CP53" s="280">
        <f>IFERROR(SUMPRODUCT(('控温被PRO-S级品'!$B$2:$B$10=$B53)*('控温被PRO-S级品'!$E$1:$BE$1=CP$1)*('控温被PRO-S级品'!$E$2:$BE$10)),0)+IFERROR(SUMPRODUCT(('冬被-S级品'!$B$2:$B$10=$B53)*('冬被-S级品'!$E$1:$AW$1=CP$1)*('冬被-S级品'!$E$2:$AW$10)),0)+IFERROR(SUMPRODUCT(('白止-S级品'!$A$2:$A$26=$B53)*('白止-S级品'!$D$1:$AV$1=CP$1)*('白止-S级品'!$D$2:$AV$26)),0)+IFERROR(SUMPRODUCT(('乐容-S级品'!$A$4:$A$32=$B53)*('乐容-S级品'!$L$3:$CA$3=CP$1)*('乐容-S级品'!$L$4:$CA$32)),0)</f>
      </c>
      <c r="CQ53" s="280">
        <f>IFERROR(SUMPRODUCT(('控温被PRO-S级品'!$B$2:$B$10=$B53)*('控温被PRO-S级品'!$E$1:$BE$1=CQ$1)*('控温被PRO-S级品'!$E$2:$BE$10)),0)+IFERROR(SUMPRODUCT(('冬被-S级品'!$B$2:$B$10=$B53)*('冬被-S级品'!$E$1:$AW$1=CQ$1)*('冬被-S级品'!$E$2:$AW$10)),0)+IFERROR(SUMPRODUCT(('白止-S级品'!$A$2:$A$26=$B53)*('白止-S级品'!$D$1:$AV$1=CQ$1)*('白止-S级品'!$D$2:$AV$26)),0)+IFERROR(SUMPRODUCT(('乐容-S级品'!$A$4:$A$32=$B53)*('乐容-S级品'!$L$3:$CA$3=CQ$1)*('乐容-S级品'!$L$4:$CA$32)),0)</f>
      </c>
      <c r="CR53" s="280">
        <f>IFERROR(SUMPRODUCT(('控温被PRO-S级品'!$B$2:$B$10=$B53)*('控温被PRO-S级品'!$E$1:$BE$1=CR$1)*('控温被PRO-S级品'!$E$2:$BE$10)),0)+IFERROR(SUMPRODUCT(('冬被-S级品'!$B$2:$B$10=$B53)*('冬被-S级品'!$E$1:$AW$1=CR$1)*('冬被-S级品'!$E$2:$AW$10)),0)+IFERROR(SUMPRODUCT(('白止-S级品'!$A$2:$A$26=$B53)*('白止-S级品'!$D$1:$AV$1=CR$1)*('白止-S级品'!$D$2:$AV$26)),0)+IFERROR(SUMPRODUCT(('乐容-S级品'!$A$4:$A$32=$B53)*('乐容-S级品'!$L$3:$CA$3=CR$1)*('乐容-S级品'!$L$4:$CA$32)),0)</f>
      </c>
      <c r="CS53" s="280">
        <f>IFERROR(SUMPRODUCT(('控温被PRO-S级品'!$B$2:$B$10=$B53)*('控温被PRO-S级品'!$E$1:$BE$1=CS$1)*('控温被PRO-S级品'!$E$2:$BE$10)),0)+IFERROR(SUMPRODUCT(('冬被-S级品'!$B$2:$B$10=$B53)*('冬被-S级品'!$E$1:$AW$1=CS$1)*('冬被-S级品'!$E$2:$AW$10)),0)+IFERROR(SUMPRODUCT(('白止-S级品'!$A$2:$A$26=$B53)*('白止-S级品'!$D$1:$AV$1=CS$1)*('白止-S级品'!$D$2:$AV$26)),0)+IFERROR(SUMPRODUCT(('乐容-S级品'!$A$4:$A$32=$B53)*('乐容-S级品'!$L$3:$CA$3=CS$1)*('乐容-S级品'!$L$4:$CA$32)),0)</f>
      </c>
      <c r="CT53" s="280">
        <f>IFERROR(SUMPRODUCT(('控温被PRO-S级品'!$B$2:$B$10=$B53)*('控温被PRO-S级品'!$E$1:$BE$1=CT$1)*('控温被PRO-S级品'!$E$2:$BE$10)),0)+IFERROR(SUMPRODUCT(('冬被-S级品'!$B$2:$B$10=$B53)*('冬被-S级品'!$E$1:$AW$1=CT$1)*('冬被-S级品'!$E$2:$AW$10)),0)+IFERROR(SUMPRODUCT(('白止-S级品'!$A$2:$A$26=$B53)*('白止-S级品'!$D$1:$AV$1=CT$1)*('白止-S级品'!$D$2:$AV$26)),0)+IFERROR(SUMPRODUCT(('乐容-S级品'!$A$4:$A$32=$B53)*('乐容-S级品'!$L$3:$CA$3=CT$1)*('乐容-S级品'!$L$4:$CA$32)),0)</f>
      </c>
      <c r="CU53" s="280">
        <f>IFERROR(SUMPRODUCT(('控温被PRO-S级品'!$B$2:$B$10=$B53)*('控温被PRO-S级品'!$E$1:$BE$1=CU$1)*('控温被PRO-S级品'!$E$2:$BE$10)),0)+IFERROR(SUMPRODUCT(('冬被-S级品'!$B$2:$B$10=$B53)*('冬被-S级品'!$E$1:$AW$1=CU$1)*('冬被-S级品'!$E$2:$AW$10)),0)+IFERROR(SUMPRODUCT(('白止-S级品'!$A$2:$A$26=$B53)*('白止-S级品'!$D$1:$AV$1=CU$1)*('白止-S级品'!$D$2:$AV$26)),0)+IFERROR(SUMPRODUCT(('乐容-S级品'!$A$4:$A$32=$B53)*('乐容-S级品'!$L$3:$CA$3=CU$1)*('乐容-S级品'!$L$4:$CA$32)),0)</f>
      </c>
      <c r="CV53" s="280">
        <f>IFERROR(SUMPRODUCT(('控温被PRO-S级品'!$B$2:$B$10=$B53)*('控温被PRO-S级品'!$E$1:$BE$1=CV$1)*('控温被PRO-S级品'!$E$2:$BE$10)),0)+IFERROR(SUMPRODUCT(('冬被-S级品'!$B$2:$B$10=$B53)*('冬被-S级品'!$E$1:$AW$1=CV$1)*('冬被-S级品'!$E$2:$AW$10)),0)+IFERROR(SUMPRODUCT(('白止-S级品'!$A$2:$A$26=$B53)*('白止-S级品'!$D$1:$AV$1=CV$1)*('白止-S级品'!$D$2:$AV$26)),0)+IFERROR(SUMPRODUCT(('乐容-S级品'!$A$4:$A$32=$B53)*('乐容-S级品'!$L$3:$CA$3=CV$1)*('乐容-S级品'!$L$4:$CA$32)),0)</f>
      </c>
      <c r="CW53" s="280">
        <f>IFERROR(SUMPRODUCT(('控温被PRO-S级品'!$B$2:$B$10=$B53)*('控温被PRO-S级品'!$E$1:$BE$1=CW$1)*('控温被PRO-S级品'!$E$2:$BE$10)),0)+IFERROR(SUMPRODUCT(('冬被-S级品'!$B$2:$B$10=$B53)*('冬被-S级品'!$E$1:$AW$1=CW$1)*('冬被-S级品'!$E$2:$AW$10)),0)+IFERROR(SUMPRODUCT(('白止-S级品'!$A$2:$A$26=$B53)*('白止-S级品'!$D$1:$AV$1=CW$1)*('白止-S级品'!$D$2:$AV$26)),0)+IFERROR(SUMPRODUCT(('乐容-S级品'!$A$4:$A$32=$B53)*('乐容-S级品'!$L$3:$CA$3=CW$1)*('乐容-S级品'!$L$4:$CA$32)),0)</f>
      </c>
      <c r="CX53" s="280">
        <f>IFERROR(SUMPRODUCT(('控温被PRO-S级品'!$B$2:$B$10=$B53)*('控温被PRO-S级品'!$E$1:$BE$1=CX$1)*('控温被PRO-S级品'!$E$2:$BE$10)),0)+IFERROR(SUMPRODUCT(('冬被-S级品'!$B$2:$B$10=$B53)*('冬被-S级品'!$E$1:$AW$1=CX$1)*('冬被-S级品'!$E$2:$AW$10)),0)+IFERROR(SUMPRODUCT(('白止-S级品'!$A$2:$A$26=$B53)*('白止-S级品'!$D$1:$AV$1=CX$1)*('白止-S级品'!$D$2:$AV$26)),0)+IFERROR(SUMPRODUCT(('乐容-S级品'!$A$4:$A$32=$B53)*('乐容-S级品'!$L$3:$CA$3=CX$1)*('乐容-S级品'!$L$4:$CA$32)),0)</f>
      </c>
      <c r="CY53" s="280">
        <f>IFERROR(SUMPRODUCT(('控温被PRO-S级品'!$B$2:$B$10=$B53)*('控温被PRO-S级品'!$E$1:$BE$1=CY$1)*('控温被PRO-S级品'!$E$2:$BE$10)),0)+IFERROR(SUMPRODUCT(('冬被-S级品'!$B$2:$B$10=$B53)*('冬被-S级品'!$E$1:$AW$1=CY$1)*('冬被-S级品'!$E$2:$AW$10)),0)+IFERROR(SUMPRODUCT(('白止-S级品'!$A$2:$A$26=$B53)*('白止-S级品'!$D$1:$AV$1=CY$1)*('白止-S级品'!$D$2:$AV$26)),0)+IFERROR(SUMPRODUCT(('乐容-S级品'!$A$4:$A$32=$B53)*('乐容-S级品'!$L$3:$CA$3=CY$1)*('乐容-S级品'!$L$4:$CA$32)),0)</f>
      </c>
      <c r="CZ53" s="280">
        <f>IFERROR(SUMPRODUCT(('控温被PRO-S级品'!$B$2:$B$10=$B53)*('控温被PRO-S级品'!$E$1:$BE$1=CZ$1)*('控温被PRO-S级品'!$E$2:$BE$10)),0)+IFERROR(SUMPRODUCT(('冬被-S级品'!$B$2:$B$10=$B53)*('冬被-S级品'!$E$1:$AW$1=CZ$1)*('冬被-S级品'!$E$2:$AW$10)),0)+IFERROR(SUMPRODUCT(('白止-S级品'!$A$2:$A$26=$B53)*('白止-S级品'!$D$1:$AV$1=CZ$1)*('白止-S级品'!$D$2:$AV$26)),0)+IFERROR(SUMPRODUCT(('乐容-S级品'!$A$4:$A$32=$B53)*('乐容-S级品'!$L$3:$CA$3=CZ$1)*('乐容-S级品'!$L$4:$CA$32)),0)</f>
      </c>
      <c r="DA53" s="280">
        <f>IFERROR(SUMPRODUCT(('控温被PRO-S级品'!$B$2:$B$10=$B53)*('控温被PRO-S级品'!$E$1:$BE$1=DA$1)*('控温被PRO-S级品'!$E$2:$BE$10)),0)+IFERROR(SUMPRODUCT(('冬被-S级品'!$B$2:$B$10=$B53)*('冬被-S级品'!$E$1:$AW$1=DA$1)*('冬被-S级品'!$E$2:$AW$10)),0)+IFERROR(SUMPRODUCT(('白止-S级品'!$A$2:$A$26=$B53)*('白止-S级品'!$D$1:$AV$1=DA$1)*('白止-S级品'!$D$2:$AV$26)),0)+IFERROR(SUMPRODUCT(('乐容-S级品'!$A$4:$A$32=$B53)*('乐容-S级品'!$L$3:$CA$3=DA$1)*('乐容-S级品'!$L$4:$CA$32)),0)</f>
      </c>
      <c r="DB53" s="280">
        <f>IFERROR(SUMPRODUCT(('控温被PRO-S级品'!$B$2:$B$10=$B53)*('控温被PRO-S级品'!$E$1:$BE$1=DB$1)*('控温被PRO-S级品'!$E$2:$BE$10)),0)+IFERROR(SUMPRODUCT(('冬被-S级品'!$B$2:$B$10=$B53)*('冬被-S级品'!$E$1:$AW$1=DB$1)*('冬被-S级品'!$E$2:$AW$10)),0)+IFERROR(SUMPRODUCT(('白止-S级品'!$A$2:$A$26=$B53)*('白止-S级品'!$D$1:$AV$1=DB$1)*('白止-S级品'!$D$2:$AV$26)),0)+IFERROR(SUMPRODUCT(('乐容-S级品'!$A$4:$A$32=$B53)*('乐容-S级品'!$L$3:$CA$3=DB$1)*('乐容-S级品'!$L$4:$CA$32)),0)</f>
      </c>
      <c r="DC53" s="280">
        <f>IFERROR(SUMPRODUCT(('控温被PRO-S级品'!$B$2:$B$10=$B53)*('控温被PRO-S级品'!$E$1:$BE$1=DC$1)*('控温被PRO-S级品'!$E$2:$BE$10)),0)+IFERROR(SUMPRODUCT(('冬被-S级品'!$B$2:$B$10=$B53)*('冬被-S级品'!$E$1:$AW$1=DC$1)*('冬被-S级品'!$E$2:$AW$10)),0)+IFERROR(SUMPRODUCT(('白止-S级品'!$A$2:$A$26=$B53)*('白止-S级品'!$D$1:$AV$1=DC$1)*('白止-S级品'!$D$2:$AV$26)),0)+IFERROR(SUMPRODUCT(('乐容-S级品'!$A$4:$A$32=$B53)*('乐容-S级品'!$L$3:$CA$3=DC$1)*('乐容-S级品'!$L$4:$CA$32)),0)</f>
      </c>
      <c r="DD53" s="280">
        <f>IFERROR(SUMPRODUCT(('控温被PRO-S级品'!$B$2:$B$10=$B53)*('控温被PRO-S级品'!$E$1:$BE$1=DD$1)*('控温被PRO-S级品'!$E$2:$BE$10)),0)+IFERROR(SUMPRODUCT(('冬被-S级品'!$B$2:$B$10=$B53)*('冬被-S级品'!$E$1:$AW$1=DD$1)*('冬被-S级品'!$E$2:$AW$10)),0)+IFERROR(SUMPRODUCT(('白止-S级品'!$A$2:$A$26=$B53)*('白止-S级品'!$D$1:$AV$1=DD$1)*('白止-S级品'!$D$2:$AV$26)),0)+IFERROR(SUMPRODUCT(('乐容-S级品'!$A$4:$A$32=$B53)*('乐容-S级品'!$L$3:$CA$3=DD$1)*('乐容-S级品'!$L$4:$CA$32)),0)</f>
      </c>
      <c r="DE53" s="280">
        <f>IFERROR(SUMPRODUCT(('控温被PRO-S级品'!$B$2:$B$10=$B53)*('控温被PRO-S级品'!$E$1:$BE$1=DE$1)*('控温被PRO-S级品'!$E$2:$BE$10)),0)+IFERROR(SUMPRODUCT(('冬被-S级品'!$B$2:$B$10=$B53)*('冬被-S级品'!$E$1:$AW$1=DE$1)*('冬被-S级品'!$E$2:$AW$10)),0)+IFERROR(SUMPRODUCT(('白止-S级品'!$A$2:$A$26=$B53)*('白止-S级品'!$D$1:$AV$1=DE$1)*('白止-S级品'!$D$2:$AV$26)),0)+IFERROR(SUMPRODUCT(('乐容-S级品'!$A$4:$A$32=$B53)*('乐容-S级品'!$L$3:$CA$3=DE$1)*('乐容-S级品'!$L$4:$CA$32)),0)</f>
      </c>
      <c r="DF53" s="280">
        <f>IFERROR(SUMPRODUCT(('控温被PRO-S级品'!$B$2:$B$10=$B53)*('控温被PRO-S级品'!$E$1:$BE$1=DF$1)*('控温被PRO-S级品'!$E$2:$BE$10)),0)+IFERROR(SUMPRODUCT(('冬被-S级品'!$B$2:$B$10=$B53)*('冬被-S级品'!$E$1:$AW$1=DF$1)*('冬被-S级品'!$E$2:$AW$10)),0)+IFERROR(SUMPRODUCT(('白止-S级品'!$A$2:$A$26=$B53)*('白止-S级品'!$D$1:$AV$1=DF$1)*('白止-S级品'!$D$2:$AV$26)),0)+IFERROR(SUMPRODUCT(('乐容-S级品'!$A$4:$A$32=$B53)*('乐容-S级品'!$L$3:$CA$3=DF$1)*('乐容-S级品'!$L$4:$CA$32)),0)</f>
      </c>
      <c r="DG53" s="280">
        <f>IFERROR(SUMPRODUCT(('控温被PRO-S级品'!$B$2:$B$10=$B53)*('控温被PRO-S级品'!$E$1:$BE$1=DG$1)*('控温被PRO-S级品'!$E$2:$BE$10)),0)+IFERROR(SUMPRODUCT(('冬被-S级品'!$B$2:$B$10=$B53)*('冬被-S级品'!$E$1:$AW$1=DG$1)*('冬被-S级品'!$E$2:$AW$10)),0)+IFERROR(SUMPRODUCT(('白止-S级品'!$A$2:$A$26=$B53)*('白止-S级品'!$D$1:$AV$1=DG$1)*('白止-S级品'!$D$2:$AV$26)),0)+IFERROR(SUMPRODUCT(('乐容-S级品'!$A$4:$A$32=$B53)*('乐容-S级品'!$L$3:$CA$3=DG$1)*('乐容-S级品'!$L$4:$CA$32)),0)</f>
      </c>
      <c r="DH53" s="280">
        <f>IFERROR(SUMPRODUCT(('控温被PRO-S级品'!$B$2:$B$10=$B53)*('控温被PRO-S级品'!$E$1:$BE$1=DH$1)*('控温被PRO-S级品'!$E$2:$BE$10)),0)+IFERROR(SUMPRODUCT(('冬被-S级品'!$B$2:$B$10=$B53)*('冬被-S级品'!$E$1:$AW$1=DH$1)*('冬被-S级品'!$E$2:$AW$10)),0)+IFERROR(SUMPRODUCT(('白止-S级品'!$A$2:$A$26=$B53)*('白止-S级品'!$D$1:$AV$1=DH$1)*('白止-S级品'!$D$2:$AV$26)),0)+IFERROR(SUMPRODUCT(('乐容-S级品'!$A$4:$A$32=$B53)*('乐容-S级品'!$L$3:$CA$3=DH$1)*('乐容-S级品'!$L$4:$CA$32)),0)</f>
      </c>
      <c r="DI53" s="280">
        <f>IFERROR(SUMPRODUCT(('控温被PRO-S级品'!$B$2:$B$10=$B53)*('控温被PRO-S级品'!$E$1:$BE$1=DI$1)*('控温被PRO-S级品'!$E$2:$BE$10)),0)+IFERROR(SUMPRODUCT(('冬被-S级品'!$B$2:$B$10=$B53)*('冬被-S级品'!$E$1:$AW$1=DI$1)*('冬被-S级品'!$E$2:$AW$10)),0)+IFERROR(SUMPRODUCT(('白止-S级品'!$A$2:$A$26=$B53)*('白止-S级品'!$D$1:$AV$1=DI$1)*('白止-S级品'!$D$2:$AV$26)),0)+IFERROR(SUMPRODUCT(('乐容-S级品'!$A$4:$A$32=$B53)*('乐容-S级品'!$L$3:$CA$3=DI$1)*('乐容-S级品'!$L$4:$CA$32)),0)</f>
      </c>
      <c r="DJ53" s="280">
        <f>IFERROR(SUMPRODUCT(('控温被PRO-S级品'!$B$2:$B$10=$B53)*('控温被PRO-S级品'!$E$1:$BE$1=DJ$1)*('控温被PRO-S级品'!$E$2:$BE$10)),0)+IFERROR(SUMPRODUCT(('冬被-S级品'!$B$2:$B$10=$B53)*('冬被-S级品'!$E$1:$AW$1=DJ$1)*('冬被-S级品'!$E$2:$AW$10)),0)+IFERROR(SUMPRODUCT(('白止-S级品'!$A$2:$A$26=$B53)*('白止-S级品'!$D$1:$AV$1=DJ$1)*('白止-S级品'!$D$2:$AV$26)),0)+IFERROR(SUMPRODUCT(('乐容-S级品'!$A$4:$A$32=$B53)*('乐容-S级品'!$L$3:$CA$3=DJ$1)*('乐容-S级品'!$L$4:$CA$32)),0)</f>
      </c>
      <c r="DK53" s="280"/>
      <c r="DL53" s="280"/>
      <c r="DM53" s="280"/>
      <c r="DN53" s="280"/>
      <c r="DO53" s="280"/>
      <c r="DP53" s="280"/>
      <c r="DQ53" s="280"/>
      <c r="DR53" s="280"/>
      <c r="DS53" s="280"/>
      <c r="DT53" s="280"/>
      <c r="DU53" s="280"/>
      <c r="DV53" s="280"/>
      <c r="DW53" s="280">
        <f>VLOOKUP(B53,'系统编码规格'!A:C,3,FALSE)</f>
      </c>
      <c r="DX53" s="280"/>
      <c r="DY53" s="280"/>
      <c r="DZ53" s="280"/>
      <c r="EA53" s="280"/>
      <c r="EB53" s="280"/>
      <c r="EC53" s="280"/>
      <c r="ED53" s="280"/>
      <c r="EE53" s="280"/>
      <c r="EF53" s="280"/>
      <c r="EG53" s="280"/>
      <c r="EH53" s="280"/>
      <c r="EI53" s="280"/>
      <c r="EJ53" s="280"/>
      <c r="EK53" s="280"/>
      <c r="EL53" s="280"/>
      <c r="EM53" s="280"/>
      <c r="EN53" s="280"/>
      <c r="EO53" s="280"/>
      <c r="EP53" s="280"/>
      <c r="EQ53" s="280"/>
      <c r="ER53" s="280"/>
      <c r="ES53" s="280"/>
      <c r="ET53" s="280"/>
      <c r="EU53" s="280"/>
      <c r="EV53" s="280"/>
      <c r="EW53" s="280"/>
      <c r="EX53" s="280"/>
      <c r="EY53" s="280"/>
      <c r="EZ53" s="280"/>
      <c r="FA53" s="280"/>
      <c r="FB53" s="280"/>
      <c r="FC53" s="280"/>
      <c r="FD53" s="280"/>
      <c r="FE53" s="280"/>
      <c r="FF53" s="280"/>
      <c r="FG53" s="280"/>
      <c r="FH53" s="280"/>
      <c r="FI53" s="280"/>
      <c r="FJ53" s="280"/>
      <c r="FK53" s="280"/>
      <c r="FL53" s="280"/>
      <c r="FM53" s="280"/>
      <c r="FN53" s="280"/>
      <c r="FO53" s="280"/>
      <c r="FP53" s="280"/>
      <c r="FQ53" s="280"/>
      <c r="FR53" s="280"/>
      <c r="FS53" s="280"/>
      <c r="FT53" s="280"/>
      <c r="FU53" s="280"/>
      <c r="FV53" s="280"/>
      <c r="FW53" s="280"/>
      <c r="FX53" s="280"/>
      <c r="FY53" s="280"/>
      <c r="FZ53" s="280"/>
      <c r="GA53" s="280"/>
      <c r="GB53" s="280"/>
      <c r="GC53" s="280"/>
      <c r="GD53" s="280"/>
      <c r="GE53" s="280"/>
      <c r="GF53" s="280"/>
      <c r="GG53" s="280"/>
      <c r="GH53" s="280"/>
      <c r="GI53" s="280"/>
      <c r="GJ53" s="280"/>
      <c r="GK53" s="280"/>
      <c r="GL53" s="280"/>
      <c r="GM53" s="280"/>
      <c r="GN53" s="280"/>
      <c r="GO53" s="280"/>
      <c r="GP53" s="280"/>
      <c r="GQ53" s="280"/>
      <c r="GR53" s="280"/>
      <c r="GS53" s="280"/>
      <c r="GT53" s="280"/>
      <c r="GU53" s="280"/>
      <c r="GV53" s="280"/>
    </row>
    <row r="54">
      <c r="A54" s="309" t="str">
        <v>安桐</v>
      </c>
      <c r="B54" s="310" t="str">
        <v>12800025601141414</v>
      </c>
      <c r="C54" s="309" t="str">
        <v>亚朵星球 深睡控温被PRO</v>
      </c>
      <c r="D54" s="309" t="str">
        <v>黎明灰-200*230cm</v>
      </c>
      <c r="E54">
        <f>SUM(F54:GX54)</f>
      </c>
      <c r="F54" s="280">
        <f>IFERROR(SUMPRODUCT(('控温被PRO-S级品'!$B$2:$B$10=$B54)*('控温被PRO-S级品'!$E$1:$BE$1=F$1)*('控温被PRO-S级品'!$E$2:$BE$10)),0)+IFERROR(SUMPRODUCT(('冬被-S级品'!$B$2:$B$10=$B54)*('冬被-S级品'!$E$1:$AW$1=F$1)*('冬被-S级品'!$E$2:$AW$10)),0)+IFERROR(SUMPRODUCT(('白止-S级品'!$A$2:$A$26=$B54)*('白止-S级品'!$D$1:$AV$1=F$1)*('白止-S级品'!$D$2:$AV$26)),0)+IFERROR(SUMPRODUCT(('乐容-S级品'!$A$4:$A$32=$B54)*('乐容-S级品'!$L$3:$CA$3=F$1)*('乐容-S级品'!$L$4:$CA$32)),0)</f>
      </c>
      <c r="G54" s="280">
        <f>IFERROR(SUMPRODUCT(('控温被PRO-S级品'!$B$2:$B$10=$B54)*('控温被PRO-S级品'!$E$1:$BE$1=G$1)*('控温被PRO-S级品'!$E$2:$BE$10)),0)+IFERROR(SUMPRODUCT(('冬被-S级品'!$B$2:$B$10=$B54)*('冬被-S级品'!$E$1:$AW$1=G$1)*('冬被-S级品'!$E$2:$AW$10)),0)+IFERROR(SUMPRODUCT(('白止-S级品'!$A$2:$A$26=$B54)*('白止-S级品'!$D$1:$AV$1=G$1)*('白止-S级品'!$D$2:$AV$26)),0)+IFERROR(SUMPRODUCT(('乐容-S级品'!$A$4:$A$32=$B54)*('乐容-S级品'!$L$3:$CA$3=G$1)*('乐容-S级品'!$L$4:$CA$32)),0)</f>
      </c>
      <c r="H54" s="280">
        <f>IFERROR(SUMPRODUCT(('控温被PRO-S级品'!$B$2:$B$10=$B54)*('控温被PRO-S级品'!$E$1:$BE$1=H$1)*('控温被PRO-S级品'!$E$2:$BE$10)),0)+IFERROR(SUMPRODUCT(('冬被-S级品'!$B$2:$B$10=$B54)*('冬被-S级品'!$E$1:$AW$1=H$1)*('冬被-S级品'!$E$2:$AW$10)),0)+IFERROR(SUMPRODUCT(('白止-S级品'!$A$2:$A$26=$B54)*('白止-S级品'!$D$1:$AV$1=H$1)*('白止-S级品'!$D$2:$AV$26)),0)+IFERROR(SUMPRODUCT(('乐容-S级品'!$A$4:$A$32=$B54)*('乐容-S级品'!$L$3:$CA$3=H$1)*('乐容-S级品'!$L$4:$CA$32)),0)</f>
      </c>
      <c r="I54" s="280">
        <f>IFERROR(SUMPRODUCT(('控温被PRO-S级品'!$B$2:$B$10=$B54)*('控温被PRO-S级品'!$E$1:$BE$1=I$1)*('控温被PRO-S级品'!$E$2:$BE$10)),0)+IFERROR(SUMPRODUCT(('冬被-S级品'!$B$2:$B$10=$B54)*('冬被-S级品'!$E$1:$AW$1=I$1)*('冬被-S级品'!$E$2:$AW$10)),0)+IFERROR(SUMPRODUCT(('白止-S级品'!$A$2:$A$26=$B54)*('白止-S级品'!$D$1:$AV$1=I$1)*('白止-S级品'!$D$2:$AV$26)),0)+IFERROR(SUMPRODUCT(('乐容-S级品'!$A$4:$A$32=$B54)*('乐容-S级品'!$L$3:$CA$3=I$1)*('乐容-S级品'!$L$4:$CA$32)),0)</f>
      </c>
      <c r="J54" s="280">
        <f>IFERROR(SUMPRODUCT(('控温被PRO-S级品'!$B$2:$B$10=$B54)*('控温被PRO-S级品'!$E$1:$BE$1=J$1)*('控温被PRO-S级品'!$E$2:$BE$10)),0)+IFERROR(SUMPRODUCT(('冬被-S级品'!$B$2:$B$10=$B54)*('冬被-S级品'!$E$1:$AW$1=J$1)*('冬被-S级品'!$E$2:$AW$10)),0)+IFERROR(SUMPRODUCT(('白止-S级品'!$A$2:$A$26=$B54)*('白止-S级品'!$D$1:$AV$1=J$1)*('白止-S级品'!$D$2:$AV$26)),0)+IFERROR(SUMPRODUCT(('乐容-S级品'!$A$4:$A$32=$B54)*('乐容-S级品'!$L$3:$CA$3=J$1)*('乐容-S级品'!$L$4:$CA$32)),0)</f>
      </c>
      <c r="K54" s="280">
        <f>IFERROR(SUMPRODUCT(('控温被PRO-S级品'!$B$2:$B$10=$B54)*('控温被PRO-S级品'!$E$1:$BE$1=K$1)*('控温被PRO-S级品'!$E$2:$BE$10)),0)+IFERROR(SUMPRODUCT(('冬被-S级品'!$B$2:$B$10=$B54)*('冬被-S级品'!$E$1:$AW$1=K$1)*('冬被-S级品'!$E$2:$AW$10)),0)+IFERROR(SUMPRODUCT(('白止-S级品'!$A$2:$A$26=$B54)*('白止-S级品'!$D$1:$AV$1=K$1)*('白止-S级品'!$D$2:$AV$26)),0)+IFERROR(SUMPRODUCT(('乐容-S级品'!$A$4:$A$32=$B54)*('乐容-S级品'!$L$3:$CA$3=K$1)*('乐容-S级品'!$L$4:$CA$32)),0)</f>
      </c>
      <c r="L54" s="280">
        <f>IFERROR(SUMPRODUCT(('控温被PRO-S级品'!$B$2:$B$10=$B54)*('控温被PRO-S级品'!$E$1:$BE$1=L$1)*('控温被PRO-S级品'!$E$2:$BE$10)),0)+IFERROR(SUMPRODUCT(('冬被-S级品'!$B$2:$B$10=$B54)*('冬被-S级品'!$E$1:$AW$1=L$1)*('冬被-S级品'!$E$2:$AW$10)),0)+IFERROR(SUMPRODUCT(('白止-S级品'!$A$2:$A$26=$B54)*('白止-S级品'!$D$1:$AV$1=L$1)*('白止-S级品'!$D$2:$AV$26)),0)+IFERROR(SUMPRODUCT(('乐容-S级品'!$A$4:$A$32=$B54)*('乐容-S级品'!$L$3:$CA$3=L$1)*('乐容-S级品'!$L$4:$CA$32)),0)</f>
      </c>
      <c r="M54" s="280">
        <f>IFERROR(SUMPRODUCT(('控温被PRO-S级品'!$B$2:$B$10=$B54)*('控温被PRO-S级品'!$E$1:$BE$1=M$1)*('控温被PRO-S级品'!$E$2:$BE$10)),0)+IFERROR(SUMPRODUCT(('冬被-S级品'!$B$2:$B$10=$B54)*('冬被-S级品'!$E$1:$AW$1=M$1)*('冬被-S级品'!$E$2:$AW$10)),0)+IFERROR(SUMPRODUCT(('白止-S级品'!$A$2:$A$26=$B54)*('白止-S级品'!$D$1:$AV$1=M$1)*('白止-S级品'!$D$2:$AV$26)),0)+IFERROR(SUMPRODUCT(('乐容-S级品'!$A$4:$A$32=$B54)*('乐容-S级品'!$L$3:$CA$3=M$1)*('乐容-S级品'!$L$4:$CA$32)),0)</f>
      </c>
      <c r="N54" s="280">
        <f>IFERROR(SUMPRODUCT(('控温被PRO-S级品'!$B$2:$B$10=$B54)*('控温被PRO-S级品'!$E$1:$BE$1=N$1)*('控温被PRO-S级品'!$E$2:$BE$10)),0)+IFERROR(SUMPRODUCT(('冬被-S级品'!$B$2:$B$10=$B54)*('冬被-S级品'!$E$1:$AW$1=N$1)*('冬被-S级品'!$E$2:$AW$10)),0)+IFERROR(SUMPRODUCT(('白止-S级品'!$A$2:$A$26=$B54)*('白止-S级品'!$D$1:$AV$1=N$1)*('白止-S级品'!$D$2:$AV$26)),0)+IFERROR(SUMPRODUCT(('乐容-S级品'!$A$4:$A$32=$B54)*('乐容-S级品'!$L$3:$CA$3=N$1)*('乐容-S级品'!$L$4:$CA$32)),0)</f>
      </c>
      <c r="O54" s="280">
        <f>IFERROR(SUMPRODUCT(('控温被PRO-S级品'!$B$2:$B$10=$B54)*('控温被PRO-S级品'!$E$1:$BE$1=O$1)*('控温被PRO-S级品'!$E$2:$BE$10)),0)+IFERROR(SUMPRODUCT(('冬被-S级品'!$B$2:$B$10=$B54)*('冬被-S级品'!$E$1:$AW$1=O$1)*('冬被-S级品'!$E$2:$AW$10)),0)+IFERROR(SUMPRODUCT(('白止-S级品'!$A$2:$A$26=$B54)*('白止-S级品'!$D$1:$AV$1=O$1)*('白止-S级品'!$D$2:$AV$26)),0)+IFERROR(SUMPRODUCT(('乐容-S级品'!$A$4:$A$32=$B54)*('乐容-S级品'!$L$3:$CA$3=O$1)*('乐容-S级品'!$L$4:$CA$32)),0)</f>
      </c>
      <c r="P54" s="280">
        <f>IFERROR(SUMPRODUCT(('控温被PRO-S级品'!$B$2:$B$10=$B54)*('控温被PRO-S级品'!$E$1:$BE$1=P$1)*('控温被PRO-S级品'!$E$2:$BE$10)),0)+IFERROR(SUMPRODUCT(('冬被-S级品'!$B$2:$B$10=$B54)*('冬被-S级品'!$E$1:$AW$1=P$1)*('冬被-S级品'!$E$2:$AW$10)),0)+IFERROR(SUMPRODUCT(('白止-S级品'!$A$2:$A$26=$B54)*('白止-S级品'!$D$1:$AV$1=P$1)*('白止-S级品'!$D$2:$AV$26)),0)+IFERROR(SUMPRODUCT(('乐容-S级品'!$A$4:$A$32=$B54)*('乐容-S级品'!$L$3:$CA$3=P$1)*('乐容-S级品'!$L$4:$CA$32)),0)</f>
      </c>
      <c r="Q54" s="280">
        <f>IFERROR(SUMPRODUCT(('控温被PRO-S级品'!$B$2:$B$10=$B54)*('控温被PRO-S级品'!$E$1:$BE$1=Q$1)*('控温被PRO-S级品'!$E$2:$BE$10)),0)+IFERROR(SUMPRODUCT(('冬被-S级品'!$B$2:$B$10=$B54)*('冬被-S级品'!$E$1:$AW$1=Q$1)*('冬被-S级品'!$E$2:$AW$10)),0)+IFERROR(SUMPRODUCT(('白止-S级品'!$A$2:$A$26=$B54)*('白止-S级品'!$D$1:$AV$1=Q$1)*('白止-S级品'!$D$2:$AV$26)),0)+IFERROR(SUMPRODUCT(('乐容-S级品'!$A$4:$A$32=$B54)*('乐容-S级品'!$L$3:$CA$3=Q$1)*('乐容-S级品'!$L$4:$CA$32)),0)</f>
      </c>
      <c r="R54" s="280">
        <f>IFERROR(SUMPRODUCT(('控温被PRO-S级品'!$B$2:$B$10=$B54)*('控温被PRO-S级品'!$E$1:$BE$1=R$1)*('控温被PRO-S级品'!$E$2:$BE$10)),0)+IFERROR(SUMPRODUCT(('冬被-S级品'!$B$2:$B$10=$B54)*('冬被-S级品'!$E$1:$AW$1=R$1)*('冬被-S级品'!$E$2:$AW$10)),0)+IFERROR(SUMPRODUCT(('白止-S级品'!$A$2:$A$26=$B54)*('白止-S级品'!$D$1:$AV$1=R$1)*('白止-S级品'!$D$2:$AV$26)),0)+IFERROR(SUMPRODUCT(('乐容-S级品'!$A$4:$A$32=$B54)*('乐容-S级品'!$L$3:$CA$3=R$1)*('乐容-S级品'!$L$4:$CA$32)),0)</f>
      </c>
      <c r="S54" s="280">
        <f>IFERROR(SUMPRODUCT(('控温被PRO-S级品'!$B$2:$B$10=$B54)*('控温被PRO-S级品'!$E$1:$BE$1=S$1)*('控温被PRO-S级品'!$E$2:$BE$10)),0)+IFERROR(SUMPRODUCT(('冬被-S级品'!$B$2:$B$10=$B54)*('冬被-S级品'!$E$1:$AW$1=S$1)*('冬被-S级品'!$E$2:$AW$10)),0)+IFERROR(SUMPRODUCT(('白止-S级品'!$A$2:$A$26=$B54)*('白止-S级品'!$D$1:$AV$1=S$1)*('白止-S级品'!$D$2:$AV$26)),0)+IFERROR(SUMPRODUCT(('乐容-S级品'!$A$4:$A$32=$B54)*('乐容-S级品'!$L$3:$CA$3=S$1)*('乐容-S级品'!$L$4:$CA$32)),0)</f>
      </c>
      <c r="T54" s="280">
        <f>IFERROR(SUMPRODUCT(('控温被PRO-S级品'!$B$2:$B$10=$B54)*('控温被PRO-S级品'!$E$1:$BE$1=T$1)*('控温被PRO-S级品'!$E$2:$BE$10)),0)+IFERROR(SUMPRODUCT(('冬被-S级品'!$B$2:$B$10=$B54)*('冬被-S级品'!$E$1:$AW$1=T$1)*('冬被-S级品'!$E$2:$AW$10)),0)+IFERROR(SUMPRODUCT(('白止-S级品'!$A$2:$A$26=$B54)*('白止-S级品'!$D$1:$AV$1=T$1)*('白止-S级品'!$D$2:$AV$26)),0)+IFERROR(SUMPRODUCT(('乐容-S级品'!$A$4:$A$32=$B54)*('乐容-S级品'!$L$3:$CA$3=T$1)*('乐容-S级品'!$L$4:$CA$32)),0)</f>
      </c>
      <c r="U54" s="280">
        <f>IFERROR(SUMPRODUCT(('控温被PRO-S级品'!$B$2:$B$10=$B54)*('控温被PRO-S级品'!$E$1:$BE$1=U$1)*('控温被PRO-S级品'!$E$2:$BE$10)),0)+IFERROR(SUMPRODUCT(('冬被-S级品'!$B$2:$B$10=$B54)*('冬被-S级品'!$E$1:$AW$1=U$1)*('冬被-S级品'!$E$2:$AW$10)),0)+IFERROR(SUMPRODUCT(('白止-S级品'!$A$2:$A$26=$B54)*('白止-S级品'!$D$1:$AV$1=U$1)*('白止-S级品'!$D$2:$AV$26)),0)+IFERROR(SUMPRODUCT(('乐容-S级品'!$A$4:$A$32=$B54)*('乐容-S级品'!$L$3:$CA$3=U$1)*('乐容-S级品'!$L$4:$CA$32)),0)</f>
      </c>
      <c r="V54" s="280">
        <f>IFERROR(SUMPRODUCT(('控温被PRO-S级品'!$B$2:$B$10=$B54)*('控温被PRO-S级品'!$E$1:$BE$1=V$1)*('控温被PRO-S级品'!$E$2:$BE$10)),0)+IFERROR(SUMPRODUCT(('冬被-S级品'!$B$2:$B$10=$B54)*('冬被-S级品'!$E$1:$AW$1=V$1)*('冬被-S级品'!$E$2:$AW$10)),0)+IFERROR(SUMPRODUCT(('白止-S级品'!$A$2:$A$26=$B54)*('白止-S级品'!$D$1:$AV$1=V$1)*('白止-S级品'!$D$2:$AV$26)),0)+IFERROR(SUMPRODUCT(('乐容-S级品'!$A$4:$A$32=$B54)*('乐容-S级品'!$L$3:$CA$3=V$1)*('乐容-S级品'!$L$4:$CA$32)),0)</f>
      </c>
      <c r="W54" s="280">
        <f>IFERROR(SUMPRODUCT(('控温被PRO-S级品'!$B$2:$B$10=$B54)*('控温被PRO-S级品'!$E$1:$BE$1=W$1)*('控温被PRO-S级品'!$E$2:$BE$10)),0)+IFERROR(SUMPRODUCT(('冬被-S级品'!$B$2:$B$10=$B54)*('冬被-S级品'!$E$1:$AW$1=W$1)*('冬被-S级品'!$E$2:$AW$10)),0)+IFERROR(SUMPRODUCT(('白止-S级品'!$A$2:$A$26=$B54)*('白止-S级品'!$D$1:$AV$1=W$1)*('白止-S级品'!$D$2:$AV$26)),0)+IFERROR(SUMPRODUCT(('乐容-S级品'!$A$4:$A$32=$B54)*('乐容-S级品'!$L$3:$CA$3=W$1)*('乐容-S级品'!$L$4:$CA$32)),0)</f>
      </c>
      <c r="X54" s="280">
        <f>IFERROR(SUMPRODUCT(('控温被PRO-S级品'!$B$2:$B$10=$B54)*('控温被PRO-S级品'!$E$1:$BE$1=X$1)*('控温被PRO-S级品'!$E$2:$BE$10)),0)+IFERROR(SUMPRODUCT(('冬被-S级品'!$B$2:$B$10=$B54)*('冬被-S级品'!$E$1:$AW$1=X$1)*('冬被-S级品'!$E$2:$AW$10)),0)+IFERROR(SUMPRODUCT(('白止-S级品'!$A$2:$A$26=$B54)*('白止-S级品'!$D$1:$AV$1=X$1)*('白止-S级品'!$D$2:$AV$26)),0)+IFERROR(SUMPRODUCT(('乐容-S级品'!$A$4:$A$32=$B54)*('乐容-S级品'!$L$3:$CA$3=X$1)*('乐容-S级品'!$L$4:$CA$32)),0)</f>
      </c>
      <c r="Y54" s="280">
        <f>IFERROR(SUMPRODUCT(('控温被PRO-S级品'!$B$2:$B$10=$B54)*('控温被PRO-S级品'!$E$1:$BE$1=Y$1)*('控温被PRO-S级品'!$E$2:$BE$10)),0)+IFERROR(SUMPRODUCT(('冬被-S级品'!$B$2:$B$10=$B54)*('冬被-S级品'!$E$1:$AW$1=Y$1)*('冬被-S级品'!$E$2:$AW$10)),0)+IFERROR(SUMPRODUCT(('白止-S级品'!$A$2:$A$26=$B54)*('白止-S级品'!$D$1:$AV$1=Y$1)*('白止-S级品'!$D$2:$AV$26)),0)+IFERROR(SUMPRODUCT(('乐容-S级品'!$A$4:$A$32=$B54)*('乐容-S级品'!$L$3:$CA$3=Y$1)*('乐容-S级品'!$L$4:$CA$32)),0)</f>
      </c>
      <c r="Z54" s="280">
        <f>IFERROR(SUMPRODUCT(('控温被PRO-S级品'!$B$2:$B$10=$B54)*('控温被PRO-S级品'!$E$1:$BE$1=Z$1)*('控温被PRO-S级品'!$E$2:$BE$10)),0)+IFERROR(SUMPRODUCT(('冬被-S级品'!$B$2:$B$10=$B54)*('冬被-S级品'!$E$1:$AW$1=Z$1)*('冬被-S级品'!$E$2:$AW$10)),0)+IFERROR(SUMPRODUCT(('白止-S级品'!$A$2:$A$26=$B54)*('白止-S级品'!$D$1:$AV$1=Z$1)*('白止-S级品'!$D$2:$AV$26)),0)+IFERROR(SUMPRODUCT(('乐容-S级品'!$A$4:$A$32=$B54)*('乐容-S级品'!$L$3:$CA$3=Z$1)*('乐容-S级品'!$L$4:$CA$32)),0)</f>
      </c>
      <c r="AA54" s="280">
        <f>IFERROR(SUMPRODUCT(('控温被PRO-S级品'!$B$2:$B$10=$B54)*('控温被PRO-S级品'!$E$1:$BE$1=AA$1)*('控温被PRO-S级品'!$E$2:$BE$10)),0)+IFERROR(SUMPRODUCT(('冬被-S级品'!$B$2:$B$10=$B54)*('冬被-S级品'!$E$1:$AW$1=AA$1)*('冬被-S级品'!$E$2:$AW$10)),0)+IFERROR(SUMPRODUCT(('白止-S级品'!$A$2:$A$26=$B54)*('白止-S级品'!$D$1:$AV$1=AA$1)*('白止-S级品'!$D$2:$AV$26)),0)+IFERROR(SUMPRODUCT(('乐容-S级品'!$A$4:$A$32=$B54)*('乐容-S级品'!$L$3:$CA$3=AA$1)*('乐容-S级品'!$L$4:$CA$32)),0)</f>
      </c>
      <c r="AB54" s="280">
        <f>IFERROR(SUMPRODUCT(('控温被PRO-S级品'!$B$2:$B$10=$B54)*('控温被PRO-S级品'!$E$1:$BE$1=AB$1)*('控温被PRO-S级品'!$E$2:$BE$10)),0)+IFERROR(SUMPRODUCT(('冬被-S级品'!$B$2:$B$10=$B54)*('冬被-S级品'!$E$1:$AW$1=AB$1)*('冬被-S级品'!$E$2:$AW$10)),0)+IFERROR(SUMPRODUCT(('白止-S级品'!$A$2:$A$26=$B54)*('白止-S级品'!$D$1:$AV$1=AB$1)*('白止-S级品'!$D$2:$AV$26)),0)+IFERROR(SUMPRODUCT(('乐容-S级品'!$A$4:$A$32=$B54)*('乐容-S级品'!$L$3:$CA$3=AB$1)*('乐容-S级品'!$L$4:$CA$32)),0)</f>
      </c>
      <c r="AC54" s="280">
        <f>IFERROR(SUMPRODUCT(('控温被PRO-S级品'!$B$2:$B$10=$B54)*('控温被PRO-S级品'!$E$1:$BE$1=AC$1)*('控温被PRO-S级品'!$E$2:$BE$10)),0)+IFERROR(SUMPRODUCT(('冬被-S级品'!$B$2:$B$10=$B54)*('冬被-S级品'!$E$1:$AW$1=AC$1)*('冬被-S级品'!$E$2:$AW$10)),0)+IFERROR(SUMPRODUCT(('白止-S级品'!$A$2:$A$26=$B54)*('白止-S级品'!$D$1:$AV$1=AC$1)*('白止-S级品'!$D$2:$AV$26)),0)+IFERROR(SUMPRODUCT(('乐容-S级品'!$A$4:$A$32=$B54)*('乐容-S级品'!$L$3:$CA$3=AC$1)*('乐容-S级品'!$L$4:$CA$32)),0)</f>
      </c>
      <c r="AD54" s="280">
        <f>IFERROR(SUMPRODUCT(('控温被PRO-S级品'!$B$2:$B$10=$B54)*('控温被PRO-S级品'!$E$1:$BE$1=AD$1)*('控温被PRO-S级品'!$E$2:$BE$10)),0)+IFERROR(SUMPRODUCT(('冬被-S级品'!$B$2:$B$10=$B54)*('冬被-S级品'!$E$1:$AW$1=AD$1)*('冬被-S级品'!$E$2:$AW$10)),0)+IFERROR(SUMPRODUCT(('白止-S级品'!$A$2:$A$26=$B54)*('白止-S级品'!$D$1:$AV$1=AD$1)*('白止-S级品'!$D$2:$AV$26)),0)+IFERROR(SUMPRODUCT(('乐容-S级品'!$A$4:$A$32=$B54)*('乐容-S级品'!$L$3:$CA$3=AD$1)*('乐容-S级品'!$L$4:$CA$32)),0)</f>
      </c>
      <c r="AE54" s="280">
        <f>IFERROR(SUMPRODUCT(('控温被PRO-S级品'!$B$2:$B$10=$B54)*('控温被PRO-S级品'!$E$1:$BE$1=AE$1)*('控温被PRO-S级品'!$E$2:$BE$10)),0)+IFERROR(SUMPRODUCT(('冬被-S级品'!$B$2:$B$10=$B54)*('冬被-S级品'!$E$1:$AW$1=AE$1)*('冬被-S级品'!$E$2:$AW$10)),0)+IFERROR(SUMPRODUCT(('白止-S级品'!$A$2:$A$26=$B54)*('白止-S级品'!$D$1:$AV$1=AE$1)*('白止-S级品'!$D$2:$AV$26)),0)+IFERROR(SUMPRODUCT(('乐容-S级品'!$A$4:$A$32=$B54)*('乐容-S级品'!$L$3:$CA$3=AE$1)*('乐容-S级品'!$L$4:$CA$32)),0)</f>
      </c>
      <c r="AF54" s="280">
        <f>IFERROR(SUMPRODUCT(('控温被PRO-S级品'!$B$2:$B$10=$B54)*('控温被PRO-S级品'!$E$1:$BE$1=AF$1)*('控温被PRO-S级品'!$E$2:$BE$10)),0)+IFERROR(SUMPRODUCT(('冬被-S级品'!$B$2:$B$10=$B54)*('冬被-S级品'!$E$1:$AW$1=AF$1)*('冬被-S级品'!$E$2:$AW$10)),0)+IFERROR(SUMPRODUCT(('白止-S级品'!$A$2:$A$26=$B54)*('白止-S级品'!$D$1:$AV$1=AF$1)*('白止-S级品'!$D$2:$AV$26)),0)+IFERROR(SUMPRODUCT(('乐容-S级品'!$A$4:$A$32=$B54)*('乐容-S级品'!$L$3:$CA$3=AF$1)*('乐容-S级品'!$L$4:$CA$32)),0)</f>
      </c>
      <c r="AG54" s="280">
        <f>IFERROR(SUMPRODUCT(('控温被PRO-S级品'!$B$2:$B$10=$B54)*('控温被PRO-S级品'!$E$1:$BE$1=AG$1)*('控温被PRO-S级品'!$E$2:$BE$10)),0)+IFERROR(SUMPRODUCT(('冬被-S级品'!$B$2:$B$10=$B54)*('冬被-S级品'!$E$1:$AW$1=AG$1)*('冬被-S级品'!$E$2:$AW$10)),0)+IFERROR(SUMPRODUCT(('白止-S级品'!$A$2:$A$26=$B54)*('白止-S级品'!$D$1:$AV$1=AG$1)*('白止-S级品'!$D$2:$AV$26)),0)+IFERROR(SUMPRODUCT(('乐容-S级品'!$A$4:$A$32=$B54)*('乐容-S级品'!$L$3:$CA$3=AG$1)*('乐容-S级品'!$L$4:$CA$32)),0)</f>
      </c>
      <c r="AH54" s="280">
        <f>IFERROR(SUMPRODUCT(('控温被PRO-S级品'!$B$2:$B$10=$B54)*('控温被PRO-S级品'!$E$1:$BE$1=AH$1)*('控温被PRO-S级品'!$E$2:$BE$10)),0)+IFERROR(SUMPRODUCT(('冬被-S级品'!$B$2:$B$10=$B54)*('冬被-S级品'!$E$1:$AW$1=AH$1)*('冬被-S级品'!$E$2:$AW$10)),0)+IFERROR(SUMPRODUCT(('白止-S级品'!$A$2:$A$26=$B54)*('白止-S级品'!$D$1:$AV$1=AH$1)*('白止-S级品'!$D$2:$AV$26)),0)+IFERROR(SUMPRODUCT(('乐容-S级品'!$A$4:$A$32=$B54)*('乐容-S级品'!$L$3:$CA$3=AH$1)*('乐容-S级品'!$L$4:$CA$32)),0)</f>
      </c>
      <c r="AI54" s="280">
        <f>IFERROR(SUMPRODUCT(('控温被PRO-S级品'!$B$2:$B$10=$B54)*('控温被PRO-S级品'!$E$1:$BE$1=AI$1)*('控温被PRO-S级品'!$E$2:$BE$10)),0)+IFERROR(SUMPRODUCT(('冬被-S级品'!$B$2:$B$10=$B54)*('冬被-S级品'!$E$1:$AW$1=AI$1)*('冬被-S级品'!$E$2:$AW$10)),0)+IFERROR(SUMPRODUCT(('白止-S级品'!$A$2:$A$26=$B54)*('白止-S级品'!$D$1:$AV$1=AI$1)*('白止-S级品'!$D$2:$AV$26)),0)+IFERROR(SUMPRODUCT(('乐容-S级品'!$A$4:$A$32=$B54)*('乐容-S级品'!$L$3:$CA$3=AI$1)*('乐容-S级品'!$L$4:$CA$32)),0)</f>
      </c>
      <c r="AJ54" s="280">
        <f>IFERROR(SUMPRODUCT(('控温被PRO-S级品'!$B$2:$B$10=$B54)*('控温被PRO-S级品'!$E$1:$BE$1=AJ$1)*('控温被PRO-S级品'!$E$2:$BE$10)),0)+IFERROR(SUMPRODUCT(('冬被-S级品'!$B$2:$B$10=$B54)*('冬被-S级品'!$E$1:$AW$1=AJ$1)*('冬被-S级品'!$E$2:$AW$10)),0)+IFERROR(SUMPRODUCT(('白止-S级品'!$A$2:$A$26=$B54)*('白止-S级品'!$D$1:$AV$1=AJ$1)*('白止-S级品'!$D$2:$AV$26)),0)+IFERROR(SUMPRODUCT(('乐容-S级品'!$A$4:$A$32=$B54)*('乐容-S级品'!$L$3:$CA$3=AJ$1)*('乐容-S级品'!$L$4:$CA$32)),0)</f>
      </c>
      <c r="AK54" s="280">
        <f>IFERROR(SUMPRODUCT(('控温被PRO-S级品'!$B$2:$B$10=$B54)*('控温被PRO-S级品'!$E$1:$BE$1=AK$1)*('控温被PRO-S级品'!$E$2:$BE$10)),0)+IFERROR(SUMPRODUCT(('冬被-S级品'!$B$2:$B$10=$B54)*('冬被-S级品'!$E$1:$AW$1=AK$1)*('冬被-S级品'!$E$2:$AW$10)),0)+IFERROR(SUMPRODUCT(('白止-S级品'!$A$2:$A$26=$B54)*('白止-S级品'!$D$1:$AV$1=AK$1)*('白止-S级品'!$D$2:$AV$26)),0)+IFERROR(SUMPRODUCT(('乐容-S级品'!$A$4:$A$32=$B54)*('乐容-S级品'!$L$3:$CA$3=AK$1)*('乐容-S级品'!$L$4:$CA$32)),0)</f>
      </c>
      <c r="AL54" s="280">
        <f>IFERROR(SUMPRODUCT(('控温被PRO-S级品'!$B$2:$B$10=$B54)*('控温被PRO-S级品'!$E$1:$BE$1=AL$1)*('控温被PRO-S级品'!$E$2:$BE$10)),0)+IFERROR(SUMPRODUCT(('冬被-S级品'!$B$2:$B$10=$B54)*('冬被-S级品'!$E$1:$AW$1=AL$1)*('冬被-S级品'!$E$2:$AW$10)),0)+IFERROR(SUMPRODUCT(('白止-S级品'!$A$2:$A$26=$B54)*('白止-S级品'!$D$1:$AV$1=AL$1)*('白止-S级品'!$D$2:$AV$26)),0)+IFERROR(SUMPRODUCT(('乐容-S级品'!$A$4:$A$32=$B54)*('乐容-S级品'!$L$3:$CA$3=AL$1)*('乐容-S级品'!$L$4:$CA$32)),0)</f>
      </c>
      <c r="AM54" s="280">
        <f>IFERROR(SUMPRODUCT(('控温被PRO-S级品'!$B$2:$B$10=$B54)*('控温被PRO-S级品'!$E$1:$BE$1=AM$1)*('控温被PRO-S级品'!$E$2:$BE$10)),0)+IFERROR(SUMPRODUCT(('冬被-S级品'!$B$2:$B$10=$B54)*('冬被-S级品'!$E$1:$AW$1=AM$1)*('冬被-S级品'!$E$2:$AW$10)),0)+IFERROR(SUMPRODUCT(('白止-S级品'!$A$2:$A$26=$B54)*('白止-S级品'!$D$1:$AV$1=AM$1)*('白止-S级品'!$D$2:$AV$26)),0)+IFERROR(SUMPRODUCT(('乐容-S级品'!$A$4:$A$32=$B54)*('乐容-S级品'!$L$3:$CA$3=AM$1)*('乐容-S级品'!$L$4:$CA$32)),0)</f>
      </c>
      <c r="AN54" s="280">
        <f>IFERROR(SUMPRODUCT(('控温被PRO-S级品'!$B$2:$B$10=$B54)*('控温被PRO-S级品'!$E$1:$BE$1=AN$1)*('控温被PRO-S级品'!$E$2:$BE$10)),0)+IFERROR(SUMPRODUCT(('冬被-S级品'!$B$2:$B$10=$B54)*('冬被-S级品'!$E$1:$AW$1=AN$1)*('冬被-S级品'!$E$2:$AW$10)),0)+IFERROR(SUMPRODUCT(('白止-S级品'!$A$2:$A$26=$B54)*('白止-S级品'!$D$1:$AV$1=AN$1)*('白止-S级品'!$D$2:$AV$26)),0)+IFERROR(SUMPRODUCT(('乐容-S级品'!$A$4:$A$32=$B54)*('乐容-S级品'!$L$3:$CA$3=AN$1)*('乐容-S级品'!$L$4:$CA$32)),0)</f>
      </c>
      <c r="AO54" s="280">
        <f>IFERROR(SUMPRODUCT(('控温被PRO-S级品'!$B$2:$B$10=$B54)*('控温被PRO-S级品'!$E$1:$BE$1=AO$1)*('控温被PRO-S级品'!$E$2:$BE$10)),0)+IFERROR(SUMPRODUCT(('冬被-S级品'!$B$2:$B$10=$B54)*('冬被-S级品'!$E$1:$AW$1=AO$1)*('冬被-S级品'!$E$2:$AW$10)),0)+IFERROR(SUMPRODUCT(('白止-S级品'!$A$2:$A$26=$B54)*('白止-S级品'!$D$1:$AV$1=AO$1)*('白止-S级品'!$D$2:$AV$26)),0)+IFERROR(SUMPRODUCT(('乐容-S级品'!$A$4:$A$32=$B54)*('乐容-S级品'!$L$3:$CA$3=AO$1)*('乐容-S级品'!$L$4:$CA$32)),0)</f>
      </c>
      <c r="AP54" s="280">
        <f>IFERROR(SUMPRODUCT(('控温被PRO-S级品'!$B$2:$B$10=$B54)*('控温被PRO-S级品'!$E$1:$BE$1=AP$1)*('控温被PRO-S级品'!$E$2:$BE$10)),0)+IFERROR(SUMPRODUCT(('冬被-S级品'!$B$2:$B$10=$B54)*('冬被-S级品'!$E$1:$AW$1=AP$1)*('冬被-S级品'!$E$2:$AW$10)),0)+IFERROR(SUMPRODUCT(('白止-S级品'!$A$2:$A$26=$B54)*('白止-S级品'!$D$1:$AV$1=AP$1)*('白止-S级品'!$D$2:$AV$26)),0)+IFERROR(SUMPRODUCT(('乐容-S级品'!$A$4:$A$32=$B54)*('乐容-S级品'!$L$3:$CA$3=AP$1)*('乐容-S级品'!$L$4:$CA$32)),0)</f>
      </c>
      <c r="AQ54" s="280">
        <f>IFERROR(SUMPRODUCT(('控温被PRO-S级品'!$B$2:$B$10=$B54)*('控温被PRO-S级品'!$E$1:$BE$1=AQ$1)*('控温被PRO-S级品'!$E$2:$BE$10)),0)+IFERROR(SUMPRODUCT(('冬被-S级品'!$B$2:$B$10=$B54)*('冬被-S级品'!$E$1:$AW$1=AQ$1)*('冬被-S级品'!$E$2:$AW$10)),0)+IFERROR(SUMPRODUCT(('白止-S级品'!$A$2:$A$26=$B54)*('白止-S级品'!$D$1:$AV$1=AQ$1)*('白止-S级品'!$D$2:$AV$26)),0)+IFERROR(SUMPRODUCT(('乐容-S级品'!$A$4:$A$32=$B54)*('乐容-S级品'!$L$3:$CA$3=AQ$1)*('乐容-S级品'!$L$4:$CA$32)),0)</f>
      </c>
      <c r="AR54" s="280">
        <f>IFERROR(SUMPRODUCT(('控温被PRO-S级品'!$B$2:$B$10=$B54)*('控温被PRO-S级品'!$E$1:$BE$1=AR$1)*('控温被PRO-S级品'!$E$2:$BE$10)),0)+IFERROR(SUMPRODUCT(('冬被-S级品'!$B$2:$B$10=$B54)*('冬被-S级品'!$E$1:$AW$1=AR$1)*('冬被-S级品'!$E$2:$AW$10)),0)+IFERROR(SUMPRODUCT(('白止-S级品'!$A$2:$A$26=$B54)*('白止-S级品'!$D$1:$AV$1=AR$1)*('白止-S级品'!$D$2:$AV$26)),0)+IFERROR(SUMPRODUCT(('乐容-S级品'!$A$4:$A$32=$B54)*('乐容-S级品'!$L$3:$CA$3=AR$1)*('乐容-S级品'!$L$4:$CA$32)),0)</f>
      </c>
      <c r="AS54" s="280">
        <f>IFERROR(SUMPRODUCT(('控温被PRO-S级品'!$B$2:$B$10=$B54)*('控温被PRO-S级品'!$E$1:$BE$1=AS$1)*('控温被PRO-S级品'!$E$2:$BE$10)),0)+IFERROR(SUMPRODUCT(('冬被-S级品'!$B$2:$B$10=$B54)*('冬被-S级品'!$E$1:$AW$1=AS$1)*('冬被-S级品'!$E$2:$AW$10)),0)+IFERROR(SUMPRODUCT(('白止-S级品'!$A$2:$A$26=$B54)*('白止-S级品'!$D$1:$AV$1=AS$1)*('白止-S级品'!$D$2:$AV$26)),0)+IFERROR(SUMPRODUCT(('乐容-S级品'!$A$4:$A$32=$B54)*('乐容-S级品'!$L$3:$CA$3=AS$1)*('乐容-S级品'!$L$4:$CA$32)),0)</f>
      </c>
      <c r="AT54" s="280">
        <f>IFERROR(SUMPRODUCT(('控温被PRO-S级品'!$B$2:$B$10=$B54)*('控温被PRO-S级品'!$E$1:$BE$1=AT$1)*('控温被PRO-S级品'!$E$2:$BE$10)),0)+IFERROR(SUMPRODUCT(('冬被-S级品'!$B$2:$B$10=$B54)*('冬被-S级品'!$E$1:$AW$1=AT$1)*('冬被-S级品'!$E$2:$AW$10)),0)+IFERROR(SUMPRODUCT(('白止-S级品'!$A$2:$A$26=$B54)*('白止-S级品'!$D$1:$AV$1=AT$1)*('白止-S级品'!$D$2:$AV$26)),0)+IFERROR(SUMPRODUCT(('乐容-S级品'!$A$4:$A$32=$B54)*('乐容-S级品'!$L$3:$CA$3=AT$1)*('乐容-S级品'!$L$4:$CA$32)),0)</f>
      </c>
      <c r="AU54" s="280">
        <f>IFERROR(SUMPRODUCT(('控温被PRO-S级品'!$B$2:$B$10=$B54)*('控温被PRO-S级品'!$E$1:$BE$1=AU$1)*('控温被PRO-S级品'!$E$2:$BE$10)),0)+IFERROR(SUMPRODUCT(('冬被-S级品'!$B$2:$B$10=$B54)*('冬被-S级品'!$E$1:$AW$1=AU$1)*('冬被-S级品'!$E$2:$AW$10)),0)+IFERROR(SUMPRODUCT(('白止-S级品'!$A$2:$A$26=$B54)*('白止-S级品'!$D$1:$AV$1=AU$1)*('白止-S级品'!$D$2:$AV$26)),0)+IFERROR(SUMPRODUCT(('乐容-S级品'!$A$4:$A$32=$B54)*('乐容-S级品'!$L$3:$CA$3=AU$1)*('乐容-S级品'!$L$4:$CA$32)),0)</f>
      </c>
      <c r="AV54" s="280">
        <f>IFERROR(SUMPRODUCT(('控温被PRO-S级品'!$B$2:$B$10=$B54)*('控温被PRO-S级品'!$E$1:$BE$1=AV$1)*('控温被PRO-S级品'!$E$2:$BE$10)),0)+IFERROR(SUMPRODUCT(('冬被-S级品'!$B$2:$B$10=$B54)*('冬被-S级品'!$E$1:$AW$1=AV$1)*('冬被-S级品'!$E$2:$AW$10)),0)+IFERROR(SUMPRODUCT(('白止-S级品'!$A$2:$A$26=$B54)*('白止-S级品'!$D$1:$AV$1=AV$1)*('白止-S级品'!$D$2:$AV$26)),0)+IFERROR(SUMPRODUCT(('乐容-S级品'!$A$4:$A$32=$B54)*('乐容-S级品'!$L$3:$CA$3=AV$1)*('乐容-S级品'!$L$4:$CA$32)),0)</f>
      </c>
      <c r="AW54" s="280">
        <f>IFERROR(SUMPRODUCT(('控温被PRO-S级品'!$B$2:$B$10=$B54)*('控温被PRO-S级品'!$E$1:$BE$1=AW$1)*('控温被PRO-S级品'!$E$2:$BE$10)),0)+IFERROR(SUMPRODUCT(('冬被-S级品'!$B$2:$B$10=$B54)*('冬被-S级品'!$E$1:$AW$1=AW$1)*('冬被-S级品'!$E$2:$AW$10)),0)+IFERROR(SUMPRODUCT(('白止-S级品'!$A$2:$A$26=$B54)*('白止-S级品'!$D$1:$AV$1=AW$1)*('白止-S级品'!$D$2:$AV$26)),0)+IFERROR(SUMPRODUCT(('乐容-S级品'!$A$4:$A$32=$B54)*('乐容-S级品'!$L$3:$CA$3=AW$1)*('乐容-S级品'!$L$4:$CA$32)),0)</f>
      </c>
      <c r="AX54" s="280">
        <f>IFERROR(SUMPRODUCT(('控温被PRO-S级品'!$B$2:$B$10=$B54)*('控温被PRO-S级品'!$E$1:$BE$1=AX$1)*('控温被PRO-S级品'!$E$2:$BE$10)),0)+IFERROR(SUMPRODUCT(('冬被-S级品'!$B$2:$B$10=$B54)*('冬被-S级品'!$E$1:$AW$1=AX$1)*('冬被-S级品'!$E$2:$AW$10)),0)+IFERROR(SUMPRODUCT(('白止-S级品'!$A$2:$A$26=$B54)*('白止-S级品'!$D$1:$AV$1=AX$1)*('白止-S级品'!$D$2:$AV$26)),0)+IFERROR(SUMPRODUCT(('乐容-S级品'!$A$4:$A$32=$B54)*('乐容-S级品'!$L$3:$CA$3=AX$1)*('乐容-S级品'!$L$4:$CA$32)),0)</f>
      </c>
      <c r="AY54" s="280">
        <f>IFERROR(SUMPRODUCT(('控温被PRO-S级品'!$B$2:$B$10=$B54)*('控温被PRO-S级品'!$E$1:$BE$1=AY$1)*('控温被PRO-S级品'!$E$2:$BE$10)),0)+IFERROR(SUMPRODUCT(('冬被-S级品'!$B$2:$B$10=$B54)*('冬被-S级品'!$E$1:$AW$1=AY$1)*('冬被-S级品'!$E$2:$AW$10)),0)+IFERROR(SUMPRODUCT(('白止-S级品'!$A$2:$A$26=$B54)*('白止-S级品'!$D$1:$AV$1=AY$1)*('白止-S级品'!$D$2:$AV$26)),0)+IFERROR(SUMPRODUCT(('乐容-S级品'!$A$4:$A$32=$B54)*('乐容-S级品'!$L$3:$CA$3=AY$1)*('乐容-S级品'!$L$4:$CA$32)),0)</f>
      </c>
      <c r="AZ54" s="280">
        <f>IFERROR(SUMPRODUCT(('控温被PRO-S级品'!$B$2:$B$10=$B54)*('控温被PRO-S级品'!$E$1:$BE$1=AZ$1)*('控温被PRO-S级品'!$E$2:$BE$10)),0)+IFERROR(SUMPRODUCT(('冬被-S级品'!$B$2:$B$10=$B54)*('冬被-S级品'!$E$1:$AW$1=AZ$1)*('冬被-S级品'!$E$2:$AW$10)),0)+IFERROR(SUMPRODUCT(('白止-S级品'!$A$2:$A$26=$B54)*('白止-S级品'!$D$1:$AV$1=AZ$1)*('白止-S级品'!$D$2:$AV$26)),0)+IFERROR(SUMPRODUCT(('乐容-S级品'!$A$4:$A$32=$B54)*('乐容-S级品'!$L$3:$CA$3=AZ$1)*('乐容-S级品'!$L$4:$CA$32)),0)</f>
      </c>
      <c r="BA54" s="280">
        <f>IFERROR(SUMPRODUCT(('控温被PRO-S级品'!$B$2:$B$10=$B54)*('控温被PRO-S级品'!$E$1:$BE$1=BA$1)*('控温被PRO-S级品'!$E$2:$BE$10)),0)+IFERROR(SUMPRODUCT(('冬被-S级品'!$B$2:$B$10=$B54)*('冬被-S级品'!$E$1:$AW$1=BA$1)*('冬被-S级品'!$E$2:$AW$10)),0)+IFERROR(SUMPRODUCT(('白止-S级品'!$A$2:$A$26=$B54)*('白止-S级品'!$D$1:$AV$1=BA$1)*('白止-S级品'!$D$2:$AV$26)),0)+IFERROR(SUMPRODUCT(('乐容-S级品'!$A$4:$A$32=$B54)*('乐容-S级品'!$L$3:$CA$3=BA$1)*('乐容-S级品'!$L$4:$CA$32)),0)</f>
      </c>
      <c r="BB54" s="280">
        <f>IFERROR(SUMPRODUCT(('控温被PRO-S级品'!$B$2:$B$10=$B54)*('控温被PRO-S级品'!$E$1:$BE$1=BB$1)*('控温被PRO-S级品'!$E$2:$BE$10)),0)+IFERROR(SUMPRODUCT(('冬被-S级品'!$B$2:$B$10=$B54)*('冬被-S级品'!$E$1:$AW$1=BB$1)*('冬被-S级品'!$E$2:$AW$10)),0)+IFERROR(SUMPRODUCT(('白止-S级品'!$A$2:$A$26=$B54)*('白止-S级品'!$D$1:$AV$1=BB$1)*('白止-S级品'!$D$2:$AV$26)),0)+IFERROR(SUMPRODUCT(('乐容-S级品'!$A$4:$A$32=$B54)*('乐容-S级品'!$L$3:$CA$3=BB$1)*('乐容-S级品'!$L$4:$CA$32)),0)</f>
      </c>
      <c r="BC54" s="280">
        <f>IFERROR(SUMPRODUCT(('控温被PRO-S级品'!$B$2:$B$10=$B54)*('控温被PRO-S级品'!$E$1:$BE$1=BC$1)*('控温被PRO-S级品'!$E$2:$BE$10)),0)+IFERROR(SUMPRODUCT(('冬被-S级品'!$B$2:$B$10=$B54)*('冬被-S级品'!$E$1:$AW$1=BC$1)*('冬被-S级品'!$E$2:$AW$10)),0)+IFERROR(SUMPRODUCT(('白止-S级品'!$A$2:$A$26=$B54)*('白止-S级品'!$D$1:$AV$1=BC$1)*('白止-S级品'!$D$2:$AV$26)),0)+IFERROR(SUMPRODUCT(('乐容-S级品'!$A$4:$A$32=$B54)*('乐容-S级品'!$L$3:$CA$3=BC$1)*('乐容-S级品'!$L$4:$CA$32)),0)</f>
      </c>
      <c r="BD54" s="280">
        <f>IFERROR(SUMPRODUCT(('控温被PRO-S级品'!$B$2:$B$10=$B54)*('控温被PRO-S级品'!$E$1:$BE$1=BD$1)*('控温被PRO-S级品'!$E$2:$BE$10)),0)+IFERROR(SUMPRODUCT(('冬被-S级品'!$B$2:$B$10=$B54)*('冬被-S级品'!$E$1:$AW$1=BD$1)*('冬被-S级品'!$E$2:$AW$10)),0)+IFERROR(SUMPRODUCT(('白止-S级品'!$A$2:$A$26=$B54)*('白止-S级品'!$D$1:$AV$1=BD$1)*('白止-S级品'!$D$2:$AV$26)),0)+IFERROR(SUMPRODUCT(('乐容-S级品'!$A$4:$A$32=$B54)*('乐容-S级品'!$L$3:$CA$3=BD$1)*('乐容-S级品'!$L$4:$CA$32)),0)</f>
      </c>
      <c r="BE54" s="280">
        <f>IFERROR(SUMPRODUCT(('控温被PRO-S级品'!$B$2:$B$10=$B54)*('控温被PRO-S级品'!$E$1:$BE$1=BE$1)*('控温被PRO-S级品'!$E$2:$BE$10)),0)+IFERROR(SUMPRODUCT(('冬被-S级品'!$B$2:$B$10=$B54)*('冬被-S级品'!$E$1:$AW$1=BE$1)*('冬被-S级品'!$E$2:$AW$10)),0)+IFERROR(SUMPRODUCT(('白止-S级品'!$A$2:$A$26=$B54)*('白止-S级品'!$D$1:$AV$1=BE$1)*('白止-S级品'!$D$2:$AV$26)),0)+IFERROR(SUMPRODUCT(('乐容-S级品'!$A$4:$A$32=$B54)*('乐容-S级品'!$L$3:$CA$3=BE$1)*('乐容-S级品'!$L$4:$CA$32)),0)</f>
      </c>
      <c r="BF54" s="280">
        <f>IFERROR(SUMPRODUCT(('控温被PRO-S级品'!$B$2:$B$10=$B54)*('控温被PRO-S级品'!$E$1:$BE$1=BF$1)*('控温被PRO-S级品'!$E$2:$BE$10)),0)+IFERROR(SUMPRODUCT(('冬被-S级品'!$B$2:$B$10=$B54)*('冬被-S级品'!$E$1:$AW$1=BF$1)*('冬被-S级品'!$E$2:$AW$10)),0)+IFERROR(SUMPRODUCT(('白止-S级品'!$A$2:$A$26=$B54)*('白止-S级品'!$D$1:$AV$1=BF$1)*('白止-S级品'!$D$2:$AV$26)),0)+IFERROR(SUMPRODUCT(('乐容-S级品'!$A$4:$A$32=$B54)*('乐容-S级品'!$L$3:$CA$3=BF$1)*('乐容-S级品'!$L$4:$CA$32)),0)</f>
      </c>
      <c r="BG54" s="280">
        <f>IFERROR(SUMPRODUCT(('控温被PRO-S级品'!$B$2:$B$10=$B54)*('控温被PRO-S级品'!$E$1:$BE$1=BG$1)*('控温被PRO-S级品'!$E$2:$BE$10)),0)+IFERROR(SUMPRODUCT(('冬被-S级品'!$B$2:$B$10=$B54)*('冬被-S级品'!$E$1:$AW$1=BG$1)*('冬被-S级品'!$E$2:$AW$10)),0)+IFERROR(SUMPRODUCT(('白止-S级品'!$A$2:$A$26=$B54)*('白止-S级品'!$D$1:$AV$1=BG$1)*('白止-S级品'!$D$2:$AV$26)),0)+IFERROR(SUMPRODUCT(('乐容-S级品'!$A$4:$A$32=$B54)*('乐容-S级品'!$L$3:$CA$3=BG$1)*('乐容-S级品'!$L$4:$CA$32)),0)</f>
      </c>
      <c r="BH54" s="280">
        <f>IFERROR(SUMPRODUCT(('控温被PRO-S级品'!$B$2:$B$10=$B54)*('控温被PRO-S级品'!$E$1:$BE$1=BH$1)*('控温被PRO-S级品'!$E$2:$BE$10)),0)+IFERROR(SUMPRODUCT(('冬被-S级品'!$B$2:$B$10=$B54)*('冬被-S级品'!$E$1:$AW$1=BH$1)*('冬被-S级品'!$E$2:$AW$10)),0)+IFERROR(SUMPRODUCT(('白止-S级品'!$A$2:$A$26=$B54)*('白止-S级品'!$D$1:$AV$1=BH$1)*('白止-S级品'!$D$2:$AV$26)),0)+IFERROR(SUMPRODUCT(('乐容-S级品'!$A$4:$A$32=$B54)*('乐容-S级品'!$L$3:$CA$3=BH$1)*('乐容-S级品'!$L$4:$CA$32)),0)</f>
      </c>
      <c r="BI54" s="280">
        <f>IFERROR(SUMPRODUCT(('控温被PRO-S级品'!$B$2:$B$10=$B54)*('控温被PRO-S级品'!$E$1:$BE$1=BI$1)*('控温被PRO-S级品'!$E$2:$BE$10)),0)+IFERROR(SUMPRODUCT(('冬被-S级品'!$B$2:$B$10=$B54)*('冬被-S级品'!$E$1:$AW$1=BI$1)*('冬被-S级品'!$E$2:$AW$10)),0)+IFERROR(SUMPRODUCT(('白止-S级品'!$A$2:$A$26=$B54)*('白止-S级品'!$D$1:$AV$1=BI$1)*('白止-S级品'!$D$2:$AV$26)),0)+IFERROR(SUMPRODUCT(('乐容-S级品'!$A$4:$A$32=$B54)*('乐容-S级品'!$L$3:$CA$3=BI$1)*('乐容-S级品'!$L$4:$CA$32)),0)</f>
      </c>
      <c r="BJ54" s="280">
        <f>IFERROR(SUMPRODUCT(('控温被PRO-S级品'!$B$2:$B$10=$B54)*('控温被PRO-S级品'!$E$1:$BE$1=BJ$1)*('控温被PRO-S级品'!$E$2:$BE$10)),0)+IFERROR(SUMPRODUCT(('冬被-S级品'!$B$2:$B$10=$B54)*('冬被-S级品'!$E$1:$AW$1=BJ$1)*('冬被-S级品'!$E$2:$AW$10)),0)+IFERROR(SUMPRODUCT(('白止-S级品'!$A$2:$A$26=$B54)*('白止-S级品'!$D$1:$AV$1=BJ$1)*('白止-S级品'!$D$2:$AV$26)),0)+IFERROR(SUMPRODUCT(('乐容-S级品'!$A$4:$A$32=$B54)*('乐容-S级品'!$L$3:$CA$3=BJ$1)*('乐容-S级品'!$L$4:$CA$32)),0)</f>
      </c>
      <c r="BK54" s="280">
        <f>IFERROR(SUMPRODUCT(('控温被PRO-S级品'!$B$2:$B$10=$B54)*('控温被PRO-S级品'!$E$1:$BE$1=BK$1)*('控温被PRO-S级品'!$E$2:$BE$10)),0)+IFERROR(SUMPRODUCT(('冬被-S级品'!$B$2:$B$10=$B54)*('冬被-S级品'!$E$1:$AW$1=BK$1)*('冬被-S级品'!$E$2:$AW$10)),0)+IFERROR(SUMPRODUCT(('白止-S级品'!$A$2:$A$26=$B54)*('白止-S级品'!$D$1:$AV$1=BK$1)*('白止-S级品'!$D$2:$AV$26)),0)+IFERROR(SUMPRODUCT(('乐容-S级品'!$A$4:$A$32=$B54)*('乐容-S级品'!$L$3:$CA$3=BK$1)*('乐容-S级品'!$L$4:$CA$32)),0)</f>
      </c>
      <c r="BL54" s="280">
        <f>IFERROR(SUMPRODUCT(('控温被PRO-S级品'!$B$2:$B$10=$B54)*('控温被PRO-S级品'!$E$1:$BE$1=BL$1)*('控温被PRO-S级品'!$E$2:$BE$10)),0)+IFERROR(SUMPRODUCT(('冬被-S级品'!$B$2:$B$10=$B54)*('冬被-S级品'!$E$1:$AW$1=BL$1)*('冬被-S级品'!$E$2:$AW$10)),0)+IFERROR(SUMPRODUCT(('白止-S级品'!$A$2:$A$26=$B54)*('白止-S级品'!$D$1:$AV$1=BL$1)*('白止-S级品'!$D$2:$AV$26)),0)+IFERROR(SUMPRODUCT(('乐容-S级品'!$A$4:$A$32=$B54)*('乐容-S级品'!$L$3:$CA$3=BL$1)*('乐容-S级品'!$L$4:$CA$32)),0)</f>
      </c>
      <c r="BM54" s="280">
        <f>IFERROR(SUMPRODUCT(('控温被PRO-S级品'!$B$2:$B$10=$B54)*('控温被PRO-S级品'!$E$1:$BE$1=BM$1)*('控温被PRO-S级品'!$E$2:$BE$10)),0)+IFERROR(SUMPRODUCT(('冬被-S级品'!$B$2:$B$10=$B54)*('冬被-S级品'!$E$1:$AW$1=BM$1)*('冬被-S级品'!$E$2:$AW$10)),0)+IFERROR(SUMPRODUCT(('白止-S级品'!$A$2:$A$26=$B54)*('白止-S级品'!$D$1:$AV$1=BM$1)*('白止-S级品'!$D$2:$AV$26)),0)+IFERROR(SUMPRODUCT(('乐容-S级品'!$A$4:$A$32=$B54)*('乐容-S级品'!$L$3:$CA$3=BM$1)*('乐容-S级品'!$L$4:$CA$32)),0)</f>
      </c>
      <c r="BN54" s="280">
        <f>IFERROR(SUMPRODUCT(('控温被PRO-S级品'!$B$2:$B$10=$B54)*('控温被PRO-S级品'!$E$1:$BE$1=BN$1)*('控温被PRO-S级品'!$E$2:$BE$10)),0)+IFERROR(SUMPRODUCT(('冬被-S级品'!$B$2:$B$10=$B54)*('冬被-S级品'!$E$1:$AW$1=BN$1)*('冬被-S级品'!$E$2:$AW$10)),0)+IFERROR(SUMPRODUCT(('白止-S级品'!$A$2:$A$26=$B54)*('白止-S级品'!$D$1:$AV$1=BN$1)*('白止-S级品'!$D$2:$AV$26)),0)+IFERROR(SUMPRODUCT(('乐容-S级品'!$A$4:$A$32=$B54)*('乐容-S级品'!$L$3:$CA$3=BN$1)*('乐容-S级品'!$L$4:$CA$32)),0)</f>
      </c>
      <c r="BO54" s="280">
        <f>IFERROR(SUMPRODUCT(('控温被PRO-S级品'!$B$2:$B$10=$B54)*('控温被PRO-S级品'!$E$1:$BE$1=BO$1)*('控温被PRO-S级品'!$E$2:$BE$10)),0)+IFERROR(SUMPRODUCT(('冬被-S级品'!$B$2:$B$10=$B54)*('冬被-S级品'!$E$1:$AW$1=BO$1)*('冬被-S级品'!$E$2:$AW$10)),0)+IFERROR(SUMPRODUCT(('白止-S级品'!$A$2:$A$26=$B54)*('白止-S级品'!$D$1:$AV$1=BO$1)*('白止-S级品'!$D$2:$AV$26)),0)+IFERROR(SUMPRODUCT(('乐容-S级品'!$A$4:$A$32=$B54)*('乐容-S级品'!$L$3:$CA$3=BO$1)*('乐容-S级品'!$L$4:$CA$32)),0)</f>
      </c>
      <c r="BP54" s="280">
        <f>IFERROR(SUMPRODUCT(('控温被PRO-S级品'!$B$2:$B$10=$B54)*('控温被PRO-S级品'!$E$1:$BE$1=BP$1)*('控温被PRO-S级品'!$E$2:$BE$10)),0)+IFERROR(SUMPRODUCT(('冬被-S级品'!$B$2:$B$10=$B54)*('冬被-S级品'!$E$1:$AW$1=BP$1)*('冬被-S级品'!$E$2:$AW$10)),0)+IFERROR(SUMPRODUCT(('白止-S级品'!$A$2:$A$26=$B54)*('白止-S级品'!$D$1:$AV$1=BP$1)*('白止-S级品'!$D$2:$AV$26)),0)+IFERROR(SUMPRODUCT(('乐容-S级品'!$A$4:$A$32=$B54)*('乐容-S级品'!$L$3:$CA$3=BP$1)*('乐容-S级品'!$L$4:$CA$32)),0)</f>
      </c>
      <c r="BQ54" s="280">
        <f>IFERROR(SUMPRODUCT(('控温被PRO-S级品'!$B$2:$B$10=$B54)*('控温被PRO-S级品'!$E$1:$BE$1=BQ$1)*('控温被PRO-S级品'!$E$2:$BE$10)),0)+IFERROR(SUMPRODUCT(('冬被-S级品'!$B$2:$B$10=$B54)*('冬被-S级品'!$E$1:$AW$1=BQ$1)*('冬被-S级品'!$E$2:$AW$10)),0)+IFERROR(SUMPRODUCT(('白止-S级品'!$A$2:$A$26=$B54)*('白止-S级品'!$D$1:$AV$1=BQ$1)*('白止-S级品'!$D$2:$AV$26)),0)+IFERROR(SUMPRODUCT(('乐容-S级品'!$A$4:$A$32=$B54)*('乐容-S级品'!$L$3:$CA$3=BQ$1)*('乐容-S级品'!$L$4:$CA$32)),0)</f>
      </c>
      <c r="BR54" s="280">
        <f>IFERROR(SUMPRODUCT(('控温被PRO-S级品'!$B$2:$B$10=$B54)*('控温被PRO-S级品'!$E$1:$BE$1=BR$1)*('控温被PRO-S级品'!$E$2:$BE$10)),0)+IFERROR(SUMPRODUCT(('冬被-S级品'!$B$2:$B$10=$B54)*('冬被-S级品'!$E$1:$AW$1=BR$1)*('冬被-S级品'!$E$2:$AW$10)),0)+IFERROR(SUMPRODUCT(('白止-S级品'!$A$2:$A$26=$B54)*('白止-S级品'!$D$1:$AV$1=BR$1)*('白止-S级品'!$D$2:$AV$26)),0)+IFERROR(SUMPRODUCT(('乐容-S级品'!$A$4:$A$32=$B54)*('乐容-S级品'!$L$3:$CA$3=BR$1)*('乐容-S级品'!$L$4:$CA$32)),0)</f>
      </c>
      <c r="BS54" s="280">
        <f>IFERROR(SUMPRODUCT(('控温被PRO-S级品'!$B$2:$B$10=$B54)*('控温被PRO-S级品'!$E$1:$BE$1=BS$1)*('控温被PRO-S级品'!$E$2:$BE$10)),0)+IFERROR(SUMPRODUCT(('冬被-S级品'!$B$2:$B$10=$B54)*('冬被-S级品'!$E$1:$AW$1=BS$1)*('冬被-S级品'!$E$2:$AW$10)),0)+IFERROR(SUMPRODUCT(('白止-S级品'!$A$2:$A$26=$B54)*('白止-S级品'!$D$1:$AV$1=BS$1)*('白止-S级品'!$D$2:$AV$26)),0)+IFERROR(SUMPRODUCT(('乐容-S级品'!$A$4:$A$32=$B54)*('乐容-S级品'!$L$3:$CA$3=BS$1)*('乐容-S级品'!$L$4:$CA$32)),0)</f>
      </c>
      <c r="BT54" s="280">
        <f>IFERROR(SUMPRODUCT(('控温被PRO-S级品'!$B$2:$B$10=$B54)*('控温被PRO-S级品'!$E$1:$BE$1=BT$1)*('控温被PRO-S级品'!$E$2:$BE$10)),0)+IFERROR(SUMPRODUCT(('冬被-S级品'!$B$2:$B$10=$B54)*('冬被-S级品'!$E$1:$AW$1=BT$1)*('冬被-S级品'!$E$2:$AW$10)),0)+IFERROR(SUMPRODUCT(('白止-S级品'!$A$2:$A$26=$B54)*('白止-S级品'!$D$1:$AV$1=BT$1)*('白止-S级品'!$D$2:$AV$26)),0)+IFERROR(SUMPRODUCT(('乐容-S级品'!$A$4:$A$32=$B54)*('乐容-S级品'!$L$3:$CA$3=BT$1)*('乐容-S级品'!$L$4:$CA$32)),0)</f>
      </c>
      <c r="BU54" s="280">
        <f>IFERROR(SUMPRODUCT(('控温被PRO-S级品'!$B$2:$B$10=$B54)*('控温被PRO-S级品'!$E$1:$BE$1=BU$1)*('控温被PRO-S级品'!$E$2:$BE$10)),0)+IFERROR(SUMPRODUCT(('冬被-S级品'!$B$2:$B$10=$B54)*('冬被-S级品'!$E$1:$AW$1=BU$1)*('冬被-S级品'!$E$2:$AW$10)),0)+IFERROR(SUMPRODUCT(('白止-S级品'!$A$2:$A$26=$B54)*('白止-S级品'!$D$1:$AV$1=BU$1)*('白止-S级品'!$D$2:$AV$26)),0)+IFERROR(SUMPRODUCT(('乐容-S级品'!$A$4:$A$32=$B54)*('乐容-S级品'!$L$3:$CA$3=BU$1)*('乐容-S级品'!$L$4:$CA$32)),0)</f>
      </c>
      <c r="BV54" s="280">
        <f>IFERROR(SUMPRODUCT(('控温被PRO-S级品'!$B$2:$B$10=$B54)*('控温被PRO-S级品'!$E$1:$BE$1=BV$1)*('控温被PRO-S级品'!$E$2:$BE$10)),0)+IFERROR(SUMPRODUCT(('冬被-S级品'!$B$2:$B$10=$B54)*('冬被-S级品'!$E$1:$AW$1=BV$1)*('冬被-S级品'!$E$2:$AW$10)),0)+IFERROR(SUMPRODUCT(('白止-S级品'!$A$2:$A$26=$B54)*('白止-S级品'!$D$1:$AV$1=BV$1)*('白止-S级品'!$D$2:$AV$26)),0)+IFERROR(SUMPRODUCT(('乐容-S级品'!$A$4:$A$32=$B54)*('乐容-S级品'!$L$3:$CA$3=BV$1)*('乐容-S级品'!$L$4:$CA$32)),0)</f>
      </c>
      <c r="BW54" s="280">
        <f>IFERROR(SUMPRODUCT(('控温被PRO-S级品'!$B$2:$B$10=$B54)*('控温被PRO-S级品'!$E$1:$BE$1=BW$1)*('控温被PRO-S级品'!$E$2:$BE$10)),0)+IFERROR(SUMPRODUCT(('冬被-S级品'!$B$2:$B$10=$B54)*('冬被-S级品'!$E$1:$AW$1=BW$1)*('冬被-S级品'!$E$2:$AW$10)),0)+IFERROR(SUMPRODUCT(('白止-S级品'!$A$2:$A$26=$B54)*('白止-S级品'!$D$1:$AV$1=BW$1)*('白止-S级品'!$D$2:$AV$26)),0)+IFERROR(SUMPRODUCT(('乐容-S级品'!$A$4:$A$32=$B54)*('乐容-S级品'!$L$3:$CA$3=BW$1)*('乐容-S级品'!$L$4:$CA$32)),0)</f>
      </c>
      <c r="BX54" s="280">
        <f>IFERROR(SUMPRODUCT(('控温被PRO-S级品'!$B$2:$B$10=$B54)*('控温被PRO-S级品'!$E$1:$BE$1=BX$1)*('控温被PRO-S级品'!$E$2:$BE$10)),0)+IFERROR(SUMPRODUCT(('冬被-S级品'!$B$2:$B$10=$B54)*('冬被-S级品'!$E$1:$AW$1=BX$1)*('冬被-S级品'!$E$2:$AW$10)),0)+IFERROR(SUMPRODUCT(('白止-S级品'!$A$2:$A$26=$B54)*('白止-S级品'!$D$1:$AV$1=BX$1)*('白止-S级品'!$D$2:$AV$26)),0)+IFERROR(SUMPRODUCT(('乐容-S级品'!$A$4:$A$32=$B54)*('乐容-S级品'!$L$3:$CA$3=BX$1)*('乐容-S级品'!$L$4:$CA$32)),0)</f>
      </c>
      <c r="BY54" s="280">
        <f>IFERROR(SUMPRODUCT(('控温被PRO-S级品'!$B$2:$B$10=$B54)*('控温被PRO-S级品'!$E$1:$BE$1=BY$1)*('控温被PRO-S级品'!$E$2:$BE$10)),0)+IFERROR(SUMPRODUCT(('冬被-S级品'!$B$2:$B$10=$B54)*('冬被-S级品'!$E$1:$AW$1=BY$1)*('冬被-S级品'!$E$2:$AW$10)),0)+IFERROR(SUMPRODUCT(('白止-S级品'!$A$2:$A$26=$B54)*('白止-S级品'!$D$1:$AV$1=BY$1)*('白止-S级品'!$D$2:$AV$26)),0)+IFERROR(SUMPRODUCT(('乐容-S级品'!$A$4:$A$32=$B54)*('乐容-S级品'!$L$3:$CA$3=BY$1)*('乐容-S级品'!$L$4:$CA$32)),0)</f>
      </c>
      <c r="BZ54" s="280">
        <f>IFERROR(SUMPRODUCT(('控温被PRO-S级品'!$B$2:$B$10=$B54)*('控温被PRO-S级品'!$E$1:$BE$1=BZ$1)*('控温被PRO-S级品'!$E$2:$BE$10)),0)+IFERROR(SUMPRODUCT(('冬被-S级品'!$B$2:$B$10=$B54)*('冬被-S级品'!$E$1:$AW$1=BZ$1)*('冬被-S级品'!$E$2:$AW$10)),0)+IFERROR(SUMPRODUCT(('白止-S级品'!$A$2:$A$26=$B54)*('白止-S级品'!$D$1:$AV$1=BZ$1)*('白止-S级品'!$D$2:$AV$26)),0)+IFERROR(SUMPRODUCT(('乐容-S级品'!$A$4:$A$32=$B54)*('乐容-S级品'!$L$3:$CA$3=BZ$1)*('乐容-S级品'!$L$4:$CA$32)),0)</f>
      </c>
      <c r="CA54" s="280">
        <f>IFERROR(SUMPRODUCT(('控温被PRO-S级品'!$B$2:$B$10=$B54)*('控温被PRO-S级品'!$E$1:$BE$1=CA$1)*('控温被PRO-S级品'!$E$2:$BE$10)),0)+IFERROR(SUMPRODUCT(('冬被-S级品'!$B$2:$B$10=$B54)*('冬被-S级品'!$E$1:$AW$1=CA$1)*('冬被-S级品'!$E$2:$AW$10)),0)+IFERROR(SUMPRODUCT(('白止-S级品'!$A$2:$A$26=$B54)*('白止-S级品'!$D$1:$AV$1=CA$1)*('白止-S级品'!$D$2:$AV$26)),0)+IFERROR(SUMPRODUCT(('乐容-S级品'!$A$4:$A$32=$B54)*('乐容-S级品'!$L$3:$CA$3=CA$1)*('乐容-S级品'!$L$4:$CA$32)),0)</f>
      </c>
      <c r="CB54" s="280">
        <f>IFERROR(SUMPRODUCT(('控温被PRO-S级品'!$B$2:$B$10=$B54)*('控温被PRO-S级品'!$E$1:$BE$1=CB$1)*('控温被PRO-S级品'!$E$2:$BE$10)),0)+IFERROR(SUMPRODUCT(('冬被-S级品'!$B$2:$B$10=$B54)*('冬被-S级品'!$E$1:$AW$1=CB$1)*('冬被-S级品'!$E$2:$AW$10)),0)+IFERROR(SUMPRODUCT(('白止-S级品'!$A$2:$A$26=$B54)*('白止-S级品'!$D$1:$AV$1=CB$1)*('白止-S级品'!$D$2:$AV$26)),0)+IFERROR(SUMPRODUCT(('乐容-S级品'!$A$4:$A$32=$B54)*('乐容-S级品'!$L$3:$CA$3=CB$1)*('乐容-S级品'!$L$4:$CA$32)),0)</f>
      </c>
      <c r="CC54" s="280">
        <f>IFERROR(SUMPRODUCT(('控温被PRO-S级品'!$B$2:$B$10=$B54)*('控温被PRO-S级品'!$E$1:$BE$1=CC$1)*('控温被PRO-S级品'!$E$2:$BE$10)),0)+IFERROR(SUMPRODUCT(('冬被-S级品'!$B$2:$B$10=$B54)*('冬被-S级品'!$E$1:$AW$1=CC$1)*('冬被-S级品'!$E$2:$AW$10)),0)+IFERROR(SUMPRODUCT(('白止-S级品'!$A$2:$A$26=$B54)*('白止-S级品'!$D$1:$AV$1=CC$1)*('白止-S级品'!$D$2:$AV$26)),0)+IFERROR(SUMPRODUCT(('乐容-S级品'!$A$4:$A$32=$B54)*('乐容-S级品'!$L$3:$CA$3=CC$1)*('乐容-S级品'!$L$4:$CA$32)),0)</f>
      </c>
      <c r="CD54" s="280">
        <f>IFERROR(SUMPRODUCT(('控温被PRO-S级品'!$B$2:$B$10=$B54)*('控温被PRO-S级品'!$E$1:$BE$1=CD$1)*('控温被PRO-S级品'!$E$2:$BE$10)),0)+IFERROR(SUMPRODUCT(('冬被-S级品'!$B$2:$B$10=$B54)*('冬被-S级品'!$E$1:$AW$1=CD$1)*('冬被-S级品'!$E$2:$AW$10)),0)+IFERROR(SUMPRODUCT(('白止-S级品'!$A$2:$A$26=$B54)*('白止-S级品'!$D$1:$AV$1=CD$1)*('白止-S级品'!$D$2:$AV$26)),0)+IFERROR(SUMPRODUCT(('乐容-S级品'!$A$4:$A$32=$B54)*('乐容-S级品'!$L$3:$CA$3=CD$1)*('乐容-S级品'!$L$4:$CA$32)),0)</f>
      </c>
      <c r="CE54" s="280">
        <f>IFERROR(SUMPRODUCT(('控温被PRO-S级品'!$B$2:$B$10=$B54)*('控温被PRO-S级品'!$E$1:$BE$1=CE$1)*('控温被PRO-S级品'!$E$2:$BE$10)),0)+IFERROR(SUMPRODUCT(('冬被-S级品'!$B$2:$B$10=$B54)*('冬被-S级品'!$E$1:$AW$1=CE$1)*('冬被-S级品'!$E$2:$AW$10)),0)+IFERROR(SUMPRODUCT(('白止-S级品'!$A$2:$A$26=$B54)*('白止-S级品'!$D$1:$AV$1=CE$1)*('白止-S级品'!$D$2:$AV$26)),0)+IFERROR(SUMPRODUCT(('乐容-S级品'!$A$4:$A$32=$B54)*('乐容-S级品'!$L$3:$CA$3=CE$1)*('乐容-S级品'!$L$4:$CA$32)),0)</f>
      </c>
      <c r="CF54" s="280">
        <f>IFERROR(SUMPRODUCT(('控温被PRO-S级品'!$B$2:$B$10=$B54)*('控温被PRO-S级品'!$E$1:$BE$1=CF$1)*('控温被PRO-S级品'!$E$2:$BE$10)),0)+IFERROR(SUMPRODUCT(('冬被-S级品'!$B$2:$B$10=$B54)*('冬被-S级品'!$E$1:$AW$1=CF$1)*('冬被-S级品'!$E$2:$AW$10)),0)+IFERROR(SUMPRODUCT(('白止-S级品'!$A$2:$A$26=$B54)*('白止-S级品'!$D$1:$AV$1=CF$1)*('白止-S级品'!$D$2:$AV$26)),0)+IFERROR(SUMPRODUCT(('乐容-S级品'!$A$4:$A$32=$B54)*('乐容-S级品'!$L$3:$CA$3=CF$1)*('乐容-S级品'!$L$4:$CA$32)),0)</f>
      </c>
      <c r="CG54" s="280">
        <f>IFERROR(SUMPRODUCT(('控温被PRO-S级品'!$B$2:$B$10=$B54)*('控温被PRO-S级品'!$E$1:$BE$1=CG$1)*('控温被PRO-S级品'!$E$2:$BE$10)),0)+IFERROR(SUMPRODUCT(('冬被-S级品'!$B$2:$B$10=$B54)*('冬被-S级品'!$E$1:$AW$1=CG$1)*('冬被-S级品'!$E$2:$AW$10)),0)+IFERROR(SUMPRODUCT(('白止-S级品'!$A$2:$A$26=$B54)*('白止-S级品'!$D$1:$AV$1=CG$1)*('白止-S级品'!$D$2:$AV$26)),0)+IFERROR(SUMPRODUCT(('乐容-S级品'!$A$4:$A$32=$B54)*('乐容-S级品'!$L$3:$CA$3=CG$1)*('乐容-S级品'!$L$4:$CA$32)),0)</f>
      </c>
      <c r="CH54" s="280">
        <f>IFERROR(SUMPRODUCT(('控温被PRO-S级品'!$B$2:$B$10=$B54)*('控温被PRO-S级品'!$E$1:$BE$1=CH$1)*('控温被PRO-S级品'!$E$2:$BE$10)),0)+IFERROR(SUMPRODUCT(('冬被-S级品'!$B$2:$B$10=$B54)*('冬被-S级品'!$E$1:$AW$1=CH$1)*('冬被-S级品'!$E$2:$AW$10)),0)+IFERROR(SUMPRODUCT(('白止-S级品'!$A$2:$A$26=$B54)*('白止-S级品'!$D$1:$AV$1=CH$1)*('白止-S级品'!$D$2:$AV$26)),0)+IFERROR(SUMPRODUCT(('乐容-S级品'!$A$4:$A$32=$B54)*('乐容-S级品'!$L$3:$CA$3=CH$1)*('乐容-S级品'!$L$4:$CA$32)),0)</f>
      </c>
      <c r="CI54" s="280">
        <f>IFERROR(SUMPRODUCT(('控温被PRO-S级品'!$B$2:$B$10=$B54)*('控温被PRO-S级品'!$E$1:$BE$1=CI$1)*('控温被PRO-S级品'!$E$2:$BE$10)),0)+IFERROR(SUMPRODUCT(('冬被-S级品'!$B$2:$B$10=$B54)*('冬被-S级品'!$E$1:$AW$1=CI$1)*('冬被-S级品'!$E$2:$AW$10)),0)+IFERROR(SUMPRODUCT(('白止-S级品'!$A$2:$A$26=$B54)*('白止-S级品'!$D$1:$AV$1=CI$1)*('白止-S级品'!$D$2:$AV$26)),0)+IFERROR(SUMPRODUCT(('乐容-S级品'!$A$4:$A$32=$B54)*('乐容-S级品'!$L$3:$CA$3=CI$1)*('乐容-S级品'!$L$4:$CA$32)),0)</f>
      </c>
      <c r="CJ54" s="280">
        <f>IFERROR(SUMPRODUCT(('控温被PRO-S级品'!$B$2:$B$10=$B54)*('控温被PRO-S级品'!$E$1:$BE$1=CJ$1)*('控温被PRO-S级品'!$E$2:$BE$10)),0)+IFERROR(SUMPRODUCT(('冬被-S级品'!$B$2:$B$10=$B54)*('冬被-S级品'!$E$1:$AW$1=CJ$1)*('冬被-S级品'!$E$2:$AW$10)),0)+IFERROR(SUMPRODUCT(('白止-S级品'!$A$2:$A$26=$B54)*('白止-S级品'!$D$1:$AV$1=CJ$1)*('白止-S级品'!$D$2:$AV$26)),0)+IFERROR(SUMPRODUCT(('乐容-S级品'!$A$4:$A$32=$B54)*('乐容-S级品'!$L$3:$CA$3=CJ$1)*('乐容-S级品'!$L$4:$CA$32)),0)</f>
      </c>
      <c r="CK54" s="280">
        <f>IFERROR(SUMPRODUCT(('控温被PRO-S级品'!$B$2:$B$10=$B54)*('控温被PRO-S级品'!$E$1:$BE$1=CK$1)*('控温被PRO-S级品'!$E$2:$BE$10)),0)+IFERROR(SUMPRODUCT(('冬被-S级品'!$B$2:$B$10=$B54)*('冬被-S级品'!$E$1:$AW$1=CK$1)*('冬被-S级品'!$E$2:$AW$10)),0)+IFERROR(SUMPRODUCT(('白止-S级品'!$A$2:$A$26=$B54)*('白止-S级品'!$D$1:$AV$1=CK$1)*('白止-S级品'!$D$2:$AV$26)),0)+IFERROR(SUMPRODUCT(('乐容-S级品'!$A$4:$A$32=$B54)*('乐容-S级品'!$L$3:$CA$3=CK$1)*('乐容-S级品'!$L$4:$CA$32)),0)</f>
      </c>
      <c r="CL54" s="280">
        <f>IFERROR(SUMPRODUCT(('控温被PRO-S级品'!$B$2:$B$10=$B54)*('控温被PRO-S级品'!$E$1:$BE$1=CL$1)*('控温被PRO-S级品'!$E$2:$BE$10)),0)+IFERROR(SUMPRODUCT(('冬被-S级品'!$B$2:$B$10=$B54)*('冬被-S级品'!$E$1:$AW$1=CL$1)*('冬被-S级品'!$E$2:$AW$10)),0)+IFERROR(SUMPRODUCT(('白止-S级品'!$A$2:$A$26=$B54)*('白止-S级品'!$D$1:$AV$1=CL$1)*('白止-S级品'!$D$2:$AV$26)),0)+IFERROR(SUMPRODUCT(('乐容-S级品'!$A$4:$A$32=$B54)*('乐容-S级品'!$L$3:$CA$3=CL$1)*('乐容-S级品'!$L$4:$CA$32)),0)</f>
      </c>
      <c r="CM54" s="280">
        <f>IFERROR(SUMPRODUCT(('控温被PRO-S级品'!$B$2:$B$10=$B54)*('控温被PRO-S级品'!$E$1:$BE$1=CM$1)*('控温被PRO-S级品'!$E$2:$BE$10)),0)+IFERROR(SUMPRODUCT(('冬被-S级品'!$B$2:$B$10=$B54)*('冬被-S级品'!$E$1:$AW$1=CM$1)*('冬被-S级品'!$E$2:$AW$10)),0)+IFERROR(SUMPRODUCT(('白止-S级品'!$A$2:$A$26=$B54)*('白止-S级品'!$D$1:$AV$1=CM$1)*('白止-S级品'!$D$2:$AV$26)),0)+IFERROR(SUMPRODUCT(('乐容-S级品'!$A$4:$A$32=$B54)*('乐容-S级品'!$L$3:$CA$3=CM$1)*('乐容-S级品'!$L$4:$CA$32)),0)</f>
      </c>
      <c r="CN54" s="280">
        <f>IFERROR(SUMPRODUCT(('控温被PRO-S级品'!$B$2:$B$10=$B54)*('控温被PRO-S级品'!$E$1:$BE$1=CN$1)*('控温被PRO-S级品'!$E$2:$BE$10)),0)+IFERROR(SUMPRODUCT(('冬被-S级品'!$B$2:$B$10=$B54)*('冬被-S级品'!$E$1:$AW$1=CN$1)*('冬被-S级品'!$E$2:$AW$10)),0)+IFERROR(SUMPRODUCT(('白止-S级品'!$A$2:$A$26=$B54)*('白止-S级品'!$D$1:$AV$1=CN$1)*('白止-S级品'!$D$2:$AV$26)),0)+IFERROR(SUMPRODUCT(('乐容-S级品'!$A$4:$A$32=$B54)*('乐容-S级品'!$L$3:$CA$3=CN$1)*('乐容-S级品'!$L$4:$CA$32)),0)</f>
      </c>
      <c r="CO54" s="280">
        <f>IFERROR(SUMPRODUCT(('控温被PRO-S级品'!$B$2:$B$10=$B54)*('控温被PRO-S级品'!$E$1:$BE$1=CO$1)*('控温被PRO-S级品'!$E$2:$BE$10)),0)+IFERROR(SUMPRODUCT(('冬被-S级品'!$B$2:$B$10=$B54)*('冬被-S级品'!$E$1:$AW$1=CO$1)*('冬被-S级品'!$E$2:$AW$10)),0)+IFERROR(SUMPRODUCT(('白止-S级品'!$A$2:$A$26=$B54)*('白止-S级品'!$D$1:$AV$1=CO$1)*('白止-S级品'!$D$2:$AV$26)),0)+IFERROR(SUMPRODUCT(('乐容-S级品'!$A$4:$A$32=$B54)*('乐容-S级品'!$L$3:$CA$3=CO$1)*('乐容-S级品'!$L$4:$CA$32)),0)</f>
      </c>
      <c r="CP54" s="280">
        <f>IFERROR(SUMPRODUCT(('控温被PRO-S级品'!$B$2:$B$10=$B54)*('控温被PRO-S级品'!$E$1:$BE$1=CP$1)*('控温被PRO-S级品'!$E$2:$BE$10)),0)+IFERROR(SUMPRODUCT(('冬被-S级品'!$B$2:$B$10=$B54)*('冬被-S级品'!$E$1:$AW$1=CP$1)*('冬被-S级品'!$E$2:$AW$10)),0)+IFERROR(SUMPRODUCT(('白止-S级品'!$A$2:$A$26=$B54)*('白止-S级品'!$D$1:$AV$1=CP$1)*('白止-S级品'!$D$2:$AV$26)),0)+IFERROR(SUMPRODUCT(('乐容-S级品'!$A$4:$A$32=$B54)*('乐容-S级品'!$L$3:$CA$3=CP$1)*('乐容-S级品'!$L$4:$CA$32)),0)</f>
      </c>
      <c r="CQ54" s="280">
        <f>IFERROR(SUMPRODUCT(('控温被PRO-S级品'!$B$2:$B$10=$B54)*('控温被PRO-S级品'!$E$1:$BE$1=CQ$1)*('控温被PRO-S级品'!$E$2:$BE$10)),0)+IFERROR(SUMPRODUCT(('冬被-S级品'!$B$2:$B$10=$B54)*('冬被-S级品'!$E$1:$AW$1=CQ$1)*('冬被-S级品'!$E$2:$AW$10)),0)+IFERROR(SUMPRODUCT(('白止-S级品'!$A$2:$A$26=$B54)*('白止-S级品'!$D$1:$AV$1=CQ$1)*('白止-S级品'!$D$2:$AV$26)),0)+IFERROR(SUMPRODUCT(('乐容-S级品'!$A$4:$A$32=$B54)*('乐容-S级品'!$L$3:$CA$3=CQ$1)*('乐容-S级品'!$L$4:$CA$32)),0)</f>
      </c>
      <c r="CR54" s="280">
        <f>IFERROR(SUMPRODUCT(('控温被PRO-S级品'!$B$2:$B$10=$B54)*('控温被PRO-S级品'!$E$1:$BE$1=CR$1)*('控温被PRO-S级品'!$E$2:$BE$10)),0)+IFERROR(SUMPRODUCT(('冬被-S级品'!$B$2:$B$10=$B54)*('冬被-S级品'!$E$1:$AW$1=CR$1)*('冬被-S级品'!$E$2:$AW$10)),0)+IFERROR(SUMPRODUCT(('白止-S级品'!$A$2:$A$26=$B54)*('白止-S级品'!$D$1:$AV$1=CR$1)*('白止-S级品'!$D$2:$AV$26)),0)+IFERROR(SUMPRODUCT(('乐容-S级品'!$A$4:$A$32=$B54)*('乐容-S级品'!$L$3:$CA$3=CR$1)*('乐容-S级品'!$L$4:$CA$32)),0)</f>
      </c>
      <c r="CS54" s="280">
        <f>IFERROR(SUMPRODUCT(('控温被PRO-S级品'!$B$2:$B$10=$B54)*('控温被PRO-S级品'!$E$1:$BE$1=CS$1)*('控温被PRO-S级品'!$E$2:$BE$10)),0)+IFERROR(SUMPRODUCT(('冬被-S级品'!$B$2:$B$10=$B54)*('冬被-S级品'!$E$1:$AW$1=CS$1)*('冬被-S级品'!$E$2:$AW$10)),0)+IFERROR(SUMPRODUCT(('白止-S级品'!$A$2:$A$26=$B54)*('白止-S级品'!$D$1:$AV$1=CS$1)*('白止-S级品'!$D$2:$AV$26)),0)+IFERROR(SUMPRODUCT(('乐容-S级品'!$A$4:$A$32=$B54)*('乐容-S级品'!$L$3:$CA$3=CS$1)*('乐容-S级品'!$L$4:$CA$32)),0)</f>
      </c>
      <c r="CT54" s="280">
        <f>IFERROR(SUMPRODUCT(('控温被PRO-S级品'!$B$2:$B$10=$B54)*('控温被PRO-S级品'!$E$1:$BE$1=CT$1)*('控温被PRO-S级品'!$E$2:$BE$10)),0)+IFERROR(SUMPRODUCT(('冬被-S级品'!$B$2:$B$10=$B54)*('冬被-S级品'!$E$1:$AW$1=CT$1)*('冬被-S级品'!$E$2:$AW$10)),0)+IFERROR(SUMPRODUCT(('白止-S级品'!$A$2:$A$26=$B54)*('白止-S级品'!$D$1:$AV$1=CT$1)*('白止-S级品'!$D$2:$AV$26)),0)+IFERROR(SUMPRODUCT(('乐容-S级品'!$A$4:$A$32=$B54)*('乐容-S级品'!$L$3:$CA$3=CT$1)*('乐容-S级品'!$L$4:$CA$32)),0)</f>
      </c>
      <c r="CU54" s="280">
        <f>IFERROR(SUMPRODUCT(('控温被PRO-S级品'!$B$2:$B$10=$B54)*('控温被PRO-S级品'!$E$1:$BE$1=CU$1)*('控温被PRO-S级品'!$E$2:$BE$10)),0)+IFERROR(SUMPRODUCT(('冬被-S级品'!$B$2:$B$10=$B54)*('冬被-S级品'!$E$1:$AW$1=CU$1)*('冬被-S级品'!$E$2:$AW$10)),0)+IFERROR(SUMPRODUCT(('白止-S级品'!$A$2:$A$26=$B54)*('白止-S级品'!$D$1:$AV$1=CU$1)*('白止-S级品'!$D$2:$AV$26)),0)+IFERROR(SUMPRODUCT(('乐容-S级品'!$A$4:$A$32=$B54)*('乐容-S级品'!$L$3:$CA$3=CU$1)*('乐容-S级品'!$L$4:$CA$32)),0)</f>
      </c>
      <c r="CV54" s="280">
        <f>IFERROR(SUMPRODUCT(('控温被PRO-S级品'!$B$2:$B$10=$B54)*('控温被PRO-S级品'!$E$1:$BE$1=CV$1)*('控温被PRO-S级品'!$E$2:$BE$10)),0)+IFERROR(SUMPRODUCT(('冬被-S级品'!$B$2:$B$10=$B54)*('冬被-S级品'!$E$1:$AW$1=CV$1)*('冬被-S级品'!$E$2:$AW$10)),0)+IFERROR(SUMPRODUCT(('白止-S级品'!$A$2:$A$26=$B54)*('白止-S级品'!$D$1:$AV$1=CV$1)*('白止-S级品'!$D$2:$AV$26)),0)+IFERROR(SUMPRODUCT(('乐容-S级品'!$A$4:$A$32=$B54)*('乐容-S级品'!$L$3:$CA$3=CV$1)*('乐容-S级品'!$L$4:$CA$32)),0)</f>
      </c>
      <c r="CW54" s="280">
        <f>IFERROR(SUMPRODUCT(('控温被PRO-S级品'!$B$2:$B$10=$B54)*('控温被PRO-S级品'!$E$1:$BE$1=CW$1)*('控温被PRO-S级品'!$E$2:$BE$10)),0)+IFERROR(SUMPRODUCT(('冬被-S级品'!$B$2:$B$10=$B54)*('冬被-S级品'!$E$1:$AW$1=CW$1)*('冬被-S级品'!$E$2:$AW$10)),0)+IFERROR(SUMPRODUCT(('白止-S级品'!$A$2:$A$26=$B54)*('白止-S级品'!$D$1:$AV$1=CW$1)*('白止-S级品'!$D$2:$AV$26)),0)+IFERROR(SUMPRODUCT(('乐容-S级品'!$A$4:$A$32=$B54)*('乐容-S级品'!$L$3:$CA$3=CW$1)*('乐容-S级品'!$L$4:$CA$32)),0)</f>
      </c>
      <c r="CX54" s="280">
        <f>IFERROR(SUMPRODUCT(('控温被PRO-S级品'!$B$2:$B$10=$B54)*('控温被PRO-S级品'!$E$1:$BE$1=CX$1)*('控温被PRO-S级品'!$E$2:$BE$10)),0)+IFERROR(SUMPRODUCT(('冬被-S级品'!$B$2:$B$10=$B54)*('冬被-S级品'!$E$1:$AW$1=CX$1)*('冬被-S级品'!$E$2:$AW$10)),0)+IFERROR(SUMPRODUCT(('白止-S级品'!$A$2:$A$26=$B54)*('白止-S级品'!$D$1:$AV$1=CX$1)*('白止-S级品'!$D$2:$AV$26)),0)+IFERROR(SUMPRODUCT(('乐容-S级品'!$A$4:$A$32=$B54)*('乐容-S级品'!$L$3:$CA$3=CX$1)*('乐容-S级品'!$L$4:$CA$32)),0)</f>
      </c>
      <c r="CY54" s="280">
        <f>IFERROR(SUMPRODUCT(('控温被PRO-S级品'!$B$2:$B$10=$B54)*('控温被PRO-S级品'!$E$1:$BE$1=CY$1)*('控温被PRO-S级品'!$E$2:$BE$10)),0)+IFERROR(SUMPRODUCT(('冬被-S级品'!$B$2:$B$10=$B54)*('冬被-S级品'!$E$1:$AW$1=CY$1)*('冬被-S级品'!$E$2:$AW$10)),0)+IFERROR(SUMPRODUCT(('白止-S级品'!$A$2:$A$26=$B54)*('白止-S级品'!$D$1:$AV$1=CY$1)*('白止-S级品'!$D$2:$AV$26)),0)+IFERROR(SUMPRODUCT(('乐容-S级品'!$A$4:$A$32=$B54)*('乐容-S级品'!$L$3:$CA$3=CY$1)*('乐容-S级品'!$L$4:$CA$32)),0)</f>
      </c>
      <c r="CZ54" s="280">
        <f>IFERROR(SUMPRODUCT(('控温被PRO-S级品'!$B$2:$B$10=$B54)*('控温被PRO-S级品'!$E$1:$BE$1=CZ$1)*('控温被PRO-S级品'!$E$2:$BE$10)),0)+IFERROR(SUMPRODUCT(('冬被-S级品'!$B$2:$B$10=$B54)*('冬被-S级品'!$E$1:$AW$1=CZ$1)*('冬被-S级品'!$E$2:$AW$10)),0)+IFERROR(SUMPRODUCT(('白止-S级品'!$A$2:$A$26=$B54)*('白止-S级品'!$D$1:$AV$1=CZ$1)*('白止-S级品'!$D$2:$AV$26)),0)+IFERROR(SUMPRODUCT(('乐容-S级品'!$A$4:$A$32=$B54)*('乐容-S级品'!$L$3:$CA$3=CZ$1)*('乐容-S级品'!$L$4:$CA$32)),0)</f>
      </c>
      <c r="DA54" s="280">
        <f>IFERROR(SUMPRODUCT(('控温被PRO-S级品'!$B$2:$B$10=$B54)*('控温被PRO-S级品'!$E$1:$BE$1=DA$1)*('控温被PRO-S级品'!$E$2:$BE$10)),0)+IFERROR(SUMPRODUCT(('冬被-S级品'!$B$2:$B$10=$B54)*('冬被-S级品'!$E$1:$AW$1=DA$1)*('冬被-S级品'!$E$2:$AW$10)),0)+IFERROR(SUMPRODUCT(('白止-S级品'!$A$2:$A$26=$B54)*('白止-S级品'!$D$1:$AV$1=DA$1)*('白止-S级品'!$D$2:$AV$26)),0)+IFERROR(SUMPRODUCT(('乐容-S级品'!$A$4:$A$32=$B54)*('乐容-S级品'!$L$3:$CA$3=DA$1)*('乐容-S级品'!$L$4:$CA$32)),0)</f>
      </c>
      <c r="DB54" s="280">
        <f>IFERROR(SUMPRODUCT(('控温被PRO-S级品'!$B$2:$B$10=$B54)*('控温被PRO-S级品'!$E$1:$BE$1=DB$1)*('控温被PRO-S级品'!$E$2:$BE$10)),0)+IFERROR(SUMPRODUCT(('冬被-S级品'!$B$2:$B$10=$B54)*('冬被-S级品'!$E$1:$AW$1=DB$1)*('冬被-S级品'!$E$2:$AW$10)),0)+IFERROR(SUMPRODUCT(('白止-S级品'!$A$2:$A$26=$B54)*('白止-S级品'!$D$1:$AV$1=DB$1)*('白止-S级品'!$D$2:$AV$26)),0)+IFERROR(SUMPRODUCT(('乐容-S级品'!$A$4:$A$32=$B54)*('乐容-S级品'!$L$3:$CA$3=DB$1)*('乐容-S级品'!$L$4:$CA$32)),0)</f>
      </c>
      <c r="DC54" s="280">
        <f>IFERROR(SUMPRODUCT(('控温被PRO-S级品'!$B$2:$B$10=$B54)*('控温被PRO-S级品'!$E$1:$BE$1=DC$1)*('控温被PRO-S级品'!$E$2:$BE$10)),0)+IFERROR(SUMPRODUCT(('冬被-S级品'!$B$2:$B$10=$B54)*('冬被-S级品'!$E$1:$AW$1=DC$1)*('冬被-S级品'!$E$2:$AW$10)),0)+IFERROR(SUMPRODUCT(('白止-S级品'!$A$2:$A$26=$B54)*('白止-S级品'!$D$1:$AV$1=DC$1)*('白止-S级品'!$D$2:$AV$26)),0)+IFERROR(SUMPRODUCT(('乐容-S级品'!$A$4:$A$32=$B54)*('乐容-S级品'!$L$3:$CA$3=DC$1)*('乐容-S级品'!$L$4:$CA$32)),0)</f>
      </c>
      <c r="DD54" s="280">
        <f>IFERROR(SUMPRODUCT(('控温被PRO-S级品'!$B$2:$B$10=$B54)*('控温被PRO-S级品'!$E$1:$BE$1=DD$1)*('控温被PRO-S级品'!$E$2:$BE$10)),0)+IFERROR(SUMPRODUCT(('冬被-S级品'!$B$2:$B$10=$B54)*('冬被-S级品'!$E$1:$AW$1=DD$1)*('冬被-S级品'!$E$2:$AW$10)),0)+IFERROR(SUMPRODUCT(('白止-S级品'!$A$2:$A$26=$B54)*('白止-S级品'!$D$1:$AV$1=DD$1)*('白止-S级品'!$D$2:$AV$26)),0)+IFERROR(SUMPRODUCT(('乐容-S级品'!$A$4:$A$32=$B54)*('乐容-S级品'!$L$3:$CA$3=DD$1)*('乐容-S级品'!$L$4:$CA$32)),0)</f>
      </c>
      <c r="DE54" s="280">
        <f>IFERROR(SUMPRODUCT(('控温被PRO-S级品'!$B$2:$B$10=$B54)*('控温被PRO-S级品'!$E$1:$BE$1=DE$1)*('控温被PRO-S级品'!$E$2:$BE$10)),0)+IFERROR(SUMPRODUCT(('冬被-S级品'!$B$2:$B$10=$B54)*('冬被-S级品'!$E$1:$AW$1=DE$1)*('冬被-S级品'!$E$2:$AW$10)),0)+IFERROR(SUMPRODUCT(('白止-S级品'!$A$2:$A$26=$B54)*('白止-S级品'!$D$1:$AV$1=DE$1)*('白止-S级品'!$D$2:$AV$26)),0)+IFERROR(SUMPRODUCT(('乐容-S级品'!$A$4:$A$32=$B54)*('乐容-S级品'!$L$3:$CA$3=DE$1)*('乐容-S级品'!$L$4:$CA$32)),0)</f>
      </c>
      <c r="DF54" s="280">
        <f>IFERROR(SUMPRODUCT(('控温被PRO-S级品'!$B$2:$B$10=$B54)*('控温被PRO-S级品'!$E$1:$BE$1=DF$1)*('控温被PRO-S级品'!$E$2:$BE$10)),0)+IFERROR(SUMPRODUCT(('冬被-S级品'!$B$2:$B$10=$B54)*('冬被-S级品'!$E$1:$AW$1=DF$1)*('冬被-S级品'!$E$2:$AW$10)),0)+IFERROR(SUMPRODUCT(('白止-S级品'!$A$2:$A$26=$B54)*('白止-S级品'!$D$1:$AV$1=DF$1)*('白止-S级品'!$D$2:$AV$26)),0)+IFERROR(SUMPRODUCT(('乐容-S级品'!$A$4:$A$32=$B54)*('乐容-S级品'!$L$3:$CA$3=DF$1)*('乐容-S级品'!$L$4:$CA$32)),0)</f>
      </c>
      <c r="DG54" s="280">
        <f>IFERROR(SUMPRODUCT(('控温被PRO-S级品'!$B$2:$B$10=$B54)*('控温被PRO-S级品'!$E$1:$BE$1=DG$1)*('控温被PRO-S级品'!$E$2:$BE$10)),0)+IFERROR(SUMPRODUCT(('冬被-S级品'!$B$2:$B$10=$B54)*('冬被-S级品'!$E$1:$AW$1=DG$1)*('冬被-S级品'!$E$2:$AW$10)),0)+IFERROR(SUMPRODUCT(('白止-S级品'!$A$2:$A$26=$B54)*('白止-S级品'!$D$1:$AV$1=DG$1)*('白止-S级品'!$D$2:$AV$26)),0)+IFERROR(SUMPRODUCT(('乐容-S级品'!$A$4:$A$32=$B54)*('乐容-S级品'!$L$3:$CA$3=DG$1)*('乐容-S级品'!$L$4:$CA$32)),0)</f>
      </c>
      <c r="DH54" s="280">
        <f>IFERROR(SUMPRODUCT(('控温被PRO-S级品'!$B$2:$B$10=$B54)*('控温被PRO-S级品'!$E$1:$BE$1=DH$1)*('控温被PRO-S级品'!$E$2:$BE$10)),0)+IFERROR(SUMPRODUCT(('冬被-S级品'!$B$2:$B$10=$B54)*('冬被-S级品'!$E$1:$AW$1=DH$1)*('冬被-S级品'!$E$2:$AW$10)),0)+IFERROR(SUMPRODUCT(('白止-S级品'!$A$2:$A$26=$B54)*('白止-S级品'!$D$1:$AV$1=DH$1)*('白止-S级品'!$D$2:$AV$26)),0)+IFERROR(SUMPRODUCT(('乐容-S级品'!$A$4:$A$32=$B54)*('乐容-S级品'!$L$3:$CA$3=DH$1)*('乐容-S级品'!$L$4:$CA$32)),0)</f>
      </c>
      <c r="DI54" s="280">
        <f>IFERROR(SUMPRODUCT(('控温被PRO-S级品'!$B$2:$B$10=$B54)*('控温被PRO-S级品'!$E$1:$BE$1=DI$1)*('控温被PRO-S级品'!$E$2:$BE$10)),0)+IFERROR(SUMPRODUCT(('冬被-S级品'!$B$2:$B$10=$B54)*('冬被-S级品'!$E$1:$AW$1=DI$1)*('冬被-S级品'!$E$2:$AW$10)),0)+IFERROR(SUMPRODUCT(('白止-S级品'!$A$2:$A$26=$B54)*('白止-S级品'!$D$1:$AV$1=DI$1)*('白止-S级品'!$D$2:$AV$26)),0)+IFERROR(SUMPRODUCT(('乐容-S级品'!$A$4:$A$32=$B54)*('乐容-S级品'!$L$3:$CA$3=DI$1)*('乐容-S级品'!$L$4:$CA$32)),0)</f>
      </c>
      <c r="DJ54" s="280">
        <f>IFERROR(SUMPRODUCT(('控温被PRO-S级品'!$B$2:$B$10=$B54)*('控温被PRO-S级品'!$E$1:$BE$1=DJ$1)*('控温被PRO-S级品'!$E$2:$BE$10)),0)+IFERROR(SUMPRODUCT(('冬被-S级品'!$B$2:$B$10=$B54)*('冬被-S级品'!$E$1:$AW$1=DJ$1)*('冬被-S级品'!$E$2:$AW$10)),0)+IFERROR(SUMPRODUCT(('白止-S级品'!$A$2:$A$26=$B54)*('白止-S级品'!$D$1:$AV$1=DJ$1)*('白止-S级品'!$D$2:$AV$26)),0)+IFERROR(SUMPRODUCT(('乐容-S级品'!$A$4:$A$32=$B54)*('乐容-S级品'!$L$3:$CA$3=DJ$1)*('乐容-S级品'!$L$4:$CA$32)),0)</f>
      </c>
      <c r="DK54" s="280"/>
      <c r="DL54" s="280"/>
      <c r="DM54" s="280"/>
      <c r="DN54" s="280"/>
      <c r="DO54" s="280"/>
      <c r="DP54" s="280"/>
      <c r="DQ54" s="280"/>
      <c r="DR54" s="280"/>
      <c r="DS54" s="280"/>
      <c r="DT54" s="280"/>
      <c r="DU54" s="280"/>
      <c r="DV54" s="280"/>
      <c r="DW54" s="280">
        <f>VLOOKUP(B54,'系统编码规格'!A:C,3,FALSE)</f>
      </c>
      <c r="DX54" s="280"/>
      <c r="DY54" s="280"/>
      <c r="DZ54" s="280"/>
      <c r="EA54" s="280"/>
      <c r="EB54" s="280"/>
      <c r="EC54" s="280"/>
      <c r="ED54" s="280"/>
      <c r="EE54" s="280"/>
      <c r="EF54" s="280"/>
      <c r="EG54" s="280"/>
      <c r="EH54" s="280"/>
      <c r="EI54" s="280"/>
      <c r="EJ54" s="280"/>
      <c r="EK54" s="280"/>
      <c r="EL54" s="280"/>
      <c r="EM54" s="280"/>
      <c r="EN54" s="280"/>
      <c r="EO54" s="280"/>
      <c r="EP54" s="280"/>
      <c r="EQ54" s="280"/>
      <c r="ER54" s="280"/>
      <c r="ES54" s="280"/>
      <c r="ET54" s="280"/>
      <c r="EU54" s="280"/>
      <c r="EV54" s="280"/>
      <c r="EW54" s="280"/>
      <c r="EX54" s="280"/>
      <c r="EY54" s="280"/>
      <c r="EZ54" s="280"/>
      <c r="FA54" s="280"/>
      <c r="FB54" s="280"/>
      <c r="FC54" s="280"/>
      <c r="FD54" s="280"/>
      <c r="FE54" s="280"/>
      <c r="FF54" s="280"/>
      <c r="FG54" s="280"/>
      <c r="FH54" s="280"/>
      <c r="FI54" s="280"/>
      <c r="FJ54" s="280"/>
      <c r="FK54" s="280"/>
      <c r="FL54" s="280"/>
      <c r="FM54" s="280"/>
      <c r="FN54" s="280"/>
      <c r="FO54" s="280"/>
      <c r="FP54" s="280"/>
      <c r="FQ54" s="280"/>
      <c r="FR54" s="280"/>
      <c r="FS54" s="280"/>
      <c r="FT54" s="280"/>
      <c r="FU54" s="280"/>
      <c r="FV54" s="280"/>
      <c r="FW54" s="280"/>
      <c r="FX54" s="280"/>
      <c r="FY54" s="280"/>
      <c r="FZ54" s="280"/>
      <c r="GA54" s="280"/>
      <c r="GB54" s="280"/>
      <c r="GC54" s="280"/>
      <c r="GD54" s="280"/>
      <c r="GE54" s="280"/>
      <c r="GF54" s="280"/>
      <c r="GG54" s="280"/>
      <c r="GH54" s="280"/>
      <c r="GI54" s="280"/>
      <c r="GJ54" s="280"/>
      <c r="GK54" s="280"/>
      <c r="GL54" s="280"/>
      <c r="GM54" s="280"/>
      <c r="GN54" s="280"/>
      <c r="GO54" s="280"/>
      <c r="GP54" s="280"/>
      <c r="GQ54" s="280"/>
      <c r="GR54" s="280"/>
      <c r="GS54" s="280"/>
      <c r="GT54" s="280"/>
      <c r="GU54" s="280"/>
      <c r="GV54" s="280"/>
    </row>
    <row r="55">
      <c r="A55" s="309" t="str">
        <v>安桐</v>
      </c>
      <c r="B55" s="310" t="str">
        <v>12800025601141413</v>
      </c>
      <c r="C55" s="309" t="str">
        <v>亚朵星球 深睡控温被PRO</v>
      </c>
      <c r="D55" s="309" t="str">
        <v>黎明灰-220*240cm</v>
      </c>
      <c r="E55">
        <f>SUM(F55:GX55)</f>
      </c>
      <c r="F55" s="280">
        <f>IFERROR(SUMPRODUCT(('控温被PRO-S级品'!$B$2:$B$10=$B55)*('控温被PRO-S级品'!$E$1:$BE$1=F$1)*('控温被PRO-S级品'!$E$2:$BE$10)),0)+IFERROR(SUMPRODUCT(('冬被-S级品'!$B$2:$B$10=$B55)*('冬被-S级品'!$E$1:$AW$1=F$1)*('冬被-S级品'!$E$2:$AW$10)),0)+IFERROR(SUMPRODUCT(('白止-S级品'!$A$2:$A$26=$B55)*('白止-S级品'!$D$1:$AV$1=F$1)*('白止-S级品'!$D$2:$AV$26)),0)+IFERROR(SUMPRODUCT(('乐容-S级品'!$A$4:$A$32=$B55)*('乐容-S级品'!$L$3:$CA$3=F$1)*('乐容-S级品'!$L$4:$CA$32)),0)</f>
      </c>
      <c r="G55" s="280">
        <f>IFERROR(SUMPRODUCT(('控温被PRO-S级品'!$B$2:$B$10=$B55)*('控温被PRO-S级品'!$E$1:$BE$1=G$1)*('控温被PRO-S级品'!$E$2:$BE$10)),0)+IFERROR(SUMPRODUCT(('冬被-S级品'!$B$2:$B$10=$B55)*('冬被-S级品'!$E$1:$AW$1=G$1)*('冬被-S级品'!$E$2:$AW$10)),0)+IFERROR(SUMPRODUCT(('白止-S级品'!$A$2:$A$26=$B55)*('白止-S级品'!$D$1:$AV$1=G$1)*('白止-S级品'!$D$2:$AV$26)),0)+IFERROR(SUMPRODUCT(('乐容-S级品'!$A$4:$A$32=$B55)*('乐容-S级品'!$L$3:$CA$3=G$1)*('乐容-S级品'!$L$4:$CA$32)),0)</f>
      </c>
      <c r="H55" s="280">
        <f>IFERROR(SUMPRODUCT(('控温被PRO-S级品'!$B$2:$B$10=$B55)*('控温被PRO-S级品'!$E$1:$BE$1=H$1)*('控温被PRO-S级品'!$E$2:$BE$10)),0)+IFERROR(SUMPRODUCT(('冬被-S级品'!$B$2:$B$10=$B55)*('冬被-S级品'!$E$1:$AW$1=H$1)*('冬被-S级品'!$E$2:$AW$10)),0)+IFERROR(SUMPRODUCT(('白止-S级品'!$A$2:$A$26=$B55)*('白止-S级品'!$D$1:$AV$1=H$1)*('白止-S级品'!$D$2:$AV$26)),0)+IFERROR(SUMPRODUCT(('乐容-S级品'!$A$4:$A$32=$B55)*('乐容-S级品'!$L$3:$CA$3=H$1)*('乐容-S级品'!$L$4:$CA$32)),0)</f>
      </c>
      <c r="I55" s="280">
        <f>IFERROR(SUMPRODUCT(('控温被PRO-S级品'!$B$2:$B$10=$B55)*('控温被PRO-S级品'!$E$1:$BE$1=I$1)*('控温被PRO-S级品'!$E$2:$BE$10)),0)+IFERROR(SUMPRODUCT(('冬被-S级品'!$B$2:$B$10=$B55)*('冬被-S级品'!$E$1:$AW$1=I$1)*('冬被-S级品'!$E$2:$AW$10)),0)+IFERROR(SUMPRODUCT(('白止-S级品'!$A$2:$A$26=$B55)*('白止-S级品'!$D$1:$AV$1=I$1)*('白止-S级品'!$D$2:$AV$26)),0)+IFERROR(SUMPRODUCT(('乐容-S级品'!$A$4:$A$32=$B55)*('乐容-S级品'!$L$3:$CA$3=I$1)*('乐容-S级品'!$L$4:$CA$32)),0)</f>
      </c>
      <c r="J55" s="280">
        <f>IFERROR(SUMPRODUCT(('控温被PRO-S级品'!$B$2:$B$10=$B55)*('控温被PRO-S级品'!$E$1:$BE$1=J$1)*('控温被PRO-S级品'!$E$2:$BE$10)),0)+IFERROR(SUMPRODUCT(('冬被-S级品'!$B$2:$B$10=$B55)*('冬被-S级品'!$E$1:$AW$1=J$1)*('冬被-S级品'!$E$2:$AW$10)),0)+IFERROR(SUMPRODUCT(('白止-S级品'!$A$2:$A$26=$B55)*('白止-S级品'!$D$1:$AV$1=J$1)*('白止-S级品'!$D$2:$AV$26)),0)+IFERROR(SUMPRODUCT(('乐容-S级品'!$A$4:$A$32=$B55)*('乐容-S级品'!$L$3:$CA$3=J$1)*('乐容-S级品'!$L$4:$CA$32)),0)</f>
      </c>
      <c r="K55" s="280">
        <f>IFERROR(SUMPRODUCT(('控温被PRO-S级品'!$B$2:$B$10=$B55)*('控温被PRO-S级品'!$E$1:$BE$1=K$1)*('控温被PRO-S级品'!$E$2:$BE$10)),0)+IFERROR(SUMPRODUCT(('冬被-S级品'!$B$2:$B$10=$B55)*('冬被-S级品'!$E$1:$AW$1=K$1)*('冬被-S级品'!$E$2:$AW$10)),0)+IFERROR(SUMPRODUCT(('白止-S级品'!$A$2:$A$26=$B55)*('白止-S级品'!$D$1:$AV$1=K$1)*('白止-S级品'!$D$2:$AV$26)),0)+IFERROR(SUMPRODUCT(('乐容-S级品'!$A$4:$A$32=$B55)*('乐容-S级品'!$L$3:$CA$3=K$1)*('乐容-S级品'!$L$4:$CA$32)),0)</f>
      </c>
      <c r="L55" s="280">
        <f>IFERROR(SUMPRODUCT(('控温被PRO-S级品'!$B$2:$B$10=$B55)*('控温被PRO-S级品'!$E$1:$BE$1=L$1)*('控温被PRO-S级品'!$E$2:$BE$10)),0)+IFERROR(SUMPRODUCT(('冬被-S级品'!$B$2:$B$10=$B55)*('冬被-S级品'!$E$1:$AW$1=L$1)*('冬被-S级品'!$E$2:$AW$10)),0)+IFERROR(SUMPRODUCT(('白止-S级品'!$A$2:$A$26=$B55)*('白止-S级品'!$D$1:$AV$1=L$1)*('白止-S级品'!$D$2:$AV$26)),0)+IFERROR(SUMPRODUCT(('乐容-S级品'!$A$4:$A$32=$B55)*('乐容-S级品'!$L$3:$CA$3=L$1)*('乐容-S级品'!$L$4:$CA$32)),0)</f>
      </c>
      <c r="M55" s="280">
        <f>IFERROR(SUMPRODUCT(('控温被PRO-S级品'!$B$2:$B$10=$B55)*('控温被PRO-S级品'!$E$1:$BE$1=M$1)*('控温被PRO-S级品'!$E$2:$BE$10)),0)+IFERROR(SUMPRODUCT(('冬被-S级品'!$B$2:$B$10=$B55)*('冬被-S级品'!$E$1:$AW$1=M$1)*('冬被-S级品'!$E$2:$AW$10)),0)+IFERROR(SUMPRODUCT(('白止-S级品'!$A$2:$A$26=$B55)*('白止-S级品'!$D$1:$AV$1=M$1)*('白止-S级品'!$D$2:$AV$26)),0)+IFERROR(SUMPRODUCT(('乐容-S级品'!$A$4:$A$32=$B55)*('乐容-S级品'!$L$3:$CA$3=M$1)*('乐容-S级品'!$L$4:$CA$32)),0)</f>
      </c>
      <c r="N55" s="280">
        <f>IFERROR(SUMPRODUCT(('控温被PRO-S级品'!$B$2:$B$10=$B55)*('控温被PRO-S级品'!$E$1:$BE$1=N$1)*('控温被PRO-S级品'!$E$2:$BE$10)),0)+IFERROR(SUMPRODUCT(('冬被-S级品'!$B$2:$B$10=$B55)*('冬被-S级品'!$E$1:$AW$1=N$1)*('冬被-S级品'!$E$2:$AW$10)),0)+IFERROR(SUMPRODUCT(('白止-S级品'!$A$2:$A$26=$B55)*('白止-S级品'!$D$1:$AV$1=N$1)*('白止-S级品'!$D$2:$AV$26)),0)+IFERROR(SUMPRODUCT(('乐容-S级品'!$A$4:$A$32=$B55)*('乐容-S级品'!$L$3:$CA$3=N$1)*('乐容-S级品'!$L$4:$CA$32)),0)</f>
      </c>
      <c r="O55" s="280">
        <f>IFERROR(SUMPRODUCT(('控温被PRO-S级品'!$B$2:$B$10=$B55)*('控温被PRO-S级品'!$E$1:$BE$1=O$1)*('控温被PRO-S级品'!$E$2:$BE$10)),0)+IFERROR(SUMPRODUCT(('冬被-S级品'!$B$2:$B$10=$B55)*('冬被-S级品'!$E$1:$AW$1=O$1)*('冬被-S级品'!$E$2:$AW$10)),0)+IFERROR(SUMPRODUCT(('白止-S级品'!$A$2:$A$26=$B55)*('白止-S级品'!$D$1:$AV$1=O$1)*('白止-S级品'!$D$2:$AV$26)),0)+IFERROR(SUMPRODUCT(('乐容-S级品'!$A$4:$A$32=$B55)*('乐容-S级品'!$L$3:$CA$3=O$1)*('乐容-S级品'!$L$4:$CA$32)),0)</f>
      </c>
      <c r="P55" s="280">
        <f>IFERROR(SUMPRODUCT(('控温被PRO-S级品'!$B$2:$B$10=$B55)*('控温被PRO-S级品'!$E$1:$BE$1=P$1)*('控温被PRO-S级品'!$E$2:$BE$10)),0)+IFERROR(SUMPRODUCT(('冬被-S级品'!$B$2:$B$10=$B55)*('冬被-S级品'!$E$1:$AW$1=P$1)*('冬被-S级品'!$E$2:$AW$10)),0)+IFERROR(SUMPRODUCT(('白止-S级品'!$A$2:$A$26=$B55)*('白止-S级品'!$D$1:$AV$1=P$1)*('白止-S级品'!$D$2:$AV$26)),0)+IFERROR(SUMPRODUCT(('乐容-S级品'!$A$4:$A$32=$B55)*('乐容-S级品'!$L$3:$CA$3=P$1)*('乐容-S级品'!$L$4:$CA$32)),0)</f>
      </c>
      <c r="Q55" s="280">
        <f>IFERROR(SUMPRODUCT(('控温被PRO-S级品'!$B$2:$B$10=$B55)*('控温被PRO-S级品'!$E$1:$BE$1=Q$1)*('控温被PRO-S级品'!$E$2:$BE$10)),0)+IFERROR(SUMPRODUCT(('冬被-S级品'!$B$2:$B$10=$B55)*('冬被-S级品'!$E$1:$AW$1=Q$1)*('冬被-S级品'!$E$2:$AW$10)),0)+IFERROR(SUMPRODUCT(('白止-S级品'!$A$2:$A$26=$B55)*('白止-S级品'!$D$1:$AV$1=Q$1)*('白止-S级品'!$D$2:$AV$26)),0)+IFERROR(SUMPRODUCT(('乐容-S级品'!$A$4:$A$32=$B55)*('乐容-S级品'!$L$3:$CA$3=Q$1)*('乐容-S级品'!$L$4:$CA$32)),0)</f>
      </c>
      <c r="R55" s="280">
        <f>IFERROR(SUMPRODUCT(('控温被PRO-S级品'!$B$2:$B$10=$B55)*('控温被PRO-S级品'!$E$1:$BE$1=R$1)*('控温被PRO-S级品'!$E$2:$BE$10)),0)+IFERROR(SUMPRODUCT(('冬被-S级品'!$B$2:$B$10=$B55)*('冬被-S级品'!$E$1:$AW$1=R$1)*('冬被-S级品'!$E$2:$AW$10)),0)+IFERROR(SUMPRODUCT(('白止-S级品'!$A$2:$A$26=$B55)*('白止-S级品'!$D$1:$AV$1=R$1)*('白止-S级品'!$D$2:$AV$26)),0)+IFERROR(SUMPRODUCT(('乐容-S级品'!$A$4:$A$32=$B55)*('乐容-S级品'!$L$3:$CA$3=R$1)*('乐容-S级品'!$L$4:$CA$32)),0)</f>
      </c>
      <c r="S55" s="280">
        <f>IFERROR(SUMPRODUCT(('控温被PRO-S级品'!$B$2:$B$10=$B55)*('控温被PRO-S级品'!$E$1:$BE$1=S$1)*('控温被PRO-S级品'!$E$2:$BE$10)),0)+IFERROR(SUMPRODUCT(('冬被-S级品'!$B$2:$B$10=$B55)*('冬被-S级品'!$E$1:$AW$1=S$1)*('冬被-S级品'!$E$2:$AW$10)),0)+IFERROR(SUMPRODUCT(('白止-S级品'!$A$2:$A$26=$B55)*('白止-S级品'!$D$1:$AV$1=S$1)*('白止-S级品'!$D$2:$AV$26)),0)+IFERROR(SUMPRODUCT(('乐容-S级品'!$A$4:$A$32=$B55)*('乐容-S级品'!$L$3:$CA$3=S$1)*('乐容-S级品'!$L$4:$CA$32)),0)</f>
      </c>
      <c r="T55" s="280">
        <f>IFERROR(SUMPRODUCT(('控温被PRO-S级品'!$B$2:$B$10=$B55)*('控温被PRO-S级品'!$E$1:$BE$1=T$1)*('控温被PRO-S级品'!$E$2:$BE$10)),0)+IFERROR(SUMPRODUCT(('冬被-S级品'!$B$2:$B$10=$B55)*('冬被-S级品'!$E$1:$AW$1=T$1)*('冬被-S级品'!$E$2:$AW$10)),0)+IFERROR(SUMPRODUCT(('白止-S级品'!$A$2:$A$26=$B55)*('白止-S级品'!$D$1:$AV$1=T$1)*('白止-S级品'!$D$2:$AV$26)),0)+IFERROR(SUMPRODUCT(('乐容-S级品'!$A$4:$A$32=$B55)*('乐容-S级品'!$L$3:$CA$3=T$1)*('乐容-S级品'!$L$4:$CA$32)),0)</f>
      </c>
      <c r="U55" s="280">
        <f>IFERROR(SUMPRODUCT(('控温被PRO-S级品'!$B$2:$B$10=$B55)*('控温被PRO-S级品'!$E$1:$BE$1=U$1)*('控温被PRO-S级品'!$E$2:$BE$10)),0)+IFERROR(SUMPRODUCT(('冬被-S级品'!$B$2:$B$10=$B55)*('冬被-S级品'!$E$1:$AW$1=U$1)*('冬被-S级品'!$E$2:$AW$10)),0)+IFERROR(SUMPRODUCT(('白止-S级品'!$A$2:$A$26=$B55)*('白止-S级品'!$D$1:$AV$1=U$1)*('白止-S级品'!$D$2:$AV$26)),0)+IFERROR(SUMPRODUCT(('乐容-S级品'!$A$4:$A$32=$B55)*('乐容-S级品'!$L$3:$CA$3=U$1)*('乐容-S级品'!$L$4:$CA$32)),0)</f>
      </c>
      <c r="V55" s="280">
        <f>IFERROR(SUMPRODUCT(('控温被PRO-S级品'!$B$2:$B$10=$B55)*('控温被PRO-S级品'!$E$1:$BE$1=V$1)*('控温被PRO-S级品'!$E$2:$BE$10)),0)+IFERROR(SUMPRODUCT(('冬被-S级品'!$B$2:$B$10=$B55)*('冬被-S级品'!$E$1:$AW$1=V$1)*('冬被-S级品'!$E$2:$AW$10)),0)+IFERROR(SUMPRODUCT(('白止-S级品'!$A$2:$A$26=$B55)*('白止-S级品'!$D$1:$AV$1=V$1)*('白止-S级品'!$D$2:$AV$26)),0)+IFERROR(SUMPRODUCT(('乐容-S级品'!$A$4:$A$32=$B55)*('乐容-S级品'!$L$3:$CA$3=V$1)*('乐容-S级品'!$L$4:$CA$32)),0)</f>
      </c>
      <c r="W55" s="280">
        <f>IFERROR(SUMPRODUCT(('控温被PRO-S级品'!$B$2:$B$10=$B55)*('控温被PRO-S级品'!$E$1:$BE$1=W$1)*('控温被PRO-S级品'!$E$2:$BE$10)),0)+IFERROR(SUMPRODUCT(('冬被-S级品'!$B$2:$B$10=$B55)*('冬被-S级品'!$E$1:$AW$1=W$1)*('冬被-S级品'!$E$2:$AW$10)),0)+IFERROR(SUMPRODUCT(('白止-S级品'!$A$2:$A$26=$B55)*('白止-S级品'!$D$1:$AV$1=W$1)*('白止-S级品'!$D$2:$AV$26)),0)+IFERROR(SUMPRODUCT(('乐容-S级品'!$A$4:$A$32=$B55)*('乐容-S级品'!$L$3:$CA$3=W$1)*('乐容-S级品'!$L$4:$CA$32)),0)</f>
      </c>
      <c r="X55" s="280">
        <f>IFERROR(SUMPRODUCT(('控温被PRO-S级品'!$B$2:$B$10=$B55)*('控温被PRO-S级品'!$E$1:$BE$1=X$1)*('控温被PRO-S级品'!$E$2:$BE$10)),0)+IFERROR(SUMPRODUCT(('冬被-S级品'!$B$2:$B$10=$B55)*('冬被-S级品'!$E$1:$AW$1=X$1)*('冬被-S级品'!$E$2:$AW$10)),0)+IFERROR(SUMPRODUCT(('白止-S级品'!$A$2:$A$26=$B55)*('白止-S级品'!$D$1:$AV$1=X$1)*('白止-S级品'!$D$2:$AV$26)),0)+IFERROR(SUMPRODUCT(('乐容-S级品'!$A$4:$A$32=$B55)*('乐容-S级品'!$L$3:$CA$3=X$1)*('乐容-S级品'!$L$4:$CA$32)),0)</f>
      </c>
      <c r="Y55" s="280">
        <f>IFERROR(SUMPRODUCT(('控温被PRO-S级品'!$B$2:$B$10=$B55)*('控温被PRO-S级品'!$E$1:$BE$1=Y$1)*('控温被PRO-S级品'!$E$2:$BE$10)),0)+IFERROR(SUMPRODUCT(('冬被-S级品'!$B$2:$B$10=$B55)*('冬被-S级品'!$E$1:$AW$1=Y$1)*('冬被-S级品'!$E$2:$AW$10)),0)+IFERROR(SUMPRODUCT(('白止-S级品'!$A$2:$A$26=$B55)*('白止-S级品'!$D$1:$AV$1=Y$1)*('白止-S级品'!$D$2:$AV$26)),0)+IFERROR(SUMPRODUCT(('乐容-S级品'!$A$4:$A$32=$B55)*('乐容-S级品'!$L$3:$CA$3=Y$1)*('乐容-S级品'!$L$4:$CA$32)),0)</f>
      </c>
      <c r="Z55" s="280">
        <f>IFERROR(SUMPRODUCT(('控温被PRO-S级品'!$B$2:$B$10=$B55)*('控温被PRO-S级品'!$E$1:$BE$1=Z$1)*('控温被PRO-S级品'!$E$2:$BE$10)),0)+IFERROR(SUMPRODUCT(('冬被-S级品'!$B$2:$B$10=$B55)*('冬被-S级品'!$E$1:$AW$1=Z$1)*('冬被-S级品'!$E$2:$AW$10)),0)+IFERROR(SUMPRODUCT(('白止-S级品'!$A$2:$A$26=$B55)*('白止-S级品'!$D$1:$AV$1=Z$1)*('白止-S级品'!$D$2:$AV$26)),0)+IFERROR(SUMPRODUCT(('乐容-S级品'!$A$4:$A$32=$B55)*('乐容-S级品'!$L$3:$CA$3=Z$1)*('乐容-S级品'!$L$4:$CA$32)),0)</f>
      </c>
      <c r="AA55" s="280">
        <f>IFERROR(SUMPRODUCT(('控温被PRO-S级品'!$B$2:$B$10=$B55)*('控温被PRO-S级品'!$E$1:$BE$1=AA$1)*('控温被PRO-S级品'!$E$2:$BE$10)),0)+IFERROR(SUMPRODUCT(('冬被-S级品'!$B$2:$B$10=$B55)*('冬被-S级品'!$E$1:$AW$1=AA$1)*('冬被-S级品'!$E$2:$AW$10)),0)+IFERROR(SUMPRODUCT(('白止-S级品'!$A$2:$A$26=$B55)*('白止-S级品'!$D$1:$AV$1=AA$1)*('白止-S级品'!$D$2:$AV$26)),0)+IFERROR(SUMPRODUCT(('乐容-S级品'!$A$4:$A$32=$B55)*('乐容-S级品'!$L$3:$CA$3=AA$1)*('乐容-S级品'!$L$4:$CA$32)),0)</f>
      </c>
      <c r="AB55" s="280">
        <f>IFERROR(SUMPRODUCT(('控温被PRO-S级品'!$B$2:$B$10=$B55)*('控温被PRO-S级品'!$E$1:$BE$1=AB$1)*('控温被PRO-S级品'!$E$2:$BE$10)),0)+IFERROR(SUMPRODUCT(('冬被-S级品'!$B$2:$B$10=$B55)*('冬被-S级品'!$E$1:$AW$1=AB$1)*('冬被-S级品'!$E$2:$AW$10)),0)+IFERROR(SUMPRODUCT(('白止-S级品'!$A$2:$A$26=$B55)*('白止-S级品'!$D$1:$AV$1=AB$1)*('白止-S级品'!$D$2:$AV$26)),0)+IFERROR(SUMPRODUCT(('乐容-S级品'!$A$4:$A$32=$B55)*('乐容-S级品'!$L$3:$CA$3=AB$1)*('乐容-S级品'!$L$4:$CA$32)),0)</f>
      </c>
      <c r="AC55" s="280">
        <f>IFERROR(SUMPRODUCT(('控温被PRO-S级品'!$B$2:$B$10=$B55)*('控温被PRO-S级品'!$E$1:$BE$1=AC$1)*('控温被PRO-S级品'!$E$2:$BE$10)),0)+IFERROR(SUMPRODUCT(('冬被-S级品'!$B$2:$B$10=$B55)*('冬被-S级品'!$E$1:$AW$1=AC$1)*('冬被-S级品'!$E$2:$AW$10)),0)+IFERROR(SUMPRODUCT(('白止-S级品'!$A$2:$A$26=$B55)*('白止-S级品'!$D$1:$AV$1=AC$1)*('白止-S级品'!$D$2:$AV$26)),0)+IFERROR(SUMPRODUCT(('乐容-S级品'!$A$4:$A$32=$B55)*('乐容-S级品'!$L$3:$CA$3=AC$1)*('乐容-S级品'!$L$4:$CA$32)),0)</f>
      </c>
      <c r="AD55" s="280">
        <f>IFERROR(SUMPRODUCT(('控温被PRO-S级品'!$B$2:$B$10=$B55)*('控温被PRO-S级品'!$E$1:$BE$1=AD$1)*('控温被PRO-S级品'!$E$2:$BE$10)),0)+IFERROR(SUMPRODUCT(('冬被-S级品'!$B$2:$B$10=$B55)*('冬被-S级品'!$E$1:$AW$1=AD$1)*('冬被-S级品'!$E$2:$AW$10)),0)+IFERROR(SUMPRODUCT(('白止-S级品'!$A$2:$A$26=$B55)*('白止-S级品'!$D$1:$AV$1=AD$1)*('白止-S级品'!$D$2:$AV$26)),0)+IFERROR(SUMPRODUCT(('乐容-S级品'!$A$4:$A$32=$B55)*('乐容-S级品'!$L$3:$CA$3=AD$1)*('乐容-S级品'!$L$4:$CA$32)),0)</f>
      </c>
      <c r="AE55" s="280">
        <f>IFERROR(SUMPRODUCT(('控温被PRO-S级品'!$B$2:$B$10=$B55)*('控温被PRO-S级品'!$E$1:$BE$1=AE$1)*('控温被PRO-S级品'!$E$2:$BE$10)),0)+IFERROR(SUMPRODUCT(('冬被-S级品'!$B$2:$B$10=$B55)*('冬被-S级品'!$E$1:$AW$1=AE$1)*('冬被-S级品'!$E$2:$AW$10)),0)+IFERROR(SUMPRODUCT(('白止-S级品'!$A$2:$A$26=$B55)*('白止-S级品'!$D$1:$AV$1=AE$1)*('白止-S级品'!$D$2:$AV$26)),0)+IFERROR(SUMPRODUCT(('乐容-S级品'!$A$4:$A$32=$B55)*('乐容-S级品'!$L$3:$CA$3=AE$1)*('乐容-S级品'!$L$4:$CA$32)),0)</f>
      </c>
      <c r="AF55" s="280">
        <f>IFERROR(SUMPRODUCT(('控温被PRO-S级品'!$B$2:$B$10=$B55)*('控温被PRO-S级品'!$E$1:$BE$1=AF$1)*('控温被PRO-S级品'!$E$2:$BE$10)),0)+IFERROR(SUMPRODUCT(('冬被-S级品'!$B$2:$B$10=$B55)*('冬被-S级品'!$E$1:$AW$1=AF$1)*('冬被-S级品'!$E$2:$AW$10)),0)+IFERROR(SUMPRODUCT(('白止-S级品'!$A$2:$A$26=$B55)*('白止-S级品'!$D$1:$AV$1=AF$1)*('白止-S级品'!$D$2:$AV$26)),0)+IFERROR(SUMPRODUCT(('乐容-S级品'!$A$4:$A$32=$B55)*('乐容-S级品'!$L$3:$CA$3=AF$1)*('乐容-S级品'!$L$4:$CA$32)),0)</f>
      </c>
      <c r="AG55" s="280">
        <f>IFERROR(SUMPRODUCT(('控温被PRO-S级品'!$B$2:$B$10=$B55)*('控温被PRO-S级品'!$E$1:$BE$1=AG$1)*('控温被PRO-S级品'!$E$2:$BE$10)),0)+IFERROR(SUMPRODUCT(('冬被-S级品'!$B$2:$B$10=$B55)*('冬被-S级品'!$E$1:$AW$1=AG$1)*('冬被-S级品'!$E$2:$AW$10)),0)+IFERROR(SUMPRODUCT(('白止-S级品'!$A$2:$A$26=$B55)*('白止-S级品'!$D$1:$AV$1=AG$1)*('白止-S级品'!$D$2:$AV$26)),0)+IFERROR(SUMPRODUCT(('乐容-S级品'!$A$4:$A$32=$B55)*('乐容-S级品'!$L$3:$CA$3=AG$1)*('乐容-S级品'!$L$4:$CA$32)),0)</f>
      </c>
      <c r="AH55" s="280">
        <f>IFERROR(SUMPRODUCT(('控温被PRO-S级品'!$B$2:$B$10=$B55)*('控温被PRO-S级品'!$E$1:$BE$1=AH$1)*('控温被PRO-S级品'!$E$2:$BE$10)),0)+IFERROR(SUMPRODUCT(('冬被-S级品'!$B$2:$B$10=$B55)*('冬被-S级品'!$E$1:$AW$1=AH$1)*('冬被-S级品'!$E$2:$AW$10)),0)+IFERROR(SUMPRODUCT(('白止-S级品'!$A$2:$A$26=$B55)*('白止-S级品'!$D$1:$AV$1=AH$1)*('白止-S级品'!$D$2:$AV$26)),0)+IFERROR(SUMPRODUCT(('乐容-S级品'!$A$4:$A$32=$B55)*('乐容-S级品'!$L$3:$CA$3=AH$1)*('乐容-S级品'!$L$4:$CA$32)),0)</f>
      </c>
      <c r="AI55" s="280">
        <f>IFERROR(SUMPRODUCT(('控温被PRO-S级品'!$B$2:$B$10=$B55)*('控温被PRO-S级品'!$E$1:$BE$1=AI$1)*('控温被PRO-S级品'!$E$2:$BE$10)),0)+IFERROR(SUMPRODUCT(('冬被-S级品'!$B$2:$B$10=$B55)*('冬被-S级品'!$E$1:$AW$1=AI$1)*('冬被-S级品'!$E$2:$AW$10)),0)+IFERROR(SUMPRODUCT(('白止-S级品'!$A$2:$A$26=$B55)*('白止-S级品'!$D$1:$AV$1=AI$1)*('白止-S级品'!$D$2:$AV$26)),0)+IFERROR(SUMPRODUCT(('乐容-S级品'!$A$4:$A$32=$B55)*('乐容-S级品'!$L$3:$CA$3=AI$1)*('乐容-S级品'!$L$4:$CA$32)),0)</f>
      </c>
      <c r="AJ55" s="280">
        <f>IFERROR(SUMPRODUCT(('控温被PRO-S级品'!$B$2:$B$10=$B55)*('控温被PRO-S级品'!$E$1:$BE$1=AJ$1)*('控温被PRO-S级品'!$E$2:$BE$10)),0)+IFERROR(SUMPRODUCT(('冬被-S级品'!$B$2:$B$10=$B55)*('冬被-S级品'!$E$1:$AW$1=AJ$1)*('冬被-S级品'!$E$2:$AW$10)),0)+IFERROR(SUMPRODUCT(('白止-S级品'!$A$2:$A$26=$B55)*('白止-S级品'!$D$1:$AV$1=AJ$1)*('白止-S级品'!$D$2:$AV$26)),0)+IFERROR(SUMPRODUCT(('乐容-S级品'!$A$4:$A$32=$B55)*('乐容-S级品'!$L$3:$CA$3=AJ$1)*('乐容-S级品'!$L$4:$CA$32)),0)</f>
      </c>
      <c r="AK55" s="280">
        <f>IFERROR(SUMPRODUCT(('控温被PRO-S级品'!$B$2:$B$10=$B55)*('控温被PRO-S级品'!$E$1:$BE$1=AK$1)*('控温被PRO-S级品'!$E$2:$BE$10)),0)+IFERROR(SUMPRODUCT(('冬被-S级品'!$B$2:$B$10=$B55)*('冬被-S级品'!$E$1:$AW$1=AK$1)*('冬被-S级品'!$E$2:$AW$10)),0)+IFERROR(SUMPRODUCT(('白止-S级品'!$A$2:$A$26=$B55)*('白止-S级品'!$D$1:$AV$1=AK$1)*('白止-S级品'!$D$2:$AV$26)),0)+IFERROR(SUMPRODUCT(('乐容-S级品'!$A$4:$A$32=$B55)*('乐容-S级品'!$L$3:$CA$3=AK$1)*('乐容-S级品'!$L$4:$CA$32)),0)</f>
      </c>
      <c r="AL55" s="280">
        <f>IFERROR(SUMPRODUCT(('控温被PRO-S级品'!$B$2:$B$10=$B55)*('控温被PRO-S级品'!$E$1:$BE$1=AL$1)*('控温被PRO-S级品'!$E$2:$BE$10)),0)+IFERROR(SUMPRODUCT(('冬被-S级品'!$B$2:$B$10=$B55)*('冬被-S级品'!$E$1:$AW$1=AL$1)*('冬被-S级品'!$E$2:$AW$10)),0)+IFERROR(SUMPRODUCT(('白止-S级品'!$A$2:$A$26=$B55)*('白止-S级品'!$D$1:$AV$1=AL$1)*('白止-S级品'!$D$2:$AV$26)),0)+IFERROR(SUMPRODUCT(('乐容-S级品'!$A$4:$A$32=$B55)*('乐容-S级品'!$L$3:$CA$3=AL$1)*('乐容-S级品'!$L$4:$CA$32)),0)</f>
      </c>
      <c r="AM55" s="280">
        <f>IFERROR(SUMPRODUCT(('控温被PRO-S级品'!$B$2:$B$10=$B55)*('控温被PRO-S级品'!$E$1:$BE$1=AM$1)*('控温被PRO-S级品'!$E$2:$BE$10)),0)+IFERROR(SUMPRODUCT(('冬被-S级品'!$B$2:$B$10=$B55)*('冬被-S级品'!$E$1:$AW$1=AM$1)*('冬被-S级品'!$E$2:$AW$10)),0)+IFERROR(SUMPRODUCT(('白止-S级品'!$A$2:$A$26=$B55)*('白止-S级品'!$D$1:$AV$1=AM$1)*('白止-S级品'!$D$2:$AV$26)),0)+IFERROR(SUMPRODUCT(('乐容-S级品'!$A$4:$A$32=$B55)*('乐容-S级品'!$L$3:$CA$3=AM$1)*('乐容-S级品'!$L$4:$CA$32)),0)</f>
      </c>
      <c r="AN55" s="280">
        <f>IFERROR(SUMPRODUCT(('控温被PRO-S级品'!$B$2:$B$10=$B55)*('控温被PRO-S级品'!$E$1:$BE$1=AN$1)*('控温被PRO-S级品'!$E$2:$BE$10)),0)+IFERROR(SUMPRODUCT(('冬被-S级品'!$B$2:$B$10=$B55)*('冬被-S级品'!$E$1:$AW$1=AN$1)*('冬被-S级品'!$E$2:$AW$10)),0)+IFERROR(SUMPRODUCT(('白止-S级品'!$A$2:$A$26=$B55)*('白止-S级品'!$D$1:$AV$1=AN$1)*('白止-S级品'!$D$2:$AV$26)),0)+IFERROR(SUMPRODUCT(('乐容-S级品'!$A$4:$A$32=$B55)*('乐容-S级品'!$L$3:$CA$3=AN$1)*('乐容-S级品'!$L$4:$CA$32)),0)</f>
      </c>
      <c r="AO55" s="280">
        <f>IFERROR(SUMPRODUCT(('控温被PRO-S级品'!$B$2:$B$10=$B55)*('控温被PRO-S级品'!$E$1:$BE$1=AO$1)*('控温被PRO-S级品'!$E$2:$BE$10)),0)+IFERROR(SUMPRODUCT(('冬被-S级品'!$B$2:$B$10=$B55)*('冬被-S级品'!$E$1:$AW$1=AO$1)*('冬被-S级品'!$E$2:$AW$10)),0)+IFERROR(SUMPRODUCT(('白止-S级品'!$A$2:$A$26=$B55)*('白止-S级品'!$D$1:$AV$1=AO$1)*('白止-S级品'!$D$2:$AV$26)),0)+IFERROR(SUMPRODUCT(('乐容-S级品'!$A$4:$A$32=$B55)*('乐容-S级品'!$L$3:$CA$3=AO$1)*('乐容-S级品'!$L$4:$CA$32)),0)</f>
      </c>
      <c r="AP55" s="280">
        <f>IFERROR(SUMPRODUCT(('控温被PRO-S级品'!$B$2:$B$10=$B55)*('控温被PRO-S级品'!$E$1:$BE$1=AP$1)*('控温被PRO-S级品'!$E$2:$BE$10)),0)+IFERROR(SUMPRODUCT(('冬被-S级品'!$B$2:$B$10=$B55)*('冬被-S级品'!$E$1:$AW$1=AP$1)*('冬被-S级品'!$E$2:$AW$10)),0)+IFERROR(SUMPRODUCT(('白止-S级品'!$A$2:$A$26=$B55)*('白止-S级品'!$D$1:$AV$1=AP$1)*('白止-S级品'!$D$2:$AV$26)),0)+IFERROR(SUMPRODUCT(('乐容-S级品'!$A$4:$A$32=$B55)*('乐容-S级品'!$L$3:$CA$3=AP$1)*('乐容-S级品'!$L$4:$CA$32)),0)</f>
      </c>
      <c r="AQ55" s="280">
        <f>IFERROR(SUMPRODUCT(('控温被PRO-S级品'!$B$2:$B$10=$B55)*('控温被PRO-S级品'!$E$1:$BE$1=AQ$1)*('控温被PRO-S级品'!$E$2:$BE$10)),0)+IFERROR(SUMPRODUCT(('冬被-S级品'!$B$2:$B$10=$B55)*('冬被-S级品'!$E$1:$AW$1=AQ$1)*('冬被-S级品'!$E$2:$AW$10)),0)+IFERROR(SUMPRODUCT(('白止-S级品'!$A$2:$A$26=$B55)*('白止-S级品'!$D$1:$AV$1=AQ$1)*('白止-S级品'!$D$2:$AV$26)),0)+IFERROR(SUMPRODUCT(('乐容-S级品'!$A$4:$A$32=$B55)*('乐容-S级品'!$L$3:$CA$3=AQ$1)*('乐容-S级品'!$L$4:$CA$32)),0)</f>
      </c>
      <c r="AR55" s="280">
        <f>IFERROR(SUMPRODUCT(('控温被PRO-S级品'!$B$2:$B$10=$B55)*('控温被PRO-S级品'!$E$1:$BE$1=AR$1)*('控温被PRO-S级品'!$E$2:$BE$10)),0)+IFERROR(SUMPRODUCT(('冬被-S级品'!$B$2:$B$10=$B55)*('冬被-S级品'!$E$1:$AW$1=AR$1)*('冬被-S级品'!$E$2:$AW$10)),0)+IFERROR(SUMPRODUCT(('白止-S级品'!$A$2:$A$26=$B55)*('白止-S级品'!$D$1:$AV$1=AR$1)*('白止-S级品'!$D$2:$AV$26)),0)+IFERROR(SUMPRODUCT(('乐容-S级品'!$A$4:$A$32=$B55)*('乐容-S级品'!$L$3:$CA$3=AR$1)*('乐容-S级品'!$L$4:$CA$32)),0)</f>
      </c>
      <c r="AS55" s="280">
        <f>IFERROR(SUMPRODUCT(('控温被PRO-S级品'!$B$2:$B$10=$B55)*('控温被PRO-S级品'!$E$1:$BE$1=AS$1)*('控温被PRO-S级品'!$E$2:$BE$10)),0)+IFERROR(SUMPRODUCT(('冬被-S级品'!$B$2:$B$10=$B55)*('冬被-S级品'!$E$1:$AW$1=AS$1)*('冬被-S级品'!$E$2:$AW$10)),0)+IFERROR(SUMPRODUCT(('白止-S级品'!$A$2:$A$26=$B55)*('白止-S级品'!$D$1:$AV$1=AS$1)*('白止-S级品'!$D$2:$AV$26)),0)+IFERROR(SUMPRODUCT(('乐容-S级品'!$A$4:$A$32=$B55)*('乐容-S级品'!$L$3:$CA$3=AS$1)*('乐容-S级品'!$L$4:$CA$32)),0)</f>
      </c>
      <c r="AT55" s="280">
        <f>IFERROR(SUMPRODUCT(('控温被PRO-S级品'!$B$2:$B$10=$B55)*('控温被PRO-S级品'!$E$1:$BE$1=AT$1)*('控温被PRO-S级品'!$E$2:$BE$10)),0)+IFERROR(SUMPRODUCT(('冬被-S级品'!$B$2:$B$10=$B55)*('冬被-S级品'!$E$1:$AW$1=AT$1)*('冬被-S级品'!$E$2:$AW$10)),0)+IFERROR(SUMPRODUCT(('白止-S级品'!$A$2:$A$26=$B55)*('白止-S级品'!$D$1:$AV$1=AT$1)*('白止-S级品'!$D$2:$AV$26)),0)+IFERROR(SUMPRODUCT(('乐容-S级品'!$A$4:$A$32=$B55)*('乐容-S级品'!$L$3:$CA$3=AT$1)*('乐容-S级品'!$L$4:$CA$32)),0)</f>
      </c>
      <c r="AU55" s="280">
        <f>IFERROR(SUMPRODUCT(('控温被PRO-S级品'!$B$2:$B$10=$B55)*('控温被PRO-S级品'!$E$1:$BE$1=AU$1)*('控温被PRO-S级品'!$E$2:$BE$10)),0)+IFERROR(SUMPRODUCT(('冬被-S级品'!$B$2:$B$10=$B55)*('冬被-S级品'!$E$1:$AW$1=AU$1)*('冬被-S级品'!$E$2:$AW$10)),0)+IFERROR(SUMPRODUCT(('白止-S级品'!$A$2:$A$26=$B55)*('白止-S级品'!$D$1:$AV$1=AU$1)*('白止-S级品'!$D$2:$AV$26)),0)+IFERROR(SUMPRODUCT(('乐容-S级品'!$A$4:$A$32=$B55)*('乐容-S级品'!$L$3:$CA$3=AU$1)*('乐容-S级品'!$L$4:$CA$32)),0)</f>
      </c>
      <c r="AV55" s="280">
        <f>IFERROR(SUMPRODUCT(('控温被PRO-S级品'!$B$2:$B$10=$B55)*('控温被PRO-S级品'!$E$1:$BE$1=AV$1)*('控温被PRO-S级品'!$E$2:$BE$10)),0)+IFERROR(SUMPRODUCT(('冬被-S级品'!$B$2:$B$10=$B55)*('冬被-S级品'!$E$1:$AW$1=AV$1)*('冬被-S级品'!$E$2:$AW$10)),0)+IFERROR(SUMPRODUCT(('白止-S级品'!$A$2:$A$26=$B55)*('白止-S级品'!$D$1:$AV$1=AV$1)*('白止-S级品'!$D$2:$AV$26)),0)+IFERROR(SUMPRODUCT(('乐容-S级品'!$A$4:$A$32=$B55)*('乐容-S级品'!$L$3:$CA$3=AV$1)*('乐容-S级品'!$L$4:$CA$32)),0)</f>
      </c>
      <c r="AW55" s="280">
        <f>IFERROR(SUMPRODUCT(('控温被PRO-S级品'!$B$2:$B$10=$B55)*('控温被PRO-S级品'!$E$1:$BE$1=AW$1)*('控温被PRO-S级品'!$E$2:$BE$10)),0)+IFERROR(SUMPRODUCT(('冬被-S级品'!$B$2:$B$10=$B55)*('冬被-S级品'!$E$1:$AW$1=AW$1)*('冬被-S级品'!$E$2:$AW$10)),0)+IFERROR(SUMPRODUCT(('白止-S级品'!$A$2:$A$26=$B55)*('白止-S级品'!$D$1:$AV$1=AW$1)*('白止-S级品'!$D$2:$AV$26)),0)+IFERROR(SUMPRODUCT(('乐容-S级品'!$A$4:$A$32=$B55)*('乐容-S级品'!$L$3:$CA$3=AW$1)*('乐容-S级品'!$L$4:$CA$32)),0)</f>
      </c>
      <c r="AX55" s="280">
        <f>IFERROR(SUMPRODUCT(('控温被PRO-S级品'!$B$2:$B$10=$B55)*('控温被PRO-S级品'!$E$1:$BE$1=AX$1)*('控温被PRO-S级品'!$E$2:$BE$10)),0)+IFERROR(SUMPRODUCT(('冬被-S级品'!$B$2:$B$10=$B55)*('冬被-S级品'!$E$1:$AW$1=AX$1)*('冬被-S级品'!$E$2:$AW$10)),0)+IFERROR(SUMPRODUCT(('白止-S级品'!$A$2:$A$26=$B55)*('白止-S级品'!$D$1:$AV$1=AX$1)*('白止-S级品'!$D$2:$AV$26)),0)+IFERROR(SUMPRODUCT(('乐容-S级品'!$A$4:$A$32=$B55)*('乐容-S级品'!$L$3:$CA$3=AX$1)*('乐容-S级品'!$L$4:$CA$32)),0)</f>
      </c>
      <c r="AY55" s="280">
        <f>IFERROR(SUMPRODUCT(('控温被PRO-S级品'!$B$2:$B$10=$B55)*('控温被PRO-S级品'!$E$1:$BE$1=AY$1)*('控温被PRO-S级品'!$E$2:$BE$10)),0)+IFERROR(SUMPRODUCT(('冬被-S级品'!$B$2:$B$10=$B55)*('冬被-S级品'!$E$1:$AW$1=AY$1)*('冬被-S级品'!$E$2:$AW$10)),0)+IFERROR(SUMPRODUCT(('白止-S级品'!$A$2:$A$26=$B55)*('白止-S级品'!$D$1:$AV$1=AY$1)*('白止-S级品'!$D$2:$AV$26)),0)+IFERROR(SUMPRODUCT(('乐容-S级品'!$A$4:$A$32=$B55)*('乐容-S级品'!$L$3:$CA$3=AY$1)*('乐容-S级品'!$L$4:$CA$32)),0)</f>
      </c>
      <c r="AZ55" s="280">
        <f>IFERROR(SUMPRODUCT(('控温被PRO-S级品'!$B$2:$B$10=$B55)*('控温被PRO-S级品'!$E$1:$BE$1=AZ$1)*('控温被PRO-S级品'!$E$2:$BE$10)),0)+IFERROR(SUMPRODUCT(('冬被-S级品'!$B$2:$B$10=$B55)*('冬被-S级品'!$E$1:$AW$1=AZ$1)*('冬被-S级品'!$E$2:$AW$10)),0)+IFERROR(SUMPRODUCT(('白止-S级品'!$A$2:$A$26=$B55)*('白止-S级品'!$D$1:$AV$1=AZ$1)*('白止-S级品'!$D$2:$AV$26)),0)+IFERROR(SUMPRODUCT(('乐容-S级品'!$A$4:$A$32=$B55)*('乐容-S级品'!$L$3:$CA$3=AZ$1)*('乐容-S级品'!$L$4:$CA$32)),0)</f>
      </c>
      <c r="BA55" s="280">
        <f>IFERROR(SUMPRODUCT(('控温被PRO-S级品'!$B$2:$B$10=$B55)*('控温被PRO-S级品'!$E$1:$BE$1=BA$1)*('控温被PRO-S级品'!$E$2:$BE$10)),0)+IFERROR(SUMPRODUCT(('冬被-S级品'!$B$2:$B$10=$B55)*('冬被-S级品'!$E$1:$AW$1=BA$1)*('冬被-S级品'!$E$2:$AW$10)),0)+IFERROR(SUMPRODUCT(('白止-S级品'!$A$2:$A$26=$B55)*('白止-S级品'!$D$1:$AV$1=BA$1)*('白止-S级品'!$D$2:$AV$26)),0)+IFERROR(SUMPRODUCT(('乐容-S级品'!$A$4:$A$32=$B55)*('乐容-S级品'!$L$3:$CA$3=BA$1)*('乐容-S级品'!$L$4:$CA$32)),0)</f>
      </c>
      <c r="BB55" s="280">
        <f>IFERROR(SUMPRODUCT(('控温被PRO-S级品'!$B$2:$B$10=$B55)*('控温被PRO-S级品'!$E$1:$BE$1=BB$1)*('控温被PRO-S级品'!$E$2:$BE$10)),0)+IFERROR(SUMPRODUCT(('冬被-S级品'!$B$2:$B$10=$B55)*('冬被-S级品'!$E$1:$AW$1=BB$1)*('冬被-S级品'!$E$2:$AW$10)),0)+IFERROR(SUMPRODUCT(('白止-S级品'!$A$2:$A$26=$B55)*('白止-S级品'!$D$1:$AV$1=BB$1)*('白止-S级品'!$D$2:$AV$26)),0)+IFERROR(SUMPRODUCT(('乐容-S级品'!$A$4:$A$32=$B55)*('乐容-S级品'!$L$3:$CA$3=BB$1)*('乐容-S级品'!$L$4:$CA$32)),0)</f>
      </c>
      <c r="BC55" s="280">
        <f>IFERROR(SUMPRODUCT(('控温被PRO-S级品'!$B$2:$B$10=$B55)*('控温被PRO-S级品'!$E$1:$BE$1=BC$1)*('控温被PRO-S级品'!$E$2:$BE$10)),0)+IFERROR(SUMPRODUCT(('冬被-S级品'!$B$2:$B$10=$B55)*('冬被-S级品'!$E$1:$AW$1=BC$1)*('冬被-S级品'!$E$2:$AW$10)),0)+IFERROR(SUMPRODUCT(('白止-S级品'!$A$2:$A$26=$B55)*('白止-S级品'!$D$1:$AV$1=BC$1)*('白止-S级品'!$D$2:$AV$26)),0)+IFERROR(SUMPRODUCT(('乐容-S级品'!$A$4:$A$32=$B55)*('乐容-S级品'!$L$3:$CA$3=BC$1)*('乐容-S级品'!$L$4:$CA$32)),0)</f>
      </c>
      <c r="BD55" s="280">
        <f>IFERROR(SUMPRODUCT(('控温被PRO-S级品'!$B$2:$B$10=$B55)*('控温被PRO-S级品'!$E$1:$BE$1=BD$1)*('控温被PRO-S级品'!$E$2:$BE$10)),0)+IFERROR(SUMPRODUCT(('冬被-S级品'!$B$2:$B$10=$B55)*('冬被-S级品'!$E$1:$AW$1=BD$1)*('冬被-S级品'!$E$2:$AW$10)),0)+IFERROR(SUMPRODUCT(('白止-S级品'!$A$2:$A$26=$B55)*('白止-S级品'!$D$1:$AV$1=BD$1)*('白止-S级品'!$D$2:$AV$26)),0)+IFERROR(SUMPRODUCT(('乐容-S级品'!$A$4:$A$32=$B55)*('乐容-S级品'!$L$3:$CA$3=BD$1)*('乐容-S级品'!$L$4:$CA$32)),0)</f>
      </c>
      <c r="BE55" s="280">
        <f>IFERROR(SUMPRODUCT(('控温被PRO-S级品'!$B$2:$B$10=$B55)*('控温被PRO-S级品'!$E$1:$BE$1=BE$1)*('控温被PRO-S级品'!$E$2:$BE$10)),0)+IFERROR(SUMPRODUCT(('冬被-S级品'!$B$2:$B$10=$B55)*('冬被-S级品'!$E$1:$AW$1=BE$1)*('冬被-S级品'!$E$2:$AW$10)),0)+IFERROR(SUMPRODUCT(('白止-S级品'!$A$2:$A$26=$B55)*('白止-S级品'!$D$1:$AV$1=BE$1)*('白止-S级品'!$D$2:$AV$26)),0)+IFERROR(SUMPRODUCT(('乐容-S级品'!$A$4:$A$32=$B55)*('乐容-S级品'!$L$3:$CA$3=BE$1)*('乐容-S级品'!$L$4:$CA$32)),0)</f>
      </c>
      <c r="BF55" s="280">
        <f>IFERROR(SUMPRODUCT(('控温被PRO-S级品'!$B$2:$B$10=$B55)*('控温被PRO-S级品'!$E$1:$BE$1=BF$1)*('控温被PRO-S级品'!$E$2:$BE$10)),0)+IFERROR(SUMPRODUCT(('冬被-S级品'!$B$2:$B$10=$B55)*('冬被-S级品'!$E$1:$AW$1=BF$1)*('冬被-S级品'!$E$2:$AW$10)),0)+IFERROR(SUMPRODUCT(('白止-S级品'!$A$2:$A$26=$B55)*('白止-S级品'!$D$1:$AV$1=BF$1)*('白止-S级品'!$D$2:$AV$26)),0)+IFERROR(SUMPRODUCT(('乐容-S级品'!$A$4:$A$32=$B55)*('乐容-S级品'!$L$3:$CA$3=BF$1)*('乐容-S级品'!$L$4:$CA$32)),0)</f>
      </c>
      <c r="BG55" s="280">
        <f>IFERROR(SUMPRODUCT(('控温被PRO-S级品'!$B$2:$B$10=$B55)*('控温被PRO-S级品'!$E$1:$BE$1=BG$1)*('控温被PRO-S级品'!$E$2:$BE$10)),0)+IFERROR(SUMPRODUCT(('冬被-S级品'!$B$2:$B$10=$B55)*('冬被-S级品'!$E$1:$AW$1=BG$1)*('冬被-S级品'!$E$2:$AW$10)),0)+IFERROR(SUMPRODUCT(('白止-S级品'!$A$2:$A$26=$B55)*('白止-S级品'!$D$1:$AV$1=BG$1)*('白止-S级品'!$D$2:$AV$26)),0)+IFERROR(SUMPRODUCT(('乐容-S级品'!$A$4:$A$32=$B55)*('乐容-S级品'!$L$3:$CA$3=BG$1)*('乐容-S级品'!$L$4:$CA$32)),0)</f>
      </c>
      <c r="BH55" s="280">
        <f>IFERROR(SUMPRODUCT(('控温被PRO-S级品'!$B$2:$B$10=$B55)*('控温被PRO-S级品'!$E$1:$BE$1=BH$1)*('控温被PRO-S级品'!$E$2:$BE$10)),0)+IFERROR(SUMPRODUCT(('冬被-S级品'!$B$2:$B$10=$B55)*('冬被-S级品'!$E$1:$AW$1=BH$1)*('冬被-S级品'!$E$2:$AW$10)),0)+IFERROR(SUMPRODUCT(('白止-S级品'!$A$2:$A$26=$B55)*('白止-S级品'!$D$1:$AV$1=BH$1)*('白止-S级品'!$D$2:$AV$26)),0)+IFERROR(SUMPRODUCT(('乐容-S级品'!$A$4:$A$32=$B55)*('乐容-S级品'!$L$3:$CA$3=BH$1)*('乐容-S级品'!$L$4:$CA$32)),0)</f>
      </c>
      <c r="BI55" s="280">
        <f>IFERROR(SUMPRODUCT(('控温被PRO-S级品'!$B$2:$B$10=$B55)*('控温被PRO-S级品'!$E$1:$BE$1=BI$1)*('控温被PRO-S级品'!$E$2:$BE$10)),0)+IFERROR(SUMPRODUCT(('冬被-S级品'!$B$2:$B$10=$B55)*('冬被-S级品'!$E$1:$AW$1=BI$1)*('冬被-S级品'!$E$2:$AW$10)),0)+IFERROR(SUMPRODUCT(('白止-S级品'!$A$2:$A$26=$B55)*('白止-S级品'!$D$1:$AV$1=BI$1)*('白止-S级品'!$D$2:$AV$26)),0)+IFERROR(SUMPRODUCT(('乐容-S级品'!$A$4:$A$32=$B55)*('乐容-S级品'!$L$3:$CA$3=BI$1)*('乐容-S级品'!$L$4:$CA$32)),0)</f>
      </c>
      <c r="BJ55" s="280">
        <f>IFERROR(SUMPRODUCT(('控温被PRO-S级品'!$B$2:$B$10=$B55)*('控温被PRO-S级品'!$E$1:$BE$1=BJ$1)*('控温被PRO-S级品'!$E$2:$BE$10)),0)+IFERROR(SUMPRODUCT(('冬被-S级品'!$B$2:$B$10=$B55)*('冬被-S级品'!$E$1:$AW$1=BJ$1)*('冬被-S级品'!$E$2:$AW$10)),0)+IFERROR(SUMPRODUCT(('白止-S级品'!$A$2:$A$26=$B55)*('白止-S级品'!$D$1:$AV$1=BJ$1)*('白止-S级品'!$D$2:$AV$26)),0)+IFERROR(SUMPRODUCT(('乐容-S级品'!$A$4:$A$32=$B55)*('乐容-S级品'!$L$3:$CA$3=BJ$1)*('乐容-S级品'!$L$4:$CA$32)),0)</f>
      </c>
      <c r="BK55" s="280">
        <f>IFERROR(SUMPRODUCT(('控温被PRO-S级品'!$B$2:$B$10=$B55)*('控温被PRO-S级品'!$E$1:$BE$1=BK$1)*('控温被PRO-S级品'!$E$2:$BE$10)),0)+IFERROR(SUMPRODUCT(('冬被-S级品'!$B$2:$B$10=$B55)*('冬被-S级品'!$E$1:$AW$1=BK$1)*('冬被-S级品'!$E$2:$AW$10)),0)+IFERROR(SUMPRODUCT(('白止-S级品'!$A$2:$A$26=$B55)*('白止-S级品'!$D$1:$AV$1=BK$1)*('白止-S级品'!$D$2:$AV$26)),0)+IFERROR(SUMPRODUCT(('乐容-S级品'!$A$4:$A$32=$B55)*('乐容-S级品'!$L$3:$CA$3=BK$1)*('乐容-S级品'!$L$4:$CA$32)),0)</f>
      </c>
      <c r="BL55" s="280">
        <f>IFERROR(SUMPRODUCT(('控温被PRO-S级品'!$B$2:$B$10=$B55)*('控温被PRO-S级品'!$E$1:$BE$1=BL$1)*('控温被PRO-S级品'!$E$2:$BE$10)),0)+IFERROR(SUMPRODUCT(('冬被-S级品'!$B$2:$B$10=$B55)*('冬被-S级品'!$E$1:$AW$1=BL$1)*('冬被-S级品'!$E$2:$AW$10)),0)+IFERROR(SUMPRODUCT(('白止-S级品'!$A$2:$A$26=$B55)*('白止-S级品'!$D$1:$AV$1=BL$1)*('白止-S级品'!$D$2:$AV$26)),0)+IFERROR(SUMPRODUCT(('乐容-S级品'!$A$4:$A$32=$B55)*('乐容-S级品'!$L$3:$CA$3=BL$1)*('乐容-S级品'!$L$4:$CA$32)),0)</f>
      </c>
      <c r="BM55" s="280">
        <f>IFERROR(SUMPRODUCT(('控温被PRO-S级品'!$B$2:$B$10=$B55)*('控温被PRO-S级品'!$E$1:$BE$1=BM$1)*('控温被PRO-S级品'!$E$2:$BE$10)),0)+IFERROR(SUMPRODUCT(('冬被-S级品'!$B$2:$B$10=$B55)*('冬被-S级品'!$E$1:$AW$1=BM$1)*('冬被-S级品'!$E$2:$AW$10)),0)+IFERROR(SUMPRODUCT(('白止-S级品'!$A$2:$A$26=$B55)*('白止-S级品'!$D$1:$AV$1=BM$1)*('白止-S级品'!$D$2:$AV$26)),0)+IFERROR(SUMPRODUCT(('乐容-S级品'!$A$4:$A$32=$B55)*('乐容-S级品'!$L$3:$CA$3=BM$1)*('乐容-S级品'!$L$4:$CA$32)),0)</f>
      </c>
      <c r="BN55" s="280">
        <f>IFERROR(SUMPRODUCT(('控温被PRO-S级品'!$B$2:$B$10=$B55)*('控温被PRO-S级品'!$E$1:$BE$1=BN$1)*('控温被PRO-S级品'!$E$2:$BE$10)),0)+IFERROR(SUMPRODUCT(('冬被-S级品'!$B$2:$B$10=$B55)*('冬被-S级品'!$E$1:$AW$1=BN$1)*('冬被-S级品'!$E$2:$AW$10)),0)+IFERROR(SUMPRODUCT(('白止-S级品'!$A$2:$A$26=$B55)*('白止-S级品'!$D$1:$AV$1=BN$1)*('白止-S级品'!$D$2:$AV$26)),0)+IFERROR(SUMPRODUCT(('乐容-S级品'!$A$4:$A$32=$B55)*('乐容-S级品'!$L$3:$CA$3=BN$1)*('乐容-S级品'!$L$4:$CA$32)),0)</f>
      </c>
      <c r="BO55" s="280">
        <f>IFERROR(SUMPRODUCT(('控温被PRO-S级品'!$B$2:$B$10=$B55)*('控温被PRO-S级品'!$E$1:$BE$1=BO$1)*('控温被PRO-S级品'!$E$2:$BE$10)),0)+IFERROR(SUMPRODUCT(('冬被-S级品'!$B$2:$B$10=$B55)*('冬被-S级品'!$E$1:$AW$1=BO$1)*('冬被-S级品'!$E$2:$AW$10)),0)+IFERROR(SUMPRODUCT(('白止-S级品'!$A$2:$A$26=$B55)*('白止-S级品'!$D$1:$AV$1=BO$1)*('白止-S级品'!$D$2:$AV$26)),0)+IFERROR(SUMPRODUCT(('乐容-S级品'!$A$4:$A$32=$B55)*('乐容-S级品'!$L$3:$CA$3=BO$1)*('乐容-S级品'!$L$4:$CA$32)),0)</f>
      </c>
      <c r="BP55" s="280">
        <f>IFERROR(SUMPRODUCT(('控温被PRO-S级品'!$B$2:$B$10=$B55)*('控温被PRO-S级品'!$E$1:$BE$1=BP$1)*('控温被PRO-S级品'!$E$2:$BE$10)),0)+IFERROR(SUMPRODUCT(('冬被-S级品'!$B$2:$B$10=$B55)*('冬被-S级品'!$E$1:$AW$1=BP$1)*('冬被-S级品'!$E$2:$AW$10)),0)+IFERROR(SUMPRODUCT(('白止-S级品'!$A$2:$A$26=$B55)*('白止-S级品'!$D$1:$AV$1=BP$1)*('白止-S级品'!$D$2:$AV$26)),0)+IFERROR(SUMPRODUCT(('乐容-S级品'!$A$4:$A$32=$B55)*('乐容-S级品'!$L$3:$CA$3=BP$1)*('乐容-S级品'!$L$4:$CA$32)),0)</f>
      </c>
      <c r="BQ55" s="280">
        <f>IFERROR(SUMPRODUCT(('控温被PRO-S级品'!$B$2:$B$10=$B55)*('控温被PRO-S级品'!$E$1:$BE$1=BQ$1)*('控温被PRO-S级品'!$E$2:$BE$10)),0)+IFERROR(SUMPRODUCT(('冬被-S级品'!$B$2:$B$10=$B55)*('冬被-S级品'!$E$1:$AW$1=BQ$1)*('冬被-S级品'!$E$2:$AW$10)),0)+IFERROR(SUMPRODUCT(('白止-S级品'!$A$2:$A$26=$B55)*('白止-S级品'!$D$1:$AV$1=BQ$1)*('白止-S级品'!$D$2:$AV$26)),0)+IFERROR(SUMPRODUCT(('乐容-S级品'!$A$4:$A$32=$B55)*('乐容-S级品'!$L$3:$CA$3=BQ$1)*('乐容-S级品'!$L$4:$CA$32)),0)</f>
      </c>
      <c r="BR55" s="280">
        <f>IFERROR(SUMPRODUCT(('控温被PRO-S级品'!$B$2:$B$10=$B55)*('控温被PRO-S级品'!$E$1:$BE$1=BR$1)*('控温被PRO-S级品'!$E$2:$BE$10)),0)+IFERROR(SUMPRODUCT(('冬被-S级品'!$B$2:$B$10=$B55)*('冬被-S级品'!$E$1:$AW$1=BR$1)*('冬被-S级品'!$E$2:$AW$10)),0)+IFERROR(SUMPRODUCT(('白止-S级品'!$A$2:$A$26=$B55)*('白止-S级品'!$D$1:$AV$1=BR$1)*('白止-S级品'!$D$2:$AV$26)),0)+IFERROR(SUMPRODUCT(('乐容-S级品'!$A$4:$A$32=$B55)*('乐容-S级品'!$L$3:$CA$3=BR$1)*('乐容-S级品'!$L$4:$CA$32)),0)</f>
      </c>
      <c r="BS55" s="280">
        <f>IFERROR(SUMPRODUCT(('控温被PRO-S级品'!$B$2:$B$10=$B55)*('控温被PRO-S级品'!$E$1:$BE$1=BS$1)*('控温被PRO-S级品'!$E$2:$BE$10)),0)+IFERROR(SUMPRODUCT(('冬被-S级品'!$B$2:$B$10=$B55)*('冬被-S级品'!$E$1:$AW$1=BS$1)*('冬被-S级品'!$E$2:$AW$10)),0)+IFERROR(SUMPRODUCT(('白止-S级品'!$A$2:$A$26=$B55)*('白止-S级品'!$D$1:$AV$1=BS$1)*('白止-S级品'!$D$2:$AV$26)),0)+IFERROR(SUMPRODUCT(('乐容-S级品'!$A$4:$A$32=$B55)*('乐容-S级品'!$L$3:$CA$3=BS$1)*('乐容-S级品'!$L$4:$CA$32)),0)</f>
      </c>
      <c r="BT55" s="280">
        <f>IFERROR(SUMPRODUCT(('控温被PRO-S级品'!$B$2:$B$10=$B55)*('控温被PRO-S级品'!$E$1:$BE$1=BT$1)*('控温被PRO-S级品'!$E$2:$BE$10)),0)+IFERROR(SUMPRODUCT(('冬被-S级品'!$B$2:$B$10=$B55)*('冬被-S级品'!$E$1:$AW$1=BT$1)*('冬被-S级品'!$E$2:$AW$10)),0)+IFERROR(SUMPRODUCT(('白止-S级品'!$A$2:$A$26=$B55)*('白止-S级品'!$D$1:$AV$1=BT$1)*('白止-S级品'!$D$2:$AV$26)),0)+IFERROR(SUMPRODUCT(('乐容-S级品'!$A$4:$A$32=$B55)*('乐容-S级品'!$L$3:$CA$3=BT$1)*('乐容-S级品'!$L$4:$CA$32)),0)</f>
      </c>
      <c r="BU55" s="280">
        <f>IFERROR(SUMPRODUCT(('控温被PRO-S级品'!$B$2:$B$10=$B55)*('控温被PRO-S级品'!$E$1:$BE$1=BU$1)*('控温被PRO-S级品'!$E$2:$BE$10)),0)+IFERROR(SUMPRODUCT(('冬被-S级品'!$B$2:$B$10=$B55)*('冬被-S级品'!$E$1:$AW$1=BU$1)*('冬被-S级品'!$E$2:$AW$10)),0)+IFERROR(SUMPRODUCT(('白止-S级品'!$A$2:$A$26=$B55)*('白止-S级品'!$D$1:$AV$1=BU$1)*('白止-S级品'!$D$2:$AV$26)),0)+IFERROR(SUMPRODUCT(('乐容-S级品'!$A$4:$A$32=$B55)*('乐容-S级品'!$L$3:$CA$3=BU$1)*('乐容-S级品'!$L$4:$CA$32)),0)</f>
      </c>
      <c r="BV55" s="280">
        <f>IFERROR(SUMPRODUCT(('控温被PRO-S级品'!$B$2:$B$10=$B55)*('控温被PRO-S级品'!$E$1:$BE$1=BV$1)*('控温被PRO-S级品'!$E$2:$BE$10)),0)+IFERROR(SUMPRODUCT(('冬被-S级品'!$B$2:$B$10=$B55)*('冬被-S级品'!$E$1:$AW$1=BV$1)*('冬被-S级品'!$E$2:$AW$10)),0)+IFERROR(SUMPRODUCT(('白止-S级品'!$A$2:$A$26=$B55)*('白止-S级品'!$D$1:$AV$1=BV$1)*('白止-S级品'!$D$2:$AV$26)),0)+IFERROR(SUMPRODUCT(('乐容-S级品'!$A$4:$A$32=$B55)*('乐容-S级品'!$L$3:$CA$3=BV$1)*('乐容-S级品'!$L$4:$CA$32)),0)</f>
      </c>
      <c r="BW55" s="280">
        <f>IFERROR(SUMPRODUCT(('控温被PRO-S级品'!$B$2:$B$10=$B55)*('控温被PRO-S级品'!$E$1:$BE$1=BW$1)*('控温被PRO-S级品'!$E$2:$BE$10)),0)+IFERROR(SUMPRODUCT(('冬被-S级品'!$B$2:$B$10=$B55)*('冬被-S级品'!$E$1:$AW$1=BW$1)*('冬被-S级品'!$E$2:$AW$10)),0)+IFERROR(SUMPRODUCT(('白止-S级品'!$A$2:$A$26=$B55)*('白止-S级品'!$D$1:$AV$1=BW$1)*('白止-S级品'!$D$2:$AV$26)),0)+IFERROR(SUMPRODUCT(('乐容-S级品'!$A$4:$A$32=$B55)*('乐容-S级品'!$L$3:$CA$3=BW$1)*('乐容-S级品'!$L$4:$CA$32)),0)</f>
      </c>
      <c r="BX55" s="280">
        <f>IFERROR(SUMPRODUCT(('控温被PRO-S级品'!$B$2:$B$10=$B55)*('控温被PRO-S级品'!$E$1:$BE$1=BX$1)*('控温被PRO-S级品'!$E$2:$BE$10)),0)+IFERROR(SUMPRODUCT(('冬被-S级品'!$B$2:$B$10=$B55)*('冬被-S级品'!$E$1:$AW$1=BX$1)*('冬被-S级品'!$E$2:$AW$10)),0)+IFERROR(SUMPRODUCT(('白止-S级品'!$A$2:$A$26=$B55)*('白止-S级品'!$D$1:$AV$1=BX$1)*('白止-S级品'!$D$2:$AV$26)),0)+IFERROR(SUMPRODUCT(('乐容-S级品'!$A$4:$A$32=$B55)*('乐容-S级品'!$L$3:$CA$3=BX$1)*('乐容-S级品'!$L$4:$CA$32)),0)</f>
      </c>
      <c r="BY55" s="280">
        <f>IFERROR(SUMPRODUCT(('控温被PRO-S级品'!$B$2:$B$10=$B55)*('控温被PRO-S级品'!$E$1:$BE$1=BY$1)*('控温被PRO-S级品'!$E$2:$BE$10)),0)+IFERROR(SUMPRODUCT(('冬被-S级品'!$B$2:$B$10=$B55)*('冬被-S级品'!$E$1:$AW$1=BY$1)*('冬被-S级品'!$E$2:$AW$10)),0)+IFERROR(SUMPRODUCT(('白止-S级品'!$A$2:$A$26=$B55)*('白止-S级品'!$D$1:$AV$1=BY$1)*('白止-S级品'!$D$2:$AV$26)),0)+IFERROR(SUMPRODUCT(('乐容-S级品'!$A$4:$A$32=$B55)*('乐容-S级品'!$L$3:$CA$3=BY$1)*('乐容-S级品'!$L$4:$CA$32)),0)</f>
      </c>
      <c r="BZ55" s="280">
        <f>IFERROR(SUMPRODUCT(('控温被PRO-S级品'!$B$2:$B$10=$B55)*('控温被PRO-S级品'!$E$1:$BE$1=BZ$1)*('控温被PRO-S级品'!$E$2:$BE$10)),0)+IFERROR(SUMPRODUCT(('冬被-S级品'!$B$2:$B$10=$B55)*('冬被-S级品'!$E$1:$AW$1=BZ$1)*('冬被-S级品'!$E$2:$AW$10)),0)+IFERROR(SUMPRODUCT(('白止-S级品'!$A$2:$A$26=$B55)*('白止-S级品'!$D$1:$AV$1=BZ$1)*('白止-S级品'!$D$2:$AV$26)),0)+IFERROR(SUMPRODUCT(('乐容-S级品'!$A$4:$A$32=$B55)*('乐容-S级品'!$L$3:$CA$3=BZ$1)*('乐容-S级品'!$L$4:$CA$32)),0)</f>
      </c>
      <c r="CA55" s="280">
        <f>IFERROR(SUMPRODUCT(('控温被PRO-S级品'!$B$2:$B$10=$B55)*('控温被PRO-S级品'!$E$1:$BE$1=CA$1)*('控温被PRO-S级品'!$E$2:$BE$10)),0)+IFERROR(SUMPRODUCT(('冬被-S级品'!$B$2:$B$10=$B55)*('冬被-S级品'!$E$1:$AW$1=CA$1)*('冬被-S级品'!$E$2:$AW$10)),0)+IFERROR(SUMPRODUCT(('白止-S级品'!$A$2:$A$26=$B55)*('白止-S级品'!$D$1:$AV$1=CA$1)*('白止-S级品'!$D$2:$AV$26)),0)+IFERROR(SUMPRODUCT(('乐容-S级品'!$A$4:$A$32=$B55)*('乐容-S级品'!$L$3:$CA$3=CA$1)*('乐容-S级品'!$L$4:$CA$32)),0)</f>
      </c>
      <c r="CB55" s="280">
        <f>IFERROR(SUMPRODUCT(('控温被PRO-S级品'!$B$2:$B$10=$B55)*('控温被PRO-S级品'!$E$1:$BE$1=CB$1)*('控温被PRO-S级品'!$E$2:$BE$10)),0)+IFERROR(SUMPRODUCT(('冬被-S级品'!$B$2:$B$10=$B55)*('冬被-S级品'!$E$1:$AW$1=CB$1)*('冬被-S级品'!$E$2:$AW$10)),0)+IFERROR(SUMPRODUCT(('白止-S级品'!$A$2:$A$26=$B55)*('白止-S级品'!$D$1:$AV$1=CB$1)*('白止-S级品'!$D$2:$AV$26)),0)+IFERROR(SUMPRODUCT(('乐容-S级品'!$A$4:$A$32=$B55)*('乐容-S级品'!$L$3:$CA$3=CB$1)*('乐容-S级品'!$L$4:$CA$32)),0)</f>
      </c>
      <c r="CC55" s="280">
        <f>IFERROR(SUMPRODUCT(('控温被PRO-S级品'!$B$2:$B$10=$B55)*('控温被PRO-S级品'!$E$1:$BE$1=CC$1)*('控温被PRO-S级品'!$E$2:$BE$10)),0)+IFERROR(SUMPRODUCT(('冬被-S级品'!$B$2:$B$10=$B55)*('冬被-S级品'!$E$1:$AW$1=CC$1)*('冬被-S级品'!$E$2:$AW$10)),0)+IFERROR(SUMPRODUCT(('白止-S级品'!$A$2:$A$26=$B55)*('白止-S级品'!$D$1:$AV$1=CC$1)*('白止-S级品'!$D$2:$AV$26)),0)+IFERROR(SUMPRODUCT(('乐容-S级品'!$A$4:$A$32=$B55)*('乐容-S级品'!$L$3:$CA$3=CC$1)*('乐容-S级品'!$L$4:$CA$32)),0)</f>
      </c>
      <c r="CD55" s="280">
        <f>IFERROR(SUMPRODUCT(('控温被PRO-S级品'!$B$2:$B$10=$B55)*('控温被PRO-S级品'!$E$1:$BE$1=CD$1)*('控温被PRO-S级品'!$E$2:$BE$10)),0)+IFERROR(SUMPRODUCT(('冬被-S级品'!$B$2:$B$10=$B55)*('冬被-S级品'!$E$1:$AW$1=CD$1)*('冬被-S级品'!$E$2:$AW$10)),0)+IFERROR(SUMPRODUCT(('白止-S级品'!$A$2:$A$26=$B55)*('白止-S级品'!$D$1:$AV$1=CD$1)*('白止-S级品'!$D$2:$AV$26)),0)+IFERROR(SUMPRODUCT(('乐容-S级品'!$A$4:$A$32=$B55)*('乐容-S级品'!$L$3:$CA$3=CD$1)*('乐容-S级品'!$L$4:$CA$32)),0)</f>
      </c>
      <c r="CE55" s="280">
        <f>IFERROR(SUMPRODUCT(('控温被PRO-S级品'!$B$2:$B$10=$B55)*('控温被PRO-S级品'!$E$1:$BE$1=CE$1)*('控温被PRO-S级品'!$E$2:$BE$10)),0)+IFERROR(SUMPRODUCT(('冬被-S级品'!$B$2:$B$10=$B55)*('冬被-S级品'!$E$1:$AW$1=CE$1)*('冬被-S级品'!$E$2:$AW$10)),0)+IFERROR(SUMPRODUCT(('白止-S级品'!$A$2:$A$26=$B55)*('白止-S级品'!$D$1:$AV$1=CE$1)*('白止-S级品'!$D$2:$AV$26)),0)+IFERROR(SUMPRODUCT(('乐容-S级品'!$A$4:$A$32=$B55)*('乐容-S级品'!$L$3:$CA$3=CE$1)*('乐容-S级品'!$L$4:$CA$32)),0)</f>
      </c>
      <c r="CF55" s="280">
        <f>IFERROR(SUMPRODUCT(('控温被PRO-S级品'!$B$2:$B$10=$B55)*('控温被PRO-S级品'!$E$1:$BE$1=CF$1)*('控温被PRO-S级品'!$E$2:$BE$10)),0)+IFERROR(SUMPRODUCT(('冬被-S级品'!$B$2:$B$10=$B55)*('冬被-S级品'!$E$1:$AW$1=CF$1)*('冬被-S级品'!$E$2:$AW$10)),0)+IFERROR(SUMPRODUCT(('白止-S级品'!$A$2:$A$26=$B55)*('白止-S级品'!$D$1:$AV$1=CF$1)*('白止-S级品'!$D$2:$AV$26)),0)+IFERROR(SUMPRODUCT(('乐容-S级品'!$A$4:$A$32=$B55)*('乐容-S级品'!$L$3:$CA$3=CF$1)*('乐容-S级品'!$L$4:$CA$32)),0)</f>
      </c>
      <c r="CG55" s="280">
        <f>IFERROR(SUMPRODUCT(('控温被PRO-S级品'!$B$2:$B$10=$B55)*('控温被PRO-S级品'!$E$1:$BE$1=CG$1)*('控温被PRO-S级品'!$E$2:$BE$10)),0)+IFERROR(SUMPRODUCT(('冬被-S级品'!$B$2:$B$10=$B55)*('冬被-S级品'!$E$1:$AW$1=CG$1)*('冬被-S级品'!$E$2:$AW$10)),0)+IFERROR(SUMPRODUCT(('白止-S级品'!$A$2:$A$26=$B55)*('白止-S级品'!$D$1:$AV$1=CG$1)*('白止-S级品'!$D$2:$AV$26)),0)+IFERROR(SUMPRODUCT(('乐容-S级品'!$A$4:$A$32=$B55)*('乐容-S级品'!$L$3:$CA$3=CG$1)*('乐容-S级品'!$L$4:$CA$32)),0)</f>
      </c>
      <c r="CH55" s="280">
        <f>IFERROR(SUMPRODUCT(('控温被PRO-S级品'!$B$2:$B$10=$B55)*('控温被PRO-S级品'!$E$1:$BE$1=CH$1)*('控温被PRO-S级品'!$E$2:$BE$10)),0)+IFERROR(SUMPRODUCT(('冬被-S级品'!$B$2:$B$10=$B55)*('冬被-S级品'!$E$1:$AW$1=CH$1)*('冬被-S级品'!$E$2:$AW$10)),0)+IFERROR(SUMPRODUCT(('白止-S级品'!$A$2:$A$26=$B55)*('白止-S级品'!$D$1:$AV$1=CH$1)*('白止-S级品'!$D$2:$AV$26)),0)+IFERROR(SUMPRODUCT(('乐容-S级品'!$A$4:$A$32=$B55)*('乐容-S级品'!$L$3:$CA$3=CH$1)*('乐容-S级品'!$L$4:$CA$32)),0)</f>
      </c>
      <c r="CI55" s="280">
        <f>IFERROR(SUMPRODUCT(('控温被PRO-S级品'!$B$2:$B$10=$B55)*('控温被PRO-S级品'!$E$1:$BE$1=CI$1)*('控温被PRO-S级品'!$E$2:$BE$10)),0)+IFERROR(SUMPRODUCT(('冬被-S级品'!$B$2:$B$10=$B55)*('冬被-S级品'!$E$1:$AW$1=CI$1)*('冬被-S级品'!$E$2:$AW$10)),0)+IFERROR(SUMPRODUCT(('白止-S级品'!$A$2:$A$26=$B55)*('白止-S级品'!$D$1:$AV$1=CI$1)*('白止-S级品'!$D$2:$AV$26)),0)+IFERROR(SUMPRODUCT(('乐容-S级品'!$A$4:$A$32=$B55)*('乐容-S级品'!$L$3:$CA$3=CI$1)*('乐容-S级品'!$L$4:$CA$32)),0)</f>
      </c>
      <c r="CJ55" s="280">
        <f>IFERROR(SUMPRODUCT(('控温被PRO-S级品'!$B$2:$B$10=$B55)*('控温被PRO-S级品'!$E$1:$BE$1=CJ$1)*('控温被PRO-S级品'!$E$2:$BE$10)),0)+IFERROR(SUMPRODUCT(('冬被-S级品'!$B$2:$B$10=$B55)*('冬被-S级品'!$E$1:$AW$1=CJ$1)*('冬被-S级品'!$E$2:$AW$10)),0)+IFERROR(SUMPRODUCT(('白止-S级品'!$A$2:$A$26=$B55)*('白止-S级品'!$D$1:$AV$1=CJ$1)*('白止-S级品'!$D$2:$AV$26)),0)+IFERROR(SUMPRODUCT(('乐容-S级品'!$A$4:$A$32=$B55)*('乐容-S级品'!$L$3:$CA$3=CJ$1)*('乐容-S级品'!$L$4:$CA$32)),0)</f>
      </c>
      <c r="CK55" s="280">
        <f>IFERROR(SUMPRODUCT(('控温被PRO-S级品'!$B$2:$B$10=$B55)*('控温被PRO-S级品'!$E$1:$BE$1=CK$1)*('控温被PRO-S级品'!$E$2:$BE$10)),0)+IFERROR(SUMPRODUCT(('冬被-S级品'!$B$2:$B$10=$B55)*('冬被-S级品'!$E$1:$AW$1=CK$1)*('冬被-S级品'!$E$2:$AW$10)),0)+IFERROR(SUMPRODUCT(('白止-S级品'!$A$2:$A$26=$B55)*('白止-S级品'!$D$1:$AV$1=CK$1)*('白止-S级品'!$D$2:$AV$26)),0)+IFERROR(SUMPRODUCT(('乐容-S级品'!$A$4:$A$32=$B55)*('乐容-S级品'!$L$3:$CA$3=CK$1)*('乐容-S级品'!$L$4:$CA$32)),0)</f>
      </c>
      <c r="CL55" s="280">
        <f>IFERROR(SUMPRODUCT(('控温被PRO-S级品'!$B$2:$B$10=$B55)*('控温被PRO-S级品'!$E$1:$BE$1=CL$1)*('控温被PRO-S级品'!$E$2:$BE$10)),0)+IFERROR(SUMPRODUCT(('冬被-S级品'!$B$2:$B$10=$B55)*('冬被-S级品'!$E$1:$AW$1=CL$1)*('冬被-S级品'!$E$2:$AW$10)),0)+IFERROR(SUMPRODUCT(('白止-S级品'!$A$2:$A$26=$B55)*('白止-S级品'!$D$1:$AV$1=CL$1)*('白止-S级品'!$D$2:$AV$26)),0)+IFERROR(SUMPRODUCT(('乐容-S级品'!$A$4:$A$32=$B55)*('乐容-S级品'!$L$3:$CA$3=CL$1)*('乐容-S级品'!$L$4:$CA$32)),0)</f>
      </c>
      <c r="CM55" s="280">
        <f>IFERROR(SUMPRODUCT(('控温被PRO-S级品'!$B$2:$B$10=$B55)*('控温被PRO-S级品'!$E$1:$BE$1=CM$1)*('控温被PRO-S级品'!$E$2:$BE$10)),0)+IFERROR(SUMPRODUCT(('冬被-S级品'!$B$2:$B$10=$B55)*('冬被-S级品'!$E$1:$AW$1=CM$1)*('冬被-S级品'!$E$2:$AW$10)),0)+IFERROR(SUMPRODUCT(('白止-S级品'!$A$2:$A$26=$B55)*('白止-S级品'!$D$1:$AV$1=CM$1)*('白止-S级品'!$D$2:$AV$26)),0)+IFERROR(SUMPRODUCT(('乐容-S级品'!$A$4:$A$32=$B55)*('乐容-S级品'!$L$3:$CA$3=CM$1)*('乐容-S级品'!$L$4:$CA$32)),0)</f>
      </c>
      <c r="CN55" s="280">
        <f>IFERROR(SUMPRODUCT(('控温被PRO-S级品'!$B$2:$B$10=$B55)*('控温被PRO-S级品'!$E$1:$BE$1=CN$1)*('控温被PRO-S级品'!$E$2:$BE$10)),0)+IFERROR(SUMPRODUCT(('冬被-S级品'!$B$2:$B$10=$B55)*('冬被-S级品'!$E$1:$AW$1=CN$1)*('冬被-S级品'!$E$2:$AW$10)),0)+IFERROR(SUMPRODUCT(('白止-S级品'!$A$2:$A$26=$B55)*('白止-S级品'!$D$1:$AV$1=CN$1)*('白止-S级品'!$D$2:$AV$26)),0)+IFERROR(SUMPRODUCT(('乐容-S级品'!$A$4:$A$32=$B55)*('乐容-S级品'!$L$3:$CA$3=CN$1)*('乐容-S级品'!$L$4:$CA$32)),0)</f>
      </c>
      <c r="CO55" s="280">
        <f>IFERROR(SUMPRODUCT(('控温被PRO-S级品'!$B$2:$B$10=$B55)*('控温被PRO-S级品'!$E$1:$BE$1=CO$1)*('控温被PRO-S级品'!$E$2:$BE$10)),0)+IFERROR(SUMPRODUCT(('冬被-S级品'!$B$2:$B$10=$B55)*('冬被-S级品'!$E$1:$AW$1=CO$1)*('冬被-S级品'!$E$2:$AW$10)),0)+IFERROR(SUMPRODUCT(('白止-S级品'!$A$2:$A$26=$B55)*('白止-S级品'!$D$1:$AV$1=CO$1)*('白止-S级品'!$D$2:$AV$26)),0)+IFERROR(SUMPRODUCT(('乐容-S级品'!$A$4:$A$32=$B55)*('乐容-S级品'!$L$3:$CA$3=CO$1)*('乐容-S级品'!$L$4:$CA$32)),0)</f>
      </c>
      <c r="CP55" s="280">
        <f>IFERROR(SUMPRODUCT(('控温被PRO-S级品'!$B$2:$B$10=$B55)*('控温被PRO-S级品'!$E$1:$BE$1=CP$1)*('控温被PRO-S级品'!$E$2:$BE$10)),0)+IFERROR(SUMPRODUCT(('冬被-S级品'!$B$2:$B$10=$B55)*('冬被-S级品'!$E$1:$AW$1=CP$1)*('冬被-S级品'!$E$2:$AW$10)),0)+IFERROR(SUMPRODUCT(('白止-S级品'!$A$2:$A$26=$B55)*('白止-S级品'!$D$1:$AV$1=CP$1)*('白止-S级品'!$D$2:$AV$26)),0)+IFERROR(SUMPRODUCT(('乐容-S级品'!$A$4:$A$32=$B55)*('乐容-S级品'!$L$3:$CA$3=CP$1)*('乐容-S级品'!$L$4:$CA$32)),0)</f>
      </c>
      <c r="CQ55" s="280">
        <f>IFERROR(SUMPRODUCT(('控温被PRO-S级品'!$B$2:$B$10=$B55)*('控温被PRO-S级品'!$E$1:$BE$1=CQ$1)*('控温被PRO-S级品'!$E$2:$BE$10)),0)+IFERROR(SUMPRODUCT(('冬被-S级品'!$B$2:$B$10=$B55)*('冬被-S级品'!$E$1:$AW$1=CQ$1)*('冬被-S级品'!$E$2:$AW$10)),0)+IFERROR(SUMPRODUCT(('白止-S级品'!$A$2:$A$26=$B55)*('白止-S级品'!$D$1:$AV$1=CQ$1)*('白止-S级品'!$D$2:$AV$26)),0)+IFERROR(SUMPRODUCT(('乐容-S级品'!$A$4:$A$32=$B55)*('乐容-S级品'!$L$3:$CA$3=CQ$1)*('乐容-S级品'!$L$4:$CA$32)),0)</f>
      </c>
      <c r="CR55" s="280">
        <f>IFERROR(SUMPRODUCT(('控温被PRO-S级品'!$B$2:$B$10=$B55)*('控温被PRO-S级品'!$E$1:$BE$1=CR$1)*('控温被PRO-S级品'!$E$2:$BE$10)),0)+IFERROR(SUMPRODUCT(('冬被-S级品'!$B$2:$B$10=$B55)*('冬被-S级品'!$E$1:$AW$1=CR$1)*('冬被-S级品'!$E$2:$AW$10)),0)+IFERROR(SUMPRODUCT(('白止-S级品'!$A$2:$A$26=$B55)*('白止-S级品'!$D$1:$AV$1=CR$1)*('白止-S级品'!$D$2:$AV$26)),0)+IFERROR(SUMPRODUCT(('乐容-S级品'!$A$4:$A$32=$B55)*('乐容-S级品'!$L$3:$CA$3=CR$1)*('乐容-S级品'!$L$4:$CA$32)),0)</f>
      </c>
      <c r="CS55" s="280">
        <f>IFERROR(SUMPRODUCT(('控温被PRO-S级品'!$B$2:$B$10=$B55)*('控温被PRO-S级品'!$E$1:$BE$1=CS$1)*('控温被PRO-S级品'!$E$2:$BE$10)),0)+IFERROR(SUMPRODUCT(('冬被-S级品'!$B$2:$B$10=$B55)*('冬被-S级品'!$E$1:$AW$1=CS$1)*('冬被-S级品'!$E$2:$AW$10)),0)+IFERROR(SUMPRODUCT(('白止-S级品'!$A$2:$A$26=$B55)*('白止-S级品'!$D$1:$AV$1=CS$1)*('白止-S级品'!$D$2:$AV$26)),0)+IFERROR(SUMPRODUCT(('乐容-S级品'!$A$4:$A$32=$B55)*('乐容-S级品'!$L$3:$CA$3=CS$1)*('乐容-S级品'!$L$4:$CA$32)),0)</f>
      </c>
      <c r="CT55" s="280">
        <f>IFERROR(SUMPRODUCT(('控温被PRO-S级品'!$B$2:$B$10=$B55)*('控温被PRO-S级品'!$E$1:$BE$1=CT$1)*('控温被PRO-S级品'!$E$2:$BE$10)),0)+IFERROR(SUMPRODUCT(('冬被-S级品'!$B$2:$B$10=$B55)*('冬被-S级品'!$E$1:$AW$1=CT$1)*('冬被-S级品'!$E$2:$AW$10)),0)+IFERROR(SUMPRODUCT(('白止-S级品'!$A$2:$A$26=$B55)*('白止-S级品'!$D$1:$AV$1=CT$1)*('白止-S级品'!$D$2:$AV$26)),0)+IFERROR(SUMPRODUCT(('乐容-S级品'!$A$4:$A$32=$B55)*('乐容-S级品'!$L$3:$CA$3=CT$1)*('乐容-S级品'!$L$4:$CA$32)),0)</f>
      </c>
      <c r="CU55" s="280">
        <f>IFERROR(SUMPRODUCT(('控温被PRO-S级品'!$B$2:$B$10=$B55)*('控温被PRO-S级品'!$E$1:$BE$1=CU$1)*('控温被PRO-S级品'!$E$2:$BE$10)),0)+IFERROR(SUMPRODUCT(('冬被-S级品'!$B$2:$B$10=$B55)*('冬被-S级品'!$E$1:$AW$1=CU$1)*('冬被-S级品'!$E$2:$AW$10)),0)+IFERROR(SUMPRODUCT(('白止-S级品'!$A$2:$A$26=$B55)*('白止-S级品'!$D$1:$AV$1=CU$1)*('白止-S级品'!$D$2:$AV$26)),0)+IFERROR(SUMPRODUCT(('乐容-S级品'!$A$4:$A$32=$B55)*('乐容-S级品'!$L$3:$CA$3=CU$1)*('乐容-S级品'!$L$4:$CA$32)),0)</f>
      </c>
      <c r="CV55" s="280">
        <f>IFERROR(SUMPRODUCT(('控温被PRO-S级品'!$B$2:$B$10=$B55)*('控温被PRO-S级品'!$E$1:$BE$1=CV$1)*('控温被PRO-S级品'!$E$2:$BE$10)),0)+IFERROR(SUMPRODUCT(('冬被-S级品'!$B$2:$B$10=$B55)*('冬被-S级品'!$E$1:$AW$1=CV$1)*('冬被-S级品'!$E$2:$AW$10)),0)+IFERROR(SUMPRODUCT(('白止-S级品'!$A$2:$A$26=$B55)*('白止-S级品'!$D$1:$AV$1=CV$1)*('白止-S级品'!$D$2:$AV$26)),0)+IFERROR(SUMPRODUCT(('乐容-S级品'!$A$4:$A$32=$B55)*('乐容-S级品'!$L$3:$CA$3=CV$1)*('乐容-S级品'!$L$4:$CA$32)),0)</f>
      </c>
      <c r="CW55" s="280">
        <f>IFERROR(SUMPRODUCT(('控温被PRO-S级品'!$B$2:$B$10=$B55)*('控温被PRO-S级品'!$E$1:$BE$1=CW$1)*('控温被PRO-S级品'!$E$2:$BE$10)),0)+IFERROR(SUMPRODUCT(('冬被-S级品'!$B$2:$B$10=$B55)*('冬被-S级品'!$E$1:$AW$1=CW$1)*('冬被-S级品'!$E$2:$AW$10)),0)+IFERROR(SUMPRODUCT(('白止-S级品'!$A$2:$A$26=$B55)*('白止-S级品'!$D$1:$AV$1=CW$1)*('白止-S级品'!$D$2:$AV$26)),0)+IFERROR(SUMPRODUCT(('乐容-S级品'!$A$4:$A$32=$B55)*('乐容-S级品'!$L$3:$CA$3=CW$1)*('乐容-S级品'!$L$4:$CA$32)),0)</f>
      </c>
      <c r="CX55" s="280">
        <f>IFERROR(SUMPRODUCT(('控温被PRO-S级品'!$B$2:$B$10=$B55)*('控温被PRO-S级品'!$E$1:$BE$1=CX$1)*('控温被PRO-S级品'!$E$2:$BE$10)),0)+IFERROR(SUMPRODUCT(('冬被-S级品'!$B$2:$B$10=$B55)*('冬被-S级品'!$E$1:$AW$1=CX$1)*('冬被-S级品'!$E$2:$AW$10)),0)+IFERROR(SUMPRODUCT(('白止-S级品'!$A$2:$A$26=$B55)*('白止-S级品'!$D$1:$AV$1=CX$1)*('白止-S级品'!$D$2:$AV$26)),0)+IFERROR(SUMPRODUCT(('乐容-S级品'!$A$4:$A$32=$B55)*('乐容-S级品'!$L$3:$CA$3=CX$1)*('乐容-S级品'!$L$4:$CA$32)),0)</f>
      </c>
      <c r="CY55" s="280">
        <f>IFERROR(SUMPRODUCT(('控温被PRO-S级品'!$B$2:$B$10=$B55)*('控温被PRO-S级品'!$E$1:$BE$1=CY$1)*('控温被PRO-S级品'!$E$2:$BE$10)),0)+IFERROR(SUMPRODUCT(('冬被-S级品'!$B$2:$B$10=$B55)*('冬被-S级品'!$E$1:$AW$1=CY$1)*('冬被-S级品'!$E$2:$AW$10)),0)+IFERROR(SUMPRODUCT(('白止-S级品'!$A$2:$A$26=$B55)*('白止-S级品'!$D$1:$AV$1=CY$1)*('白止-S级品'!$D$2:$AV$26)),0)+IFERROR(SUMPRODUCT(('乐容-S级品'!$A$4:$A$32=$B55)*('乐容-S级品'!$L$3:$CA$3=CY$1)*('乐容-S级品'!$L$4:$CA$32)),0)</f>
      </c>
      <c r="CZ55" s="280">
        <f>IFERROR(SUMPRODUCT(('控温被PRO-S级品'!$B$2:$B$10=$B55)*('控温被PRO-S级品'!$E$1:$BE$1=CZ$1)*('控温被PRO-S级品'!$E$2:$BE$10)),0)+IFERROR(SUMPRODUCT(('冬被-S级品'!$B$2:$B$10=$B55)*('冬被-S级品'!$E$1:$AW$1=CZ$1)*('冬被-S级品'!$E$2:$AW$10)),0)+IFERROR(SUMPRODUCT(('白止-S级品'!$A$2:$A$26=$B55)*('白止-S级品'!$D$1:$AV$1=CZ$1)*('白止-S级品'!$D$2:$AV$26)),0)+IFERROR(SUMPRODUCT(('乐容-S级品'!$A$4:$A$32=$B55)*('乐容-S级品'!$L$3:$CA$3=CZ$1)*('乐容-S级品'!$L$4:$CA$32)),0)</f>
      </c>
      <c r="DA55" s="280">
        <f>IFERROR(SUMPRODUCT(('控温被PRO-S级品'!$B$2:$B$10=$B55)*('控温被PRO-S级品'!$E$1:$BE$1=DA$1)*('控温被PRO-S级品'!$E$2:$BE$10)),0)+IFERROR(SUMPRODUCT(('冬被-S级品'!$B$2:$B$10=$B55)*('冬被-S级品'!$E$1:$AW$1=DA$1)*('冬被-S级品'!$E$2:$AW$10)),0)+IFERROR(SUMPRODUCT(('白止-S级品'!$A$2:$A$26=$B55)*('白止-S级品'!$D$1:$AV$1=DA$1)*('白止-S级品'!$D$2:$AV$26)),0)+IFERROR(SUMPRODUCT(('乐容-S级品'!$A$4:$A$32=$B55)*('乐容-S级品'!$L$3:$CA$3=DA$1)*('乐容-S级品'!$L$4:$CA$32)),0)</f>
      </c>
      <c r="DB55" s="280">
        <f>IFERROR(SUMPRODUCT(('控温被PRO-S级品'!$B$2:$B$10=$B55)*('控温被PRO-S级品'!$E$1:$BE$1=DB$1)*('控温被PRO-S级品'!$E$2:$BE$10)),0)+IFERROR(SUMPRODUCT(('冬被-S级品'!$B$2:$B$10=$B55)*('冬被-S级品'!$E$1:$AW$1=DB$1)*('冬被-S级品'!$E$2:$AW$10)),0)+IFERROR(SUMPRODUCT(('白止-S级品'!$A$2:$A$26=$B55)*('白止-S级品'!$D$1:$AV$1=DB$1)*('白止-S级品'!$D$2:$AV$26)),0)+IFERROR(SUMPRODUCT(('乐容-S级品'!$A$4:$A$32=$B55)*('乐容-S级品'!$L$3:$CA$3=DB$1)*('乐容-S级品'!$L$4:$CA$32)),0)</f>
      </c>
      <c r="DC55" s="280">
        <f>IFERROR(SUMPRODUCT(('控温被PRO-S级品'!$B$2:$B$10=$B55)*('控温被PRO-S级品'!$E$1:$BE$1=DC$1)*('控温被PRO-S级品'!$E$2:$BE$10)),0)+IFERROR(SUMPRODUCT(('冬被-S级品'!$B$2:$B$10=$B55)*('冬被-S级品'!$E$1:$AW$1=DC$1)*('冬被-S级品'!$E$2:$AW$10)),0)+IFERROR(SUMPRODUCT(('白止-S级品'!$A$2:$A$26=$B55)*('白止-S级品'!$D$1:$AV$1=DC$1)*('白止-S级品'!$D$2:$AV$26)),0)+IFERROR(SUMPRODUCT(('乐容-S级品'!$A$4:$A$32=$B55)*('乐容-S级品'!$L$3:$CA$3=DC$1)*('乐容-S级品'!$L$4:$CA$32)),0)</f>
      </c>
      <c r="DD55" s="280">
        <f>IFERROR(SUMPRODUCT(('控温被PRO-S级品'!$B$2:$B$10=$B55)*('控温被PRO-S级品'!$E$1:$BE$1=DD$1)*('控温被PRO-S级品'!$E$2:$BE$10)),0)+IFERROR(SUMPRODUCT(('冬被-S级品'!$B$2:$B$10=$B55)*('冬被-S级品'!$E$1:$AW$1=DD$1)*('冬被-S级品'!$E$2:$AW$10)),0)+IFERROR(SUMPRODUCT(('白止-S级品'!$A$2:$A$26=$B55)*('白止-S级品'!$D$1:$AV$1=DD$1)*('白止-S级品'!$D$2:$AV$26)),0)+IFERROR(SUMPRODUCT(('乐容-S级品'!$A$4:$A$32=$B55)*('乐容-S级品'!$L$3:$CA$3=DD$1)*('乐容-S级品'!$L$4:$CA$32)),0)</f>
      </c>
      <c r="DE55" s="280">
        <f>IFERROR(SUMPRODUCT(('控温被PRO-S级品'!$B$2:$B$10=$B55)*('控温被PRO-S级品'!$E$1:$BE$1=DE$1)*('控温被PRO-S级品'!$E$2:$BE$10)),0)+IFERROR(SUMPRODUCT(('冬被-S级品'!$B$2:$B$10=$B55)*('冬被-S级品'!$E$1:$AW$1=DE$1)*('冬被-S级品'!$E$2:$AW$10)),0)+IFERROR(SUMPRODUCT(('白止-S级品'!$A$2:$A$26=$B55)*('白止-S级品'!$D$1:$AV$1=DE$1)*('白止-S级品'!$D$2:$AV$26)),0)+IFERROR(SUMPRODUCT(('乐容-S级品'!$A$4:$A$32=$B55)*('乐容-S级品'!$L$3:$CA$3=DE$1)*('乐容-S级品'!$L$4:$CA$32)),0)</f>
      </c>
      <c r="DF55" s="280">
        <f>IFERROR(SUMPRODUCT(('控温被PRO-S级品'!$B$2:$B$10=$B55)*('控温被PRO-S级品'!$E$1:$BE$1=DF$1)*('控温被PRO-S级品'!$E$2:$BE$10)),0)+IFERROR(SUMPRODUCT(('冬被-S级品'!$B$2:$B$10=$B55)*('冬被-S级品'!$E$1:$AW$1=DF$1)*('冬被-S级品'!$E$2:$AW$10)),0)+IFERROR(SUMPRODUCT(('白止-S级品'!$A$2:$A$26=$B55)*('白止-S级品'!$D$1:$AV$1=DF$1)*('白止-S级品'!$D$2:$AV$26)),0)+IFERROR(SUMPRODUCT(('乐容-S级品'!$A$4:$A$32=$B55)*('乐容-S级品'!$L$3:$CA$3=DF$1)*('乐容-S级品'!$L$4:$CA$32)),0)</f>
      </c>
      <c r="DG55" s="280">
        <f>IFERROR(SUMPRODUCT(('控温被PRO-S级品'!$B$2:$B$10=$B55)*('控温被PRO-S级品'!$E$1:$BE$1=DG$1)*('控温被PRO-S级品'!$E$2:$BE$10)),0)+IFERROR(SUMPRODUCT(('冬被-S级品'!$B$2:$B$10=$B55)*('冬被-S级品'!$E$1:$AW$1=DG$1)*('冬被-S级品'!$E$2:$AW$10)),0)+IFERROR(SUMPRODUCT(('白止-S级品'!$A$2:$A$26=$B55)*('白止-S级品'!$D$1:$AV$1=DG$1)*('白止-S级品'!$D$2:$AV$26)),0)+IFERROR(SUMPRODUCT(('乐容-S级品'!$A$4:$A$32=$B55)*('乐容-S级品'!$L$3:$CA$3=DG$1)*('乐容-S级品'!$L$4:$CA$32)),0)</f>
      </c>
      <c r="DH55" s="280">
        <f>IFERROR(SUMPRODUCT(('控温被PRO-S级品'!$B$2:$B$10=$B55)*('控温被PRO-S级品'!$E$1:$BE$1=DH$1)*('控温被PRO-S级品'!$E$2:$BE$10)),0)+IFERROR(SUMPRODUCT(('冬被-S级品'!$B$2:$B$10=$B55)*('冬被-S级品'!$E$1:$AW$1=DH$1)*('冬被-S级品'!$E$2:$AW$10)),0)+IFERROR(SUMPRODUCT(('白止-S级品'!$A$2:$A$26=$B55)*('白止-S级品'!$D$1:$AV$1=DH$1)*('白止-S级品'!$D$2:$AV$26)),0)+IFERROR(SUMPRODUCT(('乐容-S级品'!$A$4:$A$32=$B55)*('乐容-S级品'!$L$3:$CA$3=DH$1)*('乐容-S级品'!$L$4:$CA$32)),0)</f>
      </c>
      <c r="DI55" s="280">
        <f>IFERROR(SUMPRODUCT(('控温被PRO-S级品'!$B$2:$B$10=$B55)*('控温被PRO-S级品'!$E$1:$BE$1=DI$1)*('控温被PRO-S级品'!$E$2:$BE$10)),0)+IFERROR(SUMPRODUCT(('冬被-S级品'!$B$2:$B$10=$B55)*('冬被-S级品'!$E$1:$AW$1=DI$1)*('冬被-S级品'!$E$2:$AW$10)),0)+IFERROR(SUMPRODUCT(('白止-S级品'!$A$2:$A$26=$B55)*('白止-S级品'!$D$1:$AV$1=DI$1)*('白止-S级品'!$D$2:$AV$26)),0)+IFERROR(SUMPRODUCT(('乐容-S级品'!$A$4:$A$32=$B55)*('乐容-S级品'!$L$3:$CA$3=DI$1)*('乐容-S级品'!$L$4:$CA$32)),0)</f>
      </c>
      <c r="DJ55" s="280">
        <f>IFERROR(SUMPRODUCT(('控温被PRO-S级品'!$B$2:$B$10=$B55)*('控温被PRO-S级品'!$E$1:$BE$1=DJ$1)*('控温被PRO-S级品'!$E$2:$BE$10)),0)+IFERROR(SUMPRODUCT(('冬被-S级品'!$B$2:$B$10=$B55)*('冬被-S级品'!$E$1:$AW$1=DJ$1)*('冬被-S级品'!$E$2:$AW$10)),0)+IFERROR(SUMPRODUCT(('白止-S级品'!$A$2:$A$26=$B55)*('白止-S级品'!$D$1:$AV$1=DJ$1)*('白止-S级品'!$D$2:$AV$26)),0)+IFERROR(SUMPRODUCT(('乐容-S级品'!$A$4:$A$32=$B55)*('乐容-S级品'!$L$3:$CA$3=DJ$1)*('乐容-S级品'!$L$4:$CA$32)),0)</f>
      </c>
      <c r="DK55" s="280"/>
      <c r="DL55" s="280"/>
      <c r="DM55" s="280"/>
      <c r="DN55" s="280"/>
      <c r="DO55" s="280"/>
      <c r="DP55" s="280"/>
      <c r="DQ55" s="280"/>
      <c r="DR55" s="280"/>
      <c r="DS55" s="280"/>
      <c r="DT55" s="280"/>
      <c r="DU55" s="280"/>
      <c r="DV55" s="280"/>
      <c r="DW55" s="280">
        <f>VLOOKUP(B55,'系统编码规格'!A:C,3,FALSE)</f>
      </c>
      <c r="DX55" s="280"/>
      <c r="DY55" s="280"/>
      <c r="DZ55" s="280"/>
      <c r="EA55" s="280"/>
      <c r="EB55" s="280"/>
      <c r="EC55" s="280"/>
      <c r="ED55" s="280"/>
      <c r="EE55" s="280"/>
      <c r="EF55" s="280"/>
      <c r="EG55" s="280"/>
      <c r="EH55" s="280"/>
      <c r="EI55" s="280"/>
      <c r="EJ55" s="280"/>
      <c r="EK55" s="280"/>
      <c r="EL55" s="280"/>
      <c r="EM55" s="280"/>
      <c r="EN55" s="280"/>
      <c r="EO55" s="280"/>
      <c r="EP55" s="280"/>
      <c r="EQ55" s="280"/>
      <c r="ER55" s="280"/>
      <c r="ES55" s="280"/>
      <c r="ET55" s="280"/>
      <c r="EU55" s="280"/>
      <c r="EV55" s="280"/>
      <c r="EW55" s="280"/>
      <c r="EX55" s="280"/>
      <c r="EY55" s="280"/>
      <c r="EZ55" s="280"/>
      <c r="FA55" s="280"/>
      <c r="FB55" s="280"/>
      <c r="FC55" s="280"/>
      <c r="FD55" s="280"/>
      <c r="FE55" s="280"/>
      <c r="FF55" s="280"/>
      <c r="FG55" s="280"/>
      <c r="FH55" s="280"/>
      <c r="FI55" s="280"/>
      <c r="FJ55" s="280"/>
      <c r="FK55" s="280"/>
      <c r="FL55" s="280"/>
      <c r="FM55" s="280"/>
      <c r="FN55" s="280"/>
      <c r="FO55" s="280"/>
      <c r="FP55" s="280"/>
      <c r="FQ55" s="280"/>
      <c r="FR55" s="280"/>
      <c r="FS55" s="280"/>
      <c r="FT55" s="280"/>
      <c r="FU55" s="280"/>
      <c r="FV55" s="280"/>
      <c r="FW55" s="280"/>
      <c r="FX55" s="280"/>
      <c r="FY55" s="280"/>
      <c r="FZ55" s="280"/>
      <c r="GA55" s="280"/>
      <c r="GB55" s="280"/>
      <c r="GC55" s="280"/>
      <c r="GD55" s="280"/>
      <c r="GE55" s="280"/>
      <c r="GF55" s="280"/>
      <c r="GG55" s="280"/>
      <c r="GH55" s="280"/>
      <c r="GI55" s="280"/>
      <c r="GJ55" s="280"/>
      <c r="GK55" s="280"/>
      <c r="GL55" s="280"/>
      <c r="GM55" s="280"/>
      <c r="GN55" s="280"/>
      <c r="GO55" s="280"/>
      <c r="GP55" s="280"/>
      <c r="GQ55" s="280"/>
      <c r="GR55" s="280"/>
      <c r="GS55" s="280"/>
      <c r="GT55" s="280"/>
      <c r="GU55" s="280"/>
      <c r="GV55" s="280"/>
    </row>
    <row r="56">
      <c r="A56" s="309" t="str">
        <v>安桐</v>
      </c>
      <c r="B56" s="310" t="str">
        <v>12800025601141316</v>
      </c>
      <c r="C56" s="309" t="str">
        <v>亚朵星球 深睡控温被PRO</v>
      </c>
      <c r="D56" s="309" t="str">
        <v>朦胧黄-150*200cm</v>
      </c>
      <c r="E56">
        <f>SUM(F56:GX56)</f>
      </c>
      <c r="F56" s="280">
        <f>IFERROR(SUMPRODUCT(('控温被PRO-S级品'!$B$2:$B$10=$B56)*('控温被PRO-S级品'!$E$1:$BE$1=F$1)*('控温被PRO-S级品'!$E$2:$BE$10)),0)+IFERROR(SUMPRODUCT(('冬被-S级品'!$B$2:$B$10=$B56)*('冬被-S级品'!$E$1:$AW$1=F$1)*('冬被-S级品'!$E$2:$AW$10)),0)+IFERROR(SUMPRODUCT(('白止-S级品'!$A$2:$A$26=$B56)*('白止-S级品'!$D$1:$AV$1=F$1)*('白止-S级品'!$D$2:$AV$26)),0)+IFERROR(SUMPRODUCT(('乐容-S级品'!$A$4:$A$32=$B56)*('乐容-S级品'!$L$3:$CA$3=F$1)*('乐容-S级品'!$L$4:$CA$32)),0)</f>
      </c>
      <c r="G56" s="280">
        <f>IFERROR(SUMPRODUCT(('控温被PRO-S级品'!$B$2:$B$10=$B56)*('控温被PRO-S级品'!$E$1:$BE$1=G$1)*('控温被PRO-S级品'!$E$2:$BE$10)),0)+IFERROR(SUMPRODUCT(('冬被-S级品'!$B$2:$B$10=$B56)*('冬被-S级品'!$E$1:$AW$1=G$1)*('冬被-S级品'!$E$2:$AW$10)),0)+IFERROR(SUMPRODUCT(('白止-S级品'!$A$2:$A$26=$B56)*('白止-S级品'!$D$1:$AV$1=G$1)*('白止-S级品'!$D$2:$AV$26)),0)+IFERROR(SUMPRODUCT(('乐容-S级品'!$A$4:$A$32=$B56)*('乐容-S级品'!$L$3:$CA$3=G$1)*('乐容-S级品'!$L$4:$CA$32)),0)</f>
      </c>
      <c r="H56" s="280">
        <f>IFERROR(SUMPRODUCT(('控温被PRO-S级品'!$B$2:$B$10=$B56)*('控温被PRO-S级品'!$E$1:$BE$1=H$1)*('控温被PRO-S级品'!$E$2:$BE$10)),0)+IFERROR(SUMPRODUCT(('冬被-S级品'!$B$2:$B$10=$B56)*('冬被-S级品'!$E$1:$AW$1=H$1)*('冬被-S级品'!$E$2:$AW$10)),0)+IFERROR(SUMPRODUCT(('白止-S级品'!$A$2:$A$26=$B56)*('白止-S级品'!$D$1:$AV$1=H$1)*('白止-S级品'!$D$2:$AV$26)),0)+IFERROR(SUMPRODUCT(('乐容-S级品'!$A$4:$A$32=$B56)*('乐容-S级品'!$L$3:$CA$3=H$1)*('乐容-S级品'!$L$4:$CA$32)),0)</f>
      </c>
      <c r="I56" s="280">
        <f>IFERROR(SUMPRODUCT(('控温被PRO-S级品'!$B$2:$B$10=$B56)*('控温被PRO-S级品'!$E$1:$BE$1=I$1)*('控温被PRO-S级品'!$E$2:$BE$10)),0)+IFERROR(SUMPRODUCT(('冬被-S级品'!$B$2:$B$10=$B56)*('冬被-S级品'!$E$1:$AW$1=I$1)*('冬被-S级品'!$E$2:$AW$10)),0)+IFERROR(SUMPRODUCT(('白止-S级品'!$A$2:$A$26=$B56)*('白止-S级品'!$D$1:$AV$1=I$1)*('白止-S级品'!$D$2:$AV$26)),0)+IFERROR(SUMPRODUCT(('乐容-S级品'!$A$4:$A$32=$B56)*('乐容-S级品'!$L$3:$CA$3=I$1)*('乐容-S级品'!$L$4:$CA$32)),0)</f>
      </c>
      <c r="J56" s="280">
        <f>IFERROR(SUMPRODUCT(('控温被PRO-S级品'!$B$2:$B$10=$B56)*('控温被PRO-S级品'!$E$1:$BE$1=J$1)*('控温被PRO-S级品'!$E$2:$BE$10)),0)+IFERROR(SUMPRODUCT(('冬被-S级品'!$B$2:$B$10=$B56)*('冬被-S级品'!$E$1:$AW$1=J$1)*('冬被-S级品'!$E$2:$AW$10)),0)+IFERROR(SUMPRODUCT(('白止-S级品'!$A$2:$A$26=$B56)*('白止-S级品'!$D$1:$AV$1=J$1)*('白止-S级品'!$D$2:$AV$26)),0)+IFERROR(SUMPRODUCT(('乐容-S级品'!$A$4:$A$32=$B56)*('乐容-S级品'!$L$3:$CA$3=J$1)*('乐容-S级品'!$L$4:$CA$32)),0)</f>
      </c>
      <c r="K56" s="280">
        <f>IFERROR(SUMPRODUCT(('控温被PRO-S级品'!$B$2:$B$10=$B56)*('控温被PRO-S级品'!$E$1:$BE$1=K$1)*('控温被PRO-S级品'!$E$2:$BE$10)),0)+IFERROR(SUMPRODUCT(('冬被-S级品'!$B$2:$B$10=$B56)*('冬被-S级品'!$E$1:$AW$1=K$1)*('冬被-S级品'!$E$2:$AW$10)),0)+IFERROR(SUMPRODUCT(('白止-S级品'!$A$2:$A$26=$B56)*('白止-S级品'!$D$1:$AV$1=K$1)*('白止-S级品'!$D$2:$AV$26)),0)+IFERROR(SUMPRODUCT(('乐容-S级品'!$A$4:$A$32=$B56)*('乐容-S级品'!$L$3:$CA$3=K$1)*('乐容-S级品'!$L$4:$CA$32)),0)</f>
      </c>
      <c r="L56" s="280">
        <f>IFERROR(SUMPRODUCT(('控温被PRO-S级品'!$B$2:$B$10=$B56)*('控温被PRO-S级品'!$E$1:$BE$1=L$1)*('控温被PRO-S级品'!$E$2:$BE$10)),0)+IFERROR(SUMPRODUCT(('冬被-S级品'!$B$2:$B$10=$B56)*('冬被-S级品'!$E$1:$AW$1=L$1)*('冬被-S级品'!$E$2:$AW$10)),0)+IFERROR(SUMPRODUCT(('白止-S级品'!$A$2:$A$26=$B56)*('白止-S级品'!$D$1:$AV$1=L$1)*('白止-S级品'!$D$2:$AV$26)),0)+IFERROR(SUMPRODUCT(('乐容-S级品'!$A$4:$A$32=$B56)*('乐容-S级品'!$L$3:$CA$3=L$1)*('乐容-S级品'!$L$4:$CA$32)),0)</f>
      </c>
      <c r="M56" s="280">
        <f>IFERROR(SUMPRODUCT(('控温被PRO-S级品'!$B$2:$B$10=$B56)*('控温被PRO-S级品'!$E$1:$BE$1=M$1)*('控温被PRO-S级品'!$E$2:$BE$10)),0)+IFERROR(SUMPRODUCT(('冬被-S级品'!$B$2:$B$10=$B56)*('冬被-S级品'!$E$1:$AW$1=M$1)*('冬被-S级品'!$E$2:$AW$10)),0)+IFERROR(SUMPRODUCT(('白止-S级品'!$A$2:$A$26=$B56)*('白止-S级品'!$D$1:$AV$1=M$1)*('白止-S级品'!$D$2:$AV$26)),0)+IFERROR(SUMPRODUCT(('乐容-S级品'!$A$4:$A$32=$B56)*('乐容-S级品'!$L$3:$CA$3=M$1)*('乐容-S级品'!$L$4:$CA$32)),0)</f>
      </c>
      <c r="N56" s="280">
        <f>IFERROR(SUMPRODUCT(('控温被PRO-S级品'!$B$2:$B$10=$B56)*('控温被PRO-S级品'!$E$1:$BE$1=N$1)*('控温被PRO-S级品'!$E$2:$BE$10)),0)+IFERROR(SUMPRODUCT(('冬被-S级品'!$B$2:$B$10=$B56)*('冬被-S级品'!$E$1:$AW$1=N$1)*('冬被-S级品'!$E$2:$AW$10)),0)+IFERROR(SUMPRODUCT(('白止-S级品'!$A$2:$A$26=$B56)*('白止-S级品'!$D$1:$AV$1=N$1)*('白止-S级品'!$D$2:$AV$26)),0)+IFERROR(SUMPRODUCT(('乐容-S级品'!$A$4:$A$32=$B56)*('乐容-S级品'!$L$3:$CA$3=N$1)*('乐容-S级品'!$L$4:$CA$32)),0)</f>
      </c>
      <c r="O56" s="280">
        <f>IFERROR(SUMPRODUCT(('控温被PRO-S级品'!$B$2:$B$10=$B56)*('控温被PRO-S级品'!$E$1:$BE$1=O$1)*('控温被PRO-S级品'!$E$2:$BE$10)),0)+IFERROR(SUMPRODUCT(('冬被-S级品'!$B$2:$B$10=$B56)*('冬被-S级品'!$E$1:$AW$1=O$1)*('冬被-S级品'!$E$2:$AW$10)),0)+IFERROR(SUMPRODUCT(('白止-S级品'!$A$2:$A$26=$B56)*('白止-S级品'!$D$1:$AV$1=O$1)*('白止-S级品'!$D$2:$AV$26)),0)+IFERROR(SUMPRODUCT(('乐容-S级品'!$A$4:$A$32=$B56)*('乐容-S级品'!$L$3:$CA$3=O$1)*('乐容-S级品'!$L$4:$CA$32)),0)</f>
      </c>
      <c r="P56" s="280">
        <f>IFERROR(SUMPRODUCT(('控温被PRO-S级品'!$B$2:$B$10=$B56)*('控温被PRO-S级品'!$E$1:$BE$1=P$1)*('控温被PRO-S级品'!$E$2:$BE$10)),0)+IFERROR(SUMPRODUCT(('冬被-S级品'!$B$2:$B$10=$B56)*('冬被-S级品'!$E$1:$AW$1=P$1)*('冬被-S级品'!$E$2:$AW$10)),0)+IFERROR(SUMPRODUCT(('白止-S级品'!$A$2:$A$26=$B56)*('白止-S级品'!$D$1:$AV$1=P$1)*('白止-S级品'!$D$2:$AV$26)),0)+IFERROR(SUMPRODUCT(('乐容-S级品'!$A$4:$A$32=$B56)*('乐容-S级品'!$L$3:$CA$3=P$1)*('乐容-S级品'!$L$4:$CA$32)),0)</f>
      </c>
      <c r="Q56" s="280">
        <f>IFERROR(SUMPRODUCT(('控温被PRO-S级品'!$B$2:$B$10=$B56)*('控温被PRO-S级品'!$E$1:$BE$1=Q$1)*('控温被PRO-S级品'!$E$2:$BE$10)),0)+IFERROR(SUMPRODUCT(('冬被-S级品'!$B$2:$B$10=$B56)*('冬被-S级品'!$E$1:$AW$1=Q$1)*('冬被-S级品'!$E$2:$AW$10)),0)+IFERROR(SUMPRODUCT(('白止-S级品'!$A$2:$A$26=$B56)*('白止-S级品'!$D$1:$AV$1=Q$1)*('白止-S级品'!$D$2:$AV$26)),0)+IFERROR(SUMPRODUCT(('乐容-S级品'!$A$4:$A$32=$B56)*('乐容-S级品'!$L$3:$CA$3=Q$1)*('乐容-S级品'!$L$4:$CA$32)),0)</f>
      </c>
      <c r="R56" s="280">
        <f>IFERROR(SUMPRODUCT(('控温被PRO-S级品'!$B$2:$B$10=$B56)*('控温被PRO-S级品'!$E$1:$BE$1=R$1)*('控温被PRO-S级品'!$E$2:$BE$10)),0)+IFERROR(SUMPRODUCT(('冬被-S级品'!$B$2:$B$10=$B56)*('冬被-S级品'!$E$1:$AW$1=R$1)*('冬被-S级品'!$E$2:$AW$10)),0)+IFERROR(SUMPRODUCT(('白止-S级品'!$A$2:$A$26=$B56)*('白止-S级品'!$D$1:$AV$1=R$1)*('白止-S级品'!$D$2:$AV$26)),0)+IFERROR(SUMPRODUCT(('乐容-S级品'!$A$4:$A$32=$B56)*('乐容-S级品'!$L$3:$CA$3=R$1)*('乐容-S级品'!$L$4:$CA$32)),0)</f>
      </c>
      <c r="S56" s="280">
        <f>IFERROR(SUMPRODUCT(('控温被PRO-S级品'!$B$2:$B$10=$B56)*('控温被PRO-S级品'!$E$1:$BE$1=S$1)*('控温被PRO-S级品'!$E$2:$BE$10)),0)+IFERROR(SUMPRODUCT(('冬被-S级品'!$B$2:$B$10=$B56)*('冬被-S级品'!$E$1:$AW$1=S$1)*('冬被-S级品'!$E$2:$AW$10)),0)+IFERROR(SUMPRODUCT(('白止-S级品'!$A$2:$A$26=$B56)*('白止-S级品'!$D$1:$AV$1=S$1)*('白止-S级品'!$D$2:$AV$26)),0)+IFERROR(SUMPRODUCT(('乐容-S级品'!$A$4:$A$32=$B56)*('乐容-S级品'!$L$3:$CA$3=S$1)*('乐容-S级品'!$L$4:$CA$32)),0)</f>
      </c>
      <c r="T56" s="280">
        <f>IFERROR(SUMPRODUCT(('控温被PRO-S级品'!$B$2:$B$10=$B56)*('控温被PRO-S级品'!$E$1:$BE$1=T$1)*('控温被PRO-S级品'!$E$2:$BE$10)),0)+IFERROR(SUMPRODUCT(('冬被-S级品'!$B$2:$B$10=$B56)*('冬被-S级品'!$E$1:$AW$1=T$1)*('冬被-S级品'!$E$2:$AW$10)),0)+IFERROR(SUMPRODUCT(('白止-S级品'!$A$2:$A$26=$B56)*('白止-S级品'!$D$1:$AV$1=T$1)*('白止-S级品'!$D$2:$AV$26)),0)+IFERROR(SUMPRODUCT(('乐容-S级品'!$A$4:$A$32=$B56)*('乐容-S级品'!$L$3:$CA$3=T$1)*('乐容-S级品'!$L$4:$CA$32)),0)</f>
      </c>
      <c r="U56" s="280">
        <f>IFERROR(SUMPRODUCT(('控温被PRO-S级品'!$B$2:$B$10=$B56)*('控温被PRO-S级品'!$E$1:$BE$1=U$1)*('控温被PRO-S级品'!$E$2:$BE$10)),0)+IFERROR(SUMPRODUCT(('冬被-S级品'!$B$2:$B$10=$B56)*('冬被-S级品'!$E$1:$AW$1=U$1)*('冬被-S级品'!$E$2:$AW$10)),0)+IFERROR(SUMPRODUCT(('白止-S级品'!$A$2:$A$26=$B56)*('白止-S级品'!$D$1:$AV$1=U$1)*('白止-S级品'!$D$2:$AV$26)),0)+IFERROR(SUMPRODUCT(('乐容-S级品'!$A$4:$A$32=$B56)*('乐容-S级品'!$L$3:$CA$3=U$1)*('乐容-S级品'!$L$4:$CA$32)),0)</f>
      </c>
      <c r="V56" s="280">
        <f>IFERROR(SUMPRODUCT(('控温被PRO-S级品'!$B$2:$B$10=$B56)*('控温被PRO-S级品'!$E$1:$BE$1=V$1)*('控温被PRO-S级品'!$E$2:$BE$10)),0)+IFERROR(SUMPRODUCT(('冬被-S级品'!$B$2:$B$10=$B56)*('冬被-S级品'!$E$1:$AW$1=V$1)*('冬被-S级品'!$E$2:$AW$10)),0)+IFERROR(SUMPRODUCT(('白止-S级品'!$A$2:$A$26=$B56)*('白止-S级品'!$D$1:$AV$1=V$1)*('白止-S级品'!$D$2:$AV$26)),0)+IFERROR(SUMPRODUCT(('乐容-S级品'!$A$4:$A$32=$B56)*('乐容-S级品'!$L$3:$CA$3=V$1)*('乐容-S级品'!$L$4:$CA$32)),0)</f>
      </c>
      <c r="W56" s="280">
        <f>IFERROR(SUMPRODUCT(('控温被PRO-S级品'!$B$2:$B$10=$B56)*('控温被PRO-S级品'!$E$1:$BE$1=W$1)*('控温被PRO-S级品'!$E$2:$BE$10)),0)+IFERROR(SUMPRODUCT(('冬被-S级品'!$B$2:$B$10=$B56)*('冬被-S级品'!$E$1:$AW$1=W$1)*('冬被-S级品'!$E$2:$AW$10)),0)+IFERROR(SUMPRODUCT(('白止-S级品'!$A$2:$A$26=$B56)*('白止-S级品'!$D$1:$AV$1=W$1)*('白止-S级品'!$D$2:$AV$26)),0)+IFERROR(SUMPRODUCT(('乐容-S级品'!$A$4:$A$32=$B56)*('乐容-S级品'!$L$3:$CA$3=W$1)*('乐容-S级品'!$L$4:$CA$32)),0)</f>
      </c>
      <c r="X56" s="280">
        <f>IFERROR(SUMPRODUCT(('控温被PRO-S级品'!$B$2:$B$10=$B56)*('控温被PRO-S级品'!$E$1:$BE$1=X$1)*('控温被PRO-S级品'!$E$2:$BE$10)),0)+IFERROR(SUMPRODUCT(('冬被-S级品'!$B$2:$B$10=$B56)*('冬被-S级品'!$E$1:$AW$1=X$1)*('冬被-S级品'!$E$2:$AW$10)),0)+IFERROR(SUMPRODUCT(('白止-S级品'!$A$2:$A$26=$B56)*('白止-S级品'!$D$1:$AV$1=X$1)*('白止-S级品'!$D$2:$AV$26)),0)+IFERROR(SUMPRODUCT(('乐容-S级品'!$A$4:$A$32=$B56)*('乐容-S级品'!$L$3:$CA$3=X$1)*('乐容-S级品'!$L$4:$CA$32)),0)</f>
      </c>
      <c r="Y56" s="280">
        <f>IFERROR(SUMPRODUCT(('控温被PRO-S级品'!$B$2:$B$10=$B56)*('控温被PRO-S级品'!$E$1:$BE$1=Y$1)*('控温被PRO-S级品'!$E$2:$BE$10)),0)+IFERROR(SUMPRODUCT(('冬被-S级品'!$B$2:$B$10=$B56)*('冬被-S级品'!$E$1:$AW$1=Y$1)*('冬被-S级品'!$E$2:$AW$10)),0)+IFERROR(SUMPRODUCT(('白止-S级品'!$A$2:$A$26=$B56)*('白止-S级品'!$D$1:$AV$1=Y$1)*('白止-S级品'!$D$2:$AV$26)),0)+IFERROR(SUMPRODUCT(('乐容-S级品'!$A$4:$A$32=$B56)*('乐容-S级品'!$L$3:$CA$3=Y$1)*('乐容-S级品'!$L$4:$CA$32)),0)</f>
      </c>
      <c r="Z56" s="280">
        <f>IFERROR(SUMPRODUCT(('控温被PRO-S级品'!$B$2:$B$10=$B56)*('控温被PRO-S级品'!$E$1:$BE$1=Z$1)*('控温被PRO-S级品'!$E$2:$BE$10)),0)+IFERROR(SUMPRODUCT(('冬被-S级品'!$B$2:$B$10=$B56)*('冬被-S级品'!$E$1:$AW$1=Z$1)*('冬被-S级品'!$E$2:$AW$10)),0)+IFERROR(SUMPRODUCT(('白止-S级品'!$A$2:$A$26=$B56)*('白止-S级品'!$D$1:$AV$1=Z$1)*('白止-S级品'!$D$2:$AV$26)),0)+IFERROR(SUMPRODUCT(('乐容-S级品'!$A$4:$A$32=$B56)*('乐容-S级品'!$L$3:$CA$3=Z$1)*('乐容-S级品'!$L$4:$CA$32)),0)</f>
      </c>
      <c r="AA56" s="280">
        <f>IFERROR(SUMPRODUCT(('控温被PRO-S级品'!$B$2:$B$10=$B56)*('控温被PRO-S级品'!$E$1:$BE$1=AA$1)*('控温被PRO-S级品'!$E$2:$BE$10)),0)+IFERROR(SUMPRODUCT(('冬被-S级品'!$B$2:$B$10=$B56)*('冬被-S级品'!$E$1:$AW$1=AA$1)*('冬被-S级品'!$E$2:$AW$10)),0)+IFERROR(SUMPRODUCT(('白止-S级品'!$A$2:$A$26=$B56)*('白止-S级品'!$D$1:$AV$1=AA$1)*('白止-S级品'!$D$2:$AV$26)),0)+IFERROR(SUMPRODUCT(('乐容-S级品'!$A$4:$A$32=$B56)*('乐容-S级品'!$L$3:$CA$3=AA$1)*('乐容-S级品'!$L$4:$CA$32)),0)</f>
      </c>
      <c r="AB56" s="280">
        <f>IFERROR(SUMPRODUCT(('控温被PRO-S级品'!$B$2:$B$10=$B56)*('控温被PRO-S级品'!$E$1:$BE$1=AB$1)*('控温被PRO-S级品'!$E$2:$BE$10)),0)+IFERROR(SUMPRODUCT(('冬被-S级品'!$B$2:$B$10=$B56)*('冬被-S级品'!$E$1:$AW$1=AB$1)*('冬被-S级品'!$E$2:$AW$10)),0)+IFERROR(SUMPRODUCT(('白止-S级品'!$A$2:$A$26=$B56)*('白止-S级品'!$D$1:$AV$1=AB$1)*('白止-S级品'!$D$2:$AV$26)),0)+IFERROR(SUMPRODUCT(('乐容-S级品'!$A$4:$A$32=$B56)*('乐容-S级品'!$L$3:$CA$3=AB$1)*('乐容-S级品'!$L$4:$CA$32)),0)</f>
      </c>
      <c r="AC56" s="280">
        <f>IFERROR(SUMPRODUCT(('控温被PRO-S级品'!$B$2:$B$10=$B56)*('控温被PRO-S级品'!$E$1:$BE$1=AC$1)*('控温被PRO-S级品'!$E$2:$BE$10)),0)+IFERROR(SUMPRODUCT(('冬被-S级品'!$B$2:$B$10=$B56)*('冬被-S级品'!$E$1:$AW$1=AC$1)*('冬被-S级品'!$E$2:$AW$10)),0)+IFERROR(SUMPRODUCT(('白止-S级品'!$A$2:$A$26=$B56)*('白止-S级品'!$D$1:$AV$1=AC$1)*('白止-S级品'!$D$2:$AV$26)),0)+IFERROR(SUMPRODUCT(('乐容-S级品'!$A$4:$A$32=$B56)*('乐容-S级品'!$L$3:$CA$3=AC$1)*('乐容-S级品'!$L$4:$CA$32)),0)</f>
      </c>
      <c r="AD56" s="280">
        <f>IFERROR(SUMPRODUCT(('控温被PRO-S级品'!$B$2:$B$10=$B56)*('控温被PRO-S级品'!$E$1:$BE$1=AD$1)*('控温被PRO-S级品'!$E$2:$BE$10)),0)+IFERROR(SUMPRODUCT(('冬被-S级品'!$B$2:$B$10=$B56)*('冬被-S级品'!$E$1:$AW$1=AD$1)*('冬被-S级品'!$E$2:$AW$10)),0)+IFERROR(SUMPRODUCT(('白止-S级品'!$A$2:$A$26=$B56)*('白止-S级品'!$D$1:$AV$1=AD$1)*('白止-S级品'!$D$2:$AV$26)),0)+IFERROR(SUMPRODUCT(('乐容-S级品'!$A$4:$A$32=$B56)*('乐容-S级品'!$L$3:$CA$3=AD$1)*('乐容-S级品'!$L$4:$CA$32)),0)</f>
      </c>
      <c r="AE56" s="280">
        <f>IFERROR(SUMPRODUCT(('控温被PRO-S级品'!$B$2:$B$10=$B56)*('控温被PRO-S级品'!$E$1:$BE$1=AE$1)*('控温被PRO-S级品'!$E$2:$BE$10)),0)+IFERROR(SUMPRODUCT(('冬被-S级品'!$B$2:$B$10=$B56)*('冬被-S级品'!$E$1:$AW$1=AE$1)*('冬被-S级品'!$E$2:$AW$10)),0)+IFERROR(SUMPRODUCT(('白止-S级品'!$A$2:$A$26=$B56)*('白止-S级品'!$D$1:$AV$1=AE$1)*('白止-S级品'!$D$2:$AV$26)),0)+IFERROR(SUMPRODUCT(('乐容-S级品'!$A$4:$A$32=$B56)*('乐容-S级品'!$L$3:$CA$3=AE$1)*('乐容-S级品'!$L$4:$CA$32)),0)</f>
      </c>
      <c r="AF56" s="280">
        <f>IFERROR(SUMPRODUCT(('控温被PRO-S级品'!$B$2:$B$10=$B56)*('控温被PRO-S级品'!$E$1:$BE$1=AF$1)*('控温被PRO-S级品'!$E$2:$BE$10)),0)+IFERROR(SUMPRODUCT(('冬被-S级品'!$B$2:$B$10=$B56)*('冬被-S级品'!$E$1:$AW$1=AF$1)*('冬被-S级品'!$E$2:$AW$10)),0)+IFERROR(SUMPRODUCT(('白止-S级品'!$A$2:$A$26=$B56)*('白止-S级品'!$D$1:$AV$1=AF$1)*('白止-S级品'!$D$2:$AV$26)),0)+IFERROR(SUMPRODUCT(('乐容-S级品'!$A$4:$A$32=$B56)*('乐容-S级品'!$L$3:$CA$3=AF$1)*('乐容-S级品'!$L$4:$CA$32)),0)</f>
      </c>
      <c r="AG56" s="280">
        <f>IFERROR(SUMPRODUCT(('控温被PRO-S级品'!$B$2:$B$10=$B56)*('控温被PRO-S级品'!$E$1:$BE$1=AG$1)*('控温被PRO-S级品'!$E$2:$BE$10)),0)+IFERROR(SUMPRODUCT(('冬被-S级品'!$B$2:$B$10=$B56)*('冬被-S级品'!$E$1:$AW$1=AG$1)*('冬被-S级品'!$E$2:$AW$10)),0)+IFERROR(SUMPRODUCT(('白止-S级品'!$A$2:$A$26=$B56)*('白止-S级品'!$D$1:$AV$1=AG$1)*('白止-S级品'!$D$2:$AV$26)),0)+IFERROR(SUMPRODUCT(('乐容-S级品'!$A$4:$A$32=$B56)*('乐容-S级品'!$L$3:$CA$3=AG$1)*('乐容-S级品'!$L$4:$CA$32)),0)</f>
      </c>
      <c r="AH56" s="280">
        <f>IFERROR(SUMPRODUCT(('控温被PRO-S级品'!$B$2:$B$10=$B56)*('控温被PRO-S级品'!$E$1:$BE$1=AH$1)*('控温被PRO-S级品'!$E$2:$BE$10)),0)+IFERROR(SUMPRODUCT(('冬被-S级品'!$B$2:$B$10=$B56)*('冬被-S级品'!$E$1:$AW$1=AH$1)*('冬被-S级品'!$E$2:$AW$10)),0)+IFERROR(SUMPRODUCT(('白止-S级品'!$A$2:$A$26=$B56)*('白止-S级品'!$D$1:$AV$1=AH$1)*('白止-S级品'!$D$2:$AV$26)),0)+IFERROR(SUMPRODUCT(('乐容-S级品'!$A$4:$A$32=$B56)*('乐容-S级品'!$L$3:$CA$3=AH$1)*('乐容-S级品'!$L$4:$CA$32)),0)</f>
      </c>
      <c r="AI56" s="280">
        <f>IFERROR(SUMPRODUCT(('控温被PRO-S级品'!$B$2:$B$10=$B56)*('控温被PRO-S级品'!$E$1:$BE$1=AI$1)*('控温被PRO-S级品'!$E$2:$BE$10)),0)+IFERROR(SUMPRODUCT(('冬被-S级品'!$B$2:$B$10=$B56)*('冬被-S级品'!$E$1:$AW$1=AI$1)*('冬被-S级品'!$E$2:$AW$10)),0)+IFERROR(SUMPRODUCT(('白止-S级品'!$A$2:$A$26=$B56)*('白止-S级品'!$D$1:$AV$1=AI$1)*('白止-S级品'!$D$2:$AV$26)),0)+IFERROR(SUMPRODUCT(('乐容-S级品'!$A$4:$A$32=$B56)*('乐容-S级品'!$L$3:$CA$3=AI$1)*('乐容-S级品'!$L$4:$CA$32)),0)</f>
      </c>
      <c r="AJ56" s="280">
        <f>IFERROR(SUMPRODUCT(('控温被PRO-S级品'!$B$2:$B$10=$B56)*('控温被PRO-S级品'!$E$1:$BE$1=AJ$1)*('控温被PRO-S级品'!$E$2:$BE$10)),0)+IFERROR(SUMPRODUCT(('冬被-S级品'!$B$2:$B$10=$B56)*('冬被-S级品'!$E$1:$AW$1=AJ$1)*('冬被-S级品'!$E$2:$AW$10)),0)+IFERROR(SUMPRODUCT(('白止-S级品'!$A$2:$A$26=$B56)*('白止-S级品'!$D$1:$AV$1=AJ$1)*('白止-S级品'!$D$2:$AV$26)),0)+IFERROR(SUMPRODUCT(('乐容-S级品'!$A$4:$A$32=$B56)*('乐容-S级品'!$L$3:$CA$3=AJ$1)*('乐容-S级品'!$L$4:$CA$32)),0)</f>
      </c>
      <c r="AK56" s="280">
        <f>IFERROR(SUMPRODUCT(('控温被PRO-S级品'!$B$2:$B$10=$B56)*('控温被PRO-S级品'!$E$1:$BE$1=AK$1)*('控温被PRO-S级品'!$E$2:$BE$10)),0)+IFERROR(SUMPRODUCT(('冬被-S级品'!$B$2:$B$10=$B56)*('冬被-S级品'!$E$1:$AW$1=AK$1)*('冬被-S级品'!$E$2:$AW$10)),0)+IFERROR(SUMPRODUCT(('白止-S级品'!$A$2:$A$26=$B56)*('白止-S级品'!$D$1:$AV$1=AK$1)*('白止-S级品'!$D$2:$AV$26)),0)+IFERROR(SUMPRODUCT(('乐容-S级品'!$A$4:$A$32=$B56)*('乐容-S级品'!$L$3:$CA$3=AK$1)*('乐容-S级品'!$L$4:$CA$32)),0)</f>
      </c>
      <c r="AL56" s="280">
        <f>IFERROR(SUMPRODUCT(('控温被PRO-S级品'!$B$2:$B$10=$B56)*('控温被PRO-S级品'!$E$1:$BE$1=AL$1)*('控温被PRO-S级品'!$E$2:$BE$10)),0)+IFERROR(SUMPRODUCT(('冬被-S级品'!$B$2:$B$10=$B56)*('冬被-S级品'!$E$1:$AW$1=AL$1)*('冬被-S级品'!$E$2:$AW$10)),0)+IFERROR(SUMPRODUCT(('白止-S级品'!$A$2:$A$26=$B56)*('白止-S级品'!$D$1:$AV$1=AL$1)*('白止-S级品'!$D$2:$AV$26)),0)+IFERROR(SUMPRODUCT(('乐容-S级品'!$A$4:$A$32=$B56)*('乐容-S级品'!$L$3:$CA$3=AL$1)*('乐容-S级品'!$L$4:$CA$32)),0)</f>
      </c>
      <c r="AM56" s="280">
        <f>IFERROR(SUMPRODUCT(('控温被PRO-S级品'!$B$2:$B$10=$B56)*('控温被PRO-S级品'!$E$1:$BE$1=AM$1)*('控温被PRO-S级品'!$E$2:$BE$10)),0)+IFERROR(SUMPRODUCT(('冬被-S级品'!$B$2:$B$10=$B56)*('冬被-S级品'!$E$1:$AW$1=AM$1)*('冬被-S级品'!$E$2:$AW$10)),0)+IFERROR(SUMPRODUCT(('白止-S级品'!$A$2:$A$26=$B56)*('白止-S级品'!$D$1:$AV$1=AM$1)*('白止-S级品'!$D$2:$AV$26)),0)+IFERROR(SUMPRODUCT(('乐容-S级品'!$A$4:$A$32=$B56)*('乐容-S级品'!$L$3:$CA$3=AM$1)*('乐容-S级品'!$L$4:$CA$32)),0)</f>
      </c>
      <c r="AN56" s="280">
        <f>IFERROR(SUMPRODUCT(('控温被PRO-S级品'!$B$2:$B$10=$B56)*('控温被PRO-S级品'!$E$1:$BE$1=AN$1)*('控温被PRO-S级品'!$E$2:$BE$10)),0)+IFERROR(SUMPRODUCT(('冬被-S级品'!$B$2:$B$10=$B56)*('冬被-S级品'!$E$1:$AW$1=AN$1)*('冬被-S级品'!$E$2:$AW$10)),0)+IFERROR(SUMPRODUCT(('白止-S级品'!$A$2:$A$26=$B56)*('白止-S级品'!$D$1:$AV$1=AN$1)*('白止-S级品'!$D$2:$AV$26)),0)+IFERROR(SUMPRODUCT(('乐容-S级品'!$A$4:$A$32=$B56)*('乐容-S级品'!$L$3:$CA$3=AN$1)*('乐容-S级品'!$L$4:$CA$32)),0)</f>
      </c>
      <c r="AO56" s="280">
        <f>IFERROR(SUMPRODUCT(('控温被PRO-S级品'!$B$2:$B$10=$B56)*('控温被PRO-S级品'!$E$1:$BE$1=AO$1)*('控温被PRO-S级品'!$E$2:$BE$10)),0)+IFERROR(SUMPRODUCT(('冬被-S级品'!$B$2:$B$10=$B56)*('冬被-S级品'!$E$1:$AW$1=AO$1)*('冬被-S级品'!$E$2:$AW$10)),0)+IFERROR(SUMPRODUCT(('白止-S级品'!$A$2:$A$26=$B56)*('白止-S级品'!$D$1:$AV$1=AO$1)*('白止-S级品'!$D$2:$AV$26)),0)+IFERROR(SUMPRODUCT(('乐容-S级品'!$A$4:$A$32=$B56)*('乐容-S级品'!$L$3:$CA$3=AO$1)*('乐容-S级品'!$L$4:$CA$32)),0)</f>
      </c>
      <c r="AP56" s="280">
        <f>IFERROR(SUMPRODUCT(('控温被PRO-S级品'!$B$2:$B$10=$B56)*('控温被PRO-S级品'!$E$1:$BE$1=AP$1)*('控温被PRO-S级品'!$E$2:$BE$10)),0)+IFERROR(SUMPRODUCT(('冬被-S级品'!$B$2:$B$10=$B56)*('冬被-S级品'!$E$1:$AW$1=AP$1)*('冬被-S级品'!$E$2:$AW$10)),0)+IFERROR(SUMPRODUCT(('白止-S级品'!$A$2:$A$26=$B56)*('白止-S级品'!$D$1:$AV$1=AP$1)*('白止-S级品'!$D$2:$AV$26)),0)+IFERROR(SUMPRODUCT(('乐容-S级品'!$A$4:$A$32=$B56)*('乐容-S级品'!$L$3:$CA$3=AP$1)*('乐容-S级品'!$L$4:$CA$32)),0)</f>
      </c>
      <c r="AQ56" s="280">
        <f>IFERROR(SUMPRODUCT(('控温被PRO-S级品'!$B$2:$B$10=$B56)*('控温被PRO-S级品'!$E$1:$BE$1=AQ$1)*('控温被PRO-S级品'!$E$2:$BE$10)),0)+IFERROR(SUMPRODUCT(('冬被-S级品'!$B$2:$B$10=$B56)*('冬被-S级品'!$E$1:$AW$1=AQ$1)*('冬被-S级品'!$E$2:$AW$10)),0)+IFERROR(SUMPRODUCT(('白止-S级品'!$A$2:$A$26=$B56)*('白止-S级品'!$D$1:$AV$1=AQ$1)*('白止-S级品'!$D$2:$AV$26)),0)+IFERROR(SUMPRODUCT(('乐容-S级品'!$A$4:$A$32=$B56)*('乐容-S级品'!$L$3:$CA$3=AQ$1)*('乐容-S级品'!$L$4:$CA$32)),0)</f>
      </c>
      <c r="AR56" s="280">
        <f>IFERROR(SUMPRODUCT(('控温被PRO-S级品'!$B$2:$B$10=$B56)*('控温被PRO-S级品'!$E$1:$BE$1=AR$1)*('控温被PRO-S级品'!$E$2:$BE$10)),0)+IFERROR(SUMPRODUCT(('冬被-S级品'!$B$2:$B$10=$B56)*('冬被-S级品'!$E$1:$AW$1=AR$1)*('冬被-S级品'!$E$2:$AW$10)),0)+IFERROR(SUMPRODUCT(('白止-S级品'!$A$2:$A$26=$B56)*('白止-S级品'!$D$1:$AV$1=AR$1)*('白止-S级品'!$D$2:$AV$26)),0)+IFERROR(SUMPRODUCT(('乐容-S级品'!$A$4:$A$32=$B56)*('乐容-S级品'!$L$3:$CA$3=AR$1)*('乐容-S级品'!$L$4:$CA$32)),0)</f>
      </c>
      <c r="AS56" s="280">
        <f>IFERROR(SUMPRODUCT(('控温被PRO-S级品'!$B$2:$B$10=$B56)*('控温被PRO-S级品'!$E$1:$BE$1=AS$1)*('控温被PRO-S级品'!$E$2:$BE$10)),0)+IFERROR(SUMPRODUCT(('冬被-S级品'!$B$2:$B$10=$B56)*('冬被-S级品'!$E$1:$AW$1=AS$1)*('冬被-S级品'!$E$2:$AW$10)),0)+IFERROR(SUMPRODUCT(('白止-S级品'!$A$2:$A$26=$B56)*('白止-S级品'!$D$1:$AV$1=AS$1)*('白止-S级品'!$D$2:$AV$26)),0)+IFERROR(SUMPRODUCT(('乐容-S级品'!$A$4:$A$32=$B56)*('乐容-S级品'!$L$3:$CA$3=AS$1)*('乐容-S级品'!$L$4:$CA$32)),0)</f>
      </c>
      <c r="AT56" s="280">
        <f>IFERROR(SUMPRODUCT(('控温被PRO-S级品'!$B$2:$B$10=$B56)*('控温被PRO-S级品'!$E$1:$BE$1=AT$1)*('控温被PRO-S级品'!$E$2:$BE$10)),0)+IFERROR(SUMPRODUCT(('冬被-S级品'!$B$2:$B$10=$B56)*('冬被-S级品'!$E$1:$AW$1=AT$1)*('冬被-S级品'!$E$2:$AW$10)),0)+IFERROR(SUMPRODUCT(('白止-S级品'!$A$2:$A$26=$B56)*('白止-S级品'!$D$1:$AV$1=AT$1)*('白止-S级品'!$D$2:$AV$26)),0)+IFERROR(SUMPRODUCT(('乐容-S级品'!$A$4:$A$32=$B56)*('乐容-S级品'!$L$3:$CA$3=AT$1)*('乐容-S级品'!$L$4:$CA$32)),0)</f>
      </c>
      <c r="AU56" s="280">
        <f>IFERROR(SUMPRODUCT(('控温被PRO-S级品'!$B$2:$B$10=$B56)*('控温被PRO-S级品'!$E$1:$BE$1=AU$1)*('控温被PRO-S级品'!$E$2:$BE$10)),0)+IFERROR(SUMPRODUCT(('冬被-S级品'!$B$2:$B$10=$B56)*('冬被-S级品'!$E$1:$AW$1=AU$1)*('冬被-S级品'!$E$2:$AW$10)),0)+IFERROR(SUMPRODUCT(('白止-S级品'!$A$2:$A$26=$B56)*('白止-S级品'!$D$1:$AV$1=AU$1)*('白止-S级品'!$D$2:$AV$26)),0)+IFERROR(SUMPRODUCT(('乐容-S级品'!$A$4:$A$32=$B56)*('乐容-S级品'!$L$3:$CA$3=AU$1)*('乐容-S级品'!$L$4:$CA$32)),0)</f>
      </c>
      <c r="AV56" s="280">
        <f>IFERROR(SUMPRODUCT(('控温被PRO-S级品'!$B$2:$B$10=$B56)*('控温被PRO-S级品'!$E$1:$BE$1=AV$1)*('控温被PRO-S级品'!$E$2:$BE$10)),0)+IFERROR(SUMPRODUCT(('冬被-S级品'!$B$2:$B$10=$B56)*('冬被-S级品'!$E$1:$AW$1=AV$1)*('冬被-S级品'!$E$2:$AW$10)),0)+IFERROR(SUMPRODUCT(('白止-S级品'!$A$2:$A$26=$B56)*('白止-S级品'!$D$1:$AV$1=AV$1)*('白止-S级品'!$D$2:$AV$26)),0)+IFERROR(SUMPRODUCT(('乐容-S级品'!$A$4:$A$32=$B56)*('乐容-S级品'!$L$3:$CA$3=AV$1)*('乐容-S级品'!$L$4:$CA$32)),0)</f>
      </c>
      <c r="AW56" s="280">
        <f>IFERROR(SUMPRODUCT(('控温被PRO-S级品'!$B$2:$B$10=$B56)*('控温被PRO-S级品'!$E$1:$BE$1=AW$1)*('控温被PRO-S级品'!$E$2:$BE$10)),0)+IFERROR(SUMPRODUCT(('冬被-S级品'!$B$2:$B$10=$B56)*('冬被-S级品'!$E$1:$AW$1=AW$1)*('冬被-S级品'!$E$2:$AW$10)),0)+IFERROR(SUMPRODUCT(('白止-S级品'!$A$2:$A$26=$B56)*('白止-S级品'!$D$1:$AV$1=AW$1)*('白止-S级品'!$D$2:$AV$26)),0)+IFERROR(SUMPRODUCT(('乐容-S级品'!$A$4:$A$32=$B56)*('乐容-S级品'!$L$3:$CA$3=AW$1)*('乐容-S级品'!$L$4:$CA$32)),0)</f>
      </c>
      <c r="AX56" s="280">
        <f>IFERROR(SUMPRODUCT(('控温被PRO-S级品'!$B$2:$B$10=$B56)*('控温被PRO-S级品'!$E$1:$BE$1=AX$1)*('控温被PRO-S级品'!$E$2:$BE$10)),0)+IFERROR(SUMPRODUCT(('冬被-S级品'!$B$2:$B$10=$B56)*('冬被-S级品'!$E$1:$AW$1=AX$1)*('冬被-S级品'!$E$2:$AW$10)),0)+IFERROR(SUMPRODUCT(('白止-S级品'!$A$2:$A$26=$B56)*('白止-S级品'!$D$1:$AV$1=AX$1)*('白止-S级品'!$D$2:$AV$26)),0)+IFERROR(SUMPRODUCT(('乐容-S级品'!$A$4:$A$32=$B56)*('乐容-S级品'!$L$3:$CA$3=AX$1)*('乐容-S级品'!$L$4:$CA$32)),0)</f>
      </c>
      <c r="AY56" s="280">
        <f>IFERROR(SUMPRODUCT(('控温被PRO-S级品'!$B$2:$B$10=$B56)*('控温被PRO-S级品'!$E$1:$BE$1=AY$1)*('控温被PRO-S级品'!$E$2:$BE$10)),0)+IFERROR(SUMPRODUCT(('冬被-S级品'!$B$2:$B$10=$B56)*('冬被-S级品'!$E$1:$AW$1=AY$1)*('冬被-S级品'!$E$2:$AW$10)),0)+IFERROR(SUMPRODUCT(('白止-S级品'!$A$2:$A$26=$B56)*('白止-S级品'!$D$1:$AV$1=AY$1)*('白止-S级品'!$D$2:$AV$26)),0)+IFERROR(SUMPRODUCT(('乐容-S级品'!$A$4:$A$32=$B56)*('乐容-S级品'!$L$3:$CA$3=AY$1)*('乐容-S级品'!$L$4:$CA$32)),0)</f>
      </c>
      <c r="AZ56" s="280">
        <f>IFERROR(SUMPRODUCT(('控温被PRO-S级品'!$B$2:$B$10=$B56)*('控温被PRO-S级品'!$E$1:$BE$1=AZ$1)*('控温被PRO-S级品'!$E$2:$BE$10)),0)+IFERROR(SUMPRODUCT(('冬被-S级品'!$B$2:$B$10=$B56)*('冬被-S级品'!$E$1:$AW$1=AZ$1)*('冬被-S级品'!$E$2:$AW$10)),0)+IFERROR(SUMPRODUCT(('白止-S级品'!$A$2:$A$26=$B56)*('白止-S级品'!$D$1:$AV$1=AZ$1)*('白止-S级品'!$D$2:$AV$26)),0)+IFERROR(SUMPRODUCT(('乐容-S级品'!$A$4:$A$32=$B56)*('乐容-S级品'!$L$3:$CA$3=AZ$1)*('乐容-S级品'!$L$4:$CA$32)),0)</f>
      </c>
      <c r="BA56" s="280">
        <f>IFERROR(SUMPRODUCT(('控温被PRO-S级品'!$B$2:$B$10=$B56)*('控温被PRO-S级品'!$E$1:$BE$1=BA$1)*('控温被PRO-S级品'!$E$2:$BE$10)),0)+IFERROR(SUMPRODUCT(('冬被-S级品'!$B$2:$B$10=$B56)*('冬被-S级品'!$E$1:$AW$1=BA$1)*('冬被-S级品'!$E$2:$AW$10)),0)+IFERROR(SUMPRODUCT(('白止-S级品'!$A$2:$A$26=$B56)*('白止-S级品'!$D$1:$AV$1=BA$1)*('白止-S级品'!$D$2:$AV$26)),0)+IFERROR(SUMPRODUCT(('乐容-S级品'!$A$4:$A$32=$B56)*('乐容-S级品'!$L$3:$CA$3=BA$1)*('乐容-S级品'!$L$4:$CA$32)),0)</f>
      </c>
      <c r="BB56" s="280">
        <f>IFERROR(SUMPRODUCT(('控温被PRO-S级品'!$B$2:$B$10=$B56)*('控温被PRO-S级品'!$E$1:$BE$1=BB$1)*('控温被PRO-S级品'!$E$2:$BE$10)),0)+IFERROR(SUMPRODUCT(('冬被-S级品'!$B$2:$B$10=$B56)*('冬被-S级品'!$E$1:$AW$1=BB$1)*('冬被-S级品'!$E$2:$AW$10)),0)+IFERROR(SUMPRODUCT(('白止-S级品'!$A$2:$A$26=$B56)*('白止-S级品'!$D$1:$AV$1=BB$1)*('白止-S级品'!$D$2:$AV$26)),0)+IFERROR(SUMPRODUCT(('乐容-S级品'!$A$4:$A$32=$B56)*('乐容-S级品'!$L$3:$CA$3=BB$1)*('乐容-S级品'!$L$4:$CA$32)),0)</f>
      </c>
      <c r="BC56" s="280">
        <f>IFERROR(SUMPRODUCT(('控温被PRO-S级品'!$B$2:$B$10=$B56)*('控温被PRO-S级品'!$E$1:$BE$1=BC$1)*('控温被PRO-S级品'!$E$2:$BE$10)),0)+IFERROR(SUMPRODUCT(('冬被-S级品'!$B$2:$B$10=$B56)*('冬被-S级品'!$E$1:$AW$1=BC$1)*('冬被-S级品'!$E$2:$AW$10)),0)+IFERROR(SUMPRODUCT(('白止-S级品'!$A$2:$A$26=$B56)*('白止-S级品'!$D$1:$AV$1=BC$1)*('白止-S级品'!$D$2:$AV$26)),0)+IFERROR(SUMPRODUCT(('乐容-S级品'!$A$4:$A$32=$B56)*('乐容-S级品'!$L$3:$CA$3=BC$1)*('乐容-S级品'!$L$4:$CA$32)),0)</f>
      </c>
      <c r="BD56" s="280">
        <f>IFERROR(SUMPRODUCT(('控温被PRO-S级品'!$B$2:$B$10=$B56)*('控温被PRO-S级品'!$E$1:$BE$1=BD$1)*('控温被PRO-S级品'!$E$2:$BE$10)),0)+IFERROR(SUMPRODUCT(('冬被-S级品'!$B$2:$B$10=$B56)*('冬被-S级品'!$E$1:$AW$1=BD$1)*('冬被-S级品'!$E$2:$AW$10)),0)+IFERROR(SUMPRODUCT(('白止-S级品'!$A$2:$A$26=$B56)*('白止-S级品'!$D$1:$AV$1=BD$1)*('白止-S级品'!$D$2:$AV$26)),0)+IFERROR(SUMPRODUCT(('乐容-S级品'!$A$4:$A$32=$B56)*('乐容-S级品'!$L$3:$CA$3=BD$1)*('乐容-S级品'!$L$4:$CA$32)),0)</f>
      </c>
      <c r="BE56" s="280">
        <f>IFERROR(SUMPRODUCT(('控温被PRO-S级品'!$B$2:$B$10=$B56)*('控温被PRO-S级品'!$E$1:$BE$1=BE$1)*('控温被PRO-S级品'!$E$2:$BE$10)),0)+IFERROR(SUMPRODUCT(('冬被-S级品'!$B$2:$B$10=$B56)*('冬被-S级品'!$E$1:$AW$1=BE$1)*('冬被-S级品'!$E$2:$AW$10)),0)+IFERROR(SUMPRODUCT(('白止-S级品'!$A$2:$A$26=$B56)*('白止-S级品'!$D$1:$AV$1=BE$1)*('白止-S级品'!$D$2:$AV$26)),0)+IFERROR(SUMPRODUCT(('乐容-S级品'!$A$4:$A$32=$B56)*('乐容-S级品'!$L$3:$CA$3=BE$1)*('乐容-S级品'!$L$4:$CA$32)),0)</f>
      </c>
      <c r="BF56" s="280">
        <f>IFERROR(SUMPRODUCT(('控温被PRO-S级品'!$B$2:$B$10=$B56)*('控温被PRO-S级品'!$E$1:$BE$1=BF$1)*('控温被PRO-S级品'!$E$2:$BE$10)),0)+IFERROR(SUMPRODUCT(('冬被-S级品'!$B$2:$B$10=$B56)*('冬被-S级品'!$E$1:$AW$1=BF$1)*('冬被-S级品'!$E$2:$AW$10)),0)+IFERROR(SUMPRODUCT(('白止-S级品'!$A$2:$A$26=$B56)*('白止-S级品'!$D$1:$AV$1=BF$1)*('白止-S级品'!$D$2:$AV$26)),0)+IFERROR(SUMPRODUCT(('乐容-S级品'!$A$4:$A$32=$B56)*('乐容-S级品'!$L$3:$CA$3=BF$1)*('乐容-S级品'!$L$4:$CA$32)),0)</f>
      </c>
      <c r="BG56" s="280">
        <f>IFERROR(SUMPRODUCT(('控温被PRO-S级品'!$B$2:$B$10=$B56)*('控温被PRO-S级品'!$E$1:$BE$1=BG$1)*('控温被PRO-S级品'!$E$2:$BE$10)),0)+IFERROR(SUMPRODUCT(('冬被-S级品'!$B$2:$B$10=$B56)*('冬被-S级品'!$E$1:$AW$1=BG$1)*('冬被-S级品'!$E$2:$AW$10)),0)+IFERROR(SUMPRODUCT(('白止-S级品'!$A$2:$A$26=$B56)*('白止-S级品'!$D$1:$AV$1=BG$1)*('白止-S级品'!$D$2:$AV$26)),0)+IFERROR(SUMPRODUCT(('乐容-S级品'!$A$4:$A$32=$B56)*('乐容-S级品'!$L$3:$CA$3=BG$1)*('乐容-S级品'!$L$4:$CA$32)),0)</f>
      </c>
      <c r="BH56" s="280">
        <f>IFERROR(SUMPRODUCT(('控温被PRO-S级品'!$B$2:$B$10=$B56)*('控温被PRO-S级品'!$E$1:$BE$1=BH$1)*('控温被PRO-S级品'!$E$2:$BE$10)),0)+IFERROR(SUMPRODUCT(('冬被-S级品'!$B$2:$B$10=$B56)*('冬被-S级品'!$E$1:$AW$1=BH$1)*('冬被-S级品'!$E$2:$AW$10)),0)+IFERROR(SUMPRODUCT(('白止-S级品'!$A$2:$A$26=$B56)*('白止-S级品'!$D$1:$AV$1=BH$1)*('白止-S级品'!$D$2:$AV$26)),0)+IFERROR(SUMPRODUCT(('乐容-S级品'!$A$4:$A$32=$B56)*('乐容-S级品'!$L$3:$CA$3=BH$1)*('乐容-S级品'!$L$4:$CA$32)),0)</f>
      </c>
      <c r="BI56" s="280">
        <f>IFERROR(SUMPRODUCT(('控温被PRO-S级品'!$B$2:$B$10=$B56)*('控温被PRO-S级品'!$E$1:$BE$1=BI$1)*('控温被PRO-S级品'!$E$2:$BE$10)),0)+IFERROR(SUMPRODUCT(('冬被-S级品'!$B$2:$B$10=$B56)*('冬被-S级品'!$E$1:$AW$1=BI$1)*('冬被-S级品'!$E$2:$AW$10)),0)+IFERROR(SUMPRODUCT(('白止-S级品'!$A$2:$A$26=$B56)*('白止-S级品'!$D$1:$AV$1=BI$1)*('白止-S级品'!$D$2:$AV$26)),0)+IFERROR(SUMPRODUCT(('乐容-S级品'!$A$4:$A$32=$B56)*('乐容-S级品'!$L$3:$CA$3=BI$1)*('乐容-S级品'!$L$4:$CA$32)),0)</f>
      </c>
      <c r="BJ56" s="280">
        <f>IFERROR(SUMPRODUCT(('控温被PRO-S级品'!$B$2:$B$10=$B56)*('控温被PRO-S级品'!$E$1:$BE$1=BJ$1)*('控温被PRO-S级品'!$E$2:$BE$10)),0)+IFERROR(SUMPRODUCT(('冬被-S级品'!$B$2:$B$10=$B56)*('冬被-S级品'!$E$1:$AW$1=BJ$1)*('冬被-S级品'!$E$2:$AW$10)),0)+IFERROR(SUMPRODUCT(('白止-S级品'!$A$2:$A$26=$B56)*('白止-S级品'!$D$1:$AV$1=BJ$1)*('白止-S级品'!$D$2:$AV$26)),0)+IFERROR(SUMPRODUCT(('乐容-S级品'!$A$4:$A$32=$B56)*('乐容-S级品'!$L$3:$CA$3=BJ$1)*('乐容-S级品'!$L$4:$CA$32)),0)</f>
      </c>
      <c r="BK56" s="280">
        <f>IFERROR(SUMPRODUCT(('控温被PRO-S级品'!$B$2:$B$10=$B56)*('控温被PRO-S级品'!$E$1:$BE$1=BK$1)*('控温被PRO-S级品'!$E$2:$BE$10)),0)+IFERROR(SUMPRODUCT(('冬被-S级品'!$B$2:$B$10=$B56)*('冬被-S级品'!$E$1:$AW$1=BK$1)*('冬被-S级品'!$E$2:$AW$10)),0)+IFERROR(SUMPRODUCT(('白止-S级品'!$A$2:$A$26=$B56)*('白止-S级品'!$D$1:$AV$1=BK$1)*('白止-S级品'!$D$2:$AV$26)),0)+IFERROR(SUMPRODUCT(('乐容-S级品'!$A$4:$A$32=$B56)*('乐容-S级品'!$L$3:$CA$3=BK$1)*('乐容-S级品'!$L$4:$CA$32)),0)</f>
      </c>
      <c r="BL56" s="280">
        <f>IFERROR(SUMPRODUCT(('控温被PRO-S级品'!$B$2:$B$10=$B56)*('控温被PRO-S级品'!$E$1:$BE$1=BL$1)*('控温被PRO-S级品'!$E$2:$BE$10)),0)+IFERROR(SUMPRODUCT(('冬被-S级品'!$B$2:$B$10=$B56)*('冬被-S级品'!$E$1:$AW$1=BL$1)*('冬被-S级品'!$E$2:$AW$10)),0)+IFERROR(SUMPRODUCT(('白止-S级品'!$A$2:$A$26=$B56)*('白止-S级品'!$D$1:$AV$1=BL$1)*('白止-S级品'!$D$2:$AV$26)),0)+IFERROR(SUMPRODUCT(('乐容-S级品'!$A$4:$A$32=$B56)*('乐容-S级品'!$L$3:$CA$3=BL$1)*('乐容-S级品'!$L$4:$CA$32)),0)</f>
      </c>
      <c r="BM56" s="280">
        <f>IFERROR(SUMPRODUCT(('控温被PRO-S级品'!$B$2:$B$10=$B56)*('控温被PRO-S级品'!$E$1:$BE$1=BM$1)*('控温被PRO-S级品'!$E$2:$BE$10)),0)+IFERROR(SUMPRODUCT(('冬被-S级品'!$B$2:$B$10=$B56)*('冬被-S级品'!$E$1:$AW$1=BM$1)*('冬被-S级品'!$E$2:$AW$10)),0)+IFERROR(SUMPRODUCT(('白止-S级品'!$A$2:$A$26=$B56)*('白止-S级品'!$D$1:$AV$1=BM$1)*('白止-S级品'!$D$2:$AV$26)),0)+IFERROR(SUMPRODUCT(('乐容-S级品'!$A$4:$A$32=$B56)*('乐容-S级品'!$L$3:$CA$3=BM$1)*('乐容-S级品'!$L$4:$CA$32)),0)</f>
      </c>
      <c r="BN56" s="280">
        <f>IFERROR(SUMPRODUCT(('控温被PRO-S级品'!$B$2:$B$10=$B56)*('控温被PRO-S级品'!$E$1:$BE$1=BN$1)*('控温被PRO-S级品'!$E$2:$BE$10)),0)+IFERROR(SUMPRODUCT(('冬被-S级品'!$B$2:$B$10=$B56)*('冬被-S级品'!$E$1:$AW$1=BN$1)*('冬被-S级品'!$E$2:$AW$10)),0)+IFERROR(SUMPRODUCT(('白止-S级品'!$A$2:$A$26=$B56)*('白止-S级品'!$D$1:$AV$1=BN$1)*('白止-S级品'!$D$2:$AV$26)),0)+IFERROR(SUMPRODUCT(('乐容-S级品'!$A$4:$A$32=$B56)*('乐容-S级品'!$L$3:$CA$3=BN$1)*('乐容-S级品'!$L$4:$CA$32)),0)</f>
      </c>
      <c r="BO56" s="280">
        <f>IFERROR(SUMPRODUCT(('控温被PRO-S级品'!$B$2:$B$10=$B56)*('控温被PRO-S级品'!$E$1:$BE$1=BO$1)*('控温被PRO-S级品'!$E$2:$BE$10)),0)+IFERROR(SUMPRODUCT(('冬被-S级品'!$B$2:$B$10=$B56)*('冬被-S级品'!$E$1:$AW$1=BO$1)*('冬被-S级品'!$E$2:$AW$10)),0)+IFERROR(SUMPRODUCT(('白止-S级品'!$A$2:$A$26=$B56)*('白止-S级品'!$D$1:$AV$1=BO$1)*('白止-S级品'!$D$2:$AV$26)),0)+IFERROR(SUMPRODUCT(('乐容-S级品'!$A$4:$A$32=$B56)*('乐容-S级品'!$L$3:$CA$3=BO$1)*('乐容-S级品'!$L$4:$CA$32)),0)</f>
      </c>
      <c r="BP56" s="280">
        <f>IFERROR(SUMPRODUCT(('控温被PRO-S级品'!$B$2:$B$10=$B56)*('控温被PRO-S级品'!$E$1:$BE$1=BP$1)*('控温被PRO-S级品'!$E$2:$BE$10)),0)+IFERROR(SUMPRODUCT(('冬被-S级品'!$B$2:$B$10=$B56)*('冬被-S级品'!$E$1:$AW$1=BP$1)*('冬被-S级品'!$E$2:$AW$10)),0)+IFERROR(SUMPRODUCT(('白止-S级品'!$A$2:$A$26=$B56)*('白止-S级品'!$D$1:$AV$1=BP$1)*('白止-S级品'!$D$2:$AV$26)),0)+IFERROR(SUMPRODUCT(('乐容-S级品'!$A$4:$A$32=$B56)*('乐容-S级品'!$L$3:$CA$3=BP$1)*('乐容-S级品'!$L$4:$CA$32)),0)</f>
      </c>
      <c r="BQ56" s="280">
        <f>IFERROR(SUMPRODUCT(('控温被PRO-S级品'!$B$2:$B$10=$B56)*('控温被PRO-S级品'!$E$1:$BE$1=BQ$1)*('控温被PRO-S级品'!$E$2:$BE$10)),0)+IFERROR(SUMPRODUCT(('冬被-S级品'!$B$2:$B$10=$B56)*('冬被-S级品'!$E$1:$AW$1=BQ$1)*('冬被-S级品'!$E$2:$AW$10)),0)+IFERROR(SUMPRODUCT(('白止-S级品'!$A$2:$A$26=$B56)*('白止-S级品'!$D$1:$AV$1=BQ$1)*('白止-S级品'!$D$2:$AV$26)),0)+IFERROR(SUMPRODUCT(('乐容-S级品'!$A$4:$A$32=$B56)*('乐容-S级品'!$L$3:$CA$3=BQ$1)*('乐容-S级品'!$L$4:$CA$32)),0)</f>
      </c>
      <c r="BR56" s="280">
        <f>IFERROR(SUMPRODUCT(('控温被PRO-S级品'!$B$2:$B$10=$B56)*('控温被PRO-S级品'!$E$1:$BE$1=BR$1)*('控温被PRO-S级品'!$E$2:$BE$10)),0)+IFERROR(SUMPRODUCT(('冬被-S级品'!$B$2:$B$10=$B56)*('冬被-S级品'!$E$1:$AW$1=BR$1)*('冬被-S级品'!$E$2:$AW$10)),0)+IFERROR(SUMPRODUCT(('白止-S级品'!$A$2:$A$26=$B56)*('白止-S级品'!$D$1:$AV$1=BR$1)*('白止-S级品'!$D$2:$AV$26)),0)+IFERROR(SUMPRODUCT(('乐容-S级品'!$A$4:$A$32=$B56)*('乐容-S级品'!$L$3:$CA$3=BR$1)*('乐容-S级品'!$L$4:$CA$32)),0)</f>
      </c>
      <c r="BS56" s="280">
        <f>IFERROR(SUMPRODUCT(('控温被PRO-S级品'!$B$2:$B$10=$B56)*('控温被PRO-S级品'!$E$1:$BE$1=BS$1)*('控温被PRO-S级品'!$E$2:$BE$10)),0)+IFERROR(SUMPRODUCT(('冬被-S级品'!$B$2:$B$10=$B56)*('冬被-S级品'!$E$1:$AW$1=BS$1)*('冬被-S级品'!$E$2:$AW$10)),0)+IFERROR(SUMPRODUCT(('白止-S级品'!$A$2:$A$26=$B56)*('白止-S级品'!$D$1:$AV$1=BS$1)*('白止-S级品'!$D$2:$AV$26)),0)+IFERROR(SUMPRODUCT(('乐容-S级品'!$A$4:$A$32=$B56)*('乐容-S级品'!$L$3:$CA$3=BS$1)*('乐容-S级品'!$L$4:$CA$32)),0)</f>
      </c>
      <c r="BT56" s="280">
        <f>IFERROR(SUMPRODUCT(('控温被PRO-S级品'!$B$2:$B$10=$B56)*('控温被PRO-S级品'!$E$1:$BE$1=BT$1)*('控温被PRO-S级品'!$E$2:$BE$10)),0)+IFERROR(SUMPRODUCT(('冬被-S级品'!$B$2:$B$10=$B56)*('冬被-S级品'!$E$1:$AW$1=BT$1)*('冬被-S级品'!$E$2:$AW$10)),0)+IFERROR(SUMPRODUCT(('白止-S级品'!$A$2:$A$26=$B56)*('白止-S级品'!$D$1:$AV$1=BT$1)*('白止-S级品'!$D$2:$AV$26)),0)+IFERROR(SUMPRODUCT(('乐容-S级品'!$A$4:$A$32=$B56)*('乐容-S级品'!$L$3:$CA$3=BT$1)*('乐容-S级品'!$L$4:$CA$32)),0)</f>
      </c>
      <c r="BU56" s="280">
        <f>IFERROR(SUMPRODUCT(('控温被PRO-S级品'!$B$2:$B$10=$B56)*('控温被PRO-S级品'!$E$1:$BE$1=BU$1)*('控温被PRO-S级品'!$E$2:$BE$10)),0)+IFERROR(SUMPRODUCT(('冬被-S级品'!$B$2:$B$10=$B56)*('冬被-S级品'!$E$1:$AW$1=BU$1)*('冬被-S级品'!$E$2:$AW$10)),0)+IFERROR(SUMPRODUCT(('白止-S级品'!$A$2:$A$26=$B56)*('白止-S级品'!$D$1:$AV$1=BU$1)*('白止-S级品'!$D$2:$AV$26)),0)+IFERROR(SUMPRODUCT(('乐容-S级品'!$A$4:$A$32=$B56)*('乐容-S级品'!$L$3:$CA$3=BU$1)*('乐容-S级品'!$L$4:$CA$32)),0)</f>
      </c>
      <c r="BV56" s="280">
        <f>IFERROR(SUMPRODUCT(('控温被PRO-S级品'!$B$2:$B$10=$B56)*('控温被PRO-S级品'!$E$1:$BE$1=BV$1)*('控温被PRO-S级品'!$E$2:$BE$10)),0)+IFERROR(SUMPRODUCT(('冬被-S级品'!$B$2:$B$10=$B56)*('冬被-S级品'!$E$1:$AW$1=BV$1)*('冬被-S级品'!$E$2:$AW$10)),0)+IFERROR(SUMPRODUCT(('白止-S级品'!$A$2:$A$26=$B56)*('白止-S级品'!$D$1:$AV$1=BV$1)*('白止-S级品'!$D$2:$AV$26)),0)+IFERROR(SUMPRODUCT(('乐容-S级品'!$A$4:$A$32=$B56)*('乐容-S级品'!$L$3:$CA$3=BV$1)*('乐容-S级品'!$L$4:$CA$32)),0)</f>
      </c>
      <c r="BW56" s="280">
        <f>IFERROR(SUMPRODUCT(('控温被PRO-S级品'!$B$2:$B$10=$B56)*('控温被PRO-S级品'!$E$1:$BE$1=BW$1)*('控温被PRO-S级品'!$E$2:$BE$10)),0)+IFERROR(SUMPRODUCT(('冬被-S级品'!$B$2:$B$10=$B56)*('冬被-S级品'!$E$1:$AW$1=BW$1)*('冬被-S级品'!$E$2:$AW$10)),0)+IFERROR(SUMPRODUCT(('白止-S级品'!$A$2:$A$26=$B56)*('白止-S级品'!$D$1:$AV$1=BW$1)*('白止-S级品'!$D$2:$AV$26)),0)+IFERROR(SUMPRODUCT(('乐容-S级品'!$A$4:$A$32=$B56)*('乐容-S级品'!$L$3:$CA$3=BW$1)*('乐容-S级品'!$L$4:$CA$32)),0)</f>
      </c>
      <c r="BX56" s="280">
        <f>IFERROR(SUMPRODUCT(('控温被PRO-S级品'!$B$2:$B$10=$B56)*('控温被PRO-S级品'!$E$1:$BE$1=BX$1)*('控温被PRO-S级品'!$E$2:$BE$10)),0)+IFERROR(SUMPRODUCT(('冬被-S级品'!$B$2:$B$10=$B56)*('冬被-S级品'!$E$1:$AW$1=BX$1)*('冬被-S级品'!$E$2:$AW$10)),0)+IFERROR(SUMPRODUCT(('白止-S级品'!$A$2:$A$26=$B56)*('白止-S级品'!$D$1:$AV$1=BX$1)*('白止-S级品'!$D$2:$AV$26)),0)+IFERROR(SUMPRODUCT(('乐容-S级品'!$A$4:$A$32=$B56)*('乐容-S级品'!$L$3:$CA$3=BX$1)*('乐容-S级品'!$L$4:$CA$32)),0)</f>
      </c>
      <c r="BY56" s="280">
        <f>IFERROR(SUMPRODUCT(('控温被PRO-S级品'!$B$2:$B$10=$B56)*('控温被PRO-S级品'!$E$1:$BE$1=BY$1)*('控温被PRO-S级品'!$E$2:$BE$10)),0)+IFERROR(SUMPRODUCT(('冬被-S级品'!$B$2:$B$10=$B56)*('冬被-S级品'!$E$1:$AW$1=BY$1)*('冬被-S级品'!$E$2:$AW$10)),0)+IFERROR(SUMPRODUCT(('白止-S级品'!$A$2:$A$26=$B56)*('白止-S级品'!$D$1:$AV$1=BY$1)*('白止-S级品'!$D$2:$AV$26)),0)+IFERROR(SUMPRODUCT(('乐容-S级品'!$A$4:$A$32=$B56)*('乐容-S级品'!$L$3:$CA$3=BY$1)*('乐容-S级品'!$L$4:$CA$32)),0)</f>
      </c>
      <c r="BZ56" s="280">
        <f>IFERROR(SUMPRODUCT(('控温被PRO-S级品'!$B$2:$B$10=$B56)*('控温被PRO-S级品'!$E$1:$BE$1=BZ$1)*('控温被PRO-S级品'!$E$2:$BE$10)),0)+IFERROR(SUMPRODUCT(('冬被-S级品'!$B$2:$B$10=$B56)*('冬被-S级品'!$E$1:$AW$1=BZ$1)*('冬被-S级品'!$E$2:$AW$10)),0)+IFERROR(SUMPRODUCT(('白止-S级品'!$A$2:$A$26=$B56)*('白止-S级品'!$D$1:$AV$1=BZ$1)*('白止-S级品'!$D$2:$AV$26)),0)+IFERROR(SUMPRODUCT(('乐容-S级品'!$A$4:$A$32=$B56)*('乐容-S级品'!$L$3:$CA$3=BZ$1)*('乐容-S级品'!$L$4:$CA$32)),0)</f>
      </c>
      <c r="CA56" s="280">
        <f>IFERROR(SUMPRODUCT(('控温被PRO-S级品'!$B$2:$B$10=$B56)*('控温被PRO-S级品'!$E$1:$BE$1=CA$1)*('控温被PRO-S级品'!$E$2:$BE$10)),0)+IFERROR(SUMPRODUCT(('冬被-S级品'!$B$2:$B$10=$B56)*('冬被-S级品'!$E$1:$AW$1=CA$1)*('冬被-S级品'!$E$2:$AW$10)),0)+IFERROR(SUMPRODUCT(('白止-S级品'!$A$2:$A$26=$B56)*('白止-S级品'!$D$1:$AV$1=CA$1)*('白止-S级品'!$D$2:$AV$26)),0)+IFERROR(SUMPRODUCT(('乐容-S级品'!$A$4:$A$32=$B56)*('乐容-S级品'!$L$3:$CA$3=CA$1)*('乐容-S级品'!$L$4:$CA$32)),0)</f>
      </c>
      <c r="CB56" s="280">
        <f>IFERROR(SUMPRODUCT(('控温被PRO-S级品'!$B$2:$B$10=$B56)*('控温被PRO-S级品'!$E$1:$BE$1=CB$1)*('控温被PRO-S级品'!$E$2:$BE$10)),0)+IFERROR(SUMPRODUCT(('冬被-S级品'!$B$2:$B$10=$B56)*('冬被-S级品'!$E$1:$AW$1=CB$1)*('冬被-S级品'!$E$2:$AW$10)),0)+IFERROR(SUMPRODUCT(('白止-S级品'!$A$2:$A$26=$B56)*('白止-S级品'!$D$1:$AV$1=CB$1)*('白止-S级品'!$D$2:$AV$26)),0)+IFERROR(SUMPRODUCT(('乐容-S级品'!$A$4:$A$32=$B56)*('乐容-S级品'!$L$3:$CA$3=CB$1)*('乐容-S级品'!$L$4:$CA$32)),0)</f>
      </c>
      <c r="CC56" s="280">
        <f>IFERROR(SUMPRODUCT(('控温被PRO-S级品'!$B$2:$B$10=$B56)*('控温被PRO-S级品'!$E$1:$BE$1=CC$1)*('控温被PRO-S级品'!$E$2:$BE$10)),0)+IFERROR(SUMPRODUCT(('冬被-S级品'!$B$2:$B$10=$B56)*('冬被-S级品'!$E$1:$AW$1=CC$1)*('冬被-S级品'!$E$2:$AW$10)),0)+IFERROR(SUMPRODUCT(('白止-S级品'!$A$2:$A$26=$B56)*('白止-S级品'!$D$1:$AV$1=CC$1)*('白止-S级品'!$D$2:$AV$26)),0)+IFERROR(SUMPRODUCT(('乐容-S级品'!$A$4:$A$32=$B56)*('乐容-S级品'!$L$3:$CA$3=CC$1)*('乐容-S级品'!$L$4:$CA$32)),0)</f>
      </c>
      <c r="CD56" s="280">
        <f>IFERROR(SUMPRODUCT(('控温被PRO-S级品'!$B$2:$B$10=$B56)*('控温被PRO-S级品'!$E$1:$BE$1=CD$1)*('控温被PRO-S级品'!$E$2:$BE$10)),0)+IFERROR(SUMPRODUCT(('冬被-S级品'!$B$2:$B$10=$B56)*('冬被-S级品'!$E$1:$AW$1=CD$1)*('冬被-S级品'!$E$2:$AW$10)),0)+IFERROR(SUMPRODUCT(('白止-S级品'!$A$2:$A$26=$B56)*('白止-S级品'!$D$1:$AV$1=CD$1)*('白止-S级品'!$D$2:$AV$26)),0)+IFERROR(SUMPRODUCT(('乐容-S级品'!$A$4:$A$32=$B56)*('乐容-S级品'!$L$3:$CA$3=CD$1)*('乐容-S级品'!$L$4:$CA$32)),0)</f>
      </c>
      <c r="CE56" s="280">
        <f>IFERROR(SUMPRODUCT(('控温被PRO-S级品'!$B$2:$B$10=$B56)*('控温被PRO-S级品'!$E$1:$BE$1=CE$1)*('控温被PRO-S级品'!$E$2:$BE$10)),0)+IFERROR(SUMPRODUCT(('冬被-S级品'!$B$2:$B$10=$B56)*('冬被-S级品'!$E$1:$AW$1=CE$1)*('冬被-S级品'!$E$2:$AW$10)),0)+IFERROR(SUMPRODUCT(('白止-S级品'!$A$2:$A$26=$B56)*('白止-S级品'!$D$1:$AV$1=CE$1)*('白止-S级品'!$D$2:$AV$26)),0)+IFERROR(SUMPRODUCT(('乐容-S级品'!$A$4:$A$32=$B56)*('乐容-S级品'!$L$3:$CA$3=CE$1)*('乐容-S级品'!$L$4:$CA$32)),0)</f>
      </c>
      <c r="CF56" s="280">
        <f>IFERROR(SUMPRODUCT(('控温被PRO-S级品'!$B$2:$B$10=$B56)*('控温被PRO-S级品'!$E$1:$BE$1=CF$1)*('控温被PRO-S级品'!$E$2:$BE$10)),0)+IFERROR(SUMPRODUCT(('冬被-S级品'!$B$2:$B$10=$B56)*('冬被-S级品'!$E$1:$AW$1=CF$1)*('冬被-S级品'!$E$2:$AW$10)),0)+IFERROR(SUMPRODUCT(('白止-S级品'!$A$2:$A$26=$B56)*('白止-S级品'!$D$1:$AV$1=CF$1)*('白止-S级品'!$D$2:$AV$26)),0)+IFERROR(SUMPRODUCT(('乐容-S级品'!$A$4:$A$32=$B56)*('乐容-S级品'!$L$3:$CA$3=CF$1)*('乐容-S级品'!$L$4:$CA$32)),0)</f>
      </c>
      <c r="CG56" s="280">
        <f>IFERROR(SUMPRODUCT(('控温被PRO-S级品'!$B$2:$B$10=$B56)*('控温被PRO-S级品'!$E$1:$BE$1=CG$1)*('控温被PRO-S级品'!$E$2:$BE$10)),0)+IFERROR(SUMPRODUCT(('冬被-S级品'!$B$2:$B$10=$B56)*('冬被-S级品'!$E$1:$AW$1=CG$1)*('冬被-S级品'!$E$2:$AW$10)),0)+IFERROR(SUMPRODUCT(('白止-S级品'!$A$2:$A$26=$B56)*('白止-S级品'!$D$1:$AV$1=CG$1)*('白止-S级品'!$D$2:$AV$26)),0)+IFERROR(SUMPRODUCT(('乐容-S级品'!$A$4:$A$32=$B56)*('乐容-S级品'!$L$3:$CA$3=CG$1)*('乐容-S级品'!$L$4:$CA$32)),0)</f>
      </c>
      <c r="CH56" s="280">
        <f>IFERROR(SUMPRODUCT(('控温被PRO-S级品'!$B$2:$B$10=$B56)*('控温被PRO-S级品'!$E$1:$BE$1=CH$1)*('控温被PRO-S级品'!$E$2:$BE$10)),0)+IFERROR(SUMPRODUCT(('冬被-S级品'!$B$2:$B$10=$B56)*('冬被-S级品'!$E$1:$AW$1=CH$1)*('冬被-S级品'!$E$2:$AW$10)),0)+IFERROR(SUMPRODUCT(('白止-S级品'!$A$2:$A$26=$B56)*('白止-S级品'!$D$1:$AV$1=CH$1)*('白止-S级品'!$D$2:$AV$26)),0)+IFERROR(SUMPRODUCT(('乐容-S级品'!$A$4:$A$32=$B56)*('乐容-S级品'!$L$3:$CA$3=CH$1)*('乐容-S级品'!$L$4:$CA$32)),0)</f>
      </c>
      <c r="CI56" s="280">
        <f>IFERROR(SUMPRODUCT(('控温被PRO-S级品'!$B$2:$B$10=$B56)*('控温被PRO-S级品'!$E$1:$BE$1=CI$1)*('控温被PRO-S级品'!$E$2:$BE$10)),0)+IFERROR(SUMPRODUCT(('冬被-S级品'!$B$2:$B$10=$B56)*('冬被-S级品'!$E$1:$AW$1=CI$1)*('冬被-S级品'!$E$2:$AW$10)),0)+IFERROR(SUMPRODUCT(('白止-S级品'!$A$2:$A$26=$B56)*('白止-S级品'!$D$1:$AV$1=CI$1)*('白止-S级品'!$D$2:$AV$26)),0)+IFERROR(SUMPRODUCT(('乐容-S级品'!$A$4:$A$32=$B56)*('乐容-S级品'!$L$3:$CA$3=CI$1)*('乐容-S级品'!$L$4:$CA$32)),0)</f>
      </c>
      <c r="CJ56" s="280">
        <f>IFERROR(SUMPRODUCT(('控温被PRO-S级品'!$B$2:$B$10=$B56)*('控温被PRO-S级品'!$E$1:$BE$1=CJ$1)*('控温被PRO-S级品'!$E$2:$BE$10)),0)+IFERROR(SUMPRODUCT(('冬被-S级品'!$B$2:$B$10=$B56)*('冬被-S级品'!$E$1:$AW$1=CJ$1)*('冬被-S级品'!$E$2:$AW$10)),0)+IFERROR(SUMPRODUCT(('白止-S级品'!$A$2:$A$26=$B56)*('白止-S级品'!$D$1:$AV$1=CJ$1)*('白止-S级品'!$D$2:$AV$26)),0)+IFERROR(SUMPRODUCT(('乐容-S级品'!$A$4:$A$32=$B56)*('乐容-S级品'!$L$3:$CA$3=CJ$1)*('乐容-S级品'!$L$4:$CA$32)),0)</f>
      </c>
      <c r="CK56" s="280">
        <f>IFERROR(SUMPRODUCT(('控温被PRO-S级品'!$B$2:$B$10=$B56)*('控温被PRO-S级品'!$E$1:$BE$1=CK$1)*('控温被PRO-S级品'!$E$2:$BE$10)),0)+IFERROR(SUMPRODUCT(('冬被-S级品'!$B$2:$B$10=$B56)*('冬被-S级品'!$E$1:$AW$1=CK$1)*('冬被-S级品'!$E$2:$AW$10)),0)+IFERROR(SUMPRODUCT(('白止-S级品'!$A$2:$A$26=$B56)*('白止-S级品'!$D$1:$AV$1=CK$1)*('白止-S级品'!$D$2:$AV$26)),0)+IFERROR(SUMPRODUCT(('乐容-S级品'!$A$4:$A$32=$B56)*('乐容-S级品'!$L$3:$CA$3=CK$1)*('乐容-S级品'!$L$4:$CA$32)),0)</f>
      </c>
      <c r="CL56" s="280">
        <f>IFERROR(SUMPRODUCT(('控温被PRO-S级品'!$B$2:$B$10=$B56)*('控温被PRO-S级品'!$E$1:$BE$1=CL$1)*('控温被PRO-S级品'!$E$2:$BE$10)),0)+IFERROR(SUMPRODUCT(('冬被-S级品'!$B$2:$B$10=$B56)*('冬被-S级品'!$E$1:$AW$1=CL$1)*('冬被-S级品'!$E$2:$AW$10)),0)+IFERROR(SUMPRODUCT(('白止-S级品'!$A$2:$A$26=$B56)*('白止-S级品'!$D$1:$AV$1=CL$1)*('白止-S级品'!$D$2:$AV$26)),0)+IFERROR(SUMPRODUCT(('乐容-S级品'!$A$4:$A$32=$B56)*('乐容-S级品'!$L$3:$CA$3=CL$1)*('乐容-S级品'!$L$4:$CA$32)),0)</f>
      </c>
      <c r="CM56" s="280">
        <f>IFERROR(SUMPRODUCT(('控温被PRO-S级品'!$B$2:$B$10=$B56)*('控温被PRO-S级品'!$E$1:$BE$1=CM$1)*('控温被PRO-S级品'!$E$2:$BE$10)),0)+IFERROR(SUMPRODUCT(('冬被-S级品'!$B$2:$B$10=$B56)*('冬被-S级品'!$E$1:$AW$1=CM$1)*('冬被-S级品'!$E$2:$AW$10)),0)+IFERROR(SUMPRODUCT(('白止-S级品'!$A$2:$A$26=$B56)*('白止-S级品'!$D$1:$AV$1=CM$1)*('白止-S级品'!$D$2:$AV$26)),0)+IFERROR(SUMPRODUCT(('乐容-S级品'!$A$4:$A$32=$B56)*('乐容-S级品'!$L$3:$CA$3=CM$1)*('乐容-S级品'!$L$4:$CA$32)),0)</f>
      </c>
      <c r="CN56" s="280">
        <f>IFERROR(SUMPRODUCT(('控温被PRO-S级品'!$B$2:$B$10=$B56)*('控温被PRO-S级品'!$E$1:$BE$1=CN$1)*('控温被PRO-S级品'!$E$2:$BE$10)),0)+IFERROR(SUMPRODUCT(('冬被-S级品'!$B$2:$B$10=$B56)*('冬被-S级品'!$E$1:$AW$1=CN$1)*('冬被-S级品'!$E$2:$AW$10)),0)+IFERROR(SUMPRODUCT(('白止-S级品'!$A$2:$A$26=$B56)*('白止-S级品'!$D$1:$AV$1=CN$1)*('白止-S级品'!$D$2:$AV$26)),0)+IFERROR(SUMPRODUCT(('乐容-S级品'!$A$4:$A$32=$B56)*('乐容-S级品'!$L$3:$CA$3=CN$1)*('乐容-S级品'!$L$4:$CA$32)),0)</f>
      </c>
      <c r="CO56" s="280">
        <f>IFERROR(SUMPRODUCT(('控温被PRO-S级品'!$B$2:$B$10=$B56)*('控温被PRO-S级品'!$E$1:$BE$1=CO$1)*('控温被PRO-S级品'!$E$2:$BE$10)),0)+IFERROR(SUMPRODUCT(('冬被-S级品'!$B$2:$B$10=$B56)*('冬被-S级品'!$E$1:$AW$1=CO$1)*('冬被-S级品'!$E$2:$AW$10)),0)+IFERROR(SUMPRODUCT(('白止-S级品'!$A$2:$A$26=$B56)*('白止-S级品'!$D$1:$AV$1=CO$1)*('白止-S级品'!$D$2:$AV$26)),0)+IFERROR(SUMPRODUCT(('乐容-S级品'!$A$4:$A$32=$B56)*('乐容-S级品'!$L$3:$CA$3=CO$1)*('乐容-S级品'!$L$4:$CA$32)),0)</f>
      </c>
      <c r="CP56" s="280">
        <f>IFERROR(SUMPRODUCT(('控温被PRO-S级品'!$B$2:$B$10=$B56)*('控温被PRO-S级品'!$E$1:$BE$1=CP$1)*('控温被PRO-S级品'!$E$2:$BE$10)),0)+IFERROR(SUMPRODUCT(('冬被-S级品'!$B$2:$B$10=$B56)*('冬被-S级品'!$E$1:$AW$1=CP$1)*('冬被-S级品'!$E$2:$AW$10)),0)+IFERROR(SUMPRODUCT(('白止-S级品'!$A$2:$A$26=$B56)*('白止-S级品'!$D$1:$AV$1=CP$1)*('白止-S级品'!$D$2:$AV$26)),0)+IFERROR(SUMPRODUCT(('乐容-S级品'!$A$4:$A$32=$B56)*('乐容-S级品'!$L$3:$CA$3=CP$1)*('乐容-S级品'!$L$4:$CA$32)),0)</f>
      </c>
      <c r="CQ56" s="280">
        <f>IFERROR(SUMPRODUCT(('控温被PRO-S级品'!$B$2:$B$10=$B56)*('控温被PRO-S级品'!$E$1:$BE$1=CQ$1)*('控温被PRO-S级品'!$E$2:$BE$10)),0)+IFERROR(SUMPRODUCT(('冬被-S级品'!$B$2:$B$10=$B56)*('冬被-S级品'!$E$1:$AW$1=CQ$1)*('冬被-S级品'!$E$2:$AW$10)),0)+IFERROR(SUMPRODUCT(('白止-S级品'!$A$2:$A$26=$B56)*('白止-S级品'!$D$1:$AV$1=CQ$1)*('白止-S级品'!$D$2:$AV$26)),0)+IFERROR(SUMPRODUCT(('乐容-S级品'!$A$4:$A$32=$B56)*('乐容-S级品'!$L$3:$CA$3=CQ$1)*('乐容-S级品'!$L$4:$CA$32)),0)</f>
      </c>
      <c r="CR56" s="280">
        <f>IFERROR(SUMPRODUCT(('控温被PRO-S级品'!$B$2:$B$10=$B56)*('控温被PRO-S级品'!$E$1:$BE$1=CR$1)*('控温被PRO-S级品'!$E$2:$BE$10)),0)+IFERROR(SUMPRODUCT(('冬被-S级品'!$B$2:$B$10=$B56)*('冬被-S级品'!$E$1:$AW$1=CR$1)*('冬被-S级品'!$E$2:$AW$10)),0)+IFERROR(SUMPRODUCT(('白止-S级品'!$A$2:$A$26=$B56)*('白止-S级品'!$D$1:$AV$1=CR$1)*('白止-S级品'!$D$2:$AV$26)),0)+IFERROR(SUMPRODUCT(('乐容-S级品'!$A$4:$A$32=$B56)*('乐容-S级品'!$L$3:$CA$3=CR$1)*('乐容-S级品'!$L$4:$CA$32)),0)</f>
      </c>
      <c r="CS56" s="280">
        <f>IFERROR(SUMPRODUCT(('控温被PRO-S级品'!$B$2:$B$10=$B56)*('控温被PRO-S级品'!$E$1:$BE$1=CS$1)*('控温被PRO-S级品'!$E$2:$BE$10)),0)+IFERROR(SUMPRODUCT(('冬被-S级品'!$B$2:$B$10=$B56)*('冬被-S级品'!$E$1:$AW$1=CS$1)*('冬被-S级品'!$E$2:$AW$10)),0)+IFERROR(SUMPRODUCT(('白止-S级品'!$A$2:$A$26=$B56)*('白止-S级品'!$D$1:$AV$1=CS$1)*('白止-S级品'!$D$2:$AV$26)),0)+IFERROR(SUMPRODUCT(('乐容-S级品'!$A$4:$A$32=$B56)*('乐容-S级品'!$L$3:$CA$3=CS$1)*('乐容-S级品'!$L$4:$CA$32)),0)</f>
      </c>
      <c r="CT56" s="280">
        <f>IFERROR(SUMPRODUCT(('控温被PRO-S级品'!$B$2:$B$10=$B56)*('控温被PRO-S级品'!$E$1:$BE$1=CT$1)*('控温被PRO-S级品'!$E$2:$BE$10)),0)+IFERROR(SUMPRODUCT(('冬被-S级品'!$B$2:$B$10=$B56)*('冬被-S级品'!$E$1:$AW$1=CT$1)*('冬被-S级品'!$E$2:$AW$10)),0)+IFERROR(SUMPRODUCT(('白止-S级品'!$A$2:$A$26=$B56)*('白止-S级品'!$D$1:$AV$1=CT$1)*('白止-S级品'!$D$2:$AV$26)),0)+IFERROR(SUMPRODUCT(('乐容-S级品'!$A$4:$A$32=$B56)*('乐容-S级品'!$L$3:$CA$3=CT$1)*('乐容-S级品'!$L$4:$CA$32)),0)</f>
      </c>
      <c r="CU56" s="280">
        <f>IFERROR(SUMPRODUCT(('控温被PRO-S级品'!$B$2:$B$10=$B56)*('控温被PRO-S级品'!$E$1:$BE$1=CU$1)*('控温被PRO-S级品'!$E$2:$BE$10)),0)+IFERROR(SUMPRODUCT(('冬被-S级品'!$B$2:$B$10=$B56)*('冬被-S级品'!$E$1:$AW$1=CU$1)*('冬被-S级品'!$E$2:$AW$10)),0)+IFERROR(SUMPRODUCT(('白止-S级品'!$A$2:$A$26=$B56)*('白止-S级品'!$D$1:$AV$1=CU$1)*('白止-S级品'!$D$2:$AV$26)),0)+IFERROR(SUMPRODUCT(('乐容-S级品'!$A$4:$A$32=$B56)*('乐容-S级品'!$L$3:$CA$3=CU$1)*('乐容-S级品'!$L$4:$CA$32)),0)</f>
      </c>
      <c r="CV56" s="280">
        <f>IFERROR(SUMPRODUCT(('控温被PRO-S级品'!$B$2:$B$10=$B56)*('控温被PRO-S级品'!$E$1:$BE$1=CV$1)*('控温被PRO-S级品'!$E$2:$BE$10)),0)+IFERROR(SUMPRODUCT(('冬被-S级品'!$B$2:$B$10=$B56)*('冬被-S级品'!$E$1:$AW$1=CV$1)*('冬被-S级品'!$E$2:$AW$10)),0)+IFERROR(SUMPRODUCT(('白止-S级品'!$A$2:$A$26=$B56)*('白止-S级品'!$D$1:$AV$1=CV$1)*('白止-S级品'!$D$2:$AV$26)),0)+IFERROR(SUMPRODUCT(('乐容-S级品'!$A$4:$A$32=$B56)*('乐容-S级品'!$L$3:$CA$3=CV$1)*('乐容-S级品'!$L$4:$CA$32)),0)</f>
      </c>
      <c r="CW56" s="280">
        <f>IFERROR(SUMPRODUCT(('控温被PRO-S级品'!$B$2:$B$10=$B56)*('控温被PRO-S级品'!$E$1:$BE$1=CW$1)*('控温被PRO-S级品'!$E$2:$BE$10)),0)+IFERROR(SUMPRODUCT(('冬被-S级品'!$B$2:$B$10=$B56)*('冬被-S级品'!$E$1:$AW$1=CW$1)*('冬被-S级品'!$E$2:$AW$10)),0)+IFERROR(SUMPRODUCT(('白止-S级品'!$A$2:$A$26=$B56)*('白止-S级品'!$D$1:$AV$1=CW$1)*('白止-S级品'!$D$2:$AV$26)),0)+IFERROR(SUMPRODUCT(('乐容-S级品'!$A$4:$A$32=$B56)*('乐容-S级品'!$L$3:$CA$3=CW$1)*('乐容-S级品'!$L$4:$CA$32)),0)</f>
      </c>
      <c r="CX56" s="280">
        <f>IFERROR(SUMPRODUCT(('控温被PRO-S级品'!$B$2:$B$10=$B56)*('控温被PRO-S级品'!$E$1:$BE$1=CX$1)*('控温被PRO-S级品'!$E$2:$BE$10)),0)+IFERROR(SUMPRODUCT(('冬被-S级品'!$B$2:$B$10=$B56)*('冬被-S级品'!$E$1:$AW$1=CX$1)*('冬被-S级品'!$E$2:$AW$10)),0)+IFERROR(SUMPRODUCT(('白止-S级品'!$A$2:$A$26=$B56)*('白止-S级品'!$D$1:$AV$1=CX$1)*('白止-S级品'!$D$2:$AV$26)),0)+IFERROR(SUMPRODUCT(('乐容-S级品'!$A$4:$A$32=$B56)*('乐容-S级品'!$L$3:$CA$3=CX$1)*('乐容-S级品'!$L$4:$CA$32)),0)</f>
      </c>
      <c r="CY56" s="280">
        <f>IFERROR(SUMPRODUCT(('控温被PRO-S级品'!$B$2:$B$10=$B56)*('控温被PRO-S级品'!$E$1:$BE$1=CY$1)*('控温被PRO-S级品'!$E$2:$BE$10)),0)+IFERROR(SUMPRODUCT(('冬被-S级品'!$B$2:$B$10=$B56)*('冬被-S级品'!$E$1:$AW$1=CY$1)*('冬被-S级品'!$E$2:$AW$10)),0)+IFERROR(SUMPRODUCT(('白止-S级品'!$A$2:$A$26=$B56)*('白止-S级品'!$D$1:$AV$1=CY$1)*('白止-S级品'!$D$2:$AV$26)),0)+IFERROR(SUMPRODUCT(('乐容-S级品'!$A$4:$A$32=$B56)*('乐容-S级品'!$L$3:$CA$3=CY$1)*('乐容-S级品'!$L$4:$CA$32)),0)</f>
      </c>
      <c r="CZ56" s="280">
        <f>IFERROR(SUMPRODUCT(('控温被PRO-S级品'!$B$2:$B$10=$B56)*('控温被PRO-S级品'!$E$1:$BE$1=CZ$1)*('控温被PRO-S级品'!$E$2:$BE$10)),0)+IFERROR(SUMPRODUCT(('冬被-S级品'!$B$2:$B$10=$B56)*('冬被-S级品'!$E$1:$AW$1=CZ$1)*('冬被-S级品'!$E$2:$AW$10)),0)+IFERROR(SUMPRODUCT(('白止-S级品'!$A$2:$A$26=$B56)*('白止-S级品'!$D$1:$AV$1=CZ$1)*('白止-S级品'!$D$2:$AV$26)),0)+IFERROR(SUMPRODUCT(('乐容-S级品'!$A$4:$A$32=$B56)*('乐容-S级品'!$L$3:$CA$3=CZ$1)*('乐容-S级品'!$L$4:$CA$32)),0)</f>
      </c>
      <c r="DA56" s="280">
        <f>IFERROR(SUMPRODUCT(('控温被PRO-S级品'!$B$2:$B$10=$B56)*('控温被PRO-S级品'!$E$1:$BE$1=DA$1)*('控温被PRO-S级品'!$E$2:$BE$10)),0)+IFERROR(SUMPRODUCT(('冬被-S级品'!$B$2:$B$10=$B56)*('冬被-S级品'!$E$1:$AW$1=DA$1)*('冬被-S级品'!$E$2:$AW$10)),0)+IFERROR(SUMPRODUCT(('白止-S级品'!$A$2:$A$26=$B56)*('白止-S级品'!$D$1:$AV$1=DA$1)*('白止-S级品'!$D$2:$AV$26)),0)+IFERROR(SUMPRODUCT(('乐容-S级品'!$A$4:$A$32=$B56)*('乐容-S级品'!$L$3:$CA$3=DA$1)*('乐容-S级品'!$L$4:$CA$32)),0)</f>
      </c>
      <c r="DB56" s="280">
        <f>IFERROR(SUMPRODUCT(('控温被PRO-S级品'!$B$2:$B$10=$B56)*('控温被PRO-S级品'!$E$1:$BE$1=DB$1)*('控温被PRO-S级品'!$E$2:$BE$10)),0)+IFERROR(SUMPRODUCT(('冬被-S级品'!$B$2:$B$10=$B56)*('冬被-S级品'!$E$1:$AW$1=DB$1)*('冬被-S级品'!$E$2:$AW$10)),0)+IFERROR(SUMPRODUCT(('白止-S级品'!$A$2:$A$26=$B56)*('白止-S级品'!$D$1:$AV$1=DB$1)*('白止-S级品'!$D$2:$AV$26)),0)+IFERROR(SUMPRODUCT(('乐容-S级品'!$A$4:$A$32=$B56)*('乐容-S级品'!$L$3:$CA$3=DB$1)*('乐容-S级品'!$L$4:$CA$32)),0)</f>
      </c>
      <c r="DC56" s="280">
        <f>IFERROR(SUMPRODUCT(('控温被PRO-S级品'!$B$2:$B$10=$B56)*('控温被PRO-S级品'!$E$1:$BE$1=DC$1)*('控温被PRO-S级品'!$E$2:$BE$10)),0)+IFERROR(SUMPRODUCT(('冬被-S级品'!$B$2:$B$10=$B56)*('冬被-S级品'!$E$1:$AW$1=DC$1)*('冬被-S级品'!$E$2:$AW$10)),0)+IFERROR(SUMPRODUCT(('白止-S级品'!$A$2:$A$26=$B56)*('白止-S级品'!$D$1:$AV$1=DC$1)*('白止-S级品'!$D$2:$AV$26)),0)+IFERROR(SUMPRODUCT(('乐容-S级品'!$A$4:$A$32=$B56)*('乐容-S级品'!$L$3:$CA$3=DC$1)*('乐容-S级品'!$L$4:$CA$32)),0)</f>
      </c>
      <c r="DD56" s="280">
        <f>IFERROR(SUMPRODUCT(('控温被PRO-S级品'!$B$2:$B$10=$B56)*('控温被PRO-S级品'!$E$1:$BE$1=DD$1)*('控温被PRO-S级品'!$E$2:$BE$10)),0)+IFERROR(SUMPRODUCT(('冬被-S级品'!$B$2:$B$10=$B56)*('冬被-S级品'!$E$1:$AW$1=DD$1)*('冬被-S级品'!$E$2:$AW$10)),0)+IFERROR(SUMPRODUCT(('白止-S级品'!$A$2:$A$26=$B56)*('白止-S级品'!$D$1:$AV$1=DD$1)*('白止-S级品'!$D$2:$AV$26)),0)+IFERROR(SUMPRODUCT(('乐容-S级品'!$A$4:$A$32=$B56)*('乐容-S级品'!$L$3:$CA$3=DD$1)*('乐容-S级品'!$L$4:$CA$32)),0)</f>
      </c>
      <c r="DE56" s="280">
        <f>IFERROR(SUMPRODUCT(('控温被PRO-S级品'!$B$2:$B$10=$B56)*('控温被PRO-S级品'!$E$1:$BE$1=DE$1)*('控温被PRO-S级品'!$E$2:$BE$10)),0)+IFERROR(SUMPRODUCT(('冬被-S级品'!$B$2:$B$10=$B56)*('冬被-S级品'!$E$1:$AW$1=DE$1)*('冬被-S级品'!$E$2:$AW$10)),0)+IFERROR(SUMPRODUCT(('白止-S级品'!$A$2:$A$26=$B56)*('白止-S级品'!$D$1:$AV$1=DE$1)*('白止-S级品'!$D$2:$AV$26)),0)+IFERROR(SUMPRODUCT(('乐容-S级品'!$A$4:$A$32=$B56)*('乐容-S级品'!$L$3:$CA$3=DE$1)*('乐容-S级品'!$L$4:$CA$32)),0)</f>
      </c>
      <c r="DF56" s="280">
        <f>IFERROR(SUMPRODUCT(('控温被PRO-S级品'!$B$2:$B$10=$B56)*('控温被PRO-S级品'!$E$1:$BE$1=DF$1)*('控温被PRO-S级品'!$E$2:$BE$10)),0)+IFERROR(SUMPRODUCT(('冬被-S级品'!$B$2:$B$10=$B56)*('冬被-S级品'!$E$1:$AW$1=DF$1)*('冬被-S级品'!$E$2:$AW$10)),0)+IFERROR(SUMPRODUCT(('白止-S级品'!$A$2:$A$26=$B56)*('白止-S级品'!$D$1:$AV$1=DF$1)*('白止-S级品'!$D$2:$AV$26)),0)+IFERROR(SUMPRODUCT(('乐容-S级品'!$A$4:$A$32=$B56)*('乐容-S级品'!$L$3:$CA$3=DF$1)*('乐容-S级品'!$L$4:$CA$32)),0)</f>
      </c>
      <c r="DG56" s="280">
        <f>IFERROR(SUMPRODUCT(('控温被PRO-S级品'!$B$2:$B$10=$B56)*('控温被PRO-S级品'!$E$1:$BE$1=DG$1)*('控温被PRO-S级品'!$E$2:$BE$10)),0)+IFERROR(SUMPRODUCT(('冬被-S级品'!$B$2:$B$10=$B56)*('冬被-S级品'!$E$1:$AW$1=DG$1)*('冬被-S级品'!$E$2:$AW$10)),0)+IFERROR(SUMPRODUCT(('白止-S级品'!$A$2:$A$26=$B56)*('白止-S级品'!$D$1:$AV$1=DG$1)*('白止-S级品'!$D$2:$AV$26)),0)+IFERROR(SUMPRODUCT(('乐容-S级品'!$A$4:$A$32=$B56)*('乐容-S级品'!$L$3:$CA$3=DG$1)*('乐容-S级品'!$L$4:$CA$32)),0)</f>
      </c>
      <c r="DH56" s="280">
        <f>IFERROR(SUMPRODUCT(('控温被PRO-S级品'!$B$2:$B$10=$B56)*('控温被PRO-S级品'!$E$1:$BE$1=DH$1)*('控温被PRO-S级品'!$E$2:$BE$10)),0)+IFERROR(SUMPRODUCT(('冬被-S级品'!$B$2:$B$10=$B56)*('冬被-S级品'!$E$1:$AW$1=DH$1)*('冬被-S级品'!$E$2:$AW$10)),0)+IFERROR(SUMPRODUCT(('白止-S级品'!$A$2:$A$26=$B56)*('白止-S级品'!$D$1:$AV$1=DH$1)*('白止-S级品'!$D$2:$AV$26)),0)+IFERROR(SUMPRODUCT(('乐容-S级品'!$A$4:$A$32=$B56)*('乐容-S级品'!$L$3:$CA$3=DH$1)*('乐容-S级品'!$L$4:$CA$32)),0)</f>
      </c>
      <c r="DI56" s="280">
        <f>IFERROR(SUMPRODUCT(('控温被PRO-S级品'!$B$2:$B$10=$B56)*('控温被PRO-S级品'!$E$1:$BE$1=DI$1)*('控温被PRO-S级品'!$E$2:$BE$10)),0)+IFERROR(SUMPRODUCT(('冬被-S级品'!$B$2:$B$10=$B56)*('冬被-S级品'!$E$1:$AW$1=DI$1)*('冬被-S级品'!$E$2:$AW$10)),0)+IFERROR(SUMPRODUCT(('白止-S级品'!$A$2:$A$26=$B56)*('白止-S级品'!$D$1:$AV$1=DI$1)*('白止-S级品'!$D$2:$AV$26)),0)+IFERROR(SUMPRODUCT(('乐容-S级品'!$A$4:$A$32=$B56)*('乐容-S级品'!$L$3:$CA$3=DI$1)*('乐容-S级品'!$L$4:$CA$32)),0)</f>
      </c>
      <c r="DJ56" s="280">
        <f>IFERROR(SUMPRODUCT(('控温被PRO-S级品'!$B$2:$B$10=$B56)*('控温被PRO-S级品'!$E$1:$BE$1=DJ$1)*('控温被PRO-S级品'!$E$2:$BE$10)),0)+IFERROR(SUMPRODUCT(('冬被-S级品'!$B$2:$B$10=$B56)*('冬被-S级品'!$E$1:$AW$1=DJ$1)*('冬被-S级品'!$E$2:$AW$10)),0)+IFERROR(SUMPRODUCT(('白止-S级品'!$A$2:$A$26=$B56)*('白止-S级品'!$D$1:$AV$1=DJ$1)*('白止-S级品'!$D$2:$AV$26)),0)+IFERROR(SUMPRODUCT(('乐容-S级品'!$A$4:$A$32=$B56)*('乐容-S级品'!$L$3:$CA$3=DJ$1)*('乐容-S级品'!$L$4:$CA$32)),0)</f>
      </c>
      <c r="DK56" s="280"/>
      <c r="DL56" s="280"/>
      <c r="DM56" s="280"/>
      <c r="DN56" s="280"/>
      <c r="DO56" s="280"/>
      <c r="DP56" s="280"/>
      <c r="DQ56" s="280"/>
      <c r="DR56" s="280"/>
      <c r="DS56" s="280"/>
      <c r="DT56" s="280"/>
      <c r="DU56" s="280"/>
      <c r="DV56" s="280"/>
      <c r="DW56" s="280">
        <f>VLOOKUP(B56,'系统编码规格'!A:C,3,FALSE)</f>
      </c>
      <c r="DX56" s="280"/>
      <c r="DY56" s="280"/>
      <c r="DZ56" s="280"/>
      <c r="EA56" s="280"/>
      <c r="EB56" s="280"/>
      <c r="EC56" s="280"/>
      <c r="ED56" s="280"/>
      <c r="EE56" s="280"/>
      <c r="EF56" s="280"/>
      <c r="EG56" s="280"/>
      <c r="EH56" s="280"/>
      <c r="EI56" s="280"/>
      <c r="EJ56" s="280"/>
      <c r="EK56" s="280"/>
      <c r="EL56" s="280"/>
      <c r="EM56" s="280"/>
      <c r="EN56" s="280"/>
      <c r="EO56" s="280"/>
      <c r="EP56" s="280"/>
      <c r="EQ56" s="280"/>
      <c r="ER56" s="280"/>
      <c r="ES56" s="280"/>
      <c r="ET56" s="280"/>
      <c r="EU56" s="280"/>
      <c r="EV56" s="280"/>
      <c r="EW56" s="280"/>
      <c r="EX56" s="280"/>
      <c r="EY56" s="280"/>
      <c r="EZ56" s="280"/>
      <c r="FA56" s="280"/>
      <c r="FB56" s="280"/>
      <c r="FC56" s="280"/>
      <c r="FD56" s="280"/>
      <c r="FE56" s="280"/>
      <c r="FF56" s="280"/>
      <c r="FG56" s="280"/>
      <c r="FH56" s="280"/>
      <c r="FI56" s="280"/>
      <c r="FJ56" s="280"/>
      <c r="FK56" s="280"/>
      <c r="FL56" s="280"/>
      <c r="FM56" s="280"/>
      <c r="FN56" s="280"/>
      <c r="FO56" s="280"/>
      <c r="FP56" s="280"/>
      <c r="FQ56" s="280"/>
      <c r="FR56" s="280"/>
      <c r="FS56" s="280"/>
      <c r="FT56" s="280"/>
      <c r="FU56" s="280"/>
      <c r="FV56" s="280"/>
      <c r="FW56" s="280"/>
      <c r="FX56" s="280"/>
      <c r="FY56" s="280"/>
      <c r="FZ56" s="280"/>
      <c r="GA56" s="280"/>
      <c r="GB56" s="280"/>
      <c r="GC56" s="280"/>
      <c r="GD56" s="280"/>
      <c r="GE56" s="280"/>
      <c r="GF56" s="280"/>
      <c r="GG56" s="280"/>
      <c r="GH56" s="280"/>
      <c r="GI56" s="280"/>
      <c r="GJ56" s="280"/>
      <c r="GK56" s="280"/>
      <c r="GL56" s="280"/>
      <c r="GM56" s="280"/>
      <c r="GN56" s="280"/>
      <c r="GO56" s="280"/>
      <c r="GP56" s="280"/>
      <c r="GQ56" s="280"/>
      <c r="GR56" s="280"/>
      <c r="GS56" s="280"/>
      <c r="GT56" s="280"/>
      <c r="GU56" s="280"/>
      <c r="GV56" s="280"/>
    </row>
    <row r="57">
      <c r="A57" s="309" t="str">
        <v>安桐</v>
      </c>
      <c r="B57" s="310" t="str">
        <v>12800025601141314</v>
      </c>
      <c r="C57" s="309" t="str">
        <v>亚朵星球 深睡控温被PRO</v>
      </c>
      <c r="D57" s="309" t="str">
        <v>朦胧黄-200*230cm</v>
      </c>
      <c r="E57">
        <f>SUM(F57:GX57)</f>
      </c>
      <c r="F57" s="280">
        <f>IFERROR(SUMPRODUCT(('控温被PRO-S级品'!$B$2:$B$10=$B57)*('控温被PRO-S级品'!$E$1:$BE$1=F$1)*('控温被PRO-S级品'!$E$2:$BE$10)),0)+IFERROR(SUMPRODUCT(('冬被-S级品'!$B$2:$B$10=$B57)*('冬被-S级品'!$E$1:$AW$1=F$1)*('冬被-S级品'!$E$2:$AW$10)),0)+IFERROR(SUMPRODUCT(('白止-S级品'!$A$2:$A$26=$B57)*('白止-S级品'!$D$1:$AV$1=F$1)*('白止-S级品'!$D$2:$AV$26)),0)+IFERROR(SUMPRODUCT(('乐容-S级品'!$A$4:$A$32=$B57)*('乐容-S级品'!$L$3:$CA$3=F$1)*('乐容-S级品'!$L$4:$CA$32)),0)</f>
      </c>
      <c r="G57" s="280">
        <f>IFERROR(SUMPRODUCT(('控温被PRO-S级品'!$B$2:$B$10=$B57)*('控温被PRO-S级品'!$E$1:$BE$1=G$1)*('控温被PRO-S级品'!$E$2:$BE$10)),0)+IFERROR(SUMPRODUCT(('冬被-S级品'!$B$2:$B$10=$B57)*('冬被-S级品'!$E$1:$AW$1=G$1)*('冬被-S级品'!$E$2:$AW$10)),0)+IFERROR(SUMPRODUCT(('白止-S级品'!$A$2:$A$26=$B57)*('白止-S级品'!$D$1:$AV$1=G$1)*('白止-S级品'!$D$2:$AV$26)),0)+IFERROR(SUMPRODUCT(('乐容-S级品'!$A$4:$A$32=$B57)*('乐容-S级品'!$L$3:$CA$3=G$1)*('乐容-S级品'!$L$4:$CA$32)),0)</f>
      </c>
      <c r="H57" s="280">
        <f>IFERROR(SUMPRODUCT(('控温被PRO-S级品'!$B$2:$B$10=$B57)*('控温被PRO-S级品'!$E$1:$BE$1=H$1)*('控温被PRO-S级品'!$E$2:$BE$10)),0)+IFERROR(SUMPRODUCT(('冬被-S级品'!$B$2:$B$10=$B57)*('冬被-S级品'!$E$1:$AW$1=H$1)*('冬被-S级品'!$E$2:$AW$10)),0)+IFERROR(SUMPRODUCT(('白止-S级品'!$A$2:$A$26=$B57)*('白止-S级品'!$D$1:$AV$1=H$1)*('白止-S级品'!$D$2:$AV$26)),0)+IFERROR(SUMPRODUCT(('乐容-S级品'!$A$4:$A$32=$B57)*('乐容-S级品'!$L$3:$CA$3=H$1)*('乐容-S级品'!$L$4:$CA$32)),0)</f>
      </c>
      <c r="I57" s="280">
        <f>IFERROR(SUMPRODUCT(('控温被PRO-S级品'!$B$2:$B$10=$B57)*('控温被PRO-S级品'!$E$1:$BE$1=I$1)*('控温被PRO-S级品'!$E$2:$BE$10)),0)+IFERROR(SUMPRODUCT(('冬被-S级品'!$B$2:$B$10=$B57)*('冬被-S级品'!$E$1:$AW$1=I$1)*('冬被-S级品'!$E$2:$AW$10)),0)+IFERROR(SUMPRODUCT(('白止-S级品'!$A$2:$A$26=$B57)*('白止-S级品'!$D$1:$AV$1=I$1)*('白止-S级品'!$D$2:$AV$26)),0)+IFERROR(SUMPRODUCT(('乐容-S级品'!$A$4:$A$32=$B57)*('乐容-S级品'!$L$3:$CA$3=I$1)*('乐容-S级品'!$L$4:$CA$32)),0)</f>
      </c>
      <c r="J57" s="280">
        <f>IFERROR(SUMPRODUCT(('控温被PRO-S级品'!$B$2:$B$10=$B57)*('控温被PRO-S级品'!$E$1:$BE$1=J$1)*('控温被PRO-S级品'!$E$2:$BE$10)),0)+IFERROR(SUMPRODUCT(('冬被-S级品'!$B$2:$B$10=$B57)*('冬被-S级品'!$E$1:$AW$1=J$1)*('冬被-S级品'!$E$2:$AW$10)),0)+IFERROR(SUMPRODUCT(('白止-S级品'!$A$2:$A$26=$B57)*('白止-S级品'!$D$1:$AV$1=J$1)*('白止-S级品'!$D$2:$AV$26)),0)+IFERROR(SUMPRODUCT(('乐容-S级品'!$A$4:$A$32=$B57)*('乐容-S级品'!$L$3:$CA$3=J$1)*('乐容-S级品'!$L$4:$CA$32)),0)</f>
      </c>
      <c r="K57" s="280">
        <f>IFERROR(SUMPRODUCT(('控温被PRO-S级品'!$B$2:$B$10=$B57)*('控温被PRO-S级品'!$E$1:$BE$1=K$1)*('控温被PRO-S级品'!$E$2:$BE$10)),0)+IFERROR(SUMPRODUCT(('冬被-S级品'!$B$2:$B$10=$B57)*('冬被-S级品'!$E$1:$AW$1=K$1)*('冬被-S级品'!$E$2:$AW$10)),0)+IFERROR(SUMPRODUCT(('白止-S级品'!$A$2:$A$26=$B57)*('白止-S级品'!$D$1:$AV$1=K$1)*('白止-S级品'!$D$2:$AV$26)),0)+IFERROR(SUMPRODUCT(('乐容-S级品'!$A$4:$A$32=$B57)*('乐容-S级品'!$L$3:$CA$3=K$1)*('乐容-S级品'!$L$4:$CA$32)),0)</f>
      </c>
      <c r="L57" s="280">
        <f>IFERROR(SUMPRODUCT(('控温被PRO-S级品'!$B$2:$B$10=$B57)*('控温被PRO-S级品'!$E$1:$BE$1=L$1)*('控温被PRO-S级品'!$E$2:$BE$10)),0)+IFERROR(SUMPRODUCT(('冬被-S级品'!$B$2:$B$10=$B57)*('冬被-S级品'!$E$1:$AW$1=L$1)*('冬被-S级品'!$E$2:$AW$10)),0)+IFERROR(SUMPRODUCT(('白止-S级品'!$A$2:$A$26=$B57)*('白止-S级品'!$D$1:$AV$1=L$1)*('白止-S级品'!$D$2:$AV$26)),0)+IFERROR(SUMPRODUCT(('乐容-S级品'!$A$4:$A$32=$B57)*('乐容-S级品'!$L$3:$CA$3=L$1)*('乐容-S级品'!$L$4:$CA$32)),0)</f>
      </c>
      <c r="M57" s="280">
        <f>IFERROR(SUMPRODUCT(('控温被PRO-S级品'!$B$2:$B$10=$B57)*('控温被PRO-S级品'!$E$1:$BE$1=M$1)*('控温被PRO-S级品'!$E$2:$BE$10)),0)+IFERROR(SUMPRODUCT(('冬被-S级品'!$B$2:$B$10=$B57)*('冬被-S级品'!$E$1:$AW$1=M$1)*('冬被-S级品'!$E$2:$AW$10)),0)+IFERROR(SUMPRODUCT(('白止-S级品'!$A$2:$A$26=$B57)*('白止-S级品'!$D$1:$AV$1=M$1)*('白止-S级品'!$D$2:$AV$26)),0)+IFERROR(SUMPRODUCT(('乐容-S级品'!$A$4:$A$32=$B57)*('乐容-S级品'!$L$3:$CA$3=M$1)*('乐容-S级品'!$L$4:$CA$32)),0)</f>
      </c>
      <c r="N57" s="280">
        <f>IFERROR(SUMPRODUCT(('控温被PRO-S级品'!$B$2:$B$10=$B57)*('控温被PRO-S级品'!$E$1:$BE$1=N$1)*('控温被PRO-S级品'!$E$2:$BE$10)),0)+IFERROR(SUMPRODUCT(('冬被-S级品'!$B$2:$B$10=$B57)*('冬被-S级品'!$E$1:$AW$1=N$1)*('冬被-S级品'!$E$2:$AW$10)),0)+IFERROR(SUMPRODUCT(('白止-S级品'!$A$2:$A$26=$B57)*('白止-S级品'!$D$1:$AV$1=N$1)*('白止-S级品'!$D$2:$AV$26)),0)+IFERROR(SUMPRODUCT(('乐容-S级品'!$A$4:$A$32=$B57)*('乐容-S级品'!$L$3:$CA$3=N$1)*('乐容-S级品'!$L$4:$CA$32)),0)</f>
      </c>
      <c r="O57" s="280">
        <f>IFERROR(SUMPRODUCT(('控温被PRO-S级品'!$B$2:$B$10=$B57)*('控温被PRO-S级品'!$E$1:$BE$1=O$1)*('控温被PRO-S级品'!$E$2:$BE$10)),0)+IFERROR(SUMPRODUCT(('冬被-S级品'!$B$2:$B$10=$B57)*('冬被-S级品'!$E$1:$AW$1=O$1)*('冬被-S级品'!$E$2:$AW$10)),0)+IFERROR(SUMPRODUCT(('白止-S级品'!$A$2:$A$26=$B57)*('白止-S级品'!$D$1:$AV$1=O$1)*('白止-S级品'!$D$2:$AV$26)),0)+IFERROR(SUMPRODUCT(('乐容-S级品'!$A$4:$A$32=$B57)*('乐容-S级品'!$L$3:$CA$3=O$1)*('乐容-S级品'!$L$4:$CA$32)),0)</f>
      </c>
      <c r="P57" s="280">
        <f>IFERROR(SUMPRODUCT(('控温被PRO-S级品'!$B$2:$B$10=$B57)*('控温被PRO-S级品'!$E$1:$BE$1=P$1)*('控温被PRO-S级品'!$E$2:$BE$10)),0)+IFERROR(SUMPRODUCT(('冬被-S级品'!$B$2:$B$10=$B57)*('冬被-S级品'!$E$1:$AW$1=P$1)*('冬被-S级品'!$E$2:$AW$10)),0)+IFERROR(SUMPRODUCT(('白止-S级品'!$A$2:$A$26=$B57)*('白止-S级品'!$D$1:$AV$1=P$1)*('白止-S级品'!$D$2:$AV$26)),0)+IFERROR(SUMPRODUCT(('乐容-S级品'!$A$4:$A$32=$B57)*('乐容-S级品'!$L$3:$CA$3=P$1)*('乐容-S级品'!$L$4:$CA$32)),0)</f>
      </c>
      <c r="Q57" s="280">
        <f>IFERROR(SUMPRODUCT(('控温被PRO-S级品'!$B$2:$B$10=$B57)*('控温被PRO-S级品'!$E$1:$BE$1=Q$1)*('控温被PRO-S级品'!$E$2:$BE$10)),0)+IFERROR(SUMPRODUCT(('冬被-S级品'!$B$2:$B$10=$B57)*('冬被-S级品'!$E$1:$AW$1=Q$1)*('冬被-S级品'!$E$2:$AW$10)),0)+IFERROR(SUMPRODUCT(('白止-S级品'!$A$2:$A$26=$B57)*('白止-S级品'!$D$1:$AV$1=Q$1)*('白止-S级品'!$D$2:$AV$26)),0)+IFERROR(SUMPRODUCT(('乐容-S级品'!$A$4:$A$32=$B57)*('乐容-S级品'!$L$3:$CA$3=Q$1)*('乐容-S级品'!$L$4:$CA$32)),0)</f>
      </c>
      <c r="R57" s="280">
        <f>IFERROR(SUMPRODUCT(('控温被PRO-S级品'!$B$2:$B$10=$B57)*('控温被PRO-S级品'!$E$1:$BE$1=R$1)*('控温被PRO-S级品'!$E$2:$BE$10)),0)+IFERROR(SUMPRODUCT(('冬被-S级品'!$B$2:$B$10=$B57)*('冬被-S级品'!$E$1:$AW$1=R$1)*('冬被-S级品'!$E$2:$AW$10)),0)+IFERROR(SUMPRODUCT(('白止-S级品'!$A$2:$A$26=$B57)*('白止-S级品'!$D$1:$AV$1=R$1)*('白止-S级品'!$D$2:$AV$26)),0)+IFERROR(SUMPRODUCT(('乐容-S级品'!$A$4:$A$32=$B57)*('乐容-S级品'!$L$3:$CA$3=R$1)*('乐容-S级品'!$L$4:$CA$32)),0)</f>
      </c>
      <c r="S57" s="280">
        <f>IFERROR(SUMPRODUCT(('控温被PRO-S级品'!$B$2:$B$10=$B57)*('控温被PRO-S级品'!$E$1:$BE$1=S$1)*('控温被PRO-S级品'!$E$2:$BE$10)),0)+IFERROR(SUMPRODUCT(('冬被-S级品'!$B$2:$B$10=$B57)*('冬被-S级品'!$E$1:$AW$1=S$1)*('冬被-S级品'!$E$2:$AW$10)),0)+IFERROR(SUMPRODUCT(('白止-S级品'!$A$2:$A$26=$B57)*('白止-S级品'!$D$1:$AV$1=S$1)*('白止-S级品'!$D$2:$AV$26)),0)+IFERROR(SUMPRODUCT(('乐容-S级品'!$A$4:$A$32=$B57)*('乐容-S级品'!$L$3:$CA$3=S$1)*('乐容-S级品'!$L$4:$CA$32)),0)</f>
      </c>
      <c r="T57" s="280">
        <f>IFERROR(SUMPRODUCT(('控温被PRO-S级品'!$B$2:$B$10=$B57)*('控温被PRO-S级品'!$E$1:$BE$1=T$1)*('控温被PRO-S级品'!$E$2:$BE$10)),0)+IFERROR(SUMPRODUCT(('冬被-S级品'!$B$2:$B$10=$B57)*('冬被-S级品'!$E$1:$AW$1=T$1)*('冬被-S级品'!$E$2:$AW$10)),0)+IFERROR(SUMPRODUCT(('白止-S级品'!$A$2:$A$26=$B57)*('白止-S级品'!$D$1:$AV$1=T$1)*('白止-S级品'!$D$2:$AV$26)),0)+IFERROR(SUMPRODUCT(('乐容-S级品'!$A$4:$A$32=$B57)*('乐容-S级品'!$L$3:$CA$3=T$1)*('乐容-S级品'!$L$4:$CA$32)),0)</f>
      </c>
      <c r="U57" s="280">
        <f>IFERROR(SUMPRODUCT(('控温被PRO-S级品'!$B$2:$B$10=$B57)*('控温被PRO-S级品'!$E$1:$BE$1=U$1)*('控温被PRO-S级品'!$E$2:$BE$10)),0)+IFERROR(SUMPRODUCT(('冬被-S级品'!$B$2:$B$10=$B57)*('冬被-S级品'!$E$1:$AW$1=U$1)*('冬被-S级品'!$E$2:$AW$10)),0)+IFERROR(SUMPRODUCT(('白止-S级品'!$A$2:$A$26=$B57)*('白止-S级品'!$D$1:$AV$1=U$1)*('白止-S级品'!$D$2:$AV$26)),0)+IFERROR(SUMPRODUCT(('乐容-S级品'!$A$4:$A$32=$B57)*('乐容-S级品'!$L$3:$CA$3=U$1)*('乐容-S级品'!$L$4:$CA$32)),0)</f>
      </c>
      <c r="V57" s="280">
        <f>IFERROR(SUMPRODUCT(('控温被PRO-S级品'!$B$2:$B$10=$B57)*('控温被PRO-S级品'!$E$1:$BE$1=V$1)*('控温被PRO-S级品'!$E$2:$BE$10)),0)+IFERROR(SUMPRODUCT(('冬被-S级品'!$B$2:$B$10=$B57)*('冬被-S级品'!$E$1:$AW$1=V$1)*('冬被-S级品'!$E$2:$AW$10)),0)+IFERROR(SUMPRODUCT(('白止-S级品'!$A$2:$A$26=$B57)*('白止-S级品'!$D$1:$AV$1=V$1)*('白止-S级品'!$D$2:$AV$26)),0)+IFERROR(SUMPRODUCT(('乐容-S级品'!$A$4:$A$32=$B57)*('乐容-S级品'!$L$3:$CA$3=V$1)*('乐容-S级品'!$L$4:$CA$32)),0)</f>
      </c>
      <c r="W57" s="280">
        <f>IFERROR(SUMPRODUCT(('控温被PRO-S级品'!$B$2:$B$10=$B57)*('控温被PRO-S级品'!$E$1:$BE$1=W$1)*('控温被PRO-S级品'!$E$2:$BE$10)),0)+IFERROR(SUMPRODUCT(('冬被-S级品'!$B$2:$B$10=$B57)*('冬被-S级品'!$E$1:$AW$1=W$1)*('冬被-S级品'!$E$2:$AW$10)),0)+IFERROR(SUMPRODUCT(('白止-S级品'!$A$2:$A$26=$B57)*('白止-S级品'!$D$1:$AV$1=W$1)*('白止-S级品'!$D$2:$AV$26)),0)+IFERROR(SUMPRODUCT(('乐容-S级品'!$A$4:$A$32=$B57)*('乐容-S级品'!$L$3:$CA$3=W$1)*('乐容-S级品'!$L$4:$CA$32)),0)</f>
      </c>
      <c r="X57" s="280">
        <f>IFERROR(SUMPRODUCT(('控温被PRO-S级品'!$B$2:$B$10=$B57)*('控温被PRO-S级品'!$E$1:$BE$1=X$1)*('控温被PRO-S级品'!$E$2:$BE$10)),0)+IFERROR(SUMPRODUCT(('冬被-S级品'!$B$2:$B$10=$B57)*('冬被-S级品'!$E$1:$AW$1=X$1)*('冬被-S级品'!$E$2:$AW$10)),0)+IFERROR(SUMPRODUCT(('白止-S级品'!$A$2:$A$26=$B57)*('白止-S级品'!$D$1:$AV$1=X$1)*('白止-S级品'!$D$2:$AV$26)),0)+IFERROR(SUMPRODUCT(('乐容-S级品'!$A$4:$A$32=$B57)*('乐容-S级品'!$L$3:$CA$3=X$1)*('乐容-S级品'!$L$4:$CA$32)),0)</f>
      </c>
      <c r="Y57" s="280">
        <f>IFERROR(SUMPRODUCT(('控温被PRO-S级品'!$B$2:$B$10=$B57)*('控温被PRO-S级品'!$E$1:$BE$1=Y$1)*('控温被PRO-S级品'!$E$2:$BE$10)),0)+IFERROR(SUMPRODUCT(('冬被-S级品'!$B$2:$B$10=$B57)*('冬被-S级品'!$E$1:$AW$1=Y$1)*('冬被-S级品'!$E$2:$AW$10)),0)+IFERROR(SUMPRODUCT(('白止-S级品'!$A$2:$A$26=$B57)*('白止-S级品'!$D$1:$AV$1=Y$1)*('白止-S级品'!$D$2:$AV$26)),0)+IFERROR(SUMPRODUCT(('乐容-S级品'!$A$4:$A$32=$B57)*('乐容-S级品'!$L$3:$CA$3=Y$1)*('乐容-S级品'!$L$4:$CA$32)),0)</f>
      </c>
      <c r="Z57" s="280">
        <f>IFERROR(SUMPRODUCT(('控温被PRO-S级品'!$B$2:$B$10=$B57)*('控温被PRO-S级品'!$E$1:$BE$1=Z$1)*('控温被PRO-S级品'!$E$2:$BE$10)),0)+IFERROR(SUMPRODUCT(('冬被-S级品'!$B$2:$B$10=$B57)*('冬被-S级品'!$E$1:$AW$1=Z$1)*('冬被-S级品'!$E$2:$AW$10)),0)+IFERROR(SUMPRODUCT(('白止-S级品'!$A$2:$A$26=$B57)*('白止-S级品'!$D$1:$AV$1=Z$1)*('白止-S级品'!$D$2:$AV$26)),0)+IFERROR(SUMPRODUCT(('乐容-S级品'!$A$4:$A$32=$B57)*('乐容-S级品'!$L$3:$CA$3=Z$1)*('乐容-S级品'!$L$4:$CA$32)),0)</f>
      </c>
      <c r="AA57" s="280">
        <f>IFERROR(SUMPRODUCT(('控温被PRO-S级品'!$B$2:$B$10=$B57)*('控温被PRO-S级品'!$E$1:$BE$1=AA$1)*('控温被PRO-S级品'!$E$2:$BE$10)),0)+IFERROR(SUMPRODUCT(('冬被-S级品'!$B$2:$B$10=$B57)*('冬被-S级品'!$E$1:$AW$1=AA$1)*('冬被-S级品'!$E$2:$AW$10)),0)+IFERROR(SUMPRODUCT(('白止-S级品'!$A$2:$A$26=$B57)*('白止-S级品'!$D$1:$AV$1=AA$1)*('白止-S级品'!$D$2:$AV$26)),0)+IFERROR(SUMPRODUCT(('乐容-S级品'!$A$4:$A$32=$B57)*('乐容-S级品'!$L$3:$CA$3=AA$1)*('乐容-S级品'!$L$4:$CA$32)),0)</f>
      </c>
      <c r="AB57" s="280">
        <f>IFERROR(SUMPRODUCT(('控温被PRO-S级品'!$B$2:$B$10=$B57)*('控温被PRO-S级品'!$E$1:$BE$1=AB$1)*('控温被PRO-S级品'!$E$2:$BE$10)),0)+IFERROR(SUMPRODUCT(('冬被-S级品'!$B$2:$B$10=$B57)*('冬被-S级品'!$E$1:$AW$1=AB$1)*('冬被-S级品'!$E$2:$AW$10)),0)+IFERROR(SUMPRODUCT(('白止-S级品'!$A$2:$A$26=$B57)*('白止-S级品'!$D$1:$AV$1=AB$1)*('白止-S级品'!$D$2:$AV$26)),0)+IFERROR(SUMPRODUCT(('乐容-S级品'!$A$4:$A$32=$B57)*('乐容-S级品'!$L$3:$CA$3=AB$1)*('乐容-S级品'!$L$4:$CA$32)),0)</f>
      </c>
      <c r="AC57" s="280">
        <f>IFERROR(SUMPRODUCT(('控温被PRO-S级品'!$B$2:$B$10=$B57)*('控温被PRO-S级品'!$E$1:$BE$1=AC$1)*('控温被PRO-S级品'!$E$2:$BE$10)),0)+IFERROR(SUMPRODUCT(('冬被-S级品'!$B$2:$B$10=$B57)*('冬被-S级品'!$E$1:$AW$1=AC$1)*('冬被-S级品'!$E$2:$AW$10)),0)+IFERROR(SUMPRODUCT(('白止-S级品'!$A$2:$A$26=$B57)*('白止-S级品'!$D$1:$AV$1=AC$1)*('白止-S级品'!$D$2:$AV$26)),0)+IFERROR(SUMPRODUCT(('乐容-S级品'!$A$4:$A$32=$B57)*('乐容-S级品'!$L$3:$CA$3=AC$1)*('乐容-S级品'!$L$4:$CA$32)),0)</f>
      </c>
      <c r="AD57" s="280">
        <f>IFERROR(SUMPRODUCT(('控温被PRO-S级品'!$B$2:$B$10=$B57)*('控温被PRO-S级品'!$E$1:$BE$1=AD$1)*('控温被PRO-S级品'!$E$2:$BE$10)),0)+IFERROR(SUMPRODUCT(('冬被-S级品'!$B$2:$B$10=$B57)*('冬被-S级品'!$E$1:$AW$1=AD$1)*('冬被-S级品'!$E$2:$AW$10)),0)+IFERROR(SUMPRODUCT(('白止-S级品'!$A$2:$A$26=$B57)*('白止-S级品'!$D$1:$AV$1=AD$1)*('白止-S级品'!$D$2:$AV$26)),0)+IFERROR(SUMPRODUCT(('乐容-S级品'!$A$4:$A$32=$B57)*('乐容-S级品'!$L$3:$CA$3=AD$1)*('乐容-S级品'!$L$4:$CA$32)),0)</f>
      </c>
      <c r="AE57" s="280">
        <f>IFERROR(SUMPRODUCT(('控温被PRO-S级品'!$B$2:$B$10=$B57)*('控温被PRO-S级品'!$E$1:$BE$1=AE$1)*('控温被PRO-S级品'!$E$2:$BE$10)),0)+IFERROR(SUMPRODUCT(('冬被-S级品'!$B$2:$B$10=$B57)*('冬被-S级品'!$E$1:$AW$1=AE$1)*('冬被-S级品'!$E$2:$AW$10)),0)+IFERROR(SUMPRODUCT(('白止-S级品'!$A$2:$A$26=$B57)*('白止-S级品'!$D$1:$AV$1=AE$1)*('白止-S级品'!$D$2:$AV$26)),0)+IFERROR(SUMPRODUCT(('乐容-S级品'!$A$4:$A$32=$B57)*('乐容-S级品'!$L$3:$CA$3=AE$1)*('乐容-S级品'!$L$4:$CA$32)),0)</f>
      </c>
      <c r="AF57" s="280">
        <f>IFERROR(SUMPRODUCT(('控温被PRO-S级品'!$B$2:$B$10=$B57)*('控温被PRO-S级品'!$E$1:$BE$1=AF$1)*('控温被PRO-S级品'!$E$2:$BE$10)),0)+IFERROR(SUMPRODUCT(('冬被-S级品'!$B$2:$B$10=$B57)*('冬被-S级品'!$E$1:$AW$1=AF$1)*('冬被-S级品'!$E$2:$AW$10)),0)+IFERROR(SUMPRODUCT(('白止-S级品'!$A$2:$A$26=$B57)*('白止-S级品'!$D$1:$AV$1=AF$1)*('白止-S级品'!$D$2:$AV$26)),0)+IFERROR(SUMPRODUCT(('乐容-S级品'!$A$4:$A$32=$B57)*('乐容-S级品'!$L$3:$CA$3=AF$1)*('乐容-S级品'!$L$4:$CA$32)),0)</f>
      </c>
      <c r="AG57" s="280">
        <f>IFERROR(SUMPRODUCT(('控温被PRO-S级品'!$B$2:$B$10=$B57)*('控温被PRO-S级品'!$E$1:$BE$1=AG$1)*('控温被PRO-S级品'!$E$2:$BE$10)),0)+IFERROR(SUMPRODUCT(('冬被-S级品'!$B$2:$B$10=$B57)*('冬被-S级品'!$E$1:$AW$1=AG$1)*('冬被-S级品'!$E$2:$AW$10)),0)+IFERROR(SUMPRODUCT(('白止-S级品'!$A$2:$A$26=$B57)*('白止-S级品'!$D$1:$AV$1=AG$1)*('白止-S级品'!$D$2:$AV$26)),0)+IFERROR(SUMPRODUCT(('乐容-S级品'!$A$4:$A$32=$B57)*('乐容-S级品'!$L$3:$CA$3=AG$1)*('乐容-S级品'!$L$4:$CA$32)),0)</f>
      </c>
      <c r="AH57" s="280">
        <f>IFERROR(SUMPRODUCT(('控温被PRO-S级品'!$B$2:$B$10=$B57)*('控温被PRO-S级品'!$E$1:$BE$1=AH$1)*('控温被PRO-S级品'!$E$2:$BE$10)),0)+IFERROR(SUMPRODUCT(('冬被-S级品'!$B$2:$B$10=$B57)*('冬被-S级品'!$E$1:$AW$1=AH$1)*('冬被-S级品'!$E$2:$AW$10)),0)+IFERROR(SUMPRODUCT(('白止-S级品'!$A$2:$A$26=$B57)*('白止-S级品'!$D$1:$AV$1=AH$1)*('白止-S级品'!$D$2:$AV$26)),0)+IFERROR(SUMPRODUCT(('乐容-S级品'!$A$4:$A$32=$B57)*('乐容-S级品'!$L$3:$CA$3=AH$1)*('乐容-S级品'!$L$4:$CA$32)),0)</f>
      </c>
      <c r="AI57" s="280">
        <f>IFERROR(SUMPRODUCT(('控温被PRO-S级品'!$B$2:$B$10=$B57)*('控温被PRO-S级品'!$E$1:$BE$1=AI$1)*('控温被PRO-S级品'!$E$2:$BE$10)),0)+IFERROR(SUMPRODUCT(('冬被-S级品'!$B$2:$B$10=$B57)*('冬被-S级品'!$E$1:$AW$1=AI$1)*('冬被-S级品'!$E$2:$AW$10)),0)+IFERROR(SUMPRODUCT(('白止-S级品'!$A$2:$A$26=$B57)*('白止-S级品'!$D$1:$AV$1=AI$1)*('白止-S级品'!$D$2:$AV$26)),0)+IFERROR(SUMPRODUCT(('乐容-S级品'!$A$4:$A$32=$B57)*('乐容-S级品'!$L$3:$CA$3=AI$1)*('乐容-S级品'!$L$4:$CA$32)),0)</f>
      </c>
      <c r="AJ57" s="280">
        <f>IFERROR(SUMPRODUCT(('控温被PRO-S级品'!$B$2:$B$10=$B57)*('控温被PRO-S级品'!$E$1:$BE$1=AJ$1)*('控温被PRO-S级品'!$E$2:$BE$10)),0)+IFERROR(SUMPRODUCT(('冬被-S级品'!$B$2:$B$10=$B57)*('冬被-S级品'!$E$1:$AW$1=AJ$1)*('冬被-S级品'!$E$2:$AW$10)),0)+IFERROR(SUMPRODUCT(('白止-S级品'!$A$2:$A$26=$B57)*('白止-S级品'!$D$1:$AV$1=AJ$1)*('白止-S级品'!$D$2:$AV$26)),0)+IFERROR(SUMPRODUCT(('乐容-S级品'!$A$4:$A$32=$B57)*('乐容-S级品'!$L$3:$CA$3=AJ$1)*('乐容-S级品'!$L$4:$CA$32)),0)</f>
      </c>
      <c r="AK57" s="280">
        <f>IFERROR(SUMPRODUCT(('控温被PRO-S级品'!$B$2:$B$10=$B57)*('控温被PRO-S级品'!$E$1:$BE$1=AK$1)*('控温被PRO-S级品'!$E$2:$BE$10)),0)+IFERROR(SUMPRODUCT(('冬被-S级品'!$B$2:$B$10=$B57)*('冬被-S级品'!$E$1:$AW$1=AK$1)*('冬被-S级品'!$E$2:$AW$10)),0)+IFERROR(SUMPRODUCT(('白止-S级品'!$A$2:$A$26=$B57)*('白止-S级品'!$D$1:$AV$1=AK$1)*('白止-S级品'!$D$2:$AV$26)),0)+IFERROR(SUMPRODUCT(('乐容-S级品'!$A$4:$A$32=$B57)*('乐容-S级品'!$L$3:$CA$3=AK$1)*('乐容-S级品'!$L$4:$CA$32)),0)</f>
      </c>
      <c r="AL57" s="280">
        <f>IFERROR(SUMPRODUCT(('控温被PRO-S级品'!$B$2:$B$10=$B57)*('控温被PRO-S级品'!$E$1:$BE$1=AL$1)*('控温被PRO-S级品'!$E$2:$BE$10)),0)+IFERROR(SUMPRODUCT(('冬被-S级品'!$B$2:$B$10=$B57)*('冬被-S级品'!$E$1:$AW$1=AL$1)*('冬被-S级品'!$E$2:$AW$10)),0)+IFERROR(SUMPRODUCT(('白止-S级品'!$A$2:$A$26=$B57)*('白止-S级品'!$D$1:$AV$1=AL$1)*('白止-S级品'!$D$2:$AV$26)),0)+IFERROR(SUMPRODUCT(('乐容-S级品'!$A$4:$A$32=$B57)*('乐容-S级品'!$L$3:$CA$3=AL$1)*('乐容-S级品'!$L$4:$CA$32)),0)</f>
      </c>
      <c r="AM57" s="280">
        <f>IFERROR(SUMPRODUCT(('控温被PRO-S级品'!$B$2:$B$10=$B57)*('控温被PRO-S级品'!$E$1:$BE$1=AM$1)*('控温被PRO-S级品'!$E$2:$BE$10)),0)+IFERROR(SUMPRODUCT(('冬被-S级品'!$B$2:$B$10=$B57)*('冬被-S级品'!$E$1:$AW$1=AM$1)*('冬被-S级品'!$E$2:$AW$10)),0)+IFERROR(SUMPRODUCT(('白止-S级品'!$A$2:$A$26=$B57)*('白止-S级品'!$D$1:$AV$1=AM$1)*('白止-S级品'!$D$2:$AV$26)),0)+IFERROR(SUMPRODUCT(('乐容-S级品'!$A$4:$A$32=$B57)*('乐容-S级品'!$L$3:$CA$3=AM$1)*('乐容-S级品'!$L$4:$CA$32)),0)</f>
      </c>
      <c r="AN57" s="280">
        <f>IFERROR(SUMPRODUCT(('控温被PRO-S级品'!$B$2:$B$10=$B57)*('控温被PRO-S级品'!$E$1:$BE$1=AN$1)*('控温被PRO-S级品'!$E$2:$BE$10)),0)+IFERROR(SUMPRODUCT(('冬被-S级品'!$B$2:$B$10=$B57)*('冬被-S级品'!$E$1:$AW$1=AN$1)*('冬被-S级品'!$E$2:$AW$10)),0)+IFERROR(SUMPRODUCT(('白止-S级品'!$A$2:$A$26=$B57)*('白止-S级品'!$D$1:$AV$1=AN$1)*('白止-S级品'!$D$2:$AV$26)),0)+IFERROR(SUMPRODUCT(('乐容-S级品'!$A$4:$A$32=$B57)*('乐容-S级品'!$L$3:$CA$3=AN$1)*('乐容-S级品'!$L$4:$CA$32)),0)</f>
      </c>
      <c r="AO57" s="280">
        <f>IFERROR(SUMPRODUCT(('控温被PRO-S级品'!$B$2:$B$10=$B57)*('控温被PRO-S级品'!$E$1:$BE$1=AO$1)*('控温被PRO-S级品'!$E$2:$BE$10)),0)+IFERROR(SUMPRODUCT(('冬被-S级品'!$B$2:$B$10=$B57)*('冬被-S级品'!$E$1:$AW$1=AO$1)*('冬被-S级品'!$E$2:$AW$10)),0)+IFERROR(SUMPRODUCT(('白止-S级品'!$A$2:$A$26=$B57)*('白止-S级品'!$D$1:$AV$1=AO$1)*('白止-S级品'!$D$2:$AV$26)),0)+IFERROR(SUMPRODUCT(('乐容-S级品'!$A$4:$A$32=$B57)*('乐容-S级品'!$L$3:$CA$3=AO$1)*('乐容-S级品'!$L$4:$CA$32)),0)</f>
      </c>
      <c r="AP57" s="280">
        <f>IFERROR(SUMPRODUCT(('控温被PRO-S级品'!$B$2:$B$10=$B57)*('控温被PRO-S级品'!$E$1:$BE$1=AP$1)*('控温被PRO-S级品'!$E$2:$BE$10)),0)+IFERROR(SUMPRODUCT(('冬被-S级品'!$B$2:$B$10=$B57)*('冬被-S级品'!$E$1:$AW$1=AP$1)*('冬被-S级品'!$E$2:$AW$10)),0)+IFERROR(SUMPRODUCT(('白止-S级品'!$A$2:$A$26=$B57)*('白止-S级品'!$D$1:$AV$1=AP$1)*('白止-S级品'!$D$2:$AV$26)),0)+IFERROR(SUMPRODUCT(('乐容-S级品'!$A$4:$A$32=$B57)*('乐容-S级品'!$L$3:$CA$3=AP$1)*('乐容-S级品'!$L$4:$CA$32)),0)</f>
      </c>
      <c r="AQ57" s="280">
        <f>IFERROR(SUMPRODUCT(('控温被PRO-S级品'!$B$2:$B$10=$B57)*('控温被PRO-S级品'!$E$1:$BE$1=AQ$1)*('控温被PRO-S级品'!$E$2:$BE$10)),0)+IFERROR(SUMPRODUCT(('冬被-S级品'!$B$2:$B$10=$B57)*('冬被-S级品'!$E$1:$AW$1=AQ$1)*('冬被-S级品'!$E$2:$AW$10)),0)+IFERROR(SUMPRODUCT(('白止-S级品'!$A$2:$A$26=$B57)*('白止-S级品'!$D$1:$AV$1=AQ$1)*('白止-S级品'!$D$2:$AV$26)),0)+IFERROR(SUMPRODUCT(('乐容-S级品'!$A$4:$A$32=$B57)*('乐容-S级品'!$L$3:$CA$3=AQ$1)*('乐容-S级品'!$L$4:$CA$32)),0)</f>
      </c>
      <c r="AR57" s="280">
        <f>IFERROR(SUMPRODUCT(('控温被PRO-S级品'!$B$2:$B$10=$B57)*('控温被PRO-S级品'!$E$1:$BE$1=AR$1)*('控温被PRO-S级品'!$E$2:$BE$10)),0)+IFERROR(SUMPRODUCT(('冬被-S级品'!$B$2:$B$10=$B57)*('冬被-S级品'!$E$1:$AW$1=AR$1)*('冬被-S级品'!$E$2:$AW$10)),0)+IFERROR(SUMPRODUCT(('白止-S级品'!$A$2:$A$26=$B57)*('白止-S级品'!$D$1:$AV$1=AR$1)*('白止-S级品'!$D$2:$AV$26)),0)+IFERROR(SUMPRODUCT(('乐容-S级品'!$A$4:$A$32=$B57)*('乐容-S级品'!$L$3:$CA$3=AR$1)*('乐容-S级品'!$L$4:$CA$32)),0)</f>
      </c>
      <c r="AS57" s="280">
        <f>IFERROR(SUMPRODUCT(('控温被PRO-S级品'!$B$2:$B$10=$B57)*('控温被PRO-S级品'!$E$1:$BE$1=AS$1)*('控温被PRO-S级品'!$E$2:$BE$10)),0)+IFERROR(SUMPRODUCT(('冬被-S级品'!$B$2:$B$10=$B57)*('冬被-S级品'!$E$1:$AW$1=AS$1)*('冬被-S级品'!$E$2:$AW$10)),0)+IFERROR(SUMPRODUCT(('白止-S级品'!$A$2:$A$26=$B57)*('白止-S级品'!$D$1:$AV$1=AS$1)*('白止-S级品'!$D$2:$AV$26)),0)+IFERROR(SUMPRODUCT(('乐容-S级品'!$A$4:$A$32=$B57)*('乐容-S级品'!$L$3:$CA$3=AS$1)*('乐容-S级品'!$L$4:$CA$32)),0)</f>
      </c>
      <c r="AT57" s="280">
        <f>IFERROR(SUMPRODUCT(('控温被PRO-S级品'!$B$2:$B$10=$B57)*('控温被PRO-S级品'!$E$1:$BE$1=AT$1)*('控温被PRO-S级品'!$E$2:$BE$10)),0)+IFERROR(SUMPRODUCT(('冬被-S级品'!$B$2:$B$10=$B57)*('冬被-S级品'!$E$1:$AW$1=AT$1)*('冬被-S级品'!$E$2:$AW$10)),0)+IFERROR(SUMPRODUCT(('白止-S级品'!$A$2:$A$26=$B57)*('白止-S级品'!$D$1:$AV$1=AT$1)*('白止-S级品'!$D$2:$AV$26)),0)+IFERROR(SUMPRODUCT(('乐容-S级品'!$A$4:$A$32=$B57)*('乐容-S级品'!$L$3:$CA$3=AT$1)*('乐容-S级品'!$L$4:$CA$32)),0)</f>
      </c>
      <c r="AU57" s="280">
        <f>IFERROR(SUMPRODUCT(('控温被PRO-S级品'!$B$2:$B$10=$B57)*('控温被PRO-S级品'!$E$1:$BE$1=AU$1)*('控温被PRO-S级品'!$E$2:$BE$10)),0)+IFERROR(SUMPRODUCT(('冬被-S级品'!$B$2:$B$10=$B57)*('冬被-S级品'!$E$1:$AW$1=AU$1)*('冬被-S级品'!$E$2:$AW$10)),0)+IFERROR(SUMPRODUCT(('白止-S级品'!$A$2:$A$26=$B57)*('白止-S级品'!$D$1:$AV$1=AU$1)*('白止-S级品'!$D$2:$AV$26)),0)+IFERROR(SUMPRODUCT(('乐容-S级品'!$A$4:$A$32=$B57)*('乐容-S级品'!$L$3:$CA$3=AU$1)*('乐容-S级品'!$L$4:$CA$32)),0)</f>
      </c>
      <c r="AV57" s="280">
        <f>IFERROR(SUMPRODUCT(('控温被PRO-S级品'!$B$2:$B$10=$B57)*('控温被PRO-S级品'!$E$1:$BE$1=AV$1)*('控温被PRO-S级品'!$E$2:$BE$10)),0)+IFERROR(SUMPRODUCT(('冬被-S级品'!$B$2:$B$10=$B57)*('冬被-S级品'!$E$1:$AW$1=AV$1)*('冬被-S级品'!$E$2:$AW$10)),0)+IFERROR(SUMPRODUCT(('白止-S级品'!$A$2:$A$26=$B57)*('白止-S级品'!$D$1:$AV$1=AV$1)*('白止-S级品'!$D$2:$AV$26)),0)+IFERROR(SUMPRODUCT(('乐容-S级品'!$A$4:$A$32=$B57)*('乐容-S级品'!$L$3:$CA$3=AV$1)*('乐容-S级品'!$L$4:$CA$32)),0)</f>
      </c>
      <c r="AW57" s="280">
        <f>IFERROR(SUMPRODUCT(('控温被PRO-S级品'!$B$2:$B$10=$B57)*('控温被PRO-S级品'!$E$1:$BE$1=AW$1)*('控温被PRO-S级品'!$E$2:$BE$10)),0)+IFERROR(SUMPRODUCT(('冬被-S级品'!$B$2:$B$10=$B57)*('冬被-S级品'!$E$1:$AW$1=AW$1)*('冬被-S级品'!$E$2:$AW$10)),0)+IFERROR(SUMPRODUCT(('白止-S级品'!$A$2:$A$26=$B57)*('白止-S级品'!$D$1:$AV$1=AW$1)*('白止-S级品'!$D$2:$AV$26)),0)+IFERROR(SUMPRODUCT(('乐容-S级品'!$A$4:$A$32=$B57)*('乐容-S级品'!$L$3:$CA$3=AW$1)*('乐容-S级品'!$L$4:$CA$32)),0)</f>
      </c>
      <c r="AX57" s="280">
        <f>IFERROR(SUMPRODUCT(('控温被PRO-S级品'!$B$2:$B$10=$B57)*('控温被PRO-S级品'!$E$1:$BE$1=AX$1)*('控温被PRO-S级品'!$E$2:$BE$10)),0)+IFERROR(SUMPRODUCT(('冬被-S级品'!$B$2:$B$10=$B57)*('冬被-S级品'!$E$1:$AW$1=AX$1)*('冬被-S级品'!$E$2:$AW$10)),0)+IFERROR(SUMPRODUCT(('白止-S级品'!$A$2:$A$26=$B57)*('白止-S级品'!$D$1:$AV$1=AX$1)*('白止-S级品'!$D$2:$AV$26)),0)+IFERROR(SUMPRODUCT(('乐容-S级品'!$A$4:$A$32=$B57)*('乐容-S级品'!$L$3:$CA$3=AX$1)*('乐容-S级品'!$L$4:$CA$32)),0)</f>
      </c>
      <c r="AY57" s="280">
        <f>IFERROR(SUMPRODUCT(('控温被PRO-S级品'!$B$2:$B$10=$B57)*('控温被PRO-S级品'!$E$1:$BE$1=AY$1)*('控温被PRO-S级品'!$E$2:$BE$10)),0)+IFERROR(SUMPRODUCT(('冬被-S级品'!$B$2:$B$10=$B57)*('冬被-S级品'!$E$1:$AW$1=AY$1)*('冬被-S级品'!$E$2:$AW$10)),0)+IFERROR(SUMPRODUCT(('白止-S级品'!$A$2:$A$26=$B57)*('白止-S级品'!$D$1:$AV$1=AY$1)*('白止-S级品'!$D$2:$AV$26)),0)+IFERROR(SUMPRODUCT(('乐容-S级品'!$A$4:$A$32=$B57)*('乐容-S级品'!$L$3:$CA$3=AY$1)*('乐容-S级品'!$L$4:$CA$32)),0)</f>
      </c>
      <c r="AZ57" s="280">
        <f>IFERROR(SUMPRODUCT(('控温被PRO-S级品'!$B$2:$B$10=$B57)*('控温被PRO-S级品'!$E$1:$BE$1=AZ$1)*('控温被PRO-S级品'!$E$2:$BE$10)),0)+IFERROR(SUMPRODUCT(('冬被-S级品'!$B$2:$B$10=$B57)*('冬被-S级品'!$E$1:$AW$1=AZ$1)*('冬被-S级品'!$E$2:$AW$10)),0)+IFERROR(SUMPRODUCT(('白止-S级品'!$A$2:$A$26=$B57)*('白止-S级品'!$D$1:$AV$1=AZ$1)*('白止-S级品'!$D$2:$AV$26)),0)+IFERROR(SUMPRODUCT(('乐容-S级品'!$A$4:$A$32=$B57)*('乐容-S级品'!$L$3:$CA$3=AZ$1)*('乐容-S级品'!$L$4:$CA$32)),0)</f>
      </c>
      <c r="BA57" s="280">
        <f>IFERROR(SUMPRODUCT(('控温被PRO-S级品'!$B$2:$B$10=$B57)*('控温被PRO-S级品'!$E$1:$BE$1=BA$1)*('控温被PRO-S级品'!$E$2:$BE$10)),0)+IFERROR(SUMPRODUCT(('冬被-S级品'!$B$2:$B$10=$B57)*('冬被-S级品'!$E$1:$AW$1=BA$1)*('冬被-S级品'!$E$2:$AW$10)),0)+IFERROR(SUMPRODUCT(('白止-S级品'!$A$2:$A$26=$B57)*('白止-S级品'!$D$1:$AV$1=BA$1)*('白止-S级品'!$D$2:$AV$26)),0)+IFERROR(SUMPRODUCT(('乐容-S级品'!$A$4:$A$32=$B57)*('乐容-S级品'!$L$3:$CA$3=BA$1)*('乐容-S级品'!$L$4:$CA$32)),0)</f>
      </c>
      <c r="BB57" s="280">
        <f>IFERROR(SUMPRODUCT(('控温被PRO-S级品'!$B$2:$B$10=$B57)*('控温被PRO-S级品'!$E$1:$BE$1=BB$1)*('控温被PRO-S级品'!$E$2:$BE$10)),0)+IFERROR(SUMPRODUCT(('冬被-S级品'!$B$2:$B$10=$B57)*('冬被-S级品'!$E$1:$AW$1=BB$1)*('冬被-S级品'!$E$2:$AW$10)),0)+IFERROR(SUMPRODUCT(('白止-S级品'!$A$2:$A$26=$B57)*('白止-S级品'!$D$1:$AV$1=BB$1)*('白止-S级品'!$D$2:$AV$26)),0)+IFERROR(SUMPRODUCT(('乐容-S级品'!$A$4:$A$32=$B57)*('乐容-S级品'!$L$3:$CA$3=BB$1)*('乐容-S级品'!$L$4:$CA$32)),0)</f>
      </c>
      <c r="BC57" s="280">
        <f>IFERROR(SUMPRODUCT(('控温被PRO-S级品'!$B$2:$B$10=$B57)*('控温被PRO-S级品'!$E$1:$BE$1=BC$1)*('控温被PRO-S级品'!$E$2:$BE$10)),0)+IFERROR(SUMPRODUCT(('冬被-S级品'!$B$2:$B$10=$B57)*('冬被-S级品'!$E$1:$AW$1=BC$1)*('冬被-S级品'!$E$2:$AW$10)),0)+IFERROR(SUMPRODUCT(('白止-S级品'!$A$2:$A$26=$B57)*('白止-S级品'!$D$1:$AV$1=BC$1)*('白止-S级品'!$D$2:$AV$26)),0)+IFERROR(SUMPRODUCT(('乐容-S级品'!$A$4:$A$32=$B57)*('乐容-S级品'!$L$3:$CA$3=BC$1)*('乐容-S级品'!$L$4:$CA$32)),0)</f>
      </c>
      <c r="BD57" s="280">
        <f>IFERROR(SUMPRODUCT(('控温被PRO-S级品'!$B$2:$B$10=$B57)*('控温被PRO-S级品'!$E$1:$BE$1=BD$1)*('控温被PRO-S级品'!$E$2:$BE$10)),0)+IFERROR(SUMPRODUCT(('冬被-S级品'!$B$2:$B$10=$B57)*('冬被-S级品'!$E$1:$AW$1=BD$1)*('冬被-S级品'!$E$2:$AW$10)),0)+IFERROR(SUMPRODUCT(('白止-S级品'!$A$2:$A$26=$B57)*('白止-S级品'!$D$1:$AV$1=BD$1)*('白止-S级品'!$D$2:$AV$26)),0)+IFERROR(SUMPRODUCT(('乐容-S级品'!$A$4:$A$32=$B57)*('乐容-S级品'!$L$3:$CA$3=BD$1)*('乐容-S级品'!$L$4:$CA$32)),0)</f>
      </c>
      <c r="BE57" s="280">
        <f>IFERROR(SUMPRODUCT(('控温被PRO-S级品'!$B$2:$B$10=$B57)*('控温被PRO-S级品'!$E$1:$BE$1=BE$1)*('控温被PRO-S级品'!$E$2:$BE$10)),0)+IFERROR(SUMPRODUCT(('冬被-S级品'!$B$2:$B$10=$B57)*('冬被-S级品'!$E$1:$AW$1=BE$1)*('冬被-S级品'!$E$2:$AW$10)),0)+IFERROR(SUMPRODUCT(('白止-S级品'!$A$2:$A$26=$B57)*('白止-S级品'!$D$1:$AV$1=BE$1)*('白止-S级品'!$D$2:$AV$26)),0)+IFERROR(SUMPRODUCT(('乐容-S级品'!$A$4:$A$32=$B57)*('乐容-S级品'!$L$3:$CA$3=BE$1)*('乐容-S级品'!$L$4:$CA$32)),0)</f>
      </c>
      <c r="BF57" s="280">
        <f>IFERROR(SUMPRODUCT(('控温被PRO-S级品'!$B$2:$B$10=$B57)*('控温被PRO-S级品'!$E$1:$BE$1=BF$1)*('控温被PRO-S级品'!$E$2:$BE$10)),0)+IFERROR(SUMPRODUCT(('冬被-S级品'!$B$2:$B$10=$B57)*('冬被-S级品'!$E$1:$AW$1=BF$1)*('冬被-S级品'!$E$2:$AW$10)),0)+IFERROR(SUMPRODUCT(('白止-S级品'!$A$2:$A$26=$B57)*('白止-S级品'!$D$1:$AV$1=BF$1)*('白止-S级品'!$D$2:$AV$26)),0)+IFERROR(SUMPRODUCT(('乐容-S级品'!$A$4:$A$32=$B57)*('乐容-S级品'!$L$3:$CA$3=BF$1)*('乐容-S级品'!$L$4:$CA$32)),0)</f>
      </c>
      <c r="BG57" s="280">
        <f>IFERROR(SUMPRODUCT(('控温被PRO-S级品'!$B$2:$B$10=$B57)*('控温被PRO-S级品'!$E$1:$BE$1=BG$1)*('控温被PRO-S级品'!$E$2:$BE$10)),0)+IFERROR(SUMPRODUCT(('冬被-S级品'!$B$2:$B$10=$B57)*('冬被-S级品'!$E$1:$AW$1=BG$1)*('冬被-S级品'!$E$2:$AW$10)),0)+IFERROR(SUMPRODUCT(('白止-S级品'!$A$2:$A$26=$B57)*('白止-S级品'!$D$1:$AV$1=BG$1)*('白止-S级品'!$D$2:$AV$26)),0)+IFERROR(SUMPRODUCT(('乐容-S级品'!$A$4:$A$32=$B57)*('乐容-S级品'!$L$3:$CA$3=BG$1)*('乐容-S级品'!$L$4:$CA$32)),0)</f>
      </c>
      <c r="BH57" s="280">
        <f>IFERROR(SUMPRODUCT(('控温被PRO-S级品'!$B$2:$B$10=$B57)*('控温被PRO-S级品'!$E$1:$BE$1=BH$1)*('控温被PRO-S级品'!$E$2:$BE$10)),0)+IFERROR(SUMPRODUCT(('冬被-S级品'!$B$2:$B$10=$B57)*('冬被-S级品'!$E$1:$AW$1=BH$1)*('冬被-S级品'!$E$2:$AW$10)),0)+IFERROR(SUMPRODUCT(('白止-S级品'!$A$2:$A$26=$B57)*('白止-S级品'!$D$1:$AV$1=BH$1)*('白止-S级品'!$D$2:$AV$26)),0)+IFERROR(SUMPRODUCT(('乐容-S级品'!$A$4:$A$32=$B57)*('乐容-S级品'!$L$3:$CA$3=BH$1)*('乐容-S级品'!$L$4:$CA$32)),0)</f>
      </c>
      <c r="BI57" s="280">
        <f>IFERROR(SUMPRODUCT(('控温被PRO-S级品'!$B$2:$B$10=$B57)*('控温被PRO-S级品'!$E$1:$BE$1=BI$1)*('控温被PRO-S级品'!$E$2:$BE$10)),0)+IFERROR(SUMPRODUCT(('冬被-S级品'!$B$2:$B$10=$B57)*('冬被-S级品'!$E$1:$AW$1=BI$1)*('冬被-S级品'!$E$2:$AW$10)),0)+IFERROR(SUMPRODUCT(('白止-S级品'!$A$2:$A$26=$B57)*('白止-S级品'!$D$1:$AV$1=BI$1)*('白止-S级品'!$D$2:$AV$26)),0)+IFERROR(SUMPRODUCT(('乐容-S级品'!$A$4:$A$32=$B57)*('乐容-S级品'!$L$3:$CA$3=BI$1)*('乐容-S级品'!$L$4:$CA$32)),0)</f>
      </c>
      <c r="BJ57" s="280">
        <f>IFERROR(SUMPRODUCT(('控温被PRO-S级品'!$B$2:$B$10=$B57)*('控温被PRO-S级品'!$E$1:$BE$1=BJ$1)*('控温被PRO-S级品'!$E$2:$BE$10)),0)+IFERROR(SUMPRODUCT(('冬被-S级品'!$B$2:$B$10=$B57)*('冬被-S级品'!$E$1:$AW$1=BJ$1)*('冬被-S级品'!$E$2:$AW$10)),0)+IFERROR(SUMPRODUCT(('白止-S级品'!$A$2:$A$26=$B57)*('白止-S级品'!$D$1:$AV$1=BJ$1)*('白止-S级品'!$D$2:$AV$26)),0)+IFERROR(SUMPRODUCT(('乐容-S级品'!$A$4:$A$32=$B57)*('乐容-S级品'!$L$3:$CA$3=BJ$1)*('乐容-S级品'!$L$4:$CA$32)),0)</f>
      </c>
      <c r="BK57" s="280">
        <f>IFERROR(SUMPRODUCT(('控温被PRO-S级品'!$B$2:$B$10=$B57)*('控温被PRO-S级品'!$E$1:$BE$1=BK$1)*('控温被PRO-S级品'!$E$2:$BE$10)),0)+IFERROR(SUMPRODUCT(('冬被-S级品'!$B$2:$B$10=$B57)*('冬被-S级品'!$E$1:$AW$1=BK$1)*('冬被-S级品'!$E$2:$AW$10)),0)+IFERROR(SUMPRODUCT(('白止-S级品'!$A$2:$A$26=$B57)*('白止-S级品'!$D$1:$AV$1=BK$1)*('白止-S级品'!$D$2:$AV$26)),0)+IFERROR(SUMPRODUCT(('乐容-S级品'!$A$4:$A$32=$B57)*('乐容-S级品'!$L$3:$CA$3=BK$1)*('乐容-S级品'!$L$4:$CA$32)),0)</f>
      </c>
      <c r="BL57" s="280">
        <f>IFERROR(SUMPRODUCT(('控温被PRO-S级品'!$B$2:$B$10=$B57)*('控温被PRO-S级品'!$E$1:$BE$1=BL$1)*('控温被PRO-S级品'!$E$2:$BE$10)),0)+IFERROR(SUMPRODUCT(('冬被-S级品'!$B$2:$B$10=$B57)*('冬被-S级品'!$E$1:$AW$1=BL$1)*('冬被-S级品'!$E$2:$AW$10)),0)+IFERROR(SUMPRODUCT(('白止-S级品'!$A$2:$A$26=$B57)*('白止-S级品'!$D$1:$AV$1=BL$1)*('白止-S级品'!$D$2:$AV$26)),0)+IFERROR(SUMPRODUCT(('乐容-S级品'!$A$4:$A$32=$B57)*('乐容-S级品'!$L$3:$CA$3=BL$1)*('乐容-S级品'!$L$4:$CA$32)),0)</f>
      </c>
      <c r="BM57" s="280">
        <f>IFERROR(SUMPRODUCT(('控温被PRO-S级品'!$B$2:$B$10=$B57)*('控温被PRO-S级品'!$E$1:$BE$1=BM$1)*('控温被PRO-S级品'!$E$2:$BE$10)),0)+IFERROR(SUMPRODUCT(('冬被-S级品'!$B$2:$B$10=$B57)*('冬被-S级品'!$E$1:$AW$1=BM$1)*('冬被-S级品'!$E$2:$AW$10)),0)+IFERROR(SUMPRODUCT(('白止-S级品'!$A$2:$A$26=$B57)*('白止-S级品'!$D$1:$AV$1=BM$1)*('白止-S级品'!$D$2:$AV$26)),0)+IFERROR(SUMPRODUCT(('乐容-S级品'!$A$4:$A$32=$B57)*('乐容-S级品'!$L$3:$CA$3=BM$1)*('乐容-S级品'!$L$4:$CA$32)),0)</f>
      </c>
      <c r="BN57" s="280">
        <f>IFERROR(SUMPRODUCT(('控温被PRO-S级品'!$B$2:$B$10=$B57)*('控温被PRO-S级品'!$E$1:$BE$1=BN$1)*('控温被PRO-S级品'!$E$2:$BE$10)),0)+IFERROR(SUMPRODUCT(('冬被-S级品'!$B$2:$B$10=$B57)*('冬被-S级品'!$E$1:$AW$1=BN$1)*('冬被-S级品'!$E$2:$AW$10)),0)+IFERROR(SUMPRODUCT(('白止-S级品'!$A$2:$A$26=$B57)*('白止-S级品'!$D$1:$AV$1=BN$1)*('白止-S级品'!$D$2:$AV$26)),0)+IFERROR(SUMPRODUCT(('乐容-S级品'!$A$4:$A$32=$B57)*('乐容-S级品'!$L$3:$CA$3=BN$1)*('乐容-S级品'!$L$4:$CA$32)),0)</f>
      </c>
      <c r="BO57" s="280">
        <f>IFERROR(SUMPRODUCT(('控温被PRO-S级品'!$B$2:$B$10=$B57)*('控温被PRO-S级品'!$E$1:$BE$1=BO$1)*('控温被PRO-S级品'!$E$2:$BE$10)),0)+IFERROR(SUMPRODUCT(('冬被-S级品'!$B$2:$B$10=$B57)*('冬被-S级品'!$E$1:$AW$1=BO$1)*('冬被-S级品'!$E$2:$AW$10)),0)+IFERROR(SUMPRODUCT(('白止-S级品'!$A$2:$A$26=$B57)*('白止-S级品'!$D$1:$AV$1=BO$1)*('白止-S级品'!$D$2:$AV$26)),0)+IFERROR(SUMPRODUCT(('乐容-S级品'!$A$4:$A$32=$B57)*('乐容-S级品'!$L$3:$CA$3=BO$1)*('乐容-S级品'!$L$4:$CA$32)),0)</f>
      </c>
      <c r="BP57" s="280">
        <f>IFERROR(SUMPRODUCT(('控温被PRO-S级品'!$B$2:$B$10=$B57)*('控温被PRO-S级品'!$E$1:$BE$1=BP$1)*('控温被PRO-S级品'!$E$2:$BE$10)),0)+IFERROR(SUMPRODUCT(('冬被-S级品'!$B$2:$B$10=$B57)*('冬被-S级品'!$E$1:$AW$1=BP$1)*('冬被-S级品'!$E$2:$AW$10)),0)+IFERROR(SUMPRODUCT(('白止-S级品'!$A$2:$A$26=$B57)*('白止-S级品'!$D$1:$AV$1=BP$1)*('白止-S级品'!$D$2:$AV$26)),0)+IFERROR(SUMPRODUCT(('乐容-S级品'!$A$4:$A$32=$B57)*('乐容-S级品'!$L$3:$CA$3=BP$1)*('乐容-S级品'!$L$4:$CA$32)),0)</f>
      </c>
      <c r="BQ57" s="280">
        <f>IFERROR(SUMPRODUCT(('控温被PRO-S级品'!$B$2:$B$10=$B57)*('控温被PRO-S级品'!$E$1:$BE$1=BQ$1)*('控温被PRO-S级品'!$E$2:$BE$10)),0)+IFERROR(SUMPRODUCT(('冬被-S级品'!$B$2:$B$10=$B57)*('冬被-S级品'!$E$1:$AW$1=BQ$1)*('冬被-S级品'!$E$2:$AW$10)),0)+IFERROR(SUMPRODUCT(('白止-S级品'!$A$2:$A$26=$B57)*('白止-S级品'!$D$1:$AV$1=BQ$1)*('白止-S级品'!$D$2:$AV$26)),0)+IFERROR(SUMPRODUCT(('乐容-S级品'!$A$4:$A$32=$B57)*('乐容-S级品'!$L$3:$CA$3=BQ$1)*('乐容-S级品'!$L$4:$CA$32)),0)</f>
      </c>
      <c r="BR57" s="280">
        <f>IFERROR(SUMPRODUCT(('控温被PRO-S级品'!$B$2:$B$10=$B57)*('控温被PRO-S级品'!$E$1:$BE$1=BR$1)*('控温被PRO-S级品'!$E$2:$BE$10)),0)+IFERROR(SUMPRODUCT(('冬被-S级品'!$B$2:$B$10=$B57)*('冬被-S级品'!$E$1:$AW$1=BR$1)*('冬被-S级品'!$E$2:$AW$10)),0)+IFERROR(SUMPRODUCT(('白止-S级品'!$A$2:$A$26=$B57)*('白止-S级品'!$D$1:$AV$1=BR$1)*('白止-S级品'!$D$2:$AV$26)),0)+IFERROR(SUMPRODUCT(('乐容-S级品'!$A$4:$A$32=$B57)*('乐容-S级品'!$L$3:$CA$3=BR$1)*('乐容-S级品'!$L$4:$CA$32)),0)</f>
      </c>
      <c r="BS57" s="280">
        <f>IFERROR(SUMPRODUCT(('控温被PRO-S级品'!$B$2:$B$10=$B57)*('控温被PRO-S级品'!$E$1:$BE$1=BS$1)*('控温被PRO-S级品'!$E$2:$BE$10)),0)+IFERROR(SUMPRODUCT(('冬被-S级品'!$B$2:$B$10=$B57)*('冬被-S级品'!$E$1:$AW$1=BS$1)*('冬被-S级品'!$E$2:$AW$10)),0)+IFERROR(SUMPRODUCT(('白止-S级品'!$A$2:$A$26=$B57)*('白止-S级品'!$D$1:$AV$1=BS$1)*('白止-S级品'!$D$2:$AV$26)),0)+IFERROR(SUMPRODUCT(('乐容-S级品'!$A$4:$A$32=$B57)*('乐容-S级品'!$L$3:$CA$3=BS$1)*('乐容-S级品'!$L$4:$CA$32)),0)</f>
      </c>
      <c r="BT57" s="280">
        <f>IFERROR(SUMPRODUCT(('控温被PRO-S级品'!$B$2:$B$10=$B57)*('控温被PRO-S级品'!$E$1:$BE$1=BT$1)*('控温被PRO-S级品'!$E$2:$BE$10)),0)+IFERROR(SUMPRODUCT(('冬被-S级品'!$B$2:$B$10=$B57)*('冬被-S级品'!$E$1:$AW$1=BT$1)*('冬被-S级品'!$E$2:$AW$10)),0)+IFERROR(SUMPRODUCT(('白止-S级品'!$A$2:$A$26=$B57)*('白止-S级品'!$D$1:$AV$1=BT$1)*('白止-S级品'!$D$2:$AV$26)),0)+IFERROR(SUMPRODUCT(('乐容-S级品'!$A$4:$A$32=$B57)*('乐容-S级品'!$L$3:$CA$3=BT$1)*('乐容-S级品'!$L$4:$CA$32)),0)</f>
      </c>
      <c r="BU57" s="280">
        <f>IFERROR(SUMPRODUCT(('控温被PRO-S级品'!$B$2:$B$10=$B57)*('控温被PRO-S级品'!$E$1:$BE$1=BU$1)*('控温被PRO-S级品'!$E$2:$BE$10)),0)+IFERROR(SUMPRODUCT(('冬被-S级品'!$B$2:$B$10=$B57)*('冬被-S级品'!$E$1:$AW$1=BU$1)*('冬被-S级品'!$E$2:$AW$10)),0)+IFERROR(SUMPRODUCT(('白止-S级品'!$A$2:$A$26=$B57)*('白止-S级品'!$D$1:$AV$1=BU$1)*('白止-S级品'!$D$2:$AV$26)),0)+IFERROR(SUMPRODUCT(('乐容-S级品'!$A$4:$A$32=$B57)*('乐容-S级品'!$L$3:$CA$3=BU$1)*('乐容-S级品'!$L$4:$CA$32)),0)</f>
      </c>
      <c r="BV57" s="280">
        <f>IFERROR(SUMPRODUCT(('控温被PRO-S级品'!$B$2:$B$10=$B57)*('控温被PRO-S级品'!$E$1:$BE$1=BV$1)*('控温被PRO-S级品'!$E$2:$BE$10)),0)+IFERROR(SUMPRODUCT(('冬被-S级品'!$B$2:$B$10=$B57)*('冬被-S级品'!$E$1:$AW$1=BV$1)*('冬被-S级品'!$E$2:$AW$10)),0)+IFERROR(SUMPRODUCT(('白止-S级品'!$A$2:$A$26=$B57)*('白止-S级品'!$D$1:$AV$1=BV$1)*('白止-S级品'!$D$2:$AV$26)),0)+IFERROR(SUMPRODUCT(('乐容-S级品'!$A$4:$A$32=$B57)*('乐容-S级品'!$L$3:$CA$3=BV$1)*('乐容-S级品'!$L$4:$CA$32)),0)</f>
      </c>
      <c r="BW57" s="280">
        <f>IFERROR(SUMPRODUCT(('控温被PRO-S级品'!$B$2:$B$10=$B57)*('控温被PRO-S级品'!$E$1:$BE$1=BW$1)*('控温被PRO-S级品'!$E$2:$BE$10)),0)+IFERROR(SUMPRODUCT(('冬被-S级品'!$B$2:$B$10=$B57)*('冬被-S级品'!$E$1:$AW$1=BW$1)*('冬被-S级品'!$E$2:$AW$10)),0)+IFERROR(SUMPRODUCT(('白止-S级品'!$A$2:$A$26=$B57)*('白止-S级品'!$D$1:$AV$1=BW$1)*('白止-S级品'!$D$2:$AV$26)),0)+IFERROR(SUMPRODUCT(('乐容-S级品'!$A$4:$A$32=$B57)*('乐容-S级品'!$L$3:$CA$3=BW$1)*('乐容-S级品'!$L$4:$CA$32)),0)</f>
      </c>
      <c r="BX57" s="280">
        <f>IFERROR(SUMPRODUCT(('控温被PRO-S级品'!$B$2:$B$10=$B57)*('控温被PRO-S级品'!$E$1:$BE$1=BX$1)*('控温被PRO-S级品'!$E$2:$BE$10)),0)+IFERROR(SUMPRODUCT(('冬被-S级品'!$B$2:$B$10=$B57)*('冬被-S级品'!$E$1:$AW$1=BX$1)*('冬被-S级品'!$E$2:$AW$10)),0)+IFERROR(SUMPRODUCT(('白止-S级品'!$A$2:$A$26=$B57)*('白止-S级品'!$D$1:$AV$1=BX$1)*('白止-S级品'!$D$2:$AV$26)),0)+IFERROR(SUMPRODUCT(('乐容-S级品'!$A$4:$A$32=$B57)*('乐容-S级品'!$L$3:$CA$3=BX$1)*('乐容-S级品'!$L$4:$CA$32)),0)</f>
      </c>
      <c r="BY57" s="280">
        <f>IFERROR(SUMPRODUCT(('控温被PRO-S级品'!$B$2:$B$10=$B57)*('控温被PRO-S级品'!$E$1:$BE$1=BY$1)*('控温被PRO-S级品'!$E$2:$BE$10)),0)+IFERROR(SUMPRODUCT(('冬被-S级品'!$B$2:$B$10=$B57)*('冬被-S级品'!$E$1:$AW$1=BY$1)*('冬被-S级品'!$E$2:$AW$10)),0)+IFERROR(SUMPRODUCT(('白止-S级品'!$A$2:$A$26=$B57)*('白止-S级品'!$D$1:$AV$1=BY$1)*('白止-S级品'!$D$2:$AV$26)),0)+IFERROR(SUMPRODUCT(('乐容-S级品'!$A$4:$A$32=$B57)*('乐容-S级品'!$L$3:$CA$3=BY$1)*('乐容-S级品'!$L$4:$CA$32)),0)</f>
      </c>
      <c r="BZ57" s="280">
        <f>IFERROR(SUMPRODUCT(('控温被PRO-S级品'!$B$2:$B$10=$B57)*('控温被PRO-S级品'!$E$1:$BE$1=BZ$1)*('控温被PRO-S级品'!$E$2:$BE$10)),0)+IFERROR(SUMPRODUCT(('冬被-S级品'!$B$2:$B$10=$B57)*('冬被-S级品'!$E$1:$AW$1=BZ$1)*('冬被-S级品'!$E$2:$AW$10)),0)+IFERROR(SUMPRODUCT(('白止-S级品'!$A$2:$A$26=$B57)*('白止-S级品'!$D$1:$AV$1=BZ$1)*('白止-S级品'!$D$2:$AV$26)),0)+IFERROR(SUMPRODUCT(('乐容-S级品'!$A$4:$A$32=$B57)*('乐容-S级品'!$L$3:$CA$3=BZ$1)*('乐容-S级品'!$L$4:$CA$32)),0)</f>
      </c>
      <c r="CA57" s="280">
        <f>IFERROR(SUMPRODUCT(('控温被PRO-S级品'!$B$2:$B$10=$B57)*('控温被PRO-S级品'!$E$1:$BE$1=CA$1)*('控温被PRO-S级品'!$E$2:$BE$10)),0)+IFERROR(SUMPRODUCT(('冬被-S级品'!$B$2:$B$10=$B57)*('冬被-S级品'!$E$1:$AW$1=CA$1)*('冬被-S级品'!$E$2:$AW$10)),0)+IFERROR(SUMPRODUCT(('白止-S级品'!$A$2:$A$26=$B57)*('白止-S级品'!$D$1:$AV$1=CA$1)*('白止-S级品'!$D$2:$AV$26)),0)+IFERROR(SUMPRODUCT(('乐容-S级品'!$A$4:$A$32=$B57)*('乐容-S级品'!$L$3:$CA$3=CA$1)*('乐容-S级品'!$L$4:$CA$32)),0)</f>
      </c>
      <c r="CB57" s="280">
        <f>IFERROR(SUMPRODUCT(('控温被PRO-S级品'!$B$2:$B$10=$B57)*('控温被PRO-S级品'!$E$1:$BE$1=CB$1)*('控温被PRO-S级品'!$E$2:$BE$10)),0)+IFERROR(SUMPRODUCT(('冬被-S级品'!$B$2:$B$10=$B57)*('冬被-S级品'!$E$1:$AW$1=CB$1)*('冬被-S级品'!$E$2:$AW$10)),0)+IFERROR(SUMPRODUCT(('白止-S级品'!$A$2:$A$26=$B57)*('白止-S级品'!$D$1:$AV$1=CB$1)*('白止-S级品'!$D$2:$AV$26)),0)+IFERROR(SUMPRODUCT(('乐容-S级品'!$A$4:$A$32=$B57)*('乐容-S级品'!$L$3:$CA$3=CB$1)*('乐容-S级品'!$L$4:$CA$32)),0)</f>
      </c>
      <c r="CC57" s="280">
        <f>IFERROR(SUMPRODUCT(('控温被PRO-S级品'!$B$2:$B$10=$B57)*('控温被PRO-S级品'!$E$1:$BE$1=CC$1)*('控温被PRO-S级品'!$E$2:$BE$10)),0)+IFERROR(SUMPRODUCT(('冬被-S级品'!$B$2:$B$10=$B57)*('冬被-S级品'!$E$1:$AW$1=CC$1)*('冬被-S级品'!$E$2:$AW$10)),0)+IFERROR(SUMPRODUCT(('白止-S级品'!$A$2:$A$26=$B57)*('白止-S级品'!$D$1:$AV$1=CC$1)*('白止-S级品'!$D$2:$AV$26)),0)+IFERROR(SUMPRODUCT(('乐容-S级品'!$A$4:$A$32=$B57)*('乐容-S级品'!$L$3:$CA$3=CC$1)*('乐容-S级品'!$L$4:$CA$32)),0)</f>
      </c>
      <c r="CD57" s="280">
        <f>IFERROR(SUMPRODUCT(('控温被PRO-S级品'!$B$2:$B$10=$B57)*('控温被PRO-S级品'!$E$1:$BE$1=CD$1)*('控温被PRO-S级品'!$E$2:$BE$10)),0)+IFERROR(SUMPRODUCT(('冬被-S级品'!$B$2:$B$10=$B57)*('冬被-S级品'!$E$1:$AW$1=CD$1)*('冬被-S级品'!$E$2:$AW$10)),0)+IFERROR(SUMPRODUCT(('白止-S级品'!$A$2:$A$26=$B57)*('白止-S级品'!$D$1:$AV$1=CD$1)*('白止-S级品'!$D$2:$AV$26)),0)+IFERROR(SUMPRODUCT(('乐容-S级品'!$A$4:$A$32=$B57)*('乐容-S级品'!$L$3:$CA$3=CD$1)*('乐容-S级品'!$L$4:$CA$32)),0)</f>
      </c>
      <c r="CE57" s="280">
        <f>IFERROR(SUMPRODUCT(('控温被PRO-S级品'!$B$2:$B$10=$B57)*('控温被PRO-S级品'!$E$1:$BE$1=CE$1)*('控温被PRO-S级品'!$E$2:$BE$10)),0)+IFERROR(SUMPRODUCT(('冬被-S级品'!$B$2:$B$10=$B57)*('冬被-S级品'!$E$1:$AW$1=CE$1)*('冬被-S级品'!$E$2:$AW$10)),0)+IFERROR(SUMPRODUCT(('白止-S级品'!$A$2:$A$26=$B57)*('白止-S级品'!$D$1:$AV$1=CE$1)*('白止-S级品'!$D$2:$AV$26)),0)+IFERROR(SUMPRODUCT(('乐容-S级品'!$A$4:$A$32=$B57)*('乐容-S级品'!$L$3:$CA$3=CE$1)*('乐容-S级品'!$L$4:$CA$32)),0)</f>
      </c>
      <c r="CF57" s="280">
        <f>IFERROR(SUMPRODUCT(('控温被PRO-S级品'!$B$2:$B$10=$B57)*('控温被PRO-S级品'!$E$1:$BE$1=CF$1)*('控温被PRO-S级品'!$E$2:$BE$10)),0)+IFERROR(SUMPRODUCT(('冬被-S级品'!$B$2:$B$10=$B57)*('冬被-S级品'!$E$1:$AW$1=CF$1)*('冬被-S级品'!$E$2:$AW$10)),0)+IFERROR(SUMPRODUCT(('白止-S级品'!$A$2:$A$26=$B57)*('白止-S级品'!$D$1:$AV$1=CF$1)*('白止-S级品'!$D$2:$AV$26)),0)+IFERROR(SUMPRODUCT(('乐容-S级品'!$A$4:$A$32=$B57)*('乐容-S级品'!$L$3:$CA$3=CF$1)*('乐容-S级品'!$L$4:$CA$32)),0)</f>
      </c>
      <c r="CG57" s="280">
        <f>IFERROR(SUMPRODUCT(('控温被PRO-S级品'!$B$2:$B$10=$B57)*('控温被PRO-S级品'!$E$1:$BE$1=CG$1)*('控温被PRO-S级品'!$E$2:$BE$10)),0)+IFERROR(SUMPRODUCT(('冬被-S级品'!$B$2:$B$10=$B57)*('冬被-S级品'!$E$1:$AW$1=CG$1)*('冬被-S级品'!$E$2:$AW$10)),0)+IFERROR(SUMPRODUCT(('白止-S级品'!$A$2:$A$26=$B57)*('白止-S级品'!$D$1:$AV$1=CG$1)*('白止-S级品'!$D$2:$AV$26)),0)+IFERROR(SUMPRODUCT(('乐容-S级品'!$A$4:$A$32=$B57)*('乐容-S级品'!$L$3:$CA$3=CG$1)*('乐容-S级品'!$L$4:$CA$32)),0)</f>
      </c>
      <c r="CH57" s="280">
        <f>IFERROR(SUMPRODUCT(('控温被PRO-S级品'!$B$2:$B$10=$B57)*('控温被PRO-S级品'!$E$1:$BE$1=CH$1)*('控温被PRO-S级品'!$E$2:$BE$10)),0)+IFERROR(SUMPRODUCT(('冬被-S级品'!$B$2:$B$10=$B57)*('冬被-S级品'!$E$1:$AW$1=CH$1)*('冬被-S级品'!$E$2:$AW$10)),0)+IFERROR(SUMPRODUCT(('白止-S级品'!$A$2:$A$26=$B57)*('白止-S级品'!$D$1:$AV$1=CH$1)*('白止-S级品'!$D$2:$AV$26)),0)+IFERROR(SUMPRODUCT(('乐容-S级品'!$A$4:$A$32=$B57)*('乐容-S级品'!$L$3:$CA$3=CH$1)*('乐容-S级品'!$L$4:$CA$32)),0)</f>
      </c>
      <c r="CI57" s="280">
        <f>IFERROR(SUMPRODUCT(('控温被PRO-S级品'!$B$2:$B$10=$B57)*('控温被PRO-S级品'!$E$1:$BE$1=CI$1)*('控温被PRO-S级品'!$E$2:$BE$10)),0)+IFERROR(SUMPRODUCT(('冬被-S级品'!$B$2:$B$10=$B57)*('冬被-S级品'!$E$1:$AW$1=CI$1)*('冬被-S级品'!$E$2:$AW$10)),0)+IFERROR(SUMPRODUCT(('白止-S级品'!$A$2:$A$26=$B57)*('白止-S级品'!$D$1:$AV$1=CI$1)*('白止-S级品'!$D$2:$AV$26)),0)+IFERROR(SUMPRODUCT(('乐容-S级品'!$A$4:$A$32=$B57)*('乐容-S级品'!$L$3:$CA$3=CI$1)*('乐容-S级品'!$L$4:$CA$32)),0)</f>
      </c>
      <c r="CJ57" s="280">
        <f>IFERROR(SUMPRODUCT(('控温被PRO-S级品'!$B$2:$B$10=$B57)*('控温被PRO-S级品'!$E$1:$BE$1=CJ$1)*('控温被PRO-S级品'!$E$2:$BE$10)),0)+IFERROR(SUMPRODUCT(('冬被-S级品'!$B$2:$B$10=$B57)*('冬被-S级品'!$E$1:$AW$1=CJ$1)*('冬被-S级品'!$E$2:$AW$10)),0)+IFERROR(SUMPRODUCT(('白止-S级品'!$A$2:$A$26=$B57)*('白止-S级品'!$D$1:$AV$1=CJ$1)*('白止-S级品'!$D$2:$AV$26)),0)+IFERROR(SUMPRODUCT(('乐容-S级品'!$A$4:$A$32=$B57)*('乐容-S级品'!$L$3:$CA$3=CJ$1)*('乐容-S级品'!$L$4:$CA$32)),0)</f>
      </c>
      <c r="CK57" s="280">
        <f>IFERROR(SUMPRODUCT(('控温被PRO-S级品'!$B$2:$B$10=$B57)*('控温被PRO-S级品'!$E$1:$BE$1=CK$1)*('控温被PRO-S级品'!$E$2:$BE$10)),0)+IFERROR(SUMPRODUCT(('冬被-S级品'!$B$2:$B$10=$B57)*('冬被-S级品'!$E$1:$AW$1=CK$1)*('冬被-S级品'!$E$2:$AW$10)),0)+IFERROR(SUMPRODUCT(('白止-S级品'!$A$2:$A$26=$B57)*('白止-S级品'!$D$1:$AV$1=CK$1)*('白止-S级品'!$D$2:$AV$26)),0)+IFERROR(SUMPRODUCT(('乐容-S级品'!$A$4:$A$32=$B57)*('乐容-S级品'!$L$3:$CA$3=CK$1)*('乐容-S级品'!$L$4:$CA$32)),0)</f>
      </c>
      <c r="CL57" s="280">
        <f>IFERROR(SUMPRODUCT(('控温被PRO-S级品'!$B$2:$B$10=$B57)*('控温被PRO-S级品'!$E$1:$BE$1=CL$1)*('控温被PRO-S级品'!$E$2:$BE$10)),0)+IFERROR(SUMPRODUCT(('冬被-S级品'!$B$2:$B$10=$B57)*('冬被-S级品'!$E$1:$AW$1=CL$1)*('冬被-S级品'!$E$2:$AW$10)),0)+IFERROR(SUMPRODUCT(('白止-S级品'!$A$2:$A$26=$B57)*('白止-S级品'!$D$1:$AV$1=CL$1)*('白止-S级品'!$D$2:$AV$26)),0)+IFERROR(SUMPRODUCT(('乐容-S级品'!$A$4:$A$32=$B57)*('乐容-S级品'!$L$3:$CA$3=CL$1)*('乐容-S级品'!$L$4:$CA$32)),0)</f>
      </c>
      <c r="CM57" s="280">
        <f>IFERROR(SUMPRODUCT(('控温被PRO-S级品'!$B$2:$B$10=$B57)*('控温被PRO-S级品'!$E$1:$BE$1=CM$1)*('控温被PRO-S级品'!$E$2:$BE$10)),0)+IFERROR(SUMPRODUCT(('冬被-S级品'!$B$2:$B$10=$B57)*('冬被-S级品'!$E$1:$AW$1=CM$1)*('冬被-S级品'!$E$2:$AW$10)),0)+IFERROR(SUMPRODUCT(('白止-S级品'!$A$2:$A$26=$B57)*('白止-S级品'!$D$1:$AV$1=CM$1)*('白止-S级品'!$D$2:$AV$26)),0)+IFERROR(SUMPRODUCT(('乐容-S级品'!$A$4:$A$32=$B57)*('乐容-S级品'!$L$3:$CA$3=CM$1)*('乐容-S级品'!$L$4:$CA$32)),0)</f>
      </c>
      <c r="CN57" s="280">
        <f>IFERROR(SUMPRODUCT(('控温被PRO-S级品'!$B$2:$B$10=$B57)*('控温被PRO-S级品'!$E$1:$BE$1=CN$1)*('控温被PRO-S级品'!$E$2:$BE$10)),0)+IFERROR(SUMPRODUCT(('冬被-S级品'!$B$2:$B$10=$B57)*('冬被-S级品'!$E$1:$AW$1=CN$1)*('冬被-S级品'!$E$2:$AW$10)),0)+IFERROR(SUMPRODUCT(('白止-S级品'!$A$2:$A$26=$B57)*('白止-S级品'!$D$1:$AV$1=CN$1)*('白止-S级品'!$D$2:$AV$26)),0)+IFERROR(SUMPRODUCT(('乐容-S级品'!$A$4:$A$32=$B57)*('乐容-S级品'!$L$3:$CA$3=CN$1)*('乐容-S级品'!$L$4:$CA$32)),0)</f>
      </c>
      <c r="CO57" s="280">
        <f>IFERROR(SUMPRODUCT(('控温被PRO-S级品'!$B$2:$B$10=$B57)*('控温被PRO-S级品'!$E$1:$BE$1=CO$1)*('控温被PRO-S级品'!$E$2:$BE$10)),0)+IFERROR(SUMPRODUCT(('冬被-S级品'!$B$2:$B$10=$B57)*('冬被-S级品'!$E$1:$AW$1=CO$1)*('冬被-S级品'!$E$2:$AW$10)),0)+IFERROR(SUMPRODUCT(('白止-S级品'!$A$2:$A$26=$B57)*('白止-S级品'!$D$1:$AV$1=CO$1)*('白止-S级品'!$D$2:$AV$26)),0)+IFERROR(SUMPRODUCT(('乐容-S级品'!$A$4:$A$32=$B57)*('乐容-S级品'!$L$3:$CA$3=CO$1)*('乐容-S级品'!$L$4:$CA$32)),0)</f>
      </c>
      <c r="CP57" s="280">
        <f>IFERROR(SUMPRODUCT(('控温被PRO-S级品'!$B$2:$B$10=$B57)*('控温被PRO-S级品'!$E$1:$BE$1=CP$1)*('控温被PRO-S级品'!$E$2:$BE$10)),0)+IFERROR(SUMPRODUCT(('冬被-S级品'!$B$2:$B$10=$B57)*('冬被-S级品'!$E$1:$AW$1=CP$1)*('冬被-S级品'!$E$2:$AW$10)),0)+IFERROR(SUMPRODUCT(('白止-S级品'!$A$2:$A$26=$B57)*('白止-S级品'!$D$1:$AV$1=CP$1)*('白止-S级品'!$D$2:$AV$26)),0)+IFERROR(SUMPRODUCT(('乐容-S级品'!$A$4:$A$32=$B57)*('乐容-S级品'!$L$3:$CA$3=CP$1)*('乐容-S级品'!$L$4:$CA$32)),0)</f>
      </c>
      <c r="CQ57" s="280">
        <f>IFERROR(SUMPRODUCT(('控温被PRO-S级品'!$B$2:$B$10=$B57)*('控温被PRO-S级品'!$E$1:$BE$1=CQ$1)*('控温被PRO-S级品'!$E$2:$BE$10)),0)+IFERROR(SUMPRODUCT(('冬被-S级品'!$B$2:$B$10=$B57)*('冬被-S级品'!$E$1:$AW$1=CQ$1)*('冬被-S级品'!$E$2:$AW$10)),0)+IFERROR(SUMPRODUCT(('白止-S级品'!$A$2:$A$26=$B57)*('白止-S级品'!$D$1:$AV$1=CQ$1)*('白止-S级品'!$D$2:$AV$26)),0)+IFERROR(SUMPRODUCT(('乐容-S级品'!$A$4:$A$32=$B57)*('乐容-S级品'!$L$3:$CA$3=CQ$1)*('乐容-S级品'!$L$4:$CA$32)),0)</f>
      </c>
      <c r="CR57" s="280">
        <f>IFERROR(SUMPRODUCT(('控温被PRO-S级品'!$B$2:$B$10=$B57)*('控温被PRO-S级品'!$E$1:$BE$1=CR$1)*('控温被PRO-S级品'!$E$2:$BE$10)),0)+IFERROR(SUMPRODUCT(('冬被-S级品'!$B$2:$B$10=$B57)*('冬被-S级品'!$E$1:$AW$1=CR$1)*('冬被-S级品'!$E$2:$AW$10)),0)+IFERROR(SUMPRODUCT(('白止-S级品'!$A$2:$A$26=$B57)*('白止-S级品'!$D$1:$AV$1=CR$1)*('白止-S级品'!$D$2:$AV$26)),0)+IFERROR(SUMPRODUCT(('乐容-S级品'!$A$4:$A$32=$B57)*('乐容-S级品'!$L$3:$CA$3=CR$1)*('乐容-S级品'!$L$4:$CA$32)),0)</f>
      </c>
      <c r="CS57" s="280">
        <f>IFERROR(SUMPRODUCT(('控温被PRO-S级品'!$B$2:$B$10=$B57)*('控温被PRO-S级品'!$E$1:$BE$1=CS$1)*('控温被PRO-S级品'!$E$2:$BE$10)),0)+IFERROR(SUMPRODUCT(('冬被-S级品'!$B$2:$B$10=$B57)*('冬被-S级品'!$E$1:$AW$1=CS$1)*('冬被-S级品'!$E$2:$AW$10)),0)+IFERROR(SUMPRODUCT(('白止-S级品'!$A$2:$A$26=$B57)*('白止-S级品'!$D$1:$AV$1=CS$1)*('白止-S级品'!$D$2:$AV$26)),0)+IFERROR(SUMPRODUCT(('乐容-S级品'!$A$4:$A$32=$B57)*('乐容-S级品'!$L$3:$CA$3=CS$1)*('乐容-S级品'!$L$4:$CA$32)),0)</f>
      </c>
      <c r="CT57" s="280">
        <f>IFERROR(SUMPRODUCT(('控温被PRO-S级品'!$B$2:$B$10=$B57)*('控温被PRO-S级品'!$E$1:$BE$1=CT$1)*('控温被PRO-S级品'!$E$2:$BE$10)),0)+IFERROR(SUMPRODUCT(('冬被-S级品'!$B$2:$B$10=$B57)*('冬被-S级品'!$E$1:$AW$1=CT$1)*('冬被-S级品'!$E$2:$AW$10)),0)+IFERROR(SUMPRODUCT(('白止-S级品'!$A$2:$A$26=$B57)*('白止-S级品'!$D$1:$AV$1=CT$1)*('白止-S级品'!$D$2:$AV$26)),0)+IFERROR(SUMPRODUCT(('乐容-S级品'!$A$4:$A$32=$B57)*('乐容-S级品'!$L$3:$CA$3=CT$1)*('乐容-S级品'!$L$4:$CA$32)),0)</f>
      </c>
      <c r="CU57" s="280">
        <f>IFERROR(SUMPRODUCT(('控温被PRO-S级品'!$B$2:$B$10=$B57)*('控温被PRO-S级品'!$E$1:$BE$1=CU$1)*('控温被PRO-S级品'!$E$2:$BE$10)),0)+IFERROR(SUMPRODUCT(('冬被-S级品'!$B$2:$B$10=$B57)*('冬被-S级品'!$E$1:$AW$1=CU$1)*('冬被-S级品'!$E$2:$AW$10)),0)+IFERROR(SUMPRODUCT(('白止-S级品'!$A$2:$A$26=$B57)*('白止-S级品'!$D$1:$AV$1=CU$1)*('白止-S级品'!$D$2:$AV$26)),0)+IFERROR(SUMPRODUCT(('乐容-S级品'!$A$4:$A$32=$B57)*('乐容-S级品'!$L$3:$CA$3=CU$1)*('乐容-S级品'!$L$4:$CA$32)),0)</f>
      </c>
      <c r="CV57" s="280">
        <f>IFERROR(SUMPRODUCT(('控温被PRO-S级品'!$B$2:$B$10=$B57)*('控温被PRO-S级品'!$E$1:$BE$1=CV$1)*('控温被PRO-S级品'!$E$2:$BE$10)),0)+IFERROR(SUMPRODUCT(('冬被-S级品'!$B$2:$B$10=$B57)*('冬被-S级品'!$E$1:$AW$1=CV$1)*('冬被-S级品'!$E$2:$AW$10)),0)+IFERROR(SUMPRODUCT(('白止-S级品'!$A$2:$A$26=$B57)*('白止-S级品'!$D$1:$AV$1=CV$1)*('白止-S级品'!$D$2:$AV$26)),0)+IFERROR(SUMPRODUCT(('乐容-S级品'!$A$4:$A$32=$B57)*('乐容-S级品'!$L$3:$CA$3=CV$1)*('乐容-S级品'!$L$4:$CA$32)),0)</f>
      </c>
      <c r="CW57" s="280">
        <f>IFERROR(SUMPRODUCT(('控温被PRO-S级品'!$B$2:$B$10=$B57)*('控温被PRO-S级品'!$E$1:$BE$1=CW$1)*('控温被PRO-S级品'!$E$2:$BE$10)),0)+IFERROR(SUMPRODUCT(('冬被-S级品'!$B$2:$B$10=$B57)*('冬被-S级品'!$E$1:$AW$1=CW$1)*('冬被-S级品'!$E$2:$AW$10)),0)+IFERROR(SUMPRODUCT(('白止-S级品'!$A$2:$A$26=$B57)*('白止-S级品'!$D$1:$AV$1=CW$1)*('白止-S级品'!$D$2:$AV$26)),0)+IFERROR(SUMPRODUCT(('乐容-S级品'!$A$4:$A$32=$B57)*('乐容-S级品'!$L$3:$CA$3=CW$1)*('乐容-S级品'!$L$4:$CA$32)),0)</f>
      </c>
      <c r="CX57" s="280">
        <f>IFERROR(SUMPRODUCT(('控温被PRO-S级品'!$B$2:$B$10=$B57)*('控温被PRO-S级品'!$E$1:$BE$1=CX$1)*('控温被PRO-S级品'!$E$2:$BE$10)),0)+IFERROR(SUMPRODUCT(('冬被-S级品'!$B$2:$B$10=$B57)*('冬被-S级品'!$E$1:$AW$1=CX$1)*('冬被-S级品'!$E$2:$AW$10)),0)+IFERROR(SUMPRODUCT(('白止-S级品'!$A$2:$A$26=$B57)*('白止-S级品'!$D$1:$AV$1=CX$1)*('白止-S级品'!$D$2:$AV$26)),0)+IFERROR(SUMPRODUCT(('乐容-S级品'!$A$4:$A$32=$B57)*('乐容-S级品'!$L$3:$CA$3=CX$1)*('乐容-S级品'!$L$4:$CA$32)),0)</f>
      </c>
      <c r="CY57" s="280">
        <f>IFERROR(SUMPRODUCT(('控温被PRO-S级品'!$B$2:$B$10=$B57)*('控温被PRO-S级品'!$E$1:$BE$1=CY$1)*('控温被PRO-S级品'!$E$2:$BE$10)),0)+IFERROR(SUMPRODUCT(('冬被-S级品'!$B$2:$B$10=$B57)*('冬被-S级品'!$E$1:$AW$1=CY$1)*('冬被-S级品'!$E$2:$AW$10)),0)+IFERROR(SUMPRODUCT(('白止-S级品'!$A$2:$A$26=$B57)*('白止-S级品'!$D$1:$AV$1=CY$1)*('白止-S级品'!$D$2:$AV$26)),0)+IFERROR(SUMPRODUCT(('乐容-S级品'!$A$4:$A$32=$B57)*('乐容-S级品'!$L$3:$CA$3=CY$1)*('乐容-S级品'!$L$4:$CA$32)),0)</f>
      </c>
      <c r="CZ57" s="280">
        <f>IFERROR(SUMPRODUCT(('控温被PRO-S级品'!$B$2:$B$10=$B57)*('控温被PRO-S级品'!$E$1:$BE$1=CZ$1)*('控温被PRO-S级品'!$E$2:$BE$10)),0)+IFERROR(SUMPRODUCT(('冬被-S级品'!$B$2:$B$10=$B57)*('冬被-S级品'!$E$1:$AW$1=CZ$1)*('冬被-S级品'!$E$2:$AW$10)),0)+IFERROR(SUMPRODUCT(('白止-S级品'!$A$2:$A$26=$B57)*('白止-S级品'!$D$1:$AV$1=CZ$1)*('白止-S级品'!$D$2:$AV$26)),0)+IFERROR(SUMPRODUCT(('乐容-S级品'!$A$4:$A$32=$B57)*('乐容-S级品'!$L$3:$CA$3=CZ$1)*('乐容-S级品'!$L$4:$CA$32)),0)</f>
      </c>
      <c r="DA57" s="280">
        <f>IFERROR(SUMPRODUCT(('控温被PRO-S级品'!$B$2:$B$10=$B57)*('控温被PRO-S级品'!$E$1:$BE$1=DA$1)*('控温被PRO-S级品'!$E$2:$BE$10)),0)+IFERROR(SUMPRODUCT(('冬被-S级品'!$B$2:$B$10=$B57)*('冬被-S级品'!$E$1:$AW$1=DA$1)*('冬被-S级品'!$E$2:$AW$10)),0)+IFERROR(SUMPRODUCT(('白止-S级品'!$A$2:$A$26=$B57)*('白止-S级品'!$D$1:$AV$1=DA$1)*('白止-S级品'!$D$2:$AV$26)),0)+IFERROR(SUMPRODUCT(('乐容-S级品'!$A$4:$A$32=$B57)*('乐容-S级品'!$L$3:$CA$3=DA$1)*('乐容-S级品'!$L$4:$CA$32)),0)</f>
      </c>
      <c r="DB57" s="280">
        <f>IFERROR(SUMPRODUCT(('控温被PRO-S级品'!$B$2:$B$10=$B57)*('控温被PRO-S级品'!$E$1:$BE$1=DB$1)*('控温被PRO-S级品'!$E$2:$BE$10)),0)+IFERROR(SUMPRODUCT(('冬被-S级品'!$B$2:$B$10=$B57)*('冬被-S级品'!$E$1:$AW$1=DB$1)*('冬被-S级品'!$E$2:$AW$10)),0)+IFERROR(SUMPRODUCT(('白止-S级品'!$A$2:$A$26=$B57)*('白止-S级品'!$D$1:$AV$1=DB$1)*('白止-S级品'!$D$2:$AV$26)),0)+IFERROR(SUMPRODUCT(('乐容-S级品'!$A$4:$A$32=$B57)*('乐容-S级品'!$L$3:$CA$3=DB$1)*('乐容-S级品'!$L$4:$CA$32)),0)</f>
      </c>
      <c r="DC57" s="280">
        <f>IFERROR(SUMPRODUCT(('控温被PRO-S级品'!$B$2:$B$10=$B57)*('控温被PRO-S级品'!$E$1:$BE$1=DC$1)*('控温被PRO-S级品'!$E$2:$BE$10)),0)+IFERROR(SUMPRODUCT(('冬被-S级品'!$B$2:$B$10=$B57)*('冬被-S级品'!$E$1:$AW$1=DC$1)*('冬被-S级品'!$E$2:$AW$10)),0)+IFERROR(SUMPRODUCT(('白止-S级品'!$A$2:$A$26=$B57)*('白止-S级品'!$D$1:$AV$1=DC$1)*('白止-S级品'!$D$2:$AV$26)),0)+IFERROR(SUMPRODUCT(('乐容-S级品'!$A$4:$A$32=$B57)*('乐容-S级品'!$L$3:$CA$3=DC$1)*('乐容-S级品'!$L$4:$CA$32)),0)</f>
      </c>
      <c r="DD57" s="280">
        <f>IFERROR(SUMPRODUCT(('控温被PRO-S级品'!$B$2:$B$10=$B57)*('控温被PRO-S级品'!$E$1:$BE$1=DD$1)*('控温被PRO-S级品'!$E$2:$BE$10)),0)+IFERROR(SUMPRODUCT(('冬被-S级品'!$B$2:$B$10=$B57)*('冬被-S级品'!$E$1:$AW$1=DD$1)*('冬被-S级品'!$E$2:$AW$10)),0)+IFERROR(SUMPRODUCT(('白止-S级品'!$A$2:$A$26=$B57)*('白止-S级品'!$D$1:$AV$1=DD$1)*('白止-S级品'!$D$2:$AV$26)),0)+IFERROR(SUMPRODUCT(('乐容-S级品'!$A$4:$A$32=$B57)*('乐容-S级品'!$L$3:$CA$3=DD$1)*('乐容-S级品'!$L$4:$CA$32)),0)</f>
      </c>
      <c r="DE57" s="280">
        <f>IFERROR(SUMPRODUCT(('控温被PRO-S级品'!$B$2:$B$10=$B57)*('控温被PRO-S级品'!$E$1:$BE$1=DE$1)*('控温被PRO-S级品'!$E$2:$BE$10)),0)+IFERROR(SUMPRODUCT(('冬被-S级品'!$B$2:$B$10=$B57)*('冬被-S级品'!$E$1:$AW$1=DE$1)*('冬被-S级品'!$E$2:$AW$10)),0)+IFERROR(SUMPRODUCT(('白止-S级品'!$A$2:$A$26=$B57)*('白止-S级品'!$D$1:$AV$1=DE$1)*('白止-S级品'!$D$2:$AV$26)),0)+IFERROR(SUMPRODUCT(('乐容-S级品'!$A$4:$A$32=$B57)*('乐容-S级品'!$L$3:$CA$3=DE$1)*('乐容-S级品'!$L$4:$CA$32)),0)</f>
      </c>
      <c r="DF57" s="280">
        <f>IFERROR(SUMPRODUCT(('控温被PRO-S级品'!$B$2:$B$10=$B57)*('控温被PRO-S级品'!$E$1:$BE$1=DF$1)*('控温被PRO-S级品'!$E$2:$BE$10)),0)+IFERROR(SUMPRODUCT(('冬被-S级品'!$B$2:$B$10=$B57)*('冬被-S级品'!$E$1:$AW$1=DF$1)*('冬被-S级品'!$E$2:$AW$10)),0)+IFERROR(SUMPRODUCT(('白止-S级品'!$A$2:$A$26=$B57)*('白止-S级品'!$D$1:$AV$1=DF$1)*('白止-S级品'!$D$2:$AV$26)),0)+IFERROR(SUMPRODUCT(('乐容-S级品'!$A$4:$A$32=$B57)*('乐容-S级品'!$L$3:$CA$3=DF$1)*('乐容-S级品'!$L$4:$CA$32)),0)</f>
      </c>
      <c r="DG57" s="280">
        <f>IFERROR(SUMPRODUCT(('控温被PRO-S级品'!$B$2:$B$10=$B57)*('控温被PRO-S级品'!$E$1:$BE$1=DG$1)*('控温被PRO-S级品'!$E$2:$BE$10)),0)+IFERROR(SUMPRODUCT(('冬被-S级品'!$B$2:$B$10=$B57)*('冬被-S级品'!$E$1:$AW$1=DG$1)*('冬被-S级品'!$E$2:$AW$10)),0)+IFERROR(SUMPRODUCT(('白止-S级品'!$A$2:$A$26=$B57)*('白止-S级品'!$D$1:$AV$1=DG$1)*('白止-S级品'!$D$2:$AV$26)),0)+IFERROR(SUMPRODUCT(('乐容-S级品'!$A$4:$A$32=$B57)*('乐容-S级品'!$L$3:$CA$3=DG$1)*('乐容-S级品'!$L$4:$CA$32)),0)</f>
      </c>
      <c r="DH57" s="280">
        <f>IFERROR(SUMPRODUCT(('控温被PRO-S级品'!$B$2:$B$10=$B57)*('控温被PRO-S级品'!$E$1:$BE$1=DH$1)*('控温被PRO-S级品'!$E$2:$BE$10)),0)+IFERROR(SUMPRODUCT(('冬被-S级品'!$B$2:$B$10=$B57)*('冬被-S级品'!$E$1:$AW$1=DH$1)*('冬被-S级品'!$E$2:$AW$10)),0)+IFERROR(SUMPRODUCT(('白止-S级品'!$A$2:$A$26=$B57)*('白止-S级品'!$D$1:$AV$1=DH$1)*('白止-S级品'!$D$2:$AV$26)),0)+IFERROR(SUMPRODUCT(('乐容-S级品'!$A$4:$A$32=$B57)*('乐容-S级品'!$L$3:$CA$3=DH$1)*('乐容-S级品'!$L$4:$CA$32)),0)</f>
      </c>
      <c r="DI57" s="280">
        <f>IFERROR(SUMPRODUCT(('控温被PRO-S级品'!$B$2:$B$10=$B57)*('控温被PRO-S级品'!$E$1:$BE$1=DI$1)*('控温被PRO-S级品'!$E$2:$BE$10)),0)+IFERROR(SUMPRODUCT(('冬被-S级品'!$B$2:$B$10=$B57)*('冬被-S级品'!$E$1:$AW$1=DI$1)*('冬被-S级品'!$E$2:$AW$10)),0)+IFERROR(SUMPRODUCT(('白止-S级品'!$A$2:$A$26=$B57)*('白止-S级品'!$D$1:$AV$1=DI$1)*('白止-S级品'!$D$2:$AV$26)),0)+IFERROR(SUMPRODUCT(('乐容-S级品'!$A$4:$A$32=$B57)*('乐容-S级品'!$L$3:$CA$3=DI$1)*('乐容-S级品'!$L$4:$CA$32)),0)</f>
      </c>
      <c r="DJ57" s="280">
        <f>IFERROR(SUMPRODUCT(('控温被PRO-S级品'!$B$2:$B$10=$B57)*('控温被PRO-S级品'!$E$1:$BE$1=DJ$1)*('控温被PRO-S级品'!$E$2:$BE$10)),0)+IFERROR(SUMPRODUCT(('冬被-S级品'!$B$2:$B$10=$B57)*('冬被-S级品'!$E$1:$AW$1=DJ$1)*('冬被-S级品'!$E$2:$AW$10)),0)+IFERROR(SUMPRODUCT(('白止-S级品'!$A$2:$A$26=$B57)*('白止-S级品'!$D$1:$AV$1=DJ$1)*('白止-S级品'!$D$2:$AV$26)),0)+IFERROR(SUMPRODUCT(('乐容-S级品'!$A$4:$A$32=$B57)*('乐容-S级品'!$L$3:$CA$3=DJ$1)*('乐容-S级品'!$L$4:$CA$32)),0)</f>
      </c>
      <c r="DK57" s="280"/>
      <c r="DL57" s="280"/>
      <c r="DM57" s="280"/>
      <c r="DN57" s="280"/>
      <c r="DO57" s="280"/>
      <c r="DP57" s="280"/>
      <c r="DQ57" s="280"/>
      <c r="DR57" s="280"/>
      <c r="DS57" s="280"/>
      <c r="DT57" s="280"/>
      <c r="DU57" s="280"/>
      <c r="DV57" s="280"/>
      <c r="DW57" s="280">
        <f>VLOOKUP(B57,'系统编码规格'!A:C,3,FALSE)</f>
      </c>
      <c r="DX57" s="280"/>
      <c r="DY57" s="280"/>
      <c r="DZ57" s="280"/>
      <c r="EA57" s="280"/>
      <c r="EB57" s="280"/>
      <c r="EC57" s="280"/>
      <c r="ED57" s="280"/>
      <c r="EE57" s="280"/>
      <c r="EF57" s="280"/>
      <c r="EG57" s="280"/>
      <c r="EH57" s="280"/>
      <c r="EI57" s="280"/>
      <c r="EJ57" s="280"/>
      <c r="EK57" s="280"/>
      <c r="EL57" s="280"/>
      <c r="EM57" s="280"/>
      <c r="EN57" s="280"/>
      <c r="EO57" s="280"/>
      <c r="EP57" s="280"/>
      <c r="EQ57" s="280"/>
      <c r="ER57" s="280"/>
      <c r="ES57" s="280"/>
      <c r="ET57" s="280"/>
      <c r="EU57" s="280"/>
      <c r="EV57" s="280"/>
      <c r="EW57" s="280"/>
      <c r="EX57" s="280"/>
      <c r="EY57" s="280"/>
      <c r="EZ57" s="280"/>
      <c r="FA57" s="280"/>
      <c r="FB57" s="280"/>
      <c r="FC57" s="280"/>
      <c r="FD57" s="280"/>
      <c r="FE57" s="280"/>
      <c r="FF57" s="280"/>
      <c r="FG57" s="280"/>
      <c r="FH57" s="280"/>
      <c r="FI57" s="280"/>
      <c r="FJ57" s="280"/>
      <c r="FK57" s="280"/>
      <c r="FL57" s="280"/>
      <c r="FM57" s="280"/>
      <c r="FN57" s="280"/>
      <c r="FO57" s="280"/>
      <c r="FP57" s="280"/>
      <c r="FQ57" s="280"/>
      <c r="FR57" s="280"/>
      <c r="FS57" s="280"/>
      <c r="FT57" s="280"/>
      <c r="FU57" s="280"/>
      <c r="FV57" s="280"/>
      <c r="FW57" s="280"/>
      <c r="FX57" s="280"/>
      <c r="FY57" s="280"/>
      <c r="FZ57" s="280"/>
      <c r="GA57" s="280"/>
      <c r="GB57" s="280"/>
      <c r="GC57" s="280"/>
      <c r="GD57" s="280"/>
      <c r="GE57" s="280"/>
      <c r="GF57" s="280"/>
      <c r="GG57" s="280"/>
      <c r="GH57" s="280"/>
      <c r="GI57" s="280"/>
      <c r="GJ57" s="280"/>
      <c r="GK57" s="280"/>
      <c r="GL57" s="280"/>
      <c r="GM57" s="280"/>
      <c r="GN57" s="280"/>
      <c r="GO57" s="280"/>
      <c r="GP57" s="280"/>
      <c r="GQ57" s="280"/>
      <c r="GR57" s="280"/>
      <c r="GS57" s="280"/>
      <c r="GT57" s="280"/>
      <c r="GU57" s="280"/>
      <c r="GV57" s="280"/>
    </row>
    <row r="58">
      <c r="A58" s="309" t="str">
        <v>安桐</v>
      </c>
      <c r="B58" s="310" t="str">
        <v>12800025601141313</v>
      </c>
      <c r="C58" s="309" t="str">
        <v>亚朵星球 深睡控温被PRO</v>
      </c>
      <c r="D58" s="309" t="str">
        <v>朦胧黄-220*240cm</v>
      </c>
      <c r="E58">
        <f>SUM(F58:GX58)</f>
      </c>
      <c r="F58" s="280">
        <f>IFERROR(SUMPRODUCT(('控温被PRO-S级品'!$B$2:$B$10=$B58)*('控温被PRO-S级品'!$E$1:$BE$1=F$1)*('控温被PRO-S级品'!$E$2:$BE$10)),0)+IFERROR(SUMPRODUCT(('冬被-S级品'!$B$2:$B$10=$B58)*('冬被-S级品'!$E$1:$AW$1=F$1)*('冬被-S级品'!$E$2:$AW$10)),0)+IFERROR(SUMPRODUCT(('白止-S级品'!$A$2:$A$26=$B58)*('白止-S级品'!$D$1:$AV$1=F$1)*('白止-S级品'!$D$2:$AV$26)),0)+IFERROR(SUMPRODUCT(('乐容-S级品'!$A$4:$A$32=$B58)*('乐容-S级品'!$L$3:$CA$3=F$1)*('乐容-S级品'!$L$4:$CA$32)),0)</f>
      </c>
      <c r="G58" s="280">
        <f>IFERROR(SUMPRODUCT(('控温被PRO-S级品'!$B$2:$B$10=$B58)*('控温被PRO-S级品'!$E$1:$BE$1=G$1)*('控温被PRO-S级品'!$E$2:$BE$10)),0)+IFERROR(SUMPRODUCT(('冬被-S级品'!$B$2:$B$10=$B58)*('冬被-S级品'!$E$1:$AW$1=G$1)*('冬被-S级品'!$E$2:$AW$10)),0)+IFERROR(SUMPRODUCT(('白止-S级品'!$A$2:$A$26=$B58)*('白止-S级品'!$D$1:$AV$1=G$1)*('白止-S级品'!$D$2:$AV$26)),0)+IFERROR(SUMPRODUCT(('乐容-S级品'!$A$4:$A$32=$B58)*('乐容-S级品'!$L$3:$CA$3=G$1)*('乐容-S级品'!$L$4:$CA$32)),0)</f>
      </c>
      <c r="H58" s="280">
        <f>IFERROR(SUMPRODUCT(('控温被PRO-S级品'!$B$2:$B$10=$B58)*('控温被PRO-S级品'!$E$1:$BE$1=H$1)*('控温被PRO-S级品'!$E$2:$BE$10)),0)+IFERROR(SUMPRODUCT(('冬被-S级品'!$B$2:$B$10=$B58)*('冬被-S级品'!$E$1:$AW$1=H$1)*('冬被-S级品'!$E$2:$AW$10)),0)+IFERROR(SUMPRODUCT(('白止-S级品'!$A$2:$A$26=$B58)*('白止-S级品'!$D$1:$AV$1=H$1)*('白止-S级品'!$D$2:$AV$26)),0)+IFERROR(SUMPRODUCT(('乐容-S级品'!$A$4:$A$32=$B58)*('乐容-S级品'!$L$3:$CA$3=H$1)*('乐容-S级品'!$L$4:$CA$32)),0)</f>
      </c>
      <c r="I58" s="280">
        <f>IFERROR(SUMPRODUCT(('控温被PRO-S级品'!$B$2:$B$10=$B58)*('控温被PRO-S级品'!$E$1:$BE$1=I$1)*('控温被PRO-S级品'!$E$2:$BE$10)),0)+IFERROR(SUMPRODUCT(('冬被-S级品'!$B$2:$B$10=$B58)*('冬被-S级品'!$E$1:$AW$1=I$1)*('冬被-S级品'!$E$2:$AW$10)),0)+IFERROR(SUMPRODUCT(('白止-S级品'!$A$2:$A$26=$B58)*('白止-S级品'!$D$1:$AV$1=I$1)*('白止-S级品'!$D$2:$AV$26)),0)+IFERROR(SUMPRODUCT(('乐容-S级品'!$A$4:$A$32=$B58)*('乐容-S级品'!$L$3:$CA$3=I$1)*('乐容-S级品'!$L$4:$CA$32)),0)</f>
      </c>
      <c r="J58" s="280">
        <f>IFERROR(SUMPRODUCT(('控温被PRO-S级品'!$B$2:$B$10=$B58)*('控温被PRO-S级品'!$E$1:$BE$1=J$1)*('控温被PRO-S级品'!$E$2:$BE$10)),0)+IFERROR(SUMPRODUCT(('冬被-S级品'!$B$2:$B$10=$B58)*('冬被-S级品'!$E$1:$AW$1=J$1)*('冬被-S级品'!$E$2:$AW$10)),0)+IFERROR(SUMPRODUCT(('白止-S级品'!$A$2:$A$26=$B58)*('白止-S级品'!$D$1:$AV$1=J$1)*('白止-S级品'!$D$2:$AV$26)),0)+IFERROR(SUMPRODUCT(('乐容-S级品'!$A$4:$A$32=$B58)*('乐容-S级品'!$L$3:$CA$3=J$1)*('乐容-S级品'!$L$4:$CA$32)),0)</f>
      </c>
      <c r="K58" s="280">
        <f>IFERROR(SUMPRODUCT(('控温被PRO-S级品'!$B$2:$B$10=$B58)*('控温被PRO-S级品'!$E$1:$BE$1=K$1)*('控温被PRO-S级品'!$E$2:$BE$10)),0)+IFERROR(SUMPRODUCT(('冬被-S级品'!$B$2:$B$10=$B58)*('冬被-S级品'!$E$1:$AW$1=K$1)*('冬被-S级品'!$E$2:$AW$10)),0)+IFERROR(SUMPRODUCT(('白止-S级品'!$A$2:$A$26=$B58)*('白止-S级品'!$D$1:$AV$1=K$1)*('白止-S级品'!$D$2:$AV$26)),0)+IFERROR(SUMPRODUCT(('乐容-S级品'!$A$4:$A$32=$B58)*('乐容-S级品'!$L$3:$CA$3=K$1)*('乐容-S级品'!$L$4:$CA$32)),0)</f>
      </c>
      <c r="L58" s="280">
        <f>IFERROR(SUMPRODUCT(('控温被PRO-S级品'!$B$2:$B$10=$B58)*('控温被PRO-S级品'!$E$1:$BE$1=L$1)*('控温被PRO-S级品'!$E$2:$BE$10)),0)+IFERROR(SUMPRODUCT(('冬被-S级品'!$B$2:$B$10=$B58)*('冬被-S级品'!$E$1:$AW$1=L$1)*('冬被-S级品'!$E$2:$AW$10)),0)+IFERROR(SUMPRODUCT(('白止-S级品'!$A$2:$A$26=$B58)*('白止-S级品'!$D$1:$AV$1=L$1)*('白止-S级品'!$D$2:$AV$26)),0)+IFERROR(SUMPRODUCT(('乐容-S级品'!$A$4:$A$32=$B58)*('乐容-S级品'!$L$3:$CA$3=L$1)*('乐容-S级品'!$L$4:$CA$32)),0)</f>
      </c>
      <c r="M58" s="280">
        <f>IFERROR(SUMPRODUCT(('控温被PRO-S级品'!$B$2:$B$10=$B58)*('控温被PRO-S级品'!$E$1:$BE$1=M$1)*('控温被PRO-S级品'!$E$2:$BE$10)),0)+IFERROR(SUMPRODUCT(('冬被-S级品'!$B$2:$B$10=$B58)*('冬被-S级品'!$E$1:$AW$1=M$1)*('冬被-S级品'!$E$2:$AW$10)),0)+IFERROR(SUMPRODUCT(('白止-S级品'!$A$2:$A$26=$B58)*('白止-S级品'!$D$1:$AV$1=M$1)*('白止-S级品'!$D$2:$AV$26)),0)+IFERROR(SUMPRODUCT(('乐容-S级品'!$A$4:$A$32=$B58)*('乐容-S级品'!$L$3:$CA$3=M$1)*('乐容-S级品'!$L$4:$CA$32)),0)</f>
      </c>
      <c r="N58" s="280">
        <f>IFERROR(SUMPRODUCT(('控温被PRO-S级品'!$B$2:$B$10=$B58)*('控温被PRO-S级品'!$E$1:$BE$1=N$1)*('控温被PRO-S级品'!$E$2:$BE$10)),0)+IFERROR(SUMPRODUCT(('冬被-S级品'!$B$2:$B$10=$B58)*('冬被-S级品'!$E$1:$AW$1=N$1)*('冬被-S级品'!$E$2:$AW$10)),0)+IFERROR(SUMPRODUCT(('白止-S级品'!$A$2:$A$26=$B58)*('白止-S级品'!$D$1:$AV$1=N$1)*('白止-S级品'!$D$2:$AV$26)),0)+IFERROR(SUMPRODUCT(('乐容-S级品'!$A$4:$A$32=$B58)*('乐容-S级品'!$L$3:$CA$3=N$1)*('乐容-S级品'!$L$4:$CA$32)),0)</f>
      </c>
      <c r="O58" s="280">
        <f>IFERROR(SUMPRODUCT(('控温被PRO-S级品'!$B$2:$B$10=$B58)*('控温被PRO-S级品'!$E$1:$BE$1=O$1)*('控温被PRO-S级品'!$E$2:$BE$10)),0)+IFERROR(SUMPRODUCT(('冬被-S级品'!$B$2:$B$10=$B58)*('冬被-S级品'!$E$1:$AW$1=O$1)*('冬被-S级品'!$E$2:$AW$10)),0)+IFERROR(SUMPRODUCT(('白止-S级品'!$A$2:$A$26=$B58)*('白止-S级品'!$D$1:$AV$1=O$1)*('白止-S级品'!$D$2:$AV$26)),0)+IFERROR(SUMPRODUCT(('乐容-S级品'!$A$4:$A$32=$B58)*('乐容-S级品'!$L$3:$CA$3=O$1)*('乐容-S级品'!$L$4:$CA$32)),0)</f>
      </c>
      <c r="P58" s="280">
        <f>IFERROR(SUMPRODUCT(('控温被PRO-S级品'!$B$2:$B$10=$B58)*('控温被PRO-S级品'!$E$1:$BE$1=P$1)*('控温被PRO-S级品'!$E$2:$BE$10)),0)+IFERROR(SUMPRODUCT(('冬被-S级品'!$B$2:$B$10=$B58)*('冬被-S级品'!$E$1:$AW$1=P$1)*('冬被-S级品'!$E$2:$AW$10)),0)+IFERROR(SUMPRODUCT(('白止-S级品'!$A$2:$A$26=$B58)*('白止-S级品'!$D$1:$AV$1=P$1)*('白止-S级品'!$D$2:$AV$26)),0)+IFERROR(SUMPRODUCT(('乐容-S级品'!$A$4:$A$32=$B58)*('乐容-S级品'!$L$3:$CA$3=P$1)*('乐容-S级品'!$L$4:$CA$32)),0)</f>
      </c>
      <c r="Q58" s="280">
        <f>IFERROR(SUMPRODUCT(('控温被PRO-S级品'!$B$2:$B$10=$B58)*('控温被PRO-S级品'!$E$1:$BE$1=Q$1)*('控温被PRO-S级品'!$E$2:$BE$10)),0)+IFERROR(SUMPRODUCT(('冬被-S级品'!$B$2:$B$10=$B58)*('冬被-S级品'!$E$1:$AW$1=Q$1)*('冬被-S级品'!$E$2:$AW$10)),0)+IFERROR(SUMPRODUCT(('白止-S级品'!$A$2:$A$26=$B58)*('白止-S级品'!$D$1:$AV$1=Q$1)*('白止-S级品'!$D$2:$AV$26)),0)+IFERROR(SUMPRODUCT(('乐容-S级品'!$A$4:$A$32=$B58)*('乐容-S级品'!$L$3:$CA$3=Q$1)*('乐容-S级品'!$L$4:$CA$32)),0)</f>
      </c>
      <c r="R58" s="280">
        <f>IFERROR(SUMPRODUCT(('控温被PRO-S级品'!$B$2:$B$10=$B58)*('控温被PRO-S级品'!$E$1:$BE$1=R$1)*('控温被PRO-S级品'!$E$2:$BE$10)),0)+IFERROR(SUMPRODUCT(('冬被-S级品'!$B$2:$B$10=$B58)*('冬被-S级品'!$E$1:$AW$1=R$1)*('冬被-S级品'!$E$2:$AW$10)),0)+IFERROR(SUMPRODUCT(('白止-S级品'!$A$2:$A$26=$B58)*('白止-S级品'!$D$1:$AV$1=R$1)*('白止-S级品'!$D$2:$AV$26)),0)+IFERROR(SUMPRODUCT(('乐容-S级品'!$A$4:$A$32=$B58)*('乐容-S级品'!$L$3:$CA$3=R$1)*('乐容-S级品'!$L$4:$CA$32)),0)</f>
      </c>
      <c r="S58" s="280">
        <f>IFERROR(SUMPRODUCT(('控温被PRO-S级品'!$B$2:$B$10=$B58)*('控温被PRO-S级品'!$E$1:$BE$1=S$1)*('控温被PRO-S级品'!$E$2:$BE$10)),0)+IFERROR(SUMPRODUCT(('冬被-S级品'!$B$2:$B$10=$B58)*('冬被-S级品'!$E$1:$AW$1=S$1)*('冬被-S级品'!$E$2:$AW$10)),0)+IFERROR(SUMPRODUCT(('白止-S级品'!$A$2:$A$26=$B58)*('白止-S级品'!$D$1:$AV$1=S$1)*('白止-S级品'!$D$2:$AV$26)),0)+IFERROR(SUMPRODUCT(('乐容-S级品'!$A$4:$A$32=$B58)*('乐容-S级品'!$L$3:$CA$3=S$1)*('乐容-S级品'!$L$4:$CA$32)),0)</f>
      </c>
      <c r="T58" s="280">
        <f>IFERROR(SUMPRODUCT(('控温被PRO-S级品'!$B$2:$B$10=$B58)*('控温被PRO-S级品'!$E$1:$BE$1=T$1)*('控温被PRO-S级品'!$E$2:$BE$10)),0)+IFERROR(SUMPRODUCT(('冬被-S级品'!$B$2:$B$10=$B58)*('冬被-S级品'!$E$1:$AW$1=T$1)*('冬被-S级品'!$E$2:$AW$10)),0)+IFERROR(SUMPRODUCT(('白止-S级品'!$A$2:$A$26=$B58)*('白止-S级品'!$D$1:$AV$1=T$1)*('白止-S级品'!$D$2:$AV$26)),0)+IFERROR(SUMPRODUCT(('乐容-S级品'!$A$4:$A$32=$B58)*('乐容-S级品'!$L$3:$CA$3=T$1)*('乐容-S级品'!$L$4:$CA$32)),0)</f>
      </c>
      <c r="U58" s="280">
        <f>IFERROR(SUMPRODUCT(('控温被PRO-S级品'!$B$2:$B$10=$B58)*('控温被PRO-S级品'!$E$1:$BE$1=U$1)*('控温被PRO-S级品'!$E$2:$BE$10)),0)+IFERROR(SUMPRODUCT(('冬被-S级品'!$B$2:$B$10=$B58)*('冬被-S级品'!$E$1:$AW$1=U$1)*('冬被-S级品'!$E$2:$AW$10)),0)+IFERROR(SUMPRODUCT(('白止-S级品'!$A$2:$A$26=$B58)*('白止-S级品'!$D$1:$AV$1=U$1)*('白止-S级品'!$D$2:$AV$26)),0)+IFERROR(SUMPRODUCT(('乐容-S级品'!$A$4:$A$32=$B58)*('乐容-S级品'!$L$3:$CA$3=U$1)*('乐容-S级品'!$L$4:$CA$32)),0)</f>
      </c>
      <c r="V58" s="280">
        <f>IFERROR(SUMPRODUCT(('控温被PRO-S级品'!$B$2:$B$10=$B58)*('控温被PRO-S级品'!$E$1:$BE$1=V$1)*('控温被PRO-S级品'!$E$2:$BE$10)),0)+IFERROR(SUMPRODUCT(('冬被-S级品'!$B$2:$B$10=$B58)*('冬被-S级品'!$E$1:$AW$1=V$1)*('冬被-S级品'!$E$2:$AW$10)),0)+IFERROR(SUMPRODUCT(('白止-S级品'!$A$2:$A$26=$B58)*('白止-S级品'!$D$1:$AV$1=V$1)*('白止-S级品'!$D$2:$AV$26)),0)+IFERROR(SUMPRODUCT(('乐容-S级品'!$A$4:$A$32=$B58)*('乐容-S级品'!$L$3:$CA$3=V$1)*('乐容-S级品'!$L$4:$CA$32)),0)</f>
      </c>
      <c r="W58" s="280">
        <f>IFERROR(SUMPRODUCT(('控温被PRO-S级品'!$B$2:$B$10=$B58)*('控温被PRO-S级品'!$E$1:$BE$1=W$1)*('控温被PRO-S级品'!$E$2:$BE$10)),0)+IFERROR(SUMPRODUCT(('冬被-S级品'!$B$2:$B$10=$B58)*('冬被-S级品'!$E$1:$AW$1=W$1)*('冬被-S级品'!$E$2:$AW$10)),0)+IFERROR(SUMPRODUCT(('白止-S级品'!$A$2:$A$26=$B58)*('白止-S级品'!$D$1:$AV$1=W$1)*('白止-S级品'!$D$2:$AV$26)),0)+IFERROR(SUMPRODUCT(('乐容-S级品'!$A$4:$A$32=$B58)*('乐容-S级品'!$L$3:$CA$3=W$1)*('乐容-S级品'!$L$4:$CA$32)),0)</f>
      </c>
      <c r="X58" s="280">
        <f>IFERROR(SUMPRODUCT(('控温被PRO-S级品'!$B$2:$B$10=$B58)*('控温被PRO-S级品'!$E$1:$BE$1=X$1)*('控温被PRO-S级品'!$E$2:$BE$10)),0)+IFERROR(SUMPRODUCT(('冬被-S级品'!$B$2:$B$10=$B58)*('冬被-S级品'!$E$1:$AW$1=X$1)*('冬被-S级品'!$E$2:$AW$10)),0)+IFERROR(SUMPRODUCT(('白止-S级品'!$A$2:$A$26=$B58)*('白止-S级品'!$D$1:$AV$1=X$1)*('白止-S级品'!$D$2:$AV$26)),0)+IFERROR(SUMPRODUCT(('乐容-S级品'!$A$4:$A$32=$B58)*('乐容-S级品'!$L$3:$CA$3=X$1)*('乐容-S级品'!$L$4:$CA$32)),0)</f>
      </c>
      <c r="Y58" s="280">
        <f>IFERROR(SUMPRODUCT(('控温被PRO-S级品'!$B$2:$B$10=$B58)*('控温被PRO-S级品'!$E$1:$BE$1=Y$1)*('控温被PRO-S级品'!$E$2:$BE$10)),0)+IFERROR(SUMPRODUCT(('冬被-S级品'!$B$2:$B$10=$B58)*('冬被-S级品'!$E$1:$AW$1=Y$1)*('冬被-S级品'!$E$2:$AW$10)),0)+IFERROR(SUMPRODUCT(('白止-S级品'!$A$2:$A$26=$B58)*('白止-S级品'!$D$1:$AV$1=Y$1)*('白止-S级品'!$D$2:$AV$26)),0)+IFERROR(SUMPRODUCT(('乐容-S级品'!$A$4:$A$32=$B58)*('乐容-S级品'!$L$3:$CA$3=Y$1)*('乐容-S级品'!$L$4:$CA$32)),0)</f>
      </c>
      <c r="Z58" s="280">
        <f>IFERROR(SUMPRODUCT(('控温被PRO-S级品'!$B$2:$B$10=$B58)*('控温被PRO-S级品'!$E$1:$BE$1=Z$1)*('控温被PRO-S级品'!$E$2:$BE$10)),0)+IFERROR(SUMPRODUCT(('冬被-S级品'!$B$2:$B$10=$B58)*('冬被-S级品'!$E$1:$AW$1=Z$1)*('冬被-S级品'!$E$2:$AW$10)),0)+IFERROR(SUMPRODUCT(('白止-S级品'!$A$2:$A$26=$B58)*('白止-S级品'!$D$1:$AV$1=Z$1)*('白止-S级品'!$D$2:$AV$26)),0)+IFERROR(SUMPRODUCT(('乐容-S级品'!$A$4:$A$32=$B58)*('乐容-S级品'!$L$3:$CA$3=Z$1)*('乐容-S级品'!$L$4:$CA$32)),0)</f>
      </c>
      <c r="AA58" s="280">
        <f>IFERROR(SUMPRODUCT(('控温被PRO-S级品'!$B$2:$B$10=$B58)*('控温被PRO-S级品'!$E$1:$BE$1=AA$1)*('控温被PRO-S级品'!$E$2:$BE$10)),0)+IFERROR(SUMPRODUCT(('冬被-S级品'!$B$2:$B$10=$B58)*('冬被-S级品'!$E$1:$AW$1=AA$1)*('冬被-S级品'!$E$2:$AW$10)),0)+IFERROR(SUMPRODUCT(('白止-S级品'!$A$2:$A$26=$B58)*('白止-S级品'!$D$1:$AV$1=AA$1)*('白止-S级品'!$D$2:$AV$26)),0)+IFERROR(SUMPRODUCT(('乐容-S级品'!$A$4:$A$32=$B58)*('乐容-S级品'!$L$3:$CA$3=AA$1)*('乐容-S级品'!$L$4:$CA$32)),0)</f>
      </c>
      <c r="AB58" s="280">
        <f>IFERROR(SUMPRODUCT(('控温被PRO-S级品'!$B$2:$B$10=$B58)*('控温被PRO-S级品'!$E$1:$BE$1=AB$1)*('控温被PRO-S级品'!$E$2:$BE$10)),0)+IFERROR(SUMPRODUCT(('冬被-S级品'!$B$2:$B$10=$B58)*('冬被-S级品'!$E$1:$AW$1=AB$1)*('冬被-S级品'!$E$2:$AW$10)),0)+IFERROR(SUMPRODUCT(('白止-S级品'!$A$2:$A$26=$B58)*('白止-S级品'!$D$1:$AV$1=AB$1)*('白止-S级品'!$D$2:$AV$26)),0)+IFERROR(SUMPRODUCT(('乐容-S级品'!$A$4:$A$32=$B58)*('乐容-S级品'!$L$3:$CA$3=AB$1)*('乐容-S级品'!$L$4:$CA$32)),0)</f>
      </c>
      <c r="AC58" s="280">
        <f>IFERROR(SUMPRODUCT(('控温被PRO-S级品'!$B$2:$B$10=$B58)*('控温被PRO-S级品'!$E$1:$BE$1=AC$1)*('控温被PRO-S级品'!$E$2:$BE$10)),0)+IFERROR(SUMPRODUCT(('冬被-S级品'!$B$2:$B$10=$B58)*('冬被-S级品'!$E$1:$AW$1=AC$1)*('冬被-S级品'!$E$2:$AW$10)),0)+IFERROR(SUMPRODUCT(('白止-S级品'!$A$2:$A$26=$B58)*('白止-S级品'!$D$1:$AV$1=AC$1)*('白止-S级品'!$D$2:$AV$26)),0)+IFERROR(SUMPRODUCT(('乐容-S级品'!$A$4:$A$32=$B58)*('乐容-S级品'!$L$3:$CA$3=AC$1)*('乐容-S级品'!$L$4:$CA$32)),0)</f>
      </c>
      <c r="AD58" s="280">
        <f>IFERROR(SUMPRODUCT(('控温被PRO-S级品'!$B$2:$B$10=$B58)*('控温被PRO-S级品'!$E$1:$BE$1=AD$1)*('控温被PRO-S级品'!$E$2:$BE$10)),0)+IFERROR(SUMPRODUCT(('冬被-S级品'!$B$2:$B$10=$B58)*('冬被-S级品'!$E$1:$AW$1=AD$1)*('冬被-S级品'!$E$2:$AW$10)),0)+IFERROR(SUMPRODUCT(('白止-S级品'!$A$2:$A$26=$B58)*('白止-S级品'!$D$1:$AV$1=AD$1)*('白止-S级品'!$D$2:$AV$26)),0)+IFERROR(SUMPRODUCT(('乐容-S级品'!$A$4:$A$32=$B58)*('乐容-S级品'!$L$3:$CA$3=AD$1)*('乐容-S级品'!$L$4:$CA$32)),0)</f>
      </c>
      <c r="AE58" s="280">
        <f>IFERROR(SUMPRODUCT(('控温被PRO-S级品'!$B$2:$B$10=$B58)*('控温被PRO-S级品'!$E$1:$BE$1=AE$1)*('控温被PRO-S级品'!$E$2:$BE$10)),0)+IFERROR(SUMPRODUCT(('冬被-S级品'!$B$2:$B$10=$B58)*('冬被-S级品'!$E$1:$AW$1=AE$1)*('冬被-S级品'!$E$2:$AW$10)),0)+IFERROR(SUMPRODUCT(('白止-S级品'!$A$2:$A$26=$B58)*('白止-S级品'!$D$1:$AV$1=AE$1)*('白止-S级品'!$D$2:$AV$26)),0)+IFERROR(SUMPRODUCT(('乐容-S级品'!$A$4:$A$32=$B58)*('乐容-S级品'!$L$3:$CA$3=AE$1)*('乐容-S级品'!$L$4:$CA$32)),0)</f>
      </c>
      <c r="AF58" s="280">
        <f>IFERROR(SUMPRODUCT(('控温被PRO-S级品'!$B$2:$B$10=$B58)*('控温被PRO-S级品'!$E$1:$BE$1=AF$1)*('控温被PRO-S级品'!$E$2:$BE$10)),0)+IFERROR(SUMPRODUCT(('冬被-S级品'!$B$2:$B$10=$B58)*('冬被-S级品'!$E$1:$AW$1=AF$1)*('冬被-S级品'!$E$2:$AW$10)),0)+IFERROR(SUMPRODUCT(('白止-S级品'!$A$2:$A$26=$B58)*('白止-S级品'!$D$1:$AV$1=AF$1)*('白止-S级品'!$D$2:$AV$26)),0)+IFERROR(SUMPRODUCT(('乐容-S级品'!$A$4:$A$32=$B58)*('乐容-S级品'!$L$3:$CA$3=AF$1)*('乐容-S级品'!$L$4:$CA$32)),0)</f>
      </c>
      <c r="AG58" s="280">
        <f>IFERROR(SUMPRODUCT(('控温被PRO-S级品'!$B$2:$B$10=$B58)*('控温被PRO-S级品'!$E$1:$BE$1=AG$1)*('控温被PRO-S级品'!$E$2:$BE$10)),0)+IFERROR(SUMPRODUCT(('冬被-S级品'!$B$2:$B$10=$B58)*('冬被-S级品'!$E$1:$AW$1=AG$1)*('冬被-S级品'!$E$2:$AW$10)),0)+IFERROR(SUMPRODUCT(('白止-S级品'!$A$2:$A$26=$B58)*('白止-S级品'!$D$1:$AV$1=AG$1)*('白止-S级品'!$D$2:$AV$26)),0)+IFERROR(SUMPRODUCT(('乐容-S级品'!$A$4:$A$32=$B58)*('乐容-S级品'!$L$3:$CA$3=AG$1)*('乐容-S级品'!$L$4:$CA$32)),0)</f>
      </c>
      <c r="AH58" s="280">
        <f>IFERROR(SUMPRODUCT(('控温被PRO-S级品'!$B$2:$B$10=$B58)*('控温被PRO-S级品'!$E$1:$BE$1=AH$1)*('控温被PRO-S级品'!$E$2:$BE$10)),0)+IFERROR(SUMPRODUCT(('冬被-S级品'!$B$2:$B$10=$B58)*('冬被-S级品'!$E$1:$AW$1=AH$1)*('冬被-S级品'!$E$2:$AW$10)),0)+IFERROR(SUMPRODUCT(('白止-S级品'!$A$2:$A$26=$B58)*('白止-S级品'!$D$1:$AV$1=AH$1)*('白止-S级品'!$D$2:$AV$26)),0)+IFERROR(SUMPRODUCT(('乐容-S级品'!$A$4:$A$32=$B58)*('乐容-S级品'!$L$3:$CA$3=AH$1)*('乐容-S级品'!$L$4:$CA$32)),0)</f>
      </c>
      <c r="AI58" s="280">
        <f>IFERROR(SUMPRODUCT(('控温被PRO-S级品'!$B$2:$B$10=$B58)*('控温被PRO-S级品'!$E$1:$BE$1=AI$1)*('控温被PRO-S级品'!$E$2:$BE$10)),0)+IFERROR(SUMPRODUCT(('冬被-S级品'!$B$2:$B$10=$B58)*('冬被-S级品'!$E$1:$AW$1=AI$1)*('冬被-S级品'!$E$2:$AW$10)),0)+IFERROR(SUMPRODUCT(('白止-S级品'!$A$2:$A$26=$B58)*('白止-S级品'!$D$1:$AV$1=AI$1)*('白止-S级品'!$D$2:$AV$26)),0)+IFERROR(SUMPRODUCT(('乐容-S级品'!$A$4:$A$32=$B58)*('乐容-S级品'!$L$3:$CA$3=AI$1)*('乐容-S级品'!$L$4:$CA$32)),0)</f>
      </c>
      <c r="AJ58" s="280">
        <f>IFERROR(SUMPRODUCT(('控温被PRO-S级品'!$B$2:$B$10=$B58)*('控温被PRO-S级品'!$E$1:$BE$1=AJ$1)*('控温被PRO-S级品'!$E$2:$BE$10)),0)+IFERROR(SUMPRODUCT(('冬被-S级品'!$B$2:$B$10=$B58)*('冬被-S级品'!$E$1:$AW$1=AJ$1)*('冬被-S级品'!$E$2:$AW$10)),0)+IFERROR(SUMPRODUCT(('白止-S级品'!$A$2:$A$26=$B58)*('白止-S级品'!$D$1:$AV$1=AJ$1)*('白止-S级品'!$D$2:$AV$26)),0)+IFERROR(SUMPRODUCT(('乐容-S级品'!$A$4:$A$32=$B58)*('乐容-S级品'!$L$3:$CA$3=AJ$1)*('乐容-S级品'!$L$4:$CA$32)),0)</f>
      </c>
      <c r="AK58" s="280">
        <f>IFERROR(SUMPRODUCT(('控温被PRO-S级品'!$B$2:$B$10=$B58)*('控温被PRO-S级品'!$E$1:$BE$1=AK$1)*('控温被PRO-S级品'!$E$2:$BE$10)),0)+IFERROR(SUMPRODUCT(('冬被-S级品'!$B$2:$B$10=$B58)*('冬被-S级品'!$E$1:$AW$1=AK$1)*('冬被-S级品'!$E$2:$AW$10)),0)+IFERROR(SUMPRODUCT(('白止-S级品'!$A$2:$A$26=$B58)*('白止-S级品'!$D$1:$AV$1=AK$1)*('白止-S级品'!$D$2:$AV$26)),0)+IFERROR(SUMPRODUCT(('乐容-S级品'!$A$4:$A$32=$B58)*('乐容-S级品'!$L$3:$CA$3=AK$1)*('乐容-S级品'!$L$4:$CA$32)),0)</f>
      </c>
      <c r="AL58" s="280">
        <f>IFERROR(SUMPRODUCT(('控温被PRO-S级品'!$B$2:$B$10=$B58)*('控温被PRO-S级品'!$E$1:$BE$1=AL$1)*('控温被PRO-S级品'!$E$2:$BE$10)),0)+IFERROR(SUMPRODUCT(('冬被-S级品'!$B$2:$B$10=$B58)*('冬被-S级品'!$E$1:$AW$1=AL$1)*('冬被-S级品'!$E$2:$AW$10)),0)+IFERROR(SUMPRODUCT(('白止-S级品'!$A$2:$A$26=$B58)*('白止-S级品'!$D$1:$AV$1=AL$1)*('白止-S级品'!$D$2:$AV$26)),0)+IFERROR(SUMPRODUCT(('乐容-S级品'!$A$4:$A$32=$B58)*('乐容-S级品'!$L$3:$CA$3=AL$1)*('乐容-S级品'!$L$4:$CA$32)),0)</f>
      </c>
      <c r="AM58" s="280">
        <f>IFERROR(SUMPRODUCT(('控温被PRO-S级品'!$B$2:$B$10=$B58)*('控温被PRO-S级品'!$E$1:$BE$1=AM$1)*('控温被PRO-S级品'!$E$2:$BE$10)),0)+IFERROR(SUMPRODUCT(('冬被-S级品'!$B$2:$B$10=$B58)*('冬被-S级品'!$E$1:$AW$1=AM$1)*('冬被-S级品'!$E$2:$AW$10)),0)+IFERROR(SUMPRODUCT(('白止-S级品'!$A$2:$A$26=$B58)*('白止-S级品'!$D$1:$AV$1=AM$1)*('白止-S级品'!$D$2:$AV$26)),0)+IFERROR(SUMPRODUCT(('乐容-S级品'!$A$4:$A$32=$B58)*('乐容-S级品'!$L$3:$CA$3=AM$1)*('乐容-S级品'!$L$4:$CA$32)),0)</f>
      </c>
      <c r="AN58" s="280">
        <f>IFERROR(SUMPRODUCT(('控温被PRO-S级品'!$B$2:$B$10=$B58)*('控温被PRO-S级品'!$E$1:$BE$1=AN$1)*('控温被PRO-S级品'!$E$2:$BE$10)),0)+IFERROR(SUMPRODUCT(('冬被-S级品'!$B$2:$B$10=$B58)*('冬被-S级品'!$E$1:$AW$1=AN$1)*('冬被-S级品'!$E$2:$AW$10)),0)+IFERROR(SUMPRODUCT(('白止-S级品'!$A$2:$A$26=$B58)*('白止-S级品'!$D$1:$AV$1=AN$1)*('白止-S级品'!$D$2:$AV$26)),0)+IFERROR(SUMPRODUCT(('乐容-S级品'!$A$4:$A$32=$B58)*('乐容-S级品'!$L$3:$CA$3=AN$1)*('乐容-S级品'!$L$4:$CA$32)),0)</f>
      </c>
      <c r="AO58" s="280">
        <f>IFERROR(SUMPRODUCT(('控温被PRO-S级品'!$B$2:$B$10=$B58)*('控温被PRO-S级品'!$E$1:$BE$1=AO$1)*('控温被PRO-S级品'!$E$2:$BE$10)),0)+IFERROR(SUMPRODUCT(('冬被-S级品'!$B$2:$B$10=$B58)*('冬被-S级品'!$E$1:$AW$1=AO$1)*('冬被-S级品'!$E$2:$AW$10)),0)+IFERROR(SUMPRODUCT(('白止-S级品'!$A$2:$A$26=$B58)*('白止-S级品'!$D$1:$AV$1=AO$1)*('白止-S级品'!$D$2:$AV$26)),0)+IFERROR(SUMPRODUCT(('乐容-S级品'!$A$4:$A$32=$B58)*('乐容-S级品'!$L$3:$CA$3=AO$1)*('乐容-S级品'!$L$4:$CA$32)),0)</f>
      </c>
      <c r="AP58" s="280">
        <f>IFERROR(SUMPRODUCT(('控温被PRO-S级品'!$B$2:$B$10=$B58)*('控温被PRO-S级品'!$E$1:$BE$1=AP$1)*('控温被PRO-S级品'!$E$2:$BE$10)),0)+IFERROR(SUMPRODUCT(('冬被-S级品'!$B$2:$B$10=$B58)*('冬被-S级品'!$E$1:$AW$1=AP$1)*('冬被-S级品'!$E$2:$AW$10)),0)+IFERROR(SUMPRODUCT(('白止-S级品'!$A$2:$A$26=$B58)*('白止-S级品'!$D$1:$AV$1=AP$1)*('白止-S级品'!$D$2:$AV$26)),0)+IFERROR(SUMPRODUCT(('乐容-S级品'!$A$4:$A$32=$B58)*('乐容-S级品'!$L$3:$CA$3=AP$1)*('乐容-S级品'!$L$4:$CA$32)),0)</f>
      </c>
      <c r="AQ58" s="280">
        <f>IFERROR(SUMPRODUCT(('控温被PRO-S级品'!$B$2:$B$10=$B58)*('控温被PRO-S级品'!$E$1:$BE$1=AQ$1)*('控温被PRO-S级品'!$E$2:$BE$10)),0)+IFERROR(SUMPRODUCT(('冬被-S级品'!$B$2:$B$10=$B58)*('冬被-S级品'!$E$1:$AW$1=AQ$1)*('冬被-S级品'!$E$2:$AW$10)),0)+IFERROR(SUMPRODUCT(('白止-S级品'!$A$2:$A$26=$B58)*('白止-S级品'!$D$1:$AV$1=AQ$1)*('白止-S级品'!$D$2:$AV$26)),0)+IFERROR(SUMPRODUCT(('乐容-S级品'!$A$4:$A$32=$B58)*('乐容-S级品'!$L$3:$CA$3=AQ$1)*('乐容-S级品'!$L$4:$CA$32)),0)</f>
      </c>
      <c r="AR58" s="280">
        <f>IFERROR(SUMPRODUCT(('控温被PRO-S级品'!$B$2:$B$10=$B58)*('控温被PRO-S级品'!$E$1:$BE$1=AR$1)*('控温被PRO-S级品'!$E$2:$BE$10)),0)+IFERROR(SUMPRODUCT(('冬被-S级品'!$B$2:$B$10=$B58)*('冬被-S级品'!$E$1:$AW$1=AR$1)*('冬被-S级品'!$E$2:$AW$10)),0)+IFERROR(SUMPRODUCT(('白止-S级品'!$A$2:$A$26=$B58)*('白止-S级品'!$D$1:$AV$1=AR$1)*('白止-S级品'!$D$2:$AV$26)),0)+IFERROR(SUMPRODUCT(('乐容-S级品'!$A$4:$A$32=$B58)*('乐容-S级品'!$L$3:$CA$3=AR$1)*('乐容-S级品'!$L$4:$CA$32)),0)</f>
      </c>
      <c r="AS58" s="280">
        <f>IFERROR(SUMPRODUCT(('控温被PRO-S级品'!$B$2:$B$10=$B58)*('控温被PRO-S级品'!$E$1:$BE$1=AS$1)*('控温被PRO-S级品'!$E$2:$BE$10)),0)+IFERROR(SUMPRODUCT(('冬被-S级品'!$B$2:$B$10=$B58)*('冬被-S级品'!$E$1:$AW$1=AS$1)*('冬被-S级品'!$E$2:$AW$10)),0)+IFERROR(SUMPRODUCT(('白止-S级品'!$A$2:$A$26=$B58)*('白止-S级品'!$D$1:$AV$1=AS$1)*('白止-S级品'!$D$2:$AV$26)),0)+IFERROR(SUMPRODUCT(('乐容-S级品'!$A$4:$A$32=$B58)*('乐容-S级品'!$L$3:$CA$3=AS$1)*('乐容-S级品'!$L$4:$CA$32)),0)</f>
      </c>
      <c r="AT58" s="280">
        <f>IFERROR(SUMPRODUCT(('控温被PRO-S级品'!$B$2:$B$10=$B58)*('控温被PRO-S级品'!$E$1:$BE$1=AT$1)*('控温被PRO-S级品'!$E$2:$BE$10)),0)+IFERROR(SUMPRODUCT(('冬被-S级品'!$B$2:$B$10=$B58)*('冬被-S级品'!$E$1:$AW$1=AT$1)*('冬被-S级品'!$E$2:$AW$10)),0)+IFERROR(SUMPRODUCT(('白止-S级品'!$A$2:$A$26=$B58)*('白止-S级品'!$D$1:$AV$1=AT$1)*('白止-S级品'!$D$2:$AV$26)),0)+IFERROR(SUMPRODUCT(('乐容-S级品'!$A$4:$A$32=$B58)*('乐容-S级品'!$L$3:$CA$3=AT$1)*('乐容-S级品'!$L$4:$CA$32)),0)</f>
      </c>
      <c r="AU58" s="280">
        <f>IFERROR(SUMPRODUCT(('控温被PRO-S级品'!$B$2:$B$10=$B58)*('控温被PRO-S级品'!$E$1:$BE$1=AU$1)*('控温被PRO-S级品'!$E$2:$BE$10)),0)+IFERROR(SUMPRODUCT(('冬被-S级品'!$B$2:$B$10=$B58)*('冬被-S级品'!$E$1:$AW$1=AU$1)*('冬被-S级品'!$E$2:$AW$10)),0)+IFERROR(SUMPRODUCT(('白止-S级品'!$A$2:$A$26=$B58)*('白止-S级品'!$D$1:$AV$1=AU$1)*('白止-S级品'!$D$2:$AV$26)),0)+IFERROR(SUMPRODUCT(('乐容-S级品'!$A$4:$A$32=$B58)*('乐容-S级品'!$L$3:$CA$3=AU$1)*('乐容-S级品'!$L$4:$CA$32)),0)</f>
      </c>
      <c r="AV58" s="280">
        <f>IFERROR(SUMPRODUCT(('控温被PRO-S级品'!$B$2:$B$10=$B58)*('控温被PRO-S级品'!$E$1:$BE$1=AV$1)*('控温被PRO-S级品'!$E$2:$BE$10)),0)+IFERROR(SUMPRODUCT(('冬被-S级品'!$B$2:$B$10=$B58)*('冬被-S级品'!$E$1:$AW$1=AV$1)*('冬被-S级品'!$E$2:$AW$10)),0)+IFERROR(SUMPRODUCT(('白止-S级品'!$A$2:$A$26=$B58)*('白止-S级品'!$D$1:$AV$1=AV$1)*('白止-S级品'!$D$2:$AV$26)),0)+IFERROR(SUMPRODUCT(('乐容-S级品'!$A$4:$A$32=$B58)*('乐容-S级品'!$L$3:$CA$3=AV$1)*('乐容-S级品'!$L$4:$CA$32)),0)</f>
      </c>
      <c r="AW58" s="280">
        <f>IFERROR(SUMPRODUCT(('控温被PRO-S级品'!$B$2:$B$10=$B58)*('控温被PRO-S级品'!$E$1:$BE$1=AW$1)*('控温被PRO-S级品'!$E$2:$BE$10)),0)+IFERROR(SUMPRODUCT(('冬被-S级品'!$B$2:$B$10=$B58)*('冬被-S级品'!$E$1:$AW$1=AW$1)*('冬被-S级品'!$E$2:$AW$10)),0)+IFERROR(SUMPRODUCT(('白止-S级品'!$A$2:$A$26=$B58)*('白止-S级品'!$D$1:$AV$1=AW$1)*('白止-S级品'!$D$2:$AV$26)),0)+IFERROR(SUMPRODUCT(('乐容-S级品'!$A$4:$A$32=$B58)*('乐容-S级品'!$L$3:$CA$3=AW$1)*('乐容-S级品'!$L$4:$CA$32)),0)</f>
      </c>
      <c r="AX58" s="280">
        <f>IFERROR(SUMPRODUCT(('控温被PRO-S级品'!$B$2:$B$10=$B58)*('控温被PRO-S级品'!$E$1:$BE$1=AX$1)*('控温被PRO-S级品'!$E$2:$BE$10)),0)+IFERROR(SUMPRODUCT(('冬被-S级品'!$B$2:$B$10=$B58)*('冬被-S级品'!$E$1:$AW$1=AX$1)*('冬被-S级品'!$E$2:$AW$10)),0)+IFERROR(SUMPRODUCT(('白止-S级品'!$A$2:$A$26=$B58)*('白止-S级品'!$D$1:$AV$1=AX$1)*('白止-S级品'!$D$2:$AV$26)),0)+IFERROR(SUMPRODUCT(('乐容-S级品'!$A$4:$A$32=$B58)*('乐容-S级品'!$L$3:$CA$3=AX$1)*('乐容-S级品'!$L$4:$CA$32)),0)</f>
      </c>
      <c r="AY58" s="280">
        <f>IFERROR(SUMPRODUCT(('控温被PRO-S级品'!$B$2:$B$10=$B58)*('控温被PRO-S级品'!$E$1:$BE$1=AY$1)*('控温被PRO-S级品'!$E$2:$BE$10)),0)+IFERROR(SUMPRODUCT(('冬被-S级品'!$B$2:$B$10=$B58)*('冬被-S级品'!$E$1:$AW$1=AY$1)*('冬被-S级品'!$E$2:$AW$10)),0)+IFERROR(SUMPRODUCT(('白止-S级品'!$A$2:$A$26=$B58)*('白止-S级品'!$D$1:$AV$1=AY$1)*('白止-S级品'!$D$2:$AV$26)),0)+IFERROR(SUMPRODUCT(('乐容-S级品'!$A$4:$A$32=$B58)*('乐容-S级品'!$L$3:$CA$3=AY$1)*('乐容-S级品'!$L$4:$CA$32)),0)</f>
      </c>
      <c r="AZ58" s="280">
        <f>IFERROR(SUMPRODUCT(('控温被PRO-S级品'!$B$2:$B$10=$B58)*('控温被PRO-S级品'!$E$1:$BE$1=AZ$1)*('控温被PRO-S级品'!$E$2:$BE$10)),0)+IFERROR(SUMPRODUCT(('冬被-S级品'!$B$2:$B$10=$B58)*('冬被-S级品'!$E$1:$AW$1=AZ$1)*('冬被-S级品'!$E$2:$AW$10)),0)+IFERROR(SUMPRODUCT(('白止-S级品'!$A$2:$A$26=$B58)*('白止-S级品'!$D$1:$AV$1=AZ$1)*('白止-S级品'!$D$2:$AV$26)),0)+IFERROR(SUMPRODUCT(('乐容-S级品'!$A$4:$A$32=$B58)*('乐容-S级品'!$L$3:$CA$3=AZ$1)*('乐容-S级品'!$L$4:$CA$32)),0)</f>
      </c>
      <c r="BA58" s="280">
        <f>IFERROR(SUMPRODUCT(('控温被PRO-S级品'!$B$2:$B$10=$B58)*('控温被PRO-S级品'!$E$1:$BE$1=BA$1)*('控温被PRO-S级品'!$E$2:$BE$10)),0)+IFERROR(SUMPRODUCT(('冬被-S级品'!$B$2:$B$10=$B58)*('冬被-S级品'!$E$1:$AW$1=BA$1)*('冬被-S级品'!$E$2:$AW$10)),0)+IFERROR(SUMPRODUCT(('白止-S级品'!$A$2:$A$26=$B58)*('白止-S级品'!$D$1:$AV$1=BA$1)*('白止-S级品'!$D$2:$AV$26)),0)+IFERROR(SUMPRODUCT(('乐容-S级品'!$A$4:$A$32=$B58)*('乐容-S级品'!$L$3:$CA$3=BA$1)*('乐容-S级品'!$L$4:$CA$32)),0)</f>
      </c>
      <c r="BB58" s="280">
        <f>IFERROR(SUMPRODUCT(('控温被PRO-S级品'!$B$2:$B$10=$B58)*('控温被PRO-S级品'!$E$1:$BE$1=BB$1)*('控温被PRO-S级品'!$E$2:$BE$10)),0)+IFERROR(SUMPRODUCT(('冬被-S级品'!$B$2:$B$10=$B58)*('冬被-S级品'!$E$1:$AW$1=BB$1)*('冬被-S级品'!$E$2:$AW$10)),0)+IFERROR(SUMPRODUCT(('白止-S级品'!$A$2:$A$26=$B58)*('白止-S级品'!$D$1:$AV$1=BB$1)*('白止-S级品'!$D$2:$AV$26)),0)+IFERROR(SUMPRODUCT(('乐容-S级品'!$A$4:$A$32=$B58)*('乐容-S级品'!$L$3:$CA$3=BB$1)*('乐容-S级品'!$L$4:$CA$32)),0)</f>
      </c>
      <c r="BC58" s="280">
        <f>IFERROR(SUMPRODUCT(('控温被PRO-S级品'!$B$2:$B$10=$B58)*('控温被PRO-S级品'!$E$1:$BE$1=BC$1)*('控温被PRO-S级品'!$E$2:$BE$10)),0)+IFERROR(SUMPRODUCT(('冬被-S级品'!$B$2:$B$10=$B58)*('冬被-S级品'!$E$1:$AW$1=BC$1)*('冬被-S级品'!$E$2:$AW$10)),0)+IFERROR(SUMPRODUCT(('白止-S级品'!$A$2:$A$26=$B58)*('白止-S级品'!$D$1:$AV$1=BC$1)*('白止-S级品'!$D$2:$AV$26)),0)+IFERROR(SUMPRODUCT(('乐容-S级品'!$A$4:$A$32=$B58)*('乐容-S级品'!$L$3:$CA$3=BC$1)*('乐容-S级品'!$L$4:$CA$32)),0)</f>
      </c>
      <c r="BD58" s="280">
        <f>IFERROR(SUMPRODUCT(('控温被PRO-S级品'!$B$2:$B$10=$B58)*('控温被PRO-S级品'!$E$1:$BE$1=BD$1)*('控温被PRO-S级品'!$E$2:$BE$10)),0)+IFERROR(SUMPRODUCT(('冬被-S级品'!$B$2:$B$10=$B58)*('冬被-S级品'!$E$1:$AW$1=BD$1)*('冬被-S级品'!$E$2:$AW$10)),0)+IFERROR(SUMPRODUCT(('白止-S级品'!$A$2:$A$26=$B58)*('白止-S级品'!$D$1:$AV$1=BD$1)*('白止-S级品'!$D$2:$AV$26)),0)+IFERROR(SUMPRODUCT(('乐容-S级品'!$A$4:$A$32=$B58)*('乐容-S级品'!$L$3:$CA$3=BD$1)*('乐容-S级品'!$L$4:$CA$32)),0)</f>
      </c>
      <c r="BE58" s="280">
        <f>IFERROR(SUMPRODUCT(('控温被PRO-S级品'!$B$2:$B$10=$B58)*('控温被PRO-S级品'!$E$1:$BE$1=BE$1)*('控温被PRO-S级品'!$E$2:$BE$10)),0)+IFERROR(SUMPRODUCT(('冬被-S级品'!$B$2:$B$10=$B58)*('冬被-S级品'!$E$1:$AW$1=BE$1)*('冬被-S级品'!$E$2:$AW$10)),0)+IFERROR(SUMPRODUCT(('白止-S级品'!$A$2:$A$26=$B58)*('白止-S级品'!$D$1:$AV$1=BE$1)*('白止-S级品'!$D$2:$AV$26)),0)+IFERROR(SUMPRODUCT(('乐容-S级品'!$A$4:$A$32=$B58)*('乐容-S级品'!$L$3:$CA$3=BE$1)*('乐容-S级品'!$L$4:$CA$32)),0)</f>
      </c>
      <c r="BF58" s="280">
        <f>IFERROR(SUMPRODUCT(('控温被PRO-S级品'!$B$2:$B$10=$B58)*('控温被PRO-S级品'!$E$1:$BE$1=BF$1)*('控温被PRO-S级品'!$E$2:$BE$10)),0)+IFERROR(SUMPRODUCT(('冬被-S级品'!$B$2:$B$10=$B58)*('冬被-S级品'!$E$1:$AW$1=BF$1)*('冬被-S级品'!$E$2:$AW$10)),0)+IFERROR(SUMPRODUCT(('白止-S级品'!$A$2:$A$26=$B58)*('白止-S级品'!$D$1:$AV$1=BF$1)*('白止-S级品'!$D$2:$AV$26)),0)+IFERROR(SUMPRODUCT(('乐容-S级品'!$A$4:$A$32=$B58)*('乐容-S级品'!$L$3:$CA$3=BF$1)*('乐容-S级品'!$L$4:$CA$32)),0)</f>
      </c>
      <c r="BG58" s="280">
        <f>IFERROR(SUMPRODUCT(('控温被PRO-S级品'!$B$2:$B$10=$B58)*('控温被PRO-S级品'!$E$1:$BE$1=BG$1)*('控温被PRO-S级品'!$E$2:$BE$10)),0)+IFERROR(SUMPRODUCT(('冬被-S级品'!$B$2:$B$10=$B58)*('冬被-S级品'!$E$1:$AW$1=BG$1)*('冬被-S级品'!$E$2:$AW$10)),0)+IFERROR(SUMPRODUCT(('白止-S级品'!$A$2:$A$26=$B58)*('白止-S级品'!$D$1:$AV$1=BG$1)*('白止-S级品'!$D$2:$AV$26)),0)+IFERROR(SUMPRODUCT(('乐容-S级品'!$A$4:$A$32=$B58)*('乐容-S级品'!$L$3:$CA$3=BG$1)*('乐容-S级品'!$L$4:$CA$32)),0)</f>
      </c>
      <c r="BH58" s="280">
        <f>IFERROR(SUMPRODUCT(('控温被PRO-S级品'!$B$2:$B$10=$B58)*('控温被PRO-S级品'!$E$1:$BE$1=BH$1)*('控温被PRO-S级品'!$E$2:$BE$10)),0)+IFERROR(SUMPRODUCT(('冬被-S级品'!$B$2:$B$10=$B58)*('冬被-S级品'!$E$1:$AW$1=BH$1)*('冬被-S级品'!$E$2:$AW$10)),0)+IFERROR(SUMPRODUCT(('白止-S级品'!$A$2:$A$26=$B58)*('白止-S级品'!$D$1:$AV$1=BH$1)*('白止-S级品'!$D$2:$AV$26)),0)+IFERROR(SUMPRODUCT(('乐容-S级品'!$A$4:$A$32=$B58)*('乐容-S级品'!$L$3:$CA$3=BH$1)*('乐容-S级品'!$L$4:$CA$32)),0)</f>
      </c>
      <c r="BI58" s="280">
        <f>IFERROR(SUMPRODUCT(('控温被PRO-S级品'!$B$2:$B$10=$B58)*('控温被PRO-S级品'!$E$1:$BE$1=BI$1)*('控温被PRO-S级品'!$E$2:$BE$10)),0)+IFERROR(SUMPRODUCT(('冬被-S级品'!$B$2:$B$10=$B58)*('冬被-S级品'!$E$1:$AW$1=BI$1)*('冬被-S级品'!$E$2:$AW$10)),0)+IFERROR(SUMPRODUCT(('白止-S级品'!$A$2:$A$26=$B58)*('白止-S级品'!$D$1:$AV$1=BI$1)*('白止-S级品'!$D$2:$AV$26)),0)+IFERROR(SUMPRODUCT(('乐容-S级品'!$A$4:$A$32=$B58)*('乐容-S级品'!$L$3:$CA$3=BI$1)*('乐容-S级品'!$L$4:$CA$32)),0)</f>
      </c>
      <c r="BJ58" s="280">
        <f>IFERROR(SUMPRODUCT(('控温被PRO-S级品'!$B$2:$B$10=$B58)*('控温被PRO-S级品'!$E$1:$BE$1=BJ$1)*('控温被PRO-S级品'!$E$2:$BE$10)),0)+IFERROR(SUMPRODUCT(('冬被-S级品'!$B$2:$B$10=$B58)*('冬被-S级品'!$E$1:$AW$1=BJ$1)*('冬被-S级品'!$E$2:$AW$10)),0)+IFERROR(SUMPRODUCT(('白止-S级品'!$A$2:$A$26=$B58)*('白止-S级品'!$D$1:$AV$1=BJ$1)*('白止-S级品'!$D$2:$AV$26)),0)+IFERROR(SUMPRODUCT(('乐容-S级品'!$A$4:$A$32=$B58)*('乐容-S级品'!$L$3:$CA$3=BJ$1)*('乐容-S级品'!$L$4:$CA$32)),0)</f>
      </c>
      <c r="BK58" s="280">
        <f>IFERROR(SUMPRODUCT(('控温被PRO-S级品'!$B$2:$B$10=$B58)*('控温被PRO-S级品'!$E$1:$BE$1=BK$1)*('控温被PRO-S级品'!$E$2:$BE$10)),0)+IFERROR(SUMPRODUCT(('冬被-S级品'!$B$2:$B$10=$B58)*('冬被-S级品'!$E$1:$AW$1=BK$1)*('冬被-S级品'!$E$2:$AW$10)),0)+IFERROR(SUMPRODUCT(('白止-S级品'!$A$2:$A$26=$B58)*('白止-S级品'!$D$1:$AV$1=BK$1)*('白止-S级品'!$D$2:$AV$26)),0)+IFERROR(SUMPRODUCT(('乐容-S级品'!$A$4:$A$32=$B58)*('乐容-S级品'!$L$3:$CA$3=BK$1)*('乐容-S级品'!$L$4:$CA$32)),0)</f>
      </c>
      <c r="BL58" s="280">
        <f>IFERROR(SUMPRODUCT(('控温被PRO-S级品'!$B$2:$B$10=$B58)*('控温被PRO-S级品'!$E$1:$BE$1=BL$1)*('控温被PRO-S级品'!$E$2:$BE$10)),0)+IFERROR(SUMPRODUCT(('冬被-S级品'!$B$2:$B$10=$B58)*('冬被-S级品'!$E$1:$AW$1=BL$1)*('冬被-S级品'!$E$2:$AW$10)),0)+IFERROR(SUMPRODUCT(('白止-S级品'!$A$2:$A$26=$B58)*('白止-S级品'!$D$1:$AV$1=BL$1)*('白止-S级品'!$D$2:$AV$26)),0)+IFERROR(SUMPRODUCT(('乐容-S级品'!$A$4:$A$32=$B58)*('乐容-S级品'!$L$3:$CA$3=BL$1)*('乐容-S级品'!$L$4:$CA$32)),0)</f>
      </c>
      <c r="BM58" s="280">
        <f>IFERROR(SUMPRODUCT(('控温被PRO-S级品'!$B$2:$B$10=$B58)*('控温被PRO-S级品'!$E$1:$BE$1=BM$1)*('控温被PRO-S级品'!$E$2:$BE$10)),0)+IFERROR(SUMPRODUCT(('冬被-S级品'!$B$2:$B$10=$B58)*('冬被-S级品'!$E$1:$AW$1=BM$1)*('冬被-S级品'!$E$2:$AW$10)),0)+IFERROR(SUMPRODUCT(('白止-S级品'!$A$2:$A$26=$B58)*('白止-S级品'!$D$1:$AV$1=BM$1)*('白止-S级品'!$D$2:$AV$26)),0)+IFERROR(SUMPRODUCT(('乐容-S级品'!$A$4:$A$32=$B58)*('乐容-S级品'!$L$3:$CA$3=BM$1)*('乐容-S级品'!$L$4:$CA$32)),0)</f>
      </c>
      <c r="BN58" s="280">
        <f>IFERROR(SUMPRODUCT(('控温被PRO-S级品'!$B$2:$B$10=$B58)*('控温被PRO-S级品'!$E$1:$BE$1=BN$1)*('控温被PRO-S级品'!$E$2:$BE$10)),0)+IFERROR(SUMPRODUCT(('冬被-S级品'!$B$2:$B$10=$B58)*('冬被-S级品'!$E$1:$AW$1=BN$1)*('冬被-S级品'!$E$2:$AW$10)),0)+IFERROR(SUMPRODUCT(('白止-S级品'!$A$2:$A$26=$B58)*('白止-S级品'!$D$1:$AV$1=BN$1)*('白止-S级品'!$D$2:$AV$26)),0)+IFERROR(SUMPRODUCT(('乐容-S级品'!$A$4:$A$32=$B58)*('乐容-S级品'!$L$3:$CA$3=BN$1)*('乐容-S级品'!$L$4:$CA$32)),0)</f>
      </c>
      <c r="BO58" s="280">
        <f>IFERROR(SUMPRODUCT(('控温被PRO-S级品'!$B$2:$B$10=$B58)*('控温被PRO-S级品'!$E$1:$BE$1=BO$1)*('控温被PRO-S级品'!$E$2:$BE$10)),0)+IFERROR(SUMPRODUCT(('冬被-S级品'!$B$2:$B$10=$B58)*('冬被-S级品'!$E$1:$AW$1=BO$1)*('冬被-S级品'!$E$2:$AW$10)),0)+IFERROR(SUMPRODUCT(('白止-S级品'!$A$2:$A$26=$B58)*('白止-S级品'!$D$1:$AV$1=BO$1)*('白止-S级品'!$D$2:$AV$26)),0)+IFERROR(SUMPRODUCT(('乐容-S级品'!$A$4:$A$32=$B58)*('乐容-S级品'!$L$3:$CA$3=BO$1)*('乐容-S级品'!$L$4:$CA$32)),0)</f>
      </c>
      <c r="BP58" s="280">
        <f>IFERROR(SUMPRODUCT(('控温被PRO-S级品'!$B$2:$B$10=$B58)*('控温被PRO-S级品'!$E$1:$BE$1=BP$1)*('控温被PRO-S级品'!$E$2:$BE$10)),0)+IFERROR(SUMPRODUCT(('冬被-S级品'!$B$2:$B$10=$B58)*('冬被-S级品'!$E$1:$AW$1=BP$1)*('冬被-S级品'!$E$2:$AW$10)),0)+IFERROR(SUMPRODUCT(('白止-S级品'!$A$2:$A$26=$B58)*('白止-S级品'!$D$1:$AV$1=BP$1)*('白止-S级品'!$D$2:$AV$26)),0)+IFERROR(SUMPRODUCT(('乐容-S级品'!$A$4:$A$32=$B58)*('乐容-S级品'!$L$3:$CA$3=BP$1)*('乐容-S级品'!$L$4:$CA$32)),0)</f>
      </c>
      <c r="BQ58" s="280">
        <f>IFERROR(SUMPRODUCT(('控温被PRO-S级品'!$B$2:$B$10=$B58)*('控温被PRO-S级品'!$E$1:$BE$1=BQ$1)*('控温被PRO-S级品'!$E$2:$BE$10)),0)+IFERROR(SUMPRODUCT(('冬被-S级品'!$B$2:$B$10=$B58)*('冬被-S级品'!$E$1:$AW$1=BQ$1)*('冬被-S级品'!$E$2:$AW$10)),0)+IFERROR(SUMPRODUCT(('白止-S级品'!$A$2:$A$26=$B58)*('白止-S级品'!$D$1:$AV$1=BQ$1)*('白止-S级品'!$D$2:$AV$26)),0)+IFERROR(SUMPRODUCT(('乐容-S级品'!$A$4:$A$32=$B58)*('乐容-S级品'!$L$3:$CA$3=BQ$1)*('乐容-S级品'!$L$4:$CA$32)),0)</f>
      </c>
      <c r="BR58" s="280">
        <f>IFERROR(SUMPRODUCT(('控温被PRO-S级品'!$B$2:$B$10=$B58)*('控温被PRO-S级品'!$E$1:$BE$1=BR$1)*('控温被PRO-S级品'!$E$2:$BE$10)),0)+IFERROR(SUMPRODUCT(('冬被-S级品'!$B$2:$B$10=$B58)*('冬被-S级品'!$E$1:$AW$1=BR$1)*('冬被-S级品'!$E$2:$AW$10)),0)+IFERROR(SUMPRODUCT(('白止-S级品'!$A$2:$A$26=$B58)*('白止-S级品'!$D$1:$AV$1=BR$1)*('白止-S级品'!$D$2:$AV$26)),0)+IFERROR(SUMPRODUCT(('乐容-S级品'!$A$4:$A$32=$B58)*('乐容-S级品'!$L$3:$CA$3=BR$1)*('乐容-S级品'!$L$4:$CA$32)),0)</f>
      </c>
      <c r="BS58" s="280">
        <f>IFERROR(SUMPRODUCT(('控温被PRO-S级品'!$B$2:$B$10=$B58)*('控温被PRO-S级品'!$E$1:$BE$1=BS$1)*('控温被PRO-S级品'!$E$2:$BE$10)),0)+IFERROR(SUMPRODUCT(('冬被-S级品'!$B$2:$B$10=$B58)*('冬被-S级品'!$E$1:$AW$1=BS$1)*('冬被-S级品'!$E$2:$AW$10)),0)+IFERROR(SUMPRODUCT(('白止-S级品'!$A$2:$A$26=$B58)*('白止-S级品'!$D$1:$AV$1=BS$1)*('白止-S级品'!$D$2:$AV$26)),0)+IFERROR(SUMPRODUCT(('乐容-S级品'!$A$4:$A$32=$B58)*('乐容-S级品'!$L$3:$CA$3=BS$1)*('乐容-S级品'!$L$4:$CA$32)),0)</f>
      </c>
      <c r="BT58" s="280">
        <f>IFERROR(SUMPRODUCT(('控温被PRO-S级品'!$B$2:$B$10=$B58)*('控温被PRO-S级品'!$E$1:$BE$1=BT$1)*('控温被PRO-S级品'!$E$2:$BE$10)),0)+IFERROR(SUMPRODUCT(('冬被-S级品'!$B$2:$B$10=$B58)*('冬被-S级品'!$E$1:$AW$1=BT$1)*('冬被-S级品'!$E$2:$AW$10)),0)+IFERROR(SUMPRODUCT(('白止-S级品'!$A$2:$A$26=$B58)*('白止-S级品'!$D$1:$AV$1=BT$1)*('白止-S级品'!$D$2:$AV$26)),0)+IFERROR(SUMPRODUCT(('乐容-S级品'!$A$4:$A$32=$B58)*('乐容-S级品'!$L$3:$CA$3=BT$1)*('乐容-S级品'!$L$4:$CA$32)),0)</f>
      </c>
      <c r="BU58" s="280">
        <f>IFERROR(SUMPRODUCT(('控温被PRO-S级品'!$B$2:$B$10=$B58)*('控温被PRO-S级品'!$E$1:$BE$1=BU$1)*('控温被PRO-S级品'!$E$2:$BE$10)),0)+IFERROR(SUMPRODUCT(('冬被-S级品'!$B$2:$B$10=$B58)*('冬被-S级品'!$E$1:$AW$1=BU$1)*('冬被-S级品'!$E$2:$AW$10)),0)+IFERROR(SUMPRODUCT(('白止-S级品'!$A$2:$A$26=$B58)*('白止-S级品'!$D$1:$AV$1=BU$1)*('白止-S级品'!$D$2:$AV$26)),0)+IFERROR(SUMPRODUCT(('乐容-S级品'!$A$4:$A$32=$B58)*('乐容-S级品'!$L$3:$CA$3=BU$1)*('乐容-S级品'!$L$4:$CA$32)),0)</f>
      </c>
      <c r="BV58" s="280">
        <f>IFERROR(SUMPRODUCT(('控温被PRO-S级品'!$B$2:$B$10=$B58)*('控温被PRO-S级品'!$E$1:$BE$1=BV$1)*('控温被PRO-S级品'!$E$2:$BE$10)),0)+IFERROR(SUMPRODUCT(('冬被-S级品'!$B$2:$B$10=$B58)*('冬被-S级品'!$E$1:$AW$1=BV$1)*('冬被-S级品'!$E$2:$AW$10)),0)+IFERROR(SUMPRODUCT(('白止-S级品'!$A$2:$A$26=$B58)*('白止-S级品'!$D$1:$AV$1=BV$1)*('白止-S级品'!$D$2:$AV$26)),0)+IFERROR(SUMPRODUCT(('乐容-S级品'!$A$4:$A$32=$B58)*('乐容-S级品'!$L$3:$CA$3=BV$1)*('乐容-S级品'!$L$4:$CA$32)),0)</f>
      </c>
      <c r="BW58" s="280">
        <f>IFERROR(SUMPRODUCT(('控温被PRO-S级品'!$B$2:$B$10=$B58)*('控温被PRO-S级品'!$E$1:$BE$1=BW$1)*('控温被PRO-S级品'!$E$2:$BE$10)),0)+IFERROR(SUMPRODUCT(('冬被-S级品'!$B$2:$B$10=$B58)*('冬被-S级品'!$E$1:$AW$1=BW$1)*('冬被-S级品'!$E$2:$AW$10)),0)+IFERROR(SUMPRODUCT(('白止-S级品'!$A$2:$A$26=$B58)*('白止-S级品'!$D$1:$AV$1=BW$1)*('白止-S级品'!$D$2:$AV$26)),0)+IFERROR(SUMPRODUCT(('乐容-S级品'!$A$4:$A$32=$B58)*('乐容-S级品'!$L$3:$CA$3=BW$1)*('乐容-S级品'!$L$4:$CA$32)),0)</f>
      </c>
      <c r="BX58" s="280">
        <f>IFERROR(SUMPRODUCT(('控温被PRO-S级品'!$B$2:$B$10=$B58)*('控温被PRO-S级品'!$E$1:$BE$1=BX$1)*('控温被PRO-S级品'!$E$2:$BE$10)),0)+IFERROR(SUMPRODUCT(('冬被-S级品'!$B$2:$B$10=$B58)*('冬被-S级品'!$E$1:$AW$1=BX$1)*('冬被-S级品'!$E$2:$AW$10)),0)+IFERROR(SUMPRODUCT(('白止-S级品'!$A$2:$A$26=$B58)*('白止-S级品'!$D$1:$AV$1=BX$1)*('白止-S级品'!$D$2:$AV$26)),0)+IFERROR(SUMPRODUCT(('乐容-S级品'!$A$4:$A$32=$B58)*('乐容-S级品'!$L$3:$CA$3=BX$1)*('乐容-S级品'!$L$4:$CA$32)),0)</f>
      </c>
      <c r="BY58" s="280">
        <f>IFERROR(SUMPRODUCT(('控温被PRO-S级品'!$B$2:$B$10=$B58)*('控温被PRO-S级品'!$E$1:$BE$1=BY$1)*('控温被PRO-S级品'!$E$2:$BE$10)),0)+IFERROR(SUMPRODUCT(('冬被-S级品'!$B$2:$B$10=$B58)*('冬被-S级品'!$E$1:$AW$1=BY$1)*('冬被-S级品'!$E$2:$AW$10)),0)+IFERROR(SUMPRODUCT(('白止-S级品'!$A$2:$A$26=$B58)*('白止-S级品'!$D$1:$AV$1=BY$1)*('白止-S级品'!$D$2:$AV$26)),0)+IFERROR(SUMPRODUCT(('乐容-S级品'!$A$4:$A$32=$B58)*('乐容-S级品'!$L$3:$CA$3=BY$1)*('乐容-S级品'!$L$4:$CA$32)),0)</f>
      </c>
      <c r="BZ58" s="280">
        <f>IFERROR(SUMPRODUCT(('控温被PRO-S级品'!$B$2:$B$10=$B58)*('控温被PRO-S级品'!$E$1:$BE$1=BZ$1)*('控温被PRO-S级品'!$E$2:$BE$10)),0)+IFERROR(SUMPRODUCT(('冬被-S级品'!$B$2:$B$10=$B58)*('冬被-S级品'!$E$1:$AW$1=BZ$1)*('冬被-S级品'!$E$2:$AW$10)),0)+IFERROR(SUMPRODUCT(('白止-S级品'!$A$2:$A$26=$B58)*('白止-S级品'!$D$1:$AV$1=BZ$1)*('白止-S级品'!$D$2:$AV$26)),0)+IFERROR(SUMPRODUCT(('乐容-S级品'!$A$4:$A$32=$B58)*('乐容-S级品'!$L$3:$CA$3=BZ$1)*('乐容-S级品'!$L$4:$CA$32)),0)</f>
      </c>
      <c r="CA58" s="280">
        <f>IFERROR(SUMPRODUCT(('控温被PRO-S级品'!$B$2:$B$10=$B58)*('控温被PRO-S级品'!$E$1:$BE$1=CA$1)*('控温被PRO-S级品'!$E$2:$BE$10)),0)+IFERROR(SUMPRODUCT(('冬被-S级品'!$B$2:$B$10=$B58)*('冬被-S级品'!$E$1:$AW$1=CA$1)*('冬被-S级品'!$E$2:$AW$10)),0)+IFERROR(SUMPRODUCT(('白止-S级品'!$A$2:$A$26=$B58)*('白止-S级品'!$D$1:$AV$1=CA$1)*('白止-S级品'!$D$2:$AV$26)),0)+IFERROR(SUMPRODUCT(('乐容-S级品'!$A$4:$A$32=$B58)*('乐容-S级品'!$L$3:$CA$3=CA$1)*('乐容-S级品'!$L$4:$CA$32)),0)</f>
      </c>
      <c r="CB58" s="280">
        <f>IFERROR(SUMPRODUCT(('控温被PRO-S级品'!$B$2:$B$10=$B58)*('控温被PRO-S级品'!$E$1:$BE$1=CB$1)*('控温被PRO-S级品'!$E$2:$BE$10)),0)+IFERROR(SUMPRODUCT(('冬被-S级品'!$B$2:$B$10=$B58)*('冬被-S级品'!$E$1:$AW$1=CB$1)*('冬被-S级品'!$E$2:$AW$10)),0)+IFERROR(SUMPRODUCT(('白止-S级品'!$A$2:$A$26=$B58)*('白止-S级品'!$D$1:$AV$1=CB$1)*('白止-S级品'!$D$2:$AV$26)),0)+IFERROR(SUMPRODUCT(('乐容-S级品'!$A$4:$A$32=$B58)*('乐容-S级品'!$L$3:$CA$3=CB$1)*('乐容-S级品'!$L$4:$CA$32)),0)</f>
      </c>
      <c r="CC58" s="280">
        <f>IFERROR(SUMPRODUCT(('控温被PRO-S级品'!$B$2:$B$10=$B58)*('控温被PRO-S级品'!$E$1:$BE$1=CC$1)*('控温被PRO-S级品'!$E$2:$BE$10)),0)+IFERROR(SUMPRODUCT(('冬被-S级品'!$B$2:$B$10=$B58)*('冬被-S级品'!$E$1:$AW$1=CC$1)*('冬被-S级品'!$E$2:$AW$10)),0)+IFERROR(SUMPRODUCT(('白止-S级品'!$A$2:$A$26=$B58)*('白止-S级品'!$D$1:$AV$1=CC$1)*('白止-S级品'!$D$2:$AV$26)),0)+IFERROR(SUMPRODUCT(('乐容-S级品'!$A$4:$A$32=$B58)*('乐容-S级品'!$L$3:$CA$3=CC$1)*('乐容-S级品'!$L$4:$CA$32)),0)</f>
      </c>
      <c r="CD58" s="280">
        <f>IFERROR(SUMPRODUCT(('控温被PRO-S级品'!$B$2:$B$10=$B58)*('控温被PRO-S级品'!$E$1:$BE$1=CD$1)*('控温被PRO-S级品'!$E$2:$BE$10)),0)+IFERROR(SUMPRODUCT(('冬被-S级品'!$B$2:$B$10=$B58)*('冬被-S级品'!$E$1:$AW$1=CD$1)*('冬被-S级品'!$E$2:$AW$10)),0)+IFERROR(SUMPRODUCT(('白止-S级品'!$A$2:$A$26=$B58)*('白止-S级品'!$D$1:$AV$1=CD$1)*('白止-S级品'!$D$2:$AV$26)),0)+IFERROR(SUMPRODUCT(('乐容-S级品'!$A$4:$A$32=$B58)*('乐容-S级品'!$L$3:$CA$3=CD$1)*('乐容-S级品'!$L$4:$CA$32)),0)</f>
      </c>
      <c r="CE58" s="280">
        <f>IFERROR(SUMPRODUCT(('控温被PRO-S级品'!$B$2:$B$10=$B58)*('控温被PRO-S级品'!$E$1:$BE$1=CE$1)*('控温被PRO-S级品'!$E$2:$BE$10)),0)+IFERROR(SUMPRODUCT(('冬被-S级品'!$B$2:$B$10=$B58)*('冬被-S级品'!$E$1:$AW$1=CE$1)*('冬被-S级品'!$E$2:$AW$10)),0)+IFERROR(SUMPRODUCT(('白止-S级品'!$A$2:$A$26=$B58)*('白止-S级品'!$D$1:$AV$1=CE$1)*('白止-S级品'!$D$2:$AV$26)),0)+IFERROR(SUMPRODUCT(('乐容-S级品'!$A$4:$A$32=$B58)*('乐容-S级品'!$L$3:$CA$3=CE$1)*('乐容-S级品'!$L$4:$CA$32)),0)</f>
      </c>
      <c r="CF58" s="280">
        <f>IFERROR(SUMPRODUCT(('控温被PRO-S级品'!$B$2:$B$10=$B58)*('控温被PRO-S级品'!$E$1:$BE$1=CF$1)*('控温被PRO-S级品'!$E$2:$BE$10)),0)+IFERROR(SUMPRODUCT(('冬被-S级品'!$B$2:$B$10=$B58)*('冬被-S级品'!$E$1:$AW$1=CF$1)*('冬被-S级品'!$E$2:$AW$10)),0)+IFERROR(SUMPRODUCT(('白止-S级品'!$A$2:$A$26=$B58)*('白止-S级品'!$D$1:$AV$1=CF$1)*('白止-S级品'!$D$2:$AV$26)),0)+IFERROR(SUMPRODUCT(('乐容-S级品'!$A$4:$A$32=$B58)*('乐容-S级品'!$L$3:$CA$3=CF$1)*('乐容-S级品'!$L$4:$CA$32)),0)</f>
      </c>
      <c r="CG58" s="280">
        <f>IFERROR(SUMPRODUCT(('控温被PRO-S级品'!$B$2:$B$10=$B58)*('控温被PRO-S级品'!$E$1:$BE$1=CG$1)*('控温被PRO-S级品'!$E$2:$BE$10)),0)+IFERROR(SUMPRODUCT(('冬被-S级品'!$B$2:$B$10=$B58)*('冬被-S级品'!$E$1:$AW$1=CG$1)*('冬被-S级品'!$E$2:$AW$10)),0)+IFERROR(SUMPRODUCT(('白止-S级品'!$A$2:$A$26=$B58)*('白止-S级品'!$D$1:$AV$1=CG$1)*('白止-S级品'!$D$2:$AV$26)),0)+IFERROR(SUMPRODUCT(('乐容-S级品'!$A$4:$A$32=$B58)*('乐容-S级品'!$L$3:$CA$3=CG$1)*('乐容-S级品'!$L$4:$CA$32)),0)</f>
      </c>
      <c r="CH58" s="280">
        <f>IFERROR(SUMPRODUCT(('控温被PRO-S级品'!$B$2:$B$10=$B58)*('控温被PRO-S级品'!$E$1:$BE$1=CH$1)*('控温被PRO-S级品'!$E$2:$BE$10)),0)+IFERROR(SUMPRODUCT(('冬被-S级品'!$B$2:$B$10=$B58)*('冬被-S级品'!$E$1:$AW$1=CH$1)*('冬被-S级品'!$E$2:$AW$10)),0)+IFERROR(SUMPRODUCT(('白止-S级品'!$A$2:$A$26=$B58)*('白止-S级品'!$D$1:$AV$1=CH$1)*('白止-S级品'!$D$2:$AV$26)),0)+IFERROR(SUMPRODUCT(('乐容-S级品'!$A$4:$A$32=$B58)*('乐容-S级品'!$L$3:$CA$3=CH$1)*('乐容-S级品'!$L$4:$CA$32)),0)</f>
      </c>
      <c r="CI58" s="280">
        <f>IFERROR(SUMPRODUCT(('控温被PRO-S级品'!$B$2:$B$10=$B58)*('控温被PRO-S级品'!$E$1:$BE$1=CI$1)*('控温被PRO-S级品'!$E$2:$BE$10)),0)+IFERROR(SUMPRODUCT(('冬被-S级品'!$B$2:$B$10=$B58)*('冬被-S级品'!$E$1:$AW$1=CI$1)*('冬被-S级品'!$E$2:$AW$10)),0)+IFERROR(SUMPRODUCT(('白止-S级品'!$A$2:$A$26=$B58)*('白止-S级品'!$D$1:$AV$1=CI$1)*('白止-S级品'!$D$2:$AV$26)),0)+IFERROR(SUMPRODUCT(('乐容-S级品'!$A$4:$A$32=$B58)*('乐容-S级品'!$L$3:$CA$3=CI$1)*('乐容-S级品'!$L$4:$CA$32)),0)</f>
      </c>
      <c r="CJ58" s="280">
        <f>IFERROR(SUMPRODUCT(('控温被PRO-S级品'!$B$2:$B$10=$B58)*('控温被PRO-S级品'!$E$1:$BE$1=CJ$1)*('控温被PRO-S级品'!$E$2:$BE$10)),0)+IFERROR(SUMPRODUCT(('冬被-S级品'!$B$2:$B$10=$B58)*('冬被-S级品'!$E$1:$AW$1=CJ$1)*('冬被-S级品'!$E$2:$AW$10)),0)+IFERROR(SUMPRODUCT(('白止-S级品'!$A$2:$A$26=$B58)*('白止-S级品'!$D$1:$AV$1=CJ$1)*('白止-S级品'!$D$2:$AV$26)),0)+IFERROR(SUMPRODUCT(('乐容-S级品'!$A$4:$A$32=$B58)*('乐容-S级品'!$L$3:$CA$3=CJ$1)*('乐容-S级品'!$L$4:$CA$32)),0)</f>
      </c>
      <c r="CK58" s="280">
        <f>IFERROR(SUMPRODUCT(('控温被PRO-S级品'!$B$2:$B$10=$B58)*('控温被PRO-S级品'!$E$1:$BE$1=CK$1)*('控温被PRO-S级品'!$E$2:$BE$10)),0)+IFERROR(SUMPRODUCT(('冬被-S级品'!$B$2:$B$10=$B58)*('冬被-S级品'!$E$1:$AW$1=CK$1)*('冬被-S级品'!$E$2:$AW$10)),0)+IFERROR(SUMPRODUCT(('白止-S级品'!$A$2:$A$26=$B58)*('白止-S级品'!$D$1:$AV$1=CK$1)*('白止-S级品'!$D$2:$AV$26)),0)+IFERROR(SUMPRODUCT(('乐容-S级品'!$A$4:$A$32=$B58)*('乐容-S级品'!$L$3:$CA$3=CK$1)*('乐容-S级品'!$L$4:$CA$32)),0)</f>
      </c>
      <c r="CL58" s="280">
        <f>IFERROR(SUMPRODUCT(('控温被PRO-S级品'!$B$2:$B$10=$B58)*('控温被PRO-S级品'!$E$1:$BE$1=CL$1)*('控温被PRO-S级品'!$E$2:$BE$10)),0)+IFERROR(SUMPRODUCT(('冬被-S级品'!$B$2:$B$10=$B58)*('冬被-S级品'!$E$1:$AW$1=CL$1)*('冬被-S级品'!$E$2:$AW$10)),0)+IFERROR(SUMPRODUCT(('白止-S级品'!$A$2:$A$26=$B58)*('白止-S级品'!$D$1:$AV$1=CL$1)*('白止-S级品'!$D$2:$AV$26)),0)+IFERROR(SUMPRODUCT(('乐容-S级品'!$A$4:$A$32=$B58)*('乐容-S级品'!$L$3:$CA$3=CL$1)*('乐容-S级品'!$L$4:$CA$32)),0)</f>
      </c>
      <c r="CM58" s="280">
        <f>IFERROR(SUMPRODUCT(('控温被PRO-S级品'!$B$2:$B$10=$B58)*('控温被PRO-S级品'!$E$1:$BE$1=CM$1)*('控温被PRO-S级品'!$E$2:$BE$10)),0)+IFERROR(SUMPRODUCT(('冬被-S级品'!$B$2:$B$10=$B58)*('冬被-S级品'!$E$1:$AW$1=CM$1)*('冬被-S级品'!$E$2:$AW$10)),0)+IFERROR(SUMPRODUCT(('白止-S级品'!$A$2:$A$26=$B58)*('白止-S级品'!$D$1:$AV$1=CM$1)*('白止-S级品'!$D$2:$AV$26)),0)+IFERROR(SUMPRODUCT(('乐容-S级品'!$A$4:$A$32=$B58)*('乐容-S级品'!$L$3:$CA$3=CM$1)*('乐容-S级品'!$L$4:$CA$32)),0)</f>
      </c>
      <c r="CN58" s="280">
        <f>IFERROR(SUMPRODUCT(('控温被PRO-S级品'!$B$2:$B$10=$B58)*('控温被PRO-S级品'!$E$1:$BE$1=CN$1)*('控温被PRO-S级品'!$E$2:$BE$10)),0)+IFERROR(SUMPRODUCT(('冬被-S级品'!$B$2:$B$10=$B58)*('冬被-S级品'!$E$1:$AW$1=CN$1)*('冬被-S级品'!$E$2:$AW$10)),0)+IFERROR(SUMPRODUCT(('白止-S级品'!$A$2:$A$26=$B58)*('白止-S级品'!$D$1:$AV$1=CN$1)*('白止-S级品'!$D$2:$AV$26)),0)+IFERROR(SUMPRODUCT(('乐容-S级品'!$A$4:$A$32=$B58)*('乐容-S级品'!$L$3:$CA$3=CN$1)*('乐容-S级品'!$L$4:$CA$32)),0)</f>
      </c>
      <c r="CO58" s="280">
        <f>IFERROR(SUMPRODUCT(('控温被PRO-S级品'!$B$2:$B$10=$B58)*('控温被PRO-S级品'!$E$1:$BE$1=CO$1)*('控温被PRO-S级品'!$E$2:$BE$10)),0)+IFERROR(SUMPRODUCT(('冬被-S级品'!$B$2:$B$10=$B58)*('冬被-S级品'!$E$1:$AW$1=CO$1)*('冬被-S级品'!$E$2:$AW$10)),0)+IFERROR(SUMPRODUCT(('白止-S级品'!$A$2:$A$26=$B58)*('白止-S级品'!$D$1:$AV$1=CO$1)*('白止-S级品'!$D$2:$AV$26)),0)+IFERROR(SUMPRODUCT(('乐容-S级品'!$A$4:$A$32=$B58)*('乐容-S级品'!$L$3:$CA$3=CO$1)*('乐容-S级品'!$L$4:$CA$32)),0)</f>
      </c>
      <c r="CP58" s="280">
        <f>IFERROR(SUMPRODUCT(('控温被PRO-S级品'!$B$2:$B$10=$B58)*('控温被PRO-S级品'!$E$1:$BE$1=CP$1)*('控温被PRO-S级品'!$E$2:$BE$10)),0)+IFERROR(SUMPRODUCT(('冬被-S级品'!$B$2:$B$10=$B58)*('冬被-S级品'!$E$1:$AW$1=CP$1)*('冬被-S级品'!$E$2:$AW$10)),0)+IFERROR(SUMPRODUCT(('白止-S级品'!$A$2:$A$26=$B58)*('白止-S级品'!$D$1:$AV$1=CP$1)*('白止-S级品'!$D$2:$AV$26)),0)+IFERROR(SUMPRODUCT(('乐容-S级品'!$A$4:$A$32=$B58)*('乐容-S级品'!$L$3:$CA$3=CP$1)*('乐容-S级品'!$L$4:$CA$32)),0)</f>
      </c>
      <c r="CQ58" s="280">
        <f>IFERROR(SUMPRODUCT(('控温被PRO-S级品'!$B$2:$B$10=$B58)*('控温被PRO-S级品'!$E$1:$BE$1=CQ$1)*('控温被PRO-S级品'!$E$2:$BE$10)),0)+IFERROR(SUMPRODUCT(('冬被-S级品'!$B$2:$B$10=$B58)*('冬被-S级品'!$E$1:$AW$1=CQ$1)*('冬被-S级品'!$E$2:$AW$10)),0)+IFERROR(SUMPRODUCT(('白止-S级品'!$A$2:$A$26=$B58)*('白止-S级品'!$D$1:$AV$1=CQ$1)*('白止-S级品'!$D$2:$AV$26)),0)+IFERROR(SUMPRODUCT(('乐容-S级品'!$A$4:$A$32=$B58)*('乐容-S级品'!$L$3:$CA$3=CQ$1)*('乐容-S级品'!$L$4:$CA$32)),0)</f>
      </c>
      <c r="CR58" s="280">
        <f>IFERROR(SUMPRODUCT(('控温被PRO-S级品'!$B$2:$B$10=$B58)*('控温被PRO-S级品'!$E$1:$BE$1=CR$1)*('控温被PRO-S级品'!$E$2:$BE$10)),0)+IFERROR(SUMPRODUCT(('冬被-S级品'!$B$2:$B$10=$B58)*('冬被-S级品'!$E$1:$AW$1=CR$1)*('冬被-S级品'!$E$2:$AW$10)),0)+IFERROR(SUMPRODUCT(('白止-S级品'!$A$2:$A$26=$B58)*('白止-S级品'!$D$1:$AV$1=CR$1)*('白止-S级品'!$D$2:$AV$26)),0)+IFERROR(SUMPRODUCT(('乐容-S级品'!$A$4:$A$32=$B58)*('乐容-S级品'!$L$3:$CA$3=CR$1)*('乐容-S级品'!$L$4:$CA$32)),0)</f>
      </c>
      <c r="CS58" s="280">
        <f>IFERROR(SUMPRODUCT(('控温被PRO-S级品'!$B$2:$B$10=$B58)*('控温被PRO-S级品'!$E$1:$BE$1=CS$1)*('控温被PRO-S级品'!$E$2:$BE$10)),0)+IFERROR(SUMPRODUCT(('冬被-S级品'!$B$2:$B$10=$B58)*('冬被-S级品'!$E$1:$AW$1=CS$1)*('冬被-S级品'!$E$2:$AW$10)),0)+IFERROR(SUMPRODUCT(('白止-S级品'!$A$2:$A$26=$B58)*('白止-S级品'!$D$1:$AV$1=CS$1)*('白止-S级品'!$D$2:$AV$26)),0)+IFERROR(SUMPRODUCT(('乐容-S级品'!$A$4:$A$32=$B58)*('乐容-S级品'!$L$3:$CA$3=CS$1)*('乐容-S级品'!$L$4:$CA$32)),0)</f>
      </c>
      <c r="CT58" s="280">
        <f>IFERROR(SUMPRODUCT(('控温被PRO-S级品'!$B$2:$B$10=$B58)*('控温被PRO-S级品'!$E$1:$BE$1=CT$1)*('控温被PRO-S级品'!$E$2:$BE$10)),0)+IFERROR(SUMPRODUCT(('冬被-S级品'!$B$2:$B$10=$B58)*('冬被-S级品'!$E$1:$AW$1=CT$1)*('冬被-S级品'!$E$2:$AW$10)),0)+IFERROR(SUMPRODUCT(('白止-S级品'!$A$2:$A$26=$B58)*('白止-S级品'!$D$1:$AV$1=CT$1)*('白止-S级品'!$D$2:$AV$26)),0)+IFERROR(SUMPRODUCT(('乐容-S级品'!$A$4:$A$32=$B58)*('乐容-S级品'!$L$3:$CA$3=CT$1)*('乐容-S级品'!$L$4:$CA$32)),0)</f>
      </c>
      <c r="CU58" s="280">
        <f>IFERROR(SUMPRODUCT(('控温被PRO-S级品'!$B$2:$B$10=$B58)*('控温被PRO-S级品'!$E$1:$BE$1=CU$1)*('控温被PRO-S级品'!$E$2:$BE$10)),0)+IFERROR(SUMPRODUCT(('冬被-S级品'!$B$2:$B$10=$B58)*('冬被-S级品'!$E$1:$AW$1=CU$1)*('冬被-S级品'!$E$2:$AW$10)),0)+IFERROR(SUMPRODUCT(('白止-S级品'!$A$2:$A$26=$B58)*('白止-S级品'!$D$1:$AV$1=CU$1)*('白止-S级品'!$D$2:$AV$26)),0)+IFERROR(SUMPRODUCT(('乐容-S级品'!$A$4:$A$32=$B58)*('乐容-S级品'!$L$3:$CA$3=CU$1)*('乐容-S级品'!$L$4:$CA$32)),0)</f>
      </c>
      <c r="CV58" s="280">
        <f>IFERROR(SUMPRODUCT(('控温被PRO-S级品'!$B$2:$B$10=$B58)*('控温被PRO-S级品'!$E$1:$BE$1=CV$1)*('控温被PRO-S级品'!$E$2:$BE$10)),0)+IFERROR(SUMPRODUCT(('冬被-S级品'!$B$2:$B$10=$B58)*('冬被-S级品'!$E$1:$AW$1=CV$1)*('冬被-S级品'!$E$2:$AW$10)),0)+IFERROR(SUMPRODUCT(('白止-S级品'!$A$2:$A$26=$B58)*('白止-S级品'!$D$1:$AV$1=CV$1)*('白止-S级品'!$D$2:$AV$26)),0)+IFERROR(SUMPRODUCT(('乐容-S级品'!$A$4:$A$32=$B58)*('乐容-S级品'!$L$3:$CA$3=CV$1)*('乐容-S级品'!$L$4:$CA$32)),0)</f>
      </c>
      <c r="CW58" s="280">
        <f>IFERROR(SUMPRODUCT(('控温被PRO-S级品'!$B$2:$B$10=$B58)*('控温被PRO-S级品'!$E$1:$BE$1=CW$1)*('控温被PRO-S级品'!$E$2:$BE$10)),0)+IFERROR(SUMPRODUCT(('冬被-S级品'!$B$2:$B$10=$B58)*('冬被-S级品'!$E$1:$AW$1=CW$1)*('冬被-S级品'!$E$2:$AW$10)),0)+IFERROR(SUMPRODUCT(('白止-S级品'!$A$2:$A$26=$B58)*('白止-S级品'!$D$1:$AV$1=CW$1)*('白止-S级品'!$D$2:$AV$26)),0)+IFERROR(SUMPRODUCT(('乐容-S级品'!$A$4:$A$32=$B58)*('乐容-S级品'!$L$3:$CA$3=CW$1)*('乐容-S级品'!$L$4:$CA$32)),0)</f>
      </c>
      <c r="CX58" s="280">
        <f>IFERROR(SUMPRODUCT(('控温被PRO-S级品'!$B$2:$B$10=$B58)*('控温被PRO-S级品'!$E$1:$BE$1=CX$1)*('控温被PRO-S级品'!$E$2:$BE$10)),0)+IFERROR(SUMPRODUCT(('冬被-S级品'!$B$2:$B$10=$B58)*('冬被-S级品'!$E$1:$AW$1=CX$1)*('冬被-S级品'!$E$2:$AW$10)),0)+IFERROR(SUMPRODUCT(('白止-S级品'!$A$2:$A$26=$B58)*('白止-S级品'!$D$1:$AV$1=CX$1)*('白止-S级品'!$D$2:$AV$26)),0)+IFERROR(SUMPRODUCT(('乐容-S级品'!$A$4:$A$32=$B58)*('乐容-S级品'!$L$3:$CA$3=CX$1)*('乐容-S级品'!$L$4:$CA$32)),0)</f>
      </c>
      <c r="CY58" s="280">
        <f>IFERROR(SUMPRODUCT(('控温被PRO-S级品'!$B$2:$B$10=$B58)*('控温被PRO-S级品'!$E$1:$BE$1=CY$1)*('控温被PRO-S级品'!$E$2:$BE$10)),0)+IFERROR(SUMPRODUCT(('冬被-S级品'!$B$2:$B$10=$B58)*('冬被-S级品'!$E$1:$AW$1=CY$1)*('冬被-S级品'!$E$2:$AW$10)),0)+IFERROR(SUMPRODUCT(('白止-S级品'!$A$2:$A$26=$B58)*('白止-S级品'!$D$1:$AV$1=CY$1)*('白止-S级品'!$D$2:$AV$26)),0)+IFERROR(SUMPRODUCT(('乐容-S级品'!$A$4:$A$32=$B58)*('乐容-S级品'!$L$3:$CA$3=CY$1)*('乐容-S级品'!$L$4:$CA$32)),0)</f>
      </c>
      <c r="CZ58" s="280">
        <f>IFERROR(SUMPRODUCT(('控温被PRO-S级品'!$B$2:$B$10=$B58)*('控温被PRO-S级品'!$E$1:$BE$1=CZ$1)*('控温被PRO-S级品'!$E$2:$BE$10)),0)+IFERROR(SUMPRODUCT(('冬被-S级品'!$B$2:$B$10=$B58)*('冬被-S级品'!$E$1:$AW$1=CZ$1)*('冬被-S级品'!$E$2:$AW$10)),0)+IFERROR(SUMPRODUCT(('白止-S级品'!$A$2:$A$26=$B58)*('白止-S级品'!$D$1:$AV$1=CZ$1)*('白止-S级品'!$D$2:$AV$26)),0)+IFERROR(SUMPRODUCT(('乐容-S级品'!$A$4:$A$32=$B58)*('乐容-S级品'!$L$3:$CA$3=CZ$1)*('乐容-S级品'!$L$4:$CA$32)),0)</f>
      </c>
      <c r="DA58" s="280">
        <f>IFERROR(SUMPRODUCT(('控温被PRO-S级品'!$B$2:$B$10=$B58)*('控温被PRO-S级品'!$E$1:$BE$1=DA$1)*('控温被PRO-S级品'!$E$2:$BE$10)),0)+IFERROR(SUMPRODUCT(('冬被-S级品'!$B$2:$B$10=$B58)*('冬被-S级品'!$E$1:$AW$1=DA$1)*('冬被-S级品'!$E$2:$AW$10)),0)+IFERROR(SUMPRODUCT(('白止-S级品'!$A$2:$A$26=$B58)*('白止-S级品'!$D$1:$AV$1=DA$1)*('白止-S级品'!$D$2:$AV$26)),0)+IFERROR(SUMPRODUCT(('乐容-S级品'!$A$4:$A$32=$B58)*('乐容-S级品'!$L$3:$CA$3=DA$1)*('乐容-S级品'!$L$4:$CA$32)),0)</f>
      </c>
      <c r="DB58" s="280">
        <f>IFERROR(SUMPRODUCT(('控温被PRO-S级品'!$B$2:$B$10=$B58)*('控温被PRO-S级品'!$E$1:$BE$1=DB$1)*('控温被PRO-S级品'!$E$2:$BE$10)),0)+IFERROR(SUMPRODUCT(('冬被-S级品'!$B$2:$B$10=$B58)*('冬被-S级品'!$E$1:$AW$1=DB$1)*('冬被-S级品'!$E$2:$AW$10)),0)+IFERROR(SUMPRODUCT(('白止-S级品'!$A$2:$A$26=$B58)*('白止-S级品'!$D$1:$AV$1=DB$1)*('白止-S级品'!$D$2:$AV$26)),0)+IFERROR(SUMPRODUCT(('乐容-S级品'!$A$4:$A$32=$B58)*('乐容-S级品'!$L$3:$CA$3=DB$1)*('乐容-S级品'!$L$4:$CA$32)),0)</f>
      </c>
      <c r="DC58" s="280">
        <f>IFERROR(SUMPRODUCT(('控温被PRO-S级品'!$B$2:$B$10=$B58)*('控温被PRO-S级品'!$E$1:$BE$1=DC$1)*('控温被PRO-S级品'!$E$2:$BE$10)),0)+IFERROR(SUMPRODUCT(('冬被-S级品'!$B$2:$B$10=$B58)*('冬被-S级品'!$E$1:$AW$1=DC$1)*('冬被-S级品'!$E$2:$AW$10)),0)+IFERROR(SUMPRODUCT(('白止-S级品'!$A$2:$A$26=$B58)*('白止-S级品'!$D$1:$AV$1=DC$1)*('白止-S级品'!$D$2:$AV$26)),0)+IFERROR(SUMPRODUCT(('乐容-S级品'!$A$4:$A$32=$B58)*('乐容-S级品'!$L$3:$CA$3=DC$1)*('乐容-S级品'!$L$4:$CA$32)),0)</f>
      </c>
      <c r="DD58" s="280">
        <f>IFERROR(SUMPRODUCT(('控温被PRO-S级品'!$B$2:$B$10=$B58)*('控温被PRO-S级品'!$E$1:$BE$1=DD$1)*('控温被PRO-S级品'!$E$2:$BE$10)),0)+IFERROR(SUMPRODUCT(('冬被-S级品'!$B$2:$B$10=$B58)*('冬被-S级品'!$E$1:$AW$1=DD$1)*('冬被-S级品'!$E$2:$AW$10)),0)+IFERROR(SUMPRODUCT(('白止-S级品'!$A$2:$A$26=$B58)*('白止-S级品'!$D$1:$AV$1=DD$1)*('白止-S级品'!$D$2:$AV$26)),0)+IFERROR(SUMPRODUCT(('乐容-S级品'!$A$4:$A$32=$B58)*('乐容-S级品'!$L$3:$CA$3=DD$1)*('乐容-S级品'!$L$4:$CA$32)),0)</f>
      </c>
      <c r="DE58" s="280">
        <f>IFERROR(SUMPRODUCT(('控温被PRO-S级品'!$B$2:$B$10=$B58)*('控温被PRO-S级品'!$E$1:$BE$1=DE$1)*('控温被PRO-S级品'!$E$2:$BE$10)),0)+IFERROR(SUMPRODUCT(('冬被-S级品'!$B$2:$B$10=$B58)*('冬被-S级品'!$E$1:$AW$1=DE$1)*('冬被-S级品'!$E$2:$AW$10)),0)+IFERROR(SUMPRODUCT(('白止-S级品'!$A$2:$A$26=$B58)*('白止-S级品'!$D$1:$AV$1=DE$1)*('白止-S级品'!$D$2:$AV$26)),0)+IFERROR(SUMPRODUCT(('乐容-S级品'!$A$4:$A$32=$B58)*('乐容-S级品'!$L$3:$CA$3=DE$1)*('乐容-S级品'!$L$4:$CA$32)),0)</f>
      </c>
      <c r="DF58" s="280">
        <f>IFERROR(SUMPRODUCT(('控温被PRO-S级品'!$B$2:$B$10=$B58)*('控温被PRO-S级品'!$E$1:$BE$1=DF$1)*('控温被PRO-S级品'!$E$2:$BE$10)),0)+IFERROR(SUMPRODUCT(('冬被-S级品'!$B$2:$B$10=$B58)*('冬被-S级品'!$E$1:$AW$1=DF$1)*('冬被-S级品'!$E$2:$AW$10)),0)+IFERROR(SUMPRODUCT(('白止-S级品'!$A$2:$A$26=$B58)*('白止-S级品'!$D$1:$AV$1=DF$1)*('白止-S级品'!$D$2:$AV$26)),0)+IFERROR(SUMPRODUCT(('乐容-S级品'!$A$4:$A$32=$B58)*('乐容-S级品'!$L$3:$CA$3=DF$1)*('乐容-S级品'!$L$4:$CA$32)),0)</f>
      </c>
      <c r="DG58" s="280">
        <f>IFERROR(SUMPRODUCT(('控温被PRO-S级品'!$B$2:$B$10=$B58)*('控温被PRO-S级品'!$E$1:$BE$1=DG$1)*('控温被PRO-S级品'!$E$2:$BE$10)),0)+IFERROR(SUMPRODUCT(('冬被-S级品'!$B$2:$B$10=$B58)*('冬被-S级品'!$E$1:$AW$1=DG$1)*('冬被-S级品'!$E$2:$AW$10)),0)+IFERROR(SUMPRODUCT(('白止-S级品'!$A$2:$A$26=$B58)*('白止-S级品'!$D$1:$AV$1=DG$1)*('白止-S级品'!$D$2:$AV$26)),0)+IFERROR(SUMPRODUCT(('乐容-S级品'!$A$4:$A$32=$B58)*('乐容-S级品'!$L$3:$CA$3=DG$1)*('乐容-S级品'!$L$4:$CA$32)),0)</f>
      </c>
      <c r="DH58" s="280">
        <f>IFERROR(SUMPRODUCT(('控温被PRO-S级品'!$B$2:$B$10=$B58)*('控温被PRO-S级品'!$E$1:$BE$1=DH$1)*('控温被PRO-S级品'!$E$2:$BE$10)),0)+IFERROR(SUMPRODUCT(('冬被-S级品'!$B$2:$B$10=$B58)*('冬被-S级品'!$E$1:$AW$1=DH$1)*('冬被-S级品'!$E$2:$AW$10)),0)+IFERROR(SUMPRODUCT(('白止-S级品'!$A$2:$A$26=$B58)*('白止-S级品'!$D$1:$AV$1=DH$1)*('白止-S级品'!$D$2:$AV$26)),0)+IFERROR(SUMPRODUCT(('乐容-S级品'!$A$4:$A$32=$B58)*('乐容-S级品'!$L$3:$CA$3=DH$1)*('乐容-S级品'!$L$4:$CA$32)),0)</f>
      </c>
      <c r="DI58" s="280">
        <f>IFERROR(SUMPRODUCT(('控温被PRO-S级品'!$B$2:$B$10=$B58)*('控温被PRO-S级品'!$E$1:$BE$1=DI$1)*('控温被PRO-S级品'!$E$2:$BE$10)),0)+IFERROR(SUMPRODUCT(('冬被-S级品'!$B$2:$B$10=$B58)*('冬被-S级品'!$E$1:$AW$1=DI$1)*('冬被-S级品'!$E$2:$AW$10)),0)+IFERROR(SUMPRODUCT(('白止-S级品'!$A$2:$A$26=$B58)*('白止-S级品'!$D$1:$AV$1=DI$1)*('白止-S级品'!$D$2:$AV$26)),0)+IFERROR(SUMPRODUCT(('乐容-S级品'!$A$4:$A$32=$B58)*('乐容-S级品'!$L$3:$CA$3=DI$1)*('乐容-S级品'!$L$4:$CA$32)),0)</f>
      </c>
      <c r="DJ58" s="280">
        <f>IFERROR(SUMPRODUCT(('控温被PRO-S级品'!$B$2:$B$10=$B58)*('控温被PRO-S级品'!$E$1:$BE$1=DJ$1)*('控温被PRO-S级品'!$E$2:$BE$10)),0)+IFERROR(SUMPRODUCT(('冬被-S级品'!$B$2:$B$10=$B58)*('冬被-S级品'!$E$1:$AW$1=DJ$1)*('冬被-S级品'!$E$2:$AW$10)),0)+IFERROR(SUMPRODUCT(('白止-S级品'!$A$2:$A$26=$B58)*('白止-S级品'!$D$1:$AV$1=DJ$1)*('白止-S级品'!$D$2:$AV$26)),0)+IFERROR(SUMPRODUCT(('乐容-S级品'!$A$4:$A$32=$B58)*('乐容-S级品'!$L$3:$CA$3=DJ$1)*('乐容-S级品'!$L$4:$CA$32)),0)</f>
      </c>
      <c r="DK58" s="280"/>
      <c r="DL58" s="280"/>
      <c r="DM58" s="280"/>
      <c r="DN58" s="280"/>
      <c r="DO58" s="280"/>
      <c r="DP58" s="280"/>
      <c r="DQ58" s="280"/>
      <c r="DR58" s="280"/>
      <c r="DS58" s="280"/>
      <c r="DT58" s="280"/>
      <c r="DU58" s="280"/>
      <c r="DV58" s="280"/>
      <c r="DW58" s="280">
        <f>VLOOKUP(B58,'系统编码规格'!A:C,3,FALSE)</f>
      </c>
      <c r="DX58" s="280"/>
      <c r="DY58" s="280"/>
      <c r="DZ58" s="280"/>
      <c r="EA58" s="280"/>
      <c r="EB58" s="280"/>
      <c r="EC58" s="280"/>
      <c r="ED58" s="280"/>
      <c r="EE58" s="280"/>
      <c r="EF58" s="280"/>
      <c r="EG58" s="280"/>
      <c r="EH58" s="280"/>
      <c r="EI58" s="280"/>
      <c r="EJ58" s="280"/>
      <c r="EK58" s="280"/>
      <c r="EL58" s="280"/>
      <c r="EM58" s="280"/>
      <c r="EN58" s="280"/>
      <c r="EO58" s="280"/>
      <c r="EP58" s="280"/>
      <c r="EQ58" s="280"/>
      <c r="ER58" s="280"/>
      <c r="ES58" s="280"/>
      <c r="ET58" s="280"/>
      <c r="EU58" s="280"/>
      <c r="EV58" s="280"/>
      <c r="EW58" s="280"/>
      <c r="EX58" s="280"/>
      <c r="EY58" s="280"/>
      <c r="EZ58" s="280"/>
      <c r="FA58" s="280"/>
      <c r="FB58" s="280"/>
      <c r="FC58" s="280"/>
      <c r="FD58" s="280"/>
      <c r="FE58" s="280"/>
      <c r="FF58" s="280"/>
      <c r="FG58" s="280"/>
      <c r="FH58" s="280"/>
      <c r="FI58" s="280"/>
      <c r="FJ58" s="280"/>
      <c r="FK58" s="280"/>
      <c r="FL58" s="280"/>
      <c r="FM58" s="280"/>
      <c r="FN58" s="280"/>
      <c r="FO58" s="280"/>
      <c r="FP58" s="280"/>
      <c r="FQ58" s="280"/>
      <c r="FR58" s="280"/>
      <c r="FS58" s="280"/>
      <c r="FT58" s="280"/>
      <c r="FU58" s="280"/>
      <c r="FV58" s="280"/>
      <c r="FW58" s="280"/>
      <c r="FX58" s="280"/>
      <c r="FY58" s="280"/>
      <c r="FZ58" s="280"/>
      <c r="GA58" s="280"/>
      <c r="GB58" s="280"/>
      <c r="GC58" s="280"/>
      <c r="GD58" s="280"/>
      <c r="GE58" s="280"/>
      <c r="GF58" s="280"/>
      <c r="GG58" s="280"/>
      <c r="GH58" s="280"/>
      <c r="GI58" s="280"/>
      <c r="GJ58" s="280"/>
      <c r="GK58" s="280"/>
      <c r="GL58" s="280"/>
      <c r="GM58" s="280"/>
      <c r="GN58" s="280"/>
      <c r="GO58" s="280"/>
      <c r="GP58" s="280"/>
      <c r="GQ58" s="280"/>
      <c r="GR58" s="280"/>
      <c r="GS58" s="280"/>
      <c r="GT58" s="280"/>
      <c r="GU58" s="280"/>
      <c r="GV58" s="280"/>
    </row>
    <row r="59">
      <c r="A59" s="309" t="str">
        <v>安桐</v>
      </c>
      <c r="B59" s="310" t="str">
        <v>010020105040036-010</v>
      </c>
      <c r="C59" s="309" t="str">
        <v>控温被pro-冬被</v>
      </c>
      <c r="D59" s="309" t="str">
        <v>颜色:远山蓝,床品尺寸:150*210cm,床品规格:150cm,系列:深睡系列</v>
      </c>
      <c r="E59">
        <f>SUM(F59:GX59)</f>
      </c>
      <c r="F59" s="280">
        <f>IFERROR(SUMPRODUCT(('控温被PRO-S级品'!$B$2:$B$10=$B59)*('控温被PRO-S级品'!$E$1:$BE$1=F$1)*('控温被PRO-S级品'!$E$2:$BE$10)),0)+IFERROR(SUMPRODUCT(('冬被-S级品'!$B$2:$B$10=$B59)*('冬被-S级品'!$E$1:$AW$1=F$1)*('冬被-S级品'!$E$2:$AW$10)),0)+IFERROR(SUMPRODUCT(('白止-S级品'!$A$2:$A$26=$B59)*('白止-S级品'!$D$1:$AV$1=F$1)*('白止-S级品'!$D$2:$AV$26)),0)+IFERROR(SUMPRODUCT(('乐容-S级品'!$A$4:$A$32=$B59)*('乐容-S级品'!$L$3:$CA$3=F$1)*('乐容-S级品'!$L$4:$CA$32)),0)</f>
      </c>
      <c r="G59" s="280">
        <f>IFERROR(SUMPRODUCT(('控温被PRO-S级品'!$B$2:$B$10=$B59)*('控温被PRO-S级品'!$E$1:$BE$1=G$1)*('控温被PRO-S级品'!$E$2:$BE$10)),0)+IFERROR(SUMPRODUCT(('冬被-S级品'!$B$2:$B$10=$B59)*('冬被-S级品'!$E$1:$AW$1=G$1)*('冬被-S级品'!$E$2:$AW$10)),0)+IFERROR(SUMPRODUCT(('白止-S级品'!$A$2:$A$26=$B59)*('白止-S级品'!$D$1:$AV$1=G$1)*('白止-S级品'!$D$2:$AV$26)),0)+IFERROR(SUMPRODUCT(('乐容-S级品'!$A$4:$A$32=$B59)*('乐容-S级品'!$L$3:$CA$3=G$1)*('乐容-S级品'!$L$4:$CA$32)),0)</f>
      </c>
      <c r="H59" s="280">
        <f>IFERROR(SUMPRODUCT(('控温被PRO-S级品'!$B$2:$B$10=$B59)*('控温被PRO-S级品'!$E$1:$BE$1=H$1)*('控温被PRO-S级品'!$E$2:$BE$10)),0)+IFERROR(SUMPRODUCT(('冬被-S级品'!$B$2:$B$10=$B59)*('冬被-S级品'!$E$1:$AW$1=H$1)*('冬被-S级品'!$E$2:$AW$10)),0)+IFERROR(SUMPRODUCT(('白止-S级品'!$A$2:$A$26=$B59)*('白止-S级品'!$D$1:$AV$1=H$1)*('白止-S级品'!$D$2:$AV$26)),0)+IFERROR(SUMPRODUCT(('乐容-S级品'!$A$4:$A$32=$B59)*('乐容-S级品'!$L$3:$CA$3=H$1)*('乐容-S级品'!$L$4:$CA$32)),0)</f>
      </c>
      <c r="I59" s="280">
        <f>IFERROR(SUMPRODUCT(('控温被PRO-S级品'!$B$2:$B$10=$B59)*('控温被PRO-S级品'!$E$1:$BE$1=I$1)*('控温被PRO-S级品'!$E$2:$BE$10)),0)+IFERROR(SUMPRODUCT(('冬被-S级品'!$B$2:$B$10=$B59)*('冬被-S级品'!$E$1:$AW$1=I$1)*('冬被-S级品'!$E$2:$AW$10)),0)+IFERROR(SUMPRODUCT(('白止-S级品'!$A$2:$A$26=$B59)*('白止-S级品'!$D$1:$AV$1=I$1)*('白止-S级品'!$D$2:$AV$26)),0)+IFERROR(SUMPRODUCT(('乐容-S级品'!$A$4:$A$32=$B59)*('乐容-S级品'!$L$3:$CA$3=I$1)*('乐容-S级品'!$L$4:$CA$32)),0)</f>
      </c>
      <c r="J59" s="280">
        <f>IFERROR(SUMPRODUCT(('控温被PRO-S级品'!$B$2:$B$10=$B59)*('控温被PRO-S级品'!$E$1:$BE$1=J$1)*('控温被PRO-S级品'!$E$2:$BE$10)),0)+IFERROR(SUMPRODUCT(('冬被-S级品'!$B$2:$B$10=$B59)*('冬被-S级品'!$E$1:$AW$1=J$1)*('冬被-S级品'!$E$2:$AW$10)),0)+IFERROR(SUMPRODUCT(('白止-S级品'!$A$2:$A$26=$B59)*('白止-S级品'!$D$1:$AV$1=J$1)*('白止-S级品'!$D$2:$AV$26)),0)+IFERROR(SUMPRODUCT(('乐容-S级品'!$A$4:$A$32=$B59)*('乐容-S级品'!$L$3:$CA$3=J$1)*('乐容-S级品'!$L$4:$CA$32)),0)</f>
      </c>
      <c r="K59" s="280">
        <f>IFERROR(SUMPRODUCT(('控温被PRO-S级品'!$B$2:$B$10=$B59)*('控温被PRO-S级品'!$E$1:$BE$1=K$1)*('控温被PRO-S级品'!$E$2:$BE$10)),0)+IFERROR(SUMPRODUCT(('冬被-S级品'!$B$2:$B$10=$B59)*('冬被-S级品'!$E$1:$AW$1=K$1)*('冬被-S级品'!$E$2:$AW$10)),0)+IFERROR(SUMPRODUCT(('白止-S级品'!$A$2:$A$26=$B59)*('白止-S级品'!$D$1:$AV$1=K$1)*('白止-S级品'!$D$2:$AV$26)),0)+IFERROR(SUMPRODUCT(('乐容-S级品'!$A$4:$A$32=$B59)*('乐容-S级品'!$L$3:$CA$3=K$1)*('乐容-S级品'!$L$4:$CA$32)),0)</f>
      </c>
      <c r="L59" s="280">
        <f>IFERROR(SUMPRODUCT(('控温被PRO-S级品'!$B$2:$B$10=$B59)*('控温被PRO-S级品'!$E$1:$BE$1=L$1)*('控温被PRO-S级品'!$E$2:$BE$10)),0)+IFERROR(SUMPRODUCT(('冬被-S级品'!$B$2:$B$10=$B59)*('冬被-S级品'!$E$1:$AW$1=L$1)*('冬被-S级品'!$E$2:$AW$10)),0)+IFERROR(SUMPRODUCT(('白止-S级品'!$A$2:$A$26=$B59)*('白止-S级品'!$D$1:$AV$1=L$1)*('白止-S级品'!$D$2:$AV$26)),0)+IFERROR(SUMPRODUCT(('乐容-S级品'!$A$4:$A$32=$B59)*('乐容-S级品'!$L$3:$CA$3=L$1)*('乐容-S级品'!$L$4:$CA$32)),0)</f>
      </c>
      <c r="M59" s="280">
        <f>IFERROR(SUMPRODUCT(('控温被PRO-S级品'!$B$2:$B$10=$B59)*('控温被PRO-S级品'!$E$1:$BE$1=M$1)*('控温被PRO-S级品'!$E$2:$BE$10)),0)+IFERROR(SUMPRODUCT(('冬被-S级品'!$B$2:$B$10=$B59)*('冬被-S级品'!$E$1:$AW$1=M$1)*('冬被-S级品'!$E$2:$AW$10)),0)+IFERROR(SUMPRODUCT(('白止-S级品'!$A$2:$A$26=$B59)*('白止-S级品'!$D$1:$AV$1=M$1)*('白止-S级品'!$D$2:$AV$26)),0)+IFERROR(SUMPRODUCT(('乐容-S级品'!$A$4:$A$32=$B59)*('乐容-S级品'!$L$3:$CA$3=M$1)*('乐容-S级品'!$L$4:$CA$32)),0)</f>
      </c>
      <c r="N59" s="280">
        <f>IFERROR(SUMPRODUCT(('控温被PRO-S级品'!$B$2:$B$10=$B59)*('控温被PRO-S级品'!$E$1:$BE$1=N$1)*('控温被PRO-S级品'!$E$2:$BE$10)),0)+IFERROR(SUMPRODUCT(('冬被-S级品'!$B$2:$B$10=$B59)*('冬被-S级品'!$E$1:$AW$1=N$1)*('冬被-S级品'!$E$2:$AW$10)),0)+IFERROR(SUMPRODUCT(('白止-S级品'!$A$2:$A$26=$B59)*('白止-S级品'!$D$1:$AV$1=N$1)*('白止-S级品'!$D$2:$AV$26)),0)+IFERROR(SUMPRODUCT(('乐容-S级品'!$A$4:$A$32=$B59)*('乐容-S级品'!$L$3:$CA$3=N$1)*('乐容-S级品'!$L$4:$CA$32)),0)</f>
      </c>
      <c r="O59" s="280">
        <f>IFERROR(SUMPRODUCT(('控温被PRO-S级品'!$B$2:$B$10=$B59)*('控温被PRO-S级品'!$E$1:$BE$1=O$1)*('控温被PRO-S级品'!$E$2:$BE$10)),0)+IFERROR(SUMPRODUCT(('冬被-S级品'!$B$2:$B$10=$B59)*('冬被-S级品'!$E$1:$AW$1=O$1)*('冬被-S级品'!$E$2:$AW$10)),0)+IFERROR(SUMPRODUCT(('白止-S级品'!$A$2:$A$26=$B59)*('白止-S级品'!$D$1:$AV$1=O$1)*('白止-S级品'!$D$2:$AV$26)),0)+IFERROR(SUMPRODUCT(('乐容-S级品'!$A$4:$A$32=$B59)*('乐容-S级品'!$L$3:$CA$3=O$1)*('乐容-S级品'!$L$4:$CA$32)),0)</f>
      </c>
      <c r="P59" s="280">
        <f>IFERROR(SUMPRODUCT(('控温被PRO-S级品'!$B$2:$B$10=$B59)*('控温被PRO-S级品'!$E$1:$BE$1=P$1)*('控温被PRO-S级品'!$E$2:$BE$10)),0)+IFERROR(SUMPRODUCT(('冬被-S级品'!$B$2:$B$10=$B59)*('冬被-S级品'!$E$1:$AW$1=P$1)*('冬被-S级品'!$E$2:$AW$10)),0)+IFERROR(SUMPRODUCT(('白止-S级品'!$A$2:$A$26=$B59)*('白止-S级品'!$D$1:$AV$1=P$1)*('白止-S级品'!$D$2:$AV$26)),0)+IFERROR(SUMPRODUCT(('乐容-S级品'!$A$4:$A$32=$B59)*('乐容-S级品'!$L$3:$CA$3=P$1)*('乐容-S级品'!$L$4:$CA$32)),0)</f>
      </c>
      <c r="Q59" s="280">
        <f>IFERROR(SUMPRODUCT(('控温被PRO-S级品'!$B$2:$B$10=$B59)*('控温被PRO-S级品'!$E$1:$BE$1=Q$1)*('控温被PRO-S级品'!$E$2:$BE$10)),0)+IFERROR(SUMPRODUCT(('冬被-S级品'!$B$2:$B$10=$B59)*('冬被-S级品'!$E$1:$AW$1=Q$1)*('冬被-S级品'!$E$2:$AW$10)),0)+IFERROR(SUMPRODUCT(('白止-S级品'!$A$2:$A$26=$B59)*('白止-S级品'!$D$1:$AV$1=Q$1)*('白止-S级品'!$D$2:$AV$26)),0)+IFERROR(SUMPRODUCT(('乐容-S级品'!$A$4:$A$32=$B59)*('乐容-S级品'!$L$3:$CA$3=Q$1)*('乐容-S级品'!$L$4:$CA$32)),0)</f>
      </c>
      <c r="R59" s="280">
        <f>IFERROR(SUMPRODUCT(('控温被PRO-S级品'!$B$2:$B$10=$B59)*('控温被PRO-S级品'!$E$1:$BE$1=R$1)*('控温被PRO-S级品'!$E$2:$BE$10)),0)+IFERROR(SUMPRODUCT(('冬被-S级品'!$B$2:$B$10=$B59)*('冬被-S级品'!$E$1:$AW$1=R$1)*('冬被-S级品'!$E$2:$AW$10)),0)+IFERROR(SUMPRODUCT(('白止-S级品'!$A$2:$A$26=$B59)*('白止-S级品'!$D$1:$AV$1=R$1)*('白止-S级品'!$D$2:$AV$26)),0)+IFERROR(SUMPRODUCT(('乐容-S级品'!$A$4:$A$32=$B59)*('乐容-S级品'!$L$3:$CA$3=R$1)*('乐容-S级品'!$L$4:$CA$32)),0)</f>
      </c>
      <c r="S59" s="280">
        <f>IFERROR(SUMPRODUCT(('控温被PRO-S级品'!$B$2:$B$10=$B59)*('控温被PRO-S级品'!$E$1:$BE$1=S$1)*('控温被PRO-S级品'!$E$2:$BE$10)),0)+IFERROR(SUMPRODUCT(('冬被-S级品'!$B$2:$B$10=$B59)*('冬被-S级品'!$E$1:$AW$1=S$1)*('冬被-S级品'!$E$2:$AW$10)),0)+IFERROR(SUMPRODUCT(('白止-S级品'!$A$2:$A$26=$B59)*('白止-S级品'!$D$1:$AV$1=S$1)*('白止-S级品'!$D$2:$AV$26)),0)+IFERROR(SUMPRODUCT(('乐容-S级品'!$A$4:$A$32=$B59)*('乐容-S级品'!$L$3:$CA$3=S$1)*('乐容-S级品'!$L$4:$CA$32)),0)</f>
      </c>
      <c r="T59" s="280">
        <f>IFERROR(SUMPRODUCT(('控温被PRO-S级品'!$B$2:$B$10=$B59)*('控温被PRO-S级品'!$E$1:$BE$1=T$1)*('控温被PRO-S级品'!$E$2:$BE$10)),0)+IFERROR(SUMPRODUCT(('冬被-S级品'!$B$2:$B$10=$B59)*('冬被-S级品'!$E$1:$AW$1=T$1)*('冬被-S级品'!$E$2:$AW$10)),0)+IFERROR(SUMPRODUCT(('白止-S级品'!$A$2:$A$26=$B59)*('白止-S级品'!$D$1:$AV$1=T$1)*('白止-S级品'!$D$2:$AV$26)),0)+IFERROR(SUMPRODUCT(('乐容-S级品'!$A$4:$A$32=$B59)*('乐容-S级品'!$L$3:$CA$3=T$1)*('乐容-S级品'!$L$4:$CA$32)),0)</f>
      </c>
      <c r="U59" s="280">
        <f>IFERROR(SUMPRODUCT(('控温被PRO-S级品'!$B$2:$B$10=$B59)*('控温被PRO-S级品'!$E$1:$BE$1=U$1)*('控温被PRO-S级品'!$E$2:$BE$10)),0)+IFERROR(SUMPRODUCT(('冬被-S级品'!$B$2:$B$10=$B59)*('冬被-S级品'!$E$1:$AW$1=U$1)*('冬被-S级品'!$E$2:$AW$10)),0)+IFERROR(SUMPRODUCT(('白止-S级品'!$A$2:$A$26=$B59)*('白止-S级品'!$D$1:$AV$1=U$1)*('白止-S级品'!$D$2:$AV$26)),0)+IFERROR(SUMPRODUCT(('乐容-S级品'!$A$4:$A$32=$B59)*('乐容-S级品'!$L$3:$CA$3=U$1)*('乐容-S级品'!$L$4:$CA$32)),0)</f>
      </c>
      <c r="V59" s="280">
        <f>IFERROR(SUMPRODUCT(('控温被PRO-S级品'!$B$2:$B$10=$B59)*('控温被PRO-S级品'!$E$1:$BE$1=V$1)*('控温被PRO-S级品'!$E$2:$BE$10)),0)+IFERROR(SUMPRODUCT(('冬被-S级品'!$B$2:$B$10=$B59)*('冬被-S级品'!$E$1:$AW$1=V$1)*('冬被-S级品'!$E$2:$AW$10)),0)+IFERROR(SUMPRODUCT(('白止-S级品'!$A$2:$A$26=$B59)*('白止-S级品'!$D$1:$AV$1=V$1)*('白止-S级品'!$D$2:$AV$26)),0)+IFERROR(SUMPRODUCT(('乐容-S级品'!$A$4:$A$32=$B59)*('乐容-S级品'!$L$3:$CA$3=V$1)*('乐容-S级品'!$L$4:$CA$32)),0)</f>
      </c>
      <c r="W59" s="280">
        <f>IFERROR(SUMPRODUCT(('控温被PRO-S级品'!$B$2:$B$10=$B59)*('控温被PRO-S级品'!$E$1:$BE$1=W$1)*('控温被PRO-S级品'!$E$2:$BE$10)),0)+IFERROR(SUMPRODUCT(('冬被-S级品'!$B$2:$B$10=$B59)*('冬被-S级品'!$E$1:$AW$1=W$1)*('冬被-S级品'!$E$2:$AW$10)),0)+IFERROR(SUMPRODUCT(('白止-S级品'!$A$2:$A$26=$B59)*('白止-S级品'!$D$1:$AV$1=W$1)*('白止-S级品'!$D$2:$AV$26)),0)+IFERROR(SUMPRODUCT(('乐容-S级品'!$A$4:$A$32=$B59)*('乐容-S级品'!$L$3:$CA$3=W$1)*('乐容-S级品'!$L$4:$CA$32)),0)</f>
      </c>
      <c r="X59" s="280">
        <f>IFERROR(SUMPRODUCT(('控温被PRO-S级品'!$B$2:$B$10=$B59)*('控温被PRO-S级品'!$E$1:$BE$1=X$1)*('控温被PRO-S级品'!$E$2:$BE$10)),0)+IFERROR(SUMPRODUCT(('冬被-S级品'!$B$2:$B$10=$B59)*('冬被-S级品'!$E$1:$AW$1=X$1)*('冬被-S级品'!$E$2:$AW$10)),0)+IFERROR(SUMPRODUCT(('白止-S级品'!$A$2:$A$26=$B59)*('白止-S级品'!$D$1:$AV$1=X$1)*('白止-S级品'!$D$2:$AV$26)),0)+IFERROR(SUMPRODUCT(('乐容-S级品'!$A$4:$A$32=$B59)*('乐容-S级品'!$L$3:$CA$3=X$1)*('乐容-S级品'!$L$4:$CA$32)),0)</f>
      </c>
      <c r="Y59" s="280">
        <f>IFERROR(SUMPRODUCT(('控温被PRO-S级品'!$B$2:$B$10=$B59)*('控温被PRO-S级品'!$E$1:$BE$1=Y$1)*('控温被PRO-S级品'!$E$2:$BE$10)),0)+IFERROR(SUMPRODUCT(('冬被-S级品'!$B$2:$B$10=$B59)*('冬被-S级品'!$E$1:$AW$1=Y$1)*('冬被-S级品'!$E$2:$AW$10)),0)+IFERROR(SUMPRODUCT(('白止-S级品'!$A$2:$A$26=$B59)*('白止-S级品'!$D$1:$AV$1=Y$1)*('白止-S级品'!$D$2:$AV$26)),0)+IFERROR(SUMPRODUCT(('乐容-S级品'!$A$4:$A$32=$B59)*('乐容-S级品'!$L$3:$CA$3=Y$1)*('乐容-S级品'!$L$4:$CA$32)),0)</f>
      </c>
      <c r="Z59" s="280">
        <f>IFERROR(SUMPRODUCT(('控温被PRO-S级品'!$B$2:$B$10=$B59)*('控温被PRO-S级品'!$E$1:$BE$1=Z$1)*('控温被PRO-S级品'!$E$2:$BE$10)),0)+IFERROR(SUMPRODUCT(('冬被-S级品'!$B$2:$B$10=$B59)*('冬被-S级品'!$E$1:$AW$1=Z$1)*('冬被-S级品'!$E$2:$AW$10)),0)+IFERROR(SUMPRODUCT(('白止-S级品'!$A$2:$A$26=$B59)*('白止-S级品'!$D$1:$AV$1=Z$1)*('白止-S级品'!$D$2:$AV$26)),0)+IFERROR(SUMPRODUCT(('乐容-S级品'!$A$4:$A$32=$B59)*('乐容-S级品'!$L$3:$CA$3=Z$1)*('乐容-S级品'!$L$4:$CA$32)),0)</f>
      </c>
      <c r="AA59" s="280">
        <f>IFERROR(SUMPRODUCT(('控温被PRO-S级品'!$B$2:$B$10=$B59)*('控温被PRO-S级品'!$E$1:$BE$1=AA$1)*('控温被PRO-S级品'!$E$2:$BE$10)),0)+IFERROR(SUMPRODUCT(('冬被-S级品'!$B$2:$B$10=$B59)*('冬被-S级品'!$E$1:$AW$1=AA$1)*('冬被-S级品'!$E$2:$AW$10)),0)+IFERROR(SUMPRODUCT(('白止-S级品'!$A$2:$A$26=$B59)*('白止-S级品'!$D$1:$AV$1=AA$1)*('白止-S级品'!$D$2:$AV$26)),0)+IFERROR(SUMPRODUCT(('乐容-S级品'!$A$4:$A$32=$B59)*('乐容-S级品'!$L$3:$CA$3=AA$1)*('乐容-S级品'!$L$4:$CA$32)),0)</f>
      </c>
      <c r="AB59" s="280">
        <f>IFERROR(SUMPRODUCT(('控温被PRO-S级品'!$B$2:$B$10=$B59)*('控温被PRO-S级品'!$E$1:$BE$1=AB$1)*('控温被PRO-S级品'!$E$2:$BE$10)),0)+IFERROR(SUMPRODUCT(('冬被-S级品'!$B$2:$B$10=$B59)*('冬被-S级品'!$E$1:$AW$1=AB$1)*('冬被-S级品'!$E$2:$AW$10)),0)+IFERROR(SUMPRODUCT(('白止-S级品'!$A$2:$A$26=$B59)*('白止-S级品'!$D$1:$AV$1=AB$1)*('白止-S级品'!$D$2:$AV$26)),0)+IFERROR(SUMPRODUCT(('乐容-S级品'!$A$4:$A$32=$B59)*('乐容-S级品'!$L$3:$CA$3=AB$1)*('乐容-S级品'!$L$4:$CA$32)),0)</f>
      </c>
      <c r="AC59" s="280">
        <f>IFERROR(SUMPRODUCT(('控温被PRO-S级品'!$B$2:$B$10=$B59)*('控温被PRO-S级品'!$E$1:$BE$1=AC$1)*('控温被PRO-S级品'!$E$2:$BE$10)),0)+IFERROR(SUMPRODUCT(('冬被-S级品'!$B$2:$B$10=$B59)*('冬被-S级品'!$E$1:$AW$1=AC$1)*('冬被-S级品'!$E$2:$AW$10)),0)+IFERROR(SUMPRODUCT(('白止-S级品'!$A$2:$A$26=$B59)*('白止-S级品'!$D$1:$AV$1=AC$1)*('白止-S级品'!$D$2:$AV$26)),0)+IFERROR(SUMPRODUCT(('乐容-S级品'!$A$4:$A$32=$B59)*('乐容-S级品'!$L$3:$CA$3=AC$1)*('乐容-S级品'!$L$4:$CA$32)),0)</f>
      </c>
      <c r="AD59" s="280">
        <f>IFERROR(SUMPRODUCT(('控温被PRO-S级品'!$B$2:$B$10=$B59)*('控温被PRO-S级品'!$E$1:$BE$1=AD$1)*('控温被PRO-S级品'!$E$2:$BE$10)),0)+IFERROR(SUMPRODUCT(('冬被-S级品'!$B$2:$B$10=$B59)*('冬被-S级品'!$E$1:$AW$1=AD$1)*('冬被-S级品'!$E$2:$AW$10)),0)+IFERROR(SUMPRODUCT(('白止-S级品'!$A$2:$A$26=$B59)*('白止-S级品'!$D$1:$AV$1=AD$1)*('白止-S级品'!$D$2:$AV$26)),0)+IFERROR(SUMPRODUCT(('乐容-S级品'!$A$4:$A$32=$B59)*('乐容-S级品'!$L$3:$CA$3=AD$1)*('乐容-S级品'!$L$4:$CA$32)),0)</f>
      </c>
      <c r="AE59" s="280">
        <f>IFERROR(SUMPRODUCT(('控温被PRO-S级品'!$B$2:$B$10=$B59)*('控温被PRO-S级品'!$E$1:$BE$1=AE$1)*('控温被PRO-S级品'!$E$2:$BE$10)),0)+IFERROR(SUMPRODUCT(('冬被-S级品'!$B$2:$B$10=$B59)*('冬被-S级品'!$E$1:$AW$1=AE$1)*('冬被-S级品'!$E$2:$AW$10)),0)+IFERROR(SUMPRODUCT(('白止-S级品'!$A$2:$A$26=$B59)*('白止-S级品'!$D$1:$AV$1=AE$1)*('白止-S级品'!$D$2:$AV$26)),0)+IFERROR(SUMPRODUCT(('乐容-S级品'!$A$4:$A$32=$B59)*('乐容-S级品'!$L$3:$CA$3=AE$1)*('乐容-S级品'!$L$4:$CA$32)),0)</f>
      </c>
      <c r="AF59" s="280">
        <f>IFERROR(SUMPRODUCT(('控温被PRO-S级品'!$B$2:$B$10=$B59)*('控温被PRO-S级品'!$E$1:$BE$1=AF$1)*('控温被PRO-S级品'!$E$2:$BE$10)),0)+IFERROR(SUMPRODUCT(('冬被-S级品'!$B$2:$B$10=$B59)*('冬被-S级品'!$E$1:$AW$1=AF$1)*('冬被-S级品'!$E$2:$AW$10)),0)+IFERROR(SUMPRODUCT(('白止-S级品'!$A$2:$A$26=$B59)*('白止-S级品'!$D$1:$AV$1=AF$1)*('白止-S级品'!$D$2:$AV$26)),0)+IFERROR(SUMPRODUCT(('乐容-S级品'!$A$4:$A$32=$B59)*('乐容-S级品'!$L$3:$CA$3=AF$1)*('乐容-S级品'!$L$4:$CA$32)),0)</f>
      </c>
      <c r="AG59" s="280">
        <f>IFERROR(SUMPRODUCT(('控温被PRO-S级品'!$B$2:$B$10=$B59)*('控温被PRO-S级品'!$E$1:$BE$1=AG$1)*('控温被PRO-S级品'!$E$2:$BE$10)),0)+IFERROR(SUMPRODUCT(('冬被-S级品'!$B$2:$B$10=$B59)*('冬被-S级品'!$E$1:$AW$1=AG$1)*('冬被-S级品'!$E$2:$AW$10)),0)+IFERROR(SUMPRODUCT(('白止-S级品'!$A$2:$A$26=$B59)*('白止-S级品'!$D$1:$AV$1=AG$1)*('白止-S级品'!$D$2:$AV$26)),0)+IFERROR(SUMPRODUCT(('乐容-S级品'!$A$4:$A$32=$B59)*('乐容-S级品'!$L$3:$CA$3=AG$1)*('乐容-S级品'!$L$4:$CA$32)),0)</f>
      </c>
      <c r="AH59" s="280">
        <f>IFERROR(SUMPRODUCT(('控温被PRO-S级品'!$B$2:$B$10=$B59)*('控温被PRO-S级品'!$E$1:$BE$1=AH$1)*('控温被PRO-S级品'!$E$2:$BE$10)),0)+IFERROR(SUMPRODUCT(('冬被-S级品'!$B$2:$B$10=$B59)*('冬被-S级品'!$E$1:$AW$1=AH$1)*('冬被-S级品'!$E$2:$AW$10)),0)+IFERROR(SUMPRODUCT(('白止-S级品'!$A$2:$A$26=$B59)*('白止-S级品'!$D$1:$AV$1=AH$1)*('白止-S级品'!$D$2:$AV$26)),0)+IFERROR(SUMPRODUCT(('乐容-S级品'!$A$4:$A$32=$B59)*('乐容-S级品'!$L$3:$CA$3=AH$1)*('乐容-S级品'!$L$4:$CA$32)),0)</f>
      </c>
      <c r="AI59" s="280">
        <f>IFERROR(SUMPRODUCT(('控温被PRO-S级品'!$B$2:$B$10=$B59)*('控温被PRO-S级品'!$E$1:$BE$1=AI$1)*('控温被PRO-S级品'!$E$2:$BE$10)),0)+IFERROR(SUMPRODUCT(('冬被-S级品'!$B$2:$B$10=$B59)*('冬被-S级品'!$E$1:$AW$1=AI$1)*('冬被-S级品'!$E$2:$AW$10)),0)+IFERROR(SUMPRODUCT(('白止-S级品'!$A$2:$A$26=$B59)*('白止-S级品'!$D$1:$AV$1=AI$1)*('白止-S级品'!$D$2:$AV$26)),0)+IFERROR(SUMPRODUCT(('乐容-S级品'!$A$4:$A$32=$B59)*('乐容-S级品'!$L$3:$CA$3=AI$1)*('乐容-S级品'!$L$4:$CA$32)),0)</f>
      </c>
      <c r="AJ59" s="280">
        <f>IFERROR(SUMPRODUCT(('控温被PRO-S级品'!$B$2:$B$10=$B59)*('控温被PRO-S级品'!$E$1:$BE$1=AJ$1)*('控温被PRO-S级品'!$E$2:$BE$10)),0)+IFERROR(SUMPRODUCT(('冬被-S级品'!$B$2:$B$10=$B59)*('冬被-S级品'!$E$1:$AW$1=AJ$1)*('冬被-S级品'!$E$2:$AW$10)),0)+IFERROR(SUMPRODUCT(('白止-S级品'!$A$2:$A$26=$B59)*('白止-S级品'!$D$1:$AV$1=AJ$1)*('白止-S级品'!$D$2:$AV$26)),0)+IFERROR(SUMPRODUCT(('乐容-S级品'!$A$4:$A$32=$B59)*('乐容-S级品'!$L$3:$CA$3=AJ$1)*('乐容-S级品'!$L$4:$CA$32)),0)</f>
      </c>
      <c r="AK59" s="280">
        <f>IFERROR(SUMPRODUCT(('控温被PRO-S级品'!$B$2:$B$10=$B59)*('控温被PRO-S级品'!$E$1:$BE$1=AK$1)*('控温被PRO-S级品'!$E$2:$BE$10)),0)+IFERROR(SUMPRODUCT(('冬被-S级品'!$B$2:$B$10=$B59)*('冬被-S级品'!$E$1:$AW$1=AK$1)*('冬被-S级品'!$E$2:$AW$10)),0)+IFERROR(SUMPRODUCT(('白止-S级品'!$A$2:$A$26=$B59)*('白止-S级品'!$D$1:$AV$1=AK$1)*('白止-S级品'!$D$2:$AV$26)),0)+IFERROR(SUMPRODUCT(('乐容-S级品'!$A$4:$A$32=$B59)*('乐容-S级品'!$L$3:$CA$3=AK$1)*('乐容-S级品'!$L$4:$CA$32)),0)</f>
      </c>
      <c r="AL59" s="280">
        <f>IFERROR(SUMPRODUCT(('控温被PRO-S级品'!$B$2:$B$10=$B59)*('控温被PRO-S级品'!$E$1:$BE$1=AL$1)*('控温被PRO-S级品'!$E$2:$BE$10)),0)+IFERROR(SUMPRODUCT(('冬被-S级品'!$B$2:$B$10=$B59)*('冬被-S级品'!$E$1:$AW$1=AL$1)*('冬被-S级品'!$E$2:$AW$10)),0)+IFERROR(SUMPRODUCT(('白止-S级品'!$A$2:$A$26=$B59)*('白止-S级品'!$D$1:$AV$1=AL$1)*('白止-S级品'!$D$2:$AV$26)),0)+IFERROR(SUMPRODUCT(('乐容-S级品'!$A$4:$A$32=$B59)*('乐容-S级品'!$L$3:$CA$3=AL$1)*('乐容-S级品'!$L$4:$CA$32)),0)</f>
      </c>
      <c r="AM59" s="280">
        <f>IFERROR(SUMPRODUCT(('控温被PRO-S级品'!$B$2:$B$10=$B59)*('控温被PRO-S级品'!$E$1:$BE$1=AM$1)*('控温被PRO-S级品'!$E$2:$BE$10)),0)+IFERROR(SUMPRODUCT(('冬被-S级品'!$B$2:$B$10=$B59)*('冬被-S级品'!$E$1:$AW$1=AM$1)*('冬被-S级品'!$E$2:$AW$10)),0)+IFERROR(SUMPRODUCT(('白止-S级品'!$A$2:$A$26=$B59)*('白止-S级品'!$D$1:$AV$1=AM$1)*('白止-S级品'!$D$2:$AV$26)),0)+IFERROR(SUMPRODUCT(('乐容-S级品'!$A$4:$A$32=$B59)*('乐容-S级品'!$L$3:$CA$3=AM$1)*('乐容-S级品'!$L$4:$CA$32)),0)</f>
      </c>
      <c r="AN59" s="280">
        <f>IFERROR(SUMPRODUCT(('控温被PRO-S级品'!$B$2:$B$10=$B59)*('控温被PRO-S级品'!$E$1:$BE$1=AN$1)*('控温被PRO-S级品'!$E$2:$BE$10)),0)+IFERROR(SUMPRODUCT(('冬被-S级品'!$B$2:$B$10=$B59)*('冬被-S级品'!$E$1:$AW$1=AN$1)*('冬被-S级品'!$E$2:$AW$10)),0)+IFERROR(SUMPRODUCT(('白止-S级品'!$A$2:$A$26=$B59)*('白止-S级品'!$D$1:$AV$1=AN$1)*('白止-S级品'!$D$2:$AV$26)),0)+IFERROR(SUMPRODUCT(('乐容-S级品'!$A$4:$A$32=$B59)*('乐容-S级品'!$L$3:$CA$3=AN$1)*('乐容-S级品'!$L$4:$CA$32)),0)</f>
      </c>
      <c r="AO59" s="280">
        <f>IFERROR(SUMPRODUCT(('控温被PRO-S级品'!$B$2:$B$10=$B59)*('控温被PRO-S级品'!$E$1:$BE$1=AO$1)*('控温被PRO-S级品'!$E$2:$BE$10)),0)+IFERROR(SUMPRODUCT(('冬被-S级品'!$B$2:$B$10=$B59)*('冬被-S级品'!$E$1:$AW$1=AO$1)*('冬被-S级品'!$E$2:$AW$10)),0)+IFERROR(SUMPRODUCT(('白止-S级品'!$A$2:$A$26=$B59)*('白止-S级品'!$D$1:$AV$1=AO$1)*('白止-S级品'!$D$2:$AV$26)),0)+IFERROR(SUMPRODUCT(('乐容-S级品'!$A$4:$A$32=$B59)*('乐容-S级品'!$L$3:$CA$3=AO$1)*('乐容-S级品'!$L$4:$CA$32)),0)</f>
      </c>
      <c r="AP59" s="280">
        <f>IFERROR(SUMPRODUCT(('控温被PRO-S级品'!$B$2:$B$10=$B59)*('控温被PRO-S级品'!$E$1:$BE$1=AP$1)*('控温被PRO-S级品'!$E$2:$BE$10)),0)+IFERROR(SUMPRODUCT(('冬被-S级品'!$B$2:$B$10=$B59)*('冬被-S级品'!$E$1:$AW$1=AP$1)*('冬被-S级品'!$E$2:$AW$10)),0)+IFERROR(SUMPRODUCT(('白止-S级品'!$A$2:$A$26=$B59)*('白止-S级品'!$D$1:$AV$1=AP$1)*('白止-S级品'!$D$2:$AV$26)),0)+IFERROR(SUMPRODUCT(('乐容-S级品'!$A$4:$A$32=$B59)*('乐容-S级品'!$L$3:$CA$3=AP$1)*('乐容-S级品'!$L$4:$CA$32)),0)</f>
      </c>
      <c r="AQ59" s="280">
        <f>IFERROR(SUMPRODUCT(('控温被PRO-S级品'!$B$2:$B$10=$B59)*('控温被PRO-S级品'!$E$1:$BE$1=AQ$1)*('控温被PRO-S级品'!$E$2:$BE$10)),0)+IFERROR(SUMPRODUCT(('冬被-S级品'!$B$2:$B$10=$B59)*('冬被-S级品'!$E$1:$AW$1=AQ$1)*('冬被-S级品'!$E$2:$AW$10)),0)+IFERROR(SUMPRODUCT(('白止-S级品'!$A$2:$A$26=$B59)*('白止-S级品'!$D$1:$AV$1=AQ$1)*('白止-S级品'!$D$2:$AV$26)),0)+IFERROR(SUMPRODUCT(('乐容-S级品'!$A$4:$A$32=$B59)*('乐容-S级品'!$L$3:$CA$3=AQ$1)*('乐容-S级品'!$L$4:$CA$32)),0)</f>
      </c>
      <c r="AR59" s="280">
        <f>IFERROR(SUMPRODUCT(('控温被PRO-S级品'!$B$2:$B$10=$B59)*('控温被PRO-S级品'!$E$1:$BE$1=AR$1)*('控温被PRO-S级品'!$E$2:$BE$10)),0)+IFERROR(SUMPRODUCT(('冬被-S级品'!$B$2:$B$10=$B59)*('冬被-S级品'!$E$1:$AW$1=AR$1)*('冬被-S级品'!$E$2:$AW$10)),0)+IFERROR(SUMPRODUCT(('白止-S级品'!$A$2:$A$26=$B59)*('白止-S级品'!$D$1:$AV$1=AR$1)*('白止-S级品'!$D$2:$AV$26)),0)+IFERROR(SUMPRODUCT(('乐容-S级品'!$A$4:$A$32=$B59)*('乐容-S级品'!$L$3:$CA$3=AR$1)*('乐容-S级品'!$L$4:$CA$32)),0)</f>
      </c>
      <c r="AS59" s="280">
        <f>IFERROR(SUMPRODUCT(('控温被PRO-S级品'!$B$2:$B$10=$B59)*('控温被PRO-S级品'!$E$1:$BE$1=AS$1)*('控温被PRO-S级品'!$E$2:$BE$10)),0)+IFERROR(SUMPRODUCT(('冬被-S级品'!$B$2:$B$10=$B59)*('冬被-S级品'!$E$1:$AW$1=AS$1)*('冬被-S级品'!$E$2:$AW$10)),0)+IFERROR(SUMPRODUCT(('白止-S级品'!$A$2:$A$26=$B59)*('白止-S级品'!$D$1:$AV$1=AS$1)*('白止-S级品'!$D$2:$AV$26)),0)+IFERROR(SUMPRODUCT(('乐容-S级品'!$A$4:$A$32=$B59)*('乐容-S级品'!$L$3:$CA$3=AS$1)*('乐容-S级品'!$L$4:$CA$32)),0)</f>
      </c>
      <c r="AT59" s="280">
        <f>IFERROR(SUMPRODUCT(('控温被PRO-S级品'!$B$2:$B$10=$B59)*('控温被PRO-S级品'!$E$1:$BE$1=AT$1)*('控温被PRO-S级品'!$E$2:$BE$10)),0)+IFERROR(SUMPRODUCT(('冬被-S级品'!$B$2:$B$10=$B59)*('冬被-S级品'!$E$1:$AW$1=AT$1)*('冬被-S级品'!$E$2:$AW$10)),0)+IFERROR(SUMPRODUCT(('白止-S级品'!$A$2:$A$26=$B59)*('白止-S级品'!$D$1:$AV$1=AT$1)*('白止-S级品'!$D$2:$AV$26)),0)+IFERROR(SUMPRODUCT(('乐容-S级品'!$A$4:$A$32=$B59)*('乐容-S级品'!$L$3:$CA$3=AT$1)*('乐容-S级品'!$L$4:$CA$32)),0)</f>
      </c>
      <c r="AU59" s="280">
        <f>IFERROR(SUMPRODUCT(('控温被PRO-S级品'!$B$2:$B$10=$B59)*('控温被PRO-S级品'!$E$1:$BE$1=AU$1)*('控温被PRO-S级品'!$E$2:$BE$10)),0)+IFERROR(SUMPRODUCT(('冬被-S级品'!$B$2:$B$10=$B59)*('冬被-S级品'!$E$1:$AW$1=AU$1)*('冬被-S级品'!$E$2:$AW$10)),0)+IFERROR(SUMPRODUCT(('白止-S级品'!$A$2:$A$26=$B59)*('白止-S级品'!$D$1:$AV$1=AU$1)*('白止-S级品'!$D$2:$AV$26)),0)+IFERROR(SUMPRODUCT(('乐容-S级品'!$A$4:$A$32=$B59)*('乐容-S级品'!$L$3:$CA$3=AU$1)*('乐容-S级品'!$L$4:$CA$32)),0)</f>
      </c>
      <c r="AV59" s="280">
        <f>IFERROR(SUMPRODUCT(('控温被PRO-S级品'!$B$2:$B$10=$B59)*('控温被PRO-S级品'!$E$1:$BE$1=AV$1)*('控温被PRO-S级品'!$E$2:$BE$10)),0)+IFERROR(SUMPRODUCT(('冬被-S级品'!$B$2:$B$10=$B59)*('冬被-S级品'!$E$1:$AW$1=AV$1)*('冬被-S级品'!$E$2:$AW$10)),0)+IFERROR(SUMPRODUCT(('白止-S级品'!$A$2:$A$26=$B59)*('白止-S级品'!$D$1:$AV$1=AV$1)*('白止-S级品'!$D$2:$AV$26)),0)+IFERROR(SUMPRODUCT(('乐容-S级品'!$A$4:$A$32=$B59)*('乐容-S级品'!$L$3:$CA$3=AV$1)*('乐容-S级品'!$L$4:$CA$32)),0)</f>
      </c>
      <c r="AW59" s="280">
        <f>IFERROR(SUMPRODUCT(('控温被PRO-S级品'!$B$2:$B$10=$B59)*('控温被PRO-S级品'!$E$1:$BE$1=AW$1)*('控温被PRO-S级品'!$E$2:$BE$10)),0)+IFERROR(SUMPRODUCT(('冬被-S级品'!$B$2:$B$10=$B59)*('冬被-S级品'!$E$1:$AW$1=AW$1)*('冬被-S级品'!$E$2:$AW$10)),0)+IFERROR(SUMPRODUCT(('白止-S级品'!$A$2:$A$26=$B59)*('白止-S级品'!$D$1:$AV$1=AW$1)*('白止-S级品'!$D$2:$AV$26)),0)+IFERROR(SUMPRODUCT(('乐容-S级品'!$A$4:$A$32=$B59)*('乐容-S级品'!$L$3:$CA$3=AW$1)*('乐容-S级品'!$L$4:$CA$32)),0)</f>
      </c>
      <c r="AX59" s="280">
        <f>IFERROR(SUMPRODUCT(('控温被PRO-S级品'!$B$2:$B$10=$B59)*('控温被PRO-S级品'!$E$1:$BE$1=AX$1)*('控温被PRO-S级品'!$E$2:$BE$10)),0)+IFERROR(SUMPRODUCT(('冬被-S级品'!$B$2:$B$10=$B59)*('冬被-S级品'!$E$1:$AW$1=AX$1)*('冬被-S级品'!$E$2:$AW$10)),0)+IFERROR(SUMPRODUCT(('白止-S级品'!$A$2:$A$26=$B59)*('白止-S级品'!$D$1:$AV$1=AX$1)*('白止-S级品'!$D$2:$AV$26)),0)+IFERROR(SUMPRODUCT(('乐容-S级品'!$A$4:$A$32=$B59)*('乐容-S级品'!$L$3:$CA$3=AX$1)*('乐容-S级品'!$L$4:$CA$32)),0)</f>
      </c>
      <c r="AY59" s="280">
        <f>IFERROR(SUMPRODUCT(('控温被PRO-S级品'!$B$2:$B$10=$B59)*('控温被PRO-S级品'!$E$1:$BE$1=AY$1)*('控温被PRO-S级品'!$E$2:$BE$10)),0)+IFERROR(SUMPRODUCT(('冬被-S级品'!$B$2:$B$10=$B59)*('冬被-S级品'!$E$1:$AW$1=AY$1)*('冬被-S级品'!$E$2:$AW$10)),0)+IFERROR(SUMPRODUCT(('白止-S级品'!$A$2:$A$26=$B59)*('白止-S级品'!$D$1:$AV$1=AY$1)*('白止-S级品'!$D$2:$AV$26)),0)+IFERROR(SUMPRODUCT(('乐容-S级品'!$A$4:$A$32=$B59)*('乐容-S级品'!$L$3:$CA$3=AY$1)*('乐容-S级品'!$L$4:$CA$32)),0)</f>
      </c>
      <c r="AZ59" s="280">
        <f>IFERROR(SUMPRODUCT(('控温被PRO-S级品'!$B$2:$B$10=$B59)*('控温被PRO-S级品'!$E$1:$BE$1=AZ$1)*('控温被PRO-S级品'!$E$2:$BE$10)),0)+IFERROR(SUMPRODUCT(('冬被-S级品'!$B$2:$B$10=$B59)*('冬被-S级品'!$E$1:$AW$1=AZ$1)*('冬被-S级品'!$E$2:$AW$10)),0)+IFERROR(SUMPRODUCT(('白止-S级品'!$A$2:$A$26=$B59)*('白止-S级品'!$D$1:$AV$1=AZ$1)*('白止-S级品'!$D$2:$AV$26)),0)+IFERROR(SUMPRODUCT(('乐容-S级品'!$A$4:$A$32=$B59)*('乐容-S级品'!$L$3:$CA$3=AZ$1)*('乐容-S级品'!$L$4:$CA$32)),0)</f>
      </c>
      <c r="BA59" s="280">
        <f>IFERROR(SUMPRODUCT(('控温被PRO-S级品'!$B$2:$B$10=$B59)*('控温被PRO-S级品'!$E$1:$BE$1=BA$1)*('控温被PRO-S级品'!$E$2:$BE$10)),0)+IFERROR(SUMPRODUCT(('冬被-S级品'!$B$2:$B$10=$B59)*('冬被-S级品'!$E$1:$AW$1=BA$1)*('冬被-S级品'!$E$2:$AW$10)),0)+IFERROR(SUMPRODUCT(('白止-S级品'!$A$2:$A$26=$B59)*('白止-S级品'!$D$1:$AV$1=BA$1)*('白止-S级品'!$D$2:$AV$26)),0)+IFERROR(SUMPRODUCT(('乐容-S级品'!$A$4:$A$32=$B59)*('乐容-S级品'!$L$3:$CA$3=BA$1)*('乐容-S级品'!$L$4:$CA$32)),0)</f>
      </c>
      <c r="BB59" s="280">
        <f>IFERROR(SUMPRODUCT(('控温被PRO-S级品'!$B$2:$B$10=$B59)*('控温被PRO-S级品'!$E$1:$BE$1=BB$1)*('控温被PRO-S级品'!$E$2:$BE$10)),0)+IFERROR(SUMPRODUCT(('冬被-S级品'!$B$2:$B$10=$B59)*('冬被-S级品'!$E$1:$AW$1=BB$1)*('冬被-S级品'!$E$2:$AW$10)),0)+IFERROR(SUMPRODUCT(('白止-S级品'!$A$2:$A$26=$B59)*('白止-S级品'!$D$1:$AV$1=BB$1)*('白止-S级品'!$D$2:$AV$26)),0)+IFERROR(SUMPRODUCT(('乐容-S级品'!$A$4:$A$32=$B59)*('乐容-S级品'!$L$3:$CA$3=BB$1)*('乐容-S级品'!$L$4:$CA$32)),0)</f>
      </c>
      <c r="BC59" s="280">
        <f>IFERROR(SUMPRODUCT(('控温被PRO-S级品'!$B$2:$B$10=$B59)*('控温被PRO-S级品'!$E$1:$BE$1=BC$1)*('控温被PRO-S级品'!$E$2:$BE$10)),0)+IFERROR(SUMPRODUCT(('冬被-S级品'!$B$2:$B$10=$B59)*('冬被-S级品'!$E$1:$AW$1=BC$1)*('冬被-S级品'!$E$2:$AW$10)),0)+IFERROR(SUMPRODUCT(('白止-S级品'!$A$2:$A$26=$B59)*('白止-S级品'!$D$1:$AV$1=BC$1)*('白止-S级品'!$D$2:$AV$26)),0)+IFERROR(SUMPRODUCT(('乐容-S级品'!$A$4:$A$32=$B59)*('乐容-S级品'!$L$3:$CA$3=BC$1)*('乐容-S级品'!$L$4:$CA$32)),0)</f>
      </c>
      <c r="BD59" s="280">
        <f>IFERROR(SUMPRODUCT(('控温被PRO-S级品'!$B$2:$B$10=$B59)*('控温被PRO-S级品'!$E$1:$BE$1=BD$1)*('控温被PRO-S级品'!$E$2:$BE$10)),0)+IFERROR(SUMPRODUCT(('冬被-S级品'!$B$2:$B$10=$B59)*('冬被-S级品'!$E$1:$AW$1=BD$1)*('冬被-S级品'!$E$2:$AW$10)),0)+IFERROR(SUMPRODUCT(('白止-S级品'!$A$2:$A$26=$B59)*('白止-S级品'!$D$1:$AV$1=BD$1)*('白止-S级品'!$D$2:$AV$26)),0)+IFERROR(SUMPRODUCT(('乐容-S级品'!$A$4:$A$32=$B59)*('乐容-S级品'!$L$3:$CA$3=BD$1)*('乐容-S级品'!$L$4:$CA$32)),0)</f>
      </c>
      <c r="BE59" s="280">
        <f>IFERROR(SUMPRODUCT(('控温被PRO-S级品'!$B$2:$B$10=$B59)*('控温被PRO-S级品'!$E$1:$BE$1=BE$1)*('控温被PRO-S级品'!$E$2:$BE$10)),0)+IFERROR(SUMPRODUCT(('冬被-S级品'!$B$2:$B$10=$B59)*('冬被-S级品'!$E$1:$AW$1=BE$1)*('冬被-S级品'!$E$2:$AW$10)),0)+IFERROR(SUMPRODUCT(('白止-S级品'!$A$2:$A$26=$B59)*('白止-S级品'!$D$1:$AV$1=BE$1)*('白止-S级品'!$D$2:$AV$26)),0)+IFERROR(SUMPRODUCT(('乐容-S级品'!$A$4:$A$32=$B59)*('乐容-S级品'!$L$3:$CA$3=BE$1)*('乐容-S级品'!$L$4:$CA$32)),0)</f>
      </c>
      <c r="BF59" s="280">
        <f>IFERROR(SUMPRODUCT(('控温被PRO-S级品'!$B$2:$B$10=$B59)*('控温被PRO-S级品'!$E$1:$BE$1=BF$1)*('控温被PRO-S级品'!$E$2:$BE$10)),0)+IFERROR(SUMPRODUCT(('冬被-S级品'!$B$2:$B$10=$B59)*('冬被-S级品'!$E$1:$AW$1=BF$1)*('冬被-S级品'!$E$2:$AW$10)),0)+IFERROR(SUMPRODUCT(('白止-S级品'!$A$2:$A$26=$B59)*('白止-S级品'!$D$1:$AV$1=BF$1)*('白止-S级品'!$D$2:$AV$26)),0)+IFERROR(SUMPRODUCT(('乐容-S级品'!$A$4:$A$32=$B59)*('乐容-S级品'!$L$3:$CA$3=BF$1)*('乐容-S级品'!$L$4:$CA$32)),0)</f>
      </c>
      <c r="BG59" s="280">
        <f>IFERROR(SUMPRODUCT(('控温被PRO-S级品'!$B$2:$B$10=$B59)*('控温被PRO-S级品'!$E$1:$BE$1=BG$1)*('控温被PRO-S级品'!$E$2:$BE$10)),0)+IFERROR(SUMPRODUCT(('冬被-S级品'!$B$2:$B$10=$B59)*('冬被-S级品'!$E$1:$AW$1=BG$1)*('冬被-S级品'!$E$2:$AW$10)),0)+IFERROR(SUMPRODUCT(('白止-S级品'!$A$2:$A$26=$B59)*('白止-S级品'!$D$1:$AV$1=BG$1)*('白止-S级品'!$D$2:$AV$26)),0)+IFERROR(SUMPRODUCT(('乐容-S级品'!$A$4:$A$32=$B59)*('乐容-S级品'!$L$3:$CA$3=BG$1)*('乐容-S级品'!$L$4:$CA$32)),0)</f>
      </c>
      <c r="BH59" s="280">
        <f>IFERROR(SUMPRODUCT(('控温被PRO-S级品'!$B$2:$B$10=$B59)*('控温被PRO-S级品'!$E$1:$BE$1=BH$1)*('控温被PRO-S级品'!$E$2:$BE$10)),0)+IFERROR(SUMPRODUCT(('冬被-S级品'!$B$2:$B$10=$B59)*('冬被-S级品'!$E$1:$AW$1=BH$1)*('冬被-S级品'!$E$2:$AW$10)),0)+IFERROR(SUMPRODUCT(('白止-S级品'!$A$2:$A$26=$B59)*('白止-S级品'!$D$1:$AV$1=BH$1)*('白止-S级品'!$D$2:$AV$26)),0)+IFERROR(SUMPRODUCT(('乐容-S级品'!$A$4:$A$32=$B59)*('乐容-S级品'!$L$3:$CA$3=BH$1)*('乐容-S级品'!$L$4:$CA$32)),0)</f>
      </c>
      <c r="BI59" s="280">
        <f>IFERROR(SUMPRODUCT(('控温被PRO-S级品'!$B$2:$B$10=$B59)*('控温被PRO-S级品'!$E$1:$BE$1=BI$1)*('控温被PRO-S级品'!$E$2:$BE$10)),0)+IFERROR(SUMPRODUCT(('冬被-S级品'!$B$2:$B$10=$B59)*('冬被-S级品'!$E$1:$AW$1=BI$1)*('冬被-S级品'!$E$2:$AW$10)),0)+IFERROR(SUMPRODUCT(('白止-S级品'!$A$2:$A$26=$B59)*('白止-S级品'!$D$1:$AV$1=BI$1)*('白止-S级品'!$D$2:$AV$26)),0)+IFERROR(SUMPRODUCT(('乐容-S级品'!$A$4:$A$32=$B59)*('乐容-S级品'!$L$3:$CA$3=BI$1)*('乐容-S级品'!$L$4:$CA$32)),0)</f>
      </c>
      <c r="BJ59" s="280">
        <f>IFERROR(SUMPRODUCT(('控温被PRO-S级品'!$B$2:$B$10=$B59)*('控温被PRO-S级品'!$E$1:$BE$1=BJ$1)*('控温被PRO-S级品'!$E$2:$BE$10)),0)+IFERROR(SUMPRODUCT(('冬被-S级品'!$B$2:$B$10=$B59)*('冬被-S级品'!$E$1:$AW$1=BJ$1)*('冬被-S级品'!$E$2:$AW$10)),0)+IFERROR(SUMPRODUCT(('白止-S级品'!$A$2:$A$26=$B59)*('白止-S级品'!$D$1:$AV$1=BJ$1)*('白止-S级品'!$D$2:$AV$26)),0)+IFERROR(SUMPRODUCT(('乐容-S级品'!$A$4:$A$32=$B59)*('乐容-S级品'!$L$3:$CA$3=BJ$1)*('乐容-S级品'!$L$4:$CA$32)),0)</f>
      </c>
      <c r="BK59" s="280">
        <f>IFERROR(SUMPRODUCT(('控温被PRO-S级品'!$B$2:$B$10=$B59)*('控温被PRO-S级品'!$E$1:$BE$1=BK$1)*('控温被PRO-S级品'!$E$2:$BE$10)),0)+IFERROR(SUMPRODUCT(('冬被-S级品'!$B$2:$B$10=$B59)*('冬被-S级品'!$E$1:$AW$1=BK$1)*('冬被-S级品'!$E$2:$AW$10)),0)+IFERROR(SUMPRODUCT(('白止-S级品'!$A$2:$A$26=$B59)*('白止-S级品'!$D$1:$AV$1=BK$1)*('白止-S级品'!$D$2:$AV$26)),0)+IFERROR(SUMPRODUCT(('乐容-S级品'!$A$4:$A$32=$B59)*('乐容-S级品'!$L$3:$CA$3=BK$1)*('乐容-S级品'!$L$4:$CA$32)),0)</f>
      </c>
      <c r="BL59" s="280">
        <f>IFERROR(SUMPRODUCT(('控温被PRO-S级品'!$B$2:$B$10=$B59)*('控温被PRO-S级品'!$E$1:$BE$1=BL$1)*('控温被PRO-S级品'!$E$2:$BE$10)),0)+IFERROR(SUMPRODUCT(('冬被-S级品'!$B$2:$B$10=$B59)*('冬被-S级品'!$E$1:$AW$1=BL$1)*('冬被-S级品'!$E$2:$AW$10)),0)+IFERROR(SUMPRODUCT(('白止-S级品'!$A$2:$A$26=$B59)*('白止-S级品'!$D$1:$AV$1=BL$1)*('白止-S级品'!$D$2:$AV$26)),0)+IFERROR(SUMPRODUCT(('乐容-S级品'!$A$4:$A$32=$B59)*('乐容-S级品'!$L$3:$CA$3=BL$1)*('乐容-S级品'!$L$4:$CA$32)),0)</f>
      </c>
      <c r="BM59" s="280">
        <f>IFERROR(SUMPRODUCT(('控温被PRO-S级品'!$B$2:$B$10=$B59)*('控温被PRO-S级品'!$E$1:$BE$1=BM$1)*('控温被PRO-S级品'!$E$2:$BE$10)),0)+IFERROR(SUMPRODUCT(('冬被-S级品'!$B$2:$B$10=$B59)*('冬被-S级品'!$E$1:$AW$1=BM$1)*('冬被-S级品'!$E$2:$AW$10)),0)+IFERROR(SUMPRODUCT(('白止-S级品'!$A$2:$A$26=$B59)*('白止-S级品'!$D$1:$AV$1=BM$1)*('白止-S级品'!$D$2:$AV$26)),0)+IFERROR(SUMPRODUCT(('乐容-S级品'!$A$4:$A$32=$B59)*('乐容-S级品'!$L$3:$CA$3=BM$1)*('乐容-S级品'!$L$4:$CA$32)),0)</f>
      </c>
      <c r="BN59" s="280">
        <f>IFERROR(SUMPRODUCT(('控温被PRO-S级品'!$B$2:$B$10=$B59)*('控温被PRO-S级品'!$E$1:$BE$1=BN$1)*('控温被PRO-S级品'!$E$2:$BE$10)),0)+IFERROR(SUMPRODUCT(('冬被-S级品'!$B$2:$B$10=$B59)*('冬被-S级品'!$E$1:$AW$1=BN$1)*('冬被-S级品'!$E$2:$AW$10)),0)+IFERROR(SUMPRODUCT(('白止-S级品'!$A$2:$A$26=$B59)*('白止-S级品'!$D$1:$AV$1=BN$1)*('白止-S级品'!$D$2:$AV$26)),0)+IFERROR(SUMPRODUCT(('乐容-S级品'!$A$4:$A$32=$B59)*('乐容-S级品'!$L$3:$CA$3=BN$1)*('乐容-S级品'!$L$4:$CA$32)),0)</f>
      </c>
      <c r="BO59" s="280">
        <f>IFERROR(SUMPRODUCT(('控温被PRO-S级品'!$B$2:$B$10=$B59)*('控温被PRO-S级品'!$E$1:$BE$1=BO$1)*('控温被PRO-S级品'!$E$2:$BE$10)),0)+IFERROR(SUMPRODUCT(('冬被-S级品'!$B$2:$B$10=$B59)*('冬被-S级品'!$E$1:$AW$1=BO$1)*('冬被-S级品'!$E$2:$AW$10)),0)+IFERROR(SUMPRODUCT(('白止-S级品'!$A$2:$A$26=$B59)*('白止-S级品'!$D$1:$AV$1=BO$1)*('白止-S级品'!$D$2:$AV$26)),0)+IFERROR(SUMPRODUCT(('乐容-S级品'!$A$4:$A$32=$B59)*('乐容-S级品'!$L$3:$CA$3=BO$1)*('乐容-S级品'!$L$4:$CA$32)),0)</f>
      </c>
      <c r="BP59" s="280">
        <f>IFERROR(SUMPRODUCT(('控温被PRO-S级品'!$B$2:$B$10=$B59)*('控温被PRO-S级品'!$E$1:$BE$1=BP$1)*('控温被PRO-S级品'!$E$2:$BE$10)),0)+IFERROR(SUMPRODUCT(('冬被-S级品'!$B$2:$B$10=$B59)*('冬被-S级品'!$E$1:$AW$1=BP$1)*('冬被-S级品'!$E$2:$AW$10)),0)+IFERROR(SUMPRODUCT(('白止-S级品'!$A$2:$A$26=$B59)*('白止-S级品'!$D$1:$AV$1=BP$1)*('白止-S级品'!$D$2:$AV$26)),0)+IFERROR(SUMPRODUCT(('乐容-S级品'!$A$4:$A$32=$B59)*('乐容-S级品'!$L$3:$CA$3=BP$1)*('乐容-S级品'!$L$4:$CA$32)),0)</f>
      </c>
      <c r="BQ59" s="280">
        <f>IFERROR(SUMPRODUCT(('控温被PRO-S级品'!$B$2:$B$10=$B59)*('控温被PRO-S级品'!$E$1:$BE$1=BQ$1)*('控温被PRO-S级品'!$E$2:$BE$10)),0)+IFERROR(SUMPRODUCT(('冬被-S级品'!$B$2:$B$10=$B59)*('冬被-S级品'!$E$1:$AW$1=BQ$1)*('冬被-S级品'!$E$2:$AW$10)),0)+IFERROR(SUMPRODUCT(('白止-S级品'!$A$2:$A$26=$B59)*('白止-S级品'!$D$1:$AV$1=BQ$1)*('白止-S级品'!$D$2:$AV$26)),0)+IFERROR(SUMPRODUCT(('乐容-S级品'!$A$4:$A$32=$B59)*('乐容-S级品'!$L$3:$CA$3=BQ$1)*('乐容-S级品'!$L$4:$CA$32)),0)</f>
      </c>
      <c r="BR59" s="280">
        <f>IFERROR(SUMPRODUCT(('控温被PRO-S级品'!$B$2:$B$10=$B59)*('控温被PRO-S级品'!$E$1:$BE$1=BR$1)*('控温被PRO-S级品'!$E$2:$BE$10)),0)+IFERROR(SUMPRODUCT(('冬被-S级品'!$B$2:$B$10=$B59)*('冬被-S级品'!$E$1:$AW$1=BR$1)*('冬被-S级品'!$E$2:$AW$10)),0)+IFERROR(SUMPRODUCT(('白止-S级品'!$A$2:$A$26=$B59)*('白止-S级品'!$D$1:$AV$1=BR$1)*('白止-S级品'!$D$2:$AV$26)),0)+IFERROR(SUMPRODUCT(('乐容-S级品'!$A$4:$A$32=$B59)*('乐容-S级品'!$L$3:$CA$3=BR$1)*('乐容-S级品'!$L$4:$CA$32)),0)</f>
      </c>
      <c r="BS59" s="280">
        <f>IFERROR(SUMPRODUCT(('控温被PRO-S级品'!$B$2:$B$10=$B59)*('控温被PRO-S级品'!$E$1:$BE$1=BS$1)*('控温被PRO-S级品'!$E$2:$BE$10)),0)+IFERROR(SUMPRODUCT(('冬被-S级品'!$B$2:$B$10=$B59)*('冬被-S级品'!$E$1:$AW$1=BS$1)*('冬被-S级品'!$E$2:$AW$10)),0)+IFERROR(SUMPRODUCT(('白止-S级品'!$A$2:$A$26=$B59)*('白止-S级品'!$D$1:$AV$1=BS$1)*('白止-S级品'!$D$2:$AV$26)),0)+IFERROR(SUMPRODUCT(('乐容-S级品'!$A$4:$A$32=$B59)*('乐容-S级品'!$L$3:$CA$3=BS$1)*('乐容-S级品'!$L$4:$CA$32)),0)</f>
      </c>
      <c r="BT59" s="280">
        <f>IFERROR(SUMPRODUCT(('控温被PRO-S级品'!$B$2:$B$10=$B59)*('控温被PRO-S级品'!$E$1:$BE$1=BT$1)*('控温被PRO-S级品'!$E$2:$BE$10)),0)+IFERROR(SUMPRODUCT(('冬被-S级品'!$B$2:$B$10=$B59)*('冬被-S级品'!$E$1:$AW$1=BT$1)*('冬被-S级品'!$E$2:$AW$10)),0)+IFERROR(SUMPRODUCT(('白止-S级品'!$A$2:$A$26=$B59)*('白止-S级品'!$D$1:$AV$1=BT$1)*('白止-S级品'!$D$2:$AV$26)),0)+IFERROR(SUMPRODUCT(('乐容-S级品'!$A$4:$A$32=$B59)*('乐容-S级品'!$L$3:$CA$3=BT$1)*('乐容-S级品'!$L$4:$CA$32)),0)</f>
      </c>
      <c r="BU59" s="280">
        <f>IFERROR(SUMPRODUCT(('控温被PRO-S级品'!$B$2:$B$10=$B59)*('控温被PRO-S级品'!$E$1:$BE$1=BU$1)*('控温被PRO-S级品'!$E$2:$BE$10)),0)+IFERROR(SUMPRODUCT(('冬被-S级品'!$B$2:$B$10=$B59)*('冬被-S级品'!$E$1:$AW$1=BU$1)*('冬被-S级品'!$E$2:$AW$10)),0)+IFERROR(SUMPRODUCT(('白止-S级品'!$A$2:$A$26=$B59)*('白止-S级品'!$D$1:$AV$1=BU$1)*('白止-S级品'!$D$2:$AV$26)),0)+IFERROR(SUMPRODUCT(('乐容-S级品'!$A$4:$A$32=$B59)*('乐容-S级品'!$L$3:$CA$3=BU$1)*('乐容-S级品'!$L$4:$CA$32)),0)</f>
      </c>
      <c r="BV59" s="280">
        <f>IFERROR(SUMPRODUCT(('控温被PRO-S级品'!$B$2:$B$10=$B59)*('控温被PRO-S级品'!$E$1:$BE$1=BV$1)*('控温被PRO-S级品'!$E$2:$BE$10)),0)+IFERROR(SUMPRODUCT(('冬被-S级品'!$B$2:$B$10=$B59)*('冬被-S级品'!$E$1:$AW$1=BV$1)*('冬被-S级品'!$E$2:$AW$10)),0)+IFERROR(SUMPRODUCT(('白止-S级品'!$A$2:$A$26=$B59)*('白止-S级品'!$D$1:$AV$1=BV$1)*('白止-S级品'!$D$2:$AV$26)),0)+IFERROR(SUMPRODUCT(('乐容-S级品'!$A$4:$A$32=$B59)*('乐容-S级品'!$L$3:$CA$3=BV$1)*('乐容-S级品'!$L$4:$CA$32)),0)</f>
      </c>
      <c r="BW59" s="280">
        <f>IFERROR(SUMPRODUCT(('控温被PRO-S级品'!$B$2:$B$10=$B59)*('控温被PRO-S级品'!$E$1:$BE$1=BW$1)*('控温被PRO-S级品'!$E$2:$BE$10)),0)+IFERROR(SUMPRODUCT(('冬被-S级品'!$B$2:$B$10=$B59)*('冬被-S级品'!$E$1:$AW$1=BW$1)*('冬被-S级品'!$E$2:$AW$10)),0)+IFERROR(SUMPRODUCT(('白止-S级品'!$A$2:$A$26=$B59)*('白止-S级品'!$D$1:$AV$1=BW$1)*('白止-S级品'!$D$2:$AV$26)),0)+IFERROR(SUMPRODUCT(('乐容-S级品'!$A$4:$A$32=$B59)*('乐容-S级品'!$L$3:$CA$3=BW$1)*('乐容-S级品'!$L$4:$CA$32)),0)</f>
      </c>
      <c r="BX59" s="280">
        <f>IFERROR(SUMPRODUCT(('控温被PRO-S级品'!$B$2:$B$10=$B59)*('控温被PRO-S级品'!$E$1:$BE$1=BX$1)*('控温被PRO-S级品'!$E$2:$BE$10)),0)+IFERROR(SUMPRODUCT(('冬被-S级品'!$B$2:$B$10=$B59)*('冬被-S级品'!$E$1:$AW$1=BX$1)*('冬被-S级品'!$E$2:$AW$10)),0)+IFERROR(SUMPRODUCT(('白止-S级品'!$A$2:$A$26=$B59)*('白止-S级品'!$D$1:$AV$1=BX$1)*('白止-S级品'!$D$2:$AV$26)),0)+IFERROR(SUMPRODUCT(('乐容-S级品'!$A$4:$A$32=$B59)*('乐容-S级品'!$L$3:$CA$3=BX$1)*('乐容-S级品'!$L$4:$CA$32)),0)</f>
      </c>
      <c r="BY59" s="280">
        <f>IFERROR(SUMPRODUCT(('控温被PRO-S级品'!$B$2:$B$10=$B59)*('控温被PRO-S级品'!$E$1:$BE$1=BY$1)*('控温被PRO-S级品'!$E$2:$BE$10)),0)+IFERROR(SUMPRODUCT(('冬被-S级品'!$B$2:$B$10=$B59)*('冬被-S级品'!$E$1:$AW$1=BY$1)*('冬被-S级品'!$E$2:$AW$10)),0)+IFERROR(SUMPRODUCT(('白止-S级品'!$A$2:$A$26=$B59)*('白止-S级品'!$D$1:$AV$1=BY$1)*('白止-S级品'!$D$2:$AV$26)),0)+IFERROR(SUMPRODUCT(('乐容-S级品'!$A$4:$A$32=$B59)*('乐容-S级品'!$L$3:$CA$3=BY$1)*('乐容-S级品'!$L$4:$CA$32)),0)</f>
      </c>
      <c r="BZ59" s="280">
        <f>IFERROR(SUMPRODUCT(('控温被PRO-S级品'!$B$2:$B$10=$B59)*('控温被PRO-S级品'!$E$1:$BE$1=BZ$1)*('控温被PRO-S级品'!$E$2:$BE$10)),0)+IFERROR(SUMPRODUCT(('冬被-S级品'!$B$2:$B$10=$B59)*('冬被-S级品'!$E$1:$AW$1=BZ$1)*('冬被-S级品'!$E$2:$AW$10)),0)+IFERROR(SUMPRODUCT(('白止-S级品'!$A$2:$A$26=$B59)*('白止-S级品'!$D$1:$AV$1=BZ$1)*('白止-S级品'!$D$2:$AV$26)),0)+IFERROR(SUMPRODUCT(('乐容-S级品'!$A$4:$A$32=$B59)*('乐容-S级品'!$L$3:$CA$3=BZ$1)*('乐容-S级品'!$L$4:$CA$32)),0)</f>
      </c>
      <c r="CA59" s="280">
        <f>IFERROR(SUMPRODUCT(('控温被PRO-S级品'!$B$2:$B$10=$B59)*('控温被PRO-S级品'!$E$1:$BE$1=CA$1)*('控温被PRO-S级品'!$E$2:$BE$10)),0)+IFERROR(SUMPRODUCT(('冬被-S级品'!$B$2:$B$10=$B59)*('冬被-S级品'!$E$1:$AW$1=CA$1)*('冬被-S级品'!$E$2:$AW$10)),0)+IFERROR(SUMPRODUCT(('白止-S级品'!$A$2:$A$26=$B59)*('白止-S级品'!$D$1:$AV$1=CA$1)*('白止-S级品'!$D$2:$AV$26)),0)+IFERROR(SUMPRODUCT(('乐容-S级品'!$A$4:$A$32=$B59)*('乐容-S级品'!$L$3:$CA$3=CA$1)*('乐容-S级品'!$L$4:$CA$32)),0)</f>
      </c>
      <c r="CB59" s="280">
        <f>IFERROR(SUMPRODUCT(('控温被PRO-S级品'!$B$2:$B$10=$B59)*('控温被PRO-S级品'!$E$1:$BE$1=CB$1)*('控温被PRO-S级品'!$E$2:$BE$10)),0)+IFERROR(SUMPRODUCT(('冬被-S级品'!$B$2:$B$10=$B59)*('冬被-S级品'!$E$1:$AW$1=CB$1)*('冬被-S级品'!$E$2:$AW$10)),0)+IFERROR(SUMPRODUCT(('白止-S级品'!$A$2:$A$26=$B59)*('白止-S级品'!$D$1:$AV$1=CB$1)*('白止-S级品'!$D$2:$AV$26)),0)+IFERROR(SUMPRODUCT(('乐容-S级品'!$A$4:$A$32=$B59)*('乐容-S级品'!$L$3:$CA$3=CB$1)*('乐容-S级品'!$L$4:$CA$32)),0)</f>
      </c>
      <c r="CC59" s="280">
        <f>IFERROR(SUMPRODUCT(('控温被PRO-S级品'!$B$2:$B$10=$B59)*('控温被PRO-S级品'!$E$1:$BE$1=CC$1)*('控温被PRO-S级品'!$E$2:$BE$10)),0)+IFERROR(SUMPRODUCT(('冬被-S级品'!$B$2:$B$10=$B59)*('冬被-S级品'!$E$1:$AW$1=CC$1)*('冬被-S级品'!$E$2:$AW$10)),0)+IFERROR(SUMPRODUCT(('白止-S级品'!$A$2:$A$26=$B59)*('白止-S级品'!$D$1:$AV$1=CC$1)*('白止-S级品'!$D$2:$AV$26)),0)+IFERROR(SUMPRODUCT(('乐容-S级品'!$A$4:$A$32=$B59)*('乐容-S级品'!$L$3:$CA$3=CC$1)*('乐容-S级品'!$L$4:$CA$32)),0)</f>
      </c>
      <c r="CD59" s="280">
        <f>IFERROR(SUMPRODUCT(('控温被PRO-S级品'!$B$2:$B$10=$B59)*('控温被PRO-S级品'!$E$1:$BE$1=CD$1)*('控温被PRO-S级品'!$E$2:$BE$10)),0)+IFERROR(SUMPRODUCT(('冬被-S级品'!$B$2:$B$10=$B59)*('冬被-S级品'!$E$1:$AW$1=CD$1)*('冬被-S级品'!$E$2:$AW$10)),0)+IFERROR(SUMPRODUCT(('白止-S级品'!$A$2:$A$26=$B59)*('白止-S级品'!$D$1:$AV$1=CD$1)*('白止-S级品'!$D$2:$AV$26)),0)+IFERROR(SUMPRODUCT(('乐容-S级品'!$A$4:$A$32=$B59)*('乐容-S级品'!$L$3:$CA$3=CD$1)*('乐容-S级品'!$L$4:$CA$32)),0)</f>
      </c>
      <c r="CE59" s="280">
        <f>IFERROR(SUMPRODUCT(('控温被PRO-S级品'!$B$2:$B$10=$B59)*('控温被PRO-S级品'!$E$1:$BE$1=CE$1)*('控温被PRO-S级品'!$E$2:$BE$10)),0)+IFERROR(SUMPRODUCT(('冬被-S级品'!$B$2:$B$10=$B59)*('冬被-S级品'!$E$1:$AW$1=CE$1)*('冬被-S级品'!$E$2:$AW$10)),0)+IFERROR(SUMPRODUCT(('白止-S级品'!$A$2:$A$26=$B59)*('白止-S级品'!$D$1:$AV$1=CE$1)*('白止-S级品'!$D$2:$AV$26)),0)+IFERROR(SUMPRODUCT(('乐容-S级品'!$A$4:$A$32=$B59)*('乐容-S级品'!$L$3:$CA$3=CE$1)*('乐容-S级品'!$L$4:$CA$32)),0)</f>
      </c>
      <c r="CF59" s="280">
        <f>IFERROR(SUMPRODUCT(('控温被PRO-S级品'!$B$2:$B$10=$B59)*('控温被PRO-S级品'!$E$1:$BE$1=CF$1)*('控温被PRO-S级品'!$E$2:$BE$10)),0)+IFERROR(SUMPRODUCT(('冬被-S级品'!$B$2:$B$10=$B59)*('冬被-S级品'!$E$1:$AW$1=CF$1)*('冬被-S级品'!$E$2:$AW$10)),0)+IFERROR(SUMPRODUCT(('白止-S级品'!$A$2:$A$26=$B59)*('白止-S级品'!$D$1:$AV$1=CF$1)*('白止-S级品'!$D$2:$AV$26)),0)+IFERROR(SUMPRODUCT(('乐容-S级品'!$A$4:$A$32=$B59)*('乐容-S级品'!$L$3:$CA$3=CF$1)*('乐容-S级品'!$L$4:$CA$32)),0)</f>
      </c>
      <c r="CG59" s="280">
        <f>IFERROR(SUMPRODUCT(('控温被PRO-S级品'!$B$2:$B$10=$B59)*('控温被PRO-S级品'!$E$1:$BE$1=CG$1)*('控温被PRO-S级品'!$E$2:$BE$10)),0)+IFERROR(SUMPRODUCT(('冬被-S级品'!$B$2:$B$10=$B59)*('冬被-S级品'!$E$1:$AW$1=CG$1)*('冬被-S级品'!$E$2:$AW$10)),0)+IFERROR(SUMPRODUCT(('白止-S级品'!$A$2:$A$26=$B59)*('白止-S级品'!$D$1:$AV$1=CG$1)*('白止-S级品'!$D$2:$AV$26)),0)+IFERROR(SUMPRODUCT(('乐容-S级品'!$A$4:$A$32=$B59)*('乐容-S级品'!$L$3:$CA$3=CG$1)*('乐容-S级品'!$L$4:$CA$32)),0)</f>
      </c>
      <c r="CH59" s="280">
        <f>IFERROR(SUMPRODUCT(('控温被PRO-S级品'!$B$2:$B$10=$B59)*('控温被PRO-S级品'!$E$1:$BE$1=CH$1)*('控温被PRO-S级品'!$E$2:$BE$10)),0)+IFERROR(SUMPRODUCT(('冬被-S级品'!$B$2:$B$10=$B59)*('冬被-S级品'!$E$1:$AW$1=CH$1)*('冬被-S级品'!$E$2:$AW$10)),0)+IFERROR(SUMPRODUCT(('白止-S级品'!$A$2:$A$26=$B59)*('白止-S级品'!$D$1:$AV$1=CH$1)*('白止-S级品'!$D$2:$AV$26)),0)+IFERROR(SUMPRODUCT(('乐容-S级品'!$A$4:$A$32=$B59)*('乐容-S级品'!$L$3:$CA$3=CH$1)*('乐容-S级品'!$L$4:$CA$32)),0)</f>
      </c>
      <c r="CI59" s="280">
        <f>IFERROR(SUMPRODUCT(('控温被PRO-S级品'!$B$2:$B$10=$B59)*('控温被PRO-S级品'!$E$1:$BE$1=CI$1)*('控温被PRO-S级品'!$E$2:$BE$10)),0)+IFERROR(SUMPRODUCT(('冬被-S级品'!$B$2:$B$10=$B59)*('冬被-S级品'!$E$1:$AW$1=CI$1)*('冬被-S级品'!$E$2:$AW$10)),0)+IFERROR(SUMPRODUCT(('白止-S级品'!$A$2:$A$26=$B59)*('白止-S级品'!$D$1:$AV$1=CI$1)*('白止-S级品'!$D$2:$AV$26)),0)+IFERROR(SUMPRODUCT(('乐容-S级品'!$A$4:$A$32=$B59)*('乐容-S级品'!$L$3:$CA$3=CI$1)*('乐容-S级品'!$L$4:$CA$32)),0)</f>
      </c>
      <c r="CJ59" s="280">
        <f>IFERROR(SUMPRODUCT(('控温被PRO-S级品'!$B$2:$B$10=$B59)*('控温被PRO-S级品'!$E$1:$BE$1=CJ$1)*('控温被PRO-S级品'!$E$2:$BE$10)),0)+IFERROR(SUMPRODUCT(('冬被-S级品'!$B$2:$B$10=$B59)*('冬被-S级品'!$E$1:$AW$1=CJ$1)*('冬被-S级品'!$E$2:$AW$10)),0)+IFERROR(SUMPRODUCT(('白止-S级品'!$A$2:$A$26=$B59)*('白止-S级品'!$D$1:$AV$1=CJ$1)*('白止-S级品'!$D$2:$AV$26)),0)+IFERROR(SUMPRODUCT(('乐容-S级品'!$A$4:$A$32=$B59)*('乐容-S级品'!$L$3:$CA$3=CJ$1)*('乐容-S级品'!$L$4:$CA$32)),0)</f>
      </c>
      <c r="CK59" s="280">
        <f>IFERROR(SUMPRODUCT(('控温被PRO-S级品'!$B$2:$B$10=$B59)*('控温被PRO-S级品'!$E$1:$BE$1=CK$1)*('控温被PRO-S级品'!$E$2:$BE$10)),0)+IFERROR(SUMPRODUCT(('冬被-S级品'!$B$2:$B$10=$B59)*('冬被-S级品'!$E$1:$AW$1=CK$1)*('冬被-S级品'!$E$2:$AW$10)),0)+IFERROR(SUMPRODUCT(('白止-S级品'!$A$2:$A$26=$B59)*('白止-S级品'!$D$1:$AV$1=CK$1)*('白止-S级品'!$D$2:$AV$26)),0)+IFERROR(SUMPRODUCT(('乐容-S级品'!$A$4:$A$32=$B59)*('乐容-S级品'!$L$3:$CA$3=CK$1)*('乐容-S级品'!$L$4:$CA$32)),0)</f>
      </c>
      <c r="CL59" s="280">
        <f>IFERROR(SUMPRODUCT(('控温被PRO-S级品'!$B$2:$B$10=$B59)*('控温被PRO-S级品'!$E$1:$BE$1=CL$1)*('控温被PRO-S级品'!$E$2:$BE$10)),0)+IFERROR(SUMPRODUCT(('冬被-S级品'!$B$2:$B$10=$B59)*('冬被-S级品'!$E$1:$AW$1=CL$1)*('冬被-S级品'!$E$2:$AW$10)),0)+IFERROR(SUMPRODUCT(('白止-S级品'!$A$2:$A$26=$B59)*('白止-S级品'!$D$1:$AV$1=CL$1)*('白止-S级品'!$D$2:$AV$26)),0)+IFERROR(SUMPRODUCT(('乐容-S级品'!$A$4:$A$32=$B59)*('乐容-S级品'!$L$3:$CA$3=CL$1)*('乐容-S级品'!$L$4:$CA$32)),0)</f>
      </c>
      <c r="CM59" s="280">
        <f>IFERROR(SUMPRODUCT(('控温被PRO-S级品'!$B$2:$B$10=$B59)*('控温被PRO-S级品'!$E$1:$BE$1=CM$1)*('控温被PRO-S级品'!$E$2:$BE$10)),0)+IFERROR(SUMPRODUCT(('冬被-S级品'!$B$2:$B$10=$B59)*('冬被-S级品'!$E$1:$AW$1=CM$1)*('冬被-S级品'!$E$2:$AW$10)),0)+IFERROR(SUMPRODUCT(('白止-S级品'!$A$2:$A$26=$B59)*('白止-S级品'!$D$1:$AV$1=CM$1)*('白止-S级品'!$D$2:$AV$26)),0)+IFERROR(SUMPRODUCT(('乐容-S级品'!$A$4:$A$32=$B59)*('乐容-S级品'!$L$3:$CA$3=CM$1)*('乐容-S级品'!$L$4:$CA$32)),0)</f>
      </c>
      <c r="CN59" s="280">
        <f>IFERROR(SUMPRODUCT(('控温被PRO-S级品'!$B$2:$B$10=$B59)*('控温被PRO-S级品'!$E$1:$BE$1=CN$1)*('控温被PRO-S级品'!$E$2:$BE$10)),0)+IFERROR(SUMPRODUCT(('冬被-S级品'!$B$2:$B$10=$B59)*('冬被-S级品'!$E$1:$AW$1=CN$1)*('冬被-S级品'!$E$2:$AW$10)),0)+IFERROR(SUMPRODUCT(('白止-S级品'!$A$2:$A$26=$B59)*('白止-S级品'!$D$1:$AV$1=CN$1)*('白止-S级品'!$D$2:$AV$26)),0)+IFERROR(SUMPRODUCT(('乐容-S级品'!$A$4:$A$32=$B59)*('乐容-S级品'!$L$3:$CA$3=CN$1)*('乐容-S级品'!$L$4:$CA$32)),0)</f>
      </c>
      <c r="CO59" s="280">
        <f>IFERROR(SUMPRODUCT(('控温被PRO-S级品'!$B$2:$B$10=$B59)*('控温被PRO-S级品'!$E$1:$BE$1=CO$1)*('控温被PRO-S级品'!$E$2:$BE$10)),0)+IFERROR(SUMPRODUCT(('冬被-S级品'!$B$2:$B$10=$B59)*('冬被-S级品'!$E$1:$AW$1=CO$1)*('冬被-S级品'!$E$2:$AW$10)),0)+IFERROR(SUMPRODUCT(('白止-S级品'!$A$2:$A$26=$B59)*('白止-S级品'!$D$1:$AV$1=CO$1)*('白止-S级品'!$D$2:$AV$26)),0)+IFERROR(SUMPRODUCT(('乐容-S级品'!$A$4:$A$32=$B59)*('乐容-S级品'!$L$3:$CA$3=CO$1)*('乐容-S级品'!$L$4:$CA$32)),0)</f>
      </c>
      <c r="CP59" s="280">
        <f>IFERROR(SUMPRODUCT(('控温被PRO-S级品'!$B$2:$B$10=$B59)*('控温被PRO-S级品'!$E$1:$BE$1=CP$1)*('控温被PRO-S级品'!$E$2:$BE$10)),0)+IFERROR(SUMPRODUCT(('冬被-S级品'!$B$2:$B$10=$B59)*('冬被-S级品'!$E$1:$AW$1=CP$1)*('冬被-S级品'!$E$2:$AW$10)),0)+IFERROR(SUMPRODUCT(('白止-S级品'!$A$2:$A$26=$B59)*('白止-S级品'!$D$1:$AV$1=CP$1)*('白止-S级品'!$D$2:$AV$26)),0)+IFERROR(SUMPRODUCT(('乐容-S级品'!$A$4:$A$32=$B59)*('乐容-S级品'!$L$3:$CA$3=CP$1)*('乐容-S级品'!$L$4:$CA$32)),0)</f>
      </c>
      <c r="CQ59" s="280">
        <f>IFERROR(SUMPRODUCT(('控温被PRO-S级品'!$B$2:$B$10=$B59)*('控温被PRO-S级品'!$E$1:$BE$1=CQ$1)*('控温被PRO-S级品'!$E$2:$BE$10)),0)+IFERROR(SUMPRODUCT(('冬被-S级品'!$B$2:$B$10=$B59)*('冬被-S级品'!$E$1:$AW$1=CQ$1)*('冬被-S级品'!$E$2:$AW$10)),0)+IFERROR(SUMPRODUCT(('白止-S级品'!$A$2:$A$26=$B59)*('白止-S级品'!$D$1:$AV$1=CQ$1)*('白止-S级品'!$D$2:$AV$26)),0)+IFERROR(SUMPRODUCT(('乐容-S级品'!$A$4:$A$32=$B59)*('乐容-S级品'!$L$3:$CA$3=CQ$1)*('乐容-S级品'!$L$4:$CA$32)),0)</f>
      </c>
      <c r="CR59" s="280">
        <f>IFERROR(SUMPRODUCT(('控温被PRO-S级品'!$B$2:$B$10=$B59)*('控温被PRO-S级品'!$E$1:$BE$1=CR$1)*('控温被PRO-S级品'!$E$2:$BE$10)),0)+IFERROR(SUMPRODUCT(('冬被-S级品'!$B$2:$B$10=$B59)*('冬被-S级品'!$E$1:$AW$1=CR$1)*('冬被-S级品'!$E$2:$AW$10)),0)+IFERROR(SUMPRODUCT(('白止-S级品'!$A$2:$A$26=$B59)*('白止-S级品'!$D$1:$AV$1=CR$1)*('白止-S级品'!$D$2:$AV$26)),0)+IFERROR(SUMPRODUCT(('乐容-S级品'!$A$4:$A$32=$B59)*('乐容-S级品'!$L$3:$CA$3=CR$1)*('乐容-S级品'!$L$4:$CA$32)),0)</f>
      </c>
      <c r="CS59" s="280">
        <f>IFERROR(SUMPRODUCT(('控温被PRO-S级品'!$B$2:$B$10=$B59)*('控温被PRO-S级品'!$E$1:$BE$1=CS$1)*('控温被PRO-S级品'!$E$2:$BE$10)),0)+IFERROR(SUMPRODUCT(('冬被-S级品'!$B$2:$B$10=$B59)*('冬被-S级品'!$E$1:$AW$1=CS$1)*('冬被-S级品'!$E$2:$AW$10)),0)+IFERROR(SUMPRODUCT(('白止-S级品'!$A$2:$A$26=$B59)*('白止-S级品'!$D$1:$AV$1=CS$1)*('白止-S级品'!$D$2:$AV$26)),0)+IFERROR(SUMPRODUCT(('乐容-S级品'!$A$4:$A$32=$B59)*('乐容-S级品'!$L$3:$CA$3=CS$1)*('乐容-S级品'!$L$4:$CA$32)),0)</f>
      </c>
      <c r="CT59" s="280">
        <f>IFERROR(SUMPRODUCT(('控温被PRO-S级品'!$B$2:$B$10=$B59)*('控温被PRO-S级品'!$E$1:$BE$1=CT$1)*('控温被PRO-S级品'!$E$2:$BE$10)),0)+IFERROR(SUMPRODUCT(('冬被-S级品'!$B$2:$B$10=$B59)*('冬被-S级品'!$E$1:$AW$1=CT$1)*('冬被-S级品'!$E$2:$AW$10)),0)+IFERROR(SUMPRODUCT(('白止-S级品'!$A$2:$A$26=$B59)*('白止-S级品'!$D$1:$AV$1=CT$1)*('白止-S级品'!$D$2:$AV$26)),0)+IFERROR(SUMPRODUCT(('乐容-S级品'!$A$4:$A$32=$B59)*('乐容-S级品'!$L$3:$CA$3=CT$1)*('乐容-S级品'!$L$4:$CA$32)),0)</f>
      </c>
      <c r="CU59" s="280">
        <f>IFERROR(SUMPRODUCT(('控温被PRO-S级品'!$B$2:$B$10=$B59)*('控温被PRO-S级品'!$E$1:$BE$1=CU$1)*('控温被PRO-S级品'!$E$2:$BE$10)),0)+IFERROR(SUMPRODUCT(('冬被-S级品'!$B$2:$B$10=$B59)*('冬被-S级品'!$E$1:$AW$1=CU$1)*('冬被-S级品'!$E$2:$AW$10)),0)+IFERROR(SUMPRODUCT(('白止-S级品'!$A$2:$A$26=$B59)*('白止-S级品'!$D$1:$AV$1=CU$1)*('白止-S级品'!$D$2:$AV$26)),0)+IFERROR(SUMPRODUCT(('乐容-S级品'!$A$4:$A$32=$B59)*('乐容-S级品'!$L$3:$CA$3=CU$1)*('乐容-S级品'!$L$4:$CA$32)),0)</f>
      </c>
      <c r="CV59" s="280">
        <f>IFERROR(SUMPRODUCT(('控温被PRO-S级品'!$B$2:$B$10=$B59)*('控温被PRO-S级品'!$E$1:$BE$1=CV$1)*('控温被PRO-S级品'!$E$2:$BE$10)),0)+IFERROR(SUMPRODUCT(('冬被-S级品'!$B$2:$B$10=$B59)*('冬被-S级品'!$E$1:$AW$1=CV$1)*('冬被-S级品'!$E$2:$AW$10)),0)+IFERROR(SUMPRODUCT(('白止-S级品'!$A$2:$A$26=$B59)*('白止-S级品'!$D$1:$AV$1=CV$1)*('白止-S级品'!$D$2:$AV$26)),0)+IFERROR(SUMPRODUCT(('乐容-S级品'!$A$4:$A$32=$B59)*('乐容-S级品'!$L$3:$CA$3=CV$1)*('乐容-S级品'!$L$4:$CA$32)),0)</f>
      </c>
      <c r="CW59" s="280">
        <f>IFERROR(SUMPRODUCT(('控温被PRO-S级品'!$B$2:$B$10=$B59)*('控温被PRO-S级品'!$E$1:$BE$1=CW$1)*('控温被PRO-S级品'!$E$2:$BE$10)),0)+IFERROR(SUMPRODUCT(('冬被-S级品'!$B$2:$B$10=$B59)*('冬被-S级品'!$E$1:$AW$1=CW$1)*('冬被-S级品'!$E$2:$AW$10)),0)+IFERROR(SUMPRODUCT(('白止-S级品'!$A$2:$A$26=$B59)*('白止-S级品'!$D$1:$AV$1=CW$1)*('白止-S级品'!$D$2:$AV$26)),0)+IFERROR(SUMPRODUCT(('乐容-S级品'!$A$4:$A$32=$B59)*('乐容-S级品'!$L$3:$CA$3=CW$1)*('乐容-S级品'!$L$4:$CA$32)),0)</f>
      </c>
      <c r="CX59" s="280">
        <f>IFERROR(SUMPRODUCT(('控温被PRO-S级品'!$B$2:$B$10=$B59)*('控温被PRO-S级品'!$E$1:$BE$1=CX$1)*('控温被PRO-S级品'!$E$2:$BE$10)),0)+IFERROR(SUMPRODUCT(('冬被-S级品'!$B$2:$B$10=$B59)*('冬被-S级品'!$E$1:$AW$1=CX$1)*('冬被-S级品'!$E$2:$AW$10)),0)+IFERROR(SUMPRODUCT(('白止-S级品'!$A$2:$A$26=$B59)*('白止-S级品'!$D$1:$AV$1=CX$1)*('白止-S级品'!$D$2:$AV$26)),0)+IFERROR(SUMPRODUCT(('乐容-S级品'!$A$4:$A$32=$B59)*('乐容-S级品'!$L$3:$CA$3=CX$1)*('乐容-S级品'!$L$4:$CA$32)),0)</f>
      </c>
      <c r="CY59" s="280">
        <f>IFERROR(SUMPRODUCT(('控温被PRO-S级品'!$B$2:$B$10=$B59)*('控温被PRO-S级品'!$E$1:$BE$1=CY$1)*('控温被PRO-S级品'!$E$2:$BE$10)),0)+IFERROR(SUMPRODUCT(('冬被-S级品'!$B$2:$B$10=$B59)*('冬被-S级品'!$E$1:$AW$1=CY$1)*('冬被-S级品'!$E$2:$AW$10)),0)+IFERROR(SUMPRODUCT(('白止-S级品'!$A$2:$A$26=$B59)*('白止-S级品'!$D$1:$AV$1=CY$1)*('白止-S级品'!$D$2:$AV$26)),0)+IFERROR(SUMPRODUCT(('乐容-S级品'!$A$4:$A$32=$B59)*('乐容-S级品'!$L$3:$CA$3=CY$1)*('乐容-S级品'!$L$4:$CA$32)),0)</f>
      </c>
      <c r="CZ59" s="280">
        <f>IFERROR(SUMPRODUCT(('控温被PRO-S级品'!$B$2:$B$10=$B59)*('控温被PRO-S级品'!$E$1:$BE$1=CZ$1)*('控温被PRO-S级品'!$E$2:$BE$10)),0)+IFERROR(SUMPRODUCT(('冬被-S级品'!$B$2:$B$10=$B59)*('冬被-S级品'!$E$1:$AW$1=CZ$1)*('冬被-S级品'!$E$2:$AW$10)),0)+IFERROR(SUMPRODUCT(('白止-S级品'!$A$2:$A$26=$B59)*('白止-S级品'!$D$1:$AV$1=CZ$1)*('白止-S级品'!$D$2:$AV$26)),0)+IFERROR(SUMPRODUCT(('乐容-S级品'!$A$4:$A$32=$B59)*('乐容-S级品'!$L$3:$CA$3=CZ$1)*('乐容-S级品'!$L$4:$CA$32)),0)</f>
      </c>
      <c r="DA59" s="280">
        <f>IFERROR(SUMPRODUCT(('控温被PRO-S级品'!$B$2:$B$10=$B59)*('控温被PRO-S级品'!$E$1:$BE$1=DA$1)*('控温被PRO-S级品'!$E$2:$BE$10)),0)+IFERROR(SUMPRODUCT(('冬被-S级品'!$B$2:$B$10=$B59)*('冬被-S级品'!$E$1:$AW$1=DA$1)*('冬被-S级品'!$E$2:$AW$10)),0)+IFERROR(SUMPRODUCT(('白止-S级品'!$A$2:$A$26=$B59)*('白止-S级品'!$D$1:$AV$1=DA$1)*('白止-S级品'!$D$2:$AV$26)),0)+IFERROR(SUMPRODUCT(('乐容-S级品'!$A$4:$A$32=$B59)*('乐容-S级品'!$L$3:$CA$3=DA$1)*('乐容-S级品'!$L$4:$CA$32)),0)</f>
      </c>
      <c r="DB59" s="280">
        <f>IFERROR(SUMPRODUCT(('控温被PRO-S级品'!$B$2:$B$10=$B59)*('控温被PRO-S级品'!$E$1:$BE$1=DB$1)*('控温被PRO-S级品'!$E$2:$BE$10)),0)+IFERROR(SUMPRODUCT(('冬被-S级品'!$B$2:$B$10=$B59)*('冬被-S级品'!$E$1:$AW$1=DB$1)*('冬被-S级品'!$E$2:$AW$10)),0)+IFERROR(SUMPRODUCT(('白止-S级品'!$A$2:$A$26=$B59)*('白止-S级品'!$D$1:$AV$1=DB$1)*('白止-S级品'!$D$2:$AV$26)),0)+IFERROR(SUMPRODUCT(('乐容-S级品'!$A$4:$A$32=$B59)*('乐容-S级品'!$L$3:$CA$3=DB$1)*('乐容-S级品'!$L$4:$CA$32)),0)</f>
      </c>
      <c r="DC59" s="280">
        <f>IFERROR(SUMPRODUCT(('控温被PRO-S级品'!$B$2:$B$10=$B59)*('控温被PRO-S级品'!$E$1:$BE$1=DC$1)*('控温被PRO-S级品'!$E$2:$BE$10)),0)+IFERROR(SUMPRODUCT(('冬被-S级品'!$B$2:$B$10=$B59)*('冬被-S级品'!$E$1:$AW$1=DC$1)*('冬被-S级品'!$E$2:$AW$10)),0)+IFERROR(SUMPRODUCT(('白止-S级品'!$A$2:$A$26=$B59)*('白止-S级品'!$D$1:$AV$1=DC$1)*('白止-S级品'!$D$2:$AV$26)),0)+IFERROR(SUMPRODUCT(('乐容-S级品'!$A$4:$A$32=$B59)*('乐容-S级品'!$L$3:$CA$3=DC$1)*('乐容-S级品'!$L$4:$CA$32)),0)</f>
      </c>
      <c r="DD59" s="280">
        <f>IFERROR(SUMPRODUCT(('控温被PRO-S级品'!$B$2:$B$10=$B59)*('控温被PRO-S级品'!$E$1:$BE$1=DD$1)*('控温被PRO-S级品'!$E$2:$BE$10)),0)+IFERROR(SUMPRODUCT(('冬被-S级品'!$B$2:$B$10=$B59)*('冬被-S级品'!$E$1:$AW$1=DD$1)*('冬被-S级品'!$E$2:$AW$10)),0)+IFERROR(SUMPRODUCT(('白止-S级品'!$A$2:$A$26=$B59)*('白止-S级品'!$D$1:$AV$1=DD$1)*('白止-S级品'!$D$2:$AV$26)),0)+IFERROR(SUMPRODUCT(('乐容-S级品'!$A$4:$A$32=$B59)*('乐容-S级品'!$L$3:$CA$3=DD$1)*('乐容-S级品'!$L$4:$CA$32)),0)</f>
      </c>
      <c r="DE59" s="280">
        <f>IFERROR(SUMPRODUCT(('控温被PRO-S级品'!$B$2:$B$10=$B59)*('控温被PRO-S级品'!$E$1:$BE$1=DE$1)*('控温被PRO-S级品'!$E$2:$BE$10)),0)+IFERROR(SUMPRODUCT(('冬被-S级品'!$B$2:$B$10=$B59)*('冬被-S级品'!$E$1:$AW$1=DE$1)*('冬被-S级品'!$E$2:$AW$10)),0)+IFERROR(SUMPRODUCT(('白止-S级品'!$A$2:$A$26=$B59)*('白止-S级品'!$D$1:$AV$1=DE$1)*('白止-S级品'!$D$2:$AV$26)),0)+IFERROR(SUMPRODUCT(('乐容-S级品'!$A$4:$A$32=$B59)*('乐容-S级品'!$L$3:$CA$3=DE$1)*('乐容-S级品'!$L$4:$CA$32)),0)</f>
      </c>
      <c r="DF59" s="280">
        <f>IFERROR(SUMPRODUCT(('控温被PRO-S级品'!$B$2:$B$10=$B59)*('控温被PRO-S级品'!$E$1:$BE$1=DF$1)*('控温被PRO-S级品'!$E$2:$BE$10)),0)+IFERROR(SUMPRODUCT(('冬被-S级品'!$B$2:$B$10=$B59)*('冬被-S级品'!$E$1:$AW$1=DF$1)*('冬被-S级品'!$E$2:$AW$10)),0)+IFERROR(SUMPRODUCT(('白止-S级品'!$A$2:$A$26=$B59)*('白止-S级品'!$D$1:$AV$1=DF$1)*('白止-S级品'!$D$2:$AV$26)),0)+IFERROR(SUMPRODUCT(('乐容-S级品'!$A$4:$A$32=$B59)*('乐容-S级品'!$L$3:$CA$3=DF$1)*('乐容-S级品'!$L$4:$CA$32)),0)</f>
      </c>
      <c r="DG59" s="280">
        <f>IFERROR(SUMPRODUCT(('控温被PRO-S级品'!$B$2:$B$10=$B59)*('控温被PRO-S级品'!$E$1:$BE$1=DG$1)*('控温被PRO-S级品'!$E$2:$BE$10)),0)+IFERROR(SUMPRODUCT(('冬被-S级品'!$B$2:$B$10=$B59)*('冬被-S级品'!$E$1:$AW$1=DG$1)*('冬被-S级品'!$E$2:$AW$10)),0)+IFERROR(SUMPRODUCT(('白止-S级品'!$A$2:$A$26=$B59)*('白止-S级品'!$D$1:$AV$1=DG$1)*('白止-S级品'!$D$2:$AV$26)),0)+IFERROR(SUMPRODUCT(('乐容-S级品'!$A$4:$A$32=$B59)*('乐容-S级品'!$L$3:$CA$3=DG$1)*('乐容-S级品'!$L$4:$CA$32)),0)</f>
      </c>
      <c r="DH59" s="280">
        <f>IFERROR(SUMPRODUCT(('控温被PRO-S级品'!$B$2:$B$10=$B59)*('控温被PRO-S级品'!$E$1:$BE$1=DH$1)*('控温被PRO-S级品'!$E$2:$BE$10)),0)+IFERROR(SUMPRODUCT(('冬被-S级品'!$B$2:$B$10=$B59)*('冬被-S级品'!$E$1:$AW$1=DH$1)*('冬被-S级品'!$E$2:$AW$10)),0)+IFERROR(SUMPRODUCT(('白止-S级品'!$A$2:$A$26=$B59)*('白止-S级品'!$D$1:$AV$1=DH$1)*('白止-S级品'!$D$2:$AV$26)),0)+IFERROR(SUMPRODUCT(('乐容-S级品'!$A$4:$A$32=$B59)*('乐容-S级品'!$L$3:$CA$3=DH$1)*('乐容-S级品'!$L$4:$CA$32)),0)</f>
      </c>
      <c r="DI59" s="280">
        <f>IFERROR(SUMPRODUCT(('控温被PRO-S级品'!$B$2:$B$10=$B59)*('控温被PRO-S级品'!$E$1:$BE$1=DI$1)*('控温被PRO-S级品'!$E$2:$BE$10)),0)+IFERROR(SUMPRODUCT(('冬被-S级品'!$B$2:$B$10=$B59)*('冬被-S级品'!$E$1:$AW$1=DI$1)*('冬被-S级品'!$E$2:$AW$10)),0)+IFERROR(SUMPRODUCT(('白止-S级品'!$A$2:$A$26=$B59)*('白止-S级品'!$D$1:$AV$1=DI$1)*('白止-S级品'!$D$2:$AV$26)),0)+IFERROR(SUMPRODUCT(('乐容-S级品'!$A$4:$A$32=$B59)*('乐容-S级品'!$L$3:$CA$3=DI$1)*('乐容-S级品'!$L$4:$CA$32)),0)</f>
      </c>
      <c r="DJ59" s="280">
        <f>IFERROR(SUMPRODUCT(('控温被PRO-S级品'!$B$2:$B$10=$B59)*('控温被PRO-S级品'!$E$1:$BE$1=DJ$1)*('控温被PRO-S级品'!$E$2:$BE$10)),0)+IFERROR(SUMPRODUCT(('冬被-S级品'!$B$2:$B$10=$B59)*('冬被-S级品'!$E$1:$AW$1=DJ$1)*('冬被-S级品'!$E$2:$AW$10)),0)+IFERROR(SUMPRODUCT(('白止-S级品'!$A$2:$A$26=$B59)*('白止-S级品'!$D$1:$AV$1=DJ$1)*('白止-S级品'!$D$2:$AV$26)),0)+IFERROR(SUMPRODUCT(('乐容-S级品'!$A$4:$A$32=$B59)*('乐容-S级品'!$L$3:$CA$3=DJ$1)*('乐容-S级品'!$L$4:$CA$32)),0)</f>
      </c>
      <c r="DK59" s="280"/>
      <c r="DL59" s="280"/>
      <c r="DM59" s="280"/>
      <c r="DN59" s="280"/>
      <c r="DO59" s="280"/>
      <c r="DP59" s="280"/>
      <c r="DQ59" s="280"/>
      <c r="DR59" s="280"/>
      <c r="DS59" s="280"/>
      <c r="DT59" s="280"/>
      <c r="DU59" s="280"/>
      <c r="DV59" s="280"/>
      <c r="DW59" s="280">
        <f>VLOOKUP(B59,'系统编码规格'!A:C,3,FALSE)</f>
      </c>
      <c r="DX59" s="280"/>
      <c r="DY59" s="280"/>
      <c r="DZ59" s="280"/>
      <c r="EA59" s="280"/>
      <c r="EB59" s="280"/>
      <c r="EC59" s="280"/>
      <c r="ED59" s="280"/>
      <c r="EE59" s="280"/>
      <c r="EF59" s="280"/>
      <c r="EG59" s="280"/>
      <c r="EH59" s="280"/>
      <c r="EI59" s="280"/>
      <c r="EJ59" s="280"/>
      <c r="EK59" s="280"/>
      <c r="EL59" s="280"/>
      <c r="EM59" s="280"/>
      <c r="EN59" s="280"/>
      <c r="EO59" s="280"/>
      <c r="EP59" s="280"/>
      <c r="EQ59" s="280"/>
      <c r="ER59" s="280"/>
      <c r="ES59" s="280"/>
      <c r="ET59" s="280"/>
      <c r="EU59" s="280"/>
      <c r="EV59" s="280"/>
      <c r="EW59" s="280"/>
      <c r="EX59" s="280"/>
      <c r="EY59" s="280"/>
      <c r="EZ59" s="280"/>
      <c r="FA59" s="280"/>
      <c r="FB59" s="280"/>
      <c r="FC59" s="280"/>
      <c r="FD59" s="280"/>
      <c r="FE59" s="280"/>
      <c r="FF59" s="280"/>
      <c r="FG59" s="280"/>
      <c r="FH59" s="280"/>
      <c r="FI59" s="280"/>
      <c r="FJ59" s="280"/>
      <c r="FK59" s="280"/>
      <c r="FL59" s="280"/>
      <c r="FM59" s="280"/>
      <c r="FN59" s="280"/>
      <c r="FO59" s="280"/>
      <c r="FP59" s="280"/>
      <c r="FQ59" s="280"/>
      <c r="FR59" s="280"/>
      <c r="FS59" s="280"/>
      <c r="FT59" s="280"/>
      <c r="FU59" s="280"/>
      <c r="FV59" s="280"/>
      <c r="FW59" s="280"/>
      <c r="FX59" s="280"/>
      <c r="FY59" s="280"/>
      <c r="FZ59" s="280"/>
      <c r="GA59" s="280"/>
      <c r="GB59" s="280"/>
      <c r="GC59" s="280"/>
      <c r="GD59" s="280"/>
      <c r="GE59" s="280"/>
      <c r="GF59" s="280"/>
      <c r="GG59" s="280"/>
      <c r="GH59" s="280"/>
      <c r="GI59" s="280"/>
      <c r="GJ59" s="280"/>
      <c r="GK59" s="280"/>
      <c r="GL59" s="280"/>
      <c r="GM59" s="280"/>
      <c r="GN59" s="280"/>
      <c r="GO59" s="280"/>
      <c r="GP59" s="280"/>
      <c r="GQ59" s="280"/>
      <c r="GR59" s="280"/>
      <c r="GS59" s="280"/>
      <c r="GT59" s="280"/>
      <c r="GU59" s="280"/>
      <c r="GV59" s="280"/>
    </row>
    <row r="60">
      <c r="A60" s="309" t="str">
        <v>安桐</v>
      </c>
      <c r="B60" s="310" t="str">
        <v>010020105040036-011</v>
      </c>
      <c r="C60" s="309" t="str">
        <v>控温被pro-冬被</v>
      </c>
      <c r="D60" s="309" t="str">
        <v>颜色:远山蓝,床品尺寸:200*230cm,床品规格:200cm,系列:深睡系列</v>
      </c>
      <c r="E60">
        <f>SUM(F60:GX60)</f>
      </c>
      <c r="F60" s="280">
        <f>IFERROR(SUMPRODUCT(('控温被PRO-S级品'!$B$2:$B$10=$B60)*('控温被PRO-S级品'!$E$1:$BE$1=F$1)*('控温被PRO-S级品'!$E$2:$BE$10)),0)+IFERROR(SUMPRODUCT(('冬被-S级品'!$B$2:$B$10=$B60)*('冬被-S级品'!$E$1:$AW$1=F$1)*('冬被-S级品'!$E$2:$AW$10)),0)+IFERROR(SUMPRODUCT(('白止-S级品'!$A$2:$A$26=$B60)*('白止-S级品'!$D$1:$AV$1=F$1)*('白止-S级品'!$D$2:$AV$26)),0)+IFERROR(SUMPRODUCT(('乐容-S级品'!$A$4:$A$32=$B60)*('乐容-S级品'!$L$3:$CA$3=F$1)*('乐容-S级品'!$L$4:$CA$32)),0)</f>
      </c>
      <c r="G60" s="280">
        <f>IFERROR(SUMPRODUCT(('控温被PRO-S级品'!$B$2:$B$10=$B60)*('控温被PRO-S级品'!$E$1:$BE$1=G$1)*('控温被PRO-S级品'!$E$2:$BE$10)),0)+IFERROR(SUMPRODUCT(('冬被-S级品'!$B$2:$B$10=$B60)*('冬被-S级品'!$E$1:$AW$1=G$1)*('冬被-S级品'!$E$2:$AW$10)),0)+IFERROR(SUMPRODUCT(('白止-S级品'!$A$2:$A$26=$B60)*('白止-S级品'!$D$1:$AV$1=G$1)*('白止-S级品'!$D$2:$AV$26)),0)+IFERROR(SUMPRODUCT(('乐容-S级品'!$A$4:$A$32=$B60)*('乐容-S级品'!$L$3:$CA$3=G$1)*('乐容-S级品'!$L$4:$CA$32)),0)</f>
      </c>
      <c r="H60" s="280">
        <f>IFERROR(SUMPRODUCT(('控温被PRO-S级品'!$B$2:$B$10=$B60)*('控温被PRO-S级品'!$E$1:$BE$1=H$1)*('控温被PRO-S级品'!$E$2:$BE$10)),0)+IFERROR(SUMPRODUCT(('冬被-S级品'!$B$2:$B$10=$B60)*('冬被-S级品'!$E$1:$AW$1=H$1)*('冬被-S级品'!$E$2:$AW$10)),0)+IFERROR(SUMPRODUCT(('白止-S级品'!$A$2:$A$26=$B60)*('白止-S级品'!$D$1:$AV$1=H$1)*('白止-S级品'!$D$2:$AV$26)),0)+IFERROR(SUMPRODUCT(('乐容-S级品'!$A$4:$A$32=$B60)*('乐容-S级品'!$L$3:$CA$3=H$1)*('乐容-S级品'!$L$4:$CA$32)),0)</f>
      </c>
      <c r="I60" s="280">
        <f>IFERROR(SUMPRODUCT(('控温被PRO-S级品'!$B$2:$B$10=$B60)*('控温被PRO-S级品'!$E$1:$BE$1=I$1)*('控温被PRO-S级品'!$E$2:$BE$10)),0)+IFERROR(SUMPRODUCT(('冬被-S级品'!$B$2:$B$10=$B60)*('冬被-S级品'!$E$1:$AW$1=I$1)*('冬被-S级品'!$E$2:$AW$10)),0)+IFERROR(SUMPRODUCT(('白止-S级品'!$A$2:$A$26=$B60)*('白止-S级品'!$D$1:$AV$1=I$1)*('白止-S级品'!$D$2:$AV$26)),0)+IFERROR(SUMPRODUCT(('乐容-S级品'!$A$4:$A$32=$B60)*('乐容-S级品'!$L$3:$CA$3=I$1)*('乐容-S级品'!$L$4:$CA$32)),0)</f>
      </c>
      <c r="J60" s="280">
        <f>IFERROR(SUMPRODUCT(('控温被PRO-S级品'!$B$2:$B$10=$B60)*('控温被PRO-S级品'!$E$1:$BE$1=J$1)*('控温被PRO-S级品'!$E$2:$BE$10)),0)+IFERROR(SUMPRODUCT(('冬被-S级品'!$B$2:$B$10=$B60)*('冬被-S级品'!$E$1:$AW$1=J$1)*('冬被-S级品'!$E$2:$AW$10)),0)+IFERROR(SUMPRODUCT(('白止-S级品'!$A$2:$A$26=$B60)*('白止-S级品'!$D$1:$AV$1=J$1)*('白止-S级品'!$D$2:$AV$26)),0)+IFERROR(SUMPRODUCT(('乐容-S级品'!$A$4:$A$32=$B60)*('乐容-S级品'!$L$3:$CA$3=J$1)*('乐容-S级品'!$L$4:$CA$32)),0)</f>
      </c>
      <c r="K60" s="280">
        <f>IFERROR(SUMPRODUCT(('控温被PRO-S级品'!$B$2:$B$10=$B60)*('控温被PRO-S级品'!$E$1:$BE$1=K$1)*('控温被PRO-S级品'!$E$2:$BE$10)),0)+IFERROR(SUMPRODUCT(('冬被-S级品'!$B$2:$B$10=$B60)*('冬被-S级品'!$E$1:$AW$1=K$1)*('冬被-S级品'!$E$2:$AW$10)),0)+IFERROR(SUMPRODUCT(('白止-S级品'!$A$2:$A$26=$B60)*('白止-S级品'!$D$1:$AV$1=K$1)*('白止-S级品'!$D$2:$AV$26)),0)+IFERROR(SUMPRODUCT(('乐容-S级品'!$A$4:$A$32=$B60)*('乐容-S级品'!$L$3:$CA$3=K$1)*('乐容-S级品'!$L$4:$CA$32)),0)</f>
      </c>
      <c r="L60" s="280">
        <f>IFERROR(SUMPRODUCT(('控温被PRO-S级品'!$B$2:$B$10=$B60)*('控温被PRO-S级品'!$E$1:$BE$1=L$1)*('控温被PRO-S级品'!$E$2:$BE$10)),0)+IFERROR(SUMPRODUCT(('冬被-S级品'!$B$2:$B$10=$B60)*('冬被-S级品'!$E$1:$AW$1=L$1)*('冬被-S级品'!$E$2:$AW$10)),0)+IFERROR(SUMPRODUCT(('白止-S级品'!$A$2:$A$26=$B60)*('白止-S级品'!$D$1:$AV$1=L$1)*('白止-S级品'!$D$2:$AV$26)),0)+IFERROR(SUMPRODUCT(('乐容-S级品'!$A$4:$A$32=$B60)*('乐容-S级品'!$L$3:$CA$3=L$1)*('乐容-S级品'!$L$4:$CA$32)),0)</f>
      </c>
      <c r="M60" s="280">
        <f>IFERROR(SUMPRODUCT(('控温被PRO-S级品'!$B$2:$B$10=$B60)*('控温被PRO-S级品'!$E$1:$BE$1=M$1)*('控温被PRO-S级品'!$E$2:$BE$10)),0)+IFERROR(SUMPRODUCT(('冬被-S级品'!$B$2:$B$10=$B60)*('冬被-S级品'!$E$1:$AW$1=M$1)*('冬被-S级品'!$E$2:$AW$10)),0)+IFERROR(SUMPRODUCT(('白止-S级品'!$A$2:$A$26=$B60)*('白止-S级品'!$D$1:$AV$1=M$1)*('白止-S级品'!$D$2:$AV$26)),0)+IFERROR(SUMPRODUCT(('乐容-S级品'!$A$4:$A$32=$B60)*('乐容-S级品'!$L$3:$CA$3=M$1)*('乐容-S级品'!$L$4:$CA$32)),0)</f>
      </c>
      <c r="N60" s="280">
        <f>IFERROR(SUMPRODUCT(('控温被PRO-S级品'!$B$2:$B$10=$B60)*('控温被PRO-S级品'!$E$1:$BE$1=N$1)*('控温被PRO-S级品'!$E$2:$BE$10)),0)+IFERROR(SUMPRODUCT(('冬被-S级品'!$B$2:$B$10=$B60)*('冬被-S级品'!$E$1:$AW$1=N$1)*('冬被-S级品'!$E$2:$AW$10)),0)+IFERROR(SUMPRODUCT(('白止-S级品'!$A$2:$A$26=$B60)*('白止-S级品'!$D$1:$AV$1=N$1)*('白止-S级品'!$D$2:$AV$26)),0)+IFERROR(SUMPRODUCT(('乐容-S级品'!$A$4:$A$32=$B60)*('乐容-S级品'!$L$3:$CA$3=N$1)*('乐容-S级品'!$L$4:$CA$32)),0)</f>
      </c>
      <c r="O60" s="280">
        <f>IFERROR(SUMPRODUCT(('控温被PRO-S级品'!$B$2:$B$10=$B60)*('控温被PRO-S级品'!$E$1:$BE$1=O$1)*('控温被PRO-S级品'!$E$2:$BE$10)),0)+IFERROR(SUMPRODUCT(('冬被-S级品'!$B$2:$B$10=$B60)*('冬被-S级品'!$E$1:$AW$1=O$1)*('冬被-S级品'!$E$2:$AW$10)),0)+IFERROR(SUMPRODUCT(('白止-S级品'!$A$2:$A$26=$B60)*('白止-S级品'!$D$1:$AV$1=O$1)*('白止-S级品'!$D$2:$AV$26)),0)+IFERROR(SUMPRODUCT(('乐容-S级品'!$A$4:$A$32=$B60)*('乐容-S级品'!$L$3:$CA$3=O$1)*('乐容-S级品'!$L$4:$CA$32)),0)</f>
      </c>
      <c r="P60" s="280">
        <f>IFERROR(SUMPRODUCT(('控温被PRO-S级品'!$B$2:$B$10=$B60)*('控温被PRO-S级品'!$E$1:$BE$1=P$1)*('控温被PRO-S级品'!$E$2:$BE$10)),0)+IFERROR(SUMPRODUCT(('冬被-S级品'!$B$2:$B$10=$B60)*('冬被-S级品'!$E$1:$AW$1=P$1)*('冬被-S级品'!$E$2:$AW$10)),0)+IFERROR(SUMPRODUCT(('白止-S级品'!$A$2:$A$26=$B60)*('白止-S级品'!$D$1:$AV$1=P$1)*('白止-S级品'!$D$2:$AV$26)),0)+IFERROR(SUMPRODUCT(('乐容-S级品'!$A$4:$A$32=$B60)*('乐容-S级品'!$L$3:$CA$3=P$1)*('乐容-S级品'!$L$4:$CA$32)),0)</f>
      </c>
      <c r="Q60" s="280">
        <f>IFERROR(SUMPRODUCT(('控温被PRO-S级品'!$B$2:$B$10=$B60)*('控温被PRO-S级品'!$E$1:$BE$1=Q$1)*('控温被PRO-S级品'!$E$2:$BE$10)),0)+IFERROR(SUMPRODUCT(('冬被-S级品'!$B$2:$B$10=$B60)*('冬被-S级品'!$E$1:$AW$1=Q$1)*('冬被-S级品'!$E$2:$AW$10)),0)+IFERROR(SUMPRODUCT(('白止-S级品'!$A$2:$A$26=$B60)*('白止-S级品'!$D$1:$AV$1=Q$1)*('白止-S级品'!$D$2:$AV$26)),0)+IFERROR(SUMPRODUCT(('乐容-S级品'!$A$4:$A$32=$B60)*('乐容-S级品'!$L$3:$CA$3=Q$1)*('乐容-S级品'!$L$4:$CA$32)),0)</f>
      </c>
      <c r="R60" s="280">
        <f>IFERROR(SUMPRODUCT(('控温被PRO-S级品'!$B$2:$B$10=$B60)*('控温被PRO-S级品'!$E$1:$BE$1=R$1)*('控温被PRO-S级品'!$E$2:$BE$10)),0)+IFERROR(SUMPRODUCT(('冬被-S级品'!$B$2:$B$10=$B60)*('冬被-S级品'!$E$1:$AW$1=R$1)*('冬被-S级品'!$E$2:$AW$10)),0)+IFERROR(SUMPRODUCT(('白止-S级品'!$A$2:$A$26=$B60)*('白止-S级品'!$D$1:$AV$1=R$1)*('白止-S级品'!$D$2:$AV$26)),0)+IFERROR(SUMPRODUCT(('乐容-S级品'!$A$4:$A$32=$B60)*('乐容-S级品'!$L$3:$CA$3=R$1)*('乐容-S级品'!$L$4:$CA$32)),0)</f>
      </c>
      <c r="S60" s="280">
        <f>IFERROR(SUMPRODUCT(('控温被PRO-S级品'!$B$2:$B$10=$B60)*('控温被PRO-S级品'!$E$1:$BE$1=S$1)*('控温被PRO-S级品'!$E$2:$BE$10)),0)+IFERROR(SUMPRODUCT(('冬被-S级品'!$B$2:$B$10=$B60)*('冬被-S级品'!$E$1:$AW$1=S$1)*('冬被-S级品'!$E$2:$AW$10)),0)+IFERROR(SUMPRODUCT(('白止-S级品'!$A$2:$A$26=$B60)*('白止-S级品'!$D$1:$AV$1=S$1)*('白止-S级品'!$D$2:$AV$26)),0)+IFERROR(SUMPRODUCT(('乐容-S级品'!$A$4:$A$32=$B60)*('乐容-S级品'!$L$3:$CA$3=S$1)*('乐容-S级品'!$L$4:$CA$32)),0)</f>
      </c>
      <c r="T60" s="280">
        <f>IFERROR(SUMPRODUCT(('控温被PRO-S级品'!$B$2:$B$10=$B60)*('控温被PRO-S级品'!$E$1:$BE$1=T$1)*('控温被PRO-S级品'!$E$2:$BE$10)),0)+IFERROR(SUMPRODUCT(('冬被-S级品'!$B$2:$B$10=$B60)*('冬被-S级品'!$E$1:$AW$1=T$1)*('冬被-S级品'!$E$2:$AW$10)),0)+IFERROR(SUMPRODUCT(('白止-S级品'!$A$2:$A$26=$B60)*('白止-S级品'!$D$1:$AV$1=T$1)*('白止-S级品'!$D$2:$AV$26)),0)+IFERROR(SUMPRODUCT(('乐容-S级品'!$A$4:$A$32=$B60)*('乐容-S级品'!$L$3:$CA$3=T$1)*('乐容-S级品'!$L$4:$CA$32)),0)</f>
      </c>
      <c r="U60" s="280">
        <f>IFERROR(SUMPRODUCT(('控温被PRO-S级品'!$B$2:$B$10=$B60)*('控温被PRO-S级品'!$E$1:$BE$1=U$1)*('控温被PRO-S级品'!$E$2:$BE$10)),0)+IFERROR(SUMPRODUCT(('冬被-S级品'!$B$2:$B$10=$B60)*('冬被-S级品'!$E$1:$AW$1=U$1)*('冬被-S级品'!$E$2:$AW$10)),0)+IFERROR(SUMPRODUCT(('白止-S级品'!$A$2:$A$26=$B60)*('白止-S级品'!$D$1:$AV$1=U$1)*('白止-S级品'!$D$2:$AV$26)),0)+IFERROR(SUMPRODUCT(('乐容-S级品'!$A$4:$A$32=$B60)*('乐容-S级品'!$L$3:$CA$3=U$1)*('乐容-S级品'!$L$4:$CA$32)),0)</f>
      </c>
      <c r="V60" s="280">
        <f>IFERROR(SUMPRODUCT(('控温被PRO-S级品'!$B$2:$B$10=$B60)*('控温被PRO-S级品'!$E$1:$BE$1=V$1)*('控温被PRO-S级品'!$E$2:$BE$10)),0)+IFERROR(SUMPRODUCT(('冬被-S级品'!$B$2:$B$10=$B60)*('冬被-S级品'!$E$1:$AW$1=V$1)*('冬被-S级品'!$E$2:$AW$10)),0)+IFERROR(SUMPRODUCT(('白止-S级品'!$A$2:$A$26=$B60)*('白止-S级品'!$D$1:$AV$1=V$1)*('白止-S级品'!$D$2:$AV$26)),0)+IFERROR(SUMPRODUCT(('乐容-S级品'!$A$4:$A$32=$B60)*('乐容-S级品'!$L$3:$CA$3=V$1)*('乐容-S级品'!$L$4:$CA$32)),0)</f>
      </c>
      <c r="W60" s="280">
        <f>IFERROR(SUMPRODUCT(('控温被PRO-S级品'!$B$2:$B$10=$B60)*('控温被PRO-S级品'!$E$1:$BE$1=W$1)*('控温被PRO-S级品'!$E$2:$BE$10)),0)+IFERROR(SUMPRODUCT(('冬被-S级品'!$B$2:$B$10=$B60)*('冬被-S级品'!$E$1:$AW$1=W$1)*('冬被-S级品'!$E$2:$AW$10)),0)+IFERROR(SUMPRODUCT(('白止-S级品'!$A$2:$A$26=$B60)*('白止-S级品'!$D$1:$AV$1=W$1)*('白止-S级品'!$D$2:$AV$26)),0)+IFERROR(SUMPRODUCT(('乐容-S级品'!$A$4:$A$32=$B60)*('乐容-S级品'!$L$3:$CA$3=W$1)*('乐容-S级品'!$L$4:$CA$32)),0)</f>
      </c>
      <c r="X60" s="280">
        <f>IFERROR(SUMPRODUCT(('控温被PRO-S级品'!$B$2:$B$10=$B60)*('控温被PRO-S级品'!$E$1:$BE$1=X$1)*('控温被PRO-S级品'!$E$2:$BE$10)),0)+IFERROR(SUMPRODUCT(('冬被-S级品'!$B$2:$B$10=$B60)*('冬被-S级品'!$E$1:$AW$1=X$1)*('冬被-S级品'!$E$2:$AW$10)),0)+IFERROR(SUMPRODUCT(('白止-S级品'!$A$2:$A$26=$B60)*('白止-S级品'!$D$1:$AV$1=X$1)*('白止-S级品'!$D$2:$AV$26)),0)+IFERROR(SUMPRODUCT(('乐容-S级品'!$A$4:$A$32=$B60)*('乐容-S级品'!$L$3:$CA$3=X$1)*('乐容-S级品'!$L$4:$CA$32)),0)</f>
      </c>
      <c r="Y60" s="280">
        <f>IFERROR(SUMPRODUCT(('控温被PRO-S级品'!$B$2:$B$10=$B60)*('控温被PRO-S级品'!$E$1:$BE$1=Y$1)*('控温被PRO-S级品'!$E$2:$BE$10)),0)+IFERROR(SUMPRODUCT(('冬被-S级品'!$B$2:$B$10=$B60)*('冬被-S级品'!$E$1:$AW$1=Y$1)*('冬被-S级品'!$E$2:$AW$10)),0)+IFERROR(SUMPRODUCT(('白止-S级品'!$A$2:$A$26=$B60)*('白止-S级品'!$D$1:$AV$1=Y$1)*('白止-S级品'!$D$2:$AV$26)),0)+IFERROR(SUMPRODUCT(('乐容-S级品'!$A$4:$A$32=$B60)*('乐容-S级品'!$L$3:$CA$3=Y$1)*('乐容-S级品'!$L$4:$CA$32)),0)</f>
      </c>
      <c r="Z60" s="280">
        <f>IFERROR(SUMPRODUCT(('控温被PRO-S级品'!$B$2:$B$10=$B60)*('控温被PRO-S级品'!$E$1:$BE$1=Z$1)*('控温被PRO-S级品'!$E$2:$BE$10)),0)+IFERROR(SUMPRODUCT(('冬被-S级品'!$B$2:$B$10=$B60)*('冬被-S级品'!$E$1:$AW$1=Z$1)*('冬被-S级品'!$E$2:$AW$10)),0)+IFERROR(SUMPRODUCT(('白止-S级品'!$A$2:$A$26=$B60)*('白止-S级品'!$D$1:$AV$1=Z$1)*('白止-S级品'!$D$2:$AV$26)),0)+IFERROR(SUMPRODUCT(('乐容-S级品'!$A$4:$A$32=$B60)*('乐容-S级品'!$L$3:$CA$3=Z$1)*('乐容-S级品'!$L$4:$CA$32)),0)</f>
      </c>
      <c r="AA60" s="280">
        <f>IFERROR(SUMPRODUCT(('控温被PRO-S级品'!$B$2:$B$10=$B60)*('控温被PRO-S级品'!$E$1:$BE$1=AA$1)*('控温被PRO-S级品'!$E$2:$BE$10)),0)+IFERROR(SUMPRODUCT(('冬被-S级品'!$B$2:$B$10=$B60)*('冬被-S级品'!$E$1:$AW$1=AA$1)*('冬被-S级品'!$E$2:$AW$10)),0)+IFERROR(SUMPRODUCT(('白止-S级品'!$A$2:$A$26=$B60)*('白止-S级品'!$D$1:$AV$1=AA$1)*('白止-S级品'!$D$2:$AV$26)),0)+IFERROR(SUMPRODUCT(('乐容-S级品'!$A$4:$A$32=$B60)*('乐容-S级品'!$L$3:$CA$3=AA$1)*('乐容-S级品'!$L$4:$CA$32)),0)</f>
      </c>
      <c r="AB60" s="280">
        <f>IFERROR(SUMPRODUCT(('控温被PRO-S级品'!$B$2:$B$10=$B60)*('控温被PRO-S级品'!$E$1:$BE$1=AB$1)*('控温被PRO-S级品'!$E$2:$BE$10)),0)+IFERROR(SUMPRODUCT(('冬被-S级品'!$B$2:$B$10=$B60)*('冬被-S级品'!$E$1:$AW$1=AB$1)*('冬被-S级品'!$E$2:$AW$10)),0)+IFERROR(SUMPRODUCT(('白止-S级品'!$A$2:$A$26=$B60)*('白止-S级品'!$D$1:$AV$1=AB$1)*('白止-S级品'!$D$2:$AV$26)),0)+IFERROR(SUMPRODUCT(('乐容-S级品'!$A$4:$A$32=$B60)*('乐容-S级品'!$L$3:$CA$3=AB$1)*('乐容-S级品'!$L$4:$CA$32)),0)</f>
      </c>
      <c r="AC60" s="280">
        <f>IFERROR(SUMPRODUCT(('控温被PRO-S级品'!$B$2:$B$10=$B60)*('控温被PRO-S级品'!$E$1:$BE$1=AC$1)*('控温被PRO-S级品'!$E$2:$BE$10)),0)+IFERROR(SUMPRODUCT(('冬被-S级品'!$B$2:$B$10=$B60)*('冬被-S级品'!$E$1:$AW$1=AC$1)*('冬被-S级品'!$E$2:$AW$10)),0)+IFERROR(SUMPRODUCT(('白止-S级品'!$A$2:$A$26=$B60)*('白止-S级品'!$D$1:$AV$1=AC$1)*('白止-S级品'!$D$2:$AV$26)),0)+IFERROR(SUMPRODUCT(('乐容-S级品'!$A$4:$A$32=$B60)*('乐容-S级品'!$L$3:$CA$3=AC$1)*('乐容-S级品'!$L$4:$CA$32)),0)</f>
      </c>
      <c r="AD60" s="280">
        <f>IFERROR(SUMPRODUCT(('控温被PRO-S级品'!$B$2:$B$10=$B60)*('控温被PRO-S级品'!$E$1:$BE$1=AD$1)*('控温被PRO-S级品'!$E$2:$BE$10)),0)+IFERROR(SUMPRODUCT(('冬被-S级品'!$B$2:$B$10=$B60)*('冬被-S级品'!$E$1:$AW$1=AD$1)*('冬被-S级品'!$E$2:$AW$10)),0)+IFERROR(SUMPRODUCT(('白止-S级品'!$A$2:$A$26=$B60)*('白止-S级品'!$D$1:$AV$1=AD$1)*('白止-S级品'!$D$2:$AV$26)),0)+IFERROR(SUMPRODUCT(('乐容-S级品'!$A$4:$A$32=$B60)*('乐容-S级品'!$L$3:$CA$3=AD$1)*('乐容-S级品'!$L$4:$CA$32)),0)</f>
      </c>
      <c r="AE60" s="280">
        <f>IFERROR(SUMPRODUCT(('控温被PRO-S级品'!$B$2:$B$10=$B60)*('控温被PRO-S级品'!$E$1:$BE$1=AE$1)*('控温被PRO-S级品'!$E$2:$BE$10)),0)+IFERROR(SUMPRODUCT(('冬被-S级品'!$B$2:$B$10=$B60)*('冬被-S级品'!$E$1:$AW$1=AE$1)*('冬被-S级品'!$E$2:$AW$10)),0)+IFERROR(SUMPRODUCT(('白止-S级品'!$A$2:$A$26=$B60)*('白止-S级品'!$D$1:$AV$1=AE$1)*('白止-S级品'!$D$2:$AV$26)),0)+IFERROR(SUMPRODUCT(('乐容-S级品'!$A$4:$A$32=$B60)*('乐容-S级品'!$L$3:$CA$3=AE$1)*('乐容-S级品'!$L$4:$CA$32)),0)</f>
      </c>
      <c r="AF60" s="280">
        <f>IFERROR(SUMPRODUCT(('控温被PRO-S级品'!$B$2:$B$10=$B60)*('控温被PRO-S级品'!$E$1:$BE$1=AF$1)*('控温被PRO-S级品'!$E$2:$BE$10)),0)+IFERROR(SUMPRODUCT(('冬被-S级品'!$B$2:$B$10=$B60)*('冬被-S级品'!$E$1:$AW$1=AF$1)*('冬被-S级品'!$E$2:$AW$10)),0)+IFERROR(SUMPRODUCT(('白止-S级品'!$A$2:$A$26=$B60)*('白止-S级品'!$D$1:$AV$1=AF$1)*('白止-S级品'!$D$2:$AV$26)),0)+IFERROR(SUMPRODUCT(('乐容-S级品'!$A$4:$A$32=$B60)*('乐容-S级品'!$L$3:$CA$3=AF$1)*('乐容-S级品'!$L$4:$CA$32)),0)</f>
      </c>
      <c r="AG60" s="280">
        <f>IFERROR(SUMPRODUCT(('控温被PRO-S级品'!$B$2:$B$10=$B60)*('控温被PRO-S级品'!$E$1:$BE$1=AG$1)*('控温被PRO-S级品'!$E$2:$BE$10)),0)+IFERROR(SUMPRODUCT(('冬被-S级品'!$B$2:$B$10=$B60)*('冬被-S级品'!$E$1:$AW$1=AG$1)*('冬被-S级品'!$E$2:$AW$10)),0)+IFERROR(SUMPRODUCT(('白止-S级品'!$A$2:$A$26=$B60)*('白止-S级品'!$D$1:$AV$1=AG$1)*('白止-S级品'!$D$2:$AV$26)),0)+IFERROR(SUMPRODUCT(('乐容-S级品'!$A$4:$A$32=$B60)*('乐容-S级品'!$L$3:$CA$3=AG$1)*('乐容-S级品'!$L$4:$CA$32)),0)</f>
      </c>
      <c r="AH60" s="280">
        <f>IFERROR(SUMPRODUCT(('控温被PRO-S级品'!$B$2:$B$10=$B60)*('控温被PRO-S级品'!$E$1:$BE$1=AH$1)*('控温被PRO-S级品'!$E$2:$BE$10)),0)+IFERROR(SUMPRODUCT(('冬被-S级品'!$B$2:$B$10=$B60)*('冬被-S级品'!$E$1:$AW$1=AH$1)*('冬被-S级品'!$E$2:$AW$10)),0)+IFERROR(SUMPRODUCT(('白止-S级品'!$A$2:$A$26=$B60)*('白止-S级品'!$D$1:$AV$1=AH$1)*('白止-S级品'!$D$2:$AV$26)),0)+IFERROR(SUMPRODUCT(('乐容-S级品'!$A$4:$A$32=$B60)*('乐容-S级品'!$L$3:$CA$3=AH$1)*('乐容-S级品'!$L$4:$CA$32)),0)</f>
      </c>
      <c r="AI60" s="280">
        <f>IFERROR(SUMPRODUCT(('控温被PRO-S级品'!$B$2:$B$10=$B60)*('控温被PRO-S级品'!$E$1:$BE$1=AI$1)*('控温被PRO-S级品'!$E$2:$BE$10)),0)+IFERROR(SUMPRODUCT(('冬被-S级品'!$B$2:$B$10=$B60)*('冬被-S级品'!$E$1:$AW$1=AI$1)*('冬被-S级品'!$E$2:$AW$10)),0)+IFERROR(SUMPRODUCT(('白止-S级品'!$A$2:$A$26=$B60)*('白止-S级品'!$D$1:$AV$1=AI$1)*('白止-S级品'!$D$2:$AV$26)),0)+IFERROR(SUMPRODUCT(('乐容-S级品'!$A$4:$A$32=$B60)*('乐容-S级品'!$L$3:$CA$3=AI$1)*('乐容-S级品'!$L$4:$CA$32)),0)</f>
      </c>
      <c r="AJ60" s="280">
        <f>IFERROR(SUMPRODUCT(('控温被PRO-S级品'!$B$2:$B$10=$B60)*('控温被PRO-S级品'!$E$1:$BE$1=AJ$1)*('控温被PRO-S级品'!$E$2:$BE$10)),0)+IFERROR(SUMPRODUCT(('冬被-S级品'!$B$2:$B$10=$B60)*('冬被-S级品'!$E$1:$AW$1=AJ$1)*('冬被-S级品'!$E$2:$AW$10)),0)+IFERROR(SUMPRODUCT(('白止-S级品'!$A$2:$A$26=$B60)*('白止-S级品'!$D$1:$AV$1=AJ$1)*('白止-S级品'!$D$2:$AV$26)),0)+IFERROR(SUMPRODUCT(('乐容-S级品'!$A$4:$A$32=$B60)*('乐容-S级品'!$L$3:$CA$3=AJ$1)*('乐容-S级品'!$L$4:$CA$32)),0)</f>
      </c>
      <c r="AK60" s="280">
        <f>IFERROR(SUMPRODUCT(('控温被PRO-S级品'!$B$2:$B$10=$B60)*('控温被PRO-S级品'!$E$1:$BE$1=AK$1)*('控温被PRO-S级品'!$E$2:$BE$10)),0)+IFERROR(SUMPRODUCT(('冬被-S级品'!$B$2:$B$10=$B60)*('冬被-S级品'!$E$1:$AW$1=AK$1)*('冬被-S级品'!$E$2:$AW$10)),0)+IFERROR(SUMPRODUCT(('白止-S级品'!$A$2:$A$26=$B60)*('白止-S级品'!$D$1:$AV$1=AK$1)*('白止-S级品'!$D$2:$AV$26)),0)+IFERROR(SUMPRODUCT(('乐容-S级品'!$A$4:$A$32=$B60)*('乐容-S级品'!$L$3:$CA$3=AK$1)*('乐容-S级品'!$L$4:$CA$32)),0)</f>
      </c>
      <c r="AL60" s="280">
        <f>IFERROR(SUMPRODUCT(('控温被PRO-S级品'!$B$2:$B$10=$B60)*('控温被PRO-S级品'!$E$1:$BE$1=AL$1)*('控温被PRO-S级品'!$E$2:$BE$10)),0)+IFERROR(SUMPRODUCT(('冬被-S级品'!$B$2:$B$10=$B60)*('冬被-S级品'!$E$1:$AW$1=AL$1)*('冬被-S级品'!$E$2:$AW$10)),0)+IFERROR(SUMPRODUCT(('白止-S级品'!$A$2:$A$26=$B60)*('白止-S级品'!$D$1:$AV$1=AL$1)*('白止-S级品'!$D$2:$AV$26)),0)+IFERROR(SUMPRODUCT(('乐容-S级品'!$A$4:$A$32=$B60)*('乐容-S级品'!$L$3:$CA$3=AL$1)*('乐容-S级品'!$L$4:$CA$32)),0)</f>
      </c>
      <c r="AM60" s="280">
        <f>IFERROR(SUMPRODUCT(('控温被PRO-S级品'!$B$2:$B$10=$B60)*('控温被PRO-S级品'!$E$1:$BE$1=AM$1)*('控温被PRO-S级品'!$E$2:$BE$10)),0)+IFERROR(SUMPRODUCT(('冬被-S级品'!$B$2:$B$10=$B60)*('冬被-S级品'!$E$1:$AW$1=AM$1)*('冬被-S级品'!$E$2:$AW$10)),0)+IFERROR(SUMPRODUCT(('白止-S级品'!$A$2:$A$26=$B60)*('白止-S级品'!$D$1:$AV$1=AM$1)*('白止-S级品'!$D$2:$AV$26)),0)+IFERROR(SUMPRODUCT(('乐容-S级品'!$A$4:$A$32=$B60)*('乐容-S级品'!$L$3:$CA$3=AM$1)*('乐容-S级品'!$L$4:$CA$32)),0)</f>
      </c>
      <c r="AN60" s="280">
        <f>IFERROR(SUMPRODUCT(('控温被PRO-S级品'!$B$2:$B$10=$B60)*('控温被PRO-S级品'!$E$1:$BE$1=AN$1)*('控温被PRO-S级品'!$E$2:$BE$10)),0)+IFERROR(SUMPRODUCT(('冬被-S级品'!$B$2:$B$10=$B60)*('冬被-S级品'!$E$1:$AW$1=AN$1)*('冬被-S级品'!$E$2:$AW$10)),0)+IFERROR(SUMPRODUCT(('白止-S级品'!$A$2:$A$26=$B60)*('白止-S级品'!$D$1:$AV$1=AN$1)*('白止-S级品'!$D$2:$AV$26)),0)+IFERROR(SUMPRODUCT(('乐容-S级品'!$A$4:$A$32=$B60)*('乐容-S级品'!$L$3:$CA$3=AN$1)*('乐容-S级品'!$L$4:$CA$32)),0)</f>
      </c>
      <c r="AO60" s="280">
        <f>IFERROR(SUMPRODUCT(('控温被PRO-S级品'!$B$2:$B$10=$B60)*('控温被PRO-S级品'!$E$1:$BE$1=AO$1)*('控温被PRO-S级品'!$E$2:$BE$10)),0)+IFERROR(SUMPRODUCT(('冬被-S级品'!$B$2:$B$10=$B60)*('冬被-S级品'!$E$1:$AW$1=AO$1)*('冬被-S级品'!$E$2:$AW$10)),0)+IFERROR(SUMPRODUCT(('白止-S级品'!$A$2:$A$26=$B60)*('白止-S级品'!$D$1:$AV$1=AO$1)*('白止-S级品'!$D$2:$AV$26)),0)+IFERROR(SUMPRODUCT(('乐容-S级品'!$A$4:$A$32=$B60)*('乐容-S级品'!$L$3:$CA$3=AO$1)*('乐容-S级品'!$L$4:$CA$32)),0)</f>
      </c>
      <c r="AP60" s="280">
        <f>IFERROR(SUMPRODUCT(('控温被PRO-S级品'!$B$2:$B$10=$B60)*('控温被PRO-S级品'!$E$1:$BE$1=AP$1)*('控温被PRO-S级品'!$E$2:$BE$10)),0)+IFERROR(SUMPRODUCT(('冬被-S级品'!$B$2:$B$10=$B60)*('冬被-S级品'!$E$1:$AW$1=AP$1)*('冬被-S级品'!$E$2:$AW$10)),0)+IFERROR(SUMPRODUCT(('白止-S级品'!$A$2:$A$26=$B60)*('白止-S级品'!$D$1:$AV$1=AP$1)*('白止-S级品'!$D$2:$AV$26)),0)+IFERROR(SUMPRODUCT(('乐容-S级品'!$A$4:$A$32=$B60)*('乐容-S级品'!$L$3:$CA$3=AP$1)*('乐容-S级品'!$L$4:$CA$32)),0)</f>
      </c>
      <c r="AQ60" s="280">
        <f>IFERROR(SUMPRODUCT(('控温被PRO-S级品'!$B$2:$B$10=$B60)*('控温被PRO-S级品'!$E$1:$BE$1=AQ$1)*('控温被PRO-S级品'!$E$2:$BE$10)),0)+IFERROR(SUMPRODUCT(('冬被-S级品'!$B$2:$B$10=$B60)*('冬被-S级品'!$E$1:$AW$1=AQ$1)*('冬被-S级品'!$E$2:$AW$10)),0)+IFERROR(SUMPRODUCT(('白止-S级品'!$A$2:$A$26=$B60)*('白止-S级品'!$D$1:$AV$1=AQ$1)*('白止-S级品'!$D$2:$AV$26)),0)+IFERROR(SUMPRODUCT(('乐容-S级品'!$A$4:$A$32=$B60)*('乐容-S级品'!$L$3:$CA$3=AQ$1)*('乐容-S级品'!$L$4:$CA$32)),0)</f>
      </c>
      <c r="AR60" s="280">
        <f>IFERROR(SUMPRODUCT(('控温被PRO-S级品'!$B$2:$B$10=$B60)*('控温被PRO-S级品'!$E$1:$BE$1=AR$1)*('控温被PRO-S级品'!$E$2:$BE$10)),0)+IFERROR(SUMPRODUCT(('冬被-S级品'!$B$2:$B$10=$B60)*('冬被-S级品'!$E$1:$AW$1=AR$1)*('冬被-S级品'!$E$2:$AW$10)),0)+IFERROR(SUMPRODUCT(('白止-S级品'!$A$2:$A$26=$B60)*('白止-S级品'!$D$1:$AV$1=AR$1)*('白止-S级品'!$D$2:$AV$26)),0)+IFERROR(SUMPRODUCT(('乐容-S级品'!$A$4:$A$32=$B60)*('乐容-S级品'!$L$3:$CA$3=AR$1)*('乐容-S级品'!$L$4:$CA$32)),0)</f>
      </c>
      <c r="AS60" s="280">
        <f>IFERROR(SUMPRODUCT(('控温被PRO-S级品'!$B$2:$B$10=$B60)*('控温被PRO-S级品'!$E$1:$BE$1=AS$1)*('控温被PRO-S级品'!$E$2:$BE$10)),0)+IFERROR(SUMPRODUCT(('冬被-S级品'!$B$2:$B$10=$B60)*('冬被-S级品'!$E$1:$AW$1=AS$1)*('冬被-S级品'!$E$2:$AW$10)),0)+IFERROR(SUMPRODUCT(('白止-S级品'!$A$2:$A$26=$B60)*('白止-S级品'!$D$1:$AV$1=AS$1)*('白止-S级品'!$D$2:$AV$26)),0)+IFERROR(SUMPRODUCT(('乐容-S级品'!$A$4:$A$32=$B60)*('乐容-S级品'!$L$3:$CA$3=AS$1)*('乐容-S级品'!$L$4:$CA$32)),0)</f>
      </c>
      <c r="AT60" s="280">
        <f>IFERROR(SUMPRODUCT(('控温被PRO-S级品'!$B$2:$B$10=$B60)*('控温被PRO-S级品'!$E$1:$BE$1=AT$1)*('控温被PRO-S级品'!$E$2:$BE$10)),0)+IFERROR(SUMPRODUCT(('冬被-S级品'!$B$2:$B$10=$B60)*('冬被-S级品'!$E$1:$AW$1=AT$1)*('冬被-S级品'!$E$2:$AW$10)),0)+IFERROR(SUMPRODUCT(('白止-S级品'!$A$2:$A$26=$B60)*('白止-S级品'!$D$1:$AV$1=AT$1)*('白止-S级品'!$D$2:$AV$26)),0)+IFERROR(SUMPRODUCT(('乐容-S级品'!$A$4:$A$32=$B60)*('乐容-S级品'!$L$3:$CA$3=AT$1)*('乐容-S级品'!$L$4:$CA$32)),0)</f>
      </c>
      <c r="AU60" s="280">
        <f>IFERROR(SUMPRODUCT(('控温被PRO-S级品'!$B$2:$B$10=$B60)*('控温被PRO-S级品'!$E$1:$BE$1=AU$1)*('控温被PRO-S级品'!$E$2:$BE$10)),0)+IFERROR(SUMPRODUCT(('冬被-S级品'!$B$2:$B$10=$B60)*('冬被-S级品'!$E$1:$AW$1=AU$1)*('冬被-S级品'!$E$2:$AW$10)),0)+IFERROR(SUMPRODUCT(('白止-S级品'!$A$2:$A$26=$B60)*('白止-S级品'!$D$1:$AV$1=AU$1)*('白止-S级品'!$D$2:$AV$26)),0)+IFERROR(SUMPRODUCT(('乐容-S级品'!$A$4:$A$32=$B60)*('乐容-S级品'!$L$3:$CA$3=AU$1)*('乐容-S级品'!$L$4:$CA$32)),0)</f>
      </c>
      <c r="AV60" s="280">
        <f>IFERROR(SUMPRODUCT(('控温被PRO-S级品'!$B$2:$B$10=$B60)*('控温被PRO-S级品'!$E$1:$BE$1=AV$1)*('控温被PRO-S级品'!$E$2:$BE$10)),0)+IFERROR(SUMPRODUCT(('冬被-S级品'!$B$2:$B$10=$B60)*('冬被-S级品'!$E$1:$AW$1=AV$1)*('冬被-S级品'!$E$2:$AW$10)),0)+IFERROR(SUMPRODUCT(('白止-S级品'!$A$2:$A$26=$B60)*('白止-S级品'!$D$1:$AV$1=AV$1)*('白止-S级品'!$D$2:$AV$26)),0)+IFERROR(SUMPRODUCT(('乐容-S级品'!$A$4:$A$32=$B60)*('乐容-S级品'!$L$3:$CA$3=AV$1)*('乐容-S级品'!$L$4:$CA$32)),0)</f>
      </c>
      <c r="AW60" s="280">
        <f>IFERROR(SUMPRODUCT(('控温被PRO-S级品'!$B$2:$B$10=$B60)*('控温被PRO-S级品'!$E$1:$BE$1=AW$1)*('控温被PRO-S级品'!$E$2:$BE$10)),0)+IFERROR(SUMPRODUCT(('冬被-S级品'!$B$2:$B$10=$B60)*('冬被-S级品'!$E$1:$AW$1=AW$1)*('冬被-S级品'!$E$2:$AW$10)),0)+IFERROR(SUMPRODUCT(('白止-S级品'!$A$2:$A$26=$B60)*('白止-S级品'!$D$1:$AV$1=AW$1)*('白止-S级品'!$D$2:$AV$26)),0)+IFERROR(SUMPRODUCT(('乐容-S级品'!$A$4:$A$32=$B60)*('乐容-S级品'!$L$3:$CA$3=AW$1)*('乐容-S级品'!$L$4:$CA$32)),0)</f>
      </c>
      <c r="AX60" s="280">
        <f>IFERROR(SUMPRODUCT(('控温被PRO-S级品'!$B$2:$B$10=$B60)*('控温被PRO-S级品'!$E$1:$BE$1=AX$1)*('控温被PRO-S级品'!$E$2:$BE$10)),0)+IFERROR(SUMPRODUCT(('冬被-S级品'!$B$2:$B$10=$B60)*('冬被-S级品'!$E$1:$AW$1=AX$1)*('冬被-S级品'!$E$2:$AW$10)),0)+IFERROR(SUMPRODUCT(('白止-S级品'!$A$2:$A$26=$B60)*('白止-S级品'!$D$1:$AV$1=AX$1)*('白止-S级品'!$D$2:$AV$26)),0)+IFERROR(SUMPRODUCT(('乐容-S级品'!$A$4:$A$32=$B60)*('乐容-S级品'!$L$3:$CA$3=AX$1)*('乐容-S级品'!$L$4:$CA$32)),0)</f>
      </c>
      <c r="AY60" s="280">
        <f>IFERROR(SUMPRODUCT(('控温被PRO-S级品'!$B$2:$B$10=$B60)*('控温被PRO-S级品'!$E$1:$BE$1=AY$1)*('控温被PRO-S级品'!$E$2:$BE$10)),0)+IFERROR(SUMPRODUCT(('冬被-S级品'!$B$2:$B$10=$B60)*('冬被-S级品'!$E$1:$AW$1=AY$1)*('冬被-S级品'!$E$2:$AW$10)),0)+IFERROR(SUMPRODUCT(('白止-S级品'!$A$2:$A$26=$B60)*('白止-S级品'!$D$1:$AV$1=AY$1)*('白止-S级品'!$D$2:$AV$26)),0)+IFERROR(SUMPRODUCT(('乐容-S级品'!$A$4:$A$32=$B60)*('乐容-S级品'!$L$3:$CA$3=AY$1)*('乐容-S级品'!$L$4:$CA$32)),0)</f>
      </c>
      <c r="AZ60" s="280">
        <f>IFERROR(SUMPRODUCT(('控温被PRO-S级品'!$B$2:$B$10=$B60)*('控温被PRO-S级品'!$E$1:$BE$1=AZ$1)*('控温被PRO-S级品'!$E$2:$BE$10)),0)+IFERROR(SUMPRODUCT(('冬被-S级品'!$B$2:$B$10=$B60)*('冬被-S级品'!$E$1:$AW$1=AZ$1)*('冬被-S级品'!$E$2:$AW$10)),0)+IFERROR(SUMPRODUCT(('白止-S级品'!$A$2:$A$26=$B60)*('白止-S级品'!$D$1:$AV$1=AZ$1)*('白止-S级品'!$D$2:$AV$26)),0)+IFERROR(SUMPRODUCT(('乐容-S级品'!$A$4:$A$32=$B60)*('乐容-S级品'!$L$3:$CA$3=AZ$1)*('乐容-S级品'!$L$4:$CA$32)),0)</f>
      </c>
      <c r="BA60" s="280">
        <f>IFERROR(SUMPRODUCT(('控温被PRO-S级品'!$B$2:$B$10=$B60)*('控温被PRO-S级品'!$E$1:$BE$1=BA$1)*('控温被PRO-S级品'!$E$2:$BE$10)),0)+IFERROR(SUMPRODUCT(('冬被-S级品'!$B$2:$B$10=$B60)*('冬被-S级品'!$E$1:$AW$1=BA$1)*('冬被-S级品'!$E$2:$AW$10)),0)+IFERROR(SUMPRODUCT(('白止-S级品'!$A$2:$A$26=$B60)*('白止-S级品'!$D$1:$AV$1=BA$1)*('白止-S级品'!$D$2:$AV$26)),0)+IFERROR(SUMPRODUCT(('乐容-S级品'!$A$4:$A$32=$B60)*('乐容-S级品'!$L$3:$CA$3=BA$1)*('乐容-S级品'!$L$4:$CA$32)),0)</f>
      </c>
      <c r="BB60" s="280">
        <f>IFERROR(SUMPRODUCT(('控温被PRO-S级品'!$B$2:$B$10=$B60)*('控温被PRO-S级品'!$E$1:$BE$1=BB$1)*('控温被PRO-S级品'!$E$2:$BE$10)),0)+IFERROR(SUMPRODUCT(('冬被-S级品'!$B$2:$B$10=$B60)*('冬被-S级品'!$E$1:$AW$1=BB$1)*('冬被-S级品'!$E$2:$AW$10)),0)+IFERROR(SUMPRODUCT(('白止-S级品'!$A$2:$A$26=$B60)*('白止-S级品'!$D$1:$AV$1=BB$1)*('白止-S级品'!$D$2:$AV$26)),0)+IFERROR(SUMPRODUCT(('乐容-S级品'!$A$4:$A$32=$B60)*('乐容-S级品'!$L$3:$CA$3=BB$1)*('乐容-S级品'!$L$4:$CA$32)),0)</f>
      </c>
      <c r="BC60" s="280">
        <f>IFERROR(SUMPRODUCT(('控温被PRO-S级品'!$B$2:$B$10=$B60)*('控温被PRO-S级品'!$E$1:$BE$1=BC$1)*('控温被PRO-S级品'!$E$2:$BE$10)),0)+IFERROR(SUMPRODUCT(('冬被-S级品'!$B$2:$B$10=$B60)*('冬被-S级品'!$E$1:$AW$1=BC$1)*('冬被-S级品'!$E$2:$AW$10)),0)+IFERROR(SUMPRODUCT(('白止-S级品'!$A$2:$A$26=$B60)*('白止-S级品'!$D$1:$AV$1=BC$1)*('白止-S级品'!$D$2:$AV$26)),0)+IFERROR(SUMPRODUCT(('乐容-S级品'!$A$4:$A$32=$B60)*('乐容-S级品'!$L$3:$CA$3=BC$1)*('乐容-S级品'!$L$4:$CA$32)),0)</f>
      </c>
      <c r="BD60" s="280">
        <f>IFERROR(SUMPRODUCT(('控温被PRO-S级品'!$B$2:$B$10=$B60)*('控温被PRO-S级品'!$E$1:$BE$1=BD$1)*('控温被PRO-S级品'!$E$2:$BE$10)),0)+IFERROR(SUMPRODUCT(('冬被-S级品'!$B$2:$B$10=$B60)*('冬被-S级品'!$E$1:$AW$1=BD$1)*('冬被-S级品'!$E$2:$AW$10)),0)+IFERROR(SUMPRODUCT(('白止-S级品'!$A$2:$A$26=$B60)*('白止-S级品'!$D$1:$AV$1=BD$1)*('白止-S级品'!$D$2:$AV$26)),0)+IFERROR(SUMPRODUCT(('乐容-S级品'!$A$4:$A$32=$B60)*('乐容-S级品'!$L$3:$CA$3=BD$1)*('乐容-S级品'!$L$4:$CA$32)),0)</f>
      </c>
      <c r="BE60" s="280">
        <f>IFERROR(SUMPRODUCT(('控温被PRO-S级品'!$B$2:$B$10=$B60)*('控温被PRO-S级品'!$E$1:$BE$1=BE$1)*('控温被PRO-S级品'!$E$2:$BE$10)),0)+IFERROR(SUMPRODUCT(('冬被-S级品'!$B$2:$B$10=$B60)*('冬被-S级品'!$E$1:$AW$1=BE$1)*('冬被-S级品'!$E$2:$AW$10)),0)+IFERROR(SUMPRODUCT(('白止-S级品'!$A$2:$A$26=$B60)*('白止-S级品'!$D$1:$AV$1=BE$1)*('白止-S级品'!$D$2:$AV$26)),0)+IFERROR(SUMPRODUCT(('乐容-S级品'!$A$4:$A$32=$B60)*('乐容-S级品'!$L$3:$CA$3=BE$1)*('乐容-S级品'!$L$4:$CA$32)),0)</f>
      </c>
      <c r="BF60" s="280">
        <f>IFERROR(SUMPRODUCT(('控温被PRO-S级品'!$B$2:$B$10=$B60)*('控温被PRO-S级品'!$E$1:$BE$1=BF$1)*('控温被PRO-S级品'!$E$2:$BE$10)),0)+IFERROR(SUMPRODUCT(('冬被-S级品'!$B$2:$B$10=$B60)*('冬被-S级品'!$E$1:$AW$1=BF$1)*('冬被-S级品'!$E$2:$AW$10)),0)+IFERROR(SUMPRODUCT(('白止-S级品'!$A$2:$A$26=$B60)*('白止-S级品'!$D$1:$AV$1=BF$1)*('白止-S级品'!$D$2:$AV$26)),0)+IFERROR(SUMPRODUCT(('乐容-S级品'!$A$4:$A$32=$B60)*('乐容-S级品'!$L$3:$CA$3=BF$1)*('乐容-S级品'!$L$4:$CA$32)),0)</f>
      </c>
      <c r="BG60" s="280">
        <f>IFERROR(SUMPRODUCT(('控温被PRO-S级品'!$B$2:$B$10=$B60)*('控温被PRO-S级品'!$E$1:$BE$1=BG$1)*('控温被PRO-S级品'!$E$2:$BE$10)),0)+IFERROR(SUMPRODUCT(('冬被-S级品'!$B$2:$B$10=$B60)*('冬被-S级品'!$E$1:$AW$1=BG$1)*('冬被-S级品'!$E$2:$AW$10)),0)+IFERROR(SUMPRODUCT(('白止-S级品'!$A$2:$A$26=$B60)*('白止-S级品'!$D$1:$AV$1=BG$1)*('白止-S级品'!$D$2:$AV$26)),0)+IFERROR(SUMPRODUCT(('乐容-S级品'!$A$4:$A$32=$B60)*('乐容-S级品'!$L$3:$CA$3=BG$1)*('乐容-S级品'!$L$4:$CA$32)),0)</f>
      </c>
      <c r="BH60" s="280">
        <f>IFERROR(SUMPRODUCT(('控温被PRO-S级品'!$B$2:$B$10=$B60)*('控温被PRO-S级品'!$E$1:$BE$1=BH$1)*('控温被PRO-S级品'!$E$2:$BE$10)),0)+IFERROR(SUMPRODUCT(('冬被-S级品'!$B$2:$B$10=$B60)*('冬被-S级品'!$E$1:$AW$1=BH$1)*('冬被-S级品'!$E$2:$AW$10)),0)+IFERROR(SUMPRODUCT(('白止-S级品'!$A$2:$A$26=$B60)*('白止-S级品'!$D$1:$AV$1=BH$1)*('白止-S级品'!$D$2:$AV$26)),0)+IFERROR(SUMPRODUCT(('乐容-S级品'!$A$4:$A$32=$B60)*('乐容-S级品'!$L$3:$CA$3=BH$1)*('乐容-S级品'!$L$4:$CA$32)),0)</f>
      </c>
      <c r="BI60" s="280">
        <f>IFERROR(SUMPRODUCT(('控温被PRO-S级品'!$B$2:$B$10=$B60)*('控温被PRO-S级品'!$E$1:$BE$1=BI$1)*('控温被PRO-S级品'!$E$2:$BE$10)),0)+IFERROR(SUMPRODUCT(('冬被-S级品'!$B$2:$B$10=$B60)*('冬被-S级品'!$E$1:$AW$1=BI$1)*('冬被-S级品'!$E$2:$AW$10)),0)+IFERROR(SUMPRODUCT(('白止-S级品'!$A$2:$A$26=$B60)*('白止-S级品'!$D$1:$AV$1=BI$1)*('白止-S级品'!$D$2:$AV$26)),0)+IFERROR(SUMPRODUCT(('乐容-S级品'!$A$4:$A$32=$B60)*('乐容-S级品'!$L$3:$CA$3=BI$1)*('乐容-S级品'!$L$4:$CA$32)),0)</f>
      </c>
      <c r="BJ60" s="280">
        <f>IFERROR(SUMPRODUCT(('控温被PRO-S级品'!$B$2:$B$10=$B60)*('控温被PRO-S级品'!$E$1:$BE$1=BJ$1)*('控温被PRO-S级品'!$E$2:$BE$10)),0)+IFERROR(SUMPRODUCT(('冬被-S级品'!$B$2:$B$10=$B60)*('冬被-S级品'!$E$1:$AW$1=BJ$1)*('冬被-S级品'!$E$2:$AW$10)),0)+IFERROR(SUMPRODUCT(('白止-S级品'!$A$2:$A$26=$B60)*('白止-S级品'!$D$1:$AV$1=BJ$1)*('白止-S级品'!$D$2:$AV$26)),0)+IFERROR(SUMPRODUCT(('乐容-S级品'!$A$4:$A$32=$B60)*('乐容-S级品'!$L$3:$CA$3=BJ$1)*('乐容-S级品'!$L$4:$CA$32)),0)</f>
      </c>
      <c r="BK60" s="280">
        <f>IFERROR(SUMPRODUCT(('控温被PRO-S级品'!$B$2:$B$10=$B60)*('控温被PRO-S级品'!$E$1:$BE$1=BK$1)*('控温被PRO-S级品'!$E$2:$BE$10)),0)+IFERROR(SUMPRODUCT(('冬被-S级品'!$B$2:$B$10=$B60)*('冬被-S级品'!$E$1:$AW$1=BK$1)*('冬被-S级品'!$E$2:$AW$10)),0)+IFERROR(SUMPRODUCT(('白止-S级品'!$A$2:$A$26=$B60)*('白止-S级品'!$D$1:$AV$1=BK$1)*('白止-S级品'!$D$2:$AV$26)),0)+IFERROR(SUMPRODUCT(('乐容-S级品'!$A$4:$A$32=$B60)*('乐容-S级品'!$L$3:$CA$3=BK$1)*('乐容-S级品'!$L$4:$CA$32)),0)</f>
      </c>
      <c r="BL60" s="280">
        <f>IFERROR(SUMPRODUCT(('控温被PRO-S级品'!$B$2:$B$10=$B60)*('控温被PRO-S级品'!$E$1:$BE$1=BL$1)*('控温被PRO-S级品'!$E$2:$BE$10)),0)+IFERROR(SUMPRODUCT(('冬被-S级品'!$B$2:$B$10=$B60)*('冬被-S级品'!$E$1:$AW$1=BL$1)*('冬被-S级品'!$E$2:$AW$10)),0)+IFERROR(SUMPRODUCT(('白止-S级品'!$A$2:$A$26=$B60)*('白止-S级品'!$D$1:$AV$1=BL$1)*('白止-S级品'!$D$2:$AV$26)),0)+IFERROR(SUMPRODUCT(('乐容-S级品'!$A$4:$A$32=$B60)*('乐容-S级品'!$L$3:$CA$3=BL$1)*('乐容-S级品'!$L$4:$CA$32)),0)</f>
      </c>
      <c r="BM60" s="280">
        <f>IFERROR(SUMPRODUCT(('控温被PRO-S级品'!$B$2:$B$10=$B60)*('控温被PRO-S级品'!$E$1:$BE$1=BM$1)*('控温被PRO-S级品'!$E$2:$BE$10)),0)+IFERROR(SUMPRODUCT(('冬被-S级品'!$B$2:$B$10=$B60)*('冬被-S级品'!$E$1:$AW$1=BM$1)*('冬被-S级品'!$E$2:$AW$10)),0)+IFERROR(SUMPRODUCT(('白止-S级品'!$A$2:$A$26=$B60)*('白止-S级品'!$D$1:$AV$1=BM$1)*('白止-S级品'!$D$2:$AV$26)),0)+IFERROR(SUMPRODUCT(('乐容-S级品'!$A$4:$A$32=$B60)*('乐容-S级品'!$L$3:$CA$3=BM$1)*('乐容-S级品'!$L$4:$CA$32)),0)</f>
      </c>
      <c r="BN60" s="280">
        <f>IFERROR(SUMPRODUCT(('控温被PRO-S级品'!$B$2:$B$10=$B60)*('控温被PRO-S级品'!$E$1:$BE$1=BN$1)*('控温被PRO-S级品'!$E$2:$BE$10)),0)+IFERROR(SUMPRODUCT(('冬被-S级品'!$B$2:$B$10=$B60)*('冬被-S级品'!$E$1:$AW$1=BN$1)*('冬被-S级品'!$E$2:$AW$10)),0)+IFERROR(SUMPRODUCT(('白止-S级品'!$A$2:$A$26=$B60)*('白止-S级品'!$D$1:$AV$1=BN$1)*('白止-S级品'!$D$2:$AV$26)),0)+IFERROR(SUMPRODUCT(('乐容-S级品'!$A$4:$A$32=$B60)*('乐容-S级品'!$L$3:$CA$3=BN$1)*('乐容-S级品'!$L$4:$CA$32)),0)</f>
      </c>
      <c r="BO60" s="280">
        <f>IFERROR(SUMPRODUCT(('控温被PRO-S级品'!$B$2:$B$10=$B60)*('控温被PRO-S级品'!$E$1:$BE$1=BO$1)*('控温被PRO-S级品'!$E$2:$BE$10)),0)+IFERROR(SUMPRODUCT(('冬被-S级品'!$B$2:$B$10=$B60)*('冬被-S级品'!$E$1:$AW$1=BO$1)*('冬被-S级品'!$E$2:$AW$10)),0)+IFERROR(SUMPRODUCT(('白止-S级品'!$A$2:$A$26=$B60)*('白止-S级品'!$D$1:$AV$1=BO$1)*('白止-S级品'!$D$2:$AV$26)),0)+IFERROR(SUMPRODUCT(('乐容-S级品'!$A$4:$A$32=$B60)*('乐容-S级品'!$L$3:$CA$3=BO$1)*('乐容-S级品'!$L$4:$CA$32)),0)</f>
      </c>
      <c r="BP60" s="280">
        <f>IFERROR(SUMPRODUCT(('控温被PRO-S级品'!$B$2:$B$10=$B60)*('控温被PRO-S级品'!$E$1:$BE$1=BP$1)*('控温被PRO-S级品'!$E$2:$BE$10)),0)+IFERROR(SUMPRODUCT(('冬被-S级品'!$B$2:$B$10=$B60)*('冬被-S级品'!$E$1:$AW$1=BP$1)*('冬被-S级品'!$E$2:$AW$10)),0)+IFERROR(SUMPRODUCT(('白止-S级品'!$A$2:$A$26=$B60)*('白止-S级品'!$D$1:$AV$1=BP$1)*('白止-S级品'!$D$2:$AV$26)),0)+IFERROR(SUMPRODUCT(('乐容-S级品'!$A$4:$A$32=$B60)*('乐容-S级品'!$L$3:$CA$3=BP$1)*('乐容-S级品'!$L$4:$CA$32)),0)</f>
      </c>
      <c r="BQ60" s="280">
        <f>IFERROR(SUMPRODUCT(('控温被PRO-S级品'!$B$2:$B$10=$B60)*('控温被PRO-S级品'!$E$1:$BE$1=BQ$1)*('控温被PRO-S级品'!$E$2:$BE$10)),0)+IFERROR(SUMPRODUCT(('冬被-S级品'!$B$2:$B$10=$B60)*('冬被-S级品'!$E$1:$AW$1=BQ$1)*('冬被-S级品'!$E$2:$AW$10)),0)+IFERROR(SUMPRODUCT(('白止-S级品'!$A$2:$A$26=$B60)*('白止-S级品'!$D$1:$AV$1=BQ$1)*('白止-S级品'!$D$2:$AV$26)),0)+IFERROR(SUMPRODUCT(('乐容-S级品'!$A$4:$A$32=$B60)*('乐容-S级品'!$L$3:$CA$3=BQ$1)*('乐容-S级品'!$L$4:$CA$32)),0)</f>
      </c>
      <c r="BR60" s="280">
        <f>IFERROR(SUMPRODUCT(('控温被PRO-S级品'!$B$2:$B$10=$B60)*('控温被PRO-S级品'!$E$1:$BE$1=BR$1)*('控温被PRO-S级品'!$E$2:$BE$10)),0)+IFERROR(SUMPRODUCT(('冬被-S级品'!$B$2:$B$10=$B60)*('冬被-S级品'!$E$1:$AW$1=BR$1)*('冬被-S级品'!$E$2:$AW$10)),0)+IFERROR(SUMPRODUCT(('白止-S级品'!$A$2:$A$26=$B60)*('白止-S级品'!$D$1:$AV$1=BR$1)*('白止-S级品'!$D$2:$AV$26)),0)+IFERROR(SUMPRODUCT(('乐容-S级品'!$A$4:$A$32=$B60)*('乐容-S级品'!$L$3:$CA$3=BR$1)*('乐容-S级品'!$L$4:$CA$32)),0)</f>
      </c>
      <c r="BS60" s="280">
        <f>IFERROR(SUMPRODUCT(('控温被PRO-S级品'!$B$2:$B$10=$B60)*('控温被PRO-S级品'!$E$1:$BE$1=BS$1)*('控温被PRO-S级品'!$E$2:$BE$10)),0)+IFERROR(SUMPRODUCT(('冬被-S级品'!$B$2:$B$10=$B60)*('冬被-S级品'!$E$1:$AW$1=BS$1)*('冬被-S级品'!$E$2:$AW$10)),0)+IFERROR(SUMPRODUCT(('白止-S级品'!$A$2:$A$26=$B60)*('白止-S级品'!$D$1:$AV$1=BS$1)*('白止-S级品'!$D$2:$AV$26)),0)+IFERROR(SUMPRODUCT(('乐容-S级品'!$A$4:$A$32=$B60)*('乐容-S级品'!$L$3:$CA$3=BS$1)*('乐容-S级品'!$L$4:$CA$32)),0)</f>
      </c>
      <c r="BT60" s="280">
        <f>IFERROR(SUMPRODUCT(('控温被PRO-S级品'!$B$2:$B$10=$B60)*('控温被PRO-S级品'!$E$1:$BE$1=BT$1)*('控温被PRO-S级品'!$E$2:$BE$10)),0)+IFERROR(SUMPRODUCT(('冬被-S级品'!$B$2:$B$10=$B60)*('冬被-S级品'!$E$1:$AW$1=BT$1)*('冬被-S级品'!$E$2:$AW$10)),0)+IFERROR(SUMPRODUCT(('白止-S级品'!$A$2:$A$26=$B60)*('白止-S级品'!$D$1:$AV$1=BT$1)*('白止-S级品'!$D$2:$AV$26)),0)+IFERROR(SUMPRODUCT(('乐容-S级品'!$A$4:$A$32=$B60)*('乐容-S级品'!$L$3:$CA$3=BT$1)*('乐容-S级品'!$L$4:$CA$32)),0)</f>
      </c>
      <c r="BU60" s="280">
        <f>IFERROR(SUMPRODUCT(('控温被PRO-S级品'!$B$2:$B$10=$B60)*('控温被PRO-S级品'!$E$1:$BE$1=BU$1)*('控温被PRO-S级品'!$E$2:$BE$10)),0)+IFERROR(SUMPRODUCT(('冬被-S级品'!$B$2:$B$10=$B60)*('冬被-S级品'!$E$1:$AW$1=BU$1)*('冬被-S级品'!$E$2:$AW$10)),0)+IFERROR(SUMPRODUCT(('白止-S级品'!$A$2:$A$26=$B60)*('白止-S级品'!$D$1:$AV$1=BU$1)*('白止-S级品'!$D$2:$AV$26)),0)+IFERROR(SUMPRODUCT(('乐容-S级品'!$A$4:$A$32=$B60)*('乐容-S级品'!$L$3:$CA$3=BU$1)*('乐容-S级品'!$L$4:$CA$32)),0)</f>
      </c>
      <c r="BV60" s="280">
        <f>IFERROR(SUMPRODUCT(('控温被PRO-S级品'!$B$2:$B$10=$B60)*('控温被PRO-S级品'!$E$1:$BE$1=BV$1)*('控温被PRO-S级品'!$E$2:$BE$10)),0)+IFERROR(SUMPRODUCT(('冬被-S级品'!$B$2:$B$10=$B60)*('冬被-S级品'!$E$1:$AW$1=BV$1)*('冬被-S级品'!$E$2:$AW$10)),0)+IFERROR(SUMPRODUCT(('白止-S级品'!$A$2:$A$26=$B60)*('白止-S级品'!$D$1:$AV$1=BV$1)*('白止-S级品'!$D$2:$AV$26)),0)+IFERROR(SUMPRODUCT(('乐容-S级品'!$A$4:$A$32=$B60)*('乐容-S级品'!$L$3:$CA$3=BV$1)*('乐容-S级品'!$L$4:$CA$32)),0)</f>
      </c>
      <c r="BW60" s="280">
        <f>IFERROR(SUMPRODUCT(('控温被PRO-S级品'!$B$2:$B$10=$B60)*('控温被PRO-S级品'!$E$1:$BE$1=BW$1)*('控温被PRO-S级品'!$E$2:$BE$10)),0)+IFERROR(SUMPRODUCT(('冬被-S级品'!$B$2:$B$10=$B60)*('冬被-S级品'!$E$1:$AW$1=BW$1)*('冬被-S级品'!$E$2:$AW$10)),0)+IFERROR(SUMPRODUCT(('白止-S级品'!$A$2:$A$26=$B60)*('白止-S级品'!$D$1:$AV$1=BW$1)*('白止-S级品'!$D$2:$AV$26)),0)+IFERROR(SUMPRODUCT(('乐容-S级品'!$A$4:$A$32=$B60)*('乐容-S级品'!$L$3:$CA$3=BW$1)*('乐容-S级品'!$L$4:$CA$32)),0)</f>
      </c>
      <c r="BX60" s="280">
        <f>IFERROR(SUMPRODUCT(('控温被PRO-S级品'!$B$2:$B$10=$B60)*('控温被PRO-S级品'!$E$1:$BE$1=BX$1)*('控温被PRO-S级品'!$E$2:$BE$10)),0)+IFERROR(SUMPRODUCT(('冬被-S级品'!$B$2:$B$10=$B60)*('冬被-S级品'!$E$1:$AW$1=BX$1)*('冬被-S级品'!$E$2:$AW$10)),0)+IFERROR(SUMPRODUCT(('白止-S级品'!$A$2:$A$26=$B60)*('白止-S级品'!$D$1:$AV$1=BX$1)*('白止-S级品'!$D$2:$AV$26)),0)+IFERROR(SUMPRODUCT(('乐容-S级品'!$A$4:$A$32=$B60)*('乐容-S级品'!$L$3:$CA$3=BX$1)*('乐容-S级品'!$L$4:$CA$32)),0)</f>
      </c>
      <c r="BY60" s="280">
        <f>IFERROR(SUMPRODUCT(('控温被PRO-S级品'!$B$2:$B$10=$B60)*('控温被PRO-S级品'!$E$1:$BE$1=BY$1)*('控温被PRO-S级品'!$E$2:$BE$10)),0)+IFERROR(SUMPRODUCT(('冬被-S级品'!$B$2:$B$10=$B60)*('冬被-S级品'!$E$1:$AW$1=BY$1)*('冬被-S级品'!$E$2:$AW$10)),0)+IFERROR(SUMPRODUCT(('白止-S级品'!$A$2:$A$26=$B60)*('白止-S级品'!$D$1:$AV$1=BY$1)*('白止-S级品'!$D$2:$AV$26)),0)+IFERROR(SUMPRODUCT(('乐容-S级品'!$A$4:$A$32=$B60)*('乐容-S级品'!$L$3:$CA$3=BY$1)*('乐容-S级品'!$L$4:$CA$32)),0)</f>
      </c>
      <c r="BZ60" s="280">
        <f>IFERROR(SUMPRODUCT(('控温被PRO-S级品'!$B$2:$B$10=$B60)*('控温被PRO-S级品'!$E$1:$BE$1=BZ$1)*('控温被PRO-S级品'!$E$2:$BE$10)),0)+IFERROR(SUMPRODUCT(('冬被-S级品'!$B$2:$B$10=$B60)*('冬被-S级品'!$E$1:$AW$1=BZ$1)*('冬被-S级品'!$E$2:$AW$10)),0)+IFERROR(SUMPRODUCT(('白止-S级品'!$A$2:$A$26=$B60)*('白止-S级品'!$D$1:$AV$1=BZ$1)*('白止-S级品'!$D$2:$AV$26)),0)+IFERROR(SUMPRODUCT(('乐容-S级品'!$A$4:$A$32=$B60)*('乐容-S级品'!$L$3:$CA$3=BZ$1)*('乐容-S级品'!$L$4:$CA$32)),0)</f>
      </c>
      <c r="CA60" s="280">
        <f>IFERROR(SUMPRODUCT(('控温被PRO-S级品'!$B$2:$B$10=$B60)*('控温被PRO-S级品'!$E$1:$BE$1=CA$1)*('控温被PRO-S级品'!$E$2:$BE$10)),0)+IFERROR(SUMPRODUCT(('冬被-S级品'!$B$2:$B$10=$B60)*('冬被-S级品'!$E$1:$AW$1=CA$1)*('冬被-S级品'!$E$2:$AW$10)),0)+IFERROR(SUMPRODUCT(('白止-S级品'!$A$2:$A$26=$B60)*('白止-S级品'!$D$1:$AV$1=CA$1)*('白止-S级品'!$D$2:$AV$26)),0)+IFERROR(SUMPRODUCT(('乐容-S级品'!$A$4:$A$32=$B60)*('乐容-S级品'!$L$3:$CA$3=CA$1)*('乐容-S级品'!$L$4:$CA$32)),0)</f>
      </c>
      <c r="CB60" s="280">
        <f>IFERROR(SUMPRODUCT(('控温被PRO-S级品'!$B$2:$B$10=$B60)*('控温被PRO-S级品'!$E$1:$BE$1=CB$1)*('控温被PRO-S级品'!$E$2:$BE$10)),0)+IFERROR(SUMPRODUCT(('冬被-S级品'!$B$2:$B$10=$B60)*('冬被-S级品'!$E$1:$AW$1=CB$1)*('冬被-S级品'!$E$2:$AW$10)),0)+IFERROR(SUMPRODUCT(('白止-S级品'!$A$2:$A$26=$B60)*('白止-S级品'!$D$1:$AV$1=CB$1)*('白止-S级品'!$D$2:$AV$26)),0)+IFERROR(SUMPRODUCT(('乐容-S级品'!$A$4:$A$32=$B60)*('乐容-S级品'!$L$3:$CA$3=CB$1)*('乐容-S级品'!$L$4:$CA$32)),0)</f>
      </c>
      <c r="CC60" s="280">
        <f>IFERROR(SUMPRODUCT(('控温被PRO-S级品'!$B$2:$B$10=$B60)*('控温被PRO-S级品'!$E$1:$BE$1=CC$1)*('控温被PRO-S级品'!$E$2:$BE$10)),0)+IFERROR(SUMPRODUCT(('冬被-S级品'!$B$2:$B$10=$B60)*('冬被-S级品'!$E$1:$AW$1=CC$1)*('冬被-S级品'!$E$2:$AW$10)),0)+IFERROR(SUMPRODUCT(('白止-S级品'!$A$2:$A$26=$B60)*('白止-S级品'!$D$1:$AV$1=CC$1)*('白止-S级品'!$D$2:$AV$26)),0)+IFERROR(SUMPRODUCT(('乐容-S级品'!$A$4:$A$32=$B60)*('乐容-S级品'!$L$3:$CA$3=CC$1)*('乐容-S级品'!$L$4:$CA$32)),0)</f>
      </c>
      <c r="CD60" s="280">
        <f>IFERROR(SUMPRODUCT(('控温被PRO-S级品'!$B$2:$B$10=$B60)*('控温被PRO-S级品'!$E$1:$BE$1=CD$1)*('控温被PRO-S级品'!$E$2:$BE$10)),0)+IFERROR(SUMPRODUCT(('冬被-S级品'!$B$2:$B$10=$B60)*('冬被-S级品'!$E$1:$AW$1=CD$1)*('冬被-S级品'!$E$2:$AW$10)),0)+IFERROR(SUMPRODUCT(('白止-S级品'!$A$2:$A$26=$B60)*('白止-S级品'!$D$1:$AV$1=CD$1)*('白止-S级品'!$D$2:$AV$26)),0)+IFERROR(SUMPRODUCT(('乐容-S级品'!$A$4:$A$32=$B60)*('乐容-S级品'!$L$3:$CA$3=CD$1)*('乐容-S级品'!$L$4:$CA$32)),0)</f>
      </c>
      <c r="CE60" s="280">
        <f>IFERROR(SUMPRODUCT(('控温被PRO-S级品'!$B$2:$B$10=$B60)*('控温被PRO-S级品'!$E$1:$BE$1=CE$1)*('控温被PRO-S级品'!$E$2:$BE$10)),0)+IFERROR(SUMPRODUCT(('冬被-S级品'!$B$2:$B$10=$B60)*('冬被-S级品'!$E$1:$AW$1=CE$1)*('冬被-S级品'!$E$2:$AW$10)),0)+IFERROR(SUMPRODUCT(('白止-S级品'!$A$2:$A$26=$B60)*('白止-S级品'!$D$1:$AV$1=CE$1)*('白止-S级品'!$D$2:$AV$26)),0)+IFERROR(SUMPRODUCT(('乐容-S级品'!$A$4:$A$32=$B60)*('乐容-S级品'!$L$3:$CA$3=CE$1)*('乐容-S级品'!$L$4:$CA$32)),0)</f>
      </c>
      <c r="CF60" s="280">
        <f>IFERROR(SUMPRODUCT(('控温被PRO-S级品'!$B$2:$B$10=$B60)*('控温被PRO-S级品'!$E$1:$BE$1=CF$1)*('控温被PRO-S级品'!$E$2:$BE$10)),0)+IFERROR(SUMPRODUCT(('冬被-S级品'!$B$2:$B$10=$B60)*('冬被-S级品'!$E$1:$AW$1=CF$1)*('冬被-S级品'!$E$2:$AW$10)),0)+IFERROR(SUMPRODUCT(('白止-S级品'!$A$2:$A$26=$B60)*('白止-S级品'!$D$1:$AV$1=CF$1)*('白止-S级品'!$D$2:$AV$26)),0)+IFERROR(SUMPRODUCT(('乐容-S级品'!$A$4:$A$32=$B60)*('乐容-S级品'!$L$3:$CA$3=CF$1)*('乐容-S级品'!$L$4:$CA$32)),0)</f>
      </c>
      <c r="CG60" s="280">
        <f>IFERROR(SUMPRODUCT(('控温被PRO-S级品'!$B$2:$B$10=$B60)*('控温被PRO-S级品'!$E$1:$BE$1=CG$1)*('控温被PRO-S级品'!$E$2:$BE$10)),0)+IFERROR(SUMPRODUCT(('冬被-S级品'!$B$2:$B$10=$B60)*('冬被-S级品'!$E$1:$AW$1=CG$1)*('冬被-S级品'!$E$2:$AW$10)),0)+IFERROR(SUMPRODUCT(('白止-S级品'!$A$2:$A$26=$B60)*('白止-S级品'!$D$1:$AV$1=CG$1)*('白止-S级品'!$D$2:$AV$26)),0)+IFERROR(SUMPRODUCT(('乐容-S级品'!$A$4:$A$32=$B60)*('乐容-S级品'!$L$3:$CA$3=CG$1)*('乐容-S级品'!$L$4:$CA$32)),0)</f>
      </c>
      <c r="CH60" s="280">
        <f>IFERROR(SUMPRODUCT(('控温被PRO-S级品'!$B$2:$B$10=$B60)*('控温被PRO-S级品'!$E$1:$BE$1=CH$1)*('控温被PRO-S级品'!$E$2:$BE$10)),0)+IFERROR(SUMPRODUCT(('冬被-S级品'!$B$2:$B$10=$B60)*('冬被-S级品'!$E$1:$AW$1=CH$1)*('冬被-S级品'!$E$2:$AW$10)),0)+IFERROR(SUMPRODUCT(('白止-S级品'!$A$2:$A$26=$B60)*('白止-S级品'!$D$1:$AV$1=CH$1)*('白止-S级品'!$D$2:$AV$26)),0)+IFERROR(SUMPRODUCT(('乐容-S级品'!$A$4:$A$32=$B60)*('乐容-S级品'!$L$3:$CA$3=CH$1)*('乐容-S级品'!$L$4:$CA$32)),0)</f>
      </c>
      <c r="CI60" s="280">
        <f>IFERROR(SUMPRODUCT(('控温被PRO-S级品'!$B$2:$B$10=$B60)*('控温被PRO-S级品'!$E$1:$BE$1=CI$1)*('控温被PRO-S级品'!$E$2:$BE$10)),0)+IFERROR(SUMPRODUCT(('冬被-S级品'!$B$2:$B$10=$B60)*('冬被-S级品'!$E$1:$AW$1=CI$1)*('冬被-S级品'!$E$2:$AW$10)),0)+IFERROR(SUMPRODUCT(('白止-S级品'!$A$2:$A$26=$B60)*('白止-S级品'!$D$1:$AV$1=CI$1)*('白止-S级品'!$D$2:$AV$26)),0)+IFERROR(SUMPRODUCT(('乐容-S级品'!$A$4:$A$32=$B60)*('乐容-S级品'!$L$3:$CA$3=CI$1)*('乐容-S级品'!$L$4:$CA$32)),0)</f>
      </c>
      <c r="CJ60" s="280">
        <f>IFERROR(SUMPRODUCT(('控温被PRO-S级品'!$B$2:$B$10=$B60)*('控温被PRO-S级品'!$E$1:$BE$1=CJ$1)*('控温被PRO-S级品'!$E$2:$BE$10)),0)+IFERROR(SUMPRODUCT(('冬被-S级品'!$B$2:$B$10=$B60)*('冬被-S级品'!$E$1:$AW$1=CJ$1)*('冬被-S级品'!$E$2:$AW$10)),0)+IFERROR(SUMPRODUCT(('白止-S级品'!$A$2:$A$26=$B60)*('白止-S级品'!$D$1:$AV$1=CJ$1)*('白止-S级品'!$D$2:$AV$26)),0)+IFERROR(SUMPRODUCT(('乐容-S级品'!$A$4:$A$32=$B60)*('乐容-S级品'!$L$3:$CA$3=CJ$1)*('乐容-S级品'!$L$4:$CA$32)),0)</f>
      </c>
      <c r="CK60" s="280">
        <f>IFERROR(SUMPRODUCT(('控温被PRO-S级品'!$B$2:$B$10=$B60)*('控温被PRO-S级品'!$E$1:$BE$1=CK$1)*('控温被PRO-S级品'!$E$2:$BE$10)),0)+IFERROR(SUMPRODUCT(('冬被-S级品'!$B$2:$B$10=$B60)*('冬被-S级品'!$E$1:$AW$1=CK$1)*('冬被-S级品'!$E$2:$AW$10)),0)+IFERROR(SUMPRODUCT(('白止-S级品'!$A$2:$A$26=$B60)*('白止-S级品'!$D$1:$AV$1=CK$1)*('白止-S级品'!$D$2:$AV$26)),0)+IFERROR(SUMPRODUCT(('乐容-S级品'!$A$4:$A$32=$B60)*('乐容-S级品'!$L$3:$CA$3=CK$1)*('乐容-S级品'!$L$4:$CA$32)),0)</f>
      </c>
      <c r="CL60" s="280">
        <f>IFERROR(SUMPRODUCT(('控温被PRO-S级品'!$B$2:$B$10=$B60)*('控温被PRO-S级品'!$E$1:$BE$1=CL$1)*('控温被PRO-S级品'!$E$2:$BE$10)),0)+IFERROR(SUMPRODUCT(('冬被-S级品'!$B$2:$B$10=$B60)*('冬被-S级品'!$E$1:$AW$1=CL$1)*('冬被-S级品'!$E$2:$AW$10)),0)+IFERROR(SUMPRODUCT(('白止-S级品'!$A$2:$A$26=$B60)*('白止-S级品'!$D$1:$AV$1=CL$1)*('白止-S级品'!$D$2:$AV$26)),0)+IFERROR(SUMPRODUCT(('乐容-S级品'!$A$4:$A$32=$B60)*('乐容-S级品'!$L$3:$CA$3=CL$1)*('乐容-S级品'!$L$4:$CA$32)),0)</f>
      </c>
      <c r="CM60" s="280">
        <f>IFERROR(SUMPRODUCT(('控温被PRO-S级品'!$B$2:$B$10=$B60)*('控温被PRO-S级品'!$E$1:$BE$1=CM$1)*('控温被PRO-S级品'!$E$2:$BE$10)),0)+IFERROR(SUMPRODUCT(('冬被-S级品'!$B$2:$B$10=$B60)*('冬被-S级品'!$E$1:$AW$1=CM$1)*('冬被-S级品'!$E$2:$AW$10)),0)+IFERROR(SUMPRODUCT(('白止-S级品'!$A$2:$A$26=$B60)*('白止-S级品'!$D$1:$AV$1=CM$1)*('白止-S级品'!$D$2:$AV$26)),0)+IFERROR(SUMPRODUCT(('乐容-S级品'!$A$4:$A$32=$B60)*('乐容-S级品'!$L$3:$CA$3=CM$1)*('乐容-S级品'!$L$4:$CA$32)),0)</f>
      </c>
      <c r="CN60" s="280">
        <f>IFERROR(SUMPRODUCT(('控温被PRO-S级品'!$B$2:$B$10=$B60)*('控温被PRO-S级品'!$E$1:$BE$1=CN$1)*('控温被PRO-S级品'!$E$2:$BE$10)),0)+IFERROR(SUMPRODUCT(('冬被-S级品'!$B$2:$B$10=$B60)*('冬被-S级品'!$E$1:$AW$1=CN$1)*('冬被-S级品'!$E$2:$AW$10)),0)+IFERROR(SUMPRODUCT(('白止-S级品'!$A$2:$A$26=$B60)*('白止-S级品'!$D$1:$AV$1=CN$1)*('白止-S级品'!$D$2:$AV$26)),0)+IFERROR(SUMPRODUCT(('乐容-S级品'!$A$4:$A$32=$B60)*('乐容-S级品'!$L$3:$CA$3=CN$1)*('乐容-S级品'!$L$4:$CA$32)),0)</f>
      </c>
      <c r="CO60" s="280">
        <f>IFERROR(SUMPRODUCT(('控温被PRO-S级品'!$B$2:$B$10=$B60)*('控温被PRO-S级品'!$E$1:$BE$1=CO$1)*('控温被PRO-S级品'!$E$2:$BE$10)),0)+IFERROR(SUMPRODUCT(('冬被-S级品'!$B$2:$B$10=$B60)*('冬被-S级品'!$E$1:$AW$1=CO$1)*('冬被-S级品'!$E$2:$AW$10)),0)+IFERROR(SUMPRODUCT(('白止-S级品'!$A$2:$A$26=$B60)*('白止-S级品'!$D$1:$AV$1=CO$1)*('白止-S级品'!$D$2:$AV$26)),0)+IFERROR(SUMPRODUCT(('乐容-S级品'!$A$4:$A$32=$B60)*('乐容-S级品'!$L$3:$CA$3=CO$1)*('乐容-S级品'!$L$4:$CA$32)),0)</f>
      </c>
      <c r="CP60" s="280">
        <f>IFERROR(SUMPRODUCT(('控温被PRO-S级品'!$B$2:$B$10=$B60)*('控温被PRO-S级品'!$E$1:$BE$1=CP$1)*('控温被PRO-S级品'!$E$2:$BE$10)),0)+IFERROR(SUMPRODUCT(('冬被-S级品'!$B$2:$B$10=$B60)*('冬被-S级品'!$E$1:$AW$1=CP$1)*('冬被-S级品'!$E$2:$AW$10)),0)+IFERROR(SUMPRODUCT(('白止-S级品'!$A$2:$A$26=$B60)*('白止-S级品'!$D$1:$AV$1=CP$1)*('白止-S级品'!$D$2:$AV$26)),0)+IFERROR(SUMPRODUCT(('乐容-S级品'!$A$4:$A$32=$B60)*('乐容-S级品'!$L$3:$CA$3=CP$1)*('乐容-S级品'!$L$4:$CA$32)),0)</f>
      </c>
      <c r="CQ60" s="280">
        <f>IFERROR(SUMPRODUCT(('控温被PRO-S级品'!$B$2:$B$10=$B60)*('控温被PRO-S级品'!$E$1:$BE$1=CQ$1)*('控温被PRO-S级品'!$E$2:$BE$10)),0)+IFERROR(SUMPRODUCT(('冬被-S级品'!$B$2:$B$10=$B60)*('冬被-S级品'!$E$1:$AW$1=CQ$1)*('冬被-S级品'!$E$2:$AW$10)),0)+IFERROR(SUMPRODUCT(('白止-S级品'!$A$2:$A$26=$B60)*('白止-S级品'!$D$1:$AV$1=CQ$1)*('白止-S级品'!$D$2:$AV$26)),0)+IFERROR(SUMPRODUCT(('乐容-S级品'!$A$4:$A$32=$B60)*('乐容-S级品'!$L$3:$CA$3=CQ$1)*('乐容-S级品'!$L$4:$CA$32)),0)</f>
      </c>
      <c r="CR60" s="280">
        <f>IFERROR(SUMPRODUCT(('控温被PRO-S级品'!$B$2:$B$10=$B60)*('控温被PRO-S级品'!$E$1:$BE$1=CR$1)*('控温被PRO-S级品'!$E$2:$BE$10)),0)+IFERROR(SUMPRODUCT(('冬被-S级品'!$B$2:$B$10=$B60)*('冬被-S级品'!$E$1:$AW$1=CR$1)*('冬被-S级品'!$E$2:$AW$10)),0)+IFERROR(SUMPRODUCT(('白止-S级品'!$A$2:$A$26=$B60)*('白止-S级品'!$D$1:$AV$1=CR$1)*('白止-S级品'!$D$2:$AV$26)),0)+IFERROR(SUMPRODUCT(('乐容-S级品'!$A$4:$A$32=$B60)*('乐容-S级品'!$L$3:$CA$3=CR$1)*('乐容-S级品'!$L$4:$CA$32)),0)</f>
      </c>
      <c r="CS60" s="280">
        <f>IFERROR(SUMPRODUCT(('控温被PRO-S级品'!$B$2:$B$10=$B60)*('控温被PRO-S级品'!$E$1:$BE$1=CS$1)*('控温被PRO-S级品'!$E$2:$BE$10)),0)+IFERROR(SUMPRODUCT(('冬被-S级品'!$B$2:$B$10=$B60)*('冬被-S级品'!$E$1:$AW$1=CS$1)*('冬被-S级品'!$E$2:$AW$10)),0)+IFERROR(SUMPRODUCT(('白止-S级品'!$A$2:$A$26=$B60)*('白止-S级品'!$D$1:$AV$1=CS$1)*('白止-S级品'!$D$2:$AV$26)),0)+IFERROR(SUMPRODUCT(('乐容-S级品'!$A$4:$A$32=$B60)*('乐容-S级品'!$L$3:$CA$3=CS$1)*('乐容-S级品'!$L$4:$CA$32)),0)</f>
      </c>
      <c r="CT60" s="280">
        <f>IFERROR(SUMPRODUCT(('控温被PRO-S级品'!$B$2:$B$10=$B60)*('控温被PRO-S级品'!$E$1:$BE$1=CT$1)*('控温被PRO-S级品'!$E$2:$BE$10)),0)+IFERROR(SUMPRODUCT(('冬被-S级品'!$B$2:$B$10=$B60)*('冬被-S级品'!$E$1:$AW$1=CT$1)*('冬被-S级品'!$E$2:$AW$10)),0)+IFERROR(SUMPRODUCT(('白止-S级品'!$A$2:$A$26=$B60)*('白止-S级品'!$D$1:$AV$1=CT$1)*('白止-S级品'!$D$2:$AV$26)),0)+IFERROR(SUMPRODUCT(('乐容-S级品'!$A$4:$A$32=$B60)*('乐容-S级品'!$L$3:$CA$3=CT$1)*('乐容-S级品'!$L$4:$CA$32)),0)</f>
      </c>
      <c r="CU60" s="280">
        <f>IFERROR(SUMPRODUCT(('控温被PRO-S级品'!$B$2:$B$10=$B60)*('控温被PRO-S级品'!$E$1:$BE$1=CU$1)*('控温被PRO-S级品'!$E$2:$BE$10)),0)+IFERROR(SUMPRODUCT(('冬被-S级品'!$B$2:$B$10=$B60)*('冬被-S级品'!$E$1:$AW$1=CU$1)*('冬被-S级品'!$E$2:$AW$10)),0)+IFERROR(SUMPRODUCT(('白止-S级品'!$A$2:$A$26=$B60)*('白止-S级品'!$D$1:$AV$1=CU$1)*('白止-S级品'!$D$2:$AV$26)),0)+IFERROR(SUMPRODUCT(('乐容-S级品'!$A$4:$A$32=$B60)*('乐容-S级品'!$L$3:$CA$3=CU$1)*('乐容-S级品'!$L$4:$CA$32)),0)</f>
      </c>
      <c r="CV60" s="280">
        <f>IFERROR(SUMPRODUCT(('控温被PRO-S级品'!$B$2:$B$10=$B60)*('控温被PRO-S级品'!$E$1:$BE$1=CV$1)*('控温被PRO-S级品'!$E$2:$BE$10)),0)+IFERROR(SUMPRODUCT(('冬被-S级品'!$B$2:$B$10=$B60)*('冬被-S级品'!$E$1:$AW$1=CV$1)*('冬被-S级品'!$E$2:$AW$10)),0)+IFERROR(SUMPRODUCT(('白止-S级品'!$A$2:$A$26=$B60)*('白止-S级品'!$D$1:$AV$1=CV$1)*('白止-S级品'!$D$2:$AV$26)),0)+IFERROR(SUMPRODUCT(('乐容-S级品'!$A$4:$A$32=$B60)*('乐容-S级品'!$L$3:$CA$3=CV$1)*('乐容-S级品'!$L$4:$CA$32)),0)</f>
      </c>
      <c r="CW60" s="280">
        <f>IFERROR(SUMPRODUCT(('控温被PRO-S级品'!$B$2:$B$10=$B60)*('控温被PRO-S级品'!$E$1:$BE$1=CW$1)*('控温被PRO-S级品'!$E$2:$BE$10)),0)+IFERROR(SUMPRODUCT(('冬被-S级品'!$B$2:$B$10=$B60)*('冬被-S级品'!$E$1:$AW$1=CW$1)*('冬被-S级品'!$E$2:$AW$10)),0)+IFERROR(SUMPRODUCT(('白止-S级品'!$A$2:$A$26=$B60)*('白止-S级品'!$D$1:$AV$1=CW$1)*('白止-S级品'!$D$2:$AV$26)),0)+IFERROR(SUMPRODUCT(('乐容-S级品'!$A$4:$A$32=$B60)*('乐容-S级品'!$L$3:$CA$3=CW$1)*('乐容-S级品'!$L$4:$CA$32)),0)</f>
      </c>
      <c r="CX60" s="280">
        <f>IFERROR(SUMPRODUCT(('控温被PRO-S级品'!$B$2:$B$10=$B60)*('控温被PRO-S级品'!$E$1:$BE$1=CX$1)*('控温被PRO-S级品'!$E$2:$BE$10)),0)+IFERROR(SUMPRODUCT(('冬被-S级品'!$B$2:$B$10=$B60)*('冬被-S级品'!$E$1:$AW$1=CX$1)*('冬被-S级品'!$E$2:$AW$10)),0)+IFERROR(SUMPRODUCT(('白止-S级品'!$A$2:$A$26=$B60)*('白止-S级品'!$D$1:$AV$1=CX$1)*('白止-S级品'!$D$2:$AV$26)),0)+IFERROR(SUMPRODUCT(('乐容-S级品'!$A$4:$A$32=$B60)*('乐容-S级品'!$L$3:$CA$3=CX$1)*('乐容-S级品'!$L$4:$CA$32)),0)</f>
      </c>
      <c r="CY60" s="280">
        <f>IFERROR(SUMPRODUCT(('控温被PRO-S级品'!$B$2:$B$10=$B60)*('控温被PRO-S级品'!$E$1:$BE$1=CY$1)*('控温被PRO-S级品'!$E$2:$BE$10)),0)+IFERROR(SUMPRODUCT(('冬被-S级品'!$B$2:$B$10=$B60)*('冬被-S级品'!$E$1:$AW$1=CY$1)*('冬被-S级品'!$E$2:$AW$10)),0)+IFERROR(SUMPRODUCT(('白止-S级品'!$A$2:$A$26=$B60)*('白止-S级品'!$D$1:$AV$1=CY$1)*('白止-S级品'!$D$2:$AV$26)),0)+IFERROR(SUMPRODUCT(('乐容-S级品'!$A$4:$A$32=$B60)*('乐容-S级品'!$L$3:$CA$3=CY$1)*('乐容-S级品'!$L$4:$CA$32)),0)</f>
      </c>
      <c r="CZ60" s="280">
        <f>IFERROR(SUMPRODUCT(('控温被PRO-S级品'!$B$2:$B$10=$B60)*('控温被PRO-S级品'!$E$1:$BE$1=CZ$1)*('控温被PRO-S级品'!$E$2:$BE$10)),0)+IFERROR(SUMPRODUCT(('冬被-S级品'!$B$2:$B$10=$B60)*('冬被-S级品'!$E$1:$AW$1=CZ$1)*('冬被-S级品'!$E$2:$AW$10)),0)+IFERROR(SUMPRODUCT(('白止-S级品'!$A$2:$A$26=$B60)*('白止-S级品'!$D$1:$AV$1=CZ$1)*('白止-S级品'!$D$2:$AV$26)),0)+IFERROR(SUMPRODUCT(('乐容-S级品'!$A$4:$A$32=$B60)*('乐容-S级品'!$L$3:$CA$3=CZ$1)*('乐容-S级品'!$L$4:$CA$32)),0)</f>
      </c>
      <c r="DA60" s="280">
        <f>IFERROR(SUMPRODUCT(('控温被PRO-S级品'!$B$2:$B$10=$B60)*('控温被PRO-S级品'!$E$1:$BE$1=DA$1)*('控温被PRO-S级品'!$E$2:$BE$10)),0)+IFERROR(SUMPRODUCT(('冬被-S级品'!$B$2:$B$10=$B60)*('冬被-S级品'!$E$1:$AW$1=DA$1)*('冬被-S级品'!$E$2:$AW$10)),0)+IFERROR(SUMPRODUCT(('白止-S级品'!$A$2:$A$26=$B60)*('白止-S级品'!$D$1:$AV$1=DA$1)*('白止-S级品'!$D$2:$AV$26)),0)+IFERROR(SUMPRODUCT(('乐容-S级品'!$A$4:$A$32=$B60)*('乐容-S级品'!$L$3:$CA$3=DA$1)*('乐容-S级品'!$L$4:$CA$32)),0)</f>
      </c>
      <c r="DB60" s="280">
        <f>IFERROR(SUMPRODUCT(('控温被PRO-S级品'!$B$2:$B$10=$B60)*('控温被PRO-S级品'!$E$1:$BE$1=DB$1)*('控温被PRO-S级品'!$E$2:$BE$10)),0)+IFERROR(SUMPRODUCT(('冬被-S级品'!$B$2:$B$10=$B60)*('冬被-S级品'!$E$1:$AW$1=DB$1)*('冬被-S级品'!$E$2:$AW$10)),0)+IFERROR(SUMPRODUCT(('白止-S级品'!$A$2:$A$26=$B60)*('白止-S级品'!$D$1:$AV$1=DB$1)*('白止-S级品'!$D$2:$AV$26)),0)+IFERROR(SUMPRODUCT(('乐容-S级品'!$A$4:$A$32=$B60)*('乐容-S级品'!$L$3:$CA$3=DB$1)*('乐容-S级品'!$L$4:$CA$32)),0)</f>
      </c>
      <c r="DC60" s="280">
        <f>IFERROR(SUMPRODUCT(('控温被PRO-S级品'!$B$2:$B$10=$B60)*('控温被PRO-S级品'!$E$1:$BE$1=DC$1)*('控温被PRO-S级品'!$E$2:$BE$10)),0)+IFERROR(SUMPRODUCT(('冬被-S级品'!$B$2:$B$10=$B60)*('冬被-S级品'!$E$1:$AW$1=DC$1)*('冬被-S级品'!$E$2:$AW$10)),0)+IFERROR(SUMPRODUCT(('白止-S级品'!$A$2:$A$26=$B60)*('白止-S级品'!$D$1:$AV$1=DC$1)*('白止-S级品'!$D$2:$AV$26)),0)+IFERROR(SUMPRODUCT(('乐容-S级品'!$A$4:$A$32=$B60)*('乐容-S级品'!$L$3:$CA$3=DC$1)*('乐容-S级品'!$L$4:$CA$32)),0)</f>
      </c>
      <c r="DD60" s="280">
        <f>IFERROR(SUMPRODUCT(('控温被PRO-S级品'!$B$2:$B$10=$B60)*('控温被PRO-S级品'!$E$1:$BE$1=DD$1)*('控温被PRO-S级品'!$E$2:$BE$10)),0)+IFERROR(SUMPRODUCT(('冬被-S级品'!$B$2:$B$10=$B60)*('冬被-S级品'!$E$1:$AW$1=DD$1)*('冬被-S级品'!$E$2:$AW$10)),0)+IFERROR(SUMPRODUCT(('白止-S级品'!$A$2:$A$26=$B60)*('白止-S级品'!$D$1:$AV$1=DD$1)*('白止-S级品'!$D$2:$AV$26)),0)+IFERROR(SUMPRODUCT(('乐容-S级品'!$A$4:$A$32=$B60)*('乐容-S级品'!$L$3:$CA$3=DD$1)*('乐容-S级品'!$L$4:$CA$32)),0)</f>
      </c>
      <c r="DE60" s="280">
        <f>IFERROR(SUMPRODUCT(('控温被PRO-S级品'!$B$2:$B$10=$B60)*('控温被PRO-S级品'!$E$1:$BE$1=DE$1)*('控温被PRO-S级品'!$E$2:$BE$10)),0)+IFERROR(SUMPRODUCT(('冬被-S级品'!$B$2:$B$10=$B60)*('冬被-S级品'!$E$1:$AW$1=DE$1)*('冬被-S级品'!$E$2:$AW$10)),0)+IFERROR(SUMPRODUCT(('白止-S级品'!$A$2:$A$26=$B60)*('白止-S级品'!$D$1:$AV$1=DE$1)*('白止-S级品'!$D$2:$AV$26)),0)+IFERROR(SUMPRODUCT(('乐容-S级品'!$A$4:$A$32=$B60)*('乐容-S级品'!$L$3:$CA$3=DE$1)*('乐容-S级品'!$L$4:$CA$32)),0)</f>
      </c>
      <c r="DF60" s="280">
        <f>IFERROR(SUMPRODUCT(('控温被PRO-S级品'!$B$2:$B$10=$B60)*('控温被PRO-S级品'!$E$1:$BE$1=DF$1)*('控温被PRO-S级品'!$E$2:$BE$10)),0)+IFERROR(SUMPRODUCT(('冬被-S级品'!$B$2:$B$10=$B60)*('冬被-S级品'!$E$1:$AW$1=DF$1)*('冬被-S级品'!$E$2:$AW$10)),0)+IFERROR(SUMPRODUCT(('白止-S级品'!$A$2:$A$26=$B60)*('白止-S级品'!$D$1:$AV$1=DF$1)*('白止-S级品'!$D$2:$AV$26)),0)+IFERROR(SUMPRODUCT(('乐容-S级品'!$A$4:$A$32=$B60)*('乐容-S级品'!$L$3:$CA$3=DF$1)*('乐容-S级品'!$L$4:$CA$32)),0)</f>
      </c>
      <c r="DG60" s="280">
        <f>IFERROR(SUMPRODUCT(('控温被PRO-S级品'!$B$2:$B$10=$B60)*('控温被PRO-S级品'!$E$1:$BE$1=DG$1)*('控温被PRO-S级品'!$E$2:$BE$10)),0)+IFERROR(SUMPRODUCT(('冬被-S级品'!$B$2:$B$10=$B60)*('冬被-S级品'!$E$1:$AW$1=DG$1)*('冬被-S级品'!$E$2:$AW$10)),0)+IFERROR(SUMPRODUCT(('白止-S级品'!$A$2:$A$26=$B60)*('白止-S级品'!$D$1:$AV$1=DG$1)*('白止-S级品'!$D$2:$AV$26)),0)+IFERROR(SUMPRODUCT(('乐容-S级品'!$A$4:$A$32=$B60)*('乐容-S级品'!$L$3:$CA$3=DG$1)*('乐容-S级品'!$L$4:$CA$32)),0)</f>
      </c>
      <c r="DH60" s="280">
        <f>IFERROR(SUMPRODUCT(('控温被PRO-S级品'!$B$2:$B$10=$B60)*('控温被PRO-S级品'!$E$1:$BE$1=DH$1)*('控温被PRO-S级品'!$E$2:$BE$10)),0)+IFERROR(SUMPRODUCT(('冬被-S级品'!$B$2:$B$10=$B60)*('冬被-S级品'!$E$1:$AW$1=DH$1)*('冬被-S级品'!$E$2:$AW$10)),0)+IFERROR(SUMPRODUCT(('白止-S级品'!$A$2:$A$26=$B60)*('白止-S级品'!$D$1:$AV$1=DH$1)*('白止-S级品'!$D$2:$AV$26)),0)+IFERROR(SUMPRODUCT(('乐容-S级品'!$A$4:$A$32=$B60)*('乐容-S级品'!$L$3:$CA$3=DH$1)*('乐容-S级品'!$L$4:$CA$32)),0)</f>
      </c>
      <c r="DI60" s="280">
        <f>IFERROR(SUMPRODUCT(('控温被PRO-S级品'!$B$2:$B$10=$B60)*('控温被PRO-S级品'!$E$1:$BE$1=DI$1)*('控温被PRO-S级品'!$E$2:$BE$10)),0)+IFERROR(SUMPRODUCT(('冬被-S级品'!$B$2:$B$10=$B60)*('冬被-S级品'!$E$1:$AW$1=DI$1)*('冬被-S级品'!$E$2:$AW$10)),0)+IFERROR(SUMPRODUCT(('白止-S级品'!$A$2:$A$26=$B60)*('白止-S级品'!$D$1:$AV$1=DI$1)*('白止-S级品'!$D$2:$AV$26)),0)+IFERROR(SUMPRODUCT(('乐容-S级品'!$A$4:$A$32=$B60)*('乐容-S级品'!$L$3:$CA$3=DI$1)*('乐容-S级品'!$L$4:$CA$32)),0)</f>
      </c>
      <c r="DJ60" s="280">
        <f>IFERROR(SUMPRODUCT(('控温被PRO-S级品'!$B$2:$B$10=$B60)*('控温被PRO-S级品'!$E$1:$BE$1=DJ$1)*('控温被PRO-S级品'!$E$2:$BE$10)),0)+IFERROR(SUMPRODUCT(('冬被-S级品'!$B$2:$B$10=$B60)*('冬被-S级品'!$E$1:$AW$1=DJ$1)*('冬被-S级品'!$E$2:$AW$10)),0)+IFERROR(SUMPRODUCT(('白止-S级品'!$A$2:$A$26=$B60)*('白止-S级品'!$D$1:$AV$1=DJ$1)*('白止-S级品'!$D$2:$AV$26)),0)+IFERROR(SUMPRODUCT(('乐容-S级品'!$A$4:$A$32=$B60)*('乐容-S级品'!$L$3:$CA$3=DJ$1)*('乐容-S级品'!$L$4:$CA$32)),0)</f>
      </c>
      <c r="DK60" s="280"/>
      <c r="DL60" s="280"/>
      <c r="DM60" s="280"/>
      <c r="DN60" s="280"/>
      <c r="DO60" s="280"/>
      <c r="DP60" s="280"/>
      <c r="DQ60" s="280"/>
      <c r="DR60" s="280"/>
      <c r="DS60" s="280"/>
      <c r="DT60" s="280"/>
      <c r="DU60" s="280"/>
      <c r="DV60" s="280"/>
      <c r="DW60" s="280">
        <f>VLOOKUP(B60,'系统编码规格'!A:C,3,FALSE)</f>
      </c>
      <c r="DX60" s="280"/>
      <c r="DY60" s="280"/>
      <c r="DZ60" s="280"/>
      <c r="EA60" s="280"/>
      <c r="EB60" s="280"/>
      <c r="EC60" s="280"/>
      <c r="ED60" s="280"/>
      <c r="EE60" s="280"/>
      <c r="EF60" s="280"/>
      <c r="EG60" s="280"/>
      <c r="EH60" s="280"/>
      <c r="EI60" s="280"/>
      <c r="EJ60" s="280"/>
      <c r="EK60" s="280"/>
      <c r="EL60" s="280"/>
      <c r="EM60" s="280"/>
      <c r="EN60" s="280"/>
      <c r="EO60" s="280"/>
      <c r="EP60" s="280"/>
      <c r="EQ60" s="280"/>
      <c r="ER60" s="280"/>
      <c r="ES60" s="280"/>
      <c r="ET60" s="280"/>
      <c r="EU60" s="280"/>
      <c r="EV60" s="280"/>
      <c r="EW60" s="280"/>
      <c r="EX60" s="280"/>
      <c r="EY60" s="280"/>
      <c r="EZ60" s="280"/>
      <c r="FA60" s="280"/>
      <c r="FB60" s="280"/>
      <c r="FC60" s="280"/>
      <c r="FD60" s="280"/>
      <c r="FE60" s="280"/>
      <c r="FF60" s="280"/>
      <c r="FG60" s="280"/>
      <c r="FH60" s="280"/>
      <c r="FI60" s="280"/>
      <c r="FJ60" s="280"/>
      <c r="FK60" s="280"/>
      <c r="FL60" s="280"/>
      <c r="FM60" s="280"/>
      <c r="FN60" s="280"/>
      <c r="FO60" s="280"/>
      <c r="FP60" s="280"/>
      <c r="FQ60" s="280"/>
      <c r="FR60" s="280"/>
      <c r="FS60" s="280"/>
      <c r="FT60" s="280"/>
      <c r="FU60" s="280"/>
      <c r="FV60" s="280"/>
      <c r="FW60" s="280"/>
      <c r="FX60" s="280"/>
      <c r="FY60" s="280"/>
      <c r="FZ60" s="280"/>
      <c r="GA60" s="280"/>
      <c r="GB60" s="280"/>
      <c r="GC60" s="280"/>
      <c r="GD60" s="280"/>
      <c r="GE60" s="280"/>
      <c r="GF60" s="280"/>
      <c r="GG60" s="280"/>
      <c r="GH60" s="280"/>
      <c r="GI60" s="280"/>
      <c r="GJ60" s="280"/>
      <c r="GK60" s="280"/>
      <c r="GL60" s="280"/>
      <c r="GM60" s="280"/>
      <c r="GN60" s="280"/>
      <c r="GO60" s="280"/>
      <c r="GP60" s="280"/>
      <c r="GQ60" s="280"/>
      <c r="GR60" s="280"/>
      <c r="GS60" s="280"/>
      <c r="GT60" s="280"/>
      <c r="GU60" s="280"/>
      <c r="GV60" s="280"/>
    </row>
    <row r="61">
      <c r="A61" s="309" t="str">
        <v>安桐</v>
      </c>
      <c r="B61" s="310" t="str">
        <v>010020105040036-012</v>
      </c>
      <c r="C61" s="309" t="str">
        <v>控温被pro-冬被</v>
      </c>
      <c r="D61" s="309" t="str">
        <v>颜色:远山蓝,床品尺寸:220*240cm,床品规格:220cm,系列:深睡系列</v>
      </c>
      <c r="E61">
        <f>SUM(F61:GX61)</f>
      </c>
      <c r="F61" s="280">
        <f>IFERROR(SUMPRODUCT(('控温被PRO-S级品'!$B$2:$B$10=$B61)*('控温被PRO-S级品'!$E$1:$BE$1=F$1)*('控温被PRO-S级品'!$E$2:$BE$10)),0)+IFERROR(SUMPRODUCT(('冬被-S级品'!$B$2:$B$10=$B61)*('冬被-S级品'!$E$1:$AW$1=F$1)*('冬被-S级品'!$E$2:$AW$10)),0)+IFERROR(SUMPRODUCT(('白止-S级品'!$A$2:$A$26=$B61)*('白止-S级品'!$D$1:$AV$1=F$1)*('白止-S级品'!$D$2:$AV$26)),0)+IFERROR(SUMPRODUCT(('乐容-S级品'!$A$4:$A$32=$B61)*('乐容-S级品'!$L$3:$CA$3=F$1)*('乐容-S级品'!$L$4:$CA$32)),0)</f>
      </c>
      <c r="G61" s="280">
        <f>IFERROR(SUMPRODUCT(('控温被PRO-S级品'!$B$2:$B$10=$B61)*('控温被PRO-S级品'!$E$1:$BE$1=G$1)*('控温被PRO-S级品'!$E$2:$BE$10)),0)+IFERROR(SUMPRODUCT(('冬被-S级品'!$B$2:$B$10=$B61)*('冬被-S级品'!$E$1:$AW$1=G$1)*('冬被-S级品'!$E$2:$AW$10)),0)+IFERROR(SUMPRODUCT(('白止-S级品'!$A$2:$A$26=$B61)*('白止-S级品'!$D$1:$AV$1=G$1)*('白止-S级品'!$D$2:$AV$26)),0)+IFERROR(SUMPRODUCT(('乐容-S级品'!$A$4:$A$32=$B61)*('乐容-S级品'!$L$3:$CA$3=G$1)*('乐容-S级品'!$L$4:$CA$32)),0)</f>
      </c>
      <c r="H61" s="280">
        <f>IFERROR(SUMPRODUCT(('控温被PRO-S级品'!$B$2:$B$10=$B61)*('控温被PRO-S级品'!$E$1:$BE$1=H$1)*('控温被PRO-S级品'!$E$2:$BE$10)),0)+IFERROR(SUMPRODUCT(('冬被-S级品'!$B$2:$B$10=$B61)*('冬被-S级品'!$E$1:$AW$1=H$1)*('冬被-S级品'!$E$2:$AW$10)),0)+IFERROR(SUMPRODUCT(('白止-S级品'!$A$2:$A$26=$B61)*('白止-S级品'!$D$1:$AV$1=H$1)*('白止-S级品'!$D$2:$AV$26)),0)+IFERROR(SUMPRODUCT(('乐容-S级品'!$A$4:$A$32=$B61)*('乐容-S级品'!$L$3:$CA$3=H$1)*('乐容-S级品'!$L$4:$CA$32)),0)</f>
      </c>
      <c r="I61" s="280">
        <f>IFERROR(SUMPRODUCT(('控温被PRO-S级品'!$B$2:$B$10=$B61)*('控温被PRO-S级品'!$E$1:$BE$1=I$1)*('控温被PRO-S级品'!$E$2:$BE$10)),0)+IFERROR(SUMPRODUCT(('冬被-S级品'!$B$2:$B$10=$B61)*('冬被-S级品'!$E$1:$AW$1=I$1)*('冬被-S级品'!$E$2:$AW$10)),0)+IFERROR(SUMPRODUCT(('白止-S级品'!$A$2:$A$26=$B61)*('白止-S级品'!$D$1:$AV$1=I$1)*('白止-S级品'!$D$2:$AV$26)),0)+IFERROR(SUMPRODUCT(('乐容-S级品'!$A$4:$A$32=$B61)*('乐容-S级品'!$L$3:$CA$3=I$1)*('乐容-S级品'!$L$4:$CA$32)),0)</f>
      </c>
      <c r="J61" s="280">
        <f>IFERROR(SUMPRODUCT(('控温被PRO-S级品'!$B$2:$B$10=$B61)*('控温被PRO-S级品'!$E$1:$BE$1=J$1)*('控温被PRO-S级品'!$E$2:$BE$10)),0)+IFERROR(SUMPRODUCT(('冬被-S级品'!$B$2:$B$10=$B61)*('冬被-S级品'!$E$1:$AW$1=J$1)*('冬被-S级品'!$E$2:$AW$10)),0)+IFERROR(SUMPRODUCT(('白止-S级品'!$A$2:$A$26=$B61)*('白止-S级品'!$D$1:$AV$1=J$1)*('白止-S级品'!$D$2:$AV$26)),0)+IFERROR(SUMPRODUCT(('乐容-S级品'!$A$4:$A$32=$B61)*('乐容-S级品'!$L$3:$CA$3=J$1)*('乐容-S级品'!$L$4:$CA$32)),0)</f>
      </c>
      <c r="K61" s="280">
        <f>IFERROR(SUMPRODUCT(('控温被PRO-S级品'!$B$2:$B$10=$B61)*('控温被PRO-S级品'!$E$1:$BE$1=K$1)*('控温被PRO-S级品'!$E$2:$BE$10)),0)+IFERROR(SUMPRODUCT(('冬被-S级品'!$B$2:$B$10=$B61)*('冬被-S级品'!$E$1:$AW$1=K$1)*('冬被-S级品'!$E$2:$AW$10)),0)+IFERROR(SUMPRODUCT(('白止-S级品'!$A$2:$A$26=$B61)*('白止-S级品'!$D$1:$AV$1=K$1)*('白止-S级品'!$D$2:$AV$26)),0)+IFERROR(SUMPRODUCT(('乐容-S级品'!$A$4:$A$32=$B61)*('乐容-S级品'!$L$3:$CA$3=K$1)*('乐容-S级品'!$L$4:$CA$32)),0)</f>
      </c>
      <c r="L61" s="280">
        <f>IFERROR(SUMPRODUCT(('控温被PRO-S级品'!$B$2:$B$10=$B61)*('控温被PRO-S级品'!$E$1:$BE$1=L$1)*('控温被PRO-S级品'!$E$2:$BE$10)),0)+IFERROR(SUMPRODUCT(('冬被-S级品'!$B$2:$B$10=$B61)*('冬被-S级品'!$E$1:$AW$1=L$1)*('冬被-S级品'!$E$2:$AW$10)),0)+IFERROR(SUMPRODUCT(('白止-S级品'!$A$2:$A$26=$B61)*('白止-S级品'!$D$1:$AV$1=L$1)*('白止-S级品'!$D$2:$AV$26)),0)+IFERROR(SUMPRODUCT(('乐容-S级品'!$A$4:$A$32=$B61)*('乐容-S级品'!$L$3:$CA$3=L$1)*('乐容-S级品'!$L$4:$CA$32)),0)</f>
      </c>
      <c r="M61" s="280">
        <f>IFERROR(SUMPRODUCT(('控温被PRO-S级品'!$B$2:$B$10=$B61)*('控温被PRO-S级品'!$E$1:$BE$1=M$1)*('控温被PRO-S级品'!$E$2:$BE$10)),0)+IFERROR(SUMPRODUCT(('冬被-S级品'!$B$2:$B$10=$B61)*('冬被-S级品'!$E$1:$AW$1=M$1)*('冬被-S级品'!$E$2:$AW$10)),0)+IFERROR(SUMPRODUCT(('白止-S级品'!$A$2:$A$26=$B61)*('白止-S级品'!$D$1:$AV$1=M$1)*('白止-S级品'!$D$2:$AV$26)),0)+IFERROR(SUMPRODUCT(('乐容-S级品'!$A$4:$A$32=$B61)*('乐容-S级品'!$L$3:$CA$3=M$1)*('乐容-S级品'!$L$4:$CA$32)),0)</f>
      </c>
      <c r="N61" s="280">
        <f>IFERROR(SUMPRODUCT(('控温被PRO-S级品'!$B$2:$B$10=$B61)*('控温被PRO-S级品'!$E$1:$BE$1=N$1)*('控温被PRO-S级品'!$E$2:$BE$10)),0)+IFERROR(SUMPRODUCT(('冬被-S级品'!$B$2:$B$10=$B61)*('冬被-S级品'!$E$1:$AW$1=N$1)*('冬被-S级品'!$E$2:$AW$10)),0)+IFERROR(SUMPRODUCT(('白止-S级品'!$A$2:$A$26=$B61)*('白止-S级品'!$D$1:$AV$1=N$1)*('白止-S级品'!$D$2:$AV$26)),0)+IFERROR(SUMPRODUCT(('乐容-S级品'!$A$4:$A$32=$B61)*('乐容-S级品'!$L$3:$CA$3=N$1)*('乐容-S级品'!$L$4:$CA$32)),0)</f>
      </c>
      <c r="O61" s="280">
        <f>IFERROR(SUMPRODUCT(('控温被PRO-S级品'!$B$2:$B$10=$B61)*('控温被PRO-S级品'!$E$1:$BE$1=O$1)*('控温被PRO-S级品'!$E$2:$BE$10)),0)+IFERROR(SUMPRODUCT(('冬被-S级品'!$B$2:$B$10=$B61)*('冬被-S级品'!$E$1:$AW$1=O$1)*('冬被-S级品'!$E$2:$AW$10)),0)+IFERROR(SUMPRODUCT(('白止-S级品'!$A$2:$A$26=$B61)*('白止-S级品'!$D$1:$AV$1=O$1)*('白止-S级品'!$D$2:$AV$26)),0)+IFERROR(SUMPRODUCT(('乐容-S级品'!$A$4:$A$32=$B61)*('乐容-S级品'!$L$3:$CA$3=O$1)*('乐容-S级品'!$L$4:$CA$32)),0)</f>
      </c>
      <c r="P61" s="280">
        <f>IFERROR(SUMPRODUCT(('控温被PRO-S级品'!$B$2:$B$10=$B61)*('控温被PRO-S级品'!$E$1:$BE$1=P$1)*('控温被PRO-S级品'!$E$2:$BE$10)),0)+IFERROR(SUMPRODUCT(('冬被-S级品'!$B$2:$B$10=$B61)*('冬被-S级品'!$E$1:$AW$1=P$1)*('冬被-S级品'!$E$2:$AW$10)),0)+IFERROR(SUMPRODUCT(('白止-S级品'!$A$2:$A$26=$B61)*('白止-S级品'!$D$1:$AV$1=P$1)*('白止-S级品'!$D$2:$AV$26)),0)+IFERROR(SUMPRODUCT(('乐容-S级品'!$A$4:$A$32=$B61)*('乐容-S级品'!$L$3:$CA$3=P$1)*('乐容-S级品'!$L$4:$CA$32)),0)</f>
      </c>
      <c r="Q61" s="280">
        <f>IFERROR(SUMPRODUCT(('控温被PRO-S级品'!$B$2:$B$10=$B61)*('控温被PRO-S级品'!$E$1:$BE$1=Q$1)*('控温被PRO-S级品'!$E$2:$BE$10)),0)+IFERROR(SUMPRODUCT(('冬被-S级品'!$B$2:$B$10=$B61)*('冬被-S级品'!$E$1:$AW$1=Q$1)*('冬被-S级品'!$E$2:$AW$10)),0)+IFERROR(SUMPRODUCT(('白止-S级品'!$A$2:$A$26=$B61)*('白止-S级品'!$D$1:$AV$1=Q$1)*('白止-S级品'!$D$2:$AV$26)),0)+IFERROR(SUMPRODUCT(('乐容-S级品'!$A$4:$A$32=$B61)*('乐容-S级品'!$L$3:$CA$3=Q$1)*('乐容-S级品'!$L$4:$CA$32)),0)</f>
      </c>
      <c r="R61" s="280">
        <f>IFERROR(SUMPRODUCT(('控温被PRO-S级品'!$B$2:$B$10=$B61)*('控温被PRO-S级品'!$E$1:$BE$1=R$1)*('控温被PRO-S级品'!$E$2:$BE$10)),0)+IFERROR(SUMPRODUCT(('冬被-S级品'!$B$2:$B$10=$B61)*('冬被-S级品'!$E$1:$AW$1=R$1)*('冬被-S级品'!$E$2:$AW$10)),0)+IFERROR(SUMPRODUCT(('白止-S级品'!$A$2:$A$26=$B61)*('白止-S级品'!$D$1:$AV$1=R$1)*('白止-S级品'!$D$2:$AV$26)),0)+IFERROR(SUMPRODUCT(('乐容-S级品'!$A$4:$A$32=$B61)*('乐容-S级品'!$L$3:$CA$3=R$1)*('乐容-S级品'!$L$4:$CA$32)),0)</f>
      </c>
      <c r="S61" s="280">
        <f>IFERROR(SUMPRODUCT(('控温被PRO-S级品'!$B$2:$B$10=$B61)*('控温被PRO-S级品'!$E$1:$BE$1=S$1)*('控温被PRO-S级品'!$E$2:$BE$10)),0)+IFERROR(SUMPRODUCT(('冬被-S级品'!$B$2:$B$10=$B61)*('冬被-S级品'!$E$1:$AW$1=S$1)*('冬被-S级品'!$E$2:$AW$10)),0)+IFERROR(SUMPRODUCT(('白止-S级品'!$A$2:$A$26=$B61)*('白止-S级品'!$D$1:$AV$1=S$1)*('白止-S级品'!$D$2:$AV$26)),0)+IFERROR(SUMPRODUCT(('乐容-S级品'!$A$4:$A$32=$B61)*('乐容-S级品'!$L$3:$CA$3=S$1)*('乐容-S级品'!$L$4:$CA$32)),0)</f>
      </c>
      <c r="T61" s="280">
        <f>IFERROR(SUMPRODUCT(('控温被PRO-S级品'!$B$2:$B$10=$B61)*('控温被PRO-S级品'!$E$1:$BE$1=T$1)*('控温被PRO-S级品'!$E$2:$BE$10)),0)+IFERROR(SUMPRODUCT(('冬被-S级品'!$B$2:$B$10=$B61)*('冬被-S级品'!$E$1:$AW$1=T$1)*('冬被-S级品'!$E$2:$AW$10)),0)+IFERROR(SUMPRODUCT(('白止-S级品'!$A$2:$A$26=$B61)*('白止-S级品'!$D$1:$AV$1=T$1)*('白止-S级品'!$D$2:$AV$26)),0)+IFERROR(SUMPRODUCT(('乐容-S级品'!$A$4:$A$32=$B61)*('乐容-S级品'!$L$3:$CA$3=T$1)*('乐容-S级品'!$L$4:$CA$32)),0)</f>
      </c>
      <c r="U61" s="280">
        <f>IFERROR(SUMPRODUCT(('控温被PRO-S级品'!$B$2:$B$10=$B61)*('控温被PRO-S级品'!$E$1:$BE$1=U$1)*('控温被PRO-S级品'!$E$2:$BE$10)),0)+IFERROR(SUMPRODUCT(('冬被-S级品'!$B$2:$B$10=$B61)*('冬被-S级品'!$E$1:$AW$1=U$1)*('冬被-S级品'!$E$2:$AW$10)),0)+IFERROR(SUMPRODUCT(('白止-S级品'!$A$2:$A$26=$B61)*('白止-S级品'!$D$1:$AV$1=U$1)*('白止-S级品'!$D$2:$AV$26)),0)+IFERROR(SUMPRODUCT(('乐容-S级品'!$A$4:$A$32=$B61)*('乐容-S级品'!$L$3:$CA$3=U$1)*('乐容-S级品'!$L$4:$CA$32)),0)</f>
      </c>
      <c r="V61" s="280">
        <f>IFERROR(SUMPRODUCT(('控温被PRO-S级品'!$B$2:$B$10=$B61)*('控温被PRO-S级品'!$E$1:$BE$1=V$1)*('控温被PRO-S级品'!$E$2:$BE$10)),0)+IFERROR(SUMPRODUCT(('冬被-S级品'!$B$2:$B$10=$B61)*('冬被-S级品'!$E$1:$AW$1=V$1)*('冬被-S级品'!$E$2:$AW$10)),0)+IFERROR(SUMPRODUCT(('白止-S级品'!$A$2:$A$26=$B61)*('白止-S级品'!$D$1:$AV$1=V$1)*('白止-S级品'!$D$2:$AV$26)),0)+IFERROR(SUMPRODUCT(('乐容-S级品'!$A$4:$A$32=$B61)*('乐容-S级品'!$L$3:$CA$3=V$1)*('乐容-S级品'!$L$4:$CA$32)),0)</f>
      </c>
      <c r="W61" s="280">
        <f>IFERROR(SUMPRODUCT(('控温被PRO-S级品'!$B$2:$B$10=$B61)*('控温被PRO-S级品'!$E$1:$BE$1=W$1)*('控温被PRO-S级品'!$E$2:$BE$10)),0)+IFERROR(SUMPRODUCT(('冬被-S级品'!$B$2:$B$10=$B61)*('冬被-S级品'!$E$1:$AW$1=W$1)*('冬被-S级品'!$E$2:$AW$10)),0)+IFERROR(SUMPRODUCT(('白止-S级品'!$A$2:$A$26=$B61)*('白止-S级品'!$D$1:$AV$1=W$1)*('白止-S级品'!$D$2:$AV$26)),0)+IFERROR(SUMPRODUCT(('乐容-S级品'!$A$4:$A$32=$B61)*('乐容-S级品'!$L$3:$CA$3=W$1)*('乐容-S级品'!$L$4:$CA$32)),0)</f>
      </c>
      <c r="X61" s="280">
        <f>IFERROR(SUMPRODUCT(('控温被PRO-S级品'!$B$2:$B$10=$B61)*('控温被PRO-S级品'!$E$1:$BE$1=X$1)*('控温被PRO-S级品'!$E$2:$BE$10)),0)+IFERROR(SUMPRODUCT(('冬被-S级品'!$B$2:$B$10=$B61)*('冬被-S级品'!$E$1:$AW$1=X$1)*('冬被-S级品'!$E$2:$AW$10)),0)+IFERROR(SUMPRODUCT(('白止-S级品'!$A$2:$A$26=$B61)*('白止-S级品'!$D$1:$AV$1=X$1)*('白止-S级品'!$D$2:$AV$26)),0)+IFERROR(SUMPRODUCT(('乐容-S级品'!$A$4:$A$32=$B61)*('乐容-S级品'!$L$3:$CA$3=X$1)*('乐容-S级品'!$L$4:$CA$32)),0)</f>
      </c>
      <c r="Y61" s="280">
        <f>IFERROR(SUMPRODUCT(('控温被PRO-S级品'!$B$2:$B$10=$B61)*('控温被PRO-S级品'!$E$1:$BE$1=Y$1)*('控温被PRO-S级品'!$E$2:$BE$10)),0)+IFERROR(SUMPRODUCT(('冬被-S级品'!$B$2:$B$10=$B61)*('冬被-S级品'!$E$1:$AW$1=Y$1)*('冬被-S级品'!$E$2:$AW$10)),0)+IFERROR(SUMPRODUCT(('白止-S级品'!$A$2:$A$26=$B61)*('白止-S级品'!$D$1:$AV$1=Y$1)*('白止-S级品'!$D$2:$AV$26)),0)+IFERROR(SUMPRODUCT(('乐容-S级品'!$A$4:$A$32=$B61)*('乐容-S级品'!$L$3:$CA$3=Y$1)*('乐容-S级品'!$L$4:$CA$32)),0)</f>
      </c>
      <c r="Z61" s="280">
        <f>IFERROR(SUMPRODUCT(('控温被PRO-S级品'!$B$2:$B$10=$B61)*('控温被PRO-S级品'!$E$1:$BE$1=Z$1)*('控温被PRO-S级品'!$E$2:$BE$10)),0)+IFERROR(SUMPRODUCT(('冬被-S级品'!$B$2:$B$10=$B61)*('冬被-S级品'!$E$1:$AW$1=Z$1)*('冬被-S级品'!$E$2:$AW$10)),0)+IFERROR(SUMPRODUCT(('白止-S级品'!$A$2:$A$26=$B61)*('白止-S级品'!$D$1:$AV$1=Z$1)*('白止-S级品'!$D$2:$AV$26)),0)+IFERROR(SUMPRODUCT(('乐容-S级品'!$A$4:$A$32=$B61)*('乐容-S级品'!$L$3:$CA$3=Z$1)*('乐容-S级品'!$L$4:$CA$32)),0)</f>
      </c>
      <c r="AA61" s="280">
        <f>IFERROR(SUMPRODUCT(('控温被PRO-S级品'!$B$2:$B$10=$B61)*('控温被PRO-S级品'!$E$1:$BE$1=AA$1)*('控温被PRO-S级品'!$E$2:$BE$10)),0)+IFERROR(SUMPRODUCT(('冬被-S级品'!$B$2:$B$10=$B61)*('冬被-S级品'!$E$1:$AW$1=AA$1)*('冬被-S级品'!$E$2:$AW$10)),0)+IFERROR(SUMPRODUCT(('白止-S级品'!$A$2:$A$26=$B61)*('白止-S级品'!$D$1:$AV$1=AA$1)*('白止-S级品'!$D$2:$AV$26)),0)+IFERROR(SUMPRODUCT(('乐容-S级品'!$A$4:$A$32=$B61)*('乐容-S级品'!$L$3:$CA$3=AA$1)*('乐容-S级品'!$L$4:$CA$32)),0)</f>
      </c>
      <c r="AB61" s="280">
        <f>IFERROR(SUMPRODUCT(('控温被PRO-S级品'!$B$2:$B$10=$B61)*('控温被PRO-S级品'!$E$1:$BE$1=AB$1)*('控温被PRO-S级品'!$E$2:$BE$10)),0)+IFERROR(SUMPRODUCT(('冬被-S级品'!$B$2:$B$10=$B61)*('冬被-S级品'!$E$1:$AW$1=AB$1)*('冬被-S级品'!$E$2:$AW$10)),0)+IFERROR(SUMPRODUCT(('白止-S级品'!$A$2:$A$26=$B61)*('白止-S级品'!$D$1:$AV$1=AB$1)*('白止-S级品'!$D$2:$AV$26)),0)+IFERROR(SUMPRODUCT(('乐容-S级品'!$A$4:$A$32=$B61)*('乐容-S级品'!$L$3:$CA$3=AB$1)*('乐容-S级品'!$L$4:$CA$32)),0)</f>
      </c>
      <c r="AC61" s="280">
        <f>IFERROR(SUMPRODUCT(('控温被PRO-S级品'!$B$2:$B$10=$B61)*('控温被PRO-S级品'!$E$1:$BE$1=AC$1)*('控温被PRO-S级品'!$E$2:$BE$10)),0)+IFERROR(SUMPRODUCT(('冬被-S级品'!$B$2:$B$10=$B61)*('冬被-S级品'!$E$1:$AW$1=AC$1)*('冬被-S级品'!$E$2:$AW$10)),0)+IFERROR(SUMPRODUCT(('白止-S级品'!$A$2:$A$26=$B61)*('白止-S级品'!$D$1:$AV$1=AC$1)*('白止-S级品'!$D$2:$AV$26)),0)+IFERROR(SUMPRODUCT(('乐容-S级品'!$A$4:$A$32=$B61)*('乐容-S级品'!$L$3:$CA$3=AC$1)*('乐容-S级品'!$L$4:$CA$32)),0)</f>
      </c>
      <c r="AD61" s="280">
        <f>IFERROR(SUMPRODUCT(('控温被PRO-S级品'!$B$2:$B$10=$B61)*('控温被PRO-S级品'!$E$1:$BE$1=AD$1)*('控温被PRO-S级品'!$E$2:$BE$10)),0)+IFERROR(SUMPRODUCT(('冬被-S级品'!$B$2:$B$10=$B61)*('冬被-S级品'!$E$1:$AW$1=AD$1)*('冬被-S级品'!$E$2:$AW$10)),0)+IFERROR(SUMPRODUCT(('白止-S级品'!$A$2:$A$26=$B61)*('白止-S级品'!$D$1:$AV$1=AD$1)*('白止-S级品'!$D$2:$AV$26)),0)+IFERROR(SUMPRODUCT(('乐容-S级品'!$A$4:$A$32=$B61)*('乐容-S级品'!$L$3:$CA$3=AD$1)*('乐容-S级品'!$L$4:$CA$32)),0)</f>
      </c>
      <c r="AE61" s="280">
        <f>IFERROR(SUMPRODUCT(('控温被PRO-S级品'!$B$2:$B$10=$B61)*('控温被PRO-S级品'!$E$1:$BE$1=AE$1)*('控温被PRO-S级品'!$E$2:$BE$10)),0)+IFERROR(SUMPRODUCT(('冬被-S级品'!$B$2:$B$10=$B61)*('冬被-S级品'!$E$1:$AW$1=AE$1)*('冬被-S级品'!$E$2:$AW$10)),0)+IFERROR(SUMPRODUCT(('白止-S级品'!$A$2:$A$26=$B61)*('白止-S级品'!$D$1:$AV$1=AE$1)*('白止-S级品'!$D$2:$AV$26)),0)+IFERROR(SUMPRODUCT(('乐容-S级品'!$A$4:$A$32=$B61)*('乐容-S级品'!$L$3:$CA$3=AE$1)*('乐容-S级品'!$L$4:$CA$32)),0)</f>
      </c>
      <c r="AF61" s="280">
        <f>IFERROR(SUMPRODUCT(('控温被PRO-S级品'!$B$2:$B$10=$B61)*('控温被PRO-S级品'!$E$1:$BE$1=AF$1)*('控温被PRO-S级品'!$E$2:$BE$10)),0)+IFERROR(SUMPRODUCT(('冬被-S级品'!$B$2:$B$10=$B61)*('冬被-S级品'!$E$1:$AW$1=AF$1)*('冬被-S级品'!$E$2:$AW$10)),0)+IFERROR(SUMPRODUCT(('白止-S级品'!$A$2:$A$26=$B61)*('白止-S级品'!$D$1:$AV$1=AF$1)*('白止-S级品'!$D$2:$AV$26)),0)+IFERROR(SUMPRODUCT(('乐容-S级品'!$A$4:$A$32=$B61)*('乐容-S级品'!$L$3:$CA$3=AF$1)*('乐容-S级品'!$L$4:$CA$32)),0)</f>
      </c>
      <c r="AG61" s="280">
        <f>IFERROR(SUMPRODUCT(('控温被PRO-S级品'!$B$2:$B$10=$B61)*('控温被PRO-S级品'!$E$1:$BE$1=AG$1)*('控温被PRO-S级品'!$E$2:$BE$10)),0)+IFERROR(SUMPRODUCT(('冬被-S级品'!$B$2:$B$10=$B61)*('冬被-S级品'!$E$1:$AW$1=AG$1)*('冬被-S级品'!$E$2:$AW$10)),0)+IFERROR(SUMPRODUCT(('白止-S级品'!$A$2:$A$26=$B61)*('白止-S级品'!$D$1:$AV$1=AG$1)*('白止-S级品'!$D$2:$AV$26)),0)+IFERROR(SUMPRODUCT(('乐容-S级品'!$A$4:$A$32=$B61)*('乐容-S级品'!$L$3:$CA$3=AG$1)*('乐容-S级品'!$L$4:$CA$32)),0)</f>
      </c>
      <c r="AH61" s="280">
        <f>IFERROR(SUMPRODUCT(('控温被PRO-S级品'!$B$2:$B$10=$B61)*('控温被PRO-S级品'!$E$1:$BE$1=AH$1)*('控温被PRO-S级品'!$E$2:$BE$10)),0)+IFERROR(SUMPRODUCT(('冬被-S级品'!$B$2:$B$10=$B61)*('冬被-S级品'!$E$1:$AW$1=AH$1)*('冬被-S级品'!$E$2:$AW$10)),0)+IFERROR(SUMPRODUCT(('白止-S级品'!$A$2:$A$26=$B61)*('白止-S级品'!$D$1:$AV$1=AH$1)*('白止-S级品'!$D$2:$AV$26)),0)+IFERROR(SUMPRODUCT(('乐容-S级品'!$A$4:$A$32=$B61)*('乐容-S级品'!$L$3:$CA$3=AH$1)*('乐容-S级品'!$L$4:$CA$32)),0)</f>
      </c>
      <c r="AI61" s="280">
        <f>IFERROR(SUMPRODUCT(('控温被PRO-S级品'!$B$2:$B$10=$B61)*('控温被PRO-S级品'!$E$1:$BE$1=AI$1)*('控温被PRO-S级品'!$E$2:$BE$10)),0)+IFERROR(SUMPRODUCT(('冬被-S级品'!$B$2:$B$10=$B61)*('冬被-S级品'!$E$1:$AW$1=AI$1)*('冬被-S级品'!$E$2:$AW$10)),0)+IFERROR(SUMPRODUCT(('白止-S级品'!$A$2:$A$26=$B61)*('白止-S级品'!$D$1:$AV$1=AI$1)*('白止-S级品'!$D$2:$AV$26)),0)+IFERROR(SUMPRODUCT(('乐容-S级品'!$A$4:$A$32=$B61)*('乐容-S级品'!$L$3:$CA$3=AI$1)*('乐容-S级品'!$L$4:$CA$32)),0)</f>
      </c>
      <c r="AJ61" s="280">
        <f>IFERROR(SUMPRODUCT(('控温被PRO-S级品'!$B$2:$B$10=$B61)*('控温被PRO-S级品'!$E$1:$BE$1=AJ$1)*('控温被PRO-S级品'!$E$2:$BE$10)),0)+IFERROR(SUMPRODUCT(('冬被-S级品'!$B$2:$B$10=$B61)*('冬被-S级品'!$E$1:$AW$1=AJ$1)*('冬被-S级品'!$E$2:$AW$10)),0)+IFERROR(SUMPRODUCT(('白止-S级品'!$A$2:$A$26=$B61)*('白止-S级品'!$D$1:$AV$1=AJ$1)*('白止-S级品'!$D$2:$AV$26)),0)+IFERROR(SUMPRODUCT(('乐容-S级品'!$A$4:$A$32=$B61)*('乐容-S级品'!$L$3:$CA$3=AJ$1)*('乐容-S级品'!$L$4:$CA$32)),0)</f>
      </c>
      <c r="AK61" s="280">
        <f>IFERROR(SUMPRODUCT(('控温被PRO-S级品'!$B$2:$B$10=$B61)*('控温被PRO-S级品'!$E$1:$BE$1=AK$1)*('控温被PRO-S级品'!$E$2:$BE$10)),0)+IFERROR(SUMPRODUCT(('冬被-S级品'!$B$2:$B$10=$B61)*('冬被-S级品'!$E$1:$AW$1=AK$1)*('冬被-S级品'!$E$2:$AW$10)),0)+IFERROR(SUMPRODUCT(('白止-S级品'!$A$2:$A$26=$B61)*('白止-S级品'!$D$1:$AV$1=AK$1)*('白止-S级品'!$D$2:$AV$26)),0)+IFERROR(SUMPRODUCT(('乐容-S级品'!$A$4:$A$32=$B61)*('乐容-S级品'!$L$3:$CA$3=AK$1)*('乐容-S级品'!$L$4:$CA$32)),0)</f>
      </c>
      <c r="AL61" s="280">
        <f>IFERROR(SUMPRODUCT(('控温被PRO-S级品'!$B$2:$B$10=$B61)*('控温被PRO-S级品'!$E$1:$BE$1=AL$1)*('控温被PRO-S级品'!$E$2:$BE$10)),0)+IFERROR(SUMPRODUCT(('冬被-S级品'!$B$2:$B$10=$B61)*('冬被-S级品'!$E$1:$AW$1=AL$1)*('冬被-S级品'!$E$2:$AW$10)),0)+IFERROR(SUMPRODUCT(('白止-S级品'!$A$2:$A$26=$B61)*('白止-S级品'!$D$1:$AV$1=AL$1)*('白止-S级品'!$D$2:$AV$26)),0)+IFERROR(SUMPRODUCT(('乐容-S级品'!$A$4:$A$32=$B61)*('乐容-S级品'!$L$3:$CA$3=AL$1)*('乐容-S级品'!$L$4:$CA$32)),0)</f>
      </c>
      <c r="AM61" s="280">
        <f>IFERROR(SUMPRODUCT(('控温被PRO-S级品'!$B$2:$B$10=$B61)*('控温被PRO-S级品'!$E$1:$BE$1=AM$1)*('控温被PRO-S级品'!$E$2:$BE$10)),0)+IFERROR(SUMPRODUCT(('冬被-S级品'!$B$2:$B$10=$B61)*('冬被-S级品'!$E$1:$AW$1=AM$1)*('冬被-S级品'!$E$2:$AW$10)),0)+IFERROR(SUMPRODUCT(('白止-S级品'!$A$2:$A$26=$B61)*('白止-S级品'!$D$1:$AV$1=AM$1)*('白止-S级品'!$D$2:$AV$26)),0)+IFERROR(SUMPRODUCT(('乐容-S级品'!$A$4:$A$32=$B61)*('乐容-S级品'!$L$3:$CA$3=AM$1)*('乐容-S级品'!$L$4:$CA$32)),0)</f>
      </c>
      <c r="AN61" s="280">
        <f>IFERROR(SUMPRODUCT(('控温被PRO-S级品'!$B$2:$B$10=$B61)*('控温被PRO-S级品'!$E$1:$BE$1=AN$1)*('控温被PRO-S级品'!$E$2:$BE$10)),0)+IFERROR(SUMPRODUCT(('冬被-S级品'!$B$2:$B$10=$B61)*('冬被-S级品'!$E$1:$AW$1=AN$1)*('冬被-S级品'!$E$2:$AW$10)),0)+IFERROR(SUMPRODUCT(('白止-S级品'!$A$2:$A$26=$B61)*('白止-S级品'!$D$1:$AV$1=AN$1)*('白止-S级品'!$D$2:$AV$26)),0)+IFERROR(SUMPRODUCT(('乐容-S级品'!$A$4:$A$32=$B61)*('乐容-S级品'!$L$3:$CA$3=AN$1)*('乐容-S级品'!$L$4:$CA$32)),0)</f>
      </c>
      <c r="AO61" s="280">
        <f>IFERROR(SUMPRODUCT(('控温被PRO-S级品'!$B$2:$B$10=$B61)*('控温被PRO-S级品'!$E$1:$BE$1=AO$1)*('控温被PRO-S级品'!$E$2:$BE$10)),0)+IFERROR(SUMPRODUCT(('冬被-S级品'!$B$2:$B$10=$B61)*('冬被-S级品'!$E$1:$AW$1=AO$1)*('冬被-S级品'!$E$2:$AW$10)),0)+IFERROR(SUMPRODUCT(('白止-S级品'!$A$2:$A$26=$B61)*('白止-S级品'!$D$1:$AV$1=AO$1)*('白止-S级品'!$D$2:$AV$26)),0)+IFERROR(SUMPRODUCT(('乐容-S级品'!$A$4:$A$32=$B61)*('乐容-S级品'!$L$3:$CA$3=AO$1)*('乐容-S级品'!$L$4:$CA$32)),0)</f>
      </c>
      <c r="AP61" s="280">
        <f>IFERROR(SUMPRODUCT(('控温被PRO-S级品'!$B$2:$B$10=$B61)*('控温被PRO-S级品'!$E$1:$BE$1=AP$1)*('控温被PRO-S级品'!$E$2:$BE$10)),0)+IFERROR(SUMPRODUCT(('冬被-S级品'!$B$2:$B$10=$B61)*('冬被-S级品'!$E$1:$AW$1=AP$1)*('冬被-S级品'!$E$2:$AW$10)),0)+IFERROR(SUMPRODUCT(('白止-S级品'!$A$2:$A$26=$B61)*('白止-S级品'!$D$1:$AV$1=AP$1)*('白止-S级品'!$D$2:$AV$26)),0)+IFERROR(SUMPRODUCT(('乐容-S级品'!$A$4:$A$32=$B61)*('乐容-S级品'!$L$3:$CA$3=AP$1)*('乐容-S级品'!$L$4:$CA$32)),0)</f>
      </c>
      <c r="AQ61" s="280">
        <f>IFERROR(SUMPRODUCT(('控温被PRO-S级品'!$B$2:$B$10=$B61)*('控温被PRO-S级品'!$E$1:$BE$1=AQ$1)*('控温被PRO-S级品'!$E$2:$BE$10)),0)+IFERROR(SUMPRODUCT(('冬被-S级品'!$B$2:$B$10=$B61)*('冬被-S级品'!$E$1:$AW$1=AQ$1)*('冬被-S级品'!$E$2:$AW$10)),0)+IFERROR(SUMPRODUCT(('白止-S级品'!$A$2:$A$26=$B61)*('白止-S级品'!$D$1:$AV$1=AQ$1)*('白止-S级品'!$D$2:$AV$26)),0)+IFERROR(SUMPRODUCT(('乐容-S级品'!$A$4:$A$32=$B61)*('乐容-S级品'!$L$3:$CA$3=AQ$1)*('乐容-S级品'!$L$4:$CA$32)),0)</f>
      </c>
      <c r="AR61" s="280">
        <f>IFERROR(SUMPRODUCT(('控温被PRO-S级品'!$B$2:$B$10=$B61)*('控温被PRO-S级品'!$E$1:$BE$1=AR$1)*('控温被PRO-S级品'!$E$2:$BE$10)),0)+IFERROR(SUMPRODUCT(('冬被-S级品'!$B$2:$B$10=$B61)*('冬被-S级品'!$E$1:$AW$1=AR$1)*('冬被-S级品'!$E$2:$AW$10)),0)+IFERROR(SUMPRODUCT(('白止-S级品'!$A$2:$A$26=$B61)*('白止-S级品'!$D$1:$AV$1=AR$1)*('白止-S级品'!$D$2:$AV$26)),0)+IFERROR(SUMPRODUCT(('乐容-S级品'!$A$4:$A$32=$B61)*('乐容-S级品'!$L$3:$CA$3=AR$1)*('乐容-S级品'!$L$4:$CA$32)),0)</f>
      </c>
      <c r="AS61" s="280">
        <f>IFERROR(SUMPRODUCT(('控温被PRO-S级品'!$B$2:$B$10=$B61)*('控温被PRO-S级品'!$E$1:$BE$1=AS$1)*('控温被PRO-S级品'!$E$2:$BE$10)),0)+IFERROR(SUMPRODUCT(('冬被-S级品'!$B$2:$B$10=$B61)*('冬被-S级品'!$E$1:$AW$1=AS$1)*('冬被-S级品'!$E$2:$AW$10)),0)+IFERROR(SUMPRODUCT(('白止-S级品'!$A$2:$A$26=$B61)*('白止-S级品'!$D$1:$AV$1=AS$1)*('白止-S级品'!$D$2:$AV$26)),0)+IFERROR(SUMPRODUCT(('乐容-S级品'!$A$4:$A$32=$B61)*('乐容-S级品'!$L$3:$CA$3=AS$1)*('乐容-S级品'!$L$4:$CA$32)),0)</f>
      </c>
      <c r="AT61" s="280">
        <f>IFERROR(SUMPRODUCT(('控温被PRO-S级品'!$B$2:$B$10=$B61)*('控温被PRO-S级品'!$E$1:$BE$1=AT$1)*('控温被PRO-S级品'!$E$2:$BE$10)),0)+IFERROR(SUMPRODUCT(('冬被-S级品'!$B$2:$B$10=$B61)*('冬被-S级品'!$E$1:$AW$1=AT$1)*('冬被-S级品'!$E$2:$AW$10)),0)+IFERROR(SUMPRODUCT(('白止-S级品'!$A$2:$A$26=$B61)*('白止-S级品'!$D$1:$AV$1=AT$1)*('白止-S级品'!$D$2:$AV$26)),0)+IFERROR(SUMPRODUCT(('乐容-S级品'!$A$4:$A$32=$B61)*('乐容-S级品'!$L$3:$CA$3=AT$1)*('乐容-S级品'!$L$4:$CA$32)),0)</f>
      </c>
      <c r="AU61" s="280">
        <f>IFERROR(SUMPRODUCT(('控温被PRO-S级品'!$B$2:$B$10=$B61)*('控温被PRO-S级品'!$E$1:$BE$1=AU$1)*('控温被PRO-S级品'!$E$2:$BE$10)),0)+IFERROR(SUMPRODUCT(('冬被-S级品'!$B$2:$B$10=$B61)*('冬被-S级品'!$E$1:$AW$1=AU$1)*('冬被-S级品'!$E$2:$AW$10)),0)+IFERROR(SUMPRODUCT(('白止-S级品'!$A$2:$A$26=$B61)*('白止-S级品'!$D$1:$AV$1=AU$1)*('白止-S级品'!$D$2:$AV$26)),0)+IFERROR(SUMPRODUCT(('乐容-S级品'!$A$4:$A$32=$B61)*('乐容-S级品'!$L$3:$CA$3=AU$1)*('乐容-S级品'!$L$4:$CA$32)),0)</f>
      </c>
      <c r="AV61" s="280">
        <f>IFERROR(SUMPRODUCT(('控温被PRO-S级品'!$B$2:$B$10=$B61)*('控温被PRO-S级品'!$E$1:$BE$1=AV$1)*('控温被PRO-S级品'!$E$2:$BE$10)),0)+IFERROR(SUMPRODUCT(('冬被-S级品'!$B$2:$B$10=$B61)*('冬被-S级品'!$E$1:$AW$1=AV$1)*('冬被-S级品'!$E$2:$AW$10)),0)+IFERROR(SUMPRODUCT(('白止-S级品'!$A$2:$A$26=$B61)*('白止-S级品'!$D$1:$AV$1=AV$1)*('白止-S级品'!$D$2:$AV$26)),0)+IFERROR(SUMPRODUCT(('乐容-S级品'!$A$4:$A$32=$B61)*('乐容-S级品'!$L$3:$CA$3=AV$1)*('乐容-S级品'!$L$4:$CA$32)),0)</f>
      </c>
      <c r="AW61" s="280">
        <f>IFERROR(SUMPRODUCT(('控温被PRO-S级品'!$B$2:$B$10=$B61)*('控温被PRO-S级品'!$E$1:$BE$1=AW$1)*('控温被PRO-S级品'!$E$2:$BE$10)),0)+IFERROR(SUMPRODUCT(('冬被-S级品'!$B$2:$B$10=$B61)*('冬被-S级品'!$E$1:$AW$1=AW$1)*('冬被-S级品'!$E$2:$AW$10)),0)+IFERROR(SUMPRODUCT(('白止-S级品'!$A$2:$A$26=$B61)*('白止-S级品'!$D$1:$AV$1=AW$1)*('白止-S级品'!$D$2:$AV$26)),0)+IFERROR(SUMPRODUCT(('乐容-S级品'!$A$4:$A$32=$B61)*('乐容-S级品'!$L$3:$CA$3=AW$1)*('乐容-S级品'!$L$4:$CA$32)),0)</f>
      </c>
      <c r="AX61" s="280">
        <f>IFERROR(SUMPRODUCT(('控温被PRO-S级品'!$B$2:$B$10=$B61)*('控温被PRO-S级品'!$E$1:$BE$1=AX$1)*('控温被PRO-S级品'!$E$2:$BE$10)),0)+IFERROR(SUMPRODUCT(('冬被-S级品'!$B$2:$B$10=$B61)*('冬被-S级品'!$E$1:$AW$1=AX$1)*('冬被-S级品'!$E$2:$AW$10)),0)+IFERROR(SUMPRODUCT(('白止-S级品'!$A$2:$A$26=$B61)*('白止-S级品'!$D$1:$AV$1=AX$1)*('白止-S级品'!$D$2:$AV$26)),0)+IFERROR(SUMPRODUCT(('乐容-S级品'!$A$4:$A$32=$B61)*('乐容-S级品'!$L$3:$CA$3=AX$1)*('乐容-S级品'!$L$4:$CA$32)),0)</f>
      </c>
      <c r="AY61" s="280">
        <f>IFERROR(SUMPRODUCT(('控温被PRO-S级品'!$B$2:$B$10=$B61)*('控温被PRO-S级品'!$E$1:$BE$1=AY$1)*('控温被PRO-S级品'!$E$2:$BE$10)),0)+IFERROR(SUMPRODUCT(('冬被-S级品'!$B$2:$B$10=$B61)*('冬被-S级品'!$E$1:$AW$1=AY$1)*('冬被-S级品'!$E$2:$AW$10)),0)+IFERROR(SUMPRODUCT(('白止-S级品'!$A$2:$A$26=$B61)*('白止-S级品'!$D$1:$AV$1=AY$1)*('白止-S级品'!$D$2:$AV$26)),0)+IFERROR(SUMPRODUCT(('乐容-S级品'!$A$4:$A$32=$B61)*('乐容-S级品'!$L$3:$CA$3=AY$1)*('乐容-S级品'!$L$4:$CA$32)),0)</f>
      </c>
      <c r="AZ61" s="280">
        <f>IFERROR(SUMPRODUCT(('控温被PRO-S级品'!$B$2:$B$10=$B61)*('控温被PRO-S级品'!$E$1:$BE$1=AZ$1)*('控温被PRO-S级品'!$E$2:$BE$10)),0)+IFERROR(SUMPRODUCT(('冬被-S级品'!$B$2:$B$10=$B61)*('冬被-S级品'!$E$1:$AW$1=AZ$1)*('冬被-S级品'!$E$2:$AW$10)),0)+IFERROR(SUMPRODUCT(('白止-S级品'!$A$2:$A$26=$B61)*('白止-S级品'!$D$1:$AV$1=AZ$1)*('白止-S级品'!$D$2:$AV$26)),0)+IFERROR(SUMPRODUCT(('乐容-S级品'!$A$4:$A$32=$B61)*('乐容-S级品'!$L$3:$CA$3=AZ$1)*('乐容-S级品'!$L$4:$CA$32)),0)</f>
      </c>
      <c r="BA61" s="280">
        <f>IFERROR(SUMPRODUCT(('控温被PRO-S级品'!$B$2:$B$10=$B61)*('控温被PRO-S级品'!$E$1:$BE$1=BA$1)*('控温被PRO-S级品'!$E$2:$BE$10)),0)+IFERROR(SUMPRODUCT(('冬被-S级品'!$B$2:$B$10=$B61)*('冬被-S级品'!$E$1:$AW$1=BA$1)*('冬被-S级品'!$E$2:$AW$10)),0)+IFERROR(SUMPRODUCT(('白止-S级品'!$A$2:$A$26=$B61)*('白止-S级品'!$D$1:$AV$1=BA$1)*('白止-S级品'!$D$2:$AV$26)),0)+IFERROR(SUMPRODUCT(('乐容-S级品'!$A$4:$A$32=$B61)*('乐容-S级品'!$L$3:$CA$3=BA$1)*('乐容-S级品'!$L$4:$CA$32)),0)</f>
      </c>
      <c r="BB61" s="280">
        <f>IFERROR(SUMPRODUCT(('控温被PRO-S级品'!$B$2:$B$10=$B61)*('控温被PRO-S级品'!$E$1:$BE$1=BB$1)*('控温被PRO-S级品'!$E$2:$BE$10)),0)+IFERROR(SUMPRODUCT(('冬被-S级品'!$B$2:$B$10=$B61)*('冬被-S级品'!$E$1:$AW$1=BB$1)*('冬被-S级品'!$E$2:$AW$10)),0)+IFERROR(SUMPRODUCT(('白止-S级品'!$A$2:$A$26=$B61)*('白止-S级品'!$D$1:$AV$1=BB$1)*('白止-S级品'!$D$2:$AV$26)),0)+IFERROR(SUMPRODUCT(('乐容-S级品'!$A$4:$A$32=$B61)*('乐容-S级品'!$L$3:$CA$3=BB$1)*('乐容-S级品'!$L$4:$CA$32)),0)</f>
      </c>
      <c r="BC61" s="280">
        <f>IFERROR(SUMPRODUCT(('控温被PRO-S级品'!$B$2:$B$10=$B61)*('控温被PRO-S级品'!$E$1:$BE$1=BC$1)*('控温被PRO-S级品'!$E$2:$BE$10)),0)+IFERROR(SUMPRODUCT(('冬被-S级品'!$B$2:$B$10=$B61)*('冬被-S级品'!$E$1:$AW$1=BC$1)*('冬被-S级品'!$E$2:$AW$10)),0)+IFERROR(SUMPRODUCT(('白止-S级品'!$A$2:$A$26=$B61)*('白止-S级品'!$D$1:$AV$1=BC$1)*('白止-S级品'!$D$2:$AV$26)),0)+IFERROR(SUMPRODUCT(('乐容-S级品'!$A$4:$A$32=$B61)*('乐容-S级品'!$L$3:$CA$3=BC$1)*('乐容-S级品'!$L$4:$CA$32)),0)</f>
      </c>
      <c r="BD61" s="280">
        <f>IFERROR(SUMPRODUCT(('控温被PRO-S级品'!$B$2:$B$10=$B61)*('控温被PRO-S级品'!$E$1:$BE$1=BD$1)*('控温被PRO-S级品'!$E$2:$BE$10)),0)+IFERROR(SUMPRODUCT(('冬被-S级品'!$B$2:$B$10=$B61)*('冬被-S级品'!$E$1:$AW$1=BD$1)*('冬被-S级品'!$E$2:$AW$10)),0)+IFERROR(SUMPRODUCT(('白止-S级品'!$A$2:$A$26=$B61)*('白止-S级品'!$D$1:$AV$1=BD$1)*('白止-S级品'!$D$2:$AV$26)),0)+IFERROR(SUMPRODUCT(('乐容-S级品'!$A$4:$A$32=$B61)*('乐容-S级品'!$L$3:$CA$3=BD$1)*('乐容-S级品'!$L$4:$CA$32)),0)</f>
      </c>
      <c r="BE61" s="280">
        <f>IFERROR(SUMPRODUCT(('控温被PRO-S级品'!$B$2:$B$10=$B61)*('控温被PRO-S级品'!$E$1:$BE$1=BE$1)*('控温被PRO-S级品'!$E$2:$BE$10)),0)+IFERROR(SUMPRODUCT(('冬被-S级品'!$B$2:$B$10=$B61)*('冬被-S级品'!$E$1:$AW$1=BE$1)*('冬被-S级品'!$E$2:$AW$10)),0)+IFERROR(SUMPRODUCT(('白止-S级品'!$A$2:$A$26=$B61)*('白止-S级品'!$D$1:$AV$1=BE$1)*('白止-S级品'!$D$2:$AV$26)),0)+IFERROR(SUMPRODUCT(('乐容-S级品'!$A$4:$A$32=$B61)*('乐容-S级品'!$L$3:$CA$3=BE$1)*('乐容-S级品'!$L$4:$CA$32)),0)</f>
      </c>
      <c r="BF61" s="280">
        <f>IFERROR(SUMPRODUCT(('控温被PRO-S级品'!$B$2:$B$10=$B61)*('控温被PRO-S级品'!$E$1:$BE$1=BF$1)*('控温被PRO-S级品'!$E$2:$BE$10)),0)+IFERROR(SUMPRODUCT(('冬被-S级品'!$B$2:$B$10=$B61)*('冬被-S级品'!$E$1:$AW$1=BF$1)*('冬被-S级品'!$E$2:$AW$10)),0)+IFERROR(SUMPRODUCT(('白止-S级品'!$A$2:$A$26=$B61)*('白止-S级品'!$D$1:$AV$1=BF$1)*('白止-S级品'!$D$2:$AV$26)),0)+IFERROR(SUMPRODUCT(('乐容-S级品'!$A$4:$A$32=$B61)*('乐容-S级品'!$L$3:$CA$3=BF$1)*('乐容-S级品'!$L$4:$CA$32)),0)</f>
      </c>
      <c r="BG61" s="280">
        <f>IFERROR(SUMPRODUCT(('控温被PRO-S级品'!$B$2:$B$10=$B61)*('控温被PRO-S级品'!$E$1:$BE$1=BG$1)*('控温被PRO-S级品'!$E$2:$BE$10)),0)+IFERROR(SUMPRODUCT(('冬被-S级品'!$B$2:$B$10=$B61)*('冬被-S级品'!$E$1:$AW$1=BG$1)*('冬被-S级品'!$E$2:$AW$10)),0)+IFERROR(SUMPRODUCT(('白止-S级品'!$A$2:$A$26=$B61)*('白止-S级品'!$D$1:$AV$1=BG$1)*('白止-S级品'!$D$2:$AV$26)),0)+IFERROR(SUMPRODUCT(('乐容-S级品'!$A$4:$A$32=$B61)*('乐容-S级品'!$L$3:$CA$3=BG$1)*('乐容-S级品'!$L$4:$CA$32)),0)</f>
      </c>
      <c r="BH61" s="280">
        <f>IFERROR(SUMPRODUCT(('控温被PRO-S级品'!$B$2:$B$10=$B61)*('控温被PRO-S级品'!$E$1:$BE$1=BH$1)*('控温被PRO-S级品'!$E$2:$BE$10)),0)+IFERROR(SUMPRODUCT(('冬被-S级品'!$B$2:$B$10=$B61)*('冬被-S级品'!$E$1:$AW$1=BH$1)*('冬被-S级品'!$E$2:$AW$10)),0)+IFERROR(SUMPRODUCT(('白止-S级品'!$A$2:$A$26=$B61)*('白止-S级品'!$D$1:$AV$1=BH$1)*('白止-S级品'!$D$2:$AV$26)),0)+IFERROR(SUMPRODUCT(('乐容-S级品'!$A$4:$A$32=$B61)*('乐容-S级品'!$L$3:$CA$3=BH$1)*('乐容-S级品'!$L$4:$CA$32)),0)</f>
      </c>
      <c r="BI61" s="280">
        <f>IFERROR(SUMPRODUCT(('控温被PRO-S级品'!$B$2:$B$10=$B61)*('控温被PRO-S级品'!$E$1:$BE$1=BI$1)*('控温被PRO-S级品'!$E$2:$BE$10)),0)+IFERROR(SUMPRODUCT(('冬被-S级品'!$B$2:$B$10=$B61)*('冬被-S级品'!$E$1:$AW$1=BI$1)*('冬被-S级品'!$E$2:$AW$10)),0)+IFERROR(SUMPRODUCT(('白止-S级品'!$A$2:$A$26=$B61)*('白止-S级品'!$D$1:$AV$1=BI$1)*('白止-S级品'!$D$2:$AV$26)),0)+IFERROR(SUMPRODUCT(('乐容-S级品'!$A$4:$A$32=$B61)*('乐容-S级品'!$L$3:$CA$3=BI$1)*('乐容-S级品'!$L$4:$CA$32)),0)</f>
      </c>
      <c r="BJ61" s="280">
        <f>IFERROR(SUMPRODUCT(('控温被PRO-S级品'!$B$2:$B$10=$B61)*('控温被PRO-S级品'!$E$1:$BE$1=BJ$1)*('控温被PRO-S级品'!$E$2:$BE$10)),0)+IFERROR(SUMPRODUCT(('冬被-S级品'!$B$2:$B$10=$B61)*('冬被-S级品'!$E$1:$AW$1=BJ$1)*('冬被-S级品'!$E$2:$AW$10)),0)+IFERROR(SUMPRODUCT(('白止-S级品'!$A$2:$A$26=$B61)*('白止-S级品'!$D$1:$AV$1=BJ$1)*('白止-S级品'!$D$2:$AV$26)),0)+IFERROR(SUMPRODUCT(('乐容-S级品'!$A$4:$A$32=$B61)*('乐容-S级品'!$L$3:$CA$3=BJ$1)*('乐容-S级品'!$L$4:$CA$32)),0)</f>
      </c>
      <c r="BK61" s="280">
        <f>IFERROR(SUMPRODUCT(('控温被PRO-S级品'!$B$2:$B$10=$B61)*('控温被PRO-S级品'!$E$1:$BE$1=BK$1)*('控温被PRO-S级品'!$E$2:$BE$10)),0)+IFERROR(SUMPRODUCT(('冬被-S级品'!$B$2:$B$10=$B61)*('冬被-S级品'!$E$1:$AW$1=BK$1)*('冬被-S级品'!$E$2:$AW$10)),0)+IFERROR(SUMPRODUCT(('白止-S级品'!$A$2:$A$26=$B61)*('白止-S级品'!$D$1:$AV$1=BK$1)*('白止-S级品'!$D$2:$AV$26)),0)+IFERROR(SUMPRODUCT(('乐容-S级品'!$A$4:$A$32=$B61)*('乐容-S级品'!$L$3:$CA$3=BK$1)*('乐容-S级品'!$L$4:$CA$32)),0)</f>
      </c>
      <c r="BL61" s="280">
        <f>IFERROR(SUMPRODUCT(('控温被PRO-S级品'!$B$2:$B$10=$B61)*('控温被PRO-S级品'!$E$1:$BE$1=BL$1)*('控温被PRO-S级品'!$E$2:$BE$10)),0)+IFERROR(SUMPRODUCT(('冬被-S级品'!$B$2:$B$10=$B61)*('冬被-S级品'!$E$1:$AW$1=BL$1)*('冬被-S级品'!$E$2:$AW$10)),0)+IFERROR(SUMPRODUCT(('白止-S级品'!$A$2:$A$26=$B61)*('白止-S级品'!$D$1:$AV$1=BL$1)*('白止-S级品'!$D$2:$AV$26)),0)+IFERROR(SUMPRODUCT(('乐容-S级品'!$A$4:$A$32=$B61)*('乐容-S级品'!$L$3:$CA$3=BL$1)*('乐容-S级品'!$L$4:$CA$32)),0)</f>
      </c>
      <c r="BM61" s="280">
        <f>IFERROR(SUMPRODUCT(('控温被PRO-S级品'!$B$2:$B$10=$B61)*('控温被PRO-S级品'!$E$1:$BE$1=BM$1)*('控温被PRO-S级品'!$E$2:$BE$10)),0)+IFERROR(SUMPRODUCT(('冬被-S级品'!$B$2:$B$10=$B61)*('冬被-S级品'!$E$1:$AW$1=BM$1)*('冬被-S级品'!$E$2:$AW$10)),0)+IFERROR(SUMPRODUCT(('白止-S级品'!$A$2:$A$26=$B61)*('白止-S级品'!$D$1:$AV$1=BM$1)*('白止-S级品'!$D$2:$AV$26)),0)+IFERROR(SUMPRODUCT(('乐容-S级品'!$A$4:$A$32=$B61)*('乐容-S级品'!$L$3:$CA$3=BM$1)*('乐容-S级品'!$L$4:$CA$32)),0)</f>
      </c>
      <c r="BN61" s="280">
        <f>IFERROR(SUMPRODUCT(('控温被PRO-S级品'!$B$2:$B$10=$B61)*('控温被PRO-S级品'!$E$1:$BE$1=BN$1)*('控温被PRO-S级品'!$E$2:$BE$10)),0)+IFERROR(SUMPRODUCT(('冬被-S级品'!$B$2:$B$10=$B61)*('冬被-S级品'!$E$1:$AW$1=BN$1)*('冬被-S级品'!$E$2:$AW$10)),0)+IFERROR(SUMPRODUCT(('白止-S级品'!$A$2:$A$26=$B61)*('白止-S级品'!$D$1:$AV$1=BN$1)*('白止-S级品'!$D$2:$AV$26)),0)+IFERROR(SUMPRODUCT(('乐容-S级品'!$A$4:$A$32=$B61)*('乐容-S级品'!$L$3:$CA$3=BN$1)*('乐容-S级品'!$L$4:$CA$32)),0)</f>
      </c>
      <c r="BO61" s="280">
        <f>IFERROR(SUMPRODUCT(('控温被PRO-S级品'!$B$2:$B$10=$B61)*('控温被PRO-S级品'!$E$1:$BE$1=BO$1)*('控温被PRO-S级品'!$E$2:$BE$10)),0)+IFERROR(SUMPRODUCT(('冬被-S级品'!$B$2:$B$10=$B61)*('冬被-S级品'!$E$1:$AW$1=BO$1)*('冬被-S级品'!$E$2:$AW$10)),0)+IFERROR(SUMPRODUCT(('白止-S级品'!$A$2:$A$26=$B61)*('白止-S级品'!$D$1:$AV$1=BO$1)*('白止-S级品'!$D$2:$AV$26)),0)+IFERROR(SUMPRODUCT(('乐容-S级品'!$A$4:$A$32=$B61)*('乐容-S级品'!$L$3:$CA$3=BO$1)*('乐容-S级品'!$L$4:$CA$32)),0)</f>
      </c>
      <c r="BP61" s="280">
        <f>IFERROR(SUMPRODUCT(('控温被PRO-S级品'!$B$2:$B$10=$B61)*('控温被PRO-S级品'!$E$1:$BE$1=BP$1)*('控温被PRO-S级品'!$E$2:$BE$10)),0)+IFERROR(SUMPRODUCT(('冬被-S级品'!$B$2:$B$10=$B61)*('冬被-S级品'!$E$1:$AW$1=BP$1)*('冬被-S级品'!$E$2:$AW$10)),0)+IFERROR(SUMPRODUCT(('白止-S级品'!$A$2:$A$26=$B61)*('白止-S级品'!$D$1:$AV$1=BP$1)*('白止-S级品'!$D$2:$AV$26)),0)+IFERROR(SUMPRODUCT(('乐容-S级品'!$A$4:$A$32=$B61)*('乐容-S级品'!$L$3:$CA$3=BP$1)*('乐容-S级品'!$L$4:$CA$32)),0)</f>
      </c>
      <c r="BQ61" s="280">
        <f>IFERROR(SUMPRODUCT(('控温被PRO-S级品'!$B$2:$B$10=$B61)*('控温被PRO-S级品'!$E$1:$BE$1=BQ$1)*('控温被PRO-S级品'!$E$2:$BE$10)),0)+IFERROR(SUMPRODUCT(('冬被-S级品'!$B$2:$B$10=$B61)*('冬被-S级品'!$E$1:$AW$1=BQ$1)*('冬被-S级品'!$E$2:$AW$10)),0)+IFERROR(SUMPRODUCT(('白止-S级品'!$A$2:$A$26=$B61)*('白止-S级品'!$D$1:$AV$1=BQ$1)*('白止-S级品'!$D$2:$AV$26)),0)+IFERROR(SUMPRODUCT(('乐容-S级品'!$A$4:$A$32=$B61)*('乐容-S级品'!$L$3:$CA$3=BQ$1)*('乐容-S级品'!$L$4:$CA$32)),0)</f>
      </c>
      <c r="BR61" s="280">
        <f>IFERROR(SUMPRODUCT(('控温被PRO-S级品'!$B$2:$B$10=$B61)*('控温被PRO-S级品'!$E$1:$BE$1=BR$1)*('控温被PRO-S级品'!$E$2:$BE$10)),0)+IFERROR(SUMPRODUCT(('冬被-S级品'!$B$2:$B$10=$B61)*('冬被-S级品'!$E$1:$AW$1=BR$1)*('冬被-S级品'!$E$2:$AW$10)),0)+IFERROR(SUMPRODUCT(('白止-S级品'!$A$2:$A$26=$B61)*('白止-S级品'!$D$1:$AV$1=BR$1)*('白止-S级品'!$D$2:$AV$26)),0)+IFERROR(SUMPRODUCT(('乐容-S级品'!$A$4:$A$32=$B61)*('乐容-S级品'!$L$3:$CA$3=BR$1)*('乐容-S级品'!$L$4:$CA$32)),0)</f>
      </c>
      <c r="BS61" s="280">
        <f>IFERROR(SUMPRODUCT(('控温被PRO-S级品'!$B$2:$B$10=$B61)*('控温被PRO-S级品'!$E$1:$BE$1=BS$1)*('控温被PRO-S级品'!$E$2:$BE$10)),0)+IFERROR(SUMPRODUCT(('冬被-S级品'!$B$2:$B$10=$B61)*('冬被-S级品'!$E$1:$AW$1=BS$1)*('冬被-S级品'!$E$2:$AW$10)),0)+IFERROR(SUMPRODUCT(('白止-S级品'!$A$2:$A$26=$B61)*('白止-S级品'!$D$1:$AV$1=BS$1)*('白止-S级品'!$D$2:$AV$26)),0)+IFERROR(SUMPRODUCT(('乐容-S级品'!$A$4:$A$32=$B61)*('乐容-S级品'!$L$3:$CA$3=BS$1)*('乐容-S级品'!$L$4:$CA$32)),0)</f>
      </c>
      <c r="BT61" s="280">
        <f>IFERROR(SUMPRODUCT(('控温被PRO-S级品'!$B$2:$B$10=$B61)*('控温被PRO-S级品'!$E$1:$BE$1=BT$1)*('控温被PRO-S级品'!$E$2:$BE$10)),0)+IFERROR(SUMPRODUCT(('冬被-S级品'!$B$2:$B$10=$B61)*('冬被-S级品'!$E$1:$AW$1=BT$1)*('冬被-S级品'!$E$2:$AW$10)),0)+IFERROR(SUMPRODUCT(('白止-S级品'!$A$2:$A$26=$B61)*('白止-S级品'!$D$1:$AV$1=BT$1)*('白止-S级品'!$D$2:$AV$26)),0)+IFERROR(SUMPRODUCT(('乐容-S级品'!$A$4:$A$32=$B61)*('乐容-S级品'!$L$3:$CA$3=BT$1)*('乐容-S级品'!$L$4:$CA$32)),0)</f>
      </c>
      <c r="BU61" s="280">
        <f>IFERROR(SUMPRODUCT(('控温被PRO-S级品'!$B$2:$B$10=$B61)*('控温被PRO-S级品'!$E$1:$BE$1=BU$1)*('控温被PRO-S级品'!$E$2:$BE$10)),0)+IFERROR(SUMPRODUCT(('冬被-S级品'!$B$2:$B$10=$B61)*('冬被-S级品'!$E$1:$AW$1=BU$1)*('冬被-S级品'!$E$2:$AW$10)),0)+IFERROR(SUMPRODUCT(('白止-S级品'!$A$2:$A$26=$B61)*('白止-S级品'!$D$1:$AV$1=BU$1)*('白止-S级品'!$D$2:$AV$26)),0)+IFERROR(SUMPRODUCT(('乐容-S级品'!$A$4:$A$32=$B61)*('乐容-S级品'!$L$3:$CA$3=BU$1)*('乐容-S级品'!$L$4:$CA$32)),0)</f>
      </c>
      <c r="BV61" s="280">
        <f>IFERROR(SUMPRODUCT(('控温被PRO-S级品'!$B$2:$B$10=$B61)*('控温被PRO-S级品'!$E$1:$BE$1=BV$1)*('控温被PRO-S级品'!$E$2:$BE$10)),0)+IFERROR(SUMPRODUCT(('冬被-S级品'!$B$2:$B$10=$B61)*('冬被-S级品'!$E$1:$AW$1=BV$1)*('冬被-S级品'!$E$2:$AW$10)),0)+IFERROR(SUMPRODUCT(('白止-S级品'!$A$2:$A$26=$B61)*('白止-S级品'!$D$1:$AV$1=BV$1)*('白止-S级品'!$D$2:$AV$26)),0)+IFERROR(SUMPRODUCT(('乐容-S级品'!$A$4:$A$32=$B61)*('乐容-S级品'!$L$3:$CA$3=BV$1)*('乐容-S级品'!$L$4:$CA$32)),0)</f>
      </c>
      <c r="BW61" s="280">
        <f>IFERROR(SUMPRODUCT(('控温被PRO-S级品'!$B$2:$B$10=$B61)*('控温被PRO-S级品'!$E$1:$BE$1=BW$1)*('控温被PRO-S级品'!$E$2:$BE$10)),0)+IFERROR(SUMPRODUCT(('冬被-S级品'!$B$2:$B$10=$B61)*('冬被-S级品'!$E$1:$AW$1=BW$1)*('冬被-S级品'!$E$2:$AW$10)),0)+IFERROR(SUMPRODUCT(('白止-S级品'!$A$2:$A$26=$B61)*('白止-S级品'!$D$1:$AV$1=BW$1)*('白止-S级品'!$D$2:$AV$26)),0)+IFERROR(SUMPRODUCT(('乐容-S级品'!$A$4:$A$32=$B61)*('乐容-S级品'!$L$3:$CA$3=BW$1)*('乐容-S级品'!$L$4:$CA$32)),0)</f>
      </c>
      <c r="BX61" s="280">
        <f>IFERROR(SUMPRODUCT(('控温被PRO-S级品'!$B$2:$B$10=$B61)*('控温被PRO-S级品'!$E$1:$BE$1=BX$1)*('控温被PRO-S级品'!$E$2:$BE$10)),0)+IFERROR(SUMPRODUCT(('冬被-S级品'!$B$2:$B$10=$B61)*('冬被-S级品'!$E$1:$AW$1=BX$1)*('冬被-S级品'!$E$2:$AW$10)),0)+IFERROR(SUMPRODUCT(('白止-S级品'!$A$2:$A$26=$B61)*('白止-S级品'!$D$1:$AV$1=BX$1)*('白止-S级品'!$D$2:$AV$26)),0)+IFERROR(SUMPRODUCT(('乐容-S级品'!$A$4:$A$32=$B61)*('乐容-S级品'!$L$3:$CA$3=BX$1)*('乐容-S级品'!$L$4:$CA$32)),0)</f>
      </c>
      <c r="BY61" s="280">
        <f>IFERROR(SUMPRODUCT(('控温被PRO-S级品'!$B$2:$B$10=$B61)*('控温被PRO-S级品'!$E$1:$BE$1=BY$1)*('控温被PRO-S级品'!$E$2:$BE$10)),0)+IFERROR(SUMPRODUCT(('冬被-S级品'!$B$2:$B$10=$B61)*('冬被-S级品'!$E$1:$AW$1=BY$1)*('冬被-S级品'!$E$2:$AW$10)),0)+IFERROR(SUMPRODUCT(('白止-S级品'!$A$2:$A$26=$B61)*('白止-S级品'!$D$1:$AV$1=BY$1)*('白止-S级品'!$D$2:$AV$26)),0)+IFERROR(SUMPRODUCT(('乐容-S级品'!$A$4:$A$32=$B61)*('乐容-S级品'!$L$3:$CA$3=BY$1)*('乐容-S级品'!$L$4:$CA$32)),0)</f>
      </c>
      <c r="BZ61" s="280">
        <f>IFERROR(SUMPRODUCT(('控温被PRO-S级品'!$B$2:$B$10=$B61)*('控温被PRO-S级品'!$E$1:$BE$1=BZ$1)*('控温被PRO-S级品'!$E$2:$BE$10)),0)+IFERROR(SUMPRODUCT(('冬被-S级品'!$B$2:$B$10=$B61)*('冬被-S级品'!$E$1:$AW$1=BZ$1)*('冬被-S级品'!$E$2:$AW$10)),0)+IFERROR(SUMPRODUCT(('白止-S级品'!$A$2:$A$26=$B61)*('白止-S级品'!$D$1:$AV$1=BZ$1)*('白止-S级品'!$D$2:$AV$26)),0)+IFERROR(SUMPRODUCT(('乐容-S级品'!$A$4:$A$32=$B61)*('乐容-S级品'!$L$3:$CA$3=BZ$1)*('乐容-S级品'!$L$4:$CA$32)),0)</f>
      </c>
      <c r="CA61" s="280">
        <f>IFERROR(SUMPRODUCT(('控温被PRO-S级品'!$B$2:$B$10=$B61)*('控温被PRO-S级品'!$E$1:$BE$1=CA$1)*('控温被PRO-S级品'!$E$2:$BE$10)),0)+IFERROR(SUMPRODUCT(('冬被-S级品'!$B$2:$B$10=$B61)*('冬被-S级品'!$E$1:$AW$1=CA$1)*('冬被-S级品'!$E$2:$AW$10)),0)+IFERROR(SUMPRODUCT(('白止-S级品'!$A$2:$A$26=$B61)*('白止-S级品'!$D$1:$AV$1=CA$1)*('白止-S级品'!$D$2:$AV$26)),0)+IFERROR(SUMPRODUCT(('乐容-S级品'!$A$4:$A$32=$B61)*('乐容-S级品'!$L$3:$CA$3=CA$1)*('乐容-S级品'!$L$4:$CA$32)),0)</f>
      </c>
      <c r="CB61" s="280">
        <f>IFERROR(SUMPRODUCT(('控温被PRO-S级品'!$B$2:$B$10=$B61)*('控温被PRO-S级品'!$E$1:$BE$1=CB$1)*('控温被PRO-S级品'!$E$2:$BE$10)),0)+IFERROR(SUMPRODUCT(('冬被-S级品'!$B$2:$B$10=$B61)*('冬被-S级品'!$E$1:$AW$1=CB$1)*('冬被-S级品'!$E$2:$AW$10)),0)+IFERROR(SUMPRODUCT(('白止-S级品'!$A$2:$A$26=$B61)*('白止-S级品'!$D$1:$AV$1=CB$1)*('白止-S级品'!$D$2:$AV$26)),0)+IFERROR(SUMPRODUCT(('乐容-S级品'!$A$4:$A$32=$B61)*('乐容-S级品'!$L$3:$CA$3=CB$1)*('乐容-S级品'!$L$4:$CA$32)),0)</f>
      </c>
      <c r="CC61" s="280">
        <f>IFERROR(SUMPRODUCT(('控温被PRO-S级品'!$B$2:$B$10=$B61)*('控温被PRO-S级品'!$E$1:$BE$1=CC$1)*('控温被PRO-S级品'!$E$2:$BE$10)),0)+IFERROR(SUMPRODUCT(('冬被-S级品'!$B$2:$B$10=$B61)*('冬被-S级品'!$E$1:$AW$1=CC$1)*('冬被-S级品'!$E$2:$AW$10)),0)+IFERROR(SUMPRODUCT(('白止-S级品'!$A$2:$A$26=$B61)*('白止-S级品'!$D$1:$AV$1=CC$1)*('白止-S级品'!$D$2:$AV$26)),0)+IFERROR(SUMPRODUCT(('乐容-S级品'!$A$4:$A$32=$B61)*('乐容-S级品'!$L$3:$CA$3=CC$1)*('乐容-S级品'!$L$4:$CA$32)),0)</f>
      </c>
      <c r="CD61" s="280">
        <f>IFERROR(SUMPRODUCT(('控温被PRO-S级品'!$B$2:$B$10=$B61)*('控温被PRO-S级品'!$E$1:$BE$1=CD$1)*('控温被PRO-S级品'!$E$2:$BE$10)),0)+IFERROR(SUMPRODUCT(('冬被-S级品'!$B$2:$B$10=$B61)*('冬被-S级品'!$E$1:$AW$1=CD$1)*('冬被-S级品'!$E$2:$AW$10)),0)+IFERROR(SUMPRODUCT(('白止-S级品'!$A$2:$A$26=$B61)*('白止-S级品'!$D$1:$AV$1=CD$1)*('白止-S级品'!$D$2:$AV$26)),0)+IFERROR(SUMPRODUCT(('乐容-S级品'!$A$4:$A$32=$B61)*('乐容-S级品'!$L$3:$CA$3=CD$1)*('乐容-S级品'!$L$4:$CA$32)),0)</f>
      </c>
      <c r="CE61" s="280">
        <f>IFERROR(SUMPRODUCT(('控温被PRO-S级品'!$B$2:$B$10=$B61)*('控温被PRO-S级品'!$E$1:$BE$1=CE$1)*('控温被PRO-S级品'!$E$2:$BE$10)),0)+IFERROR(SUMPRODUCT(('冬被-S级品'!$B$2:$B$10=$B61)*('冬被-S级品'!$E$1:$AW$1=CE$1)*('冬被-S级品'!$E$2:$AW$10)),0)+IFERROR(SUMPRODUCT(('白止-S级品'!$A$2:$A$26=$B61)*('白止-S级品'!$D$1:$AV$1=CE$1)*('白止-S级品'!$D$2:$AV$26)),0)+IFERROR(SUMPRODUCT(('乐容-S级品'!$A$4:$A$32=$B61)*('乐容-S级品'!$L$3:$CA$3=CE$1)*('乐容-S级品'!$L$4:$CA$32)),0)</f>
      </c>
      <c r="CF61" s="280">
        <f>IFERROR(SUMPRODUCT(('控温被PRO-S级品'!$B$2:$B$10=$B61)*('控温被PRO-S级品'!$E$1:$BE$1=CF$1)*('控温被PRO-S级品'!$E$2:$BE$10)),0)+IFERROR(SUMPRODUCT(('冬被-S级品'!$B$2:$B$10=$B61)*('冬被-S级品'!$E$1:$AW$1=CF$1)*('冬被-S级品'!$E$2:$AW$10)),0)+IFERROR(SUMPRODUCT(('白止-S级品'!$A$2:$A$26=$B61)*('白止-S级品'!$D$1:$AV$1=CF$1)*('白止-S级品'!$D$2:$AV$26)),0)+IFERROR(SUMPRODUCT(('乐容-S级品'!$A$4:$A$32=$B61)*('乐容-S级品'!$L$3:$CA$3=CF$1)*('乐容-S级品'!$L$4:$CA$32)),0)</f>
      </c>
      <c r="CG61" s="280">
        <f>IFERROR(SUMPRODUCT(('控温被PRO-S级品'!$B$2:$B$10=$B61)*('控温被PRO-S级品'!$E$1:$BE$1=CG$1)*('控温被PRO-S级品'!$E$2:$BE$10)),0)+IFERROR(SUMPRODUCT(('冬被-S级品'!$B$2:$B$10=$B61)*('冬被-S级品'!$E$1:$AW$1=CG$1)*('冬被-S级品'!$E$2:$AW$10)),0)+IFERROR(SUMPRODUCT(('白止-S级品'!$A$2:$A$26=$B61)*('白止-S级品'!$D$1:$AV$1=CG$1)*('白止-S级品'!$D$2:$AV$26)),0)+IFERROR(SUMPRODUCT(('乐容-S级品'!$A$4:$A$32=$B61)*('乐容-S级品'!$L$3:$CA$3=CG$1)*('乐容-S级品'!$L$4:$CA$32)),0)</f>
      </c>
      <c r="CH61" s="280">
        <f>IFERROR(SUMPRODUCT(('控温被PRO-S级品'!$B$2:$B$10=$B61)*('控温被PRO-S级品'!$E$1:$BE$1=CH$1)*('控温被PRO-S级品'!$E$2:$BE$10)),0)+IFERROR(SUMPRODUCT(('冬被-S级品'!$B$2:$B$10=$B61)*('冬被-S级品'!$E$1:$AW$1=CH$1)*('冬被-S级品'!$E$2:$AW$10)),0)+IFERROR(SUMPRODUCT(('白止-S级品'!$A$2:$A$26=$B61)*('白止-S级品'!$D$1:$AV$1=CH$1)*('白止-S级品'!$D$2:$AV$26)),0)+IFERROR(SUMPRODUCT(('乐容-S级品'!$A$4:$A$32=$B61)*('乐容-S级品'!$L$3:$CA$3=CH$1)*('乐容-S级品'!$L$4:$CA$32)),0)</f>
      </c>
      <c r="CI61" s="280">
        <f>IFERROR(SUMPRODUCT(('控温被PRO-S级品'!$B$2:$B$10=$B61)*('控温被PRO-S级品'!$E$1:$BE$1=CI$1)*('控温被PRO-S级品'!$E$2:$BE$10)),0)+IFERROR(SUMPRODUCT(('冬被-S级品'!$B$2:$B$10=$B61)*('冬被-S级品'!$E$1:$AW$1=CI$1)*('冬被-S级品'!$E$2:$AW$10)),0)+IFERROR(SUMPRODUCT(('白止-S级品'!$A$2:$A$26=$B61)*('白止-S级品'!$D$1:$AV$1=CI$1)*('白止-S级品'!$D$2:$AV$26)),0)+IFERROR(SUMPRODUCT(('乐容-S级品'!$A$4:$A$32=$B61)*('乐容-S级品'!$L$3:$CA$3=CI$1)*('乐容-S级品'!$L$4:$CA$32)),0)</f>
      </c>
      <c r="CJ61" s="280">
        <f>IFERROR(SUMPRODUCT(('控温被PRO-S级品'!$B$2:$B$10=$B61)*('控温被PRO-S级品'!$E$1:$BE$1=CJ$1)*('控温被PRO-S级品'!$E$2:$BE$10)),0)+IFERROR(SUMPRODUCT(('冬被-S级品'!$B$2:$B$10=$B61)*('冬被-S级品'!$E$1:$AW$1=CJ$1)*('冬被-S级品'!$E$2:$AW$10)),0)+IFERROR(SUMPRODUCT(('白止-S级品'!$A$2:$A$26=$B61)*('白止-S级品'!$D$1:$AV$1=CJ$1)*('白止-S级品'!$D$2:$AV$26)),0)+IFERROR(SUMPRODUCT(('乐容-S级品'!$A$4:$A$32=$B61)*('乐容-S级品'!$L$3:$CA$3=CJ$1)*('乐容-S级品'!$L$4:$CA$32)),0)</f>
      </c>
      <c r="CK61" s="280">
        <f>IFERROR(SUMPRODUCT(('控温被PRO-S级品'!$B$2:$B$10=$B61)*('控温被PRO-S级品'!$E$1:$BE$1=CK$1)*('控温被PRO-S级品'!$E$2:$BE$10)),0)+IFERROR(SUMPRODUCT(('冬被-S级品'!$B$2:$B$10=$B61)*('冬被-S级品'!$E$1:$AW$1=CK$1)*('冬被-S级品'!$E$2:$AW$10)),0)+IFERROR(SUMPRODUCT(('白止-S级品'!$A$2:$A$26=$B61)*('白止-S级品'!$D$1:$AV$1=CK$1)*('白止-S级品'!$D$2:$AV$26)),0)+IFERROR(SUMPRODUCT(('乐容-S级品'!$A$4:$A$32=$B61)*('乐容-S级品'!$L$3:$CA$3=CK$1)*('乐容-S级品'!$L$4:$CA$32)),0)</f>
      </c>
      <c r="CL61" s="280">
        <f>IFERROR(SUMPRODUCT(('控温被PRO-S级品'!$B$2:$B$10=$B61)*('控温被PRO-S级品'!$E$1:$BE$1=CL$1)*('控温被PRO-S级品'!$E$2:$BE$10)),0)+IFERROR(SUMPRODUCT(('冬被-S级品'!$B$2:$B$10=$B61)*('冬被-S级品'!$E$1:$AW$1=CL$1)*('冬被-S级品'!$E$2:$AW$10)),0)+IFERROR(SUMPRODUCT(('白止-S级品'!$A$2:$A$26=$B61)*('白止-S级品'!$D$1:$AV$1=CL$1)*('白止-S级品'!$D$2:$AV$26)),0)+IFERROR(SUMPRODUCT(('乐容-S级品'!$A$4:$A$32=$B61)*('乐容-S级品'!$L$3:$CA$3=CL$1)*('乐容-S级品'!$L$4:$CA$32)),0)</f>
      </c>
      <c r="CM61" s="280">
        <f>IFERROR(SUMPRODUCT(('控温被PRO-S级品'!$B$2:$B$10=$B61)*('控温被PRO-S级品'!$E$1:$BE$1=CM$1)*('控温被PRO-S级品'!$E$2:$BE$10)),0)+IFERROR(SUMPRODUCT(('冬被-S级品'!$B$2:$B$10=$B61)*('冬被-S级品'!$E$1:$AW$1=CM$1)*('冬被-S级品'!$E$2:$AW$10)),0)+IFERROR(SUMPRODUCT(('白止-S级品'!$A$2:$A$26=$B61)*('白止-S级品'!$D$1:$AV$1=CM$1)*('白止-S级品'!$D$2:$AV$26)),0)+IFERROR(SUMPRODUCT(('乐容-S级品'!$A$4:$A$32=$B61)*('乐容-S级品'!$L$3:$CA$3=CM$1)*('乐容-S级品'!$L$4:$CA$32)),0)</f>
      </c>
      <c r="CN61" s="280">
        <f>IFERROR(SUMPRODUCT(('控温被PRO-S级品'!$B$2:$B$10=$B61)*('控温被PRO-S级品'!$E$1:$BE$1=CN$1)*('控温被PRO-S级品'!$E$2:$BE$10)),0)+IFERROR(SUMPRODUCT(('冬被-S级品'!$B$2:$B$10=$B61)*('冬被-S级品'!$E$1:$AW$1=CN$1)*('冬被-S级品'!$E$2:$AW$10)),0)+IFERROR(SUMPRODUCT(('白止-S级品'!$A$2:$A$26=$B61)*('白止-S级品'!$D$1:$AV$1=CN$1)*('白止-S级品'!$D$2:$AV$26)),0)+IFERROR(SUMPRODUCT(('乐容-S级品'!$A$4:$A$32=$B61)*('乐容-S级品'!$L$3:$CA$3=CN$1)*('乐容-S级品'!$L$4:$CA$32)),0)</f>
      </c>
      <c r="CO61" s="280">
        <f>IFERROR(SUMPRODUCT(('控温被PRO-S级品'!$B$2:$B$10=$B61)*('控温被PRO-S级品'!$E$1:$BE$1=CO$1)*('控温被PRO-S级品'!$E$2:$BE$10)),0)+IFERROR(SUMPRODUCT(('冬被-S级品'!$B$2:$B$10=$B61)*('冬被-S级品'!$E$1:$AW$1=CO$1)*('冬被-S级品'!$E$2:$AW$10)),0)+IFERROR(SUMPRODUCT(('白止-S级品'!$A$2:$A$26=$B61)*('白止-S级品'!$D$1:$AV$1=CO$1)*('白止-S级品'!$D$2:$AV$26)),0)+IFERROR(SUMPRODUCT(('乐容-S级品'!$A$4:$A$32=$B61)*('乐容-S级品'!$L$3:$CA$3=CO$1)*('乐容-S级品'!$L$4:$CA$32)),0)</f>
      </c>
      <c r="CP61" s="280">
        <f>IFERROR(SUMPRODUCT(('控温被PRO-S级品'!$B$2:$B$10=$B61)*('控温被PRO-S级品'!$E$1:$BE$1=CP$1)*('控温被PRO-S级品'!$E$2:$BE$10)),0)+IFERROR(SUMPRODUCT(('冬被-S级品'!$B$2:$B$10=$B61)*('冬被-S级品'!$E$1:$AW$1=CP$1)*('冬被-S级品'!$E$2:$AW$10)),0)+IFERROR(SUMPRODUCT(('白止-S级品'!$A$2:$A$26=$B61)*('白止-S级品'!$D$1:$AV$1=CP$1)*('白止-S级品'!$D$2:$AV$26)),0)+IFERROR(SUMPRODUCT(('乐容-S级品'!$A$4:$A$32=$B61)*('乐容-S级品'!$L$3:$CA$3=CP$1)*('乐容-S级品'!$L$4:$CA$32)),0)</f>
      </c>
      <c r="CQ61" s="280">
        <f>IFERROR(SUMPRODUCT(('控温被PRO-S级品'!$B$2:$B$10=$B61)*('控温被PRO-S级品'!$E$1:$BE$1=CQ$1)*('控温被PRO-S级品'!$E$2:$BE$10)),0)+IFERROR(SUMPRODUCT(('冬被-S级品'!$B$2:$B$10=$B61)*('冬被-S级品'!$E$1:$AW$1=CQ$1)*('冬被-S级品'!$E$2:$AW$10)),0)+IFERROR(SUMPRODUCT(('白止-S级品'!$A$2:$A$26=$B61)*('白止-S级品'!$D$1:$AV$1=CQ$1)*('白止-S级品'!$D$2:$AV$26)),0)+IFERROR(SUMPRODUCT(('乐容-S级品'!$A$4:$A$32=$B61)*('乐容-S级品'!$L$3:$CA$3=CQ$1)*('乐容-S级品'!$L$4:$CA$32)),0)</f>
      </c>
      <c r="CR61" s="280">
        <f>IFERROR(SUMPRODUCT(('控温被PRO-S级品'!$B$2:$B$10=$B61)*('控温被PRO-S级品'!$E$1:$BE$1=CR$1)*('控温被PRO-S级品'!$E$2:$BE$10)),0)+IFERROR(SUMPRODUCT(('冬被-S级品'!$B$2:$B$10=$B61)*('冬被-S级品'!$E$1:$AW$1=CR$1)*('冬被-S级品'!$E$2:$AW$10)),0)+IFERROR(SUMPRODUCT(('白止-S级品'!$A$2:$A$26=$B61)*('白止-S级品'!$D$1:$AV$1=CR$1)*('白止-S级品'!$D$2:$AV$26)),0)+IFERROR(SUMPRODUCT(('乐容-S级品'!$A$4:$A$32=$B61)*('乐容-S级品'!$L$3:$CA$3=CR$1)*('乐容-S级品'!$L$4:$CA$32)),0)</f>
      </c>
      <c r="CS61" s="280">
        <f>IFERROR(SUMPRODUCT(('控温被PRO-S级品'!$B$2:$B$10=$B61)*('控温被PRO-S级品'!$E$1:$BE$1=CS$1)*('控温被PRO-S级品'!$E$2:$BE$10)),0)+IFERROR(SUMPRODUCT(('冬被-S级品'!$B$2:$B$10=$B61)*('冬被-S级品'!$E$1:$AW$1=CS$1)*('冬被-S级品'!$E$2:$AW$10)),0)+IFERROR(SUMPRODUCT(('白止-S级品'!$A$2:$A$26=$B61)*('白止-S级品'!$D$1:$AV$1=CS$1)*('白止-S级品'!$D$2:$AV$26)),0)+IFERROR(SUMPRODUCT(('乐容-S级品'!$A$4:$A$32=$B61)*('乐容-S级品'!$L$3:$CA$3=CS$1)*('乐容-S级品'!$L$4:$CA$32)),0)</f>
      </c>
      <c r="CT61" s="280">
        <f>IFERROR(SUMPRODUCT(('控温被PRO-S级品'!$B$2:$B$10=$B61)*('控温被PRO-S级品'!$E$1:$BE$1=CT$1)*('控温被PRO-S级品'!$E$2:$BE$10)),0)+IFERROR(SUMPRODUCT(('冬被-S级品'!$B$2:$B$10=$B61)*('冬被-S级品'!$E$1:$AW$1=CT$1)*('冬被-S级品'!$E$2:$AW$10)),0)+IFERROR(SUMPRODUCT(('白止-S级品'!$A$2:$A$26=$B61)*('白止-S级品'!$D$1:$AV$1=CT$1)*('白止-S级品'!$D$2:$AV$26)),0)+IFERROR(SUMPRODUCT(('乐容-S级品'!$A$4:$A$32=$B61)*('乐容-S级品'!$L$3:$CA$3=CT$1)*('乐容-S级品'!$L$4:$CA$32)),0)</f>
      </c>
      <c r="CU61" s="280">
        <f>IFERROR(SUMPRODUCT(('控温被PRO-S级品'!$B$2:$B$10=$B61)*('控温被PRO-S级品'!$E$1:$BE$1=CU$1)*('控温被PRO-S级品'!$E$2:$BE$10)),0)+IFERROR(SUMPRODUCT(('冬被-S级品'!$B$2:$B$10=$B61)*('冬被-S级品'!$E$1:$AW$1=CU$1)*('冬被-S级品'!$E$2:$AW$10)),0)+IFERROR(SUMPRODUCT(('白止-S级品'!$A$2:$A$26=$B61)*('白止-S级品'!$D$1:$AV$1=CU$1)*('白止-S级品'!$D$2:$AV$26)),0)+IFERROR(SUMPRODUCT(('乐容-S级品'!$A$4:$A$32=$B61)*('乐容-S级品'!$L$3:$CA$3=CU$1)*('乐容-S级品'!$L$4:$CA$32)),0)</f>
      </c>
      <c r="CV61" s="280">
        <f>IFERROR(SUMPRODUCT(('控温被PRO-S级品'!$B$2:$B$10=$B61)*('控温被PRO-S级品'!$E$1:$BE$1=CV$1)*('控温被PRO-S级品'!$E$2:$BE$10)),0)+IFERROR(SUMPRODUCT(('冬被-S级品'!$B$2:$B$10=$B61)*('冬被-S级品'!$E$1:$AW$1=CV$1)*('冬被-S级品'!$E$2:$AW$10)),0)+IFERROR(SUMPRODUCT(('白止-S级品'!$A$2:$A$26=$B61)*('白止-S级品'!$D$1:$AV$1=CV$1)*('白止-S级品'!$D$2:$AV$26)),0)+IFERROR(SUMPRODUCT(('乐容-S级品'!$A$4:$A$32=$B61)*('乐容-S级品'!$L$3:$CA$3=CV$1)*('乐容-S级品'!$L$4:$CA$32)),0)</f>
      </c>
      <c r="CW61" s="280">
        <f>IFERROR(SUMPRODUCT(('控温被PRO-S级品'!$B$2:$B$10=$B61)*('控温被PRO-S级品'!$E$1:$BE$1=CW$1)*('控温被PRO-S级品'!$E$2:$BE$10)),0)+IFERROR(SUMPRODUCT(('冬被-S级品'!$B$2:$B$10=$B61)*('冬被-S级品'!$E$1:$AW$1=CW$1)*('冬被-S级品'!$E$2:$AW$10)),0)+IFERROR(SUMPRODUCT(('白止-S级品'!$A$2:$A$26=$B61)*('白止-S级品'!$D$1:$AV$1=CW$1)*('白止-S级品'!$D$2:$AV$26)),0)+IFERROR(SUMPRODUCT(('乐容-S级品'!$A$4:$A$32=$B61)*('乐容-S级品'!$L$3:$CA$3=CW$1)*('乐容-S级品'!$L$4:$CA$32)),0)</f>
      </c>
      <c r="CX61" s="280">
        <f>IFERROR(SUMPRODUCT(('控温被PRO-S级品'!$B$2:$B$10=$B61)*('控温被PRO-S级品'!$E$1:$BE$1=CX$1)*('控温被PRO-S级品'!$E$2:$BE$10)),0)+IFERROR(SUMPRODUCT(('冬被-S级品'!$B$2:$B$10=$B61)*('冬被-S级品'!$E$1:$AW$1=CX$1)*('冬被-S级品'!$E$2:$AW$10)),0)+IFERROR(SUMPRODUCT(('白止-S级品'!$A$2:$A$26=$B61)*('白止-S级品'!$D$1:$AV$1=CX$1)*('白止-S级品'!$D$2:$AV$26)),0)+IFERROR(SUMPRODUCT(('乐容-S级品'!$A$4:$A$32=$B61)*('乐容-S级品'!$L$3:$CA$3=CX$1)*('乐容-S级品'!$L$4:$CA$32)),0)</f>
      </c>
      <c r="CY61" s="280">
        <f>IFERROR(SUMPRODUCT(('控温被PRO-S级品'!$B$2:$B$10=$B61)*('控温被PRO-S级品'!$E$1:$BE$1=CY$1)*('控温被PRO-S级品'!$E$2:$BE$10)),0)+IFERROR(SUMPRODUCT(('冬被-S级品'!$B$2:$B$10=$B61)*('冬被-S级品'!$E$1:$AW$1=CY$1)*('冬被-S级品'!$E$2:$AW$10)),0)+IFERROR(SUMPRODUCT(('白止-S级品'!$A$2:$A$26=$B61)*('白止-S级品'!$D$1:$AV$1=CY$1)*('白止-S级品'!$D$2:$AV$26)),0)+IFERROR(SUMPRODUCT(('乐容-S级品'!$A$4:$A$32=$B61)*('乐容-S级品'!$L$3:$CA$3=CY$1)*('乐容-S级品'!$L$4:$CA$32)),0)</f>
      </c>
      <c r="CZ61" s="280">
        <f>IFERROR(SUMPRODUCT(('控温被PRO-S级品'!$B$2:$B$10=$B61)*('控温被PRO-S级品'!$E$1:$BE$1=CZ$1)*('控温被PRO-S级品'!$E$2:$BE$10)),0)+IFERROR(SUMPRODUCT(('冬被-S级品'!$B$2:$B$10=$B61)*('冬被-S级品'!$E$1:$AW$1=CZ$1)*('冬被-S级品'!$E$2:$AW$10)),0)+IFERROR(SUMPRODUCT(('白止-S级品'!$A$2:$A$26=$B61)*('白止-S级品'!$D$1:$AV$1=CZ$1)*('白止-S级品'!$D$2:$AV$26)),0)+IFERROR(SUMPRODUCT(('乐容-S级品'!$A$4:$A$32=$B61)*('乐容-S级品'!$L$3:$CA$3=CZ$1)*('乐容-S级品'!$L$4:$CA$32)),0)</f>
      </c>
      <c r="DA61" s="280">
        <f>IFERROR(SUMPRODUCT(('控温被PRO-S级品'!$B$2:$B$10=$B61)*('控温被PRO-S级品'!$E$1:$BE$1=DA$1)*('控温被PRO-S级品'!$E$2:$BE$10)),0)+IFERROR(SUMPRODUCT(('冬被-S级品'!$B$2:$B$10=$B61)*('冬被-S级品'!$E$1:$AW$1=DA$1)*('冬被-S级品'!$E$2:$AW$10)),0)+IFERROR(SUMPRODUCT(('白止-S级品'!$A$2:$A$26=$B61)*('白止-S级品'!$D$1:$AV$1=DA$1)*('白止-S级品'!$D$2:$AV$26)),0)+IFERROR(SUMPRODUCT(('乐容-S级品'!$A$4:$A$32=$B61)*('乐容-S级品'!$L$3:$CA$3=DA$1)*('乐容-S级品'!$L$4:$CA$32)),0)</f>
      </c>
      <c r="DB61" s="280">
        <f>IFERROR(SUMPRODUCT(('控温被PRO-S级品'!$B$2:$B$10=$B61)*('控温被PRO-S级品'!$E$1:$BE$1=DB$1)*('控温被PRO-S级品'!$E$2:$BE$10)),0)+IFERROR(SUMPRODUCT(('冬被-S级品'!$B$2:$B$10=$B61)*('冬被-S级品'!$E$1:$AW$1=DB$1)*('冬被-S级品'!$E$2:$AW$10)),0)+IFERROR(SUMPRODUCT(('白止-S级品'!$A$2:$A$26=$B61)*('白止-S级品'!$D$1:$AV$1=DB$1)*('白止-S级品'!$D$2:$AV$26)),0)+IFERROR(SUMPRODUCT(('乐容-S级品'!$A$4:$A$32=$B61)*('乐容-S级品'!$L$3:$CA$3=DB$1)*('乐容-S级品'!$L$4:$CA$32)),0)</f>
      </c>
      <c r="DC61" s="280">
        <f>IFERROR(SUMPRODUCT(('控温被PRO-S级品'!$B$2:$B$10=$B61)*('控温被PRO-S级品'!$E$1:$BE$1=DC$1)*('控温被PRO-S级品'!$E$2:$BE$10)),0)+IFERROR(SUMPRODUCT(('冬被-S级品'!$B$2:$B$10=$B61)*('冬被-S级品'!$E$1:$AW$1=DC$1)*('冬被-S级品'!$E$2:$AW$10)),0)+IFERROR(SUMPRODUCT(('白止-S级品'!$A$2:$A$26=$B61)*('白止-S级品'!$D$1:$AV$1=DC$1)*('白止-S级品'!$D$2:$AV$26)),0)+IFERROR(SUMPRODUCT(('乐容-S级品'!$A$4:$A$32=$B61)*('乐容-S级品'!$L$3:$CA$3=DC$1)*('乐容-S级品'!$L$4:$CA$32)),0)</f>
      </c>
      <c r="DD61" s="280">
        <f>IFERROR(SUMPRODUCT(('控温被PRO-S级品'!$B$2:$B$10=$B61)*('控温被PRO-S级品'!$E$1:$BE$1=DD$1)*('控温被PRO-S级品'!$E$2:$BE$10)),0)+IFERROR(SUMPRODUCT(('冬被-S级品'!$B$2:$B$10=$B61)*('冬被-S级品'!$E$1:$AW$1=DD$1)*('冬被-S级品'!$E$2:$AW$10)),0)+IFERROR(SUMPRODUCT(('白止-S级品'!$A$2:$A$26=$B61)*('白止-S级品'!$D$1:$AV$1=DD$1)*('白止-S级品'!$D$2:$AV$26)),0)+IFERROR(SUMPRODUCT(('乐容-S级品'!$A$4:$A$32=$B61)*('乐容-S级品'!$L$3:$CA$3=DD$1)*('乐容-S级品'!$L$4:$CA$32)),0)</f>
      </c>
      <c r="DE61" s="280">
        <f>IFERROR(SUMPRODUCT(('控温被PRO-S级品'!$B$2:$B$10=$B61)*('控温被PRO-S级品'!$E$1:$BE$1=DE$1)*('控温被PRO-S级品'!$E$2:$BE$10)),0)+IFERROR(SUMPRODUCT(('冬被-S级品'!$B$2:$B$10=$B61)*('冬被-S级品'!$E$1:$AW$1=DE$1)*('冬被-S级品'!$E$2:$AW$10)),0)+IFERROR(SUMPRODUCT(('白止-S级品'!$A$2:$A$26=$B61)*('白止-S级品'!$D$1:$AV$1=DE$1)*('白止-S级品'!$D$2:$AV$26)),0)+IFERROR(SUMPRODUCT(('乐容-S级品'!$A$4:$A$32=$B61)*('乐容-S级品'!$L$3:$CA$3=DE$1)*('乐容-S级品'!$L$4:$CA$32)),0)</f>
      </c>
      <c r="DF61" s="280">
        <f>IFERROR(SUMPRODUCT(('控温被PRO-S级品'!$B$2:$B$10=$B61)*('控温被PRO-S级品'!$E$1:$BE$1=DF$1)*('控温被PRO-S级品'!$E$2:$BE$10)),0)+IFERROR(SUMPRODUCT(('冬被-S级品'!$B$2:$B$10=$B61)*('冬被-S级品'!$E$1:$AW$1=DF$1)*('冬被-S级品'!$E$2:$AW$10)),0)+IFERROR(SUMPRODUCT(('白止-S级品'!$A$2:$A$26=$B61)*('白止-S级品'!$D$1:$AV$1=DF$1)*('白止-S级品'!$D$2:$AV$26)),0)+IFERROR(SUMPRODUCT(('乐容-S级品'!$A$4:$A$32=$B61)*('乐容-S级品'!$L$3:$CA$3=DF$1)*('乐容-S级品'!$L$4:$CA$32)),0)</f>
      </c>
      <c r="DG61" s="280">
        <f>IFERROR(SUMPRODUCT(('控温被PRO-S级品'!$B$2:$B$10=$B61)*('控温被PRO-S级品'!$E$1:$BE$1=DG$1)*('控温被PRO-S级品'!$E$2:$BE$10)),0)+IFERROR(SUMPRODUCT(('冬被-S级品'!$B$2:$B$10=$B61)*('冬被-S级品'!$E$1:$AW$1=DG$1)*('冬被-S级品'!$E$2:$AW$10)),0)+IFERROR(SUMPRODUCT(('白止-S级品'!$A$2:$A$26=$B61)*('白止-S级品'!$D$1:$AV$1=DG$1)*('白止-S级品'!$D$2:$AV$26)),0)+IFERROR(SUMPRODUCT(('乐容-S级品'!$A$4:$A$32=$B61)*('乐容-S级品'!$L$3:$CA$3=DG$1)*('乐容-S级品'!$L$4:$CA$32)),0)</f>
      </c>
      <c r="DH61" s="280">
        <f>IFERROR(SUMPRODUCT(('控温被PRO-S级品'!$B$2:$B$10=$B61)*('控温被PRO-S级品'!$E$1:$BE$1=DH$1)*('控温被PRO-S级品'!$E$2:$BE$10)),0)+IFERROR(SUMPRODUCT(('冬被-S级品'!$B$2:$B$10=$B61)*('冬被-S级品'!$E$1:$AW$1=DH$1)*('冬被-S级品'!$E$2:$AW$10)),0)+IFERROR(SUMPRODUCT(('白止-S级品'!$A$2:$A$26=$B61)*('白止-S级品'!$D$1:$AV$1=DH$1)*('白止-S级品'!$D$2:$AV$26)),0)+IFERROR(SUMPRODUCT(('乐容-S级品'!$A$4:$A$32=$B61)*('乐容-S级品'!$L$3:$CA$3=DH$1)*('乐容-S级品'!$L$4:$CA$32)),0)</f>
      </c>
      <c r="DI61" s="280">
        <f>IFERROR(SUMPRODUCT(('控温被PRO-S级品'!$B$2:$B$10=$B61)*('控温被PRO-S级品'!$E$1:$BE$1=DI$1)*('控温被PRO-S级品'!$E$2:$BE$10)),0)+IFERROR(SUMPRODUCT(('冬被-S级品'!$B$2:$B$10=$B61)*('冬被-S级品'!$E$1:$AW$1=DI$1)*('冬被-S级品'!$E$2:$AW$10)),0)+IFERROR(SUMPRODUCT(('白止-S级品'!$A$2:$A$26=$B61)*('白止-S级品'!$D$1:$AV$1=DI$1)*('白止-S级品'!$D$2:$AV$26)),0)+IFERROR(SUMPRODUCT(('乐容-S级品'!$A$4:$A$32=$B61)*('乐容-S级品'!$L$3:$CA$3=DI$1)*('乐容-S级品'!$L$4:$CA$32)),0)</f>
      </c>
      <c r="DJ61" s="280">
        <f>IFERROR(SUMPRODUCT(('控温被PRO-S级品'!$B$2:$B$10=$B61)*('控温被PRO-S级品'!$E$1:$BE$1=DJ$1)*('控温被PRO-S级品'!$E$2:$BE$10)),0)+IFERROR(SUMPRODUCT(('冬被-S级品'!$B$2:$B$10=$B61)*('冬被-S级品'!$E$1:$AW$1=DJ$1)*('冬被-S级品'!$E$2:$AW$10)),0)+IFERROR(SUMPRODUCT(('白止-S级品'!$A$2:$A$26=$B61)*('白止-S级品'!$D$1:$AV$1=DJ$1)*('白止-S级品'!$D$2:$AV$26)),0)+IFERROR(SUMPRODUCT(('乐容-S级品'!$A$4:$A$32=$B61)*('乐容-S级品'!$L$3:$CA$3=DJ$1)*('乐容-S级品'!$L$4:$CA$32)),0)</f>
      </c>
      <c r="DK61" s="280"/>
      <c r="DL61" s="280"/>
      <c r="DM61" s="280"/>
      <c r="DN61" s="280"/>
      <c r="DO61" s="280"/>
      <c r="DP61" s="280"/>
      <c r="DQ61" s="280"/>
      <c r="DR61" s="280"/>
      <c r="DS61" s="280"/>
      <c r="DT61" s="280"/>
      <c r="DU61" s="280"/>
      <c r="DV61" s="280"/>
      <c r="DW61" s="280">
        <f>VLOOKUP(B61,'系统编码规格'!A:C,3,FALSE)</f>
      </c>
      <c r="DX61" s="280"/>
      <c r="DY61" s="280"/>
      <c r="DZ61" s="280"/>
      <c r="EA61" s="280"/>
      <c r="EB61" s="280"/>
      <c r="EC61" s="280"/>
      <c r="ED61" s="280"/>
      <c r="EE61" s="280"/>
      <c r="EF61" s="280"/>
      <c r="EG61" s="280"/>
      <c r="EH61" s="280"/>
      <c r="EI61" s="280"/>
      <c r="EJ61" s="280"/>
      <c r="EK61" s="280"/>
      <c r="EL61" s="280"/>
      <c r="EM61" s="280"/>
      <c r="EN61" s="280"/>
      <c r="EO61" s="280"/>
      <c r="EP61" s="280"/>
      <c r="EQ61" s="280"/>
      <c r="ER61" s="280"/>
      <c r="ES61" s="280"/>
      <c r="ET61" s="280"/>
      <c r="EU61" s="280"/>
      <c r="EV61" s="280"/>
      <c r="EW61" s="280"/>
      <c r="EX61" s="280"/>
      <c r="EY61" s="280"/>
      <c r="EZ61" s="280"/>
      <c r="FA61" s="280"/>
      <c r="FB61" s="280"/>
      <c r="FC61" s="280"/>
      <c r="FD61" s="280"/>
      <c r="FE61" s="280"/>
      <c r="FF61" s="280"/>
      <c r="FG61" s="280"/>
      <c r="FH61" s="280"/>
      <c r="FI61" s="280"/>
      <c r="FJ61" s="280"/>
      <c r="FK61" s="280"/>
      <c r="FL61" s="280"/>
      <c r="FM61" s="280"/>
      <c r="FN61" s="280"/>
      <c r="FO61" s="280"/>
      <c r="FP61" s="280"/>
      <c r="FQ61" s="280"/>
      <c r="FR61" s="280"/>
      <c r="FS61" s="280"/>
      <c r="FT61" s="280"/>
      <c r="FU61" s="280"/>
      <c r="FV61" s="280"/>
      <c r="FW61" s="280"/>
      <c r="FX61" s="280"/>
      <c r="FY61" s="280"/>
      <c r="FZ61" s="280"/>
      <c r="GA61" s="280"/>
      <c r="GB61" s="280"/>
      <c r="GC61" s="280"/>
      <c r="GD61" s="280"/>
      <c r="GE61" s="280"/>
      <c r="GF61" s="280"/>
      <c r="GG61" s="280"/>
      <c r="GH61" s="280"/>
      <c r="GI61" s="280"/>
      <c r="GJ61" s="280"/>
      <c r="GK61" s="280"/>
      <c r="GL61" s="280"/>
      <c r="GM61" s="280"/>
      <c r="GN61" s="280"/>
      <c r="GO61" s="280"/>
      <c r="GP61" s="280"/>
      <c r="GQ61" s="280"/>
      <c r="GR61" s="280"/>
      <c r="GS61" s="280"/>
      <c r="GT61" s="280"/>
      <c r="GU61" s="280"/>
      <c r="GV61" s="280"/>
    </row>
    <row r="62">
      <c r="A62" s="309" t="str">
        <v>安桐</v>
      </c>
      <c r="B62" s="310" t="str">
        <v>010020105040036-013</v>
      </c>
      <c r="C62" s="309" t="str">
        <v>控温被pro-冬被</v>
      </c>
      <c r="D62" s="309" t="str">
        <v>颜色:雾凇粉,床品尺寸:150*210cm,床品规格:150cm,系列:深睡系列</v>
      </c>
      <c r="E62">
        <f>SUM(F62:GX62)</f>
      </c>
      <c r="F62" s="280">
        <f>IFERROR(SUMPRODUCT(('控温被PRO-S级品'!$B$2:$B$10=$B62)*('控温被PRO-S级品'!$E$1:$BE$1=F$1)*('控温被PRO-S级品'!$E$2:$BE$10)),0)+IFERROR(SUMPRODUCT(('冬被-S级品'!$B$2:$B$10=$B62)*('冬被-S级品'!$E$1:$AW$1=F$1)*('冬被-S级品'!$E$2:$AW$10)),0)+IFERROR(SUMPRODUCT(('白止-S级品'!$A$2:$A$26=$B62)*('白止-S级品'!$D$1:$AV$1=F$1)*('白止-S级品'!$D$2:$AV$26)),0)+IFERROR(SUMPRODUCT(('乐容-S级品'!$A$4:$A$32=$B62)*('乐容-S级品'!$L$3:$CA$3=F$1)*('乐容-S级品'!$L$4:$CA$32)),0)</f>
      </c>
      <c r="G62" s="280">
        <f>IFERROR(SUMPRODUCT(('控温被PRO-S级品'!$B$2:$B$10=$B62)*('控温被PRO-S级品'!$E$1:$BE$1=G$1)*('控温被PRO-S级品'!$E$2:$BE$10)),0)+IFERROR(SUMPRODUCT(('冬被-S级品'!$B$2:$B$10=$B62)*('冬被-S级品'!$E$1:$AW$1=G$1)*('冬被-S级品'!$E$2:$AW$10)),0)+IFERROR(SUMPRODUCT(('白止-S级品'!$A$2:$A$26=$B62)*('白止-S级品'!$D$1:$AV$1=G$1)*('白止-S级品'!$D$2:$AV$26)),0)+IFERROR(SUMPRODUCT(('乐容-S级品'!$A$4:$A$32=$B62)*('乐容-S级品'!$L$3:$CA$3=G$1)*('乐容-S级品'!$L$4:$CA$32)),0)</f>
      </c>
      <c r="H62" s="280">
        <f>IFERROR(SUMPRODUCT(('控温被PRO-S级品'!$B$2:$B$10=$B62)*('控温被PRO-S级品'!$E$1:$BE$1=H$1)*('控温被PRO-S级品'!$E$2:$BE$10)),0)+IFERROR(SUMPRODUCT(('冬被-S级品'!$B$2:$B$10=$B62)*('冬被-S级品'!$E$1:$AW$1=H$1)*('冬被-S级品'!$E$2:$AW$10)),0)+IFERROR(SUMPRODUCT(('白止-S级品'!$A$2:$A$26=$B62)*('白止-S级品'!$D$1:$AV$1=H$1)*('白止-S级品'!$D$2:$AV$26)),0)+IFERROR(SUMPRODUCT(('乐容-S级品'!$A$4:$A$32=$B62)*('乐容-S级品'!$L$3:$CA$3=H$1)*('乐容-S级品'!$L$4:$CA$32)),0)</f>
      </c>
      <c r="I62" s="280">
        <f>IFERROR(SUMPRODUCT(('控温被PRO-S级品'!$B$2:$B$10=$B62)*('控温被PRO-S级品'!$E$1:$BE$1=I$1)*('控温被PRO-S级品'!$E$2:$BE$10)),0)+IFERROR(SUMPRODUCT(('冬被-S级品'!$B$2:$B$10=$B62)*('冬被-S级品'!$E$1:$AW$1=I$1)*('冬被-S级品'!$E$2:$AW$10)),0)+IFERROR(SUMPRODUCT(('白止-S级品'!$A$2:$A$26=$B62)*('白止-S级品'!$D$1:$AV$1=I$1)*('白止-S级品'!$D$2:$AV$26)),0)+IFERROR(SUMPRODUCT(('乐容-S级品'!$A$4:$A$32=$B62)*('乐容-S级品'!$L$3:$CA$3=I$1)*('乐容-S级品'!$L$4:$CA$32)),0)</f>
      </c>
      <c r="J62" s="280">
        <f>IFERROR(SUMPRODUCT(('控温被PRO-S级品'!$B$2:$B$10=$B62)*('控温被PRO-S级品'!$E$1:$BE$1=J$1)*('控温被PRO-S级品'!$E$2:$BE$10)),0)+IFERROR(SUMPRODUCT(('冬被-S级品'!$B$2:$B$10=$B62)*('冬被-S级品'!$E$1:$AW$1=J$1)*('冬被-S级品'!$E$2:$AW$10)),0)+IFERROR(SUMPRODUCT(('白止-S级品'!$A$2:$A$26=$B62)*('白止-S级品'!$D$1:$AV$1=J$1)*('白止-S级品'!$D$2:$AV$26)),0)+IFERROR(SUMPRODUCT(('乐容-S级品'!$A$4:$A$32=$B62)*('乐容-S级品'!$L$3:$CA$3=J$1)*('乐容-S级品'!$L$4:$CA$32)),0)</f>
      </c>
      <c r="K62" s="280">
        <f>IFERROR(SUMPRODUCT(('控温被PRO-S级品'!$B$2:$B$10=$B62)*('控温被PRO-S级品'!$E$1:$BE$1=K$1)*('控温被PRO-S级品'!$E$2:$BE$10)),0)+IFERROR(SUMPRODUCT(('冬被-S级品'!$B$2:$B$10=$B62)*('冬被-S级品'!$E$1:$AW$1=K$1)*('冬被-S级品'!$E$2:$AW$10)),0)+IFERROR(SUMPRODUCT(('白止-S级品'!$A$2:$A$26=$B62)*('白止-S级品'!$D$1:$AV$1=K$1)*('白止-S级品'!$D$2:$AV$26)),0)+IFERROR(SUMPRODUCT(('乐容-S级品'!$A$4:$A$32=$B62)*('乐容-S级品'!$L$3:$CA$3=K$1)*('乐容-S级品'!$L$4:$CA$32)),0)</f>
      </c>
      <c r="L62" s="280">
        <f>IFERROR(SUMPRODUCT(('控温被PRO-S级品'!$B$2:$B$10=$B62)*('控温被PRO-S级品'!$E$1:$BE$1=L$1)*('控温被PRO-S级品'!$E$2:$BE$10)),0)+IFERROR(SUMPRODUCT(('冬被-S级品'!$B$2:$B$10=$B62)*('冬被-S级品'!$E$1:$AW$1=L$1)*('冬被-S级品'!$E$2:$AW$10)),0)+IFERROR(SUMPRODUCT(('白止-S级品'!$A$2:$A$26=$B62)*('白止-S级品'!$D$1:$AV$1=L$1)*('白止-S级品'!$D$2:$AV$26)),0)+IFERROR(SUMPRODUCT(('乐容-S级品'!$A$4:$A$32=$B62)*('乐容-S级品'!$L$3:$CA$3=L$1)*('乐容-S级品'!$L$4:$CA$32)),0)</f>
      </c>
      <c r="M62" s="280">
        <f>IFERROR(SUMPRODUCT(('控温被PRO-S级品'!$B$2:$B$10=$B62)*('控温被PRO-S级品'!$E$1:$BE$1=M$1)*('控温被PRO-S级品'!$E$2:$BE$10)),0)+IFERROR(SUMPRODUCT(('冬被-S级品'!$B$2:$B$10=$B62)*('冬被-S级品'!$E$1:$AW$1=M$1)*('冬被-S级品'!$E$2:$AW$10)),0)+IFERROR(SUMPRODUCT(('白止-S级品'!$A$2:$A$26=$B62)*('白止-S级品'!$D$1:$AV$1=M$1)*('白止-S级品'!$D$2:$AV$26)),0)+IFERROR(SUMPRODUCT(('乐容-S级品'!$A$4:$A$32=$B62)*('乐容-S级品'!$L$3:$CA$3=M$1)*('乐容-S级品'!$L$4:$CA$32)),0)</f>
      </c>
      <c r="N62" s="280">
        <f>IFERROR(SUMPRODUCT(('控温被PRO-S级品'!$B$2:$B$10=$B62)*('控温被PRO-S级品'!$E$1:$BE$1=N$1)*('控温被PRO-S级品'!$E$2:$BE$10)),0)+IFERROR(SUMPRODUCT(('冬被-S级品'!$B$2:$B$10=$B62)*('冬被-S级品'!$E$1:$AW$1=N$1)*('冬被-S级品'!$E$2:$AW$10)),0)+IFERROR(SUMPRODUCT(('白止-S级品'!$A$2:$A$26=$B62)*('白止-S级品'!$D$1:$AV$1=N$1)*('白止-S级品'!$D$2:$AV$26)),0)+IFERROR(SUMPRODUCT(('乐容-S级品'!$A$4:$A$32=$B62)*('乐容-S级品'!$L$3:$CA$3=N$1)*('乐容-S级品'!$L$4:$CA$32)),0)</f>
      </c>
      <c r="O62" s="280">
        <f>IFERROR(SUMPRODUCT(('控温被PRO-S级品'!$B$2:$B$10=$B62)*('控温被PRO-S级品'!$E$1:$BE$1=O$1)*('控温被PRO-S级品'!$E$2:$BE$10)),0)+IFERROR(SUMPRODUCT(('冬被-S级品'!$B$2:$B$10=$B62)*('冬被-S级品'!$E$1:$AW$1=O$1)*('冬被-S级品'!$E$2:$AW$10)),0)+IFERROR(SUMPRODUCT(('白止-S级品'!$A$2:$A$26=$B62)*('白止-S级品'!$D$1:$AV$1=O$1)*('白止-S级品'!$D$2:$AV$26)),0)+IFERROR(SUMPRODUCT(('乐容-S级品'!$A$4:$A$32=$B62)*('乐容-S级品'!$L$3:$CA$3=O$1)*('乐容-S级品'!$L$4:$CA$32)),0)</f>
      </c>
      <c r="P62" s="280">
        <f>IFERROR(SUMPRODUCT(('控温被PRO-S级品'!$B$2:$B$10=$B62)*('控温被PRO-S级品'!$E$1:$BE$1=P$1)*('控温被PRO-S级品'!$E$2:$BE$10)),0)+IFERROR(SUMPRODUCT(('冬被-S级品'!$B$2:$B$10=$B62)*('冬被-S级品'!$E$1:$AW$1=P$1)*('冬被-S级品'!$E$2:$AW$10)),0)+IFERROR(SUMPRODUCT(('白止-S级品'!$A$2:$A$26=$B62)*('白止-S级品'!$D$1:$AV$1=P$1)*('白止-S级品'!$D$2:$AV$26)),0)+IFERROR(SUMPRODUCT(('乐容-S级品'!$A$4:$A$32=$B62)*('乐容-S级品'!$L$3:$CA$3=P$1)*('乐容-S级品'!$L$4:$CA$32)),0)</f>
      </c>
      <c r="Q62" s="280">
        <f>IFERROR(SUMPRODUCT(('控温被PRO-S级品'!$B$2:$B$10=$B62)*('控温被PRO-S级品'!$E$1:$BE$1=Q$1)*('控温被PRO-S级品'!$E$2:$BE$10)),0)+IFERROR(SUMPRODUCT(('冬被-S级品'!$B$2:$B$10=$B62)*('冬被-S级品'!$E$1:$AW$1=Q$1)*('冬被-S级品'!$E$2:$AW$10)),0)+IFERROR(SUMPRODUCT(('白止-S级品'!$A$2:$A$26=$B62)*('白止-S级品'!$D$1:$AV$1=Q$1)*('白止-S级品'!$D$2:$AV$26)),0)+IFERROR(SUMPRODUCT(('乐容-S级品'!$A$4:$A$32=$B62)*('乐容-S级品'!$L$3:$CA$3=Q$1)*('乐容-S级品'!$L$4:$CA$32)),0)</f>
      </c>
      <c r="R62" s="280">
        <f>IFERROR(SUMPRODUCT(('控温被PRO-S级品'!$B$2:$B$10=$B62)*('控温被PRO-S级品'!$E$1:$BE$1=R$1)*('控温被PRO-S级品'!$E$2:$BE$10)),0)+IFERROR(SUMPRODUCT(('冬被-S级品'!$B$2:$B$10=$B62)*('冬被-S级品'!$E$1:$AW$1=R$1)*('冬被-S级品'!$E$2:$AW$10)),0)+IFERROR(SUMPRODUCT(('白止-S级品'!$A$2:$A$26=$B62)*('白止-S级品'!$D$1:$AV$1=R$1)*('白止-S级品'!$D$2:$AV$26)),0)+IFERROR(SUMPRODUCT(('乐容-S级品'!$A$4:$A$32=$B62)*('乐容-S级品'!$L$3:$CA$3=R$1)*('乐容-S级品'!$L$4:$CA$32)),0)</f>
      </c>
      <c r="S62" s="280">
        <f>IFERROR(SUMPRODUCT(('控温被PRO-S级品'!$B$2:$B$10=$B62)*('控温被PRO-S级品'!$E$1:$BE$1=S$1)*('控温被PRO-S级品'!$E$2:$BE$10)),0)+IFERROR(SUMPRODUCT(('冬被-S级品'!$B$2:$B$10=$B62)*('冬被-S级品'!$E$1:$AW$1=S$1)*('冬被-S级品'!$E$2:$AW$10)),0)+IFERROR(SUMPRODUCT(('白止-S级品'!$A$2:$A$26=$B62)*('白止-S级品'!$D$1:$AV$1=S$1)*('白止-S级品'!$D$2:$AV$26)),0)+IFERROR(SUMPRODUCT(('乐容-S级品'!$A$4:$A$32=$B62)*('乐容-S级品'!$L$3:$CA$3=S$1)*('乐容-S级品'!$L$4:$CA$32)),0)</f>
      </c>
      <c r="T62" s="280">
        <f>IFERROR(SUMPRODUCT(('控温被PRO-S级品'!$B$2:$B$10=$B62)*('控温被PRO-S级品'!$E$1:$BE$1=T$1)*('控温被PRO-S级品'!$E$2:$BE$10)),0)+IFERROR(SUMPRODUCT(('冬被-S级品'!$B$2:$B$10=$B62)*('冬被-S级品'!$E$1:$AW$1=T$1)*('冬被-S级品'!$E$2:$AW$10)),0)+IFERROR(SUMPRODUCT(('白止-S级品'!$A$2:$A$26=$B62)*('白止-S级品'!$D$1:$AV$1=T$1)*('白止-S级品'!$D$2:$AV$26)),0)+IFERROR(SUMPRODUCT(('乐容-S级品'!$A$4:$A$32=$B62)*('乐容-S级品'!$L$3:$CA$3=T$1)*('乐容-S级品'!$L$4:$CA$32)),0)</f>
      </c>
      <c r="U62" s="280">
        <f>IFERROR(SUMPRODUCT(('控温被PRO-S级品'!$B$2:$B$10=$B62)*('控温被PRO-S级品'!$E$1:$BE$1=U$1)*('控温被PRO-S级品'!$E$2:$BE$10)),0)+IFERROR(SUMPRODUCT(('冬被-S级品'!$B$2:$B$10=$B62)*('冬被-S级品'!$E$1:$AW$1=U$1)*('冬被-S级品'!$E$2:$AW$10)),0)+IFERROR(SUMPRODUCT(('白止-S级品'!$A$2:$A$26=$B62)*('白止-S级品'!$D$1:$AV$1=U$1)*('白止-S级品'!$D$2:$AV$26)),0)+IFERROR(SUMPRODUCT(('乐容-S级品'!$A$4:$A$32=$B62)*('乐容-S级品'!$L$3:$CA$3=U$1)*('乐容-S级品'!$L$4:$CA$32)),0)</f>
      </c>
      <c r="V62" s="280">
        <f>IFERROR(SUMPRODUCT(('控温被PRO-S级品'!$B$2:$B$10=$B62)*('控温被PRO-S级品'!$E$1:$BE$1=V$1)*('控温被PRO-S级品'!$E$2:$BE$10)),0)+IFERROR(SUMPRODUCT(('冬被-S级品'!$B$2:$B$10=$B62)*('冬被-S级品'!$E$1:$AW$1=V$1)*('冬被-S级品'!$E$2:$AW$10)),0)+IFERROR(SUMPRODUCT(('白止-S级品'!$A$2:$A$26=$B62)*('白止-S级品'!$D$1:$AV$1=V$1)*('白止-S级品'!$D$2:$AV$26)),0)+IFERROR(SUMPRODUCT(('乐容-S级品'!$A$4:$A$32=$B62)*('乐容-S级品'!$L$3:$CA$3=V$1)*('乐容-S级品'!$L$4:$CA$32)),0)</f>
      </c>
      <c r="W62" s="280">
        <f>IFERROR(SUMPRODUCT(('控温被PRO-S级品'!$B$2:$B$10=$B62)*('控温被PRO-S级品'!$E$1:$BE$1=W$1)*('控温被PRO-S级品'!$E$2:$BE$10)),0)+IFERROR(SUMPRODUCT(('冬被-S级品'!$B$2:$B$10=$B62)*('冬被-S级品'!$E$1:$AW$1=W$1)*('冬被-S级品'!$E$2:$AW$10)),0)+IFERROR(SUMPRODUCT(('白止-S级品'!$A$2:$A$26=$B62)*('白止-S级品'!$D$1:$AV$1=W$1)*('白止-S级品'!$D$2:$AV$26)),0)+IFERROR(SUMPRODUCT(('乐容-S级品'!$A$4:$A$32=$B62)*('乐容-S级品'!$L$3:$CA$3=W$1)*('乐容-S级品'!$L$4:$CA$32)),0)</f>
      </c>
      <c r="X62" s="280">
        <f>IFERROR(SUMPRODUCT(('控温被PRO-S级品'!$B$2:$B$10=$B62)*('控温被PRO-S级品'!$E$1:$BE$1=X$1)*('控温被PRO-S级品'!$E$2:$BE$10)),0)+IFERROR(SUMPRODUCT(('冬被-S级品'!$B$2:$B$10=$B62)*('冬被-S级品'!$E$1:$AW$1=X$1)*('冬被-S级品'!$E$2:$AW$10)),0)+IFERROR(SUMPRODUCT(('白止-S级品'!$A$2:$A$26=$B62)*('白止-S级品'!$D$1:$AV$1=X$1)*('白止-S级品'!$D$2:$AV$26)),0)+IFERROR(SUMPRODUCT(('乐容-S级品'!$A$4:$A$32=$B62)*('乐容-S级品'!$L$3:$CA$3=X$1)*('乐容-S级品'!$L$4:$CA$32)),0)</f>
      </c>
      <c r="Y62" s="280">
        <f>IFERROR(SUMPRODUCT(('控温被PRO-S级品'!$B$2:$B$10=$B62)*('控温被PRO-S级品'!$E$1:$BE$1=Y$1)*('控温被PRO-S级品'!$E$2:$BE$10)),0)+IFERROR(SUMPRODUCT(('冬被-S级品'!$B$2:$B$10=$B62)*('冬被-S级品'!$E$1:$AW$1=Y$1)*('冬被-S级品'!$E$2:$AW$10)),0)+IFERROR(SUMPRODUCT(('白止-S级品'!$A$2:$A$26=$B62)*('白止-S级品'!$D$1:$AV$1=Y$1)*('白止-S级品'!$D$2:$AV$26)),0)+IFERROR(SUMPRODUCT(('乐容-S级品'!$A$4:$A$32=$B62)*('乐容-S级品'!$L$3:$CA$3=Y$1)*('乐容-S级品'!$L$4:$CA$32)),0)</f>
      </c>
      <c r="Z62" s="280">
        <f>IFERROR(SUMPRODUCT(('控温被PRO-S级品'!$B$2:$B$10=$B62)*('控温被PRO-S级品'!$E$1:$BE$1=Z$1)*('控温被PRO-S级品'!$E$2:$BE$10)),0)+IFERROR(SUMPRODUCT(('冬被-S级品'!$B$2:$B$10=$B62)*('冬被-S级品'!$E$1:$AW$1=Z$1)*('冬被-S级品'!$E$2:$AW$10)),0)+IFERROR(SUMPRODUCT(('白止-S级品'!$A$2:$A$26=$B62)*('白止-S级品'!$D$1:$AV$1=Z$1)*('白止-S级品'!$D$2:$AV$26)),0)+IFERROR(SUMPRODUCT(('乐容-S级品'!$A$4:$A$32=$B62)*('乐容-S级品'!$L$3:$CA$3=Z$1)*('乐容-S级品'!$L$4:$CA$32)),0)</f>
      </c>
      <c r="AA62" s="280">
        <f>IFERROR(SUMPRODUCT(('控温被PRO-S级品'!$B$2:$B$10=$B62)*('控温被PRO-S级品'!$E$1:$BE$1=AA$1)*('控温被PRO-S级品'!$E$2:$BE$10)),0)+IFERROR(SUMPRODUCT(('冬被-S级品'!$B$2:$B$10=$B62)*('冬被-S级品'!$E$1:$AW$1=AA$1)*('冬被-S级品'!$E$2:$AW$10)),0)+IFERROR(SUMPRODUCT(('白止-S级品'!$A$2:$A$26=$B62)*('白止-S级品'!$D$1:$AV$1=AA$1)*('白止-S级品'!$D$2:$AV$26)),0)+IFERROR(SUMPRODUCT(('乐容-S级品'!$A$4:$A$32=$B62)*('乐容-S级品'!$L$3:$CA$3=AA$1)*('乐容-S级品'!$L$4:$CA$32)),0)</f>
      </c>
      <c r="AB62" s="280">
        <f>IFERROR(SUMPRODUCT(('控温被PRO-S级品'!$B$2:$B$10=$B62)*('控温被PRO-S级品'!$E$1:$BE$1=AB$1)*('控温被PRO-S级品'!$E$2:$BE$10)),0)+IFERROR(SUMPRODUCT(('冬被-S级品'!$B$2:$B$10=$B62)*('冬被-S级品'!$E$1:$AW$1=AB$1)*('冬被-S级品'!$E$2:$AW$10)),0)+IFERROR(SUMPRODUCT(('白止-S级品'!$A$2:$A$26=$B62)*('白止-S级品'!$D$1:$AV$1=AB$1)*('白止-S级品'!$D$2:$AV$26)),0)+IFERROR(SUMPRODUCT(('乐容-S级品'!$A$4:$A$32=$B62)*('乐容-S级品'!$L$3:$CA$3=AB$1)*('乐容-S级品'!$L$4:$CA$32)),0)</f>
      </c>
      <c r="AC62" s="280">
        <f>IFERROR(SUMPRODUCT(('控温被PRO-S级品'!$B$2:$B$10=$B62)*('控温被PRO-S级品'!$E$1:$BE$1=AC$1)*('控温被PRO-S级品'!$E$2:$BE$10)),0)+IFERROR(SUMPRODUCT(('冬被-S级品'!$B$2:$B$10=$B62)*('冬被-S级品'!$E$1:$AW$1=AC$1)*('冬被-S级品'!$E$2:$AW$10)),0)+IFERROR(SUMPRODUCT(('白止-S级品'!$A$2:$A$26=$B62)*('白止-S级品'!$D$1:$AV$1=AC$1)*('白止-S级品'!$D$2:$AV$26)),0)+IFERROR(SUMPRODUCT(('乐容-S级品'!$A$4:$A$32=$B62)*('乐容-S级品'!$L$3:$CA$3=AC$1)*('乐容-S级品'!$L$4:$CA$32)),0)</f>
      </c>
      <c r="AD62" s="280">
        <f>IFERROR(SUMPRODUCT(('控温被PRO-S级品'!$B$2:$B$10=$B62)*('控温被PRO-S级品'!$E$1:$BE$1=AD$1)*('控温被PRO-S级品'!$E$2:$BE$10)),0)+IFERROR(SUMPRODUCT(('冬被-S级品'!$B$2:$B$10=$B62)*('冬被-S级品'!$E$1:$AW$1=AD$1)*('冬被-S级品'!$E$2:$AW$10)),0)+IFERROR(SUMPRODUCT(('白止-S级品'!$A$2:$A$26=$B62)*('白止-S级品'!$D$1:$AV$1=AD$1)*('白止-S级品'!$D$2:$AV$26)),0)+IFERROR(SUMPRODUCT(('乐容-S级品'!$A$4:$A$32=$B62)*('乐容-S级品'!$L$3:$CA$3=AD$1)*('乐容-S级品'!$L$4:$CA$32)),0)</f>
      </c>
      <c r="AE62" s="280">
        <f>IFERROR(SUMPRODUCT(('控温被PRO-S级品'!$B$2:$B$10=$B62)*('控温被PRO-S级品'!$E$1:$BE$1=AE$1)*('控温被PRO-S级品'!$E$2:$BE$10)),0)+IFERROR(SUMPRODUCT(('冬被-S级品'!$B$2:$B$10=$B62)*('冬被-S级品'!$E$1:$AW$1=AE$1)*('冬被-S级品'!$E$2:$AW$10)),0)+IFERROR(SUMPRODUCT(('白止-S级品'!$A$2:$A$26=$B62)*('白止-S级品'!$D$1:$AV$1=AE$1)*('白止-S级品'!$D$2:$AV$26)),0)+IFERROR(SUMPRODUCT(('乐容-S级品'!$A$4:$A$32=$B62)*('乐容-S级品'!$L$3:$CA$3=AE$1)*('乐容-S级品'!$L$4:$CA$32)),0)</f>
      </c>
      <c r="AF62" s="280">
        <f>IFERROR(SUMPRODUCT(('控温被PRO-S级品'!$B$2:$B$10=$B62)*('控温被PRO-S级品'!$E$1:$BE$1=AF$1)*('控温被PRO-S级品'!$E$2:$BE$10)),0)+IFERROR(SUMPRODUCT(('冬被-S级品'!$B$2:$B$10=$B62)*('冬被-S级品'!$E$1:$AW$1=AF$1)*('冬被-S级品'!$E$2:$AW$10)),0)+IFERROR(SUMPRODUCT(('白止-S级品'!$A$2:$A$26=$B62)*('白止-S级品'!$D$1:$AV$1=AF$1)*('白止-S级品'!$D$2:$AV$26)),0)+IFERROR(SUMPRODUCT(('乐容-S级品'!$A$4:$A$32=$B62)*('乐容-S级品'!$L$3:$CA$3=AF$1)*('乐容-S级品'!$L$4:$CA$32)),0)</f>
      </c>
      <c r="AG62" s="280">
        <f>IFERROR(SUMPRODUCT(('控温被PRO-S级品'!$B$2:$B$10=$B62)*('控温被PRO-S级品'!$E$1:$BE$1=AG$1)*('控温被PRO-S级品'!$E$2:$BE$10)),0)+IFERROR(SUMPRODUCT(('冬被-S级品'!$B$2:$B$10=$B62)*('冬被-S级品'!$E$1:$AW$1=AG$1)*('冬被-S级品'!$E$2:$AW$10)),0)+IFERROR(SUMPRODUCT(('白止-S级品'!$A$2:$A$26=$B62)*('白止-S级品'!$D$1:$AV$1=AG$1)*('白止-S级品'!$D$2:$AV$26)),0)+IFERROR(SUMPRODUCT(('乐容-S级品'!$A$4:$A$32=$B62)*('乐容-S级品'!$L$3:$CA$3=AG$1)*('乐容-S级品'!$L$4:$CA$32)),0)</f>
      </c>
      <c r="AH62" s="280">
        <f>IFERROR(SUMPRODUCT(('控温被PRO-S级品'!$B$2:$B$10=$B62)*('控温被PRO-S级品'!$E$1:$BE$1=AH$1)*('控温被PRO-S级品'!$E$2:$BE$10)),0)+IFERROR(SUMPRODUCT(('冬被-S级品'!$B$2:$B$10=$B62)*('冬被-S级品'!$E$1:$AW$1=AH$1)*('冬被-S级品'!$E$2:$AW$10)),0)+IFERROR(SUMPRODUCT(('白止-S级品'!$A$2:$A$26=$B62)*('白止-S级品'!$D$1:$AV$1=AH$1)*('白止-S级品'!$D$2:$AV$26)),0)+IFERROR(SUMPRODUCT(('乐容-S级品'!$A$4:$A$32=$B62)*('乐容-S级品'!$L$3:$CA$3=AH$1)*('乐容-S级品'!$L$4:$CA$32)),0)</f>
      </c>
      <c r="AI62" s="280">
        <f>IFERROR(SUMPRODUCT(('控温被PRO-S级品'!$B$2:$B$10=$B62)*('控温被PRO-S级品'!$E$1:$BE$1=AI$1)*('控温被PRO-S级品'!$E$2:$BE$10)),0)+IFERROR(SUMPRODUCT(('冬被-S级品'!$B$2:$B$10=$B62)*('冬被-S级品'!$E$1:$AW$1=AI$1)*('冬被-S级品'!$E$2:$AW$10)),0)+IFERROR(SUMPRODUCT(('白止-S级品'!$A$2:$A$26=$B62)*('白止-S级品'!$D$1:$AV$1=AI$1)*('白止-S级品'!$D$2:$AV$26)),0)+IFERROR(SUMPRODUCT(('乐容-S级品'!$A$4:$A$32=$B62)*('乐容-S级品'!$L$3:$CA$3=AI$1)*('乐容-S级品'!$L$4:$CA$32)),0)</f>
      </c>
      <c r="AJ62" s="280">
        <f>IFERROR(SUMPRODUCT(('控温被PRO-S级品'!$B$2:$B$10=$B62)*('控温被PRO-S级品'!$E$1:$BE$1=AJ$1)*('控温被PRO-S级品'!$E$2:$BE$10)),0)+IFERROR(SUMPRODUCT(('冬被-S级品'!$B$2:$B$10=$B62)*('冬被-S级品'!$E$1:$AW$1=AJ$1)*('冬被-S级品'!$E$2:$AW$10)),0)+IFERROR(SUMPRODUCT(('白止-S级品'!$A$2:$A$26=$B62)*('白止-S级品'!$D$1:$AV$1=AJ$1)*('白止-S级品'!$D$2:$AV$26)),0)+IFERROR(SUMPRODUCT(('乐容-S级品'!$A$4:$A$32=$B62)*('乐容-S级品'!$L$3:$CA$3=AJ$1)*('乐容-S级品'!$L$4:$CA$32)),0)</f>
      </c>
      <c r="AK62" s="280">
        <f>IFERROR(SUMPRODUCT(('控温被PRO-S级品'!$B$2:$B$10=$B62)*('控温被PRO-S级品'!$E$1:$BE$1=AK$1)*('控温被PRO-S级品'!$E$2:$BE$10)),0)+IFERROR(SUMPRODUCT(('冬被-S级品'!$B$2:$B$10=$B62)*('冬被-S级品'!$E$1:$AW$1=AK$1)*('冬被-S级品'!$E$2:$AW$10)),0)+IFERROR(SUMPRODUCT(('白止-S级品'!$A$2:$A$26=$B62)*('白止-S级品'!$D$1:$AV$1=AK$1)*('白止-S级品'!$D$2:$AV$26)),0)+IFERROR(SUMPRODUCT(('乐容-S级品'!$A$4:$A$32=$B62)*('乐容-S级品'!$L$3:$CA$3=AK$1)*('乐容-S级品'!$L$4:$CA$32)),0)</f>
      </c>
      <c r="AL62" s="280">
        <f>IFERROR(SUMPRODUCT(('控温被PRO-S级品'!$B$2:$B$10=$B62)*('控温被PRO-S级品'!$E$1:$BE$1=AL$1)*('控温被PRO-S级品'!$E$2:$BE$10)),0)+IFERROR(SUMPRODUCT(('冬被-S级品'!$B$2:$B$10=$B62)*('冬被-S级品'!$E$1:$AW$1=AL$1)*('冬被-S级品'!$E$2:$AW$10)),0)+IFERROR(SUMPRODUCT(('白止-S级品'!$A$2:$A$26=$B62)*('白止-S级品'!$D$1:$AV$1=AL$1)*('白止-S级品'!$D$2:$AV$26)),0)+IFERROR(SUMPRODUCT(('乐容-S级品'!$A$4:$A$32=$B62)*('乐容-S级品'!$L$3:$CA$3=AL$1)*('乐容-S级品'!$L$4:$CA$32)),0)</f>
      </c>
      <c r="AM62" s="280">
        <f>IFERROR(SUMPRODUCT(('控温被PRO-S级品'!$B$2:$B$10=$B62)*('控温被PRO-S级品'!$E$1:$BE$1=AM$1)*('控温被PRO-S级品'!$E$2:$BE$10)),0)+IFERROR(SUMPRODUCT(('冬被-S级品'!$B$2:$B$10=$B62)*('冬被-S级品'!$E$1:$AW$1=AM$1)*('冬被-S级品'!$E$2:$AW$10)),0)+IFERROR(SUMPRODUCT(('白止-S级品'!$A$2:$A$26=$B62)*('白止-S级品'!$D$1:$AV$1=AM$1)*('白止-S级品'!$D$2:$AV$26)),0)+IFERROR(SUMPRODUCT(('乐容-S级品'!$A$4:$A$32=$B62)*('乐容-S级品'!$L$3:$CA$3=AM$1)*('乐容-S级品'!$L$4:$CA$32)),0)</f>
      </c>
      <c r="AN62" s="280">
        <f>IFERROR(SUMPRODUCT(('控温被PRO-S级品'!$B$2:$B$10=$B62)*('控温被PRO-S级品'!$E$1:$BE$1=AN$1)*('控温被PRO-S级品'!$E$2:$BE$10)),0)+IFERROR(SUMPRODUCT(('冬被-S级品'!$B$2:$B$10=$B62)*('冬被-S级品'!$E$1:$AW$1=AN$1)*('冬被-S级品'!$E$2:$AW$10)),0)+IFERROR(SUMPRODUCT(('白止-S级品'!$A$2:$A$26=$B62)*('白止-S级品'!$D$1:$AV$1=AN$1)*('白止-S级品'!$D$2:$AV$26)),0)+IFERROR(SUMPRODUCT(('乐容-S级品'!$A$4:$A$32=$B62)*('乐容-S级品'!$L$3:$CA$3=AN$1)*('乐容-S级品'!$L$4:$CA$32)),0)</f>
      </c>
      <c r="AO62" s="280">
        <f>IFERROR(SUMPRODUCT(('控温被PRO-S级品'!$B$2:$B$10=$B62)*('控温被PRO-S级品'!$E$1:$BE$1=AO$1)*('控温被PRO-S级品'!$E$2:$BE$10)),0)+IFERROR(SUMPRODUCT(('冬被-S级品'!$B$2:$B$10=$B62)*('冬被-S级品'!$E$1:$AW$1=AO$1)*('冬被-S级品'!$E$2:$AW$10)),0)+IFERROR(SUMPRODUCT(('白止-S级品'!$A$2:$A$26=$B62)*('白止-S级品'!$D$1:$AV$1=AO$1)*('白止-S级品'!$D$2:$AV$26)),0)+IFERROR(SUMPRODUCT(('乐容-S级品'!$A$4:$A$32=$B62)*('乐容-S级品'!$L$3:$CA$3=AO$1)*('乐容-S级品'!$L$4:$CA$32)),0)</f>
      </c>
      <c r="AP62" s="280">
        <f>IFERROR(SUMPRODUCT(('控温被PRO-S级品'!$B$2:$B$10=$B62)*('控温被PRO-S级品'!$E$1:$BE$1=AP$1)*('控温被PRO-S级品'!$E$2:$BE$10)),0)+IFERROR(SUMPRODUCT(('冬被-S级品'!$B$2:$B$10=$B62)*('冬被-S级品'!$E$1:$AW$1=AP$1)*('冬被-S级品'!$E$2:$AW$10)),0)+IFERROR(SUMPRODUCT(('白止-S级品'!$A$2:$A$26=$B62)*('白止-S级品'!$D$1:$AV$1=AP$1)*('白止-S级品'!$D$2:$AV$26)),0)+IFERROR(SUMPRODUCT(('乐容-S级品'!$A$4:$A$32=$B62)*('乐容-S级品'!$L$3:$CA$3=AP$1)*('乐容-S级品'!$L$4:$CA$32)),0)</f>
      </c>
      <c r="AQ62" s="280">
        <f>IFERROR(SUMPRODUCT(('控温被PRO-S级品'!$B$2:$B$10=$B62)*('控温被PRO-S级品'!$E$1:$BE$1=AQ$1)*('控温被PRO-S级品'!$E$2:$BE$10)),0)+IFERROR(SUMPRODUCT(('冬被-S级品'!$B$2:$B$10=$B62)*('冬被-S级品'!$E$1:$AW$1=AQ$1)*('冬被-S级品'!$E$2:$AW$10)),0)+IFERROR(SUMPRODUCT(('白止-S级品'!$A$2:$A$26=$B62)*('白止-S级品'!$D$1:$AV$1=AQ$1)*('白止-S级品'!$D$2:$AV$26)),0)+IFERROR(SUMPRODUCT(('乐容-S级品'!$A$4:$A$32=$B62)*('乐容-S级品'!$L$3:$CA$3=AQ$1)*('乐容-S级品'!$L$4:$CA$32)),0)</f>
      </c>
      <c r="AR62" s="280">
        <f>IFERROR(SUMPRODUCT(('控温被PRO-S级品'!$B$2:$B$10=$B62)*('控温被PRO-S级品'!$E$1:$BE$1=AR$1)*('控温被PRO-S级品'!$E$2:$BE$10)),0)+IFERROR(SUMPRODUCT(('冬被-S级品'!$B$2:$B$10=$B62)*('冬被-S级品'!$E$1:$AW$1=AR$1)*('冬被-S级品'!$E$2:$AW$10)),0)+IFERROR(SUMPRODUCT(('白止-S级品'!$A$2:$A$26=$B62)*('白止-S级品'!$D$1:$AV$1=AR$1)*('白止-S级品'!$D$2:$AV$26)),0)+IFERROR(SUMPRODUCT(('乐容-S级品'!$A$4:$A$32=$B62)*('乐容-S级品'!$L$3:$CA$3=AR$1)*('乐容-S级品'!$L$4:$CA$32)),0)</f>
      </c>
      <c r="AS62" s="280">
        <f>IFERROR(SUMPRODUCT(('控温被PRO-S级品'!$B$2:$B$10=$B62)*('控温被PRO-S级品'!$E$1:$BE$1=AS$1)*('控温被PRO-S级品'!$E$2:$BE$10)),0)+IFERROR(SUMPRODUCT(('冬被-S级品'!$B$2:$B$10=$B62)*('冬被-S级品'!$E$1:$AW$1=AS$1)*('冬被-S级品'!$E$2:$AW$10)),0)+IFERROR(SUMPRODUCT(('白止-S级品'!$A$2:$A$26=$B62)*('白止-S级品'!$D$1:$AV$1=AS$1)*('白止-S级品'!$D$2:$AV$26)),0)+IFERROR(SUMPRODUCT(('乐容-S级品'!$A$4:$A$32=$B62)*('乐容-S级品'!$L$3:$CA$3=AS$1)*('乐容-S级品'!$L$4:$CA$32)),0)</f>
      </c>
      <c r="AT62" s="280">
        <f>IFERROR(SUMPRODUCT(('控温被PRO-S级品'!$B$2:$B$10=$B62)*('控温被PRO-S级品'!$E$1:$BE$1=AT$1)*('控温被PRO-S级品'!$E$2:$BE$10)),0)+IFERROR(SUMPRODUCT(('冬被-S级品'!$B$2:$B$10=$B62)*('冬被-S级品'!$E$1:$AW$1=AT$1)*('冬被-S级品'!$E$2:$AW$10)),0)+IFERROR(SUMPRODUCT(('白止-S级品'!$A$2:$A$26=$B62)*('白止-S级品'!$D$1:$AV$1=AT$1)*('白止-S级品'!$D$2:$AV$26)),0)+IFERROR(SUMPRODUCT(('乐容-S级品'!$A$4:$A$32=$B62)*('乐容-S级品'!$L$3:$CA$3=AT$1)*('乐容-S级品'!$L$4:$CA$32)),0)</f>
      </c>
      <c r="AU62" s="280">
        <f>IFERROR(SUMPRODUCT(('控温被PRO-S级品'!$B$2:$B$10=$B62)*('控温被PRO-S级品'!$E$1:$BE$1=AU$1)*('控温被PRO-S级品'!$E$2:$BE$10)),0)+IFERROR(SUMPRODUCT(('冬被-S级品'!$B$2:$B$10=$B62)*('冬被-S级品'!$E$1:$AW$1=AU$1)*('冬被-S级品'!$E$2:$AW$10)),0)+IFERROR(SUMPRODUCT(('白止-S级品'!$A$2:$A$26=$B62)*('白止-S级品'!$D$1:$AV$1=AU$1)*('白止-S级品'!$D$2:$AV$26)),0)+IFERROR(SUMPRODUCT(('乐容-S级品'!$A$4:$A$32=$B62)*('乐容-S级品'!$L$3:$CA$3=AU$1)*('乐容-S级品'!$L$4:$CA$32)),0)</f>
      </c>
      <c r="AV62" s="280">
        <f>IFERROR(SUMPRODUCT(('控温被PRO-S级品'!$B$2:$B$10=$B62)*('控温被PRO-S级品'!$E$1:$BE$1=AV$1)*('控温被PRO-S级品'!$E$2:$BE$10)),0)+IFERROR(SUMPRODUCT(('冬被-S级品'!$B$2:$B$10=$B62)*('冬被-S级品'!$E$1:$AW$1=AV$1)*('冬被-S级品'!$E$2:$AW$10)),0)+IFERROR(SUMPRODUCT(('白止-S级品'!$A$2:$A$26=$B62)*('白止-S级品'!$D$1:$AV$1=AV$1)*('白止-S级品'!$D$2:$AV$26)),0)+IFERROR(SUMPRODUCT(('乐容-S级品'!$A$4:$A$32=$B62)*('乐容-S级品'!$L$3:$CA$3=AV$1)*('乐容-S级品'!$L$4:$CA$32)),0)</f>
      </c>
      <c r="AW62" s="280">
        <f>IFERROR(SUMPRODUCT(('控温被PRO-S级品'!$B$2:$B$10=$B62)*('控温被PRO-S级品'!$E$1:$BE$1=AW$1)*('控温被PRO-S级品'!$E$2:$BE$10)),0)+IFERROR(SUMPRODUCT(('冬被-S级品'!$B$2:$B$10=$B62)*('冬被-S级品'!$E$1:$AW$1=AW$1)*('冬被-S级品'!$E$2:$AW$10)),0)+IFERROR(SUMPRODUCT(('白止-S级品'!$A$2:$A$26=$B62)*('白止-S级品'!$D$1:$AV$1=AW$1)*('白止-S级品'!$D$2:$AV$26)),0)+IFERROR(SUMPRODUCT(('乐容-S级品'!$A$4:$A$32=$B62)*('乐容-S级品'!$L$3:$CA$3=AW$1)*('乐容-S级品'!$L$4:$CA$32)),0)</f>
      </c>
      <c r="AX62" s="280">
        <f>IFERROR(SUMPRODUCT(('控温被PRO-S级品'!$B$2:$B$10=$B62)*('控温被PRO-S级品'!$E$1:$BE$1=AX$1)*('控温被PRO-S级品'!$E$2:$BE$10)),0)+IFERROR(SUMPRODUCT(('冬被-S级品'!$B$2:$B$10=$B62)*('冬被-S级品'!$E$1:$AW$1=AX$1)*('冬被-S级品'!$E$2:$AW$10)),0)+IFERROR(SUMPRODUCT(('白止-S级品'!$A$2:$A$26=$B62)*('白止-S级品'!$D$1:$AV$1=AX$1)*('白止-S级品'!$D$2:$AV$26)),0)+IFERROR(SUMPRODUCT(('乐容-S级品'!$A$4:$A$32=$B62)*('乐容-S级品'!$L$3:$CA$3=AX$1)*('乐容-S级品'!$L$4:$CA$32)),0)</f>
      </c>
      <c r="AY62" s="280">
        <f>IFERROR(SUMPRODUCT(('控温被PRO-S级品'!$B$2:$B$10=$B62)*('控温被PRO-S级品'!$E$1:$BE$1=AY$1)*('控温被PRO-S级品'!$E$2:$BE$10)),0)+IFERROR(SUMPRODUCT(('冬被-S级品'!$B$2:$B$10=$B62)*('冬被-S级品'!$E$1:$AW$1=AY$1)*('冬被-S级品'!$E$2:$AW$10)),0)+IFERROR(SUMPRODUCT(('白止-S级品'!$A$2:$A$26=$B62)*('白止-S级品'!$D$1:$AV$1=AY$1)*('白止-S级品'!$D$2:$AV$26)),0)+IFERROR(SUMPRODUCT(('乐容-S级品'!$A$4:$A$32=$B62)*('乐容-S级品'!$L$3:$CA$3=AY$1)*('乐容-S级品'!$L$4:$CA$32)),0)</f>
      </c>
      <c r="AZ62" s="280">
        <f>IFERROR(SUMPRODUCT(('控温被PRO-S级品'!$B$2:$B$10=$B62)*('控温被PRO-S级品'!$E$1:$BE$1=AZ$1)*('控温被PRO-S级品'!$E$2:$BE$10)),0)+IFERROR(SUMPRODUCT(('冬被-S级品'!$B$2:$B$10=$B62)*('冬被-S级品'!$E$1:$AW$1=AZ$1)*('冬被-S级品'!$E$2:$AW$10)),0)+IFERROR(SUMPRODUCT(('白止-S级品'!$A$2:$A$26=$B62)*('白止-S级品'!$D$1:$AV$1=AZ$1)*('白止-S级品'!$D$2:$AV$26)),0)+IFERROR(SUMPRODUCT(('乐容-S级品'!$A$4:$A$32=$B62)*('乐容-S级品'!$L$3:$CA$3=AZ$1)*('乐容-S级品'!$L$4:$CA$32)),0)</f>
      </c>
      <c r="BA62" s="280">
        <f>IFERROR(SUMPRODUCT(('控温被PRO-S级品'!$B$2:$B$10=$B62)*('控温被PRO-S级品'!$E$1:$BE$1=BA$1)*('控温被PRO-S级品'!$E$2:$BE$10)),0)+IFERROR(SUMPRODUCT(('冬被-S级品'!$B$2:$B$10=$B62)*('冬被-S级品'!$E$1:$AW$1=BA$1)*('冬被-S级品'!$E$2:$AW$10)),0)+IFERROR(SUMPRODUCT(('白止-S级品'!$A$2:$A$26=$B62)*('白止-S级品'!$D$1:$AV$1=BA$1)*('白止-S级品'!$D$2:$AV$26)),0)+IFERROR(SUMPRODUCT(('乐容-S级品'!$A$4:$A$32=$B62)*('乐容-S级品'!$L$3:$CA$3=BA$1)*('乐容-S级品'!$L$4:$CA$32)),0)</f>
      </c>
      <c r="BB62" s="280">
        <f>IFERROR(SUMPRODUCT(('控温被PRO-S级品'!$B$2:$B$10=$B62)*('控温被PRO-S级品'!$E$1:$BE$1=BB$1)*('控温被PRO-S级品'!$E$2:$BE$10)),0)+IFERROR(SUMPRODUCT(('冬被-S级品'!$B$2:$B$10=$B62)*('冬被-S级品'!$E$1:$AW$1=BB$1)*('冬被-S级品'!$E$2:$AW$10)),0)+IFERROR(SUMPRODUCT(('白止-S级品'!$A$2:$A$26=$B62)*('白止-S级品'!$D$1:$AV$1=BB$1)*('白止-S级品'!$D$2:$AV$26)),0)+IFERROR(SUMPRODUCT(('乐容-S级品'!$A$4:$A$32=$B62)*('乐容-S级品'!$L$3:$CA$3=BB$1)*('乐容-S级品'!$L$4:$CA$32)),0)</f>
      </c>
      <c r="BC62" s="280">
        <f>IFERROR(SUMPRODUCT(('控温被PRO-S级品'!$B$2:$B$10=$B62)*('控温被PRO-S级品'!$E$1:$BE$1=BC$1)*('控温被PRO-S级品'!$E$2:$BE$10)),0)+IFERROR(SUMPRODUCT(('冬被-S级品'!$B$2:$B$10=$B62)*('冬被-S级品'!$E$1:$AW$1=BC$1)*('冬被-S级品'!$E$2:$AW$10)),0)+IFERROR(SUMPRODUCT(('白止-S级品'!$A$2:$A$26=$B62)*('白止-S级品'!$D$1:$AV$1=BC$1)*('白止-S级品'!$D$2:$AV$26)),0)+IFERROR(SUMPRODUCT(('乐容-S级品'!$A$4:$A$32=$B62)*('乐容-S级品'!$L$3:$CA$3=BC$1)*('乐容-S级品'!$L$4:$CA$32)),0)</f>
      </c>
      <c r="BD62" s="280">
        <f>IFERROR(SUMPRODUCT(('控温被PRO-S级品'!$B$2:$B$10=$B62)*('控温被PRO-S级品'!$E$1:$BE$1=BD$1)*('控温被PRO-S级品'!$E$2:$BE$10)),0)+IFERROR(SUMPRODUCT(('冬被-S级品'!$B$2:$B$10=$B62)*('冬被-S级品'!$E$1:$AW$1=BD$1)*('冬被-S级品'!$E$2:$AW$10)),0)+IFERROR(SUMPRODUCT(('白止-S级品'!$A$2:$A$26=$B62)*('白止-S级品'!$D$1:$AV$1=BD$1)*('白止-S级品'!$D$2:$AV$26)),0)+IFERROR(SUMPRODUCT(('乐容-S级品'!$A$4:$A$32=$B62)*('乐容-S级品'!$L$3:$CA$3=BD$1)*('乐容-S级品'!$L$4:$CA$32)),0)</f>
      </c>
      <c r="BE62" s="280">
        <f>IFERROR(SUMPRODUCT(('控温被PRO-S级品'!$B$2:$B$10=$B62)*('控温被PRO-S级品'!$E$1:$BE$1=BE$1)*('控温被PRO-S级品'!$E$2:$BE$10)),0)+IFERROR(SUMPRODUCT(('冬被-S级品'!$B$2:$B$10=$B62)*('冬被-S级品'!$E$1:$AW$1=BE$1)*('冬被-S级品'!$E$2:$AW$10)),0)+IFERROR(SUMPRODUCT(('白止-S级品'!$A$2:$A$26=$B62)*('白止-S级品'!$D$1:$AV$1=BE$1)*('白止-S级品'!$D$2:$AV$26)),0)+IFERROR(SUMPRODUCT(('乐容-S级品'!$A$4:$A$32=$B62)*('乐容-S级品'!$L$3:$CA$3=BE$1)*('乐容-S级品'!$L$4:$CA$32)),0)</f>
      </c>
      <c r="BF62" s="280">
        <f>IFERROR(SUMPRODUCT(('控温被PRO-S级品'!$B$2:$B$10=$B62)*('控温被PRO-S级品'!$E$1:$BE$1=BF$1)*('控温被PRO-S级品'!$E$2:$BE$10)),0)+IFERROR(SUMPRODUCT(('冬被-S级品'!$B$2:$B$10=$B62)*('冬被-S级品'!$E$1:$AW$1=BF$1)*('冬被-S级品'!$E$2:$AW$10)),0)+IFERROR(SUMPRODUCT(('白止-S级品'!$A$2:$A$26=$B62)*('白止-S级品'!$D$1:$AV$1=BF$1)*('白止-S级品'!$D$2:$AV$26)),0)+IFERROR(SUMPRODUCT(('乐容-S级品'!$A$4:$A$32=$B62)*('乐容-S级品'!$L$3:$CA$3=BF$1)*('乐容-S级品'!$L$4:$CA$32)),0)</f>
      </c>
      <c r="BG62" s="280">
        <f>IFERROR(SUMPRODUCT(('控温被PRO-S级品'!$B$2:$B$10=$B62)*('控温被PRO-S级品'!$E$1:$BE$1=BG$1)*('控温被PRO-S级品'!$E$2:$BE$10)),0)+IFERROR(SUMPRODUCT(('冬被-S级品'!$B$2:$B$10=$B62)*('冬被-S级品'!$E$1:$AW$1=BG$1)*('冬被-S级品'!$E$2:$AW$10)),0)+IFERROR(SUMPRODUCT(('白止-S级品'!$A$2:$A$26=$B62)*('白止-S级品'!$D$1:$AV$1=BG$1)*('白止-S级品'!$D$2:$AV$26)),0)+IFERROR(SUMPRODUCT(('乐容-S级品'!$A$4:$A$32=$B62)*('乐容-S级品'!$L$3:$CA$3=BG$1)*('乐容-S级品'!$L$4:$CA$32)),0)</f>
      </c>
      <c r="BH62" s="280">
        <f>IFERROR(SUMPRODUCT(('控温被PRO-S级品'!$B$2:$B$10=$B62)*('控温被PRO-S级品'!$E$1:$BE$1=BH$1)*('控温被PRO-S级品'!$E$2:$BE$10)),0)+IFERROR(SUMPRODUCT(('冬被-S级品'!$B$2:$B$10=$B62)*('冬被-S级品'!$E$1:$AW$1=BH$1)*('冬被-S级品'!$E$2:$AW$10)),0)+IFERROR(SUMPRODUCT(('白止-S级品'!$A$2:$A$26=$B62)*('白止-S级品'!$D$1:$AV$1=BH$1)*('白止-S级品'!$D$2:$AV$26)),0)+IFERROR(SUMPRODUCT(('乐容-S级品'!$A$4:$A$32=$B62)*('乐容-S级品'!$L$3:$CA$3=BH$1)*('乐容-S级品'!$L$4:$CA$32)),0)</f>
      </c>
      <c r="BI62" s="280">
        <f>IFERROR(SUMPRODUCT(('控温被PRO-S级品'!$B$2:$B$10=$B62)*('控温被PRO-S级品'!$E$1:$BE$1=BI$1)*('控温被PRO-S级品'!$E$2:$BE$10)),0)+IFERROR(SUMPRODUCT(('冬被-S级品'!$B$2:$B$10=$B62)*('冬被-S级品'!$E$1:$AW$1=BI$1)*('冬被-S级品'!$E$2:$AW$10)),0)+IFERROR(SUMPRODUCT(('白止-S级品'!$A$2:$A$26=$B62)*('白止-S级品'!$D$1:$AV$1=BI$1)*('白止-S级品'!$D$2:$AV$26)),0)+IFERROR(SUMPRODUCT(('乐容-S级品'!$A$4:$A$32=$B62)*('乐容-S级品'!$L$3:$CA$3=BI$1)*('乐容-S级品'!$L$4:$CA$32)),0)</f>
      </c>
      <c r="BJ62" s="280">
        <f>IFERROR(SUMPRODUCT(('控温被PRO-S级品'!$B$2:$B$10=$B62)*('控温被PRO-S级品'!$E$1:$BE$1=BJ$1)*('控温被PRO-S级品'!$E$2:$BE$10)),0)+IFERROR(SUMPRODUCT(('冬被-S级品'!$B$2:$B$10=$B62)*('冬被-S级品'!$E$1:$AW$1=BJ$1)*('冬被-S级品'!$E$2:$AW$10)),0)+IFERROR(SUMPRODUCT(('白止-S级品'!$A$2:$A$26=$B62)*('白止-S级品'!$D$1:$AV$1=BJ$1)*('白止-S级品'!$D$2:$AV$26)),0)+IFERROR(SUMPRODUCT(('乐容-S级品'!$A$4:$A$32=$B62)*('乐容-S级品'!$L$3:$CA$3=BJ$1)*('乐容-S级品'!$L$4:$CA$32)),0)</f>
      </c>
      <c r="BK62" s="280">
        <f>IFERROR(SUMPRODUCT(('控温被PRO-S级品'!$B$2:$B$10=$B62)*('控温被PRO-S级品'!$E$1:$BE$1=BK$1)*('控温被PRO-S级品'!$E$2:$BE$10)),0)+IFERROR(SUMPRODUCT(('冬被-S级品'!$B$2:$B$10=$B62)*('冬被-S级品'!$E$1:$AW$1=BK$1)*('冬被-S级品'!$E$2:$AW$10)),0)+IFERROR(SUMPRODUCT(('白止-S级品'!$A$2:$A$26=$B62)*('白止-S级品'!$D$1:$AV$1=BK$1)*('白止-S级品'!$D$2:$AV$26)),0)+IFERROR(SUMPRODUCT(('乐容-S级品'!$A$4:$A$32=$B62)*('乐容-S级品'!$L$3:$CA$3=BK$1)*('乐容-S级品'!$L$4:$CA$32)),0)</f>
      </c>
      <c r="BL62" s="280">
        <f>IFERROR(SUMPRODUCT(('控温被PRO-S级品'!$B$2:$B$10=$B62)*('控温被PRO-S级品'!$E$1:$BE$1=BL$1)*('控温被PRO-S级品'!$E$2:$BE$10)),0)+IFERROR(SUMPRODUCT(('冬被-S级品'!$B$2:$B$10=$B62)*('冬被-S级品'!$E$1:$AW$1=BL$1)*('冬被-S级品'!$E$2:$AW$10)),0)+IFERROR(SUMPRODUCT(('白止-S级品'!$A$2:$A$26=$B62)*('白止-S级品'!$D$1:$AV$1=BL$1)*('白止-S级品'!$D$2:$AV$26)),0)+IFERROR(SUMPRODUCT(('乐容-S级品'!$A$4:$A$32=$B62)*('乐容-S级品'!$L$3:$CA$3=BL$1)*('乐容-S级品'!$L$4:$CA$32)),0)</f>
      </c>
      <c r="BM62" s="280">
        <f>IFERROR(SUMPRODUCT(('控温被PRO-S级品'!$B$2:$B$10=$B62)*('控温被PRO-S级品'!$E$1:$BE$1=BM$1)*('控温被PRO-S级品'!$E$2:$BE$10)),0)+IFERROR(SUMPRODUCT(('冬被-S级品'!$B$2:$B$10=$B62)*('冬被-S级品'!$E$1:$AW$1=BM$1)*('冬被-S级品'!$E$2:$AW$10)),0)+IFERROR(SUMPRODUCT(('白止-S级品'!$A$2:$A$26=$B62)*('白止-S级品'!$D$1:$AV$1=BM$1)*('白止-S级品'!$D$2:$AV$26)),0)+IFERROR(SUMPRODUCT(('乐容-S级品'!$A$4:$A$32=$B62)*('乐容-S级品'!$L$3:$CA$3=BM$1)*('乐容-S级品'!$L$4:$CA$32)),0)</f>
      </c>
      <c r="BN62" s="280">
        <f>IFERROR(SUMPRODUCT(('控温被PRO-S级品'!$B$2:$B$10=$B62)*('控温被PRO-S级品'!$E$1:$BE$1=BN$1)*('控温被PRO-S级品'!$E$2:$BE$10)),0)+IFERROR(SUMPRODUCT(('冬被-S级品'!$B$2:$B$10=$B62)*('冬被-S级品'!$E$1:$AW$1=BN$1)*('冬被-S级品'!$E$2:$AW$10)),0)+IFERROR(SUMPRODUCT(('白止-S级品'!$A$2:$A$26=$B62)*('白止-S级品'!$D$1:$AV$1=BN$1)*('白止-S级品'!$D$2:$AV$26)),0)+IFERROR(SUMPRODUCT(('乐容-S级品'!$A$4:$A$32=$B62)*('乐容-S级品'!$L$3:$CA$3=BN$1)*('乐容-S级品'!$L$4:$CA$32)),0)</f>
      </c>
      <c r="BO62" s="280">
        <f>IFERROR(SUMPRODUCT(('控温被PRO-S级品'!$B$2:$B$10=$B62)*('控温被PRO-S级品'!$E$1:$BE$1=BO$1)*('控温被PRO-S级品'!$E$2:$BE$10)),0)+IFERROR(SUMPRODUCT(('冬被-S级品'!$B$2:$B$10=$B62)*('冬被-S级品'!$E$1:$AW$1=BO$1)*('冬被-S级品'!$E$2:$AW$10)),0)+IFERROR(SUMPRODUCT(('白止-S级品'!$A$2:$A$26=$B62)*('白止-S级品'!$D$1:$AV$1=BO$1)*('白止-S级品'!$D$2:$AV$26)),0)+IFERROR(SUMPRODUCT(('乐容-S级品'!$A$4:$A$32=$B62)*('乐容-S级品'!$L$3:$CA$3=BO$1)*('乐容-S级品'!$L$4:$CA$32)),0)</f>
      </c>
      <c r="BP62" s="280">
        <f>IFERROR(SUMPRODUCT(('控温被PRO-S级品'!$B$2:$B$10=$B62)*('控温被PRO-S级品'!$E$1:$BE$1=BP$1)*('控温被PRO-S级品'!$E$2:$BE$10)),0)+IFERROR(SUMPRODUCT(('冬被-S级品'!$B$2:$B$10=$B62)*('冬被-S级品'!$E$1:$AW$1=BP$1)*('冬被-S级品'!$E$2:$AW$10)),0)+IFERROR(SUMPRODUCT(('白止-S级品'!$A$2:$A$26=$B62)*('白止-S级品'!$D$1:$AV$1=BP$1)*('白止-S级品'!$D$2:$AV$26)),0)+IFERROR(SUMPRODUCT(('乐容-S级品'!$A$4:$A$32=$B62)*('乐容-S级品'!$L$3:$CA$3=BP$1)*('乐容-S级品'!$L$4:$CA$32)),0)</f>
      </c>
      <c r="BQ62" s="280">
        <f>IFERROR(SUMPRODUCT(('控温被PRO-S级品'!$B$2:$B$10=$B62)*('控温被PRO-S级品'!$E$1:$BE$1=BQ$1)*('控温被PRO-S级品'!$E$2:$BE$10)),0)+IFERROR(SUMPRODUCT(('冬被-S级品'!$B$2:$B$10=$B62)*('冬被-S级品'!$E$1:$AW$1=BQ$1)*('冬被-S级品'!$E$2:$AW$10)),0)+IFERROR(SUMPRODUCT(('白止-S级品'!$A$2:$A$26=$B62)*('白止-S级品'!$D$1:$AV$1=BQ$1)*('白止-S级品'!$D$2:$AV$26)),0)+IFERROR(SUMPRODUCT(('乐容-S级品'!$A$4:$A$32=$B62)*('乐容-S级品'!$L$3:$CA$3=BQ$1)*('乐容-S级品'!$L$4:$CA$32)),0)</f>
      </c>
      <c r="BR62" s="280">
        <f>IFERROR(SUMPRODUCT(('控温被PRO-S级品'!$B$2:$B$10=$B62)*('控温被PRO-S级品'!$E$1:$BE$1=BR$1)*('控温被PRO-S级品'!$E$2:$BE$10)),0)+IFERROR(SUMPRODUCT(('冬被-S级品'!$B$2:$B$10=$B62)*('冬被-S级品'!$E$1:$AW$1=BR$1)*('冬被-S级品'!$E$2:$AW$10)),0)+IFERROR(SUMPRODUCT(('白止-S级品'!$A$2:$A$26=$B62)*('白止-S级品'!$D$1:$AV$1=BR$1)*('白止-S级品'!$D$2:$AV$26)),0)+IFERROR(SUMPRODUCT(('乐容-S级品'!$A$4:$A$32=$B62)*('乐容-S级品'!$L$3:$CA$3=BR$1)*('乐容-S级品'!$L$4:$CA$32)),0)</f>
      </c>
      <c r="BS62" s="280">
        <f>IFERROR(SUMPRODUCT(('控温被PRO-S级品'!$B$2:$B$10=$B62)*('控温被PRO-S级品'!$E$1:$BE$1=BS$1)*('控温被PRO-S级品'!$E$2:$BE$10)),0)+IFERROR(SUMPRODUCT(('冬被-S级品'!$B$2:$B$10=$B62)*('冬被-S级品'!$E$1:$AW$1=BS$1)*('冬被-S级品'!$E$2:$AW$10)),0)+IFERROR(SUMPRODUCT(('白止-S级品'!$A$2:$A$26=$B62)*('白止-S级品'!$D$1:$AV$1=BS$1)*('白止-S级品'!$D$2:$AV$26)),0)+IFERROR(SUMPRODUCT(('乐容-S级品'!$A$4:$A$32=$B62)*('乐容-S级品'!$L$3:$CA$3=BS$1)*('乐容-S级品'!$L$4:$CA$32)),0)</f>
      </c>
      <c r="BT62" s="280">
        <f>IFERROR(SUMPRODUCT(('控温被PRO-S级品'!$B$2:$B$10=$B62)*('控温被PRO-S级品'!$E$1:$BE$1=BT$1)*('控温被PRO-S级品'!$E$2:$BE$10)),0)+IFERROR(SUMPRODUCT(('冬被-S级品'!$B$2:$B$10=$B62)*('冬被-S级品'!$E$1:$AW$1=BT$1)*('冬被-S级品'!$E$2:$AW$10)),0)+IFERROR(SUMPRODUCT(('白止-S级品'!$A$2:$A$26=$B62)*('白止-S级品'!$D$1:$AV$1=BT$1)*('白止-S级品'!$D$2:$AV$26)),0)+IFERROR(SUMPRODUCT(('乐容-S级品'!$A$4:$A$32=$B62)*('乐容-S级品'!$L$3:$CA$3=BT$1)*('乐容-S级品'!$L$4:$CA$32)),0)</f>
      </c>
      <c r="BU62" s="280">
        <f>IFERROR(SUMPRODUCT(('控温被PRO-S级品'!$B$2:$B$10=$B62)*('控温被PRO-S级品'!$E$1:$BE$1=BU$1)*('控温被PRO-S级品'!$E$2:$BE$10)),0)+IFERROR(SUMPRODUCT(('冬被-S级品'!$B$2:$B$10=$B62)*('冬被-S级品'!$E$1:$AW$1=BU$1)*('冬被-S级品'!$E$2:$AW$10)),0)+IFERROR(SUMPRODUCT(('白止-S级品'!$A$2:$A$26=$B62)*('白止-S级品'!$D$1:$AV$1=BU$1)*('白止-S级品'!$D$2:$AV$26)),0)+IFERROR(SUMPRODUCT(('乐容-S级品'!$A$4:$A$32=$B62)*('乐容-S级品'!$L$3:$CA$3=BU$1)*('乐容-S级品'!$L$4:$CA$32)),0)</f>
      </c>
      <c r="BV62" s="280">
        <f>IFERROR(SUMPRODUCT(('控温被PRO-S级品'!$B$2:$B$10=$B62)*('控温被PRO-S级品'!$E$1:$BE$1=BV$1)*('控温被PRO-S级品'!$E$2:$BE$10)),0)+IFERROR(SUMPRODUCT(('冬被-S级品'!$B$2:$B$10=$B62)*('冬被-S级品'!$E$1:$AW$1=BV$1)*('冬被-S级品'!$E$2:$AW$10)),0)+IFERROR(SUMPRODUCT(('白止-S级品'!$A$2:$A$26=$B62)*('白止-S级品'!$D$1:$AV$1=BV$1)*('白止-S级品'!$D$2:$AV$26)),0)+IFERROR(SUMPRODUCT(('乐容-S级品'!$A$4:$A$32=$B62)*('乐容-S级品'!$L$3:$CA$3=BV$1)*('乐容-S级品'!$L$4:$CA$32)),0)</f>
      </c>
      <c r="BW62" s="280">
        <f>IFERROR(SUMPRODUCT(('控温被PRO-S级品'!$B$2:$B$10=$B62)*('控温被PRO-S级品'!$E$1:$BE$1=BW$1)*('控温被PRO-S级品'!$E$2:$BE$10)),0)+IFERROR(SUMPRODUCT(('冬被-S级品'!$B$2:$B$10=$B62)*('冬被-S级品'!$E$1:$AW$1=BW$1)*('冬被-S级品'!$E$2:$AW$10)),0)+IFERROR(SUMPRODUCT(('白止-S级品'!$A$2:$A$26=$B62)*('白止-S级品'!$D$1:$AV$1=BW$1)*('白止-S级品'!$D$2:$AV$26)),0)+IFERROR(SUMPRODUCT(('乐容-S级品'!$A$4:$A$32=$B62)*('乐容-S级品'!$L$3:$CA$3=BW$1)*('乐容-S级品'!$L$4:$CA$32)),0)</f>
      </c>
      <c r="BX62" s="280">
        <f>IFERROR(SUMPRODUCT(('控温被PRO-S级品'!$B$2:$B$10=$B62)*('控温被PRO-S级品'!$E$1:$BE$1=BX$1)*('控温被PRO-S级品'!$E$2:$BE$10)),0)+IFERROR(SUMPRODUCT(('冬被-S级品'!$B$2:$B$10=$B62)*('冬被-S级品'!$E$1:$AW$1=BX$1)*('冬被-S级品'!$E$2:$AW$10)),0)+IFERROR(SUMPRODUCT(('白止-S级品'!$A$2:$A$26=$B62)*('白止-S级品'!$D$1:$AV$1=BX$1)*('白止-S级品'!$D$2:$AV$26)),0)+IFERROR(SUMPRODUCT(('乐容-S级品'!$A$4:$A$32=$B62)*('乐容-S级品'!$L$3:$CA$3=BX$1)*('乐容-S级品'!$L$4:$CA$32)),0)</f>
      </c>
      <c r="BY62" s="280">
        <f>IFERROR(SUMPRODUCT(('控温被PRO-S级品'!$B$2:$B$10=$B62)*('控温被PRO-S级品'!$E$1:$BE$1=BY$1)*('控温被PRO-S级品'!$E$2:$BE$10)),0)+IFERROR(SUMPRODUCT(('冬被-S级品'!$B$2:$B$10=$B62)*('冬被-S级品'!$E$1:$AW$1=BY$1)*('冬被-S级品'!$E$2:$AW$10)),0)+IFERROR(SUMPRODUCT(('白止-S级品'!$A$2:$A$26=$B62)*('白止-S级品'!$D$1:$AV$1=BY$1)*('白止-S级品'!$D$2:$AV$26)),0)+IFERROR(SUMPRODUCT(('乐容-S级品'!$A$4:$A$32=$B62)*('乐容-S级品'!$L$3:$CA$3=BY$1)*('乐容-S级品'!$L$4:$CA$32)),0)</f>
      </c>
      <c r="BZ62" s="280">
        <f>IFERROR(SUMPRODUCT(('控温被PRO-S级品'!$B$2:$B$10=$B62)*('控温被PRO-S级品'!$E$1:$BE$1=BZ$1)*('控温被PRO-S级品'!$E$2:$BE$10)),0)+IFERROR(SUMPRODUCT(('冬被-S级品'!$B$2:$B$10=$B62)*('冬被-S级品'!$E$1:$AW$1=BZ$1)*('冬被-S级品'!$E$2:$AW$10)),0)+IFERROR(SUMPRODUCT(('白止-S级品'!$A$2:$A$26=$B62)*('白止-S级品'!$D$1:$AV$1=BZ$1)*('白止-S级品'!$D$2:$AV$26)),0)+IFERROR(SUMPRODUCT(('乐容-S级品'!$A$4:$A$32=$B62)*('乐容-S级品'!$L$3:$CA$3=BZ$1)*('乐容-S级品'!$L$4:$CA$32)),0)</f>
      </c>
      <c r="CA62" s="280">
        <f>IFERROR(SUMPRODUCT(('控温被PRO-S级品'!$B$2:$B$10=$B62)*('控温被PRO-S级品'!$E$1:$BE$1=CA$1)*('控温被PRO-S级品'!$E$2:$BE$10)),0)+IFERROR(SUMPRODUCT(('冬被-S级品'!$B$2:$B$10=$B62)*('冬被-S级品'!$E$1:$AW$1=CA$1)*('冬被-S级品'!$E$2:$AW$10)),0)+IFERROR(SUMPRODUCT(('白止-S级品'!$A$2:$A$26=$B62)*('白止-S级品'!$D$1:$AV$1=CA$1)*('白止-S级品'!$D$2:$AV$26)),0)+IFERROR(SUMPRODUCT(('乐容-S级品'!$A$4:$A$32=$B62)*('乐容-S级品'!$L$3:$CA$3=CA$1)*('乐容-S级品'!$L$4:$CA$32)),0)</f>
      </c>
      <c r="CB62" s="280">
        <f>IFERROR(SUMPRODUCT(('控温被PRO-S级品'!$B$2:$B$10=$B62)*('控温被PRO-S级品'!$E$1:$BE$1=CB$1)*('控温被PRO-S级品'!$E$2:$BE$10)),0)+IFERROR(SUMPRODUCT(('冬被-S级品'!$B$2:$B$10=$B62)*('冬被-S级品'!$E$1:$AW$1=CB$1)*('冬被-S级品'!$E$2:$AW$10)),0)+IFERROR(SUMPRODUCT(('白止-S级品'!$A$2:$A$26=$B62)*('白止-S级品'!$D$1:$AV$1=CB$1)*('白止-S级品'!$D$2:$AV$26)),0)+IFERROR(SUMPRODUCT(('乐容-S级品'!$A$4:$A$32=$B62)*('乐容-S级品'!$L$3:$CA$3=CB$1)*('乐容-S级品'!$L$4:$CA$32)),0)</f>
      </c>
      <c r="CC62" s="280">
        <f>IFERROR(SUMPRODUCT(('控温被PRO-S级品'!$B$2:$B$10=$B62)*('控温被PRO-S级品'!$E$1:$BE$1=CC$1)*('控温被PRO-S级品'!$E$2:$BE$10)),0)+IFERROR(SUMPRODUCT(('冬被-S级品'!$B$2:$B$10=$B62)*('冬被-S级品'!$E$1:$AW$1=CC$1)*('冬被-S级品'!$E$2:$AW$10)),0)+IFERROR(SUMPRODUCT(('白止-S级品'!$A$2:$A$26=$B62)*('白止-S级品'!$D$1:$AV$1=CC$1)*('白止-S级品'!$D$2:$AV$26)),0)+IFERROR(SUMPRODUCT(('乐容-S级品'!$A$4:$A$32=$B62)*('乐容-S级品'!$L$3:$CA$3=CC$1)*('乐容-S级品'!$L$4:$CA$32)),0)</f>
      </c>
      <c r="CD62" s="280">
        <f>IFERROR(SUMPRODUCT(('控温被PRO-S级品'!$B$2:$B$10=$B62)*('控温被PRO-S级品'!$E$1:$BE$1=CD$1)*('控温被PRO-S级品'!$E$2:$BE$10)),0)+IFERROR(SUMPRODUCT(('冬被-S级品'!$B$2:$B$10=$B62)*('冬被-S级品'!$E$1:$AW$1=CD$1)*('冬被-S级品'!$E$2:$AW$10)),0)+IFERROR(SUMPRODUCT(('白止-S级品'!$A$2:$A$26=$B62)*('白止-S级品'!$D$1:$AV$1=CD$1)*('白止-S级品'!$D$2:$AV$26)),0)+IFERROR(SUMPRODUCT(('乐容-S级品'!$A$4:$A$32=$B62)*('乐容-S级品'!$L$3:$CA$3=CD$1)*('乐容-S级品'!$L$4:$CA$32)),0)</f>
      </c>
      <c r="CE62" s="280">
        <f>IFERROR(SUMPRODUCT(('控温被PRO-S级品'!$B$2:$B$10=$B62)*('控温被PRO-S级品'!$E$1:$BE$1=CE$1)*('控温被PRO-S级品'!$E$2:$BE$10)),0)+IFERROR(SUMPRODUCT(('冬被-S级品'!$B$2:$B$10=$B62)*('冬被-S级品'!$E$1:$AW$1=CE$1)*('冬被-S级品'!$E$2:$AW$10)),0)+IFERROR(SUMPRODUCT(('白止-S级品'!$A$2:$A$26=$B62)*('白止-S级品'!$D$1:$AV$1=CE$1)*('白止-S级品'!$D$2:$AV$26)),0)+IFERROR(SUMPRODUCT(('乐容-S级品'!$A$4:$A$32=$B62)*('乐容-S级品'!$L$3:$CA$3=CE$1)*('乐容-S级品'!$L$4:$CA$32)),0)</f>
      </c>
      <c r="CF62" s="280">
        <f>IFERROR(SUMPRODUCT(('控温被PRO-S级品'!$B$2:$B$10=$B62)*('控温被PRO-S级品'!$E$1:$BE$1=CF$1)*('控温被PRO-S级品'!$E$2:$BE$10)),0)+IFERROR(SUMPRODUCT(('冬被-S级品'!$B$2:$B$10=$B62)*('冬被-S级品'!$E$1:$AW$1=CF$1)*('冬被-S级品'!$E$2:$AW$10)),0)+IFERROR(SUMPRODUCT(('白止-S级品'!$A$2:$A$26=$B62)*('白止-S级品'!$D$1:$AV$1=CF$1)*('白止-S级品'!$D$2:$AV$26)),0)+IFERROR(SUMPRODUCT(('乐容-S级品'!$A$4:$A$32=$B62)*('乐容-S级品'!$L$3:$CA$3=CF$1)*('乐容-S级品'!$L$4:$CA$32)),0)</f>
      </c>
      <c r="CG62" s="280">
        <f>IFERROR(SUMPRODUCT(('控温被PRO-S级品'!$B$2:$B$10=$B62)*('控温被PRO-S级品'!$E$1:$BE$1=CG$1)*('控温被PRO-S级品'!$E$2:$BE$10)),0)+IFERROR(SUMPRODUCT(('冬被-S级品'!$B$2:$B$10=$B62)*('冬被-S级品'!$E$1:$AW$1=CG$1)*('冬被-S级品'!$E$2:$AW$10)),0)+IFERROR(SUMPRODUCT(('白止-S级品'!$A$2:$A$26=$B62)*('白止-S级品'!$D$1:$AV$1=CG$1)*('白止-S级品'!$D$2:$AV$26)),0)+IFERROR(SUMPRODUCT(('乐容-S级品'!$A$4:$A$32=$B62)*('乐容-S级品'!$L$3:$CA$3=CG$1)*('乐容-S级品'!$L$4:$CA$32)),0)</f>
      </c>
      <c r="CH62" s="280">
        <f>IFERROR(SUMPRODUCT(('控温被PRO-S级品'!$B$2:$B$10=$B62)*('控温被PRO-S级品'!$E$1:$BE$1=CH$1)*('控温被PRO-S级品'!$E$2:$BE$10)),0)+IFERROR(SUMPRODUCT(('冬被-S级品'!$B$2:$B$10=$B62)*('冬被-S级品'!$E$1:$AW$1=CH$1)*('冬被-S级品'!$E$2:$AW$10)),0)+IFERROR(SUMPRODUCT(('白止-S级品'!$A$2:$A$26=$B62)*('白止-S级品'!$D$1:$AV$1=CH$1)*('白止-S级品'!$D$2:$AV$26)),0)+IFERROR(SUMPRODUCT(('乐容-S级品'!$A$4:$A$32=$B62)*('乐容-S级品'!$L$3:$CA$3=CH$1)*('乐容-S级品'!$L$4:$CA$32)),0)</f>
      </c>
      <c r="CI62" s="280">
        <f>IFERROR(SUMPRODUCT(('控温被PRO-S级品'!$B$2:$B$10=$B62)*('控温被PRO-S级品'!$E$1:$BE$1=CI$1)*('控温被PRO-S级品'!$E$2:$BE$10)),0)+IFERROR(SUMPRODUCT(('冬被-S级品'!$B$2:$B$10=$B62)*('冬被-S级品'!$E$1:$AW$1=CI$1)*('冬被-S级品'!$E$2:$AW$10)),0)+IFERROR(SUMPRODUCT(('白止-S级品'!$A$2:$A$26=$B62)*('白止-S级品'!$D$1:$AV$1=CI$1)*('白止-S级品'!$D$2:$AV$26)),0)+IFERROR(SUMPRODUCT(('乐容-S级品'!$A$4:$A$32=$B62)*('乐容-S级品'!$L$3:$CA$3=CI$1)*('乐容-S级品'!$L$4:$CA$32)),0)</f>
      </c>
      <c r="CJ62" s="280">
        <f>IFERROR(SUMPRODUCT(('控温被PRO-S级品'!$B$2:$B$10=$B62)*('控温被PRO-S级品'!$E$1:$BE$1=CJ$1)*('控温被PRO-S级品'!$E$2:$BE$10)),0)+IFERROR(SUMPRODUCT(('冬被-S级品'!$B$2:$B$10=$B62)*('冬被-S级品'!$E$1:$AW$1=CJ$1)*('冬被-S级品'!$E$2:$AW$10)),0)+IFERROR(SUMPRODUCT(('白止-S级品'!$A$2:$A$26=$B62)*('白止-S级品'!$D$1:$AV$1=CJ$1)*('白止-S级品'!$D$2:$AV$26)),0)+IFERROR(SUMPRODUCT(('乐容-S级品'!$A$4:$A$32=$B62)*('乐容-S级品'!$L$3:$CA$3=CJ$1)*('乐容-S级品'!$L$4:$CA$32)),0)</f>
      </c>
      <c r="CK62" s="280">
        <f>IFERROR(SUMPRODUCT(('控温被PRO-S级品'!$B$2:$B$10=$B62)*('控温被PRO-S级品'!$E$1:$BE$1=CK$1)*('控温被PRO-S级品'!$E$2:$BE$10)),0)+IFERROR(SUMPRODUCT(('冬被-S级品'!$B$2:$B$10=$B62)*('冬被-S级品'!$E$1:$AW$1=CK$1)*('冬被-S级品'!$E$2:$AW$10)),0)+IFERROR(SUMPRODUCT(('白止-S级品'!$A$2:$A$26=$B62)*('白止-S级品'!$D$1:$AV$1=CK$1)*('白止-S级品'!$D$2:$AV$26)),0)+IFERROR(SUMPRODUCT(('乐容-S级品'!$A$4:$A$32=$B62)*('乐容-S级品'!$L$3:$CA$3=CK$1)*('乐容-S级品'!$L$4:$CA$32)),0)</f>
      </c>
      <c r="CL62" s="280">
        <f>IFERROR(SUMPRODUCT(('控温被PRO-S级品'!$B$2:$B$10=$B62)*('控温被PRO-S级品'!$E$1:$BE$1=CL$1)*('控温被PRO-S级品'!$E$2:$BE$10)),0)+IFERROR(SUMPRODUCT(('冬被-S级品'!$B$2:$B$10=$B62)*('冬被-S级品'!$E$1:$AW$1=CL$1)*('冬被-S级品'!$E$2:$AW$10)),0)+IFERROR(SUMPRODUCT(('白止-S级品'!$A$2:$A$26=$B62)*('白止-S级品'!$D$1:$AV$1=CL$1)*('白止-S级品'!$D$2:$AV$26)),0)+IFERROR(SUMPRODUCT(('乐容-S级品'!$A$4:$A$32=$B62)*('乐容-S级品'!$L$3:$CA$3=CL$1)*('乐容-S级品'!$L$4:$CA$32)),0)</f>
      </c>
      <c r="CM62" s="280">
        <f>IFERROR(SUMPRODUCT(('控温被PRO-S级品'!$B$2:$B$10=$B62)*('控温被PRO-S级品'!$E$1:$BE$1=CM$1)*('控温被PRO-S级品'!$E$2:$BE$10)),0)+IFERROR(SUMPRODUCT(('冬被-S级品'!$B$2:$B$10=$B62)*('冬被-S级品'!$E$1:$AW$1=CM$1)*('冬被-S级品'!$E$2:$AW$10)),0)+IFERROR(SUMPRODUCT(('白止-S级品'!$A$2:$A$26=$B62)*('白止-S级品'!$D$1:$AV$1=CM$1)*('白止-S级品'!$D$2:$AV$26)),0)+IFERROR(SUMPRODUCT(('乐容-S级品'!$A$4:$A$32=$B62)*('乐容-S级品'!$L$3:$CA$3=CM$1)*('乐容-S级品'!$L$4:$CA$32)),0)</f>
      </c>
      <c r="CN62" s="280">
        <f>IFERROR(SUMPRODUCT(('控温被PRO-S级品'!$B$2:$B$10=$B62)*('控温被PRO-S级品'!$E$1:$BE$1=CN$1)*('控温被PRO-S级品'!$E$2:$BE$10)),0)+IFERROR(SUMPRODUCT(('冬被-S级品'!$B$2:$B$10=$B62)*('冬被-S级品'!$E$1:$AW$1=CN$1)*('冬被-S级品'!$E$2:$AW$10)),0)+IFERROR(SUMPRODUCT(('白止-S级品'!$A$2:$A$26=$B62)*('白止-S级品'!$D$1:$AV$1=CN$1)*('白止-S级品'!$D$2:$AV$26)),0)+IFERROR(SUMPRODUCT(('乐容-S级品'!$A$4:$A$32=$B62)*('乐容-S级品'!$L$3:$CA$3=CN$1)*('乐容-S级品'!$L$4:$CA$32)),0)</f>
      </c>
      <c r="CO62" s="280">
        <f>IFERROR(SUMPRODUCT(('控温被PRO-S级品'!$B$2:$B$10=$B62)*('控温被PRO-S级品'!$E$1:$BE$1=CO$1)*('控温被PRO-S级品'!$E$2:$BE$10)),0)+IFERROR(SUMPRODUCT(('冬被-S级品'!$B$2:$B$10=$B62)*('冬被-S级品'!$E$1:$AW$1=CO$1)*('冬被-S级品'!$E$2:$AW$10)),0)+IFERROR(SUMPRODUCT(('白止-S级品'!$A$2:$A$26=$B62)*('白止-S级品'!$D$1:$AV$1=CO$1)*('白止-S级品'!$D$2:$AV$26)),0)+IFERROR(SUMPRODUCT(('乐容-S级品'!$A$4:$A$32=$B62)*('乐容-S级品'!$L$3:$CA$3=CO$1)*('乐容-S级品'!$L$4:$CA$32)),0)</f>
      </c>
      <c r="CP62" s="280">
        <f>IFERROR(SUMPRODUCT(('控温被PRO-S级品'!$B$2:$B$10=$B62)*('控温被PRO-S级品'!$E$1:$BE$1=CP$1)*('控温被PRO-S级品'!$E$2:$BE$10)),0)+IFERROR(SUMPRODUCT(('冬被-S级品'!$B$2:$B$10=$B62)*('冬被-S级品'!$E$1:$AW$1=CP$1)*('冬被-S级品'!$E$2:$AW$10)),0)+IFERROR(SUMPRODUCT(('白止-S级品'!$A$2:$A$26=$B62)*('白止-S级品'!$D$1:$AV$1=CP$1)*('白止-S级品'!$D$2:$AV$26)),0)+IFERROR(SUMPRODUCT(('乐容-S级品'!$A$4:$A$32=$B62)*('乐容-S级品'!$L$3:$CA$3=CP$1)*('乐容-S级品'!$L$4:$CA$32)),0)</f>
      </c>
      <c r="CQ62" s="280">
        <f>IFERROR(SUMPRODUCT(('控温被PRO-S级品'!$B$2:$B$10=$B62)*('控温被PRO-S级品'!$E$1:$BE$1=CQ$1)*('控温被PRO-S级品'!$E$2:$BE$10)),0)+IFERROR(SUMPRODUCT(('冬被-S级品'!$B$2:$B$10=$B62)*('冬被-S级品'!$E$1:$AW$1=CQ$1)*('冬被-S级品'!$E$2:$AW$10)),0)+IFERROR(SUMPRODUCT(('白止-S级品'!$A$2:$A$26=$B62)*('白止-S级品'!$D$1:$AV$1=CQ$1)*('白止-S级品'!$D$2:$AV$26)),0)+IFERROR(SUMPRODUCT(('乐容-S级品'!$A$4:$A$32=$B62)*('乐容-S级品'!$L$3:$CA$3=CQ$1)*('乐容-S级品'!$L$4:$CA$32)),0)</f>
      </c>
      <c r="CR62" s="280">
        <f>IFERROR(SUMPRODUCT(('控温被PRO-S级品'!$B$2:$B$10=$B62)*('控温被PRO-S级品'!$E$1:$BE$1=CR$1)*('控温被PRO-S级品'!$E$2:$BE$10)),0)+IFERROR(SUMPRODUCT(('冬被-S级品'!$B$2:$B$10=$B62)*('冬被-S级品'!$E$1:$AW$1=CR$1)*('冬被-S级品'!$E$2:$AW$10)),0)+IFERROR(SUMPRODUCT(('白止-S级品'!$A$2:$A$26=$B62)*('白止-S级品'!$D$1:$AV$1=CR$1)*('白止-S级品'!$D$2:$AV$26)),0)+IFERROR(SUMPRODUCT(('乐容-S级品'!$A$4:$A$32=$B62)*('乐容-S级品'!$L$3:$CA$3=CR$1)*('乐容-S级品'!$L$4:$CA$32)),0)</f>
      </c>
      <c r="CS62" s="280">
        <f>IFERROR(SUMPRODUCT(('控温被PRO-S级品'!$B$2:$B$10=$B62)*('控温被PRO-S级品'!$E$1:$BE$1=CS$1)*('控温被PRO-S级品'!$E$2:$BE$10)),0)+IFERROR(SUMPRODUCT(('冬被-S级品'!$B$2:$B$10=$B62)*('冬被-S级品'!$E$1:$AW$1=CS$1)*('冬被-S级品'!$E$2:$AW$10)),0)+IFERROR(SUMPRODUCT(('白止-S级品'!$A$2:$A$26=$B62)*('白止-S级品'!$D$1:$AV$1=CS$1)*('白止-S级品'!$D$2:$AV$26)),0)+IFERROR(SUMPRODUCT(('乐容-S级品'!$A$4:$A$32=$B62)*('乐容-S级品'!$L$3:$CA$3=CS$1)*('乐容-S级品'!$L$4:$CA$32)),0)</f>
      </c>
      <c r="CT62" s="280">
        <f>IFERROR(SUMPRODUCT(('控温被PRO-S级品'!$B$2:$B$10=$B62)*('控温被PRO-S级品'!$E$1:$BE$1=CT$1)*('控温被PRO-S级品'!$E$2:$BE$10)),0)+IFERROR(SUMPRODUCT(('冬被-S级品'!$B$2:$B$10=$B62)*('冬被-S级品'!$E$1:$AW$1=CT$1)*('冬被-S级品'!$E$2:$AW$10)),0)+IFERROR(SUMPRODUCT(('白止-S级品'!$A$2:$A$26=$B62)*('白止-S级品'!$D$1:$AV$1=CT$1)*('白止-S级品'!$D$2:$AV$26)),0)+IFERROR(SUMPRODUCT(('乐容-S级品'!$A$4:$A$32=$B62)*('乐容-S级品'!$L$3:$CA$3=CT$1)*('乐容-S级品'!$L$4:$CA$32)),0)</f>
      </c>
      <c r="CU62" s="280">
        <f>IFERROR(SUMPRODUCT(('控温被PRO-S级品'!$B$2:$B$10=$B62)*('控温被PRO-S级品'!$E$1:$BE$1=CU$1)*('控温被PRO-S级品'!$E$2:$BE$10)),0)+IFERROR(SUMPRODUCT(('冬被-S级品'!$B$2:$B$10=$B62)*('冬被-S级品'!$E$1:$AW$1=CU$1)*('冬被-S级品'!$E$2:$AW$10)),0)+IFERROR(SUMPRODUCT(('白止-S级品'!$A$2:$A$26=$B62)*('白止-S级品'!$D$1:$AV$1=CU$1)*('白止-S级品'!$D$2:$AV$26)),0)+IFERROR(SUMPRODUCT(('乐容-S级品'!$A$4:$A$32=$B62)*('乐容-S级品'!$L$3:$CA$3=CU$1)*('乐容-S级品'!$L$4:$CA$32)),0)</f>
      </c>
      <c r="CV62" s="280">
        <f>IFERROR(SUMPRODUCT(('控温被PRO-S级品'!$B$2:$B$10=$B62)*('控温被PRO-S级品'!$E$1:$BE$1=CV$1)*('控温被PRO-S级品'!$E$2:$BE$10)),0)+IFERROR(SUMPRODUCT(('冬被-S级品'!$B$2:$B$10=$B62)*('冬被-S级品'!$E$1:$AW$1=CV$1)*('冬被-S级品'!$E$2:$AW$10)),0)+IFERROR(SUMPRODUCT(('白止-S级品'!$A$2:$A$26=$B62)*('白止-S级品'!$D$1:$AV$1=CV$1)*('白止-S级品'!$D$2:$AV$26)),0)+IFERROR(SUMPRODUCT(('乐容-S级品'!$A$4:$A$32=$B62)*('乐容-S级品'!$L$3:$CA$3=CV$1)*('乐容-S级品'!$L$4:$CA$32)),0)</f>
      </c>
      <c r="CW62" s="280">
        <f>IFERROR(SUMPRODUCT(('控温被PRO-S级品'!$B$2:$B$10=$B62)*('控温被PRO-S级品'!$E$1:$BE$1=CW$1)*('控温被PRO-S级品'!$E$2:$BE$10)),0)+IFERROR(SUMPRODUCT(('冬被-S级品'!$B$2:$B$10=$B62)*('冬被-S级品'!$E$1:$AW$1=CW$1)*('冬被-S级品'!$E$2:$AW$10)),0)+IFERROR(SUMPRODUCT(('白止-S级品'!$A$2:$A$26=$B62)*('白止-S级品'!$D$1:$AV$1=CW$1)*('白止-S级品'!$D$2:$AV$26)),0)+IFERROR(SUMPRODUCT(('乐容-S级品'!$A$4:$A$32=$B62)*('乐容-S级品'!$L$3:$CA$3=CW$1)*('乐容-S级品'!$L$4:$CA$32)),0)</f>
      </c>
      <c r="CX62" s="280">
        <f>IFERROR(SUMPRODUCT(('控温被PRO-S级品'!$B$2:$B$10=$B62)*('控温被PRO-S级品'!$E$1:$BE$1=CX$1)*('控温被PRO-S级品'!$E$2:$BE$10)),0)+IFERROR(SUMPRODUCT(('冬被-S级品'!$B$2:$B$10=$B62)*('冬被-S级品'!$E$1:$AW$1=CX$1)*('冬被-S级品'!$E$2:$AW$10)),0)+IFERROR(SUMPRODUCT(('白止-S级品'!$A$2:$A$26=$B62)*('白止-S级品'!$D$1:$AV$1=CX$1)*('白止-S级品'!$D$2:$AV$26)),0)+IFERROR(SUMPRODUCT(('乐容-S级品'!$A$4:$A$32=$B62)*('乐容-S级品'!$L$3:$CA$3=CX$1)*('乐容-S级品'!$L$4:$CA$32)),0)</f>
      </c>
      <c r="CY62" s="280">
        <f>IFERROR(SUMPRODUCT(('控温被PRO-S级品'!$B$2:$B$10=$B62)*('控温被PRO-S级品'!$E$1:$BE$1=CY$1)*('控温被PRO-S级品'!$E$2:$BE$10)),0)+IFERROR(SUMPRODUCT(('冬被-S级品'!$B$2:$B$10=$B62)*('冬被-S级品'!$E$1:$AW$1=CY$1)*('冬被-S级品'!$E$2:$AW$10)),0)+IFERROR(SUMPRODUCT(('白止-S级品'!$A$2:$A$26=$B62)*('白止-S级品'!$D$1:$AV$1=CY$1)*('白止-S级品'!$D$2:$AV$26)),0)+IFERROR(SUMPRODUCT(('乐容-S级品'!$A$4:$A$32=$B62)*('乐容-S级品'!$L$3:$CA$3=CY$1)*('乐容-S级品'!$L$4:$CA$32)),0)</f>
      </c>
      <c r="CZ62" s="280">
        <f>IFERROR(SUMPRODUCT(('控温被PRO-S级品'!$B$2:$B$10=$B62)*('控温被PRO-S级品'!$E$1:$BE$1=CZ$1)*('控温被PRO-S级品'!$E$2:$BE$10)),0)+IFERROR(SUMPRODUCT(('冬被-S级品'!$B$2:$B$10=$B62)*('冬被-S级品'!$E$1:$AW$1=CZ$1)*('冬被-S级品'!$E$2:$AW$10)),0)+IFERROR(SUMPRODUCT(('白止-S级品'!$A$2:$A$26=$B62)*('白止-S级品'!$D$1:$AV$1=CZ$1)*('白止-S级品'!$D$2:$AV$26)),0)+IFERROR(SUMPRODUCT(('乐容-S级品'!$A$4:$A$32=$B62)*('乐容-S级品'!$L$3:$CA$3=CZ$1)*('乐容-S级品'!$L$4:$CA$32)),0)</f>
      </c>
      <c r="DA62" s="280">
        <f>IFERROR(SUMPRODUCT(('控温被PRO-S级品'!$B$2:$B$10=$B62)*('控温被PRO-S级品'!$E$1:$BE$1=DA$1)*('控温被PRO-S级品'!$E$2:$BE$10)),0)+IFERROR(SUMPRODUCT(('冬被-S级品'!$B$2:$B$10=$B62)*('冬被-S级品'!$E$1:$AW$1=DA$1)*('冬被-S级品'!$E$2:$AW$10)),0)+IFERROR(SUMPRODUCT(('白止-S级品'!$A$2:$A$26=$B62)*('白止-S级品'!$D$1:$AV$1=DA$1)*('白止-S级品'!$D$2:$AV$26)),0)+IFERROR(SUMPRODUCT(('乐容-S级品'!$A$4:$A$32=$B62)*('乐容-S级品'!$L$3:$CA$3=DA$1)*('乐容-S级品'!$L$4:$CA$32)),0)</f>
      </c>
      <c r="DB62" s="280">
        <f>IFERROR(SUMPRODUCT(('控温被PRO-S级品'!$B$2:$B$10=$B62)*('控温被PRO-S级品'!$E$1:$BE$1=DB$1)*('控温被PRO-S级品'!$E$2:$BE$10)),0)+IFERROR(SUMPRODUCT(('冬被-S级品'!$B$2:$B$10=$B62)*('冬被-S级品'!$E$1:$AW$1=DB$1)*('冬被-S级品'!$E$2:$AW$10)),0)+IFERROR(SUMPRODUCT(('白止-S级品'!$A$2:$A$26=$B62)*('白止-S级品'!$D$1:$AV$1=DB$1)*('白止-S级品'!$D$2:$AV$26)),0)+IFERROR(SUMPRODUCT(('乐容-S级品'!$A$4:$A$32=$B62)*('乐容-S级品'!$L$3:$CA$3=DB$1)*('乐容-S级品'!$L$4:$CA$32)),0)</f>
      </c>
      <c r="DC62" s="280">
        <f>IFERROR(SUMPRODUCT(('控温被PRO-S级品'!$B$2:$B$10=$B62)*('控温被PRO-S级品'!$E$1:$BE$1=DC$1)*('控温被PRO-S级品'!$E$2:$BE$10)),0)+IFERROR(SUMPRODUCT(('冬被-S级品'!$B$2:$B$10=$B62)*('冬被-S级品'!$E$1:$AW$1=DC$1)*('冬被-S级品'!$E$2:$AW$10)),0)+IFERROR(SUMPRODUCT(('白止-S级品'!$A$2:$A$26=$B62)*('白止-S级品'!$D$1:$AV$1=DC$1)*('白止-S级品'!$D$2:$AV$26)),0)+IFERROR(SUMPRODUCT(('乐容-S级品'!$A$4:$A$32=$B62)*('乐容-S级品'!$L$3:$CA$3=DC$1)*('乐容-S级品'!$L$4:$CA$32)),0)</f>
      </c>
      <c r="DD62" s="280">
        <f>IFERROR(SUMPRODUCT(('控温被PRO-S级品'!$B$2:$B$10=$B62)*('控温被PRO-S级品'!$E$1:$BE$1=DD$1)*('控温被PRO-S级品'!$E$2:$BE$10)),0)+IFERROR(SUMPRODUCT(('冬被-S级品'!$B$2:$B$10=$B62)*('冬被-S级品'!$E$1:$AW$1=DD$1)*('冬被-S级品'!$E$2:$AW$10)),0)+IFERROR(SUMPRODUCT(('白止-S级品'!$A$2:$A$26=$B62)*('白止-S级品'!$D$1:$AV$1=DD$1)*('白止-S级品'!$D$2:$AV$26)),0)+IFERROR(SUMPRODUCT(('乐容-S级品'!$A$4:$A$32=$B62)*('乐容-S级品'!$L$3:$CA$3=DD$1)*('乐容-S级品'!$L$4:$CA$32)),0)</f>
      </c>
      <c r="DE62" s="280">
        <f>IFERROR(SUMPRODUCT(('控温被PRO-S级品'!$B$2:$B$10=$B62)*('控温被PRO-S级品'!$E$1:$BE$1=DE$1)*('控温被PRO-S级品'!$E$2:$BE$10)),0)+IFERROR(SUMPRODUCT(('冬被-S级品'!$B$2:$B$10=$B62)*('冬被-S级品'!$E$1:$AW$1=DE$1)*('冬被-S级品'!$E$2:$AW$10)),0)+IFERROR(SUMPRODUCT(('白止-S级品'!$A$2:$A$26=$B62)*('白止-S级品'!$D$1:$AV$1=DE$1)*('白止-S级品'!$D$2:$AV$26)),0)+IFERROR(SUMPRODUCT(('乐容-S级品'!$A$4:$A$32=$B62)*('乐容-S级品'!$L$3:$CA$3=DE$1)*('乐容-S级品'!$L$4:$CA$32)),0)</f>
      </c>
      <c r="DF62" s="280">
        <f>IFERROR(SUMPRODUCT(('控温被PRO-S级品'!$B$2:$B$10=$B62)*('控温被PRO-S级品'!$E$1:$BE$1=DF$1)*('控温被PRO-S级品'!$E$2:$BE$10)),0)+IFERROR(SUMPRODUCT(('冬被-S级品'!$B$2:$B$10=$B62)*('冬被-S级品'!$E$1:$AW$1=DF$1)*('冬被-S级品'!$E$2:$AW$10)),0)+IFERROR(SUMPRODUCT(('白止-S级品'!$A$2:$A$26=$B62)*('白止-S级品'!$D$1:$AV$1=DF$1)*('白止-S级品'!$D$2:$AV$26)),0)+IFERROR(SUMPRODUCT(('乐容-S级品'!$A$4:$A$32=$B62)*('乐容-S级品'!$L$3:$CA$3=DF$1)*('乐容-S级品'!$L$4:$CA$32)),0)</f>
      </c>
      <c r="DG62" s="280">
        <f>IFERROR(SUMPRODUCT(('控温被PRO-S级品'!$B$2:$B$10=$B62)*('控温被PRO-S级品'!$E$1:$BE$1=DG$1)*('控温被PRO-S级品'!$E$2:$BE$10)),0)+IFERROR(SUMPRODUCT(('冬被-S级品'!$B$2:$B$10=$B62)*('冬被-S级品'!$E$1:$AW$1=DG$1)*('冬被-S级品'!$E$2:$AW$10)),0)+IFERROR(SUMPRODUCT(('白止-S级品'!$A$2:$A$26=$B62)*('白止-S级品'!$D$1:$AV$1=DG$1)*('白止-S级品'!$D$2:$AV$26)),0)+IFERROR(SUMPRODUCT(('乐容-S级品'!$A$4:$A$32=$B62)*('乐容-S级品'!$L$3:$CA$3=DG$1)*('乐容-S级品'!$L$4:$CA$32)),0)</f>
      </c>
      <c r="DH62" s="280">
        <f>IFERROR(SUMPRODUCT(('控温被PRO-S级品'!$B$2:$B$10=$B62)*('控温被PRO-S级品'!$E$1:$BE$1=DH$1)*('控温被PRO-S级品'!$E$2:$BE$10)),0)+IFERROR(SUMPRODUCT(('冬被-S级品'!$B$2:$B$10=$B62)*('冬被-S级品'!$E$1:$AW$1=DH$1)*('冬被-S级品'!$E$2:$AW$10)),0)+IFERROR(SUMPRODUCT(('白止-S级品'!$A$2:$A$26=$B62)*('白止-S级品'!$D$1:$AV$1=DH$1)*('白止-S级品'!$D$2:$AV$26)),0)+IFERROR(SUMPRODUCT(('乐容-S级品'!$A$4:$A$32=$B62)*('乐容-S级品'!$L$3:$CA$3=DH$1)*('乐容-S级品'!$L$4:$CA$32)),0)</f>
      </c>
      <c r="DI62" s="280">
        <f>IFERROR(SUMPRODUCT(('控温被PRO-S级品'!$B$2:$B$10=$B62)*('控温被PRO-S级品'!$E$1:$BE$1=DI$1)*('控温被PRO-S级品'!$E$2:$BE$10)),0)+IFERROR(SUMPRODUCT(('冬被-S级品'!$B$2:$B$10=$B62)*('冬被-S级品'!$E$1:$AW$1=DI$1)*('冬被-S级品'!$E$2:$AW$10)),0)+IFERROR(SUMPRODUCT(('白止-S级品'!$A$2:$A$26=$B62)*('白止-S级品'!$D$1:$AV$1=DI$1)*('白止-S级品'!$D$2:$AV$26)),0)+IFERROR(SUMPRODUCT(('乐容-S级品'!$A$4:$A$32=$B62)*('乐容-S级品'!$L$3:$CA$3=DI$1)*('乐容-S级品'!$L$4:$CA$32)),0)</f>
      </c>
      <c r="DJ62" s="280">
        <f>IFERROR(SUMPRODUCT(('控温被PRO-S级品'!$B$2:$B$10=$B62)*('控温被PRO-S级品'!$E$1:$BE$1=DJ$1)*('控温被PRO-S级品'!$E$2:$BE$10)),0)+IFERROR(SUMPRODUCT(('冬被-S级品'!$B$2:$B$10=$B62)*('冬被-S级品'!$E$1:$AW$1=DJ$1)*('冬被-S级品'!$E$2:$AW$10)),0)+IFERROR(SUMPRODUCT(('白止-S级品'!$A$2:$A$26=$B62)*('白止-S级品'!$D$1:$AV$1=DJ$1)*('白止-S级品'!$D$2:$AV$26)),0)+IFERROR(SUMPRODUCT(('乐容-S级品'!$A$4:$A$32=$B62)*('乐容-S级品'!$L$3:$CA$3=DJ$1)*('乐容-S级品'!$L$4:$CA$32)),0)</f>
      </c>
      <c r="DK62" s="280"/>
      <c r="DL62" s="280"/>
      <c r="DM62" s="280"/>
      <c r="DN62" s="280"/>
      <c r="DO62" s="280"/>
      <c r="DP62" s="280"/>
      <c r="DQ62" s="280"/>
      <c r="DR62" s="280"/>
      <c r="DS62" s="280"/>
      <c r="DT62" s="280"/>
      <c r="DU62" s="280"/>
      <c r="DV62" s="280"/>
      <c r="DW62" s="280">
        <f>VLOOKUP(B62,'系统编码规格'!A:C,3,FALSE)</f>
      </c>
      <c r="DX62" s="280"/>
      <c r="DY62" s="280"/>
      <c r="DZ62" s="280"/>
      <c r="EA62" s="280"/>
      <c r="EB62" s="280"/>
      <c r="EC62" s="280"/>
      <c r="ED62" s="280"/>
      <c r="EE62" s="280"/>
      <c r="EF62" s="280"/>
      <c r="EG62" s="280"/>
      <c r="EH62" s="280"/>
      <c r="EI62" s="280"/>
      <c r="EJ62" s="280"/>
      <c r="EK62" s="280"/>
      <c r="EL62" s="280"/>
      <c r="EM62" s="280"/>
      <c r="EN62" s="280"/>
      <c r="EO62" s="280"/>
      <c r="EP62" s="280"/>
      <c r="EQ62" s="280"/>
      <c r="ER62" s="280"/>
      <c r="ES62" s="280"/>
      <c r="ET62" s="280"/>
      <c r="EU62" s="280"/>
      <c r="EV62" s="280"/>
      <c r="EW62" s="280"/>
      <c r="EX62" s="280"/>
      <c r="EY62" s="280"/>
      <c r="EZ62" s="280"/>
      <c r="FA62" s="280"/>
      <c r="FB62" s="280"/>
      <c r="FC62" s="280"/>
      <c r="FD62" s="280"/>
      <c r="FE62" s="280"/>
      <c r="FF62" s="280"/>
      <c r="FG62" s="280"/>
      <c r="FH62" s="280"/>
      <c r="FI62" s="280"/>
      <c r="FJ62" s="280"/>
      <c r="FK62" s="280"/>
      <c r="FL62" s="280"/>
      <c r="FM62" s="280"/>
      <c r="FN62" s="280"/>
      <c r="FO62" s="280"/>
      <c r="FP62" s="280"/>
      <c r="FQ62" s="280"/>
      <c r="FR62" s="280"/>
      <c r="FS62" s="280"/>
      <c r="FT62" s="280"/>
      <c r="FU62" s="280"/>
      <c r="FV62" s="280"/>
      <c r="FW62" s="280"/>
      <c r="FX62" s="280"/>
      <c r="FY62" s="280"/>
      <c r="FZ62" s="280"/>
      <c r="GA62" s="280"/>
      <c r="GB62" s="280"/>
      <c r="GC62" s="280"/>
      <c r="GD62" s="280"/>
      <c r="GE62" s="280"/>
      <c r="GF62" s="280"/>
      <c r="GG62" s="280"/>
      <c r="GH62" s="280"/>
      <c r="GI62" s="280"/>
      <c r="GJ62" s="280"/>
      <c r="GK62" s="280"/>
      <c r="GL62" s="280"/>
      <c r="GM62" s="280"/>
      <c r="GN62" s="280"/>
      <c r="GO62" s="280"/>
      <c r="GP62" s="280"/>
      <c r="GQ62" s="280"/>
      <c r="GR62" s="280"/>
      <c r="GS62" s="280"/>
      <c r="GT62" s="280"/>
      <c r="GU62" s="280"/>
      <c r="GV62" s="280"/>
    </row>
    <row r="63">
      <c r="A63" s="309" t="str">
        <v>安桐</v>
      </c>
      <c r="B63" s="310" t="str">
        <v>010020105040036-014</v>
      </c>
      <c r="C63" s="309" t="str">
        <v>控温被pro-冬被</v>
      </c>
      <c r="D63" s="309" t="str">
        <v>颜色:雾凇粉,床品尺寸:200*230cm,床品规格:200cm,系列:深睡系列</v>
      </c>
      <c r="E63">
        <f>SUM(F63:GX63)</f>
      </c>
      <c r="F63" s="280">
        <f>IFERROR(SUMPRODUCT(('控温被PRO-S级品'!$B$2:$B$10=$B63)*('控温被PRO-S级品'!$E$1:$BE$1=F$1)*('控温被PRO-S级品'!$E$2:$BE$10)),0)+IFERROR(SUMPRODUCT(('冬被-S级品'!$B$2:$B$10=$B63)*('冬被-S级品'!$E$1:$AW$1=F$1)*('冬被-S级品'!$E$2:$AW$10)),0)+IFERROR(SUMPRODUCT(('白止-S级品'!$A$2:$A$26=$B63)*('白止-S级品'!$D$1:$AV$1=F$1)*('白止-S级品'!$D$2:$AV$26)),0)+IFERROR(SUMPRODUCT(('乐容-S级品'!$A$4:$A$32=$B63)*('乐容-S级品'!$L$3:$CA$3=F$1)*('乐容-S级品'!$L$4:$CA$32)),0)</f>
      </c>
      <c r="G63" s="280">
        <f>IFERROR(SUMPRODUCT(('控温被PRO-S级品'!$B$2:$B$10=$B63)*('控温被PRO-S级品'!$E$1:$BE$1=G$1)*('控温被PRO-S级品'!$E$2:$BE$10)),0)+IFERROR(SUMPRODUCT(('冬被-S级品'!$B$2:$B$10=$B63)*('冬被-S级品'!$E$1:$AW$1=G$1)*('冬被-S级品'!$E$2:$AW$10)),0)+IFERROR(SUMPRODUCT(('白止-S级品'!$A$2:$A$26=$B63)*('白止-S级品'!$D$1:$AV$1=G$1)*('白止-S级品'!$D$2:$AV$26)),0)+IFERROR(SUMPRODUCT(('乐容-S级品'!$A$4:$A$32=$B63)*('乐容-S级品'!$L$3:$CA$3=G$1)*('乐容-S级品'!$L$4:$CA$32)),0)</f>
      </c>
      <c r="H63" s="280">
        <f>IFERROR(SUMPRODUCT(('控温被PRO-S级品'!$B$2:$B$10=$B63)*('控温被PRO-S级品'!$E$1:$BE$1=H$1)*('控温被PRO-S级品'!$E$2:$BE$10)),0)+IFERROR(SUMPRODUCT(('冬被-S级品'!$B$2:$B$10=$B63)*('冬被-S级品'!$E$1:$AW$1=H$1)*('冬被-S级品'!$E$2:$AW$10)),0)+IFERROR(SUMPRODUCT(('白止-S级品'!$A$2:$A$26=$B63)*('白止-S级品'!$D$1:$AV$1=H$1)*('白止-S级品'!$D$2:$AV$26)),0)+IFERROR(SUMPRODUCT(('乐容-S级品'!$A$4:$A$32=$B63)*('乐容-S级品'!$L$3:$CA$3=H$1)*('乐容-S级品'!$L$4:$CA$32)),0)</f>
      </c>
      <c r="I63" s="280">
        <f>IFERROR(SUMPRODUCT(('控温被PRO-S级品'!$B$2:$B$10=$B63)*('控温被PRO-S级品'!$E$1:$BE$1=I$1)*('控温被PRO-S级品'!$E$2:$BE$10)),0)+IFERROR(SUMPRODUCT(('冬被-S级品'!$B$2:$B$10=$B63)*('冬被-S级品'!$E$1:$AW$1=I$1)*('冬被-S级品'!$E$2:$AW$10)),0)+IFERROR(SUMPRODUCT(('白止-S级品'!$A$2:$A$26=$B63)*('白止-S级品'!$D$1:$AV$1=I$1)*('白止-S级品'!$D$2:$AV$26)),0)+IFERROR(SUMPRODUCT(('乐容-S级品'!$A$4:$A$32=$B63)*('乐容-S级品'!$L$3:$CA$3=I$1)*('乐容-S级品'!$L$4:$CA$32)),0)</f>
      </c>
      <c r="J63" s="280">
        <f>IFERROR(SUMPRODUCT(('控温被PRO-S级品'!$B$2:$B$10=$B63)*('控温被PRO-S级品'!$E$1:$BE$1=J$1)*('控温被PRO-S级品'!$E$2:$BE$10)),0)+IFERROR(SUMPRODUCT(('冬被-S级品'!$B$2:$B$10=$B63)*('冬被-S级品'!$E$1:$AW$1=J$1)*('冬被-S级品'!$E$2:$AW$10)),0)+IFERROR(SUMPRODUCT(('白止-S级品'!$A$2:$A$26=$B63)*('白止-S级品'!$D$1:$AV$1=J$1)*('白止-S级品'!$D$2:$AV$26)),0)+IFERROR(SUMPRODUCT(('乐容-S级品'!$A$4:$A$32=$B63)*('乐容-S级品'!$L$3:$CA$3=J$1)*('乐容-S级品'!$L$4:$CA$32)),0)</f>
      </c>
      <c r="K63" s="280">
        <f>IFERROR(SUMPRODUCT(('控温被PRO-S级品'!$B$2:$B$10=$B63)*('控温被PRO-S级品'!$E$1:$BE$1=K$1)*('控温被PRO-S级品'!$E$2:$BE$10)),0)+IFERROR(SUMPRODUCT(('冬被-S级品'!$B$2:$B$10=$B63)*('冬被-S级品'!$E$1:$AW$1=K$1)*('冬被-S级品'!$E$2:$AW$10)),0)+IFERROR(SUMPRODUCT(('白止-S级品'!$A$2:$A$26=$B63)*('白止-S级品'!$D$1:$AV$1=K$1)*('白止-S级品'!$D$2:$AV$26)),0)+IFERROR(SUMPRODUCT(('乐容-S级品'!$A$4:$A$32=$B63)*('乐容-S级品'!$L$3:$CA$3=K$1)*('乐容-S级品'!$L$4:$CA$32)),0)</f>
      </c>
      <c r="L63" s="280">
        <f>IFERROR(SUMPRODUCT(('控温被PRO-S级品'!$B$2:$B$10=$B63)*('控温被PRO-S级品'!$E$1:$BE$1=L$1)*('控温被PRO-S级品'!$E$2:$BE$10)),0)+IFERROR(SUMPRODUCT(('冬被-S级品'!$B$2:$B$10=$B63)*('冬被-S级品'!$E$1:$AW$1=L$1)*('冬被-S级品'!$E$2:$AW$10)),0)+IFERROR(SUMPRODUCT(('白止-S级品'!$A$2:$A$26=$B63)*('白止-S级品'!$D$1:$AV$1=L$1)*('白止-S级品'!$D$2:$AV$26)),0)+IFERROR(SUMPRODUCT(('乐容-S级品'!$A$4:$A$32=$B63)*('乐容-S级品'!$L$3:$CA$3=L$1)*('乐容-S级品'!$L$4:$CA$32)),0)</f>
      </c>
      <c r="M63" s="280">
        <f>IFERROR(SUMPRODUCT(('控温被PRO-S级品'!$B$2:$B$10=$B63)*('控温被PRO-S级品'!$E$1:$BE$1=M$1)*('控温被PRO-S级品'!$E$2:$BE$10)),0)+IFERROR(SUMPRODUCT(('冬被-S级品'!$B$2:$B$10=$B63)*('冬被-S级品'!$E$1:$AW$1=M$1)*('冬被-S级品'!$E$2:$AW$10)),0)+IFERROR(SUMPRODUCT(('白止-S级品'!$A$2:$A$26=$B63)*('白止-S级品'!$D$1:$AV$1=M$1)*('白止-S级品'!$D$2:$AV$26)),0)+IFERROR(SUMPRODUCT(('乐容-S级品'!$A$4:$A$32=$B63)*('乐容-S级品'!$L$3:$CA$3=M$1)*('乐容-S级品'!$L$4:$CA$32)),0)</f>
      </c>
      <c r="N63" s="280">
        <f>IFERROR(SUMPRODUCT(('控温被PRO-S级品'!$B$2:$B$10=$B63)*('控温被PRO-S级品'!$E$1:$BE$1=N$1)*('控温被PRO-S级品'!$E$2:$BE$10)),0)+IFERROR(SUMPRODUCT(('冬被-S级品'!$B$2:$B$10=$B63)*('冬被-S级品'!$E$1:$AW$1=N$1)*('冬被-S级品'!$E$2:$AW$10)),0)+IFERROR(SUMPRODUCT(('白止-S级品'!$A$2:$A$26=$B63)*('白止-S级品'!$D$1:$AV$1=N$1)*('白止-S级品'!$D$2:$AV$26)),0)+IFERROR(SUMPRODUCT(('乐容-S级品'!$A$4:$A$32=$B63)*('乐容-S级品'!$L$3:$CA$3=N$1)*('乐容-S级品'!$L$4:$CA$32)),0)</f>
      </c>
      <c r="O63" s="280">
        <f>IFERROR(SUMPRODUCT(('控温被PRO-S级品'!$B$2:$B$10=$B63)*('控温被PRO-S级品'!$E$1:$BE$1=O$1)*('控温被PRO-S级品'!$E$2:$BE$10)),0)+IFERROR(SUMPRODUCT(('冬被-S级品'!$B$2:$B$10=$B63)*('冬被-S级品'!$E$1:$AW$1=O$1)*('冬被-S级品'!$E$2:$AW$10)),0)+IFERROR(SUMPRODUCT(('白止-S级品'!$A$2:$A$26=$B63)*('白止-S级品'!$D$1:$AV$1=O$1)*('白止-S级品'!$D$2:$AV$26)),0)+IFERROR(SUMPRODUCT(('乐容-S级品'!$A$4:$A$32=$B63)*('乐容-S级品'!$L$3:$CA$3=O$1)*('乐容-S级品'!$L$4:$CA$32)),0)</f>
      </c>
      <c r="P63" s="280">
        <f>IFERROR(SUMPRODUCT(('控温被PRO-S级品'!$B$2:$B$10=$B63)*('控温被PRO-S级品'!$E$1:$BE$1=P$1)*('控温被PRO-S级品'!$E$2:$BE$10)),0)+IFERROR(SUMPRODUCT(('冬被-S级品'!$B$2:$B$10=$B63)*('冬被-S级品'!$E$1:$AW$1=P$1)*('冬被-S级品'!$E$2:$AW$10)),0)+IFERROR(SUMPRODUCT(('白止-S级品'!$A$2:$A$26=$B63)*('白止-S级品'!$D$1:$AV$1=P$1)*('白止-S级品'!$D$2:$AV$26)),0)+IFERROR(SUMPRODUCT(('乐容-S级品'!$A$4:$A$32=$B63)*('乐容-S级品'!$L$3:$CA$3=P$1)*('乐容-S级品'!$L$4:$CA$32)),0)</f>
      </c>
      <c r="Q63" s="280">
        <f>IFERROR(SUMPRODUCT(('控温被PRO-S级品'!$B$2:$B$10=$B63)*('控温被PRO-S级品'!$E$1:$BE$1=Q$1)*('控温被PRO-S级品'!$E$2:$BE$10)),0)+IFERROR(SUMPRODUCT(('冬被-S级品'!$B$2:$B$10=$B63)*('冬被-S级品'!$E$1:$AW$1=Q$1)*('冬被-S级品'!$E$2:$AW$10)),0)+IFERROR(SUMPRODUCT(('白止-S级品'!$A$2:$A$26=$B63)*('白止-S级品'!$D$1:$AV$1=Q$1)*('白止-S级品'!$D$2:$AV$26)),0)+IFERROR(SUMPRODUCT(('乐容-S级品'!$A$4:$A$32=$B63)*('乐容-S级品'!$L$3:$CA$3=Q$1)*('乐容-S级品'!$L$4:$CA$32)),0)</f>
      </c>
      <c r="R63" s="280">
        <f>IFERROR(SUMPRODUCT(('控温被PRO-S级品'!$B$2:$B$10=$B63)*('控温被PRO-S级品'!$E$1:$BE$1=R$1)*('控温被PRO-S级品'!$E$2:$BE$10)),0)+IFERROR(SUMPRODUCT(('冬被-S级品'!$B$2:$B$10=$B63)*('冬被-S级品'!$E$1:$AW$1=R$1)*('冬被-S级品'!$E$2:$AW$10)),0)+IFERROR(SUMPRODUCT(('白止-S级品'!$A$2:$A$26=$B63)*('白止-S级品'!$D$1:$AV$1=R$1)*('白止-S级品'!$D$2:$AV$26)),0)+IFERROR(SUMPRODUCT(('乐容-S级品'!$A$4:$A$32=$B63)*('乐容-S级品'!$L$3:$CA$3=R$1)*('乐容-S级品'!$L$4:$CA$32)),0)</f>
      </c>
      <c r="S63" s="280">
        <f>IFERROR(SUMPRODUCT(('控温被PRO-S级品'!$B$2:$B$10=$B63)*('控温被PRO-S级品'!$E$1:$BE$1=S$1)*('控温被PRO-S级品'!$E$2:$BE$10)),0)+IFERROR(SUMPRODUCT(('冬被-S级品'!$B$2:$B$10=$B63)*('冬被-S级品'!$E$1:$AW$1=S$1)*('冬被-S级品'!$E$2:$AW$10)),0)+IFERROR(SUMPRODUCT(('白止-S级品'!$A$2:$A$26=$B63)*('白止-S级品'!$D$1:$AV$1=S$1)*('白止-S级品'!$D$2:$AV$26)),0)+IFERROR(SUMPRODUCT(('乐容-S级品'!$A$4:$A$32=$B63)*('乐容-S级品'!$L$3:$CA$3=S$1)*('乐容-S级品'!$L$4:$CA$32)),0)</f>
      </c>
      <c r="T63" s="280">
        <f>IFERROR(SUMPRODUCT(('控温被PRO-S级品'!$B$2:$B$10=$B63)*('控温被PRO-S级品'!$E$1:$BE$1=T$1)*('控温被PRO-S级品'!$E$2:$BE$10)),0)+IFERROR(SUMPRODUCT(('冬被-S级品'!$B$2:$B$10=$B63)*('冬被-S级品'!$E$1:$AW$1=T$1)*('冬被-S级品'!$E$2:$AW$10)),0)+IFERROR(SUMPRODUCT(('白止-S级品'!$A$2:$A$26=$B63)*('白止-S级品'!$D$1:$AV$1=T$1)*('白止-S级品'!$D$2:$AV$26)),0)+IFERROR(SUMPRODUCT(('乐容-S级品'!$A$4:$A$32=$B63)*('乐容-S级品'!$L$3:$CA$3=T$1)*('乐容-S级品'!$L$4:$CA$32)),0)</f>
      </c>
      <c r="U63" s="280">
        <f>IFERROR(SUMPRODUCT(('控温被PRO-S级品'!$B$2:$B$10=$B63)*('控温被PRO-S级品'!$E$1:$BE$1=U$1)*('控温被PRO-S级品'!$E$2:$BE$10)),0)+IFERROR(SUMPRODUCT(('冬被-S级品'!$B$2:$B$10=$B63)*('冬被-S级品'!$E$1:$AW$1=U$1)*('冬被-S级品'!$E$2:$AW$10)),0)+IFERROR(SUMPRODUCT(('白止-S级品'!$A$2:$A$26=$B63)*('白止-S级品'!$D$1:$AV$1=U$1)*('白止-S级品'!$D$2:$AV$26)),0)+IFERROR(SUMPRODUCT(('乐容-S级品'!$A$4:$A$32=$B63)*('乐容-S级品'!$L$3:$CA$3=U$1)*('乐容-S级品'!$L$4:$CA$32)),0)</f>
      </c>
      <c r="V63" s="280">
        <f>IFERROR(SUMPRODUCT(('控温被PRO-S级品'!$B$2:$B$10=$B63)*('控温被PRO-S级品'!$E$1:$BE$1=V$1)*('控温被PRO-S级品'!$E$2:$BE$10)),0)+IFERROR(SUMPRODUCT(('冬被-S级品'!$B$2:$B$10=$B63)*('冬被-S级品'!$E$1:$AW$1=V$1)*('冬被-S级品'!$E$2:$AW$10)),0)+IFERROR(SUMPRODUCT(('白止-S级品'!$A$2:$A$26=$B63)*('白止-S级品'!$D$1:$AV$1=V$1)*('白止-S级品'!$D$2:$AV$26)),0)+IFERROR(SUMPRODUCT(('乐容-S级品'!$A$4:$A$32=$B63)*('乐容-S级品'!$L$3:$CA$3=V$1)*('乐容-S级品'!$L$4:$CA$32)),0)</f>
      </c>
      <c r="W63" s="280">
        <f>IFERROR(SUMPRODUCT(('控温被PRO-S级品'!$B$2:$B$10=$B63)*('控温被PRO-S级品'!$E$1:$BE$1=W$1)*('控温被PRO-S级品'!$E$2:$BE$10)),0)+IFERROR(SUMPRODUCT(('冬被-S级品'!$B$2:$B$10=$B63)*('冬被-S级品'!$E$1:$AW$1=W$1)*('冬被-S级品'!$E$2:$AW$10)),0)+IFERROR(SUMPRODUCT(('白止-S级品'!$A$2:$A$26=$B63)*('白止-S级品'!$D$1:$AV$1=W$1)*('白止-S级品'!$D$2:$AV$26)),0)+IFERROR(SUMPRODUCT(('乐容-S级品'!$A$4:$A$32=$B63)*('乐容-S级品'!$L$3:$CA$3=W$1)*('乐容-S级品'!$L$4:$CA$32)),0)</f>
      </c>
      <c r="X63" s="280">
        <f>IFERROR(SUMPRODUCT(('控温被PRO-S级品'!$B$2:$B$10=$B63)*('控温被PRO-S级品'!$E$1:$BE$1=X$1)*('控温被PRO-S级品'!$E$2:$BE$10)),0)+IFERROR(SUMPRODUCT(('冬被-S级品'!$B$2:$B$10=$B63)*('冬被-S级品'!$E$1:$AW$1=X$1)*('冬被-S级品'!$E$2:$AW$10)),0)+IFERROR(SUMPRODUCT(('白止-S级品'!$A$2:$A$26=$B63)*('白止-S级品'!$D$1:$AV$1=X$1)*('白止-S级品'!$D$2:$AV$26)),0)+IFERROR(SUMPRODUCT(('乐容-S级品'!$A$4:$A$32=$B63)*('乐容-S级品'!$L$3:$CA$3=X$1)*('乐容-S级品'!$L$4:$CA$32)),0)</f>
      </c>
      <c r="Y63" s="280">
        <f>IFERROR(SUMPRODUCT(('控温被PRO-S级品'!$B$2:$B$10=$B63)*('控温被PRO-S级品'!$E$1:$BE$1=Y$1)*('控温被PRO-S级品'!$E$2:$BE$10)),0)+IFERROR(SUMPRODUCT(('冬被-S级品'!$B$2:$B$10=$B63)*('冬被-S级品'!$E$1:$AW$1=Y$1)*('冬被-S级品'!$E$2:$AW$10)),0)+IFERROR(SUMPRODUCT(('白止-S级品'!$A$2:$A$26=$B63)*('白止-S级品'!$D$1:$AV$1=Y$1)*('白止-S级品'!$D$2:$AV$26)),0)+IFERROR(SUMPRODUCT(('乐容-S级品'!$A$4:$A$32=$B63)*('乐容-S级品'!$L$3:$CA$3=Y$1)*('乐容-S级品'!$L$4:$CA$32)),0)</f>
      </c>
      <c r="Z63" s="280">
        <f>IFERROR(SUMPRODUCT(('控温被PRO-S级品'!$B$2:$B$10=$B63)*('控温被PRO-S级品'!$E$1:$BE$1=Z$1)*('控温被PRO-S级品'!$E$2:$BE$10)),0)+IFERROR(SUMPRODUCT(('冬被-S级品'!$B$2:$B$10=$B63)*('冬被-S级品'!$E$1:$AW$1=Z$1)*('冬被-S级品'!$E$2:$AW$10)),0)+IFERROR(SUMPRODUCT(('白止-S级品'!$A$2:$A$26=$B63)*('白止-S级品'!$D$1:$AV$1=Z$1)*('白止-S级品'!$D$2:$AV$26)),0)+IFERROR(SUMPRODUCT(('乐容-S级品'!$A$4:$A$32=$B63)*('乐容-S级品'!$L$3:$CA$3=Z$1)*('乐容-S级品'!$L$4:$CA$32)),0)</f>
      </c>
      <c r="AA63" s="280">
        <f>IFERROR(SUMPRODUCT(('控温被PRO-S级品'!$B$2:$B$10=$B63)*('控温被PRO-S级品'!$E$1:$BE$1=AA$1)*('控温被PRO-S级品'!$E$2:$BE$10)),0)+IFERROR(SUMPRODUCT(('冬被-S级品'!$B$2:$B$10=$B63)*('冬被-S级品'!$E$1:$AW$1=AA$1)*('冬被-S级品'!$E$2:$AW$10)),0)+IFERROR(SUMPRODUCT(('白止-S级品'!$A$2:$A$26=$B63)*('白止-S级品'!$D$1:$AV$1=AA$1)*('白止-S级品'!$D$2:$AV$26)),0)+IFERROR(SUMPRODUCT(('乐容-S级品'!$A$4:$A$32=$B63)*('乐容-S级品'!$L$3:$CA$3=AA$1)*('乐容-S级品'!$L$4:$CA$32)),0)</f>
      </c>
      <c r="AB63" s="280">
        <f>IFERROR(SUMPRODUCT(('控温被PRO-S级品'!$B$2:$B$10=$B63)*('控温被PRO-S级品'!$E$1:$BE$1=AB$1)*('控温被PRO-S级品'!$E$2:$BE$10)),0)+IFERROR(SUMPRODUCT(('冬被-S级品'!$B$2:$B$10=$B63)*('冬被-S级品'!$E$1:$AW$1=AB$1)*('冬被-S级品'!$E$2:$AW$10)),0)+IFERROR(SUMPRODUCT(('白止-S级品'!$A$2:$A$26=$B63)*('白止-S级品'!$D$1:$AV$1=AB$1)*('白止-S级品'!$D$2:$AV$26)),0)+IFERROR(SUMPRODUCT(('乐容-S级品'!$A$4:$A$32=$B63)*('乐容-S级品'!$L$3:$CA$3=AB$1)*('乐容-S级品'!$L$4:$CA$32)),0)</f>
      </c>
      <c r="AC63" s="280">
        <f>IFERROR(SUMPRODUCT(('控温被PRO-S级品'!$B$2:$B$10=$B63)*('控温被PRO-S级品'!$E$1:$BE$1=AC$1)*('控温被PRO-S级品'!$E$2:$BE$10)),0)+IFERROR(SUMPRODUCT(('冬被-S级品'!$B$2:$B$10=$B63)*('冬被-S级品'!$E$1:$AW$1=AC$1)*('冬被-S级品'!$E$2:$AW$10)),0)+IFERROR(SUMPRODUCT(('白止-S级品'!$A$2:$A$26=$B63)*('白止-S级品'!$D$1:$AV$1=AC$1)*('白止-S级品'!$D$2:$AV$26)),0)+IFERROR(SUMPRODUCT(('乐容-S级品'!$A$4:$A$32=$B63)*('乐容-S级品'!$L$3:$CA$3=AC$1)*('乐容-S级品'!$L$4:$CA$32)),0)</f>
      </c>
      <c r="AD63" s="280">
        <f>IFERROR(SUMPRODUCT(('控温被PRO-S级品'!$B$2:$B$10=$B63)*('控温被PRO-S级品'!$E$1:$BE$1=AD$1)*('控温被PRO-S级品'!$E$2:$BE$10)),0)+IFERROR(SUMPRODUCT(('冬被-S级品'!$B$2:$B$10=$B63)*('冬被-S级品'!$E$1:$AW$1=AD$1)*('冬被-S级品'!$E$2:$AW$10)),0)+IFERROR(SUMPRODUCT(('白止-S级品'!$A$2:$A$26=$B63)*('白止-S级品'!$D$1:$AV$1=AD$1)*('白止-S级品'!$D$2:$AV$26)),0)+IFERROR(SUMPRODUCT(('乐容-S级品'!$A$4:$A$32=$B63)*('乐容-S级品'!$L$3:$CA$3=AD$1)*('乐容-S级品'!$L$4:$CA$32)),0)</f>
      </c>
      <c r="AE63" s="280">
        <f>IFERROR(SUMPRODUCT(('控温被PRO-S级品'!$B$2:$B$10=$B63)*('控温被PRO-S级品'!$E$1:$BE$1=AE$1)*('控温被PRO-S级品'!$E$2:$BE$10)),0)+IFERROR(SUMPRODUCT(('冬被-S级品'!$B$2:$B$10=$B63)*('冬被-S级品'!$E$1:$AW$1=AE$1)*('冬被-S级品'!$E$2:$AW$10)),0)+IFERROR(SUMPRODUCT(('白止-S级品'!$A$2:$A$26=$B63)*('白止-S级品'!$D$1:$AV$1=AE$1)*('白止-S级品'!$D$2:$AV$26)),0)+IFERROR(SUMPRODUCT(('乐容-S级品'!$A$4:$A$32=$B63)*('乐容-S级品'!$L$3:$CA$3=AE$1)*('乐容-S级品'!$L$4:$CA$32)),0)</f>
      </c>
      <c r="AF63" s="280">
        <f>IFERROR(SUMPRODUCT(('控温被PRO-S级品'!$B$2:$B$10=$B63)*('控温被PRO-S级品'!$E$1:$BE$1=AF$1)*('控温被PRO-S级品'!$E$2:$BE$10)),0)+IFERROR(SUMPRODUCT(('冬被-S级品'!$B$2:$B$10=$B63)*('冬被-S级品'!$E$1:$AW$1=AF$1)*('冬被-S级品'!$E$2:$AW$10)),0)+IFERROR(SUMPRODUCT(('白止-S级品'!$A$2:$A$26=$B63)*('白止-S级品'!$D$1:$AV$1=AF$1)*('白止-S级品'!$D$2:$AV$26)),0)+IFERROR(SUMPRODUCT(('乐容-S级品'!$A$4:$A$32=$B63)*('乐容-S级品'!$L$3:$CA$3=AF$1)*('乐容-S级品'!$L$4:$CA$32)),0)</f>
      </c>
      <c r="AG63" s="280">
        <f>IFERROR(SUMPRODUCT(('控温被PRO-S级品'!$B$2:$B$10=$B63)*('控温被PRO-S级品'!$E$1:$BE$1=AG$1)*('控温被PRO-S级品'!$E$2:$BE$10)),0)+IFERROR(SUMPRODUCT(('冬被-S级品'!$B$2:$B$10=$B63)*('冬被-S级品'!$E$1:$AW$1=AG$1)*('冬被-S级品'!$E$2:$AW$10)),0)+IFERROR(SUMPRODUCT(('白止-S级品'!$A$2:$A$26=$B63)*('白止-S级品'!$D$1:$AV$1=AG$1)*('白止-S级品'!$D$2:$AV$26)),0)+IFERROR(SUMPRODUCT(('乐容-S级品'!$A$4:$A$32=$B63)*('乐容-S级品'!$L$3:$CA$3=AG$1)*('乐容-S级品'!$L$4:$CA$32)),0)</f>
      </c>
      <c r="AH63" s="280">
        <f>IFERROR(SUMPRODUCT(('控温被PRO-S级品'!$B$2:$B$10=$B63)*('控温被PRO-S级品'!$E$1:$BE$1=AH$1)*('控温被PRO-S级品'!$E$2:$BE$10)),0)+IFERROR(SUMPRODUCT(('冬被-S级品'!$B$2:$B$10=$B63)*('冬被-S级品'!$E$1:$AW$1=AH$1)*('冬被-S级品'!$E$2:$AW$10)),0)+IFERROR(SUMPRODUCT(('白止-S级品'!$A$2:$A$26=$B63)*('白止-S级品'!$D$1:$AV$1=AH$1)*('白止-S级品'!$D$2:$AV$26)),0)+IFERROR(SUMPRODUCT(('乐容-S级品'!$A$4:$A$32=$B63)*('乐容-S级品'!$L$3:$CA$3=AH$1)*('乐容-S级品'!$L$4:$CA$32)),0)</f>
      </c>
      <c r="AI63" s="280">
        <f>IFERROR(SUMPRODUCT(('控温被PRO-S级品'!$B$2:$B$10=$B63)*('控温被PRO-S级品'!$E$1:$BE$1=AI$1)*('控温被PRO-S级品'!$E$2:$BE$10)),0)+IFERROR(SUMPRODUCT(('冬被-S级品'!$B$2:$B$10=$B63)*('冬被-S级品'!$E$1:$AW$1=AI$1)*('冬被-S级品'!$E$2:$AW$10)),0)+IFERROR(SUMPRODUCT(('白止-S级品'!$A$2:$A$26=$B63)*('白止-S级品'!$D$1:$AV$1=AI$1)*('白止-S级品'!$D$2:$AV$26)),0)+IFERROR(SUMPRODUCT(('乐容-S级品'!$A$4:$A$32=$B63)*('乐容-S级品'!$L$3:$CA$3=AI$1)*('乐容-S级品'!$L$4:$CA$32)),0)</f>
      </c>
      <c r="AJ63" s="280">
        <f>IFERROR(SUMPRODUCT(('控温被PRO-S级品'!$B$2:$B$10=$B63)*('控温被PRO-S级品'!$E$1:$BE$1=AJ$1)*('控温被PRO-S级品'!$E$2:$BE$10)),0)+IFERROR(SUMPRODUCT(('冬被-S级品'!$B$2:$B$10=$B63)*('冬被-S级品'!$E$1:$AW$1=AJ$1)*('冬被-S级品'!$E$2:$AW$10)),0)+IFERROR(SUMPRODUCT(('白止-S级品'!$A$2:$A$26=$B63)*('白止-S级品'!$D$1:$AV$1=AJ$1)*('白止-S级品'!$D$2:$AV$26)),0)+IFERROR(SUMPRODUCT(('乐容-S级品'!$A$4:$A$32=$B63)*('乐容-S级品'!$L$3:$CA$3=AJ$1)*('乐容-S级品'!$L$4:$CA$32)),0)</f>
      </c>
      <c r="AK63" s="280">
        <f>IFERROR(SUMPRODUCT(('控温被PRO-S级品'!$B$2:$B$10=$B63)*('控温被PRO-S级品'!$E$1:$BE$1=AK$1)*('控温被PRO-S级品'!$E$2:$BE$10)),0)+IFERROR(SUMPRODUCT(('冬被-S级品'!$B$2:$B$10=$B63)*('冬被-S级品'!$E$1:$AW$1=AK$1)*('冬被-S级品'!$E$2:$AW$10)),0)+IFERROR(SUMPRODUCT(('白止-S级品'!$A$2:$A$26=$B63)*('白止-S级品'!$D$1:$AV$1=AK$1)*('白止-S级品'!$D$2:$AV$26)),0)+IFERROR(SUMPRODUCT(('乐容-S级品'!$A$4:$A$32=$B63)*('乐容-S级品'!$L$3:$CA$3=AK$1)*('乐容-S级品'!$L$4:$CA$32)),0)</f>
      </c>
      <c r="AL63" s="280">
        <f>IFERROR(SUMPRODUCT(('控温被PRO-S级品'!$B$2:$B$10=$B63)*('控温被PRO-S级品'!$E$1:$BE$1=AL$1)*('控温被PRO-S级品'!$E$2:$BE$10)),0)+IFERROR(SUMPRODUCT(('冬被-S级品'!$B$2:$B$10=$B63)*('冬被-S级品'!$E$1:$AW$1=AL$1)*('冬被-S级品'!$E$2:$AW$10)),0)+IFERROR(SUMPRODUCT(('白止-S级品'!$A$2:$A$26=$B63)*('白止-S级品'!$D$1:$AV$1=AL$1)*('白止-S级品'!$D$2:$AV$26)),0)+IFERROR(SUMPRODUCT(('乐容-S级品'!$A$4:$A$32=$B63)*('乐容-S级品'!$L$3:$CA$3=AL$1)*('乐容-S级品'!$L$4:$CA$32)),0)</f>
      </c>
      <c r="AM63" s="280">
        <f>IFERROR(SUMPRODUCT(('控温被PRO-S级品'!$B$2:$B$10=$B63)*('控温被PRO-S级品'!$E$1:$BE$1=AM$1)*('控温被PRO-S级品'!$E$2:$BE$10)),0)+IFERROR(SUMPRODUCT(('冬被-S级品'!$B$2:$B$10=$B63)*('冬被-S级品'!$E$1:$AW$1=AM$1)*('冬被-S级品'!$E$2:$AW$10)),0)+IFERROR(SUMPRODUCT(('白止-S级品'!$A$2:$A$26=$B63)*('白止-S级品'!$D$1:$AV$1=AM$1)*('白止-S级品'!$D$2:$AV$26)),0)+IFERROR(SUMPRODUCT(('乐容-S级品'!$A$4:$A$32=$B63)*('乐容-S级品'!$L$3:$CA$3=AM$1)*('乐容-S级品'!$L$4:$CA$32)),0)</f>
      </c>
      <c r="AN63" s="280">
        <f>IFERROR(SUMPRODUCT(('控温被PRO-S级品'!$B$2:$B$10=$B63)*('控温被PRO-S级品'!$E$1:$BE$1=AN$1)*('控温被PRO-S级品'!$E$2:$BE$10)),0)+IFERROR(SUMPRODUCT(('冬被-S级品'!$B$2:$B$10=$B63)*('冬被-S级品'!$E$1:$AW$1=AN$1)*('冬被-S级品'!$E$2:$AW$10)),0)+IFERROR(SUMPRODUCT(('白止-S级品'!$A$2:$A$26=$B63)*('白止-S级品'!$D$1:$AV$1=AN$1)*('白止-S级品'!$D$2:$AV$26)),0)+IFERROR(SUMPRODUCT(('乐容-S级品'!$A$4:$A$32=$B63)*('乐容-S级品'!$L$3:$CA$3=AN$1)*('乐容-S级品'!$L$4:$CA$32)),0)</f>
      </c>
      <c r="AO63" s="280">
        <f>IFERROR(SUMPRODUCT(('控温被PRO-S级品'!$B$2:$B$10=$B63)*('控温被PRO-S级品'!$E$1:$BE$1=AO$1)*('控温被PRO-S级品'!$E$2:$BE$10)),0)+IFERROR(SUMPRODUCT(('冬被-S级品'!$B$2:$B$10=$B63)*('冬被-S级品'!$E$1:$AW$1=AO$1)*('冬被-S级品'!$E$2:$AW$10)),0)+IFERROR(SUMPRODUCT(('白止-S级品'!$A$2:$A$26=$B63)*('白止-S级品'!$D$1:$AV$1=AO$1)*('白止-S级品'!$D$2:$AV$26)),0)+IFERROR(SUMPRODUCT(('乐容-S级品'!$A$4:$A$32=$B63)*('乐容-S级品'!$L$3:$CA$3=AO$1)*('乐容-S级品'!$L$4:$CA$32)),0)</f>
      </c>
      <c r="AP63" s="280">
        <f>IFERROR(SUMPRODUCT(('控温被PRO-S级品'!$B$2:$B$10=$B63)*('控温被PRO-S级品'!$E$1:$BE$1=AP$1)*('控温被PRO-S级品'!$E$2:$BE$10)),0)+IFERROR(SUMPRODUCT(('冬被-S级品'!$B$2:$B$10=$B63)*('冬被-S级品'!$E$1:$AW$1=AP$1)*('冬被-S级品'!$E$2:$AW$10)),0)+IFERROR(SUMPRODUCT(('白止-S级品'!$A$2:$A$26=$B63)*('白止-S级品'!$D$1:$AV$1=AP$1)*('白止-S级品'!$D$2:$AV$26)),0)+IFERROR(SUMPRODUCT(('乐容-S级品'!$A$4:$A$32=$B63)*('乐容-S级品'!$L$3:$CA$3=AP$1)*('乐容-S级品'!$L$4:$CA$32)),0)</f>
      </c>
      <c r="AQ63" s="280">
        <f>IFERROR(SUMPRODUCT(('控温被PRO-S级品'!$B$2:$B$10=$B63)*('控温被PRO-S级品'!$E$1:$BE$1=AQ$1)*('控温被PRO-S级品'!$E$2:$BE$10)),0)+IFERROR(SUMPRODUCT(('冬被-S级品'!$B$2:$B$10=$B63)*('冬被-S级品'!$E$1:$AW$1=AQ$1)*('冬被-S级品'!$E$2:$AW$10)),0)+IFERROR(SUMPRODUCT(('白止-S级品'!$A$2:$A$26=$B63)*('白止-S级品'!$D$1:$AV$1=AQ$1)*('白止-S级品'!$D$2:$AV$26)),0)+IFERROR(SUMPRODUCT(('乐容-S级品'!$A$4:$A$32=$B63)*('乐容-S级品'!$L$3:$CA$3=AQ$1)*('乐容-S级品'!$L$4:$CA$32)),0)</f>
      </c>
      <c r="AR63" s="280">
        <f>IFERROR(SUMPRODUCT(('控温被PRO-S级品'!$B$2:$B$10=$B63)*('控温被PRO-S级品'!$E$1:$BE$1=AR$1)*('控温被PRO-S级品'!$E$2:$BE$10)),0)+IFERROR(SUMPRODUCT(('冬被-S级品'!$B$2:$B$10=$B63)*('冬被-S级品'!$E$1:$AW$1=AR$1)*('冬被-S级品'!$E$2:$AW$10)),0)+IFERROR(SUMPRODUCT(('白止-S级品'!$A$2:$A$26=$B63)*('白止-S级品'!$D$1:$AV$1=AR$1)*('白止-S级品'!$D$2:$AV$26)),0)+IFERROR(SUMPRODUCT(('乐容-S级品'!$A$4:$A$32=$B63)*('乐容-S级品'!$L$3:$CA$3=AR$1)*('乐容-S级品'!$L$4:$CA$32)),0)</f>
      </c>
      <c r="AS63" s="280">
        <f>IFERROR(SUMPRODUCT(('控温被PRO-S级品'!$B$2:$B$10=$B63)*('控温被PRO-S级品'!$E$1:$BE$1=AS$1)*('控温被PRO-S级品'!$E$2:$BE$10)),0)+IFERROR(SUMPRODUCT(('冬被-S级品'!$B$2:$B$10=$B63)*('冬被-S级品'!$E$1:$AW$1=AS$1)*('冬被-S级品'!$E$2:$AW$10)),0)+IFERROR(SUMPRODUCT(('白止-S级品'!$A$2:$A$26=$B63)*('白止-S级品'!$D$1:$AV$1=AS$1)*('白止-S级品'!$D$2:$AV$26)),0)+IFERROR(SUMPRODUCT(('乐容-S级品'!$A$4:$A$32=$B63)*('乐容-S级品'!$L$3:$CA$3=AS$1)*('乐容-S级品'!$L$4:$CA$32)),0)</f>
      </c>
      <c r="AT63" s="280">
        <f>IFERROR(SUMPRODUCT(('控温被PRO-S级品'!$B$2:$B$10=$B63)*('控温被PRO-S级品'!$E$1:$BE$1=AT$1)*('控温被PRO-S级品'!$E$2:$BE$10)),0)+IFERROR(SUMPRODUCT(('冬被-S级品'!$B$2:$B$10=$B63)*('冬被-S级品'!$E$1:$AW$1=AT$1)*('冬被-S级品'!$E$2:$AW$10)),0)+IFERROR(SUMPRODUCT(('白止-S级品'!$A$2:$A$26=$B63)*('白止-S级品'!$D$1:$AV$1=AT$1)*('白止-S级品'!$D$2:$AV$26)),0)+IFERROR(SUMPRODUCT(('乐容-S级品'!$A$4:$A$32=$B63)*('乐容-S级品'!$L$3:$CA$3=AT$1)*('乐容-S级品'!$L$4:$CA$32)),0)</f>
      </c>
      <c r="AU63" s="280">
        <f>IFERROR(SUMPRODUCT(('控温被PRO-S级品'!$B$2:$B$10=$B63)*('控温被PRO-S级品'!$E$1:$BE$1=AU$1)*('控温被PRO-S级品'!$E$2:$BE$10)),0)+IFERROR(SUMPRODUCT(('冬被-S级品'!$B$2:$B$10=$B63)*('冬被-S级品'!$E$1:$AW$1=AU$1)*('冬被-S级品'!$E$2:$AW$10)),0)+IFERROR(SUMPRODUCT(('白止-S级品'!$A$2:$A$26=$B63)*('白止-S级品'!$D$1:$AV$1=AU$1)*('白止-S级品'!$D$2:$AV$26)),0)+IFERROR(SUMPRODUCT(('乐容-S级品'!$A$4:$A$32=$B63)*('乐容-S级品'!$L$3:$CA$3=AU$1)*('乐容-S级品'!$L$4:$CA$32)),0)</f>
      </c>
      <c r="AV63" s="280">
        <f>IFERROR(SUMPRODUCT(('控温被PRO-S级品'!$B$2:$B$10=$B63)*('控温被PRO-S级品'!$E$1:$BE$1=AV$1)*('控温被PRO-S级品'!$E$2:$BE$10)),0)+IFERROR(SUMPRODUCT(('冬被-S级品'!$B$2:$B$10=$B63)*('冬被-S级品'!$E$1:$AW$1=AV$1)*('冬被-S级品'!$E$2:$AW$10)),0)+IFERROR(SUMPRODUCT(('白止-S级品'!$A$2:$A$26=$B63)*('白止-S级品'!$D$1:$AV$1=AV$1)*('白止-S级品'!$D$2:$AV$26)),0)+IFERROR(SUMPRODUCT(('乐容-S级品'!$A$4:$A$32=$B63)*('乐容-S级品'!$L$3:$CA$3=AV$1)*('乐容-S级品'!$L$4:$CA$32)),0)</f>
      </c>
      <c r="AW63" s="280">
        <f>IFERROR(SUMPRODUCT(('控温被PRO-S级品'!$B$2:$B$10=$B63)*('控温被PRO-S级品'!$E$1:$BE$1=AW$1)*('控温被PRO-S级品'!$E$2:$BE$10)),0)+IFERROR(SUMPRODUCT(('冬被-S级品'!$B$2:$B$10=$B63)*('冬被-S级品'!$E$1:$AW$1=AW$1)*('冬被-S级品'!$E$2:$AW$10)),0)+IFERROR(SUMPRODUCT(('白止-S级品'!$A$2:$A$26=$B63)*('白止-S级品'!$D$1:$AV$1=AW$1)*('白止-S级品'!$D$2:$AV$26)),0)+IFERROR(SUMPRODUCT(('乐容-S级品'!$A$4:$A$32=$B63)*('乐容-S级品'!$L$3:$CA$3=AW$1)*('乐容-S级品'!$L$4:$CA$32)),0)</f>
      </c>
      <c r="AX63" s="280">
        <f>IFERROR(SUMPRODUCT(('控温被PRO-S级品'!$B$2:$B$10=$B63)*('控温被PRO-S级品'!$E$1:$BE$1=AX$1)*('控温被PRO-S级品'!$E$2:$BE$10)),0)+IFERROR(SUMPRODUCT(('冬被-S级品'!$B$2:$B$10=$B63)*('冬被-S级品'!$E$1:$AW$1=AX$1)*('冬被-S级品'!$E$2:$AW$10)),0)+IFERROR(SUMPRODUCT(('白止-S级品'!$A$2:$A$26=$B63)*('白止-S级品'!$D$1:$AV$1=AX$1)*('白止-S级品'!$D$2:$AV$26)),0)+IFERROR(SUMPRODUCT(('乐容-S级品'!$A$4:$A$32=$B63)*('乐容-S级品'!$L$3:$CA$3=AX$1)*('乐容-S级品'!$L$4:$CA$32)),0)</f>
      </c>
      <c r="AY63" s="280">
        <f>IFERROR(SUMPRODUCT(('控温被PRO-S级品'!$B$2:$B$10=$B63)*('控温被PRO-S级品'!$E$1:$BE$1=AY$1)*('控温被PRO-S级品'!$E$2:$BE$10)),0)+IFERROR(SUMPRODUCT(('冬被-S级品'!$B$2:$B$10=$B63)*('冬被-S级品'!$E$1:$AW$1=AY$1)*('冬被-S级品'!$E$2:$AW$10)),0)+IFERROR(SUMPRODUCT(('白止-S级品'!$A$2:$A$26=$B63)*('白止-S级品'!$D$1:$AV$1=AY$1)*('白止-S级品'!$D$2:$AV$26)),0)+IFERROR(SUMPRODUCT(('乐容-S级品'!$A$4:$A$32=$B63)*('乐容-S级品'!$L$3:$CA$3=AY$1)*('乐容-S级品'!$L$4:$CA$32)),0)</f>
      </c>
      <c r="AZ63" s="280">
        <f>IFERROR(SUMPRODUCT(('控温被PRO-S级品'!$B$2:$B$10=$B63)*('控温被PRO-S级品'!$E$1:$BE$1=AZ$1)*('控温被PRO-S级品'!$E$2:$BE$10)),0)+IFERROR(SUMPRODUCT(('冬被-S级品'!$B$2:$B$10=$B63)*('冬被-S级品'!$E$1:$AW$1=AZ$1)*('冬被-S级品'!$E$2:$AW$10)),0)+IFERROR(SUMPRODUCT(('白止-S级品'!$A$2:$A$26=$B63)*('白止-S级品'!$D$1:$AV$1=AZ$1)*('白止-S级品'!$D$2:$AV$26)),0)+IFERROR(SUMPRODUCT(('乐容-S级品'!$A$4:$A$32=$B63)*('乐容-S级品'!$L$3:$CA$3=AZ$1)*('乐容-S级品'!$L$4:$CA$32)),0)</f>
      </c>
      <c r="BA63" s="280">
        <f>IFERROR(SUMPRODUCT(('控温被PRO-S级品'!$B$2:$B$10=$B63)*('控温被PRO-S级品'!$E$1:$BE$1=BA$1)*('控温被PRO-S级品'!$E$2:$BE$10)),0)+IFERROR(SUMPRODUCT(('冬被-S级品'!$B$2:$B$10=$B63)*('冬被-S级品'!$E$1:$AW$1=BA$1)*('冬被-S级品'!$E$2:$AW$10)),0)+IFERROR(SUMPRODUCT(('白止-S级品'!$A$2:$A$26=$B63)*('白止-S级品'!$D$1:$AV$1=BA$1)*('白止-S级品'!$D$2:$AV$26)),0)+IFERROR(SUMPRODUCT(('乐容-S级品'!$A$4:$A$32=$B63)*('乐容-S级品'!$L$3:$CA$3=BA$1)*('乐容-S级品'!$L$4:$CA$32)),0)</f>
      </c>
      <c r="BB63" s="280">
        <f>IFERROR(SUMPRODUCT(('控温被PRO-S级品'!$B$2:$B$10=$B63)*('控温被PRO-S级品'!$E$1:$BE$1=BB$1)*('控温被PRO-S级品'!$E$2:$BE$10)),0)+IFERROR(SUMPRODUCT(('冬被-S级品'!$B$2:$B$10=$B63)*('冬被-S级品'!$E$1:$AW$1=BB$1)*('冬被-S级品'!$E$2:$AW$10)),0)+IFERROR(SUMPRODUCT(('白止-S级品'!$A$2:$A$26=$B63)*('白止-S级品'!$D$1:$AV$1=BB$1)*('白止-S级品'!$D$2:$AV$26)),0)+IFERROR(SUMPRODUCT(('乐容-S级品'!$A$4:$A$32=$B63)*('乐容-S级品'!$L$3:$CA$3=BB$1)*('乐容-S级品'!$L$4:$CA$32)),0)</f>
      </c>
      <c r="BC63" s="280">
        <f>IFERROR(SUMPRODUCT(('控温被PRO-S级品'!$B$2:$B$10=$B63)*('控温被PRO-S级品'!$E$1:$BE$1=BC$1)*('控温被PRO-S级品'!$E$2:$BE$10)),0)+IFERROR(SUMPRODUCT(('冬被-S级品'!$B$2:$B$10=$B63)*('冬被-S级品'!$E$1:$AW$1=BC$1)*('冬被-S级品'!$E$2:$AW$10)),0)+IFERROR(SUMPRODUCT(('白止-S级品'!$A$2:$A$26=$B63)*('白止-S级品'!$D$1:$AV$1=BC$1)*('白止-S级品'!$D$2:$AV$26)),0)+IFERROR(SUMPRODUCT(('乐容-S级品'!$A$4:$A$32=$B63)*('乐容-S级品'!$L$3:$CA$3=BC$1)*('乐容-S级品'!$L$4:$CA$32)),0)</f>
      </c>
      <c r="BD63" s="280">
        <f>IFERROR(SUMPRODUCT(('控温被PRO-S级品'!$B$2:$B$10=$B63)*('控温被PRO-S级品'!$E$1:$BE$1=BD$1)*('控温被PRO-S级品'!$E$2:$BE$10)),0)+IFERROR(SUMPRODUCT(('冬被-S级品'!$B$2:$B$10=$B63)*('冬被-S级品'!$E$1:$AW$1=BD$1)*('冬被-S级品'!$E$2:$AW$10)),0)+IFERROR(SUMPRODUCT(('白止-S级品'!$A$2:$A$26=$B63)*('白止-S级品'!$D$1:$AV$1=BD$1)*('白止-S级品'!$D$2:$AV$26)),0)+IFERROR(SUMPRODUCT(('乐容-S级品'!$A$4:$A$32=$B63)*('乐容-S级品'!$L$3:$CA$3=BD$1)*('乐容-S级品'!$L$4:$CA$32)),0)</f>
      </c>
      <c r="BE63" s="280">
        <f>IFERROR(SUMPRODUCT(('控温被PRO-S级品'!$B$2:$B$10=$B63)*('控温被PRO-S级品'!$E$1:$BE$1=BE$1)*('控温被PRO-S级品'!$E$2:$BE$10)),0)+IFERROR(SUMPRODUCT(('冬被-S级品'!$B$2:$B$10=$B63)*('冬被-S级品'!$E$1:$AW$1=BE$1)*('冬被-S级品'!$E$2:$AW$10)),0)+IFERROR(SUMPRODUCT(('白止-S级品'!$A$2:$A$26=$B63)*('白止-S级品'!$D$1:$AV$1=BE$1)*('白止-S级品'!$D$2:$AV$26)),0)+IFERROR(SUMPRODUCT(('乐容-S级品'!$A$4:$A$32=$B63)*('乐容-S级品'!$L$3:$CA$3=BE$1)*('乐容-S级品'!$L$4:$CA$32)),0)</f>
      </c>
      <c r="BF63" s="280">
        <f>IFERROR(SUMPRODUCT(('控温被PRO-S级品'!$B$2:$B$10=$B63)*('控温被PRO-S级品'!$E$1:$BE$1=BF$1)*('控温被PRO-S级品'!$E$2:$BE$10)),0)+IFERROR(SUMPRODUCT(('冬被-S级品'!$B$2:$B$10=$B63)*('冬被-S级品'!$E$1:$AW$1=BF$1)*('冬被-S级品'!$E$2:$AW$10)),0)+IFERROR(SUMPRODUCT(('白止-S级品'!$A$2:$A$26=$B63)*('白止-S级品'!$D$1:$AV$1=BF$1)*('白止-S级品'!$D$2:$AV$26)),0)+IFERROR(SUMPRODUCT(('乐容-S级品'!$A$4:$A$32=$B63)*('乐容-S级品'!$L$3:$CA$3=BF$1)*('乐容-S级品'!$L$4:$CA$32)),0)</f>
      </c>
      <c r="BG63" s="280">
        <f>IFERROR(SUMPRODUCT(('控温被PRO-S级品'!$B$2:$B$10=$B63)*('控温被PRO-S级品'!$E$1:$BE$1=BG$1)*('控温被PRO-S级品'!$E$2:$BE$10)),0)+IFERROR(SUMPRODUCT(('冬被-S级品'!$B$2:$B$10=$B63)*('冬被-S级品'!$E$1:$AW$1=BG$1)*('冬被-S级品'!$E$2:$AW$10)),0)+IFERROR(SUMPRODUCT(('白止-S级品'!$A$2:$A$26=$B63)*('白止-S级品'!$D$1:$AV$1=BG$1)*('白止-S级品'!$D$2:$AV$26)),0)+IFERROR(SUMPRODUCT(('乐容-S级品'!$A$4:$A$32=$B63)*('乐容-S级品'!$L$3:$CA$3=BG$1)*('乐容-S级品'!$L$4:$CA$32)),0)</f>
      </c>
      <c r="BH63" s="280">
        <f>IFERROR(SUMPRODUCT(('控温被PRO-S级品'!$B$2:$B$10=$B63)*('控温被PRO-S级品'!$E$1:$BE$1=BH$1)*('控温被PRO-S级品'!$E$2:$BE$10)),0)+IFERROR(SUMPRODUCT(('冬被-S级品'!$B$2:$B$10=$B63)*('冬被-S级品'!$E$1:$AW$1=BH$1)*('冬被-S级品'!$E$2:$AW$10)),0)+IFERROR(SUMPRODUCT(('白止-S级品'!$A$2:$A$26=$B63)*('白止-S级品'!$D$1:$AV$1=BH$1)*('白止-S级品'!$D$2:$AV$26)),0)+IFERROR(SUMPRODUCT(('乐容-S级品'!$A$4:$A$32=$B63)*('乐容-S级品'!$L$3:$CA$3=BH$1)*('乐容-S级品'!$L$4:$CA$32)),0)</f>
      </c>
      <c r="BI63" s="280">
        <f>IFERROR(SUMPRODUCT(('控温被PRO-S级品'!$B$2:$B$10=$B63)*('控温被PRO-S级品'!$E$1:$BE$1=BI$1)*('控温被PRO-S级品'!$E$2:$BE$10)),0)+IFERROR(SUMPRODUCT(('冬被-S级品'!$B$2:$B$10=$B63)*('冬被-S级品'!$E$1:$AW$1=BI$1)*('冬被-S级品'!$E$2:$AW$10)),0)+IFERROR(SUMPRODUCT(('白止-S级品'!$A$2:$A$26=$B63)*('白止-S级品'!$D$1:$AV$1=BI$1)*('白止-S级品'!$D$2:$AV$26)),0)+IFERROR(SUMPRODUCT(('乐容-S级品'!$A$4:$A$32=$B63)*('乐容-S级品'!$L$3:$CA$3=BI$1)*('乐容-S级品'!$L$4:$CA$32)),0)</f>
      </c>
      <c r="BJ63" s="280">
        <f>IFERROR(SUMPRODUCT(('控温被PRO-S级品'!$B$2:$B$10=$B63)*('控温被PRO-S级品'!$E$1:$BE$1=BJ$1)*('控温被PRO-S级品'!$E$2:$BE$10)),0)+IFERROR(SUMPRODUCT(('冬被-S级品'!$B$2:$B$10=$B63)*('冬被-S级品'!$E$1:$AW$1=BJ$1)*('冬被-S级品'!$E$2:$AW$10)),0)+IFERROR(SUMPRODUCT(('白止-S级品'!$A$2:$A$26=$B63)*('白止-S级品'!$D$1:$AV$1=BJ$1)*('白止-S级品'!$D$2:$AV$26)),0)+IFERROR(SUMPRODUCT(('乐容-S级品'!$A$4:$A$32=$B63)*('乐容-S级品'!$L$3:$CA$3=BJ$1)*('乐容-S级品'!$L$4:$CA$32)),0)</f>
      </c>
      <c r="BK63" s="280">
        <f>IFERROR(SUMPRODUCT(('控温被PRO-S级品'!$B$2:$B$10=$B63)*('控温被PRO-S级品'!$E$1:$BE$1=BK$1)*('控温被PRO-S级品'!$E$2:$BE$10)),0)+IFERROR(SUMPRODUCT(('冬被-S级品'!$B$2:$B$10=$B63)*('冬被-S级品'!$E$1:$AW$1=BK$1)*('冬被-S级品'!$E$2:$AW$10)),0)+IFERROR(SUMPRODUCT(('白止-S级品'!$A$2:$A$26=$B63)*('白止-S级品'!$D$1:$AV$1=BK$1)*('白止-S级品'!$D$2:$AV$26)),0)+IFERROR(SUMPRODUCT(('乐容-S级品'!$A$4:$A$32=$B63)*('乐容-S级品'!$L$3:$CA$3=BK$1)*('乐容-S级品'!$L$4:$CA$32)),0)</f>
      </c>
      <c r="BL63" s="280">
        <f>IFERROR(SUMPRODUCT(('控温被PRO-S级品'!$B$2:$B$10=$B63)*('控温被PRO-S级品'!$E$1:$BE$1=BL$1)*('控温被PRO-S级品'!$E$2:$BE$10)),0)+IFERROR(SUMPRODUCT(('冬被-S级品'!$B$2:$B$10=$B63)*('冬被-S级品'!$E$1:$AW$1=BL$1)*('冬被-S级品'!$E$2:$AW$10)),0)+IFERROR(SUMPRODUCT(('白止-S级品'!$A$2:$A$26=$B63)*('白止-S级品'!$D$1:$AV$1=BL$1)*('白止-S级品'!$D$2:$AV$26)),0)+IFERROR(SUMPRODUCT(('乐容-S级品'!$A$4:$A$32=$B63)*('乐容-S级品'!$L$3:$CA$3=BL$1)*('乐容-S级品'!$L$4:$CA$32)),0)</f>
      </c>
      <c r="BM63" s="280">
        <f>IFERROR(SUMPRODUCT(('控温被PRO-S级品'!$B$2:$B$10=$B63)*('控温被PRO-S级品'!$E$1:$BE$1=BM$1)*('控温被PRO-S级品'!$E$2:$BE$10)),0)+IFERROR(SUMPRODUCT(('冬被-S级品'!$B$2:$B$10=$B63)*('冬被-S级品'!$E$1:$AW$1=BM$1)*('冬被-S级品'!$E$2:$AW$10)),0)+IFERROR(SUMPRODUCT(('白止-S级品'!$A$2:$A$26=$B63)*('白止-S级品'!$D$1:$AV$1=BM$1)*('白止-S级品'!$D$2:$AV$26)),0)+IFERROR(SUMPRODUCT(('乐容-S级品'!$A$4:$A$32=$B63)*('乐容-S级品'!$L$3:$CA$3=BM$1)*('乐容-S级品'!$L$4:$CA$32)),0)</f>
      </c>
      <c r="BN63" s="280">
        <f>IFERROR(SUMPRODUCT(('控温被PRO-S级品'!$B$2:$B$10=$B63)*('控温被PRO-S级品'!$E$1:$BE$1=BN$1)*('控温被PRO-S级品'!$E$2:$BE$10)),0)+IFERROR(SUMPRODUCT(('冬被-S级品'!$B$2:$B$10=$B63)*('冬被-S级品'!$E$1:$AW$1=BN$1)*('冬被-S级品'!$E$2:$AW$10)),0)+IFERROR(SUMPRODUCT(('白止-S级品'!$A$2:$A$26=$B63)*('白止-S级品'!$D$1:$AV$1=BN$1)*('白止-S级品'!$D$2:$AV$26)),0)+IFERROR(SUMPRODUCT(('乐容-S级品'!$A$4:$A$32=$B63)*('乐容-S级品'!$L$3:$CA$3=BN$1)*('乐容-S级品'!$L$4:$CA$32)),0)</f>
      </c>
      <c r="BO63" s="280">
        <f>IFERROR(SUMPRODUCT(('控温被PRO-S级品'!$B$2:$B$10=$B63)*('控温被PRO-S级品'!$E$1:$BE$1=BO$1)*('控温被PRO-S级品'!$E$2:$BE$10)),0)+IFERROR(SUMPRODUCT(('冬被-S级品'!$B$2:$B$10=$B63)*('冬被-S级品'!$E$1:$AW$1=BO$1)*('冬被-S级品'!$E$2:$AW$10)),0)+IFERROR(SUMPRODUCT(('白止-S级品'!$A$2:$A$26=$B63)*('白止-S级品'!$D$1:$AV$1=BO$1)*('白止-S级品'!$D$2:$AV$26)),0)+IFERROR(SUMPRODUCT(('乐容-S级品'!$A$4:$A$32=$B63)*('乐容-S级品'!$L$3:$CA$3=BO$1)*('乐容-S级品'!$L$4:$CA$32)),0)</f>
      </c>
      <c r="BP63" s="280">
        <f>IFERROR(SUMPRODUCT(('控温被PRO-S级品'!$B$2:$B$10=$B63)*('控温被PRO-S级品'!$E$1:$BE$1=BP$1)*('控温被PRO-S级品'!$E$2:$BE$10)),0)+IFERROR(SUMPRODUCT(('冬被-S级品'!$B$2:$B$10=$B63)*('冬被-S级品'!$E$1:$AW$1=BP$1)*('冬被-S级品'!$E$2:$AW$10)),0)+IFERROR(SUMPRODUCT(('白止-S级品'!$A$2:$A$26=$B63)*('白止-S级品'!$D$1:$AV$1=BP$1)*('白止-S级品'!$D$2:$AV$26)),0)+IFERROR(SUMPRODUCT(('乐容-S级品'!$A$4:$A$32=$B63)*('乐容-S级品'!$L$3:$CA$3=BP$1)*('乐容-S级品'!$L$4:$CA$32)),0)</f>
      </c>
      <c r="BQ63" s="280">
        <f>IFERROR(SUMPRODUCT(('控温被PRO-S级品'!$B$2:$B$10=$B63)*('控温被PRO-S级品'!$E$1:$BE$1=BQ$1)*('控温被PRO-S级品'!$E$2:$BE$10)),0)+IFERROR(SUMPRODUCT(('冬被-S级品'!$B$2:$B$10=$B63)*('冬被-S级品'!$E$1:$AW$1=BQ$1)*('冬被-S级品'!$E$2:$AW$10)),0)+IFERROR(SUMPRODUCT(('白止-S级品'!$A$2:$A$26=$B63)*('白止-S级品'!$D$1:$AV$1=BQ$1)*('白止-S级品'!$D$2:$AV$26)),0)+IFERROR(SUMPRODUCT(('乐容-S级品'!$A$4:$A$32=$B63)*('乐容-S级品'!$L$3:$CA$3=BQ$1)*('乐容-S级品'!$L$4:$CA$32)),0)</f>
      </c>
      <c r="BR63" s="280">
        <f>IFERROR(SUMPRODUCT(('控温被PRO-S级品'!$B$2:$B$10=$B63)*('控温被PRO-S级品'!$E$1:$BE$1=BR$1)*('控温被PRO-S级品'!$E$2:$BE$10)),0)+IFERROR(SUMPRODUCT(('冬被-S级品'!$B$2:$B$10=$B63)*('冬被-S级品'!$E$1:$AW$1=BR$1)*('冬被-S级品'!$E$2:$AW$10)),0)+IFERROR(SUMPRODUCT(('白止-S级品'!$A$2:$A$26=$B63)*('白止-S级品'!$D$1:$AV$1=BR$1)*('白止-S级品'!$D$2:$AV$26)),0)+IFERROR(SUMPRODUCT(('乐容-S级品'!$A$4:$A$32=$B63)*('乐容-S级品'!$L$3:$CA$3=BR$1)*('乐容-S级品'!$L$4:$CA$32)),0)</f>
      </c>
      <c r="BS63" s="280">
        <f>IFERROR(SUMPRODUCT(('控温被PRO-S级品'!$B$2:$B$10=$B63)*('控温被PRO-S级品'!$E$1:$BE$1=BS$1)*('控温被PRO-S级品'!$E$2:$BE$10)),0)+IFERROR(SUMPRODUCT(('冬被-S级品'!$B$2:$B$10=$B63)*('冬被-S级品'!$E$1:$AW$1=BS$1)*('冬被-S级品'!$E$2:$AW$10)),0)+IFERROR(SUMPRODUCT(('白止-S级品'!$A$2:$A$26=$B63)*('白止-S级品'!$D$1:$AV$1=BS$1)*('白止-S级品'!$D$2:$AV$26)),0)+IFERROR(SUMPRODUCT(('乐容-S级品'!$A$4:$A$32=$B63)*('乐容-S级品'!$L$3:$CA$3=BS$1)*('乐容-S级品'!$L$4:$CA$32)),0)</f>
      </c>
      <c r="BT63" s="280">
        <f>IFERROR(SUMPRODUCT(('控温被PRO-S级品'!$B$2:$B$10=$B63)*('控温被PRO-S级品'!$E$1:$BE$1=BT$1)*('控温被PRO-S级品'!$E$2:$BE$10)),0)+IFERROR(SUMPRODUCT(('冬被-S级品'!$B$2:$B$10=$B63)*('冬被-S级品'!$E$1:$AW$1=BT$1)*('冬被-S级品'!$E$2:$AW$10)),0)+IFERROR(SUMPRODUCT(('白止-S级品'!$A$2:$A$26=$B63)*('白止-S级品'!$D$1:$AV$1=BT$1)*('白止-S级品'!$D$2:$AV$26)),0)+IFERROR(SUMPRODUCT(('乐容-S级品'!$A$4:$A$32=$B63)*('乐容-S级品'!$L$3:$CA$3=BT$1)*('乐容-S级品'!$L$4:$CA$32)),0)</f>
      </c>
      <c r="BU63" s="280">
        <f>IFERROR(SUMPRODUCT(('控温被PRO-S级品'!$B$2:$B$10=$B63)*('控温被PRO-S级品'!$E$1:$BE$1=BU$1)*('控温被PRO-S级品'!$E$2:$BE$10)),0)+IFERROR(SUMPRODUCT(('冬被-S级品'!$B$2:$B$10=$B63)*('冬被-S级品'!$E$1:$AW$1=BU$1)*('冬被-S级品'!$E$2:$AW$10)),0)+IFERROR(SUMPRODUCT(('白止-S级品'!$A$2:$A$26=$B63)*('白止-S级品'!$D$1:$AV$1=BU$1)*('白止-S级品'!$D$2:$AV$26)),0)+IFERROR(SUMPRODUCT(('乐容-S级品'!$A$4:$A$32=$B63)*('乐容-S级品'!$L$3:$CA$3=BU$1)*('乐容-S级品'!$L$4:$CA$32)),0)</f>
      </c>
      <c r="BV63" s="280">
        <f>IFERROR(SUMPRODUCT(('控温被PRO-S级品'!$B$2:$B$10=$B63)*('控温被PRO-S级品'!$E$1:$BE$1=BV$1)*('控温被PRO-S级品'!$E$2:$BE$10)),0)+IFERROR(SUMPRODUCT(('冬被-S级品'!$B$2:$B$10=$B63)*('冬被-S级品'!$E$1:$AW$1=BV$1)*('冬被-S级品'!$E$2:$AW$10)),0)+IFERROR(SUMPRODUCT(('白止-S级品'!$A$2:$A$26=$B63)*('白止-S级品'!$D$1:$AV$1=BV$1)*('白止-S级品'!$D$2:$AV$26)),0)+IFERROR(SUMPRODUCT(('乐容-S级品'!$A$4:$A$32=$B63)*('乐容-S级品'!$L$3:$CA$3=BV$1)*('乐容-S级品'!$L$4:$CA$32)),0)</f>
      </c>
      <c r="BW63" s="280">
        <f>IFERROR(SUMPRODUCT(('控温被PRO-S级品'!$B$2:$B$10=$B63)*('控温被PRO-S级品'!$E$1:$BE$1=BW$1)*('控温被PRO-S级品'!$E$2:$BE$10)),0)+IFERROR(SUMPRODUCT(('冬被-S级品'!$B$2:$B$10=$B63)*('冬被-S级品'!$E$1:$AW$1=BW$1)*('冬被-S级品'!$E$2:$AW$10)),0)+IFERROR(SUMPRODUCT(('白止-S级品'!$A$2:$A$26=$B63)*('白止-S级品'!$D$1:$AV$1=BW$1)*('白止-S级品'!$D$2:$AV$26)),0)+IFERROR(SUMPRODUCT(('乐容-S级品'!$A$4:$A$32=$B63)*('乐容-S级品'!$L$3:$CA$3=BW$1)*('乐容-S级品'!$L$4:$CA$32)),0)</f>
      </c>
      <c r="BX63" s="280">
        <f>IFERROR(SUMPRODUCT(('控温被PRO-S级品'!$B$2:$B$10=$B63)*('控温被PRO-S级品'!$E$1:$BE$1=BX$1)*('控温被PRO-S级品'!$E$2:$BE$10)),0)+IFERROR(SUMPRODUCT(('冬被-S级品'!$B$2:$B$10=$B63)*('冬被-S级品'!$E$1:$AW$1=BX$1)*('冬被-S级品'!$E$2:$AW$10)),0)+IFERROR(SUMPRODUCT(('白止-S级品'!$A$2:$A$26=$B63)*('白止-S级品'!$D$1:$AV$1=BX$1)*('白止-S级品'!$D$2:$AV$26)),0)+IFERROR(SUMPRODUCT(('乐容-S级品'!$A$4:$A$32=$B63)*('乐容-S级品'!$L$3:$CA$3=BX$1)*('乐容-S级品'!$L$4:$CA$32)),0)</f>
      </c>
      <c r="BY63" s="280">
        <f>IFERROR(SUMPRODUCT(('控温被PRO-S级品'!$B$2:$B$10=$B63)*('控温被PRO-S级品'!$E$1:$BE$1=BY$1)*('控温被PRO-S级品'!$E$2:$BE$10)),0)+IFERROR(SUMPRODUCT(('冬被-S级品'!$B$2:$B$10=$B63)*('冬被-S级品'!$E$1:$AW$1=BY$1)*('冬被-S级品'!$E$2:$AW$10)),0)+IFERROR(SUMPRODUCT(('白止-S级品'!$A$2:$A$26=$B63)*('白止-S级品'!$D$1:$AV$1=BY$1)*('白止-S级品'!$D$2:$AV$26)),0)+IFERROR(SUMPRODUCT(('乐容-S级品'!$A$4:$A$32=$B63)*('乐容-S级品'!$L$3:$CA$3=BY$1)*('乐容-S级品'!$L$4:$CA$32)),0)</f>
      </c>
      <c r="BZ63" s="280">
        <f>IFERROR(SUMPRODUCT(('控温被PRO-S级品'!$B$2:$B$10=$B63)*('控温被PRO-S级品'!$E$1:$BE$1=BZ$1)*('控温被PRO-S级品'!$E$2:$BE$10)),0)+IFERROR(SUMPRODUCT(('冬被-S级品'!$B$2:$B$10=$B63)*('冬被-S级品'!$E$1:$AW$1=BZ$1)*('冬被-S级品'!$E$2:$AW$10)),0)+IFERROR(SUMPRODUCT(('白止-S级品'!$A$2:$A$26=$B63)*('白止-S级品'!$D$1:$AV$1=BZ$1)*('白止-S级品'!$D$2:$AV$26)),0)+IFERROR(SUMPRODUCT(('乐容-S级品'!$A$4:$A$32=$B63)*('乐容-S级品'!$L$3:$CA$3=BZ$1)*('乐容-S级品'!$L$4:$CA$32)),0)</f>
      </c>
      <c r="CA63" s="280">
        <f>IFERROR(SUMPRODUCT(('控温被PRO-S级品'!$B$2:$B$10=$B63)*('控温被PRO-S级品'!$E$1:$BE$1=CA$1)*('控温被PRO-S级品'!$E$2:$BE$10)),0)+IFERROR(SUMPRODUCT(('冬被-S级品'!$B$2:$B$10=$B63)*('冬被-S级品'!$E$1:$AW$1=CA$1)*('冬被-S级品'!$E$2:$AW$10)),0)+IFERROR(SUMPRODUCT(('白止-S级品'!$A$2:$A$26=$B63)*('白止-S级品'!$D$1:$AV$1=CA$1)*('白止-S级品'!$D$2:$AV$26)),0)+IFERROR(SUMPRODUCT(('乐容-S级品'!$A$4:$A$32=$B63)*('乐容-S级品'!$L$3:$CA$3=CA$1)*('乐容-S级品'!$L$4:$CA$32)),0)</f>
      </c>
      <c r="CB63" s="280">
        <f>IFERROR(SUMPRODUCT(('控温被PRO-S级品'!$B$2:$B$10=$B63)*('控温被PRO-S级品'!$E$1:$BE$1=CB$1)*('控温被PRO-S级品'!$E$2:$BE$10)),0)+IFERROR(SUMPRODUCT(('冬被-S级品'!$B$2:$B$10=$B63)*('冬被-S级品'!$E$1:$AW$1=CB$1)*('冬被-S级品'!$E$2:$AW$10)),0)+IFERROR(SUMPRODUCT(('白止-S级品'!$A$2:$A$26=$B63)*('白止-S级品'!$D$1:$AV$1=CB$1)*('白止-S级品'!$D$2:$AV$26)),0)+IFERROR(SUMPRODUCT(('乐容-S级品'!$A$4:$A$32=$B63)*('乐容-S级品'!$L$3:$CA$3=CB$1)*('乐容-S级品'!$L$4:$CA$32)),0)</f>
      </c>
      <c r="CC63" s="280">
        <f>IFERROR(SUMPRODUCT(('控温被PRO-S级品'!$B$2:$B$10=$B63)*('控温被PRO-S级品'!$E$1:$BE$1=CC$1)*('控温被PRO-S级品'!$E$2:$BE$10)),0)+IFERROR(SUMPRODUCT(('冬被-S级品'!$B$2:$B$10=$B63)*('冬被-S级品'!$E$1:$AW$1=CC$1)*('冬被-S级品'!$E$2:$AW$10)),0)+IFERROR(SUMPRODUCT(('白止-S级品'!$A$2:$A$26=$B63)*('白止-S级品'!$D$1:$AV$1=CC$1)*('白止-S级品'!$D$2:$AV$26)),0)+IFERROR(SUMPRODUCT(('乐容-S级品'!$A$4:$A$32=$B63)*('乐容-S级品'!$L$3:$CA$3=CC$1)*('乐容-S级品'!$L$4:$CA$32)),0)</f>
      </c>
      <c r="CD63" s="280">
        <f>IFERROR(SUMPRODUCT(('控温被PRO-S级品'!$B$2:$B$10=$B63)*('控温被PRO-S级品'!$E$1:$BE$1=CD$1)*('控温被PRO-S级品'!$E$2:$BE$10)),0)+IFERROR(SUMPRODUCT(('冬被-S级品'!$B$2:$B$10=$B63)*('冬被-S级品'!$E$1:$AW$1=CD$1)*('冬被-S级品'!$E$2:$AW$10)),0)+IFERROR(SUMPRODUCT(('白止-S级品'!$A$2:$A$26=$B63)*('白止-S级品'!$D$1:$AV$1=CD$1)*('白止-S级品'!$D$2:$AV$26)),0)+IFERROR(SUMPRODUCT(('乐容-S级品'!$A$4:$A$32=$B63)*('乐容-S级品'!$L$3:$CA$3=CD$1)*('乐容-S级品'!$L$4:$CA$32)),0)</f>
      </c>
      <c r="CE63" s="280">
        <f>IFERROR(SUMPRODUCT(('控温被PRO-S级品'!$B$2:$B$10=$B63)*('控温被PRO-S级品'!$E$1:$BE$1=CE$1)*('控温被PRO-S级品'!$E$2:$BE$10)),0)+IFERROR(SUMPRODUCT(('冬被-S级品'!$B$2:$B$10=$B63)*('冬被-S级品'!$E$1:$AW$1=CE$1)*('冬被-S级品'!$E$2:$AW$10)),0)+IFERROR(SUMPRODUCT(('白止-S级品'!$A$2:$A$26=$B63)*('白止-S级品'!$D$1:$AV$1=CE$1)*('白止-S级品'!$D$2:$AV$26)),0)+IFERROR(SUMPRODUCT(('乐容-S级品'!$A$4:$A$32=$B63)*('乐容-S级品'!$L$3:$CA$3=CE$1)*('乐容-S级品'!$L$4:$CA$32)),0)</f>
      </c>
      <c r="CF63" s="280">
        <f>IFERROR(SUMPRODUCT(('控温被PRO-S级品'!$B$2:$B$10=$B63)*('控温被PRO-S级品'!$E$1:$BE$1=CF$1)*('控温被PRO-S级品'!$E$2:$BE$10)),0)+IFERROR(SUMPRODUCT(('冬被-S级品'!$B$2:$B$10=$B63)*('冬被-S级品'!$E$1:$AW$1=CF$1)*('冬被-S级品'!$E$2:$AW$10)),0)+IFERROR(SUMPRODUCT(('白止-S级品'!$A$2:$A$26=$B63)*('白止-S级品'!$D$1:$AV$1=CF$1)*('白止-S级品'!$D$2:$AV$26)),0)+IFERROR(SUMPRODUCT(('乐容-S级品'!$A$4:$A$32=$B63)*('乐容-S级品'!$L$3:$CA$3=CF$1)*('乐容-S级品'!$L$4:$CA$32)),0)</f>
      </c>
      <c r="CG63" s="280">
        <f>IFERROR(SUMPRODUCT(('控温被PRO-S级品'!$B$2:$B$10=$B63)*('控温被PRO-S级品'!$E$1:$BE$1=CG$1)*('控温被PRO-S级品'!$E$2:$BE$10)),0)+IFERROR(SUMPRODUCT(('冬被-S级品'!$B$2:$B$10=$B63)*('冬被-S级品'!$E$1:$AW$1=CG$1)*('冬被-S级品'!$E$2:$AW$10)),0)+IFERROR(SUMPRODUCT(('白止-S级品'!$A$2:$A$26=$B63)*('白止-S级品'!$D$1:$AV$1=CG$1)*('白止-S级品'!$D$2:$AV$26)),0)+IFERROR(SUMPRODUCT(('乐容-S级品'!$A$4:$A$32=$B63)*('乐容-S级品'!$L$3:$CA$3=CG$1)*('乐容-S级品'!$L$4:$CA$32)),0)</f>
      </c>
      <c r="CH63" s="280">
        <f>IFERROR(SUMPRODUCT(('控温被PRO-S级品'!$B$2:$B$10=$B63)*('控温被PRO-S级品'!$E$1:$BE$1=CH$1)*('控温被PRO-S级品'!$E$2:$BE$10)),0)+IFERROR(SUMPRODUCT(('冬被-S级品'!$B$2:$B$10=$B63)*('冬被-S级品'!$E$1:$AW$1=CH$1)*('冬被-S级品'!$E$2:$AW$10)),0)+IFERROR(SUMPRODUCT(('白止-S级品'!$A$2:$A$26=$B63)*('白止-S级品'!$D$1:$AV$1=CH$1)*('白止-S级品'!$D$2:$AV$26)),0)+IFERROR(SUMPRODUCT(('乐容-S级品'!$A$4:$A$32=$B63)*('乐容-S级品'!$L$3:$CA$3=CH$1)*('乐容-S级品'!$L$4:$CA$32)),0)</f>
      </c>
      <c r="CI63" s="280">
        <f>IFERROR(SUMPRODUCT(('控温被PRO-S级品'!$B$2:$B$10=$B63)*('控温被PRO-S级品'!$E$1:$BE$1=CI$1)*('控温被PRO-S级品'!$E$2:$BE$10)),0)+IFERROR(SUMPRODUCT(('冬被-S级品'!$B$2:$B$10=$B63)*('冬被-S级品'!$E$1:$AW$1=CI$1)*('冬被-S级品'!$E$2:$AW$10)),0)+IFERROR(SUMPRODUCT(('白止-S级品'!$A$2:$A$26=$B63)*('白止-S级品'!$D$1:$AV$1=CI$1)*('白止-S级品'!$D$2:$AV$26)),0)+IFERROR(SUMPRODUCT(('乐容-S级品'!$A$4:$A$32=$B63)*('乐容-S级品'!$L$3:$CA$3=CI$1)*('乐容-S级品'!$L$4:$CA$32)),0)</f>
      </c>
      <c r="CJ63" s="280">
        <f>IFERROR(SUMPRODUCT(('控温被PRO-S级品'!$B$2:$B$10=$B63)*('控温被PRO-S级品'!$E$1:$BE$1=CJ$1)*('控温被PRO-S级品'!$E$2:$BE$10)),0)+IFERROR(SUMPRODUCT(('冬被-S级品'!$B$2:$B$10=$B63)*('冬被-S级品'!$E$1:$AW$1=CJ$1)*('冬被-S级品'!$E$2:$AW$10)),0)+IFERROR(SUMPRODUCT(('白止-S级品'!$A$2:$A$26=$B63)*('白止-S级品'!$D$1:$AV$1=CJ$1)*('白止-S级品'!$D$2:$AV$26)),0)+IFERROR(SUMPRODUCT(('乐容-S级品'!$A$4:$A$32=$B63)*('乐容-S级品'!$L$3:$CA$3=CJ$1)*('乐容-S级品'!$L$4:$CA$32)),0)</f>
      </c>
      <c r="CK63" s="280">
        <f>IFERROR(SUMPRODUCT(('控温被PRO-S级品'!$B$2:$B$10=$B63)*('控温被PRO-S级品'!$E$1:$BE$1=CK$1)*('控温被PRO-S级品'!$E$2:$BE$10)),0)+IFERROR(SUMPRODUCT(('冬被-S级品'!$B$2:$B$10=$B63)*('冬被-S级品'!$E$1:$AW$1=CK$1)*('冬被-S级品'!$E$2:$AW$10)),0)+IFERROR(SUMPRODUCT(('白止-S级品'!$A$2:$A$26=$B63)*('白止-S级品'!$D$1:$AV$1=CK$1)*('白止-S级品'!$D$2:$AV$26)),0)+IFERROR(SUMPRODUCT(('乐容-S级品'!$A$4:$A$32=$B63)*('乐容-S级品'!$L$3:$CA$3=CK$1)*('乐容-S级品'!$L$4:$CA$32)),0)</f>
      </c>
      <c r="CL63" s="280">
        <f>IFERROR(SUMPRODUCT(('控温被PRO-S级品'!$B$2:$B$10=$B63)*('控温被PRO-S级品'!$E$1:$BE$1=CL$1)*('控温被PRO-S级品'!$E$2:$BE$10)),0)+IFERROR(SUMPRODUCT(('冬被-S级品'!$B$2:$B$10=$B63)*('冬被-S级品'!$E$1:$AW$1=CL$1)*('冬被-S级品'!$E$2:$AW$10)),0)+IFERROR(SUMPRODUCT(('白止-S级品'!$A$2:$A$26=$B63)*('白止-S级品'!$D$1:$AV$1=CL$1)*('白止-S级品'!$D$2:$AV$26)),0)+IFERROR(SUMPRODUCT(('乐容-S级品'!$A$4:$A$32=$B63)*('乐容-S级品'!$L$3:$CA$3=CL$1)*('乐容-S级品'!$L$4:$CA$32)),0)</f>
      </c>
      <c r="CM63" s="280">
        <f>IFERROR(SUMPRODUCT(('控温被PRO-S级品'!$B$2:$B$10=$B63)*('控温被PRO-S级品'!$E$1:$BE$1=CM$1)*('控温被PRO-S级品'!$E$2:$BE$10)),0)+IFERROR(SUMPRODUCT(('冬被-S级品'!$B$2:$B$10=$B63)*('冬被-S级品'!$E$1:$AW$1=CM$1)*('冬被-S级品'!$E$2:$AW$10)),0)+IFERROR(SUMPRODUCT(('白止-S级品'!$A$2:$A$26=$B63)*('白止-S级品'!$D$1:$AV$1=CM$1)*('白止-S级品'!$D$2:$AV$26)),0)+IFERROR(SUMPRODUCT(('乐容-S级品'!$A$4:$A$32=$B63)*('乐容-S级品'!$L$3:$CA$3=CM$1)*('乐容-S级品'!$L$4:$CA$32)),0)</f>
      </c>
      <c r="CN63" s="280">
        <f>IFERROR(SUMPRODUCT(('控温被PRO-S级品'!$B$2:$B$10=$B63)*('控温被PRO-S级品'!$E$1:$BE$1=CN$1)*('控温被PRO-S级品'!$E$2:$BE$10)),0)+IFERROR(SUMPRODUCT(('冬被-S级品'!$B$2:$B$10=$B63)*('冬被-S级品'!$E$1:$AW$1=CN$1)*('冬被-S级品'!$E$2:$AW$10)),0)+IFERROR(SUMPRODUCT(('白止-S级品'!$A$2:$A$26=$B63)*('白止-S级品'!$D$1:$AV$1=CN$1)*('白止-S级品'!$D$2:$AV$26)),0)+IFERROR(SUMPRODUCT(('乐容-S级品'!$A$4:$A$32=$B63)*('乐容-S级品'!$L$3:$CA$3=CN$1)*('乐容-S级品'!$L$4:$CA$32)),0)</f>
      </c>
      <c r="CO63" s="280">
        <f>IFERROR(SUMPRODUCT(('控温被PRO-S级品'!$B$2:$B$10=$B63)*('控温被PRO-S级品'!$E$1:$BE$1=CO$1)*('控温被PRO-S级品'!$E$2:$BE$10)),0)+IFERROR(SUMPRODUCT(('冬被-S级品'!$B$2:$B$10=$B63)*('冬被-S级品'!$E$1:$AW$1=CO$1)*('冬被-S级品'!$E$2:$AW$10)),0)+IFERROR(SUMPRODUCT(('白止-S级品'!$A$2:$A$26=$B63)*('白止-S级品'!$D$1:$AV$1=CO$1)*('白止-S级品'!$D$2:$AV$26)),0)+IFERROR(SUMPRODUCT(('乐容-S级品'!$A$4:$A$32=$B63)*('乐容-S级品'!$L$3:$CA$3=CO$1)*('乐容-S级品'!$L$4:$CA$32)),0)</f>
      </c>
      <c r="CP63" s="280">
        <f>IFERROR(SUMPRODUCT(('控温被PRO-S级品'!$B$2:$B$10=$B63)*('控温被PRO-S级品'!$E$1:$BE$1=CP$1)*('控温被PRO-S级品'!$E$2:$BE$10)),0)+IFERROR(SUMPRODUCT(('冬被-S级品'!$B$2:$B$10=$B63)*('冬被-S级品'!$E$1:$AW$1=CP$1)*('冬被-S级品'!$E$2:$AW$10)),0)+IFERROR(SUMPRODUCT(('白止-S级品'!$A$2:$A$26=$B63)*('白止-S级品'!$D$1:$AV$1=CP$1)*('白止-S级品'!$D$2:$AV$26)),0)+IFERROR(SUMPRODUCT(('乐容-S级品'!$A$4:$A$32=$B63)*('乐容-S级品'!$L$3:$CA$3=CP$1)*('乐容-S级品'!$L$4:$CA$32)),0)</f>
      </c>
      <c r="CQ63" s="280">
        <f>IFERROR(SUMPRODUCT(('控温被PRO-S级品'!$B$2:$B$10=$B63)*('控温被PRO-S级品'!$E$1:$BE$1=CQ$1)*('控温被PRO-S级品'!$E$2:$BE$10)),0)+IFERROR(SUMPRODUCT(('冬被-S级品'!$B$2:$B$10=$B63)*('冬被-S级品'!$E$1:$AW$1=CQ$1)*('冬被-S级品'!$E$2:$AW$10)),0)+IFERROR(SUMPRODUCT(('白止-S级品'!$A$2:$A$26=$B63)*('白止-S级品'!$D$1:$AV$1=CQ$1)*('白止-S级品'!$D$2:$AV$26)),0)+IFERROR(SUMPRODUCT(('乐容-S级品'!$A$4:$A$32=$B63)*('乐容-S级品'!$L$3:$CA$3=CQ$1)*('乐容-S级品'!$L$4:$CA$32)),0)</f>
      </c>
      <c r="CR63" s="280">
        <f>IFERROR(SUMPRODUCT(('控温被PRO-S级品'!$B$2:$B$10=$B63)*('控温被PRO-S级品'!$E$1:$BE$1=CR$1)*('控温被PRO-S级品'!$E$2:$BE$10)),0)+IFERROR(SUMPRODUCT(('冬被-S级品'!$B$2:$B$10=$B63)*('冬被-S级品'!$E$1:$AW$1=CR$1)*('冬被-S级品'!$E$2:$AW$10)),0)+IFERROR(SUMPRODUCT(('白止-S级品'!$A$2:$A$26=$B63)*('白止-S级品'!$D$1:$AV$1=CR$1)*('白止-S级品'!$D$2:$AV$26)),0)+IFERROR(SUMPRODUCT(('乐容-S级品'!$A$4:$A$32=$B63)*('乐容-S级品'!$L$3:$CA$3=CR$1)*('乐容-S级品'!$L$4:$CA$32)),0)</f>
      </c>
      <c r="CS63" s="280">
        <f>IFERROR(SUMPRODUCT(('控温被PRO-S级品'!$B$2:$B$10=$B63)*('控温被PRO-S级品'!$E$1:$BE$1=CS$1)*('控温被PRO-S级品'!$E$2:$BE$10)),0)+IFERROR(SUMPRODUCT(('冬被-S级品'!$B$2:$B$10=$B63)*('冬被-S级品'!$E$1:$AW$1=CS$1)*('冬被-S级品'!$E$2:$AW$10)),0)+IFERROR(SUMPRODUCT(('白止-S级品'!$A$2:$A$26=$B63)*('白止-S级品'!$D$1:$AV$1=CS$1)*('白止-S级品'!$D$2:$AV$26)),0)+IFERROR(SUMPRODUCT(('乐容-S级品'!$A$4:$A$32=$B63)*('乐容-S级品'!$L$3:$CA$3=CS$1)*('乐容-S级品'!$L$4:$CA$32)),0)</f>
      </c>
      <c r="CT63" s="280">
        <f>IFERROR(SUMPRODUCT(('控温被PRO-S级品'!$B$2:$B$10=$B63)*('控温被PRO-S级品'!$E$1:$BE$1=CT$1)*('控温被PRO-S级品'!$E$2:$BE$10)),0)+IFERROR(SUMPRODUCT(('冬被-S级品'!$B$2:$B$10=$B63)*('冬被-S级品'!$E$1:$AW$1=CT$1)*('冬被-S级品'!$E$2:$AW$10)),0)+IFERROR(SUMPRODUCT(('白止-S级品'!$A$2:$A$26=$B63)*('白止-S级品'!$D$1:$AV$1=CT$1)*('白止-S级品'!$D$2:$AV$26)),0)+IFERROR(SUMPRODUCT(('乐容-S级品'!$A$4:$A$32=$B63)*('乐容-S级品'!$L$3:$CA$3=CT$1)*('乐容-S级品'!$L$4:$CA$32)),0)</f>
      </c>
      <c r="CU63" s="280">
        <f>IFERROR(SUMPRODUCT(('控温被PRO-S级品'!$B$2:$B$10=$B63)*('控温被PRO-S级品'!$E$1:$BE$1=CU$1)*('控温被PRO-S级品'!$E$2:$BE$10)),0)+IFERROR(SUMPRODUCT(('冬被-S级品'!$B$2:$B$10=$B63)*('冬被-S级品'!$E$1:$AW$1=CU$1)*('冬被-S级品'!$E$2:$AW$10)),0)+IFERROR(SUMPRODUCT(('白止-S级品'!$A$2:$A$26=$B63)*('白止-S级品'!$D$1:$AV$1=CU$1)*('白止-S级品'!$D$2:$AV$26)),0)+IFERROR(SUMPRODUCT(('乐容-S级品'!$A$4:$A$32=$B63)*('乐容-S级品'!$L$3:$CA$3=CU$1)*('乐容-S级品'!$L$4:$CA$32)),0)</f>
      </c>
      <c r="CV63" s="280">
        <f>IFERROR(SUMPRODUCT(('控温被PRO-S级品'!$B$2:$B$10=$B63)*('控温被PRO-S级品'!$E$1:$BE$1=CV$1)*('控温被PRO-S级品'!$E$2:$BE$10)),0)+IFERROR(SUMPRODUCT(('冬被-S级品'!$B$2:$B$10=$B63)*('冬被-S级品'!$E$1:$AW$1=CV$1)*('冬被-S级品'!$E$2:$AW$10)),0)+IFERROR(SUMPRODUCT(('白止-S级品'!$A$2:$A$26=$B63)*('白止-S级品'!$D$1:$AV$1=CV$1)*('白止-S级品'!$D$2:$AV$26)),0)+IFERROR(SUMPRODUCT(('乐容-S级品'!$A$4:$A$32=$B63)*('乐容-S级品'!$L$3:$CA$3=CV$1)*('乐容-S级品'!$L$4:$CA$32)),0)</f>
      </c>
      <c r="CW63" s="280">
        <f>IFERROR(SUMPRODUCT(('控温被PRO-S级品'!$B$2:$B$10=$B63)*('控温被PRO-S级品'!$E$1:$BE$1=CW$1)*('控温被PRO-S级品'!$E$2:$BE$10)),0)+IFERROR(SUMPRODUCT(('冬被-S级品'!$B$2:$B$10=$B63)*('冬被-S级品'!$E$1:$AW$1=CW$1)*('冬被-S级品'!$E$2:$AW$10)),0)+IFERROR(SUMPRODUCT(('白止-S级品'!$A$2:$A$26=$B63)*('白止-S级品'!$D$1:$AV$1=CW$1)*('白止-S级品'!$D$2:$AV$26)),0)+IFERROR(SUMPRODUCT(('乐容-S级品'!$A$4:$A$32=$B63)*('乐容-S级品'!$L$3:$CA$3=CW$1)*('乐容-S级品'!$L$4:$CA$32)),0)</f>
      </c>
      <c r="CX63" s="280">
        <f>IFERROR(SUMPRODUCT(('控温被PRO-S级品'!$B$2:$B$10=$B63)*('控温被PRO-S级品'!$E$1:$BE$1=CX$1)*('控温被PRO-S级品'!$E$2:$BE$10)),0)+IFERROR(SUMPRODUCT(('冬被-S级品'!$B$2:$B$10=$B63)*('冬被-S级品'!$E$1:$AW$1=CX$1)*('冬被-S级品'!$E$2:$AW$10)),0)+IFERROR(SUMPRODUCT(('白止-S级品'!$A$2:$A$26=$B63)*('白止-S级品'!$D$1:$AV$1=CX$1)*('白止-S级品'!$D$2:$AV$26)),0)+IFERROR(SUMPRODUCT(('乐容-S级品'!$A$4:$A$32=$B63)*('乐容-S级品'!$L$3:$CA$3=CX$1)*('乐容-S级品'!$L$4:$CA$32)),0)</f>
      </c>
      <c r="CY63" s="280">
        <f>IFERROR(SUMPRODUCT(('控温被PRO-S级品'!$B$2:$B$10=$B63)*('控温被PRO-S级品'!$E$1:$BE$1=CY$1)*('控温被PRO-S级品'!$E$2:$BE$10)),0)+IFERROR(SUMPRODUCT(('冬被-S级品'!$B$2:$B$10=$B63)*('冬被-S级品'!$E$1:$AW$1=CY$1)*('冬被-S级品'!$E$2:$AW$10)),0)+IFERROR(SUMPRODUCT(('白止-S级品'!$A$2:$A$26=$B63)*('白止-S级品'!$D$1:$AV$1=CY$1)*('白止-S级品'!$D$2:$AV$26)),0)+IFERROR(SUMPRODUCT(('乐容-S级品'!$A$4:$A$32=$B63)*('乐容-S级品'!$L$3:$CA$3=CY$1)*('乐容-S级品'!$L$4:$CA$32)),0)</f>
      </c>
      <c r="CZ63" s="280">
        <f>IFERROR(SUMPRODUCT(('控温被PRO-S级品'!$B$2:$B$10=$B63)*('控温被PRO-S级品'!$E$1:$BE$1=CZ$1)*('控温被PRO-S级品'!$E$2:$BE$10)),0)+IFERROR(SUMPRODUCT(('冬被-S级品'!$B$2:$B$10=$B63)*('冬被-S级品'!$E$1:$AW$1=CZ$1)*('冬被-S级品'!$E$2:$AW$10)),0)+IFERROR(SUMPRODUCT(('白止-S级品'!$A$2:$A$26=$B63)*('白止-S级品'!$D$1:$AV$1=CZ$1)*('白止-S级品'!$D$2:$AV$26)),0)+IFERROR(SUMPRODUCT(('乐容-S级品'!$A$4:$A$32=$B63)*('乐容-S级品'!$L$3:$CA$3=CZ$1)*('乐容-S级品'!$L$4:$CA$32)),0)</f>
      </c>
      <c r="DA63" s="280">
        <f>IFERROR(SUMPRODUCT(('控温被PRO-S级品'!$B$2:$B$10=$B63)*('控温被PRO-S级品'!$E$1:$BE$1=DA$1)*('控温被PRO-S级品'!$E$2:$BE$10)),0)+IFERROR(SUMPRODUCT(('冬被-S级品'!$B$2:$B$10=$B63)*('冬被-S级品'!$E$1:$AW$1=DA$1)*('冬被-S级品'!$E$2:$AW$10)),0)+IFERROR(SUMPRODUCT(('白止-S级品'!$A$2:$A$26=$B63)*('白止-S级品'!$D$1:$AV$1=DA$1)*('白止-S级品'!$D$2:$AV$26)),0)+IFERROR(SUMPRODUCT(('乐容-S级品'!$A$4:$A$32=$B63)*('乐容-S级品'!$L$3:$CA$3=DA$1)*('乐容-S级品'!$L$4:$CA$32)),0)</f>
      </c>
      <c r="DB63" s="280">
        <f>IFERROR(SUMPRODUCT(('控温被PRO-S级品'!$B$2:$B$10=$B63)*('控温被PRO-S级品'!$E$1:$BE$1=DB$1)*('控温被PRO-S级品'!$E$2:$BE$10)),0)+IFERROR(SUMPRODUCT(('冬被-S级品'!$B$2:$B$10=$B63)*('冬被-S级品'!$E$1:$AW$1=DB$1)*('冬被-S级品'!$E$2:$AW$10)),0)+IFERROR(SUMPRODUCT(('白止-S级品'!$A$2:$A$26=$B63)*('白止-S级品'!$D$1:$AV$1=DB$1)*('白止-S级品'!$D$2:$AV$26)),0)+IFERROR(SUMPRODUCT(('乐容-S级品'!$A$4:$A$32=$B63)*('乐容-S级品'!$L$3:$CA$3=DB$1)*('乐容-S级品'!$L$4:$CA$32)),0)</f>
      </c>
      <c r="DC63" s="280">
        <f>IFERROR(SUMPRODUCT(('控温被PRO-S级品'!$B$2:$B$10=$B63)*('控温被PRO-S级品'!$E$1:$BE$1=DC$1)*('控温被PRO-S级品'!$E$2:$BE$10)),0)+IFERROR(SUMPRODUCT(('冬被-S级品'!$B$2:$B$10=$B63)*('冬被-S级品'!$E$1:$AW$1=DC$1)*('冬被-S级品'!$E$2:$AW$10)),0)+IFERROR(SUMPRODUCT(('白止-S级品'!$A$2:$A$26=$B63)*('白止-S级品'!$D$1:$AV$1=DC$1)*('白止-S级品'!$D$2:$AV$26)),0)+IFERROR(SUMPRODUCT(('乐容-S级品'!$A$4:$A$32=$B63)*('乐容-S级品'!$L$3:$CA$3=DC$1)*('乐容-S级品'!$L$4:$CA$32)),0)</f>
      </c>
      <c r="DD63" s="280">
        <f>IFERROR(SUMPRODUCT(('控温被PRO-S级品'!$B$2:$B$10=$B63)*('控温被PRO-S级品'!$E$1:$BE$1=DD$1)*('控温被PRO-S级品'!$E$2:$BE$10)),0)+IFERROR(SUMPRODUCT(('冬被-S级品'!$B$2:$B$10=$B63)*('冬被-S级品'!$E$1:$AW$1=DD$1)*('冬被-S级品'!$E$2:$AW$10)),0)+IFERROR(SUMPRODUCT(('白止-S级品'!$A$2:$A$26=$B63)*('白止-S级品'!$D$1:$AV$1=DD$1)*('白止-S级品'!$D$2:$AV$26)),0)+IFERROR(SUMPRODUCT(('乐容-S级品'!$A$4:$A$32=$B63)*('乐容-S级品'!$L$3:$CA$3=DD$1)*('乐容-S级品'!$L$4:$CA$32)),0)</f>
      </c>
      <c r="DE63" s="280">
        <f>IFERROR(SUMPRODUCT(('控温被PRO-S级品'!$B$2:$B$10=$B63)*('控温被PRO-S级品'!$E$1:$BE$1=DE$1)*('控温被PRO-S级品'!$E$2:$BE$10)),0)+IFERROR(SUMPRODUCT(('冬被-S级品'!$B$2:$B$10=$B63)*('冬被-S级品'!$E$1:$AW$1=DE$1)*('冬被-S级品'!$E$2:$AW$10)),0)+IFERROR(SUMPRODUCT(('白止-S级品'!$A$2:$A$26=$B63)*('白止-S级品'!$D$1:$AV$1=DE$1)*('白止-S级品'!$D$2:$AV$26)),0)+IFERROR(SUMPRODUCT(('乐容-S级品'!$A$4:$A$32=$B63)*('乐容-S级品'!$L$3:$CA$3=DE$1)*('乐容-S级品'!$L$4:$CA$32)),0)</f>
      </c>
      <c r="DF63" s="280">
        <f>IFERROR(SUMPRODUCT(('控温被PRO-S级品'!$B$2:$B$10=$B63)*('控温被PRO-S级品'!$E$1:$BE$1=DF$1)*('控温被PRO-S级品'!$E$2:$BE$10)),0)+IFERROR(SUMPRODUCT(('冬被-S级品'!$B$2:$B$10=$B63)*('冬被-S级品'!$E$1:$AW$1=DF$1)*('冬被-S级品'!$E$2:$AW$10)),0)+IFERROR(SUMPRODUCT(('白止-S级品'!$A$2:$A$26=$B63)*('白止-S级品'!$D$1:$AV$1=DF$1)*('白止-S级品'!$D$2:$AV$26)),0)+IFERROR(SUMPRODUCT(('乐容-S级品'!$A$4:$A$32=$B63)*('乐容-S级品'!$L$3:$CA$3=DF$1)*('乐容-S级品'!$L$4:$CA$32)),0)</f>
      </c>
      <c r="DG63" s="280">
        <f>IFERROR(SUMPRODUCT(('控温被PRO-S级品'!$B$2:$B$10=$B63)*('控温被PRO-S级品'!$E$1:$BE$1=DG$1)*('控温被PRO-S级品'!$E$2:$BE$10)),0)+IFERROR(SUMPRODUCT(('冬被-S级品'!$B$2:$B$10=$B63)*('冬被-S级品'!$E$1:$AW$1=DG$1)*('冬被-S级品'!$E$2:$AW$10)),0)+IFERROR(SUMPRODUCT(('白止-S级品'!$A$2:$A$26=$B63)*('白止-S级品'!$D$1:$AV$1=DG$1)*('白止-S级品'!$D$2:$AV$26)),0)+IFERROR(SUMPRODUCT(('乐容-S级品'!$A$4:$A$32=$B63)*('乐容-S级品'!$L$3:$CA$3=DG$1)*('乐容-S级品'!$L$4:$CA$32)),0)</f>
      </c>
      <c r="DH63" s="280">
        <f>IFERROR(SUMPRODUCT(('控温被PRO-S级品'!$B$2:$B$10=$B63)*('控温被PRO-S级品'!$E$1:$BE$1=DH$1)*('控温被PRO-S级品'!$E$2:$BE$10)),0)+IFERROR(SUMPRODUCT(('冬被-S级品'!$B$2:$B$10=$B63)*('冬被-S级品'!$E$1:$AW$1=DH$1)*('冬被-S级品'!$E$2:$AW$10)),0)+IFERROR(SUMPRODUCT(('白止-S级品'!$A$2:$A$26=$B63)*('白止-S级品'!$D$1:$AV$1=DH$1)*('白止-S级品'!$D$2:$AV$26)),0)+IFERROR(SUMPRODUCT(('乐容-S级品'!$A$4:$A$32=$B63)*('乐容-S级品'!$L$3:$CA$3=DH$1)*('乐容-S级品'!$L$4:$CA$32)),0)</f>
      </c>
      <c r="DI63" s="280">
        <f>IFERROR(SUMPRODUCT(('控温被PRO-S级品'!$B$2:$B$10=$B63)*('控温被PRO-S级品'!$E$1:$BE$1=DI$1)*('控温被PRO-S级品'!$E$2:$BE$10)),0)+IFERROR(SUMPRODUCT(('冬被-S级品'!$B$2:$B$10=$B63)*('冬被-S级品'!$E$1:$AW$1=DI$1)*('冬被-S级品'!$E$2:$AW$10)),0)+IFERROR(SUMPRODUCT(('白止-S级品'!$A$2:$A$26=$B63)*('白止-S级品'!$D$1:$AV$1=DI$1)*('白止-S级品'!$D$2:$AV$26)),0)+IFERROR(SUMPRODUCT(('乐容-S级品'!$A$4:$A$32=$B63)*('乐容-S级品'!$L$3:$CA$3=DI$1)*('乐容-S级品'!$L$4:$CA$32)),0)</f>
      </c>
      <c r="DJ63" s="280">
        <f>IFERROR(SUMPRODUCT(('控温被PRO-S级品'!$B$2:$B$10=$B63)*('控温被PRO-S级品'!$E$1:$BE$1=DJ$1)*('控温被PRO-S级品'!$E$2:$BE$10)),0)+IFERROR(SUMPRODUCT(('冬被-S级品'!$B$2:$B$10=$B63)*('冬被-S级品'!$E$1:$AW$1=DJ$1)*('冬被-S级品'!$E$2:$AW$10)),0)+IFERROR(SUMPRODUCT(('白止-S级品'!$A$2:$A$26=$B63)*('白止-S级品'!$D$1:$AV$1=DJ$1)*('白止-S级品'!$D$2:$AV$26)),0)+IFERROR(SUMPRODUCT(('乐容-S级品'!$A$4:$A$32=$B63)*('乐容-S级品'!$L$3:$CA$3=DJ$1)*('乐容-S级品'!$L$4:$CA$32)),0)</f>
      </c>
      <c r="DK63" s="280"/>
      <c r="DL63" s="280"/>
      <c r="DM63" s="280"/>
      <c r="DN63" s="280"/>
      <c r="DO63" s="280"/>
      <c r="DP63" s="280"/>
      <c r="DQ63" s="280"/>
      <c r="DR63" s="280"/>
      <c r="DS63" s="280"/>
      <c r="DT63" s="280"/>
      <c r="DU63" s="280"/>
      <c r="DV63" s="280"/>
      <c r="DW63" s="280">
        <f>VLOOKUP(B63,'系统编码规格'!A:C,3,FALSE)</f>
      </c>
      <c r="DX63" s="280"/>
      <c r="DY63" s="280"/>
      <c r="DZ63" s="280"/>
      <c r="EA63" s="280"/>
      <c r="EB63" s="280"/>
      <c r="EC63" s="280"/>
      <c r="ED63" s="280"/>
      <c r="EE63" s="280"/>
      <c r="EF63" s="280"/>
      <c r="EG63" s="280"/>
      <c r="EH63" s="280"/>
      <c r="EI63" s="280"/>
      <c r="EJ63" s="280"/>
      <c r="EK63" s="280"/>
      <c r="EL63" s="280"/>
      <c r="EM63" s="280"/>
      <c r="EN63" s="280"/>
      <c r="EO63" s="280"/>
      <c r="EP63" s="280"/>
      <c r="EQ63" s="280"/>
      <c r="ER63" s="280"/>
      <c r="ES63" s="280"/>
      <c r="ET63" s="280"/>
      <c r="EU63" s="280"/>
      <c r="EV63" s="280"/>
      <c r="EW63" s="280"/>
      <c r="EX63" s="280"/>
      <c r="EY63" s="280"/>
      <c r="EZ63" s="280"/>
      <c r="FA63" s="280"/>
      <c r="FB63" s="280"/>
      <c r="FC63" s="280"/>
      <c r="FD63" s="280"/>
      <c r="FE63" s="280"/>
      <c r="FF63" s="280"/>
      <c r="FG63" s="280"/>
      <c r="FH63" s="280"/>
      <c r="FI63" s="280"/>
      <c r="FJ63" s="280"/>
      <c r="FK63" s="280"/>
      <c r="FL63" s="280"/>
      <c r="FM63" s="280"/>
      <c r="FN63" s="280"/>
      <c r="FO63" s="280"/>
      <c r="FP63" s="280"/>
      <c r="FQ63" s="280"/>
      <c r="FR63" s="280"/>
      <c r="FS63" s="280"/>
      <c r="FT63" s="280"/>
      <c r="FU63" s="280"/>
      <c r="FV63" s="280"/>
      <c r="FW63" s="280"/>
      <c r="FX63" s="280"/>
      <c r="FY63" s="280"/>
      <c r="FZ63" s="280"/>
      <c r="GA63" s="280"/>
      <c r="GB63" s="280"/>
      <c r="GC63" s="280"/>
      <c r="GD63" s="280"/>
      <c r="GE63" s="280"/>
      <c r="GF63" s="280"/>
      <c r="GG63" s="280"/>
      <c r="GH63" s="280"/>
      <c r="GI63" s="280"/>
      <c r="GJ63" s="280"/>
      <c r="GK63" s="280"/>
      <c r="GL63" s="280"/>
      <c r="GM63" s="280"/>
      <c r="GN63" s="280"/>
      <c r="GO63" s="280"/>
      <c r="GP63" s="280"/>
      <c r="GQ63" s="280"/>
      <c r="GR63" s="280"/>
      <c r="GS63" s="280"/>
      <c r="GT63" s="280"/>
      <c r="GU63" s="280"/>
      <c r="GV63" s="280"/>
    </row>
    <row r="64">
      <c r="A64" s="309" t="str">
        <v>安桐</v>
      </c>
      <c r="B64" s="310" t="str">
        <v>010020105040036-015</v>
      </c>
      <c r="C64" s="309" t="str">
        <v>控温被pro-冬被</v>
      </c>
      <c r="D64" s="309" t="str">
        <v>颜色:雾凇粉,床品尺寸:220*240cm,床品规格:220cm,系列:深睡系列</v>
      </c>
      <c r="E64">
        <f>SUM(F64:GX64)</f>
      </c>
      <c r="F64" s="280">
        <f>IFERROR(SUMPRODUCT(('控温被PRO-S级品'!$B$2:$B$10=$B64)*('控温被PRO-S级品'!$E$1:$BE$1=F$1)*('控温被PRO-S级品'!$E$2:$BE$10)),0)+IFERROR(SUMPRODUCT(('冬被-S级品'!$B$2:$B$10=$B64)*('冬被-S级品'!$E$1:$AW$1=F$1)*('冬被-S级品'!$E$2:$AW$10)),0)+IFERROR(SUMPRODUCT(('白止-S级品'!$A$2:$A$26=$B64)*('白止-S级品'!$D$1:$AV$1=F$1)*('白止-S级品'!$D$2:$AV$26)),0)+IFERROR(SUMPRODUCT(('乐容-S级品'!$A$4:$A$32=$B64)*('乐容-S级品'!$L$3:$CA$3=F$1)*('乐容-S级品'!$L$4:$CA$32)),0)</f>
      </c>
      <c r="G64" s="280">
        <f>IFERROR(SUMPRODUCT(('控温被PRO-S级品'!$B$2:$B$10=$B64)*('控温被PRO-S级品'!$E$1:$BE$1=G$1)*('控温被PRO-S级品'!$E$2:$BE$10)),0)+IFERROR(SUMPRODUCT(('冬被-S级品'!$B$2:$B$10=$B64)*('冬被-S级品'!$E$1:$AW$1=G$1)*('冬被-S级品'!$E$2:$AW$10)),0)+IFERROR(SUMPRODUCT(('白止-S级品'!$A$2:$A$26=$B64)*('白止-S级品'!$D$1:$AV$1=G$1)*('白止-S级品'!$D$2:$AV$26)),0)+IFERROR(SUMPRODUCT(('乐容-S级品'!$A$4:$A$32=$B64)*('乐容-S级品'!$L$3:$CA$3=G$1)*('乐容-S级品'!$L$4:$CA$32)),0)</f>
      </c>
      <c r="H64" s="280">
        <f>IFERROR(SUMPRODUCT(('控温被PRO-S级品'!$B$2:$B$10=$B64)*('控温被PRO-S级品'!$E$1:$BE$1=H$1)*('控温被PRO-S级品'!$E$2:$BE$10)),0)+IFERROR(SUMPRODUCT(('冬被-S级品'!$B$2:$B$10=$B64)*('冬被-S级品'!$E$1:$AW$1=H$1)*('冬被-S级品'!$E$2:$AW$10)),0)+IFERROR(SUMPRODUCT(('白止-S级品'!$A$2:$A$26=$B64)*('白止-S级品'!$D$1:$AV$1=H$1)*('白止-S级品'!$D$2:$AV$26)),0)+IFERROR(SUMPRODUCT(('乐容-S级品'!$A$4:$A$32=$B64)*('乐容-S级品'!$L$3:$CA$3=H$1)*('乐容-S级品'!$L$4:$CA$32)),0)</f>
      </c>
      <c r="I64" s="280">
        <f>IFERROR(SUMPRODUCT(('控温被PRO-S级品'!$B$2:$B$10=$B64)*('控温被PRO-S级品'!$E$1:$BE$1=I$1)*('控温被PRO-S级品'!$E$2:$BE$10)),0)+IFERROR(SUMPRODUCT(('冬被-S级品'!$B$2:$B$10=$B64)*('冬被-S级品'!$E$1:$AW$1=I$1)*('冬被-S级品'!$E$2:$AW$10)),0)+IFERROR(SUMPRODUCT(('白止-S级品'!$A$2:$A$26=$B64)*('白止-S级品'!$D$1:$AV$1=I$1)*('白止-S级品'!$D$2:$AV$26)),0)+IFERROR(SUMPRODUCT(('乐容-S级品'!$A$4:$A$32=$B64)*('乐容-S级品'!$L$3:$CA$3=I$1)*('乐容-S级品'!$L$4:$CA$32)),0)</f>
      </c>
      <c r="J64" s="280">
        <f>IFERROR(SUMPRODUCT(('控温被PRO-S级品'!$B$2:$B$10=$B64)*('控温被PRO-S级品'!$E$1:$BE$1=J$1)*('控温被PRO-S级品'!$E$2:$BE$10)),0)+IFERROR(SUMPRODUCT(('冬被-S级品'!$B$2:$B$10=$B64)*('冬被-S级品'!$E$1:$AW$1=J$1)*('冬被-S级品'!$E$2:$AW$10)),0)+IFERROR(SUMPRODUCT(('白止-S级品'!$A$2:$A$26=$B64)*('白止-S级品'!$D$1:$AV$1=J$1)*('白止-S级品'!$D$2:$AV$26)),0)+IFERROR(SUMPRODUCT(('乐容-S级品'!$A$4:$A$32=$B64)*('乐容-S级品'!$L$3:$CA$3=J$1)*('乐容-S级品'!$L$4:$CA$32)),0)</f>
      </c>
      <c r="K64" s="280">
        <f>IFERROR(SUMPRODUCT(('控温被PRO-S级品'!$B$2:$B$10=$B64)*('控温被PRO-S级品'!$E$1:$BE$1=K$1)*('控温被PRO-S级品'!$E$2:$BE$10)),0)+IFERROR(SUMPRODUCT(('冬被-S级品'!$B$2:$B$10=$B64)*('冬被-S级品'!$E$1:$AW$1=K$1)*('冬被-S级品'!$E$2:$AW$10)),0)+IFERROR(SUMPRODUCT(('白止-S级品'!$A$2:$A$26=$B64)*('白止-S级品'!$D$1:$AV$1=K$1)*('白止-S级品'!$D$2:$AV$26)),0)+IFERROR(SUMPRODUCT(('乐容-S级品'!$A$4:$A$32=$B64)*('乐容-S级品'!$L$3:$CA$3=K$1)*('乐容-S级品'!$L$4:$CA$32)),0)</f>
      </c>
      <c r="L64" s="280">
        <f>IFERROR(SUMPRODUCT(('控温被PRO-S级品'!$B$2:$B$10=$B64)*('控温被PRO-S级品'!$E$1:$BE$1=L$1)*('控温被PRO-S级品'!$E$2:$BE$10)),0)+IFERROR(SUMPRODUCT(('冬被-S级品'!$B$2:$B$10=$B64)*('冬被-S级品'!$E$1:$AW$1=L$1)*('冬被-S级品'!$E$2:$AW$10)),0)+IFERROR(SUMPRODUCT(('白止-S级品'!$A$2:$A$26=$B64)*('白止-S级品'!$D$1:$AV$1=L$1)*('白止-S级品'!$D$2:$AV$26)),0)+IFERROR(SUMPRODUCT(('乐容-S级品'!$A$4:$A$32=$B64)*('乐容-S级品'!$L$3:$CA$3=L$1)*('乐容-S级品'!$L$4:$CA$32)),0)</f>
      </c>
      <c r="M64" s="280">
        <f>IFERROR(SUMPRODUCT(('控温被PRO-S级品'!$B$2:$B$10=$B64)*('控温被PRO-S级品'!$E$1:$BE$1=M$1)*('控温被PRO-S级品'!$E$2:$BE$10)),0)+IFERROR(SUMPRODUCT(('冬被-S级品'!$B$2:$B$10=$B64)*('冬被-S级品'!$E$1:$AW$1=M$1)*('冬被-S级品'!$E$2:$AW$10)),0)+IFERROR(SUMPRODUCT(('白止-S级品'!$A$2:$A$26=$B64)*('白止-S级品'!$D$1:$AV$1=M$1)*('白止-S级品'!$D$2:$AV$26)),0)+IFERROR(SUMPRODUCT(('乐容-S级品'!$A$4:$A$32=$B64)*('乐容-S级品'!$L$3:$CA$3=M$1)*('乐容-S级品'!$L$4:$CA$32)),0)</f>
      </c>
      <c r="N64" s="280">
        <f>IFERROR(SUMPRODUCT(('控温被PRO-S级品'!$B$2:$B$10=$B64)*('控温被PRO-S级品'!$E$1:$BE$1=N$1)*('控温被PRO-S级品'!$E$2:$BE$10)),0)+IFERROR(SUMPRODUCT(('冬被-S级品'!$B$2:$B$10=$B64)*('冬被-S级品'!$E$1:$AW$1=N$1)*('冬被-S级品'!$E$2:$AW$10)),0)+IFERROR(SUMPRODUCT(('白止-S级品'!$A$2:$A$26=$B64)*('白止-S级品'!$D$1:$AV$1=N$1)*('白止-S级品'!$D$2:$AV$26)),0)+IFERROR(SUMPRODUCT(('乐容-S级品'!$A$4:$A$32=$B64)*('乐容-S级品'!$L$3:$CA$3=N$1)*('乐容-S级品'!$L$4:$CA$32)),0)</f>
      </c>
      <c r="O64" s="280">
        <f>IFERROR(SUMPRODUCT(('控温被PRO-S级品'!$B$2:$B$10=$B64)*('控温被PRO-S级品'!$E$1:$BE$1=O$1)*('控温被PRO-S级品'!$E$2:$BE$10)),0)+IFERROR(SUMPRODUCT(('冬被-S级品'!$B$2:$B$10=$B64)*('冬被-S级品'!$E$1:$AW$1=O$1)*('冬被-S级品'!$E$2:$AW$10)),0)+IFERROR(SUMPRODUCT(('白止-S级品'!$A$2:$A$26=$B64)*('白止-S级品'!$D$1:$AV$1=O$1)*('白止-S级品'!$D$2:$AV$26)),0)+IFERROR(SUMPRODUCT(('乐容-S级品'!$A$4:$A$32=$B64)*('乐容-S级品'!$L$3:$CA$3=O$1)*('乐容-S级品'!$L$4:$CA$32)),0)</f>
      </c>
      <c r="P64" s="280">
        <f>IFERROR(SUMPRODUCT(('控温被PRO-S级品'!$B$2:$B$10=$B64)*('控温被PRO-S级品'!$E$1:$BE$1=P$1)*('控温被PRO-S级品'!$E$2:$BE$10)),0)+IFERROR(SUMPRODUCT(('冬被-S级品'!$B$2:$B$10=$B64)*('冬被-S级品'!$E$1:$AW$1=P$1)*('冬被-S级品'!$E$2:$AW$10)),0)+IFERROR(SUMPRODUCT(('白止-S级品'!$A$2:$A$26=$B64)*('白止-S级品'!$D$1:$AV$1=P$1)*('白止-S级品'!$D$2:$AV$26)),0)+IFERROR(SUMPRODUCT(('乐容-S级品'!$A$4:$A$32=$B64)*('乐容-S级品'!$L$3:$CA$3=P$1)*('乐容-S级品'!$L$4:$CA$32)),0)</f>
      </c>
      <c r="Q64" s="280">
        <f>IFERROR(SUMPRODUCT(('控温被PRO-S级品'!$B$2:$B$10=$B64)*('控温被PRO-S级品'!$E$1:$BE$1=Q$1)*('控温被PRO-S级品'!$E$2:$BE$10)),0)+IFERROR(SUMPRODUCT(('冬被-S级品'!$B$2:$B$10=$B64)*('冬被-S级品'!$E$1:$AW$1=Q$1)*('冬被-S级品'!$E$2:$AW$10)),0)+IFERROR(SUMPRODUCT(('白止-S级品'!$A$2:$A$26=$B64)*('白止-S级品'!$D$1:$AV$1=Q$1)*('白止-S级品'!$D$2:$AV$26)),0)+IFERROR(SUMPRODUCT(('乐容-S级品'!$A$4:$A$32=$B64)*('乐容-S级品'!$L$3:$CA$3=Q$1)*('乐容-S级品'!$L$4:$CA$32)),0)</f>
      </c>
      <c r="R64" s="280">
        <f>IFERROR(SUMPRODUCT(('控温被PRO-S级品'!$B$2:$B$10=$B64)*('控温被PRO-S级品'!$E$1:$BE$1=R$1)*('控温被PRO-S级品'!$E$2:$BE$10)),0)+IFERROR(SUMPRODUCT(('冬被-S级品'!$B$2:$B$10=$B64)*('冬被-S级品'!$E$1:$AW$1=R$1)*('冬被-S级品'!$E$2:$AW$10)),0)+IFERROR(SUMPRODUCT(('白止-S级品'!$A$2:$A$26=$B64)*('白止-S级品'!$D$1:$AV$1=R$1)*('白止-S级品'!$D$2:$AV$26)),0)+IFERROR(SUMPRODUCT(('乐容-S级品'!$A$4:$A$32=$B64)*('乐容-S级品'!$L$3:$CA$3=R$1)*('乐容-S级品'!$L$4:$CA$32)),0)</f>
      </c>
      <c r="S64" s="280">
        <f>IFERROR(SUMPRODUCT(('控温被PRO-S级品'!$B$2:$B$10=$B64)*('控温被PRO-S级品'!$E$1:$BE$1=S$1)*('控温被PRO-S级品'!$E$2:$BE$10)),0)+IFERROR(SUMPRODUCT(('冬被-S级品'!$B$2:$B$10=$B64)*('冬被-S级品'!$E$1:$AW$1=S$1)*('冬被-S级品'!$E$2:$AW$10)),0)+IFERROR(SUMPRODUCT(('白止-S级品'!$A$2:$A$26=$B64)*('白止-S级品'!$D$1:$AV$1=S$1)*('白止-S级品'!$D$2:$AV$26)),0)+IFERROR(SUMPRODUCT(('乐容-S级品'!$A$4:$A$32=$B64)*('乐容-S级品'!$L$3:$CA$3=S$1)*('乐容-S级品'!$L$4:$CA$32)),0)</f>
      </c>
      <c r="T64" s="280">
        <f>IFERROR(SUMPRODUCT(('控温被PRO-S级品'!$B$2:$B$10=$B64)*('控温被PRO-S级品'!$E$1:$BE$1=T$1)*('控温被PRO-S级品'!$E$2:$BE$10)),0)+IFERROR(SUMPRODUCT(('冬被-S级品'!$B$2:$B$10=$B64)*('冬被-S级品'!$E$1:$AW$1=T$1)*('冬被-S级品'!$E$2:$AW$10)),0)+IFERROR(SUMPRODUCT(('白止-S级品'!$A$2:$A$26=$B64)*('白止-S级品'!$D$1:$AV$1=T$1)*('白止-S级品'!$D$2:$AV$26)),0)+IFERROR(SUMPRODUCT(('乐容-S级品'!$A$4:$A$32=$B64)*('乐容-S级品'!$L$3:$CA$3=T$1)*('乐容-S级品'!$L$4:$CA$32)),0)</f>
      </c>
      <c r="U64" s="280">
        <f>IFERROR(SUMPRODUCT(('控温被PRO-S级品'!$B$2:$B$10=$B64)*('控温被PRO-S级品'!$E$1:$BE$1=U$1)*('控温被PRO-S级品'!$E$2:$BE$10)),0)+IFERROR(SUMPRODUCT(('冬被-S级品'!$B$2:$B$10=$B64)*('冬被-S级品'!$E$1:$AW$1=U$1)*('冬被-S级品'!$E$2:$AW$10)),0)+IFERROR(SUMPRODUCT(('白止-S级品'!$A$2:$A$26=$B64)*('白止-S级品'!$D$1:$AV$1=U$1)*('白止-S级品'!$D$2:$AV$26)),0)+IFERROR(SUMPRODUCT(('乐容-S级品'!$A$4:$A$32=$B64)*('乐容-S级品'!$L$3:$CA$3=U$1)*('乐容-S级品'!$L$4:$CA$32)),0)</f>
      </c>
      <c r="V64" s="280">
        <f>IFERROR(SUMPRODUCT(('控温被PRO-S级品'!$B$2:$B$10=$B64)*('控温被PRO-S级品'!$E$1:$BE$1=V$1)*('控温被PRO-S级品'!$E$2:$BE$10)),0)+IFERROR(SUMPRODUCT(('冬被-S级品'!$B$2:$B$10=$B64)*('冬被-S级品'!$E$1:$AW$1=V$1)*('冬被-S级品'!$E$2:$AW$10)),0)+IFERROR(SUMPRODUCT(('白止-S级品'!$A$2:$A$26=$B64)*('白止-S级品'!$D$1:$AV$1=V$1)*('白止-S级品'!$D$2:$AV$26)),0)+IFERROR(SUMPRODUCT(('乐容-S级品'!$A$4:$A$32=$B64)*('乐容-S级品'!$L$3:$CA$3=V$1)*('乐容-S级品'!$L$4:$CA$32)),0)</f>
      </c>
      <c r="W64" s="280">
        <f>IFERROR(SUMPRODUCT(('控温被PRO-S级品'!$B$2:$B$10=$B64)*('控温被PRO-S级品'!$E$1:$BE$1=W$1)*('控温被PRO-S级品'!$E$2:$BE$10)),0)+IFERROR(SUMPRODUCT(('冬被-S级品'!$B$2:$B$10=$B64)*('冬被-S级品'!$E$1:$AW$1=W$1)*('冬被-S级品'!$E$2:$AW$10)),0)+IFERROR(SUMPRODUCT(('白止-S级品'!$A$2:$A$26=$B64)*('白止-S级品'!$D$1:$AV$1=W$1)*('白止-S级品'!$D$2:$AV$26)),0)+IFERROR(SUMPRODUCT(('乐容-S级品'!$A$4:$A$32=$B64)*('乐容-S级品'!$L$3:$CA$3=W$1)*('乐容-S级品'!$L$4:$CA$32)),0)</f>
      </c>
      <c r="X64" s="280">
        <f>IFERROR(SUMPRODUCT(('控温被PRO-S级品'!$B$2:$B$10=$B64)*('控温被PRO-S级品'!$E$1:$BE$1=X$1)*('控温被PRO-S级品'!$E$2:$BE$10)),0)+IFERROR(SUMPRODUCT(('冬被-S级品'!$B$2:$B$10=$B64)*('冬被-S级品'!$E$1:$AW$1=X$1)*('冬被-S级品'!$E$2:$AW$10)),0)+IFERROR(SUMPRODUCT(('白止-S级品'!$A$2:$A$26=$B64)*('白止-S级品'!$D$1:$AV$1=X$1)*('白止-S级品'!$D$2:$AV$26)),0)+IFERROR(SUMPRODUCT(('乐容-S级品'!$A$4:$A$32=$B64)*('乐容-S级品'!$L$3:$CA$3=X$1)*('乐容-S级品'!$L$4:$CA$32)),0)</f>
      </c>
      <c r="Y64" s="280">
        <f>IFERROR(SUMPRODUCT(('控温被PRO-S级品'!$B$2:$B$10=$B64)*('控温被PRO-S级品'!$E$1:$BE$1=Y$1)*('控温被PRO-S级品'!$E$2:$BE$10)),0)+IFERROR(SUMPRODUCT(('冬被-S级品'!$B$2:$B$10=$B64)*('冬被-S级品'!$E$1:$AW$1=Y$1)*('冬被-S级品'!$E$2:$AW$10)),0)+IFERROR(SUMPRODUCT(('白止-S级品'!$A$2:$A$26=$B64)*('白止-S级品'!$D$1:$AV$1=Y$1)*('白止-S级品'!$D$2:$AV$26)),0)+IFERROR(SUMPRODUCT(('乐容-S级品'!$A$4:$A$32=$B64)*('乐容-S级品'!$L$3:$CA$3=Y$1)*('乐容-S级品'!$L$4:$CA$32)),0)</f>
      </c>
      <c r="Z64" s="280">
        <f>IFERROR(SUMPRODUCT(('控温被PRO-S级品'!$B$2:$B$10=$B64)*('控温被PRO-S级品'!$E$1:$BE$1=Z$1)*('控温被PRO-S级品'!$E$2:$BE$10)),0)+IFERROR(SUMPRODUCT(('冬被-S级品'!$B$2:$B$10=$B64)*('冬被-S级品'!$E$1:$AW$1=Z$1)*('冬被-S级品'!$E$2:$AW$10)),0)+IFERROR(SUMPRODUCT(('白止-S级品'!$A$2:$A$26=$B64)*('白止-S级品'!$D$1:$AV$1=Z$1)*('白止-S级品'!$D$2:$AV$26)),0)+IFERROR(SUMPRODUCT(('乐容-S级品'!$A$4:$A$32=$B64)*('乐容-S级品'!$L$3:$CA$3=Z$1)*('乐容-S级品'!$L$4:$CA$32)),0)</f>
      </c>
      <c r="AA64" s="280">
        <f>IFERROR(SUMPRODUCT(('控温被PRO-S级品'!$B$2:$B$10=$B64)*('控温被PRO-S级品'!$E$1:$BE$1=AA$1)*('控温被PRO-S级品'!$E$2:$BE$10)),0)+IFERROR(SUMPRODUCT(('冬被-S级品'!$B$2:$B$10=$B64)*('冬被-S级品'!$E$1:$AW$1=AA$1)*('冬被-S级品'!$E$2:$AW$10)),0)+IFERROR(SUMPRODUCT(('白止-S级品'!$A$2:$A$26=$B64)*('白止-S级品'!$D$1:$AV$1=AA$1)*('白止-S级品'!$D$2:$AV$26)),0)+IFERROR(SUMPRODUCT(('乐容-S级品'!$A$4:$A$32=$B64)*('乐容-S级品'!$L$3:$CA$3=AA$1)*('乐容-S级品'!$L$4:$CA$32)),0)</f>
      </c>
      <c r="AB64" s="280">
        <f>IFERROR(SUMPRODUCT(('控温被PRO-S级品'!$B$2:$B$10=$B64)*('控温被PRO-S级品'!$E$1:$BE$1=AB$1)*('控温被PRO-S级品'!$E$2:$BE$10)),0)+IFERROR(SUMPRODUCT(('冬被-S级品'!$B$2:$B$10=$B64)*('冬被-S级品'!$E$1:$AW$1=AB$1)*('冬被-S级品'!$E$2:$AW$10)),0)+IFERROR(SUMPRODUCT(('白止-S级品'!$A$2:$A$26=$B64)*('白止-S级品'!$D$1:$AV$1=AB$1)*('白止-S级品'!$D$2:$AV$26)),0)+IFERROR(SUMPRODUCT(('乐容-S级品'!$A$4:$A$32=$B64)*('乐容-S级品'!$L$3:$CA$3=AB$1)*('乐容-S级品'!$L$4:$CA$32)),0)</f>
      </c>
      <c r="AC64" s="280">
        <f>IFERROR(SUMPRODUCT(('控温被PRO-S级品'!$B$2:$B$10=$B64)*('控温被PRO-S级品'!$E$1:$BE$1=AC$1)*('控温被PRO-S级品'!$E$2:$BE$10)),0)+IFERROR(SUMPRODUCT(('冬被-S级品'!$B$2:$B$10=$B64)*('冬被-S级品'!$E$1:$AW$1=AC$1)*('冬被-S级品'!$E$2:$AW$10)),0)+IFERROR(SUMPRODUCT(('白止-S级品'!$A$2:$A$26=$B64)*('白止-S级品'!$D$1:$AV$1=AC$1)*('白止-S级品'!$D$2:$AV$26)),0)+IFERROR(SUMPRODUCT(('乐容-S级品'!$A$4:$A$32=$B64)*('乐容-S级品'!$L$3:$CA$3=AC$1)*('乐容-S级品'!$L$4:$CA$32)),0)</f>
      </c>
      <c r="AD64" s="280">
        <f>IFERROR(SUMPRODUCT(('控温被PRO-S级品'!$B$2:$B$10=$B64)*('控温被PRO-S级品'!$E$1:$BE$1=AD$1)*('控温被PRO-S级品'!$E$2:$BE$10)),0)+IFERROR(SUMPRODUCT(('冬被-S级品'!$B$2:$B$10=$B64)*('冬被-S级品'!$E$1:$AW$1=AD$1)*('冬被-S级品'!$E$2:$AW$10)),0)+IFERROR(SUMPRODUCT(('白止-S级品'!$A$2:$A$26=$B64)*('白止-S级品'!$D$1:$AV$1=AD$1)*('白止-S级品'!$D$2:$AV$26)),0)+IFERROR(SUMPRODUCT(('乐容-S级品'!$A$4:$A$32=$B64)*('乐容-S级品'!$L$3:$CA$3=AD$1)*('乐容-S级品'!$L$4:$CA$32)),0)</f>
      </c>
      <c r="AE64" s="280">
        <f>IFERROR(SUMPRODUCT(('控温被PRO-S级品'!$B$2:$B$10=$B64)*('控温被PRO-S级品'!$E$1:$BE$1=AE$1)*('控温被PRO-S级品'!$E$2:$BE$10)),0)+IFERROR(SUMPRODUCT(('冬被-S级品'!$B$2:$B$10=$B64)*('冬被-S级品'!$E$1:$AW$1=AE$1)*('冬被-S级品'!$E$2:$AW$10)),0)+IFERROR(SUMPRODUCT(('白止-S级品'!$A$2:$A$26=$B64)*('白止-S级品'!$D$1:$AV$1=AE$1)*('白止-S级品'!$D$2:$AV$26)),0)+IFERROR(SUMPRODUCT(('乐容-S级品'!$A$4:$A$32=$B64)*('乐容-S级品'!$L$3:$CA$3=AE$1)*('乐容-S级品'!$L$4:$CA$32)),0)</f>
      </c>
      <c r="AF64" s="280">
        <f>IFERROR(SUMPRODUCT(('控温被PRO-S级品'!$B$2:$B$10=$B64)*('控温被PRO-S级品'!$E$1:$BE$1=AF$1)*('控温被PRO-S级品'!$E$2:$BE$10)),0)+IFERROR(SUMPRODUCT(('冬被-S级品'!$B$2:$B$10=$B64)*('冬被-S级品'!$E$1:$AW$1=AF$1)*('冬被-S级品'!$E$2:$AW$10)),0)+IFERROR(SUMPRODUCT(('白止-S级品'!$A$2:$A$26=$B64)*('白止-S级品'!$D$1:$AV$1=AF$1)*('白止-S级品'!$D$2:$AV$26)),0)+IFERROR(SUMPRODUCT(('乐容-S级品'!$A$4:$A$32=$B64)*('乐容-S级品'!$L$3:$CA$3=AF$1)*('乐容-S级品'!$L$4:$CA$32)),0)</f>
      </c>
      <c r="AG64" s="280">
        <f>IFERROR(SUMPRODUCT(('控温被PRO-S级品'!$B$2:$B$10=$B64)*('控温被PRO-S级品'!$E$1:$BE$1=AG$1)*('控温被PRO-S级品'!$E$2:$BE$10)),0)+IFERROR(SUMPRODUCT(('冬被-S级品'!$B$2:$B$10=$B64)*('冬被-S级品'!$E$1:$AW$1=AG$1)*('冬被-S级品'!$E$2:$AW$10)),0)+IFERROR(SUMPRODUCT(('白止-S级品'!$A$2:$A$26=$B64)*('白止-S级品'!$D$1:$AV$1=AG$1)*('白止-S级品'!$D$2:$AV$26)),0)+IFERROR(SUMPRODUCT(('乐容-S级品'!$A$4:$A$32=$B64)*('乐容-S级品'!$L$3:$CA$3=AG$1)*('乐容-S级品'!$L$4:$CA$32)),0)</f>
      </c>
      <c r="AH64" s="280">
        <f>IFERROR(SUMPRODUCT(('控温被PRO-S级品'!$B$2:$B$10=$B64)*('控温被PRO-S级品'!$E$1:$BE$1=AH$1)*('控温被PRO-S级品'!$E$2:$BE$10)),0)+IFERROR(SUMPRODUCT(('冬被-S级品'!$B$2:$B$10=$B64)*('冬被-S级品'!$E$1:$AW$1=AH$1)*('冬被-S级品'!$E$2:$AW$10)),0)+IFERROR(SUMPRODUCT(('白止-S级品'!$A$2:$A$26=$B64)*('白止-S级品'!$D$1:$AV$1=AH$1)*('白止-S级品'!$D$2:$AV$26)),0)+IFERROR(SUMPRODUCT(('乐容-S级品'!$A$4:$A$32=$B64)*('乐容-S级品'!$L$3:$CA$3=AH$1)*('乐容-S级品'!$L$4:$CA$32)),0)</f>
      </c>
      <c r="AI64" s="280">
        <f>IFERROR(SUMPRODUCT(('控温被PRO-S级品'!$B$2:$B$10=$B64)*('控温被PRO-S级品'!$E$1:$BE$1=AI$1)*('控温被PRO-S级品'!$E$2:$BE$10)),0)+IFERROR(SUMPRODUCT(('冬被-S级品'!$B$2:$B$10=$B64)*('冬被-S级品'!$E$1:$AW$1=AI$1)*('冬被-S级品'!$E$2:$AW$10)),0)+IFERROR(SUMPRODUCT(('白止-S级品'!$A$2:$A$26=$B64)*('白止-S级品'!$D$1:$AV$1=AI$1)*('白止-S级品'!$D$2:$AV$26)),0)+IFERROR(SUMPRODUCT(('乐容-S级品'!$A$4:$A$32=$B64)*('乐容-S级品'!$L$3:$CA$3=AI$1)*('乐容-S级品'!$L$4:$CA$32)),0)</f>
      </c>
      <c r="AJ64" s="280">
        <f>IFERROR(SUMPRODUCT(('控温被PRO-S级品'!$B$2:$B$10=$B64)*('控温被PRO-S级品'!$E$1:$BE$1=AJ$1)*('控温被PRO-S级品'!$E$2:$BE$10)),0)+IFERROR(SUMPRODUCT(('冬被-S级品'!$B$2:$B$10=$B64)*('冬被-S级品'!$E$1:$AW$1=AJ$1)*('冬被-S级品'!$E$2:$AW$10)),0)+IFERROR(SUMPRODUCT(('白止-S级品'!$A$2:$A$26=$B64)*('白止-S级品'!$D$1:$AV$1=AJ$1)*('白止-S级品'!$D$2:$AV$26)),0)+IFERROR(SUMPRODUCT(('乐容-S级品'!$A$4:$A$32=$B64)*('乐容-S级品'!$L$3:$CA$3=AJ$1)*('乐容-S级品'!$L$4:$CA$32)),0)</f>
      </c>
      <c r="AK64" s="280">
        <f>IFERROR(SUMPRODUCT(('控温被PRO-S级品'!$B$2:$B$10=$B64)*('控温被PRO-S级品'!$E$1:$BE$1=AK$1)*('控温被PRO-S级品'!$E$2:$BE$10)),0)+IFERROR(SUMPRODUCT(('冬被-S级品'!$B$2:$B$10=$B64)*('冬被-S级品'!$E$1:$AW$1=AK$1)*('冬被-S级品'!$E$2:$AW$10)),0)+IFERROR(SUMPRODUCT(('白止-S级品'!$A$2:$A$26=$B64)*('白止-S级品'!$D$1:$AV$1=AK$1)*('白止-S级品'!$D$2:$AV$26)),0)+IFERROR(SUMPRODUCT(('乐容-S级品'!$A$4:$A$32=$B64)*('乐容-S级品'!$L$3:$CA$3=AK$1)*('乐容-S级品'!$L$4:$CA$32)),0)</f>
      </c>
      <c r="AL64" s="280">
        <f>IFERROR(SUMPRODUCT(('控温被PRO-S级品'!$B$2:$B$10=$B64)*('控温被PRO-S级品'!$E$1:$BE$1=AL$1)*('控温被PRO-S级品'!$E$2:$BE$10)),0)+IFERROR(SUMPRODUCT(('冬被-S级品'!$B$2:$B$10=$B64)*('冬被-S级品'!$E$1:$AW$1=AL$1)*('冬被-S级品'!$E$2:$AW$10)),0)+IFERROR(SUMPRODUCT(('白止-S级品'!$A$2:$A$26=$B64)*('白止-S级品'!$D$1:$AV$1=AL$1)*('白止-S级品'!$D$2:$AV$26)),0)+IFERROR(SUMPRODUCT(('乐容-S级品'!$A$4:$A$32=$B64)*('乐容-S级品'!$L$3:$CA$3=AL$1)*('乐容-S级品'!$L$4:$CA$32)),0)</f>
      </c>
      <c r="AM64" s="280">
        <f>IFERROR(SUMPRODUCT(('控温被PRO-S级品'!$B$2:$B$10=$B64)*('控温被PRO-S级品'!$E$1:$BE$1=AM$1)*('控温被PRO-S级品'!$E$2:$BE$10)),0)+IFERROR(SUMPRODUCT(('冬被-S级品'!$B$2:$B$10=$B64)*('冬被-S级品'!$E$1:$AW$1=AM$1)*('冬被-S级品'!$E$2:$AW$10)),0)+IFERROR(SUMPRODUCT(('白止-S级品'!$A$2:$A$26=$B64)*('白止-S级品'!$D$1:$AV$1=AM$1)*('白止-S级品'!$D$2:$AV$26)),0)+IFERROR(SUMPRODUCT(('乐容-S级品'!$A$4:$A$32=$B64)*('乐容-S级品'!$L$3:$CA$3=AM$1)*('乐容-S级品'!$L$4:$CA$32)),0)</f>
      </c>
      <c r="AN64" s="280">
        <f>IFERROR(SUMPRODUCT(('控温被PRO-S级品'!$B$2:$B$10=$B64)*('控温被PRO-S级品'!$E$1:$BE$1=AN$1)*('控温被PRO-S级品'!$E$2:$BE$10)),0)+IFERROR(SUMPRODUCT(('冬被-S级品'!$B$2:$B$10=$B64)*('冬被-S级品'!$E$1:$AW$1=AN$1)*('冬被-S级品'!$E$2:$AW$10)),0)+IFERROR(SUMPRODUCT(('白止-S级品'!$A$2:$A$26=$B64)*('白止-S级品'!$D$1:$AV$1=AN$1)*('白止-S级品'!$D$2:$AV$26)),0)+IFERROR(SUMPRODUCT(('乐容-S级品'!$A$4:$A$32=$B64)*('乐容-S级品'!$L$3:$CA$3=AN$1)*('乐容-S级品'!$L$4:$CA$32)),0)</f>
      </c>
      <c r="AO64" s="280">
        <f>IFERROR(SUMPRODUCT(('控温被PRO-S级品'!$B$2:$B$10=$B64)*('控温被PRO-S级品'!$E$1:$BE$1=AO$1)*('控温被PRO-S级品'!$E$2:$BE$10)),0)+IFERROR(SUMPRODUCT(('冬被-S级品'!$B$2:$B$10=$B64)*('冬被-S级品'!$E$1:$AW$1=AO$1)*('冬被-S级品'!$E$2:$AW$10)),0)+IFERROR(SUMPRODUCT(('白止-S级品'!$A$2:$A$26=$B64)*('白止-S级品'!$D$1:$AV$1=AO$1)*('白止-S级品'!$D$2:$AV$26)),0)+IFERROR(SUMPRODUCT(('乐容-S级品'!$A$4:$A$32=$B64)*('乐容-S级品'!$L$3:$CA$3=AO$1)*('乐容-S级品'!$L$4:$CA$32)),0)</f>
      </c>
      <c r="AP64" s="280">
        <f>IFERROR(SUMPRODUCT(('控温被PRO-S级品'!$B$2:$B$10=$B64)*('控温被PRO-S级品'!$E$1:$BE$1=AP$1)*('控温被PRO-S级品'!$E$2:$BE$10)),0)+IFERROR(SUMPRODUCT(('冬被-S级品'!$B$2:$B$10=$B64)*('冬被-S级品'!$E$1:$AW$1=AP$1)*('冬被-S级品'!$E$2:$AW$10)),0)+IFERROR(SUMPRODUCT(('白止-S级品'!$A$2:$A$26=$B64)*('白止-S级品'!$D$1:$AV$1=AP$1)*('白止-S级品'!$D$2:$AV$26)),0)+IFERROR(SUMPRODUCT(('乐容-S级品'!$A$4:$A$32=$B64)*('乐容-S级品'!$L$3:$CA$3=AP$1)*('乐容-S级品'!$L$4:$CA$32)),0)</f>
      </c>
      <c r="AQ64" s="280">
        <f>IFERROR(SUMPRODUCT(('控温被PRO-S级品'!$B$2:$B$10=$B64)*('控温被PRO-S级品'!$E$1:$BE$1=AQ$1)*('控温被PRO-S级品'!$E$2:$BE$10)),0)+IFERROR(SUMPRODUCT(('冬被-S级品'!$B$2:$B$10=$B64)*('冬被-S级品'!$E$1:$AW$1=AQ$1)*('冬被-S级品'!$E$2:$AW$10)),0)+IFERROR(SUMPRODUCT(('白止-S级品'!$A$2:$A$26=$B64)*('白止-S级品'!$D$1:$AV$1=AQ$1)*('白止-S级品'!$D$2:$AV$26)),0)+IFERROR(SUMPRODUCT(('乐容-S级品'!$A$4:$A$32=$B64)*('乐容-S级品'!$L$3:$CA$3=AQ$1)*('乐容-S级品'!$L$4:$CA$32)),0)</f>
      </c>
      <c r="AR64" s="280">
        <f>IFERROR(SUMPRODUCT(('控温被PRO-S级品'!$B$2:$B$10=$B64)*('控温被PRO-S级品'!$E$1:$BE$1=AR$1)*('控温被PRO-S级品'!$E$2:$BE$10)),0)+IFERROR(SUMPRODUCT(('冬被-S级品'!$B$2:$B$10=$B64)*('冬被-S级品'!$E$1:$AW$1=AR$1)*('冬被-S级品'!$E$2:$AW$10)),0)+IFERROR(SUMPRODUCT(('白止-S级品'!$A$2:$A$26=$B64)*('白止-S级品'!$D$1:$AV$1=AR$1)*('白止-S级品'!$D$2:$AV$26)),0)+IFERROR(SUMPRODUCT(('乐容-S级品'!$A$4:$A$32=$B64)*('乐容-S级品'!$L$3:$CA$3=AR$1)*('乐容-S级品'!$L$4:$CA$32)),0)</f>
      </c>
      <c r="AS64" s="280">
        <f>IFERROR(SUMPRODUCT(('控温被PRO-S级品'!$B$2:$B$10=$B64)*('控温被PRO-S级品'!$E$1:$BE$1=AS$1)*('控温被PRO-S级品'!$E$2:$BE$10)),0)+IFERROR(SUMPRODUCT(('冬被-S级品'!$B$2:$B$10=$B64)*('冬被-S级品'!$E$1:$AW$1=AS$1)*('冬被-S级品'!$E$2:$AW$10)),0)+IFERROR(SUMPRODUCT(('白止-S级品'!$A$2:$A$26=$B64)*('白止-S级品'!$D$1:$AV$1=AS$1)*('白止-S级品'!$D$2:$AV$26)),0)+IFERROR(SUMPRODUCT(('乐容-S级品'!$A$4:$A$32=$B64)*('乐容-S级品'!$L$3:$CA$3=AS$1)*('乐容-S级品'!$L$4:$CA$32)),0)</f>
      </c>
      <c r="AT64" s="280">
        <f>IFERROR(SUMPRODUCT(('控温被PRO-S级品'!$B$2:$B$10=$B64)*('控温被PRO-S级品'!$E$1:$BE$1=AT$1)*('控温被PRO-S级品'!$E$2:$BE$10)),0)+IFERROR(SUMPRODUCT(('冬被-S级品'!$B$2:$B$10=$B64)*('冬被-S级品'!$E$1:$AW$1=AT$1)*('冬被-S级品'!$E$2:$AW$10)),0)+IFERROR(SUMPRODUCT(('白止-S级品'!$A$2:$A$26=$B64)*('白止-S级品'!$D$1:$AV$1=AT$1)*('白止-S级品'!$D$2:$AV$26)),0)+IFERROR(SUMPRODUCT(('乐容-S级品'!$A$4:$A$32=$B64)*('乐容-S级品'!$L$3:$CA$3=AT$1)*('乐容-S级品'!$L$4:$CA$32)),0)</f>
      </c>
      <c r="AU64" s="280">
        <f>IFERROR(SUMPRODUCT(('控温被PRO-S级品'!$B$2:$B$10=$B64)*('控温被PRO-S级品'!$E$1:$BE$1=AU$1)*('控温被PRO-S级品'!$E$2:$BE$10)),0)+IFERROR(SUMPRODUCT(('冬被-S级品'!$B$2:$B$10=$B64)*('冬被-S级品'!$E$1:$AW$1=AU$1)*('冬被-S级品'!$E$2:$AW$10)),0)+IFERROR(SUMPRODUCT(('白止-S级品'!$A$2:$A$26=$B64)*('白止-S级品'!$D$1:$AV$1=AU$1)*('白止-S级品'!$D$2:$AV$26)),0)+IFERROR(SUMPRODUCT(('乐容-S级品'!$A$4:$A$32=$B64)*('乐容-S级品'!$L$3:$CA$3=AU$1)*('乐容-S级品'!$L$4:$CA$32)),0)</f>
      </c>
      <c r="AV64" s="280">
        <f>IFERROR(SUMPRODUCT(('控温被PRO-S级品'!$B$2:$B$10=$B64)*('控温被PRO-S级品'!$E$1:$BE$1=AV$1)*('控温被PRO-S级品'!$E$2:$BE$10)),0)+IFERROR(SUMPRODUCT(('冬被-S级品'!$B$2:$B$10=$B64)*('冬被-S级品'!$E$1:$AW$1=AV$1)*('冬被-S级品'!$E$2:$AW$10)),0)+IFERROR(SUMPRODUCT(('白止-S级品'!$A$2:$A$26=$B64)*('白止-S级品'!$D$1:$AV$1=AV$1)*('白止-S级品'!$D$2:$AV$26)),0)+IFERROR(SUMPRODUCT(('乐容-S级品'!$A$4:$A$32=$B64)*('乐容-S级品'!$L$3:$CA$3=AV$1)*('乐容-S级品'!$L$4:$CA$32)),0)</f>
      </c>
      <c r="AW64" s="280">
        <f>IFERROR(SUMPRODUCT(('控温被PRO-S级品'!$B$2:$B$10=$B64)*('控温被PRO-S级品'!$E$1:$BE$1=AW$1)*('控温被PRO-S级品'!$E$2:$BE$10)),0)+IFERROR(SUMPRODUCT(('冬被-S级品'!$B$2:$B$10=$B64)*('冬被-S级品'!$E$1:$AW$1=AW$1)*('冬被-S级品'!$E$2:$AW$10)),0)+IFERROR(SUMPRODUCT(('白止-S级品'!$A$2:$A$26=$B64)*('白止-S级品'!$D$1:$AV$1=AW$1)*('白止-S级品'!$D$2:$AV$26)),0)+IFERROR(SUMPRODUCT(('乐容-S级品'!$A$4:$A$32=$B64)*('乐容-S级品'!$L$3:$CA$3=AW$1)*('乐容-S级品'!$L$4:$CA$32)),0)</f>
      </c>
      <c r="AX64" s="280">
        <f>IFERROR(SUMPRODUCT(('控温被PRO-S级品'!$B$2:$B$10=$B64)*('控温被PRO-S级品'!$E$1:$BE$1=AX$1)*('控温被PRO-S级品'!$E$2:$BE$10)),0)+IFERROR(SUMPRODUCT(('冬被-S级品'!$B$2:$B$10=$B64)*('冬被-S级品'!$E$1:$AW$1=AX$1)*('冬被-S级品'!$E$2:$AW$10)),0)+IFERROR(SUMPRODUCT(('白止-S级品'!$A$2:$A$26=$B64)*('白止-S级品'!$D$1:$AV$1=AX$1)*('白止-S级品'!$D$2:$AV$26)),0)+IFERROR(SUMPRODUCT(('乐容-S级品'!$A$4:$A$32=$B64)*('乐容-S级品'!$L$3:$CA$3=AX$1)*('乐容-S级品'!$L$4:$CA$32)),0)</f>
      </c>
      <c r="AY64" s="280">
        <f>IFERROR(SUMPRODUCT(('控温被PRO-S级品'!$B$2:$B$10=$B64)*('控温被PRO-S级品'!$E$1:$BE$1=AY$1)*('控温被PRO-S级品'!$E$2:$BE$10)),0)+IFERROR(SUMPRODUCT(('冬被-S级品'!$B$2:$B$10=$B64)*('冬被-S级品'!$E$1:$AW$1=AY$1)*('冬被-S级品'!$E$2:$AW$10)),0)+IFERROR(SUMPRODUCT(('白止-S级品'!$A$2:$A$26=$B64)*('白止-S级品'!$D$1:$AV$1=AY$1)*('白止-S级品'!$D$2:$AV$26)),0)+IFERROR(SUMPRODUCT(('乐容-S级品'!$A$4:$A$32=$B64)*('乐容-S级品'!$L$3:$CA$3=AY$1)*('乐容-S级品'!$L$4:$CA$32)),0)</f>
      </c>
      <c r="AZ64" s="280">
        <f>IFERROR(SUMPRODUCT(('控温被PRO-S级品'!$B$2:$B$10=$B64)*('控温被PRO-S级品'!$E$1:$BE$1=AZ$1)*('控温被PRO-S级品'!$E$2:$BE$10)),0)+IFERROR(SUMPRODUCT(('冬被-S级品'!$B$2:$B$10=$B64)*('冬被-S级品'!$E$1:$AW$1=AZ$1)*('冬被-S级品'!$E$2:$AW$10)),0)+IFERROR(SUMPRODUCT(('白止-S级品'!$A$2:$A$26=$B64)*('白止-S级品'!$D$1:$AV$1=AZ$1)*('白止-S级品'!$D$2:$AV$26)),0)+IFERROR(SUMPRODUCT(('乐容-S级品'!$A$4:$A$32=$B64)*('乐容-S级品'!$L$3:$CA$3=AZ$1)*('乐容-S级品'!$L$4:$CA$32)),0)</f>
      </c>
      <c r="BA64" s="280">
        <f>IFERROR(SUMPRODUCT(('控温被PRO-S级品'!$B$2:$B$10=$B64)*('控温被PRO-S级品'!$E$1:$BE$1=BA$1)*('控温被PRO-S级品'!$E$2:$BE$10)),0)+IFERROR(SUMPRODUCT(('冬被-S级品'!$B$2:$B$10=$B64)*('冬被-S级品'!$E$1:$AW$1=BA$1)*('冬被-S级品'!$E$2:$AW$10)),0)+IFERROR(SUMPRODUCT(('白止-S级品'!$A$2:$A$26=$B64)*('白止-S级品'!$D$1:$AV$1=BA$1)*('白止-S级品'!$D$2:$AV$26)),0)+IFERROR(SUMPRODUCT(('乐容-S级品'!$A$4:$A$32=$B64)*('乐容-S级品'!$L$3:$CA$3=BA$1)*('乐容-S级品'!$L$4:$CA$32)),0)</f>
      </c>
      <c r="BB64" s="280">
        <f>IFERROR(SUMPRODUCT(('控温被PRO-S级品'!$B$2:$B$10=$B64)*('控温被PRO-S级品'!$E$1:$BE$1=BB$1)*('控温被PRO-S级品'!$E$2:$BE$10)),0)+IFERROR(SUMPRODUCT(('冬被-S级品'!$B$2:$B$10=$B64)*('冬被-S级品'!$E$1:$AW$1=BB$1)*('冬被-S级品'!$E$2:$AW$10)),0)+IFERROR(SUMPRODUCT(('白止-S级品'!$A$2:$A$26=$B64)*('白止-S级品'!$D$1:$AV$1=BB$1)*('白止-S级品'!$D$2:$AV$26)),0)+IFERROR(SUMPRODUCT(('乐容-S级品'!$A$4:$A$32=$B64)*('乐容-S级品'!$L$3:$CA$3=BB$1)*('乐容-S级品'!$L$4:$CA$32)),0)</f>
      </c>
      <c r="BC64" s="280">
        <f>IFERROR(SUMPRODUCT(('控温被PRO-S级品'!$B$2:$B$10=$B64)*('控温被PRO-S级品'!$E$1:$BE$1=BC$1)*('控温被PRO-S级品'!$E$2:$BE$10)),0)+IFERROR(SUMPRODUCT(('冬被-S级品'!$B$2:$B$10=$B64)*('冬被-S级品'!$E$1:$AW$1=BC$1)*('冬被-S级品'!$E$2:$AW$10)),0)+IFERROR(SUMPRODUCT(('白止-S级品'!$A$2:$A$26=$B64)*('白止-S级品'!$D$1:$AV$1=BC$1)*('白止-S级品'!$D$2:$AV$26)),0)+IFERROR(SUMPRODUCT(('乐容-S级品'!$A$4:$A$32=$B64)*('乐容-S级品'!$L$3:$CA$3=BC$1)*('乐容-S级品'!$L$4:$CA$32)),0)</f>
      </c>
      <c r="BD64" s="280">
        <f>IFERROR(SUMPRODUCT(('控温被PRO-S级品'!$B$2:$B$10=$B64)*('控温被PRO-S级品'!$E$1:$BE$1=BD$1)*('控温被PRO-S级品'!$E$2:$BE$10)),0)+IFERROR(SUMPRODUCT(('冬被-S级品'!$B$2:$B$10=$B64)*('冬被-S级品'!$E$1:$AW$1=BD$1)*('冬被-S级品'!$E$2:$AW$10)),0)+IFERROR(SUMPRODUCT(('白止-S级品'!$A$2:$A$26=$B64)*('白止-S级品'!$D$1:$AV$1=BD$1)*('白止-S级品'!$D$2:$AV$26)),0)+IFERROR(SUMPRODUCT(('乐容-S级品'!$A$4:$A$32=$B64)*('乐容-S级品'!$L$3:$CA$3=BD$1)*('乐容-S级品'!$L$4:$CA$32)),0)</f>
      </c>
      <c r="BE64" s="280">
        <f>IFERROR(SUMPRODUCT(('控温被PRO-S级品'!$B$2:$B$10=$B64)*('控温被PRO-S级品'!$E$1:$BE$1=BE$1)*('控温被PRO-S级品'!$E$2:$BE$10)),0)+IFERROR(SUMPRODUCT(('冬被-S级品'!$B$2:$B$10=$B64)*('冬被-S级品'!$E$1:$AW$1=BE$1)*('冬被-S级品'!$E$2:$AW$10)),0)+IFERROR(SUMPRODUCT(('白止-S级品'!$A$2:$A$26=$B64)*('白止-S级品'!$D$1:$AV$1=BE$1)*('白止-S级品'!$D$2:$AV$26)),0)+IFERROR(SUMPRODUCT(('乐容-S级品'!$A$4:$A$32=$B64)*('乐容-S级品'!$L$3:$CA$3=BE$1)*('乐容-S级品'!$L$4:$CA$32)),0)</f>
      </c>
      <c r="BF64" s="280">
        <f>IFERROR(SUMPRODUCT(('控温被PRO-S级品'!$B$2:$B$10=$B64)*('控温被PRO-S级品'!$E$1:$BE$1=BF$1)*('控温被PRO-S级品'!$E$2:$BE$10)),0)+IFERROR(SUMPRODUCT(('冬被-S级品'!$B$2:$B$10=$B64)*('冬被-S级品'!$E$1:$AW$1=BF$1)*('冬被-S级品'!$E$2:$AW$10)),0)+IFERROR(SUMPRODUCT(('白止-S级品'!$A$2:$A$26=$B64)*('白止-S级品'!$D$1:$AV$1=BF$1)*('白止-S级品'!$D$2:$AV$26)),0)+IFERROR(SUMPRODUCT(('乐容-S级品'!$A$4:$A$32=$B64)*('乐容-S级品'!$L$3:$CA$3=BF$1)*('乐容-S级品'!$L$4:$CA$32)),0)</f>
      </c>
      <c r="BG64" s="280">
        <f>IFERROR(SUMPRODUCT(('控温被PRO-S级品'!$B$2:$B$10=$B64)*('控温被PRO-S级品'!$E$1:$BE$1=BG$1)*('控温被PRO-S级品'!$E$2:$BE$10)),0)+IFERROR(SUMPRODUCT(('冬被-S级品'!$B$2:$B$10=$B64)*('冬被-S级品'!$E$1:$AW$1=BG$1)*('冬被-S级品'!$E$2:$AW$10)),0)+IFERROR(SUMPRODUCT(('白止-S级品'!$A$2:$A$26=$B64)*('白止-S级品'!$D$1:$AV$1=BG$1)*('白止-S级品'!$D$2:$AV$26)),0)+IFERROR(SUMPRODUCT(('乐容-S级品'!$A$4:$A$32=$B64)*('乐容-S级品'!$L$3:$CA$3=BG$1)*('乐容-S级品'!$L$4:$CA$32)),0)</f>
      </c>
      <c r="BH64" s="280">
        <f>IFERROR(SUMPRODUCT(('控温被PRO-S级品'!$B$2:$B$10=$B64)*('控温被PRO-S级品'!$E$1:$BE$1=BH$1)*('控温被PRO-S级品'!$E$2:$BE$10)),0)+IFERROR(SUMPRODUCT(('冬被-S级品'!$B$2:$B$10=$B64)*('冬被-S级品'!$E$1:$AW$1=BH$1)*('冬被-S级品'!$E$2:$AW$10)),0)+IFERROR(SUMPRODUCT(('白止-S级品'!$A$2:$A$26=$B64)*('白止-S级品'!$D$1:$AV$1=BH$1)*('白止-S级品'!$D$2:$AV$26)),0)+IFERROR(SUMPRODUCT(('乐容-S级品'!$A$4:$A$32=$B64)*('乐容-S级品'!$L$3:$CA$3=BH$1)*('乐容-S级品'!$L$4:$CA$32)),0)</f>
      </c>
      <c r="BI64" s="280">
        <f>IFERROR(SUMPRODUCT(('控温被PRO-S级品'!$B$2:$B$10=$B64)*('控温被PRO-S级品'!$E$1:$BE$1=BI$1)*('控温被PRO-S级品'!$E$2:$BE$10)),0)+IFERROR(SUMPRODUCT(('冬被-S级品'!$B$2:$B$10=$B64)*('冬被-S级品'!$E$1:$AW$1=BI$1)*('冬被-S级品'!$E$2:$AW$10)),0)+IFERROR(SUMPRODUCT(('白止-S级品'!$A$2:$A$26=$B64)*('白止-S级品'!$D$1:$AV$1=BI$1)*('白止-S级品'!$D$2:$AV$26)),0)+IFERROR(SUMPRODUCT(('乐容-S级品'!$A$4:$A$32=$B64)*('乐容-S级品'!$L$3:$CA$3=BI$1)*('乐容-S级品'!$L$4:$CA$32)),0)</f>
      </c>
      <c r="BJ64" s="280">
        <f>IFERROR(SUMPRODUCT(('控温被PRO-S级品'!$B$2:$B$10=$B64)*('控温被PRO-S级品'!$E$1:$BE$1=BJ$1)*('控温被PRO-S级品'!$E$2:$BE$10)),0)+IFERROR(SUMPRODUCT(('冬被-S级品'!$B$2:$B$10=$B64)*('冬被-S级品'!$E$1:$AW$1=BJ$1)*('冬被-S级品'!$E$2:$AW$10)),0)+IFERROR(SUMPRODUCT(('白止-S级品'!$A$2:$A$26=$B64)*('白止-S级品'!$D$1:$AV$1=BJ$1)*('白止-S级品'!$D$2:$AV$26)),0)+IFERROR(SUMPRODUCT(('乐容-S级品'!$A$4:$A$32=$B64)*('乐容-S级品'!$L$3:$CA$3=BJ$1)*('乐容-S级品'!$L$4:$CA$32)),0)</f>
      </c>
      <c r="BK64" s="280">
        <f>IFERROR(SUMPRODUCT(('控温被PRO-S级品'!$B$2:$B$10=$B64)*('控温被PRO-S级品'!$E$1:$BE$1=BK$1)*('控温被PRO-S级品'!$E$2:$BE$10)),0)+IFERROR(SUMPRODUCT(('冬被-S级品'!$B$2:$B$10=$B64)*('冬被-S级品'!$E$1:$AW$1=BK$1)*('冬被-S级品'!$E$2:$AW$10)),0)+IFERROR(SUMPRODUCT(('白止-S级品'!$A$2:$A$26=$B64)*('白止-S级品'!$D$1:$AV$1=BK$1)*('白止-S级品'!$D$2:$AV$26)),0)+IFERROR(SUMPRODUCT(('乐容-S级品'!$A$4:$A$32=$B64)*('乐容-S级品'!$L$3:$CA$3=BK$1)*('乐容-S级品'!$L$4:$CA$32)),0)</f>
      </c>
      <c r="BL64" s="280">
        <f>IFERROR(SUMPRODUCT(('控温被PRO-S级品'!$B$2:$B$10=$B64)*('控温被PRO-S级品'!$E$1:$BE$1=BL$1)*('控温被PRO-S级品'!$E$2:$BE$10)),0)+IFERROR(SUMPRODUCT(('冬被-S级品'!$B$2:$B$10=$B64)*('冬被-S级品'!$E$1:$AW$1=BL$1)*('冬被-S级品'!$E$2:$AW$10)),0)+IFERROR(SUMPRODUCT(('白止-S级品'!$A$2:$A$26=$B64)*('白止-S级品'!$D$1:$AV$1=BL$1)*('白止-S级品'!$D$2:$AV$26)),0)+IFERROR(SUMPRODUCT(('乐容-S级品'!$A$4:$A$32=$B64)*('乐容-S级品'!$L$3:$CA$3=BL$1)*('乐容-S级品'!$L$4:$CA$32)),0)</f>
      </c>
      <c r="BM64" s="280">
        <f>IFERROR(SUMPRODUCT(('控温被PRO-S级品'!$B$2:$B$10=$B64)*('控温被PRO-S级品'!$E$1:$BE$1=BM$1)*('控温被PRO-S级品'!$E$2:$BE$10)),0)+IFERROR(SUMPRODUCT(('冬被-S级品'!$B$2:$B$10=$B64)*('冬被-S级品'!$E$1:$AW$1=BM$1)*('冬被-S级品'!$E$2:$AW$10)),0)+IFERROR(SUMPRODUCT(('白止-S级品'!$A$2:$A$26=$B64)*('白止-S级品'!$D$1:$AV$1=BM$1)*('白止-S级品'!$D$2:$AV$26)),0)+IFERROR(SUMPRODUCT(('乐容-S级品'!$A$4:$A$32=$B64)*('乐容-S级品'!$L$3:$CA$3=BM$1)*('乐容-S级品'!$L$4:$CA$32)),0)</f>
      </c>
      <c r="BN64" s="280">
        <f>IFERROR(SUMPRODUCT(('控温被PRO-S级品'!$B$2:$B$10=$B64)*('控温被PRO-S级品'!$E$1:$BE$1=BN$1)*('控温被PRO-S级品'!$E$2:$BE$10)),0)+IFERROR(SUMPRODUCT(('冬被-S级品'!$B$2:$B$10=$B64)*('冬被-S级品'!$E$1:$AW$1=BN$1)*('冬被-S级品'!$E$2:$AW$10)),0)+IFERROR(SUMPRODUCT(('白止-S级品'!$A$2:$A$26=$B64)*('白止-S级品'!$D$1:$AV$1=BN$1)*('白止-S级品'!$D$2:$AV$26)),0)+IFERROR(SUMPRODUCT(('乐容-S级品'!$A$4:$A$32=$B64)*('乐容-S级品'!$L$3:$CA$3=BN$1)*('乐容-S级品'!$L$4:$CA$32)),0)</f>
      </c>
      <c r="BO64" s="280">
        <f>IFERROR(SUMPRODUCT(('控温被PRO-S级品'!$B$2:$B$10=$B64)*('控温被PRO-S级品'!$E$1:$BE$1=BO$1)*('控温被PRO-S级品'!$E$2:$BE$10)),0)+IFERROR(SUMPRODUCT(('冬被-S级品'!$B$2:$B$10=$B64)*('冬被-S级品'!$E$1:$AW$1=BO$1)*('冬被-S级品'!$E$2:$AW$10)),0)+IFERROR(SUMPRODUCT(('白止-S级品'!$A$2:$A$26=$B64)*('白止-S级品'!$D$1:$AV$1=BO$1)*('白止-S级品'!$D$2:$AV$26)),0)+IFERROR(SUMPRODUCT(('乐容-S级品'!$A$4:$A$32=$B64)*('乐容-S级品'!$L$3:$CA$3=BO$1)*('乐容-S级品'!$L$4:$CA$32)),0)</f>
      </c>
      <c r="BP64" s="280">
        <f>IFERROR(SUMPRODUCT(('控温被PRO-S级品'!$B$2:$B$10=$B64)*('控温被PRO-S级品'!$E$1:$BE$1=BP$1)*('控温被PRO-S级品'!$E$2:$BE$10)),0)+IFERROR(SUMPRODUCT(('冬被-S级品'!$B$2:$B$10=$B64)*('冬被-S级品'!$E$1:$AW$1=BP$1)*('冬被-S级品'!$E$2:$AW$10)),0)+IFERROR(SUMPRODUCT(('白止-S级品'!$A$2:$A$26=$B64)*('白止-S级品'!$D$1:$AV$1=BP$1)*('白止-S级品'!$D$2:$AV$26)),0)+IFERROR(SUMPRODUCT(('乐容-S级品'!$A$4:$A$32=$B64)*('乐容-S级品'!$L$3:$CA$3=BP$1)*('乐容-S级品'!$L$4:$CA$32)),0)</f>
      </c>
      <c r="BQ64" s="280">
        <f>IFERROR(SUMPRODUCT(('控温被PRO-S级品'!$B$2:$B$10=$B64)*('控温被PRO-S级品'!$E$1:$BE$1=BQ$1)*('控温被PRO-S级品'!$E$2:$BE$10)),0)+IFERROR(SUMPRODUCT(('冬被-S级品'!$B$2:$B$10=$B64)*('冬被-S级品'!$E$1:$AW$1=BQ$1)*('冬被-S级品'!$E$2:$AW$10)),0)+IFERROR(SUMPRODUCT(('白止-S级品'!$A$2:$A$26=$B64)*('白止-S级品'!$D$1:$AV$1=BQ$1)*('白止-S级品'!$D$2:$AV$26)),0)+IFERROR(SUMPRODUCT(('乐容-S级品'!$A$4:$A$32=$B64)*('乐容-S级品'!$L$3:$CA$3=BQ$1)*('乐容-S级品'!$L$4:$CA$32)),0)</f>
      </c>
      <c r="BR64" s="280">
        <f>IFERROR(SUMPRODUCT(('控温被PRO-S级品'!$B$2:$B$10=$B64)*('控温被PRO-S级品'!$E$1:$BE$1=BR$1)*('控温被PRO-S级品'!$E$2:$BE$10)),0)+IFERROR(SUMPRODUCT(('冬被-S级品'!$B$2:$B$10=$B64)*('冬被-S级品'!$E$1:$AW$1=BR$1)*('冬被-S级品'!$E$2:$AW$10)),0)+IFERROR(SUMPRODUCT(('白止-S级品'!$A$2:$A$26=$B64)*('白止-S级品'!$D$1:$AV$1=BR$1)*('白止-S级品'!$D$2:$AV$26)),0)+IFERROR(SUMPRODUCT(('乐容-S级品'!$A$4:$A$32=$B64)*('乐容-S级品'!$L$3:$CA$3=BR$1)*('乐容-S级品'!$L$4:$CA$32)),0)</f>
      </c>
      <c r="BS64" s="280">
        <f>IFERROR(SUMPRODUCT(('控温被PRO-S级品'!$B$2:$B$10=$B64)*('控温被PRO-S级品'!$E$1:$BE$1=BS$1)*('控温被PRO-S级品'!$E$2:$BE$10)),0)+IFERROR(SUMPRODUCT(('冬被-S级品'!$B$2:$B$10=$B64)*('冬被-S级品'!$E$1:$AW$1=BS$1)*('冬被-S级品'!$E$2:$AW$10)),0)+IFERROR(SUMPRODUCT(('白止-S级品'!$A$2:$A$26=$B64)*('白止-S级品'!$D$1:$AV$1=BS$1)*('白止-S级品'!$D$2:$AV$26)),0)+IFERROR(SUMPRODUCT(('乐容-S级品'!$A$4:$A$32=$B64)*('乐容-S级品'!$L$3:$CA$3=BS$1)*('乐容-S级品'!$L$4:$CA$32)),0)</f>
      </c>
      <c r="BT64" s="280">
        <f>IFERROR(SUMPRODUCT(('控温被PRO-S级品'!$B$2:$B$10=$B64)*('控温被PRO-S级品'!$E$1:$BE$1=BT$1)*('控温被PRO-S级品'!$E$2:$BE$10)),0)+IFERROR(SUMPRODUCT(('冬被-S级品'!$B$2:$B$10=$B64)*('冬被-S级品'!$E$1:$AW$1=BT$1)*('冬被-S级品'!$E$2:$AW$10)),0)+IFERROR(SUMPRODUCT(('白止-S级品'!$A$2:$A$26=$B64)*('白止-S级品'!$D$1:$AV$1=BT$1)*('白止-S级品'!$D$2:$AV$26)),0)+IFERROR(SUMPRODUCT(('乐容-S级品'!$A$4:$A$32=$B64)*('乐容-S级品'!$L$3:$CA$3=BT$1)*('乐容-S级品'!$L$4:$CA$32)),0)</f>
      </c>
      <c r="BU64" s="280">
        <f>IFERROR(SUMPRODUCT(('控温被PRO-S级品'!$B$2:$B$10=$B64)*('控温被PRO-S级品'!$E$1:$BE$1=BU$1)*('控温被PRO-S级品'!$E$2:$BE$10)),0)+IFERROR(SUMPRODUCT(('冬被-S级品'!$B$2:$B$10=$B64)*('冬被-S级品'!$E$1:$AW$1=BU$1)*('冬被-S级品'!$E$2:$AW$10)),0)+IFERROR(SUMPRODUCT(('白止-S级品'!$A$2:$A$26=$B64)*('白止-S级品'!$D$1:$AV$1=BU$1)*('白止-S级品'!$D$2:$AV$26)),0)+IFERROR(SUMPRODUCT(('乐容-S级品'!$A$4:$A$32=$B64)*('乐容-S级品'!$L$3:$CA$3=BU$1)*('乐容-S级品'!$L$4:$CA$32)),0)</f>
      </c>
      <c r="BV64" s="280">
        <f>IFERROR(SUMPRODUCT(('控温被PRO-S级品'!$B$2:$B$10=$B64)*('控温被PRO-S级品'!$E$1:$BE$1=BV$1)*('控温被PRO-S级品'!$E$2:$BE$10)),0)+IFERROR(SUMPRODUCT(('冬被-S级品'!$B$2:$B$10=$B64)*('冬被-S级品'!$E$1:$AW$1=BV$1)*('冬被-S级品'!$E$2:$AW$10)),0)+IFERROR(SUMPRODUCT(('白止-S级品'!$A$2:$A$26=$B64)*('白止-S级品'!$D$1:$AV$1=BV$1)*('白止-S级品'!$D$2:$AV$26)),0)+IFERROR(SUMPRODUCT(('乐容-S级品'!$A$4:$A$32=$B64)*('乐容-S级品'!$L$3:$CA$3=BV$1)*('乐容-S级品'!$L$4:$CA$32)),0)</f>
      </c>
      <c r="BW64" s="280">
        <f>IFERROR(SUMPRODUCT(('控温被PRO-S级品'!$B$2:$B$10=$B64)*('控温被PRO-S级品'!$E$1:$BE$1=BW$1)*('控温被PRO-S级品'!$E$2:$BE$10)),0)+IFERROR(SUMPRODUCT(('冬被-S级品'!$B$2:$B$10=$B64)*('冬被-S级品'!$E$1:$AW$1=BW$1)*('冬被-S级品'!$E$2:$AW$10)),0)+IFERROR(SUMPRODUCT(('白止-S级品'!$A$2:$A$26=$B64)*('白止-S级品'!$D$1:$AV$1=BW$1)*('白止-S级品'!$D$2:$AV$26)),0)+IFERROR(SUMPRODUCT(('乐容-S级品'!$A$4:$A$32=$B64)*('乐容-S级品'!$L$3:$CA$3=BW$1)*('乐容-S级品'!$L$4:$CA$32)),0)</f>
      </c>
      <c r="BX64" s="280">
        <f>IFERROR(SUMPRODUCT(('控温被PRO-S级品'!$B$2:$B$10=$B64)*('控温被PRO-S级品'!$E$1:$BE$1=BX$1)*('控温被PRO-S级品'!$E$2:$BE$10)),0)+IFERROR(SUMPRODUCT(('冬被-S级品'!$B$2:$B$10=$B64)*('冬被-S级品'!$E$1:$AW$1=BX$1)*('冬被-S级品'!$E$2:$AW$10)),0)+IFERROR(SUMPRODUCT(('白止-S级品'!$A$2:$A$26=$B64)*('白止-S级品'!$D$1:$AV$1=BX$1)*('白止-S级品'!$D$2:$AV$26)),0)+IFERROR(SUMPRODUCT(('乐容-S级品'!$A$4:$A$32=$B64)*('乐容-S级品'!$L$3:$CA$3=BX$1)*('乐容-S级品'!$L$4:$CA$32)),0)</f>
      </c>
      <c r="BY64" s="280">
        <f>IFERROR(SUMPRODUCT(('控温被PRO-S级品'!$B$2:$B$10=$B64)*('控温被PRO-S级品'!$E$1:$BE$1=BY$1)*('控温被PRO-S级品'!$E$2:$BE$10)),0)+IFERROR(SUMPRODUCT(('冬被-S级品'!$B$2:$B$10=$B64)*('冬被-S级品'!$E$1:$AW$1=BY$1)*('冬被-S级品'!$E$2:$AW$10)),0)+IFERROR(SUMPRODUCT(('白止-S级品'!$A$2:$A$26=$B64)*('白止-S级品'!$D$1:$AV$1=BY$1)*('白止-S级品'!$D$2:$AV$26)),0)+IFERROR(SUMPRODUCT(('乐容-S级品'!$A$4:$A$32=$B64)*('乐容-S级品'!$L$3:$CA$3=BY$1)*('乐容-S级品'!$L$4:$CA$32)),0)</f>
      </c>
      <c r="BZ64" s="280">
        <f>IFERROR(SUMPRODUCT(('控温被PRO-S级品'!$B$2:$B$10=$B64)*('控温被PRO-S级品'!$E$1:$BE$1=BZ$1)*('控温被PRO-S级品'!$E$2:$BE$10)),0)+IFERROR(SUMPRODUCT(('冬被-S级品'!$B$2:$B$10=$B64)*('冬被-S级品'!$E$1:$AW$1=BZ$1)*('冬被-S级品'!$E$2:$AW$10)),0)+IFERROR(SUMPRODUCT(('白止-S级品'!$A$2:$A$26=$B64)*('白止-S级品'!$D$1:$AV$1=BZ$1)*('白止-S级品'!$D$2:$AV$26)),0)+IFERROR(SUMPRODUCT(('乐容-S级品'!$A$4:$A$32=$B64)*('乐容-S级品'!$L$3:$CA$3=BZ$1)*('乐容-S级品'!$L$4:$CA$32)),0)</f>
      </c>
      <c r="CA64" s="280">
        <f>IFERROR(SUMPRODUCT(('控温被PRO-S级品'!$B$2:$B$10=$B64)*('控温被PRO-S级品'!$E$1:$BE$1=CA$1)*('控温被PRO-S级品'!$E$2:$BE$10)),0)+IFERROR(SUMPRODUCT(('冬被-S级品'!$B$2:$B$10=$B64)*('冬被-S级品'!$E$1:$AW$1=CA$1)*('冬被-S级品'!$E$2:$AW$10)),0)+IFERROR(SUMPRODUCT(('白止-S级品'!$A$2:$A$26=$B64)*('白止-S级品'!$D$1:$AV$1=CA$1)*('白止-S级品'!$D$2:$AV$26)),0)+IFERROR(SUMPRODUCT(('乐容-S级品'!$A$4:$A$32=$B64)*('乐容-S级品'!$L$3:$CA$3=CA$1)*('乐容-S级品'!$L$4:$CA$32)),0)</f>
      </c>
      <c r="CB64" s="280">
        <f>IFERROR(SUMPRODUCT(('控温被PRO-S级品'!$B$2:$B$10=$B64)*('控温被PRO-S级品'!$E$1:$BE$1=CB$1)*('控温被PRO-S级品'!$E$2:$BE$10)),0)+IFERROR(SUMPRODUCT(('冬被-S级品'!$B$2:$B$10=$B64)*('冬被-S级品'!$E$1:$AW$1=CB$1)*('冬被-S级品'!$E$2:$AW$10)),0)+IFERROR(SUMPRODUCT(('白止-S级品'!$A$2:$A$26=$B64)*('白止-S级品'!$D$1:$AV$1=CB$1)*('白止-S级品'!$D$2:$AV$26)),0)+IFERROR(SUMPRODUCT(('乐容-S级品'!$A$4:$A$32=$B64)*('乐容-S级品'!$L$3:$CA$3=CB$1)*('乐容-S级品'!$L$4:$CA$32)),0)</f>
      </c>
      <c r="CC64" s="280">
        <f>IFERROR(SUMPRODUCT(('控温被PRO-S级品'!$B$2:$B$10=$B64)*('控温被PRO-S级品'!$E$1:$BE$1=CC$1)*('控温被PRO-S级品'!$E$2:$BE$10)),0)+IFERROR(SUMPRODUCT(('冬被-S级品'!$B$2:$B$10=$B64)*('冬被-S级品'!$E$1:$AW$1=CC$1)*('冬被-S级品'!$E$2:$AW$10)),0)+IFERROR(SUMPRODUCT(('白止-S级品'!$A$2:$A$26=$B64)*('白止-S级品'!$D$1:$AV$1=CC$1)*('白止-S级品'!$D$2:$AV$26)),0)+IFERROR(SUMPRODUCT(('乐容-S级品'!$A$4:$A$32=$B64)*('乐容-S级品'!$L$3:$CA$3=CC$1)*('乐容-S级品'!$L$4:$CA$32)),0)</f>
      </c>
      <c r="CD64" s="280">
        <f>IFERROR(SUMPRODUCT(('控温被PRO-S级品'!$B$2:$B$10=$B64)*('控温被PRO-S级品'!$E$1:$BE$1=CD$1)*('控温被PRO-S级品'!$E$2:$BE$10)),0)+IFERROR(SUMPRODUCT(('冬被-S级品'!$B$2:$B$10=$B64)*('冬被-S级品'!$E$1:$AW$1=CD$1)*('冬被-S级品'!$E$2:$AW$10)),0)+IFERROR(SUMPRODUCT(('白止-S级品'!$A$2:$A$26=$B64)*('白止-S级品'!$D$1:$AV$1=CD$1)*('白止-S级品'!$D$2:$AV$26)),0)+IFERROR(SUMPRODUCT(('乐容-S级品'!$A$4:$A$32=$B64)*('乐容-S级品'!$L$3:$CA$3=CD$1)*('乐容-S级品'!$L$4:$CA$32)),0)</f>
      </c>
      <c r="CE64" s="280">
        <f>IFERROR(SUMPRODUCT(('控温被PRO-S级品'!$B$2:$B$10=$B64)*('控温被PRO-S级品'!$E$1:$BE$1=CE$1)*('控温被PRO-S级品'!$E$2:$BE$10)),0)+IFERROR(SUMPRODUCT(('冬被-S级品'!$B$2:$B$10=$B64)*('冬被-S级品'!$E$1:$AW$1=CE$1)*('冬被-S级品'!$E$2:$AW$10)),0)+IFERROR(SUMPRODUCT(('白止-S级品'!$A$2:$A$26=$B64)*('白止-S级品'!$D$1:$AV$1=CE$1)*('白止-S级品'!$D$2:$AV$26)),0)+IFERROR(SUMPRODUCT(('乐容-S级品'!$A$4:$A$32=$B64)*('乐容-S级品'!$L$3:$CA$3=CE$1)*('乐容-S级品'!$L$4:$CA$32)),0)</f>
      </c>
      <c r="CF64" s="280">
        <f>IFERROR(SUMPRODUCT(('控温被PRO-S级品'!$B$2:$B$10=$B64)*('控温被PRO-S级品'!$E$1:$BE$1=CF$1)*('控温被PRO-S级品'!$E$2:$BE$10)),0)+IFERROR(SUMPRODUCT(('冬被-S级品'!$B$2:$B$10=$B64)*('冬被-S级品'!$E$1:$AW$1=CF$1)*('冬被-S级品'!$E$2:$AW$10)),0)+IFERROR(SUMPRODUCT(('白止-S级品'!$A$2:$A$26=$B64)*('白止-S级品'!$D$1:$AV$1=CF$1)*('白止-S级品'!$D$2:$AV$26)),0)+IFERROR(SUMPRODUCT(('乐容-S级品'!$A$4:$A$32=$B64)*('乐容-S级品'!$L$3:$CA$3=CF$1)*('乐容-S级品'!$L$4:$CA$32)),0)</f>
      </c>
      <c r="CG64" s="280">
        <f>IFERROR(SUMPRODUCT(('控温被PRO-S级品'!$B$2:$B$10=$B64)*('控温被PRO-S级品'!$E$1:$BE$1=CG$1)*('控温被PRO-S级品'!$E$2:$BE$10)),0)+IFERROR(SUMPRODUCT(('冬被-S级品'!$B$2:$B$10=$B64)*('冬被-S级品'!$E$1:$AW$1=CG$1)*('冬被-S级品'!$E$2:$AW$10)),0)+IFERROR(SUMPRODUCT(('白止-S级品'!$A$2:$A$26=$B64)*('白止-S级品'!$D$1:$AV$1=CG$1)*('白止-S级品'!$D$2:$AV$26)),0)+IFERROR(SUMPRODUCT(('乐容-S级品'!$A$4:$A$32=$B64)*('乐容-S级品'!$L$3:$CA$3=CG$1)*('乐容-S级品'!$L$4:$CA$32)),0)</f>
      </c>
      <c r="CH64" s="280">
        <f>IFERROR(SUMPRODUCT(('控温被PRO-S级品'!$B$2:$B$10=$B64)*('控温被PRO-S级品'!$E$1:$BE$1=CH$1)*('控温被PRO-S级品'!$E$2:$BE$10)),0)+IFERROR(SUMPRODUCT(('冬被-S级品'!$B$2:$B$10=$B64)*('冬被-S级品'!$E$1:$AW$1=CH$1)*('冬被-S级品'!$E$2:$AW$10)),0)+IFERROR(SUMPRODUCT(('白止-S级品'!$A$2:$A$26=$B64)*('白止-S级品'!$D$1:$AV$1=CH$1)*('白止-S级品'!$D$2:$AV$26)),0)+IFERROR(SUMPRODUCT(('乐容-S级品'!$A$4:$A$32=$B64)*('乐容-S级品'!$L$3:$CA$3=CH$1)*('乐容-S级品'!$L$4:$CA$32)),0)</f>
      </c>
      <c r="CI64" s="280">
        <f>IFERROR(SUMPRODUCT(('控温被PRO-S级品'!$B$2:$B$10=$B64)*('控温被PRO-S级品'!$E$1:$BE$1=CI$1)*('控温被PRO-S级品'!$E$2:$BE$10)),0)+IFERROR(SUMPRODUCT(('冬被-S级品'!$B$2:$B$10=$B64)*('冬被-S级品'!$E$1:$AW$1=CI$1)*('冬被-S级品'!$E$2:$AW$10)),0)+IFERROR(SUMPRODUCT(('白止-S级品'!$A$2:$A$26=$B64)*('白止-S级品'!$D$1:$AV$1=CI$1)*('白止-S级品'!$D$2:$AV$26)),0)+IFERROR(SUMPRODUCT(('乐容-S级品'!$A$4:$A$32=$B64)*('乐容-S级品'!$L$3:$CA$3=CI$1)*('乐容-S级品'!$L$4:$CA$32)),0)</f>
      </c>
      <c r="CJ64" s="280">
        <f>IFERROR(SUMPRODUCT(('控温被PRO-S级品'!$B$2:$B$10=$B64)*('控温被PRO-S级品'!$E$1:$BE$1=CJ$1)*('控温被PRO-S级品'!$E$2:$BE$10)),0)+IFERROR(SUMPRODUCT(('冬被-S级品'!$B$2:$B$10=$B64)*('冬被-S级品'!$E$1:$AW$1=CJ$1)*('冬被-S级品'!$E$2:$AW$10)),0)+IFERROR(SUMPRODUCT(('白止-S级品'!$A$2:$A$26=$B64)*('白止-S级品'!$D$1:$AV$1=CJ$1)*('白止-S级品'!$D$2:$AV$26)),0)+IFERROR(SUMPRODUCT(('乐容-S级品'!$A$4:$A$32=$B64)*('乐容-S级品'!$L$3:$CA$3=CJ$1)*('乐容-S级品'!$L$4:$CA$32)),0)</f>
      </c>
      <c r="CK64" s="280">
        <f>IFERROR(SUMPRODUCT(('控温被PRO-S级品'!$B$2:$B$10=$B64)*('控温被PRO-S级品'!$E$1:$BE$1=CK$1)*('控温被PRO-S级品'!$E$2:$BE$10)),0)+IFERROR(SUMPRODUCT(('冬被-S级品'!$B$2:$B$10=$B64)*('冬被-S级品'!$E$1:$AW$1=CK$1)*('冬被-S级品'!$E$2:$AW$10)),0)+IFERROR(SUMPRODUCT(('白止-S级品'!$A$2:$A$26=$B64)*('白止-S级品'!$D$1:$AV$1=CK$1)*('白止-S级品'!$D$2:$AV$26)),0)+IFERROR(SUMPRODUCT(('乐容-S级品'!$A$4:$A$32=$B64)*('乐容-S级品'!$L$3:$CA$3=CK$1)*('乐容-S级品'!$L$4:$CA$32)),0)</f>
      </c>
      <c r="CL64" s="280">
        <f>IFERROR(SUMPRODUCT(('控温被PRO-S级品'!$B$2:$B$10=$B64)*('控温被PRO-S级品'!$E$1:$BE$1=CL$1)*('控温被PRO-S级品'!$E$2:$BE$10)),0)+IFERROR(SUMPRODUCT(('冬被-S级品'!$B$2:$B$10=$B64)*('冬被-S级品'!$E$1:$AW$1=CL$1)*('冬被-S级品'!$E$2:$AW$10)),0)+IFERROR(SUMPRODUCT(('白止-S级品'!$A$2:$A$26=$B64)*('白止-S级品'!$D$1:$AV$1=CL$1)*('白止-S级品'!$D$2:$AV$26)),0)+IFERROR(SUMPRODUCT(('乐容-S级品'!$A$4:$A$32=$B64)*('乐容-S级品'!$L$3:$CA$3=CL$1)*('乐容-S级品'!$L$4:$CA$32)),0)</f>
      </c>
      <c r="CM64" s="280">
        <f>IFERROR(SUMPRODUCT(('控温被PRO-S级品'!$B$2:$B$10=$B64)*('控温被PRO-S级品'!$E$1:$BE$1=CM$1)*('控温被PRO-S级品'!$E$2:$BE$10)),0)+IFERROR(SUMPRODUCT(('冬被-S级品'!$B$2:$B$10=$B64)*('冬被-S级品'!$E$1:$AW$1=CM$1)*('冬被-S级品'!$E$2:$AW$10)),0)+IFERROR(SUMPRODUCT(('白止-S级品'!$A$2:$A$26=$B64)*('白止-S级品'!$D$1:$AV$1=CM$1)*('白止-S级品'!$D$2:$AV$26)),0)+IFERROR(SUMPRODUCT(('乐容-S级品'!$A$4:$A$32=$B64)*('乐容-S级品'!$L$3:$CA$3=CM$1)*('乐容-S级品'!$L$4:$CA$32)),0)</f>
      </c>
      <c r="CN64" s="280">
        <f>IFERROR(SUMPRODUCT(('控温被PRO-S级品'!$B$2:$B$10=$B64)*('控温被PRO-S级品'!$E$1:$BE$1=CN$1)*('控温被PRO-S级品'!$E$2:$BE$10)),0)+IFERROR(SUMPRODUCT(('冬被-S级品'!$B$2:$B$10=$B64)*('冬被-S级品'!$E$1:$AW$1=CN$1)*('冬被-S级品'!$E$2:$AW$10)),0)+IFERROR(SUMPRODUCT(('白止-S级品'!$A$2:$A$26=$B64)*('白止-S级品'!$D$1:$AV$1=CN$1)*('白止-S级品'!$D$2:$AV$26)),0)+IFERROR(SUMPRODUCT(('乐容-S级品'!$A$4:$A$32=$B64)*('乐容-S级品'!$L$3:$CA$3=CN$1)*('乐容-S级品'!$L$4:$CA$32)),0)</f>
      </c>
      <c r="CO64" s="280">
        <f>IFERROR(SUMPRODUCT(('控温被PRO-S级品'!$B$2:$B$10=$B64)*('控温被PRO-S级品'!$E$1:$BE$1=CO$1)*('控温被PRO-S级品'!$E$2:$BE$10)),0)+IFERROR(SUMPRODUCT(('冬被-S级品'!$B$2:$B$10=$B64)*('冬被-S级品'!$E$1:$AW$1=CO$1)*('冬被-S级品'!$E$2:$AW$10)),0)+IFERROR(SUMPRODUCT(('白止-S级品'!$A$2:$A$26=$B64)*('白止-S级品'!$D$1:$AV$1=CO$1)*('白止-S级品'!$D$2:$AV$26)),0)+IFERROR(SUMPRODUCT(('乐容-S级品'!$A$4:$A$32=$B64)*('乐容-S级品'!$L$3:$CA$3=CO$1)*('乐容-S级品'!$L$4:$CA$32)),0)</f>
      </c>
      <c r="CP64" s="280">
        <f>IFERROR(SUMPRODUCT(('控温被PRO-S级品'!$B$2:$B$10=$B64)*('控温被PRO-S级品'!$E$1:$BE$1=CP$1)*('控温被PRO-S级品'!$E$2:$BE$10)),0)+IFERROR(SUMPRODUCT(('冬被-S级品'!$B$2:$B$10=$B64)*('冬被-S级品'!$E$1:$AW$1=CP$1)*('冬被-S级品'!$E$2:$AW$10)),0)+IFERROR(SUMPRODUCT(('白止-S级品'!$A$2:$A$26=$B64)*('白止-S级品'!$D$1:$AV$1=CP$1)*('白止-S级品'!$D$2:$AV$26)),0)+IFERROR(SUMPRODUCT(('乐容-S级品'!$A$4:$A$32=$B64)*('乐容-S级品'!$L$3:$CA$3=CP$1)*('乐容-S级品'!$L$4:$CA$32)),0)</f>
      </c>
      <c r="CQ64" s="280">
        <f>IFERROR(SUMPRODUCT(('控温被PRO-S级品'!$B$2:$B$10=$B64)*('控温被PRO-S级品'!$E$1:$BE$1=CQ$1)*('控温被PRO-S级品'!$E$2:$BE$10)),0)+IFERROR(SUMPRODUCT(('冬被-S级品'!$B$2:$B$10=$B64)*('冬被-S级品'!$E$1:$AW$1=CQ$1)*('冬被-S级品'!$E$2:$AW$10)),0)+IFERROR(SUMPRODUCT(('白止-S级品'!$A$2:$A$26=$B64)*('白止-S级品'!$D$1:$AV$1=CQ$1)*('白止-S级品'!$D$2:$AV$26)),0)+IFERROR(SUMPRODUCT(('乐容-S级品'!$A$4:$A$32=$B64)*('乐容-S级品'!$L$3:$CA$3=CQ$1)*('乐容-S级品'!$L$4:$CA$32)),0)</f>
      </c>
      <c r="CR64" s="280">
        <f>IFERROR(SUMPRODUCT(('控温被PRO-S级品'!$B$2:$B$10=$B64)*('控温被PRO-S级品'!$E$1:$BE$1=CR$1)*('控温被PRO-S级品'!$E$2:$BE$10)),0)+IFERROR(SUMPRODUCT(('冬被-S级品'!$B$2:$B$10=$B64)*('冬被-S级品'!$E$1:$AW$1=CR$1)*('冬被-S级品'!$E$2:$AW$10)),0)+IFERROR(SUMPRODUCT(('白止-S级品'!$A$2:$A$26=$B64)*('白止-S级品'!$D$1:$AV$1=CR$1)*('白止-S级品'!$D$2:$AV$26)),0)+IFERROR(SUMPRODUCT(('乐容-S级品'!$A$4:$A$32=$B64)*('乐容-S级品'!$L$3:$CA$3=CR$1)*('乐容-S级品'!$L$4:$CA$32)),0)</f>
      </c>
      <c r="CS64" s="280">
        <f>IFERROR(SUMPRODUCT(('控温被PRO-S级品'!$B$2:$B$10=$B64)*('控温被PRO-S级品'!$E$1:$BE$1=CS$1)*('控温被PRO-S级品'!$E$2:$BE$10)),0)+IFERROR(SUMPRODUCT(('冬被-S级品'!$B$2:$B$10=$B64)*('冬被-S级品'!$E$1:$AW$1=CS$1)*('冬被-S级品'!$E$2:$AW$10)),0)+IFERROR(SUMPRODUCT(('白止-S级品'!$A$2:$A$26=$B64)*('白止-S级品'!$D$1:$AV$1=CS$1)*('白止-S级品'!$D$2:$AV$26)),0)+IFERROR(SUMPRODUCT(('乐容-S级品'!$A$4:$A$32=$B64)*('乐容-S级品'!$L$3:$CA$3=CS$1)*('乐容-S级品'!$L$4:$CA$32)),0)</f>
      </c>
      <c r="CT64" s="280">
        <f>IFERROR(SUMPRODUCT(('控温被PRO-S级品'!$B$2:$B$10=$B64)*('控温被PRO-S级品'!$E$1:$BE$1=CT$1)*('控温被PRO-S级品'!$E$2:$BE$10)),0)+IFERROR(SUMPRODUCT(('冬被-S级品'!$B$2:$B$10=$B64)*('冬被-S级品'!$E$1:$AW$1=CT$1)*('冬被-S级品'!$E$2:$AW$10)),0)+IFERROR(SUMPRODUCT(('白止-S级品'!$A$2:$A$26=$B64)*('白止-S级品'!$D$1:$AV$1=CT$1)*('白止-S级品'!$D$2:$AV$26)),0)+IFERROR(SUMPRODUCT(('乐容-S级品'!$A$4:$A$32=$B64)*('乐容-S级品'!$L$3:$CA$3=CT$1)*('乐容-S级品'!$L$4:$CA$32)),0)</f>
      </c>
      <c r="CU64" s="280">
        <f>IFERROR(SUMPRODUCT(('控温被PRO-S级品'!$B$2:$B$10=$B64)*('控温被PRO-S级品'!$E$1:$BE$1=CU$1)*('控温被PRO-S级品'!$E$2:$BE$10)),0)+IFERROR(SUMPRODUCT(('冬被-S级品'!$B$2:$B$10=$B64)*('冬被-S级品'!$E$1:$AW$1=CU$1)*('冬被-S级品'!$E$2:$AW$10)),0)+IFERROR(SUMPRODUCT(('白止-S级品'!$A$2:$A$26=$B64)*('白止-S级品'!$D$1:$AV$1=CU$1)*('白止-S级品'!$D$2:$AV$26)),0)+IFERROR(SUMPRODUCT(('乐容-S级品'!$A$4:$A$32=$B64)*('乐容-S级品'!$L$3:$CA$3=CU$1)*('乐容-S级品'!$L$4:$CA$32)),0)</f>
      </c>
      <c r="CV64" s="280">
        <f>IFERROR(SUMPRODUCT(('控温被PRO-S级品'!$B$2:$B$10=$B64)*('控温被PRO-S级品'!$E$1:$BE$1=CV$1)*('控温被PRO-S级品'!$E$2:$BE$10)),0)+IFERROR(SUMPRODUCT(('冬被-S级品'!$B$2:$B$10=$B64)*('冬被-S级品'!$E$1:$AW$1=CV$1)*('冬被-S级品'!$E$2:$AW$10)),0)+IFERROR(SUMPRODUCT(('白止-S级品'!$A$2:$A$26=$B64)*('白止-S级品'!$D$1:$AV$1=CV$1)*('白止-S级品'!$D$2:$AV$26)),0)+IFERROR(SUMPRODUCT(('乐容-S级品'!$A$4:$A$32=$B64)*('乐容-S级品'!$L$3:$CA$3=CV$1)*('乐容-S级品'!$L$4:$CA$32)),0)</f>
      </c>
      <c r="CW64" s="280">
        <f>IFERROR(SUMPRODUCT(('控温被PRO-S级品'!$B$2:$B$10=$B64)*('控温被PRO-S级品'!$E$1:$BE$1=CW$1)*('控温被PRO-S级品'!$E$2:$BE$10)),0)+IFERROR(SUMPRODUCT(('冬被-S级品'!$B$2:$B$10=$B64)*('冬被-S级品'!$E$1:$AW$1=CW$1)*('冬被-S级品'!$E$2:$AW$10)),0)+IFERROR(SUMPRODUCT(('白止-S级品'!$A$2:$A$26=$B64)*('白止-S级品'!$D$1:$AV$1=CW$1)*('白止-S级品'!$D$2:$AV$26)),0)+IFERROR(SUMPRODUCT(('乐容-S级品'!$A$4:$A$32=$B64)*('乐容-S级品'!$L$3:$CA$3=CW$1)*('乐容-S级品'!$L$4:$CA$32)),0)</f>
      </c>
      <c r="CX64" s="280">
        <f>IFERROR(SUMPRODUCT(('控温被PRO-S级品'!$B$2:$B$10=$B64)*('控温被PRO-S级品'!$E$1:$BE$1=CX$1)*('控温被PRO-S级品'!$E$2:$BE$10)),0)+IFERROR(SUMPRODUCT(('冬被-S级品'!$B$2:$B$10=$B64)*('冬被-S级品'!$E$1:$AW$1=CX$1)*('冬被-S级品'!$E$2:$AW$10)),0)+IFERROR(SUMPRODUCT(('白止-S级品'!$A$2:$A$26=$B64)*('白止-S级品'!$D$1:$AV$1=CX$1)*('白止-S级品'!$D$2:$AV$26)),0)+IFERROR(SUMPRODUCT(('乐容-S级品'!$A$4:$A$32=$B64)*('乐容-S级品'!$L$3:$CA$3=CX$1)*('乐容-S级品'!$L$4:$CA$32)),0)</f>
      </c>
      <c r="CY64" s="280">
        <f>IFERROR(SUMPRODUCT(('控温被PRO-S级品'!$B$2:$B$10=$B64)*('控温被PRO-S级品'!$E$1:$BE$1=CY$1)*('控温被PRO-S级品'!$E$2:$BE$10)),0)+IFERROR(SUMPRODUCT(('冬被-S级品'!$B$2:$B$10=$B64)*('冬被-S级品'!$E$1:$AW$1=CY$1)*('冬被-S级品'!$E$2:$AW$10)),0)+IFERROR(SUMPRODUCT(('白止-S级品'!$A$2:$A$26=$B64)*('白止-S级品'!$D$1:$AV$1=CY$1)*('白止-S级品'!$D$2:$AV$26)),0)+IFERROR(SUMPRODUCT(('乐容-S级品'!$A$4:$A$32=$B64)*('乐容-S级品'!$L$3:$CA$3=CY$1)*('乐容-S级品'!$L$4:$CA$32)),0)</f>
      </c>
      <c r="CZ64" s="280">
        <f>IFERROR(SUMPRODUCT(('控温被PRO-S级品'!$B$2:$B$10=$B64)*('控温被PRO-S级品'!$E$1:$BE$1=CZ$1)*('控温被PRO-S级品'!$E$2:$BE$10)),0)+IFERROR(SUMPRODUCT(('冬被-S级品'!$B$2:$B$10=$B64)*('冬被-S级品'!$E$1:$AW$1=CZ$1)*('冬被-S级品'!$E$2:$AW$10)),0)+IFERROR(SUMPRODUCT(('白止-S级品'!$A$2:$A$26=$B64)*('白止-S级品'!$D$1:$AV$1=CZ$1)*('白止-S级品'!$D$2:$AV$26)),0)+IFERROR(SUMPRODUCT(('乐容-S级品'!$A$4:$A$32=$B64)*('乐容-S级品'!$L$3:$CA$3=CZ$1)*('乐容-S级品'!$L$4:$CA$32)),0)</f>
      </c>
      <c r="DA64" s="280">
        <f>IFERROR(SUMPRODUCT(('控温被PRO-S级品'!$B$2:$B$10=$B64)*('控温被PRO-S级品'!$E$1:$BE$1=DA$1)*('控温被PRO-S级品'!$E$2:$BE$10)),0)+IFERROR(SUMPRODUCT(('冬被-S级品'!$B$2:$B$10=$B64)*('冬被-S级品'!$E$1:$AW$1=DA$1)*('冬被-S级品'!$E$2:$AW$10)),0)+IFERROR(SUMPRODUCT(('白止-S级品'!$A$2:$A$26=$B64)*('白止-S级品'!$D$1:$AV$1=DA$1)*('白止-S级品'!$D$2:$AV$26)),0)+IFERROR(SUMPRODUCT(('乐容-S级品'!$A$4:$A$32=$B64)*('乐容-S级品'!$L$3:$CA$3=DA$1)*('乐容-S级品'!$L$4:$CA$32)),0)</f>
      </c>
      <c r="DB64" s="280">
        <f>IFERROR(SUMPRODUCT(('控温被PRO-S级品'!$B$2:$B$10=$B64)*('控温被PRO-S级品'!$E$1:$BE$1=DB$1)*('控温被PRO-S级品'!$E$2:$BE$10)),0)+IFERROR(SUMPRODUCT(('冬被-S级品'!$B$2:$B$10=$B64)*('冬被-S级品'!$E$1:$AW$1=DB$1)*('冬被-S级品'!$E$2:$AW$10)),0)+IFERROR(SUMPRODUCT(('白止-S级品'!$A$2:$A$26=$B64)*('白止-S级品'!$D$1:$AV$1=DB$1)*('白止-S级品'!$D$2:$AV$26)),0)+IFERROR(SUMPRODUCT(('乐容-S级品'!$A$4:$A$32=$B64)*('乐容-S级品'!$L$3:$CA$3=DB$1)*('乐容-S级品'!$L$4:$CA$32)),0)</f>
      </c>
      <c r="DC64" s="280">
        <f>IFERROR(SUMPRODUCT(('控温被PRO-S级品'!$B$2:$B$10=$B64)*('控温被PRO-S级品'!$E$1:$BE$1=DC$1)*('控温被PRO-S级品'!$E$2:$BE$10)),0)+IFERROR(SUMPRODUCT(('冬被-S级品'!$B$2:$B$10=$B64)*('冬被-S级品'!$E$1:$AW$1=DC$1)*('冬被-S级品'!$E$2:$AW$10)),0)+IFERROR(SUMPRODUCT(('白止-S级品'!$A$2:$A$26=$B64)*('白止-S级品'!$D$1:$AV$1=DC$1)*('白止-S级品'!$D$2:$AV$26)),0)+IFERROR(SUMPRODUCT(('乐容-S级品'!$A$4:$A$32=$B64)*('乐容-S级品'!$L$3:$CA$3=DC$1)*('乐容-S级品'!$L$4:$CA$32)),0)</f>
      </c>
      <c r="DD64" s="280">
        <f>IFERROR(SUMPRODUCT(('控温被PRO-S级品'!$B$2:$B$10=$B64)*('控温被PRO-S级品'!$E$1:$BE$1=DD$1)*('控温被PRO-S级品'!$E$2:$BE$10)),0)+IFERROR(SUMPRODUCT(('冬被-S级品'!$B$2:$B$10=$B64)*('冬被-S级品'!$E$1:$AW$1=DD$1)*('冬被-S级品'!$E$2:$AW$10)),0)+IFERROR(SUMPRODUCT(('白止-S级品'!$A$2:$A$26=$B64)*('白止-S级品'!$D$1:$AV$1=DD$1)*('白止-S级品'!$D$2:$AV$26)),0)+IFERROR(SUMPRODUCT(('乐容-S级品'!$A$4:$A$32=$B64)*('乐容-S级品'!$L$3:$CA$3=DD$1)*('乐容-S级品'!$L$4:$CA$32)),0)</f>
      </c>
      <c r="DE64" s="280">
        <f>IFERROR(SUMPRODUCT(('控温被PRO-S级品'!$B$2:$B$10=$B64)*('控温被PRO-S级品'!$E$1:$BE$1=DE$1)*('控温被PRO-S级品'!$E$2:$BE$10)),0)+IFERROR(SUMPRODUCT(('冬被-S级品'!$B$2:$B$10=$B64)*('冬被-S级品'!$E$1:$AW$1=DE$1)*('冬被-S级品'!$E$2:$AW$10)),0)+IFERROR(SUMPRODUCT(('白止-S级品'!$A$2:$A$26=$B64)*('白止-S级品'!$D$1:$AV$1=DE$1)*('白止-S级品'!$D$2:$AV$26)),0)+IFERROR(SUMPRODUCT(('乐容-S级品'!$A$4:$A$32=$B64)*('乐容-S级品'!$L$3:$CA$3=DE$1)*('乐容-S级品'!$L$4:$CA$32)),0)</f>
      </c>
      <c r="DF64" s="280">
        <f>IFERROR(SUMPRODUCT(('控温被PRO-S级品'!$B$2:$B$10=$B64)*('控温被PRO-S级品'!$E$1:$BE$1=DF$1)*('控温被PRO-S级品'!$E$2:$BE$10)),0)+IFERROR(SUMPRODUCT(('冬被-S级品'!$B$2:$B$10=$B64)*('冬被-S级品'!$E$1:$AW$1=DF$1)*('冬被-S级品'!$E$2:$AW$10)),0)+IFERROR(SUMPRODUCT(('白止-S级品'!$A$2:$A$26=$B64)*('白止-S级品'!$D$1:$AV$1=DF$1)*('白止-S级品'!$D$2:$AV$26)),0)+IFERROR(SUMPRODUCT(('乐容-S级品'!$A$4:$A$32=$B64)*('乐容-S级品'!$L$3:$CA$3=DF$1)*('乐容-S级品'!$L$4:$CA$32)),0)</f>
      </c>
      <c r="DG64" s="280">
        <f>IFERROR(SUMPRODUCT(('控温被PRO-S级品'!$B$2:$B$10=$B64)*('控温被PRO-S级品'!$E$1:$BE$1=DG$1)*('控温被PRO-S级品'!$E$2:$BE$10)),0)+IFERROR(SUMPRODUCT(('冬被-S级品'!$B$2:$B$10=$B64)*('冬被-S级品'!$E$1:$AW$1=DG$1)*('冬被-S级品'!$E$2:$AW$10)),0)+IFERROR(SUMPRODUCT(('白止-S级品'!$A$2:$A$26=$B64)*('白止-S级品'!$D$1:$AV$1=DG$1)*('白止-S级品'!$D$2:$AV$26)),0)+IFERROR(SUMPRODUCT(('乐容-S级品'!$A$4:$A$32=$B64)*('乐容-S级品'!$L$3:$CA$3=DG$1)*('乐容-S级品'!$L$4:$CA$32)),0)</f>
      </c>
      <c r="DH64" s="280">
        <f>IFERROR(SUMPRODUCT(('控温被PRO-S级品'!$B$2:$B$10=$B64)*('控温被PRO-S级品'!$E$1:$BE$1=DH$1)*('控温被PRO-S级品'!$E$2:$BE$10)),0)+IFERROR(SUMPRODUCT(('冬被-S级品'!$B$2:$B$10=$B64)*('冬被-S级品'!$E$1:$AW$1=DH$1)*('冬被-S级品'!$E$2:$AW$10)),0)+IFERROR(SUMPRODUCT(('白止-S级品'!$A$2:$A$26=$B64)*('白止-S级品'!$D$1:$AV$1=DH$1)*('白止-S级品'!$D$2:$AV$26)),0)+IFERROR(SUMPRODUCT(('乐容-S级品'!$A$4:$A$32=$B64)*('乐容-S级品'!$L$3:$CA$3=DH$1)*('乐容-S级品'!$L$4:$CA$32)),0)</f>
      </c>
      <c r="DI64" s="280">
        <f>IFERROR(SUMPRODUCT(('控温被PRO-S级品'!$B$2:$B$10=$B64)*('控温被PRO-S级品'!$E$1:$BE$1=DI$1)*('控温被PRO-S级品'!$E$2:$BE$10)),0)+IFERROR(SUMPRODUCT(('冬被-S级品'!$B$2:$B$10=$B64)*('冬被-S级品'!$E$1:$AW$1=DI$1)*('冬被-S级品'!$E$2:$AW$10)),0)+IFERROR(SUMPRODUCT(('白止-S级品'!$A$2:$A$26=$B64)*('白止-S级品'!$D$1:$AV$1=DI$1)*('白止-S级品'!$D$2:$AV$26)),0)+IFERROR(SUMPRODUCT(('乐容-S级品'!$A$4:$A$32=$B64)*('乐容-S级品'!$L$3:$CA$3=DI$1)*('乐容-S级品'!$L$4:$CA$32)),0)</f>
      </c>
      <c r="DJ64" s="280">
        <f>IFERROR(SUMPRODUCT(('控温被PRO-S级品'!$B$2:$B$10=$B64)*('控温被PRO-S级品'!$E$1:$BE$1=DJ$1)*('控温被PRO-S级品'!$E$2:$BE$10)),0)+IFERROR(SUMPRODUCT(('冬被-S级品'!$B$2:$B$10=$B64)*('冬被-S级品'!$E$1:$AW$1=DJ$1)*('冬被-S级品'!$E$2:$AW$10)),0)+IFERROR(SUMPRODUCT(('白止-S级品'!$A$2:$A$26=$B64)*('白止-S级品'!$D$1:$AV$1=DJ$1)*('白止-S级品'!$D$2:$AV$26)),0)+IFERROR(SUMPRODUCT(('乐容-S级品'!$A$4:$A$32=$B64)*('乐容-S级品'!$L$3:$CA$3=DJ$1)*('乐容-S级品'!$L$4:$CA$32)),0)</f>
      </c>
      <c r="DK64" s="280"/>
      <c r="DL64" s="280"/>
      <c r="DM64" s="280"/>
      <c r="DN64" s="280"/>
      <c r="DO64" s="280"/>
      <c r="DP64" s="280"/>
      <c r="DQ64" s="280"/>
      <c r="DR64" s="280"/>
      <c r="DS64" s="280"/>
      <c r="DT64" s="280"/>
      <c r="DU64" s="280"/>
      <c r="DV64" s="280"/>
      <c r="DW64" s="280">
        <f>VLOOKUP(B64,'系统编码规格'!A:C,3,FALSE)</f>
      </c>
      <c r="DX64" s="280"/>
      <c r="DY64" s="280"/>
      <c r="DZ64" s="280"/>
      <c r="EA64" s="280"/>
      <c r="EB64" s="280"/>
      <c r="EC64" s="280"/>
      <c r="ED64" s="280"/>
      <c r="EE64" s="280"/>
      <c r="EF64" s="280"/>
      <c r="EG64" s="280"/>
      <c r="EH64" s="280"/>
      <c r="EI64" s="280"/>
      <c r="EJ64" s="280"/>
      <c r="EK64" s="280"/>
      <c r="EL64" s="280"/>
      <c r="EM64" s="280"/>
      <c r="EN64" s="280"/>
      <c r="EO64" s="280"/>
      <c r="EP64" s="280"/>
      <c r="EQ64" s="280"/>
      <c r="ER64" s="280"/>
      <c r="ES64" s="280"/>
      <c r="ET64" s="280"/>
      <c r="EU64" s="280"/>
      <c r="EV64" s="280"/>
      <c r="EW64" s="280"/>
      <c r="EX64" s="280"/>
      <c r="EY64" s="280"/>
      <c r="EZ64" s="280"/>
      <c r="FA64" s="280"/>
      <c r="FB64" s="280"/>
      <c r="FC64" s="280"/>
      <c r="FD64" s="280"/>
      <c r="FE64" s="280"/>
      <c r="FF64" s="280"/>
      <c r="FG64" s="280"/>
      <c r="FH64" s="280"/>
      <c r="FI64" s="280"/>
      <c r="FJ64" s="280"/>
      <c r="FK64" s="280"/>
      <c r="FL64" s="280"/>
      <c r="FM64" s="280"/>
      <c r="FN64" s="280"/>
      <c r="FO64" s="280"/>
      <c r="FP64" s="280"/>
      <c r="FQ64" s="280"/>
      <c r="FR64" s="280"/>
      <c r="FS64" s="280"/>
      <c r="FT64" s="280"/>
      <c r="FU64" s="280"/>
      <c r="FV64" s="280"/>
      <c r="FW64" s="280"/>
      <c r="FX64" s="280"/>
      <c r="FY64" s="280"/>
      <c r="FZ64" s="280"/>
      <c r="GA64" s="280"/>
      <c r="GB64" s="280"/>
      <c r="GC64" s="280"/>
      <c r="GD64" s="280"/>
      <c r="GE64" s="280"/>
      <c r="GF64" s="280"/>
      <c r="GG64" s="280"/>
      <c r="GH64" s="280"/>
      <c r="GI64" s="280"/>
      <c r="GJ64" s="280"/>
      <c r="GK64" s="280"/>
      <c r="GL64" s="280"/>
      <c r="GM64" s="280"/>
      <c r="GN64" s="280"/>
      <c r="GO64" s="280"/>
      <c r="GP64" s="280"/>
      <c r="GQ64" s="280"/>
      <c r="GR64" s="280"/>
      <c r="GS64" s="280"/>
      <c r="GT64" s="280"/>
      <c r="GU64" s="280"/>
      <c r="GV64" s="280"/>
    </row>
    <row r="65">
      <c r="A65" s="309" t="str">
        <v>安桐</v>
      </c>
      <c r="B65" s="310" t="str">
        <v>010020105040036-016</v>
      </c>
      <c r="C65" s="309" t="str">
        <v>控温被pro-冬被</v>
      </c>
      <c r="D65" s="309" t="str">
        <v>颜色:云朵白,床品尺寸:150*210cm,床品规格:150cm,系列:深睡系列</v>
      </c>
      <c r="E65">
        <f>SUM(F65:GX65)</f>
      </c>
      <c r="F65" s="280">
        <f>IFERROR(SUMPRODUCT(('控温被PRO-S级品'!$B$2:$B$10=$B65)*('控温被PRO-S级品'!$E$1:$BE$1=F$1)*('控温被PRO-S级品'!$E$2:$BE$10)),0)+IFERROR(SUMPRODUCT(('冬被-S级品'!$B$2:$B$10=$B65)*('冬被-S级品'!$E$1:$AW$1=F$1)*('冬被-S级品'!$E$2:$AW$10)),0)+IFERROR(SUMPRODUCT(('白止-S级品'!$A$2:$A$26=$B65)*('白止-S级品'!$D$1:$AV$1=F$1)*('白止-S级品'!$D$2:$AV$26)),0)+IFERROR(SUMPRODUCT(('乐容-S级品'!$A$4:$A$32=$B65)*('乐容-S级品'!$L$3:$CA$3=F$1)*('乐容-S级品'!$L$4:$CA$32)),0)</f>
      </c>
      <c r="G65" s="280">
        <f>IFERROR(SUMPRODUCT(('控温被PRO-S级品'!$B$2:$B$10=$B65)*('控温被PRO-S级品'!$E$1:$BE$1=G$1)*('控温被PRO-S级品'!$E$2:$BE$10)),0)+IFERROR(SUMPRODUCT(('冬被-S级品'!$B$2:$B$10=$B65)*('冬被-S级品'!$E$1:$AW$1=G$1)*('冬被-S级品'!$E$2:$AW$10)),0)+IFERROR(SUMPRODUCT(('白止-S级品'!$A$2:$A$26=$B65)*('白止-S级品'!$D$1:$AV$1=G$1)*('白止-S级品'!$D$2:$AV$26)),0)+IFERROR(SUMPRODUCT(('乐容-S级品'!$A$4:$A$32=$B65)*('乐容-S级品'!$L$3:$CA$3=G$1)*('乐容-S级品'!$L$4:$CA$32)),0)</f>
      </c>
      <c r="H65" s="280">
        <f>IFERROR(SUMPRODUCT(('控温被PRO-S级品'!$B$2:$B$10=$B65)*('控温被PRO-S级品'!$E$1:$BE$1=H$1)*('控温被PRO-S级品'!$E$2:$BE$10)),0)+IFERROR(SUMPRODUCT(('冬被-S级品'!$B$2:$B$10=$B65)*('冬被-S级品'!$E$1:$AW$1=H$1)*('冬被-S级品'!$E$2:$AW$10)),0)+IFERROR(SUMPRODUCT(('白止-S级品'!$A$2:$A$26=$B65)*('白止-S级品'!$D$1:$AV$1=H$1)*('白止-S级品'!$D$2:$AV$26)),0)+IFERROR(SUMPRODUCT(('乐容-S级品'!$A$4:$A$32=$B65)*('乐容-S级品'!$L$3:$CA$3=H$1)*('乐容-S级品'!$L$4:$CA$32)),0)</f>
      </c>
      <c r="I65" s="280">
        <f>IFERROR(SUMPRODUCT(('控温被PRO-S级品'!$B$2:$B$10=$B65)*('控温被PRO-S级品'!$E$1:$BE$1=I$1)*('控温被PRO-S级品'!$E$2:$BE$10)),0)+IFERROR(SUMPRODUCT(('冬被-S级品'!$B$2:$B$10=$B65)*('冬被-S级品'!$E$1:$AW$1=I$1)*('冬被-S级品'!$E$2:$AW$10)),0)+IFERROR(SUMPRODUCT(('白止-S级品'!$A$2:$A$26=$B65)*('白止-S级品'!$D$1:$AV$1=I$1)*('白止-S级品'!$D$2:$AV$26)),0)+IFERROR(SUMPRODUCT(('乐容-S级品'!$A$4:$A$32=$B65)*('乐容-S级品'!$L$3:$CA$3=I$1)*('乐容-S级品'!$L$4:$CA$32)),0)</f>
      </c>
      <c r="J65" s="280">
        <f>IFERROR(SUMPRODUCT(('控温被PRO-S级品'!$B$2:$B$10=$B65)*('控温被PRO-S级品'!$E$1:$BE$1=J$1)*('控温被PRO-S级品'!$E$2:$BE$10)),0)+IFERROR(SUMPRODUCT(('冬被-S级品'!$B$2:$B$10=$B65)*('冬被-S级品'!$E$1:$AW$1=J$1)*('冬被-S级品'!$E$2:$AW$10)),0)+IFERROR(SUMPRODUCT(('白止-S级品'!$A$2:$A$26=$B65)*('白止-S级品'!$D$1:$AV$1=J$1)*('白止-S级品'!$D$2:$AV$26)),0)+IFERROR(SUMPRODUCT(('乐容-S级品'!$A$4:$A$32=$B65)*('乐容-S级品'!$L$3:$CA$3=J$1)*('乐容-S级品'!$L$4:$CA$32)),0)</f>
      </c>
      <c r="K65" s="280">
        <f>IFERROR(SUMPRODUCT(('控温被PRO-S级品'!$B$2:$B$10=$B65)*('控温被PRO-S级品'!$E$1:$BE$1=K$1)*('控温被PRO-S级品'!$E$2:$BE$10)),0)+IFERROR(SUMPRODUCT(('冬被-S级品'!$B$2:$B$10=$B65)*('冬被-S级品'!$E$1:$AW$1=K$1)*('冬被-S级品'!$E$2:$AW$10)),0)+IFERROR(SUMPRODUCT(('白止-S级品'!$A$2:$A$26=$B65)*('白止-S级品'!$D$1:$AV$1=K$1)*('白止-S级品'!$D$2:$AV$26)),0)+IFERROR(SUMPRODUCT(('乐容-S级品'!$A$4:$A$32=$B65)*('乐容-S级品'!$L$3:$CA$3=K$1)*('乐容-S级品'!$L$4:$CA$32)),0)</f>
      </c>
      <c r="L65" s="280">
        <f>IFERROR(SUMPRODUCT(('控温被PRO-S级品'!$B$2:$B$10=$B65)*('控温被PRO-S级品'!$E$1:$BE$1=L$1)*('控温被PRO-S级品'!$E$2:$BE$10)),0)+IFERROR(SUMPRODUCT(('冬被-S级品'!$B$2:$B$10=$B65)*('冬被-S级品'!$E$1:$AW$1=L$1)*('冬被-S级品'!$E$2:$AW$10)),0)+IFERROR(SUMPRODUCT(('白止-S级品'!$A$2:$A$26=$B65)*('白止-S级品'!$D$1:$AV$1=L$1)*('白止-S级品'!$D$2:$AV$26)),0)+IFERROR(SUMPRODUCT(('乐容-S级品'!$A$4:$A$32=$B65)*('乐容-S级品'!$L$3:$CA$3=L$1)*('乐容-S级品'!$L$4:$CA$32)),0)</f>
      </c>
      <c r="M65" s="280">
        <f>IFERROR(SUMPRODUCT(('控温被PRO-S级品'!$B$2:$B$10=$B65)*('控温被PRO-S级品'!$E$1:$BE$1=M$1)*('控温被PRO-S级品'!$E$2:$BE$10)),0)+IFERROR(SUMPRODUCT(('冬被-S级品'!$B$2:$B$10=$B65)*('冬被-S级品'!$E$1:$AW$1=M$1)*('冬被-S级品'!$E$2:$AW$10)),0)+IFERROR(SUMPRODUCT(('白止-S级品'!$A$2:$A$26=$B65)*('白止-S级品'!$D$1:$AV$1=M$1)*('白止-S级品'!$D$2:$AV$26)),0)+IFERROR(SUMPRODUCT(('乐容-S级品'!$A$4:$A$32=$B65)*('乐容-S级品'!$L$3:$CA$3=M$1)*('乐容-S级品'!$L$4:$CA$32)),0)</f>
      </c>
      <c r="N65" s="280">
        <f>IFERROR(SUMPRODUCT(('控温被PRO-S级品'!$B$2:$B$10=$B65)*('控温被PRO-S级品'!$E$1:$BE$1=N$1)*('控温被PRO-S级品'!$E$2:$BE$10)),0)+IFERROR(SUMPRODUCT(('冬被-S级品'!$B$2:$B$10=$B65)*('冬被-S级品'!$E$1:$AW$1=N$1)*('冬被-S级品'!$E$2:$AW$10)),0)+IFERROR(SUMPRODUCT(('白止-S级品'!$A$2:$A$26=$B65)*('白止-S级品'!$D$1:$AV$1=N$1)*('白止-S级品'!$D$2:$AV$26)),0)+IFERROR(SUMPRODUCT(('乐容-S级品'!$A$4:$A$32=$B65)*('乐容-S级品'!$L$3:$CA$3=N$1)*('乐容-S级品'!$L$4:$CA$32)),0)</f>
      </c>
      <c r="O65" s="280">
        <f>IFERROR(SUMPRODUCT(('控温被PRO-S级品'!$B$2:$B$10=$B65)*('控温被PRO-S级品'!$E$1:$BE$1=O$1)*('控温被PRO-S级品'!$E$2:$BE$10)),0)+IFERROR(SUMPRODUCT(('冬被-S级品'!$B$2:$B$10=$B65)*('冬被-S级品'!$E$1:$AW$1=O$1)*('冬被-S级品'!$E$2:$AW$10)),0)+IFERROR(SUMPRODUCT(('白止-S级品'!$A$2:$A$26=$B65)*('白止-S级品'!$D$1:$AV$1=O$1)*('白止-S级品'!$D$2:$AV$26)),0)+IFERROR(SUMPRODUCT(('乐容-S级品'!$A$4:$A$32=$B65)*('乐容-S级品'!$L$3:$CA$3=O$1)*('乐容-S级品'!$L$4:$CA$32)),0)</f>
      </c>
      <c r="P65" s="280">
        <f>IFERROR(SUMPRODUCT(('控温被PRO-S级品'!$B$2:$B$10=$B65)*('控温被PRO-S级品'!$E$1:$BE$1=P$1)*('控温被PRO-S级品'!$E$2:$BE$10)),0)+IFERROR(SUMPRODUCT(('冬被-S级品'!$B$2:$B$10=$B65)*('冬被-S级品'!$E$1:$AW$1=P$1)*('冬被-S级品'!$E$2:$AW$10)),0)+IFERROR(SUMPRODUCT(('白止-S级品'!$A$2:$A$26=$B65)*('白止-S级品'!$D$1:$AV$1=P$1)*('白止-S级品'!$D$2:$AV$26)),0)+IFERROR(SUMPRODUCT(('乐容-S级品'!$A$4:$A$32=$B65)*('乐容-S级品'!$L$3:$CA$3=P$1)*('乐容-S级品'!$L$4:$CA$32)),0)</f>
      </c>
      <c r="Q65" s="280">
        <f>IFERROR(SUMPRODUCT(('控温被PRO-S级品'!$B$2:$B$10=$B65)*('控温被PRO-S级品'!$E$1:$BE$1=Q$1)*('控温被PRO-S级品'!$E$2:$BE$10)),0)+IFERROR(SUMPRODUCT(('冬被-S级品'!$B$2:$B$10=$B65)*('冬被-S级品'!$E$1:$AW$1=Q$1)*('冬被-S级品'!$E$2:$AW$10)),0)+IFERROR(SUMPRODUCT(('白止-S级品'!$A$2:$A$26=$B65)*('白止-S级品'!$D$1:$AV$1=Q$1)*('白止-S级品'!$D$2:$AV$26)),0)+IFERROR(SUMPRODUCT(('乐容-S级品'!$A$4:$A$32=$B65)*('乐容-S级品'!$L$3:$CA$3=Q$1)*('乐容-S级品'!$L$4:$CA$32)),0)</f>
      </c>
      <c r="R65" s="280">
        <f>IFERROR(SUMPRODUCT(('控温被PRO-S级品'!$B$2:$B$10=$B65)*('控温被PRO-S级品'!$E$1:$BE$1=R$1)*('控温被PRO-S级品'!$E$2:$BE$10)),0)+IFERROR(SUMPRODUCT(('冬被-S级品'!$B$2:$B$10=$B65)*('冬被-S级品'!$E$1:$AW$1=R$1)*('冬被-S级品'!$E$2:$AW$10)),0)+IFERROR(SUMPRODUCT(('白止-S级品'!$A$2:$A$26=$B65)*('白止-S级品'!$D$1:$AV$1=R$1)*('白止-S级品'!$D$2:$AV$26)),0)+IFERROR(SUMPRODUCT(('乐容-S级品'!$A$4:$A$32=$B65)*('乐容-S级品'!$L$3:$CA$3=R$1)*('乐容-S级品'!$L$4:$CA$32)),0)</f>
      </c>
      <c r="S65" s="280">
        <f>IFERROR(SUMPRODUCT(('控温被PRO-S级品'!$B$2:$B$10=$B65)*('控温被PRO-S级品'!$E$1:$BE$1=S$1)*('控温被PRO-S级品'!$E$2:$BE$10)),0)+IFERROR(SUMPRODUCT(('冬被-S级品'!$B$2:$B$10=$B65)*('冬被-S级品'!$E$1:$AW$1=S$1)*('冬被-S级品'!$E$2:$AW$10)),0)+IFERROR(SUMPRODUCT(('白止-S级品'!$A$2:$A$26=$B65)*('白止-S级品'!$D$1:$AV$1=S$1)*('白止-S级品'!$D$2:$AV$26)),0)+IFERROR(SUMPRODUCT(('乐容-S级品'!$A$4:$A$32=$B65)*('乐容-S级品'!$L$3:$CA$3=S$1)*('乐容-S级品'!$L$4:$CA$32)),0)</f>
      </c>
      <c r="T65" s="280">
        <f>IFERROR(SUMPRODUCT(('控温被PRO-S级品'!$B$2:$B$10=$B65)*('控温被PRO-S级品'!$E$1:$BE$1=T$1)*('控温被PRO-S级品'!$E$2:$BE$10)),0)+IFERROR(SUMPRODUCT(('冬被-S级品'!$B$2:$B$10=$B65)*('冬被-S级品'!$E$1:$AW$1=T$1)*('冬被-S级品'!$E$2:$AW$10)),0)+IFERROR(SUMPRODUCT(('白止-S级品'!$A$2:$A$26=$B65)*('白止-S级品'!$D$1:$AV$1=T$1)*('白止-S级品'!$D$2:$AV$26)),0)+IFERROR(SUMPRODUCT(('乐容-S级品'!$A$4:$A$32=$B65)*('乐容-S级品'!$L$3:$CA$3=T$1)*('乐容-S级品'!$L$4:$CA$32)),0)</f>
      </c>
      <c r="U65" s="280">
        <f>IFERROR(SUMPRODUCT(('控温被PRO-S级品'!$B$2:$B$10=$B65)*('控温被PRO-S级品'!$E$1:$BE$1=U$1)*('控温被PRO-S级品'!$E$2:$BE$10)),0)+IFERROR(SUMPRODUCT(('冬被-S级品'!$B$2:$B$10=$B65)*('冬被-S级品'!$E$1:$AW$1=U$1)*('冬被-S级品'!$E$2:$AW$10)),0)+IFERROR(SUMPRODUCT(('白止-S级品'!$A$2:$A$26=$B65)*('白止-S级品'!$D$1:$AV$1=U$1)*('白止-S级品'!$D$2:$AV$26)),0)+IFERROR(SUMPRODUCT(('乐容-S级品'!$A$4:$A$32=$B65)*('乐容-S级品'!$L$3:$CA$3=U$1)*('乐容-S级品'!$L$4:$CA$32)),0)</f>
      </c>
      <c r="V65" s="280">
        <f>IFERROR(SUMPRODUCT(('控温被PRO-S级品'!$B$2:$B$10=$B65)*('控温被PRO-S级品'!$E$1:$BE$1=V$1)*('控温被PRO-S级品'!$E$2:$BE$10)),0)+IFERROR(SUMPRODUCT(('冬被-S级品'!$B$2:$B$10=$B65)*('冬被-S级品'!$E$1:$AW$1=V$1)*('冬被-S级品'!$E$2:$AW$10)),0)+IFERROR(SUMPRODUCT(('白止-S级品'!$A$2:$A$26=$B65)*('白止-S级品'!$D$1:$AV$1=V$1)*('白止-S级品'!$D$2:$AV$26)),0)+IFERROR(SUMPRODUCT(('乐容-S级品'!$A$4:$A$32=$B65)*('乐容-S级品'!$L$3:$CA$3=V$1)*('乐容-S级品'!$L$4:$CA$32)),0)</f>
      </c>
      <c r="W65" s="280">
        <f>IFERROR(SUMPRODUCT(('控温被PRO-S级品'!$B$2:$B$10=$B65)*('控温被PRO-S级品'!$E$1:$BE$1=W$1)*('控温被PRO-S级品'!$E$2:$BE$10)),0)+IFERROR(SUMPRODUCT(('冬被-S级品'!$B$2:$B$10=$B65)*('冬被-S级品'!$E$1:$AW$1=W$1)*('冬被-S级品'!$E$2:$AW$10)),0)+IFERROR(SUMPRODUCT(('白止-S级品'!$A$2:$A$26=$B65)*('白止-S级品'!$D$1:$AV$1=W$1)*('白止-S级品'!$D$2:$AV$26)),0)+IFERROR(SUMPRODUCT(('乐容-S级品'!$A$4:$A$32=$B65)*('乐容-S级品'!$L$3:$CA$3=W$1)*('乐容-S级品'!$L$4:$CA$32)),0)</f>
      </c>
      <c r="X65" s="280">
        <f>IFERROR(SUMPRODUCT(('控温被PRO-S级品'!$B$2:$B$10=$B65)*('控温被PRO-S级品'!$E$1:$BE$1=X$1)*('控温被PRO-S级品'!$E$2:$BE$10)),0)+IFERROR(SUMPRODUCT(('冬被-S级品'!$B$2:$B$10=$B65)*('冬被-S级品'!$E$1:$AW$1=X$1)*('冬被-S级品'!$E$2:$AW$10)),0)+IFERROR(SUMPRODUCT(('白止-S级品'!$A$2:$A$26=$B65)*('白止-S级品'!$D$1:$AV$1=X$1)*('白止-S级品'!$D$2:$AV$26)),0)+IFERROR(SUMPRODUCT(('乐容-S级品'!$A$4:$A$32=$B65)*('乐容-S级品'!$L$3:$CA$3=X$1)*('乐容-S级品'!$L$4:$CA$32)),0)</f>
      </c>
      <c r="Y65" s="280">
        <f>IFERROR(SUMPRODUCT(('控温被PRO-S级品'!$B$2:$B$10=$B65)*('控温被PRO-S级品'!$E$1:$BE$1=Y$1)*('控温被PRO-S级品'!$E$2:$BE$10)),0)+IFERROR(SUMPRODUCT(('冬被-S级品'!$B$2:$B$10=$B65)*('冬被-S级品'!$E$1:$AW$1=Y$1)*('冬被-S级品'!$E$2:$AW$10)),0)+IFERROR(SUMPRODUCT(('白止-S级品'!$A$2:$A$26=$B65)*('白止-S级品'!$D$1:$AV$1=Y$1)*('白止-S级品'!$D$2:$AV$26)),0)+IFERROR(SUMPRODUCT(('乐容-S级品'!$A$4:$A$32=$B65)*('乐容-S级品'!$L$3:$CA$3=Y$1)*('乐容-S级品'!$L$4:$CA$32)),0)</f>
      </c>
      <c r="Z65" s="280">
        <f>IFERROR(SUMPRODUCT(('控温被PRO-S级品'!$B$2:$B$10=$B65)*('控温被PRO-S级品'!$E$1:$BE$1=Z$1)*('控温被PRO-S级品'!$E$2:$BE$10)),0)+IFERROR(SUMPRODUCT(('冬被-S级品'!$B$2:$B$10=$B65)*('冬被-S级品'!$E$1:$AW$1=Z$1)*('冬被-S级品'!$E$2:$AW$10)),0)+IFERROR(SUMPRODUCT(('白止-S级品'!$A$2:$A$26=$B65)*('白止-S级品'!$D$1:$AV$1=Z$1)*('白止-S级品'!$D$2:$AV$26)),0)+IFERROR(SUMPRODUCT(('乐容-S级品'!$A$4:$A$32=$B65)*('乐容-S级品'!$L$3:$CA$3=Z$1)*('乐容-S级品'!$L$4:$CA$32)),0)</f>
      </c>
      <c r="AA65" s="280">
        <f>IFERROR(SUMPRODUCT(('控温被PRO-S级品'!$B$2:$B$10=$B65)*('控温被PRO-S级品'!$E$1:$BE$1=AA$1)*('控温被PRO-S级品'!$E$2:$BE$10)),0)+IFERROR(SUMPRODUCT(('冬被-S级品'!$B$2:$B$10=$B65)*('冬被-S级品'!$E$1:$AW$1=AA$1)*('冬被-S级品'!$E$2:$AW$10)),0)+IFERROR(SUMPRODUCT(('白止-S级品'!$A$2:$A$26=$B65)*('白止-S级品'!$D$1:$AV$1=AA$1)*('白止-S级品'!$D$2:$AV$26)),0)+IFERROR(SUMPRODUCT(('乐容-S级品'!$A$4:$A$32=$B65)*('乐容-S级品'!$L$3:$CA$3=AA$1)*('乐容-S级品'!$L$4:$CA$32)),0)</f>
      </c>
      <c r="AB65" s="280">
        <f>IFERROR(SUMPRODUCT(('控温被PRO-S级品'!$B$2:$B$10=$B65)*('控温被PRO-S级品'!$E$1:$BE$1=AB$1)*('控温被PRO-S级品'!$E$2:$BE$10)),0)+IFERROR(SUMPRODUCT(('冬被-S级品'!$B$2:$B$10=$B65)*('冬被-S级品'!$E$1:$AW$1=AB$1)*('冬被-S级品'!$E$2:$AW$10)),0)+IFERROR(SUMPRODUCT(('白止-S级品'!$A$2:$A$26=$B65)*('白止-S级品'!$D$1:$AV$1=AB$1)*('白止-S级品'!$D$2:$AV$26)),0)+IFERROR(SUMPRODUCT(('乐容-S级品'!$A$4:$A$32=$B65)*('乐容-S级品'!$L$3:$CA$3=AB$1)*('乐容-S级品'!$L$4:$CA$32)),0)</f>
      </c>
      <c r="AC65" s="280">
        <f>IFERROR(SUMPRODUCT(('控温被PRO-S级品'!$B$2:$B$10=$B65)*('控温被PRO-S级品'!$E$1:$BE$1=AC$1)*('控温被PRO-S级品'!$E$2:$BE$10)),0)+IFERROR(SUMPRODUCT(('冬被-S级品'!$B$2:$B$10=$B65)*('冬被-S级品'!$E$1:$AW$1=AC$1)*('冬被-S级品'!$E$2:$AW$10)),0)+IFERROR(SUMPRODUCT(('白止-S级品'!$A$2:$A$26=$B65)*('白止-S级品'!$D$1:$AV$1=AC$1)*('白止-S级品'!$D$2:$AV$26)),0)+IFERROR(SUMPRODUCT(('乐容-S级品'!$A$4:$A$32=$B65)*('乐容-S级品'!$L$3:$CA$3=AC$1)*('乐容-S级品'!$L$4:$CA$32)),0)</f>
      </c>
      <c r="AD65" s="280">
        <f>IFERROR(SUMPRODUCT(('控温被PRO-S级品'!$B$2:$B$10=$B65)*('控温被PRO-S级品'!$E$1:$BE$1=AD$1)*('控温被PRO-S级品'!$E$2:$BE$10)),0)+IFERROR(SUMPRODUCT(('冬被-S级品'!$B$2:$B$10=$B65)*('冬被-S级品'!$E$1:$AW$1=AD$1)*('冬被-S级品'!$E$2:$AW$10)),0)+IFERROR(SUMPRODUCT(('白止-S级品'!$A$2:$A$26=$B65)*('白止-S级品'!$D$1:$AV$1=AD$1)*('白止-S级品'!$D$2:$AV$26)),0)+IFERROR(SUMPRODUCT(('乐容-S级品'!$A$4:$A$32=$B65)*('乐容-S级品'!$L$3:$CA$3=AD$1)*('乐容-S级品'!$L$4:$CA$32)),0)</f>
      </c>
      <c r="AE65" s="280">
        <f>IFERROR(SUMPRODUCT(('控温被PRO-S级品'!$B$2:$B$10=$B65)*('控温被PRO-S级品'!$E$1:$BE$1=AE$1)*('控温被PRO-S级品'!$E$2:$BE$10)),0)+IFERROR(SUMPRODUCT(('冬被-S级品'!$B$2:$B$10=$B65)*('冬被-S级品'!$E$1:$AW$1=AE$1)*('冬被-S级品'!$E$2:$AW$10)),0)+IFERROR(SUMPRODUCT(('白止-S级品'!$A$2:$A$26=$B65)*('白止-S级品'!$D$1:$AV$1=AE$1)*('白止-S级品'!$D$2:$AV$26)),0)+IFERROR(SUMPRODUCT(('乐容-S级品'!$A$4:$A$32=$B65)*('乐容-S级品'!$L$3:$CA$3=AE$1)*('乐容-S级品'!$L$4:$CA$32)),0)</f>
      </c>
      <c r="AF65" s="280">
        <f>IFERROR(SUMPRODUCT(('控温被PRO-S级品'!$B$2:$B$10=$B65)*('控温被PRO-S级品'!$E$1:$BE$1=AF$1)*('控温被PRO-S级品'!$E$2:$BE$10)),0)+IFERROR(SUMPRODUCT(('冬被-S级品'!$B$2:$B$10=$B65)*('冬被-S级品'!$E$1:$AW$1=AF$1)*('冬被-S级品'!$E$2:$AW$10)),0)+IFERROR(SUMPRODUCT(('白止-S级品'!$A$2:$A$26=$B65)*('白止-S级品'!$D$1:$AV$1=AF$1)*('白止-S级品'!$D$2:$AV$26)),0)+IFERROR(SUMPRODUCT(('乐容-S级品'!$A$4:$A$32=$B65)*('乐容-S级品'!$L$3:$CA$3=AF$1)*('乐容-S级品'!$L$4:$CA$32)),0)</f>
      </c>
      <c r="AG65" s="280">
        <f>IFERROR(SUMPRODUCT(('控温被PRO-S级品'!$B$2:$B$10=$B65)*('控温被PRO-S级品'!$E$1:$BE$1=AG$1)*('控温被PRO-S级品'!$E$2:$BE$10)),0)+IFERROR(SUMPRODUCT(('冬被-S级品'!$B$2:$B$10=$B65)*('冬被-S级品'!$E$1:$AW$1=AG$1)*('冬被-S级品'!$E$2:$AW$10)),0)+IFERROR(SUMPRODUCT(('白止-S级品'!$A$2:$A$26=$B65)*('白止-S级品'!$D$1:$AV$1=AG$1)*('白止-S级品'!$D$2:$AV$26)),0)+IFERROR(SUMPRODUCT(('乐容-S级品'!$A$4:$A$32=$B65)*('乐容-S级品'!$L$3:$CA$3=AG$1)*('乐容-S级品'!$L$4:$CA$32)),0)</f>
      </c>
      <c r="AH65" s="280">
        <f>IFERROR(SUMPRODUCT(('控温被PRO-S级品'!$B$2:$B$10=$B65)*('控温被PRO-S级品'!$E$1:$BE$1=AH$1)*('控温被PRO-S级品'!$E$2:$BE$10)),0)+IFERROR(SUMPRODUCT(('冬被-S级品'!$B$2:$B$10=$B65)*('冬被-S级品'!$E$1:$AW$1=AH$1)*('冬被-S级品'!$E$2:$AW$10)),0)+IFERROR(SUMPRODUCT(('白止-S级品'!$A$2:$A$26=$B65)*('白止-S级品'!$D$1:$AV$1=AH$1)*('白止-S级品'!$D$2:$AV$26)),0)+IFERROR(SUMPRODUCT(('乐容-S级品'!$A$4:$A$32=$B65)*('乐容-S级品'!$L$3:$CA$3=AH$1)*('乐容-S级品'!$L$4:$CA$32)),0)</f>
      </c>
      <c r="AI65" s="280">
        <f>IFERROR(SUMPRODUCT(('控温被PRO-S级品'!$B$2:$B$10=$B65)*('控温被PRO-S级品'!$E$1:$BE$1=AI$1)*('控温被PRO-S级品'!$E$2:$BE$10)),0)+IFERROR(SUMPRODUCT(('冬被-S级品'!$B$2:$B$10=$B65)*('冬被-S级品'!$E$1:$AW$1=AI$1)*('冬被-S级品'!$E$2:$AW$10)),0)+IFERROR(SUMPRODUCT(('白止-S级品'!$A$2:$A$26=$B65)*('白止-S级品'!$D$1:$AV$1=AI$1)*('白止-S级品'!$D$2:$AV$26)),0)+IFERROR(SUMPRODUCT(('乐容-S级品'!$A$4:$A$32=$B65)*('乐容-S级品'!$L$3:$CA$3=AI$1)*('乐容-S级品'!$L$4:$CA$32)),0)</f>
      </c>
      <c r="AJ65" s="280">
        <f>IFERROR(SUMPRODUCT(('控温被PRO-S级品'!$B$2:$B$10=$B65)*('控温被PRO-S级品'!$E$1:$BE$1=AJ$1)*('控温被PRO-S级品'!$E$2:$BE$10)),0)+IFERROR(SUMPRODUCT(('冬被-S级品'!$B$2:$B$10=$B65)*('冬被-S级品'!$E$1:$AW$1=AJ$1)*('冬被-S级品'!$E$2:$AW$10)),0)+IFERROR(SUMPRODUCT(('白止-S级品'!$A$2:$A$26=$B65)*('白止-S级品'!$D$1:$AV$1=AJ$1)*('白止-S级品'!$D$2:$AV$26)),0)+IFERROR(SUMPRODUCT(('乐容-S级品'!$A$4:$A$32=$B65)*('乐容-S级品'!$L$3:$CA$3=AJ$1)*('乐容-S级品'!$L$4:$CA$32)),0)</f>
      </c>
      <c r="AK65" s="280">
        <f>IFERROR(SUMPRODUCT(('控温被PRO-S级品'!$B$2:$B$10=$B65)*('控温被PRO-S级品'!$E$1:$BE$1=AK$1)*('控温被PRO-S级品'!$E$2:$BE$10)),0)+IFERROR(SUMPRODUCT(('冬被-S级品'!$B$2:$B$10=$B65)*('冬被-S级品'!$E$1:$AW$1=AK$1)*('冬被-S级品'!$E$2:$AW$10)),0)+IFERROR(SUMPRODUCT(('白止-S级品'!$A$2:$A$26=$B65)*('白止-S级品'!$D$1:$AV$1=AK$1)*('白止-S级品'!$D$2:$AV$26)),0)+IFERROR(SUMPRODUCT(('乐容-S级品'!$A$4:$A$32=$B65)*('乐容-S级品'!$L$3:$CA$3=AK$1)*('乐容-S级品'!$L$4:$CA$32)),0)</f>
      </c>
      <c r="AL65" s="280">
        <f>IFERROR(SUMPRODUCT(('控温被PRO-S级品'!$B$2:$B$10=$B65)*('控温被PRO-S级品'!$E$1:$BE$1=AL$1)*('控温被PRO-S级品'!$E$2:$BE$10)),0)+IFERROR(SUMPRODUCT(('冬被-S级品'!$B$2:$B$10=$B65)*('冬被-S级品'!$E$1:$AW$1=AL$1)*('冬被-S级品'!$E$2:$AW$10)),0)+IFERROR(SUMPRODUCT(('白止-S级品'!$A$2:$A$26=$B65)*('白止-S级品'!$D$1:$AV$1=AL$1)*('白止-S级品'!$D$2:$AV$26)),0)+IFERROR(SUMPRODUCT(('乐容-S级品'!$A$4:$A$32=$B65)*('乐容-S级品'!$L$3:$CA$3=AL$1)*('乐容-S级品'!$L$4:$CA$32)),0)</f>
      </c>
      <c r="AM65" s="280">
        <f>IFERROR(SUMPRODUCT(('控温被PRO-S级品'!$B$2:$B$10=$B65)*('控温被PRO-S级品'!$E$1:$BE$1=AM$1)*('控温被PRO-S级品'!$E$2:$BE$10)),0)+IFERROR(SUMPRODUCT(('冬被-S级品'!$B$2:$B$10=$B65)*('冬被-S级品'!$E$1:$AW$1=AM$1)*('冬被-S级品'!$E$2:$AW$10)),0)+IFERROR(SUMPRODUCT(('白止-S级品'!$A$2:$A$26=$B65)*('白止-S级品'!$D$1:$AV$1=AM$1)*('白止-S级品'!$D$2:$AV$26)),0)+IFERROR(SUMPRODUCT(('乐容-S级品'!$A$4:$A$32=$B65)*('乐容-S级品'!$L$3:$CA$3=AM$1)*('乐容-S级品'!$L$4:$CA$32)),0)</f>
      </c>
      <c r="AN65" s="280">
        <f>IFERROR(SUMPRODUCT(('控温被PRO-S级品'!$B$2:$B$10=$B65)*('控温被PRO-S级品'!$E$1:$BE$1=AN$1)*('控温被PRO-S级品'!$E$2:$BE$10)),0)+IFERROR(SUMPRODUCT(('冬被-S级品'!$B$2:$B$10=$B65)*('冬被-S级品'!$E$1:$AW$1=AN$1)*('冬被-S级品'!$E$2:$AW$10)),0)+IFERROR(SUMPRODUCT(('白止-S级品'!$A$2:$A$26=$B65)*('白止-S级品'!$D$1:$AV$1=AN$1)*('白止-S级品'!$D$2:$AV$26)),0)+IFERROR(SUMPRODUCT(('乐容-S级品'!$A$4:$A$32=$B65)*('乐容-S级品'!$L$3:$CA$3=AN$1)*('乐容-S级品'!$L$4:$CA$32)),0)</f>
      </c>
      <c r="AO65" s="280">
        <f>IFERROR(SUMPRODUCT(('控温被PRO-S级品'!$B$2:$B$10=$B65)*('控温被PRO-S级品'!$E$1:$BE$1=AO$1)*('控温被PRO-S级品'!$E$2:$BE$10)),0)+IFERROR(SUMPRODUCT(('冬被-S级品'!$B$2:$B$10=$B65)*('冬被-S级品'!$E$1:$AW$1=AO$1)*('冬被-S级品'!$E$2:$AW$10)),0)+IFERROR(SUMPRODUCT(('白止-S级品'!$A$2:$A$26=$B65)*('白止-S级品'!$D$1:$AV$1=AO$1)*('白止-S级品'!$D$2:$AV$26)),0)+IFERROR(SUMPRODUCT(('乐容-S级品'!$A$4:$A$32=$B65)*('乐容-S级品'!$L$3:$CA$3=AO$1)*('乐容-S级品'!$L$4:$CA$32)),0)</f>
      </c>
      <c r="AP65" s="280">
        <f>IFERROR(SUMPRODUCT(('控温被PRO-S级品'!$B$2:$B$10=$B65)*('控温被PRO-S级品'!$E$1:$BE$1=AP$1)*('控温被PRO-S级品'!$E$2:$BE$10)),0)+IFERROR(SUMPRODUCT(('冬被-S级品'!$B$2:$B$10=$B65)*('冬被-S级品'!$E$1:$AW$1=AP$1)*('冬被-S级品'!$E$2:$AW$10)),0)+IFERROR(SUMPRODUCT(('白止-S级品'!$A$2:$A$26=$B65)*('白止-S级品'!$D$1:$AV$1=AP$1)*('白止-S级品'!$D$2:$AV$26)),0)+IFERROR(SUMPRODUCT(('乐容-S级品'!$A$4:$A$32=$B65)*('乐容-S级品'!$L$3:$CA$3=AP$1)*('乐容-S级品'!$L$4:$CA$32)),0)</f>
      </c>
      <c r="AQ65" s="280">
        <f>IFERROR(SUMPRODUCT(('控温被PRO-S级品'!$B$2:$B$10=$B65)*('控温被PRO-S级品'!$E$1:$BE$1=AQ$1)*('控温被PRO-S级品'!$E$2:$BE$10)),0)+IFERROR(SUMPRODUCT(('冬被-S级品'!$B$2:$B$10=$B65)*('冬被-S级品'!$E$1:$AW$1=AQ$1)*('冬被-S级品'!$E$2:$AW$10)),0)+IFERROR(SUMPRODUCT(('白止-S级品'!$A$2:$A$26=$B65)*('白止-S级品'!$D$1:$AV$1=AQ$1)*('白止-S级品'!$D$2:$AV$26)),0)+IFERROR(SUMPRODUCT(('乐容-S级品'!$A$4:$A$32=$B65)*('乐容-S级品'!$L$3:$CA$3=AQ$1)*('乐容-S级品'!$L$4:$CA$32)),0)</f>
      </c>
      <c r="AR65" s="280">
        <f>IFERROR(SUMPRODUCT(('控温被PRO-S级品'!$B$2:$B$10=$B65)*('控温被PRO-S级品'!$E$1:$BE$1=AR$1)*('控温被PRO-S级品'!$E$2:$BE$10)),0)+IFERROR(SUMPRODUCT(('冬被-S级品'!$B$2:$B$10=$B65)*('冬被-S级品'!$E$1:$AW$1=AR$1)*('冬被-S级品'!$E$2:$AW$10)),0)+IFERROR(SUMPRODUCT(('白止-S级品'!$A$2:$A$26=$B65)*('白止-S级品'!$D$1:$AV$1=AR$1)*('白止-S级品'!$D$2:$AV$26)),0)+IFERROR(SUMPRODUCT(('乐容-S级品'!$A$4:$A$32=$B65)*('乐容-S级品'!$L$3:$CA$3=AR$1)*('乐容-S级品'!$L$4:$CA$32)),0)</f>
      </c>
      <c r="AS65" s="280">
        <f>IFERROR(SUMPRODUCT(('控温被PRO-S级品'!$B$2:$B$10=$B65)*('控温被PRO-S级品'!$E$1:$BE$1=AS$1)*('控温被PRO-S级品'!$E$2:$BE$10)),0)+IFERROR(SUMPRODUCT(('冬被-S级品'!$B$2:$B$10=$B65)*('冬被-S级品'!$E$1:$AW$1=AS$1)*('冬被-S级品'!$E$2:$AW$10)),0)+IFERROR(SUMPRODUCT(('白止-S级品'!$A$2:$A$26=$B65)*('白止-S级品'!$D$1:$AV$1=AS$1)*('白止-S级品'!$D$2:$AV$26)),0)+IFERROR(SUMPRODUCT(('乐容-S级品'!$A$4:$A$32=$B65)*('乐容-S级品'!$L$3:$CA$3=AS$1)*('乐容-S级品'!$L$4:$CA$32)),0)</f>
      </c>
      <c r="AT65" s="280">
        <f>IFERROR(SUMPRODUCT(('控温被PRO-S级品'!$B$2:$B$10=$B65)*('控温被PRO-S级品'!$E$1:$BE$1=AT$1)*('控温被PRO-S级品'!$E$2:$BE$10)),0)+IFERROR(SUMPRODUCT(('冬被-S级品'!$B$2:$B$10=$B65)*('冬被-S级品'!$E$1:$AW$1=AT$1)*('冬被-S级品'!$E$2:$AW$10)),0)+IFERROR(SUMPRODUCT(('白止-S级品'!$A$2:$A$26=$B65)*('白止-S级品'!$D$1:$AV$1=AT$1)*('白止-S级品'!$D$2:$AV$26)),0)+IFERROR(SUMPRODUCT(('乐容-S级品'!$A$4:$A$32=$B65)*('乐容-S级品'!$L$3:$CA$3=AT$1)*('乐容-S级品'!$L$4:$CA$32)),0)</f>
      </c>
      <c r="AU65" s="280">
        <f>IFERROR(SUMPRODUCT(('控温被PRO-S级品'!$B$2:$B$10=$B65)*('控温被PRO-S级品'!$E$1:$BE$1=AU$1)*('控温被PRO-S级品'!$E$2:$BE$10)),0)+IFERROR(SUMPRODUCT(('冬被-S级品'!$B$2:$B$10=$B65)*('冬被-S级品'!$E$1:$AW$1=AU$1)*('冬被-S级品'!$E$2:$AW$10)),0)+IFERROR(SUMPRODUCT(('白止-S级品'!$A$2:$A$26=$B65)*('白止-S级品'!$D$1:$AV$1=AU$1)*('白止-S级品'!$D$2:$AV$26)),0)+IFERROR(SUMPRODUCT(('乐容-S级品'!$A$4:$A$32=$B65)*('乐容-S级品'!$L$3:$CA$3=AU$1)*('乐容-S级品'!$L$4:$CA$32)),0)</f>
      </c>
      <c r="AV65" s="280">
        <f>IFERROR(SUMPRODUCT(('控温被PRO-S级品'!$B$2:$B$10=$B65)*('控温被PRO-S级品'!$E$1:$BE$1=AV$1)*('控温被PRO-S级品'!$E$2:$BE$10)),0)+IFERROR(SUMPRODUCT(('冬被-S级品'!$B$2:$B$10=$B65)*('冬被-S级品'!$E$1:$AW$1=AV$1)*('冬被-S级品'!$E$2:$AW$10)),0)+IFERROR(SUMPRODUCT(('白止-S级品'!$A$2:$A$26=$B65)*('白止-S级品'!$D$1:$AV$1=AV$1)*('白止-S级品'!$D$2:$AV$26)),0)+IFERROR(SUMPRODUCT(('乐容-S级品'!$A$4:$A$32=$B65)*('乐容-S级品'!$L$3:$CA$3=AV$1)*('乐容-S级品'!$L$4:$CA$32)),0)</f>
      </c>
      <c r="AW65" s="280">
        <f>IFERROR(SUMPRODUCT(('控温被PRO-S级品'!$B$2:$B$10=$B65)*('控温被PRO-S级品'!$E$1:$BE$1=AW$1)*('控温被PRO-S级品'!$E$2:$BE$10)),0)+IFERROR(SUMPRODUCT(('冬被-S级品'!$B$2:$B$10=$B65)*('冬被-S级品'!$E$1:$AW$1=AW$1)*('冬被-S级品'!$E$2:$AW$10)),0)+IFERROR(SUMPRODUCT(('白止-S级品'!$A$2:$A$26=$B65)*('白止-S级品'!$D$1:$AV$1=AW$1)*('白止-S级品'!$D$2:$AV$26)),0)+IFERROR(SUMPRODUCT(('乐容-S级品'!$A$4:$A$32=$B65)*('乐容-S级品'!$L$3:$CA$3=AW$1)*('乐容-S级品'!$L$4:$CA$32)),0)</f>
      </c>
      <c r="AX65" s="280">
        <f>IFERROR(SUMPRODUCT(('控温被PRO-S级品'!$B$2:$B$10=$B65)*('控温被PRO-S级品'!$E$1:$BE$1=AX$1)*('控温被PRO-S级品'!$E$2:$BE$10)),0)+IFERROR(SUMPRODUCT(('冬被-S级品'!$B$2:$B$10=$B65)*('冬被-S级品'!$E$1:$AW$1=AX$1)*('冬被-S级品'!$E$2:$AW$10)),0)+IFERROR(SUMPRODUCT(('白止-S级品'!$A$2:$A$26=$B65)*('白止-S级品'!$D$1:$AV$1=AX$1)*('白止-S级品'!$D$2:$AV$26)),0)+IFERROR(SUMPRODUCT(('乐容-S级品'!$A$4:$A$32=$B65)*('乐容-S级品'!$L$3:$CA$3=AX$1)*('乐容-S级品'!$L$4:$CA$32)),0)</f>
      </c>
      <c r="AY65" s="280">
        <f>IFERROR(SUMPRODUCT(('控温被PRO-S级品'!$B$2:$B$10=$B65)*('控温被PRO-S级品'!$E$1:$BE$1=AY$1)*('控温被PRO-S级品'!$E$2:$BE$10)),0)+IFERROR(SUMPRODUCT(('冬被-S级品'!$B$2:$B$10=$B65)*('冬被-S级品'!$E$1:$AW$1=AY$1)*('冬被-S级品'!$E$2:$AW$10)),0)+IFERROR(SUMPRODUCT(('白止-S级品'!$A$2:$A$26=$B65)*('白止-S级品'!$D$1:$AV$1=AY$1)*('白止-S级品'!$D$2:$AV$26)),0)+IFERROR(SUMPRODUCT(('乐容-S级品'!$A$4:$A$32=$B65)*('乐容-S级品'!$L$3:$CA$3=AY$1)*('乐容-S级品'!$L$4:$CA$32)),0)</f>
      </c>
      <c r="AZ65" s="280">
        <f>IFERROR(SUMPRODUCT(('控温被PRO-S级品'!$B$2:$B$10=$B65)*('控温被PRO-S级品'!$E$1:$BE$1=AZ$1)*('控温被PRO-S级品'!$E$2:$BE$10)),0)+IFERROR(SUMPRODUCT(('冬被-S级品'!$B$2:$B$10=$B65)*('冬被-S级品'!$E$1:$AW$1=AZ$1)*('冬被-S级品'!$E$2:$AW$10)),0)+IFERROR(SUMPRODUCT(('白止-S级品'!$A$2:$A$26=$B65)*('白止-S级品'!$D$1:$AV$1=AZ$1)*('白止-S级品'!$D$2:$AV$26)),0)+IFERROR(SUMPRODUCT(('乐容-S级品'!$A$4:$A$32=$B65)*('乐容-S级品'!$L$3:$CA$3=AZ$1)*('乐容-S级品'!$L$4:$CA$32)),0)</f>
      </c>
      <c r="BA65" s="280">
        <f>IFERROR(SUMPRODUCT(('控温被PRO-S级品'!$B$2:$B$10=$B65)*('控温被PRO-S级品'!$E$1:$BE$1=BA$1)*('控温被PRO-S级品'!$E$2:$BE$10)),0)+IFERROR(SUMPRODUCT(('冬被-S级品'!$B$2:$B$10=$B65)*('冬被-S级品'!$E$1:$AW$1=BA$1)*('冬被-S级品'!$E$2:$AW$10)),0)+IFERROR(SUMPRODUCT(('白止-S级品'!$A$2:$A$26=$B65)*('白止-S级品'!$D$1:$AV$1=BA$1)*('白止-S级品'!$D$2:$AV$26)),0)+IFERROR(SUMPRODUCT(('乐容-S级品'!$A$4:$A$32=$B65)*('乐容-S级品'!$L$3:$CA$3=BA$1)*('乐容-S级品'!$L$4:$CA$32)),0)</f>
      </c>
      <c r="BB65" s="280">
        <f>IFERROR(SUMPRODUCT(('控温被PRO-S级品'!$B$2:$B$10=$B65)*('控温被PRO-S级品'!$E$1:$BE$1=BB$1)*('控温被PRO-S级品'!$E$2:$BE$10)),0)+IFERROR(SUMPRODUCT(('冬被-S级品'!$B$2:$B$10=$B65)*('冬被-S级品'!$E$1:$AW$1=BB$1)*('冬被-S级品'!$E$2:$AW$10)),0)+IFERROR(SUMPRODUCT(('白止-S级品'!$A$2:$A$26=$B65)*('白止-S级品'!$D$1:$AV$1=BB$1)*('白止-S级品'!$D$2:$AV$26)),0)+IFERROR(SUMPRODUCT(('乐容-S级品'!$A$4:$A$32=$B65)*('乐容-S级品'!$L$3:$CA$3=BB$1)*('乐容-S级品'!$L$4:$CA$32)),0)</f>
      </c>
      <c r="BC65" s="280">
        <f>IFERROR(SUMPRODUCT(('控温被PRO-S级品'!$B$2:$B$10=$B65)*('控温被PRO-S级品'!$E$1:$BE$1=BC$1)*('控温被PRO-S级品'!$E$2:$BE$10)),0)+IFERROR(SUMPRODUCT(('冬被-S级品'!$B$2:$B$10=$B65)*('冬被-S级品'!$E$1:$AW$1=BC$1)*('冬被-S级品'!$E$2:$AW$10)),0)+IFERROR(SUMPRODUCT(('白止-S级品'!$A$2:$A$26=$B65)*('白止-S级品'!$D$1:$AV$1=BC$1)*('白止-S级品'!$D$2:$AV$26)),0)+IFERROR(SUMPRODUCT(('乐容-S级品'!$A$4:$A$32=$B65)*('乐容-S级品'!$L$3:$CA$3=BC$1)*('乐容-S级品'!$L$4:$CA$32)),0)</f>
      </c>
      <c r="BD65" s="280">
        <f>IFERROR(SUMPRODUCT(('控温被PRO-S级品'!$B$2:$B$10=$B65)*('控温被PRO-S级品'!$E$1:$BE$1=BD$1)*('控温被PRO-S级品'!$E$2:$BE$10)),0)+IFERROR(SUMPRODUCT(('冬被-S级品'!$B$2:$B$10=$B65)*('冬被-S级品'!$E$1:$AW$1=BD$1)*('冬被-S级品'!$E$2:$AW$10)),0)+IFERROR(SUMPRODUCT(('白止-S级品'!$A$2:$A$26=$B65)*('白止-S级品'!$D$1:$AV$1=BD$1)*('白止-S级品'!$D$2:$AV$26)),0)+IFERROR(SUMPRODUCT(('乐容-S级品'!$A$4:$A$32=$B65)*('乐容-S级品'!$L$3:$CA$3=BD$1)*('乐容-S级品'!$L$4:$CA$32)),0)</f>
      </c>
      <c r="BE65" s="280">
        <f>IFERROR(SUMPRODUCT(('控温被PRO-S级品'!$B$2:$B$10=$B65)*('控温被PRO-S级品'!$E$1:$BE$1=BE$1)*('控温被PRO-S级品'!$E$2:$BE$10)),0)+IFERROR(SUMPRODUCT(('冬被-S级品'!$B$2:$B$10=$B65)*('冬被-S级品'!$E$1:$AW$1=BE$1)*('冬被-S级品'!$E$2:$AW$10)),0)+IFERROR(SUMPRODUCT(('白止-S级品'!$A$2:$A$26=$B65)*('白止-S级品'!$D$1:$AV$1=BE$1)*('白止-S级品'!$D$2:$AV$26)),0)+IFERROR(SUMPRODUCT(('乐容-S级品'!$A$4:$A$32=$B65)*('乐容-S级品'!$L$3:$CA$3=BE$1)*('乐容-S级品'!$L$4:$CA$32)),0)</f>
      </c>
      <c r="BF65" s="280">
        <f>IFERROR(SUMPRODUCT(('控温被PRO-S级品'!$B$2:$B$10=$B65)*('控温被PRO-S级品'!$E$1:$BE$1=BF$1)*('控温被PRO-S级品'!$E$2:$BE$10)),0)+IFERROR(SUMPRODUCT(('冬被-S级品'!$B$2:$B$10=$B65)*('冬被-S级品'!$E$1:$AW$1=BF$1)*('冬被-S级品'!$E$2:$AW$10)),0)+IFERROR(SUMPRODUCT(('白止-S级品'!$A$2:$A$26=$B65)*('白止-S级品'!$D$1:$AV$1=BF$1)*('白止-S级品'!$D$2:$AV$26)),0)+IFERROR(SUMPRODUCT(('乐容-S级品'!$A$4:$A$32=$B65)*('乐容-S级品'!$L$3:$CA$3=BF$1)*('乐容-S级品'!$L$4:$CA$32)),0)</f>
      </c>
      <c r="BG65" s="280">
        <f>IFERROR(SUMPRODUCT(('控温被PRO-S级品'!$B$2:$B$10=$B65)*('控温被PRO-S级品'!$E$1:$BE$1=BG$1)*('控温被PRO-S级品'!$E$2:$BE$10)),0)+IFERROR(SUMPRODUCT(('冬被-S级品'!$B$2:$B$10=$B65)*('冬被-S级品'!$E$1:$AW$1=BG$1)*('冬被-S级品'!$E$2:$AW$10)),0)+IFERROR(SUMPRODUCT(('白止-S级品'!$A$2:$A$26=$B65)*('白止-S级品'!$D$1:$AV$1=BG$1)*('白止-S级品'!$D$2:$AV$26)),0)+IFERROR(SUMPRODUCT(('乐容-S级品'!$A$4:$A$32=$B65)*('乐容-S级品'!$L$3:$CA$3=BG$1)*('乐容-S级品'!$L$4:$CA$32)),0)</f>
      </c>
      <c r="BH65" s="280">
        <f>IFERROR(SUMPRODUCT(('控温被PRO-S级品'!$B$2:$B$10=$B65)*('控温被PRO-S级品'!$E$1:$BE$1=BH$1)*('控温被PRO-S级品'!$E$2:$BE$10)),0)+IFERROR(SUMPRODUCT(('冬被-S级品'!$B$2:$B$10=$B65)*('冬被-S级品'!$E$1:$AW$1=BH$1)*('冬被-S级品'!$E$2:$AW$10)),0)+IFERROR(SUMPRODUCT(('白止-S级品'!$A$2:$A$26=$B65)*('白止-S级品'!$D$1:$AV$1=BH$1)*('白止-S级品'!$D$2:$AV$26)),0)+IFERROR(SUMPRODUCT(('乐容-S级品'!$A$4:$A$32=$B65)*('乐容-S级品'!$L$3:$CA$3=BH$1)*('乐容-S级品'!$L$4:$CA$32)),0)</f>
      </c>
      <c r="BI65" s="280">
        <f>IFERROR(SUMPRODUCT(('控温被PRO-S级品'!$B$2:$B$10=$B65)*('控温被PRO-S级品'!$E$1:$BE$1=BI$1)*('控温被PRO-S级品'!$E$2:$BE$10)),0)+IFERROR(SUMPRODUCT(('冬被-S级品'!$B$2:$B$10=$B65)*('冬被-S级品'!$E$1:$AW$1=BI$1)*('冬被-S级品'!$E$2:$AW$10)),0)+IFERROR(SUMPRODUCT(('白止-S级品'!$A$2:$A$26=$B65)*('白止-S级品'!$D$1:$AV$1=BI$1)*('白止-S级品'!$D$2:$AV$26)),0)+IFERROR(SUMPRODUCT(('乐容-S级品'!$A$4:$A$32=$B65)*('乐容-S级品'!$L$3:$CA$3=BI$1)*('乐容-S级品'!$L$4:$CA$32)),0)</f>
      </c>
      <c r="BJ65" s="280">
        <f>IFERROR(SUMPRODUCT(('控温被PRO-S级品'!$B$2:$B$10=$B65)*('控温被PRO-S级品'!$E$1:$BE$1=BJ$1)*('控温被PRO-S级品'!$E$2:$BE$10)),0)+IFERROR(SUMPRODUCT(('冬被-S级品'!$B$2:$B$10=$B65)*('冬被-S级品'!$E$1:$AW$1=BJ$1)*('冬被-S级品'!$E$2:$AW$10)),0)+IFERROR(SUMPRODUCT(('白止-S级品'!$A$2:$A$26=$B65)*('白止-S级品'!$D$1:$AV$1=BJ$1)*('白止-S级品'!$D$2:$AV$26)),0)+IFERROR(SUMPRODUCT(('乐容-S级品'!$A$4:$A$32=$B65)*('乐容-S级品'!$L$3:$CA$3=BJ$1)*('乐容-S级品'!$L$4:$CA$32)),0)</f>
      </c>
      <c r="BK65" s="280">
        <f>IFERROR(SUMPRODUCT(('控温被PRO-S级品'!$B$2:$B$10=$B65)*('控温被PRO-S级品'!$E$1:$BE$1=BK$1)*('控温被PRO-S级品'!$E$2:$BE$10)),0)+IFERROR(SUMPRODUCT(('冬被-S级品'!$B$2:$B$10=$B65)*('冬被-S级品'!$E$1:$AW$1=BK$1)*('冬被-S级品'!$E$2:$AW$10)),0)+IFERROR(SUMPRODUCT(('白止-S级品'!$A$2:$A$26=$B65)*('白止-S级品'!$D$1:$AV$1=BK$1)*('白止-S级品'!$D$2:$AV$26)),0)+IFERROR(SUMPRODUCT(('乐容-S级品'!$A$4:$A$32=$B65)*('乐容-S级品'!$L$3:$CA$3=BK$1)*('乐容-S级品'!$L$4:$CA$32)),0)</f>
      </c>
      <c r="BL65" s="280">
        <f>IFERROR(SUMPRODUCT(('控温被PRO-S级品'!$B$2:$B$10=$B65)*('控温被PRO-S级品'!$E$1:$BE$1=BL$1)*('控温被PRO-S级品'!$E$2:$BE$10)),0)+IFERROR(SUMPRODUCT(('冬被-S级品'!$B$2:$B$10=$B65)*('冬被-S级品'!$E$1:$AW$1=BL$1)*('冬被-S级品'!$E$2:$AW$10)),0)+IFERROR(SUMPRODUCT(('白止-S级品'!$A$2:$A$26=$B65)*('白止-S级品'!$D$1:$AV$1=BL$1)*('白止-S级品'!$D$2:$AV$26)),0)+IFERROR(SUMPRODUCT(('乐容-S级品'!$A$4:$A$32=$B65)*('乐容-S级品'!$L$3:$CA$3=BL$1)*('乐容-S级品'!$L$4:$CA$32)),0)</f>
      </c>
      <c r="BM65" s="280">
        <f>IFERROR(SUMPRODUCT(('控温被PRO-S级品'!$B$2:$B$10=$B65)*('控温被PRO-S级品'!$E$1:$BE$1=BM$1)*('控温被PRO-S级品'!$E$2:$BE$10)),0)+IFERROR(SUMPRODUCT(('冬被-S级品'!$B$2:$B$10=$B65)*('冬被-S级品'!$E$1:$AW$1=BM$1)*('冬被-S级品'!$E$2:$AW$10)),0)+IFERROR(SUMPRODUCT(('白止-S级品'!$A$2:$A$26=$B65)*('白止-S级品'!$D$1:$AV$1=BM$1)*('白止-S级品'!$D$2:$AV$26)),0)+IFERROR(SUMPRODUCT(('乐容-S级品'!$A$4:$A$32=$B65)*('乐容-S级品'!$L$3:$CA$3=BM$1)*('乐容-S级品'!$L$4:$CA$32)),0)</f>
      </c>
      <c r="BN65" s="280">
        <f>IFERROR(SUMPRODUCT(('控温被PRO-S级品'!$B$2:$B$10=$B65)*('控温被PRO-S级品'!$E$1:$BE$1=BN$1)*('控温被PRO-S级品'!$E$2:$BE$10)),0)+IFERROR(SUMPRODUCT(('冬被-S级品'!$B$2:$B$10=$B65)*('冬被-S级品'!$E$1:$AW$1=BN$1)*('冬被-S级品'!$E$2:$AW$10)),0)+IFERROR(SUMPRODUCT(('白止-S级品'!$A$2:$A$26=$B65)*('白止-S级品'!$D$1:$AV$1=BN$1)*('白止-S级品'!$D$2:$AV$26)),0)+IFERROR(SUMPRODUCT(('乐容-S级品'!$A$4:$A$32=$B65)*('乐容-S级品'!$L$3:$CA$3=BN$1)*('乐容-S级品'!$L$4:$CA$32)),0)</f>
      </c>
      <c r="BO65" s="280">
        <f>IFERROR(SUMPRODUCT(('控温被PRO-S级品'!$B$2:$B$10=$B65)*('控温被PRO-S级品'!$E$1:$BE$1=BO$1)*('控温被PRO-S级品'!$E$2:$BE$10)),0)+IFERROR(SUMPRODUCT(('冬被-S级品'!$B$2:$B$10=$B65)*('冬被-S级品'!$E$1:$AW$1=BO$1)*('冬被-S级品'!$E$2:$AW$10)),0)+IFERROR(SUMPRODUCT(('白止-S级品'!$A$2:$A$26=$B65)*('白止-S级品'!$D$1:$AV$1=BO$1)*('白止-S级品'!$D$2:$AV$26)),0)+IFERROR(SUMPRODUCT(('乐容-S级品'!$A$4:$A$32=$B65)*('乐容-S级品'!$L$3:$CA$3=BO$1)*('乐容-S级品'!$L$4:$CA$32)),0)</f>
      </c>
      <c r="BP65" s="280">
        <f>IFERROR(SUMPRODUCT(('控温被PRO-S级品'!$B$2:$B$10=$B65)*('控温被PRO-S级品'!$E$1:$BE$1=BP$1)*('控温被PRO-S级品'!$E$2:$BE$10)),0)+IFERROR(SUMPRODUCT(('冬被-S级品'!$B$2:$B$10=$B65)*('冬被-S级品'!$E$1:$AW$1=BP$1)*('冬被-S级品'!$E$2:$AW$10)),0)+IFERROR(SUMPRODUCT(('白止-S级品'!$A$2:$A$26=$B65)*('白止-S级品'!$D$1:$AV$1=BP$1)*('白止-S级品'!$D$2:$AV$26)),0)+IFERROR(SUMPRODUCT(('乐容-S级品'!$A$4:$A$32=$B65)*('乐容-S级品'!$L$3:$CA$3=BP$1)*('乐容-S级品'!$L$4:$CA$32)),0)</f>
      </c>
      <c r="BQ65" s="280">
        <f>IFERROR(SUMPRODUCT(('控温被PRO-S级品'!$B$2:$B$10=$B65)*('控温被PRO-S级品'!$E$1:$BE$1=BQ$1)*('控温被PRO-S级品'!$E$2:$BE$10)),0)+IFERROR(SUMPRODUCT(('冬被-S级品'!$B$2:$B$10=$B65)*('冬被-S级品'!$E$1:$AW$1=BQ$1)*('冬被-S级品'!$E$2:$AW$10)),0)+IFERROR(SUMPRODUCT(('白止-S级品'!$A$2:$A$26=$B65)*('白止-S级品'!$D$1:$AV$1=BQ$1)*('白止-S级品'!$D$2:$AV$26)),0)+IFERROR(SUMPRODUCT(('乐容-S级品'!$A$4:$A$32=$B65)*('乐容-S级品'!$L$3:$CA$3=BQ$1)*('乐容-S级品'!$L$4:$CA$32)),0)</f>
      </c>
      <c r="BR65" s="280">
        <f>IFERROR(SUMPRODUCT(('控温被PRO-S级品'!$B$2:$B$10=$B65)*('控温被PRO-S级品'!$E$1:$BE$1=BR$1)*('控温被PRO-S级品'!$E$2:$BE$10)),0)+IFERROR(SUMPRODUCT(('冬被-S级品'!$B$2:$B$10=$B65)*('冬被-S级品'!$E$1:$AW$1=BR$1)*('冬被-S级品'!$E$2:$AW$10)),0)+IFERROR(SUMPRODUCT(('白止-S级品'!$A$2:$A$26=$B65)*('白止-S级品'!$D$1:$AV$1=BR$1)*('白止-S级品'!$D$2:$AV$26)),0)+IFERROR(SUMPRODUCT(('乐容-S级品'!$A$4:$A$32=$B65)*('乐容-S级品'!$L$3:$CA$3=BR$1)*('乐容-S级品'!$L$4:$CA$32)),0)</f>
      </c>
      <c r="BS65" s="280">
        <f>IFERROR(SUMPRODUCT(('控温被PRO-S级品'!$B$2:$B$10=$B65)*('控温被PRO-S级品'!$E$1:$BE$1=BS$1)*('控温被PRO-S级品'!$E$2:$BE$10)),0)+IFERROR(SUMPRODUCT(('冬被-S级品'!$B$2:$B$10=$B65)*('冬被-S级品'!$E$1:$AW$1=BS$1)*('冬被-S级品'!$E$2:$AW$10)),0)+IFERROR(SUMPRODUCT(('白止-S级品'!$A$2:$A$26=$B65)*('白止-S级品'!$D$1:$AV$1=BS$1)*('白止-S级品'!$D$2:$AV$26)),0)+IFERROR(SUMPRODUCT(('乐容-S级品'!$A$4:$A$32=$B65)*('乐容-S级品'!$L$3:$CA$3=BS$1)*('乐容-S级品'!$L$4:$CA$32)),0)</f>
      </c>
      <c r="BT65" s="280">
        <f>IFERROR(SUMPRODUCT(('控温被PRO-S级品'!$B$2:$B$10=$B65)*('控温被PRO-S级品'!$E$1:$BE$1=BT$1)*('控温被PRO-S级品'!$E$2:$BE$10)),0)+IFERROR(SUMPRODUCT(('冬被-S级品'!$B$2:$B$10=$B65)*('冬被-S级品'!$E$1:$AW$1=BT$1)*('冬被-S级品'!$E$2:$AW$10)),0)+IFERROR(SUMPRODUCT(('白止-S级品'!$A$2:$A$26=$B65)*('白止-S级品'!$D$1:$AV$1=BT$1)*('白止-S级品'!$D$2:$AV$26)),0)+IFERROR(SUMPRODUCT(('乐容-S级品'!$A$4:$A$32=$B65)*('乐容-S级品'!$L$3:$CA$3=BT$1)*('乐容-S级品'!$L$4:$CA$32)),0)</f>
      </c>
      <c r="BU65" s="280">
        <f>IFERROR(SUMPRODUCT(('控温被PRO-S级品'!$B$2:$B$10=$B65)*('控温被PRO-S级品'!$E$1:$BE$1=BU$1)*('控温被PRO-S级品'!$E$2:$BE$10)),0)+IFERROR(SUMPRODUCT(('冬被-S级品'!$B$2:$B$10=$B65)*('冬被-S级品'!$E$1:$AW$1=BU$1)*('冬被-S级品'!$E$2:$AW$10)),0)+IFERROR(SUMPRODUCT(('白止-S级品'!$A$2:$A$26=$B65)*('白止-S级品'!$D$1:$AV$1=BU$1)*('白止-S级品'!$D$2:$AV$26)),0)+IFERROR(SUMPRODUCT(('乐容-S级品'!$A$4:$A$32=$B65)*('乐容-S级品'!$L$3:$CA$3=BU$1)*('乐容-S级品'!$L$4:$CA$32)),0)</f>
      </c>
      <c r="BV65" s="280">
        <f>IFERROR(SUMPRODUCT(('控温被PRO-S级品'!$B$2:$B$10=$B65)*('控温被PRO-S级品'!$E$1:$BE$1=BV$1)*('控温被PRO-S级品'!$E$2:$BE$10)),0)+IFERROR(SUMPRODUCT(('冬被-S级品'!$B$2:$B$10=$B65)*('冬被-S级品'!$E$1:$AW$1=BV$1)*('冬被-S级品'!$E$2:$AW$10)),0)+IFERROR(SUMPRODUCT(('白止-S级品'!$A$2:$A$26=$B65)*('白止-S级品'!$D$1:$AV$1=BV$1)*('白止-S级品'!$D$2:$AV$26)),0)+IFERROR(SUMPRODUCT(('乐容-S级品'!$A$4:$A$32=$B65)*('乐容-S级品'!$L$3:$CA$3=BV$1)*('乐容-S级品'!$L$4:$CA$32)),0)</f>
      </c>
      <c r="BW65" s="280">
        <f>IFERROR(SUMPRODUCT(('控温被PRO-S级品'!$B$2:$B$10=$B65)*('控温被PRO-S级品'!$E$1:$BE$1=BW$1)*('控温被PRO-S级品'!$E$2:$BE$10)),0)+IFERROR(SUMPRODUCT(('冬被-S级品'!$B$2:$B$10=$B65)*('冬被-S级品'!$E$1:$AW$1=BW$1)*('冬被-S级品'!$E$2:$AW$10)),0)+IFERROR(SUMPRODUCT(('白止-S级品'!$A$2:$A$26=$B65)*('白止-S级品'!$D$1:$AV$1=BW$1)*('白止-S级品'!$D$2:$AV$26)),0)+IFERROR(SUMPRODUCT(('乐容-S级品'!$A$4:$A$32=$B65)*('乐容-S级品'!$L$3:$CA$3=BW$1)*('乐容-S级品'!$L$4:$CA$32)),0)</f>
      </c>
      <c r="BX65" s="280">
        <f>IFERROR(SUMPRODUCT(('控温被PRO-S级品'!$B$2:$B$10=$B65)*('控温被PRO-S级品'!$E$1:$BE$1=BX$1)*('控温被PRO-S级品'!$E$2:$BE$10)),0)+IFERROR(SUMPRODUCT(('冬被-S级品'!$B$2:$B$10=$B65)*('冬被-S级品'!$E$1:$AW$1=BX$1)*('冬被-S级品'!$E$2:$AW$10)),0)+IFERROR(SUMPRODUCT(('白止-S级品'!$A$2:$A$26=$B65)*('白止-S级品'!$D$1:$AV$1=BX$1)*('白止-S级品'!$D$2:$AV$26)),0)+IFERROR(SUMPRODUCT(('乐容-S级品'!$A$4:$A$32=$B65)*('乐容-S级品'!$L$3:$CA$3=BX$1)*('乐容-S级品'!$L$4:$CA$32)),0)</f>
      </c>
      <c r="BY65" s="280">
        <f>IFERROR(SUMPRODUCT(('控温被PRO-S级品'!$B$2:$B$10=$B65)*('控温被PRO-S级品'!$E$1:$BE$1=BY$1)*('控温被PRO-S级品'!$E$2:$BE$10)),0)+IFERROR(SUMPRODUCT(('冬被-S级品'!$B$2:$B$10=$B65)*('冬被-S级品'!$E$1:$AW$1=BY$1)*('冬被-S级品'!$E$2:$AW$10)),0)+IFERROR(SUMPRODUCT(('白止-S级品'!$A$2:$A$26=$B65)*('白止-S级品'!$D$1:$AV$1=BY$1)*('白止-S级品'!$D$2:$AV$26)),0)+IFERROR(SUMPRODUCT(('乐容-S级品'!$A$4:$A$32=$B65)*('乐容-S级品'!$L$3:$CA$3=BY$1)*('乐容-S级品'!$L$4:$CA$32)),0)</f>
      </c>
      <c r="BZ65" s="280">
        <f>IFERROR(SUMPRODUCT(('控温被PRO-S级品'!$B$2:$B$10=$B65)*('控温被PRO-S级品'!$E$1:$BE$1=BZ$1)*('控温被PRO-S级品'!$E$2:$BE$10)),0)+IFERROR(SUMPRODUCT(('冬被-S级品'!$B$2:$B$10=$B65)*('冬被-S级品'!$E$1:$AW$1=BZ$1)*('冬被-S级品'!$E$2:$AW$10)),0)+IFERROR(SUMPRODUCT(('白止-S级品'!$A$2:$A$26=$B65)*('白止-S级品'!$D$1:$AV$1=BZ$1)*('白止-S级品'!$D$2:$AV$26)),0)+IFERROR(SUMPRODUCT(('乐容-S级品'!$A$4:$A$32=$B65)*('乐容-S级品'!$L$3:$CA$3=BZ$1)*('乐容-S级品'!$L$4:$CA$32)),0)</f>
      </c>
      <c r="CA65" s="280">
        <f>IFERROR(SUMPRODUCT(('控温被PRO-S级品'!$B$2:$B$10=$B65)*('控温被PRO-S级品'!$E$1:$BE$1=CA$1)*('控温被PRO-S级品'!$E$2:$BE$10)),0)+IFERROR(SUMPRODUCT(('冬被-S级品'!$B$2:$B$10=$B65)*('冬被-S级品'!$E$1:$AW$1=CA$1)*('冬被-S级品'!$E$2:$AW$10)),0)+IFERROR(SUMPRODUCT(('白止-S级品'!$A$2:$A$26=$B65)*('白止-S级品'!$D$1:$AV$1=CA$1)*('白止-S级品'!$D$2:$AV$26)),0)+IFERROR(SUMPRODUCT(('乐容-S级品'!$A$4:$A$32=$B65)*('乐容-S级品'!$L$3:$CA$3=CA$1)*('乐容-S级品'!$L$4:$CA$32)),0)</f>
      </c>
      <c r="CB65" s="280">
        <f>IFERROR(SUMPRODUCT(('控温被PRO-S级品'!$B$2:$B$10=$B65)*('控温被PRO-S级品'!$E$1:$BE$1=CB$1)*('控温被PRO-S级品'!$E$2:$BE$10)),0)+IFERROR(SUMPRODUCT(('冬被-S级品'!$B$2:$B$10=$B65)*('冬被-S级品'!$E$1:$AW$1=CB$1)*('冬被-S级品'!$E$2:$AW$10)),0)+IFERROR(SUMPRODUCT(('白止-S级品'!$A$2:$A$26=$B65)*('白止-S级品'!$D$1:$AV$1=CB$1)*('白止-S级品'!$D$2:$AV$26)),0)+IFERROR(SUMPRODUCT(('乐容-S级品'!$A$4:$A$32=$B65)*('乐容-S级品'!$L$3:$CA$3=CB$1)*('乐容-S级品'!$L$4:$CA$32)),0)</f>
      </c>
      <c r="CC65" s="280">
        <f>IFERROR(SUMPRODUCT(('控温被PRO-S级品'!$B$2:$B$10=$B65)*('控温被PRO-S级品'!$E$1:$BE$1=CC$1)*('控温被PRO-S级品'!$E$2:$BE$10)),0)+IFERROR(SUMPRODUCT(('冬被-S级品'!$B$2:$B$10=$B65)*('冬被-S级品'!$E$1:$AW$1=CC$1)*('冬被-S级品'!$E$2:$AW$10)),0)+IFERROR(SUMPRODUCT(('白止-S级品'!$A$2:$A$26=$B65)*('白止-S级品'!$D$1:$AV$1=CC$1)*('白止-S级品'!$D$2:$AV$26)),0)+IFERROR(SUMPRODUCT(('乐容-S级品'!$A$4:$A$32=$B65)*('乐容-S级品'!$L$3:$CA$3=CC$1)*('乐容-S级品'!$L$4:$CA$32)),0)</f>
      </c>
      <c r="CD65" s="280">
        <f>IFERROR(SUMPRODUCT(('控温被PRO-S级品'!$B$2:$B$10=$B65)*('控温被PRO-S级品'!$E$1:$BE$1=CD$1)*('控温被PRO-S级品'!$E$2:$BE$10)),0)+IFERROR(SUMPRODUCT(('冬被-S级品'!$B$2:$B$10=$B65)*('冬被-S级品'!$E$1:$AW$1=CD$1)*('冬被-S级品'!$E$2:$AW$10)),0)+IFERROR(SUMPRODUCT(('白止-S级品'!$A$2:$A$26=$B65)*('白止-S级品'!$D$1:$AV$1=CD$1)*('白止-S级品'!$D$2:$AV$26)),0)+IFERROR(SUMPRODUCT(('乐容-S级品'!$A$4:$A$32=$B65)*('乐容-S级品'!$L$3:$CA$3=CD$1)*('乐容-S级品'!$L$4:$CA$32)),0)</f>
      </c>
      <c r="CE65" s="280">
        <f>IFERROR(SUMPRODUCT(('控温被PRO-S级品'!$B$2:$B$10=$B65)*('控温被PRO-S级品'!$E$1:$BE$1=CE$1)*('控温被PRO-S级品'!$E$2:$BE$10)),0)+IFERROR(SUMPRODUCT(('冬被-S级品'!$B$2:$B$10=$B65)*('冬被-S级品'!$E$1:$AW$1=CE$1)*('冬被-S级品'!$E$2:$AW$10)),0)+IFERROR(SUMPRODUCT(('白止-S级品'!$A$2:$A$26=$B65)*('白止-S级品'!$D$1:$AV$1=CE$1)*('白止-S级品'!$D$2:$AV$26)),0)+IFERROR(SUMPRODUCT(('乐容-S级品'!$A$4:$A$32=$B65)*('乐容-S级品'!$L$3:$CA$3=CE$1)*('乐容-S级品'!$L$4:$CA$32)),0)</f>
      </c>
      <c r="CF65" s="280">
        <f>IFERROR(SUMPRODUCT(('控温被PRO-S级品'!$B$2:$B$10=$B65)*('控温被PRO-S级品'!$E$1:$BE$1=CF$1)*('控温被PRO-S级品'!$E$2:$BE$10)),0)+IFERROR(SUMPRODUCT(('冬被-S级品'!$B$2:$B$10=$B65)*('冬被-S级品'!$E$1:$AW$1=CF$1)*('冬被-S级品'!$E$2:$AW$10)),0)+IFERROR(SUMPRODUCT(('白止-S级品'!$A$2:$A$26=$B65)*('白止-S级品'!$D$1:$AV$1=CF$1)*('白止-S级品'!$D$2:$AV$26)),0)+IFERROR(SUMPRODUCT(('乐容-S级品'!$A$4:$A$32=$B65)*('乐容-S级品'!$L$3:$CA$3=CF$1)*('乐容-S级品'!$L$4:$CA$32)),0)</f>
      </c>
      <c r="CG65" s="280">
        <f>IFERROR(SUMPRODUCT(('控温被PRO-S级品'!$B$2:$B$10=$B65)*('控温被PRO-S级品'!$E$1:$BE$1=CG$1)*('控温被PRO-S级品'!$E$2:$BE$10)),0)+IFERROR(SUMPRODUCT(('冬被-S级品'!$B$2:$B$10=$B65)*('冬被-S级品'!$E$1:$AW$1=CG$1)*('冬被-S级品'!$E$2:$AW$10)),0)+IFERROR(SUMPRODUCT(('白止-S级品'!$A$2:$A$26=$B65)*('白止-S级品'!$D$1:$AV$1=CG$1)*('白止-S级品'!$D$2:$AV$26)),0)+IFERROR(SUMPRODUCT(('乐容-S级品'!$A$4:$A$32=$B65)*('乐容-S级品'!$L$3:$CA$3=CG$1)*('乐容-S级品'!$L$4:$CA$32)),0)</f>
      </c>
      <c r="CH65" s="280">
        <f>IFERROR(SUMPRODUCT(('控温被PRO-S级品'!$B$2:$B$10=$B65)*('控温被PRO-S级品'!$E$1:$BE$1=CH$1)*('控温被PRO-S级品'!$E$2:$BE$10)),0)+IFERROR(SUMPRODUCT(('冬被-S级品'!$B$2:$B$10=$B65)*('冬被-S级品'!$E$1:$AW$1=CH$1)*('冬被-S级品'!$E$2:$AW$10)),0)+IFERROR(SUMPRODUCT(('白止-S级品'!$A$2:$A$26=$B65)*('白止-S级品'!$D$1:$AV$1=CH$1)*('白止-S级品'!$D$2:$AV$26)),0)+IFERROR(SUMPRODUCT(('乐容-S级品'!$A$4:$A$32=$B65)*('乐容-S级品'!$L$3:$CA$3=CH$1)*('乐容-S级品'!$L$4:$CA$32)),0)</f>
      </c>
      <c r="CI65" s="280">
        <f>IFERROR(SUMPRODUCT(('控温被PRO-S级品'!$B$2:$B$10=$B65)*('控温被PRO-S级品'!$E$1:$BE$1=CI$1)*('控温被PRO-S级品'!$E$2:$BE$10)),0)+IFERROR(SUMPRODUCT(('冬被-S级品'!$B$2:$B$10=$B65)*('冬被-S级品'!$E$1:$AW$1=CI$1)*('冬被-S级品'!$E$2:$AW$10)),0)+IFERROR(SUMPRODUCT(('白止-S级品'!$A$2:$A$26=$B65)*('白止-S级品'!$D$1:$AV$1=CI$1)*('白止-S级品'!$D$2:$AV$26)),0)+IFERROR(SUMPRODUCT(('乐容-S级品'!$A$4:$A$32=$B65)*('乐容-S级品'!$L$3:$CA$3=CI$1)*('乐容-S级品'!$L$4:$CA$32)),0)</f>
      </c>
      <c r="CJ65" s="280">
        <f>IFERROR(SUMPRODUCT(('控温被PRO-S级品'!$B$2:$B$10=$B65)*('控温被PRO-S级品'!$E$1:$BE$1=CJ$1)*('控温被PRO-S级品'!$E$2:$BE$10)),0)+IFERROR(SUMPRODUCT(('冬被-S级品'!$B$2:$B$10=$B65)*('冬被-S级品'!$E$1:$AW$1=CJ$1)*('冬被-S级品'!$E$2:$AW$10)),0)+IFERROR(SUMPRODUCT(('白止-S级品'!$A$2:$A$26=$B65)*('白止-S级品'!$D$1:$AV$1=CJ$1)*('白止-S级品'!$D$2:$AV$26)),0)+IFERROR(SUMPRODUCT(('乐容-S级品'!$A$4:$A$32=$B65)*('乐容-S级品'!$L$3:$CA$3=CJ$1)*('乐容-S级品'!$L$4:$CA$32)),0)</f>
      </c>
      <c r="CK65" s="280">
        <f>IFERROR(SUMPRODUCT(('控温被PRO-S级品'!$B$2:$B$10=$B65)*('控温被PRO-S级品'!$E$1:$BE$1=CK$1)*('控温被PRO-S级品'!$E$2:$BE$10)),0)+IFERROR(SUMPRODUCT(('冬被-S级品'!$B$2:$B$10=$B65)*('冬被-S级品'!$E$1:$AW$1=CK$1)*('冬被-S级品'!$E$2:$AW$10)),0)+IFERROR(SUMPRODUCT(('白止-S级品'!$A$2:$A$26=$B65)*('白止-S级品'!$D$1:$AV$1=CK$1)*('白止-S级品'!$D$2:$AV$26)),0)+IFERROR(SUMPRODUCT(('乐容-S级品'!$A$4:$A$32=$B65)*('乐容-S级品'!$L$3:$CA$3=CK$1)*('乐容-S级品'!$L$4:$CA$32)),0)</f>
      </c>
      <c r="CL65" s="280">
        <f>IFERROR(SUMPRODUCT(('控温被PRO-S级品'!$B$2:$B$10=$B65)*('控温被PRO-S级品'!$E$1:$BE$1=CL$1)*('控温被PRO-S级品'!$E$2:$BE$10)),0)+IFERROR(SUMPRODUCT(('冬被-S级品'!$B$2:$B$10=$B65)*('冬被-S级品'!$E$1:$AW$1=CL$1)*('冬被-S级品'!$E$2:$AW$10)),0)+IFERROR(SUMPRODUCT(('白止-S级品'!$A$2:$A$26=$B65)*('白止-S级品'!$D$1:$AV$1=CL$1)*('白止-S级品'!$D$2:$AV$26)),0)+IFERROR(SUMPRODUCT(('乐容-S级品'!$A$4:$A$32=$B65)*('乐容-S级品'!$L$3:$CA$3=CL$1)*('乐容-S级品'!$L$4:$CA$32)),0)</f>
      </c>
      <c r="CM65" s="280">
        <f>IFERROR(SUMPRODUCT(('控温被PRO-S级品'!$B$2:$B$10=$B65)*('控温被PRO-S级品'!$E$1:$BE$1=CM$1)*('控温被PRO-S级品'!$E$2:$BE$10)),0)+IFERROR(SUMPRODUCT(('冬被-S级品'!$B$2:$B$10=$B65)*('冬被-S级品'!$E$1:$AW$1=CM$1)*('冬被-S级品'!$E$2:$AW$10)),0)+IFERROR(SUMPRODUCT(('白止-S级品'!$A$2:$A$26=$B65)*('白止-S级品'!$D$1:$AV$1=CM$1)*('白止-S级品'!$D$2:$AV$26)),0)+IFERROR(SUMPRODUCT(('乐容-S级品'!$A$4:$A$32=$B65)*('乐容-S级品'!$L$3:$CA$3=CM$1)*('乐容-S级品'!$L$4:$CA$32)),0)</f>
      </c>
      <c r="CN65" s="280">
        <f>IFERROR(SUMPRODUCT(('控温被PRO-S级品'!$B$2:$B$10=$B65)*('控温被PRO-S级品'!$E$1:$BE$1=CN$1)*('控温被PRO-S级品'!$E$2:$BE$10)),0)+IFERROR(SUMPRODUCT(('冬被-S级品'!$B$2:$B$10=$B65)*('冬被-S级品'!$E$1:$AW$1=CN$1)*('冬被-S级品'!$E$2:$AW$10)),0)+IFERROR(SUMPRODUCT(('白止-S级品'!$A$2:$A$26=$B65)*('白止-S级品'!$D$1:$AV$1=CN$1)*('白止-S级品'!$D$2:$AV$26)),0)+IFERROR(SUMPRODUCT(('乐容-S级品'!$A$4:$A$32=$B65)*('乐容-S级品'!$L$3:$CA$3=CN$1)*('乐容-S级品'!$L$4:$CA$32)),0)</f>
      </c>
      <c r="CO65" s="280">
        <f>IFERROR(SUMPRODUCT(('控温被PRO-S级品'!$B$2:$B$10=$B65)*('控温被PRO-S级品'!$E$1:$BE$1=CO$1)*('控温被PRO-S级品'!$E$2:$BE$10)),0)+IFERROR(SUMPRODUCT(('冬被-S级品'!$B$2:$B$10=$B65)*('冬被-S级品'!$E$1:$AW$1=CO$1)*('冬被-S级品'!$E$2:$AW$10)),0)+IFERROR(SUMPRODUCT(('白止-S级品'!$A$2:$A$26=$B65)*('白止-S级品'!$D$1:$AV$1=CO$1)*('白止-S级品'!$D$2:$AV$26)),0)+IFERROR(SUMPRODUCT(('乐容-S级品'!$A$4:$A$32=$B65)*('乐容-S级品'!$L$3:$CA$3=CO$1)*('乐容-S级品'!$L$4:$CA$32)),0)</f>
      </c>
      <c r="CP65" s="280">
        <f>IFERROR(SUMPRODUCT(('控温被PRO-S级品'!$B$2:$B$10=$B65)*('控温被PRO-S级品'!$E$1:$BE$1=CP$1)*('控温被PRO-S级品'!$E$2:$BE$10)),0)+IFERROR(SUMPRODUCT(('冬被-S级品'!$B$2:$B$10=$B65)*('冬被-S级品'!$E$1:$AW$1=CP$1)*('冬被-S级品'!$E$2:$AW$10)),0)+IFERROR(SUMPRODUCT(('白止-S级品'!$A$2:$A$26=$B65)*('白止-S级品'!$D$1:$AV$1=CP$1)*('白止-S级品'!$D$2:$AV$26)),0)+IFERROR(SUMPRODUCT(('乐容-S级品'!$A$4:$A$32=$B65)*('乐容-S级品'!$L$3:$CA$3=CP$1)*('乐容-S级品'!$L$4:$CA$32)),0)</f>
      </c>
      <c r="CQ65" s="280">
        <f>IFERROR(SUMPRODUCT(('控温被PRO-S级品'!$B$2:$B$10=$B65)*('控温被PRO-S级品'!$E$1:$BE$1=CQ$1)*('控温被PRO-S级品'!$E$2:$BE$10)),0)+IFERROR(SUMPRODUCT(('冬被-S级品'!$B$2:$B$10=$B65)*('冬被-S级品'!$E$1:$AW$1=CQ$1)*('冬被-S级品'!$E$2:$AW$10)),0)+IFERROR(SUMPRODUCT(('白止-S级品'!$A$2:$A$26=$B65)*('白止-S级品'!$D$1:$AV$1=CQ$1)*('白止-S级品'!$D$2:$AV$26)),0)+IFERROR(SUMPRODUCT(('乐容-S级品'!$A$4:$A$32=$B65)*('乐容-S级品'!$L$3:$CA$3=CQ$1)*('乐容-S级品'!$L$4:$CA$32)),0)</f>
      </c>
      <c r="CR65" s="280">
        <f>IFERROR(SUMPRODUCT(('控温被PRO-S级品'!$B$2:$B$10=$B65)*('控温被PRO-S级品'!$E$1:$BE$1=CR$1)*('控温被PRO-S级品'!$E$2:$BE$10)),0)+IFERROR(SUMPRODUCT(('冬被-S级品'!$B$2:$B$10=$B65)*('冬被-S级品'!$E$1:$AW$1=CR$1)*('冬被-S级品'!$E$2:$AW$10)),0)+IFERROR(SUMPRODUCT(('白止-S级品'!$A$2:$A$26=$B65)*('白止-S级品'!$D$1:$AV$1=CR$1)*('白止-S级品'!$D$2:$AV$26)),0)+IFERROR(SUMPRODUCT(('乐容-S级品'!$A$4:$A$32=$B65)*('乐容-S级品'!$L$3:$CA$3=CR$1)*('乐容-S级品'!$L$4:$CA$32)),0)</f>
      </c>
      <c r="CS65" s="280">
        <f>IFERROR(SUMPRODUCT(('控温被PRO-S级品'!$B$2:$B$10=$B65)*('控温被PRO-S级品'!$E$1:$BE$1=CS$1)*('控温被PRO-S级品'!$E$2:$BE$10)),0)+IFERROR(SUMPRODUCT(('冬被-S级品'!$B$2:$B$10=$B65)*('冬被-S级品'!$E$1:$AW$1=CS$1)*('冬被-S级品'!$E$2:$AW$10)),0)+IFERROR(SUMPRODUCT(('白止-S级品'!$A$2:$A$26=$B65)*('白止-S级品'!$D$1:$AV$1=CS$1)*('白止-S级品'!$D$2:$AV$26)),0)+IFERROR(SUMPRODUCT(('乐容-S级品'!$A$4:$A$32=$B65)*('乐容-S级品'!$L$3:$CA$3=CS$1)*('乐容-S级品'!$L$4:$CA$32)),0)</f>
      </c>
      <c r="CT65" s="280">
        <f>IFERROR(SUMPRODUCT(('控温被PRO-S级品'!$B$2:$B$10=$B65)*('控温被PRO-S级品'!$E$1:$BE$1=CT$1)*('控温被PRO-S级品'!$E$2:$BE$10)),0)+IFERROR(SUMPRODUCT(('冬被-S级品'!$B$2:$B$10=$B65)*('冬被-S级品'!$E$1:$AW$1=CT$1)*('冬被-S级品'!$E$2:$AW$10)),0)+IFERROR(SUMPRODUCT(('白止-S级品'!$A$2:$A$26=$B65)*('白止-S级品'!$D$1:$AV$1=CT$1)*('白止-S级品'!$D$2:$AV$26)),0)+IFERROR(SUMPRODUCT(('乐容-S级品'!$A$4:$A$32=$B65)*('乐容-S级品'!$L$3:$CA$3=CT$1)*('乐容-S级品'!$L$4:$CA$32)),0)</f>
      </c>
      <c r="CU65" s="280">
        <f>IFERROR(SUMPRODUCT(('控温被PRO-S级品'!$B$2:$B$10=$B65)*('控温被PRO-S级品'!$E$1:$BE$1=CU$1)*('控温被PRO-S级品'!$E$2:$BE$10)),0)+IFERROR(SUMPRODUCT(('冬被-S级品'!$B$2:$B$10=$B65)*('冬被-S级品'!$E$1:$AW$1=CU$1)*('冬被-S级品'!$E$2:$AW$10)),0)+IFERROR(SUMPRODUCT(('白止-S级品'!$A$2:$A$26=$B65)*('白止-S级品'!$D$1:$AV$1=CU$1)*('白止-S级品'!$D$2:$AV$26)),0)+IFERROR(SUMPRODUCT(('乐容-S级品'!$A$4:$A$32=$B65)*('乐容-S级品'!$L$3:$CA$3=CU$1)*('乐容-S级品'!$L$4:$CA$32)),0)</f>
      </c>
      <c r="CV65" s="280">
        <f>IFERROR(SUMPRODUCT(('控温被PRO-S级品'!$B$2:$B$10=$B65)*('控温被PRO-S级品'!$E$1:$BE$1=CV$1)*('控温被PRO-S级品'!$E$2:$BE$10)),0)+IFERROR(SUMPRODUCT(('冬被-S级品'!$B$2:$B$10=$B65)*('冬被-S级品'!$E$1:$AW$1=CV$1)*('冬被-S级品'!$E$2:$AW$10)),0)+IFERROR(SUMPRODUCT(('白止-S级品'!$A$2:$A$26=$B65)*('白止-S级品'!$D$1:$AV$1=CV$1)*('白止-S级品'!$D$2:$AV$26)),0)+IFERROR(SUMPRODUCT(('乐容-S级品'!$A$4:$A$32=$B65)*('乐容-S级品'!$L$3:$CA$3=CV$1)*('乐容-S级品'!$L$4:$CA$32)),0)</f>
      </c>
      <c r="CW65" s="280">
        <f>IFERROR(SUMPRODUCT(('控温被PRO-S级品'!$B$2:$B$10=$B65)*('控温被PRO-S级品'!$E$1:$BE$1=CW$1)*('控温被PRO-S级品'!$E$2:$BE$10)),0)+IFERROR(SUMPRODUCT(('冬被-S级品'!$B$2:$B$10=$B65)*('冬被-S级品'!$E$1:$AW$1=CW$1)*('冬被-S级品'!$E$2:$AW$10)),0)+IFERROR(SUMPRODUCT(('白止-S级品'!$A$2:$A$26=$B65)*('白止-S级品'!$D$1:$AV$1=CW$1)*('白止-S级品'!$D$2:$AV$26)),0)+IFERROR(SUMPRODUCT(('乐容-S级品'!$A$4:$A$32=$B65)*('乐容-S级品'!$L$3:$CA$3=CW$1)*('乐容-S级品'!$L$4:$CA$32)),0)</f>
      </c>
      <c r="CX65" s="280">
        <f>IFERROR(SUMPRODUCT(('控温被PRO-S级品'!$B$2:$B$10=$B65)*('控温被PRO-S级品'!$E$1:$BE$1=CX$1)*('控温被PRO-S级品'!$E$2:$BE$10)),0)+IFERROR(SUMPRODUCT(('冬被-S级品'!$B$2:$B$10=$B65)*('冬被-S级品'!$E$1:$AW$1=CX$1)*('冬被-S级品'!$E$2:$AW$10)),0)+IFERROR(SUMPRODUCT(('白止-S级品'!$A$2:$A$26=$B65)*('白止-S级品'!$D$1:$AV$1=CX$1)*('白止-S级品'!$D$2:$AV$26)),0)+IFERROR(SUMPRODUCT(('乐容-S级品'!$A$4:$A$32=$B65)*('乐容-S级品'!$L$3:$CA$3=CX$1)*('乐容-S级品'!$L$4:$CA$32)),0)</f>
      </c>
      <c r="CY65" s="280">
        <f>IFERROR(SUMPRODUCT(('控温被PRO-S级品'!$B$2:$B$10=$B65)*('控温被PRO-S级品'!$E$1:$BE$1=CY$1)*('控温被PRO-S级品'!$E$2:$BE$10)),0)+IFERROR(SUMPRODUCT(('冬被-S级品'!$B$2:$B$10=$B65)*('冬被-S级品'!$E$1:$AW$1=CY$1)*('冬被-S级品'!$E$2:$AW$10)),0)+IFERROR(SUMPRODUCT(('白止-S级品'!$A$2:$A$26=$B65)*('白止-S级品'!$D$1:$AV$1=CY$1)*('白止-S级品'!$D$2:$AV$26)),0)+IFERROR(SUMPRODUCT(('乐容-S级品'!$A$4:$A$32=$B65)*('乐容-S级品'!$L$3:$CA$3=CY$1)*('乐容-S级品'!$L$4:$CA$32)),0)</f>
      </c>
      <c r="CZ65" s="280">
        <f>IFERROR(SUMPRODUCT(('控温被PRO-S级品'!$B$2:$B$10=$B65)*('控温被PRO-S级品'!$E$1:$BE$1=CZ$1)*('控温被PRO-S级品'!$E$2:$BE$10)),0)+IFERROR(SUMPRODUCT(('冬被-S级品'!$B$2:$B$10=$B65)*('冬被-S级品'!$E$1:$AW$1=CZ$1)*('冬被-S级品'!$E$2:$AW$10)),0)+IFERROR(SUMPRODUCT(('白止-S级品'!$A$2:$A$26=$B65)*('白止-S级品'!$D$1:$AV$1=CZ$1)*('白止-S级品'!$D$2:$AV$26)),0)+IFERROR(SUMPRODUCT(('乐容-S级品'!$A$4:$A$32=$B65)*('乐容-S级品'!$L$3:$CA$3=CZ$1)*('乐容-S级品'!$L$4:$CA$32)),0)</f>
      </c>
      <c r="DA65" s="280">
        <f>IFERROR(SUMPRODUCT(('控温被PRO-S级品'!$B$2:$B$10=$B65)*('控温被PRO-S级品'!$E$1:$BE$1=DA$1)*('控温被PRO-S级品'!$E$2:$BE$10)),0)+IFERROR(SUMPRODUCT(('冬被-S级品'!$B$2:$B$10=$B65)*('冬被-S级品'!$E$1:$AW$1=DA$1)*('冬被-S级品'!$E$2:$AW$10)),0)+IFERROR(SUMPRODUCT(('白止-S级品'!$A$2:$A$26=$B65)*('白止-S级品'!$D$1:$AV$1=DA$1)*('白止-S级品'!$D$2:$AV$26)),0)+IFERROR(SUMPRODUCT(('乐容-S级品'!$A$4:$A$32=$B65)*('乐容-S级品'!$L$3:$CA$3=DA$1)*('乐容-S级品'!$L$4:$CA$32)),0)</f>
      </c>
      <c r="DB65" s="280">
        <f>IFERROR(SUMPRODUCT(('控温被PRO-S级品'!$B$2:$B$10=$B65)*('控温被PRO-S级品'!$E$1:$BE$1=DB$1)*('控温被PRO-S级品'!$E$2:$BE$10)),0)+IFERROR(SUMPRODUCT(('冬被-S级品'!$B$2:$B$10=$B65)*('冬被-S级品'!$E$1:$AW$1=DB$1)*('冬被-S级品'!$E$2:$AW$10)),0)+IFERROR(SUMPRODUCT(('白止-S级品'!$A$2:$A$26=$B65)*('白止-S级品'!$D$1:$AV$1=DB$1)*('白止-S级品'!$D$2:$AV$26)),0)+IFERROR(SUMPRODUCT(('乐容-S级品'!$A$4:$A$32=$B65)*('乐容-S级品'!$L$3:$CA$3=DB$1)*('乐容-S级品'!$L$4:$CA$32)),0)</f>
      </c>
      <c r="DC65" s="280">
        <f>IFERROR(SUMPRODUCT(('控温被PRO-S级品'!$B$2:$B$10=$B65)*('控温被PRO-S级品'!$E$1:$BE$1=DC$1)*('控温被PRO-S级品'!$E$2:$BE$10)),0)+IFERROR(SUMPRODUCT(('冬被-S级品'!$B$2:$B$10=$B65)*('冬被-S级品'!$E$1:$AW$1=DC$1)*('冬被-S级品'!$E$2:$AW$10)),0)+IFERROR(SUMPRODUCT(('白止-S级品'!$A$2:$A$26=$B65)*('白止-S级品'!$D$1:$AV$1=DC$1)*('白止-S级品'!$D$2:$AV$26)),0)+IFERROR(SUMPRODUCT(('乐容-S级品'!$A$4:$A$32=$B65)*('乐容-S级品'!$L$3:$CA$3=DC$1)*('乐容-S级品'!$L$4:$CA$32)),0)</f>
      </c>
      <c r="DD65" s="280">
        <f>IFERROR(SUMPRODUCT(('控温被PRO-S级品'!$B$2:$B$10=$B65)*('控温被PRO-S级品'!$E$1:$BE$1=DD$1)*('控温被PRO-S级品'!$E$2:$BE$10)),0)+IFERROR(SUMPRODUCT(('冬被-S级品'!$B$2:$B$10=$B65)*('冬被-S级品'!$E$1:$AW$1=DD$1)*('冬被-S级品'!$E$2:$AW$10)),0)+IFERROR(SUMPRODUCT(('白止-S级品'!$A$2:$A$26=$B65)*('白止-S级品'!$D$1:$AV$1=DD$1)*('白止-S级品'!$D$2:$AV$26)),0)+IFERROR(SUMPRODUCT(('乐容-S级品'!$A$4:$A$32=$B65)*('乐容-S级品'!$L$3:$CA$3=DD$1)*('乐容-S级品'!$L$4:$CA$32)),0)</f>
      </c>
      <c r="DE65" s="280">
        <f>IFERROR(SUMPRODUCT(('控温被PRO-S级品'!$B$2:$B$10=$B65)*('控温被PRO-S级品'!$E$1:$BE$1=DE$1)*('控温被PRO-S级品'!$E$2:$BE$10)),0)+IFERROR(SUMPRODUCT(('冬被-S级品'!$B$2:$B$10=$B65)*('冬被-S级品'!$E$1:$AW$1=DE$1)*('冬被-S级品'!$E$2:$AW$10)),0)+IFERROR(SUMPRODUCT(('白止-S级品'!$A$2:$A$26=$B65)*('白止-S级品'!$D$1:$AV$1=DE$1)*('白止-S级品'!$D$2:$AV$26)),0)+IFERROR(SUMPRODUCT(('乐容-S级品'!$A$4:$A$32=$B65)*('乐容-S级品'!$L$3:$CA$3=DE$1)*('乐容-S级品'!$L$4:$CA$32)),0)</f>
      </c>
      <c r="DF65" s="280">
        <f>IFERROR(SUMPRODUCT(('控温被PRO-S级品'!$B$2:$B$10=$B65)*('控温被PRO-S级品'!$E$1:$BE$1=DF$1)*('控温被PRO-S级品'!$E$2:$BE$10)),0)+IFERROR(SUMPRODUCT(('冬被-S级品'!$B$2:$B$10=$B65)*('冬被-S级品'!$E$1:$AW$1=DF$1)*('冬被-S级品'!$E$2:$AW$10)),0)+IFERROR(SUMPRODUCT(('白止-S级品'!$A$2:$A$26=$B65)*('白止-S级品'!$D$1:$AV$1=DF$1)*('白止-S级品'!$D$2:$AV$26)),0)+IFERROR(SUMPRODUCT(('乐容-S级品'!$A$4:$A$32=$B65)*('乐容-S级品'!$L$3:$CA$3=DF$1)*('乐容-S级品'!$L$4:$CA$32)),0)</f>
      </c>
      <c r="DG65" s="280">
        <f>IFERROR(SUMPRODUCT(('控温被PRO-S级品'!$B$2:$B$10=$B65)*('控温被PRO-S级品'!$E$1:$BE$1=DG$1)*('控温被PRO-S级品'!$E$2:$BE$10)),0)+IFERROR(SUMPRODUCT(('冬被-S级品'!$B$2:$B$10=$B65)*('冬被-S级品'!$E$1:$AW$1=DG$1)*('冬被-S级品'!$E$2:$AW$10)),0)+IFERROR(SUMPRODUCT(('白止-S级品'!$A$2:$A$26=$B65)*('白止-S级品'!$D$1:$AV$1=DG$1)*('白止-S级品'!$D$2:$AV$26)),0)+IFERROR(SUMPRODUCT(('乐容-S级品'!$A$4:$A$32=$B65)*('乐容-S级品'!$L$3:$CA$3=DG$1)*('乐容-S级品'!$L$4:$CA$32)),0)</f>
      </c>
      <c r="DH65" s="280">
        <f>IFERROR(SUMPRODUCT(('控温被PRO-S级品'!$B$2:$B$10=$B65)*('控温被PRO-S级品'!$E$1:$BE$1=DH$1)*('控温被PRO-S级品'!$E$2:$BE$10)),0)+IFERROR(SUMPRODUCT(('冬被-S级品'!$B$2:$B$10=$B65)*('冬被-S级品'!$E$1:$AW$1=DH$1)*('冬被-S级品'!$E$2:$AW$10)),0)+IFERROR(SUMPRODUCT(('白止-S级品'!$A$2:$A$26=$B65)*('白止-S级品'!$D$1:$AV$1=DH$1)*('白止-S级品'!$D$2:$AV$26)),0)+IFERROR(SUMPRODUCT(('乐容-S级品'!$A$4:$A$32=$B65)*('乐容-S级品'!$L$3:$CA$3=DH$1)*('乐容-S级品'!$L$4:$CA$32)),0)</f>
      </c>
      <c r="DI65" s="280">
        <f>IFERROR(SUMPRODUCT(('控温被PRO-S级品'!$B$2:$B$10=$B65)*('控温被PRO-S级品'!$E$1:$BE$1=DI$1)*('控温被PRO-S级品'!$E$2:$BE$10)),0)+IFERROR(SUMPRODUCT(('冬被-S级品'!$B$2:$B$10=$B65)*('冬被-S级品'!$E$1:$AW$1=DI$1)*('冬被-S级品'!$E$2:$AW$10)),0)+IFERROR(SUMPRODUCT(('白止-S级品'!$A$2:$A$26=$B65)*('白止-S级品'!$D$1:$AV$1=DI$1)*('白止-S级品'!$D$2:$AV$26)),0)+IFERROR(SUMPRODUCT(('乐容-S级品'!$A$4:$A$32=$B65)*('乐容-S级品'!$L$3:$CA$3=DI$1)*('乐容-S级品'!$L$4:$CA$32)),0)</f>
      </c>
      <c r="DJ65" s="280">
        <f>IFERROR(SUMPRODUCT(('控温被PRO-S级品'!$B$2:$B$10=$B65)*('控温被PRO-S级品'!$E$1:$BE$1=DJ$1)*('控温被PRO-S级品'!$E$2:$BE$10)),0)+IFERROR(SUMPRODUCT(('冬被-S级品'!$B$2:$B$10=$B65)*('冬被-S级品'!$E$1:$AW$1=DJ$1)*('冬被-S级品'!$E$2:$AW$10)),0)+IFERROR(SUMPRODUCT(('白止-S级品'!$A$2:$A$26=$B65)*('白止-S级品'!$D$1:$AV$1=DJ$1)*('白止-S级品'!$D$2:$AV$26)),0)+IFERROR(SUMPRODUCT(('乐容-S级品'!$A$4:$A$32=$B65)*('乐容-S级品'!$L$3:$CA$3=DJ$1)*('乐容-S级品'!$L$4:$CA$32)),0)</f>
      </c>
      <c r="DK65" s="280"/>
      <c r="DL65" s="280"/>
      <c r="DM65" s="280"/>
      <c r="DN65" s="280"/>
      <c r="DO65" s="280"/>
      <c r="DP65" s="280"/>
      <c r="DQ65" s="280"/>
      <c r="DR65" s="280"/>
      <c r="DS65" s="280"/>
      <c r="DT65" s="280"/>
      <c r="DU65" s="280"/>
      <c r="DV65" s="280"/>
      <c r="DW65" s="280">
        <f>VLOOKUP(B65,'系统编码规格'!A:C,3,FALSE)</f>
      </c>
      <c r="DX65" s="280"/>
      <c r="DY65" s="280"/>
      <c r="DZ65" s="280"/>
      <c r="EA65" s="280"/>
      <c r="EB65" s="280"/>
      <c r="EC65" s="280"/>
      <c r="ED65" s="280"/>
      <c r="EE65" s="280"/>
      <c r="EF65" s="280"/>
      <c r="EG65" s="280"/>
      <c r="EH65" s="280"/>
      <c r="EI65" s="280"/>
      <c r="EJ65" s="280"/>
      <c r="EK65" s="280"/>
      <c r="EL65" s="280"/>
      <c r="EM65" s="280"/>
      <c r="EN65" s="280"/>
      <c r="EO65" s="280"/>
      <c r="EP65" s="280"/>
      <c r="EQ65" s="280"/>
      <c r="ER65" s="280"/>
      <c r="ES65" s="280"/>
      <c r="ET65" s="280"/>
      <c r="EU65" s="280"/>
      <c r="EV65" s="280"/>
      <c r="EW65" s="280"/>
      <c r="EX65" s="280"/>
      <c r="EY65" s="280"/>
      <c r="EZ65" s="280"/>
      <c r="FA65" s="280"/>
      <c r="FB65" s="280"/>
      <c r="FC65" s="280"/>
      <c r="FD65" s="280"/>
      <c r="FE65" s="280"/>
      <c r="FF65" s="280"/>
      <c r="FG65" s="280"/>
      <c r="FH65" s="280"/>
      <c r="FI65" s="280"/>
      <c r="FJ65" s="280"/>
      <c r="FK65" s="280"/>
      <c r="FL65" s="280"/>
      <c r="FM65" s="280"/>
      <c r="FN65" s="280"/>
      <c r="FO65" s="280"/>
      <c r="FP65" s="280"/>
      <c r="FQ65" s="280"/>
      <c r="FR65" s="280"/>
      <c r="FS65" s="280"/>
      <c r="FT65" s="280"/>
      <c r="FU65" s="280"/>
      <c r="FV65" s="280"/>
      <c r="FW65" s="280"/>
      <c r="FX65" s="280"/>
      <c r="FY65" s="280"/>
      <c r="FZ65" s="280"/>
      <c r="GA65" s="280"/>
      <c r="GB65" s="280"/>
      <c r="GC65" s="280"/>
      <c r="GD65" s="280"/>
      <c r="GE65" s="280"/>
      <c r="GF65" s="280"/>
      <c r="GG65" s="280"/>
      <c r="GH65" s="280"/>
      <c r="GI65" s="280"/>
      <c r="GJ65" s="280"/>
      <c r="GK65" s="280"/>
      <c r="GL65" s="280"/>
      <c r="GM65" s="280"/>
      <c r="GN65" s="280"/>
      <c r="GO65" s="280"/>
      <c r="GP65" s="280"/>
      <c r="GQ65" s="280"/>
      <c r="GR65" s="280"/>
      <c r="GS65" s="280"/>
      <c r="GT65" s="280"/>
      <c r="GU65" s="280"/>
      <c r="GV65" s="280"/>
    </row>
    <row r="66">
      <c r="A66" s="309" t="str">
        <v>安桐</v>
      </c>
      <c r="B66" s="310" t="str">
        <v>010020105040036-017</v>
      </c>
      <c r="C66" s="309" t="str">
        <v>控温被pro-冬被</v>
      </c>
      <c r="D66" s="309" t="str">
        <v>颜色:云朵白,床品尺寸:200*230cm,床品规格:200cm,系列:深睡系列</v>
      </c>
      <c r="E66">
        <f>SUM(F66:GX66)</f>
      </c>
      <c r="F66" s="280">
        <f>IFERROR(SUMPRODUCT(('控温被PRO-S级品'!$B$2:$B$10=$B66)*('控温被PRO-S级品'!$E$1:$BE$1=F$1)*('控温被PRO-S级品'!$E$2:$BE$10)),0)+IFERROR(SUMPRODUCT(('冬被-S级品'!$B$2:$B$10=$B66)*('冬被-S级品'!$E$1:$AW$1=F$1)*('冬被-S级品'!$E$2:$AW$10)),0)+IFERROR(SUMPRODUCT(('白止-S级品'!$A$2:$A$26=$B66)*('白止-S级品'!$D$1:$AV$1=F$1)*('白止-S级品'!$D$2:$AV$26)),0)+IFERROR(SUMPRODUCT(('乐容-S级品'!$A$4:$A$32=$B66)*('乐容-S级品'!$L$3:$CA$3=F$1)*('乐容-S级品'!$L$4:$CA$32)),0)</f>
      </c>
      <c r="G66" s="280">
        <f>IFERROR(SUMPRODUCT(('控温被PRO-S级品'!$B$2:$B$10=$B66)*('控温被PRO-S级品'!$E$1:$BE$1=G$1)*('控温被PRO-S级品'!$E$2:$BE$10)),0)+IFERROR(SUMPRODUCT(('冬被-S级品'!$B$2:$B$10=$B66)*('冬被-S级品'!$E$1:$AW$1=G$1)*('冬被-S级品'!$E$2:$AW$10)),0)+IFERROR(SUMPRODUCT(('白止-S级品'!$A$2:$A$26=$B66)*('白止-S级品'!$D$1:$AV$1=G$1)*('白止-S级品'!$D$2:$AV$26)),0)+IFERROR(SUMPRODUCT(('乐容-S级品'!$A$4:$A$32=$B66)*('乐容-S级品'!$L$3:$CA$3=G$1)*('乐容-S级品'!$L$4:$CA$32)),0)</f>
      </c>
      <c r="H66" s="280">
        <f>IFERROR(SUMPRODUCT(('控温被PRO-S级品'!$B$2:$B$10=$B66)*('控温被PRO-S级品'!$E$1:$BE$1=H$1)*('控温被PRO-S级品'!$E$2:$BE$10)),0)+IFERROR(SUMPRODUCT(('冬被-S级品'!$B$2:$B$10=$B66)*('冬被-S级品'!$E$1:$AW$1=H$1)*('冬被-S级品'!$E$2:$AW$10)),0)+IFERROR(SUMPRODUCT(('白止-S级品'!$A$2:$A$26=$B66)*('白止-S级品'!$D$1:$AV$1=H$1)*('白止-S级品'!$D$2:$AV$26)),0)+IFERROR(SUMPRODUCT(('乐容-S级品'!$A$4:$A$32=$B66)*('乐容-S级品'!$L$3:$CA$3=H$1)*('乐容-S级品'!$L$4:$CA$32)),0)</f>
      </c>
      <c r="I66" s="280">
        <f>IFERROR(SUMPRODUCT(('控温被PRO-S级品'!$B$2:$B$10=$B66)*('控温被PRO-S级品'!$E$1:$BE$1=I$1)*('控温被PRO-S级品'!$E$2:$BE$10)),0)+IFERROR(SUMPRODUCT(('冬被-S级品'!$B$2:$B$10=$B66)*('冬被-S级品'!$E$1:$AW$1=I$1)*('冬被-S级品'!$E$2:$AW$10)),0)+IFERROR(SUMPRODUCT(('白止-S级品'!$A$2:$A$26=$B66)*('白止-S级品'!$D$1:$AV$1=I$1)*('白止-S级品'!$D$2:$AV$26)),0)+IFERROR(SUMPRODUCT(('乐容-S级品'!$A$4:$A$32=$B66)*('乐容-S级品'!$L$3:$CA$3=I$1)*('乐容-S级品'!$L$4:$CA$32)),0)</f>
      </c>
      <c r="J66" s="280">
        <f>IFERROR(SUMPRODUCT(('控温被PRO-S级品'!$B$2:$B$10=$B66)*('控温被PRO-S级品'!$E$1:$BE$1=J$1)*('控温被PRO-S级品'!$E$2:$BE$10)),0)+IFERROR(SUMPRODUCT(('冬被-S级品'!$B$2:$B$10=$B66)*('冬被-S级品'!$E$1:$AW$1=J$1)*('冬被-S级品'!$E$2:$AW$10)),0)+IFERROR(SUMPRODUCT(('白止-S级品'!$A$2:$A$26=$B66)*('白止-S级品'!$D$1:$AV$1=J$1)*('白止-S级品'!$D$2:$AV$26)),0)+IFERROR(SUMPRODUCT(('乐容-S级品'!$A$4:$A$32=$B66)*('乐容-S级品'!$L$3:$CA$3=J$1)*('乐容-S级品'!$L$4:$CA$32)),0)</f>
      </c>
      <c r="K66" s="280">
        <f>IFERROR(SUMPRODUCT(('控温被PRO-S级品'!$B$2:$B$10=$B66)*('控温被PRO-S级品'!$E$1:$BE$1=K$1)*('控温被PRO-S级品'!$E$2:$BE$10)),0)+IFERROR(SUMPRODUCT(('冬被-S级品'!$B$2:$B$10=$B66)*('冬被-S级品'!$E$1:$AW$1=K$1)*('冬被-S级品'!$E$2:$AW$10)),0)+IFERROR(SUMPRODUCT(('白止-S级品'!$A$2:$A$26=$B66)*('白止-S级品'!$D$1:$AV$1=K$1)*('白止-S级品'!$D$2:$AV$26)),0)+IFERROR(SUMPRODUCT(('乐容-S级品'!$A$4:$A$32=$B66)*('乐容-S级品'!$L$3:$CA$3=K$1)*('乐容-S级品'!$L$4:$CA$32)),0)</f>
      </c>
      <c r="L66" s="280">
        <f>IFERROR(SUMPRODUCT(('控温被PRO-S级品'!$B$2:$B$10=$B66)*('控温被PRO-S级品'!$E$1:$BE$1=L$1)*('控温被PRO-S级品'!$E$2:$BE$10)),0)+IFERROR(SUMPRODUCT(('冬被-S级品'!$B$2:$B$10=$B66)*('冬被-S级品'!$E$1:$AW$1=L$1)*('冬被-S级品'!$E$2:$AW$10)),0)+IFERROR(SUMPRODUCT(('白止-S级品'!$A$2:$A$26=$B66)*('白止-S级品'!$D$1:$AV$1=L$1)*('白止-S级品'!$D$2:$AV$26)),0)+IFERROR(SUMPRODUCT(('乐容-S级品'!$A$4:$A$32=$B66)*('乐容-S级品'!$L$3:$CA$3=L$1)*('乐容-S级品'!$L$4:$CA$32)),0)</f>
      </c>
      <c r="M66" s="280">
        <f>IFERROR(SUMPRODUCT(('控温被PRO-S级品'!$B$2:$B$10=$B66)*('控温被PRO-S级品'!$E$1:$BE$1=M$1)*('控温被PRO-S级品'!$E$2:$BE$10)),0)+IFERROR(SUMPRODUCT(('冬被-S级品'!$B$2:$B$10=$B66)*('冬被-S级品'!$E$1:$AW$1=M$1)*('冬被-S级品'!$E$2:$AW$10)),0)+IFERROR(SUMPRODUCT(('白止-S级品'!$A$2:$A$26=$B66)*('白止-S级品'!$D$1:$AV$1=M$1)*('白止-S级品'!$D$2:$AV$26)),0)+IFERROR(SUMPRODUCT(('乐容-S级品'!$A$4:$A$32=$B66)*('乐容-S级品'!$L$3:$CA$3=M$1)*('乐容-S级品'!$L$4:$CA$32)),0)</f>
      </c>
      <c r="N66" s="280">
        <f>IFERROR(SUMPRODUCT(('控温被PRO-S级品'!$B$2:$B$10=$B66)*('控温被PRO-S级品'!$E$1:$BE$1=N$1)*('控温被PRO-S级品'!$E$2:$BE$10)),0)+IFERROR(SUMPRODUCT(('冬被-S级品'!$B$2:$B$10=$B66)*('冬被-S级品'!$E$1:$AW$1=N$1)*('冬被-S级品'!$E$2:$AW$10)),0)+IFERROR(SUMPRODUCT(('白止-S级品'!$A$2:$A$26=$B66)*('白止-S级品'!$D$1:$AV$1=N$1)*('白止-S级品'!$D$2:$AV$26)),0)+IFERROR(SUMPRODUCT(('乐容-S级品'!$A$4:$A$32=$B66)*('乐容-S级品'!$L$3:$CA$3=N$1)*('乐容-S级品'!$L$4:$CA$32)),0)</f>
      </c>
      <c r="O66" s="280">
        <f>IFERROR(SUMPRODUCT(('控温被PRO-S级品'!$B$2:$B$10=$B66)*('控温被PRO-S级品'!$E$1:$BE$1=O$1)*('控温被PRO-S级品'!$E$2:$BE$10)),0)+IFERROR(SUMPRODUCT(('冬被-S级品'!$B$2:$B$10=$B66)*('冬被-S级品'!$E$1:$AW$1=O$1)*('冬被-S级品'!$E$2:$AW$10)),0)+IFERROR(SUMPRODUCT(('白止-S级品'!$A$2:$A$26=$B66)*('白止-S级品'!$D$1:$AV$1=O$1)*('白止-S级品'!$D$2:$AV$26)),0)+IFERROR(SUMPRODUCT(('乐容-S级品'!$A$4:$A$32=$B66)*('乐容-S级品'!$L$3:$CA$3=O$1)*('乐容-S级品'!$L$4:$CA$32)),0)</f>
      </c>
      <c r="P66" s="280">
        <f>IFERROR(SUMPRODUCT(('控温被PRO-S级品'!$B$2:$B$10=$B66)*('控温被PRO-S级品'!$E$1:$BE$1=P$1)*('控温被PRO-S级品'!$E$2:$BE$10)),0)+IFERROR(SUMPRODUCT(('冬被-S级品'!$B$2:$B$10=$B66)*('冬被-S级品'!$E$1:$AW$1=P$1)*('冬被-S级品'!$E$2:$AW$10)),0)+IFERROR(SUMPRODUCT(('白止-S级品'!$A$2:$A$26=$B66)*('白止-S级品'!$D$1:$AV$1=P$1)*('白止-S级品'!$D$2:$AV$26)),0)+IFERROR(SUMPRODUCT(('乐容-S级品'!$A$4:$A$32=$B66)*('乐容-S级品'!$L$3:$CA$3=P$1)*('乐容-S级品'!$L$4:$CA$32)),0)</f>
      </c>
      <c r="Q66" s="280">
        <f>IFERROR(SUMPRODUCT(('控温被PRO-S级品'!$B$2:$B$10=$B66)*('控温被PRO-S级品'!$E$1:$BE$1=Q$1)*('控温被PRO-S级品'!$E$2:$BE$10)),0)+IFERROR(SUMPRODUCT(('冬被-S级品'!$B$2:$B$10=$B66)*('冬被-S级品'!$E$1:$AW$1=Q$1)*('冬被-S级品'!$E$2:$AW$10)),0)+IFERROR(SUMPRODUCT(('白止-S级品'!$A$2:$A$26=$B66)*('白止-S级品'!$D$1:$AV$1=Q$1)*('白止-S级品'!$D$2:$AV$26)),0)+IFERROR(SUMPRODUCT(('乐容-S级品'!$A$4:$A$32=$B66)*('乐容-S级品'!$L$3:$CA$3=Q$1)*('乐容-S级品'!$L$4:$CA$32)),0)</f>
      </c>
      <c r="R66" s="280">
        <f>IFERROR(SUMPRODUCT(('控温被PRO-S级品'!$B$2:$B$10=$B66)*('控温被PRO-S级品'!$E$1:$BE$1=R$1)*('控温被PRO-S级品'!$E$2:$BE$10)),0)+IFERROR(SUMPRODUCT(('冬被-S级品'!$B$2:$B$10=$B66)*('冬被-S级品'!$E$1:$AW$1=R$1)*('冬被-S级品'!$E$2:$AW$10)),0)+IFERROR(SUMPRODUCT(('白止-S级品'!$A$2:$A$26=$B66)*('白止-S级品'!$D$1:$AV$1=R$1)*('白止-S级品'!$D$2:$AV$26)),0)+IFERROR(SUMPRODUCT(('乐容-S级品'!$A$4:$A$32=$B66)*('乐容-S级品'!$L$3:$CA$3=R$1)*('乐容-S级品'!$L$4:$CA$32)),0)</f>
      </c>
      <c r="S66" s="280">
        <f>IFERROR(SUMPRODUCT(('控温被PRO-S级品'!$B$2:$B$10=$B66)*('控温被PRO-S级品'!$E$1:$BE$1=S$1)*('控温被PRO-S级品'!$E$2:$BE$10)),0)+IFERROR(SUMPRODUCT(('冬被-S级品'!$B$2:$B$10=$B66)*('冬被-S级品'!$E$1:$AW$1=S$1)*('冬被-S级品'!$E$2:$AW$10)),0)+IFERROR(SUMPRODUCT(('白止-S级品'!$A$2:$A$26=$B66)*('白止-S级品'!$D$1:$AV$1=S$1)*('白止-S级品'!$D$2:$AV$26)),0)+IFERROR(SUMPRODUCT(('乐容-S级品'!$A$4:$A$32=$B66)*('乐容-S级品'!$L$3:$CA$3=S$1)*('乐容-S级品'!$L$4:$CA$32)),0)</f>
      </c>
      <c r="T66" s="280">
        <f>IFERROR(SUMPRODUCT(('控温被PRO-S级品'!$B$2:$B$10=$B66)*('控温被PRO-S级品'!$E$1:$BE$1=T$1)*('控温被PRO-S级品'!$E$2:$BE$10)),0)+IFERROR(SUMPRODUCT(('冬被-S级品'!$B$2:$B$10=$B66)*('冬被-S级品'!$E$1:$AW$1=T$1)*('冬被-S级品'!$E$2:$AW$10)),0)+IFERROR(SUMPRODUCT(('白止-S级品'!$A$2:$A$26=$B66)*('白止-S级品'!$D$1:$AV$1=T$1)*('白止-S级品'!$D$2:$AV$26)),0)+IFERROR(SUMPRODUCT(('乐容-S级品'!$A$4:$A$32=$B66)*('乐容-S级品'!$L$3:$CA$3=T$1)*('乐容-S级品'!$L$4:$CA$32)),0)</f>
      </c>
      <c r="U66" s="280">
        <f>IFERROR(SUMPRODUCT(('控温被PRO-S级品'!$B$2:$B$10=$B66)*('控温被PRO-S级品'!$E$1:$BE$1=U$1)*('控温被PRO-S级品'!$E$2:$BE$10)),0)+IFERROR(SUMPRODUCT(('冬被-S级品'!$B$2:$B$10=$B66)*('冬被-S级品'!$E$1:$AW$1=U$1)*('冬被-S级品'!$E$2:$AW$10)),0)+IFERROR(SUMPRODUCT(('白止-S级品'!$A$2:$A$26=$B66)*('白止-S级品'!$D$1:$AV$1=U$1)*('白止-S级品'!$D$2:$AV$26)),0)+IFERROR(SUMPRODUCT(('乐容-S级品'!$A$4:$A$32=$B66)*('乐容-S级品'!$L$3:$CA$3=U$1)*('乐容-S级品'!$L$4:$CA$32)),0)</f>
      </c>
      <c r="V66" s="280">
        <f>IFERROR(SUMPRODUCT(('控温被PRO-S级品'!$B$2:$B$10=$B66)*('控温被PRO-S级品'!$E$1:$BE$1=V$1)*('控温被PRO-S级品'!$E$2:$BE$10)),0)+IFERROR(SUMPRODUCT(('冬被-S级品'!$B$2:$B$10=$B66)*('冬被-S级品'!$E$1:$AW$1=V$1)*('冬被-S级品'!$E$2:$AW$10)),0)+IFERROR(SUMPRODUCT(('白止-S级品'!$A$2:$A$26=$B66)*('白止-S级品'!$D$1:$AV$1=V$1)*('白止-S级品'!$D$2:$AV$26)),0)+IFERROR(SUMPRODUCT(('乐容-S级品'!$A$4:$A$32=$B66)*('乐容-S级品'!$L$3:$CA$3=V$1)*('乐容-S级品'!$L$4:$CA$32)),0)</f>
      </c>
      <c r="W66" s="280">
        <f>IFERROR(SUMPRODUCT(('控温被PRO-S级品'!$B$2:$B$10=$B66)*('控温被PRO-S级品'!$E$1:$BE$1=W$1)*('控温被PRO-S级品'!$E$2:$BE$10)),0)+IFERROR(SUMPRODUCT(('冬被-S级品'!$B$2:$B$10=$B66)*('冬被-S级品'!$E$1:$AW$1=W$1)*('冬被-S级品'!$E$2:$AW$10)),0)+IFERROR(SUMPRODUCT(('白止-S级品'!$A$2:$A$26=$B66)*('白止-S级品'!$D$1:$AV$1=W$1)*('白止-S级品'!$D$2:$AV$26)),0)+IFERROR(SUMPRODUCT(('乐容-S级品'!$A$4:$A$32=$B66)*('乐容-S级品'!$L$3:$CA$3=W$1)*('乐容-S级品'!$L$4:$CA$32)),0)</f>
      </c>
      <c r="X66" s="280">
        <f>IFERROR(SUMPRODUCT(('控温被PRO-S级品'!$B$2:$B$10=$B66)*('控温被PRO-S级品'!$E$1:$BE$1=X$1)*('控温被PRO-S级品'!$E$2:$BE$10)),0)+IFERROR(SUMPRODUCT(('冬被-S级品'!$B$2:$B$10=$B66)*('冬被-S级品'!$E$1:$AW$1=X$1)*('冬被-S级品'!$E$2:$AW$10)),0)+IFERROR(SUMPRODUCT(('白止-S级品'!$A$2:$A$26=$B66)*('白止-S级品'!$D$1:$AV$1=X$1)*('白止-S级品'!$D$2:$AV$26)),0)+IFERROR(SUMPRODUCT(('乐容-S级品'!$A$4:$A$32=$B66)*('乐容-S级品'!$L$3:$CA$3=X$1)*('乐容-S级品'!$L$4:$CA$32)),0)</f>
      </c>
      <c r="Y66" s="280">
        <f>IFERROR(SUMPRODUCT(('控温被PRO-S级品'!$B$2:$B$10=$B66)*('控温被PRO-S级品'!$E$1:$BE$1=Y$1)*('控温被PRO-S级品'!$E$2:$BE$10)),0)+IFERROR(SUMPRODUCT(('冬被-S级品'!$B$2:$B$10=$B66)*('冬被-S级品'!$E$1:$AW$1=Y$1)*('冬被-S级品'!$E$2:$AW$10)),0)+IFERROR(SUMPRODUCT(('白止-S级品'!$A$2:$A$26=$B66)*('白止-S级品'!$D$1:$AV$1=Y$1)*('白止-S级品'!$D$2:$AV$26)),0)+IFERROR(SUMPRODUCT(('乐容-S级品'!$A$4:$A$32=$B66)*('乐容-S级品'!$L$3:$CA$3=Y$1)*('乐容-S级品'!$L$4:$CA$32)),0)</f>
      </c>
      <c r="Z66" s="280">
        <f>IFERROR(SUMPRODUCT(('控温被PRO-S级品'!$B$2:$B$10=$B66)*('控温被PRO-S级品'!$E$1:$BE$1=Z$1)*('控温被PRO-S级品'!$E$2:$BE$10)),0)+IFERROR(SUMPRODUCT(('冬被-S级品'!$B$2:$B$10=$B66)*('冬被-S级品'!$E$1:$AW$1=Z$1)*('冬被-S级品'!$E$2:$AW$10)),0)+IFERROR(SUMPRODUCT(('白止-S级品'!$A$2:$A$26=$B66)*('白止-S级品'!$D$1:$AV$1=Z$1)*('白止-S级品'!$D$2:$AV$26)),0)+IFERROR(SUMPRODUCT(('乐容-S级品'!$A$4:$A$32=$B66)*('乐容-S级品'!$L$3:$CA$3=Z$1)*('乐容-S级品'!$L$4:$CA$32)),0)</f>
      </c>
      <c r="AA66" s="280">
        <f>IFERROR(SUMPRODUCT(('控温被PRO-S级品'!$B$2:$B$10=$B66)*('控温被PRO-S级品'!$E$1:$BE$1=AA$1)*('控温被PRO-S级品'!$E$2:$BE$10)),0)+IFERROR(SUMPRODUCT(('冬被-S级品'!$B$2:$B$10=$B66)*('冬被-S级品'!$E$1:$AW$1=AA$1)*('冬被-S级品'!$E$2:$AW$10)),0)+IFERROR(SUMPRODUCT(('白止-S级品'!$A$2:$A$26=$B66)*('白止-S级品'!$D$1:$AV$1=AA$1)*('白止-S级品'!$D$2:$AV$26)),0)+IFERROR(SUMPRODUCT(('乐容-S级品'!$A$4:$A$32=$B66)*('乐容-S级品'!$L$3:$CA$3=AA$1)*('乐容-S级品'!$L$4:$CA$32)),0)</f>
      </c>
      <c r="AB66" s="280">
        <f>IFERROR(SUMPRODUCT(('控温被PRO-S级品'!$B$2:$B$10=$B66)*('控温被PRO-S级品'!$E$1:$BE$1=AB$1)*('控温被PRO-S级品'!$E$2:$BE$10)),0)+IFERROR(SUMPRODUCT(('冬被-S级品'!$B$2:$B$10=$B66)*('冬被-S级品'!$E$1:$AW$1=AB$1)*('冬被-S级品'!$E$2:$AW$10)),0)+IFERROR(SUMPRODUCT(('白止-S级品'!$A$2:$A$26=$B66)*('白止-S级品'!$D$1:$AV$1=AB$1)*('白止-S级品'!$D$2:$AV$26)),0)+IFERROR(SUMPRODUCT(('乐容-S级品'!$A$4:$A$32=$B66)*('乐容-S级品'!$L$3:$CA$3=AB$1)*('乐容-S级品'!$L$4:$CA$32)),0)</f>
      </c>
      <c r="AC66" s="280">
        <f>IFERROR(SUMPRODUCT(('控温被PRO-S级品'!$B$2:$B$10=$B66)*('控温被PRO-S级品'!$E$1:$BE$1=AC$1)*('控温被PRO-S级品'!$E$2:$BE$10)),0)+IFERROR(SUMPRODUCT(('冬被-S级品'!$B$2:$B$10=$B66)*('冬被-S级品'!$E$1:$AW$1=AC$1)*('冬被-S级品'!$E$2:$AW$10)),0)+IFERROR(SUMPRODUCT(('白止-S级品'!$A$2:$A$26=$B66)*('白止-S级品'!$D$1:$AV$1=AC$1)*('白止-S级品'!$D$2:$AV$26)),0)+IFERROR(SUMPRODUCT(('乐容-S级品'!$A$4:$A$32=$B66)*('乐容-S级品'!$L$3:$CA$3=AC$1)*('乐容-S级品'!$L$4:$CA$32)),0)</f>
      </c>
      <c r="AD66" s="280">
        <f>IFERROR(SUMPRODUCT(('控温被PRO-S级品'!$B$2:$B$10=$B66)*('控温被PRO-S级品'!$E$1:$BE$1=AD$1)*('控温被PRO-S级品'!$E$2:$BE$10)),0)+IFERROR(SUMPRODUCT(('冬被-S级品'!$B$2:$B$10=$B66)*('冬被-S级品'!$E$1:$AW$1=AD$1)*('冬被-S级品'!$E$2:$AW$10)),0)+IFERROR(SUMPRODUCT(('白止-S级品'!$A$2:$A$26=$B66)*('白止-S级品'!$D$1:$AV$1=AD$1)*('白止-S级品'!$D$2:$AV$26)),0)+IFERROR(SUMPRODUCT(('乐容-S级品'!$A$4:$A$32=$B66)*('乐容-S级品'!$L$3:$CA$3=AD$1)*('乐容-S级品'!$L$4:$CA$32)),0)</f>
      </c>
      <c r="AE66" s="280">
        <f>IFERROR(SUMPRODUCT(('控温被PRO-S级品'!$B$2:$B$10=$B66)*('控温被PRO-S级品'!$E$1:$BE$1=AE$1)*('控温被PRO-S级品'!$E$2:$BE$10)),0)+IFERROR(SUMPRODUCT(('冬被-S级品'!$B$2:$B$10=$B66)*('冬被-S级品'!$E$1:$AW$1=AE$1)*('冬被-S级品'!$E$2:$AW$10)),0)+IFERROR(SUMPRODUCT(('白止-S级品'!$A$2:$A$26=$B66)*('白止-S级品'!$D$1:$AV$1=AE$1)*('白止-S级品'!$D$2:$AV$26)),0)+IFERROR(SUMPRODUCT(('乐容-S级品'!$A$4:$A$32=$B66)*('乐容-S级品'!$L$3:$CA$3=AE$1)*('乐容-S级品'!$L$4:$CA$32)),0)</f>
      </c>
      <c r="AF66" s="280">
        <f>IFERROR(SUMPRODUCT(('控温被PRO-S级品'!$B$2:$B$10=$B66)*('控温被PRO-S级品'!$E$1:$BE$1=AF$1)*('控温被PRO-S级品'!$E$2:$BE$10)),0)+IFERROR(SUMPRODUCT(('冬被-S级品'!$B$2:$B$10=$B66)*('冬被-S级品'!$E$1:$AW$1=AF$1)*('冬被-S级品'!$E$2:$AW$10)),0)+IFERROR(SUMPRODUCT(('白止-S级品'!$A$2:$A$26=$B66)*('白止-S级品'!$D$1:$AV$1=AF$1)*('白止-S级品'!$D$2:$AV$26)),0)+IFERROR(SUMPRODUCT(('乐容-S级品'!$A$4:$A$32=$B66)*('乐容-S级品'!$L$3:$CA$3=AF$1)*('乐容-S级品'!$L$4:$CA$32)),0)</f>
      </c>
      <c r="AG66" s="280">
        <f>IFERROR(SUMPRODUCT(('控温被PRO-S级品'!$B$2:$B$10=$B66)*('控温被PRO-S级品'!$E$1:$BE$1=AG$1)*('控温被PRO-S级品'!$E$2:$BE$10)),0)+IFERROR(SUMPRODUCT(('冬被-S级品'!$B$2:$B$10=$B66)*('冬被-S级品'!$E$1:$AW$1=AG$1)*('冬被-S级品'!$E$2:$AW$10)),0)+IFERROR(SUMPRODUCT(('白止-S级品'!$A$2:$A$26=$B66)*('白止-S级品'!$D$1:$AV$1=AG$1)*('白止-S级品'!$D$2:$AV$26)),0)+IFERROR(SUMPRODUCT(('乐容-S级品'!$A$4:$A$32=$B66)*('乐容-S级品'!$L$3:$CA$3=AG$1)*('乐容-S级品'!$L$4:$CA$32)),0)</f>
      </c>
      <c r="AH66" s="280">
        <f>IFERROR(SUMPRODUCT(('控温被PRO-S级品'!$B$2:$B$10=$B66)*('控温被PRO-S级品'!$E$1:$BE$1=AH$1)*('控温被PRO-S级品'!$E$2:$BE$10)),0)+IFERROR(SUMPRODUCT(('冬被-S级品'!$B$2:$B$10=$B66)*('冬被-S级品'!$E$1:$AW$1=AH$1)*('冬被-S级品'!$E$2:$AW$10)),0)+IFERROR(SUMPRODUCT(('白止-S级品'!$A$2:$A$26=$B66)*('白止-S级品'!$D$1:$AV$1=AH$1)*('白止-S级品'!$D$2:$AV$26)),0)+IFERROR(SUMPRODUCT(('乐容-S级品'!$A$4:$A$32=$B66)*('乐容-S级品'!$L$3:$CA$3=AH$1)*('乐容-S级品'!$L$4:$CA$32)),0)</f>
      </c>
      <c r="AI66" s="280">
        <f>IFERROR(SUMPRODUCT(('控温被PRO-S级品'!$B$2:$B$10=$B66)*('控温被PRO-S级品'!$E$1:$BE$1=AI$1)*('控温被PRO-S级品'!$E$2:$BE$10)),0)+IFERROR(SUMPRODUCT(('冬被-S级品'!$B$2:$B$10=$B66)*('冬被-S级品'!$E$1:$AW$1=AI$1)*('冬被-S级品'!$E$2:$AW$10)),0)+IFERROR(SUMPRODUCT(('白止-S级品'!$A$2:$A$26=$B66)*('白止-S级品'!$D$1:$AV$1=AI$1)*('白止-S级品'!$D$2:$AV$26)),0)+IFERROR(SUMPRODUCT(('乐容-S级品'!$A$4:$A$32=$B66)*('乐容-S级品'!$L$3:$CA$3=AI$1)*('乐容-S级品'!$L$4:$CA$32)),0)</f>
      </c>
      <c r="AJ66" s="280">
        <f>IFERROR(SUMPRODUCT(('控温被PRO-S级品'!$B$2:$B$10=$B66)*('控温被PRO-S级品'!$E$1:$BE$1=AJ$1)*('控温被PRO-S级品'!$E$2:$BE$10)),0)+IFERROR(SUMPRODUCT(('冬被-S级品'!$B$2:$B$10=$B66)*('冬被-S级品'!$E$1:$AW$1=AJ$1)*('冬被-S级品'!$E$2:$AW$10)),0)+IFERROR(SUMPRODUCT(('白止-S级品'!$A$2:$A$26=$B66)*('白止-S级品'!$D$1:$AV$1=AJ$1)*('白止-S级品'!$D$2:$AV$26)),0)+IFERROR(SUMPRODUCT(('乐容-S级品'!$A$4:$A$32=$B66)*('乐容-S级品'!$L$3:$CA$3=AJ$1)*('乐容-S级品'!$L$4:$CA$32)),0)</f>
      </c>
      <c r="AK66" s="280">
        <f>IFERROR(SUMPRODUCT(('控温被PRO-S级品'!$B$2:$B$10=$B66)*('控温被PRO-S级品'!$E$1:$BE$1=AK$1)*('控温被PRO-S级品'!$E$2:$BE$10)),0)+IFERROR(SUMPRODUCT(('冬被-S级品'!$B$2:$B$10=$B66)*('冬被-S级品'!$E$1:$AW$1=AK$1)*('冬被-S级品'!$E$2:$AW$10)),0)+IFERROR(SUMPRODUCT(('白止-S级品'!$A$2:$A$26=$B66)*('白止-S级品'!$D$1:$AV$1=AK$1)*('白止-S级品'!$D$2:$AV$26)),0)+IFERROR(SUMPRODUCT(('乐容-S级品'!$A$4:$A$32=$B66)*('乐容-S级品'!$L$3:$CA$3=AK$1)*('乐容-S级品'!$L$4:$CA$32)),0)</f>
      </c>
      <c r="AL66" s="280">
        <f>IFERROR(SUMPRODUCT(('控温被PRO-S级品'!$B$2:$B$10=$B66)*('控温被PRO-S级品'!$E$1:$BE$1=AL$1)*('控温被PRO-S级品'!$E$2:$BE$10)),0)+IFERROR(SUMPRODUCT(('冬被-S级品'!$B$2:$B$10=$B66)*('冬被-S级品'!$E$1:$AW$1=AL$1)*('冬被-S级品'!$E$2:$AW$10)),0)+IFERROR(SUMPRODUCT(('白止-S级品'!$A$2:$A$26=$B66)*('白止-S级品'!$D$1:$AV$1=AL$1)*('白止-S级品'!$D$2:$AV$26)),0)+IFERROR(SUMPRODUCT(('乐容-S级品'!$A$4:$A$32=$B66)*('乐容-S级品'!$L$3:$CA$3=AL$1)*('乐容-S级品'!$L$4:$CA$32)),0)</f>
      </c>
      <c r="AM66" s="280">
        <f>IFERROR(SUMPRODUCT(('控温被PRO-S级品'!$B$2:$B$10=$B66)*('控温被PRO-S级品'!$E$1:$BE$1=AM$1)*('控温被PRO-S级品'!$E$2:$BE$10)),0)+IFERROR(SUMPRODUCT(('冬被-S级品'!$B$2:$B$10=$B66)*('冬被-S级品'!$E$1:$AW$1=AM$1)*('冬被-S级品'!$E$2:$AW$10)),0)+IFERROR(SUMPRODUCT(('白止-S级品'!$A$2:$A$26=$B66)*('白止-S级品'!$D$1:$AV$1=AM$1)*('白止-S级品'!$D$2:$AV$26)),0)+IFERROR(SUMPRODUCT(('乐容-S级品'!$A$4:$A$32=$B66)*('乐容-S级品'!$L$3:$CA$3=AM$1)*('乐容-S级品'!$L$4:$CA$32)),0)</f>
      </c>
      <c r="AN66" s="280">
        <f>IFERROR(SUMPRODUCT(('控温被PRO-S级品'!$B$2:$B$10=$B66)*('控温被PRO-S级品'!$E$1:$BE$1=AN$1)*('控温被PRO-S级品'!$E$2:$BE$10)),0)+IFERROR(SUMPRODUCT(('冬被-S级品'!$B$2:$B$10=$B66)*('冬被-S级品'!$E$1:$AW$1=AN$1)*('冬被-S级品'!$E$2:$AW$10)),0)+IFERROR(SUMPRODUCT(('白止-S级品'!$A$2:$A$26=$B66)*('白止-S级品'!$D$1:$AV$1=AN$1)*('白止-S级品'!$D$2:$AV$26)),0)+IFERROR(SUMPRODUCT(('乐容-S级品'!$A$4:$A$32=$B66)*('乐容-S级品'!$L$3:$CA$3=AN$1)*('乐容-S级品'!$L$4:$CA$32)),0)</f>
      </c>
      <c r="AO66" s="280">
        <f>IFERROR(SUMPRODUCT(('控温被PRO-S级品'!$B$2:$B$10=$B66)*('控温被PRO-S级品'!$E$1:$BE$1=AO$1)*('控温被PRO-S级品'!$E$2:$BE$10)),0)+IFERROR(SUMPRODUCT(('冬被-S级品'!$B$2:$B$10=$B66)*('冬被-S级品'!$E$1:$AW$1=AO$1)*('冬被-S级品'!$E$2:$AW$10)),0)+IFERROR(SUMPRODUCT(('白止-S级品'!$A$2:$A$26=$B66)*('白止-S级品'!$D$1:$AV$1=AO$1)*('白止-S级品'!$D$2:$AV$26)),0)+IFERROR(SUMPRODUCT(('乐容-S级品'!$A$4:$A$32=$B66)*('乐容-S级品'!$L$3:$CA$3=AO$1)*('乐容-S级品'!$L$4:$CA$32)),0)</f>
      </c>
      <c r="AP66" s="280">
        <f>IFERROR(SUMPRODUCT(('控温被PRO-S级品'!$B$2:$B$10=$B66)*('控温被PRO-S级品'!$E$1:$BE$1=AP$1)*('控温被PRO-S级品'!$E$2:$BE$10)),0)+IFERROR(SUMPRODUCT(('冬被-S级品'!$B$2:$B$10=$B66)*('冬被-S级品'!$E$1:$AW$1=AP$1)*('冬被-S级品'!$E$2:$AW$10)),0)+IFERROR(SUMPRODUCT(('白止-S级品'!$A$2:$A$26=$B66)*('白止-S级品'!$D$1:$AV$1=AP$1)*('白止-S级品'!$D$2:$AV$26)),0)+IFERROR(SUMPRODUCT(('乐容-S级品'!$A$4:$A$32=$B66)*('乐容-S级品'!$L$3:$CA$3=AP$1)*('乐容-S级品'!$L$4:$CA$32)),0)</f>
      </c>
      <c r="AQ66" s="280">
        <f>IFERROR(SUMPRODUCT(('控温被PRO-S级品'!$B$2:$B$10=$B66)*('控温被PRO-S级品'!$E$1:$BE$1=AQ$1)*('控温被PRO-S级品'!$E$2:$BE$10)),0)+IFERROR(SUMPRODUCT(('冬被-S级品'!$B$2:$B$10=$B66)*('冬被-S级品'!$E$1:$AW$1=AQ$1)*('冬被-S级品'!$E$2:$AW$10)),0)+IFERROR(SUMPRODUCT(('白止-S级品'!$A$2:$A$26=$B66)*('白止-S级品'!$D$1:$AV$1=AQ$1)*('白止-S级品'!$D$2:$AV$26)),0)+IFERROR(SUMPRODUCT(('乐容-S级品'!$A$4:$A$32=$B66)*('乐容-S级品'!$L$3:$CA$3=AQ$1)*('乐容-S级品'!$L$4:$CA$32)),0)</f>
      </c>
      <c r="AR66" s="280">
        <f>IFERROR(SUMPRODUCT(('控温被PRO-S级品'!$B$2:$B$10=$B66)*('控温被PRO-S级品'!$E$1:$BE$1=AR$1)*('控温被PRO-S级品'!$E$2:$BE$10)),0)+IFERROR(SUMPRODUCT(('冬被-S级品'!$B$2:$B$10=$B66)*('冬被-S级品'!$E$1:$AW$1=AR$1)*('冬被-S级品'!$E$2:$AW$10)),0)+IFERROR(SUMPRODUCT(('白止-S级品'!$A$2:$A$26=$B66)*('白止-S级品'!$D$1:$AV$1=AR$1)*('白止-S级品'!$D$2:$AV$26)),0)+IFERROR(SUMPRODUCT(('乐容-S级品'!$A$4:$A$32=$B66)*('乐容-S级品'!$L$3:$CA$3=AR$1)*('乐容-S级品'!$L$4:$CA$32)),0)</f>
      </c>
      <c r="AS66" s="280">
        <f>IFERROR(SUMPRODUCT(('控温被PRO-S级品'!$B$2:$B$10=$B66)*('控温被PRO-S级品'!$E$1:$BE$1=AS$1)*('控温被PRO-S级品'!$E$2:$BE$10)),0)+IFERROR(SUMPRODUCT(('冬被-S级品'!$B$2:$B$10=$B66)*('冬被-S级品'!$E$1:$AW$1=AS$1)*('冬被-S级品'!$E$2:$AW$10)),0)+IFERROR(SUMPRODUCT(('白止-S级品'!$A$2:$A$26=$B66)*('白止-S级品'!$D$1:$AV$1=AS$1)*('白止-S级品'!$D$2:$AV$26)),0)+IFERROR(SUMPRODUCT(('乐容-S级品'!$A$4:$A$32=$B66)*('乐容-S级品'!$L$3:$CA$3=AS$1)*('乐容-S级品'!$L$4:$CA$32)),0)</f>
      </c>
      <c r="AT66" s="280">
        <f>IFERROR(SUMPRODUCT(('控温被PRO-S级品'!$B$2:$B$10=$B66)*('控温被PRO-S级品'!$E$1:$BE$1=AT$1)*('控温被PRO-S级品'!$E$2:$BE$10)),0)+IFERROR(SUMPRODUCT(('冬被-S级品'!$B$2:$B$10=$B66)*('冬被-S级品'!$E$1:$AW$1=AT$1)*('冬被-S级品'!$E$2:$AW$10)),0)+IFERROR(SUMPRODUCT(('白止-S级品'!$A$2:$A$26=$B66)*('白止-S级品'!$D$1:$AV$1=AT$1)*('白止-S级品'!$D$2:$AV$26)),0)+IFERROR(SUMPRODUCT(('乐容-S级品'!$A$4:$A$32=$B66)*('乐容-S级品'!$L$3:$CA$3=AT$1)*('乐容-S级品'!$L$4:$CA$32)),0)</f>
      </c>
      <c r="AU66" s="280">
        <f>IFERROR(SUMPRODUCT(('控温被PRO-S级品'!$B$2:$B$10=$B66)*('控温被PRO-S级品'!$E$1:$BE$1=AU$1)*('控温被PRO-S级品'!$E$2:$BE$10)),0)+IFERROR(SUMPRODUCT(('冬被-S级品'!$B$2:$B$10=$B66)*('冬被-S级品'!$E$1:$AW$1=AU$1)*('冬被-S级品'!$E$2:$AW$10)),0)+IFERROR(SUMPRODUCT(('白止-S级品'!$A$2:$A$26=$B66)*('白止-S级品'!$D$1:$AV$1=AU$1)*('白止-S级品'!$D$2:$AV$26)),0)+IFERROR(SUMPRODUCT(('乐容-S级品'!$A$4:$A$32=$B66)*('乐容-S级品'!$L$3:$CA$3=AU$1)*('乐容-S级品'!$L$4:$CA$32)),0)</f>
      </c>
      <c r="AV66" s="280">
        <f>IFERROR(SUMPRODUCT(('控温被PRO-S级品'!$B$2:$B$10=$B66)*('控温被PRO-S级品'!$E$1:$BE$1=AV$1)*('控温被PRO-S级品'!$E$2:$BE$10)),0)+IFERROR(SUMPRODUCT(('冬被-S级品'!$B$2:$B$10=$B66)*('冬被-S级品'!$E$1:$AW$1=AV$1)*('冬被-S级品'!$E$2:$AW$10)),0)+IFERROR(SUMPRODUCT(('白止-S级品'!$A$2:$A$26=$B66)*('白止-S级品'!$D$1:$AV$1=AV$1)*('白止-S级品'!$D$2:$AV$26)),0)+IFERROR(SUMPRODUCT(('乐容-S级品'!$A$4:$A$32=$B66)*('乐容-S级品'!$L$3:$CA$3=AV$1)*('乐容-S级品'!$L$4:$CA$32)),0)</f>
      </c>
      <c r="AW66" s="280">
        <f>IFERROR(SUMPRODUCT(('控温被PRO-S级品'!$B$2:$B$10=$B66)*('控温被PRO-S级品'!$E$1:$BE$1=AW$1)*('控温被PRO-S级品'!$E$2:$BE$10)),0)+IFERROR(SUMPRODUCT(('冬被-S级品'!$B$2:$B$10=$B66)*('冬被-S级品'!$E$1:$AW$1=AW$1)*('冬被-S级品'!$E$2:$AW$10)),0)+IFERROR(SUMPRODUCT(('白止-S级品'!$A$2:$A$26=$B66)*('白止-S级品'!$D$1:$AV$1=AW$1)*('白止-S级品'!$D$2:$AV$26)),0)+IFERROR(SUMPRODUCT(('乐容-S级品'!$A$4:$A$32=$B66)*('乐容-S级品'!$L$3:$CA$3=AW$1)*('乐容-S级品'!$L$4:$CA$32)),0)</f>
      </c>
      <c r="AX66" s="280">
        <f>IFERROR(SUMPRODUCT(('控温被PRO-S级品'!$B$2:$B$10=$B66)*('控温被PRO-S级品'!$E$1:$BE$1=AX$1)*('控温被PRO-S级品'!$E$2:$BE$10)),0)+IFERROR(SUMPRODUCT(('冬被-S级品'!$B$2:$B$10=$B66)*('冬被-S级品'!$E$1:$AW$1=AX$1)*('冬被-S级品'!$E$2:$AW$10)),0)+IFERROR(SUMPRODUCT(('白止-S级品'!$A$2:$A$26=$B66)*('白止-S级品'!$D$1:$AV$1=AX$1)*('白止-S级品'!$D$2:$AV$26)),0)+IFERROR(SUMPRODUCT(('乐容-S级品'!$A$4:$A$32=$B66)*('乐容-S级品'!$L$3:$CA$3=AX$1)*('乐容-S级品'!$L$4:$CA$32)),0)</f>
      </c>
      <c r="AY66" s="280">
        <f>IFERROR(SUMPRODUCT(('控温被PRO-S级品'!$B$2:$B$10=$B66)*('控温被PRO-S级品'!$E$1:$BE$1=AY$1)*('控温被PRO-S级品'!$E$2:$BE$10)),0)+IFERROR(SUMPRODUCT(('冬被-S级品'!$B$2:$B$10=$B66)*('冬被-S级品'!$E$1:$AW$1=AY$1)*('冬被-S级品'!$E$2:$AW$10)),0)+IFERROR(SUMPRODUCT(('白止-S级品'!$A$2:$A$26=$B66)*('白止-S级品'!$D$1:$AV$1=AY$1)*('白止-S级品'!$D$2:$AV$26)),0)+IFERROR(SUMPRODUCT(('乐容-S级品'!$A$4:$A$32=$B66)*('乐容-S级品'!$L$3:$CA$3=AY$1)*('乐容-S级品'!$L$4:$CA$32)),0)</f>
      </c>
      <c r="AZ66" s="280">
        <f>IFERROR(SUMPRODUCT(('控温被PRO-S级品'!$B$2:$B$10=$B66)*('控温被PRO-S级品'!$E$1:$BE$1=AZ$1)*('控温被PRO-S级品'!$E$2:$BE$10)),0)+IFERROR(SUMPRODUCT(('冬被-S级品'!$B$2:$B$10=$B66)*('冬被-S级品'!$E$1:$AW$1=AZ$1)*('冬被-S级品'!$E$2:$AW$10)),0)+IFERROR(SUMPRODUCT(('白止-S级品'!$A$2:$A$26=$B66)*('白止-S级品'!$D$1:$AV$1=AZ$1)*('白止-S级品'!$D$2:$AV$26)),0)+IFERROR(SUMPRODUCT(('乐容-S级品'!$A$4:$A$32=$B66)*('乐容-S级品'!$L$3:$CA$3=AZ$1)*('乐容-S级品'!$L$4:$CA$32)),0)</f>
      </c>
      <c r="BA66" s="280">
        <f>IFERROR(SUMPRODUCT(('控温被PRO-S级品'!$B$2:$B$10=$B66)*('控温被PRO-S级品'!$E$1:$BE$1=BA$1)*('控温被PRO-S级品'!$E$2:$BE$10)),0)+IFERROR(SUMPRODUCT(('冬被-S级品'!$B$2:$B$10=$B66)*('冬被-S级品'!$E$1:$AW$1=BA$1)*('冬被-S级品'!$E$2:$AW$10)),0)+IFERROR(SUMPRODUCT(('白止-S级品'!$A$2:$A$26=$B66)*('白止-S级品'!$D$1:$AV$1=BA$1)*('白止-S级品'!$D$2:$AV$26)),0)+IFERROR(SUMPRODUCT(('乐容-S级品'!$A$4:$A$32=$B66)*('乐容-S级品'!$L$3:$CA$3=BA$1)*('乐容-S级品'!$L$4:$CA$32)),0)</f>
      </c>
      <c r="BB66" s="280">
        <f>IFERROR(SUMPRODUCT(('控温被PRO-S级品'!$B$2:$B$10=$B66)*('控温被PRO-S级品'!$E$1:$BE$1=BB$1)*('控温被PRO-S级品'!$E$2:$BE$10)),0)+IFERROR(SUMPRODUCT(('冬被-S级品'!$B$2:$B$10=$B66)*('冬被-S级品'!$E$1:$AW$1=BB$1)*('冬被-S级品'!$E$2:$AW$10)),0)+IFERROR(SUMPRODUCT(('白止-S级品'!$A$2:$A$26=$B66)*('白止-S级品'!$D$1:$AV$1=BB$1)*('白止-S级品'!$D$2:$AV$26)),0)+IFERROR(SUMPRODUCT(('乐容-S级品'!$A$4:$A$32=$B66)*('乐容-S级品'!$L$3:$CA$3=BB$1)*('乐容-S级品'!$L$4:$CA$32)),0)</f>
      </c>
      <c r="BC66" s="280">
        <f>IFERROR(SUMPRODUCT(('控温被PRO-S级品'!$B$2:$B$10=$B66)*('控温被PRO-S级品'!$E$1:$BE$1=BC$1)*('控温被PRO-S级品'!$E$2:$BE$10)),0)+IFERROR(SUMPRODUCT(('冬被-S级品'!$B$2:$B$10=$B66)*('冬被-S级品'!$E$1:$AW$1=BC$1)*('冬被-S级品'!$E$2:$AW$10)),0)+IFERROR(SUMPRODUCT(('白止-S级品'!$A$2:$A$26=$B66)*('白止-S级品'!$D$1:$AV$1=BC$1)*('白止-S级品'!$D$2:$AV$26)),0)+IFERROR(SUMPRODUCT(('乐容-S级品'!$A$4:$A$32=$B66)*('乐容-S级品'!$L$3:$CA$3=BC$1)*('乐容-S级品'!$L$4:$CA$32)),0)</f>
      </c>
      <c r="BD66" s="280">
        <f>IFERROR(SUMPRODUCT(('控温被PRO-S级品'!$B$2:$B$10=$B66)*('控温被PRO-S级品'!$E$1:$BE$1=BD$1)*('控温被PRO-S级品'!$E$2:$BE$10)),0)+IFERROR(SUMPRODUCT(('冬被-S级品'!$B$2:$B$10=$B66)*('冬被-S级品'!$E$1:$AW$1=BD$1)*('冬被-S级品'!$E$2:$AW$10)),0)+IFERROR(SUMPRODUCT(('白止-S级品'!$A$2:$A$26=$B66)*('白止-S级品'!$D$1:$AV$1=BD$1)*('白止-S级品'!$D$2:$AV$26)),0)+IFERROR(SUMPRODUCT(('乐容-S级品'!$A$4:$A$32=$B66)*('乐容-S级品'!$L$3:$CA$3=BD$1)*('乐容-S级品'!$L$4:$CA$32)),0)</f>
      </c>
      <c r="BE66" s="280">
        <f>IFERROR(SUMPRODUCT(('控温被PRO-S级品'!$B$2:$B$10=$B66)*('控温被PRO-S级品'!$E$1:$BE$1=BE$1)*('控温被PRO-S级品'!$E$2:$BE$10)),0)+IFERROR(SUMPRODUCT(('冬被-S级品'!$B$2:$B$10=$B66)*('冬被-S级品'!$E$1:$AW$1=BE$1)*('冬被-S级品'!$E$2:$AW$10)),0)+IFERROR(SUMPRODUCT(('白止-S级品'!$A$2:$A$26=$B66)*('白止-S级品'!$D$1:$AV$1=BE$1)*('白止-S级品'!$D$2:$AV$26)),0)+IFERROR(SUMPRODUCT(('乐容-S级品'!$A$4:$A$32=$B66)*('乐容-S级品'!$L$3:$CA$3=BE$1)*('乐容-S级品'!$L$4:$CA$32)),0)</f>
      </c>
      <c r="BF66" s="280">
        <f>IFERROR(SUMPRODUCT(('控温被PRO-S级品'!$B$2:$B$10=$B66)*('控温被PRO-S级品'!$E$1:$BE$1=BF$1)*('控温被PRO-S级品'!$E$2:$BE$10)),0)+IFERROR(SUMPRODUCT(('冬被-S级品'!$B$2:$B$10=$B66)*('冬被-S级品'!$E$1:$AW$1=BF$1)*('冬被-S级品'!$E$2:$AW$10)),0)+IFERROR(SUMPRODUCT(('白止-S级品'!$A$2:$A$26=$B66)*('白止-S级品'!$D$1:$AV$1=BF$1)*('白止-S级品'!$D$2:$AV$26)),0)+IFERROR(SUMPRODUCT(('乐容-S级品'!$A$4:$A$32=$B66)*('乐容-S级品'!$L$3:$CA$3=BF$1)*('乐容-S级品'!$L$4:$CA$32)),0)</f>
      </c>
      <c r="BG66" s="280">
        <f>IFERROR(SUMPRODUCT(('控温被PRO-S级品'!$B$2:$B$10=$B66)*('控温被PRO-S级品'!$E$1:$BE$1=BG$1)*('控温被PRO-S级品'!$E$2:$BE$10)),0)+IFERROR(SUMPRODUCT(('冬被-S级品'!$B$2:$B$10=$B66)*('冬被-S级品'!$E$1:$AW$1=BG$1)*('冬被-S级品'!$E$2:$AW$10)),0)+IFERROR(SUMPRODUCT(('白止-S级品'!$A$2:$A$26=$B66)*('白止-S级品'!$D$1:$AV$1=BG$1)*('白止-S级品'!$D$2:$AV$26)),0)+IFERROR(SUMPRODUCT(('乐容-S级品'!$A$4:$A$32=$B66)*('乐容-S级品'!$L$3:$CA$3=BG$1)*('乐容-S级品'!$L$4:$CA$32)),0)</f>
      </c>
      <c r="BH66" s="280">
        <f>IFERROR(SUMPRODUCT(('控温被PRO-S级品'!$B$2:$B$10=$B66)*('控温被PRO-S级品'!$E$1:$BE$1=BH$1)*('控温被PRO-S级品'!$E$2:$BE$10)),0)+IFERROR(SUMPRODUCT(('冬被-S级品'!$B$2:$B$10=$B66)*('冬被-S级品'!$E$1:$AW$1=BH$1)*('冬被-S级品'!$E$2:$AW$10)),0)+IFERROR(SUMPRODUCT(('白止-S级品'!$A$2:$A$26=$B66)*('白止-S级品'!$D$1:$AV$1=BH$1)*('白止-S级品'!$D$2:$AV$26)),0)+IFERROR(SUMPRODUCT(('乐容-S级品'!$A$4:$A$32=$B66)*('乐容-S级品'!$L$3:$CA$3=BH$1)*('乐容-S级品'!$L$4:$CA$32)),0)</f>
      </c>
      <c r="BI66" s="280">
        <f>IFERROR(SUMPRODUCT(('控温被PRO-S级品'!$B$2:$B$10=$B66)*('控温被PRO-S级品'!$E$1:$BE$1=BI$1)*('控温被PRO-S级品'!$E$2:$BE$10)),0)+IFERROR(SUMPRODUCT(('冬被-S级品'!$B$2:$B$10=$B66)*('冬被-S级品'!$E$1:$AW$1=BI$1)*('冬被-S级品'!$E$2:$AW$10)),0)+IFERROR(SUMPRODUCT(('白止-S级品'!$A$2:$A$26=$B66)*('白止-S级品'!$D$1:$AV$1=BI$1)*('白止-S级品'!$D$2:$AV$26)),0)+IFERROR(SUMPRODUCT(('乐容-S级品'!$A$4:$A$32=$B66)*('乐容-S级品'!$L$3:$CA$3=BI$1)*('乐容-S级品'!$L$4:$CA$32)),0)</f>
      </c>
      <c r="BJ66" s="280">
        <f>IFERROR(SUMPRODUCT(('控温被PRO-S级品'!$B$2:$B$10=$B66)*('控温被PRO-S级品'!$E$1:$BE$1=BJ$1)*('控温被PRO-S级品'!$E$2:$BE$10)),0)+IFERROR(SUMPRODUCT(('冬被-S级品'!$B$2:$B$10=$B66)*('冬被-S级品'!$E$1:$AW$1=BJ$1)*('冬被-S级品'!$E$2:$AW$10)),0)+IFERROR(SUMPRODUCT(('白止-S级品'!$A$2:$A$26=$B66)*('白止-S级品'!$D$1:$AV$1=BJ$1)*('白止-S级品'!$D$2:$AV$26)),0)+IFERROR(SUMPRODUCT(('乐容-S级品'!$A$4:$A$32=$B66)*('乐容-S级品'!$L$3:$CA$3=BJ$1)*('乐容-S级品'!$L$4:$CA$32)),0)</f>
      </c>
      <c r="BK66" s="280">
        <f>IFERROR(SUMPRODUCT(('控温被PRO-S级品'!$B$2:$B$10=$B66)*('控温被PRO-S级品'!$E$1:$BE$1=BK$1)*('控温被PRO-S级品'!$E$2:$BE$10)),0)+IFERROR(SUMPRODUCT(('冬被-S级品'!$B$2:$B$10=$B66)*('冬被-S级品'!$E$1:$AW$1=BK$1)*('冬被-S级品'!$E$2:$AW$10)),0)+IFERROR(SUMPRODUCT(('白止-S级品'!$A$2:$A$26=$B66)*('白止-S级品'!$D$1:$AV$1=BK$1)*('白止-S级品'!$D$2:$AV$26)),0)+IFERROR(SUMPRODUCT(('乐容-S级品'!$A$4:$A$32=$B66)*('乐容-S级品'!$L$3:$CA$3=BK$1)*('乐容-S级品'!$L$4:$CA$32)),0)</f>
      </c>
      <c r="BL66" s="280">
        <f>IFERROR(SUMPRODUCT(('控温被PRO-S级品'!$B$2:$B$10=$B66)*('控温被PRO-S级品'!$E$1:$BE$1=BL$1)*('控温被PRO-S级品'!$E$2:$BE$10)),0)+IFERROR(SUMPRODUCT(('冬被-S级品'!$B$2:$B$10=$B66)*('冬被-S级品'!$E$1:$AW$1=BL$1)*('冬被-S级品'!$E$2:$AW$10)),0)+IFERROR(SUMPRODUCT(('白止-S级品'!$A$2:$A$26=$B66)*('白止-S级品'!$D$1:$AV$1=BL$1)*('白止-S级品'!$D$2:$AV$26)),0)+IFERROR(SUMPRODUCT(('乐容-S级品'!$A$4:$A$32=$B66)*('乐容-S级品'!$L$3:$CA$3=BL$1)*('乐容-S级品'!$L$4:$CA$32)),0)</f>
      </c>
      <c r="BM66" s="280">
        <f>IFERROR(SUMPRODUCT(('控温被PRO-S级品'!$B$2:$B$10=$B66)*('控温被PRO-S级品'!$E$1:$BE$1=BM$1)*('控温被PRO-S级品'!$E$2:$BE$10)),0)+IFERROR(SUMPRODUCT(('冬被-S级品'!$B$2:$B$10=$B66)*('冬被-S级品'!$E$1:$AW$1=BM$1)*('冬被-S级品'!$E$2:$AW$10)),0)+IFERROR(SUMPRODUCT(('白止-S级品'!$A$2:$A$26=$B66)*('白止-S级品'!$D$1:$AV$1=BM$1)*('白止-S级品'!$D$2:$AV$26)),0)+IFERROR(SUMPRODUCT(('乐容-S级品'!$A$4:$A$32=$B66)*('乐容-S级品'!$L$3:$CA$3=BM$1)*('乐容-S级品'!$L$4:$CA$32)),0)</f>
      </c>
      <c r="BN66" s="280">
        <f>IFERROR(SUMPRODUCT(('控温被PRO-S级品'!$B$2:$B$10=$B66)*('控温被PRO-S级品'!$E$1:$BE$1=BN$1)*('控温被PRO-S级品'!$E$2:$BE$10)),0)+IFERROR(SUMPRODUCT(('冬被-S级品'!$B$2:$B$10=$B66)*('冬被-S级品'!$E$1:$AW$1=BN$1)*('冬被-S级品'!$E$2:$AW$10)),0)+IFERROR(SUMPRODUCT(('白止-S级品'!$A$2:$A$26=$B66)*('白止-S级品'!$D$1:$AV$1=BN$1)*('白止-S级品'!$D$2:$AV$26)),0)+IFERROR(SUMPRODUCT(('乐容-S级品'!$A$4:$A$32=$B66)*('乐容-S级品'!$L$3:$CA$3=BN$1)*('乐容-S级品'!$L$4:$CA$32)),0)</f>
      </c>
      <c r="BO66" s="280">
        <f>IFERROR(SUMPRODUCT(('控温被PRO-S级品'!$B$2:$B$10=$B66)*('控温被PRO-S级品'!$E$1:$BE$1=BO$1)*('控温被PRO-S级品'!$E$2:$BE$10)),0)+IFERROR(SUMPRODUCT(('冬被-S级品'!$B$2:$B$10=$B66)*('冬被-S级品'!$E$1:$AW$1=BO$1)*('冬被-S级品'!$E$2:$AW$10)),0)+IFERROR(SUMPRODUCT(('白止-S级品'!$A$2:$A$26=$B66)*('白止-S级品'!$D$1:$AV$1=BO$1)*('白止-S级品'!$D$2:$AV$26)),0)+IFERROR(SUMPRODUCT(('乐容-S级品'!$A$4:$A$32=$B66)*('乐容-S级品'!$L$3:$CA$3=BO$1)*('乐容-S级品'!$L$4:$CA$32)),0)</f>
      </c>
      <c r="BP66" s="280">
        <f>IFERROR(SUMPRODUCT(('控温被PRO-S级品'!$B$2:$B$10=$B66)*('控温被PRO-S级品'!$E$1:$BE$1=BP$1)*('控温被PRO-S级品'!$E$2:$BE$10)),0)+IFERROR(SUMPRODUCT(('冬被-S级品'!$B$2:$B$10=$B66)*('冬被-S级品'!$E$1:$AW$1=BP$1)*('冬被-S级品'!$E$2:$AW$10)),0)+IFERROR(SUMPRODUCT(('白止-S级品'!$A$2:$A$26=$B66)*('白止-S级品'!$D$1:$AV$1=BP$1)*('白止-S级品'!$D$2:$AV$26)),0)+IFERROR(SUMPRODUCT(('乐容-S级品'!$A$4:$A$32=$B66)*('乐容-S级品'!$L$3:$CA$3=BP$1)*('乐容-S级品'!$L$4:$CA$32)),0)</f>
      </c>
      <c r="BQ66" s="280">
        <f>IFERROR(SUMPRODUCT(('控温被PRO-S级品'!$B$2:$B$10=$B66)*('控温被PRO-S级品'!$E$1:$BE$1=BQ$1)*('控温被PRO-S级品'!$E$2:$BE$10)),0)+IFERROR(SUMPRODUCT(('冬被-S级品'!$B$2:$B$10=$B66)*('冬被-S级品'!$E$1:$AW$1=BQ$1)*('冬被-S级品'!$E$2:$AW$10)),0)+IFERROR(SUMPRODUCT(('白止-S级品'!$A$2:$A$26=$B66)*('白止-S级品'!$D$1:$AV$1=BQ$1)*('白止-S级品'!$D$2:$AV$26)),0)+IFERROR(SUMPRODUCT(('乐容-S级品'!$A$4:$A$32=$B66)*('乐容-S级品'!$L$3:$CA$3=BQ$1)*('乐容-S级品'!$L$4:$CA$32)),0)</f>
      </c>
      <c r="BR66" s="280">
        <f>IFERROR(SUMPRODUCT(('控温被PRO-S级品'!$B$2:$B$10=$B66)*('控温被PRO-S级品'!$E$1:$BE$1=BR$1)*('控温被PRO-S级品'!$E$2:$BE$10)),0)+IFERROR(SUMPRODUCT(('冬被-S级品'!$B$2:$B$10=$B66)*('冬被-S级品'!$E$1:$AW$1=BR$1)*('冬被-S级品'!$E$2:$AW$10)),0)+IFERROR(SUMPRODUCT(('白止-S级品'!$A$2:$A$26=$B66)*('白止-S级品'!$D$1:$AV$1=BR$1)*('白止-S级品'!$D$2:$AV$26)),0)+IFERROR(SUMPRODUCT(('乐容-S级品'!$A$4:$A$32=$B66)*('乐容-S级品'!$L$3:$CA$3=BR$1)*('乐容-S级品'!$L$4:$CA$32)),0)</f>
      </c>
      <c r="BS66" s="280">
        <f>IFERROR(SUMPRODUCT(('控温被PRO-S级品'!$B$2:$B$10=$B66)*('控温被PRO-S级品'!$E$1:$BE$1=BS$1)*('控温被PRO-S级品'!$E$2:$BE$10)),0)+IFERROR(SUMPRODUCT(('冬被-S级品'!$B$2:$B$10=$B66)*('冬被-S级品'!$E$1:$AW$1=BS$1)*('冬被-S级品'!$E$2:$AW$10)),0)+IFERROR(SUMPRODUCT(('白止-S级品'!$A$2:$A$26=$B66)*('白止-S级品'!$D$1:$AV$1=BS$1)*('白止-S级品'!$D$2:$AV$26)),0)+IFERROR(SUMPRODUCT(('乐容-S级品'!$A$4:$A$32=$B66)*('乐容-S级品'!$L$3:$CA$3=BS$1)*('乐容-S级品'!$L$4:$CA$32)),0)</f>
      </c>
      <c r="BT66" s="280">
        <f>IFERROR(SUMPRODUCT(('控温被PRO-S级品'!$B$2:$B$10=$B66)*('控温被PRO-S级品'!$E$1:$BE$1=BT$1)*('控温被PRO-S级品'!$E$2:$BE$10)),0)+IFERROR(SUMPRODUCT(('冬被-S级品'!$B$2:$B$10=$B66)*('冬被-S级品'!$E$1:$AW$1=BT$1)*('冬被-S级品'!$E$2:$AW$10)),0)+IFERROR(SUMPRODUCT(('白止-S级品'!$A$2:$A$26=$B66)*('白止-S级品'!$D$1:$AV$1=BT$1)*('白止-S级品'!$D$2:$AV$26)),0)+IFERROR(SUMPRODUCT(('乐容-S级品'!$A$4:$A$32=$B66)*('乐容-S级品'!$L$3:$CA$3=BT$1)*('乐容-S级品'!$L$4:$CA$32)),0)</f>
      </c>
      <c r="BU66" s="280">
        <f>IFERROR(SUMPRODUCT(('控温被PRO-S级品'!$B$2:$B$10=$B66)*('控温被PRO-S级品'!$E$1:$BE$1=BU$1)*('控温被PRO-S级品'!$E$2:$BE$10)),0)+IFERROR(SUMPRODUCT(('冬被-S级品'!$B$2:$B$10=$B66)*('冬被-S级品'!$E$1:$AW$1=BU$1)*('冬被-S级品'!$E$2:$AW$10)),0)+IFERROR(SUMPRODUCT(('白止-S级品'!$A$2:$A$26=$B66)*('白止-S级品'!$D$1:$AV$1=BU$1)*('白止-S级品'!$D$2:$AV$26)),0)+IFERROR(SUMPRODUCT(('乐容-S级品'!$A$4:$A$32=$B66)*('乐容-S级品'!$L$3:$CA$3=BU$1)*('乐容-S级品'!$L$4:$CA$32)),0)</f>
      </c>
      <c r="BV66" s="280">
        <f>IFERROR(SUMPRODUCT(('控温被PRO-S级品'!$B$2:$B$10=$B66)*('控温被PRO-S级品'!$E$1:$BE$1=BV$1)*('控温被PRO-S级品'!$E$2:$BE$10)),0)+IFERROR(SUMPRODUCT(('冬被-S级品'!$B$2:$B$10=$B66)*('冬被-S级品'!$E$1:$AW$1=BV$1)*('冬被-S级品'!$E$2:$AW$10)),0)+IFERROR(SUMPRODUCT(('白止-S级品'!$A$2:$A$26=$B66)*('白止-S级品'!$D$1:$AV$1=BV$1)*('白止-S级品'!$D$2:$AV$26)),0)+IFERROR(SUMPRODUCT(('乐容-S级品'!$A$4:$A$32=$B66)*('乐容-S级品'!$L$3:$CA$3=BV$1)*('乐容-S级品'!$L$4:$CA$32)),0)</f>
      </c>
      <c r="BW66" s="280">
        <f>IFERROR(SUMPRODUCT(('控温被PRO-S级品'!$B$2:$B$10=$B66)*('控温被PRO-S级品'!$E$1:$BE$1=BW$1)*('控温被PRO-S级品'!$E$2:$BE$10)),0)+IFERROR(SUMPRODUCT(('冬被-S级品'!$B$2:$B$10=$B66)*('冬被-S级品'!$E$1:$AW$1=BW$1)*('冬被-S级品'!$E$2:$AW$10)),0)+IFERROR(SUMPRODUCT(('白止-S级品'!$A$2:$A$26=$B66)*('白止-S级品'!$D$1:$AV$1=BW$1)*('白止-S级品'!$D$2:$AV$26)),0)+IFERROR(SUMPRODUCT(('乐容-S级品'!$A$4:$A$32=$B66)*('乐容-S级品'!$L$3:$CA$3=BW$1)*('乐容-S级品'!$L$4:$CA$32)),0)</f>
      </c>
      <c r="BX66" s="280">
        <f>IFERROR(SUMPRODUCT(('控温被PRO-S级品'!$B$2:$B$10=$B66)*('控温被PRO-S级品'!$E$1:$BE$1=BX$1)*('控温被PRO-S级品'!$E$2:$BE$10)),0)+IFERROR(SUMPRODUCT(('冬被-S级品'!$B$2:$B$10=$B66)*('冬被-S级品'!$E$1:$AW$1=BX$1)*('冬被-S级品'!$E$2:$AW$10)),0)+IFERROR(SUMPRODUCT(('白止-S级品'!$A$2:$A$26=$B66)*('白止-S级品'!$D$1:$AV$1=BX$1)*('白止-S级品'!$D$2:$AV$26)),0)+IFERROR(SUMPRODUCT(('乐容-S级品'!$A$4:$A$32=$B66)*('乐容-S级品'!$L$3:$CA$3=BX$1)*('乐容-S级品'!$L$4:$CA$32)),0)</f>
      </c>
      <c r="BY66" s="280">
        <f>IFERROR(SUMPRODUCT(('控温被PRO-S级品'!$B$2:$B$10=$B66)*('控温被PRO-S级品'!$E$1:$BE$1=BY$1)*('控温被PRO-S级品'!$E$2:$BE$10)),0)+IFERROR(SUMPRODUCT(('冬被-S级品'!$B$2:$B$10=$B66)*('冬被-S级品'!$E$1:$AW$1=BY$1)*('冬被-S级品'!$E$2:$AW$10)),0)+IFERROR(SUMPRODUCT(('白止-S级品'!$A$2:$A$26=$B66)*('白止-S级品'!$D$1:$AV$1=BY$1)*('白止-S级品'!$D$2:$AV$26)),0)+IFERROR(SUMPRODUCT(('乐容-S级品'!$A$4:$A$32=$B66)*('乐容-S级品'!$L$3:$CA$3=BY$1)*('乐容-S级品'!$L$4:$CA$32)),0)</f>
      </c>
      <c r="BZ66" s="280">
        <f>IFERROR(SUMPRODUCT(('控温被PRO-S级品'!$B$2:$B$10=$B66)*('控温被PRO-S级品'!$E$1:$BE$1=BZ$1)*('控温被PRO-S级品'!$E$2:$BE$10)),0)+IFERROR(SUMPRODUCT(('冬被-S级品'!$B$2:$B$10=$B66)*('冬被-S级品'!$E$1:$AW$1=BZ$1)*('冬被-S级品'!$E$2:$AW$10)),0)+IFERROR(SUMPRODUCT(('白止-S级品'!$A$2:$A$26=$B66)*('白止-S级品'!$D$1:$AV$1=BZ$1)*('白止-S级品'!$D$2:$AV$26)),0)+IFERROR(SUMPRODUCT(('乐容-S级品'!$A$4:$A$32=$B66)*('乐容-S级品'!$L$3:$CA$3=BZ$1)*('乐容-S级品'!$L$4:$CA$32)),0)</f>
      </c>
      <c r="CA66" s="280">
        <f>IFERROR(SUMPRODUCT(('控温被PRO-S级品'!$B$2:$B$10=$B66)*('控温被PRO-S级品'!$E$1:$BE$1=CA$1)*('控温被PRO-S级品'!$E$2:$BE$10)),0)+IFERROR(SUMPRODUCT(('冬被-S级品'!$B$2:$B$10=$B66)*('冬被-S级品'!$E$1:$AW$1=CA$1)*('冬被-S级品'!$E$2:$AW$10)),0)+IFERROR(SUMPRODUCT(('白止-S级品'!$A$2:$A$26=$B66)*('白止-S级品'!$D$1:$AV$1=CA$1)*('白止-S级品'!$D$2:$AV$26)),0)+IFERROR(SUMPRODUCT(('乐容-S级品'!$A$4:$A$32=$B66)*('乐容-S级品'!$L$3:$CA$3=CA$1)*('乐容-S级品'!$L$4:$CA$32)),0)</f>
      </c>
      <c r="CB66" s="280">
        <f>IFERROR(SUMPRODUCT(('控温被PRO-S级品'!$B$2:$B$10=$B66)*('控温被PRO-S级品'!$E$1:$BE$1=CB$1)*('控温被PRO-S级品'!$E$2:$BE$10)),0)+IFERROR(SUMPRODUCT(('冬被-S级品'!$B$2:$B$10=$B66)*('冬被-S级品'!$E$1:$AW$1=CB$1)*('冬被-S级品'!$E$2:$AW$10)),0)+IFERROR(SUMPRODUCT(('白止-S级品'!$A$2:$A$26=$B66)*('白止-S级品'!$D$1:$AV$1=CB$1)*('白止-S级品'!$D$2:$AV$26)),0)+IFERROR(SUMPRODUCT(('乐容-S级品'!$A$4:$A$32=$B66)*('乐容-S级品'!$L$3:$CA$3=CB$1)*('乐容-S级品'!$L$4:$CA$32)),0)</f>
      </c>
      <c r="CC66" s="280">
        <f>IFERROR(SUMPRODUCT(('控温被PRO-S级品'!$B$2:$B$10=$B66)*('控温被PRO-S级品'!$E$1:$BE$1=CC$1)*('控温被PRO-S级品'!$E$2:$BE$10)),0)+IFERROR(SUMPRODUCT(('冬被-S级品'!$B$2:$B$10=$B66)*('冬被-S级品'!$E$1:$AW$1=CC$1)*('冬被-S级品'!$E$2:$AW$10)),0)+IFERROR(SUMPRODUCT(('白止-S级品'!$A$2:$A$26=$B66)*('白止-S级品'!$D$1:$AV$1=CC$1)*('白止-S级品'!$D$2:$AV$26)),0)+IFERROR(SUMPRODUCT(('乐容-S级品'!$A$4:$A$32=$B66)*('乐容-S级品'!$L$3:$CA$3=CC$1)*('乐容-S级品'!$L$4:$CA$32)),0)</f>
      </c>
      <c r="CD66" s="280">
        <f>IFERROR(SUMPRODUCT(('控温被PRO-S级品'!$B$2:$B$10=$B66)*('控温被PRO-S级品'!$E$1:$BE$1=CD$1)*('控温被PRO-S级品'!$E$2:$BE$10)),0)+IFERROR(SUMPRODUCT(('冬被-S级品'!$B$2:$B$10=$B66)*('冬被-S级品'!$E$1:$AW$1=CD$1)*('冬被-S级品'!$E$2:$AW$10)),0)+IFERROR(SUMPRODUCT(('白止-S级品'!$A$2:$A$26=$B66)*('白止-S级品'!$D$1:$AV$1=CD$1)*('白止-S级品'!$D$2:$AV$26)),0)+IFERROR(SUMPRODUCT(('乐容-S级品'!$A$4:$A$32=$B66)*('乐容-S级品'!$L$3:$CA$3=CD$1)*('乐容-S级品'!$L$4:$CA$32)),0)</f>
      </c>
      <c r="CE66" s="280">
        <f>IFERROR(SUMPRODUCT(('控温被PRO-S级品'!$B$2:$B$10=$B66)*('控温被PRO-S级品'!$E$1:$BE$1=CE$1)*('控温被PRO-S级品'!$E$2:$BE$10)),0)+IFERROR(SUMPRODUCT(('冬被-S级品'!$B$2:$B$10=$B66)*('冬被-S级品'!$E$1:$AW$1=CE$1)*('冬被-S级品'!$E$2:$AW$10)),0)+IFERROR(SUMPRODUCT(('白止-S级品'!$A$2:$A$26=$B66)*('白止-S级品'!$D$1:$AV$1=CE$1)*('白止-S级品'!$D$2:$AV$26)),0)+IFERROR(SUMPRODUCT(('乐容-S级品'!$A$4:$A$32=$B66)*('乐容-S级品'!$L$3:$CA$3=CE$1)*('乐容-S级品'!$L$4:$CA$32)),0)</f>
      </c>
      <c r="CF66" s="280">
        <f>IFERROR(SUMPRODUCT(('控温被PRO-S级品'!$B$2:$B$10=$B66)*('控温被PRO-S级品'!$E$1:$BE$1=CF$1)*('控温被PRO-S级品'!$E$2:$BE$10)),0)+IFERROR(SUMPRODUCT(('冬被-S级品'!$B$2:$B$10=$B66)*('冬被-S级品'!$E$1:$AW$1=CF$1)*('冬被-S级品'!$E$2:$AW$10)),0)+IFERROR(SUMPRODUCT(('白止-S级品'!$A$2:$A$26=$B66)*('白止-S级品'!$D$1:$AV$1=CF$1)*('白止-S级品'!$D$2:$AV$26)),0)+IFERROR(SUMPRODUCT(('乐容-S级品'!$A$4:$A$32=$B66)*('乐容-S级品'!$L$3:$CA$3=CF$1)*('乐容-S级品'!$L$4:$CA$32)),0)</f>
      </c>
      <c r="CG66" s="280">
        <f>IFERROR(SUMPRODUCT(('控温被PRO-S级品'!$B$2:$B$10=$B66)*('控温被PRO-S级品'!$E$1:$BE$1=CG$1)*('控温被PRO-S级品'!$E$2:$BE$10)),0)+IFERROR(SUMPRODUCT(('冬被-S级品'!$B$2:$B$10=$B66)*('冬被-S级品'!$E$1:$AW$1=CG$1)*('冬被-S级品'!$E$2:$AW$10)),0)+IFERROR(SUMPRODUCT(('白止-S级品'!$A$2:$A$26=$B66)*('白止-S级品'!$D$1:$AV$1=CG$1)*('白止-S级品'!$D$2:$AV$26)),0)+IFERROR(SUMPRODUCT(('乐容-S级品'!$A$4:$A$32=$B66)*('乐容-S级品'!$L$3:$CA$3=CG$1)*('乐容-S级品'!$L$4:$CA$32)),0)</f>
      </c>
      <c r="CH66" s="280">
        <f>IFERROR(SUMPRODUCT(('控温被PRO-S级品'!$B$2:$B$10=$B66)*('控温被PRO-S级品'!$E$1:$BE$1=CH$1)*('控温被PRO-S级品'!$E$2:$BE$10)),0)+IFERROR(SUMPRODUCT(('冬被-S级品'!$B$2:$B$10=$B66)*('冬被-S级品'!$E$1:$AW$1=CH$1)*('冬被-S级品'!$E$2:$AW$10)),0)+IFERROR(SUMPRODUCT(('白止-S级品'!$A$2:$A$26=$B66)*('白止-S级品'!$D$1:$AV$1=CH$1)*('白止-S级品'!$D$2:$AV$26)),0)+IFERROR(SUMPRODUCT(('乐容-S级品'!$A$4:$A$32=$B66)*('乐容-S级品'!$L$3:$CA$3=CH$1)*('乐容-S级品'!$L$4:$CA$32)),0)</f>
      </c>
      <c r="CI66" s="280">
        <f>IFERROR(SUMPRODUCT(('控温被PRO-S级品'!$B$2:$B$10=$B66)*('控温被PRO-S级品'!$E$1:$BE$1=CI$1)*('控温被PRO-S级品'!$E$2:$BE$10)),0)+IFERROR(SUMPRODUCT(('冬被-S级品'!$B$2:$B$10=$B66)*('冬被-S级品'!$E$1:$AW$1=CI$1)*('冬被-S级品'!$E$2:$AW$10)),0)+IFERROR(SUMPRODUCT(('白止-S级品'!$A$2:$A$26=$B66)*('白止-S级品'!$D$1:$AV$1=CI$1)*('白止-S级品'!$D$2:$AV$26)),0)+IFERROR(SUMPRODUCT(('乐容-S级品'!$A$4:$A$32=$B66)*('乐容-S级品'!$L$3:$CA$3=CI$1)*('乐容-S级品'!$L$4:$CA$32)),0)</f>
      </c>
      <c r="CJ66" s="280">
        <f>IFERROR(SUMPRODUCT(('控温被PRO-S级品'!$B$2:$B$10=$B66)*('控温被PRO-S级品'!$E$1:$BE$1=CJ$1)*('控温被PRO-S级品'!$E$2:$BE$10)),0)+IFERROR(SUMPRODUCT(('冬被-S级品'!$B$2:$B$10=$B66)*('冬被-S级品'!$E$1:$AW$1=CJ$1)*('冬被-S级品'!$E$2:$AW$10)),0)+IFERROR(SUMPRODUCT(('白止-S级品'!$A$2:$A$26=$B66)*('白止-S级品'!$D$1:$AV$1=CJ$1)*('白止-S级品'!$D$2:$AV$26)),0)+IFERROR(SUMPRODUCT(('乐容-S级品'!$A$4:$A$32=$B66)*('乐容-S级品'!$L$3:$CA$3=CJ$1)*('乐容-S级品'!$L$4:$CA$32)),0)</f>
      </c>
      <c r="CK66" s="280">
        <f>IFERROR(SUMPRODUCT(('控温被PRO-S级品'!$B$2:$B$10=$B66)*('控温被PRO-S级品'!$E$1:$BE$1=CK$1)*('控温被PRO-S级品'!$E$2:$BE$10)),0)+IFERROR(SUMPRODUCT(('冬被-S级品'!$B$2:$B$10=$B66)*('冬被-S级品'!$E$1:$AW$1=CK$1)*('冬被-S级品'!$E$2:$AW$10)),0)+IFERROR(SUMPRODUCT(('白止-S级品'!$A$2:$A$26=$B66)*('白止-S级品'!$D$1:$AV$1=CK$1)*('白止-S级品'!$D$2:$AV$26)),0)+IFERROR(SUMPRODUCT(('乐容-S级品'!$A$4:$A$32=$B66)*('乐容-S级品'!$L$3:$CA$3=CK$1)*('乐容-S级品'!$L$4:$CA$32)),0)</f>
      </c>
      <c r="CL66" s="280">
        <f>IFERROR(SUMPRODUCT(('控温被PRO-S级品'!$B$2:$B$10=$B66)*('控温被PRO-S级品'!$E$1:$BE$1=CL$1)*('控温被PRO-S级品'!$E$2:$BE$10)),0)+IFERROR(SUMPRODUCT(('冬被-S级品'!$B$2:$B$10=$B66)*('冬被-S级品'!$E$1:$AW$1=CL$1)*('冬被-S级品'!$E$2:$AW$10)),0)+IFERROR(SUMPRODUCT(('白止-S级品'!$A$2:$A$26=$B66)*('白止-S级品'!$D$1:$AV$1=CL$1)*('白止-S级品'!$D$2:$AV$26)),0)+IFERROR(SUMPRODUCT(('乐容-S级品'!$A$4:$A$32=$B66)*('乐容-S级品'!$L$3:$CA$3=CL$1)*('乐容-S级品'!$L$4:$CA$32)),0)</f>
      </c>
      <c r="CM66" s="280">
        <f>IFERROR(SUMPRODUCT(('控温被PRO-S级品'!$B$2:$B$10=$B66)*('控温被PRO-S级品'!$E$1:$BE$1=CM$1)*('控温被PRO-S级品'!$E$2:$BE$10)),0)+IFERROR(SUMPRODUCT(('冬被-S级品'!$B$2:$B$10=$B66)*('冬被-S级品'!$E$1:$AW$1=CM$1)*('冬被-S级品'!$E$2:$AW$10)),0)+IFERROR(SUMPRODUCT(('白止-S级品'!$A$2:$A$26=$B66)*('白止-S级品'!$D$1:$AV$1=CM$1)*('白止-S级品'!$D$2:$AV$26)),0)+IFERROR(SUMPRODUCT(('乐容-S级品'!$A$4:$A$32=$B66)*('乐容-S级品'!$L$3:$CA$3=CM$1)*('乐容-S级品'!$L$4:$CA$32)),0)</f>
      </c>
      <c r="CN66" s="280">
        <f>IFERROR(SUMPRODUCT(('控温被PRO-S级品'!$B$2:$B$10=$B66)*('控温被PRO-S级品'!$E$1:$BE$1=CN$1)*('控温被PRO-S级品'!$E$2:$BE$10)),0)+IFERROR(SUMPRODUCT(('冬被-S级品'!$B$2:$B$10=$B66)*('冬被-S级品'!$E$1:$AW$1=CN$1)*('冬被-S级品'!$E$2:$AW$10)),0)+IFERROR(SUMPRODUCT(('白止-S级品'!$A$2:$A$26=$B66)*('白止-S级品'!$D$1:$AV$1=CN$1)*('白止-S级品'!$D$2:$AV$26)),0)+IFERROR(SUMPRODUCT(('乐容-S级品'!$A$4:$A$32=$B66)*('乐容-S级品'!$L$3:$CA$3=CN$1)*('乐容-S级品'!$L$4:$CA$32)),0)</f>
      </c>
      <c r="CO66" s="280">
        <f>IFERROR(SUMPRODUCT(('控温被PRO-S级品'!$B$2:$B$10=$B66)*('控温被PRO-S级品'!$E$1:$BE$1=CO$1)*('控温被PRO-S级品'!$E$2:$BE$10)),0)+IFERROR(SUMPRODUCT(('冬被-S级品'!$B$2:$B$10=$B66)*('冬被-S级品'!$E$1:$AW$1=CO$1)*('冬被-S级品'!$E$2:$AW$10)),0)+IFERROR(SUMPRODUCT(('白止-S级品'!$A$2:$A$26=$B66)*('白止-S级品'!$D$1:$AV$1=CO$1)*('白止-S级品'!$D$2:$AV$26)),0)+IFERROR(SUMPRODUCT(('乐容-S级品'!$A$4:$A$32=$B66)*('乐容-S级品'!$L$3:$CA$3=CO$1)*('乐容-S级品'!$L$4:$CA$32)),0)</f>
      </c>
      <c r="CP66" s="280">
        <f>IFERROR(SUMPRODUCT(('控温被PRO-S级品'!$B$2:$B$10=$B66)*('控温被PRO-S级品'!$E$1:$BE$1=CP$1)*('控温被PRO-S级品'!$E$2:$BE$10)),0)+IFERROR(SUMPRODUCT(('冬被-S级品'!$B$2:$B$10=$B66)*('冬被-S级品'!$E$1:$AW$1=CP$1)*('冬被-S级品'!$E$2:$AW$10)),0)+IFERROR(SUMPRODUCT(('白止-S级品'!$A$2:$A$26=$B66)*('白止-S级品'!$D$1:$AV$1=CP$1)*('白止-S级品'!$D$2:$AV$26)),0)+IFERROR(SUMPRODUCT(('乐容-S级品'!$A$4:$A$32=$B66)*('乐容-S级品'!$L$3:$CA$3=CP$1)*('乐容-S级品'!$L$4:$CA$32)),0)</f>
      </c>
      <c r="CQ66" s="280">
        <f>IFERROR(SUMPRODUCT(('控温被PRO-S级品'!$B$2:$B$10=$B66)*('控温被PRO-S级品'!$E$1:$BE$1=CQ$1)*('控温被PRO-S级品'!$E$2:$BE$10)),0)+IFERROR(SUMPRODUCT(('冬被-S级品'!$B$2:$B$10=$B66)*('冬被-S级品'!$E$1:$AW$1=CQ$1)*('冬被-S级品'!$E$2:$AW$10)),0)+IFERROR(SUMPRODUCT(('白止-S级品'!$A$2:$A$26=$B66)*('白止-S级品'!$D$1:$AV$1=CQ$1)*('白止-S级品'!$D$2:$AV$26)),0)+IFERROR(SUMPRODUCT(('乐容-S级品'!$A$4:$A$32=$B66)*('乐容-S级品'!$L$3:$CA$3=CQ$1)*('乐容-S级品'!$L$4:$CA$32)),0)</f>
      </c>
      <c r="CR66" s="280">
        <f>IFERROR(SUMPRODUCT(('控温被PRO-S级品'!$B$2:$B$10=$B66)*('控温被PRO-S级品'!$E$1:$BE$1=CR$1)*('控温被PRO-S级品'!$E$2:$BE$10)),0)+IFERROR(SUMPRODUCT(('冬被-S级品'!$B$2:$B$10=$B66)*('冬被-S级品'!$E$1:$AW$1=CR$1)*('冬被-S级品'!$E$2:$AW$10)),0)+IFERROR(SUMPRODUCT(('白止-S级品'!$A$2:$A$26=$B66)*('白止-S级品'!$D$1:$AV$1=CR$1)*('白止-S级品'!$D$2:$AV$26)),0)+IFERROR(SUMPRODUCT(('乐容-S级品'!$A$4:$A$32=$B66)*('乐容-S级品'!$L$3:$CA$3=CR$1)*('乐容-S级品'!$L$4:$CA$32)),0)</f>
      </c>
      <c r="CS66" s="280">
        <f>IFERROR(SUMPRODUCT(('控温被PRO-S级品'!$B$2:$B$10=$B66)*('控温被PRO-S级品'!$E$1:$BE$1=CS$1)*('控温被PRO-S级品'!$E$2:$BE$10)),0)+IFERROR(SUMPRODUCT(('冬被-S级品'!$B$2:$B$10=$B66)*('冬被-S级品'!$E$1:$AW$1=CS$1)*('冬被-S级品'!$E$2:$AW$10)),0)+IFERROR(SUMPRODUCT(('白止-S级品'!$A$2:$A$26=$B66)*('白止-S级品'!$D$1:$AV$1=CS$1)*('白止-S级品'!$D$2:$AV$26)),0)+IFERROR(SUMPRODUCT(('乐容-S级品'!$A$4:$A$32=$B66)*('乐容-S级品'!$L$3:$CA$3=CS$1)*('乐容-S级品'!$L$4:$CA$32)),0)</f>
      </c>
      <c r="CT66" s="280">
        <f>IFERROR(SUMPRODUCT(('控温被PRO-S级品'!$B$2:$B$10=$B66)*('控温被PRO-S级品'!$E$1:$BE$1=CT$1)*('控温被PRO-S级品'!$E$2:$BE$10)),0)+IFERROR(SUMPRODUCT(('冬被-S级品'!$B$2:$B$10=$B66)*('冬被-S级品'!$E$1:$AW$1=CT$1)*('冬被-S级品'!$E$2:$AW$10)),0)+IFERROR(SUMPRODUCT(('白止-S级品'!$A$2:$A$26=$B66)*('白止-S级品'!$D$1:$AV$1=CT$1)*('白止-S级品'!$D$2:$AV$26)),0)+IFERROR(SUMPRODUCT(('乐容-S级品'!$A$4:$A$32=$B66)*('乐容-S级品'!$L$3:$CA$3=CT$1)*('乐容-S级品'!$L$4:$CA$32)),0)</f>
      </c>
      <c r="CU66" s="280">
        <f>IFERROR(SUMPRODUCT(('控温被PRO-S级品'!$B$2:$B$10=$B66)*('控温被PRO-S级品'!$E$1:$BE$1=CU$1)*('控温被PRO-S级品'!$E$2:$BE$10)),0)+IFERROR(SUMPRODUCT(('冬被-S级品'!$B$2:$B$10=$B66)*('冬被-S级品'!$E$1:$AW$1=CU$1)*('冬被-S级品'!$E$2:$AW$10)),0)+IFERROR(SUMPRODUCT(('白止-S级品'!$A$2:$A$26=$B66)*('白止-S级品'!$D$1:$AV$1=CU$1)*('白止-S级品'!$D$2:$AV$26)),0)+IFERROR(SUMPRODUCT(('乐容-S级品'!$A$4:$A$32=$B66)*('乐容-S级品'!$L$3:$CA$3=CU$1)*('乐容-S级品'!$L$4:$CA$32)),0)</f>
      </c>
      <c r="CV66" s="280">
        <f>IFERROR(SUMPRODUCT(('控温被PRO-S级品'!$B$2:$B$10=$B66)*('控温被PRO-S级品'!$E$1:$BE$1=CV$1)*('控温被PRO-S级品'!$E$2:$BE$10)),0)+IFERROR(SUMPRODUCT(('冬被-S级品'!$B$2:$B$10=$B66)*('冬被-S级品'!$E$1:$AW$1=CV$1)*('冬被-S级品'!$E$2:$AW$10)),0)+IFERROR(SUMPRODUCT(('白止-S级品'!$A$2:$A$26=$B66)*('白止-S级品'!$D$1:$AV$1=CV$1)*('白止-S级品'!$D$2:$AV$26)),0)+IFERROR(SUMPRODUCT(('乐容-S级品'!$A$4:$A$32=$B66)*('乐容-S级品'!$L$3:$CA$3=CV$1)*('乐容-S级品'!$L$4:$CA$32)),0)</f>
      </c>
      <c r="CW66" s="280">
        <f>IFERROR(SUMPRODUCT(('控温被PRO-S级品'!$B$2:$B$10=$B66)*('控温被PRO-S级品'!$E$1:$BE$1=CW$1)*('控温被PRO-S级品'!$E$2:$BE$10)),0)+IFERROR(SUMPRODUCT(('冬被-S级品'!$B$2:$B$10=$B66)*('冬被-S级品'!$E$1:$AW$1=CW$1)*('冬被-S级品'!$E$2:$AW$10)),0)+IFERROR(SUMPRODUCT(('白止-S级品'!$A$2:$A$26=$B66)*('白止-S级品'!$D$1:$AV$1=CW$1)*('白止-S级品'!$D$2:$AV$26)),0)+IFERROR(SUMPRODUCT(('乐容-S级品'!$A$4:$A$32=$B66)*('乐容-S级品'!$L$3:$CA$3=CW$1)*('乐容-S级品'!$L$4:$CA$32)),0)</f>
      </c>
      <c r="CX66" s="280">
        <f>IFERROR(SUMPRODUCT(('控温被PRO-S级品'!$B$2:$B$10=$B66)*('控温被PRO-S级品'!$E$1:$BE$1=CX$1)*('控温被PRO-S级品'!$E$2:$BE$10)),0)+IFERROR(SUMPRODUCT(('冬被-S级品'!$B$2:$B$10=$B66)*('冬被-S级品'!$E$1:$AW$1=CX$1)*('冬被-S级品'!$E$2:$AW$10)),0)+IFERROR(SUMPRODUCT(('白止-S级品'!$A$2:$A$26=$B66)*('白止-S级品'!$D$1:$AV$1=CX$1)*('白止-S级品'!$D$2:$AV$26)),0)+IFERROR(SUMPRODUCT(('乐容-S级品'!$A$4:$A$32=$B66)*('乐容-S级品'!$L$3:$CA$3=CX$1)*('乐容-S级品'!$L$4:$CA$32)),0)</f>
      </c>
      <c r="CY66" s="280">
        <f>IFERROR(SUMPRODUCT(('控温被PRO-S级品'!$B$2:$B$10=$B66)*('控温被PRO-S级品'!$E$1:$BE$1=CY$1)*('控温被PRO-S级品'!$E$2:$BE$10)),0)+IFERROR(SUMPRODUCT(('冬被-S级品'!$B$2:$B$10=$B66)*('冬被-S级品'!$E$1:$AW$1=CY$1)*('冬被-S级品'!$E$2:$AW$10)),0)+IFERROR(SUMPRODUCT(('白止-S级品'!$A$2:$A$26=$B66)*('白止-S级品'!$D$1:$AV$1=CY$1)*('白止-S级品'!$D$2:$AV$26)),0)+IFERROR(SUMPRODUCT(('乐容-S级品'!$A$4:$A$32=$B66)*('乐容-S级品'!$L$3:$CA$3=CY$1)*('乐容-S级品'!$L$4:$CA$32)),0)</f>
      </c>
      <c r="CZ66" s="280">
        <f>IFERROR(SUMPRODUCT(('控温被PRO-S级品'!$B$2:$B$10=$B66)*('控温被PRO-S级品'!$E$1:$BE$1=CZ$1)*('控温被PRO-S级品'!$E$2:$BE$10)),0)+IFERROR(SUMPRODUCT(('冬被-S级品'!$B$2:$B$10=$B66)*('冬被-S级品'!$E$1:$AW$1=CZ$1)*('冬被-S级品'!$E$2:$AW$10)),0)+IFERROR(SUMPRODUCT(('白止-S级品'!$A$2:$A$26=$B66)*('白止-S级品'!$D$1:$AV$1=CZ$1)*('白止-S级品'!$D$2:$AV$26)),0)+IFERROR(SUMPRODUCT(('乐容-S级品'!$A$4:$A$32=$B66)*('乐容-S级品'!$L$3:$CA$3=CZ$1)*('乐容-S级品'!$L$4:$CA$32)),0)</f>
      </c>
      <c r="DA66" s="280">
        <f>IFERROR(SUMPRODUCT(('控温被PRO-S级品'!$B$2:$B$10=$B66)*('控温被PRO-S级品'!$E$1:$BE$1=DA$1)*('控温被PRO-S级品'!$E$2:$BE$10)),0)+IFERROR(SUMPRODUCT(('冬被-S级品'!$B$2:$B$10=$B66)*('冬被-S级品'!$E$1:$AW$1=DA$1)*('冬被-S级品'!$E$2:$AW$10)),0)+IFERROR(SUMPRODUCT(('白止-S级品'!$A$2:$A$26=$B66)*('白止-S级品'!$D$1:$AV$1=DA$1)*('白止-S级品'!$D$2:$AV$26)),0)+IFERROR(SUMPRODUCT(('乐容-S级品'!$A$4:$A$32=$B66)*('乐容-S级品'!$L$3:$CA$3=DA$1)*('乐容-S级品'!$L$4:$CA$32)),0)</f>
      </c>
      <c r="DB66" s="280">
        <f>IFERROR(SUMPRODUCT(('控温被PRO-S级品'!$B$2:$B$10=$B66)*('控温被PRO-S级品'!$E$1:$BE$1=DB$1)*('控温被PRO-S级品'!$E$2:$BE$10)),0)+IFERROR(SUMPRODUCT(('冬被-S级品'!$B$2:$B$10=$B66)*('冬被-S级品'!$E$1:$AW$1=DB$1)*('冬被-S级品'!$E$2:$AW$10)),0)+IFERROR(SUMPRODUCT(('白止-S级品'!$A$2:$A$26=$B66)*('白止-S级品'!$D$1:$AV$1=DB$1)*('白止-S级品'!$D$2:$AV$26)),0)+IFERROR(SUMPRODUCT(('乐容-S级品'!$A$4:$A$32=$B66)*('乐容-S级品'!$L$3:$CA$3=DB$1)*('乐容-S级品'!$L$4:$CA$32)),0)</f>
      </c>
      <c r="DC66" s="280">
        <f>IFERROR(SUMPRODUCT(('控温被PRO-S级品'!$B$2:$B$10=$B66)*('控温被PRO-S级品'!$E$1:$BE$1=DC$1)*('控温被PRO-S级品'!$E$2:$BE$10)),0)+IFERROR(SUMPRODUCT(('冬被-S级品'!$B$2:$B$10=$B66)*('冬被-S级品'!$E$1:$AW$1=DC$1)*('冬被-S级品'!$E$2:$AW$10)),0)+IFERROR(SUMPRODUCT(('白止-S级品'!$A$2:$A$26=$B66)*('白止-S级品'!$D$1:$AV$1=DC$1)*('白止-S级品'!$D$2:$AV$26)),0)+IFERROR(SUMPRODUCT(('乐容-S级品'!$A$4:$A$32=$B66)*('乐容-S级品'!$L$3:$CA$3=DC$1)*('乐容-S级品'!$L$4:$CA$32)),0)</f>
      </c>
      <c r="DD66" s="280">
        <f>IFERROR(SUMPRODUCT(('控温被PRO-S级品'!$B$2:$B$10=$B66)*('控温被PRO-S级品'!$E$1:$BE$1=DD$1)*('控温被PRO-S级品'!$E$2:$BE$10)),0)+IFERROR(SUMPRODUCT(('冬被-S级品'!$B$2:$B$10=$B66)*('冬被-S级品'!$E$1:$AW$1=DD$1)*('冬被-S级品'!$E$2:$AW$10)),0)+IFERROR(SUMPRODUCT(('白止-S级品'!$A$2:$A$26=$B66)*('白止-S级品'!$D$1:$AV$1=DD$1)*('白止-S级品'!$D$2:$AV$26)),0)+IFERROR(SUMPRODUCT(('乐容-S级品'!$A$4:$A$32=$B66)*('乐容-S级品'!$L$3:$CA$3=DD$1)*('乐容-S级品'!$L$4:$CA$32)),0)</f>
      </c>
      <c r="DE66" s="280">
        <f>IFERROR(SUMPRODUCT(('控温被PRO-S级品'!$B$2:$B$10=$B66)*('控温被PRO-S级品'!$E$1:$BE$1=DE$1)*('控温被PRO-S级品'!$E$2:$BE$10)),0)+IFERROR(SUMPRODUCT(('冬被-S级品'!$B$2:$B$10=$B66)*('冬被-S级品'!$E$1:$AW$1=DE$1)*('冬被-S级品'!$E$2:$AW$10)),0)+IFERROR(SUMPRODUCT(('白止-S级品'!$A$2:$A$26=$B66)*('白止-S级品'!$D$1:$AV$1=DE$1)*('白止-S级品'!$D$2:$AV$26)),0)+IFERROR(SUMPRODUCT(('乐容-S级品'!$A$4:$A$32=$B66)*('乐容-S级品'!$L$3:$CA$3=DE$1)*('乐容-S级品'!$L$4:$CA$32)),0)</f>
      </c>
      <c r="DF66" s="280">
        <f>IFERROR(SUMPRODUCT(('控温被PRO-S级品'!$B$2:$B$10=$B66)*('控温被PRO-S级品'!$E$1:$BE$1=DF$1)*('控温被PRO-S级品'!$E$2:$BE$10)),0)+IFERROR(SUMPRODUCT(('冬被-S级品'!$B$2:$B$10=$B66)*('冬被-S级品'!$E$1:$AW$1=DF$1)*('冬被-S级品'!$E$2:$AW$10)),0)+IFERROR(SUMPRODUCT(('白止-S级品'!$A$2:$A$26=$B66)*('白止-S级品'!$D$1:$AV$1=DF$1)*('白止-S级品'!$D$2:$AV$26)),0)+IFERROR(SUMPRODUCT(('乐容-S级品'!$A$4:$A$32=$B66)*('乐容-S级品'!$L$3:$CA$3=DF$1)*('乐容-S级品'!$L$4:$CA$32)),0)</f>
      </c>
      <c r="DG66" s="280">
        <f>IFERROR(SUMPRODUCT(('控温被PRO-S级品'!$B$2:$B$10=$B66)*('控温被PRO-S级品'!$E$1:$BE$1=DG$1)*('控温被PRO-S级品'!$E$2:$BE$10)),0)+IFERROR(SUMPRODUCT(('冬被-S级品'!$B$2:$B$10=$B66)*('冬被-S级品'!$E$1:$AW$1=DG$1)*('冬被-S级品'!$E$2:$AW$10)),0)+IFERROR(SUMPRODUCT(('白止-S级品'!$A$2:$A$26=$B66)*('白止-S级品'!$D$1:$AV$1=DG$1)*('白止-S级品'!$D$2:$AV$26)),0)+IFERROR(SUMPRODUCT(('乐容-S级品'!$A$4:$A$32=$B66)*('乐容-S级品'!$L$3:$CA$3=DG$1)*('乐容-S级品'!$L$4:$CA$32)),0)</f>
      </c>
      <c r="DH66" s="280">
        <f>IFERROR(SUMPRODUCT(('控温被PRO-S级品'!$B$2:$B$10=$B66)*('控温被PRO-S级品'!$E$1:$BE$1=DH$1)*('控温被PRO-S级品'!$E$2:$BE$10)),0)+IFERROR(SUMPRODUCT(('冬被-S级品'!$B$2:$B$10=$B66)*('冬被-S级品'!$E$1:$AW$1=DH$1)*('冬被-S级品'!$E$2:$AW$10)),0)+IFERROR(SUMPRODUCT(('白止-S级品'!$A$2:$A$26=$B66)*('白止-S级品'!$D$1:$AV$1=DH$1)*('白止-S级品'!$D$2:$AV$26)),0)+IFERROR(SUMPRODUCT(('乐容-S级品'!$A$4:$A$32=$B66)*('乐容-S级品'!$L$3:$CA$3=DH$1)*('乐容-S级品'!$L$4:$CA$32)),0)</f>
      </c>
      <c r="DI66" s="280">
        <f>IFERROR(SUMPRODUCT(('控温被PRO-S级品'!$B$2:$B$10=$B66)*('控温被PRO-S级品'!$E$1:$BE$1=DI$1)*('控温被PRO-S级品'!$E$2:$BE$10)),0)+IFERROR(SUMPRODUCT(('冬被-S级品'!$B$2:$B$10=$B66)*('冬被-S级品'!$E$1:$AW$1=DI$1)*('冬被-S级品'!$E$2:$AW$10)),0)+IFERROR(SUMPRODUCT(('白止-S级品'!$A$2:$A$26=$B66)*('白止-S级品'!$D$1:$AV$1=DI$1)*('白止-S级品'!$D$2:$AV$26)),0)+IFERROR(SUMPRODUCT(('乐容-S级品'!$A$4:$A$32=$B66)*('乐容-S级品'!$L$3:$CA$3=DI$1)*('乐容-S级品'!$L$4:$CA$32)),0)</f>
      </c>
      <c r="DJ66" s="280">
        <f>IFERROR(SUMPRODUCT(('控温被PRO-S级品'!$B$2:$B$10=$B66)*('控温被PRO-S级品'!$E$1:$BE$1=DJ$1)*('控温被PRO-S级品'!$E$2:$BE$10)),0)+IFERROR(SUMPRODUCT(('冬被-S级品'!$B$2:$B$10=$B66)*('冬被-S级品'!$E$1:$AW$1=DJ$1)*('冬被-S级品'!$E$2:$AW$10)),0)+IFERROR(SUMPRODUCT(('白止-S级品'!$A$2:$A$26=$B66)*('白止-S级品'!$D$1:$AV$1=DJ$1)*('白止-S级品'!$D$2:$AV$26)),0)+IFERROR(SUMPRODUCT(('乐容-S级品'!$A$4:$A$32=$B66)*('乐容-S级品'!$L$3:$CA$3=DJ$1)*('乐容-S级品'!$L$4:$CA$32)),0)</f>
      </c>
      <c r="DK66" s="280"/>
      <c r="DL66" s="280"/>
      <c r="DM66" s="280"/>
      <c r="DN66" s="280"/>
      <c r="DO66" s="280"/>
      <c r="DP66" s="280"/>
      <c r="DQ66" s="280"/>
      <c r="DR66" s="280"/>
      <c r="DS66" s="280"/>
      <c r="DT66" s="280"/>
      <c r="DU66" s="280"/>
      <c r="DV66" s="280"/>
      <c r="DW66" s="280">
        <f>VLOOKUP(B66,'系统编码规格'!A:C,3,FALSE)</f>
      </c>
      <c r="DX66" s="280"/>
      <c r="DY66" s="280"/>
      <c r="DZ66" s="280"/>
      <c r="EA66" s="280"/>
      <c r="EB66" s="280"/>
      <c r="EC66" s="280"/>
      <c r="ED66" s="280"/>
      <c r="EE66" s="280"/>
      <c r="EF66" s="280"/>
      <c r="EG66" s="280"/>
      <c r="EH66" s="280"/>
      <c r="EI66" s="280"/>
      <c r="EJ66" s="280"/>
      <c r="EK66" s="280"/>
      <c r="EL66" s="280"/>
      <c r="EM66" s="280"/>
      <c r="EN66" s="280"/>
      <c r="EO66" s="280"/>
      <c r="EP66" s="280"/>
      <c r="EQ66" s="280"/>
      <c r="ER66" s="280"/>
      <c r="ES66" s="280"/>
      <c r="ET66" s="280"/>
      <c r="EU66" s="280"/>
      <c r="EV66" s="280"/>
      <c r="EW66" s="280"/>
      <c r="EX66" s="280"/>
      <c r="EY66" s="280"/>
      <c r="EZ66" s="280"/>
      <c r="FA66" s="280"/>
      <c r="FB66" s="280"/>
      <c r="FC66" s="280"/>
      <c r="FD66" s="280"/>
      <c r="FE66" s="280"/>
      <c r="FF66" s="280"/>
      <c r="FG66" s="280"/>
      <c r="FH66" s="280"/>
      <c r="FI66" s="280"/>
      <c r="FJ66" s="280"/>
      <c r="FK66" s="280"/>
      <c r="FL66" s="280"/>
      <c r="FM66" s="280"/>
      <c r="FN66" s="280"/>
      <c r="FO66" s="280"/>
      <c r="FP66" s="280"/>
      <c r="FQ66" s="280"/>
      <c r="FR66" s="280"/>
      <c r="FS66" s="280"/>
      <c r="FT66" s="280"/>
      <c r="FU66" s="280"/>
      <c r="FV66" s="280"/>
      <c r="FW66" s="280"/>
      <c r="FX66" s="280"/>
      <c r="FY66" s="280"/>
      <c r="FZ66" s="280"/>
      <c r="GA66" s="280"/>
      <c r="GB66" s="280"/>
      <c r="GC66" s="280"/>
      <c r="GD66" s="280"/>
      <c r="GE66" s="280"/>
      <c r="GF66" s="280"/>
      <c r="GG66" s="280"/>
      <c r="GH66" s="280"/>
      <c r="GI66" s="280"/>
      <c r="GJ66" s="280"/>
      <c r="GK66" s="280"/>
      <c r="GL66" s="280"/>
      <c r="GM66" s="280"/>
      <c r="GN66" s="280"/>
      <c r="GO66" s="280"/>
      <c r="GP66" s="280"/>
      <c r="GQ66" s="280"/>
      <c r="GR66" s="280"/>
      <c r="GS66" s="280"/>
      <c r="GT66" s="280"/>
      <c r="GU66" s="280"/>
      <c r="GV66" s="280"/>
    </row>
    <row r="67">
      <c r="A67" s="309" t="str">
        <v>安桐</v>
      </c>
      <c r="B67" s="310" t="str">
        <v>010020105040036-018</v>
      </c>
      <c r="C67" s="309" t="str">
        <v>控温被pro-冬被</v>
      </c>
      <c r="D67" s="309" t="str">
        <v>颜色:云朵白,床品尺寸:220*240cm,床品规格:220cm,系列:深睡系列</v>
      </c>
      <c r="E67">
        <f>SUM(F67:GX67)</f>
      </c>
      <c r="F67" s="280">
        <f>IFERROR(SUMPRODUCT(('控温被PRO-S级品'!$B$2:$B$10=$B67)*('控温被PRO-S级品'!$E$1:$BE$1=F$1)*('控温被PRO-S级品'!$E$2:$BE$10)),0)+IFERROR(SUMPRODUCT(('冬被-S级品'!$B$2:$B$10=$B67)*('冬被-S级品'!$E$1:$AW$1=F$1)*('冬被-S级品'!$E$2:$AW$10)),0)+IFERROR(SUMPRODUCT(('白止-S级品'!$A$2:$A$26=$B67)*('白止-S级品'!$D$1:$AV$1=F$1)*('白止-S级品'!$D$2:$AV$26)),0)+IFERROR(SUMPRODUCT(('乐容-S级品'!$A$4:$A$32=$B67)*('乐容-S级品'!$L$3:$CA$3=F$1)*('乐容-S级品'!$L$4:$CA$32)),0)</f>
      </c>
      <c r="G67" s="280">
        <f>IFERROR(SUMPRODUCT(('控温被PRO-S级品'!$B$2:$B$10=$B67)*('控温被PRO-S级品'!$E$1:$BE$1=G$1)*('控温被PRO-S级品'!$E$2:$BE$10)),0)+IFERROR(SUMPRODUCT(('冬被-S级品'!$B$2:$B$10=$B67)*('冬被-S级品'!$E$1:$AW$1=G$1)*('冬被-S级品'!$E$2:$AW$10)),0)+IFERROR(SUMPRODUCT(('白止-S级品'!$A$2:$A$26=$B67)*('白止-S级品'!$D$1:$AV$1=G$1)*('白止-S级品'!$D$2:$AV$26)),0)+IFERROR(SUMPRODUCT(('乐容-S级品'!$A$4:$A$32=$B67)*('乐容-S级品'!$L$3:$CA$3=G$1)*('乐容-S级品'!$L$4:$CA$32)),0)</f>
      </c>
      <c r="H67" s="280">
        <f>IFERROR(SUMPRODUCT(('控温被PRO-S级品'!$B$2:$B$10=$B67)*('控温被PRO-S级品'!$E$1:$BE$1=H$1)*('控温被PRO-S级品'!$E$2:$BE$10)),0)+IFERROR(SUMPRODUCT(('冬被-S级品'!$B$2:$B$10=$B67)*('冬被-S级品'!$E$1:$AW$1=H$1)*('冬被-S级品'!$E$2:$AW$10)),0)+IFERROR(SUMPRODUCT(('白止-S级品'!$A$2:$A$26=$B67)*('白止-S级品'!$D$1:$AV$1=H$1)*('白止-S级品'!$D$2:$AV$26)),0)+IFERROR(SUMPRODUCT(('乐容-S级品'!$A$4:$A$32=$B67)*('乐容-S级品'!$L$3:$CA$3=H$1)*('乐容-S级品'!$L$4:$CA$32)),0)</f>
      </c>
      <c r="I67" s="280">
        <f>IFERROR(SUMPRODUCT(('控温被PRO-S级品'!$B$2:$B$10=$B67)*('控温被PRO-S级品'!$E$1:$BE$1=I$1)*('控温被PRO-S级品'!$E$2:$BE$10)),0)+IFERROR(SUMPRODUCT(('冬被-S级品'!$B$2:$B$10=$B67)*('冬被-S级品'!$E$1:$AW$1=I$1)*('冬被-S级品'!$E$2:$AW$10)),0)+IFERROR(SUMPRODUCT(('白止-S级品'!$A$2:$A$26=$B67)*('白止-S级品'!$D$1:$AV$1=I$1)*('白止-S级品'!$D$2:$AV$26)),0)+IFERROR(SUMPRODUCT(('乐容-S级品'!$A$4:$A$32=$B67)*('乐容-S级品'!$L$3:$CA$3=I$1)*('乐容-S级品'!$L$4:$CA$32)),0)</f>
      </c>
      <c r="J67" s="280">
        <f>IFERROR(SUMPRODUCT(('控温被PRO-S级品'!$B$2:$B$10=$B67)*('控温被PRO-S级品'!$E$1:$BE$1=J$1)*('控温被PRO-S级品'!$E$2:$BE$10)),0)+IFERROR(SUMPRODUCT(('冬被-S级品'!$B$2:$B$10=$B67)*('冬被-S级品'!$E$1:$AW$1=J$1)*('冬被-S级品'!$E$2:$AW$10)),0)+IFERROR(SUMPRODUCT(('白止-S级品'!$A$2:$A$26=$B67)*('白止-S级品'!$D$1:$AV$1=J$1)*('白止-S级品'!$D$2:$AV$26)),0)+IFERROR(SUMPRODUCT(('乐容-S级品'!$A$4:$A$32=$B67)*('乐容-S级品'!$L$3:$CA$3=J$1)*('乐容-S级品'!$L$4:$CA$32)),0)</f>
      </c>
      <c r="K67" s="280">
        <f>IFERROR(SUMPRODUCT(('控温被PRO-S级品'!$B$2:$B$10=$B67)*('控温被PRO-S级品'!$E$1:$BE$1=K$1)*('控温被PRO-S级品'!$E$2:$BE$10)),0)+IFERROR(SUMPRODUCT(('冬被-S级品'!$B$2:$B$10=$B67)*('冬被-S级品'!$E$1:$AW$1=K$1)*('冬被-S级品'!$E$2:$AW$10)),0)+IFERROR(SUMPRODUCT(('白止-S级品'!$A$2:$A$26=$B67)*('白止-S级品'!$D$1:$AV$1=K$1)*('白止-S级品'!$D$2:$AV$26)),0)+IFERROR(SUMPRODUCT(('乐容-S级品'!$A$4:$A$32=$B67)*('乐容-S级品'!$L$3:$CA$3=K$1)*('乐容-S级品'!$L$4:$CA$32)),0)</f>
      </c>
      <c r="L67" s="280">
        <f>IFERROR(SUMPRODUCT(('控温被PRO-S级品'!$B$2:$B$10=$B67)*('控温被PRO-S级品'!$E$1:$BE$1=L$1)*('控温被PRO-S级品'!$E$2:$BE$10)),0)+IFERROR(SUMPRODUCT(('冬被-S级品'!$B$2:$B$10=$B67)*('冬被-S级品'!$E$1:$AW$1=L$1)*('冬被-S级品'!$E$2:$AW$10)),0)+IFERROR(SUMPRODUCT(('白止-S级品'!$A$2:$A$26=$B67)*('白止-S级品'!$D$1:$AV$1=L$1)*('白止-S级品'!$D$2:$AV$26)),0)+IFERROR(SUMPRODUCT(('乐容-S级品'!$A$4:$A$32=$B67)*('乐容-S级品'!$L$3:$CA$3=L$1)*('乐容-S级品'!$L$4:$CA$32)),0)</f>
      </c>
      <c r="M67" s="280">
        <f>IFERROR(SUMPRODUCT(('控温被PRO-S级品'!$B$2:$B$10=$B67)*('控温被PRO-S级品'!$E$1:$BE$1=M$1)*('控温被PRO-S级品'!$E$2:$BE$10)),0)+IFERROR(SUMPRODUCT(('冬被-S级品'!$B$2:$B$10=$B67)*('冬被-S级品'!$E$1:$AW$1=M$1)*('冬被-S级品'!$E$2:$AW$10)),0)+IFERROR(SUMPRODUCT(('白止-S级品'!$A$2:$A$26=$B67)*('白止-S级品'!$D$1:$AV$1=M$1)*('白止-S级品'!$D$2:$AV$26)),0)+IFERROR(SUMPRODUCT(('乐容-S级品'!$A$4:$A$32=$B67)*('乐容-S级品'!$L$3:$CA$3=M$1)*('乐容-S级品'!$L$4:$CA$32)),0)</f>
      </c>
      <c r="N67" s="280">
        <f>IFERROR(SUMPRODUCT(('控温被PRO-S级品'!$B$2:$B$10=$B67)*('控温被PRO-S级品'!$E$1:$BE$1=N$1)*('控温被PRO-S级品'!$E$2:$BE$10)),0)+IFERROR(SUMPRODUCT(('冬被-S级品'!$B$2:$B$10=$B67)*('冬被-S级品'!$E$1:$AW$1=N$1)*('冬被-S级品'!$E$2:$AW$10)),0)+IFERROR(SUMPRODUCT(('白止-S级品'!$A$2:$A$26=$B67)*('白止-S级品'!$D$1:$AV$1=N$1)*('白止-S级品'!$D$2:$AV$26)),0)+IFERROR(SUMPRODUCT(('乐容-S级品'!$A$4:$A$32=$B67)*('乐容-S级品'!$L$3:$CA$3=N$1)*('乐容-S级品'!$L$4:$CA$32)),0)</f>
      </c>
      <c r="O67" s="280">
        <f>IFERROR(SUMPRODUCT(('控温被PRO-S级品'!$B$2:$B$10=$B67)*('控温被PRO-S级品'!$E$1:$BE$1=O$1)*('控温被PRO-S级品'!$E$2:$BE$10)),0)+IFERROR(SUMPRODUCT(('冬被-S级品'!$B$2:$B$10=$B67)*('冬被-S级品'!$E$1:$AW$1=O$1)*('冬被-S级品'!$E$2:$AW$10)),0)+IFERROR(SUMPRODUCT(('白止-S级品'!$A$2:$A$26=$B67)*('白止-S级品'!$D$1:$AV$1=O$1)*('白止-S级品'!$D$2:$AV$26)),0)+IFERROR(SUMPRODUCT(('乐容-S级品'!$A$4:$A$32=$B67)*('乐容-S级品'!$L$3:$CA$3=O$1)*('乐容-S级品'!$L$4:$CA$32)),0)</f>
      </c>
      <c r="P67" s="280">
        <f>IFERROR(SUMPRODUCT(('控温被PRO-S级品'!$B$2:$B$10=$B67)*('控温被PRO-S级品'!$E$1:$BE$1=P$1)*('控温被PRO-S级品'!$E$2:$BE$10)),0)+IFERROR(SUMPRODUCT(('冬被-S级品'!$B$2:$B$10=$B67)*('冬被-S级品'!$E$1:$AW$1=P$1)*('冬被-S级品'!$E$2:$AW$10)),0)+IFERROR(SUMPRODUCT(('白止-S级品'!$A$2:$A$26=$B67)*('白止-S级品'!$D$1:$AV$1=P$1)*('白止-S级品'!$D$2:$AV$26)),0)+IFERROR(SUMPRODUCT(('乐容-S级品'!$A$4:$A$32=$B67)*('乐容-S级品'!$L$3:$CA$3=P$1)*('乐容-S级品'!$L$4:$CA$32)),0)</f>
      </c>
      <c r="Q67" s="280">
        <f>IFERROR(SUMPRODUCT(('控温被PRO-S级品'!$B$2:$B$10=$B67)*('控温被PRO-S级品'!$E$1:$BE$1=Q$1)*('控温被PRO-S级品'!$E$2:$BE$10)),0)+IFERROR(SUMPRODUCT(('冬被-S级品'!$B$2:$B$10=$B67)*('冬被-S级品'!$E$1:$AW$1=Q$1)*('冬被-S级品'!$E$2:$AW$10)),0)+IFERROR(SUMPRODUCT(('白止-S级品'!$A$2:$A$26=$B67)*('白止-S级品'!$D$1:$AV$1=Q$1)*('白止-S级品'!$D$2:$AV$26)),0)+IFERROR(SUMPRODUCT(('乐容-S级品'!$A$4:$A$32=$B67)*('乐容-S级品'!$L$3:$CA$3=Q$1)*('乐容-S级品'!$L$4:$CA$32)),0)</f>
      </c>
      <c r="R67" s="280">
        <f>IFERROR(SUMPRODUCT(('控温被PRO-S级品'!$B$2:$B$10=$B67)*('控温被PRO-S级品'!$E$1:$BE$1=R$1)*('控温被PRO-S级品'!$E$2:$BE$10)),0)+IFERROR(SUMPRODUCT(('冬被-S级品'!$B$2:$B$10=$B67)*('冬被-S级品'!$E$1:$AW$1=R$1)*('冬被-S级品'!$E$2:$AW$10)),0)+IFERROR(SUMPRODUCT(('白止-S级品'!$A$2:$A$26=$B67)*('白止-S级品'!$D$1:$AV$1=R$1)*('白止-S级品'!$D$2:$AV$26)),0)+IFERROR(SUMPRODUCT(('乐容-S级品'!$A$4:$A$32=$B67)*('乐容-S级品'!$L$3:$CA$3=R$1)*('乐容-S级品'!$L$4:$CA$32)),0)</f>
      </c>
      <c r="S67" s="280">
        <f>IFERROR(SUMPRODUCT(('控温被PRO-S级品'!$B$2:$B$10=$B67)*('控温被PRO-S级品'!$E$1:$BE$1=S$1)*('控温被PRO-S级品'!$E$2:$BE$10)),0)+IFERROR(SUMPRODUCT(('冬被-S级品'!$B$2:$B$10=$B67)*('冬被-S级品'!$E$1:$AW$1=S$1)*('冬被-S级品'!$E$2:$AW$10)),0)+IFERROR(SUMPRODUCT(('白止-S级品'!$A$2:$A$26=$B67)*('白止-S级品'!$D$1:$AV$1=S$1)*('白止-S级品'!$D$2:$AV$26)),0)+IFERROR(SUMPRODUCT(('乐容-S级品'!$A$4:$A$32=$B67)*('乐容-S级品'!$L$3:$CA$3=S$1)*('乐容-S级品'!$L$4:$CA$32)),0)</f>
      </c>
      <c r="T67" s="280">
        <f>IFERROR(SUMPRODUCT(('控温被PRO-S级品'!$B$2:$B$10=$B67)*('控温被PRO-S级品'!$E$1:$BE$1=T$1)*('控温被PRO-S级品'!$E$2:$BE$10)),0)+IFERROR(SUMPRODUCT(('冬被-S级品'!$B$2:$B$10=$B67)*('冬被-S级品'!$E$1:$AW$1=T$1)*('冬被-S级品'!$E$2:$AW$10)),0)+IFERROR(SUMPRODUCT(('白止-S级品'!$A$2:$A$26=$B67)*('白止-S级品'!$D$1:$AV$1=T$1)*('白止-S级品'!$D$2:$AV$26)),0)+IFERROR(SUMPRODUCT(('乐容-S级品'!$A$4:$A$32=$B67)*('乐容-S级品'!$L$3:$CA$3=T$1)*('乐容-S级品'!$L$4:$CA$32)),0)</f>
      </c>
      <c r="U67" s="280">
        <f>IFERROR(SUMPRODUCT(('控温被PRO-S级品'!$B$2:$B$10=$B67)*('控温被PRO-S级品'!$E$1:$BE$1=U$1)*('控温被PRO-S级品'!$E$2:$BE$10)),0)+IFERROR(SUMPRODUCT(('冬被-S级品'!$B$2:$B$10=$B67)*('冬被-S级品'!$E$1:$AW$1=U$1)*('冬被-S级品'!$E$2:$AW$10)),0)+IFERROR(SUMPRODUCT(('白止-S级品'!$A$2:$A$26=$B67)*('白止-S级品'!$D$1:$AV$1=U$1)*('白止-S级品'!$D$2:$AV$26)),0)+IFERROR(SUMPRODUCT(('乐容-S级品'!$A$4:$A$32=$B67)*('乐容-S级品'!$L$3:$CA$3=U$1)*('乐容-S级品'!$L$4:$CA$32)),0)</f>
      </c>
      <c r="V67" s="280">
        <f>IFERROR(SUMPRODUCT(('控温被PRO-S级品'!$B$2:$B$10=$B67)*('控温被PRO-S级品'!$E$1:$BE$1=V$1)*('控温被PRO-S级品'!$E$2:$BE$10)),0)+IFERROR(SUMPRODUCT(('冬被-S级品'!$B$2:$B$10=$B67)*('冬被-S级品'!$E$1:$AW$1=V$1)*('冬被-S级品'!$E$2:$AW$10)),0)+IFERROR(SUMPRODUCT(('白止-S级品'!$A$2:$A$26=$B67)*('白止-S级品'!$D$1:$AV$1=V$1)*('白止-S级品'!$D$2:$AV$26)),0)+IFERROR(SUMPRODUCT(('乐容-S级品'!$A$4:$A$32=$B67)*('乐容-S级品'!$L$3:$CA$3=V$1)*('乐容-S级品'!$L$4:$CA$32)),0)</f>
      </c>
      <c r="W67" s="280">
        <f>IFERROR(SUMPRODUCT(('控温被PRO-S级品'!$B$2:$B$10=$B67)*('控温被PRO-S级品'!$E$1:$BE$1=W$1)*('控温被PRO-S级品'!$E$2:$BE$10)),0)+IFERROR(SUMPRODUCT(('冬被-S级品'!$B$2:$B$10=$B67)*('冬被-S级品'!$E$1:$AW$1=W$1)*('冬被-S级品'!$E$2:$AW$10)),0)+IFERROR(SUMPRODUCT(('白止-S级品'!$A$2:$A$26=$B67)*('白止-S级品'!$D$1:$AV$1=W$1)*('白止-S级品'!$D$2:$AV$26)),0)+IFERROR(SUMPRODUCT(('乐容-S级品'!$A$4:$A$32=$B67)*('乐容-S级品'!$L$3:$CA$3=W$1)*('乐容-S级品'!$L$4:$CA$32)),0)</f>
      </c>
      <c r="X67" s="280">
        <f>IFERROR(SUMPRODUCT(('控温被PRO-S级品'!$B$2:$B$10=$B67)*('控温被PRO-S级品'!$E$1:$BE$1=X$1)*('控温被PRO-S级品'!$E$2:$BE$10)),0)+IFERROR(SUMPRODUCT(('冬被-S级品'!$B$2:$B$10=$B67)*('冬被-S级品'!$E$1:$AW$1=X$1)*('冬被-S级品'!$E$2:$AW$10)),0)+IFERROR(SUMPRODUCT(('白止-S级品'!$A$2:$A$26=$B67)*('白止-S级品'!$D$1:$AV$1=X$1)*('白止-S级品'!$D$2:$AV$26)),0)+IFERROR(SUMPRODUCT(('乐容-S级品'!$A$4:$A$32=$B67)*('乐容-S级品'!$L$3:$CA$3=X$1)*('乐容-S级品'!$L$4:$CA$32)),0)</f>
      </c>
      <c r="Y67" s="280">
        <f>IFERROR(SUMPRODUCT(('控温被PRO-S级品'!$B$2:$B$10=$B67)*('控温被PRO-S级品'!$E$1:$BE$1=Y$1)*('控温被PRO-S级品'!$E$2:$BE$10)),0)+IFERROR(SUMPRODUCT(('冬被-S级品'!$B$2:$B$10=$B67)*('冬被-S级品'!$E$1:$AW$1=Y$1)*('冬被-S级品'!$E$2:$AW$10)),0)+IFERROR(SUMPRODUCT(('白止-S级品'!$A$2:$A$26=$B67)*('白止-S级品'!$D$1:$AV$1=Y$1)*('白止-S级品'!$D$2:$AV$26)),0)+IFERROR(SUMPRODUCT(('乐容-S级品'!$A$4:$A$32=$B67)*('乐容-S级品'!$L$3:$CA$3=Y$1)*('乐容-S级品'!$L$4:$CA$32)),0)</f>
      </c>
      <c r="Z67" s="280">
        <f>IFERROR(SUMPRODUCT(('控温被PRO-S级品'!$B$2:$B$10=$B67)*('控温被PRO-S级品'!$E$1:$BE$1=Z$1)*('控温被PRO-S级品'!$E$2:$BE$10)),0)+IFERROR(SUMPRODUCT(('冬被-S级品'!$B$2:$B$10=$B67)*('冬被-S级品'!$E$1:$AW$1=Z$1)*('冬被-S级品'!$E$2:$AW$10)),0)+IFERROR(SUMPRODUCT(('白止-S级品'!$A$2:$A$26=$B67)*('白止-S级品'!$D$1:$AV$1=Z$1)*('白止-S级品'!$D$2:$AV$26)),0)+IFERROR(SUMPRODUCT(('乐容-S级品'!$A$4:$A$32=$B67)*('乐容-S级品'!$L$3:$CA$3=Z$1)*('乐容-S级品'!$L$4:$CA$32)),0)</f>
      </c>
      <c r="AA67" s="280">
        <f>IFERROR(SUMPRODUCT(('控温被PRO-S级品'!$B$2:$B$10=$B67)*('控温被PRO-S级品'!$E$1:$BE$1=AA$1)*('控温被PRO-S级品'!$E$2:$BE$10)),0)+IFERROR(SUMPRODUCT(('冬被-S级品'!$B$2:$B$10=$B67)*('冬被-S级品'!$E$1:$AW$1=AA$1)*('冬被-S级品'!$E$2:$AW$10)),0)+IFERROR(SUMPRODUCT(('白止-S级品'!$A$2:$A$26=$B67)*('白止-S级品'!$D$1:$AV$1=AA$1)*('白止-S级品'!$D$2:$AV$26)),0)+IFERROR(SUMPRODUCT(('乐容-S级品'!$A$4:$A$32=$B67)*('乐容-S级品'!$L$3:$CA$3=AA$1)*('乐容-S级品'!$L$4:$CA$32)),0)</f>
      </c>
      <c r="AB67" s="280">
        <f>IFERROR(SUMPRODUCT(('控温被PRO-S级品'!$B$2:$B$10=$B67)*('控温被PRO-S级品'!$E$1:$BE$1=AB$1)*('控温被PRO-S级品'!$E$2:$BE$10)),0)+IFERROR(SUMPRODUCT(('冬被-S级品'!$B$2:$B$10=$B67)*('冬被-S级品'!$E$1:$AW$1=AB$1)*('冬被-S级品'!$E$2:$AW$10)),0)+IFERROR(SUMPRODUCT(('白止-S级品'!$A$2:$A$26=$B67)*('白止-S级品'!$D$1:$AV$1=AB$1)*('白止-S级品'!$D$2:$AV$26)),0)+IFERROR(SUMPRODUCT(('乐容-S级品'!$A$4:$A$32=$B67)*('乐容-S级品'!$L$3:$CA$3=AB$1)*('乐容-S级品'!$L$4:$CA$32)),0)</f>
      </c>
      <c r="AC67" s="280">
        <f>IFERROR(SUMPRODUCT(('控温被PRO-S级品'!$B$2:$B$10=$B67)*('控温被PRO-S级品'!$E$1:$BE$1=AC$1)*('控温被PRO-S级品'!$E$2:$BE$10)),0)+IFERROR(SUMPRODUCT(('冬被-S级品'!$B$2:$B$10=$B67)*('冬被-S级品'!$E$1:$AW$1=AC$1)*('冬被-S级品'!$E$2:$AW$10)),0)+IFERROR(SUMPRODUCT(('白止-S级品'!$A$2:$A$26=$B67)*('白止-S级品'!$D$1:$AV$1=AC$1)*('白止-S级品'!$D$2:$AV$26)),0)+IFERROR(SUMPRODUCT(('乐容-S级品'!$A$4:$A$32=$B67)*('乐容-S级品'!$L$3:$CA$3=AC$1)*('乐容-S级品'!$L$4:$CA$32)),0)</f>
      </c>
      <c r="AD67" s="280">
        <f>IFERROR(SUMPRODUCT(('控温被PRO-S级品'!$B$2:$B$10=$B67)*('控温被PRO-S级品'!$E$1:$BE$1=AD$1)*('控温被PRO-S级品'!$E$2:$BE$10)),0)+IFERROR(SUMPRODUCT(('冬被-S级品'!$B$2:$B$10=$B67)*('冬被-S级品'!$E$1:$AW$1=AD$1)*('冬被-S级品'!$E$2:$AW$10)),0)+IFERROR(SUMPRODUCT(('白止-S级品'!$A$2:$A$26=$B67)*('白止-S级品'!$D$1:$AV$1=AD$1)*('白止-S级品'!$D$2:$AV$26)),0)+IFERROR(SUMPRODUCT(('乐容-S级品'!$A$4:$A$32=$B67)*('乐容-S级品'!$L$3:$CA$3=AD$1)*('乐容-S级品'!$L$4:$CA$32)),0)</f>
      </c>
      <c r="AE67" s="280">
        <f>IFERROR(SUMPRODUCT(('控温被PRO-S级品'!$B$2:$B$10=$B67)*('控温被PRO-S级品'!$E$1:$BE$1=AE$1)*('控温被PRO-S级品'!$E$2:$BE$10)),0)+IFERROR(SUMPRODUCT(('冬被-S级品'!$B$2:$B$10=$B67)*('冬被-S级品'!$E$1:$AW$1=AE$1)*('冬被-S级品'!$E$2:$AW$10)),0)+IFERROR(SUMPRODUCT(('白止-S级品'!$A$2:$A$26=$B67)*('白止-S级品'!$D$1:$AV$1=AE$1)*('白止-S级品'!$D$2:$AV$26)),0)+IFERROR(SUMPRODUCT(('乐容-S级品'!$A$4:$A$32=$B67)*('乐容-S级品'!$L$3:$CA$3=AE$1)*('乐容-S级品'!$L$4:$CA$32)),0)</f>
      </c>
      <c r="AF67" s="280">
        <f>IFERROR(SUMPRODUCT(('控温被PRO-S级品'!$B$2:$B$10=$B67)*('控温被PRO-S级品'!$E$1:$BE$1=AF$1)*('控温被PRO-S级品'!$E$2:$BE$10)),0)+IFERROR(SUMPRODUCT(('冬被-S级品'!$B$2:$B$10=$B67)*('冬被-S级品'!$E$1:$AW$1=AF$1)*('冬被-S级品'!$E$2:$AW$10)),0)+IFERROR(SUMPRODUCT(('白止-S级品'!$A$2:$A$26=$B67)*('白止-S级品'!$D$1:$AV$1=AF$1)*('白止-S级品'!$D$2:$AV$26)),0)+IFERROR(SUMPRODUCT(('乐容-S级品'!$A$4:$A$32=$B67)*('乐容-S级品'!$L$3:$CA$3=AF$1)*('乐容-S级品'!$L$4:$CA$32)),0)</f>
      </c>
      <c r="AG67" s="280">
        <f>IFERROR(SUMPRODUCT(('控温被PRO-S级品'!$B$2:$B$10=$B67)*('控温被PRO-S级品'!$E$1:$BE$1=AG$1)*('控温被PRO-S级品'!$E$2:$BE$10)),0)+IFERROR(SUMPRODUCT(('冬被-S级品'!$B$2:$B$10=$B67)*('冬被-S级品'!$E$1:$AW$1=AG$1)*('冬被-S级品'!$E$2:$AW$10)),0)+IFERROR(SUMPRODUCT(('白止-S级品'!$A$2:$A$26=$B67)*('白止-S级品'!$D$1:$AV$1=AG$1)*('白止-S级品'!$D$2:$AV$26)),0)+IFERROR(SUMPRODUCT(('乐容-S级品'!$A$4:$A$32=$B67)*('乐容-S级品'!$L$3:$CA$3=AG$1)*('乐容-S级品'!$L$4:$CA$32)),0)</f>
      </c>
      <c r="AH67" s="280">
        <f>IFERROR(SUMPRODUCT(('控温被PRO-S级品'!$B$2:$B$10=$B67)*('控温被PRO-S级品'!$E$1:$BE$1=AH$1)*('控温被PRO-S级品'!$E$2:$BE$10)),0)+IFERROR(SUMPRODUCT(('冬被-S级品'!$B$2:$B$10=$B67)*('冬被-S级品'!$E$1:$AW$1=AH$1)*('冬被-S级品'!$E$2:$AW$10)),0)+IFERROR(SUMPRODUCT(('白止-S级品'!$A$2:$A$26=$B67)*('白止-S级品'!$D$1:$AV$1=AH$1)*('白止-S级品'!$D$2:$AV$26)),0)+IFERROR(SUMPRODUCT(('乐容-S级品'!$A$4:$A$32=$B67)*('乐容-S级品'!$L$3:$CA$3=AH$1)*('乐容-S级品'!$L$4:$CA$32)),0)</f>
      </c>
      <c r="AI67" s="280">
        <f>IFERROR(SUMPRODUCT(('控温被PRO-S级品'!$B$2:$B$10=$B67)*('控温被PRO-S级品'!$E$1:$BE$1=AI$1)*('控温被PRO-S级品'!$E$2:$BE$10)),0)+IFERROR(SUMPRODUCT(('冬被-S级品'!$B$2:$B$10=$B67)*('冬被-S级品'!$E$1:$AW$1=AI$1)*('冬被-S级品'!$E$2:$AW$10)),0)+IFERROR(SUMPRODUCT(('白止-S级品'!$A$2:$A$26=$B67)*('白止-S级品'!$D$1:$AV$1=AI$1)*('白止-S级品'!$D$2:$AV$26)),0)+IFERROR(SUMPRODUCT(('乐容-S级品'!$A$4:$A$32=$B67)*('乐容-S级品'!$L$3:$CA$3=AI$1)*('乐容-S级品'!$L$4:$CA$32)),0)</f>
      </c>
      <c r="AJ67" s="280">
        <f>IFERROR(SUMPRODUCT(('控温被PRO-S级品'!$B$2:$B$10=$B67)*('控温被PRO-S级品'!$E$1:$BE$1=AJ$1)*('控温被PRO-S级品'!$E$2:$BE$10)),0)+IFERROR(SUMPRODUCT(('冬被-S级品'!$B$2:$B$10=$B67)*('冬被-S级品'!$E$1:$AW$1=AJ$1)*('冬被-S级品'!$E$2:$AW$10)),0)+IFERROR(SUMPRODUCT(('白止-S级品'!$A$2:$A$26=$B67)*('白止-S级品'!$D$1:$AV$1=AJ$1)*('白止-S级品'!$D$2:$AV$26)),0)+IFERROR(SUMPRODUCT(('乐容-S级品'!$A$4:$A$32=$B67)*('乐容-S级品'!$L$3:$CA$3=AJ$1)*('乐容-S级品'!$L$4:$CA$32)),0)</f>
      </c>
      <c r="AK67" s="280">
        <f>IFERROR(SUMPRODUCT(('控温被PRO-S级品'!$B$2:$B$10=$B67)*('控温被PRO-S级品'!$E$1:$BE$1=AK$1)*('控温被PRO-S级品'!$E$2:$BE$10)),0)+IFERROR(SUMPRODUCT(('冬被-S级品'!$B$2:$B$10=$B67)*('冬被-S级品'!$E$1:$AW$1=AK$1)*('冬被-S级品'!$E$2:$AW$10)),0)+IFERROR(SUMPRODUCT(('白止-S级品'!$A$2:$A$26=$B67)*('白止-S级品'!$D$1:$AV$1=AK$1)*('白止-S级品'!$D$2:$AV$26)),0)+IFERROR(SUMPRODUCT(('乐容-S级品'!$A$4:$A$32=$B67)*('乐容-S级品'!$L$3:$CA$3=AK$1)*('乐容-S级品'!$L$4:$CA$32)),0)</f>
      </c>
      <c r="AL67" s="280">
        <f>IFERROR(SUMPRODUCT(('控温被PRO-S级品'!$B$2:$B$10=$B67)*('控温被PRO-S级品'!$E$1:$BE$1=AL$1)*('控温被PRO-S级品'!$E$2:$BE$10)),0)+IFERROR(SUMPRODUCT(('冬被-S级品'!$B$2:$B$10=$B67)*('冬被-S级品'!$E$1:$AW$1=AL$1)*('冬被-S级品'!$E$2:$AW$10)),0)+IFERROR(SUMPRODUCT(('白止-S级品'!$A$2:$A$26=$B67)*('白止-S级品'!$D$1:$AV$1=AL$1)*('白止-S级品'!$D$2:$AV$26)),0)+IFERROR(SUMPRODUCT(('乐容-S级品'!$A$4:$A$32=$B67)*('乐容-S级品'!$L$3:$CA$3=AL$1)*('乐容-S级品'!$L$4:$CA$32)),0)</f>
      </c>
      <c r="AM67" s="280">
        <f>IFERROR(SUMPRODUCT(('控温被PRO-S级品'!$B$2:$B$10=$B67)*('控温被PRO-S级品'!$E$1:$BE$1=AM$1)*('控温被PRO-S级品'!$E$2:$BE$10)),0)+IFERROR(SUMPRODUCT(('冬被-S级品'!$B$2:$B$10=$B67)*('冬被-S级品'!$E$1:$AW$1=AM$1)*('冬被-S级品'!$E$2:$AW$10)),0)+IFERROR(SUMPRODUCT(('白止-S级品'!$A$2:$A$26=$B67)*('白止-S级品'!$D$1:$AV$1=AM$1)*('白止-S级品'!$D$2:$AV$26)),0)+IFERROR(SUMPRODUCT(('乐容-S级品'!$A$4:$A$32=$B67)*('乐容-S级品'!$L$3:$CA$3=AM$1)*('乐容-S级品'!$L$4:$CA$32)),0)</f>
      </c>
      <c r="AN67" s="280">
        <f>IFERROR(SUMPRODUCT(('控温被PRO-S级品'!$B$2:$B$10=$B67)*('控温被PRO-S级品'!$E$1:$BE$1=AN$1)*('控温被PRO-S级品'!$E$2:$BE$10)),0)+IFERROR(SUMPRODUCT(('冬被-S级品'!$B$2:$B$10=$B67)*('冬被-S级品'!$E$1:$AW$1=AN$1)*('冬被-S级品'!$E$2:$AW$10)),0)+IFERROR(SUMPRODUCT(('白止-S级品'!$A$2:$A$26=$B67)*('白止-S级品'!$D$1:$AV$1=AN$1)*('白止-S级品'!$D$2:$AV$26)),0)+IFERROR(SUMPRODUCT(('乐容-S级品'!$A$4:$A$32=$B67)*('乐容-S级品'!$L$3:$CA$3=AN$1)*('乐容-S级品'!$L$4:$CA$32)),0)</f>
      </c>
      <c r="AO67" s="280">
        <f>IFERROR(SUMPRODUCT(('控温被PRO-S级品'!$B$2:$B$10=$B67)*('控温被PRO-S级品'!$E$1:$BE$1=AO$1)*('控温被PRO-S级品'!$E$2:$BE$10)),0)+IFERROR(SUMPRODUCT(('冬被-S级品'!$B$2:$B$10=$B67)*('冬被-S级品'!$E$1:$AW$1=AO$1)*('冬被-S级品'!$E$2:$AW$10)),0)+IFERROR(SUMPRODUCT(('白止-S级品'!$A$2:$A$26=$B67)*('白止-S级品'!$D$1:$AV$1=AO$1)*('白止-S级品'!$D$2:$AV$26)),0)+IFERROR(SUMPRODUCT(('乐容-S级品'!$A$4:$A$32=$B67)*('乐容-S级品'!$L$3:$CA$3=AO$1)*('乐容-S级品'!$L$4:$CA$32)),0)</f>
      </c>
      <c r="AP67" s="280">
        <f>IFERROR(SUMPRODUCT(('控温被PRO-S级品'!$B$2:$B$10=$B67)*('控温被PRO-S级品'!$E$1:$BE$1=AP$1)*('控温被PRO-S级品'!$E$2:$BE$10)),0)+IFERROR(SUMPRODUCT(('冬被-S级品'!$B$2:$B$10=$B67)*('冬被-S级品'!$E$1:$AW$1=AP$1)*('冬被-S级品'!$E$2:$AW$10)),0)+IFERROR(SUMPRODUCT(('白止-S级品'!$A$2:$A$26=$B67)*('白止-S级品'!$D$1:$AV$1=AP$1)*('白止-S级品'!$D$2:$AV$26)),0)+IFERROR(SUMPRODUCT(('乐容-S级品'!$A$4:$A$32=$B67)*('乐容-S级品'!$L$3:$CA$3=AP$1)*('乐容-S级品'!$L$4:$CA$32)),0)</f>
      </c>
      <c r="AQ67" s="280">
        <f>IFERROR(SUMPRODUCT(('控温被PRO-S级品'!$B$2:$B$10=$B67)*('控温被PRO-S级品'!$E$1:$BE$1=AQ$1)*('控温被PRO-S级品'!$E$2:$BE$10)),0)+IFERROR(SUMPRODUCT(('冬被-S级品'!$B$2:$B$10=$B67)*('冬被-S级品'!$E$1:$AW$1=AQ$1)*('冬被-S级品'!$E$2:$AW$10)),0)+IFERROR(SUMPRODUCT(('白止-S级品'!$A$2:$A$26=$B67)*('白止-S级品'!$D$1:$AV$1=AQ$1)*('白止-S级品'!$D$2:$AV$26)),0)+IFERROR(SUMPRODUCT(('乐容-S级品'!$A$4:$A$32=$B67)*('乐容-S级品'!$L$3:$CA$3=AQ$1)*('乐容-S级品'!$L$4:$CA$32)),0)</f>
      </c>
      <c r="AR67" s="280">
        <f>IFERROR(SUMPRODUCT(('控温被PRO-S级品'!$B$2:$B$10=$B67)*('控温被PRO-S级品'!$E$1:$BE$1=AR$1)*('控温被PRO-S级品'!$E$2:$BE$10)),0)+IFERROR(SUMPRODUCT(('冬被-S级品'!$B$2:$B$10=$B67)*('冬被-S级品'!$E$1:$AW$1=AR$1)*('冬被-S级品'!$E$2:$AW$10)),0)+IFERROR(SUMPRODUCT(('白止-S级品'!$A$2:$A$26=$B67)*('白止-S级品'!$D$1:$AV$1=AR$1)*('白止-S级品'!$D$2:$AV$26)),0)+IFERROR(SUMPRODUCT(('乐容-S级品'!$A$4:$A$32=$B67)*('乐容-S级品'!$L$3:$CA$3=AR$1)*('乐容-S级品'!$L$4:$CA$32)),0)</f>
      </c>
      <c r="AS67" s="280">
        <f>IFERROR(SUMPRODUCT(('控温被PRO-S级品'!$B$2:$B$10=$B67)*('控温被PRO-S级品'!$E$1:$BE$1=AS$1)*('控温被PRO-S级品'!$E$2:$BE$10)),0)+IFERROR(SUMPRODUCT(('冬被-S级品'!$B$2:$B$10=$B67)*('冬被-S级品'!$E$1:$AW$1=AS$1)*('冬被-S级品'!$E$2:$AW$10)),0)+IFERROR(SUMPRODUCT(('白止-S级品'!$A$2:$A$26=$B67)*('白止-S级品'!$D$1:$AV$1=AS$1)*('白止-S级品'!$D$2:$AV$26)),0)+IFERROR(SUMPRODUCT(('乐容-S级品'!$A$4:$A$32=$B67)*('乐容-S级品'!$L$3:$CA$3=AS$1)*('乐容-S级品'!$L$4:$CA$32)),0)</f>
      </c>
      <c r="AT67" s="280">
        <f>IFERROR(SUMPRODUCT(('控温被PRO-S级品'!$B$2:$B$10=$B67)*('控温被PRO-S级品'!$E$1:$BE$1=AT$1)*('控温被PRO-S级品'!$E$2:$BE$10)),0)+IFERROR(SUMPRODUCT(('冬被-S级品'!$B$2:$B$10=$B67)*('冬被-S级品'!$E$1:$AW$1=AT$1)*('冬被-S级品'!$E$2:$AW$10)),0)+IFERROR(SUMPRODUCT(('白止-S级品'!$A$2:$A$26=$B67)*('白止-S级品'!$D$1:$AV$1=AT$1)*('白止-S级品'!$D$2:$AV$26)),0)+IFERROR(SUMPRODUCT(('乐容-S级品'!$A$4:$A$32=$B67)*('乐容-S级品'!$L$3:$CA$3=AT$1)*('乐容-S级品'!$L$4:$CA$32)),0)</f>
      </c>
      <c r="AU67" s="280">
        <f>IFERROR(SUMPRODUCT(('控温被PRO-S级品'!$B$2:$B$10=$B67)*('控温被PRO-S级品'!$E$1:$BE$1=AU$1)*('控温被PRO-S级品'!$E$2:$BE$10)),0)+IFERROR(SUMPRODUCT(('冬被-S级品'!$B$2:$B$10=$B67)*('冬被-S级品'!$E$1:$AW$1=AU$1)*('冬被-S级品'!$E$2:$AW$10)),0)+IFERROR(SUMPRODUCT(('白止-S级品'!$A$2:$A$26=$B67)*('白止-S级品'!$D$1:$AV$1=AU$1)*('白止-S级品'!$D$2:$AV$26)),0)+IFERROR(SUMPRODUCT(('乐容-S级品'!$A$4:$A$32=$B67)*('乐容-S级品'!$L$3:$CA$3=AU$1)*('乐容-S级品'!$L$4:$CA$32)),0)</f>
      </c>
      <c r="AV67" s="280">
        <f>IFERROR(SUMPRODUCT(('控温被PRO-S级品'!$B$2:$B$10=$B67)*('控温被PRO-S级品'!$E$1:$BE$1=AV$1)*('控温被PRO-S级品'!$E$2:$BE$10)),0)+IFERROR(SUMPRODUCT(('冬被-S级品'!$B$2:$B$10=$B67)*('冬被-S级品'!$E$1:$AW$1=AV$1)*('冬被-S级品'!$E$2:$AW$10)),0)+IFERROR(SUMPRODUCT(('白止-S级品'!$A$2:$A$26=$B67)*('白止-S级品'!$D$1:$AV$1=AV$1)*('白止-S级品'!$D$2:$AV$26)),0)+IFERROR(SUMPRODUCT(('乐容-S级品'!$A$4:$A$32=$B67)*('乐容-S级品'!$L$3:$CA$3=AV$1)*('乐容-S级品'!$L$4:$CA$32)),0)</f>
      </c>
      <c r="AW67" s="280">
        <f>IFERROR(SUMPRODUCT(('控温被PRO-S级品'!$B$2:$B$10=$B67)*('控温被PRO-S级品'!$E$1:$BE$1=AW$1)*('控温被PRO-S级品'!$E$2:$BE$10)),0)+IFERROR(SUMPRODUCT(('冬被-S级品'!$B$2:$B$10=$B67)*('冬被-S级品'!$E$1:$AW$1=AW$1)*('冬被-S级品'!$E$2:$AW$10)),0)+IFERROR(SUMPRODUCT(('白止-S级品'!$A$2:$A$26=$B67)*('白止-S级品'!$D$1:$AV$1=AW$1)*('白止-S级品'!$D$2:$AV$26)),0)+IFERROR(SUMPRODUCT(('乐容-S级品'!$A$4:$A$32=$B67)*('乐容-S级品'!$L$3:$CA$3=AW$1)*('乐容-S级品'!$L$4:$CA$32)),0)</f>
      </c>
      <c r="AX67" s="280">
        <f>IFERROR(SUMPRODUCT(('控温被PRO-S级品'!$B$2:$B$10=$B67)*('控温被PRO-S级品'!$E$1:$BE$1=AX$1)*('控温被PRO-S级品'!$E$2:$BE$10)),0)+IFERROR(SUMPRODUCT(('冬被-S级品'!$B$2:$B$10=$B67)*('冬被-S级品'!$E$1:$AW$1=AX$1)*('冬被-S级品'!$E$2:$AW$10)),0)+IFERROR(SUMPRODUCT(('白止-S级品'!$A$2:$A$26=$B67)*('白止-S级品'!$D$1:$AV$1=AX$1)*('白止-S级品'!$D$2:$AV$26)),0)+IFERROR(SUMPRODUCT(('乐容-S级品'!$A$4:$A$32=$B67)*('乐容-S级品'!$L$3:$CA$3=AX$1)*('乐容-S级品'!$L$4:$CA$32)),0)</f>
      </c>
      <c r="AY67" s="280">
        <f>IFERROR(SUMPRODUCT(('控温被PRO-S级品'!$B$2:$B$10=$B67)*('控温被PRO-S级品'!$E$1:$BE$1=AY$1)*('控温被PRO-S级品'!$E$2:$BE$10)),0)+IFERROR(SUMPRODUCT(('冬被-S级品'!$B$2:$B$10=$B67)*('冬被-S级品'!$E$1:$AW$1=AY$1)*('冬被-S级品'!$E$2:$AW$10)),0)+IFERROR(SUMPRODUCT(('白止-S级品'!$A$2:$A$26=$B67)*('白止-S级品'!$D$1:$AV$1=AY$1)*('白止-S级品'!$D$2:$AV$26)),0)+IFERROR(SUMPRODUCT(('乐容-S级品'!$A$4:$A$32=$B67)*('乐容-S级品'!$L$3:$CA$3=AY$1)*('乐容-S级品'!$L$4:$CA$32)),0)</f>
      </c>
      <c r="AZ67" s="280">
        <f>IFERROR(SUMPRODUCT(('控温被PRO-S级品'!$B$2:$B$10=$B67)*('控温被PRO-S级品'!$E$1:$BE$1=AZ$1)*('控温被PRO-S级品'!$E$2:$BE$10)),0)+IFERROR(SUMPRODUCT(('冬被-S级品'!$B$2:$B$10=$B67)*('冬被-S级品'!$E$1:$AW$1=AZ$1)*('冬被-S级品'!$E$2:$AW$10)),0)+IFERROR(SUMPRODUCT(('白止-S级品'!$A$2:$A$26=$B67)*('白止-S级品'!$D$1:$AV$1=AZ$1)*('白止-S级品'!$D$2:$AV$26)),0)+IFERROR(SUMPRODUCT(('乐容-S级品'!$A$4:$A$32=$B67)*('乐容-S级品'!$L$3:$CA$3=AZ$1)*('乐容-S级品'!$L$4:$CA$32)),0)</f>
      </c>
      <c r="BA67" s="280">
        <f>IFERROR(SUMPRODUCT(('控温被PRO-S级品'!$B$2:$B$10=$B67)*('控温被PRO-S级品'!$E$1:$BE$1=BA$1)*('控温被PRO-S级品'!$E$2:$BE$10)),0)+IFERROR(SUMPRODUCT(('冬被-S级品'!$B$2:$B$10=$B67)*('冬被-S级品'!$E$1:$AW$1=BA$1)*('冬被-S级品'!$E$2:$AW$10)),0)+IFERROR(SUMPRODUCT(('白止-S级品'!$A$2:$A$26=$B67)*('白止-S级品'!$D$1:$AV$1=BA$1)*('白止-S级品'!$D$2:$AV$26)),0)+IFERROR(SUMPRODUCT(('乐容-S级品'!$A$4:$A$32=$B67)*('乐容-S级品'!$L$3:$CA$3=BA$1)*('乐容-S级品'!$L$4:$CA$32)),0)</f>
      </c>
      <c r="BB67" s="280">
        <f>IFERROR(SUMPRODUCT(('控温被PRO-S级品'!$B$2:$B$10=$B67)*('控温被PRO-S级品'!$E$1:$BE$1=BB$1)*('控温被PRO-S级品'!$E$2:$BE$10)),0)+IFERROR(SUMPRODUCT(('冬被-S级品'!$B$2:$B$10=$B67)*('冬被-S级品'!$E$1:$AW$1=BB$1)*('冬被-S级品'!$E$2:$AW$10)),0)+IFERROR(SUMPRODUCT(('白止-S级品'!$A$2:$A$26=$B67)*('白止-S级品'!$D$1:$AV$1=BB$1)*('白止-S级品'!$D$2:$AV$26)),0)+IFERROR(SUMPRODUCT(('乐容-S级品'!$A$4:$A$32=$B67)*('乐容-S级品'!$L$3:$CA$3=BB$1)*('乐容-S级品'!$L$4:$CA$32)),0)</f>
      </c>
      <c r="BC67" s="280">
        <f>IFERROR(SUMPRODUCT(('控温被PRO-S级品'!$B$2:$B$10=$B67)*('控温被PRO-S级品'!$E$1:$BE$1=BC$1)*('控温被PRO-S级品'!$E$2:$BE$10)),0)+IFERROR(SUMPRODUCT(('冬被-S级品'!$B$2:$B$10=$B67)*('冬被-S级品'!$E$1:$AW$1=BC$1)*('冬被-S级品'!$E$2:$AW$10)),0)+IFERROR(SUMPRODUCT(('白止-S级品'!$A$2:$A$26=$B67)*('白止-S级品'!$D$1:$AV$1=BC$1)*('白止-S级品'!$D$2:$AV$26)),0)+IFERROR(SUMPRODUCT(('乐容-S级品'!$A$4:$A$32=$B67)*('乐容-S级品'!$L$3:$CA$3=BC$1)*('乐容-S级品'!$L$4:$CA$32)),0)</f>
      </c>
      <c r="BD67" s="280">
        <f>IFERROR(SUMPRODUCT(('控温被PRO-S级品'!$B$2:$B$10=$B67)*('控温被PRO-S级品'!$E$1:$BE$1=BD$1)*('控温被PRO-S级品'!$E$2:$BE$10)),0)+IFERROR(SUMPRODUCT(('冬被-S级品'!$B$2:$B$10=$B67)*('冬被-S级品'!$E$1:$AW$1=BD$1)*('冬被-S级品'!$E$2:$AW$10)),0)+IFERROR(SUMPRODUCT(('白止-S级品'!$A$2:$A$26=$B67)*('白止-S级品'!$D$1:$AV$1=BD$1)*('白止-S级品'!$D$2:$AV$26)),0)+IFERROR(SUMPRODUCT(('乐容-S级品'!$A$4:$A$32=$B67)*('乐容-S级品'!$L$3:$CA$3=BD$1)*('乐容-S级品'!$L$4:$CA$32)),0)</f>
      </c>
      <c r="BE67" s="280">
        <f>IFERROR(SUMPRODUCT(('控温被PRO-S级品'!$B$2:$B$10=$B67)*('控温被PRO-S级品'!$E$1:$BE$1=BE$1)*('控温被PRO-S级品'!$E$2:$BE$10)),0)+IFERROR(SUMPRODUCT(('冬被-S级品'!$B$2:$B$10=$B67)*('冬被-S级品'!$E$1:$AW$1=BE$1)*('冬被-S级品'!$E$2:$AW$10)),0)+IFERROR(SUMPRODUCT(('白止-S级品'!$A$2:$A$26=$B67)*('白止-S级品'!$D$1:$AV$1=BE$1)*('白止-S级品'!$D$2:$AV$26)),0)+IFERROR(SUMPRODUCT(('乐容-S级品'!$A$4:$A$32=$B67)*('乐容-S级品'!$L$3:$CA$3=BE$1)*('乐容-S级品'!$L$4:$CA$32)),0)</f>
      </c>
      <c r="BF67" s="280">
        <f>IFERROR(SUMPRODUCT(('控温被PRO-S级品'!$B$2:$B$10=$B67)*('控温被PRO-S级品'!$E$1:$BE$1=BF$1)*('控温被PRO-S级品'!$E$2:$BE$10)),0)+IFERROR(SUMPRODUCT(('冬被-S级品'!$B$2:$B$10=$B67)*('冬被-S级品'!$E$1:$AW$1=BF$1)*('冬被-S级品'!$E$2:$AW$10)),0)+IFERROR(SUMPRODUCT(('白止-S级品'!$A$2:$A$26=$B67)*('白止-S级品'!$D$1:$AV$1=BF$1)*('白止-S级品'!$D$2:$AV$26)),0)+IFERROR(SUMPRODUCT(('乐容-S级品'!$A$4:$A$32=$B67)*('乐容-S级品'!$L$3:$CA$3=BF$1)*('乐容-S级品'!$L$4:$CA$32)),0)</f>
      </c>
      <c r="BG67" s="280">
        <f>IFERROR(SUMPRODUCT(('控温被PRO-S级品'!$B$2:$B$10=$B67)*('控温被PRO-S级品'!$E$1:$BE$1=BG$1)*('控温被PRO-S级品'!$E$2:$BE$10)),0)+IFERROR(SUMPRODUCT(('冬被-S级品'!$B$2:$B$10=$B67)*('冬被-S级品'!$E$1:$AW$1=BG$1)*('冬被-S级品'!$E$2:$AW$10)),0)+IFERROR(SUMPRODUCT(('白止-S级品'!$A$2:$A$26=$B67)*('白止-S级品'!$D$1:$AV$1=BG$1)*('白止-S级品'!$D$2:$AV$26)),0)+IFERROR(SUMPRODUCT(('乐容-S级品'!$A$4:$A$32=$B67)*('乐容-S级品'!$L$3:$CA$3=BG$1)*('乐容-S级品'!$L$4:$CA$32)),0)</f>
      </c>
      <c r="BH67" s="280">
        <f>IFERROR(SUMPRODUCT(('控温被PRO-S级品'!$B$2:$B$10=$B67)*('控温被PRO-S级品'!$E$1:$BE$1=BH$1)*('控温被PRO-S级品'!$E$2:$BE$10)),0)+IFERROR(SUMPRODUCT(('冬被-S级品'!$B$2:$B$10=$B67)*('冬被-S级品'!$E$1:$AW$1=BH$1)*('冬被-S级品'!$E$2:$AW$10)),0)+IFERROR(SUMPRODUCT(('白止-S级品'!$A$2:$A$26=$B67)*('白止-S级品'!$D$1:$AV$1=BH$1)*('白止-S级品'!$D$2:$AV$26)),0)+IFERROR(SUMPRODUCT(('乐容-S级品'!$A$4:$A$32=$B67)*('乐容-S级品'!$L$3:$CA$3=BH$1)*('乐容-S级品'!$L$4:$CA$32)),0)</f>
      </c>
      <c r="BI67" s="280">
        <f>IFERROR(SUMPRODUCT(('控温被PRO-S级品'!$B$2:$B$10=$B67)*('控温被PRO-S级品'!$E$1:$BE$1=BI$1)*('控温被PRO-S级品'!$E$2:$BE$10)),0)+IFERROR(SUMPRODUCT(('冬被-S级品'!$B$2:$B$10=$B67)*('冬被-S级品'!$E$1:$AW$1=BI$1)*('冬被-S级品'!$E$2:$AW$10)),0)+IFERROR(SUMPRODUCT(('白止-S级品'!$A$2:$A$26=$B67)*('白止-S级品'!$D$1:$AV$1=BI$1)*('白止-S级品'!$D$2:$AV$26)),0)+IFERROR(SUMPRODUCT(('乐容-S级品'!$A$4:$A$32=$B67)*('乐容-S级品'!$L$3:$CA$3=BI$1)*('乐容-S级品'!$L$4:$CA$32)),0)</f>
      </c>
      <c r="BJ67" s="280">
        <f>IFERROR(SUMPRODUCT(('控温被PRO-S级品'!$B$2:$B$10=$B67)*('控温被PRO-S级品'!$E$1:$BE$1=BJ$1)*('控温被PRO-S级品'!$E$2:$BE$10)),0)+IFERROR(SUMPRODUCT(('冬被-S级品'!$B$2:$B$10=$B67)*('冬被-S级品'!$E$1:$AW$1=BJ$1)*('冬被-S级品'!$E$2:$AW$10)),0)+IFERROR(SUMPRODUCT(('白止-S级品'!$A$2:$A$26=$B67)*('白止-S级品'!$D$1:$AV$1=BJ$1)*('白止-S级品'!$D$2:$AV$26)),0)+IFERROR(SUMPRODUCT(('乐容-S级品'!$A$4:$A$32=$B67)*('乐容-S级品'!$L$3:$CA$3=BJ$1)*('乐容-S级品'!$L$4:$CA$32)),0)</f>
      </c>
      <c r="BK67" s="280">
        <f>IFERROR(SUMPRODUCT(('控温被PRO-S级品'!$B$2:$B$10=$B67)*('控温被PRO-S级品'!$E$1:$BE$1=BK$1)*('控温被PRO-S级品'!$E$2:$BE$10)),0)+IFERROR(SUMPRODUCT(('冬被-S级品'!$B$2:$B$10=$B67)*('冬被-S级品'!$E$1:$AW$1=BK$1)*('冬被-S级品'!$E$2:$AW$10)),0)+IFERROR(SUMPRODUCT(('白止-S级品'!$A$2:$A$26=$B67)*('白止-S级品'!$D$1:$AV$1=BK$1)*('白止-S级品'!$D$2:$AV$26)),0)+IFERROR(SUMPRODUCT(('乐容-S级品'!$A$4:$A$32=$B67)*('乐容-S级品'!$L$3:$CA$3=BK$1)*('乐容-S级品'!$L$4:$CA$32)),0)</f>
      </c>
      <c r="BL67" s="280">
        <f>IFERROR(SUMPRODUCT(('控温被PRO-S级品'!$B$2:$B$10=$B67)*('控温被PRO-S级品'!$E$1:$BE$1=BL$1)*('控温被PRO-S级品'!$E$2:$BE$10)),0)+IFERROR(SUMPRODUCT(('冬被-S级品'!$B$2:$B$10=$B67)*('冬被-S级品'!$E$1:$AW$1=BL$1)*('冬被-S级品'!$E$2:$AW$10)),0)+IFERROR(SUMPRODUCT(('白止-S级品'!$A$2:$A$26=$B67)*('白止-S级品'!$D$1:$AV$1=BL$1)*('白止-S级品'!$D$2:$AV$26)),0)+IFERROR(SUMPRODUCT(('乐容-S级品'!$A$4:$A$32=$B67)*('乐容-S级品'!$L$3:$CA$3=BL$1)*('乐容-S级品'!$L$4:$CA$32)),0)</f>
      </c>
      <c r="BM67" s="280">
        <f>IFERROR(SUMPRODUCT(('控温被PRO-S级品'!$B$2:$B$10=$B67)*('控温被PRO-S级品'!$E$1:$BE$1=BM$1)*('控温被PRO-S级品'!$E$2:$BE$10)),0)+IFERROR(SUMPRODUCT(('冬被-S级品'!$B$2:$B$10=$B67)*('冬被-S级品'!$E$1:$AW$1=BM$1)*('冬被-S级品'!$E$2:$AW$10)),0)+IFERROR(SUMPRODUCT(('白止-S级品'!$A$2:$A$26=$B67)*('白止-S级品'!$D$1:$AV$1=BM$1)*('白止-S级品'!$D$2:$AV$26)),0)+IFERROR(SUMPRODUCT(('乐容-S级品'!$A$4:$A$32=$B67)*('乐容-S级品'!$L$3:$CA$3=BM$1)*('乐容-S级品'!$L$4:$CA$32)),0)</f>
      </c>
      <c r="BN67" s="280">
        <f>IFERROR(SUMPRODUCT(('控温被PRO-S级品'!$B$2:$B$10=$B67)*('控温被PRO-S级品'!$E$1:$BE$1=BN$1)*('控温被PRO-S级品'!$E$2:$BE$10)),0)+IFERROR(SUMPRODUCT(('冬被-S级品'!$B$2:$B$10=$B67)*('冬被-S级品'!$E$1:$AW$1=BN$1)*('冬被-S级品'!$E$2:$AW$10)),0)+IFERROR(SUMPRODUCT(('白止-S级品'!$A$2:$A$26=$B67)*('白止-S级品'!$D$1:$AV$1=BN$1)*('白止-S级品'!$D$2:$AV$26)),0)+IFERROR(SUMPRODUCT(('乐容-S级品'!$A$4:$A$32=$B67)*('乐容-S级品'!$L$3:$CA$3=BN$1)*('乐容-S级品'!$L$4:$CA$32)),0)</f>
      </c>
      <c r="BO67" s="280">
        <f>IFERROR(SUMPRODUCT(('控温被PRO-S级品'!$B$2:$B$10=$B67)*('控温被PRO-S级品'!$E$1:$BE$1=BO$1)*('控温被PRO-S级品'!$E$2:$BE$10)),0)+IFERROR(SUMPRODUCT(('冬被-S级品'!$B$2:$B$10=$B67)*('冬被-S级品'!$E$1:$AW$1=BO$1)*('冬被-S级品'!$E$2:$AW$10)),0)+IFERROR(SUMPRODUCT(('白止-S级品'!$A$2:$A$26=$B67)*('白止-S级品'!$D$1:$AV$1=BO$1)*('白止-S级品'!$D$2:$AV$26)),0)+IFERROR(SUMPRODUCT(('乐容-S级品'!$A$4:$A$32=$B67)*('乐容-S级品'!$L$3:$CA$3=BO$1)*('乐容-S级品'!$L$4:$CA$32)),0)</f>
      </c>
      <c r="BP67" s="280">
        <f>IFERROR(SUMPRODUCT(('控温被PRO-S级品'!$B$2:$B$10=$B67)*('控温被PRO-S级品'!$E$1:$BE$1=BP$1)*('控温被PRO-S级品'!$E$2:$BE$10)),0)+IFERROR(SUMPRODUCT(('冬被-S级品'!$B$2:$B$10=$B67)*('冬被-S级品'!$E$1:$AW$1=BP$1)*('冬被-S级品'!$E$2:$AW$10)),0)+IFERROR(SUMPRODUCT(('白止-S级品'!$A$2:$A$26=$B67)*('白止-S级品'!$D$1:$AV$1=BP$1)*('白止-S级品'!$D$2:$AV$26)),0)+IFERROR(SUMPRODUCT(('乐容-S级品'!$A$4:$A$32=$B67)*('乐容-S级品'!$L$3:$CA$3=BP$1)*('乐容-S级品'!$L$4:$CA$32)),0)</f>
      </c>
      <c r="BQ67" s="280">
        <f>IFERROR(SUMPRODUCT(('控温被PRO-S级品'!$B$2:$B$10=$B67)*('控温被PRO-S级品'!$E$1:$BE$1=BQ$1)*('控温被PRO-S级品'!$E$2:$BE$10)),0)+IFERROR(SUMPRODUCT(('冬被-S级品'!$B$2:$B$10=$B67)*('冬被-S级品'!$E$1:$AW$1=BQ$1)*('冬被-S级品'!$E$2:$AW$10)),0)+IFERROR(SUMPRODUCT(('白止-S级品'!$A$2:$A$26=$B67)*('白止-S级品'!$D$1:$AV$1=BQ$1)*('白止-S级品'!$D$2:$AV$26)),0)+IFERROR(SUMPRODUCT(('乐容-S级品'!$A$4:$A$32=$B67)*('乐容-S级品'!$L$3:$CA$3=BQ$1)*('乐容-S级品'!$L$4:$CA$32)),0)</f>
      </c>
      <c r="BR67" s="280">
        <f>IFERROR(SUMPRODUCT(('控温被PRO-S级品'!$B$2:$B$10=$B67)*('控温被PRO-S级品'!$E$1:$BE$1=BR$1)*('控温被PRO-S级品'!$E$2:$BE$10)),0)+IFERROR(SUMPRODUCT(('冬被-S级品'!$B$2:$B$10=$B67)*('冬被-S级品'!$E$1:$AW$1=BR$1)*('冬被-S级品'!$E$2:$AW$10)),0)+IFERROR(SUMPRODUCT(('白止-S级品'!$A$2:$A$26=$B67)*('白止-S级品'!$D$1:$AV$1=BR$1)*('白止-S级品'!$D$2:$AV$26)),0)+IFERROR(SUMPRODUCT(('乐容-S级品'!$A$4:$A$32=$B67)*('乐容-S级品'!$L$3:$CA$3=BR$1)*('乐容-S级品'!$L$4:$CA$32)),0)</f>
      </c>
      <c r="BS67" s="280">
        <f>IFERROR(SUMPRODUCT(('控温被PRO-S级品'!$B$2:$B$10=$B67)*('控温被PRO-S级品'!$E$1:$BE$1=BS$1)*('控温被PRO-S级品'!$E$2:$BE$10)),0)+IFERROR(SUMPRODUCT(('冬被-S级品'!$B$2:$B$10=$B67)*('冬被-S级品'!$E$1:$AW$1=BS$1)*('冬被-S级品'!$E$2:$AW$10)),0)+IFERROR(SUMPRODUCT(('白止-S级品'!$A$2:$A$26=$B67)*('白止-S级品'!$D$1:$AV$1=BS$1)*('白止-S级品'!$D$2:$AV$26)),0)+IFERROR(SUMPRODUCT(('乐容-S级品'!$A$4:$A$32=$B67)*('乐容-S级品'!$L$3:$CA$3=BS$1)*('乐容-S级品'!$L$4:$CA$32)),0)</f>
      </c>
      <c r="BT67" s="280">
        <f>IFERROR(SUMPRODUCT(('控温被PRO-S级品'!$B$2:$B$10=$B67)*('控温被PRO-S级品'!$E$1:$BE$1=BT$1)*('控温被PRO-S级品'!$E$2:$BE$10)),0)+IFERROR(SUMPRODUCT(('冬被-S级品'!$B$2:$B$10=$B67)*('冬被-S级品'!$E$1:$AW$1=BT$1)*('冬被-S级品'!$E$2:$AW$10)),0)+IFERROR(SUMPRODUCT(('白止-S级品'!$A$2:$A$26=$B67)*('白止-S级品'!$D$1:$AV$1=BT$1)*('白止-S级品'!$D$2:$AV$26)),0)+IFERROR(SUMPRODUCT(('乐容-S级品'!$A$4:$A$32=$B67)*('乐容-S级品'!$L$3:$CA$3=BT$1)*('乐容-S级品'!$L$4:$CA$32)),0)</f>
      </c>
      <c r="BU67" s="280">
        <f>IFERROR(SUMPRODUCT(('控温被PRO-S级品'!$B$2:$B$10=$B67)*('控温被PRO-S级品'!$E$1:$BE$1=BU$1)*('控温被PRO-S级品'!$E$2:$BE$10)),0)+IFERROR(SUMPRODUCT(('冬被-S级品'!$B$2:$B$10=$B67)*('冬被-S级品'!$E$1:$AW$1=BU$1)*('冬被-S级品'!$E$2:$AW$10)),0)+IFERROR(SUMPRODUCT(('白止-S级品'!$A$2:$A$26=$B67)*('白止-S级品'!$D$1:$AV$1=BU$1)*('白止-S级品'!$D$2:$AV$26)),0)+IFERROR(SUMPRODUCT(('乐容-S级品'!$A$4:$A$32=$B67)*('乐容-S级品'!$L$3:$CA$3=BU$1)*('乐容-S级品'!$L$4:$CA$32)),0)</f>
      </c>
      <c r="BV67" s="280">
        <f>IFERROR(SUMPRODUCT(('控温被PRO-S级品'!$B$2:$B$10=$B67)*('控温被PRO-S级品'!$E$1:$BE$1=BV$1)*('控温被PRO-S级品'!$E$2:$BE$10)),0)+IFERROR(SUMPRODUCT(('冬被-S级品'!$B$2:$B$10=$B67)*('冬被-S级品'!$E$1:$AW$1=BV$1)*('冬被-S级品'!$E$2:$AW$10)),0)+IFERROR(SUMPRODUCT(('白止-S级品'!$A$2:$A$26=$B67)*('白止-S级品'!$D$1:$AV$1=BV$1)*('白止-S级品'!$D$2:$AV$26)),0)+IFERROR(SUMPRODUCT(('乐容-S级品'!$A$4:$A$32=$B67)*('乐容-S级品'!$L$3:$CA$3=BV$1)*('乐容-S级品'!$L$4:$CA$32)),0)</f>
      </c>
      <c r="BW67" s="280">
        <f>IFERROR(SUMPRODUCT(('控温被PRO-S级品'!$B$2:$B$10=$B67)*('控温被PRO-S级品'!$E$1:$BE$1=BW$1)*('控温被PRO-S级品'!$E$2:$BE$10)),0)+IFERROR(SUMPRODUCT(('冬被-S级品'!$B$2:$B$10=$B67)*('冬被-S级品'!$E$1:$AW$1=BW$1)*('冬被-S级品'!$E$2:$AW$10)),0)+IFERROR(SUMPRODUCT(('白止-S级品'!$A$2:$A$26=$B67)*('白止-S级品'!$D$1:$AV$1=BW$1)*('白止-S级品'!$D$2:$AV$26)),0)+IFERROR(SUMPRODUCT(('乐容-S级品'!$A$4:$A$32=$B67)*('乐容-S级品'!$L$3:$CA$3=BW$1)*('乐容-S级品'!$L$4:$CA$32)),0)</f>
      </c>
      <c r="BX67" s="280">
        <f>IFERROR(SUMPRODUCT(('控温被PRO-S级品'!$B$2:$B$10=$B67)*('控温被PRO-S级品'!$E$1:$BE$1=BX$1)*('控温被PRO-S级品'!$E$2:$BE$10)),0)+IFERROR(SUMPRODUCT(('冬被-S级品'!$B$2:$B$10=$B67)*('冬被-S级品'!$E$1:$AW$1=BX$1)*('冬被-S级品'!$E$2:$AW$10)),0)+IFERROR(SUMPRODUCT(('白止-S级品'!$A$2:$A$26=$B67)*('白止-S级品'!$D$1:$AV$1=BX$1)*('白止-S级品'!$D$2:$AV$26)),0)+IFERROR(SUMPRODUCT(('乐容-S级品'!$A$4:$A$32=$B67)*('乐容-S级品'!$L$3:$CA$3=BX$1)*('乐容-S级品'!$L$4:$CA$32)),0)</f>
      </c>
      <c r="BY67" s="280">
        <f>IFERROR(SUMPRODUCT(('控温被PRO-S级品'!$B$2:$B$10=$B67)*('控温被PRO-S级品'!$E$1:$BE$1=BY$1)*('控温被PRO-S级品'!$E$2:$BE$10)),0)+IFERROR(SUMPRODUCT(('冬被-S级品'!$B$2:$B$10=$B67)*('冬被-S级品'!$E$1:$AW$1=BY$1)*('冬被-S级品'!$E$2:$AW$10)),0)+IFERROR(SUMPRODUCT(('白止-S级品'!$A$2:$A$26=$B67)*('白止-S级品'!$D$1:$AV$1=BY$1)*('白止-S级品'!$D$2:$AV$26)),0)+IFERROR(SUMPRODUCT(('乐容-S级品'!$A$4:$A$32=$B67)*('乐容-S级品'!$L$3:$CA$3=BY$1)*('乐容-S级品'!$L$4:$CA$32)),0)</f>
      </c>
      <c r="BZ67" s="280">
        <f>IFERROR(SUMPRODUCT(('控温被PRO-S级品'!$B$2:$B$10=$B67)*('控温被PRO-S级品'!$E$1:$BE$1=BZ$1)*('控温被PRO-S级品'!$E$2:$BE$10)),0)+IFERROR(SUMPRODUCT(('冬被-S级品'!$B$2:$B$10=$B67)*('冬被-S级品'!$E$1:$AW$1=BZ$1)*('冬被-S级品'!$E$2:$AW$10)),0)+IFERROR(SUMPRODUCT(('白止-S级品'!$A$2:$A$26=$B67)*('白止-S级品'!$D$1:$AV$1=BZ$1)*('白止-S级品'!$D$2:$AV$26)),0)+IFERROR(SUMPRODUCT(('乐容-S级品'!$A$4:$A$32=$B67)*('乐容-S级品'!$L$3:$CA$3=BZ$1)*('乐容-S级品'!$L$4:$CA$32)),0)</f>
      </c>
      <c r="CA67" s="280">
        <f>IFERROR(SUMPRODUCT(('控温被PRO-S级品'!$B$2:$B$10=$B67)*('控温被PRO-S级品'!$E$1:$BE$1=CA$1)*('控温被PRO-S级品'!$E$2:$BE$10)),0)+IFERROR(SUMPRODUCT(('冬被-S级品'!$B$2:$B$10=$B67)*('冬被-S级品'!$E$1:$AW$1=CA$1)*('冬被-S级品'!$E$2:$AW$10)),0)+IFERROR(SUMPRODUCT(('白止-S级品'!$A$2:$A$26=$B67)*('白止-S级品'!$D$1:$AV$1=CA$1)*('白止-S级品'!$D$2:$AV$26)),0)+IFERROR(SUMPRODUCT(('乐容-S级品'!$A$4:$A$32=$B67)*('乐容-S级品'!$L$3:$CA$3=CA$1)*('乐容-S级品'!$L$4:$CA$32)),0)</f>
      </c>
      <c r="CB67" s="280">
        <f>IFERROR(SUMPRODUCT(('控温被PRO-S级品'!$B$2:$B$10=$B67)*('控温被PRO-S级品'!$E$1:$BE$1=CB$1)*('控温被PRO-S级品'!$E$2:$BE$10)),0)+IFERROR(SUMPRODUCT(('冬被-S级品'!$B$2:$B$10=$B67)*('冬被-S级品'!$E$1:$AW$1=CB$1)*('冬被-S级品'!$E$2:$AW$10)),0)+IFERROR(SUMPRODUCT(('白止-S级品'!$A$2:$A$26=$B67)*('白止-S级品'!$D$1:$AV$1=CB$1)*('白止-S级品'!$D$2:$AV$26)),0)+IFERROR(SUMPRODUCT(('乐容-S级品'!$A$4:$A$32=$B67)*('乐容-S级品'!$L$3:$CA$3=CB$1)*('乐容-S级品'!$L$4:$CA$32)),0)</f>
      </c>
      <c r="CC67" s="280">
        <f>IFERROR(SUMPRODUCT(('控温被PRO-S级品'!$B$2:$B$10=$B67)*('控温被PRO-S级品'!$E$1:$BE$1=CC$1)*('控温被PRO-S级品'!$E$2:$BE$10)),0)+IFERROR(SUMPRODUCT(('冬被-S级品'!$B$2:$B$10=$B67)*('冬被-S级品'!$E$1:$AW$1=CC$1)*('冬被-S级品'!$E$2:$AW$10)),0)+IFERROR(SUMPRODUCT(('白止-S级品'!$A$2:$A$26=$B67)*('白止-S级品'!$D$1:$AV$1=CC$1)*('白止-S级品'!$D$2:$AV$26)),0)+IFERROR(SUMPRODUCT(('乐容-S级品'!$A$4:$A$32=$B67)*('乐容-S级品'!$L$3:$CA$3=CC$1)*('乐容-S级品'!$L$4:$CA$32)),0)</f>
      </c>
      <c r="CD67" s="280">
        <f>IFERROR(SUMPRODUCT(('控温被PRO-S级品'!$B$2:$B$10=$B67)*('控温被PRO-S级品'!$E$1:$BE$1=CD$1)*('控温被PRO-S级品'!$E$2:$BE$10)),0)+IFERROR(SUMPRODUCT(('冬被-S级品'!$B$2:$B$10=$B67)*('冬被-S级品'!$E$1:$AW$1=CD$1)*('冬被-S级品'!$E$2:$AW$10)),0)+IFERROR(SUMPRODUCT(('白止-S级品'!$A$2:$A$26=$B67)*('白止-S级品'!$D$1:$AV$1=CD$1)*('白止-S级品'!$D$2:$AV$26)),0)+IFERROR(SUMPRODUCT(('乐容-S级品'!$A$4:$A$32=$B67)*('乐容-S级品'!$L$3:$CA$3=CD$1)*('乐容-S级品'!$L$4:$CA$32)),0)</f>
      </c>
      <c r="CE67" s="280">
        <f>IFERROR(SUMPRODUCT(('控温被PRO-S级品'!$B$2:$B$10=$B67)*('控温被PRO-S级品'!$E$1:$BE$1=CE$1)*('控温被PRO-S级品'!$E$2:$BE$10)),0)+IFERROR(SUMPRODUCT(('冬被-S级品'!$B$2:$B$10=$B67)*('冬被-S级品'!$E$1:$AW$1=CE$1)*('冬被-S级品'!$E$2:$AW$10)),0)+IFERROR(SUMPRODUCT(('白止-S级品'!$A$2:$A$26=$B67)*('白止-S级品'!$D$1:$AV$1=CE$1)*('白止-S级品'!$D$2:$AV$26)),0)+IFERROR(SUMPRODUCT(('乐容-S级品'!$A$4:$A$32=$B67)*('乐容-S级品'!$L$3:$CA$3=CE$1)*('乐容-S级品'!$L$4:$CA$32)),0)</f>
      </c>
      <c r="CF67" s="280">
        <f>IFERROR(SUMPRODUCT(('控温被PRO-S级品'!$B$2:$B$10=$B67)*('控温被PRO-S级品'!$E$1:$BE$1=CF$1)*('控温被PRO-S级品'!$E$2:$BE$10)),0)+IFERROR(SUMPRODUCT(('冬被-S级品'!$B$2:$B$10=$B67)*('冬被-S级品'!$E$1:$AW$1=CF$1)*('冬被-S级品'!$E$2:$AW$10)),0)+IFERROR(SUMPRODUCT(('白止-S级品'!$A$2:$A$26=$B67)*('白止-S级品'!$D$1:$AV$1=CF$1)*('白止-S级品'!$D$2:$AV$26)),0)+IFERROR(SUMPRODUCT(('乐容-S级品'!$A$4:$A$32=$B67)*('乐容-S级品'!$L$3:$CA$3=CF$1)*('乐容-S级品'!$L$4:$CA$32)),0)</f>
      </c>
      <c r="CG67" s="280">
        <f>IFERROR(SUMPRODUCT(('控温被PRO-S级品'!$B$2:$B$10=$B67)*('控温被PRO-S级品'!$E$1:$BE$1=CG$1)*('控温被PRO-S级品'!$E$2:$BE$10)),0)+IFERROR(SUMPRODUCT(('冬被-S级品'!$B$2:$B$10=$B67)*('冬被-S级品'!$E$1:$AW$1=CG$1)*('冬被-S级品'!$E$2:$AW$10)),0)+IFERROR(SUMPRODUCT(('白止-S级品'!$A$2:$A$26=$B67)*('白止-S级品'!$D$1:$AV$1=CG$1)*('白止-S级品'!$D$2:$AV$26)),0)+IFERROR(SUMPRODUCT(('乐容-S级品'!$A$4:$A$32=$B67)*('乐容-S级品'!$L$3:$CA$3=CG$1)*('乐容-S级品'!$L$4:$CA$32)),0)</f>
      </c>
      <c r="CH67" s="280">
        <f>IFERROR(SUMPRODUCT(('控温被PRO-S级品'!$B$2:$B$10=$B67)*('控温被PRO-S级品'!$E$1:$BE$1=CH$1)*('控温被PRO-S级品'!$E$2:$BE$10)),0)+IFERROR(SUMPRODUCT(('冬被-S级品'!$B$2:$B$10=$B67)*('冬被-S级品'!$E$1:$AW$1=CH$1)*('冬被-S级品'!$E$2:$AW$10)),0)+IFERROR(SUMPRODUCT(('白止-S级品'!$A$2:$A$26=$B67)*('白止-S级品'!$D$1:$AV$1=CH$1)*('白止-S级品'!$D$2:$AV$26)),0)+IFERROR(SUMPRODUCT(('乐容-S级品'!$A$4:$A$32=$B67)*('乐容-S级品'!$L$3:$CA$3=CH$1)*('乐容-S级品'!$L$4:$CA$32)),0)</f>
      </c>
      <c r="CI67" s="280">
        <f>IFERROR(SUMPRODUCT(('控温被PRO-S级品'!$B$2:$B$10=$B67)*('控温被PRO-S级品'!$E$1:$BE$1=CI$1)*('控温被PRO-S级品'!$E$2:$BE$10)),0)+IFERROR(SUMPRODUCT(('冬被-S级品'!$B$2:$B$10=$B67)*('冬被-S级品'!$E$1:$AW$1=CI$1)*('冬被-S级品'!$E$2:$AW$10)),0)+IFERROR(SUMPRODUCT(('白止-S级品'!$A$2:$A$26=$B67)*('白止-S级品'!$D$1:$AV$1=CI$1)*('白止-S级品'!$D$2:$AV$26)),0)+IFERROR(SUMPRODUCT(('乐容-S级品'!$A$4:$A$32=$B67)*('乐容-S级品'!$L$3:$CA$3=CI$1)*('乐容-S级品'!$L$4:$CA$32)),0)</f>
      </c>
      <c r="CJ67" s="280">
        <f>IFERROR(SUMPRODUCT(('控温被PRO-S级品'!$B$2:$B$10=$B67)*('控温被PRO-S级品'!$E$1:$BE$1=CJ$1)*('控温被PRO-S级品'!$E$2:$BE$10)),0)+IFERROR(SUMPRODUCT(('冬被-S级品'!$B$2:$B$10=$B67)*('冬被-S级品'!$E$1:$AW$1=CJ$1)*('冬被-S级品'!$E$2:$AW$10)),0)+IFERROR(SUMPRODUCT(('白止-S级品'!$A$2:$A$26=$B67)*('白止-S级品'!$D$1:$AV$1=CJ$1)*('白止-S级品'!$D$2:$AV$26)),0)+IFERROR(SUMPRODUCT(('乐容-S级品'!$A$4:$A$32=$B67)*('乐容-S级品'!$L$3:$CA$3=CJ$1)*('乐容-S级品'!$L$4:$CA$32)),0)</f>
      </c>
      <c r="CK67" s="280">
        <f>IFERROR(SUMPRODUCT(('控温被PRO-S级品'!$B$2:$B$10=$B67)*('控温被PRO-S级品'!$E$1:$BE$1=CK$1)*('控温被PRO-S级品'!$E$2:$BE$10)),0)+IFERROR(SUMPRODUCT(('冬被-S级品'!$B$2:$B$10=$B67)*('冬被-S级品'!$E$1:$AW$1=CK$1)*('冬被-S级品'!$E$2:$AW$10)),0)+IFERROR(SUMPRODUCT(('白止-S级品'!$A$2:$A$26=$B67)*('白止-S级品'!$D$1:$AV$1=CK$1)*('白止-S级品'!$D$2:$AV$26)),0)+IFERROR(SUMPRODUCT(('乐容-S级品'!$A$4:$A$32=$B67)*('乐容-S级品'!$L$3:$CA$3=CK$1)*('乐容-S级品'!$L$4:$CA$32)),0)</f>
      </c>
      <c r="CL67" s="280">
        <f>IFERROR(SUMPRODUCT(('控温被PRO-S级品'!$B$2:$B$10=$B67)*('控温被PRO-S级品'!$E$1:$BE$1=CL$1)*('控温被PRO-S级品'!$E$2:$BE$10)),0)+IFERROR(SUMPRODUCT(('冬被-S级品'!$B$2:$B$10=$B67)*('冬被-S级品'!$E$1:$AW$1=CL$1)*('冬被-S级品'!$E$2:$AW$10)),0)+IFERROR(SUMPRODUCT(('白止-S级品'!$A$2:$A$26=$B67)*('白止-S级品'!$D$1:$AV$1=CL$1)*('白止-S级品'!$D$2:$AV$26)),0)+IFERROR(SUMPRODUCT(('乐容-S级品'!$A$4:$A$32=$B67)*('乐容-S级品'!$L$3:$CA$3=CL$1)*('乐容-S级品'!$L$4:$CA$32)),0)</f>
      </c>
      <c r="CM67" s="280">
        <f>IFERROR(SUMPRODUCT(('控温被PRO-S级品'!$B$2:$B$10=$B67)*('控温被PRO-S级品'!$E$1:$BE$1=CM$1)*('控温被PRO-S级品'!$E$2:$BE$10)),0)+IFERROR(SUMPRODUCT(('冬被-S级品'!$B$2:$B$10=$B67)*('冬被-S级品'!$E$1:$AW$1=CM$1)*('冬被-S级品'!$E$2:$AW$10)),0)+IFERROR(SUMPRODUCT(('白止-S级品'!$A$2:$A$26=$B67)*('白止-S级品'!$D$1:$AV$1=CM$1)*('白止-S级品'!$D$2:$AV$26)),0)+IFERROR(SUMPRODUCT(('乐容-S级品'!$A$4:$A$32=$B67)*('乐容-S级品'!$L$3:$CA$3=CM$1)*('乐容-S级品'!$L$4:$CA$32)),0)</f>
      </c>
      <c r="CN67" s="280">
        <f>IFERROR(SUMPRODUCT(('控温被PRO-S级品'!$B$2:$B$10=$B67)*('控温被PRO-S级品'!$E$1:$BE$1=CN$1)*('控温被PRO-S级品'!$E$2:$BE$10)),0)+IFERROR(SUMPRODUCT(('冬被-S级品'!$B$2:$B$10=$B67)*('冬被-S级品'!$E$1:$AW$1=CN$1)*('冬被-S级品'!$E$2:$AW$10)),0)+IFERROR(SUMPRODUCT(('白止-S级品'!$A$2:$A$26=$B67)*('白止-S级品'!$D$1:$AV$1=CN$1)*('白止-S级品'!$D$2:$AV$26)),0)+IFERROR(SUMPRODUCT(('乐容-S级品'!$A$4:$A$32=$B67)*('乐容-S级品'!$L$3:$CA$3=CN$1)*('乐容-S级品'!$L$4:$CA$32)),0)</f>
      </c>
      <c r="CO67" s="280">
        <f>IFERROR(SUMPRODUCT(('控温被PRO-S级品'!$B$2:$B$10=$B67)*('控温被PRO-S级品'!$E$1:$BE$1=CO$1)*('控温被PRO-S级品'!$E$2:$BE$10)),0)+IFERROR(SUMPRODUCT(('冬被-S级品'!$B$2:$B$10=$B67)*('冬被-S级品'!$E$1:$AW$1=CO$1)*('冬被-S级品'!$E$2:$AW$10)),0)+IFERROR(SUMPRODUCT(('白止-S级品'!$A$2:$A$26=$B67)*('白止-S级品'!$D$1:$AV$1=CO$1)*('白止-S级品'!$D$2:$AV$26)),0)+IFERROR(SUMPRODUCT(('乐容-S级品'!$A$4:$A$32=$B67)*('乐容-S级品'!$L$3:$CA$3=CO$1)*('乐容-S级品'!$L$4:$CA$32)),0)</f>
      </c>
      <c r="CP67" s="280">
        <f>IFERROR(SUMPRODUCT(('控温被PRO-S级品'!$B$2:$B$10=$B67)*('控温被PRO-S级品'!$E$1:$BE$1=CP$1)*('控温被PRO-S级品'!$E$2:$BE$10)),0)+IFERROR(SUMPRODUCT(('冬被-S级品'!$B$2:$B$10=$B67)*('冬被-S级品'!$E$1:$AW$1=CP$1)*('冬被-S级品'!$E$2:$AW$10)),0)+IFERROR(SUMPRODUCT(('白止-S级品'!$A$2:$A$26=$B67)*('白止-S级品'!$D$1:$AV$1=CP$1)*('白止-S级品'!$D$2:$AV$26)),0)+IFERROR(SUMPRODUCT(('乐容-S级品'!$A$4:$A$32=$B67)*('乐容-S级品'!$L$3:$CA$3=CP$1)*('乐容-S级品'!$L$4:$CA$32)),0)</f>
      </c>
      <c r="CQ67" s="280">
        <f>IFERROR(SUMPRODUCT(('控温被PRO-S级品'!$B$2:$B$10=$B67)*('控温被PRO-S级品'!$E$1:$BE$1=CQ$1)*('控温被PRO-S级品'!$E$2:$BE$10)),0)+IFERROR(SUMPRODUCT(('冬被-S级品'!$B$2:$B$10=$B67)*('冬被-S级品'!$E$1:$AW$1=CQ$1)*('冬被-S级品'!$E$2:$AW$10)),0)+IFERROR(SUMPRODUCT(('白止-S级品'!$A$2:$A$26=$B67)*('白止-S级品'!$D$1:$AV$1=CQ$1)*('白止-S级品'!$D$2:$AV$26)),0)+IFERROR(SUMPRODUCT(('乐容-S级品'!$A$4:$A$32=$B67)*('乐容-S级品'!$L$3:$CA$3=CQ$1)*('乐容-S级品'!$L$4:$CA$32)),0)</f>
      </c>
      <c r="CR67" s="280">
        <f>IFERROR(SUMPRODUCT(('控温被PRO-S级品'!$B$2:$B$10=$B67)*('控温被PRO-S级品'!$E$1:$BE$1=CR$1)*('控温被PRO-S级品'!$E$2:$BE$10)),0)+IFERROR(SUMPRODUCT(('冬被-S级品'!$B$2:$B$10=$B67)*('冬被-S级品'!$E$1:$AW$1=CR$1)*('冬被-S级品'!$E$2:$AW$10)),0)+IFERROR(SUMPRODUCT(('白止-S级品'!$A$2:$A$26=$B67)*('白止-S级品'!$D$1:$AV$1=CR$1)*('白止-S级品'!$D$2:$AV$26)),0)+IFERROR(SUMPRODUCT(('乐容-S级品'!$A$4:$A$32=$B67)*('乐容-S级品'!$L$3:$CA$3=CR$1)*('乐容-S级品'!$L$4:$CA$32)),0)</f>
      </c>
      <c r="CS67" s="280">
        <f>IFERROR(SUMPRODUCT(('控温被PRO-S级品'!$B$2:$B$10=$B67)*('控温被PRO-S级品'!$E$1:$BE$1=CS$1)*('控温被PRO-S级品'!$E$2:$BE$10)),0)+IFERROR(SUMPRODUCT(('冬被-S级品'!$B$2:$B$10=$B67)*('冬被-S级品'!$E$1:$AW$1=CS$1)*('冬被-S级品'!$E$2:$AW$10)),0)+IFERROR(SUMPRODUCT(('白止-S级品'!$A$2:$A$26=$B67)*('白止-S级品'!$D$1:$AV$1=CS$1)*('白止-S级品'!$D$2:$AV$26)),0)+IFERROR(SUMPRODUCT(('乐容-S级品'!$A$4:$A$32=$B67)*('乐容-S级品'!$L$3:$CA$3=CS$1)*('乐容-S级品'!$L$4:$CA$32)),0)</f>
      </c>
      <c r="CT67" s="280">
        <f>IFERROR(SUMPRODUCT(('控温被PRO-S级品'!$B$2:$B$10=$B67)*('控温被PRO-S级品'!$E$1:$BE$1=CT$1)*('控温被PRO-S级品'!$E$2:$BE$10)),0)+IFERROR(SUMPRODUCT(('冬被-S级品'!$B$2:$B$10=$B67)*('冬被-S级品'!$E$1:$AW$1=CT$1)*('冬被-S级品'!$E$2:$AW$10)),0)+IFERROR(SUMPRODUCT(('白止-S级品'!$A$2:$A$26=$B67)*('白止-S级品'!$D$1:$AV$1=CT$1)*('白止-S级品'!$D$2:$AV$26)),0)+IFERROR(SUMPRODUCT(('乐容-S级品'!$A$4:$A$32=$B67)*('乐容-S级品'!$L$3:$CA$3=CT$1)*('乐容-S级品'!$L$4:$CA$32)),0)</f>
      </c>
      <c r="CU67" s="280">
        <f>IFERROR(SUMPRODUCT(('控温被PRO-S级品'!$B$2:$B$10=$B67)*('控温被PRO-S级品'!$E$1:$BE$1=CU$1)*('控温被PRO-S级品'!$E$2:$BE$10)),0)+IFERROR(SUMPRODUCT(('冬被-S级品'!$B$2:$B$10=$B67)*('冬被-S级品'!$E$1:$AW$1=CU$1)*('冬被-S级品'!$E$2:$AW$10)),0)+IFERROR(SUMPRODUCT(('白止-S级品'!$A$2:$A$26=$B67)*('白止-S级品'!$D$1:$AV$1=CU$1)*('白止-S级品'!$D$2:$AV$26)),0)+IFERROR(SUMPRODUCT(('乐容-S级品'!$A$4:$A$32=$B67)*('乐容-S级品'!$L$3:$CA$3=CU$1)*('乐容-S级品'!$L$4:$CA$32)),0)</f>
      </c>
      <c r="CV67" s="280">
        <f>IFERROR(SUMPRODUCT(('控温被PRO-S级品'!$B$2:$B$10=$B67)*('控温被PRO-S级品'!$E$1:$BE$1=CV$1)*('控温被PRO-S级品'!$E$2:$BE$10)),0)+IFERROR(SUMPRODUCT(('冬被-S级品'!$B$2:$B$10=$B67)*('冬被-S级品'!$E$1:$AW$1=CV$1)*('冬被-S级品'!$E$2:$AW$10)),0)+IFERROR(SUMPRODUCT(('白止-S级品'!$A$2:$A$26=$B67)*('白止-S级品'!$D$1:$AV$1=CV$1)*('白止-S级品'!$D$2:$AV$26)),0)+IFERROR(SUMPRODUCT(('乐容-S级品'!$A$4:$A$32=$B67)*('乐容-S级品'!$L$3:$CA$3=CV$1)*('乐容-S级品'!$L$4:$CA$32)),0)</f>
      </c>
      <c r="CW67" s="280">
        <f>IFERROR(SUMPRODUCT(('控温被PRO-S级品'!$B$2:$B$10=$B67)*('控温被PRO-S级品'!$E$1:$BE$1=CW$1)*('控温被PRO-S级品'!$E$2:$BE$10)),0)+IFERROR(SUMPRODUCT(('冬被-S级品'!$B$2:$B$10=$B67)*('冬被-S级品'!$E$1:$AW$1=CW$1)*('冬被-S级品'!$E$2:$AW$10)),0)+IFERROR(SUMPRODUCT(('白止-S级品'!$A$2:$A$26=$B67)*('白止-S级品'!$D$1:$AV$1=CW$1)*('白止-S级品'!$D$2:$AV$26)),0)+IFERROR(SUMPRODUCT(('乐容-S级品'!$A$4:$A$32=$B67)*('乐容-S级品'!$L$3:$CA$3=CW$1)*('乐容-S级品'!$L$4:$CA$32)),0)</f>
      </c>
      <c r="CX67" s="280">
        <f>IFERROR(SUMPRODUCT(('控温被PRO-S级品'!$B$2:$B$10=$B67)*('控温被PRO-S级品'!$E$1:$BE$1=CX$1)*('控温被PRO-S级品'!$E$2:$BE$10)),0)+IFERROR(SUMPRODUCT(('冬被-S级品'!$B$2:$B$10=$B67)*('冬被-S级品'!$E$1:$AW$1=CX$1)*('冬被-S级品'!$E$2:$AW$10)),0)+IFERROR(SUMPRODUCT(('白止-S级品'!$A$2:$A$26=$B67)*('白止-S级品'!$D$1:$AV$1=CX$1)*('白止-S级品'!$D$2:$AV$26)),0)+IFERROR(SUMPRODUCT(('乐容-S级品'!$A$4:$A$32=$B67)*('乐容-S级品'!$L$3:$CA$3=CX$1)*('乐容-S级品'!$L$4:$CA$32)),0)</f>
      </c>
      <c r="CY67" s="280">
        <f>IFERROR(SUMPRODUCT(('控温被PRO-S级品'!$B$2:$B$10=$B67)*('控温被PRO-S级品'!$E$1:$BE$1=CY$1)*('控温被PRO-S级品'!$E$2:$BE$10)),0)+IFERROR(SUMPRODUCT(('冬被-S级品'!$B$2:$B$10=$B67)*('冬被-S级品'!$E$1:$AW$1=CY$1)*('冬被-S级品'!$E$2:$AW$10)),0)+IFERROR(SUMPRODUCT(('白止-S级品'!$A$2:$A$26=$B67)*('白止-S级品'!$D$1:$AV$1=CY$1)*('白止-S级品'!$D$2:$AV$26)),0)+IFERROR(SUMPRODUCT(('乐容-S级品'!$A$4:$A$32=$B67)*('乐容-S级品'!$L$3:$CA$3=CY$1)*('乐容-S级品'!$L$4:$CA$32)),0)</f>
      </c>
      <c r="CZ67" s="280">
        <f>IFERROR(SUMPRODUCT(('控温被PRO-S级品'!$B$2:$B$10=$B67)*('控温被PRO-S级品'!$E$1:$BE$1=CZ$1)*('控温被PRO-S级品'!$E$2:$BE$10)),0)+IFERROR(SUMPRODUCT(('冬被-S级品'!$B$2:$B$10=$B67)*('冬被-S级品'!$E$1:$AW$1=CZ$1)*('冬被-S级品'!$E$2:$AW$10)),0)+IFERROR(SUMPRODUCT(('白止-S级品'!$A$2:$A$26=$B67)*('白止-S级品'!$D$1:$AV$1=CZ$1)*('白止-S级品'!$D$2:$AV$26)),0)+IFERROR(SUMPRODUCT(('乐容-S级品'!$A$4:$A$32=$B67)*('乐容-S级品'!$L$3:$CA$3=CZ$1)*('乐容-S级品'!$L$4:$CA$32)),0)</f>
      </c>
      <c r="DA67" s="280">
        <f>IFERROR(SUMPRODUCT(('控温被PRO-S级品'!$B$2:$B$10=$B67)*('控温被PRO-S级品'!$E$1:$BE$1=DA$1)*('控温被PRO-S级品'!$E$2:$BE$10)),0)+IFERROR(SUMPRODUCT(('冬被-S级品'!$B$2:$B$10=$B67)*('冬被-S级品'!$E$1:$AW$1=DA$1)*('冬被-S级品'!$E$2:$AW$10)),0)+IFERROR(SUMPRODUCT(('白止-S级品'!$A$2:$A$26=$B67)*('白止-S级品'!$D$1:$AV$1=DA$1)*('白止-S级品'!$D$2:$AV$26)),0)+IFERROR(SUMPRODUCT(('乐容-S级品'!$A$4:$A$32=$B67)*('乐容-S级品'!$L$3:$CA$3=DA$1)*('乐容-S级品'!$L$4:$CA$32)),0)</f>
      </c>
      <c r="DB67" s="280">
        <f>IFERROR(SUMPRODUCT(('控温被PRO-S级品'!$B$2:$B$10=$B67)*('控温被PRO-S级品'!$E$1:$BE$1=DB$1)*('控温被PRO-S级品'!$E$2:$BE$10)),0)+IFERROR(SUMPRODUCT(('冬被-S级品'!$B$2:$B$10=$B67)*('冬被-S级品'!$E$1:$AW$1=DB$1)*('冬被-S级品'!$E$2:$AW$10)),0)+IFERROR(SUMPRODUCT(('白止-S级品'!$A$2:$A$26=$B67)*('白止-S级品'!$D$1:$AV$1=DB$1)*('白止-S级品'!$D$2:$AV$26)),0)+IFERROR(SUMPRODUCT(('乐容-S级品'!$A$4:$A$32=$B67)*('乐容-S级品'!$L$3:$CA$3=DB$1)*('乐容-S级品'!$L$4:$CA$32)),0)</f>
      </c>
      <c r="DC67" s="280">
        <f>IFERROR(SUMPRODUCT(('控温被PRO-S级品'!$B$2:$B$10=$B67)*('控温被PRO-S级品'!$E$1:$BE$1=DC$1)*('控温被PRO-S级品'!$E$2:$BE$10)),0)+IFERROR(SUMPRODUCT(('冬被-S级品'!$B$2:$B$10=$B67)*('冬被-S级品'!$E$1:$AW$1=DC$1)*('冬被-S级品'!$E$2:$AW$10)),0)+IFERROR(SUMPRODUCT(('白止-S级品'!$A$2:$A$26=$B67)*('白止-S级品'!$D$1:$AV$1=DC$1)*('白止-S级品'!$D$2:$AV$26)),0)+IFERROR(SUMPRODUCT(('乐容-S级品'!$A$4:$A$32=$B67)*('乐容-S级品'!$L$3:$CA$3=DC$1)*('乐容-S级品'!$L$4:$CA$32)),0)</f>
      </c>
      <c r="DD67" s="280">
        <f>IFERROR(SUMPRODUCT(('控温被PRO-S级品'!$B$2:$B$10=$B67)*('控温被PRO-S级品'!$E$1:$BE$1=DD$1)*('控温被PRO-S级品'!$E$2:$BE$10)),0)+IFERROR(SUMPRODUCT(('冬被-S级品'!$B$2:$B$10=$B67)*('冬被-S级品'!$E$1:$AW$1=DD$1)*('冬被-S级品'!$E$2:$AW$10)),0)+IFERROR(SUMPRODUCT(('白止-S级品'!$A$2:$A$26=$B67)*('白止-S级品'!$D$1:$AV$1=DD$1)*('白止-S级品'!$D$2:$AV$26)),0)+IFERROR(SUMPRODUCT(('乐容-S级品'!$A$4:$A$32=$B67)*('乐容-S级品'!$L$3:$CA$3=DD$1)*('乐容-S级品'!$L$4:$CA$32)),0)</f>
      </c>
      <c r="DE67" s="280">
        <f>IFERROR(SUMPRODUCT(('控温被PRO-S级品'!$B$2:$B$10=$B67)*('控温被PRO-S级品'!$E$1:$BE$1=DE$1)*('控温被PRO-S级品'!$E$2:$BE$10)),0)+IFERROR(SUMPRODUCT(('冬被-S级品'!$B$2:$B$10=$B67)*('冬被-S级品'!$E$1:$AW$1=DE$1)*('冬被-S级品'!$E$2:$AW$10)),0)+IFERROR(SUMPRODUCT(('白止-S级品'!$A$2:$A$26=$B67)*('白止-S级品'!$D$1:$AV$1=DE$1)*('白止-S级品'!$D$2:$AV$26)),0)+IFERROR(SUMPRODUCT(('乐容-S级品'!$A$4:$A$32=$B67)*('乐容-S级品'!$L$3:$CA$3=DE$1)*('乐容-S级品'!$L$4:$CA$32)),0)</f>
      </c>
      <c r="DF67" s="280">
        <f>IFERROR(SUMPRODUCT(('控温被PRO-S级品'!$B$2:$B$10=$B67)*('控温被PRO-S级品'!$E$1:$BE$1=DF$1)*('控温被PRO-S级品'!$E$2:$BE$10)),0)+IFERROR(SUMPRODUCT(('冬被-S级品'!$B$2:$B$10=$B67)*('冬被-S级品'!$E$1:$AW$1=DF$1)*('冬被-S级品'!$E$2:$AW$10)),0)+IFERROR(SUMPRODUCT(('白止-S级品'!$A$2:$A$26=$B67)*('白止-S级品'!$D$1:$AV$1=DF$1)*('白止-S级品'!$D$2:$AV$26)),0)+IFERROR(SUMPRODUCT(('乐容-S级品'!$A$4:$A$32=$B67)*('乐容-S级品'!$L$3:$CA$3=DF$1)*('乐容-S级品'!$L$4:$CA$32)),0)</f>
      </c>
      <c r="DG67" s="280">
        <f>IFERROR(SUMPRODUCT(('控温被PRO-S级品'!$B$2:$B$10=$B67)*('控温被PRO-S级品'!$E$1:$BE$1=DG$1)*('控温被PRO-S级品'!$E$2:$BE$10)),0)+IFERROR(SUMPRODUCT(('冬被-S级品'!$B$2:$B$10=$B67)*('冬被-S级品'!$E$1:$AW$1=DG$1)*('冬被-S级品'!$E$2:$AW$10)),0)+IFERROR(SUMPRODUCT(('白止-S级品'!$A$2:$A$26=$B67)*('白止-S级品'!$D$1:$AV$1=DG$1)*('白止-S级品'!$D$2:$AV$26)),0)+IFERROR(SUMPRODUCT(('乐容-S级品'!$A$4:$A$32=$B67)*('乐容-S级品'!$L$3:$CA$3=DG$1)*('乐容-S级品'!$L$4:$CA$32)),0)</f>
      </c>
      <c r="DH67" s="280">
        <f>IFERROR(SUMPRODUCT(('控温被PRO-S级品'!$B$2:$B$10=$B67)*('控温被PRO-S级品'!$E$1:$BE$1=DH$1)*('控温被PRO-S级品'!$E$2:$BE$10)),0)+IFERROR(SUMPRODUCT(('冬被-S级品'!$B$2:$B$10=$B67)*('冬被-S级品'!$E$1:$AW$1=DH$1)*('冬被-S级品'!$E$2:$AW$10)),0)+IFERROR(SUMPRODUCT(('白止-S级品'!$A$2:$A$26=$B67)*('白止-S级品'!$D$1:$AV$1=DH$1)*('白止-S级品'!$D$2:$AV$26)),0)+IFERROR(SUMPRODUCT(('乐容-S级品'!$A$4:$A$32=$B67)*('乐容-S级品'!$L$3:$CA$3=DH$1)*('乐容-S级品'!$L$4:$CA$32)),0)</f>
      </c>
      <c r="DI67" s="280">
        <f>IFERROR(SUMPRODUCT(('控温被PRO-S级品'!$B$2:$B$10=$B67)*('控温被PRO-S级品'!$E$1:$BE$1=DI$1)*('控温被PRO-S级品'!$E$2:$BE$10)),0)+IFERROR(SUMPRODUCT(('冬被-S级品'!$B$2:$B$10=$B67)*('冬被-S级品'!$E$1:$AW$1=DI$1)*('冬被-S级品'!$E$2:$AW$10)),0)+IFERROR(SUMPRODUCT(('白止-S级品'!$A$2:$A$26=$B67)*('白止-S级品'!$D$1:$AV$1=DI$1)*('白止-S级品'!$D$2:$AV$26)),0)+IFERROR(SUMPRODUCT(('乐容-S级品'!$A$4:$A$32=$B67)*('乐容-S级品'!$L$3:$CA$3=DI$1)*('乐容-S级品'!$L$4:$CA$32)),0)</f>
      </c>
      <c r="DJ67" s="280">
        <f>IFERROR(SUMPRODUCT(('控温被PRO-S级品'!$B$2:$B$10=$B67)*('控温被PRO-S级品'!$E$1:$BE$1=DJ$1)*('控温被PRO-S级品'!$E$2:$BE$10)),0)+IFERROR(SUMPRODUCT(('冬被-S级品'!$B$2:$B$10=$B67)*('冬被-S级品'!$E$1:$AW$1=DJ$1)*('冬被-S级品'!$E$2:$AW$10)),0)+IFERROR(SUMPRODUCT(('白止-S级品'!$A$2:$A$26=$B67)*('白止-S级品'!$D$1:$AV$1=DJ$1)*('白止-S级品'!$D$2:$AV$26)),0)+IFERROR(SUMPRODUCT(('乐容-S级品'!$A$4:$A$32=$B67)*('乐容-S级品'!$L$3:$CA$3=DJ$1)*('乐容-S级品'!$L$4:$CA$32)),0)</f>
      </c>
      <c r="DK67" s="280"/>
      <c r="DL67" s="280"/>
      <c r="DM67" s="280"/>
      <c r="DN67" s="280"/>
      <c r="DO67" s="280"/>
      <c r="DP67" s="280"/>
      <c r="DQ67" s="280"/>
      <c r="DR67" s="280"/>
      <c r="DS67" s="280"/>
      <c r="DT67" s="280"/>
      <c r="DU67" s="280"/>
      <c r="DV67" s="280"/>
      <c r="DW67" s="280">
        <f>VLOOKUP(B67,'系统编码规格'!A:C,3,FALSE)</f>
      </c>
      <c r="DX67" s="280"/>
      <c r="DY67" s="280"/>
      <c r="DZ67" s="280"/>
      <c r="EA67" s="280"/>
      <c r="EB67" s="280"/>
      <c r="EC67" s="280"/>
      <c r="ED67" s="280"/>
      <c r="EE67" s="280"/>
      <c r="EF67" s="280"/>
      <c r="EG67" s="280"/>
      <c r="EH67" s="280"/>
      <c r="EI67" s="280"/>
      <c r="EJ67" s="280"/>
      <c r="EK67" s="280"/>
      <c r="EL67" s="280"/>
      <c r="EM67" s="280"/>
      <c r="EN67" s="280"/>
      <c r="EO67" s="280"/>
      <c r="EP67" s="280"/>
      <c r="EQ67" s="280"/>
      <c r="ER67" s="280"/>
      <c r="ES67" s="280"/>
      <c r="ET67" s="280"/>
      <c r="EU67" s="280"/>
      <c r="EV67" s="280"/>
      <c r="EW67" s="280"/>
      <c r="EX67" s="280"/>
      <c r="EY67" s="280"/>
      <c r="EZ67" s="280"/>
      <c r="FA67" s="280"/>
      <c r="FB67" s="280"/>
      <c r="FC67" s="280"/>
      <c r="FD67" s="280"/>
      <c r="FE67" s="280"/>
      <c r="FF67" s="280"/>
      <c r="FG67" s="280"/>
      <c r="FH67" s="280"/>
      <c r="FI67" s="280"/>
      <c r="FJ67" s="280"/>
      <c r="FK67" s="280"/>
      <c r="FL67" s="280"/>
      <c r="FM67" s="280"/>
      <c r="FN67" s="280"/>
      <c r="FO67" s="280"/>
      <c r="FP67" s="280"/>
      <c r="FQ67" s="280"/>
      <c r="FR67" s="280"/>
      <c r="FS67" s="280"/>
      <c r="FT67" s="280"/>
      <c r="FU67" s="280"/>
      <c r="FV67" s="280"/>
      <c r="FW67" s="280"/>
      <c r="FX67" s="280"/>
      <c r="FY67" s="280"/>
      <c r="FZ67" s="280"/>
      <c r="GA67" s="280"/>
      <c r="GB67" s="280"/>
      <c r="GC67" s="280"/>
      <c r="GD67" s="280"/>
      <c r="GE67" s="280"/>
      <c r="GF67" s="280"/>
      <c r="GG67" s="280"/>
      <c r="GH67" s="280"/>
      <c r="GI67" s="280"/>
      <c r="GJ67" s="280"/>
      <c r="GK67" s="280"/>
      <c r="GL67" s="280"/>
      <c r="GM67" s="280"/>
      <c r="GN67" s="280"/>
      <c r="GO67" s="280"/>
      <c r="GP67" s="280"/>
      <c r="GQ67" s="280"/>
      <c r="GR67" s="280"/>
      <c r="GS67" s="280"/>
      <c r="GT67" s="280"/>
      <c r="GU67" s="280"/>
      <c r="GV67" s="280"/>
    </row>
    <row r="68">
      <c r="A68" s="309" t="str">
        <v>安桐</v>
      </c>
      <c r="B68" s="310" t="str">
        <v>128000256003150</v>
      </c>
      <c r="C68" s="309" t="str">
        <v>亚朵星球 R90深睡控温被</v>
      </c>
      <c r="D68" s="309" t="str">
        <v>150*210cm</v>
      </c>
      <c r="E68">
        <f>SUM(F68:GX68)</f>
      </c>
      <c r="F68" s="280">
        <f>IFERROR(SUMPRODUCT(('控温被PRO-S级品'!$B$2:$B$10=$B68)*('控温被PRO-S级品'!$E$1:$BE$1=F$1)*('控温被PRO-S级品'!$E$2:$BE$10)),0)+IFERROR(SUMPRODUCT(('冬被-S级品'!$B$2:$B$10=$B68)*('冬被-S级品'!$E$1:$AW$1=F$1)*('冬被-S级品'!$E$2:$AW$10)),0)+IFERROR(SUMPRODUCT(('白止-S级品'!$A$2:$A$26=$B68)*('白止-S级品'!$D$1:$AV$1=F$1)*('白止-S级品'!$D$2:$AV$26)),0)+IFERROR(SUMPRODUCT(('乐容-S级品'!$A$4:$A$32=$B68)*('乐容-S级品'!$L$3:$CA$3=F$1)*('乐容-S级品'!$L$4:$CA$32)),0)</f>
      </c>
      <c r="G68" s="280">
        <f>IFERROR(SUMPRODUCT(('控温被PRO-S级品'!$B$2:$B$10=$B68)*('控温被PRO-S级品'!$E$1:$BE$1=G$1)*('控温被PRO-S级品'!$E$2:$BE$10)),0)+IFERROR(SUMPRODUCT(('冬被-S级品'!$B$2:$B$10=$B68)*('冬被-S级品'!$E$1:$AW$1=G$1)*('冬被-S级品'!$E$2:$AW$10)),0)+IFERROR(SUMPRODUCT(('白止-S级品'!$A$2:$A$26=$B68)*('白止-S级品'!$D$1:$AV$1=G$1)*('白止-S级品'!$D$2:$AV$26)),0)+IFERROR(SUMPRODUCT(('乐容-S级品'!$A$4:$A$32=$B68)*('乐容-S级品'!$L$3:$CA$3=G$1)*('乐容-S级品'!$L$4:$CA$32)),0)</f>
      </c>
      <c r="H68" s="280">
        <f>IFERROR(SUMPRODUCT(('控温被PRO-S级品'!$B$2:$B$10=$B68)*('控温被PRO-S级品'!$E$1:$BE$1=H$1)*('控温被PRO-S级品'!$E$2:$BE$10)),0)+IFERROR(SUMPRODUCT(('冬被-S级品'!$B$2:$B$10=$B68)*('冬被-S级品'!$E$1:$AW$1=H$1)*('冬被-S级品'!$E$2:$AW$10)),0)+IFERROR(SUMPRODUCT(('白止-S级品'!$A$2:$A$26=$B68)*('白止-S级品'!$D$1:$AV$1=H$1)*('白止-S级品'!$D$2:$AV$26)),0)+IFERROR(SUMPRODUCT(('乐容-S级品'!$A$4:$A$32=$B68)*('乐容-S级品'!$L$3:$CA$3=H$1)*('乐容-S级品'!$L$4:$CA$32)),0)</f>
      </c>
      <c r="I68" s="280">
        <f>IFERROR(SUMPRODUCT(('控温被PRO-S级品'!$B$2:$B$10=$B68)*('控温被PRO-S级品'!$E$1:$BE$1=I$1)*('控温被PRO-S级品'!$E$2:$BE$10)),0)+IFERROR(SUMPRODUCT(('冬被-S级品'!$B$2:$B$10=$B68)*('冬被-S级品'!$E$1:$AW$1=I$1)*('冬被-S级品'!$E$2:$AW$10)),0)+IFERROR(SUMPRODUCT(('白止-S级品'!$A$2:$A$26=$B68)*('白止-S级品'!$D$1:$AV$1=I$1)*('白止-S级品'!$D$2:$AV$26)),0)+IFERROR(SUMPRODUCT(('乐容-S级品'!$A$4:$A$32=$B68)*('乐容-S级品'!$L$3:$CA$3=I$1)*('乐容-S级品'!$L$4:$CA$32)),0)</f>
      </c>
      <c r="J68" s="280">
        <f>IFERROR(SUMPRODUCT(('控温被PRO-S级品'!$B$2:$B$10=$B68)*('控温被PRO-S级品'!$E$1:$BE$1=J$1)*('控温被PRO-S级品'!$E$2:$BE$10)),0)+IFERROR(SUMPRODUCT(('冬被-S级品'!$B$2:$B$10=$B68)*('冬被-S级品'!$E$1:$AW$1=J$1)*('冬被-S级品'!$E$2:$AW$10)),0)+IFERROR(SUMPRODUCT(('白止-S级品'!$A$2:$A$26=$B68)*('白止-S级品'!$D$1:$AV$1=J$1)*('白止-S级品'!$D$2:$AV$26)),0)+IFERROR(SUMPRODUCT(('乐容-S级品'!$A$4:$A$32=$B68)*('乐容-S级品'!$L$3:$CA$3=J$1)*('乐容-S级品'!$L$4:$CA$32)),0)</f>
      </c>
      <c r="K68" s="280">
        <f>IFERROR(SUMPRODUCT(('控温被PRO-S级品'!$B$2:$B$10=$B68)*('控温被PRO-S级品'!$E$1:$BE$1=K$1)*('控温被PRO-S级品'!$E$2:$BE$10)),0)+IFERROR(SUMPRODUCT(('冬被-S级品'!$B$2:$B$10=$B68)*('冬被-S级品'!$E$1:$AW$1=K$1)*('冬被-S级品'!$E$2:$AW$10)),0)+IFERROR(SUMPRODUCT(('白止-S级品'!$A$2:$A$26=$B68)*('白止-S级品'!$D$1:$AV$1=K$1)*('白止-S级品'!$D$2:$AV$26)),0)+IFERROR(SUMPRODUCT(('乐容-S级品'!$A$4:$A$32=$B68)*('乐容-S级品'!$L$3:$CA$3=K$1)*('乐容-S级品'!$L$4:$CA$32)),0)</f>
      </c>
      <c r="L68" s="280">
        <f>IFERROR(SUMPRODUCT(('控温被PRO-S级品'!$B$2:$B$10=$B68)*('控温被PRO-S级品'!$E$1:$BE$1=L$1)*('控温被PRO-S级品'!$E$2:$BE$10)),0)+IFERROR(SUMPRODUCT(('冬被-S级品'!$B$2:$B$10=$B68)*('冬被-S级品'!$E$1:$AW$1=L$1)*('冬被-S级品'!$E$2:$AW$10)),0)+IFERROR(SUMPRODUCT(('白止-S级品'!$A$2:$A$26=$B68)*('白止-S级品'!$D$1:$AV$1=L$1)*('白止-S级品'!$D$2:$AV$26)),0)+IFERROR(SUMPRODUCT(('乐容-S级品'!$A$4:$A$32=$B68)*('乐容-S级品'!$L$3:$CA$3=L$1)*('乐容-S级品'!$L$4:$CA$32)),0)</f>
      </c>
      <c r="M68" s="280">
        <f>IFERROR(SUMPRODUCT(('控温被PRO-S级品'!$B$2:$B$10=$B68)*('控温被PRO-S级品'!$E$1:$BE$1=M$1)*('控温被PRO-S级品'!$E$2:$BE$10)),0)+IFERROR(SUMPRODUCT(('冬被-S级品'!$B$2:$B$10=$B68)*('冬被-S级品'!$E$1:$AW$1=M$1)*('冬被-S级品'!$E$2:$AW$10)),0)+IFERROR(SUMPRODUCT(('白止-S级品'!$A$2:$A$26=$B68)*('白止-S级品'!$D$1:$AV$1=M$1)*('白止-S级品'!$D$2:$AV$26)),0)+IFERROR(SUMPRODUCT(('乐容-S级品'!$A$4:$A$32=$B68)*('乐容-S级品'!$L$3:$CA$3=M$1)*('乐容-S级品'!$L$4:$CA$32)),0)</f>
      </c>
      <c r="N68" s="280">
        <f>IFERROR(SUMPRODUCT(('控温被PRO-S级品'!$B$2:$B$10=$B68)*('控温被PRO-S级品'!$E$1:$BE$1=N$1)*('控温被PRO-S级品'!$E$2:$BE$10)),0)+IFERROR(SUMPRODUCT(('冬被-S级品'!$B$2:$B$10=$B68)*('冬被-S级品'!$E$1:$AW$1=N$1)*('冬被-S级品'!$E$2:$AW$10)),0)+IFERROR(SUMPRODUCT(('白止-S级品'!$A$2:$A$26=$B68)*('白止-S级品'!$D$1:$AV$1=N$1)*('白止-S级品'!$D$2:$AV$26)),0)+IFERROR(SUMPRODUCT(('乐容-S级品'!$A$4:$A$32=$B68)*('乐容-S级品'!$L$3:$CA$3=N$1)*('乐容-S级品'!$L$4:$CA$32)),0)</f>
      </c>
      <c r="O68" s="280">
        <f>IFERROR(SUMPRODUCT(('控温被PRO-S级品'!$B$2:$B$10=$B68)*('控温被PRO-S级品'!$E$1:$BE$1=O$1)*('控温被PRO-S级品'!$E$2:$BE$10)),0)+IFERROR(SUMPRODUCT(('冬被-S级品'!$B$2:$B$10=$B68)*('冬被-S级品'!$E$1:$AW$1=O$1)*('冬被-S级品'!$E$2:$AW$10)),0)+IFERROR(SUMPRODUCT(('白止-S级品'!$A$2:$A$26=$B68)*('白止-S级品'!$D$1:$AV$1=O$1)*('白止-S级品'!$D$2:$AV$26)),0)+IFERROR(SUMPRODUCT(('乐容-S级品'!$A$4:$A$32=$B68)*('乐容-S级品'!$L$3:$CA$3=O$1)*('乐容-S级品'!$L$4:$CA$32)),0)</f>
      </c>
      <c r="P68" s="280">
        <f>IFERROR(SUMPRODUCT(('控温被PRO-S级品'!$B$2:$B$10=$B68)*('控温被PRO-S级品'!$E$1:$BE$1=P$1)*('控温被PRO-S级品'!$E$2:$BE$10)),0)+IFERROR(SUMPRODUCT(('冬被-S级品'!$B$2:$B$10=$B68)*('冬被-S级品'!$E$1:$AW$1=P$1)*('冬被-S级品'!$E$2:$AW$10)),0)+IFERROR(SUMPRODUCT(('白止-S级品'!$A$2:$A$26=$B68)*('白止-S级品'!$D$1:$AV$1=P$1)*('白止-S级品'!$D$2:$AV$26)),0)+IFERROR(SUMPRODUCT(('乐容-S级品'!$A$4:$A$32=$B68)*('乐容-S级品'!$L$3:$CA$3=P$1)*('乐容-S级品'!$L$4:$CA$32)),0)</f>
      </c>
      <c r="Q68" s="280">
        <f>IFERROR(SUMPRODUCT(('控温被PRO-S级品'!$B$2:$B$10=$B68)*('控温被PRO-S级品'!$E$1:$BE$1=Q$1)*('控温被PRO-S级品'!$E$2:$BE$10)),0)+IFERROR(SUMPRODUCT(('冬被-S级品'!$B$2:$B$10=$B68)*('冬被-S级品'!$E$1:$AW$1=Q$1)*('冬被-S级品'!$E$2:$AW$10)),0)+IFERROR(SUMPRODUCT(('白止-S级品'!$A$2:$A$26=$B68)*('白止-S级品'!$D$1:$AV$1=Q$1)*('白止-S级品'!$D$2:$AV$26)),0)+IFERROR(SUMPRODUCT(('乐容-S级品'!$A$4:$A$32=$B68)*('乐容-S级品'!$L$3:$CA$3=Q$1)*('乐容-S级品'!$L$4:$CA$32)),0)</f>
      </c>
      <c r="R68" s="280">
        <f>IFERROR(SUMPRODUCT(('控温被PRO-S级品'!$B$2:$B$10=$B68)*('控温被PRO-S级品'!$E$1:$BE$1=R$1)*('控温被PRO-S级品'!$E$2:$BE$10)),0)+IFERROR(SUMPRODUCT(('冬被-S级品'!$B$2:$B$10=$B68)*('冬被-S级品'!$E$1:$AW$1=R$1)*('冬被-S级品'!$E$2:$AW$10)),0)+IFERROR(SUMPRODUCT(('白止-S级品'!$A$2:$A$26=$B68)*('白止-S级品'!$D$1:$AV$1=R$1)*('白止-S级品'!$D$2:$AV$26)),0)+IFERROR(SUMPRODUCT(('乐容-S级品'!$A$4:$A$32=$B68)*('乐容-S级品'!$L$3:$CA$3=R$1)*('乐容-S级品'!$L$4:$CA$32)),0)</f>
      </c>
      <c r="S68" s="280">
        <f>IFERROR(SUMPRODUCT(('控温被PRO-S级品'!$B$2:$B$10=$B68)*('控温被PRO-S级品'!$E$1:$BE$1=S$1)*('控温被PRO-S级品'!$E$2:$BE$10)),0)+IFERROR(SUMPRODUCT(('冬被-S级品'!$B$2:$B$10=$B68)*('冬被-S级品'!$E$1:$AW$1=S$1)*('冬被-S级品'!$E$2:$AW$10)),0)+IFERROR(SUMPRODUCT(('白止-S级品'!$A$2:$A$26=$B68)*('白止-S级品'!$D$1:$AV$1=S$1)*('白止-S级品'!$D$2:$AV$26)),0)+IFERROR(SUMPRODUCT(('乐容-S级品'!$A$4:$A$32=$B68)*('乐容-S级品'!$L$3:$CA$3=S$1)*('乐容-S级品'!$L$4:$CA$32)),0)</f>
      </c>
      <c r="T68" s="280">
        <f>IFERROR(SUMPRODUCT(('控温被PRO-S级品'!$B$2:$B$10=$B68)*('控温被PRO-S级品'!$E$1:$BE$1=T$1)*('控温被PRO-S级品'!$E$2:$BE$10)),0)+IFERROR(SUMPRODUCT(('冬被-S级品'!$B$2:$B$10=$B68)*('冬被-S级品'!$E$1:$AW$1=T$1)*('冬被-S级品'!$E$2:$AW$10)),0)+IFERROR(SUMPRODUCT(('白止-S级品'!$A$2:$A$26=$B68)*('白止-S级品'!$D$1:$AV$1=T$1)*('白止-S级品'!$D$2:$AV$26)),0)+IFERROR(SUMPRODUCT(('乐容-S级品'!$A$4:$A$32=$B68)*('乐容-S级品'!$L$3:$CA$3=T$1)*('乐容-S级品'!$L$4:$CA$32)),0)</f>
      </c>
      <c r="U68" s="280">
        <f>IFERROR(SUMPRODUCT(('控温被PRO-S级品'!$B$2:$B$10=$B68)*('控温被PRO-S级品'!$E$1:$BE$1=U$1)*('控温被PRO-S级品'!$E$2:$BE$10)),0)+IFERROR(SUMPRODUCT(('冬被-S级品'!$B$2:$B$10=$B68)*('冬被-S级品'!$E$1:$AW$1=U$1)*('冬被-S级品'!$E$2:$AW$10)),0)+IFERROR(SUMPRODUCT(('白止-S级品'!$A$2:$A$26=$B68)*('白止-S级品'!$D$1:$AV$1=U$1)*('白止-S级品'!$D$2:$AV$26)),0)+IFERROR(SUMPRODUCT(('乐容-S级品'!$A$4:$A$32=$B68)*('乐容-S级品'!$L$3:$CA$3=U$1)*('乐容-S级品'!$L$4:$CA$32)),0)</f>
      </c>
      <c r="V68" s="280">
        <f>IFERROR(SUMPRODUCT(('控温被PRO-S级品'!$B$2:$B$10=$B68)*('控温被PRO-S级品'!$E$1:$BE$1=V$1)*('控温被PRO-S级品'!$E$2:$BE$10)),0)+IFERROR(SUMPRODUCT(('冬被-S级品'!$B$2:$B$10=$B68)*('冬被-S级品'!$E$1:$AW$1=V$1)*('冬被-S级品'!$E$2:$AW$10)),0)+IFERROR(SUMPRODUCT(('白止-S级品'!$A$2:$A$26=$B68)*('白止-S级品'!$D$1:$AV$1=V$1)*('白止-S级品'!$D$2:$AV$26)),0)+IFERROR(SUMPRODUCT(('乐容-S级品'!$A$4:$A$32=$B68)*('乐容-S级品'!$L$3:$CA$3=V$1)*('乐容-S级品'!$L$4:$CA$32)),0)</f>
      </c>
      <c r="W68" s="280">
        <f>IFERROR(SUMPRODUCT(('控温被PRO-S级品'!$B$2:$B$10=$B68)*('控温被PRO-S级品'!$E$1:$BE$1=W$1)*('控温被PRO-S级品'!$E$2:$BE$10)),0)+IFERROR(SUMPRODUCT(('冬被-S级品'!$B$2:$B$10=$B68)*('冬被-S级品'!$E$1:$AW$1=W$1)*('冬被-S级品'!$E$2:$AW$10)),0)+IFERROR(SUMPRODUCT(('白止-S级品'!$A$2:$A$26=$B68)*('白止-S级品'!$D$1:$AV$1=W$1)*('白止-S级品'!$D$2:$AV$26)),0)+IFERROR(SUMPRODUCT(('乐容-S级品'!$A$4:$A$32=$B68)*('乐容-S级品'!$L$3:$CA$3=W$1)*('乐容-S级品'!$L$4:$CA$32)),0)</f>
      </c>
      <c r="X68" s="280">
        <f>IFERROR(SUMPRODUCT(('控温被PRO-S级品'!$B$2:$B$10=$B68)*('控温被PRO-S级品'!$E$1:$BE$1=X$1)*('控温被PRO-S级品'!$E$2:$BE$10)),0)+IFERROR(SUMPRODUCT(('冬被-S级品'!$B$2:$B$10=$B68)*('冬被-S级品'!$E$1:$AW$1=X$1)*('冬被-S级品'!$E$2:$AW$10)),0)+IFERROR(SUMPRODUCT(('白止-S级品'!$A$2:$A$26=$B68)*('白止-S级品'!$D$1:$AV$1=X$1)*('白止-S级品'!$D$2:$AV$26)),0)+IFERROR(SUMPRODUCT(('乐容-S级品'!$A$4:$A$32=$B68)*('乐容-S级品'!$L$3:$CA$3=X$1)*('乐容-S级品'!$L$4:$CA$32)),0)</f>
      </c>
      <c r="Y68" s="280">
        <f>IFERROR(SUMPRODUCT(('控温被PRO-S级品'!$B$2:$B$10=$B68)*('控温被PRO-S级品'!$E$1:$BE$1=Y$1)*('控温被PRO-S级品'!$E$2:$BE$10)),0)+IFERROR(SUMPRODUCT(('冬被-S级品'!$B$2:$B$10=$B68)*('冬被-S级品'!$E$1:$AW$1=Y$1)*('冬被-S级品'!$E$2:$AW$10)),0)+IFERROR(SUMPRODUCT(('白止-S级品'!$A$2:$A$26=$B68)*('白止-S级品'!$D$1:$AV$1=Y$1)*('白止-S级品'!$D$2:$AV$26)),0)+IFERROR(SUMPRODUCT(('乐容-S级品'!$A$4:$A$32=$B68)*('乐容-S级品'!$L$3:$CA$3=Y$1)*('乐容-S级品'!$L$4:$CA$32)),0)</f>
      </c>
      <c r="Z68" s="280">
        <f>IFERROR(SUMPRODUCT(('控温被PRO-S级品'!$B$2:$B$10=$B68)*('控温被PRO-S级品'!$E$1:$BE$1=Z$1)*('控温被PRO-S级品'!$E$2:$BE$10)),0)+IFERROR(SUMPRODUCT(('冬被-S级品'!$B$2:$B$10=$B68)*('冬被-S级品'!$E$1:$AW$1=Z$1)*('冬被-S级品'!$E$2:$AW$10)),0)+IFERROR(SUMPRODUCT(('白止-S级品'!$A$2:$A$26=$B68)*('白止-S级品'!$D$1:$AV$1=Z$1)*('白止-S级品'!$D$2:$AV$26)),0)+IFERROR(SUMPRODUCT(('乐容-S级品'!$A$4:$A$32=$B68)*('乐容-S级品'!$L$3:$CA$3=Z$1)*('乐容-S级品'!$L$4:$CA$32)),0)</f>
      </c>
      <c r="AA68" s="280">
        <f>IFERROR(SUMPRODUCT(('控温被PRO-S级品'!$B$2:$B$10=$B68)*('控温被PRO-S级品'!$E$1:$BE$1=AA$1)*('控温被PRO-S级品'!$E$2:$BE$10)),0)+IFERROR(SUMPRODUCT(('冬被-S级品'!$B$2:$B$10=$B68)*('冬被-S级品'!$E$1:$AW$1=AA$1)*('冬被-S级品'!$E$2:$AW$10)),0)+IFERROR(SUMPRODUCT(('白止-S级品'!$A$2:$A$26=$B68)*('白止-S级品'!$D$1:$AV$1=AA$1)*('白止-S级品'!$D$2:$AV$26)),0)+IFERROR(SUMPRODUCT(('乐容-S级品'!$A$4:$A$32=$B68)*('乐容-S级品'!$L$3:$CA$3=AA$1)*('乐容-S级品'!$L$4:$CA$32)),0)</f>
      </c>
      <c r="AB68" s="280">
        <f>IFERROR(SUMPRODUCT(('控温被PRO-S级品'!$B$2:$B$10=$B68)*('控温被PRO-S级品'!$E$1:$BE$1=AB$1)*('控温被PRO-S级品'!$E$2:$BE$10)),0)+IFERROR(SUMPRODUCT(('冬被-S级品'!$B$2:$B$10=$B68)*('冬被-S级品'!$E$1:$AW$1=AB$1)*('冬被-S级品'!$E$2:$AW$10)),0)+IFERROR(SUMPRODUCT(('白止-S级品'!$A$2:$A$26=$B68)*('白止-S级品'!$D$1:$AV$1=AB$1)*('白止-S级品'!$D$2:$AV$26)),0)+IFERROR(SUMPRODUCT(('乐容-S级品'!$A$4:$A$32=$B68)*('乐容-S级品'!$L$3:$CA$3=AB$1)*('乐容-S级品'!$L$4:$CA$32)),0)</f>
      </c>
      <c r="AC68" s="280">
        <f>IFERROR(SUMPRODUCT(('控温被PRO-S级品'!$B$2:$B$10=$B68)*('控温被PRO-S级品'!$E$1:$BE$1=AC$1)*('控温被PRO-S级品'!$E$2:$BE$10)),0)+IFERROR(SUMPRODUCT(('冬被-S级品'!$B$2:$B$10=$B68)*('冬被-S级品'!$E$1:$AW$1=AC$1)*('冬被-S级品'!$E$2:$AW$10)),0)+IFERROR(SUMPRODUCT(('白止-S级品'!$A$2:$A$26=$B68)*('白止-S级品'!$D$1:$AV$1=AC$1)*('白止-S级品'!$D$2:$AV$26)),0)+IFERROR(SUMPRODUCT(('乐容-S级品'!$A$4:$A$32=$B68)*('乐容-S级品'!$L$3:$CA$3=AC$1)*('乐容-S级品'!$L$4:$CA$32)),0)</f>
      </c>
      <c r="AD68" s="280">
        <f>IFERROR(SUMPRODUCT(('控温被PRO-S级品'!$B$2:$B$10=$B68)*('控温被PRO-S级品'!$E$1:$BE$1=AD$1)*('控温被PRO-S级品'!$E$2:$BE$10)),0)+IFERROR(SUMPRODUCT(('冬被-S级品'!$B$2:$B$10=$B68)*('冬被-S级品'!$E$1:$AW$1=AD$1)*('冬被-S级品'!$E$2:$AW$10)),0)+IFERROR(SUMPRODUCT(('白止-S级品'!$A$2:$A$26=$B68)*('白止-S级品'!$D$1:$AV$1=AD$1)*('白止-S级品'!$D$2:$AV$26)),0)+IFERROR(SUMPRODUCT(('乐容-S级品'!$A$4:$A$32=$B68)*('乐容-S级品'!$L$3:$CA$3=AD$1)*('乐容-S级品'!$L$4:$CA$32)),0)</f>
      </c>
      <c r="AE68" s="280">
        <f>IFERROR(SUMPRODUCT(('控温被PRO-S级品'!$B$2:$B$10=$B68)*('控温被PRO-S级品'!$E$1:$BE$1=AE$1)*('控温被PRO-S级品'!$E$2:$BE$10)),0)+IFERROR(SUMPRODUCT(('冬被-S级品'!$B$2:$B$10=$B68)*('冬被-S级品'!$E$1:$AW$1=AE$1)*('冬被-S级品'!$E$2:$AW$10)),0)+IFERROR(SUMPRODUCT(('白止-S级品'!$A$2:$A$26=$B68)*('白止-S级品'!$D$1:$AV$1=AE$1)*('白止-S级品'!$D$2:$AV$26)),0)+IFERROR(SUMPRODUCT(('乐容-S级品'!$A$4:$A$32=$B68)*('乐容-S级品'!$L$3:$CA$3=AE$1)*('乐容-S级品'!$L$4:$CA$32)),0)</f>
      </c>
      <c r="AF68" s="280">
        <f>IFERROR(SUMPRODUCT(('控温被PRO-S级品'!$B$2:$B$10=$B68)*('控温被PRO-S级品'!$E$1:$BE$1=AF$1)*('控温被PRO-S级品'!$E$2:$BE$10)),0)+IFERROR(SUMPRODUCT(('冬被-S级品'!$B$2:$B$10=$B68)*('冬被-S级品'!$E$1:$AW$1=AF$1)*('冬被-S级品'!$E$2:$AW$10)),0)+IFERROR(SUMPRODUCT(('白止-S级品'!$A$2:$A$26=$B68)*('白止-S级品'!$D$1:$AV$1=AF$1)*('白止-S级品'!$D$2:$AV$26)),0)+IFERROR(SUMPRODUCT(('乐容-S级品'!$A$4:$A$32=$B68)*('乐容-S级品'!$L$3:$CA$3=AF$1)*('乐容-S级品'!$L$4:$CA$32)),0)</f>
      </c>
      <c r="AG68" s="280">
        <f>IFERROR(SUMPRODUCT(('控温被PRO-S级品'!$B$2:$B$10=$B68)*('控温被PRO-S级品'!$E$1:$BE$1=AG$1)*('控温被PRO-S级品'!$E$2:$BE$10)),0)+IFERROR(SUMPRODUCT(('冬被-S级品'!$B$2:$B$10=$B68)*('冬被-S级品'!$E$1:$AW$1=AG$1)*('冬被-S级品'!$E$2:$AW$10)),0)+IFERROR(SUMPRODUCT(('白止-S级品'!$A$2:$A$26=$B68)*('白止-S级品'!$D$1:$AV$1=AG$1)*('白止-S级品'!$D$2:$AV$26)),0)+IFERROR(SUMPRODUCT(('乐容-S级品'!$A$4:$A$32=$B68)*('乐容-S级品'!$L$3:$CA$3=AG$1)*('乐容-S级品'!$L$4:$CA$32)),0)</f>
      </c>
      <c r="AH68" s="280">
        <f>IFERROR(SUMPRODUCT(('控温被PRO-S级品'!$B$2:$B$10=$B68)*('控温被PRO-S级品'!$E$1:$BE$1=AH$1)*('控温被PRO-S级品'!$E$2:$BE$10)),0)+IFERROR(SUMPRODUCT(('冬被-S级品'!$B$2:$B$10=$B68)*('冬被-S级品'!$E$1:$AW$1=AH$1)*('冬被-S级品'!$E$2:$AW$10)),0)+IFERROR(SUMPRODUCT(('白止-S级品'!$A$2:$A$26=$B68)*('白止-S级品'!$D$1:$AV$1=AH$1)*('白止-S级品'!$D$2:$AV$26)),0)+IFERROR(SUMPRODUCT(('乐容-S级品'!$A$4:$A$32=$B68)*('乐容-S级品'!$L$3:$CA$3=AH$1)*('乐容-S级品'!$L$4:$CA$32)),0)</f>
      </c>
      <c r="AI68" s="280">
        <f>IFERROR(SUMPRODUCT(('控温被PRO-S级品'!$B$2:$B$10=$B68)*('控温被PRO-S级品'!$E$1:$BE$1=AI$1)*('控温被PRO-S级品'!$E$2:$BE$10)),0)+IFERROR(SUMPRODUCT(('冬被-S级品'!$B$2:$B$10=$B68)*('冬被-S级品'!$E$1:$AW$1=AI$1)*('冬被-S级品'!$E$2:$AW$10)),0)+IFERROR(SUMPRODUCT(('白止-S级品'!$A$2:$A$26=$B68)*('白止-S级品'!$D$1:$AV$1=AI$1)*('白止-S级品'!$D$2:$AV$26)),0)+IFERROR(SUMPRODUCT(('乐容-S级品'!$A$4:$A$32=$B68)*('乐容-S级品'!$L$3:$CA$3=AI$1)*('乐容-S级品'!$L$4:$CA$32)),0)</f>
      </c>
      <c r="AJ68" s="280">
        <f>IFERROR(SUMPRODUCT(('控温被PRO-S级品'!$B$2:$B$10=$B68)*('控温被PRO-S级品'!$E$1:$BE$1=AJ$1)*('控温被PRO-S级品'!$E$2:$BE$10)),0)+IFERROR(SUMPRODUCT(('冬被-S级品'!$B$2:$B$10=$B68)*('冬被-S级品'!$E$1:$AW$1=AJ$1)*('冬被-S级品'!$E$2:$AW$10)),0)+IFERROR(SUMPRODUCT(('白止-S级品'!$A$2:$A$26=$B68)*('白止-S级品'!$D$1:$AV$1=AJ$1)*('白止-S级品'!$D$2:$AV$26)),0)+IFERROR(SUMPRODUCT(('乐容-S级品'!$A$4:$A$32=$B68)*('乐容-S级品'!$L$3:$CA$3=AJ$1)*('乐容-S级品'!$L$4:$CA$32)),0)</f>
      </c>
      <c r="AK68" s="280">
        <f>IFERROR(SUMPRODUCT(('控温被PRO-S级品'!$B$2:$B$10=$B68)*('控温被PRO-S级品'!$E$1:$BE$1=AK$1)*('控温被PRO-S级品'!$E$2:$BE$10)),0)+IFERROR(SUMPRODUCT(('冬被-S级品'!$B$2:$B$10=$B68)*('冬被-S级品'!$E$1:$AW$1=AK$1)*('冬被-S级品'!$E$2:$AW$10)),0)+IFERROR(SUMPRODUCT(('白止-S级品'!$A$2:$A$26=$B68)*('白止-S级品'!$D$1:$AV$1=AK$1)*('白止-S级品'!$D$2:$AV$26)),0)+IFERROR(SUMPRODUCT(('乐容-S级品'!$A$4:$A$32=$B68)*('乐容-S级品'!$L$3:$CA$3=AK$1)*('乐容-S级品'!$L$4:$CA$32)),0)</f>
      </c>
      <c r="AL68" s="280">
        <f>IFERROR(SUMPRODUCT(('控温被PRO-S级品'!$B$2:$B$10=$B68)*('控温被PRO-S级品'!$E$1:$BE$1=AL$1)*('控温被PRO-S级品'!$E$2:$BE$10)),0)+IFERROR(SUMPRODUCT(('冬被-S级品'!$B$2:$B$10=$B68)*('冬被-S级品'!$E$1:$AW$1=AL$1)*('冬被-S级品'!$E$2:$AW$10)),0)+IFERROR(SUMPRODUCT(('白止-S级品'!$A$2:$A$26=$B68)*('白止-S级品'!$D$1:$AV$1=AL$1)*('白止-S级品'!$D$2:$AV$26)),0)+IFERROR(SUMPRODUCT(('乐容-S级品'!$A$4:$A$32=$B68)*('乐容-S级品'!$L$3:$CA$3=AL$1)*('乐容-S级品'!$L$4:$CA$32)),0)</f>
      </c>
      <c r="AM68" s="280">
        <f>IFERROR(SUMPRODUCT(('控温被PRO-S级品'!$B$2:$B$10=$B68)*('控温被PRO-S级品'!$E$1:$BE$1=AM$1)*('控温被PRO-S级品'!$E$2:$BE$10)),0)+IFERROR(SUMPRODUCT(('冬被-S级品'!$B$2:$B$10=$B68)*('冬被-S级品'!$E$1:$AW$1=AM$1)*('冬被-S级品'!$E$2:$AW$10)),0)+IFERROR(SUMPRODUCT(('白止-S级品'!$A$2:$A$26=$B68)*('白止-S级品'!$D$1:$AV$1=AM$1)*('白止-S级品'!$D$2:$AV$26)),0)+IFERROR(SUMPRODUCT(('乐容-S级品'!$A$4:$A$32=$B68)*('乐容-S级品'!$L$3:$CA$3=AM$1)*('乐容-S级品'!$L$4:$CA$32)),0)</f>
      </c>
      <c r="AN68" s="280">
        <f>IFERROR(SUMPRODUCT(('控温被PRO-S级品'!$B$2:$B$10=$B68)*('控温被PRO-S级品'!$E$1:$BE$1=AN$1)*('控温被PRO-S级品'!$E$2:$BE$10)),0)+IFERROR(SUMPRODUCT(('冬被-S级品'!$B$2:$B$10=$B68)*('冬被-S级品'!$E$1:$AW$1=AN$1)*('冬被-S级品'!$E$2:$AW$10)),0)+IFERROR(SUMPRODUCT(('白止-S级品'!$A$2:$A$26=$B68)*('白止-S级品'!$D$1:$AV$1=AN$1)*('白止-S级品'!$D$2:$AV$26)),0)+IFERROR(SUMPRODUCT(('乐容-S级品'!$A$4:$A$32=$B68)*('乐容-S级品'!$L$3:$CA$3=AN$1)*('乐容-S级品'!$L$4:$CA$32)),0)</f>
      </c>
      <c r="AO68" s="280">
        <f>IFERROR(SUMPRODUCT(('控温被PRO-S级品'!$B$2:$B$10=$B68)*('控温被PRO-S级品'!$E$1:$BE$1=AO$1)*('控温被PRO-S级品'!$E$2:$BE$10)),0)+IFERROR(SUMPRODUCT(('冬被-S级品'!$B$2:$B$10=$B68)*('冬被-S级品'!$E$1:$AW$1=AO$1)*('冬被-S级品'!$E$2:$AW$10)),0)+IFERROR(SUMPRODUCT(('白止-S级品'!$A$2:$A$26=$B68)*('白止-S级品'!$D$1:$AV$1=AO$1)*('白止-S级品'!$D$2:$AV$26)),0)+IFERROR(SUMPRODUCT(('乐容-S级品'!$A$4:$A$32=$B68)*('乐容-S级品'!$L$3:$CA$3=AO$1)*('乐容-S级品'!$L$4:$CA$32)),0)</f>
      </c>
      <c r="AP68" s="280">
        <f>IFERROR(SUMPRODUCT(('控温被PRO-S级品'!$B$2:$B$10=$B68)*('控温被PRO-S级品'!$E$1:$BE$1=AP$1)*('控温被PRO-S级品'!$E$2:$BE$10)),0)+IFERROR(SUMPRODUCT(('冬被-S级品'!$B$2:$B$10=$B68)*('冬被-S级品'!$E$1:$AW$1=AP$1)*('冬被-S级品'!$E$2:$AW$10)),0)+IFERROR(SUMPRODUCT(('白止-S级品'!$A$2:$A$26=$B68)*('白止-S级品'!$D$1:$AV$1=AP$1)*('白止-S级品'!$D$2:$AV$26)),0)+IFERROR(SUMPRODUCT(('乐容-S级品'!$A$4:$A$32=$B68)*('乐容-S级品'!$L$3:$CA$3=AP$1)*('乐容-S级品'!$L$4:$CA$32)),0)</f>
      </c>
      <c r="AQ68" s="280">
        <f>IFERROR(SUMPRODUCT(('控温被PRO-S级品'!$B$2:$B$10=$B68)*('控温被PRO-S级品'!$E$1:$BE$1=AQ$1)*('控温被PRO-S级品'!$E$2:$BE$10)),0)+IFERROR(SUMPRODUCT(('冬被-S级品'!$B$2:$B$10=$B68)*('冬被-S级品'!$E$1:$AW$1=AQ$1)*('冬被-S级品'!$E$2:$AW$10)),0)+IFERROR(SUMPRODUCT(('白止-S级品'!$A$2:$A$26=$B68)*('白止-S级品'!$D$1:$AV$1=AQ$1)*('白止-S级品'!$D$2:$AV$26)),0)+IFERROR(SUMPRODUCT(('乐容-S级品'!$A$4:$A$32=$B68)*('乐容-S级品'!$L$3:$CA$3=AQ$1)*('乐容-S级品'!$L$4:$CA$32)),0)</f>
      </c>
      <c r="AR68" s="280">
        <f>IFERROR(SUMPRODUCT(('控温被PRO-S级品'!$B$2:$B$10=$B68)*('控温被PRO-S级品'!$E$1:$BE$1=AR$1)*('控温被PRO-S级品'!$E$2:$BE$10)),0)+IFERROR(SUMPRODUCT(('冬被-S级品'!$B$2:$B$10=$B68)*('冬被-S级品'!$E$1:$AW$1=AR$1)*('冬被-S级品'!$E$2:$AW$10)),0)+IFERROR(SUMPRODUCT(('白止-S级品'!$A$2:$A$26=$B68)*('白止-S级品'!$D$1:$AV$1=AR$1)*('白止-S级品'!$D$2:$AV$26)),0)+IFERROR(SUMPRODUCT(('乐容-S级品'!$A$4:$A$32=$B68)*('乐容-S级品'!$L$3:$CA$3=AR$1)*('乐容-S级品'!$L$4:$CA$32)),0)</f>
      </c>
      <c r="AS68" s="280">
        <f>IFERROR(SUMPRODUCT(('控温被PRO-S级品'!$B$2:$B$10=$B68)*('控温被PRO-S级品'!$E$1:$BE$1=AS$1)*('控温被PRO-S级品'!$E$2:$BE$10)),0)+IFERROR(SUMPRODUCT(('冬被-S级品'!$B$2:$B$10=$B68)*('冬被-S级品'!$E$1:$AW$1=AS$1)*('冬被-S级品'!$E$2:$AW$10)),0)+IFERROR(SUMPRODUCT(('白止-S级品'!$A$2:$A$26=$B68)*('白止-S级品'!$D$1:$AV$1=AS$1)*('白止-S级品'!$D$2:$AV$26)),0)+IFERROR(SUMPRODUCT(('乐容-S级品'!$A$4:$A$32=$B68)*('乐容-S级品'!$L$3:$CA$3=AS$1)*('乐容-S级品'!$L$4:$CA$32)),0)</f>
      </c>
      <c r="AT68" s="280">
        <f>IFERROR(SUMPRODUCT(('控温被PRO-S级品'!$B$2:$B$10=$B68)*('控温被PRO-S级品'!$E$1:$BE$1=AT$1)*('控温被PRO-S级品'!$E$2:$BE$10)),0)+IFERROR(SUMPRODUCT(('冬被-S级品'!$B$2:$B$10=$B68)*('冬被-S级品'!$E$1:$AW$1=AT$1)*('冬被-S级品'!$E$2:$AW$10)),0)+IFERROR(SUMPRODUCT(('白止-S级品'!$A$2:$A$26=$B68)*('白止-S级品'!$D$1:$AV$1=AT$1)*('白止-S级品'!$D$2:$AV$26)),0)+IFERROR(SUMPRODUCT(('乐容-S级品'!$A$4:$A$32=$B68)*('乐容-S级品'!$L$3:$CA$3=AT$1)*('乐容-S级品'!$L$4:$CA$32)),0)</f>
      </c>
      <c r="AU68" s="280">
        <f>IFERROR(SUMPRODUCT(('控温被PRO-S级品'!$B$2:$B$10=$B68)*('控温被PRO-S级品'!$E$1:$BE$1=AU$1)*('控温被PRO-S级品'!$E$2:$BE$10)),0)+IFERROR(SUMPRODUCT(('冬被-S级品'!$B$2:$B$10=$B68)*('冬被-S级品'!$E$1:$AW$1=AU$1)*('冬被-S级品'!$E$2:$AW$10)),0)+IFERROR(SUMPRODUCT(('白止-S级品'!$A$2:$A$26=$B68)*('白止-S级品'!$D$1:$AV$1=AU$1)*('白止-S级品'!$D$2:$AV$26)),0)+IFERROR(SUMPRODUCT(('乐容-S级品'!$A$4:$A$32=$B68)*('乐容-S级品'!$L$3:$CA$3=AU$1)*('乐容-S级品'!$L$4:$CA$32)),0)</f>
      </c>
      <c r="AV68" s="280">
        <f>IFERROR(SUMPRODUCT(('控温被PRO-S级品'!$B$2:$B$10=$B68)*('控温被PRO-S级品'!$E$1:$BE$1=AV$1)*('控温被PRO-S级品'!$E$2:$BE$10)),0)+IFERROR(SUMPRODUCT(('冬被-S级品'!$B$2:$B$10=$B68)*('冬被-S级品'!$E$1:$AW$1=AV$1)*('冬被-S级品'!$E$2:$AW$10)),0)+IFERROR(SUMPRODUCT(('白止-S级品'!$A$2:$A$26=$B68)*('白止-S级品'!$D$1:$AV$1=AV$1)*('白止-S级品'!$D$2:$AV$26)),0)+IFERROR(SUMPRODUCT(('乐容-S级品'!$A$4:$A$32=$B68)*('乐容-S级品'!$L$3:$CA$3=AV$1)*('乐容-S级品'!$L$4:$CA$32)),0)</f>
      </c>
      <c r="AW68" s="280">
        <f>IFERROR(SUMPRODUCT(('控温被PRO-S级品'!$B$2:$B$10=$B68)*('控温被PRO-S级品'!$E$1:$BE$1=AW$1)*('控温被PRO-S级品'!$E$2:$BE$10)),0)+IFERROR(SUMPRODUCT(('冬被-S级品'!$B$2:$B$10=$B68)*('冬被-S级品'!$E$1:$AW$1=AW$1)*('冬被-S级品'!$E$2:$AW$10)),0)+IFERROR(SUMPRODUCT(('白止-S级品'!$A$2:$A$26=$B68)*('白止-S级品'!$D$1:$AV$1=AW$1)*('白止-S级品'!$D$2:$AV$26)),0)+IFERROR(SUMPRODUCT(('乐容-S级品'!$A$4:$A$32=$B68)*('乐容-S级品'!$L$3:$CA$3=AW$1)*('乐容-S级品'!$L$4:$CA$32)),0)</f>
      </c>
      <c r="AX68" s="280">
        <f>IFERROR(SUMPRODUCT(('控温被PRO-S级品'!$B$2:$B$10=$B68)*('控温被PRO-S级品'!$E$1:$BE$1=AX$1)*('控温被PRO-S级品'!$E$2:$BE$10)),0)+IFERROR(SUMPRODUCT(('冬被-S级品'!$B$2:$B$10=$B68)*('冬被-S级品'!$E$1:$AW$1=AX$1)*('冬被-S级品'!$E$2:$AW$10)),0)+IFERROR(SUMPRODUCT(('白止-S级品'!$A$2:$A$26=$B68)*('白止-S级品'!$D$1:$AV$1=AX$1)*('白止-S级品'!$D$2:$AV$26)),0)+IFERROR(SUMPRODUCT(('乐容-S级品'!$A$4:$A$32=$B68)*('乐容-S级品'!$L$3:$CA$3=AX$1)*('乐容-S级品'!$L$4:$CA$32)),0)</f>
      </c>
      <c r="AY68" s="280">
        <f>IFERROR(SUMPRODUCT(('控温被PRO-S级品'!$B$2:$B$10=$B68)*('控温被PRO-S级品'!$E$1:$BE$1=AY$1)*('控温被PRO-S级品'!$E$2:$BE$10)),0)+IFERROR(SUMPRODUCT(('冬被-S级品'!$B$2:$B$10=$B68)*('冬被-S级品'!$E$1:$AW$1=AY$1)*('冬被-S级品'!$E$2:$AW$10)),0)+IFERROR(SUMPRODUCT(('白止-S级品'!$A$2:$A$26=$B68)*('白止-S级品'!$D$1:$AV$1=AY$1)*('白止-S级品'!$D$2:$AV$26)),0)+IFERROR(SUMPRODUCT(('乐容-S级品'!$A$4:$A$32=$B68)*('乐容-S级品'!$L$3:$CA$3=AY$1)*('乐容-S级品'!$L$4:$CA$32)),0)</f>
      </c>
      <c r="AZ68" s="280">
        <f>IFERROR(SUMPRODUCT(('控温被PRO-S级品'!$B$2:$B$10=$B68)*('控温被PRO-S级品'!$E$1:$BE$1=AZ$1)*('控温被PRO-S级品'!$E$2:$BE$10)),0)+IFERROR(SUMPRODUCT(('冬被-S级品'!$B$2:$B$10=$B68)*('冬被-S级品'!$E$1:$AW$1=AZ$1)*('冬被-S级品'!$E$2:$AW$10)),0)+IFERROR(SUMPRODUCT(('白止-S级品'!$A$2:$A$26=$B68)*('白止-S级品'!$D$1:$AV$1=AZ$1)*('白止-S级品'!$D$2:$AV$26)),0)+IFERROR(SUMPRODUCT(('乐容-S级品'!$A$4:$A$32=$B68)*('乐容-S级品'!$L$3:$CA$3=AZ$1)*('乐容-S级品'!$L$4:$CA$32)),0)</f>
      </c>
      <c r="BA68" s="280">
        <f>IFERROR(SUMPRODUCT(('控温被PRO-S级品'!$B$2:$B$10=$B68)*('控温被PRO-S级品'!$E$1:$BE$1=BA$1)*('控温被PRO-S级品'!$E$2:$BE$10)),0)+IFERROR(SUMPRODUCT(('冬被-S级品'!$B$2:$B$10=$B68)*('冬被-S级品'!$E$1:$AW$1=BA$1)*('冬被-S级品'!$E$2:$AW$10)),0)+IFERROR(SUMPRODUCT(('白止-S级品'!$A$2:$A$26=$B68)*('白止-S级品'!$D$1:$AV$1=BA$1)*('白止-S级品'!$D$2:$AV$26)),0)+IFERROR(SUMPRODUCT(('乐容-S级品'!$A$4:$A$32=$B68)*('乐容-S级品'!$L$3:$CA$3=BA$1)*('乐容-S级品'!$L$4:$CA$32)),0)</f>
      </c>
      <c r="BB68" s="280">
        <f>IFERROR(SUMPRODUCT(('控温被PRO-S级品'!$B$2:$B$10=$B68)*('控温被PRO-S级品'!$E$1:$BE$1=BB$1)*('控温被PRO-S级品'!$E$2:$BE$10)),0)+IFERROR(SUMPRODUCT(('冬被-S级品'!$B$2:$B$10=$B68)*('冬被-S级品'!$E$1:$AW$1=BB$1)*('冬被-S级品'!$E$2:$AW$10)),0)+IFERROR(SUMPRODUCT(('白止-S级品'!$A$2:$A$26=$B68)*('白止-S级品'!$D$1:$AV$1=BB$1)*('白止-S级品'!$D$2:$AV$26)),0)+IFERROR(SUMPRODUCT(('乐容-S级品'!$A$4:$A$32=$B68)*('乐容-S级品'!$L$3:$CA$3=BB$1)*('乐容-S级品'!$L$4:$CA$32)),0)</f>
      </c>
      <c r="BC68" s="280">
        <f>IFERROR(SUMPRODUCT(('控温被PRO-S级品'!$B$2:$B$10=$B68)*('控温被PRO-S级品'!$E$1:$BE$1=BC$1)*('控温被PRO-S级品'!$E$2:$BE$10)),0)+IFERROR(SUMPRODUCT(('冬被-S级品'!$B$2:$B$10=$B68)*('冬被-S级品'!$E$1:$AW$1=BC$1)*('冬被-S级品'!$E$2:$AW$10)),0)+IFERROR(SUMPRODUCT(('白止-S级品'!$A$2:$A$26=$B68)*('白止-S级品'!$D$1:$AV$1=BC$1)*('白止-S级品'!$D$2:$AV$26)),0)+IFERROR(SUMPRODUCT(('乐容-S级品'!$A$4:$A$32=$B68)*('乐容-S级品'!$L$3:$CA$3=BC$1)*('乐容-S级品'!$L$4:$CA$32)),0)</f>
      </c>
      <c r="BD68" s="280">
        <f>IFERROR(SUMPRODUCT(('控温被PRO-S级品'!$B$2:$B$10=$B68)*('控温被PRO-S级品'!$E$1:$BE$1=BD$1)*('控温被PRO-S级品'!$E$2:$BE$10)),0)+IFERROR(SUMPRODUCT(('冬被-S级品'!$B$2:$B$10=$B68)*('冬被-S级品'!$E$1:$AW$1=BD$1)*('冬被-S级品'!$E$2:$AW$10)),0)+IFERROR(SUMPRODUCT(('白止-S级品'!$A$2:$A$26=$B68)*('白止-S级品'!$D$1:$AV$1=BD$1)*('白止-S级品'!$D$2:$AV$26)),0)+IFERROR(SUMPRODUCT(('乐容-S级品'!$A$4:$A$32=$B68)*('乐容-S级品'!$L$3:$CA$3=BD$1)*('乐容-S级品'!$L$4:$CA$32)),0)</f>
      </c>
      <c r="BE68" s="280">
        <f>IFERROR(SUMPRODUCT(('控温被PRO-S级品'!$B$2:$B$10=$B68)*('控温被PRO-S级品'!$E$1:$BE$1=BE$1)*('控温被PRO-S级品'!$E$2:$BE$10)),0)+IFERROR(SUMPRODUCT(('冬被-S级品'!$B$2:$B$10=$B68)*('冬被-S级品'!$E$1:$AW$1=BE$1)*('冬被-S级品'!$E$2:$AW$10)),0)+IFERROR(SUMPRODUCT(('白止-S级品'!$A$2:$A$26=$B68)*('白止-S级品'!$D$1:$AV$1=BE$1)*('白止-S级品'!$D$2:$AV$26)),0)+IFERROR(SUMPRODUCT(('乐容-S级品'!$A$4:$A$32=$B68)*('乐容-S级品'!$L$3:$CA$3=BE$1)*('乐容-S级品'!$L$4:$CA$32)),0)</f>
      </c>
      <c r="BF68" s="280">
        <f>IFERROR(SUMPRODUCT(('控温被PRO-S级品'!$B$2:$B$10=$B68)*('控温被PRO-S级品'!$E$1:$BE$1=BF$1)*('控温被PRO-S级品'!$E$2:$BE$10)),0)+IFERROR(SUMPRODUCT(('冬被-S级品'!$B$2:$B$10=$B68)*('冬被-S级品'!$E$1:$AW$1=BF$1)*('冬被-S级品'!$E$2:$AW$10)),0)+IFERROR(SUMPRODUCT(('白止-S级品'!$A$2:$A$26=$B68)*('白止-S级品'!$D$1:$AV$1=BF$1)*('白止-S级品'!$D$2:$AV$26)),0)+IFERROR(SUMPRODUCT(('乐容-S级品'!$A$4:$A$32=$B68)*('乐容-S级品'!$L$3:$CA$3=BF$1)*('乐容-S级品'!$L$4:$CA$32)),0)</f>
      </c>
      <c r="BG68" s="280">
        <f>IFERROR(SUMPRODUCT(('控温被PRO-S级品'!$B$2:$B$10=$B68)*('控温被PRO-S级品'!$E$1:$BE$1=BG$1)*('控温被PRO-S级品'!$E$2:$BE$10)),0)+IFERROR(SUMPRODUCT(('冬被-S级品'!$B$2:$B$10=$B68)*('冬被-S级品'!$E$1:$AW$1=BG$1)*('冬被-S级品'!$E$2:$AW$10)),0)+IFERROR(SUMPRODUCT(('白止-S级品'!$A$2:$A$26=$B68)*('白止-S级品'!$D$1:$AV$1=BG$1)*('白止-S级品'!$D$2:$AV$26)),0)+IFERROR(SUMPRODUCT(('乐容-S级品'!$A$4:$A$32=$B68)*('乐容-S级品'!$L$3:$CA$3=BG$1)*('乐容-S级品'!$L$4:$CA$32)),0)</f>
      </c>
      <c r="BH68" s="280">
        <f>IFERROR(SUMPRODUCT(('控温被PRO-S级品'!$B$2:$B$10=$B68)*('控温被PRO-S级品'!$E$1:$BE$1=BH$1)*('控温被PRO-S级品'!$E$2:$BE$10)),0)+IFERROR(SUMPRODUCT(('冬被-S级品'!$B$2:$B$10=$B68)*('冬被-S级品'!$E$1:$AW$1=BH$1)*('冬被-S级品'!$E$2:$AW$10)),0)+IFERROR(SUMPRODUCT(('白止-S级品'!$A$2:$A$26=$B68)*('白止-S级品'!$D$1:$AV$1=BH$1)*('白止-S级品'!$D$2:$AV$26)),0)+IFERROR(SUMPRODUCT(('乐容-S级品'!$A$4:$A$32=$B68)*('乐容-S级品'!$L$3:$CA$3=BH$1)*('乐容-S级品'!$L$4:$CA$32)),0)</f>
      </c>
      <c r="BI68" s="280">
        <f>IFERROR(SUMPRODUCT(('控温被PRO-S级品'!$B$2:$B$10=$B68)*('控温被PRO-S级品'!$E$1:$BE$1=BI$1)*('控温被PRO-S级品'!$E$2:$BE$10)),0)+IFERROR(SUMPRODUCT(('冬被-S级品'!$B$2:$B$10=$B68)*('冬被-S级品'!$E$1:$AW$1=BI$1)*('冬被-S级品'!$E$2:$AW$10)),0)+IFERROR(SUMPRODUCT(('白止-S级品'!$A$2:$A$26=$B68)*('白止-S级品'!$D$1:$AV$1=BI$1)*('白止-S级品'!$D$2:$AV$26)),0)+IFERROR(SUMPRODUCT(('乐容-S级品'!$A$4:$A$32=$B68)*('乐容-S级品'!$L$3:$CA$3=BI$1)*('乐容-S级品'!$L$4:$CA$32)),0)</f>
      </c>
      <c r="BJ68" s="280">
        <f>IFERROR(SUMPRODUCT(('控温被PRO-S级品'!$B$2:$B$10=$B68)*('控温被PRO-S级品'!$E$1:$BE$1=BJ$1)*('控温被PRO-S级品'!$E$2:$BE$10)),0)+IFERROR(SUMPRODUCT(('冬被-S级品'!$B$2:$B$10=$B68)*('冬被-S级品'!$E$1:$AW$1=BJ$1)*('冬被-S级品'!$E$2:$AW$10)),0)+IFERROR(SUMPRODUCT(('白止-S级品'!$A$2:$A$26=$B68)*('白止-S级品'!$D$1:$AV$1=BJ$1)*('白止-S级品'!$D$2:$AV$26)),0)+IFERROR(SUMPRODUCT(('乐容-S级品'!$A$4:$A$32=$B68)*('乐容-S级品'!$L$3:$CA$3=BJ$1)*('乐容-S级品'!$L$4:$CA$32)),0)</f>
      </c>
      <c r="BK68" s="280">
        <f>IFERROR(SUMPRODUCT(('控温被PRO-S级品'!$B$2:$B$10=$B68)*('控温被PRO-S级品'!$E$1:$BE$1=BK$1)*('控温被PRO-S级品'!$E$2:$BE$10)),0)+IFERROR(SUMPRODUCT(('冬被-S级品'!$B$2:$B$10=$B68)*('冬被-S级品'!$E$1:$AW$1=BK$1)*('冬被-S级品'!$E$2:$AW$10)),0)+IFERROR(SUMPRODUCT(('白止-S级品'!$A$2:$A$26=$B68)*('白止-S级品'!$D$1:$AV$1=BK$1)*('白止-S级品'!$D$2:$AV$26)),0)+IFERROR(SUMPRODUCT(('乐容-S级品'!$A$4:$A$32=$B68)*('乐容-S级品'!$L$3:$CA$3=BK$1)*('乐容-S级品'!$L$4:$CA$32)),0)</f>
      </c>
      <c r="BL68" s="280">
        <f>IFERROR(SUMPRODUCT(('控温被PRO-S级品'!$B$2:$B$10=$B68)*('控温被PRO-S级品'!$E$1:$BE$1=BL$1)*('控温被PRO-S级品'!$E$2:$BE$10)),0)+IFERROR(SUMPRODUCT(('冬被-S级品'!$B$2:$B$10=$B68)*('冬被-S级品'!$E$1:$AW$1=BL$1)*('冬被-S级品'!$E$2:$AW$10)),0)+IFERROR(SUMPRODUCT(('白止-S级品'!$A$2:$A$26=$B68)*('白止-S级品'!$D$1:$AV$1=BL$1)*('白止-S级品'!$D$2:$AV$26)),0)+IFERROR(SUMPRODUCT(('乐容-S级品'!$A$4:$A$32=$B68)*('乐容-S级品'!$L$3:$CA$3=BL$1)*('乐容-S级品'!$L$4:$CA$32)),0)</f>
      </c>
      <c r="BM68" s="280">
        <f>IFERROR(SUMPRODUCT(('控温被PRO-S级品'!$B$2:$B$10=$B68)*('控温被PRO-S级品'!$E$1:$BE$1=BM$1)*('控温被PRO-S级品'!$E$2:$BE$10)),0)+IFERROR(SUMPRODUCT(('冬被-S级品'!$B$2:$B$10=$B68)*('冬被-S级品'!$E$1:$AW$1=BM$1)*('冬被-S级品'!$E$2:$AW$10)),0)+IFERROR(SUMPRODUCT(('白止-S级品'!$A$2:$A$26=$B68)*('白止-S级品'!$D$1:$AV$1=BM$1)*('白止-S级品'!$D$2:$AV$26)),0)+IFERROR(SUMPRODUCT(('乐容-S级品'!$A$4:$A$32=$B68)*('乐容-S级品'!$L$3:$CA$3=BM$1)*('乐容-S级品'!$L$4:$CA$32)),0)</f>
      </c>
      <c r="BN68" s="280">
        <f>IFERROR(SUMPRODUCT(('控温被PRO-S级品'!$B$2:$B$10=$B68)*('控温被PRO-S级品'!$E$1:$BE$1=BN$1)*('控温被PRO-S级品'!$E$2:$BE$10)),0)+IFERROR(SUMPRODUCT(('冬被-S级品'!$B$2:$B$10=$B68)*('冬被-S级品'!$E$1:$AW$1=BN$1)*('冬被-S级品'!$E$2:$AW$10)),0)+IFERROR(SUMPRODUCT(('白止-S级品'!$A$2:$A$26=$B68)*('白止-S级品'!$D$1:$AV$1=BN$1)*('白止-S级品'!$D$2:$AV$26)),0)+IFERROR(SUMPRODUCT(('乐容-S级品'!$A$4:$A$32=$B68)*('乐容-S级品'!$L$3:$CA$3=BN$1)*('乐容-S级品'!$L$4:$CA$32)),0)</f>
      </c>
      <c r="BO68" s="280">
        <f>IFERROR(SUMPRODUCT(('控温被PRO-S级品'!$B$2:$B$10=$B68)*('控温被PRO-S级品'!$E$1:$BE$1=BO$1)*('控温被PRO-S级品'!$E$2:$BE$10)),0)+IFERROR(SUMPRODUCT(('冬被-S级品'!$B$2:$B$10=$B68)*('冬被-S级品'!$E$1:$AW$1=BO$1)*('冬被-S级品'!$E$2:$AW$10)),0)+IFERROR(SUMPRODUCT(('白止-S级品'!$A$2:$A$26=$B68)*('白止-S级品'!$D$1:$AV$1=BO$1)*('白止-S级品'!$D$2:$AV$26)),0)+IFERROR(SUMPRODUCT(('乐容-S级品'!$A$4:$A$32=$B68)*('乐容-S级品'!$L$3:$CA$3=BO$1)*('乐容-S级品'!$L$4:$CA$32)),0)</f>
      </c>
      <c r="BP68" s="280">
        <f>IFERROR(SUMPRODUCT(('控温被PRO-S级品'!$B$2:$B$10=$B68)*('控温被PRO-S级品'!$E$1:$BE$1=BP$1)*('控温被PRO-S级品'!$E$2:$BE$10)),0)+IFERROR(SUMPRODUCT(('冬被-S级品'!$B$2:$B$10=$B68)*('冬被-S级品'!$E$1:$AW$1=BP$1)*('冬被-S级品'!$E$2:$AW$10)),0)+IFERROR(SUMPRODUCT(('白止-S级品'!$A$2:$A$26=$B68)*('白止-S级品'!$D$1:$AV$1=BP$1)*('白止-S级品'!$D$2:$AV$26)),0)+IFERROR(SUMPRODUCT(('乐容-S级品'!$A$4:$A$32=$B68)*('乐容-S级品'!$L$3:$CA$3=BP$1)*('乐容-S级品'!$L$4:$CA$32)),0)</f>
      </c>
      <c r="BQ68" s="280">
        <f>IFERROR(SUMPRODUCT(('控温被PRO-S级品'!$B$2:$B$10=$B68)*('控温被PRO-S级品'!$E$1:$BE$1=BQ$1)*('控温被PRO-S级品'!$E$2:$BE$10)),0)+IFERROR(SUMPRODUCT(('冬被-S级品'!$B$2:$B$10=$B68)*('冬被-S级品'!$E$1:$AW$1=BQ$1)*('冬被-S级品'!$E$2:$AW$10)),0)+IFERROR(SUMPRODUCT(('白止-S级品'!$A$2:$A$26=$B68)*('白止-S级品'!$D$1:$AV$1=BQ$1)*('白止-S级品'!$D$2:$AV$26)),0)+IFERROR(SUMPRODUCT(('乐容-S级品'!$A$4:$A$32=$B68)*('乐容-S级品'!$L$3:$CA$3=BQ$1)*('乐容-S级品'!$L$4:$CA$32)),0)</f>
      </c>
      <c r="BR68" s="280">
        <f>IFERROR(SUMPRODUCT(('控温被PRO-S级品'!$B$2:$B$10=$B68)*('控温被PRO-S级品'!$E$1:$BE$1=BR$1)*('控温被PRO-S级品'!$E$2:$BE$10)),0)+IFERROR(SUMPRODUCT(('冬被-S级品'!$B$2:$B$10=$B68)*('冬被-S级品'!$E$1:$AW$1=BR$1)*('冬被-S级品'!$E$2:$AW$10)),0)+IFERROR(SUMPRODUCT(('白止-S级品'!$A$2:$A$26=$B68)*('白止-S级品'!$D$1:$AV$1=BR$1)*('白止-S级品'!$D$2:$AV$26)),0)+IFERROR(SUMPRODUCT(('乐容-S级品'!$A$4:$A$32=$B68)*('乐容-S级品'!$L$3:$CA$3=BR$1)*('乐容-S级品'!$L$4:$CA$32)),0)</f>
      </c>
      <c r="BS68" s="280">
        <f>IFERROR(SUMPRODUCT(('控温被PRO-S级品'!$B$2:$B$10=$B68)*('控温被PRO-S级品'!$E$1:$BE$1=BS$1)*('控温被PRO-S级品'!$E$2:$BE$10)),0)+IFERROR(SUMPRODUCT(('冬被-S级品'!$B$2:$B$10=$B68)*('冬被-S级品'!$E$1:$AW$1=BS$1)*('冬被-S级品'!$E$2:$AW$10)),0)+IFERROR(SUMPRODUCT(('白止-S级品'!$A$2:$A$26=$B68)*('白止-S级品'!$D$1:$AV$1=BS$1)*('白止-S级品'!$D$2:$AV$26)),0)+IFERROR(SUMPRODUCT(('乐容-S级品'!$A$4:$A$32=$B68)*('乐容-S级品'!$L$3:$CA$3=BS$1)*('乐容-S级品'!$L$4:$CA$32)),0)</f>
      </c>
      <c r="BT68" s="280">
        <f>IFERROR(SUMPRODUCT(('控温被PRO-S级品'!$B$2:$B$10=$B68)*('控温被PRO-S级品'!$E$1:$BE$1=BT$1)*('控温被PRO-S级品'!$E$2:$BE$10)),0)+IFERROR(SUMPRODUCT(('冬被-S级品'!$B$2:$B$10=$B68)*('冬被-S级品'!$E$1:$AW$1=BT$1)*('冬被-S级品'!$E$2:$AW$10)),0)+IFERROR(SUMPRODUCT(('白止-S级品'!$A$2:$A$26=$B68)*('白止-S级品'!$D$1:$AV$1=BT$1)*('白止-S级品'!$D$2:$AV$26)),0)+IFERROR(SUMPRODUCT(('乐容-S级品'!$A$4:$A$32=$B68)*('乐容-S级品'!$L$3:$CA$3=BT$1)*('乐容-S级品'!$L$4:$CA$32)),0)</f>
      </c>
      <c r="BU68" s="280">
        <f>IFERROR(SUMPRODUCT(('控温被PRO-S级品'!$B$2:$B$10=$B68)*('控温被PRO-S级品'!$E$1:$BE$1=BU$1)*('控温被PRO-S级品'!$E$2:$BE$10)),0)+IFERROR(SUMPRODUCT(('冬被-S级品'!$B$2:$B$10=$B68)*('冬被-S级品'!$E$1:$AW$1=BU$1)*('冬被-S级品'!$E$2:$AW$10)),0)+IFERROR(SUMPRODUCT(('白止-S级品'!$A$2:$A$26=$B68)*('白止-S级品'!$D$1:$AV$1=BU$1)*('白止-S级品'!$D$2:$AV$26)),0)+IFERROR(SUMPRODUCT(('乐容-S级品'!$A$4:$A$32=$B68)*('乐容-S级品'!$L$3:$CA$3=BU$1)*('乐容-S级品'!$L$4:$CA$32)),0)</f>
      </c>
      <c r="BV68" s="280">
        <f>IFERROR(SUMPRODUCT(('控温被PRO-S级品'!$B$2:$B$10=$B68)*('控温被PRO-S级品'!$E$1:$BE$1=BV$1)*('控温被PRO-S级品'!$E$2:$BE$10)),0)+IFERROR(SUMPRODUCT(('冬被-S级品'!$B$2:$B$10=$B68)*('冬被-S级品'!$E$1:$AW$1=BV$1)*('冬被-S级品'!$E$2:$AW$10)),0)+IFERROR(SUMPRODUCT(('白止-S级品'!$A$2:$A$26=$B68)*('白止-S级品'!$D$1:$AV$1=BV$1)*('白止-S级品'!$D$2:$AV$26)),0)+IFERROR(SUMPRODUCT(('乐容-S级品'!$A$4:$A$32=$B68)*('乐容-S级品'!$L$3:$CA$3=BV$1)*('乐容-S级品'!$L$4:$CA$32)),0)</f>
      </c>
      <c r="BW68" s="280">
        <f>IFERROR(SUMPRODUCT(('控温被PRO-S级品'!$B$2:$B$10=$B68)*('控温被PRO-S级品'!$E$1:$BE$1=BW$1)*('控温被PRO-S级品'!$E$2:$BE$10)),0)+IFERROR(SUMPRODUCT(('冬被-S级品'!$B$2:$B$10=$B68)*('冬被-S级品'!$E$1:$AW$1=BW$1)*('冬被-S级品'!$E$2:$AW$10)),0)+IFERROR(SUMPRODUCT(('白止-S级品'!$A$2:$A$26=$B68)*('白止-S级品'!$D$1:$AV$1=BW$1)*('白止-S级品'!$D$2:$AV$26)),0)+IFERROR(SUMPRODUCT(('乐容-S级品'!$A$4:$A$32=$B68)*('乐容-S级品'!$L$3:$CA$3=BW$1)*('乐容-S级品'!$L$4:$CA$32)),0)</f>
      </c>
      <c r="BX68" s="280">
        <f>IFERROR(SUMPRODUCT(('控温被PRO-S级品'!$B$2:$B$10=$B68)*('控温被PRO-S级品'!$E$1:$BE$1=BX$1)*('控温被PRO-S级品'!$E$2:$BE$10)),0)+IFERROR(SUMPRODUCT(('冬被-S级品'!$B$2:$B$10=$B68)*('冬被-S级品'!$E$1:$AW$1=BX$1)*('冬被-S级品'!$E$2:$AW$10)),0)+IFERROR(SUMPRODUCT(('白止-S级品'!$A$2:$A$26=$B68)*('白止-S级品'!$D$1:$AV$1=BX$1)*('白止-S级品'!$D$2:$AV$26)),0)+IFERROR(SUMPRODUCT(('乐容-S级品'!$A$4:$A$32=$B68)*('乐容-S级品'!$L$3:$CA$3=BX$1)*('乐容-S级品'!$L$4:$CA$32)),0)</f>
      </c>
      <c r="BY68" s="280">
        <f>IFERROR(SUMPRODUCT(('控温被PRO-S级品'!$B$2:$B$10=$B68)*('控温被PRO-S级品'!$E$1:$BE$1=BY$1)*('控温被PRO-S级品'!$E$2:$BE$10)),0)+IFERROR(SUMPRODUCT(('冬被-S级品'!$B$2:$B$10=$B68)*('冬被-S级品'!$E$1:$AW$1=BY$1)*('冬被-S级品'!$E$2:$AW$10)),0)+IFERROR(SUMPRODUCT(('白止-S级品'!$A$2:$A$26=$B68)*('白止-S级品'!$D$1:$AV$1=BY$1)*('白止-S级品'!$D$2:$AV$26)),0)+IFERROR(SUMPRODUCT(('乐容-S级品'!$A$4:$A$32=$B68)*('乐容-S级品'!$L$3:$CA$3=BY$1)*('乐容-S级品'!$L$4:$CA$32)),0)</f>
      </c>
      <c r="BZ68" s="280">
        <f>IFERROR(SUMPRODUCT(('控温被PRO-S级品'!$B$2:$B$10=$B68)*('控温被PRO-S级品'!$E$1:$BE$1=BZ$1)*('控温被PRO-S级品'!$E$2:$BE$10)),0)+IFERROR(SUMPRODUCT(('冬被-S级品'!$B$2:$B$10=$B68)*('冬被-S级品'!$E$1:$AW$1=BZ$1)*('冬被-S级品'!$E$2:$AW$10)),0)+IFERROR(SUMPRODUCT(('白止-S级品'!$A$2:$A$26=$B68)*('白止-S级品'!$D$1:$AV$1=BZ$1)*('白止-S级品'!$D$2:$AV$26)),0)+IFERROR(SUMPRODUCT(('乐容-S级品'!$A$4:$A$32=$B68)*('乐容-S级品'!$L$3:$CA$3=BZ$1)*('乐容-S级品'!$L$4:$CA$32)),0)</f>
      </c>
      <c r="CA68" s="280">
        <f>IFERROR(SUMPRODUCT(('控温被PRO-S级品'!$B$2:$B$10=$B68)*('控温被PRO-S级品'!$E$1:$BE$1=CA$1)*('控温被PRO-S级品'!$E$2:$BE$10)),0)+IFERROR(SUMPRODUCT(('冬被-S级品'!$B$2:$B$10=$B68)*('冬被-S级品'!$E$1:$AW$1=CA$1)*('冬被-S级品'!$E$2:$AW$10)),0)+IFERROR(SUMPRODUCT(('白止-S级品'!$A$2:$A$26=$B68)*('白止-S级品'!$D$1:$AV$1=CA$1)*('白止-S级品'!$D$2:$AV$26)),0)+IFERROR(SUMPRODUCT(('乐容-S级品'!$A$4:$A$32=$B68)*('乐容-S级品'!$L$3:$CA$3=CA$1)*('乐容-S级品'!$L$4:$CA$32)),0)</f>
      </c>
      <c r="CB68" s="280">
        <f>IFERROR(SUMPRODUCT(('控温被PRO-S级品'!$B$2:$B$10=$B68)*('控温被PRO-S级品'!$E$1:$BE$1=CB$1)*('控温被PRO-S级品'!$E$2:$BE$10)),0)+IFERROR(SUMPRODUCT(('冬被-S级品'!$B$2:$B$10=$B68)*('冬被-S级品'!$E$1:$AW$1=CB$1)*('冬被-S级品'!$E$2:$AW$10)),0)+IFERROR(SUMPRODUCT(('白止-S级品'!$A$2:$A$26=$B68)*('白止-S级品'!$D$1:$AV$1=CB$1)*('白止-S级品'!$D$2:$AV$26)),0)+IFERROR(SUMPRODUCT(('乐容-S级品'!$A$4:$A$32=$B68)*('乐容-S级品'!$L$3:$CA$3=CB$1)*('乐容-S级品'!$L$4:$CA$32)),0)</f>
      </c>
      <c r="CC68" s="280">
        <f>IFERROR(SUMPRODUCT(('控温被PRO-S级品'!$B$2:$B$10=$B68)*('控温被PRO-S级品'!$E$1:$BE$1=CC$1)*('控温被PRO-S级品'!$E$2:$BE$10)),0)+IFERROR(SUMPRODUCT(('冬被-S级品'!$B$2:$B$10=$B68)*('冬被-S级品'!$E$1:$AW$1=CC$1)*('冬被-S级品'!$E$2:$AW$10)),0)+IFERROR(SUMPRODUCT(('白止-S级品'!$A$2:$A$26=$B68)*('白止-S级品'!$D$1:$AV$1=CC$1)*('白止-S级品'!$D$2:$AV$26)),0)+IFERROR(SUMPRODUCT(('乐容-S级品'!$A$4:$A$32=$B68)*('乐容-S级品'!$L$3:$CA$3=CC$1)*('乐容-S级品'!$L$4:$CA$32)),0)</f>
      </c>
      <c r="CD68" s="280">
        <f>IFERROR(SUMPRODUCT(('控温被PRO-S级品'!$B$2:$B$10=$B68)*('控温被PRO-S级品'!$E$1:$BE$1=CD$1)*('控温被PRO-S级品'!$E$2:$BE$10)),0)+IFERROR(SUMPRODUCT(('冬被-S级品'!$B$2:$B$10=$B68)*('冬被-S级品'!$E$1:$AW$1=CD$1)*('冬被-S级品'!$E$2:$AW$10)),0)+IFERROR(SUMPRODUCT(('白止-S级品'!$A$2:$A$26=$B68)*('白止-S级品'!$D$1:$AV$1=CD$1)*('白止-S级品'!$D$2:$AV$26)),0)+IFERROR(SUMPRODUCT(('乐容-S级品'!$A$4:$A$32=$B68)*('乐容-S级品'!$L$3:$CA$3=CD$1)*('乐容-S级品'!$L$4:$CA$32)),0)</f>
      </c>
      <c r="CE68" s="280">
        <f>IFERROR(SUMPRODUCT(('控温被PRO-S级品'!$B$2:$B$10=$B68)*('控温被PRO-S级品'!$E$1:$BE$1=CE$1)*('控温被PRO-S级品'!$E$2:$BE$10)),0)+IFERROR(SUMPRODUCT(('冬被-S级品'!$B$2:$B$10=$B68)*('冬被-S级品'!$E$1:$AW$1=CE$1)*('冬被-S级品'!$E$2:$AW$10)),0)+IFERROR(SUMPRODUCT(('白止-S级品'!$A$2:$A$26=$B68)*('白止-S级品'!$D$1:$AV$1=CE$1)*('白止-S级品'!$D$2:$AV$26)),0)+IFERROR(SUMPRODUCT(('乐容-S级品'!$A$4:$A$32=$B68)*('乐容-S级品'!$L$3:$CA$3=CE$1)*('乐容-S级品'!$L$4:$CA$32)),0)</f>
      </c>
      <c r="CF68" s="280">
        <f>IFERROR(SUMPRODUCT(('控温被PRO-S级品'!$B$2:$B$10=$B68)*('控温被PRO-S级品'!$E$1:$BE$1=CF$1)*('控温被PRO-S级品'!$E$2:$BE$10)),0)+IFERROR(SUMPRODUCT(('冬被-S级品'!$B$2:$B$10=$B68)*('冬被-S级品'!$E$1:$AW$1=CF$1)*('冬被-S级品'!$E$2:$AW$10)),0)+IFERROR(SUMPRODUCT(('白止-S级品'!$A$2:$A$26=$B68)*('白止-S级品'!$D$1:$AV$1=CF$1)*('白止-S级品'!$D$2:$AV$26)),0)+IFERROR(SUMPRODUCT(('乐容-S级品'!$A$4:$A$32=$B68)*('乐容-S级品'!$L$3:$CA$3=CF$1)*('乐容-S级品'!$L$4:$CA$32)),0)</f>
      </c>
      <c r="CG68" s="280">
        <f>IFERROR(SUMPRODUCT(('控温被PRO-S级品'!$B$2:$B$10=$B68)*('控温被PRO-S级品'!$E$1:$BE$1=CG$1)*('控温被PRO-S级品'!$E$2:$BE$10)),0)+IFERROR(SUMPRODUCT(('冬被-S级品'!$B$2:$B$10=$B68)*('冬被-S级品'!$E$1:$AW$1=CG$1)*('冬被-S级品'!$E$2:$AW$10)),0)+IFERROR(SUMPRODUCT(('白止-S级品'!$A$2:$A$26=$B68)*('白止-S级品'!$D$1:$AV$1=CG$1)*('白止-S级品'!$D$2:$AV$26)),0)+IFERROR(SUMPRODUCT(('乐容-S级品'!$A$4:$A$32=$B68)*('乐容-S级品'!$L$3:$CA$3=CG$1)*('乐容-S级品'!$L$4:$CA$32)),0)</f>
      </c>
      <c r="CH68" s="280">
        <f>IFERROR(SUMPRODUCT(('控温被PRO-S级品'!$B$2:$B$10=$B68)*('控温被PRO-S级品'!$E$1:$BE$1=CH$1)*('控温被PRO-S级品'!$E$2:$BE$10)),0)+IFERROR(SUMPRODUCT(('冬被-S级品'!$B$2:$B$10=$B68)*('冬被-S级品'!$E$1:$AW$1=CH$1)*('冬被-S级品'!$E$2:$AW$10)),0)+IFERROR(SUMPRODUCT(('白止-S级品'!$A$2:$A$26=$B68)*('白止-S级品'!$D$1:$AV$1=CH$1)*('白止-S级品'!$D$2:$AV$26)),0)+IFERROR(SUMPRODUCT(('乐容-S级品'!$A$4:$A$32=$B68)*('乐容-S级品'!$L$3:$CA$3=CH$1)*('乐容-S级品'!$L$4:$CA$32)),0)</f>
      </c>
      <c r="CI68" s="280">
        <f>IFERROR(SUMPRODUCT(('控温被PRO-S级品'!$B$2:$B$10=$B68)*('控温被PRO-S级品'!$E$1:$BE$1=CI$1)*('控温被PRO-S级品'!$E$2:$BE$10)),0)+IFERROR(SUMPRODUCT(('冬被-S级品'!$B$2:$B$10=$B68)*('冬被-S级品'!$E$1:$AW$1=CI$1)*('冬被-S级品'!$E$2:$AW$10)),0)+IFERROR(SUMPRODUCT(('白止-S级品'!$A$2:$A$26=$B68)*('白止-S级品'!$D$1:$AV$1=CI$1)*('白止-S级品'!$D$2:$AV$26)),0)+IFERROR(SUMPRODUCT(('乐容-S级品'!$A$4:$A$32=$B68)*('乐容-S级品'!$L$3:$CA$3=CI$1)*('乐容-S级品'!$L$4:$CA$32)),0)</f>
      </c>
      <c r="CJ68" s="280">
        <f>IFERROR(SUMPRODUCT(('控温被PRO-S级品'!$B$2:$B$10=$B68)*('控温被PRO-S级品'!$E$1:$BE$1=CJ$1)*('控温被PRO-S级品'!$E$2:$BE$10)),0)+IFERROR(SUMPRODUCT(('冬被-S级品'!$B$2:$B$10=$B68)*('冬被-S级品'!$E$1:$AW$1=CJ$1)*('冬被-S级品'!$E$2:$AW$10)),0)+IFERROR(SUMPRODUCT(('白止-S级品'!$A$2:$A$26=$B68)*('白止-S级品'!$D$1:$AV$1=CJ$1)*('白止-S级品'!$D$2:$AV$26)),0)+IFERROR(SUMPRODUCT(('乐容-S级品'!$A$4:$A$32=$B68)*('乐容-S级品'!$L$3:$CA$3=CJ$1)*('乐容-S级品'!$L$4:$CA$32)),0)</f>
      </c>
      <c r="CK68" s="280">
        <f>IFERROR(SUMPRODUCT(('控温被PRO-S级品'!$B$2:$B$10=$B68)*('控温被PRO-S级品'!$E$1:$BE$1=CK$1)*('控温被PRO-S级品'!$E$2:$BE$10)),0)+IFERROR(SUMPRODUCT(('冬被-S级品'!$B$2:$B$10=$B68)*('冬被-S级品'!$E$1:$AW$1=CK$1)*('冬被-S级品'!$E$2:$AW$10)),0)+IFERROR(SUMPRODUCT(('白止-S级品'!$A$2:$A$26=$B68)*('白止-S级品'!$D$1:$AV$1=CK$1)*('白止-S级品'!$D$2:$AV$26)),0)+IFERROR(SUMPRODUCT(('乐容-S级品'!$A$4:$A$32=$B68)*('乐容-S级品'!$L$3:$CA$3=CK$1)*('乐容-S级品'!$L$4:$CA$32)),0)</f>
      </c>
      <c r="CL68" s="280">
        <f>IFERROR(SUMPRODUCT(('控温被PRO-S级品'!$B$2:$B$10=$B68)*('控温被PRO-S级品'!$E$1:$BE$1=CL$1)*('控温被PRO-S级品'!$E$2:$BE$10)),0)+IFERROR(SUMPRODUCT(('冬被-S级品'!$B$2:$B$10=$B68)*('冬被-S级品'!$E$1:$AW$1=CL$1)*('冬被-S级品'!$E$2:$AW$10)),0)+IFERROR(SUMPRODUCT(('白止-S级品'!$A$2:$A$26=$B68)*('白止-S级品'!$D$1:$AV$1=CL$1)*('白止-S级品'!$D$2:$AV$26)),0)+IFERROR(SUMPRODUCT(('乐容-S级品'!$A$4:$A$32=$B68)*('乐容-S级品'!$L$3:$CA$3=CL$1)*('乐容-S级品'!$L$4:$CA$32)),0)</f>
      </c>
      <c r="CM68" s="280">
        <f>IFERROR(SUMPRODUCT(('控温被PRO-S级品'!$B$2:$B$10=$B68)*('控温被PRO-S级品'!$E$1:$BE$1=CM$1)*('控温被PRO-S级品'!$E$2:$BE$10)),0)+IFERROR(SUMPRODUCT(('冬被-S级品'!$B$2:$B$10=$B68)*('冬被-S级品'!$E$1:$AW$1=CM$1)*('冬被-S级品'!$E$2:$AW$10)),0)+IFERROR(SUMPRODUCT(('白止-S级品'!$A$2:$A$26=$B68)*('白止-S级品'!$D$1:$AV$1=CM$1)*('白止-S级品'!$D$2:$AV$26)),0)+IFERROR(SUMPRODUCT(('乐容-S级品'!$A$4:$A$32=$B68)*('乐容-S级品'!$L$3:$CA$3=CM$1)*('乐容-S级品'!$L$4:$CA$32)),0)</f>
      </c>
      <c r="CN68" s="280">
        <f>IFERROR(SUMPRODUCT(('控温被PRO-S级品'!$B$2:$B$10=$B68)*('控温被PRO-S级品'!$E$1:$BE$1=CN$1)*('控温被PRO-S级品'!$E$2:$BE$10)),0)+IFERROR(SUMPRODUCT(('冬被-S级品'!$B$2:$B$10=$B68)*('冬被-S级品'!$E$1:$AW$1=CN$1)*('冬被-S级品'!$E$2:$AW$10)),0)+IFERROR(SUMPRODUCT(('白止-S级品'!$A$2:$A$26=$B68)*('白止-S级品'!$D$1:$AV$1=CN$1)*('白止-S级品'!$D$2:$AV$26)),0)+IFERROR(SUMPRODUCT(('乐容-S级品'!$A$4:$A$32=$B68)*('乐容-S级品'!$L$3:$CA$3=CN$1)*('乐容-S级品'!$L$4:$CA$32)),0)</f>
      </c>
      <c r="CO68" s="280">
        <f>IFERROR(SUMPRODUCT(('控温被PRO-S级品'!$B$2:$B$10=$B68)*('控温被PRO-S级品'!$E$1:$BE$1=CO$1)*('控温被PRO-S级品'!$E$2:$BE$10)),0)+IFERROR(SUMPRODUCT(('冬被-S级品'!$B$2:$B$10=$B68)*('冬被-S级品'!$E$1:$AW$1=CO$1)*('冬被-S级品'!$E$2:$AW$10)),0)+IFERROR(SUMPRODUCT(('白止-S级品'!$A$2:$A$26=$B68)*('白止-S级品'!$D$1:$AV$1=CO$1)*('白止-S级品'!$D$2:$AV$26)),0)+IFERROR(SUMPRODUCT(('乐容-S级品'!$A$4:$A$32=$B68)*('乐容-S级品'!$L$3:$CA$3=CO$1)*('乐容-S级品'!$L$4:$CA$32)),0)</f>
      </c>
      <c r="CP68" s="280">
        <f>IFERROR(SUMPRODUCT(('控温被PRO-S级品'!$B$2:$B$10=$B68)*('控温被PRO-S级品'!$E$1:$BE$1=CP$1)*('控温被PRO-S级品'!$E$2:$BE$10)),0)+IFERROR(SUMPRODUCT(('冬被-S级品'!$B$2:$B$10=$B68)*('冬被-S级品'!$E$1:$AW$1=CP$1)*('冬被-S级品'!$E$2:$AW$10)),0)+IFERROR(SUMPRODUCT(('白止-S级品'!$A$2:$A$26=$B68)*('白止-S级品'!$D$1:$AV$1=CP$1)*('白止-S级品'!$D$2:$AV$26)),0)+IFERROR(SUMPRODUCT(('乐容-S级品'!$A$4:$A$32=$B68)*('乐容-S级品'!$L$3:$CA$3=CP$1)*('乐容-S级品'!$L$4:$CA$32)),0)</f>
      </c>
      <c r="CQ68" s="280">
        <f>IFERROR(SUMPRODUCT(('控温被PRO-S级品'!$B$2:$B$10=$B68)*('控温被PRO-S级品'!$E$1:$BE$1=CQ$1)*('控温被PRO-S级品'!$E$2:$BE$10)),0)+IFERROR(SUMPRODUCT(('冬被-S级品'!$B$2:$B$10=$B68)*('冬被-S级品'!$E$1:$AW$1=CQ$1)*('冬被-S级品'!$E$2:$AW$10)),0)+IFERROR(SUMPRODUCT(('白止-S级品'!$A$2:$A$26=$B68)*('白止-S级品'!$D$1:$AV$1=CQ$1)*('白止-S级品'!$D$2:$AV$26)),0)+IFERROR(SUMPRODUCT(('乐容-S级品'!$A$4:$A$32=$B68)*('乐容-S级品'!$L$3:$CA$3=CQ$1)*('乐容-S级品'!$L$4:$CA$32)),0)</f>
      </c>
      <c r="CR68" s="280">
        <f>IFERROR(SUMPRODUCT(('控温被PRO-S级品'!$B$2:$B$10=$B68)*('控温被PRO-S级品'!$E$1:$BE$1=CR$1)*('控温被PRO-S级品'!$E$2:$BE$10)),0)+IFERROR(SUMPRODUCT(('冬被-S级品'!$B$2:$B$10=$B68)*('冬被-S级品'!$E$1:$AW$1=CR$1)*('冬被-S级品'!$E$2:$AW$10)),0)+IFERROR(SUMPRODUCT(('白止-S级品'!$A$2:$A$26=$B68)*('白止-S级品'!$D$1:$AV$1=CR$1)*('白止-S级品'!$D$2:$AV$26)),0)+IFERROR(SUMPRODUCT(('乐容-S级品'!$A$4:$A$32=$B68)*('乐容-S级品'!$L$3:$CA$3=CR$1)*('乐容-S级品'!$L$4:$CA$32)),0)</f>
      </c>
      <c r="CS68" s="280">
        <f>IFERROR(SUMPRODUCT(('控温被PRO-S级品'!$B$2:$B$10=$B68)*('控温被PRO-S级品'!$E$1:$BE$1=CS$1)*('控温被PRO-S级品'!$E$2:$BE$10)),0)+IFERROR(SUMPRODUCT(('冬被-S级品'!$B$2:$B$10=$B68)*('冬被-S级品'!$E$1:$AW$1=CS$1)*('冬被-S级品'!$E$2:$AW$10)),0)+IFERROR(SUMPRODUCT(('白止-S级品'!$A$2:$A$26=$B68)*('白止-S级品'!$D$1:$AV$1=CS$1)*('白止-S级品'!$D$2:$AV$26)),0)+IFERROR(SUMPRODUCT(('乐容-S级品'!$A$4:$A$32=$B68)*('乐容-S级品'!$L$3:$CA$3=CS$1)*('乐容-S级品'!$L$4:$CA$32)),0)</f>
      </c>
      <c r="CT68" s="280">
        <f>IFERROR(SUMPRODUCT(('控温被PRO-S级品'!$B$2:$B$10=$B68)*('控温被PRO-S级品'!$E$1:$BE$1=CT$1)*('控温被PRO-S级品'!$E$2:$BE$10)),0)+IFERROR(SUMPRODUCT(('冬被-S级品'!$B$2:$B$10=$B68)*('冬被-S级品'!$E$1:$AW$1=CT$1)*('冬被-S级品'!$E$2:$AW$10)),0)+IFERROR(SUMPRODUCT(('白止-S级品'!$A$2:$A$26=$B68)*('白止-S级品'!$D$1:$AV$1=CT$1)*('白止-S级品'!$D$2:$AV$26)),0)+IFERROR(SUMPRODUCT(('乐容-S级品'!$A$4:$A$32=$B68)*('乐容-S级品'!$L$3:$CA$3=CT$1)*('乐容-S级品'!$L$4:$CA$32)),0)</f>
      </c>
      <c r="CU68" s="280">
        <f>IFERROR(SUMPRODUCT(('控温被PRO-S级品'!$B$2:$B$10=$B68)*('控温被PRO-S级品'!$E$1:$BE$1=CU$1)*('控温被PRO-S级品'!$E$2:$BE$10)),0)+IFERROR(SUMPRODUCT(('冬被-S级品'!$B$2:$B$10=$B68)*('冬被-S级品'!$E$1:$AW$1=CU$1)*('冬被-S级品'!$E$2:$AW$10)),0)+IFERROR(SUMPRODUCT(('白止-S级品'!$A$2:$A$26=$B68)*('白止-S级品'!$D$1:$AV$1=CU$1)*('白止-S级品'!$D$2:$AV$26)),0)+IFERROR(SUMPRODUCT(('乐容-S级品'!$A$4:$A$32=$B68)*('乐容-S级品'!$L$3:$CA$3=CU$1)*('乐容-S级品'!$L$4:$CA$32)),0)</f>
      </c>
      <c r="CV68" s="280">
        <f>IFERROR(SUMPRODUCT(('控温被PRO-S级品'!$B$2:$B$10=$B68)*('控温被PRO-S级品'!$E$1:$BE$1=CV$1)*('控温被PRO-S级品'!$E$2:$BE$10)),0)+IFERROR(SUMPRODUCT(('冬被-S级品'!$B$2:$B$10=$B68)*('冬被-S级品'!$E$1:$AW$1=CV$1)*('冬被-S级品'!$E$2:$AW$10)),0)+IFERROR(SUMPRODUCT(('白止-S级品'!$A$2:$A$26=$B68)*('白止-S级品'!$D$1:$AV$1=CV$1)*('白止-S级品'!$D$2:$AV$26)),0)+IFERROR(SUMPRODUCT(('乐容-S级品'!$A$4:$A$32=$B68)*('乐容-S级品'!$L$3:$CA$3=CV$1)*('乐容-S级品'!$L$4:$CA$32)),0)</f>
      </c>
      <c r="CW68" s="280">
        <f>IFERROR(SUMPRODUCT(('控温被PRO-S级品'!$B$2:$B$10=$B68)*('控温被PRO-S级品'!$E$1:$BE$1=CW$1)*('控温被PRO-S级品'!$E$2:$BE$10)),0)+IFERROR(SUMPRODUCT(('冬被-S级品'!$B$2:$B$10=$B68)*('冬被-S级品'!$E$1:$AW$1=CW$1)*('冬被-S级品'!$E$2:$AW$10)),0)+IFERROR(SUMPRODUCT(('白止-S级品'!$A$2:$A$26=$B68)*('白止-S级品'!$D$1:$AV$1=CW$1)*('白止-S级品'!$D$2:$AV$26)),0)+IFERROR(SUMPRODUCT(('乐容-S级品'!$A$4:$A$32=$B68)*('乐容-S级品'!$L$3:$CA$3=CW$1)*('乐容-S级品'!$L$4:$CA$32)),0)</f>
      </c>
      <c r="CX68" s="280">
        <f>IFERROR(SUMPRODUCT(('控温被PRO-S级品'!$B$2:$B$10=$B68)*('控温被PRO-S级品'!$E$1:$BE$1=CX$1)*('控温被PRO-S级品'!$E$2:$BE$10)),0)+IFERROR(SUMPRODUCT(('冬被-S级品'!$B$2:$B$10=$B68)*('冬被-S级品'!$E$1:$AW$1=CX$1)*('冬被-S级品'!$E$2:$AW$10)),0)+IFERROR(SUMPRODUCT(('白止-S级品'!$A$2:$A$26=$B68)*('白止-S级品'!$D$1:$AV$1=CX$1)*('白止-S级品'!$D$2:$AV$26)),0)+IFERROR(SUMPRODUCT(('乐容-S级品'!$A$4:$A$32=$B68)*('乐容-S级品'!$L$3:$CA$3=CX$1)*('乐容-S级品'!$L$4:$CA$32)),0)</f>
      </c>
      <c r="CY68" s="280">
        <f>IFERROR(SUMPRODUCT(('控温被PRO-S级品'!$B$2:$B$10=$B68)*('控温被PRO-S级品'!$E$1:$BE$1=CY$1)*('控温被PRO-S级品'!$E$2:$BE$10)),0)+IFERROR(SUMPRODUCT(('冬被-S级品'!$B$2:$B$10=$B68)*('冬被-S级品'!$E$1:$AW$1=CY$1)*('冬被-S级品'!$E$2:$AW$10)),0)+IFERROR(SUMPRODUCT(('白止-S级品'!$A$2:$A$26=$B68)*('白止-S级品'!$D$1:$AV$1=CY$1)*('白止-S级品'!$D$2:$AV$26)),0)+IFERROR(SUMPRODUCT(('乐容-S级品'!$A$4:$A$32=$B68)*('乐容-S级品'!$L$3:$CA$3=CY$1)*('乐容-S级品'!$L$4:$CA$32)),0)</f>
      </c>
      <c r="CZ68" s="280">
        <f>IFERROR(SUMPRODUCT(('控温被PRO-S级品'!$B$2:$B$10=$B68)*('控温被PRO-S级品'!$E$1:$BE$1=CZ$1)*('控温被PRO-S级品'!$E$2:$BE$10)),0)+IFERROR(SUMPRODUCT(('冬被-S级品'!$B$2:$B$10=$B68)*('冬被-S级品'!$E$1:$AW$1=CZ$1)*('冬被-S级品'!$E$2:$AW$10)),0)+IFERROR(SUMPRODUCT(('白止-S级品'!$A$2:$A$26=$B68)*('白止-S级品'!$D$1:$AV$1=CZ$1)*('白止-S级品'!$D$2:$AV$26)),0)+IFERROR(SUMPRODUCT(('乐容-S级品'!$A$4:$A$32=$B68)*('乐容-S级品'!$L$3:$CA$3=CZ$1)*('乐容-S级品'!$L$4:$CA$32)),0)</f>
      </c>
      <c r="DA68" s="280">
        <f>IFERROR(SUMPRODUCT(('控温被PRO-S级品'!$B$2:$B$10=$B68)*('控温被PRO-S级品'!$E$1:$BE$1=DA$1)*('控温被PRO-S级品'!$E$2:$BE$10)),0)+IFERROR(SUMPRODUCT(('冬被-S级品'!$B$2:$B$10=$B68)*('冬被-S级品'!$E$1:$AW$1=DA$1)*('冬被-S级品'!$E$2:$AW$10)),0)+IFERROR(SUMPRODUCT(('白止-S级品'!$A$2:$A$26=$B68)*('白止-S级品'!$D$1:$AV$1=DA$1)*('白止-S级品'!$D$2:$AV$26)),0)+IFERROR(SUMPRODUCT(('乐容-S级品'!$A$4:$A$32=$B68)*('乐容-S级品'!$L$3:$CA$3=DA$1)*('乐容-S级品'!$L$4:$CA$32)),0)</f>
      </c>
      <c r="DB68" s="280">
        <f>IFERROR(SUMPRODUCT(('控温被PRO-S级品'!$B$2:$B$10=$B68)*('控温被PRO-S级品'!$E$1:$BE$1=DB$1)*('控温被PRO-S级品'!$E$2:$BE$10)),0)+IFERROR(SUMPRODUCT(('冬被-S级品'!$B$2:$B$10=$B68)*('冬被-S级品'!$E$1:$AW$1=DB$1)*('冬被-S级品'!$E$2:$AW$10)),0)+IFERROR(SUMPRODUCT(('白止-S级品'!$A$2:$A$26=$B68)*('白止-S级品'!$D$1:$AV$1=DB$1)*('白止-S级品'!$D$2:$AV$26)),0)+IFERROR(SUMPRODUCT(('乐容-S级品'!$A$4:$A$32=$B68)*('乐容-S级品'!$L$3:$CA$3=DB$1)*('乐容-S级品'!$L$4:$CA$32)),0)</f>
      </c>
      <c r="DC68" s="280">
        <f>IFERROR(SUMPRODUCT(('控温被PRO-S级品'!$B$2:$B$10=$B68)*('控温被PRO-S级品'!$E$1:$BE$1=DC$1)*('控温被PRO-S级品'!$E$2:$BE$10)),0)+IFERROR(SUMPRODUCT(('冬被-S级品'!$B$2:$B$10=$B68)*('冬被-S级品'!$E$1:$AW$1=DC$1)*('冬被-S级品'!$E$2:$AW$10)),0)+IFERROR(SUMPRODUCT(('白止-S级品'!$A$2:$A$26=$B68)*('白止-S级品'!$D$1:$AV$1=DC$1)*('白止-S级品'!$D$2:$AV$26)),0)+IFERROR(SUMPRODUCT(('乐容-S级品'!$A$4:$A$32=$B68)*('乐容-S级品'!$L$3:$CA$3=DC$1)*('乐容-S级品'!$L$4:$CA$32)),0)</f>
      </c>
      <c r="DD68" s="280">
        <f>IFERROR(SUMPRODUCT(('控温被PRO-S级品'!$B$2:$B$10=$B68)*('控温被PRO-S级品'!$E$1:$BE$1=DD$1)*('控温被PRO-S级品'!$E$2:$BE$10)),0)+IFERROR(SUMPRODUCT(('冬被-S级品'!$B$2:$B$10=$B68)*('冬被-S级品'!$E$1:$AW$1=DD$1)*('冬被-S级品'!$E$2:$AW$10)),0)+IFERROR(SUMPRODUCT(('白止-S级品'!$A$2:$A$26=$B68)*('白止-S级品'!$D$1:$AV$1=DD$1)*('白止-S级品'!$D$2:$AV$26)),0)+IFERROR(SUMPRODUCT(('乐容-S级品'!$A$4:$A$32=$B68)*('乐容-S级品'!$L$3:$CA$3=DD$1)*('乐容-S级品'!$L$4:$CA$32)),0)</f>
      </c>
      <c r="DE68" s="280">
        <f>IFERROR(SUMPRODUCT(('控温被PRO-S级品'!$B$2:$B$10=$B68)*('控温被PRO-S级品'!$E$1:$BE$1=DE$1)*('控温被PRO-S级品'!$E$2:$BE$10)),0)+IFERROR(SUMPRODUCT(('冬被-S级品'!$B$2:$B$10=$B68)*('冬被-S级品'!$E$1:$AW$1=DE$1)*('冬被-S级品'!$E$2:$AW$10)),0)+IFERROR(SUMPRODUCT(('白止-S级品'!$A$2:$A$26=$B68)*('白止-S级品'!$D$1:$AV$1=DE$1)*('白止-S级品'!$D$2:$AV$26)),0)+IFERROR(SUMPRODUCT(('乐容-S级品'!$A$4:$A$32=$B68)*('乐容-S级品'!$L$3:$CA$3=DE$1)*('乐容-S级品'!$L$4:$CA$32)),0)</f>
      </c>
      <c r="DF68" s="280">
        <f>IFERROR(SUMPRODUCT(('控温被PRO-S级品'!$B$2:$B$10=$B68)*('控温被PRO-S级品'!$E$1:$BE$1=DF$1)*('控温被PRO-S级品'!$E$2:$BE$10)),0)+IFERROR(SUMPRODUCT(('冬被-S级品'!$B$2:$B$10=$B68)*('冬被-S级品'!$E$1:$AW$1=DF$1)*('冬被-S级品'!$E$2:$AW$10)),0)+IFERROR(SUMPRODUCT(('白止-S级品'!$A$2:$A$26=$B68)*('白止-S级品'!$D$1:$AV$1=DF$1)*('白止-S级品'!$D$2:$AV$26)),0)+IFERROR(SUMPRODUCT(('乐容-S级品'!$A$4:$A$32=$B68)*('乐容-S级品'!$L$3:$CA$3=DF$1)*('乐容-S级品'!$L$4:$CA$32)),0)</f>
      </c>
      <c r="DG68" s="280">
        <f>IFERROR(SUMPRODUCT(('控温被PRO-S级品'!$B$2:$B$10=$B68)*('控温被PRO-S级品'!$E$1:$BE$1=DG$1)*('控温被PRO-S级品'!$E$2:$BE$10)),0)+IFERROR(SUMPRODUCT(('冬被-S级品'!$B$2:$B$10=$B68)*('冬被-S级品'!$E$1:$AW$1=DG$1)*('冬被-S级品'!$E$2:$AW$10)),0)+IFERROR(SUMPRODUCT(('白止-S级品'!$A$2:$A$26=$B68)*('白止-S级品'!$D$1:$AV$1=DG$1)*('白止-S级品'!$D$2:$AV$26)),0)+IFERROR(SUMPRODUCT(('乐容-S级品'!$A$4:$A$32=$B68)*('乐容-S级品'!$L$3:$CA$3=DG$1)*('乐容-S级品'!$L$4:$CA$32)),0)</f>
      </c>
      <c r="DH68" s="280">
        <f>IFERROR(SUMPRODUCT(('控温被PRO-S级品'!$B$2:$B$10=$B68)*('控温被PRO-S级品'!$E$1:$BE$1=DH$1)*('控温被PRO-S级品'!$E$2:$BE$10)),0)+IFERROR(SUMPRODUCT(('冬被-S级品'!$B$2:$B$10=$B68)*('冬被-S级品'!$E$1:$AW$1=DH$1)*('冬被-S级品'!$E$2:$AW$10)),0)+IFERROR(SUMPRODUCT(('白止-S级品'!$A$2:$A$26=$B68)*('白止-S级品'!$D$1:$AV$1=DH$1)*('白止-S级品'!$D$2:$AV$26)),0)+IFERROR(SUMPRODUCT(('乐容-S级品'!$A$4:$A$32=$B68)*('乐容-S级品'!$L$3:$CA$3=DH$1)*('乐容-S级品'!$L$4:$CA$32)),0)</f>
      </c>
      <c r="DI68" s="280">
        <f>IFERROR(SUMPRODUCT(('控温被PRO-S级品'!$B$2:$B$10=$B68)*('控温被PRO-S级品'!$E$1:$BE$1=DI$1)*('控温被PRO-S级品'!$E$2:$BE$10)),0)+IFERROR(SUMPRODUCT(('冬被-S级品'!$B$2:$B$10=$B68)*('冬被-S级品'!$E$1:$AW$1=DI$1)*('冬被-S级品'!$E$2:$AW$10)),0)+IFERROR(SUMPRODUCT(('白止-S级品'!$A$2:$A$26=$B68)*('白止-S级品'!$D$1:$AV$1=DI$1)*('白止-S级品'!$D$2:$AV$26)),0)+IFERROR(SUMPRODUCT(('乐容-S级品'!$A$4:$A$32=$B68)*('乐容-S级品'!$L$3:$CA$3=DI$1)*('乐容-S级品'!$L$4:$CA$32)),0)</f>
      </c>
      <c r="DJ68" s="280">
        <f>IFERROR(SUMPRODUCT(('控温被PRO-S级品'!$B$2:$B$10=$B68)*('控温被PRO-S级品'!$E$1:$BE$1=DJ$1)*('控温被PRO-S级品'!$E$2:$BE$10)),0)+IFERROR(SUMPRODUCT(('冬被-S级品'!$B$2:$B$10=$B68)*('冬被-S级品'!$E$1:$AW$1=DJ$1)*('冬被-S级品'!$E$2:$AW$10)),0)+IFERROR(SUMPRODUCT(('白止-S级品'!$A$2:$A$26=$B68)*('白止-S级品'!$D$1:$AV$1=DJ$1)*('白止-S级品'!$D$2:$AV$26)),0)+IFERROR(SUMPRODUCT(('乐容-S级品'!$A$4:$A$32=$B68)*('乐容-S级品'!$L$3:$CA$3=DJ$1)*('乐容-S级品'!$L$4:$CA$32)),0)</f>
      </c>
      <c r="DK68" s="280"/>
      <c r="DL68" s="280"/>
      <c r="DM68" s="280"/>
      <c r="DN68" s="280"/>
      <c r="DO68" s="280"/>
      <c r="DP68" s="280"/>
      <c r="DQ68" s="280"/>
      <c r="DR68" s="280"/>
      <c r="DS68" s="280"/>
      <c r="DT68" s="280"/>
      <c r="DU68" s="280"/>
      <c r="DV68" s="280"/>
      <c r="DW68" s="280">
        <f>VLOOKUP(B68,'系统编码规格'!A:C,3,FALSE)</f>
      </c>
      <c r="DX68" s="280"/>
      <c r="DY68" s="280"/>
      <c r="DZ68" s="280"/>
      <c r="EA68" s="280"/>
      <c r="EB68" s="280"/>
      <c r="EC68" s="280"/>
      <c r="ED68" s="280"/>
      <c r="EE68" s="280"/>
      <c r="EF68" s="280"/>
      <c r="EG68" s="280"/>
      <c r="EH68" s="280"/>
      <c r="EI68" s="280"/>
      <c r="EJ68" s="280"/>
      <c r="EK68" s="280"/>
      <c r="EL68" s="280"/>
      <c r="EM68" s="280"/>
      <c r="EN68" s="280"/>
      <c r="EO68" s="280"/>
      <c r="EP68" s="280"/>
      <c r="EQ68" s="280"/>
      <c r="ER68" s="280"/>
      <c r="ES68" s="280"/>
      <c r="ET68" s="280"/>
      <c r="EU68" s="280"/>
      <c r="EV68" s="280"/>
      <c r="EW68" s="280"/>
      <c r="EX68" s="280"/>
      <c r="EY68" s="280"/>
      <c r="EZ68" s="280"/>
      <c r="FA68" s="280"/>
      <c r="FB68" s="280"/>
      <c r="FC68" s="280"/>
      <c r="FD68" s="280"/>
      <c r="FE68" s="280"/>
      <c r="FF68" s="280"/>
      <c r="FG68" s="280"/>
      <c r="FH68" s="280"/>
      <c r="FI68" s="280"/>
      <c r="FJ68" s="280"/>
      <c r="FK68" s="280"/>
      <c r="FL68" s="280"/>
      <c r="FM68" s="280"/>
      <c r="FN68" s="280"/>
      <c r="FO68" s="280"/>
      <c r="FP68" s="280"/>
      <c r="FQ68" s="280"/>
      <c r="FR68" s="280"/>
      <c r="FS68" s="280"/>
      <c r="FT68" s="280"/>
      <c r="FU68" s="280"/>
      <c r="FV68" s="280"/>
      <c r="FW68" s="280"/>
      <c r="FX68" s="280"/>
      <c r="FY68" s="280"/>
      <c r="FZ68" s="280"/>
      <c r="GA68" s="280"/>
      <c r="GB68" s="280"/>
      <c r="GC68" s="280"/>
      <c r="GD68" s="280"/>
      <c r="GE68" s="280"/>
      <c r="GF68" s="280"/>
      <c r="GG68" s="280"/>
      <c r="GH68" s="280"/>
      <c r="GI68" s="280"/>
      <c r="GJ68" s="280"/>
      <c r="GK68" s="280"/>
      <c r="GL68" s="280"/>
      <c r="GM68" s="280"/>
      <c r="GN68" s="280"/>
      <c r="GO68" s="280"/>
      <c r="GP68" s="280"/>
      <c r="GQ68" s="280"/>
      <c r="GR68" s="280"/>
      <c r="GS68" s="280"/>
      <c r="GT68" s="280"/>
      <c r="GU68" s="280"/>
      <c r="GV68" s="280"/>
    </row>
    <row r="69">
      <c r="A69" s="309" t="str">
        <v>安桐</v>
      </c>
      <c r="B69" s="310" t="str">
        <v>128000256003114</v>
      </c>
      <c r="C69" s="309" t="str">
        <v>亚朵星球 R90深睡控温被</v>
      </c>
      <c r="D69" s="309" t="str">
        <v>200*230cm</v>
      </c>
      <c r="E69">
        <f>SUM(F69:GX69)</f>
      </c>
      <c r="F69" s="280">
        <f>IFERROR(SUMPRODUCT(('控温被PRO-S级品'!$B$2:$B$10=$B69)*('控温被PRO-S级品'!$E$1:$BE$1=F$1)*('控温被PRO-S级品'!$E$2:$BE$10)),0)+IFERROR(SUMPRODUCT(('冬被-S级品'!$B$2:$B$10=$B69)*('冬被-S级品'!$E$1:$AW$1=F$1)*('冬被-S级品'!$E$2:$AW$10)),0)+IFERROR(SUMPRODUCT(('白止-S级品'!$A$2:$A$26=$B69)*('白止-S级品'!$D$1:$AV$1=F$1)*('白止-S级品'!$D$2:$AV$26)),0)+IFERROR(SUMPRODUCT(('乐容-S级品'!$A$4:$A$32=$B69)*('乐容-S级品'!$L$3:$CA$3=F$1)*('乐容-S级品'!$L$4:$CA$32)),0)</f>
      </c>
      <c r="G69" s="280">
        <f>IFERROR(SUMPRODUCT(('控温被PRO-S级品'!$B$2:$B$10=$B69)*('控温被PRO-S级品'!$E$1:$BE$1=G$1)*('控温被PRO-S级品'!$E$2:$BE$10)),0)+IFERROR(SUMPRODUCT(('冬被-S级品'!$B$2:$B$10=$B69)*('冬被-S级品'!$E$1:$AW$1=G$1)*('冬被-S级品'!$E$2:$AW$10)),0)+IFERROR(SUMPRODUCT(('白止-S级品'!$A$2:$A$26=$B69)*('白止-S级品'!$D$1:$AV$1=G$1)*('白止-S级品'!$D$2:$AV$26)),0)+IFERROR(SUMPRODUCT(('乐容-S级品'!$A$4:$A$32=$B69)*('乐容-S级品'!$L$3:$CA$3=G$1)*('乐容-S级品'!$L$4:$CA$32)),0)</f>
      </c>
      <c r="H69" s="280">
        <f>IFERROR(SUMPRODUCT(('控温被PRO-S级品'!$B$2:$B$10=$B69)*('控温被PRO-S级品'!$E$1:$BE$1=H$1)*('控温被PRO-S级品'!$E$2:$BE$10)),0)+IFERROR(SUMPRODUCT(('冬被-S级品'!$B$2:$B$10=$B69)*('冬被-S级品'!$E$1:$AW$1=H$1)*('冬被-S级品'!$E$2:$AW$10)),0)+IFERROR(SUMPRODUCT(('白止-S级品'!$A$2:$A$26=$B69)*('白止-S级品'!$D$1:$AV$1=H$1)*('白止-S级品'!$D$2:$AV$26)),0)+IFERROR(SUMPRODUCT(('乐容-S级品'!$A$4:$A$32=$B69)*('乐容-S级品'!$L$3:$CA$3=H$1)*('乐容-S级品'!$L$4:$CA$32)),0)</f>
      </c>
      <c r="I69" s="280">
        <f>IFERROR(SUMPRODUCT(('控温被PRO-S级品'!$B$2:$B$10=$B69)*('控温被PRO-S级品'!$E$1:$BE$1=I$1)*('控温被PRO-S级品'!$E$2:$BE$10)),0)+IFERROR(SUMPRODUCT(('冬被-S级品'!$B$2:$B$10=$B69)*('冬被-S级品'!$E$1:$AW$1=I$1)*('冬被-S级品'!$E$2:$AW$10)),0)+IFERROR(SUMPRODUCT(('白止-S级品'!$A$2:$A$26=$B69)*('白止-S级品'!$D$1:$AV$1=I$1)*('白止-S级品'!$D$2:$AV$26)),0)+IFERROR(SUMPRODUCT(('乐容-S级品'!$A$4:$A$32=$B69)*('乐容-S级品'!$L$3:$CA$3=I$1)*('乐容-S级品'!$L$4:$CA$32)),0)</f>
      </c>
      <c r="J69" s="280">
        <f>IFERROR(SUMPRODUCT(('控温被PRO-S级品'!$B$2:$B$10=$B69)*('控温被PRO-S级品'!$E$1:$BE$1=J$1)*('控温被PRO-S级品'!$E$2:$BE$10)),0)+IFERROR(SUMPRODUCT(('冬被-S级品'!$B$2:$B$10=$B69)*('冬被-S级品'!$E$1:$AW$1=J$1)*('冬被-S级品'!$E$2:$AW$10)),0)+IFERROR(SUMPRODUCT(('白止-S级品'!$A$2:$A$26=$B69)*('白止-S级品'!$D$1:$AV$1=J$1)*('白止-S级品'!$D$2:$AV$26)),0)+IFERROR(SUMPRODUCT(('乐容-S级品'!$A$4:$A$32=$B69)*('乐容-S级品'!$L$3:$CA$3=J$1)*('乐容-S级品'!$L$4:$CA$32)),0)</f>
      </c>
      <c r="K69" s="280">
        <f>IFERROR(SUMPRODUCT(('控温被PRO-S级品'!$B$2:$B$10=$B69)*('控温被PRO-S级品'!$E$1:$BE$1=K$1)*('控温被PRO-S级品'!$E$2:$BE$10)),0)+IFERROR(SUMPRODUCT(('冬被-S级品'!$B$2:$B$10=$B69)*('冬被-S级品'!$E$1:$AW$1=K$1)*('冬被-S级品'!$E$2:$AW$10)),0)+IFERROR(SUMPRODUCT(('白止-S级品'!$A$2:$A$26=$B69)*('白止-S级品'!$D$1:$AV$1=K$1)*('白止-S级品'!$D$2:$AV$26)),0)+IFERROR(SUMPRODUCT(('乐容-S级品'!$A$4:$A$32=$B69)*('乐容-S级品'!$L$3:$CA$3=K$1)*('乐容-S级品'!$L$4:$CA$32)),0)</f>
      </c>
      <c r="L69" s="280">
        <f>IFERROR(SUMPRODUCT(('控温被PRO-S级品'!$B$2:$B$10=$B69)*('控温被PRO-S级品'!$E$1:$BE$1=L$1)*('控温被PRO-S级品'!$E$2:$BE$10)),0)+IFERROR(SUMPRODUCT(('冬被-S级品'!$B$2:$B$10=$B69)*('冬被-S级品'!$E$1:$AW$1=L$1)*('冬被-S级品'!$E$2:$AW$10)),0)+IFERROR(SUMPRODUCT(('白止-S级品'!$A$2:$A$26=$B69)*('白止-S级品'!$D$1:$AV$1=L$1)*('白止-S级品'!$D$2:$AV$26)),0)+IFERROR(SUMPRODUCT(('乐容-S级品'!$A$4:$A$32=$B69)*('乐容-S级品'!$L$3:$CA$3=L$1)*('乐容-S级品'!$L$4:$CA$32)),0)</f>
      </c>
      <c r="M69" s="280">
        <f>IFERROR(SUMPRODUCT(('控温被PRO-S级品'!$B$2:$B$10=$B69)*('控温被PRO-S级品'!$E$1:$BE$1=M$1)*('控温被PRO-S级品'!$E$2:$BE$10)),0)+IFERROR(SUMPRODUCT(('冬被-S级品'!$B$2:$B$10=$B69)*('冬被-S级品'!$E$1:$AW$1=M$1)*('冬被-S级品'!$E$2:$AW$10)),0)+IFERROR(SUMPRODUCT(('白止-S级品'!$A$2:$A$26=$B69)*('白止-S级品'!$D$1:$AV$1=M$1)*('白止-S级品'!$D$2:$AV$26)),0)+IFERROR(SUMPRODUCT(('乐容-S级品'!$A$4:$A$32=$B69)*('乐容-S级品'!$L$3:$CA$3=M$1)*('乐容-S级品'!$L$4:$CA$32)),0)</f>
      </c>
      <c r="N69" s="280">
        <f>IFERROR(SUMPRODUCT(('控温被PRO-S级品'!$B$2:$B$10=$B69)*('控温被PRO-S级品'!$E$1:$BE$1=N$1)*('控温被PRO-S级品'!$E$2:$BE$10)),0)+IFERROR(SUMPRODUCT(('冬被-S级品'!$B$2:$B$10=$B69)*('冬被-S级品'!$E$1:$AW$1=N$1)*('冬被-S级品'!$E$2:$AW$10)),0)+IFERROR(SUMPRODUCT(('白止-S级品'!$A$2:$A$26=$B69)*('白止-S级品'!$D$1:$AV$1=N$1)*('白止-S级品'!$D$2:$AV$26)),0)+IFERROR(SUMPRODUCT(('乐容-S级品'!$A$4:$A$32=$B69)*('乐容-S级品'!$L$3:$CA$3=N$1)*('乐容-S级品'!$L$4:$CA$32)),0)</f>
      </c>
      <c r="O69" s="280">
        <f>IFERROR(SUMPRODUCT(('控温被PRO-S级品'!$B$2:$B$10=$B69)*('控温被PRO-S级品'!$E$1:$BE$1=O$1)*('控温被PRO-S级品'!$E$2:$BE$10)),0)+IFERROR(SUMPRODUCT(('冬被-S级品'!$B$2:$B$10=$B69)*('冬被-S级品'!$E$1:$AW$1=O$1)*('冬被-S级品'!$E$2:$AW$10)),0)+IFERROR(SUMPRODUCT(('白止-S级品'!$A$2:$A$26=$B69)*('白止-S级品'!$D$1:$AV$1=O$1)*('白止-S级品'!$D$2:$AV$26)),0)+IFERROR(SUMPRODUCT(('乐容-S级品'!$A$4:$A$32=$B69)*('乐容-S级品'!$L$3:$CA$3=O$1)*('乐容-S级品'!$L$4:$CA$32)),0)</f>
      </c>
      <c r="P69" s="280">
        <f>IFERROR(SUMPRODUCT(('控温被PRO-S级品'!$B$2:$B$10=$B69)*('控温被PRO-S级品'!$E$1:$BE$1=P$1)*('控温被PRO-S级品'!$E$2:$BE$10)),0)+IFERROR(SUMPRODUCT(('冬被-S级品'!$B$2:$B$10=$B69)*('冬被-S级品'!$E$1:$AW$1=P$1)*('冬被-S级品'!$E$2:$AW$10)),0)+IFERROR(SUMPRODUCT(('白止-S级品'!$A$2:$A$26=$B69)*('白止-S级品'!$D$1:$AV$1=P$1)*('白止-S级品'!$D$2:$AV$26)),0)+IFERROR(SUMPRODUCT(('乐容-S级品'!$A$4:$A$32=$B69)*('乐容-S级品'!$L$3:$CA$3=P$1)*('乐容-S级品'!$L$4:$CA$32)),0)</f>
      </c>
      <c r="Q69" s="280">
        <f>IFERROR(SUMPRODUCT(('控温被PRO-S级品'!$B$2:$B$10=$B69)*('控温被PRO-S级品'!$E$1:$BE$1=Q$1)*('控温被PRO-S级品'!$E$2:$BE$10)),0)+IFERROR(SUMPRODUCT(('冬被-S级品'!$B$2:$B$10=$B69)*('冬被-S级品'!$E$1:$AW$1=Q$1)*('冬被-S级品'!$E$2:$AW$10)),0)+IFERROR(SUMPRODUCT(('白止-S级品'!$A$2:$A$26=$B69)*('白止-S级品'!$D$1:$AV$1=Q$1)*('白止-S级品'!$D$2:$AV$26)),0)+IFERROR(SUMPRODUCT(('乐容-S级品'!$A$4:$A$32=$B69)*('乐容-S级品'!$L$3:$CA$3=Q$1)*('乐容-S级品'!$L$4:$CA$32)),0)</f>
      </c>
      <c r="R69" s="280">
        <f>IFERROR(SUMPRODUCT(('控温被PRO-S级品'!$B$2:$B$10=$B69)*('控温被PRO-S级品'!$E$1:$BE$1=R$1)*('控温被PRO-S级品'!$E$2:$BE$10)),0)+IFERROR(SUMPRODUCT(('冬被-S级品'!$B$2:$B$10=$B69)*('冬被-S级品'!$E$1:$AW$1=R$1)*('冬被-S级品'!$E$2:$AW$10)),0)+IFERROR(SUMPRODUCT(('白止-S级品'!$A$2:$A$26=$B69)*('白止-S级品'!$D$1:$AV$1=R$1)*('白止-S级品'!$D$2:$AV$26)),0)+IFERROR(SUMPRODUCT(('乐容-S级品'!$A$4:$A$32=$B69)*('乐容-S级品'!$L$3:$CA$3=R$1)*('乐容-S级品'!$L$4:$CA$32)),0)</f>
      </c>
      <c r="S69" s="280">
        <f>IFERROR(SUMPRODUCT(('控温被PRO-S级品'!$B$2:$B$10=$B69)*('控温被PRO-S级品'!$E$1:$BE$1=S$1)*('控温被PRO-S级品'!$E$2:$BE$10)),0)+IFERROR(SUMPRODUCT(('冬被-S级品'!$B$2:$B$10=$B69)*('冬被-S级品'!$E$1:$AW$1=S$1)*('冬被-S级品'!$E$2:$AW$10)),0)+IFERROR(SUMPRODUCT(('白止-S级品'!$A$2:$A$26=$B69)*('白止-S级品'!$D$1:$AV$1=S$1)*('白止-S级品'!$D$2:$AV$26)),0)+IFERROR(SUMPRODUCT(('乐容-S级品'!$A$4:$A$32=$B69)*('乐容-S级品'!$L$3:$CA$3=S$1)*('乐容-S级品'!$L$4:$CA$32)),0)</f>
      </c>
      <c r="T69" s="280">
        <f>IFERROR(SUMPRODUCT(('控温被PRO-S级品'!$B$2:$B$10=$B69)*('控温被PRO-S级品'!$E$1:$BE$1=T$1)*('控温被PRO-S级品'!$E$2:$BE$10)),0)+IFERROR(SUMPRODUCT(('冬被-S级品'!$B$2:$B$10=$B69)*('冬被-S级品'!$E$1:$AW$1=T$1)*('冬被-S级品'!$E$2:$AW$10)),0)+IFERROR(SUMPRODUCT(('白止-S级品'!$A$2:$A$26=$B69)*('白止-S级品'!$D$1:$AV$1=T$1)*('白止-S级品'!$D$2:$AV$26)),0)+IFERROR(SUMPRODUCT(('乐容-S级品'!$A$4:$A$32=$B69)*('乐容-S级品'!$L$3:$CA$3=T$1)*('乐容-S级品'!$L$4:$CA$32)),0)</f>
      </c>
      <c r="U69" s="280">
        <f>IFERROR(SUMPRODUCT(('控温被PRO-S级品'!$B$2:$B$10=$B69)*('控温被PRO-S级品'!$E$1:$BE$1=U$1)*('控温被PRO-S级品'!$E$2:$BE$10)),0)+IFERROR(SUMPRODUCT(('冬被-S级品'!$B$2:$B$10=$B69)*('冬被-S级品'!$E$1:$AW$1=U$1)*('冬被-S级品'!$E$2:$AW$10)),0)+IFERROR(SUMPRODUCT(('白止-S级品'!$A$2:$A$26=$B69)*('白止-S级品'!$D$1:$AV$1=U$1)*('白止-S级品'!$D$2:$AV$26)),0)+IFERROR(SUMPRODUCT(('乐容-S级品'!$A$4:$A$32=$B69)*('乐容-S级品'!$L$3:$CA$3=U$1)*('乐容-S级品'!$L$4:$CA$32)),0)</f>
      </c>
      <c r="V69" s="280">
        <f>IFERROR(SUMPRODUCT(('控温被PRO-S级品'!$B$2:$B$10=$B69)*('控温被PRO-S级品'!$E$1:$BE$1=V$1)*('控温被PRO-S级品'!$E$2:$BE$10)),0)+IFERROR(SUMPRODUCT(('冬被-S级品'!$B$2:$B$10=$B69)*('冬被-S级品'!$E$1:$AW$1=V$1)*('冬被-S级品'!$E$2:$AW$10)),0)+IFERROR(SUMPRODUCT(('白止-S级品'!$A$2:$A$26=$B69)*('白止-S级品'!$D$1:$AV$1=V$1)*('白止-S级品'!$D$2:$AV$26)),0)+IFERROR(SUMPRODUCT(('乐容-S级品'!$A$4:$A$32=$B69)*('乐容-S级品'!$L$3:$CA$3=V$1)*('乐容-S级品'!$L$4:$CA$32)),0)</f>
      </c>
      <c r="W69" s="280">
        <f>IFERROR(SUMPRODUCT(('控温被PRO-S级品'!$B$2:$B$10=$B69)*('控温被PRO-S级品'!$E$1:$BE$1=W$1)*('控温被PRO-S级品'!$E$2:$BE$10)),0)+IFERROR(SUMPRODUCT(('冬被-S级品'!$B$2:$B$10=$B69)*('冬被-S级品'!$E$1:$AW$1=W$1)*('冬被-S级品'!$E$2:$AW$10)),0)+IFERROR(SUMPRODUCT(('白止-S级品'!$A$2:$A$26=$B69)*('白止-S级品'!$D$1:$AV$1=W$1)*('白止-S级品'!$D$2:$AV$26)),0)+IFERROR(SUMPRODUCT(('乐容-S级品'!$A$4:$A$32=$B69)*('乐容-S级品'!$L$3:$CA$3=W$1)*('乐容-S级品'!$L$4:$CA$32)),0)</f>
      </c>
      <c r="X69" s="280">
        <f>IFERROR(SUMPRODUCT(('控温被PRO-S级品'!$B$2:$B$10=$B69)*('控温被PRO-S级品'!$E$1:$BE$1=X$1)*('控温被PRO-S级品'!$E$2:$BE$10)),0)+IFERROR(SUMPRODUCT(('冬被-S级品'!$B$2:$B$10=$B69)*('冬被-S级品'!$E$1:$AW$1=X$1)*('冬被-S级品'!$E$2:$AW$10)),0)+IFERROR(SUMPRODUCT(('白止-S级品'!$A$2:$A$26=$B69)*('白止-S级品'!$D$1:$AV$1=X$1)*('白止-S级品'!$D$2:$AV$26)),0)+IFERROR(SUMPRODUCT(('乐容-S级品'!$A$4:$A$32=$B69)*('乐容-S级品'!$L$3:$CA$3=X$1)*('乐容-S级品'!$L$4:$CA$32)),0)</f>
      </c>
      <c r="Y69" s="280">
        <f>IFERROR(SUMPRODUCT(('控温被PRO-S级品'!$B$2:$B$10=$B69)*('控温被PRO-S级品'!$E$1:$BE$1=Y$1)*('控温被PRO-S级品'!$E$2:$BE$10)),0)+IFERROR(SUMPRODUCT(('冬被-S级品'!$B$2:$B$10=$B69)*('冬被-S级品'!$E$1:$AW$1=Y$1)*('冬被-S级品'!$E$2:$AW$10)),0)+IFERROR(SUMPRODUCT(('白止-S级品'!$A$2:$A$26=$B69)*('白止-S级品'!$D$1:$AV$1=Y$1)*('白止-S级品'!$D$2:$AV$26)),0)+IFERROR(SUMPRODUCT(('乐容-S级品'!$A$4:$A$32=$B69)*('乐容-S级品'!$L$3:$CA$3=Y$1)*('乐容-S级品'!$L$4:$CA$32)),0)</f>
      </c>
      <c r="Z69" s="280">
        <f>IFERROR(SUMPRODUCT(('控温被PRO-S级品'!$B$2:$B$10=$B69)*('控温被PRO-S级品'!$E$1:$BE$1=Z$1)*('控温被PRO-S级品'!$E$2:$BE$10)),0)+IFERROR(SUMPRODUCT(('冬被-S级品'!$B$2:$B$10=$B69)*('冬被-S级品'!$E$1:$AW$1=Z$1)*('冬被-S级品'!$E$2:$AW$10)),0)+IFERROR(SUMPRODUCT(('白止-S级品'!$A$2:$A$26=$B69)*('白止-S级品'!$D$1:$AV$1=Z$1)*('白止-S级品'!$D$2:$AV$26)),0)+IFERROR(SUMPRODUCT(('乐容-S级品'!$A$4:$A$32=$B69)*('乐容-S级品'!$L$3:$CA$3=Z$1)*('乐容-S级品'!$L$4:$CA$32)),0)</f>
      </c>
      <c r="AA69" s="280">
        <f>IFERROR(SUMPRODUCT(('控温被PRO-S级品'!$B$2:$B$10=$B69)*('控温被PRO-S级品'!$E$1:$BE$1=AA$1)*('控温被PRO-S级品'!$E$2:$BE$10)),0)+IFERROR(SUMPRODUCT(('冬被-S级品'!$B$2:$B$10=$B69)*('冬被-S级品'!$E$1:$AW$1=AA$1)*('冬被-S级品'!$E$2:$AW$10)),0)+IFERROR(SUMPRODUCT(('白止-S级品'!$A$2:$A$26=$B69)*('白止-S级品'!$D$1:$AV$1=AA$1)*('白止-S级品'!$D$2:$AV$26)),0)+IFERROR(SUMPRODUCT(('乐容-S级品'!$A$4:$A$32=$B69)*('乐容-S级品'!$L$3:$CA$3=AA$1)*('乐容-S级品'!$L$4:$CA$32)),0)</f>
      </c>
      <c r="AB69" s="280">
        <f>IFERROR(SUMPRODUCT(('控温被PRO-S级品'!$B$2:$B$10=$B69)*('控温被PRO-S级品'!$E$1:$BE$1=AB$1)*('控温被PRO-S级品'!$E$2:$BE$10)),0)+IFERROR(SUMPRODUCT(('冬被-S级品'!$B$2:$B$10=$B69)*('冬被-S级品'!$E$1:$AW$1=AB$1)*('冬被-S级品'!$E$2:$AW$10)),0)+IFERROR(SUMPRODUCT(('白止-S级品'!$A$2:$A$26=$B69)*('白止-S级品'!$D$1:$AV$1=AB$1)*('白止-S级品'!$D$2:$AV$26)),0)+IFERROR(SUMPRODUCT(('乐容-S级品'!$A$4:$A$32=$B69)*('乐容-S级品'!$L$3:$CA$3=AB$1)*('乐容-S级品'!$L$4:$CA$32)),0)</f>
      </c>
      <c r="AC69" s="280">
        <f>IFERROR(SUMPRODUCT(('控温被PRO-S级品'!$B$2:$B$10=$B69)*('控温被PRO-S级品'!$E$1:$BE$1=AC$1)*('控温被PRO-S级品'!$E$2:$BE$10)),0)+IFERROR(SUMPRODUCT(('冬被-S级品'!$B$2:$B$10=$B69)*('冬被-S级品'!$E$1:$AW$1=AC$1)*('冬被-S级品'!$E$2:$AW$10)),0)+IFERROR(SUMPRODUCT(('白止-S级品'!$A$2:$A$26=$B69)*('白止-S级品'!$D$1:$AV$1=AC$1)*('白止-S级品'!$D$2:$AV$26)),0)+IFERROR(SUMPRODUCT(('乐容-S级品'!$A$4:$A$32=$B69)*('乐容-S级品'!$L$3:$CA$3=AC$1)*('乐容-S级品'!$L$4:$CA$32)),0)</f>
      </c>
      <c r="AD69" s="280">
        <f>IFERROR(SUMPRODUCT(('控温被PRO-S级品'!$B$2:$B$10=$B69)*('控温被PRO-S级品'!$E$1:$BE$1=AD$1)*('控温被PRO-S级品'!$E$2:$BE$10)),0)+IFERROR(SUMPRODUCT(('冬被-S级品'!$B$2:$B$10=$B69)*('冬被-S级品'!$E$1:$AW$1=AD$1)*('冬被-S级品'!$E$2:$AW$10)),0)+IFERROR(SUMPRODUCT(('白止-S级品'!$A$2:$A$26=$B69)*('白止-S级品'!$D$1:$AV$1=AD$1)*('白止-S级品'!$D$2:$AV$26)),0)+IFERROR(SUMPRODUCT(('乐容-S级品'!$A$4:$A$32=$B69)*('乐容-S级品'!$L$3:$CA$3=AD$1)*('乐容-S级品'!$L$4:$CA$32)),0)</f>
      </c>
      <c r="AE69" s="280">
        <f>IFERROR(SUMPRODUCT(('控温被PRO-S级品'!$B$2:$B$10=$B69)*('控温被PRO-S级品'!$E$1:$BE$1=AE$1)*('控温被PRO-S级品'!$E$2:$BE$10)),0)+IFERROR(SUMPRODUCT(('冬被-S级品'!$B$2:$B$10=$B69)*('冬被-S级品'!$E$1:$AW$1=AE$1)*('冬被-S级品'!$E$2:$AW$10)),0)+IFERROR(SUMPRODUCT(('白止-S级品'!$A$2:$A$26=$B69)*('白止-S级品'!$D$1:$AV$1=AE$1)*('白止-S级品'!$D$2:$AV$26)),0)+IFERROR(SUMPRODUCT(('乐容-S级品'!$A$4:$A$32=$B69)*('乐容-S级品'!$L$3:$CA$3=AE$1)*('乐容-S级品'!$L$4:$CA$32)),0)</f>
      </c>
      <c r="AF69" s="280">
        <f>IFERROR(SUMPRODUCT(('控温被PRO-S级品'!$B$2:$B$10=$B69)*('控温被PRO-S级品'!$E$1:$BE$1=AF$1)*('控温被PRO-S级品'!$E$2:$BE$10)),0)+IFERROR(SUMPRODUCT(('冬被-S级品'!$B$2:$B$10=$B69)*('冬被-S级品'!$E$1:$AW$1=AF$1)*('冬被-S级品'!$E$2:$AW$10)),0)+IFERROR(SUMPRODUCT(('白止-S级品'!$A$2:$A$26=$B69)*('白止-S级品'!$D$1:$AV$1=AF$1)*('白止-S级品'!$D$2:$AV$26)),0)+IFERROR(SUMPRODUCT(('乐容-S级品'!$A$4:$A$32=$B69)*('乐容-S级品'!$L$3:$CA$3=AF$1)*('乐容-S级品'!$L$4:$CA$32)),0)</f>
      </c>
      <c r="AG69" s="280">
        <f>IFERROR(SUMPRODUCT(('控温被PRO-S级品'!$B$2:$B$10=$B69)*('控温被PRO-S级品'!$E$1:$BE$1=AG$1)*('控温被PRO-S级品'!$E$2:$BE$10)),0)+IFERROR(SUMPRODUCT(('冬被-S级品'!$B$2:$B$10=$B69)*('冬被-S级品'!$E$1:$AW$1=AG$1)*('冬被-S级品'!$E$2:$AW$10)),0)+IFERROR(SUMPRODUCT(('白止-S级品'!$A$2:$A$26=$B69)*('白止-S级品'!$D$1:$AV$1=AG$1)*('白止-S级品'!$D$2:$AV$26)),0)+IFERROR(SUMPRODUCT(('乐容-S级品'!$A$4:$A$32=$B69)*('乐容-S级品'!$L$3:$CA$3=AG$1)*('乐容-S级品'!$L$4:$CA$32)),0)</f>
      </c>
      <c r="AH69" s="280">
        <f>IFERROR(SUMPRODUCT(('控温被PRO-S级品'!$B$2:$B$10=$B69)*('控温被PRO-S级品'!$E$1:$BE$1=AH$1)*('控温被PRO-S级品'!$E$2:$BE$10)),0)+IFERROR(SUMPRODUCT(('冬被-S级品'!$B$2:$B$10=$B69)*('冬被-S级品'!$E$1:$AW$1=AH$1)*('冬被-S级品'!$E$2:$AW$10)),0)+IFERROR(SUMPRODUCT(('白止-S级品'!$A$2:$A$26=$B69)*('白止-S级品'!$D$1:$AV$1=AH$1)*('白止-S级品'!$D$2:$AV$26)),0)+IFERROR(SUMPRODUCT(('乐容-S级品'!$A$4:$A$32=$B69)*('乐容-S级品'!$L$3:$CA$3=AH$1)*('乐容-S级品'!$L$4:$CA$32)),0)</f>
      </c>
      <c r="AI69" s="280">
        <f>IFERROR(SUMPRODUCT(('控温被PRO-S级品'!$B$2:$B$10=$B69)*('控温被PRO-S级品'!$E$1:$BE$1=AI$1)*('控温被PRO-S级品'!$E$2:$BE$10)),0)+IFERROR(SUMPRODUCT(('冬被-S级品'!$B$2:$B$10=$B69)*('冬被-S级品'!$E$1:$AW$1=AI$1)*('冬被-S级品'!$E$2:$AW$10)),0)+IFERROR(SUMPRODUCT(('白止-S级品'!$A$2:$A$26=$B69)*('白止-S级品'!$D$1:$AV$1=AI$1)*('白止-S级品'!$D$2:$AV$26)),0)+IFERROR(SUMPRODUCT(('乐容-S级品'!$A$4:$A$32=$B69)*('乐容-S级品'!$L$3:$CA$3=AI$1)*('乐容-S级品'!$L$4:$CA$32)),0)</f>
      </c>
      <c r="AJ69" s="280">
        <f>IFERROR(SUMPRODUCT(('控温被PRO-S级品'!$B$2:$B$10=$B69)*('控温被PRO-S级品'!$E$1:$BE$1=AJ$1)*('控温被PRO-S级品'!$E$2:$BE$10)),0)+IFERROR(SUMPRODUCT(('冬被-S级品'!$B$2:$B$10=$B69)*('冬被-S级品'!$E$1:$AW$1=AJ$1)*('冬被-S级品'!$E$2:$AW$10)),0)+IFERROR(SUMPRODUCT(('白止-S级品'!$A$2:$A$26=$B69)*('白止-S级品'!$D$1:$AV$1=AJ$1)*('白止-S级品'!$D$2:$AV$26)),0)+IFERROR(SUMPRODUCT(('乐容-S级品'!$A$4:$A$32=$B69)*('乐容-S级品'!$L$3:$CA$3=AJ$1)*('乐容-S级品'!$L$4:$CA$32)),0)</f>
      </c>
      <c r="AK69" s="280">
        <f>IFERROR(SUMPRODUCT(('控温被PRO-S级品'!$B$2:$B$10=$B69)*('控温被PRO-S级品'!$E$1:$BE$1=AK$1)*('控温被PRO-S级品'!$E$2:$BE$10)),0)+IFERROR(SUMPRODUCT(('冬被-S级品'!$B$2:$B$10=$B69)*('冬被-S级品'!$E$1:$AW$1=AK$1)*('冬被-S级品'!$E$2:$AW$10)),0)+IFERROR(SUMPRODUCT(('白止-S级品'!$A$2:$A$26=$B69)*('白止-S级品'!$D$1:$AV$1=AK$1)*('白止-S级品'!$D$2:$AV$26)),0)+IFERROR(SUMPRODUCT(('乐容-S级品'!$A$4:$A$32=$B69)*('乐容-S级品'!$L$3:$CA$3=AK$1)*('乐容-S级品'!$L$4:$CA$32)),0)</f>
      </c>
      <c r="AL69" s="280">
        <f>IFERROR(SUMPRODUCT(('控温被PRO-S级品'!$B$2:$B$10=$B69)*('控温被PRO-S级品'!$E$1:$BE$1=AL$1)*('控温被PRO-S级品'!$E$2:$BE$10)),0)+IFERROR(SUMPRODUCT(('冬被-S级品'!$B$2:$B$10=$B69)*('冬被-S级品'!$E$1:$AW$1=AL$1)*('冬被-S级品'!$E$2:$AW$10)),0)+IFERROR(SUMPRODUCT(('白止-S级品'!$A$2:$A$26=$B69)*('白止-S级品'!$D$1:$AV$1=AL$1)*('白止-S级品'!$D$2:$AV$26)),0)+IFERROR(SUMPRODUCT(('乐容-S级品'!$A$4:$A$32=$B69)*('乐容-S级品'!$L$3:$CA$3=AL$1)*('乐容-S级品'!$L$4:$CA$32)),0)</f>
      </c>
      <c r="AM69" s="280">
        <f>IFERROR(SUMPRODUCT(('控温被PRO-S级品'!$B$2:$B$10=$B69)*('控温被PRO-S级品'!$E$1:$BE$1=AM$1)*('控温被PRO-S级品'!$E$2:$BE$10)),0)+IFERROR(SUMPRODUCT(('冬被-S级品'!$B$2:$B$10=$B69)*('冬被-S级品'!$E$1:$AW$1=AM$1)*('冬被-S级品'!$E$2:$AW$10)),0)+IFERROR(SUMPRODUCT(('白止-S级品'!$A$2:$A$26=$B69)*('白止-S级品'!$D$1:$AV$1=AM$1)*('白止-S级品'!$D$2:$AV$26)),0)+IFERROR(SUMPRODUCT(('乐容-S级品'!$A$4:$A$32=$B69)*('乐容-S级品'!$L$3:$CA$3=AM$1)*('乐容-S级品'!$L$4:$CA$32)),0)</f>
      </c>
      <c r="AN69" s="280">
        <f>IFERROR(SUMPRODUCT(('控温被PRO-S级品'!$B$2:$B$10=$B69)*('控温被PRO-S级品'!$E$1:$BE$1=AN$1)*('控温被PRO-S级品'!$E$2:$BE$10)),0)+IFERROR(SUMPRODUCT(('冬被-S级品'!$B$2:$B$10=$B69)*('冬被-S级品'!$E$1:$AW$1=AN$1)*('冬被-S级品'!$E$2:$AW$10)),0)+IFERROR(SUMPRODUCT(('白止-S级品'!$A$2:$A$26=$B69)*('白止-S级品'!$D$1:$AV$1=AN$1)*('白止-S级品'!$D$2:$AV$26)),0)+IFERROR(SUMPRODUCT(('乐容-S级品'!$A$4:$A$32=$B69)*('乐容-S级品'!$L$3:$CA$3=AN$1)*('乐容-S级品'!$L$4:$CA$32)),0)</f>
      </c>
      <c r="AO69" s="280">
        <f>IFERROR(SUMPRODUCT(('控温被PRO-S级品'!$B$2:$B$10=$B69)*('控温被PRO-S级品'!$E$1:$BE$1=AO$1)*('控温被PRO-S级品'!$E$2:$BE$10)),0)+IFERROR(SUMPRODUCT(('冬被-S级品'!$B$2:$B$10=$B69)*('冬被-S级品'!$E$1:$AW$1=AO$1)*('冬被-S级品'!$E$2:$AW$10)),0)+IFERROR(SUMPRODUCT(('白止-S级品'!$A$2:$A$26=$B69)*('白止-S级品'!$D$1:$AV$1=AO$1)*('白止-S级品'!$D$2:$AV$26)),0)+IFERROR(SUMPRODUCT(('乐容-S级品'!$A$4:$A$32=$B69)*('乐容-S级品'!$L$3:$CA$3=AO$1)*('乐容-S级品'!$L$4:$CA$32)),0)</f>
      </c>
      <c r="AP69" s="280">
        <f>IFERROR(SUMPRODUCT(('控温被PRO-S级品'!$B$2:$B$10=$B69)*('控温被PRO-S级品'!$E$1:$BE$1=AP$1)*('控温被PRO-S级品'!$E$2:$BE$10)),0)+IFERROR(SUMPRODUCT(('冬被-S级品'!$B$2:$B$10=$B69)*('冬被-S级品'!$E$1:$AW$1=AP$1)*('冬被-S级品'!$E$2:$AW$10)),0)+IFERROR(SUMPRODUCT(('白止-S级品'!$A$2:$A$26=$B69)*('白止-S级品'!$D$1:$AV$1=AP$1)*('白止-S级品'!$D$2:$AV$26)),0)+IFERROR(SUMPRODUCT(('乐容-S级品'!$A$4:$A$32=$B69)*('乐容-S级品'!$L$3:$CA$3=AP$1)*('乐容-S级品'!$L$4:$CA$32)),0)</f>
      </c>
      <c r="AQ69" s="280">
        <f>IFERROR(SUMPRODUCT(('控温被PRO-S级品'!$B$2:$B$10=$B69)*('控温被PRO-S级品'!$E$1:$BE$1=AQ$1)*('控温被PRO-S级品'!$E$2:$BE$10)),0)+IFERROR(SUMPRODUCT(('冬被-S级品'!$B$2:$B$10=$B69)*('冬被-S级品'!$E$1:$AW$1=AQ$1)*('冬被-S级品'!$E$2:$AW$10)),0)+IFERROR(SUMPRODUCT(('白止-S级品'!$A$2:$A$26=$B69)*('白止-S级品'!$D$1:$AV$1=AQ$1)*('白止-S级品'!$D$2:$AV$26)),0)+IFERROR(SUMPRODUCT(('乐容-S级品'!$A$4:$A$32=$B69)*('乐容-S级品'!$L$3:$CA$3=AQ$1)*('乐容-S级品'!$L$4:$CA$32)),0)</f>
      </c>
      <c r="AR69" s="280">
        <f>IFERROR(SUMPRODUCT(('控温被PRO-S级品'!$B$2:$B$10=$B69)*('控温被PRO-S级品'!$E$1:$BE$1=AR$1)*('控温被PRO-S级品'!$E$2:$BE$10)),0)+IFERROR(SUMPRODUCT(('冬被-S级品'!$B$2:$B$10=$B69)*('冬被-S级品'!$E$1:$AW$1=AR$1)*('冬被-S级品'!$E$2:$AW$10)),0)+IFERROR(SUMPRODUCT(('白止-S级品'!$A$2:$A$26=$B69)*('白止-S级品'!$D$1:$AV$1=AR$1)*('白止-S级品'!$D$2:$AV$26)),0)+IFERROR(SUMPRODUCT(('乐容-S级品'!$A$4:$A$32=$B69)*('乐容-S级品'!$L$3:$CA$3=AR$1)*('乐容-S级品'!$L$4:$CA$32)),0)</f>
      </c>
      <c r="AS69" s="280">
        <f>IFERROR(SUMPRODUCT(('控温被PRO-S级品'!$B$2:$B$10=$B69)*('控温被PRO-S级品'!$E$1:$BE$1=AS$1)*('控温被PRO-S级品'!$E$2:$BE$10)),0)+IFERROR(SUMPRODUCT(('冬被-S级品'!$B$2:$B$10=$B69)*('冬被-S级品'!$E$1:$AW$1=AS$1)*('冬被-S级品'!$E$2:$AW$10)),0)+IFERROR(SUMPRODUCT(('白止-S级品'!$A$2:$A$26=$B69)*('白止-S级品'!$D$1:$AV$1=AS$1)*('白止-S级品'!$D$2:$AV$26)),0)+IFERROR(SUMPRODUCT(('乐容-S级品'!$A$4:$A$32=$B69)*('乐容-S级品'!$L$3:$CA$3=AS$1)*('乐容-S级品'!$L$4:$CA$32)),0)</f>
      </c>
      <c r="AT69" s="280">
        <f>IFERROR(SUMPRODUCT(('控温被PRO-S级品'!$B$2:$B$10=$B69)*('控温被PRO-S级品'!$E$1:$BE$1=AT$1)*('控温被PRO-S级品'!$E$2:$BE$10)),0)+IFERROR(SUMPRODUCT(('冬被-S级品'!$B$2:$B$10=$B69)*('冬被-S级品'!$E$1:$AW$1=AT$1)*('冬被-S级品'!$E$2:$AW$10)),0)+IFERROR(SUMPRODUCT(('白止-S级品'!$A$2:$A$26=$B69)*('白止-S级品'!$D$1:$AV$1=AT$1)*('白止-S级品'!$D$2:$AV$26)),0)+IFERROR(SUMPRODUCT(('乐容-S级品'!$A$4:$A$32=$B69)*('乐容-S级品'!$L$3:$CA$3=AT$1)*('乐容-S级品'!$L$4:$CA$32)),0)</f>
      </c>
      <c r="AU69" s="280">
        <f>IFERROR(SUMPRODUCT(('控温被PRO-S级品'!$B$2:$B$10=$B69)*('控温被PRO-S级品'!$E$1:$BE$1=AU$1)*('控温被PRO-S级品'!$E$2:$BE$10)),0)+IFERROR(SUMPRODUCT(('冬被-S级品'!$B$2:$B$10=$B69)*('冬被-S级品'!$E$1:$AW$1=AU$1)*('冬被-S级品'!$E$2:$AW$10)),0)+IFERROR(SUMPRODUCT(('白止-S级品'!$A$2:$A$26=$B69)*('白止-S级品'!$D$1:$AV$1=AU$1)*('白止-S级品'!$D$2:$AV$26)),0)+IFERROR(SUMPRODUCT(('乐容-S级品'!$A$4:$A$32=$B69)*('乐容-S级品'!$L$3:$CA$3=AU$1)*('乐容-S级品'!$L$4:$CA$32)),0)</f>
      </c>
      <c r="AV69" s="280">
        <f>IFERROR(SUMPRODUCT(('控温被PRO-S级品'!$B$2:$B$10=$B69)*('控温被PRO-S级品'!$E$1:$BE$1=AV$1)*('控温被PRO-S级品'!$E$2:$BE$10)),0)+IFERROR(SUMPRODUCT(('冬被-S级品'!$B$2:$B$10=$B69)*('冬被-S级品'!$E$1:$AW$1=AV$1)*('冬被-S级品'!$E$2:$AW$10)),0)+IFERROR(SUMPRODUCT(('白止-S级品'!$A$2:$A$26=$B69)*('白止-S级品'!$D$1:$AV$1=AV$1)*('白止-S级品'!$D$2:$AV$26)),0)+IFERROR(SUMPRODUCT(('乐容-S级品'!$A$4:$A$32=$B69)*('乐容-S级品'!$L$3:$CA$3=AV$1)*('乐容-S级品'!$L$4:$CA$32)),0)</f>
      </c>
      <c r="AW69" s="280">
        <f>IFERROR(SUMPRODUCT(('控温被PRO-S级品'!$B$2:$B$10=$B69)*('控温被PRO-S级品'!$E$1:$BE$1=AW$1)*('控温被PRO-S级品'!$E$2:$BE$10)),0)+IFERROR(SUMPRODUCT(('冬被-S级品'!$B$2:$B$10=$B69)*('冬被-S级品'!$E$1:$AW$1=AW$1)*('冬被-S级品'!$E$2:$AW$10)),0)+IFERROR(SUMPRODUCT(('白止-S级品'!$A$2:$A$26=$B69)*('白止-S级品'!$D$1:$AV$1=AW$1)*('白止-S级品'!$D$2:$AV$26)),0)+IFERROR(SUMPRODUCT(('乐容-S级品'!$A$4:$A$32=$B69)*('乐容-S级品'!$L$3:$CA$3=AW$1)*('乐容-S级品'!$L$4:$CA$32)),0)</f>
      </c>
      <c r="AX69" s="280">
        <f>IFERROR(SUMPRODUCT(('控温被PRO-S级品'!$B$2:$B$10=$B69)*('控温被PRO-S级品'!$E$1:$BE$1=AX$1)*('控温被PRO-S级品'!$E$2:$BE$10)),0)+IFERROR(SUMPRODUCT(('冬被-S级品'!$B$2:$B$10=$B69)*('冬被-S级品'!$E$1:$AW$1=AX$1)*('冬被-S级品'!$E$2:$AW$10)),0)+IFERROR(SUMPRODUCT(('白止-S级品'!$A$2:$A$26=$B69)*('白止-S级品'!$D$1:$AV$1=AX$1)*('白止-S级品'!$D$2:$AV$26)),0)+IFERROR(SUMPRODUCT(('乐容-S级品'!$A$4:$A$32=$B69)*('乐容-S级品'!$L$3:$CA$3=AX$1)*('乐容-S级品'!$L$4:$CA$32)),0)</f>
      </c>
      <c r="AY69" s="280">
        <f>IFERROR(SUMPRODUCT(('控温被PRO-S级品'!$B$2:$B$10=$B69)*('控温被PRO-S级品'!$E$1:$BE$1=AY$1)*('控温被PRO-S级品'!$E$2:$BE$10)),0)+IFERROR(SUMPRODUCT(('冬被-S级品'!$B$2:$B$10=$B69)*('冬被-S级品'!$E$1:$AW$1=AY$1)*('冬被-S级品'!$E$2:$AW$10)),0)+IFERROR(SUMPRODUCT(('白止-S级品'!$A$2:$A$26=$B69)*('白止-S级品'!$D$1:$AV$1=AY$1)*('白止-S级品'!$D$2:$AV$26)),0)+IFERROR(SUMPRODUCT(('乐容-S级品'!$A$4:$A$32=$B69)*('乐容-S级品'!$L$3:$CA$3=AY$1)*('乐容-S级品'!$L$4:$CA$32)),0)</f>
      </c>
      <c r="AZ69" s="280">
        <f>IFERROR(SUMPRODUCT(('控温被PRO-S级品'!$B$2:$B$10=$B69)*('控温被PRO-S级品'!$E$1:$BE$1=AZ$1)*('控温被PRO-S级品'!$E$2:$BE$10)),0)+IFERROR(SUMPRODUCT(('冬被-S级品'!$B$2:$B$10=$B69)*('冬被-S级品'!$E$1:$AW$1=AZ$1)*('冬被-S级品'!$E$2:$AW$10)),0)+IFERROR(SUMPRODUCT(('白止-S级品'!$A$2:$A$26=$B69)*('白止-S级品'!$D$1:$AV$1=AZ$1)*('白止-S级品'!$D$2:$AV$26)),0)+IFERROR(SUMPRODUCT(('乐容-S级品'!$A$4:$A$32=$B69)*('乐容-S级品'!$L$3:$CA$3=AZ$1)*('乐容-S级品'!$L$4:$CA$32)),0)</f>
      </c>
      <c r="BA69" s="280">
        <f>IFERROR(SUMPRODUCT(('控温被PRO-S级品'!$B$2:$B$10=$B69)*('控温被PRO-S级品'!$E$1:$BE$1=BA$1)*('控温被PRO-S级品'!$E$2:$BE$10)),0)+IFERROR(SUMPRODUCT(('冬被-S级品'!$B$2:$B$10=$B69)*('冬被-S级品'!$E$1:$AW$1=BA$1)*('冬被-S级品'!$E$2:$AW$10)),0)+IFERROR(SUMPRODUCT(('白止-S级品'!$A$2:$A$26=$B69)*('白止-S级品'!$D$1:$AV$1=BA$1)*('白止-S级品'!$D$2:$AV$26)),0)+IFERROR(SUMPRODUCT(('乐容-S级品'!$A$4:$A$32=$B69)*('乐容-S级品'!$L$3:$CA$3=BA$1)*('乐容-S级品'!$L$4:$CA$32)),0)</f>
      </c>
      <c r="BB69" s="280">
        <f>IFERROR(SUMPRODUCT(('控温被PRO-S级品'!$B$2:$B$10=$B69)*('控温被PRO-S级品'!$E$1:$BE$1=BB$1)*('控温被PRO-S级品'!$E$2:$BE$10)),0)+IFERROR(SUMPRODUCT(('冬被-S级品'!$B$2:$B$10=$B69)*('冬被-S级品'!$E$1:$AW$1=BB$1)*('冬被-S级品'!$E$2:$AW$10)),0)+IFERROR(SUMPRODUCT(('白止-S级品'!$A$2:$A$26=$B69)*('白止-S级品'!$D$1:$AV$1=BB$1)*('白止-S级品'!$D$2:$AV$26)),0)+IFERROR(SUMPRODUCT(('乐容-S级品'!$A$4:$A$32=$B69)*('乐容-S级品'!$L$3:$CA$3=BB$1)*('乐容-S级品'!$L$4:$CA$32)),0)</f>
      </c>
      <c r="BC69" s="280">
        <f>IFERROR(SUMPRODUCT(('控温被PRO-S级品'!$B$2:$B$10=$B69)*('控温被PRO-S级品'!$E$1:$BE$1=BC$1)*('控温被PRO-S级品'!$E$2:$BE$10)),0)+IFERROR(SUMPRODUCT(('冬被-S级品'!$B$2:$B$10=$B69)*('冬被-S级品'!$E$1:$AW$1=BC$1)*('冬被-S级品'!$E$2:$AW$10)),0)+IFERROR(SUMPRODUCT(('白止-S级品'!$A$2:$A$26=$B69)*('白止-S级品'!$D$1:$AV$1=BC$1)*('白止-S级品'!$D$2:$AV$26)),0)+IFERROR(SUMPRODUCT(('乐容-S级品'!$A$4:$A$32=$B69)*('乐容-S级品'!$L$3:$CA$3=BC$1)*('乐容-S级品'!$L$4:$CA$32)),0)</f>
      </c>
      <c r="BD69" s="280">
        <f>IFERROR(SUMPRODUCT(('控温被PRO-S级品'!$B$2:$B$10=$B69)*('控温被PRO-S级品'!$E$1:$BE$1=BD$1)*('控温被PRO-S级品'!$E$2:$BE$10)),0)+IFERROR(SUMPRODUCT(('冬被-S级品'!$B$2:$B$10=$B69)*('冬被-S级品'!$E$1:$AW$1=BD$1)*('冬被-S级品'!$E$2:$AW$10)),0)+IFERROR(SUMPRODUCT(('白止-S级品'!$A$2:$A$26=$B69)*('白止-S级品'!$D$1:$AV$1=BD$1)*('白止-S级品'!$D$2:$AV$26)),0)+IFERROR(SUMPRODUCT(('乐容-S级品'!$A$4:$A$32=$B69)*('乐容-S级品'!$L$3:$CA$3=BD$1)*('乐容-S级品'!$L$4:$CA$32)),0)</f>
      </c>
      <c r="BE69" s="280">
        <f>IFERROR(SUMPRODUCT(('控温被PRO-S级品'!$B$2:$B$10=$B69)*('控温被PRO-S级品'!$E$1:$BE$1=BE$1)*('控温被PRO-S级品'!$E$2:$BE$10)),0)+IFERROR(SUMPRODUCT(('冬被-S级品'!$B$2:$B$10=$B69)*('冬被-S级品'!$E$1:$AW$1=BE$1)*('冬被-S级品'!$E$2:$AW$10)),0)+IFERROR(SUMPRODUCT(('白止-S级品'!$A$2:$A$26=$B69)*('白止-S级品'!$D$1:$AV$1=BE$1)*('白止-S级品'!$D$2:$AV$26)),0)+IFERROR(SUMPRODUCT(('乐容-S级品'!$A$4:$A$32=$B69)*('乐容-S级品'!$L$3:$CA$3=BE$1)*('乐容-S级品'!$L$4:$CA$32)),0)</f>
      </c>
      <c r="BF69" s="280">
        <f>IFERROR(SUMPRODUCT(('控温被PRO-S级品'!$B$2:$B$10=$B69)*('控温被PRO-S级品'!$E$1:$BE$1=BF$1)*('控温被PRO-S级品'!$E$2:$BE$10)),0)+IFERROR(SUMPRODUCT(('冬被-S级品'!$B$2:$B$10=$B69)*('冬被-S级品'!$E$1:$AW$1=BF$1)*('冬被-S级品'!$E$2:$AW$10)),0)+IFERROR(SUMPRODUCT(('白止-S级品'!$A$2:$A$26=$B69)*('白止-S级品'!$D$1:$AV$1=BF$1)*('白止-S级品'!$D$2:$AV$26)),0)+IFERROR(SUMPRODUCT(('乐容-S级品'!$A$4:$A$32=$B69)*('乐容-S级品'!$L$3:$CA$3=BF$1)*('乐容-S级品'!$L$4:$CA$32)),0)</f>
      </c>
      <c r="BG69" s="280">
        <f>IFERROR(SUMPRODUCT(('控温被PRO-S级品'!$B$2:$B$10=$B69)*('控温被PRO-S级品'!$E$1:$BE$1=BG$1)*('控温被PRO-S级品'!$E$2:$BE$10)),0)+IFERROR(SUMPRODUCT(('冬被-S级品'!$B$2:$B$10=$B69)*('冬被-S级品'!$E$1:$AW$1=BG$1)*('冬被-S级品'!$E$2:$AW$10)),0)+IFERROR(SUMPRODUCT(('白止-S级品'!$A$2:$A$26=$B69)*('白止-S级品'!$D$1:$AV$1=BG$1)*('白止-S级品'!$D$2:$AV$26)),0)+IFERROR(SUMPRODUCT(('乐容-S级品'!$A$4:$A$32=$B69)*('乐容-S级品'!$L$3:$CA$3=BG$1)*('乐容-S级品'!$L$4:$CA$32)),0)</f>
      </c>
      <c r="BH69" s="280">
        <f>IFERROR(SUMPRODUCT(('控温被PRO-S级品'!$B$2:$B$10=$B69)*('控温被PRO-S级品'!$E$1:$BE$1=BH$1)*('控温被PRO-S级品'!$E$2:$BE$10)),0)+IFERROR(SUMPRODUCT(('冬被-S级品'!$B$2:$B$10=$B69)*('冬被-S级品'!$E$1:$AW$1=BH$1)*('冬被-S级品'!$E$2:$AW$10)),0)+IFERROR(SUMPRODUCT(('白止-S级品'!$A$2:$A$26=$B69)*('白止-S级品'!$D$1:$AV$1=BH$1)*('白止-S级品'!$D$2:$AV$26)),0)+IFERROR(SUMPRODUCT(('乐容-S级品'!$A$4:$A$32=$B69)*('乐容-S级品'!$L$3:$CA$3=BH$1)*('乐容-S级品'!$L$4:$CA$32)),0)</f>
      </c>
      <c r="BI69" s="280">
        <f>IFERROR(SUMPRODUCT(('控温被PRO-S级品'!$B$2:$B$10=$B69)*('控温被PRO-S级品'!$E$1:$BE$1=BI$1)*('控温被PRO-S级品'!$E$2:$BE$10)),0)+IFERROR(SUMPRODUCT(('冬被-S级品'!$B$2:$B$10=$B69)*('冬被-S级品'!$E$1:$AW$1=BI$1)*('冬被-S级品'!$E$2:$AW$10)),0)+IFERROR(SUMPRODUCT(('白止-S级品'!$A$2:$A$26=$B69)*('白止-S级品'!$D$1:$AV$1=BI$1)*('白止-S级品'!$D$2:$AV$26)),0)+IFERROR(SUMPRODUCT(('乐容-S级品'!$A$4:$A$32=$B69)*('乐容-S级品'!$L$3:$CA$3=BI$1)*('乐容-S级品'!$L$4:$CA$32)),0)</f>
      </c>
      <c r="BJ69" s="280">
        <f>IFERROR(SUMPRODUCT(('控温被PRO-S级品'!$B$2:$B$10=$B69)*('控温被PRO-S级品'!$E$1:$BE$1=BJ$1)*('控温被PRO-S级品'!$E$2:$BE$10)),0)+IFERROR(SUMPRODUCT(('冬被-S级品'!$B$2:$B$10=$B69)*('冬被-S级品'!$E$1:$AW$1=BJ$1)*('冬被-S级品'!$E$2:$AW$10)),0)+IFERROR(SUMPRODUCT(('白止-S级品'!$A$2:$A$26=$B69)*('白止-S级品'!$D$1:$AV$1=BJ$1)*('白止-S级品'!$D$2:$AV$26)),0)+IFERROR(SUMPRODUCT(('乐容-S级品'!$A$4:$A$32=$B69)*('乐容-S级品'!$L$3:$CA$3=BJ$1)*('乐容-S级品'!$L$4:$CA$32)),0)</f>
      </c>
      <c r="BK69" s="280">
        <f>IFERROR(SUMPRODUCT(('控温被PRO-S级品'!$B$2:$B$10=$B69)*('控温被PRO-S级品'!$E$1:$BE$1=BK$1)*('控温被PRO-S级品'!$E$2:$BE$10)),0)+IFERROR(SUMPRODUCT(('冬被-S级品'!$B$2:$B$10=$B69)*('冬被-S级品'!$E$1:$AW$1=BK$1)*('冬被-S级品'!$E$2:$AW$10)),0)+IFERROR(SUMPRODUCT(('白止-S级品'!$A$2:$A$26=$B69)*('白止-S级品'!$D$1:$AV$1=BK$1)*('白止-S级品'!$D$2:$AV$26)),0)+IFERROR(SUMPRODUCT(('乐容-S级品'!$A$4:$A$32=$B69)*('乐容-S级品'!$L$3:$CA$3=BK$1)*('乐容-S级品'!$L$4:$CA$32)),0)</f>
      </c>
      <c r="BL69" s="280">
        <f>IFERROR(SUMPRODUCT(('控温被PRO-S级品'!$B$2:$B$10=$B69)*('控温被PRO-S级品'!$E$1:$BE$1=BL$1)*('控温被PRO-S级品'!$E$2:$BE$10)),0)+IFERROR(SUMPRODUCT(('冬被-S级品'!$B$2:$B$10=$B69)*('冬被-S级品'!$E$1:$AW$1=BL$1)*('冬被-S级品'!$E$2:$AW$10)),0)+IFERROR(SUMPRODUCT(('白止-S级品'!$A$2:$A$26=$B69)*('白止-S级品'!$D$1:$AV$1=BL$1)*('白止-S级品'!$D$2:$AV$26)),0)+IFERROR(SUMPRODUCT(('乐容-S级品'!$A$4:$A$32=$B69)*('乐容-S级品'!$L$3:$CA$3=BL$1)*('乐容-S级品'!$L$4:$CA$32)),0)</f>
      </c>
      <c r="BM69" s="280">
        <f>IFERROR(SUMPRODUCT(('控温被PRO-S级品'!$B$2:$B$10=$B69)*('控温被PRO-S级品'!$E$1:$BE$1=BM$1)*('控温被PRO-S级品'!$E$2:$BE$10)),0)+IFERROR(SUMPRODUCT(('冬被-S级品'!$B$2:$B$10=$B69)*('冬被-S级品'!$E$1:$AW$1=BM$1)*('冬被-S级品'!$E$2:$AW$10)),0)+IFERROR(SUMPRODUCT(('白止-S级品'!$A$2:$A$26=$B69)*('白止-S级品'!$D$1:$AV$1=BM$1)*('白止-S级品'!$D$2:$AV$26)),0)+IFERROR(SUMPRODUCT(('乐容-S级品'!$A$4:$A$32=$B69)*('乐容-S级品'!$L$3:$CA$3=BM$1)*('乐容-S级品'!$L$4:$CA$32)),0)</f>
      </c>
      <c r="BN69" s="280">
        <f>IFERROR(SUMPRODUCT(('控温被PRO-S级品'!$B$2:$B$10=$B69)*('控温被PRO-S级品'!$E$1:$BE$1=BN$1)*('控温被PRO-S级品'!$E$2:$BE$10)),0)+IFERROR(SUMPRODUCT(('冬被-S级品'!$B$2:$B$10=$B69)*('冬被-S级品'!$E$1:$AW$1=BN$1)*('冬被-S级品'!$E$2:$AW$10)),0)+IFERROR(SUMPRODUCT(('白止-S级品'!$A$2:$A$26=$B69)*('白止-S级品'!$D$1:$AV$1=BN$1)*('白止-S级品'!$D$2:$AV$26)),0)+IFERROR(SUMPRODUCT(('乐容-S级品'!$A$4:$A$32=$B69)*('乐容-S级品'!$L$3:$CA$3=BN$1)*('乐容-S级品'!$L$4:$CA$32)),0)</f>
      </c>
      <c r="BO69" s="280">
        <f>IFERROR(SUMPRODUCT(('控温被PRO-S级品'!$B$2:$B$10=$B69)*('控温被PRO-S级品'!$E$1:$BE$1=BO$1)*('控温被PRO-S级品'!$E$2:$BE$10)),0)+IFERROR(SUMPRODUCT(('冬被-S级品'!$B$2:$B$10=$B69)*('冬被-S级品'!$E$1:$AW$1=BO$1)*('冬被-S级品'!$E$2:$AW$10)),0)+IFERROR(SUMPRODUCT(('白止-S级品'!$A$2:$A$26=$B69)*('白止-S级品'!$D$1:$AV$1=BO$1)*('白止-S级品'!$D$2:$AV$26)),0)+IFERROR(SUMPRODUCT(('乐容-S级品'!$A$4:$A$32=$B69)*('乐容-S级品'!$L$3:$CA$3=BO$1)*('乐容-S级品'!$L$4:$CA$32)),0)</f>
      </c>
      <c r="BP69" s="280">
        <f>IFERROR(SUMPRODUCT(('控温被PRO-S级品'!$B$2:$B$10=$B69)*('控温被PRO-S级品'!$E$1:$BE$1=BP$1)*('控温被PRO-S级品'!$E$2:$BE$10)),0)+IFERROR(SUMPRODUCT(('冬被-S级品'!$B$2:$B$10=$B69)*('冬被-S级品'!$E$1:$AW$1=BP$1)*('冬被-S级品'!$E$2:$AW$10)),0)+IFERROR(SUMPRODUCT(('白止-S级品'!$A$2:$A$26=$B69)*('白止-S级品'!$D$1:$AV$1=BP$1)*('白止-S级品'!$D$2:$AV$26)),0)+IFERROR(SUMPRODUCT(('乐容-S级品'!$A$4:$A$32=$B69)*('乐容-S级品'!$L$3:$CA$3=BP$1)*('乐容-S级品'!$L$4:$CA$32)),0)</f>
      </c>
      <c r="BQ69" s="280">
        <f>IFERROR(SUMPRODUCT(('控温被PRO-S级品'!$B$2:$B$10=$B69)*('控温被PRO-S级品'!$E$1:$BE$1=BQ$1)*('控温被PRO-S级品'!$E$2:$BE$10)),0)+IFERROR(SUMPRODUCT(('冬被-S级品'!$B$2:$B$10=$B69)*('冬被-S级品'!$E$1:$AW$1=BQ$1)*('冬被-S级品'!$E$2:$AW$10)),0)+IFERROR(SUMPRODUCT(('白止-S级品'!$A$2:$A$26=$B69)*('白止-S级品'!$D$1:$AV$1=BQ$1)*('白止-S级品'!$D$2:$AV$26)),0)+IFERROR(SUMPRODUCT(('乐容-S级品'!$A$4:$A$32=$B69)*('乐容-S级品'!$L$3:$CA$3=BQ$1)*('乐容-S级品'!$L$4:$CA$32)),0)</f>
      </c>
      <c r="BR69" s="280">
        <f>IFERROR(SUMPRODUCT(('控温被PRO-S级品'!$B$2:$B$10=$B69)*('控温被PRO-S级品'!$E$1:$BE$1=BR$1)*('控温被PRO-S级品'!$E$2:$BE$10)),0)+IFERROR(SUMPRODUCT(('冬被-S级品'!$B$2:$B$10=$B69)*('冬被-S级品'!$E$1:$AW$1=BR$1)*('冬被-S级品'!$E$2:$AW$10)),0)+IFERROR(SUMPRODUCT(('白止-S级品'!$A$2:$A$26=$B69)*('白止-S级品'!$D$1:$AV$1=BR$1)*('白止-S级品'!$D$2:$AV$26)),0)+IFERROR(SUMPRODUCT(('乐容-S级品'!$A$4:$A$32=$B69)*('乐容-S级品'!$L$3:$CA$3=BR$1)*('乐容-S级品'!$L$4:$CA$32)),0)</f>
      </c>
      <c r="BS69" s="280">
        <f>IFERROR(SUMPRODUCT(('控温被PRO-S级品'!$B$2:$B$10=$B69)*('控温被PRO-S级品'!$E$1:$BE$1=BS$1)*('控温被PRO-S级品'!$E$2:$BE$10)),0)+IFERROR(SUMPRODUCT(('冬被-S级品'!$B$2:$B$10=$B69)*('冬被-S级品'!$E$1:$AW$1=BS$1)*('冬被-S级品'!$E$2:$AW$10)),0)+IFERROR(SUMPRODUCT(('白止-S级品'!$A$2:$A$26=$B69)*('白止-S级品'!$D$1:$AV$1=BS$1)*('白止-S级品'!$D$2:$AV$26)),0)+IFERROR(SUMPRODUCT(('乐容-S级品'!$A$4:$A$32=$B69)*('乐容-S级品'!$L$3:$CA$3=BS$1)*('乐容-S级品'!$L$4:$CA$32)),0)</f>
      </c>
      <c r="BT69" s="280">
        <f>IFERROR(SUMPRODUCT(('控温被PRO-S级品'!$B$2:$B$10=$B69)*('控温被PRO-S级品'!$E$1:$BE$1=BT$1)*('控温被PRO-S级品'!$E$2:$BE$10)),0)+IFERROR(SUMPRODUCT(('冬被-S级品'!$B$2:$B$10=$B69)*('冬被-S级品'!$E$1:$AW$1=BT$1)*('冬被-S级品'!$E$2:$AW$10)),0)+IFERROR(SUMPRODUCT(('白止-S级品'!$A$2:$A$26=$B69)*('白止-S级品'!$D$1:$AV$1=BT$1)*('白止-S级品'!$D$2:$AV$26)),0)+IFERROR(SUMPRODUCT(('乐容-S级品'!$A$4:$A$32=$B69)*('乐容-S级品'!$L$3:$CA$3=BT$1)*('乐容-S级品'!$L$4:$CA$32)),0)</f>
      </c>
      <c r="BU69" s="280">
        <f>IFERROR(SUMPRODUCT(('控温被PRO-S级品'!$B$2:$B$10=$B69)*('控温被PRO-S级品'!$E$1:$BE$1=BU$1)*('控温被PRO-S级品'!$E$2:$BE$10)),0)+IFERROR(SUMPRODUCT(('冬被-S级品'!$B$2:$B$10=$B69)*('冬被-S级品'!$E$1:$AW$1=BU$1)*('冬被-S级品'!$E$2:$AW$10)),0)+IFERROR(SUMPRODUCT(('白止-S级品'!$A$2:$A$26=$B69)*('白止-S级品'!$D$1:$AV$1=BU$1)*('白止-S级品'!$D$2:$AV$26)),0)+IFERROR(SUMPRODUCT(('乐容-S级品'!$A$4:$A$32=$B69)*('乐容-S级品'!$L$3:$CA$3=BU$1)*('乐容-S级品'!$L$4:$CA$32)),0)</f>
      </c>
      <c r="BV69" s="280">
        <f>IFERROR(SUMPRODUCT(('控温被PRO-S级品'!$B$2:$B$10=$B69)*('控温被PRO-S级品'!$E$1:$BE$1=BV$1)*('控温被PRO-S级品'!$E$2:$BE$10)),0)+IFERROR(SUMPRODUCT(('冬被-S级品'!$B$2:$B$10=$B69)*('冬被-S级品'!$E$1:$AW$1=BV$1)*('冬被-S级品'!$E$2:$AW$10)),0)+IFERROR(SUMPRODUCT(('白止-S级品'!$A$2:$A$26=$B69)*('白止-S级品'!$D$1:$AV$1=BV$1)*('白止-S级品'!$D$2:$AV$26)),0)+IFERROR(SUMPRODUCT(('乐容-S级品'!$A$4:$A$32=$B69)*('乐容-S级品'!$L$3:$CA$3=BV$1)*('乐容-S级品'!$L$4:$CA$32)),0)</f>
      </c>
      <c r="BW69" s="280">
        <f>IFERROR(SUMPRODUCT(('控温被PRO-S级品'!$B$2:$B$10=$B69)*('控温被PRO-S级品'!$E$1:$BE$1=BW$1)*('控温被PRO-S级品'!$E$2:$BE$10)),0)+IFERROR(SUMPRODUCT(('冬被-S级品'!$B$2:$B$10=$B69)*('冬被-S级品'!$E$1:$AW$1=BW$1)*('冬被-S级品'!$E$2:$AW$10)),0)+IFERROR(SUMPRODUCT(('白止-S级品'!$A$2:$A$26=$B69)*('白止-S级品'!$D$1:$AV$1=BW$1)*('白止-S级品'!$D$2:$AV$26)),0)+IFERROR(SUMPRODUCT(('乐容-S级品'!$A$4:$A$32=$B69)*('乐容-S级品'!$L$3:$CA$3=BW$1)*('乐容-S级品'!$L$4:$CA$32)),0)</f>
      </c>
      <c r="BX69" s="280">
        <f>IFERROR(SUMPRODUCT(('控温被PRO-S级品'!$B$2:$B$10=$B69)*('控温被PRO-S级品'!$E$1:$BE$1=BX$1)*('控温被PRO-S级品'!$E$2:$BE$10)),0)+IFERROR(SUMPRODUCT(('冬被-S级品'!$B$2:$B$10=$B69)*('冬被-S级品'!$E$1:$AW$1=BX$1)*('冬被-S级品'!$E$2:$AW$10)),0)+IFERROR(SUMPRODUCT(('白止-S级品'!$A$2:$A$26=$B69)*('白止-S级品'!$D$1:$AV$1=BX$1)*('白止-S级品'!$D$2:$AV$26)),0)+IFERROR(SUMPRODUCT(('乐容-S级品'!$A$4:$A$32=$B69)*('乐容-S级品'!$L$3:$CA$3=BX$1)*('乐容-S级品'!$L$4:$CA$32)),0)</f>
      </c>
      <c r="BY69" s="280">
        <f>IFERROR(SUMPRODUCT(('控温被PRO-S级品'!$B$2:$B$10=$B69)*('控温被PRO-S级品'!$E$1:$BE$1=BY$1)*('控温被PRO-S级品'!$E$2:$BE$10)),0)+IFERROR(SUMPRODUCT(('冬被-S级品'!$B$2:$B$10=$B69)*('冬被-S级品'!$E$1:$AW$1=BY$1)*('冬被-S级品'!$E$2:$AW$10)),0)+IFERROR(SUMPRODUCT(('白止-S级品'!$A$2:$A$26=$B69)*('白止-S级品'!$D$1:$AV$1=BY$1)*('白止-S级品'!$D$2:$AV$26)),0)+IFERROR(SUMPRODUCT(('乐容-S级品'!$A$4:$A$32=$B69)*('乐容-S级品'!$L$3:$CA$3=BY$1)*('乐容-S级品'!$L$4:$CA$32)),0)</f>
      </c>
      <c r="BZ69" s="280">
        <f>IFERROR(SUMPRODUCT(('控温被PRO-S级品'!$B$2:$B$10=$B69)*('控温被PRO-S级品'!$E$1:$BE$1=BZ$1)*('控温被PRO-S级品'!$E$2:$BE$10)),0)+IFERROR(SUMPRODUCT(('冬被-S级品'!$B$2:$B$10=$B69)*('冬被-S级品'!$E$1:$AW$1=BZ$1)*('冬被-S级品'!$E$2:$AW$10)),0)+IFERROR(SUMPRODUCT(('白止-S级品'!$A$2:$A$26=$B69)*('白止-S级品'!$D$1:$AV$1=BZ$1)*('白止-S级品'!$D$2:$AV$26)),0)+IFERROR(SUMPRODUCT(('乐容-S级品'!$A$4:$A$32=$B69)*('乐容-S级品'!$L$3:$CA$3=BZ$1)*('乐容-S级品'!$L$4:$CA$32)),0)</f>
      </c>
      <c r="CA69" s="280">
        <f>IFERROR(SUMPRODUCT(('控温被PRO-S级品'!$B$2:$B$10=$B69)*('控温被PRO-S级品'!$E$1:$BE$1=CA$1)*('控温被PRO-S级品'!$E$2:$BE$10)),0)+IFERROR(SUMPRODUCT(('冬被-S级品'!$B$2:$B$10=$B69)*('冬被-S级品'!$E$1:$AW$1=CA$1)*('冬被-S级品'!$E$2:$AW$10)),0)+IFERROR(SUMPRODUCT(('白止-S级品'!$A$2:$A$26=$B69)*('白止-S级品'!$D$1:$AV$1=CA$1)*('白止-S级品'!$D$2:$AV$26)),0)+IFERROR(SUMPRODUCT(('乐容-S级品'!$A$4:$A$32=$B69)*('乐容-S级品'!$L$3:$CA$3=CA$1)*('乐容-S级品'!$L$4:$CA$32)),0)</f>
      </c>
      <c r="CB69" s="280">
        <f>IFERROR(SUMPRODUCT(('控温被PRO-S级品'!$B$2:$B$10=$B69)*('控温被PRO-S级品'!$E$1:$BE$1=CB$1)*('控温被PRO-S级品'!$E$2:$BE$10)),0)+IFERROR(SUMPRODUCT(('冬被-S级品'!$B$2:$B$10=$B69)*('冬被-S级品'!$E$1:$AW$1=CB$1)*('冬被-S级品'!$E$2:$AW$10)),0)+IFERROR(SUMPRODUCT(('白止-S级品'!$A$2:$A$26=$B69)*('白止-S级品'!$D$1:$AV$1=CB$1)*('白止-S级品'!$D$2:$AV$26)),0)+IFERROR(SUMPRODUCT(('乐容-S级品'!$A$4:$A$32=$B69)*('乐容-S级品'!$L$3:$CA$3=CB$1)*('乐容-S级品'!$L$4:$CA$32)),0)</f>
      </c>
      <c r="CC69" s="280">
        <f>IFERROR(SUMPRODUCT(('控温被PRO-S级品'!$B$2:$B$10=$B69)*('控温被PRO-S级品'!$E$1:$BE$1=CC$1)*('控温被PRO-S级品'!$E$2:$BE$10)),0)+IFERROR(SUMPRODUCT(('冬被-S级品'!$B$2:$B$10=$B69)*('冬被-S级品'!$E$1:$AW$1=CC$1)*('冬被-S级品'!$E$2:$AW$10)),0)+IFERROR(SUMPRODUCT(('白止-S级品'!$A$2:$A$26=$B69)*('白止-S级品'!$D$1:$AV$1=CC$1)*('白止-S级品'!$D$2:$AV$26)),0)+IFERROR(SUMPRODUCT(('乐容-S级品'!$A$4:$A$32=$B69)*('乐容-S级品'!$L$3:$CA$3=CC$1)*('乐容-S级品'!$L$4:$CA$32)),0)</f>
      </c>
      <c r="CD69" s="280">
        <f>IFERROR(SUMPRODUCT(('控温被PRO-S级品'!$B$2:$B$10=$B69)*('控温被PRO-S级品'!$E$1:$BE$1=CD$1)*('控温被PRO-S级品'!$E$2:$BE$10)),0)+IFERROR(SUMPRODUCT(('冬被-S级品'!$B$2:$B$10=$B69)*('冬被-S级品'!$E$1:$AW$1=CD$1)*('冬被-S级品'!$E$2:$AW$10)),0)+IFERROR(SUMPRODUCT(('白止-S级品'!$A$2:$A$26=$B69)*('白止-S级品'!$D$1:$AV$1=CD$1)*('白止-S级品'!$D$2:$AV$26)),0)+IFERROR(SUMPRODUCT(('乐容-S级品'!$A$4:$A$32=$B69)*('乐容-S级品'!$L$3:$CA$3=CD$1)*('乐容-S级品'!$L$4:$CA$32)),0)</f>
      </c>
      <c r="CE69" s="280">
        <f>IFERROR(SUMPRODUCT(('控温被PRO-S级品'!$B$2:$B$10=$B69)*('控温被PRO-S级品'!$E$1:$BE$1=CE$1)*('控温被PRO-S级品'!$E$2:$BE$10)),0)+IFERROR(SUMPRODUCT(('冬被-S级品'!$B$2:$B$10=$B69)*('冬被-S级品'!$E$1:$AW$1=CE$1)*('冬被-S级品'!$E$2:$AW$10)),0)+IFERROR(SUMPRODUCT(('白止-S级品'!$A$2:$A$26=$B69)*('白止-S级品'!$D$1:$AV$1=CE$1)*('白止-S级品'!$D$2:$AV$26)),0)+IFERROR(SUMPRODUCT(('乐容-S级品'!$A$4:$A$32=$B69)*('乐容-S级品'!$L$3:$CA$3=CE$1)*('乐容-S级品'!$L$4:$CA$32)),0)</f>
      </c>
      <c r="CF69" s="280">
        <f>IFERROR(SUMPRODUCT(('控温被PRO-S级品'!$B$2:$B$10=$B69)*('控温被PRO-S级品'!$E$1:$BE$1=CF$1)*('控温被PRO-S级品'!$E$2:$BE$10)),0)+IFERROR(SUMPRODUCT(('冬被-S级品'!$B$2:$B$10=$B69)*('冬被-S级品'!$E$1:$AW$1=CF$1)*('冬被-S级品'!$E$2:$AW$10)),0)+IFERROR(SUMPRODUCT(('白止-S级品'!$A$2:$A$26=$B69)*('白止-S级品'!$D$1:$AV$1=CF$1)*('白止-S级品'!$D$2:$AV$26)),0)+IFERROR(SUMPRODUCT(('乐容-S级品'!$A$4:$A$32=$B69)*('乐容-S级品'!$L$3:$CA$3=CF$1)*('乐容-S级品'!$L$4:$CA$32)),0)</f>
      </c>
      <c r="CG69" s="280">
        <f>IFERROR(SUMPRODUCT(('控温被PRO-S级品'!$B$2:$B$10=$B69)*('控温被PRO-S级品'!$E$1:$BE$1=CG$1)*('控温被PRO-S级品'!$E$2:$BE$10)),0)+IFERROR(SUMPRODUCT(('冬被-S级品'!$B$2:$B$10=$B69)*('冬被-S级品'!$E$1:$AW$1=CG$1)*('冬被-S级品'!$E$2:$AW$10)),0)+IFERROR(SUMPRODUCT(('白止-S级品'!$A$2:$A$26=$B69)*('白止-S级品'!$D$1:$AV$1=CG$1)*('白止-S级品'!$D$2:$AV$26)),0)+IFERROR(SUMPRODUCT(('乐容-S级品'!$A$4:$A$32=$B69)*('乐容-S级品'!$L$3:$CA$3=CG$1)*('乐容-S级品'!$L$4:$CA$32)),0)</f>
      </c>
      <c r="CH69" s="280">
        <f>IFERROR(SUMPRODUCT(('控温被PRO-S级品'!$B$2:$B$10=$B69)*('控温被PRO-S级品'!$E$1:$BE$1=CH$1)*('控温被PRO-S级品'!$E$2:$BE$10)),0)+IFERROR(SUMPRODUCT(('冬被-S级品'!$B$2:$B$10=$B69)*('冬被-S级品'!$E$1:$AW$1=CH$1)*('冬被-S级品'!$E$2:$AW$10)),0)+IFERROR(SUMPRODUCT(('白止-S级品'!$A$2:$A$26=$B69)*('白止-S级品'!$D$1:$AV$1=CH$1)*('白止-S级品'!$D$2:$AV$26)),0)+IFERROR(SUMPRODUCT(('乐容-S级品'!$A$4:$A$32=$B69)*('乐容-S级品'!$L$3:$CA$3=CH$1)*('乐容-S级品'!$L$4:$CA$32)),0)</f>
      </c>
      <c r="CI69" s="280">
        <f>IFERROR(SUMPRODUCT(('控温被PRO-S级品'!$B$2:$B$10=$B69)*('控温被PRO-S级品'!$E$1:$BE$1=CI$1)*('控温被PRO-S级品'!$E$2:$BE$10)),0)+IFERROR(SUMPRODUCT(('冬被-S级品'!$B$2:$B$10=$B69)*('冬被-S级品'!$E$1:$AW$1=CI$1)*('冬被-S级品'!$E$2:$AW$10)),0)+IFERROR(SUMPRODUCT(('白止-S级品'!$A$2:$A$26=$B69)*('白止-S级品'!$D$1:$AV$1=CI$1)*('白止-S级品'!$D$2:$AV$26)),0)+IFERROR(SUMPRODUCT(('乐容-S级品'!$A$4:$A$32=$B69)*('乐容-S级品'!$L$3:$CA$3=CI$1)*('乐容-S级品'!$L$4:$CA$32)),0)</f>
      </c>
      <c r="CJ69" s="280">
        <f>IFERROR(SUMPRODUCT(('控温被PRO-S级品'!$B$2:$B$10=$B69)*('控温被PRO-S级品'!$E$1:$BE$1=CJ$1)*('控温被PRO-S级品'!$E$2:$BE$10)),0)+IFERROR(SUMPRODUCT(('冬被-S级品'!$B$2:$B$10=$B69)*('冬被-S级品'!$E$1:$AW$1=CJ$1)*('冬被-S级品'!$E$2:$AW$10)),0)+IFERROR(SUMPRODUCT(('白止-S级品'!$A$2:$A$26=$B69)*('白止-S级品'!$D$1:$AV$1=CJ$1)*('白止-S级品'!$D$2:$AV$26)),0)+IFERROR(SUMPRODUCT(('乐容-S级品'!$A$4:$A$32=$B69)*('乐容-S级品'!$L$3:$CA$3=CJ$1)*('乐容-S级品'!$L$4:$CA$32)),0)</f>
      </c>
      <c r="CK69" s="280">
        <f>IFERROR(SUMPRODUCT(('控温被PRO-S级品'!$B$2:$B$10=$B69)*('控温被PRO-S级品'!$E$1:$BE$1=CK$1)*('控温被PRO-S级品'!$E$2:$BE$10)),0)+IFERROR(SUMPRODUCT(('冬被-S级品'!$B$2:$B$10=$B69)*('冬被-S级品'!$E$1:$AW$1=CK$1)*('冬被-S级品'!$E$2:$AW$10)),0)+IFERROR(SUMPRODUCT(('白止-S级品'!$A$2:$A$26=$B69)*('白止-S级品'!$D$1:$AV$1=CK$1)*('白止-S级品'!$D$2:$AV$26)),0)+IFERROR(SUMPRODUCT(('乐容-S级品'!$A$4:$A$32=$B69)*('乐容-S级品'!$L$3:$CA$3=CK$1)*('乐容-S级品'!$L$4:$CA$32)),0)</f>
      </c>
      <c r="CL69" s="280">
        <f>IFERROR(SUMPRODUCT(('控温被PRO-S级品'!$B$2:$B$10=$B69)*('控温被PRO-S级品'!$E$1:$BE$1=CL$1)*('控温被PRO-S级品'!$E$2:$BE$10)),0)+IFERROR(SUMPRODUCT(('冬被-S级品'!$B$2:$B$10=$B69)*('冬被-S级品'!$E$1:$AW$1=CL$1)*('冬被-S级品'!$E$2:$AW$10)),0)+IFERROR(SUMPRODUCT(('白止-S级品'!$A$2:$A$26=$B69)*('白止-S级品'!$D$1:$AV$1=CL$1)*('白止-S级品'!$D$2:$AV$26)),0)+IFERROR(SUMPRODUCT(('乐容-S级品'!$A$4:$A$32=$B69)*('乐容-S级品'!$L$3:$CA$3=CL$1)*('乐容-S级品'!$L$4:$CA$32)),0)</f>
      </c>
      <c r="CM69" s="280">
        <f>IFERROR(SUMPRODUCT(('控温被PRO-S级品'!$B$2:$B$10=$B69)*('控温被PRO-S级品'!$E$1:$BE$1=CM$1)*('控温被PRO-S级品'!$E$2:$BE$10)),0)+IFERROR(SUMPRODUCT(('冬被-S级品'!$B$2:$B$10=$B69)*('冬被-S级品'!$E$1:$AW$1=CM$1)*('冬被-S级品'!$E$2:$AW$10)),0)+IFERROR(SUMPRODUCT(('白止-S级品'!$A$2:$A$26=$B69)*('白止-S级品'!$D$1:$AV$1=CM$1)*('白止-S级品'!$D$2:$AV$26)),0)+IFERROR(SUMPRODUCT(('乐容-S级品'!$A$4:$A$32=$B69)*('乐容-S级品'!$L$3:$CA$3=CM$1)*('乐容-S级品'!$L$4:$CA$32)),0)</f>
      </c>
      <c r="CN69" s="280">
        <f>IFERROR(SUMPRODUCT(('控温被PRO-S级品'!$B$2:$B$10=$B69)*('控温被PRO-S级品'!$E$1:$BE$1=CN$1)*('控温被PRO-S级品'!$E$2:$BE$10)),0)+IFERROR(SUMPRODUCT(('冬被-S级品'!$B$2:$B$10=$B69)*('冬被-S级品'!$E$1:$AW$1=CN$1)*('冬被-S级品'!$E$2:$AW$10)),0)+IFERROR(SUMPRODUCT(('白止-S级品'!$A$2:$A$26=$B69)*('白止-S级品'!$D$1:$AV$1=CN$1)*('白止-S级品'!$D$2:$AV$26)),0)+IFERROR(SUMPRODUCT(('乐容-S级品'!$A$4:$A$32=$B69)*('乐容-S级品'!$L$3:$CA$3=CN$1)*('乐容-S级品'!$L$4:$CA$32)),0)</f>
      </c>
      <c r="CO69" s="280">
        <f>IFERROR(SUMPRODUCT(('控温被PRO-S级品'!$B$2:$B$10=$B69)*('控温被PRO-S级品'!$E$1:$BE$1=CO$1)*('控温被PRO-S级品'!$E$2:$BE$10)),0)+IFERROR(SUMPRODUCT(('冬被-S级品'!$B$2:$B$10=$B69)*('冬被-S级品'!$E$1:$AW$1=CO$1)*('冬被-S级品'!$E$2:$AW$10)),0)+IFERROR(SUMPRODUCT(('白止-S级品'!$A$2:$A$26=$B69)*('白止-S级品'!$D$1:$AV$1=CO$1)*('白止-S级品'!$D$2:$AV$26)),0)+IFERROR(SUMPRODUCT(('乐容-S级品'!$A$4:$A$32=$B69)*('乐容-S级品'!$L$3:$CA$3=CO$1)*('乐容-S级品'!$L$4:$CA$32)),0)</f>
      </c>
      <c r="CP69" s="280">
        <f>IFERROR(SUMPRODUCT(('控温被PRO-S级品'!$B$2:$B$10=$B69)*('控温被PRO-S级品'!$E$1:$BE$1=CP$1)*('控温被PRO-S级品'!$E$2:$BE$10)),0)+IFERROR(SUMPRODUCT(('冬被-S级品'!$B$2:$B$10=$B69)*('冬被-S级品'!$E$1:$AW$1=CP$1)*('冬被-S级品'!$E$2:$AW$10)),0)+IFERROR(SUMPRODUCT(('白止-S级品'!$A$2:$A$26=$B69)*('白止-S级品'!$D$1:$AV$1=CP$1)*('白止-S级品'!$D$2:$AV$26)),0)+IFERROR(SUMPRODUCT(('乐容-S级品'!$A$4:$A$32=$B69)*('乐容-S级品'!$L$3:$CA$3=CP$1)*('乐容-S级品'!$L$4:$CA$32)),0)</f>
      </c>
      <c r="CQ69" s="280">
        <f>IFERROR(SUMPRODUCT(('控温被PRO-S级品'!$B$2:$B$10=$B69)*('控温被PRO-S级品'!$E$1:$BE$1=CQ$1)*('控温被PRO-S级品'!$E$2:$BE$10)),0)+IFERROR(SUMPRODUCT(('冬被-S级品'!$B$2:$B$10=$B69)*('冬被-S级品'!$E$1:$AW$1=CQ$1)*('冬被-S级品'!$E$2:$AW$10)),0)+IFERROR(SUMPRODUCT(('白止-S级品'!$A$2:$A$26=$B69)*('白止-S级品'!$D$1:$AV$1=CQ$1)*('白止-S级品'!$D$2:$AV$26)),0)+IFERROR(SUMPRODUCT(('乐容-S级品'!$A$4:$A$32=$B69)*('乐容-S级品'!$L$3:$CA$3=CQ$1)*('乐容-S级品'!$L$4:$CA$32)),0)</f>
      </c>
      <c r="CR69" s="280">
        <f>IFERROR(SUMPRODUCT(('控温被PRO-S级品'!$B$2:$B$10=$B69)*('控温被PRO-S级品'!$E$1:$BE$1=CR$1)*('控温被PRO-S级品'!$E$2:$BE$10)),0)+IFERROR(SUMPRODUCT(('冬被-S级品'!$B$2:$B$10=$B69)*('冬被-S级品'!$E$1:$AW$1=CR$1)*('冬被-S级品'!$E$2:$AW$10)),0)+IFERROR(SUMPRODUCT(('白止-S级品'!$A$2:$A$26=$B69)*('白止-S级品'!$D$1:$AV$1=CR$1)*('白止-S级品'!$D$2:$AV$26)),0)+IFERROR(SUMPRODUCT(('乐容-S级品'!$A$4:$A$32=$B69)*('乐容-S级品'!$L$3:$CA$3=CR$1)*('乐容-S级品'!$L$4:$CA$32)),0)</f>
      </c>
      <c r="CS69" s="280">
        <f>IFERROR(SUMPRODUCT(('控温被PRO-S级品'!$B$2:$B$10=$B69)*('控温被PRO-S级品'!$E$1:$BE$1=CS$1)*('控温被PRO-S级品'!$E$2:$BE$10)),0)+IFERROR(SUMPRODUCT(('冬被-S级品'!$B$2:$B$10=$B69)*('冬被-S级品'!$E$1:$AW$1=CS$1)*('冬被-S级品'!$E$2:$AW$10)),0)+IFERROR(SUMPRODUCT(('白止-S级品'!$A$2:$A$26=$B69)*('白止-S级品'!$D$1:$AV$1=CS$1)*('白止-S级品'!$D$2:$AV$26)),0)+IFERROR(SUMPRODUCT(('乐容-S级品'!$A$4:$A$32=$B69)*('乐容-S级品'!$L$3:$CA$3=CS$1)*('乐容-S级品'!$L$4:$CA$32)),0)</f>
      </c>
      <c r="CT69" s="280">
        <f>IFERROR(SUMPRODUCT(('控温被PRO-S级品'!$B$2:$B$10=$B69)*('控温被PRO-S级品'!$E$1:$BE$1=CT$1)*('控温被PRO-S级品'!$E$2:$BE$10)),0)+IFERROR(SUMPRODUCT(('冬被-S级品'!$B$2:$B$10=$B69)*('冬被-S级品'!$E$1:$AW$1=CT$1)*('冬被-S级品'!$E$2:$AW$10)),0)+IFERROR(SUMPRODUCT(('白止-S级品'!$A$2:$A$26=$B69)*('白止-S级品'!$D$1:$AV$1=CT$1)*('白止-S级品'!$D$2:$AV$26)),0)+IFERROR(SUMPRODUCT(('乐容-S级品'!$A$4:$A$32=$B69)*('乐容-S级品'!$L$3:$CA$3=CT$1)*('乐容-S级品'!$L$4:$CA$32)),0)</f>
      </c>
      <c r="CU69" s="280">
        <f>IFERROR(SUMPRODUCT(('控温被PRO-S级品'!$B$2:$B$10=$B69)*('控温被PRO-S级品'!$E$1:$BE$1=CU$1)*('控温被PRO-S级品'!$E$2:$BE$10)),0)+IFERROR(SUMPRODUCT(('冬被-S级品'!$B$2:$B$10=$B69)*('冬被-S级品'!$E$1:$AW$1=CU$1)*('冬被-S级品'!$E$2:$AW$10)),0)+IFERROR(SUMPRODUCT(('白止-S级品'!$A$2:$A$26=$B69)*('白止-S级品'!$D$1:$AV$1=CU$1)*('白止-S级品'!$D$2:$AV$26)),0)+IFERROR(SUMPRODUCT(('乐容-S级品'!$A$4:$A$32=$B69)*('乐容-S级品'!$L$3:$CA$3=CU$1)*('乐容-S级品'!$L$4:$CA$32)),0)</f>
      </c>
      <c r="CV69" s="280">
        <f>IFERROR(SUMPRODUCT(('控温被PRO-S级品'!$B$2:$B$10=$B69)*('控温被PRO-S级品'!$E$1:$BE$1=CV$1)*('控温被PRO-S级品'!$E$2:$BE$10)),0)+IFERROR(SUMPRODUCT(('冬被-S级品'!$B$2:$B$10=$B69)*('冬被-S级品'!$E$1:$AW$1=CV$1)*('冬被-S级品'!$E$2:$AW$10)),0)+IFERROR(SUMPRODUCT(('白止-S级品'!$A$2:$A$26=$B69)*('白止-S级品'!$D$1:$AV$1=CV$1)*('白止-S级品'!$D$2:$AV$26)),0)+IFERROR(SUMPRODUCT(('乐容-S级品'!$A$4:$A$32=$B69)*('乐容-S级品'!$L$3:$CA$3=CV$1)*('乐容-S级品'!$L$4:$CA$32)),0)</f>
      </c>
      <c r="CW69" s="280">
        <f>IFERROR(SUMPRODUCT(('控温被PRO-S级品'!$B$2:$B$10=$B69)*('控温被PRO-S级品'!$E$1:$BE$1=CW$1)*('控温被PRO-S级品'!$E$2:$BE$10)),0)+IFERROR(SUMPRODUCT(('冬被-S级品'!$B$2:$B$10=$B69)*('冬被-S级品'!$E$1:$AW$1=CW$1)*('冬被-S级品'!$E$2:$AW$10)),0)+IFERROR(SUMPRODUCT(('白止-S级品'!$A$2:$A$26=$B69)*('白止-S级品'!$D$1:$AV$1=CW$1)*('白止-S级品'!$D$2:$AV$26)),0)+IFERROR(SUMPRODUCT(('乐容-S级品'!$A$4:$A$32=$B69)*('乐容-S级品'!$L$3:$CA$3=CW$1)*('乐容-S级品'!$L$4:$CA$32)),0)</f>
      </c>
      <c r="CX69" s="280">
        <f>IFERROR(SUMPRODUCT(('控温被PRO-S级品'!$B$2:$B$10=$B69)*('控温被PRO-S级品'!$E$1:$BE$1=CX$1)*('控温被PRO-S级品'!$E$2:$BE$10)),0)+IFERROR(SUMPRODUCT(('冬被-S级品'!$B$2:$B$10=$B69)*('冬被-S级品'!$E$1:$AW$1=CX$1)*('冬被-S级品'!$E$2:$AW$10)),0)+IFERROR(SUMPRODUCT(('白止-S级品'!$A$2:$A$26=$B69)*('白止-S级品'!$D$1:$AV$1=CX$1)*('白止-S级品'!$D$2:$AV$26)),0)+IFERROR(SUMPRODUCT(('乐容-S级品'!$A$4:$A$32=$B69)*('乐容-S级品'!$L$3:$CA$3=CX$1)*('乐容-S级品'!$L$4:$CA$32)),0)</f>
      </c>
      <c r="CY69" s="280">
        <f>IFERROR(SUMPRODUCT(('控温被PRO-S级品'!$B$2:$B$10=$B69)*('控温被PRO-S级品'!$E$1:$BE$1=CY$1)*('控温被PRO-S级品'!$E$2:$BE$10)),0)+IFERROR(SUMPRODUCT(('冬被-S级品'!$B$2:$B$10=$B69)*('冬被-S级品'!$E$1:$AW$1=CY$1)*('冬被-S级品'!$E$2:$AW$10)),0)+IFERROR(SUMPRODUCT(('白止-S级品'!$A$2:$A$26=$B69)*('白止-S级品'!$D$1:$AV$1=CY$1)*('白止-S级品'!$D$2:$AV$26)),0)+IFERROR(SUMPRODUCT(('乐容-S级品'!$A$4:$A$32=$B69)*('乐容-S级品'!$L$3:$CA$3=CY$1)*('乐容-S级品'!$L$4:$CA$32)),0)</f>
      </c>
      <c r="CZ69" s="280">
        <f>IFERROR(SUMPRODUCT(('控温被PRO-S级品'!$B$2:$B$10=$B69)*('控温被PRO-S级品'!$E$1:$BE$1=CZ$1)*('控温被PRO-S级品'!$E$2:$BE$10)),0)+IFERROR(SUMPRODUCT(('冬被-S级品'!$B$2:$B$10=$B69)*('冬被-S级品'!$E$1:$AW$1=CZ$1)*('冬被-S级品'!$E$2:$AW$10)),0)+IFERROR(SUMPRODUCT(('白止-S级品'!$A$2:$A$26=$B69)*('白止-S级品'!$D$1:$AV$1=CZ$1)*('白止-S级品'!$D$2:$AV$26)),0)+IFERROR(SUMPRODUCT(('乐容-S级品'!$A$4:$A$32=$B69)*('乐容-S级品'!$L$3:$CA$3=CZ$1)*('乐容-S级品'!$L$4:$CA$32)),0)</f>
      </c>
      <c r="DA69" s="280">
        <f>IFERROR(SUMPRODUCT(('控温被PRO-S级品'!$B$2:$B$10=$B69)*('控温被PRO-S级品'!$E$1:$BE$1=DA$1)*('控温被PRO-S级品'!$E$2:$BE$10)),0)+IFERROR(SUMPRODUCT(('冬被-S级品'!$B$2:$B$10=$B69)*('冬被-S级品'!$E$1:$AW$1=DA$1)*('冬被-S级品'!$E$2:$AW$10)),0)+IFERROR(SUMPRODUCT(('白止-S级品'!$A$2:$A$26=$B69)*('白止-S级品'!$D$1:$AV$1=DA$1)*('白止-S级品'!$D$2:$AV$26)),0)+IFERROR(SUMPRODUCT(('乐容-S级品'!$A$4:$A$32=$B69)*('乐容-S级品'!$L$3:$CA$3=DA$1)*('乐容-S级品'!$L$4:$CA$32)),0)</f>
      </c>
      <c r="DB69" s="280">
        <f>IFERROR(SUMPRODUCT(('控温被PRO-S级品'!$B$2:$B$10=$B69)*('控温被PRO-S级品'!$E$1:$BE$1=DB$1)*('控温被PRO-S级品'!$E$2:$BE$10)),0)+IFERROR(SUMPRODUCT(('冬被-S级品'!$B$2:$B$10=$B69)*('冬被-S级品'!$E$1:$AW$1=DB$1)*('冬被-S级品'!$E$2:$AW$10)),0)+IFERROR(SUMPRODUCT(('白止-S级品'!$A$2:$A$26=$B69)*('白止-S级品'!$D$1:$AV$1=DB$1)*('白止-S级品'!$D$2:$AV$26)),0)+IFERROR(SUMPRODUCT(('乐容-S级品'!$A$4:$A$32=$B69)*('乐容-S级品'!$L$3:$CA$3=DB$1)*('乐容-S级品'!$L$4:$CA$32)),0)</f>
      </c>
      <c r="DC69" s="280">
        <f>IFERROR(SUMPRODUCT(('控温被PRO-S级品'!$B$2:$B$10=$B69)*('控温被PRO-S级品'!$E$1:$BE$1=DC$1)*('控温被PRO-S级品'!$E$2:$BE$10)),0)+IFERROR(SUMPRODUCT(('冬被-S级品'!$B$2:$B$10=$B69)*('冬被-S级品'!$E$1:$AW$1=DC$1)*('冬被-S级品'!$E$2:$AW$10)),0)+IFERROR(SUMPRODUCT(('白止-S级品'!$A$2:$A$26=$B69)*('白止-S级品'!$D$1:$AV$1=DC$1)*('白止-S级品'!$D$2:$AV$26)),0)+IFERROR(SUMPRODUCT(('乐容-S级品'!$A$4:$A$32=$B69)*('乐容-S级品'!$L$3:$CA$3=DC$1)*('乐容-S级品'!$L$4:$CA$32)),0)</f>
      </c>
      <c r="DD69" s="280">
        <f>IFERROR(SUMPRODUCT(('控温被PRO-S级品'!$B$2:$B$10=$B69)*('控温被PRO-S级品'!$E$1:$BE$1=DD$1)*('控温被PRO-S级品'!$E$2:$BE$10)),0)+IFERROR(SUMPRODUCT(('冬被-S级品'!$B$2:$B$10=$B69)*('冬被-S级品'!$E$1:$AW$1=DD$1)*('冬被-S级品'!$E$2:$AW$10)),0)+IFERROR(SUMPRODUCT(('白止-S级品'!$A$2:$A$26=$B69)*('白止-S级品'!$D$1:$AV$1=DD$1)*('白止-S级品'!$D$2:$AV$26)),0)+IFERROR(SUMPRODUCT(('乐容-S级品'!$A$4:$A$32=$B69)*('乐容-S级品'!$L$3:$CA$3=DD$1)*('乐容-S级品'!$L$4:$CA$32)),0)</f>
      </c>
      <c r="DE69" s="280">
        <f>IFERROR(SUMPRODUCT(('控温被PRO-S级品'!$B$2:$B$10=$B69)*('控温被PRO-S级品'!$E$1:$BE$1=DE$1)*('控温被PRO-S级品'!$E$2:$BE$10)),0)+IFERROR(SUMPRODUCT(('冬被-S级品'!$B$2:$B$10=$B69)*('冬被-S级品'!$E$1:$AW$1=DE$1)*('冬被-S级品'!$E$2:$AW$10)),0)+IFERROR(SUMPRODUCT(('白止-S级品'!$A$2:$A$26=$B69)*('白止-S级品'!$D$1:$AV$1=DE$1)*('白止-S级品'!$D$2:$AV$26)),0)+IFERROR(SUMPRODUCT(('乐容-S级品'!$A$4:$A$32=$B69)*('乐容-S级品'!$L$3:$CA$3=DE$1)*('乐容-S级品'!$L$4:$CA$32)),0)</f>
      </c>
      <c r="DF69" s="280">
        <f>IFERROR(SUMPRODUCT(('控温被PRO-S级品'!$B$2:$B$10=$B69)*('控温被PRO-S级品'!$E$1:$BE$1=DF$1)*('控温被PRO-S级品'!$E$2:$BE$10)),0)+IFERROR(SUMPRODUCT(('冬被-S级品'!$B$2:$B$10=$B69)*('冬被-S级品'!$E$1:$AW$1=DF$1)*('冬被-S级品'!$E$2:$AW$10)),0)+IFERROR(SUMPRODUCT(('白止-S级品'!$A$2:$A$26=$B69)*('白止-S级品'!$D$1:$AV$1=DF$1)*('白止-S级品'!$D$2:$AV$26)),0)+IFERROR(SUMPRODUCT(('乐容-S级品'!$A$4:$A$32=$B69)*('乐容-S级品'!$L$3:$CA$3=DF$1)*('乐容-S级品'!$L$4:$CA$32)),0)</f>
      </c>
      <c r="DG69" s="280">
        <f>IFERROR(SUMPRODUCT(('控温被PRO-S级品'!$B$2:$B$10=$B69)*('控温被PRO-S级品'!$E$1:$BE$1=DG$1)*('控温被PRO-S级品'!$E$2:$BE$10)),0)+IFERROR(SUMPRODUCT(('冬被-S级品'!$B$2:$B$10=$B69)*('冬被-S级品'!$E$1:$AW$1=DG$1)*('冬被-S级品'!$E$2:$AW$10)),0)+IFERROR(SUMPRODUCT(('白止-S级品'!$A$2:$A$26=$B69)*('白止-S级品'!$D$1:$AV$1=DG$1)*('白止-S级品'!$D$2:$AV$26)),0)+IFERROR(SUMPRODUCT(('乐容-S级品'!$A$4:$A$32=$B69)*('乐容-S级品'!$L$3:$CA$3=DG$1)*('乐容-S级品'!$L$4:$CA$32)),0)</f>
      </c>
      <c r="DH69" s="280">
        <f>IFERROR(SUMPRODUCT(('控温被PRO-S级品'!$B$2:$B$10=$B69)*('控温被PRO-S级品'!$E$1:$BE$1=DH$1)*('控温被PRO-S级品'!$E$2:$BE$10)),0)+IFERROR(SUMPRODUCT(('冬被-S级品'!$B$2:$B$10=$B69)*('冬被-S级品'!$E$1:$AW$1=DH$1)*('冬被-S级品'!$E$2:$AW$10)),0)+IFERROR(SUMPRODUCT(('白止-S级品'!$A$2:$A$26=$B69)*('白止-S级品'!$D$1:$AV$1=DH$1)*('白止-S级品'!$D$2:$AV$26)),0)+IFERROR(SUMPRODUCT(('乐容-S级品'!$A$4:$A$32=$B69)*('乐容-S级品'!$L$3:$CA$3=DH$1)*('乐容-S级品'!$L$4:$CA$32)),0)</f>
      </c>
      <c r="DI69" s="280">
        <f>IFERROR(SUMPRODUCT(('控温被PRO-S级品'!$B$2:$B$10=$B69)*('控温被PRO-S级品'!$E$1:$BE$1=DI$1)*('控温被PRO-S级品'!$E$2:$BE$10)),0)+IFERROR(SUMPRODUCT(('冬被-S级品'!$B$2:$B$10=$B69)*('冬被-S级品'!$E$1:$AW$1=DI$1)*('冬被-S级品'!$E$2:$AW$10)),0)+IFERROR(SUMPRODUCT(('白止-S级品'!$A$2:$A$26=$B69)*('白止-S级品'!$D$1:$AV$1=DI$1)*('白止-S级品'!$D$2:$AV$26)),0)+IFERROR(SUMPRODUCT(('乐容-S级品'!$A$4:$A$32=$B69)*('乐容-S级品'!$L$3:$CA$3=DI$1)*('乐容-S级品'!$L$4:$CA$32)),0)</f>
      </c>
      <c r="DJ69" s="280">
        <f>IFERROR(SUMPRODUCT(('控温被PRO-S级品'!$B$2:$B$10=$B69)*('控温被PRO-S级品'!$E$1:$BE$1=DJ$1)*('控温被PRO-S级品'!$E$2:$BE$10)),0)+IFERROR(SUMPRODUCT(('冬被-S级品'!$B$2:$B$10=$B69)*('冬被-S级品'!$E$1:$AW$1=DJ$1)*('冬被-S级品'!$E$2:$AW$10)),0)+IFERROR(SUMPRODUCT(('白止-S级品'!$A$2:$A$26=$B69)*('白止-S级品'!$D$1:$AV$1=DJ$1)*('白止-S级品'!$D$2:$AV$26)),0)+IFERROR(SUMPRODUCT(('乐容-S级品'!$A$4:$A$32=$B69)*('乐容-S级品'!$L$3:$CA$3=DJ$1)*('乐容-S级品'!$L$4:$CA$32)),0)</f>
      </c>
      <c r="DK69" s="280"/>
      <c r="DL69" s="280"/>
      <c r="DM69" s="280"/>
      <c r="DN69" s="280"/>
      <c r="DO69" s="280"/>
      <c r="DP69" s="280"/>
      <c r="DQ69" s="280"/>
      <c r="DR69" s="280"/>
      <c r="DS69" s="280"/>
      <c r="DT69" s="280"/>
      <c r="DU69" s="280"/>
      <c r="DV69" s="280"/>
      <c r="DW69" s="280">
        <f>VLOOKUP(B69,'系统编码规格'!A:C,3,FALSE)</f>
      </c>
      <c r="DX69" s="280"/>
      <c r="DY69" s="280"/>
      <c r="DZ69" s="280"/>
      <c r="EA69" s="280"/>
      <c r="EB69" s="280"/>
      <c r="EC69" s="280"/>
      <c r="ED69" s="280"/>
      <c r="EE69" s="280"/>
      <c r="EF69" s="280"/>
      <c r="EG69" s="280"/>
      <c r="EH69" s="280"/>
      <c r="EI69" s="280"/>
      <c r="EJ69" s="280"/>
      <c r="EK69" s="280"/>
      <c r="EL69" s="280"/>
      <c r="EM69" s="280"/>
      <c r="EN69" s="280"/>
      <c r="EO69" s="280"/>
      <c r="EP69" s="280"/>
      <c r="EQ69" s="280"/>
      <c r="ER69" s="280"/>
      <c r="ES69" s="280"/>
      <c r="ET69" s="280"/>
      <c r="EU69" s="280"/>
      <c r="EV69" s="280"/>
      <c r="EW69" s="280"/>
      <c r="EX69" s="280"/>
      <c r="EY69" s="280"/>
      <c r="EZ69" s="280"/>
      <c r="FA69" s="280"/>
      <c r="FB69" s="280"/>
      <c r="FC69" s="280"/>
      <c r="FD69" s="280"/>
      <c r="FE69" s="280"/>
      <c r="FF69" s="280"/>
      <c r="FG69" s="280"/>
      <c r="FH69" s="280"/>
      <c r="FI69" s="280"/>
      <c r="FJ69" s="280"/>
      <c r="FK69" s="280"/>
      <c r="FL69" s="280"/>
      <c r="FM69" s="280"/>
      <c r="FN69" s="280"/>
      <c r="FO69" s="280"/>
      <c r="FP69" s="280"/>
      <c r="FQ69" s="280"/>
      <c r="FR69" s="280"/>
      <c r="FS69" s="280"/>
      <c r="FT69" s="280"/>
      <c r="FU69" s="280"/>
      <c r="FV69" s="280"/>
      <c r="FW69" s="280"/>
      <c r="FX69" s="280"/>
      <c r="FY69" s="280"/>
      <c r="FZ69" s="280"/>
      <c r="GA69" s="280"/>
      <c r="GB69" s="280"/>
      <c r="GC69" s="280"/>
      <c r="GD69" s="280"/>
      <c r="GE69" s="280"/>
      <c r="GF69" s="280"/>
      <c r="GG69" s="280"/>
      <c r="GH69" s="280"/>
      <c r="GI69" s="280"/>
      <c r="GJ69" s="280"/>
      <c r="GK69" s="280"/>
      <c r="GL69" s="280"/>
      <c r="GM69" s="280"/>
      <c r="GN69" s="280"/>
      <c r="GO69" s="280"/>
      <c r="GP69" s="280"/>
      <c r="GQ69" s="280"/>
      <c r="GR69" s="280"/>
      <c r="GS69" s="280"/>
      <c r="GT69" s="280"/>
      <c r="GU69" s="280"/>
      <c r="GV69" s="280"/>
    </row>
    <row r="70">
      <c r="A70" s="309" t="str">
        <v>安桐</v>
      </c>
      <c r="B70" s="310" t="str">
        <v>128000256003113</v>
      </c>
      <c r="C70" s="309" t="str">
        <v>亚朵星球 R90深睡控温被</v>
      </c>
      <c r="D70" s="309" t="str">
        <v>220*240cm</v>
      </c>
      <c r="E70">
        <f>SUM(F70:GX70)</f>
      </c>
      <c r="F70" s="280">
        <f>IFERROR(SUMPRODUCT(('控温被PRO-S级品'!$B$2:$B$10=$B70)*('控温被PRO-S级品'!$E$1:$BE$1=F$1)*('控温被PRO-S级品'!$E$2:$BE$10)),0)+IFERROR(SUMPRODUCT(('冬被-S级品'!$B$2:$B$10=$B70)*('冬被-S级品'!$E$1:$AW$1=F$1)*('冬被-S级品'!$E$2:$AW$10)),0)+IFERROR(SUMPRODUCT(('白止-S级品'!$A$2:$A$26=$B70)*('白止-S级品'!$D$1:$AV$1=F$1)*('白止-S级品'!$D$2:$AV$26)),0)+IFERROR(SUMPRODUCT(('乐容-S级品'!$A$4:$A$32=$B70)*('乐容-S级品'!$L$3:$CA$3=F$1)*('乐容-S级品'!$L$4:$CA$32)),0)</f>
      </c>
      <c r="G70" s="280">
        <f>IFERROR(SUMPRODUCT(('控温被PRO-S级品'!$B$2:$B$10=$B70)*('控温被PRO-S级品'!$E$1:$BE$1=G$1)*('控温被PRO-S级品'!$E$2:$BE$10)),0)+IFERROR(SUMPRODUCT(('冬被-S级品'!$B$2:$B$10=$B70)*('冬被-S级品'!$E$1:$AW$1=G$1)*('冬被-S级品'!$E$2:$AW$10)),0)+IFERROR(SUMPRODUCT(('白止-S级品'!$A$2:$A$26=$B70)*('白止-S级品'!$D$1:$AV$1=G$1)*('白止-S级品'!$D$2:$AV$26)),0)+IFERROR(SUMPRODUCT(('乐容-S级品'!$A$4:$A$32=$B70)*('乐容-S级品'!$L$3:$CA$3=G$1)*('乐容-S级品'!$L$4:$CA$32)),0)</f>
      </c>
      <c r="H70" s="280">
        <f>IFERROR(SUMPRODUCT(('控温被PRO-S级品'!$B$2:$B$10=$B70)*('控温被PRO-S级品'!$E$1:$BE$1=H$1)*('控温被PRO-S级品'!$E$2:$BE$10)),0)+IFERROR(SUMPRODUCT(('冬被-S级品'!$B$2:$B$10=$B70)*('冬被-S级品'!$E$1:$AW$1=H$1)*('冬被-S级品'!$E$2:$AW$10)),0)+IFERROR(SUMPRODUCT(('白止-S级品'!$A$2:$A$26=$B70)*('白止-S级品'!$D$1:$AV$1=H$1)*('白止-S级品'!$D$2:$AV$26)),0)+IFERROR(SUMPRODUCT(('乐容-S级品'!$A$4:$A$32=$B70)*('乐容-S级品'!$L$3:$CA$3=H$1)*('乐容-S级品'!$L$4:$CA$32)),0)</f>
      </c>
      <c r="I70" s="280">
        <f>IFERROR(SUMPRODUCT(('控温被PRO-S级品'!$B$2:$B$10=$B70)*('控温被PRO-S级品'!$E$1:$BE$1=I$1)*('控温被PRO-S级品'!$E$2:$BE$10)),0)+IFERROR(SUMPRODUCT(('冬被-S级品'!$B$2:$B$10=$B70)*('冬被-S级品'!$E$1:$AW$1=I$1)*('冬被-S级品'!$E$2:$AW$10)),0)+IFERROR(SUMPRODUCT(('白止-S级品'!$A$2:$A$26=$B70)*('白止-S级品'!$D$1:$AV$1=I$1)*('白止-S级品'!$D$2:$AV$26)),0)+IFERROR(SUMPRODUCT(('乐容-S级品'!$A$4:$A$32=$B70)*('乐容-S级品'!$L$3:$CA$3=I$1)*('乐容-S级品'!$L$4:$CA$32)),0)</f>
      </c>
      <c r="J70" s="280">
        <f>IFERROR(SUMPRODUCT(('控温被PRO-S级品'!$B$2:$B$10=$B70)*('控温被PRO-S级品'!$E$1:$BE$1=J$1)*('控温被PRO-S级品'!$E$2:$BE$10)),0)+IFERROR(SUMPRODUCT(('冬被-S级品'!$B$2:$B$10=$B70)*('冬被-S级品'!$E$1:$AW$1=J$1)*('冬被-S级品'!$E$2:$AW$10)),0)+IFERROR(SUMPRODUCT(('白止-S级品'!$A$2:$A$26=$B70)*('白止-S级品'!$D$1:$AV$1=J$1)*('白止-S级品'!$D$2:$AV$26)),0)+IFERROR(SUMPRODUCT(('乐容-S级品'!$A$4:$A$32=$B70)*('乐容-S级品'!$L$3:$CA$3=J$1)*('乐容-S级品'!$L$4:$CA$32)),0)</f>
      </c>
      <c r="K70" s="280">
        <f>IFERROR(SUMPRODUCT(('控温被PRO-S级品'!$B$2:$B$10=$B70)*('控温被PRO-S级品'!$E$1:$BE$1=K$1)*('控温被PRO-S级品'!$E$2:$BE$10)),0)+IFERROR(SUMPRODUCT(('冬被-S级品'!$B$2:$B$10=$B70)*('冬被-S级品'!$E$1:$AW$1=K$1)*('冬被-S级品'!$E$2:$AW$10)),0)+IFERROR(SUMPRODUCT(('白止-S级品'!$A$2:$A$26=$B70)*('白止-S级品'!$D$1:$AV$1=K$1)*('白止-S级品'!$D$2:$AV$26)),0)+IFERROR(SUMPRODUCT(('乐容-S级品'!$A$4:$A$32=$B70)*('乐容-S级品'!$L$3:$CA$3=K$1)*('乐容-S级品'!$L$4:$CA$32)),0)</f>
      </c>
      <c r="L70" s="280">
        <f>IFERROR(SUMPRODUCT(('控温被PRO-S级品'!$B$2:$B$10=$B70)*('控温被PRO-S级品'!$E$1:$BE$1=L$1)*('控温被PRO-S级品'!$E$2:$BE$10)),0)+IFERROR(SUMPRODUCT(('冬被-S级品'!$B$2:$B$10=$B70)*('冬被-S级品'!$E$1:$AW$1=L$1)*('冬被-S级品'!$E$2:$AW$10)),0)+IFERROR(SUMPRODUCT(('白止-S级品'!$A$2:$A$26=$B70)*('白止-S级品'!$D$1:$AV$1=L$1)*('白止-S级品'!$D$2:$AV$26)),0)+IFERROR(SUMPRODUCT(('乐容-S级品'!$A$4:$A$32=$B70)*('乐容-S级品'!$L$3:$CA$3=L$1)*('乐容-S级品'!$L$4:$CA$32)),0)</f>
      </c>
      <c r="M70" s="280">
        <f>IFERROR(SUMPRODUCT(('控温被PRO-S级品'!$B$2:$B$10=$B70)*('控温被PRO-S级品'!$E$1:$BE$1=M$1)*('控温被PRO-S级品'!$E$2:$BE$10)),0)+IFERROR(SUMPRODUCT(('冬被-S级品'!$B$2:$B$10=$B70)*('冬被-S级品'!$E$1:$AW$1=M$1)*('冬被-S级品'!$E$2:$AW$10)),0)+IFERROR(SUMPRODUCT(('白止-S级品'!$A$2:$A$26=$B70)*('白止-S级品'!$D$1:$AV$1=M$1)*('白止-S级品'!$D$2:$AV$26)),0)+IFERROR(SUMPRODUCT(('乐容-S级品'!$A$4:$A$32=$B70)*('乐容-S级品'!$L$3:$CA$3=M$1)*('乐容-S级品'!$L$4:$CA$32)),0)</f>
      </c>
      <c r="N70" s="280">
        <f>IFERROR(SUMPRODUCT(('控温被PRO-S级品'!$B$2:$B$10=$B70)*('控温被PRO-S级品'!$E$1:$BE$1=N$1)*('控温被PRO-S级品'!$E$2:$BE$10)),0)+IFERROR(SUMPRODUCT(('冬被-S级品'!$B$2:$B$10=$B70)*('冬被-S级品'!$E$1:$AW$1=N$1)*('冬被-S级品'!$E$2:$AW$10)),0)+IFERROR(SUMPRODUCT(('白止-S级品'!$A$2:$A$26=$B70)*('白止-S级品'!$D$1:$AV$1=N$1)*('白止-S级品'!$D$2:$AV$26)),0)+IFERROR(SUMPRODUCT(('乐容-S级品'!$A$4:$A$32=$B70)*('乐容-S级品'!$L$3:$CA$3=N$1)*('乐容-S级品'!$L$4:$CA$32)),0)</f>
      </c>
      <c r="O70" s="280">
        <f>IFERROR(SUMPRODUCT(('控温被PRO-S级品'!$B$2:$B$10=$B70)*('控温被PRO-S级品'!$E$1:$BE$1=O$1)*('控温被PRO-S级品'!$E$2:$BE$10)),0)+IFERROR(SUMPRODUCT(('冬被-S级品'!$B$2:$B$10=$B70)*('冬被-S级品'!$E$1:$AW$1=O$1)*('冬被-S级品'!$E$2:$AW$10)),0)+IFERROR(SUMPRODUCT(('白止-S级品'!$A$2:$A$26=$B70)*('白止-S级品'!$D$1:$AV$1=O$1)*('白止-S级品'!$D$2:$AV$26)),0)+IFERROR(SUMPRODUCT(('乐容-S级品'!$A$4:$A$32=$B70)*('乐容-S级品'!$L$3:$CA$3=O$1)*('乐容-S级品'!$L$4:$CA$32)),0)</f>
      </c>
      <c r="P70" s="280">
        <f>IFERROR(SUMPRODUCT(('控温被PRO-S级品'!$B$2:$B$10=$B70)*('控温被PRO-S级品'!$E$1:$BE$1=P$1)*('控温被PRO-S级品'!$E$2:$BE$10)),0)+IFERROR(SUMPRODUCT(('冬被-S级品'!$B$2:$B$10=$B70)*('冬被-S级品'!$E$1:$AW$1=P$1)*('冬被-S级品'!$E$2:$AW$10)),0)+IFERROR(SUMPRODUCT(('白止-S级品'!$A$2:$A$26=$B70)*('白止-S级品'!$D$1:$AV$1=P$1)*('白止-S级品'!$D$2:$AV$26)),0)+IFERROR(SUMPRODUCT(('乐容-S级品'!$A$4:$A$32=$B70)*('乐容-S级品'!$L$3:$CA$3=P$1)*('乐容-S级品'!$L$4:$CA$32)),0)</f>
      </c>
      <c r="Q70" s="280">
        <f>IFERROR(SUMPRODUCT(('控温被PRO-S级品'!$B$2:$B$10=$B70)*('控温被PRO-S级品'!$E$1:$BE$1=Q$1)*('控温被PRO-S级品'!$E$2:$BE$10)),0)+IFERROR(SUMPRODUCT(('冬被-S级品'!$B$2:$B$10=$B70)*('冬被-S级品'!$E$1:$AW$1=Q$1)*('冬被-S级品'!$E$2:$AW$10)),0)+IFERROR(SUMPRODUCT(('白止-S级品'!$A$2:$A$26=$B70)*('白止-S级品'!$D$1:$AV$1=Q$1)*('白止-S级品'!$D$2:$AV$26)),0)+IFERROR(SUMPRODUCT(('乐容-S级品'!$A$4:$A$32=$B70)*('乐容-S级品'!$L$3:$CA$3=Q$1)*('乐容-S级品'!$L$4:$CA$32)),0)</f>
      </c>
      <c r="R70" s="280">
        <f>IFERROR(SUMPRODUCT(('控温被PRO-S级品'!$B$2:$B$10=$B70)*('控温被PRO-S级品'!$E$1:$BE$1=R$1)*('控温被PRO-S级品'!$E$2:$BE$10)),0)+IFERROR(SUMPRODUCT(('冬被-S级品'!$B$2:$B$10=$B70)*('冬被-S级品'!$E$1:$AW$1=R$1)*('冬被-S级品'!$E$2:$AW$10)),0)+IFERROR(SUMPRODUCT(('白止-S级品'!$A$2:$A$26=$B70)*('白止-S级品'!$D$1:$AV$1=R$1)*('白止-S级品'!$D$2:$AV$26)),0)+IFERROR(SUMPRODUCT(('乐容-S级品'!$A$4:$A$32=$B70)*('乐容-S级品'!$L$3:$CA$3=R$1)*('乐容-S级品'!$L$4:$CA$32)),0)</f>
      </c>
      <c r="S70" s="280">
        <f>IFERROR(SUMPRODUCT(('控温被PRO-S级品'!$B$2:$B$10=$B70)*('控温被PRO-S级品'!$E$1:$BE$1=S$1)*('控温被PRO-S级品'!$E$2:$BE$10)),0)+IFERROR(SUMPRODUCT(('冬被-S级品'!$B$2:$B$10=$B70)*('冬被-S级品'!$E$1:$AW$1=S$1)*('冬被-S级品'!$E$2:$AW$10)),0)+IFERROR(SUMPRODUCT(('白止-S级品'!$A$2:$A$26=$B70)*('白止-S级品'!$D$1:$AV$1=S$1)*('白止-S级品'!$D$2:$AV$26)),0)+IFERROR(SUMPRODUCT(('乐容-S级品'!$A$4:$A$32=$B70)*('乐容-S级品'!$L$3:$CA$3=S$1)*('乐容-S级品'!$L$4:$CA$32)),0)</f>
      </c>
      <c r="T70" s="280">
        <f>IFERROR(SUMPRODUCT(('控温被PRO-S级品'!$B$2:$B$10=$B70)*('控温被PRO-S级品'!$E$1:$BE$1=T$1)*('控温被PRO-S级品'!$E$2:$BE$10)),0)+IFERROR(SUMPRODUCT(('冬被-S级品'!$B$2:$B$10=$B70)*('冬被-S级品'!$E$1:$AW$1=T$1)*('冬被-S级品'!$E$2:$AW$10)),0)+IFERROR(SUMPRODUCT(('白止-S级品'!$A$2:$A$26=$B70)*('白止-S级品'!$D$1:$AV$1=T$1)*('白止-S级品'!$D$2:$AV$26)),0)+IFERROR(SUMPRODUCT(('乐容-S级品'!$A$4:$A$32=$B70)*('乐容-S级品'!$L$3:$CA$3=T$1)*('乐容-S级品'!$L$4:$CA$32)),0)</f>
      </c>
      <c r="U70" s="280">
        <f>IFERROR(SUMPRODUCT(('控温被PRO-S级品'!$B$2:$B$10=$B70)*('控温被PRO-S级品'!$E$1:$BE$1=U$1)*('控温被PRO-S级品'!$E$2:$BE$10)),0)+IFERROR(SUMPRODUCT(('冬被-S级品'!$B$2:$B$10=$B70)*('冬被-S级品'!$E$1:$AW$1=U$1)*('冬被-S级品'!$E$2:$AW$10)),0)+IFERROR(SUMPRODUCT(('白止-S级品'!$A$2:$A$26=$B70)*('白止-S级品'!$D$1:$AV$1=U$1)*('白止-S级品'!$D$2:$AV$26)),0)+IFERROR(SUMPRODUCT(('乐容-S级品'!$A$4:$A$32=$B70)*('乐容-S级品'!$L$3:$CA$3=U$1)*('乐容-S级品'!$L$4:$CA$32)),0)</f>
      </c>
      <c r="V70" s="280">
        <f>IFERROR(SUMPRODUCT(('控温被PRO-S级品'!$B$2:$B$10=$B70)*('控温被PRO-S级品'!$E$1:$BE$1=V$1)*('控温被PRO-S级品'!$E$2:$BE$10)),0)+IFERROR(SUMPRODUCT(('冬被-S级品'!$B$2:$B$10=$B70)*('冬被-S级品'!$E$1:$AW$1=V$1)*('冬被-S级品'!$E$2:$AW$10)),0)+IFERROR(SUMPRODUCT(('白止-S级品'!$A$2:$A$26=$B70)*('白止-S级品'!$D$1:$AV$1=V$1)*('白止-S级品'!$D$2:$AV$26)),0)+IFERROR(SUMPRODUCT(('乐容-S级品'!$A$4:$A$32=$B70)*('乐容-S级品'!$L$3:$CA$3=V$1)*('乐容-S级品'!$L$4:$CA$32)),0)</f>
      </c>
      <c r="W70" s="280">
        <f>IFERROR(SUMPRODUCT(('控温被PRO-S级品'!$B$2:$B$10=$B70)*('控温被PRO-S级品'!$E$1:$BE$1=W$1)*('控温被PRO-S级品'!$E$2:$BE$10)),0)+IFERROR(SUMPRODUCT(('冬被-S级品'!$B$2:$B$10=$B70)*('冬被-S级品'!$E$1:$AW$1=W$1)*('冬被-S级品'!$E$2:$AW$10)),0)+IFERROR(SUMPRODUCT(('白止-S级品'!$A$2:$A$26=$B70)*('白止-S级品'!$D$1:$AV$1=W$1)*('白止-S级品'!$D$2:$AV$26)),0)+IFERROR(SUMPRODUCT(('乐容-S级品'!$A$4:$A$32=$B70)*('乐容-S级品'!$L$3:$CA$3=W$1)*('乐容-S级品'!$L$4:$CA$32)),0)</f>
      </c>
      <c r="X70" s="280">
        <f>IFERROR(SUMPRODUCT(('控温被PRO-S级品'!$B$2:$B$10=$B70)*('控温被PRO-S级品'!$E$1:$BE$1=X$1)*('控温被PRO-S级品'!$E$2:$BE$10)),0)+IFERROR(SUMPRODUCT(('冬被-S级品'!$B$2:$B$10=$B70)*('冬被-S级品'!$E$1:$AW$1=X$1)*('冬被-S级品'!$E$2:$AW$10)),0)+IFERROR(SUMPRODUCT(('白止-S级品'!$A$2:$A$26=$B70)*('白止-S级品'!$D$1:$AV$1=X$1)*('白止-S级品'!$D$2:$AV$26)),0)+IFERROR(SUMPRODUCT(('乐容-S级品'!$A$4:$A$32=$B70)*('乐容-S级品'!$L$3:$CA$3=X$1)*('乐容-S级品'!$L$4:$CA$32)),0)</f>
      </c>
      <c r="Y70" s="280">
        <f>IFERROR(SUMPRODUCT(('控温被PRO-S级品'!$B$2:$B$10=$B70)*('控温被PRO-S级品'!$E$1:$BE$1=Y$1)*('控温被PRO-S级品'!$E$2:$BE$10)),0)+IFERROR(SUMPRODUCT(('冬被-S级品'!$B$2:$B$10=$B70)*('冬被-S级品'!$E$1:$AW$1=Y$1)*('冬被-S级品'!$E$2:$AW$10)),0)+IFERROR(SUMPRODUCT(('白止-S级品'!$A$2:$A$26=$B70)*('白止-S级品'!$D$1:$AV$1=Y$1)*('白止-S级品'!$D$2:$AV$26)),0)+IFERROR(SUMPRODUCT(('乐容-S级品'!$A$4:$A$32=$B70)*('乐容-S级品'!$L$3:$CA$3=Y$1)*('乐容-S级品'!$L$4:$CA$32)),0)</f>
      </c>
      <c r="Z70" s="280">
        <f>IFERROR(SUMPRODUCT(('控温被PRO-S级品'!$B$2:$B$10=$B70)*('控温被PRO-S级品'!$E$1:$BE$1=Z$1)*('控温被PRO-S级品'!$E$2:$BE$10)),0)+IFERROR(SUMPRODUCT(('冬被-S级品'!$B$2:$B$10=$B70)*('冬被-S级品'!$E$1:$AW$1=Z$1)*('冬被-S级品'!$E$2:$AW$10)),0)+IFERROR(SUMPRODUCT(('白止-S级品'!$A$2:$A$26=$B70)*('白止-S级品'!$D$1:$AV$1=Z$1)*('白止-S级品'!$D$2:$AV$26)),0)+IFERROR(SUMPRODUCT(('乐容-S级品'!$A$4:$A$32=$B70)*('乐容-S级品'!$L$3:$CA$3=Z$1)*('乐容-S级品'!$L$4:$CA$32)),0)</f>
      </c>
      <c r="AA70" s="280">
        <f>IFERROR(SUMPRODUCT(('控温被PRO-S级品'!$B$2:$B$10=$B70)*('控温被PRO-S级品'!$E$1:$BE$1=AA$1)*('控温被PRO-S级品'!$E$2:$BE$10)),0)+IFERROR(SUMPRODUCT(('冬被-S级品'!$B$2:$B$10=$B70)*('冬被-S级品'!$E$1:$AW$1=AA$1)*('冬被-S级品'!$E$2:$AW$10)),0)+IFERROR(SUMPRODUCT(('白止-S级品'!$A$2:$A$26=$B70)*('白止-S级品'!$D$1:$AV$1=AA$1)*('白止-S级品'!$D$2:$AV$26)),0)+IFERROR(SUMPRODUCT(('乐容-S级品'!$A$4:$A$32=$B70)*('乐容-S级品'!$L$3:$CA$3=AA$1)*('乐容-S级品'!$L$4:$CA$32)),0)</f>
      </c>
      <c r="AB70" s="280">
        <f>IFERROR(SUMPRODUCT(('控温被PRO-S级品'!$B$2:$B$10=$B70)*('控温被PRO-S级品'!$E$1:$BE$1=AB$1)*('控温被PRO-S级品'!$E$2:$BE$10)),0)+IFERROR(SUMPRODUCT(('冬被-S级品'!$B$2:$B$10=$B70)*('冬被-S级品'!$E$1:$AW$1=AB$1)*('冬被-S级品'!$E$2:$AW$10)),0)+IFERROR(SUMPRODUCT(('白止-S级品'!$A$2:$A$26=$B70)*('白止-S级品'!$D$1:$AV$1=AB$1)*('白止-S级品'!$D$2:$AV$26)),0)+IFERROR(SUMPRODUCT(('乐容-S级品'!$A$4:$A$32=$B70)*('乐容-S级品'!$L$3:$CA$3=AB$1)*('乐容-S级品'!$L$4:$CA$32)),0)</f>
      </c>
      <c r="AC70" s="280">
        <f>IFERROR(SUMPRODUCT(('控温被PRO-S级品'!$B$2:$B$10=$B70)*('控温被PRO-S级品'!$E$1:$BE$1=AC$1)*('控温被PRO-S级品'!$E$2:$BE$10)),0)+IFERROR(SUMPRODUCT(('冬被-S级品'!$B$2:$B$10=$B70)*('冬被-S级品'!$E$1:$AW$1=AC$1)*('冬被-S级品'!$E$2:$AW$10)),0)+IFERROR(SUMPRODUCT(('白止-S级品'!$A$2:$A$26=$B70)*('白止-S级品'!$D$1:$AV$1=AC$1)*('白止-S级品'!$D$2:$AV$26)),0)+IFERROR(SUMPRODUCT(('乐容-S级品'!$A$4:$A$32=$B70)*('乐容-S级品'!$L$3:$CA$3=AC$1)*('乐容-S级品'!$L$4:$CA$32)),0)</f>
      </c>
      <c r="AD70" s="280">
        <f>IFERROR(SUMPRODUCT(('控温被PRO-S级品'!$B$2:$B$10=$B70)*('控温被PRO-S级品'!$E$1:$BE$1=AD$1)*('控温被PRO-S级品'!$E$2:$BE$10)),0)+IFERROR(SUMPRODUCT(('冬被-S级品'!$B$2:$B$10=$B70)*('冬被-S级品'!$E$1:$AW$1=AD$1)*('冬被-S级品'!$E$2:$AW$10)),0)+IFERROR(SUMPRODUCT(('白止-S级品'!$A$2:$A$26=$B70)*('白止-S级品'!$D$1:$AV$1=AD$1)*('白止-S级品'!$D$2:$AV$26)),0)+IFERROR(SUMPRODUCT(('乐容-S级品'!$A$4:$A$32=$B70)*('乐容-S级品'!$L$3:$CA$3=AD$1)*('乐容-S级品'!$L$4:$CA$32)),0)</f>
      </c>
      <c r="AE70" s="280">
        <f>IFERROR(SUMPRODUCT(('控温被PRO-S级品'!$B$2:$B$10=$B70)*('控温被PRO-S级品'!$E$1:$BE$1=AE$1)*('控温被PRO-S级品'!$E$2:$BE$10)),0)+IFERROR(SUMPRODUCT(('冬被-S级品'!$B$2:$B$10=$B70)*('冬被-S级品'!$E$1:$AW$1=AE$1)*('冬被-S级品'!$E$2:$AW$10)),0)+IFERROR(SUMPRODUCT(('白止-S级品'!$A$2:$A$26=$B70)*('白止-S级品'!$D$1:$AV$1=AE$1)*('白止-S级品'!$D$2:$AV$26)),0)+IFERROR(SUMPRODUCT(('乐容-S级品'!$A$4:$A$32=$B70)*('乐容-S级品'!$L$3:$CA$3=AE$1)*('乐容-S级品'!$L$4:$CA$32)),0)</f>
      </c>
      <c r="AF70" s="280">
        <f>IFERROR(SUMPRODUCT(('控温被PRO-S级品'!$B$2:$B$10=$B70)*('控温被PRO-S级品'!$E$1:$BE$1=AF$1)*('控温被PRO-S级品'!$E$2:$BE$10)),0)+IFERROR(SUMPRODUCT(('冬被-S级品'!$B$2:$B$10=$B70)*('冬被-S级品'!$E$1:$AW$1=AF$1)*('冬被-S级品'!$E$2:$AW$10)),0)+IFERROR(SUMPRODUCT(('白止-S级品'!$A$2:$A$26=$B70)*('白止-S级品'!$D$1:$AV$1=AF$1)*('白止-S级品'!$D$2:$AV$26)),0)+IFERROR(SUMPRODUCT(('乐容-S级品'!$A$4:$A$32=$B70)*('乐容-S级品'!$L$3:$CA$3=AF$1)*('乐容-S级品'!$L$4:$CA$32)),0)</f>
      </c>
      <c r="AG70" s="280">
        <f>IFERROR(SUMPRODUCT(('控温被PRO-S级品'!$B$2:$B$10=$B70)*('控温被PRO-S级品'!$E$1:$BE$1=AG$1)*('控温被PRO-S级品'!$E$2:$BE$10)),0)+IFERROR(SUMPRODUCT(('冬被-S级品'!$B$2:$B$10=$B70)*('冬被-S级品'!$E$1:$AW$1=AG$1)*('冬被-S级品'!$E$2:$AW$10)),0)+IFERROR(SUMPRODUCT(('白止-S级品'!$A$2:$A$26=$B70)*('白止-S级品'!$D$1:$AV$1=AG$1)*('白止-S级品'!$D$2:$AV$26)),0)+IFERROR(SUMPRODUCT(('乐容-S级品'!$A$4:$A$32=$B70)*('乐容-S级品'!$L$3:$CA$3=AG$1)*('乐容-S级品'!$L$4:$CA$32)),0)</f>
      </c>
      <c r="AH70" s="280">
        <f>IFERROR(SUMPRODUCT(('控温被PRO-S级品'!$B$2:$B$10=$B70)*('控温被PRO-S级品'!$E$1:$BE$1=AH$1)*('控温被PRO-S级品'!$E$2:$BE$10)),0)+IFERROR(SUMPRODUCT(('冬被-S级品'!$B$2:$B$10=$B70)*('冬被-S级品'!$E$1:$AW$1=AH$1)*('冬被-S级品'!$E$2:$AW$10)),0)+IFERROR(SUMPRODUCT(('白止-S级品'!$A$2:$A$26=$B70)*('白止-S级品'!$D$1:$AV$1=AH$1)*('白止-S级品'!$D$2:$AV$26)),0)+IFERROR(SUMPRODUCT(('乐容-S级品'!$A$4:$A$32=$B70)*('乐容-S级品'!$L$3:$CA$3=AH$1)*('乐容-S级品'!$L$4:$CA$32)),0)</f>
      </c>
      <c r="AI70" s="280">
        <f>IFERROR(SUMPRODUCT(('控温被PRO-S级品'!$B$2:$B$10=$B70)*('控温被PRO-S级品'!$E$1:$BE$1=AI$1)*('控温被PRO-S级品'!$E$2:$BE$10)),0)+IFERROR(SUMPRODUCT(('冬被-S级品'!$B$2:$B$10=$B70)*('冬被-S级品'!$E$1:$AW$1=AI$1)*('冬被-S级品'!$E$2:$AW$10)),0)+IFERROR(SUMPRODUCT(('白止-S级品'!$A$2:$A$26=$B70)*('白止-S级品'!$D$1:$AV$1=AI$1)*('白止-S级品'!$D$2:$AV$26)),0)+IFERROR(SUMPRODUCT(('乐容-S级品'!$A$4:$A$32=$B70)*('乐容-S级品'!$L$3:$CA$3=AI$1)*('乐容-S级品'!$L$4:$CA$32)),0)</f>
      </c>
      <c r="AJ70" s="280">
        <f>IFERROR(SUMPRODUCT(('控温被PRO-S级品'!$B$2:$B$10=$B70)*('控温被PRO-S级品'!$E$1:$BE$1=AJ$1)*('控温被PRO-S级品'!$E$2:$BE$10)),0)+IFERROR(SUMPRODUCT(('冬被-S级品'!$B$2:$B$10=$B70)*('冬被-S级品'!$E$1:$AW$1=AJ$1)*('冬被-S级品'!$E$2:$AW$10)),0)+IFERROR(SUMPRODUCT(('白止-S级品'!$A$2:$A$26=$B70)*('白止-S级品'!$D$1:$AV$1=AJ$1)*('白止-S级品'!$D$2:$AV$26)),0)+IFERROR(SUMPRODUCT(('乐容-S级品'!$A$4:$A$32=$B70)*('乐容-S级品'!$L$3:$CA$3=AJ$1)*('乐容-S级品'!$L$4:$CA$32)),0)</f>
      </c>
      <c r="AK70" s="280">
        <f>IFERROR(SUMPRODUCT(('控温被PRO-S级品'!$B$2:$B$10=$B70)*('控温被PRO-S级品'!$E$1:$BE$1=AK$1)*('控温被PRO-S级品'!$E$2:$BE$10)),0)+IFERROR(SUMPRODUCT(('冬被-S级品'!$B$2:$B$10=$B70)*('冬被-S级品'!$E$1:$AW$1=AK$1)*('冬被-S级品'!$E$2:$AW$10)),0)+IFERROR(SUMPRODUCT(('白止-S级品'!$A$2:$A$26=$B70)*('白止-S级品'!$D$1:$AV$1=AK$1)*('白止-S级品'!$D$2:$AV$26)),0)+IFERROR(SUMPRODUCT(('乐容-S级品'!$A$4:$A$32=$B70)*('乐容-S级品'!$L$3:$CA$3=AK$1)*('乐容-S级品'!$L$4:$CA$32)),0)</f>
      </c>
      <c r="AL70" s="280">
        <f>IFERROR(SUMPRODUCT(('控温被PRO-S级品'!$B$2:$B$10=$B70)*('控温被PRO-S级品'!$E$1:$BE$1=AL$1)*('控温被PRO-S级品'!$E$2:$BE$10)),0)+IFERROR(SUMPRODUCT(('冬被-S级品'!$B$2:$B$10=$B70)*('冬被-S级品'!$E$1:$AW$1=AL$1)*('冬被-S级品'!$E$2:$AW$10)),0)+IFERROR(SUMPRODUCT(('白止-S级品'!$A$2:$A$26=$B70)*('白止-S级品'!$D$1:$AV$1=AL$1)*('白止-S级品'!$D$2:$AV$26)),0)+IFERROR(SUMPRODUCT(('乐容-S级品'!$A$4:$A$32=$B70)*('乐容-S级品'!$L$3:$CA$3=AL$1)*('乐容-S级品'!$L$4:$CA$32)),0)</f>
      </c>
      <c r="AM70" s="280">
        <f>IFERROR(SUMPRODUCT(('控温被PRO-S级品'!$B$2:$B$10=$B70)*('控温被PRO-S级品'!$E$1:$BE$1=AM$1)*('控温被PRO-S级品'!$E$2:$BE$10)),0)+IFERROR(SUMPRODUCT(('冬被-S级品'!$B$2:$B$10=$B70)*('冬被-S级品'!$E$1:$AW$1=AM$1)*('冬被-S级品'!$E$2:$AW$10)),0)+IFERROR(SUMPRODUCT(('白止-S级品'!$A$2:$A$26=$B70)*('白止-S级品'!$D$1:$AV$1=AM$1)*('白止-S级品'!$D$2:$AV$26)),0)+IFERROR(SUMPRODUCT(('乐容-S级品'!$A$4:$A$32=$B70)*('乐容-S级品'!$L$3:$CA$3=AM$1)*('乐容-S级品'!$L$4:$CA$32)),0)</f>
      </c>
      <c r="AN70" s="280">
        <f>IFERROR(SUMPRODUCT(('控温被PRO-S级品'!$B$2:$B$10=$B70)*('控温被PRO-S级品'!$E$1:$BE$1=AN$1)*('控温被PRO-S级品'!$E$2:$BE$10)),0)+IFERROR(SUMPRODUCT(('冬被-S级品'!$B$2:$B$10=$B70)*('冬被-S级品'!$E$1:$AW$1=AN$1)*('冬被-S级品'!$E$2:$AW$10)),0)+IFERROR(SUMPRODUCT(('白止-S级品'!$A$2:$A$26=$B70)*('白止-S级品'!$D$1:$AV$1=AN$1)*('白止-S级品'!$D$2:$AV$26)),0)+IFERROR(SUMPRODUCT(('乐容-S级品'!$A$4:$A$32=$B70)*('乐容-S级品'!$L$3:$CA$3=AN$1)*('乐容-S级品'!$L$4:$CA$32)),0)</f>
      </c>
      <c r="AO70" s="280">
        <f>IFERROR(SUMPRODUCT(('控温被PRO-S级品'!$B$2:$B$10=$B70)*('控温被PRO-S级品'!$E$1:$BE$1=AO$1)*('控温被PRO-S级品'!$E$2:$BE$10)),0)+IFERROR(SUMPRODUCT(('冬被-S级品'!$B$2:$B$10=$B70)*('冬被-S级品'!$E$1:$AW$1=AO$1)*('冬被-S级品'!$E$2:$AW$10)),0)+IFERROR(SUMPRODUCT(('白止-S级品'!$A$2:$A$26=$B70)*('白止-S级品'!$D$1:$AV$1=AO$1)*('白止-S级品'!$D$2:$AV$26)),0)+IFERROR(SUMPRODUCT(('乐容-S级品'!$A$4:$A$32=$B70)*('乐容-S级品'!$L$3:$CA$3=AO$1)*('乐容-S级品'!$L$4:$CA$32)),0)</f>
      </c>
      <c r="AP70" s="280">
        <f>IFERROR(SUMPRODUCT(('控温被PRO-S级品'!$B$2:$B$10=$B70)*('控温被PRO-S级品'!$E$1:$BE$1=AP$1)*('控温被PRO-S级品'!$E$2:$BE$10)),0)+IFERROR(SUMPRODUCT(('冬被-S级品'!$B$2:$B$10=$B70)*('冬被-S级品'!$E$1:$AW$1=AP$1)*('冬被-S级品'!$E$2:$AW$10)),0)+IFERROR(SUMPRODUCT(('白止-S级品'!$A$2:$A$26=$B70)*('白止-S级品'!$D$1:$AV$1=AP$1)*('白止-S级品'!$D$2:$AV$26)),0)+IFERROR(SUMPRODUCT(('乐容-S级品'!$A$4:$A$32=$B70)*('乐容-S级品'!$L$3:$CA$3=AP$1)*('乐容-S级品'!$L$4:$CA$32)),0)</f>
      </c>
      <c r="AQ70" s="280">
        <f>IFERROR(SUMPRODUCT(('控温被PRO-S级品'!$B$2:$B$10=$B70)*('控温被PRO-S级品'!$E$1:$BE$1=AQ$1)*('控温被PRO-S级品'!$E$2:$BE$10)),0)+IFERROR(SUMPRODUCT(('冬被-S级品'!$B$2:$B$10=$B70)*('冬被-S级品'!$E$1:$AW$1=AQ$1)*('冬被-S级品'!$E$2:$AW$10)),0)+IFERROR(SUMPRODUCT(('白止-S级品'!$A$2:$A$26=$B70)*('白止-S级品'!$D$1:$AV$1=AQ$1)*('白止-S级品'!$D$2:$AV$26)),0)+IFERROR(SUMPRODUCT(('乐容-S级品'!$A$4:$A$32=$B70)*('乐容-S级品'!$L$3:$CA$3=AQ$1)*('乐容-S级品'!$L$4:$CA$32)),0)</f>
      </c>
      <c r="AR70" s="280">
        <f>IFERROR(SUMPRODUCT(('控温被PRO-S级品'!$B$2:$B$10=$B70)*('控温被PRO-S级品'!$E$1:$BE$1=AR$1)*('控温被PRO-S级品'!$E$2:$BE$10)),0)+IFERROR(SUMPRODUCT(('冬被-S级品'!$B$2:$B$10=$B70)*('冬被-S级品'!$E$1:$AW$1=AR$1)*('冬被-S级品'!$E$2:$AW$10)),0)+IFERROR(SUMPRODUCT(('白止-S级品'!$A$2:$A$26=$B70)*('白止-S级品'!$D$1:$AV$1=AR$1)*('白止-S级品'!$D$2:$AV$26)),0)+IFERROR(SUMPRODUCT(('乐容-S级品'!$A$4:$A$32=$B70)*('乐容-S级品'!$L$3:$CA$3=AR$1)*('乐容-S级品'!$L$4:$CA$32)),0)</f>
      </c>
      <c r="AS70" s="280">
        <f>IFERROR(SUMPRODUCT(('控温被PRO-S级品'!$B$2:$B$10=$B70)*('控温被PRO-S级品'!$E$1:$BE$1=AS$1)*('控温被PRO-S级品'!$E$2:$BE$10)),0)+IFERROR(SUMPRODUCT(('冬被-S级品'!$B$2:$B$10=$B70)*('冬被-S级品'!$E$1:$AW$1=AS$1)*('冬被-S级品'!$E$2:$AW$10)),0)+IFERROR(SUMPRODUCT(('白止-S级品'!$A$2:$A$26=$B70)*('白止-S级品'!$D$1:$AV$1=AS$1)*('白止-S级品'!$D$2:$AV$26)),0)+IFERROR(SUMPRODUCT(('乐容-S级品'!$A$4:$A$32=$B70)*('乐容-S级品'!$L$3:$CA$3=AS$1)*('乐容-S级品'!$L$4:$CA$32)),0)</f>
      </c>
      <c r="AT70" s="280">
        <f>IFERROR(SUMPRODUCT(('控温被PRO-S级品'!$B$2:$B$10=$B70)*('控温被PRO-S级品'!$E$1:$BE$1=AT$1)*('控温被PRO-S级品'!$E$2:$BE$10)),0)+IFERROR(SUMPRODUCT(('冬被-S级品'!$B$2:$B$10=$B70)*('冬被-S级品'!$E$1:$AW$1=AT$1)*('冬被-S级品'!$E$2:$AW$10)),0)+IFERROR(SUMPRODUCT(('白止-S级品'!$A$2:$A$26=$B70)*('白止-S级品'!$D$1:$AV$1=AT$1)*('白止-S级品'!$D$2:$AV$26)),0)+IFERROR(SUMPRODUCT(('乐容-S级品'!$A$4:$A$32=$B70)*('乐容-S级品'!$L$3:$CA$3=AT$1)*('乐容-S级品'!$L$4:$CA$32)),0)</f>
      </c>
      <c r="AU70" s="280">
        <f>IFERROR(SUMPRODUCT(('控温被PRO-S级品'!$B$2:$B$10=$B70)*('控温被PRO-S级品'!$E$1:$BE$1=AU$1)*('控温被PRO-S级品'!$E$2:$BE$10)),0)+IFERROR(SUMPRODUCT(('冬被-S级品'!$B$2:$B$10=$B70)*('冬被-S级品'!$E$1:$AW$1=AU$1)*('冬被-S级品'!$E$2:$AW$10)),0)+IFERROR(SUMPRODUCT(('白止-S级品'!$A$2:$A$26=$B70)*('白止-S级品'!$D$1:$AV$1=AU$1)*('白止-S级品'!$D$2:$AV$26)),0)+IFERROR(SUMPRODUCT(('乐容-S级品'!$A$4:$A$32=$B70)*('乐容-S级品'!$L$3:$CA$3=AU$1)*('乐容-S级品'!$L$4:$CA$32)),0)</f>
      </c>
      <c r="AV70" s="280">
        <f>IFERROR(SUMPRODUCT(('控温被PRO-S级品'!$B$2:$B$10=$B70)*('控温被PRO-S级品'!$E$1:$BE$1=AV$1)*('控温被PRO-S级品'!$E$2:$BE$10)),0)+IFERROR(SUMPRODUCT(('冬被-S级品'!$B$2:$B$10=$B70)*('冬被-S级品'!$E$1:$AW$1=AV$1)*('冬被-S级品'!$E$2:$AW$10)),0)+IFERROR(SUMPRODUCT(('白止-S级品'!$A$2:$A$26=$B70)*('白止-S级品'!$D$1:$AV$1=AV$1)*('白止-S级品'!$D$2:$AV$26)),0)+IFERROR(SUMPRODUCT(('乐容-S级品'!$A$4:$A$32=$B70)*('乐容-S级品'!$L$3:$CA$3=AV$1)*('乐容-S级品'!$L$4:$CA$32)),0)</f>
      </c>
      <c r="AW70" s="280">
        <f>IFERROR(SUMPRODUCT(('控温被PRO-S级品'!$B$2:$B$10=$B70)*('控温被PRO-S级品'!$E$1:$BE$1=AW$1)*('控温被PRO-S级品'!$E$2:$BE$10)),0)+IFERROR(SUMPRODUCT(('冬被-S级品'!$B$2:$B$10=$B70)*('冬被-S级品'!$E$1:$AW$1=AW$1)*('冬被-S级品'!$E$2:$AW$10)),0)+IFERROR(SUMPRODUCT(('白止-S级品'!$A$2:$A$26=$B70)*('白止-S级品'!$D$1:$AV$1=AW$1)*('白止-S级品'!$D$2:$AV$26)),0)+IFERROR(SUMPRODUCT(('乐容-S级品'!$A$4:$A$32=$B70)*('乐容-S级品'!$L$3:$CA$3=AW$1)*('乐容-S级品'!$L$4:$CA$32)),0)</f>
      </c>
      <c r="AX70" s="280">
        <f>IFERROR(SUMPRODUCT(('控温被PRO-S级品'!$B$2:$B$10=$B70)*('控温被PRO-S级品'!$E$1:$BE$1=AX$1)*('控温被PRO-S级品'!$E$2:$BE$10)),0)+IFERROR(SUMPRODUCT(('冬被-S级品'!$B$2:$B$10=$B70)*('冬被-S级品'!$E$1:$AW$1=AX$1)*('冬被-S级品'!$E$2:$AW$10)),0)+IFERROR(SUMPRODUCT(('白止-S级品'!$A$2:$A$26=$B70)*('白止-S级品'!$D$1:$AV$1=AX$1)*('白止-S级品'!$D$2:$AV$26)),0)+IFERROR(SUMPRODUCT(('乐容-S级品'!$A$4:$A$32=$B70)*('乐容-S级品'!$L$3:$CA$3=AX$1)*('乐容-S级品'!$L$4:$CA$32)),0)</f>
      </c>
      <c r="AY70" s="280">
        <f>IFERROR(SUMPRODUCT(('控温被PRO-S级品'!$B$2:$B$10=$B70)*('控温被PRO-S级品'!$E$1:$BE$1=AY$1)*('控温被PRO-S级品'!$E$2:$BE$10)),0)+IFERROR(SUMPRODUCT(('冬被-S级品'!$B$2:$B$10=$B70)*('冬被-S级品'!$E$1:$AW$1=AY$1)*('冬被-S级品'!$E$2:$AW$10)),0)+IFERROR(SUMPRODUCT(('白止-S级品'!$A$2:$A$26=$B70)*('白止-S级品'!$D$1:$AV$1=AY$1)*('白止-S级品'!$D$2:$AV$26)),0)+IFERROR(SUMPRODUCT(('乐容-S级品'!$A$4:$A$32=$B70)*('乐容-S级品'!$L$3:$CA$3=AY$1)*('乐容-S级品'!$L$4:$CA$32)),0)</f>
      </c>
      <c r="AZ70" s="280">
        <f>IFERROR(SUMPRODUCT(('控温被PRO-S级品'!$B$2:$B$10=$B70)*('控温被PRO-S级品'!$E$1:$BE$1=AZ$1)*('控温被PRO-S级品'!$E$2:$BE$10)),0)+IFERROR(SUMPRODUCT(('冬被-S级品'!$B$2:$B$10=$B70)*('冬被-S级品'!$E$1:$AW$1=AZ$1)*('冬被-S级品'!$E$2:$AW$10)),0)+IFERROR(SUMPRODUCT(('白止-S级品'!$A$2:$A$26=$B70)*('白止-S级品'!$D$1:$AV$1=AZ$1)*('白止-S级品'!$D$2:$AV$26)),0)+IFERROR(SUMPRODUCT(('乐容-S级品'!$A$4:$A$32=$B70)*('乐容-S级品'!$L$3:$CA$3=AZ$1)*('乐容-S级品'!$L$4:$CA$32)),0)</f>
      </c>
      <c r="BA70" s="280">
        <f>IFERROR(SUMPRODUCT(('控温被PRO-S级品'!$B$2:$B$10=$B70)*('控温被PRO-S级品'!$E$1:$BE$1=BA$1)*('控温被PRO-S级品'!$E$2:$BE$10)),0)+IFERROR(SUMPRODUCT(('冬被-S级品'!$B$2:$B$10=$B70)*('冬被-S级品'!$E$1:$AW$1=BA$1)*('冬被-S级品'!$E$2:$AW$10)),0)+IFERROR(SUMPRODUCT(('白止-S级品'!$A$2:$A$26=$B70)*('白止-S级品'!$D$1:$AV$1=BA$1)*('白止-S级品'!$D$2:$AV$26)),0)+IFERROR(SUMPRODUCT(('乐容-S级品'!$A$4:$A$32=$B70)*('乐容-S级品'!$L$3:$CA$3=BA$1)*('乐容-S级品'!$L$4:$CA$32)),0)</f>
      </c>
      <c r="BB70" s="280">
        <f>IFERROR(SUMPRODUCT(('控温被PRO-S级品'!$B$2:$B$10=$B70)*('控温被PRO-S级品'!$E$1:$BE$1=BB$1)*('控温被PRO-S级品'!$E$2:$BE$10)),0)+IFERROR(SUMPRODUCT(('冬被-S级品'!$B$2:$B$10=$B70)*('冬被-S级品'!$E$1:$AW$1=BB$1)*('冬被-S级品'!$E$2:$AW$10)),0)+IFERROR(SUMPRODUCT(('白止-S级品'!$A$2:$A$26=$B70)*('白止-S级品'!$D$1:$AV$1=BB$1)*('白止-S级品'!$D$2:$AV$26)),0)+IFERROR(SUMPRODUCT(('乐容-S级品'!$A$4:$A$32=$B70)*('乐容-S级品'!$L$3:$CA$3=BB$1)*('乐容-S级品'!$L$4:$CA$32)),0)</f>
      </c>
      <c r="BC70" s="280">
        <f>IFERROR(SUMPRODUCT(('控温被PRO-S级品'!$B$2:$B$10=$B70)*('控温被PRO-S级品'!$E$1:$BE$1=BC$1)*('控温被PRO-S级品'!$E$2:$BE$10)),0)+IFERROR(SUMPRODUCT(('冬被-S级品'!$B$2:$B$10=$B70)*('冬被-S级品'!$E$1:$AW$1=BC$1)*('冬被-S级品'!$E$2:$AW$10)),0)+IFERROR(SUMPRODUCT(('白止-S级品'!$A$2:$A$26=$B70)*('白止-S级品'!$D$1:$AV$1=BC$1)*('白止-S级品'!$D$2:$AV$26)),0)+IFERROR(SUMPRODUCT(('乐容-S级品'!$A$4:$A$32=$B70)*('乐容-S级品'!$L$3:$CA$3=BC$1)*('乐容-S级品'!$L$4:$CA$32)),0)</f>
      </c>
      <c r="BD70" s="280">
        <f>IFERROR(SUMPRODUCT(('控温被PRO-S级品'!$B$2:$B$10=$B70)*('控温被PRO-S级品'!$E$1:$BE$1=BD$1)*('控温被PRO-S级品'!$E$2:$BE$10)),0)+IFERROR(SUMPRODUCT(('冬被-S级品'!$B$2:$B$10=$B70)*('冬被-S级品'!$E$1:$AW$1=BD$1)*('冬被-S级品'!$E$2:$AW$10)),0)+IFERROR(SUMPRODUCT(('白止-S级品'!$A$2:$A$26=$B70)*('白止-S级品'!$D$1:$AV$1=BD$1)*('白止-S级品'!$D$2:$AV$26)),0)+IFERROR(SUMPRODUCT(('乐容-S级品'!$A$4:$A$32=$B70)*('乐容-S级品'!$L$3:$CA$3=BD$1)*('乐容-S级品'!$L$4:$CA$32)),0)</f>
      </c>
      <c r="BE70" s="280">
        <f>IFERROR(SUMPRODUCT(('控温被PRO-S级品'!$B$2:$B$10=$B70)*('控温被PRO-S级品'!$E$1:$BE$1=BE$1)*('控温被PRO-S级品'!$E$2:$BE$10)),0)+IFERROR(SUMPRODUCT(('冬被-S级品'!$B$2:$B$10=$B70)*('冬被-S级品'!$E$1:$AW$1=BE$1)*('冬被-S级品'!$E$2:$AW$10)),0)+IFERROR(SUMPRODUCT(('白止-S级品'!$A$2:$A$26=$B70)*('白止-S级品'!$D$1:$AV$1=BE$1)*('白止-S级品'!$D$2:$AV$26)),0)+IFERROR(SUMPRODUCT(('乐容-S级品'!$A$4:$A$32=$B70)*('乐容-S级品'!$L$3:$CA$3=BE$1)*('乐容-S级品'!$L$4:$CA$32)),0)</f>
      </c>
      <c r="BF70" s="280">
        <f>IFERROR(SUMPRODUCT(('控温被PRO-S级品'!$B$2:$B$10=$B70)*('控温被PRO-S级品'!$E$1:$BE$1=BF$1)*('控温被PRO-S级品'!$E$2:$BE$10)),0)+IFERROR(SUMPRODUCT(('冬被-S级品'!$B$2:$B$10=$B70)*('冬被-S级品'!$E$1:$AW$1=BF$1)*('冬被-S级品'!$E$2:$AW$10)),0)+IFERROR(SUMPRODUCT(('白止-S级品'!$A$2:$A$26=$B70)*('白止-S级品'!$D$1:$AV$1=BF$1)*('白止-S级品'!$D$2:$AV$26)),0)+IFERROR(SUMPRODUCT(('乐容-S级品'!$A$4:$A$32=$B70)*('乐容-S级品'!$L$3:$CA$3=BF$1)*('乐容-S级品'!$L$4:$CA$32)),0)</f>
      </c>
      <c r="BG70" s="280">
        <f>IFERROR(SUMPRODUCT(('控温被PRO-S级品'!$B$2:$B$10=$B70)*('控温被PRO-S级品'!$E$1:$BE$1=BG$1)*('控温被PRO-S级品'!$E$2:$BE$10)),0)+IFERROR(SUMPRODUCT(('冬被-S级品'!$B$2:$B$10=$B70)*('冬被-S级品'!$E$1:$AW$1=BG$1)*('冬被-S级品'!$E$2:$AW$10)),0)+IFERROR(SUMPRODUCT(('白止-S级品'!$A$2:$A$26=$B70)*('白止-S级品'!$D$1:$AV$1=BG$1)*('白止-S级品'!$D$2:$AV$26)),0)+IFERROR(SUMPRODUCT(('乐容-S级品'!$A$4:$A$32=$B70)*('乐容-S级品'!$L$3:$CA$3=BG$1)*('乐容-S级品'!$L$4:$CA$32)),0)</f>
      </c>
      <c r="BH70" s="280">
        <f>IFERROR(SUMPRODUCT(('控温被PRO-S级品'!$B$2:$B$10=$B70)*('控温被PRO-S级品'!$E$1:$BE$1=BH$1)*('控温被PRO-S级品'!$E$2:$BE$10)),0)+IFERROR(SUMPRODUCT(('冬被-S级品'!$B$2:$B$10=$B70)*('冬被-S级品'!$E$1:$AW$1=BH$1)*('冬被-S级品'!$E$2:$AW$10)),0)+IFERROR(SUMPRODUCT(('白止-S级品'!$A$2:$A$26=$B70)*('白止-S级品'!$D$1:$AV$1=BH$1)*('白止-S级品'!$D$2:$AV$26)),0)+IFERROR(SUMPRODUCT(('乐容-S级品'!$A$4:$A$32=$B70)*('乐容-S级品'!$L$3:$CA$3=BH$1)*('乐容-S级品'!$L$4:$CA$32)),0)</f>
      </c>
      <c r="BI70" s="280">
        <f>IFERROR(SUMPRODUCT(('控温被PRO-S级品'!$B$2:$B$10=$B70)*('控温被PRO-S级品'!$E$1:$BE$1=BI$1)*('控温被PRO-S级品'!$E$2:$BE$10)),0)+IFERROR(SUMPRODUCT(('冬被-S级品'!$B$2:$B$10=$B70)*('冬被-S级品'!$E$1:$AW$1=BI$1)*('冬被-S级品'!$E$2:$AW$10)),0)+IFERROR(SUMPRODUCT(('白止-S级品'!$A$2:$A$26=$B70)*('白止-S级品'!$D$1:$AV$1=BI$1)*('白止-S级品'!$D$2:$AV$26)),0)+IFERROR(SUMPRODUCT(('乐容-S级品'!$A$4:$A$32=$B70)*('乐容-S级品'!$L$3:$CA$3=BI$1)*('乐容-S级品'!$L$4:$CA$32)),0)</f>
      </c>
      <c r="BJ70" s="280">
        <f>IFERROR(SUMPRODUCT(('控温被PRO-S级品'!$B$2:$B$10=$B70)*('控温被PRO-S级品'!$E$1:$BE$1=BJ$1)*('控温被PRO-S级品'!$E$2:$BE$10)),0)+IFERROR(SUMPRODUCT(('冬被-S级品'!$B$2:$B$10=$B70)*('冬被-S级品'!$E$1:$AW$1=BJ$1)*('冬被-S级品'!$E$2:$AW$10)),0)+IFERROR(SUMPRODUCT(('白止-S级品'!$A$2:$A$26=$B70)*('白止-S级品'!$D$1:$AV$1=BJ$1)*('白止-S级品'!$D$2:$AV$26)),0)+IFERROR(SUMPRODUCT(('乐容-S级品'!$A$4:$A$32=$B70)*('乐容-S级品'!$L$3:$CA$3=BJ$1)*('乐容-S级品'!$L$4:$CA$32)),0)</f>
      </c>
      <c r="BK70" s="280">
        <f>IFERROR(SUMPRODUCT(('控温被PRO-S级品'!$B$2:$B$10=$B70)*('控温被PRO-S级品'!$E$1:$BE$1=BK$1)*('控温被PRO-S级品'!$E$2:$BE$10)),0)+IFERROR(SUMPRODUCT(('冬被-S级品'!$B$2:$B$10=$B70)*('冬被-S级品'!$E$1:$AW$1=BK$1)*('冬被-S级品'!$E$2:$AW$10)),0)+IFERROR(SUMPRODUCT(('白止-S级品'!$A$2:$A$26=$B70)*('白止-S级品'!$D$1:$AV$1=BK$1)*('白止-S级品'!$D$2:$AV$26)),0)+IFERROR(SUMPRODUCT(('乐容-S级品'!$A$4:$A$32=$B70)*('乐容-S级品'!$L$3:$CA$3=BK$1)*('乐容-S级品'!$L$4:$CA$32)),0)</f>
      </c>
      <c r="BL70" s="280">
        <f>IFERROR(SUMPRODUCT(('控温被PRO-S级品'!$B$2:$B$10=$B70)*('控温被PRO-S级品'!$E$1:$BE$1=BL$1)*('控温被PRO-S级品'!$E$2:$BE$10)),0)+IFERROR(SUMPRODUCT(('冬被-S级品'!$B$2:$B$10=$B70)*('冬被-S级品'!$E$1:$AW$1=BL$1)*('冬被-S级品'!$E$2:$AW$10)),0)+IFERROR(SUMPRODUCT(('白止-S级品'!$A$2:$A$26=$B70)*('白止-S级品'!$D$1:$AV$1=BL$1)*('白止-S级品'!$D$2:$AV$26)),0)+IFERROR(SUMPRODUCT(('乐容-S级品'!$A$4:$A$32=$B70)*('乐容-S级品'!$L$3:$CA$3=BL$1)*('乐容-S级品'!$L$4:$CA$32)),0)</f>
      </c>
      <c r="BM70" s="280">
        <f>IFERROR(SUMPRODUCT(('控温被PRO-S级品'!$B$2:$B$10=$B70)*('控温被PRO-S级品'!$E$1:$BE$1=BM$1)*('控温被PRO-S级品'!$E$2:$BE$10)),0)+IFERROR(SUMPRODUCT(('冬被-S级品'!$B$2:$B$10=$B70)*('冬被-S级品'!$E$1:$AW$1=BM$1)*('冬被-S级品'!$E$2:$AW$10)),0)+IFERROR(SUMPRODUCT(('白止-S级品'!$A$2:$A$26=$B70)*('白止-S级品'!$D$1:$AV$1=BM$1)*('白止-S级品'!$D$2:$AV$26)),0)+IFERROR(SUMPRODUCT(('乐容-S级品'!$A$4:$A$32=$B70)*('乐容-S级品'!$L$3:$CA$3=BM$1)*('乐容-S级品'!$L$4:$CA$32)),0)</f>
      </c>
      <c r="BN70" s="280">
        <f>IFERROR(SUMPRODUCT(('控温被PRO-S级品'!$B$2:$B$10=$B70)*('控温被PRO-S级品'!$E$1:$BE$1=BN$1)*('控温被PRO-S级品'!$E$2:$BE$10)),0)+IFERROR(SUMPRODUCT(('冬被-S级品'!$B$2:$B$10=$B70)*('冬被-S级品'!$E$1:$AW$1=BN$1)*('冬被-S级品'!$E$2:$AW$10)),0)+IFERROR(SUMPRODUCT(('白止-S级品'!$A$2:$A$26=$B70)*('白止-S级品'!$D$1:$AV$1=BN$1)*('白止-S级品'!$D$2:$AV$26)),0)+IFERROR(SUMPRODUCT(('乐容-S级品'!$A$4:$A$32=$B70)*('乐容-S级品'!$L$3:$CA$3=BN$1)*('乐容-S级品'!$L$4:$CA$32)),0)</f>
      </c>
      <c r="BO70" s="280">
        <f>IFERROR(SUMPRODUCT(('控温被PRO-S级品'!$B$2:$B$10=$B70)*('控温被PRO-S级品'!$E$1:$BE$1=BO$1)*('控温被PRO-S级品'!$E$2:$BE$10)),0)+IFERROR(SUMPRODUCT(('冬被-S级品'!$B$2:$B$10=$B70)*('冬被-S级品'!$E$1:$AW$1=BO$1)*('冬被-S级品'!$E$2:$AW$10)),0)+IFERROR(SUMPRODUCT(('白止-S级品'!$A$2:$A$26=$B70)*('白止-S级品'!$D$1:$AV$1=BO$1)*('白止-S级品'!$D$2:$AV$26)),0)+IFERROR(SUMPRODUCT(('乐容-S级品'!$A$4:$A$32=$B70)*('乐容-S级品'!$L$3:$CA$3=BO$1)*('乐容-S级品'!$L$4:$CA$32)),0)</f>
      </c>
      <c r="BP70" s="280">
        <f>IFERROR(SUMPRODUCT(('控温被PRO-S级品'!$B$2:$B$10=$B70)*('控温被PRO-S级品'!$E$1:$BE$1=BP$1)*('控温被PRO-S级品'!$E$2:$BE$10)),0)+IFERROR(SUMPRODUCT(('冬被-S级品'!$B$2:$B$10=$B70)*('冬被-S级品'!$E$1:$AW$1=BP$1)*('冬被-S级品'!$E$2:$AW$10)),0)+IFERROR(SUMPRODUCT(('白止-S级品'!$A$2:$A$26=$B70)*('白止-S级品'!$D$1:$AV$1=BP$1)*('白止-S级品'!$D$2:$AV$26)),0)+IFERROR(SUMPRODUCT(('乐容-S级品'!$A$4:$A$32=$B70)*('乐容-S级品'!$L$3:$CA$3=BP$1)*('乐容-S级品'!$L$4:$CA$32)),0)</f>
      </c>
      <c r="BQ70" s="280">
        <f>IFERROR(SUMPRODUCT(('控温被PRO-S级品'!$B$2:$B$10=$B70)*('控温被PRO-S级品'!$E$1:$BE$1=BQ$1)*('控温被PRO-S级品'!$E$2:$BE$10)),0)+IFERROR(SUMPRODUCT(('冬被-S级品'!$B$2:$B$10=$B70)*('冬被-S级品'!$E$1:$AW$1=BQ$1)*('冬被-S级品'!$E$2:$AW$10)),0)+IFERROR(SUMPRODUCT(('白止-S级品'!$A$2:$A$26=$B70)*('白止-S级品'!$D$1:$AV$1=BQ$1)*('白止-S级品'!$D$2:$AV$26)),0)+IFERROR(SUMPRODUCT(('乐容-S级品'!$A$4:$A$32=$B70)*('乐容-S级品'!$L$3:$CA$3=BQ$1)*('乐容-S级品'!$L$4:$CA$32)),0)</f>
      </c>
      <c r="BR70" s="280">
        <f>IFERROR(SUMPRODUCT(('控温被PRO-S级品'!$B$2:$B$10=$B70)*('控温被PRO-S级品'!$E$1:$BE$1=BR$1)*('控温被PRO-S级品'!$E$2:$BE$10)),0)+IFERROR(SUMPRODUCT(('冬被-S级品'!$B$2:$B$10=$B70)*('冬被-S级品'!$E$1:$AW$1=BR$1)*('冬被-S级品'!$E$2:$AW$10)),0)+IFERROR(SUMPRODUCT(('白止-S级品'!$A$2:$A$26=$B70)*('白止-S级品'!$D$1:$AV$1=BR$1)*('白止-S级品'!$D$2:$AV$26)),0)+IFERROR(SUMPRODUCT(('乐容-S级品'!$A$4:$A$32=$B70)*('乐容-S级品'!$L$3:$CA$3=BR$1)*('乐容-S级品'!$L$4:$CA$32)),0)</f>
      </c>
      <c r="BS70" s="280">
        <f>IFERROR(SUMPRODUCT(('控温被PRO-S级品'!$B$2:$B$10=$B70)*('控温被PRO-S级品'!$E$1:$BE$1=BS$1)*('控温被PRO-S级品'!$E$2:$BE$10)),0)+IFERROR(SUMPRODUCT(('冬被-S级品'!$B$2:$B$10=$B70)*('冬被-S级品'!$E$1:$AW$1=BS$1)*('冬被-S级品'!$E$2:$AW$10)),0)+IFERROR(SUMPRODUCT(('白止-S级品'!$A$2:$A$26=$B70)*('白止-S级品'!$D$1:$AV$1=BS$1)*('白止-S级品'!$D$2:$AV$26)),0)+IFERROR(SUMPRODUCT(('乐容-S级品'!$A$4:$A$32=$B70)*('乐容-S级品'!$L$3:$CA$3=BS$1)*('乐容-S级品'!$L$4:$CA$32)),0)</f>
      </c>
      <c r="BT70" s="280">
        <f>IFERROR(SUMPRODUCT(('控温被PRO-S级品'!$B$2:$B$10=$B70)*('控温被PRO-S级品'!$E$1:$BE$1=BT$1)*('控温被PRO-S级品'!$E$2:$BE$10)),0)+IFERROR(SUMPRODUCT(('冬被-S级品'!$B$2:$B$10=$B70)*('冬被-S级品'!$E$1:$AW$1=BT$1)*('冬被-S级品'!$E$2:$AW$10)),0)+IFERROR(SUMPRODUCT(('白止-S级品'!$A$2:$A$26=$B70)*('白止-S级品'!$D$1:$AV$1=BT$1)*('白止-S级品'!$D$2:$AV$26)),0)+IFERROR(SUMPRODUCT(('乐容-S级品'!$A$4:$A$32=$B70)*('乐容-S级品'!$L$3:$CA$3=BT$1)*('乐容-S级品'!$L$4:$CA$32)),0)</f>
      </c>
      <c r="BU70" s="280">
        <f>IFERROR(SUMPRODUCT(('控温被PRO-S级品'!$B$2:$B$10=$B70)*('控温被PRO-S级品'!$E$1:$BE$1=BU$1)*('控温被PRO-S级品'!$E$2:$BE$10)),0)+IFERROR(SUMPRODUCT(('冬被-S级品'!$B$2:$B$10=$B70)*('冬被-S级品'!$E$1:$AW$1=BU$1)*('冬被-S级品'!$E$2:$AW$10)),0)+IFERROR(SUMPRODUCT(('白止-S级品'!$A$2:$A$26=$B70)*('白止-S级品'!$D$1:$AV$1=BU$1)*('白止-S级品'!$D$2:$AV$26)),0)+IFERROR(SUMPRODUCT(('乐容-S级品'!$A$4:$A$32=$B70)*('乐容-S级品'!$L$3:$CA$3=BU$1)*('乐容-S级品'!$L$4:$CA$32)),0)</f>
      </c>
      <c r="BV70" s="280">
        <f>IFERROR(SUMPRODUCT(('控温被PRO-S级品'!$B$2:$B$10=$B70)*('控温被PRO-S级品'!$E$1:$BE$1=BV$1)*('控温被PRO-S级品'!$E$2:$BE$10)),0)+IFERROR(SUMPRODUCT(('冬被-S级品'!$B$2:$B$10=$B70)*('冬被-S级品'!$E$1:$AW$1=BV$1)*('冬被-S级品'!$E$2:$AW$10)),0)+IFERROR(SUMPRODUCT(('白止-S级品'!$A$2:$A$26=$B70)*('白止-S级品'!$D$1:$AV$1=BV$1)*('白止-S级品'!$D$2:$AV$26)),0)+IFERROR(SUMPRODUCT(('乐容-S级品'!$A$4:$A$32=$B70)*('乐容-S级品'!$L$3:$CA$3=BV$1)*('乐容-S级品'!$L$4:$CA$32)),0)</f>
      </c>
      <c r="BW70" s="280">
        <f>IFERROR(SUMPRODUCT(('控温被PRO-S级品'!$B$2:$B$10=$B70)*('控温被PRO-S级品'!$E$1:$BE$1=BW$1)*('控温被PRO-S级品'!$E$2:$BE$10)),0)+IFERROR(SUMPRODUCT(('冬被-S级品'!$B$2:$B$10=$B70)*('冬被-S级品'!$E$1:$AW$1=BW$1)*('冬被-S级品'!$E$2:$AW$10)),0)+IFERROR(SUMPRODUCT(('白止-S级品'!$A$2:$A$26=$B70)*('白止-S级品'!$D$1:$AV$1=BW$1)*('白止-S级品'!$D$2:$AV$26)),0)+IFERROR(SUMPRODUCT(('乐容-S级品'!$A$4:$A$32=$B70)*('乐容-S级品'!$L$3:$CA$3=BW$1)*('乐容-S级品'!$L$4:$CA$32)),0)</f>
      </c>
      <c r="BX70" s="280">
        <f>IFERROR(SUMPRODUCT(('控温被PRO-S级品'!$B$2:$B$10=$B70)*('控温被PRO-S级品'!$E$1:$BE$1=BX$1)*('控温被PRO-S级品'!$E$2:$BE$10)),0)+IFERROR(SUMPRODUCT(('冬被-S级品'!$B$2:$B$10=$B70)*('冬被-S级品'!$E$1:$AW$1=BX$1)*('冬被-S级品'!$E$2:$AW$10)),0)+IFERROR(SUMPRODUCT(('白止-S级品'!$A$2:$A$26=$B70)*('白止-S级品'!$D$1:$AV$1=BX$1)*('白止-S级品'!$D$2:$AV$26)),0)+IFERROR(SUMPRODUCT(('乐容-S级品'!$A$4:$A$32=$B70)*('乐容-S级品'!$L$3:$CA$3=BX$1)*('乐容-S级品'!$L$4:$CA$32)),0)</f>
      </c>
      <c r="BY70" s="280">
        <f>IFERROR(SUMPRODUCT(('控温被PRO-S级品'!$B$2:$B$10=$B70)*('控温被PRO-S级品'!$E$1:$BE$1=BY$1)*('控温被PRO-S级品'!$E$2:$BE$10)),0)+IFERROR(SUMPRODUCT(('冬被-S级品'!$B$2:$B$10=$B70)*('冬被-S级品'!$E$1:$AW$1=BY$1)*('冬被-S级品'!$E$2:$AW$10)),0)+IFERROR(SUMPRODUCT(('白止-S级品'!$A$2:$A$26=$B70)*('白止-S级品'!$D$1:$AV$1=BY$1)*('白止-S级品'!$D$2:$AV$26)),0)+IFERROR(SUMPRODUCT(('乐容-S级品'!$A$4:$A$32=$B70)*('乐容-S级品'!$L$3:$CA$3=BY$1)*('乐容-S级品'!$L$4:$CA$32)),0)</f>
      </c>
      <c r="BZ70" s="280">
        <f>IFERROR(SUMPRODUCT(('控温被PRO-S级品'!$B$2:$B$10=$B70)*('控温被PRO-S级品'!$E$1:$BE$1=BZ$1)*('控温被PRO-S级品'!$E$2:$BE$10)),0)+IFERROR(SUMPRODUCT(('冬被-S级品'!$B$2:$B$10=$B70)*('冬被-S级品'!$E$1:$AW$1=BZ$1)*('冬被-S级品'!$E$2:$AW$10)),0)+IFERROR(SUMPRODUCT(('白止-S级品'!$A$2:$A$26=$B70)*('白止-S级品'!$D$1:$AV$1=BZ$1)*('白止-S级品'!$D$2:$AV$26)),0)+IFERROR(SUMPRODUCT(('乐容-S级品'!$A$4:$A$32=$B70)*('乐容-S级品'!$L$3:$CA$3=BZ$1)*('乐容-S级品'!$L$4:$CA$32)),0)</f>
      </c>
      <c r="CA70" s="280">
        <f>IFERROR(SUMPRODUCT(('控温被PRO-S级品'!$B$2:$B$10=$B70)*('控温被PRO-S级品'!$E$1:$BE$1=CA$1)*('控温被PRO-S级品'!$E$2:$BE$10)),0)+IFERROR(SUMPRODUCT(('冬被-S级品'!$B$2:$B$10=$B70)*('冬被-S级品'!$E$1:$AW$1=CA$1)*('冬被-S级品'!$E$2:$AW$10)),0)+IFERROR(SUMPRODUCT(('白止-S级品'!$A$2:$A$26=$B70)*('白止-S级品'!$D$1:$AV$1=CA$1)*('白止-S级品'!$D$2:$AV$26)),0)+IFERROR(SUMPRODUCT(('乐容-S级品'!$A$4:$A$32=$B70)*('乐容-S级品'!$L$3:$CA$3=CA$1)*('乐容-S级品'!$L$4:$CA$32)),0)</f>
      </c>
      <c r="CB70" s="280">
        <f>IFERROR(SUMPRODUCT(('控温被PRO-S级品'!$B$2:$B$10=$B70)*('控温被PRO-S级品'!$E$1:$BE$1=CB$1)*('控温被PRO-S级品'!$E$2:$BE$10)),0)+IFERROR(SUMPRODUCT(('冬被-S级品'!$B$2:$B$10=$B70)*('冬被-S级品'!$E$1:$AW$1=CB$1)*('冬被-S级品'!$E$2:$AW$10)),0)+IFERROR(SUMPRODUCT(('白止-S级品'!$A$2:$A$26=$B70)*('白止-S级品'!$D$1:$AV$1=CB$1)*('白止-S级品'!$D$2:$AV$26)),0)+IFERROR(SUMPRODUCT(('乐容-S级品'!$A$4:$A$32=$B70)*('乐容-S级品'!$L$3:$CA$3=CB$1)*('乐容-S级品'!$L$4:$CA$32)),0)</f>
      </c>
      <c r="CC70" s="280">
        <f>IFERROR(SUMPRODUCT(('控温被PRO-S级品'!$B$2:$B$10=$B70)*('控温被PRO-S级品'!$E$1:$BE$1=CC$1)*('控温被PRO-S级品'!$E$2:$BE$10)),0)+IFERROR(SUMPRODUCT(('冬被-S级品'!$B$2:$B$10=$B70)*('冬被-S级品'!$E$1:$AW$1=CC$1)*('冬被-S级品'!$E$2:$AW$10)),0)+IFERROR(SUMPRODUCT(('白止-S级品'!$A$2:$A$26=$B70)*('白止-S级品'!$D$1:$AV$1=CC$1)*('白止-S级品'!$D$2:$AV$26)),0)+IFERROR(SUMPRODUCT(('乐容-S级品'!$A$4:$A$32=$B70)*('乐容-S级品'!$L$3:$CA$3=CC$1)*('乐容-S级品'!$L$4:$CA$32)),0)</f>
      </c>
      <c r="CD70" s="280">
        <f>IFERROR(SUMPRODUCT(('控温被PRO-S级品'!$B$2:$B$10=$B70)*('控温被PRO-S级品'!$E$1:$BE$1=CD$1)*('控温被PRO-S级品'!$E$2:$BE$10)),0)+IFERROR(SUMPRODUCT(('冬被-S级品'!$B$2:$B$10=$B70)*('冬被-S级品'!$E$1:$AW$1=CD$1)*('冬被-S级品'!$E$2:$AW$10)),0)+IFERROR(SUMPRODUCT(('白止-S级品'!$A$2:$A$26=$B70)*('白止-S级品'!$D$1:$AV$1=CD$1)*('白止-S级品'!$D$2:$AV$26)),0)+IFERROR(SUMPRODUCT(('乐容-S级品'!$A$4:$A$32=$B70)*('乐容-S级品'!$L$3:$CA$3=CD$1)*('乐容-S级品'!$L$4:$CA$32)),0)</f>
      </c>
      <c r="CE70" s="280">
        <f>IFERROR(SUMPRODUCT(('控温被PRO-S级品'!$B$2:$B$10=$B70)*('控温被PRO-S级品'!$E$1:$BE$1=CE$1)*('控温被PRO-S级品'!$E$2:$BE$10)),0)+IFERROR(SUMPRODUCT(('冬被-S级品'!$B$2:$B$10=$B70)*('冬被-S级品'!$E$1:$AW$1=CE$1)*('冬被-S级品'!$E$2:$AW$10)),0)+IFERROR(SUMPRODUCT(('白止-S级品'!$A$2:$A$26=$B70)*('白止-S级品'!$D$1:$AV$1=CE$1)*('白止-S级品'!$D$2:$AV$26)),0)+IFERROR(SUMPRODUCT(('乐容-S级品'!$A$4:$A$32=$B70)*('乐容-S级品'!$L$3:$CA$3=CE$1)*('乐容-S级品'!$L$4:$CA$32)),0)</f>
      </c>
      <c r="CF70" s="280">
        <f>IFERROR(SUMPRODUCT(('控温被PRO-S级品'!$B$2:$B$10=$B70)*('控温被PRO-S级品'!$E$1:$BE$1=CF$1)*('控温被PRO-S级品'!$E$2:$BE$10)),0)+IFERROR(SUMPRODUCT(('冬被-S级品'!$B$2:$B$10=$B70)*('冬被-S级品'!$E$1:$AW$1=CF$1)*('冬被-S级品'!$E$2:$AW$10)),0)+IFERROR(SUMPRODUCT(('白止-S级品'!$A$2:$A$26=$B70)*('白止-S级品'!$D$1:$AV$1=CF$1)*('白止-S级品'!$D$2:$AV$26)),0)+IFERROR(SUMPRODUCT(('乐容-S级品'!$A$4:$A$32=$B70)*('乐容-S级品'!$L$3:$CA$3=CF$1)*('乐容-S级品'!$L$4:$CA$32)),0)</f>
      </c>
      <c r="CG70" s="280">
        <f>IFERROR(SUMPRODUCT(('控温被PRO-S级品'!$B$2:$B$10=$B70)*('控温被PRO-S级品'!$E$1:$BE$1=CG$1)*('控温被PRO-S级品'!$E$2:$BE$10)),0)+IFERROR(SUMPRODUCT(('冬被-S级品'!$B$2:$B$10=$B70)*('冬被-S级品'!$E$1:$AW$1=CG$1)*('冬被-S级品'!$E$2:$AW$10)),0)+IFERROR(SUMPRODUCT(('白止-S级品'!$A$2:$A$26=$B70)*('白止-S级品'!$D$1:$AV$1=CG$1)*('白止-S级品'!$D$2:$AV$26)),0)+IFERROR(SUMPRODUCT(('乐容-S级品'!$A$4:$A$32=$B70)*('乐容-S级品'!$L$3:$CA$3=CG$1)*('乐容-S级品'!$L$4:$CA$32)),0)</f>
      </c>
      <c r="CH70" s="280">
        <f>IFERROR(SUMPRODUCT(('控温被PRO-S级品'!$B$2:$B$10=$B70)*('控温被PRO-S级品'!$E$1:$BE$1=CH$1)*('控温被PRO-S级品'!$E$2:$BE$10)),0)+IFERROR(SUMPRODUCT(('冬被-S级品'!$B$2:$B$10=$B70)*('冬被-S级品'!$E$1:$AW$1=CH$1)*('冬被-S级品'!$E$2:$AW$10)),0)+IFERROR(SUMPRODUCT(('白止-S级品'!$A$2:$A$26=$B70)*('白止-S级品'!$D$1:$AV$1=CH$1)*('白止-S级品'!$D$2:$AV$26)),0)+IFERROR(SUMPRODUCT(('乐容-S级品'!$A$4:$A$32=$B70)*('乐容-S级品'!$L$3:$CA$3=CH$1)*('乐容-S级品'!$L$4:$CA$32)),0)</f>
      </c>
      <c r="CI70" s="280">
        <f>IFERROR(SUMPRODUCT(('控温被PRO-S级品'!$B$2:$B$10=$B70)*('控温被PRO-S级品'!$E$1:$BE$1=CI$1)*('控温被PRO-S级品'!$E$2:$BE$10)),0)+IFERROR(SUMPRODUCT(('冬被-S级品'!$B$2:$B$10=$B70)*('冬被-S级品'!$E$1:$AW$1=CI$1)*('冬被-S级品'!$E$2:$AW$10)),0)+IFERROR(SUMPRODUCT(('白止-S级品'!$A$2:$A$26=$B70)*('白止-S级品'!$D$1:$AV$1=CI$1)*('白止-S级品'!$D$2:$AV$26)),0)+IFERROR(SUMPRODUCT(('乐容-S级品'!$A$4:$A$32=$B70)*('乐容-S级品'!$L$3:$CA$3=CI$1)*('乐容-S级品'!$L$4:$CA$32)),0)</f>
      </c>
      <c r="CJ70" s="280">
        <f>IFERROR(SUMPRODUCT(('控温被PRO-S级品'!$B$2:$B$10=$B70)*('控温被PRO-S级品'!$E$1:$BE$1=CJ$1)*('控温被PRO-S级品'!$E$2:$BE$10)),0)+IFERROR(SUMPRODUCT(('冬被-S级品'!$B$2:$B$10=$B70)*('冬被-S级品'!$E$1:$AW$1=CJ$1)*('冬被-S级品'!$E$2:$AW$10)),0)+IFERROR(SUMPRODUCT(('白止-S级品'!$A$2:$A$26=$B70)*('白止-S级品'!$D$1:$AV$1=CJ$1)*('白止-S级品'!$D$2:$AV$26)),0)+IFERROR(SUMPRODUCT(('乐容-S级品'!$A$4:$A$32=$B70)*('乐容-S级品'!$L$3:$CA$3=CJ$1)*('乐容-S级品'!$L$4:$CA$32)),0)</f>
      </c>
      <c r="CK70" s="280">
        <f>IFERROR(SUMPRODUCT(('控温被PRO-S级品'!$B$2:$B$10=$B70)*('控温被PRO-S级品'!$E$1:$BE$1=CK$1)*('控温被PRO-S级品'!$E$2:$BE$10)),0)+IFERROR(SUMPRODUCT(('冬被-S级品'!$B$2:$B$10=$B70)*('冬被-S级品'!$E$1:$AW$1=CK$1)*('冬被-S级品'!$E$2:$AW$10)),0)+IFERROR(SUMPRODUCT(('白止-S级品'!$A$2:$A$26=$B70)*('白止-S级品'!$D$1:$AV$1=CK$1)*('白止-S级品'!$D$2:$AV$26)),0)+IFERROR(SUMPRODUCT(('乐容-S级品'!$A$4:$A$32=$B70)*('乐容-S级品'!$L$3:$CA$3=CK$1)*('乐容-S级品'!$L$4:$CA$32)),0)</f>
      </c>
      <c r="CL70" s="280">
        <f>IFERROR(SUMPRODUCT(('控温被PRO-S级品'!$B$2:$B$10=$B70)*('控温被PRO-S级品'!$E$1:$BE$1=CL$1)*('控温被PRO-S级品'!$E$2:$BE$10)),0)+IFERROR(SUMPRODUCT(('冬被-S级品'!$B$2:$B$10=$B70)*('冬被-S级品'!$E$1:$AW$1=CL$1)*('冬被-S级品'!$E$2:$AW$10)),0)+IFERROR(SUMPRODUCT(('白止-S级品'!$A$2:$A$26=$B70)*('白止-S级品'!$D$1:$AV$1=CL$1)*('白止-S级品'!$D$2:$AV$26)),0)+IFERROR(SUMPRODUCT(('乐容-S级品'!$A$4:$A$32=$B70)*('乐容-S级品'!$L$3:$CA$3=CL$1)*('乐容-S级品'!$L$4:$CA$32)),0)</f>
      </c>
      <c r="CM70" s="280">
        <f>IFERROR(SUMPRODUCT(('控温被PRO-S级品'!$B$2:$B$10=$B70)*('控温被PRO-S级品'!$E$1:$BE$1=CM$1)*('控温被PRO-S级品'!$E$2:$BE$10)),0)+IFERROR(SUMPRODUCT(('冬被-S级品'!$B$2:$B$10=$B70)*('冬被-S级品'!$E$1:$AW$1=CM$1)*('冬被-S级品'!$E$2:$AW$10)),0)+IFERROR(SUMPRODUCT(('白止-S级品'!$A$2:$A$26=$B70)*('白止-S级品'!$D$1:$AV$1=CM$1)*('白止-S级品'!$D$2:$AV$26)),0)+IFERROR(SUMPRODUCT(('乐容-S级品'!$A$4:$A$32=$B70)*('乐容-S级品'!$L$3:$CA$3=CM$1)*('乐容-S级品'!$L$4:$CA$32)),0)</f>
      </c>
      <c r="CN70" s="280">
        <f>IFERROR(SUMPRODUCT(('控温被PRO-S级品'!$B$2:$B$10=$B70)*('控温被PRO-S级品'!$E$1:$BE$1=CN$1)*('控温被PRO-S级品'!$E$2:$BE$10)),0)+IFERROR(SUMPRODUCT(('冬被-S级品'!$B$2:$B$10=$B70)*('冬被-S级品'!$E$1:$AW$1=CN$1)*('冬被-S级品'!$E$2:$AW$10)),0)+IFERROR(SUMPRODUCT(('白止-S级品'!$A$2:$A$26=$B70)*('白止-S级品'!$D$1:$AV$1=CN$1)*('白止-S级品'!$D$2:$AV$26)),0)+IFERROR(SUMPRODUCT(('乐容-S级品'!$A$4:$A$32=$B70)*('乐容-S级品'!$L$3:$CA$3=CN$1)*('乐容-S级品'!$L$4:$CA$32)),0)</f>
      </c>
      <c r="CO70" s="280">
        <f>IFERROR(SUMPRODUCT(('控温被PRO-S级品'!$B$2:$B$10=$B70)*('控温被PRO-S级品'!$E$1:$BE$1=CO$1)*('控温被PRO-S级品'!$E$2:$BE$10)),0)+IFERROR(SUMPRODUCT(('冬被-S级品'!$B$2:$B$10=$B70)*('冬被-S级品'!$E$1:$AW$1=CO$1)*('冬被-S级品'!$E$2:$AW$10)),0)+IFERROR(SUMPRODUCT(('白止-S级品'!$A$2:$A$26=$B70)*('白止-S级品'!$D$1:$AV$1=CO$1)*('白止-S级品'!$D$2:$AV$26)),0)+IFERROR(SUMPRODUCT(('乐容-S级品'!$A$4:$A$32=$B70)*('乐容-S级品'!$L$3:$CA$3=CO$1)*('乐容-S级品'!$L$4:$CA$32)),0)</f>
      </c>
      <c r="CP70" s="280">
        <f>IFERROR(SUMPRODUCT(('控温被PRO-S级品'!$B$2:$B$10=$B70)*('控温被PRO-S级品'!$E$1:$BE$1=CP$1)*('控温被PRO-S级品'!$E$2:$BE$10)),0)+IFERROR(SUMPRODUCT(('冬被-S级品'!$B$2:$B$10=$B70)*('冬被-S级品'!$E$1:$AW$1=CP$1)*('冬被-S级品'!$E$2:$AW$10)),0)+IFERROR(SUMPRODUCT(('白止-S级品'!$A$2:$A$26=$B70)*('白止-S级品'!$D$1:$AV$1=CP$1)*('白止-S级品'!$D$2:$AV$26)),0)+IFERROR(SUMPRODUCT(('乐容-S级品'!$A$4:$A$32=$B70)*('乐容-S级品'!$L$3:$CA$3=CP$1)*('乐容-S级品'!$L$4:$CA$32)),0)</f>
      </c>
      <c r="CQ70" s="280">
        <f>IFERROR(SUMPRODUCT(('控温被PRO-S级品'!$B$2:$B$10=$B70)*('控温被PRO-S级品'!$E$1:$BE$1=CQ$1)*('控温被PRO-S级品'!$E$2:$BE$10)),0)+IFERROR(SUMPRODUCT(('冬被-S级品'!$B$2:$B$10=$B70)*('冬被-S级品'!$E$1:$AW$1=CQ$1)*('冬被-S级品'!$E$2:$AW$10)),0)+IFERROR(SUMPRODUCT(('白止-S级品'!$A$2:$A$26=$B70)*('白止-S级品'!$D$1:$AV$1=CQ$1)*('白止-S级品'!$D$2:$AV$26)),0)+IFERROR(SUMPRODUCT(('乐容-S级品'!$A$4:$A$32=$B70)*('乐容-S级品'!$L$3:$CA$3=CQ$1)*('乐容-S级品'!$L$4:$CA$32)),0)</f>
      </c>
      <c r="CR70" s="280">
        <f>IFERROR(SUMPRODUCT(('控温被PRO-S级品'!$B$2:$B$10=$B70)*('控温被PRO-S级品'!$E$1:$BE$1=CR$1)*('控温被PRO-S级品'!$E$2:$BE$10)),0)+IFERROR(SUMPRODUCT(('冬被-S级品'!$B$2:$B$10=$B70)*('冬被-S级品'!$E$1:$AW$1=CR$1)*('冬被-S级品'!$E$2:$AW$10)),0)+IFERROR(SUMPRODUCT(('白止-S级品'!$A$2:$A$26=$B70)*('白止-S级品'!$D$1:$AV$1=CR$1)*('白止-S级品'!$D$2:$AV$26)),0)+IFERROR(SUMPRODUCT(('乐容-S级品'!$A$4:$A$32=$B70)*('乐容-S级品'!$L$3:$CA$3=CR$1)*('乐容-S级品'!$L$4:$CA$32)),0)</f>
      </c>
      <c r="CS70" s="280">
        <f>IFERROR(SUMPRODUCT(('控温被PRO-S级品'!$B$2:$B$10=$B70)*('控温被PRO-S级品'!$E$1:$BE$1=CS$1)*('控温被PRO-S级品'!$E$2:$BE$10)),0)+IFERROR(SUMPRODUCT(('冬被-S级品'!$B$2:$B$10=$B70)*('冬被-S级品'!$E$1:$AW$1=CS$1)*('冬被-S级品'!$E$2:$AW$10)),0)+IFERROR(SUMPRODUCT(('白止-S级品'!$A$2:$A$26=$B70)*('白止-S级品'!$D$1:$AV$1=CS$1)*('白止-S级品'!$D$2:$AV$26)),0)+IFERROR(SUMPRODUCT(('乐容-S级品'!$A$4:$A$32=$B70)*('乐容-S级品'!$L$3:$CA$3=CS$1)*('乐容-S级品'!$L$4:$CA$32)),0)</f>
      </c>
      <c r="CT70" s="280">
        <f>IFERROR(SUMPRODUCT(('控温被PRO-S级品'!$B$2:$B$10=$B70)*('控温被PRO-S级品'!$E$1:$BE$1=CT$1)*('控温被PRO-S级品'!$E$2:$BE$10)),0)+IFERROR(SUMPRODUCT(('冬被-S级品'!$B$2:$B$10=$B70)*('冬被-S级品'!$E$1:$AW$1=CT$1)*('冬被-S级品'!$E$2:$AW$10)),0)+IFERROR(SUMPRODUCT(('白止-S级品'!$A$2:$A$26=$B70)*('白止-S级品'!$D$1:$AV$1=CT$1)*('白止-S级品'!$D$2:$AV$26)),0)+IFERROR(SUMPRODUCT(('乐容-S级品'!$A$4:$A$32=$B70)*('乐容-S级品'!$L$3:$CA$3=CT$1)*('乐容-S级品'!$L$4:$CA$32)),0)</f>
      </c>
      <c r="CU70" s="280">
        <f>IFERROR(SUMPRODUCT(('控温被PRO-S级品'!$B$2:$B$10=$B70)*('控温被PRO-S级品'!$E$1:$BE$1=CU$1)*('控温被PRO-S级品'!$E$2:$BE$10)),0)+IFERROR(SUMPRODUCT(('冬被-S级品'!$B$2:$B$10=$B70)*('冬被-S级品'!$E$1:$AW$1=CU$1)*('冬被-S级品'!$E$2:$AW$10)),0)+IFERROR(SUMPRODUCT(('白止-S级品'!$A$2:$A$26=$B70)*('白止-S级品'!$D$1:$AV$1=CU$1)*('白止-S级品'!$D$2:$AV$26)),0)+IFERROR(SUMPRODUCT(('乐容-S级品'!$A$4:$A$32=$B70)*('乐容-S级品'!$L$3:$CA$3=CU$1)*('乐容-S级品'!$L$4:$CA$32)),0)</f>
      </c>
      <c r="CV70" s="280">
        <f>IFERROR(SUMPRODUCT(('控温被PRO-S级品'!$B$2:$B$10=$B70)*('控温被PRO-S级品'!$E$1:$BE$1=CV$1)*('控温被PRO-S级品'!$E$2:$BE$10)),0)+IFERROR(SUMPRODUCT(('冬被-S级品'!$B$2:$B$10=$B70)*('冬被-S级品'!$E$1:$AW$1=CV$1)*('冬被-S级品'!$E$2:$AW$10)),0)+IFERROR(SUMPRODUCT(('白止-S级品'!$A$2:$A$26=$B70)*('白止-S级品'!$D$1:$AV$1=CV$1)*('白止-S级品'!$D$2:$AV$26)),0)+IFERROR(SUMPRODUCT(('乐容-S级品'!$A$4:$A$32=$B70)*('乐容-S级品'!$L$3:$CA$3=CV$1)*('乐容-S级品'!$L$4:$CA$32)),0)</f>
      </c>
      <c r="CW70" s="280">
        <f>IFERROR(SUMPRODUCT(('控温被PRO-S级品'!$B$2:$B$10=$B70)*('控温被PRO-S级品'!$E$1:$BE$1=CW$1)*('控温被PRO-S级品'!$E$2:$BE$10)),0)+IFERROR(SUMPRODUCT(('冬被-S级品'!$B$2:$B$10=$B70)*('冬被-S级品'!$E$1:$AW$1=CW$1)*('冬被-S级品'!$E$2:$AW$10)),0)+IFERROR(SUMPRODUCT(('白止-S级品'!$A$2:$A$26=$B70)*('白止-S级品'!$D$1:$AV$1=CW$1)*('白止-S级品'!$D$2:$AV$26)),0)+IFERROR(SUMPRODUCT(('乐容-S级品'!$A$4:$A$32=$B70)*('乐容-S级品'!$L$3:$CA$3=CW$1)*('乐容-S级品'!$L$4:$CA$32)),0)</f>
      </c>
      <c r="CX70" s="280">
        <f>IFERROR(SUMPRODUCT(('控温被PRO-S级品'!$B$2:$B$10=$B70)*('控温被PRO-S级品'!$E$1:$BE$1=CX$1)*('控温被PRO-S级品'!$E$2:$BE$10)),0)+IFERROR(SUMPRODUCT(('冬被-S级品'!$B$2:$B$10=$B70)*('冬被-S级品'!$E$1:$AW$1=CX$1)*('冬被-S级品'!$E$2:$AW$10)),0)+IFERROR(SUMPRODUCT(('白止-S级品'!$A$2:$A$26=$B70)*('白止-S级品'!$D$1:$AV$1=CX$1)*('白止-S级品'!$D$2:$AV$26)),0)+IFERROR(SUMPRODUCT(('乐容-S级品'!$A$4:$A$32=$B70)*('乐容-S级品'!$L$3:$CA$3=CX$1)*('乐容-S级品'!$L$4:$CA$32)),0)</f>
      </c>
      <c r="CY70" s="280">
        <f>IFERROR(SUMPRODUCT(('控温被PRO-S级品'!$B$2:$B$10=$B70)*('控温被PRO-S级品'!$E$1:$BE$1=CY$1)*('控温被PRO-S级品'!$E$2:$BE$10)),0)+IFERROR(SUMPRODUCT(('冬被-S级品'!$B$2:$B$10=$B70)*('冬被-S级品'!$E$1:$AW$1=CY$1)*('冬被-S级品'!$E$2:$AW$10)),0)+IFERROR(SUMPRODUCT(('白止-S级品'!$A$2:$A$26=$B70)*('白止-S级品'!$D$1:$AV$1=CY$1)*('白止-S级品'!$D$2:$AV$26)),0)+IFERROR(SUMPRODUCT(('乐容-S级品'!$A$4:$A$32=$B70)*('乐容-S级品'!$L$3:$CA$3=CY$1)*('乐容-S级品'!$L$4:$CA$32)),0)</f>
      </c>
      <c r="CZ70" s="280">
        <f>IFERROR(SUMPRODUCT(('控温被PRO-S级品'!$B$2:$B$10=$B70)*('控温被PRO-S级品'!$E$1:$BE$1=CZ$1)*('控温被PRO-S级品'!$E$2:$BE$10)),0)+IFERROR(SUMPRODUCT(('冬被-S级品'!$B$2:$B$10=$B70)*('冬被-S级品'!$E$1:$AW$1=CZ$1)*('冬被-S级品'!$E$2:$AW$10)),0)+IFERROR(SUMPRODUCT(('白止-S级品'!$A$2:$A$26=$B70)*('白止-S级品'!$D$1:$AV$1=CZ$1)*('白止-S级品'!$D$2:$AV$26)),0)+IFERROR(SUMPRODUCT(('乐容-S级品'!$A$4:$A$32=$B70)*('乐容-S级品'!$L$3:$CA$3=CZ$1)*('乐容-S级品'!$L$4:$CA$32)),0)</f>
      </c>
      <c r="DA70" s="280">
        <f>IFERROR(SUMPRODUCT(('控温被PRO-S级品'!$B$2:$B$10=$B70)*('控温被PRO-S级品'!$E$1:$BE$1=DA$1)*('控温被PRO-S级品'!$E$2:$BE$10)),0)+IFERROR(SUMPRODUCT(('冬被-S级品'!$B$2:$B$10=$B70)*('冬被-S级品'!$E$1:$AW$1=DA$1)*('冬被-S级品'!$E$2:$AW$10)),0)+IFERROR(SUMPRODUCT(('白止-S级品'!$A$2:$A$26=$B70)*('白止-S级品'!$D$1:$AV$1=DA$1)*('白止-S级品'!$D$2:$AV$26)),0)+IFERROR(SUMPRODUCT(('乐容-S级品'!$A$4:$A$32=$B70)*('乐容-S级品'!$L$3:$CA$3=DA$1)*('乐容-S级品'!$L$4:$CA$32)),0)</f>
      </c>
      <c r="DB70" s="280">
        <f>IFERROR(SUMPRODUCT(('控温被PRO-S级品'!$B$2:$B$10=$B70)*('控温被PRO-S级品'!$E$1:$BE$1=DB$1)*('控温被PRO-S级品'!$E$2:$BE$10)),0)+IFERROR(SUMPRODUCT(('冬被-S级品'!$B$2:$B$10=$B70)*('冬被-S级品'!$E$1:$AW$1=DB$1)*('冬被-S级品'!$E$2:$AW$10)),0)+IFERROR(SUMPRODUCT(('白止-S级品'!$A$2:$A$26=$B70)*('白止-S级品'!$D$1:$AV$1=DB$1)*('白止-S级品'!$D$2:$AV$26)),0)+IFERROR(SUMPRODUCT(('乐容-S级品'!$A$4:$A$32=$B70)*('乐容-S级品'!$L$3:$CA$3=DB$1)*('乐容-S级品'!$L$4:$CA$32)),0)</f>
      </c>
      <c r="DC70" s="280">
        <f>IFERROR(SUMPRODUCT(('控温被PRO-S级品'!$B$2:$B$10=$B70)*('控温被PRO-S级品'!$E$1:$BE$1=DC$1)*('控温被PRO-S级品'!$E$2:$BE$10)),0)+IFERROR(SUMPRODUCT(('冬被-S级品'!$B$2:$B$10=$B70)*('冬被-S级品'!$E$1:$AW$1=DC$1)*('冬被-S级品'!$E$2:$AW$10)),0)+IFERROR(SUMPRODUCT(('白止-S级品'!$A$2:$A$26=$B70)*('白止-S级品'!$D$1:$AV$1=DC$1)*('白止-S级品'!$D$2:$AV$26)),0)+IFERROR(SUMPRODUCT(('乐容-S级品'!$A$4:$A$32=$B70)*('乐容-S级品'!$L$3:$CA$3=DC$1)*('乐容-S级品'!$L$4:$CA$32)),0)</f>
      </c>
      <c r="DD70" s="280">
        <f>IFERROR(SUMPRODUCT(('控温被PRO-S级品'!$B$2:$B$10=$B70)*('控温被PRO-S级品'!$E$1:$BE$1=DD$1)*('控温被PRO-S级品'!$E$2:$BE$10)),0)+IFERROR(SUMPRODUCT(('冬被-S级品'!$B$2:$B$10=$B70)*('冬被-S级品'!$E$1:$AW$1=DD$1)*('冬被-S级品'!$E$2:$AW$10)),0)+IFERROR(SUMPRODUCT(('白止-S级品'!$A$2:$A$26=$B70)*('白止-S级品'!$D$1:$AV$1=DD$1)*('白止-S级品'!$D$2:$AV$26)),0)+IFERROR(SUMPRODUCT(('乐容-S级品'!$A$4:$A$32=$B70)*('乐容-S级品'!$L$3:$CA$3=DD$1)*('乐容-S级品'!$L$4:$CA$32)),0)</f>
      </c>
      <c r="DE70" s="280">
        <f>IFERROR(SUMPRODUCT(('控温被PRO-S级品'!$B$2:$B$10=$B70)*('控温被PRO-S级品'!$E$1:$BE$1=DE$1)*('控温被PRO-S级品'!$E$2:$BE$10)),0)+IFERROR(SUMPRODUCT(('冬被-S级品'!$B$2:$B$10=$B70)*('冬被-S级品'!$E$1:$AW$1=DE$1)*('冬被-S级品'!$E$2:$AW$10)),0)+IFERROR(SUMPRODUCT(('白止-S级品'!$A$2:$A$26=$B70)*('白止-S级品'!$D$1:$AV$1=DE$1)*('白止-S级品'!$D$2:$AV$26)),0)+IFERROR(SUMPRODUCT(('乐容-S级品'!$A$4:$A$32=$B70)*('乐容-S级品'!$L$3:$CA$3=DE$1)*('乐容-S级品'!$L$4:$CA$32)),0)</f>
      </c>
      <c r="DF70" s="280">
        <f>IFERROR(SUMPRODUCT(('控温被PRO-S级品'!$B$2:$B$10=$B70)*('控温被PRO-S级品'!$E$1:$BE$1=DF$1)*('控温被PRO-S级品'!$E$2:$BE$10)),0)+IFERROR(SUMPRODUCT(('冬被-S级品'!$B$2:$B$10=$B70)*('冬被-S级品'!$E$1:$AW$1=DF$1)*('冬被-S级品'!$E$2:$AW$10)),0)+IFERROR(SUMPRODUCT(('白止-S级品'!$A$2:$A$26=$B70)*('白止-S级品'!$D$1:$AV$1=DF$1)*('白止-S级品'!$D$2:$AV$26)),0)+IFERROR(SUMPRODUCT(('乐容-S级品'!$A$4:$A$32=$B70)*('乐容-S级品'!$L$3:$CA$3=DF$1)*('乐容-S级品'!$L$4:$CA$32)),0)</f>
      </c>
      <c r="DG70" s="280">
        <f>IFERROR(SUMPRODUCT(('控温被PRO-S级品'!$B$2:$B$10=$B70)*('控温被PRO-S级品'!$E$1:$BE$1=DG$1)*('控温被PRO-S级品'!$E$2:$BE$10)),0)+IFERROR(SUMPRODUCT(('冬被-S级品'!$B$2:$B$10=$B70)*('冬被-S级品'!$E$1:$AW$1=DG$1)*('冬被-S级品'!$E$2:$AW$10)),0)+IFERROR(SUMPRODUCT(('白止-S级品'!$A$2:$A$26=$B70)*('白止-S级品'!$D$1:$AV$1=DG$1)*('白止-S级品'!$D$2:$AV$26)),0)+IFERROR(SUMPRODUCT(('乐容-S级品'!$A$4:$A$32=$B70)*('乐容-S级品'!$L$3:$CA$3=DG$1)*('乐容-S级品'!$L$4:$CA$32)),0)</f>
      </c>
      <c r="DH70" s="280">
        <f>IFERROR(SUMPRODUCT(('控温被PRO-S级品'!$B$2:$B$10=$B70)*('控温被PRO-S级品'!$E$1:$BE$1=DH$1)*('控温被PRO-S级品'!$E$2:$BE$10)),0)+IFERROR(SUMPRODUCT(('冬被-S级品'!$B$2:$B$10=$B70)*('冬被-S级品'!$E$1:$AW$1=DH$1)*('冬被-S级品'!$E$2:$AW$10)),0)+IFERROR(SUMPRODUCT(('白止-S级品'!$A$2:$A$26=$B70)*('白止-S级品'!$D$1:$AV$1=DH$1)*('白止-S级品'!$D$2:$AV$26)),0)+IFERROR(SUMPRODUCT(('乐容-S级品'!$A$4:$A$32=$B70)*('乐容-S级品'!$L$3:$CA$3=DH$1)*('乐容-S级品'!$L$4:$CA$32)),0)</f>
      </c>
      <c r="DI70" s="280">
        <f>IFERROR(SUMPRODUCT(('控温被PRO-S级品'!$B$2:$B$10=$B70)*('控温被PRO-S级品'!$E$1:$BE$1=DI$1)*('控温被PRO-S级品'!$E$2:$BE$10)),0)+IFERROR(SUMPRODUCT(('冬被-S级品'!$B$2:$B$10=$B70)*('冬被-S级品'!$E$1:$AW$1=DI$1)*('冬被-S级品'!$E$2:$AW$10)),0)+IFERROR(SUMPRODUCT(('白止-S级品'!$A$2:$A$26=$B70)*('白止-S级品'!$D$1:$AV$1=DI$1)*('白止-S级品'!$D$2:$AV$26)),0)+IFERROR(SUMPRODUCT(('乐容-S级品'!$A$4:$A$32=$B70)*('乐容-S级品'!$L$3:$CA$3=DI$1)*('乐容-S级品'!$L$4:$CA$32)),0)</f>
      </c>
      <c r="DJ70" s="280">
        <f>IFERROR(SUMPRODUCT(('控温被PRO-S级品'!$B$2:$B$10=$B70)*('控温被PRO-S级品'!$E$1:$BE$1=DJ$1)*('控温被PRO-S级品'!$E$2:$BE$10)),0)+IFERROR(SUMPRODUCT(('冬被-S级品'!$B$2:$B$10=$B70)*('冬被-S级品'!$E$1:$AW$1=DJ$1)*('冬被-S级品'!$E$2:$AW$10)),0)+IFERROR(SUMPRODUCT(('白止-S级品'!$A$2:$A$26=$B70)*('白止-S级品'!$D$1:$AV$1=DJ$1)*('白止-S级品'!$D$2:$AV$26)),0)+IFERROR(SUMPRODUCT(('乐容-S级品'!$A$4:$A$32=$B70)*('乐容-S级品'!$L$3:$CA$3=DJ$1)*('乐容-S级品'!$L$4:$CA$32)),0)</f>
      </c>
      <c r="DK70" s="280"/>
      <c r="DL70" s="280"/>
      <c r="DM70" s="280"/>
      <c r="DN70" s="280"/>
      <c r="DO70" s="280"/>
      <c r="DP70" s="280"/>
      <c r="DQ70" s="280"/>
      <c r="DR70" s="280"/>
      <c r="DS70" s="280"/>
      <c r="DT70" s="280"/>
      <c r="DU70" s="280"/>
      <c r="DV70" s="280"/>
      <c r="DW70" s="280">
        <f>VLOOKUP(B70,'系统编码规格'!A:C,3,FALSE)</f>
      </c>
      <c r="DX70" s="280"/>
      <c r="DY70" s="280"/>
      <c r="DZ70" s="280"/>
      <c r="EA70" s="280"/>
      <c r="EB70" s="280"/>
      <c r="EC70" s="280"/>
      <c r="ED70" s="280"/>
      <c r="EE70" s="280"/>
      <c r="EF70" s="280"/>
      <c r="EG70" s="280"/>
      <c r="EH70" s="280"/>
      <c r="EI70" s="280"/>
      <c r="EJ70" s="280"/>
      <c r="EK70" s="280"/>
      <c r="EL70" s="280"/>
      <c r="EM70" s="280"/>
      <c r="EN70" s="280"/>
      <c r="EO70" s="280"/>
      <c r="EP70" s="280"/>
      <c r="EQ70" s="280"/>
      <c r="ER70" s="280"/>
      <c r="ES70" s="280"/>
      <c r="ET70" s="280"/>
      <c r="EU70" s="280"/>
      <c r="EV70" s="280"/>
      <c r="EW70" s="280"/>
      <c r="EX70" s="280"/>
      <c r="EY70" s="280"/>
      <c r="EZ70" s="280"/>
      <c r="FA70" s="280"/>
      <c r="FB70" s="280"/>
      <c r="FC70" s="280"/>
      <c r="FD70" s="280"/>
      <c r="FE70" s="280"/>
      <c r="FF70" s="280"/>
      <c r="FG70" s="280"/>
      <c r="FH70" s="280"/>
      <c r="FI70" s="280"/>
      <c r="FJ70" s="280"/>
      <c r="FK70" s="280"/>
      <c r="FL70" s="280"/>
      <c r="FM70" s="280"/>
      <c r="FN70" s="280"/>
      <c r="FO70" s="280"/>
      <c r="FP70" s="280"/>
      <c r="FQ70" s="280"/>
      <c r="FR70" s="280"/>
      <c r="FS70" s="280"/>
      <c r="FT70" s="280"/>
      <c r="FU70" s="280"/>
      <c r="FV70" s="280"/>
      <c r="FW70" s="280"/>
      <c r="FX70" s="280"/>
      <c r="FY70" s="280"/>
      <c r="FZ70" s="280"/>
      <c r="GA70" s="280"/>
      <c r="GB70" s="280"/>
      <c r="GC70" s="280"/>
      <c r="GD70" s="280"/>
      <c r="GE70" s="280"/>
      <c r="GF70" s="280"/>
      <c r="GG70" s="280"/>
      <c r="GH70" s="280"/>
      <c r="GI70" s="280"/>
      <c r="GJ70" s="280"/>
      <c r="GK70" s="280"/>
      <c r="GL70" s="280"/>
      <c r="GM70" s="280"/>
      <c r="GN70" s="280"/>
      <c r="GO70" s="280"/>
      <c r="GP70" s="280"/>
      <c r="GQ70" s="280"/>
      <c r="GR70" s="280"/>
      <c r="GS70" s="280"/>
      <c r="GT70" s="280"/>
      <c r="GU70" s="280"/>
      <c r="GV70" s="280"/>
    </row>
    <row r="71">
      <c r="A71" s="309" t="str">
        <v>乐容</v>
      </c>
      <c r="B71" s="310" t="str">
        <v>0105100044-1.2-JD28+</v>
      </c>
      <c r="C71" s="309" t="str">
        <v>αTOUR PLANET 普兰特床垫</v>
      </c>
      <c r="D71" s="309" t="str">
        <v>120*200*28cm(酒店同款-定制）</v>
      </c>
      <c r="E71">
        <f>SUM(F71:GX71)</f>
      </c>
      <c r="F71" s="280">
        <f>IFERROR(SUMPRODUCT(('控温被PRO-S级品'!$B$2:$B$10=$B71)*('控温被PRO-S级品'!$E$1:$BE$1=F$1)*('控温被PRO-S级品'!$E$2:$BE$10)),0)+IFERROR(SUMPRODUCT(('冬被-S级品'!$B$2:$B$10=$B71)*('冬被-S级品'!$E$1:$AW$1=F$1)*('冬被-S级品'!$E$2:$AW$10)),0)+IFERROR(SUMPRODUCT(('白止-S级品'!$A$2:$A$26=$B71)*('白止-S级品'!$D$1:$AV$1=F$1)*('白止-S级品'!$D$2:$AV$26)),0)+IFERROR(SUMPRODUCT(('乐容-S级品'!$A$4:$A$32=$B71)*('乐容-S级品'!$L$3:$CA$3=F$1)*('乐容-S级品'!$L$4:$CA$32)),0)</f>
      </c>
      <c r="G71" s="280">
        <f>IFERROR(SUMPRODUCT(('控温被PRO-S级品'!$B$2:$B$10=$B71)*('控温被PRO-S级品'!$E$1:$BE$1=G$1)*('控温被PRO-S级品'!$E$2:$BE$10)),0)+IFERROR(SUMPRODUCT(('冬被-S级品'!$B$2:$B$10=$B71)*('冬被-S级品'!$E$1:$AW$1=G$1)*('冬被-S级品'!$E$2:$AW$10)),0)+IFERROR(SUMPRODUCT(('白止-S级品'!$A$2:$A$26=$B71)*('白止-S级品'!$D$1:$AV$1=G$1)*('白止-S级品'!$D$2:$AV$26)),0)+IFERROR(SUMPRODUCT(('乐容-S级品'!$A$4:$A$32=$B71)*('乐容-S级品'!$L$3:$CA$3=G$1)*('乐容-S级品'!$L$4:$CA$32)),0)</f>
      </c>
      <c r="H71" s="280">
        <f>IFERROR(SUMPRODUCT(('控温被PRO-S级品'!$B$2:$B$10=$B71)*('控温被PRO-S级品'!$E$1:$BE$1=H$1)*('控温被PRO-S级品'!$E$2:$BE$10)),0)+IFERROR(SUMPRODUCT(('冬被-S级品'!$B$2:$B$10=$B71)*('冬被-S级品'!$E$1:$AW$1=H$1)*('冬被-S级品'!$E$2:$AW$10)),0)+IFERROR(SUMPRODUCT(('白止-S级品'!$A$2:$A$26=$B71)*('白止-S级品'!$D$1:$AV$1=H$1)*('白止-S级品'!$D$2:$AV$26)),0)+IFERROR(SUMPRODUCT(('乐容-S级品'!$A$4:$A$32=$B71)*('乐容-S级品'!$L$3:$CA$3=H$1)*('乐容-S级品'!$L$4:$CA$32)),0)</f>
      </c>
      <c r="I71" s="280">
        <f>IFERROR(SUMPRODUCT(('控温被PRO-S级品'!$B$2:$B$10=$B71)*('控温被PRO-S级品'!$E$1:$BE$1=I$1)*('控温被PRO-S级品'!$E$2:$BE$10)),0)+IFERROR(SUMPRODUCT(('冬被-S级品'!$B$2:$B$10=$B71)*('冬被-S级品'!$E$1:$AW$1=I$1)*('冬被-S级品'!$E$2:$AW$10)),0)+IFERROR(SUMPRODUCT(('白止-S级品'!$A$2:$A$26=$B71)*('白止-S级品'!$D$1:$AV$1=I$1)*('白止-S级品'!$D$2:$AV$26)),0)+IFERROR(SUMPRODUCT(('乐容-S级品'!$A$4:$A$32=$B71)*('乐容-S级品'!$L$3:$CA$3=I$1)*('乐容-S级品'!$L$4:$CA$32)),0)</f>
      </c>
      <c r="J71" s="280">
        <f>IFERROR(SUMPRODUCT(('控温被PRO-S级品'!$B$2:$B$10=$B71)*('控温被PRO-S级品'!$E$1:$BE$1=J$1)*('控温被PRO-S级品'!$E$2:$BE$10)),0)+IFERROR(SUMPRODUCT(('冬被-S级品'!$B$2:$B$10=$B71)*('冬被-S级品'!$E$1:$AW$1=J$1)*('冬被-S级品'!$E$2:$AW$10)),0)+IFERROR(SUMPRODUCT(('白止-S级品'!$A$2:$A$26=$B71)*('白止-S级品'!$D$1:$AV$1=J$1)*('白止-S级品'!$D$2:$AV$26)),0)+IFERROR(SUMPRODUCT(('乐容-S级品'!$A$4:$A$32=$B71)*('乐容-S级品'!$L$3:$CA$3=J$1)*('乐容-S级品'!$L$4:$CA$32)),0)</f>
      </c>
      <c r="K71" s="280">
        <f>IFERROR(SUMPRODUCT(('控温被PRO-S级品'!$B$2:$B$10=$B71)*('控温被PRO-S级品'!$E$1:$BE$1=K$1)*('控温被PRO-S级品'!$E$2:$BE$10)),0)+IFERROR(SUMPRODUCT(('冬被-S级品'!$B$2:$B$10=$B71)*('冬被-S级品'!$E$1:$AW$1=K$1)*('冬被-S级品'!$E$2:$AW$10)),0)+IFERROR(SUMPRODUCT(('白止-S级品'!$A$2:$A$26=$B71)*('白止-S级品'!$D$1:$AV$1=K$1)*('白止-S级品'!$D$2:$AV$26)),0)+IFERROR(SUMPRODUCT(('乐容-S级品'!$A$4:$A$32=$B71)*('乐容-S级品'!$L$3:$CA$3=K$1)*('乐容-S级品'!$L$4:$CA$32)),0)</f>
      </c>
      <c r="L71" s="280">
        <f>IFERROR(SUMPRODUCT(('控温被PRO-S级品'!$B$2:$B$10=$B71)*('控温被PRO-S级品'!$E$1:$BE$1=L$1)*('控温被PRO-S级品'!$E$2:$BE$10)),0)+IFERROR(SUMPRODUCT(('冬被-S级品'!$B$2:$B$10=$B71)*('冬被-S级品'!$E$1:$AW$1=L$1)*('冬被-S级品'!$E$2:$AW$10)),0)+IFERROR(SUMPRODUCT(('白止-S级品'!$A$2:$A$26=$B71)*('白止-S级品'!$D$1:$AV$1=L$1)*('白止-S级品'!$D$2:$AV$26)),0)+IFERROR(SUMPRODUCT(('乐容-S级品'!$A$4:$A$32=$B71)*('乐容-S级品'!$L$3:$CA$3=L$1)*('乐容-S级品'!$L$4:$CA$32)),0)</f>
      </c>
      <c r="M71" s="280">
        <f>IFERROR(SUMPRODUCT(('控温被PRO-S级品'!$B$2:$B$10=$B71)*('控温被PRO-S级品'!$E$1:$BE$1=M$1)*('控温被PRO-S级品'!$E$2:$BE$10)),0)+IFERROR(SUMPRODUCT(('冬被-S级品'!$B$2:$B$10=$B71)*('冬被-S级品'!$E$1:$AW$1=M$1)*('冬被-S级品'!$E$2:$AW$10)),0)+IFERROR(SUMPRODUCT(('白止-S级品'!$A$2:$A$26=$B71)*('白止-S级品'!$D$1:$AV$1=M$1)*('白止-S级品'!$D$2:$AV$26)),0)+IFERROR(SUMPRODUCT(('乐容-S级品'!$A$4:$A$32=$B71)*('乐容-S级品'!$L$3:$CA$3=M$1)*('乐容-S级品'!$L$4:$CA$32)),0)</f>
      </c>
      <c r="N71" s="280">
        <f>IFERROR(SUMPRODUCT(('控温被PRO-S级品'!$B$2:$B$10=$B71)*('控温被PRO-S级品'!$E$1:$BE$1=N$1)*('控温被PRO-S级品'!$E$2:$BE$10)),0)+IFERROR(SUMPRODUCT(('冬被-S级品'!$B$2:$B$10=$B71)*('冬被-S级品'!$E$1:$AW$1=N$1)*('冬被-S级品'!$E$2:$AW$10)),0)+IFERROR(SUMPRODUCT(('白止-S级品'!$A$2:$A$26=$B71)*('白止-S级品'!$D$1:$AV$1=N$1)*('白止-S级品'!$D$2:$AV$26)),0)+IFERROR(SUMPRODUCT(('乐容-S级品'!$A$4:$A$32=$B71)*('乐容-S级品'!$L$3:$CA$3=N$1)*('乐容-S级品'!$L$4:$CA$32)),0)</f>
      </c>
      <c r="O71" s="280">
        <f>IFERROR(SUMPRODUCT(('控温被PRO-S级品'!$B$2:$B$10=$B71)*('控温被PRO-S级品'!$E$1:$BE$1=O$1)*('控温被PRO-S级品'!$E$2:$BE$10)),0)+IFERROR(SUMPRODUCT(('冬被-S级品'!$B$2:$B$10=$B71)*('冬被-S级品'!$E$1:$AW$1=O$1)*('冬被-S级品'!$E$2:$AW$10)),0)+IFERROR(SUMPRODUCT(('白止-S级品'!$A$2:$A$26=$B71)*('白止-S级品'!$D$1:$AV$1=O$1)*('白止-S级品'!$D$2:$AV$26)),0)+IFERROR(SUMPRODUCT(('乐容-S级品'!$A$4:$A$32=$B71)*('乐容-S级品'!$L$3:$CA$3=O$1)*('乐容-S级品'!$L$4:$CA$32)),0)</f>
      </c>
      <c r="P71" s="280">
        <f>IFERROR(SUMPRODUCT(('控温被PRO-S级品'!$B$2:$B$10=$B71)*('控温被PRO-S级品'!$E$1:$BE$1=P$1)*('控温被PRO-S级品'!$E$2:$BE$10)),0)+IFERROR(SUMPRODUCT(('冬被-S级品'!$B$2:$B$10=$B71)*('冬被-S级品'!$E$1:$AW$1=P$1)*('冬被-S级品'!$E$2:$AW$10)),0)+IFERROR(SUMPRODUCT(('白止-S级品'!$A$2:$A$26=$B71)*('白止-S级品'!$D$1:$AV$1=P$1)*('白止-S级品'!$D$2:$AV$26)),0)+IFERROR(SUMPRODUCT(('乐容-S级品'!$A$4:$A$32=$B71)*('乐容-S级品'!$L$3:$CA$3=P$1)*('乐容-S级品'!$L$4:$CA$32)),0)</f>
      </c>
      <c r="Q71" s="280">
        <f>IFERROR(SUMPRODUCT(('控温被PRO-S级品'!$B$2:$B$10=$B71)*('控温被PRO-S级品'!$E$1:$BE$1=Q$1)*('控温被PRO-S级品'!$E$2:$BE$10)),0)+IFERROR(SUMPRODUCT(('冬被-S级品'!$B$2:$B$10=$B71)*('冬被-S级品'!$E$1:$AW$1=Q$1)*('冬被-S级品'!$E$2:$AW$10)),0)+IFERROR(SUMPRODUCT(('白止-S级品'!$A$2:$A$26=$B71)*('白止-S级品'!$D$1:$AV$1=Q$1)*('白止-S级品'!$D$2:$AV$26)),0)+IFERROR(SUMPRODUCT(('乐容-S级品'!$A$4:$A$32=$B71)*('乐容-S级品'!$L$3:$CA$3=Q$1)*('乐容-S级品'!$L$4:$CA$32)),0)</f>
      </c>
      <c r="R71" s="280">
        <f>IFERROR(SUMPRODUCT(('控温被PRO-S级品'!$B$2:$B$10=$B71)*('控温被PRO-S级品'!$E$1:$BE$1=R$1)*('控温被PRO-S级品'!$E$2:$BE$10)),0)+IFERROR(SUMPRODUCT(('冬被-S级品'!$B$2:$B$10=$B71)*('冬被-S级品'!$E$1:$AW$1=R$1)*('冬被-S级品'!$E$2:$AW$10)),0)+IFERROR(SUMPRODUCT(('白止-S级品'!$A$2:$A$26=$B71)*('白止-S级品'!$D$1:$AV$1=R$1)*('白止-S级品'!$D$2:$AV$26)),0)+IFERROR(SUMPRODUCT(('乐容-S级品'!$A$4:$A$32=$B71)*('乐容-S级品'!$L$3:$CA$3=R$1)*('乐容-S级品'!$L$4:$CA$32)),0)</f>
      </c>
      <c r="S71" s="280">
        <f>IFERROR(SUMPRODUCT(('控温被PRO-S级品'!$B$2:$B$10=$B71)*('控温被PRO-S级品'!$E$1:$BE$1=S$1)*('控温被PRO-S级品'!$E$2:$BE$10)),0)+IFERROR(SUMPRODUCT(('冬被-S级品'!$B$2:$B$10=$B71)*('冬被-S级品'!$E$1:$AW$1=S$1)*('冬被-S级品'!$E$2:$AW$10)),0)+IFERROR(SUMPRODUCT(('白止-S级品'!$A$2:$A$26=$B71)*('白止-S级品'!$D$1:$AV$1=S$1)*('白止-S级品'!$D$2:$AV$26)),0)+IFERROR(SUMPRODUCT(('乐容-S级品'!$A$4:$A$32=$B71)*('乐容-S级品'!$L$3:$CA$3=S$1)*('乐容-S级品'!$L$4:$CA$32)),0)</f>
      </c>
      <c r="T71" s="280">
        <f>IFERROR(SUMPRODUCT(('控温被PRO-S级品'!$B$2:$B$10=$B71)*('控温被PRO-S级品'!$E$1:$BE$1=T$1)*('控温被PRO-S级品'!$E$2:$BE$10)),0)+IFERROR(SUMPRODUCT(('冬被-S级品'!$B$2:$B$10=$B71)*('冬被-S级品'!$E$1:$AW$1=T$1)*('冬被-S级品'!$E$2:$AW$10)),0)+IFERROR(SUMPRODUCT(('白止-S级品'!$A$2:$A$26=$B71)*('白止-S级品'!$D$1:$AV$1=T$1)*('白止-S级品'!$D$2:$AV$26)),0)+IFERROR(SUMPRODUCT(('乐容-S级品'!$A$4:$A$32=$B71)*('乐容-S级品'!$L$3:$CA$3=T$1)*('乐容-S级品'!$L$4:$CA$32)),0)</f>
      </c>
      <c r="U71" s="280">
        <f>IFERROR(SUMPRODUCT(('控温被PRO-S级品'!$B$2:$B$10=$B71)*('控温被PRO-S级品'!$E$1:$BE$1=U$1)*('控温被PRO-S级品'!$E$2:$BE$10)),0)+IFERROR(SUMPRODUCT(('冬被-S级品'!$B$2:$B$10=$B71)*('冬被-S级品'!$E$1:$AW$1=U$1)*('冬被-S级品'!$E$2:$AW$10)),0)+IFERROR(SUMPRODUCT(('白止-S级品'!$A$2:$A$26=$B71)*('白止-S级品'!$D$1:$AV$1=U$1)*('白止-S级品'!$D$2:$AV$26)),0)+IFERROR(SUMPRODUCT(('乐容-S级品'!$A$4:$A$32=$B71)*('乐容-S级品'!$L$3:$CA$3=U$1)*('乐容-S级品'!$L$4:$CA$32)),0)</f>
      </c>
      <c r="V71" s="280">
        <f>IFERROR(SUMPRODUCT(('控温被PRO-S级品'!$B$2:$B$10=$B71)*('控温被PRO-S级品'!$E$1:$BE$1=V$1)*('控温被PRO-S级品'!$E$2:$BE$10)),0)+IFERROR(SUMPRODUCT(('冬被-S级品'!$B$2:$B$10=$B71)*('冬被-S级品'!$E$1:$AW$1=V$1)*('冬被-S级品'!$E$2:$AW$10)),0)+IFERROR(SUMPRODUCT(('白止-S级品'!$A$2:$A$26=$B71)*('白止-S级品'!$D$1:$AV$1=V$1)*('白止-S级品'!$D$2:$AV$26)),0)+IFERROR(SUMPRODUCT(('乐容-S级品'!$A$4:$A$32=$B71)*('乐容-S级品'!$L$3:$CA$3=V$1)*('乐容-S级品'!$L$4:$CA$32)),0)</f>
      </c>
      <c r="W71" s="280">
        <f>IFERROR(SUMPRODUCT(('控温被PRO-S级品'!$B$2:$B$10=$B71)*('控温被PRO-S级品'!$E$1:$BE$1=W$1)*('控温被PRO-S级品'!$E$2:$BE$10)),0)+IFERROR(SUMPRODUCT(('冬被-S级品'!$B$2:$B$10=$B71)*('冬被-S级品'!$E$1:$AW$1=W$1)*('冬被-S级品'!$E$2:$AW$10)),0)+IFERROR(SUMPRODUCT(('白止-S级品'!$A$2:$A$26=$B71)*('白止-S级品'!$D$1:$AV$1=W$1)*('白止-S级品'!$D$2:$AV$26)),0)+IFERROR(SUMPRODUCT(('乐容-S级品'!$A$4:$A$32=$B71)*('乐容-S级品'!$L$3:$CA$3=W$1)*('乐容-S级品'!$L$4:$CA$32)),0)</f>
      </c>
      <c r="X71" s="280">
        <f>IFERROR(SUMPRODUCT(('控温被PRO-S级品'!$B$2:$B$10=$B71)*('控温被PRO-S级品'!$E$1:$BE$1=X$1)*('控温被PRO-S级品'!$E$2:$BE$10)),0)+IFERROR(SUMPRODUCT(('冬被-S级品'!$B$2:$B$10=$B71)*('冬被-S级品'!$E$1:$AW$1=X$1)*('冬被-S级品'!$E$2:$AW$10)),0)+IFERROR(SUMPRODUCT(('白止-S级品'!$A$2:$A$26=$B71)*('白止-S级品'!$D$1:$AV$1=X$1)*('白止-S级品'!$D$2:$AV$26)),0)+IFERROR(SUMPRODUCT(('乐容-S级品'!$A$4:$A$32=$B71)*('乐容-S级品'!$L$3:$CA$3=X$1)*('乐容-S级品'!$L$4:$CA$32)),0)</f>
      </c>
      <c r="Y71" s="280">
        <f>IFERROR(SUMPRODUCT(('控温被PRO-S级品'!$B$2:$B$10=$B71)*('控温被PRO-S级品'!$E$1:$BE$1=Y$1)*('控温被PRO-S级品'!$E$2:$BE$10)),0)+IFERROR(SUMPRODUCT(('冬被-S级品'!$B$2:$B$10=$B71)*('冬被-S级品'!$E$1:$AW$1=Y$1)*('冬被-S级品'!$E$2:$AW$10)),0)+IFERROR(SUMPRODUCT(('白止-S级品'!$A$2:$A$26=$B71)*('白止-S级品'!$D$1:$AV$1=Y$1)*('白止-S级品'!$D$2:$AV$26)),0)+IFERROR(SUMPRODUCT(('乐容-S级品'!$A$4:$A$32=$B71)*('乐容-S级品'!$L$3:$CA$3=Y$1)*('乐容-S级品'!$L$4:$CA$32)),0)</f>
      </c>
      <c r="Z71" s="280">
        <f>IFERROR(SUMPRODUCT(('控温被PRO-S级品'!$B$2:$B$10=$B71)*('控温被PRO-S级品'!$E$1:$BE$1=Z$1)*('控温被PRO-S级品'!$E$2:$BE$10)),0)+IFERROR(SUMPRODUCT(('冬被-S级品'!$B$2:$B$10=$B71)*('冬被-S级品'!$E$1:$AW$1=Z$1)*('冬被-S级品'!$E$2:$AW$10)),0)+IFERROR(SUMPRODUCT(('白止-S级品'!$A$2:$A$26=$B71)*('白止-S级品'!$D$1:$AV$1=Z$1)*('白止-S级品'!$D$2:$AV$26)),0)+IFERROR(SUMPRODUCT(('乐容-S级品'!$A$4:$A$32=$B71)*('乐容-S级品'!$L$3:$CA$3=Z$1)*('乐容-S级品'!$L$4:$CA$32)),0)</f>
      </c>
      <c r="AA71" s="280">
        <f>IFERROR(SUMPRODUCT(('控温被PRO-S级品'!$B$2:$B$10=$B71)*('控温被PRO-S级品'!$E$1:$BE$1=AA$1)*('控温被PRO-S级品'!$E$2:$BE$10)),0)+IFERROR(SUMPRODUCT(('冬被-S级品'!$B$2:$B$10=$B71)*('冬被-S级品'!$E$1:$AW$1=AA$1)*('冬被-S级品'!$E$2:$AW$10)),0)+IFERROR(SUMPRODUCT(('白止-S级品'!$A$2:$A$26=$B71)*('白止-S级品'!$D$1:$AV$1=AA$1)*('白止-S级品'!$D$2:$AV$26)),0)+IFERROR(SUMPRODUCT(('乐容-S级品'!$A$4:$A$32=$B71)*('乐容-S级品'!$L$3:$CA$3=AA$1)*('乐容-S级品'!$L$4:$CA$32)),0)</f>
      </c>
      <c r="AB71" s="280">
        <f>IFERROR(SUMPRODUCT(('控温被PRO-S级品'!$B$2:$B$10=$B71)*('控温被PRO-S级品'!$E$1:$BE$1=AB$1)*('控温被PRO-S级品'!$E$2:$BE$10)),0)+IFERROR(SUMPRODUCT(('冬被-S级品'!$B$2:$B$10=$B71)*('冬被-S级品'!$E$1:$AW$1=AB$1)*('冬被-S级品'!$E$2:$AW$10)),0)+IFERROR(SUMPRODUCT(('白止-S级品'!$A$2:$A$26=$B71)*('白止-S级品'!$D$1:$AV$1=AB$1)*('白止-S级品'!$D$2:$AV$26)),0)+IFERROR(SUMPRODUCT(('乐容-S级品'!$A$4:$A$32=$B71)*('乐容-S级品'!$L$3:$CA$3=AB$1)*('乐容-S级品'!$L$4:$CA$32)),0)</f>
      </c>
      <c r="AC71" s="280">
        <f>IFERROR(SUMPRODUCT(('控温被PRO-S级品'!$B$2:$B$10=$B71)*('控温被PRO-S级品'!$E$1:$BE$1=AC$1)*('控温被PRO-S级品'!$E$2:$BE$10)),0)+IFERROR(SUMPRODUCT(('冬被-S级品'!$B$2:$B$10=$B71)*('冬被-S级品'!$E$1:$AW$1=AC$1)*('冬被-S级品'!$E$2:$AW$10)),0)+IFERROR(SUMPRODUCT(('白止-S级品'!$A$2:$A$26=$B71)*('白止-S级品'!$D$1:$AV$1=AC$1)*('白止-S级品'!$D$2:$AV$26)),0)+IFERROR(SUMPRODUCT(('乐容-S级品'!$A$4:$A$32=$B71)*('乐容-S级品'!$L$3:$CA$3=AC$1)*('乐容-S级品'!$L$4:$CA$32)),0)</f>
      </c>
      <c r="AD71" s="280">
        <f>IFERROR(SUMPRODUCT(('控温被PRO-S级品'!$B$2:$B$10=$B71)*('控温被PRO-S级品'!$E$1:$BE$1=AD$1)*('控温被PRO-S级品'!$E$2:$BE$10)),0)+IFERROR(SUMPRODUCT(('冬被-S级品'!$B$2:$B$10=$B71)*('冬被-S级品'!$E$1:$AW$1=AD$1)*('冬被-S级品'!$E$2:$AW$10)),0)+IFERROR(SUMPRODUCT(('白止-S级品'!$A$2:$A$26=$B71)*('白止-S级品'!$D$1:$AV$1=AD$1)*('白止-S级品'!$D$2:$AV$26)),0)+IFERROR(SUMPRODUCT(('乐容-S级品'!$A$4:$A$32=$B71)*('乐容-S级品'!$L$3:$CA$3=AD$1)*('乐容-S级品'!$L$4:$CA$32)),0)</f>
      </c>
      <c r="AE71" s="280">
        <f>IFERROR(SUMPRODUCT(('控温被PRO-S级品'!$B$2:$B$10=$B71)*('控温被PRO-S级品'!$E$1:$BE$1=AE$1)*('控温被PRO-S级品'!$E$2:$BE$10)),0)+IFERROR(SUMPRODUCT(('冬被-S级品'!$B$2:$B$10=$B71)*('冬被-S级品'!$E$1:$AW$1=AE$1)*('冬被-S级品'!$E$2:$AW$10)),0)+IFERROR(SUMPRODUCT(('白止-S级品'!$A$2:$A$26=$B71)*('白止-S级品'!$D$1:$AV$1=AE$1)*('白止-S级品'!$D$2:$AV$26)),0)+IFERROR(SUMPRODUCT(('乐容-S级品'!$A$4:$A$32=$B71)*('乐容-S级品'!$L$3:$CA$3=AE$1)*('乐容-S级品'!$L$4:$CA$32)),0)</f>
      </c>
      <c r="AF71" s="280">
        <f>IFERROR(SUMPRODUCT(('控温被PRO-S级品'!$B$2:$B$10=$B71)*('控温被PRO-S级品'!$E$1:$BE$1=AF$1)*('控温被PRO-S级品'!$E$2:$BE$10)),0)+IFERROR(SUMPRODUCT(('冬被-S级品'!$B$2:$B$10=$B71)*('冬被-S级品'!$E$1:$AW$1=AF$1)*('冬被-S级品'!$E$2:$AW$10)),0)+IFERROR(SUMPRODUCT(('白止-S级品'!$A$2:$A$26=$B71)*('白止-S级品'!$D$1:$AV$1=AF$1)*('白止-S级品'!$D$2:$AV$26)),0)+IFERROR(SUMPRODUCT(('乐容-S级品'!$A$4:$A$32=$B71)*('乐容-S级品'!$L$3:$CA$3=AF$1)*('乐容-S级品'!$L$4:$CA$32)),0)</f>
      </c>
      <c r="AG71" s="280">
        <f>IFERROR(SUMPRODUCT(('控温被PRO-S级品'!$B$2:$B$10=$B71)*('控温被PRO-S级品'!$E$1:$BE$1=AG$1)*('控温被PRO-S级品'!$E$2:$BE$10)),0)+IFERROR(SUMPRODUCT(('冬被-S级品'!$B$2:$B$10=$B71)*('冬被-S级品'!$E$1:$AW$1=AG$1)*('冬被-S级品'!$E$2:$AW$10)),0)+IFERROR(SUMPRODUCT(('白止-S级品'!$A$2:$A$26=$B71)*('白止-S级品'!$D$1:$AV$1=AG$1)*('白止-S级品'!$D$2:$AV$26)),0)+IFERROR(SUMPRODUCT(('乐容-S级品'!$A$4:$A$32=$B71)*('乐容-S级品'!$L$3:$CA$3=AG$1)*('乐容-S级品'!$L$4:$CA$32)),0)</f>
      </c>
      <c r="AH71" s="280">
        <f>IFERROR(SUMPRODUCT(('控温被PRO-S级品'!$B$2:$B$10=$B71)*('控温被PRO-S级品'!$E$1:$BE$1=AH$1)*('控温被PRO-S级品'!$E$2:$BE$10)),0)+IFERROR(SUMPRODUCT(('冬被-S级品'!$B$2:$B$10=$B71)*('冬被-S级品'!$E$1:$AW$1=AH$1)*('冬被-S级品'!$E$2:$AW$10)),0)+IFERROR(SUMPRODUCT(('白止-S级品'!$A$2:$A$26=$B71)*('白止-S级品'!$D$1:$AV$1=AH$1)*('白止-S级品'!$D$2:$AV$26)),0)+IFERROR(SUMPRODUCT(('乐容-S级品'!$A$4:$A$32=$B71)*('乐容-S级品'!$L$3:$CA$3=AH$1)*('乐容-S级品'!$L$4:$CA$32)),0)</f>
      </c>
      <c r="AI71" s="280">
        <f>IFERROR(SUMPRODUCT(('控温被PRO-S级品'!$B$2:$B$10=$B71)*('控温被PRO-S级品'!$E$1:$BE$1=AI$1)*('控温被PRO-S级品'!$E$2:$BE$10)),0)+IFERROR(SUMPRODUCT(('冬被-S级品'!$B$2:$B$10=$B71)*('冬被-S级品'!$E$1:$AW$1=AI$1)*('冬被-S级品'!$E$2:$AW$10)),0)+IFERROR(SUMPRODUCT(('白止-S级品'!$A$2:$A$26=$B71)*('白止-S级品'!$D$1:$AV$1=AI$1)*('白止-S级品'!$D$2:$AV$26)),0)+IFERROR(SUMPRODUCT(('乐容-S级品'!$A$4:$A$32=$B71)*('乐容-S级品'!$L$3:$CA$3=AI$1)*('乐容-S级品'!$L$4:$CA$32)),0)</f>
      </c>
      <c r="AJ71" s="280">
        <f>IFERROR(SUMPRODUCT(('控温被PRO-S级品'!$B$2:$B$10=$B71)*('控温被PRO-S级品'!$E$1:$BE$1=AJ$1)*('控温被PRO-S级品'!$E$2:$BE$10)),0)+IFERROR(SUMPRODUCT(('冬被-S级品'!$B$2:$B$10=$B71)*('冬被-S级品'!$E$1:$AW$1=AJ$1)*('冬被-S级品'!$E$2:$AW$10)),0)+IFERROR(SUMPRODUCT(('白止-S级品'!$A$2:$A$26=$B71)*('白止-S级品'!$D$1:$AV$1=AJ$1)*('白止-S级品'!$D$2:$AV$26)),0)+IFERROR(SUMPRODUCT(('乐容-S级品'!$A$4:$A$32=$B71)*('乐容-S级品'!$L$3:$CA$3=AJ$1)*('乐容-S级品'!$L$4:$CA$32)),0)</f>
      </c>
      <c r="AK71" s="280">
        <f>IFERROR(SUMPRODUCT(('控温被PRO-S级品'!$B$2:$B$10=$B71)*('控温被PRO-S级品'!$E$1:$BE$1=AK$1)*('控温被PRO-S级品'!$E$2:$BE$10)),0)+IFERROR(SUMPRODUCT(('冬被-S级品'!$B$2:$B$10=$B71)*('冬被-S级品'!$E$1:$AW$1=AK$1)*('冬被-S级品'!$E$2:$AW$10)),0)+IFERROR(SUMPRODUCT(('白止-S级品'!$A$2:$A$26=$B71)*('白止-S级品'!$D$1:$AV$1=AK$1)*('白止-S级品'!$D$2:$AV$26)),0)+IFERROR(SUMPRODUCT(('乐容-S级品'!$A$4:$A$32=$B71)*('乐容-S级品'!$L$3:$CA$3=AK$1)*('乐容-S级品'!$L$4:$CA$32)),0)</f>
      </c>
      <c r="AL71" s="280">
        <f>IFERROR(SUMPRODUCT(('控温被PRO-S级品'!$B$2:$B$10=$B71)*('控温被PRO-S级品'!$E$1:$BE$1=AL$1)*('控温被PRO-S级品'!$E$2:$BE$10)),0)+IFERROR(SUMPRODUCT(('冬被-S级品'!$B$2:$B$10=$B71)*('冬被-S级品'!$E$1:$AW$1=AL$1)*('冬被-S级品'!$E$2:$AW$10)),0)+IFERROR(SUMPRODUCT(('白止-S级品'!$A$2:$A$26=$B71)*('白止-S级品'!$D$1:$AV$1=AL$1)*('白止-S级品'!$D$2:$AV$26)),0)+IFERROR(SUMPRODUCT(('乐容-S级品'!$A$4:$A$32=$B71)*('乐容-S级品'!$L$3:$CA$3=AL$1)*('乐容-S级品'!$L$4:$CA$32)),0)</f>
      </c>
      <c r="AM71" s="280">
        <f>IFERROR(SUMPRODUCT(('控温被PRO-S级品'!$B$2:$B$10=$B71)*('控温被PRO-S级品'!$E$1:$BE$1=AM$1)*('控温被PRO-S级品'!$E$2:$BE$10)),0)+IFERROR(SUMPRODUCT(('冬被-S级品'!$B$2:$B$10=$B71)*('冬被-S级品'!$E$1:$AW$1=AM$1)*('冬被-S级品'!$E$2:$AW$10)),0)+IFERROR(SUMPRODUCT(('白止-S级品'!$A$2:$A$26=$B71)*('白止-S级品'!$D$1:$AV$1=AM$1)*('白止-S级品'!$D$2:$AV$26)),0)+IFERROR(SUMPRODUCT(('乐容-S级品'!$A$4:$A$32=$B71)*('乐容-S级品'!$L$3:$CA$3=AM$1)*('乐容-S级品'!$L$4:$CA$32)),0)</f>
      </c>
      <c r="AN71" s="280">
        <f>IFERROR(SUMPRODUCT(('控温被PRO-S级品'!$B$2:$B$10=$B71)*('控温被PRO-S级品'!$E$1:$BE$1=AN$1)*('控温被PRO-S级品'!$E$2:$BE$10)),0)+IFERROR(SUMPRODUCT(('冬被-S级品'!$B$2:$B$10=$B71)*('冬被-S级品'!$E$1:$AW$1=AN$1)*('冬被-S级品'!$E$2:$AW$10)),0)+IFERROR(SUMPRODUCT(('白止-S级品'!$A$2:$A$26=$B71)*('白止-S级品'!$D$1:$AV$1=AN$1)*('白止-S级品'!$D$2:$AV$26)),0)+IFERROR(SUMPRODUCT(('乐容-S级品'!$A$4:$A$32=$B71)*('乐容-S级品'!$L$3:$CA$3=AN$1)*('乐容-S级品'!$L$4:$CA$32)),0)</f>
      </c>
      <c r="AO71" s="280">
        <f>IFERROR(SUMPRODUCT(('控温被PRO-S级品'!$B$2:$B$10=$B71)*('控温被PRO-S级品'!$E$1:$BE$1=AO$1)*('控温被PRO-S级品'!$E$2:$BE$10)),0)+IFERROR(SUMPRODUCT(('冬被-S级品'!$B$2:$B$10=$B71)*('冬被-S级品'!$E$1:$AW$1=AO$1)*('冬被-S级品'!$E$2:$AW$10)),0)+IFERROR(SUMPRODUCT(('白止-S级品'!$A$2:$A$26=$B71)*('白止-S级品'!$D$1:$AV$1=AO$1)*('白止-S级品'!$D$2:$AV$26)),0)+IFERROR(SUMPRODUCT(('乐容-S级品'!$A$4:$A$32=$B71)*('乐容-S级品'!$L$3:$CA$3=AO$1)*('乐容-S级品'!$L$4:$CA$32)),0)</f>
      </c>
      <c r="AP71" s="280">
        <f>IFERROR(SUMPRODUCT(('控温被PRO-S级品'!$B$2:$B$10=$B71)*('控温被PRO-S级品'!$E$1:$BE$1=AP$1)*('控温被PRO-S级品'!$E$2:$BE$10)),0)+IFERROR(SUMPRODUCT(('冬被-S级品'!$B$2:$B$10=$B71)*('冬被-S级品'!$E$1:$AW$1=AP$1)*('冬被-S级品'!$E$2:$AW$10)),0)+IFERROR(SUMPRODUCT(('白止-S级品'!$A$2:$A$26=$B71)*('白止-S级品'!$D$1:$AV$1=AP$1)*('白止-S级品'!$D$2:$AV$26)),0)+IFERROR(SUMPRODUCT(('乐容-S级品'!$A$4:$A$32=$B71)*('乐容-S级品'!$L$3:$CA$3=AP$1)*('乐容-S级品'!$L$4:$CA$32)),0)</f>
      </c>
      <c r="AQ71" s="280">
        <f>IFERROR(SUMPRODUCT(('控温被PRO-S级品'!$B$2:$B$10=$B71)*('控温被PRO-S级品'!$E$1:$BE$1=AQ$1)*('控温被PRO-S级品'!$E$2:$BE$10)),0)+IFERROR(SUMPRODUCT(('冬被-S级品'!$B$2:$B$10=$B71)*('冬被-S级品'!$E$1:$AW$1=AQ$1)*('冬被-S级品'!$E$2:$AW$10)),0)+IFERROR(SUMPRODUCT(('白止-S级品'!$A$2:$A$26=$B71)*('白止-S级品'!$D$1:$AV$1=AQ$1)*('白止-S级品'!$D$2:$AV$26)),0)+IFERROR(SUMPRODUCT(('乐容-S级品'!$A$4:$A$32=$B71)*('乐容-S级品'!$L$3:$CA$3=AQ$1)*('乐容-S级品'!$L$4:$CA$32)),0)</f>
      </c>
      <c r="AR71" s="280">
        <f>IFERROR(SUMPRODUCT(('控温被PRO-S级品'!$B$2:$B$10=$B71)*('控温被PRO-S级品'!$E$1:$BE$1=AR$1)*('控温被PRO-S级品'!$E$2:$BE$10)),0)+IFERROR(SUMPRODUCT(('冬被-S级品'!$B$2:$B$10=$B71)*('冬被-S级品'!$E$1:$AW$1=AR$1)*('冬被-S级品'!$E$2:$AW$10)),0)+IFERROR(SUMPRODUCT(('白止-S级品'!$A$2:$A$26=$B71)*('白止-S级品'!$D$1:$AV$1=AR$1)*('白止-S级品'!$D$2:$AV$26)),0)+IFERROR(SUMPRODUCT(('乐容-S级品'!$A$4:$A$32=$B71)*('乐容-S级品'!$L$3:$CA$3=AR$1)*('乐容-S级品'!$L$4:$CA$32)),0)</f>
      </c>
      <c r="AS71" s="280">
        <f>IFERROR(SUMPRODUCT(('控温被PRO-S级品'!$B$2:$B$10=$B71)*('控温被PRO-S级品'!$E$1:$BE$1=AS$1)*('控温被PRO-S级品'!$E$2:$BE$10)),0)+IFERROR(SUMPRODUCT(('冬被-S级品'!$B$2:$B$10=$B71)*('冬被-S级品'!$E$1:$AW$1=AS$1)*('冬被-S级品'!$E$2:$AW$10)),0)+IFERROR(SUMPRODUCT(('白止-S级品'!$A$2:$A$26=$B71)*('白止-S级品'!$D$1:$AV$1=AS$1)*('白止-S级品'!$D$2:$AV$26)),0)+IFERROR(SUMPRODUCT(('乐容-S级品'!$A$4:$A$32=$B71)*('乐容-S级品'!$L$3:$CA$3=AS$1)*('乐容-S级品'!$L$4:$CA$32)),0)</f>
      </c>
      <c r="AT71" s="280">
        <f>IFERROR(SUMPRODUCT(('控温被PRO-S级品'!$B$2:$B$10=$B71)*('控温被PRO-S级品'!$E$1:$BE$1=AT$1)*('控温被PRO-S级品'!$E$2:$BE$10)),0)+IFERROR(SUMPRODUCT(('冬被-S级品'!$B$2:$B$10=$B71)*('冬被-S级品'!$E$1:$AW$1=AT$1)*('冬被-S级品'!$E$2:$AW$10)),0)+IFERROR(SUMPRODUCT(('白止-S级品'!$A$2:$A$26=$B71)*('白止-S级品'!$D$1:$AV$1=AT$1)*('白止-S级品'!$D$2:$AV$26)),0)+IFERROR(SUMPRODUCT(('乐容-S级品'!$A$4:$A$32=$B71)*('乐容-S级品'!$L$3:$CA$3=AT$1)*('乐容-S级品'!$L$4:$CA$32)),0)</f>
      </c>
      <c r="AU71" s="280">
        <f>IFERROR(SUMPRODUCT(('控温被PRO-S级品'!$B$2:$B$10=$B71)*('控温被PRO-S级品'!$E$1:$BE$1=AU$1)*('控温被PRO-S级品'!$E$2:$BE$10)),0)+IFERROR(SUMPRODUCT(('冬被-S级品'!$B$2:$B$10=$B71)*('冬被-S级品'!$E$1:$AW$1=AU$1)*('冬被-S级品'!$E$2:$AW$10)),0)+IFERROR(SUMPRODUCT(('白止-S级品'!$A$2:$A$26=$B71)*('白止-S级品'!$D$1:$AV$1=AU$1)*('白止-S级品'!$D$2:$AV$26)),0)+IFERROR(SUMPRODUCT(('乐容-S级品'!$A$4:$A$32=$B71)*('乐容-S级品'!$L$3:$CA$3=AU$1)*('乐容-S级品'!$L$4:$CA$32)),0)</f>
      </c>
      <c r="AV71" s="280">
        <f>IFERROR(SUMPRODUCT(('控温被PRO-S级品'!$B$2:$B$10=$B71)*('控温被PRO-S级品'!$E$1:$BE$1=AV$1)*('控温被PRO-S级品'!$E$2:$BE$10)),0)+IFERROR(SUMPRODUCT(('冬被-S级品'!$B$2:$B$10=$B71)*('冬被-S级品'!$E$1:$AW$1=AV$1)*('冬被-S级品'!$E$2:$AW$10)),0)+IFERROR(SUMPRODUCT(('白止-S级品'!$A$2:$A$26=$B71)*('白止-S级品'!$D$1:$AV$1=AV$1)*('白止-S级品'!$D$2:$AV$26)),0)+IFERROR(SUMPRODUCT(('乐容-S级品'!$A$4:$A$32=$B71)*('乐容-S级品'!$L$3:$CA$3=AV$1)*('乐容-S级品'!$L$4:$CA$32)),0)</f>
      </c>
      <c r="AW71" s="280">
        <f>IFERROR(SUMPRODUCT(('控温被PRO-S级品'!$B$2:$B$10=$B71)*('控温被PRO-S级品'!$E$1:$BE$1=AW$1)*('控温被PRO-S级品'!$E$2:$BE$10)),0)+IFERROR(SUMPRODUCT(('冬被-S级品'!$B$2:$B$10=$B71)*('冬被-S级品'!$E$1:$AW$1=AW$1)*('冬被-S级品'!$E$2:$AW$10)),0)+IFERROR(SUMPRODUCT(('白止-S级品'!$A$2:$A$26=$B71)*('白止-S级品'!$D$1:$AV$1=AW$1)*('白止-S级品'!$D$2:$AV$26)),0)+IFERROR(SUMPRODUCT(('乐容-S级品'!$A$4:$A$32=$B71)*('乐容-S级品'!$L$3:$CA$3=AW$1)*('乐容-S级品'!$L$4:$CA$32)),0)</f>
      </c>
      <c r="AX71" s="280">
        <f>IFERROR(SUMPRODUCT(('控温被PRO-S级品'!$B$2:$B$10=$B71)*('控温被PRO-S级品'!$E$1:$BE$1=AX$1)*('控温被PRO-S级品'!$E$2:$BE$10)),0)+IFERROR(SUMPRODUCT(('冬被-S级品'!$B$2:$B$10=$B71)*('冬被-S级品'!$E$1:$AW$1=AX$1)*('冬被-S级品'!$E$2:$AW$10)),0)+IFERROR(SUMPRODUCT(('白止-S级品'!$A$2:$A$26=$B71)*('白止-S级品'!$D$1:$AV$1=AX$1)*('白止-S级品'!$D$2:$AV$26)),0)+IFERROR(SUMPRODUCT(('乐容-S级品'!$A$4:$A$32=$B71)*('乐容-S级品'!$L$3:$CA$3=AX$1)*('乐容-S级品'!$L$4:$CA$32)),0)</f>
      </c>
      <c r="AY71" s="280">
        <f>IFERROR(SUMPRODUCT(('控温被PRO-S级品'!$B$2:$B$10=$B71)*('控温被PRO-S级品'!$E$1:$BE$1=AY$1)*('控温被PRO-S级品'!$E$2:$BE$10)),0)+IFERROR(SUMPRODUCT(('冬被-S级品'!$B$2:$B$10=$B71)*('冬被-S级品'!$E$1:$AW$1=AY$1)*('冬被-S级品'!$E$2:$AW$10)),0)+IFERROR(SUMPRODUCT(('白止-S级品'!$A$2:$A$26=$B71)*('白止-S级品'!$D$1:$AV$1=AY$1)*('白止-S级品'!$D$2:$AV$26)),0)+IFERROR(SUMPRODUCT(('乐容-S级品'!$A$4:$A$32=$B71)*('乐容-S级品'!$L$3:$CA$3=AY$1)*('乐容-S级品'!$L$4:$CA$32)),0)</f>
      </c>
      <c r="AZ71" s="280">
        <f>IFERROR(SUMPRODUCT(('控温被PRO-S级品'!$B$2:$B$10=$B71)*('控温被PRO-S级品'!$E$1:$BE$1=AZ$1)*('控温被PRO-S级品'!$E$2:$BE$10)),0)+IFERROR(SUMPRODUCT(('冬被-S级品'!$B$2:$B$10=$B71)*('冬被-S级品'!$E$1:$AW$1=AZ$1)*('冬被-S级品'!$E$2:$AW$10)),0)+IFERROR(SUMPRODUCT(('白止-S级品'!$A$2:$A$26=$B71)*('白止-S级品'!$D$1:$AV$1=AZ$1)*('白止-S级品'!$D$2:$AV$26)),0)+IFERROR(SUMPRODUCT(('乐容-S级品'!$A$4:$A$32=$B71)*('乐容-S级品'!$L$3:$CA$3=AZ$1)*('乐容-S级品'!$L$4:$CA$32)),0)</f>
      </c>
      <c r="BA71" s="280">
        <f>IFERROR(SUMPRODUCT(('控温被PRO-S级品'!$B$2:$B$10=$B71)*('控温被PRO-S级品'!$E$1:$BE$1=BA$1)*('控温被PRO-S级品'!$E$2:$BE$10)),0)+IFERROR(SUMPRODUCT(('冬被-S级品'!$B$2:$B$10=$B71)*('冬被-S级品'!$E$1:$AW$1=BA$1)*('冬被-S级品'!$E$2:$AW$10)),0)+IFERROR(SUMPRODUCT(('白止-S级品'!$A$2:$A$26=$B71)*('白止-S级品'!$D$1:$AV$1=BA$1)*('白止-S级品'!$D$2:$AV$26)),0)+IFERROR(SUMPRODUCT(('乐容-S级品'!$A$4:$A$32=$B71)*('乐容-S级品'!$L$3:$CA$3=BA$1)*('乐容-S级品'!$L$4:$CA$32)),0)</f>
      </c>
      <c r="BB71" s="280">
        <f>IFERROR(SUMPRODUCT(('控温被PRO-S级品'!$B$2:$B$10=$B71)*('控温被PRO-S级品'!$E$1:$BE$1=BB$1)*('控温被PRO-S级品'!$E$2:$BE$10)),0)+IFERROR(SUMPRODUCT(('冬被-S级品'!$B$2:$B$10=$B71)*('冬被-S级品'!$E$1:$AW$1=BB$1)*('冬被-S级品'!$E$2:$AW$10)),0)+IFERROR(SUMPRODUCT(('白止-S级品'!$A$2:$A$26=$B71)*('白止-S级品'!$D$1:$AV$1=BB$1)*('白止-S级品'!$D$2:$AV$26)),0)+IFERROR(SUMPRODUCT(('乐容-S级品'!$A$4:$A$32=$B71)*('乐容-S级品'!$L$3:$CA$3=BB$1)*('乐容-S级品'!$L$4:$CA$32)),0)</f>
      </c>
      <c r="BC71" s="280">
        <f>IFERROR(SUMPRODUCT(('控温被PRO-S级品'!$B$2:$B$10=$B71)*('控温被PRO-S级品'!$E$1:$BE$1=BC$1)*('控温被PRO-S级品'!$E$2:$BE$10)),0)+IFERROR(SUMPRODUCT(('冬被-S级品'!$B$2:$B$10=$B71)*('冬被-S级品'!$E$1:$AW$1=BC$1)*('冬被-S级品'!$E$2:$AW$10)),0)+IFERROR(SUMPRODUCT(('白止-S级品'!$A$2:$A$26=$B71)*('白止-S级品'!$D$1:$AV$1=BC$1)*('白止-S级品'!$D$2:$AV$26)),0)+IFERROR(SUMPRODUCT(('乐容-S级品'!$A$4:$A$32=$B71)*('乐容-S级品'!$L$3:$CA$3=BC$1)*('乐容-S级品'!$L$4:$CA$32)),0)</f>
      </c>
      <c r="BD71" s="280">
        <f>IFERROR(SUMPRODUCT(('控温被PRO-S级品'!$B$2:$B$10=$B71)*('控温被PRO-S级品'!$E$1:$BE$1=BD$1)*('控温被PRO-S级品'!$E$2:$BE$10)),0)+IFERROR(SUMPRODUCT(('冬被-S级品'!$B$2:$B$10=$B71)*('冬被-S级品'!$E$1:$AW$1=BD$1)*('冬被-S级品'!$E$2:$AW$10)),0)+IFERROR(SUMPRODUCT(('白止-S级品'!$A$2:$A$26=$B71)*('白止-S级品'!$D$1:$AV$1=BD$1)*('白止-S级品'!$D$2:$AV$26)),0)+IFERROR(SUMPRODUCT(('乐容-S级品'!$A$4:$A$32=$B71)*('乐容-S级品'!$L$3:$CA$3=BD$1)*('乐容-S级品'!$L$4:$CA$32)),0)</f>
      </c>
      <c r="BE71" s="280">
        <f>IFERROR(SUMPRODUCT(('控温被PRO-S级品'!$B$2:$B$10=$B71)*('控温被PRO-S级品'!$E$1:$BE$1=BE$1)*('控温被PRO-S级品'!$E$2:$BE$10)),0)+IFERROR(SUMPRODUCT(('冬被-S级品'!$B$2:$B$10=$B71)*('冬被-S级品'!$E$1:$AW$1=BE$1)*('冬被-S级品'!$E$2:$AW$10)),0)+IFERROR(SUMPRODUCT(('白止-S级品'!$A$2:$A$26=$B71)*('白止-S级品'!$D$1:$AV$1=BE$1)*('白止-S级品'!$D$2:$AV$26)),0)+IFERROR(SUMPRODUCT(('乐容-S级品'!$A$4:$A$32=$B71)*('乐容-S级品'!$L$3:$CA$3=BE$1)*('乐容-S级品'!$L$4:$CA$32)),0)</f>
      </c>
      <c r="BF71" s="280">
        <f>IFERROR(SUMPRODUCT(('控温被PRO-S级品'!$B$2:$B$10=$B71)*('控温被PRO-S级品'!$E$1:$BE$1=BF$1)*('控温被PRO-S级品'!$E$2:$BE$10)),0)+IFERROR(SUMPRODUCT(('冬被-S级品'!$B$2:$B$10=$B71)*('冬被-S级品'!$E$1:$AW$1=BF$1)*('冬被-S级品'!$E$2:$AW$10)),0)+IFERROR(SUMPRODUCT(('白止-S级品'!$A$2:$A$26=$B71)*('白止-S级品'!$D$1:$AV$1=BF$1)*('白止-S级品'!$D$2:$AV$26)),0)+IFERROR(SUMPRODUCT(('乐容-S级品'!$A$4:$A$32=$B71)*('乐容-S级品'!$L$3:$CA$3=BF$1)*('乐容-S级品'!$L$4:$CA$32)),0)</f>
      </c>
      <c r="BG71" s="280">
        <f>IFERROR(SUMPRODUCT(('控温被PRO-S级品'!$B$2:$B$10=$B71)*('控温被PRO-S级品'!$E$1:$BE$1=BG$1)*('控温被PRO-S级品'!$E$2:$BE$10)),0)+IFERROR(SUMPRODUCT(('冬被-S级品'!$B$2:$B$10=$B71)*('冬被-S级品'!$E$1:$AW$1=BG$1)*('冬被-S级品'!$E$2:$AW$10)),0)+IFERROR(SUMPRODUCT(('白止-S级品'!$A$2:$A$26=$B71)*('白止-S级品'!$D$1:$AV$1=BG$1)*('白止-S级品'!$D$2:$AV$26)),0)+IFERROR(SUMPRODUCT(('乐容-S级品'!$A$4:$A$32=$B71)*('乐容-S级品'!$L$3:$CA$3=BG$1)*('乐容-S级品'!$L$4:$CA$32)),0)</f>
      </c>
      <c r="BH71" s="280">
        <f>IFERROR(SUMPRODUCT(('控温被PRO-S级品'!$B$2:$B$10=$B71)*('控温被PRO-S级品'!$E$1:$BE$1=BH$1)*('控温被PRO-S级品'!$E$2:$BE$10)),0)+IFERROR(SUMPRODUCT(('冬被-S级品'!$B$2:$B$10=$B71)*('冬被-S级品'!$E$1:$AW$1=BH$1)*('冬被-S级品'!$E$2:$AW$10)),0)+IFERROR(SUMPRODUCT(('白止-S级品'!$A$2:$A$26=$B71)*('白止-S级品'!$D$1:$AV$1=BH$1)*('白止-S级品'!$D$2:$AV$26)),0)+IFERROR(SUMPRODUCT(('乐容-S级品'!$A$4:$A$32=$B71)*('乐容-S级品'!$L$3:$CA$3=BH$1)*('乐容-S级品'!$L$4:$CA$32)),0)</f>
      </c>
      <c r="BI71" s="280">
        <f>IFERROR(SUMPRODUCT(('控温被PRO-S级品'!$B$2:$B$10=$B71)*('控温被PRO-S级品'!$E$1:$BE$1=BI$1)*('控温被PRO-S级品'!$E$2:$BE$10)),0)+IFERROR(SUMPRODUCT(('冬被-S级品'!$B$2:$B$10=$B71)*('冬被-S级品'!$E$1:$AW$1=BI$1)*('冬被-S级品'!$E$2:$AW$10)),0)+IFERROR(SUMPRODUCT(('白止-S级品'!$A$2:$A$26=$B71)*('白止-S级品'!$D$1:$AV$1=BI$1)*('白止-S级品'!$D$2:$AV$26)),0)+IFERROR(SUMPRODUCT(('乐容-S级品'!$A$4:$A$32=$B71)*('乐容-S级品'!$L$3:$CA$3=BI$1)*('乐容-S级品'!$L$4:$CA$32)),0)</f>
      </c>
      <c r="BJ71" s="280">
        <f>IFERROR(SUMPRODUCT(('控温被PRO-S级品'!$B$2:$B$10=$B71)*('控温被PRO-S级品'!$E$1:$BE$1=BJ$1)*('控温被PRO-S级品'!$E$2:$BE$10)),0)+IFERROR(SUMPRODUCT(('冬被-S级品'!$B$2:$B$10=$B71)*('冬被-S级品'!$E$1:$AW$1=BJ$1)*('冬被-S级品'!$E$2:$AW$10)),0)+IFERROR(SUMPRODUCT(('白止-S级品'!$A$2:$A$26=$B71)*('白止-S级品'!$D$1:$AV$1=BJ$1)*('白止-S级品'!$D$2:$AV$26)),0)+IFERROR(SUMPRODUCT(('乐容-S级品'!$A$4:$A$32=$B71)*('乐容-S级品'!$L$3:$CA$3=BJ$1)*('乐容-S级品'!$L$4:$CA$32)),0)</f>
      </c>
      <c r="BK71" s="280">
        <f>IFERROR(SUMPRODUCT(('控温被PRO-S级品'!$B$2:$B$10=$B71)*('控温被PRO-S级品'!$E$1:$BE$1=BK$1)*('控温被PRO-S级品'!$E$2:$BE$10)),0)+IFERROR(SUMPRODUCT(('冬被-S级品'!$B$2:$B$10=$B71)*('冬被-S级品'!$E$1:$AW$1=BK$1)*('冬被-S级品'!$E$2:$AW$10)),0)+IFERROR(SUMPRODUCT(('白止-S级品'!$A$2:$A$26=$B71)*('白止-S级品'!$D$1:$AV$1=BK$1)*('白止-S级品'!$D$2:$AV$26)),0)+IFERROR(SUMPRODUCT(('乐容-S级品'!$A$4:$A$32=$B71)*('乐容-S级品'!$L$3:$CA$3=BK$1)*('乐容-S级品'!$L$4:$CA$32)),0)</f>
      </c>
      <c r="BL71" s="280">
        <f>IFERROR(SUMPRODUCT(('控温被PRO-S级品'!$B$2:$B$10=$B71)*('控温被PRO-S级品'!$E$1:$BE$1=BL$1)*('控温被PRO-S级品'!$E$2:$BE$10)),0)+IFERROR(SUMPRODUCT(('冬被-S级品'!$B$2:$B$10=$B71)*('冬被-S级品'!$E$1:$AW$1=BL$1)*('冬被-S级品'!$E$2:$AW$10)),0)+IFERROR(SUMPRODUCT(('白止-S级品'!$A$2:$A$26=$B71)*('白止-S级品'!$D$1:$AV$1=BL$1)*('白止-S级品'!$D$2:$AV$26)),0)+IFERROR(SUMPRODUCT(('乐容-S级品'!$A$4:$A$32=$B71)*('乐容-S级品'!$L$3:$CA$3=BL$1)*('乐容-S级品'!$L$4:$CA$32)),0)</f>
      </c>
      <c r="BM71" s="280">
        <f>IFERROR(SUMPRODUCT(('控温被PRO-S级品'!$B$2:$B$10=$B71)*('控温被PRO-S级品'!$E$1:$BE$1=BM$1)*('控温被PRO-S级品'!$E$2:$BE$10)),0)+IFERROR(SUMPRODUCT(('冬被-S级品'!$B$2:$B$10=$B71)*('冬被-S级品'!$E$1:$AW$1=BM$1)*('冬被-S级品'!$E$2:$AW$10)),0)+IFERROR(SUMPRODUCT(('白止-S级品'!$A$2:$A$26=$B71)*('白止-S级品'!$D$1:$AV$1=BM$1)*('白止-S级品'!$D$2:$AV$26)),0)+IFERROR(SUMPRODUCT(('乐容-S级品'!$A$4:$A$32=$B71)*('乐容-S级品'!$L$3:$CA$3=BM$1)*('乐容-S级品'!$L$4:$CA$32)),0)</f>
      </c>
      <c r="BN71" s="280">
        <f>IFERROR(SUMPRODUCT(('控温被PRO-S级品'!$B$2:$B$10=$B71)*('控温被PRO-S级品'!$E$1:$BE$1=BN$1)*('控温被PRO-S级品'!$E$2:$BE$10)),0)+IFERROR(SUMPRODUCT(('冬被-S级品'!$B$2:$B$10=$B71)*('冬被-S级品'!$E$1:$AW$1=BN$1)*('冬被-S级品'!$E$2:$AW$10)),0)+IFERROR(SUMPRODUCT(('白止-S级品'!$A$2:$A$26=$B71)*('白止-S级品'!$D$1:$AV$1=BN$1)*('白止-S级品'!$D$2:$AV$26)),0)+IFERROR(SUMPRODUCT(('乐容-S级品'!$A$4:$A$32=$B71)*('乐容-S级品'!$L$3:$CA$3=BN$1)*('乐容-S级品'!$L$4:$CA$32)),0)</f>
      </c>
      <c r="BO71" s="280">
        <f>IFERROR(SUMPRODUCT(('控温被PRO-S级品'!$B$2:$B$10=$B71)*('控温被PRO-S级品'!$E$1:$BE$1=BO$1)*('控温被PRO-S级品'!$E$2:$BE$10)),0)+IFERROR(SUMPRODUCT(('冬被-S级品'!$B$2:$B$10=$B71)*('冬被-S级品'!$E$1:$AW$1=BO$1)*('冬被-S级品'!$E$2:$AW$10)),0)+IFERROR(SUMPRODUCT(('白止-S级品'!$A$2:$A$26=$B71)*('白止-S级品'!$D$1:$AV$1=BO$1)*('白止-S级品'!$D$2:$AV$26)),0)+IFERROR(SUMPRODUCT(('乐容-S级品'!$A$4:$A$32=$B71)*('乐容-S级品'!$L$3:$CA$3=BO$1)*('乐容-S级品'!$L$4:$CA$32)),0)</f>
      </c>
      <c r="BP71" s="280">
        <f>IFERROR(SUMPRODUCT(('控温被PRO-S级品'!$B$2:$B$10=$B71)*('控温被PRO-S级品'!$E$1:$BE$1=BP$1)*('控温被PRO-S级品'!$E$2:$BE$10)),0)+IFERROR(SUMPRODUCT(('冬被-S级品'!$B$2:$B$10=$B71)*('冬被-S级品'!$E$1:$AW$1=BP$1)*('冬被-S级品'!$E$2:$AW$10)),0)+IFERROR(SUMPRODUCT(('白止-S级品'!$A$2:$A$26=$B71)*('白止-S级品'!$D$1:$AV$1=BP$1)*('白止-S级品'!$D$2:$AV$26)),0)+IFERROR(SUMPRODUCT(('乐容-S级品'!$A$4:$A$32=$B71)*('乐容-S级品'!$L$3:$CA$3=BP$1)*('乐容-S级品'!$L$4:$CA$32)),0)</f>
      </c>
      <c r="BQ71" s="280">
        <f>IFERROR(SUMPRODUCT(('控温被PRO-S级品'!$B$2:$B$10=$B71)*('控温被PRO-S级品'!$E$1:$BE$1=BQ$1)*('控温被PRO-S级品'!$E$2:$BE$10)),0)+IFERROR(SUMPRODUCT(('冬被-S级品'!$B$2:$B$10=$B71)*('冬被-S级品'!$E$1:$AW$1=BQ$1)*('冬被-S级品'!$E$2:$AW$10)),0)+IFERROR(SUMPRODUCT(('白止-S级品'!$A$2:$A$26=$B71)*('白止-S级品'!$D$1:$AV$1=BQ$1)*('白止-S级品'!$D$2:$AV$26)),0)+IFERROR(SUMPRODUCT(('乐容-S级品'!$A$4:$A$32=$B71)*('乐容-S级品'!$L$3:$CA$3=BQ$1)*('乐容-S级品'!$L$4:$CA$32)),0)</f>
      </c>
      <c r="BR71" s="280">
        <f>IFERROR(SUMPRODUCT(('控温被PRO-S级品'!$B$2:$B$10=$B71)*('控温被PRO-S级品'!$E$1:$BE$1=BR$1)*('控温被PRO-S级品'!$E$2:$BE$10)),0)+IFERROR(SUMPRODUCT(('冬被-S级品'!$B$2:$B$10=$B71)*('冬被-S级品'!$E$1:$AW$1=BR$1)*('冬被-S级品'!$E$2:$AW$10)),0)+IFERROR(SUMPRODUCT(('白止-S级品'!$A$2:$A$26=$B71)*('白止-S级品'!$D$1:$AV$1=BR$1)*('白止-S级品'!$D$2:$AV$26)),0)+IFERROR(SUMPRODUCT(('乐容-S级品'!$A$4:$A$32=$B71)*('乐容-S级品'!$L$3:$CA$3=BR$1)*('乐容-S级品'!$L$4:$CA$32)),0)</f>
      </c>
      <c r="BS71" s="280">
        <f>IFERROR(SUMPRODUCT(('控温被PRO-S级品'!$B$2:$B$10=$B71)*('控温被PRO-S级品'!$E$1:$BE$1=BS$1)*('控温被PRO-S级品'!$E$2:$BE$10)),0)+IFERROR(SUMPRODUCT(('冬被-S级品'!$B$2:$B$10=$B71)*('冬被-S级品'!$E$1:$AW$1=BS$1)*('冬被-S级品'!$E$2:$AW$10)),0)+IFERROR(SUMPRODUCT(('白止-S级品'!$A$2:$A$26=$B71)*('白止-S级品'!$D$1:$AV$1=BS$1)*('白止-S级品'!$D$2:$AV$26)),0)+IFERROR(SUMPRODUCT(('乐容-S级品'!$A$4:$A$32=$B71)*('乐容-S级品'!$L$3:$CA$3=BS$1)*('乐容-S级品'!$L$4:$CA$32)),0)</f>
      </c>
      <c r="BT71" s="280">
        <f>IFERROR(SUMPRODUCT(('控温被PRO-S级品'!$B$2:$B$10=$B71)*('控温被PRO-S级品'!$E$1:$BE$1=BT$1)*('控温被PRO-S级品'!$E$2:$BE$10)),0)+IFERROR(SUMPRODUCT(('冬被-S级品'!$B$2:$B$10=$B71)*('冬被-S级品'!$E$1:$AW$1=BT$1)*('冬被-S级品'!$E$2:$AW$10)),0)+IFERROR(SUMPRODUCT(('白止-S级品'!$A$2:$A$26=$B71)*('白止-S级品'!$D$1:$AV$1=BT$1)*('白止-S级品'!$D$2:$AV$26)),0)+IFERROR(SUMPRODUCT(('乐容-S级品'!$A$4:$A$32=$B71)*('乐容-S级品'!$L$3:$CA$3=BT$1)*('乐容-S级品'!$L$4:$CA$32)),0)</f>
      </c>
      <c r="BU71" s="280">
        <f>IFERROR(SUMPRODUCT(('控温被PRO-S级品'!$B$2:$B$10=$B71)*('控温被PRO-S级品'!$E$1:$BE$1=BU$1)*('控温被PRO-S级品'!$E$2:$BE$10)),0)+IFERROR(SUMPRODUCT(('冬被-S级品'!$B$2:$B$10=$B71)*('冬被-S级品'!$E$1:$AW$1=BU$1)*('冬被-S级品'!$E$2:$AW$10)),0)+IFERROR(SUMPRODUCT(('白止-S级品'!$A$2:$A$26=$B71)*('白止-S级品'!$D$1:$AV$1=BU$1)*('白止-S级品'!$D$2:$AV$26)),0)+IFERROR(SUMPRODUCT(('乐容-S级品'!$A$4:$A$32=$B71)*('乐容-S级品'!$L$3:$CA$3=BU$1)*('乐容-S级品'!$L$4:$CA$32)),0)</f>
      </c>
      <c r="BV71" s="280">
        <f>IFERROR(SUMPRODUCT(('控温被PRO-S级品'!$B$2:$B$10=$B71)*('控温被PRO-S级品'!$E$1:$BE$1=BV$1)*('控温被PRO-S级品'!$E$2:$BE$10)),0)+IFERROR(SUMPRODUCT(('冬被-S级品'!$B$2:$B$10=$B71)*('冬被-S级品'!$E$1:$AW$1=BV$1)*('冬被-S级品'!$E$2:$AW$10)),0)+IFERROR(SUMPRODUCT(('白止-S级品'!$A$2:$A$26=$B71)*('白止-S级品'!$D$1:$AV$1=BV$1)*('白止-S级品'!$D$2:$AV$26)),0)+IFERROR(SUMPRODUCT(('乐容-S级品'!$A$4:$A$32=$B71)*('乐容-S级品'!$L$3:$CA$3=BV$1)*('乐容-S级品'!$L$4:$CA$32)),0)</f>
      </c>
      <c r="BW71" s="280">
        <f>IFERROR(SUMPRODUCT(('控温被PRO-S级品'!$B$2:$B$10=$B71)*('控温被PRO-S级品'!$E$1:$BE$1=BW$1)*('控温被PRO-S级品'!$E$2:$BE$10)),0)+IFERROR(SUMPRODUCT(('冬被-S级品'!$B$2:$B$10=$B71)*('冬被-S级品'!$E$1:$AW$1=BW$1)*('冬被-S级品'!$E$2:$AW$10)),0)+IFERROR(SUMPRODUCT(('白止-S级品'!$A$2:$A$26=$B71)*('白止-S级品'!$D$1:$AV$1=BW$1)*('白止-S级品'!$D$2:$AV$26)),0)+IFERROR(SUMPRODUCT(('乐容-S级品'!$A$4:$A$32=$B71)*('乐容-S级品'!$L$3:$CA$3=BW$1)*('乐容-S级品'!$L$4:$CA$32)),0)</f>
      </c>
      <c r="BX71" s="280">
        <f>IFERROR(SUMPRODUCT(('控温被PRO-S级品'!$B$2:$B$10=$B71)*('控温被PRO-S级品'!$E$1:$BE$1=BX$1)*('控温被PRO-S级品'!$E$2:$BE$10)),0)+IFERROR(SUMPRODUCT(('冬被-S级品'!$B$2:$B$10=$B71)*('冬被-S级品'!$E$1:$AW$1=BX$1)*('冬被-S级品'!$E$2:$AW$10)),0)+IFERROR(SUMPRODUCT(('白止-S级品'!$A$2:$A$26=$B71)*('白止-S级品'!$D$1:$AV$1=BX$1)*('白止-S级品'!$D$2:$AV$26)),0)+IFERROR(SUMPRODUCT(('乐容-S级品'!$A$4:$A$32=$B71)*('乐容-S级品'!$L$3:$CA$3=BX$1)*('乐容-S级品'!$L$4:$CA$32)),0)</f>
      </c>
      <c r="BY71" s="280">
        <f>IFERROR(SUMPRODUCT(('控温被PRO-S级品'!$B$2:$B$10=$B71)*('控温被PRO-S级品'!$E$1:$BE$1=BY$1)*('控温被PRO-S级品'!$E$2:$BE$10)),0)+IFERROR(SUMPRODUCT(('冬被-S级品'!$B$2:$B$10=$B71)*('冬被-S级品'!$E$1:$AW$1=BY$1)*('冬被-S级品'!$E$2:$AW$10)),0)+IFERROR(SUMPRODUCT(('白止-S级品'!$A$2:$A$26=$B71)*('白止-S级品'!$D$1:$AV$1=BY$1)*('白止-S级品'!$D$2:$AV$26)),0)+IFERROR(SUMPRODUCT(('乐容-S级品'!$A$4:$A$32=$B71)*('乐容-S级品'!$L$3:$CA$3=BY$1)*('乐容-S级品'!$L$4:$CA$32)),0)</f>
      </c>
      <c r="BZ71" s="280">
        <f>IFERROR(SUMPRODUCT(('控温被PRO-S级品'!$B$2:$B$10=$B71)*('控温被PRO-S级品'!$E$1:$BE$1=BZ$1)*('控温被PRO-S级品'!$E$2:$BE$10)),0)+IFERROR(SUMPRODUCT(('冬被-S级品'!$B$2:$B$10=$B71)*('冬被-S级品'!$E$1:$AW$1=BZ$1)*('冬被-S级品'!$E$2:$AW$10)),0)+IFERROR(SUMPRODUCT(('白止-S级品'!$A$2:$A$26=$B71)*('白止-S级品'!$D$1:$AV$1=BZ$1)*('白止-S级品'!$D$2:$AV$26)),0)+IFERROR(SUMPRODUCT(('乐容-S级品'!$A$4:$A$32=$B71)*('乐容-S级品'!$L$3:$CA$3=BZ$1)*('乐容-S级品'!$L$4:$CA$32)),0)</f>
      </c>
      <c r="CA71" s="280">
        <f>IFERROR(SUMPRODUCT(('控温被PRO-S级品'!$B$2:$B$10=$B71)*('控温被PRO-S级品'!$E$1:$BE$1=CA$1)*('控温被PRO-S级品'!$E$2:$BE$10)),0)+IFERROR(SUMPRODUCT(('冬被-S级品'!$B$2:$B$10=$B71)*('冬被-S级品'!$E$1:$AW$1=CA$1)*('冬被-S级品'!$E$2:$AW$10)),0)+IFERROR(SUMPRODUCT(('白止-S级品'!$A$2:$A$26=$B71)*('白止-S级品'!$D$1:$AV$1=CA$1)*('白止-S级品'!$D$2:$AV$26)),0)+IFERROR(SUMPRODUCT(('乐容-S级品'!$A$4:$A$32=$B71)*('乐容-S级品'!$L$3:$CA$3=CA$1)*('乐容-S级品'!$L$4:$CA$32)),0)</f>
      </c>
      <c r="CB71" s="280">
        <f>IFERROR(SUMPRODUCT(('控温被PRO-S级品'!$B$2:$B$10=$B71)*('控温被PRO-S级品'!$E$1:$BE$1=CB$1)*('控温被PRO-S级品'!$E$2:$BE$10)),0)+IFERROR(SUMPRODUCT(('冬被-S级品'!$B$2:$B$10=$B71)*('冬被-S级品'!$E$1:$AW$1=CB$1)*('冬被-S级品'!$E$2:$AW$10)),0)+IFERROR(SUMPRODUCT(('白止-S级品'!$A$2:$A$26=$B71)*('白止-S级品'!$D$1:$AV$1=CB$1)*('白止-S级品'!$D$2:$AV$26)),0)+IFERROR(SUMPRODUCT(('乐容-S级品'!$A$4:$A$32=$B71)*('乐容-S级品'!$L$3:$CA$3=CB$1)*('乐容-S级品'!$L$4:$CA$32)),0)</f>
      </c>
      <c r="CC71" s="280">
        <f>IFERROR(SUMPRODUCT(('控温被PRO-S级品'!$B$2:$B$10=$B71)*('控温被PRO-S级品'!$E$1:$BE$1=CC$1)*('控温被PRO-S级品'!$E$2:$BE$10)),0)+IFERROR(SUMPRODUCT(('冬被-S级品'!$B$2:$B$10=$B71)*('冬被-S级品'!$E$1:$AW$1=CC$1)*('冬被-S级品'!$E$2:$AW$10)),0)+IFERROR(SUMPRODUCT(('白止-S级品'!$A$2:$A$26=$B71)*('白止-S级品'!$D$1:$AV$1=CC$1)*('白止-S级品'!$D$2:$AV$26)),0)+IFERROR(SUMPRODUCT(('乐容-S级品'!$A$4:$A$32=$B71)*('乐容-S级品'!$L$3:$CA$3=CC$1)*('乐容-S级品'!$L$4:$CA$32)),0)</f>
      </c>
      <c r="CD71" s="280">
        <f>IFERROR(SUMPRODUCT(('控温被PRO-S级品'!$B$2:$B$10=$B71)*('控温被PRO-S级品'!$E$1:$BE$1=CD$1)*('控温被PRO-S级品'!$E$2:$BE$10)),0)+IFERROR(SUMPRODUCT(('冬被-S级品'!$B$2:$B$10=$B71)*('冬被-S级品'!$E$1:$AW$1=CD$1)*('冬被-S级品'!$E$2:$AW$10)),0)+IFERROR(SUMPRODUCT(('白止-S级品'!$A$2:$A$26=$B71)*('白止-S级品'!$D$1:$AV$1=CD$1)*('白止-S级品'!$D$2:$AV$26)),0)+IFERROR(SUMPRODUCT(('乐容-S级品'!$A$4:$A$32=$B71)*('乐容-S级品'!$L$3:$CA$3=CD$1)*('乐容-S级品'!$L$4:$CA$32)),0)</f>
      </c>
      <c r="CE71" s="280">
        <f>IFERROR(SUMPRODUCT(('控温被PRO-S级品'!$B$2:$B$10=$B71)*('控温被PRO-S级品'!$E$1:$BE$1=CE$1)*('控温被PRO-S级品'!$E$2:$BE$10)),0)+IFERROR(SUMPRODUCT(('冬被-S级品'!$B$2:$B$10=$B71)*('冬被-S级品'!$E$1:$AW$1=CE$1)*('冬被-S级品'!$E$2:$AW$10)),0)+IFERROR(SUMPRODUCT(('白止-S级品'!$A$2:$A$26=$B71)*('白止-S级品'!$D$1:$AV$1=CE$1)*('白止-S级品'!$D$2:$AV$26)),0)+IFERROR(SUMPRODUCT(('乐容-S级品'!$A$4:$A$32=$B71)*('乐容-S级品'!$L$3:$CA$3=CE$1)*('乐容-S级品'!$L$4:$CA$32)),0)</f>
      </c>
      <c r="CF71" s="280">
        <f>IFERROR(SUMPRODUCT(('控温被PRO-S级品'!$B$2:$B$10=$B71)*('控温被PRO-S级品'!$E$1:$BE$1=CF$1)*('控温被PRO-S级品'!$E$2:$BE$10)),0)+IFERROR(SUMPRODUCT(('冬被-S级品'!$B$2:$B$10=$B71)*('冬被-S级品'!$E$1:$AW$1=CF$1)*('冬被-S级品'!$E$2:$AW$10)),0)+IFERROR(SUMPRODUCT(('白止-S级品'!$A$2:$A$26=$B71)*('白止-S级品'!$D$1:$AV$1=CF$1)*('白止-S级品'!$D$2:$AV$26)),0)+IFERROR(SUMPRODUCT(('乐容-S级品'!$A$4:$A$32=$B71)*('乐容-S级品'!$L$3:$CA$3=CF$1)*('乐容-S级品'!$L$4:$CA$32)),0)</f>
      </c>
      <c r="CG71" s="280">
        <f>IFERROR(SUMPRODUCT(('控温被PRO-S级品'!$B$2:$B$10=$B71)*('控温被PRO-S级品'!$E$1:$BE$1=CG$1)*('控温被PRO-S级品'!$E$2:$BE$10)),0)+IFERROR(SUMPRODUCT(('冬被-S级品'!$B$2:$B$10=$B71)*('冬被-S级品'!$E$1:$AW$1=CG$1)*('冬被-S级品'!$E$2:$AW$10)),0)+IFERROR(SUMPRODUCT(('白止-S级品'!$A$2:$A$26=$B71)*('白止-S级品'!$D$1:$AV$1=CG$1)*('白止-S级品'!$D$2:$AV$26)),0)+IFERROR(SUMPRODUCT(('乐容-S级品'!$A$4:$A$32=$B71)*('乐容-S级品'!$L$3:$CA$3=CG$1)*('乐容-S级品'!$L$4:$CA$32)),0)</f>
      </c>
      <c r="CH71" s="280">
        <f>IFERROR(SUMPRODUCT(('控温被PRO-S级品'!$B$2:$B$10=$B71)*('控温被PRO-S级品'!$E$1:$BE$1=CH$1)*('控温被PRO-S级品'!$E$2:$BE$10)),0)+IFERROR(SUMPRODUCT(('冬被-S级品'!$B$2:$B$10=$B71)*('冬被-S级品'!$E$1:$AW$1=CH$1)*('冬被-S级品'!$E$2:$AW$10)),0)+IFERROR(SUMPRODUCT(('白止-S级品'!$A$2:$A$26=$B71)*('白止-S级品'!$D$1:$AV$1=CH$1)*('白止-S级品'!$D$2:$AV$26)),0)+IFERROR(SUMPRODUCT(('乐容-S级品'!$A$4:$A$32=$B71)*('乐容-S级品'!$L$3:$CA$3=CH$1)*('乐容-S级品'!$L$4:$CA$32)),0)</f>
      </c>
      <c r="CI71" s="280">
        <f>IFERROR(SUMPRODUCT(('控温被PRO-S级品'!$B$2:$B$10=$B71)*('控温被PRO-S级品'!$E$1:$BE$1=CI$1)*('控温被PRO-S级品'!$E$2:$BE$10)),0)+IFERROR(SUMPRODUCT(('冬被-S级品'!$B$2:$B$10=$B71)*('冬被-S级品'!$E$1:$AW$1=CI$1)*('冬被-S级品'!$E$2:$AW$10)),0)+IFERROR(SUMPRODUCT(('白止-S级品'!$A$2:$A$26=$B71)*('白止-S级品'!$D$1:$AV$1=CI$1)*('白止-S级品'!$D$2:$AV$26)),0)+IFERROR(SUMPRODUCT(('乐容-S级品'!$A$4:$A$32=$B71)*('乐容-S级品'!$L$3:$CA$3=CI$1)*('乐容-S级品'!$L$4:$CA$32)),0)</f>
      </c>
      <c r="CJ71" s="280">
        <f>IFERROR(SUMPRODUCT(('控温被PRO-S级品'!$B$2:$B$10=$B71)*('控温被PRO-S级品'!$E$1:$BE$1=CJ$1)*('控温被PRO-S级品'!$E$2:$BE$10)),0)+IFERROR(SUMPRODUCT(('冬被-S级品'!$B$2:$B$10=$B71)*('冬被-S级品'!$E$1:$AW$1=CJ$1)*('冬被-S级品'!$E$2:$AW$10)),0)+IFERROR(SUMPRODUCT(('白止-S级品'!$A$2:$A$26=$B71)*('白止-S级品'!$D$1:$AV$1=CJ$1)*('白止-S级品'!$D$2:$AV$26)),0)+IFERROR(SUMPRODUCT(('乐容-S级品'!$A$4:$A$32=$B71)*('乐容-S级品'!$L$3:$CA$3=CJ$1)*('乐容-S级品'!$L$4:$CA$32)),0)</f>
      </c>
      <c r="CK71" s="280">
        <f>IFERROR(SUMPRODUCT(('控温被PRO-S级品'!$B$2:$B$10=$B71)*('控温被PRO-S级品'!$E$1:$BE$1=CK$1)*('控温被PRO-S级品'!$E$2:$BE$10)),0)+IFERROR(SUMPRODUCT(('冬被-S级品'!$B$2:$B$10=$B71)*('冬被-S级品'!$E$1:$AW$1=CK$1)*('冬被-S级品'!$E$2:$AW$10)),0)+IFERROR(SUMPRODUCT(('白止-S级品'!$A$2:$A$26=$B71)*('白止-S级品'!$D$1:$AV$1=CK$1)*('白止-S级品'!$D$2:$AV$26)),0)+IFERROR(SUMPRODUCT(('乐容-S级品'!$A$4:$A$32=$B71)*('乐容-S级品'!$L$3:$CA$3=CK$1)*('乐容-S级品'!$L$4:$CA$32)),0)</f>
      </c>
      <c r="CL71" s="280">
        <f>IFERROR(SUMPRODUCT(('控温被PRO-S级品'!$B$2:$B$10=$B71)*('控温被PRO-S级品'!$E$1:$BE$1=CL$1)*('控温被PRO-S级品'!$E$2:$BE$10)),0)+IFERROR(SUMPRODUCT(('冬被-S级品'!$B$2:$B$10=$B71)*('冬被-S级品'!$E$1:$AW$1=CL$1)*('冬被-S级品'!$E$2:$AW$10)),0)+IFERROR(SUMPRODUCT(('白止-S级品'!$A$2:$A$26=$B71)*('白止-S级品'!$D$1:$AV$1=CL$1)*('白止-S级品'!$D$2:$AV$26)),0)+IFERROR(SUMPRODUCT(('乐容-S级品'!$A$4:$A$32=$B71)*('乐容-S级品'!$L$3:$CA$3=CL$1)*('乐容-S级品'!$L$4:$CA$32)),0)</f>
      </c>
      <c r="CM71" s="280">
        <f>IFERROR(SUMPRODUCT(('控温被PRO-S级品'!$B$2:$B$10=$B71)*('控温被PRO-S级品'!$E$1:$BE$1=CM$1)*('控温被PRO-S级品'!$E$2:$BE$10)),0)+IFERROR(SUMPRODUCT(('冬被-S级品'!$B$2:$B$10=$B71)*('冬被-S级品'!$E$1:$AW$1=CM$1)*('冬被-S级品'!$E$2:$AW$10)),0)+IFERROR(SUMPRODUCT(('白止-S级品'!$A$2:$A$26=$B71)*('白止-S级品'!$D$1:$AV$1=CM$1)*('白止-S级品'!$D$2:$AV$26)),0)+IFERROR(SUMPRODUCT(('乐容-S级品'!$A$4:$A$32=$B71)*('乐容-S级品'!$L$3:$CA$3=CM$1)*('乐容-S级品'!$L$4:$CA$32)),0)</f>
      </c>
      <c r="CN71" s="280">
        <f>IFERROR(SUMPRODUCT(('控温被PRO-S级品'!$B$2:$B$10=$B71)*('控温被PRO-S级品'!$E$1:$BE$1=CN$1)*('控温被PRO-S级品'!$E$2:$BE$10)),0)+IFERROR(SUMPRODUCT(('冬被-S级品'!$B$2:$B$10=$B71)*('冬被-S级品'!$E$1:$AW$1=CN$1)*('冬被-S级品'!$E$2:$AW$10)),0)+IFERROR(SUMPRODUCT(('白止-S级品'!$A$2:$A$26=$B71)*('白止-S级品'!$D$1:$AV$1=CN$1)*('白止-S级品'!$D$2:$AV$26)),0)+IFERROR(SUMPRODUCT(('乐容-S级品'!$A$4:$A$32=$B71)*('乐容-S级品'!$L$3:$CA$3=CN$1)*('乐容-S级品'!$L$4:$CA$32)),0)</f>
      </c>
      <c r="CO71" s="280">
        <f>IFERROR(SUMPRODUCT(('控温被PRO-S级品'!$B$2:$B$10=$B71)*('控温被PRO-S级品'!$E$1:$BE$1=CO$1)*('控温被PRO-S级品'!$E$2:$BE$10)),0)+IFERROR(SUMPRODUCT(('冬被-S级品'!$B$2:$B$10=$B71)*('冬被-S级品'!$E$1:$AW$1=CO$1)*('冬被-S级品'!$E$2:$AW$10)),0)+IFERROR(SUMPRODUCT(('白止-S级品'!$A$2:$A$26=$B71)*('白止-S级品'!$D$1:$AV$1=CO$1)*('白止-S级品'!$D$2:$AV$26)),0)+IFERROR(SUMPRODUCT(('乐容-S级品'!$A$4:$A$32=$B71)*('乐容-S级品'!$L$3:$CA$3=CO$1)*('乐容-S级品'!$L$4:$CA$32)),0)</f>
      </c>
      <c r="CP71" s="280">
        <f>IFERROR(SUMPRODUCT(('控温被PRO-S级品'!$B$2:$B$10=$B71)*('控温被PRO-S级品'!$E$1:$BE$1=CP$1)*('控温被PRO-S级品'!$E$2:$BE$10)),0)+IFERROR(SUMPRODUCT(('冬被-S级品'!$B$2:$B$10=$B71)*('冬被-S级品'!$E$1:$AW$1=CP$1)*('冬被-S级品'!$E$2:$AW$10)),0)+IFERROR(SUMPRODUCT(('白止-S级品'!$A$2:$A$26=$B71)*('白止-S级品'!$D$1:$AV$1=CP$1)*('白止-S级品'!$D$2:$AV$26)),0)+IFERROR(SUMPRODUCT(('乐容-S级品'!$A$4:$A$32=$B71)*('乐容-S级品'!$L$3:$CA$3=CP$1)*('乐容-S级品'!$L$4:$CA$32)),0)</f>
      </c>
      <c r="CQ71" s="280">
        <f>IFERROR(SUMPRODUCT(('控温被PRO-S级品'!$B$2:$B$10=$B71)*('控温被PRO-S级品'!$E$1:$BE$1=CQ$1)*('控温被PRO-S级品'!$E$2:$BE$10)),0)+IFERROR(SUMPRODUCT(('冬被-S级品'!$B$2:$B$10=$B71)*('冬被-S级品'!$E$1:$AW$1=CQ$1)*('冬被-S级品'!$E$2:$AW$10)),0)+IFERROR(SUMPRODUCT(('白止-S级品'!$A$2:$A$26=$B71)*('白止-S级品'!$D$1:$AV$1=CQ$1)*('白止-S级品'!$D$2:$AV$26)),0)+IFERROR(SUMPRODUCT(('乐容-S级品'!$A$4:$A$32=$B71)*('乐容-S级品'!$L$3:$CA$3=CQ$1)*('乐容-S级品'!$L$4:$CA$32)),0)</f>
      </c>
      <c r="CR71" s="280">
        <f>IFERROR(SUMPRODUCT(('控温被PRO-S级品'!$B$2:$B$10=$B71)*('控温被PRO-S级品'!$E$1:$BE$1=CR$1)*('控温被PRO-S级品'!$E$2:$BE$10)),0)+IFERROR(SUMPRODUCT(('冬被-S级品'!$B$2:$B$10=$B71)*('冬被-S级品'!$E$1:$AW$1=CR$1)*('冬被-S级品'!$E$2:$AW$10)),0)+IFERROR(SUMPRODUCT(('白止-S级品'!$A$2:$A$26=$B71)*('白止-S级品'!$D$1:$AV$1=CR$1)*('白止-S级品'!$D$2:$AV$26)),0)+IFERROR(SUMPRODUCT(('乐容-S级品'!$A$4:$A$32=$B71)*('乐容-S级品'!$L$3:$CA$3=CR$1)*('乐容-S级品'!$L$4:$CA$32)),0)</f>
      </c>
      <c r="CS71" s="280">
        <f>IFERROR(SUMPRODUCT(('控温被PRO-S级品'!$B$2:$B$10=$B71)*('控温被PRO-S级品'!$E$1:$BE$1=CS$1)*('控温被PRO-S级品'!$E$2:$BE$10)),0)+IFERROR(SUMPRODUCT(('冬被-S级品'!$B$2:$B$10=$B71)*('冬被-S级品'!$E$1:$AW$1=CS$1)*('冬被-S级品'!$E$2:$AW$10)),0)+IFERROR(SUMPRODUCT(('白止-S级品'!$A$2:$A$26=$B71)*('白止-S级品'!$D$1:$AV$1=CS$1)*('白止-S级品'!$D$2:$AV$26)),0)+IFERROR(SUMPRODUCT(('乐容-S级品'!$A$4:$A$32=$B71)*('乐容-S级品'!$L$3:$CA$3=CS$1)*('乐容-S级品'!$L$4:$CA$32)),0)</f>
      </c>
      <c r="CT71" s="280">
        <f>IFERROR(SUMPRODUCT(('控温被PRO-S级品'!$B$2:$B$10=$B71)*('控温被PRO-S级品'!$E$1:$BE$1=CT$1)*('控温被PRO-S级品'!$E$2:$BE$10)),0)+IFERROR(SUMPRODUCT(('冬被-S级品'!$B$2:$B$10=$B71)*('冬被-S级品'!$E$1:$AW$1=CT$1)*('冬被-S级品'!$E$2:$AW$10)),0)+IFERROR(SUMPRODUCT(('白止-S级品'!$A$2:$A$26=$B71)*('白止-S级品'!$D$1:$AV$1=CT$1)*('白止-S级品'!$D$2:$AV$26)),0)+IFERROR(SUMPRODUCT(('乐容-S级品'!$A$4:$A$32=$B71)*('乐容-S级品'!$L$3:$CA$3=CT$1)*('乐容-S级品'!$L$4:$CA$32)),0)</f>
      </c>
      <c r="CU71" s="280">
        <f>IFERROR(SUMPRODUCT(('控温被PRO-S级品'!$B$2:$B$10=$B71)*('控温被PRO-S级品'!$E$1:$BE$1=CU$1)*('控温被PRO-S级品'!$E$2:$BE$10)),0)+IFERROR(SUMPRODUCT(('冬被-S级品'!$B$2:$B$10=$B71)*('冬被-S级品'!$E$1:$AW$1=CU$1)*('冬被-S级品'!$E$2:$AW$10)),0)+IFERROR(SUMPRODUCT(('白止-S级品'!$A$2:$A$26=$B71)*('白止-S级品'!$D$1:$AV$1=CU$1)*('白止-S级品'!$D$2:$AV$26)),0)+IFERROR(SUMPRODUCT(('乐容-S级品'!$A$4:$A$32=$B71)*('乐容-S级品'!$L$3:$CA$3=CU$1)*('乐容-S级品'!$L$4:$CA$32)),0)</f>
      </c>
      <c r="CV71" s="280">
        <f>IFERROR(SUMPRODUCT(('控温被PRO-S级品'!$B$2:$B$10=$B71)*('控温被PRO-S级品'!$E$1:$BE$1=CV$1)*('控温被PRO-S级品'!$E$2:$BE$10)),0)+IFERROR(SUMPRODUCT(('冬被-S级品'!$B$2:$B$10=$B71)*('冬被-S级品'!$E$1:$AW$1=CV$1)*('冬被-S级品'!$E$2:$AW$10)),0)+IFERROR(SUMPRODUCT(('白止-S级品'!$A$2:$A$26=$B71)*('白止-S级品'!$D$1:$AV$1=CV$1)*('白止-S级品'!$D$2:$AV$26)),0)+IFERROR(SUMPRODUCT(('乐容-S级品'!$A$4:$A$32=$B71)*('乐容-S级品'!$L$3:$CA$3=CV$1)*('乐容-S级品'!$L$4:$CA$32)),0)</f>
      </c>
      <c r="CW71" s="280">
        <f>IFERROR(SUMPRODUCT(('控温被PRO-S级品'!$B$2:$B$10=$B71)*('控温被PRO-S级品'!$E$1:$BE$1=CW$1)*('控温被PRO-S级品'!$E$2:$BE$10)),0)+IFERROR(SUMPRODUCT(('冬被-S级品'!$B$2:$B$10=$B71)*('冬被-S级品'!$E$1:$AW$1=CW$1)*('冬被-S级品'!$E$2:$AW$10)),0)+IFERROR(SUMPRODUCT(('白止-S级品'!$A$2:$A$26=$B71)*('白止-S级品'!$D$1:$AV$1=CW$1)*('白止-S级品'!$D$2:$AV$26)),0)+IFERROR(SUMPRODUCT(('乐容-S级品'!$A$4:$A$32=$B71)*('乐容-S级品'!$L$3:$CA$3=CW$1)*('乐容-S级品'!$L$4:$CA$32)),0)</f>
      </c>
      <c r="CX71" s="280">
        <f>IFERROR(SUMPRODUCT(('控温被PRO-S级品'!$B$2:$B$10=$B71)*('控温被PRO-S级品'!$E$1:$BE$1=CX$1)*('控温被PRO-S级品'!$E$2:$BE$10)),0)+IFERROR(SUMPRODUCT(('冬被-S级品'!$B$2:$B$10=$B71)*('冬被-S级品'!$E$1:$AW$1=CX$1)*('冬被-S级品'!$E$2:$AW$10)),0)+IFERROR(SUMPRODUCT(('白止-S级品'!$A$2:$A$26=$B71)*('白止-S级品'!$D$1:$AV$1=CX$1)*('白止-S级品'!$D$2:$AV$26)),0)+IFERROR(SUMPRODUCT(('乐容-S级品'!$A$4:$A$32=$B71)*('乐容-S级品'!$L$3:$CA$3=CX$1)*('乐容-S级品'!$L$4:$CA$32)),0)</f>
      </c>
      <c r="CY71" s="280">
        <f>IFERROR(SUMPRODUCT(('控温被PRO-S级品'!$B$2:$B$10=$B71)*('控温被PRO-S级品'!$E$1:$BE$1=CY$1)*('控温被PRO-S级品'!$E$2:$BE$10)),0)+IFERROR(SUMPRODUCT(('冬被-S级品'!$B$2:$B$10=$B71)*('冬被-S级品'!$E$1:$AW$1=CY$1)*('冬被-S级品'!$E$2:$AW$10)),0)+IFERROR(SUMPRODUCT(('白止-S级品'!$A$2:$A$26=$B71)*('白止-S级品'!$D$1:$AV$1=CY$1)*('白止-S级品'!$D$2:$AV$26)),0)+IFERROR(SUMPRODUCT(('乐容-S级品'!$A$4:$A$32=$B71)*('乐容-S级品'!$L$3:$CA$3=CY$1)*('乐容-S级品'!$L$4:$CA$32)),0)</f>
      </c>
      <c r="CZ71" s="280">
        <f>IFERROR(SUMPRODUCT(('控温被PRO-S级品'!$B$2:$B$10=$B71)*('控温被PRO-S级品'!$E$1:$BE$1=CZ$1)*('控温被PRO-S级品'!$E$2:$BE$10)),0)+IFERROR(SUMPRODUCT(('冬被-S级品'!$B$2:$B$10=$B71)*('冬被-S级品'!$E$1:$AW$1=CZ$1)*('冬被-S级品'!$E$2:$AW$10)),0)+IFERROR(SUMPRODUCT(('白止-S级品'!$A$2:$A$26=$B71)*('白止-S级品'!$D$1:$AV$1=CZ$1)*('白止-S级品'!$D$2:$AV$26)),0)+IFERROR(SUMPRODUCT(('乐容-S级品'!$A$4:$A$32=$B71)*('乐容-S级品'!$L$3:$CA$3=CZ$1)*('乐容-S级品'!$L$4:$CA$32)),0)</f>
      </c>
      <c r="DA71" s="280">
        <f>IFERROR(SUMPRODUCT(('控温被PRO-S级品'!$B$2:$B$10=$B71)*('控温被PRO-S级品'!$E$1:$BE$1=DA$1)*('控温被PRO-S级品'!$E$2:$BE$10)),0)+IFERROR(SUMPRODUCT(('冬被-S级品'!$B$2:$B$10=$B71)*('冬被-S级品'!$E$1:$AW$1=DA$1)*('冬被-S级品'!$E$2:$AW$10)),0)+IFERROR(SUMPRODUCT(('白止-S级品'!$A$2:$A$26=$B71)*('白止-S级品'!$D$1:$AV$1=DA$1)*('白止-S级品'!$D$2:$AV$26)),0)+IFERROR(SUMPRODUCT(('乐容-S级品'!$A$4:$A$32=$B71)*('乐容-S级品'!$L$3:$CA$3=DA$1)*('乐容-S级品'!$L$4:$CA$32)),0)</f>
      </c>
      <c r="DB71" s="280">
        <f>IFERROR(SUMPRODUCT(('控温被PRO-S级品'!$B$2:$B$10=$B71)*('控温被PRO-S级品'!$E$1:$BE$1=DB$1)*('控温被PRO-S级品'!$E$2:$BE$10)),0)+IFERROR(SUMPRODUCT(('冬被-S级品'!$B$2:$B$10=$B71)*('冬被-S级品'!$E$1:$AW$1=DB$1)*('冬被-S级品'!$E$2:$AW$10)),0)+IFERROR(SUMPRODUCT(('白止-S级品'!$A$2:$A$26=$B71)*('白止-S级品'!$D$1:$AV$1=DB$1)*('白止-S级品'!$D$2:$AV$26)),0)+IFERROR(SUMPRODUCT(('乐容-S级品'!$A$4:$A$32=$B71)*('乐容-S级品'!$L$3:$CA$3=DB$1)*('乐容-S级品'!$L$4:$CA$32)),0)</f>
      </c>
      <c r="DC71" s="280">
        <f>IFERROR(SUMPRODUCT(('控温被PRO-S级品'!$B$2:$B$10=$B71)*('控温被PRO-S级品'!$E$1:$BE$1=DC$1)*('控温被PRO-S级品'!$E$2:$BE$10)),0)+IFERROR(SUMPRODUCT(('冬被-S级品'!$B$2:$B$10=$B71)*('冬被-S级品'!$E$1:$AW$1=DC$1)*('冬被-S级品'!$E$2:$AW$10)),0)+IFERROR(SUMPRODUCT(('白止-S级品'!$A$2:$A$26=$B71)*('白止-S级品'!$D$1:$AV$1=DC$1)*('白止-S级品'!$D$2:$AV$26)),0)+IFERROR(SUMPRODUCT(('乐容-S级品'!$A$4:$A$32=$B71)*('乐容-S级品'!$L$3:$CA$3=DC$1)*('乐容-S级品'!$L$4:$CA$32)),0)</f>
      </c>
      <c r="DD71" s="280">
        <f>IFERROR(SUMPRODUCT(('控温被PRO-S级品'!$B$2:$B$10=$B71)*('控温被PRO-S级品'!$E$1:$BE$1=DD$1)*('控温被PRO-S级品'!$E$2:$BE$10)),0)+IFERROR(SUMPRODUCT(('冬被-S级品'!$B$2:$B$10=$B71)*('冬被-S级品'!$E$1:$AW$1=DD$1)*('冬被-S级品'!$E$2:$AW$10)),0)+IFERROR(SUMPRODUCT(('白止-S级品'!$A$2:$A$26=$B71)*('白止-S级品'!$D$1:$AV$1=DD$1)*('白止-S级品'!$D$2:$AV$26)),0)+IFERROR(SUMPRODUCT(('乐容-S级品'!$A$4:$A$32=$B71)*('乐容-S级品'!$L$3:$CA$3=DD$1)*('乐容-S级品'!$L$4:$CA$32)),0)</f>
      </c>
      <c r="DE71" s="280">
        <f>IFERROR(SUMPRODUCT(('控温被PRO-S级品'!$B$2:$B$10=$B71)*('控温被PRO-S级品'!$E$1:$BE$1=DE$1)*('控温被PRO-S级品'!$E$2:$BE$10)),0)+IFERROR(SUMPRODUCT(('冬被-S级品'!$B$2:$B$10=$B71)*('冬被-S级品'!$E$1:$AW$1=DE$1)*('冬被-S级品'!$E$2:$AW$10)),0)+IFERROR(SUMPRODUCT(('白止-S级品'!$A$2:$A$26=$B71)*('白止-S级品'!$D$1:$AV$1=DE$1)*('白止-S级品'!$D$2:$AV$26)),0)+IFERROR(SUMPRODUCT(('乐容-S级品'!$A$4:$A$32=$B71)*('乐容-S级品'!$L$3:$CA$3=DE$1)*('乐容-S级品'!$L$4:$CA$32)),0)</f>
      </c>
      <c r="DF71" s="280">
        <f>IFERROR(SUMPRODUCT(('控温被PRO-S级品'!$B$2:$B$10=$B71)*('控温被PRO-S级品'!$E$1:$BE$1=DF$1)*('控温被PRO-S级品'!$E$2:$BE$10)),0)+IFERROR(SUMPRODUCT(('冬被-S级品'!$B$2:$B$10=$B71)*('冬被-S级品'!$E$1:$AW$1=DF$1)*('冬被-S级品'!$E$2:$AW$10)),0)+IFERROR(SUMPRODUCT(('白止-S级品'!$A$2:$A$26=$B71)*('白止-S级品'!$D$1:$AV$1=DF$1)*('白止-S级品'!$D$2:$AV$26)),0)+IFERROR(SUMPRODUCT(('乐容-S级品'!$A$4:$A$32=$B71)*('乐容-S级品'!$L$3:$CA$3=DF$1)*('乐容-S级品'!$L$4:$CA$32)),0)</f>
      </c>
      <c r="DG71" s="280">
        <f>IFERROR(SUMPRODUCT(('控温被PRO-S级品'!$B$2:$B$10=$B71)*('控温被PRO-S级品'!$E$1:$BE$1=DG$1)*('控温被PRO-S级品'!$E$2:$BE$10)),0)+IFERROR(SUMPRODUCT(('冬被-S级品'!$B$2:$B$10=$B71)*('冬被-S级品'!$E$1:$AW$1=DG$1)*('冬被-S级品'!$E$2:$AW$10)),0)+IFERROR(SUMPRODUCT(('白止-S级品'!$A$2:$A$26=$B71)*('白止-S级品'!$D$1:$AV$1=DG$1)*('白止-S级品'!$D$2:$AV$26)),0)+IFERROR(SUMPRODUCT(('乐容-S级品'!$A$4:$A$32=$B71)*('乐容-S级品'!$L$3:$CA$3=DG$1)*('乐容-S级品'!$L$4:$CA$32)),0)</f>
      </c>
      <c r="DH71" s="280">
        <f>IFERROR(SUMPRODUCT(('控温被PRO-S级品'!$B$2:$B$10=$B71)*('控温被PRO-S级品'!$E$1:$BE$1=DH$1)*('控温被PRO-S级品'!$E$2:$BE$10)),0)+IFERROR(SUMPRODUCT(('冬被-S级品'!$B$2:$B$10=$B71)*('冬被-S级品'!$E$1:$AW$1=DH$1)*('冬被-S级品'!$E$2:$AW$10)),0)+IFERROR(SUMPRODUCT(('白止-S级品'!$A$2:$A$26=$B71)*('白止-S级品'!$D$1:$AV$1=DH$1)*('白止-S级品'!$D$2:$AV$26)),0)+IFERROR(SUMPRODUCT(('乐容-S级品'!$A$4:$A$32=$B71)*('乐容-S级品'!$L$3:$CA$3=DH$1)*('乐容-S级品'!$L$4:$CA$32)),0)</f>
      </c>
      <c r="DI71" s="280">
        <f>IFERROR(SUMPRODUCT(('控温被PRO-S级品'!$B$2:$B$10=$B71)*('控温被PRO-S级品'!$E$1:$BE$1=DI$1)*('控温被PRO-S级品'!$E$2:$BE$10)),0)+IFERROR(SUMPRODUCT(('冬被-S级品'!$B$2:$B$10=$B71)*('冬被-S级品'!$E$1:$AW$1=DI$1)*('冬被-S级品'!$E$2:$AW$10)),0)+IFERROR(SUMPRODUCT(('白止-S级品'!$A$2:$A$26=$B71)*('白止-S级品'!$D$1:$AV$1=DI$1)*('白止-S级品'!$D$2:$AV$26)),0)+IFERROR(SUMPRODUCT(('乐容-S级品'!$A$4:$A$32=$B71)*('乐容-S级品'!$L$3:$CA$3=DI$1)*('乐容-S级品'!$L$4:$CA$32)),0)</f>
      </c>
      <c r="DJ71" s="280">
        <f>IFERROR(SUMPRODUCT(('控温被PRO-S级品'!$B$2:$B$10=$B71)*('控温被PRO-S级品'!$E$1:$BE$1=DJ$1)*('控温被PRO-S级品'!$E$2:$BE$10)),0)+IFERROR(SUMPRODUCT(('冬被-S级品'!$B$2:$B$10=$B71)*('冬被-S级品'!$E$1:$AW$1=DJ$1)*('冬被-S级品'!$E$2:$AW$10)),0)+IFERROR(SUMPRODUCT(('白止-S级品'!$A$2:$A$26=$B71)*('白止-S级品'!$D$1:$AV$1=DJ$1)*('白止-S级品'!$D$2:$AV$26)),0)+IFERROR(SUMPRODUCT(('乐容-S级品'!$A$4:$A$32=$B71)*('乐容-S级品'!$L$3:$CA$3=DJ$1)*('乐容-S级品'!$L$4:$CA$32)),0)</f>
      </c>
      <c r="DK71" s="280"/>
      <c r="DL71" s="280"/>
      <c r="DM71" s="280"/>
      <c r="DN71" s="280"/>
      <c r="DO71" s="280"/>
      <c r="DP71" s="280"/>
      <c r="DQ71" s="280"/>
      <c r="DR71" s="280"/>
      <c r="DS71" s="280"/>
      <c r="DT71" s="280"/>
      <c r="DU71" s="280"/>
      <c r="DV71" s="280"/>
      <c r="DW71" s="280">
        <f>VLOOKUP(B71,'系统编码规格'!A:C,3,FALSE)</f>
      </c>
      <c r="DX71" s="280"/>
      <c r="DY71" s="280"/>
      <c r="DZ71" s="280"/>
      <c r="EA71" s="280"/>
      <c r="EB71" s="280"/>
      <c r="EC71" s="280"/>
      <c r="ED71" s="280"/>
      <c r="EE71" s="280"/>
      <c r="EF71" s="280"/>
      <c r="EG71" s="280"/>
      <c r="EH71" s="280"/>
      <c r="EI71" s="280"/>
      <c r="EJ71" s="280"/>
      <c r="EK71" s="280"/>
      <c r="EL71" s="280"/>
      <c r="EM71" s="280"/>
      <c r="EN71" s="280"/>
      <c r="EO71" s="280"/>
      <c r="EP71" s="280"/>
      <c r="EQ71" s="280"/>
      <c r="ER71" s="280"/>
      <c r="ES71" s="280"/>
      <c r="ET71" s="280"/>
      <c r="EU71" s="280"/>
      <c r="EV71" s="280"/>
      <c r="EW71" s="280"/>
      <c r="EX71" s="280"/>
      <c r="EY71" s="280"/>
      <c r="EZ71" s="280"/>
      <c r="FA71" s="280"/>
      <c r="FB71" s="280"/>
      <c r="FC71" s="280"/>
      <c r="FD71" s="280"/>
      <c r="FE71" s="280"/>
      <c r="FF71" s="280"/>
      <c r="FG71" s="280"/>
      <c r="FH71" s="280"/>
      <c r="FI71" s="280"/>
      <c r="FJ71" s="280"/>
      <c r="FK71" s="280"/>
      <c r="FL71" s="280"/>
      <c r="FM71" s="280"/>
      <c r="FN71" s="280"/>
      <c r="FO71" s="280"/>
      <c r="FP71" s="280"/>
      <c r="FQ71" s="280"/>
      <c r="FR71" s="280"/>
      <c r="FS71" s="280"/>
      <c r="FT71" s="280"/>
      <c r="FU71" s="280"/>
      <c r="FV71" s="280"/>
      <c r="FW71" s="280"/>
      <c r="FX71" s="280"/>
      <c r="FY71" s="280"/>
      <c r="FZ71" s="280"/>
      <c r="GA71" s="280"/>
      <c r="GB71" s="280"/>
      <c r="GC71" s="280"/>
      <c r="GD71" s="280"/>
      <c r="GE71" s="280"/>
      <c r="GF71" s="280"/>
      <c r="GG71" s="280"/>
      <c r="GH71" s="280"/>
      <c r="GI71" s="280"/>
      <c r="GJ71" s="280"/>
      <c r="GK71" s="280"/>
      <c r="GL71" s="280"/>
      <c r="GM71" s="280"/>
      <c r="GN71" s="280"/>
      <c r="GO71" s="280"/>
      <c r="GP71" s="280"/>
      <c r="GQ71" s="280"/>
      <c r="GR71" s="280"/>
      <c r="GS71" s="280"/>
      <c r="GT71" s="280"/>
      <c r="GU71" s="280"/>
      <c r="GV71" s="280"/>
    </row>
    <row r="72">
      <c r="A72" s="309" t="str">
        <v>乐容</v>
      </c>
      <c r="B72" s="310" t="str">
        <v>0105100044-1.5-JD28</v>
      </c>
      <c r="C72" s="309" t="str">
        <v>αTOUR PLANET 普兰特床垫</v>
      </c>
      <c r="D72" s="309" t="str">
        <v>150*200*28cm(酒店同款）</v>
      </c>
      <c r="E72">
        <f>SUM(F72:GX72)</f>
      </c>
      <c r="F72" s="280">
        <f>IFERROR(SUMPRODUCT(('控温被PRO-S级品'!$B$2:$B$10=$B72)*('控温被PRO-S级品'!$E$1:$BE$1=F$1)*('控温被PRO-S级品'!$E$2:$BE$10)),0)+IFERROR(SUMPRODUCT(('冬被-S级品'!$B$2:$B$10=$B72)*('冬被-S级品'!$E$1:$AW$1=F$1)*('冬被-S级品'!$E$2:$AW$10)),0)+IFERROR(SUMPRODUCT(('白止-S级品'!$A$2:$A$26=$B72)*('白止-S级品'!$D$1:$AV$1=F$1)*('白止-S级品'!$D$2:$AV$26)),0)+IFERROR(SUMPRODUCT(('乐容-S级品'!$A$4:$A$32=$B72)*('乐容-S级品'!$L$3:$CA$3=F$1)*('乐容-S级品'!$L$4:$CA$32)),0)</f>
      </c>
      <c r="G72" s="280">
        <f>IFERROR(SUMPRODUCT(('控温被PRO-S级品'!$B$2:$B$10=$B72)*('控温被PRO-S级品'!$E$1:$BE$1=G$1)*('控温被PRO-S级品'!$E$2:$BE$10)),0)+IFERROR(SUMPRODUCT(('冬被-S级品'!$B$2:$B$10=$B72)*('冬被-S级品'!$E$1:$AW$1=G$1)*('冬被-S级品'!$E$2:$AW$10)),0)+IFERROR(SUMPRODUCT(('白止-S级品'!$A$2:$A$26=$B72)*('白止-S级品'!$D$1:$AV$1=G$1)*('白止-S级品'!$D$2:$AV$26)),0)+IFERROR(SUMPRODUCT(('乐容-S级品'!$A$4:$A$32=$B72)*('乐容-S级品'!$L$3:$CA$3=G$1)*('乐容-S级品'!$L$4:$CA$32)),0)</f>
      </c>
      <c r="H72" s="280">
        <f>IFERROR(SUMPRODUCT(('控温被PRO-S级品'!$B$2:$B$10=$B72)*('控温被PRO-S级品'!$E$1:$BE$1=H$1)*('控温被PRO-S级品'!$E$2:$BE$10)),0)+IFERROR(SUMPRODUCT(('冬被-S级品'!$B$2:$B$10=$B72)*('冬被-S级品'!$E$1:$AW$1=H$1)*('冬被-S级品'!$E$2:$AW$10)),0)+IFERROR(SUMPRODUCT(('白止-S级品'!$A$2:$A$26=$B72)*('白止-S级品'!$D$1:$AV$1=H$1)*('白止-S级品'!$D$2:$AV$26)),0)+IFERROR(SUMPRODUCT(('乐容-S级品'!$A$4:$A$32=$B72)*('乐容-S级品'!$L$3:$CA$3=H$1)*('乐容-S级品'!$L$4:$CA$32)),0)</f>
      </c>
      <c r="I72" s="280">
        <f>IFERROR(SUMPRODUCT(('控温被PRO-S级品'!$B$2:$B$10=$B72)*('控温被PRO-S级品'!$E$1:$BE$1=I$1)*('控温被PRO-S级品'!$E$2:$BE$10)),0)+IFERROR(SUMPRODUCT(('冬被-S级品'!$B$2:$B$10=$B72)*('冬被-S级品'!$E$1:$AW$1=I$1)*('冬被-S级品'!$E$2:$AW$10)),0)+IFERROR(SUMPRODUCT(('白止-S级品'!$A$2:$A$26=$B72)*('白止-S级品'!$D$1:$AV$1=I$1)*('白止-S级品'!$D$2:$AV$26)),0)+IFERROR(SUMPRODUCT(('乐容-S级品'!$A$4:$A$32=$B72)*('乐容-S级品'!$L$3:$CA$3=I$1)*('乐容-S级品'!$L$4:$CA$32)),0)</f>
      </c>
      <c r="J72" s="280">
        <f>IFERROR(SUMPRODUCT(('控温被PRO-S级品'!$B$2:$B$10=$B72)*('控温被PRO-S级品'!$E$1:$BE$1=J$1)*('控温被PRO-S级品'!$E$2:$BE$10)),0)+IFERROR(SUMPRODUCT(('冬被-S级品'!$B$2:$B$10=$B72)*('冬被-S级品'!$E$1:$AW$1=J$1)*('冬被-S级品'!$E$2:$AW$10)),0)+IFERROR(SUMPRODUCT(('白止-S级品'!$A$2:$A$26=$B72)*('白止-S级品'!$D$1:$AV$1=J$1)*('白止-S级品'!$D$2:$AV$26)),0)+IFERROR(SUMPRODUCT(('乐容-S级品'!$A$4:$A$32=$B72)*('乐容-S级品'!$L$3:$CA$3=J$1)*('乐容-S级品'!$L$4:$CA$32)),0)</f>
      </c>
      <c r="K72" s="280">
        <f>IFERROR(SUMPRODUCT(('控温被PRO-S级品'!$B$2:$B$10=$B72)*('控温被PRO-S级品'!$E$1:$BE$1=K$1)*('控温被PRO-S级品'!$E$2:$BE$10)),0)+IFERROR(SUMPRODUCT(('冬被-S级品'!$B$2:$B$10=$B72)*('冬被-S级品'!$E$1:$AW$1=K$1)*('冬被-S级品'!$E$2:$AW$10)),0)+IFERROR(SUMPRODUCT(('白止-S级品'!$A$2:$A$26=$B72)*('白止-S级品'!$D$1:$AV$1=K$1)*('白止-S级品'!$D$2:$AV$26)),0)+IFERROR(SUMPRODUCT(('乐容-S级品'!$A$4:$A$32=$B72)*('乐容-S级品'!$L$3:$CA$3=K$1)*('乐容-S级品'!$L$4:$CA$32)),0)</f>
      </c>
      <c r="L72" s="280">
        <f>IFERROR(SUMPRODUCT(('控温被PRO-S级品'!$B$2:$B$10=$B72)*('控温被PRO-S级品'!$E$1:$BE$1=L$1)*('控温被PRO-S级品'!$E$2:$BE$10)),0)+IFERROR(SUMPRODUCT(('冬被-S级品'!$B$2:$B$10=$B72)*('冬被-S级品'!$E$1:$AW$1=L$1)*('冬被-S级品'!$E$2:$AW$10)),0)+IFERROR(SUMPRODUCT(('白止-S级品'!$A$2:$A$26=$B72)*('白止-S级品'!$D$1:$AV$1=L$1)*('白止-S级品'!$D$2:$AV$26)),0)+IFERROR(SUMPRODUCT(('乐容-S级品'!$A$4:$A$32=$B72)*('乐容-S级品'!$L$3:$CA$3=L$1)*('乐容-S级品'!$L$4:$CA$32)),0)</f>
      </c>
      <c r="M72" s="280">
        <f>IFERROR(SUMPRODUCT(('控温被PRO-S级品'!$B$2:$B$10=$B72)*('控温被PRO-S级品'!$E$1:$BE$1=M$1)*('控温被PRO-S级品'!$E$2:$BE$10)),0)+IFERROR(SUMPRODUCT(('冬被-S级品'!$B$2:$B$10=$B72)*('冬被-S级品'!$E$1:$AW$1=M$1)*('冬被-S级品'!$E$2:$AW$10)),0)+IFERROR(SUMPRODUCT(('白止-S级品'!$A$2:$A$26=$B72)*('白止-S级品'!$D$1:$AV$1=M$1)*('白止-S级品'!$D$2:$AV$26)),0)+IFERROR(SUMPRODUCT(('乐容-S级品'!$A$4:$A$32=$B72)*('乐容-S级品'!$L$3:$CA$3=M$1)*('乐容-S级品'!$L$4:$CA$32)),0)</f>
      </c>
      <c r="N72" s="280">
        <f>IFERROR(SUMPRODUCT(('控温被PRO-S级品'!$B$2:$B$10=$B72)*('控温被PRO-S级品'!$E$1:$BE$1=N$1)*('控温被PRO-S级品'!$E$2:$BE$10)),0)+IFERROR(SUMPRODUCT(('冬被-S级品'!$B$2:$B$10=$B72)*('冬被-S级品'!$E$1:$AW$1=N$1)*('冬被-S级品'!$E$2:$AW$10)),0)+IFERROR(SUMPRODUCT(('白止-S级品'!$A$2:$A$26=$B72)*('白止-S级品'!$D$1:$AV$1=N$1)*('白止-S级品'!$D$2:$AV$26)),0)+IFERROR(SUMPRODUCT(('乐容-S级品'!$A$4:$A$32=$B72)*('乐容-S级品'!$L$3:$CA$3=N$1)*('乐容-S级品'!$L$4:$CA$32)),0)</f>
      </c>
      <c r="O72" s="280">
        <f>IFERROR(SUMPRODUCT(('控温被PRO-S级品'!$B$2:$B$10=$B72)*('控温被PRO-S级品'!$E$1:$BE$1=O$1)*('控温被PRO-S级品'!$E$2:$BE$10)),0)+IFERROR(SUMPRODUCT(('冬被-S级品'!$B$2:$B$10=$B72)*('冬被-S级品'!$E$1:$AW$1=O$1)*('冬被-S级品'!$E$2:$AW$10)),0)+IFERROR(SUMPRODUCT(('白止-S级品'!$A$2:$A$26=$B72)*('白止-S级品'!$D$1:$AV$1=O$1)*('白止-S级品'!$D$2:$AV$26)),0)+IFERROR(SUMPRODUCT(('乐容-S级品'!$A$4:$A$32=$B72)*('乐容-S级品'!$L$3:$CA$3=O$1)*('乐容-S级品'!$L$4:$CA$32)),0)</f>
      </c>
      <c r="P72" s="280">
        <f>IFERROR(SUMPRODUCT(('控温被PRO-S级品'!$B$2:$B$10=$B72)*('控温被PRO-S级品'!$E$1:$BE$1=P$1)*('控温被PRO-S级品'!$E$2:$BE$10)),0)+IFERROR(SUMPRODUCT(('冬被-S级品'!$B$2:$B$10=$B72)*('冬被-S级品'!$E$1:$AW$1=P$1)*('冬被-S级品'!$E$2:$AW$10)),0)+IFERROR(SUMPRODUCT(('白止-S级品'!$A$2:$A$26=$B72)*('白止-S级品'!$D$1:$AV$1=P$1)*('白止-S级品'!$D$2:$AV$26)),0)+IFERROR(SUMPRODUCT(('乐容-S级品'!$A$4:$A$32=$B72)*('乐容-S级品'!$L$3:$CA$3=P$1)*('乐容-S级品'!$L$4:$CA$32)),0)</f>
      </c>
      <c r="Q72" s="280">
        <f>IFERROR(SUMPRODUCT(('控温被PRO-S级品'!$B$2:$B$10=$B72)*('控温被PRO-S级品'!$E$1:$BE$1=Q$1)*('控温被PRO-S级品'!$E$2:$BE$10)),0)+IFERROR(SUMPRODUCT(('冬被-S级品'!$B$2:$B$10=$B72)*('冬被-S级品'!$E$1:$AW$1=Q$1)*('冬被-S级品'!$E$2:$AW$10)),0)+IFERROR(SUMPRODUCT(('白止-S级品'!$A$2:$A$26=$B72)*('白止-S级品'!$D$1:$AV$1=Q$1)*('白止-S级品'!$D$2:$AV$26)),0)+IFERROR(SUMPRODUCT(('乐容-S级品'!$A$4:$A$32=$B72)*('乐容-S级品'!$L$3:$CA$3=Q$1)*('乐容-S级品'!$L$4:$CA$32)),0)</f>
      </c>
      <c r="R72" s="280">
        <f>IFERROR(SUMPRODUCT(('控温被PRO-S级品'!$B$2:$B$10=$B72)*('控温被PRO-S级品'!$E$1:$BE$1=R$1)*('控温被PRO-S级品'!$E$2:$BE$10)),0)+IFERROR(SUMPRODUCT(('冬被-S级品'!$B$2:$B$10=$B72)*('冬被-S级品'!$E$1:$AW$1=R$1)*('冬被-S级品'!$E$2:$AW$10)),0)+IFERROR(SUMPRODUCT(('白止-S级品'!$A$2:$A$26=$B72)*('白止-S级品'!$D$1:$AV$1=R$1)*('白止-S级品'!$D$2:$AV$26)),0)+IFERROR(SUMPRODUCT(('乐容-S级品'!$A$4:$A$32=$B72)*('乐容-S级品'!$L$3:$CA$3=R$1)*('乐容-S级品'!$L$4:$CA$32)),0)</f>
      </c>
      <c r="S72" s="280">
        <f>IFERROR(SUMPRODUCT(('控温被PRO-S级品'!$B$2:$B$10=$B72)*('控温被PRO-S级品'!$E$1:$BE$1=S$1)*('控温被PRO-S级品'!$E$2:$BE$10)),0)+IFERROR(SUMPRODUCT(('冬被-S级品'!$B$2:$B$10=$B72)*('冬被-S级品'!$E$1:$AW$1=S$1)*('冬被-S级品'!$E$2:$AW$10)),0)+IFERROR(SUMPRODUCT(('白止-S级品'!$A$2:$A$26=$B72)*('白止-S级品'!$D$1:$AV$1=S$1)*('白止-S级品'!$D$2:$AV$26)),0)+IFERROR(SUMPRODUCT(('乐容-S级品'!$A$4:$A$32=$B72)*('乐容-S级品'!$L$3:$CA$3=S$1)*('乐容-S级品'!$L$4:$CA$32)),0)</f>
      </c>
      <c r="T72" s="280">
        <f>IFERROR(SUMPRODUCT(('控温被PRO-S级品'!$B$2:$B$10=$B72)*('控温被PRO-S级品'!$E$1:$BE$1=T$1)*('控温被PRO-S级品'!$E$2:$BE$10)),0)+IFERROR(SUMPRODUCT(('冬被-S级品'!$B$2:$B$10=$B72)*('冬被-S级品'!$E$1:$AW$1=T$1)*('冬被-S级品'!$E$2:$AW$10)),0)+IFERROR(SUMPRODUCT(('白止-S级品'!$A$2:$A$26=$B72)*('白止-S级品'!$D$1:$AV$1=T$1)*('白止-S级品'!$D$2:$AV$26)),0)+IFERROR(SUMPRODUCT(('乐容-S级品'!$A$4:$A$32=$B72)*('乐容-S级品'!$L$3:$CA$3=T$1)*('乐容-S级品'!$L$4:$CA$32)),0)</f>
      </c>
      <c r="U72" s="280">
        <f>IFERROR(SUMPRODUCT(('控温被PRO-S级品'!$B$2:$B$10=$B72)*('控温被PRO-S级品'!$E$1:$BE$1=U$1)*('控温被PRO-S级品'!$E$2:$BE$10)),0)+IFERROR(SUMPRODUCT(('冬被-S级品'!$B$2:$B$10=$B72)*('冬被-S级品'!$E$1:$AW$1=U$1)*('冬被-S级品'!$E$2:$AW$10)),0)+IFERROR(SUMPRODUCT(('白止-S级品'!$A$2:$A$26=$B72)*('白止-S级品'!$D$1:$AV$1=U$1)*('白止-S级品'!$D$2:$AV$26)),0)+IFERROR(SUMPRODUCT(('乐容-S级品'!$A$4:$A$32=$B72)*('乐容-S级品'!$L$3:$CA$3=U$1)*('乐容-S级品'!$L$4:$CA$32)),0)</f>
      </c>
      <c r="V72" s="280">
        <f>IFERROR(SUMPRODUCT(('控温被PRO-S级品'!$B$2:$B$10=$B72)*('控温被PRO-S级品'!$E$1:$BE$1=V$1)*('控温被PRO-S级品'!$E$2:$BE$10)),0)+IFERROR(SUMPRODUCT(('冬被-S级品'!$B$2:$B$10=$B72)*('冬被-S级品'!$E$1:$AW$1=V$1)*('冬被-S级品'!$E$2:$AW$10)),0)+IFERROR(SUMPRODUCT(('白止-S级品'!$A$2:$A$26=$B72)*('白止-S级品'!$D$1:$AV$1=V$1)*('白止-S级品'!$D$2:$AV$26)),0)+IFERROR(SUMPRODUCT(('乐容-S级品'!$A$4:$A$32=$B72)*('乐容-S级品'!$L$3:$CA$3=V$1)*('乐容-S级品'!$L$4:$CA$32)),0)</f>
      </c>
      <c r="W72" s="280">
        <f>IFERROR(SUMPRODUCT(('控温被PRO-S级品'!$B$2:$B$10=$B72)*('控温被PRO-S级品'!$E$1:$BE$1=W$1)*('控温被PRO-S级品'!$E$2:$BE$10)),0)+IFERROR(SUMPRODUCT(('冬被-S级品'!$B$2:$B$10=$B72)*('冬被-S级品'!$E$1:$AW$1=W$1)*('冬被-S级品'!$E$2:$AW$10)),0)+IFERROR(SUMPRODUCT(('白止-S级品'!$A$2:$A$26=$B72)*('白止-S级品'!$D$1:$AV$1=W$1)*('白止-S级品'!$D$2:$AV$26)),0)+IFERROR(SUMPRODUCT(('乐容-S级品'!$A$4:$A$32=$B72)*('乐容-S级品'!$L$3:$CA$3=W$1)*('乐容-S级品'!$L$4:$CA$32)),0)</f>
      </c>
      <c r="X72" s="280">
        <f>IFERROR(SUMPRODUCT(('控温被PRO-S级品'!$B$2:$B$10=$B72)*('控温被PRO-S级品'!$E$1:$BE$1=X$1)*('控温被PRO-S级品'!$E$2:$BE$10)),0)+IFERROR(SUMPRODUCT(('冬被-S级品'!$B$2:$B$10=$B72)*('冬被-S级品'!$E$1:$AW$1=X$1)*('冬被-S级品'!$E$2:$AW$10)),0)+IFERROR(SUMPRODUCT(('白止-S级品'!$A$2:$A$26=$B72)*('白止-S级品'!$D$1:$AV$1=X$1)*('白止-S级品'!$D$2:$AV$26)),0)+IFERROR(SUMPRODUCT(('乐容-S级品'!$A$4:$A$32=$B72)*('乐容-S级品'!$L$3:$CA$3=X$1)*('乐容-S级品'!$L$4:$CA$32)),0)</f>
      </c>
      <c r="Y72" s="280">
        <f>IFERROR(SUMPRODUCT(('控温被PRO-S级品'!$B$2:$B$10=$B72)*('控温被PRO-S级品'!$E$1:$BE$1=Y$1)*('控温被PRO-S级品'!$E$2:$BE$10)),0)+IFERROR(SUMPRODUCT(('冬被-S级品'!$B$2:$B$10=$B72)*('冬被-S级品'!$E$1:$AW$1=Y$1)*('冬被-S级品'!$E$2:$AW$10)),0)+IFERROR(SUMPRODUCT(('白止-S级品'!$A$2:$A$26=$B72)*('白止-S级品'!$D$1:$AV$1=Y$1)*('白止-S级品'!$D$2:$AV$26)),0)+IFERROR(SUMPRODUCT(('乐容-S级品'!$A$4:$A$32=$B72)*('乐容-S级品'!$L$3:$CA$3=Y$1)*('乐容-S级品'!$L$4:$CA$32)),0)</f>
      </c>
      <c r="Z72" s="280">
        <f>IFERROR(SUMPRODUCT(('控温被PRO-S级品'!$B$2:$B$10=$B72)*('控温被PRO-S级品'!$E$1:$BE$1=Z$1)*('控温被PRO-S级品'!$E$2:$BE$10)),0)+IFERROR(SUMPRODUCT(('冬被-S级品'!$B$2:$B$10=$B72)*('冬被-S级品'!$E$1:$AW$1=Z$1)*('冬被-S级品'!$E$2:$AW$10)),0)+IFERROR(SUMPRODUCT(('白止-S级品'!$A$2:$A$26=$B72)*('白止-S级品'!$D$1:$AV$1=Z$1)*('白止-S级品'!$D$2:$AV$26)),0)+IFERROR(SUMPRODUCT(('乐容-S级品'!$A$4:$A$32=$B72)*('乐容-S级品'!$L$3:$CA$3=Z$1)*('乐容-S级品'!$L$4:$CA$32)),0)</f>
      </c>
      <c r="AA72" s="280">
        <f>IFERROR(SUMPRODUCT(('控温被PRO-S级品'!$B$2:$B$10=$B72)*('控温被PRO-S级品'!$E$1:$BE$1=AA$1)*('控温被PRO-S级品'!$E$2:$BE$10)),0)+IFERROR(SUMPRODUCT(('冬被-S级品'!$B$2:$B$10=$B72)*('冬被-S级品'!$E$1:$AW$1=AA$1)*('冬被-S级品'!$E$2:$AW$10)),0)+IFERROR(SUMPRODUCT(('白止-S级品'!$A$2:$A$26=$B72)*('白止-S级品'!$D$1:$AV$1=AA$1)*('白止-S级品'!$D$2:$AV$26)),0)+IFERROR(SUMPRODUCT(('乐容-S级品'!$A$4:$A$32=$B72)*('乐容-S级品'!$L$3:$CA$3=AA$1)*('乐容-S级品'!$L$4:$CA$32)),0)</f>
      </c>
      <c r="AB72" s="280">
        <f>IFERROR(SUMPRODUCT(('控温被PRO-S级品'!$B$2:$B$10=$B72)*('控温被PRO-S级品'!$E$1:$BE$1=AB$1)*('控温被PRO-S级品'!$E$2:$BE$10)),0)+IFERROR(SUMPRODUCT(('冬被-S级品'!$B$2:$B$10=$B72)*('冬被-S级品'!$E$1:$AW$1=AB$1)*('冬被-S级品'!$E$2:$AW$10)),0)+IFERROR(SUMPRODUCT(('白止-S级品'!$A$2:$A$26=$B72)*('白止-S级品'!$D$1:$AV$1=AB$1)*('白止-S级品'!$D$2:$AV$26)),0)+IFERROR(SUMPRODUCT(('乐容-S级品'!$A$4:$A$32=$B72)*('乐容-S级品'!$L$3:$CA$3=AB$1)*('乐容-S级品'!$L$4:$CA$32)),0)</f>
      </c>
      <c r="AC72" s="280">
        <f>IFERROR(SUMPRODUCT(('控温被PRO-S级品'!$B$2:$B$10=$B72)*('控温被PRO-S级品'!$E$1:$BE$1=AC$1)*('控温被PRO-S级品'!$E$2:$BE$10)),0)+IFERROR(SUMPRODUCT(('冬被-S级品'!$B$2:$B$10=$B72)*('冬被-S级品'!$E$1:$AW$1=AC$1)*('冬被-S级品'!$E$2:$AW$10)),0)+IFERROR(SUMPRODUCT(('白止-S级品'!$A$2:$A$26=$B72)*('白止-S级品'!$D$1:$AV$1=AC$1)*('白止-S级品'!$D$2:$AV$26)),0)+IFERROR(SUMPRODUCT(('乐容-S级品'!$A$4:$A$32=$B72)*('乐容-S级品'!$L$3:$CA$3=AC$1)*('乐容-S级品'!$L$4:$CA$32)),0)</f>
      </c>
      <c r="AD72" s="280">
        <f>IFERROR(SUMPRODUCT(('控温被PRO-S级品'!$B$2:$B$10=$B72)*('控温被PRO-S级品'!$E$1:$BE$1=AD$1)*('控温被PRO-S级品'!$E$2:$BE$10)),0)+IFERROR(SUMPRODUCT(('冬被-S级品'!$B$2:$B$10=$B72)*('冬被-S级品'!$E$1:$AW$1=AD$1)*('冬被-S级品'!$E$2:$AW$10)),0)+IFERROR(SUMPRODUCT(('白止-S级品'!$A$2:$A$26=$B72)*('白止-S级品'!$D$1:$AV$1=AD$1)*('白止-S级品'!$D$2:$AV$26)),0)+IFERROR(SUMPRODUCT(('乐容-S级品'!$A$4:$A$32=$B72)*('乐容-S级品'!$L$3:$CA$3=AD$1)*('乐容-S级品'!$L$4:$CA$32)),0)</f>
      </c>
      <c r="AE72" s="280">
        <f>IFERROR(SUMPRODUCT(('控温被PRO-S级品'!$B$2:$B$10=$B72)*('控温被PRO-S级品'!$E$1:$BE$1=AE$1)*('控温被PRO-S级品'!$E$2:$BE$10)),0)+IFERROR(SUMPRODUCT(('冬被-S级品'!$B$2:$B$10=$B72)*('冬被-S级品'!$E$1:$AW$1=AE$1)*('冬被-S级品'!$E$2:$AW$10)),0)+IFERROR(SUMPRODUCT(('白止-S级品'!$A$2:$A$26=$B72)*('白止-S级品'!$D$1:$AV$1=AE$1)*('白止-S级品'!$D$2:$AV$26)),0)+IFERROR(SUMPRODUCT(('乐容-S级品'!$A$4:$A$32=$B72)*('乐容-S级品'!$L$3:$CA$3=AE$1)*('乐容-S级品'!$L$4:$CA$32)),0)</f>
      </c>
      <c r="AF72" s="280">
        <f>IFERROR(SUMPRODUCT(('控温被PRO-S级品'!$B$2:$B$10=$B72)*('控温被PRO-S级品'!$E$1:$BE$1=AF$1)*('控温被PRO-S级品'!$E$2:$BE$10)),0)+IFERROR(SUMPRODUCT(('冬被-S级品'!$B$2:$B$10=$B72)*('冬被-S级品'!$E$1:$AW$1=AF$1)*('冬被-S级品'!$E$2:$AW$10)),0)+IFERROR(SUMPRODUCT(('白止-S级品'!$A$2:$A$26=$B72)*('白止-S级品'!$D$1:$AV$1=AF$1)*('白止-S级品'!$D$2:$AV$26)),0)+IFERROR(SUMPRODUCT(('乐容-S级品'!$A$4:$A$32=$B72)*('乐容-S级品'!$L$3:$CA$3=AF$1)*('乐容-S级品'!$L$4:$CA$32)),0)</f>
      </c>
      <c r="AG72" s="280">
        <f>IFERROR(SUMPRODUCT(('控温被PRO-S级品'!$B$2:$B$10=$B72)*('控温被PRO-S级品'!$E$1:$BE$1=AG$1)*('控温被PRO-S级品'!$E$2:$BE$10)),0)+IFERROR(SUMPRODUCT(('冬被-S级品'!$B$2:$B$10=$B72)*('冬被-S级品'!$E$1:$AW$1=AG$1)*('冬被-S级品'!$E$2:$AW$10)),0)+IFERROR(SUMPRODUCT(('白止-S级品'!$A$2:$A$26=$B72)*('白止-S级品'!$D$1:$AV$1=AG$1)*('白止-S级品'!$D$2:$AV$26)),0)+IFERROR(SUMPRODUCT(('乐容-S级品'!$A$4:$A$32=$B72)*('乐容-S级品'!$L$3:$CA$3=AG$1)*('乐容-S级品'!$L$4:$CA$32)),0)</f>
      </c>
      <c r="AH72" s="280">
        <f>IFERROR(SUMPRODUCT(('控温被PRO-S级品'!$B$2:$B$10=$B72)*('控温被PRO-S级品'!$E$1:$BE$1=AH$1)*('控温被PRO-S级品'!$E$2:$BE$10)),0)+IFERROR(SUMPRODUCT(('冬被-S级品'!$B$2:$B$10=$B72)*('冬被-S级品'!$E$1:$AW$1=AH$1)*('冬被-S级品'!$E$2:$AW$10)),0)+IFERROR(SUMPRODUCT(('白止-S级品'!$A$2:$A$26=$B72)*('白止-S级品'!$D$1:$AV$1=AH$1)*('白止-S级品'!$D$2:$AV$26)),0)+IFERROR(SUMPRODUCT(('乐容-S级品'!$A$4:$A$32=$B72)*('乐容-S级品'!$L$3:$CA$3=AH$1)*('乐容-S级品'!$L$4:$CA$32)),0)</f>
      </c>
      <c r="AI72" s="280">
        <f>IFERROR(SUMPRODUCT(('控温被PRO-S级品'!$B$2:$B$10=$B72)*('控温被PRO-S级品'!$E$1:$BE$1=AI$1)*('控温被PRO-S级品'!$E$2:$BE$10)),0)+IFERROR(SUMPRODUCT(('冬被-S级品'!$B$2:$B$10=$B72)*('冬被-S级品'!$E$1:$AW$1=AI$1)*('冬被-S级品'!$E$2:$AW$10)),0)+IFERROR(SUMPRODUCT(('白止-S级品'!$A$2:$A$26=$B72)*('白止-S级品'!$D$1:$AV$1=AI$1)*('白止-S级品'!$D$2:$AV$26)),0)+IFERROR(SUMPRODUCT(('乐容-S级品'!$A$4:$A$32=$B72)*('乐容-S级品'!$L$3:$CA$3=AI$1)*('乐容-S级品'!$L$4:$CA$32)),0)</f>
      </c>
      <c r="AJ72" s="280">
        <f>IFERROR(SUMPRODUCT(('控温被PRO-S级品'!$B$2:$B$10=$B72)*('控温被PRO-S级品'!$E$1:$BE$1=AJ$1)*('控温被PRO-S级品'!$E$2:$BE$10)),0)+IFERROR(SUMPRODUCT(('冬被-S级品'!$B$2:$B$10=$B72)*('冬被-S级品'!$E$1:$AW$1=AJ$1)*('冬被-S级品'!$E$2:$AW$10)),0)+IFERROR(SUMPRODUCT(('白止-S级品'!$A$2:$A$26=$B72)*('白止-S级品'!$D$1:$AV$1=AJ$1)*('白止-S级品'!$D$2:$AV$26)),0)+IFERROR(SUMPRODUCT(('乐容-S级品'!$A$4:$A$32=$B72)*('乐容-S级品'!$L$3:$CA$3=AJ$1)*('乐容-S级品'!$L$4:$CA$32)),0)</f>
      </c>
      <c r="AK72" s="280">
        <f>IFERROR(SUMPRODUCT(('控温被PRO-S级品'!$B$2:$B$10=$B72)*('控温被PRO-S级品'!$E$1:$BE$1=AK$1)*('控温被PRO-S级品'!$E$2:$BE$10)),0)+IFERROR(SUMPRODUCT(('冬被-S级品'!$B$2:$B$10=$B72)*('冬被-S级品'!$E$1:$AW$1=AK$1)*('冬被-S级品'!$E$2:$AW$10)),0)+IFERROR(SUMPRODUCT(('白止-S级品'!$A$2:$A$26=$B72)*('白止-S级品'!$D$1:$AV$1=AK$1)*('白止-S级品'!$D$2:$AV$26)),0)+IFERROR(SUMPRODUCT(('乐容-S级品'!$A$4:$A$32=$B72)*('乐容-S级品'!$L$3:$CA$3=AK$1)*('乐容-S级品'!$L$4:$CA$32)),0)</f>
      </c>
      <c r="AL72" s="280">
        <f>IFERROR(SUMPRODUCT(('控温被PRO-S级品'!$B$2:$B$10=$B72)*('控温被PRO-S级品'!$E$1:$BE$1=AL$1)*('控温被PRO-S级品'!$E$2:$BE$10)),0)+IFERROR(SUMPRODUCT(('冬被-S级品'!$B$2:$B$10=$B72)*('冬被-S级品'!$E$1:$AW$1=AL$1)*('冬被-S级品'!$E$2:$AW$10)),0)+IFERROR(SUMPRODUCT(('白止-S级品'!$A$2:$A$26=$B72)*('白止-S级品'!$D$1:$AV$1=AL$1)*('白止-S级品'!$D$2:$AV$26)),0)+IFERROR(SUMPRODUCT(('乐容-S级品'!$A$4:$A$32=$B72)*('乐容-S级品'!$L$3:$CA$3=AL$1)*('乐容-S级品'!$L$4:$CA$32)),0)</f>
      </c>
      <c r="AM72" s="280">
        <f>IFERROR(SUMPRODUCT(('控温被PRO-S级品'!$B$2:$B$10=$B72)*('控温被PRO-S级品'!$E$1:$BE$1=AM$1)*('控温被PRO-S级品'!$E$2:$BE$10)),0)+IFERROR(SUMPRODUCT(('冬被-S级品'!$B$2:$B$10=$B72)*('冬被-S级品'!$E$1:$AW$1=AM$1)*('冬被-S级品'!$E$2:$AW$10)),0)+IFERROR(SUMPRODUCT(('白止-S级品'!$A$2:$A$26=$B72)*('白止-S级品'!$D$1:$AV$1=AM$1)*('白止-S级品'!$D$2:$AV$26)),0)+IFERROR(SUMPRODUCT(('乐容-S级品'!$A$4:$A$32=$B72)*('乐容-S级品'!$L$3:$CA$3=AM$1)*('乐容-S级品'!$L$4:$CA$32)),0)</f>
      </c>
      <c r="AN72" s="280">
        <f>IFERROR(SUMPRODUCT(('控温被PRO-S级品'!$B$2:$B$10=$B72)*('控温被PRO-S级品'!$E$1:$BE$1=AN$1)*('控温被PRO-S级品'!$E$2:$BE$10)),0)+IFERROR(SUMPRODUCT(('冬被-S级品'!$B$2:$B$10=$B72)*('冬被-S级品'!$E$1:$AW$1=AN$1)*('冬被-S级品'!$E$2:$AW$10)),0)+IFERROR(SUMPRODUCT(('白止-S级品'!$A$2:$A$26=$B72)*('白止-S级品'!$D$1:$AV$1=AN$1)*('白止-S级品'!$D$2:$AV$26)),0)+IFERROR(SUMPRODUCT(('乐容-S级品'!$A$4:$A$32=$B72)*('乐容-S级品'!$L$3:$CA$3=AN$1)*('乐容-S级品'!$L$4:$CA$32)),0)</f>
      </c>
      <c r="AO72" s="280">
        <f>IFERROR(SUMPRODUCT(('控温被PRO-S级品'!$B$2:$B$10=$B72)*('控温被PRO-S级品'!$E$1:$BE$1=AO$1)*('控温被PRO-S级品'!$E$2:$BE$10)),0)+IFERROR(SUMPRODUCT(('冬被-S级品'!$B$2:$B$10=$B72)*('冬被-S级品'!$E$1:$AW$1=AO$1)*('冬被-S级品'!$E$2:$AW$10)),0)+IFERROR(SUMPRODUCT(('白止-S级品'!$A$2:$A$26=$B72)*('白止-S级品'!$D$1:$AV$1=AO$1)*('白止-S级品'!$D$2:$AV$26)),0)+IFERROR(SUMPRODUCT(('乐容-S级品'!$A$4:$A$32=$B72)*('乐容-S级品'!$L$3:$CA$3=AO$1)*('乐容-S级品'!$L$4:$CA$32)),0)</f>
      </c>
      <c r="AP72" s="280">
        <f>IFERROR(SUMPRODUCT(('控温被PRO-S级品'!$B$2:$B$10=$B72)*('控温被PRO-S级品'!$E$1:$BE$1=AP$1)*('控温被PRO-S级品'!$E$2:$BE$10)),0)+IFERROR(SUMPRODUCT(('冬被-S级品'!$B$2:$B$10=$B72)*('冬被-S级品'!$E$1:$AW$1=AP$1)*('冬被-S级品'!$E$2:$AW$10)),0)+IFERROR(SUMPRODUCT(('白止-S级品'!$A$2:$A$26=$B72)*('白止-S级品'!$D$1:$AV$1=AP$1)*('白止-S级品'!$D$2:$AV$26)),0)+IFERROR(SUMPRODUCT(('乐容-S级品'!$A$4:$A$32=$B72)*('乐容-S级品'!$L$3:$CA$3=AP$1)*('乐容-S级品'!$L$4:$CA$32)),0)</f>
      </c>
      <c r="AQ72" s="280">
        <f>IFERROR(SUMPRODUCT(('控温被PRO-S级品'!$B$2:$B$10=$B72)*('控温被PRO-S级品'!$E$1:$BE$1=AQ$1)*('控温被PRO-S级品'!$E$2:$BE$10)),0)+IFERROR(SUMPRODUCT(('冬被-S级品'!$B$2:$B$10=$B72)*('冬被-S级品'!$E$1:$AW$1=AQ$1)*('冬被-S级品'!$E$2:$AW$10)),0)+IFERROR(SUMPRODUCT(('白止-S级品'!$A$2:$A$26=$B72)*('白止-S级品'!$D$1:$AV$1=AQ$1)*('白止-S级品'!$D$2:$AV$26)),0)+IFERROR(SUMPRODUCT(('乐容-S级品'!$A$4:$A$32=$B72)*('乐容-S级品'!$L$3:$CA$3=AQ$1)*('乐容-S级品'!$L$4:$CA$32)),0)</f>
      </c>
      <c r="AR72" s="280">
        <f>IFERROR(SUMPRODUCT(('控温被PRO-S级品'!$B$2:$B$10=$B72)*('控温被PRO-S级品'!$E$1:$BE$1=AR$1)*('控温被PRO-S级品'!$E$2:$BE$10)),0)+IFERROR(SUMPRODUCT(('冬被-S级品'!$B$2:$B$10=$B72)*('冬被-S级品'!$E$1:$AW$1=AR$1)*('冬被-S级品'!$E$2:$AW$10)),0)+IFERROR(SUMPRODUCT(('白止-S级品'!$A$2:$A$26=$B72)*('白止-S级品'!$D$1:$AV$1=AR$1)*('白止-S级品'!$D$2:$AV$26)),0)+IFERROR(SUMPRODUCT(('乐容-S级品'!$A$4:$A$32=$B72)*('乐容-S级品'!$L$3:$CA$3=AR$1)*('乐容-S级品'!$L$4:$CA$32)),0)</f>
      </c>
      <c r="AS72" s="280">
        <f>IFERROR(SUMPRODUCT(('控温被PRO-S级品'!$B$2:$B$10=$B72)*('控温被PRO-S级品'!$E$1:$BE$1=AS$1)*('控温被PRO-S级品'!$E$2:$BE$10)),0)+IFERROR(SUMPRODUCT(('冬被-S级品'!$B$2:$B$10=$B72)*('冬被-S级品'!$E$1:$AW$1=AS$1)*('冬被-S级品'!$E$2:$AW$10)),0)+IFERROR(SUMPRODUCT(('白止-S级品'!$A$2:$A$26=$B72)*('白止-S级品'!$D$1:$AV$1=AS$1)*('白止-S级品'!$D$2:$AV$26)),0)+IFERROR(SUMPRODUCT(('乐容-S级品'!$A$4:$A$32=$B72)*('乐容-S级品'!$L$3:$CA$3=AS$1)*('乐容-S级品'!$L$4:$CA$32)),0)</f>
      </c>
      <c r="AT72" s="280">
        <f>IFERROR(SUMPRODUCT(('控温被PRO-S级品'!$B$2:$B$10=$B72)*('控温被PRO-S级品'!$E$1:$BE$1=AT$1)*('控温被PRO-S级品'!$E$2:$BE$10)),0)+IFERROR(SUMPRODUCT(('冬被-S级品'!$B$2:$B$10=$B72)*('冬被-S级品'!$E$1:$AW$1=AT$1)*('冬被-S级品'!$E$2:$AW$10)),0)+IFERROR(SUMPRODUCT(('白止-S级品'!$A$2:$A$26=$B72)*('白止-S级品'!$D$1:$AV$1=AT$1)*('白止-S级品'!$D$2:$AV$26)),0)+IFERROR(SUMPRODUCT(('乐容-S级品'!$A$4:$A$32=$B72)*('乐容-S级品'!$L$3:$CA$3=AT$1)*('乐容-S级品'!$L$4:$CA$32)),0)</f>
      </c>
      <c r="AU72" s="280">
        <f>IFERROR(SUMPRODUCT(('控温被PRO-S级品'!$B$2:$B$10=$B72)*('控温被PRO-S级品'!$E$1:$BE$1=AU$1)*('控温被PRO-S级品'!$E$2:$BE$10)),0)+IFERROR(SUMPRODUCT(('冬被-S级品'!$B$2:$B$10=$B72)*('冬被-S级品'!$E$1:$AW$1=AU$1)*('冬被-S级品'!$E$2:$AW$10)),0)+IFERROR(SUMPRODUCT(('白止-S级品'!$A$2:$A$26=$B72)*('白止-S级品'!$D$1:$AV$1=AU$1)*('白止-S级品'!$D$2:$AV$26)),0)+IFERROR(SUMPRODUCT(('乐容-S级品'!$A$4:$A$32=$B72)*('乐容-S级品'!$L$3:$CA$3=AU$1)*('乐容-S级品'!$L$4:$CA$32)),0)</f>
      </c>
      <c r="AV72" s="280">
        <f>IFERROR(SUMPRODUCT(('控温被PRO-S级品'!$B$2:$B$10=$B72)*('控温被PRO-S级品'!$E$1:$BE$1=AV$1)*('控温被PRO-S级品'!$E$2:$BE$10)),0)+IFERROR(SUMPRODUCT(('冬被-S级品'!$B$2:$B$10=$B72)*('冬被-S级品'!$E$1:$AW$1=AV$1)*('冬被-S级品'!$E$2:$AW$10)),0)+IFERROR(SUMPRODUCT(('白止-S级品'!$A$2:$A$26=$B72)*('白止-S级品'!$D$1:$AV$1=AV$1)*('白止-S级品'!$D$2:$AV$26)),0)+IFERROR(SUMPRODUCT(('乐容-S级品'!$A$4:$A$32=$B72)*('乐容-S级品'!$L$3:$CA$3=AV$1)*('乐容-S级品'!$L$4:$CA$32)),0)</f>
      </c>
      <c r="AW72" s="280">
        <f>IFERROR(SUMPRODUCT(('控温被PRO-S级品'!$B$2:$B$10=$B72)*('控温被PRO-S级品'!$E$1:$BE$1=AW$1)*('控温被PRO-S级品'!$E$2:$BE$10)),0)+IFERROR(SUMPRODUCT(('冬被-S级品'!$B$2:$B$10=$B72)*('冬被-S级品'!$E$1:$AW$1=AW$1)*('冬被-S级品'!$E$2:$AW$10)),0)+IFERROR(SUMPRODUCT(('白止-S级品'!$A$2:$A$26=$B72)*('白止-S级品'!$D$1:$AV$1=AW$1)*('白止-S级品'!$D$2:$AV$26)),0)+IFERROR(SUMPRODUCT(('乐容-S级品'!$A$4:$A$32=$B72)*('乐容-S级品'!$L$3:$CA$3=AW$1)*('乐容-S级品'!$L$4:$CA$32)),0)</f>
      </c>
      <c r="AX72" s="280">
        <f>IFERROR(SUMPRODUCT(('控温被PRO-S级品'!$B$2:$B$10=$B72)*('控温被PRO-S级品'!$E$1:$BE$1=AX$1)*('控温被PRO-S级品'!$E$2:$BE$10)),0)+IFERROR(SUMPRODUCT(('冬被-S级品'!$B$2:$B$10=$B72)*('冬被-S级品'!$E$1:$AW$1=AX$1)*('冬被-S级品'!$E$2:$AW$10)),0)+IFERROR(SUMPRODUCT(('白止-S级品'!$A$2:$A$26=$B72)*('白止-S级品'!$D$1:$AV$1=AX$1)*('白止-S级品'!$D$2:$AV$26)),0)+IFERROR(SUMPRODUCT(('乐容-S级品'!$A$4:$A$32=$B72)*('乐容-S级品'!$L$3:$CA$3=AX$1)*('乐容-S级品'!$L$4:$CA$32)),0)</f>
      </c>
      <c r="AY72" s="280">
        <f>IFERROR(SUMPRODUCT(('控温被PRO-S级品'!$B$2:$B$10=$B72)*('控温被PRO-S级品'!$E$1:$BE$1=AY$1)*('控温被PRO-S级品'!$E$2:$BE$10)),0)+IFERROR(SUMPRODUCT(('冬被-S级品'!$B$2:$B$10=$B72)*('冬被-S级品'!$E$1:$AW$1=AY$1)*('冬被-S级品'!$E$2:$AW$10)),0)+IFERROR(SUMPRODUCT(('白止-S级品'!$A$2:$A$26=$B72)*('白止-S级品'!$D$1:$AV$1=AY$1)*('白止-S级品'!$D$2:$AV$26)),0)+IFERROR(SUMPRODUCT(('乐容-S级品'!$A$4:$A$32=$B72)*('乐容-S级品'!$L$3:$CA$3=AY$1)*('乐容-S级品'!$L$4:$CA$32)),0)</f>
      </c>
      <c r="AZ72" s="280">
        <f>IFERROR(SUMPRODUCT(('控温被PRO-S级品'!$B$2:$B$10=$B72)*('控温被PRO-S级品'!$E$1:$BE$1=AZ$1)*('控温被PRO-S级品'!$E$2:$BE$10)),0)+IFERROR(SUMPRODUCT(('冬被-S级品'!$B$2:$B$10=$B72)*('冬被-S级品'!$E$1:$AW$1=AZ$1)*('冬被-S级品'!$E$2:$AW$10)),0)+IFERROR(SUMPRODUCT(('白止-S级品'!$A$2:$A$26=$B72)*('白止-S级品'!$D$1:$AV$1=AZ$1)*('白止-S级品'!$D$2:$AV$26)),0)+IFERROR(SUMPRODUCT(('乐容-S级品'!$A$4:$A$32=$B72)*('乐容-S级品'!$L$3:$CA$3=AZ$1)*('乐容-S级品'!$L$4:$CA$32)),0)</f>
      </c>
      <c r="BA72" s="280">
        <f>IFERROR(SUMPRODUCT(('控温被PRO-S级品'!$B$2:$B$10=$B72)*('控温被PRO-S级品'!$E$1:$BE$1=BA$1)*('控温被PRO-S级品'!$E$2:$BE$10)),0)+IFERROR(SUMPRODUCT(('冬被-S级品'!$B$2:$B$10=$B72)*('冬被-S级品'!$E$1:$AW$1=BA$1)*('冬被-S级品'!$E$2:$AW$10)),0)+IFERROR(SUMPRODUCT(('白止-S级品'!$A$2:$A$26=$B72)*('白止-S级品'!$D$1:$AV$1=BA$1)*('白止-S级品'!$D$2:$AV$26)),0)+IFERROR(SUMPRODUCT(('乐容-S级品'!$A$4:$A$32=$B72)*('乐容-S级品'!$L$3:$CA$3=BA$1)*('乐容-S级品'!$L$4:$CA$32)),0)</f>
      </c>
      <c r="BB72" s="280">
        <f>IFERROR(SUMPRODUCT(('控温被PRO-S级品'!$B$2:$B$10=$B72)*('控温被PRO-S级品'!$E$1:$BE$1=BB$1)*('控温被PRO-S级品'!$E$2:$BE$10)),0)+IFERROR(SUMPRODUCT(('冬被-S级品'!$B$2:$B$10=$B72)*('冬被-S级品'!$E$1:$AW$1=BB$1)*('冬被-S级品'!$E$2:$AW$10)),0)+IFERROR(SUMPRODUCT(('白止-S级品'!$A$2:$A$26=$B72)*('白止-S级品'!$D$1:$AV$1=BB$1)*('白止-S级品'!$D$2:$AV$26)),0)+IFERROR(SUMPRODUCT(('乐容-S级品'!$A$4:$A$32=$B72)*('乐容-S级品'!$L$3:$CA$3=BB$1)*('乐容-S级品'!$L$4:$CA$32)),0)</f>
      </c>
      <c r="BC72" s="280">
        <f>IFERROR(SUMPRODUCT(('控温被PRO-S级品'!$B$2:$B$10=$B72)*('控温被PRO-S级品'!$E$1:$BE$1=BC$1)*('控温被PRO-S级品'!$E$2:$BE$10)),0)+IFERROR(SUMPRODUCT(('冬被-S级品'!$B$2:$B$10=$B72)*('冬被-S级品'!$E$1:$AW$1=BC$1)*('冬被-S级品'!$E$2:$AW$10)),0)+IFERROR(SUMPRODUCT(('白止-S级品'!$A$2:$A$26=$B72)*('白止-S级品'!$D$1:$AV$1=BC$1)*('白止-S级品'!$D$2:$AV$26)),0)+IFERROR(SUMPRODUCT(('乐容-S级品'!$A$4:$A$32=$B72)*('乐容-S级品'!$L$3:$CA$3=BC$1)*('乐容-S级品'!$L$4:$CA$32)),0)</f>
      </c>
      <c r="BD72" s="280">
        <f>IFERROR(SUMPRODUCT(('控温被PRO-S级品'!$B$2:$B$10=$B72)*('控温被PRO-S级品'!$E$1:$BE$1=BD$1)*('控温被PRO-S级品'!$E$2:$BE$10)),0)+IFERROR(SUMPRODUCT(('冬被-S级品'!$B$2:$B$10=$B72)*('冬被-S级品'!$E$1:$AW$1=BD$1)*('冬被-S级品'!$E$2:$AW$10)),0)+IFERROR(SUMPRODUCT(('白止-S级品'!$A$2:$A$26=$B72)*('白止-S级品'!$D$1:$AV$1=BD$1)*('白止-S级品'!$D$2:$AV$26)),0)+IFERROR(SUMPRODUCT(('乐容-S级品'!$A$4:$A$32=$B72)*('乐容-S级品'!$L$3:$CA$3=BD$1)*('乐容-S级品'!$L$4:$CA$32)),0)</f>
      </c>
      <c r="BE72" s="280">
        <f>IFERROR(SUMPRODUCT(('控温被PRO-S级品'!$B$2:$B$10=$B72)*('控温被PRO-S级品'!$E$1:$BE$1=BE$1)*('控温被PRO-S级品'!$E$2:$BE$10)),0)+IFERROR(SUMPRODUCT(('冬被-S级品'!$B$2:$B$10=$B72)*('冬被-S级品'!$E$1:$AW$1=BE$1)*('冬被-S级品'!$E$2:$AW$10)),0)+IFERROR(SUMPRODUCT(('白止-S级品'!$A$2:$A$26=$B72)*('白止-S级品'!$D$1:$AV$1=BE$1)*('白止-S级品'!$D$2:$AV$26)),0)+IFERROR(SUMPRODUCT(('乐容-S级品'!$A$4:$A$32=$B72)*('乐容-S级品'!$L$3:$CA$3=BE$1)*('乐容-S级品'!$L$4:$CA$32)),0)</f>
      </c>
      <c r="BF72" s="280">
        <f>IFERROR(SUMPRODUCT(('控温被PRO-S级品'!$B$2:$B$10=$B72)*('控温被PRO-S级品'!$E$1:$BE$1=BF$1)*('控温被PRO-S级品'!$E$2:$BE$10)),0)+IFERROR(SUMPRODUCT(('冬被-S级品'!$B$2:$B$10=$B72)*('冬被-S级品'!$E$1:$AW$1=BF$1)*('冬被-S级品'!$E$2:$AW$10)),0)+IFERROR(SUMPRODUCT(('白止-S级品'!$A$2:$A$26=$B72)*('白止-S级品'!$D$1:$AV$1=BF$1)*('白止-S级品'!$D$2:$AV$26)),0)+IFERROR(SUMPRODUCT(('乐容-S级品'!$A$4:$A$32=$B72)*('乐容-S级品'!$L$3:$CA$3=BF$1)*('乐容-S级品'!$L$4:$CA$32)),0)</f>
      </c>
      <c r="BG72" s="280">
        <f>IFERROR(SUMPRODUCT(('控温被PRO-S级品'!$B$2:$B$10=$B72)*('控温被PRO-S级品'!$E$1:$BE$1=BG$1)*('控温被PRO-S级品'!$E$2:$BE$10)),0)+IFERROR(SUMPRODUCT(('冬被-S级品'!$B$2:$B$10=$B72)*('冬被-S级品'!$E$1:$AW$1=BG$1)*('冬被-S级品'!$E$2:$AW$10)),0)+IFERROR(SUMPRODUCT(('白止-S级品'!$A$2:$A$26=$B72)*('白止-S级品'!$D$1:$AV$1=BG$1)*('白止-S级品'!$D$2:$AV$26)),0)+IFERROR(SUMPRODUCT(('乐容-S级品'!$A$4:$A$32=$B72)*('乐容-S级品'!$L$3:$CA$3=BG$1)*('乐容-S级品'!$L$4:$CA$32)),0)</f>
      </c>
      <c r="BH72" s="280">
        <f>IFERROR(SUMPRODUCT(('控温被PRO-S级品'!$B$2:$B$10=$B72)*('控温被PRO-S级品'!$E$1:$BE$1=BH$1)*('控温被PRO-S级品'!$E$2:$BE$10)),0)+IFERROR(SUMPRODUCT(('冬被-S级品'!$B$2:$B$10=$B72)*('冬被-S级品'!$E$1:$AW$1=BH$1)*('冬被-S级品'!$E$2:$AW$10)),0)+IFERROR(SUMPRODUCT(('白止-S级品'!$A$2:$A$26=$B72)*('白止-S级品'!$D$1:$AV$1=BH$1)*('白止-S级品'!$D$2:$AV$26)),0)+IFERROR(SUMPRODUCT(('乐容-S级品'!$A$4:$A$32=$B72)*('乐容-S级品'!$L$3:$CA$3=BH$1)*('乐容-S级品'!$L$4:$CA$32)),0)</f>
      </c>
      <c r="BI72" s="280">
        <f>IFERROR(SUMPRODUCT(('控温被PRO-S级品'!$B$2:$B$10=$B72)*('控温被PRO-S级品'!$E$1:$BE$1=BI$1)*('控温被PRO-S级品'!$E$2:$BE$10)),0)+IFERROR(SUMPRODUCT(('冬被-S级品'!$B$2:$B$10=$B72)*('冬被-S级品'!$E$1:$AW$1=BI$1)*('冬被-S级品'!$E$2:$AW$10)),0)+IFERROR(SUMPRODUCT(('白止-S级品'!$A$2:$A$26=$B72)*('白止-S级品'!$D$1:$AV$1=BI$1)*('白止-S级品'!$D$2:$AV$26)),0)+IFERROR(SUMPRODUCT(('乐容-S级品'!$A$4:$A$32=$B72)*('乐容-S级品'!$L$3:$CA$3=BI$1)*('乐容-S级品'!$L$4:$CA$32)),0)</f>
      </c>
      <c r="BJ72" s="280">
        <f>IFERROR(SUMPRODUCT(('控温被PRO-S级品'!$B$2:$B$10=$B72)*('控温被PRO-S级品'!$E$1:$BE$1=BJ$1)*('控温被PRO-S级品'!$E$2:$BE$10)),0)+IFERROR(SUMPRODUCT(('冬被-S级品'!$B$2:$B$10=$B72)*('冬被-S级品'!$E$1:$AW$1=BJ$1)*('冬被-S级品'!$E$2:$AW$10)),0)+IFERROR(SUMPRODUCT(('白止-S级品'!$A$2:$A$26=$B72)*('白止-S级品'!$D$1:$AV$1=BJ$1)*('白止-S级品'!$D$2:$AV$26)),0)+IFERROR(SUMPRODUCT(('乐容-S级品'!$A$4:$A$32=$B72)*('乐容-S级品'!$L$3:$CA$3=BJ$1)*('乐容-S级品'!$L$4:$CA$32)),0)</f>
      </c>
      <c r="BK72" s="280">
        <f>IFERROR(SUMPRODUCT(('控温被PRO-S级品'!$B$2:$B$10=$B72)*('控温被PRO-S级品'!$E$1:$BE$1=BK$1)*('控温被PRO-S级品'!$E$2:$BE$10)),0)+IFERROR(SUMPRODUCT(('冬被-S级品'!$B$2:$B$10=$B72)*('冬被-S级品'!$E$1:$AW$1=BK$1)*('冬被-S级品'!$E$2:$AW$10)),0)+IFERROR(SUMPRODUCT(('白止-S级品'!$A$2:$A$26=$B72)*('白止-S级品'!$D$1:$AV$1=BK$1)*('白止-S级品'!$D$2:$AV$26)),0)+IFERROR(SUMPRODUCT(('乐容-S级品'!$A$4:$A$32=$B72)*('乐容-S级品'!$L$3:$CA$3=BK$1)*('乐容-S级品'!$L$4:$CA$32)),0)</f>
      </c>
      <c r="BL72" s="280">
        <f>IFERROR(SUMPRODUCT(('控温被PRO-S级品'!$B$2:$B$10=$B72)*('控温被PRO-S级品'!$E$1:$BE$1=BL$1)*('控温被PRO-S级品'!$E$2:$BE$10)),0)+IFERROR(SUMPRODUCT(('冬被-S级品'!$B$2:$B$10=$B72)*('冬被-S级品'!$E$1:$AW$1=BL$1)*('冬被-S级品'!$E$2:$AW$10)),0)+IFERROR(SUMPRODUCT(('白止-S级品'!$A$2:$A$26=$B72)*('白止-S级品'!$D$1:$AV$1=BL$1)*('白止-S级品'!$D$2:$AV$26)),0)+IFERROR(SUMPRODUCT(('乐容-S级品'!$A$4:$A$32=$B72)*('乐容-S级品'!$L$3:$CA$3=BL$1)*('乐容-S级品'!$L$4:$CA$32)),0)</f>
      </c>
      <c r="BM72" s="280">
        <f>IFERROR(SUMPRODUCT(('控温被PRO-S级品'!$B$2:$B$10=$B72)*('控温被PRO-S级品'!$E$1:$BE$1=BM$1)*('控温被PRO-S级品'!$E$2:$BE$10)),0)+IFERROR(SUMPRODUCT(('冬被-S级品'!$B$2:$B$10=$B72)*('冬被-S级品'!$E$1:$AW$1=BM$1)*('冬被-S级品'!$E$2:$AW$10)),0)+IFERROR(SUMPRODUCT(('白止-S级品'!$A$2:$A$26=$B72)*('白止-S级品'!$D$1:$AV$1=BM$1)*('白止-S级品'!$D$2:$AV$26)),0)+IFERROR(SUMPRODUCT(('乐容-S级品'!$A$4:$A$32=$B72)*('乐容-S级品'!$L$3:$CA$3=BM$1)*('乐容-S级品'!$L$4:$CA$32)),0)</f>
      </c>
      <c r="BN72" s="280">
        <f>IFERROR(SUMPRODUCT(('控温被PRO-S级品'!$B$2:$B$10=$B72)*('控温被PRO-S级品'!$E$1:$BE$1=BN$1)*('控温被PRO-S级品'!$E$2:$BE$10)),0)+IFERROR(SUMPRODUCT(('冬被-S级品'!$B$2:$B$10=$B72)*('冬被-S级品'!$E$1:$AW$1=BN$1)*('冬被-S级品'!$E$2:$AW$10)),0)+IFERROR(SUMPRODUCT(('白止-S级品'!$A$2:$A$26=$B72)*('白止-S级品'!$D$1:$AV$1=BN$1)*('白止-S级品'!$D$2:$AV$26)),0)+IFERROR(SUMPRODUCT(('乐容-S级品'!$A$4:$A$32=$B72)*('乐容-S级品'!$L$3:$CA$3=BN$1)*('乐容-S级品'!$L$4:$CA$32)),0)</f>
      </c>
      <c r="BO72" s="280">
        <f>IFERROR(SUMPRODUCT(('控温被PRO-S级品'!$B$2:$B$10=$B72)*('控温被PRO-S级品'!$E$1:$BE$1=BO$1)*('控温被PRO-S级品'!$E$2:$BE$10)),0)+IFERROR(SUMPRODUCT(('冬被-S级品'!$B$2:$B$10=$B72)*('冬被-S级品'!$E$1:$AW$1=BO$1)*('冬被-S级品'!$E$2:$AW$10)),0)+IFERROR(SUMPRODUCT(('白止-S级品'!$A$2:$A$26=$B72)*('白止-S级品'!$D$1:$AV$1=BO$1)*('白止-S级品'!$D$2:$AV$26)),0)+IFERROR(SUMPRODUCT(('乐容-S级品'!$A$4:$A$32=$B72)*('乐容-S级品'!$L$3:$CA$3=BO$1)*('乐容-S级品'!$L$4:$CA$32)),0)</f>
      </c>
      <c r="BP72" s="280">
        <f>IFERROR(SUMPRODUCT(('控温被PRO-S级品'!$B$2:$B$10=$B72)*('控温被PRO-S级品'!$E$1:$BE$1=BP$1)*('控温被PRO-S级品'!$E$2:$BE$10)),0)+IFERROR(SUMPRODUCT(('冬被-S级品'!$B$2:$B$10=$B72)*('冬被-S级品'!$E$1:$AW$1=BP$1)*('冬被-S级品'!$E$2:$AW$10)),0)+IFERROR(SUMPRODUCT(('白止-S级品'!$A$2:$A$26=$B72)*('白止-S级品'!$D$1:$AV$1=BP$1)*('白止-S级品'!$D$2:$AV$26)),0)+IFERROR(SUMPRODUCT(('乐容-S级品'!$A$4:$A$32=$B72)*('乐容-S级品'!$L$3:$CA$3=BP$1)*('乐容-S级品'!$L$4:$CA$32)),0)</f>
      </c>
      <c r="BQ72" s="280">
        <f>IFERROR(SUMPRODUCT(('控温被PRO-S级品'!$B$2:$B$10=$B72)*('控温被PRO-S级品'!$E$1:$BE$1=BQ$1)*('控温被PRO-S级品'!$E$2:$BE$10)),0)+IFERROR(SUMPRODUCT(('冬被-S级品'!$B$2:$B$10=$B72)*('冬被-S级品'!$E$1:$AW$1=BQ$1)*('冬被-S级品'!$E$2:$AW$10)),0)+IFERROR(SUMPRODUCT(('白止-S级品'!$A$2:$A$26=$B72)*('白止-S级品'!$D$1:$AV$1=BQ$1)*('白止-S级品'!$D$2:$AV$26)),0)+IFERROR(SUMPRODUCT(('乐容-S级品'!$A$4:$A$32=$B72)*('乐容-S级品'!$L$3:$CA$3=BQ$1)*('乐容-S级品'!$L$4:$CA$32)),0)</f>
      </c>
      <c r="BR72" s="280">
        <f>IFERROR(SUMPRODUCT(('控温被PRO-S级品'!$B$2:$B$10=$B72)*('控温被PRO-S级品'!$E$1:$BE$1=BR$1)*('控温被PRO-S级品'!$E$2:$BE$10)),0)+IFERROR(SUMPRODUCT(('冬被-S级品'!$B$2:$B$10=$B72)*('冬被-S级品'!$E$1:$AW$1=BR$1)*('冬被-S级品'!$E$2:$AW$10)),0)+IFERROR(SUMPRODUCT(('白止-S级品'!$A$2:$A$26=$B72)*('白止-S级品'!$D$1:$AV$1=BR$1)*('白止-S级品'!$D$2:$AV$26)),0)+IFERROR(SUMPRODUCT(('乐容-S级品'!$A$4:$A$32=$B72)*('乐容-S级品'!$L$3:$CA$3=BR$1)*('乐容-S级品'!$L$4:$CA$32)),0)</f>
      </c>
      <c r="BS72" s="280">
        <f>IFERROR(SUMPRODUCT(('控温被PRO-S级品'!$B$2:$B$10=$B72)*('控温被PRO-S级品'!$E$1:$BE$1=BS$1)*('控温被PRO-S级品'!$E$2:$BE$10)),0)+IFERROR(SUMPRODUCT(('冬被-S级品'!$B$2:$B$10=$B72)*('冬被-S级品'!$E$1:$AW$1=BS$1)*('冬被-S级品'!$E$2:$AW$10)),0)+IFERROR(SUMPRODUCT(('白止-S级品'!$A$2:$A$26=$B72)*('白止-S级品'!$D$1:$AV$1=BS$1)*('白止-S级品'!$D$2:$AV$26)),0)+IFERROR(SUMPRODUCT(('乐容-S级品'!$A$4:$A$32=$B72)*('乐容-S级品'!$L$3:$CA$3=BS$1)*('乐容-S级品'!$L$4:$CA$32)),0)</f>
      </c>
      <c r="BT72" s="280">
        <f>IFERROR(SUMPRODUCT(('控温被PRO-S级品'!$B$2:$B$10=$B72)*('控温被PRO-S级品'!$E$1:$BE$1=BT$1)*('控温被PRO-S级品'!$E$2:$BE$10)),0)+IFERROR(SUMPRODUCT(('冬被-S级品'!$B$2:$B$10=$B72)*('冬被-S级品'!$E$1:$AW$1=BT$1)*('冬被-S级品'!$E$2:$AW$10)),0)+IFERROR(SUMPRODUCT(('白止-S级品'!$A$2:$A$26=$B72)*('白止-S级品'!$D$1:$AV$1=BT$1)*('白止-S级品'!$D$2:$AV$26)),0)+IFERROR(SUMPRODUCT(('乐容-S级品'!$A$4:$A$32=$B72)*('乐容-S级品'!$L$3:$CA$3=BT$1)*('乐容-S级品'!$L$4:$CA$32)),0)</f>
      </c>
      <c r="BU72" s="280">
        <f>IFERROR(SUMPRODUCT(('控温被PRO-S级品'!$B$2:$B$10=$B72)*('控温被PRO-S级品'!$E$1:$BE$1=BU$1)*('控温被PRO-S级品'!$E$2:$BE$10)),0)+IFERROR(SUMPRODUCT(('冬被-S级品'!$B$2:$B$10=$B72)*('冬被-S级品'!$E$1:$AW$1=BU$1)*('冬被-S级品'!$E$2:$AW$10)),0)+IFERROR(SUMPRODUCT(('白止-S级品'!$A$2:$A$26=$B72)*('白止-S级品'!$D$1:$AV$1=BU$1)*('白止-S级品'!$D$2:$AV$26)),0)+IFERROR(SUMPRODUCT(('乐容-S级品'!$A$4:$A$32=$B72)*('乐容-S级品'!$L$3:$CA$3=BU$1)*('乐容-S级品'!$L$4:$CA$32)),0)</f>
      </c>
      <c r="BV72" s="280">
        <f>IFERROR(SUMPRODUCT(('控温被PRO-S级品'!$B$2:$B$10=$B72)*('控温被PRO-S级品'!$E$1:$BE$1=BV$1)*('控温被PRO-S级品'!$E$2:$BE$10)),0)+IFERROR(SUMPRODUCT(('冬被-S级品'!$B$2:$B$10=$B72)*('冬被-S级品'!$E$1:$AW$1=BV$1)*('冬被-S级品'!$E$2:$AW$10)),0)+IFERROR(SUMPRODUCT(('白止-S级品'!$A$2:$A$26=$B72)*('白止-S级品'!$D$1:$AV$1=BV$1)*('白止-S级品'!$D$2:$AV$26)),0)+IFERROR(SUMPRODUCT(('乐容-S级品'!$A$4:$A$32=$B72)*('乐容-S级品'!$L$3:$CA$3=BV$1)*('乐容-S级品'!$L$4:$CA$32)),0)</f>
      </c>
      <c r="BW72" s="280">
        <f>IFERROR(SUMPRODUCT(('控温被PRO-S级品'!$B$2:$B$10=$B72)*('控温被PRO-S级品'!$E$1:$BE$1=BW$1)*('控温被PRO-S级品'!$E$2:$BE$10)),0)+IFERROR(SUMPRODUCT(('冬被-S级品'!$B$2:$B$10=$B72)*('冬被-S级品'!$E$1:$AW$1=BW$1)*('冬被-S级品'!$E$2:$AW$10)),0)+IFERROR(SUMPRODUCT(('白止-S级品'!$A$2:$A$26=$B72)*('白止-S级品'!$D$1:$AV$1=BW$1)*('白止-S级品'!$D$2:$AV$26)),0)+IFERROR(SUMPRODUCT(('乐容-S级品'!$A$4:$A$32=$B72)*('乐容-S级品'!$L$3:$CA$3=BW$1)*('乐容-S级品'!$L$4:$CA$32)),0)</f>
      </c>
      <c r="BX72" s="280">
        <f>IFERROR(SUMPRODUCT(('控温被PRO-S级品'!$B$2:$B$10=$B72)*('控温被PRO-S级品'!$E$1:$BE$1=BX$1)*('控温被PRO-S级品'!$E$2:$BE$10)),0)+IFERROR(SUMPRODUCT(('冬被-S级品'!$B$2:$B$10=$B72)*('冬被-S级品'!$E$1:$AW$1=BX$1)*('冬被-S级品'!$E$2:$AW$10)),0)+IFERROR(SUMPRODUCT(('白止-S级品'!$A$2:$A$26=$B72)*('白止-S级品'!$D$1:$AV$1=BX$1)*('白止-S级品'!$D$2:$AV$26)),0)+IFERROR(SUMPRODUCT(('乐容-S级品'!$A$4:$A$32=$B72)*('乐容-S级品'!$L$3:$CA$3=BX$1)*('乐容-S级品'!$L$4:$CA$32)),0)</f>
      </c>
      <c r="BY72" s="280">
        <f>IFERROR(SUMPRODUCT(('控温被PRO-S级品'!$B$2:$B$10=$B72)*('控温被PRO-S级品'!$E$1:$BE$1=BY$1)*('控温被PRO-S级品'!$E$2:$BE$10)),0)+IFERROR(SUMPRODUCT(('冬被-S级品'!$B$2:$B$10=$B72)*('冬被-S级品'!$E$1:$AW$1=BY$1)*('冬被-S级品'!$E$2:$AW$10)),0)+IFERROR(SUMPRODUCT(('白止-S级品'!$A$2:$A$26=$B72)*('白止-S级品'!$D$1:$AV$1=BY$1)*('白止-S级品'!$D$2:$AV$26)),0)+IFERROR(SUMPRODUCT(('乐容-S级品'!$A$4:$A$32=$B72)*('乐容-S级品'!$L$3:$CA$3=BY$1)*('乐容-S级品'!$L$4:$CA$32)),0)</f>
      </c>
      <c r="BZ72" s="280">
        <f>IFERROR(SUMPRODUCT(('控温被PRO-S级品'!$B$2:$B$10=$B72)*('控温被PRO-S级品'!$E$1:$BE$1=BZ$1)*('控温被PRO-S级品'!$E$2:$BE$10)),0)+IFERROR(SUMPRODUCT(('冬被-S级品'!$B$2:$B$10=$B72)*('冬被-S级品'!$E$1:$AW$1=BZ$1)*('冬被-S级品'!$E$2:$AW$10)),0)+IFERROR(SUMPRODUCT(('白止-S级品'!$A$2:$A$26=$B72)*('白止-S级品'!$D$1:$AV$1=BZ$1)*('白止-S级品'!$D$2:$AV$26)),0)+IFERROR(SUMPRODUCT(('乐容-S级品'!$A$4:$A$32=$B72)*('乐容-S级品'!$L$3:$CA$3=BZ$1)*('乐容-S级品'!$L$4:$CA$32)),0)</f>
      </c>
      <c r="CA72" s="280">
        <f>IFERROR(SUMPRODUCT(('控温被PRO-S级品'!$B$2:$B$10=$B72)*('控温被PRO-S级品'!$E$1:$BE$1=CA$1)*('控温被PRO-S级品'!$E$2:$BE$10)),0)+IFERROR(SUMPRODUCT(('冬被-S级品'!$B$2:$B$10=$B72)*('冬被-S级品'!$E$1:$AW$1=CA$1)*('冬被-S级品'!$E$2:$AW$10)),0)+IFERROR(SUMPRODUCT(('白止-S级品'!$A$2:$A$26=$B72)*('白止-S级品'!$D$1:$AV$1=CA$1)*('白止-S级品'!$D$2:$AV$26)),0)+IFERROR(SUMPRODUCT(('乐容-S级品'!$A$4:$A$32=$B72)*('乐容-S级品'!$L$3:$CA$3=CA$1)*('乐容-S级品'!$L$4:$CA$32)),0)</f>
      </c>
      <c r="CB72" s="280">
        <f>IFERROR(SUMPRODUCT(('控温被PRO-S级品'!$B$2:$B$10=$B72)*('控温被PRO-S级品'!$E$1:$BE$1=CB$1)*('控温被PRO-S级品'!$E$2:$BE$10)),0)+IFERROR(SUMPRODUCT(('冬被-S级品'!$B$2:$B$10=$B72)*('冬被-S级品'!$E$1:$AW$1=CB$1)*('冬被-S级品'!$E$2:$AW$10)),0)+IFERROR(SUMPRODUCT(('白止-S级品'!$A$2:$A$26=$B72)*('白止-S级品'!$D$1:$AV$1=CB$1)*('白止-S级品'!$D$2:$AV$26)),0)+IFERROR(SUMPRODUCT(('乐容-S级品'!$A$4:$A$32=$B72)*('乐容-S级品'!$L$3:$CA$3=CB$1)*('乐容-S级品'!$L$4:$CA$32)),0)</f>
      </c>
      <c r="CC72" s="280">
        <f>IFERROR(SUMPRODUCT(('控温被PRO-S级品'!$B$2:$B$10=$B72)*('控温被PRO-S级品'!$E$1:$BE$1=CC$1)*('控温被PRO-S级品'!$E$2:$BE$10)),0)+IFERROR(SUMPRODUCT(('冬被-S级品'!$B$2:$B$10=$B72)*('冬被-S级品'!$E$1:$AW$1=CC$1)*('冬被-S级品'!$E$2:$AW$10)),0)+IFERROR(SUMPRODUCT(('白止-S级品'!$A$2:$A$26=$B72)*('白止-S级品'!$D$1:$AV$1=CC$1)*('白止-S级品'!$D$2:$AV$26)),0)+IFERROR(SUMPRODUCT(('乐容-S级品'!$A$4:$A$32=$B72)*('乐容-S级品'!$L$3:$CA$3=CC$1)*('乐容-S级品'!$L$4:$CA$32)),0)</f>
      </c>
      <c r="CD72" s="280">
        <f>IFERROR(SUMPRODUCT(('控温被PRO-S级品'!$B$2:$B$10=$B72)*('控温被PRO-S级品'!$E$1:$BE$1=CD$1)*('控温被PRO-S级品'!$E$2:$BE$10)),0)+IFERROR(SUMPRODUCT(('冬被-S级品'!$B$2:$B$10=$B72)*('冬被-S级品'!$E$1:$AW$1=CD$1)*('冬被-S级品'!$E$2:$AW$10)),0)+IFERROR(SUMPRODUCT(('白止-S级品'!$A$2:$A$26=$B72)*('白止-S级品'!$D$1:$AV$1=CD$1)*('白止-S级品'!$D$2:$AV$26)),0)+IFERROR(SUMPRODUCT(('乐容-S级品'!$A$4:$A$32=$B72)*('乐容-S级品'!$L$3:$CA$3=CD$1)*('乐容-S级品'!$L$4:$CA$32)),0)</f>
      </c>
      <c r="CE72" s="280">
        <f>IFERROR(SUMPRODUCT(('控温被PRO-S级品'!$B$2:$B$10=$B72)*('控温被PRO-S级品'!$E$1:$BE$1=CE$1)*('控温被PRO-S级品'!$E$2:$BE$10)),0)+IFERROR(SUMPRODUCT(('冬被-S级品'!$B$2:$B$10=$B72)*('冬被-S级品'!$E$1:$AW$1=CE$1)*('冬被-S级品'!$E$2:$AW$10)),0)+IFERROR(SUMPRODUCT(('白止-S级品'!$A$2:$A$26=$B72)*('白止-S级品'!$D$1:$AV$1=CE$1)*('白止-S级品'!$D$2:$AV$26)),0)+IFERROR(SUMPRODUCT(('乐容-S级品'!$A$4:$A$32=$B72)*('乐容-S级品'!$L$3:$CA$3=CE$1)*('乐容-S级品'!$L$4:$CA$32)),0)</f>
      </c>
      <c r="CF72" s="280">
        <f>IFERROR(SUMPRODUCT(('控温被PRO-S级品'!$B$2:$B$10=$B72)*('控温被PRO-S级品'!$E$1:$BE$1=CF$1)*('控温被PRO-S级品'!$E$2:$BE$10)),0)+IFERROR(SUMPRODUCT(('冬被-S级品'!$B$2:$B$10=$B72)*('冬被-S级品'!$E$1:$AW$1=CF$1)*('冬被-S级品'!$E$2:$AW$10)),0)+IFERROR(SUMPRODUCT(('白止-S级品'!$A$2:$A$26=$B72)*('白止-S级品'!$D$1:$AV$1=CF$1)*('白止-S级品'!$D$2:$AV$26)),0)+IFERROR(SUMPRODUCT(('乐容-S级品'!$A$4:$A$32=$B72)*('乐容-S级品'!$L$3:$CA$3=CF$1)*('乐容-S级品'!$L$4:$CA$32)),0)</f>
      </c>
      <c r="CG72" s="280">
        <f>IFERROR(SUMPRODUCT(('控温被PRO-S级品'!$B$2:$B$10=$B72)*('控温被PRO-S级品'!$E$1:$BE$1=CG$1)*('控温被PRO-S级品'!$E$2:$BE$10)),0)+IFERROR(SUMPRODUCT(('冬被-S级品'!$B$2:$B$10=$B72)*('冬被-S级品'!$E$1:$AW$1=CG$1)*('冬被-S级品'!$E$2:$AW$10)),0)+IFERROR(SUMPRODUCT(('白止-S级品'!$A$2:$A$26=$B72)*('白止-S级品'!$D$1:$AV$1=CG$1)*('白止-S级品'!$D$2:$AV$26)),0)+IFERROR(SUMPRODUCT(('乐容-S级品'!$A$4:$A$32=$B72)*('乐容-S级品'!$L$3:$CA$3=CG$1)*('乐容-S级品'!$L$4:$CA$32)),0)</f>
      </c>
      <c r="CH72" s="280">
        <f>IFERROR(SUMPRODUCT(('控温被PRO-S级品'!$B$2:$B$10=$B72)*('控温被PRO-S级品'!$E$1:$BE$1=CH$1)*('控温被PRO-S级品'!$E$2:$BE$10)),0)+IFERROR(SUMPRODUCT(('冬被-S级品'!$B$2:$B$10=$B72)*('冬被-S级品'!$E$1:$AW$1=CH$1)*('冬被-S级品'!$E$2:$AW$10)),0)+IFERROR(SUMPRODUCT(('白止-S级品'!$A$2:$A$26=$B72)*('白止-S级品'!$D$1:$AV$1=CH$1)*('白止-S级品'!$D$2:$AV$26)),0)+IFERROR(SUMPRODUCT(('乐容-S级品'!$A$4:$A$32=$B72)*('乐容-S级品'!$L$3:$CA$3=CH$1)*('乐容-S级品'!$L$4:$CA$32)),0)</f>
      </c>
      <c r="CI72" s="280">
        <f>IFERROR(SUMPRODUCT(('控温被PRO-S级品'!$B$2:$B$10=$B72)*('控温被PRO-S级品'!$E$1:$BE$1=CI$1)*('控温被PRO-S级品'!$E$2:$BE$10)),0)+IFERROR(SUMPRODUCT(('冬被-S级品'!$B$2:$B$10=$B72)*('冬被-S级品'!$E$1:$AW$1=CI$1)*('冬被-S级品'!$E$2:$AW$10)),0)+IFERROR(SUMPRODUCT(('白止-S级品'!$A$2:$A$26=$B72)*('白止-S级品'!$D$1:$AV$1=CI$1)*('白止-S级品'!$D$2:$AV$26)),0)+IFERROR(SUMPRODUCT(('乐容-S级品'!$A$4:$A$32=$B72)*('乐容-S级品'!$L$3:$CA$3=CI$1)*('乐容-S级品'!$L$4:$CA$32)),0)</f>
      </c>
      <c r="CJ72" s="280">
        <f>IFERROR(SUMPRODUCT(('控温被PRO-S级品'!$B$2:$B$10=$B72)*('控温被PRO-S级品'!$E$1:$BE$1=CJ$1)*('控温被PRO-S级品'!$E$2:$BE$10)),0)+IFERROR(SUMPRODUCT(('冬被-S级品'!$B$2:$B$10=$B72)*('冬被-S级品'!$E$1:$AW$1=CJ$1)*('冬被-S级品'!$E$2:$AW$10)),0)+IFERROR(SUMPRODUCT(('白止-S级品'!$A$2:$A$26=$B72)*('白止-S级品'!$D$1:$AV$1=CJ$1)*('白止-S级品'!$D$2:$AV$26)),0)+IFERROR(SUMPRODUCT(('乐容-S级品'!$A$4:$A$32=$B72)*('乐容-S级品'!$L$3:$CA$3=CJ$1)*('乐容-S级品'!$L$4:$CA$32)),0)</f>
      </c>
      <c r="CK72" s="280">
        <f>IFERROR(SUMPRODUCT(('控温被PRO-S级品'!$B$2:$B$10=$B72)*('控温被PRO-S级品'!$E$1:$BE$1=CK$1)*('控温被PRO-S级品'!$E$2:$BE$10)),0)+IFERROR(SUMPRODUCT(('冬被-S级品'!$B$2:$B$10=$B72)*('冬被-S级品'!$E$1:$AW$1=CK$1)*('冬被-S级品'!$E$2:$AW$10)),0)+IFERROR(SUMPRODUCT(('白止-S级品'!$A$2:$A$26=$B72)*('白止-S级品'!$D$1:$AV$1=CK$1)*('白止-S级品'!$D$2:$AV$26)),0)+IFERROR(SUMPRODUCT(('乐容-S级品'!$A$4:$A$32=$B72)*('乐容-S级品'!$L$3:$CA$3=CK$1)*('乐容-S级品'!$L$4:$CA$32)),0)</f>
      </c>
      <c r="CL72" s="280">
        <f>IFERROR(SUMPRODUCT(('控温被PRO-S级品'!$B$2:$B$10=$B72)*('控温被PRO-S级品'!$E$1:$BE$1=CL$1)*('控温被PRO-S级品'!$E$2:$BE$10)),0)+IFERROR(SUMPRODUCT(('冬被-S级品'!$B$2:$B$10=$B72)*('冬被-S级品'!$E$1:$AW$1=CL$1)*('冬被-S级品'!$E$2:$AW$10)),0)+IFERROR(SUMPRODUCT(('白止-S级品'!$A$2:$A$26=$B72)*('白止-S级品'!$D$1:$AV$1=CL$1)*('白止-S级品'!$D$2:$AV$26)),0)+IFERROR(SUMPRODUCT(('乐容-S级品'!$A$4:$A$32=$B72)*('乐容-S级品'!$L$3:$CA$3=CL$1)*('乐容-S级品'!$L$4:$CA$32)),0)</f>
      </c>
      <c r="CM72" s="280">
        <f>IFERROR(SUMPRODUCT(('控温被PRO-S级品'!$B$2:$B$10=$B72)*('控温被PRO-S级品'!$E$1:$BE$1=CM$1)*('控温被PRO-S级品'!$E$2:$BE$10)),0)+IFERROR(SUMPRODUCT(('冬被-S级品'!$B$2:$B$10=$B72)*('冬被-S级品'!$E$1:$AW$1=CM$1)*('冬被-S级品'!$E$2:$AW$10)),0)+IFERROR(SUMPRODUCT(('白止-S级品'!$A$2:$A$26=$B72)*('白止-S级品'!$D$1:$AV$1=CM$1)*('白止-S级品'!$D$2:$AV$26)),0)+IFERROR(SUMPRODUCT(('乐容-S级品'!$A$4:$A$32=$B72)*('乐容-S级品'!$L$3:$CA$3=CM$1)*('乐容-S级品'!$L$4:$CA$32)),0)</f>
      </c>
      <c r="CN72" s="280">
        <f>IFERROR(SUMPRODUCT(('控温被PRO-S级品'!$B$2:$B$10=$B72)*('控温被PRO-S级品'!$E$1:$BE$1=CN$1)*('控温被PRO-S级品'!$E$2:$BE$10)),0)+IFERROR(SUMPRODUCT(('冬被-S级品'!$B$2:$B$10=$B72)*('冬被-S级品'!$E$1:$AW$1=CN$1)*('冬被-S级品'!$E$2:$AW$10)),0)+IFERROR(SUMPRODUCT(('白止-S级品'!$A$2:$A$26=$B72)*('白止-S级品'!$D$1:$AV$1=CN$1)*('白止-S级品'!$D$2:$AV$26)),0)+IFERROR(SUMPRODUCT(('乐容-S级品'!$A$4:$A$32=$B72)*('乐容-S级品'!$L$3:$CA$3=CN$1)*('乐容-S级品'!$L$4:$CA$32)),0)</f>
      </c>
      <c r="CO72" s="280">
        <f>IFERROR(SUMPRODUCT(('控温被PRO-S级品'!$B$2:$B$10=$B72)*('控温被PRO-S级品'!$E$1:$BE$1=CO$1)*('控温被PRO-S级品'!$E$2:$BE$10)),0)+IFERROR(SUMPRODUCT(('冬被-S级品'!$B$2:$B$10=$B72)*('冬被-S级品'!$E$1:$AW$1=CO$1)*('冬被-S级品'!$E$2:$AW$10)),0)+IFERROR(SUMPRODUCT(('白止-S级品'!$A$2:$A$26=$B72)*('白止-S级品'!$D$1:$AV$1=CO$1)*('白止-S级品'!$D$2:$AV$26)),0)+IFERROR(SUMPRODUCT(('乐容-S级品'!$A$4:$A$32=$B72)*('乐容-S级品'!$L$3:$CA$3=CO$1)*('乐容-S级品'!$L$4:$CA$32)),0)</f>
      </c>
      <c r="CP72" s="280">
        <f>IFERROR(SUMPRODUCT(('控温被PRO-S级品'!$B$2:$B$10=$B72)*('控温被PRO-S级品'!$E$1:$BE$1=CP$1)*('控温被PRO-S级品'!$E$2:$BE$10)),0)+IFERROR(SUMPRODUCT(('冬被-S级品'!$B$2:$B$10=$B72)*('冬被-S级品'!$E$1:$AW$1=CP$1)*('冬被-S级品'!$E$2:$AW$10)),0)+IFERROR(SUMPRODUCT(('白止-S级品'!$A$2:$A$26=$B72)*('白止-S级品'!$D$1:$AV$1=CP$1)*('白止-S级品'!$D$2:$AV$26)),0)+IFERROR(SUMPRODUCT(('乐容-S级品'!$A$4:$A$32=$B72)*('乐容-S级品'!$L$3:$CA$3=CP$1)*('乐容-S级品'!$L$4:$CA$32)),0)</f>
      </c>
      <c r="CQ72" s="280">
        <f>IFERROR(SUMPRODUCT(('控温被PRO-S级品'!$B$2:$B$10=$B72)*('控温被PRO-S级品'!$E$1:$BE$1=CQ$1)*('控温被PRO-S级品'!$E$2:$BE$10)),0)+IFERROR(SUMPRODUCT(('冬被-S级品'!$B$2:$B$10=$B72)*('冬被-S级品'!$E$1:$AW$1=CQ$1)*('冬被-S级品'!$E$2:$AW$10)),0)+IFERROR(SUMPRODUCT(('白止-S级品'!$A$2:$A$26=$B72)*('白止-S级品'!$D$1:$AV$1=CQ$1)*('白止-S级品'!$D$2:$AV$26)),0)+IFERROR(SUMPRODUCT(('乐容-S级品'!$A$4:$A$32=$B72)*('乐容-S级品'!$L$3:$CA$3=CQ$1)*('乐容-S级品'!$L$4:$CA$32)),0)</f>
      </c>
      <c r="CR72" s="280">
        <f>IFERROR(SUMPRODUCT(('控温被PRO-S级品'!$B$2:$B$10=$B72)*('控温被PRO-S级品'!$E$1:$BE$1=CR$1)*('控温被PRO-S级品'!$E$2:$BE$10)),0)+IFERROR(SUMPRODUCT(('冬被-S级品'!$B$2:$B$10=$B72)*('冬被-S级品'!$E$1:$AW$1=CR$1)*('冬被-S级品'!$E$2:$AW$10)),0)+IFERROR(SUMPRODUCT(('白止-S级品'!$A$2:$A$26=$B72)*('白止-S级品'!$D$1:$AV$1=CR$1)*('白止-S级品'!$D$2:$AV$26)),0)+IFERROR(SUMPRODUCT(('乐容-S级品'!$A$4:$A$32=$B72)*('乐容-S级品'!$L$3:$CA$3=CR$1)*('乐容-S级品'!$L$4:$CA$32)),0)</f>
      </c>
      <c r="CS72" s="280">
        <f>IFERROR(SUMPRODUCT(('控温被PRO-S级品'!$B$2:$B$10=$B72)*('控温被PRO-S级品'!$E$1:$BE$1=CS$1)*('控温被PRO-S级品'!$E$2:$BE$10)),0)+IFERROR(SUMPRODUCT(('冬被-S级品'!$B$2:$B$10=$B72)*('冬被-S级品'!$E$1:$AW$1=CS$1)*('冬被-S级品'!$E$2:$AW$10)),0)+IFERROR(SUMPRODUCT(('白止-S级品'!$A$2:$A$26=$B72)*('白止-S级品'!$D$1:$AV$1=CS$1)*('白止-S级品'!$D$2:$AV$26)),0)+IFERROR(SUMPRODUCT(('乐容-S级品'!$A$4:$A$32=$B72)*('乐容-S级品'!$L$3:$CA$3=CS$1)*('乐容-S级品'!$L$4:$CA$32)),0)</f>
      </c>
      <c r="CT72" s="280">
        <f>IFERROR(SUMPRODUCT(('控温被PRO-S级品'!$B$2:$B$10=$B72)*('控温被PRO-S级品'!$E$1:$BE$1=CT$1)*('控温被PRO-S级品'!$E$2:$BE$10)),0)+IFERROR(SUMPRODUCT(('冬被-S级品'!$B$2:$B$10=$B72)*('冬被-S级品'!$E$1:$AW$1=CT$1)*('冬被-S级品'!$E$2:$AW$10)),0)+IFERROR(SUMPRODUCT(('白止-S级品'!$A$2:$A$26=$B72)*('白止-S级品'!$D$1:$AV$1=CT$1)*('白止-S级品'!$D$2:$AV$26)),0)+IFERROR(SUMPRODUCT(('乐容-S级品'!$A$4:$A$32=$B72)*('乐容-S级品'!$L$3:$CA$3=CT$1)*('乐容-S级品'!$L$4:$CA$32)),0)</f>
      </c>
      <c r="CU72" s="280">
        <f>IFERROR(SUMPRODUCT(('控温被PRO-S级品'!$B$2:$B$10=$B72)*('控温被PRO-S级品'!$E$1:$BE$1=CU$1)*('控温被PRO-S级品'!$E$2:$BE$10)),0)+IFERROR(SUMPRODUCT(('冬被-S级品'!$B$2:$B$10=$B72)*('冬被-S级品'!$E$1:$AW$1=CU$1)*('冬被-S级品'!$E$2:$AW$10)),0)+IFERROR(SUMPRODUCT(('白止-S级品'!$A$2:$A$26=$B72)*('白止-S级品'!$D$1:$AV$1=CU$1)*('白止-S级品'!$D$2:$AV$26)),0)+IFERROR(SUMPRODUCT(('乐容-S级品'!$A$4:$A$32=$B72)*('乐容-S级品'!$L$3:$CA$3=CU$1)*('乐容-S级品'!$L$4:$CA$32)),0)</f>
      </c>
      <c r="CV72" s="280">
        <f>IFERROR(SUMPRODUCT(('控温被PRO-S级品'!$B$2:$B$10=$B72)*('控温被PRO-S级品'!$E$1:$BE$1=CV$1)*('控温被PRO-S级品'!$E$2:$BE$10)),0)+IFERROR(SUMPRODUCT(('冬被-S级品'!$B$2:$B$10=$B72)*('冬被-S级品'!$E$1:$AW$1=CV$1)*('冬被-S级品'!$E$2:$AW$10)),0)+IFERROR(SUMPRODUCT(('白止-S级品'!$A$2:$A$26=$B72)*('白止-S级品'!$D$1:$AV$1=CV$1)*('白止-S级品'!$D$2:$AV$26)),0)+IFERROR(SUMPRODUCT(('乐容-S级品'!$A$4:$A$32=$B72)*('乐容-S级品'!$L$3:$CA$3=CV$1)*('乐容-S级品'!$L$4:$CA$32)),0)</f>
      </c>
      <c r="CW72" s="280">
        <f>IFERROR(SUMPRODUCT(('控温被PRO-S级品'!$B$2:$B$10=$B72)*('控温被PRO-S级品'!$E$1:$BE$1=CW$1)*('控温被PRO-S级品'!$E$2:$BE$10)),0)+IFERROR(SUMPRODUCT(('冬被-S级品'!$B$2:$B$10=$B72)*('冬被-S级品'!$E$1:$AW$1=CW$1)*('冬被-S级品'!$E$2:$AW$10)),0)+IFERROR(SUMPRODUCT(('白止-S级品'!$A$2:$A$26=$B72)*('白止-S级品'!$D$1:$AV$1=CW$1)*('白止-S级品'!$D$2:$AV$26)),0)+IFERROR(SUMPRODUCT(('乐容-S级品'!$A$4:$A$32=$B72)*('乐容-S级品'!$L$3:$CA$3=CW$1)*('乐容-S级品'!$L$4:$CA$32)),0)</f>
      </c>
      <c r="CX72" s="280">
        <f>IFERROR(SUMPRODUCT(('控温被PRO-S级品'!$B$2:$B$10=$B72)*('控温被PRO-S级品'!$E$1:$BE$1=CX$1)*('控温被PRO-S级品'!$E$2:$BE$10)),0)+IFERROR(SUMPRODUCT(('冬被-S级品'!$B$2:$B$10=$B72)*('冬被-S级品'!$E$1:$AW$1=CX$1)*('冬被-S级品'!$E$2:$AW$10)),0)+IFERROR(SUMPRODUCT(('白止-S级品'!$A$2:$A$26=$B72)*('白止-S级品'!$D$1:$AV$1=CX$1)*('白止-S级品'!$D$2:$AV$26)),0)+IFERROR(SUMPRODUCT(('乐容-S级品'!$A$4:$A$32=$B72)*('乐容-S级品'!$L$3:$CA$3=CX$1)*('乐容-S级品'!$L$4:$CA$32)),0)</f>
      </c>
      <c r="CY72" s="280">
        <f>IFERROR(SUMPRODUCT(('控温被PRO-S级品'!$B$2:$B$10=$B72)*('控温被PRO-S级品'!$E$1:$BE$1=CY$1)*('控温被PRO-S级品'!$E$2:$BE$10)),0)+IFERROR(SUMPRODUCT(('冬被-S级品'!$B$2:$B$10=$B72)*('冬被-S级品'!$E$1:$AW$1=CY$1)*('冬被-S级品'!$E$2:$AW$10)),0)+IFERROR(SUMPRODUCT(('白止-S级品'!$A$2:$A$26=$B72)*('白止-S级品'!$D$1:$AV$1=CY$1)*('白止-S级品'!$D$2:$AV$26)),0)+IFERROR(SUMPRODUCT(('乐容-S级品'!$A$4:$A$32=$B72)*('乐容-S级品'!$L$3:$CA$3=CY$1)*('乐容-S级品'!$L$4:$CA$32)),0)</f>
      </c>
      <c r="CZ72" s="280">
        <f>IFERROR(SUMPRODUCT(('控温被PRO-S级品'!$B$2:$B$10=$B72)*('控温被PRO-S级品'!$E$1:$BE$1=CZ$1)*('控温被PRO-S级品'!$E$2:$BE$10)),0)+IFERROR(SUMPRODUCT(('冬被-S级品'!$B$2:$B$10=$B72)*('冬被-S级品'!$E$1:$AW$1=CZ$1)*('冬被-S级品'!$E$2:$AW$10)),0)+IFERROR(SUMPRODUCT(('白止-S级品'!$A$2:$A$26=$B72)*('白止-S级品'!$D$1:$AV$1=CZ$1)*('白止-S级品'!$D$2:$AV$26)),0)+IFERROR(SUMPRODUCT(('乐容-S级品'!$A$4:$A$32=$B72)*('乐容-S级品'!$L$3:$CA$3=CZ$1)*('乐容-S级品'!$L$4:$CA$32)),0)</f>
      </c>
      <c r="DA72" s="280">
        <f>IFERROR(SUMPRODUCT(('控温被PRO-S级品'!$B$2:$B$10=$B72)*('控温被PRO-S级品'!$E$1:$BE$1=DA$1)*('控温被PRO-S级品'!$E$2:$BE$10)),0)+IFERROR(SUMPRODUCT(('冬被-S级品'!$B$2:$B$10=$B72)*('冬被-S级品'!$E$1:$AW$1=DA$1)*('冬被-S级品'!$E$2:$AW$10)),0)+IFERROR(SUMPRODUCT(('白止-S级品'!$A$2:$A$26=$B72)*('白止-S级品'!$D$1:$AV$1=DA$1)*('白止-S级品'!$D$2:$AV$26)),0)+IFERROR(SUMPRODUCT(('乐容-S级品'!$A$4:$A$32=$B72)*('乐容-S级品'!$L$3:$CA$3=DA$1)*('乐容-S级品'!$L$4:$CA$32)),0)</f>
      </c>
      <c r="DB72" s="280">
        <f>IFERROR(SUMPRODUCT(('控温被PRO-S级品'!$B$2:$B$10=$B72)*('控温被PRO-S级品'!$E$1:$BE$1=DB$1)*('控温被PRO-S级品'!$E$2:$BE$10)),0)+IFERROR(SUMPRODUCT(('冬被-S级品'!$B$2:$B$10=$B72)*('冬被-S级品'!$E$1:$AW$1=DB$1)*('冬被-S级品'!$E$2:$AW$10)),0)+IFERROR(SUMPRODUCT(('白止-S级品'!$A$2:$A$26=$B72)*('白止-S级品'!$D$1:$AV$1=DB$1)*('白止-S级品'!$D$2:$AV$26)),0)+IFERROR(SUMPRODUCT(('乐容-S级品'!$A$4:$A$32=$B72)*('乐容-S级品'!$L$3:$CA$3=DB$1)*('乐容-S级品'!$L$4:$CA$32)),0)</f>
      </c>
      <c r="DC72" s="280">
        <f>IFERROR(SUMPRODUCT(('控温被PRO-S级品'!$B$2:$B$10=$B72)*('控温被PRO-S级品'!$E$1:$BE$1=DC$1)*('控温被PRO-S级品'!$E$2:$BE$10)),0)+IFERROR(SUMPRODUCT(('冬被-S级品'!$B$2:$B$10=$B72)*('冬被-S级品'!$E$1:$AW$1=DC$1)*('冬被-S级品'!$E$2:$AW$10)),0)+IFERROR(SUMPRODUCT(('白止-S级品'!$A$2:$A$26=$B72)*('白止-S级品'!$D$1:$AV$1=DC$1)*('白止-S级品'!$D$2:$AV$26)),0)+IFERROR(SUMPRODUCT(('乐容-S级品'!$A$4:$A$32=$B72)*('乐容-S级品'!$L$3:$CA$3=DC$1)*('乐容-S级品'!$L$4:$CA$32)),0)</f>
      </c>
      <c r="DD72" s="280">
        <f>IFERROR(SUMPRODUCT(('控温被PRO-S级品'!$B$2:$B$10=$B72)*('控温被PRO-S级品'!$E$1:$BE$1=DD$1)*('控温被PRO-S级品'!$E$2:$BE$10)),0)+IFERROR(SUMPRODUCT(('冬被-S级品'!$B$2:$B$10=$B72)*('冬被-S级品'!$E$1:$AW$1=DD$1)*('冬被-S级品'!$E$2:$AW$10)),0)+IFERROR(SUMPRODUCT(('白止-S级品'!$A$2:$A$26=$B72)*('白止-S级品'!$D$1:$AV$1=DD$1)*('白止-S级品'!$D$2:$AV$26)),0)+IFERROR(SUMPRODUCT(('乐容-S级品'!$A$4:$A$32=$B72)*('乐容-S级品'!$L$3:$CA$3=DD$1)*('乐容-S级品'!$L$4:$CA$32)),0)</f>
      </c>
      <c r="DE72" s="280">
        <f>IFERROR(SUMPRODUCT(('控温被PRO-S级品'!$B$2:$B$10=$B72)*('控温被PRO-S级品'!$E$1:$BE$1=DE$1)*('控温被PRO-S级品'!$E$2:$BE$10)),0)+IFERROR(SUMPRODUCT(('冬被-S级品'!$B$2:$B$10=$B72)*('冬被-S级品'!$E$1:$AW$1=DE$1)*('冬被-S级品'!$E$2:$AW$10)),0)+IFERROR(SUMPRODUCT(('白止-S级品'!$A$2:$A$26=$B72)*('白止-S级品'!$D$1:$AV$1=DE$1)*('白止-S级品'!$D$2:$AV$26)),0)+IFERROR(SUMPRODUCT(('乐容-S级品'!$A$4:$A$32=$B72)*('乐容-S级品'!$L$3:$CA$3=DE$1)*('乐容-S级品'!$L$4:$CA$32)),0)</f>
      </c>
      <c r="DF72" s="280">
        <f>IFERROR(SUMPRODUCT(('控温被PRO-S级品'!$B$2:$B$10=$B72)*('控温被PRO-S级品'!$E$1:$BE$1=DF$1)*('控温被PRO-S级品'!$E$2:$BE$10)),0)+IFERROR(SUMPRODUCT(('冬被-S级品'!$B$2:$B$10=$B72)*('冬被-S级品'!$E$1:$AW$1=DF$1)*('冬被-S级品'!$E$2:$AW$10)),0)+IFERROR(SUMPRODUCT(('白止-S级品'!$A$2:$A$26=$B72)*('白止-S级品'!$D$1:$AV$1=DF$1)*('白止-S级品'!$D$2:$AV$26)),0)+IFERROR(SUMPRODUCT(('乐容-S级品'!$A$4:$A$32=$B72)*('乐容-S级品'!$L$3:$CA$3=DF$1)*('乐容-S级品'!$L$4:$CA$32)),0)</f>
      </c>
      <c r="DG72" s="280">
        <f>IFERROR(SUMPRODUCT(('控温被PRO-S级品'!$B$2:$B$10=$B72)*('控温被PRO-S级品'!$E$1:$BE$1=DG$1)*('控温被PRO-S级品'!$E$2:$BE$10)),0)+IFERROR(SUMPRODUCT(('冬被-S级品'!$B$2:$B$10=$B72)*('冬被-S级品'!$E$1:$AW$1=DG$1)*('冬被-S级品'!$E$2:$AW$10)),0)+IFERROR(SUMPRODUCT(('白止-S级品'!$A$2:$A$26=$B72)*('白止-S级品'!$D$1:$AV$1=DG$1)*('白止-S级品'!$D$2:$AV$26)),0)+IFERROR(SUMPRODUCT(('乐容-S级品'!$A$4:$A$32=$B72)*('乐容-S级品'!$L$3:$CA$3=DG$1)*('乐容-S级品'!$L$4:$CA$32)),0)</f>
      </c>
      <c r="DH72" s="280">
        <f>IFERROR(SUMPRODUCT(('控温被PRO-S级品'!$B$2:$B$10=$B72)*('控温被PRO-S级品'!$E$1:$BE$1=DH$1)*('控温被PRO-S级品'!$E$2:$BE$10)),0)+IFERROR(SUMPRODUCT(('冬被-S级品'!$B$2:$B$10=$B72)*('冬被-S级品'!$E$1:$AW$1=DH$1)*('冬被-S级品'!$E$2:$AW$10)),0)+IFERROR(SUMPRODUCT(('白止-S级品'!$A$2:$A$26=$B72)*('白止-S级品'!$D$1:$AV$1=DH$1)*('白止-S级品'!$D$2:$AV$26)),0)+IFERROR(SUMPRODUCT(('乐容-S级品'!$A$4:$A$32=$B72)*('乐容-S级品'!$L$3:$CA$3=DH$1)*('乐容-S级品'!$L$4:$CA$32)),0)</f>
      </c>
      <c r="DI72" s="280">
        <f>IFERROR(SUMPRODUCT(('控温被PRO-S级品'!$B$2:$B$10=$B72)*('控温被PRO-S级品'!$E$1:$BE$1=DI$1)*('控温被PRO-S级品'!$E$2:$BE$10)),0)+IFERROR(SUMPRODUCT(('冬被-S级品'!$B$2:$B$10=$B72)*('冬被-S级品'!$E$1:$AW$1=DI$1)*('冬被-S级品'!$E$2:$AW$10)),0)+IFERROR(SUMPRODUCT(('白止-S级品'!$A$2:$A$26=$B72)*('白止-S级品'!$D$1:$AV$1=DI$1)*('白止-S级品'!$D$2:$AV$26)),0)+IFERROR(SUMPRODUCT(('乐容-S级品'!$A$4:$A$32=$B72)*('乐容-S级品'!$L$3:$CA$3=DI$1)*('乐容-S级品'!$L$4:$CA$32)),0)</f>
      </c>
      <c r="DJ72" s="280">
        <f>IFERROR(SUMPRODUCT(('控温被PRO-S级品'!$B$2:$B$10=$B72)*('控温被PRO-S级品'!$E$1:$BE$1=DJ$1)*('控温被PRO-S级品'!$E$2:$BE$10)),0)+IFERROR(SUMPRODUCT(('冬被-S级品'!$B$2:$B$10=$B72)*('冬被-S级品'!$E$1:$AW$1=DJ$1)*('冬被-S级品'!$E$2:$AW$10)),0)+IFERROR(SUMPRODUCT(('白止-S级品'!$A$2:$A$26=$B72)*('白止-S级品'!$D$1:$AV$1=DJ$1)*('白止-S级品'!$D$2:$AV$26)),0)+IFERROR(SUMPRODUCT(('乐容-S级品'!$A$4:$A$32=$B72)*('乐容-S级品'!$L$3:$CA$3=DJ$1)*('乐容-S级品'!$L$4:$CA$32)),0)</f>
      </c>
      <c r="DK72" s="280"/>
      <c r="DL72" s="280"/>
      <c r="DM72" s="280"/>
      <c r="DN72" s="280"/>
      <c r="DO72" s="280"/>
      <c r="DP72" s="280"/>
      <c r="DQ72" s="280"/>
      <c r="DR72" s="280"/>
      <c r="DS72" s="280"/>
      <c r="DT72" s="280"/>
      <c r="DU72" s="280"/>
      <c r="DV72" s="280"/>
      <c r="DW72" s="280">
        <f>VLOOKUP(B72,'系统编码规格'!A:C,3,FALSE)</f>
      </c>
      <c r="DX72" s="280"/>
      <c r="DY72" s="280"/>
      <c r="DZ72" s="280"/>
      <c r="EA72" s="280"/>
      <c r="EB72" s="280"/>
      <c r="EC72" s="280"/>
      <c r="ED72" s="280"/>
      <c r="EE72" s="280"/>
      <c r="EF72" s="280"/>
      <c r="EG72" s="280"/>
      <c r="EH72" s="280"/>
      <c r="EI72" s="280"/>
      <c r="EJ72" s="280"/>
      <c r="EK72" s="280"/>
      <c r="EL72" s="280"/>
      <c r="EM72" s="280"/>
      <c r="EN72" s="280"/>
      <c r="EO72" s="280"/>
      <c r="EP72" s="280"/>
      <c r="EQ72" s="280"/>
      <c r="ER72" s="280"/>
      <c r="ES72" s="280"/>
      <c r="ET72" s="280"/>
      <c r="EU72" s="280"/>
      <c r="EV72" s="280"/>
      <c r="EW72" s="280"/>
      <c r="EX72" s="280"/>
      <c r="EY72" s="280"/>
      <c r="EZ72" s="280"/>
      <c r="FA72" s="280"/>
      <c r="FB72" s="280"/>
      <c r="FC72" s="280"/>
      <c r="FD72" s="280"/>
      <c r="FE72" s="280"/>
      <c r="FF72" s="280"/>
      <c r="FG72" s="280"/>
      <c r="FH72" s="280"/>
      <c r="FI72" s="280"/>
      <c r="FJ72" s="280"/>
      <c r="FK72" s="280"/>
      <c r="FL72" s="280"/>
      <c r="FM72" s="280"/>
      <c r="FN72" s="280"/>
      <c r="FO72" s="280"/>
      <c r="FP72" s="280"/>
      <c r="FQ72" s="280"/>
      <c r="FR72" s="280"/>
      <c r="FS72" s="280"/>
      <c r="FT72" s="280"/>
      <c r="FU72" s="280"/>
      <c r="FV72" s="280"/>
      <c r="FW72" s="280"/>
      <c r="FX72" s="280"/>
      <c r="FY72" s="280"/>
      <c r="FZ72" s="280"/>
      <c r="GA72" s="280"/>
      <c r="GB72" s="280"/>
      <c r="GC72" s="280"/>
      <c r="GD72" s="280"/>
      <c r="GE72" s="280"/>
      <c r="GF72" s="280"/>
      <c r="GG72" s="280"/>
      <c r="GH72" s="280"/>
      <c r="GI72" s="280"/>
      <c r="GJ72" s="280"/>
      <c r="GK72" s="280"/>
      <c r="GL72" s="280"/>
      <c r="GM72" s="280"/>
      <c r="GN72" s="280"/>
      <c r="GO72" s="280"/>
      <c r="GP72" s="280"/>
      <c r="GQ72" s="280"/>
      <c r="GR72" s="280"/>
      <c r="GS72" s="280"/>
      <c r="GT72" s="280"/>
      <c r="GU72" s="280"/>
      <c r="GV72" s="280"/>
    </row>
    <row r="73">
      <c r="A73" s="309" t="str">
        <v>乐容</v>
      </c>
      <c r="B73" s="310" t="str">
        <v>0105100044-1.8-JD28</v>
      </c>
      <c r="C73" s="309" t="str">
        <v>αTOUR PLANET 普兰特床垫</v>
      </c>
      <c r="D73" s="309" t="str">
        <v>180*200*28cm(酒店同款）</v>
      </c>
      <c r="E73">
        <f>SUM(F73:GX73)</f>
      </c>
      <c r="F73" s="280">
        <f>IFERROR(SUMPRODUCT(('控温被PRO-S级品'!$B$2:$B$10=$B73)*('控温被PRO-S级品'!$E$1:$BE$1=F$1)*('控温被PRO-S级品'!$E$2:$BE$10)),0)+IFERROR(SUMPRODUCT(('冬被-S级品'!$B$2:$B$10=$B73)*('冬被-S级品'!$E$1:$AW$1=F$1)*('冬被-S级品'!$E$2:$AW$10)),0)+IFERROR(SUMPRODUCT(('白止-S级品'!$A$2:$A$26=$B73)*('白止-S级品'!$D$1:$AV$1=F$1)*('白止-S级品'!$D$2:$AV$26)),0)+IFERROR(SUMPRODUCT(('乐容-S级品'!$A$4:$A$32=$B73)*('乐容-S级品'!$L$3:$CA$3=F$1)*('乐容-S级品'!$L$4:$CA$32)),0)</f>
      </c>
      <c r="G73" s="280">
        <f>IFERROR(SUMPRODUCT(('控温被PRO-S级品'!$B$2:$B$10=$B73)*('控温被PRO-S级品'!$E$1:$BE$1=G$1)*('控温被PRO-S级品'!$E$2:$BE$10)),0)+IFERROR(SUMPRODUCT(('冬被-S级品'!$B$2:$B$10=$B73)*('冬被-S级品'!$E$1:$AW$1=G$1)*('冬被-S级品'!$E$2:$AW$10)),0)+IFERROR(SUMPRODUCT(('白止-S级品'!$A$2:$A$26=$B73)*('白止-S级品'!$D$1:$AV$1=G$1)*('白止-S级品'!$D$2:$AV$26)),0)+IFERROR(SUMPRODUCT(('乐容-S级品'!$A$4:$A$32=$B73)*('乐容-S级品'!$L$3:$CA$3=G$1)*('乐容-S级品'!$L$4:$CA$32)),0)</f>
      </c>
      <c r="H73" s="280">
        <f>IFERROR(SUMPRODUCT(('控温被PRO-S级品'!$B$2:$B$10=$B73)*('控温被PRO-S级品'!$E$1:$BE$1=H$1)*('控温被PRO-S级品'!$E$2:$BE$10)),0)+IFERROR(SUMPRODUCT(('冬被-S级品'!$B$2:$B$10=$B73)*('冬被-S级品'!$E$1:$AW$1=H$1)*('冬被-S级品'!$E$2:$AW$10)),0)+IFERROR(SUMPRODUCT(('白止-S级品'!$A$2:$A$26=$B73)*('白止-S级品'!$D$1:$AV$1=H$1)*('白止-S级品'!$D$2:$AV$26)),0)+IFERROR(SUMPRODUCT(('乐容-S级品'!$A$4:$A$32=$B73)*('乐容-S级品'!$L$3:$CA$3=H$1)*('乐容-S级品'!$L$4:$CA$32)),0)</f>
      </c>
      <c r="I73" s="280">
        <f>IFERROR(SUMPRODUCT(('控温被PRO-S级品'!$B$2:$B$10=$B73)*('控温被PRO-S级品'!$E$1:$BE$1=I$1)*('控温被PRO-S级品'!$E$2:$BE$10)),0)+IFERROR(SUMPRODUCT(('冬被-S级品'!$B$2:$B$10=$B73)*('冬被-S级品'!$E$1:$AW$1=I$1)*('冬被-S级品'!$E$2:$AW$10)),0)+IFERROR(SUMPRODUCT(('白止-S级品'!$A$2:$A$26=$B73)*('白止-S级品'!$D$1:$AV$1=I$1)*('白止-S级品'!$D$2:$AV$26)),0)+IFERROR(SUMPRODUCT(('乐容-S级品'!$A$4:$A$32=$B73)*('乐容-S级品'!$L$3:$CA$3=I$1)*('乐容-S级品'!$L$4:$CA$32)),0)</f>
      </c>
      <c r="J73" s="280">
        <f>IFERROR(SUMPRODUCT(('控温被PRO-S级品'!$B$2:$B$10=$B73)*('控温被PRO-S级品'!$E$1:$BE$1=J$1)*('控温被PRO-S级品'!$E$2:$BE$10)),0)+IFERROR(SUMPRODUCT(('冬被-S级品'!$B$2:$B$10=$B73)*('冬被-S级品'!$E$1:$AW$1=J$1)*('冬被-S级品'!$E$2:$AW$10)),0)+IFERROR(SUMPRODUCT(('白止-S级品'!$A$2:$A$26=$B73)*('白止-S级品'!$D$1:$AV$1=J$1)*('白止-S级品'!$D$2:$AV$26)),0)+IFERROR(SUMPRODUCT(('乐容-S级品'!$A$4:$A$32=$B73)*('乐容-S级品'!$L$3:$CA$3=J$1)*('乐容-S级品'!$L$4:$CA$32)),0)</f>
      </c>
      <c r="K73" s="280">
        <f>IFERROR(SUMPRODUCT(('控温被PRO-S级品'!$B$2:$B$10=$B73)*('控温被PRO-S级品'!$E$1:$BE$1=K$1)*('控温被PRO-S级品'!$E$2:$BE$10)),0)+IFERROR(SUMPRODUCT(('冬被-S级品'!$B$2:$B$10=$B73)*('冬被-S级品'!$E$1:$AW$1=K$1)*('冬被-S级品'!$E$2:$AW$10)),0)+IFERROR(SUMPRODUCT(('白止-S级品'!$A$2:$A$26=$B73)*('白止-S级品'!$D$1:$AV$1=K$1)*('白止-S级品'!$D$2:$AV$26)),0)+IFERROR(SUMPRODUCT(('乐容-S级品'!$A$4:$A$32=$B73)*('乐容-S级品'!$L$3:$CA$3=K$1)*('乐容-S级品'!$L$4:$CA$32)),0)</f>
      </c>
      <c r="L73" s="280">
        <f>IFERROR(SUMPRODUCT(('控温被PRO-S级品'!$B$2:$B$10=$B73)*('控温被PRO-S级品'!$E$1:$BE$1=L$1)*('控温被PRO-S级品'!$E$2:$BE$10)),0)+IFERROR(SUMPRODUCT(('冬被-S级品'!$B$2:$B$10=$B73)*('冬被-S级品'!$E$1:$AW$1=L$1)*('冬被-S级品'!$E$2:$AW$10)),0)+IFERROR(SUMPRODUCT(('白止-S级品'!$A$2:$A$26=$B73)*('白止-S级品'!$D$1:$AV$1=L$1)*('白止-S级品'!$D$2:$AV$26)),0)+IFERROR(SUMPRODUCT(('乐容-S级品'!$A$4:$A$32=$B73)*('乐容-S级品'!$L$3:$CA$3=L$1)*('乐容-S级品'!$L$4:$CA$32)),0)</f>
      </c>
      <c r="M73" s="280">
        <f>IFERROR(SUMPRODUCT(('控温被PRO-S级品'!$B$2:$B$10=$B73)*('控温被PRO-S级品'!$E$1:$BE$1=M$1)*('控温被PRO-S级品'!$E$2:$BE$10)),0)+IFERROR(SUMPRODUCT(('冬被-S级品'!$B$2:$B$10=$B73)*('冬被-S级品'!$E$1:$AW$1=M$1)*('冬被-S级品'!$E$2:$AW$10)),0)+IFERROR(SUMPRODUCT(('白止-S级品'!$A$2:$A$26=$B73)*('白止-S级品'!$D$1:$AV$1=M$1)*('白止-S级品'!$D$2:$AV$26)),0)+IFERROR(SUMPRODUCT(('乐容-S级品'!$A$4:$A$32=$B73)*('乐容-S级品'!$L$3:$CA$3=M$1)*('乐容-S级品'!$L$4:$CA$32)),0)</f>
      </c>
      <c r="N73" s="280">
        <f>IFERROR(SUMPRODUCT(('控温被PRO-S级品'!$B$2:$B$10=$B73)*('控温被PRO-S级品'!$E$1:$BE$1=N$1)*('控温被PRO-S级品'!$E$2:$BE$10)),0)+IFERROR(SUMPRODUCT(('冬被-S级品'!$B$2:$B$10=$B73)*('冬被-S级品'!$E$1:$AW$1=N$1)*('冬被-S级品'!$E$2:$AW$10)),0)+IFERROR(SUMPRODUCT(('白止-S级品'!$A$2:$A$26=$B73)*('白止-S级品'!$D$1:$AV$1=N$1)*('白止-S级品'!$D$2:$AV$26)),0)+IFERROR(SUMPRODUCT(('乐容-S级品'!$A$4:$A$32=$B73)*('乐容-S级品'!$L$3:$CA$3=N$1)*('乐容-S级品'!$L$4:$CA$32)),0)</f>
      </c>
      <c r="O73" s="280">
        <f>IFERROR(SUMPRODUCT(('控温被PRO-S级品'!$B$2:$B$10=$B73)*('控温被PRO-S级品'!$E$1:$BE$1=O$1)*('控温被PRO-S级品'!$E$2:$BE$10)),0)+IFERROR(SUMPRODUCT(('冬被-S级品'!$B$2:$B$10=$B73)*('冬被-S级品'!$E$1:$AW$1=O$1)*('冬被-S级品'!$E$2:$AW$10)),0)+IFERROR(SUMPRODUCT(('白止-S级品'!$A$2:$A$26=$B73)*('白止-S级品'!$D$1:$AV$1=O$1)*('白止-S级品'!$D$2:$AV$26)),0)+IFERROR(SUMPRODUCT(('乐容-S级品'!$A$4:$A$32=$B73)*('乐容-S级品'!$L$3:$CA$3=O$1)*('乐容-S级品'!$L$4:$CA$32)),0)</f>
      </c>
      <c r="P73" s="280">
        <f>IFERROR(SUMPRODUCT(('控温被PRO-S级品'!$B$2:$B$10=$B73)*('控温被PRO-S级品'!$E$1:$BE$1=P$1)*('控温被PRO-S级品'!$E$2:$BE$10)),0)+IFERROR(SUMPRODUCT(('冬被-S级品'!$B$2:$B$10=$B73)*('冬被-S级品'!$E$1:$AW$1=P$1)*('冬被-S级品'!$E$2:$AW$10)),0)+IFERROR(SUMPRODUCT(('白止-S级品'!$A$2:$A$26=$B73)*('白止-S级品'!$D$1:$AV$1=P$1)*('白止-S级品'!$D$2:$AV$26)),0)+IFERROR(SUMPRODUCT(('乐容-S级品'!$A$4:$A$32=$B73)*('乐容-S级品'!$L$3:$CA$3=P$1)*('乐容-S级品'!$L$4:$CA$32)),0)</f>
      </c>
      <c r="Q73" s="280">
        <f>IFERROR(SUMPRODUCT(('控温被PRO-S级品'!$B$2:$B$10=$B73)*('控温被PRO-S级品'!$E$1:$BE$1=Q$1)*('控温被PRO-S级品'!$E$2:$BE$10)),0)+IFERROR(SUMPRODUCT(('冬被-S级品'!$B$2:$B$10=$B73)*('冬被-S级品'!$E$1:$AW$1=Q$1)*('冬被-S级品'!$E$2:$AW$10)),0)+IFERROR(SUMPRODUCT(('白止-S级品'!$A$2:$A$26=$B73)*('白止-S级品'!$D$1:$AV$1=Q$1)*('白止-S级品'!$D$2:$AV$26)),0)+IFERROR(SUMPRODUCT(('乐容-S级品'!$A$4:$A$32=$B73)*('乐容-S级品'!$L$3:$CA$3=Q$1)*('乐容-S级品'!$L$4:$CA$32)),0)</f>
      </c>
      <c r="R73" s="280">
        <f>IFERROR(SUMPRODUCT(('控温被PRO-S级品'!$B$2:$B$10=$B73)*('控温被PRO-S级品'!$E$1:$BE$1=R$1)*('控温被PRO-S级品'!$E$2:$BE$10)),0)+IFERROR(SUMPRODUCT(('冬被-S级品'!$B$2:$B$10=$B73)*('冬被-S级品'!$E$1:$AW$1=R$1)*('冬被-S级品'!$E$2:$AW$10)),0)+IFERROR(SUMPRODUCT(('白止-S级品'!$A$2:$A$26=$B73)*('白止-S级品'!$D$1:$AV$1=R$1)*('白止-S级品'!$D$2:$AV$26)),0)+IFERROR(SUMPRODUCT(('乐容-S级品'!$A$4:$A$32=$B73)*('乐容-S级品'!$L$3:$CA$3=R$1)*('乐容-S级品'!$L$4:$CA$32)),0)</f>
      </c>
      <c r="S73" s="280">
        <f>IFERROR(SUMPRODUCT(('控温被PRO-S级品'!$B$2:$B$10=$B73)*('控温被PRO-S级品'!$E$1:$BE$1=S$1)*('控温被PRO-S级品'!$E$2:$BE$10)),0)+IFERROR(SUMPRODUCT(('冬被-S级品'!$B$2:$B$10=$B73)*('冬被-S级品'!$E$1:$AW$1=S$1)*('冬被-S级品'!$E$2:$AW$10)),0)+IFERROR(SUMPRODUCT(('白止-S级品'!$A$2:$A$26=$B73)*('白止-S级品'!$D$1:$AV$1=S$1)*('白止-S级品'!$D$2:$AV$26)),0)+IFERROR(SUMPRODUCT(('乐容-S级品'!$A$4:$A$32=$B73)*('乐容-S级品'!$L$3:$CA$3=S$1)*('乐容-S级品'!$L$4:$CA$32)),0)</f>
      </c>
      <c r="T73" s="280">
        <f>IFERROR(SUMPRODUCT(('控温被PRO-S级品'!$B$2:$B$10=$B73)*('控温被PRO-S级品'!$E$1:$BE$1=T$1)*('控温被PRO-S级品'!$E$2:$BE$10)),0)+IFERROR(SUMPRODUCT(('冬被-S级品'!$B$2:$B$10=$B73)*('冬被-S级品'!$E$1:$AW$1=T$1)*('冬被-S级品'!$E$2:$AW$10)),0)+IFERROR(SUMPRODUCT(('白止-S级品'!$A$2:$A$26=$B73)*('白止-S级品'!$D$1:$AV$1=T$1)*('白止-S级品'!$D$2:$AV$26)),0)+IFERROR(SUMPRODUCT(('乐容-S级品'!$A$4:$A$32=$B73)*('乐容-S级品'!$L$3:$CA$3=T$1)*('乐容-S级品'!$L$4:$CA$32)),0)</f>
      </c>
      <c r="U73" s="280">
        <f>IFERROR(SUMPRODUCT(('控温被PRO-S级品'!$B$2:$B$10=$B73)*('控温被PRO-S级品'!$E$1:$BE$1=U$1)*('控温被PRO-S级品'!$E$2:$BE$10)),0)+IFERROR(SUMPRODUCT(('冬被-S级品'!$B$2:$B$10=$B73)*('冬被-S级品'!$E$1:$AW$1=U$1)*('冬被-S级品'!$E$2:$AW$10)),0)+IFERROR(SUMPRODUCT(('白止-S级品'!$A$2:$A$26=$B73)*('白止-S级品'!$D$1:$AV$1=U$1)*('白止-S级品'!$D$2:$AV$26)),0)+IFERROR(SUMPRODUCT(('乐容-S级品'!$A$4:$A$32=$B73)*('乐容-S级品'!$L$3:$CA$3=U$1)*('乐容-S级品'!$L$4:$CA$32)),0)</f>
      </c>
      <c r="V73" s="280">
        <f>IFERROR(SUMPRODUCT(('控温被PRO-S级品'!$B$2:$B$10=$B73)*('控温被PRO-S级品'!$E$1:$BE$1=V$1)*('控温被PRO-S级品'!$E$2:$BE$10)),0)+IFERROR(SUMPRODUCT(('冬被-S级品'!$B$2:$B$10=$B73)*('冬被-S级品'!$E$1:$AW$1=V$1)*('冬被-S级品'!$E$2:$AW$10)),0)+IFERROR(SUMPRODUCT(('白止-S级品'!$A$2:$A$26=$B73)*('白止-S级品'!$D$1:$AV$1=V$1)*('白止-S级品'!$D$2:$AV$26)),0)+IFERROR(SUMPRODUCT(('乐容-S级品'!$A$4:$A$32=$B73)*('乐容-S级品'!$L$3:$CA$3=V$1)*('乐容-S级品'!$L$4:$CA$32)),0)</f>
      </c>
      <c r="W73" s="280">
        <f>IFERROR(SUMPRODUCT(('控温被PRO-S级品'!$B$2:$B$10=$B73)*('控温被PRO-S级品'!$E$1:$BE$1=W$1)*('控温被PRO-S级品'!$E$2:$BE$10)),0)+IFERROR(SUMPRODUCT(('冬被-S级品'!$B$2:$B$10=$B73)*('冬被-S级品'!$E$1:$AW$1=W$1)*('冬被-S级品'!$E$2:$AW$10)),0)+IFERROR(SUMPRODUCT(('白止-S级品'!$A$2:$A$26=$B73)*('白止-S级品'!$D$1:$AV$1=W$1)*('白止-S级品'!$D$2:$AV$26)),0)+IFERROR(SUMPRODUCT(('乐容-S级品'!$A$4:$A$32=$B73)*('乐容-S级品'!$L$3:$CA$3=W$1)*('乐容-S级品'!$L$4:$CA$32)),0)</f>
      </c>
      <c r="X73" s="280">
        <f>IFERROR(SUMPRODUCT(('控温被PRO-S级品'!$B$2:$B$10=$B73)*('控温被PRO-S级品'!$E$1:$BE$1=X$1)*('控温被PRO-S级品'!$E$2:$BE$10)),0)+IFERROR(SUMPRODUCT(('冬被-S级品'!$B$2:$B$10=$B73)*('冬被-S级品'!$E$1:$AW$1=X$1)*('冬被-S级品'!$E$2:$AW$10)),0)+IFERROR(SUMPRODUCT(('白止-S级品'!$A$2:$A$26=$B73)*('白止-S级品'!$D$1:$AV$1=X$1)*('白止-S级品'!$D$2:$AV$26)),0)+IFERROR(SUMPRODUCT(('乐容-S级品'!$A$4:$A$32=$B73)*('乐容-S级品'!$L$3:$CA$3=X$1)*('乐容-S级品'!$L$4:$CA$32)),0)</f>
      </c>
      <c r="Y73" s="280">
        <f>IFERROR(SUMPRODUCT(('控温被PRO-S级品'!$B$2:$B$10=$B73)*('控温被PRO-S级品'!$E$1:$BE$1=Y$1)*('控温被PRO-S级品'!$E$2:$BE$10)),0)+IFERROR(SUMPRODUCT(('冬被-S级品'!$B$2:$B$10=$B73)*('冬被-S级品'!$E$1:$AW$1=Y$1)*('冬被-S级品'!$E$2:$AW$10)),0)+IFERROR(SUMPRODUCT(('白止-S级品'!$A$2:$A$26=$B73)*('白止-S级品'!$D$1:$AV$1=Y$1)*('白止-S级品'!$D$2:$AV$26)),0)+IFERROR(SUMPRODUCT(('乐容-S级品'!$A$4:$A$32=$B73)*('乐容-S级品'!$L$3:$CA$3=Y$1)*('乐容-S级品'!$L$4:$CA$32)),0)</f>
      </c>
      <c r="Z73" s="280">
        <f>IFERROR(SUMPRODUCT(('控温被PRO-S级品'!$B$2:$B$10=$B73)*('控温被PRO-S级品'!$E$1:$BE$1=Z$1)*('控温被PRO-S级品'!$E$2:$BE$10)),0)+IFERROR(SUMPRODUCT(('冬被-S级品'!$B$2:$B$10=$B73)*('冬被-S级品'!$E$1:$AW$1=Z$1)*('冬被-S级品'!$E$2:$AW$10)),0)+IFERROR(SUMPRODUCT(('白止-S级品'!$A$2:$A$26=$B73)*('白止-S级品'!$D$1:$AV$1=Z$1)*('白止-S级品'!$D$2:$AV$26)),0)+IFERROR(SUMPRODUCT(('乐容-S级品'!$A$4:$A$32=$B73)*('乐容-S级品'!$L$3:$CA$3=Z$1)*('乐容-S级品'!$L$4:$CA$32)),0)</f>
      </c>
      <c r="AA73" s="280">
        <f>IFERROR(SUMPRODUCT(('控温被PRO-S级品'!$B$2:$B$10=$B73)*('控温被PRO-S级品'!$E$1:$BE$1=AA$1)*('控温被PRO-S级品'!$E$2:$BE$10)),0)+IFERROR(SUMPRODUCT(('冬被-S级品'!$B$2:$B$10=$B73)*('冬被-S级品'!$E$1:$AW$1=AA$1)*('冬被-S级品'!$E$2:$AW$10)),0)+IFERROR(SUMPRODUCT(('白止-S级品'!$A$2:$A$26=$B73)*('白止-S级品'!$D$1:$AV$1=AA$1)*('白止-S级品'!$D$2:$AV$26)),0)+IFERROR(SUMPRODUCT(('乐容-S级品'!$A$4:$A$32=$B73)*('乐容-S级品'!$L$3:$CA$3=AA$1)*('乐容-S级品'!$L$4:$CA$32)),0)</f>
      </c>
      <c r="AB73" s="280">
        <f>IFERROR(SUMPRODUCT(('控温被PRO-S级品'!$B$2:$B$10=$B73)*('控温被PRO-S级品'!$E$1:$BE$1=AB$1)*('控温被PRO-S级品'!$E$2:$BE$10)),0)+IFERROR(SUMPRODUCT(('冬被-S级品'!$B$2:$B$10=$B73)*('冬被-S级品'!$E$1:$AW$1=AB$1)*('冬被-S级品'!$E$2:$AW$10)),0)+IFERROR(SUMPRODUCT(('白止-S级品'!$A$2:$A$26=$B73)*('白止-S级品'!$D$1:$AV$1=AB$1)*('白止-S级品'!$D$2:$AV$26)),0)+IFERROR(SUMPRODUCT(('乐容-S级品'!$A$4:$A$32=$B73)*('乐容-S级品'!$L$3:$CA$3=AB$1)*('乐容-S级品'!$L$4:$CA$32)),0)</f>
      </c>
      <c r="AC73" s="280">
        <f>IFERROR(SUMPRODUCT(('控温被PRO-S级品'!$B$2:$B$10=$B73)*('控温被PRO-S级品'!$E$1:$BE$1=AC$1)*('控温被PRO-S级品'!$E$2:$BE$10)),0)+IFERROR(SUMPRODUCT(('冬被-S级品'!$B$2:$B$10=$B73)*('冬被-S级品'!$E$1:$AW$1=AC$1)*('冬被-S级品'!$E$2:$AW$10)),0)+IFERROR(SUMPRODUCT(('白止-S级品'!$A$2:$A$26=$B73)*('白止-S级品'!$D$1:$AV$1=AC$1)*('白止-S级品'!$D$2:$AV$26)),0)+IFERROR(SUMPRODUCT(('乐容-S级品'!$A$4:$A$32=$B73)*('乐容-S级品'!$L$3:$CA$3=AC$1)*('乐容-S级品'!$L$4:$CA$32)),0)</f>
      </c>
      <c r="AD73" s="280">
        <f>IFERROR(SUMPRODUCT(('控温被PRO-S级品'!$B$2:$B$10=$B73)*('控温被PRO-S级品'!$E$1:$BE$1=AD$1)*('控温被PRO-S级品'!$E$2:$BE$10)),0)+IFERROR(SUMPRODUCT(('冬被-S级品'!$B$2:$B$10=$B73)*('冬被-S级品'!$E$1:$AW$1=AD$1)*('冬被-S级品'!$E$2:$AW$10)),0)+IFERROR(SUMPRODUCT(('白止-S级品'!$A$2:$A$26=$B73)*('白止-S级品'!$D$1:$AV$1=AD$1)*('白止-S级品'!$D$2:$AV$26)),0)+IFERROR(SUMPRODUCT(('乐容-S级品'!$A$4:$A$32=$B73)*('乐容-S级品'!$L$3:$CA$3=AD$1)*('乐容-S级品'!$L$4:$CA$32)),0)</f>
      </c>
      <c r="AE73" s="280">
        <f>IFERROR(SUMPRODUCT(('控温被PRO-S级品'!$B$2:$B$10=$B73)*('控温被PRO-S级品'!$E$1:$BE$1=AE$1)*('控温被PRO-S级品'!$E$2:$BE$10)),0)+IFERROR(SUMPRODUCT(('冬被-S级品'!$B$2:$B$10=$B73)*('冬被-S级品'!$E$1:$AW$1=AE$1)*('冬被-S级品'!$E$2:$AW$10)),0)+IFERROR(SUMPRODUCT(('白止-S级品'!$A$2:$A$26=$B73)*('白止-S级品'!$D$1:$AV$1=AE$1)*('白止-S级品'!$D$2:$AV$26)),0)+IFERROR(SUMPRODUCT(('乐容-S级品'!$A$4:$A$32=$B73)*('乐容-S级品'!$L$3:$CA$3=AE$1)*('乐容-S级品'!$L$4:$CA$32)),0)</f>
      </c>
      <c r="AF73" s="280">
        <f>IFERROR(SUMPRODUCT(('控温被PRO-S级品'!$B$2:$B$10=$B73)*('控温被PRO-S级品'!$E$1:$BE$1=AF$1)*('控温被PRO-S级品'!$E$2:$BE$10)),0)+IFERROR(SUMPRODUCT(('冬被-S级品'!$B$2:$B$10=$B73)*('冬被-S级品'!$E$1:$AW$1=AF$1)*('冬被-S级品'!$E$2:$AW$10)),0)+IFERROR(SUMPRODUCT(('白止-S级品'!$A$2:$A$26=$B73)*('白止-S级品'!$D$1:$AV$1=AF$1)*('白止-S级品'!$D$2:$AV$26)),0)+IFERROR(SUMPRODUCT(('乐容-S级品'!$A$4:$A$32=$B73)*('乐容-S级品'!$L$3:$CA$3=AF$1)*('乐容-S级品'!$L$4:$CA$32)),0)</f>
      </c>
      <c r="AG73" s="280">
        <f>IFERROR(SUMPRODUCT(('控温被PRO-S级品'!$B$2:$B$10=$B73)*('控温被PRO-S级品'!$E$1:$BE$1=AG$1)*('控温被PRO-S级品'!$E$2:$BE$10)),0)+IFERROR(SUMPRODUCT(('冬被-S级品'!$B$2:$B$10=$B73)*('冬被-S级品'!$E$1:$AW$1=AG$1)*('冬被-S级品'!$E$2:$AW$10)),0)+IFERROR(SUMPRODUCT(('白止-S级品'!$A$2:$A$26=$B73)*('白止-S级品'!$D$1:$AV$1=AG$1)*('白止-S级品'!$D$2:$AV$26)),0)+IFERROR(SUMPRODUCT(('乐容-S级品'!$A$4:$A$32=$B73)*('乐容-S级品'!$L$3:$CA$3=AG$1)*('乐容-S级品'!$L$4:$CA$32)),0)</f>
      </c>
      <c r="AH73" s="280">
        <f>IFERROR(SUMPRODUCT(('控温被PRO-S级品'!$B$2:$B$10=$B73)*('控温被PRO-S级品'!$E$1:$BE$1=AH$1)*('控温被PRO-S级品'!$E$2:$BE$10)),0)+IFERROR(SUMPRODUCT(('冬被-S级品'!$B$2:$B$10=$B73)*('冬被-S级品'!$E$1:$AW$1=AH$1)*('冬被-S级品'!$E$2:$AW$10)),0)+IFERROR(SUMPRODUCT(('白止-S级品'!$A$2:$A$26=$B73)*('白止-S级品'!$D$1:$AV$1=AH$1)*('白止-S级品'!$D$2:$AV$26)),0)+IFERROR(SUMPRODUCT(('乐容-S级品'!$A$4:$A$32=$B73)*('乐容-S级品'!$L$3:$CA$3=AH$1)*('乐容-S级品'!$L$4:$CA$32)),0)</f>
      </c>
      <c r="AI73" s="280">
        <f>IFERROR(SUMPRODUCT(('控温被PRO-S级品'!$B$2:$B$10=$B73)*('控温被PRO-S级品'!$E$1:$BE$1=AI$1)*('控温被PRO-S级品'!$E$2:$BE$10)),0)+IFERROR(SUMPRODUCT(('冬被-S级品'!$B$2:$B$10=$B73)*('冬被-S级品'!$E$1:$AW$1=AI$1)*('冬被-S级品'!$E$2:$AW$10)),0)+IFERROR(SUMPRODUCT(('白止-S级品'!$A$2:$A$26=$B73)*('白止-S级品'!$D$1:$AV$1=AI$1)*('白止-S级品'!$D$2:$AV$26)),0)+IFERROR(SUMPRODUCT(('乐容-S级品'!$A$4:$A$32=$B73)*('乐容-S级品'!$L$3:$CA$3=AI$1)*('乐容-S级品'!$L$4:$CA$32)),0)</f>
      </c>
      <c r="AJ73" s="280">
        <f>IFERROR(SUMPRODUCT(('控温被PRO-S级品'!$B$2:$B$10=$B73)*('控温被PRO-S级品'!$E$1:$BE$1=AJ$1)*('控温被PRO-S级品'!$E$2:$BE$10)),0)+IFERROR(SUMPRODUCT(('冬被-S级品'!$B$2:$B$10=$B73)*('冬被-S级品'!$E$1:$AW$1=AJ$1)*('冬被-S级品'!$E$2:$AW$10)),0)+IFERROR(SUMPRODUCT(('白止-S级品'!$A$2:$A$26=$B73)*('白止-S级品'!$D$1:$AV$1=AJ$1)*('白止-S级品'!$D$2:$AV$26)),0)+IFERROR(SUMPRODUCT(('乐容-S级品'!$A$4:$A$32=$B73)*('乐容-S级品'!$L$3:$CA$3=AJ$1)*('乐容-S级品'!$L$4:$CA$32)),0)</f>
      </c>
      <c r="AK73" s="280">
        <f>IFERROR(SUMPRODUCT(('控温被PRO-S级品'!$B$2:$B$10=$B73)*('控温被PRO-S级品'!$E$1:$BE$1=AK$1)*('控温被PRO-S级品'!$E$2:$BE$10)),0)+IFERROR(SUMPRODUCT(('冬被-S级品'!$B$2:$B$10=$B73)*('冬被-S级品'!$E$1:$AW$1=AK$1)*('冬被-S级品'!$E$2:$AW$10)),0)+IFERROR(SUMPRODUCT(('白止-S级品'!$A$2:$A$26=$B73)*('白止-S级品'!$D$1:$AV$1=AK$1)*('白止-S级品'!$D$2:$AV$26)),0)+IFERROR(SUMPRODUCT(('乐容-S级品'!$A$4:$A$32=$B73)*('乐容-S级品'!$L$3:$CA$3=AK$1)*('乐容-S级品'!$L$4:$CA$32)),0)</f>
      </c>
      <c r="AL73" s="280">
        <f>IFERROR(SUMPRODUCT(('控温被PRO-S级品'!$B$2:$B$10=$B73)*('控温被PRO-S级品'!$E$1:$BE$1=AL$1)*('控温被PRO-S级品'!$E$2:$BE$10)),0)+IFERROR(SUMPRODUCT(('冬被-S级品'!$B$2:$B$10=$B73)*('冬被-S级品'!$E$1:$AW$1=AL$1)*('冬被-S级品'!$E$2:$AW$10)),0)+IFERROR(SUMPRODUCT(('白止-S级品'!$A$2:$A$26=$B73)*('白止-S级品'!$D$1:$AV$1=AL$1)*('白止-S级品'!$D$2:$AV$26)),0)+IFERROR(SUMPRODUCT(('乐容-S级品'!$A$4:$A$32=$B73)*('乐容-S级品'!$L$3:$CA$3=AL$1)*('乐容-S级品'!$L$4:$CA$32)),0)</f>
      </c>
      <c r="AM73" s="280">
        <f>IFERROR(SUMPRODUCT(('控温被PRO-S级品'!$B$2:$B$10=$B73)*('控温被PRO-S级品'!$E$1:$BE$1=AM$1)*('控温被PRO-S级品'!$E$2:$BE$10)),0)+IFERROR(SUMPRODUCT(('冬被-S级品'!$B$2:$B$10=$B73)*('冬被-S级品'!$E$1:$AW$1=AM$1)*('冬被-S级品'!$E$2:$AW$10)),0)+IFERROR(SUMPRODUCT(('白止-S级品'!$A$2:$A$26=$B73)*('白止-S级品'!$D$1:$AV$1=AM$1)*('白止-S级品'!$D$2:$AV$26)),0)+IFERROR(SUMPRODUCT(('乐容-S级品'!$A$4:$A$32=$B73)*('乐容-S级品'!$L$3:$CA$3=AM$1)*('乐容-S级品'!$L$4:$CA$32)),0)</f>
      </c>
      <c r="AN73" s="280">
        <f>IFERROR(SUMPRODUCT(('控温被PRO-S级品'!$B$2:$B$10=$B73)*('控温被PRO-S级品'!$E$1:$BE$1=AN$1)*('控温被PRO-S级品'!$E$2:$BE$10)),0)+IFERROR(SUMPRODUCT(('冬被-S级品'!$B$2:$B$10=$B73)*('冬被-S级品'!$E$1:$AW$1=AN$1)*('冬被-S级品'!$E$2:$AW$10)),0)+IFERROR(SUMPRODUCT(('白止-S级品'!$A$2:$A$26=$B73)*('白止-S级品'!$D$1:$AV$1=AN$1)*('白止-S级品'!$D$2:$AV$26)),0)+IFERROR(SUMPRODUCT(('乐容-S级品'!$A$4:$A$32=$B73)*('乐容-S级品'!$L$3:$CA$3=AN$1)*('乐容-S级品'!$L$4:$CA$32)),0)</f>
      </c>
      <c r="AO73" s="280">
        <f>IFERROR(SUMPRODUCT(('控温被PRO-S级品'!$B$2:$B$10=$B73)*('控温被PRO-S级品'!$E$1:$BE$1=AO$1)*('控温被PRO-S级品'!$E$2:$BE$10)),0)+IFERROR(SUMPRODUCT(('冬被-S级品'!$B$2:$B$10=$B73)*('冬被-S级品'!$E$1:$AW$1=AO$1)*('冬被-S级品'!$E$2:$AW$10)),0)+IFERROR(SUMPRODUCT(('白止-S级品'!$A$2:$A$26=$B73)*('白止-S级品'!$D$1:$AV$1=AO$1)*('白止-S级品'!$D$2:$AV$26)),0)+IFERROR(SUMPRODUCT(('乐容-S级品'!$A$4:$A$32=$B73)*('乐容-S级品'!$L$3:$CA$3=AO$1)*('乐容-S级品'!$L$4:$CA$32)),0)</f>
      </c>
      <c r="AP73" s="280">
        <f>IFERROR(SUMPRODUCT(('控温被PRO-S级品'!$B$2:$B$10=$B73)*('控温被PRO-S级品'!$E$1:$BE$1=AP$1)*('控温被PRO-S级品'!$E$2:$BE$10)),0)+IFERROR(SUMPRODUCT(('冬被-S级品'!$B$2:$B$10=$B73)*('冬被-S级品'!$E$1:$AW$1=AP$1)*('冬被-S级品'!$E$2:$AW$10)),0)+IFERROR(SUMPRODUCT(('白止-S级品'!$A$2:$A$26=$B73)*('白止-S级品'!$D$1:$AV$1=AP$1)*('白止-S级品'!$D$2:$AV$26)),0)+IFERROR(SUMPRODUCT(('乐容-S级品'!$A$4:$A$32=$B73)*('乐容-S级品'!$L$3:$CA$3=AP$1)*('乐容-S级品'!$L$4:$CA$32)),0)</f>
      </c>
      <c r="AQ73" s="280">
        <f>IFERROR(SUMPRODUCT(('控温被PRO-S级品'!$B$2:$B$10=$B73)*('控温被PRO-S级品'!$E$1:$BE$1=AQ$1)*('控温被PRO-S级品'!$E$2:$BE$10)),0)+IFERROR(SUMPRODUCT(('冬被-S级品'!$B$2:$B$10=$B73)*('冬被-S级品'!$E$1:$AW$1=AQ$1)*('冬被-S级品'!$E$2:$AW$10)),0)+IFERROR(SUMPRODUCT(('白止-S级品'!$A$2:$A$26=$B73)*('白止-S级品'!$D$1:$AV$1=AQ$1)*('白止-S级品'!$D$2:$AV$26)),0)+IFERROR(SUMPRODUCT(('乐容-S级品'!$A$4:$A$32=$B73)*('乐容-S级品'!$L$3:$CA$3=AQ$1)*('乐容-S级品'!$L$4:$CA$32)),0)</f>
      </c>
      <c r="AR73" s="280">
        <f>IFERROR(SUMPRODUCT(('控温被PRO-S级品'!$B$2:$B$10=$B73)*('控温被PRO-S级品'!$E$1:$BE$1=AR$1)*('控温被PRO-S级品'!$E$2:$BE$10)),0)+IFERROR(SUMPRODUCT(('冬被-S级品'!$B$2:$B$10=$B73)*('冬被-S级品'!$E$1:$AW$1=AR$1)*('冬被-S级品'!$E$2:$AW$10)),0)+IFERROR(SUMPRODUCT(('白止-S级品'!$A$2:$A$26=$B73)*('白止-S级品'!$D$1:$AV$1=AR$1)*('白止-S级品'!$D$2:$AV$26)),0)+IFERROR(SUMPRODUCT(('乐容-S级品'!$A$4:$A$32=$B73)*('乐容-S级品'!$L$3:$CA$3=AR$1)*('乐容-S级品'!$L$4:$CA$32)),0)</f>
      </c>
      <c r="AS73" s="280">
        <f>IFERROR(SUMPRODUCT(('控温被PRO-S级品'!$B$2:$B$10=$B73)*('控温被PRO-S级品'!$E$1:$BE$1=AS$1)*('控温被PRO-S级品'!$E$2:$BE$10)),0)+IFERROR(SUMPRODUCT(('冬被-S级品'!$B$2:$B$10=$B73)*('冬被-S级品'!$E$1:$AW$1=AS$1)*('冬被-S级品'!$E$2:$AW$10)),0)+IFERROR(SUMPRODUCT(('白止-S级品'!$A$2:$A$26=$B73)*('白止-S级品'!$D$1:$AV$1=AS$1)*('白止-S级品'!$D$2:$AV$26)),0)+IFERROR(SUMPRODUCT(('乐容-S级品'!$A$4:$A$32=$B73)*('乐容-S级品'!$L$3:$CA$3=AS$1)*('乐容-S级品'!$L$4:$CA$32)),0)</f>
      </c>
      <c r="AT73" s="280">
        <f>IFERROR(SUMPRODUCT(('控温被PRO-S级品'!$B$2:$B$10=$B73)*('控温被PRO-S级品'!$E$1:$BE$1=AT$1)*('控温被PRO-S级品'!$E$2:$BE$10)),0)+IFERROR(SUMPRODUCT(('冬被-S级品'!$B$2:$B$10=$B73)*('冬被-S级品'!$E$1:$AW$1=AT$1)*('冬被-S级品'!$E$2:$AW$10)),0)+IFERROR(SUMPRODUCT(('白止-S级品'!$A$2:$A$26=$B73)*('白止-S级品'!$D$1:$AV$1=AT$1)*('白止-S级品'!$D$2:$AV$26)),0)+IFERROR(SUMPRODUCT(('乐容-S级品'!$A$4:$A$32=$B73)*('乐容-S级品'!$L$3:$CA$3=AT$1)*('乐容-S级品'!$L$4:$CA$32)),0)</f>
      </c>
      <c r="AU73" s="280">
        <f>IFERROR(SUMPRODUCT(('控温被PRO-S级品'!$B$2:$B$10=$B73)*('控温被PRO-S级品'!$E$1:$BE$1=AU$1)*('控温被PRO-S级品'!$E$2:$BE$10)),0)+IFERROR(SUMPRODUCT(('冬被-S级品'!$B$2:$B$10=$B73)*('冬被-S级品'!$E$1:$AW$1=AU$1)*('冬被-S级品'!$E$2:$AW$10)),0)+IFERROR(SUMPRODUCT(('白止-S级品'!$A$2:$A$26=$B73)*('白止-S级品'!$D$1:$AV$1=AU$1)*('白止-S级品'!$D$2:$AV$26)),0)+IFERROR(SUMPRODUCT(('乐容-S级品'!$A$4:$A$32=$B73)*('乐容-S级品'!$L$3:$CA$3=AU$1)*('乐容-S级品'!$L$4:$CA$32)),0)</f>
      </c>
      <c r="AV73" s="280">
        <f>IFERROR(SUMPRODUCT(('控温被PRO-S级品'!$B$2:$B$10=$B73)*('控温被PRO-S级品'!$E$1:$BE$1=AV$1)*('控温被PRO-S级品'!$E$2:$BE$10)),0)+IFERROR(SUMPRODUCT(('冬被-S级品'!$B$2:$B$10=$B73)*('冬被-S级品'!$E$1:$AW$1=AV$1)*('冬被-S级品'!$E$2:$AW$10)),0)+IFERROR(SUMPRODUCT(('白止-S级品'!$A$2:$A$26=$B73)*('白止-S级品'!$D$1:$AV$1=AV$1)*('白止-S级品'!$D$2:$AV$26)),0)+IFERROR(SUMPRODUCT(('乐容-S级品'!$A$4:$A$32=$B73)*('乐容-S级品'!$L$3:$CA$3=AV$1)*('乐容-S级品'!$L$4:$CA$32)),0)</f>
      </c>
      <c r="AW73" s="280">
        <f>IFERROR(SUMPRODUCT(('控温被PRO-S级品'!$B$2:$B$10=$B73)*('控温被PRO-S级品'!$E$1:$BE$1=AW$1)*('控温被PRO-S级品'!$E$2:$BE$10)),0)+IFERROR(SUMPRODUCT(('冬被-S级品'!$B$2:$B$10=$B73)*('冬被-S级品'!$E$1:$AW$1=AW$1)*('冬被-S级品'!$E$2:$AW$10)),0)+IFERROR(SUMPRODUCT(('白止-S级品'!$A$2:$A$26=$B73)*('白止-S级品'!$D$1:$AV$1=AW$1)*('白止-S级品'!$D$2:$AV$26)),0)+IFERROR(SUMPRODUCT(('乐容-S级品'!$A$4:$A$32=$B73)*('乐容-S级品'!$L$3:$CA$3=AW$1)*('乐容-S级品'!$L$4:$CA$32)),0)</f>
      </c>
      <c r="AX73" s="280">
        <f>IFERROR(SUMPRODUCT(('控温被PRO-S级品'!$B$2:$B$10=$B73)*('控温被PRO-S级品'!$E$1:$BE$1=AX$1)*('控温被PRO-S级品'!$E$2:$BE$10)),0)+IFERROR(SUMPRODUCT(('冬被-S级品'!$B$2:$B$10=$B73)*('冬被-S级品'!$E$1:$AW$1=AX$1)*('冬被-S级品'!$E$2:$AW$10)),0)+IFERROR(SUMPRODUCT(('白止-S级品'!$A$2:$A$26=$B73)*('白止-S级品'!$D$1:$AV$1=AX$1)*('白止-S级品'!$D$2:$AV$26)),0)+IFERROR(SUMPRODUCT(('乐容-S级品'!$A$4:$A$32=$B73)*('乐容-S级品'!$L$3:$CA$3=AX$1)*('乐容-S级品'!$L$4:$CA$32)),0)</f>
      </c>
      <c r="AY73" s="280">
        <f>IFERROR(SUMPRODUCT(('控温被PRO-S级品'!$B$2:$B$10=$B73)*('控温被PRO-S级品'!$E$1:$BE$1=AY$1)*('控温被PRO-S级品'!$E$2:$BE$10)),0)+IFERROR(SUMPRODUCT(('冬被-S级品'!$B$2:$B$10=$B73)*('冬被-S级品'!$E$1:$AW$1=AY$1)*('冬被-S级品'!$E$2:$AW$10)),0)+IFERROR(SUMPRODUCT(('白止-S级品'!$A$2:$A$26=$B73)*('白止-S级品'!$D$1:$AV$1=AY$1)*('白止-S级品'!$D$2:$AV$26)),0)+IFERROR(SUMPRODUCT(('乐容-S级品'!$A$4:$A$32=$B73)*('乐容-S级品'!$L$3:$CA$3=AY$1)*('乐容-S级品'!$L$4:$CA$32)),0)</f>
      </c>
      <c r="AZ73" s="280">
        <f>IFERROR(SUMPRODUCT(('控温被PRO-S级品'!$B$2:$B$10=$B73)*('控温被PRO-S级品'!$E$1:$BE$1=AZ$1)*('控温被PRO-S级品'!$E$2:$BE$10)),0)+IFERROR(SUMPRODUCT(('冬被-S级品'!$B$2:$B$10=$B73)*('冬被-S级品'!$E$1:$AW$1=AZ$1)*('冬被-S级品'!$E$2:$AW$10)),0)+IFERROR(SUMPRODUCT(('白止-S级品'!$A$2:$A$26=$B73)*('白止-S级品'!$D$1:$AV$1=AZ$1)*('白止-S级品'!$D$2:$AV$26)),0)+IFERROR(SUMPRODUCT(('乐容-S级品'!$A$4:$A$32=$B73)*('乐容-S级品'!$L$3:$CA$3=AZ$1)*('乐容-S级品'!$L$4:$CA$32)),0)</f>
      </c>
      <c r="BA73" s="280">
        <f>IFERROR(SUMPRODUCT(('控温被PRO-S级品'!$B$2:$B$10=$B73)*('控温被PRO-S级品'!$E$1:$BE$1=BA$1)*('控温被PRO-S级品'!$E$2:$BE$10)),0)+IFERROR(SUMPRODUCT(('冬被-S级品'!$B$2:$B$10=$B73)*('冬被-S级品'!$E$1:$AW$1=BA$1)*('冬被-S级品'!$E$2:$AW$10)),0)+IFERROR(SUMPRODUCT(('白止-S级品'!$A$2:$A$26=$B73)*('白止-S级品'!$D$1:$AV$1=BA$1)*('白止-S级品'!$D$2:$AV$26)),0)+IFERROR(SUMPRODUCT(('乐容-S级品'!$A$4:$A$32=$B73)*('乐容-S级品'!$L$3:$CA$3=BA$1)*('乐容-S级品'!$L$4:$CA$32)),0)</f>
      </c>
      <c r="BB73" s="280">
        <f>IFERROR(SUMPRODUCT(('控温被PRO-S级品'!$B$2:$B$10=$B73)*('控温被PRO-S级品'!$E$1:$BE$1=BB$1)*('控温被PRO-S级品'!$E$2:$BE$10)),0)+IFERROR(SUMPRODUCT(('冬被-S级品'!$B$2:$B$10=$B73)*('冬被-S级品'!$E$1:$AW$1=BB$1)*('冬被-S级品'!$E$2:$AW$10)),0)+IFERROR(SUMPRODUCT(('白止-S级品'!$A$2:$A$26=$B73)*('白止-S级品'!$D$1:$AV$1=BB$1)*('白止-S级品'!$D$2:$AV$26)),0)+IFERROR(SUMPRODUCT(('乐容-S级品'!$A$4:$A$32=$B73)*('乐容-S级品'!$L$3:$CA$3=BB$1)*('乐容-S级品'!$L$4:$CA$32)),0)</f>
      </c>
      <c r="BC73" s="280">
        <f>IFERROR(SUMPRODUCT(('控温被PRO-S级品'!$B$2:$B$10=$B73)*('控温被PRO-S级品'!$E$1:$BE$1=BC$1)*('控温被PRO-S级品'!$E$2:$BE$10)),0)+IFERROR(SUMPRODUCT(('冬被-S级品'!$B$2:$B$10=$B73)*('冬被-S级品'!$E$1:$AW$1=BC$1)*('冬被-S级品'!$E$2:$AW$10)),0)+IFERROR(SUMPRODUCT(('白止-S级品'!$A$2:$A$26=$B73)*('白止-S级品'!$D$1:$AV$1=BC$1)*('白止-S级品'!$D$2:$AV$26)),0)+IFERROR(SUMPRODUCT(('乐容-S级品'!$A$4:$A$32=$B73)*('乐容-S级品'!$L$3:$CA$3=BC$1)*('乐容-S级品'!$L$4:$CA$32)),0)</f>
      </c>
      <c r="BD73" s="280">
        <f>IFERROR(SUMPRODUCT(('控温被PRO-S级品'!$B$2:$B$10=$B73)*('控温被PRO-S级品'!$E$1:$BE$1=BD$1)*('控温被PRO-S级品'!$E$2:$BE$10)),0)+IFERROR(SUMPRODUCT(('冬被-S级品'!$B$2:$B$10=$B73)*('冬被-S级品'!$E$1:$AW$1=BD$1)*('冬被-S级品'!$E$2:$AW$10)),0)+IFERROR(SUMPRODUCT(('白止-S级品'!$A$2:$A$26=$B73)*('白止-S级品'!$D$1:$AV$1=BD$1)*('白止-S级品'!$D$2:$AV$26)),0)+IFERROR(SUMPRODUCT(('乐容-S级品'!$A$4:$A$32=$B73)*('乐容-S级品'!$L$3:$CA$3=BD$1)*('乐容-S级品'!$L$4:$CA$32)),0)</f>
      </c>
      <c r="BE73" s="280">
        <f>IFERROR(SUMPRODUCT(('控温被PRO-S级品'!$B$2:$B$10=$B73)*('控温被PRO-S级品'!$E$1:$BE$1=BE$1)*('控温被PRO-S级品'!$E$2:$BE$10)),0)+IFERROR(SUMPRODUCT(('冬被-S级品'!$B$2:$B$10=$B73)*('冬被-S级品'!$E$1:$AW$1=BE$1)*('冬被-S级品'!$E$2:$AW$10)),0)+IFERROR(SUMPRODUCT(('白止-S级品'!$A$2:$A$26=$B73)*('白止-S级品'!$D$1:$AV$1=BE$1)*('白止-S级品'!$D$2:$AV$26)),0)+IFERROR(SUMPRODUCT(('乐容-S级品'!$A$4:$A$32=$B73)*('乐容-S级品'!$L$3:$CA$3=BE$1)*('乐容-S级品'!$L$4:$CA$32)),0)</f>
      </c>
      <c r="BF73" s="280">
        <f>IFERROR(SUMPRODUCT(('控温被PRO-S级品'!$B$2:$B$10=$B73)*('控温被PRO-S级品'!$E$1:$BE$1=BF$1)*('控温被PRO-S级品'!$E$2:$BE$10)),0)+IFERROR(SUMPRODUCT(('冬被-S级品'!$B$2:$B$10=$B73)*('冬被-S级品'!$E$1:$AW$1=BF$1)*('冬被-S级品'!$E$2:$AW$10)),0)+IFERROR(SUMPRODUCT(('白止-S级品'!$A$2:$A$26=$B73)*('白止-S级品'!$D$1:$AV$1=BF$1)*('白止-S级品'!$D$2:$AV$26)),0)+IFERROR(SUMPRODUCT(('乐容-S级品'!$A$4:$A$32=$B73)*('乐容-S级品'!$L$3:$CA$3=BF$1)*('乐容-S级品'!$L$4:$CA$32)),0)</f>
      </c>
      <c r="BG73" s="280">
        <f>IFERROR(SUMPRODUCT(('控温被PRO-S级品'!$B$2:$B$10=$B73)*('控温被PRO-S级品'!$E$1:$BE$1=BG$1)*('控温被PRO-S级品'!$E$2:$BE$10)),0)+IFERROR(SUMPRODUCT(('冬被-S级品'!$B$2:$B$10=$B73)*('冬被-S级品'!$E$1:$AW$1=BG$1)*('冬被-S级品'!$E$2:$AW$10)),0)+IFERROR(SUMPRODUCT(('白止-S级品'!$A$2:$A$26=$B73)*('白止-S级品'!$D$1:$AV$1=BG$1)*('白止-S级品'!$D$2:$AV$26)),0)+IFERROR(SUMPRODUCT(('乐容-S级品'!$A$4:$A$32=$B73)*('乐容-S级品'!$L$3:$CA$3=BG$1)*('乐容-S级品'!$L$4:$CA$32)),0)</f>
      </c>
      <c r="BH73" s="280">
        <f>IFERROR(SUMPRODUCT(('控温被PRO-S级品'!$B$2:$B$10=$B73)*('控温被PRO-S级品'!$E$1:$BE$1=BH$1)*('控温被PRO-S级品'!$E$2:$BE$10)),0)+IFERROR(SUMPRODUCT(('冬被-S级品'!$B$2:$B$10=$B73)*('冬被-S级品'!$E$1:$AW$1=BH$1)*('冬被-S级品'!$E$2:$AW$10)),0)+IFERROR(SUMPRODUCT(('白止-S级品'!$A$2:$A$26=$B73)*('白止-S级品'!$D$1:$AV$1=BH$1)*('白止-S级品'!$D$2:$AV$26)),0)+IFERROR(SUMPRODUCT(('乐容-S级品'!$A$4:$A$32=$B73)*('乐容-S级品'!$L$3:$CA$3=BH$1)*('乐容-S级品'!$L$4:$CA$32)),0)</f>
      </c>
      <c r="BI73" s="280">
        <f>IFERROR(SUMPRODUCT(('控温被PRO-S级品'!$B$2:$B$10=$B73)*('控温被PRO-S级品'!$E$1:$BE$1=BI$1)*('控温被PRO-S级品'!$E$2:$BE$10)),0)+IFERROR(SUMPRODUCT(('冬被-S级品'!$B$2:$B$10=$B73)*('冬被-S级品'!$E$1:$AW$1=BI$1)*('冬被-S级品'!$E$2:$AW$10)),0)+IFERROR(SUMPRODUCT(('白止-S级品'!$A$2:$A$26=$B73)*('白止-S级品'!$D$1:$AV$1=BI$1)*('白止-S级品'!$D$2:$AV$26)),0)+IFERROR(SUMPRODUCT(('乐容-S级品'!$A$4:$A$32=$B73)*('乐容-S级品'!$L$3:$CA$3=BI$1)*('乐容-S级品'!$L$4:$CA$32)),0)</f>
      </c>
      <c r="BJ73" s="280">
        <f>IFERROR(SUMPRODUCT(('控温被PRO-S级品'!$B$2:$B$10=$B73)*('控温被PRO-S级品'!$E$1:$BE$1=BJ$1)*('控温被PRO-S级品'!$E$2:$BE$10)),0)+IFERROR(SUMPRODUCT(('冬被-S级品'!$B$2:$B$10=$B73)*('冬被-S级品'!$E$1:$AW$1=BJ$1)*('冬被-S级品'!$E$2:$AW$10)),0)+IFERROR(SUMPRODUCT(('白止-S级品'!$A$2:$A$26=$B73)*('白止-S级品'!$D$1:$AV$1=BJ$1)*('白止-S级品'!$D$2:$AV$26)),0)+IFERROR(SUMPRODUCT(('乐容-S级品'!$A$4:$A$32=$B73)*('乐容-S级品'!$L$3:$CA$3=BJ$1)*('乐容-S级品'!$L$4:$CA$32)),0)</f>
      </c>
      <c r="BK73" s="280">
        <f>IFERROR(SUMPRODUCT(('控温被PRO-S级品'!$B$2:$B$10=$B73)*('控温被PRO-S级品'!$E$1:$BE$1=BK$1)*('控温被PRO-S级品'!$E$2:$BE$10)),0)+IFERROR(SUMPRODUCT(('冬被-S级品'!$B$2:$B$10=$B73)*('冬被-S级品'!$E$1:$AW$1=BK$1)*('冬被-S级品'!$E$2:$AW$10)),0)+IFERROR(SUMPRODUCT(('白止-S级品'!$A$2:$A$26=$B73)*('白止-S级品'!$D$1:$AV$1=BK$1)*('白止-S级品'!$D$2:$AV$26)),0)+IFERROR(SUMPRODUCT(('乐容-S级品'!$A$4:$A$32=$B73)*('乐容-S级品'!$L$3:$CA$3=BK$1)*('乐容-S级品'!$L$4:$CA$32)),0)</f>
      </c>
      <c r="BL73" s="280">
        <f>IFERROR(SUMPRODUCT(('控温被PRO-S级品'!$B$2:$B$10=$B73)*('控温被PRO-S级品'!$E$1:$BE$1=BL$1)*('控温被PRO-S级品'!$E$2:$BE$10)),0)+IFERROR(SUMPRODUCT(('冬被-S级品'!$B$2:$B$10=$B73)*('冬被-S级品'!$E$1:$AW$1=BL$1)*('冬被-S级品'!$E$2:$AW$10)),0)+IFERROR(SUMPRODUCT(('白止-S级品'!$A$2:$A$26=$B73)*('白止-S级品'!$D$1:$AV$1=BL$1)*('白止-S级品'!$D$2:$AV$26)),0)+IFERROR(SUMPRODUCT(('乐容-S级品'!$A$4:$A$32=$B73)*('乐容-S级品'!$L$3:$CA$3=BL$1)*('乐容-S级品'!$L$4:$CA$32)),0)</f>
      </c>
      <c r="BM73" s="280">
        <f>IFERROR(SUMPRODUCT(('控温被PRO-S级品'!$B$2:$B$10=$B73)*('控温被PRO-S级品'!$E$1:$BE$1=BM$1)*('控温被PRO-S级品'!$E$2:$BE$10)),0)+IFERROR(SUMPRODUCT(('冬被-S级品'!$B$2:$B$10=$B73)*('冬被-S级品'!$E$1:$AW$1=BM$1)*('冬被-S级品'!$E$2:$AW$10)),0)+IFERROR(SUMPRODUCT(('白止-S级品'!$A$2:$A$26=$B73)*('白止-S级品'!$D$1:$AV$1=BM$1)*('白止-S级品'!$D$2:$AV$26)),0)+IFERROR(SUMPRODUCT(('乐容-S级品'!$A$4:$A$32=$B73)*('乐容-S级品'!$L$3:$CA$3=BM$1)*('乐容-S级品'!$L$4:$CA$32)),0)</f>
      </c>
      <c r="BN73" s="280">
        <f>IFERROR(SUMPRODUCT(('控温被PRO-S级品'!$B$2:$B$10=$B73)*('控温被PRO-S级品'!$E$1:$BE$1=BN$1)*('控温被PRO-S级品'!$E$2:$BE$10)),0)+IFERROR(SUMPRODUCT(('冬被-S级品'!$B$2:$B$10=$B73)*('冬被-S级品'!$E$1:$AW$1=BN$1)*('冬被-S级品'!$E$2:$AW$10)),0)+IFERROR(SUMPRODUCT(('白止-S级品'!$A$2:$A$26=$B73)*('白止-S级品'!$D$1:$AV$1=BN$1)*('白止-S级品'!$D$2:$AV$26)),0)+IFERROR(SUMPRODUCT(('乐容-S级品'!$A$4:$A$32=$B73)*('乐容-S级品'!$L$3:$CA$3=BN$1)*('乐容-S级品'!$L$4:$CA$32)),0)</f>
      </c>
      <c r="BO73" s="280">
        <f>IFERROR(SUMPRODUCT(('控温被PRO-S级品'!$B$2:$B$10=$B73)*('控温被PRO-S级品'!$E$1:$BE$1=BO$1)*('控温被PRO-S级品'!$E$2:$BE$10)),0)+IFERROR(SUMPRODUCT(('冬被-S级品'!$B$2:$B$10=$B73)*('冬被-S级品'!$E$1:$AW$1=BO$1)*('冬被-S级品'!$E$2:$AW$10)),0)+IFERROR(SUMPRODUCT(('白止-S级品'!$A$2:$A$26=$B73)*('白止-S级品'!$D$1:$AV$1=BO$1)*('白止-S级品'!$D$2:$AV$26)),0)+IFERROR(SUMPRODUCT(('乐容-S级品'!$A$4:$A$32=$B73)*('乐容-S级品'!$L$3:$CA$3=BO$1)*('乐容-S级品'!$L$4:$CA$32)),0)</f>
      </c>
      <c r="BP73" s="280">
        <f>IFERROR(SUMPRODUCT(('控温被PRO-S级品'!$B$2:$B$10=$B73)*('控温被PRO-S级品'!$E$1:$BE$1=BP$1)*('控温被PRO-S级品'!$E$2:$BE$10)),0)+IFERROR(SUMPRODUCT(('冬被-S级品'!$B$2:$B$10=$B73)*('冬被-S级品'!$E$1:$AW$1=BP$1)*('冬被-S级品'!$E$2:$AW$10)),0)+IFERROR(SUMPRODUCT(('白止-S级品'!$A$2:$A$26=$B73)*('白止-S级品'!$D$1:$AV$1=BP$1)*('白止-S级品'!$D$2:$AV$26)),0)+IFERROR(SUMPRODUCT(('乐容-S级品'!$A$4:$A$32=$B73)*('乐容-S级品'!$L$3:$CA$3=BP$1)*('乐容-S级品'!$L$4:$CA$32)),0)</f>
      </c>
      <c r="BQ73" s="280">
        <f>IFERROR(SUMPRODUCT(('控温被PRO-S级品'!$B$2:$B$10=$B73)*('控温被PRO-S级品'!$E$1:$BE$1=BQ$1)*('控温被PRO-S级品'!$E$2:$BE$10)),0)+IFERROR(SUMPRODUCT(('冬被-S级品'!$B$2:$B$10=$B73)*('冬被-S级品'!$E$1:$AW$1=BQ$1)*('冬被-S级品'!$E$2:$AW$10)),0)+IFERROR(SUMPRODUCT(('白止-S级品'!$A$2:$A$26=$B73)*('白止-S级品'!$D$1:$AV$1=BQ$1)*('白止-S级品'!$D$2:$AV$26)),0)+IFERROR(SUMPRODUCT(('乐容-S级品'!$A$4:$A$32=$B73)*('乐容-S级品'!$L$3:$CA$3=BQ$1)*('乐容-S级品'!$L$4:$CA$32)),0)</f>
      </c>
      <c r="BR73" s="280">
        <f>IFERROR(SUMPRODUCT(('控温被PRO-S级品'!$B$2:$B$10=$B73)*('控温被PRO-S级品'!$E$1:$BE$1=BR$1)*('控温被PRO-S级品'!$E$2:$BE$10)),0)+IFERROR(SUMPRODUCT(('冬被-S级品'!$B$2:$B$10=$B73)*('冬被-S级品'!$E$1:$AW$1=BR$1)*('冬被-S级品'!$E$2:$AW$10)),0)+IFERROR(SUMPRODUCT(('白止-S级品'!$A$2:$A$26=$B73)*('白止-S级品'!$D$1:$AV$1=BR$1)*('白止-S级品'!$D$2:$AV$26)),0)+IFERROR(SUMPRODUCT(('乐容-S级品'!$A$4:$A$32=$B73)*('乐容-S级品'!$L$3:$CA$3=BR$1)*('乐容-S级品'!$L$4:$CA$32)),0)</f>
      </c>
      <c r="BS73" s="280">
        <f>IFERROR(SUMPRODUCT(('控温被PRO-S级品'!$B$2:$B$10=$B73)*('控温被PRO-S级品'!$E$1:$BE$1=BS$1)*('控温被PRO-S级品'!$E$2:$BE$10)),0)+IFERROR(SUMPRODUCT(('冬被-S级品'!$B$2:$B$10=$B73)*('冬被-S级品'!$E$1:$AW$1=BS$1)*('冬被-S级品'!$E$2:$AW$10)),0)+IFERROR(SUMPRODUCT(('白止-S级品'!$A$2:$A$26=$B73)*('白止-S级品'!$D$1:$AV$1=BS$1)*('白止-S级品'!$D$2:$AV$26)),0)+IFERROR(SUMPRODUCT(('乐容-S级品'!$A$4:$A$32=$B73)*('乐容-S级品'!$L$3:$CA$3=BS$1)*('乐容-S级品'!$L$4:$CA$32)),0)</f>
      </c>
      <c r="BT73" s="280">
        <f>IFERROR(SUMPRODUCT(('控温被PRO-S级品'!$B$2:$B$10=$B73)*('控温被PRO-S级品'!$E$1:$BE$1=BT$1)*('控温被PRO-S级品'!$E$2:$BE$10)),0)+IFERROR(SUMPRODUCT(('冬被-S级品'!$B$2:$B$10=$B73)*('冬被-S级品'!$E$1:$AW$1=BT$1)*('冬被-S级品'!$E$2:$AW$10)),0)+IFERROR(SUMPRODUCT(('白止-S级品'!$A$2:$A$26=$B73)*('白止-S级品'!$D$1:$AV$1=BT$1)*('白止-S级品'!$D$2:$AV$26)),0)+IFERROR(SUMPRODUCT(('乐容-S级品'!$A$4:$A$32=$B73)*('乐容-S级品'!$L$3:$CA$3=BT$1)*('乐容-S级品'!$L$4:$CA$32)),0)</f>
      </c>
      <c r="BU73" s="280">
        <f>IFERROR(SUMPRODUCT(('控温被PRO-S级品'!$B$2:$B$10=$B73)*('控温被PRO-S级品'!$E$1:$BE$1=BU$1)*('控温被PRO-S级品'!$E$2:$BE$10)),0)+IFERROR(SUMPRODUCT(('冬被-S级品'!$B$2:$B$10=$B73)*('冬被-S级品'!$E$1:$AW$1=BU$1)*('冬被-S级品'!$E$2:$AW$10)),0)+IFERROR(SUMPRODUCT(('白止-S级品'!$A$2:$A$26=$B73)*('白止-S级品'!$D$1:$AV$1=BU$1)*('白止-S级品'!$D$2:$AV$26)),0)+IFERROR(SUMPRODUCT(('乐容-S级品'!$A$4:$A$32=$B73)*('乐容-S级品'!$L$3:$CA$3=BU$1)*('乐容-S级品'!$L$4:$CA$32)),0)</f>
      </c>
      <c r="BV73" s="280">
        <f>IFERROR(SUMPRODUCT(('控温被PRO-S级品'!$B$2:$B$10=$B73)*('控温被PRO-S级品'!$E$1:$BE$1=BV$1)*('控温被PRO-S级品'!$E$2:$BE$10)),0)+IFERROR(SUMPRODUCT(('冬被-S级品'!$B$2:$B$10=$B73)*('冬被-S级品'!$E$1:$AW$1=BV$1)*('冬被-S级品'!$E$2:$AW$10)),0)+IFERROR(SUMPRODUCT(('白止-S级品'!$A$2:$A$26=$B73)*('白止-S级品'!$D$1:$AV$1=BV$1)*('白止-S级品'!$D$2:$AV$26)),0)+IFERROR(SUMPRODUCT(('乐容-S级品'!$A$4:$A$32=$B73)*('乐容-S级品'!$L$3:$CA$3=BV$1)*('乐容-S级品'!$L$4:$CA$32)),0)</f>
      </c>
      <c r="BW73" s="280">
        <f>IFERROR(SUMPRODUCT(('控温被PRO-S级品'!$B$2:$B$10=$B73)*('控温被PRO-S级品'!$E$1:$BE$1=BW$1)*('控温被PRO-S级品'!$E$2:$BE$10)),0)+IFERROR(SUMPRODUCT(('冬被-S级品'!$B$2:$B$10=$B73)*('冬被-S级品'!$E$1:$AW$1=BW$1)*('冬被-S级品'!$E$2:$AW$10)),0)+IFERROR(SUMPRODUCT(('白止-S级品'!$A$2:$A$26=$B73)*('白止-S级品'!$D$1:$AV$1=BW$1)*('白止-S级品'!$D$2:$AV$26)),0)+IFERROR(SUMPRODUCT(('乐容-S级品'!$A$4:$A$32=$B73)*('乐容-S级品'!$L$3:$CA$3=BW$1)*('乐容-S级品'!$L$4:$CA$32)),0)</f>
      </c>
      <c r="BX73" s="280">
        <f>IFERROR(SUMPRODUCT(('控温被PRO-S级品'!$B$2:$B$10=$B73)*('控温被PRO-S级品'!$E$1:$BE$1=BX$1)*('控温被PRO-S级品'!$E$2:$BE$10)),0)+IFERROR(SUMPRODUCT(('冬被-S级品'!$B$2:$B$10=$B73)*('冬被-S级品'!$E$1:$AW$1=BX$1)*('冬被-S级品'!$E$2:$AW$10)),0)+IFERROR(SUMPRODUCT(('白止-S级品'!$A$2:$A$26=$B73)*('白止-S级品'!$D$1:$AV$1=BX$1)*('白止-S级品'!$D$2:$AV$26)),0)+IFERROR(SUMPRODUCT(('乐容-S级品'!$A$4:$A$32=$B73)*('乐容-S级品'!$L$3:$CA$3=BX$1)*('乐容-S级品'!$L$4:$CA$32)),0)</f>
      </c>
      <c r="BY73" s="280">
        <f>IFERROR(SUMPRODUCT(('控温被PRO-S级品'!$B$2:$B$10=$B73)*('控温被PRO-S级品'!$E$1:$BE$1=BY$1)*('控温被PRO-S级品'!$E$2:$BE$10)),0)+IFERROR(SUMPRODUCT(('冬被-S级品'!$B$2:$B$10=$B73)*('冬被-S级品'!$E$1:$AW$1=BY$1)*('冬被-S级品'!$E$2:$AW$10)),0)+IFERROR(SUMPRODUCT(('白止-S级品'!$A$2:$A$26=$B73)*('白止-S级品'!$D$1:$AV$1=BY$1)*('白止-S级品'!$D$2:$AV$26)),0)+IFERROR(SUMPRODUCT(('乐容-S级品'!$A$4:$A$32=$B73)*('乐容-S级品'!$L$3:$CA$3=BY$1)*('乐容-S级品'!$L$4:$CA$32)),0)</f>
      </c>
      <c r="BZ73" s="280">
        <f>IFERROR(SUMPRODUCT(('控温被PRO-S级品'!$B$2:$B$10=$B73)*('控温被PRO-S级品'!$E$1:$BE$1=BZ$1)*('控温被PRO-S级品'!$E$2:$BE$10)),0)+IFERROR(SUMPRODUCT(('冬被-S级品'!$B$2:$B$10=$B73)*('冬被-S级品'!$E$1:$AW$1=BZ$1)*('冬被-S级品'!$E$2:$AW$10)),0)+IFERROR(SUMPRODUCT(('白止-S级品'!$A$2:$A$26=$B73)*('白止-S级品'!$D$1:$AV$1=BZ$1)*('白止-S级品'!$D$2:$AV$26)),0)+IFERROR(SUMPRODUCT(('乐容-S级品'!$A$4:$A$32=$B73)*('乐容-S级品'!$L$3:$CA$3=BZ$1)*('乐容-S级品'!$L$4:$CA$32)),0)</f>
      </c>
      <c r="CA73" s="280">
        <f>IFERROR(SUMPRODUCT(('控温被PRO-S级品'!$B$2:$B$10=$B73)*('控温被PRO-S级品'!$E$1:$BE$1=CA$1)*('控温被PRO-S级品'!$E$2:$BE$10)),0)+IFERROR(SUMPRODUCT(('冬被-S级品'!$B$2:$B$10=$B73)*('冬被-S级品'!$E$1:$AW$1=CA$1)*('冬被-S级品'!$E$2:$AW$10)),0)+IFERROR(SUMPRODUCT(('白止-S级品'!$A$2:$A$26=$B73)*('白止-S级品'!$D$1:$AV$1=CA$1)*('白止-S级品'!$D$2:$AV$26)),0)+IFERROR(SUMPRODUCT(('乐容-S级品'!$A$4:$A$32=$B73)*('乐容-S级品'!$L$3:$CA$3=CA$1)*('乐容-S级品'!$L$4:$CA$32)),0)</f>
      </c>
      <c r="CB73" s="280">
        <f>IFERROR(SUMPRODUCT(('控温被PRO-S级品'!$B$2:$B$10=$B73)*('控温被PRO-S级品'!$E$1:$BE$1=CB$1)*('控温被PRO-S级品'!$E$2:$BE$10)),0)+IFERROR(SUMPRODUCT(('冬被-S级品'!$B$2:$B$10=$B73)*('冬被-S级品'!$E$1:$AW$1=CB$1)*('冬被-S级品'!$E$2:$AW$10)),0)+IFERROR(SUMPRODUCT(('白止-S级品'!$A$2:$A$26=$B73)*('白止-S级品'!$D$1:$AV$1=CB$1)*('白止-S级品'!$D$2:$AV$26)),0)+IFERROR(SUMPRODUCT(('乐容-S级品'!$A$4:$A$32=$B73)*('乐容-S级品'!$L$3:$CA$3=CB$1)*('乐容-S级品'!$L$4:$CA$32)),0)</f>
      </c>
      <c r="CC73" s="280">
        <f>IFERROR(SUMPRODUCT(('控温被PRO-S级品'!$B$2:$B$10=$B73)*('控温被PRO-S级品'!$E$1:$BE$1=CC$1)*('控温被PRO-S级品'!$E$2:$BE$10)),0)+IFERROR(SUMPRODUCT(('冬被-S级品'!$B$2:$B$10=$B73)*('冬被-S级品'!$E$1:$AW$1=CC$1)*('冬被-S级品'!$E$2:$AW$10)),0)+IFERROR(SUMPRODUCT(('白止-S级品'!$A$2:$A$26=$B73)*('白止-S级品'!$D$1:$AV$1=CC$1)*('白止-S级品'!$D$2:$AV$26)),0)+IFERROR(SUMPRODUCT(('乐容-S级品'!$A$4:$A$32=$B73)*('乐容-S级品'!$L$3:$CA$3=CC$1)*('乐容-S级品'!$L$4:$CA$32)),0)</f>
      </c>
      <c r="CD73" s="280">
        <f>IFERROR(SUMPRODUCT(('控温被PRO-S级品'!$B$2:$B$10=$B73)*('控温被PRO-S级品'!$E$1:$BE$1=CD$1)*('控温被PRO-S级品'!$E$2:$BE$10)),0)+IFERROR(SUMPRODUCT(('冬被-S级品'!$B$2:$B$10=$B73)*('冬被-S级品'!$E$1:$AW$1=CD$1)*('冬被-S级品'!$E$2:$AW$10)),0)+IFERROR(SUMPRODUCT(('白止-S级品'!$A$2:$A$26=$B73)*('白止-S级品'!$D$1:$AV$1=CD$1)*('白止-S级品'!$D$2:$AV$26)),0)+IFERROR(SUMPRODUCT(('乐容-S级品'!$A$4:$A$32=$B73)*('乐容-S级品'!$L$3:$CA$3=CD$1)*('乐容-S级品'!$L$4:$CA$32)),0)</f>
      </c>
      <c r="CE73" s="280">
        <f>IFERROR(SUMPRODUCT(('控温被PRO-S级品'!$B$2:$B$10=$B73)*('控温被PRO-S级品'!$E$1:$BE$1=CE$1)*('控温被PRO-S级品'!$E$2:$BE$10)),0)+IFERROR(SUMPRODUCT(('冬被-S级品'!$B$2:$B$10=$B73)*('冬被-S级品'!$E$1:$AW$1=CE$1)*('冬被-S级品'!$E$2:$AW$10)),0)+IFERROR(SUMPRODUCT(('白止-S级品'!$A$2:$A$26=$B73)*('白止-S级品'!$D$1:$AV$1=CE$1)*('白止-S级品'!$D$2:$AV$26)),0)+IFERROR(SUMPRODUCT(('乐容-S级品'!$A$4:$A$32=$B73)*('乐容-S级品'!$L$3:$CA$3=CE$1)*('乐容-S级品'!$L$4:$CA$32)),0)</f>
      </c>
      <c r="CF73" s="280">
        <f>IFERROR(SUMPRODUCT(('控温被PRO-S级品'!$B$2:$B$10=$B73)*('控温被PRO-S级品'!$E$1:$BE$1=CF$1)*('控温被PRO-S级品'!$E$2:$BE$10)),0)+IFERROR(SUMPRODUCT(('冬被-S级品'!$B$2:$B$10=$B73)*('冬被-S级品'!$E$1:$AW$1=CF$1)*('冬被-S级品'!$E$2:$AW$10)),0)+IFERROR(SUMPRODUCT(('白止-S级品'!$A$2:$A$26=$B73)*('白止-S级品'!$D$1:$AV$1=CF$1)*('白止-S级品'!$D$2:$AV$26)),0)+IFERROR(SUMPRODUCT(('乐容-S级品'!$A$4:$A$32=$B73)*('乐容-S级品'!$L$3:$CA$3=CF$1)*('乐容-S级品'!$L$4:$CA$32)),0)</f>
      </c>
      <c r="CG73" s="280">
        <f>IFERROR(SUMPRODUCT(('控温被PRO-S级品'!$B$2:$B$10=$B73)*('控温被PRO-S级品'!$E$1:$BE$1=CG$1)*('控温被PRO-S级品'!$E$2:$BE$10)),0)+IFERROR(SUMPRODUCT(('冬被-S级品'!$B$2:$B$10=$B73)*('冬被-S级品'!$E$1:$AW$1=CG$1)*('冬被-S级品'!$E$2:$AW$10)),0)+IFERROR(SUMPRODUCT(('白止-S级品'!$A$2:$A$26=$B73)*('白止-S级品'!$D$1:$AV$1=CG$1)*('白止-S级品'!$D$2:$AV$26)),0)+IFERROR(SUMPRODUCT(('乐容-S级品'!$A$4:$A$32=$B73)*('乐容-S级品'!$L$3:$CA$3=CG$1)*('乐容-S级品'!$L$4:$CA$32)),0)</f>
      </c>
      <c r="CH73" s="280">
        <f>IFERROR(SUMPRODUCT(('控温被PRO-S级品'!$B$2:$B$10=$B73)*('控温被PRO-S级品'!$E$1:$BE$1=CH$1)*('控温被PRO-S级品'!$E$2:$BE$10)),0)+IFERROR(SUMPRODUCT(('冬被-S级品'!$B$2:$B$10=$B73)*('冬被-S级品'!$E$1:$AW$1=CH$1)*('冬被-S级品'!$E$2:$AW$10)),0)+IFERROR(SUMPRODUCT(('白止-S级品'!$A$2:$A$26=$B73)*('白止-S级品'!$D$1:$AV$1=CH$1)*('白止-S级品'!$D$2:$AV$26)),0)+IFERROR(SUMPRODUCT(('乐容-S级品'!$A$4:$A$32=$B73)*('乐容-S级品'!$L$3:$CA$3=CH$1)*('乐容-S级品'!$L$4:$CA$32)),0)</f>
      </c>
      <c r="CI73" s="280">
        <f>IFERROR(SUMPRODUCT(('控温被PRO-S级品'!$B$2:$B$10=$B73)*('控温被PRO-S级品'!$E$1:$BE$1=CI$1)*('控温被PRO-S级品'!$E$2:$BE$10)),0)+IFERROR(SUMPRODUCT(('冬被-S级品'!$B$2:$B$10=$B73)*('冬被-S级品'!$E$1:$AW$1=CI$1)*('冬被-S级品'!$E$2:$AW$10)),0)+IFERROR(SUMPRODUCT(('白止-S级品'!$A$2:$A$26=$B73)*('白止-S级品'!$D$1:$AV$1=CI$1)*('白止-S级品'!$D$2:$AV$26)),0)+IFERROR(SUMPRODUCT(('乐容-S级品'!$A$4:$A$32=$B73)*('乐容-S级品'!$L$3:$CA$3=CI$1)*('乐容-S级品'!$L$4:$CA$32)),0)</f>
      </c>
      <c r="CJ73" s="280">
        <f>IFERROR(SUMPRODUCT(('控温被PRO-S级品'!$B$2:$B$10=$B73)*('控温被PRO-S级品'!$E$1:$BE$1=CJ$1)*('控温被PRO-S级品'!$E$2:$BE$10)),0)+IFERROR(SUMPRODUCT(('冬被-S级品'!$B$2:$B$10=$B73)*('冬被-S级品'!$E$1:$AW$1=CJ$1)*('冬被-S级品'!$E$2:$AW$10)),0)+IFERROR(SUMPRODUCT(('白止-S级品'!$A$2:$A$26=$B73)*('白止-S级品'!$D$1:$AV$1=CJ$1)*('白止-S级品'!$D$2:$AV$26)),0)+IFERROR(SUMPRODUCT(('乐容-S级品'!$A$4:$A$32=$B73)*('乐容-S级品'!$L$3:$CA$3=CJ$1)*('乐容-S级品'!$L$4:$CA$32)),0)</f>
      </c>
      <c r="CK73" s="280">
        <f>IFERROR(SUMPRODUCT(('控温被PRO-S级品'!$B$2:$B$10=$B73)*('控温被PRO-S级品'!$E$1:$BE$1=CK$1)*('控温被PRO-S级品'!$E$2:$BE$10)),0)+IFERROR(SUMPRODUCT(('冬被-S级品'!$B$2:$B$10=$B73)*('冬被-S级品'!$E$1:$AW$1=CK$1)*('冬被-S级品'!$E$2:$AW$10)),0)+IFERROR(SUMPRODUCT(('白止-S级品'!$A$2:$A$26=$B73)*('白止-S级品'!$D$1:$AV$1=CK$1)*('白止-S级品'!$D$2:$AV$26)),0)+IFERROR(SUMPRODUCT(('乐容-S级品'!$A$4:$A$32=$B73)*('乐容-S级品'!$L$3:$CA$3=CK$1)*('乐容-S级品'!$L$4:$CA$32)),0)</f>
      </c>
      <c r="CL73" s="280">
        <f>IFERROR(SUMPRODUCT(('控温被PRO-S级品'!$B$2:$B$10=$B73)*('控温被PRO-S级品'!$E$1:$BE$1=CL$1)*('控温被PRO-S级品'!$E$2:$BE$10)),0)+IFERROR(SUMPRODUCT(('冬被-S级品'!$B$2:$B$10=$B73)*('冬被-S级品'!$E$1:$AW$1=CL$1)*('冬被-S级品'!$E$2:$AW$10)),0)+IFERROR(SUMPRODUCT(('白止-S级品'!$A$2:$A$26=$B73)*('白止-S级品'!$D$1:$AV$1=CL$1)*('白止-S级品'!$D$2:$AV$26)),0)+IFERROR(SUMPRODUCT(('乐容-S级品'!$A$4:$A$32=$B73)*('乐容-S级品'!$L$3:$CA$3=CL$1)*('乐容-S级品'!$L$4:$CA$32)),0)</f>
      </c>
      <c r="CM73" s="280">
        <f>IFERROR(SUMPRODUCT(('控温被PRO-S级品'!$B$2:$B$10=$B73)*('控温被PRO-S级品'!$E$1:$BE$1=CM$1)*('控温被PRO-S级品'!$E$2:$BE$10)),0)+IFERROR(SUMPRODUCT(('冬被-S级品'!$B$2:$B$10=$B73)*('冬被-S级品'!$E$1:$AW$1=CM$1)*('冬被-S级品'!$E$2:$AW$10)),0)+IFERROR(SUMPRODUCT(('白止-S级品'!$A$2:$A$26=$B73)*('白止-S级品'!$D$1:$AV$1=CM$1)*('白止-S级品'!$D$2:$AV$26)),0)+IFERROR(SUMPRODUCT(('乐容-S级品'!$A$4:$A$32=$B73)*('乐容-S级品'!$L$3:$CA$3=CM$1)*('乐容-S级品'!$L$4:$CA$32)),0)</f>
      </c>
      <c r="CN73" s="280">
        <f>IFERROR(SUMPRODUCT(('控温被PRO-S级品'!$B$2:$B$10=$B73)*('控温被PRO-S级品'!$E$1:$BE$1=CN$1)*('控温被PRO-S级品'!$E$2:$BE$10)),0)+IFERROR(SUMPRODUCT(('冬被-S级品'!$B$2:$B$10=$B73)*('冬被-S级品'!$E$1:$AW$1=CN$1)*('冬被-S级品'!$E$2:$AW$10)),0)+IFERROR(SUMPRODUCT(('白止-S级品'!$A$2:$A$26=$B73)*('白止-S级品'!$D$1:$AV$1=CN$1)*('白止-S级品'!$D$2:$AV$26)),0)+IFERROR(SUMPRODUCT(('乐容-S级品'!$A$4:$A$32=$B73)*('乐容-S级品'!$L$3:$CA$3=CN$1)*('乐容-S级品'!$L$4:$CA$32)),0)</f>
      </c>
      <c r="CO73" s="280">
        <f>IFERROR(SUMPRODUCT(('控温被PRO-S级品'!$B$2:$B$10=$B73)*('控温被PRO-S级品'!$E$1:$BE$1=CO$1)*('控温被PRO-S级品'!$E$2:$BE$10)),0)+IFERROR(SUMPRODUCT(('冬被-S级品'!$B$2:$B$10=$B73)*('冬被-S级品'!$E$1:$AW$1=CO$1)*('冬被-S级品'!$E$2:$AW$10)),0)+IFERROR(SUMPRODUCT(('白止-S级品'!$A$2:$A$26=$B73)*('白止-S级品'!$D$1:$AV$1=CO$1)*('白止-S级品'!$D$2:$AV$26)),0)+IFERROR(SUMPRODUCT(('乐容-S级品'!$A$4:$A$32=$B73)*('乐容-S级品'!$L$3:$CA$3=CO$1)*('乐容-S级品'!$L$4:$CA$32)),0)</f>
      </c>
      <c r="CP73" s="280">
        <f>IFERROR(SUMPRODUCT(('控温被PRO-S级品'!$B$2:$B$10=$B73)*('控温被PRO-S级品'!$E$1:$BE$1=CP$1)*('控温被PRO-S级品'!$E$2:$BE$10)),0)+IFERROR(SUMPRODUCT(('冬被-S级品'!$B$2:$B$10=$B73)*('冬被-S级品'!$E$1:$AW$1=CP$1)*('冬被-S级品'!$E$2:$AW$10)),0)+IFERROR(SUMPRODUCT(('白止-S级品'!$A$2:$A$26=$B73)*('白止-S级品'!$D$1:$AV$1=CP$1)*('白止-S级品'!$D$2:$AV$26)),0)+IFERROR(SUMPRODUCT(('乐容-S级品'!$A$4:$A$32=$B73)*('乐容-S级品'!$L$3:$CA$3=CP$1)*('乐容-S级品'!$L$4:$CA$32)),0)</f>
      </c>
      <c r="CQ73" s="280">
        <f>IFERROR(SUMPRODUCT(('控温被PRO-S级品'!$B$2:$B$10=$B73)*('控温被PRO-S级品'!$E$1:$BE$1=CQ$1)*('控温被PRO-S级品'!$E$2:$BE$10)),0)+IFERROR(SUMPRODUCT(('冬被-S级品'!$B$2:$B$10=$B73)*('冬被-S级品'!$E$1:$AW$1=CQ$1)*('冬被-S级品'!$E$2:$AW$10)),0)+IFERROR(SUMPRODUCT(('白止-S级品'!$A$2:$A$26=$B73)*('白止-S级品'!$D$1:$AV$1=CQ$1)*('白止-S级品'!$D$2:$AV$26)),0)+IFERROR(SUMPRODUCT(('乐容-S级品'!$A$4:$A$32=$B73)*('乐容-S级品'!$L$3:$CA$3=CQ$1)*('乐容-S级品'!$L$4:$CA$32)),0)</f>
      </c>
      <c r="CR73" s="280">
        <f>IFERROR(SUMPRODUCT(('控温被PRO-S级品'!$B$2:$B$10=$B73)*('控温被PRO-S级品'!$E$1:$BE$1=CR$1)*('控温被PRO-S级品'!$E$2:$BE$10)),0)+IFERROR(SUMPRODUCT(('冬被-S级品'!$B$2:$B$10=$B73)*('冬被-S级品'!$E$1:$AW$1=CR$1)*('冬被-S级品'!$E$2:$AW$10)),0)+IFERROR(SUMPRODUCT(('白止-S级品'!$A$2:$A$26=$B73)*('白止-S级品'!$D$1:$AV$1=CR$1)*('白止-S级品'!$D$2:$AV$26)),0)+IFERROR(SUMPRODUCT(('乐容-S级品'!$A$4:$A$32=$B73)*('乐容-S级品'!$L$3:$CA$3=CR$1)*('乐容-S级品'!$L$4:$CA$32)),0)</f>
      </c>
      <c r="CS73" s="280">
        <f>IFERROR(SUMPRODUCT(('控温被PRO-S级品'!$B$2:$B$10=$B73)*('控温被PRO-S级品'!$E$1:$BE$1=CS$1)*('控温被PRO-S级品'!$E$2:$BE$10)),0)+IFERROR(SUMPRODUCT(('冬被-S级品'!$B$2:$B$10=$B73)*('冬被-S级品'!$E$1:$AW$1=CS$1)*('冬被-S级品'!$E$2:$AW$10)),0)+IFERROR(SUMPRODUCT(('白止-S级品'!$A$2:$A$26=$B73)*('白止-S级品'!$D$1:$AV$1=CS$1)*('白止-S级品'!$D$2:$AV$26)),0)+IFERROR(SUMPRODUCT(('乐容-S级品'!$A$4:$A$32=$B73)*('乐容-S级品'!$L$3:$CA$3=CS$1)*('乐容-S级品'!$L$4:$CA$32)),0)</f>
      </c>
      <c r="CT73" s="280">
        <f>IFERROR(SUMPRODUCT(('控温被PRO-S级品'!$B$2:$B$10=$B73)*('控温被PRO-S级品'!$E$1:$BE$1=CT$1)*('控温被PRO-S级品'!$E$2:$BE$10)),0)+IFERROR(SUMPRODUCT(('冬被-S级品'!$B$2:$B$10=$B73)*('冬被-S级品'!$E$1:$AW$1=CT$1)*('冬被-S级品'!$E$2:$AW$10)),0)+IFERROR(SUMPRODUCT(('白止-S级品'!$A$2:$A$26=$B73)*('白止-S级品'!$D$1:$AV$1=CT$1)*('白止-S级品'!$D$2:$AV$26)),0)+IFERROR(SUMPRODUCT(('乐容-S级品'!$A$4:$A$32=$B73)*('乐容-S级品'!$L$3:$CA$3=CT$1)*('乐容-S级品'!$L$4:$CA$32)),0)</f>
      </c>
      <c r="CU73" s="280">
        <f>IFERROR(SUMPRODUCT(('控温被PRO-S级品'!$B$2:$B$10=$B73)*('控温被PRO-S级品'!$E$1:$BE$1=CU$1)*('控温被PRO-S级品'!$E$2:$BE$10)),0)+IFERROR(SUMPRODUCT(('冬被-S级品'!$B$2:$B$10=$B73)*('冬被-S级品'!$E$1:$AW$1=CU$1)*('冬被-S级品'!$E$2:$AW$10)),0)+IFERROR(SUMPRODUCT(('白止-S级品'!$A$2:$A$26=$B73)*('白止-S级品'!$D$1:$AV$1=CU$1)*('白止-S级品'!$D$2:$AV$26)),0)+IFERROR(SUMPRODUCT(('乐容-S级品'!$A$4:$A$32=$B73)*('乐容-S级品'!$L$3:$CA$3=CU$1)*('乐容-S级品'!$L$4:$CA$32)),0)</f>
      </c>
      <c r="CV73" s="280">
        <f>IFERROR(SUMPRODUCT(('控温被PRO-S级品'!$B$2:$B$10=$B73)*('控温被PRO-S级品'!$E$1:$BE$1=CV$1)*('控温被PRO-S级品'!$E$2:$BE$10)),0)+IFERROR(SUMPRODUCT(('冬被-S级品'!$B$2:$B$10=$B73)*('冬被-S级品'!$E$1:$AW$1=CV$1)*('冬被-S级品'!$E$2:$AW$10)),0)+IFERROR(SUMPRODUCT(('白止-S级品'!$A$2:$A$26=$B73)*('白止-S级品'!$D$1:$AV$1=CV$1)*('白止-S级品'!$D$2:$AV$26)),0)+IFERROR(SUMPRODUCT(('乐容-S级品'!$A$4:$A$32=$B73)*('乐容-S级品'!$L$3:$CA$3=CV$1)*('乐容-S级品'!$L$4:$CA$32)),0)</f>
      </c>
      <c r="CW73" s="280">
        <f>IFERROR(SUMPRODUCT(('控温被PRO-S级品'!$B$2:$B$10=$B73)*('控温被PRO-S级品'!$E$1:$BE$1=CW$1)*('控温被PRO-S级品'!$E$2:$BE$10)),0)+IFERROR(SUMPRODUCT(('冬被-S级品'!$B$2:$B$10=$B73)*('冬被-S级品'!$E$1:$AW$1=CW$1)*('冬被-S级品'!$E$2:$AW$10)),0)+IFERROR(SUMPRODUCT(('白止-S级品'!$A$2:$A$26=$B73)*('白止-S级品'!$D$1:$AV$1=CW$1)*('白止-S级品'!$D$2:$AV$26)),0)+IFERROR(SUMPRODUCT(('乐容-S级品'!$A$4:$A$32=$B73)*('乐容-S级品'!$L$3:$CA$3=CW$1)*('乐容-S级品'!$L$4:$CA$32)),0)</f>
      </c>
      <c r="CX73" s="280">
        <f>IFERROR(SUMPRODUCT(('控温被PRO-S级品'!$B$2:$B$10=$B73)*('控温被PRO-S级品'!$E$1:$BE$1=CX$1)*('控温被PRO-S级品'!$E$2:$BE$10)),0)+IFERROR(SUMPRODUCT(('冬被-S级品'!$B$2:$B$10=$B73)*('冬被-S级品'!$E$1:$AW$1=CX$1)*('冬被-S级品'!$E$2:$AW$10)),0)+IFERROR(SUMPRODUCT(('白止-S级品'!$A$2:$A$26=$B73)*('白止-S级品'!$D$1:$AV$1=CX$1)*('白止-S级品'!$D$2:$AV$26)),0)+IFERROR(SUMPRODUCT(('乐容-S级品'!$A$4:$A$32=$B73)*('乐容-S级品'!$L$3:$CA$3=CX$1)*('乐容-S级品'!$L$4:$CA$32)),0)</f>
      </c>
      <c r="CY73" s="280">
        <f>IFERROR(SUMPRODUCT(('控温被PRO-S级品'!$B$2:$B$10=$B73)*('控温被PRO-S级品'!$E$1:$BE$1=CY$1)*('控温被PRO-S级品'!$E$2:$BE$10)),0)+IFERROR(SUMPRODUCT(('冬被-S级品'!$B$2:$B$10=$B73)*('冬被-S级品'!$E$1:$AW$1=CY$1)*('冬被-S级品'!$E$2:$AW$10)),0)+IFERROR(SUMPRODUCT(('白止-S级品'!$A$2:$A$26=$B73)*('白止-S级品'!$D$1:$AV$1=CY$1)*('白止-S级品'!$D$2:$AV$26)),0)+IFERROR(SUMPRODUCT(('乐容-S级品'!$A$4:$A$32=$B73)*('乐容-S级品'!$L$3:$CA$3=CY$1)*('乐容-S级品'!$L$4:$CA$32)),0)</f>
      </c>
      <c r="CZ73" s="280">
        <f>IFERROR(SUMPRODUCT(('控温被PRO-S级品'!$B$2:$B$10=$B73)*('控温被PRO-S级品'!$E$1:$BE$1=CZ$1)*('控温被PRO-S级品'!$E$2:$BE$10)),0)+IFERROR(SUMPRODUCT(('冬被-S级品'!$B$2:$B$10=$B73)*('冬被-S级品'!$E$1:$AW$1=CZ$1)*('冬被-S级品'!$E$2:$AW$10)),0)+IFERROR(SUMPRODUCT(('白止-S级品'!$A$2:$A$26=$B73)*('白止-S级品'!$D$1:$AV$1=CZ$1)*('白止-S级品'!$D$2:$AV$26)),0)+IFERROR(SUMPRODUCT(('乐容-S级品'!$A$4:$A$32=$B73)*('乐容-S级品'!$L$3:$CA$3=CZ$1)*('乐容-S级品'!$L$4:$CA$32)),0)</f>
      </c>
      <c r="DA73" s="280">
        <f>IFERROR(SUMPRODUCT(('控温被PRO-S级品'!$B$2:$B$10=$B73)*('控温被PRO-S级品'!$E$1:$BE$1=DA$1)*('控温被PRO-S级品'!$E$2:$BE$10)),0)+IFERROR(SUMPRODUCT(('冬被-S级品'!$B$2:$B$10=$B73)*('冬被-S级品'!$E$1:$AW$1=DA$1)*('冬被-S级品'!$E$2:$AW$10)),0)+IFERROR(SUMPRODUCT(('白止-S级品'!$A$2:$A$26=$B73)*('白止-S级品'!$D$1:$AV$1=DA$1)*('白止-S级品'!$D$2:$AV$26)),0)+IFERROR(SUMPRODUCT(('乐容-S级品'!$A$4:$A$32=$B73)*('乐容-S级品'!$L$3:$CA$3=DA$1)*('乐容-S级品'!$L$4:$CA$32)),0)</f>
      </c>
      <c r="DB73" s="280">
        <f>IFERROR(SUMPRODUCT(('控温被PRO-S级品'!$B$2:$B$10=$B73)*('控温被PRO-S级品'!$E$1:$BE$1=DB$1)*('控温被PRO-S级品'!$E$2:$BE$10)),0)+IFERROR(SUMPRODUCT(('冬被-S级品'!$B$2:$B$10=$B73)*('冬被-S级品'!$E$1:$AW$1=DB$1)*('冬被-S级品'!$E$2:$AW$10)),0)+IFERROR(SUMPRODUCT(('白止-S级品'!$A$2:$A$26=$B73)*('白止-S级品'!$D$1:$AV$1=DB$1)*('白止-S级品'!$D$2:$AV$26)),0)+IFERROR(SUMPRODUCT(('乐容-S级品'!$A$4:$A$32=$B73)*('乐容-S级品'!$L$3:$CA$3=DB$1)*('乐容-S级品'!$L$4:$CA$32)),0)</f>
      </c>
      <c r="DC73" s="280">
        <f>IFERROR(SUMPRODUCT(('控温被PRO-S级品'!$B$2:$B$10=$B73)*('控温被PRO-S级品'!$E$1:$BE$1=DC$1)*('控温被PRO-S级品'!$E$2:$BE$10)),0)+IFERROR(SUMPRODUCT(('冬被-S级品'!$B$2:$B$10=$B73)*('冬被-S级品'!$E$1:$AW$1=DC$1)*('冬被-S级品'!$E$2:$AW$10)),0)+IFERROR(SUMPRODUCT(('白止-S级品'!$A$2:$A$26=$B73)*('白止-S级品'!$D$1:$AV$1=DC$1)*('白止-S级品'!$D$2:$AV$26)),0)+IFERROR(SUMPRODUCT(('乐容-S级品'!$A$4:$A$32=$B73)*('乐容-S级品'!$L$3:$CA$3=DC$1)*('乐容-S级品'!$L$4:$CA$32)),0)</f>
      </c>
      <c r="DD73" s="280">
        <f>IFERROR(SUMPRODUCT(('控温被PRO-S级品'!$B$2:$B$10=$B73)*('控温被PRO-S级品'!$E$1:$BE$1=DD$1)*('控温被PRO-S级品'!$E$2:$BE$10)),0)+IFERROR(SUMPRODUCT(('冬被-S级品'!$B$2:$B$10=$B73)*('冬被-S级品'!$E$1:$AW$1=DD$1)*('冬被-S级品'!$E$2:$AW$10)),0)+IFERROR(SUMPRODUCT(('白止-S级品'!$A$2:$A$26=$B73)*('白止-S级品'!$D$1:$AV$1=DD$1)*('白止-S级品'!$D$2:$AV$26)),0)+IFERROR(SUMPRODUCT(('乐容-S级品'!$A$4:$A$32=$B73)*('乐容-S级品'!$L$3:$CA$3=DD$1)*('乐容-S级品'!$L$4:$CA$32)),0)</f>
      </c>
      <c r="DE73" s="280">
        <f>IFERROR(SUMPRODUCT(('控温被PRO-S级品'!$B$2:$B$10=$B73)*('控温被PRO-S级品'!$E$1:$BE$1=DE$1)*('控温被PRO-S级品'!$E$2:$BE$10)),0)+IFERROR(SUMPRODUCT(('冬被-S级品'!$B$2:$B$10=$B73)*('冬被-S级品'!$E$1:$AW$1=DE$1)*('冬被-S级品'!$E$2:$AW$10)),0)+IFERROR(SUMPRODUCT(('白止-S级品'!$A$2:$A$26=$B73)*('白止-S级品'!$D$1:$AV$1=DE$1)*('白止-S级品'!$D$2:$AV$26)),0)+IFERROR(SUMPRODUCT(('乐容-S级品'!$A$4:$A$32=$B73)*('乐容-S级品'!$L$3:$CA$3=DE$1)*('乐容-S级品'!$L$4:$CA$32)),0)</f>
      </c>
      <c r="DF73" s="280">
        <f>IFERROR(SUMPRODUCT(('控温被PRO-S级品'!$B$2:$B$10=$B73)*('控温被PRO-S级品'!$E$1:$BE$1=DF$1)*('控温被PRO-S级品'!$E$2:$BE$10)),0)+IFERROR(SUMPRODUCT(('冬被-S级品'!$B$2:$B$10=$B73)*('冬被-S级品'!$E$1:$AW$1=DF$1)*('冬被-S级品'!$E$2:$AW$10)),0)+IFERROR(SUMPRODUCT(('白止-S级品'!$A$2:$A$26=$B73)*('白止-S级品'!$D$1:$AV$1=DF$1)*('白止-S级品'!$D$2:$AV$26)),0)+IFERROR(SUMPRODUCT(('乐容-S级品'!$A$4:$A$32=$B73)*('乐容-S级品'!$L$3:$CA$3=DF$1)*('乐容-S级品'!$L$4:$CA$32)),0)</f>
      </c>
      <c r="DG73" s="280">
        <f>IFERROR(SUMPRODUCT(('控温被PRO-S级品'!$B$2:$B$10=$B73)*('控温被PRO-S级品'!$E$1:$BE$1=DG$1)*('控温被PRO-S级品'!$E$2:$BE$10)),0)+IFERROR(SUMPRODUCT(('冬被-S级品'!$B$2:$B$10=$B73)*('冬被-S级品'!$E$1:$AW$1=DG$1)*('冬被-S级品'!$E$2:$AW$10)),0)+IFERROR(SUMPRODUCT(('白止-S级品'!$A$2:$A$26=$B73)*('白止-S级品'!$D$1:$AV$1=DG$1)*('白止-S级品'!$D$2:$AV$26)),0)+IFERROR(SUMPRODUCT(('乐容-S级品'!$A$4:$A$32=$B73)*('乐容-S级品'!$L$3:$CA$3=DG$1)*('乐容-S级品'!$L$4:$CA$32)),0)</f>
      </c>
      <c r="DH73" s="280">
        <f>IFERROR(SUMPRODUCT(('控温被PRO-S级品'!$B$2:$B$10=$B73)*('控温被PRO-S级品'!$E$1:$BE$1=DH$1)*('控温被PRO-S级品'!$E$2:$BE$10)),0)+IFERROR(SUMPRODUCT(('冬被-S级品'!$B$2:$B$10=$B73)*('冬被-S级品'!$E$1:$AW$1=DH$1)*('冬被-S级品'!$E$2:$AW$10)),0)+IFERROR(SUMPRODUCT(('白止-S级品'!$A$2:$A$26=$B73)*('白止-S级品'!$D$1:$AV$1=DH$1)*('白止-S级品'!$D$2:$AV$26)),0)+IFERROR(SUMPRODUCT(('乐容-S级品'!$A$4:$A$32=$B73)*('乐容-S级品'!$L$3:$CA$3=DH$1)*('乐容-S级品'!$L$4:$CA$32)),0)</f>
      </c>
      <c r="DI73" s="280">
        <f>IFERROR(SUMPRODUCT(('控温被PRO-S级品'!$B$2:$B$10=$B73)*('控温被PRO-S级品'!$E$1:$BE$1=DI$1)*('控温被PRO-S级品'!$E$2:$BE$10)),0)+IFERROR(SUMPRODUCT(('冬被-S级品'!$B$2:$B$10=$B73)*('冬被-S级品'!$E$1:$AW$1=DI$1)*('冬被-S级品'!$E$2:$AW$10)),0)+IFERROR(SUMPRODUCT(('白止-S级品'!$A$2:$A$26=$B73)*('白止-S级品'!$D$1:$AV$1=DI$1)*('白止-S级品'!$D$2:$AV$26)),0)+IFERROR(SUMPRODUCT(('乐容-S级品'!$A$4:$A$32=$B73)*('乐容-S级品'!$L$3:$CA$3=DI$1)*('乐容-S级品'!$L$4:$CA$32)),0)</f>
      </c>
      <c r="DJ73" s="280">
        <f>IFERROR(SUMPRODUCT(('控温被PRO-S级品'!$B$2:$B$10=$B73)*('控温被PRO-S级品'!$E$1:$BE$1=DJ$1)*('控温被PRO-S级品'!$E$2:$BE$10)),0)+IFERROR(SUMPRODUCT(('冬被-S级品'!$B$2:$B$10=$B73)*('冬被-S级品'!$E$1:$AW$1=DJ$1)*('冬被-S级品'!$E$2:$AW$10)),0)+IFERROR(SUMPRODUCT(('白止-S级品'!$A$2:$A$26=$B73)*('白止-S级品'!$D$1:$AV$1=DJ$1)*('白止-S级品'!$D$2:$AV$26)),0)+IFERROR(SUMPRODUCT(('乐容-S级品'!$A$4:$A$32=$B73)*('乐容-S级品'!$L$3:$CA$3=DJ$1)*('乐容-S级品'!$L$4:$CA$32)),0)</f>
      </c>
      <c r="DK73" s="280"/>
      <c r="DL73" s="280"/>
      <c r="DM73" s="280"/>
      <c r="DN73" s="280"/>
      <c r="DO73" s="280"/>
      <c r="DP73" s="280"/>
      <c r="DQ73" s="280"/>
      <c r="DR73" s="280"/>
      <c r="DS73" s="280"/>
      <c r="DT73" s="280"/>
      <c r="DU73" s="280"/>
      <c r="DV73" s="280"/>
      <c r="DW73" s="280">
        <f>VLOOKUP(B73,'系统编码规格'!A:C,3,FALSE)</f>
      </c>
      <c r="DX73" s="280"/>
      <c r="DY73" s="280"/>
      <c r="DZ73" s="280"/>
      <c r="EA73" s="280"/>
      <c r="EB73" s="280"/>
      <c r="EC73" s="280"/>
      <c r="ED73" s="280"/>
      <c r="EE73" s="280"/>
      <c r="EF73" s="280"/>
      <c r="EG73" s="280"/>
      <c r="EH73" s="280"/>
      <c r="EI73" s="280"/>
      <c r="EJ73" s="280"/>
      <c r="EK73" s="280"/>
      <c r="EL73" s="280"/>
      <c r="EM73" s="280"/>
      <c r="EN73" s="280"/>
      <c r="EO73" s="280"/>
      <c r="EP73" s="280"/>
      <c r="EQ73" s="280"/>
      <c r="ER73" s="280"/>
      <c r="ES73" s="280"/>
      <c r="ET73" s="280"/>
      <c r="EU73" s="280"/>
      <c r="EV73" s="280"/>
      <c r="EW73" s="280"/>
      <c r="EX73" s="280"/>
      <c r="EY73" s="280"/>
      <c r="EZ73" s="280"/>
      <c r="FA73" s="280"/>
      <c r="FB73" s="280"/>
      <c r="FC73" s="280"/>
      <c r="FD73" s="280"/>
      <c r="FE73" s="280"/>
      <c r="FF73" s="280"/>
      <c r="FG73" s="280"/>
      <c r="FH73" s="280"/>
      <c r="FI73" s="280"/>
      <c r="FJ73" s="280"/>
      <c r="FK73" s="280"/>
      <c r="FL73" s="280"/>
      <c r="FM73" s="280"/>
      <c r="FN73" s="280"/>
      <c r="FO73" s="280"/>
      <c r="FP73" s="280"/>
      <c r="FQ73" s="280"/>
      <c r="FR73" s="280"/>
      <c r="FS73" s="280"/>
      <c r="FT73" s="280"/>
      <c r="FU73" s="280"/>
      <c r="FV73" s="280"/>
      <c r="FW73" s="280"/>
      <c r="FX73" s="280"/>
      <c r="FY73" s="280"/>
      <c r="FZ73" s="280"/>
      <c r="GA73" s="280"/>
      <c r="GB73" s="280"/>
      <c r="GC73" s="280"/>
      <c r="GD73" s="280"/>
      <c r="GE73" s="280"/>
      <c r="GF73" s="280"/>
      <c r="GG73" s="280"/>
      <c r="GH73" s="280"/>
      <c r="GI73" s="280"/>
      <c r="GJ73" s="280"/>
      <c r="GK73" s="280"/>
      <c r="GL73" s="280"/>
      <c r="GM73" s="280"/>
      <c r="GN73" s="280"/>
      <c r="GO73" s="280"/>
      <c r="GP73" s="280"/>
      <c r="GQ73" s="280"/>
      <c r="GR73" s="280"/>
      <c r="GS73" s="280"/>
      <c r="GT73" s="280"/>
      <c r="GU73" s="280"/>
      <c r="GV73" s="280"/>
    </row>
    <row r="74">
      <c r="A74" s="309" t="str">
        <v>乐容</v>
      </c>
      <c r="B74" s="310" t="str">
        <v>0105100044-2.0-JD28</v>
      </c>
      <c r="C74" s="309" t="str">
        <v>αTOUR PLANET 普兰特床垫</v>
      </c>
      <c r="D74" s="309" t="str">
        <v>200*200*28cm(酒店同款-定制）</v>
      </c>
      <c r="E74">
        <f>SUM(F74:GX74)</f>
      </c>
      <c r="F74" s="280">
        <f>IFERROR(SUMPRODUCT(('控温被PRO-S级品'!$B$2:$B$10=$B74)*('控温被PRO-S级品'!$E$1:$BE$1=F$1)*('控温被PRO-S级品'!$E$2:$BE$10)),0)+IFERROR(SUMPRODUCT(('冬被-S级品'!$B$2:$B$10=$B74)*('冬被-S级品'!$E$1:$AW$1=F$1)*('冬被-S级品'!$E$2:$AW$10)),0)+IFERROR(SUMPRODUCT(('白止-S级品'!$A$2:$A$26=$B74)*('白止-S级品'!$D$1:$AV$1=F$1)*('白止-S级品'!$D$2:$AV$26)),0)+IFERROR(SUMPRODUCT(('乐容-S级品'!$A$4:$A$32=$B74)*('乐容-S级品'!$L$3:$CA$3=F$1)*('乐容-S级品'!$L$4:$CA$32)),0)</f>
      </c>
      <c r="G74" s="280">
        <f>IFERROR(SUMPRODUCT(('控温被PRO-S级品'!$B$2:$B$10=$B74)*('控温被PRO-S级品'!$E$1:$BE$1=G$1)*('控温被PRO-S级品'!$E$2:$BE$10)),0)+IFERROR(SUMPRODUCT(('冬被-S级品'!$B$2:$B$10=$B74)*('冬被-S级品'!$E$1:$AW$1=G$1)*('冬被-S级品'!$E$2:$AW$10)),0)+IFERROR(SUMPRODUCT(('白止-S级品'!$A$2:$A$26=$B74)*('白止-S级品'!$D$1:$AV$1=G$1)*('白止-S级品'!$D$2:$AV$26)),0)+IFERROR(SUMPRODUCT(('乐容-S级品'!$A$4:$A$32=$B74)*('乐容-S级品'!$L$3:$CA$3=G$1)*('乐容-S级品'!$L$4:$CA$32)),0)</f>
      </c>
      <c r="H74" s="280">
        <f>IFERROR(SUMPRODUCT(('控温被PRO-S级品'!$B$2:$B$10=$B74)*('控温被PRO-S级品'!$E$1:$BE$1=H$1)*('控温被PRO-S级品'!$E$2:$BE$10)),0)+IFERROR(SUMPRODUCT(('冬被-S级品'!$B$2:$B$10=$B74)*('冬被-S级品'!$E$1:$AW$1=H$1)*('冬被-S级品'!$E$2:$AW$10)),0)+IFERROR(SUMPRODUCT(('白止-S级品'!$A$2:$A$26=$B74)*('白止-S级品'!$D$1:$AV$1=H$1)*('白止-S级品'!$D$2:$AV$26)),0)+IFERROR(SUMPRODUCT(('乐容-S级品'!$A$4:$A$32=$B74)*('乐容-S级品'!$L$3:$CA$3=H$1)*('乐容-S级品'!$L$4:$CA$32)),0)</f>
      </c>
      <c r="I74" s="280">
        <f>IFERROR(SUMPRODUCT(('控温被PRO-S级品'!$B$2:$B$10=$B74)*('控温被PRO-S级品'!$E$1:$BE$1=I$1)*('控温被PRO-S级品'!$E$2:$BE$10)),0)+IFERROR(SUMPRODUCT(('冬被-S级品'!$B$2:$B$10=$B74)*('冬被-S级品'!$E$1:$AW$1=I$1)*('冬被-S级品'!$E$2:$AW$10)),0)+IFERROR(SUMPRODUCT(('白止-S级品'!$A$2:$A$26=$B74)*('白止-S级品'!$D$1:$AV$1=I$1)*('白止-S级品'!$D$2:$AV$26)),0)+IFERROR(SUMPRODUCT(('乐容-S级品'!$A$4:$A$32=$B74)*('乐容-S级品'!$L$3:$CA$3=I$1)*('乐容-S级品'!$L$4:$CA$32)),0)</f>
      </c>
      <c r="J74" s="280">
        <f>IFERROR(SUMPRODUCT(('控温被PRO-S级品'!$B$2:$B$10=$B74)*('控温被PRO-S级品'!$E$1:$BE$1=J$1)*('控温被PRO-S级品'!$E$2:$BE$10)),0)+IFERROR(SUMPRODUCT(('冬被-S级品'!$B$2:$B$10=$B74)*('冬被-S级品'!$E$1:$AW$1=J$1)*('冬被-S级品'!$E$2:$AW$10)),0)+IFERROR(SUMPRODUCT(('白止-S级品'!$A$2:$A$26=$B74)*('白止-S级品'!$D$1:$AV$1=J$1)*('白止-S级品'!$D$2:$AV$26)),0)+IFERROR(SUMPRODUCT(('乐容-S级品'!$A$4:$A$32=$B74)*('乐容-S级品'!$L$3:$CA$3=J$1)*('乐容-S级品'!$L$4:$CA$32)),0)</f>
      </c>
      <c r="K74" s="280">
        <f>IFERROR(SUMPRODUCT(('控温被PRO-S级品'!$B$2:$B$10=$B74)*('控温被PRO-S级品'!$E$1:$BE$1=K$1)*('控温被PRO-S级品'!$E$2:$BE$10)),0)+IFERROR(SUMPRODUCT(('冬被-S级品'!$B$2:$B$10=$B74)*('冬被-S级品'!$E$1:$AW$1=K$1)*('冬被-S级品'!$E$2:$AW$10)),0)+IFERROR(SUMPRODUCT(('白止-S级品'!$A$2:$A$26=$B74)*('白止-S级品'!$D$1:$AV$1=K$1)*('白止-S级品'!$D$2:$AV$26)),0)+IFERROR(SUMPRODUCT(('乐容-S级品'!$A$4:$A$32=$B74)*('乐容-S级品'!$L$3:$CA$3=K$1)*('乐容-S级品'!$L$4:$CA$32)),0)</f>
      </c>
      <c r="L74" s="280">
        <f>IFERROR(SUMPRODUCT(('控温被PRO-S级品'!$B$2:$B$10=$B74)*('控温被PRO-S级品'!$E$1:$BE$1=L$1)*('控温被PRO-S级品'!$E$2:$BE$10)),0)+IFERROR(SUMPRODUCT(('冬被-S级品'!$B$2:$B$10=$B74)*('冬被-S级品'!$E$1:$AW$1=L$1)*('冬被-S级品'!$E$2:$AW$10)),0)+IFERROR(SUMPRODUCT(('白止-S级品'!$A$2:$A$26=$B74)*('白止-S级品'!$D$1:$AV$1=L$1)*('白止-S级品'!$D$2:$AV$26)),0)+IFERROR(SUMPRODUCT(('乐容-S级品'!$A$4:$A$32=$B74)*('乐容-S级品'!$L$3:$CA$3=L$1)*('乐容-S级品'!$L$4:$CA$32)),0)</f>
      </c>
      <c r="M74" s="280">
        <f>IFERROR(SUMPRODUCT(('控温被PRO-S级品'!$B$2:$B$10=$B74)*('控温被PRO-S级品'!$E$1:$BE$1=M$1)*('控温被PRO-S级品'!$E$2:$BE$10)),0)+IFERROR(SUMPRODUCT(('冬被-S级品'!$B$2:$B$10=$B74)*('冬被-S级品'!$E$1:$AW$1=M$1)*('冬被-S级品'!$E$2:$AW$10)),0)+IFERROR(SUMPRODUCT(('白止-S级品'!$A$2:$A$26=$B74)*('白止-S级品'!$D$1:$AV$1=M$1)*('白止-S级品'!$D$2:$AV$26)),0)+IFERROR(SUMPRODUCT(('乐容-S级品'!$A$4:$A$32=$B74)*('乐容-S级品'!$L$3:$CA$3=M$1)*('乐容-S级品'!$L$4:$CA$32)),0)</f>
      </c>
      <c r="N74" s="280">
        <f>IFERROR(SUMPRODUCT(('控温被PRO-S级品'!$B$2:$B$10=$B74)*('控温被PRO-S级品'!$E$1:$BE$1=N$1)*('控温被PRO-S级品'!$E$2:$BE$10)),0)+IFERROR(SUMPRODUCT(('冬被-S级品'!$B$2:$B$10=$B74)*('冬被-S级品'!$E$1:$AW$1=N$1)*('冬被-S级品'!$E$2:$AW$10)),0)+IFERROR(SUMPRODUCT(('白止-S级品'!$A$2:$A$26=$B74)*('白止-S级品'!$D$1:$AV$1=N$1)*('白止-S级品'!$D$2:$AV$26)),0)+IFERROR(SUMPRODUCT(('乐容-S级品'!$A$4:$A$32=$B74)*('乐容-S级品'!$L$3:$CA$3=N$1)*('乐容-S级品'!$L$4:$CA$32)),0)</f>
      </c>
      <c r="O74" s="280">
        <f>IFERROR(SUMPRODUCT(('控温被PRO-S级品'!$B$2:$B$10=$B74)*('控温被PRO-S级品'!$E$1:$BE$1=O$1)*('控温被PRO-S级品'!$E$2:$BE$10)),0)+IFERROR(SUMPRODUCT(('冬被-S级品'!$B$2:$B$10=$B74)*('冬被-S级品'!$E$1:$AW$1=O$1)*('冬被-S级品'!$E$2:$AW$10)),0)+IFERROR(SUMPRODUCT(('白止-S级品'!$A$2:$A$26=$B74)*('白止-S级品'!$D$1:$AV$1=O$1)*('白止-S级品'!$D$2:$AV$26)),0)+IFERROR(SUMPRODUCT(('乐容-S级品'!$A$4:$A$32=$B74)*('乐容-S级品'!$L$3:$CA$3=O$1)*('乐容-S级品'!$L$4:$CA$32)),0)</f>
      </c>
      <c r="P74" s="280">
        <f>IFERROR(SUMPRODUCT(('控温被PRO-S级品'!$B$2:$B$10=$B74)*('控温被PRO-S级品'!$E$1:$BE$1=P$1)*('控温被PRO-S级品'!$E$2:$BE$10)),0)+IFERROR(SUMPRODUCT(('冬被-S级品'!$B$2:$B$10=$B74)*('冬被-S级品'!$E$1:$AW$1=P$1)*('冬被-S级品'!$E$2:$AW$10)),0)+IFERROR(SUMPRODUCT(('白止-S级品'!$A$2:$A$26=$B74)*('白止-S级品'!$D$1:$AV$1=P$1)*('白止-S级品'!$D$2:$AV$26)),0)+IFERROR(SUMPRODUCT(('乐容-S级品'!$A$4:$A$32=$B74)*('乐容-S级品'!$L$3:$CA$3=P$1)*('乐容-S级品'!$L$4:$CA$32)),0)</f>
      </c>
      <c r="Q74" s="280">
        <f>IFERROR(SUMPRODUCT(('控温被PRO-S级品'!$B$2:$B$10=$B74)*('控温被PRO-S级品'!$E$1:$BE$1=Q$1)*('控温被PRO-S级品'!$E$2:$BE$10)),0)+IFERROR(SUMPRODUCT(('冬被-S级品'!$B$2:$B$10=$B74)*('冬被-S级品'!$E$1:$AW$1=Q$1)*('冬被-S级品'!$E$2:$AW$10)),0)+IFERROR(SUMPRODUCT(('白止-S级品'!$A$2:$A$26=$B74)*('白止-S级品'!$D$1:$AV$1=Q$1)*('白止-S级品'!$D$2:$AV$26)),0)+IFERROR(SUMPRODUCT(('乐容-S级品'!$A$4:$A$32=$B74)*('乐容-S级品'!$L$3:$CA$3=Q$1)*('乐容-S级品'!$L$4:$CA$32)),0)</f>
      </c>
      <c r="R74" s="280">
        <f>IFERROR(SUMPRODUCT(('控温被PRO-S级品'!$B$2:$B$10=$B74)*('控温被PRO-S级品'!$E$1:$BE$1=R$1)*('控温被PRO-S级品'!$E$2:$BE$10)),0)+IFERROR(SUMPRODUCT(('冬被-S级品'!$B$2:$B$10=$B74)*('冬被-S级品'!$E$1:$AW$1=R$1)*('冬被-S级品'!$E$2:$AW$10)),0)+IFERROR(SUMPRODUCT(('白止-S级品'!$A$2:$A$26=$B74)*('白止-S级品'!$D$1:$AV$1=R$1)*('白止-S级品'!$D$2:$AV$26)),0)+IFERROR(SUMPRODUCT(('乐容-S级品'!$A$4:$A$32=$B74)*('乐容-S级品'!$L$3:$CA$3=R$1)*('乐容-S级品'!$L$4:$CA$32)),0)</f>
      </c>
      <c r="S74" s="280">
        <f>IFERROR(SUMPRODUCT(('控温被PRO-S级品'!$B$2:$B$10=$B74)*('控温被PRO-S级品'!$E$1:$BE$1=S$1)*('控温被PRO-S级品'!$E$2:$BE$10)),0)+IFERROR(SUMPRODUCT(('冬被-S级品'!$B$2:$B$10=$B74)*('冬被-S级品'!$E$1:$AW$1=S$1)*('冬被-S级品'!$E$2:$AW$10)),0)+IFERROR(SUMPRODUCT(('白止-S级品'!$A$2:$A$26=$B74)*('白止-S级品'!$D$1:$AV$1=S$1)*('白止-S级品'!$D$2:$AV$26)),0)+IFERROR(SUMPRODUCT(('乐容-S级品'!$A$4:$A$32=$B74)*('乐容-S级品'!$L$3:$CA$3=S$1)*('乐容-S级品'!$L$4:$CA$32)),0)</f>
      </c>
      <c r="T74" s="280">
        <f>IFERROR(SUMPRODUCT(('控温被PRO-S级品'!$B$2:$B$10=$B74)*('控温被PRO-S级品'!$E$1:$BE$1=T$1)*('控温被PRO-S级品'!$E$2:$BE$10)),0)+IFERROR(SUMPRODUCT(('冬被-S级品'!$B$2:$B$10=$B74)*('冬被-S级品'!$E$1:$AW$1=T$1)*('冬被-S级品'!$E$2:$AW$10)),0)+IFERROR(SUMPRODUCT(('白止-S级品'!$A$2:$A$26=$B74)*('白止-S级品'!$D$1:$AV$1=T$1)*('白止-S级品'!$D$2:$AV$26)),0)+IFERROR(SUMPRODUCT(('乐容-S级品'!$A$4:$A$32=$B74)*('乐容-S级品'!$L$3:$CA$3=T$1)*('乐容-S级品'!$L$4:$CA$32)),0)</f>
      </c>
      <c r="U74" s="280">
        <f>IFERROR(SUMPRODUCT(('控温被PRO-S级品'!$B$2:$B$10=$B74)*('控温被PRO-S级品'!$E$1:$BE$1=U$1)*('控温被PRO-S级品'!$E$2:$BE$10)),0)+IFERROR(SUMPRODUCT(('冬被-S级品'!$B$2:$B$10=$B74)*('冬被-S级品'!$E$1:$AW$1=U$1)*('冬被-S级品'!$E$2:$AW$10)),0)+IFERROR(SUMPRODUCT(('白止-S级品'!$A$2:$A$26=$B74)*('白止-S级品'!$D$1:$AV$1=U$1)*('白止-S级品'!$D$2:$AV$26)),0)+IFERROR(SUMPRODUCT(('乐容-S级品'!$A$4:$A$32=$B74)*('乐容-S级品'!$L$3:$CA$3=U$1)*('乐容-S级品'!$L$4:$CA$32)),0)</f>
      </c>
      <c r="V74" s="280">
        <f>IFERROR(SUMPRODUCT(('控温被PRO-S级品'!$B$2:$B$10=$B74)*('控温被PRO-S级品'!$E$1:$BE$1=V$1)*('控温被PRO-S级品'!$E$2:$BE$10)),0)+IFERROR(SUMPRODUCT(('冬被-S级品'!$B$2:$B$10=$B74)*('冬被-S级品'!$E$1:$AW$1=V$1)*('冬被-S级品'!$E$2:$AW$10)),0)+IFERROR(SUMPRODUCT(('白止-S级品'!$A$2:$A$26=$B74)*('白止-S级品'!$D$1:$AV$1=V$1)*('白止-S级品'!$D$2:$AV$26)),0)+IFERROR(SUMPRODUCT(('乐容-S级品'!$A$4:$A$32=$B74)*('乐容-S级品'!$L$3:$CA$3=V$1)*('乐容-S级品'!$L$4:$CA$32)),0)</f>
      </c>
      <c r="W74" s="280">
        <f>IFERROR(SUMPRODUCT(('控温被PRO-S级品'!$B$2:$B$10=$B74)*('控温被PRO-S级品'!$E$1:$BE$1=W$1)*('控温被PRO-S级品'!$E$2:$BE$10)),0)+IFERROR(SUMPRODUCT(('冬被-S级品'!$B$2:$B$10=$B74)*('冬被-S级品'!$E$1:$AW$1=W$1)*('冬被-S级品'!$E$2:$AW$10)),0)+IFERROR(SUMPRODUCT(('白止-S级品'!$A$2:$A$26=$B74)*('白止-S级品'!$D$1:$AV$1=W$1)*('白止-S级品'!$D$2:$AV$26)),0)+IFERROR(SUMPRODUCT(('乐容-S级品'!$A$4:$A$32=$B74)*('乐容-S级品'!$L$3:$CA$3=W$1)*('乐容-S级品'!$L$4:$CA$32)),0)</f>
      </c>
      <c r="X74" s="280">
        <f>IFERROR(SUMPRODUCT(('控温被PRO-S级品'!$B$2:$B$10=$B74)*('控温被PRO-S级品'!$E$1:$BE$1=X$1)*('控温被PRO-S级品'!$E$2:$BE$10)),0)+IFERROR(SUMPRODUCT(('冬被-S级品'!$B$2:$B$10=$B74)*('冬被-S级品'!$E$1:$AW$1=X$1)*('冬被-S级品'!$E$2:$AW$10)),0)+IFERROR(SUMPRODUCT(('白止-S级品'!$A$2:$A$26=$B74)*('白止-S级品'!$D$1:$AV$1=X$1)*('白止-S级品'!$D$2:$AV$26)),0)+IFERROR(SUMPRODUCT(('乐容-S级品'!$A$4:$A$32=$B74)*('乐容-S级品'!$L$3:$CA$3=X$1)*('乐容-S级品'!$L$4:$CA$32)),0)</f>
      </c>
      <c r="Y74" s="280">
        <f>IFERROR(SUMPRODUCT(('控温被PRO-S级品'!$B$2:$B$10=$B74)*('控温被PRO-S级品'!$E$1:$BE$1=Y$1)*('控温被PRO-S级品'!$E$2:$BE$10)),0)+IFERROR(SUMPRODUCT(('冬被-S级品'!$B$2:$B$10=$B74)*('冬被-S级品'!$E$1:$AW$1=Y$1)*('冬被-S级品'!$E$2:$AW$10)),0)+IFERROR(SUMPRODUCT(('白止-S级品'!$A$2:$A$26=$B74)*('白止-S级品'!$D$1:$AV$1=Y$1)*('白止-S级品'!$D$2:$AV$26)),0)+IFERROR(SUMPRODUCT(('乐容-S级品'!$A$4:$A$32=$B74)*('乐容-S级品'!$L$3:$CA$3=Y$1)*('乐容-S级品'!$L$4:$CA$32)),0)</f>
      </c>
      <c r="Z74" s="280">
        <f>IFERROR(SUMPRODUCT(('控温被PRO-S级品'!$B$2:$B$10=$B74)*('控温被PRO-S级品'!$E$1:$BE$1=Z$1)*('控温被PRO-S级品'!$E$2:$BE$10)),0)+IFERROR(SUMPRODUCT(('冬被-S级品'!$B$2:$B$10=$B74)*('冬被-S级品'!$E$1:$AW$1=Z$1)*('冬被-S级品'!$E$2:$AW$10)),0)+IFERROR(SUMPRODUCT(('白止-S级品'!$A$2:$A$26=$B74)*('白止-S级品'!$D$1:$AV$1=Z$1)*('白止-S级品'!$D$2:$AV$26)),0)+IFERROR(SUMPRODUCT(('乐容-S级品'!$A$4:$A$32=$B74)*('乐容-S级品'!$L$3:$CA$3=Z$1)*('乐容-S级品'!$L$4:$CA$32)),0)</f>
      </c>
      <c r="AA74" s="280">
        <f>IFERROR(SUMPRODUCT(('控温被PRO-S级品'!$B$2:$B$10=$B74)*('控温被PRO-S级品'!$E$1:$BE$1=AA$1)*('控温被PRO-S级品'!$E$2:$BE$10)),0)+IFERROR(SUMPRODUCT(('冬被-S级品'!$B$2:$B$10=$B74)*('冬被-S级品'!$E$1:$AW$1=AA$1)*('冬被-S级品'!$E$2:$AW$10)),0)+IFERROR(SUMPRODUCT(('白止-S级品'!$A$2:$A$26=$B74)*('白止-S级品'!$D$1:$AV$1=AA$1)*('白止-S级品'!$D$2:$AV$26)),0)+IFERROR(SUMPRODUCT(('乐容-S级品'!$A$4:$A$32=$B74)*('乐容-S级品'!$L$3:$CA$3=AA$1)*('乐容-S级品'!$L$4:$CA$32)),0)</f>
      </c>
      <c r="AB74" s="280">
        <f>IFERROR(SUMPRODUCT(('控温被PRO-S级品'!$B$2:$B$10=$B74)*('控温被PRO-S级品'!$E$1:$BE$1=AB$1)*('控温被PRO-S级品'!$E$2:$BE$10)),0)+IFERROR(SUMPRODUCT(('冬被-S级品'!$B$2:$B$10=$B74)*('冬被-S级品'!$E$1:$AW$1=AB$1)*('冬被-S级品'!$E$2:$AW$10)),0)+IFERROR(SUMPRODUCT(('白止-S级品'!$A$2:$A$26=$B74)*('白止-S级品'!$D$1:$AV$1=AB$1)*('白止-S级品'!$D$2:$AV$26)),0)+IFERROR(SUMPRODUCT(('乐容-S级品'!$A$4:$A$32=$B74)*('乐容-S级品'!$L$3:$CA$3=AB$1)*('乐容-S级品'!$L$4:$CA$32)),0)</f>
      </c>
      <c r="AC74" s="280">
        <f>IFERROR(SUMPRODUCT(('控温被PRO-S级品'!$B$2:$B$10=$B74)*('控温被PRO-S级品'!$E$1:$BE$1=AC$1)*('控温被PRO-S级品'!$E$2:$BE$10)),0)+IFERROR(SUMPRODUCT(('冬被-S级品'!$B$2:$B$10=$B74)*('冬被-S级品'!$E$1:$AW$1=AC$1)*('冬被-S级品'!$E$2:$AW$10)),0)+IFERROR(SUMPRODUCT(('白止-S级品'!$A$2:$A$26=$B74)*('白止-S级品'!$D$1:$AV$1=AC$1)*('白止-S级品'!$D$2:$AV$26)),0)+IFERROR(SUMPRODUCT(('乐容-S级品'!$A$4:$A$32=$B74)*('乐容-S级品'!$L$3:$CA$3=AC$1)*('乐容-S级品'!$L$4:$CA$32)),0)</f>
      </c>
      <c r="AD74" s="280">
        <f>IFERROR(SUMPRODUCT(('控温被PRO-S级品'!$B$2:$B$10=$B74)*('控温被PRO-S级品'!$E$1:$BE$1=AD$1)*('控温被PRO-S级品'!$E$2:$BE$10)),0)+IFERROR(SUMPRODUCT(('冬被-S级品'!$B$2:$B$10=$B74)*('冬被-S级品'!$E$1:$AW$1=AD$1)*('冬被-S级品'!$E$2:$AW$10)),0)+IFERROR(SUMPRODUCT(('白止-S级品'!$A$2:$A$26=$B74)*('白止-S级品'!$D$1:$AV$1=AD$1)*('白止-S级品'!$D$2:$AV$26)),0)+IFERROR(SUMPRODUCT(('乐容-S级品'!$A$4:$A$32=$B74)*('乐容-S级品'!$L$3:$CA$3=AD$1)*('乐容-S级品'!$L$4:$CA$32)),0)</f>
      </c>
      <c r="AE74" s="280">
        <f>IFERROR(SUMPRODUCT(('控温被PRO-S级品'!$B$2:$B$10=$B74)*('控温被PRO-S级品'!$E$1:$BE$1=AE$1)*('控温被PRO-S级品'!$E$2:$BE$10)),0)+IFERROR(SUMPRODUCT(('冬被-S级品'!$B$2:$B$10=$B74)*('冬被-S级品'!$E$1:$AW$1=AE$1)*('冬被-S级品'!$E$2:$AW$10)),0)+IFERROR(SUMPRODUCT(('白止-S级品'!$A$2:$A$26=$B74)*('白止-S级品'!$D$1:$AV$1=AE$1)*('白止-S级品'!$D$2:$AV$26)),0)+IFERROR(SUMPRODUCT(('乐容-S级品'!$A$4:$A$32=$B74)*('乐容-S级品'!$L$3:$CA$3=AE$1)*('乐容-S级品'!$L$4:$CA$32)),0)</f>
      </c>
      <c r="AF74" s="280">
        <f>IFERROR(SUMPRODUCT(('控温被PRO-S级品'!$B$2:$B$10=$B74)*('控温被PRO-S级品'!$E$1:$BE$1=AF$1)*('控温被PRO-S级品'!$E$2:$BE$10)),0)+IFERROR(SUMPRODUCT(('冬被-S级品'!$B$2:$B$10=$B74)*('冬被-S级品'!$E$1:$AW$1=AF$1)*('冬被-S级品'!$E$2:$AW$10)),0)+IFERROR(SUMPRODUCT(('白止-S级品'!$A$2:$A$26=$B74)*('白止-S级品'!$D$1:$AV$1=AF$1)*('白止-S级品'!$D$2:$AV$26)),0)+IFERROR(SUMPRODUCT(('乐容-S级品'!$A$4:$A$32=$B74)*('乐容-S级品'!$L$3:$CA$3=AF$1)*('乐容-S级品'!$L$4:$CA$32)),0)</f>
      </c>
      <c r="AG74" s="280">
        <f>IFERROR(SUMPRODUCT(('控温被PRO-S级品'!$B$2:$B$10=$B74)*('控温被PRO-S级品'!$E$1:$BE$1=AG$1)*('控温被PRO-S级品'!$E$2:$BE$10)),0)+IFERROR(SUMPRODUCT(('冬被-S级品'!$B$2:$B$10=$B74)*('冬被-S级品'!$E$1:$AW$1=AG$1)*('冬被-S级品'!$E$2:$AW$10)),0)+IFERROR(SUMPRODUCT(('白止-S级品'!$A$2:$A$26=$B74)*('白止-S级品'!$D$1:$AV$1=AG$1)*('白止-S级品'!$D$2:$AV$26)),0)+IFERROR(SUMPRODUCT(('乐容-S级品'!$A$4:$A$32=$B74)*('乐容-S级品'!$L$3:$CA$3=AG$1)*('乐容-S级品'!$L$4:$CA$32)),0)</f>
      </c>
      <c r="AH74" s="280">
        <f>IFERROR(SUMPRODUCT(('控温被PRO-S级品'!$B$2:$B$10=$B74)*('控温被PRO-S级品'!$E$1:$BE$1=AH$1)*('控温被PRO-S级品'!$E$2:$BE$10)),0)+IFERROR(SUMPRODUCT(('冬被-S级品'!$B$2:$B$10=$B74)*('冬被-S级品'!$E$1:$AW$1=AH$1)*('冬被-S级品'!$E$2:$AW$10)),0)+IFERROR(SUMPRODUCT(('白止-S级品'!$A$2:$A$26=$B74)*('白止-S级品'!$D$1:$AV$1=AH$1)*('白止-S级品'!$D$2:$AV$26)),0)+IFERROR(SUMPRODUCT(('乐容-S级品'!$A$4:$A$32=$B74)*('乐容-S级品'!$L$3:$CA$3=AH$1)*('乐容-S级品'!$L$4:$CA$32)),0)</f>
      </c>
      <c r="AI74" s="280">
        <f>IFERROR(SUMPRODUCT(('控温被PRO-S级品'!$B$2:$B$10=$B74)*('控温被PRO-S级品'!$E$1:$BE$1=AI$1)*('控温被PRO-S级品'!$E$2:$BE$10)),0)+IFERROR(SUMPRODUCT(('冬被-S级品'!$B$2:$B$10=$B74)*('冬被-S级品'!$E$1:$AW$1=AI$1)*('冬被-S级品'!$E$2:$AW$10)),0)+IFERROR(SUMPRODUCT(('白止-S级品'!$A$2:$A$26=$B74)*('白止-S级品'!$D$1:$AV$1=AI$1)*('白止-S级品'!$D$2:$AV$26)),0)+IFERROR(SUMPRODUCT(('乐容-S级品'!$A$4:$A$32=$B74)*('乐容-S级品'!$L$3:$CA$3=AI$1)*('乐容-S级品'!$L$4:$CA$32)),0)</f>
      </c>
      <c r="AJ74" s="280">
        <f>IFERROR(SUMPRODUCT(('控温被PRO-S级品'!$B$2:$B$10=$B74)*('控温被PRO-S级品'!$E$1:$BE$1=AJ$1)*('控温被PRO-S级品'!$E$2:$BE$10)),0)+IFERROR(SUMPRODUCT(('冬被-S级品'!$B$2:$B$10=$B74)*('冬被-S级品'!$E$1:$AW$1=AJ$1)*('冬被-S级品'!$E$2:$AW$10)),0)+IFERROR(SUMPRODUCT(('白止-S级品'!$A$2:$A$26=$B74)*('白止-S级品'!$D$1:$AV$1=AJ$1)*('白止-S级品'!$D$2:$AV$26)),0)+IFERROR(SUMPRODUCT(('乐容-S级品'!$A$4:$A$32=$B74)*('乐容-S级品'!$L$3:$CA$3=AJ$1)*('乐容-S级品'!$L$4:$CA$32)),0)</f>
      </c>
      <c r="AK74" s="280">
        <f>IFERROR(SUMPRODUCT(('控温被PRO-S级品'!$B$2:$B$10=$B74)*('控温被PRO-S级品'!$E$1:$BE$1=AK$1)*('控温被PRO-S级品'!$E$2:$BE$10)),0)+IFERROR(SUMPRODUCT(('冬被-S级品'!$B$2:$B$10=$B74)*('冬被-S级品'!$E$1:$AW$1=AK$1)*('冬被-S级品'!$E$2:$AW$10)),0)+IFERROR(SUMPRODUCT(('白止-S级品'!$A$2:$A$26=$B74)*('白止-S级品'!$D$1:$AV$1=AK$1)*('白止-S级品'!$D$2:$AV$26)),0)+IFERROR(SUMPRODUCT(('乐容-S级品'!$A$4:$A$32=$B74)*('乐容-S级品'!$L$3:$CA$3=AK$1)*('乐容-S级品'!$L$4:$CA$32)),0)</f>
      </c>
      <c r="AL74" s="280">
        <f>IFERROR(SUMPRODUCT(('控温被PRO-S级品'!$B$2:$B$10=$B74)*('控温被PRO-S级品'!$E$1:$BE$1=AL$1)*('控温被PRO-S级品'!$E$2:$BE$10)),0)+IFERROR(SUMPRODUCT(('冬被-S级品'!$B$2:$B$10=$B74)*('冬被-S级品'!$E$1:$AW$1=AL$1)*('冬被-S级品'!$E$2:$AW$10)),0)+IFERROR(SUMPRODUCT(('白止-S级品'!$A$2:$A$26=$B74)*('白止-S级品'!$D$1:$AV$1=AL$1)*('白止-S级品'!$D$2:$AV$26)),0)+IFERROR(SUMPRODUCT(('乐容-S级品'!$A$4:$A$32=$B74)*('乐容-S级品'!$L$3:$CA$3=AL$1)*('乐容-S级品'!$L$4:$CA$32)),0)</f>
      </c>
      <c r="AM74" s="280">
        <f>IFERROR(SUMPRODUCT(('控温被PRO-S级品'!$B$2:$B$10=$B74)*('控温被PRO-S级品'!$E$1:$BE$1=AM$1)*('控温被PRO-S级品'!$E$2:$BE$10)),0)+IFERROR(SUMPRODUCT(('冬被-S级品'!$B$2:$B$10=$B74)*('冬被-S级品'!$E$1:$AW$1=AM$1)*('冬被-S级品'!$E$2:$AW$10)),0)+IFERROR(SUMPRODUCT(('白止-S级品'!$A$2:$A$26=$B74)*('白止-S级品'!$D$1:$AV$1=AM$1)*('白止-S级品'!$D$2:$AV$26)),0)+IFERROR(SUMPRODUCT(('乐容-S级品'!$A$4:$A$32=$B74)*('乐容-S级品'!$L$3:$CA$3=AM$1)*('乐容-S级品'!$L$4:$CA$32)),0)</f>
      </c>
      <c r="AN74" s="280">
        <f>IFERROR(SUMPRODUCT(('控温被PRO-S级品'!$B$2:$B$10=$B74)*('控温被PRO-S级品'!$E$1:$BE$1=AN$1)*('控温被PRO-S级品'!$E$2:$BE$10)),0)+IFERROR(SUMPRODUCT(('冬被-S级品'!$B$2:$B$10=$B74)*('冬被-S级品'!$E$1:$AW$1=AN$1)*('冬被-S级品'!$E$2:$AW$10)),0)+IFERROR(SUMPRODUCT(('白止-S级品'!$A$2:$A$26=$B74)*('白止-S级品'!$D$1:$AV$1=AN$1)*('白止-S级品'!$D$2:$AV$26)),0)+IFERROR(SUMPRODUCT(('乐容-S级品'!$A$4:$A$32=$B74)*('乐容-S级品'!$L$3:$CA$3=AN$1)*('乐容-S级品'!$L$4:$CA$32)),0)</f>
      </c>
      <c r="AO74" s="280">
        <f>IFERROR(SUMPRODUCT(('控温被PRO-S级品'!$B$2:$B$10=$B74)*('控温被PRO-S级品'!$E$1:$BE$1=AO$1)*('控温被PRO-S级品'!$E$2:$BE$10)),0)+IFERROR(SUMPRODUCT(('冬被-S级品'!$B$2:$B$10=$B74)*('冬被-S级品'!$E$1:$AW$1=AO$1)*('冬被-S级品'!$E$2:$AW$10)),0)+IFERROR(SUMPRODUCT(('白止-S级品'!$A$2:$A$26=$B74)*('白止-S级品'!$D$1:$AV$1=AO$1)*('白止-S级品'!$D$2:$AV$26)),0)+IFERROR(SUMPRODUCT(('乐容-S级品'!$A$4:$A$32=$B74)*('乐容-S级品'!$L$3:$CA$3=AO$1)*('乐容-S级品'!$L$4:$CA$32)),0)</f>
      </c>
      <c r="AP74" s="280">
        <f>IFERROR(SUMPRODUCT(('控温被PRO-S级品'!$B$2:$B$10=$B74)*('控温被PRO-S级品'!$E$1:$BE$1=AP$1)*('控温被PRO-S级品'!$E$2:$BE$10)),0)+IFERROR(SUMPRODUCT(('冬被-S级品'!$B$2:$B$10=$B74)*('冬被-S级品'!$E$1:$AW$1=AP$1)*('冬被-S级品'!$E$2:$AW$10)),0)+IFERROR(SUMPRODUCT(('白止-S级品'!$A$2:$A$26=$B74)*('白止-S级品'!$D$1:$AV$1=AP$1)*('白止-S级品'!$D$2:$AV$26)),0)+IFERROR(SUMPRODUCT(('乐容-S级品'!$A$4:$A$32=$B74)*('乐容-S级品'!$L$3:$CA$3=AP$1)*('乐容-S级品'!$L$4:$CA$32)),0)</f>
      </c>
      <c r="AQ74" s="280">
        <f>IFERROR(SUMPRODUCT(('控温被PRO-S级品'!$B$2:$B$10=$B74)*('控温被PRO-S级品'!$E$1:$BE$1=AQ$1)*('控温被PRO-S级品'!$E$2:$BE$10)),0)+IFERROR(SUMPRODUCT(('冬被-S级品'!$B$2:$B$10=$B74)*('冬被-S级品'!$E$1:$AW$1=AQ$1)*('冬被-S级品'!$E$2:$AW$10)),0)+IFERROR(SUMPRODUCT(('白止-S级品'!$A$2:$A$26=$B74)*('白止-S级品'!$D$1:$AV$1=AQ$1)*('白止-S级品'!$D$2:$AV$26)),0)+IFERROR(SUMPRODUCT(('乐容-S级品'!$A$4:$A$32=$B74)*('乐容-S级品'!$L$3:$CA$3=AQ$1)*('乐容-S级品'!$L$4:$CA$32)),0)</f>
      </c>
      <c r="AR74" s="280">
        <f>IFERROR(SUMPRODUCT(('控温被PRO-S级品'!$B$2:$B$10=$B74)*('控温被PRO-S级品'!$E$1:$BE$1=AR$1)*('控温被PRO-S级品'!$E$2:$BE$10)),0)+IFERROR(SUMPRODUCT(('冬被-S级品'!$B$2:$B$10=$B74)*('冬被-S级品'!$E$1:$AW$1=AR$1)*('冬被-S级品'!$E$2:$AW$10)),0)+IFERROR(SUMPRODUCT(('白止-S级品'!$A$2:$A$26=$B74)*('白止-S级品'!$D$1:$AV$1=AR$1)*('白止-S级品'!$D$2:$AV$26)),0)+IFERROR(SUMPRODUCT(('乐容-S级品'!$A$4:$A$32=$B74)*('乐容-S级品'!$L$3:$CA$3=AR$1)*('乐容-S级品'!$L$4:$CA$32)),0)</f>
      </c>
      <c r="AS74" s="280">
        <f>IFERROR(SUMPRODUCT(('控温被PRO-S级品'!$B$2:$B$10=$B74)*('控温被PRO-S级品'!$E$1:$BE$1=AS$1)*('控温被PRO-S级品'!$E$2:$BE$10)),0)+IFERROR(SUMPRODUCT(('冬被-S级品'!$B$2:$B$10=$B74)*('冬被-S级品'!$E$1:$AW$1=AS$1)*('冬被-S级品'!$E$2:$AW$10)),0)+IFERROR(SUMPRODUCT(('白止-S级品'!$A$2:$A$26=$B74)*('白止-S级品'!$D$1:$AV$1=AS$1)*('白止-S级品'!$D$2:$AV$26)),0)+IFERROR(SUMPRODUCT(('乐容-S级品'!$A$4:$A$32=$B74)*('乐容-S级品'!$L$3:$CA$3=AS$1)*('乐容-S级品'!$L$4:$CA$32)),0)</f>
      </c>
      <c r="AT74" s="280">
        <f>IFERROR(SUMPRODUCT(('控温被PRO-S级品'!$B$2:$B$10=$B74)*('控温被PRO-S级品'!$E$1:$BE$1=AT$1)*('控温被PRO-S级品'!$E$2:$BE$10)),0)+IFERROR(SUMPRODUCT(('冬被-S级品'!$B$2:$B$10=$B74)*('冬被-S级品'!$E$1:$AW$1=AT$1)*('冬被-S级品'!$E$2:$AW$10)),0)+IFERROR(SUMPRODUCT(('白止-S级品'!$A$2:$A$26=$B74)*('白止-S级品'!$D$1:$AV$1=AT$1)*('白止-S级品'!$D$2:$AV$26)),0)+IFERROR(SUMPRODUCT(('乐容-S级品'!$A$4:$A$32=$B74)*('乐容-S级品'!$L$3:$CA$3=AT$1)*('乐容-S级品'!$L$4:$CA$32)),0)</f>
      </c>
      <c r="AU74" s="280">
        <f>IFERROR(SUMPRODUCT(('控温被PRO-S级品'!$B$2:$B$10=$B74)*('控温被PRO-S级品'!$E$1:$BE$1=AU$1)*('控温被PRO-S级品'!$E$2:$BE$10)),0)+IFERROR(SUMPRODUCT(('冬被-S级品'!$B$2:$B$10=$B74)*('冬被-S级品'!$E$1:$AW$1=AU$1)*('冬被-S级品'!$E$2:$AW$10)),0)+IFERROR(SUMPRODUCT(('白止-S级品'!$A$2:$A$26=$B74)*('白止-S级品'!$D$1:$AV$1=AU$1)*('白止-S级品'!$D$2:$AV$26)),0)+IFERROR(SUMPRODUCT(('乐容-S级品'!$A$4:$A$32=$B74)*('乐容-S级品'!$L$3:$CA$3=AU$1)*('乐容-S级品'!$L$4:$CA$32)),0)</f>
      </c>
      <c r="AV74" s="280">
        <f>IFERROR(SUMPRODUCT(('控温被PRO-S级品'!$B$2:$B$10=$B74)*('控温被PRO-S级品'!$E$1:$BE$1=AV$1)*('控温被PRO-S级品'!$E$2:$BE$10)),0)+IFERROR(SUMPRODUCT(('冬被-S级品'!$B$2:$B$10=$B74)*('冬被-S级品'!$E$1:$AW$1=AV$1)*('冬被-S级品'!$E$2:$AW$10)),0)+IFERROR(SUMPRODUCT(('白止-S级品'!$A$2:$A$26=$B74)*('白止-S级品'!$D$1:$AV$1=AV$1)*('白止-S级品'!$D$2:$AV$26)),0)+IFERROR(SUMPRODUCT(('乐容-S级品'!$A$4:$A$32=$B74)*('乐容-S级品'!$L$3:$CA$3=AV$1)*('乐容-S级品'!$L$4:$CA$32)),0)</f>
      </c>
      <c r="AW74" s="280">
        <f>IFERROR(SUMPRODUCT(('控温被PRO-S级品'!$B$2:$B$10=$B74)*('控温被PRO-S级品'!$E$1:$BE$1=AW$1)*('控温被PRO-S级品'!$E$2:$BE$10)),0)+IFERROR(SUMPRODUCT(('冬被-S级品'!$B$2:$B$10=$B74)*('冬被-S级品'!$E$1:$AW$1=AW$1)*('冬被-S级品'!$E$2:$AW$10)),0)+IFERROR(SUMPRODUCT(('白止-S级品'!$A$2:$A$26=$B74)*('白止-S级品'!$D$1:$AV$1=AW$1)*('白止-S级品'!$D$2:$AV$26)),0)+IFERROR(SUMPRODUCT(('乐容-S级品'!$A$4:$A$32=$B74)*('乐容-S级品'!$L$3:$CA$3=AW$1)*('乐容-S级品'!$L$4:$CA$32)),0)</f>
      </c>
      <c r="AX74" s="280">
        <f>IFERROR(SUMPRODUCT(('控温被PRO-S级品'!$B$2:$B$10=$B74)*('控温被PRO-S级品'!$E$1:$BE$1=AX$1)*('控温被PRO-S级品'!$E$2:$BE$10)),0)+IFERROR(SUMPRODUCT(('冬被-S级品'!$B$2:$B$10=$B74)*('冬被-S级品'!$E$1:$AW$1=AX$1)*('冬被-S级品'!$E$2:$AW$10)),0)+IFERROR(SUMPRODUCT(('白止-S级品'!$A$2:$A$26=$B74)*('白止-S级品'!$D$1:$AV$1=AX$1)*('白止-S级品'!$D$2:$AV$26)),0)+IFERROR(SUMPRODUCT(('乐容-S级品'!$A$4:$A$32=$B74)*('乐容-S级品'!$L$3:$CA$3=AX$1)*('乐容-S级品'!$L$4:$CA$32)),0)</f>
      </c>
      <c r="AY74" s="280">
        <f>IFERROR(SUMPRODUCT(('控温被PRO-S级品'!$B$2:$B$10=$B74)*('控温被PRO-S级品'!$E$1:$BE$1=AY$1)*('控温被PRO-S级品'!$E$2:$BE$10)),0)+IFERROR(SUMPRODUCT(('冬被-S级品'!$B$2:$B$10=$B74)*('冬被-S级品'!$E$1:$AW$1=AY$1)*('冬被-S级品'!$E$2:$AW$10)),0)+IFERROR(SUMPRODUCT(('白止-S级品'!$A$2:$A$26=$B74)*('白止-S级品'!$D$1:$AV$1=AY$1)*('白止-S级品'!$D$2:$AV$26)),0)+IFERROR(SUMPRODUCT(('乐容-S级品'!$A$4:$A$32=$B74)*('乐容-S级品'!$L$3:$CA$3=AY$1)*('乐容-S级品'!$L$4:$CA$32)),0)</f>
      </c>
      <c r="AZ74" s="280">
        <f>IFERROR(SUMPRODUCT(('控温被PRO-S级品'!$B$2:$B$10=$B74)*('控温被PRO-S级品'!$E$1:$BE$1=AZ$1)*('控温被PRO-S级品'!$E$2:$BE$10)),0)+IFERROR(SUMPRODUCT(('冬被-S级品'!$B$2:$B$10=$B74)*('冬被-S级品'!$E$1:$AW$1=AZ$1)*('冬被-S级品'!$E$2:$AW$10)),0)+IFERROR(SUMPRODUCT(('白止-S级品'!$A$2:$A$26=$B74)*('白止-S级品'!$D$1:$AV$1=AZ$1)*('白止-S级品'!$D$2:$AV$26)),0)+IFERROR(SUMPRODUCT(('乐容-S级品'!$A$4:$A$32=$B74)*('乐容-S级品'!$L$3:$CA$3=AZ$1)*('乐容-S级品'!$L$4:$CA$32)),0)</f>
      </c>
      <c r="BA74" s="280">
        <f>IFERROR(SUMPRODUCT(('控温被PRO-S级品'!$B$2:$B$10=$B74)*('控温被PRO-S级品'!$E$1:$BE$1=BA$1)*('控温被PRO-S级品'!$E$2:$BE$10)),0)+IFERROR(SUMPRODUCT(('冬被-S级品'!$B$2:$B$10=$B74)*('冬被-S级品'!$E$1:$AW$1=BA$1)*('冬被-S级品'!$E$2:$AW$10)),0)+IFERROR(SUMPRODUCT(('白止-S级品'!$A$2:$A$26=$B74)*('白止-S级品'!$D$1:$AV$1=BA$1)*('白止-S级品'!$D$2:$AV$26)),0)+IFERROR(SUMPRODUCT(('乐容-S级品'!$A$4:$A$32=$B74)*('乐容-S级品'!$L$3:$CA$3=BA$1)*('乐容-S级品'!$L$4:$CA$32)),0)</f>
      </c>
      <c r="BB74" s="280">
        <f>IFERROR(SUMPRODUCT(('控温被PRO-S级品'!$B$2:$B$10=$B74)*('控温被PRO-S级品'!$E$1:$BE$1=BB$1)*('控温被PRO-S级品'!$E$2:$BE$10)),0)+IFERROR(SUMPRODUCT(('冬被-S级品'!$B$2:$B$10=$B74)*('冬被-S级品'!$E$1:$AW$1=BB$1)*('冬被-S级品'!$E$2:$AW$10)),0)+IFERROR(SUMPRODUCT(('白止-S级品'!$A$2:$A$26=$B74)*('白止-S级品'!$D$1:$AV$1=BB$1)*('白止-S级品'!$D$2:$AV$26)),0)+IFERROR(SUMPRODUCT(('乐容-S级品'!$A$4:$A$32=$B74)*('乐容-S级品'!$L$3:$CA$3=BB$1)*('乐容-S级品'!$L$4:$CA$32)),0)</f>
      </c>
      <c r="BC74" s="280">
        <f>IFERROR(SUMPRODUCT(('控温被PRO-S级品'!$B$2:$B$10=$B74)*('控温被PRO-S级品'!$E$1:$BE$1=BC$1)*('控温被PRO-S级品'!$E$2:$BE$10)),0)+IFERROR(SUMPRODUCT(('冬被-S级品'!$B$2:$B$10=$B74)*('冬被-S级品'!$E$1:$AW$1=BC$1)*('冬被-S级品'!$E$2:$AW$10)),0)+IFERROR(SUMPRODUCT(('白止-S级品'!$A$2:$A$26=$B74)*('白止-S级品'!$D$1:$AV$1=BC$1)*('白止-S级品'!$D$2:$AV$26)),0)+IFERROR(SUMPRODUCT(('乐容-S级品'!$A$4:$A$32=$B74)*('乐容-S级品'!$L$3:$CA$3=BC$1)*('乐容-S级品'!$L$4:$CA$32)),0)</f>
      </c>
      <c r="BD74" s="280">
        <f>IFERROR(SUMPRODUCT(('控温被PRO-S级品'!$B$2:$B$10=$B74)*('控温被PRO-S级品'!$E$1:$BE$1=BD$1)*('控温被PRO-S级品'!$E$2:$BE$10)),0)+IFERROR(SUMPRODUCT(('冬被-S级品'!$B$2:$B$10=$B74)*('冬被-S级品'!$E$1:$AW$1=BD$1)*('冬被-S级品'!$E$2:$AW$10)),0)+IFERROR(SUMPRODUCT(('白止-S级品'!$A$2:$A$26=$B74)*('白止-S级品'!$D$1:$AV$1=BD$1)*('白止-S级品'!$D$2:$AV$26)),0)+IFERROR(SUMPRODUCT(('乐容-S级品'!$A$4:$A$32=$B74)*('乐容-S级品'!$L$3:$CA$3=BD$1)*('乐容-S级品'!$L$4:$CA$32)),0)</f>
      </c>
      <c r="BE74" s="280">
        <f>IFERROR(SUMPRODUCT(('控温被PRO-S级品'!$B$2:$B$10=$B74)*('控温被PRO-S级品'!$E$1:$BE$1=BE$1)*('控温被PRO-S级品'!$E$2:$BE$10)),0)+IFERROR(SUMPRODUCT(('冬被-S级品'!$B$2:$B$10=$B74)*('冬被-S级品'!$E$1:$AW$1=BE$1)*('冬被-S级品'!$E$2:$AW$10)),0)+IFERROR(SUMPRODUCT(('白止-S级品'!$A$2:$A$26=$B74)*('白止-S级品'!$D$1:$AV$1=BE$1)*('白止-S级品'!$D$2:$AV$26)),0)+IFERROR(SUMPRODUCT(('乐容-S级品'!$A$4:$A$32=$B74)*('乐容-S级品'!$L$3:$CA$3=BE$1)*('乐容-S级品'!$L$4:$CA$32)),0)</f>
      </c>
      <c r="BF74" s="280">
        <f>IFERROR(SUMPRODUCT(('控温被PRO-S级品'!$B$2:$B$10=$B74)*('控温被PRO-S级品'!$E$1:$BE$1=BF$1)*('控温被PRO-S级品'!$E$2:$BE$10)),0)+IFERROR(SUMPRODUCT(('冬被-S级品'!$B$2:$B$10=$B74)*('冬被-S级品'!$E$1:$AW$1=BF$1)*('冬被-S级品'!$E$2:$AW$10)),0)+IFERROR(SUMPRODUCT(('白止-S级品'!$A$2:$A$26=$B74)*('白止-S级品'!$D$1:$AV$1=BF$1)*('白止-S级品'!$D$2:$AV$26)),0)+IFERROR(SUMPRODUCT(('乐容-S级品'!$A$4:$A$32=$B74)*('乐容-S级品'!$L$3:$CA$3=BF$1)*('乐容-S级品'!$L$4:$CA$32)),0)</f>
      </c>
      <c r="BG74" s="280">
        <f>IFERROR(SUMPRODUCT(('控温被PRO-S级品'!$B$2:$B$10=$B74)*('控温被PRO-S级品'!$E$1:$BE$1=BG$1)*('控温被PRO-S级品'!$E$2:$BE$10)),0)+IFERROR(SUMPRODUCT(('冬被-S级品'!$B$2:$B$10=$B74)*('冬被-S级品'!$E$1:$AW$1=BG$1)*('冬被-S级品'!$E$2:$AW$10)),0)+IFERROR(SUMPRODUCT(('白止-S级品'!$A$2:$A$26=$B74)*('白止-S级品'!$D$1:$AV$1=BG$1)*('白止-S级品'!$D$2:$AV$26)),0)+IFERROR(SUMPRODUCT(('乐容-S级品'!$A$4:$A$32=$B74)*('乐容-S级品'!$L$3:$CA$3=BG$1)*('乐容-S级品'!$L$4:$CA$32)),0)</f>
      </c>
      <c r="BH74" s="280">
        <f>IFERROR(SUMPRODUCT(('控温被PRO-S级品'!$B$2:$B$10=$B74)*('控温被PRO-S级品'!$E$1:$BE$1=BH$1)*('控温被PRO-S级品'!$E$2:$BE$10)),0)+IFERROR(SUMPRODUCT(('冬被-S级品'!$B$2:$B$10=$B74)*('冬被-S级品'!$E$1:$AW$1=BH$1)*('冬被-S级品'!$E$2:$AW$10)),0)+IFERROR(SUMPRODUCT(('白止-S级品'!$A$2:$A$26=$B74)*('白止-S级品'!$D$1:$AV$1=BH$1)*('白止-S级品'!$D$2:$AV$26)),0)+IFERROR(SUMPRODUCT(('乐容-S级品'!$A$4:$A$32=$B74)*('乐容-S级品'!$L$3:$CA$3=BH$1)*('乐容-S级品'!$L$4:$CA$32)),0)</f>
      </c>
      <c r="BI74" s="280">
        <f>IFERROR(SUMPRODUCT(('控温被PRO-S级品'!$B$2:$B$10=$B74)*('控温被PRO-S级品'!$E$1:$BE$1=BI$1)*('控温被PRO-S级品'!$E$2:$BE$10)),0)+IFERROR(SUMPRODUCT(('冬被-S级品'!$B$2:$B$10=$B74)*('冬被-S级品'!$E$1:$AW$1=BI$1)*('冬被-S级品'!$E$2:$AW$10)),0)+IFERROR(SUMPRODUCT(('白止-S级品'!$A$2:$A$26=$B74)*('白止-S级品'!$D$1:$AV$1=BI$1)*('白止-S级品'!$D$2:$AV$26)),0)+IFERROR(SUMPRODUCT(('乐容-S级品'!$A$4:$A$32=$B74)*('乐容-S级品'!$L$3:$CA$3=BI$1)*('乐容-S级品'!$L$4:$CA$32)),0)</f>
      </c>
      <c r="BJ74" s="280">
        <f>IFERROR(SUMPRODUCT(('控温被PRO-S级品'!$B$2:$B$10=$B74)*('控温被PRO-S级品'!$E$1:$BE$1=BJ$1)*('控温被PRO-S级品'!$E$2:$BE$10)),0)+IFERROR(SUMPRODUCT(('冬被-S级品'!$B$2:$B$10=$B74)*('冬被-S级品'!$E$1:$AW$1=BJ$1)*('冬被-S级品'!$E$2:$AW$10)),0)+IFERROR(SUMPRODUCT(('白止-S级品'!$A$2:$A$26=$B74)*('白止-S级品'!$D$1:$AV$1=BJ$1)*('白止-S级品'!$D$2:$AV$26)),0)+IFERROR(SUMPRODUCT(('乐容-S级品'!$A$4:$A$32=$B74)*('乐容-S级品'!$L$3:$CA$3=BJ$1)*('乐容-S级品'!$L$4:$CA$32)),0)</f>
      </c>
      <c r="BK74" s="280">
        <f>IFERROR(SUMPRODUCT(('控温被PRO-S级品'!$B$2:$B$10=$B74)*('控温被PRO-S级品'!$E$1:$BE$1=BK$1)*('控温被PRO-S级品'!$E$2:$BE$10)),0)+IFERROR(SUMPRODUCT(('冬被-S级品'!$B$2:$B$10=$B74)*('冬被-S级品'!$E$1:$AW$1=BK$1)*('冬被-S级品'!$E$2:$AW$10)),0)+IFERROR(SUMPRODUCT(('白止-S级品'!$A$2:$A$26=$B74)*('白止-S级品'!$D$1:$AV$1=BK$1)*('白止-S级品'!$D$2:$AV$26)),0)+IFERROR(SUMPRODUCT(('乐容-S级品'!$A$4:$A$32=$B74)*('乐容-S级品'!$L$3:$CA$3=BK$1)*('乐容-S级品'!$L$4:$CA$32)),0)</f>
      </c>
      <c r="BL74" s="280">
        <f>IFERROR(SUMPRODUCT(('控温被PRO-S级品'!$B$2:$B$10=$B74)*('控温被PRO-S级品'!$E$1:$BE$1=BL$1)*('控温被PRO-S级品'!$E$2:$BE$10)),0)+IFERROR(SUMPRODUCT(('冬被-S级品'!$B$2:$B$10=$B74)*('冬被-S级品'!$E$1:$AW$1=BL$1)*('冬被-S级品'!$E$2:$AW$10)),0)+IFERROR(SUMPRODUCT(('白止-S级品'!$A$2:$A$26=$B74)*('白止-S级品'!$D$1:$AV$1=BL$1)*('白止-S级品'!$D$2:$AV$26)),0)+IFERROR(SUMPRODUCT(('乐容-S级品'!$A$4:$A$32=$B74)*('乐容-S级品'!$L$3:$CA$3=BL$1)*('乐容-S级品'!$L$4:$CA$32)),0)</f>
      </c>
      <c r="BM74" s="280">
        <f>IFERROR(SUMPRODUCT(('控温被PRO-S级品'!$B$2:$B$10=$B74)*('控温被PRO-S级品'!$E$1:$BE$1=BM$1)*('控温被PRO-S级品'!$E$2:$BE$10)),0)+IFERROR(SUMPRODUCT(('冬被-S级品'!$B$2:$B$10=$B74)*('冬被-S级品'!$E$1:$AW$1=BM$1)*('冬被-S级品'!$E$2:$AW$10)),0)+IFERROR(SUMPRODUCT(('白止-S级品'!$A$2:$A$26=$B74)*('白止-S级品'!$D$1:$AV$1=BM$1)*('白止-S级品'!$D$2:$AV$26)),0)+IFERROR(SUMPRODUCT(('乐容-S级品'!$A$4:$A$32=$B74)*('乐容-S级品'!$L$3:$CA$3=BM$1)*('乐容-S级品'!$L$4:$CA$32)),0)</f>
      </c>
      <c r="BN74" s="280">
        <f>IFERROR(SUMPRODUCT(('控温被PRO-S级品'!$B$2:$B$10=$B74)*('控温被PRO-S级品'!$E$1:$BE$1=BN$1)*('控温被PRO-S级品'!$E$2:$BE$10)),0)+IFERROR(SUMPRODUCT(('冬被-S级品'!$B$2:$B$10=$B74)*('冬被-S级品'!$E$1:$AW$1=BN$1)*('冬被-S级品'!$E$2:$AW$10)),0)+IFERROR(SUMPRODUCT(('白止-S级品'!$A$2:$A$26=$B74)*('白止-S级品'!$D$1:$AV$1=BN$1)*('白止-S级品'!$D$2:$AV$26)),0)+IFERROR(SUMPRODUCT(('乐容-S级品'!$A$4:$A$32=$B74)*('乐容-S级品'!$L$3:$CA$3=BN$1)*('乐容-S级品'!$L$4:$CA$32)),0)</f>
      </c>
      <c r="BO74" s="280">
        <f>IFERROR(SUMPRODUCT(('控温被PRO-S级品'!$B$2:$B$10=$B74)*('控温被PRO-S级品'!$E$1:$BE$1=BO$1)*('控温被PRO-S级品'!$E$2:$BE$10)),0)+IFERROR(SUMPRODUCT(('冬被-S级品'!$B$2:$B$10=$B74)*('冬被-S级品'!$E$1:$AW$1=BO$1)*('冬被-S级品'!$E$2:$AW$10)),0)+IFERROR(SUMPRODUCT(('白止-S级品'!$A$2:$A$26=$B74)*('白止-S级品'!$D$1:$AV$1=BO$1)*('白止-S级品'!$D$2:$AV$26)),0)+IFERROR(SUMPRODUCT(('乐容-S级品'!$A$4:$A$32=$B74)*('乐容-S级品'!$L$3:$CA$3=BO$1)*('乐容-S级品'!$L$4:$CA$32)),0)</f>
      </c>
      <c r="BP74" s="280">
        <f>IFERROR(SUMPRODUCT(('控温被PRO-S级品'!$B$2:$B$10=$B74)*('控温被PRO-S级品'!$E$1:$BE$1=BP$1)*('控温被PRO-S级品'!$E$2:$BE$10)),0)+IFERROR(SUMPRODUCT(('冬被-S级品'!$B$2:$B$10=$B74)*('冬被-S级品'!$E$1:$AW$1=BP$1)*('冬被-S级品'!$E$2:$AW$10)),0)+IFERROR(SUMPRODUCT(('白止-S级品'!$A$2:$A$26=$B74)*('白止-S级品'!$D$1:$AV$1=BP$1)*('白止-S级品'!$D$2:$AV$26)),0)+IFERROR(SUMPRODUCT(('乐容-S级品'!$A$4:$A$32=$B74)*('乐容-S级品'!$L$3:$CA$3=BP$1)*('乐容-S级品'!$L$4:$CA$32)),0)</f>
      </c>
      <c r="BQ74" s="280">
        <f>IFERROR(SUMPRODUCT(('控温被PRO-S级品'!$B$2:$B$10=$B74)*('控温被PRO-S级品'!$E$1:$BE$1=BQ$1)*('控温被PRO-S级品'!$E$2:$BE$10)),0)+IFERROR(SUMPRODUCT(('冬被-S级品'!$B$2:$B$10=$B74)*('冬被-S级品'!$E$1:$AW$1=BQ$1)*('冬被-S级品'!$E$2:$AW$10)),0)+IFERROR(SUMPRODUCT(('白止-S级品'!$A$2:$A$26=$B74)*('白止-S级品'!$D$1:$AV$1=BQ$1)*('白止-S级品'!$D$2:$AV$26)),0)+IFERROR(SUMPRODUCT(('乐容-S级品'!$A$4:$A$32=$B74)*('乐容-S级品'!$L$3:$CA$3=BQ$1)*('乐容-S级品'!$L$4:$CA$32)),0)</f>
      </c>
      <c r="BR74" s="280">
        <f>IFERROR(SUMPRODUCT(('控温被PRO-S级品'!$B$2:$B$10=$B74)*('控温被PRO-S级品'!$E$1:$BE$1=BR$1)*('控温被PRO-S级品'!$E$2:$BE$10)),0)+IFERROR(SUMPRODUCT(('冬被-S级品'!$B$2:$B$10=$B74)*('冬被-S级品'!$E$1:$AW$1=BR$1)*('冬被-S级品'!$E$2:$AW$10)),0)+IFERROR(SUMPRODUCT(('白止-S级品'!$A$2:$A$26=$B74)*('白止-S级品'!$D$1:$AV$1=BR$1)*('白止-S级品'!$D$2:$AV$26)),0)+IFERROR(SUMPRODUCT(('乐容-S级品'!$A$4:$A$32=$B74)*('乐容-S级品'!$L$3:$CA$3=BR$1)*('乐容-S级品'!$L$4:$CA$32)),0)</f>
      </c>
      <c r="BS74" s="280">
        <f>IFERROR(SUMPRODUCT(('控温被PRO-S级品'!$B$2:$B$10=$B74)*('控温被PRO-S级品'!$E$1:$BE$1=BS$1)*('控温被PRO-S级品'!$E$2:$BE$10)),0)+IFERROR(SUMPRODUCT(('冬被-S级品'!$B$2:$B$10=$B74)*('冬被-S级品'!$E$1:$AW$1=BS$1)*('冬被-S级品'!$E$2:$AW$10)),0)+IFERROR(SUMPRODUCT(('白止-S级品'!$A$2:$A$26=$B74)*('白止-S级品'!$D$1:$AV$1=BS$1)*('白止-S级品'!$D$2:$AV$26)),0)+IFERROR(SUMPRODUCT(('乐容-S级品'!$A$4:$A$32=$B74)*('乐容-S级品'!$L$3:$CA$3=BS$1)*('乐容-S级品'!$L$4:$CA$32)),0)</f>
      </c>
      <c r="BT74" s="280">
        <f>IFERROR(SUMPRODUCT(('控温被PRO-S级品'!$B$2:$B$10=$B74)*('控温被PRO-S级品'!$E$1:$BE$1=BT$1)*('控温被PRO-S级品'!$E$2:$BE$10)),0)+IFERROR(SUMPRODUCT(('冬被-S级品'!$B$2:$B$10=$B74)*('冬被-S级品'!$E$1:$AW$1=BT$1)*('冬被-S级品'!$E$2:$AW$10)),0)+IFERROR(SUMPRODUCT(('白止-S级品'!$A$2:$A$26=$B74)*('白止-S级品'!$D$1:$AV$1=BT$1)*('白止-S级品'!$D$2:$AV$26)),0)+IFERROR(SUMPRODUCT(('乐容-S级品'!$A$4:$A$32=$B74)*('乐容-S级品'!$L$3:$CA$3=BT$1)*('乐容-S级品'!$L$4:$CA$32)),0)</f>
      </c>
      <c r="BU74" s="280">
        <f>IFERROR(SUMPRODUCT(('控温被PRO-S级品'!$B$2:$B$10=$B74)*('控温被PRO-S级品'!$E$1:$BE$1=BU$1)*('控温被PRO-S级品'!$E$2:$BE$10)),0)+IFERROR(SUMPRODUCT(('冬被-S级品'!$B$2:$B$10=$B74)*('冬被-S级品'!$E$1:$AW$1=BU$1)*('冬被-S级品'!$E$2:$AW$10)),0)+IFERROR(SUMPRODUCT(('白止-S级品'!$A$2:$A$26=$B74)*('白止-S级品'!$D$1:$AV$1=BU$1)*('白止-S级品'!$D$2:$AV$26)),0)+IFERROR(SUMPRODUCT(('乐容-S级品'!$A$4:$A$32=$B74)*('乐容-S级品'!$L$3:$CA$3=BU$1)*('乐容-S级品'!$L$4:$CA$32)),0)</f>
      </c>
      <c r="BV74" s="280">
        <f>IFERROR(SUMPRODUCT(('控温被PRO-S级品'!$B$2:$B$10=$B74)*('控温被PRO-S级品'!$E$1:$BE$1=BV$1)*('控温被PRO-S级品'!$E$2:$BE$10)),0)+IFERROR(SUMPRODUCT(('冬被-S级品'!$B$2:$B$10=$B74)*('冬被-S级品'!$E$1:$AW$1=BV$1)*('冬被-S级品'!$E$2:$AW$10)),0)+IFERROR(SUMPRODUCT(('白止-S级品'!$A$2:$A$26=$B74)*('白止-S级品'!$D$1:$AV$1=BV$1)*('白止-S级品'!$D$2:$AV$26)),0)+IFERROR(SUMPRODUCT(('乐容-S级品'!$A$4:$A$32=$B74)*('乐容-S级品'!$L$3:$CA$3=BV$1)*('乐容-S级品'!$L$4:$CA$32)),0)</f>
      </c>
      <c r="BW74" s="280">
        <f>IFERROR(SUMPRODUCT(('控温被PRO-S级品'!$B$2:$B$10=$B74)*('控温被PRO-S级品'!$E$1:$BE$1=BW$1)*('控温被PRO-S级品'!$E$2:$BE$10)),0)+IFERROR(SUMPRODUCT(('冬被-S级品'!$B$2:$B$10=$B74)*('冬被-S级品'!$E$1:$AW$1=BW$1)*('冬被-S级品'!$E$2:$AW$10)),0)+IFERROR(SUMPRODUCT(('白止-S级品'!$A$2:$A$26=$B74)*('白止-S级品'!$D$1:$AV$1=BW$1)*('白止-S级品'!$D$2:$AV$26)),0)+IFERROR(SUMPRODUCT(('乐容-S级品'!$A$4:$A$32=$B74)*('乐容-S级品'!$L$3:$CA$3=BW$1)*('乐容-S级品'!$L$4:$CA$32)),0)</f>
      </c>
      <c r="BX74" s="280">
        <f>IFERROR(SUMPRODUCT(('控温被PRO-S级品'!$B$2:$B$10=$B74)*('控温被PRO-S级品'!$E$1:$BE$1=BX$1)*('控温被PRO-S级品'!$E$2:$BE$10)),0)+IFERROR(SUMPRODUCT(('冬被-S级品'!$B$2:$B$10=$B74)*('冬被-S级品'!$E$1:$AW$1=BX$1)*('冬被-S级品'!$E$2:$AW$10)),0)+IFERROR(SUMPRODUCT(('白止-S级品'!$A$2:$A$26=$B74)*('白止-S级品'!$D$1:$AV$1=BX$1)*('白止-S级品'!$D$2:$AV$26)),0)+IFERROR(SUMPRODUCT(('乐容-S级品'!$A$4:$A$32=$B74)*('乐容-S级品'!$L$3:$CA$3=BX$1)*('乐容-S级品'!$L$4:$CA$32)),0)</f>
      </c>
      <c r="BY74" s="280">
        <f>IFERROR(SUMPRODUCT(('控温被PRO-S级品'!$B$2:$B$10=$B74)*('控温被PRO-S级品'!$E$1:$BE$1=BY$1)*('控温被PRO-S级品'!$E$2:$BE$10)),0)+IFERROR(SUMPRODUCT(('冬被-S级品'!$B$2:$B$10=$B74)*('冬被-S级品'!$E$1:$AW$1=BY$1)*('冬被-S级品'!$E$2:$AW$10)),0)+IFERROR(SUMPRODUCT(('白止-S级品'!$A$2:$A$26=$B74)*('白止-S级品'!$D$1:$AV$1=BY$1)*('白止-S级品'!$D$2:$AV$26)),0)+IFERROR(SUMPRODUCT(('乐容-S级品'!$A$4:$A$32=$B74)*('乐容-S级品'!$L$3:$CA$3=BY$1)*('乐容-S级品'!$L$4:$CA$32)),0)</f>
      </c>
      <c r="BZ74" s="280">
        <f>IFERROR(SUMPRODUCT(('控温被PRO-S级品'!$B$2:$B$10=$B74)*('控温被PRO-S级品'!$E$1:$BE$1=BZ$1)*('控温被PRO-S级品'!$E$2:$BE$10)),0)+IFERROR(SUMPRODUCT(('冬被-S级品'!$B$2:$B$10=$B74)*('冬被-S级品'!$E$1:$AW$1=BZ$1)*('冬被-S级品'!$E$2:$AW$10)),0)+IFERROR(SUMPRODUCT(('白止-S级品'!$A$2:$A$26=$B74)*('白止-S级品'!$D$1:$AV$1=BZ$1)*('白止-S级品'!$D$2:$AV$26)),0)+IFERROR(SUMPRODUCT(('乐容-S级品'!$A$4:$A$32=$B74)*('乐容-S级品'!$L$3:$CA$3=BZ$1)*('乐容-S级品'!$L$4:$CA$32)),0)</f>
      </c>
      <c r="CA74" s="280">
        <f>IFERROR(SUMPRODUCT(('控温被PRO-S级品'!$B$2:$B$10=$B74)*('控温被PRO-S级品'!$E$1:$BE$1=CA$1)*('控温被PRO-S级品'!$E$2:$BE$10)),0)+IFERROR(SUMPRODUCT(('冬被-S级品'!$B$2:$B$10=$B74)*('冬被-S级品'!$E$1:$AW$1=CA$1)*('冬被-S级品'!$E$2:$AW$10)),0)+IFERROR(SUMPRODUCT(('白止-S级品'!$A$2:$A$26=$B74)*('白止-S级品'!$D$1:$AV$1=CA$1)*('白止-S级品'!$D$2:$AV$26)),0)+IFERROR(SUMPRODUCT(('乐容-S级品'!$A$4:$A$32=$B74)*('乐容-S级品'!$L$3:$CA$3=CA$1)*('乐容-S级品'!$L$4:$CA$32)),0)</f>
      </c>
      <c r="CB74" s="280">
        <f>IFERROR(SUMPRODUCT(('控温被PRO-S级品'!$B$2:$B$10=$B74)*('控温被PRO-S级品'!$E$1:$BE$1=CB$1)*('控温被PRO-S级品'!$E$2:$BE$10)),0)+IFERROR(SUMPRODUCT(('冬被-S级品'!$B$2:$B$10=$B74)*('冬被-S级品'!$E$1:$AW$1=CB$1)*('冬被-S级品'!$E$2:$AW$10)),0)+IFERROR(SUMPRODUCT(('白止-S级品'!$A$2:$A$26=$B74)*('白止-S级品'!$D$1:$AV$1=CB$1)*('白止-S级品'!$D$2:$AV$26)),0)+IFERROR(SUMPRODUCT(('乐容-S级品'!$A$4:$A$32=$B74)*('乐容-S级品'!$L$3:$CA$3=CB$1)*('乐容-S级品'!$L$4:$CA$32)),0)</f>
      </c>
      <c r="CC74" s="280">
        <f>IFERROR(SUMPRODUCT(('控温被PRO-S级品'!$B$2:$B$10=$B74)*('控温被PRO-S级品'!$E$1:$BE$1=CC$1)*('控温被PRO-S级品'!$E$2:$BE$10)),0)+IFERROR(SUMPRODUCT(('冬被-S级品'!$B$2:$B$10=$B74)*('冬被-S级品'!$E$1:$AW$1=CC$1)*('冬被-S级品'!$E$2:$AW$10)),0)+IFERROR(SUMPRODUCT(('白止-S级品'!$A$2:$A$26=$B74)*('白止-S级品'!$D$1:$AV$1=CC$1)*('白止-S级品'!$D$2:$AV$26)),0)+IFERROR(SUMPRODUCT(('乐容-S级品'!$A$4:$A$32=$B74)*('乐容-S级品'!$L$3:$CA$3=CC$1)*('乐容-S级品'!$L$4:$CA$32)),0)</f>
      </c>
      <c r="CD74" s="280">
        <f>IFERROR(SUMPRODUCT(('控温被PRO-S级品'!$B$2:$B$10=$B74)*('控温被PRO-S级品'!$E$1:$BE$1=CD$1)*('控温被PRO-S级品'!$E$2:$BE$10)),0)+IFERROR(SUMPRODUCT(('冬被-S级品'!$B$2:$B$10=$B74)*('冬被-S级品'!$E$1:$AW$1=CD$1)*('冬被-S级品'!$E$2:$AW$10)),0)+IFERROR(SUMPRODUCT(('白止-S级品'!$A$2:$A$26=$B74)*('白止-S级品'!$D$1:$AV$1=CD$1)*('白止-S级品'!$D$2:$AV$26)),0)+IFERROR(SUMPRODUCT(('乐容-S级品'!$A$4:$A$32=$B74)*('乐容-S级品'!$L$3:$CA$3=CD$1)*('乐容-S级品'!$L$4:$CA$32)),0)</f>
      </c>
      <c r="CE74" s="280">
        <f>IFERROR(SUMPRODUCT(('控温被PRO-S级品'!$B$2:$B$10=$B74)*('控温被PRO-S级品'!$E$1:$BE$1=CE$1)*('控温被PRO-S级品'!$E$2:$BE$10)),0)+IFERROR(SUMPRODUCT(('冬被-S级品'!$B$2:$B$10=$B74)*('冬被-S级品'!$E$1:$AW$1=CE$1)*('冬被-S级品'!$E$2:$AW$10)),0)+IFERROR(SUMPRODUCT(('白止-S级品'!$A$2:$A$26=$B74)*('白止-S级品'!$D$1:$AV$1=CE$1)*('白止-S级品'!$D$2:$AV$26)),0)+IFERROR(SUMPRODUCT(('乐容-S级品'!$A$4:$A$32=$B74)*('乐容-S级品'!$L$3:$CA$3=CE$1)*('乐容-S级品'!$L$4:$CA$32)),0)</f>
      </c>
      <c r="CF74" s="280">
        <f>IFERROR(SUMPRODUCT(('控温被PRO-S级品'!$B$2:$B$10=$B74)*('控温被PRO-S级品'!$E$1:$BE$1=CF$1)*('控温被PRO-S级品'!$E$2:$BE$10)),0)+IFERROR(SUMPRODUCT(('冬被-S级品'!$B$2:$B$10=$B74)*('冬被-S级品'!$E$1:$AW$1=CF$1)*('冬被-S级品'!$E$2:$AW$10)),0)+IFERROR(SUMPRODUCT(('白止-S级品'!$A$2:$A$26=$B74)*('白止-S级品'!$D$1:$AV$1=CF$1)*('白止-S级品'!$D$2:$AV$26)),0)+IFERROR(SUMPRODUCT(('乐容-S级品'!$A$4:$A$32=$B74)*('乐容-S级品'!$L$3:$CA$3=CF$1)*('乐容-S级品'!$L$4:$CA$32)),0)</f>
      </c>
      <c r="CG74" s="280">
        <f>IFERROR(SUMPRODUCT(('控温被PRO-S级品'!$B$2:$B$10=$B74)*('控温被PRO-S级品'!$E$1:$BE$1=CG$1)*('控温被PRO-S级品'!$E$2:$BE$10)),0)+IFERROR(SUMPRODUCT(('冬被-S级品'!$B$2:$B$10=$B74)*('冬被-S级品'!$E$1:$AW$1=CG$1)*('冬被-S级品'!$E$2:$AW$10)),0)+IFERROR(SUMPRODUCT(('白止-S级品'!$A$2:$A$26=$B74)*('白止-S级品'!$D$1:$AV$1=CG$1)*('白止-S级品'!$D$2:$AV$26)),0)+IFERROR(SUMPRODUCT(('乐容-S级品'!$A$4:$A$32=$B74)*('乐容-S级品'!$L$3:$CA$3=CG$1)*('乐容-S级品'!$L$4:$CA$32)),0)</f>
      </c>
      <c r="CH74" s="280">
        <f>IFERROR(SUMPRODUCT(('控温被PRO-S级品'!$B$2:$B$10=$B74)*('控温被PRO-S级品'!$E$1:$BE$1=CH$1)*('控温被PRO-S级品'!$E$2:$BE$10)),0)+IFERROR(SUMPRODUCT(('冬被-S级品'!$B$2:$B$10=$B74)*('冬被-S级品'!$E$1:$AW$1=CH$1)*('冬被-S级品'!$E$2:$AW$10)),0)+IFERROR(SUMPRODUCT(('白止-S级品'!$A$2:$A$26=$B74)*('白止-S级品'!$D$1:$AV$1=CH$1)*('白止-S级品'!$D$2:$AV$26)),0)+IFERROR(SUMPRODUCT(('乐容-S级品'!$A$4:$A$32=$B74)*('乐容-S级品'!$L$3:$CA$3=CH$1)*('乐容-S级品'!$L$4:$CA$32)),0)</f>
      </c>
      <c r="CI74" s="280">
        <f>IFERROR(SUMPRODUCT(('控温被PRO-S级品'!$B$2:$B$10=$B74)*('控温被PRO-S级品'!$E$1:$BE$1=CI$1)*('控温被PRO-S级品'!$E$2:$BE$10)),0)+IFERROR(SUMPRODUCT(('冬被-S级品'!$B$2:$B$10=$B74)*('冬被-S级品'!$E$1:$AW$1=CI$1)*('冬被-S级品'!$E$2:$AW$10)),0)+IFERROR(SUMPRODUCT(('白止-S级品'!$A$2:$A$26=$B74)*('白止-S级品'!$D$1:$AV$1=CI$1)*('白止-S级品'!$D$2:$AV$26)),0)+IFERROR(SUMPRODUCT(('乐容-S级品'!$A$4:$A$32=$B74)*('乐容-S级品'!$L$3:$CA$3=CI$1)*('乐容-S级品'!$L$4:$CA$32)),0)</f>
      </c>
      <c r="CJ74" s="280">
        <f>IFERROR(SUMPRODUCT(('控温被PRO-S级品'!$B$2:$B$10=$B74)*('控温被PRO-S级品'!$E$1:$BE$1=CJ$1)*('控温被PRO-S级品'!$E$2:$BE$10)),0)+IFERROR(SUMPRODUCT(('冬被-S级品'!$B$2:$B$10=$B74)*('冬被-S级品'!$E$1:$AW$1=CJ$1)*('冬被-S级品'!$E$2:$AW$10)),0)+IFERROR(SUMPRODUCT(('白止-S级品'!$A$2:$A$26=$B74)*('白止-S级品'!$D$1:$AV$1=CJ$1)*('白止-S级品'!$D$2:$AV$26)),0)+IFERROR(SUMPRODUCT(('乐容-S级品'!$A$4:$A$32=$B74)*('乐容-S级品'!$L$3:$CA$3=CJ$1)*('乐容-S级品'!$L$4:$CA$32)),0)</f>
      </c>
      <c r="CK74" s="280">
        <f>IFERROR(SUMPRODUCT(('控温被PRO-S级品'!$B$2:$B$10=$B74)*('控温被PRO-S级品'!$E$1:$BE$1=CK$1)*('控温被PRO-S级品'!$E$2:$BE$10)),0)+IFERROR(SUMPRODUCT(('冬被-S级品'!$B$2:$B$10=$B74)*('冬被-S级品'!$E$1:$AW$1=CK$1)*('冬被-S级品'!$E$2:$AW$10)),0)+IFERROR(SUMPRODUCT(('白止-S级品'!$A$2:$A$26=$B74)*('白止-S级品'!$D$1:$AV$1=CK$1)*('白止-S级品'!$D$2:$AV$26)),0)+IFERROR(SUMPRODUCT(('乐容-S级品'!$A$4:$A$32=$B74)*('乐容-S级品'!$L$3:$CA$3=CK$1)*('乐容-S级品'!$L$4:$CA$32)),0)</f>
      </c>
      <c r="CL74" s="280">
        <f>IFERROR(SUMPRODUCT(('控温被PRO-S级品'!$B$2:$B$10=$B74)*('控温被PRO-S级品'!$E$1:$BE$1=CL$1)*('控温被PRO-S级品'!$E$2:$BE$10)),0)+IFERROR(SUMPRODUCT(('冬被-S级品'!$B$2:$B$10=$B74)*('冬被-S级品'!$E$1:$AW$1=CL$1)*('冬被-S级品'!$E$2:$AW$10)),0)+IFERROR(SUMPRODUCT(('白止-S级品'!$A$2:$A$26=$B74)*('白止-S级品'!$D$1:$AV$1=CL$1)*('白止-S级品'!$D$2:$AV$26)),0)+IFERROR(SUMPRODUCT(('乐容-S级品'!$A$4:$A$32=$B74)*('乐容-S级品'!$L$3:$CA$3=CL$1)*('乐容-S级品'!$L$4:$CA$32)),0)</f>
      </c>
      <c r="CM74" s="280">
        <f>IFERROR(SUMPRODUCT(('控温被PRO-S级品'!$B$2:$B$10=$B74)*('控温被PRO-S级品'!$E$1:$BE$1=CM$1)*('控温被PRO-S级品'!$E$2:$BE$10)),0)+IFERROR(SUMPRODUCT(('冬被-S级品'!$B$2:$B$10=$B74)*('冬被-S级品'!$E$1:$AW$1=CM$1)*('冬被-S级品'!$E$2:$AW$10)),0)+IFERROR(SUMPRODUCT(('白止-S级品'!$A$2:$A$26=$B74)*('白止-S级品'!$D$1:$AV$1=CM$1)*('白止-S级品'!$D$2:$AV$26)),0)+IFERROR(SUMPRODUCT(('乐容-S级品'!$A$4:$A$32=$B74)*('乐容-S级品'!$L$3:$CA$3=CM$1)*('乐容-S级品'!$L$4:$CA$32)),0)</f>
      </c>
      <c r="CN74" s="280">
        <f>IFERROR(SUMPRODUCT(('控温被PRO-S级品'!$B$2:$B$10=$B74)*('控温被PRO-S级品'!$E$1:$BE$1=CN$1)*('控温被PRO-S级品'!$E$2:$BE$10)),0)+IFERROR(SUMPRODUCT(('冬被-S级品'!$B$2:$B$10=$B74)*('冬被-S级品'!$E$1:$AW$1=CN$1)*('冬被-S级品'!$E$2:$AW$10)),0)+IFERROR(SUMPRODUCT(('白止-S级品'!$A$2:$A$26=$B74)*('白止-S级品'!$D$1:$AV$1=CN$1)*('白止-S级品'!$D$2:$AV$26)),0)+IFERROR(SUMPRODUCT(('乐容-S级品'!$A$4:$A$32=$B74)*('乐容-S级品'!$L$3:$CA$3=CN$1)*('乐容-S级品'!$L$4:$CA$32)),0)</f>
      </c>
      <c r="CO74" s="280">
        <f>IFERROR(SUMPRODUCT(('控温被PRO-S级品'!$B$2:$B$10=$B74)*('控温被PRO-S级品'!$E$1:$BE$1=CO$1)*('控温被PRO-S级品'!$E$2:$BE$10)),0)+IFERROR(SUMPRODUCT(('冬被-S级品'!$B$2:$B$10=$B74)*('冬被-S级品'!$E$1:$AW$1=CO$1)*('冬被-S级品'!$E$2:$AW$10)),0)+IFERROR(SUMPRODUCT(('白止-S级品'!$A$2:$A$26=$B74)*('白止-S级品'!$D$1:$AV$1=CO$1)*('白止-S级品'!$D$2:$AV$26)),0)+IFERROR(SUMPRODUCT(('乐容-S级品'!$A$4:$A$32=$B74)*('乐容-S级品'!$L$3:$CA$3=CO$1)*('乐容-S级品'!$L$4:$CA$32)),0)</f>
      </c>
      <c r="CP74" s="280">
        <f>IFERROR(SUMPRODUCT(('控温被PRO-S级品'!$B$2:$B$10=$B74)*('控温被PRO-S级品'!$E$1:$BE$1=CP$1)*('控温被PRO-S级品'!$E$2:$BE$10)),0)+IFERROR(SUMPRODUCT(('冬被-S级品'!$B$2:$B$10=$B74)*('冬被-S级品'!$E$1:$AW$1=CP$1)*('冬被-S级品'!$E$2:$AW$10)),0)+IFERROR(SUMPRODUCT(('白止-S级品'!$A$2:$A$26=$B74)*('白止-S级品'!$D$1:$AV$1=CP$1)*('白止-S级品'!$D$2:$AV$26)),0)+IFERROR(SUMPRODUCT(('乐容-S级品'!$A$4:$A$32=$B74)*('乐容-S级品'!$L$3:$CA$3=CP$1)*('乐容-S级品'!$L$4:$CA$32)),0)</f>
      </c>
      <c r="CQ74" s="280">
        <f>IFERROR(SUMPRODUCT(('控温被PRO-S级品'!$B$2:$B$10=$B74)*('控温被PRO-S级品'!$E$1:$BE$1=CQ$1)*('控温被PRO-S级品'!$E$2:$BE$10)),0)+IFERROR(SUMPRODUCT(('冬被-S级品'!$B$2:$B$10=$B74)*('冬被-S级品'!$E$1:$AW$1=CQ$1)*('冬被-S级品'!$E$2:$AW$10)),0)+IFERROR(SUMPRODUCT(('白止-S级品'!$A$2:$A$26=$B74)*('白止-S级品'!$D$1:$AV$1=CQ$1)*('白止-S级品'!$D$2:$AV$26)),0)+IFERROR(SUMPRODUCT(('乐容-S级品'!$A$4:$A$32=$B74)*('乐容-S级品'!$L$3:$CA$3=CQ$1)*('乐容-S级品'!$L$4:$CA$32)),0)</f>
      </c>
      <c r="CR74" s="280">
        <f>IFERROR(SUMPRODUCT(('控温被PRO-S级品'!$B$2:$B$10=$B74)*('控温被PRO-S级品'!$E$1:$BE$1=CR$1)*('控温被PRO-S级品'!$E$2:$BE$10)),0)+IFERROR(SUMPRODUCT(('冬被-S级品'!$B$2:$B$10=$B74)*('冬被-S级品'!$E$1:$AW$1=CR$1)*('冬被-S级品'!$E$2:$AW$10)),0)+IFERROR(SUMPRODUCT(('白止-S级品'!$A$2:$A$26=$B74)*('白止-S级品'!$D$1:$AV$1=CR$1)*('白止-S级品'!$D$2:$AV$26)),0)+IFERROR(SUMPRODUCT(('乐容-S级品'!$A$4:$A$32=$B74)*('乐容-S级品'!$L$3:$CA$3=CR$1)*('乐容-S级品'!$L$4:$CA$32)),0)</f>
      </c>
      <c r="CS74" s="280">
        <f>IFERROR(SUMPRODUCT(('控温被PRO-S级品'!$B$2:$B$10=$B74)*('控温被PRO-S级品'!$E$1:$BE$1=CS$1)*('控温被PRO-S级品'!$E$2:$BE$10)),0)+IFERROR(SUMPRODUCT(('冬被-S级品'!$B$2:$B$10=$B74)*('冬被-S级品'!$E$1:$AW$1=CS$1)*('冬被-S级品'!$E$2:$AW$10)),0)+IFERROR(SUMPRODUCT(('白止-S级品'!$A$2:$A$26=$B74)*('白止-S级品'!$D$1:$AV$1=CS$1)*('白止-S级品'!$D$2:$AV$26)),0)+IFERROR(SUMPRODUCT(('乐容-S级品'!$A$4:$A$32=$B74)*('乐容-S级品'!$L$3:$CA$3=CS$1)*('乐容-S级品'!$L$4:$CA$32)),0)</f>
      </c>
      <c r="CT74" s="280">
        <f>IFERROR(SUMPRODUCT(('控温被PRO-S级品'!$B$2:$B$10=$B74)*('控温被PRO-S级品'!$E$1:$BE$1=CT$1)*('控温被PRO-S级品'!$E$2:$BE$10)),0)+IFERROR(SUMPRODUCT(('冬被-S级品'!$B$2:$B$10=$B74)*('冬被-S级品'!$E$1:$AW$1=CT$1)*('冬被-S级品'!$E$2:$AW$10)),0)+IFERROR(SUMPRODUCT(('白止-S级品'!$A$2:$A$26=$B74)*('白止-S级品'!$D$1:$AV$1=CT$1)*('白止-S级品'!$D$2:$AV$26)),0)+IFERROR(SUMPRODUCT(('乐容-S级品'!$A$4:$A$32=$B74)*('乐容-S级品'!$L$3:$CA$3=CT$1)*('乐容-S级品'!$L$4:$CA$32)),0)</f>
      </c>
      <c r="CU74" s="280">
        <f>IFERROR(SUMPRODUCT(('控温被PRO-S级品'!$B$2:$B$10=$B74)*('控温被PRO-S级品'!$E$1:$BE$1=CU$1)*('控温被PRO-S级品'!$E$2:$BE$10)),0)+IFERROR(SUMPRODUCT(('冬被-S级品'!$B$2:$B$10=$B74)*('冬被-S级品'!$E$1:$AW$1=CU$1)*('冬被-S级品'!$E$2:$AW$10)),0)+IFERROR(SUMPRODUCT(('白止-S级品'!$A$2:$A$26=$B74)*('白止-S级品'!$D$1:$AV$1=CU$1)*('白止-S级品'!$D$2:$AV$26)),0)+IFERROR(SUMPRODUCT(('乐容-S级品'!$A$4:$A$32=$B74)*('乐容-S级品'!$L$3:$CA$3=CU$1)*('乐容-S级品'!$L$4:$CA$32)),0)</f>
      </c>
      <c r="CV74" s="280">
        <f>IFERROR(SUMPRODUCT(('控温被PRO-S级品'!$B$2:$B$10=$B74)*('控温被PRO-S级品'!$E$1:$BE$1=CV$1)*('控温被PRO-S级品'!$E$2:$BE$10)),0)+IFERROR(SUMPRODUCT(('冬被-S级品'!$B$2:$B$10=$B74)*('冬被-S级品'!$E$1:$AW$1=CV$1)*('冬被-S级品'!$E$2:$AW$10)),0)+IFERROR(SUMPRODUCT(('白止-S级品'!$A$2:$A$26=$B74)*('白止-S级品'!$D$1:$AV$1=CV$1)*('白止-S级品'!$D$2:$AV$26)),0)+IFERROR(SUMPRODUCT(('乐容-S级品'!$A$4:$A$32=$B74)*('乐容-S级品'!$L$3:$CA$3=CV$1)*('乐容-S级品'!$L$4:$CA$32)),0)</f>
      </c>
      <c r="CW74" s="280">
        <f>IFERROR(SUMPRODUCT(('控温被PRO-S级品'!$B$2:$B$10=$B74)*('控温被PRO-S级品'!$E$1:$BE$1=CW$1)*('控温被PRO-S级品'!$E$2:$BE$10)),0)+IFERROR(SUMPRODUCT(('冬被-S级品'!$B$2:$B$10=$B74)*('冬被-S级品'!$E$1:$AW$1=CW$1)*('冬被-S级品'!$E$2:$AW$10)),0)+IFERROR(SUMPRODUCT(('白止-S级品'!$A$2:$A$26=$B74)*('白止-S级品'!$D$1:$AV$1=CW$1)*('白止-S级品'!$D$2:$AV$26)),0)+IFERROR(SUMPRODUCT(('乐容-S级品'!$A$4:$A$32=$B74)*('乐容-S级品'!$L$3:$CA$3=CW$1)*('乐容-S级品'!$L$4:$CA$32)),0)</f>
      </c>
      <c r="CX74" s="280">
        <f>IFERROR(SUMPRODUCT(('控温被PRO-S级品'!$B$2:$B$10=$B74)*('控温被PRO-S级品'!$E$1:$BE$1=CX$1)*('控温被PRO-S级品'!$E$2:$BE$10)),0)+IFERROR(SUMPRODUCT(('冬被-S级品'!$B$2:$B$10=$B74)*('冬被-S级品'!$E$1:$AW$1=CX$1)*('冬被-S级品'!$E$2:$AW$10)),0)+IFERROR(SUMPRODUCT(('白止-S级品'!$A$2:$A$26=$B74)*('白止-S级品'!$D$1:$AV$1=CX$1)*('白止-S级品'!$D$2:$AV$26)),0)+IFERROR(SUMPRODUCT(('乐容-S级品'!$A$4:$A$32=$B74)*('乐容-S级品'!$L$3:$CA$3=CX$1)*('乐容-S级品'!$L$4:$CA$32)),0)</f>
      </c>
      <c r="CY74" s="280">
        <f>IFERROR(SUMPRODUCT(('控温被PRO-S级品'!$B$2:$B$10=$B74)*('控温被PRO-S级品'!$E$1:$BE$1=CY$1)*('控温被PRO-S级品'!$E$2:$BE$10)),0)+IFERROR(SUMPRODUCT(('冬被-S级品'!$B$2:$B$10=$B74)*('冬被-S级品'!$E$1:$AW$1=CY$1)*('冬被-S级品'!$E$2:$AW$10)),0)+IFERROR(SUMPRODUCT(('白止-S级品'!$A$2:$A$26=$B74)*('白止-S级品'!$D$1:$AV$1=CY$1)*('白止-S级品'!$D$2:$AV$26)),0)+IFERROR(SUMPRODUCT(('乐容-S级品'!$A$4:$A$32=$B74)*('乐容-S级品'!$L$3:$CA$3=CY$1)*('乐容-S级品'!$L$4:$CA$32)),0)</f>
      </c>
      <c r="CZ74" s="280">
        <f>IFERROR(SUMPRODUCT(('控温被PRO-S级品'!$B$2:$B$10=$B74)*('控温被PRO-S级品'!$E$1:$BE$1=CZ$1)*('控温被PRO-S级品'!$E$2:$BE$10)),0)+IFERROR(SUMPRODUCT(('冬被-S级品'!$B$2:$B$10=$B74)*('冬被-S级品'!$E$1:$AW$1=CZ$1)*('冬被-S级品'!$E$2:$AW$10)),0)+IFERROR(SUMPRODUCT(('白止-S级品'!$A$2:$A$26=$B74)*('白止-S级品'!$D$1:$AV$1=CZ$1)*('白止-S级品'!$D$2:$AV$26)),0)+IFERROR(SUMPRODUCT(('乐容-S级品'!$A$4:$A$32=$B74)*('乐容-S级品'!$L$3:$CA$3=CZ$1)*('乐容-S级品'!$L$4:$CA$32)),0)</f>
      </c>
      <c r="DA74" s="280">
        <f>IFERROR(SUMPRODUCT(('控温被PRO-S级品'!$B$2:$B$10=$B74)*('控温被PRO-S级品'!$E$1:$BE$1=DA$1)*('控温被PRO-S级品'!$E$2:$BE$10)),0)+IFERROR(SUMPRODUCT(('冬被-S级品'!$B$2:$B$10=$B74)*('冬被-S级品'!$E$1:$AW$1=DA$1)*('冬被-S级品'!$E$2:$AW$10)),0)+IFERROR(SUMPRODUCT(('白止-S级品'!$A$2:$A$26=$B74)*('白止-S级品'!$D$1:$AV$1=DA$1)*('白止-S级品'!$D$2:$AV$26)),0)+IFERROR(SUMPRODUCT(('乐容-S级品'!$A$4:$A$32=$B74)*('乐容-S级品'!$L$3:$CA$3=DA$1)*('乐容-S级品'!$L$4:$CA$32)),0)</f>
      </c>
      <c r="DB74" s="280">
        <f>IFERROR(SUMPRODUCT(('控温被PRO-S级品'!$B$2:$B$10=$B74)*('控温被PRO-S级品'!$E$1:$BE$1=DB$1)*('控温被PRO-S级品'!$E$2:$BE$10)),0)+IFERROR(SUMPRODUCT(('冬被-S级品'!$B$2:$B$10=$B74)*('冬被-S级品'!$E$1:$AW$1=DB$1)*('冬被-S级品'!$E$2:$AW$10)),0)+IFERROR(SUMPRODUCT(('白止-S级品'!$A$2:$A$26=$B74)*('白止-S级品'!$D$1:$AV$1=DB$1)*('白止-S级品'!$D$2:$AV$26)),0)+IFERROR(SUMPRODUCT(('乐容-S级品'!$A$4:$A$32=$B74)*('乐容-S级品'!$L$3:$CA$3=DB$1)*('乐容-S级品'!$L$4:$CA$32)),0)</f>
      </c>
      <c r="DC74" s="280">
        <f>IFERROR(SUMPRODUCT(('控温被PRO-S级品'!$B$2:$B$10=$B74)*('控温被PRO-S级品'!$E$1:$BE$1=DC$1)*('控温被PRO-S级品'!$E$2:$BE$10)),0)+IFERROR(SUMPRODUCT(('冬被-S级品'!$B$2:$B$10=$B74)*('冬被-S级品'!$E$1:$AW$1=DC$1)*('冬被-S级品'!$E$2:$AW$10)),0)+IFERROR(SUMPRODUCT(('白止-S级品'!$A$2:$A$26=$B74)*('白止-S级品'!$D$1:$AV$1=DC$1)*('白止-S级品'!$D$2:$AV$26)),0)+IFERROR(SUMPRODUCT(('乐容-S级品'!$A$4:$A$32=$B74)*('乐容-S级品'!$L$3:$CA$3=DC$1)*('乐容-S级品'!$L$4:$CA$32)),0)</f>
      </c>
      <c r="DD74" s="280">
        <f>IFERROR(SUMPRODUCT(('控温被PRO-S级品'!$B$2:$B$10=$B74)*('控温被PRO-S级品'!$E$1:$BE$1=DD$1)*('控温被PRO-S级品'!$E$2:$BE$10)),0)+IFERROR(SUMPRODUCT(('冬被-S级品'!$B$2:$B$10=$B74)*('冬被-S级品'!$E$1:$AW$1=DD$1)*('冬被-S级品'!$E$2:$AW$10)),0)+IFERROR(SUMPRODUCT(('白止-S级品'!$A$2:$A$26=$B74)*('白止-S级品'!$D$1:$AV$1=DD$1)*('白止-S级品'!$D$2:$AV$26)),0)+IFERROR(SUMPRODUCT(('乐容-S级品'!$A$4:$A$32=$B74)*('乐容-S级品'!$L$3:$CA$3=DD$1)*('乐容-S级品'!$L$4:$CA$32)),0)</f>
      </c>
      <c r="DE74" s="280">
        <f>IFERROR(SUMPRODUCT(('控温被PRO-S级品'!$B$2:$B$10=$B74)*('控温被PRO-S级品'!$E$1:$BE$1=DE$1)*('控温被PRO-S级品'!$E$2:$BE$10)),0)+IFERROR(SUMPRODUCT(('冬被-S级品'!$B$2:$B$10=$B74)*('冬被-S级品'!$E$1:$AW$1=DE$1)*('冬被-S级品'!$E$2:$AW$10)),0)+IFERROR(SUMPRODUCT(('白止-S级品'!$A$2:$A$26=$B74)*('白止-S级品'!$D$1:$AV$1=DE$1)*('白止-S级品'!$D$2:$AV$26)),0)+IFERROR(SUMPRODUCT(('乐容-S级品'!$A$4:$A$32=$B74)*('乐容-S级品'!$L$3:$CA$3=DE$1)*('乐容-S级品'!$L$4:$CA$32)),0)</f>
      </c>
      <c r="DF74" s="280">
        <f>IFERROR(SUMPRODUCT(('控温被PRO-S级品'!$B$2:$B$10=$B74)*('控温被PRO-S级品'!$E$1:$BE$1=DF$1)*('控温被PRO-S级品'!$E$2:$BE$10)),0)+IFERROR(SUMPRODUCT(('冬被-S级品'!$B$2:$B$10=$B74)*('冬被-S级品'!$E$1:$AW$1=DF$1)*('冬被-S级品'!$E$2:$AW$10)),0)+IFERROR(SUMPRODUCT(('白止-S级品'!$A$2:$A$26=$B74)*('白止-S级品'!$D$1:$AV$1=DF$1)*('白止-S级品'!$D$2:$AV$26)),0)+IFERROR(SUMPRODUCT(('乐容-S级品'!$A$4:$A$32=$B74)*('乐容-S级品'!$L$3:$CA$3=DF$1)*('乐容-S级品'!$L$4:$CA$32)),0)</f>
      </c>
      <c r="DG74" s="280">
        <f>IFERROR(SUMPRODUCT(('控温被PRO-S级品'!$B$2:$B$10=$B74)*('控温被PRO-S级品'!$E$1:$BE$1=DG$1)*('控温被PRO-S级品'!$E$2:$BE$10)),0)+IFERROR(SUMPRODUCT(('冬被-S级品'!$B$2:$B$10=$B74)*('冬被-S级品'!$E$1:$AW$1=DG$1)*('冬被-S级品'!$E$2:$AW$10)),0)+IFERROR(SUMPRODUCT(('白止-S级品'!$A$2:$A$26=$B74)*('白止-S级品'!$D$1:$AV$1=DG$1)*('白止-S级品'!$D$2:$AV$26)),0)+IFERROR(SUMPRODUCT(('乐容-S级品'!$A$4:$A$32=$B74)*('乐容-S级品'!$L$3:$CA$3=DG$1)*('乐容-S级品'!$L$4:$CA$32)),0)</f>
      </c>
      <c r="DH74" s="280">
        <f>IFERROR(SUMPRODUCT(('控温被PRO-S级品'!$B$2:$B$10=$B74)*('控温被PRO-S级品'!$E$1:$BE$1=DH$1)*('控温被PRO-S级品'!$E$2:$BE$10)),0)+IFERROR(SUMPRODUCT(('冬被-S级品'!$B$2:$B$10=$B74)*('冬被-S级品'!$E$1:$AW$1=DH$1)*('冬被-S级品'!$E$2:$AW$10)),0)+IFERROR(SUMPRODUCT(('白止-S级品'!$A$2:$A$26=$B74)*('白止-S级品'!$D$1:$AV$1=DH$1)*('白止-S级品'!$D$2:$AV$26)),0)+IFERROR(SUMPRODUCT(('乐容-S级品'!$A$4:$A$32=$B74)*('乐容-S级品'!$L$3:$CA$3=DH$1)*('乐容-S级品'!$L$4:$CA$32)),0)</f>
      </c>
      <c r="DI74" s="280">
        <f>IFERROR(SUMPRODUCT(('控温被PRO-S级品'!$B$2:$B$10=$B74)*('控温被PRO-S级品'!$E$1:$BE$1=DI$1)*('控温被PRO-S级品'!$E$2:$BE$10)),0)+IFERROR(SUMPRODUCT(('冬被-S级品'!$B$2:$B$10=$B74)*('冬被-S级品'!$E$1:$AW$1=DI$1)*('冬被-S级品'!$E$2:$AW$10)),0)+IFERROR(SUMPRODUCT(('白止-S级品'!$A$2:$A$26=$B74)*('白止-S级品'!$D$1:$AV$1=DI$1)*('白止-S级品'!$D$2:$AV$26)),0)+IFERROR(SUMPRODUCT(('乐容-S级品'!$A$4:$A$32=$B74)*('乐容-S级品'!$L$3:$CA$3=DI$1)*('乐容-S级品'!$L$4:$CA$32)),0)</f>
      </c>
      <c r="DJ74" s="280">
        <f>IFERROR(SUMPRODUCT(('控温被PRO-S级品'!$B$2:$B$10=$B74)*('控温被PRO-S级品'!$E$1:$BE$1=DJ$1)*('控温被PRO-S级品'!$E$2:$BE$10)),0)+IFERROR(SUMPRODUCT(('冬被-S级品'!$B$2:$B$10=$B74)*('冬被-S级品'!$E$1:$AW$1=DJ$1)*('冬被-S级品'!$E$2:$AW$10)),0)+IFERROR(SUMPRODUCT(('白止-S级品'!$A$2:$A$26=$B74)*('白止-S级品'!$D$1:$AV$1=DJ$1)*('白止-S级品'!$D$2:$AV$26)),0)+IFERROR(SUMPRODUCT(('乐容-S级品'!$A$4:$A$32=$B74)*('乐容-S级品'!$L$3:$CA$3=DJ$1)*('乐容-S级品'!$L$4:$CA$32)),0)</f>
      </c>
      <c r="DK74" s="280"/>
      <c r="DL74" s="280"/>
      <c r="DM74" s="280"/>
      <c r="DN74" s="280"/>
      <c r="DO74" s="280"/>
      <c r="DP74" s="280"/>
      <c r="DQ74" s="280"/>
      <c r="DR74" s="280"/>
      <c r="DS74" s="280"/>
      <c r="DT74" s="280"/>
      <c r="DU74" s="280"/>
      <c r="DV74" s="280"/>
      <c r="DW74" s="280">
        <f>VLOOKUP(B74,'系统编码规格'!A:C,3,FALSE)</f>
      </c>
      <c r="DX74" s="280"/>
      <c r="DY74" s="280"/>
      <c r="DZ74" s="280"/>
      <c r="EA74" s="280"/>
      <c r="EB74" s="280"/>
      <c r="EC74" s="280"/>
      <c r="ED74" s="280"/>
      <c r="EE74" s="280"/>
      <c r="EF74" s="280"/>
      <c r="EG74" s="280"/>
      <c r="EH74" s="280"/>
      <c r="EI74" s="280"/>
      <c r="EJ74" s="280"/>
      <c r="EK74" s="280"/>
      <c r="EL74" s="280"/>
      <c r="EM74" s="280"/>
      <c r="EN74" s="280"/>
      <c r="EO74" s="280"/>
      <c r="EP74" s="280"/>
      <c r="EQ74" s="280"/>
      <c r="ER74" s="280"/>
      <c r="ES74" s="280"/>
      <c r="ET74" s="280"/>
      <c r="EU74" s="280"/>
      <c r="EV74" s="280"/>
      <c r="EW74" s="280"/>
      <c r="EX74" s="280"/>
      <c r="EY74" s="280"/>
      <c r="EZ74" s="280"/>
      <c r="FA74" s="280"/>
      <c r="FB74" s="280"/>
      <c r="FC74" s="280"/>
      <c r="FD74" s="280"/>
      <c r="FE74" s="280"/>
      <c r="FF74" s="280"/>
      <c r="FG74" s="280"/>
      <c r="FH74" s="280"/>
      <c r="FI74" s="280"/>
      <c r="FJ74" s="280"/>
      <c r="FK74" s="280"/>
      <c r="FL74" s="280"/>
      <c r="FM74" s="280"/>
      <c r="FN74" s="280"/>
      <c r="FO74" s="280"/>
      <c r="FP74" s="280"/>
      <c r="FQ74" s="280"/>
      <c r="FR74" s="280"/>
      <c r="FS74" s="280"/>
      <c r="FT74" s="280"/>
      <c r="FU74" s="280"/>
      <c r="FV74" s="280"/>
      <c r="FW74" s="280"/>
      <c r="FX74" s="280"/>
      <c r="FY74" s="280"/>
      <c r="FZ74" s="280"/>
      <c r="GA74" s="280"/>
      <c r="GB74" s="280"/>
      <c r="GC74" s="280"/>
      <c r="GD74" s="280"/>
      <c r="GE74" s="280"/>
      <c r="GF74" s="280"/>
      <c r="GG74" s="280"/>
      <c r="GH74" s="280"/>
      <c r="GI74" s="280"/>
      <c r="GJ74" s="280"/>
      <c r="GK74" s="280"/>
      <c r="GL74" s="280"/>
      <c r="GM74" s="280"/>
      <c r="GN74" s="280"/>
      <c r="GO74" s="280"/>
      <c r="GP74" s="280"/>
      <c r="GQ74" s="280"/>
      <c r="GR74" s="280"/>
      <c r="GS74" s="280"/>
      <c r="GT74" s="280"/>
      <c r="GU74" s="280"/>
      <c r="GV74" s="280"/>
    </row>
    <row r="75">
      <c r="A75" s="309" t="str">
        <v>乐容</v>
      </c>
      <c r="B75" s="310" t="str">
        <v>0105100049-2</v>
      </c>
      <c r="C75" s="309" t="str">
        <v>亚朵星球 双感双簧护脊床垫</v>
      </c>
      <c r="D75" s="309" t="str">
        <v>舒适灰-180*200*28cm</v>
      </c>
      <c r="E75">
        <f>SUM(F75:GX75)</f>
      </c>
      <c r="F75" s="280">
        <f>IFERROR(SUMPRODUCT(('控温被PRO-S级品'!$B$2:$B$10=$B75)*('控温被PRO-S级品'!$E$1:$BE$1=F$1)*('控温被PRO-S级品'!$E$2:$BE$10)),0)+IFERROR(SUMPRODUCT(('冬被-S级品'!$B$2:$B$10=$B75)*('冬被-S级品'!$E$1:$AW$1=F$1)*('冬被-S级品'!$E$2:$AW$10)),0)+IFERROR(SUMPRODUCT(('白止-S级品'!$A$2:$A$26=$B75)*('白止-S级品'!$D$1:$AV$1=F$1)*('白止-S级品'!$D$2:$AV$26)),0)+IFERROR(SUMPRODUCT(('乐容-S级品'!$A$4:$A$32=$B75)*('乐容-S级品'!$L$3:$CA$3=F$1)*('乐容-S级品'!$L$4:$CA$32)),0)</f>
      </c>
      <c r="G75" s="280">
        <f>IFERROR(SUMPRODUCT(('控温被PRO-S级品'!$B$2:$B$10=$B75)*('控温被PRO-S级品'!$E$1:$BE$1=G$1)*('控温被PRO-S级品'!$E$2:$BE$10)),0)+IFERROR(SUMPRODUCT(('冬被-S级品'!$B$2:$B$10=$B75)*('冬被-S级品'!$E$1:$AW$1=G$1)*('冬被-S级品'!$E$2:$AW$10)),0)+IFERROR(SUMPRODUCT(('白止-S级品'!$A$2:$A$26=$B75)*('白止-S级品'!$D$1:$AV$1=G$1)*('白止-S级品'!$D$2:$AV$26)),0)+IFERROR(SUMPRODUCT(('乐容-S级品'!$A$4:$A$32=$B75)*('乐容-S级品'!$L$3:$CA$3=G$1)*('乐容-S级品'!$L$4:$CA$32)),0)</f>
      </c>
      <c r="H75" s="280">
        <f>IFERROR(SUMPRODUCT(('控温被PRO-S级品'!$B$2:$B$10=$B75)*('控温被PRO-S级品'!$E$1:$BE$1=H$1)*('控温被PRO-S级品'!$E$2:$BE$10)),0)+IFERROR(SUMPRODUCT(('冬被-S级品'!$B$2:$B$10=$B75)*('冬被-S级品'!$E$1:$AW$1=H$1)*('冬被-S级品'!$E$2:$AW$10)),0)+IFERROR(SUMPRODUCT(('白止-S级品'!$A$2:$A$26=$B75)*('白止-S级品'!$D$1:$AV$1=H$1)*('白止-S级品'!$D$2:$AV$26)),0)+IFERROR(SUMPRODUCT(('乐容-S级品'!$A$4:$A$32=$B75)*('乐容-S级品'!$L$3:$CA$3=H$1)*('乐容-S级品'!$L$4:$CA$32)),0)</f>
      </c>
      <c r="I75" s="280">
        <f>IFERROR(SUMPRODUCT(('控温被PRO-S级品'!$B$2:$B$10=$B75)*('控温被PRO-S级品'!$E$1:$BE$1=I$1)*('控温被PRO-S级品'!$E$2:$BE$10)),0)+IFERROR(SUMPRODUCT(('冬被-S级品'!$B$2:$B$10=$B75)*('冬被-S级品'!$E$1:$AW$1=I$1)*('冬被-S级品'!$E$2:$AW$10)),0)+IFERROR(SUMPRODUCT(('白止-S级品'!$A$2:$A$26=$B75)*('白止-S级品'!$D$1:$AV$1=I$1)*('白止-S级品'!$D$2:$AV$26)),0)+IFERROR(SUMPRODUCT(('乐容-S级品'!$A$4:$A$32=$B75)*('乐容-S级品'!$L$3:$CA$3=I$1)*('乐容-S级品'!$L$4:$CA$32)),0)</f>
      </c>
      <c r="J75" s="280">
        <f>IFERROR(SUMPRODUCT(('控温被PRO-S级品'!$B$2:$B$10=$B75)*('控温被PRO-S级品'!$E$1:$BE$1=J$1)*('控温被PRO-S级品'!$E$2:$BE$10)),0)+IFERROR(SUMPRODUCT(('冬被-S级品'!$B$2:$B$10=$B75)*('冬被-S级品'!$E$1:$AW$1=J$1)*('冬被-S级品'!$E$2:$AW$10)),0)+IFERROR(SUMPRODUCT(('白止-S级品'!$A$2:$A$26=$B75)*('白止-S级品'!$D$1:$AV$1=J$1)*('白止-S级品'!$D$2:$AV$26)),0)+IFERROR(SUMPRODUCT(('乐容-S级品'!$A$4:$A$32=$B75)*('乐容-S级品'!$L$3:$CA$3=J$1)*('乐容-S级品'!$L$4:$CA$32)),0)</f>
      </c>
      <c r="K75" s="280">
        <f>IFERROR(SUMPRODUCT(('控温被PRO-S级品'!$B$2:$B$10=$B75)*('控温被PRO-S级品'!$E$1:$BE$1=K$1)*('控温被PRO-S级品'!$E$2:$BE$10)),0)+IFERROR(SUMPRODUCT(('冬被-S级品'!$B$2:$B$10=$B75)*('冬被-S级品'!$E$1:$AW$1=K$1)*('冬被-S级品'!$E$2:$AW$10)),0)+IFERROR(SUMPRODUCT(('白止-S级品'!$A$2:$A$26=$B75)*('白止-S级品'!$D$1:$AV$1=K$1)*('白止-S级品'!$D$2:$AV$26)),0)+IFERROR(SUMPRODUCT(('乐容-S级品'!$A$4:$A$32=$B75)*('乐容-S级品'!$L$3:$CA$3=K$1)*('乐容-S级品'!$L$4:$CA$32)),0)</f>
      </c>
      <c r="L75" s="280">
        <f>IFERROR(SUMPRODUCT(('控温被PRO-S级品'!$B$2:$B$10=$B75)*('控温被PRO-S级品'!$E$1:$BE$1=L$1)*('控温被PRO-S级品'!$E$2:$BE$10)),0)+IFERROR(SUMPRODUCT(('冬被-S级品'!$B$2:$B$10=$B75)*('冬被-S级品'!$E$1:$AW$1=L$1)*('冬被-S级品'!$E$2:$AW$10)),0)+IFERROR(SUMPRODUCT(('白止-S级品'!$A$2:$A$26=$B75)*('白止-S级品'!$D$1:$AV$1=L$1)*('白止-S级品'!$D$2:$AV$26)),0)+IFERROR(SUMPRODUCT(('乐容-S级品'!$A$4:$A$32=$B75)*('乐容-S级品'!$L$3:$CA$3=L$1)*('乐容-S级品'!$L$4:$CA$32)),0)</f>
      </c>
      <c r="M75" s="280">
        <f>IFERROR(SUMPRODUCT(('控温被PRO-S级品'!$B$2:$B$10=$B75)*('控温被PRO-S级品'!$E$1:$BE$1=M$1)*('控温被PRO-S级品'!$E$2:$BE$10)),0)+IFERROR(SUMPRODUCT(('冬被-S级品'!$B$2:$B$10=$B75)*('冬被-S级品'!$E$1:$AW$1=M$1)*('冬被-S级品'!$E$2:$AW$10)),0)+IFERROR(SUMPRODUCT(('白止-S级品'!$A$2:$A$26=$B75)*('白止-S级品'!$D$1:$AV$1=M$1)*('白止-S级品'!$D$2:$AV$26)),0)+IFERROR(SUMPRODUCT(('乐容-S级品'!$A$4:$A$32=$B75)*('乐容-S级品'!$L$3:$CA$3=M$1)*('乐容-S级品'!$L$4:$CA$32)),0)</f>
      </c>
      <c r="N75" s="280">
        <f>IFERROR(SUMPRODUCT(('控温被PRO-S级品'!$B$2:$B$10=$B75)*('控温被PRO-S级品'!$E$1:$BE$1=N$1)*('控温被PRO-S级品'!$E$2:$BE$10)),0)+IFERROR(SUMPRODUCT(('冬被-S级品'!$B$2:$B$10=$B75)*('冬被-S级品'!$E$1:$AW$1=N$1)*('冬被-S级品'!$E$2:$AW$10)),0)+IFERROR(SUMPRODUCT(('白止-S级品'!$A$2:$A$26=$B75)*('白止-S级品'!$D$1:$AV$1=N$1)*('白止-S级品'!$D$2:$AV$26)),0)+IFERROR(SUMPRODUCT(('乐容-S级品'!$A$4:$A$32=$B75)*('乐容-S级品'!$L$3:$CA$3=N$1)*('乐容-S级品'!$L$4:$CA$32)),0)</f>
      </c>
      <c r="O75" s="280">
        <f>IFERROR(SUMPRODUCT(('控温被PRO-S级品'!$B$2:$B$10=$B75)*('控温被PRO-S级品'!$E$1:$BE$1=O$1)*('控温被PRO-S级品'!$E$2:$BE$10)),0)+IFERROR(SUMPRODUCT(('冬被-S级品'!$B$2:$B$10=$B75)*('冬被-S级品'!$E$1:$AW$1=O$1)*('冬被-S级品'!$E$2:$AW$10)),0)+IFERROR(SUMPRODUCT(('白止-S级品'!$A$2:$A$26=$B75)*('白止-S级品'!$D$1:$AV$1=O$1)*('白止-S级品'!$D$2:$AV$26)),0)+IFERROR(SUMPRODUCT(('乐容-S级品'!$A$4:$A$32=$B75)*('乐容-S级品'!$L$3:$CA$3=O$1)*('乐容-S级品'!$L$4:$CA$32)),0)</f>
      </c>
      <c r="P75" s="280">
        <f>IFERROR(SUMPRODUCT(('控温被PRO-S级品'!$B$2:$B$10=$B75)*('控温被PRO-S级品'!$E$1:$BE$1=P$1)*('控温被PRO-S级品'!$E$2:$BE$10)),0)+IFERROR(SUMPRODUCT(('冬被-S级品'!$B$2:$B$10=$B75)*('冬被-S级品'!$E$1:$AW$1=P$1)*('冬被-S级品'!$E$2:$AW$10)),0)+IFERROR(SUMPRODUCT(('白止-S级品'!$A$2:$A$26=$B75)*('白止-S级品'!$D$1:$AV$1=P$1)*('白止-S级品'!$D$2:$AV$26)),0)+IFERROR(SUMPRODUCT(('乐容-S级品'!$A$4:$A$32=$B75)*('乐容-S级品'!$L$3:$CA$3=P$1)*('乐容-S级品'!$L$4:$CA$32)),0)</f>
      </c>
      <c r="Q75" s="280">
        <f>IFERROR(SUMPRODUCT(('控温被PRO-S级品'!$B$2:$B$10=$B75)*('控温被PRO-S级品'!$E$1:$BE$1=Q$1)*('控温被PRO-S级品'!$E$2:$BE$10)),0)+IFERROR(SUMPRODUCT(('冬被-S级品'!$B$2:$B$10=$B75)*('冬被-S级品'!$E$1:$AW$1=Q$1)*('冬被-S级品'!$E$2:$AW$10)),0)+IFERROR(SUMPRODUCT(('白止-S级品'!$A$2:$A$26=$B75)*('白止-S级品'!$D$1:$AV$1=Q$1)*('白止-S级品'!$D$2:$AV$26)),0)+IFERROR(SUMPRODUCT(('乐容-S级品'!$A$4:$A$32=$B75)*('乐容-S级品'!$L$3:$CA$3=Q$1)*('乐容-S级品'!$L$4:$CA$32)),0)</f>
      </c>
      <c r="R75" s="280">
        <f>IFERROR(SUMPRODUCT(('控温被PRO-S级品'!$B$2:$B$10=$B75)*('控温被PRO-S级品'!$E$1:$BE$1=R$1)*('控温被PRO-S级品'!$E$2:$BE$10)),0)+IFERROR(SUMPRODUCT(('冬被-S级品'!$B$2:$B$10=$B75)*('冬被-S级品'!$E$1:$AW$1=R$1)*('冬被-S级品'!$E$2:$AW$10)),0)+IFERROR(SUMPRODUCT(('白止-S级品'!$A$2:$A$26=$B75)*('白止-S级品'!$D$1:$AV$1=R$1)*('白止-S级品'!$D$2:$AV$26)),0)+IFERROR(SUMPRODUCT(('乐容-S级品'!$A$4:$A$32=$B75)*('乐容-S级品'!$L$3:$CA$3=R$1)*('乐容-S级品'!$L$4:$CA$32)),0)</f>
      </c>
      <c r="S75" s="280">
        <f>IFERROR(SUMPRODUCT(('控温被PRO-S级品'!$B$2:$B$10=$B75)*('控温被PRO-S级品'!$E$1:$BE$1=S$1)*('控温被PRO-S级品'!$E$2:$BE$10)),0)+IFERROR(SUMPRODUCT(('冬被-S级品'!$B$2:$B$10=$B75)*('冬被-S级品'!$E$1:$AW$1=S$1)*('冬被-S级品'!$E$2:$AW$10)),0)+IFERROR(SUMPRODUCT(('白止-S级品'!$A$2:$A$26=$B75)*('白止-S级品'!$D$1:$AV$1=S$1)*('白止-S级品'!$D$2:$AV$26)),0)+IFERROR(SUMPRODUCT(('乐容-S级品'!$A$4:$A$32=$B75)*('乐容-S级品'!$L$3:$CA$3=S$1)*('乐容-S级品'!$L$4:$CA$32)),0)</f>
      </c>
      <c r="T75" s="280">
        <f>IFERROR(SUMPRODUCT(('控温被PRO-S级品'!$B$2:$B$10=$B75)*('控温被PRO-S级品'!$E$1:$BE$1=T$1)*('控温被PRO-S级品'!$E$2:$BE$10)),0)+IFERROR(SUMPRODUCT(('冬被-S级品'!$B$2:$B$10=$B75)*('冬被-S级品'!$E$1:$AW$1=T$1)*('冬被-S级品'!$E$2:$AW$10)),0)+IFERROR(SUMPRODUCT(('白止-S级品'!$A$2:$A$26=$B75)*('白止-S级品'!$D$1:$AV$1=T$1)*('白止-S级品'!$D$2:$AV$26)),0)+IFERROR(SUMPRODUCT(('乐容-S级品'!$A$4:$A$32=$B75)*('乐容-S级品'!$L$3:$CA$3=T$1)*('乐容-S级品'!$L$4:$CA$32)),0)</f>
      </c>
      <c r="U75" s="280">
        <f>IFERROR(SUMPRODUCT(('控温被PRO-S级品'!$B$2:$B$10=$B75)*('控温被PRO-S级品'!$E$1:$BE$1=U$1)*('控温被PRO-S级品'!$E$2:$BE$10)),0)+IFERROR(SUMPRODUCT(('冬被-S级品'!$B$2:$B$10=$B75)*('冬被-S级品'!$E$1:$AW$1=U$1)*('冬被-S级品'!$E$2:$AW$10)),0)+IFERROR(SUMPRODUCT(('白止-S级品'!$A$2:$A$26=$B75)*('白止-S级品'!$D$1:$AV$1=U$1)*('白止-S级品'!$D$2:$AV$26)),0)+IFERROR(SUMPRODUCT(('乐容-S级品'!$A$4:$A$32=$B75)*('乐容-S级品'!$L$3:$CA$3=U$1)*('乐容-S级品'!$L$4:$CA$32)),0)</f>
      </c>
      <c r="V75" s="280">
        <f>IFERROR(SUMPRODUCT(('控温被PRO-S级品'!$B$2:$B$10=$B75)*('控温被PRO-S级品'!$E$1:$BE$1=V$1)*('控温被PRO-S级品'!$E$2:$BE$10)),0)+IFERROR(SUMPRODUCT(('冬被-S级品'!$B$2:$B$10=$B75)*('冬被-S级品'!$E$1:$AW$1=V$1)*('冬被-S级品'!$E$2:$AW$10)),0)+IFERROR(SUMPRODUCT(('白止-S级品'!$A$2:$A$26=$B75)*('白止-S级品'!$D$1:$AV$1=V$1)*('白止-S级品'!$D$2:$AV$26)),0)+IFERROR(SUMPRODUCT(('乐容-S级品'!$A$4:$A$32=$B75)*('乐容-S级品'!$L$3:$CA$3=V$1)*('乐容-S级品'!$L$4:$CA$32)),0)</f>
      </c>
      <c r="W75" s="280">
        <f>IFERROR(SUMPRODUCT(('控温被PRO-S级品'!$B$2:$B$10=$B75)*('控温被PRO-S级品'!$E$1:$BE$1=W$1)*('控温被PRO-S级品'!$E$2:$BE$10)),0)+IFERROR(SUMPRODUCT(('冬被-S级品'!$B$2:$B$10=$B75)*('冬被-S级品'!$E$1:$AW$1=W$1)*('冬被-S级品'!$E$2:$AW$10)),0)+IFERROR(SUMPRODUCT(('白止-S级品'!$A$2:$A$26=$B75)*('白止-S级品'!$D$1:$AV$1=W$1)*('白止-S级品'!$D$2:$AV$26)),0)+IFERROR(SUMPRODUCT(('乐容-S级品'!$A$4:$A$32=$B75)*('乐容-S级品'!$L$3:$CA$3=W$1)*('乐容-S级品'!$L$4:$CA$32)),0)</f>
      </c>
      <c r="X75" s="280">
        <f>IFERROR(SUMPRODUCT(('控温被PRO-S级品'!$B$2:$B$10=$B75)*('控温被PRO-S级品'!$E$1:$BE$1=X$1)*('控温被PRO-S级品'!$E$2:$BE$10)),0)+IFERROR(SUMPRODUCT(('冬被-S级品'!$B$2:$B$10=$B75)*('冬被-S级品'!$E$1:$AW$1=X$1)*('冬被-S级品'!$E$2:$AW$10)),0)+IFERROR(SUMPRODUCT(('白止-S级品'!$A$2:$A$26=$B75)*('白止-S级品'!$D$1:$AV$1=X$1)*('白止-S级品'!$D$2:$AV$26)),0)+IFERROR(SUMPRODUCT(('乐容-S级品'!$A$4:$A$32=$B75)*('乐容-S级品'!$L$3:$CA$3=X$1)*('乐容-S级品'!$L$4:$CA$32)),0)</f>
      </c>
      <c r="Y75" s="280">
        <f>IFERROR(SUMPRODUCT(('控温被PRO-S级品'!$B$2:$B$10=$B75)*('控温被PRO-S级品'!$E$1:$BE$1=Y$1)*('控温被PRO-S级品'!$E$2:$BE$10)),0)+IFERROR(SUMPRODUCT(('冬被-S级品'!$B$2:$B$10=$B75)*('冬被-S级品'!$E$1:$AW$1=Y$1)*('冬被-S级品'!$E$2:$AW$10)),0)+IFERROR(SUMPRODUCT(('白止-S级品'!$A$2:$A$26=$B75)*('白止-S级品'!$D$1:$AV$1=Y$1)*('白止-S级品'!$D$2:$AV$26)),0)+IFERROR(SUMPRODUCT(('乐容-S级品'!$A$4:$A$32=$B75)*('乐容-S级品'!$L$3:$CA$3=Y$1)*('乐容-S级品'!$L$4:$CA$32)),0)</f>
      </c>
      <c r="Z75" s="280">
        <f>IFERROR(SUMPRODUCT(('控温被PRO-S级品'!$B$2:$B$10=$B75)*('控温被PRO-S级品'!$E$1:$BE$1=Z$1)*('控温被PRO-S级品'!$E$2:$BE$10)),0)+IFERROR(SUMPRODUCT(('冬被-S级品'!$B$2:$B$10=$B75)*('冬被-S级品'!$E$1:$AW$1=Z$1)*('冬被-S级品'!$E$2:$AW$10)),0)+IFERROR(SUMPRODUCT(('白止-S级品'!$A$2:$A$26=$B75)*('白止-S级品'!$D$1:$AV$1=Z$1)*('白止-S级品'!$D$2:$AV$26)),0)+IFERROR(SUMPRODUCT(('乐容-S级品'!$A$4:$A$32=$B75)*('乐容-S级品'!$L$3:$CA$3=Z$1)*('乐容-S级品'!$L$4:$CA$32)),0)</f>
      </c>
      <c r="AA75" s="280">
        <f>IFERROR(SUMPRODUCT(('控温被PRO-S级品'!$B$2:$B$10=$B75)*('控温被PRO-S级品'!$E$1:$BE$1=AA$1)*('控温被PRO-S级品'!$E$2:$BE$10)),0)+IFERROR(SUMPRODUCT(('冬被-S级品'!$B$2:$B$10=$B75)*('冬被-S级品'!$E$1:$AW$1=AA$1)*('冬被-S级品'!$E$2:$AW$10)),0)+IFERROR(SUMPRODUCT(('白止-S级品'!$A$2:$A$26=$B75)*('白止-S级品'!$D$1:$AV$1=AA$1)*('白止-S级品'!$D$2:$AV$26)),0)+IFERROR(SUMPRODUCT(('乐容-S级品'!$A$4:$A$32=$B75)*('乐容-S级品'!$L$3:$CA$3=AA$1)*('乐容-S级品'!$L$4:$CA$32)),0)</f>
      </c>
      <c r="AB75" s="280">
        <f>IFERROR(SUMPRODUCT(('控温被PRO-S级品'!$B$2:$B$10=$B75)*('控温被PRO-S级品'!$E$1:$BE$1=AB$1)*('控温被PRO-S级品'!$E$2:$BE$10)),0)+IFERROR(SUMPRODUCT(('冬被-S级品'!$B$2:$B$10=$B75)*('冬被-S级品'!$E$1:$AW$1=AB$1)*('冬被-S级品'!$E$2:$AW$10)),0)+IFERROR(SUMPRODUCT(('白止-S级品'!$A$2:$A$26=$B75)*('白止-S级品'!$D$1:$AV$1=AB$1)*('白止-S级品'!$D$2:$AV$26)),0)+IFERROR(SUMPRODUCT(('乐容-S级品'!$A$4:$A$32=$B75)*('乐容-S级品'!$L$3:$CA$3=AB$1)*('乐容-S级品'!$L$4:$CA$32)),0)</f>
      </c>
      <c r="AC75" s="280">
        <f>IFERROR(SUMPRODUCT(('控温被PRO-S级品'!$B$2:$B$10=$B75)*('控温被PRO-S级品'!$E$1:$BE$1=AC$1)*('控温被PRO-S级品'!$E$2:$BE$10)),0)+IFERROR(SUMPRODUCT(('冬被-S级品'!$B$2:$B$10=$B75)*('冬被-S级品'!$E$1:$AW$1=AC$1)*('冬被-S级品'!$E$2:$AW$10)),0)+IFERROR(SUMPRODUCT(('白止-S级品'!$A$2:$A$26=$B75)*('白止-S级品'!$D$1:$AV$1=AC$1)*('白止-S级品'!$D$2:$AV$26)),0)+IFERROR(SUMPRODUCT(('乐容-S级品'!$A$4:$A$32=$B75)*('乐容-S级品'!$L$3:$CA$3=AC$1)*('乐容-S级品'!$L$4:$CA$32)),0)</f>
      </c>
      <c r="AD75" s="280">
        <f>IFERROR(SUMPRODUCT(('控温被PRO-S级品'!$B$2:$B$10=$B75)*('控温被PRO-S级品'!$E$1:$BE$1=AD$1)*('控温被PRO-S级品'!$E$2:$BE$10)),0)+IFERROR(SUMPRODUCT(('冬被-S级品'!$B$2:$B$10=$B75)*('冬被-S级品'!$E$1:$AW$1=AD$1)*('冬被-S级品'!$E$2:$AW$10)),0)+IFERROR(SUMPRODUCT(('白止-S级品'!$A$2:$A$26=$B75)*('白止-S级品'!$D$1:$AV$1=AD$1)*('白止-S级品'!$D$2:$AV$26)),0)+IFERROR(SUMPRODUCT(('乐容-S级品'!$A$4:$A$32=$B75)*('乐容-S级品'!$L$3:$CA$3=AD$1)*('乐容-S级品'!$L$4:$CA$32)),0)</f>
      </c>
      <c r="AE75" s="280">
        <f>IFERROR(SUMPRODUCT(('控温被PRO-S级品'!$B$2:$B$10=$B75)*('控温被PRO-S级品'!$E$1:$BE$1=AE$1)*('控温被PRO-S级品'!$E$2:$BE$10)),0)+IFERROR(SUMPRODUCT(('冬被-S级品'!$B$2:$B$10=$B75)*('冬被-S级品'!$E$1:$AW$1=AE$1)*('冬被-S级品'!$E$2:$AW$10)),0)+IFERROR(SUMPRODUCT(('白止-S级品'!$A$2:$A$26=$B75)*('白止-S级品'!$D$1:$AV$1=AE$1)*('白止-S级品'!$D$2:$AV$26)),0)+IFERROR(SUMPRODUCT(('乐容-S级品'!$A$4:$A$32=$B75)*('乐容-S级品'!$L$3:$CA$3=AE$1)*('乐容-S级品'!$L$4:$CA$32)),0)</f>
      </c>
      <c r="AF75" s="280">
        <f>IFERROR(SUMPRODUCT(('控温被PRO-S级品'!$B$2:$B$10=$B75)*('控温被PRO-S级品'!$E$1:$BE$1=AF$1)*('控温被PRO-S级品'!$E$2:$BE$10)),0)+IFERROR(SUMPRODUCT(('冬被-S级品'!$B$2:$B$10=$B75)*('冬被-S级品'!$E$1:$AW$1=AF$1)*('冬被-S级品'!$E$2:$AW$10)),0)+IFERROR(SUMPRODUCT(('白止-S级品'!$A$2:$A$26=$B75)*('白止-S级品'!$D$1:$AV$1=AF$1)*('白止-S级品'!$D$2:$AV$26)),0)+IFERROR(SUMPRODUCT(('乐容-S级品'!$A$4:$A$32=$B75)*('乐容-S级品'!$L$3:$CA$3=AF$1)*('乐容-S级品'!$L$4:$CA$32)),0)</f>
      </c>
      <c r="AG75" s="280">
        <f>IFERROR(SUMPRODUCT(('控温被PRO-S级品'!$B$2:$B$10=$B75)*('控温被PRO-S级品'!$E$1:$BE$1=AG$1)*('控温被PRO-S级品'!$E$2:$BE$10)),0)+IFERROR(SUMPRODUCT(('冬被-S级品'!$B$2:$B$10=$B75)*('冬被-S级品'!$E$1:$AW$1=AG$1)*('冬被-S级品'!$E$2:$AW$10)),0)+IFERROR(SUMPRODUCT(('白止-S级品'!$A$2:$A$26=$B75)*('白止-S级品'!$D$1:$AV$1=AG$1)*('白止-S级品'!$D$2:$AV$26)),0)+IFERROR(SUMPRODUCT(('乐容-S级品'!$A$4:$A$32=$B75)*('乐容-S级品'!$L$3:$CA$3=AG$1)*('乐容-S级品'!$L$4:$CA$32)),0)</f>
      </c>
      <c r="AH75" s="280">
        <f>IFERROR(SUMPRODUCT(('控温被PRO-S级品'!$B$2:$B$10=$B75)*('控温被PRO-S级品'!$E$1:$BE$1=AH$1)*('控温被PRO-S级品'!$E$2:$BE$10)),0)+IFERROR(SUMPRODUCT(('冬被-S级品'!$B$2:$B$10=$B75)*('冬被-S级品'!$E$1:$AW$1=AH$1)*('冬被-S级品'!$E$2:$AW$10)),0)+IFERROR(SUMPRODUCT(('白止-S级品'!$A$2:$A$26=$B75)*('白止-S级品'!$D$1:$AV$1=AH$1)*('白止-S级品'!$D$2:$AV$26)),0)+IFERROR(SUMPRODUCT(('乐容-S级品'!$A$4:$A$32=$B75)*('乐容-S级品'!$L$3:$CA$3=AH$1)*('乐容-S级品'!$L$4:$CA$32)),0)</f>
      </c>
      <c r="AI75" s="280">
        <f>IFERROR(SUMPRODUCT(('控温被PRO-S级品'!$B$2:$B$10=$B75)*('控温被PRO-S级品'!$E$1:$BE$1=AI$1)*('控温被PRO-S级品'!$E$2:$BE$10)),0)+IFERROR(SUMPRODUCT(('冬被-S级品'!$B$2:$B$10=$B75)*('冬被-S级品'!$E$1:$AW$1=AI$1)*('冬被-S级品'!$E$2:$AW$10)),0)+IFERROR(SUMPRODUCT(('白止-S级品'!$A$2:$A$26=$B75)*('白止-S级品'!$D$1:$AV$1=AI$1)*('白止-S级品'!$D$2:$AV$26)),0)+IFERROR(SUMPRODUCT(('乐容-S级品'!$A$4:$A$32=$B75)*('乐容-S级品'!$L$3:$CA$3=AI$1)*('乐容-S级品'!$L$4:$CA$32)),0)</f>
      </c>
      <c r="AJ75" s="280">
        <f>IFERROR(SUMPRODUCT(('控温被PRO-S级品'!$B$2:$B$10=$B75)*('控温被PRO-S级品'!$E$1:$BE$1=AJ$1)*('控温被PRO-S级品'!$E$2:$BE$10)),0)+IFERROR(SUMPRODUCT(('冬被-S级品'!$B$2:$B$10=$B75)*('冬被-S级品'!$E$1:$AW$1=AJ$1)*('冬被-S级品'!$E$2:$AW$10)),0)+IFERROR(SUMPRODUCT(('白止-S级品'!$A$2:$A$26=$B75)*('白止-S级品'!$D$1:$AV$1=AJ$1)*('白止-S级品'!$D$2:$AV$26)),0)+IFERROR(SUMPRODUCT(('乐容-S级品'!$A$4:$A$32=$B75)*('乐容-S级品'!$L$3:$CA$3=AJ$1)*('乐容-S级品'!$L$4:$CA$32)),0)</f>
      </c>
      <c r="AK75" s="280">
        <f>IFERROR(SUMPRODUCT(('控温被PRO-S级品'!$B$2:$B$10=$B75)*('控温被PRO-S级品'!$E$1:$BE$1=AK$1)*('控温被PRO-S级品'!$E$2:$BE$10)),0)+IFERROR(SUMPRODUCT(('冬被-S级品'!$B$2:$B$10=$B75)*('冬被-S级品'!$E$1:$AW$1=AK$1)*('冬被-S级品'!$E$2:$AW$10)),0)+IFERROR(SUMPRODUCT(('白止-S级品'!$A$2:$A$26=$B75)*('白止-S级品'!$D$1:$AV$1=AK$1)*('白止-S级品'!$D$2:$AV$26)),0)+IFERROR(SUMPRODUCT(('乐容-S级品'!$A$4:$A$32=$B75)*('乐容-S级品'!$L$3:$CA$3=AK$1)*('乐容-S级品'!$L$4:$CA$32)),0)</f>
      </c>
      <c r="AL75" s="280">
        <f>IFERROR(SUMPRODUCT(('控温被PRO-S级品'!$B$2:$B$10=$B75)*('控温被PRO-S级品'!$E$1:$BE$1=AL$1)*('控温被PRO-S级品'!$E$2:$BE$10)),0)+IFERROR(SUMPRODUCT(('冬被-S级品'!$B$2:$B$10=$B75)*('冬被-S级品'!$E$1:$AW$1=AL$1)*('冬被-S级品'!$E$2:$AW$10)),0)+IFERROR(SUMPRODUCT(('白止-S级品'!$A$2:$A$26=$B75)*('白止-S级品'!$D$1:$AV$1=AL$1)*('白止-S级品'!$D$2:$AV$26)),0)+IFERROR(SUMPRODUCT(('乐容-S级品'!$A$4:$A$32=$B75)*('乐容-S级品'!$L$3:$CA$3=AL$1)*('乐容-S级品'!$L$4:$CA$32)),0)</f>
      </c>
      <c r="AM75" s="280">
        <f>IFERROR(SUMPRODUCT(('控温被PRO-S级品'!$B$2:$B$10=$B75)*('控温被PRO-S级品'!$E$1:$BE$1=AM$1)*('控温被PRO-S级品'!$E$2:$BE$10)),0)+IFERROR(SUMPRODUCT(('冬被-S级品'!$B$2:$B$10=$B75)*('冬被-S级品'!$E$1:$AW$1=AM$1)*('冬被-S级品'!$E$2:$AW$10)),0)+IFERROR(SUMPRODUCT(('白止-S级品'!$A$2:$A$26=$B75)*('白止-S级品'!$D$1:$AV$1=AM$1)*('白止-S级品'!$D$2:$AV$26)),0)+IFERROR(SUMPRODUCT(('乐容-S级品'!$A$4:$A$32=$B75)*('乐容-S级品'!$L$3:$CA$3=AM$1)*('乐容-S级品'!$L$4:$CA$32)),0)</f>
      </c>
      <c r="AN75" s="280">
        <f>IFERROR(SUMPRODUCT(('控温被PRO-S级品'!$B$2:$B$10=$B75)*('控温被PRO-S级品'!$E$1:$BE$1=AN$1)*('控温被PRO-S级品'!$E$2:$BE$10)),0)+IFERROR(SUMPRODUCT(('冬被-S级品'!$B$2:$B$10=$B75)*('冬被-S级品'!$E$1:$AW$1=AN$1)*('冬被-S级品'!$E$2:$AW$10)),0)+IFERROR(SUMPRODUCT(('白止-S级品'!$A$2:$A$26=$B75)*('白止-S级品'!$D$1:$AV$1=AN$1)*('白止-S级品'!$D$2:$AV$26)),0)+IFERROR(SUMPRODUCT(('乐容-S级品'!$A$4:$A$32=$B75)*('乐容-S级品'!$L$3:$CA$3=AN$1)*('乐容-S级品'!$L$4:$CA$32)),0)</f>
      </c>
      <c r="AO75" s="280">
        <f>IFERROR(SUMPRODUCT(('控温被PRO-S级品'!$B$2:$B$10=$B75)*('控温被PRO-S级品'!$E$1:$BE$1=AO$1)*('控温被PRO-S级品'!$E$2:$BE$10)),0)+IFERROR(SUMPRODUCT(('冬被-S级品'!$B$2:$B$10=$B75)*('冬被-S级品'!$E$1:$AW$1=AO$1)*('冬被-S级品'!$E$2:$AW$10)),0)+IFERROR(SUMPRODUCT(('白止-S级品'!$A$2:$A$26=$B75)*('白止-S级品'!$D$1:$AV$1=AO$1)*('白止-S级品'!$D$2:$AV$26)),0)+IFERROR(SUMPRODUCT(('乐容-S级品'!$A$4:$A$32=$B75)*('乐容-S级品'!$L$3:$CA$3=AO$1)*('乐容-S级品'!$L$4:$CA$32)),0)</f>
      </c>
      <c r="AP75" s="280">
        <f>IFERROR(SUMPRODUCT(('控温被PRO-S级品'!$B$2:$B$10=$B75)*('控温被PRO-S级品'!$E$1:$BE$1=AP$1)*('控温被PRO-S级品'!$E$2:$BE$10)),0)+IFERROR(SUMPRODUCT(('冬被-S级品'!$B$2:$B$10=$B75)*('冬被-S级品'!$E$1:$AW$1=AP$1)*('冬被-S级品'!$E$2:$AW$10)),0)+IFERROR(SUMPRODUCT(('白止-S级品'!$A$2:$A$26=$B75)*('白止-S级品'!$D$1:$AV$1=AP$1)*('白止-S级品'!$D$2:$AV$26)),0)+IFERROR(SUMPRODUCT(('乐容-S级品'!$A$4:$A$32=$B75)*('乐容-S级品'!$L$3:$CA$3=AP$1)*('乐容-S级品'!$L$4:$CA$32)),0)</f>
      </c>
      <c r="AQ75" s="280">
        <f>IFERROR(SUMPRODUCT(('控温被PRO-S级品'!$B$2:$B$10=$B75)*('控温被PRO-S级品'!$E$1:$BE$1=AQ$1)*('控温被PRO-S级品'!$E$2:$BE$10)),0)+IFERROR(SUMPRODUCT(('冬被-S级品'!$B$2:$B$10=$B75)*('冬被-S级品'!$E$1:$AW$1=AQ$1)*('冬被-S级品'!$E$2:$AW$10)),0)+IFERROR(SUMPRODUCT(('白止-S级品'!$A$2:$A$26=$B75)*('白止-S级品'!$D$1:$AV$1=AQ$1)*('白止-S级品'!$D$2:$AV$26)),0)+IFERROR(SUMPRODUCT(('乐容-S级品'!$A$4:$A$32=$B75)*('乐容-S级品'!$L$3:$CA$3=AQ$1)*('乐容-S级品'!$L$4:$CA$32)),0)</f>
      </c>
      <c r="AR75" s="280">
        <f>IFERROR(SUMPRODUCT(('控温被PRO-S级品'!$B$2:$B$10=$B75)*('控温被PRO-S级品'!$E$1:$BE$1=AR$1)*('控温被PRO-S级品'!$E$2:$BE$10)),0)+IFERROR(SUMPRODUCT(('冬被-S级品'!$B$2:$B$10=$B75)*('冬被-S级品'!$E$1:$AW$1=AR$1)*('冬被-S级品'!$E$2:$AW$10)),0)+IFERROR(SUMPRODUCT(('白止-S级品'!$A$2:$A$26=$B75)*('白止-S级品'!$D$1:$AV$1=AR$1)*('白止-S级品'!$D$2:$AV$26)),0)+IFERROR(SUMPRODUCT(('乐容-S级品'!$A$4:$A$32=$B75)*('乐容-S级品'!$L$3:$CA$3=AR$1)*('乐容-S级品'!$L$4:$CA$32)),0)</f>
      </c>
      <c r="AS75" s="280">
        <f>IFERROR(SUMPRODUCT(('控温被PRO-S级品'!$B$2:$B$10=$B75)*('控温被PRO-S级品'!$E$1:$BE$1=AS$1)*('控温被PRO-S级品'!$E$2:$BE$10)),0)+IFERROR(SUMPRODUCT(('冬被-S级品'!$B$2:$B$10=$B75)*('冬被-S级品'!$E$1:$AW$1=AS$1)*('冬被-S级品'!$E$2:$AW$10)),0)+IFERROR(SUMPRODUCT(('白止-S级品'!$A$2:$A$26=$B75)*('白止-S级品'!$D$1:$AV$1=AS$1)*('白止-S级品'!$D$2:$AV$26)),0)+IFERROR(SUMPRODUCT(('乐容-S级品'!$A$4:$A$32=$B75)*('乐容-S级品'!$L$3:$CA$3=AS$1)*('乐容-S级品'!$L$4:$CA$32)),0)</f>
      </c>
      <c r="AT75" s="280">
        <f>IFERROR(SUMPRODUCT(('控温被PRO-S级品'!$B$2:$B$10=$B75)*('控温被PRO-S级品'!$E$1:$BE$1=AT$1)*('控温被PRO-S级品'!$E$2:$BE$10)),0)+IFERROR(SUMPRODUCT(('冬被-S级品'!$B$2:$B$10=$B75)*('冬被-S级品'!$E$1:$AW$1=AT$1)*('冬被-S级品'!$E$2:$AW$10)),0)+IFERROR(SUMPRODUCT(('白止-S级品'!$A$2:$A$26=$B75)*('白止-S级品'!$D$1:$AV$1=AT$1)*('白止-S级品'!$D$2:$AV$26)),0)+IFERROR(SUMPRODUCT(('乐容-S级品'!$A$4:$A$32=$B75)*('乐容-S级品'!$L$3:$CA$3=AT$1)*('乐容-S级品'!$L$4:$CA$32)),0)</f>
      </c>
      <c r="AU75" s="280">
        <f>IFERROR(SUMPRODUCT(('控温被PRO-S级品'!$B$2:$B$10=$B75)*('控温被PRO-S级品'!$E$1:$BE$1=AU$1)*('控温被PRO-S级品'!$E$2:$BE$10)),0)+IFERROR(SUMPRODUCT(('冬被-S级品'!$B$2:$B$10=$B75)*('冬被-S级品'!$E$1:$AW$1=AU$1)*('冬被-S级品'!$E$2:$AW$10)),0)+IFERROR(SUMPRODUCT(('白止-S级品'!$A$2:$A$26=$B75)*('白止-S级品'!$D$1:$AV$1=AU$1)*('白止-S级品'!$D$2:$AV$26)),0)+IFERROR(SUMPRODUCT(('乐容-S级品'!$A$4:$A$32=$B75)*('乐容-S级品'!$L$3:$CA$3=AU$1)*('乐容-S级品'!$L$4:$CA$32)),0)</f>
      </c>
      <c r="AV75" s="280">
        <f>IFERROR(SUMPRODUCT(('控温被PRO-S级品'!$B$2:$B$10=$B75)*('控温被PRO-S级品'!$E$1:$BE$1=AV$1)*('控温被PRO-S级品'!$E$2:$BE$10)),0)+IFERROR(SUMPRODUCT(('冬被-S级品'!$B$2:$B$10=$B75)*('冬被-S级品'!$E$1:$AW$1=AV$1)*('冬被-S级品'!$E$2:$AW$10)),0)+IFERROR(SUMPRODUCT(('白止-S级品'!$A$2:$A$26=$B75)*('白止-S级品'!$D$1:$AV$1=AV$1)*('白止-S级品'!$D$2:$AV$26)),0)+IFERROR(SUMPRODUCT(('乐容-S级品'!$A$4:$A$32=$B75)*('乐容-S级品'!$L$3:$CA$3=AV$1)*('乐容-S级品'!$L$4:$CA$32)),0)</f>
      </c>
      <c r="AW75" s="280">
        <f>IFERROR(SUMPRODUCT(('控温被PRO-S级品'!$B$2:$B$10=$B75)*('控温被PRO-S级品'!$E$1:$BE$1=AW$1)*('控温被PRO-S级品'!$E$2:$BE$10)),0)+IFERROR(SUMPRODUCT(('冬被-S级品'!$B$2:$B$10=$B75)*('冬被-S级品'!$E$1:$AW$1=AW$1)*('冬被-S级品'!$E$2:$AW$10)),0)+IFERROR(SUMPRODUCT(('白止-S级品'!$A$2:$A$26=$B75)*('白止-S级品'!$D$1:$AV$1=AW$1)*('白止-S级品'!$D$2:$AV$26)),0)+IFERROR(SUMPRODUCT(('乐容-S级品'!$A$4:$A$32=$B75)*('乐容-S级品'!$L$3:$CA$3=AW$1)*('乐容-S级品'!$L$4:$CA$32)),0)</f>
      </c>
      <c r="AX75" s="280">
        <f>IFERROR(SUMPRODUCT(('控温被PRO-S级品'!$B$2:$B$10=$B75)*('控温被PRO-S级品'!$E$1:$BE$1=AX$1)*('控温被PRO-S级品'!$E$2:$BE$10)),0)+IFERROR(SUMPRODUCT(('冬被-S级品'!$B$2:$B$10=$B75)*('冬被-S级品'!$E$1:$AW$1=AX$1)*('冬被-S级品'!$E$2:$AW$10)),0)+IFERROR(SUMPRODUCT(('白止-S级品'!$A$2:$A$26=$B75)*('白止-S级品'!$D$1:$AV$1=AX$1)*('白止-S级品'!$D$2:$AV$26)),0)+IFERROR(SUMPRODUCT(('乐容-S级品'!$A$4:$A$32=$B75)*('乐容-S级品'!$L$3:$CA$3=AX$1)*('乐容-S级品'!$L$4:$CA$32)),0)</f>
      </c>
      <c r="AY75" s="280">
        <f>IFERROR(SUMPRODUCT(('控温被PRO-S级品'!$B$2:$B$10=$B75)*('控温被PRO-S级品'!$E$1:$BE$1=AY$1)*('控温被PRO-S级品'!$E$2:$BE$10)),0)+IFERROR(SUMPRODUCT(('冬被-S级品'!$B$2:$B$10=$B75)*('冬被-S级品'!$E$1:$AW$1=AY$1)*('冬被-S级品'!$E$2:$AW$10)),0)+IFERROR(SUMPRODUCT(('白止-S级品'!$A$2:$A$26=$B75)*('白止-S级品'!$D$1:$AV$1=AY$1)*('白止-S级品'!$D$2:$AV$26)),0)+IFERROR(SUMPRODUCT(('乐容-S级品'!$A$4:$A$32=$B75)*('乐容-S级品'!$L$3:$CA$3=AY$1)*('乐容-S级品'!$L$4:$CA$32)),0)</f>
      </c>
      <c r="AZ75" s="280">
        <f>IFERROR(SUMPRODUCT(('控温被PRO-S级品'!$B$2:$B$10=$B75)*('控温被PRO-S级品'!$E$1:$BE$1=AZ$1)*('控温被PRO-S级品'!$E$2:$BE$10)),0)+IFERROR(SUMPRODUCT(('冬被-S级品'!$B$2:$B$10=$B75)*('冬被-S级品'!$E$1:$AW$1=AZ$1)*('冬被-S级品'!$E$2:$AW$10)),0)+IFERROR(SUMPRODUCT(('白止-S级品'!$A$2:$A$26=$B75)*('白止-S级品'!$D$1:$AV$1=AZ$1)*('白止-S级品'!$D$2:$AV$26)),0)+IFERROR(SUMPRODUCT(('乐容-S级品'!$A$4:$A$32=$B75)*('乐容-S级品'!$L$3:$CA$3=AZ$1)*('乐容-S级品'!$L$4:$CA$32)),0)</f>
      </c>
      <c r="BA75" s="280">
        <f>IFERROR(SUMPRODUCT(('控温被PRO-S级品'!$B$2:$B$10=$B75)*('控温被PRO-S级品'!$E$1:$BE$1=BA$1)*('控温被PRO-S级品'!$E$2:$BE$10)),0)+IFERROR(SUMPRODUCT(('冬被-S级品'!$B$2:$B$10=$B75)*('冬被-S级品'!$E$1:$AW$1=BA$1)*('冬被-S级品'!$E$2:$AW$10)),0)+IFERROR(SUMPRODUCT(('白止-S级品'!$A$2:$A$26=$B75)*('白止-S级品'!$D$1:$AV$1=BA$1)*('白止-S级品'!$D$2:$AV$26)),0)+IFERROR(SUMPRODUCT(('乐容-S级品'!$A$4:$A$32=$B75)*('乐容-S级品'!$L$3:$CA$3=BA$1)*('乐容-S级品'!$L$4:$CA$32)),0)</f>
      </c>
      <c r="BB75" s="280">
        <f>IFERROR(SUMPRODUCT(('控温被PRO-S级品'!$B$2:$B$10=$B75)*('控温被PRO-S级品'!$E$1:$BE$1=BB$1)*('控温被PRO-S级品'!$E$2:$BE$10)),0)+IFERROR(SUMPRODUCT(('冬被-S级品'!$B$2:$B$10=$B75)*('冬被-S级品'!$E$1:$AW$1=BB$1)*('冬被-S级品'!$E$2:$AW$10)),0)+IFERROR(SUMPRODUCT(('白止-S级品'!$A$2:$A$26=$B75)*('白止-S级品'!$D$1:$AV$1=BB$1)*('白止-S级品'!$D$2:$AV$26)),0)+IFERROR(SUMPRODUCT(('乐容-S级品'!$A$4:$A$32=$B75)*('乐容-S级品'!$L$3:$CA$3=BB$1)*('乐容-S级品'!$L$4:$CA$32)),0)</f>
      </c>
      <c r="BC75" s="280">
        <f>IFERROR(SUMPRODUCT(('控温被PRO-S级品'!$B$2:$B$10=$B75)*('控温被PRO-S级品'!$E$1:$BE$1=BC$1)*('控温被PRO-S级品'!$E$2:$BE$10)),0)+IFERROR(SUMPRODUCT(('冬被-S级品'!$B$2:$B$10=$B75)*('冬被-S级品'!$E$1:$AW$1=BC$1)*('冬被-S级品'!$E$2:$AW$10)),0)+IFERROR(SUMPRODUCT(('白止-S级品'!$A$2:$A$26=$B75)*('白止-S级品'!$D$1:$AV$1=BC$1)*('白止-S级品'!$D$2:$AV$26)),0)+IFERROR(SUMPRODUCT(('乐容-S级品'!$A$4:$A$32=$B75)*('乐容-S级品'!$L$3:$CA$3=BC$1)*('乐容-S级品'!$L$4:$CA$32)),0)</f>
      </c>
      <c r="BD75" s="280">
        <f>IFERROR(SUMPRODUCT(('控温被PRO-S级品'!$B$2:$B$10=$B75)*('控温被PRO-S级品'!$E$1:$BE$1=BD$1)*('控温被PRO-S级品'!$E$2:$BE$10)),0)+IFERROR(SUMPRODUCT(('冬被-S级品'!$B$2:$B$10=$B75)*('冬被-S级品'!$E$1:$AW$1=BD$1)*('冬被-S级品'!$E$2:$AW$10)),0)+IFERROR(SUMPRODUCT(('白止-S级品'!$A$2:$A$26=$B75)*('白止-S级品'!$D$1:$AV$1=BD$1)*('白止-S级品'!$D$2:$AV$26)),0)+IFERROR(SUMPRODUCT(('乐容-S级品'!$A$4:$A$32=$B75)*('乐容-S级品'!$L$3:$CA$3=BD$1)*('乐容-S级品'!$L$4:$CA$32)),0)</f>
      </c>
      <c r="BE75" s="280">
        <f>IFERROR(SUMPRODUCT(('控温被PRO-S级品'!$B$2:$B$10=$B75)*('控温被PRO-S级品'!$E$1:$BE$1=BE$1)*('控温被PRO-S级品'!$E$2:$BE$10)),0)+IFERROR(SUMPRODUCT(('冬被-S级品'!$B$2:$B$10=$B75)*('冬被-S级品'!$E$1:$AW$1=BE$1)*('冬被-S级品'!$E$2:$AW$10)),0)+IFERROR(SUMPRODUCT(('白止-S级品'!$A$2:$A$26=$B75)*('白止-S级品'!$D$1:$AV$1=BE$1)*('白止-S级品'!$D$2:$AV$26)),0)+IFERROR(SUMPRODUCT(('乐容-S级品'!$A$4:$A$32=$B75)*('乐容-S级品'!$L$3:$CA$3=BE$1)*('乐容-S级品'!$L$4:$CA$32)),0)</f>
      </c>
      <c r="BF75" s="280">
        <f>IFERROR(SUMPRODUCT(('控温被PRO-S级品'!$B$2:$B$10=$B75)*('控温被PRO-S级品'!$E$1:$BE$1=BF$1)*('控温被PRO-S级品'!$E$2:$BE$10)),0)+IFERROR(SUMPRODUCT(('冬被-S级品'!$B$2:$B$10=$B75)*('冬被-S级品'!$E$1:$AW$1=BF$1)*('冬被-S级品'!$E$2:$AW$10)),0)+IFERROR(SUMPRODUCT(('白止-S级品'!$A$2:$A$26=$B75)*('白止-S级品'!$D$1:$AV$1=BF$1)*('白止-S级品'!$D$2:$AV$26)),0)+IFERROR(SUMPRODUCT(('乐容-S级品'!$A$4:$A$32=$B75)*('乐容-S级品'!$L$3:$CA$3=BF$1)*('乐容-S级品'!$L$4:$CA$32)),0)</f>
      </c>
      <c r="BG75" s="280">
        <f>IFERROR(SUMPRODUCT(('控温被PRO-S级品'!$B$2:$B$10=$B75)*('控温被PRO-S级品'!$E$1:$BE$1=BG$1)*('控温被PRO-S级品'!$E$2:$BE$10)),0)+IFERROR(SUMPRODUCT(('冬被-S级品'!$B$2:$B$10=$B75)*('冬被-S级品'!$E$1:$AW$1=BG$1)*('冬被-S级品'!$E$2:$AW$10)),0)+IFERROR(SUMPRODUCT(('白止-S级品'!$A$2:$A$26=$B75)*('白止-S级品'!$D$1:$AV$1=BG$1)*('白止-S级品'!$D$2:$AV$26)),0)+IFERROR(SUMPRODUCT(('乐容-S级品'!$A$4:$A$32=$B75)*('乐容-S级品'!$L$3:$CA$3=BG$1)*('乐容-S级品'!$L$4:$CA$32)),0)</f>
      </c>
      <c r="BH75" s="280">
        <f>IFERROR(SUMPRODUCT(('控温被PRO-S级品'!$B$2:$B$10=$B75)*('控温被PRO-S级品'!$E$1:$BE$1=BH$1)*('控温被PRO-S级品'!$E$2:$BE$10)),0)+IFERROR(SUMPRODUCT(('冬被-S级品'!$B$2:$B$10=$B75)*('冬被-S级品'!$E$1:$AW$1=BH$1)*('冬被-S级品'!$E$2:$AW$10)),0)+IFERROR(SUMPRODUCT(('白止-S级品'!$A$2:$A$26=$B75)*('白止-S级品'!$D$1:$AV$1=BH$1)*('白止-S级品'!$D$2:$AV$26)),0)+IFERROR(SUMPRODUCT(('乐容-S级品'!$A$4:$A$32=$B75)*('乐容-S级品'!$L$3:$CA$3=BH$1)*('乐容-S级品'!$L$4:$CA$32)),0)</f>
      </c>
      <c r="BI75" s="280">
        <f>IFERROR(SUMPRODUCT(('控温被PRO-S级品'!$B$2:$B$10=$B75)*('控温被PRO-S级品'!$E$1:$BE$1=BI$1)*('控温被PRO-S级品'!$E$2:$BE$10)),0)+IFERROR(SUMPRODUCT(('冬被-S级品'!$B$2:$B$10=$B75)*('冬被-S级品'!$E$1:$AW$1=BI$1)*('冬被-S级品'!$E$2:$AW$10)),0)+IFERROR(SUMPRODUCT(('白止-S级品'!$A$2:$A$26=$B75)*('白止-S级品'!$D$1:$AV$1=BI$1)*('白止-S级品'!$D$2:$AV$26)),0)+IFERROR(SUMPRODUCT(('乐容-S级品'!$A$4:$A$32=$B75)*('乐容-S级品'!$L$3:$CA$3=BI$1)*('乐容-S级品'!$L$4:$CA$32)),0)</f>
      </c>
      <c r="BJ75" s="280">
        <f>IFERROR(SUMPRODUCT(('控温被PRO-S级品'!$B$2:$B$10=$B75)*('控温被PRO-S级品'!$E$1:$BE$1=BJ$1)*('控温被PRO-S级品'!$E$2:$BE$10)),0)+IFERROR(SUMPRODUCT(('冬被-S级品'!$B$2:$B$10=$B75)*('冬被-S级品'!$E$1:$AW$1=BJ$1)*('冬被-S级品'!$E$2:$AW$10)),0)+IFERROR(SUMPRODUCT(('白止-S级品'!$A$2:$A$26=$B75)*('白止-S级品'!$D$1:$AV$1=BJ$1)*('白止-S级品'!$D$2:$AV$26)),0)+IFERROR(SUMPRODUCT(('乐容-S级品'!$A$4:$A$32=$B75)*('乐容-S级品'!$L$3:$CA$3=BJ$1)*('乐容-S级品'!$L$4:$CA$32)),0)</f>
      </c>
      <c r="BK75" s="280">
        <f>IFERROR(SUMPRODUCT(('控温被PRO-S级品'!$B$2:$B$10=$B75)*('控温被PRO-S级品'!$E$1:$BE$1=BK$1)*('控温被PRO-S级品'!$E$2:$BE$10)),0)+IFERROR(SUMPRODUCT(('冬被-S级品'!$B$2:$B$10=$B75)*('冬被-S级品'!$E$1:$AW$1=BK$1)*('冬被-S级品'!$E$2:$AW$10)),0)+IFERROR(SUMPRODUCT(('白止-S级品'!$A$2:$A$26=$B75)*('白止-S级品'!$D$1:$AV$1=BK$1)*('白止-S级品'!$D$2:$AV$26)),0)+IFERROR(SUMPRODUCT(('乐容-S级品'!$A$4:$A$32=$B75)*('乐容-S级品'!$L$3:$CA$3=BK$1)*('乐容-S级品'!$L$4:$CA$32)),0)</f>
      </c>
      <c r="BL75" s="280">
        <f>IFERROR(SUMPRODUCT(('控温被PRO-S级品'!$B$2:$B$10=$B75)*('控温被PRO-S级品'!$E$1:$BE$1=BL$1)*('控温被PRO-S级品'!$E$2:$BE$10)),0)+IFERROR(SUMPRODUCT(('冬被-S级品'!$B$2:$B$10=$B75)*('冬被-S级品'!$E$1:$AW$1=BL$1)*('冬被-S级品'!$E$2:$AW$10)),0)+IFERROR(SUMPRODUCT(('白止-S级品'!$A$2:$A$26=$B75)*('白止-S级品'!$D$1:$AV$1=BL$1)*('白止-S级品'!$D$2:$AV$26)),0)+IFERROR(SUMPRODUCT(('乐容-S级品'!$A$4:$A$32=$B75)*('乐容-S级品'!$L$3:$CA$3=BL$1)*('乐容-S级品'!$L$4:$CA$32)),0)</f>
      </c>
      <c r="BM75" s="280">
        <f>IFERROR(SUMPRODUCT(('控温被PRO-S级品'!$B$2:$B$10=$B75)*('控温被PRO-S级品'!$E$1:$BE$1=BM$1)*('控温被PRO-S级品'!$E$2:$BE$10)),0)+IFERROR(SUMPRODUCT(('冬被-S级品'!$B$2:$B$10=$B75)*('冬被-S级品'!$E$1:$AW$1=BM$1)*('冬被-S级品'!$E$2:$AW$10)),0)+IFERROR(SUMPRODUCT(('白止-S级品'!$A$2:$A$26=$B75)*('白止-S级品'!$D$1:$AV$1=BM$1)*('白止-S级品'!$D$2:$AV$26)),0)+IFERROR(SUMPRODUCT(('乐容-S级品'!$A$4:$A$32=$B75)*('乐容-S级品'!$L$3:$CA$3=BM$1)*('乐容-S级品'!$L$4:$CA$32)),0)</f>
      </c>
      <c r="BN75" s="280">
        <f>IFERROR(SUMPRODUCT(('控温被PRO-S级品'!$B$2:$B$10=$B75)*('控温被PRO-S级品'!$E$1:$BE$1=BN$1)*('控温被PRO-S级品'!$E$2:$BE$10)),0)+IFERROR(SUMPRODUCT(('冬被-S级品'!$B$2:$B$10=$B75)*('冬被-S级品'!$E$1:$AW$1=BN$1)*('冬被-S级品'!$E$2:$AW$10)),0)+IFERROR(SUMPRODUCT(('白止-S级品'!$A$2:$A$26=$B75)*('白止-S级品'!$D$1:$AV$1=BN$1)*('白止-S级品'!$D$2:$AV$26)),0)+IFERROR(SUMPRODUCT(('乐容-S级品'!$A$4:$A$32=$B75)*('乐容-S级品'!$L$3:$CA$3=BN$1)*('乐容-S级品'!$L$4:$CA$32)),0)</f>
      </c>
      <c r="BO75" s="280">
        <f>IFERROR(SUMPRODUCT(('控温被PRO-S级品'!$B$2:$B$10=$B75)*('控温被PRO-S级品'!$E$1:$BE$1=BO$1)*('控温被PRO-S级品'!$E$2:$BE$10)),0)+IFERROR(SUMPRODUCT(('冬被-S级品'!$B$2:$B$10=$B75)*('冬被-S级品'!$E$1:$AW$1=BO$1)*('冬被-S级品'!$E$2:$AW$10)),0)+IFERROR(SUMPRODUCT(('白止-S级品'!$A$2:$A$26=$B75)*('白止-S级品'!$D$1:$AV$1=BO$1)*('白止-S级品'!$D$2:$AV$26)),0)+IFERROR(SUMPRODUCT(('乐容-S级品'!$A$4:$A$32=$B75)*('乐容-S级品'!$L$3:$CA$3=BO$1)*('乐容-S级品'!$L$4:$CA$32)),0)</f>
      </c>
      <c r="BP75" s="280">
        <f>IFERROR(SUMPRODUCT(('控温被PRO-S级品'!$B$2:$B$10=$B75)*('控温被PRO-S级品'!$E$1:$BE$1=BP$1)*('控温被PRO-S级品'!$E$2:$BE$10)),0)+IFERROR(SUMPRODUCT(('冬被-S级品'!$B$2:$B$10=$B75)*('冬被-S级品'!$E$1:$AW$1=BP$1)*('冬被-S级品'!$E$2:$AW$10)),0)+IFERROR(SUMPRODUCT(('白止-S级品'!$A$2:$A$26=$B75)*('白止-S级品'!$D$1:$AV$1=BP$1)*('白止-S级品'!$D$2:$AV$26)),0)+IFERROR(SUMPRODUCT(('乐容-S级品'!$A$4:$A$32=$B75)*('乐容-S级品'!$L$3:$CA$3=BP$1)*('乐容-S级品'!$L$4:$CA$32)),0)</f>
      </c>
      <c r="BQ75" s="280">
        <f>IFERROR(SUMPRODUCT(('控温被PRO-S级品'!$B$2:$B$10=$B75)*('控温被PRO-S级品'!$E$1:$BE$1=BQ$1)*('控温被PRO-S级品'!$E$2:$BE$10)),0)+IFERROR(SUMPRODUCT(('冬被-S级品'!$B$2:$B$10=$B75)*('冬被-S级品'!$E$1:$AW$1=BQ$1)*('冬被-S级品'!$E$2:$AW$10)),0)+IFERROR(SUMPRODUCT(('白止-S级品'!$A$2:$A$26=$B75)*('白止-S级品'!$D$1:$AV$1=BQ$1)*('白止-S级品'!$D$2:$AV$26)),0)+IFERROR(SUMPRODUCT(('乐容-S级品'!$A$4:$A$32=$B75)*('乐容-S级品'!$L$3:$CA$3=BQ$1)*('乐容-S级品'!$L$4:$CA$32)),0)</f>
      </c>
      <c r="BR75" s="280">
        <f>IFERROR(SUMPRODUCT(('控温被PRO-S级品'!$B$2:$B$10=$B75)*('控温被PRO-S级品'!$E$1:$BE$1=BR$1)*('控温被PRO-S级品'!$E$2:$BE$10)),0)+IFERROR(SUMPRODUCT(('冬被-S级品'!$B$2:$B$10=$B75)*('冬被-S级品'!$E$1:$AW$1=BR$1)*('冬被-S级品'!$E$2:$AW$10)),0)+IFERROR(SUMPRODUCT(('白止-S级品'!$A$2:$A$26=$B75)*('白止-S级品'!$D$1:$AV$1=BR$1)*('白止-S级品'!$D$2:$AV$26)),0)+IFERROR(SUMPRODUCT(('乐容-S级品'!$A$4:$A$32=$B75)*('乐容-S级品'!$L$3:$CA$3=BR$1)*('乐容-S级品'!$L$4:$CA$32)),0)</f>
      </c>
      <c r="BS75" s="280">
        <f>IFERROR(SUMPRODUCT(('控温被PRO-S级品'!$B$2:$B$10=$B75)*('控温被PRO-S级品'!$E$1:$BE$1=BS$1)*('控温被PRO-S级品'!$E$2:$BE$10)),0)+IFERROR(SUMPRODUCT(('冬被-S级品'!$B$2:$B$10=$B75)*('冬被-S级品'!$E$1:$AW$1=BS$1)*('冬被-S级品'!$E$2:$AW$10)),0)+IFERROR(SUMPRODUCT(('白止-S级品'!$A$2:$A$26=$B75)*('白止-S级品'!$D$1:$AV$1=BS$1)*('白止-S级品'!$D$2:$AV$26)),0)+IFERROR(SUMPRODUCT(('乐容-S级品'!$A$4:$A$32=$B75)*('乐容-S级品'!$L$3:$CA$3=BS$1)*('乐容-S级品'!$L$4:$CA$32)),0)</f>
      </c>
      <c r="BT75" s="280">
        <f>IFERROR(SUMPRODUCT(('控温被PRO-S级品'!$B$2:$B$10=$B75)*('控温被PRO-S级品'!$E$1:$BE$1=BT$1)*('控温被PRO-S级品'!$E$2:$BE$10)),0)+IFERROR(SUMPRODUCT(('冬被-S级品'!$B$2:$B$10=$B75)*('冬被-S级品'!$E$1:$AW$1=BT$1)*('冬被-S级品'!$E$2:$AW$10)),0)+IFERROR(SUMPRODUCT(('白止-S级品'!$A$2:$A$26=$B75)*('白止-S级品'!$D$1:$AV$1=BT$1)*('白止-S级品'!$D$2:$AV$26)),0)+IFERROR(SUMPRODUCT(('乐容-S级品'!$A$4:$A$32=$B75)*('乐容-S级品'!$L$3:$CA$3=BT$1)*('乐容-S级品'!$L$4:$CA$32)),0)</f>
      </c>
      <c r="BU75" s="280">
        <f>IFERROR(SUMPRODUCT(('控温被PRO-S级品'!$B$2:$B$10=$B75)*('控温被PRO-S级品'!$E$1:$BE$1=BU$1)*('控温被PRO-S级品'!$E$2:$BE$10)),0)+IFERROR(SUMPRODUCT(('冬被-S级品'!$B$2:$B$10=$B75)*('冬被-S级品'!$E$1:$AW$1=BU$1)*('冬被-S级品'!$E$2:$AW$10)),0)+IFERROR(SUMPRODUCT(('白止-S级品'!$A$2:$A$26=$B75)*('白止-S级品'!$D$1:$AV$1=BU$1)*('白止-S级品'!$D$2:$AV$26)),0)+IFERROR(SUMPRODUCT(('乐容-S级品'!$A$4:$A$32=$B75)*('乐容-S级品'!$L$3:$CA$3=BU$1)*('乐容-S级品'!$L$4:$CA$32)),0)</f>
      </c>
      <c r="BV75" s="280">
        <f>IFERROR(SUMPRODUCT(('控温被PRO-S级品'!$B$2:$B$10=$B75)*('控温被PRO-S级品'!$E$1:$BE$1=BV$1)*('控温被PRO-S级品'!$E$2:$BE$10)),0)+IFERROR(SUMPRODUCT(('冬被-S级品'!$B$2:$B$10=$B75)*('冬被-S级品'!$E$1:$AW$1=BV$1)*('冬被-S级品'!$E$2:$AW$10)),0)+IFERROR(SUMPRODUCT(('白止-S级品'!$A$2:$A$26=$B75)*('白止-S级品'!$D$1:$AV$1=BV$1)*('白止-S级品'!$D$2:$AV$26)),0)+IFERROR(SUMPRODUCT(('乐容-S级品'!$A$4:$A$32=$B75)*('乐容-S级品'!$L$3:$CA$3=BV$1)*('乐容-S级品'!$L$4:$CA$32)),0)</f>
      </c>
      <c r="BW75" s="280">
        <f>IFERROR(SUMPRODUCT(('控温被PRO-S级品'!$B$2:$B$10=$B75)*('控温被PRO-S级品'!$E$1:$BE$1=BW$1)*('控温被PRO-S级品'!$E$2:$BE$10)),0)+IFERROR(SUMPRODUCT(('冬被-S级品'!$B$2:$B$10=$B75)*('冬被-S级品'!$E$1:$AW$1=BW$1)*('冬被-S级品'!$E$2:$AW$10)),0)+IFERROR(SUMPRODUCT(('白止-S级品'!$A$2:$A$26=$B75)*('白止-S级品'!$D$1:$AV$1=BW$1)*('白止-S级品'!$D$2:$AV$26)),0)+IFERROR(SUMPRODUCT(('乐容-S级品'!$A$4:$A$32=$B75)*('乐容-S级品'!$L$3:$CA$3=BW$1)*('乐容-S级品'!$L$4:$CA$32)),0)</f>
      </c>
      <c r="BX75" s="280">
        <f>IFERROR(SUMPRODUCT(('控温被PRO-S级品'!$B$2:$B$10=$B75)*('控温被PRO-S级品'!$E$1:$BE$1=BX$1)*('控温被PRO-S级品'!$E$2:$BE$10)),0)+IFERROR(SUMPRODUCT(('冬被-S级品'!$B$2:$B$10=$B75)*('冬被-S级品'!$E$1:$AW$1=BX$1)*('冬被-S级品'!$E$2:$AW$10)),0)+IFERROR(SUMPRODUCT(('白止-S级品'!$A$2:$A$26=$B75)*('白止-S级品'!$D$1:$AV$1=BX$1)*('白止-S级品'!$D$2:$AV$26)),0)+IFERROR(SUMPRODUCT(('乐容-S级品'!$A$4:$A$32=$B75)*('乐容-S级品'!$L$3:$CA$3=BX$1)*('乐容-S级品'!$L$4:$CA$32)),0)</f>
      </c>
      <c r="BY75" s="280">
        <f>IFERROR(SUMPRODUCT(('控温被PRO-S级品'!$B$2:$B$10=$B75)*('控温被PRO-S级品'!$E$1:$BE$1=BY$1)*('控温被PRO-S级品'!$E$2:$BE$10)),0)+IFERROR(SUMPRODUCT(('冬被-S级品'!$B$2:$B$10=$B75)*('冬被-S级品'!$E$1:$AW$1=BY$1)*('冬被-S级品'!$E$2:$AW$10)),0)+IFERROR(SUMPRODUCT(('白止-S级品'!$A$2:$A$26=$B75)*('白止-S级品'!$D$1:$AV$1=BY$1)*('白止-S级品'!$D$2:$AV$26)),0)+IFERROR(SUMPRODUCT(('乐容-S级品'!$A$4:$A$32=$B75)*('乐容-S级品'!$L$3:$CA$3=BY$1)*('乐容-S级品'!$L$4:$CA$32)),0)</f>
      </c>
      <c r="BZ75" s="280">
        <f>IFERROR(SUMPRODUCT(('控温被PRO-S级品'!$B$2:$B$10=$B75)*('控温被PRO-S级品'!$E$1:$BE$1=BZ$1)*('控温被PRO-S级品'!$E$2:$BE$10)),0)+IFERROR(SUMPRODUCT(('冬被-S级品'!$B$2:$B$10=$B75)*('冬被-S级品'!$E$1:$AW$1=BZ$1)*('冬被-S级品'!$E$2:$AW$10)),0)+IFERROR(SUMPRODUCT(('白止-S级品'!$A$2:$A$26=$B75)*('白止-S级品'!$D$1:$AV$1=BZ$1)*('白止-S级品'!$D$2:$AV$26)),0)+IFERROR(SUMPRODUCT(('乐容-S级品'!$A$4:$A$32=$B75)*('乐容-S级品'!$L$3:$CA$3=BZ$1)*('乐容-S级品'!$L$4:$CA$32)),0)</f>
      </c>
      <c r="CA75" s="280">
        <f>IFERROR(SUMPRODUCT(('控温被PRO-S级品'!$B$2:$B$10=$B75)*('控温被PRO-S级品'!$E$1:$BE$1=CA$1)*('控温被PRO-S级品'!$E$2:$BE$10)),0)+IFERROR(SUMPRODUCT(('冬被-S级品'!$B$2:$B$10=$B75)*('冬被-S级品'!$E$1:$AW$1=CA$1)*('冬被-S级品'!$E$2:$AW$10)),0)+IFERROR(SUMPRODUCT(('白止-S级品'!$A$2:$A$26=$B75)*('白止-S级品'!$D$1:$AV$1=CA$1)*('白止-S级品'!$D$2:$AV$26)),0)+IFERROR(SUMPRODUCT(('乐容-S级品'!$A$4:$A$32=$B75)*('乐容-S级品'!$L$3:$CA$3=CA$1)*('乐容-S级品'!$L$4:$CA$32)),0)</f>
      </c>
      <c r="CB75" s="280">
        <f>IFERROR(SUMPRODUCT(('控温被PRO-S级品'!$B$2:$B$10=$B75)*('控温被PRO-S级品'!$E$1:$BE$1=CB$1)*('控温被PRO-S级品'!$E$2:$BE$10)),0)+IFERROR(SUMPRODUCT(('冬被-S级品'!$B$2:$B$10=$B75)*('冬被-S级品'!$E$1:$AW$1=CB$1)*('冬被-S级品'!$E$2:$AW$10)),0)+IFERROR(SUMPRODUCT(('白止-S级品'!$A$2:$A$26=$B75)*('白止-S级品'!$D$1:$AV$1=CB$1)*('白止-S级品'!$D$2:$AV$26)),0)+IFERROR(SUMPRODUCT(('乐容-S级品'!$A$4:$A$32=$B75)*('乐容-S级品'!$L$3:$CA$3=CB$1)*('乐容-S级品'!$L$4:$CA$32)),0)</f>
      </c>
      <c r="CC75" s="280">
        <f>IFERROR(SUMPRODUCT(('控温被PRO-S级品'!$B$2:$B$10=$B75)*('控温被PRO-S级品'!$E$1:$BE$1=CC$1)*('控温被PRO-S级品'!$E$2:$BE$10)),0)+IFERROR(SUMPRODUCT(('冬被-S级品'!$B$2:$B$10=$B75)*('冬被-S级品'!$E$1:$AW$1=CC$1)*('冬被-S级品'!$E$2:$AW$10)),0)+IFERROR(SUMPRODUCT(('白止-S级品'!$A$2:$A$26=$B75)*('白止-S级品'!$D$1:$AV$1=CC$1)*('白止-S级品'!$D$2:$AV$26)),0)+IFERROR(SUMPRODUCT(('乐容-S级品'!$A$4:$A$32=$B75)*('乐容-S级品'!$L$3:$CA$3=CC$1)*('乐容-S级品'!$L$4:$CA$32)),0)</f>
      </c>
      <c r="CD75" s="280">
        <f>IFERROR(SUMPRODUCT(('控温被PRO-S级品'!$B$2:$B$10=$B75)*('控温被PRO-S级品'!$E$1:$BE$1=CD$1)*('控温被PRO-S级品'!$E$2:$BE$10)),0)+IFERROR(SUMPRODUCT(('冬被-S级品'!$B$2:$B$10=$B75)*('冬被-S级品'!$E$1:$AW$1=CD$1)*('冬被-S级品'!$E$2:$AW$10)),0)+IFERROR(SUMPRODUCT(('白止-S级品'!$A$2:$A$26=$B75)*('白止-S级品'!$D$1:$AV$1=CD$1)*('白止-S级品'!$D$2:$AV$26)),0)+IFERROR(SUMPRODUCT(('乐容-S级品'!$A$4:$A$32=$B75)*('乐容-S级品'!$L$3:$CA$3=CD$1)*('乐容-S级品'!$L$4:$CA$32)),0)</f>
      </c>
      <c r="CE75" s="280">
        <f>IFERROR(SUMPRODUCT(('控温被PRO-S级品'!$B$2:$B$10=$B75)*('控温被PRO-S级品'!$E$1:$BE$1=CE$1)*('控温被PRO-S级品'!$E$2:$BE$10)),0)+IFERROR(SUMPRODUCT(('冬被-S级品'!$B$2:$B$10=$B75)*('冬被-S级品'!$E$1:$AW$1=CE$1)*('冬被-S级品'!$E$2:$AW$10)),0)+IFERROR(SUMPRODUCT(('白止-S级品'!$A$2:$A$26=$B75)*('白止-S级品'!$D$1:$AV$1=CE$1)*('白止-S级品'!$D$2:$AV$26)),0)+IFERROR(SUMPRODUCT(('乐容-S级品'!$A$4:$A$32=$B75)*('乐容-S级品'!$L$3:$CA$3=CE$1)*('乐容-S级品'!$L$4:$CA$32)),0)</f>
      </c>
      <c r="CF75" s="280">
        <f>IFERROR(SUMPRODUCT(('控温被PRO-S级品'!$B$2:$B$10=$B75)*('控温被PRO-S级品'!$E$1:$BE$1=CF$1)*('控温被PRO-S级品'!$E$2:$BE$10)),0)+IFERROR(SUMPRODUCT(('冬被-S级品'!$B$2:$B$10=$B75)*('冬被-S级品'!$E$1:$AW$1=CF$1)*('冬被-S级品'!$E$2:$AW$10)),0)+IFERROR(SUMPRODUCT(('白止-S级品'!$A$2:$A$26=$B75)*('白止-S级品'!$D$1:$AV$1=CF$1)*('白止-S级品'!$D$2:$AV$26)),0)+IFERROR(SUMPRODUCT(('乐容-S级品'!$A$4:$A$32=$B75)*('乐容-S级品'!$L$3:$CA$3=CF$1)*('乐容-S级品'!$L$4:$CA$32)),0)</f>
      </c>
      <c r="CG75" s="280">
        <f>IFERROR(SUMPRODUCT(('控温被PRO-S级品'!$B$2:$B$10=$B75)*('控温被PRO-S级品'!$E$1:$BE$1=CG$1)*('控温被PRO-S级品'!$E$2:$BE$10)),0)+IFERROR(SUMPRODUCT(('冬被-S级品'!$B$2:$B$10=$B75)*('冬被-S级品'!$E$1:$AW$1=CG$1)*('冬被-S级品'!$E$2:$AW$10)),0)+IFERROR(SUMPRODUCT(('白止-S级品'!$A$2:$A$26=$B75)*('白止-S级品'!$D$1:$AV$1=CG$1)*('白止-S级品'!$D$2:$AV$26)),0)+IFERROR(SUMPRODUCT(('乐容-S级品'!$A$4:$A$32=$B75)*('乐容-S级品'!$L$3:$CA$3=CG$1)*('乐容-S级品'!$L$4:$CA$32)),0)</f>
      </c>
      <c r="CH75" s="280">
        <f>IFERROR(SUMPRODUCT(('控温被PRO-S级品'!$B$2:$B$10=$B75)*('控温被PRO-S级品'!$E$1:$BE$1=CH$1)*('控温被PRO-S级品'!$E$2:$BE$10)),0)+IFERROR(SUMPRODUCT(('冬被-S级品'!$B$2:$B$10=$B75)*('冬被-S级品'!$E$1:$AW$1=CH$1)*('冬被-S级品'!$E$2:$AW$10)),0)+IFERROR(SUMPRODUCT(('白止-S级品'!$A$2:$A$26=$B75)*('白止-S级品'!$D$1:$AV$1=CH$1)*('白止-S级品'!$D$2:$AV$26)),0)+IFERROR(SUMPRODUCT(('乐容-S级品'!$A$4:$A$32=$B75)*('乐容-S级品'!$L$3:$CA$3=CH$1)*('乐容-S级品'!$L$4:$CA$32)),0)</f>
      </c>
      <c r="CI75" s="280">
        <f>IFERROR(SUMPRODUCT(('控温被PRO-S级品'!$B$2:$B$10=$B75)*('控温被PRO-S级品'!$E$1:$BE$1=CI$1)*('控温被PRO-S级品'!$E$2:$BE$10)),0)+IFERROR(SUMPRODUCT(('冬被-S级品'!$B$2:$B$10=$B75)*('冬被-S级品'!$E$1:$AW$1=CI$1)*('冬被-S级品'!$E$2:$AW$10)),0)+IFERROR(SUMPRODUCT(('白止-S级品'!$A$2:$A$26=$B75)*('白止-S级品'!$D$1:$AV$1=CI$1)*('白止-S级品'!$D$2:$AV$26)),0)+IFERROR(SUMPRODUCT(('乐容-S级品'!$A$4:$A$32=$B75)*('乐容-S级品'!$L$3:$CA$3=CI$1)*('乐容-S级品'!$L$4:$CA$32)),0)</f>
      </c>
      <c r="CJ75" s="280">
        <f>IFERROR(SUMPRODUCT(('控温被PRO-S级品'!$B$2:$B$10=$B75)*('控温被PRO-S级品'!$E$1:$BE$1=CJ$1)*('控温被PRO-S级品'!$E$2:$BE$10)),0)+IFERROR(SUMPRODUCT(('冬被-S级品'!$B$2:$B$10=$B75)*('冬被-S级品'!$E$1:$AW$1=CJ$1)*('冬被-S级品'!$E$2:$AW$10)),0)+IFERROR(SUMPRODUCT(('白止-S级品'!$A$2:$A$26=$B75)*('白止-S级品'!$D$1:$AV$1=CJ$1)*('白止-S级品'!$D$2:$AV$26)),0)+IFERROR(SUMPRODUCT(('乐容-S级品'!$A$4:$A$32=$B75)*('乐容-S级品'!$L$3:$CA$3=CJ$1)*('乐容-S级品'!$L$4:$CA$32)),0)</f>
      </c>
      <c r="CK75" s="280">
        <f>IFERROR(SUMPRODUCT(('控温被PRO-S级品'!$B$2:$B$10=$B75)*('控温被PRO-S级品'!$E$1:$BE$1=CK$1)*('控温被PRO-S级品'!$E$2:$BE$10)),0)+IFERROR(SUMPRODUCT(('冬被-S级品'!$B$2:$B$10=$B75)*('冬被-S级品'!$E$1:$AW$1=CK$1)*('冬被-S级品'!$E$2:$AW$10)),0)+IFERROR(SUMPRODUCT(('白止-S级品'!$A$2:$A$26=$B75)*('白止-S级品'!$D$1:$AV$1=CK$1)*('白止-S级品'!$D$2:$AV$26)),0)+IFERROR(SUMPRODUCT(('乐容-S级品'!$A$4:$A$32=$B75)*('乐容-S级品'!$L$3:$CA$3=CK$1)*('乐容-S级品'!$L$4:$CA$32)),0)</f>
      </c>
      <c r="CL75" s="280">
        <f>IFERROR(SUMPRODUCT(('控温被PRO-S级品'!$B$2:$B$10=$B75)*('控温被PRO-S级品'!$E$1:$BE$1=CL$1)*('控温被PRO-S级品'!$E$2:$BE$10)),0)+IFERROR(SUMPRODUCT(('冬被-S级品'!$B$2:$B$10=$B75)*('冬被-S级品'!$E$1:$AW$1=CL$1)*('冬被-S级品'!$E$2:$AW$10)),0)+IFERROR(SUMPRODUCT(('白止-S级品'!$A$2:$A$26=$B75)*('白止-S级品'!$D$1:$AV$1=CL$1)*('白止-S级品'!$D$2:$AV$26)),0)+IFERROR(SUMPRODUCT(('乐容-S级品'!$A$4:$A$32=$B75)*('乐容-S级品'!$L$3:$CA$3=CL$1)*('乐容-S级品'!$L$4:$CA$32)),0)</f>
      </c>
      <c r="CM75" s="280">
        <f>IFERROR(SUMPRODUCT(('控温被PRO-S级品'!$B$2:$B$10=$B75)*('控温被PRO-S级品'!$E$1:$BE$1=CM$1)*('控温被PRO-S级品'!$E$2:$BE$10)),0)+IFERROR(SUMPRODUCT(('冬被-S级品'!$B$2:$B$10=$B75)*('冬被-S级品'!$E$1:$AW$1=CM$1)*('冬被-S级品'!$E$2:$AW$10)),0)+IFERROR(SUMPRODUCT(('白止-S级品'!$A$2:$A$26=$B75)*('白止-S级品'!$D$1:$AV$1=CM$1)*('白止-S级品'!$D$2:$AV$26)),0)+IFERROR(SUMPRODUCT(('乐容-S级品'!$A$4:$A$32=$B75)*('乐容-S级品'!$L$3:$CA$3=CM$1)*('乐容-S级品'!$L$4:$CA$32)),0)</f>
      </c>
      <c r="CN75" s="280">
        <f>IFERROR(SUMPRODUCT(('控温被PRO-S级品'!$B$2:$B$10=$B75)*('控温被PRO-S级品'!$E$1:$BE$1=CN$1)*('控温被PRO-S级品'!$E$2:$BE$10)),0)+IFERROR(SUMPRODUCT(('冬被-S级品'!$B$2:$B$10=$B75)*('冬被-S级品'!$E$1:$AW$1=CN$1)*('冬被-S级品'!$E$2:$AW$10)),0)+IFERROR(SUMPRODUCT(('白止-S级品'!$A$2:$A$26=$B75)*('白止-S级品'!$D$1:$AV$1=CN$1)*('白止-S级品'!$D$2:$AV$26)),0)+IFERROR(SUMPRODUCT(('乐容-S级品'!$A$4:$A$32=$B75)*('乐容-S级品'!$L$3:$CA$3=CN$1)*('乐容-S级品'!$L$4:$CA$32)),0)</f>
      </c>
      <c r="CO75" s="280">
        <f>IFERROR(SUMPRODUCT(('控温被PRO-S级品'!$B$2:$B$10=$B75)*('控温被PRO-S级品'!$E$1:$BE$1=CO$1)*('控温被PRO-S级品'!$E$2:$BE$10)),0)+IFERROR(SUMPRODUCT(('冬被-S级品'!$B$2:$B$10=$B75)*('冬被-S级品'!$E$1:$AW$1=CO$1)*('冬被-S级品'!$E$2:$AW$10)),0)+IFERROR(SUMPRODUCT(('白止-S级品'!$A$2:$A$26=$B75)*('白止-S级品'!$D$1:$AV$1=CO$1)*('白止-S级品'!$D$2:$AV$26)),0)+IFERROR(SUMPRODUCT(('乐容-S级品'!$A$4:$A$32=$B75)*('乐容-S级品'!$L$3:$CA$3=CO$1)*('乐容-S级品'!$L$4:$CA$32)),0)</f>
      </c>
      <c r="CP75" s="280">
        <f>IFERROR(SUMPRODUCT(('控温被PRO-S级品'!$B$2:$B$10=$B75)*('控温被PRO-S级品'!$E$1:$BE$1=CP$1)*('控温被PRO-S级品'!$E$2:$BE$10)),0)+IFERROR(SUMPRODUCT(('冬被-S级品'!$B$2:$B$10=$B75)*('冬被-S级品'!$E$1:$AW$1=CP$1)*('冬被-S级品'!$E$2:$AW$10)),0)+IFERROR(SUMPRODUCT(('白止-S级品'!$A$2:$A$26=$B75)*('白止-S级品'!$D$1:$AV$1=CP$1)*('白止-S级品'!$D$2:$AV$26)),0)+IFERROR(SUMPRODUCT(('乐容-S级品'!$A$4:$A$32=$B75)*('乐容-S级品'!$L$3:$CA$3=CP$1)*('乐容-S级品'!$L$4:$CA$32)),0)</f>
      </c>
      <c r="CQ75" s="280">
        <f>IFERROR(SUMPRODUCT(('控温被PRO-S级品'!$B$2:$B$10=$B75)*('控温被PRO-S级品'!$E$1:$BE$1=CQ$1)*('控温被PRO-S级品'!$E$2:$BE$10)),0)+IFERROR(SUMPRODUCT(('冬被-S级品'!$B$2:$B$10=$B75)*('冬被-S级品'!$E$1:$AW$1=CQ$1)*('冬被-S级品'!$E$2:$AW$10)),0)+IFERROR(SUMPRODUCT(('白止-S级品'!$A$2:$A$26=$B75)*('白止-S级品'!$D$1:$AV$1=CQ$1)*('白止-S级品'!$D$2:$AV$26)),0)+IFERROR(SUMPRODUCT(('乐容-S级品'!$A$4:$A$32=$B75)*('乐容-S级品'!$L$3:$CA$3=CQ$1)*('乐容-S级品'!$L$4:$CA$32)),0)</f>
      </c>
      <c r="CR75" s="280">
        <f>IFERROR(SUMPRODUCT(('控温被PRO-S级品'!$B$2:$B$10=$B75)*('控温被PRO-S级品'!$E$1:$BE$1=CR$1)*('控温被PRO-S级品'!$E$2:$BE$10)),0)+IFERROR(SUMPRODUCT(('冬被-S级品'!$B$2:$B$10=$B75)*('冬被-S级品'!$E$1:$AW$1=CR$1)*('冬被-S级品'!$E$2:$AW$10)),0)+IFERROR(SUMPRODUCT(('白止-S级品'!$A$2:$A$26=$B75)*('白止-S级品'!$D$1:$AV$1=CR$1)*('白止-S级品'!$D$2:$AV$26)),0)+IFERROR(SUMPRODUCT(('乐容-S级品'!$A$4:$A$32=$B75)*('乐容-S级品'!$L$3:$CA$3=CR$1)*('乐容-S级品'!$L$4:$CA$32)),0)</f>
      </c>
      <c r="CS75" s="280">
        <f>IFERROR(SUMPRODUCT(('控温被PRO-S级品'!$B$2:$B$10=$B75)*('控温被PRO-S级品'!$E$1:$BE$1=CS$1)*('控温被PRO-S级品'!$E$2:$BE$10)),0)+IFERROR(SUMPRODUCT(('冬被-S级品'!$B$2:$B$10=$B75)*('冬被-S级品'!$E$1:$AW$1=CS$1)*('冬被-S级品'!$E$2:$AW$10)),0)+IFERROR(SUMPRODUCT(('白止-S级品'!$A$2:$A$26=$B75)*('白止-S级品'!$D$1:$AV$1=CS$1)*('白止-S级品'!$D$2:$AV$26)),0)+IFERROR(SUMPRODUCT(('乐容-S级品'!$A$4:$A$32=$B75)*('乐容-S级品'!$L$3:$CA$3=CS$1)*('乐容-S级品'!$L$4:$CA$32)),0)</f>
      </c>
      <c r="CT75" s="280">
        <f>IFERROR(SUMPRODUCT(('控温被PRO-S级品'!$B$2:$B$10=$B75)*('控温被PRO-S级品'!$E$1:$BE$1=CT$1)*('控温被PRO-S级品'!$E$2:$BE$10)),0)+IFERROR(SUMPRODUCT(('冬被-S级品'!$B$2:$B$10=$B75)*('冬被-S级品'!$E$1:$AW$1=CT$1)*('冬被-S级品'!$E$2:$AW$10)),0)+IFERROR(SUMPRODUCT(('白止-S级品'!$A$2:$A$26=$B75)*('白止-S级品'!$D$1:$AV$1=CT$1)*('白止-S级品'!$D$2:$AV$26)),0)+IFERROR(SUMPRODUCT(('乐容-S级品'!$A$4:$A$32=$B75)*('乐容-S级品'!$L$3:$CA$3=CT$1)*('乐容-S级品'!$L$4:$CA$32)),0)</f>
      </c>
      <c r="CU75" s="280">
        <f>IFERROR(SUMPRODUCT(('控温被PRO-S级品'!$B$2:$B$10=$B75)*('控温被PRO-S级品'!$E$1:$BE$1=CU$1)*('控温被PRO-S级品'!$E$2:$BE$10)),0)+IFERROR(SUMPRODUCT(('冬被-S级品'!$B$2:$B$10=$B75)*('冬被-S级品'!$E$1:$AW$1=CU$1)*('冬被-S级品'!$E$2:$AW$10)),0)+IFERROR(SUMPRODUCT(('白止-S级品'!$A$2:$A$26=$B75)*('白止-S级品'!$D$1:$AV$1=CU$1)*('白止-S级品'!$D$2:$AV$26)),0)+IFERROR(SUMPRODUCT(('乐容-S级品'!$A$4:$A$32=$B75)*('乐容-S级品'!$L$3:$CA$3=CU$1)*('乐容-S级品'!$L$4:$CA$32)),0)</f>
      </c>
      <c r="CV75" s="280">
        <f>IFERROR(SUMPRODUCT(('控温被PRO-S级品'!$B$2:$B$10=$B75)*('控温被PRO-S级品'!$E$1:$BE$1=CV$1)*('控温被PRO-S级品'!$E$2:$BE$10)),0)+IFERROR(SUMPRODUCT(('冬被-S级品'!$B$2:$B$10=$B75)*('冬被-S级品'!$E$1:$AW$1=CV$1)*('冬被-S级品'!$E$2:$AW$10)),0)+IFERROR(SUMPRODUCT(('白止-S级品'!$A$2:$A$26=$B75)*('白止-S级品'!$D$1:$AV$1=CV$1)*('白止-S级品'!$D$2:$AV$26)),0)+IFERROR(SUMPRODUCT(('乐容-S级品'!$A$4:$A$32=$B75)*('乐容-S级品'!$L$3:$CA$3=CV$1)*('乐容-S级品'!$L$4:$CA$32)),0)</f>
      </c>
      <c r="CW75" s="280">
        <f>IFERROR(SUMPRODUCT(('控温被PRO-S级品'!$B$2:$B$10=$B75)*('控温被PRO-S级品'!$E$1:$BE$1=CW$1)*('控温被PRO-S级品'!$E$2:$BE$10)),0)+IFERROR(SUMPRODUCT(('冬被-S级品'!$B$2:$B$10=$B75)*('冬被-S级品'!$E$1:$AW$1=CW$1)*('冬被-S级品'!$E$2:$AW$10)),0)+IFERROR(SUMPRODUCT(('白止-S级品'!$A$2:$A$26=$B75)*('白止-S级品'!$D$1:$AV$1=CW$1)*('白止-S级品'!$D$2:$AV$26)),0)+IFERROR(SUMPRODUCT(('乐容-S级品'!$A$4:$A$32=$B75)*('乐容-S级品'!$L$3:$CA$3=CW$1)*('乐容-S级品'!$L$4:$CA$32)),0)</f>
      </c>
      <c r="CX75" s="280">
        <f>IFERROR(SUMPRODUCT(('控温被PRO-S级品'!$B$2:$B$10=$B75)*('控温被PRO-S级品'!$E$1:$BE$1=CX$1)*('控温被PRO-S级品'!$E$2:$BE$10)),0)+IFERROR(SUMPRODUCT(('冬被-S级品'!$B$2:$B$10=$B75)*('冬被-S级品'!$E$1:$AW$1=CX$1)*('冬被-S级品'!$E$2:$AW$10)),0)+IFERROR(SUMPRODUCT(('白止-S级品'!$A$2:$A$26=$B75)*('白止-S级品'!$D$1:$AV$1=CX$1)*('白止-S级品'!$D$2:$AV$26)),0)+IFERROR(SUMPRODUCT(('乐容-S级品'!$A$4:$A$32=$B75)*('乐容-S级品'!$L$3:$CA$3=CX$1)*('乐容-S级品'!$L$4:$CA$32)),0)</f>
      </c>
      <c r="CY75" s="280">
        <f>IFERROR(SUMPRODUCT(('控温被PRO-S级品'!$B$2:$B$10=$B75)*('控温被PRO-S级品'!$E$1:$BE$1=CY$1)*('控温被PRO-S级品'!$E$2:$BE$10)),0)+IFERROR(SUMPRODUCT(('冬被-S级品'!$B$2:$B$10=$B75)*('冬被-S级品'!$E$1:$AW$1=CY$1)*('冬被-S级品'!$E$2:$AW$10)),0)+IFERROR(SUMPRODUCT(('白止-S级品'!$A$2:$A$26=$B75)*('白止-S级品'!$D$1:$AV$1=CY$1)*('白止-S级品'!$D$2:$AV$26)),0)+IFERROR(SUMPRODUCT(('乐容-S级品'!$A$4:$A$32=$B75)*('乐容-S级品'!$L$3:$CA$3=CY$1)*('乐容-S级品'!$L$4:$CA$32)),0)</f>
      </c>
      <c r="CZ75" s="280">
        <f>IFERROR(SUMPRODUCT(('控温被PRO-S级品'!$B$2:$B$10=$B75)*('控温被PRO-S级品'!$E$1:$BE$1=CZ$1)*('控温被PRO-S级品'!$E$2:$BE$10)),0)+IFERROR(SUMPRODUCT(('冬被-S级品'!$B$2:$B$10=$B75)*('冬被-S级品'!$E$1:$AW$1=CZ$1)*('冬被-S级品'!$E$2:$AW$10)),0)+IFERROR(SUMPRODUCT(('白止-S级品'!$A$2:$A$26=$B75)*('白止-S级品'!$D$1:$AV$1=CZ$1)*('白止-S级品'!$D$2:$AV$26)),0)+IFERROR(SUMPRODUCT(('乐容-S级品'!$A$4:$A$32=$B75)*('乐容-S级品'!$L$3:$CA$3=CZ$1)*('乐容-S级品'!$L$4:$CA$32)),0)</f>
      </c>
      <c r="DA75" s="280">
        <f>IFERROR(SUMPRODUCT(('控温被PRO-S级品'!$B$2:$B$10=$B75)*('控温被PRO-S级品'!$E$1:$BE$1=DA$1)*('控温被PRO-S级品'!$E$2:$BE$10)),0)+IFERROR(SUMPRODUCT(('冬被-S级品'!$B$2:$B$10=$B75)*('冬被-S级品'!$E$1:$AW$1=DA$1)*('冬被-S级品'!$E$2:$AW$10)),0)+IFERROR(SUMPRODUCT(('白止-S级品'!$A$2:$A$26=$B75)*('白止-S级品'!$D$1:$AV$1=DA$1)*('白止-S级品'!$D$2:$AV$26)),0)+IFERROR(SUMPRODUCT(('乐容-S级品'!$A$4:$A$32=$B75)*('乐容-S级品'!$L$3:$CA$3=DA$1)*('乐容-S级品'!$L$4:$CA$32)),0)</f>
      </c>
      <c r="DB75" s="280">
        <f>IFERROR(SUMPRODUCT(('控温被PRO-S级品'!$B$2:$B$10=$B75)*('控温被PRO-S级品'!$E$1:$BE$1=DB$1)*('控温被PRO-S级品'!$E$2:$BE$10)),0)+IFERROR(SUMPRODUCT(('冬被-S级品'!$B$2:$B$10=$B75)*('冬被-S级品'!$E$1:$AW$1=DB$1)*('冬被-S级品'!$E$2:$AW$10)),0)+IFERROR(SUMPRODUCT(('白止-S级品'!$A$2:$A$26=$B75)*('白止-S级品'!$D$1:$AV$1=DB$1)*('白止-S级品'!$D$2:$AV$26)),0)+IFERROR(SUMPRODUCT(('乐容-S级品'!$A$4:$A$32=$B75)*('乐容-S级品'!$L$3:$CA$3=DB$1)*('乐容-S级品'!$L$4:$CA$32)),0)</f>
      </c>
      <c r="DC75" s="280">
        <f>IFERROR(SUMPRODUCT(('控温被PRO-S级品'!$B$2:$B$10=$B75)*('控温被PRO-S级品'!$E$1:$BE$1=DC$1)*('控温被PRO-S级品'!$E$2:$BE$10)),0)+IFERROR(SUMPRODUCT(('冬被-S级品'!$B$2:$B$10=$B75)*('冬被-S级品'!$E$1:$AW$1=DC$1)*('冬被-S级品'!$E$2:$AW$10)),0)+IFERROR(SUMPRODUCT(('白止-S级品'!$A$2:$A$26=$B75)*('白止-S级品'!$D$1:$AV$1=DC$1)*('白止-S级品'!$D$2:$AV$26)),0)+IFERROR(SUMPRODUCT(('乐容-S级品'!$A$4:$A$32=$B75)*('乐容-S级品'!$L$3:$CA$3=DC$1)*('乐容-S级品'!$L$4:$CA$32)),0)</f>
      </c>
      <c r="DD75" s="280">
        <f>IFERROR(SUMPRODUCT(('控温被PRO-S级品'!$B$2:$B$10=$B75)*('控温被PRO-S级品'!$E$1:$BE$1=DD$1)*('控温被PRO-S级品'!$E$2:$BE$10)),0)+IFERROR(SUMPRODUCT(('冬被-S级品'!$B$2:$B$10=$B75)*('冬被-S级品'!$E$1:$AW$1=DD$1)*('冬被-S级品'!$E$2:$AW$10)),0)+IFERROR(SUMPRODUCT(('白止-S级品'!$A$2:$A$26=$B75)*('白止-S级品'!$D$1:$AV$1=DD$1)*('白止-S级品'!$D$2:$AV$26)),0)+IFERROR(SUMPRODUCT(('乐容-S级品'!$A$4:$A$32=$B75)*('乐容-S级品'!$L$3:$CA$3=DD$1)*('乐容-S级品'!$L$4:$CA$32)),0)</f>
      </c>
      <c r="DE75" s="280">
        <f>IFERROR(SUMPRODUCT(('控温被PRO-S级品'!$B$2:$B$10=$B75)*('控温被PRO-S级品'!$E$1:$BE$1=DE$1)*('控温被PRO-S级品'!$E$2:$BE$10)),0)+IFERROR(SUMPRODUCT(('冬被-S级品'!$B$2:$B$10=$B75)*('冬被-S级品'!$E$1:$AW$1=DE$1)*('冬被-S级品'!$E$2:$AW$10)),0)+IFERROR(SUMPRODUCT(('白止-S级品'!$A$2:$A$26=$B75)*('白止-S级品'!$D$1:$AV$1=DE$1)*('白止-S级品'!$D$2:$AV$26)),0)+IFERROR(SUMPRODUCT(('乐容-S级品'!$A$4:$A$32=$B75)*('乐容-S级品'!$L$3:$CA$3=DE$1)*('乐容-S级品'!$L$4:$CA$32)),0)</f>
      </c>
      <c r="DF75" s="280">
        <f>IFERROR(SUMPRODUCT(('控温被PRO-S级品'!$B$2:$B$10=$B75)*('控温被PRO-S级品'!$E$1:$BE$1=DF$1)*('控温被PRO-S级品'!$E$2:$BE$10)),0)+IFERROR(SUMPRODUCT(('冬被-S级品'!$B$2:$B$10=$B75)*('冬被-S级品'!$E$1:$AW$1=DF$1)*('冬被-S级品'!$E$2:$AW$10)),0)+IFERROR(SUMPRODUCT(('白止-S级品'!$A$2:$A$26=$B75)*('白止-S级品'!$D$1:$AV$1=DF$1)*('白止-S级品'!$D$2:$AV$26)),0)+IFERROR(SUMPRODUCT(('乐容-S级品'!$A$4:$A$32=$B75)*('乐容-S级品'!$L$3:$CA$3=DF$1)*('乐容-S级品'!$L$4:$CA$32)),0)</f>
      </c>
      <c r="DG75" s="280">
        <f>IFERROR(SUMPRODUCT(('控温被PRO-S级品'!$B$2:$B$10=$B75)*('控温被PRO-S级品'!$E$1:$BE$1=DG$1)*('控温被PRO-S级品'!$E$2:$BE$10)),0)+IFERROR(SUMPRODUCT(('冬被-S级品'!$B$2:$B$10=$B75)*('冬被-S级品'!$E$1:$AW$1=DG$1)*('冬被-S级品'!$E$2:$AW$10)),0)+IFERROR(SUMPRODUCT(('白止-S级品'!$A$2:$A$26=$B75)*('白止-S级品'!$D$1:$AV$1=DG$1)*('白止-S级品'!$D$2:$AV$26)),0)+IFERROR(SUMPRODUCT(('乐容-S级品'!$A$4:$A$32=$B75)*('乐容-S级品'!$L$3:$CA$3=DG$1)*('乐容-S级品'!$L$4:$CA$32)),0)</f>
      </c>
      <c r="DH75" s="280">
        <f>IFERROR(SUMPRODUCT(('控温被PRO-S级品'!$B$2:$B$10=$B75)*('控温被PRO-S级品'!$E$1:$BE$1=DH$1)*('控温被PRO-S级品'!$E$2:$BE$10)),0)+IFERROR(SUMPRODUCT(('冬被-S级品'!$B$2:$B$10=$B75)*('冬被-S级品'!$E$1:$AW$1=DH$1)*('冬被-S级品'!$E$2:$AW$10)),0)+IFERROR(SUMPRODUCT(('白止-S级品'!$A$2:$A$26=$B75)*('白止-S级品'!$D$1:$AV$1=DH$1)*('白止-S级品'!$D$2:$AV$26)),0)+IFERROR(SUMPRODUCT(('乐容-S级品'!$A$4:$A$32=$B75)*('乐容-S级品'!$L$3:$CA$3=DH$1)*('乐容-S级品'!$L$4:$CA$32)),0)</f>
      </c>
      <c r="DI75" s="280">
        <f>IFERROR(SUMPRODUCT(('控温被PRO-S级品'!$B$2:$B$10=$B75)*('控温被PRO-S级品'!$E$1:$BE$1=DI$1)*('控温被PRO-S级品'!$E$2:$BE$10)),0)+IFERROR(SUMPRODUCT(('冬被-S级品'!$B$2:$B$10=$B75)*('冬被-S级品'!$E$1:$AW$1=DI$1)*('冬被-S级品'!$E$2:$AW$10)),0)+IFERROR(SUMPRODUCT(('白止-S级品'!$A$2:$A$26=$B75)*('白止-S级品'!$D$1:$AV$1=DI$1)*('白止-S级品'!$D$2:$AV$26)),0)+IFERROR(SUMPRODUCT(('乐容-S级品'!$A$4:$A$32=$B75)*('乐容-S级品'!$L$3:$CA$3=DI$1)*('乐容-S级品'!$L$4:$CA$32)),0)</f>
      </c>
      <c r="DJ75" s="280">
        <f>IFERROR(SUMPRODUCT(('控温被PRO-S级品'!$B$2:$B$10=$B75)*('控温被PRO-S级品'!$E$1:$BE$1=DJ$1)*('控温被PRO-S级品'!$E$2:$BE$10)),0)+IFERROR(SUMPRODUCT(('冬被-S级品'!$B$2:$B$10=$B75)*('冬被-S级品'!$E$1:$AW$1=DJ$1)*('冬被-S级品'!$E$2:$AW$10)),0)+IFERROR(SUMPRODUCT(('白止-S级品'!$A$2:$A$26=$B75)*('白止-S级品'!$D$1:$AV$1=DJ$1)*('白止-S级品'!$D$2:$AV$26)),0)+IFERROR(SUMPRODUCT(('乐容-S级品'!$A$4:$A$32=$B75)*('乐容-S级品'!$L$3:$CA$3=DJ$1)*('乐容-S级品'!$L$4:$CA$32)),0)</f>
      </c>
      <c r="DK75" s="280"/>
      <c r="DL75" s="280"/>
      <c r="DM75" s="280"/>
      <c r="DN75" s="280"/>
      <c r="DO75" s="280"/>
      <c r="DP75" s="280"/>
      <c r="DQ75" s="280"/>
      <c r="DR75" s="280"/>
      <c r="DS75" s="280"/>
      <c r="DT75" s="280"/>
      <c r="DU75" s="280"/>
      <c r="DV75" s="280"/>
      <c r="DW75" s="280">
        <f>VLOOKUP(B75,'系统编码规格'!A:C,3,FALSE)</f>
      </c>
      <c r="DX75" s="280"/>
      <c r="DY75" s="280"/>
      <c r="DZ75" s="280"/>
      <c r="EA75" s="280"/>
      <c r="EB75" s="280"/>
      <c r="EC75" s="280"/>
      <c r="ED75" s="280"/>
      <c r="EE75" s="280"/>
      <c r="EF75" s="280"/>
      <c r="EG75" s="280"/>
      <c r="EH75" s="280"/>
      <c r="EI75" s="280"/>
      <c r="EJ75" s="280"/>
      <c r="EK75" s="280"/>
      <c r="EL75" s="280"/>
      <c r="EM75" s="280"/>
      <c r="EN75" s="280"/>
      <c r="EO75" s="280"/>
      <c r="EP75" s="280"/>
      <c r="EQ75" s="280"/>
      <c r="ER75" s="280"/>
      <c r="ES75" s="280"/>
      <c r="ET75" s="280"/>
      <c r="EU75" s="280"/>
      <c r="EV75" s="280"/>
      <c r="EW75" s="280"/>
      <c r="EX75" s="280"/>
      <c r="EY75" s="280"/>
      <c r="EZ75" s="280"/>
      <c r="FA75" s="280"/>
      <c r="FB75" s="280"/>
      <c r="FC75" s="280"/>
      <c r="FD75" s="280"/>
      <c r="FE75" s="280"/>
      <c r="FF75" s="280"/>
      <c r="FG75" s="280"/>
      <c r="FH75" s="280"/>
      <c r="FI75" s="280"/>
      <c r="FJ75" s="280"/>
      <c r="FK75" s="280"/>
      <c r="FL75" s="280"/>
      <c r="FM75" s="280"/>
      <c r="FN75" s="280"/>
      <c r="FO75" s="280"/>
      <c r="FP75" s="280"/>
      <c r="FQ75" s="280"/>
      <c r="FR75" s="280"/>
      <c r="FS75" s="280"/>
      <c r="FT75" s="280"/>
      <c r="FU75" s="280"/>
      <c r="FV75" s="280"/>
      <c r="FW75" s="280"/>
      <c r="FX75" s="280"/>
      <c r="FY75" s="280"/>
      <c r="FZ75" s="280"/>
      <c r="GA75" s="280"/>
      <c r="GB75" s="280"/>
      <c r="GC75" s="280"/>
      <c r="GD75" s="280"/>
      <c r="GE75" s="280"/>
      <c r="GF75" s="280"/>
      <c r="GG75" s="280"/>
      <c r="GH75" s="280"/>
      <c r="GI75" s="280"/>
      <c r="GJ75" s="280"/>
      <c r="GK75" s="280"/>
      <c r="GL75" s="280"/>
      <c r="GM75" s="280"/>
      <c r="GN75" s="280"/>
      <c r="GO75" s="280"/>
      <c r="GP75" s="280"/>
      <c r="GQ75" s="280"/>
      <c r="GR75" s="280"/>
      <c r="GS75" s="280"/>
      <c r="GT75" s="280"/>
      <c r="GU75" s="280"/>
      <c r="GV75" s="280"/>
    </row>
    <row r="76">
      <c r="A76" s="309" t="str">
        <v>乐容</v>
      </c>
      <c r="B76" s="310" t="str">
        <v>0105100049-1</v>
      </c>
      <c r="C76" s="309" t="str">
        <v>亚朵星球 双感双簧护脊床垫</v>
      </c>
      <c r="D76" s="309" t="str">
        <v>舒适灰-150*200*28cm</v>
      </c>
      <c r="E76">
        <f>SUM(F76:GX76)</f>
      </c>
      <c r="F76" s="280">
        <f>IFERROR(SUMPRODUCT(('控温被PRO-S级品'!$B$2:$B$10=$B76)*('控温被PRO-S级品'!$E$1:$BE$1=F$1)*('控温被PRO-S级品'!$E$2:$BE$10)),0)+IFERROR(SUMPRODUCT(('冬被-S级品'!$B$2:$B$10=$B76)*('冬被-S级品'!$E$1:$AW$1=F$1)*('冬被-S级品'!$E$2:$AW$10)),0)+IFERROR(SUMPRODUCT(('白止-S级品'!$A$2:$A$26=$B76)*('白止-S级品'!$D$1:$AV$1=F$1)*('白止-S级品'!$D$2:$AV$26)),0)+IFERROR(SUMPRODUCT(('乐容-S级品'!$A$4:$A$32=$B76)*('乐容-S级品'!$L$3:$CA$3=F$1)*('乐容-S级品'!$L$4:$CA$32)),0)</f>
      </c>
      <c r="G76" s="280">
        <f>IFERROR(SUMPRODUCT(('控温被PRO-S级品'!$B$2:$B$10=$B76)*('控温被PRO-S级品'!$E$1:$BE$1=G$1)*('控温被PRO-S级品'!$E$2:$BE$10)),0)+IFERROR(SUMPRODUCT(('冬被-S级品'!$B$2:$B$10=$B76)*('冬被-S级品'!$E$1:$AW$1=G$1)*('冬被-S级品'!$E$2:$AW$10)),0)+IFERROR(SUMPRODUCT(('白止-S级品'!$A$2:$A$26=$B76)*('白止-S级品'!$D$1:$AV$1=G$1)*('白止-S级品'!$D$2:$AV$26)),0)+IFERROR(SUMPRODUCT(('乐容-S级品'!$A$4:$A$32=$B76)*('乐容-S级品'!$L$3:$CA$3=G$1)*('乐容-S级品'!$L$4:$CA$32)),0)</f>
      </c>
      <c r="H76" s="280">
        <f>IFERROR(SUMPRODUCT(('控温被PRO-S级品'!$B$2:$B$10=$B76)*('控温被PRO-S级品'!$E$1:$BE$1=H$1)*('控温被PRO-S级品'!$E$2:$BE$10)),0)+IFERROR(SUMPRODUCT(('冬被-S级品'!$B$2:$B$10=$B76)*('冬被-S级品'!$E$1:$AW$1=H$1)*('冬被-S级品'!$E$2:$AW$10)),0)+IFERROR(SUMPRODUCT(('白止-S级品'!$A$2:$A$26=$B76)*('白止-S级品'!$D$1:$AV$1=H$1)*('白止-S级品'!$D$2:$AV$26)),0)+IFERROR(SUMPRODUCT(('乐容-S级品'!$A$4:$A$32=$B76)*('乐容-S级品'!$L$3:$CA$3=H$1)*('乐容-S级品'!$L$4:$CA$32)),0)</f>
      </c>
      <c r="I76" s="280">
        <f>IFERROR(SUMPRODUCT(('控温被PRO-S级品'!$B$2:$B$10=$B76)*('控温被PRO-S级品'!$E$1:$BE$1=I$1)*('控温被PRO-S级品'!$E$2:$BE$10)),0)+IFERROR(SUMPRODUCT(('冬被-S级品'!$B$2:$B$10=$B76)*('冬被-S级品'!$E$1:$AW$1=I$1)*('冬被-S级品'!$E$2:$AW$10)),0)+IFERROR(SUMPRODUCT(('白止-S级品'!$A$2:$A$26=$B76)*('白止-S级品'!$D$1:$AV$1=I$1)*('白止-S级品'!$D$2:$AV$26)),0)+IFERROR(SUMPRODUCT(('乐容-S级品'!$A$4:$A$32=$B76)*('乐容-S级品'!$L$3:$CA$3=I$1)*('乐容-S级品'!$L$4:$CA$32)),0)</f>
      </c>
      <c r="J76" s="280">
        <f>IFERROR(SUMPRODUCT(('控温被PRO-S级品'!$B$2:$B$10=$B76)*('控温被PRO-S级品'!$E$1:$BE$1=J$1)*('控温被PRO-S级品'!$E$2:$BE$10)),0)+IFERROR(SUMPRODUCT(('冬被-S级品'!$B$2:$B$10=$B76)*('冬被-S级品'!$E$1:$AW$1=J$1)*('冬被-S级品'!$E$2:$AW$10)),0)+IFERROR(SUMPRODUCT(('白止-S级品'!$A$2:$A$26=$B76)*('白止-S级品'!$D$1:$AV$1=J$1)*('白止-S级品'!$D$2:$AV$26)),0)+IFERROR(SUMPRODUCT(('乐容-S级品'!$A$4:$A$32=$B76)*('乐容-S级品'!$L$3:$CA$3=J$1)*('乐容-S级品'!$L$4:$CA$32)),0)</f>
      </c>
      <c r="K76" s="280">
        <f>IFERROR(SUMPRODUCT(('控温被PRO-S级品'!$B$2:$B$10=$B76)*('控温被PRO-S级品'!$E$1:$BE$1=K$1)*('控温被PRO-S级品'!$E$2:$BE$10)),0)+IFERROR(SUMPRODUCT(('冬被-S级品'!$B$2:$B$10=$B76)*('冬被-S级品'!$E$1:$AW$1=K$1)*('冬被-S级品'!$E$2:$AW$10)),0)+IFERROR(SUMPRODUCT(('白止-S级品'!$A$2:$A$26=$B76)*('白止-S级品'!$D$1:$AV$1=K$1)*('白止-S级品'!$D$2:$AV$26)),0)+IFERROR(SUMPRODUCT(('乐容-S级品'!$A$4:$A$32=$B76)*('乐容-S级品'!$L$3:$CA$3=K$1)*('乐容-S级品'!$L$4:$CA$32)),0)</f>
      </c>
      <c r="L76" s="280">
        <f>IFERROR(SUMPRODUCT(('控温被PRO-S级品'!$B$2:$B$10=$B76)*('控温被PRO-S级品'!$E$1:$BE$1=L$1)*('控温被PRO-S级品'!$E$2:$BE$10)),0)+IFERROR(SUMPRODUCT(('冬被-S级品'!$B$2:$B$10=$B76)*('冬被-S级品'!$E$1:$AW$1=L$1)*('冬被-S级品'!$E$2:$AW$10)),0)+IFERROR(SUMPRODUCT(('白止-S级品'!$A$2:$A$26=$B76)*('白止-S级品'!$D$1:$AV$1=L$1)*('白止-S级品'!$D$2:$AV$26)),0)+IFERROR(SUMPRODUCT(('乐容-S级品'!$A$4:$A$32=$B76)*('乐容-S级品'!$L$3:$CA$3=L$1)*('乐容-S级品'!$L$4:$CA$32)),0)</f>
      </c>
      <c r="M76" s="280">
        <f>IFERROR(SUMPRODUCT(('控温被PRO-S级品'!$B$2:$B$10=$B76)*('控温被PRO-S级品'!$E$1:$BE$1=M$1)*('控温被PRO-S级品'!$E$2:$BE$10)),0)+IFERROR(SUMPRODUCT(('冬被-S级品'!$B$2:$B$10=$B76)*('冬被-S级品'!$E$1:$AW$1=M$1)*('冬被-S级品'!$E$2:$AW$10)),0)+IFERROR(SUMPRODUCT(('白止-S级品'!$A$2:$A$26=$B76)*('白止-S级品'!$D$1:$AV$1=M$1)*('白止-S级品'!$D$2:$AV$26)),0)+IFERROR(SUMPRODUCT(('乐容-S级品'!$A$4:$A$32=$B76)*('乐容-S级品'!$L$3:$CA$3=M$1)*('乐容-S级品'!$L$4:$CA$32)),0)</f>
      </c>
      <c r="N76" s="280">
        <f>IFERROR(SUMPRODUCT(('控温被PRO-S级品'!$B$2:$B$10=$B76)*('控温被PRO-S级品'!$E$1:$BE$1=N$1)*('控温被PRO-S级品'!$E$2:$BE$10)),0)+IFERROR(SUMPRODUCT(('冬被-S级品'!$B$2:$B$10=$B76)*('冬被-S级品'!$E$1:$AW$1=N$1)*('冬被-S级品'!$E$2:$AW$10)),0)+IFERROR(SUMPRODUCT(('白止-S级品'!$A$2:$A$26=$B76)*('白止-S级品'!$D$1:$AV$1=N$1)*('白止-S级品'!$D$2:$AV$26)),0)+IFERROR(SUMPRODUCT(('乐容-S级品'!$A$4:$A$32=$B76)*('乐容-S级品'!$L$3:$CA$3=N$1)*('乐容-S级品'!$L$4:$CA$32)),0)</f>
      </c>
      <c r="O76" s="280">
        <f>IFERROR(SUMPRODUCT(('控温被PRO-S级品'!$B$2:$B$10=$B76)*('控温被PRO-S级品'!$E$1:$BE$1=O$1)*('控温被PRO-S级品'!$E$2:$BE$10)),0)+IFERROR(SUMPRODUCT(('冬被-S级品'!$B$2:$B$10=$B76)*('冬被-S级品'!$E$1:$AW$1=O$1)*('冬被-S级品'!$E$2:$AW$10)),0)+IFERROR(SUMPRODUCT(('白止-S级品'!$A$2:$A$26=$B76)*('白止-S级品'!$D$1:$AV$1=O$1)*('白止-S级品'!$D$2:$AV$26)),0)+IFERROR(SUMPRODUCT(('乐容-S级品'!$A$4:$A$32=$B76)*('乐容-S级品'!$L$3:$CA$3=O$1)*('乐容-S级品'!$L$4:$CA$32)),0)</f>
      </c>
      <c r="P76" s="280">
        <f>IFERROR(SUMPRODUCT(('控温被PRO-S级品'!$B$2:$B$10=$B76)*('控温被PRO-S级品'!$E$1:$BE$1=P$1)*('控温被PRO-S级品'!$E$2:$BE$10)),0)+IFERROR(SUMPRODUCT(('冬被-S级品'!$B$2:$B$10=$B76)*('冬被-S级品'!$E$1:$AW$1=P$1)*('冬被-S级品'!$E$2:$AW$10)),0)+IFERROR(SUMPRODUCT(('白止-S级品'!$A$2:$A$26=$B76)*('白止-S级品'!$D$1:$AV$1=P$1)*('白止-S级品'!$D$2:$AV$26)),0)+IFERROR(SUMPRODUCT(('乐容-S级品'!$A$4:$A$32=$B76)*('乐容-S级品'!$L$3:$CA$3=P$1)*('乐容-S级品'!$L$4:$CA$32)),0)</f>
      </c>
      <c r="Q76" s="280">
        <f>IFERROR(SUMPRODUCT(('控温被PRO-S级品'!$B$2:$B$10=$B76)*('控温被PRO-S级品'!$E$1:$BE$1=Q$1)*('控温被PRO-S级品'!$E$2:$BE$10)),0)+IFERROR(SUMPRODUCT(('冬被-S级品'!$B$2:$B$10=$B76)*('冬被-S级品'!$E$1:$AW$1=Q$1)*('冬被-S级品'!$E$2:$AW$10)),0)+IFERROR(SUMPRODUCT(('白止-S级品'!$A$2:$A$26=$B76)*('白止-S级品'!$D$1:$AV$1=Q$1)*('白止-S级品'!$D$2:$AV$26)),0)+IFERROR(SUMPRODUCT(('乐容-S级品'!$A$4:$A$32=$B76)*('乐容-S级品'!$L$3:$CA$3=Q$1)*('乐容-S级品'!$L$4:$CA$32)),0)</f>
      </c>
      <c r="R76" s="280">
        <f>IFERROR(SUMPRODUCT(('控温被PRO-S级品'!$B$2:$B$10=$B76)*('控温被PRO-S级品'!$E$1:$BE$1=R$1)*('控温被PRO-S级品'!$E$2:$BE$10)),0)+IFERROR(SUMPRODUCT(('冬被-S级品'!$B$2:$B$10=$B76)*('冬被-S级品'!$E$1:$AW$1=R$1)*('冬被-S级品'!$E$2:$AW$10)),0)+IFERROR(SUMPRODUCT(('白止-S级品'!$A$2:$A$26=$B76)*('白止-S级品'!$D$1:$AV$1=R$1)*('白止-S级品'!$D$2:$AV$26)),0)+IFERROR(SUMPRODUCT(('乐容-S级品'!$A$4:$A$32=$B76)*('乐容-S级品'!$L$3:$CA$3=R$1)*('乐容-S级品'!$L$4:$CA$32)),0)</f>
      </c>
      <c r="S76" s="280">
        <f>IFERROR(SUMPRODUCT(('控温被PRO-S级品'!$B$2:$B$10=$B76)*('控温被PRO-S级品'!$E$1:$BE$1=S$1)*('控温被PRO-S级品'!$E$2:$BE$10)),0)+IFERROR(SUMPRODUCT(('冬被-S级品'!$B$2:$B$10=$B76)*('冬被-S级品'!$E$1:$AW$1=S$1)*('冬被-S级品'!$E$2:$AW$10)),0)+IFERROR(SUMPRODUCT(('白止-S级品'!$A$2:$A$26=$B76)*('白止-S级品'!$D$1:$AV$1=S$1)*('白止-S级品'!$D$2:$AV$26)),0)+IFERROR(SUMPRODUCT(('乐容-S级品'!$A$4:$A$32=$B76)*('乐容-S级品'!$L$3:$CA$3=S$1)*('乐容-S级品'!$L$4:$CA$32)),0)</f>
      </c>
      <c r="T76" s="280">
        <f>IFERROR(SUMPRODUCT(('控温被PRO-S级品'!$B$2:$B$10=$B76)*('控温被PRO-S级品'!$E$1:$BE$1=T$1)*('控温被PRO-S级品'!$E$2:$BE$10)),0)+IFERROR(SUMPRODUCT(('冬被-S级品'!$B$2:$B$10=$B76)*('冬被-S级品'!$E$1:$AW$1=T$1)*('冬被-S级品'!$E$2:$AW$10)),0)+IFERROR(SUMPRODUCT(('白止-S级品'!$A$2:$A$26=$B76)*('白止-S级品'!$D$1:$AV$1=T$1)*('白止-S级品'!$D$2:$AV$26)),0)+IFERROR(SUMPRODUCT(('乐容-S级品'!$A$4:$A$32=$B76)*('乐容-S级品'!$L$3:$CA$3=T$1)*('乐容-S级品'!$L$4:$CA$32)),0)</f>
      </c>
      <c r="U76" s="280">
        <f>IFERROR(SUMPRODUCT(('控温被PRO-S级品'!$B$2:$B$10=$B76)*('控温被PRO-S级品'!$E$1:$BE$1=U$1)*('控温被PRO-S级品'!$E$2:$BE$10)),0)+IFERROR(SUMPRODUCT(('冬被-S级品'!$B$2:$B$10=$B76)*('冬被-S级品'!$E$1:$AW$1=U$1)*('冬被-S级品'!$E$2:$AW$10)),0)+IFERROR(SUMPRODUCT(('白止-S级品'!$A$2:$A$26=$B76)*('白止-S级品'!$D$1:$AV$1=U$1)*('白止-S级品'!$D$2:$AV$26)),0)+IFERROR(SUMPRODUCT(('乐容-S级品'!$A$4:$A$32=$B76)*('乐容-S级品'!$L$3:$CA$3=U$1)*('乐容-S级品'!$L$4:$CA$32)),0)</f>
      </c>
      <c r="V76" s="280">
        <f>IFERROR(SUMPRODUCT(('控温被PRO-S级品'!$B$2:$B$10=$B76)*('控温被PRO-S级品'!$E$1:$BE$1=V$1)*('控温被PRO-S级品'!$E$2:$BE$10)),0)+IFERROR(SUMPRODUCT(('冬被-S级品'!$B$2:$B$10=$B76)*('冬被-S级品'!$E$1:$AW$1=V$1)*('冬被-S级品'!$E$2:$AW$10)),0)+IFERROR(SUMPRODUCT(('白止-S级品'!$A$2:$A$26=$B76)*('白止-S级品'!$D$1:$AV$1=V$1)*('白止-S级品'!$D$2:$AV$26)),0)+IFERROR(SUMPRODUCT(('乐容-S级品'!$A$4:$A$32=$B76)*('乐容-S级品'!$L$3:$CA$3=V$1)*('乐容-S级品'!$L$4:$CA$32)),0)</f>
      </c>
      <c r="W76" s="280">
        <f>IFERROR(SUMPRODUCT(('控温被PRO-S级品'!$B$2:$B$10=$B76)*('控温被PRO-S级品'!$E$1:$BE$1=W$1)*('控温被PRO-S级品'!$E$2:$BE$10)),0)+IFERROR(SUMPRODUCT(('冬被-S级品'!$B$2:$B$10=$B76)*('冬被-S级品'!$E$1:$AW$1=W$1)*('冬被-S级品'!$E$2:$AW$10)),0)+IFERROR(SUMPRODUCT(('白止-S级品'!$A$2:$A$26=$B76)*('白止-S级品'!$D$1:$AV$1=W$1)*('白止-S级品'!$D$2:$AV$26)),0)+IFERROR(SUMPRODUCT(('乐容-S级品'!$A$4:$A$32=$B76)*('乐容-S级品'!$L$3:$CA$3=W$1)*('乐容-S级品'!$L$4:$CA$32)),0)</f>
      </c>
      <c r="X76" s="280">
        <f>IFERROR(SUMPRODUCT(('控温被PRO-S级品'!$B$2:$B$10=$B76)*('控温被PRO-S级品'!$E$1:$BE$1=X$1)*('控温被PRO-S级品'!$E$2:$BE$10)),0)+IFERROR(SUMPRODUCT(('冬被-S级品'!$B$2:$B$10=$B76)*('冬被-S级品'!$E$1:$AW$1=X$1)*('冬被-S级品'!$E$2:$AW$10)),0)+IFERROR(SUMPRODUCT(('白止-S级品'!$A$2:$A$26=$B76)*('白止-S级品'!$D$1:$AV$1=X$1)*('白止-S级品'!$D$2:$AV$26)),0)+IFERROR(SUMPRODUCT(('乐容-S级品'!$A$4:$A$32=$B76)*('乐容-S级品'!$L$3:$CA$3=X$1)*('乐容-S级品'!$L$4:$CA$32)),0)</f>
      </c>
      <c r="Y76" s="280">
        <f>IFERROR(SUMPRODUCT(('控温被PRO-S级品'!$B$2:$B$10=$B76)*('控温被PRO-S级品'!$E$1:$BE$1=Y$1)*('控温被PRO-S级品'!$E$2:$BE$10)),0)+IFERROR(SUMPRODUCT(('冬被-S级品'!$B$2:$B$10=$B76)*('冬被-S级品'!$E$1:$AW$1=Y$1)*('冬被-S级品'!$E$2:$AW$10)),0)+IFERROR(SUMPRODUCT(('白止-S级品'!$A$2:$A$26=$B76)*('白止-S级品'!$D$1:$AV$1=Y$1)*('白止-S级品'!$D$2:$AV$26)),0)+IFERROR(SUMPRODUCT(('乐容-S级品'!$A$4:$A$32=$B76)*('乐容-S级品'!$L$3:$CA$3=Y$1)*('乐容-S级品'!$L$4:$CA$32)),0)</f>
      </c>
      <c r="Z76" s="280">
        <f>IFERROR(SUMPRODUCT(('控温被PRO-S级品'!$B$2:$B$10=$B76)*('控温被PRO-S级品'!$E$1:$BE$1=Z$1)*('控温被PRO-S级品'!$E$2:$BE$10)),0)+IFERROR(SUMPRODUCT(('冬被-S级品'!$B$2:$B$10=$B76)*('冬被-S级品'!$E$1:$AW$1=Z$1)*('冬被-S级品'!$E$2:$AW$10)),0)+IFERROR(SUMPRODUCT(('白止-S级品'!$A$2:$A$26=$B76)*('白止-S级品'!$D$1:$AV$1=Z$1)*('白止-S级品'!$D$2:$AV$26)),0)+IFERROR(SUMPRODUCT(('乐容-S级品'!$A$4:$A$32=$B76)*('乐容-S级品'!$L$3:$CA$3=Z$1)*('乐容-S级品'!$L$4:$CA$32)),0)</f>
      </c>
      <c r="AA76" s="280">
        <f>IFERROR(SUMPRODUCT(('控温被PRO-S级品'!$B$2:$B$10=$B76)*('控温被PRO-S级品'!$E$1:$BE$1=AA$1)*('控温被PRO-S级品'!$E$2:$BE$10)),0)+IFERROR(SUMPRODUCT(('冬被-S级品'!$B$2:$B$10=$B76)*('冬被-S级品'!$E$1:$AW$1=AA$1)*('冬被-S级品'!$E$2:$AW$10)),0)+IFERROR(SUMPRODUCT(('白止-S级品'!$A$2:$A$26=$B76)*('白止-S级品'!$D$1:$AV$1=AA$1)*('白止-S级品'!$D$2:$AV$26)),0)+IFERROR(SUMPRODUCT(('乐容-S级品'!$A$4:$A$32=$B76)*('乐容-S级品'!$L$3:$CA$3=AA$1)*('乐容-S级品'!$L$4:$CA$32)),0)</f>
      </c>
      <c r="AB76" s="280">
        <f>IFERROR(SUMPRODUCT(('控温被PRO-S级品'!$B$2:$B$10=$B76)*('控温被PRO-S级品'!$E$1:$BE$1=AB$1)*('控温被PRO-S级品'!$E$2:$BE$10)),0)+IFERROR(SUMPRODUCT(('冬被-S级品'!$B$2:$B$10=$B76)*('冬被-S级品'!$E$1:$AW$1=AB$1)*('冬被-S级品'!$E$2:$AW$10)),0)+IFERROR(SUMPRODUCT(('白止-S级品'!$A$2:$A$26=$B76)*('白止-S级品'!$D$1:$AV$1=AB$1)*('白止-S级品'!$D$2:$AV$26)),0)+IFERROR(SUMPRODUCT(('乐容-S级品'!$A$4:$A$32=$B76)*('乐容-S级品'!$L$3:$CA$3=AB$1)*('乐容-S级品'!$L$4:$CA$32)),0)</f>
      </c>
      <c r="AC76" s="280">
        <f>IFERROR(SUMPRODUCT(('控温被PRO-S级品'!$B$2:$B$10=$B76)*('控温被PRO-S级品'!$E$1:$BE$1=AC$1)*('控温被PRO-S级品'!$E$2:$BE$10)),0)+IFERROR(SUMPRODUCT(('冬被-S级品'!$B$2:$B$10=$B76)*('冬被-S级品'!$E$1:$AW$1=AC$1)*('冬被-S级品'!$E$2:$AW$10)),0)+IFERROR(SUMPRODUCT(('白止-S级品'!$A$2:$A$26=$B76)*('白止-S级品'!$D$1:$AV$1=AC$1)*('白止-S级品'!$D$2:$AV$26)),0)+IFERROR(SUMPRODUCT(('乐容-S级品'!$A$4:$A$32=$B76)*('乐容-S级品'!$L$3:$CA$3=AC$1)*('乐容-S级品'!$L$4:$CA$32)),0)</f>
      </c>
      <c r="AD76" s="280">
        <f>IFERROR(SUMPRODUCT(('控温被PRO-S级品'!$B$2:$B$10=$B76)*('控温被PRO-S级品'!$E$1:$BE$1=AD$1)*('控温被PRO-S级品'!$E$2:$BE$10)),0)+IFERROR(SUMPRODUCT(('冬被-S级品'!$B$2:$B$10=$B76)*('冬被-S级品'!$E$1:$AW$1=AD$1)*('冬被-S级品'!$E$2:$AW$10)),0)+IFERROR(SUMPRODUCT(('白止-S级品'!$A$2:$A$26=$B76)*('白止-S级品'!$D$1:$AV$1=AD$1)*('白止-S级品'!$D$2:$AV$26)),0)+IFERROR(SUMPRODUCT(('乐容-S级品'!$A$4:$A$32=$B76)*('乐容-S级品'!$L$3:$CA$3=AD$1)*('乐容-S级品'!$L$4:$CA$32)),0)</f>
      </c>
      <c r="AE76" s="280">
        <f>IFERROR(SUMPRODUCT(('控温被PRO-S级品'!$B$2:$B$10=$B76)*('控温被PRO-S级品'!$E$1:$BE$1=AE$1)*('控温被PRO-S级品'!$E$2:$BE$10)),0)+IFERROR(SUMPRODUCT(('冬被-S级品'!$B$2:$B$10=$B76)*('冬被-S级品'!$E$1:$AW$1=AE$1)*('冬被-S级品'!$E$2:$AW$10)),0)+IFERROR(SUMPRODUCT(('白止-S级品'!$A$2:$A$26=$B76)*('白止-S级品'!$D$1:$AV$1=AE$1)*('白止-S级品'!$D$2:$AV$26)),0)+IFERROR(SUMPRODUCT(('乐容-S级品'!$A$4:$A$32=$B76)*('乐容-S级品'!$L$3:$CA$3=AE$1)*('乐容-S级品'!$L$4:$CA$32)),0)</f>
      </c>
      <c r="AF76" s="280">
        <f>IFERROR(SUMPRODUCT(('控温被PRO-S级品'!$B$2:$B$10=$B76)*('控温被PRO-S级品'!$E$1:$BE$1=AF$1)*('控温被PRO-S级品'!$E$2:$BE$10)),0)+IFERROR(SUMPRODUCT(('冬被-S级品'!$B$2:$B$10=$B76)*('冬被-S级品'!$E$1:$AW$1=AF$1)*('冬被-S级品'!$E$2:$AW$10)),0)+IFERROR(SUMPRODUCT(('白止-S级品'!$A$2:$A$26=$B76)*('白止-S级品'!$D$1:$AV$1=AF$1)*('白止-S级品'!$D$2:$AV$26)),0)+IFERROR(SUMPRODUCT(('乐容-S级品'!$A$4:$A$32=$B76)*('乐容-S级品'!$L$3:$CA$3=AF$1)*('乐容-S级品'!$L$4:$CA$32)),0)</f>
      </c>
      <c r="AG76" s="280">
        <f>IFERROR(SUMPRODUCT(('控温被PRO-S级品'!$B$2:$B$10=$B76)*('控温被PRO-S级品'!$E$1:$BE$1=AG$1)*('控温被PRO-S级品'!$E$2:$BE$10)),0)+IFERROR(SUMPRODUCT(('冬被-S级品'!$B$2:$B$10=$B76)*('冬被-S级品'!$E$1:$AW$1=AG$1)*('冬被-S级品'!$E$2:$AW$10)),0)+IFERROR(SUMPRODUCT(('白止-S级品'!$A$2:$A$26=$B76)*('白止-S级品'!$D$1:$AV$1=AG$1)*('白止-S级品'!$D$2:$AV$26)),0)+IFERROR(SUMPRODUCT(('乐容-S级品'!$A$4:$A$32=$B76)*('乐容-S级品'!$L$3:$CA$3=AG$1)*('乐容-S级品'!$L$4:$CA$32)),0)</f>
      </c>
      <c r="AH76" s="280">
        <f>IFERROR(SUMPRODUCT(('控温被PRO-S级品'!$B$2:$B$10=$B76)*('控温被PRO-S级品'!$E$1:$BE$1=AH$1)*('控温被PRO-S级品'!$E$2:$BE$10)),0)+IFERROR(SUMPRODUCT(('冬被-S级品'!$B$2:$B$10=$B76)*('冬被-S级品'!$E$1:$AW$1=AH$1)*('冬被-S级品'!$E$2:$AW$10)),0)+IFERROR(SUMPRODUCT(('白止-S级品'!$A$2:$A$26=$B76)*('白止-S级品'!$D$1:$AV$1=AH$1)*('白止-S级品'!$D$2:$AV$26)),0)+IFERROR(SUMPRODUCT(('乐容-S级品'!$A$4:$A$32=$B76)*('乐容-S级品'!$L$3:$CA$3=AH$1)*('乐容-S级品'!$L$4:$CA$32)),0)</f>
      </c>
      <c r="AI76" s="280">
        <f>IFERROR(SUMPRODUCT(('控温被PRO-S级品'!$B$2:$B$10=$B76)*('控温被PRO-S级品'!$E$1:$BE$1=AI$1)*('控温被PRO-S级品'!$E$2:$BE$10)),0)+IFERROR(SUMPRODUCT(('冬被-S级品'!$B$2:$B$10=$B76)*('冬被-S级品'!$E$1:$AW$1=AI$1)*('冬被-S级品'!$E$2:$AW$10)),0)+IFERROR(SUMPRODUCT(('白止-S级品'!$A$2:$A$26=$B76)*('白止-S级品'!$D$1:$AV$1=AI$1)*('白止-S级品'!$D$2:$AV$26)),0)+IFERROR(SUMPRODUCT(('乐容-S级品'!$A$4:$A$32=$B76)*('乐容-S级品'!$L$3:$CA$3=AI$1)*('乐容-S级品'!$L$4:$CA$32)),0)</f>
      </c>
      <c r="AJ76" s="280">
        <f>IFERROR(SUMPRODUCT(('控温被PRO-S级品'!$B$2:$B$10=$B76)*('控温被PRO-S级品'!$E$1:$BE$1=AJ$1)*('控温被PRO-S级品'!$E$2:$BE$10)),0)+IFERROR(SUMPRODUCT(('冬被-S级品'!$B$2:$B$10=$B76)*('冬被-S级品'!$E$1:$AW$1=AJ$1)*('冬被-S级品'!$E$2:$AW$10)),0)+IFERROR(SUMPRODUCT(('白止-S级品'!$A$2:$A$26=$B76)*('白止-S级品'!$D$1:$AV$1=AJ$1)*('白止-S级品'!$D$2:$AV$26)),0)+IFERROR(SUMPRODUCT(('乐容-S级品'!$A$4:$A$32=$B76)*('乐容-S级品'!$L$3:$CA$3=AJ$1)*('乐容-S级品'!$L$4:$CA$32)),0)</f>
      </c>
      <c r="AK76" s="280">
        <f>IFERROR(SUMPRODUCT(('控温被PRO-S级品'!$B$2:$B$10=$B76)*('控温被PRO-S级品'!$E$1:$BE$1=AK$1)*('控温被PRO-S级品'!$E$2:$BE$10)),0)+IFERROR(SUMPRODUCT(('冬被-S级品'!$B$2:$B$10=$B76)*('冬被-S级品'!$E$1:$AW$1=AK$1)*('冬被-S级品'!$E$2:$AW$10)),0)+IFERROR(SUMPRODUCT(('白止-S级品'!$A$2:$A$26=$B76)*('白止-S级品'!$D$1:$AV$1=AK$1)*('白止-S级品'!$D$2:$AV$26)),0)+IFERROR(SUMPRODUCT(('乐容-S级品'!$A$4:$A$32=$B76)*('乐容-S级品'!$L$3:$CA$3=AK$1)*('乐容-S级品'!$L$4:$CA$32)),0)</f>
      </c>
      <c r="AL76" s="280">
        <f>IFERROR(SUMPRODUCT(('控温被PRO-S级品'!$B$2:$B$10=$B76)*('控温被PRO-S级品'!$E$1:$BE$1=AL$1)*('控温被PRO-S级品'!$E$2:$BE$10)),0)+IFERROR(SUMPRODUCT(('冬被-S级品'!$B$2:$B$10=$B76)*('冬被-S级品'!$E$1:$AW$1=AL$1)*('冬被-S级品'!$E$2:$AW$10)),0)+IFERROR(SUMPRODUCT(('白止-S级品'!$A$2:$A$26=$B76)*('白止-S级品'!$D$1:$AV$1=AL$1)*('白止-S级品'!$D$2:$AV$26)),0)+IFERROR(SUMPRODUCT(('乐容-S级品'!$A$4:$A$32=$B76)*('乐容-S级品'!$L$3:$CA$3=AL$1)*('乐容-S级品'!$L$4:$CA$32)),0)</f>
      </c>
      <c r="AM76" s="280">
        <f>IFERROR(SUMPRODUCT(('控温被PRO-S级品'!$B$2:$B$10=$B76)*('控温被PRO-S级品'!$E$1:$BE$1=AM$1)*('控温被PRO-S级品'!$E$2:$BE$10)),0)+IFERROR(SUMPRODUCT(('冬被-S级品'!$B$2:$B$10=$B76)*('冬被-S级品'!$E$1:$AW$1=AM$1)*('冬被-S级品'!$E$2:$AW$10)),0)+IFERROR(SUMPRODUCT(('白止-S级品'!$A$2:$A$26=$B76)*('白止-S级品'!$D$1:$AV$1=AM$1)*('白止-S级品'!$D$2:$AV$26)),0)+IFERROR(SUMPRODUCT(('乐容-S级品'!$A$4:$A$32=$B76)*('乐容-S级品'!$L$3:$CA$3=AM$1)*('乐容-S级品'!$L$4:$CA$32)),0)</f>
      </c>
      <c r="AN76" s="280">
        <f>IFERROR(SUMPRODUCT(('控温被PRO-S级品'!$B$2:$B$10=$B76)*('控温被PRO-S级品'!$E$1:$BE$1=AN$1)*('控温被PRO-S级品'!$E$2:$BE$10)),0)+IFERROR(SUMPRODUCT(('冬被-S级品'!$B$2:$B$10=$B76)*('冬被-S级品'!$E$1:$AW$1=AN$1)*('冬被-S级品'!$E$2:$AW$10)),0)+IFERROR(SUMPRODUCT(('白止-S级品'!$A$2:$A$26=$B76)*('白止-S级品'!$D$1:$AV$1=AN$1)*('白止-S级品'!$D$2:$AV$26)),0)+IFERROR(SUMPRODUCT(('乐容-S级品'!$A$4:$A$32=$B76)*('乐容-S级品'!$L$3:$CA$3=AN$1)*('乐容-S级品'!$L$4:$CA$32)),0)</f>
      </c>
      <c r="AO76" s="280">
        <f>IFERROR(SUMPRODUCT(('控温被PRO-S级品'!$B$2:$B$10=$B76)*('控温被PRO-S级品'!$E$1:$BE$1=AO$1)*('控温被PRO-S级品'!$E$2:$BE$10)),0)+IFERROR(SUMPRODUCT(('冬被-S级品'!$B$2:$B$10=$B76)*('冬被-S级品'!$E$1:$AW$1=AO$1)*('冬被-S级品'!$E$2:$AW$10)),0)+IFERROR(SUMPRODUCT(('白止-S级品'!$A$2:$A$26=$B76)*('白止-S级品'!$D$1:$AV$1=AO$1)*('白止-S级品'!$D$2:$AV$26)),0)+IFERROR(SUMPRODUCT(('乐容-S级品'!$A$4:$A$32=$B76)*('乐容-S级品'!$L$3:$CA$3=AO$1)*('乐容-S级品'!$L$4:$CA$32)),0)</f>
      </c>
      <c r="AP76" s="280">
        <f>IFERROR(SUMPRODUCT(('控温被PRO-S级品'!$B$2:$B$10=$B76)*('控温被PRO-S级品'!$E$1:$BE$1=AP$1)*('控温被PRO-S级品'!$E$2:$BE$10)),0)+IFERROR(SUMPRODUCT(('冬被-S级品'!$B$2:$B$10=$B76)*('冬被-S级品'!$E$1:$AW$1=AP$1)*('冬被-S级品'!$E$2:$AW$10)),0)+IFERROR(SUMPRODUCT(('白止-S级品'!$A$2:$A$26=$B76)*('白止-S级品'!$D$1:$AV$1=AP$1)*('白止-S级品'!$D$2:$AV$26)),0)+IFERROR(SUMPRODUCT(('乐容-S级品'!$A$4:$A$32=$B76)*('乐容-S级品'!$L$3:$CA$3=AP$1)*('乐容-S级品'!$L$4:$CA$32)),0)</f>
      </c>
      <c r="AQ76" s="280">
        <f>IFERROR(SUMPRODUCT(('控温被PRO-S级品'!$B$2:$B$10=$B76)*('控温被PRO-S级品'!$E$1:$BE$1=AQ$1)*('控温被PRO-S级品'!$E$2:$BE$10)),0)+IFERROR(SUMPRODUCT(('冬被-S级品'!$B$2:$B$10=$B76)*('冬被-S级品'!$E$1:$AW$1=AQ$1)*('冬被-S级品'!$E$2:$AW$10)),0)+IFERROR(SUMPRODUCT(('白止-S级品'!$A$2:$A$26=$B76)*('白止-S级品'!$D$1:$AV$1=AQ$1)*('白止-S级品'!$D$2:$AV$26)),0)+IFERROR(SUMPRODUCT(('乐容-S级品'!$A$4:$A$32=$B76)*('乐容-S级品'!$L$3:$CA$3=AQ$1)*('乐容-S级品'!$L$4:$CA$32)),0)</f>
      </c>
      <c r="AR76" s="280">
        <f>IFERROR(SUMPRODUCT(('控温被PRO-S级品'!$B$2:$B$10=$B76)*('控温被PRO-S级品'!$E$1:$BE$1=AR$1)*('控温被PRO-S级品'!$E$2:$BE$10)),0)+IFERROR(SUMPRODUCT(('冬被-S级品'!$B$2:$B$10=$B76)*('冬被-S级品'!$E$1:$AW$1=AR$1)*('冬被-S级品'!$E$2:$AW$10)),0)+IFERROR(SUMPRODUCT(('白止-S级品'!$A$2:$A$26=$B76)*('白止-S级品'!$D$1:$AV$1=AR$1)*('白止-S级品'!$D$2:$AV$26)),0)+IFERROR(SUMPRODUCT(('乐容-S级品'!$A$4:$A$32=$B76)*('乐容-S级品'!$L$3:$CA$3=AR$1)*('乐容-S级品'!$L$4:$CA$32)),0)</f>
      </c>
      <c r="AS76" s="280">
        <f>IFERROR(SUMPRODUCT(('控温被PRO-S级品'!$B$2:$B$10=$B76)*('控温被PRO-S级品'!$E$1:$BE$1=AS$1)*('控温被PRO-S级品'!$E$2:$BE$10)),0)+IFERROR(SUMPRODUCT(('冬被-S级品'!$B$2:$B$10=$B76)*('冬被-S级品'!$E$1:$AW$1=AS$1)*('冬被-S级品'!$E$2:$AW$10)),0)+IFERROR(SUMPRODUCT(('白止-S级品'!$A$2:$A$26=$B76)*('白止-S级品'!$D$1:$AV$1=AS$1)*('白止-S级品'!$D$2:$AV$26)),0)+IFERROR(SUMPRODUCT(('乐容-S级品'!$A$4:$A$32=$B76)*('乐容-S级品'!$L$3:$CA$3=AS$1)*('乐容-S级品'!$L$4:$CA$32)),0)</f>
      </c>
      <c r="AT76" s="280">
        <f>IFERROR(SUMPRODUCT(('控温被PRO-S级品'!$B$2:$B$10=$B76)*('控温被PRO-S级品'!$E$1:$BE$1=AT$1)*('控温被PRO-S级品'!$E$2:$BE$10)),0)+IFERROR(SUMPRODUCT(('冬被-S级品'!$B$2:$B$10=$B76)*('冬被-S级品'!$E$1:$AW$1=AT$1)*('冬被-S级品'!$E$2:$AW$10)),0)+IFERROR(SUMPRODUCT(('白止-S级品'!$A$2:$A$26=$B76)*('白止-S级品'!$D$1:$AV$1=AT$1)*('白止-S级品'!$D$2:$AV$26)),0)+IFERROR(SUMPRODUCT(('乐容-S级品'!$A$4:$A$32=$B76)*('乐容-S级品'!$L$3:$CA$3=AT$1)*('乐容-S级品'!$L$4:$CA$32)),0)</f>
      </c>
      <c r="AU76" s="280">
        <f>IFERROR(SUMPRODUCT(('控温被PRO-S级品'!$B$2:$B$10=$B76)*('控温被PRO-S级品'!$E$1:$BE$1=AU$1)*('控温被PRO-S级品'!$E$2:$BE$10)),0)+IFERROR(SUMPRODUCT(('冬被-S级品'!$B$2:$B$10=$B76)*('冬被-S级品'!$E$1:$AW$1=AU$1)*('冬被-S级品'!$E$2:$AW$10)),0)+IFERROR(SUMPRODUCT(('白止-S级品'!$A$2:$A$26=$B76)*('白止-S级品'!$D$1:$AV$1=AU$1)*('白止-S级品'!$D$2:$AV$26)),0)+IFERROR(SUMPRODUCT(('乐容-S级品'!$A$4:$A$32=$B76)*('乐容-S级品'!$L$3:$CA$3=AU$1)*('乐容-S级品'!$L$4:$CA$32)),0)</f>
      </c>
      <c r="AV76" s="280">
        <f>IFERROR(SUMPRODUCT(('控温被PRO-S级品'!$B$2:$B$10=$B76)*('控温被PRO-S级品'!$E$1:$BE$1=AV$1)*('控温被PRO-S级品'!$E$2:$BE$10)),0)+IFERROR(SUMPRODUCT(('冬被-S级品'!$B$2:$B$10=$B76)*('冬被-S级品'!$E$1:$AW$1=AV$1)*('冬被-S级品'!$E$2:$AW$10)),0)+IFERROR(SUMPRODUCT(('白止-S级品'!$A$2:$A$26=$B76)*('白止-S级品'!$D$1:$AV$1=AV$1)*('白止-S级品'!$D$2:$AV$26)),0)+IFERROR(SUMPRODUCT(('乐容-S级品'!$A$4:$A$32=$B76)*('乐容-S级品'!$L$3:$CA$3=AV$1)*('乐容-S级品'!$L$4:$CA$32)),0)</f>
      </c>
      <c r="AW76" s="280">
        <f>IFERROR(SUMPRODUCT(('控温被PRO-S级品'!$B$2:$B$10=$B76)*('控温被PRO-S级品'!$E$1:$BE$1=AW$1)*('控温被PRO-S级品'!$E$2:$BE$10)),0)+IFERROR(SUMPRODUCT(('冬被-S级品'!$B$2:$B$10=$B76)*('冬被-S级品'!$E$1:$AW$1=AW$1)*('冬被-S级品'!$E$2:$AW$10)),0)+IFERROR(SUMPRODUCT(('白止-S级品'!$A$2:$A$26=$B76)*('白止-S级品'!$D$1:$AV$1=AW$1)*('白止-S级品'!$D$2:$AV$26)),0)+IFERROR(SUMPRODUCT(('乐容-S级品'!$A$4:$A$32=$B76)*('乐容-S级品'!$L$3:$CA$3=AW$1)*('乐容-S级品'!$L$4:$CA$32)),0)</f>
      </c>
      <c r="AX76" s="280">
        <f>IFERROR(SUMPRODUCT(('控温被PRO-S级品'!$B$2:$B$10=$B76)*('控温被PRO-S级品'!$E$1:$BE$1=AX$1)*('控温被PRO-S级品'!$E$2:$BE$10)),0)+IFERROR(SUMPRODUCT(('冬被-S级品'!$B$2:$B$10=$B76)*('冬被-S级品'!$E$1:$AW$1=AX$1)*('冬被-S级品'!$E$2:$AW$10)),0)+IFERROR(SUMPRODUCT(('白止-S级品'!$A$2:$A$26=$B76)*('白止-S级品'!$D$1:$AV$1=AX$1)*('白止-S级品'!$D$2:$AV$26)),0)+IFERROR(SUMPRODUCT(('乐容-S级品'!$A$4:$A$32=$B76)*('乐容-S级品'!$L$3:$CA$3=AX$1)*('乐容-S级品'!$L$4:$CA$32)),0)</f>
      </c>
      <c r="AY76" s="280">
        <f>IFERROR(SUMPRODUCT(('控温被PRO-S级品'!$B$2:$B$10=$B76)*('控温被PRO-S级品'!$E$1:$BE$1=AY$1)*('控温被PRO-S级品'!$E$2:$BE$10)),0)+IFERROR(SUMPRODUCT(('冬被-S级品'!$B$2:$B$10=$B76)*('冬被-S级品'!$E$1:$AW$1=AY$1)*('冬被-S级品'!$E$2:$AW$10)),0)+IFERROR(SUMPRODUCT(('白止-S级品'!$A$2:$A$26=$B76)*('白止-S级品'!$D$1:$AV$1=AY$1)*('白止-S级品'!$D$2:$AV$26)),0)+IFERROR(SUMPRODUCT(('乐容-S级品'!$A$4:$A$32=$B76)*('乐容-S级品'!$L$3:$CA$3=AY$1)*('乐容-S级品'!$L$4:$CA$32)),0)</f>
      </c>
      <c r="AZ76" s="280">
        <f>IFERROR(SUMPRODUCT(('控温被PRO-S级品'!$B$2:$B$10=$B76)*('控温被PRO-S级品'!$E$1:$BE$1=AZ$1)*('控温被PRO-S级品'!$E$2:$BE$10)),0)+IFERROR(SUMPRODUCT(('冬被-S级品'!$B$2:$B$10=$B76)*('冬被-S级品'!$E$1:$AW$1=AZ$1)*('冬被-S级品'!$E$2:$AW$10)),0)+IFERROR(SUMPRODUCT(('白止-S级品'!$A$2:$A$26=$B76)*('白止-S级品'!$D$1:$AV$1=AZ$1)*('白止-S级品'!$D$2:$AV$26)),0)+IFERROR(SUMPRODUCT(('乐容-S级品'!$A$4:$A$32=$B76)*('乐容-S级品'!$L$3:$CA$3=AZ$1)*('乐容-S级品'!$L$4:$CA$32)),0)</f>
      </c>
      <c r="BA76" s="280">
        <f>IFERROR(SUMPRODUCT(('控温被PRO-S级品'!$B$2:$B$10=$B76)*('控温被PRO-S级品'!$E$1:$BE$1=BA$1)*('控温被PRO-S级品'!$E$2:$BE$10)),0)+IFERROR(SUMPRODUCT(('冬被-S级品'!$B$2:$B$10=$B76)*('冬被-S级品'!$E$1:$AW$1=BA$1)*('冬被-S级品'!$E$2:$AW$10)),0)+IFERROR(SUMPRODUCT(('白止-S级品'!$A$2:$A$26=$B76)*('白止-S级品'!$D$1:$AV$1=BA$1)*('白止-S级品'!$D$2:$AV$26)),0)+IFERROR(SUMPRODUCT(('乐容-S级品'!$A$4:$A$32=$B76)*('乐容-S级品'!$L$3:$CA$3=BA$1)*('乐容-S级品'!$L$4:$CA$32)),0)</f>
      </c>
      <c r="BB76" s="280">
        <f>IFERROR(SUMPRODUCT(('控温被PRO-S级品'!$B$2:$B$10=$B76)*('控温被PRO-S级品'!$E$1:$BE$1=BB$1)*('控温被PRO-S级品'!$E$2:$BE$10)),0)+IFERROR(SUMPRODUCT(('冬被-S级品'!$B$2:$B$10=$B76)*('冬被-S级品'!$E$1:$AW$1=BB$1)*('冬被-S级品'!$E$2:$AW$10)),0)+IFERROR(SUMPRODUCT(('白止-S级品'!$A$2:$A$26=$B76)*('白止-S级品'!$D$1:$AV$1=BB$1)*('白止-S级品'!$D$2:$AV$26)),0)+IFERROR(SUMPRODUCT(('乐容-S级品'!$A$4:$A$32=$B76)*('乐容-S级品'!$L$3:$CA$3=BB$1)*('乐容-S级品'!$L$4:$CA$32)),0)</f>
      </c>
      <c r="BC76" s="280">
        <f>IFERROR(SUMPRODUCT(('控温被PRO-S级品'!$B$2:$B$10=$B76)*('控温被PRO-S级品'!$E$1:$BE$1=BC$1)*('控温被PRO-S级品'!$E$2:$BE$10)),0)+IFERROR(SUMPRODUCT(('冬被-S级品'!$B$2:$B$10=$B76)*('冬被-S级品'!$E$1:$AW$1=BC$1)*('冬被-S级品'!$E$2:$AW$10)),0)+IFERROR(SUMPRODUCT(('白止-S级品'!$A$2:$A$26=$B76)*('白止-S级品'!$D$1:$AV$1=BC$1)*('白止-S级品'!$D$2:$AV$26)),0)+IFERROR(SUMPRODUCT(('乐容-S级品'!$A$4:$A$32=$B76)*('乐容-S级品'!$L$3:$CA$3=BC$1)*('乐容-S级品'!$L$4:$CA$32)),0)</f>
      </c>
      <c r="BD76" s="280">
        <f>IFERROR(SUMPRODUCT(('控温被PRO-S级品'!$B$2:$B$10=$B76)*('控温被PRO-S级品'!$E$1:$BE$1=BD$1)*('控温被PRO-S级品'!$E$2:$BE$10)),0)+IFERROR(SUMPRODUCT(('冬被-S级品'!$B$2:$B$10=$B76)*('冬被-S级品'!$E$1:$AW$1=BD$1)*('冬被-S级品'!$E$2:$AW$10)),0)+IFERROR(SUMPRODUCT(('白止-S级品'!$A$2:$A$26=$B76)*('白止-S级品'!$D$1:$AV$1=BD$1)*('白止-S级品'!$D$2:$AV$26)),0)+IFERROR(SUMPRODUCT(('乐容-S级品'!$A$4:$A$32=$B76)*('乐容-S级品'!$L$3:$CA$3=BD$1)*('乐容-S级品'!$L$4:$CA$32)),0)</f>
      </c>
      <c r="BE76" s="280">
        <f>IFERROR(SUMPRODUCT(('控温被PRO-S级品'!$B$2:$B$10=$B76)*('控温被PRO-S级品'!$E$1:$BE$1=BE$1)*('控温被PRO-S级品'!$E$2:$BE$10)),0)+IFERROR(SUMPRODUCT(('冬被-S级品'!$B$2:$B$10=$B76)*('冬被-S级品'!$E$1:$AW$1=BE$1)*('冬被-S级品'!$E$2:$AW$10)),0)+IFERROR(SUMPRODUCT(('白止-S级品'!$A$2:$A$26=$B76)*('白止-S级品'!$D$1:$AV$1=BE$1)*('白止-S级品'!$D$2:$AV$26)),0)+IFERROR(SUMPRODUCT(('乐容-S级品'!$A$4:$A$32=$B76)*('乐容-S级品'!$L$3:$CA$3=BE$1)*('乐容-S级品'!$L$4:$CA$32)),0)</f>
      </c>
      <c r="BF76" s="280">
        <f>IFERROR(SUMPRODUCT(('控温被PRO-S级品'!$B$2:$B$10=$B76)*('控温被PRO-S级品'!$E$1:$BE$1=BF$1)*('控温被PRO-S级品'!$E$2:$BE$10)),0)+IFERROR(SUMPRODUCT(('冬被-S级品'!$B$2:$B$10=$B76)*('冬被-S级品'!$E$1:$AW$1=BF$1)*('冬被-S级品'!$E$2:$AW$10)),0)+IFERROR(SUMPRODUCT(('白止-S级品'!$A$2:$A$26=$B76)*('白止-S级品'!$D$1:$AV$1=BF$1)*('白止-S级品'!$D$2:$AV$26)),0)+IFERROR(SUMPRODUCT(('乐容-S级品'!$A$4:$A$32=$B76)*('乐容-S级品'!$L$3:$CA$3=BF$1)*('乐容-S级品'!$L$4:$CA$32)),0)</f>
      </c>
      <c r="BG76" s="280">
        <f>IFERROR(SUMPRODUCT(('控温被PRO-S级品'!$B$2:$B$10=$B76)*('控温被PRO-S级品'!$E$1:$BE$1=BG$1)*('控温被PRO-S级品'!$E$2:$BE$10)),0)+IFERROR(SUMPRODUCT(('冬被-S级品'!$B$2:$B$10=$B76)*('冬被-S级品'!$E$1:$AW$1=BG$1)*('冬被-S级品'!$E$2:$AW$10)),0)+IFERROR(SUMPRODUCT(('白止-S级品'!$A$2:$A$26=$B76)*('白止-S级品'!$D$1:$AV$1=BG$1)*('白止-S级品'!$D$2:$AV$26)),0)+IFERROR(SUMPRODUCT(('乐容-S级品'!$A$4:$A$32=$B76)*('乐容-S级品'!$L$3:$CA$3=BG$1)*('乐容-S级品'!$L$4:$CA$32)),0)</f>
      </c>
      <c r="BH76" s="280">
        <f>IFERROR(SUMPRODUCT(('控温被PRO-S级品'!$B$2:$B$10=$B76)*('控温被PRO-S级品'!$E$1:$BE$1=BH$1)*('控温被PRO-S级品'!$E$2:$BE$10)),0)+IFERROR(SUMPRODUCT(('冬被-S级品'!$B$2:$B$10=$B76)*('冬被-S级品'!$E$1:$AW$1=BH$1)*('冬被-S级品'!$E$2:$AW$10)),0)+IFERROR(SUMPRODUCT(('白止-S级品'!$A$2:$A$26=$B76)*('白止-S级品'!$D$1:$AV$1=BH$1)*('白止-S级品'!$D$2:$AV$26)),0)+IFERROR(SUMPRODUCT(('乐容-S级品'!$A$4:$A$32=$B76)*('乐容-S级品'!$L$3:$CA$3=BH$1)*('乐容-S级品'!$L$4:$CA$32)),0)</f>
      </c>
      <c r="BI76" s="280">
        <f>IFERROR(SUMPRODUCT(('控温被PRO-S级品'!$B$2:$B$10=$B76)*('控温被PRO-S级品'!$E$1:$BE$1=BI$1)*('控温被PRO-S级品'!$E$2:$BE$10)),0)+IFERROR(SUMPRODUCT(('冬被-S级品'!$B$2:$B$10=$B76)*('冬被-S级品'!$E$1:$AW$1=BI$1)*('冬被-S级品'!$E$2:$AW$10)),0)+IFERROR(SUMPRODUCT(('白止-S级品'!$A$2:$A$26=$B76)*('白止-S级品'!$D$1:$AV$1=BI$1)*('白止-S级品'!$D$2:$AV$26)),0)+IFERROR(SUMPRODUCT(('乐容-S级品'!$A$4:$A$32=$B76)*('乐容-S级品'!$L$3:$CA$3=BI$1)*('乐容-S级品'!$L$4:$CA$32)),0)</f>
      </c>
      <c r="BJ76" s="280">
        <f>IFERROR(SUMPRODUCT(('控温被PRO-S级品'!$B$2:$B$10=$B76)*('控温被PRO-S级品'!$E$1:$BE$1=BJ$1)*('控温被PRO-S级品'!$E$2:$BE$10)),0)+IFERROR(SUMPRODUCT(('冬被-S级品'!$B$2:$B$10=$B76)*('冬被-S级品'!$E$1:$AW$1=BJ$1)*('冬被-S级品'!$E$2:$AW$10)),0)+IFERROR(SUMPRODUCT(('白止-S级品'!$A$2:$A$26=$B76)*('白止-S级品'!$D$1:$AV$1=BJ$1)*('白止-S级品'!$D$2:$AV$26)),0)+IFERROR(SUMPRODUCT(('乐容-S级品'!$A$4:$A$32=$B76)*('乐容-S级品'!$L$3:$CA$3=BJ$1)*('乐容-S级品'!$L$4:$CA$32)),0)</f>
      </c>
      <c r="BK76" s="280">
        <f>IFERROR(SUMPRODUCT(('控温被PRO-S级品'!$B$2:$B$10=$B76)*('控温被PRO-S级品'!$E$1:$BE$1=BK$1)*('控温被PRO-S级品'!$E$2:$BE$10)),0)+IFERROR(SUMPRODUCT(('冬被-S级品'!$B$2:$B$10=$B76)*('冬被-S级品'!$E$1:$AW$1=BK$1)*('冬被-S级品'!$E$2:$AW$10)),0)+IFERROR(SUMPRODUCT(('白止-S级品'!$A$2:$A$26=$B76)*('白止-S级品'!$D$1:$AV$1=BK$1)*('白止-S级品'!$D$2:$AV$26)),0)+IFERROR(SUMPRODUCT(('乐容-S级品'!$A$4:$A$32=$B76)*('乐容-S级品'!$L$3:$CA$3=BK$1)*('乐容-S级品'!$L$4:$CA$32)),0)</f>
      </c>
      <c r="BL76" s="280">
        <f>IFERROR(SUMPRODUCT(('控温被PRO-S级品'!$B$2:$B$10=$B76)*('控温被PRO-S级品'!$E$1:$BE$1=BL$1)*('控温被PRO-S级品'!$E$2:$BE$10)),0)+IFERROR(SUMPRODUCT(('冬被-S级品'!$B$2:$B$10=$B76)*('冬被-S级品'!$E$1:$AW$1=BL$1)*('冬被-S级品'!$E$2:$AW$10)),0)+IFERROR(SUMPRODUCT(('白止-S级品'!$A$2:$A$26=$B76)*('白止-S级品'!$D$1:$AV$1=BL$1)*('白止-S级品'!$D$2:$AV$26)),0)+IFERROR(SUMPRODUCT(('乐容-S级品'!$A$4:$A$32=$B76)*('乐容-S级品'!$L$3:$CA$3=BL$1)*('乐容-S级品'!$L$4:$CA$32)),0)</f>
      </c>
      <c r="BM76" s="280">
        <f>IFERROR(SUMPRODUCT(('控温被PRO-S级品'!$B$2:$B$10=$B76)*('控温被PRO-S级品'!$E$1:$BE$1=BM$1)*('控温被PRO-S级品'!$E$2:$BE$10)),0)+IFERROR(SUMPRODUCT(('冬被-S级品'!$B$2:$B$10=$B76)*('冬被-S级品'!$E$1:$AW$1=BM$1)*('冬被-S级品'!$E$2:$AW$10)),0)+IFERROR(SUMPRODUCT(('白止-S级品'!$A$2:$A$26=$B76)*('白止-S级品'!$D$1:$AV$1=BM$1)*('白止-S级品'!$D$2:$AV$26)),0)+IFERROR(SUMPRODUCT(('乐容-S级品'!$A$4:$A$32=$B76)*('乐容-S级品'!$L$3:$CA$3=BM$1)*('乐容-S级品'!$L$4:$CA$32)),0)</f>
      </c>
      <c r="BN76" s="280">
        <f>IFERROR(SUMPRODUCT(('控温被PRO-S级品'!$B$2:$B$10=$B76)*('控温被PRO-S级品'!$E$1:$BE$1=BN$1)*('控温被PRO-S级品'!$E$2:$BE$10)),0)+IFERROR(SUMPRODUCT(('冬被-S级品'!$B$2:$B$10=$B76)*('冬被-S级品'!$E$1:$AW$1=BN$1)*('冬被-S级品'!$E$2:$AW$10)),0)+IFERROR(SUMPRODUCT(('白止-S级品'!$A$2:$A$26=$B76)*('白止-S级品'!$D$1:$AV$1=BN$1)*('白止-S级品'!$D$2:$AV$26)),0)+IFERROR(SUMPRODUCT(('乐容-S级品'!$A$4:$A$32=$B76)*('乐容-S级品'!$L$3:$CA$3=BN$1)*('乐容-S级品'!$L$4:$CA$32)),0)</f>
      </c>
      <c r="BO76" s="280">
        <f>IFERROR(SUMPRODUCT(('控温被PRO-S级品'!$B$2:$B$10=$B76)*('控温被PRO-S级品'!$E$1:$BE$1=BO$1)*('控温被PRO-S级品'!$E$2:$BE$10)),0)+IFERROR(SUMPRODUCT(('冬被-S级品'!$B$2:$B$10=$B76)*('冬被-S级品'!$E$1:$AW$1=BO$1)*('冬被-S级品'!$E$2:$AW$10)),0)+IFERROR(SUMPRODUCT(('白止-S级品'!$A$2:$A$26=$B76)*('白止-S级品'!$D$1:$AV$1=BO$1)*('白止-S级品'!$D$2:$AV$26)),0)+IFERROR(SUMPRODUCT(('乐容-S级品'!$A$4:$A$32=$B76)*('乐容-S级品'!$L$3:$CA$3=BO$1)*('乐容-S级品'!$L$4:$CA$32)),0)</f>
      </c>
      <c r="BP76" s="280">
        <f>IFERROR(SUMPRODUCT(('控温被PRO-S级品'!$B$2:$B$10=$B76)*('控温被PRO-S级品'!$E$1:$BE$1=BP$1)*('控温被PRO-S级品'!$E$2:$BE$10)),0)+IFERROR(SUMPRODUCT(('冬被-S级品'!$B$2:$B$10=$B76)*('冬被-S级品'!$E$1:$AW$1=BP$1)*('冬被-S级品'!$E$2:$AW$10)),0)+IFERROR(SUMPRODUCT(('白止-S级品'!$A$2:$A$26=$B76)*('白止-S级品'!$D$1:$AV$1=BP$1)*('白止-S级品'!$D$2:$AV$26)),0)+IFERROR(SUMPRODUCT(('乐容-S级品'!$A$4:$A$32=$B76)*('乐容-S级品'!$L$3:$CA$3=BP$1)*('乐容-S级品'!$L$4:$CA$32)),0)</f>
      </c>
      <c r="BQ76" s="280">
        <f>IFERROR(SUMPRODUCT(('控温被PRO-S级品'!$B$2:$B$10=$B76)*('控温被PRO-S级品'!$E$1:$BE$1=BQ$1)*('控温被PRO-S级品'!$E$2:$BE$10)),0)+IFERROR(SUMPRODUCT(('冬被-S级品'!$B$2:$B$10=$B76)*('冬被-S级品'!$E$1:$AW$1=BQ$1)*('冬被-S级品'!$E$2:$AW$10)),0)+IFERROR(SUMPRODUCT(('白止-S级品'!$A$2:$A$26=$B76)*('白止-S级品'!$D$1:$AV$1=BQ$1)*('白止-S级品'!$D$2:$AV$26)),0)+IFERROR(SUMPRODUCT(('乐容-S级品'!$A$4:$A$32=$B76)*('乐容-S级品'!$L$3:$CA$3=BQ$1)*('乐容-S级品'!$L$4:$CA$32)),0)</f>
      </c>
      <c r="BR76" s="280">
        <f>IFERROR(SUMPRODUCT(('控温被PRO-S级品'!$B$2:$B$10=$B76)*('控温被PRO-S级品'!$E$1:$BE$1=BR$1)*('控温被PRO-S级品'!$E$2:$BE$10)),0)+IFERROR(SUMPRODUCT(('冬被-S级品'!$B$2:$B$10=$B76)*('冬被-S级品'!$E$1:$AW$1=BR$1)*('冬被-S级品'!$E$2:$AW$10)),0)+IFERROR(SUMPRODUCT(('白止-S级品'!$A$2:$A$26=$B76)*('白止-S级品'!$D$1:$AV$1=BR$1)*('白止-S级品'!$D$2:$AV$26)),0)+IFERROR(SUMPRODUCT(('乐容-S级品'!$A$4:$A$32=$B76)*('乐容-S级品'!$L$3:$CA$3=BR$1)*('乐容-S级品'!$L$4:$CA$32)),0)</f>
      </c>
      <c r="BS76" s="280">
        <f>IFERROR(SUMPRODUCT(('控温被PRO-S级品'!$B$2:$B$10=$B76)*('控温被PRO-S级品'!$E$1:$BE$1=BS$1)*('控温被PRO-S级品'!$E$2:$BE$10)),0)+IFERROR(SUMPRODUCT(('冬被-S级品'!$B$2:$B$10=$B76)*('冬被-S级品'!$E$1:$AW$1=BS$1)*('冬被-S级品'!$E$2:$AW$10)),0)+IFERROR(SUMPRODUCT(('白止-S级品'!$A$2:$A$26=$B76)*('白止-S级品'!$D$1:$AV$1=BS$1)*('白止-S级品'!$D$2:$AV$26)),0)+IFERROR(SUMPRODUCT(('乐容-S级品'!$A$4:$A$32=$B76)*('乐容-S级品'!$L$3:$CA$3=BS$1)*('乐容-S级品'!$L$4:$CA$32)),0)</f>
      </c>
      <c r="BT76" s="280">
        <f>IFERROR(SUMPRODUCT(('控温被PRO-S级品'!$B$2:$B$10=$B76)*('控温被PRO-S级品'!$E$1:$BE$1=BT$1)*('控温被PRO-S级品'!$E$2:$BE$10)),0)+IFERROR(SUMPRODUCT(('冬被-S级品'!$B$2:$B$10=$B76)*('冬被-S级品'!$E$1:$AW$1=BT$1)*('冬被-S级品'!$E$2:$AW$10)),0)+IFERROR(SUMPRODUCT(('白止-S级品'!$A$2:$A$26=$B76)*('白止-S级品'!$D$1:$AV$1=BT$1)*('白止-S级品'!$D$2:$AV$26)),0)+IFERROR(SUMPRODUCT(('乐容-S级品'!$A$4:$A$32=$B76)*('乐容-S级品'!$L$3:$CA$3=BT$1)*('乐容-S级品'!$L$4:$CA$32)),0)</f>
      </c>
      <c r="BU76" s="280">
        <f>IFERROR(SUMPRODUCT(('控温被PRO-S级品'!$B$2:$B$10=$B76)*('控温被PRO-S级品'!$E$1:$BE$1=BU$1)*('控温被PRO-S级品'!$E$2:$BE$10)),0)+IFERROR(SUMPRODUCT(('冬被-S级品'!$B$2:$B$10=$B76)*('冬被-S级品'!$E$1:$AW$1=BU$1)*('冬被-S级品'!$E$2:$AW$10)),0)+IFERROR(SUMPRODUCT(('白止-S级品'!$A$2:$A$26=$B76)*('白止-S级品'!$D$1:$AV$1=BU$1)*('白止-S级品'!$D$2:$AV$26)),0)+IFERROR(SUMPRODUCT(('乐容-S级品'!$A$4:$A$32=$B76)*('乐容-S级品'!$L$3:$CA$3=BU$1)*('乐容-S级品'!$L$4:$CA$32)),0)</f>
      </c>
      <c r="BV76" s="280">
        <f>IFERROR(SUMPRODUCT(('控温被PRO-S级品'!$B$2:$B$10=$B76)*('控温被PRO-S级品'!$E$1:$BE$1=BV$1)*('控温被PRO-S级品'!$E$2:$BE$10)),0)+IFERROR(SUMPRODUCT(('冬被-S级品'!$B$2:$B$10=$B76)*('冬被-S级品'!$E$1:$AW$1=BV$1)*('冬被-S级品'!$E$2:$AW$10)),0)+IFERROR(SUMPRODUCT(('白止-S级品'!$A$2:$A$26=$B76)*('白止-S级品'!$D$1:$AV$1=BV$1)*('白止-S级品'!$D$2:$AV$26)),0)+IFERROR(SUMPRODUCT(('乐容-S级品'!$A$4:$A$32=$B76)*('乐容-S级品'!$L$3:$CA$3=BV$1)*('乐容-S级品'!$L$4:$CA$32)),0)</f>
      </c>
      <c r="BW76" s="280">
        <f>IFERROR(SUMPRODUCT(('控温被PRO-S级品'!$B$2:$B$10=$B76)*('控温被PRO-S级品'!$E$1:$BE$1=BW$1)*('控温被PRO-S级品'!$E$2:$BE$10)),0)+IFERROR(SUMPRODUCT(('冬被-S级品'!$B$2:$B$10=$B76)*('冬被-S级品'!$E$1:$AW$1=BW$1)*('冬被-S级品'!$E$2:$AW$10)),0)+IFERROR(SUMPRODUCT(('白止-S级品'!$A$2:$A$26=$B76)*('白止-S级品'!$D$1:$AV$1=BW$1)*('白止-S级品'!$D$2:$AV$26)),0)+IFERROR(SUMPRODUCT(('乐容-S级品'!$A$4:$A$32=$B76)*('乐容-S级品'!$L$3:$CA$3=BW$1)*('乐容-S级品'!$L$4:$CA$32)),0)</f>
      </c>
      <c r="BX76" s="280">
        <f>IFERROR(SUMPRODUCT(('控温被PRO-S级品'!$B$2:$B$10=$B76)*('控温被PRO-S级品'!$E$1:$BE$1=BX$1)*('控温被PRO-S级品'!$E$2:$BE$10)),0)+IFERROR(SUMPRODUCT(('冬被-S级品'!$B$2:$B$10=$B76)*('冬被-S级品'!$E$1:$AW$1=BX$1)*('冬被-S级品'!$E$2:$AW$10)),0)+IFERROR(SUMPRODUCT(('白止-S级品'!$A$2:$A$26=$B76)*('白止-S级品'!$D$1:$AV$1=BX$1)*('白止-S级品'!$D$2:$AV$26)),0)+IFERROR(SUMPRODUCT(('乐容-S级品'!$A$4:$A$32=$B76)*('乐容-S级品'!$L$3:$CA$3=BX$1)*('乐容-S级品'!$L$4:$CA$32)),0)</f>
      </c>
      <c r="BY76" s="280">
        <f>IFERROR(SUMPRODUCT(('控温被PRO-S级品'!$B$2:$B$10=$B76)*('控温被PRO-S级品'!$E$1:$BE$1=BY$1)*('控温被PRO-S级品'!$E$2:$BE$10)),0)+IFERROR(SUMPRODUCT(('冬被-S级品'!$B$2:$B$10=$B76)*('冬被-S级品'!$E$1:$AW$1=BY$1)*('冬被-S级品'!$E$2:$AW$10)),0)+IFERROR(SUMPRODUCT(('白止-S级品'!$A$2:$A$26=$B76)*('白止-S级品'!$D$1:$AV$1=BY$1)*('白止-S级品'!$D$2:$AV$26)),0)+IFERROR(SUMPRODUCT(('乐容-S级品'!$A$4:$A$32=$B76)*('乐容-S级品'!$L$3:$CA$3=BY$1)*('乐容-S级品'!$L$4:$CA$32)),0)</f>
      </c>
      <c r="BZ76" s="280">
        <f>IFERROR(SUMPRODUCT(('控温被PRO-S级品'!$B$2:$B$10=$B76)*('控温被PRO-S级品'!$E$1:$BE$1=BZ$1)*('控温被PRO-S级品'!$E$2:$BE$10)),0)+IFERROR(SUMPRODUCT(('冬被-S级品'!$B$2:$B$10=$B76)*('冬被-S级品'!$E$1:$AW$1=BZ$1)*('冬被-S级品'!$E$2:$AW$10)),0)+IFERROR(SUMPRODUCT(('白止-S级品'!$A$2:$A$26=$B76)*('白止-S级品'!$D$1:$AV$1=BZ$1)*('白止-S级品'!$D$2:$AV$26)),0)+IFERROR(SUMPRODUCT(('乐容-S级品'!$A$4:$A$32=$B76)*('乐容-S级品'!$L$3:$CA$3=BZ$1)*('乐容-S级品'!$L$4:$CA$32)),0)</f>
      </c>
      <c r="CA76" s="280">
        <f>IFERROR(SUMPRODUCT(('控温被PRO-S级品'!$B$2:$B$10=$B76)*('控温被PRO-S级品'!$E$1:$BE$1=CA$1)*('控温被PRO-S级品'!$E$2:$BE$10)),0)+IFERROR(SUMPRODUCT(('冬被-S级品'!$B$2:$B$10=$B76)*('冬被-S级品'!$E$1:$AW$1=CA$1)*('冬被-S级品'!$E$2:$AW$10)),0)+IFERROR(SUMPRODUCT(('白止-S级品'!$A$2:$A$26=$B76)*('白止-S级品'!$D$1:$AV$1=CA$1)*('白止-S级品'!$D$2:$AV$26)),0)+IFERROR(SUMPRODUCT(('乐容-S级品'!$A$4:$A$32=$B76)*('乐容-S级品'!$L$3:$CA$3=CA$1)*('乐容-S级品'!$L$4:$CA$32)),0)</f>
      </c>
      <c r="CB76" s="280">
        <f>IFERROR(SUMPRODUCT(('控温被PRO-S级品'!$B$2:$B$10=$B76)*('控温被PRO-S级品'!$E$1:$BE$1=CB$1)*('控温被PRO-S级品'!$E$2:$BE$10)),0)+IFERROR(SUMPRODUCT(('冬被-S级品'!$B$2:$B$10=$B76)*('冬被-S级品'!$E$1:$AW$1=CB$1)*('冬被-S级品'!$E$2:$AW$10)),0)+IFERROR(SUMPRODUCT(('白止-S级品'!$A$2:$A$26=$B76)*('白止-S级品'!$D$1:$AV$1=CB$1)*('白止-S级品'!$D$2:$AV$26)),0)+IFERROR(SUMPRODUCT(('乐容-S级品'!$A$4:$A$32=$B76)*('乐容-S级品'!$L$3:$CA$3=CB$1)*('乐容-S级品'!$L$4:$CA$32)),0)</f>
      </c>
      <c r="CC76" s="280">
        <f>IFERROR(SUMPRODUCT(('控温被PRO-S级品'!$B$2:$B$10=$B76)*('控温被PRO-S级品'!$E$1:$BE$1=CC$1)*('控温被PRO-S级品'!$E$2:$BE$10)),0)+IFERROR(SUMPRODUCT(('冬被-S级品'!$B$2:$B$10=$B76)*('冬被-S级品'!$E$1:$AW$1=CC$1)*('冬被-S级品'!$E$2:$AW$10)),0)+IFERROR(SUMPRODUCT(('白止-S级品'!$A$2:$A$26=$B76)*('白止-S级品'!$D$1:$AV$1=CC$1)*('白止-S级品'!$D$2:$AV$26)),0)+IFERROR(SUMPRODUCT(('乐容-S级品'!$A$4:$A$32=$B76)*('乐容-S级品'!$L$3:$CA$3=CC$1)*('乐容-S级品'!$L$4:$CA$32)),0)</f>
      </c>
      <c r="CD76" s="280">
        <f>IFERROR(SUMPRODUCT(('控温被PRO-S级品'!$B$2:$B$10=$B76)*('控温被PRO-S级品'!$E$1:$BE$1=CD$1)*('控温被PRO-S级品'!$E$2:$BE$10)),0)+IFERROR(SUMPRODUCT(('冬被-S级品'!$B$2:$B$10=$B76)*('冬被-S级品'!$E$1:$AW$1=CD$1)*('冬被-S级品'!$E$2:$AW$10)),0)+IFERROR(SUMPRODUCT(('白止-S级品'!$A$2:$A$26=$B76)*('白止-S级品'!$D$1:$AV$1=CD$1)*('白止-S级品'!$D$2:$AV$26)),0)+IFERROR(SUMPRODUCT(('乐容-S级品'!$A$4:$A$32=$B76)*('乐容-S级品'!$L$3:$CA$3=CD$1)*('乐容-S级品'!$L$4:$CA$32)),0)</f>
      </c>
      <c r="CE76" s="280">
        <f>IFERROR(SUMPRODUCT(('控温被PRO-S级品'!$B$2:$B$10=$B76)*('控温被PRO-S级品'!$E$1:$BE$1=CE$1)*('控温被PRO-S级品'!$E$2:$BE$10)),0)+IFERROR(SUMPRODUCT(('冬被-S级品'!$B$2:$B$10=$B76)*('冬被-S级品'!$E$1:$AW$1=CE$1)*('冬被-S级品'!$E$2:$AW$10)),0)+IFERROR(SUMPRODUCT(('白止-S级品'!$A$2:$A$26=$B76)*('白止-S级品'!$D$1:$AV$1=CE$1)*('白止-S级品'!$D$2:$AV$26)),0)+IFERROR(SUMPRODUCT(('乐容-S级品'!$A$4:$A$32=$B76)*('乐容-S级品'!$L$3:$CA$3=CE$1)*('乐容-S级品'!$L$4:$CA$32)),0)</f>
      </c>
      <c r="CF76" s="280">
        <f>IFERROR(SUMPRODUCT(('控温被PRO-S级品'!$B$2:$B$10=$B76)*('控温被PRO-S级品'!$E$1:$BE$1=CF$1)*('控温被PRO-S级品'!$E$2:$BE$10)),0)+IFERROR(SUMPRODUCT(('冬被-S级品'!$B$2:$B$10=$B76)*('冬被-S级品'!$E$1:$AW$1=CF$1)*('冬被-S级品'!$E$2:$AW$10)),0)+IFERROR(SUMPRODUCT(('白止-S级品'!$A$2:$A$26=$B76)*('白止-S级品'!$D$1:$AV$1=CF$1)*('白止-S级品'!$D$2:$AV$26)),0)+IFERROR(SUMPRODUCT(('乐容-S级品'!$A$4:$A$32=$B76)*('乐容-S级品'!$L$3:$CA$3=CF$1)*('乐容-S级品'!$L$4:$CA$32)),0)</f>
      </c>
      <c r="CG76" s="280">
        <f>IFERROR(SUMPRODUCT(('控温被PRO-S级品'!$B$2:$B$10=$B76)*('控温被PRO-S级品'!$E$1:$BE$1=CG$1)*('控温被PRO-S级品'!$E$2:$BE$10)),0)+IFERROR(SUMPRODUCT(('冬被-S级品'!$B$2:$B$10=$B76)*('冬被-S级品'!$E$1:$AW$1=CG$1)*('冬被-S级品'!$E$2:$AW$10)),0)+IFERROR(SUMPRODUCT(('白止-S级品'!$A$2:$A$26=$B76)*('白止-S级品'!$D$1:$AV$1=CG$1)*('白止-S级品'!$D$2:$AV$26)),0)+IFERROR(SUMPRODUCT(('乐容-S级品'!$A$4:$A$32=$B76)*('乐容-S级品'!$L$3:$CA$3=CG$1)*('乐容-S级品'!$L$4:$CA$32)),0)</f>
      </c>
      <c r="CH76" s="280">
        <f>IFERROR(SUMPRODUCT(('控温被PRO-S级品'!$B$2:$B$10=$B76)*('控温被PRO-S级品'!$E$1:$BE$1=CH$1)*('控温被PRO-S级品'!$E$2:$BE$10)),0)+IFERROR(SUMPRODUCT(('冬被-S级品'!$B$2:$B$10=$B76)*('冬被-S级品'!$E$1:$AW$1=CH$1)*('冬被-S级品'!$E$2:$AW$10)),0)+IFERROR(SUMPRODUCT(('白止-S级品'!$A$2:$A$26=$B76)*('白止-S级品'!$D$1:$AV$1=CH$1)*('白止-S级品'!$D$2:$AV$26)),0)+IFERROR(SUMPRODUCT(('乐容-S级品'!$A$4:$A$32=$B76)*('乐容-S级品'!$L$3:$CA$3=CH$1)*('乐容-S级品'!$L$4:$CA$32)),0)</f>
      </c>
      <c r="CI76" s="280">
        <f>IFERROR(SUMPRODUCT(('控温被PRO-S级品'!$B$2:$B$10=$B76)*('控温被PRO-S级品'!$E$1:$BE$1=CI$1)*('控温被PRO-S级品'!$E$2:$BE$10)),0)+IFERROR(SUMPRODUCT(('冬被-S级品'!$B$2:$B$10=$B76)*('冬被-S级品'!$E$1:$AW$1=CI$1)*('冬被-S级品'!$E$2:$AW$10)),0)+IFERROR(SUMPRODUCT(('白止-S级品'!$A$2:$A$26=$B76)*('白止-S级品'!$D$1:$AV$1=CI$1)*('白止-S级品'!$D$2:$AV$26)),0)+IFERROR(SUMPRODUCT(('乐容-S级品'!$A$4:$A$32=$B76)*('乐容-S级品'!$L$3:$CA$3=CI$1)*('乐容-S级品'!$L$4:$CA$32)),0)</f>
      </c>
      <c r="CJ76" s="280">
        <f>IFERROR(SUMPRODUCT(('控温被PRO-S级品'!$B$2:$B$10=$B76)*('控温被PRO-S级品'!$E$1:$BE$1=CJ$1)*('控温被PRO-S级品'!$E$2:$BE$10)),0)+IFERROR(SUMPRODUCT(('冬被-S级品'!$B$2:$B$10=$B76)*('冬被-S级品'!$E$1:$AW$1=CJ$1)*('冬被-S级品'!$E$2:$AW$10)),0)+IFERROR(SUMPRODUCT(('白止-S级品'!$A$2:$A$26=$B76)*('白止-S级品'!$D$1:$AV$1=CJ$1)*('白止-S级品'!$D$2:$AV$26)),0)+IFERROR(SUMPRODUCT(('乐容-S级品'!$A$4:$A$32=$B76)*('乐容-S级品'!$L$3:$CA$3=CJ$1)*('乐容-S级品'!$L$4:$CA$32)),0)</f>
      </c>
      <c r="CK76" s="280">
        <f>IFERROR(SUMPRODUCT(('控温被PRO-S级品'!$B$2:$B$10=$B76)*('控温被PRO-S级品'!$E$1:$BE$1=CK$1)*('控温被PRO-S级品'!$E$2:$BE$10)),0)+IFERROR(SUMPRODUCT(('冬被-S级品'!$B$2:$B$10=$B76)*('冬被-S级品'!$E$1:$AW$1=CK$1)*('冬被-S级品'!$E$2:$AW$10)),0)+IFERROR(SUMPRODUCT(('白止-S级品'!$A$2:$A$26=$B76)*('白止-S级品'!$D$1:$AV$1=CK$1)*('白止-S级品'!$D$2:$AV$26)),0)+IFERROR(SUMPRODUCT(('乐容-S级品'!$A$4:$A$32=$B76)*('乐容-S级品'!$L$3:$CA$3=CK$1)*('乐容-S级品'!$L$4:$CA$32)),0)</f>
      </c>
      <c r="CL76" s="280">
        <f>IFERROR(SUMPRODUCT(('控温被PRO-S级品'!$B$2:$B$10=$B76)*('控温被PRO-S级品'!$E$1:$BE$1=CL$1)*('控温被PRO-S级品'!$E$2:$BE$10)),0)+IFERROR(SUMPRODUCT(('冬被-S级品'!$B$2:$B$10=$B76)*('冬被-S级品'!$E$1:$AW$1=CL$1)*('冬被-S级品'!$E$2:$AW$10)),0)+IFERROR(SUMPRODUCT(('白止-S级品'!$A$2:$A$26=$B76)*('白止-S级品'!$D$1:$AV$1=CL$1)*('白止-S级品'!$D$2:$AV$26)),0)+IFERROR(SUMPRODUCT(('乐容-S级品'!$A$4:$A$32=$B76)*('乐容-S级品'!$L$3:$CA$3=CL$1)*('乐容-S级品'!$L$4:$CA$32)),0)</f>
      </c>
      <c r="CM76" s="280">
        <f>IFERROR(SUMPRODUCT(('控温被PRO-S级品'!$B$2:$B$10=$B76)*('控温被PRO-S级品'!$E$1:$BE$1=CM$1)*('控温被PRO-S级品'!$E$2:$BE$10)),0)+IFERROR(SUMPRODUCT(('冬被-S级品'!$B$2:$B$10=$B76)*('冬被-S级品'!$E$1:$AW$1=CM$1)*('冬被-S级品'!$E$2:$AW$10)),0)+IFERROR(SUMPRODUCT(('白止-S级品'!$A$2:$A$26=$B76)*('白止-S级品'!$D$1:$AV$1=CM$1)*('白止-S级品'!$D$2:$AV$26)),0)+IFERROR(SUMPRODUCT(('乐容-S级品'!$A$4:$A$32=$B76)*('乐容-S级品'!$L$3:$CA$3=CM$1)*('乐容-S级品'!$L$4:$CA$32)),0)</f>
      </c>
      <c r="CN76" s="280">
        <f>IFERROR(SUMPRODUCT(('控温被PRO-S级品'!$B$2:$B$10=$B76)*('控温被PRO-S级品'!$E$1:$BE$1=CN$1)*('控温被PRO-S级品'!$E$2:$BE$10)),0)+IFERROR(SUMPRODUCT(('冬被-S级品'!$B$2:$B$10=$B76)*('冬被-S级品'!$E$1:$AW$1=CN$1)*('冬被-S级品'!$E$2:$AW$10)),0)+IFERROR(SUMPRODUCT(('白止-S级品'!$A$2:$A$26=$B76)*('白止-S级品'!$D$1:$AV$1=CN$1)*('白止-S级品'!$D$2:$AV$26)),0)+IFERROR(SUMPRODUCT(('乐容-S级品'!$A$4:$A$32=$B76)*('乐容-S级品'!$L$3:$CA$3=CN$1)*('乐容-S级品'!$L$4:$CA$32)),0)</f>
      </c>
      <c r="CO76" s="280">
        <f>IFERROR(SUMPRODUCT(('控温被PRO-S级品'!$B$2:$B$10=$B76)*('控温被PRO-S级品'!$E$1:$BE$1=CO$1)*('控温被PRO-S级品'!$E$2:$BE$10)),0)+IFERROR(SUMPRODUCT(('冬被-S级品'!$B$2:$B$10=$B76)*('冬被-S级品'!$E$1:$AW$1=CO$1)*('冬被-S级品'!$E$2:$AW$10)),0)+IFERROR(SUMPRODUCT(('白止-S级品'!$A$2:$A$26=$B76)*('白止-S级品'!$D$1:$AV$1=CO$1)*('白止-S级品'!$D$2:$AV$26)),0)+IFERROR(SUMPRODUCT(('乐容-S级品'!$A$4:$A$32=$B76)*('乐容-S级品'!$L$3:$CA$3=CO$1)*('乐容-S级品'!$L$4:$CA$32)),0)</f>
      </c>
      <c r="CP76" s="280">
        <f>IFERROR(SUMPRODUCT(('控温被PRO-S级品'!$B$2:$B$10=$B76)*('控温被PRO-S级品'!$E$1:$BE$1=CP$1)*('控温被PRO-S级品'!$E$2:$BE$10)),0)+IFERROR(SUMPRODUCT(('冬被-S级品'!$B$2:$B$10=$B76)*('冬被-S级品'!$E$1:$AW$1=CP$1)*('冬被-S级品'!$E$2:$AW$10)),0)+IFERROR(SUMPRODUCT(('白止-S级品'!$A$2:$A$26=$B76)*('白止-S级品'!$D$1:$AV$1=CP$1)*('白止-S级品'!$D$2:$AV$26)),0)+IFERROR(SUMPRODUCT(('乐容-S级品'!$A$4:$A$32=$B76)*('乐容-S级品'!$L$3:$CA$3=CP$1)*('乐容-S级品'!$L$4:$CA$32)),0)</f>
      </c>
      <c r="CQ76" s="280">
        <f>IFERROR(SUMPRODUCT(('控温被PRO-S级品'!$B$2:$B$10=$B76)*('控温被PRO-S级品'!$E$1:$BE$1=CQ$1)*('控温被PRO-S级品'!$E$2:$BE$10)),0)+IFERROR(SUMPRODUCT(('冬被-S级品'!$B$2:$B$10=$B76)*('冬被-S级品'!$E$1:$AW$1=CQ$1)*('冬被-S级品'!$E$2:$AW$10)),0)+IFERROR(SUMPRODUCT(('白止-S级品'!$A$2:$A$26=$B76)*('白止-S级品'!$D$1:$AV$1=CQ$1)*('白止-S级品'!$D$2:$AV$26)),0)+IFERROR(SUMPRODUCT(('乐容-S级品'!$A$4:$A$32=$B76)*('乐容-S级品'!$L$3:$CA$3=CQ$1)*('乐容-S级品'!$L$4:$CA$32)),0)</f>
      </c>
      <c r="CR76" s="280">
        <f>IFERROR(SUMPRODUCT(('控温被PRO-S级品'!$B$2:$B$10=$B76)*('控温被PRO-S级品'!$E$1:$BE$1=CR$1)*('控温被PRO-S级品'!$E$2:$BE$10)),0)+IFERROR(SUMPRODUCT(('冬被-S级品'!$B$2:$B$10=$B76)*('冬被-S级品'!$E$1:$AW$1=CR$1)*('冬被-S级品'!$E$2:$AW$10)),0)+IFERROR(SUMPRODUCT(('白止-S级品'!$A$2:$A$26=$B76)*('白止-S级品'!$D$1:$AV$1=CR$1)*('白止-S级品'!$D$2:$AV$26)),0)+IFERROR(SUMPRODUCT(('乐容-S级品'!$A$4:$A$32=$B76)*('乐容-S级品'!$L$3:$CA$3=CR$1)*('乐容-S级品'!$L$4:$CA$32)),0)</f>
      </c>
      <c r="CS76" s="280">
        <f>IFERROR(SUMPRODUCT(('控温被PRO-S级品'!$B$2:$B$10=$B76)*('控温被PRO-S级品'!$E$1:$BE$1=CS$1)*('控温被PRO-S级品'!$E$2:$BE$10)),0)+IFERROR(SUMPRODUCT(('冬被-S级品'!$B$2:$B$10=$B76)*('冬被-S级品'!$E$1:$AW$1=CS$1)*('冬被-S级品'!$E$2:$AW$10)),0)+IFERROR(SUMPRODUCT(('白止-S级品'!$A$2:$A$26=$B76)*('白止-S级品'!$D$1:$AV$1=CS$1)*('白止-S级品'!$D$2:$AV$26)),0)+IFERROR(SUMPRODUCT(('乐容-S级品'!$A$4:$A$32=$B76)*('乐容-S级品'!$L$3:$CA$3=CS$1)*('乐容-S级品'!$L$4:$CA$32)),0)</f>
      </c>
      <c r="CT76" s="280">
        <f>IFERROR(SUMPRODUCT(('控温被PRO-S级品'!$B$2:$B$10=$B76)*('控温被PRO-S级品'!$E$1:$BE$1=CT$1)*('控温被PRO-S级品'!$E$2:$BE$10)),0)+IFERROR(SUMPRODUCT(('冬被-S级品'!$B$2:$B$10=$B76)*('冬被-S级品'!$E$1:$AW$1=CT$1)*('冬被-S级品'!$E$2:$AW$10)),0)+IFERROR(SUMPRODUCT(('白止-S级品'!$A$2:$A$26=$B76)*('白止-S级品'!$D$1:$AV$1=CT$1)*('白止-S级品'!$D$2:$AV$26)),0)+IFERROR(SUMPRODUCT(('乐容-S级品'!$A$4:$A$32=$B76)*('乐容-S级品'!$L$3:$CA$3=CT$1)*('乐容-S级品'!$L$4:$CA$32)),0)</f>
      </c>
      <c r="CU76" s="280">
        <f>IFERROR(SUMPRODUCT(('控温被PRO-S级品'!$B$2:$B$10=$B76)*('控温被PRO-S级品'!$E$1:$BE$1=CU$1)*('控温被PRO-S级品'!$E$2:$BE$10)),0)+IFERROR(SUMPRODUCT(('冬被-S级品'!$B$2:$B$10=$B76)*('冬被-S级品'!$E$1:$AW$1=CU$1)*('冬被-S级品'!$E$2:$AW$10)),0)+IFERROR(SUMPRODUCT(('白止-S级品'!$A$2:$A$26=$B76)*('白止-S级品'!$D$1:$AV$1=CU$1)*('白止-S级品'!$D$2:$AV$26)),0)+IFERROR(SUMPRODUCT(('乐容-S级品'!$A$4:$A$32=$B76)*('乐容-S级品'!$L$3:$CA$3=CU$1)*('乐容-S级品'!$L$4:$CA$32)),0)</f>
      </c>
      <c r="CV76" s="280">
        <f>IFERROR(SUMPRODUCT(('控温被PRO-S级品'!$B$2:$B$10=$B76)*('控温被PRO-S级品'!$E$1:$BE$1=CV$1)*('控温被PRO-S级品'!$E$2:$BE$10)),0)+IFERROR(SUMPRODUCT(('冬被-S级品'!$B$2:$B$10=$B76)*('冬被-S级品'!$E$1:$AW$1=CV$1)*('冬被-S级品'!$E$2:$AW$10)),0)+IFERROR(SUMPRODUCT(('白止-S级品'!$A$2:$A$26=$B76)*('白止-S级品'!$D$1:$AV$1=CV$1)*('白止-S级品'!$D$2:$AV$26)),0)+IFERROR(SUMPRODUCT(('乐容-S级品'!$A$4:$A$32=$B76)*('乐容-S级品'!$L$3:$CA$3=CV$1)*('乐容-S级品'!$L$4:$CA$32)),0)</f>
      </c>
      <c r="CW76" s="280">
        <f>IFERROR(SUMPRODUCT(('控温被PRO-S级品'!$B$2:$B$10=$B76)*('控温被PRO-S级品'!$E$1:$BE$1=CW$1)*('控温被PRO-S级品'!$E$2:$BE$10)),0)+IFERROR(SUMPRODUCT(('冬被-S级品'!$B$2:$B$10=$B76)*('冬被-S级品'!$E$1:$AW$1=CW$1)*('冬被-S级品'!$E$2:$AW$10)),0)+IFERROR(SUMPRODUCT(('白止-S级品'!$A$2:$A$26=$B76)*('白止-S级品'!$D$1:$AV$1=CW$1)*('白止-S级品'!$D$2:$AV$26)),0)+IFERROR(SUMPRODUCT(('乐容-S级品'!$A$4:$A$32=$B76)*('乐容-S级品'!$L$3:$CA$3=CW$1)*('乐容-S级品'!$L$4:$CA$32)),0)</f>
      </c>
      <c r="CX76" s="280">
        <f>IFERROR(SUMPRODUCT(('控温被PRO-S级品'!$B$2:$B$10=$B76)*('控温被PRO-S级品'!$E$1:$BE$1=CX$1)*('控温被PRO-S级品'!$E$2:$BE$10)),0)+IFERROR(SUMPRODUCT(('冬被-S级品'!$B$2:$B$10=$B76)*('冬被-S级品'!$E$1:$AW$1=CX$1)*('冬被-S级品'!$E$2:$AW$10)),0)+IFERROR(SUMPRODUCT(('白止-S级品'!$A$2:$A$26=$B76)*('白止-S级品'!$D$1:$AV$1=CX$1)*('白止-S级品'!$D$2:$AV$26)),0)+IFERROR(SUMPRODUCT(('乐容-S级品'!$A$4:$A$32=$B76)*('乐容-S级品'!$L$3:$CA$3=CX$1)*('乐容-S级品'!$L$4:$CA$32)),0)</f>
      </c>
      <c r="CY76" s="280">
        <f>IFERROR(SUMPRODUCT(('控温被PRO-S级品'!$B$2:$B$10=$B76)*('控温被PRO-S级品'!$E$1:$BE$1=CY$1)*('控温被PRO-S级品'!$E$2:$BE$10)),0)+IFERROR(SUMPRODUCT(('冬被-S级品'!$B$2:$B$10=$B76)*('冬被-S级品'!$E$1:$AW$1=CY$1)*('冬被-S级品'!$E$2:$AW$10)),0)+IFERROR(SUMPRODUCT(('白止-S级品'!$A$2:$A$26=$B76)*('白止-S级品'!$D$1:$AV$1=CY$1)*('白止-S级品'!$D$2:$AV$26)),0)+IFERROR(SUMPRODUCT(('乐容-S级品'!$A$4:$A$32=$B76)*('乐容-S级品'!$L$3:$CA$3=CY$1)*('乐容-S级品'!$L$4:$CA$32)),0)</f>
      </c>
      <c r="CZ76" s="280">
        <f>IFERROR(SUMPRODUCT(('控温被PRO-S级品'!$B$2:$B$10=$B76)*('控温被PRO-S级品'!$E$1:$BE$1=CZ$1)*('控温被PRO-S级品'!$E$2:$BE$10)),0)+IFERROR(SUMPRODUCT(('冬被-S级品'!$B$2:$B$10=$B76)*('冬被-S级品'!$E$1:$AW$1=CZ$1)*('冬被-S级品'!$E$2:$AW$10)),0)+IFERROR(SUMPRODUCT(('白止-S级品'!$A$2:$A$26=$B76)*('白止-S级品'!$D$1:$AV$1=CZ$1)*('白止-S级品'!$D$2:$AV$26)),0)+IFERROR(SUMPRODUCT(('乐容-S级品'!$A$4:$A$32=$B76)*('乐容-S级品'!$L$3:$CA$3=CZ$1)*('乐容-S级品'!$L$4:$CA$32)),0)</f>
      </c>
      <c r="DA76" s="280">
        <f>IFERROR(SUMPRODUCT(('控温被PRO-S级品'!$B$2:$B$10=$B76)*('控温被PRO-S级品'!$E$1:$BE$1=DA$1)*('控温被PRO-S级品'!$E$2:$BE$10)),0)+IFERROR(SUMPRODUCT(('冬被-S级品'!$B$2:$B$10=$B76)*('冬被-S级品'!$E$1:$AW$1=DA$1)*('冬被-S级品'!$E$2:$AW$10)),0)+IFERROR(SUMPRODUCT(('白止-S级品'!$A$2:$A$26=$B76)*('白止-S级品'!$D$1:$AV$1=DA$1)*('白止-S级品'!$D$2:$AV$26)),0)+IFERROR(SUMPRODUCT(('乐容-S级品'!$A$4:$A$32=$B76)*('乐容-S级品'!$L$3:$CA$3=DA$1)*('乐容-S级品'!$L$4:$CA$32)),0)</f>
      </c>
      <c r="DB76" s="280">
        <f>IFERROR(SUMPRODUCT(('控温被PRO-S级品'!$B$2:$B$10=$B76)*('控温被PRO-S级品'!$E$1:$BE$1=DB$1)*('控温被PRO-S级品'!$E$2:$BE$10)),0)+IFERROR(SUMPRODUCT(('冬被-S级品'!$B$2:$B$10=$B76)*('冬被-S级品'!$E$1:$AW$1=DB$1)*('冬被-S级品'!$E$2:$AW$10)),0)+IFERROR(SUMPRODUCT(('白止-S级品'!$A$2:$A$26=$B76)*('白止-S级品'!$D$1:$AV$1=DB$1)*('白止-S级品'!$D$2:$AV$26)),0)+IFERROR(SUMPRODUCT(('乐容-S级品'!$A$4:$A$32=$B76)*('乐容-S级品'!$L$3:$CA$3=DB$1)*('乐容-S级品'!$L$4:$CA$32)),0)</f>
      </c>
      <c r="DC76" s="280">
        <f>IFERROR(SUMPRODUCT(('控温被PRO-S级品'!$B$2:$B$10=$B76)*('控温被PRO-S级品'!$E$1:$BE$1=DC$1)*('控温被PRO-S级品'!$E$2:$BE$10)),0)+IFERROR(SUMPRODUCT(('冬被-S级品'!$B$2:$B$10=$B76)*('冬被-S级品'!$E$1:$AW$1=DC$1)*('冬被-S级品'!$E$2:$AW$10)),0)+IFERROR(SUMPRODUCT(('白止-S级品'!$A$2:$A$26=$B76)*('白止-S级品'!$D$1:$AV$1=DC$1)*('白止-S级品'!$D$2:$AV$26)),0)+IFERROR(SUMPRODUCT(('乐容-S级品'!$A$4:$A$32=$B76)*('乐容-S级品'!$L$3:$CA$3=DC$1)*('乐容-S级品'!$L$4:$CA$32)),0)</f>
      </c>
      <c r="DD76" s="280">
        <f>IFERROR(SUMPRODUCT(('控温被PRO-S级品'!$B$2:$B$10=$B76)*('控温被PRO-S级品'!$E$1:$BE$1=DD$1)*('控温被PRO-S级品'!$E$2:$BE$10)),0)+IFERROR(SUMPRODUCT(('冬被-S级品'!$B$2:$B$10=$B76)*('冬被-S级品'!$E$1:$AW$1=DD$1)*('冬被-S级品'!$E$2:$AW$10)),0)+IFERROR(SUMPRODUCT(('白止-S级品'!$A$2:$A$26=$B76)*('白止-S级品'!$D$1:$AV$1=DD$1)*('白止-S级品'!$D$2:$AV$26)),0)+IFERROR(SUMPRODUCT(('乐容-S级品'!$A$4:$A$32=$B76)*('乐容-S级品'!$L$3:$CA$3=DD$1)*('乐容-S级品'!$L$4:$CA$32)),0)</f>
      </c>
      <c r="DE76" s="280">
        <f>IFERROR(SUMPRODUCT(('控温被PRO-S级品'!$B$2:$B$10=$B76)*('控温被PRO-S级品'!$E$1:$BE$1=DE$1)*('控温被PRO-S级品'!$E$2:$BE$10)),0)+IFERROR(SUMPRODUCT(('冬被-S级品'!$B$2:$B$10=$B76)*('冬被-S级品'!$E$1:$AW$1=DE$1)*('冬被-S级品'!$E$2:$AW$10)),0)+IFERROR(SUMPRODUCT(('白止-S级品'!$A$2:$A$26=$B76)*('白止-S级品'!$D$1:$AV$1=DE$1)*('白止-S级品'!$D$2:$AV$26)),0)+IFERROR(SUMPRODUCT(('乐容-S级品'!$A$4:$A$32=$B76)*('乐容-S级品'!$L$3:$CA$3=DE$1)*('乐容-S级品'!$L$4:$CA$32)),0)</f>
      </c>
      <c r="DF76" s="280">
        <f>IFERROR(SUMPRODUCT(('控温被PRO-S级品'!$B$2:$B$10=$B76)*('控温被PRO-S级品'!$E$1:$BE$1=DF$1)*('控温被PRO-S级品'!$E$2:$BE$10)),0)+IFERROR(SUMPRODUCT(('冬被-S级品'!$B$2:$B$10=$B76)*('冬被-S级品'!$E$1:$AW$1=DF$1)*('冬被-S级品'!$E$2:$AW$10)),0)+IFERROR(SUMPRODUCT(('白止-S级品'!$A$2:$A$26=$B76)*('白止-S级品'!$D$1:$AV$1=DF$1)*('白止-S级品'!$D$2:$AV$26)),0)+IFERROR(SUMPRODUCT(('乐容-S级品'!$A$4:$A$32=$B76)*('乐容-S级品'!$L$3:$CA$3=DF$1)*('乐容-S级品'!$L$4:$CA$32)),0)</f>
      </c>
      <c r="DG76" s="280">
        <f>IFERROR(SUMPRODUCT(('控温被PRO-S级品'!$B$2:$B$10=$B76)*('控温被PRO-S级品'!$E$1:$BE$1=DG$1)*('控温被PRO-S级品'!$E$2:$BE$10)),0)+IFERROR(SUMPRODUCT(('冬被-S级品'!$B$2:$B$10=$B76)*('冬被-S级品'!$E$1:$AW$1=DG$1)*('冬被-S级品'!$E$2:$AW$10)),0)+IFERROR(SUMPRODUCT(('白止-S级品'!$A$2:$A$26=$B76)*('白止-S级品'!$D$1:$AV$1=DG$1)*('白止-S级品'!$D$2:$AV$26)),0)+IFERROR(SUMPRODUCT(('乐容-S级品'!$A$4:$A$32=$B76)*('乐容-S级品'!$L$3:$CA$3=DG$1)*('乐容-S级品'!$L$4:$CA$32)),0)</f>
      </c>
      <c r="DH76" s="280">
        <f>IFERROR(SUMPRODUCT(('控温被PRO-S级品'!$B$2:$B$10=$B76)*('控温被PRO-S级品'!$E$1:$BE$1=DH$1)*('控温被PRO-S级品'!$E$2:$BE$10)),0)+IFERROR(SUMPRODUCT(('冬被-S级品'!$B$2:$B$10=$B76)*('冬被-S级品'!$E$1:$AW$1=DH$1)*('冬被-S级品'!$E$2:$AW$10)),0)+IFERROR(SUMPRODUCT(('白止-S级品'!$A$2:$A$26=$B76)*('白止-S级品'!$D$1:$AV$1=DH$1)*('白止-S级品'!$D$2:$AV$26)),0)+IFERROR(SUMPRODUCT(('乐容-S级品'!$A$4:$A$32=$B76)*('乐容-S级品'!$L$3:$CA$3=DH$1)*('乐容-S级品'!$L$4:$CA$32)),0)</f>
      </c>
      <c r="DI76" s="280">
        <f>IFERROR(SUMPRODUCT(('控温被PRO-S级品'!$B$2:$B$10=$B76)*('控温被PRO-S级品'!$E$1:$BE$1=DI$1)*('控温被PRO-S级品'!$E$2:$BE$10)),0)+IFERROR(SUMPRODUCT(('冬被-S级品'!$B$2:$B$10=$B76)*('冬被-S级品'!$E$1:$AW$1=DI$1)*('冬被-S级品'!$E$2:$AW$10)),0)+IFERROR(SUMPRODUCT(('白止-S级品'!$A$2:$A$26=$B76)*('白止-S级品'!$D$1:$AV$1=DI$1)*('白止-S级品'!$D$2:$AV$26)),0)+IFERROR(SUMPRODUCT(('乐容-S级品'!$A$4:$A$32=$B76)*('乐容-S级品'!$L$3:$CA$3=DI$1)*('乐容-S级品'!$L$4:$CA$32)),0)</f>
      </c>
      <c r="DJ76" s="280">
        <f>IFERROR(SUMPRODUCT(('控温被PRO-S级品'!$B$2:$B$10=$B76)*('控温被PRO-S级品'!$E$1:$BE$1=DJ$1)*('控温被PRO-S级品'!$E$2:$BE$10)),0)+IFERROR(SUMPRODUCT(('冬被-S级品'!$B$2:$B$10=$B76)*('冬被-S级品'!$E$1:$AW$1=DJ$1)*('冬被-S级品'!$E$2:$AW$10)),0)+IFERROR(SUMPRODUCT(('白止-S级品'!$A$2:$A$26=$B76)*('白止-S级品'!$D$1:$AV$1=DJ$1)*('白止-S级品'!$D$2:$AV$26)),0)+IFERROR(SUMPRODUCT(('乐容-S级品'!$A$4:$A$32=$B76)*('乐容-S级品'!$L$3:$CA$3=DJ$1)*('乐容-S级品'!$L$4:$CA$32)),0)</f>
      </c>
      <c r="DK76" s="280"/>
      <c r="DL76" s="280"/>
      <c r="DM76" s="280"/>
      <c r="DN76" s="280"/>
      <c r="DO76" s="280"/>
      <c r="DP76" s="280"/>
      <c r="DQ76" s="280"/>
      <c r="DR76" s="280"/>
      <c r="DS76" s="280"/>
      <c r="DT76" s="280"/>
      <c r="DU76" s="280"/>
      <c r="DV76" s="280"/>
      <c r="DW76" s="280">
        <f>VLOOKUP(B76,'系统编码规格'!A:C,3,FALSE)</f>
      </c>
      <c r="DX76" s="280"/>
      <c r="DY76" s="280"/>
      <c r="DZ76" s="280"/>
      <c r="EA76" s="280"/>
      <c r="EB76" s="280"/>
      <c r="EC76" s="280"/>
      <c r="ED76" s="280"/>
      <c r="EE76" s="280"/>
      <c r="EF76" s="280"/>
      <c r="EG76" s="280"/>
      <c r="EH76" s="280"/>
      <c r="EI76" s="280"/>
      <c r="EJ76" s="280"/>
      <c r="EK76" s="280"/>
      <c r="EL76" s="280"/>
      <c r="EM76" s="280"/>
      <c r="EN76" s="280"/>
      <c r="EO76" s="280"/>
      <c r="EP76" s="280"/>
      <c r="EQ76" s="280"/>
      <c r="ER76" s="280"/>
      <c r="ES76" s="280"/>
      <c r="ET76" s="280"/>
      <c r="EU76" s="280"/>
      <c r="EV76" s="280"/>
      <c r="EW76" s="280"/>
      <c r="EX76" s="280"/>
      <c r="EY76" s="280"/>
      <c r="EZ76" s="280"/>
      <c r="FA76" s="280"/>
      <c r="FB76" s="280"/>
      <c r="FC76" s="280"/>
      <c r="FD76" s="280"/>
      <c r="FE76" s="280"/>
      <c r="FF76" s="280"/>
      <c r="FG76" s="280"/>
      <c r="FH76" s="280"/>
      <c r="FI76" s="280"/>
      <c r="FJ76" s="280"/>
      <c r="FK76" s="280"/>
      <c r="FL76" s="280"/>
      <c r="FM76" s="280"/>
      <c r="FN76" s="280"/>
      <c r="FO76" s="280"/>
      <c r="FP76" s="280"/>
      <c r="FQ76" s="280"/>
      <c r="FR76" s="280"/>
      <c r="FS76" s="280"/>
      <c r="FT76" s="280"/>
      <c r="FU76" s="280"/>
      <c r="FV76" s="280"/>
      <c r="FW76" s="280"/>
      <c r="FX76" s="280"/>
      <c r="FY76" s="280"/>
      <c r="FZ76" s="280"/>
      <c r="GA76" s="280"/>
      <c r="GB76" s="280"/>
      <c r="GC76" s="280"/>
      <c r="GD76" s="280"/>
      <c r="GE76" s="280"/>
      <c r="GF76" s="280"/>
      <c r="GG76" s="280"/>
      <c r="GH76" s="280"/>
      <c r="GI76" s="280"/>
      <c r="GJ76" s="280"/>
      <c r="GK76" s="280"/>
      <c r="GL76" s="280"/>
      <c r="GM76" s="280"/>
      <c r="GN76" s="280"/>
      <c r="GO76" s="280"/>
      <c r="GP76" s="280"/>
      <c r="GQ76" s="280"/>
      <c r="GR76" s="280"/>
      <c r="GS76" s="280"/>
      <c r="GT76" s="280"/>
      <c r="GU76" s="280"/>
      <c r="GV76" s="280"/>
    </row>
    <row r="77">
      <c r="A77" s="309" t="str">
        <v>乐容</v>
      </c>
      <c r="B77" s="310" t="str">
        <v>0105100050-1.2-22</v>
      </c>
      <c r="C77" s="309" t="str">
        <v>亚朵星球 普兰特双面护脊床垫</v>
      </c>
      <c r="D77" s="309" t="str">
        <v>120*200*22cm</v>
      </c>
      <c r="E77">
        <f>SUM(F77:GX77)</f>
      </c>
      <c r="F77" s="280">
        <f>IFERROR(SUMPRODUCT(('控温被PRO-S级品'!$B$2:$B$10=$B77)*('控温被PRO-S级品'!$E$1:$BE$1=F$1)*('控温被PRO-S级品'!$E$2:$BE$10)),0)+IFERROR(SUMPRODUCT(('冬被-S级品'!$B$2:$B$10=$B77)*('冬被-S级品'!$E$1:$AW$1=F$1)*('冬被-S级品'!$E$2:$AW$10)),0)+IFERROR(SUMPRODUCT(('白止-S级品'!$A$2:$A$26=$B77)*('白止-S级品'!$D$1:$AV$1=F$1)*('白止-S级品'!$D$2:$AV$26)),0)+IFERROR(SUMPRODUCT(('乐容-S级品'!$A$4:$A$32=$B77)*('乐容-S级品'!$L$3:$CA$3=F$1)*('乐容-S级品'!$L$4:$CA$32)),0)</f>
      </c>
      <c r="G77" s="280">
        <f>IFERROR(SUMPRODUCT(('控温被PRO-S级品'!$B$2:$B$10=$B77)*('控温被PRO-S级品'!$E$1:$BE$1=G$1)*('控温被PRO-S级品'!$E$2:$BE$10)),0)+IFERROR(SUMPRODUCT(('冬被-S级品'!$B$2:$B$10=$B77)*('冬被-S级品'!$E$1:$AW$1=G$1)*('冬被-S级品'!$E$2:$AW$10)),0)+IFERROR(SUMPRODUCT(('白止-S级品'!$A$2:$A$26=$B77)*('白止-S级品'!$D$1:$AV$1=G$1)*('白止-S级品'!$D$2:$AV$26)),0)+IFERROR(SUMPRODUCT(('乐容-S级品'!$A$4:$A$32=$B77)*('乐容-S级品'!$L$3:$CA$3=G$1)*('乐容-S级品'!$L$4:$CA$32)),0)</f>
      </c>
      <c r="H77" s="280">
        <f>IFERROR(SUMPRODUCT(('控温被PRO-S级品'!$B$2:$B$10=$B77)*('控温被PRO-S级品'!$E$1:$BE$1=H$1)*('控温被PRO-S级品'!$E$2:$BE$10)),0)+IFERROR(SUMPRODUCT(('冬被-S级品'!$B$2:$B$10=$B77)*('冬被-S级品'!$E$1:$AW$1=H$1)*('冬被-S级品'!$E$2:$AW$10)),0)+IFERROR(SUMPRODUCT(('白止-S级品'!$A$2:$A$26=$B77)*('白止-S级品'!$D$1:$AV$1=H$1)*('白止-S级品'!$D$2:$AV$26)),0)+IFERROR(SUMPRODUCT(('乐容-S级品'!$A$4:$A$32=$B77)*('乐容-S级品'!$L$3:$CA$3=H$1)*('乐容-S级品'!$L$4:$CA$32)),0)</f>
      </c>
      <c r="I77" s="280">
        <f>IFERROR(SUMPRODUCT(('控温被PRO-S级品'!$B$2:$B$10=$B77)*('控温被PRO-S级品'!$E$1:$BE$1=I$1)*('控温被PRO-S级品'!$E$2:$BE$10)),0)+IFERROR(SUMPRODUCT(('冬被-S级品'!$B$2:$B$10=$B77)*('冬被-S级品'!$E$1:$AW$1=I$1)*('冬被-S级品'!$E$2:$AW$10)),0)+IFERROR(SUMPRODUCT(('白止-S级品'!$A$2:$A$26=$B77)*('白止-S级品'!$D$1:$AV$1=I$1)*('白止-S级品'!$D$2:$AV$26)),0)+IFERROR(SUMPRODUCT(('乐容-S级品'!$A$4:$A$32=$B77)*('乐容-S级品'!$L$3:$CA$3=I$1)*('乐容-S级品'!$L$4:$CA$32)),0)</f>
      </c>
      <c r="J77" s="280">
        <f>IFERROR(SUMPRODUCT(('控温被PRO-S级品'!$B$2:$B$10=$B77)*('控温被PRO-S级品'!$E$1:$BE$1=J$1)*('控温被PRO-S级品'!$E$2:$BE$10)),0)+IFERROR(SUMPRODUCT(('冬被-S级品'!$B$2:$B$10=$B77)*('冬被-S级品'!$E$1:$AW$1=J$1)*('冬被-S级品'!$E$2:$AW$10)),0)+IFERROR(SUMPRODUCT(('白止-S级品'!$A$2:$A$26=$B77)*('白止-S级品'!$D$1:$AV$1=J$1)*('白止-S级品'!$D$2:$AV$26)),0)+IFERROR(SUMPRODUCT(('乐容-S级品'!$A$4:$A$32=$B77)*('乐容-S级品'!$L$3:$CA$3=J$1)*('乐容-S级品'!$L$4:$CA$32)),0)</f>
      </c>
      <c r="K77" s="280">
        <f>IFERROR(SUMPRODUCT(('控温被PRO-S级品'!$B$2:$B$10=$B77)*('控温被PRO-S级品'!$E$1:$BE$1=K$1)*('控温被PRO-S级品'!$E$2:$BE$10)),0)+IFERROR(SUMPRODUCT(('冬被-S级品'!$B$2:$B$10=$B77)*('冬被-S级品'!$E$1:$AW$1=K$1)*('冬被-S级品'!$E$2:$AW$10)),0)+IFERROR(SUMPRODUCT(('白止-S级品'!$A$2:$A$26=$B77)*('白止-S级品'!$D$1:$AV$1=K$1)*('白止-S级品'!$D$2:$AV$26)),0)+IFERROR(SUMPRODUCT(('乐容-S级品'!$A$4:$A$32=$B77)*('乐容-S级品'!$L$3:$CA$3=K$1)*('乐容-S级品'!$L$4:$CA$32)),0)</f>
      </c>
      <c r="L77" s="280">
        <f>IFERROR(SUMPRODUCT(('控温被PRO-S级品'!$B$2:$B$10=$B77)*('控温被PRO-S级品'!$E$1:$BE$1=L$1)*('控温被PRO-S级品'!$E$2:$BE$10)),0)+IFERROR(SUMPRODUCT(('冬被-S级品'!$B$2:$B$10=$B77)*('冬被-S级品'!$E$1:$AW$1=L$1)*('冬被-S级品'!$E$2:$AW$10)),0)+IFERROR(SUMPRODUCT(('白止-S级品'!$A$2:$A$26=$B77)*('白止-S级品'!$D$1:$AV$1=L$1)*('白止-S级品'!$D$2:$AV$26)),0)+IFERROR(SUMPRODUCT(('乐容-S级品'!$A$4:$A$32=$B77)*('乐容-S级品'!$L$3:$CA$3=L$1)*('乐容-S级品'!$L$4:$CA$32)),0)</f>
      </c>
      <c r="M77" s="280">
        <f>IFERROR(SUMPRODUCT(('控温被PRO-S级品'!$B$2:$B$10=$B77)*('控温被PRO-S级品'!$E$1:$BE$1=M$1)*('控温被PRO-S级品'!$E$2:$BE$10)),0)+IFERROR(SUMPRODUCT(('冬被-S级品'!$B$2:$B$10=$B77)*('冬被-S级品'!$E$1:$AW$1=M$1)*('冬被-S级品'!$E$2:$AW$10)),0)+IFERROR(SUMPRODUCT(('白止-S级品'!$A$2:$A$26=$B77)*('白止-S级品'!$D$1:$AV$1=M$1)*('白止-S级品'!$D$2:$AV$26)),0)+IFERROR(SUMPRODUCT(('乐容-S级品'!$A$4:$A$32=$B77)*('乐容-S级品'!$L$3:$CA$3=M$1)*('乐容-S级品'!$L$4:$CA$32)),0)</f>
      </c>
      <c r="N77" s="280">
        <f>IFERROR(SUMPRODUCT(('控温被PRO-S级品'!$B$2:$B$10=$B77)*('控温被PRO-S级品'!$E$1:$BE$1=N$1)*('控温被PRO-S级品'!$E$2:$BE$10)),0)+IFERROR(SUMPRODUCT(('冬被-S级品'!$B$2:$B$10=$B77)*('冬被-S级品'!$E$1:$AW$1=N$1)*('冬被-S级品'!$E$2:$AW$10)),0)+IFERROR(SUMPRODUCT(('白止-S级品'!$A$2:$A$26=$B77)*('白止-S级品'!$D$1:$AV$1=N$1)*('白止-S级品'!$D$2:$AV$26)),0)+IFERROR(SUMPRODUCT(('乐容-S级品'!$A$4:$A$32=$B77)*('乐容-S级品'!$L$3:$CA$3=N$1)*('乐容-S级品'!$L$4:$CA$32)),0)</f>
      </c>
      <c r="O77" s="280">
        <f>IFERROR(SUMPRODUCT(('控温被PRO-S级品'!$B$2:$B$10=$B77)*('控温被PRO-S级品'!$E$1:$BE$1=O$1)*('控温被PRO-S级品'!$E$2:$BE$10)),0)+IFERROR(SUMPRODUCT(('冬被-S级品'!$B$2:$B$10=$B77)*('冬被-S级品'!$E$1:$AW$1=O$1)*('冬被-S级品'!$E$2:$AW$10)),0)+IFERROR(SUMPRODUCT(('白止-S级品'!$A$2:$A$26=$B77)*('白止-S级品'!$D$1:$AV$1=O$1)*('白止-S级品'!$D$2:$AV$26)),0)+IFERROR(SUMPRODUCT(('乐容-S级品'!$A$4:$A$32=$B77)*('乐容-S级品'!$L$3:$CA$3=O$1)*('乐容-S级品'!$L$4:$CA$32)),0)</f>
      </c>
      <c r="P77" s="280">
        <f>IFERROR(SUMPRODUCT(('控温被PRO-S级品'!$B$2:$B$10=$B77)*('控温被PRO-S级品'!$E$1:$BE$1=P$1)*('控温被PRO-S级品'!$E$2:$BE$10)),0)+IFERROR(SUMPRODUCT(('冬被-S级品'!$B$2:$B$10=$B77)*('冬被-S级品'!$E$1:$AW$1=P$1)*('冬被-S级品'!$E$2:$AW$10)),0)+IFERROR(SUMPRODUCT(('白止-S级品'!$A$2:$A$26=$B77)*('白止-S级品'!$D$1:$AV$1=P$1)*('白止-S级品'!$D$2:$AV$26)),0)+IFERROR(SUMPRODUCT(('乐容-S级品'!$A$4:$A$32=$B77)*('乐容-S级品'!$L$3:$CA$3=P$1)*('乐容-S级品'!$L$4:$CA$32)),0)</f>
      </c>
      <c r="Q77" s="280">
        <f>IFERROR(SUMPRODUCT(('控温被PRO-S级品'!$B$2:$B$10=$B77)*('控温被PRO-S级品'!$E$1:$BE$1=Q$1)*('控温被PRO-S级品'!$E$2:$BE$10)),0)+IFERROR(SUMPRODUCT(('冬被-S级品'!$B$2:$B$10=$B77)*('冬被-S级品'!$E$1:$AW$1=Q$1)*('冬被-S级品'!$E$2:$AW$10)),0)+IFERROR(SUMPRODUCT(('白止-S级品'!$A$2:$A$26=$B77)*('白止-S级品'!$D$1:$AV$1=Q$1)*('白止-S级品'!$D$2:$AV$26)),0)+IFERROR(SUMPRODUCT(('乐容-S级品'!$A$4:$A$32=$B77)*('乐容-S级品'!$L$3:$CA$3=Q$1)*('乐容-S级品'!$L$4:$CA$32)),0)</f>
      </c>
      <c r="R77" s="280">
        <f>IFERROR(SUMPRODUCT(('控温被PRO-S级品'!$B$2:$B$10=$B77)*('控温被PRO-S级品'!$E$1:$BE$1=R$1)*('控温被PRO-S级品'!$E$2:$BE$10)),0)+IFERROR(SUMPRODUCT(('冬被-S级品'!$B$2:$B$10=$B77)*('冬被-S级品'!$E$1:$AW$1=R$1)*('冬被-S级品'!$E$2:$AW$10)),0)+IFERROR(SUMPRODUCT(('白止-S级品'!$A$2:$A$26=$B77)*('白止-S级品'!$D$1:$AV$1=R$1)*('白止-S级品'!$D$2:$AV$26)),0)+IFERROR(SUMPRODUCT(('乐容-S级品'!$A$4:$A$32=$B77)*('乐容-S级品'!$L$3:$CA$3=R$1)*('乐容-S级品'!$L$4:$CA$32)),0)</f>
      </c>
      <c r="S77" s="280">
        <f>IFERROR(SUMPRODUCT(('控温被PRO-S级品'!$B$2:$B$10=$B77)*('控温被PRO-S级品'!$E$1:$BE$1=S$1)*('控温被PRO-S级品'!$E$2:$BE$10)),0)+IFERROR(SUMPRODUCT(('冬被-S级品'!$B$2:$B$10=$B77)*('冬被-S级品'!$E$1:$AW$1=S$1)*('冬被-S级品'!$E$2:$AW$10)),0)+IFERROR(SUMPRODUCT(('白止-S级品'!$A$2:$A$26=$B77)*('白止-S级品'!$D$1:$AV$1=S$1)*('白止-S级品'!$D$2:$AV$26)),0)+IFERROR(SUMPRODUCT(('乐容-S级品'!$A$4:$A$32=$B77)*('乐容-S级品'!$L$3:$CA$3=S$1)*('乐容-S级品'!$L$4:$CA$32)),0)</f>
      </c>
      <c r="T77" s="280">
        <f>IFERROR(SUMPRODUCT(('控温被PRO-S级品'!$B$2:$B$10=$B77)*('控温被PRO-S级品'!$E$1:$BE$1=T$1)*('控温被PRO-S级品'!$E$2:$BE$10)),0)+IFERROR(SUMPRODUCT(('冬被-S级品'!$B$2:$B$10=$B77)*('冬被-S级品'!$E$1:$AW$1=T$1)*('冬被-S级品'!$E$2:$AW$10)),0)+IFERROR(SUMPRODUCT(('白止-S级品'!$A$2:$A$26=$B77)*('白止-S级品'!$D$1:$AV$1=T$1)*('白止-S级品'!$D$2:$AV$26)),0)+IFERROR(SUMPRODUCT(('乐容-S级品'!$A$4:$A$32=$B77)*('乐容-S级品'!$L$3:$CA$3=T$1)*('乐容-S级品'!$L$4:$CA$32)),0)</f>
      </c>
      <c r="U77" s="280">
        <f>IFERROR(SUMPRODUCT(('控温被PRO-S级品'!$B$2:$B$10=$B77)*('控温被PRO-S级品'!$E$1:$BE$1=U$1)*('控温被PRO-S级品'!$E$2:$BE$10)),0)+IFERROR(SUMPRODUCT(('冬被-S级品'!$B$2:$B$10=$B77)*('冬被-S级品'!$E$1:$AW$1=U$1)*('冬被-S级品'!$E$2:$AW$10)),0)+IFERROR(SUMPRODUCT(('白止-S级品'!$A$2:$A$26=$B77)*('白止-S级品'!$D$1:$AV$1=U$1)*('白止-S级品'!$D$2:$AV$26)),0)+IFERROR(SUMPRODUCT(('乐容-S级品'!$A$4:$A$32=$B77)*('乐容-S级品'!$L$3:$CA$3=U$1)*('乐容-S级品'!$L$4:$CA$32)),0)</f>
      </c>
      <c r="V77" s="280">
        <f>IFERROR(SUMPRODUCT(('控温被PRO-S级品'!$B$2:$B$10=$B77)*('控温被PRO-S级品'!$E$1:$BE$1=V$1)*('控温被PRO-S级品'!$E$2:$BE$10)),0)+IFERROR(SUMPRODUCT(('冬被-S级品'!$B$2:$B$10=$B77)*('冬被-S级品'!$E$1:$AW$1=V$1)*('冬被-S级品'!$E$2:$AW$10)),0)+IFERROR(SUMPRODUCT(('白止-S级品'!$A$2:$A$26=$B77)*('白止-S级品'!$D$1:$AV$1=V$1)*('白止-S级品'!$D$2:$AV$26)),0)+IFERROR(SUMPRODUCT(('乐容-S级品'!$A$4:$A$32=$B77)*('乐容-S级品'!$L$3:$CA$3=V$1)*('乐容-S级品'!$L$4:$CA$32)),0)</f>
      </c>
      <c r="W77" s="280">
        <f>IFERROR(SUMPRODUCT(('控温被PRO-S级品'!$B$2:$B$10=$B77)*('控温被PRO-S级品'!$E$1:$BE$1=W$1)*('控温被PRO-S级品'!$E$2:$BE$10)),0)+IFERROR(SUMPRODUCT(('冬被-S级品'!$B$2:$B$10=$B77)*('冬被-S级品'!$E$1:$AW$1=W$1)*('冬被-S级品'!$E$2:$AW$10)),0)+IFERROR(SUMPRODUCT(('白止-S级品'!$A$2:$A$26=$B77)*('白止-S级品'!$D$1:$AV$1=W$1)*('白止-S级品'!$D$2:$AV$26)),0)+IFERROR(SUMPRODUCT(('乐容-S级品'!$A$4:$A$32=$B77)*('乐容-S级品'!$L$3:$CA$3=W$1)*('乐容-S级品'!$L$4:$CA$32)),0)</f>
      </c>
      <c r="X77" s="280">
        <f>IFERROR(SUMPRODUCT(('控温被PRO-S级品'!$B$2:$B$10=$B77)*('控温被PRO-S级品'!$E$1:$BE$1=X$1)*('控温被PRO-S级品'!$E$2:$BE$10)),0)+IFERROR(SUMPRODUCT(('冬被-S级品'!$B$2:$B$10=$B77)*('冬被-S级品'!$E$1:$AW$1=X$1)*('冬被-S级品'!$E$2:$AW$10)),0)+IFERROR(SUMPRODUCT(('白止-S级品'!$A$2:$A$26=$B77)*('白止-S级品'!$D$1:$AV$1=X$1)*('白止-S级品'!$D$2:$AV$26)),0)+IFERROR(SUMPRODUCT(('乐容-S级品'!$A$4:$A$32=$B77)*('乐容-S级品'!$L$3:$CA$3=X$1)*('乐容-S级品'!$L$4:$CA$32)),0)</f>
      </c>
      <c r="Y77" s="280">
        <f>IFERROR(SUMPRODUCT(('控温被PRO-S级品'!$B$2:$B$10=$B77)*('控温被PRO-S级品'!$E$1:$BE$1=Y$1)*('控温被PRO-S级品'!$E$2:$BE$10)),0)+IFERROR(SUMPRODUCT(('冬被-S级品'!$B$2:$B$10=$B77)*('冬被-S级品'!$E$1:$AW$1=Y$1)*('冬被-S级品'!$E$2:$AW$10)),0)+IFERROR(SUMPRODUCT(('白止-S级品'!$A$2:$A$26=$B77)*('白止-S级品'!$D$1:$AV$1=Y$1)*('白止-S级品'!$D$2:$AV$26)),0)+IFERROR(SUMPRODUCT(('乐容-S级品'!$A$4:$A$32=$B77)*('乐容-S级品'!$L$3:$CA$3=Y$1)*('乐容-S级品'!$L$4:$CA$32)),0)</f>
      </c>
      <c r="Z77" s="280">
        <f>IFERROR(SUMPRODUCT(('控温被PRO-S级品'!$B$2:$B$10=$B77)*('控温被PRO-S级品'!$E$1:$BE$1=Z$1)*('控温被PRO-S级品'!$E$2:$BE$10)),0)+IFERROR(SUMPRODUCT(('冬被-S级品'!$B$2:$B$10=$B77)*('冬被-S级品'!$E$1:$AW$1=Z$1)*('冬被-S级品'!$E$2:$AW$10)),0)+IFERROR(SUMPRODUCT(('白止-S级品'!$A$2:$A$26=$B77)*('白止-S级品'!$D$1:$AV$1=Z$1)*('白止-S级品'!$D$2:$AV$26)),0)+IFERROR(SUMPRODUCT(('乐容-S级品'!$A$4:$A$32=$B77)*('乐容-S级品'!$L$3:$CA$3=Z$1)*('乐容-S级品'!$L$4:$CA$32)),0)</f>
      </c>
      <c r="AA77" s="280">
        <f>IFERROR(SUMPRODUCT(('控温被PRO-S级品'!$B$2:$B$10=$B77)*('控温被PRO-S级品'!$E$1:$BE$1=AA$1)*('控温被PRO-S级品'!$E$2:$BE$10)),0)+IFERROR(SUMPRODUCT(('冬被-S级品'!$B$2:$B$10=$B77)*('冬被-S级品'!$E$1:$AW$1=AA$1)*('冬被-S级品'!$E$2:$AW$10)),0)+IFERROR(SUMPRODUCT(('白止-S级品'!$A$2:$A$26=$B77)*('白止-S级品'!$D$1:$AV$1=AA$1)*('白止-S级品'!$D$2:$AV$26)),0)+IFERROR(SUMPRODUCT(('乐容-S级品'!$A$4:$A$32=$B77)*('乐容-S级品'!$L$3:$CA$3=AA$1)*('乐容-S级品'!$L$4:$CA$32)),0)</f>
      </c>
      <c r="AB77" s="280">
        <f>IFERROR(SUMPRODUCT(('控温被PRO-S级品'!$B$2:$B$10=$B77)*('控温被PRO-S级品'!$E$1:$BE$1=AB$1)*('控温被PRO-S级品'!$E$2:$BE$10)),0)+IFERROR(SUMPRODUCT(('冬被-S级品'!$B$2:$B$10=$B77)*('冬被-S级品'!$E$1:$AW$1=AB$1)*('冬被-S级品'!$E$2:$AW$10)),0)+IFERROR(SUMPRODUCT(('白止-S级品'!$A$2:$A$26=$B77)*('白止-S级品'!$D$1:$AV$1=AB$1)*('白止-S级品'!$D$2:$AV$26)),0)+IFERROR(SUMPRODUCT(('乐容-S级品'!$A$4:$A$32=$B77)*('乐容-S级品'!$L$3:$CA$3=AB$1)*('乐容-S级品'!$L$4:$CA$32)),0)</f>
      </c>
      <c r="AC77" s="280">
        <f>IFERROR(SUMPRODUCT(('控温被PRO-S级品'!$B$2:$B$10=$B77)*('控温被PRO-S级品'!$E$1:$BE$1=AC$1)*('控温被PRO-S级品'!$E$2:$BE$10)),0)+IFERROR(SUMPRODUCT(('冬被-S级品'!$B$2:$B$10=$B77)*('冬被-S级品'!$E$1:$AW$1=AC$1)*('冬被-S级品'!$E$2:$AW$10)),0)+IFERROR(SUMPRODUCT(('白止-S级品'!$A$2:$A$26=$B77)*('白止-S级品'!$D$1:$AV$1=AC$1)*('白止-S级品'!$D$2:$AV$26)),0)+IFERROR(SUMPRODUCT(('乐容-S级品'!$A$4:$A$32=$B77)*('乐容-S级品'!$L$3:$CA$3=AC$1)*('乐容-S级品'!$L$4:$CA$32)),0)</f>
      </c>
      <c r="AD77" s="280">
        <f>IFERROR(SUMPRODUCT(('控温被PRO-S级品'!$B$2:$B$10=$B77)*('控温被PRO-S级品'!$E$1:$BE$1=AD$1)*('控温被PRO-S级品'!$E$2:$BE$10)),0)+IFERROR(SUMPRODUCT(('冬被-S级品'!$B$2:$B$10=$B77)*('冬被-S级品'!$E$1:$AW$1=AD$1)*('冬被-S级品'!$E$2:$AW$10)),0)+IFERROR(SUMPRODUCT(('白止-S级品'!$A$2:$A$26=$B77)*('白止-S级品'!$D$1:$AV$1=AD$1)*('白止-S级品'!$D$2:$AV$26)),0)+IFERROR(SUMPRODUCT(('乐容-S级品'!$A$4:$A$32=$B77)*('乐容-S级品'!$L$3:$CA$3=AD$1)*('乐容-S级品'!$L$4:$CA$32)),0)</f>
      </c>
      <c r="AE77" s="280">
        <f>IFERROR(SUMPRODUCT(('控温被PRO-S级品'!$B$2:$B$10=$B77)*('控温被PRO-S级品'!$E$1:$BE$1=AE$1)*('控温被PRO-S级品'!$E$2:$BE$10)),0)+IFERROR(SUMPRODUCT(('冬被-S级品'!$B$2:$B$10=$B77)*('冬被-S级品'!$E$1:$AW$1=AE$1)*('冬被-S级品'!$E$2:$AW$10)),0)+IFERROR(SUMPRODUCT(('白止-S级品'!$A$2:$A$26=$B77)*('白止-S级品'!$D$1:$AV$1=AE$1)*('白止-S级品'!$D$2:$AV$26)),0)+IFERROR(SUMPRODUCT(('乐容-S级品'!$A$4:$A$32=$B77)*('乐容-S级品'!$L$3:$CA$3=AE$1)*('乐容-S级品'!$L$4:$CA$32)),0)</f>
      </c>
      <c r="AF77" s="280">
        <f>IFERROR(SUMPRODUCT(('控温被PRO-S级品'!$B$2:$B$10=$B77)*('控温被PRO-S级品'!$E$1:$BE$1=AF$1)*('控温被PRO-S级品'!$E$2:$BE$10)),0)+IFERROR(SUMPRODUCT(('冬被-S级品'!$B$2:$B$10=$B77)*('冬被-S级品'!$E$1:$AW$1=AF$1)*('冬被-S级品'!$E$2:$AW$10)),0)+IFERROR(SUMPRODUCT(('白止-S级品'!$A$2:$A$26=$B77)*('白止-S级品'!$D$1:$AV$1=AF$1)*('白止-S级品'!$D$2:$AV$26)),0)+IFERROR(SUMPRODUCT(('乐容-S级品'!$A$4:$A$32=$B77)*('乐容-S级品'!$L$3:$CA$3=AF$1)*('乐容-S级品'!$L$4:$CA$32)),0)</f>
      </c>
      <c r="AG77" s="280">
        <f>IFERROR(SUMPRODUCT(('控温被PRO-S级品'!$B$2:$B$10=$B77)*('控温被PRO-S级品'!$E$1:$BE$1=AG$1)*('控温被PRO-S级品'!$E$2:$BE$10)),0)+IFERROR(SUMPRODUCT(('冬被-S级品'!$B$2:$B$10=$B77)*('冬被-S级品'!$E$1:$AW$1=AG$1)*('冬被-S级品'!$E$2:$AW$10)),0)+IFERROR(SUMPRODUCT(('白止-S级品'!$A$2:$A$26=$B77)*('白止-S级品'!$D$1:$AV$1=AG$1)*('白止-S级品'!$D$2:$AV$26)),0)+IFERROR(SUMPRODUCT(('乐容-S级品'!$A$4:$A$32=$B77)*('乐容-S级品'!$L$3:$CA$3=AG$1)*('乐容-S级品'!$L$4:$CA$32)),0)</f>
      </c>
      <c r="AH77" s="280">
        <f>IFERROR(SUMPRODUCT(('控温被PRO-S级品'!$B$2:$B$10=$B77)*('控温被PRO-S级品'!$E$1:$BE$1=AH$1)*('控温被PRO-S级品'!$E$2:$BE$10)),0)+IFERROR(SUMPRODUCT(('冬被-S级品'!$B$2:$B$10=$B77)*('冬被-S级品'!$E$1:$AW$1=AH$1)*('冬被-S级品'!$E$2:$AW$10)),0)+IFERROR(SUMPRODUCT(('白止-S级品'!$A$2:$A$26=$B77)*('白止-S级品'!$D$1:$AV$1=AH$1)*('白止-S级品'!$D$2:$AV$26)),0)+IFERROR(SUMPRODUCT(('乐容-S级品'!$A$4:$A$32=$B77)*('乐容-S级品'!$L$3:$CA$3=AH$1)*('乐容-S级品'!$L$4:$CA$32)),0)</f>
      </c>
      <c r="AI77" s="280">
        <f>IFERROR(SUMPRODUCT(('控温被PRO-S级品'!$B$2:$B$10=$B77)*('控温被PRO-S级品'!$E$1:$BE$1=AI$1)*('控温被PRO-S级品'!$E$2:$BE$10)),0)+IFERROR(SUMPRODUCT(('冬被-S级品'!$B$2:$B$10=$B77)*('冬被-S级品'!$E$1:$AW$1=AI$1)*('冬被-S级品'!$E$2:$AW$10)),0)+IFERROR(SUMPRODUCT(('白止-S级品'!$A$2:$A$26=$B77)*('白止-S级品'!$D$1:$AV$1=AI$1)*('白止-S级品'!$D$2:$AV$26)),0)+IFERROR(SUMPRODUCT(('乐容-S级品'!$A$4:$A$32=$B77)*('乐容-S级品'!$L$3:$CA$3=AI$1)*('乐容-S级品'!$L$4:$CA$32)),0)</f>
      </c>
      <c r="AJ77" s="280">
        <f>IFERROR(SUMPRODUCT(('控温被PRO-S级品'!$B$2:$B$10=$B77)*('控温被PRO-S级品'!$E$1:$BE$1=AJ$1)*('控温被PRO-S级品'!$E$2:$BE$10)),0)+IFERROR(SUMPRODUCT(('冬被-S级品'!$B$2:$B$10=$B77)*('冬被-S级品'!$E$1:$AW$1=AJ$1)*('冬被-S级品'!$E$2:$AW$10)),0)+IFERROR(SUMPRODUCT(('白止-S级品'!$A$2:$A$26=$B77)*('白止-S级品'!$D$1:$AV$1=AJ$1)*('白止-S级品'!$D$2:$AV$26)),0)+IFERROR(SUMPRODUCT(('乐容-S级品'!$A$4:$A$32=$B77)*('乐容-S级品'!$L$3:$CA$3=AJ$1)*('乐容-S级品'!$L$4:$CA$32)),0)</f>
      </c>
      <c r="AK77" s="280">
        <f>IFERROR(SUMPRODUCT(('控温被PRO-S级品'!$B$2:$B$10=$B77)*('控温被PRO-S级品'!$E$1:$BE$1=AK$1)*('控温被PRO-S级品'!$E$2:$BE$10)),0)+IFERROR(SUMPRODUCT(('冬被-S级品'!$B$2:$B$10=$B77)*('冬被-S级品'!$E$1:$AW$1=AK$1)*('冬被-S级品'!$E$2:$AW$10)),0)+IFERROR(SUMPRODUCT(('白止-S级品'!$A$2:$A$26=$B77)*('白止-S级品'!$D$1:$AV$1=AK$1)*('白止-S级品'!$D$2:$AV$26)),0)+IFERROR(SUMPRODUCT(('乐容-S级品'!$A$4:$A$32=$B77)*('乐容-S级品'!$L$3:$CA$3=AK$1)*('乐容-S级品'!$L$4:$CA$32)),0)</f>
      </c>
      <c r="AL77" s="280">
        <f>IFERROR(SUMPRODUCT(('控温被PRO-S级品'!$B$2:$B$10=$B77)*('控温被PRO-S级品'!$E$1:$BE$1=AL$1)*('控温被PRO-S级品'!$E$2:$BE$10)),0)+IFERROR(SUMPRODUCT(('冬被-S级品'!$B$2:$B$10=$B77)*('冬被-S级品'!$E$1:$AW$1=AL$1)*('冬被-S级品'!$E$2:$AW$10)),0)+IFERROR(SUMPRODUCT(('白止-S级品'!$A$2:$A$26=$B77)*('白止-S级品'!$D$1:$AV$1=AL$1)*('白止-S级品'!$D$2:$AV$26)),0)+IFERROR(SUMPRODUCT(('乐容-S级品'!$A$4:$A$32=$B77)*('乐容-S级品'!$L$3:$CA$3=AL$1)*('乐容-S级品'!$L$4:$CA$32)),0)</f>
      </c>
      <c r="AM77" s="280">
        <f>IFERROR(SUMPRODUCT(('控温被PRO-S级品'!$B$2:$B$10=$B77)*('控温被PRO-S级品'!$E$1:$BE$1=AM$1)*('控温被PRO-S级品'!$E$2:$BE$10)),0)+IFERROR(SUMPRODUCT(('冬被-S级品'!$B$2:$B$10=$B77)*('冬被-S级品'!$E$1:$AW$1=AM$1)*('冬被-S级品'!$E$2:$AW$10)),0)+IFERROR(SUMPRODUCT(('白止-S级品'!$A$2:$A$26=$B77)*('白止-S级品'!$D$1:$AV$1=AM$1)*('白止-S级品'!$D$2:$AV$26)),0)+IFERROR(SUMPRODUCT(('乐容-S级品'!$A$4:$A$32=$B77)*('乐容-S级品'!$L$3:$CA$3=AM$1)*('乐容-S级品'!$L$4:$CA$32)),0)</f>
      </c>
      <c r="AN77" s="280">
        <f>IFERROR(SUMPRODUCT(('控温被PRO-S级品'!$B$2:$B$10=$B77)*('控温被PRO-S级品'!$E$1:$BE$1=AN$1)*('控温被PRO-S级品'!$E$2:$BE$10)),0)+IFERROR(SUMPRODUCT(('冬被-S级品'!$B$2:$B$10=$B77)*('冬被-S级品'!$E$1:$AW$1=AN$1)*('冬被-S级品'!$E$2:$AW$10)),0)+IFERROR(SUMPRODUCT(('白止-S级品'!$A$2:$A$26=$B77)*('白止-S级品'!$D$1:$AV$1=AN$1)*('白止-S级品'!$D$2:$AV$26)),0)+IFERROR(SUMPRODUCT(('乐容-S级品'!$A$4:$A$32=$B77)*('乐容-S级品'!$L$3:$CA$3=AN$1)*('乐容-S级品'!$L$4:$CA$32)),0)</f>
      </c>
      <c r="AO77" s="280">
        <f>IFERROR(SUMPRODUCT(('控温被PRO-S级品'!$B$2:$B$10=$B77)*('控温被PRO-S级品'!$E$1:$BE$1=AO$1)*('控温被PRO-S级品'!$E$2:$BE$10)),0)+IFERROR(SUMPRODUCT(('冬被-S级品'!$B$2:$B$10=$B77)*('冬被-S级品'!$E$1:$AW$1=AO$1)*('冬被-S级品'!$E$2:$AW$10)),0)+IFERROR(SUMPRODUCT(('白止-S级品'!$A$2:$A$26=$B77)*('白止-S级品'!$D$1:$AV$1=AO$1)*('白止-S级品'!$D$2:$AV$26)),0)+IFERROR(SUMPRODUCT(('乐容-S级品'!$A$4:$A$32=$B77)*('乐容-S级品'!$L$3:$CA$3=AO$1)*('乐容-S级品'!$L$4:$CA$32)),0)</f>
      </c>
      <c r="AP77" s="280">
        <f>IFERROR(SUMPRODUCT(('控温被PRO-S级品'!$B$2:$B$10=$B77)*('控温被PRO-S级品'!$E$1:$BE$1=AP$1)*('控温被PRO-S级品'!$E$2:$BE$10)),0)+IFERROR(SUMPRODUCT(('冬被-S级品'!$B$2:$B$10=$B77)*('冬被-S级品'!$E$1:$AW$1=AP$1)*('冬被-S级品'!$E$2:$AW$10)),0)+IFERROR(SUMPRODUCT(('白止-S级品'!$A$2:$A$26=$B77)*('白止-S级品'!$D$1:$AV$1=AP$1)*('白止-S级品'!$D$2:$AV$26)),0)+IFERROR(SUMPRODUCT(('乐容-S级品'!$A$4:$A$32=$B77)*('乐容-S级品'!$L$3:$CA$3=AP$1)*('乐容-S级品'!$L$4:$CA$32)),0)</f>
      </c>
      <c r="AQ77" s="280">
        <f>IFERROR(SUMPRODUCT(('控温被PRO-S级品'!$B$2:$B$10=$B77)*('控温被PRO-S级品'!$E$1:$BE$1=AQ$1)*('控温被PRO-S级品'!$E$2:$BE$10)),0)+IFERROR(SUMPRODUCT(('冬被-S级品'!$B$2:$B$10=$B77)*('冬被-S级品'!$E$1:$AW$1=AQ$1)*('冬被-S级品'!$E$2:$AW$10)),0)+IFERROR(SUMPRODUCT(('白止-S级品'!$A$2:$A$26=$B77)*('白止-S级品'!$D$1:$AV$1=AQ$1)*('白止-S级品'!$D$2:$AV$26)),0)+IFERROR(SUMPRODUCT(('乐容-S级品'!$A$4:$A$32=$B77)*('乐容-S级品'!$L$3:$CA$3=AQ$1)*('乐容-S级品'!$L$4:$CA$32)),0)</f>
      </c>
      <c r="AR77" s="280">
        <f>IFERROR(SUMPRODUCT(('控温被PRO-S级品'!$B$2:$B$10=$B77)*('控温被PRO-S级品'!$E$1:$BE$1=AR$1)*('控温被PRO-S级品'!$E$2:$BE$10)),0)+IFERROR(SUMPRODUCT(('冬被-S级品'!$B$2:$B$10=$B77)*('冬被-S级品'!$E$1:$AW$1=AR$1)*('冬被-S级品'!$E$2:$AW$10)),0)+IFERROR(SUMPRODUCT(('白止-S级品'!$A$2:$A$26=$B77)*('白止-S级品'!$D$1:$AV$1=AR$1)*('白止-S级品'!$D$2:$AV$26)),0)+IFERROR(SUMPRODUCT(('乐容-S级品'!$A$4:$A$32=$B77)*('乐容-S级品'!$L$3:$CA$3=AR$1)*('乐容-S级品'!$L$4:$CA$32)),0)</f>
      </c>
      <c r="AS77" s="280">
        <f>IFERROR(SUMPRODUCT(('控温被PRO-S级品'!$B$2:$B$10=$B77)*('控温被PRO-S级品'!$E$1:$BE$1=AS$1)*('控温被PRO-S级品'!$E$2:$BE$10)),0)+IFERROR(SUMPRODUCT(('冬被-S级品'!$B$2:$B$10=$B77)*('冬被-S级品'!$E$1:$AW$1=AS$1)*('冬被-S级品'!$E$2:$AW$10)),0)+IFERROR(SUMPRODUCT(('白止-S级品'!$A$2:$A$26=$B77)*('白止-S级品'!$D$1:$AV$1=AS$1)*('白止-S级品'!$D$2:$AV$26)),0)+IFERROR(SUMPRODUCT(('乐容-S级品'!$A$4:$A$32=$B77)*('乐容-S级品'!$L$3:$CA$3=AS$1)*('乐容-S级品'!$L$4:$CA$32)),0)</f>
      </c>
      <c r="AT77" s="280">
        <f>IFERROR(SUMPRODUCT(('控温被PRO-S级品'!$B$2:$B$10=$B77)*('控温被PRO-S级品'!$E$1:$BE$1=AT$1)*('控温被PRO-S级品'!$E$2:$BE$10)),0)+IFERROR(SUMPRODUCT(('冬被-S级品'!$B$2:$B$10=$B77)*('冬被-S级品'!$E$1:$AW$1=AT$1)*('冬被-S级品'!$E$2:$AW$10)),0)+IFERROR(SUMPRODUCT(('白止-S级品'!$A$2:$A$26=$B77)*('白止-S级品'!$D$1:$AV$1=AT$1)*('白止-S级品'!$D$2:$AV$26)),0)+IFERROR(SUMPRODUCT(('乐容-S级品'!$A$4:$A$32=$B77)*('乐容-S级品'!$L$3:$CA$3=AT$1)*('乐容-S级品'!$L$4:$CA$32)),0)</f>
      </c>
      <c r="AU77" s="280">
        <f>IFERROR(SUMPRODUCT(('控温被PRO-S级品'!$B$2:$B$10=$B77)*('控温被PRO-S级品'!$E$1:$BE$1=AU$1)*('控温被PRO-S级品'!$E$2:$BE$10)),0)+IFERROR(SUMPRODUCT(('冬被-S级品'!$B$2:$B$10=$B77)*('冬被-S级品'!$E$1:$AW$1=AU$1)*('冬被-S级品'!$E$2:$AW$10)),0)+IFERROR(SUMPRODUCT(('白止-S级品'!$A$2:$A$26=$B77)*('白止-S级品'!$D$1:$AV$1=AU$1)*('白止-S级品'!$D$2:$AV$26)),0)+IFERROR(SUMPRODUCT(('乐容-S级品'!$A$4:$A$32=$B77)*('乐容-S级品'!$L$3:$CA$3=AU$1)*('乐容-S级品'!$L$4:$CA$32)),0)</f>
      </c>
      <c r="AV77" s="280">
        <f>IFERROR(SUMPRODUCT(('控温被PRO-S级品'!$B$2:$B$10=$B77)*('控温被PRO-S级品'!$E$1:$BE$1=AV$1)*('控温被PRO-S级品'!$E$2:$BE$10)),0)+IFERROR(SUMPRODUCT(('冬被-S级品'!$B$2:$B$10=$B77)*('冬被-S级品'!$E$1:$AW$1=AV$1)*('冬被-S级品'!$E$2:$AW$10)),0)+IFERROR(SUMPRODUCT(('白止-S级品'!$A$2:$A$26=$B77)*('白止-S级品'!$D$1:$AV$1=AV$1)*('白止-S级品'!$D$2:$AV$26)),0)+IFERROR(SUMPRODUCT(('乐容-S级品'!$A$4:$A$32=$B77)*('乐容-S级品'!$L$3:$CA$3=AV$1)*('乐容-S级品'!$L$4:$CA$32)),0)</f>
      </c>
      <c r="AW77" s="280">
        <f>IFERROR(SUMPRODUCT(('控温被PRO-S级品'!$B$2:$B$10=$B77)*('控温被PRO-S级品'!$E$1:$BE$1=AW$1)*('控温被PRO-S级品'!$E$2:$BE$10)),0)+IFERROR(SUMPRODUCT(('冬被-S级品'!$B$2:$B$10=$B77)*('冬被-S级品'!$E$1:$AW$1=AW$1)*('冬被-S级品'!$E$2:$AW$10)),0)+IFERROR(SUMPRODUCT(('白止-S级品'!$A$2:$A$26=$B77)*('白止-S级品'!$D$1:$AV$1=AW$1)*('白止-S级品'!$D$2:$AV$26)),0)+IFERROR(SUMPRODUCT(('乐容-S级品'!$A$4:$A$32=$B77)*('乐容-S级品'!$L$3:$CA$3=AW$1)*('乐容-S级品'!$L$4:$CA$32)),0)</f>
      </c>
      <c r="AX77" s="280">
        <f>IFERROR(SUMPRODUCT(('控温被PRO-S级品'!$B$2:$B$10=$B77)*('控温被PRO-S级品'!$E$1:$BE$1=AX$1)*('控温被PRO-S级品'!$E$2:$BE$10)),0)+IFERROR(SUMPRODUCT(('冬被-S级品'!$B$2:$B$10=$B77)*('冬被-S级品'!$E$1:$AW$1=AX$1)*('冬被-S级品'!$E$2:$AW$10)),0)+IFERROR(SUMPRODUCT(('白止-S级品'!$A$2:$A$26=$B77)*('白止-S级品'!$D$1:$AV$1=AX$1)*('白止-S级品'!$D$2:$AV$26)),0)+IFERROR(SUMPRODUCT(('乐容-S级品'!$A$4:$A$32=$B77)*('乐容-S级品'!$L$3:$CA$3=AX$1)*('乐容-S级品'!$L$4:$CA$32)),0)</f>
      </c>
      <c r="AY77" s="280">
        <f>IFERROR(SUMPRODUCT(('控温被PRO-S级品'!$B$2:$B$10=$B77)*('控温被PRO-S级品'!$E$1:$BE$1=AY$1)*('控温被PRO-S级品'!$E$2:$BE$10)),0)+IFERROR(SUMPRODUCT(('冬被-S级品'!$B$2:$B$10=$B77)*('冬被-S级品'!$E$1:$AW$1=AY$1)*('冬被-S级品'!$E$2:$AW$10)),0)+IFERROR(SUMPRODUCT(('白止-S级品'!$A$2:$A$26=$B77)*('白止-S级品'!$D$1:$AV$1=AY$1)*('白止-S级品'!$D$2:$AV$26)),0)+IFERROR(SUMPRODUCT(('乐容-S级品'!$A$4:$A$32=$B77)*('乐容-S级品'!$L$3:$CA$3=AY$1)*('乐容-S级品'!$L$4:$CA$32)),0)</f>
      </c>
      <c r="AZ77" s="280">
        <f>IFERROR(SUMPRODUCT(('控温被PRO-S级品'!$B$2:$B$10=$B77)*('控温被PRO-S级品'!$E$1:$BE$1=AZ$1)*('控温被PRO-S级品'!$E$2:$BE$10)),0)+IFERROR(SUMPRODUCT(('冬被-S级品'!$B$2:$B$10=$B77)*('冬被-S级品'!$E$1:$AW$1=AZ$1)*('冬被-S级品'!$E$2:$AW$10)),0)+IFERROR(SUMPRODUCT(('白止-S级品'!$A$2:$A$26=$B77)*('白止-S级品'!$D$1:$AV$1=AZ$1)*('白止-S级品'!$D$2:$AV$26)),0)+IFERROR(SUMPRODUCT(('乐容-S级品'!$A$4:$A$32=$B77)*('乐容-S级品'!$L$3:$CA$3=AZ$1)*('乐容-S级品'!$L$4:$CA$32)),0)</f>
      </c>
      <c r="BA77" s="280">
        <f>IFERROR(SUMPRODUCT(('控温被PRO-S级品'!$B$2:$B$10=$B77)*('控温被PRO-S级品'!$E$1:$BE$1=BA$1)*('控温被PRO-S级品'!$E$2:$BE$10)),0)+IFERROR(SUMPRODUCT(('冬被-S级品'!$B$2:$B$10=$B77)*('冬被-S级品'!$E$1:$AW$1=BA$1)*('冬被-S级品'!$E$2:$AW$10)),0)+IFERROR(SUMPRODUCT(('白止-S级品'!$A$2:$A$26=$B77)*('白止-S级品'!$D$1:$AV$1=BA$1)*('白止-S级品'!$D$2:$AV$26)),0)+IFERROR(SUMPRODUCT(('乐容-S级品'!$A$4:$A$32=$B77)*('乐容-S级品'!$L$3:$CA$3=BA$1)*('乐容-S级品'!$L$4:$CA$32)),0)</f>
      </c>
      <c r="BB77" s="280">
        <f>IFERROR(SUMPRODUCT(('控温被PRO-S级品'!$B$2:$B$10=$B77)*('控温被PRO-S级品'!$E$1:$BE$1=BB$1)*('控温被PRO-S级品'!$E$2:$BE$10)),0)+IFERROR(SUMPRODUCT(('冬被-S级品'!$B$2:$B$10=$B77)*('冬被-S级品'!$E$1:$AW$1=BB$1)*('冬被-S级品'!$E$2:$AW$10)),0)+IFERROR(SUMPRODUCT(('白止-S级品'!$A$2:$A$26=$B77)*('白止-S级品'!$D$1:$AV$1=BB$1)*('白止-S级品'!$D$2:$AV$26)),0)+IFERROR(SUMPRODUCT(('乐容-S级品'!$A$4:$A$32=$B77)*('乐容-S级品'!$L$3:$CA$3=BB$1)*('乐容-S级品'!$L$4:$CA$32)),0)</f>
      </c>
      <c r="BC77" s="280">
        <f>IFERROR(SUMPRODUCT(('控温被PRO-S级品'!$B$2:$B$10=$B77)*('控温被PRO-S级品'!$E$1:$BE$1=BC$1)*('控温被PRO-S级品'!$E$2:$BE$10)),0)+IFERROR(SUMPRODUCT(('冬被-S级品'!$B$2:$B$10=$B77)*('冬被-S级品'!$E$1:$AW$1=BC$1)*('冬被-S级品'!$E$2:$AW$10)),0)+IFERROR(SUMPRODUCT(('白止-S级品'!$A$2:$A$26=$B77)*('白止-S级品'!$D$1:$AV$1=BC$1)*('白止-S级品'!$D$2:$AV$26)),0)+IFERROR(SUMPRODUCT(('乐容-S级品'!$A$4:$A$32=$B77)*('乐容-S级品'!$L$3:$CA$3=BC$1)*('乐容-S级品'!$L$4:$CA$32)),0)</f>
      </c>
      <c r="BD77" s="280">
        <f>IFERROR(SUMPRODUCT(('控温被PRO-S级品'!$B$2:$B$10=$B77)*('控温被PRO-S级品'!$E$1:$BE$1=BD$1)*('控温被PRO-S级品'!$E$2:$BE$10)),0)+IFERROR(SUMPRODUCT(('冬被-S级品'!$B$2:$B$10=$B77)*('冬被-S级品'!$E$1:$AW$1=BD$1)*('冬被-S级品'!$E$2:$AW$10)),0)+IFERROR(SUMPRODUCT(('白止-S级品'!$A$2:$A$26=$B77)*('白止-S级品'!$D$1:$AV$1=BD$1)*('白止-S级品'!$D$2:$AV$26)),0)+IFERROR(SUMPRODUCT(('乐容-S级品'!$A$4:$A$32=$B77)*('乐容-S级品'!$L$3:$CA$3=BD$1)*('乐容-S级品'!$L$4:$CA$32)),0)</f>
      </c>
      <c r="BE77" s="280">
        <f>IFERROR(SUMPRODUCT(('控温被PRO-S级品'!$B$2:$B$10=$B77)*('控温被PRO-S级品'!$E$1:$BE$1=BE$1)*('控温被PRO-S级品'!$E$2:$BE$10)),0)+IFERROR(SUMPRODUCT(('冬被-S级品'!$B$2:$B$10=$B77)*('冬被-S级品'!$E$1:$AW$1=BE$1)*('冬被-S级品'!$E$2:$AW$10)),0)+IFERROR(SUMPRODUCT(('白止-S级品'!$A$2:$A$26=$B77)*('白止-S级品'!$D$1:$AV$1=BE$1)*('白止-S级品'!$D$2:$AV$26)),0)+IFERROR(SUMPRODUCT(('乐容-S级品'!$A$4:$A$32=$B77)*('乐容-S级品'!$L$3:$CA$3=BE$1)*('乐容-S级品'!$L$4:$CA$32)),0)</f>
      </c>
      <c r="BF77" s="280">
        <f>IFERROR(SUMPRODUCT(('控温被PRO-S级品'!$B$2:$B$10=$B77)*('控温被PRO-S级品'!$E$1:$BE$1=BF$1)*('控温被PRO-S级品'!$E$2:$BE$10)),0)+IFERROR(SUMPRODUCT(('冬被-S级品'!$B$2:$B$10=$B77)*('冬被-S级品'!$E$1:$AW$1=BF$1)*('冬被-S级品'!$E$2:$AW$10)),0)+IFERROR(SUMPRODUCT(('白止-S级品'!$A$2:$A$26=$B77)*('白止-S级品'!$D$1:$AV$1=BF$1)*('白止-S级品'!$D$2:$AV$26)),0)+IFERROR(SUMPRODUCT(('乐容-S级品'!$A$4:$A$32=$B77)*('乐容-S级品'!$L$3:$CA$3=BF$1)*('乐容-S级品'!$L$4:$CA$32)),0)</f>
      </c>
      <c r="BG77" s="280">
        <f>IFERROR(SUMPRODUCT(('控温被PRO-S级品'!$B$2:$B$10=$B77)*('控温被PRO-S级品'!$E$1:$BE$1=BG$1)*('控温被PRO-S级品'!$E$2:$BE$10)),0)+IFERROR(SUMPRODUCT(('冬被-S级品'!$B$2:$B$10=$B77)*('冬被-S级品'!$E$1:$AW$1=BG$1)*('冬被-S级品'!$E$2:$AW$10)),0)+IFERROR(SUMPRODUCT(('白止-S级品'!$A$2:$A$26=$B77)*('白止-S级品'!$D$1:$AV$1=BG$1)*('白止-S级品'!$D$2:$AV$26)),0)+IFERROR(SUMPRODUCT(('乐容-S级品'!$A$4:$A$32=$B77)*('乐容-S级品'!$L$3:$CA$3=BG$1)*('乐容-S级品'!$L$4:$CA$32)),0)</f>
      </c>
      <c r="BH77" s="280">
        <f>IFERROR(SUMPRODUCT(('控温被PRO-S级品'!$B$2:$B$10=$B77)*('控温被PRO-S级品'!$E$1:$BE$1=BH$1)*('控温被PRO-S级品'!$E$2:$BE$10)),0)+IFERROR(SUMPRODUCT(('冬被-S级品'!$B$2:$B$10=$B77)*('冬被-S级品'!$E$1:$AW$1=BH$1)*('冬被-S级品'!$E$2:$AW$10)),0)+IFERROR(SUMPRODUCT(('白止-S级品'!$A$2:$A$26=$B77)*('白止-S级品'!$D$1:$AV$1=BH$1)*('白止-S级品'!$D$2:$AV$26)),0)+IFERROR(SUMPRODUCT(('乐容-S级品'!$A$4:$A$32=$B77)*('乐容-S级品'!$L$3:$CA$3=BH$1)*('乐容-S级品'!$L$4:$CA$32)),0)</f>
      </c>
      <c r="BI77" s="280">
        <f>IFERROR(SUMPRODUCT(('控温被PRO-S级品'!$B$2:$B$10=$B77)*('控温被PRO-S级品'!$E$1:$BE$1=BI$1)*('控温被PRO-S级品'!$E$2:$BE$10)),0)+IFERROR(SUMPRODUCT(('冬被-S级品'!$B$2:$B$10=$B77)*('冬被-S级品'!$E$1:$AW$1=BI$1)*('冬被-S级品'!$E$2:$AW$10)),0)+IFERROR(SUMPRODUCT(('白止-S级品'!$A$2:$A$26=$B77)*('白止-S级品'!$D$1:$AV$1=BI$1)*('白止-S级品'!$D$2:$AV$26)),0)+IFERROR(SUMPRODUCT(('乐容-S级品'!$A$4:$A$32=$B77)*('乐容-S级品'!$L$3:$CA$3=BI$1)*('乐容-S级品'!$L$4:$CA$32)),0)</f>
      </c>
      <c r="BJ77" s="280">
        <f>IFERROR(SUMPRODUCT(('控温被PRO-S级品'!$B$2:$B$10=$B77)*('控温被PRO-S级品'!$E$1:$BE$1=BJ$1)*('控温被PRO-S级品'!$E$2:$BE$10)),0)+IFERROR(SUMPRODUCT(('冬被-S级品'!$B$2:$B$10=$B77)*('冬被-S级品'!$E$1:$AW$1=BJ$1)*('冬被-S级品'!$E$2:$AW$10)),0)+IFERROR(SUMPRODUCT(('白止-S级品'!$A$2:$A$26=$B77)*('白止-S级品'!$D$1:$AV$1=BJ$1)*('白止-S级品'!$D$2:$AV$26)),0)+IFERROR(SUMPRODUCT(('乐容-S级品'!$A$4:$A$32=$B77)*('乐容-S级品'!$L$3:$CA$3=BJ$1)*('乐容-S级品'!$L$4:$CA$32)),0)</f>
      </c>
      <c r="BK77" s="280">
        <f>IFERROR(SUMPRODUCT(('控温被PRO-S级品'!$B$2:$B$10=$B77)*('控温被PRO-S级品'!$E$1:$BE$1=BK$1)*('控温被PRO-S级品'!$E$2:$BE$10)),0)+IFERROR(SUMPRODUCT(('冬被-S级品'!$B$2:$B$10=$B77)*('冬被-S级品'!$E$1:$AW$1=BK$1)*('冬被-S级品'!$E$2:$AW$10)),0)+IFERROR(SUMPRODUCT(('白止-S级品'!$A$2:$A$26=$B77)*('白止-S级品'!$D$1:$AV$1=BK$1)*('白止-S级品'!$D$2:$AV$26)),0)+IFERROR(SUMPRODUCT(('乐容-S级品'!$A$4:$A$32=$B77)*('乐容-S级品'!$L$3:$CA$3=BK$1)*('乐容-S级品'!$L$4:$CA$32)),0)</f>
      </c>
      <c r="BL77" s="280">
        <f>IFERROR(SUMPRODUCT(('控温被PRO-S级品'!$B$2:$B$10=$B77)*('控温被PRO-S级品'!$E$1:$BE$1=BL$1)*('控温被PRO-S级品'!$E$2:$BE$10)),0)+IFERROR(SUMPRODUCT(('冬被-S级品'!$B$2:$B$10=$B77)*('冬被-S级品'!$E$1:$AW$1=BL$1)*('冬被-S级品'!$E$2:$AW$10)),0)+IFERROR(SUMPRODUCT(('白止-S级品'!$A$2:$A$26=$B77)*('白止-S级品'!$D$1:$AV$1=BL$1)*('白止-S级品'!$D$2:$AV$26)),0)+IFERROR(SUMPRODUCT(('乐容-S级品'!$A$4:$A$32=$B77)*('乐容-S级品'!$L$3:$CA$3=BL$1)*('乐容-S级品'!$L$4:$CA$32)),0)</f>
      </c>
      <c r="BM77" s="280">
        <f>IFERROR(SUMPRODUCT(('控温被PRO-S级品'!$B$2:$B$10=$B77)*('控温被PRO-S级品'!$E$1:$BE$1=BM$1)*('控温被PRO-S级品'!$E$2:$BE$10)),0)+IFERROR(SUMPRODUCT(('冬被-S级品'!$B$2:$B$10=$B77)*('冬被-S级品'!$E$1:$AW$1=BM$1)*('冬被-S级品'!$E$2:$AW$10)),0)+IFERROR(SUMPRODUCT(('白止-S级品'!$A$2:$A$26=$B77)*('白止-S级品'!$D$1:$AV$1=BM$1)*('白止-S级品'!$D$2:$AV$26)),0)+IFERROR(SUMPRODUCT(('乐容-S级品'!$A$4:$A$32=$B77)*('乐容-S级品'!$L$3:$CA$3=BM$1)*('乐容-S级品'!$L$4:$CA$32)),0)</f>
      </c>
      <c r="BN77" s="280">
        <f>IFERROR(SUMPRODUCT(('控温被PRO-S级品'!$B$2:$B$10=$B77)*('控温被PRO-S级品'!$E$1:$BE$1=BN$1)*('控温被PRO-S级品'!$E$2:$BE$10)),0)+IFERROR(SUMPRODUCT(('冬被-S级品'!$B$2:$B$10=$B77)*('冬被-S级品'!$E$1:$AW$1=BN$1)*('冬被-S级品'!$E$2:$AW$10)),0)+IFERROR(SUMPRODUCT(('白止-S级品'!$A$2:$A$26=$B77)*('白止-S级品'!$D$1:$AV$1=BN$1)*('白止-S级品'!$D$2:$AV$26)),0)+IFERROR(SUMPRODUCT(('乐容-S级品'!$A$4:$A$32=$B77)*('乐容-S级品'!$L$3:$CA$3=BN$1)*('乐容-S级品'!$L$4:$CA$32)),0)</f>
      </c>
      <c r="BO77" s="280">
        <f>IFERROR(SUMPRODUCT(('控温被PRO-S级品'!$B$2:$B$10=$B77)*('控温被PRO-S级品'!$E$1:$BE$1=BO$1)*('控温被PRO-S级品'!$E$2:$BE$10)),0)+IFERROR(SUMPRODUCT(('冬被-S级品'!$B$2:$B$10=$B77)*('冬被-S级品'!$E$1:$AW$1=BO$1)*('冬被-S级品'!$E$2:$AW$10)),0)+IFERROR(SUMPRODUCT(('白止-S级品'!$A$2:$A$26=$B77)*('白止-S级品'!$D$1:$AV$1=BO$1)*('白止-S级品'!$D$2:$AV$26)),0)+IFERROR(SUMPRODUCT(('乐容-S级品'!$A$4:$A$32=$B77)*('乐容-S级品'!$L$3:$CA$3=BO$1)*('乐容-S级品'!$L$4:$CA$32)),0)</f>
      </c>
      <c r="BP77" s="280">
        <f>IFERROR(SUMPRODUCT(('控温被PRO-S级品'!$B$2:$B$10=$B77)*('控温被PRO-S级品'!$E$1:$BE$1=BP$1)*('控温被PRO-S级品'!$E$2:$BE$10)),0)+IFERROR(SUMPRODUCT(('冬被-S级品'!$B$2:$B$10=$B77)*('冬被-S级品'!$E$1:$AW$1=BP$1)*('冬被-S级品'!$E$2:$AW$10)),0)+IFERROR(SUMPRODUCT(('白止-S级品'!$A$2:$A$26=$B77)*('白止-S级品'!$D$1:$AV$1=BP$1)*('白止-S级品'!$D$2:$AV$26)),0)+IFERROR(SUMPRODUCT(('乐容-S级品'!$A$4:$A$32=$B77)*('乐容-S级品'!$L$3:$CA$3=BP$1)*('乐容-S级品'!$L$4:$CA$32)),0)</f>
      </c>
      <c r="BQ77" s="280">
        <f>IFERROR(SUMPRODUCT(('控温被PRO-S级品'!$B$2:$B$10=$B77)*('控温被PRO-S级品'!$E$1:$BE$1=BQ$1)*('控温被PRO-S级品'!$E$2:$BE$10)),0)+IFERROR(SUMPRODUCT(('冬被-S级品'!$B$2:$B$10=$B77)*('冬被-S级品'!$E$1:$AW$1=BQ$1)*('冬被-S级品'!$E$2:$AW$10)),0)+IFERROR(SUMPRODUCT(('白止-S级品'!$A$2:$A$26=$B77)*('白止-S级品'!$D$1:$AV$1=BQ$1)*('白止-S级品'!$D$2:$AV$26)),0)+IFERROR(SUMPRODUCT(('乐容-S级品'!$A$4:$A$32=$B77)*('乐容-S级品'!$L$3:$CA$3=BQ$1)*('乐容-S级品'!$L$4:$CA$32)),0)</f>
      </c>
      <c r="BR77" s="280">
        <f>IFERROR(SUMPRODUCT(('控温被PRO-S级品'!$B$2:$B$10=$B77)*('控温被PRO-S级品'!$E$1:$BE$1=BR$1)*('控温被PRO-S级品'!$E$2:$BE$10)),0)+IFERROR(SUMPRODUCT(('冬被-S级品'!$B$2:$B$10=$B77)*('冬被-S级品'!$E$1:$AW$1=BR$1)*('冬被-S级品'!$E$2:$AW$10)),0)+IFERROR(SUMPRODUCT(('白止-S级品'!$A$2:$A$26=$B77)*('白止-S级品'!$D$1:$AV$1=BR$1)*('白止-S级品'!$D$2:$AV$26)),0)+IFERROR(SUMPRODUCT(('乐容-S级品'!$A$4:$A$32=$B77)*('乐容-S级品'!$L$3:$CA$3=BR$1)*('乐容-S级品'!$L$4:$CA$32)),0)</f>
      </c>
      <c r="BS77" s="280">
        <f>IFERROR(SUMPRODUCT(('控温被PRO-S级品'!$B$2:$B$10=$B77)*('控温被PRO-S级品'!$E$1:$BE$1=BS$1)*('控温被PRO-S级品'!$E$2:$BE$10)),0)+IFERROR(SUMPRODUCT(('冬被-S级品'!$B$2:$B$10=$B77)*('冬被-S级品'!$E$1:$AW$1=BS$1)*('冬被-S级品'!$E$2:$AW$10)),0)+IFERROR(SUMPRODUCT(('白止-S级品'!$A$2:$A$26=$B77)*('白止-S级品'!$D$1:$AV$1=BS$1)*('白止-S级品'!$D$2:$AV$26)),0)+IFERROR(SUMPRODUCT(('乐容-S级品'!$A$4:$A$32=$B77)*('乐容-S级品'!$L$3:$CA$3=BS$1)*('乐容-S级品'!$L$4:$CA$32)),0)</f>
      </c>
      <c r="BT77" s="280">
        <f>IFERROR(SUMPRODUCT(('控温被PRO-S级品'!$B$2:$B$10=$B77)*('控温被PRO-S级品'!$E$1:$BE$1=BT$1)*('控温被PRO-S级品'!$E$2:$BE$10)),0)+IFERROR(SUMPRODUCT(('冬被-S级品'!$B$2:$B$10=$B77)*('冬被-S级品'!$E$1:$AW$1=BT$1)*('冬被-S级品'!$E$2:$AW$10)),0)+IFERROR(SUMPRODUCT(('白止-S级品'!$A$2:$A$26=$B77)*('白止-S级品'!$D$1:$AV$1=BT$1)*('白止-S级品'!$D$2:$AV$26)),0)+IFERROR(SUMPRODUCT(('乐容-S级品'!$A$4:$A$32=$B77)*('乐容-S级品'!$L$3:$CA$3=BT$1)*('乐容-S级品'!$L$4:$CA$32)),0)</f>
      </c>
      <c r="BU77" s="280">
        <f>IFERROR(SUMPRODUCT(('控温被PRO-S级品'!$B$2:$B$10=$B77)*('控温被PRO-S级品'!$E$1:$BE$1=BU$1)*('控温被PRO-S级品'!$E$2:$BE$10)),0)+IFERROR(SUMPRODUCT(('冬被-S级品'!$B$2:$B$10=$B77)*('冬被-S级品'!$E$1:$AW$1=BU$1)*('冬被-S级品'!$E$2:$AW$10)),0)+IFERROR(SUMPRODUCT(('白止-S级品'!$A$2:$A$26=$B77)*('白止-S级品'!$D$1:$AV$1=BU$1)*('白止-S级品'!$D$2:$AV$26)),0)+IFERROR(SUMPRODUCT(('乐容-S级品'!$A$4:$A$32=$B77)*('乐容-S级品'!$L$3:$CA$3=BU$1)*('乐容-S级品'!$L$4:$CA$32)),0)</f>
      </c>
      <c r="BV77" s="280">
        <f>IFERROR(SUMPRODUCT(('控温被PRO-S级品'!$B$2:$B$10=$B77)*('控温被PRO-S级品'!$E$1:$BE$1=BV$1)*('控温被PRO-S级品'!$E$2:$BE$10)),0)+IFERROR(SUMPRODUCT(('冬被-S级品'!$B$2:$B$10=$B77)*('冬被-S级品'!$E$1:$AW$1=BV$1)*('冬被-S级品'!$E$2:$AW$10)),0)+IFERROR(SUMPRODUCT(('白止-S级品'!$A$2:$A$26=$B77)*('白止-S级品'!$D$1:$AV$1=BV$1)*('白止-S级品'!$D$2:$AV$26)),0)+IFERROR(SUMPRODUCT(('乐容-S级品'!$A$4:$A$32=$B77)*('乐容-S级品'!$L$3:$CA$3=BV$1)*('乐容-S级品'!$L$4:$CA$32)),0)</f>
      </c>
      <c r="BW77" s="280">
        <f>IFERROR(SUMPRODUCT(('控温被PRO-S级品'!$B$2:$B$10=$B77)*('控温被PRO-S级品'!$E$1:$BE$1=BW$1)*('控温被PRO-S级品'!$E$2:$BE$10)),0)+IFERROR(SUMPRODUCT(('冬被-S级品'!$B$2:$B$10=$B77)*('冬被-S级品'!$E$1:$AW$1=BW$1)*('冬被-S级品'!$E$2:$AW$10)),0)+IFERROR(SUMPRODUCT(('白止-S级品'!$A$2:$A$26=$B77)*('白止-S级品'!$D$1:$AV$1=BW$1)*('白止-S级品'!$D$2:$AV$26)),0)+IFERROR(SUMPRODUCT(('乐容-S级品'!$A$4:$A$32=$B77)*('乐容-S级品'!$L$3:$CA$3=BW$1)*('乐容-S级品'!$L$4:$CA$32)),0)</f>
      </c>
      <c r="BX77" s="280">
        <f>IFERROR(SUMPRODUCT(('控温被PRO-S级品'!$B$2:$B$10=$B77)*('控温被PRO-S级品'!$E$1:$BE$1=BX$1)*('控温被PRO-S级品'!$E$2:$BE$10)),0)+IFERROR(SUMPRODUCT(('冬被-S级品'!$B$2:$B$10=$B77)*('冬被-S级品'!$E$1:$AW$1=BX$1)*('冬被-S级品'!$E$2:$AW$10)),0)+IFERROR(SUMPRODUCT(('白止-S级品'!$A$2:$A$26=$B77)*('白止-S级品'!$D$1:$AV$1=BX$1)*('白止-S级品'!$D$2:$AV$26)),0)+IFERROR(SUMPRODUCT(('乐容-S级品'!$A$4:$A$32=$B77)*('乐容-S级品'!$L$3:$CA$3=BX$1)*('乐容-S级品'!$L$4:$CA$32)),0)</f>
      </c>
      <c r="BY77" s="280">
        <f>IFERROR(SUMPRODUCT(('控温被PRO-S级品'!$B$2:$B$10=$B77)*('控温被PRO-S级品'!$E$1:$BE$1=BY$1)*('控温被PRO-S级品'!$E$2:$BE$10)),0)+IFERROR(SUMPRODUCT(('冬被-S级品'!$B$2:$B$10=$B77)*('冬被-S级品'!$E$1:$AW$1=BY$1)*('冬被-S级品'!$E$2:$AW$10)),0)+IFERROR(SUMPRODUCT(('白止-S级品'!$A$2:$A$26=$B77)*('白止-S级品'!$D$1:$AV$1=BY$1)*('白止-S级品'!$D$2:$AV$26)),0)+IFERROR(SUMPRODUCT(('乐容-S级品'!$A$4:$A$32=$B77)*('乐容-S级品'!$L$3:$CA$3=BY$1)*('乐容-S级品'!$L$4:$CA$32)),0)</f>
      </c>
      <c r="BZ77" s="280">
        <f>IFERROR(SUMPRODUCT(('控温被PRO-S级品'!$B$2:$B$10=$B77)*('控温被PRO-S级品'!$E$1:$BE$1=BZ$1)*('控温被PRO-S级品'!$E$2:$BE$10)),0)+IFERROR(SUMPRODUCT(('冬被-S级品'!$B$2:$B$10=$B77)*('冬被-S级品'!$E$1:$AW$1=BZ$1)*('冬被-S级品'!$E$2:$AW$10)),0)+IFERROR(SUMPRODUCT(('白止-S级品'!$A$2:$A$26=$B77)*('白止-S级品'!$D$1:$AV$1=BZ$1)*('白止-S级品'!$D$2:$AV$26)),0)+IFERROR(SUMPRODUCT(('乐容-S级品'!$A$4:$A$32=$B77)*('乐容-S级品'!$L$3:$CA$3=BZ$1)*('乐容-S级品'!$L$4:$CA$32)),0)</f>
      </c>
      <c r="CA77" s="280">
        <f>IFERROR(SUMPRODUCT(('控温被PRO-S级品'!$B$2:$B$10=$B77)*('控温被PRO-S级品'!$E$1:$BE$1=CA$1)*('控温被PRO-S级品'!$E$2:$BE$10)),0)+IFERROR(SUMPRODUCT(('冬被-S级品'!$B$2:$B$10=$B77)*('冬被-S级品'!$E$1:$AW$1=CA$1)*('冬被-S级品'!$E$2:$AW$10)),0)+IFERROR(SUMPRODUCT(('白止-S级品'!$A$2:$A$26=$B77)*('白止-S级品'!$D$1:$AV$1=CA$1)*('白止-S级品'!$D$2:$AV$26)),0)+IFERROR(SUMPRODUCT(('乐容-S级品'!$A$4:$A$32=$B77)*('乐容-S级品'!$L$3:$CA$3=CA$1)*('乐容-S级品'!$L$4:$CA$32)),0)</f>
      </c>
      <c r="CB77" s="280">
        <f>IFERROR(SUMPRODUCT(('控温被PRO-S级品'!$B$2:$B$10=$B77)*('控温被PRO-S级品'!$E$1:$BE$1=CB$1)*('控温被PRO-S级品'!$E$2:$BE$10)),0)+IFERROR(SUMPRODUCT(('冬被-S级品'!$B$2:$B$10=$B77)*('冬被-S级品'!$E$1:$AW$1=CB$1)*('冬被-S级品'!$E$2:$AW$10)),0)+IFERROR(SUMPRODUCT(('白止-S级品'!$A$2:$A$26=$B77)*('白止-S级品'!$D$1:$AV$1=CB$1)*('白止-S级品'!$D$2:$AV$26)),0)+IFERROR(SUMPRODUCT(('乐容-S级品'!$A$4:$A$32=$B77)*('乐容-S级品'!$L$3:$CA$3=CB$1)*('乐容-S级品'!$L$4:$CA$32)),0)</f>
      </c>
      <c r="CC77" s="280">
        <f>IFERROR(SUMPRODUCT(('控温被PRO-S级品'!$B$2:$B$10=$B77)*('控温被PRO-S级品'!$E$1:$BE$1=CC$1)*('控温被PRO-S级品'!$E$2:$BE$10)),0)+IFERROR(SUMPRODUCT(('冬被-S级品'!$B$2:$B$10=$B77)*('冬被-S级品'!$E$1:$AW$1=CC$1)*('冬被-S级品'!$E$2:$AW$10)),0)+IFERROR(SUMPRODUCT(('白止-S级品'!$A$2:$A$26=$B77)*('白止-S级品'!$D$1:$AV$1=CC$1)*('白止-S级品'!$D$2:$AV$26)),0)+IFERROR(SUMPRODUCT(('乐容-S级品'!$A$4:$A$32=$B77)*('乐容-S级品'!$L$3:$CA$3=CC$1)*('乐容-S级品'!$L$4:$CA$32)),0)</f>
      </c>
      <c r="CD77" s="280">
        <f>IFERROR(SUMPRODUCT(('控温被PRO-S级品'!$B$2:$B$10=$B77)*('控温被PRO-S级品'!$E$1:$BE$1=CD$1)*('控温被PRO-S级品'!$E$2:$BE$10)),0)+IFERROR(SUMPRODUCT(('冬被-S级品'!$B$2:$B$10=$B77)*('冬被-S级品'!$E$1:$AW$1=CD$1)*('冬被-S级品'!$E$2:$AW$10)),0)+IFERROR(SUMPRODUCT(('白止-S级品'!$A$2:$A$26=$B77)*('白止-S级品'!$D$1:$AV$1=CD$1)*('白止-S级品'!$D$2:$AV$26)),0)+IFERROR(SUMPRODUCT(('乐容-S级品'!$A$4:$A$32=$B77)*('乐容-S级品'!$L$3:$CA$3=CD$1)*('乐容-S级品'!$L$4:$CA$32)),0)</f>
      </c>
      <c r="CE77" s="280">
        <f>IFERROR(SUMPRODUCT(('控温被PRO-S级品'!$B$2:$B$10=$B77)*('控温被PRO-S级品'!$E$1:$BE$1=CE$1)*('控温被PRO-S级品'!$E$2:$BE$10)),0)+IFERROR(SUMPRODUCT(('冬被-S级品'!$B$2:$B$10=$B77)*('冬被-S级品'!$E$1:$AW$1=CE$1)*('冬被-S级品'!$E$2:$AW$10)),0)+IFERROR(SUMPRODUCT(('白止-S级品'!$A$2:$A$26=$B77)*('白止-S级品'!$D$1:$AV$1=CE$1)*('白止-S级品'!$D$2:$AV$26)),0)+IFERROR(SUMPRODUCT(('乐容-S级品'!$A$4:$A$32=$B77)*('乐容-S级品'!$L$3:$CA$3=CE$1)*('乐容-S级品'!$L$4:$CA$32)),0)</f>
      </c>
      <c r="CF77" s="280">
        <f>IFERROR(SUMPRODUCT(('控温被PRO-S级品'!$B$2:$B$10=$B77)*('控温被PRO-S级品'!$E$1:$BE$1=CF$1)*('控温被PRO-S级品'!$E$2:$BE$10)),0)+IFERROR(SUMPRODUCT(('冬被-S级品'!$B$2:$B$10=$B77)*('冬被-S级品'!$E$1:$AW$1=CF$1)*('冬被-S级品'!$E$2:$AW$10)),0)+IFERROR(SUMPRODUCT(('白止-S级品'!$A$2:$A$26=$B77)*('白止-S级品'!$D$1:$AV$1=CF$1)*('白止-S级品'!$D$2:$AV$26)),0)+IFERROR(SUMPRODUCT(('乐容-S级品'!$A$4:$A$32=$B77)*('乐容-S级品'!$L$3:$CA$3=CF$1)*('乐容-S级品'!$L$4:$CA$32)),0)</f>
      </c>
      <c r="CG77" s="280">
        <f>IFERROR(SUMPRODUCT(('控温被PRO-S级品'!$B$2:$B$10=$B77)*('控温被PRO-S级品'!$E$1:$BE$1=CG$1)*('控温被PRO-S级品'!$E$2:$BE$10)),0)+IFERROR(SUMPRODUCT(('冬被-S级品'!$B$2:$B$10=$B77)*('冬被-S级品'!$E$1:$AW$1=CG$1)*('冬被-S级品'!$E$2:$AW$10)),0)+IFERROR(SUMPRODUCT(('白止-S级品'!$A$2:$A$26=$B77)*('白止-S级品'!$D$1:$AV$1=CG$1)*('白止-S级品'!$D$2:$AV$26)),0)+IFERROR(SUMPRODUCT(('乐容-S级品'!$A$4:$A$32=$B77)*('乐容-S级品'!$L$3:$CA$3=CG$1)*('乐容-S级品'!$L$4:$CA$32)),0)</f>
      </c>
      <c r="CH77" s="280">
        <f>IFERROR(SUMPRODUCT(('控温被PRO-S级品'!$B$2:$B$10=$B77)*('控温被PRO-S级品'!$E$1:$BE$1=CH$1)*('控温被PRO-S级品'!$E$2:$BE$10)),0)+IFERROR(SUMPRODUCT(('冬被-S级品'!$B$2:$B$10=$B77)*('冬被-S级品'!$E$1:$AW$1=CH$1)*('冬被-S级品'!$E$2:$AW$10)),0)+IFERROR(SUMPRODUCT(('白止-S级品'!$A$2:$A$26=$B77)*('白止-S级品'!$D$1:$AV$1=CH$1)*('白止-S级品'!$D$2:$AV$26)),0)+IFERROR(SUMPRODUCT(('乐容-S级品'!$A$4:$A$32=$B77)*('乐容-S级品'!$L$3:$CA$3=CH$1)*('乐容-S级品'!$L$4:$CA$32)),0)</f>
      </c>
      <c r="CI77" s="280">
        <f>IFERROR(SUMPRODUCT(('控温被PRO-S级品'!$B$2:$B$10=$B77)*('控温被PRO-S级品'!$E$1:$BE$1=CI$1)*('控温被PRO-S级品'!$E$2:$BE$10)),0)+IFERROR(SUMPRODUCT(('冬被-S级品'!$B$2:$B$10=$B77)*('冬被-S级品'!$E$1:$AW$1=CI$1)*('冬被-S级品'!$E$2:$AW$10)),0)+IFERROR(SUMPRODUCT(('白止-S级品'!$A$2:$A$26=$B77)*('白止-S级品'!$D$1:$AV$1=CI$1)*('白止-S级品'!$D$2:$AV$26)),0)+IFERROR(SUMPRODUCT(('乐容-S级品'!$A$4:$A$32=$B77)*('乐容-S级品'!$L$3:$CA$3=CI$1)*('乐容-S级品'!$L$4:$CA$32)),0)</f>
      </c>
      <c r="CJ77" s="280">
        <f>IFERROR(SUMPRODUCT(('控温被PRO-S级品'!$B$2:$B$10=$B77)*('控温被PRO-S级品'!$E$1:$BE$1=CJ$1)*('控温被PRO-S级品'!$E$2:$BE$10)),0)+IFERROR(SUMPRODUCT(('冬被-S级品'!$B$2:$B$10=$B77)*('冬被-S级品'!$E$1:$AW$1=CJ$1)*('冬被-S级品'!$E$2:$AW$10)),0)+IFERROR(SUMPRODUCT(('白止-S级品'!$A$2:$A$26=$B77)*('白止-S级品'!$D$1:$AV$1=CJ$1)*('白止-S级品'!$D$2:$AV$26)),0)+IFERROR(SUMPRODUCT(('乐容-S级品'!$A$4:$A$32=$B77)*('乐容-S级品'!$L$3:$CA$3=CJ$1)*('乐容-S级品'!$L$4:$CA$32)),0)</f>
      </c>
      <c r="CK77" s="280">
        <f>IFERROR(SUMPRODUCT(('控温被PRO-S级品'!$B$2:$B$10=$B77)*('控温被PRO-S级品'!$E$1:$BE$1=CK$1)*('控温被PRO-S级品'!$E$2:$BE$10)),0)+IFERROR(SUMPRODUCT(('冬被-S级品'!$B$2:$B$10=$B77)*('冬被-S级品'!$E$1:$AW$1=CK$1)*('冬被-S级品'!$E$2:$AW$10)),0)+IFERROR(SUMPRODUCT(('白止-S级品'!$A$2:$A$26=$B77)*('白止-S级品'!$D$1:$AV$1=CK$1)*('白止-S级品'!$D$2:$AV$26)),0)+IFERROR(SUMPRODUCT(('乐容-S级品'!$A$4:$A$32=$B77)*('乐容-S级品'!$L$3:$CA$3=CK$1)*('乐容-S级品'!$L$4:$CA$32)),0)</f>
      </c>
      <c r="CL77" s="280">
        <f>IFERROR(SUMPRODUCT(('控温被PRO-S级品'!$B$2:$B$10=$B77)*('控温被PRO-S级品'!$E$1:$BE$1=CL$1)*('控温被PRO-S级品'!$E$2:$BE$10)),0)+IFERROR(SUMPRODUCT(('冬被-S级品'!$B$2:$B$10=$B77)*('冬被-S级品'!$E$1:$AW$1=CL$1)*('冬被-S级品'!$E$2:$AW$10)),0)+IFERROR(SUMPRODUCT(('白止-S级品'!$A$2:$A$26=$B77)*('白止-S级品'!$D$1:$AV$1=CL$1)*('白止-S级品'!$D$2:$AV$26)),0)+IFERROR(SUMPRODUCT(('乐容-S级品'!$A$4:$A$32=$B77)*('乐容-S级品'!$L$3:$CA$3=CL$1)*('乐容-S级品'!$L$4:$CA$32)),0)</f>
      </c>
      <c r="CM77" s="280">
        <f>IFERROR(SUMPRODUCT(('控温被PRO-S级品'!$B$2:$B$10=$B77)*('控温被PRO-S级品'!$E$1:$BE$1=CM$1)*('控温被PRO-S级品'!$E$2:$BE$10)),0)+IFERROR(SUMPRODUCT(('冬被-S级品'!$B$2:$B$10=$B77)*('冬被-S级品'!$E$1:$AW$1=CM$1)*('冬被-S级品'!$E$2:$AW$10)),0)+IFERROR(SUMPRODUCT(('白止-S级品'!$A$2:$A$26=$B77)*('白止-S级品'!$D$1:$AV$1=CM$1)*('白止-S级品'!$D$2:$AV$26)),0)+IFERROR(SUMPRODUCT(('乐容-S级品'!$A$4:$A$32=$B77)*('乐容-S级品'!$L$3:$CA$3=CM$1)*('乐容-S级品'!$L$4:$CA$32)),0)</f>
      </c>
      <c r="CN77" s="280">
        <f>IFERROR(SUMPRODUCT(('控温被PRO-S级品'!$B$2:$B$10=$B77)*('控温被PRO-S级品'!$E$1:$BE$1=CN$1)*('控温被PRO-S级品'!$E$2:$BE$10)),0)+IFERROR(SUMPRODUCT(('冬被-S级品'!$B$2:$B$10=$B77)*('冬被-S级品'!$E$1:$AW$1=CN$1)*('冬被-S级品'!$E$2:$AW$10)),0)+IFERROR(SUMPRODUCT(('白止-S级品'!$A$2:$A$26=$B77)*('白止-S级品'!$D$1:$AV$1=CN$1)*('白止-S级品'!$D$2:$AV$26)),0)+IFERROR(SUMPRODUCT(('乐容-S级品'!$A$4:$A$32=$B77)*('乐容-S级品'!$L$3:$CA$3=CN$1)*('乐容-S级品'!$L$4:$CA$32)),0)</f>
      </c>
      <c r="CO77" s="280">
        <f>IFERROR(SUMPRODUCT(('控温被PRO-S级品'!$B$2:$B$10=$B77)*('控温被PRO-S级品'!$E$1:$BE$1=CO$1)*('控温被PRO-S级品'!$E$2:$BE$10)),0)+IFERROR(SUMPRODUCT(('冬被-S级品'!$B$2:$B$10=$B77)*('冬被-S级品'!$E$1:$AW$1=CO$1)*('冬被-S级品'!$E$2:$AW$10)),0)+IFERROR(SUMPRODUCT(('白止-S级品'!$A$2:$A$26=$B77)*('白止-S级品'!$D$1:$AV$1=CO$1)*('白止-S级品'!$D$2:$AV$26)),0)+IFERROR(SUMPRODUCT(('乐容-S级品'!$A$4:$A$32=$B77)*('乐容-S级品'!$L$3:$CA$3=CO$1)*('乐容-S级品'!$L$4:$CA$32)),0)</f>
      </c>
      <c r="CP77" s="280">
        <f>IFERROR(SUMPRODUCT(('控温被PRO-S级品'!$B$2:$B$10=$B77)*('控温被PRO-S级品'!$E$1:$BE$1=CP$1)*('控温被PRO-S级品'!$E$2:$BE$10)),0)+IFERROR(SUMPRODUCT(('冬被-S级品'!$B$2:$B$10=$B77)*('冬被-S级品'!$E$1:$AW$1=CP$1)*('冬被-S级品'!$E$2:$AW$10)),0)+IFERROR(SUMPRODUCT(('白止-S级品'!$A$2:$A$26=$B77)*('白止-S级品'!$D$1:$AV$1=CP$1)*('白止-S级品'!$D$2:$AV$26)),0)+IFERROR(SUMPRODUCT(('乐容-S级品'!$A$4:$A$32=$B77)*('乐容-S级品'!$L$3:$CA$3=CP$1)*('乐容-S级品'!$L$4:$CA$32)),0)</f>
      </c>
      <c r="CQ77" s="280">
        <f>IFERROR(SUMPRODUCT(('控温被PRO-S级品'!$B$2:$B$10=$B77)*('控温被PRO-S级品'!$E$1:$BE$1=CQ$1)*('控温被PRO-S级品'!$E$2:$BE$10)),0)+IFERROR(SUMPRODUCT(('冬被-S级品'!$B$2:$B$10=$B77)*('冬被-S级品'!$E$1:$AW$1=CQ$1)*('冬被-S级品'!$E$2:$AW$10)),0)+IFERROR(SUMPRODUCT(('白止-S级品'!$A$2:$A$26=$B77)*('白止-S级品'!$D$1:$AV$1=CQ$1)*('白止-S级品'!$D$2:$AV$26)),0)+IFERROR(SUMPRODUCT(('乐容-S级品'!$A$4:$A$32=$B77)*('乐容-S级品'!$L$3:$CA$3=CQ$1)*('乐容-S级品'!$L$4:$CA$32)),0)</f>
      </c>
      <c r="CR77" s="280">
        <f>IFERROR(SUMPRODUCT(('控温被PRO-S级品'!$B$2:$B$10=$B77)*('控温被PRO-S级品'!$E$1:$BE$1=CR$1)*('控温被PRO-S级品'!$E$2:$BE$10)),0)+IFERROR(SUMPRODUCT(('冬被-S级品'!$B$2:$B$10=$B77)*('冬被-S级品'!$E$1:$AW$1=CR$1)*('冬被-S级品'!$E$2:$AW$10)),0)+IFERROR(SUMPRODUCT(('白止-S级品'!$A$2:$A$26=$B77)*('白止-S级品'!$D$1:$AV$1=CR$1)*('白止-S级品'!$D$2:$AV$26)),0)+IFERROR(SUMPRODUCT(('乐容-S级品'!$A$4:$A$32=$B77)*('乐容-S级品'!$L$3:$CA$3=CR$1)*('乐容-S级品'!$L$4:$CA$32)),0)</f>
      </c>
      <c r="CS77" s="280">
        <f>IFERROR(SUMPRODUCT(('控温被PRO-S级品'!$B$2:$B$10=$B77)*('控温被PRO-S级品'!$E$1:$BE$1=CS$1)*('控温被PRO-S级品'!$E$2:$BE$10)),0)+IFERROR(SUMPRODUCT(('冬被-S级品'!$B$2:$B$10=$B77)*('冬被-S级品'!$E$1:$AW$1=CS$1)*('冬被-S级品'!$E$2:$AW$10)),0)+IFERROR(SUMPRODUCT(('白止-S级品'!$A$2:$A$26=$B77)*('白止-S级品'!$D$1:$AV$1=CS$1)*('白止-S级品'!$D$2:$AV$26)),0)+IFERROR(SUMPRODUCT(('乐容-S级品'!$A$4:$A$32=$B77)*('乐容-S级品'!$L$3:$CA$3=CS$1)*('乐容-S级品'!$L$4:$CA$32)),0)</f>
      </c>
      <c r="CT77" s="280">
        <f>IFERROR(SUMPRODUCT(('控温被PRO-S级品'!$B$2:$B$10=$B77)*('控温被PRO-S级品'!$E$1:$BE$1=CT$1)*('控温被PRO-S级品'!$E$2:$BE$10)),0)+IFERROR(SUMPRODUCT(('冬被-S级品'!$B$2:$B$10=$B77)*('冬被-S级品'!$E$1:$AW$1=CT$1)*('冬被-S级品'!$E$2:$AW$10)),0)+IFERROR(SUMPRODUCT(('白止-S级品'!$A$2:$A$26=$B77)*('白止-S级品'!$D$1:$AV$1=CT$1)*('白止-S级品'!$D$2:$AV$26)),0)+IFERROR(SUMPRODUCT(('乐容-S级品'!$A$4:$A$32=$B77)*('乐容-S级品'!$L$3:$CA$3=CT$1)*('乐容-S级品'!$L$4:$CA$32)),0)</f>
      </c>
      <c r="CU77" s="280">
        <f>IFERROR(SUMPRODUCT(('控温被PRO-S级品'!$B$2:$B$10=$B77)*('控温被PRO-S级品'!$E$1:$BE$1=CU$1)*('控温被PRO-S级品'!$E$2:$BE$10)),0)+IFERROR(SUMPRODUCT(('冬被-S级品'!$B$2:$B$10=$B77)*('冬被-S级品'!$E$1:$AW$1=CU$1)*('冬被-S级品'!$E$2:$AW$10)),0)+IFERROR(SUMPRODUCT(('白止-S级品'!$A$2:$A$26=$B77)*('白止-S级品'!$D$1:$AV$1=CU$1)*('白止-S级品'!$D$2:$AV$26)),0)+IFERROR(SUMPRODUCT(('乐容-S级品'!$A$4:$A$32=$B77)*('乐容-S级品'!$L$3:$CA$3=CU$1)*('乐容-S级品'!$L$4:$CA$32)),0)</f>
      </c>
      <c r="CV77" s="280">
        <f>IFERROR(SUMPRODUCT(('控温被PRO-S级品'!$B$2:$B$10=$B77)*('控温被PRO-S级品'!$E$1:$BE$1=CV$1)*('控温被PRO-S级品'!$E$2:$BE$10)),0)+IFERROR(SUMPRODUCT(('冬被-S级品'!$B$2:$B$10=$B77)*('冬被-S级品'!$E$1:$AW$1=CV$1)*('冬被-S级品'!$E$2:$AW$10)),0)+IFERROR(SUMPRODUCT(('白止-S级品'!$A$2:$A$26=$B77)*('白止-S级品'!$D$1:$AV$1=CV$1)*('白止-S级品'!$D$2:$AV$26)),0)+IFERROR(SUMPRODUCT(('乐容-S级品'!$A$4:$A$32=$B77)*('乐容-S级品'!$L$3:$CA$3=CV$1)*('乐容-S级品'!$L$4:$CA$32)),0)</f>
      </c>
      <c r="CW77" s="280">
        <f>IFERROR(SUMPRODUCT(('控温被PRO-S级品'!$B$2:$B$10=$B77)*('控温被PRO-S级品'!$E$1:$BE$1=CW$1)*('控温被PRO-S级品'!$E$2:$BE$10)),0)+IFERROR(SUMPRODUCT(('冬被-S级品'!$B$2:$B$10=$B77)*('冬被-S级品'!$E$1:$AW$1=CW$1)*('冬被-S级品'!$E$2:$AW$10)),0)+IFERROR(SUMPRODUCT(('白止-S级品'!$A$2:$A$26=$B77)*('白止-S级品'!$D$1:$AV$1=CW$1)*('白止-S级品'!$D$2:$AV$26)),0)+IFERROR(SUMPRODUCT(('乐容-S级品'!$A$4:$A$32=$B77)*('乐容-S级品'!$L$3:$CA$3=CW$1)*('乐容-S级品'!$L$4:$CA$32)),0)</f>
      </c>
      <c r="CX77" s="280">
        <f>IFERROR(SUMPRODUCT(('控温被PRO-S级品'!$B$2:$B$10=$B77)*('控温被PRO-S级品'!$E$1:$BE$1=CX$1)*('控温被PRO-S级品'!$E$2:$BE$10)),0)+IFERROR(SUMPRODUCT(('冬被-S级品'!$B$2:$B$10=$B77)*('冬被-S级品'!$E$1:$AW$1=CX$1)*('冬被-S级品'!$E$2:$AW$10)),0)+IFERROR(SUMPRODUCT(('白止-S级品'!$A$2:$A$26=$B77)*('白止-S级品'!$D$1:$AV$1=CX$1)*('白止-S级品'!$D$2:$AV$26)),0)+IFERROR(SUMPRODUCT(('乐容-S级品'!$A$4:$A$32=$B77)*('乐容-S级品'!$L$3:$CA$3=CX$1)*('乐容-S级品'!$L$4:$CA$32)),0)</f>
      </c>
      <c r="CY77" s="280">
        <f>IFERROR(SUMPRODUCT(('控温被PRO-S级品'!$B$2:$B$10=$B77)*('控温被PRO-S级品'!$E$1:$BE$1=CY$1)*('控温被PRO-S级品'!$E$2:$BE$10)),0)+IFERROR(SUMPRODUCT(('冬被-S级品'!$B$2:$B$10=$B77)*('冬被-S级品'!$E$1:$AW$1=CY$1)*('冬被-S级品'!$E$2:$AW$10)),0)+IFERROR(SUMPRODUCT(('白止-S级品'!$A$2:$A$26=$B77)*('白止-S级品'!$D$1:$AV$1=CY$1)*('白止-S级品'!$D$2:$AV$26)),0)+IFERROR(SUMPRODUCT(('乐容-S级品'!$A$4:$A$32=$B77)*('乐容-S级品'!$L$3:$CA$3=CY$1)*('乐容-S级品'!$L$4:$CA$32)),0)</f>
      </c>
      <c r="CZ77" s="280">
        <f>IFERROR(SUMPRODUCT(('控温被PRO-S级品'!$B$2:$B$10=$B77)*('控温被PRO-S级品'!$E$1:$BE$1=CZ$1)*('控温被PRO-S级品'!$E$2:$BE$10)),0)+IFERROR(SUMPRODUCT(('冬被-S级品'!$B$2:$B$10=$B77)*('冬被-S级品'!$E$1:$AW$1=CZ$1)*('冬被-S级品'!$E$2:$AW$10)),0)+IFERROR(SUMPRODUCT(('白止-S级品'!$A$2:$A$26=$B77)*('白止-S级品'!$D$1:$AV$1=CZ$1)*('白止-S级品'!$D$2:$AV$26)),0)+IFERROR(SUMPRODUCT(('乐容-S级品'!$A$4:$A$32=$B77)*('乐容-S级品'!$L$3:$CA$3=CZ$1)*('乐容-S级品'!$L$4:$CA$32)),0)</f>
      </c>
      <c r="DA77" s="280">
        <f>IFERROR(SUMPRODUCT(('控温被PRO-S级品'!$B$2:$B$10=$B77)*('控温被PRO-S级品'!$E$1:$BE$1=DA$1)*('控温被PRO-S级品'!$E$2:$BE$10)),0)+IFERROR(SUMPRODUCT(('冬被-S级品'!$B$2:$B$10=$B77)*('冬被-S级品'!$E$1:$AW$1=DA$1)*('冬被-S级品'!$E$2:$AW$10)),0)+IFERROR(SUMPRODUCT(('白止-S级品'!$A$2:$A$26=$B77)*('白止-S级品'!$D$1:$AV$1=DA$1)*('白止-S级品'!$D$2:$AV$26)),0)+IFERROR(SUMPRODUCT(('乐容-S级品'!$A$4:$A$32=$B77)*('乐容-S级品'!$L$3:$CA$3=DA$1)*('乐容-S级品'!$L$4:$CA$32)),0)</f>
      </c>
      <c r="DB77" s="280">
        <f>IFERROR(SUMPRODUCT(('控温被PRO-S级品'!$B$2:$B$10=$B77)*('控温被PRO-S级品'!$E$1:$BE$1=DB$1)*('控温被PRO-S级品'!$E$2:$BE$10)),0)+IFERROR(SUMPRODUCT(('冬被-S级品'!$B$2:$B$10=$B77)*('冬被-S级品'!$E$1:$AW$1=DB$1)*('冬被-S级品'!$E$2:$AW$10)),0)+IFERROR(SUMPRODUCT(('白止-S级品'!$A$2:$A$26=$B77)*('白止-S级品'!$D$1:$AV$1=DB$1)*('白止-S级品'!$D$2:$AV$26)),0)+IFERROR(SUMPRODUCT(('乐容-S级品'!$A$4:$A$32=$B77)*('乐容-S级品'!$L$3:$CA$3=DB$1)*('乐容-S级品'!$L$4:$CA$32)),0)</f>
      </c>
      <c r="DC77" s="280">
        <f>IFERROR(SUMPRODUCT(('控温被PRO-S级品'!$B$2:$B$10=$B77)*('控温被PRO-S级品'!$E$1:$BE$1=DC$1)*('控温被PRO-S级品'!$E$2:$BE$10)),0)+IFERROR(SUMPRODUCT(('冬被-S级品'!$B$2:$B$10=$B77)*('冬被-S级品'!$E$1:$AW$1=DC$1)*('冬被-S级品'!$E$2:$AW$10)),0)+IFERROR(SUMPRODUCT(('白止-S级品'!$A$2:$A$26=$B77)*('白止-S级品'!$D$1:$AV$1=DC$1)*('白止-S级品'!$D$2:$AV$26)),0)+IFERROR(SUMPRODUCT(('乐容-S级品'!$A$4:$A$32=$B77)*('乐容-S级品'!$L$3:$CA$3=DC$1)*('乐容-S级品'!$L$4:$CA$32)),0)</f>
      </c>
      <c r="DD77" s="280">
        <f>IFERROR(SUMPRODUCT(('控温被PRO-S级品'!$B$2:$B$10=$B77)*('控温被PRO-S级品'!$E$1:$BE$1=DD$1)*('控温被PRO-S级品'!$E$2:$BE$10)),0)+IFERROR(SUMPRODUCT(('冬被-S级品'!$B$2:$B$10=$B77)*('冬被-S级品'!$E$1:$AW$1=DD$1)*('冬被-S级品'!$E$2:$AW$10)),0)+IFERROR(SUMPRODUCT(('白止-S级品'!$A$2:$A$26=$B77)*('白止-S级品'!$D$1:$AV$1=DD$1)*('白止-S级品'!$D$2:$AV$26)),0)+IFERROR(SUMPRODUCT(('乐容-S级品'!$A$4:$A$32=$B77)*('乐容-S级品'!$L$3:$CA$3=DD$1)*('乐容-S级品'!$L$4:$CA$32)),0)</f>
      </c>
      <c r="DE77" s="280">
        <f>IFERROR(SUMPRODUCT(('控温被PRO-S级品'!$B$2:$B$10=$B77)*('控温被PRO-S级品'!$E$1:$BE$1=DE$1)*('控温被PRO-S级品'!$E$2:$BE$10)),0)+IFERROR(SUMPRODUCT(('冬被-S级品'!$B$2:$B$10=$B77)*('冬被-S级品'!$E$1:$AW$1=DE$1)*('冬被-S级品'!$E$2:$AW$10)),0)+IFERROR(SUMPRODUCT(('白止-S级品'!$A$2:$A$26=$B77)*('白止-S级品'!$D$1:$AV$1=DE$1)*('白止-S级品'!$D$2:$AV$26)),0)+IFERROR(SUMPRODUCT(('乐容-S级品'!$A$4:$A$32=$B77)*('乐容-S级品'!$L$3:$CA$3=DE$1)*('乐容-S级品'!$L$4:$CA$32)),0)</f>
      </c>
      <c r="DF77" s="280">
        <f>IFERROR(SUMPRODUCT(('控温被PRO-S级品'!$B$2:$B$10=$B77)*('控温被PRO-S级品'!$E$1:$BE$1=DF$1)*('控温被PRO-S级品'!$E$2:$BE$10)),0)+IFERROR(SUMPRODUCT(('冬被-S级品'!$B$2:$B$10=$B77)*('冬被-S级品'!$E$1:$AW$1=DF$1)*('冬被-S级品'!$E$2:$AW$10)),0)+IFERROR(SUMPRODUCT(('白止-S级品'!$A$2:$A$26=$B77)*('白止-S级品'!$D$1:$AV$1=DF$1)*('白止-S级品'!$D$2:$AV$26)),0)+IFERROR(SUMPRODUCT(('乐容-S级品'!$A$4:$A$32=$B77)*('乐容-S级品'!$L$3:$CA$3=DF$1)*('乐容-S级品'!$L$4:$CA$32)),0)</f>
      </c>
      <c r="DG77" s="280">
        <f>IFERROR(SUMPRODUCT(('控温被PRO-S级品'!$B$2:$B$10=$B77)*('控温被PRO-S级品'!$E$1:$BE$1=DG$1)*('控温被PRO-S级品'!$E$2:$BE$10)),0)+IFERROR(SUMPRODUCT(('冬被-S级品'!$B$2:$B$10=$B77)*('冬被-S级品'!$E$1:$AW$1=DG$1)*('冬被-S级品'!$E$2:$AW$10)),0)+IFERROR(SUMPRODUCT(('白止-S级品'!$A$2:$A$26=$B77)*('白止-S级品'!$D$1:$AV$1=DG$1)*('白止-S级品'!$D$2:$AV$26)),0)+IFERROR(SUMPRODUCT(('乐容-S级品'!$A$4:$A$32=$B77)*('乐容-S级品'!$L$3:$CA$3=DG$1)*('乐容-S级品'!$L$4:$CA$32)),0)</f>
      </c>
      <c r="DH77" s="280">
        <f>IFERROR(SUMPRODUCT(('控温被PRO-S级品'!$B$2:$B$10=$B77)*('控温被PRO-S级品'!$E$1:$BE$1=DH$1)*('控温被PRO-S级品'!$E$2:$BE$10)),0)+IFERROR(SUMPRODUCT(('冬被-S级品'!$B$2:$B$10=$B77)*('冬被-S级品'!$E$1:$AW$1=DH$1)*('冬被-S级品'!$E$2:$AW$10)),0)+IFERROR(SUMPRODUCT(('白止-S级品'!$A$2:$A$26=$B77)*('白止-S级品'!$D$1:$AV$1=DH$1)*('白止-S级品'!$D$2:$AV$26)),0)+IFERROR(SUMPRODUCT(('乐容-S级品'!$A$4:$A$32=$B77)*('乐容-S级品'!$L$3:$CA$3=DH$1)*('乐容-S级品'!$L$4:$CA$32)),0)</f>
      </c>
      <c r="DI77" s="280">
        <f>IFERROR(SUMPRODUCT(('控温被PRO-S级品'!$B$2:$B$10=$B77)*('控温被PRO-S级品'!$E$1:$BE$1=DI$1)*('控温被PRO-S级品'!$E$2:$BE$10)),0)+IFERROR(SUMPRODUCT(('冬被-S级品'!$B$2:$B$10=$B77)*('冬被-S级品'!$E$1:$AW$1=DI$1)*('冬被-S级品'!$E$2:$AW$10)),0)+IFERROR(SUMPRODUCT(('白止-S级品'!$A$2:$A$26=$B77)*('白止-S级品'!$D$1:$AV$1=DI$1)*('白止-S级品'!$D$2:$AV$26)),0)+IFERROR(SUMPRODUCT(('乐容-S级品'!$A$4:$A$32=$B77)*('乐容-S级品'!$L$3:$CA$3=DI$1)*('乐容-S级品'!$L$4:$CA$32)),0)</f>
      </c>
      <c r="DJ77" s="280">
        <f>IFERROR(SUMPRODUCT(('控温被PRO-S级品'!$B$2:$B$10=$B77)*('控温被PRO-S级品'!$E$1:$BE$1=DJ$1)*('控温被PRO-S级品'!$E$2:$BE$10)),0)+IFERROR(SUMPRODUCT(('冬被-S级品'!$B$2:$B$10=$B77)*('冬被-S级品'!$E$1:$AW$1=DJ$1)*('冬被-S级品'!$E$2:$AW$10)),0)+IFERROR(SUMPRODUCT(('白止-S级品'!$A$2:$A$26=$B77)*('白止-S级品'!$D$1:$AV$1=DJ$1)*('白止-S级品'!$D$2:$AV$26)),0)+IFERROR(SUMPRODUCT(('乐容-S级品'!$A$4:$A$32=$B77)*('乐容-S级品'!$L$3:$CA$3=DJ$1)*('乐容-S级品'!$L$4:$CA$32)),0)</f>
      </c>
      <c r="DK77" s="280"/>
      <c r="DL77" s="280"/>
      <c r="DM77" s="280"/>
      <c r="DN77" s="280"/>
      <c r="DO77" s="280"/>
      <c r="DP77" s="280"/>
      <c r="DQ77" s="280"/>
      <c r="DR77" s="280"/>
      <c r="DS77" s="280"/>
      <c r="DT77" s="280"/>
      <c r="DU77" s="280"/>
      <c r="DV77" s="280"/>
      <c r="DW77" s="280">
        <f>VLOOKUP(B77,'系统编码规格'!A:C,3,FALSE)</f>
      </c>
      <c r="DX77" s="280"/>
      <c r="DY77" s="280"/>
      <c r="DZ77" s="280"/>
      <c r="EA77" s="280"/>
      <c r="EB77" s="280"/>
      <c r="EC77" s="280"/>
      <c r="ED77" s="280"/>
      <c r="EE77" s="280"/>
      <c r="EF77" s="280"/>
      <c r="EG77" s="280"/>
      <c r="EH77" s="280"/>
      <c r="EI77" s="280"/>
      <c r="EJ77" s="280"/>
      <c r="EK77" s="280"/>
      <c r="EL77" s="280"/>
      <c r="EM77" s="280"/>
      <c r="EN77" s="280"/>
      <c r="EO77" s="280"/>
      <c r="EP77" s="280"/>
      <c r="EQ77" s="280"/>
      <c r="ER77" s="280"/>
      <c r="ES77" s="280"/>
      <c r="ET77" s="280"/>
      <c r="EU77" s="280"/>
      <c r="EV77" s="280"/>
      <c r="EW77" s="280"/>
      <c r="EX77" s="280"/>
      <c r="EY77" s="280"/>
      <c r="EZ77" s="280"/>
      <c r="FA77" s="280"/>
      <c r="FB77" s="280"/>
      <c r="FC77" s="280"/>
      <c r="FD77" s="280"/>
      <c r="FE77" s="280"/>
      <c r="FF77" s="280"/>
      <c r="FG77" s="280"/>
      <c r="FH77" s="280"/>
      <c r="FI77" s="280"/>
      <c r="FJ77" s="280"/>
      <c r="FK77" s="280"/>
      <c r="FL77" s="280"/>
      <c r="FM77" s="280"/>
      <c r="FN77" s="280"/>
      <c r="FO77" s="280"/>
      <c r="FP77" s="280"/>
      <c r="FQ77" s="280"/>
      <c r="FR77" s="280"/>
      <c r="FS77" s="280"/>
      <c r="FT77" s="280"/>
      <c r="FU77" s="280"/>
      <c r="FV77" s="280"/>
      <c r="FW77" s="280"/>
      <c r="FX77" s="280"/>
      <c r="FY77" s="280"/>
      <c r="FZ77" s="280"/>
      <c r="GA77" s="280"/>
      <c r="GB77" s="280"/>
      <c r="GC77" s="280"/>
      <c r="GD77" s="280"/>
      <c r="GE77" s="280"/>
      <c r="GF77" s="280"/>
      <c r="GG77" s="280"/>
      <c r="GH77" s="280"/>
      <c r="GI77" s="280"/>
      <c r="GJ77" s="280"/>
      <c r="GK77" s="280"/>
      <c r="GL77" s="280"/>
      <c r="GM77" s="280"/>
      <c r="GN77" s="280"/>
      <c r="GO77" s="280"/>
      <c r="GP77" s="280"/>
      <c r="GQ77" s="280"/>
      <c r="GR77" s="280"/>
      <c r="GS77" s="280"/>
      <c r="GT77" s="280"/>
      <c r="GU77" s="280"/>
      <c r="GV77" s="280"/>
    </row>
    <row r="78">
      <c r="A78" s="309" t="str">
        <v>乐容</v>
      </c>
      <c r="B78" s="310" t="str">
        <v>0105100050-1.5-22</v>
      </c>
      <c r="C78" s="309" t="str">
        <v>亚朵星球 普兰特双面护脊床垫</v>
      </c>
      <c r="D78" s="309" t="str">
        <v>150*200*22cm</v>
      </c>
      <c r="E78">
        <f>SUM(F78:GX78)</f>
      </c>
      <c r="F78" s="280">
        <f>IFERROR(SUMPRODUCT(('控温被PRO-S级品'!$B$2:$B$10=$B78)*('控温被PRO-S级品'!$E$1:$BE$1=F$1)*('控温被PRO-S级品'!$E$2:$BE$10)),0)+IFERROR(SUMPRODUCT(('冬被-S级品'!$B$2:$B$10=$B78)*('冬被-S级品'!$E$1:$AW$1=F$1)*('冬被-S级品'!$E$2:$AW$10)),0)+IFERROR(SUMPRODUCT(('白止-S级品'!$A$2:$A$26=$B78)*('白止-S级品'!$D$1:$AV$1=F$1)*('白止-S级品'!$D$2:$AV$26)),0)+IFERROR(SUMPRODUCT(('乐容-S级品'!$A$4:$A$32=$B78)*('乐容-S级品'!$L$3:$CA$3=F$1)*('乐容-S级品'!$L$4:$CA$32)),0)</f>
      </c>
      <c r="G78" s="280">
        <f>IFERROR(SUMPRODUCT(('控温被PRO-S级品'!$B$2:$B$10=$B78)*('控温被PRO-S级品'!$E$1:$BE$1=G$1)*('控温被PRO-S级品'!$E$2:$BE$10)),0)+IFERROR(SUMPRODUCT(('冬被-S级品'!$B$2:$B$10=$B78)*('冬被-S级品'!$E$1:$AW$1=G$1)*('冬被-S级品'!$E$2:$AW$10)),0)+IFERROR(SUMPRODUCT(('白止-S级品'!$A$2:$A$26=$B78)*('白止-S级品'!$D$1:$AV$1=G$1)*('白止-S级品'!$D$2:$AV$26)),0)+IFERROR(SUMPRODUCT(('乐容-S级品'!$A$4:$A$32=$B78)*('乐容-S级品'!$L$3:$CA$3=G$1)*('乐容-S级品'!$L$4:$CA$32)),0)</f>
      </c>
      <c r="H78" s="280">
        <f>IFERROR(SUMPRODUCT(('控温被PRO-S级品'!$B$2:$B$10=$B78)*('控温被PRO-S级品'!$E$1:$BE$1=H$1)*('控温被PRO-S级品'!$E$2:$BE$10)),0)+IFERROR(SUMPRODUCT(('冬被-S级品'!$B$2:$B$10=$B78)*('冬被-S级品'!$E$1:$AW$1=H$1)*('冬被-S级品'!$E$2:$AW$10)),0)+IFERROR(SUMPRODUCT(('白止-S级品'!$A$2:$A$26=$B78)*('白止-S级品'!$D$1:$AV$1=H$1)*('白止-S级品'!$D$2:$AV$26)),0)+IFERROR(SUMPRODUCT(('乐容-S级品'!$A$4:$A$32=$B78)*('乐容-S级品'!$L$3:$CA$3=H$1)*('乐容-S级品'!$L$4:$CA$32)),0)</f>
      </c>
      <c r="I78" s="280">
        <f>IFERROR(SUMPRODUCT(('控温被PRO-S级品'!$B$2:$B$10=$B78)*('控温被PRO-S级品'!$E$1:$BE$1=I$1)*('控温被PRO-S级品'!$E$2:$BE$10)),0)+IFERROR(SUMPRODUCT(('冬被-S级品'!$B$2:$B$10=$B78)*('冬被-S级品'!$E$1:$AW$1=I$1)*('冬被-S级品'!$E$2:$AW$10)),0)+IFERROR(SUMPRODUCT(('白止-S级品'!$A$2:$A$26=$B78)*('白止-S级品'!$D$1:$AV$1=I$1)*('白止-S级品'!$D$2:$AV$26)),0)+IFERROR(SUMPRODUCT(('乐容-S级品'!$A$4:$A$32=$B78)*('乐容-S级品'!$L$3:$CA$3=I$1)*('乐容-S级品'!$L$4:$CA$32)),0)</f>
      </c>
      <c r="J78" s="280">
        <f>IFERROR(SUMPRODUCT(('控温被PRO-S级品'!$B$2:$B$10=$B78)*('控温被PRO-S级品'!$E$1:$BE$1=J$1)*('控温被PRO-S级品'!$E$2:$BE$10)),0)+IFERROR(SUMPRODUCT(('冬被-S级品'!$B$2:$B$10=$B78)*('冬被-S级品'!$E$1:$AW$1=J$1)*('冬被-S级品'!$E$2:$AW$10)),0)+IFERROR(SUMPRODUCT(('白止-S级品'!$A$2:$A$26=$B78)*('白止-S级品'!$D$1:$AV$1=J$1)*('白止-S级品'!$D$2:$AV$26)),0)+IFERROR(SUMPRODUCT(('乐容-S级品'!$A$4:$A$32=$B78)*('乐容-S级品'!$L$3:$CA$3=J$1)*('乐容-S级品'!$L$4:$CA$32)),0)</f>
      </c>
      <c r="K78" s="280">
        <f>IFERROR(SUMPRODUCT(('控温被PRO-S级品'!$B$2:$B$10=$B78)*('控温被PRO-S级品'!$E$1:$BE$1=K$1)*('控温被PRO-S级品'!$E$2:$BE$10)),0)+IFERROR(SUMPRODUCT(('冬被-S级品'!$B$2:$B$10=$B78)*('冬被-S级品'!$E$1:$AW$1=K$1)*('冬被-S级品'!$E$2:$AW$10)),0)+IFERROR(SUMPRODUCT(('白止-S级品'!$A$2:$A$26=$B78)*('白止-S级品'!$D$1:$AV$1=K$1)*('白止-S级品'!$D$2:$AV$26)),0)+IFERROR(SUMPRODUCT(('乐容-S级品'!$A$4:$A$32=$B78)*('乐容-S级品'!$L$3:$CA$3=K$1)*('乐容-S级品'!$L$4:$CA$32)),0)</f>
      </c>
      <c r="L78" s="280">
        <f>IFERROR(SUMPRODUCT(('控温被PRO-S级品'!$B$2:$B$10=$B78)*('控温被PRO-S级品'!$E$1:$BE$1=L$1)*('控温被PRO-S级品'!$E$2:$BE$10)),0)+IFERROR(SUMPRODUCT(('冬被-S级品'!$B$2:$B$10=$B78)*('冬被-S级品'!$E$1:$AW$1=L$1)*('冬被-S级品'!$E$2:$AW$10)),0)+IFERROR(SUMPRODUCT(('白止-S级品'!$A$2:$A$26=$B78)*('白止-S级品'!$D$1:$AV$1=L$1)*('白止-S级品'!$D$2:$AV$26)),0)+IFERROR(SUMPRODUCT(('乐容-S级品'!$A$4:$A$32=$B78)*('乐容-S级品'!$L$3:$CA$3=L$1)*('乐容-S级品'!$L$4:$CA$32)),0)</f>
      </c>
      <c r="M78" s="280">
        <f>IFERROR(SUMPRODUCT(('控温被PRO-S级品'!$B$2:$B$10=$B78)*('控温被PRO-S级品'!$E$1:$BE$1=M$1)*('控温被PRO-S级品'!$E$2:$BE$10)),0)+IFERROR(SUMPRODUCT(('冬被-S级品'!$B$2:$B$10=$B78)*('冬被-S级品'!$E$1:$AW$1=M$1)*('冬被-S级品'!$E$2:$AW$10)),0)+IFERROR(SUMPRODUCT(('白止-S级品'!$A$2:$A$26=$B78)*('白止-S级品'!$D$1:$AV$1=M$1)*('白止-S级品'!$D$2:$AV$26)),0)+IFERROR(SUMPRODUCT(('乐容-S级品'!$A$4:$A$32=$B78)*('乐容-S级品'!$L$3:$CA$3=M$1)*('乐容-S级品'!$L$4:$CA$32)),0)</f>
      </c>
      <c r="N78" s="280">
        <f>IFERROR(SUMPRODUCT(('控温被PRO-S级品'!$B$2:$B$10=$B78)*('控温被PRO-S级品'!$E$1:$BE$1=N$1)*('控温被PRO-S级品'!$E$2:$BE$10)),0)+IFERROR(SUMPRODUCT(('冬被-S级品'!$B$2:$B$10=$B78)*('冬被-S级品'!$E$1:$AW$1=N$1)*('冬被-S级品'!$E$2:$AW$10)),0)+IFERROR(SUMPRODUCT(('白止-S级品'!$A$2:$A$26=$B78)*('白止-S级品'!$D$1:$AV$1=N$1)*('白止-S级品'!$D$2:$AV$26)),0)+IFERROR(SUMPRODUCT(('乐容-S级品'!$A$4:$A$32=$B78)*('乐容-S级品'!$L$3:$CA$3=N$1)*('乐容-S级品'!$L$4:$CA$32)),0)</f>
      </c>
      <c r="O78" s="280">
        <f>IFERROR(SUMPRODUCT(('控温被PRO-S级品'!$B$2:$B$10=$B78)*('控温被PRO-S级品'!$E$1:$BE$1=O$1)*('控温被PRO-S级品'!$E$2:$BE$10)),0)+IFERROR(SUMPRODUCT(('冬被-S级品'!$B$2:$B$10=$B78)*('冬被-S级品'!$E$1:$AW$1=O$1)*('冬被-S级品'!$E$2:$AW$10)),0)+IFERROR(SUMPRODUCT(('白止-S级品'!$A$2:$A$26=$B78)*('白止-S级品'!$D$1:$AV$1=O$1)*('白止-S级品'!$D$2:$AV$26)),0)+IFERROR(SUMPRODUCT(('乐容-S级品'!$A$4:$A$32=$B78)*('乐容-S级品'!$L$3:$CA$3=O$1)*('乐容-S级品'!$L$4:$CA$32)),0)</f>
      </c>
      <c r="P78" s="280">
        <f>IFERROR(SUMPRODUCT(('控温被PRO-S级品'!$B$2:$B$10=$B78)*('控温被PRO-S级品'!$E$1:$BE$1=P$1)*('控温被PRO-S级品'!$E$2:$BE$10)),0)+IFERROR(SUMPRODUCT(('冬被-S级品'!$B$2:$B$10=$B78)*('冬被-S级品'!$E$1:$AW$1=P$1)*('冬被-S级品'!$E$2:$AW$10)),0)+IFERROR(SUMPRODUCT(('白止-S级品'!$A$2:$A$26=$B78)*('白止-S级品'!$D$1:$AV$1=P$1)*('白止-S级品'!$D$2:$AV$26)),0)+IFERROR(SUMPRODUCT(('乐容-S级品'!$A$4:$A$32=$B78)*('乐容-S级品'!$L$3:$CA$3=P$1)*('乐容-S级品'!$L$4:$CA$32)),0)</f>
      </c>
      <c r="Q78" s="280">
        <f>IFERROR(SUMPRODUCT(('控温被PRO-S级品'!$B$2:$B$10=$B78)*('控温被PRO-S级品'!$E$1:$BE$1=Q$1)*('控温被PRO-S级品'!$E$2:$BE$10)),0)+IFERROR(SUMPRODUCT(('冬被-S级品'!$B$2:$B$10=$B78)*('冬被-S级品'!$E$1:$AW$1=Q$1)*('冬被-S级品'!$E$2:$AW$10)),0)+IFERROR(SUMPRODUCT(('白止-S级品'!$A$2:$A$26=$B78)*('白止-S级品'!$D$1:$AV$1=Q$1)*('白止-S级品'!$D$2:$AV$26)),0)+IFERROR(SUMPRODUCT(('乐容-S级品'!$A$4:$A$32=$B78)*('乐容-S级品'!$L$3:$CA$3=Q$1)*('乐容-S级品'!$L$4:$CA$32)),0)</f>
      </c>
      <c r="R78" s="280">
        <f>IFERROR(SUMPRODUCT(('控温被PRO-S级品'!$B$2:$B$10=$B78)*('控温被PRO-S级品'!$E$1:$BE$1=R$1)*('控温被PRO-S级品'!$E$2:$BE$10)),0)+IFERROR(SUMPRODUCT(('冬被-S级品'!$B$2:$B$10=$B78)*('冬被-S级品'!$E$1:$AW$1=R$1)*('冬被-S级品'!$E$2:$AW$10)),0)+IFERROR(SUMPRODUCT(('白止-S级品'!$A$2:$A$26=$B78)*('白止-S级品'!$D$1:$AV$1=R$1)*('白止-S级品'!$D$2:$AV$26)),0)+IFERROR(SUMPRODUCT(('乐容-S级品'!$A$4:$A$32=$B78)*('乐容-S级品'!$L$3:$CA$3=R$1)*('乐容-S级品'!$L$4:$CA$32)),0)</f>
      </c>
      <c r="S78" s="280">
        <f>IFERROR(SUMPRODUCT(('控温被PRO-S级品'!$B$2:$B$10=$B78)*('控温被PRO-S级品'!$E$1:$BE$1=S$1)*('控温被PRO-S级品'!$E$2:$BE$10)),0)+IFERROR(SUMPRODUCT(('冬被-S级品'!$B$2:$B$10=$B78)*('冬被-S级品'!$E$1:$AW$1=S$1)*('冬被-S级品'!$E$2:$AW$10)),0)+IFERROR(SUMPRODUCT(('白止-S级品'!$A$2:$A$26=$B78)*('白止-S级品'!$D$1:$AV$1=S$1)*('白止-S级品'!$D$2:$AV$26)),0)+IFERROR(SUMPRODUCT(('乐容-S级品'!$A$4:$A$32=$B78)*('乐容-S级品'!$L$3:$CA$3=S$1)*('乐容-S级品'!$L$4:$CA$32)),0)</f>
      </c>
      <c r="T78" s="280">
        <f>IFERROR(SUMPRODUCT(('控温被PRO-S级品'!$B$2:$B$10=$B78)*('控温被PRO-S级品'!$E$1:$BE$1=T$1)*('控温被PRO-S级品'!$E$2:$BE$10)),0)+IFERROR(SUMPRODUCT(('冬被-S级品'!$B$2:$B$10=$B78)*('冬被-S级品'!$E$1:$AW$1=T$1)*('冬被-S级品'!$E$2:$AW$10)),0)+IFERROR(SUMPRODUCT(('白止-S级品'!$A$2:$A$26=$B78)*('白止-S级品'!$D$1:$AV$1=T$1)*('白止-S级品'!$D$2:$AV$26)),0)+IFERROR(SUMPRODUCT(('乐容-S级品'!$A$4:$A$32=$B78)*('乐容-S级品'!$L$3:$CA$3=T$1)*('乐容-S级品'!$L$4:$CA$32)),0)</f>
      </c>
      <c r="U78" s="280">
        <f>IFERROR(SUMPRODUCT(('控温被PRO-S级品'!$B$2:$B$10=$B78)*('控温被PRO-S级品'!$E$1:$BE$1=U$1)*('控温被PRO-S级品'!$E$2:$BE$10)),0)+IFERROR(SUMPRODUCT(('冬被-S级品'!$B$2:$B$10=$B78)*('冬被-S级品'!$E$1:$AW$1=U$1)*('冬被-S级品'!$E$2:$AW$10)),0)+IFERROR(SUMPRODUCT(('白止-S级品'!$A$2:$A$26=$B78)*('白止-S级品'!$D$1:$AV$1=U$1)*('白止-S级品'!$D$2:$AV$26)),0)+IFERROR(SUMPRODUCT(('乐容-S级品'!$A$4:$A$32=$B78)*('乐容-S级品'!$L$3:$CA$3=U$1)*('乐容-S级品'!$L$4:$CA$32)),0)</f>
      </c>
      <c r="V78" s="280">
        <f>IFERROR(SUMPRODUCT(('控温被PRO-S级品'!$B$2:$B$10=$B78)*('控温被PRO-S级品'!$E$1:$BE$1=V$1)*('控温被PRO-S级品'!$E$2:$BE$10)),0)+IFERROR(SUMPRODUCT(('冬被-S级品'!$B$2:$B$10=$B78)*('冬被-S级品'!$E$1:$AW$1=V$1)*('冬被-S级品'!$E$2:$AW$10)),0)+IFERROR(SUMPRODUCT(('白止-S级品'!$A$2:$A$26=$B78)*('白止-S级品'!$D$1:$AV$1=V$1)*('白止-S级品'!$D$2:$AV$26)),0)+IFERROR(SUMPRODUCT(('乐容-S级品'!$A$4:$A$32=$B78)*('乐容-S级品'!$L$3:$CA$3=V$1)*('乐容-S级品'!$L$4:$CA$32)),0)</f>
      </c>
      <c r="W78" s="280">
        <f>IFERROR(SUMPRODUCT(('控温被PRO-S级品'!$B$2:$B$10=$B78)*('控温被PRO-S级品'!$E$1:$BE$1=W$1)*('控温被PRO-S级品'!$E$2:$BE$10)),0)+IFERROR(SUMPRODUCT(('冬被-S级品'!$B$2:$B$10=$B78)*('冬被-S级品'!$E$1:$AW$1=W$1)*('冬被-S级品'!$E$2:$AW$10)),0)+IFERROR(SUMPRODUCT(('白止-S级品'!$A$2:$A$26=$B78)*('白止-S级品'!$D$1:$AV$1=W$1)*('白止-S级品'!$D$2:$AV$26)),0)+IFERROR(SUMPRODUCT(('乐容-S级品'!$A$4:$A$32=$B78)*('乐容-S级品'!$L$3:$CA$3=W$1)*('乐容-S级品'!$L$4:$CA$32)),0)</f>
      </c>
      <c r="X78" s="280">
        <f>IFERROR(SUMPRODUCT(('控温被PRO-S级品'!$B$2:$B$10=$B78)*('控温被PRO-S级品'!$E$1:$BE$1=X$1)*('控温被PRO-S级品'!$E$2:$BE$10)),0)+IFERROR(SUMPRODUCT(('冬被-S级品'!$B$2:$B$10=$B78)*('冬被-S级品'!$E$1:$AW$1=X$1)*('冬被-S级品'!$E$2:$AW$10)),0)+IFERROR(SUMPRODUCT(('白止-S级品'!$A$2:$A$26=$B78)*('白止-S级品'!$D$1:$AV$1=X$1)*('白止-S级品'!$D$2:$AV$26)),0)+IFERROR(SUMPRODUCT(('乐容-S级品'!$A$4:$A$32=$B78)*('乐容-S级品'!$L$3:$CA$3=X$1)*('乐容-S级品'!$L$4:$CA$32)),0)</f>
      </c>
      <c r="Y78" s="280">
        <f>IFERROR(SUMPRODUCT(('控温被PRO-S级品'!$B$2:$B$10=$B78)*('控温被PRO-S级品'!$E$1:$BE$1=Y$1)*('控温被PRO-S级品'!$E$2:$BE$10)),0)+IFERROR(SUMPRODUCT(('冬被-S级品'!$B$2:$B$10=$B78)*('冬被-S级品'!$E$1:$AW$1=Y$1)*('冬被-S级品'!$E$2:$AW$10)),0)+IFERROR(SUMPRODUCT(('白止-S级品'!$A$2:$A$26=$B78)*('白止-S级品'!$D$1:$AV$1=Y$1)*('白止-S级品'!$D$2:$AV$26)),0)+IFERROR(SUMPRODUCT(('乐容-S级品'!$A$4:$A$32=$B78)*('乐容-S级品'!$L$3:$CA$3=Y$1)*('乐容-S级品'!$L$4:$CA$32)),0)</f>
      </c>
      <c r="Z78" s="280">
        <f>IFERROR(SUMPRODUCT(('控温被PRO-S级品'!$B$2:$B$10=$B78)*('控温被PRO-S级品'!$E$1:$BE$1=Z$1)*('控温被PRO-S级品'!$E$2:$BE$10)),0)+IFERROR(SUMPRODUCT(('冬被-S级品'!$B$2:$B$10=$B78)*('冬被-S级品'!$E$1:$AW$1=Z$1)*('冬被-S级品'!$E$2:$AW$10)),0)+IFERROR(SUMPRODUCT(('白止-S级品'!$A$2:$A$26=$B78)*('白止-S级品'!$D$1:$AV$1=Z$1)*('白止-S级品'!$D$2:$AV$26)),0)+IFERROR(SUMPRODUCT(('乐容-S级品'!$A$4:$A$32=$B78)*('乐容-S级品'!$L$3:$CA$3=Z$1)*('乐容-S级品'!$L$4:$CA$32)),0)</f>
      </c>
      <c r="AA78" s="280">
        <f>IFERROR(SUMPRODUCT(('控温被PRO-S级品'!$B$2:$B$10=$B78)*('控温被PRO-S级品'!$E$1:$BE$1=AA$1)*('控温被PRO-S级品'!$E$2:$BE$10)),0)+IFERROR(SUMPRODUCT(('冬被-S级品'!$B$2:$B$10=$B78)*('冬被-S级品'!$E$1:$AW$1=AA$1)*('冬被-S级品'!$E$2:$AW$10)),0)+IFERROR(SUMPRODUCT(('白止-S级品'!$A$2:$A$26=$B78)*('白止-S级品'!$D$1:$AV$1=AA$1)*('白止-S级品'!$D$2:$AV$26)),0)+IFERROR(SUMPRODUCT(('乐容-S级品'!$A$4:$A$32=$B78)*('乐容-S级品'!$L$3:$CA$3=AA$1)*('乐容-S级品'!$L$4:$CA$32)),0)</f>
      </c>
      <c r="AB78" s="280">
        <f>IFERROR(SUMPRODUCT(('控温被PRO-S级品'!$B$2:$B$10=$B78)*('控温被PRO-S级品'!$E$1:$BE$1=AB$1)*('控温被PRO-S级品'!$E$2:$BE$10)),0)+IFERROR(SUMPRODUCT(('冬被-S级品'!$B$2:$B$10=$B78)*('冬被-S级品'!$E$1:$AW$1=AB$1)*('冬被-S级品'!$E$2:$AW$10)),0)+IFERROR(SUMPRODUCT(('白止-S级品'!$A$2:$A$26=$B78)*('白止-S级品'!$D$1:$AV$1=AB$1)*('白止-S级品'!$D$2:$AV$26)),0)+IFERROR(SUMPRODUCT(('乐容-S级品'!$A$4:$A$32=$B78)*('乐容-S级品'!$L$3:$CA$3=AB$1)*('乐容-S级品'!$L$4:$CA$32)),0)</f>
      </c>
      <c r="AC78" s="280">
        <f>IFERROR(SUMPRODUCT(('控温被PRO-S级品'!$B$2:$B$10=$B78)*('控温被PRO-S级品'!$E$1:$BE$1=AC$1)*('控温被PRO-S级品'!$E$2:$BE$10)),0)+IFERROR(SUMPRODUCT(('冬被-S级品'!$B$2:$B$10=$B78)*('冬被-S级品'!$E$1:$AW$1=AC$1)*('冬被-S级品'!$E$2:$AW$10)),0)+IFERROR(SUMPRODUCT(('白止-S级品'!$A$2:$A$26=$B78)*('白止-S级品'!$D$1:$AV$1=AC$1)*('白止-S级品'!$D$2:$AV$26)),0)+IFERROR(SUMPRODUCT(('乐容-S级品'!$A$4:$A$32=$B78)*('乐容-S级品'!$L$3:$CA$3=AC$1)*('乐容-S级品'!$L$4:$CA$32)),0)</f>
      </c>
      <c r="AD78" s="280">
        <f>IFERROR(SUMPRODUCT(('控温被PRO-S级品'!$B$2:$B$10=$B78)*('控温被PRO-S级品'!$E$1:$BE$1=AD$1)*('控温被PRO-S级品'!$E$2:$BE$10)),0)+IFERROR(SUMPRODUCT(('冬被-S级品'!$B$2:$B$10=$B78)*('冬被-S级品'!$E$1:$AW$1=AD$1)*('冬被-S级品'!$E$2:$AW$10)),0)+IFERROR(SUMPRODUCT(('白止-S级品'!$A$2:$A$26=$B78)*('白止-S级品'!$D$1:$AV$1=AD$1)*('白止-S级品'!$D$2:$AV$26)),0)+IFERROR(SUMPRODUCT(('乐容-S级品'!$A$4:$A$32=$B78)*('乐容-S级品'!$L$3:$CA$3=AD$1)*('乐容-S级品'!$L$4:$CA$32)),0)</f>
      </c>
      <c r="AE78" s="280">
        <f>IFERROR(SUMPRODUCT(('控温被PRO-S级品'!$B$2:$B$10=$B78)*('控温被PRO-S级品'!$E$1:$BE$1=AE$1)*('控温被PRO-S级品'!$E$2:$BE$10)),0)+IFERROR(SUMPRODUCT(('冬被-S级品'!$B$2:$B$10=$B78)*('冬被-S级品'!$E$1:$AW$1=AE$1)*('冬被-S级品'!$E$2:$AW$10)),0)+IFERROR(SUMPRODUCT(('白止-S级品'!$A$2:$A$26=$B78)*('白止-S级品'!$D$1:$AV$1=AE$1)*('白止-S级品'!$D$2:$AV$26)),0)+IFERROR(SUMPRODUCT(('乐容-S级品'!$A$4:$A$32=$B78)*('乐容-S级品'!$L$3:$CA$3=AE$1)*('乐容-S级品'!$L$4:$CA$32)),0)</f>
      </c>
      <c r="AF78" s="280">
        <f>IFERROR(SUMPRODUCT(('控温被PRO-S级品'!$B$2:$B$10=$B78)*('控温被PRO-S级品'!$E$1:$BE$1=AF$1)*('控温被PRO-S级品'!$E$2:$BE$10)),0)+IFERROR(SUMPRODUCT(('冬被-S级品'!$B$2:$B$10=$B78)*('冬被-S级品'!$E$1:$AW$1=AF$1)*('冬被-S级品'!$E$2:$AW$10)),0)+IFERROR(SUMPRODUCT(('白止-S级品'!$A$2:$A$26=$B78)*('白止-S级品'!$D$1:$AV$1=AF$1)*('白止-S级品'!$D$2:$AV$26)),0)+IFERROR(SUMPRODUCT(('乐容-S级品'!$A$4:$A$32=$B78)*('乐容-S级品'!$L$3:$CA$3=AF$1)*('乐容-S级品'!$L$4:$CA$32)),0)</f>
      </c>
      <c r="AG78" s="280">
        <f>IFERROR(SUMPRODUCT(('控温被PRO-S级品'!$B$2:$B$10=$B78)*('控温被PRO-S级品'!$E$1:$BE$1=AG$1)*('控温被PRO-S级品'!$E$2:$BE$10)),0)+IFERROR(SUMPRODUCT(('冬被-S级品'!$B$2:$B$10=$B78)*('冬被-S级品'!$E$1:$AW$1=AG$1)*('冬被-S级品'!$E$2:$AW$10)),0)+IFERROR(SUMPRODUCT(('白止-S级品'!$A$2:$A$26=$B78)*('白止-S级品'!$D$1:$AV$1=AG$1)*('白止-S级品'!$D$2:$AV$26)),0)+IFERROR(SUMPRODUCT(('乐容-S级品'!$A$4:$A$32=$B78)*('乐容-S级品'!$L$3:$CA$3=AG$1)*('乐容-S级品'!$L$4:$CA$32)),0)</f>
      </c>
      <c r="AH78" s="280">
        <f>IFERROR(SUMPRODUCT(('控温被PRO-S级品'!$B$2:$B$10=$B78)*('控温被PRO-S级品'!$E$1:$BE$1=AH$1)*('控温被PRO-S级品'!$E$2:$BE$10)),0)+IFERROR(SUMPRODUCT(('冬被-S级品'!$B$2:$B$10=$B78)*('冬被-S级品'!$E$1:$AW$1=AH$1)*('冬被-S级品'!$E$2:$AW$10)),0)+IFERROR(SUMPRODUCT(('白止-S级品'!$A$2:$A$26=$B78)*('白止-S级品'!$D$1:$AV$1=AH$1)*('白止-S级品'!$D$2:$AV$26)),0)+IFERROR(SUMPRODUCT(('乐容-S级品'!$A$4:$A$32=$B78)*('乐容-S级品'!$L$3:$CA$3=AH$1)*('乐容-S级品'!$L$4:$CA$32)),0)</f>
      </c>
      <c r="AI78" s="280">
        <f>IFERROR(SUMPRODUCT(('控温被PRO-S级品'!$B$2:$B$10=$B78)*('控温被PRO-S级品'!$E$1:$BE$1=AI$1)*('控温被PRO-S级品'!$E$2:$BE$10)),0)+IFERROR(SUMPRODUCT(('冬被-S级品'!$B$2:$B$10=$B78)*('冬被-S级品'!$E$1:$AW$1=AI$1)*('冬被-S级品'!$E$2:$AW$10)),0)+IFERROR(SUMPRODUCT(('白止-S级品'!$A$2:$A$26=$B78)*('白止-S级品'!$D$1:$AV$1=AI$1)*('白止-S级品'!$D$2:$AV$26)),0)+IFERROR(SUMPRODUCT(('乐容-S级品'!$A$4:$A$32=$B78)*('乐容-S级品'!$L$3:$CA$3=AI$1)*('乐容-S级品'!$L$4:$CA$32)),0)</f>
      </c>
      <c r="AJ78" s="280">
        <f>IFERROR(SUMPRODUCT(('控温被PRO-S级品'!$B$2:$B$10=$B78)*('控温被PRO-S级品'!$E$1:$BE$1=AJ$1)*('控温被PRO-S级品'!$E$2:$BE$10)),0)+IFERROR(SUMPRODUCT(('冬被-S级品'!$B$2:$B$10=$B78)*('冬被-S级品'!$E$1:$AW$1=AJ$1)*('冬被-S级品'!$E$2:$AW$10)),0)+IFERROR(SUMPRODUCT(('白止-S级品'!$A$2:$A$26=$B78)*('白止-S级品'!$D$1:$AV$1=AJ$1)*('白止-S级品'!$D$2:$AV$26)),0)+IFERROR(SUMPRODUCT(('乐容-S级品'!$A$4:$A$32=$B78)*('乐容-S级品'!$L$3:$CA$3=AJ$1)*('乐容-S级品'!$L$4:$CA$32)),0)</f>
      </c>
      <c r="AK78" s="280">
        <f>IFERROR(SUMPRODUCT(('控温被PRO-S级品'!$B$2:$B$10=$B78)*('控温被PRO-S级品'!$E$1:$BE$1=AK$1)*('控温被PRO-S级品'!$E$2:$BE$10)),0)+IFERROR(SUMPRODUCT(('冬被-S级品'!$B$2:$B$10=$B78)*('冬被-S级品'!$E$1:$AW$1=AK$1)*('冬被-S级品'!$E$2:$AW$10)),0)+IFERROR(SUMPRODUCT(('白止-S级品'!$A$2:$A$26=$B78)*('白止-S级品'!$D$1:$AV$1=AK$1)*('白止-S级品'!$D$2:$AV$26)),0)+IFERROR(SUMPRODUCT(('乐容-S级品'!$A$4:$A$32=$B78)*('乐容-S级品'!$L$3:$CA$3=AK$1)*('乐容-S级品'!$L$4:$CA$32)),0)</f>
      </c>
      <c r="AL78" s="280">
        <f>IFERROR(SUMPRODUCT(('控温被PRO-S级品'!$B$2:$B$10=$B78)*('控温被PRO-S级品'!$E$1:$BE$1=AL$1)*('控温被PRO-S级品'!$E$2:$BE$10)),0)+IFERROR(SUMPRODUCT(('冬被-S级品'!$B$2:$B$10=$B78)*('冬被-S级品'!$E$1:$AW$1=AL$1)*('冬被-S级品'!$E$2:$AW$10)),0)+IFERROR(SUMPRODUCT(('白止-S级品'!$A$2:$A$26=$B78)*('白止-S级品'!$D$1:$AV$1=AL$1)*('白止-S级品'!$D$2:$AV$26)),0)+IFERROR(SUMPRODUCT(('乐容-S级品'!$A$4:$A$32=$B78)*('乐容-S级品'!$L$3:$CA$3=AL$1)*('乐容-S级品'!$L$4:$CA$32)),0)</f>
      </c>
      <c r="AM78" s="280">
        <f>IFERROR(SUMPRODUCT(('控温被PRO-S级品'!$B$2:$B$10=$B78)*('控温被PRO-S级品'!$E$1:$BE$1=AM$1)*('控温被PRO-S级品'!$E$2:$BE$10)),0)+IFERROR(SUMPRODUCT(('冬被-S级品'!$B$2:$B$10=$B78)*('冬被-S级品'!$E$1:$AW$1=AM$1)*('冬被-S级品'!$E$2:$AW$10)),0)+IFERROR(SUMPRODUCT(('白止-S级品'!$A$2:$A$26=$B78)*('白止-S级品'!$D$1:$AV$1=AM$1)*('白止-S级品'!$D$2:$AV$26)),0)+IFERROR(SUMPRODUCT(('乐容-S级品'!$A$4:$A$32=$B78)*('乐容-S级品'!$L$3:$CA$3=AM$1)*('乐容-S级品'!$L$4:$CA$32)),0)</f>
      </c>
      <c r="AN78" s="280">
        <f>IFERROR(SUMPRODUCT(('控温被PRO-S级品'!$B$2:$B$10=$B78)*('控温被PRO-S级品'!$E$1:$BE$1=AN$1)*('控温被PRO-S级品'!$E$2:$BE$10)),0)+IFERROR(SUMPRODUCT(('冬被-S级品'!$B$2:$B$10=$B78)*('冬被-S级品'!$E$1:$AW$1=AN$1)*('冬被-S级品'!$E$2:$AW$10)),0)+IFERROR(SUMPRODUCT(('白止-S级品'!$A$2:$A$26=$B78)*('白止-S级品'!$D$1:$AV$1=AN$1)*('白止-S级品'!$D$2:$AV$26)),0)+IFERROR(SUMPRODUCT(('乐容-S级品'!$A$4:$A$32=$B78)*('乐容-S级品'!$L$3:$CA$3=AN$1)*('乐容-S级品'!$L$4:$CA$32)),0)</f>
      </c>
      <c r="AO78" s="280">
        <f>IFERROR(SUMPRODUCT(('控温被PRO-S级品'!$B$2:$B$10=$B78)*('控温被PRO-S级品'!$E$1:$BE$1=AO$1)*('控温被PRO-S级品'!$E$2:$BE$10)),0)+IFERROR(SUMPRODUCT(('冬被-S级品'!$B$2:$B$10=$B78)*('冬被-S级品'!$E$1:$AW$1=AO$1)*('冬被-S级品'!$E$2:$AW$10)),0)+IFERROR(SUMPRODUCT(('白止-S级品'!$A$2:$A$26=$B78)*('白止-S级品'!$D$1:$AV$1=AO$1)*('白止-S级品'!$D$2:$AV$26)),0)+IFERROR(SUMPRODUCT(('乐容-S级品'!$A$4:$A$32=$B78)*('乐容-S级品'!$L$3:$CA$3=AO$1)*('乐容-S级品'!$L$4:$CA$32)),0)</f>
      </c>
      <c r="AP78" s="280">
        <f>IFERROR(SUMPRODUCT(('控温被PRO-S级品'!$B$2:$B$10=$B78)*('控温被PRO-S级品'!$E$1:$BE$1=AP$1)*('控温被PRO-S级品'!$E$2:$BE$10)),0)+IFERROR(SUMPRODUCT(('冬被-S级品'!$B$2:$B$10=$B78)*('冬被-S级品'!$E$1:$AW$1=AP$1)*('冬被-S级品'!$E$2:$AW$10)),0)+IFERROR(SUMPRODUCT(('白止-S级品'!$A$2:$A$26=$B78)*('白止-S级品'!$D$1:$AV$1=AP$1)*('白止-S级品'!$D$2:$AV$26)),0)+IFERROR(SUMPRODUCT(('乐容-S级品'!$A$4:$A$32=$B78)*('乐容-S级品'!$L$3:$CA$3=AP$1)*('乐容-S级品'!$L$4:$CA$32)),0)</f>
      </c>
      <c r="AQ78" s="280">
        <f>IFERROR(SUMPRODUCT(('控温被PRO-S级品'!$B$2:$B$10=$B78)*('控温被PRO-S级品'!$E$1:$BE$1=AQ$1)*('控温被PRO-S级品'!$E$2:$BE$10)),0)+IFERROR(SUMPRODUCT(('冬被-S级品'!$B$2:$B$10=$B78)*('冬被-S级品'!$E$1:$AW$1=AQ$1)*('冬被-S级品'!$E$2:$AW$10)),0)+IFERROR(SUMPRODUCT(('白止-S级品'!$A$2:$A$26=$B78)*('白止-S级品'!$D$1:$AV$1=AQ$1)*('白止-S级品'!$D$2:$AV$26)),0)+IFERROR(SUMPRODUCT(('乐容-S级品'!$A$4:$A$32=$B78)*('乐容-S级品'!$L$3:$CA$3=AQ$1)*('乐容-S级品'!$L$4:$CA$32)),0)</f>
      </c>
      <c r="AR78" s="280">
        <f>IFERROR(SUMPRODUCT(('控温被PRO-S级品'!$B$2:$B$10=$B78)*('控温被PRO-S级品'!$E$1:$BE$1=AR$1)*('控温被PRO-S级品'!$E$2:$BE$10)),0)+IFERROR(SUMPRODUCT(('冬被-S级品'!$B$2:$B$10=$B78)*('冬被-S级品'!$E$1:$AW$1=AR$1)*('冬被-S级品'!$E$2:$AW$10)),0)+IFERROR(SUMPRODUCT(('白止-S级品'!$A$2:$A$26=$B78)*('白止-S级品'!$D$1:$AV$1=AR$1)*('白止-S级品'!$D$2:$AV$26)),0)+IFERROR(SUMPRODUCT(('乐容-S级品'!$A$4:$A$32=$B78)*('乐容-S级品'!$L$3:$CA$3=AR$1)*('乐容-S级品'!$L$4:$CA$32)),0)</f>
      </c>
      <c r="AS78" s="280">
        <f>IFERROR(SUMPRODUCT(('控温被PRO-S级品'!$B$2:$B$10=$B78)*('控温被PRO-S级品'!$E$1:$BE$1=AS$1)*('控温被PRO-S级品'!$E$2:$BE$10)),0)+IFERROR(SUMPRODUCT(('冬被-S级品'!$B$2:$B$10=$B78)*('冬被-S级品'!$E$1:$AW$1=AS$1)*('冬被-S级品'!$E$2:$AW$10)),0)+IFERROR(SUMPRODUCT(('白止-S级品'!$A$2:$A$26=$B78)*('白止-S级品'!$D$1:$AV$1=AS$1)*('白止-S级品'!$D$2:$AV$26)),0)+IFERROR(SUMPRODUCT(('乐容-S级品'!$A$4:$A$32=$B78)*('乐容-S级品'!$L$3:$CA$3=AS$1)*('乐容-S级品'!$L$4:$CA$32)),0)</f>
      </c>
      <c r="AT78" s="280">
        <f>IFERROR(SUMPRODUCT(('控温被PRO-S级品'!$B$2:$B$10=$B78)*('控温被PRO-S级品'!$E$1:$BE$1=AT$1)*('控温被PRO-S级品'!$E$2:$BE$10)),0)+IFERROR(SUMPRODUCT(('冬被-S级品'!$B$2:$B$10=$B78)*('冬被-S级品'!$E$1:$AW$1=AT$1)*('冬被-S级品'!$E$2:$AW$10)),0)+IFERROR(SUMPRODUCT(('白止-S级品'!$A$2:$A$26=$B78)*('白止-S级品'!$D$1:$AV$1=AT$1)*('白止-S级品'!$D$2:$AV$26)),0)+IFERROR(SUMPRODUCT(('乐容-S级品'!$A$4:$A$32=$B78)*('乐容-S级品'!$L$3:$CA$3=AT$1)*('乐容-S级品'!$L$4:$CA$32)),0)</f>
      </c>
      <c r="AU78" s="280">
        <f>IFERROR(SUMPRODUCT(('控温被PRO-S级品'!$B$2:$B$10=$B78)*('控温被PRO-S级品'!$E$1:$BE$1=AU$1)*('控温被PRO-S级品'!$E$2:$BE$10)),0)+IFERROR(SUMPRODUCT(('冬被-S级品'!$B$2:$B$10=$B78)*('冬被-S级品'!$E$1:$AW$1=AU$1)*('冬被-S级品'!$E$2:$AW$10)),0)+IFERROR(SUMPRODUCT(('白止-S级品'!$A$2:$A$26=$B78)*('白止-S级品'!$D$1:$AV$1=AU$1)*('白止-S级品'!$D$2:$AV$26)),0)+IFERROR(SUMPRODUCT(('乐容-S级品'!$A$4:$A$32=$B78)*('乐容-S级品'!$L$3:$CA$3=AU$1)*('乐容-S级品'!$L$4:$CA$32)),0)</f>
      </c>
      <c r="AV78" s="280">
        <f>IFERROR(SUMPRODUCT(('控温被PRO-S级品'!$B$2:$B$10=$B78)*('控温被PRO-S级品'!$E$1:$BE$1=AV$1)*('控温被PRO-S级品'!$E$2:$BE$10)),0)+IFERROR(SUMPRODUCT(('冬被-S级品'!$B$2:$B$10=$B78)*('冬被-S级品'!$E$1:$AW$1=AV$1)*('冬被-S级品'!$E$2:$AW$10)),0)+IFERROR(SUMPRODUCT(('白止-S级品'!$A$2:$A$26=$B78)*('白止-S级品'!$D$1:$AV$1=AV$1)*('白止-S级品'!$D$2:$AV$26)),0)+IFERROR(SUMPRODUCT(('乐容-S级品'!$A$4:$A$32=$B78)*('乐容-S级品'!$L$3:$CA$3=AV$1)*('乐容-S级品'!$L$4:$CA$32)),0)</f>
      </c>
      <c r="AW78" s="280">
        <f>IFERROR(SUMPRODUCT(('控温被PRO-S级品'!$B$2:$B$10=$B78)*('控温被PRO-S级品'!$E$1:$BE$1=AW$1)*('控温被PRO-S级品'!$E$2:$BE$10)),0)+IFERROR(SUMPRODUCT(('冬被-S级品'!$B$2:$B$10=$B78)*('冬被-S级品'!$E$1:$AW$1=AW$1)*('冬被-S级品'!$E$2:$AW$10)),0)+IFERROR(SUMPRODUCT(('白止-S级品'!$A$2:$A$26=$B78)*('白止-S级品'!$D$1:$AV$1=AW$1)*('白止-S级品'!$D$2:$AV$26)),0)+IFERROR(SUMPRODUCT(('乐容-S级品'!$A$4:$A$32=$B78)*('乐容-S级品'!$L$3:$CA$3=AW$1)*('乐容-S级品'!$L$4:$CA$32)),0)</f>
      </c>
      <c r="AX78" s="280">
        <f>IFERROR(SUMPRODUCT(('控温被PRO-S级品'!$B$2:$B$10=$B78)*('控温被PRO-S级品'!$E$1:$BE$1=AX$1)*('控温被PRO-S级品'!$E$2:$BE$10)),0)+IFERROR(SUMPRODUCT(('冬被-S级品'!$B$2:$B$10=$B78)*('冬被-S级品'!$E$1:$AW$1=AX$1)*('冬被-S级品'!$E$2:$AW$10)),0)+IFERROR(SUMPRODUCT(('白止-S级品'!$A$2:$A$26=$B78)*('白止-S级品'!$D$1:$AV$1=AX$1)*('白止-S级品'!$D$2:$AV$26)),0)+IFERROR(SUMPRODUCT(('乐容-S级品'!$A$4:$A$32=$B78)*('乐容-S级品'!$L$3:$CA$3=AX$1)*('乐容-S级品'!$L$4:$CA$32)),0)</f>
      </c>
      <c r="AY78" s="280">
        <f>IFERROR(SUMPRODUCT(('控温被PRO-S级品'!$B$2:$B$10=$B78)*('控温被PRO-S级品'!$E$1:$BE$1=AY$1)*('控温被PRO-S级品'!$E$2:$BE$10)),0)+IFERROR(SUMPRODUCT(('冬被-S级品'!$B$2:$B$10=$B78)*('冬被-S级品'!$E$1:$AW$1=AY$1)*('冬被-S级品'!$E$2:$AW$10)),0)+IFERROR(SUMPRODUCT(('白止-S级品'!$A$2:$A$26=$B78)*('白止-S级品'!$D$1:$AV$1=AY$1)*('白止-S级品'!$D$2:$AV$26)),0)+IFERROR(SUMPRODUCT(('乐容-S级品'!$A$4:$A$32=$B78)*('乐容-S级品'!$L$3:$CA$3=AY$1)*('乐容-S级品'!$L$4:$CA$32)),0)</f>
      </c>
      <c r="AZ78" s="280">
        <f>IFERROR(SUMPRODUCT(('控温被PRO-S级品'!$B$2:$B$10=$B78)*('控温被PRO-S级品'!$E$1:$BE$1=AZ$1)*('控温被PRO-S级品'!$E$2:$BE$10)),0)+IFERROR(SUMPRODUCT(('冬被-S级品'!$B$2:$B$10=$B78)*('冬被-S级品'!$E$1:$AW$1=AZ$1)*('冬被-S级品'!$E$2:$AW$10)),0)+IFERROR(SUMPRODUCT(('白止-S级品'!$A$2:$A$26=$B78)*('白止-S级品'!$D$1:$AV$1=AZ$1)*('白止-S级品'!$D$2:$AV$26)),0)+IFERROR(SUMPRODUCT(('乐容-S级品'!$A$4:$A$32=$B78)*('乐容-S级品'!$L$3:$CA$3=AZ$1)*('乐容-S级品'!$L$4:$CA$32)),0)</f>
      </c>
      <c r="BA78" s="280">
        <f>IFERROR(SUMPRODUCT(('控温被PRO-S级品'!$B$2:$B$10=$B78)*('控温被PRO-S级品'!$E$1:$BE$1=BA$1)*('控温被PRO-S级品'!$E$2:$BE$10)),0)+IFERROR(SUMPRODUCT(('冬被-S级品'!$B$2:$B$10=$B78)*('冬被-S级品'!$E$1:$AW$1=BA$1)*('冬被-S级品'!$E$2:$AW$10)),0)+IFERROR(SUMPRODUCT(('白止-S级品'!$A$2:$A$26=$B78)*('白止-S级品'!$D$1:$AV$1=BA$1)*('白止-S级品'!$D$2:$AV$26)),0)+IFERROR(SUMPRODUCT(('乐容-S级品'!$A$4:$A$32=$B78)*('乐容-S级品'!$L$3:$CA$3=BA$1)*('乐容-S级品'!$L$4:$CA$32)),0)</f>
      </c>
      <c r="BB78" s="280">
        <f>IFERROR(SUMPRODUCT(('控温被PRO-S级品'!$B$2:$B$10=$B78)*('控温被PRO-S级品'!$E$1:$BE$1=BB$1)*('控温被PRO-S级品'!$E$2:$BE$10)),0)+IFERROR(SUMPRODUCT(('冬被-S级品'!$B$2:$B$10=$B78)*('冬被-S级品'!$E$1:$AW$1=BB$1)*('冬被-S级品'!$E$2:$AW$10)),0)+IFERROR(SUMPRODUCT(('白止-S级品'!$A$2:$A$26=$B78)*('白止-S级品'!$D$1:$AV$1=BB$1)*('白止-S级品'!$D$2:$AV$26)),0)+IFERROR(SUMPRODUCT(('乐容-S级品'!$A$4:$A$32=$B78)*('乐容-S级品'!$L$3:$CA$3=BB$1)*('乐容-S级品'!$L$4:$CA$32)),0)</f>
      </c>
      <c r="BC78" s="280">
        <f>IFERROR(SUMPRODUCT(('控温被PRO-S级品'!$B$2:$B$10=$B78)*('控温被PRO-S级品'!$E$1:$BE$1=BC$1)*('控温被PRO-S级品'!$E$2:$BE$10)),0)+IFERROR(SUMPRODUCT(('冬被-S级品'!$B$2:$B$10=$B78)*('冬被-S级品'!$E$1:$AW$1=BC$1)*('冬被-S级品'!$E$2:$AW$10)),0)+IFERROR(SUMPRODUCT(('白止-S级品'!$A$2:$A$26=$B78)*('白止-S级品'!$D$1:$AV$1=BC$1)*('白止-S级品'!$D$2:$AV$26)),0)+IFERROR(SUMPRODUCT(('乐容-S级品'!$A$4:$A$32=$B78)*('乐容-S级品'!$L$3:$CA$3=BC$1)*('乐容-S级品'!$L$4:$CA$32)),0)</f>
      </c>
      <c r="BD78" s="280">
        <f>IFERROR(SUMPRODUCT(('控温被PRO-S级品'!$B$2:$B$10=$B78)*('控温被PRO-S级品'!$E$1:$BE$1=BD$1)*('控温被PRO-S级品'!$E$2:$BE$10)),0)+IFERROR(SUMPRODUCT(('冬被-S级品'!$B$2:$B$10=$B78)*('冬被-S级品'!$E$1:$AW$1=BD$1)*('冬被-S级品'!$E$2:$AW$10)),0)+IFERROR(SUMPRODUCT(('白止-S级品'!$A$2:$A$26=$B78)*('白止-S级品'!$D$1:$AV$1=BD$1)*('白止-S级品'!$D$2:$AV$26)),0)+IFERROR(SUMPRODUCT(('乐容-S级品'!$A$4:$A$32=$B78)*('乐容-S级品'!$L$3:$CA$3=BD$1)*('乐容-S级品'!$L$4:$CA$32)),0)</f>
      </c>
      <c r="BE78" s="280">
        <f>IFERROR(SUMPRODUCT(('控温被PRO-S级品'!$B$2:$B$10=$B78)*('控温被PRO-S级品'!$E$1:$BE$1=BE$1)*('控温被PRO-S级品'!$E$2:$BE$10)),0)+IFERROR(SUMPRODUCT(('冬被-S级品'!$B$2:$B$10=$B78)*('冬被-S级品'!$E$1:$AW$1=BE$1)*('冬被-S级品'!$E$2:$AW$10)),0)+IFERROR(SUMPRODUCT(('白止-S级品'!$A$2:$A$26=$B78)*('白止-S级品'!$D$1:$AV$1=BE$1)*('白止-S级品'!$D$2:$AV$26)),0)+IFERROR(SUMPRODUCT(('乐容-S级品'!$A$4:$A$32=$B78)*('乐容-S级品'!$L$3:$CA$3=BE$1)*('乐容-S级品'!$L$4:$CA$32)),0)</f>
      </c>
      <c r="BF78" s="280">
        <f>IFERROR(SUMPRODUCT(('控温被PRO-S级品'!$B$2:$B$10=$B78)*('控温被PRO-S级品'!$E$1:$BE$1=BF$1)*('控温被PRO-S级品'!$E$2:$BE$10)),0)+IFERROR(SUMPRODUCT(('冬被-S级品'!$B$2:$B$10=$B78)*('冬被-S级品'!$E$1:$AW$1=BF$1)*('冬被-S级品'!$E$2:$AW$10)),0)+IFERROR(SUMPRODUCT(('白止-S级品'!$A$2:$A$26=$B78)*('白止-S级品'!$D$1:$AV$1=BF$1)*('白止-S级品'!$D$2:$AV$26)),0)+IFERROR(SUMPRODUCT(('乐容-S级品'!$A$4:$A$32=$B78)*('乐容-S级品'!$L$3:$CA$3=BF$1)*('乐容-S级品'!$L$4:$CA$32)),0)</f>
      </c>
      <c r="BG78" s="280">
        <f>IFERROR(SUMPRODUCT(('控温被PRO-S级品'!$B$2:$B$10=$B78)*('控温被PRO-S级品'!$E$1:$BE$1=BG$1)*('控温被PRO-S级品'!$E$2:$BE$10)),0)+IFERROR(SUMPRODUCT(('冬被-S级品'!$B$2:$B$10=$B78)*('冬被-S级品'!$E$1:$AW$1=BG$1)*('冬被-S级品'!$E$2:$AW$10)),0)+IFERROR(SUMPRODUCT(('白止-S级品'!$A$2:$A$26=$B78)*('白止-S级品'!$D$1:$AV$1=BG$1)*('白止-S级品'!$D$2:$AV$26)),0)+IFERROR(SUMPRODUCT(('乐容-S级品'!$A$4:$A$32=$B78)*('乐容-S级品'!$L$3:$CA$3=BG$1)*('乐容-S级品'!$L$4:$CA$32)),0)</f>
      </c>
      <c r="BH78" s="280">
        <f>IFERROR(SUMPRODUCT(('控温被PRO-S级品'!$B$2:$B$10=$B78)*('控温被PRO-S级品'!$E$1:$BE$1=BH$1)*('控温被PRO-S级品'!$E$2:$BE$10)),0)+IFERROR(SUMPRODUCT(('冬被-S级品'!$B$2:$B$10=$B78)*('冬被-S级品'!$E$1:$AW$1=BH$1)*('冬被-S级品'!$E$2:$AW$10)),0)+IFERROR(SUMPRODUCT(('白止-S级品'!$A$2:$A$26=$B78)*('白止-S级品'!$D$1:$AV$1=BH$1)*('白止-S级品'!$D$2:$AV$26)),0)+IFERROR(SUMPRODUCT(('乐容-S级品'!$A$4:$A$32=$B78)*('乐容-S级品'!$L$3:$CA$3=BH$1)*('乐容-S级品'!$L$4:$CA$32)),0)</f>
      </c>
      <c r="BI78" s="280">
        <f>IFERROR(SUMPRODUCT(('控温被PRO-S级品'!$B$2:$B$10=$B78)*('控温被PRO-S级品'!$E$1:$BE$1=BI$1)*('控温被PRO-S级品'!$E$2:$BE$10)),0)+IFERROR(SUMPRODUCT(('冬被-S级品'!$B$2:$B$10=$B78)*('冬被-S级品'!$E$1:$AW$1=BI$1)*('冬被-S级品'!$E$2:$AW$10)),0)+IFERROR(SUMPRODUCT(('白止-S级品'!$A$2:$A$26=$B78)*('白止-S级品'!$D$1:$AV$1=BI$1)*('白止-S级品'!$D$2:$AV$26)),0)+IFERROR(SUMPRODUCT(('乐容-S级品'!$A$4:$A$32=$B78)*('乐容-S级品'!$L$3:$CA$3=BI$1)*('乐容-S级品'!$L$4:$CA$32)),0)</f>
      </c>
      <c r="BJ78" s="280">
        <f>IFERROR(SUMPRODUCT(('控温被PRO-S级品'!$B$2:$B$10=$B78)*('控温被PRO-S级品'!$E$1:$BE$1=BJ$1)*('控温被PRO-S级品'!$E$2:$BE$10)),0)+IFERROR(SUMPRODUCT(('冬被-S级品'!$B$2:$B$10=$B78)*('冬被-S级品'!$E$1:$AW$1=BJ$1)*('冬被-S级品'!$E$2:$AW$10)),0)+IFERROR(SUMPRODUCT(('白止-S级品'!$A$2:$A$26=$B78)*('白止-S级品'!$D$1:$AV$1=BJ$1)*('白止-S级品'!$D$2:$AV$26)),0)+IFERROR(SUMPRODUCT(('乐容-S级品'!$A$4:$A$32=$B78)*('乐容-S级品'!$L$3:$CA$3=BJ$1)*('乐容-S级品'!$L$4:$CA$32)),0)</f>
      </c>
      <c r="BK78" s="280">
        <f>IFERROR(SUMPRODUCT(('控温被PRO-S级品'!$B$2:$B$10=$B78)*('控温被PRO-S级品'!$E$1:$BE$1=BK$1)*('控温被PRO-S级品'!$E$2:$BE$10)),0)+IFERROR(SUMPRODUCT(('冬被-S级品'!$B$2:$B$10=$B78)*('冬被-S级品'!$E$1:$AW$1=BK$1)*('冬被-S级品'!$E$2:$AW$10)),0)+IFERROR(SUMPRODUCT(('白止-S级品'!$A$2:$A$26=$B78)*('白止-S级品'!$D$1:$AV$1=BK$1)*('白止-S级品'!$D$2:$AV$26)),0)+IFERROR(SUMPRODUCT(('乐容-S级品'!$A$4:$A$32=$B78)*('乐容-S级品'!$L$3:$CA$3=BK$1)*('乐容-S级品'!$L$4:$CA$32)),0)</f>
      </c>
      <c r="BL78" s="280">
        <f>IFERROR(SUMPRODUCT(('控温被PRO-S级品'!$B$2:$B$10=$B78)*('控温被PRO-S级品'!$E$1:$BE$1=BL$1)*('控温被PRO-S级品'!$E$2:$BE$10)),0)+IFERROR(SUMPRODUCT(('冬被-S级品'!$B$2:$B$10=$B78)*('冬被-S级品'!$E$1:$AW$1=BL$1)*('冬被-S级品'!$E$2:$AW$10)),0)+IFERROR(SUMPRODUCT(('白止-S级品'!$A$2:$A$26=$B78)*('白止-S级品'!$D$1:$AV$1=BL$1)*('白止-S级品'!$D$2:$AV$26)),0)+IFERROR(SUMPRODUCT(('乐容-S级品'!$A$4:$A$32=$B78)*('乐容-S级品'!$L$3:$CA$3=BL$1)*('乐容-S级品'!$L$4:$CA$32)),0)</f>
      </c>
      <c r="BM78" s="280">
        <f>IFERROR(SUMPRODUCT(('控温被PRO-S级品'!$B$2:$B$10=$B78)*('控温被PRO-S级品'!$E$1:$BE$1=BM$1)*('控温被PRO-S级品'!$E$2:$BE$10)),0)+IFERROR(SUMPRODUCT(('冬被-S级品'!$B$2:$B$10=$B78)*('冬被-S级品'!$E$1:$AW$1=BM$1)*('冬被-S级品'!$E$2:$AW$10)),0)+IFERROR(SUMPRODUCT(('白止-S级品'!$A$2:$A$26=$B78)*('白止-S级品'!$D$1:$AV$1=BM$1)*('白止-S级品'!$D$2:$AV$26)),0)+IFERROR(SUMPRODUCT(('乐容-S级品'!$A$4:$A$32=$B78)*('乐容-S级品'!$L$3:$CA$3=BM$1)*('乐容-S级品'!$L$4:$CA$32)),0)</f>
      </c>
      <c r="BN78" s="280">
        <f>IFERROR(SUMPRODUCT(('控温被PRO-S级品'!$B$2:$B$10=$B78)*('控温被PRO-S级品'!$E$1:$BE$1=BN$1)*('控温被PRO-S级品'!$E$2:$BE$10)),0)+IFERROR(SUMPRODUCT(('冬被-S级品'!$B$2:$B$10=$B78)*('冬被-S级品'!$E$1:$AW$1=BN$1)*('冬被-S级品'!$E$2:$AW$10)),0)+IFERROR(SUMPRODUCT(('白止-S级品'!$A$2:$A$26=$B78)*('白止-S级品'!$D$1:$AV$1=BN$1)*('白止-S级品'!$D$2:$AV$26)),0)+IFERROR(SUMPRODUCT(('乐容-S级品'!$A$4:$A$32=$B78)*('乐容-S级品'!$L$3:$CA$3=BN$1)*('乐容-S级品'!$L$4:$CA$32)),0)</f>
      </c>
      <c r="BO78" s="280">
        <f>IFERROR(SUMPRODUCT(('控温被PRO-S级品'!$B$2:$B$10=$B78)*('控温被PRO-S级品'!$E$1:$BE$1=BO$1)*('控温被PRO-S级品'!$E$2:$BE$10)),0)+IFERROR(SUMPRODUCT(('冬被-S级品'!$B$2:$B$10=$B78)*('冬被-S级品'!$E$1:$AW$1=BO$1)*('冬被-S级品'!$E$2:$AW$10)),0)+IFERROR(SUMPRODUCT(('白止-S级品'!$A$2:$A$26=$B78)*('白止-S级品'!$D$1:$AV$1=BO$1)*('白止-S级品'!$D$2:$AV$26)),0)+IFERROR(SUMPRODUCT(('乐容-S级品'!$A$4:$A$32=$B78)*('乐容-S级品'!$L$3:$CA$3=BO$1)*('乐容-S级品'!$L$4:$CA$32)),0)</f>
      </c>
      <c r="BP78" s="280">
        <f>IFERROR(SUMPRODUCT(('控温被PRO-S级品'!$B$2:$B$10=$B78)*('控温被PRO-S级品'!$E$1:$BE$1=BP$1)*('控温被PRO-S级品'!$E$2:$BE$10)),0)+IFERROR(SUMPRODUCT(('冬被-S级品'!$B$2:$B$10=$B78)*('冬被-S级品'!$E$1:$AW$1=BP$1)*('冬被-S级品'!$E$2:$AW$10)),0)+IFERROR(SUMPRODUCT(('白止-S级品'!$A$2:$A$26=$B78)*('白止-S级品'!$D$1:$AV$1=BP$1)*('白止-S级品'!$D$2:$AV$26)),0)+IFERROR(SUMPRODUCT(('乐容-S级品'!$A$4:$A$32=$B78)*('乐容-S级品'!$L$3:$CA$3=BP$1)*('乐容-S级品'!$L$4:$CA$32)),0)</f>
      </c>
      <c r="BQ78" s="280">
        <f>IFERROR(SUMPRODUCT(('控温被PRO-S级品'!$B$2:$B$10=$B78)*('控温被PRO-S级品'!$E$1:$BE$1=BQ$1)*('控温被PRO-S级品'!$E$2:$BE$10)),0)+IFERROR(SUMPRODUCT(('冬被-S级品'!$B$2:$B$10=$B78)*('冬被-S级品'!$E$1:$AW$1=BQ$1)*('冬被-S级品'!$E$2:$AW$10)),0)+IFERROR(SUMPRODUCT(('白止-S级品'!$A$2:$A$26=$B78)*('白止-S级品'!$D$1:$AV$1=BQ$1)*('白止-S级品'!$D$2:$AV$26)),0)+IFERROR(SUMPRODUCT(('乐容-S级品'!$A$4:$A$32=$B78)*('乐容-S级品'!$L$3:$CA$3=BQ$1)*('乐容-S级品'!$L$4:$CA$32)),0)</f>
      </c>
      <c r="BR78" s="280">
        <f>IFERROR(SUMPRODUCT(('控温被PRO-S级品'!$B$2:$B$10=$B78)*('控温被PRO-S级品'!$E$1:$BE$1=BR$1)*('控温被PRO-S级品'!$E$2:$BE$10)),0)+IFERROR(SUMPRODUCT(('冬被-S级品'!$B$2:$B$10=$B78)*('冬被-S级品'!$E$1:$AW$1=BR$1)*('冬被-S级品'!$E$2:$AW$10)),0)+IFERROR(SUMPRODUCT(('白止-S级品'!$A$2:$A$26=$B78)*('白止-S级品'!$D$1:$AV$1=BR$1)*('白止-S级品'!$D$2:$AV$26)),0)+IFERROR(SUMPRODUCT(('乐容-S级品'!$A$4:$A$32=$B78)*('乐容-S级品'!$L$3:$CA$3=BR$1)*('乐容-S级品'!$L$4:$CA$32)),0)</f>
      </c>
      <c r="BS78" s="280">
        <f>IFERROR(SUMPRODUCT(('控温被PRO-S级品'!$B$2:$B$10=$B78)*('控温被PRO-S级品'!$E$1:$BE$1=BS$1)*('控温被PRO-S级品'!$E$2:$BE$10)),0)+IFERROR(SUMPRODUCT(('冬被-S级品'!$B$2:$B$10=$B78)*('冬被-S级品'!$E$1:$AW$1=BS$1)*('冬被-S级品'!$E$2:$AW$10)),0)+IFERROR(SUMPRODUCT(('白止-S级品'!$A$2:$A$26=$B78)*('白止-S级品'!$D$1:$AV$1=BS$1)*('白止-S级品'!$D$2:$AV$26)),0)+IFERROR(SUMPRODUCT(('乐容-S级品'!$A$4:$A$32=$B78)*('乐容-S级品'!$L$3:$CA$3=BS$1)*('乐容-S级品'!$L$4:$CA$32)),0)</f>
      </c>
      <c r="BT78" s="280">
        <f>IFERROR(SUMPRODUCT(('控温被PRO-S级品'!$B$2:$B$10=$B78)*('控温被PRO-S级品'!$E$1:$BE$1=BT$1)*('控温被PRO-S级品'!$E$2:$BE$10)),0)+IFERROR(SUMPRODUCT(('冬被-S级品'!$B$2:$B$10=$B78)*('冬被-S级品'!$E$1:$AW$1=BT$1)*('冬被-S级品'!$E$2:$AW$10)),0)+IFERROR(SUMPRODUCT(('白止-S级品'!$A$2:$A$26=$B78)*('白止-S级品'!$D$1:$AV$1=BT$1)*('白止-S级品'!$D$2:$AV$26)),0)+IFERROR(SUMPRODUCT(('乐容-S级品'!$A$4:$A$32=$B78)*('乐容-S级品'!$L$3:$CA$3=BT$1)*('乐容-S级品'!$L$4:$CA$32)),0)</f>
      </c>
      <c r="BU78" s="280">
        <f>IFERROR(SUMPRODUCT(('控温被PRO-S级品'!$B$2:$B$10=$B78)*('控温被PRO-S级品'!$E$1:$BE$1=BU$1)*('控温被PRO-S级品'!$E$2:$BE$10)),0)+IFERROR(SUMPRODUCT(('冬被-S级品'!$B$2:$B$10=$B78)*('冬被-S级品'!$E$1:$AW$1=BU$1)*('冬被-S级品'!$E$2:$AW$10)),0)+IFERROR(SUMPRODUCT(('白止-S级品'!$A$2:$A$26=$B78)*('白止-S级品'!$D$1:$AV$1=BU$1)*('白止-S级品'!$D$2:$AV$26)),0)+IFERROR(SUMPRODUCT(('乐容-S级品'!$A$4:$A$32=$B78)*('乐容-S级品'!$L$3:$CA$3=BU$1)*('乐容-S级品'!$L$4:$CA$32)),0)</f>
      </c>
      <c r="BV78" s="280">
        <f>IFERROR(SUMPRODUCT(('控温被PRO-S级品'!$B$2:$B$10=$B78)*('控温被PRO-S级品'!$E$1:$BE$1=BV$1)*('控温被PRO-S级品'!$E$2:$BE$10)),0)+IFERROR(SUMPRODUCT(('冬被-S级品'!$B$2:$B$10=$B78)*('冬被-S级品'!$E$1:$AW$1=BV$1)*('冬被-S级品'!$E$2:$AW$10)),0)+IFERROR(SUMPRODUCT(('白止-S级品'!$A$2:$A$26=$B78)*('白止-S级品'!$D$1:$AV$1=BV$1)*('白止-S级品'!$D$2:$AV$26)),0)+IFERROR(SUMPRODUCT(('乐容-S级品'!$A$4:$A$32=$B78)*('乐容-S级品'!$L$3:$CA$3=BV$1)*('乐容-S级品'!$L$4:$CA$32)),0)</f>
      </c>
      <c r="BW78" s="280">
        <f>IFERROR(SUMPRODUCT(('控温被PRO-S级品'!$B$2:$B$10=$B78)*('控温被PRO-S级品'!$E$1:$BE$1=BW$1)*('控温被PRO-S级品'!$E$2:$BE$10)),0)+IFERROR(SUMPRODUCT(('冬被-S级品'!$B$2:$B$10=$B78)*('冬被-S级品'!$E$1:$AW$1=BW$1)*('冬被-S级品'!$E$2:$AW$10)),0)+IFERROR(SUMPRODUCT(('白止-S级品'!$A$2:$A$26=$B78)*('白止-S级品'!$D$1:$AV$1=BW$1)*('白止-S级品'!$D$2:$AV$26)),0)+IFERROR(SUMPRODUCT(('乐容-S级品'!$A$4:$A$32=$B78)*('乐容-S级品'!$L$3:$CA$3=BW$1)*('乐容-S级品'!$L$4:$CA$32)),0)</f>
      </c>
      <c r="BX78" s="280">
        <f>IFERROR(SUMPRODUCT(('控温被PRO-S级品'!$B$2:$B$10=$B78)*('控温被PRO-S级品'!$E$1:$BE$1=BX$1)*('控温被PRO-S级品'!$E$2:$BE$10)),0)+IFERROR(SUMPRODUCT(('冬被-S级品'!$B$2:$B$10=$B78)*('冬被-S级品'!$E$1:$AW$1=BX$1)*('冬被-S级品'!$E$2:$AW$10)),0)+IFERROR(SUMPRODUCT(('白止-S级品'!$A$2:$A$26=$B78)*('白止-S级品'!$D$1:$AV$1=BX$1)*('白止-S级品'!$D$2:$AV$26)),0)+IFERROR(SUMPRODUCT(('乐容-S级品'!$A$4:$A$32=$B78)*('乐容-S级品'!$L$3:$CA$3=BX$1)*('乐容-S级品'!$L$4:$CA$32)),0)</f>
      </c>
      <c r="BY78" s="280">
        <f>IFERROR(SUMPRODUCT(('控温被PRO-S级品'!$B$2:$B$10=$B78)*('控温被PRO-S级品'!$E$1:$BE$1=BY$1)*('控温被PRO-S级品'!$E$2:$BE$10)),0)+IFERROR(SUMPRODUCT(('冬被-S级品'!$B$2:$B$10=$B78)*('冬被-S级品'!$E$1:$AW$1=BY$1)*('冬被-S级品'!$E$2:$AW$10)),0)+IFERROR(SUMPRODUCT(('白止-S级品'!$A$2:$A$26=$B78)*('白止-S级品'!$D$1:$AV$1=BY$1)*('白止-S级品'!$D$2:$AV$26)),0)+IFERROR(SUMPRODUCT(('乐容-S级品'!$A$4:$A$32=$B78)*('乐容-S级品'!$L$3:$CA$3=BY$1)*('乐容-S级品'!$L$4:$CA$32)),0)</f>
      </c>
      <c r="BZ78" s="280">
        <f>IFERROR(SUMPRODUCT(('控温被PRO-S级品'!$B$2:$B$10=$B78)*('控温被PRO-S级品'!$E$1:$BE$1=BZ$1)*('控温被PRO-S级品'!$E$2:$BE$10)),0)+IFERROR(SUMPRODUCT(('冬被-S级品'!$B$2:$B$10=$B78)*('冬被-S级品'!$E$1:$AW$1=BZ$1)*('冬被-S级品'!$E$2:$AW$10)),0)+IFERROR(SUMPRODUCT(('白止-S级品'!$A$2:$A$26=$B78)*('白止-S级品'!$D$1:$AV$1=BZ$1)*('白止-S级品'!$D$2:$AV$26)),0)+IFERROR(SUMPRODUCT(('乐容-S级品'!$A$4:$A$32=$B78)*('乐容-S级品'!$L$3:$CA$3=BZ$1)*('乐容-S级品'!$L$4:$CA$32)),0)</f>
      </c>
      <c r="CA78" s="280">
        <f>IFERROR(SUMPRODUCT(('控温被PRO-S级品'!$B$2:$B$10=$B78)*('控温被PRO-S级品'!$E$1:$BE$1=CA$1)*('控温被PRO-S级品'!$E$2:$BE$10)),0)+IFERROR(SUMPRODUCT(('冬被-S级品'!$B$2:$B$10=$B78)*('冬被-S级品'!$E$1:$AW$1=CA$1)*('冬被-S级品'!$E$2:$AW$10)),0)+IFERROR(SUMPRODUCT(('白止-S级品'!$A$2:$A$26=$B78)*('白止-S级品'!$D$1:$AV$1=CA$1)*('白止-S级品'!$D$2:$AV$26)),0)+IFERROR(SUMPRODUCT(('乐容-S级品'!$A$4:$A$32=$B78)*('乐容-S级品'!$L$3:$CA$3=CA$1)*('乐容-S级品'!$L$4:$CA$32)),0)</f>
      </c>
      <c r="CB78" s="280">
        <f>IFERROR(SUMPRODUCT(('控温被PRO-S级品'!$B$2:$B$10=$B78)*('控温被PRO-S级品'!$E$1:$BE$1=CB$1)*('控温被PRO-S级品'!$E$2:$BE$10)),0)+IFERROR(SUMPRODUCT(('冬被-S级品'!$B$2:$B$10=$B78)*('冬被-S级品'!$E$1:$AW$1=CB$1)*('冬被-S级品'!$E$2:$AW$10)),0)+IFERROR(SUMPRODUCT(('白止-S级品'!$A$2:$A$26=$B78)*('白止-S级品'!$D$1:$AV$1=CB$1)*('白止-S级品'!$D$2:$AV$26)),0)+IFERROR(SUMPRODUCT(('乐容-S级品'!$A$4:$A$32=$B78)*('乐容-S级品'!$L$3:$CA$3=CB$1)*('乐容-S级品'!$L$4:$CA$32)),0)</f>
      </c>
      <c r="CC78" s="280">
        <f>IFERROR(SUMPRODUCT(('控温被PRO-S级品'!$B$2:$B$10=$B78)*('控温被PRO-S级品'!$E$1:$BE$1=CC$1)*('控温被PRO-S级品'!$E$2:$BE$10)),0)+IFERROR(SUMPRODUCT(('冬被-S级品'!$B$2:$B$10=$B78)*('冬被-S级品'!$E$1:$AW$1=CC$1)*('冬被-S级品'!$E$2:$AW$10)),0)+IFERROR(SUMPRODUCT(('白止-S级品'!$A$2:$A$26=$B78)*('白止-S级品'!$D$1:$AV$1=CC$1)*('白止-S级品'!$D$2:$AV$26)),0)+IFERROR(SUMPRODUCT(('乐容-S级品'!$A$4:$A$32=$B78)*('乐容-S级品'!$L$3:$CA$3=CC$1)*('乐容-S级品'!$L$4:$CA$32)),0)</f>
      </c>
      <c r="CD78" s="280">
        <f>IFERROR(SUMPRODUCT(('控温被PRO-S级品'!$B$2:$B$10=$B78)*('控温被PRO-S级品'!$E$1:$BE$1=CD$1)*('控温被PRO-S级品'!$E$2:$BE$10)),0)+IFERROR(SUMPRODUCT(('冬被-S级品'!$B$2:$B$10=$B78)*('冬被-S级品'!$E$1:$AW$1=CD$1)*('冬被-S级品'!$E$2:$AW$10)),0)+IFERROR(SUMPRODUCT(('白止-S级品'!$A$2:$A$26=$B78)*('白止-S级品'!$D$1:$AV$1=CD$1)*('白止-S级品'!$D$2:$AV$26)),0)+IFERROR(SUMPRODUCT(('乐容-S级品'!$A$4:$A$32=$B78)*('乐容-S级品'!$L$3:$CA$3=CD$1)*('乐容-S级品'!$L$4:$CA$32)),0)</f>
      </c>
      <c r="CE78" s="280">
        <f>IFERROR(SUMPRODUCT(('控温被PRO-S级品'!$B$2:$B$10=$B78)*('控温被PRO-S级品'!$E$1:$BE$1=CE$1)*('控温被PRO-S级品'!$E$2:$BE$10)),0)+IFERROR(SUMPRODUCT(('冬被-S级品'!$B$2:$B$10=$B78)*('冬被-S级品'!$E$1:$AW$1=CE$1)*('冬被-S级品'!$E$2:$AW$10)),0)+IFERROR(SUMPRODUCT(('白止-S级品'!$A$2:$A$26=$B78)*('白止-S级品'!$D$1:$AV$1=CE$1)*('白止-S级品'!$D$2:$AV$26)),0)+IFERROR(SUMPRODUCT(('乐容-S级品'!$A$4:$A$32=$B78)*('乐容-S级品'!$L$3:$CA$3=CE$1)*('乐容-S级品'!$L$4:$CA$32)),0)</f>
      </c>
      <c r="CF78" s="280">
        <f>IFERROR(SUMPRODUCT(('控温被PRO-S级品'!$B$2:$B$10=$B78)*('控温被PRO-S级品'!$E$1:$BE$1=CF$1)*('控温被PRO-S级品'!$E$2:$BE$10)),0)+IFERROR(SUMPRODUCT(('冬被-S级品'!$B$2:$B$10=$B78)*('冬被-S级品'!$E$1:$AW$1=CF$1)*('冬被-S级品'!$E$2:$AW$10)),0)+IFERROR(SUMPRODUCT(('白止-S级品'!$A$2:$A$26=$B78)*('白止-S级品'!$D$1:$AV$1=CF$1)*('白止-S级品'!$D$2:$AV$26)),0)+IFERROR(SUMPRODUCT(('乐容-S级品'!$A$4:$A$32=$B78)*('乐容-S级品'!$L$3:$CA$3=CF$1)*('乐容-S级品'!$L$4:$CA$32)),0)</f>
      </c>
      <c r="CG78" s="280">
        <f>IFERROR(SUMPRODUCT(('控温被PRO-S级品'!$B$2:$B$10=$B78)*('控温被PRO-S级品'!$E$1:$BE$1=CG$1)*('控温被PRO-S级品'!$E$2:$BE$10)),0)+IFERROR(SUMPRODUCT(('冬被-S级品'!$B$2:$B$10=$B78)*('冬被-S级品'!$E$1:$AW$1=CG$1)*('冬被-S级品'!$E$2:$AW$10)),0)+IFERROR(SUMPRODUCT(('白止-S级品'!$A$2:$A$26=$B78)*('白止-S级品'!$D$1:$AV$1=CG$1)*('白止-S级品'!$D$2:$AV$26)),0)+IFERROR(SUMPRODUCT(('乐容-S级品'!$A$4:$A$32=$B78)*('乐容-S级品'!$L$3:$CA$3=CG$1)*('乐容-S级品'!$L$4:$CA$32)),0)</f>
      </c>
      <c r="CH78" s="280">
        <f>IFERROR(SUMPRODUCT(('控温被PRO-S级品'!$B$2:$B$10=$B78)*('控温被PRO-S级品'!$E$1:$BE$1=CH$1)*('控温被PRO-S级品'!$E$2:$BE$10)),0)+IFERROR(SUMPRODUCT(('冬被-S级品'!$B$2:$B$10=$B78)*('冬被-S级品'!$E$1:$AW$1=CH$1)*('冬被-S级品'!$E$2:$AW$10)),0)+IFERROR(SUMPRODUCT(('白止-S级品'!$A$2:$A$26=$B78)*('白止-S级品'!$D$1:$AV$1=CH$1)*('白止-S级品'!$D$2:$AV$26)),0)+IFERROR(SUMPRODUCT(('乐容-S级品'!$A$4:$A$32=$B78)*('乐容-S级品'!$L$3:$CA$3=CH$1)*('乐容-S级品'!$L$4:$CA$32)),0)</f>
      </c>
      <c r="CI78" s="280">
        <f>IFERROR(SUMPRODUCT(('控温被PRO-S级品'!$B$2:$B$10=$B78)*('控温被PRO-S级品'!$E$1:$BE$1=CI$1)*('控温被PRO-S级品'!$E$2:$BE$10)),0)+IFERROR(SUMPRODUCT(('冬被-S级品'!$B$2:$B$10=$B78)*('冬被-S级品'!$E$1:$AW$1=CI$1)*('冬被-S级品'!$E$2:$AW$10)),0)+IFERROR(SUMPRODUCT(('白止-S级品'!$A$2:$A$26=$B78)*('白止-S级品'!$D$1:$AV$1=CI$1)*('白止-S级品'!$D$2:$AV$26)),0)+IFERROR(SUMPRODUCT(('乐容-S级品'!$A$4:$A$32=$B78)*('乐容-S级品'!$L$3:$CA$3=CI$1)*('乐容-S级品'!$L$4:$CA$32)),0)</f>
      </c>
      <c r="CJ78" s="280">
        <f>IFERROR(SUMPRODUCT(('控温被PRO-S级品'!$B$2:$B$10=$B78)*('控温被PRO-S级品'!$E$1:$BE$1=CJ$1)*('控温被PRO-S级品'!$E$2:$BE$10)),0)+IFERROR(SUMPRODUCT(('冬被-S级品'!$B$2:$B$10=$B78)*('冬被-S级品'!$E$1:$AW$1=CJ$1)*('冬被-S级品'!$E$2:$AW$10)),0)+IFERROR(SUMPRODUCT(('白止-S级品'!$A$2:$A$26=$B78)*('白止-S级品'!$D$1:$AV$1=CJ$1)*('白止-S级品'!$D$2:$AV$26)),0)+IFERROR(SUMPRODUCT(('乐容-S级品'!$A$4:$A$32=$B78)*('乐容-S级品'!$L$3:$CA$3=CJ$1)*('乐容-S级品'!$L$4:$CA$32)),0)</f>
      </c>
      <c r="CK78" s="280">
        <f>IFERROR(SUMPRODUCT(('控温被PRO-S级品'!$B$2:$B$10=$B78)*('控温被PRO-S级品'!$E$1:$BE$1=CK$1)*('控温被PRO-S级品'!$E$2:$BE$10)),0)+IFERROR(SUMPRODUCT(('冬被-S级品'!$B$2:$B$10=$B78)*('冬被-S级品'!$E$1:$AW$1=CK$1)*('冬被-S级品'!$E$2:$AW$10)),0)+IFERROR(SUMPRODUCT(('白止-S级品'!$A$2:$A$26=$B78)*('白止-S级品'!$D$1:$AV$1=CK$1)*('白止-S级品'!$D$2:$AV$26)),0)+IFERROR(SUMPRODUCT(('乐容-S级品'!$A$4:$A$32=$B78)*('乐容-S级品'!$L$3:$CA$3=CK$1)*('乐容-S级品'!$L$4:$CA$32)),0)</f>
      </c>
      <c r="CL78" s="280">
        <f>IFERROR(SUMPRODUCT(('控温被PRO-S级品'!$B$2:$B$10=$B78)*('控温被PRO-S级品'!$E$1:$BE$1=CL$1)*('控温被PRO-S级品'!$E$2:$BE$10)),0)+IFERROR(SUMPRODUCT(('冬被-S级品'!$B$2:$B$10=$B78)*('冬被-S级品'!$E$1:$AW$1=CL$1)*('冬被-S级品'!$E$2:$AW$10)),0)+IFERROR(SUMPRODUCT(('白止-S级品'!$A$2:$A$26=$B78)*('白止-S级品'!$D$1:$AV$1=CL$1)*('白止-S级品'!$D$2:$AV$26)),0)+IFERROR(SUMPRODUCT(('乐容-S级品'!$A$4:$A$32=$B78)*('乐容-S级品'!$L$3:$CA$3=CL$1)*('乐容-S级品'!$L$4:$CA$32)),0)</f>
      </c>
      <c r="CM78" s="280">
        <f>IFERROR(SUMPRODUCT(('控温被PRO-S级品'!$B$2:$B$10=$B78)*('控温被PRO-S级品'!$E$1:$BE$1=CM$1)*('控温被PRO-S级品'!$E$2:$BE$10)),0)+IFERROR(SUMPRODUCT(('冬被-S级品'!$B$2:$B$10=$B78)*('冬被-S级品'!$E$1:$AW$1=CM$1)*('冬被-S级品'!$E$2:$AW$10)),0)+IFERROR(SUMPRODUCT(('白止-S级品'!$A$2:$A$26=$B78)*('白止-S级品'!$D$1:$AV$1=CM$1)*('白止-S级品'!$D$2:$AV$26)),0)+IFERROR(SUMPRODUCT(('乐容-S级品'!$A$4:$A$32=$B78)*('乐容-S级品'!$L$3:$CA$3=CM$1)*('乐容-S级品'!$L$4:$CA$32)),0)</f>
      </c>
      <c r="CN78" s="280">
        <f>IFERROR(SUMPRODUCT(('控温被PRO-S级品'!$B$2:$B$10=$B78)*('控温被PRO-S级品'!$E$1:$BE$1=CN$1)*('控温被PRO-S级品'!$E$2:$BE$10)),0)+IFERROR(SUMPRODUCT(('冬被-S级品'!$B$2:$B$10=$B78)*('冬被-S级品'!$E$1:$AW$1=CN$1)*('冬被-S级品'!$E$2:$AW$10)),0)+IFERROR(SUMPRODUCT(('白止-S级品'!$A$2:$A$26=$B78)*('白止-S级品'!$D$1:$AV$1=CN$1)*('白止-S级品'!$D$2:$AV$26)),0)+IFERROR(SUMPRODUCT(('乐容-S级品'!$A$4:$A$32=$B78)*('乐容-S级品'!$L$3:$CA$3=CN$1)*('乐容-S级品'!$L$4:$CA$32)),0)</f>
      </c>
      <c r="CO78" s="280">
        <f>IFERROR(SUMPRODUCT(('控温被PRO-S级品'!$B$2:$B$10=$B78)*('控温被PRO-S级品'!$E$1:$BE$1=CO$1)*('控温被PRO-S级品'!$E$2:$BE$10)),0)+IFERROR(SUMPRODUCT(('冬被-S级品'!$B$2:$B$10=$B78)*('冬被-S级品'!$E$1:$AW$1=CO$1)*('冬被-S级品'!$E$2:$AW$10)),0)+IFERROR(SUMPRODUCT(('白止-S级品'!$A$2:$A$26=$B78)*('白止-S级品'!$D$1:$AV$1=CO$1)*('白止-S级品'!$D$2:$AV$26)),0)+IFERROR(SUMPRODUCT(('乐容-S级品'!$A$4:$A$32=$B78)*('乐容-S级品'!$L$3:$CA$3=CO$1)*('乐容-S级品'!$L$4:$CA$32)),0)</f>
      </c>
      <c r="CP78" s="280">
        <f>IFERROR(SUMPRODUCT(('控温被PRO-S级品'!$B$2:$B$10=$B78)*('控温被PRO-S级品'!$E$1:$BE$1=CP$1)*('控温被PRO-S级品'!$E$2:$BE$10)),0)+IFERROR(SUMPRODUCT(('冬被-S级品'!$B$2:$B$10=$B78)*('冬被-S级品'!$E$1:$AW$1=CP$1)*('冬被-S级品'!$E$2:$AW$10)),0)+IFERROR(SUMPRODUCT(('白止-S级品'!$A$2:$A$26=$B78)*('白止-S级品'!$D$1:$AV$1=CP$1)*('白止-S级品'!$D$2:$AV$26)),0)+IFERROR(SUMPRODUCT(('乐容-S级品'!$A$4:$A$32=$B78)*('乐容-S级品'!$L$3:$CA$3=CP$1)*('乐容-S级品'!$L$4:$CA$32)),0)</f>
      </c>
      <c r="CQ78" s="280">
        <f>IFERROR(SUMPRODUCT(('控温被PRO-S级品'!$B$2:$B$10=$B78)*('控温被PRO-S级品'!$E$1:$BE$1=CQ$1)*('控温被PRO-S级品'!$E$2:$BE$10)),0)+IFERROR(SUMPRODUCT(('冬被-S级品'!$B$2:$B$10=$B78)*('冬被-S级品'!$E$1:$AW$1=CQ$1)*('冬被-S级品'!$E$2:$AW$10)),0)+IFERROR(SUMPRODUCT(('白止-S级品'!$A$2:$A$26=$B78)*('白止-S级品'!$D$1:$AV$1=CQ$1)*('白止-S级品'!$D$2:$AV$26)),0)+IFERROR(SUMPRODUCT(('乐容-S级品'!$A$4:$A$32=$B78)*('乐容-S级品'!$L$3:$CA$3=CQ$1)*('乐容-S级品'!$L$4:$CA$32)),0)</f>
      </c>
      <c r="CR78" s="280">
        <f>IFERROR(SUMPRODUCT(('控温被PRO-S级品'!$B$2:$B$10=$B78)*('控温被PRO-S级品'!$E$1:$BE$1=CR$1)*('控温被PRO-S级品'!$E$2:$BE$10)),0)+IFERROR(SUMPRODUCT(('冬被-S级品'!$B$2:$B$10=$B78)*('冬被-S级品'!$E$1:$AW$1=CR$1)*('冬被-S级品'!$E$2:$AW$10)),0)+IFERROR(SUMPRODUCT(('白止-S级品'!$A$2:$A$26=$B78)*('白止-S级品'!$D$1:$AV$1=CR$1)*('白止-S级品'!$D$2:$AV$26)),0)+IFERROR(SUMPRODUCT(('乐容-S级品'!$A$4:$A$32=$B78)*('乐容-S级品'!$L$3:$CA$3=CR$1)*('乐容-S级品'!$L$4:$CA$32)),0)</f>
      </c>
      <c r="CS78" s="280">
        <f>IFERROR(SUMPRODUCT(('控温被PRO-S级品'!$B$2:$B$10=$B78)*('控温被PRO-S级品'!$E$1:$BE$1=CS$1)*('控温被PRO-S级品'!$E$2:$BE$10)),0)+IFERROR(SUMPRODUCT(('冬被-S级品'!$B$2:$B$10=$B78)*('冬被-S级品'!$E$1:$AW$1=CS$1)*('冬被-S级品'!$E$2:$AW$10)),0)+IFERROR(SUMPRODUCT(('白止-S级品'!$A$2:$A$26=$B78)*('白止-S级品'!$D$1:$AV$1=CS$1)*('白止-S级品'!$D$2:$AV$26)),0)+IFERROR(SUMPRODUCT(('乐容-S级品'!$A$4:$A$32=$B78)*('乐容-S级品'!$L$3:$CA$3=CS$1)*('乐容-S级品'!$L$4:$CA$32)),0)</f>
      </c>
      <c r="CT78" s="280">
        <f>IFERROR(SUMPRODUCT(('控温被PRO-S级品'!$B$2:$B$10=$B78)*('控温被PRO-S级品'!$E$1:$BE$1=CT$1)*('控温被PRO-S级品'!$E$2:$BE$10)),0)+IFERROR(SUMPRODUCT(('冬被-S级品'!$B$2:$B$10=$B78)*('冬被-S级品'!$E$1:$AW$1=CT$1)*('冬被-S级品'!$E$2:$AW$10)),0)+IFERROR(SUMPRODUCT(('白止-S级品'!$A$2:$A$26=$B78)*('白止-S级品'!$D$1:$AV$1=CT$1)*('白止-S级品'!$D$2:$AV$26)),0)+IFERROR(SUMPRODUCT(('乐容-S级品'!$A$4:$A$32=$B78)*('乐容-S级品'!$L$3:$CA$3=CT$1)*('乐容-S级品'!$L$4:$CA$32)),0)</f>
      </c>
      <c r="CU78" s="280">
        <f>IFERROR(SUMPRODUCT(('控温被PRO-S级品'!$B$2:$B$10=$B78)*('控温被PRO-S级品'!$E$1:$BE$1=CU$1)*('控温被PRO-S级品'!$E$2:$BE$10)),0)+IFERROR(SUMPRODUCT(('冬被-S级品'!$B$2:$B$10=$B78)*('冬被-S级品'!$E$1:$AW$1=CU$1)*('冬被-S级品'!$E$2:$AW$10)),0)+IFERROR(SUMPRODUCT(('白止-S级品'!$A$2:$A$26=$B78)*('白止-S级品'!$D$1:$AV$1=CU$1)*('白止-S级品'!$D$2:$AV$26)),0)+IFERROR(SUMPRODUCT(('乐容-S级品'!$A$4:$A$32=$B78)*('乐容-S级品'!$L$3:$CA$3=CU$1)*('乐容-S级品'!$L$4:$CA$32)),0)</f>
      </c>
      <c r="CV78" s="280">
        <f>IFERROR(SUMPRODUCT(('控温被PRO-S级品'!$B$2:$B$10=$B78)*('控温被PRO-S级品'!$E$1:$BE$1=CV$1)*('控温被PRO-S级品'!$E$2:$BE$10)),0)+IFERROR(SUMPRODUCT(('冬被-S级品'!$B$2:$B$10=$B78)*('冬被-S级品'!$E$1:$AW$1=CV$1)*('冬被-S级品'!$E$2:$AW$10)),0)+IFERROR(SUMPRODUCT(('白止-S级品'!$A$2:$A$26=$B78)*('白止-S级品'!$D$1:$AV$1=CV$1)*('白止-S级品'!$D$2:$AV$26)),0)+IFERROR(SUMPRODUCT(('乐容-S级品'!$A$4:$A$32=$B78)*('乐容-S级品'!$L$3:$CA$3=CV$1)*('乐容-S级品'!$L$4:$CA$32)),0)</f>
      </c>
      <c r="CW78" s="280">
        <f>IFERROR(SUMPRODUCT(('控温被PRO-S级品'!$B$2:$B$10=$B78)*('控温被PRO-S级品'!$E$1:$BE$1=CW$1)*('控温被PRO-S级品'!$E$2:$BE$10)),0)+IFERROR(SUMPRODUCT(('冬被-S级品'!$B$2:$B$10=$B78)*('冬被-S级品'!$E$1:$AW$1=CW$1)*('冬被-S级品'!$E$2:$AW$10)),0)+IFERROR(SUMPRODUCT(('白止-S级品'!$A$2:$A$26=$B78)*('白止-S级品'!$D$1:$AV$1=CW$1)*('白止-S级品'!$D$2:$AV$26)),0)+IFERROR(SUMPRODUCT(('乐容-S级品'!$A$4:$A$32=$B78)*('乐容-S级品'!$L$3:$CA$3=CW$1)*('乐容-S级品'!$L$4:$CA$32)),0)</f>
      </c>
      <c r="CX78" s="280">
        <f>IFERROR(SUMPRODUCT(('控温被PRO-S级品'!$B$2:$B$10=$B78)*('控温被PRO-S级品'!$E$1:$BE$1=CX$1)*('控温被PRO-S级品'!$E$2:$BE$10)),0)+IFERROR(SUMPRODUCT(('冬被-S级品'!$B$2:$B$10=$B78)*('冬被-S级品'!$E$1:$AW$1=CX$1)*('冬被-S级品'!$E$2:$AW$10)),0)+IFERROR(SUMPRODUCT(('白止-S级品'!$A$2:$A$26=$B78)*('白止-S级品'!$D$1:$AV$1=CX$1)*('白止-S级品'!$D$2:$AV$26)),0)+IFERROR(SUMPRODUCT(('乐容-S级品'!$A$4:$A$32=$B78)*('乐容-S级品'!$L$3:$CA$3=CX$1)*('乐容-S级品'!$L$4:$CA$32)),0)</f>
      </c>
      <c r="CY78" s="280">
        <f>IFERROR(SUMPRODUCT(('控温被PRO-S级品'!$B$2:$B$10=$B78)*('控温被PRO-S级品'!$E$1:$BE$1=CY$1)*('控温被PRO-S级品'!$E$2:$BE$10)),0)+IFERROR(SUMPRODUCT(('冬被-S级品'!$B$2:$B$10=$B78)*('冬被-S级品'!$E$1:$AW$1=CY$1)*('冬被-S级品'!$E$2:$AW$10)),0)+IFERROR(SUMPRODUCT(('白止-S级品'!$A$2:$A$26=$B78)*('白止-S级品'!$D$1:$AV$1=CY$1)*('白止-S级品'!$D$2:$AV$26)),0)+IFERROR(SUMPRODUCT(('乐容-S级品'!$A$4:$A$32=$B78)*('乐容-S级品'!$L$3:$CA$3=CY$1)*('乐容-S级品'!$L$4:$CA$32)),0)</f>
      </c>
      <c r="CZ78" s="280">
        <f>IFERROR(SUMPRODUCT(('控温被PRO-S级品'!$B$2:$B$10=$B78)*('控温被PRO-S级品'!$E$1:$BE$1=CZ$1)*('控温被PRO-S级品'!$E$2:$BE$10)),0)+IFERROR(SUMPRODUCT(('冬被-S级品'!$B$2:$B$10=$B78)*('冬被-S级品'!$E$1:$AW$1=CZ$1)*('冬被-S级品'!$E$2:$AW$10)),0)+IFERROR(SUMPRODUCT(('白止-S级品'!$A$2:$A$26=$B78)*('白止-S级品'!$D$1:$AV$1=CZ$1)*('白止-S级品'!$D$2:$AV$26)),0)+IFERROR(SUMPRODUCT(('乐容-S级品'!$A$4:$A$32=$B78)*('乐容-S级品'!$L$3:$CA$3=CZ$1)*('乐容-S级品'!$L$4:$CA$32)),0)</f>
      </c>
      <c r="DA78" s="280">
        <f>IFERROR(SUMPRODUCT(('控温被PRO-S级品'!$B$2:$B$10=$B78)*('控温被PRO-S级品'!$E$1:$BE$1=DA$1)*('控温被PRO-S级品'!$E$2:$BE$10)),0)+IFERROR(SUMPRODUCT(('冬被-S级品'!$B$2:$B$10=$B78)*('冬被-S级品'!$E$1:$AW$1=DA$1)*('冬被-S级品'!$E$2:$AW$10)),0)+IFERROR(SUMPRODUCT(('白止-S级品'!$A$2:$A$26=$B78)*('白止-S级品'!$D$1:$AV$1=DA$1)*('白止-S级品'!$D$2:$AV$26)),0)+IFERROR(SUMPRODUCT(('乐容-S级品'!$A$4:$A$32=$B78)*('乐容-S级品'!$L$3:$CA$3=DA$1)*('乐容-S级品'!$L$4:$CA$32)),0)</f>
      </c>
      <c r="DB78" s="280">
        <f>IFERROR(SUMPRODUCT(('控温被PRO-S级品'!$B$2:$B$10=$B78)*('控温被PRO-S级品'!$E$1:$BE$1=DB$1)*('控温被PRO-S级品'!$E$2:$BE$10)),0)+IFERROR(SUMPRODUCT(('冬被-S级品'!$B$2:$B$10=$B78)*('冬被-S级品'!$E$1:$AW$1=DB$1)*('冬被-S级品'!$E$2:$AW$10)),0)+IFERROR(SUMPRODUCT(('白止-S级品'!$A$2:$A$26=$B78)*('白止-S级品'!$D$1:$AV$1=DB$1)*('白止-S级品'!$D$2:$AV$26)),0)+IFERROR(SUMPRODUCT(('乐容-S级品'!$A$4:$A$32=$B78)*('乐容-S级品'!$L$3:$CA$3=DB$1)*('乐容-S级品'!$L$4:$CA$32)),0)</f>
      </c>
      <c r="DC78" s="280">
        <f>IFERROR(SUMPRODUCT(('控温被PRO-S级品'!$B$2:$B$10=$B78)*('控温被PRO-S级品'!$E$1:$BE$1=DC$1)*('控温被PRO-S级品'!$E$2:$BE$10)),0)+IFERROR(SUMPRODUCT(('冬被-S级品'!$B$2:$B$10=$B78)*('冬被-S级品'!$E$1:$AW$1=DC$1)*('冬被-S级品'!$E$2:$AW$10)),0)+IFERROR(SUMPRODUCT(('白止-S级品'!$A$2:$A$26=$B78)*('白止-S级品'!$D$1:$AV$1=DC$1)*('白止-S级品'!$D$2:$AV$26)),0)+IFERROR(SUMPRODUCT(('乐容-S级品'!$A$4:$A$32=$B78)*('乐容-S级品'!$L$3:$CA$3=DC$1)*('乐容-S级品'!$L$4:$CA$32)),0)</f>
      </c>
      <c r="DD78" s="280">
        <f>IFERROR(SUMPRODUCT(('控温被PRO-S级品'!$B$2:$B$10=$B78)*('控温被PRO-S级品'!$E$1:$BE$1=DD$1)*('控温被PRO-S级品'!$E$2:$BE$10)),0)+IFERROR(SUMPRODUCT(('冬被-S级品'!$B$2:$B$10=$B78)*('冬被-S级品'!$E$1:$AW$1=DD$1)*('冬被-S级品'!$E$2:$AW$10)),0)+IFERROR(SUMPRODUCT(('白止-S级品'!$A$2:$A$26=$B78)*('白止-S级品'!$D$1:$AV$1=DD$1)*('白止-S级品'!$D$2:$AV$26)),0)+IFERROR(SUMPRODUCT(('乐容-S级品'!$A$4:$A$32=$B78)*('乐容-S级品'!$L$3:$CA$3=DD$1)*('乐容-S级品'!$L$4:$CA$32)),0)</f>
      </c>
      <c r="DE78" s="280">
        <f>IFERROR(SUMPRODUCT(('控温被PRO-S级品'!$B$2:$B$10=$B78)*('控温被PRO-S级品'!$E$1:$BE$1=DE$1)*('控温被PRO-S级品'!$E$2:$BE$10)),0)+IFERROR(SUMPRODUCT(('冬被-S级品'!$B$2:$B$10=$B78)*('冬被-S级品'!$E$1:$AW$1=DE$1)*('冬被-S级品'!$E$2:$AW$10)),0)+IFERROR(SUMPRODUCT(('白止-S级品'!$A$2:$A$26=$B78)*('白止-S级品'!$D$1:$AV$1=DE$1)*('白止-S级品'!$D$2:$AV$26)),0)+IFERROR(SUMPRODUCT(('乐容-S级品'!$A$4:$A$32=$B78)*('乐容-S级品'!$L$3:$CA$3=DE$1)*('乐容-S级品'!$L$4:$CA$32)),0)</f>
      </c>
      <c r="DF78" s="280">
        <f>IFERROR(SUMPRODUCT(('控温被PRO-S级品'!$B$2:$B$10=$B78)*('控温被PRO-S级品'!$E$1:$BE$1=DF$1)*('控温被PRO-S级品'!$E$2:$BE$10)),0)+IFERROR(SUMPRODUCT(('冬被-S级品'!$B$2:$B$10=$B78)*('冬被-S级品'!$E$1:$AW$1=DF$1)*('冬被-S级品'!$E$2:$AW$10)),0)+IFERROR(SUMPRODUCT(('白止-S级品'!$A$2:$A$26=$B78)*('白止-S级品'!$D$1:$AV$1=DF$1)*('白止-S级品'!$D$2:$AV$26)),0)+IFERROR(SUMPRODUCT(('乐容-S级品'!$A$4:$A$32=$B78)*('乐容-S级品'!$L$3:$CA$3=DF$1)*('乐容-S级品'!$L$4:$CA$32)),0)</f>
      </c>
      <c r="DG78" s="280">
        <f>IFERROR(SUMPRODUCT(('控温被PRO-S级品'!$B$2:$B$10=$B78)*('控温被PRO-S级品'!$E$1:$BE$1=DG$1)*('控温被PRO-S级品'!$E$2:$BE$10)),0)+IFERROR(SUMPRODUCT(('冬被-S级品'!$B$2:$B$10=$B78)*('冬被-S级品'!$E$1:$AW$1=DG$1)*('冬被-S级品'!$E$2:$AW$10)),0)+IFERROR(SUMPRODUCT(('白止-S级品'!$A$2:$A$26=$B78)*('白止-S级品'!$D$1:$AV$1=DG$1)*('白止-S级品'!$D$2:$AV$26)),0)+IFERROR(SUMPRODUCT(('乐容-S级品'!$A$4:$A$32=$B78)*('乐容-S级品'!$L$3:$CA$3=DG$1)*('乐容-S级品'!$L$4:$CA$32)),0)</f>
      </c>
      <c r="DH78" s="280">
        <f>IFERROR(SUMPRODUCT(('控温被PRO-S级品'!$B$2:$B$10=$B78)*('控温被PRO-S级品'!$E$1:$BE$1=DH$1)*('控温被PRO-S级品'!$E$2:$BE$10)),0)+IFERROR(SUMPRODUCT(('冬被-S级品'!$B$2:$B$10=$B78)*('冬被-S级品'!$E$1:$AW$1=DH$1)*('冬被-S级品'!$E$2:$AW$10)),0)+IFERROR(SUMPRODUCT(('白止-S级品'!$A$2:$A$26=$B78)*('白止-S级品'!$D$1:$AV$1=DH$1)*('白止-S级品'!$D$2:$AV$26)),0)+IFERROR(SUMPRODUCT(('乐容-S级品'!$A$4:$A$32=$B78)*('乐容-S级品'!$L$3:$CA$3=DH$1)*('乐容-S级品'!$L$4:$CA$32)),0)</f>
      </c>
      <c r="DI78" s="280">
        <f>IFERROR(SUMPRODUCT(('控温被PRO-S级品'!$B$2:$B$10=$B78)*('控温被PRO-S级品'!$E$1:$BE$1=DI$1)*('控温被PRO-S级品'!$E$2:$BE$10)),0)+IFERROR(SUMPRODUCT(('冬被-S级品'!$B$2:$B$10=$B78)*('冬被-S级品'!$E$1:$AW$1=DI$1)*('冬被-S级品'!$E$2:$AW$10)),0)+IFERROR(SUMPRODUCT(('白止-S级品'!$A$2:$A$26=$B78)*('白止-S级品'!$D$1:$AV$1=DI$1)*('白止-S级品'!$D$2:$AV$26)),0)+IFERROR(SUMPRODUCT(('乐容-S级品'!$A$4:$A$32=$B78)*('乐容-S级品'!$L$3:$CA$3=DI$1)*('乐容-S级品'!$L$4:$CA$32)),0)</f>
      </c>
      <c r="DJ78" s="280">
        <f>IFERROR(SUMPRODUCT(('控温被PRO-S级品'!$B$2:$B$10=$B78)*('控温被PRO-S级品'!$E$1:$BE$1=DJ$1)*('控温被PRO-S级品'!$E$2:$BE$10)),0)+IFERROR(SUMPRODUCT(('冬被-S级品'!$B$2:$B$10=$B78)*('冬被-S级品'!$E$1:$AW$1=DJ$1)*('冬被-S级品'!$E$2:$AW$10)),0)+IFERROR(SUMPRODUCT(('白止-S级品'!$A$2:$A$26=$B78)*('白止-S级品'!$D$1:$AV$1=DJ$1)*('白止-S级品'!$D$2:$AV$26)),0)+IFERROR(SUMPRODUCT(('乐容-S级品'!$A$4:$A$32=$B78)*('乐容-S级品'!$L$3:$CA$3=DJ$1)*('乐容-S级品'!$L$4:$CA$32)),0)</f>
      </c>
      <c r="DK78" s="280"/>
      <c r="DL78" s="280"/>
      <c r="DM78" s="280"/>
      <c r="DN78" s="280"/>
      <c r="DO78" s="280"/>
      <c r="DP78" s="280"/>
      <c r="DQ78" s="280"/>
      <c r="DR78" s="280"/>
      <c r="DS78" s="280"/>
      <c r="DT78" s="280"/>
      <c r="DU78" s="280"/>
      <c r="DV78" s="280"/>
      <c r="DW78" s="280">
        <f>VLOOKUP(B78,'系统编码规格'!A:C,3,FALSE)</f>
      </c>
      <c r="DX78" s="280"/>
      <c r="DY78" s="280"/>
      <c r="DZ78" s="280"/>
      <c r="EA78" s="280"/>
      <c r="EB78" s="280"/>
      <c r="EC78" s="280"/>
      <c r="ED78" s="280"/>
      <c r="EE78" s="280"/>
      <c r="EF78" s="280"/>
      <c r="EG78" s="280"/>
      <c r="EH78" s="280"/>
      <c r="EI78" s="280"/>
      <c r="EJ78" s="280"/>
      <c r="EK78" s="280"/>
      <c r="EL78" s="280"/>
      <c r="EM78" s="280"/>
      <c r="EN78" s="280"/>
      <c r="EO78" s="280"/>
      <c r="EP78" s="280"/>
      <c r="EQ78" s="280"/>
      <c r="ER78" s="280"/>
      <c r="ES78" s="280"/>
      <c r="ET78" s="280"/>
      <c r="EU78" s="280"/>
      <c r="EV78" s="280"/>
      <c r="EW78" s="280"/>
      <c r="EX78" s="280"/>
      <c r="EY78" s="280"/>
      <c r="EZ78" s="280"/>
      <c r="FA78" s="280"/>
      <c r="FB78" s="280"/>
      <c r="FC78" s="280"/>
      <c r="FD78" s="280"/>
      <c r="FE78" s="280"/>
      <c r="FF78" s="280"/>
      <c r="FG78" s="280"/>
      <c r="FH78" s="280"/>
      <c r="FI78" s="280"/>
      <c r="FJ78" s="280"/>
      <c r="FK78" s="280"/>
      <c r="FL78" s="280"/>
      <c r="FM78" s="280"/>
      <c r="FN78" s="280"/>
      <c r="FO78" s="280"/>
      <c r="FP78" s="280"/>
      <c r="FQ78" s="280"/>
      <c r="FR78" s="280"/>
      <c r="FS78" s="280"/>
      <c r="FT78" s="280"/>
      <c r="FU78" s="280"/>
      <c r="FV78" s="280"/>
      <c r="FW78" s="280"/>
      <c r="FX78" s="280"/>
      <c r="FY78" s="280"/>
      <c r="FZ78" s="280"/>
      <c r="GA78" s="280"/>
      <c r="GB78" s="280"/>
      <c r="GC78" s="280"/>
      <c r="GD78" s="280"/>
      <c r="GE78" s="280"/>
      <c r="GF78" s="280"/>
      <c r="GG78" s="280"/>
      <c r="GH78" s="280"/>
      <c r="GI78" s="280"/>
      <c r="GJ78" s="280"/>
      <c r="GK78" s="280"/>
      <c r="GL78" s="280"/>
      <c r="GM78" s="280"/>
      <c r="GN78" s="280"/>
      <c r="GO78" s="280"/>
      <c r="GP78" s="280"/>
      <c r="GQ78" s="280"/>
      <c r="GR78" s="280"/>
      <c r="GS78" s="280"/>
      <c r="GT78" s="280"/>
      <c r="GU78" s="280"/>
      <c r="GV78" s="280"/>
    </row>
    <row r="79">
      <c r="A79" s="309" t="str">
        <v>乐容</v>
      </c>
      <c r="B79" s="310" t="str">
        <v>0105100050-1.8-22</v>
      </c>
      <c r="C79" s="309" t="str">
        <v>亚朵星球 普兰特双面护脊床垫</v>
      </c>
      <c r="D79" s="309" t="str">
        <v>180*200*22cm</v>
      </c>
      <c r="E79">
        <f>SUM(F79:GX79)</f>
      </c>
      <c r="F79" s="280">
        <f>IFERROR(SUMPRODUCT(('控温被PRO-S级品'!$B$2:$B$10=$B79)*('控温被PRO-S级品'!$E$1:$BE$1=F$1)*('控温被PRO-S级品'!$E$2:$BE$10)),0)+IFERROR(SUMPRODUCT(('冬被-S级品'!$B$2:$B$10=$B79)*('冬被-S级品'!$E$1:$AW$1=F$1)*('冬被-S级品'!$E$2:$AW$10)),0)+IFERROR(SUMPRODUCT(('白止-S级品'!$A$2:$A$26=$B79)*('白止-S级品'!$D$1:$AV$1=F$1)*('白止-S级品'!$D$2:$AV$26)),0)+IFERROR(SUMPRODUCT(('乐容-S级品'!$A$4:$A$32=$B79)*('乐容-S级品'!$L$3:$CA$3=F$1)*('乐容-S级品'!$L$4:$CA$32)),0)</f>
      </c>
      <c r="G79" s="280">
        <f>IFERROR(SUMPRODUCT(('控温被PRO-S级品'!$B$2:$B$10=$B79)*('控温被PRO-S级品'!$E$1:$BE$1=G$1)*('控温被PRO-S级品'!$E$2:$BE$10)),0)+IFERROR(SUMPRODUCT(('冬被-S级品'!$B$2:$B$10=$B79)*('冬被-S级品'!$E$1:$AW$1=G$1)*('冬被-S级品'!$E$2:$AW$10)),0)+IFERROR(SUMPRODUCT(('白止-S级品'!$A$2:$A$26=$B79)*('白止-S级品'!$D$1:$AV$1=G$1)*('白止-S级品'!$D$2:$AV$26)),0)+IFERROR(SUMPRODUCT(('乐容-S级品'!$A$4:$A$32=$B79)*('乐容-S级品'!$L$3:$CA$3=G$1)*('乐容-S级品'!$L$4:$CA$32)),0)</f>
      </c>
      <c r="H79" s="280">
        <f>IFERROR(SUMPRODUCT(('控温被PRO-S级品'!$B$2:$B$10=$B79)*('控温被PRO-S级品'!$E$1:$BE$1=H$1)*('控温被PRO-S级品'!$E$2:$BE$10)),0)+IFERROR(SUMPRODUCT(('冬被-S级品'!$B$2:$B$10=$B79)*('冬被-S级品'!$E$1:$AW$1=H$1)*('冬被-S级品'!$E$2:$AW$10)),0)+IFERROR(SUMPRODUCT(('白止-S级品'!$A$2:$A$26=$B79)*('白止-S级品'!$D$1:$AV$1=H$1)*('白止-S级品'!$D$2:$AV$26)),0)+IFERROR(SUMPRODUCT(('乐容-S级品'!$A$4:$A$32=$B79)*('乐容-S级品'!$L$3:$CA$3=H$1)*('乐容-S级品'!$L$4:$CA$32)),0)</f>
      </c>
      <c r="I79" s="280">
        <f>IFERROR(SUMPRODUCT(('控温被PRO-S级品'!$B$2:$B$10=$B79)*('控温被PRO-S级品'!$E$1:$BE$1=I$1)*('控温被PRO-S级品'!$E$2:$BE$10)),0)+IFERROR(SUMPRODUCT(('冬被-S级品'!$B$2:$B$10=$B79)*('冬被-S级品'!$E$1:$AW$1=I$1)*('冬被-S级品'!$E$2:$AW$10)),0)+IFERROR(SUMPRODUCT(('白止-S级品'!$A$2:$A$26=$B79)*('白止-S级品'!$D$1:$AV$1=I$1)*('白止-S级品'!$D$2:$AV$26)),0)+IFERROR(SUMPRODUCT(('乐容-S级品'!$A$4:$A$32=$B79)*('乐容-S级品'!$L$3:$CA$3=I$1)*('乐容-S级品'!$L$4:$CA$32)),0)</f>
      </c>
      <c r="J79" s="280">
        <f>IFERROR(SUMPRODUCT(('控温被PRO-S级品'!$B$2:$B$10=$B79)*('控温被PRO-S级品'!$E$1:$BE$1=J$1)*('控温被PRO-S级品'!$E$2:$BE$10)),0)+IFERROR(SUMPRODUCT(('冬被-S级品'!$B$2:$B$10=$B79)*('冬被-S级品'!$E$1:$AW$1=J$1)*('冬被-S级品'!$E$2:$AW$10)),0)+IFERROR(SUMPRODUCT(('白止-S级品'!$A$2:$A$26=$B79)*('白止-S级品'!$D$1:$AV$1=J$1)*('白止-S级品'!$D$2:$AV$26)),0)+IFERROR(SUMPRODUCT(('乐容-S级品'!$A$4:$A$32=$B79)*('乐容-S级品'!$L$3:$CA$3=J$1)*('乐容-S级品'!$L$4:$CA$32)),0)</f>
      </c>
      <c r="K79" s="280">
        <f>IFERROR(SUMPRODUCT(('控温被PRO-S级品'!$B$2:$B$10=$B79)*('控温被PRO-S级品'!$E$1:$BE$1=K$1)*('控温被PRO-S级品'!$E$2:$BE$10)),0)+IFERROR(SUMPRODUCT(('冬被-S级品'!$B$2:$B$10=$B79)*('冬被-S级品'!$E$1:$AW$1=K$1)*('冬被-S级品'!$E$2:$AW$10)),0)+IFERROR(SUMPRODUCT(('白止-S级品'!$A$2:$A$26=$B79)*('白止-S级品'!$D$1:$AV$1=K$1)*('白止-S级品'!$D$2:$AV$26)),0)+IFERROR(SUMPRODUCT(('乐容-S级品'!$A$4:$A$32=$B79)*('乐容-S级品'!$L$3:$CA$3=K$1)*('乐容-S级品'!$L$4:$CA$32)),0)</f>
      </c>
      <c r="L79" s="280">
        <f>IFERROR(SUMPRODUCT(('控温被PRO-S级品'!$B$2:$B$10=$B79)*('控温被PRO-S级品'!$E$1:$BE$1=L$1)*('控温被PRO-S级品'!$E$2:$BE$10)),0)+IFERROR(SUMPRODUCT(('冬被-S级品'!$B$2:$B$10=$B79)*('冬被-S级品'!$E$1:$AW$1=L$1)*('冬被-S级品'!$E$2:$AW$10)),0)+IFERROR(SUMPRODUCT(('白止-S级品'!$A$2:$A$26=$B79)*('白止-S级品'!$D$1:$AV$1=L$1)*('白止-S级品'!$D$2:$AV$26)),0)+IFERROR(SUMPRODUCT(('乐容-S级品'!$A$4:$A$32=$B79)*('乐容-S级品'!$L$3:$CA$3=L$1)*('乐容-S级品'!$L$4:$CA$32)),0)</f>
      </c>
      <c r="M79" s="280">
        <f>IFERROR(SUMPRODUCT(('控温被PRO-S级品'!$B$2:$B$10=$B79)*('控温被PRO-S级品'!$E$1:$BE$1=M$1)*('控温被PRO-S级品'!$E$2:$BE$10)),0)+IFERROR(SUMPRODUCT(('冬被-S级品'!$B$2:$B$10=$B79)*('冬被-S级品'!$E$1:$AW$1=M$1)*('冬被-S级品'!$E$2:$AW$10)),0)+IFERROR(SUMPRODUCT(('白止-S级品'!$A$2:$A$26=$B79)*('白止-S级品'!$D$1:$AV$1=M$1)*('白止-S级品'!$D$2:$AV$26)),0)+IFERROR(SUMPRODUCT(('乐容-S级品'!$A$4:$A$32=$B79)*('乐容-S级品'!$L$3:$CA$3=M$1)*('乐容-S级品'!$L$4:$CA$32)),0)</f>
      </c>
      <c r="N79" s="280">
        <f>IFERROR(SUMPRODUCT(('控温被PRO-S级品'!$B$2:$B$10=$B79)*('控温被PRO-S级品'!$E$1:$BE$1=N$1)*('控温被PRO-S级品'!$E$2:$BE$10)),0)+IFERROR(SUMPRODUCT(('冬被-S级品'!$B$2:$B$10=$B79)*('冬被-S级品'!$E$1:$AW$1=N$1)*('冬被-S级品'!$E$2:$AW$10)),0)+IFERROR(SUMPRODUCT(('白止-S级品'!$A$2:$A$26=$B79)*('白止-S级品'!$D$1:$AV$1=N$1)*('白止-S级品'!$D$2:$AV$26)),0)+IFERROR(SUMPRODUCT(('乐容-S级品'!$A$4:$A$32=$B79)*('乐容-S级品'!$L$3:$CA$3=N$1)*('乐容-S级品'!$L$4:$CA$32)),0)</f>
      </c>
      <c r="O79" s="280">
        <f>IFERROR(SUMPRODUCT(('控温被PRO-S级品'!$B$2:$B$10=$B79)*('控温被PRO-S级品'!$E$1:$BE$1=O$1)*('控温被PRO-S级品'!$E$2:$BE$10)),0)+IFERROR(SUMPRODUCT(('冬被-S级品'!$B$2:$B$10=$B79)*('冬被-S级品'!$E$1:$AW$1=O$1)*('冬被-S级品'!$E$2:$AW$10)),0)+IFERROR(SUMPRODUCT(('白止-S级品'!$A$2:$A$26=$B79)*('白止-S级品'!$D$1:$AV$1=O$1)*('白止-S级品'!$D$2:$AV$26)),0)+IFERROR(SUMPRODUCT(('乐容-S级品'!$A$4:$A$32=$B79)*('乐容-S级品'!$L$3:$CA$3=O$1)*('乐容-S级品'!$L$4:$CA$32)),0)</f>
      </c>
      <c r="P79" s="280">
        <f>IFERROR(SUMPRODUCT(('控温被PRO-S级品'!$B$2:$B$10=$B79)*('控温被PRO-S级品'!$E$1:$BE$1=P$1)*('控温被PRO-S级品'!$E$2:$BE$10)),0)+IFERROR(SUMPRODUCT(('冬被-S级品'!$B$2:$B$10=$B79)*('冬被-S级品'!$E$1:$AW$1=P$1)*('冬被-S级品'!$E$2:$AW$10)),0)+IFERROR(SUMPRODUCT(('白止-S级品'!$A$2:$A$26=$B79)*('白止-S级品'!$D$1:$AV$1=P$1)*('白止-S级品'!$D$2:$AV$26)),0)+IFERROR(SUMPRODUCT(('乐容-S级品'!$A$4:$A$32=$B79)*('乐容-S级品'!$L$3:$CA$3=P$1)*('乐容-S级品'!$L$4:$CA$32)),0)</f>
      </c>
      <c r="Q79" s="280">
        <f>IFERROR(SUMPRODUCT(('控温被PRO-S级品'!$B$2:$B$10=$B79)*('控温被PRO-S级品'!$E$1:$BE$1=Q$1)*('控温被PRO-S级品'!$E$2:$BE$10)),0)+IFERROR(SUMPRODUCT(('冬被-S级品'!$B$2:$B$10=$B79)*('冬被-S级品'!$E$1:$AW$1=Q$1)*('冬被-S级品'!$E$2:$AW$10)),0)+IFERROR(SUMPRODUCT(('白止-S级品'!$A$2:$A$26=$B79)*('白止-S级品'!$D$1:$AV$1=Q$1)*('白止-S级品'!$D$2:$AV$26)),0)+IFERROR(SUMPRODUCT(('乐容-S级品'!$A$4:$A$32=$B79)*('乐容-S级品'!$L$3:$CA$3=Q$1)*('乐容-S级品'!$L$4:$CA$32)),0)</f>
      </c>
      <c r="R79" s="280">
        <f>IFERROR(SUMPRODUCT(('控温被PRO-S级品'!$B$2:$B$10=$B79)*('控温被PRO-S级品'!$E$1:$BE$1=R$1)*('控温被PRO-S级品'!$E$2:$BE$10)),0)+IFERROR(SUMPRODUCT(('冬被-S级品'!$B$2:$B$10=$B79)*('冬被-S级品'!$E$1:$AW$1=R$1)*('冬被-S级品'!$E$2:$AW$10)),0)+IFERROR(SUMPRODUCT(('白止-S级品'!$A$2:$A$26=$B79)*('白止-S级品'!$D$1:$AV$1=R$1)*('白止-S级品'!$D$2:$AV$26)),0)+IFERROR(SUMPRODUCT(('乐容-S级品'!$A$4:$A$32=$B79)*('乐容-S级品'!$L$3:$CA$3=R$1)*('乐容-S级品'!$L$4:$CA$32)),0)</f>
      </c>
      <c r="S79" s="280">
        <f>IFERROR(SUMPRODUCT(('控温被PRO-S级品'!$B$2:$B$10=$B79)*('控温被PRO-S级品'!$E$1:$BE$1=S$1)*('控温被PRO-S级品'!$E$2:$BE$10)),0)+IFERROR(SUMPRODUCT(('冬被-S级品'!$B$2:$B$10=$B79)*('冬被-S级品'!$E$1:$AW$1=S$1)*('冬被-S级品'!$E$2:$AW$10)),0)+IFERROR(SUMPRODUCT(('白止-S级品'!$A$2:$A$26=$B79)*('白止-S级品'!$D$1:$AV$1=S$1)*('白止-S级品'!$D$2:$AV$26)),0)+IFERROR(SUMPRODUCT(('乐容-S级品'!$A$4:$A$32=$B79)*('乐容-S级品'!$L$3:$CA$3=S$1)*('乐容-S级品'!$L$4:$CA$32)),0)</f>
      </c>
      <c r="T79" s="280">
        <f>IFERROR(SUMPRODUCT(('控温被PRO-S级品'!$B$2:$B$10=$B79)*('控温被PRO-S级品'!$E$1:$BE$1=T$1)*('控温被PRO-S级品'!$E$2:$BE$10)),0)+IFERROR(SUMPRODUCT(('冬被-S级品'!$B$2:$B$10=$B79)*('冬被-S级品'!$E$1:$AW$1=T$1)*('冬被-S级品'!$E$2:$AW$10)),0)+IFERROR(SUMPRODUCT(('白止-S级品'!$A$2:$A$26=$B79)*('白止-S级品'!$D$1:$AV$1=T$1)*('白止-S级品'!$D$2:$AV$26)),0)+IFERROR(SUMPRODUCT(('乐容-S级品'!$A$4:$A$32=$B79)*('乐容-S级品'!$L$3:$CA$3=T$1)*('乐容-S级品'!$L$4:$CA$32)),0)</f>
      </c>
      <c r="U79" s="280">
        <f>IFERROR(SUMPRODUCT(('控温被PRO-S级品'!$B$2:$B$10=$B79)*('控温被PRO-S级品'!$E$1:$BE$1=U$1)*('控温被PRO-S级品'!$E$2:$BE$10)),0)+IFERROR(SUMPRODUCT(('冬被-S级品'!$B$2:$B$10=$B79)*('冬被-S级品'!$E$1:$AW$1=U$1)*('冬被-S级品'!$E$2:$AW$10)),0)+IFERROR(SUMPRODUCT(('白止-S级品'!$A$2:$A$26=$B79)*('白止-S级品'!$D$1:$AV$1=U$1)*('白止-S级品'!$D$2:$AV$26)),0)+IFERROR(SUMPRODUCT(('乐容-S级品'!$A$4:$A$32=$B79)*('乐容-S级品'!$L$3:$CA$3=U$1)*('乐容-S级品'!$L$4:$CA$32)),0)</f>
      </c>
      <c r="V79" s="280">
        <f>IFERROR(SUMPRODUCT(('控温被PRO-S级品'!$B$2:$B$10=$B79)*('控温被PRO-S级品'!$E$1:$BE$1=V$1)*('控温被PRO-S级品'!$E$2:$BE$10)),0)+IFERROR(SUMPRODUCT(('冬被-S级品'!$B$2:$B$10=$B79)*('冬被-S级品'!$E$1:$AW$1=V$1)*('冬被-S级品'!$E$2:$AW$10)),0)+IFERROR(SUMPRODUCT(('白止-S级品'!$A$2:$A$26=$B79)*('白止-S级品'!$D$1:$AV$1=V$1)*('白止-S级品'!$D$2:$AV$26)),0)+IFERROR(SUMPRODUCT(('乐容-S级品'!$A$4:$A$32=$B79)*('乐容-S级品'!$L$3:$CA$3=V$1)*('乐容-S级品'!$L$4:$CA$32)),0)</f>
      </c>
      <c r="W79" s="280">
        <f>IFERROR(SUMPRODUCT(('控温被PRO-S级品'!$B$2:$B$10=$B79)*('控温被PRO-S级品'!$E$1:$BE$1=W$1)*('控温被PRO-S级品'!$E$2:$BE$10)),0)+IFERROR(SUMPRODUCT(('冬被-S级品'!$B$2:$B$10=$B79)*('冬被-S级品'!$E$1:$AW$1=W$1)*('冬被-S级品'!$E$2:$AW$10)),0)+IFERROR(SUMPRODUCT(('白止-S级品'!$A$2:$A$26=$B79)*('白止-S级品'!$D$1:$AV$1=W$1)*('白止-S级品'!$D$2:$AV$26)),0)+IFERROR(SUMPRODUCT(('乐容-S级品'!$A$4:$A$32=$B79)*('乐容-S级品'!$L$3:$CA$3=W$1)*('乐容-S级品'!$L$4:$CA$32)),0)</f>
      </c>
      <c r="X79" s="280">
        <f>IFERROR(SUMPRODUCT(('控温被PRO-S级品'!$B$2:$B$10=$B79)*('控温被PRO-S级品'!$E$1:$BE$1=X$1)*('控温被PRO-S级品'!$E$2:$BE$10)),0)+IFERROR(SUMPRODUCT(('冬被-S级品'!$B$2:$B$10=$B79)*('冬被-S级品'!$E$1:$AW$1=X$1)*('冬被-S级品'!$E$2:$AW$10)),0)+IFERROR(SUMPRODUCT(('白止-S级品'!$A$2:$A$26=$B79)*('白止-S级品'!$D$1:$AV$1=X$1)*('白止-S级品'!$D$2:$AV$26)),0)+IFERROR(SUMPRODUCT(('乐容-S级品'!$A$4:$A$32=$B79)*('乐容-S级品'!$L$3:$CA$3=X$1)*('乐容-S级品'!$L$4:$CA$32)),0)</f>
      </c>
      <c r="Y79" s="280">
        <f>IFERROR(SUMPRODUCT(('控温被PRO-S级品'!$B$2:$B$10=$B79)*('控温被PRO-S级品'!$E$1:$BE$1=Y$1)*('控温被PRO-S级品'!$E$2:$BE$10)),0)+IFERROR(SUMPRODUCT(('冬被-S级品'!$B$2:$B$10=$B79)*('冬被-S级品'!$E$1:$AW$1=Y$1)*('冬被-S级品'!$E$2:$AW$10)),0)+IFERROR(SUMPRODUCT(('白止-S级品'!$A$2:$A$26=$B79)*('白止-S级品'!$D$1:$AV$1=Y$1)*('白止-S级品'!$D$2:$AV$26)),0)+IFERROR(SUMPRODUCT(('乐容-S级品'!$A$4:$A$32=$B79)*('乐容-S级品'!$L$3:$CA$3=Y$1)*('乐容-S级品'!$L$4:$CA$32)),0)</f>
      </c>
      <c r="Z79" s="280">
        <f>IFERROR(SUMPRODUCT(('控温被PRO-S级品'!$B$2:$B$10=$B79)*('控温被PRO-S级品'!$E$1:$BE$1=Z$1)*('控温被PRO-S级品'!$E$2:$BE$10)),0)+IFERROR(SUMPRODUCT(('冬被-S级品'!$B$2:$B$10=$B79)*('冬被-S级品'!$E$1:$AW$1=Z$1)*('冬被-S级品'!$E$2:$AW$10)),0)+IFERROR(SUMPRODUCT(('白止-S级品'!$A$2:$A$26=$B79)*('白止-S级品'!$D$1:$AV$1=Z$1)*('白止-S级品'!$D$2:$AV$26)),0)+IFERROR(SUMPRODUCT(('乐容-S级品'!$A$4:$A$32=$B79)*('乐容-S级品'!$L$3:$CA$3=Z$1)*('乐容-S级品'!$L$4:$CA$32)),0)</f>
      </c>
      <c r="AA79" s="280">
        <f>IFERROR(SUMPRODUCT(('控温被PRO-S级品'!$B$2:$B$10=$B79)*('控温被PRO-S级品'!$E$1:$BE$1=AA$1)*('控温被PRO-S级品'!$E$2:$BE$10)),0)+IFERROR(SUMPRODUCT(('冬被-S级品'!$B$2:$B$10=$B79)*('冬被-S级品'!$E$1:$AW$1=AA$1)*('冬被-S级品'!$E$2:$AW$10)),0)+IFERROR(SUMPRODUCT(('白止-S级品'!$A$2:$A$26=$B79)*('白止-S级品'!$D$1:$AV$1=AA$1)*('白止-S级品'!$D$2:$AV$26)),0)+IFERROR(SUMPRODUCT(('乐容-S级品'!$A$4:$A$32=$B79)*('乐容-S级品'!$L$3:$CA$3=AA$1)*('乐容-S级品'!$L$4:$CA$32)),0)</f>
      </c>
      <c r="AB79" s="280">
        <f>IFERROR(SUMPRODUCT(('控温被PRO-S级品'!$B$2:$B$10=$B79)*('控温被PRO-S级品'!$E$1:$BE$1=AB$1)*('控温被PRO-S级品'!$E$2:$BE$10)),0)+IFERROR(SUMPRODUCT(('冬被-S级品'!$B$2:$B$10=$B79)*('冬被-S级品'!$E$1:$AW$1=AB$1)*('冬被-S级品'!$E$2:$AW$10)),0)+IFERROR(SUMPRODUCT(('白止-S级品'!$A$2:$A$26=$B79)*('白止-S级品'!$D$1:$AV$1=AB$1)*('白止-S级品'!$D$2:$AV$26)),0)+IFERROR(SUMPRODUCT(('乐容-S级品'!$A$4:$A$32=$B79)*('乐容-S级品'!$L$3:$CA$3=AB$1)*('乐容-S级品'!$L$4:$CA$32)),0)</f>
      </c>
      <c r="AC79" s="280">
        <f>IFERROR(SUMPRODUCT(('控温被PRO-S级品'!$B$2:$B$10=$B79)*('控温被PRO-S级品'!$E$1:$BE$1=AC$1)*('控温被PRO-S级品'!$E$2:$BE$10)),0)+IFERROR(SUMPRODUCT(('冬被-S级品'!$B$2:$B$10=$B79)*('冬被-S级品'!$E$1:$AW$1=AC$1)*('冬被-S级品'!$E$2:$AW$10)),0)+IFERROR(SUMPRODUCT(('白止-S级品'!$A$2:$A$26=$B79)*('白止-S级品'!$D$1:$AV$1=AC$1)*('白止-S级品'!$D$2:$AV$26)),0)+IFERROR(SUMPRODUCT(('乐容-S级品'!$A$4:$A$32=$B79)*('乐容-S级品'!$L$3:$CA$3=AC$1)*('乐容-S级品'!$L$4:$CA$32)),0)</f>
      </c>
      <c r="AD79" s="280">
        <f>IFERROR(SUMPRODUCT(('控温被PRO-S级品'!$B$2:$B$10=$B79)*('控温被PRO-S级品'!$E$1:$BE$1=AD$1)*('控温被PRO-S级品'!$E$2:$BE$10)),0)+IFERROR(SUMPRODUCT(('冬被-S级品'!$B$2:$B$10=$B79)*('冬被-S级品'!$E$1:$AW$1=AD$1)*('冬被-S级品'!$E$2:$AW$10)),0)+IFERROR(SUMPRODUCT(('白止-S级品'!$A$2:$A$26=$B79)*('白止-S级品'!$D$1:$AV$1=AD$1)*('白止-S级品'!$D$2:$AV$26)),0)+IFERROR(SUMPRODUCT(('乐容-S级品'!$A$4:$A$32=$B79)*('乐容-S级品'!$L$3:$CA$3=AD$1)*('乐容-S级品'!$L$4:$CA$32)),0)</f>
      </c>
      <c r="AE79" s="280">
        <f>IFERROR(SUMPRODUCT(('控温被PRO-S级品'!$B$2:$B$10=$B79)*('控温被PRO-S级品'!$E$1:$BE$1=AE$1)*('控温被PRO-S级品'!$E$2:$BE$10)),0)+IFERROR(SUMPRODUCT(('冬被-S级品'!$B$2:$B$10=$B79)*('冬被-S级品'!$E$1:$AW$1=AE$1)*('冬被-S级品'!$E$2:$AW$10)),0)+IFERROR(SUMPRODUCT(('白止-S级品'!$A$2:$A$26=$B79)*('白止-S级品'!$D$1:$AV$1=AE$1)*('白止-S级品'!$D$2:$AV$26)),0)+IFERROR(SUMPRODUCT(('乐容-S级品'!$A$4:$A$32=$B79)*('乐容-S级品'!$L$3:$CA$3=AE$1)*('乐容-S级品'!$L$4:$CA$32)),0)</f>
      </c>
      <c r="AF79" s="280">
        <f>IFERROR(SUMPRODUCT(('控温被PRO-S级品'!$B$2:$B$10=$B79)*('控温被PRO-S级品'!$E$1:$BE$1=AF$1)*('控温被PRO-S级品'!$E$2:$BE$10)),0)+IFERROR(SUMPRODUCT(('冬被-S级品'!$B$2:$B$10=$B79)*('冬被-S级品'!$E$1:$AW$1=AF$1)*('冬被-S级品'!$E$2:$AW$10)),0)+IFERROR(SUMPRODUCT(('白止-S级品'!$A$2:$A$26=$B79)*('白止-S级品'!$D$1:$AV$1=AF$1)*('白止-S级品'!$D$2:$AV$26)),0)+IFERROR(SUMPRODUCT(('乐容-S级品'!$A$4:$A$32=$B79)*('乐容-S级品'!$L$3:$CA$3=AF$1)*('乐容-S级品'!$L$4:$CA$32)),0)</f>
      </c>
      <c r="AG79" s="280">
        <f>IFERROR(SUMPRODUCT(('控温被PRO-S级品'!$B$2:$B$10=$B79)*('控温被PRO-S级品'!$E$1:$BE$1=AG$1)*('控温被PRO-S级品'!$E$2:$BE$10)),0)+IFERROR(SUMPRODUCT(('冬被-S级品'!$B$2:$B$10=$B79)*('冬被-S级品'!$E$1:$AW$1=AG$1)*('冬被-S级品'!$E$2:$AW$10)),0)+IFERROR(SUMPRODUCT(('白止-S级品'!$A$2:$A$26=$B79)*('白止-S级品'!$D$1:$AV$1=AG$1)*('白止-S级品'!$D$2:$AV$26)),0)+IFERROR(SUMPRODUCT(('乐容-S级品'!$A$4:$A$32=$B79)*('乐容-S级品'!$L$3:$CA$3=AG$1)*('乐容-S级品'!$L$4:$CA$32)),0)</f>
      </c>
      <c r="AH79" s="280">
        <f>IFERROR(SUMPRODUCT(('控温被PRO-S级品'!$B$2:$B$10=$B79)*('控温被PRO-S级品'!$E$1:$BE$1=AH$1)*('控温被PRO-S级品'!$E$2:$BE$10)),0)+IFERROR(SUMPRODUCT(('冬被-S级品'!$B$2:$B$10=$B79)*('冬被-S级品'!$E$1:$AW$1=AH$1)*('冬被-S级品'!$E$2:$AW$10)),0)+IFERROR(SUMPRODUCT(('白止-S级品'!$A$2:$A$26=$B79)*('白止-S级品'!$D$1:$AV$1=AH$1)*('白止-S级品'!$D$2:$AV$26)),0)+IFERROR(SUMPRODUCT(('乐容-S级品'!$A$4:$A$32=$B79)*('乐容-S级品'!$L$3:$CA$3=AH$1)*('乐容-S级品'!$L$4:$CA$32)),0)</f>
      </c>
      <c r="AI79" s="280">
        <f>IFERROR(SUMPRODUCT(('控温被PRO-S级品'!$B$2:$B$10=$B79)*('控温被PRO-S级品'!$E$1:$BE$1=AI$1)*('控温被PRO-S级品'!$E$2:$BE$10)),0)+IFERROR(SUMPRODUCT(('冬被-S级品'!$B$2:$B$10=$B79)*('冬被-S级品'!$E$1:$AW$1=AI$1)*('冬被-S级品'!$E$2:$AW$10)),0)+IFERROR(SUMPRODUCT(('白止-S级品'!$A$2:$A$26=$B79)*('白止-S级品'!$D$1:$AV$1=AI$1)*('白止-S级品'!$D$2:$AV$26)),0)+IFERROR(SUMPRODUCT(('乐容-S级品'!$A$4:$A$32=$B79)*('乐容-S级品'!$L$3:$CA$3=AI$1)*('乐容-S级品'!$L$4:$CA$32)),0)</f>
      </c>
      <c r="AJ79" s="280">
        <f>IFERROR(SUMPRODUCT(('控温被PRO-S级品'!$B$2:$B$10=$B79)*('控温被PRO-S级品'!$E$1:$BE$1=AJ$1)*('控温被PRO-S级品'!$E$2:$BE$10)),0)+IFERROR(SUMPRODUCT(('冬被-S级品'!$B$2:$B$10=$B79)*('冬被-S级品'!$E$1:$AW$1=AJ$1)*('冬被-S级品'!$E$2:$AW$10)),0)+IFERROR(SUMPRODUCT(('白止-S级品'!$A$2:$A$26=$B79)*('白止-S级品'!$D$1:$AV$1=AJ$1)*('白止-S级品'!$D$2:$AV$26)),0)+IFERROR(SUMPRODUCT(('乐容-S级品'!$A$4:$A$32=$B79)*('乐容-S级品'!$L$3:$CA$3=AJ$1)*('乐容-S级品'!$L$4:$CA$32)),0)</f>
      </c>
      <c r="AK79" s="280">
        <f>IFERROR(SUMPRODUCT(('控温被PRO-S级品'!$B$2:$B$10=$B79)*('控温被PRO-S级品'!$E$1:$BE$1=AK$1)*('控温被PRO-S级品'!$E$2:$BE$10)),0)+IFERROR(SUMPRODUCT(('冬被-S级品'!$B$2:$B$10=$B79)*('冬被-S级品'!$E$1:$AW$1=AK$1)*('冬被-S级品'!$E$2:$AW$10)),0)+IFERROR(SUMPRODUCT(('白止-S级品'!$A$2:$A$26=$B79)*('白止-S级品'!$D$1:$AV$1=AK$1)*('白止-S级品'!$D$2:$AV$26)),0)+IFERROR(SUMPRODUCT(('乐容-S级品'!$A$4:$A$32=$B79)*('乐容-S级品'!$L$3:$CA$3=AK$1)*('乐容-S级品'!$L$4:$CA$32)),0)</f>
      </c>
      <c r="AL79" s="280">
        <f>IFERROR(SUMPRODUCT(('控温被PRO-S级品'!$B$2:$B$10=$B79)*('控温被PRO-S级品'!$E$1:$BE$1=AL$1)*('控温被PRO-S级品'!$E$2:$BE$10)),0)+IFERROR(SUMPRODUCT(('冬被-S级品'!$B$2:$B$10=$B79)*('冬被-S级品'!$E$1:$AW$1=AL$1)*('冬被-S级品'!$E$2:$AW$10)),0)+IFERROR(SUMPRODUCT(('白止-S级品'!$A$2:$A$26=$B79)*('白止-S级品'!$D$1:$AV$1=AL$1)*('白止-S级品'!$D$2:$AV$26)),0)+IFERROR(SUMPRODUCT(('乐容-S级品'!$A$4:$A$32=$B79)*('乐容-S级品'!$L$3:$CA$3=AL$1)*('乐容-S级品'!$L$4:$CA$32)),0)</f>
      </c>
      <c r="AM79" s="280">
        <f>IFERROR(SUMPRODUCT(('控温被PRO-S级品'!$B$2:$B$10=$B79)*('控温被PRO-S级品'!$E$1:$BE$1=AM$1)*('控温被PRO-S级品'!$E$2:$BE$10)),0)+IFERROR(SUMPRODUCT(('冬被-S级品'!$B$2:$B$10=$B79)*('冬被-S级品'!$E$1:$AW$1=AM$1)*('冬被-S级品'!$E$2:$AW$10)),0)+IFERROR(SUMPRODUCT(('白止-S级品'!$A$2:$A$26=$B79)*('白止-S级品'!$D$1:$AV$1=AM$1)*('白止-S级品'!$D$2:$AV$26)),0)+IFERROR(SUMPRODUCT(('乐容-S级品'!$A$4:$A$32=$B79)*('乐容-S级品'!$L$3:$CA$3=AM$1)*('乐容-S级品'!$L$4:$CA$32)),0)</f>
      </c>
      <c r="AN79" s="280">
        <f>IFERROR(SUMPRODUCT(('控温被PRO-S级品'!$B$2:$B$10=$B79)*('控温被PRO-S级品'!$E$1:$BE$1=AN$1)*('控温被PRO-S级品'!$E$2:$BE$10)),0)+IFERROR(SUMPRODUCT(('冬被-S级品'!$B$2:$B$10=$B79)*('冬被-S级品'!$E$1:$AW$1=AN$1)*('冬被-S级品'!$E$2:$AW$10)),0)+IFERROR(SUMPRODUCT(('白止-S级品'!$A$2:$A$26=$B79)*('白止-S级品'!$D$1:$AV$1=AN$1)*('白止-S级品'!$D$2:$AV$26)),0)+IFERROR(SUMPRODUCT(('乐容-S级品'!$A$4:$A$32=$B79)*('乐容-S级品'!$L$3:$CA$3=AN$1)*('乐容-S级品'!$L$4:$CA$32)),0)</f>
      </c>
      <c r="AO79" s="280">
        <f>IFERROR(SUMPRODUCT(('控温被PRO-S级品'!$B$2:$B$10=$B79)*('控温被PRO-S级品'!$E$1:$BE$1=AO$1)*('控温被PRO-S级品'!$E$2:$BE$10)),0)+IFERROR(SUMPRODUCT(('冬被-S级品'!$B$2:$B$10=$B79)*('冬被-S级品'!$E$1:$AW$1=AO$1)*('冬被-S级品'!$E$2:$AW$10)),0)+IFERROR(SUMPRODUCT(('白止-S级品'!$A$2:$A$26=$B79)*('白止-S级品'!$D$1:$AV$1=AO$1)*('白止-S级品'!$D$2:$AV$26)),0)+IFERROR(SUMPRODUCT(('乐容-S级品'!$A$4:$A$32=$B79)*('乐容-S级品'!$L$3:$CA$3=AO$1)*('乐容-S级品'!$L$4:$CA$32)),0)</f>
      </c>
      <c r="AP79" s="280">
        <f>IFERROR(SUMPRODUCT(('控温被PRO-S级品'!$B$2:$B$10=$B79)*('控温被PRO-S级品'!$E$1:$BE$1=AP$1)*('控温被PRO-S级品'!$E$2:$BE$10)),0)+IFERROR(SUMPRODUCT(('冬被-S级品'!$B$2:$B$10=$B79)*('冬被-S级品'!$E$1:$AW$1=AP$1)*('冬被-S级品'!$E$2:$AW$10)),0)+IFERROR(SUMPRODUCT(('白止-S级品'!$A$2:$A$26=$B79)*('白止-S级品'!$D$1:$AV$1=AP$1)*('白止-S级品'!$D$2:$AV$26)),0)+IFERROR(SUMPRODUCT(('乐容-S级品'!$A$4:$A$32=$B79)*('乐容-S级品'!$L$3:$CA$3=AP$1)*('乐容-S级品'!$L$4:$CA$32)),0)</f>
      </c>
      <c r="AQ79" s="280">
        <f>IFERROR(SUMPRODUCT(('控温被PRO-S级品'!$B$2:$B$10=$B79)*('控温被PRO-S级品'!$E$1:$BE$1=AQ$1)*('控温被PRO-S级品'!$E$2:$BE$10)),0)+IFERROR(SUMPRODUCT(('冬被-S级品'!$B$2:$B$10=$B79)*('冬被-S级品'!$E$1:$AW$1=AQ$1)*('冬被-S级品'!$E$2:$AW$10)),0)+IFERROR(SUMPRODUCT(('白止-S级品'!$A$2:$A$26=$B79)*('白止-S级品'!$D$1:$AV$1=AQ$1)*('白止-S级品'!$D$2:$AV$26)),0)+IFERROR(SUMPRODUCT(('乐容-S级品'!$A$4:$A$32=$B79)*('乐容-S级品'!$L$3:$CA$3=AQ$1)*('乐容-S级品'!$L$4:$CA$32)),0)</f>
      </c>
      <c r="AR79" s="280">
        <f>IFERROR(SUMPRODUCT(('控温被PRO-S级品'!$B$2:$B$10=$B79)*('控温被PRO-S级品'!$E$1:$BE$1=AR$1)*('控温被PRO-S级品'!$E$2:$BE$10)),0)+IFERROR(SUMPRODUCT(('冬被-S级品'!$B$2:$B$10=$B79)*('冬被-S级品'!$E$1:$AW$1=AR$1)*('冬被-S级品'!$E$2:$AW$10)),0)+IFERROR(SUMPRODUCT(('白止-S级品'!$A$2:$A$26=$B79)*('白止-S级品'!$D$1:$AV$1=AR$1)*('白止-S级品'!$D$2:$AV$26)),0)+IFERROR(SUMPRODUCT(('乐容-S级品'!$A$4:$A$32=$B79)*('乐容-S级品'!$L$3:$CA$3=AR$1)*('乐容-S级品'!$L$4:$CA$32)),0)</f>
      </c>
      <c r="AS79" s="280">
        <f>IFERROR(SUMPRODUCT(('控温被PRO-S级品'!$B$2:$B$10=$B79)*('控温被PRO-S级品'!$E$1:$BE$1=AS$1)*('控温被PRO-S级品'!$E$2:$BE$10)),0)+IFERROR(SUMPRODUCT(('冬被-S级品'!$B$2:$B$10=$B79)*('冬被-S级品'!$E$1:$AW$1=AS$1)*('冬被-S级品'!$E$2:$AW$10)),0)+IFERROR(SUMPRODUCT(('白止-S级品'!$A$2:$A$26=$B79)*('白止-S级品'!$D$1:$AV$1=AS$1)*('白止-S级品'!$D$2:$AV$26)),0)+IFERROR(SUMPRODUCT(('乐容-S级品'!$A$4:$A$32=$B79)*('乐容-S级品'!$L$3:$CA$3=AS$1)*('乐容-S级品'!$L$4:$CA$32)),0)</f>
      </c>
      <c r="AT79" s="280">
        <f>IFERROR(SUMPRODUCT(('控温被PRO-S级品'!$B$2:$B$10=$B79)*('控温被PRO-S级品'!$E$1:$BE$1=AT$1)*('控温被PRO-S级品'!$E$2:$BE$10)),0)+IFERROR(SUMPRODUCT(('冬被-S级品'!$B$2:$B$10=$B79)*('冬被-S级品'!$E$1:$AW$1=AT$1)*('冬被-S级品'!$E$2:$AW$10)),0)+IFERROR(SUMPRODUCT(('白止-S级品'!$A$2:$A$26=$B79)*('白止-S级品'!$D$1:$AV$1=AT$1)*('白止-S级品'!$D$2:$AV$26)),0)+IFERROR(SUMPRODUCT(('乐容-S级品'!$A$4:$A$32=$B79)*('乐容-S级品'!$L$3:$CA$3=AT$1)*('乐容-S级品'!$L$4:$CA$32)),0)</f>
      </c>
      <c r="AU79" s="280">
        <f>IFERROR(SUMPRODUCT(('控温被PRO-S级品'!$B$2:$B$10=$B79)*('控温被PRO-S级品'!$E$1:$BE$1=AU$1)*('控温被PRO-S级品'!$E$2:$BE$10)),0)+IFERROR(SUMPRODUCT(('冬被-S级品'!$B$2:$B$10=$B79)*('冬被-S级品'!$E$1:$AW$1=AU$1)*('冬被-S级品'!$E$2:$AW$10)),0)+IFERROR(SUMPRODUCT(('白止-S级品'!$A$2:$A$26=$B79)*('白止-S级品'!$D$1:$AV$1=AU$1)*('白止-S级品'!$D$2:$AV$26)),0)+IFERROR(SUMPRODUCT(('乐容-S级品'!$A$4:$A$32=$B79)*('乐容-S级品'!$L$3:$CA$3=AU$1)*('乐容-S级品'!$L$4:$CA$32)),0)</f>
      </c>
      <c r="AV79" s="280">
        <f>IFERROR(SUMPRODUCT(('控温被PRO-S级品'!$B$2:$B$10=$B79)*('控温被PRO-S级品'!$E$1:$BE$1=AV$1)*('控温被PRO-S级品'!$E$2:$BE$10)),0)+IFERROR(SUMPRODUCT(('冬被-S级品'!$B$2:$B$10=$B79)*('冬被-S级品'!$E$1:$AW$1=AV$1)*('冬被-S级品'!$E$2:$AW$10)),0)+IFERROR(SUMPRODUCT(('白止-S级品'!$A$2:$A$26=$B79)*('白止-S级品'!$D$1:$AV$1=AV$1)*('白止-S级品'!$D$2:$AV$26)),0)+IFERROR(SUMPRODUCT(('乐容-S级品'!$A$4:$A$32=$B79)*('乐容-S级品'!$L$3:$CA$3=AV$1)*('乐容-S级品'!$L$4:$CA$32)),0)</f>
      </c>
      <c r="AW79" s="280">
        <f>IFERROR(SUMPRODUCT(('控温被PRO-S级品'!$B$2:$B$10=$B79)*('控温被PRO-S级品'!$E$1:$BE$1=AW$1)*('控温被PRO-S级品'!$E$2:$BE$10)),0)+IFERROR(SUMPRODUCT(('冬被-S级品'!$B$2:$B$10=$B79)*('冬被-S级品'!$E$1:$AW$1=AW$1)*('冬被-S级品'!$E$2:$AW$10)),0)+IFERROR(SUMPRODUCT(('白止-S级品'!$A$2:$A$26=$B79)*('白止-S级品'!$D$1:$AV$1=AW$1)*('白止-S级品'!$D$2:$AV$26)),0)+IFERROR(SUMPRODUCT(('乐容-S级品'!$A$4:$A$32=$B79)*('乐容-S级品'!$L$3:$CA$3=AW$1)*('乐容-S级品'!$L$4:$CA$32)),0)</f>
      </c>
      <c r="AX79" s="280">
        <f>IFERROR(SUMPRODUCT(('控温被PRO-S级品'!$B$2:$B$10=$B79)*('控温被PRO-S级品'!$E$1:$BE$1=AX$1)*('控温被PRO-S级品'!$E$2:$BE$10)),0)+IFERROR(SUMPRODUCT(('冬被-S级品'!$B$2:$B$10=$B79)*('冬被-S级品'!$E$1:$AW$1=AX$1)*('冬被-S级品'!$E$2:$AW$10)),0)+IFERROR(SUMPRODUCT(('白止-S级品'!$A$2:$A$26=$B79)*('白止-S级品'!$D$1:$AV$1=AX$1)*('白止-S级品'!$D$2:$AV$26)),0)+IFERROR(SUMPRODUCT(('乐容-S级品'!$A$4:$A$32=$B79)*('乐容-S级品'!$L$3:$CA$3=AX$1)*('乐容-S级品'!$L$4:$CA$32)),0)</f>
      </c>
      <c r="AY79" s="280">
        <f>IFERROR(SUMPRODUCT(('控温被PRO-S级品'!$B$2:$B$10=$B79)*('控温被PRO-S级品'!$E$1:$BE$1=AY$1)*('控温被PRO-S级品'!$E$2:$BE$10)),0)+IFERROR(SUMPRODUCT(('冬被-S级品'!$B$2:$B$10=$B79)*('冬被-S级品'!$E$1:$AW$1=AY$1)*('冬被-S级品'!$E$2:$AW$10)),0)+IFERROR(SUMPRODUCT(('白止-S级品'!$A$2:$A$26=$B79)*('白止-S级品'!$D$1:$AV$1=AY$1)*('白止-S级品'!$D$2:$AV$26)),0)+IFERROR(SUMPRODUCT(('乐容-S级品'!$A$4:$A$32=$B79)*('乐容-S级品'!$L$3:$CA$3=AY$1)*('乐容-S级品'!$L$4:$CA$32)),0)</f>
      </c>
      <c r="AZ79" s="280">
        <f>IFERROR(SUMPRODUCT(('控温被PRO-S级品'!$B$2:$B$10=$B79)*('控温被PRO-S级品'!$E$1:$BE$1=AZ$1)*('控温被PRO-S级品'!$E$2:$BE$10)),0)+IFERROR(SUMPRODUCT(('冬被-S级品'!$B$2:$B$10=$B79)*('冬被-S级品'!$E$1:$AW$1=AZ$1)*('冬被-S级品'!$E$2:$AW$10)),0)+IFERROR(SUMPRODUCT(('白止-S级品'!$A$2:$A$26=$B79)*('白止-S级品'!$D$1:$AV$1=AZ$1)*('白止-S级品'!$D$2:$AV$26)),0)+IFERROR(SUMPRODUCT(('乐容-S级品'!$A$4:$A$32=$B79)*('乐容-S级品'!$L$3:$CA$3=AZ$1)*('乐容-S级品'!$L$4:$CA$32)),0)</f>
      </c>
      <c r="BA79" s="280">
        <f>IFERROR(SUMPRODUCT(('控温被PRO-S级品'!$B$2:$B$10=$B79)*('控温被PRO-S级品'!$E$1:$BE$1=BA$1)*('控温被PRO-S级品'!$E$2:$BE$10)),0)+IFERROR(SUMPRODUCT(('冬被-S级品'!$B$2:$B$10=$B79)*('冬被-S级品'!$E$1:$AW$1=BA$1)*('冬被-S级品'!$E$2:$AW$10)),0)+IFERROR(SUMPRODUCT(('白止-S级品'!$A$2:$A$26=$B79)*('白止-S级品'!$D$1:$AV$1=BA$1)*('白止-S级品'!$D$2:$AV$26)),0)+IFERROR(SUMPRODUCT(('乐容-S级品'!$A$4:$A$32=$B79)*('乐容-S级品'!$L$3:$CA$3=BA$1)*('乐容-S级品'!$L$4:$CA$32)),0)</f>
      </c>
      <c r="BB79" s="280">
        <f>IFERROR(SUMPRODUCT(('控温被PRO-S级品'!$B$2:$B$10=$B79)*('控温被PRO-S级品'!$E$1:$BE$1=BB$1)*('控温被PRO-S级品'!$E$2:$BE$10)),0)+IFERROR(SUMPRODUCT(('冬被-S级品'!$B$2:$B$10=$B79)*('冬被-S级品'!$E$1:$AW$1=BB$1)*('冬被-S级品'!$E$2:$AW$10)),0)+IFERROR(SUMPRODUCT(('白止-S级品'!$A$2:$A$26=$B79)*('白止-S级品'!$D$1:$AV$1=BB$1)*('白止-S级品'!$D$2:$AV$26)),0)+IFERROR(SUMPRODUCT(('乐容-S级品'!$A$4:$A$32=$B79)*('乐容-S级品'!$L$3:$CA$3=BB$1)*('乐容-S级品'!$L$4:$CA$32)),0)</f>
      </c>
      <c r="BC79" s="280">
        <f>IFERROR(SUMPRODUCT(('控温被PRO-S级品'!$B$2:$B$10=$B79)*('控温被PRO-S级品'!$E$1:$BE$1=BC$1)*('控温被PRO-S级品'!$E$2:$BE$10)),0)+IFERROR(SUMPRODUCT(('冬被-S级品'!$B$2:$B$10=$B79)*('冬被-S级品'!$E$1:$AW$1=BC$1)*('冬被-S级品'!$E$2:$AW$10)),0)+IFERROR(SUMPRODUCT(('白止-S级品'!$A$2:$A$26=$B79)*('白止-S级品'!$D$1:$AV$1=BC$1)*('白止-S级品'!$D$2:$AV$26)),0)+IFERROR(SUMPRODUCT(('乐容-S级品'!$A$4:$A$32=$B79)*('乐容-S级品'!$L$3:$CA$3=BC$1)*('乐容-S级品'!$L$4:$CA$32)),0)</f>
      </c>
      <c r="BD79" s="280">
        <f>IFERROR(SUMPRODUCT(('控温被PRO-S级品'!$B$2:$B$10=$B79)*('控温被PRO-S级品'!$E$1:$BE$1=BD$1)*('控温被PRO-S级品'!$E$2:$BE$10)),0)+IFERROR(SUMPRODUCT(('冬被-S级品'!$B$2:$B$10=$B79)*('冬被-S级品'!$E$1:$AW$1=BD$1)*('冬被-S级品'!$E$2:$AW$10)),0)+IFERROR(SUMPRODUCT(('白止-S级品'!$A$2:$A$26=$B79)*('白止-S级品'!$D$1:$AV$1=BD$1)*('白止-S级品'!$D$2:$AV$26)),0)+IFERROR(SUMPRODUCT(('乐容-S级品'!$A$4:$A$32=$B79)*('乐容-S级品'!$L$3:$CA$3=BD$1)*('乐容-S级品'!$L$4:$CA$32)),0)</f>
      </c>
      <c r="BE79" s="280">
        <f>IFERROR(SUMPRODUCT(('控温被PRO-S级品'!$B$2:$B$10=$B79)*('控温被PRO-S级品'!$E$1:$BE$1=BE$1)*('控温被PRO-S级品'!$E$2:$BE$10)),0)+IFERROR(SUMPRODUCT(('冬被-S级品'!$B$2:$B$10=$B79)*('冬被-S级品'!$E$1:$AW$1=BE$1)*('冬被-S级品'!$E$2:$AW$10)),0)+IFERROR(SUMPRODUCT(('白止-S级品'!$A$2:$A$26=$B79)*('白止-S级品'!$D$1:$AV$1=BE$1)*('白止-S级品'!$D$2:$AV$26)),0)+IFERROR(SUMPRODUCT(('乐容-S级品'!$A$4:$A$32=$B79)*('乐容-S级品'!$L$3:$CA$3=BE$1)*('乐容-S级品'!$L$4:$CA$32)),0)</f>
      </c>
      <c r="BF79" s="280">
        <f>IFERROR(SUMPRODUCT(('控温被PRO-S级品'!$B$2:$B$10=$B79)*('控温被PRO-S级品'!$E$1:$BE$1=BF$1)*('控温被PRO-S级品'!$E$2:$BE$10)),0)+IFERROR(SUMPRODUCT(('冬被-S级品'!$B$2:$B$10=$B79)*('冬被-S级品'!$E$1:$AW$1=BF$1)*('冬被-S级品'!$E$2:$AW$10)),0)+IFERROR(SUMPRODUCT(('白止-S级品'!$A$2:$A$26=$B79)*('白止-S级品'!$D$1:$AV$1=BF$1)*('白止-S级品'!$D$2:$AV$26)),0)+IFERROR(SUMPRODUCT(('乐容-S级品'!$A$4:$A$32=$B79)*('乐容-S级品'!$L$3:$CA$3=BF$1)*('乐容-S级品'!$L$4:$CA$32)),0)</f>
      </c>
      <c r="BG79" s="280">
        <f>IFERROR(SUMPRODUCT(('控温被PRO-S级品'!$B$2:$B$10=$B79)*('控温被PRO-S级品'!$E$1:$BE$1=BG$1)*('控温被PRO-S级品'!$E$2:$BE$10)),0)+IFERROR(SUMPRODUCT(('冬被-S级品'!$B$2:$B$10=$B79)*('冬被-S级品'!$E$1:$AW$1=BG$1)*('冬被-S级品'!$E$2:$AW$10)),0)+IFERROR(SUMPRODUCT(('白止-S级品'!$A$2:$A$26=$B79)*('白止-S级品'!$D$1:$AV$1=BG$1)*('白止-S级品'!$D$2:$AV$26)),0)+IFERROR(SUMPRODUCT(('乐容-S级品'!$A$4:$A$32=$B79)*('乐容-S级品'!$L$3:$CA$3=BG$1)*('乐容-S级品'!$L$4:$CA$32)),0)</f>
      </c>
      <c r="BH79" s="280">
        <f>IFERROR(SUMPRODUCT(('控温被PRO-S级品'!$B$2:$B$10=$B79)*('控温被PRO-S级品'!$E$1:$BE$1=BH$1)*('控温被PRO-S级品'!$E$2:$BE$10)),0)+IFERROR(SUMPRODUCT(('冬被-S级品'!$B$2:$B$10=$B79)*('冬被-S级品'!$E$1:$AW$1=BH$1)*('冬被-S级品'!$E$2:$AW$10)),0)+IFERROR(SUMPRODUCT(('白止-S级品'!$A$2:$A$26=$B79)*('白止-S级品'!$D$1:$AV$1=BH$1)*('白止-S级品'!$D$2:$AV$26)),0)+IFERROR(SUMPRODUCT(('乐容-S级品'!$A$4:$A$32=$B79)*('乐容-S级品'!$L$3:$CA$3=BH$1)*('乐容-S级品'!$L$4:$CA$32)),0)</f>
      </c>
      <c r="BI79" s="280">
        <f>IFERROR(SUMPRODUCT(('控温被PRO-S级品'!$B$2:$B$10=$B79)*('控温被PRO-S级品'!$E$1:$BE$1=BI$1)*('控温被PRO-S级品'!$E$2:$BE$10)),0)+IFERROR(SUMPRODUCT(('冬被-S级品'!$B$2:$B$10=$B79)*('冬被-S级品'!$E$1:$AW$1=BI$1)*('冬被-S级品'!$E$2:$AW$10)),0)+IFERROR(SUMPRODUCT(('白止-S级品'!$A$2:$A$26=$B79)*('白止-S级品'!$D$1:$AV$1=BI$1)*('白止-S级品'!$D$2:$AV$26)),0)+IFERROR(SUMPRODUCT(('乐容-S级品'!$A$4:$A$32=$B79)*('乐容-S级品'!$L$3:$CA$3=BI$1)*('乐容-S级品'!$L$4:$CA$32)),0)</f>
      </c>
      <c r="BJ79" s="280">
        <f>IFERROR(SUMPRODUCT(('控温被PRO-S级品'!$B$2:$B$10=$B79)*('控温被PRO-S级品'!$E$1:$BE$1=BJ$1)*('控温被PRO-S级品'!$E$2:$BE$10)),0)+IFERROR(SUMPRODUCT(('冬被-S级品'!$B$2:$B$10=$B79)*('冬被-S级品'!$E$1:$AW$1=BJ$1)*('冬被-S级品'!$E$2:$AW$10)),0)+IFERROR(SUMPRODUCT(('白止-S级品'!$A$2:$A$26=$B79)*('白止-S级品'!$D$1:$AV$1=BJ$1)*('白止-S级品'!$D$2:$AV$26)),0)+IFERROR(SUMPRODUCT(('乐容-S级品'!$A$4:$A$32=$B79)*('乐容-S级品'!$L$3:$CA$3=BJ$1)*('乐容-S级品'!$L$4:$CA$32)),0)</f>
      </c>
      <c r="BK79" s="280">
        <f>IFERROR(SUMPRODUCT(('控温被PRO-S级品'!$B$2:$B$10=$B79)*('控温被PRO-S级品'!$E$1:$BE$1=BK$1)*('控温被PRO-S级品'!$E$2:$BE$10)),0)+IFERROR(SUMPRODUCT(('冬被-S级品'!$B$2:$B$10=$B79)*('冬被-S级品'!$E$1:$AW$1=BK$1)*('冬被-S级品'!$E$2:$AW$10)),0)+IFERROR(SUMPRODUCT(('白止-S级品'!$A$2:$A$26=$B79)*('白止-S级品'!$D$1:$AV$1=BK$1)*('白止-S级品'!$D$2:$AV$26)),0)+IFERROR(SUMPRODUCT(('乐容-S级品'!$A$4:$A$32=$B79)*('乐容-S级品'!$L$3:$CA$3=BK$1)*('乐容-S级品'!$L$4:$CA$32)),0)</f>
      </c>
      <c r="BL79" s="280">
        <f>IFERROR(SUMPRODUCT(('控温被PRO-S级品'!$B$2:$B$10=$B79)*('控温被PRO-S级品'!$E$1:$BE$1=BL$1)*('控温被PRO-S级品'!$E$2:$BE$10)),0)+IFERROR(SUMPRODUCT(('冬被-S级品'!$B$2:$B$10=$B79)*('冬被-S级品'!$E$1:$AW$1=BL$1)*('冬被-S级品'!$E$2:$AW$10)),0)+IFERROR(SUMPRODUCT(('白止-S级品'!$A$2:$A$26=$B79)*('白止-S级品'!$D$1:$AV$1=BL$1)*('白止-S级品'!$D$2:$AV$26)),0)+IFERROR(SUMPRODUCT(('乐容-S级品'!$A$4:$A$32=$B79)*('乐容-S级品'!$L$3:$CA$3=BL$1)*('乐容-S级品'!$L$4:$CA$32)),0)</f>
      </c>
      <c r="BM79" s="280">
        <f>IFERROR(SUMPRODUCT(('控温被PRO-S级品'!$B$2:$B$10=$B79)*('控温被PRO-S级品'!$E$1:$BE$1=BM$1)*('控温被PRO-S级品'!$E$2:$BE$10)),0)+IFERROR(SUMPRODUCT(('冬被-S级品'!$B$2:$B$10=$B79)*('冬被-S级品'!$E$1:$AW$1=BM$1)*('冬被-S级品'!$E$2:$AW$10)),0)+IFERROR(SUMPRODUCT(('白止-S级品'!$A$2:$A$26=$B79)*('白止-S级品'!$D$1:$AV$1=BM$1)*('白止-S级品'!$D$2:$AV$26)),0)+IFERROR(SUMPRODUCT(('乐容-S级品'!$A$4:$A$32=$B79)*('乐容-S级品'!$L$3:$CA$3=BM$1)*('乐容-S级品'!$L$4:$CA$32)),0)</f>
      </c>
      <c r="BN79" s="280">
        <f>IFERROR(SUMPRODUCT(('控温被PRO-S级品'!$B$2:$B$10=$B79)*('控温被PRO-S级品'!$E$1:$BE$1=BN$1)*('控温被PRO-S级品'!$E$2:$BE$10)),0)+IFERROR(SUMPRODUCT(('冬被-S级品'!$B$2:$B$10=$B79)*('冬被-S级品'!$E$1:$AW$1=BN$1)*('冬被-S级品'!$E$2:$AW$10)),0)+IFERROR(SUMPRODUCT(('白止-S级品'!$A$2:$A$26=$B79)*('白止-S级品'!$D$1:$AV$1=BN$1)*('白止-S级品'!$D$2:$AV$26)),0)+IFERROR(SUMPRODUCT(('乐容-S级品'!$A$4:$A$32=$B79)*('乐容-S级品'!$L$3:$CA$3=BN$1)*('乐容-S级品'!$L$4:$CA$32)),0)</f>
      </c>
      <c r="BO79" s="280">
        <f>IFERROR(SUMPRODUCT(('控温被PRO-S级品'!$B$2:$B$10=$B79)*('控温被PRO-S级品'!$E$1:$BE$1=BO$1)*('控温被PRO-S级品'!$E$2:$BE$10)),0)+IFERROR(SUMPRODUCT(('冬被-S级品'!$B$2:$B$10=$B79)*('冬被-S级品'!$E$1:$AW$1=BO$1)*('冬被-S级品'!$E$2:$AW$10)),0)+IFERROR(SUMPRODUCT(('白止-S级品'!$A$2:$A$26=$B79)*('白止-S级品'!$D$1:$AV$1=BO$1)*('白止-S级品'!$D$2:$AV$26)),0)+IFERROR(SUMPRODUCT(('乐容-S级品'!$A$4:$A$32=$B79)*('乐容-S级品'!$L$3:$CA$3=BO$1)*('乐容-S级品'!$L$4:$CA$32)),0)</f>
      </c>
      <c r="BP79" s="280">
        <f>IFERROR(SUMPRODUCT(('控温被PRO-S级品'!$B$2:$B$10=$B79)*('控温被PRO-S级品'!$E$1:$BE$1=BP$1)*('控温被PRO-S级品'!$E$2:$BE$10)),0)+IFERROR(SUMPRODUCT(('冬被-S级品'!$B$2:$B$10=$B79)*('冬被-S级品'!$E$1:$AW$1=BP$1)*('冬被-S级品'!$E$2:$AW$10)),0)+IFERROR(SUMPRODUCT(('白止-S级品'!$A$2:$A$26=$B79)*('白止-S级品'!$D$1:$AV$1=BP$1)*('白止-S级品'!$D$2:$AV$26)),0)+IFERROR(SUMPRODUCT(('乐容-S级品'!$A$4:$A$32=$B79)*('乐容-S级品'!$L$3:$CA$3=BP$1)*('乐容-S级品'!$L$4:$CA$32)),0)</f>
      </c>
      <c r="BQ79" s="280">
        <f>IFERROR(SUMPRODUCT(('控温被PRO-S级品'!$B$2:$B$10=$B79)*('控温被PRO-S级品'!$E$1:$BE$1=BQ$1)*('控温被PRO-S级品'!$E$2:$BE$10)),0)+IFERROR(SUMPRODUCT(('冬被-S级品'!$B$2:$B$10=$B79)*('冬被-S级品'!$E$1:$AW$1=BQ$1)*('冬被-S级品'!$E$2:$AW$10)),0)+IFERROR(SUMPRODUCT(('白止-S级品'!$A$2:$A$26=$B79)*('白止-S级品'!$D$1:$AV$1=BQ$1)*('白止-S级品'!$D$2:$AV$26)),0)+IFERROR(SUMPRODUCT(('乐容-S级品'!$A$4:$A$32=$B79)*('乐容-S级品'!$L$3:$CA$3=BQ$1)*('乐容-S级品'!$L$4:$CA$32)),0)</f>
      </c>
      <c r="BR79" s="280">
        <f>IFERROR(SUMPRODUCT(('控温被PRO-S级品'!$B$2:$B$10=$B79)*('控温被PRO-S级品'!$E$1:$BE$1=BR$1)*('控温被PRO-S级品'!$E$2:$BE$10)),0)+IFERROR(SUMPRODUCT(('冬被-S级品'!$B$2:$B$10=$B79)*('冬被-S级品'!$E$1:$AW$1=BR$1)*('冬被-S级品'!$E$2:$AW$10)),0)+IFERROR(SUMPRODUCT(('白止-S级品'!$A$2:$A$26=$B79)*('白止-S级品'!$D$1:$AV$1=BR$1)*('白止-S级品'!$D$2:$AV$26)),0)+IFERROR(SUMPRODUCT(('乐容-S级品'!$A$4:$A$32=$B79)*('乐容-S级品'!$L$3:$CA$3=BR$1)*('乐容-S级品'!$L$4:$CA$32)),0)</f>
      </c>
      <c r="BS79" s="280">
        <f>IFERROR(SUMPRODUCT(('控温被PRO-S级品'!$B$2:$B$10=$B79)*('控温被PRO-S级品'!$E$1:$BE$1=BS$1)*('控温被PRO-S级品'!$E$2:$BE$10)),0)+IFERROR(SUMPRODUCT(('冬被-S级品'!$B$2:$B$10=$B79)*('冬被-S级品'!$E$1:$AW$1=BS$1)*('冬被-S级品'!$E$2:$AW$10)),0)+IFERROR(SUMPRODUCT(('白止-S级品'!$A$2:$A$26=$B79)*('白止-S级品'!$D$1:$AV$1=BS$1)*('白止-S级品'!$D$2:$AV$26)),0)+IFERROR(SUMPRODUCT(('乐容-S级品'!$A$4:$A$32=$B79)*('乐容-S级品'!$L$3:$CA$3=BS$1)*('乐容-S级品'!$L$4:$CA$32)),0)</f>
      </c>
      <c r="BT79" s="280">
        <f>IFERROR(SUMPRODUCT(('控温被PRO-S级品'!$B$2:$B$10=$B79)*('控温被PRO-S级品'!$E$1:$BE$1=BT$1)*('控温被PRO-S级品'!$E$2:$BE$10)),0)+IFERROR(SUMPRODUCT(('冬被-S级品'!$B$2:$B$10=$B79)*('冬被-S级品'!$E$1:$AW$1=BT$1)*('冬被-S级品'!$E$2:$AW$10)),0)+IFERROR(SUMPRODUCT(('白止-S级品'!$A$2:$A$26=$B79)*('白止-S级品'!$D$1:$AV$1=BT$1)*('白止-S级品'!$D$2:$AV$26)),0)+IFERROR(SUMPRODUCT(('乐容-S级品'!$A$4:$A$32=$B79)*('乐容-S级品'!$L$3:$CA$3=BT$1)*('乐容-S级品'!$L$4:$CA$32)),0)</f>
      </c>
      <c r="BU79" s="280">
        <f>IFERROR(SUMPRODUCT(('控温被PRO-S级品'!$B$2:$B$10=$B79)*('控温被PRO-S级品'!$E$1:$BE$1=BU$1)*('控温被PRO-S级品'!$E$2:$BE$10)),0)+IFERROR(SUMPRODUCT(('冬被-S级品'!$B$2:$B$10=$B79)*('冬被-S级品'!$E$1:$AW$1=BU$1)*('冬被-S级品'!$E$2:$AW$10)),0)+IFERROR(SUMPRODUCT(('白止-S级品'!$A$2:$A$26=$B79)*('白止-S级品'!$D$1:$AV$1=BU$1)*('白止-S级品'!$D$2:$AV$26)),0)+IFERROR(SUMPRODUCT(('乐容-S级品'!$A$4:$A$32=$B79)*('乐容-S级品'!$L$3:$CA$3=BU$1)*('乐容-S级品'!$L$4:$CA$32)),0)</f>
      </c>
      <c r="BV79" s="280">
        <f>IFERROR(SUMPRODUCT(('控温被PRO-S级品'!$B$2:$B$10=$B79)*('控温被PRO-S级品'!$E$1:$BE$1=BV$1)*('控温被PRO-S级品'!$E$2:$BE$10)),0)+IFERROR(SUMPRODUCT(('冬被-S级品'!$B$2:$B$10=$B79)*('冬被-S级品'!$E$1:$AW$1=BV$1)*('冬被-S级品'!$E$2:$AW$10)),0)+IFERROR(SUMPRODUCT(('白止-S级品'!$A$2:$A$26=$B79)*('白止-S级品'!$D$1:$AV$1=BV$1)*('白止-S级品'!$D$2:$AV$26)),0)+IFERROR(SUMPRODUCT(('乐容-S级品'!$A$4:$A$32=$B79)*('乐容-S级品'!$L$3:$CA$3=BV$1)*('乐容-S级品'!$L$4:$CA$32)),0)</f>
      </c>
      <c r="BW79" s="280">
        <f>IFERROR(SUMPRODUCT(('控温被PRO-S级品'!$B$2:$B$10=$B79)*('控温被PRO-S级品'!$E$1:$BE$1=BW$1)*('控温被PRO-S级品'!$E$2:$BE$10)),0)+IFERROR(SUMPRODUCT(('冬被-S级品'!$B$2:$B$10=$B79)*('冬被-S级品'!$E$1:$AW$1=BW$1)*('冬被-S级品'!$E$2:$AW$10)),0)+IFERROR(SUMPRODUCT(('白止-S级品'!$A$2:$A$26=$B79)*('白止-S级品'!$D$1:$AV$1=BW$1)*('白止-S级品'!$D$2:$AV$26)),0)+IFERROR(SUMPRODUCT(('乐容-S级品'!$A$4:$A$32=$B79)*('乐容-S级品'!$L$3:$CA$3=BW$1)*('乐容-S级品'!$L$4:$CA$32)),0)</f>
      </c>
      <c r="BX79" s="280">
        <f>IFERROR(SUMPRODUCT(('控温被PRO-S级品'!$B$2:$B$10=$B79)*('控温被PRO-S级品'!$E$1:$BE$1=BX$1)*('控温被PRO-S级品'!$E$2:$BE$10)),0)+IFERROR(SUMPRODUCT(('冬被-S级品'!$B$2:$B$10=$B79)*('冬被-S级品'!$E$1:$AW$1=BX$1)*('冬被-S级品'!$E$2:$AW$10)),0)+IFERROR(SUMPRODUCT(('白止-S级品'!$A$2:$A$26=$B79)*('白止-S级品'!$D$1:$AV$1=BX$1)*('白止-S级品'!$D$2:$AV$26)),0)+IFERROR(SUMPRODUCT(('乐容-S级品'!$A$4:$A$32=$B79)*('乐容-S级品'!$L$3:$CA$3=BX$1)*('乐容-S级品'!$L$4:$CA$32)),0)</f>
      </c>
      <c r="BY79" s="280">
        <f>IFERROR(SUMPRODUCT(('控温被PRO-S级品'!$B$2:$B$10=$B79)*('控温被PRO-S级品'!$E$1:$BE$1=BY$1)*('控温被PRO-S级品'!$E$2:$BE$10)),0)+IFERROR(SUMPRODUCT(('冬被-S级品'!$B$2:$B$10=$B79)*('冬被-S级品'!$E$1:$AW$1=BY$1)*('冬被-S级品'!$E$2:$AW$10)),0)+IFERROR(SUMPRODUCT(('白止-S级品'!$A$2:$A$26=$B79)*('白止-S级品'!$D$1:$AV$1=BY$1)*('白止-S级品'!$D$2:$AV$26)),0)+IFERROR(SUMPRODUCT(('乐容-S级品'!$A$4:$A$32=$B79)*('乐容-S级品'!$L$3:$CA$3=BY$1)*('乐容-S级品'!$L$4:$CA$32)),0)</f>
      </c>
      <c r="BZ79" s="280">
        <f>IFERROR(SUMPRODUCT(('控温被PRO-S级品'!$B$2:$B$10=$B79)*('控温被PRO-S级品'!$E$1:$BE$1=BZ$1)*('控温被PRO-S级品'!$E$2:$BE$10)),0)+IFERROR(SUMPRODUCT(('冬被-S级品'!$B$2:$B$10=$B79)*('冬被-S级品'!$E$1:$AW$1=BZ$1)*('冬被-S级品'!$E$2:$AW$10)),0)+IFERROR(SUMPRODUCT(('白止-S级品'!$A$2:$A$26=$B79)*('白止-S级品'!$D$1:$AV$1=BZ$1)*('白止-S级品'!$D$2:$AV$26)),0)+IFERROR(SUMPRODUCT(('乐容-S级品'!$A$4:$A$32=$B79)*('乐容-S级品'!$L$3:$CA$3=BZ$1)*('乐容-S级品'!$L$4:$CA$32)),0)</f>
      </c>
      <c r="CA79" s="280">
        <f>IFERROR(SUMPRODUCT(('控温被PRO-S级品'!$B$2:$B$10=$B79)*('控温被PRO-S级品'!$E$1:$BE$1=CA$1)*('控温被PRO-S级品'!$E$2:$BE$10)),0)+IFERROR(SUMPRODUCT(('冬被-S级品'!$B$2:$B$10=$B79)*('冬被-S级品'!$E$1:$AW$1=CA$1)*('冬被-S级品'!$E$2:$AW$10)),0)+IFERROR(SUMPRODUCT(('白止-S级品'!$A$2:$A$26=$B79)*('白止-S级品'!$D$1:$AV$1=CA$1)*('白止-S级品'!$D$2:$AV$26)),0)+IFERROR(SUMPRODUCT(('乐容-S级品'!$A$4:$A$32=$B79)*('乐容-S级品'!$L$3:$CA$3=CA$1)*('乐容-S级品'!$L$4:$CA$32)),0)</f>
      </c>
      <c r="CB79" s="280">
        <f>IFERROR(SUMPRODUCT(('控温被PRO-S级品'!$B$2:$B$10=$B79)*('控温被PRO-S级品'!$E$1:$BE$1=CB$1)*('控温被PRO-S级品'!$E$2:$BE$10)),0)+IFERROR(SUMPRODUCT(('冬被-S级品'!$B$2:$B$10=$B79)*('冬被-S级品'!$E$1:$AW$1=CB$1)*('冬被-S级品'!$E$2:$AW$10)),0)+IFERROR(SUMPRODUCT(('白止-S级品'!$A$2:$A$26=$B79)*('白止-S级品'!$D$1:$AV$1=CB$1)*('白止-S级品'!$D$2:$AV$26)),0)+IFERROR(SUMPRODUCT(('乐容-S级品'!$A$4:$A$32=$B79)*('乐容-S级品'!$L$3:$CA$3=CB$1)*('乐容-S级品'!$L$4:$CA$32)),0)</f>
      </c>
      <c r="CC79" s="280">
        <f>IFERROR(SUMPRODUCT(('控温被PRO-S级品'!$B$2:$B$10=$B79)*('控温被PRO-S级品'!$E$1:$BE$1=CC$1)*('控温被PRO-S级品'!$E$2:$BE$10)),0)+IFERROR(SUMPRODUCT(('冬被-S级品'!$B$2:$B$10=$B79)*('冬被-S级品'!$E$1:$AW$1=CC$1)*('冬被-S级品'!$E$2:$AW$10)),0)+IFERROR(SUMPRODUCT(('白止-S级品'!$A$2:$A$26=$B79)*('白止-S级品'!$D$1:$AV$1=CC$1)*('白止-S级品'!$D$2:$AV$26)),0)+IFERROR(SUMPRODUCT(('乐容-S级品'!$A$4:$A$32=$B79)*('乐容-S级品'!$L$3:$CA$3=CC$1)*('乐容-S级品'!$L$4:$CA$32)),0)</f>
      </c>
      <c r="CD79" s="280">
        <f>IFERROR(SUMPRODUCT(('控温被PRO-S级品'!$B$2:$B$10=$B79)*('控温被PRO-S级品'!$E$1:$BE$1=CD$1)*('控温被PRO-S级品'!$E$2:$BE$10)),0)+IFERROR(SUMPRODUCT(('冬被-S级品'!$B$2:$B$10=$B79)*('冬被-S级品'!$E$1:$AW$1=CD$1)*('冬被-S级品'!$E$2:$AW$10)),0)+IFERROR(SUMPRODUCT(('白止-S级品'!$A$2:$A$26=$B79)*('白止-S级品'!$D$1:$AV$1=CD$1)*('白止-S级品'!$D$2:$AV$26)),0)+IFERROR(SUMPRODUCT(('乐容-S级品'!$A$4:$A$32=$B79)*('乐容-S级品'!$L$3:$CA$3=CD$1)*('乐容-S级品'!$L$4:$CA$32)),0)</f>
      </c>
      <c r="CE79" s="280">
        <f>IFERROR(SUMPRODUCT(('控温被PRO-S级品'!$B$2:$B$10=$B79)*('控温被PRO-S级品'!$E$1:$BE$1=CE$1)*('控温被PRO-S级品'!$E$2:$BE$10)),0)+IFERROR(SUMPRODUCT(('冬被-S级品'!$B$2:$B$10=$B79)*('冬被-S级品'!$E$1:$AW$1=CE$1)*('冬被-S级品'!$E$2:$AW$10)),0)+IFERROR(SUMPRODUCT(('白止-S级品'!$A$2:$A$26=$B79)*('白止-S级品'!$D$1:$AV$1=CE$1)*('白止-S级品'!$D$2:$AV$26)),0)+IFERROR(SUMPRODUCT(('乐容-S级品'!$A$4:$A$32=$B79)*('乐容-S级品'!$L$3:$CA$3=CE$1)*('乐容-S级品'!$L$4:$CA$32)),0)</f>
      </c>
      <c r="CF79" s="280">
        <f>IFERROR(SUMPRODUCT(('控温被PRO-S级品'!$B$2:$B$10=$B79)*('控温被PRO-S级品'!$E$1:$BE$1=CF$1)*('控温被PRO-S级品'!$E$2:$BE$10)),0)+IFERROR(SUMPRODUCT(('冬被-S级品'!$B$2:$B$10=$B79)*('冬被-S级品'!$E$1:$AW$1=CF$1)*('冬被-S级品'!$E$2:$AW$10)),0)+IFERROR(SUMPRODUCT(('白止-S级品'!$A$2:$A$26=$B79)*('白止-S级品'!$D$1:$AV$1=CF$1)*('白止-S级品'!$D$2:$AV$26)),0)+IFERROR(SUMPRODUCT(('乐容-S级品'!$A$4:$A$32=$B79)*('乐容-S级品'!$L$3:$CA$3=CF$1)*('乐容-S级品'!$L$4:$CA$32)),0)</f>
      </c>
      <c r="CG79" s="280">
        <f>IFERROR(SUMPRODUCT(('控温被PRO-S级品'!$B$2:$B$10=$B79)*('控温被PRO-S级品'!$E$1:$BE$1=CG$1)*('控温被PRO-S级品'!$E$2:$BE$10)),0)+IFERROR(SUMPRODUCT(('冬被-S级品'!$B$2:$B$10=$B79)*('冬被-S级品'!$E$1:$AW$1=CG$1)*('冬被-S级品'!$E$2:$AW$10)),0)+IFERROR(SUMPRODUCT(('白止-S级品'!$A$2:$A$26=$B79)*('白止-S级品'!$D$1:$AV$1=CG$1)*('白止-S级品'!$D$2:$AV$26)),0)+IFERROR(SUMPRODUCT(('乐容-S级品'!$A$4:$A$32=$B79)*('乐容-S级品'!$L$3:$CA$3=CG$1)*('乐容-S级品'!$L$4:$CA$32)),0)</f>
      </c>
      <c r="CH79" s="280">
        <f>IFERROR(SUMPRODUCT(('控温被PRO-S级品'!$B$2:$B$10=$B79)*('控温被PRO-S级品'!$E$1:$BE$1=CH$1)*('控温被PRO-S级品'!$E$2:$BE$10)),0)+IFERROR(SUMPRODUCT(('冬被-S级品'!$B$2:$B$10=$B79)*('冬被-S级品'!$E$1:$AW$1=CH$1)*('冬被-S级品'!$E$2:$AW$10)),0)+IFERROR(SUMPRODUCT(('白止-S级品'!$A$2:$A$26=$B79)*('白止-S级品'!$D$1:$AV$1=CH$1)*('白止-S级品'!$D$2:$AV$26)),0)+IFERROR(SUMPRODUCT(('乐容-S级品'!$A$4:$A$32=$B79)*('乐容-S级品'!$L$3:$CA$3=CH$1)*('乐容-S级品'!$L$4:$CA$32)),0)</f>
      </c>
      <c r="CI79" s="280">
        <f>IFERROR(SUMPRODUCT(('控温被PRO-S级品'!$B$2:$B$10=$B79)*('控温被PRO-S级品'!$E$1:$BE$1=CI$1)*('控温被PRO-S级品'!$E$2:$BE$10)),0)+IFERROR(SUMPRODUCT(('冬被-S级品'!$B$2:$B$10=$B79)*('冬被-S级品'!$E$1:$AW$1=CI$1)*('冬被-S级品'!$E$2:$AW$10)),0)+IFERROR(SUMPRODUCT(('白止-S级品'!$A$2:$A$26=$B79)*('白止-S级品'!$D$1:$AV$1=CI$1)*('白止-S级品'!$D$2:$AV$26)),0)+IFERROR(SUMPRODUCT(('乐容-S级品'!$A$4:$A$32=$B79)*('乐容-S级品'!$L$3:$CA$3=CI$1)*('乐容-S级品'!$L$4:$CA$32)),0)</f>
      </c>
      <c r="CJ79" s="280">
        <f>IFERROR(SUMPRODUCT(('控温被PRO-S级品'!$B$2:$B$10=$B79)*('控温被PRO-S级品'!$E$1:$BE$1=CJ$1)*('控温被PRO-S级品'!$E$2:$BE$10)),0)+IFERROR(SUMPRODUCT(('冬被-S级品'!$B$2:$B$10=$B79)*('冬被-S级品'!$E$1:$AW$1=CJ$1)*('冬被-S级品'!$E$2:$AW$10)),0)+IFERROR(SUMPRODUCT(('白止-S级品'!$A$2:$A$26=$B79)*('白止-S级品'!$D$1:$AV$1=CJ$1)*('白止-S级品'!$D$2:$AV$26)),0)+IFERROR(SUMPRODUCT(('乐容-S级品'!$A$4:$A$32=$B79)*('乐容-S级品'!$L$3:$CA$3=CJ$1)*('乐容-S级品'!$L$4:$CA$32)),0)</f>
      </c>
      <c r="CK79" s="280">
        <f>IFERROR(SUMPRODUCT(('控温被PRO-S级品'!$B$2:$B$10=$B79)*('控温被PRO-S级品'!$E$1:$BE$1=CK$1)*('控温被PRO-S级品'!$E$2:$BE$10)),0)+IFERROR(SUMPRODUCT(('冬被-S级品'!$B$2:$B$10=$B79)*('冬被-S级品'!$E$1:$AW$1=CK$1)*('冬被-S级品'!$E$2:$AW$10)),0)+IFERROR(SUMPRODUCT(('白止-S级品'!$A$2:$A$26=$B79)*('白止-S级品'!$D$1:$AV$1=CK$1)*('白止-S级品'!$D$2:$AV$26)),0)+IFERROR(SUMPRODUCT(('乐容-S级品'!$A$4:$A$32=$B79)*('乐容-S级品'!$L$3:$CA$3=CK$1)*('乐容-S级品'!$L$4:$CA$32)),0)</f>
      </c>
      <c r="CL79" s="280">
        <f>IFERROR(SUMPRODUCT(('控温被PRO-S级品'!$B$2:$B$10=$B79)*('控温被PRO-S级品'!$E$1:$BE$1=CL$1)*('控温被PRO-S级品'!$E$2:$BE$10)),0)+IFERROR(SUMPRODUCT(('冬被-S级品'!$B$2:$B$10=$B79)*('冬被-S级品'!$E$1:$AW$1=CL$1)*('冬被-S级品'!$E$2:$AW$10)),0)+IFERROR(SUMPRODUCT(('白止-S级品'!$A$2:$A$26=$B79)*('白止-S级品'!$D$1:$AV$1=CL$1)*('白止-S级品'!$D$2:$AV$26)),0)+IFERROR(SUMPRODUCT(('乐容-S级品'!$A$4:$A$32=$B79)*('乐容-S级品'!$L$3:$CA$3=CL$1)*('乐容-S级品'!$L$4:$CA$32)),0)</f>
      </c>
      <c r="CM79" s="280">
        <f>IFERROR(SUMPRODUCT(('控温被PRO-S级品'!$B$2:$B$10=$B79)*('控温被PRO-S级品'!$E$1:$BE$1=CM$1)*('控温被PRO-S级品'!$E$2:$BE$10)),0)+IFERROR(SUMPRODUCT(('冬被-S级品'!$B$2:$B$10=$B79)*('冬被-S级品'!$E$1:$AW$1=CM$1)*('冬被-S级品'!$E$2:$AW$10)),0)+IFERROR(SUMPRODUCT(('白止-S级品'!$A$2:$A$26=$B79)*('白止-S级品'!$D$1:$AV$1=CM$1)*('白止-S级品'!$D$2:$AV$26)),0)+IFERROR(SUMPRODUCT(('乐容-S级品'!$A$4:$A$32=$B79)*('乐容-S级品'!$L$3:$CA$3=CM$1)*('乐容-S级品'!$L$4:$CA$32)),0)</f>
      </c>
      <c r="CN79" s="280">
        <f>IFERROR(SUMPRODUCT(('控温被PRO-S级品'!$B$2:$B$10=$B79)*('控温被PRO-S级品'!$E$1:$BE$1=CN$1)*('控温被PRO-S级品'!$E$2:$BE$10)),0)+IFERROR(SUMPRODUCT(('冬被-S级品'!$B$2:$B$10=$B79)*('冬被-S级品'!$E$1:$AW$1=CN$1)*('冬被-S级品'!$E$2:$AW$10)),0)+IFERROR(SUMPRODUCT(('白止-S级品'!$A$2:$A$26=$B79)*('白止-S级品'!$D$1:$AV$1=CN$1)*('白止-S级品'!$D$2:$AV$26)),0)+IFERROR(SUMPRODUCT(('乐容-S级品'!$A$4:$A$32=$B79)*('乐容-S级品'!$L$3:$CA$3=CN$1)*('乐容-S级品'!$L$4:$CA$32)),0)</f>
      </c>
      <c r="CO79" s="280">
        <f>IFERROR(SUMPRODUCT(('控温被PRO-S级品'!$B$2:$B$10=$B79)*('控温被PRO-S级品'!$E$1:$BE$1=CO$1)*('控温被PRO-S级品'!$E$2:$BE$10)),0)+IFERROR(SUMPRODUCT(('冬被-S级品'!$B$2:$B$10=$B79)*('冬被-S级品'!$E$1:$AW$1=CO$1)*('冬被-S级品'!$E$2:$AW$10)),0)+IFERROR(SUMPRODUCT(('白止-S级品'!$A$2:$A$26=$B79)*('白止-S级品'!$D$1:$AV$1=CO$1)*('白止-S级品'!$D$2:$AV$26)),0)+IFERROR(SUMPRODUCT(('乐容-S级品'!$A$4:$A$32=$B79)*('乐容-S级品'!$L$3:$CA$3=CO$1)*('乐容-S级品'!$L$4:$CA$32)),0)</f>
      </c>
      <c r="CP79" s="280">
        <f>IFERROR(SUMPRODUCT(('控温被PRO-S级品'!$B$2:$B$10=$B79)*('控温被PRO-S级品'!$E$1:$BE$1=CP$1)*('控温被PRO-S级品'!$E$2:$BE$10)),0)+IFERROR(SUMPRODUCT(('冬被-S级品'!$B$2:$B$10=$B79)*('冬被-S级品'!$E$1:$AW$1=CP$1)*('冬被-S级品'!$E$2:$AW$10)),0)+IFERROR(SUMPRODUCT(('白止-S级品'!$A$2:$A$26=$B79)*('白止-S级品'!$D$1:$AV$1=CP$1)*('白止-S级品'!$D$2:$AV$26)),0)+IFERROR(SUMPRODUCT(('乐容-S级品'!$A$4:$A$32=$B79)*('乐容-S级品'!$L$3:$CA$3=CP$1)*('乐容-S级品'!$L$4:$CA$32)),0)</f>
      </c>
      <c r="CQ79" s="280">
        <f>IFERROR(SUMPRODUCT(('控温被PRO-S级品'!$B$2:$B$10=$B79)*('控温被PRO-S级品'!$E$1:$BE$1=CQ$1)*('控温被PRO-S级品'!$E$2:$BE$10)),0)+IFERROR(SUMPRODUCT(('冬被-S级品'!$B$2:$B$10=$B79)*('冬被-S级品'!$E$1:$AW$1=CQ$1)*('冬被-S级品'!$E$2:$AW$10)),0)+IFERROR(SUMPRODUCT(('白止-S级品'!$A$2:$A$26=$B79)*('白止-S级品'!$D$1:$AV$1=CQ$1)*('白止-S级品'!$D$2:$AV$26)),0)+IFERROR(SUMPRODUCT(('乐容-S级品'!$A$4:$A$32=$B79)*('乐容-S级品'!$L$3:$CA$3=CQ$1)*('乐容-S级品'!$L$4:$CA$32)),0)</f>
      </c>
      <c r="CR79" s="280">
        <f>IFERROR(SUMPRODUCT(('控温被PRO-S级品'!$B$2:$B$10=$B79)*('控温被PRO-S级品'!$E$1:$BE$1=CR$1)*('控温被PRO-S级品'!$E$2:$BE$10)),0)+IFERROR(SUMPRODUCT(('冬被-S级品'!$B$2:$B$10=$B79)*('冬被-S级品'!$E$1:$AW$1=CR$1)*('冬被-S级品'!$E$2:$AW$10)),0)+IFERROR(SUMPRODUCT(('白止-S级品'!$A$2:$A$26=$B79)*('白止-S级品'!$D$1:$AV$1=CR$1)*('白止-S级品'!$D$2:$AV$26)),0)+IFERROR(SUMPRODUCT(('乐容-S级品'!$A$4:$A$32=$B79)*('乐容-S级品'!$L$3:$CA$3=CR$1)*('乐容-S级品'!$L$4:$CA$32)),0)</f>
      </c>
      <c r="CS79" s="280">
        <f>IFERROR(SUMPRODUCT(('控温被PRO-S级品'!$B$2:$B$10=$B79)*('控温被PRO-S级品'!$E$1:$BE$1=CS$1)*('控温被PRO-S级品'!$E$2:$BE$10)),0)+IFERROR(SUMPRODUCT(('冬被-S级品'!$B$2:$B$10=$B79)*('冬被-S级品'!$E$1:$AW$1=CS$1)*('冬被-S级品'!$E$2:$AW$10)),0)+IFERROR(SUMPRODUCT(('白止-S级品'!$A$2:$A$26=$B79)*('白止-S级品'!$D$1:$AV$1=CS$1)*('白止-S级品'!$D$2:$AV$26)),0)+IFERROR(SUMPRODUCT(('乐容-S级品'!$A$4:$A$32=$B79)*('乐容-S级品'!$L$3:$CA$3=CS$1)*('乐容-S级品'!$L$4:$CA$32)),0)</f>
      </c>
      <c r="CT79" s="280">
        <f>IFERROR(SUMPRODUCT(('控温被PRO-S级品'!$B$2:$B$10=$B79)*('控温被PRO-S级品'!$E$1:$BE$1=CT$1)*('控温被PRO-S级品'!$E$2:$BE$10)),0)+IFERROR(SUMPRODUCT(('冬被-S级品'!$B$2:$B$10=$B79)*('冬被-S级品'!$E$1:$AW$1=CT$1)*('冬被-S级品'!$E$2:$AW$10)),0)+IFERROR(SUMPRODUCT(('白止-S级品'!$A$2:$A$26=$B79)*('白止-S级品'!$D$1:$AV$1=CT$1)*('白止-S级品'!$D$2:$AV$26)),0)+IFERROR(SUMPRODUCT(('乐容-S级品'!$A$4:$A$32=$B79)*('乐容-S级品'!$L$3:$CA$3=CT$1)*('乐容-S级品'!$L$4:$CA$32)),0)</f>
      </c>
      <c r="CU79" s="280">
        <f>IFERROR(SUMPRODUCT(('控温被PRO-S级品'!$B$2:$B$10=$B79)*('控温被PRO-S级品'!$E$1:$BE$1=CU$1)*('控温被PRO-S级品'!$E$2:$BE$10)),0)+IFERROR(SUMPRODUCT(('冬被-S级品'!$B$2:$B$10=$B79)*('冬被-S级品'!$E$1:$AW$1=CU$1)*('冬被-S级品'!$E$2:$AW$10)),0)+IFERROR(SUMPRODUCT(('白止-S级品'!$A$2:$A$26=$B79)*('白止-S级品'!$D$1:$AV$1=CU$1)*('白止-S级品'!$D$2:$AV$26)),0)+IFERROR(SUMPRODUCT(('乐容-S级品'!$A$4:$A$32=$B79)*('乐容-S级品'!$L$3:$CA$3=CU$1)*('乐容-S级品'!$L$4:$CA$32)),0)</f>
      </c>
      <c r="CV79" s="280">
        <f>IFERROR(SUMPRODUCT(('控温被PRO-S级品'!$B$2:$B$10=$B79)*('控温被PRO-S级品'!$E$1:$BE$1=CV$1)*('控温被PRO-S级品'!$E$2:$BE$10)),0)+IFERROR(SUMPRODUCT(('冬被-S级品'!$B$2:$B$10=$B79)*('冬被-S级品'!$E$1:$AW$1=CV$1)*('冬被-S级品'!$E$2:$AW$10)),0)+IFERROR(SUMPRODUCT(('白止-S级品'!$A$2:$A$26=$B79)*('白止-S级品'!$D$1:$AV$1=CV$1)*('白止-S级品'!$D$2:$AV$26)),0)+IFERROR(SUMPRODUCT(('乐容-S级品'!$A$4:$A$32=$B79)*('乐容-S级品'!$L$3:$CA$3=CV$1)*('乐容-S级品'!$L$4:$CA$32)),0)</f>
      </c>
      <c r="CW79" s="280">
        <f>IFERROR(SUMPRODUCT(('控温被PRO-S级品'!$B$2:$B$10=$B79)*('控温被PRO-S级品'!$E$1:$BE$1=CW$1)*('控温被PRO-S级品'!$E$2:$BE$10)),0)+IFERROR(SUMPRODUCT(('冬被-S级品'!$B$2:$B$10=$B79)*('冬被-S级品'!$E$1:$AW$1=CW$1)*('冬被-S级品'!$E$2:$AW$10)),0)+IFERROR(SUMPRODUCT(('白止-S级品'!$A$2:$A$26=$B79)*('白止-S级品'!$D$1:$AV$1=CW$1)*('白止-S级品'!$D$2:$AV$26)),0)+IFERROR(SUMPRODUCT(('乐容-S级品'!$A$4:$A$32=$B79)*('乐容-S级品'!$L$3:$CA$3=CW$1)*('乐容-S级品'!$L$4:$CA$32)),0)</f>
      </c>
      <c r="CX79" s="280">
        <f>IFERROR(SUMPRODUCT(('控温被PRO-S级品'!$B$2:$B$10=$B79)*('控温被PRO-S级品'!$E$1:$BE$1=CX$1)*('控温被PRO-S级品'!$E$2:$BE$10)),0)+IFERROR(SUMPRODUCT(('冬被-S级品'!$B$2:$B$10=$B79)*('冬被-S级品'!$E$1:$AW$1=CX$1)*('冬被-S级品'!$E$2:$AW$10)),0)+IFERROR(SUMPRODUCT(('白止-S级品'!$A$2:$A$26=$B79)*('白止-S级品'!$D$1:$AV$1=CX$1)*('白止-S级品'!$D$2:$AV$26)),0)+IFERROR(SUMPRODUCT(('乐容-S级品'!$A$4:$A$32=$B79)*('乐容-S级品'!$L$3:$CA$3=CX$1)*('乐容-S级品'!$L$4:$CA$32)),0)</f>
      </c>
      <c r="CY79" s="280">
        <f>IFERROR(SUMPRODUCT(('控温被PRO-S级品'!$B$2:$B$10=$B79)*('控温被PRO-S级品'!$E$1:$BE$1=CY$1)*('控温被PRO-S级品'!$E$2:$BE$10)),0)+IFERROR(SUMPRODUCT(('冬被-S级品'!$B$2:$B$10=$B79)*('冬被-S级品'!$E$1:$AW$1=CY$1)*('冬被-S级品'!$E$2:$AW$10)),0)+IFERROR(SUMPRODUCT(('白止-S级品'!$A$2:$A$26=$B79)*('白止-S级品'!$D$1:$AV$1=CY$1)*('白止-S级品'!$D$2:$AV$26)),0)+IFERROR(SUMPRODUCT(('乐容-S级品'!$A$4:$A$32=$B79)*('乐容-S级品'!$L$3:$CA$3=CY$1)*('乐容-S级品'!$L$4:$CA$32)),0)</f>
      </c>
      <c r="CZ79" s="280">
        <f>IFERROR(SUMPRODUCT(('控温被PRO-S级品'!$B$2:$B$10=$B79)*('控温被PRO-S级品'!$E$1:$BE$1=CZ$1)*('控温被PRO-S级品'!$E$2:$BE$10)),0)+IFERROR(SUMPRODUCT(('冬被-S级品'!$B$2:$B$10=$B79)*('冬被-S级品'!$E$1:$AW$1=CZ$1)*('冬被-S级品'!$E$2:$AW$10)),0)+IFERROR(SUMPRODUCT(('白止-S级品'!$A$2:$A$26=$B79)*('白止-S级品'!$D$1:$AV$1=CZ$1)*('白止-S级品'!$D$2:$AV$26)),0)+IFERROR(SUMPRODUCT(('乐容-S级品'!$A$4:$A$32=$B79)*('乐容-S级品'!$L$3:$CA$3=CZ$1)*('乐容-S级品'!$L$4:$CA$32)),0)</f>
      </c>
      <c r="DA79" s="280">
        <f>IFERROR(SUMPRODUCT(('控温被PRO-S级品'!$B$2:$B$10=$B79)*('控温被PRO-S级品'!$E$1:$BE$1=DA$1)*('控温被PRO-S级品'!$E$2:$BE$10)),0)+IFERROR(SUMPRODUCT(('冬被-S级品'!$B$2:$B$10=$B79)*('冬被-S级品'!$E$1:$AW$1=DA$1)*('冬被-S级品'!$E$2:$AW$10)),0)+IFERROR(SUMPRODUCT(('白止-S级品'!$A$2:$A$26=$B79)*('白止-S级品'!$D$1:$AV$1=DA$1)*('白止-S级品'!$D$2:$AV$26)),0)+IFERROR(SUMPRODUCT(('乐容-S级品'!$A$4:$A$32=$B79)*('乐容-S级品'!$L$3:$CA$3=DA$1)*('乐容-S级品'!$L$4:$CA$32)),0)</f>
      </c>
      <c r="DB79" s="280">
        <f>IFERROR(SUMPRODUCT(('控温被PRO-S级品'!$B$2:$B$10=$B79)*('控温被PRO-S级品'!$E$1:$BE$1=DB$1)*('控温被PRO-S级品'!$E$2:$BE$10)),0)+IFERROR(SUMPRODUCT(('冬被-S级品'!$B$2:$B$10=$B79)*('冬被-S级品'!$E$1:$AW$1=DB$1)*('冬被-S级品'!$E$2:$AW$10)),0)+IFERROR(SUMPRODUCT(('白止-S级品'!$A$2:$A$26=$B79)*('白止-S级品'!$D$1:$AV$1=DB$1)*('白止-S级品'!$D$2:$AV$26)),0)+IFERROR(SUMPRODUCT(('乐容-S级品'!$A$4:$A$32=$B79)*('乐容-S级品'!$L$3:$CA$3=DB$1)*('乐容-S级品'!$L$4:$CA$32)),0)</f>
      </c>
      <c r="DC79" s="280">
        <f>IFERROR(SUMPRODUCT(('控温被PRO-S级品'!$B$2:$B$10=$B79)*('控温被PRO-S级品'!$E$1:$BE$1=DC$1)*('控温被PRO-S级品'!$E$2:$BE$10)),0)+IFERROR(SUMPRODUCT(('冬被-S级品'!$B$2:$B$10=$B79)*('冬被-S级品'!$E$1:$AW$1=DC$1)*('冬被-S级品'!$E$2:$AW$10)),0)+IFERROR(SUMPRODUCT(('白止-S级品'!$A$2:$A$26=$B79)*('白止-S级品'!$D$1:$AV$1=DC$1)*('白止-S级品'!$D$2:$AV$26)),0)+IFERROR(SUMPRODUCT(('乐容-S级品'!$A$4:$A$32=$B79)*('乐容-S级品'!$L$3:$CA$3=DC$1)*('乐容-S级品'!$L$4:$CA$32)),0)</f>
      </c>
      <c r="DD79" s="280">
        <f>IFERROR(SUMPRODUCT(('控温被PRO-S级品'!$B$2:$B$10=$B79)*('控温被PRO-S级品'!$E$1:$BE$1=DD$1)*('控温被PRO-S级品'!$E$2:$BE$10)),0)+IFERROR(SUMPRODUCT(('冬被-S级品'!$B$2:$B$10=$B79)*('冬被-S级品'!$E$1:$AW$1=DD$1)*('冬被-S级品'!$E$2:$AW$10)),0)+IFERROR(SUMPRODUCT(('白止-S级品'!$A$2:$A$26=$B79)*('白止-S级品'!$D$1:$AV$1=DD$1)*('白止-S级品'!$D$2:$AV$26)),0)+IFERROR(SUMPRODUCT(('乐容-S级品'!$A$4:$A$32=$B79)*('乐容-S级品'!$L$3:$CA$3=DD$1)*('乐容-S级品'!$L$4:$CA$32)),0)</f>
      </c>
      <c r="DE79" s="280">
        <f>IFERROR(SUMPRODUCT(('控温被PRO-S级品'!$B$2:$B$10=$B79)*('控温被PRO-S级品'!$E$1:$BE$1=DE$1)*('控温被PRO-S级品'!$E$2:$BE$10)),0)+IFERROR(SUMPRODUCT(('冬被-S级品'!$B$2:$B$10=$B79)*('冬被-S级品'!$E$1:$AW$1=DE$1)*('冬被-S级品'!$E$2:$AW$10)),0)+IFERROR(SUMPRODUCT(('白止-S级品'!$A$2:$A$26=$B79)*('白止-S级品'!$D$1:$AV$1=DE$1)*('白止-S级品'!$D$2:$AV$26)),0)+IFERROR(SUMPRODUCT(('乐容-S级品'!$A$4:$A$32=$B79)*('乐容-S级品'!$L$3:$CA$3=DE$1)*('乐容-S级品'!$L$4:$CA$32)),0)</f>
      </c>
      <c r="DF79" s="280">
        <f>IFERROR(SUMPRODUCT(('控温被PRO-S级品'!$B$2:$B$10=$B79)*('控温被PRO-S级品'!$E$1:$BE$1=DF$1)*('控温被PRO-S级品'!$E$2:$BE$10)),0)+IFERROR(SUMPRODUCT(('冬被-S级品'!$B$2:$B$10=$B79)*('冬被-S级品'!$E$1:$AW$1=DF$1)*('冬被-S级品'!$E$2:$AW$10)),0)+IFERROR(SUMPRODUCT(('白止-S级品'!$A$2:$A$26=$B79)*('白止-S级品'!$D$1:$AV$1=DF$1)*('白止-S级品'!$D$2:$AV$26)),0)+IFERROR(SUMPRODUCT(('乐容-S级品'!$A$4:$A$32=$B79)*('乐容-S级品'!$L$3:$CA$3=DF$1)*('乐容-S级品'!$L$4:$CA$32)),0)</f>
      </c>
      <c r="DG79" s="280">
        <f>IFERROR(SUMPRODUCT(('控温被PRO-S级品'!$B$2:$B$10=$B79)*('控温被PRO-S级品'!$E$1:$BE$1=DG$1)*('控温被PRO-S级品'!$E$2:$BE$10)),0)+IFERROR(SUMPRODUCT(('冬被-S级品'!$B$2:$B$10=$B79)*('冬被-S级品'!$E$1:$AW$1=DG$1)*('冬被-S级品'!$E$2:$AW$10)),0)+IFERROR(SUMPRODUCT(('白止-S级品'!$A$2:$A$26=$B79)*('白止-S级品'!$D$1:$AV$1=DG$1)*('白止-S级品'!$D$2:$AV$26)),0)+IFERROR(SUMPRODUCT(('乐容-S级品'!$A$4:$A$32=$B79)*('乐容-S级品'!$L$3:$CA$3=DG$1)*('乐容-S级品'!$L$4:$CA$32)),0)</f>
      </c>
      <c r="DH79" s="280">
        <f>IFERROR(SUMPRODUCT(('控温被PRO-S级品'!$B$2:$B$10=$B79)*('控温被PRO-S级品'!$E$1:$BE$1=DH$1)*('控温被PRO-S级品'!$E$2:$BE$10)),0)+IFERROR(SUMPRODUCT(('冬被-S级品'!$B$2:$B$10=$B79)*('冬被-S级品'!$E$1:$AW$1=DH$1)*('冬被-S级品'!$E$2:$AW$10)),0)+IFERROR(SUMPRODUCT(('白止-S级品'!$A$2:$A$26=$B79)*('白止-S级品'!$D$1:$AV$1=DH$1)*('白止-S级品'!$D$2:$AV$26)),0)+IFERROR(SUMPRODUCT(('乐容-S级品'!$A$4:$A$32=$B79)*('乐容-S级品'!$L$3:$CA$3=DH$1)*('乐容-S级品'!$L$4:$CA$32)),0)</f>
      </c>
      <c r="DI79" s="280">
        <f>IFERROR(SUMPRODUCT(('控温被PRO-S级品'!$B$2:$B$10=$B79)*('控温被PRO-S级品'!$E$1:$BE$1=DI$1)*('控温被PRO-S级品'!$E$2:$BE$10)),0)+IFERROR(SUMPRODUCT(('冬被-S级品'!$B$2:$B$10=$B79)*('冬被-S级品'!$E$1:$AW$1=DI$1)*('冬被-S级品'!$E$2:$AW$10)),0)+IFERROR(SUMPRODUCT(('白止-S级品'!$A$2:$A$26=$B79)*('白止-S级品'!$D$1:$AV$1=DI$1)*('白止-S级品'!$D$2:$AV$26)),0)+IFERROR(SUMPRODUCT(('乐容-S级品'!$A$4:$A$32=$B79)*('乐容-S级品'!$L$3:$CA$3=DI$1)*('乐容-S级品'!$L$4:$CA$32)),0)</f>
      </c>
      <c r="DJ79" s="280">
        <f>IFERROR(SUMPRODUCT(('控温被PRO-S级品'!$B$2:$B$10=$B79)*('控温被PRO-S级品'!$E$1:$BE$1=DJ$1)*('控温被PRO-S级品'!$E$2:$BE$10)),0)+IFERROR(SUMPRODUCT(('冬被-S级品'!$B$2:$B$10=$B79)*('冬被-S级品'!$E$1:$AW$1=DJ$1)*('冬被-S级品'!$E$2:$AW$10)),0)+IFERROR(SUMPRODUCT(('白止-S级品'!$A$2:$A$26=$B79)*('白止-S级品'!$D$1:$AV$1=DJ$1)*('白止-S级品'!$D$2:$AV$26)),0)+IFERROR(SUMPRODUCT(('乐容-S级品'!$A$4:$A$32=$B79)*('乐容-S级品'!$L$3:$CA$3=DJ$1)*('乐容-S级品'!$L$4:$CA$32)),0)</f>
      </c>
      <c r="DK79" s="280"/>
      <c r="DL79" s="280"/>
      <c r="DM79" s="280"/>
      <c r="DN79" s="280"/>
      <c r="DO79" s="280"/>
      <c r="DP79" s="280"/>
      <c r="DQ79" s="280"/>
      <c r="DR79" s="280"/>
      <c r="DS79" s="280"/>
      <c r="DT79" s="280"/>
      <c r="DU79" s="280"/>
      <c r="DV79" s="280"/>
      <c r="DW79" s="280">
        <f>VLOOKUP(B79,'系统编码规格'!A:C,3,FALSE)</f>
      </c>
      <c r="DX79" s="280"/>
      <c r="DY79" s="280"/>
      <c r="DZ79" s="280"/>
      <c r="EA79" s="280"/>
      <c r="EB79" s="280"/>
      <c r="EC79" s="280"/>
      <c r="ED79" s="280"/>
      <c r="EE79" s="280"/>
      <c r="EF79" s="280"/>
      <c r="EG79" s="280"/>
      <c r="EH79" s="280"/>
      <c r="EI79" s="280"/>
      <c r="EJ79" s="280"/>
      <c r="EK79" s="280"/>
      <c r="EL79" s="280"/>
      <c r="EM79" s="280"/>
      <c r="EN79" s="280"/>
      <c r="EO79" s="280"/>
      <c r="EP79" s="280"/>
      <c r="EQ79" s="280"/>
      <c r="ER79" s="280"/>
      <c r="ES79" s="280"/>
      <c r="ET79" s="280"/>
      <c r="EU79" s="280"/>
      <c r="EV79" s="280"/>
      <c r="EW79" s="280"/>
      <c r="EX79" s="280"/>
      <c r="EY79" s="280"/>
      <c r="EZ79" s="280"/>
      <c r="FA79" s="280"/>
      <c r="FB79" s="280"/>
      <c r="FC79" s="280"/>
      <c r="FD79" s="280"/>
      <c r="FE79" s="280"/>
      <c r="FF79" s="280"/>
      <c r="FG79" s="280"/>
      <c r="FH79" s="280"/>
      <c r="FI79" s="280"/>
      <c r="FJ79" s="280"/>
      <c r="FK79" s="280"/>
      <c r="FL79" s="280"/>
      <c r="FM79" s="280"/>
      <c r="FN79" s="280"/>
      <c r="FO79" s="280"/>
      <c r="FP79" s="280"/>
      <c r="FQ79" s="280"/>
      <c r="FR79" s="280"/>
      <c r="FS79" s="280"/>
      <c r="FT79" s="280"/>
      <c r="FU79" s="280"/>
      <c r="FV79" s="280"/>
      <c r="FW79" s="280"/>
      <c r="FX79" s="280"/>
      <c r="FY79" s="280"/>
      <c r="FZ79" s="280"/>
      <c r="GA79" s="280"/>
      <c r="GB79" s="280"/>
      <c r="GC79" s="280"/>
      <c r="GD79" s="280"/>
      <c r="GE79" s="280"/>
      <c r="GF79" s="280"/>
      <c r="GG79" s="280"/>
      <c r="GH79" s="280"/>
      <c r="GI79" s="280"/>
      <c r="GJ79" s="280"/>
      <c r="GK79" s="280"/>
      <c r="GL79" s="280"/>
      <c r="GM79" s="280"/>
      <c r="GN79" s="280"/>
      <c r="GO79" s="280"/>
      <c r="GP79" s="280"/>
      <c r="GQ79" s="280"/>
      <c r="GR79" s="280"/>
      <c r="GS79" s="280"/>
      <c r="GT79" s="280"/>
      <c r="GU79" s="280"/>
      <c r="GV79" s="280"/>
    </row>
    <row r="80">
      <c r="A80" s="309" t="str">
        <v>乐容</v>
      </c>
      <c r="B80" s="310" t="str">
        <v>128000383001934</v>
      </c>
      <c r="C80" s="309" t="str">
        <v>亚朵星球 深睡控温分区护脊床垫</v>
      </c>
      <c r="D80" s="317" t="str">
        <v>150*200*28cm-白色</v>
      </c>
      <c r="E80">
        <f>SUM(F80:GX80)</f>
      </c>
      <c r="F80" s="280">
        <f>IFERROR(SUMPRODUCT(('控温被PRO-S级品'!$B$2:$B$10=$B80)*('控温被PRO-S级品'!$E$1:$BE$1=F$1)*('控温被PRO-S级品'!$E$2:$BE$10)),0)+IFERROR(SUMPRODUCT(('冬被-S级品'!$B$2:$B$10=$B80)*('冬被-S级品'!$E$1:$AW$1=F$1)*('冬被-S级品'!$E$2:$AW$10)),0)+IFERROR(SUMPRODUCT(('白止-S级品'!$A$2:$A$26=$B80)*('白止-S级品'!$D$1:$AV$1=F$1)*('白止-S级品'!$D$2:$AV$26)),0)+IFERROR(SUMPRODUCT(('乐容-S级品'!$A$4:$A$32=$B80)*('乐容-S级品'!$L$3:$CA$3=F$1)*('乐容-S级品'!$L$4:$CA$32)),0)</f>
      </c>
      <c r="G80" s="280">
        <f>IFERROR(SUMPRODUCT(('控温被PRO-S级品'!$B$2:$B$10=$B80)*('控温被PRO-S级品'!$E$1:$BE$1=G$1)*('控温被PRO-S级品'!$E$2:$BE$10)),0)+IFERROR(SUMPRODUCT(('冬被-S级品'!$B$2:$B$10=$B80)*('冬被-S级品'!$E$1:$AW$1=G$1)*('冬被-S级品'!$E$2:$AW$10)),0)+IFERROR(SUMPRODUCT(('白止-S级品'!$A$2:$A$26=$B80)*('白止-S级品'!$D$1:$AV$1=G$1)*('白止-S级品'!$D$2:$AV$26)),0)+IFERROR(SUMPRODUCT(('乐容-S级品'!$A$4:$A$32=$B80)*('乐容-S级品'!$L$3:$CA$3=G$1)*('乐容-S级品'!$L$4:$CA$32)),0)</f>
      </c>
      <c r="H80" s="280">
        <f>IFERROR(SUMPRODUCT(('控温被PRO-S级品'!$B$2:$B$10=$B80)*('控温被PRO-S级品'!$E$1:$BE$1=H$1)*('控温被PRO-S级品'!$E$2:$BE$10)),0)+IFERROR(SUMPRODUCT(('冬被-S级品'!$B$2:$B$10=$B80)*('冬被-S级品'!$E$1:$AW$1=H$1)*('冬被-S级品'!$E$2:$AW$10)),0)+IFERROR(SUMPRODUCT(('白止-S级品'!$A$2:$A$26=$B80)*('白止-S级品'!$D$1:$AV$1=H$1)*('白止-S级品'!$D$2:$AV$26)),0)+IFERROR(SUMPRODUCT(('乐容-S级品'!$A$4:$A$32=$B80)*('乐容-S级品'!$L$3:$CA$3=H$1)*('乐容-S级品'!$L$4:$CA$32)),0)</f>
      </c>
      <c r="I80" s="280">
        <f>IFERROR(SUMPRODUCT(('控温被PRO-S级品'!$B$2:$B$10=$B80)*('控温被PRO-S级品'!$E$1:$BE$1=I$1)*('控温被PRO-S级品'!$E$2:$BE$10)),0)+IFERROR(SUMPRODUCT(('冬被-S级品'!$B$2:$B$10=$B80)*('冬被-S级品'!$E$1:$AW$1=I$1)*('冬被-S级品'!$E$2:$AW$10)),0)+IFERROR(SUMPRODUCT(('白止-S级品'!$A$2:$A$26=$B80)*('白止-S级品'!$D$1:$AV$1=I$1)*('白止-S级品'!$D$2:$AV$26)),0)+IFERROR(SUMPRODUCT(('乐容-S级品'!$A$4:$A$32=$B80)*('乐容-S级品'!$L$3:$CA$3=I$1)*('乐容-S级品'!$L$4:$CA$32)),0)</f>
      </c>
      <c r="J80" s="280">
        <f>IFERROR(SUMPRODUCT(('控温被PRO-S级品'!$B$2:$B$10=$B80)*('控温被PRO-S级品'!$E$1:$BE$1=J$1)*('控温被PRO-S级品'!$E$2:$BE$10)),0)+IFERROR(SUMPRODUCT(('冬被-S级品'!$B$2:$B$10=$B80)*('冬被-S级品'!$E$1:$AW$1=J$1)*('冬被-S级品'!$E$2:$AW$10)),0)+IFERROR(SUMPRODUCT(('白止-S级品'!$A$2:$A$26=$B80)*('白止-S级品'!$D$1:$AV$1=J$1)*('白止-S级品'!$D$2:$AV$26)),0)+IFERROR(SUMPRODUCT(('乐容-S级品'!$A$4:$A$32=$B80)*('乐容-S级品'!$L$3:$CA$3=J$1)*('乐容-S级品'!$L$4:$CA$32)),0)</f>
      </c>
      <c r="K80" s="280">
        <f>IFERROR(SUMPRODUCT(('控温被PRO-S级品'!$B$2:$B$10=$B80)*('控温被PRO-S级品'!$E$1:$BE$1=K$1)*('控温被PRO-S级品'!$E$2:$BE$10)),0)+IFERROR(SUMPRODUCT(('冬被-S级品'!$B$2:$B$10=$B80)*('冬被-S级品'!$E$1:$AW$1=K$1)*('冬被-S级品'!$E$2:$AW$10)),0)+IFERROR(SUMPRODUCT(('白止-S级品'!$A$2:$A$26=$B80)*('白止-S级品'!$D$1:$AV$1=K$1)*('白止-S级品'!$D$2:$AV$26)),0)+IFERROR(SUMPRODUCT(('乐容-S级品'!$A$4:$A$32=$B80)*('乐容-S级品'!$L$3:$CA$3=K$1)*('乐容-S级品'!$L$4:$CA$32)),0)</f>
      </c>
      <c r="L80" s="280">
        <f>IFERROR(SUMPRODUCT(('控温被PRO-S级品'!$B$2:$B$10=$B80)*('控温被PRO-S级品'!$E$1:$BE$1=L$1)*('控温被PRO-S级品'!$E$2:$BE$10)),0)+IFERROR(SUMPRODUCT(('冬被-S级品'!$B$2:$B$10=$B80)*('冬被-S级品'!$E$1:$AW$1=L$1)*('冬被-S级品'!$E$2:$AW$10)),0)+IFERROR(SUMPRODUCT(('白止-S级品'!$A$2:$A$26=$B80)*('白止-S级品'!$D$1:$AV$1=L$1)*('白止-S级品'!$D$2:$AV$26)),0)+IFERROR(SUMPRODUCT(('乐容-S级品'!$A$4:$A$32=$B80)*('乐容-S级品'!$L$3:$CA$3=L$1)*('乐容-S级品'!$L$4:$CA$32)),0)</f>
      </c>
      <c r="M80" s="280">
        <f>IFERROR(SUMPRODUCT(('控温被PRO-S级品'!$B$2:$B$10=$B80)*('控温被PRO-S级品'!$E$1:$BE$1=M$1)*('控温被PRO-S级品'!$E$2:$BE$10)),0)+IFERROR(SUMPRODUCT(('冬被-S级品'!$B$2:$B$10=$B80)*('冬被-S级品'!$E$1:$AW$1=M$1)*('冬被-S级品'!$E$2:$AW$10)),0)+IFERROR(SUMPRODUCT(('白止-S级品'!$A$2:$A$26=$B80)*('白止-S级品'!$D$1:$AV$1=M$1)*('白止-S级品'!$D$2:$AV$26)),0)+IFERROR(SUMPRODUCT(('乐容-S级品'!$A$4:$A$32=$B80)*('乐容-S级品'!$L$3:$CA$3=M$1)*('乐容-S级品'!$L$4:$CA$32)),0)</f>
      </c>
      <c r="N80" s="280">
        <f>IFERROR(SUMPRODUCT(('控温被PRO-S级品'!$B$2:$B$10=$B80)*('控温被PRO-S级品'!$E$1:$BE$1=N$1)*('控温被PRO-S级品'!$E$2:$BE$10)),0)+IFERROR(SUMPRODUCT(('冬被-S级品'!$B$2:$B$10=$B80)*('冬被-S级品'!$E$1:$AW$1=N$1)*('冬被-S级品'!$E$2:$AW$10)),0)+IFERROR(SUMPRODUCT(('白止-S级品'!$A$2:$A$26=$B80)*('白止-S级品'!$D$1:$AV$1=N$1)*('白止-S级品'!$D$2:$AV$26)),0)+IFERROR(SUMPRODUCT(('乐容-S级品'!$A$4:$A$32=$B80)*('乐容-S级品'!$L$3:$CA$3=N$1)*('乐容-S级品'!$L$4:$CA$32)),0)</f>
      </c>
      <c r="O80" s="280">
        <f>IFERROR(SUMPRODUCT(('控温被PRO-S级品'!$B$2:$B$10=$B80)*('控温被PRO-S级品'!$E$1:$BE$1=O$1)*('控温被PRO-S级品'!$E$2:$BE$10)),0)+IFERROR(SUMPRODUCT(('冬被-S级品'!$B$2:$B$10=$B80)*('冬被-S级品'!$E$1:$AW$1=O$1)*('冬被-S级品'!$E$2:$AW$10)),0)+IFERROR(SUMPRODUCT(('白止-S级品'!$A$2:$A$26=$B80)*('白止-S级品'!$D$1:$AV$1=O$1)*('白止-S级品'!$D$2:$AV$26)),0)+IFERROR(SUMPRODUCT(('乐容-S级品'!$A$4:$A$32=$B80)*('乐容-S级品'!$L$3:$CA$3=O$1)*('乐容-S级品'!$L$4:$CA$32)),0)</f>
      </c>
      <c r="P80" s="280">
        <f>IFERROR(SUMPRODUCT(('控温被PRO-S级品'!$B$2:$B$10=$B80)*('控温被PRO-S级品'!$E$1:$BE$1=P$1)*('控温被PRO-S级品'!$E$2:$BE$10)),0)+IFERROR(SUMPRODUCT(('冬被-S级品'!$B$2:$B$10=$B80)*('冬被-S级品'!$E$1:$AW$1=P$1)*('冬被-S级品'!$E$2:$AW$10)),0)+IFERROR(SUMPRODUCT(('白止-S级品'!$A$2:$A$26=$B80)*('白止-S级品'!$D$1:$AV$1=P$1)*('白止-S级品'!$D$2:$AV$26)),0)+IFERROR(SUMPRODUCT(('乐容-S级品'!$A$4:$A$32=$B80)*('乐容-S级品'!$L$3:$CA$3=P$1)*('乐容-S级品'!$L$4:$CA$32)),0)</f>
      </c>
      <c r="Q80" s="280">
        <f>IFERROR(SUMPRODUCT(('控温被PRO-S级品'!$B$2:$B$10=$B80)*('控温被PRO-S级品'!$E$1:$BE$1=Q$1)*('控温被PRO-S级品'!$E$2:$BE$10)),0)+IFERROR(SUMPRODUCT(('冬被-S级品'!$B$2:$B$10=$B80)*('冬被-S级品'!$E$1:$AW$1=Q$1)*('冬被-S级品'!$E$2:$AW$10)),0)+IFERROR(SUMPRODUCT(('白止-S级品'!$A$2:$A$26=$B80)*('白止-S级品'!$D$1:$AV$1=Q$1)*('白止-S级品'!$D$2:$AV$26)),0)+IFERROR(SUMPRODUCT(('乐容-S级品'!$A$4:$A$32=$B80)*('乐容-S级品'!$L$3:$CA$3=Q$1)*('乐容-S级品'!$L$4:$CA$32)),0)</f>
      </c>
      <c r="R80" s="280">
        <f>IFERROR(SUMPRODUCT(('控温被PRO-S级品'!$B$2:$B$10=$B80)*('控温被PRO-S级品'!$E$1:$BE$1=R$1)*('控温被PRO-S级品'!$E$2:$BE$10)),0)+IFERROR(SUMPRODUCT(('冬被-S级品'!$B$2:$B$10=$B80)*('冬被-S级品'!$E$1:$AW$1=R$1)*('冬被-S级品'!$E$2:$AW$10)),0)+IFERROR(SUMPRODUCT(('白止-S级品'!$A$2:$A$26=$B80)*('白止-S级品'!$D$1:$AV$1=R$1)*('白止-S级品'!$D$2:$AV$26)),0)+IFERROR(SUMPRODUCT(('乐容-S级品'!$A$4:$A$32=$B80)*('乐容-S级品'!$L$3:$CA$3=R$1)*('乐容-S级品'!$L$4:$CA$32)),0)</f>
      </c>
      <c r="S80" s="280">
        <f>IFERROR(SUMPRODUCT(('控温被PRO-S级品'!$B$2:$B$10=$B80)*('控温被PRO-S级品'!$E$1:$BE$1=S$1)*('控温被PRO-S级品'!$E$2:$BE$10)),0)+IFERROR(SUMPRODUCT(('冬被-S级品'!$B$2:$B$10=$B80)*('冬被-S级品'!$E$1:$AW$1=S$1)*('冬被-S级品'!$E$2:$AW$10)),0)+IFERROR(SUMPRODUCT(('白止-S级品'!$A$2:$A$26=$B80)*('白止-S级品'!$D$1:$AV$1=S$1)*('白止-S级品'!$D$2:$AV$26)),0)+IFERROR(SUMPRODUCT(('乐容-S级品'!$A$4:$A$32=$B80)*('乐容-S级品'!$L$3:$CA$3=S$1)*('乐容-S级品'!$L$4:$CA$32)),0)</f>
      </c>
      <c r="T80" s="280">
        <f>IFERROR(SUMPRODUCT(('控温被PRO-S级品'!$B$2:$B$10=$B80)*('控温被PRO-S级品'!$E$1:$BE$1=T$1)*('控温被PRO-S级品'!$E$2:$BE$10)),0)+IFERROR(SUMPRODUCT(('冬被-S级品'!$B$2:$B$10=$B80)*('冬被-S级品'!$E$1:$AW$1=T$1)*('冬被-S级品'!$E$2:$AW$10)),0)+IFERROR(SUMPRODUCT(('白止-S级品'!$A$2:$A$26=$B80)*('白止-S级品'!$D$1:$AV$1=T$1)*('白止-S级品'!$D$2:$AV$26)),0)+IFERROR(SUMPRODUCT(('乐容-S级品'!$A$4:$A$32=$B80)*('乐容-S级品'!$L$3:$CA$3=T$1)*('乐容-S级品'!$L$4:$CA$32)),0)</f>
      </c>
      <c r="U80" s="280">
        <f>IFERROR(SUMPRODUCT(('控温被PRO-S级品'!$B$2:$B$10=$B80)*('控温被PRO-S级品'!$E$1:$BE$1=U$1)*('控温被PRO-S级品'!$E$2:$BE$10)),0)+IFERROR(SUMPRODUCT(('冬被-S级品'!$B$2:$B$10=$B80)*('冬被-S级品'!$E$1:$AW$1=U$1)*('冬被-S级品'!$E$2:$AW$10)),0)+IFERROR(SUMPRODUCT(('白止-S级品'!$A$2:$A$26=$B80)*('白止-S级品'!$D$1:$AV$1=U$1)*('白止-S级品'!$D$2:$AV$26)),0)+IFERROR(SUMPRODUCT(('乐容-S级品'!$A$4:$A$32=$B80)*('乐容-S级品'!$L$3:$CA$3=U$1)*('乐容-S级品'!$L$4:$CA$32)),0)</f>
      </c>
      <c r="V80" s="280">
        <f>IFERROR(SUMPRODUCT(('控温被PRO-S级品'!$B$2:$B$10=$B80)*('控温被PRO-S级品'!$E$1:$BE$1=V$1)*('控温被PRO-S级品'!$E$2:$BE$10)),0)+IFERROR(SUMPRODUCT(('冬被-S级品'!$B$2:$B$10=$B80)*('冬被-S级品'!$E$1:$AW$1=V$1)*('冬被-S级品'!$E$2:$AW$10)),0)+IFERROR(SUMPRODUCT(('白止-S级品'!$A$2:$A$26=$B80)*('白止-S级品'!$D$1:$AV$1=V$1)*('白止-S级品'!$D$2:$AV$26)),0)+IFERROR(SUMPRODUCT(('乐容-S级品'!$A$4:$A$32=$B80)*('乐容-S级品'!$L$3:$CA$3=V$1)*('乐容-S级品'!$L$4:$CA$32)),0)</f>
      </c>
      <c r="W80" s="280">
        <f>IFERROR(SUMPRODUCT(('控温被PRO-S级品'!$B$2:$B$10=$B80)*('控温被PRO-S级品'!$E$1:$BE$1=W$1)*('控温被PRO-S级品'!$E$2:$BE$10)),0)+IFERROR(SUMPRODUCT(('冬被-S级品'!$B$2:$B$10=$B80)*('冬被-S级品'!$E$1:$AW$1=W$1)*('冬被-S级品'!$E$2:$AW$10)),0)+IFERROR(SUMPRODUCT(('白止-S级品'!$A$2:$A$26=$B80)*('白止-S级品'!$D$1:$AV$1=W$1)*('白止-S级品'!$D$2:$AV$26)),0)+IFERROR(SUMPRODUCT(('乐容-S级品'!$A$4:$A$32=$B80)*('乐容-S级品'!$L$3:$CA$3=W$1)*('乐容-S级品'!$L$4:$CA$32)),0)</f>
      </c>
      <c r="X80" s="280">
        <f>IFERROR(SUMPRODUCT(('控温被PRO-S级品'!$B$2:$B$10=$B80)*('控温被PRO-S级品'!$E$1:$BE$1=X$1)*('控温被PRO-S级品'!$E$2:$BE$10)),0)+IFERROR(SUMPRODUCT(('冬被-S级品'!$B$2:$B$10=$B80)*('冬被-S级品'!$E$1:$AW$1=X$1)*('冬被-S级品'!$E$2:$AW$10)),0)+IFERROR(SUMPRODUCT(('白止-S级品'!$A$2:$A$26=$B80)*('白止-S级品'!$D$1:$AV$1=X$1)*('白止-S级品'!$D$2:$AV$26)),0)+IFERROR(SUMPRODUCT(('乐容-S级品'!$A$4:$A$32=$B80)*('乐容-S级品'!$L$3:$CA$3=X$1)*('乐容-S级品'!$L$4:$CA$32)),0)</f>
      </c>
      <c r="Y80" s="280">
        <f>IFERROR(SUMPRODUCT(('控温被PRO-S级品'!$B$2:$B$10=$B80)*('控温被PRO-S级品'!$E$1:$BE$1=Y$1)*('控温被PRO-S级品'!$E$2:$BE$10)),0)+IFERROR(SUMPRODUCT(('冬被-S级品'!$B$2:$B$10=$B80)*('冬被-S级品'!$E$1:$AW$1=Y$1)*('冬被-S级品'!$E$2:$AW$10)),0)+IFERROR(SUMPRODUCT(('白止-S级品'!$A$2:$A$26=$B80)*('白止-S级品'!$D$1:$AV$1=Y$1)*('白止-S级品'!$D$2:$AV$26)),0)+IFERROR(SUMPRODUCT(('乐容-S级品'!$A$4:$A$32=$B80)*('乐容-S级品'!$L$3:$CA$3=Y$1)*('乐容-S级品'!$L$4:$CA$32)),0)</f>
      </c>
      <c r="Z80" s="280">
        <f>IFERROR(SUMPRODUCT(('控温被PRO-S级品'!$B$2:$B$10=$B80)*('控温被PRO-S级品'!$E$1:$BE$1=Z$1)*('控温被PRO-S级品'!$E$2:$BE$10)),0)+IFERROR(SUMPRODUCT(('冬被-S级品'!$B$2:$B$10=$B80)*('冬被-S级品'!$E$1:$AW$1=Z$1)*('冬被-S级品'!$E$2:$AW$10)),0)+IFERROR(SUMPRODUCT(('白止-S级品'!$A$2:$A$26=$B80)*('白止-S级品'!$D$1:$AV$1=Z$1)*('白止-S级品'!$D$2:$AV$26)),0)+IFERROR(SUMPRODUCT(('乐容-S级品'!$A$4:$A$32=$B80)*('乐容-S级品'!$L$3:$CA$3=Z$1)*('乐容-S级品'!$L$4:$CA$32)),0)</f>
      </c>
      <c r="AA80" s="280">
        <f>IFERROR(SUMPRODUCT(('控温被PRO-S级品'!$B$2:$B$10=$B80)*('控温被PRO-S级品'!$E$1:$BE$1=AA$1)*('控温被PRO-S级品'!$E$2:$BE$10)),0)+IFERROR(SUMPRODUCT(('冬被-S级品'!$B$2:$B$10=$B80)*('冬被-S级品'!$E$1:$AW$1=AA$1)*('冬被-S级品'!$E$2:$AW$10)),0)+IFERROR(SUMPRODUCT(('白止-S级品'!$A$2:$A$26=$B80)*('白止-S级品'!$D$1:$AV$1=AA$1)*('白止-S级品'!$D$2:$AV$26)),0)+IFERROR(SUMPRODUCT(('乐容-S级品'!$A$4:$A$32=$B80)*('乐容-S级品'!$L$3:$CA$3=AA$1)*('乐容-S级品'!$L$4:$CA$32)),0)</f>
      </c>
      <c r="AB80" s="280">
        <f>IFERROR(SUMPRODUCT(('控温被PRO-S级品'!$B$2:$B$10=$B80)*('控温被PRO-S级品'!$E$1:$BE$1=AB$1)*('控温被PRO-S级品'!$E$2:$BE$10)),0)+IFERROR(SUMPRODUCT(('冬被-S级品'!$B$2:$B$10=$B80)*('冬被-S级品'!$E$1:$AW$1=AB$1)*('冬被-S级品'!$E$2:$AW$10)),0)+IFERROR(SUMPRODUCT(('白止-S级品'!$A$2:$A$26=$B80)*('白止-S级品'!$D$1:$AV$1=AB$1)*('白止-S级品'!$D$2:$AV$26)),0)+IFERROR(SUMPRODUCT(('乐容-S级品'!$A$4:$A$32=$B80)*('乐容-S级品'!$L$3:$CA$3=AB$1)*('乐容-S级品'!$L$4:$CA$32)),0)</f>
      </c>
      <c r="AC80" s="280">
        <f>IFERROR(SUMPRODUCT(('控温被PRO-S级品'!$B$2:$B$10=$B80)*('控温被PRO-S级品'!$E$1:$BE$1=AC$1)*('控温被PRO-S级品'!$E$2:$BE$10)),0)+IFERROR(SUMPRODUCT(('冬被-S级品'!$B$2:$B$10=$B80)*('冬被-S级品'!$E$1:$AW$1=AC$1)*('冬被-S级品'!$E$2:$AW$10)),0)+IFERROR(SUMPRODUCT(('白止-S级品'!$A$2:$A$26=$B80)*('白止-S级品'!$D$1:$AV$1=AC$1)*('白止-S级品'!$D$2:$AV$26)),0)+IFERROR(SUMPRODUCT(('乐容-S级品'!$A$4:$A$32=$B80)*('乐容-S级品'!$L$3:$CA$3=AC$1)*('乐容-S级品'!$L$4:$CA$32)),0)</f>
      </c>
      <c r="AD80" s="280">
        <f>IFERROR(SUMPRODUCT(('控温被PRO-S级品'!$B$2:$B$10=$B80)*('控温被PRO-S级品'!$E$1:$BE$1=AD$1)*('控温被PRO-S级品'!$E$2:$BE$10)),0)+IFERROR(SUMPRODUCT(('冬被-S级品'!$B$2:$B$10=$B80)*('冬被-S级品'!$E$1:$AW$1=AD$1)*('冬被-S级品'!$E$2:$AW$10)),0)+IFERROR(SUMPRODUCT(('白止-S级品'!$A$2:$A$26=$B80)*('白止-S级品'!$D$1:$AV$1=AD$1)*('白止-S级品'!$D$2:$AV$26)),0)+IFERROR(SUMPRODUCT(('乐容-S级品'!$A$4:$A$32=$B80)*('乐容-S级品'!$L$3:$CA$3=AD$1)*('乐容-S级品'!$L$4:$CA$32)),0)</f>
      </c>
      <c r="AE80" s="280">
        <f>IFERROR(SUMPRODUCT(('控温被PRO-S级品'!$B$2:$B$10=$B80)*('控温被PRO-S级品'!$E$1:$BE$1=AE$1)*('控温被PRO-S级品'!$E$2:$BE$10)),0)+IFERROR(SUMPRODUCT(('冬被-S级品'!$B$2:$B$10=$B80)*('冬被-S级品'!$E$1:$AW$1=AE$1)*('冬被-S级品'!$E$2:$AW$10)),0)+IFERROR(SUMPRODUCT(('白止-S级品'!$A$2:$A$26=$B80)*('白止-S级品'!$D$1:$AV$1=AE$1)*('白止-S级品'!$D$2:$AV$26)),0)+IFERROR(SUMPRODUCT(('乐容-S级品'!$A$4:$A$32=$B80)*('乐容-S级品'!$L$3:$CA$3=AE$1)*('乐容-S级品'!$L$4:$CA$32)),0)</f>
      </c>
      <c r="AF80" s="280">
        <f>IFERROR(SUMPRODUCT(('控温被PRO-S级品'!$B$2:$B$10=$B80)*('控温被PRO-S级品'!$E$1:$BE$1=AF$1)*('控温被PRO-S级品'!$E$2:$BE$10)),0)+IFERROR(SUMPRODUCT(('冬被-S级品'!$B$2:$B$10=$B80)*('冬被-S级品'!$E$1:$AW$1=AF$1)*('冬被-S级品'!$E$2:$AW$10)),0)+IFERROR(SUMPRODUCT(('白止-S级品'!$A$2:$A$26=$B80)*('白止-S级品'!$D$1:$AV$1=AF$1)*('白止-S级品'!$D$2:$AV$26)),0)+IFERROR(SUMPRODUCT(('乐容-S级品'!$A$4:$A$32=$B80)*('乐容-S级品'!$L$3:$CA$3=AF$1)*('乐容-S级品'!$L$4:$CA$32)),0)</f>
      </c>
      <c r="AG80" s="280">
        <f>IFERROR(SUMPRODUCT(('控温被PRO-S级品'!$B$2:$B$10=$B80)*('控温被PRO-S级品'!$E$1:$BE$1=AG$1)*('控温被PRO-S级品'!$E$2:$BE$10)),0)+IFERROR(SUMPRODUCT(('冬被-S级品'!$B$2:$B$10=$B80)*('冬被-S级品'!$E$1:$AW$1=AG$1)*('冬被-S级品'!$E$2:$AW$10)),0)+IFERROR(SUMPRODUCT(('白止-S级品'!$A$2:$A$26=$B80)*('白止-S级品'!$D$1:$AV$1=AG$1)*('白止-S级品'!$D$2:$AV$26)),0)+IFERROR(SUMPRODUCT(('乐容-S级品'!$A$4:$A$32=$B80)*('乐容-S级品'!$L$3:$CA$3=AG$1)*('乐容-S级品'!$L$4:$CA$32)),0)</f>
      </c>
      <c r="AH80" s="280">
        <f>IFERROR(SUMPRODUCT(('控温被PRO-S级品'!$B$2:$B$10=$B80)*('控温被PRO-S级品'!$E$1:$BE$1=AH$1)*('控温被PRO-S级品'!$E$2:$BE$10)),0)+IFERROR(SUMPRODUCT(('冬被-S级品'!$B$2:$B$10=$B80)*('冬被-S级品'!$E$1:$AW$1=AH$1)*('冬被-S级品'!$E$2:$AW$10)),0)+IFERROR(SUMPRODUCT(('白止-S级品'!$A$2:$A$26=$B80)*('白止-S级品'!$D$1:$AV$1=AH$1)*('白止-S级品'!$D$2:$AV$26)),0)+IFERROR(SUMPRODUCT(('乐容-S级品'!$A$4:$A$32=$B80)*('乐容-S级品'!$L$3:$CA$3=AH$1)*('乐容-S级品'!$L$4:$CA$32)),0)</f>
      </c>
      <c r="AI80" s="280">
        <f>IFERROR(SUMPRODUCT(('控温被PRO-S级品'!$B$2:$B$10=$B80)*('控温被PRO-S级品'!$E$1:$BE$1=AI$1)*('控温被PRO-S级品'!$E$2:$BE$10)),0)+IFERROR(SUMPRODUCT(('冬被-S级品'!$B$2:$B$10=$B80)*('冬被-S级品'!$E$1:$AW$1=AI$1)*('冬被-S级品'!$E$2:$AW$10)),0)+IFERROR(SUMPRODUCT(('白止-S级品'!$A$2:$A$26=$B80)*('白止-S级品'!$D$1:$AV$1=AI$1)*('白止-S级品'!$D$2:$AV$26)),0)+IFERROR(SUMPRODUCT(('乐容-S级品'!$A$4:$A$32=$B80)*('乐容-S级品'!$L$3:$CA$3=AI$1)*('乐容-S级品'!$L$4:$CA$32)),0)</f>
      </c>
      <c r="AJ80" s="280">
        <f>IFERROR(SUMPRODUCT(('控温被PRO-S级品'!$B$2:$B$10=$B80)*('控温被PRO-S级品'!$E$1:$BE$1=AJ$1)*('控温被PRO-S级品'!$E$2:$BE$10)),0)+IFERROR(SUMPRODUCT(('冬被-S级品'!$B$2:$B$10=$B80)*('冬被-S级品'!$E$1:$AW$1=AJ$1)*('冬被-S级品'!$E$2:$AW$10)),0)+IFERROR(SUMPRODUCT(('白止-S级品'!$A$2:$A$26=$B80)*('白止-S级品'!$D$1:$AV$1=AJ$1)*('白止-S级品'!$D$2:$AV$26)),0)+IFERROR(SUMPRODUCT(('乐容-S级品'!$A$4:$A$32=$B80)*('乐容-S级品'!$L$3:$CA$3=AJ$1)*('乐容-S级品'!$L$4:$CA$32)),0)</f>
      </c>
      <c r="AK80" s="280">
        <f>IFERROR(SUMPRODUCT(('控温被PRO-S级品'!$B$2:$B$10=$B80)*('控温被PRO-S级品'!$E$1:$BE$1=AK$1)*('控温被PRO-S级品'!$E$2:$BE$10)),0)+IFERROR(SUMPRODUCT(('冬被-S级品'!$B$2:$B$10=$B80)*('冬被-S级品'!$E$1:$AW$1=AK$1)*('冬被-S级品'!$E$2:$AW$10)),0)+IFERROR(SUMPRODUCT(('白止-S级品'!$A$2:$A$26=$B80)*('白止-S级品'!$D$1:$AV$1=AK$1)*('白止-S级品'!$D$2:$AV$26)),0)+IFERROR(SUMPRODUCT(('乐容-S级品'!$A$4:$A$32=$B80)*('乐容-S级品'!$L$3:$CA$3=AK$1)*('乐容-S级品'!$L$4:$CA$32)),0)</f>
      </c>
      <c r="AL80" s="280">
        <f>IFERROR(SUMPRODUCT(('控温被PRO-S级品'!$B$2:$B$10=$B80)*('控温被PRO-S级品'!$E$1:$BE$1=AL$1)*('控温被PRO-S级品'!$E$2:$BE$10)),0)+IFERROR(SUMPRODUCT(('冬被-S级品'!$B$2:$B$10=$B80)*('冬被-S级品'!$E$1:$AW$1=AL$1)*('冬被-S级品'!$E$2:$AW$10)),0)+IFERROR(SUMPRODUCT(('白止-S级品'!$A$2:$A$26=$B80)*('白止-S级品'!$D$1:$AV$1=AL$1)*('白止-S级品'!$D$2:$AV$26)),0)+IFERROR(SUMPRODUCT(('乐容-S级品'!$A$4:$A$32=$B80)*('乐容-S级品'!$L$3:$CA$3=AL$1)*('乐容-S级品'!$L$4:$CA$32)),0)</f>
      </c>
      <c r="AM80" s="280">
        <f>IFERROR(SUMPRODUCT(('控温被PRO-S级品'!$B$2:$B$10=$B80)*('控温被PRO-S级品'!$E$1:$BE$1=AM$1)*('控温被PRO-S级品'!$E$2:$BE$10)),0)+IFERROR(SUMPRODUCT(('冬被-S级品'!$B$2:$B$10=$B80)*('冬被-S级品'!$E$1:$AW$1=AM$1)*('冬被-S级品'!$E$2:$AW$10)),0)+IFERROR(SUMPRODUCT(('白止-S级品'!$A$2:$A$26=$B80)*('白止-S级品'!$D$1:$AV$1=AM$1)*('白止-S级品'!$D$2:$AV$26)),0)+IFERROR(SUMPRODUCT(('乐容-S级品'!$A$4:$A$32=$B80)*('乐容-S级品'!$L$3:$CA$3=AM$1)*('乐容-S级品'!$L$4:$CA$32)),0)</f>
      </c>
      <c r="AN80" s="280">
        <f>IFERROR(SUMPRODUCT(('控温被PRO-S级品'!$B$2:$B$10=$B80)*('控温被PRO-S级品'!$E$1:$BE$1=AN$1)*('控温被PRO-S级品'!$E$2:$BE$10)),0)+IFERROR(SUMPRODUCT(('冬被-S级品'!$B$2:$B$10=$B80)*('冬被-S级品'!$E$1:$AW$1=AN$1)*('冬被-S级品'!$E$2:$AW$10)),0)+IFERROR(SUMPRODUCT(('白止-S级品'!$A$2:$A$26=$B80)*('白止-S级品'!$D$1:$AV$1=AN$1)*('白止-S级品'!$D$2:$AV$26)),0)+IFERROR(SUMPRODUCT(('乐容-S级品'!$A$4:$A$32=$B80)*('乐容-S级品'!$L$3:$CA$3=AN$1)*('乐容-S级品'!$L$4:$CA$32)),0)</f>
      </c>
      <c r="AO80" s="280">
        <f>IFERROR(SUMPRODUCT(('控温被PRO-S级品'!$B$2:$B$10=$B80)*('控温被PRO-S级品'!$E$1:$BE$1=AO$1)*('控温被PRO-S级品'!$E$2:$BE$10)),0)+IFERROR(SUMPRODUCT(('冬被-S级品'!$B$2:$B$10=$B80)*('冬被-S级品'!$E$1:$AW$1=AO$1)*('冬被-S级品'!$E$2:$AW$10)),0)+IFERROR(SUMPRODUCT(('白止-S级品'!$A$2:$A$26=$B80)*('白止-S级品'!$D$1:$AV$1=AO$1)*('白止-S级品'!$D$2:$AV$26)),0)+IFERROR(SUMPRODUCT(('乐容-S级品'!$A$4:$A$32=$B80)*('乐容-S级品'!$L$3:$CA$3=AO$1)*('乐容-S级品'!$L$4:$CA$32)),0)</f>
      </c>
      <c r="AP80" s="280">
        <f>IFERROR(SUMPRODUCT(('控温被PRO-S级品'!$B$2:$B$10=$B80)*('控温被PRO-S级品'!$E$1:$BE$1=AP$1)*('控温被PRO-S级品'!$E$2:$BE$10)),0)+IFERROR(SUMPRODUCT(('冬被-S级品'!$B$2:$B$10=$B80)*('冬被-S级品'!$E$1:$AW$1=AP$1)*('冬被-S级品'!$E$2:$AW$10)),0)+IFERROR(SUMPRODUCT(('白止-S级品'!$A$2:$A$26=$B80)*('白止-S级品'!$D$1:$AV$1=AP$1)*('白止-S级品'!$D$2:$AV$26)),0)+IFERROR(SUMPRODUCT(('乐容-S级品'!$A$4:$A$32=$B80)*('乐容-S级品'!$L$3:$CA$3=AP$1)*('乐容-S级品'!$L$4:$CA$32)),0)</f>
      </c>
      <c r="AQ80" s="280">
        <f>IFERROR(SUMPRODUCT(('控温被PRO-S级品'!$B$2:$B$10=$B80)*('控温被PRO-S级品'!$E$1:$BE$1=AQ$1)*('控温被PRO-S级品'!$E$2:$BE$10)),0)+IFERROR(SUMPRODUCT(('冬被-S级品'!$B$2:$B$10=$B80)*('冬被-S级品'!$E$1:$AW$1=AQ$1)*('冬被-S级品'!$E$2:$AW$10)),0)+IFERROR(SUMPRODUCT(('白止-S级品'!$A$2:$A$26=$B80)*('白止-S级品'!$D$1:$AV$1=AQ$1)*('白止-S级品'!$D$2:$AV$26)),0)+IFERROR(SUMPRODUCT(('乐容-S级品'!$A$4:$A$32=$B80)*('乐容-S级品'!$L$3:$CA$3=AQ$1)*('乐容-S级品'!$L$4:$CA$32)),0)</f>
      </c>
      <c r="AR80" s="280">
        <f>IFERROR(SUMPRODUCT(('控温被PRO-S级品'!$B$2:$B$10=$B80)*('控温被PRO-S级品'!$E$1:$BE$1=AR$1)*('控温被PRO-S级品'!$E$2:$BE$10)),0)+IFERROR(SUMPRODUCT(('冬被-S级品'!$B$2:$B$10=$B80)*('冬被-S级品'!$E$1:$AW$1=AR$1)*('冬被-S级品'!$E$2:$AW$10)),0)+IFERROR(SUMPRODUCT(('白止-S级品'!$A$2:$A$26=$B80)*('白止-S级品'!$D$1:$AV$1=AR$1)*('白止-S级品'!$D$2:$AV$26)),0)+IFERROR(SUMPRODUCT(('乐容-S级品'!$A$4:$A$32=$B80)*('乐容-S级品'!$L$3:$CA$3=AR$1)*('乐容-S级品'!$L$4:$CA$32)),0)</f>
      </c>
      <c r="AS80" s="280">
        <f>IFERROR(SUMPRODUCT(('控温被PRO-S级品'!$B$2:$B$10=$B80)*('控温被PRO-S级品'!$E$1:$BE$1=AS$1)*('控温被PRO-S级品'!$E$2:$BE$10)),0)+IFERROR(SUMPRODUCT(('冬被-S级品'!$B$2:$B$10=$B80)*('冬被-S级品'!$E$1:$AW$1=AS$1)*('冬被-S级品'!$E$2:$AW$10)),0)+IFERROR(SUMPRODUCT(('白止-S级品'!$A$2:$A$26=$B80)*('白止-S级品'!$D$1:$AV$1=AS$1)*('白止-S级品'!$D$2:$AV$26)),0)+IFERROR(SUMPRODUCT(('乐容-S级品'!$A$4:$A$32=$B80)*('乐容-S级品'!$L$3:$CA$3=AS$1)*('乐容-S级品'!$L$4:$CA$32)),0)</f>
      </c>
      <c r="AT80" s="280">
        <f>IFERROR(SUMPRODUCT(('控温被PRO-S级品'!$B$2:$B$10=$B80)*('控温被PRO-S级品'!$E$1:$BE$1=AT$1)*('控温被PRO-S级品'!$E$2:$BE$10)),0)+IFERROR(SUMPRODUCT(('冬被-S级品'!$B$2:$B$10=$B80)*('冬被-S级品'!$E$1:$AW$1=AT$1)*('冬被-S级品'!$E$2:$AW$10)),0)+IFERROR(SUMPRODUCT(('白止-S级品'!$A$2:$A$26=$B80)*('白止-S级品'!$D$1:$AV$1=AT$1)*('白止-S级品'!$D$2:$AV$26)),0)+IFERROR(SUMPRODUCT(('乐容-S级品'!$A$4:$A$32=$B80)*('乐容-S级品'!$L$3:$CA$3=AT$1)*('乐容-S级品'!$L$4:$CA$32)),0)</f>
      </c>
      <c r="AU80" s="280">
        <f>IFERROR(SUMPRODUCT(('控温被PRO-S级品'!$B$2:$B$10=$B80)*('控温被PRO-S级品'!$E$1:$BE$1=AU$1)*('控温被PRO-S级品'!$E$2:$BE$10)),0)+IFERROR(SUMPRODUCT(('冬被-S级品'!$B$2:$B$10=$B80)*('冬被-S级品'!$E$1:$AW$1=AU$1)*('冬被-S级品'!$E$2:$AW$10)),0)+IFERROR(SUMPRODUCT(('白止-S级品'!$A$2:$A$26=$B80)*('白止-S级品'!$D$1:$AV$1=AU$1)*('白止-S级品'!$D$2:$AV$26)),0)+IFERROR(SUMPRODUCT(('乐容-S级品'!$A$4:$A$32=$B80)*('乐容-S级品'!$L$3:$CA$3=AU$1)*('乐容-S级品'!$L$4:$CA$32)),0)</f>
      </c>
      <c r="AV80" s="280">
        <f>IFERROR(SUMPRODUCT(('控温被PRO-S级品'!$B$2:$B$10=$B80)*('控温被PRO-S级品'!$E$1:$BE$1=AV$1)*('控温被PRO-S级品'!$E$2:$BE$10)),0)+IFERROR(SUMPRODUCT(('冬被-S级品'!$B$2:$B$10=$B80)*('冬被-S级品'!$E$1:$AW$1=AV$1)*('冬被-S级品'!$E$2:$AW$10)),0)+IFERROR(SUMPRODUCT(('白止-S级品'!$A$2:$A$26=$B80)*('白止-S级品'!$D$1:$AV$1=AV$1)*('白止-S级品'!$D$2:$AV$26)),0)+IFERROR(SUMPRODUCT(('乐容-S级品'!$A$4:$A$32=$B80)*('乐容-S级品'!$L$3:$CA$3=AV$1)*('乐容-S级品'!$L$4:$CA$32)),0)</f>
      </c>
      <c r="AW80" s="280">
        <f>IFERROR(SUMPRODUCT(('控温被PRO-S级品'!$B$2:$B$10=$B80)*('控温被PRO-S级品'!$E$1:$BE$1=AW$1)*('控温被PRO-S级品'!$E$2:$BE$10)),0)+IFERROR(SUMPRODUCT(('冬被-S级品'!$B$2:$B$10=$B80)*('冬被-S级品'!$E$1:$AW$1=AW$1)*('冬被-S级品'!$E$2:$AW$10)),0)+IFERROR(SUMPRODUCT(('白止-S级品'!$A$2:$A$26=$B80)*('白止-S级品'!$D$1:$AV$1=AW$1)*('白止-S级品'!$D$2:$AV$26)),0)+IFERROR(SUMPRODUCT(('乐容-S级品'!$A$4:$A$32=$B80)*('乐容-S级品'!$L$3:$CA$3=AW$1)*('乐容-S级品'!$L$4:$CA$32)),0)</f>
      </c>
      <c r="AX80" s="280">
        <f>IFERROR(SUMPRODUCT(('控温被PRO-S级品'!$B$2:$B$10=$B80)*('控温被PRO-S级品'!$E$1:$BE$1=AX$1)*('控温被PRO-S级品'!$E$2:$BE$10)),0)+IFERROR(SUMPRODUCT(('冬被-S级品'!$B$2:$B$10=$B80)*('冬被-S级品'!$E$1:$AW$1=AX$1)*('冬被-S级品'!$E$2:$AW$10)),0)+IFERROR(SUMPRODUCT(('白止-S级品'!$A$2:$A$26=$B80)*('白止-S级品'!$D$1:$AV$1=AX$1)*('白止-S级品'!$D$2:$AV$26)),0)+IFERROR(SUMPRODUCT(('乐容-S级品'!$A$4:$A$32=$B80)*('乐容-S级品'!$L$3:$CA$3=AX$1)*('乐容-S级品'!$L$4:$CA$32)),0)</f>
      </c>
      <c r="AY80" s="280">
        <f>IFERROR(SUMPRODUCT(('控温被PRO-S级品'!$B$2:$B$10=$B80)*('控温被PRO-S级品'!$E$1:$BE$1=AY$1)*('控温被PRO-S级品'!$E$2:$BE$10)),0)+IFERROR(SUMPRODUCT(('冬被-S级品'!$B$2:$B$10=$B80)*('冬被-S级品'!$E$1:$AW$1=AY$1)*('冬被-S级品'!$E$2:$AW$10)),0)+IFERROR(SUMPRODUCT(('白止-S级品'!$A$2:$A$26=$B80)*('白止-S级品'!$D$1:$AV$1=AY$1)*('白止-S级品'!$D$2:$AV$26)),0)+IFERROR(SUMPRODUCT(('乐容-S级品'!$A$4:$A$32=$B80)*('乐容-S级品'!$L$3:$CA$3=AY$1)*('乐容-S级品'!$L$4:$CA$32)),0)</f>
      </c>
      <c r="AZ80" s="280">
        <f>IFERROR(SUMPRODUCT(('控温被PRO-S级品'!$B$2:$B$10=$B80)*('控温被PRO-S级品'!$E$1:$BE$1=AZ$1)*('控温被PRO-S级品'!$E$2:$BE$10)),0)+IFERROR(SUMPRODUCT(('冬被-S级品'!$B$2:$B$10=$B80)*('冬被-S级品'!$E$1:$AW$1=AZ$1)*('冬被-S级品'!$E$2:$AW$10)),0)+IFERROR(SUMPRODUCT(('白止-S级品'!$A$2:$A$26=$B80)*('白止-S级品'!$D$1:$AV$1=AZ$1)*('白止-S级品'!$D$2:$AV$26)),0)+IFERROR(SUMPRODUCT(('乐容-S级品'!$A$4:$A$32=$B80)*('乐容-S级品'!$L$3:$CA$3=AZ$1)*('乐容-S级品'!$L$4:$CA$32)),0)</f>
      </c>
      <c r="BA80" s="280">
        <f>IFERROR(SUMPRODUCT(('控温被PRO-S级品'!$B$2:$B$10=$B80)*('控温被PRO-S级品'!$E$1:$BE$1=BA$1)*('控温被PRO-S级品'!$E$2:$BE$10)),0)+IFERROR(SUMPRODUCT(('冬被-S级品'!$B$2:$B$10=$B80)*('冬被-S级品'!$E$1:$AW$1=BA$1)*('冬被-S级品'!$E$2:$AW$10)),0)+IFERROR(SUMPRODUCT(('白止-S级品'!$A$2:$A$26=$B80)*('白止-S级品'!$D$1:$AV$1=BA$1)*('白止-S级品'!$D$2:$AV$26)),0)+IFERROR(SUMPRODUCT(('乐容-S级品'!$A$4:$A$32=$B80)*('乐容-S级品'!$L$3:$CA$3=BA$1)*('乐容-S级品'!$L$4:$CA$32)),0)</f>
      </c>
      <c r="BB80" s="280">
        <f>IFERROR(SUMPRODUCT(('控温被PRO-S级品'!$B$2:$B$10=$B80)*('控温被PRO-S级品'!$E$1:$BE$1=BB$1)*('控温被PRO-S级品'!$E$2:$BE$10)),0)+IFERROR(SUMPRODUCT(('冬被-S级品'!$B$2:$B$10=$B80)*('冬被-S级品'!$E$1:$AW$1=BB$1)*('冬被-S级品'!$E$2:$AW$10)),0)+IFERROR(SUMPRODUCT(('白止-S级品'!$A$2:$A$26=$B80)*('白止-S级品'!$D$1:$AV$1=BB$1)*('白止-S级品'!$D$2:$AV$26)),0)+IFERROR(SUMPRODUCT(('乐容-S级品'!$A$4:$A$32=$B80)*('乐容-S级品'!$L$3:$CA$3=BB$1)*('乐容-S级品'!$L$4:$CA$32)),0)</f>
      </c>
      <c r="BC80" s="280">
        <f>IFERROR(SUMPRODUCT(('控温被PRO-S级品'!$B$2:$B$10=$B80)*('控温被PRO-S级品'!$E$1:$BE$1=BC$1)*('控温被PRO-S级品'!$E$2:$BE$10)),0)+IFERROR(SUMPRODUCT(('冬被-S级品'!$B$2:$B$10=$B80)*('冬被-S级品'!$E$1:$AW$1=BC$1)*('冬被-S级品'!$E$2:$AW$10)),0)+IFERROR(SUMPRODUCT(('白止-S级品'!$A$2:$A$26=$B80)*('白止-S级品'!$D$1:$AV$1=BC$1)*('白止-S级品'!$D$2:$AV$26)),0)+IFERROR(SUMPRODUCT(('乐容-S级品'!$A$4:$A$32=$B80)*('乐容-S级品'!$L$3:$CA$3=BC$1)*('乐容-S级品'!$L$4:$CA$32)),0)</f>
      </c>
      <c r="BD80" s="280">
        <f>IFERROR(SUMPRODUCT(('控温被PRO-S级品'!$B$2:$B$10=$B80)*('控温被PRO-S级品'!$E$1:$BE$1=BD$1)*('控温被PRO-S级品'!$E$2:$BE$10)),0)+IFERROR(SUMPRODUCT(('冬被-S级品'!$B$2:$B$10=$B80)*('冬被-S级品'!$E$1:$AW$1=BD$1)*('冬被-S级品'!$E$2:$AW$10)),0)+IFERROR(SUMPRODUCT(('白止-S级品'!$A$2:$A$26=$B80)*('白止-S级品'!$D$1:$AV$1=BD$1)*('白止-S级品'!$D$2:$AV$26)),0)+IFERROR(SUMPRODUCT(('乐容-S级品'!$A$4:$A$32=$B80)*('乐容-S级品'!$L$3:$CA$3=BD$1)*('乐容-S级品'!$L$4:$CA$32)),0)</f>
      </c>
      <c r="BE80" s="280">
        <f>IFERROR(SUMPRODUCT(('控温被PRO-S级品'!$B$2:$B$10=$B80)*('控温被PRO-S级品'!$E$1:$BE$1=BE$1)*('控温被PRO-S级品'!$E$2:$BE$10)),0)+IFERROR(SUMPRODUCT(('冬被-S级品'!$B$2:$B$10=$B80)*('冬被-S级品'!$E$1:$AW$1=BE$1)*('冬被-S级品'!$E$2:$AW$10)),0)+IFERROR(SUMPRODUCT(('白止-S级品'!$A$2:$A$26=$B80)*('白止-S级品'!$D$1:$AV$1=BE$1)*('白止-S级品'!$D$2:$AV$26)),0)+IFERROR(SUMPRODUCT(('乐容-S级品'!$A$4:$A$32=$B80)*('乐容-S级品'!$L$3:$CA$3=BE$1)*('乐容-S级品'!$L$4:$CA$32)),0)</f>
      </c>
      <c r="BF80" s="280">
        <f>IFERROR(SUMPRODUCT(('控温被PRO-S级品'!$B$2:$B$10=$B80)*('控温被PRO-S级品'!$E$1:$BE$1=BF$1)*('控温被PRO-S级品'!$E$2:$BE$10)),0)+IFERROR(SUMPRODUCT(('冬被-S级品'!$B$2:$B$10=$B80)*('冬被-S级品'!$E$1:$AW$1=BF$1)*('冬被-S级品'!$E$2:$AW$10)),0)+IFERROR(SUMPRODUCT(('白止-S级品'!$A$2:$A$26=$B80)*('白止-S级品'!$D$1:$AV$1=BF$1)*('白止-S级品'!$D$2:$AV$26)),0)+IFERROR(SUMPRODUCT(('乐容-S级品'!$A$4:$A$32=$B80)*('乐容-S级品'!$L$3:$CA$3=BF$1)*('乐容-S级品'!$L$4:$CA$32)),0)</f>
      </c>
      <c r="BG80" s="280">
        <f>IFERROR(SUMPRODUCT(('控温被PRO-S级品'!$B$2:$B$10=$B80)*('控温被PRO-S级品'!$E$1:$BE$1=BG$1)*('控温被PRO-S级品'!$E$2:$BE$10)),0)+IFERROR(SUMPRODUCT(('冬被-S级品'!$B$2:$B$10=$B80)*('冬被-S级品'!$E$1:$AW$1=BG$1)*('冬被-S级品'!$E$2:$AW$10)),0)+IFERROR(SUMPRODUCT(('白止-S级品'!$A$2:$A$26=$B80)*('白止-S级品'!$D$1:$AV$1=BG$1)*('白止-S级品'!$D$2:$AV$26)),0)+IFERROR(SUMPRODUCT(('乐容-S级品'!$A$4:$A$32=$B80)*('乐容-S级品'!$L$3:$CA$3=BG$1)*('乐容-S级品'!$L$4:$CA$32)),0)</f>
      </c>
      <c r="BH80" s="280">
        <f>IFERROR(SUMPRODUCT(('控温被PRO-S级品'!$B$2:$B$10=$B80)*('控温被PRO-S级品'!$E$1:$BE$1=BH$1)*('控温被PRO-S级品'!$E$2:$BE$10)),0)+IFERROR(SUMPRODUCT(('冬被-S级品'!$B$2:$B$10=$B80)*('冬被-S级品'!$E$1:$AW$1=BH$1)*('冬被-S级品'!$E$2:$AW$10)),0)+IFERROR(SUMPRODUCT(('白止-S级品'!$A$2:$A$26=$B80)*('白止-S级品'!$D$1:$AV$1=BH$1)*('白止-S级品'!$D$2:$AV$26)),0)+IFERROR(SUMPRODUCT(('乐容-S级品'!$A$4:$A$32=$B80)*('乐容-S级品'!$L$3:$CA$3=BH$1)*('乐容-S级品'!$L$4:$CA$32)),0)</f>
      </c>
      <c r="BI80" s="280">
        <f>IFERROR(SUMPRODUCT(('控温被PRO-S级品'!$B$2:$B$10=$B80)*('控温被PRO-S级品'!$E$1:$BE$1=BI$1)*('控温被PRO-S级品'!$E$2:$BE$10)),0)+IFERROR(SUMPRODUCT(('冬被-S级品'!$B$2:$B$10=$B80)*('冬被-S级品'!$E$1:$AW$1=BI$1)*('冬被-S级品'!$E$2:$AW$10)),0)+IFERROR(SUMPRODUCT(('白止-S级品'!$A$2:$A$26=$B80)*('白止-S级品'!$D$1:$AV$1=BI$1)*('白止-S级品'!$D$2:$AV$26)),0)+IFERROR(SUMPRODUCT(('乐容-S级品'!$A$4:$A$32=$B80)*('乐容-S级品'!$L$3:$CA$3=BI$1)*('乐容-S级品'!$L$4:$CA$32)),0)</f>
      </c>
      <c r="BJ80" s="280">
        <f>IFERROR(SUMPRODUCT(('控温被PRO-S级品'!$B$2:$B$10=$B80)*('控温被PRO-S级品'!$E$1:$BE$1=BJ$1)*('控温被PRO-S级品'!$E$2:$BE$10)),0)+IFERROR(SUMPRODUCT(('冬被-S级品'!$B$2:$B$10=$B80)*('冬被-S级品'!$E$1:$AW$1=BJ$1)*('冬被-S级品'!$E$2:$AW$10)),0)+IFERROR(SUMPRODUCT(('白止-S级品'!$A$2:$A$26=$B80)*('白止-S级品'!$D$1:$AV$1=BJ$1)*('白止-S级品'!$D$2:$AV$26)),0)+IFERROR(SUMPRODUCT(('乐容-S级品'!$A$4:$A$32=$B80)*('乐容-S级品'!$L$3:$CA$3=BJ$1)*('乐容-S级品'!$L$4:$CA$32)),0)</f>
      </c>
      <c r="BK80" s="280">
        <f>IFERROR(SUMPRODUCT(('控温被PRO-S级品'!$B$2:$B$10=$B80)*('控温被PRO-S级品'!$E$1:$BE$1=BK$1)*('控温被PRO-S级品'!$E$2:$BE$10)),0)+IFERROR(SUMPRODUCT(('冬被-S级品'!$B$2:$B$10=$B80)*('冬被-S级品'!$E$1:$AW$1=BK$1)*('冬被-S级品'!$E$2:$AW$10)),0)+IFERROR(SUMPRODUCT(('白止-S级品'!$A$2:$A$26=$B80)*('白止-S级品'!$D$1:$AV$1=BK$1)*('白止-S级品'!$D$2:$AV$26)),0)+IFERROR(SUMPRODUCT(('乐容-S级品'!$A$4:$A$32=$B80)*('乐容-S级品'!$L$3:$CA$3=BK$1)*('乐容-S级品'!$L$4:$CA$32)),0)</f>
      </c>
      <c r="BL80" s="280">
        <f>IFERROR(SUMPRODUCT(('控温被PRO-S级品'!$B$2:$B$10=$B80)*('控温被PRO-S级品'!$E$1:$BE$1=BL$1)*('控温被PRO-S级品'!$E$2:$BE$10)),0)+IFERROR(SUMPRODUCT(('冬被-S级品'!$B$2:$B$10=$B80)*('冬被-S级品'!$E$1:$AW$1=BL$1)*('冬被-S级品'!$E$2:$AW$10)),0)+IFERROR(SUMPRODUCT(('白止-S级品'!$A$2:$A$26=$B80)*('白止-S级品'!$D$1:$AV$1=BL$1)*('白止-S级品'!$D$2:$AV$26)),0)+IFERROR(SUMPRODUCT(('乐容-S级品'!$A$4:$A$32=$B80)*('乐容-S级品'!$L$3:$CA$3=BL$1)*('乐容-S级品'!$L$4:$CA$32)),0)</f>
      </c>
      <c r="BM80" s="280">
        <f>IFERROR(SUMPRODUCT(('控温被PRO-S级品'!$B$2:$B$10=$B80)*('控温被PRO-S级品'!$E$1:$BE$1=BM$1)*('控温被PRO-S级品'!$E$2:$BE$10)),0)+IFERROR(SUMPRODUCT(('冬被-S级品'!$B$2:$B$10=$B80)*('冬被-S级品'!$E$1:$AW$1=BM$1)*('冬被-S级品'!$E$2:$AW$10)),0)+IFERROR(SUMPRODUCT(('白止-S级品'!$A$2:$A$26=$B80)*('白止-S级品'!$D$1:$AV$1=BM$1)*('白止-S级品'!$D$2:$AV$26)),0)+IFERROR(SUMPRODUCT(('乐容-S级品'!$A$4:$A$32=$B80)*('乐容-S级品'!$L$3:$CA$3=BM$1)*('乐容-S级品'!$L$4:$CA$32)),0)</f>
      </c>
      <c r="BN80" s="280">
        <f>IFERROR(SUMPRODUCT(('控温被PRO-S级品'!$B$2:$B$10=$B80)*('控温被PRO-S级品'!$E$1:$BE$1=BN$1)*('控温被PRO-S级品'!$E$2:$BE$10)),0)+IFERROR(SUMPRODUCT(('冬被-S级品'!$B$2:$B$10=$B80)*('冬被-S级品'!$E$1:$AW$1=BN$1)*('冬被-S级品'!$E$2:$AW$10)),0)+IFERROR(SUMPRODUCT(('白止-S级品'!$A$2:$A$26=$B80)*('白止-S级品'!$D$1:$AV$1=BN$1)*('白止-S级品'!$D$2:$AV$26)),0)+IFERROR(SUMPRODUCT(('乐容-S级品'!$A$4:$A$32=$B80)*('乐容-S级品'!$L$3:$CA$3=BN$1)*('乐容-S级品'!$L$4:$CA$32)),0)</f>
      </c>
      <c r="BO80" s="280">
        <f>IFERROR(SUMPRODUCT(('控温被PRO-S级品'!$B$2:$B$10=$B80)*('控温被PRO-S级品'!$E$1:$BE$1=BO$1)*('控温被PRO-S级品'!$E$2:$BE$10)),0)+IFERROR(SUMPRODUCT(('冬被-S级品'!$B$2:$B$10=$B80)*('冬被-S级品'!$E$1:$AW$1=BO$1)*('冬被-S级品'!$E$2:$AW$10)),0)+IFERROR(SUMPRODUCT(('白止-S级品'!$A$2:$A$26=$B80)*('白止-S级品'!$D$1:$AV$1=BO$1)*('白止-S级品'!$D$2:$AV$26)),0)+IFERROR(SUMPRODUCT(('乐容-S级品'!$A$4:$A$32=$B80)*('乐容-S级品'!$L$3:$CA$3=BO$1)*('乐容-S级品'!$L$4:$CA$32)),0)</f>
      </c>
      <c r="BP80" s="280">
        <f>IFERROR(SUMPRODUCT(('控温被PRO-S级品'!$B$2:$B$10=$B80)*('控温被PRO-S级品'!$E$1:$BE$1=BP$1)*('控温被PRO-S级品'!$E$2:$BE$10)),0)+IFERROR(SUMPRODUCT(('冬被-S级品'!$B$2:$B$10=$B80)*('冬被-S级品'!$E$1:$AW$1=BP$1)*('冬被-S级品'!$E$2:$AW$10)),0)+IFERROR(SUMPRODUCT(('白止-S级品'!$A$2:$A$26=$B80)*('白止-S级品'!$D$1:$AV$1=BP$1)*('白止-S级品'!$D$2:$AV$26)),0)+IFERROR(SUMPRODUCT(('乐容-S级品'!$A$4:$A$32=$B80)*('乐容-S级品'!$L$3:$CA$3=BP$1)*('乐容-S级品'!$L$4:$CA$32)),0)</f>
      </c>
      <c r="BQ80" s="280">
        <f>IFERROR(SUMPRODUCT(('控温被PRO-S级品'!$B$2:$B$10=$B80)*('控温被PRO-S级品'!$E$1:$BE$1=BQ$1)*('控温被PRO-S级品'!$E$2:$BE$10)),0)+IFERROR(SUMPRODUCT(('冬被-S级品'!$B$2:$B$10=$B80)*('冬被-S级品'!$E$1:$AW$1=BQ$1)*('冬被-S级品'!$E$2:$AW$10)),0)+IFERROR(SUMPRODUCT(('白止-S级品'!$A$2:$A$26=$B80)*('白止-S级品'!$D$1:$AV$1=BQ$1)*('白止-S级品'!$D$2:$AV$26)),0)+IFERROR(SUMPRODUCT(('乐容-S级品'!$A$4:$A$32=$B80)*('乐容-S级品'!$L$3:$CA$3=BQ$1)*('乐容-S级品'!$L$4:$CA$32)),0)</f>
      </c>
      <c r="BR80" s="280">
        <f>IFERROR(SUMPRODUCT(('控温被PRO-S级品'!$B$2:$B$10=$B80)*('控温被PRO-S级品'!$E$1:$BE$1=BR$1)*('控温被PRO-S级品'!$E$2:$BE$10)),0)+IFERROR(SUMPRODUCT(('冬被-S级品'!$B$2:$B$10=$B80)*('冬被-S级品'!$E$1:$AW$1=BR$1)*('冬被-S级品'!$E$2:$AW$10)),0)+IFERROR(SUMPRODUCT(('白止-S级品'!$A$2:$A$26=$B80)*('白止-S级品'!$D$1:$AV$1=BR$1)*('白止-S级品'!$D$2:$AV$26)),0)+IFERROR(SUMPRODUCT(('乐容-S级品'!$A$4:$A$32=$B80)*('乐容-S级品'!$L$3:$CA$3=BR$1)*('乐容-S级品'!$L$4:$CA$32)),0)</f>
      </c>
      <c r="BS80" s="280">
        <f>IFERROR(SUMPRODUCT(('控温被PRO-S级品'!$B$2:$B$10=$B80)*('控温被PRO-S级品'!$E$1:$BE$1=BS$1)*('控温被PRO-S级品'!$E$2:$BE$10)),0)+IFERROR(SUMPRODUCT(('冬被-S级品'!$B$2:$B$10=$B80)*('冬被-S级品'!$E$1:$AW$1=BS$1)*('冬被-S级品'!$E$2:$AW$10)),0)+IFERROR(SUMPRODUCT(('白止-S级品'!$A$2:$A$26=$B80)*('白止-S级品'!$D$1:$AV$1=BS$1)*('白止-S级品'!$D$2:$AV$26)),0)+IFERROR(SUMPRODUCT(('乐容-S级品'!$A$4:$A$32=$B80)*('乐容-S级品'!$L$3:$CA$3=BS$1)*('乐容-S级品'!$L$4:$CA$32)),0)</f>
      </c>
      <c r="BT80" s="280">
        <f>IFERROR(SUMPRODUCT(('控温被PRO-S级品'!$B$2:$B$10=$B80)*('控温被PRO-S级品'!$E$1:$BE$1=BT$1)*('控温被PRO-S级品'!$E$2:$BE$10)),0)+IFERROR(SUMPRODUCT(('冬被-S级品'!$B$2:$B$10=$B80)*('冬被-S级品'!$E$1:$AW$1=BT$1)*('冬被-S级品'!$E$2:$AW$10)),0)+IFERROR(SUMPRODUCT(('白止-S级品'!$A$2:$A$26=$B80)*('白止-S级品'!$D$1:$AV$1=BT$1)*('白止-S级品'!$D$2:$AV$26)),0)+IFERROR(SUMPRODUCT(('乐容-S级品'!$A$4:$A$32=$B80)*('乐容-S级品'!$L$3:$CA$3=BT$1)*('乐容-S级品'!$L$4:$CA$32)),0)</f>
      </c>
      <c r="BU80" s="280">
        <f>IFERROR(SUMPRODUCT(('控温被PRO-S级品'!$B$2:$B$10=$B80)*('控温被PRO-S级品'!$E$1:$BE$1=BU$1)*('控温被PRO-S级品'!$E$2:$BE$10)),0)+IFERROR(SUMPRODUCT(('冬被-S级品'!$B$2:$B$10=$B80)*('冬被-S级品'!$E$1:$AW$1=BU$1)*('冬被-S级品'!$E$2:$AW$10)),0)+IFERROR(SUMPRODUCT(('白止-S级品'!$A$2:$A$26=$B80)*('白止-S级品'!$D$1:$AV$1=BU$1)*('白止-S级品'!$D$2:$AV$26)),0)+IFERROR(SUMPRODUCT(('乐容-S级品'!$A$4:$A$32=$B80)*('乐容-S级品'!$L$3:$CA$3=BU$1)*('乐容-S级品'!$L$4:$CA$32)),0)</f>
      </c>
      <c r="BV80" s="280">
        <f>IFERROR(SUMPRODUCT(('控温被PRO-S级品'!$B$2:$B$10=$B80)*('控温被PRO-S级品'!$E$1:$BE$1=BV$1)*('控温被PRO-S级品'!$E$2:$BE$10)),0)+IFERROR(SUMPRODUCT(('冬被-S级品'!$B$2:$B$10=$B80)*('冬被-S级品'!$E$1:$AW$1=BV$1)*('冬被-S级品'!$E$2:$AW$10)),0)+IFERROR(SUMPRODUCT(('白止-S级品'!$A$2:$A$26=$B80)*('白止-S级品'!$D$1:$AV$1=BV$1)*('白止-S级品'!$D$2:$AV$26)),0)+IFERROR(SUMPRODUCT(('乐容-S级品'!$A$4:$A$32=$B80)*('乐容-S级品'!$L$3:$CA$3=BV$1)*('乐容-S级品'!$L$4:$CA$32)),0)</f>
      </c>
      <c r="BW80" s="280">
        <f>IFERROR(SUMPRODUCT(('控温被PRO-S级品'!$B$2:$B$10=$B80)*('控温被PRO-S级品'!$E$1:$BE$1=BW$1)*('控温被PRO-S级品'!$E$2:$BE$10)),0)+IFERROR(SUMPRODUCT(('冬被-S级品'!$B$2:$B$10=$B80)*('冬被-S级品'!$E$1:$AW$1=BW$1)*('冬被-S级品'!$E$2:$AW$10)),0)+IFERROR(SUMPRODUCT(('白止-S级品'!$A$2:$A$26=$B80)*('白止-S级品'!$D$1:$AV$1=BW$1)*('白止-S级品'!$D$2:$AV$26)),0)+IFERROR(SUMPRODUCT(('乐容-S级品'!$A$4:$A$32=$B80)*('乐容-S级品'!$L$3:$CA$3=BW$1)*('乐容-S级品'!$L$4:$CA$32)),0)</f>
      </c>
      <c r="BX80" s="280">
        <f>IFERROR(SUMPRODUCT(('控温被PRO-S级品'!$B$2:$B$10=$B80)*('控温被PRO-S级品'!$E$1:$BE$1=BX$1)*('控温被PRO-S级品'!$E$2:$BE$10)),0)+IFERROR(SUMPRODUCT(('冬被-S级品'!$B$2:$B$10=$B80)*('冬被-S级品'!$E$1:$AW$1=BX$1)*('冬被-S级品'!$E$2:$AW$10)),0)+IFERROR(SUMPRODUCT(('白止-S级品'!$A$2:$A$26=$B80)*('白止-S级品'!$D$1:$AV$1=BX$1)*('白止-S级品'!$D$2:$AV$26)),0)+IFERROR(SUMPRODUCT(('乐容-S级品'!$A$4:$A$32=$B80)*('乐容-S级品'!$L$3:$CA$3=BX$1)*('乐容-S级品'!$L$4:$CA$32)),0)</f>
      </c>
      <c r="BY80" s="280">
        <f>IFERROR(SUMPRODUCT(('控温被PRO-S级品'!$B$2:$B$10=$B80)*('控温被PRO-S级品'!$E$1:$BE$1=BY$1)*('控温被PRO-S级品'!$E$2:$BE$10)),0)+IFERROR(SUMPRODUCT(('冬被-S级品'!$B$2:$B$10=$B80)*('冬被-S级品'!$E$1:$AW$1=BY$1)*('冬被-S级品'!$E$2:$AW$10)),0)+IFERROR(SUMPRODUCT(('白止-S级品'!$A$2:$A$26=$B80)*('白止-S级品'!$D$1:$AV$1=BY$1)*('白止-S级品'!$D$2:$AV$26)),0)+IFERROR(SUMPRODUCT(('乐容-S级品'!$A$4:$A$32=$B80)*('乐容-S级品'!$L$3:$CA$3=BY$1)*('乐容-S级品'!$L$4:$CA$32)),0)</f>
      </c>
      <c r="BZ80" s="280">
        <f>IFERROR(SUMPRODUCT(('控温被PRO-S级品'!$B$2:$B$10=$B80)*('控温被PRO-S级品'!$E$1:$BE$1=BZ$1)*('控温被PRO-S级品'!$E$2:$BE$10)),0)+IFERROR(SUMPRODUCT(('冬被-S级品'!$B$2:$B$10=$B80)*('冬被-S级品'!$E$1:$AW$1=BZ$1)*('冬被-S级品'!$E$2:$AW$10)),0)+IFERROR(SUMPRODUCT(('白止-S级品'!$A$2:$A$26=$B80)*('白止-S级品'!$D$1:$AV$1=BZ$1)*('白止-S级品'!$D$2:$AV$26)),0)+IFERROR(SUMPRODUCT(('乐容-S级品'!$A$4:$A$32=$B80)*('乐容-S级品'!$L$3:$CA$3=BZ$1)*('乐容-S级品'!$L$4:$CA$32)),0)</f>
      </c>
      <c r="CA80" s="280">
        <f>IFERROR(SUMPRODUCT(('控温被PRO-S级品'!$B$2:$B$10=$B80)*('控温被PRO-S级品'!$E$1:$BE$1=CA$1)*('控温被PRO-S级品'!$E$2:$BE$10)),0)+IFERROR(SUMPRODUCT(('冬被-S级品'!$B$2:$B$10=$B80)*('冬被-S级品'!$E$1:$AW$1=CA$1)*('冬被-S级品'!$E$2:$AW$10)),0)+IFERROR(SUMPRODUCT(('白止-S级品'!$A$2:$A$26=$B80)*('白止-S级品'!$D$1:$AV$1=CA$1)*('白止-S级品'!$D$2:$AV$26)),0)+IFERROR(SUMPRODUCT(('乐容-S级品'!$A$4:$A$32=$B80)*('乐容-S级品'!$L$3:$CA$3=CA$1)*('乐容-S级品'!$L$4:$CA$32)),0)</f>
      </c>
      <c r="CB80" s="280">
        <f>IFERROR(SUMPRODUCT(('控温被PRO-S级品'!$B$2:$B$10=$B80)*('控温被PRO-S级品'!$E$1:$BE$1=CB$1)*('控温被PRO-S级品'!$E$2:$BE$10)),0)+IFERROR(SUMPRODUCT(('冬被-S级品'!$B$2:$B$10=$B80)*('冬被-S级品'!$E$1:$AW$1=CB$1)*('冬被-S级品'!$E$2:$AW$10)),0)+IFERROR(SUMPRODUCT(('白止-S级品'!$A$2:$A$26=$B80)*('白止-S级品'!$D$1:$AV$1=CB$1)*('白止-S级品'!$D$2:$AV$26)),0)+IFERROR(SUMPRODUCT(('乐容-S级品'!$A$4:$A$32=$B80)*('乐容-S级品'!$L$3:$CA$3=CB$1)*('乐容-S级品'!$L$4:$CA$32)),0)</f>
      </c>
      <c r="CC80" s="280">
        <f>IFERROR(SUMPRODUCT(('控温被PRO-S级品'!$B$2:$B$10=$B80)*('控温被PRO-S级品'!$E$1:$BE$1=CC$1)*('控温被PRO-S级品'!$E$2:$BE$10)),0)+IFERROR(SUMPRODUCT(('冬被-S级品'!$B$2:$B$10=$B80)*('冬被-S级品'!$E$1:$AW$1=CC$1)*('冬被-S级品'!$E$2:$AW$10)),0)+IFERROR(SUMPRODUCT(('白止-S级品'!$A$2:$A$26=$B80)*('白止-S级品'!$D$1:$AV$1=CC$1)*('白止-S级品'!$D$2:$AV$26)),0)+IFERROR(SUMPRODUCT(('乐容-S级品'!$A$4:$A$32=$B80)*('乐容-S级品'!$L$3:$CA$3=CC$1)*('乐容-S级品'!$L$4:$CA$32)),0)</f>
      </c>
      <c r="CD80" s="280">
        <f>IFERROR(SUMPRODUCT(('控温被PRO-S级品'!$B$2:$B$10=$B80)*('控温被PRO-S级品'!$E$1:$BE$1=CD$1)*('控温被PRO-S级品'!$E$2:$BE$10)),0)+IFERROR(SUMPRODUCT(('冬被-S级品'!$B$2:$B$10=$B80)*('冬被-S级品'!$E$1:$AW$1=CD$1)*('冬被-S级品'!$E$2:$AW$10)),0)+IFERROR(SUMPRODUCT(('白止-S级品'!$A$2:$A$26=$B80)*('白止-S级品'!$D$1:$AV$1=CD$1)*('白止-S级品'!$D$2:$AV$26)),0)+IFERROR(SUMPRODUCT(('乐容-S级品'!$A$4:$A$32=$B80)*('乐容-S级品'!$L$3:$CA$3=CD$1)*('乐容-S级品'!$L$4:$CA$32)),0)</f>
      </c>
      <c r="CE80" s="280">
        <f>IFERROR(SUMPRODUCT(('控温被PRO-S级品'!$B$2:$B$10=$B80)*('控温被PRO-S级品'!$E$1:$BE$1=CE$1)*('控温被PRO-S级品'!$E$2:$BE$10)),0)+IFERROR(SUMPRODUCT(('冬被-S级品'!$B$2:$B$10=$B80)*('冬被-S级品'!$E$1:$AW$1=CE$1)*('冬被-S级品'!$E$2:$AW$10)),0)+IFERROR(SUMPRODUCT(('白止-S级品'!$A$2:$A$26=$B80)*('白止-S级品'!$D$1:$AV$1=CE$1)*('白止-S级品'!$D$2:$AV$26)),0)+IFERROR(SUMPRODUCT(('乐容-S级品'!$A$4:$A$32=$B80)*('乐容-S级品'!$L$3:$CA$3=CE$1)*('乐容-S级品'!$L$4:$CA$32)),0)</f>
      </c>
      <c r="CF80" s="280">
        <f>IFERROR(SUMPRODUCT(('控温被PRO-S级品'!$B$2:$B$10=$B80)*('控温被PRO-S级品'!$E$1:$BE$1=CF$1)*('控温被PRO-S级品'!$E$2:$BE$10)),0)+IFERROR(SUMPRODUCT(('冬被-S级品'!$B$2:$B$10=$B80)*('冬被-S级品'!$E$1:$AW$1=CF$1)*('冬被-S级品'!$E$2:$AW$10)),0)+IFERROR(SUMPRODUCT(('白止-S级品'!$A$2:$A$26=$B80)*('白止-S级品'!$D$1:$AV$1=CF$1)*('白止-S级品'!$D$2:$AV$26)),0)+IFERROR(SUMPRODUCT(('乐容-S级品'!$A$4:$A$32=$B80)*('乐容-S级品'!$L$3:$CA$3=CF$1)*('乐容-S级品'!$L$4:$CA$32)),0)</f>
      </c>
      <c r="CG80" s="280">
        <f>IFERROR(SUMPRODUCT(('控温被PRO-S级品'!$B$2:$B$10=$B80)*('控温被PRO-S级品'!$E$1:$BE$1=CG$1)*('控温被PRO-S级品'!$E$2:$BE$10)),0)+IFERROR(SUMPRODUCT(('冬被-S级品'!$B$2:$B$10=$B80)*('冬被-S级品'!$E$1:$AW$1=CG$1)*('冬被-S级品'!$E$2:$AW$10)),0)+IFERROR(SUMPRODUCT(('白止-S级品'!$A$2:$A$26=$B80)*('白止-S级品'!$D$1:$AV$1=CG$1)*('白止-S级品'!$D$2:$AV$26)),0)+IFERROR(SUMPRODUCT(('乐容-S级品'!$A$4:$A$32=$B80)*('乐容-S级品'!$L$3:$CA$3=CG$1)*('乐容-S级品'!$L$4:$CA$32)),0)</f>
      </c>
      <c r="CH80" s="280">
        <f>IFERROR(SUMPRODUCT(('控温被PRO-S级品'!$B$2:$B$10=$B80)*('控温被PRO-S级品'!$E$1:$BE$1=CH$1)*('控温被PRO-S级品'!$E$2:$BE$10)),0)+IFERROR(SUMPRODUCT(('冬被-S级品'!$B$2:$B$10=$B80)*('冬被-S级品'!$E$1:$AW$1=CH$1)*('冬被-S级品'!$E$2:$AW$10)),0)+IFERROR(SUMPRODUCT(('白止-S级品'!$A$2:$A$26=$B80)*('白止-S级品'!$D$1:$AV$1=CH$1)*('白止-S级品'!$D$2:$AV$26)),0)+IFERROR(SUMPRODUCT(('乐容-S级品'!$A$4:$A$32=$B80)*('乐容-S级品'!$L$3:$CA$3=CH$1)*('乐容-S级品'!$L$4:$CA$32)),0)</f>
      </c>
      <c r="CI80" s="280">
        <f>IFERROR(SUMPRODUCT(('控温被PRO-S级品'!$B$2:$B$10=$B80)*('控温被PRO-S级品'!$E$1:$BE$1=CI$1)*('控温被PRO-S级品'!$E$2:$BE$10)),0)+IFERROR(SUMPRODUCT(('冬被-S级品'!$B$2:$B$10=$B80)*('冬被-S级品'!$E$1:$AW$1=CI$1)*('冬被-S级品'!$E$2:$AW$10)),0)+IFERROR(SUMPRODUCT(('白止-S级品'!$A$2:$A$26=$B80)*('白止-S级品'!$D$1:$AV$1=CI$1)*('白止-S级品'!$D$2:$AV$26)),0)+IFERROR(SUMPRODUCT(('乐容-S级品'!$A$4:$A$32=$B80)*('乐容-S级品'!$L$3:$CA$3=CI$1)*('乐容-S级品'!$L$4:$CA$32)),0)</f>
      </c>
      <c r="CJ80" s="280">
        <f>IFERROR(SUMPRODUCT(('控温被PRO-S级品'!$B$2:$B$10=$B80)*('控温被PRO-S级品'!$E$1:$BE$1=CJ$1)*('控温被PRO-S级品'!$E$2:$BE$10)),0)+IFERROR(SUMPRODUCT(('冬被-S级品'!$B$2:$B$10=$B80)*('冬被-S级品'!$E$1:$AW$1=CJ$1)*('冬被-S级品'!$E$2:$AW$10)),0)+IFERROR(SUMPRODUCT(('白止-S级品'!$A$2:$A$26=$B80)*('白止-S级品'!$D$1:$AV$1=CJ$1)*('白止-S级品'!$D$2:$AV$26)),0)+IFERROR(SUMPRODUCT(('乐容-S级品'!$A$4:$A$32=$B80)*('乐容-S级品'!$L$3:$CA$3=CJ$1)*('乐容-S级品'!$L$4:$CA$32)),0)</f>
      </c>
      <c r="CK80" s="280">
        <f>IFERROR(SUMPRODUCT(('控温被PRO-S级品'!$B$2:$B$10=$B80)*('控温被PRO-S级品'!$E$1:$BE$1=CK$1)*('控温被PRO-S级品'!$E$2:$BE$10)),0)+IFERROR(SUMPRODUCT(('冬被-S级品'!$B$2:$B$10=$B80)*('冬被-S级品'!$E$1:$AW$1=CK$1)*('冬被-S级品'!$E$2:$AW$10)),0)+IFERROR(SUMPRODUCT(('白止-S级品'!$A$2:$A$26=$B80)*('白止-S级品'!$D$1:$AV$1=CK$1)*('白止-S级品'!$D$2:$AV$26)),0)+IFERROR(SUMPRODUCT(('乐容-S级品'!$A$4:$A$32=$B80)*('乐容-S级品'!$L$3:$CA$3=CK$1)*('乐容-S级品'!$L$4:$CA$32)),0)</f>
      </c>
      <c r="CL80" s="280">
        <f>IFERROR(SUMPRODUCT(('控温被PRO-S级品'!$B$2:$B$10=$B80)*('控温被PRO-S级品'!$E$1:$BE$1=CL$1)*('控温被PRO-S级品'!$E$2:$BE$10)),0)+IFERROR(SUMPRODUCT(('冬被-S级品'!$B$2:$B$10=$B80)*('冬被-S级品'!$E$1:$AW$1=CL$1)*('冬被-S级品'!$E$2:$AW$10)),0)+IFERROR(SUMPRODUCT(('白止-S级品'!$A$2:$A$26=$B80)*('白止-S级品'!$D$1:$AV$1=CL$1)*('白止-S级品'!$D$2:$AV$26)),0)+IFERROR(SUMPRODUCT(('乐容-S级品'!$A$4:$A$32=$B80)*('乐容-S级品'!$L$3:$CA$3=CL$1)*('乐容-S级品'!$L$4:$CA$32)),0)</f>
      </c>
      <c r="CM80" s="280">
        <f>IFERROR(SUMPRODUCT(('控温被PRO-S级品'!$B$2:$B$10=$B80)*('控温被PRO-S级品'!$E$1:$BE$1=CM$1)*('控温被PRO-S级品'!$E$2:$BE$10)),0)+IFERROR(SUMPRODUCT(('冬被-S级品'!$B$2:$B$10=$B80)*('冬被-S级品'!$E$1:$AW$1=CM$1)*('冬被-S级品'!$E$2:$AW$10)),0)+IFERROR(SUMPRODUCT(('白止-S级品'!$A$2:$A$26=$B80)*('白止-S级品'!$D$1:$AV$1=CM$1)*('白止-S级品'!$D$2:$AV$26)),0)+IFERROR(SUMPRODUCT(('乐容-S级品'!$A$4:$A$32=$B80)*('乐容-S级品'!$L$3:$CA$3=CM$1)*('乐容-S级品'!$L$4:$CA$32)),0)</f>
      </c>
      <c r="CN80" s="280">
        <f>IFERROR(SUMPRODUCT(('控温被PRO-S级品'!$B$2:$B$10=$B80)*('控温被PRO-S级品'!$E$1:$BE$1=CN$1)*('控温被PRO-S级品'!$E$2:$BE$10)),0)+IFERROR(SUMPRODUCT(('冬被-S级品'!$B$2:$B$10=$B80)*('冬被-S级品'!$E$1:$AW$1=CN$1)*('冬被-S级品'!$E$2:$AW$10)),0)+IFERROR(SUMPRODUCT(('白止-S级品'!$A$2:$A$26=$B80)*('白止-S级品'!$D$1:$AV$1=CN$1)*('白止-S级品'!$D$2:$AV$26)),0)+IFERROR(SUMPRODUCT(('乐容-S级品'!$A$4:$A$32=$B80)*('乐容-S级品'!$L$3:$CA$3=CN$1)*('乐容-S级品'!$L$4:$CA$32)),0)</f>
      </c>
      <c r="CO80" s="280">
        <f>IFERROR(SUMPRODUCT(('控温被PRO-S级品'!$B$2:$B$10=$B80)*('控温被PRO-S级品'!$E$1:$BE$1=CO$1)*('控温被PRO-S级品'!$E$2:$BE$10)),0)+IFERROR(SUMPRODUCT(('冬被-S级品'!$B$2:$B$10=$B80)*('冬被-S级品'!$E$1:$AW$1=CO$1)*('冬被-S级品'!$E$2:$AW$10)),0)+IFERROR(SUMPRODUCT(('白止-S级品'!$A$2:$A$26=$B80)*('白止-S级品'!$D$1:$AV$1=CO$1)*('白止-S级品'!$D$2:$AV$26)),0)+IFERROR(SUMPRODUCT(('乐容-S级品'!$A$4:$A$32=$B80)*('乐容-S级品'!$L$3:$CA$3=CO$1)*('乐容-S级品'!$L$4:$CA$32)),0)</f>
      </c>
      <c r="CP80" s="280">
        <f>IFERROR(SUMPRODUCT(('控温被PRO-S级品'!$B$2:$B$10=$B80)*('控温被PRO-S级品'!$E$1:$BE$1=CP$1)*('控温被PRO-S级品'!$E$2:$BE$10)),0)+IFERROR(SUMPRODUCT(('冬被-S级品'!$B$2:$B$10=$B80)*('冬被-S级品'!$E$1:$AW$1=CP$1)*('冬被-S级品'!$E$2:$AW$10)),0)+IFERROR(SUMPRODUCT(('白止-S级品'!$A$2:$A$26=$B80)*('白止-S级品'!$D$1:$AV$1=CP$1)*('白止-S级品'!$D$2:$AV$26)),0)+IFERROR(SUMPRODUCT(('乐容-S级品'!$A$4:$A$32=$B80)*('乐容-S级品'!$L$3:$CA$3=CP$1)*('乐容-S级品'!$L$4:$CA$32)),0)</f>
      </c>
      <c r="CQ80" s="280">
        <f>IFERROR(SUMPRODUCT(('控温被PRO-S级品'!$B$2:$B$10=$B80)*('控温被PRO-S级品'!$E$1:$BE$1=CQ$1)*('控温被PRO-S级品'!$E$2:$BE$10)),0)+IFERROR(SUMPRODUCT(('冬被-S级品'!$B$2:$B$10=$B80)*('冬被-S级品'!$E$1:$AW$1=CQ$1)*('冬被-S级品'!$E$2:$AW$10)),0)+IFERROR(SUMPRODUCT(('白止-S级品'!$A$2:$A$26=$B80)*('白止-S级品'!$D$1:$AV$1=CQ$1)*('白止-S级品'!$D$2:$AV$26)),0)+IFERROR(SUMPRODUCT(('乐容-S级品'!$A$4:$A$32=$B80)*('乐容-S级品'!$L$3:$CA$3=CQ$1)*('乐容-S级品'!$L$4:$CA$32)),0)</f>
      </c>
      <c r="CR80" s="280">
        <f>IFERROR(SUMPRODUCT(('控温被PRO-S级品'!$B$2:$B$10=$B80)*('控温被PRO-S级品'!$E$1:$BE$1=CR$1)*('控温被PRO-S级品'!$E$2:$BE$10)),0)+IFERROR(SUMPRODUCT(('冬被-S级品'!$B$2:$B$10=$B80)*('冬被-S级品'!$E$1:$AW$1=CR$1)*('冬被-S级品'!$E$2:$AW$10)),0)+IFERROR(SUMPRODUCT(('白止-S级品'!$A$2:$A$26=$B80)*('白止-S级品'!$D$1:$AV$1=CR$1)*('白止-S级品'!$D$2:$AV$26)),0)+IFERROR(SUMPRODUCT(('乐容-S级品'!$A$4:$A$32=$B80)*('乐容-S级品'!$L$3:$CA$3=CR$1)*('乐容-S级品'!$L$4:$CA$32)),0)</f>
      </c>
      <c r="CS80" s="280">
        <f>IFERROR(SUMPRODUCT(('控温被PRO-S级品'!$B$2:$B$10=$B80)*('控温被PRO-S级品'!$E$1:$BE$1=CS$1)*('控温被PRO-S级品'!$E$2:$BE$10)),0)+IFERROR(SUMPRODUCT(('冬被-S级品'!$B$2:$B$10=$B80)*('冬被-S级品'!$E$1:$AW$1=CS$1)*('冬被-S级品'!$E$2:$AW$10)),0)+IFERROR(SUMPRODUCT(('白止-S级品'!$A$2:$A$26=$B80)*('白止-S级品'!$D$1:$AV$1=CS$1)*('白止-S级品'!$D$2:$AV$26)),0)+IFERROR(SUMPRODUCT(('乐容-S级品'!$A$4:$A$32=$B80)*('乐容-S级品'!$L$3:$CA$3=CS$1)*('乐容-S级品'!$L$4:$CA$32)),0)</f>
      </c>
      <c r="CT80" s="280">
        <f>IFERROR(SUMPRODUCT(('控温被PRO-S级品'!$B$2:$B$10=$B80)*('控温被PRO-S级品'!$E$1:$BE$1=CT$1)*('控温被PRO-S级品'!$E$2:$BE$10)),0)+IFERROR(SUMPRODUCT(('冬被-S级品'!$B$2:$B$10=$B80)*('冬被-S级品'!$E$1:$AW$1=CT$1)*('冬被-S级品'!$E$2:$AW$10)),0)+IFERROR(SUMPRODUCT(('白止-S级品'!$A$2:$A$26=$B80)*('白止-S级品'!$D$1:$AV$1=CT$1)*('白止-S级品'!$D$2:$AV$26)),0)+IFERROR(SUMPRODUCT(('乐容-S级品'!$A$4:$A$32=$B80)*('乐容-S级品'!$L$3:$CA$3=CT$1)*('乐容-S级品'!$L$4:$CA$32)),0)</f>
      </c>
      <c r="CU80" s="280">
        <f>IFERROR(SUMPRODUCT(('控温被PRO-S级品'!$B$2:$B$10=$B80)*('控温被PRO-S级品'!$E$1:$BE$1=CU$1)*('控温被PRO-S级品'!$E$2:$BE$10)),0)+IFERROR(SUMPRODUCT(('冬被-S级品'!$B$2:$B$10=$B80)*('冬被-S级品'!$E$1:$AW$1=CU$1)*('冬被-S级品'!$E$2:$AW$10)),0)+IFERROR(SUMPRODUCT(('白止-S级品'!$A$2:$A$26=$B80)*('白止-S级品'!$D$1:$AV$1=CU$1)*('白止-S级品'!$D$2:$AV$26)),0)+IFERROR(SUMPRODUCT(('乐容-S级品'!$A$4:$A$32=$B80)*('乐容-S级品'!$L$3:$CA$3=CU$1)*('乐容-S级品'!$L$4:$CA$32)),0)</f>
      </c>
      <c r="CV80" s="280">
        <f>IFERROR(SUMPRODUCT(('控温被PRO-S级品'!$B$2:$B$10=$B80)*('控温被PRO-S级品'!$E$1:$BE$1=CV$1)*('控温被PRO-S级品'!$E$2:$BE$10)),0)+IFERROR(SUMPRODUCT(('冬被-S级品'!$B$2:$B$10=$B80)*('冬被-S级品'!$E$1:$AW$1=CV$1)*('冬被-S级品'!$E$2:$AW$10)),0)+IFERROR(SUMPRODUCT(('白止-S级品'!$A$2:$A$26=$B80)*('白止-S级品'!$D$1:$AV$1=CV$1)*('白止-S级品'!$D$2:$AV$26)),0)+IFERROR(SUMPRODUCT(('乐容-S级品'!$A$4:$A$32=$B80)*('乐容-S级品'!$L$3:$CA$3=CV$1)*('乐容-S级品'!$L$4:$CA$32)),0)</f>
      </c>
      <c r="CW80" s="280">
        <f>IFERROR(SUMPRODUCT(('控温被PRO-S级品'!$B$2:$B$10=$B80)*('控温被PRO-S级品'!$E$1:$BE$1=CW$1)*('控温被PRO-S级品'!$E$2:$BE$10)),0)+IFERROR(SUMPRODUCT(('冬被-S级品'!$B$2:$B$10=$B80)*('冬被-S级品'!$E$1:$AW$1=CW$1)*('冬被-S级品'!$E$2:$AW$10)),0)+IFERROR(SUMPRODUCT(('白止-S级品'!$A$2:$A$26=$B80)*('白止-S级品'!$D$1:$AV$1=CW$1)*('白止-S级品'!$D$2:$AV$26)),0)+IFERROR(SUMPRODUCT(('乐容-S级品'!$A$4:$A$32=$B80)*('乐容-S级品'!$L$3:$CA$3=CW$1)*('乐容-S级品'!$L$4:$CA$32)),0)</f>
      </c>
      <c r="CX80" s="280">
        <f>IFERROR(SUMPRODUCT(('控温被PRO-S级品'!$B$2:$B$10=$B80)*('控温被PRO-S级品'!$E$1:$BE$1=CX$1)*('控温被PRO-S级品'!$E$2:$BE$10)),0)+IFERROR(SUMPRODUCT(('冬被-S级品'!$B$2:$B$10=$B80)*('冬被-S级品'!$E$1:$AW$1=CX$1)*('冬被-S级品'!$E$2:$AW$10)),0)+IFERROR(SUMPRODUCT(('白止-S级品'!$A$2:$A$26=$B80)*('白止-S级品'!$D$1:$AV$1=CX$1)*('白止-S级品'!$D$2:$AV$26)),0)+IFERROR(SUMPRODUCT(('乐容-S级品'!$A$4:$A$32=$B80)*('乐容-S级品'!$L$3:$CA$3=CX$1)*('乐容-S级品'!$L$4:$CA$32)),0)</f>
      </c>
      <c r="CY80" s="280">
        <f>IFERROR(SUMPRODUCT(('控温被PRO-S级品'!$B$2:$B$10=$B80)*('控温被PRO-S级品'!$E$1:$BE$1=CY$1)*('控温被PRO-S级品'!$E$2:$BE$10)),0)+IFERROR(SUMPRODUCT(('冬被-S级品'!$B$2:$B$10=$B80)*('冬被-S级品'!$E$1:$AW$1=CY$1)*('冬被-S级品'!$E$2:$AW$10)),0)+IFERROR(SUMPRODUCT(('白止-S级品'!$A$2:$A$26=$B80)*('白止-S级品'!$D$1:$AV$1=CY$1)*('白止-S级品'!$D$2:$AV$26)),0)+IFERROR(SUMPRODUCT(('乐容-S级品'!$A$4:$A$32=$B80)*('乐容-S级品'!$L$3:$CA$3=CY$1)*('乐容-S级品'!$L$4:$CA$32)),0)</f>
      </c>
      <c r="CZ80" s="280">
        <f>IFERROR(SUMPRODUCT(('控温被PRO-S级品'!$B$2:$B$10=$B80)*('控温被PRO-S级品'!$E$1:$BE$1=CZ$1)*('控温被PRO-S级品'!$E$2:$BE$10)),0)+IFERROR(SUMPRODUCT(('冬被-S级品'!$B$2:$B$10=$B80)*('冬被-S级品'!$E$1:$AW$1=CZ$1)*('冬被-S级品'!$E$2:$AW$10)),0)+IFERROR(SUMPRODUCT(('白止-S级品'!$A$2:$A$26=$B80)*('白止-S级品'!$D$1:$AV$1=CZ$1)*('白止-S级品'!$D$2:$AV$26)),0)+IFERROR(SUMPRODUCT(('乐容-S级品'!$A$4:$A$32=$B80)*('乐容-S级品'!$L$3:$CA$3=CZ$1)*('乐容-S级品'!$L$4:$CA$32)),0)</f>
      </c>
      <c r="DA80" s="280">
        <f>IFERROR(SUMPRODUCT(('控温被PRO-S级品'!$B$2:$B$10=$B80)*('控温被PRO-S级品'!$E$1:$BE$1=DA$1)*('控温被PRO-S级品'!$E$2:$BE$10)),0)+IFERROR(SUMPRODUCT(('冬被-S级品'!$B$2:$B$10=$B80)*('冬被-S级品'!$E$1:$AW$1=DA$1)*('冬被-S级品'!$E$2:$AW$10)),0)+IFERROR(SUMPRODUCT(('白止-S级品'!$A$2:$A$26=$B80)*('白止-S级品'!$D$1:$AV$1=DA$1)*('白止-S级品'!$D$2:$AV$26)),0)+IFERROR(SUMPRODUCT(('乐容-S级品'!$A$4:$A$32=$B80)*('乐容-S级品'!$L$3:$CA$3=DA$1)*('乐容-S级品'!$L$4:$CA$32)),0)</f>
      </c>
      <c r="DB80" s="280">
        <f>IFERROR(SUMPRODUCT(('控温被PRO-S级品'!$B$2:$B$10=$B80)*('控温被PRO-S级品'!$E$1:$BE$1=DB$1)*('控温被PRO-S级品'!$E$2:$BE$10)),0)+IFERROR(SUMPRODUCT(('冬被-S级品'!$B$2:$B$10=$B80)*('冬被-S级品'!$E$1:$AW$1=DB$1)*('冬被-S级品'!$E$2:$AW$10)),0)+IFERROR(SUMPRODUCT(('白止-S级品'!$A$2:$A$26=$B80)*('白止-S级品'!$D$1:$AV$1=DB$1)*('白止-S级品'!$D$2:$AV$26)),0)+IFERROR(SUMPRODUCT(('乐容-S级品'!$A$4:$A$32=$B80)*('乐容-S级品'!$L$3:$CA$3=DB$1)*('乐容-S级品'!$L$4:$CA$32)),0)</f>
      </c>
      <c r="DC80" s="280">
        <f>IFERROR(SUMPRODUCT(('控温被PRO-S级品'!$B$2:$B$10=$B80)*('控温被PRO-S级品'!$E$1:$BE$1=DC$1)*('控温被PRO-S级品'!$E$2:$BE$10)),0)+IFERROR(SUMPRODUCT(('冬被-S级品'!$B$2:$B$10=$B80)*('冬被-S级品'!$E$1:$AW$1=DC$1)*('冬被-S级品'!$E$2:$AW$10)),0)+IFERROR(SUMPRODUCT(('白止-S级品'!$A$2:$A$26=$B80)*('白止-S级品'!$D$1:$AV$1=DC$1)*('白止-S级品'!$D$2:$AV$26)),0)+IFERROR(SUMPRODUCT(('乐容-S级品'!$A$4:$A$32=$B80)*('乐容-S级品'!$L$3:$CA$3=DC$1)*('乐容-S级品'!$L$4:$CA$32)),0)</f>
      </c>
      <c r="DD80" s="280">
        <f>IFERROR(SUMPRODUCT(('控温被PRO-S级品'!$B$2:$B$10=$B80)*('控温被PRO-S级品'!$E$1:$BE$1=DD$1)*('控温被PRO-S级品'!$E$2:$BE$10)),0)+IFERROR(SUMPRODUCT(('冬被-S级品'!$B$2:$B$10=$B80)*('冬被-S级品'!$E$1:$AW$1=DD$1)*('冬被-S级品'!$E$2:$AW$10)),0)+IFERROR(SUMPRODUCT(('白止-S级品'!$A$2:$A$26=$B80)*('白止-S级品'!$D$1:$AV$1=DD$1)*('白止-S级品'!$D$2:$AV$26)),0)+IFERROR(SUMPRODUCT(('乐容-S级品'!$A$4:$A$32=$B80)*('乐容-S级品'!$L$3:$CA$3=DD$1)*('乐容-S级品'!$L$4:$CA$32)),0)</f>
      </c>
      <c r="DE80" s="280">
        <f>IFERROR(SUMPRODUCT(('控温被PRO-S级品'!$B$2:$B$10=$B80)*('控温被PRO-S级品'!$E$1:$BE$1=DE$1)*('控温被PRO-S级品'!$E$2:$BE$10)),0)+IFERROR(SUMPRODUCT(('冬被-S级品'!$B$2:$B$10=$B80)*('冬被-S级品'!$E$1:$AW$1=DE$1)*('冬被-S级品'!$E$2:$AW$10)),0)+IFERROR(SUMPRODUCT(('白止-S级品'!$A$2:$A$26=$B80)*('白止-S级品'!$D$1:$AV$1=DE$1)*('白止-S级品'!$D$2:$AV$26)),0)+IFERROR(SUMPRODUCT(('乐容-S级品'!$A$4:$A$32=$B80)*('乐容-S级品'!$L$3:$CA$3=DE$1)*('乐容-S级品'!$L$4:$CA$32)),0)</f>
      </c>
      <c r="DF80" s="280">
        <f>IFERROR(SUMPRODUCT(('控温被PRO-S级品'!$B$2:$B$10=$B80)*('控温被PRO-S级品'!$E$1:$BE$1=DF$1)*('控温被PRO-S级品'!$E$2:$BE$10)),0)+IFERROR(SUMPRODUCT(('冬被-S级品'!$B$2:$B$10=$B80)*('冬被-S级品'!$E$1:$AW$1=DF$1)*('冬被-S级品'!$E$2:$AW$10)),0)+IFERROR(SUMPRODUCT(('白止-S级品'!$A$2:$A$26=$B80)*('白止-S级品'!$D$1:$AV$1=DF$1)*('白止-S级品'!$D$2:$AV$26)),0)+IFERROR(SUMPRODUCT(('乐容-S级品'!$A$4:$A$32=$B80)*('乐容-S级品'!$L$3:$CA$3=DF$1)*('乐容-S级品'!$L$4:$CA$32)),0)</f>
      </c>
      <c r="DG80" s="280">
        <f>IFERROR(SUMPRODUCT(('控温被PRO-S级品'!$B$2:$B$10=$B80)*('控温被PRO-S级品'!$E$1:$BE$1=DG$1)*('控温被PRO-S级品'!$E$2:$BE$10)),0)+IFERROR(SUMPRODUCT(('冬被-S级品'!$B$2:$B$10=$B80)*('冬被-S级品'!$E$1:$AW$1=DG$1)*('冬被-S级品'!$E$2:$AW$10)),0)+IFERROR(SUMPRODUCT(('白止-S级品'!$A$2:$A$26=$B80)*('白止-S级品'!$D$1:$AV$1=DG$1)*('白止-S级品'!$D$2:$AV$26)),0)+IFERROR(SUMPRODUCT(('乐容-S级品'!$A$4:$A$32=$B80)*('乐容-S级品'!$L$3:$CA$3=DG$1)*('乐容-S级品'!$L$4:$CA$32)),0)</f>
      </c>
      <c r="DH80" s="280">
        <f>IFERROR(SUMPRODUCT(('控温被PRO-S级品'!$B$2:$B$10=$B80)*('控温被PRO-S级品'!$E$1:$BE$1=DH$1)*('控温被PRO-S级品'!$E$2:$BE$10)),0)+IFERROR(SUMPRODUCT(('冬被-S级品'!$B$2:$B$10=$B80)*('冬被-S级品'!$E$1:$AW$1=DH$1)*('冬被-S级品'!$E$2:$AW$10)),0)+IFERROR(SUMPRODUCT(('白止-S级品'!$A$2:$A$26=$B80)*('白止-S级品'!$D$1:$AV$1=DH$1)*('白止-S级品'!$D$2:$AV$26)),0)+IFERROR(SUMPRODUCT(('乐容-S级品'!$A$4:$A$32=$B80)*('乐容-S级品'!$L$3:$CA$3=DH$1)*('乐容-S级品'!$L$4:$CA$32)),0)</f>
      </c>
      <c r="DI80" s="280">
        <f>IFERROR(SUMPRODUCT(('控温被PRO-S级品'!$B$2:$B$10=$B80)*('控温被PRO-S级品'!$E$1:$BE$1=DI$1)*('控温被PRO-S级品'!$E$2:$BE$10)),0)+IFERROR(SUMPRODUCT(('冬被-S级品'!$B$2:$B$10=$B80)*('冬被-S级品'!$E$1:$AW$1=DI$1)*('冬被-S级品'!$E$2:$AW$10)),0)+IFERROR(SUMPRODUCT(('白止-S级品'!$A$2:$A$26=$B80)*('白止-S级品'!$D$1:$AV$1=DI$1)*('白止-S级品'!$D$2:$AV$26)),0)+IFERROR(SUMPRODUCT(('乐容-S级品'!$A$4:$A$32=$B80)*('乐容-S级品'!$L$3:$CA$3=DI$1)*('乐容-S级品'!$L$4:$CA$32)),0)</f>
      </c>
      <c r="DJ80" s="280">
        <f>IFERROR(SUMPRODUCT(('控温被PRO-S级品'!$B$2:$B$10=$B80)*('控温被PRO-S级品'!$E$1:$BE$1=DJ$1)*('控温被PRO-S级品'!$E$2:$BE$10)),0)+IFERROR(SUMPRODUCT(('冬被-S级品'!$B$2:$B$10=$B80)*('冬被-S级品'!$E$1:$AW$1=DJ$1)*('冬被-S级品'!$E$2:$AW$10)),0)+IFERROR(SUMPRODUCT(('白止-S级品'!$A$2:$A$26=$B80)*('白止-S级品'!$D$1:$AV$1=DJ$1)*('白止-S级品'!$D$2:$AV$26)),0)+IFERROR(SUMPRODUCT(('乐容-S级品'!$A$4:$A$32=$B80)*('乐容-S级品'!$L$3:$CA$3=DJ$1)*('乐容-S级品'!$L$4:$CA$32)),0)</f>
      </c>
      <c r="DK80" s="280"/>
      <c r="DL80" s="280"/>
      <c r="DM80" s="280"/>
      <c r="DN80" s="280"/>
      <c r="DO80" s="280"/>
      <c r="DP80" s="280"/>
      <c r="DQ80" s="280"/>
      <c r="DR80" s="280"/>
      <c r="DS80" s="280"/>
      <c r="DT80" s="280"/>
      <c r="DU80" s="280"/>
      <c r="DV80" s="280"/>
      <c r="DW80" s="280">
        <f>VLOOKUP(B80,'系统编码规格'!A:C,3,FALSE)</f>
      </c>
      <c r="DX80" s="280"/>
      <c r="DY80" s="280"/>
      <c r="DZ80" s="280"/>
      <c r="EA80" s="280"/>
      <c r="EB80" s="280"/>
      <c r="EC80" s="280"/>
      <c r="ED80" s="280"/>
      <c r="EE80" s="280"/>
      <c r="EF80" s="280"/>
      <c r="EG80" s="280"/>
      <c r="EH80" s="280"/>
      <c r="EI80" s="280"/>
      <c r="EJ80" s="280"/>
      <c r="EK80" s="280"/>
      <c r="EL80" s="280"/>
      <c r="EM80" s="280"/>
      <c r="EN80" s="280"/>
      <c r="EO80" s="280"/>
      <c r="EP80" s="280"/>
      <c r="EQ80" s="280"/>
      <c r="ER80" s="280"/>
      <c r="ES80" s="280"/>
      <c r="ET80" s="280"/>
      <c r="EU80" s="280"/>
      <c r="EV80" s="280"/>
      <c r="EW80" s="280"/>
      <c r="EX80" s="280"/>
      <c r="EY80" s="280"/>
      <c r="EZ80" s="280"/>
      <c r="FA80" s="280"/>
      <c r="FB80" s="280"/>
      <c r="FC80" s="280"/>
      <c r="FD80" s="280"/>
      <c r="FE80" s="280"/>
      <c r="FF80" s="280"/>
      <c r="FG80" s="280"/>
      <c r="FH80" s="280"/>
      <c r="FI80" s="280"/>
      <c r="FJ80" s="280"/>
      <c r="FK80" s="280"/>
      <c r="FL80" s="280"/>
      <c r="FM80" s="280"/>
      <c r="FN80" s="280"/>
      <c r="FO80" s="280"/>
      <c r="FP80" s="280"/>
      <c r="FQ80" s="280"/>
      <c r="FR80" s="280"/>
      <c r="FS80" s="280"/>
      <c r="FT80" s="280"/>
      <c r="FU80" s="280"/>
      <c r="FV80" s="280"/>
      <c r="FW80" s="280"/>
      <c r="FX80" s="280"/>
      <c r="FY80" s="280"/>
      <c r="FZ80" s="280"/>
      <c r="GA80" s="280"/>
      <c r="GB80" s="280"/>
      <c r="GC80" s="280"/>
      <c r="GD80" s="280"/>
      <c r="GE80" s="280"/>
      <c r="GF80" s="280"/>
      <c r="GG80" s="280"/>
      <c r="GH80" s="280"/>
      <c r="GI80" s="280"/>
      <c r="GJ80" s="280"/>
      <c r="GK80" s="280"/>
      <c r="GL80" s="280"/>
      <c r="GM80" s="280"/>
      <c r="GN80" s="280"/>
      <c r="GO80" s="280"/>
      <c r="GP80" s="280"/>
      <c r="GQ80" s="280"/>
      <c r="GR80" s="280"/>
      <c r="GS80" s="280"/>
      <c r="GT80" s="280"/>
      <c r="GU80" s="280"/>
      <c r="GV80" s="280"/>
    </row>
    <row r="81">
      <c r="A81" s="309" t="str">
        <v>乐容</v>
      </c>
      <c r="B81" s="310" t="str">
        <v>128000383001933</v>
      </c>
      <c r="C81" s="309" t="str">
        <v>亚朵星球 深睡控温分区护脊床垫</v>
      </c>
      <c r="D81" s="309" t="str">
        <v>180*200*28cm-白色</v>
      </c>
      <c r="E81">
        <f>SUM(F81:GX81)</f>
      </c>
      <c r="F81" s="280">
        <f>IFERROR(SUMPRODUCT(('控温被PRO-S级品'!$B$2:$B$10=$B81)*('控温被PRO-S级品'!$E$1:$BE$1=F$1)*('控温被PRO-S级品'!$E$2:$BE$10)),0)+IFERROR(SUMPRODUCT(('冬被-S级品'!$B$2:$B$10=$B81)*('冬被-S级品'!$E$1:$AW$1=F$1)*('冬被-S级品'!$E$2:$AW$10)),0)+IFERROR(SUMPRODUCT(('白止-S级品'!$A$2:$A$26=$B81)*('白止-S级品'!$D$1:$AV$1=F$1)*('白止-S级品'!$D$2:$AV$26)),0)+IFERROR(SUMPRODUCT(('乐容-S级品'!$A$4:$A$32=$B81)*('乐容-S级品'!$L$3:$CA$3=F$1)*('乐容-S级品'!$L$4:$CA$32)),0)</f>
      </c>
      <c r="G81" s="280">
        <f>IFERROR(SUMPRODUCT(('控温被PRO-S级品'!$B$2:$B$10=$B81)*('控温被PRO-S级品'!$E$1:$BE$1=G$1)*('控温被PRO-S级品'!$E$2:$BE$10)),0)+IFERROR(SUMPRODUCT(('冬被-S级品'!$B$2:$B$10=$B81)*('冬被-S级品'!$E$1:$AW$1=G$1)*('冬被-S级品'!$E$2:$AW$10)),0)+IFERROR(SUMPRODUCT(('白止-S级品'!$A$2:$A$26=$B81)*('白止-S级品'!$D$1:$AV$1=G$1)*('白止-S级品'!$D$2:$AV$26)),0)+IFERROR(SUMPRODUCT(('乐容-S级品'!$A$4:$A$32=$B81)*('乐容-S级品'!$L$3:$CA$3=G$1)*('乐容-S级品'!$L$4:$CA$32)),0)</f>
      </c>
      <c r="H81" s="280">
        <f>IFERROR(SUMPRODUCT(('控温被PRO-S级品'!$B$2:$B$10=$B81)*('控温被PRO-S级品'!$E$1:$BE$1=H$1)*('控温被PRO-S级品'!$E$2:$BE$10)),0)+IFERROR(SUMPRODUCT(('冬被-S级品'!$B$2:$B$10=$B81)*('冬被-S级品'!$E$1:$AW$1=H$1)*('冬被-S级品'!$E$2:$AW$10)),0)+IFERROR(SUMPRODUCT(('白止-S级品'!$A$2:$A$26=$B81)*('白止-S级品'!$D$1:$AV$1=H$1)*('白止-S级品'!$D$2:$AV$26)),0)+IFERROR(SUMPRODUCT(('乐容-S级品'!$A$4:$A$32=$B81)*('乐容-S级品'!$L$3:$CA$3=H$1)*('乐容-S级品'!$L$4:$CA$32)),0)</f>
      </c>
      <c r="I81" s="280">
        <f>IFERROR(SUMPRODUCT(('控温被PRO-S级品'!$B$2:$B$10=$B81)*('控温被PRO-S级品'!$E$1:$BE$1=I$1)*('控温被PRO-S级品'!$E$2:$BE$10)),0)+IFERROR(SUMPRODUCT(('冬被-S级品'!$B$2:$B$10=$B81)*('冬被-S级品'!$E$1:$AW$1=I$1)*('冬被-S级品'!$E$2:$AW$10)),0)+IFERROR(SUMPRODUCT(('白止-S级品'!$A$2:$A$26=$B81)*('白止-S级品'!$D$1:$AV$1=I$1)*('白止-S级品'!$D$2:$AV$26)),0)+IFERROR(SUMPRODUCT(('乐容-S级品'!$A$4:$A$32=$B81)*('乐容-S级品'!$L$3:$CA$3=I$1)*('乐容-S级品'!$L$4:$CA$32)),0)</f>
      </c>
      <c r="J81" s="280">
        <f>IFERROR(SUMPRODUCT(('控温被PRO-S级品'!$B$2:$B$10=$B81)*('控温被PRO-S级品'!$E$1:$BE$1=J$1)*('控温被PRO-S级品'!$E$2:$BE$10)),0)+IFERROR(SUMPRODUCT(('冬被-S级品'!$B$2:$B$10=$B81)*('冬被-S级品'!$E$1:$AW$1=J$1)*('冬被-S级品'!$E$2:$AW$10)),0)+IFERROR(SUMPRODUCT(('白止-S级品'!$A$2:$A$26=$B81)*('白止-S级品'!$D$1:$AV$1=J$1)*('白止-S级品'!$D$2:$AV$26)),0)+IFERROR(SUMPRODUCT(('乐容-S级品'!$A$4:$A$32=$B81)*('乐容-S级品'!$L$3:$CA$3=J$1)*('乐容-S级品'!$L$4:$CA$32)),0)</f>
      </c>
      <c r="K81" s="280">
        <f>IFERROR(SUMPRODUCT(('控温被PRO-S级品'!$B$2:$B$10=$B81)*('控温被PRO-S级品'!$E$1:$BE$1=K$1)*('控温被PRO-S级品'!$E$2:$BE$10)),0)+IFERROR(SUMPRODUCT(('冬被-S级品'!$B$2:$B$10=$B81)*('冬被-S级品'!$E$1:$AW$1=K$1)*('冬被-S级品'!$E$2:$AW$10)),0)+IFERROR(SUMPRODUCT(('白止-S级品'!$A$2:$A$26=$B81)*('白止-S级品'!$D$1:$AV$1=K$1)*('白止-S级品'!$D$2:$AV$26)),0)+IFERROR(SUMPRODUCT(('乐容-S级品'!$A$4:$A$32=$B81)*('乐容-S级品'!$L$3:$CA$3=K$1)*('乐容-S级品'!$L$4:$CA$32)),0)</f>
      </c>
      <c r="L81" s="280">
        <f>IFERROR(SUMPRODUCT(('控温被PRO-S级品'!$B$2:$B$10=$B81)*('控温被PRO-S级品'!$E$1:$BE$1=L$1)*('控温被PRO-S级品'!$E$2:$BE$10)),0)+IFERROR(SUMPRODUCT(('冬被-S级品'!$B$2:$B$10=$B81)*('冬被-S级品'!$E$1:$AW$1=L$1)*('冬被-S级品'!$E$2:$AW$10)),0)+IFERROR(SUMPRODUCT(('白止-S级品'!$A$2:$A$26=$B81)*('白止-S级品'!$D$1:$AV$1=L$1)*('白止-S级品'!$D$2:$AV$26)),0)+IFERROR(SUMPRODUCT(('乐容-S级品'!$A$4:$A$32=$B81)*('乐容-S级品'!$L$3:$CA$3=L$1)*('乐容-S级品'!$L$4:$CA$32)),0)</f>
      </c>
      <c r="M81" s="280">
        <f>IFERROR(SUMPRODUCT(('控温被PRO-S级品'!$B$2:$B$10=$B81)*('控温被PRO-S级品'!$E$1:$BE$1=M$1)*('控温被PRO-S级品'!$E$2:$BE$10)),0)+IFERROR(SUMPRODUCT(('冬被-S级品'!$B$2:$B$10=$B81)*('冬被-S级品'!$E$1:$AW$1=M$1)*('冬被-S级品'!$E$2:$AW$10)),0)+IFERROR(SUMPRODUCT(('白止-S级品'!$A$2:$A$26=$B81)*('白止-S级品'!$D$1:$AV$1=M$1)*('白止-S级品'!$D$2:$AV$26)),0)+IFERROR(SUMPRODUCT(('乐容-S级品'!$A$4:$A$32=$B81)*('乐容-S级品'!$L$3:$CA$3=M$1)*('乐容-S级品'!$L$4:$CA$32)),0)</f>
      </c>
      <c r="N81" s="280">
        <f>IFERROR(SUMPRODUCT(('控温被PRO-S级品'!$B$2:$B$10=$B81)*('控温被PRO-S级品'!$E$1:$BE$1=N$1)*('控温被PRO-S级品'!$E$2:$BE$10)),0)+IFERROR(SUMPRODUCT(('冬被-S级品'!$B$2:$B$10=$B81)*('冬被-S级品'!$E$1:$AW$1=N$1)*('冬被-S级品'!$E$2:$AW$10)),0)+IFERROR(SUMPRODUCT(('白止-S级品'!$A$2:$A$26=$B81)*('白止-S级品'!$D$1:$AV$1=N$1)*('白止-S级品'!$D$2:$AV$26)),0)+IFERROR(SUMPRODUCT(('乐容-S级品'!$A$4:$A$32=$B81)*('乐容-S级品'!$L$3:$CA$3=N$1)*('乐容-S级品'!$L$4:$CA$32)),0)</f>
      </c>
      <c r="O81" s="280">
        <f>IFERROR(SUMPRODUCT(('控温被PRO-S级品'!$B$2:$B$10=$B81)*('控温被PRO-S级品'!$E$1:$BE$1=O$1)*('控温被PRO-S级品'!$E$2:$BE$10)),0)+IFERROR(SUMPRODUCT(('冬被-S级品'!$B$2:$B$10=$B81)*('冬被-S级品'!$E$1:$AW$1=O$1)*('冬被-S级品'!$E$2:$AW$10)),0)+IFERROR(SUMPRODUCT(('白止-S级品'!$A$2:$A$26=$B81)*('白止-S级品'!$D$1:$AV$1=O$1)*('白止-S级品'!$D$2:$AV$26)),0)+IFERROR(SUMPRODUCT(('乐容-S级品'!$A$4:$A$32=$B81)*('乐容-S级品'!$L$3:$CA$3=O$1)*('乐容-S级品'!$L$4:$CA$32)),0)</f>
      </c>
      <c r="P81" s="280">
        <f>IFERROR(SUMPRODUCT(('控温被PRO-S级品'!$B$2:$B$10=$B81)*('控温被PRO-S级品'!$E$1:$BE$1=P$1)*('控温被PRO-S级品'!$E$2:$BE$10)),0)+IFERROR(SUMPRODUCT(('冬被-S级品'!$B$2:$B$10=$B81)*('冬被-S级品'!$E$1:$AW$1=P$1)*('冬被-S级品'!$E$2:$AW$10)),0)+IFERROR(SUMPRODUCT(('白止-S级品'!$A$2:$A$26=$B81)*('白止-S级品'!$D$1:$AV$1=P$1)*('白止-S级品'!$D$2:$AV$26)),0)+IFERROR(SUMPRODUCT(('乐容-S级品'!$A$4:$A$32=$B81)*('乐容-S级品'!$L$3:$CA$3=P$1)*('乐容-S级品'!$L$4:$CA$32)),0)</f>
      </c>
      <c r="Q81" s="280">
        <f>IFERROR(SUMPRODUCT(('控温被PRO-S级品'!$B$2:$B$10=$B81)*('控温被PRO-S级品'!$E$1:$BE$1=Q$1)*('控温被PRO-S级品'!$E$2:$BE$10)),0)+IFERROR(SUMPRODUCT(('冬被-S级品'!$B$2:$B$10=$B81)*('冬被-S级品'!$E$1:$AW$1=Q$1)*('冬被-S级品'!$E$2:$AW$10)),0)+IFERROR(SUMPRODUCT(('白止-S级品'!$A$2:$A$26=$B81)*('白止-S级品'!$D$1:$AV$1=Q$1)*('白止-S级品'!$D$2:$AV$26)),0)+IFERROR(SUMPRODUCT(('乐容-S级品'!$A$4:$A$32=$B81)*('乐容-S级品'!$L$3:$CA$3=Q$1)*('乐容-S级品'!$L$4:$CA$32)),0)</f>
      </c>
      <c r="R81" s="280">
        <f>IFERROR(SUMPRODUCT(('控温被PRO-S级品'!$B$2:$B$10=$B81)*('控温被PRO-S级品'!$E$1:$BE$1=R$1)*('控温被PRO-S级品'!$E$2:$BE$10)),0)+IFERROR(SUMPRODUCT(('冬被-S级品'!$B$2:$B$10=$B81)*('冬被-S级品'!$E$1:$AW$1=R$1)*('冬被-S级品'!$E$2:$AW$10)),0)+IFERROR(SUMPRODUCT(('白止-S级品'!$A$2:$A$26=$B81)*('白止-S级品'!$D$1:$AV$1=R$1)*('白止-S级品'!$D$2:$AV$26)),0)+IFERROR(SUMPRODUCT(('乐容-S级品'!$A$4:$A$32=$B81)*('乐容-S级品'!$L$3:$CA$3=R$1)*('乐容-S级品'!$L$4:$CA$32)),0)</f>
      </c>
      <c r="S81" s="280">
        <f>IFERROR(SUMPRODUCT(('控温被PRO-S级品'!$B$2:$B$10=$B81)*('控温被PRO-S级品'!$E$1:$BE$1=S$1)*('控温被PRO-S级品'!$E$2:$BE$10)),0)+IFERROR(SUMPRODUCT(('冬被-S级品'!$B$2:$B$10=$B81)*('冬被-S级品'!$E$1:$AW$1=S$1)*('冬被-S级品'!$E$2:$AW$10)),0)+IFERROR(SUMPRODUCT(('白止-S级品'!$A$2:$A$26=$B81)*('白止-S级品'!$D$1:$AV$1=S$1)*('白止-S级品'!$D$2:$AV$26)),0)+IFERROR(SUMPRODUCT(('乐容-S级品'!$A$4:$A$32=$B81)*('乐容-S级品'!$L$3:$CA$3=S$1)*('乐容-S级品'!$L$4:$CA$32)),0)</f>
      </c>
      <c r="T81" s="280">
        <f>IFERROR(SUMPRODUCT(('控温被PRO-S级品'!$B$2:$B$10=$B81)*('控温被PRO-S级品'!$E$1:$BE$1=T$1)*('控温被PRO-S级品'!$E$2:$BE$10)),0)+IFERROR(SUMPRODUCT(('冬被-S级品'!$B$2:$B$10=$B81)*('冬被-S级品'!$E$1:$AW$1=T$1)*('冬被-S级品'!$E$2:$AW$10)),0)+IFERROR(SUMPRODUCT(('白止-S级品'!$A$2:$A$26=$B81)*('白止-S级品'!$D$1:$AV$1=T$1)*('白止-S级品'!$D$2:$AV$26)),0)+IFERROR(SUMPRODUCT(('乐容-S级品'!$A$4:$A$32=$B81)*('乐容-S级品'!$L$3:$CA$3=T$1)*('乐容-S级品'!$L$4:$CA$32)),0)</f>
      </c>
      <c r="U81" s="280">
        <f>IFERROR(SUMPRODUCT(('控温被PRO-S级品'!$B$2:$B$10=$B81)*('控温被PRO-S级品'!$E$1:$BE$1=U$1)*('控温被PRO-S级品'!$E$2:$BE$10)),0)+IFERROR(SUMPRODUCT(('冬被-S级品'!$B$2:$B$10=$B81)*('冬被-S级品'!$E$1:$AW$1=U$1)*('冬被-S级品'!$E$2:$AW$10)),0)+IFERROR(SUMPRODUCT(('白止-S级品'!$A$2:$A$26=$B81)*('白止-S级品'!$D$1:$AV$1=U$1)*('白止-S级品'!$D$2:$AV$26)),0)+IFERROR(SUMPRODUCT(('乐容-S级品'!$A$4:$A$32=$B81)*('乐容-S级品'!$L$3:$CA$3=U$1)*('乐容-S级品'!$L$4:$CA$32)),0)</f>
      </c>
      <c r="V81" s="280">
        <f>IFERROR(SUMPRODUCT(('控温被PRO-S级品'!$B$2:$B$10=$B81)*('控温被PRO-S级品'!$E$1:$BE$1=V$1)*('控温被PRO-S级品'!$E$2:$BE$10)),0)+IFERROR(SUMPRODUCT(('冬被-S级品'!$B$2:$B$10=$B81)*('冬被-S级品'!$E$1:$AW$1=V$1)*('冬被-S级品'!$E$2:$AW$10)),0)+IFERROR(SUMPRODUCT(('白止-S级品'!$A$2:$A$26=$B81)*('白止-S级品'!$D$1:$AV$1=V$1)*('白止-S级品'!$D$2:$AV$26)),0)+IFERROR(SUMPRODUCT(('乐容-S级品'!$A$4:$A$32=$B81)*('乐容-S级品'!$L$3:$CA$3=V$1)*('乐容-S级品'!$L$4:$CA$32)),0)</f>
      </c>
      <c r="W81" s="280">
        <f>IFERROR(SUMPRODUCT(('控温被PRO-S级品'!$B$2:$B$10=$B81)*('控温被PRO-S级品'!$E$1:$BE$1=W$1)*('控温被PRO-S级品'!$E$2:$BE$10)),0)+IFERROR(SUMPRODUCT(('冬被-S级品'!$B$2:$B$10=$B81)*('冬被-S级品'!$E$1:$AW$1=W$1)*('冬被-S级品'!$E$2:$AW$10)),0)+IFERROR(SUMPRODUCT(('白止-S级品'!$A$2:$A$26=$B81)*('白止-S级品'!$D$1:$AV$1=W$1)*('白止-S级品'!$D$2:$AV$26)),0)+IFERROR(SUMPRODUCT(('乐容-S级品'!$A$4:$A$32=$B81)*('乐容-S级品'!$L$3:$CA$3=W$1)*('乐容-S级品'!$L$4:$CA$32)),0)</f>
      </c>
      <c r="X81" s="280">
        <f>IFERROR(SUMPRODUCT(('控温被PRO-S级品'!$B$2:$B$10=$B81)*('控温被PRO-S级品'!$E$1:$BE$1=X$1)*('控温被PRO-S级品'!$E$2:$BE$10)),0)+IFERROR(SUMPRODUCT(('冬被-S级品'!$B$2:$B$10=$B81)*('冬被-S级品'!$E$1:$AW$1=X$1)*('冬被-S级品'!$E$2:$AW$10)),0)+IFERROR(SUMPRODUCT(('白止-S级品'!$A$2:$A$26=$B81)*('白止-S级品'!$D$1:$AV$1=X$1)*('白止-S级品'!$D$2:$AV$26)),0)+IFERROR(SUMPRODUCT(('乐容-S级品'!$A$4:$A$32=$B81)*('乐容-S级品'!$L$3:$CA$3=X$1)*('乐容-S级品'!$L$4:$CA$32)),0)</f>
      </c>
      <c r="Y81" s="280">
        <f>IFERROR(SUMPRODUCT(('控温被PRO-S级品'!$B$2:$B$10=$B81)*('控温被PRO-S级品'!$E$1:$BE$1=Y$1)*('控温被PRO-S级品'!$E$2:$BE$10)),0)+IFERROR(SUMPRODUCT(('冬被-S级品'!$B$2:$B$10=$B81)*('冬被-S级品'!$E$1:$AW$1=Y$1)*('冬被-S级品'!$E$2:$AW$10)),0)+IFERROR(SUMPRODUCT(('白止-S级品'!$A$2:$A$26=$B81)*('白止-S级品'!$D$1:$AV$1=Y$1)*('白止-S级品'!$D$2:$AV$26)),0)+IFERROR(SUMPRODUCT(('乐容-S级品'!$A$4:$A$32=$B81)*('乐容-S级品'!$L$3:$CA$3=Y$1)*('乐容-S级品'!$L$4:$CA$32)),0)</f>
      </c>
      <c r="Z81" s="280">
        <f>IFERROR(SUMPRODUCT(('控温被PRO-S级品'!$B$2:$B$10=$B81)*('控温被PRO-S级品'!$E$1:$BE$1=Z$1)*('控温被PRO-S级品'!$E$2:$BE$10)),0)+IFERROR(SUMPRODUCT(('冬被-S级品'!$B$2:$B$10=$B81)*('冬被-S级品'!$E$1:$AW$1=Z$1)*('冬被-S级品'!$E$2:$AW$10)),0)+IFERROR(SUMPRODUCT(('白止-S级品'!$A$2:$A$26=$B81)*('白止-S级品'!$D$1:$AV$1=Z$1)*('白止-S级品'!$D$2:$AV$26)),0)+IFERROR(SUMPRODUCT(('乐容-S级品'!$A$4:$A$32=$B81)*('乐容-S级品'!$L$3:$CA$3=Z$1)*('乐容-S级品'!$L$4:$CA$32)),0)</f>
      </c>
      <c r="AA81" s="280">
        <f>IFERROR(SUMPRODUCT(('控温被PRO-S级品'!$B$2:$B$10=$B81)*('控温被PRO-S级品'!$E$1:$BE$1=AA$1)*('控温被PRO-S级品'!$E$2:$BE$10)),0)+IFERROR(SUMPRODUCT(('冬被-S级品'!$B$2:$B$10=$B81)*('冬被-S级品'!$E$1:$AW$1=AA$1)*('冬被-S级品'!$E$2:$AW$10)),0)+IFERROR(SUMPRODUCT(('白止-S级品'!$A$2:$A$26=$B81)*('白止-S级品'!$D$1:$AV$1=AA$1)*('白止-S级品'!$D$2:$AV$26)),0)+IFERROR(SUMPRODUCT(('乐容-S级品'!$A$4:$A$32=$B81)*('乐容-S级品'!$L$3:$CA$3=AA$1)*('乐容-S级品'!$L$4:$CA$32)),0)</f>
      </c>
      <c r="AB81" s="280">
        <f>IFERROR(SUMPRODUCT(('控温被PRO-S级品'!$B$2:$B$10=$B81)*('控温被PRO-S级品'!$E$1:$BE$1=AB$1)*('控温被PRO-S级品'!$E$2:$BE$10)),0)+IFERROR(SUMPRODUCT(('冬被-S级品'!$B$2:$B$10=$B81)*('冬被-S级品'!$E$1:$AW$1=AB$1)*('冬被-S级品'!$E$2:$AW$10)),0)+IFERROR(SUMPRODUCT(('白止-S级品'!$A$2:$A$26=$B81)*('白止-S级品'!$D$1:$AV$1=AB$1)*('白止-S级品'!$D$2:$AV$26)),0)+IFERROR(SUMPRODUCT(('乐容-S级品'!$A$4:$A$32=$B81)*('乐容-S级品'!$L$3:$CA$3=AB$1)*('乐容-S级品'!$L$4:$CA$32)),0)</f>
      </c>
      <c r="AC81" s="280">
        <f>IFERROR(SUMPRODUCT(('控温被PRO-S级品'!$B$2:$B$10=$B81)*('控温被PRO-S级品'!$E$1:$BE$1=AC$1)*('控温被PRO-S级品'!$E$2:$BE$10)),0)+IFERROR(SUMPRODUCT(('冬被-S级品'!$B$2:$B$10=$B81)*('冬被-S级品'!$E$1:$AW$1=AC$1)*('冬被-S级品'!$E$2:$AW$10)),0)+IFERROR(SUMPRODUCT(('白止-S级品'!$A$2:$A$26=$B81)*('白止-S级品'!$D$1:$AV$1=AC$1)*('白止-S级品'!$D$2:$AV$26)),0)+IFERROR(SUMPRODUCT(('乐容-S级品'!$A$4:$A$32=$B81)*('乐容-S级品'!$L$3:$CA$3=AC$1)*('乐容-S级品'!$L$4:$CA$32)),0)</f>
      </c>
      <c r="AD81" s="280">
        <f>IFERROR(SUMPRODUCT(('控温被PRO-S级品'!$B$2:$B$10=$B81)*('控温被PRO-S级品'!$E$1:$BE$1=AD$1)*('控温被PRO-S级品'!$E$2:$BE$10)),0)+IFERROR(SUMPRODUCT(('冬被-S级品'!$B$2:$B$10=$B81)*('冬被-S级品'!$E$1:$AW$1=AD$1)*('冬被-S级品'!$E$2:$AW$10)),0)+IFERROR(SUMPRODUCT(('白止-S级品'!$A$2:$A$26=$B81)*('白止-S级品'!$D$1:$AV$1=AD$1)*('白止-S级品'!$D$2:$AV$26)),0)+IFERROR(SUMPRODUCT(('乐容-S级品'!$A$4:$A$32=$B81)*('乐容-S级品'!$L$3:$CA$3=AD$1)*('乐容-S级品'!$L$4:$CA$32)),0)</f>
      </c>
      <c r="AE81" s="280">
        <f>IFERROR(SUMPRODUCT(('控温被PRO-S级品'!$B$2:$B$10=$B81)*('控温被PRO-S级品'!$E$1:$BE$1=AE$1)*('控温被PRO-S级品'!$E$2:$BE$10)),0)+IFERROR(SUMPRODUCT(('冬被-S级品'!$B$2:$B$10=$B81)*('冬被-S级品'!$E$1:$AW$1=AE$1)*('冬被-S级品'!$E$2:$AW$10)),0)+IFERROR(SUMPRODUCT(('白止-S级品'!$A$2:$A$26=$B81)*('白止-S级品'!$D$1:$AV$1=AE$1)*('白止-S级品'!$D$2:$AV$26)),0)+IFERROR(SUMPRODUCT(('乐容-S级品'!$A$4:$A$32=$B81)*('乐容-S级品'!$L$3:$CA$3=AE$1)*('乐容-S级品'!$L$4:$CA$32)),0)</f>
      </c>
      <c r="AF81" s="280">
        <f>IFERROR(SUMPRODUCT(('控温被PRO-S级品'!$B$2:$B$10=$B81)*('控温被PRO-S级品'!$E$1:$BE$1=AF$1)*('控温被PRO-S级品'!$E$2:$BE$10)),0)+IFERROR(SUMPRODUCT(('冬被-S级品'!$B$2:$B$10=$B81)*('冬被-S级品'!$E$1:$AW$1=AF$1)*('冬被-S级品'!$E$2:$AW$10)),0)+IFERROR(SUMPRODUCT(('白止-S级品'!$A$2:$A$26=$B81)*('白止-S级品'!$D$1:$AV$1=AF$1)*('白止-S级品'!$D$2:$AV$26)),0)+IFERROR(SUMPRODUCT(('乐容-S级品'!$A$4:$A$32=$B81)*('乐容-S级品'!$L$3:$CA$3=AF$1)*('乐容-S级品'!$L$4:$CA$32)),0)</f>
      </c>
      <c r="AG81" s="280">
        <f>IFERROR(SUMPRODUCT(('控温被PRO-S级品'!$B$2:$B$10=$B81)*('控温被PRO-S级品'!$E$1:$BE$1=AG$1)*('控温被PRO-S级品'!$E$2:$BE$10)),0)+IFERROR(SUMPRODUCT(('冬被-S级品'!$B$2:$B$10=$B81)*('冬被-S级品'!$E$1:$AW$1=AG$1)*('冬被-S级品'!$E$2:$AW$10)),0)+IFERROR(SUMPRODUCT(('白止-S级品'!$A$2:$A$26=$B81)*('白止-S级品'!$D$1:$AV$1=AG$1)*('白止-S级品'!$D$2:$AV$26)),0)+IFERROR(SUMPRODUCT(('乐容-S级品'!$A$4:$A$32=$B81)*('乐容-S级品'!$L$3:$CA$3=AG$1)*('乐容-S级品'!$L$4:$CA$32)),0)</f>
      </c>
      <c r="AH81" s="280">
        <f>IFERROR(SUMPRODUCT(('控温被PRO-S级品'!$B$2:$B$10=$B81)*('控温被PRO-S级品'!$E$1:$BE$1=AH$1)*('控温被PRO-S级品'!$E$2:$BE$10)),0)+IFERROR(SUMPRODUCT(('冬被-S级品'!$B$2:$B$10=$B81)*('冬被-S级品'!$E$1:$AW$1=AH$1)*('冬被-S级品'!$E$2:$AW$10)),0)+IFERROR(SUMPRODUCT(('白止-S级品'!$A$2:$A$26=$B81)*('白止-S级品'!$D$1:$AV$1=AH$1)*('白止-S级品'!$D$2:$AV$26)),0)+IFERROR(SUMPRODUCT(('乐容-S级品'!$A$4:$A$32=$B81)*('乐容-S级品'!$L$3:$CA$3=AH$1)*('乐容-S级品'!$L$4:$CA$32)),0)</f>
      </c>
      <c r="AI81" s="280">
        <f>IFERROR(SUMPRODUCT(('控温被PRO-S级品'!$B$2:$B$10=$B81)*('控温被PRO-S级品'!$E$1:$BE$1=AI$1)*('控温被PRO-S级品'!$E$2:$BE$10)),0)+IFERROR(SUMPRODUCT(('冬被-S级品'!$B$2:$B$10=$B81)*('冬被-S级品'!$E$1:$AW$1=AI$1)*('冬被-S级品'!$E$2:$AW$10)),0)+IFERROR(SUMPRODUCT(('白止-S级品'!$A$2:$A$26=$B81)*('白止-S级品'!$D$1:$AV$1=AI$1)*('白止-S级品'!$D$2:$AV$26)),0)+IFERROR(SUMPRODUCT(('乐容-S级品'!$A$4:$A$32=$B81)*('乐容-S级品'!$L$3:$CA$3=AI$1)*('乐容-S级品'!$L$4:$CA$32)),0)</f>
      </c>
      <c r="AJ81" s="280">
        <f>IFERROR(SUMPRODUCT(('控温被PRO-S级品'!$B$2:$B$10=$B81)*('控温被PRO-S级品'!$E$1:$BE$1=AJ$1)*('控温被PRO-S级品'!$E$2:$BE$10)),0)+IFERROR(SUMPRODUCT(('冬被-S级品'!$B$2:$B$10=$B81)*('冬被-S级品'!$E$1:$AW$1=AJ$1)*('冬被-S级品'!$E$2:$AW$10)),0)+IFERROR(SUMPRODUCT(('白止-S级品'!$A$2:$A$26=$B81)*('白止-S级品'!$D$1:$AV$1=AJ$1)*('白止-S级品'!$D$2:$AV$26)),0)+IFERROR(SUMPRODUCT(('乐容-S级品'!$A$4:$A$32=$B81)*('乐容-S级品'!$L$3:$CA$3=AJ$1)*('乐容-S级品'!$L$4:$CA$32)),0)</f>
      </c>
      <c r="AK81" s="280">
        <f>IFERROR(SUMPRODUCT(('控温被PRO-S级品'!$B$2:$B$10=$B81)*('控温被PRO-S级品'!$E$1:$BE$1=AK$1)*('控温被PRO-S级品'!$E$2:$BE$10)),0)+IFERROR(SUMPRODUCT(('冬被-S级品'!$B$2:$B$10=$B81)*('冬被-S级品'!$E$1:$AW$1=AK$1)*('冬被-S级品'!$E$2:$AW$10)),0)+IFERROR(SUMPRODUCT(('白止-S级品'!$A$2:$A$26=$B81)*('白止-S级品'!$D$1:$AV$1=AK$1)*('白止-S级品'!$D$2:$AV$26)),0)+IFERROR(SUMPRODUCT(('乐容-S级品'!$A$4:$A$32=$B81)*('乐容-S级品'!$L$3:$CA$3=AK$1)*('乐容-S级品'!$L$4:$CA$32)),0)</f>
      </c>
      <c r="AL81" s="280">
        <f>IFERROR(SUMPRODUCT(('控温被PRO-S级品'!$B$2:$B$10=$B81)*('控温被PRO-S级品'!$E$1:$BE$1=AL$1)*('控温被PRO-S级品'!$E$2:$BE$10)),0)+IFERROR(SUMPRODUCT(('冬被-S级品'!$B$2:$B$10=$B81)*('冬被-S级品'!$E$1:$AW$1=AL$1)*('冬被-S级品'!$E$2:$AW$10)),0)+IFERROR(SUMPRODUCT(('白止-S级品'!$A$2:$A$26=$B81)*('白止-S级品'!$D$1:$AV$1=AL$1)*('白止-S级品'!$D$2:$AV$26)),0)+IFERROR(SUMPRODUCT(('乐容-S级品'!$A$4:$A$32=$B81)*('乐容-S级品'!$L$3:$CA$3=AL$1)*('乐容-S级品'!$L$4:$CA$32)),0)</f>
      </c>
      <c r="AM81" s="280">
        <f>IFERROR(SUMPRODUCT(('控温被PRO-S级品'!$B$2:$B$10=$B81)*('控温被PRO-S级品'!$E$1:$BE$1=AM$1)*('控温被PRO-S级品'!$E$2:$BE$10)),0)+IFERROR(SUMPRODUCT(('冬被-S级品'!$B$2:$B$10=$B81)*('冬被-S级品'!$E$1:$AW$1=AM$1)*('冬被-S级品'!$E$2:$AW$10)),0)+IFERROR(SUMPRODUCT(('白止-S级品'!$A$2:$A$26=$B81)*('白止-S级品'!$D$1:$AV$1=AM$1)*('白止-S级品'!$D$2:$AV$26)),0)+IFERROR(SUMPRODUCT(('乐容-S级品'!$A$4:$A$32=$B81)*('乐容-S级品'!$L$3:$CA$3=AM$1)*('乐容-S级品'!$L$4:$CA$32)),0)</f>
      </c>
      <c r="AN81" s="280">
        <f>IFERROR(SUMPRODUCT(('控温被PRO-S级品'!$B$2:$B$10=$B81)*('控温被PRO-S级品'!$E$1:$BE$1=AN$1)*('控温被PRO-S级品'!$E$2:$BE$10)),0)+IFERROR(SUMPRODUCT(('冬被-S级品'!$B$2:$B$10=$B81)*('冬被-S级品'!$E$1:$AW$1=AN$1)*('冬被-S级品'!$E$2:$AW$10)),0)+IFERROR(SUMPRODUCT(('白止-S级品'!$A$2:$A$26=$B81)*('白止-S级品'!$D$1:$AV$1=AN$1)*('白止-S级品'!$D$2:$AV$26)),0)+IFERROR(SUMPRODUCT(('乐容-S级品'!$A$4:$A$32=$B81)*('乐容-S级品'!$L$3:$CA$3=AN$1)*('乐容-S级品'!$L$4:$CA$32)),0)</f>
      </c>
      <c r="AO81" s="280">
        <f>IFERROR(SUMPRODUCT(('控温被PRO-S级品'!$B$2:$B$10=$B81)*('控温被PRO-S级品'!$E$1:$BE$1=AO$1)*('控温被PRO-S级品'!$E$2:$BE$10)),0)+IFERROR(SUMPRODUCT(('冬被-S级品'!$B$2:$B$10=$B81)*('冬被-S级品'!$E$1:$AW$1=AO$1)*('冬被-S级品'!$E$2:$AW$10)),0)+IFERROR(SUMPRODUCT(('白止-S级品'!$A$2:$A$26=$B81)*('白止-S级品'!$D$1:$AV$1=AO$1)*('白止-S级品'!$D$2:$AV$26)),0)+IFERROR(SUMPRODUCT(('乐容-S级品'!$A$4:$A$32=$B81)*('乐容-S级品'!$L$3:$CA$3=AO$1)*('乐容-S级品'!$L$4:$CA$32)),0)</f>
      </c>
      <c r="AP81" s="280">
        <f>IFERROR(SUMPRODUCT(('控温被PRO-S级品'!$B$2:$B$10=$B81)*('控温被PRO-S级品'!$E$1:$BE$1=AP$1)*('控温被PRO-S级品'!$E$2:$BE$10)),0)+IFERROR(SUMPRODUCT(('冬被-S级品'!$B$2:$B$10=$B81)*('冬被-S级品'!$E$1:$AW$1=AP$1)*('冬被-S级品'!$E$2:$AW$10)),0)+IFERROR(SUMPRODUCT(('白止-S级品'!$A$2:$A$26=$B81)*('白止-S级品'!$D$1:$AV$1=AP$1)*('白止-S级品'!$D$2:$AV$26)),0)+IFERROR(SUMPRODUCT(('乐容-S级品'!$A$4:$A$32=$B81)*('乐容-S级品'!$L$3:$CA$3=AP$1)*('乐容-S级品'!$L$4:$CA$32)),0)</f>
      </c>
      <c r="AQ81" s="280">
        <f>IFERROR(SUMPRODUCT(('控温被PRO-S级品'!$B$2:$B$10=$B81)*('控温被PRO-S级品'!$E$1:$BE$1=AQ$1)*('控温被PRO-S级品'!$E$2:$BE$10)),0)+IFERROR(SUMPRODUCT(('冬被-S级品'!$B$2:$B$10=$B81)*('冬被-S级品'!$E$1:$AW$1=AQ$1)*('冬被-S级品'!$E$2:$AW$10)),0)+IFERROR(SUMPRODUCT(('白止-S级品'!$A$2:$A$26=$B81)*('白止-S级品'!$D$1:$AV$1=AQ$1)*('白止-S级品'!$D$2:$AV$26)),0)+IFERROR(SUMPRODUCT(('乐容-S级品'!$A$4:$A$32=$B81)*('乐容-S级品'!$L$3:$CA$3=AQ$1)*('乐容-S级品'!$L$4:$CA$32)),0)</f>
      </c>
      <c r="AR81" s="280">
        <f>IFERROR(SUMPRODUCT(('控温被PRO-S级品'!$B$2:$B$10=$B81)*('控温被PRO-S级品'!$E$1:$BE$1=AR$1)*('控温被PRO-S级品'!$E$2:$BE$10)),0)+IFERROR(SUMPRODUCT(('冬被-S级品'!$B$2:$B$10=$B81)*('冬被-S级品'!$E$1:$AW$1=AR$1)*('冬被-S级品'!$E$2:$AW$10)),0)+IFERROR(SUMPRODUCT(('白止-S级品'!$A$2:$A$26=$B81)*('白止-S级品'!$D$1:$AV$1=AR$1)*('白止-S级品'!$D$2:$AV$26)),0)+IFERROR(SUMPRODUCT(('乐容-S级品'!$A$4:$A$32=$B81)*('乐容-S级品'!$L$3:$CA$3=AR$1)*('乐容-S级品'!$L$4:$CA$32)),0)</f>
      </c>
      <c r="AS81" s="280">
        <f>IFERROR(SUMPRODUCT(('控温被PRO-S级品'!$B$2:$B$10=$B81)*('控温被PRO-S级品'!$E$1:$BE$1=AS$1)*('控温被PRO-S级品'!$E$2:$BE$10)),0)+IFERROR(SUMPRODUCT(('冬被-S级品'!$B$2:$B$10=$B81)*('冬被-S级品'!$E$1:$AW$1=AS$1)*('冬被-S级品'!$E$2:$AW$10)),0)+IFERROR(SUMPRODUCT(('白止-S级品'!$A$2:$A$26=$B81)*('白止-S级品'!$D$1:$AV$1=AS$1)*('白止-S级品'!$D$2:$AV$26)),0)+IFERROR(SUMPRODUCT(('乐容-S级品'!$A$4:$A$32=$B81)*('乐容-S级品'!$L$3:$CA$3=AS$1)*('乐容-S级品'!$L$4:$CA$32)),0)</f>
      </c>
      <c r="AT81" s="280">
        <f>IFERROR(SUMPRODUCT(('控温被PRO-S级品'!$B$2:$B$10=$B81)*('控温被PRO-S级品'!$E$1:$BE$1=AT$1)*('控温被PRO-S级品'!$E$2:$BE$10)),0)+IFERROR(SUMPRODUCT(('冬被-S级品'!$B$2:$B$10=$B81)*('冬被-S级品'!$E$1:$AW$1=AT$1)*('冬被-S级品'!$E$2:$AW$10)),0)+IFERROR(SUMPRODUCT(('白止-S级品'!$A$2:$A$26=$B81)*('白止-S级品'!$D$1:$AV$1=AT$1)*('白止-S级品'!$D$2:$AV$26)),0)+IFERROR(SUMPRODUCT(('乐容-S级品'!$A$4:$A$32=$B81)*('乐容-S级品'!$L$3:$CA$3=AT$1)*('乐容-S级品'!$L$4:$CA$32)),0)</f>
      </c>
      <c r="AU81" s="280">
        <f>IFERROR(SUMPRODUCT(('控温被PRO-S级品'!$B$2:$B$10=$B81)*('控温被PRO-S级品'!$E$1:$BE$1=AU$1)*('控温被PRO-S级品'!$E$2:$BE$10)),0)+IFERROR(SUMPRODUCT(('冬被-S级品'!$B$2:$B$10=$B81)*('冬被-S级品'!$E$1:$AW$1=AU$1)*('冬被-S级品'!$E$2:$AW$10)),0)+IFERROR(SUMPRODUCT(('白止-S级品'!$A$2:$A$26=$B81)*('白止-S级品'!$D$1:$AV$1=AU$1)*('白止-S级品'!$D$2:$AV$26)),0)+IFERROR(SUMPRODUCT(('乐容-S级品'!$A$4:$A$32=$B81)*('乐容-S级品'!$L$3:$CA$3=AU$1)*('乐容-S级品'!$L$4:$CA$32)),0)</f>
      </c>
      <c r="AV81" s="280">
        <f>IFERROR(SUMPRODUCT(('控温被PRO-S级品'!$B$2:$B$10=$B81)*('控温被PRO-S级品'!$E$1:$BE$1=AV$1)*('控温被PRO-S级品'!$E$2:$BE$10)),0)+IFERROR(SUMPRODUCT(('冬被-S级品'!$B$2:$B$10=$B81)*('冬被-S级品'!$E$1:$AW$1=AV$1)*('冬被-S级品'!$E$2:$AW$10)),0)+IFERROR(SUMPRODUCT(('白止-S级品'!$A$2:$A$26=$B81)*('白止-S级品'!$D$1:$AV$1=AV$1)*('白止-S级品'!$D$2:$AV$26)),0)+IFERROR(SUMPRODUCT(('乐容-S级品'!$A$4:$A$32=$B81)*('乐容-S级品'!$L$3:$CA$3=AV$1)*('乐容-S级品'!$L$4:$CA$32)),0)</f>
      </c>
      <c r="AW81" s="280">
        <f>IFERROR(SUMPRODUCT(('控温被PRO-S级品'!$B$2:$B$10=$B81)*('控温被PRO-S级品'!$E$1:$BE$1=AW$1)*('控温被PRO-S级品'!$E$2:$BE$10)),0)+IFERROR(SUMPRODUCT(('冬被-S级品'!$B$2:$B$10=$B81)*('冬被-S级品'!$E$1:$AW$1=AW$1)*('冬被-S级品'!$E$2:$AW$10)),0)+IFERROR(SUMPRODUCT(('白止-S级品'!$A$2:$A$26=$B81)*('白止-S级品'!$D$1:$AV$1=AW$1)*('白止-S级品'!$D$2:$AV$26)),0)+IFERROR(SUMPRODUCT(('乐容-S级品'!$A$4:$A$32=$B81)*('乐容-S级品'!$L$3:$CA$3=AW$1)*('乐容-S级品'!$L$4:$CA$32)),0)</f>
      </c>
      <c r="AX81" s="280">
        <f>IFERROR(SUMPRODUCT(('控温被PRO-S级品'!$B$2:$B$10=$B81)*('控温被PRO-S级品'!$E$1:$BE$1=AX$1)*('控温被PRO-S级品'!$E$2:$BE$10)),0)+IFERROR(SUMPRODUCT(('冬被-S级品'!$B$2:$B$10=$B81)*('冬被-S级品'!$E$1:$AW$1=AX$1)*('冬被-S级品'!$E$2:$AW$10)),0)+IFERROR(SUMPRODUCT(('白止-S级品'!$A$2:$A$26=$B81)*('白止-S级品'!$D$1:$AV$1=AX$1)*('白止-S级品'!$D$2:$AV$26)),0)+IFERROR(SUMPRODUCT(('乐容-S级品'!$A$4:$A$32=$B81)*('乐容-S级品'!$L$3:$CA$3=AX$1)*('乐容-S级品'!$L$4:$CA$32)),0)</f>
      </c>
      <c r="AY81" s="280">
        <f>IFERROR(SUMPRODUCT(('控温被PRO-S级品'!$B$2:$B$10=$B81)*('控温被PRO-S级品'!$E$1:$BE$1=AY$1)*('控温被PRO-S级品'!$E$2:$BE$10)),0)+IFERROR(SUMPRODUCT(('冬被-S级品'!$B$2:$B$10=$B81)*('冬被-S级品'!$E$1:$AW$1=AY$1)*('冬被-S级品'!$E$2:$AW$10)),0)+IFERROR(SUMPRODUCT(('白止-S级品'!$A$2:$A$26=$B81)*('白止-S级品'!$D$1:$AV$1=AY$1)*('白止-S级品'!$D$2:$AV$26)),0)+IFERROR(SUMPRODUCT(('乐容-S级品'!$A$4:$A$32=$B81)*('乐容-S级品'!$L$3:$CA$3=AY$1)*('乐容-S级品'!$L$4:$CA$32)),0)</f>
      </c>
      <c r="AZ81" s="280">
        <f>IFERROR(SUMPRODUCT(('控温被PRO-S级品'!$B$2:$B$10=$B81)*('控温被PRO-S级品'!$E$1:$BE$1=AZ$1)*('控温被PRO-S级品'!$E$2:$BE$10)),0)+IFERROR(SUMPRODUCT(('冬被-S级品'!$B$2:$B$10=$B81)*('冬被-S级品'!$E$1:$AW$1=AZ$1)*('冬被-S级品'!$E$2:$AW$10)),0)+IFERROR(SUMPRODUCT(('白止-S级品'!$A$2:$A$26=$B81)*('白止-S级品'!$D$1:$AV$1=AZ$1)*('白止-S级品'!$D$2:$AV$26)),0)+IFERROR(SUMPRODUCT(('乐容-S级品'!$A$4:$A$32=$B81)*('乐容-S级品'!$L$3:$CA$3=AZ$1)*('乐容-S级品'!$L$4:$CA$32)),0)</f>
      </c>
      <c r="BA81" s="280">
        <f>IFERROR(SUMPRODUCT(('控温被PRO-S级品'!$B$2:$B$10=$B81)*('控温被PRO-S级品'!$E$1:$BE$1=BA$1)*('控温被PRO-S级品'!$E$2:$BE$10)),0)+IFERROR(SUMPRODUCT(('冬被-S级品'!$B$2:$B$10=$B81)*('冬被-S级品'!$E$1:$AW$1=BA$1)*('冬被-S级品'!$E$2:$AW$10)),0)+IFERROR(SUMPRODUCT(('白止-S级品'!$A$2:$A$26=$B81)*('白止-S级品'!$D$1:$AV$1=BA$1)*('白止-S级品'!$D$2:$AV$26)),0)+IFERROR(SUMPRODUCT(('乐容-S级品'!$A$4:$A$32=$B81)*('乐容-S级品'!$L$3:$CA$3=BA$1)*('乐容-S级品'!$L$4:$CA$32)),0)</f>
      </c>
      <c r="BB81" s="280">
        <f>IFERROR(SUMPRODUCT(('控温被PRO-S级品'!$B$2:$B$10=$B81)*('控温被PRO-S级品'!$E$1:$BE$1=BB$1)*('控温被PRO-S级品'!$E$2:$BE$10)),0)+IFERROR(SUMPRODUCT(('冬被-S级品'!$B$2:$B$10=$B81)*('冬被-S级品'!$E$1:$AW$1=BB$1)*('冬被-S级品'!$E$2:$AW$10)),0)+IFERROR(SUMPRODUCT(('白止-S级品'!$A$2:$A$26=$B81)*('白止-S级品'!$D$1:$AV$1=BB$1)*('白止-S级品'!$D$2:$AV$26)),0)+IFERROR(SUMPRODUCT(('乐容-S级品'!$A$4:$A$32=$B81)*('乐容-S级品'!$L$3:$CA$3=BB$1)*('乐容-S级品'!$L$4:$CA$32)),0)</f>
      </c>
      <c r="BC81" s="280">
        <f>IFERROR(SUMPRODUCT(('控温被PRO-S级品'!$B$2:$B$10=$B81)*('控温被PRO-S级品'!$E$1:$BE$1=BC$1)*('控温被PRO-S级品'!$E$2:$BE$10)),0)+IFERROR(SUMPRODUCT(('冬被-S级品'!$B$2:$B$10=$B81)*('冬被-S级品'!$E$1:$AW$1=BC$1)*('冬被-S级品'!$E$2:$AW$10)),0)+IFERROR(SUMPRODUCT(('白止-S级品'!$A$2:$A$26=$B81)*('白止-S级品'!$D$1:$AV$1=BC$1)*('白止-S级品'!$D$2:$AV$26)),0)+IFERROR(SUMPRODUCT(('乐容-S级品'!$A$4:$A$32=$B81)*('乐容-S级品'!$L$3:$CA$3=BC$1)*('乐容-S级品'!$L$4:$CA$32)),0)</f>
      </c>
      <c r="BD81" s="280">
        <f>IFERROR(SUMPRODUCT(('控温被PRO-S级品'!$B$2:$B$10=$B81)*('控温被PRO-S级品'!$E$1:$BE$1=BD$1)*('控温被PRO-S级品'!$E$2:$BE$10)),0)+IFERROR(SUMPRODUCT(('冬被-S级品'!$B$2:$B$10=$B81)*('冬被-S级品'!$E$1:$AW$1=BD$1)*('冬被-S级品'!$E$2:$AW$10)),0)+IFERROR(SUMPRODUCT(('白止-S级品'!$A$2:$A$26=$B81)*('白止-S级品'!$D$1:$AV$1=BD$1)*('白止-S级品'!$D$2:$AV$26)),0)+IFERROR(SUMPRODUCT(('乐容-S级品'!$A$4:$A$32=$B81)*('乐容-S级品'!$L$3:$CA$3=BD$1)*('乐容-S级品'!$L$4:$CA$32)),0)</f>
      </c>
      <c r="BE81" s="280">
        <f>IFERROR(SUMPRODUCT(('控温被PRO-S级品'!$B$2:$B$10=$B81)*('控温被PRO-S级品'!$E$1:$BE$1=BE$1)*('控温被PRO-S级品'!$E$2:$BE$10)),0)+IFERROR(SUMPRODUCT(('冬被-S级品'!$B$2:$B$10=$B81)*('冬被-S级品'!$E$1:$AW$1=BE$1)*('冬被-S级品'!$E$2:$AW$10)),0)+IFERROR(SUMPRODUCT(('白止-S级品'!$A$2:$A$26=$B81)*('白止-S级品'!$D$1:$AV$1=BE$1)*('白止-S级品'!$D$2:$AV$26)),0)+IFERROR(SUMPRODUCT(('乐容-S级品'!$A$4:$A$32=$B81)*('乐容-S级品'!$L$3:$CA$3=BE$1)*('乐容-S级品'!$L$4:$CA$32)),0)</f>
      </c>
      <c r="BF81" s="280">
        <f>IFERROR(SUMPRODUCT(('控温被PRO-S级品'!$B$2:$B$10=$B81)*('控温被PRO-S级品'!$E$1:$BE$1=BF$1)*('控温被PRO-S级品'!$E$2:$BE$10)),0)+IFERROR(SUMPRODUCT(('冬被-S级品'!$B$2:$B$10=$B81)*('冬被-S级品'!$E$1:$AW$1=BF$1)*('冬被-S级品'!$E$2:$AW$10)),0)+IFERROR(SUMPRODUCT(('白止-S级品'!$A$2:$A$26=$B81)*('白止-S级品'!$D$1:$AV$1=BF$1)*('白止-S级品'!$D$2:$AV$26)),0)+IFERROR(SUMPRODUCT(('乐容-S级品'!$A$4:$A$32=$B81)*('乐容-S级品'!$L$3:$CA$3=BF$1)*('乐容-S级品'!$L$4:$CA$32)),0)</f>
      </c>
      <c r="BG81" s="280">
        <f>IFERROR(SUMPRODUCT(('控温被PRO-S级品'!$B$2:$B$10=$B81)*('控温被PRO-S级品'!$E$1:$BE$1=BG$1)*('控温被PRO-S级品'!$E$2:$BE$10)),0)+IFERROR(SUMPRODUCT(('冬被-S级品'!$B$2:$B$10=$B81)*('冬被-S级品'!$E$1:$AW$1=BG$1)*('冬被-S级品'!$E$2:$AW$10)),0)+IFERROR(SUMPRODUCT(('白止-S级品'!$A$2:$A$26=$B81)*('白止-S级品'!$D$1:$AV$1=BG$1)*('白止-S级品'!$D$2:$AV$26)),0)+IFERROR(SUMPRODUCT(('乐容-S级品'!$A$4:$A$32=$B81)*('乐容-S级品'!$L$3:$CA$3=BG$1)*('乐容-S级品'!$L$4:$CA$32)),0)</f>
      </c>
      <c r="BH81" s="280">
        <f>IFERROR(SUMPRODUCT(('控温被PRO-S级品'!$B$2:$B$10=$B81)*('控温被PRO-S级品'!$E$1:$BE$1=BH$1)*('控温被PRO-S级品'!$E$2:$BE$10)),0)+IFERROR(SUMPRODUCT(('冬被-S级品'!$B$2:$B$10=$B81)*('冬被-S级品'!$E$1:$AW$1=BH$1)*('冬被-S级品'!$E$2:$AW$10)),0)+IFERROR(SUMPRODUCT(('白止-S级品'!$A$2:$A$26=$B81)*('白止-S级品'!$D$1:$AV$1=BH$1)*('白止-S级品'!$D$2:$AV$26)),0)+IFERROR(SUMPRODUCT(('乐容-S级品'!$A$4:$A$32=$B81)*('乐容-S级品'!$L$3:$CA$3=BH$1)*('乐容-S级品'!$L$4:$CA$32)),0)</f>
      </c>
      <c r="BI81" s="280">
        <f>IFERROR(SUMPRODUCT(('控温被PRO-S级品'!$B$2:$B$10=$B81)*('控温被PRO-S级品'!$E$1:$BE$1=BI$1)*('控温被PRO-S级品'!$E$2:$BE$10)),0)+IFERROR(SUMPRODUCT(('冬被-S级品'!$B$2:$B$10=$B81)*('冬被-S级品'!$E$1:$AW$1=BI$1)*('冬被-S级品'!$E$2:$AW$10)),0)+IFERROR(SUMPRODUCT(('白止-S级品'!$A$2:$A$26=$B81)*('白止-S级品'!$D$1:$AV$1=BI$1)*('白止-S级品'!$D$2:$AV$26)),0)+IFERROR(SUMPRODUCT(('乐容-S级品'!$A$4:$A$32=$B81)*('乐容-S级品'!$L$3:$CA$3=BI$1)*('乐容-S级品'!$L$4:$CA$32)),0)</f>
      </c>
      <c r="BJ81" s="280">
        <f>IFERROR(SUMPRODUCT(('控温被PRO-S级品'!$B$2:$B$10=$B81)*('控温被PRO-S级品'!$E$1:$BE$1=BJ$1)*('控温被PRO-S级品'!$E$2:$BE$10)),0)+IFERROR(SUMPRODUCT(('冬被-S级品'!$B$2:$B$10=$B81)*('冬被-S级品'!$E$1:$AW$1=BJ$1)*('冬被-S级品'!$E$2:$AW$10)),0)+IFERROR(SUMPRODUCT(('白止-S级品'!$A$2:$A$26=$B81)*('白止-S级品'!$D$1:$AV$1=BJ$1)*('白止-S级品'!$D$2:$AV$26)),0)+IFERROR(SUMPRODUCT(('乐容-S级品'!$A$4:$A$32=$B81)*('乐容-S级品'!$L$3:$CA$3=BJ$1)*('乐容-S级品'!$L$4:$CA$32)),0)</f>
      </c>
      <c r="BK81" s="280">
        <f>IFERROR(SUMPRODUCT(('控温被PRO-S级品'!$B$2:$B$10=$B81)*('控温被PRO-S级品'!$E$1:$BE$1=BK$1)*('控温被PRO-S级品'!$E$2:$BE$10)),0)+IFERROR(SUMPRODUCT(('冬被-S级品'!$B$2:$B$10=$B81)*('冬被-S级品'!$E$1:$AW$1=BK$1)*('冬被-S级品'!$E$2:$AW$10)),0)+IFERROR(SUMPRODUCT(('白止-S级品'!$A$2:$A$26=$B81)*('白止-S级品'!$D$1:$AV$1=BK$1)*('白止-S级品'!$D$2:$AV$26)),0)+IFERROR(SUMPRODUCT(('乐容-S级品'!$A$4:$A$32=$B81)*('乐容-S级品'!$L$3:$CA$3=BK$1)*('乐容-S级品'!$L$4:$CA$32)),0)</f>
      </c>
      <c r="BL81" s="280">
        <f>IFERROR(SUMPRODUCT(('控温被PRO-S级品'!$B$2:$B$10=$B81)*('控温被PRO-S级品'!$E$1:$BE$1=BL$1)*('控温被PRO-S级品'!$E$2:$BE$10)),0)+IFERROR(SUMPRODUCT(('冬被-S级品'!$B$2:$B$10=$B81)*('冬被-S级品'!$E$1:$AW$1=BL$1)*('冬被-S级品'!$E$2:$AW$10)),0)+IFERROR(SUMPRODUCT(('白止-S级品'!$A$2:$A$26=$B81)*('白止-S级品'!$D$1:$AV$1=BL$1)*('白止-S级品'!$D$2:$AV$26)),0)+IFERROR(SUMPRODUCT(('乐容-S级品'!$A$4:$A$32=$B81)*('乐容-S级品'!$L$3:$CA$3=BL$1)*('乐容-S级品'!$L$4:$CA$32)),0)</f>
      </c>
      <c r="BM81" s="280">
        <f>IFERROR(SUMPRODUCT(('控温被PRO-S级品'!$B$2:$B$10=$B81)*('控温被PRO-S级品'!$E$1:$BE$1=BM$1)*('控温被PRO-S级品'!$E$2:$BE$10)),0)+IFERROR(SUMPRODUCT(('冬被-S级品'!$B$2:$B$10=$B81)*('冬被-S级品'!$E$1:$AW$1=BM$1)*('冬被-S级品'!$E$2:$AW$10)),0)+IFERROR(SUMPRODUCT(('白止-S级品'!$A$2:$A$26=$B81)*('白止-S级品'!$D$1:$AV$1=BM$1)*('白止-S级品'!$D$2:$AV$26)),0)+IFERROR(SUMPRODUCT(('乐容-S级品'!$A$4:$A$32=$B81)*('乐容-S级品'!$L$3:$CA$3=BM$1)*('乐容-S级品'!$L$4:$CA$32)),0)</f>
      </c>
      <c r="BN81" s="280">
        <f>IFERROR(SUMPRODUCT(('控温被PRO-S级品'!$B$2:$B$10=$B81)*('控温被PRO-S级品'!$E$1:$BE$1=BN$1)*('控温被PRO-S级品'!$E$2:$BE$10)),0)+IFERROR(SUMPRODUCT(('冬被-S级品'!$B$2:$B$10=$B81)*('冬被-S级品'!$E$1:$AW$1=BN$1)*('冬被-S级品'!$E$2:$AW$10)),0)+IFERROR(SUMPRODUCT(('白止-S级品'!$A$2:$A$26=$B81)*('白止-S级品'!$D$1:$AV$1=BN$1)*('白止-S级品'!$D$2:$AV$26)),0)+IFERROR(SUMPRODUCT(('乐容-S级品'!$A$4:$A$32=$B81)*('乐容-S级品'!$L$3:$CA$3=BN$1)*('乐容-S级品'!$L$4:$CA$32)),0)</f>
      </c>
      <c r="BO81" s="280">
        <f>IFERROR(SUMPRODUCT(('控温被PRO-S级品'!$B$2:$B$10=$B81)*('控温被PRO-S级品'!$E$1:$BE$1=BO$1)*('控温被PRO-S级品'!$E$2:$BE$10)),0)+IFERROR(SUMPRODUCT(('冬被-S级品'!$B$2:$B$10=$B81)*('冬被-S级品'!$E$1:$AW$1=BO$1)*('冬被-S级品'!$E$2:$AW$10)),0)+IFERROR(SUMPRODUCT(('白止-S级品'!$A$2:$A$26=$B81)*('白止-S级品'!$D$1:$AV$1=BO$1)*('白止-S级品'!$D$2:$AV$26)),0)+IFERROR(SUMPRODUCT(('乐容-S级品'!$A$4:$A$32=$B81)*('乐容-S级品'!$L$3:$CA$3=BO$1)*('乐容-S级品'!$L$4:$CA$32)),0)</f>
      </c>
      <c r="BP81" s="280">
        <f>IFERROR(SUMPRODUCT(('控温被PRO-S级品'!$B$2:$B$10=$B81)*('控温被PRO-S级品'!$E$1:$BE$1=BP$1)*('控温被PRO-S级品'!$E$2:$BE$10)),0)+IFERROR(SUMPRODUCT(('冬被-S级品'!$B$2:$B$10=$B81)*('冬被-S级品'!$E$1:$AW$1=BP$1)*('冬被-S级品'!$E$2:$AW$10)),0)+IFERROR(SUMPRODUCT(('白止-S级品'!$A$2:$A$26=$B81)*('白止-S级品'!$D$1:$AV$1=BP$1)*('白止-S级品'!$D$2:$AV$26)),0)+IFERROR(SUMPRODUCT(('乐容-S级品'!$A$4:$A$32=$B81)*('乐容-S级品'!$L$3:$CA$3=BP$1)*('乐容-S级品'!$L$4:$CA$32)),0)</f>
      </c>
      <c r="BQ81" s="280">
        <f>IFERROR(SUMPRODUCT(('控温被PRO-S级品'!$B$2:$B$10=$B81)*('控温被PRO-S级品'!$E$1:$BE$1=BQ$1)*('控温被PRO-S级品'!$E$2:$BE$10)),0)+IFERROR(SUMPRODUCT(('冬被-S级品'!$B$2:$B$10=$B81)*('冬被-S级品'!$E$1:$AW$1=BQ$1)*('冬被-S级品'!$E$2:$AW$10)),0)+IFERROR(SUMPRODUCT(('白止-S级品'!$A$2:$A$26=$B81)*('白止-S级品'!$D$1:$AV$1=BQ$1)*('白止-S级品'!$D$2:$AV$26)),0)+IFERROR(SUMPRODUCT(('乐容-S级品'!$A$4:$A$32=$B81)*('乐容-S级品'!$L$3:$CA$3=BQ$1)*('乐容-S级品'!$L$4:$CA$32)),0)</f>
      </c>
      <c r="BR81" s="280">
        <f>IFERROR(SUMPRODUCT(('控温被PRO-S级品'!$B$2:$B$10=$B81)*('控温被PRO-S级品'!$E$1:$BE$1=BR$1)*('控温被PRO-S级品'!$E$2:$BE$10)),0)+IFERROR(SUMPRODUCT(('冬被-S级品'!$B$2:$B$10=$B81)*('冬被-S级品'!$E$1:$AW$1=BR$1)*('冬被-S级品'!$E$2:$AW$10)),0)+IFERROR(SUMPRODUCT(('白止-S级品'!$A$2:$A$26=$B81)*('白止-S级品'!$D$1:$AV$1=BR$1)*('白止-S级品'!$D$2:$AV$26)),0)+IFERROR(SUMPRODUCT(('乐容-S级品'!$A$4:$A$32=$B81)*('乐容-S级品'!$L$3:$CA$3=BR$1)*('乐容-S级品'!$L$4:$CA$32)),0)</f>
      </c>
      <c r="BS81" s="280">
        <f>IFERROR(SUMPRODUCT(('控温被PRO-S级品'!$B$2:$B$10=$B81)*('控温被PRO-S级品'!$E$1:$BE$1=BS$1)*('控温被PRO-S级品'!$E$2:$BE$10)),0)+IFERROR(SUMPRODUCT(('冬被-S级品'!$B$2:$B$10=$B81)*('冬被-S级品'!$E$1:$AW$1=BS$1)*('冬被-S级品'!$E$2:$AW$10)),0)+IFERROR(SUMPRODUCT(('白止-S级品'!$A$2:$A$26=$B81)*('白止-S级品'!$D$1:$AV$1=BS$1)*('白止-S级品'!$D$2:$AV$26)),0)+IFERROR(SUMPRODUCT(('乐容-S级品'!$A$4:$A$32=$B81)*('乐容-S级品'!$L$3:$CA$3=BS$1)*('乐容-S级品'!$L$4:$CA$32)),0)</f>
      </c>
      <c r="BT81" s="280">
        <f>IFERROR(SUMPRODUCT(('控温被PRO-S级品'!$B$2:$B$10=$B81)*('控温被PRO-S级品'!$E$1:$BE$1=BT$1)*('控温被PRO-S级品'!$E$2:$BE$10)),0)+IFERROR(SUMPRODUCT(('冬被-S级品'!$B$2:$B$10=$B81)*('冬被-S级品'!$E$1:$AW$1=BT$1)*('冬被-S级品'!$E$2:$AW$10)),0)+IFERROR(SUMPRODUCT(('白止-S级品'!$A$2:$A$26=$B81)*('白止-S级品'!$D$1:$AV$1=BT$1)*('白止-S级品'!$D$2:$AV$26)),0)+IFERROR(SUMPRODUCT(('乐容-S级品'!$A$4:$A$32=$B81)*('乐容-S级品'!$L$3:$CA$3=BT$1)*('乐容-S级品'!$L$4:$CA$32)),0)</f>
      </c>
      <c r="BU81" s="280">
        <f>IFERROR(SUMPRODUCT(('控温被PRO-S级品'!$B$2:$B$10=$B81)*('控温被PRO-S级品'!$E$1:$BE$1=BU$1)*('控温被PRO-S级品'!$E$2:$BE$10)),0)+IFERROR(SUMPRODUCT(('冬被-S级品'!$B$2:$B$10=$B81)*('冬被-S级品'!$E$1:$AW$1=BU$1)*('冬被-S级品'!$E$2:$AW$10)),0)+IFERROR(SUMPRODUCT(('白止-S级品'!$A$2:$A$26=$B81)*('白止-S级品'!$D$1:$AV$1=BU$1)*('白止-S级品'!$D$2:$AV$26)),0)+IFERROR(SUMPRODUCT(('乐容-S级品'!$A$4:$A$32=$B81)*('乐容-S级品'!$L$3:$CA$3=BU$1)*('乐容-S级品'!$L$4:$CA$32)),0)</f>
      </c>
      <c r="BV81" s="280">
        <f>IFERROR(SUMPRODUCT(('控温被PRO-S级品'!$B$2:$B$10=$B81)*('控温被PRO-S级品'!$E$1:$BE$1=BV$1)*('控温被PRO-S级品'!$E$2:$BE$10)),0)+IFERROR(SUMPRODUCT(('冬被-S级品'!$B$2:$B$10=$B81)*('冬被-S级品'!$E$1:$AW$1=BV$1)*('冬被-S级品'!$E$2:$AW$10)),0)+IFERROR(SUMPRODUCT(('白止-S级品'!$A$2:$A$26=$B81)*('白止-S级品'!$D$1:$AV$1=BV$1)*('白止-S级品'!$D$2:$AV$26)),0)+IFERROR(SUMPRODUCT(('乐容-S级品'!$A$4:$A$32=$B81)*('乐容-S级品'!$L$3:$CA$3=BV$1)*('乐容-S级品'!$L$4:$CA$32)),0)</f>
      </c>
      <c r="BW81" s="280">
        <f>IFERROR(SUMPRODUCT(('控温被PRO-S级品'!$B$2:$B$10=$B81)*('控温被PRO-S级品'!$E$1:$BE$1=BW$1)*('控温被PRO-S级品'!$E$2:$BE$10)),0)+IFERROR(SUMPRODUCT(('冬被-S级品'!$B$2:$B$10=$B81)*('冬被-S级品'!$E$1:$AW$1=BW$1)*('冬被-S级品'!$E$2:$AW$10)),0)+IFERROR(SUMPRODUCT(('白止-S级品'!$A$2:$A$26=$B81)*('白止-S级品'!$D$1:$AV$1=BW$1)*('白止-S级品'!$D$2:$AV$26)),0)+IFERROR(SUMPRODUCT(('乐容-S级品'!$A$4:$A$32=$B81)*('乐容-S级品'!$L$3:$CA$3=BW$1)*('乐容-S级品'!$L$4:$CA$32)),0)</f>
      </c>
      <c r="BX81" s="280">
        <f>IFERROR(SUMPRODUCT(('控温被PRO-S级品'!$B$2:$B$10=$B81)*('控温被PRO-S级品'!$E$1:$BE$1=BX$1)*('控温被PRO-S级品'!$E$2:$BE$10)),0)+IFERROR(SUMPRODUCT(('冬被-S级品'!$B$2:$B$10=$B81)*('冬被-S级品'!$E$1:$AW$1=BX$1)*('冬被-S级品'!$E$2:$AW$10)),0)+IFERROR(SUMPRODUCT(('白止-S级品'!$A$2:$A$26=$B81)*('白止-S级品'!$D$1:$AV$1=BX$1)*('白止-S级品'!$D$2:$AV$26)),0)+IFERROR(SUMPRODUCT(('乐容-S级品'!$A$4:$A$32=$B81)*('乐容-S级品'!$L$3:$CA$3=BX$1)*('乐容-S级品'!$L$4:$CA$32)),0)</f>
      </c>
      <c r="BY81" s="280">
        <f>IFERROR(SUMPRODUCT(('控温被PRO-S级品'!$B$2:$B$10=$B81)*('控温被PRO-S级品'!$E$1:$BE$1=BY$1)*('控温被PRO-S级品'!$E$2:$BE$10)),0)+IFERROR(SUMPRODUCT(('冬被-S级品'!$B$2:$B$10=$B81)*('冬被-S级品'!$E$1:$AW$1=BY$1)*('冬被-S级品'!$E$2:$AW$10)),0)+IFERROR(SUMPRODUCT(('白止-S级品'!$A$2:$A$26=$B81)*('白止-S级品'!$D$1:$AV$1=BY$1)*('白止-S级品'!$D$2:$AV$26)),0)+IFERROR(SUMPRODUCT(('乐容-S级品'!$A$4:$A$32=$B81)*('乐容-S级品'!$L$3:$CA$3=BY$1)*('乐容-S级品'!$L$4:$CA$32)),0)</f>
      </c>
      <c r="BZ81" s="280">
        <f>IFERROR(SUMPRODUCT(('控温被PRO-S级品'!$B$2:$B$10=$B81)*('控温被PRO-S级品'!$E$1:$BE$1=BZ$1)*('控温被PRO-S级品'!$E$2:$BE$10)),0)+IFERROR(SUMPRODUCT(('冬被-S级品'!$B$2:$B$10=$B81)*('冬被-S级品'!$E$1:$AW$1=BZ$1)*('冬被-S级品'!$E$2:$AW$10)),0)+IFERROR(SUMPRODUCT(('白止-S级品'!$A$2:$A$26=$B81)*('白止-S级品'!$D$1:$AV$1=BZ$1)*('白止-S级品'!$D$2:$AV$26)),0)+IFERROR(SUMPRODUCT(('乐容-S级品'!$A$4:$A$32=$B81)*('乐容-S级品'!$L$3:$CA$3=BZ$1)*('乐容-S级品'!$L$4:$CA$32)),0)</f>
      </c>
      <c r="CA81" s="280">
        <f>IFERROR(SUMPRODUCT(('控温被PRO-S级品'!$B$2:$B$10=$B81)*('控温被PRO-S级品'!$E$1:$BE$1=CA$1)*('控温被PRO-S级品'!$E$2:$BE$10)),0)+IFERROR(SUMPRODUCT(('冬被-S级品'!$B$2:$B$10=$B81)*('冬被-S级品'!$E$1:$AW$1=CA$1)*('冬被-S级品'!$E$2:$AW$10)),0)+IFERROR(SUMPRODUCT(('白止-S级品'!$A$2:$A$26=$B81)*('白止-S级品'!$D$1:$AV$1=CA$1)*('白止-S级品'!$D$2:$AV$26)),0)+IFERROR(SUMPRODUCT(('乐容-S级品'!$A$4:$A$32=$B81)*('乐容-S级品'!$L$3:$CA$3=CA$1)*('乐容-S级品'!$L$4:$CA$32)),0)</f>
      </c>
      <c r="CB81" s="280">
        <f>IFERROR(SUMPRODUCT(('控温被PRO-S级品'!$B$2:$B$10=$B81)*('控温被PRO-S级品'!$E$1:$BE$1=CB$1)*('控温被PRO-S级品'!$E$2:$BE$10)),0)+IFERROR(SUMPRODUCT(('冬被-S级品'!$B$2:$B$10=$B81)*('冬被-S级品'!$E$1:$AW$1=CB$1)*('冬被-S级品'!$E$2:$AW$10)),0)+IFERROR(SUMPRODUCT(('白止-S级品'!$A$2:$A$26=$B81)*('白止-S级品'!$D$1:$AV$1=CB$1)*('白止-S级品'!$D$2:$AV$26)),0)+IFERROR(SUMPRODUCT(('乐容-S级品'!$A$4:$A$32=$B81)*('乐容-S级品'!$L$3:$CA$3=CB$1)*('乐容-S级品'!$L$4:$CA$32)),0)</f>
      </c>
      <c r="CC81" s="280">
        <f>IFERROR(SUMPRODUCT(('控温被PRO-S级品'!$B$2:$B$10=$B81)*('控温被PRO-S级品'!$E$1:$BE$1=CC$1)*('控温被PRO-S级品'!$E$2:$BE$10)),0)+IFERROR(SUMPRODUCT(('冬被-S级品'!$B$2:$B$10=$B81)*('冬被-S级品'!$E$1:$AW$1=CC$1)*('冬被-S级品'!$E$2:$AW$10)),0)+IFERROR(SUMPRODUCT(('白止-S级品'!$A$2:$A$26=$B81)*('白止-S级品'!$D$1:$AV$1=CC$1)*('白止-S级品'!$D$2:$AV$26)),0)+IFERROR(SUMPRODUCT(('乐容-S级品'!$A$4:$A$32=$B81)*('乐容-S级品'!$L$3:$CA$3=CC$1)*('乐容-S级品'!$L$4:$CA$32)),0)</f>
      </c>
      <c r="CD81" s="280">
        <f>IFERROR(SUMPRODUCT(('控温被PRO-S级品'!$B$2:$B$10=$B81)*('控温被PRO-S级品'!$E$1:$BE$1=CD$1)*('控温被PRO-S级品'!$E$2:$BE$10)),0)+IFERROR(SUMPRODUCT(('冬被-S级品'!$B$2:$B$10=$B81)*('冬被-S级品'!$E$1:$AW$1=CD$1)*('冬被-S级品'!$E$2:$AW$10)),0)+IFERROR(SUMPRODUCT(('白止-S级品'!$A$2:$A$26=$B81)*('白止-S级品'!$D$1:$AV$1=CD$1)*('白止-S级品'!$D$2:$AV$26)),0)+IFERROR(SUMPRODUCT(('乐容-S级品'!$A$4:$A$32=$B81)*('乐容-S级品'!$L$3:$CA$3=CD$1)*('乐容-S级品'!$L$4:$CA$32)),0)</f>
      </c>
      <c r="CE81" s="280">
        <f>IFERROR(SUMPRODUCT(('控温被PRO-S级品'!$B$2:$B$10=$B81)*('控温被PRO-S级品'!$E$1:$BE$1=CE$1)*('控温被PRO-S级品'!$E$2:$BE$10)),0)+IFERROR(SUMPRODUCT(('冬被-S级品'!$B$2:$B$10=$B81)*('冬被-S级品'!$E$1:$AW$1=CE$1)*('冬被-S级品'!$E$2:$AW$10)),0)+IFERROR(SUMPRODUCT(('白止-S级品'!$A$2:$A$26=$B81)*('白止-S级品'!$D$1:$AV$1=CE$1)*('白止-S级品'!$D$2:$AV$26)),0)+IFERROR(SUMPRODUCT(('乐容-S级品'!$A$4:$A$32=$B81)*('乐容-S级品'!$L$3:$CA$3=CE$1)*('乐容-S级品'!$L$4:$CA$32)),0)</f>
      </c>
      <c r="CF81" s="280">
        <f>IFERROR(SUMPRODUCT(('控温被PRO-S级品'!$B$2:$B$10=$B81)*('控温被PRO-S级品'!$E$1:$BE$1=CF$1)*('控温被PRO-S级品'!$E$2:$BE$10)),0)+IFERROR(SUMPRODUCT(('冬被-S级品'!$B$2:$B$10=$B81)*('冬被-S级品'!$E$1:$AW$1=CF$1)*('冬被-S级品'!$E$2:$AW$10)),0)+IFERROR(SUMPRODUCT(('白止-S级品'!$A$2:$A$26=$B81)*('白止-S级品'!$D$1:$AV$1=CF$1)*('白止-S级品'!$D$2:$AV$26)),0)+IFERROR(SUMPRODUCT(('乐容-S级品'!$A$4:$A$32=$B81)*('乐容-S级品'!$L$3:$CA$3=CF$1)*('乐容-S级品'!$L$4:$CA$32)),0)</f>
      </c>
      <c r="CG81" s="280">
        <f>IFERROR(SUMPRODUCT(('控温被PRO-S级品'!$B$2:$B$10=$B81)*('控温被PRO-S级品'!$E$1:$BE$1=CG$1)*('控温被PRO-S级品'!$E$2:$BE$10)),0)+IFERROR(SUMPRODUCT(('冬被-S级品'!$B$2:$B$10=$B81)*('冬被-S级品'!$E$1:$AW$1=CG$1)*('冬被-S级品'!$E$2:$AW$10)),0)+IFERROR(SUMPRODUCT(('白止-S级品'!$A$2:$A$26=$B81)*('白止-S级品'!$D$1:$AV$1=CG$1)*('白止-S级品'!$D$2:$AV$26)),0)+IFERROR(SUMPRODUCT(('乐容-S级品'!$A$4:$A$32=$B81)*('乐容-S级品'!$L$3:$CA$3=CG$1)*('乐容-S级品'!$L$4:$CA$32)),0)</f>
      </c>
      <c r="CH81" s="280">
        <f>IFERROR(SUMPRODUCT(('控温被PRO-S级品'!$B$2:$B$10=$B81)*('控温被PRO-S级品'!$E$1:$BE$1=CH$1)*('控温被PRO-S级品'!$E$2:$BE$10)),0)+IFERROR(SUMPRODUCT(('冬被-S级品'!$B$2:$B$10=$B81)*('冬被-S级品'!$E$1:$AW$1=CH$1)*('冬被-S级品'!$E$2:$AW$10)),0)+IFERROR(SUMPRODUCT(('白止-S级品'!$A$2:$A$26=$B81)*('白止-S级品'!$D$1:$AV$1=CH$1)*('白止-S级品'!$D$2:$AV$26)),0)+IFERROR(SUMPRODUCT(('乐容-S级品'!$A$4:$A$32=$B81)*('乐容-S级品'!$L$3:$CA$3=CH$1)*('乐容-S级品'!$L$4:$CA$32)),0)</f>
      </c>
      <c r="CI81" s="280">
        <f>IFERROR(SUMPRODUCT(('控温被PRO-S级品'!$B$2:$B$10=$B81)*('控温被PRO-S级品'!$E$1:$BE$1=CI$1)*('控温被PRO-S级品'!$E$2:$BE$10)),0)+IFERROR(SUMPRODUCT(('冬被-S级品'!$B$2:$B$10=$B81)*('冬被-S级品'!$E$1:$AW$1=CI$1)*('冬被-S级品'!$E$2:$AW$10)),0)+IFERROR(SUMPRODUCT(('白止-S级品'!$A$2:$A$26=$B81)*('白止-S级品'!$D$1:$AV$1=CI$1)*('白止-S级品'!$D$2:$AV$26)),0)+IFERROR(SUMPRODUCT(('乐容-S级品'!$A$4:$A$32=$B81)*('乐容-S级品'!$L$3:$CA$3=CI$1)*('乐容-S级品'!$L$4:$CA$32)),0)</f>
      </c>
      <c r="CJ81" s="280">
        <f>IFERROR(SUMPRODUCT(('控温被PRO-S级品'!$B$2:$B$10=$B81)*('控温被PRO-S级品'!$E$1:$BE$1=CJ$1)*('控温被PRO-S级品'!$E$2:$BE$10)),0)+IFERROR(SUMPRODUCT(('冬被-S级品'!$B$2:$B$10=$B81)*('冬被-S级品'!$E$1:$AW$1=CJ$1)*('冬被-S级品'!$E$2:$AW$10)),0)+IFERROR(SUMPRODUCT(('白止-S级品'!$A$2:$A$26=$B81)*('白止-S级品'!$D$1:$AV$1=CJ$1)*('白止-S级品'!$D$2:$AV$26)),0)+IFERROR(SUMPRODUCT(('乐容-S级品'!$A$4:$A$32=$B81)*('乐容-S级品'!$L$3:$CA$3=CJ$1)*('乐容-S级品'!$L$4:$CA$32)),0)</f>
      </c>
      <c r="CK81" s="280">
        <f>IFERROR(SUMPRODUCT(('控温被PRO-S级品'!$B$2:$B$10=$B81)*('控温被PRO-S级品'!$E$1:$BE$1=CK$1)*('控温被PRO-S级品'!$E$2:$BE$10)),0)+IFERROR(SUMPRODUCT(('冬被-S级品'!$B$2:$B$10=$B81)*('冬被-S级品'!$E$1:$AW$1=CK$1)*('冬被-S级品'!$E$2:$AW$10)),0)+IFERROR(SUMPRODUCT(('白止-S级品'!$A$2:$A$26=$B81)*('白止-S级品'!$D$1:$AV$1=CK$1)*('白止-S级品'!$D$2:$AV$26)),0)+IFERROR(SUMPRODUCT(('乐容-S级品'!$A$4:$A$32=$B81)*('乐容-S级品'!$L$3:$CA$3=CK$1)*('乐容-S级品'!$L$4:$CA$32)),0)</f>
      </c>
      <c r="CL81" s="280">
        <f>IFERROR(SUMPRODUCT(('控温被PRO-S级品'!$B$2:$B$10=$B81)*('控温被PRO-S级品'!$E$1:$BE$1=CL$1)*('控温被PRO-S级品'!$E$2:$BE$10)),0)+IFERROR(SUMPRODUCT(('冬被-S级品'!$B$2:$B$10=$B81)*('冬被-S级品'!$E$1:$AW$1=CL$1)*('冬被-S级品'!$E$2:$AW$10)),0)+IFERROR(SUMPRODUCT(('白止-S级品'!$A$2:$A$26=$B81)*('白止-S级品'!$D$1:$AV$1=CL$1)*('白止-S级品'!$D$2:$AV$26)),0)+IFERROR(SUMPRODUCT(('乐容-S级品'!$A$4:$A$32=$B81)*('乐容-S级品'!$L$3:$CA$3=CL$1)*('乐容-S级品'!$L$4:$CA$32)),0)</f>
      </c>
      <c r="CM81" s="280">
        <f>IFERROR(SUMPRODUCT(('控温被PRO-S级品'!$B$2:$B$10=$B81)*('控温被PRO-S级品'!$E$1:$BE$1=CM$1)*('控温被PRO-S级品'!$E$2:$BE$10)),0)+IFERROR(SUMPRODUCT(('冬被-S级品'!$B$2:$B$10=$B81)*('冬被-S级品'!$E$1:$AW$1=CM$1)*('冬被-S级品'!$E$2:$AW$10)),0)+IFERROR(SUMPRODUCT(('白止-S级品'!$A$2:$A$26=$B81)*('白止-S级品'!$D$1:$AV$1=CM$1)*('白止-S级品'!$D$2:$AV$26)),0)+IFERROR(SUMPRODUCT(('乐容-S级品'!$A$4:$A$32=$B81)*('乐容-S级品'!$L$3:$CA$3=CM$1)*('乐容-S级品'!$L$4:$CA$32)),0)</f>
      </c>
      <c r="CN81" s="280">
        <f>IFERROR(SUMPRODUCT(('控温被PRO-S级品'!$B$2:$B$10=$B81)*('控温被PRO-S级品'!$E$1:$BE$1=CN$1)*('控温被PRO-S级品'!$E$2:$BE$10)),0)+IFERROR(SUMPRODUCT(('冬被-S级品'!$B$2:$B$10=$B81)*('冬被-S级品'!$E$1:$AW$1=CN$1)*('冬被-S级品'!$E$2:$AW$10)),0)+IFERROR(SUMPRODUCT(('白止-S级品'!$A$2:$A$26=$B81)*('白止-S级品'!$D$1:$AV$1=CN$1)*('白止-S级品'!$D$2:$AV$26)),0)+IFERROR(SUMPRODUCT(('乐容-S级品'!$A$4:$A$32=$B81)*('乐容-S级品'!$L$3:$CA$3=CN$1)*('乐容-S级品'!$L$4:$CA$32)),0)</f>
      </c>
      <c r="CO81" s="280">
        <f>IFERROR(SUMPRODUCT(('控温被PRO-S级品'!$B$2:$B$10=$B81)*('控温被PRO-S级品'!$E$1:$BE$1=CO$1)*('控温被PRO-S级品'!$E$2:$BE$10)),0)+IFERROR(SUMPRODUCT(('冬被-S级品'!$B$2:$B$10=$B81)*('冬被-S级品'!$E$1:$AW$1=CO$1)*('冬被-S级品'!$E$2:$AW$10)),0)+IFERROR(SUMPRODUCT(('白止-S级品'!$A$2:$A$26=$B81)*('白止-S级品'!$D$1:$AV$1=CO$1)*('白止-S级品'!$D$2:$AV$26)),0)+IFERROR(SUMPRODUCT(('乐容-S级品'!$A$4:$A$32=$B81)*('乐容-S级品'!$L$3:$CA$3=CO$1)*('乐容-S级品'!$L$4:$CA$32)),0)</f>
      </c>
      <c r="CP81" s="280">
        <f>IFERROR(SUMPRODUCT(('控温被PRO-S级品'!$B$2:$B$10=$B81)*('控温被PRO-S级品'!$E$1:$BE$1=CP$1)*('控温被PRO-S级品'!$E$2:$BE$10)),0)+IFERROR(SUMPRODUCT(('冬被-S级品'!$B$2:$B$10=$B81)*('冬被-S级品'!$E$1:$AW$1=CP$1)*('冬被-S级品'!$E$2:$AW$10)),0)+IFERROR(SUMPRODUCT(('白止-S级品'!$A$2:$A$26=$B81)*('白止-S级品'!$D$1:$AV$1=CP$1)*('白止-S级品'!$D$2:$AV$26)),0)+IFERROR(SUMPRODUCT(('乐容-S级品'!$A$4:$A$32=$B81)*('乐容-S级品'!$L$3:$CA$3=CP$1)*('乐容-S级品'!$L$4:$CA$32)),0)</f>
      </c>
      <c r="CQ81" s="280">
        <f>IFERROR(SUMPRODUCT(('控温被PRO-S级品'!$B$2:$B$10=$B81)*('控温被PRO-S级品'!$E$1:$BE$1=CQ$1)*('控温被PRO-S级品'!$E$2:$BE$10)),0)+IFERROR(SUMPRODUCT(('冬被-S级品'!$B$2:$B$10=$B81)*('冬被-S级品'!$E$1:$AW$1=CQ$1)*('冬被-S级品'!$E$2:$AW$10)),0)+IFERROR(SUMPRODUCT(('白止-S级品'!$A$2:$A$26=$B81)*('白止-S级品'!$D$1:$AV$1=CQ$1)*('白止-S级品'!$D$2:$AV$26)),0)+IFERROR(SUMPRODUCT(('乐容-S级品'!$A$4:$A$32=$B81)*('乐容-S级品'!$L$3:$CA$3=CQ$1)*('乐容-S级品'!$L$4:$CA$32)),0)</f>
      </c>
      <c r="CR81" s="280">
        <f>IFERROR(SUMPRODUCT(('控温被PRO-S级品'!$B$2:$B$10=$B81)*('控温被PRO-S级品'!$E$1:$BE$1=CR$1)*('控温被PRO-S级品'!$E$2:$BE$10)),0)+IFERROR(SUMPRODUCT(('冬被-S级品'!$B$2:$B$10=$B81)*('冬被-S级品'!$E$1:$AW$1=CR$1)*('冬被-S级品'!$E$2:$AW$10)),0)+IFERROR(SUMPRODUCT(('白止-S级品'!$A$2:$A$26=$B81)*('白止-S级品'!$D$1:$AV$1=CR$1)*('白止-S级品'!$D$2:$AV$26)),0)+IFERROR(SUMPRODUCT(('乐容-S级品'!$A$4:$A$32=$B81)*('乐容-S级品'!$L$3:$CA$3=CR$1)*('乐容-S级品'!$L$4:$CA$32)),0)</f>
      </c>
      <c r="CS81" s="280">
        <f>IFERROR(SUMPRODUCT(('控温被PRO-S级品'!$B$2:$B$10=$B81)*('控温被PRO-S级品'!$E$1:$BE$1=CS$1)*('控温被PRO-S级品'!$E$2:$BE$10)),0)+IFERROR(SUMPRODUCT(('冬被-S级品'!$B$2:$B$10=$B81)*('冬被-S级品'!$E$1:$AW$1=CS$1)*('冬被-S级品'!$E$2:$AW$10)),0)+IFERROR(SUMPRODUCT(('白止-S级品'!$A$2:$A$26=$B81)*('白止-S级品'!$D$1:$AV$1=CS$1)*('白止-S级品'!$D$2:$AV$26)),0)+IFERROR(SUMPRODUCT(('乐容-S级品'!$A$4:$A$32=$B81)*('乐容-S级品'!$L$3:$CA$3=CS$1)*('乐容-S级品'!$L$4:$CA$32)),0)</f>
      </c>
      <c r="CT81" s="280">
        <f>IFERROR(SUMPRODUCT(('控温被PRO-S级品'!$B$2:$B$10=$B81)*('控温被PRO-S级品'!$E$1:$BE$1=CT$1)*('控温被PRO-S级品'!$E$2:$BE$10)),0)+IFERROR(SUMPRODUCT(('冬被-S级品'!$B$2:$B$10=$B81)*('冬被-S级品'!$E$1:$AW$1=CT$1)*('冬被-S级品'!$E$2:$AW$10)),0)+IFERROR(SUMPRODUCT(('白止-S级品'!$A$2:$A$26=$B81)*('白止-S级品'!$D$1:$AV$1=CT$1)*('白止-S级品'!$D$2:$AV$26)),0)+IFERROR(SUMPRODUCT(('乐容-S级品'!$A$4:$A$32=$B81)*('乐容-S级品'!$L$3:$CA$3=CT$1)*('乐容-S级品'!$L$4:$CA$32)),0)</f>
      </c>
      <c r="CU81" s="280">
        <f>IFERROR(SUMPRODUCT(('控温被PRO-S级品'!$B$2:$B$10=$B81)*('控温被PRO-S级品'!$E$1:$BE$1=CU$1)*('控温被PRO-S级品'!$E$2:$BE$10)),0)+IFERROR(SUMPRODUCT(('冬被-S级品'!$B$2:$B$10=$B81)*('冬被-S级品'!$E$1:$AW$1=CU$1)*('冬被-S级品'!$E$2:$AW$10)),0)+IFERROR(SUMPRODUCT(('白止-S级品'!$A$2:$A$26=$B81)*('白止-S级品'!$D$1:$AV$1=CU$1)*('白止-S级品'!$D$2:$AV$26)),0)+IFERROR(SUMPRODUCT(('乐容-S级品'!$A$4:$A$32=$B81)*('乐容-S级品'!$L$3:$CA$3=CU$1)*('乐容-S级品'!$L$4:$CA$32)),0)</f>
      </c>
      <c r="CV81" s="280">
        <f>IFERROR(SUMPRODUCT(('控温被PRO-S级品'!$B$2:$B$10=$B81)*('控温被PRO-S级品'!$E$1:$BE$1=CV$1)*('控温被PRO-S级品'!$E$2:$BE$10)),0)+IFERROR(SUMPRODUCT(('冬被-S级品'!$B$2:$B$10=$B81)*('冬被-S级品'!$E$1:$AW$1=CV$1)*('冬被-S级品'!$E$2:$AW$10)),0)+IFERROR(SUMPRODUCT(('白止-S级品'!$A$2:$A$26=$B81)*('白止-S级品'!$D$1:$AV$1=CV$1)*('白止-S级品'!$D$2:$AV$26)),0)+IFERROR(SUMPRODUCT(('乐容-S级品'!$A$4:$A$32=$B81)*('乐容-S级品'!$L$3:$CA$3=CV$1)*('乐容-S级品'!$L$4:$CA$32)),0)</f>
      </c>
      <c r="CW81" s="280">
        <f>IFERROR(SUMPRODUCT(('控温被PRO-S级品'!$B$2:$B$10=$B81)*('控温被PRO-S级品'!$E$1:$BE$1=CW$1)*('控温被PRO-S级品'!$E$2:$BE$10)),0)+IFERROR(SUMPRODUCT(('冬被-S级品'!$B$2:$B$10=$B81)*('冬被-S级品'!$E$1:$AW$1=CW$1)*('冬被-S级品'!$E$2:$AW$10)),0)+IFERROR(SUMPRODUCT(('白止-S级品'!$A$2:$A$26=$B81)*('白止-S级品'!$D$1:$AV$1=CW$1)*('白止-S级品'!$D$2:$AV$26)),0)+IFERROR(SUMPRODUCT(('乐容-S级品'!$A$4:$A$32=$B81)*('乐容-S级品'!$L$3:$CA$3=CW$1)*('乐容-S级品'!$L$4:$CA$32)),0)</f>
      </c>
      <c r="CX81" s="280">
        <f>IFERROR(SUMPRODUCT(('控温被PRO-S级品'!$B$2:$B$10=$B81)*('控温被PRO-S级品'!$E$1:$BE$1=CX$1)*('控温被PRO-S级品'!$E$2:$BE$10)),0)+IFERROR(SUMPRODUCT(('冬被-S级品'!$B$2:$B$10=$B81)*('冬被-S级品'!$E$1:$AW$1=CX$1)*('冬被-S级品'!$E$2:$AW$10)),0)+IFERROR(SUMPRODUCT(('白止-S级品'!$A$2:$A$26=$B81)*('白止-S级品'!$D$1:$AV$1=CX$1)*('白止-S级品'!$D$2:$AV$26)),0)+IFERROR(SUMPRODUCT(('乐容-S级品'!$A$4:$A$32=$B81)*('乐容-S级品'!$L$3:$CA$3=CX$1)*('乐容-S级品'!$L$4:$CA$32)),0)</f>
      </c>
      <c r="CY81" s="280">
        <f>IFERROR(SUMPRODUCT(('控温被PRO-S级品'!$B$2:$B$10=$B81)*('控温被PRO-S级品'!$E$1:$BE$1=CY$1)*('控温被PRO-S级品'!$E$2:$BE$10)),0)+IFERROR(SUMPRODUCT(('冬被-S级品'!$B$2:$B$10=$B81)*('冬被-S级品'!$E$1:$AW$1=CY$1)*('冬被-S级品'!$E$2:$AW$10)),0)+IFERROR(SUMPRODUCT(('白止-S级品'!$A$2:$A$26=$B81)*('白止-S级品'!$D$1:$AV$1=CY$1)*('白止-S级品'!$D$2:$AV$26)),0)+IFERROR(SUMPRODUCT(('乐容-S级品'!$A$4:$A$32=$B81)*('乐容-S级品'!$L$3:$CA$3=CY$1)*('乐容-S级品'!$L$4:$CA$32)),0)</f>
      </c>
      <c r="CZ81" s="280">
        <f>IFERROR(SUMPRODUCT(('控温被PRO-S级品'!$B$2:$B$10=$B81)*('控温被PRO-S级品'!$E$1:$BE$1=CZ$1)*('控温被PRO-S级品'!$E$2:$BE$10)),0)+IFERROR(SUMPRODUCT(('冬被-S级品'!$B$2:$B$10=$B81)*('冬被-S级品'!$E$1:$AW$1=CZ$1)*('冬被-S级品'!$E$2:$AW$10)),0)+IFERROR(SUMPRODUCT(('白止-S级品'!$A$2:$A$26=$B81)*('白止-S级品'!$D$1:$AV$1=CZ$1)*('白止-S级品'!$D$2:$AV$26)),0)+IFERROR(SUMPRODUCT(('乐容-S级品'!$A$4:$A$32=$B81)*('乐容-S级品'!$L$3:$CA$3=CZ$1)*('乐容-S级品'!$L$4:$CA$32)),0)</f>
      </c>
      <c r="DA81" s="280">
        <f>IFERROR(SUMPRODUCT(('控温被PRO-S级品'!$B$2:$B$10=$B81)*('控温被PRO-S级品'!$E$1:$BE$1=DA$1)*('控温被PRO-S级品'!$E$2:$BE$10)),0)+IFERROR(SUMPRODUCT(('冬被-S级品'!$B$2:$B$10=$B81)*('冬被-S级品'!$E$1:$AW$1=DA$1)*('冬被-S级品'!$E$2:$AW$10)),0)+IFERROR(SUMPRODUCT(('白止-S级品'!$A$2:$A$26=$B81)*('白止-S级品'!$D$1:$AV$1=DA$1)*('白止-S级品'!$D$2:$AV$26)),0)+IFERROR(SUMPRODUCT(('乐容-S级品'!$A$4:$A$32=$B81)*('乐容-S级品'!$L$3:$CA$3=DA$1)*('乐容-S级品'!$L$4:$CA$32)),0)</f>
      </c>
      <c r="DB81" s="280">
        <f>IFERROR(SUMPRODUCT(('控温被PRO-S级品'!$B$2:$B$10=$B81)*('控温被PRO-S级品'!$E$1:$BE$1=DB$1)*('控温被PRO-S级品'!$E$2:$BE$10)),0)+IFERROR(SUMPRODUCT(('冬被-S级品'!$B$2:$B$10=$B81)*('冬被-S级品'!$E$1:$AW$1=DB$1)*('冬被-S级品'!$E$2:$AW$10)),0)+IFERROR(SUMPRODUCT(('白止-S级品'!$A$2:$A$26=$B81)*('白止-S级品'!$D$1:$AV$1=DB$1)*('白止-S级品'!$D$2:$AV$26)),0)+IFERROR(SUMPRODUCT(('乐容-S级品'!$A$4:$A$32=$B81)*('乐容-S级品'!$L$3:$CA$3=DB$1)*('乐容-S级品'!$L$4:$CA$32)),0)</f>
      </c>
      <c r="DC81" s="280">
        <f>IFERROR(SUMPRODUCT(('控温被PRO-S级品'!$B$2:$B$10=$B81)*('控温被PRO-S级品'!$E$1:$BE$1=DC$1)*('控温被PRO-S级品'!$E$2:$BE$10)),0)+IFERROR(SUMPRODUCT(('冬被-S级品'!$B$2:$B$10=$B81)*('冬被-S级品'!$E$1:$AW$1=DC$1)*('冬被-S级品'!$E$2:$AW$10)),0)+IFERROR(SUMPRODUCT(('白止-S级品'!$A$2:$A$26=$B81)*('白止-S级品'!$D$1:$AV$1=DC$1)*('白止-S级品'!$D$2:$AV$26)),0)+IFERROR(SUMPRODUCT(('乐容-S级品'!$A$4:$A$32=$B81)*('乐容-S级品'!$L$3:$CA$3=DC$1)*('乐容-S级品'!$L$4:$CA$32)),0)</f>
      </c>
      <c r="DD81" s="280">
        <f>IFERROR(SUMPRODUCT(('控温被PRO-S级品'!$B$2:$B$10=$B81)*('控温被PRO-S级品'!$E$1:$BE$1=DD$1)*('控温被PRO-S级品'!$E$2:$BE$10)),0)+IFERROR(SUMPRODUCT(('冬被-S级品'!$B$2:$B$10=$B81)*('冬被-S级品'!$E$1:$AW$1=DD$1)*('冬被-S级品'!$E$2:$AW$10)),0)+IFERROR(SUMPRODUCT(('白止-S级品'!$A$2:$A$26=$B81)*('白止-S级品'!$D$1:$AV$1=DD$1)*('白止-S级品'!$D$2:$AV$26)),0)+IFERROR(SUMPRODUCT(('乐容-S级品'!$A$4:$A$32=$B81)*('乐容-S级品'!$L$3:$CA$3=DD$1)*('乐容-S级品'!$L$4:$CA$32)),0)</f>
      </c>
      <c r="DE81" s="280">
        <f>IFERROR(SUMPRODUCT(('控温被PRO-S级品'!$B$2:$B$10=$B81)*('控温被PRO-S级品'!$E$1:$BE$1=DE$1)*('控温被PRO-S级品'!$E$2:$BE$10)),0)+IFERROR(SUMPRODUCT(('冬被-S级品'!$B$2:$B$10=$B81)*('冬被-S级品'!$E$1:$AW$1=DE$1)*('冬被-S级品'!$E$2:$AW$10)),0)+IFERROR(SUMPRODUCT(('白止-S级品'!$A$2:$A$26=$B81)*('白止-S级品'!$D$1:$AV$1=DE$1)*('白止-S级品'!$D$2:$AV$26)),0)+IFERROR(SUMPRODUCT(('乐容-S级品'!$A$4:$A$32=$B81)*('乐容-S级品'!$L$3:$CA$3=DE$1)*('乐容-S级品'!$L$4:$CA$32)),0)</f>
      </c>
      <c r="DF81" s="280">
        <f>IFERROR(SUMPRODUCT(('控温被PRO-S级品'!$B$2:$B$10=$B81)*('控温被PRO-S级品'!$E$1:$BE$1=DF$1)*('控温被PRO-S级品'!$E$2:$BE$10)),0)+IFERROR(SUMPRODUCT(('冬被-S级品'!$B$2:$B$10=$B81)*('冬被-S级品'!$E$1:$AW$1=DF$1)*('冬被-S级品'!$E$2:$AW$10)),0)+IFERROR(SUMPRODUCT(('白止-S级品'!$A$2:$A$26=$B81)*('白止-S级品'!$D$1:$AV$1=DF$1)*('白止-S级品'!$D$2:$AV$26)),0)+IFERROR(SUMPRODUCT(('乐容-S级品'!$A$4:$A$32=$B81)*('乐容-S级品'!$L$3:$CA$3=DF$1)*('乐容-S级品'!$L$4:$CA$32)),0)</f>
      </c>
      <c r="DG81" s="280">
        <f>IFERROR(SUMPRODUCT(('控温被PRO-S级品'!$B$2:$B$10=$B81)*('控温被PRO-S级品'!$E$1:$BE$1=DG$1)*('控温被PRO-S级品'!$E$2:$BE$10)),0)+IFERROR(SUMPRODUCT(('冬被-S级品'!$B$2:$B$10=$B81)*('冬被-S级品'!$E$1:$AW$1=DG$1)*('冬被-S级品'!$E$2:$AW$10)),0)+IFERROR(SUMPRODUCT(('白止-S级品'!$A$2:$A$26=$B81)*('白止-S级品'!$D$1:$AV$1=DG$1)*('白止-S级品'!$D$2:$AV$26)),0)+IFERROR(SUMPRODUCT(('乐容-S级品'!$A$4:$A$32=$B81)*('乐容-S级品'!$L$3:$CA$3=DG$1)*('乐容-S级品'!$L$4:$CA$32)),0)</f>
      </c>
      <c r="DH81" s="280">
        <f>IFERROR(SUMPRODUCT(('控温被PRO-S级品'!$B$2:$B$10=$B81)*('控温被PRO-S级品'!$E$1:$BE$1=DH$1)*('控温被PRO-S级品'!$E$2:$BE$10)),0)+IFERROR(SUMPRODUCT(('冬被-S级品'!$B$2:$B$10=$B81)*('冬被-S级品'!$E$1:$AW$1=DH$1)*('冬被-S级品'!$E$2:$AW$10)),0)+IFERROR(SUMPRODUCT(('白止-S级品'!$A$2:$A$26=$B81)*('白止-S级品'!$D$1:$AV$1=DH$1)*('白止-S级品'!$D$2:$AV$26)),0)+IFERROR(SUMPRODUCT(('乐容-S级品'!$A$4:$A$32=$B81)*('乐容-S级品'!$L$3:$CA$3=DH$1)*('乐容-S级品'!$L$4:$CA$32)),0)</f>
      </c>
      <c r="DI81" s="280">
        <f>IFERROR(SUMPRODUCT(('控温被PRO-S级品'!$B$2:$B$10=$B81)*('控温被PRO-S级品'!$E$1:$BE$1=DI$1)*('控温被PRO-S级品'!$E$2:$BE$10)),0)+IFERROR(SUMPRODUCT(('冬被-S级品'!$B$2:$B$10=$B81)*('冬被-S级品'!$E$1:$AW$1=DI$1)*('冬被-S级品'!$E$2:$AW$10)),0)+IFERROR(SUMPRODUCT(('白止-S级品'!$A$2:$A$26=$B81)*('白止-S级品'!$D$1:$AV$1=DI$1)*('白止-S级品'!$D$2:$AV$26)),0)+IFERROR(SUMPRODUCT(('乐容-S级品'!$A$4:$A$32=$B81)*('乐容-S级品'!$L$3:$CA$3=DI$1)*('乐容-S级品'!$L$4:$CA$32)),0)</f>
      </c>
      <c r="DJ81" s="280">
        <f>IFERROR(SUMPRODUCT(('控温被PRO-S级品'!$B$2:$B$10=$B81)*('控温被PRO-S级品'!$E$1:$BE$1=DJ$1)*('控温被PRO-S级品'!$E$2:$BE$10)),0)+IFERROR(SUMPRODUCT(('冬被-S级品'!$B$2:$B$10=$B81)*('冬被-S级品'!$E$1:$AW$1=DJ$1)*('冬被-S级品'!$E$2:$AW$10)),0)+IFERROR(SUMPRODUCT(('白止-S级品'!$A$2:$A$26=$B81)*('白止-S级品'!$D$1:$AV$1=DJ$1)*('白止-S级品'!$D$2:$AV$26)),0)+IFERROR(SUMPRODUCT(('乐容-S级品'!$A$4:$A$32=$B81)*('乐容-S级品'!$L$3:$CA$3=DJ$1)*('乐容-S级品'!$L$4:$CA$32)),0)</f>
      </c>
      <c r="DK81" s="280"/>
      <c r="DL81" s="280"/>
      <c r="DM81" s="280"/>
      <c r="DN81" s="280"/>
      <c r="DO81" s="280"/>
      <c r="DP81" s="280"/>
      <c r="DQ81" s="280"/>
      <c r="DR81" s="280"/>
      <c r="DS81" s="280"/>
      <c r="DT81" s="280"/>
      <c r="DU81" s="280"/>
      <c r="DV81" s="280"/>
      <c r="DW81" s="280">
        <f>VLOOKUP(B81,'系统编码规格'!A:C,3,FALSE)</f>
      </c>
      <c r="DX81" s="280"/>
      <c r="DY81" s="280"/>
      <c r="DZ81" s="280"/>
      <c r="EA81" s="280"/>
      <c r="EB81" s="280"/>
      <c r="EC81" s="280"/>
      <c r="ED81" s="280"/>
      <c r="EE81" s="280"/>
      <c r="EF81" s="280"/>
      <c r="EG81" s="280"/>
      <c r="EH81" s="280"/>
      <c r="EI81" s="280"/>
      <c r="EJ81" s="280"/>
      <c r="EK81" s="280"/>
      <c r="EL81" s="280"/>
      <c r="EM81" s="280"/>
      <c r="EN81" s="280"/>
      <c r="EO81" s="280"/>
      <c r="EP81" s="280"/>
      <c r="EQ81" s="280"/>
      <c r="ER81" s="280"/>
      <c r="ES81" s="280"/>
      <c r="ET81" s="280"/>
      <c r="EU81" s="280"/>
      <c r="EV81" s="280"/>
      <c r="EW81" s="280"/>
      <c r="EX81" s="280"/>
      <c r="EY81" s="280"/>
      <c r="EZ81" s="280"/>
      <c r="FA81" s="280"/>
      <c r="FB81" s="280"/>
      <c r="FC81" s="280"/>
      <c r="FD81" s="280"/>
      <c r="FE81" s="280"/>
      <c r="FF81" s="280"/>
      <c r="FG81" s="280"/>
      <c r="FH81" s="280"/>
      <c r="FI81" s="280"/>
      <c r="FJ81" s="280"/>
      <c r="FK81" s="280"/>
      <c r="FL81" s="280"/>
      <c r="FM81" s="280"/>
      <c r="FN81" s="280"/>
      <c r="FO81" s="280"/>
      <c r="FP81" s="280"/>
      <c r="FQ81" s="280"/>
      <c r="FR81" s="280"/>
      <c r="FS81" s="280"/>
      <c r="FT81" s="280"/>
      <c r="FU81" s="280"/>
      <c r="FV81" s="280"/>
      <c r="FW81" s="280"/>
      <c r="FX81" s="280"/>
      <c r="FY81" s="280"/>
      <c r="FZ81" s="280"/>
      <c r="GA81" s="280"/>
      <c r="GB81" s="280"/>
      <c r="GC81" s="280"/>
      <c r="GD81" s="280"/>
      <c r="GE81" s="280"/>
      <c r="GF81" s="280"/>
      <c r="GG81" s="280"/>
      <c r="GH81" s="280"/>
      <c r="GI81" s="280"/>
      <c r="GJ81" s="280"/>
      <c r="GK81" s="280"/>
      <c r="GL81" s="280"/>
      <c r="GM81" s="280"/>
      <c r="GN81" s="280"/>
      <c r="GO81" s="280"/>
      <c r="GP81" s="280"/>
      <c r="GQ81" s="280"/>
      <c r="GR81" s="280"/>
      <c r="GS81" s="280"/>
      <c r="GT81" s="280"/>
      <c r="GU81" s="280"/>
      <c r="GV81" s="280"/>
    </row>
    <row r="82">
      <c r="A82" s="309" t="str">
        <v>乐容</v>
      </c>
      <c r="B82" s="310" t="str">
        <v>0105100051-0.9</v>
      </c>
      <c r="C82" s="309" t="str">
        <v>亚朵星球 普兰特空气感薄垫</v>
      </c>
      <c r="D82" s="309" t="str">
        <v>90*190*5cm</v>
      </c>
      <c r="E82">
        <f>SUM(F82:GX82)</f>
      </c>
      <c r="F82" s="280">
        <f>IFERROR(SUMPRODUCT(('控温被PRO-S级品'!$B$2:$B$10=$B82)*('控温被PRO-S级品'!$E$1:$BE$1=F$1)*('控温被PRO-S级品'!$E$2:$BE$10)),0)+IFERROR(SUMPRODUCT(('冬被-S级品'!$B$2:$B$10=$B82)*('冬被-S级品'!$E$1:$AW$1=F$1)*('冬被-S级品'!$E$2:$AW$10)),0)+IFERROR(SUMPRODUCT(('白止-S级品'!$A$2:$A$26=$B82)*('白止-S级品'!$D$1:$AV$1=F$1)*('白止-S级品'!$D$2:$AV$26)),0)+IFERROR(SUMPRODUCT(('乐容-S级品'!$A$4:$A$32=$B82)*('乐容-S级品'!$L$3:$CA$3=F$1)*('乐容-S级品'!$L$4:$CA$32)),0)</f>
      </c>
      <c r="G82" s="280">
        <f>IFERROR(SUMPRODUCT(('控温被PRO-S级品'!$B$2:$B$10=$B82)*('控温被PRO-S级品'!$E$1:$BE$1=G$1)*('控温被PRO-S级品'!$E$2:$BE$10)),0)+IFERROR(SUMPRODUCT(('冬被-S级品'!$B$2:$B$10=$B82)*('冬被-S级品'!$E$1:$AW$1=G$1)*('冬被-S级品'!$E$2:$AW$10)),0)+IFERROR(SUMPRODUCT(('白止-S级品'!$A$2:$A$26=$B82)*('白止-S级品'!$D$1:$AV$1=G$1)*('白止-S级品'!$D$2:$AV$26)),0)+IFERROR(SUMPRODUCT(('乐容-S级品'!$A$4:$A$32=$B82)*('乐容-S级品'!$L$3:$CA$3=G$1)*('乐容-S级品'!$L$4:$CA$32)),0)</f>
      </c>
      <c r="H82" s="280">
        <f>IFERROR(SUMPRODUCT(('控温被PRO-S级品'!$B$2:$B$10=$B82)*('控温被PRO-S级品'!$E$1:$BE$1=H$1)*('控温被PRO-S级品'!$E$2:$BE$10)),0)+IFERROR(SUMPRODUCT(('冬被-S级品'!$B$2:$B$10=$B82)*('冬被-S级品'!$E$1:$AW$1=H$1)*('冬被-S级品'!$E$2:$AW$10)),0)+IFERROR(SUMPRODUCT(('白止-S级品'!$A$2:$A$26=$B82)*('白止-S级品'!$D$1:$AV$1=H$1)*('白止-S级品'!$D$2:$AV$26)),0)+IFERROR(SUMPRODUCT(('乐容-S级品'!$A$4:$A$32=$B82)*('乐容-S级品'!$L$3:$CA$3=H$1)*('乐容-S级品'!$L$4:$CA$32)),0)</f>
      </c>
      <c r="I82" s="280">
        <f>IFERROR(SUMPRODUCT(('控温被PRO-S级品'!$B$2:$B$10=$B82)*('控温被PRO-S级品'!$E$1:$BE$1=I$1)*('控温被PRO-S级品'!$E$2:$BE$10)),0)+IFERROR(SUMPRODUCT(('冬被-S级品'!$B$2:$B$10=$B82)*('冬被-S级品'!$E$1:$AW$1=I$1)*('冬被-S级品'!$E$2:$AW$10)),0)+IFERROR(SUMPRODUCT(('白止-S级品'!$A$2:$A$26=$B82)*('白止-S级品'!$D$1:$AV$1=I$1)*('白止-S级品'!$D$2:$AV$26)),0)+IFERROR(SUMPRODUCT(('乐容-S级品'!$A$4:$A$32=$B82)*('乐容-S级品'!$L$3:$CA$3=I$1)*('乐容-S级品'!$L$4:$CA$32)),0)</f>
      </c>
      <c r="J82" s="280">
        <f>IFERROR(SUMPRODUCT(('控温被PRO-S级品'!$B$2:$B$10=$B82)*('控温被PRO-S级品'!$E$1:$BE$1=J$1)*('控温被PRO-S级品'!$E$2:$BE$10)),0)+IFERROR(SUMPRODUCT(('冬被-S级品'!$B$2:$B$10=$B82)*('冬被-S级品'!$E$1:$AW$1=J$1)*('冬被-S级品'!$E$2:$AW$10)),0)+IFERROR(SUMPRODUCT(('白止-S级品'!$A$2:$A$26=$B82)*('白止-S级品'!$D$1:$AV$1=J$1)*('白止-S级品'!$D$2:$AV$26)),0)+IFERROR(SUMPRODUCT(('乐容-S级品'!$A$4:$A$32=$B82)*('乐容-S级品'!$L$3:$CA$3=J$1)*('乐容-S级品'!$L$4:$CA$32)),0)</f>
      </c>
      <c r="K82" s="280">
        <f>IFERROR(SUMPRODUCT(('控温被PRO-S级品'!$B$2:$B$10=$B82)*('控温被PRO-S级品'!$E$1:$BE$1=K$1)*('控温被PRO-S级品'!$E$2:$BE$10)),0)+IFERROR(SUMPRODUCT(('冬被-S级品'!$B$2:$B$10=$B82)*('冬被-S级品'!$E$1:$AW$1=K$1)*('冬被-S级品'!$E$2:$AW$10)),0)+IFERROR(SUMPRODUCT(('白止-S级品'!$A$2:$A$26=$B82)*('白止-S级品'!$D$1:$AV$1=K$1)*('白止-S级品'!$D$2:$AV$26)),0)+IFERROR(SUMPRODUCT(('乐容-S级品'!$A$4:$A$32=$B82)*('乐容-S级品'!$L$3:$CA$3=K$1)*('乐容-S级品'!$L$4:$CA$32)),0)</f>
      </c>
      <c r="L82" s="280">
        <f>IFERROR(SUMPRODUCT(('控温被PRO-S级品'!$B$2:$B$10=$B82)*('控温被PRO-S级品'!$E$1:$BE$1=L$1)*('控温被PRO-S级品'!$E$2:$BE$10)),0)+IFERROR(SUMPRODUCT(('冬被-S级品'!$B$2:$B$10=$B82)*('冬被-S级品'!$E$1:$AW$1=L$1)*('冬被-S级品'!$E$2:$AW$10)),0)+IFERROR(SUMPRODUCT(('白止-S级品'!$A$2:$A$26=$B82)*('白止-S级品'!$D$1:$AV$1=L$1)*('白止-S级品'!$D$2:$AV$26)),0)+IFERROR(SUMPRODUCT(('乐容-S级品'!$A$4:$A$32=$B82)*('乐容-S级品'!$L$3:$CA$3=L$1)*('乐容-S级品'!$L$4:$CA$32)),0)</f>
      </c>
      <c r="M82" s="280">
        <f>IFERROR(SUMPRODUCT(('控温被PRO-S级品'!$B$2:$B$10=$B82)*('控温被PRO-S级品'!$E$1:$BE$1=M$1)*('控温被PRO-S级品'!$E$2:$BE$10)),0)+IFERROR(SUMPRODUCT(('冬被-S级品'!$B$2:$B$10=$B82)*('冬被-S级品'!$E$1:$AW$1=M$1)*('冬被-S级品'!$E$2:$AW$10)),0)+IFERROR(SUMPRODUCT(('白止-S级品'!$A$2:$A$26=$B82)*('白止-S级品'!$D$1:$AV$1=M$1)*('白止-S级品'!$D$2:$AV$26)),0)+IFERROR(SUMPRODUCT(('乐容-S级品'!$A$4:$A$32=$B82)*('乐容-S级品'!$L$3:$CA$3=M$1)*('乐容-S级品'!$L$4:$CA$32)),0)</f>
      </c>
      <c r="N82" s="280">
        <f>IFERROR(SUMPRODUCT(('控温被PRO-S级品'!$B$2:$B$10=$B82)*('控温被PRO-S级品'!$E$1:$BE$1=N$1)*('控温被PRO-S级品'!$E$2:$BE$10)),0)+IFERROR(SUMPRODUCT(('冬被-S级品'!$B$2:$B$10=$B82)*('冬被-S级品'!$E$1:$AW$1=N$1)*('冬被-S级品'!$E$2:$AW$10)),0)+IFERROR(SUMPRODUCT(('白止-S级品'!$A$2:$A$26=$B82)*('白止-S级品'!$D$1:$AV$1=N$1)*('白止-S级品'!$D$2:$AV$26)),0)+IFERROR(SUMPRODUCT(('乐容-S级品'!$A$4:$A$32=$B82)*('乐容-S级品'!$L$3:$CA$3=N$1)*('乐容-S级品'!$L$4:$CA$32)),0)</f>
      </c>
      <c r="O82" s="280">
        <f>IFERROR(SUMPRODUCT(('控温被PRO-S级品'!$B$2:$B$10=$B82)*('控温被PRO-S级品'!$E$1:$BE$1=O$1)*('控温被PRO-S级品'!$E$2:$BE$10)),0)+IFERROR(SUMPRODUCT(('冬被-S级品'!$B$2:$B$10=$B82)*('冬被-S级品'!$E$1:$AW$1=O$1)*('冬被-S级品'!$E$2:$AW$10)),0)+IFERROR(SUMPRODUCT(('白止-S级品'!$A$2:$A$26=$B82)*('白止-S级品'!$D$1:$AV$1=O$1)*('白止-S级品'!$D$2:$AV$26)),0)+IFERROR(SUMPRODUCT(('乐容-S级品'!$A$4:$A$32=$B82)*('乐容-S级品'!$L$3:$CA$3=O$1)*('乐容-S级品'!$L$4:$CA$32)),0)</f>
      </c>
      <c r="P82" s="280">
        <f>IFERROR(SUMPRODUCT(('控温被PRO-S级品'!$B$2:$B$10=$B82)*('控温被PRO-S级品'!$E$1:$BE$1=P$1)*('控温被PRO-S级品'!$E$2:$BE$10)),0)+IFERROR(SUMPRODUCT(('冬被-S级品'!$B$2:$B$10=$B82)*('冬被-S级品'!$E$1:$AW$1=P$1)*('冬被-S级品'!$E$2:$AW$10)),0)+IFERROR(SUMPRODUCT(('白止-S级品'!$A$2:$A$26=$B82)*('白止-S级品'!$D$1:$AV$1=P$1)*('白止-S级品'!$D$2:$AV$26)),0)+IFERROR(SUMPRODUCT(('乐容-S级品'!$A$4:$A$32=$B82)*('乐容-S级品'!$L$3:$CA$3=P$1)*('乐容-S级品'!$L$4:$CA$32)),0)</f>
      </c>
      <c r="Q82" s="280">
        <f>IFERROR(SUMPRODUCT(('控温被PRO-S级品'!$B$2:$B$10=$B82)*('控温被PRO-S级品'!$E$1:$BE$1=Q$1)*('控温被PRO-S级品'!$E$2:$BE$10)),0)+IFERROR(SUMPRODUCT(('冬被-S级品'!$B$2:$B$10=$B82)*('冬被-S级品'!$E$1:$AW$1=Q$1)*('冬被-S级品'!$E$2:$AW$10)),0)+IFERROR(SUMPRODUCT(('白止-S级品'!$A$2:$A$26=$B82)*('白止-S级品'!$D$1:$AV$1=Q$1)*('白止-S级品'!$D$2:$AV$26)),0)+IFERROR(SUMPRODUCT(('乐容-S级品'!$A$4:$A$32=$B82)*('乐容-S级品'!$L$3:$CA$3=Q$1)*('乐容-S级品'!$L$4:$CA$32)),0)</f>
      </c>
      <c r="R82" s="280">
        <f>IFERROR(SUMPRODUCT(('控温被PRO-S级品'!$B$2:$B$10=$B82)*('控温被PRO-S级品'!$E$1:$BE$1=R$1)*('控温被PRO-S级品'!$E$2:$BE$10)),0)+IFERROR(SUMPRODUCT(('冬被-S级品'!$B$2:$B$10=$B82)*('冬被-S级品'!$E$1:$AW$1=R$1)*('冬被-S级品'!$E$2:$AW$10)),0)+IFERROR(SUMPRODUCT(('白止-S级品'!$A$2:$A$26=$B82)*('白止-S级品'!$D$1:$AV$1=R$1)*('白止-S级品'!$D$2:$AV$26)),0)+IFERROR(SUMPRODUCT(('乐容-S级品'!$A$4:$A$32=$B82)*('乐容-S级品'!$L$3:$CA$3=R$1)*('乐容-S级品'!$L$4:$CA$32)),0)</f>
      </c>
      <c r="S82" s="280">
        <f>IFERROR(SUMPRODUCT(('控温被PRO-S级品'!$B$2:$B$10=$B82)*('控温被PRO-S级品'!$E$1:$BE$1=S$1)*('控温被PRO-S级品'!$E$2:$BE$10)),0)+IFERROR(SUMPRODUCT(('冬被-S级品'!$B$2:$B$10=$B82)*('冬被-S级品'!$E$1:$AW$1=S$1)*('冬被-S级品'!$E$2:$AW$10)),0)+IFERROR(SUMPRODUCT(('白止-S级品'!$A$2:$A$26=$B82)*('白止-S级品'!$D$1:$AV$1=S$1)*('白止-S级品'!$D$2:$AV$26)),0)+IFERROR(SUMPRODUCT(('乐容-S级品'!$A$4:$A$32=$B82)*('乐容-S级品'!$L$3:$CA$3=S$1)*('乐容-S级品'!$L$4:$CA$32)),0)</f>
      </c>
      <c r="T82" s="280">
        <f>IFERROR(SUMPRODUCT(('控温被PRO-S级品'!$B$2:$B$10=$B82)*('控温被PRO-S级品'!$E$1:$BE$1=T$1)*('控温被PRO-S级品'!$E$2:$BE$10)),0)+IFERROR(SUMPRODUCT(('冬被-S级品'!$B$2:$B$10=$B82)*('冬被-S级品'!$E$1:$AW$1=T$1)*('冬被-S级品'!$E$2:$AW$10)),0)+IFERROR(SUMPRODUCT(('白止-S级品'!$A$2:$A$26=$B82)*('白止-S级品'!$D$1:$AV$1=T$1)*('白止-S级品'!$D$2:$AV$26)),0)+IFERROR(SUMPRODUCT(('乐容-S级品'!$A$4:$A$32=$B82)*('乐容-S级品'!$L$3:$CA$3=T$1)*('乐容-S级品'!$L$4:$CA$32)),0)</f>
      </c>
      <c r="U82" s="280">
        <f>IFERROR(SUMPRODUCT(('控温被PRO-S级品'!$B$2:$B$10=$B82)*('控温被PRO-S级品'!$E$1:$BE$1=U$1)*('控温被PRO-S级品'!$E$2:$BE$10)),0)+IFERROR(SUMPRODUCT(('冬被-S级品'!$B$2:$B$10=$B82)*('冬被-S级品'!$E$1:$AW$1=U$1)*('冬被-S级品'!$E$2:$AW$10)),0)+IFERROR(SUMPRODUCT(('白止-S级品'!$A$2:$A$26=$B82)*('白止-S级品'!$D$1:$AV$1=U$1)*('白止-S级品'!$D$2:$AV$26)),0)+IFERROR(SUMPRODUCT(('乐容-S级品'!$A$4:$A$32=$B82)*('乐容-S级品'!$L$3:$CA$3=U$1)*('乐容-S级品'!$L$4:$CA$32)),0)</f>
      </c>
      <c r="V82" s="280">
        <f>IFERROR(SUMPRODUCT(('控温被PRO-S级品'!$B$2:$B$10=$B82)*('控温被PRO-S级品'!$E$1:$BE$1=V$1)*('控温被PRO-S级品'!$E$2:$BE$10)),0)+IFERROR(SUMPRODUCT(('冬被-S级品'!$B$2:$B$10=$B82)*('冬被-S级品'!$E$1:$AW$1=V$1)*('冬被-S级品'!$E$2:$AW$10)),0)+IFERROR(SUMPRODUCT(('白止-S级品'!$A$2:$A$26=$B82)*('白止-S级品'!$D$1:$AV$1=V$1)*('白止-S级品'!$D$2:$AV$26)),0)+IFERROR(SUMPRODUCT(('乐容-S级品'!$A$4:$A$32=$B82)*('乐容-S级品'!$L$3:$CA$3=V$1)*('乐容-S级品'!$L$4:$CA$32)),0)</f>
      </c>
      <c r="W82" s="280">
        <f>IFERROR(SUMPRODUCT(('控温被PRO-S级品'!$B$2:$B$10=$B82)*('控温被PRO-S级品'!$E$1:$BE$1=W$1)*('控温被PRO-S级品'!$E$2:$BE$10)),0)+IFERROR(SUMPRODUCT(('冬被-S级品'!$B$2:$B$10=$B82)*('冬被-S级品'!$E$1:$AW$1=W$1)*('冬被-S级品'!$E$2:$AW$10)),0)+IFERROR(SUMPRODUCT(('白止-S级品'!$A$2:$A$26=$B82)*('白止-S级品'!$D$1:$AV$1=W$1)*('白止-S级品'!$D$2:$AV$26)),0)+IFERROR(SUMPRODUCT(('乐容-S级品'!$A$4:$A$32=$B82)*('乐容-S级品'!$L$3:$CA$3=W$1)*('乐容-S级品'!$L$4:$CA$32)),0)</f>
      </c>
      <c r="X82" s="280">
        <f>IFERROR(SUMPRODUCT(('控温被PRO-S级品'!$B$2:$B$10=$B82)*('控温被PRO-S级品'!$E$1:$BE$1=X$1)*('控温被PRO-S级品'!$E$2:$BE$10)),0)+IFERROR(SUMPRODUCT(('冬被-S级品'!$B$2:$B$10=$B82)*('冬被-S级品'!$E$1:$AW$1=X$1)*('冬被-S级品'!$E$2:$AW$10)),0)+IFERROR(SUMPRODUCT(('白止-S级品'!$A$2:$A$26=$B82)*('白止-S级品'!$D$1:$AV$1=X$1)*('白止-S级品'!$D$2:$AV$26)),0)+IFERROR(SUMPRODUCT(('乐容-S级品'!$A$4:$A$32=$B82)*('乐容-S级品'!$L$3:$CA$3=X$1)*('乐容-S级品'!$L$4:$CA$32)),0)</f>
      </c>
      <c r="Y82" s="280">
        <f>IFERROR(SUMPRODUCT(('控温被PRO-S级品'!$B$2:$B$10=$B82)*('控温被PRO-S级品'!$E$1:$BE$1=Y$1)*('控温被PRO-S级品'!$E$2:$BE$10)),0)+IFERROR(SUMPRODUCT(('冬被-S级品'!$B$2:$B$10=$B82)*('冬被-S级品'!$E$1:$AW$1=Y$1)*('冬被-S级品'!$E$2:$AW$10)),0)+IFERROR(SUMPRODUCT(('白止-S级品'!$A$2:$A$26=$B82)*('白止-S级品'!$D$1:$AV$1=Y$1)*('白止-S级品'!$D$2:$AV$26)),0)+IFERROR(SUMPRODUCT(('乐容-S级品'!$A$4:$A$32=$B82)*('乐容-S级品'!$L$3:$CA$3=Y$1)*('乐容-S级品'!$L$4:$CA$32)),0)</f>
      </c>
      <c r="Z82" s="280">
        <f>IFERROR(SUMPRODUCT(('控温被PRO-S级品'!$B$2:$B$10=$B82)*('控温被PRO-S级品'!$E$1:$BE$1=Z$1)*('控温被PRO-S级品'!$E$2:$BE$10)),0)+IFERROR(SUMPRODUCT(('冬被-S级品'!$B$2:$B$10=$B82)*('冬被-S级品'!$E$1:$AW$1=Z$1)*('冬被-S级品'!$E$2:$AW$10)),0)+IFERROR(SUMPRODUCT(('白止-S级品'!$A$2:$A$26=$B82)*('白止-S级品'!$D$1:$AV$1=Z$1)*('白止-S级品'!$D$2:$AV$26)),0)+IFERROR(SUMPRODUCT(('乐容-S级品'!$A$4:$A$32=$B82)*('乐容-S级品'!$L$3:$CA$3=Z$1)*('乐容-S级品'!$L$4:$CA$32)),0)</f>
      </c>
      <c r="AA82" s="280">
        <f>IFERROR(SUMPRODUCT(('控温被PRO-S级品'!$B$2:$B$10=$B82)*('控温被PRO-S级品'!$E$1:$BE$1=AA$1)*('控温被PRO-S级品'!$E$2:$BE$10)),0)+IFERROR(SUMPRODUCT(('冬被-S级品'!$B$2:$B$10=$B82)*('冬被-S级品'!$E$1:$AW$1=AA$1)*('冬被-S级品'!$E$2:$AW$10)),0)+IFERROR(SUMPRODUCT(('白止-S级品'!$A$2:$A$26=$B82)*('白止-S级品'!$D$1:$AV$1=AA$1)*('白止-S级品'!$D$2:$AV$26)),0)+IFERROR(SUMPRODUCT(('乐容-S级品'!$A$4:$A$32=$B82)*('乐容-S级品'!$L$3:$CA$3=AA$1)*('乐容-S级品'!$L$4:$CA$32)),0)</f>
      </c>
      <c r="AB82" s="280">
        <f>IFERROR(SUMPRODUCT(('控温被PRO-S级品'!$B$2:$B$10=$B82)*('控温被PRO-S级品'!$E$1:$BE$1=AB$1)*('控温被PRO-S级品'!$E$2:$BE$10)),0)+IFERROR(SUMPRODUCT(('冬被-S级品'!$B$2:$B$10=$B82)*('冬被-S级品'!$E$1:$AW$1=AB$1)*('冬被-S级品'!$E$2:$AW$10)),0)+IFERROR(SUMPRODUCT(('白止-S级品'!$A$2:$A$26=$B82)*('白止-S级品'!$D$1:$AV$1=AB$1)*('白止-S级品'!$D$2:$AV$26)),0)+IFERROR(SUMPRODUCT(('乐容-S级品'!$A$4:$A$32=$B82)*('乐容-S级品'!$L$3:$CA$3=AB$1)*('乐容-S级品'!$L$4:$CA$32)),0)</f>
      </c>
      <c r="AC82" s="280">
        <f>IFERROR(SUMPRODUCT(('控温被PRO-S级品'!$B$2:$B$10=$B82)*('控温被PRO-S级品'!$E$1:$BE$1=AC$1)*('控温被PRO-S级品'!$E$2:$BE$10)),0)+IFERROR(SUMPRODUCT(('冬被-S级品'!$B$2:$B$10=$B82)*('冬被-S级品'!$E$1:$AW$1=AC$1)*('冬被-S级品'!$E$2:$AW$10)),0)+IFERROR(SUMPRODUCT(('白止-S级品'!$A$2:$A$26=$B82)*('白止-S级品'!$D$1:$AV$1=AC$1)*('白止-S级品'!$D$2:$AV$26)),0)+IFERROR(SUMPRODUCT(('乐容-S级品'!$A$4:$A$32=$B82)*('乐容-S级品'!$L$3:$CA$3=AC$1)*('乐容-S级品'!$L$4:$CA$32)),0)</f>
      </c>
      <c r="AD82" s="280">
        <f>IFERROR(SUMPRODUCT(('控温被PRO-S级品'!$B$2:$B$10=$B82)*('控温被PRO-S级品'!$E$1:$BE$1=AD$1)*('控温被PRO-S级品'!$E$2:$BE$10)),0)+IFERROR(SUMPRODUCT(('冬被-S级品'!$B$2:$B$10=$B82)*('冬被-S级品'!$E$1:$AW$1=AD$1)*('冬被-S级品'!$E$2:$AW$10)),0)+IFERROR(SUMPRODUCT(('白止-S级品'!$A$2:$A$26=$B82)*('白止-S级品'!$D$1:$AV$1=AD$1)*('白止-S级品'!$D$2:$AV$26)),0)+IFERROR(SUMPRODUCT(('乐容-S级品'!$A$4:$A$32=$B82)*('乐容-S级品'!$L$3:$CA$3=AD$1)*('乐容-S级品'!$L$4:$CA$32)),0)</f>
      </c>
      <c r="AE82" s="280">
        <f>IFERROR(SUMPRODUCT(('控温被PRO-S级品'!$B$2:$B$10=$B82)*('控温被PRO-S级品'!$E$1:$BE$1=AE$1)*('控温被PRO-S级品'!$E$2:$BE$10)),0)+IFERROR(SUMPRODUCT(('冬被-S级品'!$B$2:$B$10=$B82)*('冬被-S级品'!$E$1:$AW$1=AE$1)*('冬被-S级品'!$E$2:$AW$10)),0)+IFERROR(SUMPRODUCT(('白止-S级品'!$A$2:$A$26=$B82)*('白止-S级品'!$D$1:$AV$1=AE$1)*('白止-S级品'!$D$2:$AV$26)),0)+IFERROR(SUMPRODUCT(('乐容-S级品'!$A$4:$A$32=$B82)*('乐容-S级品'!$L$3:$CA$3=AE$1)*('乐容-S级品'!$L$4:$CA$32)),0)</f>
      </c>
      <c r="AF82" s="280">
        <f>IFERROR(SUMPRODUCT(('控温被PRO-S级品'!$B$2:$B$10=$B82)*('控温被PRO-S级品'!$E$1:$BE$1=AF$1)*('控温被PRO-S级品'!$E$2:$BE$10)),0)+IFERROR(SUMPRODUCT(('冬被-S级品'!$B$2:$B$10=$B82)*('冬被-S级品'!$E$1:$AW$1=AF$1)*('冬被-S级品'!$E$2:$AW$10)),0)+IFERROR(SUMPRODUCT(('白止-S级品'!$A$2:$A$26=$B82)*('白止-S级品'!$D$1:$AV$1=AF$1)*('白止-S级品'!$D$2:$AV$26)),0)+IFERROR(SUMPRODUCT(('乐容-S级品'!$A$4:$A$32=$B82)*('乐容-S级品'!$L$3:$CA$3=AF$1)*('乐容-S级品'!$L$4:$CA$32)),0)</f>
      </c>
      <c r="AG82" s="280">
        <f>IFERROR(SUMPRODUCT(('控温被PRO-S级品'!$B$2:$B$10=$B82)*('控温被PRO-S级品'!$E$1:$BE$1=AG$1)*('控温被PRO-S级品'!$E$2:$BE$10)),0)+IFERROR(SUMPRODUCT(('冬被-S级品'!$B$2:$B$10=$B82)*('冬被-S级品'!$E$1:$AW$1=AG$1)*('冬被-S级品'!$E$2:$AW$10)),0)+IFERROR(SUMPRODUCT(('白止-S级品'!$A$2:$A$26=$B82)*('白止-S级品'!$D$1:$AV$1=AG$1)*('白止-S级品'!$D$2:$AV$26)),0)+IFERROR(SUMPRODUCT(('乐容-S级品'!$A$4:$A$32=$B82)*('乐容-S级品'!$L$3:$CA$3=AG$1)*('乐容-S级品'!$L$4:$CA$32)),0)</f>
      </c>
      <c r="AH82" s="280">
        <f>IFERROR(SUMPRODUCT(('控温被PRO-S级品'!$B$2:$B$10=$B82)*('控温被PRO-S级品'!$E$1:$BE$1=AH$1)*('控温被PRO-S级品'!$E$2:$BE$10)),0)+IFERROR(SUMPRODUCT(('冬被-S级品'!$B$2:$B$10=$B82)*('冬被-S级品'!$E$1:$AW$1=AH$1)*('冬被-S级品'!$E$2:$AW$10)),0)+IFERROR(SUMPRODUCT(('白止-S级品'!$A$2:$A$26=$B82)*('白止-S级品'!$D$1:$AV$1=AH$1)*('白止-S级品'!$D$2:$AV$26)),0)+IFERROR(SUMPRODUCT(('乐容-S级品'!$A$4:$A$32=$B82)*('乐容-S级品'!$L$3:$CA$3=AH$1)*('乐容-S级品'!$L$4:$CA$32)),0)</f>
      </c>
      <c r="AI82" s="280">
        <f>IFERROR(SUMPRODUCT(('控温被PRO-S级品'!$B$2:$B$10=$B82)*('控温被PRO-S级品'!$E$1:$BE$1=AI$1)*('控温被PRO-S级品'!$E$2:$BE$10)),0)+IFERROR(SUMPRODUCT(('冬被-S级品'!$B$2:$B$10=$B82)*('冬被-S级品'!$E$1:$AW$1=AI$1)*('冬被-S级品'!$E$2:$AW$10)),0)+IFERROR(SUMPRODUCT(('白止-S级品'!$A$2:$A$26=$B82)*('白止-S级品'!$D$1:$AV$1=AI$1)*('白止-S级品'!$D$2:$AV$26)),0)+IFERROR(SUMPRODUCT(('乐容-S级品'!$A$4:$A$32=$B82)*('乐容-S级品'!$L$3:$CA$3=AI$1)*('乐容-S级品'!$L$4:$CA$32)),0)</f>
      </c>
      <c r="AJ82" s="280">
        <f>IFERROR(SUMPRODUCT(('控温被PRO-S级品'!$B$2:$B$10=$B82)*('控温被PRO-S级品'!$E$1:$BE$1=AJ$1)*('控温被PRO-S级品'!$E$2:$BE$10)),0)+IFERROR(SUMPRODUCT(('冬被-S级品'!$B$2:$B$10=$B82)*('冬被-S级品'!$E$1:$AW$1=AJ$1)*('冬被-S级品'!$E$2:$AW$10)),0)+IFERROR(SUMPRODUCT(('白止-S级品'!$A$2:$A$26=$B82)*('白止-S级品'!$D$1:$AV$1=AJ$1)*('白止-S级品'!$D$2:$AV$26)),0)+IFERROR(SUMPRODUCT(('乐容-S级品'!$A$4:$A$32=$B82)*('乐容-S级品'!$L$3:$CA$3=AJ$1)*('乐容-S级品'!$L$4:$CA$32)),0)</f>
      </c>
      <c r="AK82" s="280">
        <f>IFERROR(SUMPRODUCT(('控温被PRO-S级品'!$B$2:$B$10=$B82)*('控温被PRO-S级品'!$E$1:$BE$1=AK$1)*('控温被PRO-S级品'!$E$2:$BE$10)),0)+IFERROR(SUMPRODUCT(('冬被-S级品'!$B$2:$B$10=$B82)*('冬被-S级品'!$E$1:$AW$1=AK$1)*('冬被-S级品'!$E$2:$AW$10)),0)+IFERROR(SUMPRODUCT(('白止-S级品'!$A$2:$A$26=$B82)*('白止-S级品'!$D$1:$AV$1=AK$1)*('白止-S级品'!$D$2:$AV$26)),0)+IFERROR(SUMPRODUCT(('乐容-S级品'!$A$4:$A$32=$B82)*('乐容-S级品'!$L$3:$CA$3=AK$1)*('乐容-S级品'!$L$4:$CA$32)),0)</f>
      </c>
      <c r="AL82" s="280">
        <f>IFERROR(SUMPRODUCT(('控温被PRO-S级品'!$B$2:$B$10=$B82)*('控温被PRO-S级品'!$E$1:$BE$1=AL$1)*('控温被PRO-S级品'!$E$2:$BE$10)),0)+IFERROR(SUMPRODUCT(('冬被-S级品'!$B$2:$B$10=$B82)*('冬被-S级品'!$E$1:$AW$1=AL$1)*('冬被-S级品'!$E$2:$AW$10)),0)+IFERROR(SUMPRODUCT(('白止-S级品'!$A$2:$A$26=$B82)*('白止-S级品'!$D$1:$AV$1=AL$1)*('白止-S级品'!$D$2:$AV$26)),0)+IFERROR(SUMPRODUCT(('乐容-S级品'!$A$4:$A$32=$B82)*('乐容-S级品'!$L$3:$CA$3=AL$1)*('乐容-S级品'!$L$4:$CA$32)),0)</f>
      </c>
      <c r="AM82" s="280">
        <f>IFERROR(SUMPRODUCT(('控温被PRO-S级品'!$B$2:$B$10=$B82)*('控温被PRO-S级品'!$E$1:$BE$1=AM$1)*('控温被PRO-S级品'!$E$2:$BE$10)),0)+IFERROR(SUMPRODUCT(('冬被-S级品'!$B$2:$B$10=$B82)*('冬被-S级品'!$E$1:$AW$1=AM$1)*('冬被-S级品'!$E$2:$AW$10)),0)+IFERROR(SUMPRODUCT(('白止-S级品'!$A$2:$A$26=$B82)*('白止-S级品'!$D$1:$AV$1=AM$1)*('白止-S级品'!$D$2:$AV$26)),0)+IFERROR(SUMPRODUCT(('乐容-S级品'!$A$4:$A$32=$B82)*('乐容-S级品'!$L$3:$CA$3=AM$1)*('乐容-S级品'!$L$4:$CA$32)),0)</f>
      </c>
      <c r="AN82" s="280">
        <f>IFERROR(SUMPRODUCT(('控温被PRO-S级品'!$B$2:$B$10=$B82)*('控温被PRO-S级品'!$E$1:$BE$1=AN$1)*('控温被PRO-S级品'!$E$2:$BE$10)),0)+IFERROR(SUMPRODUCT(('冬被-S级品'!$B$2:$B$10=$B82)*('冬被-S级品'!$E$1:$AW$1=AN$1)*('冬被-S级品'!$E$2:$AW$10)),0)+IFERROR(SUMPRODUCT(('白止-S级品'!$A$2:$A$26=$B82)*('白止-S级品'!$D$1:$AV$1=AN$1)*('白止-S级品'!$D$2:$AV$26)),0)+IFERROR(SUMPRODUCT(('乐容-S级品'!$A$4:$A$32=$B82)*('乐容-S级品'!$L$3:$CA$3=AN$1)*('乐容-S级品'!$L$4:$CA$32)),0)</f>
      </c>
      <c r="AO82" s="280">
        <f>IFERROR(SUMPRODUCT(('控温被PRO-S级品'!$B$2:$B$10=$B82)*('控温被PRO-S级品'!$E$1:$BE$1=AO$1)*('控温被PRO-S级品'!$E$2:$BE$10)),0)+IFERROR(SUMPRODUCT(('冬被-S级品'!$B$2:$B$10=$B82)*('冬被-S级品'!$E$1:$AW$1=AO$1)*('冬被-S级品'!$E$2:$AW$10)),0)+IFERROR(SUMPRODUCT(('白止-S级品'!$A$2:$A$26=$B82)*('白止-S级品'!$D$1:$AV$1=AO$1)*('白止-S级品'!$D$2:$AV$26)),0)+IFERROR(SUMPRODUCT(('乐容-S级品'!$A$4:$A$32=$B82)*('乐容-S级品'!$L$3:$CA$3=AO$1)*('乐容-S级品'!$L$4:$CA$32)),0)</f>
      </c>
      <c r="AP82" s="280">
        <f>IFERROR(SUMPRODUCT(('控温被PRO-S级品'!$B$2:$B$10=$B82)*('控温被PRO-S级品'!$E$1:$BE$1=AP$1)*('控温被PRO-S级品'!$E$2:$BE$10)),0)+IFERROR(SUMPRODUCT(('冬被-S级品'!$B$2:$B$10=$B82)*('冬被-S级品'!$E$1:$AW$1=AP$1)*('冬被-S级品'!$E$2:$AW$10)),0)+IFERROR(SUMPRODUCT(('白止-S级品'!$A$2:$A$26=$B82)*('白止-S级品'!$D$1:$AV$1=AP$1)*('白止-S级品'!$D$2:$AV$26)),0)+IFERROR(SUMPRODUCT(('乐容-S级品'!$A$4:$A$32=$B82)*('乐容-S级品'!$L$3:$CA$3=AP$1)*('乐容-S级品'!$L$4:$CA$32)),0)</f>
      </c>
      <c r="AQ82" s="280">
        <f>IFERROR(SUMPRODUCT(('控温被PRO-S级品'!$B$2:$B$10=$B82)*('控温被PRO-S级品'!$E$1:$BE$1=AQ$1)*('控温被PRO-S级品'!$E$2:$BE$10)),0)+IFERROR(SUMPRODUCT(('冬被-S级品'!$B$2:$B$10=$B82)*('冬被-S级品'!$E$1:$AW$1=AQ$1)*('冬被-S级品'!$E$2:$AW$10)),0)+IFERROR(SUMPRODUCT(('白止-S级品'!$A$2:$A$26=$B82)*('白止-S级品'!$D$1:$AV$1=AQ$1)*('白止-S级品'!$D$2:$AV$26)),0)+IFERROR(SUMPRODUCT(('乐容-S级品'!$A$4:$A$32=$B82)*('乐容-S级品'!$L$3:$CA$3=AQ$1)*('乐容-S级品'!$L$4:$CA$32)),0)</f>
      </c>
      <c r="AR82" s="280">
        <f>IFERROR(SUMPRODUCT(('控温被PRO-S级品'!$B$2:$B$10=$B82)*('控温被PRO-S级品'!$E$1:$BE$1=AR$1)*('控温被PRO-S级品'!$E$2:$BE$10)),0)+IFERROR(SUMPRODUCT(('冬被-S级品'!$B$2:$B$10=$B82)*('冬被-S级品'!$E$1:$AW$1=AR$1)*('冬被-S级品'!$E$2:$AW$10)),0)+IFERROR(SUMPRODUCT(('白止-S级品'!$A$2:$A$26=$B82)*('白止-S级品'!$D$1:$AV$1=AR$1)*('白止-S级品'!$D$2:$AV$26)),0)+IFERROR(SUMPRODUCT(('乐容-S级品'!$A$4:$A$32=$B82)*('乐容-S级品'!$L$3:$CA$3=AR$1)*('乐容-S级品'!$L$4:$CA$32)),0)</f>
      </c>
      <c r="AS82" s="280">
        <f>IFERROR(SUMPRODUCT(('控温被PRO-S级品'!$B$2:$B$10=$B82)*('控温被PRO-S级品'!$E$1:$BE$1=AS$1)*('控温被PRO-S级品'!$E$2:$BE$10)),0)+IFERROR(SUMPRODUCT(('冬被-S级品'!$B$2:$B$10=$B82)*('冬被-S级品'!$E$1:$AW$1=AS$1)*('冬被-S级品'!$E$2:$AW$10)),0)+IFERROR(SUMPRODUCT(('白止-S级品'!$A$2:$A$26=$B82)*('白止-S级品'!$D$1:$AV$1=AS$1)*('白止-S级品'!$D$2:$AV$26)),0)+IFERROR(SUMPRODUCT(('乐容-S级品'!$A$4:$A$32=$B82)*('乐容-S级品'!$L$3:$CA$3=AS$1)*('乐容-S级品'!$L$4:$CA$32)),0)</f>
      </c>
      <c r="AT82" s="280">
        <f>IFERROR(SUMPRODUCT(('控温被PRO-S级品'!$B$2:$B$10=$B82)*('控温被PRO-S级品'!$E$1:$BE$1=AT$1)*('控温被PRO-S级品'!$E$2:$BE$10)),0)+IFERROR(SUMPRODUCT(('冬被-S级品'!$B$2:$B$10=$B82)*('冬被-S级品'!$E$1:$AW$1=AT$1)*('冬被-S级品'!$E$2:$AW$10)),0)+IFERROR(SUMPRODUCT(('白止-S级品'!$A$2:$A$26=$B82)*('白止-S级品'!$D$1:$AV$1=AT$1)*('白止-S级品'!$D$2:$AV$26)),0)+IFERROR(SUMPRODUCT(('乐容-S级品'!$A$4:$A$32=$B82)*('乐容-S级品'!$L$3:$CA$3=AT$1)*('乐容-S级品'!$L$4:$CA$32)),0)</f>
      </c>
      <c r="AU82" s="280">
        <f>IFERROR(SUMPRODUCT(('控温被PRO-S级品'!$B$2:$B$10=$B82)*('控温被PRO-S级品'!$E$1:$BE$1=AU$1)*('控温被PRO-S级品'!$E$2:$BE$10)),0)+IFERROR(SUMPRODUCT(('冬被-S级品'!$B$2:$B$10=$B82)*('冬被-S级品'!$E$1:$AW$1=AU$1)*('冬被-S级品'!$E$2:$AW$10)),0)+IFERROR(SUMPRODUCT(('白止-S级品'!$A$2:$A$26=$B82)*('白止-S级品'!$D$1:$AV$1=AU$1)*('白止-S级品'!$D$2:$AV$26)),0)+IFERROR(SUMPRODUCT(('乐容-S级品'!$A$4:$A$32=$B82)*('乐容-S级品'!$L$3:$CA$3=AU$1)*('乐容-S级品'!$L$4:$CA$32)),0)</f>
      </c>
      <c r="AV82" s="280">
        <f>IFERROR(SUMPRODUCT(('控温被PRO-S级品'!$B$2:$B$10=$B82)*('控温被PRO-S级品'!$E$1:$BE$1=AV$1)*('控温被PRO-S级品'!$E$2:$BE$10)),0)+IFERROR(SUMPRODUCT(('冬被-S级品'!$B$2:$B$10=$B82)*('冬被-S级品'!$E$1:$AW$1=AV$1)*('冬被-S级品'!$E$2:$AW$10)),0)+IFERROR(SUMPRODUCT(('白止-S级品'!$A$2:$A$26=$B82)*('白止-S级品'!$D$1:$AV$1=AV$1)*('白止-S级品'!$D$2:$AV$26)),0)+IFERROR(SUMPRODUCT(('乐容-S级品'!$A$4:$A$32=$B82)*('乐容-S级品'!$L$3:$CA$3=AV$1)*('乐容-S级品'!$L$4:$CA$32)),0)</f>
      </c>
      <c r="AW82" s="280">
        <f>IFERROR(SUMPRODUCT(('控温被PRO-S级品'!$B$2:$B$10=$B82)*('控温被PRO-S级品'!$E$1:$BE$1=AW$1)*('控温被PRO-S级品'!$E$2:$BE$10)),0)+IFERROR(SUMPRODUCT(('冬被-S级品'!$B$2:$B$10=$B82)*('冬被-S级品'!$E$1:$AW$1=AW$1)*('冬被-S级品'!$E$2:$AW$10)),0)+IFERROR(SUMPRODUCT(('白止-S级品'!$A$2:$A$26=$B82)*('白止-S级品'!$D$1:$AV$1=AW$1)*('白止-S级品'!$D$2:$AV$26)),0)+IFERROR(SUMPRODUCT(('乐容-S级品'!$A$4:$A$32=$B82)*('乐容-S级品'!$L$3:$CA$3=AW$1)*('乐容-S级品'!$L$4:$CA$32)),0)</f>
      </c>
      <c r="AX82" s="280">
        <f>IFERROR(SUMPRODUCT(('控温被PRO-S级品'!$B$2:$B$10=$B82)*('控温被PRO-S级品'!$E$1:$BE$1=AX$1)*('控温被PRO-S级品'!$E$2:$BE$10)),0)+IFERROR(SUMPRODUCT(('冬被-S级品'!$B$2:$B$10=$B82)*('冬被-S级品'!$E$1:$AW$1=AX$1)*('冬被-S级品'!$E$2:$AW$10)),0)+IFERROR(SUMPRODUCT(('白止-S级品'!$A$2:$A$26=$B82)*('白止-S级品'!$D$1:$AV$1=AX$1)*('白止-S级品'!$D$2:$AV$26)),0)+IFERROR(SUMPRODUCT(('乐容-S级品'!$A$4:$A$32=$B82)*('乐容-S级品'!$L$3:$CA$3=AX$1)*('乐容-S级品'!$L$4:$CA$32)),0)</f>
      </c>
      <c r="AY82" s="280">
        <f>IFERROR(SUMPRODUCT(('控温被PRO-S级品'!$B$2:$B$10=$B82)*('控温被PRO-S级品'!$E$1:$BE$1=AY$1)*('控温被PRO-S级品'!$E$2:$BE$10)),0)+IFERROR(SUMPRODUCT(('冬被-S级品'!$B$2:$B$10=$B82)*('冬被-S级品'!$E$1:$AW$1=AY$1)*('冬被-S级品'!$E$2:$AW$10)),0)+IFERROR(SUMPRODUCT(('白止-S级品'!$A$2:$A$26=$B82)*('白止-S级品'!$D$1:$AV$1=AY$1)*('白止-S级品'!$D$2:$AV$26)),0)+IFERROR(SUMPRODUCT(('乐容-S级品'!$A$4:$A$32=$B82)*('乐容-S级品'!$L$3:$CA$3=AY$1)*('乐容-S级品'!$L$4:$CA$32)),0)</f>
      </c>
      <c r="AZ82" s="280">
        <f>IFERROR(SUMPRODUCT(('控温被PRO-S级品'!$B$2:$B$10=$B82)*('控温被PRO-S级品'!$E$1:$BE$1=AZ$1)*('控温被PRO-S级品'!$E$2:$BE$10)),0)+IFERROR(SUMPRODUCT(('冬被-S级品'!$B$2:$B$10=$B82)*('冬被-S级品'!$E$1:$AW$1=AZ$1)*('冬被-S级品'!$E$2:$AW$10)),0)+IFERROR(SUMPRODUCT(('白止-S级品'!$A$2:$A$26=$B82)*('白止-S级品'!$D$1:$AV$1=AZ$1)*('白止-S级品'!$D$2:$AV$26)),0)+IFERROR(SUMPRODUCT(('乐容-S级品'!$A$4:$A$32=$B82)*('乐容-S级品'!$L$3:$CA$3=AZ$1)*('乐容-S级品'!$L$4:$CA$32)),0)</f>
      </c>
      <c r="BA82" s="280">
        <f>IFERROR(SUMPRODUCT(('控温被PRO-S级品'!$B$2:$B$10=$B82)*('控温被PRO-S级品'!$E$1:$BE$1=BA$1)*('控温被PRO-S级品'!$E$2:$BE$10)),0)+IFERROR(SUMPRODUCT(('冬被-S级品'!$B$2:$B$10=$B82)*('冬被-S级品'!$E$1:$AW$1=BA$1)*('冬被-S级品'!$E$2:$AW$10)),0)+IFERROR(SUMPRODUCT(('白止-S级品'!$A$2:$A$26=$B82)*('白止-S级品'!$D$1:$AV$1=BA$1)*('白止-S级品'!$D$2:$AV$26)),0)+IFERROR(SUMPRODUCT(('乐容-S级品'!$A$4:$A$32=$B82)*('乐容-S级品'!$L$3:$CA$3=BA$1)*('乐容-S级品'!$L$4:$CA$32)),0)</f>
      </c>
      <c r="BB82" s="280">
        <f>IFERROR(SUMPRODUCT(('控温被PRO-S级品'!$B$2:$B$10=$B82)*('控温被PRO-S级品'!$E$1:$BE$1=BB$1)*('控温被PRO-S级品'!$E$2:$BE$10)),0)+IFERROR(SUMPRODUCT(('冬被-S级品'!$B$2:$B$10=$B82)*('冬被-S级品'!$E$1:$AW$1=BB$1)*('冬被-S级品'!$E$2:$AW$10)),0)+IFERROR(SUMPRODUCT(('白止-S级品'!$A$2:$A$26=$B82)*('白止-S级品'!$D$1:$AV$1=BB$1)*('白止-S级品'!$D$2:$AV$26)),0)+IFERROR(SUMPRODUCT(('乐容-S级品'!$A$4:$A$32=$B82)*('乐容-S级品'!$L$3:$CA$3=BB$1)*('乐容-S级品'!$L$4:$CA$32)),0)</f>
      </c>
      <c r="BC82" s="280">
        <f>IFERROR(SUMPRODUCT(('控温被PRO-S级品'!$B$2:$B$10=$B82)*('控温被PRO-S级品'!$E$1:$BE$1=BC$1)*('控温被PRO-S级品'!$E$2:$BE$10)),0)+IFERROR(SUMPRODUCT(('冬被-S级品'!$B$2:$B$10=$B82)*('冬被-S级品'!$E$1:$AW$1=BC$1)*('冬被-S级品'!$E$2:$AW$10)),0)+IFERROR(SUMPRODUCT(('白止-S级品'!$A$2:$A$26=$B82)*('白止-S级品'!$D$1:$AV$1=BC$1)*('白止-S级品'!$D$2:$AV$26)),0)+IFERROR(SUMPRODUCT(('乐容-S级品'!$A$4:$A$32=$B82)*('乐容-S级品'!$L$3:$CA$3=BC$1)*('乐容-S级品'!$L$4:$CA$32)),0)</f>
      </c>
      <c r="BD82" s="280">
        <f>IFERROR(SUMPRODUCT(('控温被PRO-S级品'!$B$2:$B$10=$B82)*('控温被PRO-S级品'!$E$1:$BE$1=BD$1)*('控温被PRO-S级品'!$E$2:$BE$10)),0)+IFERROR(SUMPRODUCT(('冬被-S级品'!$B$2:$B$10=$B82)*('冬被-S级品'!$E$1:$AW$1=BD$1)*('冬被-S级品'!$E$2:$AW$10)),0)+IFERROR(SUMPRODUCT(('白止-S级品'!$A$2:$A$26=$B82)*('白止-S级品'!$D$1:$AV$1=BD$1)*('白止-S级品'!$D$2:$AV$26)),0)+IFERROR(SUMPRODUCT(('乐容-S级品'!$A$4:$A$32=$B82)*('乐容-S级品'!$L$3:$CA$3=BD$1)*('乐容-S级品'!$L$4:$CA$32)),0)</f>
      </c>
      <c r="BE82" s="280">
        <f>IFERROR(SUMPRODUCT(('控温被PRO-S级品'!$B$2:$B$10=$B82)*('控温被PRO-S级品'!$E$1:$BE$1=BE$1)*('控温被PRO-S级品'!$E$2:$BE$10)),0)+IFERROR(SUMPRODUCT(('冬被-S级品'!$B$2:$B$10=$B82)*('冬被-S级品'!$E$1:$AW$1=BE$1)*('冬被-S级品'!$E$2:$AW$10)),0)+IFERROR(SUMPRODUCT(('白止-S级品'!$A$2:$A$26=$B82)*('白止-S级品'!$D$1:$AV$1=BE$1)*('白止-S级品'!$D$2:$AV$26)),0)+IFERROR(SUMPRODUCT(('乐容-S级品'!$A$4:$A$32=$B82)*('乐容-S级品'!$L$3:$CA$3=BE$1)*('乐容-S级品'!$L$4:$CA$32)),0)</f>
      </c>
      <c r="BF82" s="280">
        <f>IFERROR(SUMPRODUCT(('控温被PRO-S级品'!$B$2:$B$10=$B82)*('控温被PRO-S级品'!$E$1:$BE$1=BF$1)*('控温被PRO-S级品'!$E$2:$BE$10)),0)+IFERROR(SUMPRODUCT(('冬被-S级品'!$B$2:$B$10=$B82)*('冬被-S级品'!$E$1:$AW$1=BF$1)*('冬被-S级品'!$E$2:$AW$10)),0)+IFERROR(SUMPRODUCT(('白止-S级品'!$A$2:$A$26=$B82)*('白止-S级品'!$D$1:$AV$1=BF$1)*('白止-S级品'!$D$2:$AV$26)),0)+IFERROR(SUMPRODUCT(('乐容-S级品'!$A$4:$A$32=$B82)*('乐容-S级品'!$L$3:$CA$3=BF$1)*('乐容-S级品'!$L$4:$CA$32)),0)</f>
      </c>
      <c r="BG82" s="280">
        <f>IFERROR(SUMPRODUCT(('控温被PRO-S级品'!$B$2:$B$10=$B82)*('控温被PRO-S级品'!$E$1:$BE$1=BG$1)*('控温被PRO-S级品'!$E$2:$BE$10)),0)+IFERROR(SUMPRODUCT(('冬被-S级品'!$B$2:$B$10=$B82)*('冬被-S级品'!$E$1:$AW$1=BG$1)*('冬被-S级品'!$E$2:$AW$10)),0)+IFERROR(SUMPRODUCT(('白止-S级品'!$A$2:$A$26=$B82)*('白止-S级品'!$D$1:$AV$1=BG$1)*('白止-S级品'!$D$2:$AV$26)),0)+IFERROR(SUMPRODUCT(('乐容-S级品'!$A$4:$A$32=$B82)*('乐容-S级品'!$L$3:$CA$3=BG$1)*('乐容-S级品'!$L$4:$CA$32)),0)</f>
      </c>
      <c r="BH82" s="280">
        <f>IFERROR(SUMPRODUCT(('控温被PRO-S级品'!$B$2:$B$10=$B82)*('控温被PRO-S级品'!$E$1:$BE$1=BH$1)*('控温被PRO-S级品'!$E$2:$BE$10)),0)+IFERROR(SUMPRODUCT(('冬被-S级品'!$B$2:$B$10=$B82)*('冬被-S级品'!$E$1:$AW$1=BH$1)*('冬被-S级品'!$E$2:$AW$10)),0)+IFERROR(SUMPRODUCT(('白止-S级品'!$A$2:$A$26=$B82)*('白止-S级品'!$D$1:$AV$1=BH$1)*('白止-S级品'!$D$2:$AV$26)),0)+IFERROR(SUMPRODUCT(('乐容-S级品'!$A$4:$A$32=$B82)*('乐容-S级品'!$L$3:$CA$3=BH$1)*('乐容-S级品'!$L$4:$CA$32)),0)</f>
      </c>
      <c r="BI82" s="280">
        <f>IFERROR(SUMPRODUCT(('控温被PRO-S级品'!$B$2:$B$10=$B82)*('控温被PRO-S级品'!$E$1:$BE$1=BI$1)*('控温被PRO-S级品'!$E$2:$BE$10)),0)+IFERROR(SUMPRODUCT(('冬被-S级品'!$B$2:$B$10=$B82)*('冬被-S级品'!$E$1:$AW$1=BI$1)*('冬被-S级品'!$E$2:$AW$10)),0)+IFERROR(SUMPRODUCT(('白止-S级品'!$A$2:$A$26=$B82)*('白止-S级品'!$D$1:$AV$1=BI$1)*('白止-S级品'!$D$2:$AV$26)),0)+IFERROR(SUMPRODUCT(('乐容-S级品'!$A$4:$A$32=$B82)*('乐容-S级品'!$L$3:$CA$3=BI$1)*('乐容-S级品'!$L$4:$CA$32)),0)</f>
      </c>
      <c r="BJ82" s="280">
        <f>IFERROR(SUMPRODUCT(('控温被PRO-S级品'!$B$2:$B$10=$B82)*('控温被PRO-S级品'!$E$1:$BE$1=BJ$1)*('控温被PRO-S级品'!$E$2:$BE$10)),0)+IFERROR(SUMPRODUCT(('冬被-S级品'!$B$2:$B$10=$B82)*('冬被-S级品'!$E$1:$AW$1=BJ$1)*('冬被-S级品'!$E$2:$AW$10)),0)+IFERROR(SUMPRODUCT(('白止-S级品'!$A$2:$A$26=$B82)*('白止-S级品'!$D$1:$AV$1=BJ$1)*('白止-S级品'!$D$2:$AV$26)),0)+IFERROR(SUMPRODUCT(('乐容-S级品'!$A$4:$A$32=$B82)*('乐容-S级品'!$L$3:$CA$3=BJ$1)*('乐容-S级品'!$L$4:$CA$32)),0)</f>
      </c>
      <c r="BK82" s="280">
        <f>IFERROR(SUMPRODUCT(('控温被PRO-S级品'!$B$2:$B$10=$B82)*('控温被PRO-S级品'!$E$1:$BE$1=BK$1)*('控温被PRO-S级品'!$E$2:$BE$10)),0)+IFERROR(SUMPRODUCT(('冬被-S级品'!$B$2:$B$10=$B82)*('冬被-S级品'!$E$1:$AW$1=BK$1)*('冬被-S级品'!$E$2:$AW$10)),0)+IFERROR(SUMPRODUCT(('白止-S级品'!$A$2:$A$26=$B82)*('白止-S级品'!$D$1:$AV$1=BK$1)*('白止-S级品'!$D$2:$AV$26)),0)+IFERROR(SUMPRODUCT(('乐容-S级品'!$A$4:$A$32=$B82)*('乐容-S级品'!$L$3:$CA$3=BK$1)*('乐容-S级品'!$L$4:$CA$32)),0)</f>
      </c>
      <c r="BL82" s="280">
        <f>IFERROR(SUMPRODUCT(('控温被PRO-S级品'!$B$2:$B$10=$B82)*('控温被PRO-S级品'!$E$1:$BE$1=BL$1)*('控温被PRO-S级品'!$E$2:$BE$10)),0)+IFERROR(SUMPRODUCT(('冬被-S级品'!$B$2:$B$10=$B82)*('冬被-S级品'!$E$1:$AW$1=BL$1)*('冬被-S级品'!$E$2:$AW$10)),0)+IFERROR(SUMPRODUCT(('白止-S级品'!$A$2:$A$26=$B82)*('白止-S级品'!$D$1:$AV$1=BL$1)*('白止-S级品'!$D$2:$AV$26)),0)+IFERROR(SUMPRODUCT(('乐容-S级品'!$A$4:$A$32=$B82)*('乐容-S级品'!$L$3:$CA$3=BL$1)*('乐容-S级品'!$L$4:$CA$32)),0)</f>
      </c>
      <c r="BM82" s="280">
        <f>IFERROR(SUMPRODUCT(('控温被PRO-S级品'!$B$2:$B$10=$B82)*('控温被PRO-S级品'!$E$1:$BE$1=BM$1)*('控温被PRO-S级品'!$E$2:$BE$10)),0)+IFERROR(SUMPRODUCT(('冬被-S级品'!$B$2:$B$10=$B82)*('冬被-S级品'!$E$1:$AW$1=BM$1)*('冬被-S级品'!$E$2:$AW$10)),0)+IFERROR(SUMPRODUCT(('白止-S级品'!$A$2:$A$26=$B82)*('白止-S级品'!$D$1:$AV$1=BM$1)*('白止-S级品'!$D$2:$AV$26)),0)+IFERROR(SUMPRODUCT(('乐容-S级品'!$A$4:$A$32=$B82)*('乐容-S级品'!$L$3:$CA$3=BM$1)*('乐容-S级品'!$L$4:$CA$32)),0)</f>
      </c>
      <c r="BN82" s="280">
        <f>IFERROR(SUMPRODUCT(('控温被PRO-S级品'!$B$2:$B$10=$B82)*('控温被PRO-S级品'!$E$1:$BE$1=BN$1)*('控温被PRO-S级品'!$E$2:$BE$10)),0)+IFERROR(SUMPRODUCT(('冬被-S级品'!$B$2:$B$10=$B82)*('冬被-S级品'!$E$1:$AW$1=BN$1)*('冬被-S级品'!$E$2:$AW$10)),0)+IFERROR(SUMPRODUCT(('白止-S级品'!$A$2:$A$26=$B82)*('白止-S级品'!$D$1:$AV$1=BN$1)*('白止-S级品'!$D$2:$AV$26)),0)+IFERROR(SUMPRODUCT(('乐容-S级品'!$A$4:$A$32=$B82)*('乐容-S级品'!$L$3:$CA$3=BN$1)*('乐容-S级品'!$L$4:$CA$32)),0)</f>
      </c>
      <c r="BO82" s="280">
        <f>IFERROR(SUMPRODUCT(('控温被PRO-S级品'!$B$2:$B$10=$B82)*('控温被PRO-S级品'!$E$1:$BE$1=BO$1)*('控温被PRO-S级品'!$E$2:$BE$10)),0)+IFERROR(SUMPRODUCT(('冬被-S级品'!$B$2:$B$10=$B82)*('冬被-S级品'!$E$1:$AW$1=BO$1)*('冬被-S级品'!$E$2:$AW$10)),0)+IFERROR(SUMPRODUCT(('白止-S级品'!$A$2:$A$26=$B82)*('白止-S级品'!$D$1:$AV$1=BO$1)*('白止-S级品'!$D$2:$AV$26)),0)+IFERROR(SUMPRODUCT(('乐容-S级品'!$A$4:$A$32=$B82)*('乐容-S级品'!$L$3:$CA$3=BO$1)*('乐容-S级品'!$L$4:$CA$32)),0)</f>
      </c>
      <c r="BP82" s="280">
        <f>IFERROR(SUMPRODUCT(('控温被PRO-S级品'!$B$2:$B$10=$B82)*('控温被PRO-S级品'!$E$1:$BE$1=BP$1)*('控温被PRO-S级品'!$E$2:$BE$10)),0)+IFERROR(SUMPRODUCT(('冬被-S级品'!$B$2:$B$10=$B82)*('冬被-S级品'!$E$1:$AW$1=BP$1)*('冬被-S级品'!$E$2:$AW$10)),0)+IFERROR(SUMPRODUCT(('白止-S级品'!$A$2:$A$26=$B82)*('白止-S级品'!$D$1:$AV$1=BP$1)*('白止-S级品'!$D$2:$AV$26)),0)+IFERROR(SUMPRODUCT(('乐容-S级品'!$A$4:$A$32=$B82)*('乐容-S级品'!$L$3:$CA$3=BP$1)*('乐容-S级品'!$L$4:$CA$32)),0)</f>
      </c>
      <c r="BQ82" s="280">
        <f>IFERROR(SUMPRODUCT(('控温被PRO-S级品'!$B$2:$B$10=$B82)*('控温被PRO-S级品'!$E$1:$BE$1=BQ$1)*('控温被PRO-S级品'!$E$2:$BE$10)),0)+IFERROR(SUMPRODUCT(('冬被-S级品'!$B$2:$B$10=$B82)*('冬被-S级品'!$E$1:$AW$1=BQ$1)*('冬被-S级品'!$E$2:$AW$10)),0)+IFERROR(SUMPRODUCT(('白止-S级品'!$A$2:$A$26=$B82)*('白止-S级品'!$D$1:$AV$1=BQ$1)*('白止-S级品'!$D$2:$AV$26)),0)+IFERROR(SUMPRODUCT(('乐容-S级品'!$A$4:$A$32=$B82)*('乐容-S级品'!$L$3:$CA$3=BQ$1)*('乐容-S级品'!$L$4:$CA$32)),0)</f>
      </c>
      <c r="BR82" s="280">
        <f>IFERROR(SUMPRODUCT(('控温被PRO-S级品'!$B$2:$B$10=$B82)*('控温被PRO-S级品'!$E$1:$BE$1=BR$1)*('控温被PRO-S级品'!$E$2:$BE$10)),0)+IFERROR(SUMPRODUCT(('冬被-S级品'!$B$2:$B$10=$B82)*('冬被-S级品'!$E$1:$AW$1=BR$1)*('冬被-S级品'!$E$2:$AW$10)),0)+IFERROR(SUMPRODUCT(('白止-S级品'!$A$2:$A$26=$B82)*('白止-S级品'!$D$1:$AV$1=BR$1)*('白止-S级品'!$D$2:$AV$26)),0)+IFERROR(SUMPRODUCT(('乐容-S级品'!$A$4:$A$32=$B82)*('乐容-S级品'!$L$3:$CA$3=BR$1)*('乐容-S级品'!$L$4:$CA$32)),0)</f>
      </c>
      <c r="BS82" s="280">
        <f>IFERROR(SUMPRODUCT(('控温被PRO-S级品'!$B$2:$B$10=$B82)*('控温被PRO-S级品'!$E$1:$BE$1=BS$1)*('控温被PRO-S级品'!$E$2:$BE$10)),0)+IFERROR(SUMPRODUCT(('冬被-S级品'!$B$2:$B$10=$B82)*('冬被-S级品'!$E$1:$AW$1=BS$1)*('冬被-S级品'!$E$2:$AW$10)),0)+IFERROR(SUMPRODUCT(('白止-S级品'!$A$2:$A$26=$B82)*('白止-S级品'!$D$1:$AV$1=BS$1)*('白止-S级品'!$D$2:$AV$26)),0)+IFERROR(SUMPRODUCT(('乐容-S级品'!$A$4:$A$32=$B82)*('乐容-S级品'!$L$3:$CA$3=BS$1)*('乐容-S级品'!$L$4:$CA$32)),0)</f>
      </c>
      <c r="BT82" s="280">
        <f>IFERROR(SUMPRODUCT(('控温被PRO-S级品'!$B$2:$B$10=$B82)*('控温被PRO-S级品'!$E$1:$BE$1=BT$1)*('控温被PRO-S级品'!$E$2:$BE$10)),0)+IFERROR(SUMPRODUCT(('冬被-S级品'!$B$2:$B$10=$B82)*('冬被-S级品'!$E$1:$AW$1=BT$1)*('冬被-S级品'!$E$2:$AW$10)),0)+IFERROR(SUMPRODUCT(('白止-S级品'!$A$2:$A$26=$B82)*('白止-S级品'!$D$1:$AV$1=BT$1)*('白止-S级品'!$D$2:$AV$26)),0)+IFERROR(SUMPRODUCT(('乐容-S级品'!$A$4:$A$32=$B82)*('乐容-S级品'!$L$3:$CA$3=BT$1)*('乐容-S级品'!$L$4:$CA$32)),0)</f>
      </c>
      <c r="BU82" s="280">
        <f>IFERROR(SUMPRODUCT(('控温被PRO-S级品'!$B$2:$B$10=$B82)*('控温被PRO-S级品'!$E$1:$BE$1=BU$1)*('控温被PRO-S级品'!$E$2:$BE$10)),0)+IFERROR(SUMPRODUCT(('冬被-S级品'!$B$2:$B$10=$B82)*('冬被-S级品'!$E$1:$AW$1=BU$1)*('冬被-S级品'!$E$2:$AW$10)),0)+IFERROR(SUMPRODUCT(('白止-S级品'!$A$2:$A$26=$B82)*('白止-S级品'!$D$1:$AV$1=BU$1)*('白止-S级品'!$D$2:$AV$26)),0)+IFERROR(SUMPRODUCT(('乐容-S级品'!$A$4:$A$32=$B82)*('乐容-S级品'!$L$3:$CA$3=BU$1)*('乐容-S级品'!$L$4:$CA$32)),0)</f>
      </c>
      <c r="BV82" s="280">
        <f>IFERROR(SUMPRODUCT(('控温被PRO-S级品'!$B$2:$B$10=$B82)*('控温被PRO-S级品'!$E$1:$BE$1=BV$1)*('控温被PRO-S级品'!$E$2:$BE$10)),0)+IFERROR(SUMPRODUCT(('冬被-S级品'!$B$2:$B$10=$B82)*('冬被-S级品'!$E$1:$AW$1=BV$1)*('冬被-S级品'!$E$2:$AW$10)),0)+IFERROR(SUMPRODUCT(('白止-S级品'!$A$2:$A$26=$B82)*('白止-S级品'!$D$1:$AV$1=BV$1)*('白止-S级品'!$D$2:$AV$26)),0)+IFERROR(SUMPRODUCT(('乐容-S级品'!$A$4:$A$32=$B82)*('乐容-S级品'!$L$3:$CA$3=BV$1)*('乐容-S级品'!$L$4:$CA$32)),0)</f>
      </c>
      <c r="BW82" s="280">
        <f>IFERROR(SUMPRODUCT(('控温被PRO-S级品'!$B$2:$B$10=$B82)*('控温被PRO-S级品'!$E$1:$BE$1=BW$1)*('控温被PRO-S级品'!$E$2:$BE$10)),0)+IFERROR(SUMPRODUCT(('冬被-S级品'!$B$2:$B$10=$B82)*('冬被-S级品'!$E$1:$AW$1=BW$1)*('冬被-S级品'!$E$2:$AW$10)),0)+IFERROR(SUMPRODUCT(('白止-S级品'!$A$2:$A$26=$B82)*('白止-S级品'!$D$1:$AV$1=BW$1)*('白止-S级品'!$D$2:$AV$26)),0)+IFERROR(SUMPRODUCT(('乐容-S级品'!$A$4:$A$32=$B82)*('乐容-S级品'!$L$3:$CA$3=BW$1)*('乐容-S级品'!$L$4:$CA$32)),0)</f>
      </c>
      <c r="BX82" s="280">
        <f>IFERROR(SUMPRODUCT(('控温被PRO-S级品'!$B$2:$B$10=$B82)*('控温被PRO-S级品'!$E$1:$BE$1=BX$1)*('控温被PRO-S级品'!$E$2:$BE$10)),0)+IFERROR(SUMPRODUCT(('冬被-S级品'!$B$2:$B$10=$B82)*('冬被-S级品'!$E$1:$AW$1=BX$1)*('冬被-S级品'!$E$2:$AW$10)),0)+IFERROR(SUMPRODUCT(('白止-S级品'!$A$2:$A$26=$B82)*('白止-S级品'!$D$1:$AV$1=BX$1)*('白止-S级品'!$D$2:$AV$26)),0)+IFERROR(SUMPRODUCT(('乐容-S级品'!$A$4:$A$32=$B82)*('乐容-S级品'!$L$3:$CA$3=BX$1)*('乐容-S级品'!$L$4:$CA$32)),0)</f>
      </c>
      <c r="BY82" s="280">
        <f>IFERROR(SUMPRODUCT(('控温被PRO-S级品'!$B$2:$B$10=$B82)*('控温被PRO-S级品'!$E$1:$BE$1=BY$1)*('控温被PRO-S级品'!$E$2:$BE$10)),0)+IFERROR(SUMPRODUCT(('冬被-S级品'!$B$2:$B$10=$B82)*('冬被-S级品'!$E$1:$AW$1=BY$1)*('冬被-S级品'!$E$2:$AW$10)),0)+IFERROR(SUMPRODUCT(('白止-S级品'!$A$2:$A$26=$B82)*('白止-S级品'!$D$1:$AV$1=BY$1)*('白止-S级品'!$D$2:$AV$26)),0)+IFERROR(SUMPRODUCT(('乐容-S级品'!$A$4:$A$32=$B82)*('乐容-S级品'!$L$3:$CA$3=BY$1)*('乐容-S级品'!$L$4:$CA$32)),0)</f>
      </c>
      <c r="BZ82" s="280">
        <f>IFERROR(SUMPRODUCT(('控温被PRO-S级品'!$B$2:$B$10=$B82)*('控温被PRO-S级品'!$E$1:$BE$1=BZ$1)*('控温被PRO-S级品'!$E$2:$BE$10)),0)+IFERROR(SUMPRODUCT(('冬被-S级品'!$B$2:$B$10=$B82)*('冬被-S级品'!$E$1:$AW$1=BZ$1)*('冬被-S级品'!$E$2:$AW$10)),0)+IFERROR(SUMPRODUCT(('白止-S级品'!$A$2:$A$26=$B82)*('白止-S级品'!$D$1:$AV$1=BZ$1)*('白止-S级品'!$D$2:$AV$26)),0)+IFERROR(SUMPRODUCT(('乐容-S级品'!$A$4:$A$32=$B82)*('乐容-S级品'!$L$3:$CA$3=BZ$1)*('乐容-S级品'!$L$4:$CA$32)),0)</f>
      </c>
      <c r="CA82" s="280">
        <f>IFERROR(SUMPRODUCT(('控温被PRO-S级品'!$B$2:$B$10=$B82)*('控温被PRO-S级品'!$E$1:$BE$1=CA$1)*('控温被PRO-S级品'!$E$2:$BE$10)),0)+IFERROR(SUMPRODUCT(('冬被-S级品'!$B$2:$B$10=$B82)*('冬被-S级品'!$E$1:$AW$1=CA$1)*('冬被-S级品'!$E$2:$AW$10)),0)+IFERROR(SUMPRODUCT(('白止-S级品'!$A$2:$A$26=$B82)*('白止-S级品'!$D$1:$AV$1=CA$1)*('白止-S级品'!$D$2:$AV$26)),0)+IFERROR(SUMPRODUCT(('乐容-S级品'!$A$4:$A$32=$B82)*('乐容-S级品'!$L$3:$CA$3=CA$1)*('乐容-S级品'!$L$4:$CA$32)),0)</f>
      </c>
      <c r="CB82" s="280">
        <f>IFERROR(SUMPRODUCT(('控温被PRO-S级品'!$B$2:$B$10=$B82)*('控温被PRO-S级品'!$E$1:$BE$1=CB$1)*('控温被PRO-S级品'!$E$2:$BE$10)),0)+IFERROR(SUMPRODUCT(('冬被-S级品'!$B$2:$B$10=$B82)*('冬被-S级品'!$E$1:$AW$1=CB$1)*('冬被-S级品'!$E$2:$AW$10)),0)+IFERROR(SUMPRODUCT(('白止-S级品'!$A$2:$A$26=$B82)*('白止-S级品'!$D$1:$AV$1=CB$1)*('白止-S级品'!$D$2:$AV$26)),0)+IFERROR(SUMPRODUCT(('乐容-S级品'!$A$4:$A$32=$B82)*('乐容-S级品'!$L$3:$CA$3=CB$1)*('乐容-S级品'!$L$4:$CA$32)),0)</f>
      </c>
      <c r="CC82" s="280">
        <f>IFERROR(SUMPRODUCT(('控温被PRO-S级品'!$B$2:$B$10=$B82)*('控温被PRO-S级品'!$E$1:$BE$1=CC$1)*('控温被PRO-S级品'!$E$2:$BE$10)),0)+IFERROR(SUMPRODUCT(('冬被-S级品'!$B$2:$B$10=$B82)*('冬被-S级品'!$E$1:$AW$1=CC$1)*('冬被-S级品'!$E$2:$AW$10)),0)+IFERROR(SUMPRODUCT(('白止-S级品'!$A$2:$A$26=$B82)*('白止-S级品'!$D$1:$AV$1=CC$1)*('白止-S级品'!$D$2:$AV$26)),0)+IFERROR(SUMPRODUCT(('乐容-S级品'!$A$4:$A$32=$B82)*('乐容-S级品'!$L$3:$CA$3=CC$1)*('乐容-S级品'!$L$4:$CA$32)),0)</f>
      </c>
      <c r="CD82" s="280">
        <f>IFERROR(SUMPRODUCT(('控温被PRO-S级品'!$B$2:$B$10=$B82)*('控温被PRO-S级品'!$E$1:$BE$1=CD$1)*('控温被PRO-S级品'!$E$2:$BE$10)),0)+IFERROR(SUMPRODUCT(('冬被-S级品'!$B$2:$B$10=$B82)*('冬被-S级品'!$E$1:$AW$1=CD$1)*('冬被-S级品'!$E$2:$AW$10)),0)+IFERROR(SUMPRODUCT(('白止-S级品'!$A$2:$A$26=$B82)*('白止-S级品'!$D$1:$AV$1=CD$1)*('白止-S级品'!$D$2:$AV$26)),0)+IFERROR(SUMPRODUCT(('乐容-S级品'!$A$4:$A$32=$B82)*('乐容-S级品'!$L$3:$CA$3=CD$1)*('乐容-S级品'!$L$4:$CA$32)),0)</f>
      </c>
      <c r="CE82" s="280">
        <f>IFERROR(SUMPRODUCT(('控温被PRO-S级品'!$B$2:$B$10=$B82)*('控温被PRO-S级品'!$E$1:$BE$1=CE$1)*('控温被PRO-S级品'!$E$2:$BE$10)),0)+IFERROR(SUMPRODUCT(('冬被-S级品'!$B$2:$B$10=$B82)*('冬被-S级品'!$E$1:$AW$1=CE$1)*('冬被-S级品'!$E$2:$AW$10)),0)+IFERROR(SUMPRODUCT(('白止-S级品'!$A$2:$A$26=$B82)*('白止-S级品'!$D$1:$AV$1=CE$1)*('白止-S级品'!$D$2:$AV$26)),0)+IFERROR(SUMPRODUCT(('乐容-S级品'!$A$4:$A$32=$B82)*('乐容-S级品'!$L$3:$CA$3=CE$1)*('乐容-S级品'!$L$4:$CA$32)),0)</f>
      </c>
      <c r="CF82" s="280">
        <f>IFERROR(SUMPRODUCT(('控温被PRO-S级品'!$B$2:$B$10=$B82)*('控温被PRO-S级品'!$E$1:$BE$1=CF$1)*('控温被PRO-S级品'!$E$2:$BE$10)),0)+IFERROR(SUMPRODUCT(('冬被-S级品'!$B$2:$B$10=$B82)*('冬被-S级品'!$E$1:$AW$1=CF$1)*('冬被-S级品'!$E$2:$AW$10)),0)+IFERROR(SUMPRODUCT(('白止-S级品'!$A$2:$A$26=$B82)*('白止-S级品'!$D$1:$AV$1=CF$1)*('白止-S级品'!$D$2:$AV$26)),0)+IFERROR(SUMPRODUCT(('乐容-S级品'!$A$4:$A$32=$B82)*('乐容-S级品'!$L$3:$CA$3=CF$1)*('乐容-S级品'!$L$4:$CA$32)),0)</f>
      </c>
      <c r="CG82" s="280">
        <f>IFERROR(SUMPRODUCT(('控温被PRO-S级品'!$B$2:$B$10=$B82)*('控温被PRO-S级品'!$E$1:$BE$1=CG$1)*('控温被PRO-S级品'!$E$2:$BE$10)),0)+IFERROR(SUMPRODUCT(('冬被-S级品'!$B$2:$B$10=$B82)*('冬被-S级品'!$E$1:$AW$1=CG$1)*('冬被-S级品'!$E$2:$AW$10)),0)+IFERROR(SUMPRODUCT(('白止-S级品'!$A$2:$A$26=$B82)*('白止-S级品'!$D$1:$AV$1=CG$1)*('白止-S级品'!$D$2:$AV$26)),0)+IFERROR(SUMPRODUCT(('乐容-S级品'!$A$4:$A$32=$B82)*('乐容-S级品'!$L$3:$CA$3=CG$1)*('乐容-S级品'!$L$4:$CA$32)),0)</f>
      </c>
      <c r="CH82" s="280">
        <f>IFERROR(SUMPRODUCT(('控温被PRO-S级品'!$B$2:$B$10=$B82)*('控温被PRO-S级品'!$E$1:$BE$1=CH$1)*('控温被PRO-S级品'!$E$2:$BE$10)),0)+IFERROR(SUMPRODUCT(('冬被-S级品'!$B$2:$B$10=$B82)*('冬被-S级品'!$E$1:$AW$1=CH$1)*('冬被-S级品'!$E$2:$AW$10)),0)+IFERROR(SUMPRODUCT(('白止-S级品'!$A$2:$A$26=$B82)*('白止-S级品'!$D$1:$AV$1=CH$1)*('白止-S级品'!$D$2:$AV$26)),0)+IFERROR(SUMPRODUCT(('乐容-S级品'!$A$4:$A$32=$B82)*('乐容-S级品'!$L$3:$CA$3=CH$1)*('乐容-S级品'!$L$4:$CA$32)),0)</f>
      </c>
      <c r="CI82" s="280">
        <f>IFERROR(SUMPRODUCT(('控温被PRO-S级品'!$B$2:$B$10=$B82)*('控温被PRO-S级品'!$E$1:$BE$1=CI$1)*('控温被PRO-S级品'!$E$2:$BE$10)),0)+IFERROR(SUMPRODUCT(('冬被-S级品'!$B$2:$B$10=$B82)*('冬被-S级品'!$E$1:$AW$1=CI$1)*('冬被-S级品'!$E$2:$AW$10)),0)+IFERROR(SUMPRODUCT(('白止-S级品'!$A$2:$A$26=$B82)*('白止-S级品'!$D$1:$AV$1=CI$1)*('白止-S级品'!$D$2:$AV$26)),0)+IFERROR(SUMPRODUCT(('乐容-S级品'!$A$4:$A$32=$B82)*('乐容-S级品'!$L$3:$CA$3=CI$1)*('乐容-S级品'!$L$4:$CA$32)),0)</f>
      </c>
      <c r="CJ82" s="280">
        <f>IFERROR(SUMPRODUCT(('控温被PRO-S级品'!$B$2:$B$10=$B82)*('控温被PRO-S级品'!$E$1:$BE$1=CJ$1)*('控温被PRO-S级品'!$E$2:$BE$10)),0)+IFERROR(SUMPRODUCT(('冬被-S级品'!$B$2:$B$10=$B82)*('冬被-S级品'!$E$1:$AW$1=CJ$1)*('冬被-S级品'!$E$2:$AW$10)),0)+IFERROR(SUMPRODUCT(('白止-S级品'!$A$2:$A$26=$B82)*('白止-S级品'!$D$1:$AV$1=CJ$1)*('白止-S级品'!$D$2:$AV$26)),0)+IFERROR(SUMPRODUCT(('乐容-S级品'!$A$4:$A$32=$B82)*('乐容-S级品'!$L$3:$CA$3=CJ$1)*('乐容-S级品'!$L$4:$CA$32)),0)</f>
      </c>
      <c r="CK82" s="280">
        <f>IFERROR(SUMPRODUCT(('控温被PRO-S级品'!$B$2:$B$10=$B82)*('控温被PRO-S级品'!$E$1:$BE$1=CK$1)*('控温被PRO-S级品'!$E$2:$BE$10)),0)+IFERROR(SUMPRODUCT(('冬被-S级品'!$B$2:$B$10=$B82)*('冬被-S级品'!$E$1:$AW$1=CK$1)*('冬被-S级品'!$E$2:$AW$10)),0)+IFERROR(SUMPRODUCT(('白止-S级品'!$A$2:$A$26=$B82)*('白止-S级品'!$D$1:$AV$1=CK$1)*('白止-S级品'!$D$2:$AV$26)),0)+IFERROR(SUMPRODUCT(('乐容-S级品'!$A$4:$A$32=$B82)*('乐容-S级品'!$L$3:$CA$3=CK$1)*('乐容-S级品'!$L$4:$CA$32)),0)</f>
      </c>
      <c r="CL82" s="280">
        <f>IFERROR(SUMPRODUCT(('控温被PRO-S级品'!$B$2:$B$10=$B82)*('控温被PRO-S级品'!$E$1:$BE$1=CL$1)*('控温被PRO-S级品'!$E$2:$BE$10)),0)+IFERROR(SUMPRODUCT(('冬被-S级品'!$B$2:$B$10=$B82)*('冬被-S级品'!$E$1:$AW$1=CL$1)*('冬被-S级品'!$E$2:$AW$10)),0)+IFERROR(SUMPRODUCT(('白止-S级品'!$A$2:$A$26=$B82)*('白止-S级品'!$D$1:$AV$1=CL$1)*('白止-S级品'!$D$2:$AV$26)),0)+IFERROR(SUMPRODUCT(('乐容-S级品'!$A$4:$A$32=$B82)*('乐容-S级品'!$L$3:$CA$3=CL$1)*('乐容-S级品'!$L$4:$CA$32)),0)</f>
      </c>
      <c r="CM82" s="280">
        <f>IFERROR(SUMPRODUCT(('控温被PRO-S级品'!$B$2:$B$10=$B82)*('控温被PRO-S级品'!$E$1:$BE$1=CM$1)*('控温被PRO-S级品'!$E$2:$BE$10)),0)+IFERROR(SUMPRODUCT(('冬被-S级品'!$B$2:$B$10=$B82)*('冬被-S级品'!$E$1:$AW$1=CM$1)*('冬被-S级品'!$E$2:$AW$10)),0)+IFERROR(SUMPRODUCT(('白止-S级品'!$A$2:$A$26=$B82)*('白止-S级品'!$D$1:$AV$1=CM$1)*('白止-S级品'!$D$2:$AV$26)),0)+IFERROR(SUMPRODUCT(('乐容-S级品'!$A$4:$A$32=$B82)*('乐容-S级品'!$L$3:$CA$3=CM$1)*('乐容-S级品'!$L$4:$CA$32)),0)</f>
      </c>
      <c r="CN82" s="280">
        <f>IFERROR(SUMPRODUCT(('控温被PRO-S级品'!$B$2:$B$10=$B82)*('控温被PRO-S级品'!$E$1:$BE$1=CN$1)*('控温被PRO-S级品'!$E$2:$BE$10)),0)+IFERROR(SUMPRODUCT(('冬被-S级品'!$B$2:$B$10=$B82)*('冬被-S级品'!$E$1:$AW$1=CN$1)*('冬被-S级品'!$E$2:$AW$10)),0)+IFERROR(SUMPRODUCT(('白止-S级品'!$A$2:$A$26=$B82)*('白止-S级品'!$D$1:$AV$1=CN$1)*('白止-S级品'!$D$2:$AV$26)),0)+IFERROR(SUMPRODUCT(('乐容-S级品'!$A$4:$A$32=$B82)*('乐容-S级品'!$L$3:$CA$3=CN$1)*('乐容-S级品'!$L$4:$CA$32)),0)</f>
      </c>
      <c r="CO82" s="280">
        <f>IFERROR(SUMPRODUCT(('控温被PRO-S级品'!$B$2:$B$10=$B82)*('控温被PRO-S级品'!$E$1:$BE$1=CO$1)*('控温被PRO-S级品'!$E$2:$BE$10)),0)+IFERROR(SUMPRODUCT(('冬被-S级品'!$B$2:$B$10=$B82)*('冬被-S级品'!$E$1:$AW$1=CO$1)*('冬被-S级品'!$E$2:$AW$10)),0)+IFERROR(SUMPRODUCT(('白止-S级品'!$A$2:$A$26=$B82)*('白止-S级品'!$D$1:$AV$1=CO$1)*('白止-S级品'!$D$2:$AV$26)),0)+IFERROR(SUMPRODUCT(('乐容-S级品'!$A$4:$A$32=$B82)*('乐容-S级品'!$L$3:$CA$3=CO$1)*('乐容-S级品'!$L$4:$CA$32)),0)</f>
      </c>
      <c r="CP82" s="280">
        <f>IFERROR(SUMPRODUCT(('控温被PRO-S级品'!$B$2:$B$10=$B82)*('控温被PRO-S级品'!$E$1:$BE$1=CP$1)*('控温被PRO-S级品'!$E$2:$BE$10)),0)+IFERROR(SUMPRODUCT(('冬被-S级品'!$B$2:$B$10=$B82)*('冬被-S级品'!$E$1:$AW$1=CP$1)*('冬被-S级品'!$E$2:$AW$10)),0)+IFERROR(SUMPRODUCT(('白止-S级品'!$A$2:$A$26=$B82)*('白止-S级品'!$D$1:$AV$1=CP$1)*('白止-S级品'!$D$2:$AV$26)),0)+IFERROR(SUMPRODUCT(('乐容-S级品'!$A$4:$A$32=$B82)*('乐容-S级品'!$L$3:$CA$3=CP$1)*('乐容-S级品'!$L$4:$CA$32)),0)</f>
      </c>
      <c r="CQ82" s="280">
        <f>IFERROR(SUMPRODUCT(('控温被PRO-S级品'!$B$2:$B$10=$B82)*('控温被PRO-S级品'!$E$1:$BE$1=CQ$1)*('控温被PRO-S级品'!$E$2:$BE$10)),0)+IFERROR(SUMPRODUCT(('冬被-S级品'!$B$2:$B$10=$B82)*('冬被-S级品'!$E$1:$AW$1=CQ$1)*('冬被-S级品'!$E$2:$AW$10)),0)+IFERROR(SUMPRODUCT(('白止-S级品'!$A$2:$A$26=$B82)*('白止-S级品'!$D$1:$AV$1=CQ$1)*('白止-S级品'!$D$2:$AV$26)),0)+IFERROR(SUMPRODUCT(('乐容-S级品'!$A$4:$A$32=$B82)*('乐容-S级品'!$L$3:$CA$3=CQ$1)*('乐容-S级品'!$L$4:$CA$32)),0)</f>
      </c>
      <c r="CR82" s="280">
        <f>IFERROR(SUMPRODUCT(('控温被PRO-S级品'!$B$2:$B$10=$B82)*('控温被PRO-S级品'!$E$1:$BE$1=CR$1)*('控温被PRO-S级品'!$E$2:$BE$10)),0)+IFERROR(SUMPRODUCT(('冬被-S级品'!$B$2:$B$10=$B82)*('冬被-S级品'!$E$1:$AW$1=CR$1)*('冬被-S级品'!$E$2:$AW$10)),0)+IFERROR(SUMPRODUCT(('白止-S级品'!$A$2:$A$26=$B82)*('白止-S级品'!$D$1:$AV$1=CR$1)*('白止-S级品'!$D$2:$AV$26)),0)+IFERROR(SUMPRODUCT(('乐容-S级品'!$A$4:$A$32=$B82)*('乐容-S级品'!$L$3:$CA$3=CR$1)*('乐容-S级品'!$L$4:$CA$32)),0)</f>
      </c>
      <c r="CS82" s="280">
        <f>IFERROR(SUMPRODUCT(('控温被PRO-S级品'!$B$2:$B$10=$B82)*('控温被PRO-S级品'!$E$1:$BE$1=CS$1)*('控温被PRO-S级品'!$E$2:$BE$10)),0)+IFERROR(SUMPRODUCT(('冬被-S级品'!$B$2:$B$10=$B82)*('冬被-S级品'!$E$1:$AW$1=CS$1)*('冬被-S级品'!$E$2:$AW$10)),0)+IFERROR(SUMPRODUCT(('白止-S级品'!$A$2:$A$26=$B82)*('白止-S级品'!$D$1:$AV$1=CS$1)*('白止-S级品'!$D$2:$AV$26)),0)+IFERROR(SUMPRODUCT(('乐容-S级品'!$A$4:$A$32=$B82)*('乐容-S级品'!$L$3:$CA$3=CS$1)*('乐容-S级品'!$L$4:$CA$32)),0)</f>
      </c>
      <c r="CT82" s="280">
        <f>IFERROR(SUMPRODUCT(('控温被PRO-S级品'!$B$2:$B$10=$B82)*('控温被PRO-S级品'!$E$1:$BE$1=CT$1)*('控温被PRO-S级品'!$E$2:$BE$10)),0)+IFERROR(SUMPRODUCT(('冬被-S级品'!$B$2:$B$10=$B82)*('冬被-S级品'!$E$1:$AW$1=CT$1)*('冬被-S级品'!$E$2:$AW$10)),0)+IFERROR(SUMPRODUCT(('白止-S级品'!$A$2:$A$26=$B82)*('白止-S级品'!$D$1:$AV$1=CT$1)*('白止-S级品'!$D$2:$AV$26)),0)+IFERROR(SUMPRODUCT(('乐容-S级品'!$A$4:$A$32=$B82)*('乐容-S级品'!$L$3:$CA$3=CT$1)*('乐容-S级品'!$L$4:$CA$32)),0)</f>
      </c>
      <c r="CU82" s="280">
        <f>IFERROR(SUMPRODUCT(('控温被PRO-S级品'!$B$2:$B$10=$B82)*('控温被PRO-S级品'!$E$1:$BE$1=CU$1)*('控温被PRO-S级品'!$E$2:$BE$10)),0)+IFERROR(SUMPRODUCT(('冬被-S级品'!$B$2:$B$10=$B82)*('冬被-S级品'!$E$1:$AW$1=CU$1)*('冬被-S级品'!$E$2:$AW$10)),0)+IFERROR(SUMPRODUCT(('白止-S级品'!$A$2:$A$26=$B82)*('白止-S级品'!$D$1:$AV$1=CU$1)*('白止-S级品'!$D$2:$AV$26)),0)+IFERROR(SUMPRODUCT(('乐容-S级品'!$A$4:$A$32=$B82)*('乐容-S级品'!$L$3:$CA$3=CU$1)*('乐容-S级品'!$L$4:$CA$32)),0)</f>
      </c>
      <c r="CV82" s="280">
        <f>IFERROR(SUMPRODUCT(('控温被PRO-S级品'!$B$2:$B$10=$B82)*('控温被PRO-S级品'!$E$1:$BE$1=CV$1)*('控温被PRO-S级品'!$E$2:$BE$10)),0)+IFERROR(SUMPRODUCT(('冬被-S级品'!$B$2:$B$10=$B82)*('冬被-S级品'!$E$1:$AW$1=CV$1)*('冬被-S级品'!$E$2:$AW$10)),0)+IFERROR(SUMPRODUCT(('白止-S级品'!$A$2:$A$26=$B82)*('白止-S级品'!$D$1:$AV$1=CV$1)*('白止-S级品'!$D$2:$AV$26)),0)+IFERROR(SUMPRODUCT(('乐容-S级品'!$A$4:$A$32=$B82)*('乐容-S级品'!$L$3:$CA$3=CV$1)*('乐容-S级品'!$L$4:$CA$32)),0)</f>
      </c>
      <c r="CW82" s="280">
        <f>IFERROR(SUMPRODUCT(('控温被PRO-S级品'!$B$2:$B$10=$B82)*('控温被PRO-S级品'!$E$1:$BE$1=CW$1)*('控温被PRO-S级品'!$E$2:$BE$10)),0)+IFERROR(SUMPRODUCT(('冬被-S级品'!$B$2:$B$10=$B82)*('冬被-S级品'!$E$1:$AW$1=CW$1)*('冬被-S级品'!$E$2:$AW$10)),0)+IFERROR(SUMPRODUCT(('白止-S级品'!$A$2:$A$26=$B82)*('白止-S级品'!$D$1:$AV$1=CW$1)*('白止-S级品'!$D$2:$AV$26)),0)+IFERROR(SUMPRODUCT(('乐容-S级品'!$A$4:$A$32=$B82)*('乐容-S级品'!$L$3:$CA$3=CW$1)*('乐容-S级品'!$L$4:$CA$32)),0)</f>
      </c>
      <c r="CX82" s="280">
        <f>IFERROR(SUMPRODUCT(('控温被PRO-S级品'!$B$2:$B$10=$B82)*('控温被PRO-S级品'!$E$1:$BE$1=CX$1)*('控温被PRO-S级品'!$E$2:$BE$10)),0)+IFERROR(SUMPRODUCT(('冬被-S级品'!$B$2:$B$10=$B82)*('冬被-S级品'!$E$1:$AW$1=CX$1)*('冬被-S级品'!$E$2:$AW$10)),0)+IFERROR(SUMPRODUCT(('白止-S级品'!$A$2:$A$26=$B82)*('白止-S级品'!$D$1:$AV$1=CX$1)*('白止-S级品'!$D$2:$AV$26)),0)+IFERROR(SUMPRODUCT(('乐容-S级品'!$A$4:$A$32=$B82)*('乐容-S级品'!$L$3:$CA$3=CX$1)*('乐容-S级品'!$L$4:$CA$32)),0)</f>
      </c>
      <c r="CY82" s="280">
        <f>IFERROR(SUMPRODUCT(('控温被PRO-S级品'!$B$2:$B$10=$B82)*('控温被PRO-S级品'!$E$1:$BE$1=CY$1)*('控温被PRO-S级品'!$E$2:$BE$10)),0)+IFERROR(SUMPRODUCT(('冬被-S级品'!$B$2:$B$10=$B82)*('冬被-S级品'!$E$1:$AW$1=CY$1)*('冬被-S级品'!$E$2:$AW$10)),0)+IFERROR(SUMPRODUCT(('白止-S级品'!$A$2:$A$26=$B82)*('白止-S级品'!$D$1:$AV$1=CY$1)*('白止-S级品'!$D$2:$AV$26)),0)+IFERROR(SUMPRODUCT(('乐容-S级品'!$A$4:$A$32=$B82)*('乐容-S级品'!$L$3:$CA$3=CY$1)*('乐容-S级品'!$L$4:$CA$32)),0)</f>
      </c>
      <c r="CZ82" s="280">
        <f>IFERROR(SUMPRODUCT(('控温被PRO-S级品'!$B$2:$B$10=$B82)*('控温被PRO-S级品'!$E$1:$BE$1=CZ$1)*('控温被PRO-S级品'!$E$2:$BE$10)),0)+IFERROR(SUMPRODUCT(('冬被-S级品'!$B$2:$B$10=$B82)*('冬被-S级品'!$E$1:$AW$1=CZ$1)*('冬被-S级品'!$E$2:$AW$10)),0)+IFERROR(SUMPRODUCT(('白止-S级品'!$A$2:$A$26=$B82)*('白止-S级品'!$D$1:$AV$1=CZ$1)*('白止-S级品'!$D$2:$AV$26)),0)+IFERROR(SUMPRODUCT(('乐容-S级品'!$A$4:$A$32=$B82)*('乐容-S级品'!$L$3:$CA$3=CZ$1)*('乐容-S级品'!$L$4:$CA$32)),0)</f>
      </c>
      <c r="DA82" s="280">
        <f>IFERROR(SUMPRODUCT(('控温被PRO-S级品'!$B$2:$B$10=$B82)*('控温被PRO-S级品'!$E$1:$BE$1=DA$1)*('控温被PRO-S级品'!$E$2:$BE$10)),0)+IFERROR(SUMPRODUCT(('冬被-S级品'!$B$2:$B$10=$B82)*('冬被-S级品'!$E$1:$AW$1=DA$1)*('冬被-S级品'!$E$2:$AW$10)),0)+IFERROR(SUMPRODUCT(('白止-S级品'!$A$2:$A$26=$B82)*('白止-S级品'!$D$1:$AV$1=DA$1)*('白止-S级品'!$D$2:$AV$26)),0)+IFERROR(SUMPRODUCT(('乐容-S级品'!$A$4:$A$32=$B82)*('乐容-S级品'!$L$3:$CA$3=DA$1)*('乐容-S级品'!$L$4:$CA$32)),0)</f>
      </c>
      <c r="DB82" s="280">
        <f>IFERROR(SUMPRODUCT(('控温被PRO-S级品'!$B$2:$B$10=$B82)*('控温被PRO-S级品'!$E$1:$BE$1=DB$1)*('控温被PRO-S级品'!$E$2:$BE$10)),0)+IFERROR(SUMPRODUCT(('冬被-S级品'!$B$2:$B$10=$B82)*('冬被-S级品'!$E$1:$AW$1=DB$1)*('冬被-S级品'!$E$2:$AW$10)),0)+IFERROR(SUMPRODUCT(('白止-S级品'!$A$2:$A$26=$B82)*('白止-S级品'!$D$1:$AV$1=DB$1)*('白止-S级品'!$D$2:$AV$26)),0)+IFERROR(SUMPRODUCT(('乐容-S级品'!$A$4:$A$32=$B82)*('乐容-S级品'!$L$3:$CA$3=DB$1)*('乐容-S级品'!$L$4:$CA$32)),0)</f>
      </c>
      <c r="DC82" s="280">
        <f>IFERROR(SUMPRODUCT(('控温被PRO-S级品'!$B$2:$B$10=$B82)*('控温被PRO-S级品'!$E$1:$BE$1=DC$1)*('控温被PRO-S级品'!$E$2:$BE$10)),0)+IFERROR(SUMPRODUCT(('冬被-S级品'!$B$2:$B$10=$B82)*('冬被-S级品'!$E$1:$AW$1=DC$1)*('冬被-S级品'!$E$2:$AW$10)),0)+IFERROR(SUMPRODUCT(('白止-S级品'!$A$2:$A$26=$B82)*('白止-S级品'!$D$1:$AV$1=DC$1)*('白止-S级品'!$D$2:$AV$26)),0)+IFERROR(SUMPRODUCT(('乐容-S级品'!$A$4:$A$32=$B82)*('乐容-S级品'!$L$3:$CA$3=DC$1)*('乐容-S级品'!$L$4:$CA$32)),0)</f>
      </c>
      <c r="DD82" s="280">
        <f>IFERROR(SUMPRODUCT(('控温被PRO-S级品'!$B$2:$B$10=$B82)*('控温被PRO-S级品'!$E$1:$BE$1=DD$1)*('控温被PRO-S级品'!$E$2:$BE$10)),0)+IFERROR(SUMPRODUCT(('冬被-S级品'!$B$2:$B$10=$B82)*('冬被-S级品'!$E$1:$AW$1=DD$1)*('冬被-S级品'!$E$2:$AW$10)),0)+IFERROR(SUMPRODUCT(('白止-S级品'!$A$2:$A$26=$B82)*('白止-S级品'!$D$1:$AV$1=DD$1)*('白止-S级品'!$D$2:$AV$26)),0)+IFERROR(SUMPRODUCT(('乐容-S级品'!$A$4:$A$32=$B82)*('乐容-S级品'!$L$3:$CA$3=DD$1)*('乐容-S级品'!$L$4:$CA$32)),0)</f>
      </c>
      <c r="DE82" s="280">
        <f>IFERROR(SUMPRODUCT(('控温被PRO-S级品'!$B$2:$B$10=$B82)*('控温被PRO-S级品'!$E$1:$BE$1=DE$1)*('控温被PRO-S级品'!$E$2:$BE$10)),0)+IFERROR(SUMPRODUCT(('冬被-S级品'!$B$2:$B$10=$B82)*('冬被-S级品'!$E$1:$AW$1=DE$1)*('冬被-S级品'!$E$2:$AW$10)),0)+IFERROR(SUMPRODUCT(('白止-S级品'!$A$2:$A$26=$B82)*('白止-S级品'!$D$1:$AV$1=DE$1)*('白止-S级品'!$D$2:$AV$26)),0)+IFERROR(SUMPRODUCT(('乐容-S级品'!$A$4:$A$32=$B82)*('乐容-S级品'!$L$3:$CA$3=DE$1)*('乐容-S级品'!$L$4:$CA$32)),0)</f>
      </c>
      <c r="DF82" s="280">
        <f>IFERROR(SUMPRODUCT(('控温被PRO-S级品'!$B$2:$B$10=$B82)*('控温被PRO-S级品'!$E$1:$BE$1=DF$1)*('控温被PRO-S级品'!$E$2:$BE$10)),0)+IFERROR(SUMPRODUCT(('冬被-S级品'!$B$2:$B$10=$B82)*('冬被-S级品'!$E$1:$AW$1=DF$1)*('冬被-S级品'!$E$2:$AW$10)),0)+IFERROR(SUMPRODUCT(('白止-S级品'!$A$2:$A$26=$B82)*('白止-S级品'!$D$1:$AV$1=DF$1)*('白止-S级品'!$D$2:$AV$26)),0)+IFERROR(SUMPRODUCT(('乐容-S级品'!$A$4:$A$32=$B82)*('乐容-S级品'!$L$3:$CA$3=DF$1)*('乐容-S级品'!$L$4:$CA$32)),0)</f>
      </c>
      <c r="DG82" s="280">
        <f>IFERROR(SUMPRODUCT(('控温被PRO-S级品'!$B$2:$B$10=$B82)*('控温被PRO-S级品'!$E$1:$BE$1=DG$1)*('控温被PRO-S级品'!$E$2:$BE$10)),0)+IFERROR(SUMPRODUCT(('冬被-S级品'!$B$2:$B$10=$B82)*('冬被-S级品'!$E$1:$AW$1=DG$1)*('冬被-S级品'!$E$2:$AW$10)),0)+IFERROR(SUMPRODUCT(('白止-S级品'!$A$2:$A$26=$B82)*('白止-S级品'!$D$1:$AV$1=DG$1)*('白止-S级品'!$D$2:$AV$26)),0)+IFERROR(SUMPRODUCT(('乐容-S级品'!$A$4:$A$32=$B82)*('乐容-S级品'!$L$3:$CA$3=DG$1)*('乐容-S级品'!$L$4:$CA$32)),0)</f>
      </c>
      <c r="DH82" s="280">
        <f>IFERROR(SUMPRODUCT(('控温被PRO-S级品'!$B$2:$B$10=$B82)*('控温被PRO-S级品'!$E$1:$BE$1=DH$1)*('控温被PRO-S级品'!$E$2:$BE$10)),0)+IFERROR(SUMPRODUCT(('冬被-S级品'!$B$2:$B$10=$B82)*('冬被-S级品'!$E$1:$AW$1=DH$1)*('冬被-S级品'!$E$2:$AW$10)),0)+IFERROR(SUMPRODUCT(('白止-S级品'!$A$2:$A$26=$B82)*('白止-S级品'!$D$1:$AV$1=DH$1)*('白止-S级品'!$D$2:$AV$26)),0)+IFERROR(SUMPRODUCT(('乐容-S级品'!$A$4:$A$32=$B82)*('乐容-S级品'!$L$3:$CA$3=DH$1)*('乐容-S级品'!$L$4:$CA$32)),0)</f>
      </c>
      <c r="DI82" s="280">
        <f>IFERROR(SUMPRODUCT(('控温被PRO-S级品'!$B$2:$B$10=$B82)*('控温被PRO-S级品'!$E$1:$BE$1=DI$1)*('控温被PRO-S级品'!$E$2:$BE$10)),0)+IFERROR(SUMPRODUCT(('冬被-S级品'!$B$2:$B$10=$B82)*('冬被-S级品'!$E$1:$AW$1=DI$1)*('冬被-S级品'!$E$2:$AW$10)),0)+IFERROR(SUMPRODUCT(('白止-S级品'!$A$2:$A$26=$B82)*('白止-S级品'!$D$1:$AV$1=DI$1)*('白止-S级品'!$D$2:$AV$26)),0)+IFERROR(SUMPRODUCT(('乐容-S级品'!$A$4:$A$32=$B82)*('乐容-S级品'!$L$3:$CA$3=DI$1)*('乐容-S级品'!$L$4:$CA$32)),0)</f>
      </c>
      <c r="DJ82" s="280">
        <f>IFERROR(SUMPRODUCT(('控温被PRO-S级品'!$B$2:$B$10=$B82)*('控温被PRO-S级品'!$E$1:$BE$1=DJ$1)*('控温被PRO-S级品'!$E$2:$BE$10)),0)+IFERROR(SUMPRODUCT(('冬被-S级品'!$B$2:$B$10=$B82)*('冬被-S级品'!$E$1:$AW$1=DJ$1)*('冬被-S级品'!$E$2:$AW$10)),0)+IFERROR(SUMPRODUCT(('白止-S级品'!$A$2:$A$26=$B82)*('白止-S级品'!$D$1:$AV$1=DJ$1)*('白止-S级品'!$D$2:$AV$26)),0)+IFERROR(SUMPRODUCT(('乐容-S级品'!$A$4:$A$32=$B82)*('乐容-S级品'!$L$3:$CA$3=DJ$1)*('乐容-S级品'!$L$4:$CA$32)),0)</f>
      </c>
      <c r="DK82" s="280"/>
      <c r="DL82" s="280"/>
      <c r="DM82" s="280"/>
      <c r="DN82" s="280"/>
      <c r="DO82" s="280"/>
      <c r="DP82" s="280"/>
      <c r="DQ82" s="280"/>
      <c r="DR82" s="280"/>
      <c r="DS82" s="280"/>
      <c r="DT82" s="280"/>
      <c r="DU82" s="280"/>
      <c r="DV82" s="280"/>
      <c r="DW82" s="280">
        <f>VLOOKUP(B82,'系统编码规格'!A:C,3,FALSE)</f>
      </c>
      <c r="DX82" s="280"/>
      <c r="DY82" s="280"/>
      <c r="DZ82" s="280"/>
      <c r="EA82" s="280"/>
      <c r="EB82" s="280"/>
      <c r="EC82" s="280"/>
      <c r="ED82" s="280"/>
      <c r="EE82" s="280"/>
      <c r="EF82" s="280"/>
      <c r="EG82" s="280"/>
      <c r="EH82" s="280"/>
      <c r="EI82" s="280"/>
      <c r="EJ82" s="280"/>
      <c r="EK82" s="280"/>
      <c r="EL82" s="280"/>
      <c r="EM82" s="280"/>
      <c r="EN82" s="280"/>
      <c r="EO82" s="280"/>
      <c r="EP82" s="280"/>
      <c r="EQ82" s="280"/>
      <c r="ER82" s="280"/>
      <c r="ES82" s="280"/>
      <c r="ET82" s="280"/>
      <c r="EU82" s="280"/>
      <c r="EV82" s="280"/>
      <c r="EW82" s="280"/>
      <c r="EX82" s="280"/>
      <c r="EY82" s="280"/>
      <c r="EZ82" s="280"/>
      <c r="FA82" s="280"/>
      <c r="FB82" s="280"/>
      <c r="FC82" s="280"/>
      <c r="FD82" s="280"/>
      <c r="FE82" s="280"/>
      <c r="FF82" s="280"/>
      <c r="FG82" s="280"/>
      <c r="FH82" s="280"/>
      <c r="FI82" s="280"/>
      <c r="FJ82" s="280"/>
      <c r="FK82" s="280"/>
      <c r="FL82" s="280"/>
      <c r="FM82" s="280"/>
      <c r="FN82" s="280"/>
      <c r="FO82" s="280"/>
      <c r="FP82" s="280"/>
      <c r="FQ82" s="280"/>
      <c r="FR82" s="280"/>
      <c r="FS82" s="280"/>
      <c r="FT82" s="280"/>
      <c r="FU82" s="280"/>
      <c r="FV82" s="280"/>
      <c r="FW82" s="280"/>
      <c r="FX82" s="280"/>
      <c r="FY82" s="280"/>
      <c r="FZ82" s="280"/>
      <c r="GA82" s="280"/>
      <c r="GB82" s="280"/>
      <c r="GC82" s="280"/>
      <c r="GD82" s="280"/>
      <c r="GE82" s="280"/>
      <c r="GF82" s="280"/>
      <c r="GG82" s="280"/>
      <c r="GH82" s="280"/>
      <c r="GI82" s="280"/>
      <c r="GJ82" s="280"/>
      <c r="GK82" s="280"/>
      <c r="GL82" s="280"/>
      <c r="GM82" s="280"/>
      <c r="GN82" s="280"/>
      <c r="GO82" s="280"/>
      <c r="GP82" s="280"/>
      <c r="GQ82" s="280"/>
      <c r="GR82" s="280"/>
      <c r="GS82" s="280"/>
      <c r="GT82" s="280"/>
      <c r="GU82" s="280"/>
      <c r="GV82" s="280"/>
    </row>
    <row r="83">
      <c r="A83" s="309" t="str">
        <v>乐容</v>
      </c>
      <c r="B83" s="310" t="str">
        <v>0105100051-1.2</v>
      </c>
      <c r="C83" s="309" t="str">
        <v>亚朵星球 普兰特空气感薄垫</v>
      </c>
      <c r="D83" s="309" t="str">
        <v>120*200*5cm</v>
      </c>
      <c r="E83">
        <f>SUM(F83:GX83)</f>
      </c>
      <c r="F83" s="280">
        <f>IFERROR(SUMPRODUCT(('控温被PRO-S级品'!$B$2:$B$10=$B83)*('控温被PRO-S级品'!$E$1:$BE$1=F$1)*('控温被PRO-S级品'!$E$2:$BE$10)),0)+IFERROR(SUMPRODUCT(('冬被-S级品'!$B$2:$B$10=$B83)*('冬被-S级品'!$E$1:$AW$1=F$1)*('冬被-S级品'!$E$2:$AW$10)),0)+IFERROR(SUMPRODUCT(('白止-S级品'!$A$2:$A$26=$B83)*('白止-S级品'!$D$1:$AV$1=F$1)*('白止-S级品'!$D$2:$AV$26)),0)+IFERROR(SUMPRODUCT(('乐容-S级品'!$A$4:$A$32=$B83)*('乐容-S级品'!$L$3:$CA$3=F$1)*('乐容-S级品'!$L$4:$CA$32)),0)</f>
      </c>
      <c r="G83" s="280">
        <f>IFERROR(SUMPRODUCT(('控温被PRO-S级品'!$B$2:$B$10=$B83)*('控温被PRO-S级品'!$E$1:$BE$1=G$1)*('控温被PRO-S级品'!$E$2:$BE$10)),0)+IFERROR(SUMPRODUCT(('冬被-S级品'!$B$2:$B$10=$B83)*('冬被-S级品'!$E$1:$AW$1=G$1)*('冬被-S级品'!$E$2:$AW$10)),0)+IFERROR(SUMPRODUCT(('白止-S级品'!$A$2:$A$26=$B83)*('白止-S级品'!$D$1:$AV$1=G$1)*('白止-S级品'!$D$2:$AV$26)),0)+IFERROR(SUMPRODUCT(('乐容-S级品'!$A$4:$A$32=$B83)*('乐容-S级品'!$L$3:$CA$3=G$1)*('乐容-S级品'!$L$4:$CA$32)),0)</f>
      </c>
      <c r="H83" s="280">
        <f>IFERROR(SUMPRODUCT(('控温被PRO-S级品'!$B$2:$B$10=$B83)*('控温被PRO-S级品'!$E$1:$BE$1=H$1)*('控温被PRO-S级品'!$E$2:$BE$10)),0)+IFERROR(SUMPRODUCT(('冬被-S级品'!$B$2:$B$10=$B83)*('冬被-S级品'!$E$1:$AW$1=H$1)*('冬被-S级品'!$E$2:$AW$10)),0)+IFERROR(SUMPRODUCT(('白止-S级品'!$A$2:$A$26=$B83)*('白止-S级品'!$D$1:$AV$1=H$1)*('白止-S级品'!$D$2:$AV$26)),0)+IFERROR(SUMPRODUCT(('乐容-S级品'!$A$4:$A$32=$B83)*('乐容-S级品'!$L$3:$CA$3=H$1)*('乐容-S级品'!$L$4:$CA$32)),0)</f>
      </c>
      <c r="I83" s="280">
        <f>IFERROR(SUMPRODUCT(('控温被PRO-S级品'!$B$2:$B$10=$B83)*('控温被PRO-S级品'!$E$1:$BE$1=I$1)*('控温被PRO-S级品'!$E$2:$BE$10)),0)+IFERROR(SUMPRODUCT(('冬被-S级品'!$B$2:$B$10=$B83)*('冬被-S级品'!$E$1:$AW$1=I$1)*('冬被-S级品'!$E$2:$AW$10)),0)+IFERROR(SUMPRODUCT(('白止-S级品'!$A$2:$A$26=$B83)*('白止-S级品'!$D$1:$AV$1=I$1)*('白止-S级品'!$D$2:$AV$26)),0)+IFERROR(SUMPRODUCT(('乐容-S级品'!$A$4:$A$32=$B83)*('乐容-S级品'!$L$3:$CA$3=I$1)*('乐容-S级品'!$L$4:$CA$32)),0)</f>
      </c>
      <c r="J83" s="280">
        <f>IFERROR(SUMPRODUCT(('控温被PRO-S级品'!$B$2:$B$10=$B83)*('控温被PRO-S级品'!$E$1:$BE$1=J$1)*('控温被PRO-S级品'!$E$2:$BE$10)),0)+IFERROR(SUMPRODUCT(('冬被-S级品'!$B$2:$B$10=$B83)*('冬被-S级品'!$E$1:$AW$1=J$1)*('冬被-S级品'!$E$2:$AW$10)),0)+IFERROR(SUMPRODUCT(('白止-S级品'!$A$2:$A$26=$B83)*('白止-S级品'!$D$1:$AV$1=J$1)*('白止-S级品'!$D$2:$AV$26)),0)+IFERROR(SUMPRODUCT(('乐容-S级品'!$A$4:$A$32=$B83)*('乐容-S级品'!$L$3:$CA$3=J$1)*('乐容-S级品'!$L$4:$CA$32)),0)</f>
      </c>
      <c r="K83" s="280">
        <f>IFERROR(SUMPRODUCT(('控温被PRO-S级品'!$B$2:$B$10=$B83)*('控温被PRO-S级品'!$E$1:$BE$1=K$1)*('控温被PRO-S级品'!$E$2:$BE$10)),0)+IFERROR(SUMPRODUCT(('冬被-S级品'!$B$2:$B$10=$B83)*('冬被-S级品'!$E$1:$AW$1=K$1)*('冬被-S级品'!$E$2:$AW$10)),0)+IFERROR(SUMPRODUCT(('白止-S级品'!$A$2:$A$26=$B83)*('白止-S级品'!$D$1:$AV$1=K$1)*('白止-S级品'!$D$2:$AV$26)),0)+IFERROR(SUMPRODUCT(('乐容-S级品'!$A$4:$A$32=$B83)*('乐容-S级品'!$L$3:$CA$3=K$1)*('乐容-S级品'!$L$4:$CA$32)),0)</f>
      </c>
      <c r="L83" s="280">
        <f>IFERROR(SUMPRODUCT(('控温被PRO-S级品'!$B$2:$B$10=$B83)*('控温被PRO-S级品'!$E$1:$BE$1=L$1)*('控温被PRO-S级品'!$E$2:$BE$10)),0)+IFERROR(SUMPRODUCT(('冬被-S级品'!$B$2:$B$10=$B83)*('冬被-S级品'!$E$1:$AW$1=L$1)*('冬被-S级品'!$E$2:$AW$10)),0)+IFERROR(SUMPRODUCT(('白止-S级品'!$A$2:$A$26=$B83)*('白止-S级品'!$D$1:$AV$1=L$1)*('白止-S级品'!$D$2:$AV$26)),0)+IFERROR(SUMPRODUCT(('乐容-S级品'!$A$4:$A$32=$B83)*('乐容-S级品'!$L$3:$CA$3=L$1)*('乐容-S级品'!$L$4:$CA$32)),0)</f>
      </c>
      <c r="M83" s="280">
        <f>IFERROR(SUMPRODUCT(('控温被PRO-S级品'!$B$2:$B$10=$B83)*('控温被PRO-S级品'!$E$1:$BE$1=M$1)*('控温被PRO-S级品'!$E$2:$BE$10)),0)+IFERROR(SUMPRODUCT(('冬被-S级品'!$B$2:$B$10=$B83)*('冬被-S级品'!$E$1:$AW$1=M$1)*('冬被-S级品'!$E$2:$AW$10)),0)+IFERROR(SUMPRODUCT(('白止-S级品'!$A$2:$A$26=$B83)*('白止-S级品'!$D$1:$AV$1=M$1)*('白止-S级品'!$D$2:$AV$26)),0)+IFERROR(SUMPRODUCT(('乐容-S级品'!$A$4:$A$32=$B83)*('乐容-S级品'!$L$3:$CA$3=M$1)*('乐容-S级品'!$L$4:$CA$32)),0)</f>
      </c>
      <c r="N83" s="280">
        <f>IFERROR(SUMPRODUCT(('控温被PRO-S级品'!$B$2:$B$10=$B83)*('控温被PRO-S级品'!$E$1:$BE$1=N$1)*('控温被PRO-S级品'!$E$2:$BE$10)),0)+IFERROR(SUMPRODUCT(('冬被-S级品'!$B$2:$B$10=$B83)*('冬被-S级品'!$E$1:$AW$1=N$1)*('冬被-S级品'!$E$2:$AW$10)),0)+IFERROR(SUMPRODUCT(('白止-S级品'!$A$2:$A$26=$B83)*('白止-S级品'!$D$1:$AV$1=N$1)*('白止-S级品'!$D$2:$AV$26)),0)+IFERROR(SUMPRODUCT(('乐容-S级品'!$A$4:$A$32=$B83)*('乐容-S级品'!$L$3:$CA$3=N$1)*('乐容-S级品'!$L$4:$CA$32)),0)</f>
      </c>
      <c r="O83" s="280">
        <f>IFERROR(SUMPRODUCT(('控温被PRO-S级品'!$B$2:$B$10=$B83)*('控温被PRO-S级品'!$E$1:$BE$1=O$1)*('控温被PRO-S级品'!$E$2:$BE$10)),0)+IFERROR(SUMPRODUCT(('冬被-S级品'!$B$2:$B$10=$B83)*('冬被-S级品'!$E$1:$AW$1=O$1)*('冬被-S级品'!$E$2:$AW$10)),0)+IFERROR(SUMPRODUCT(('白止-S级品'!$A$2:$A$26=$B83)*('白止-S级品'!$D$1:$AV$1=O$1)*('白止-S级品'!$D$2:$AV$26)),0)+IFERROR(SUMPRODUCT(('乐容-S级品'!$A$4:$A$32=$B83)*('乐容-S级品'!$L$3:$CA$3=O$1)*('乐容-S级品'!$L$4:$CA$32)),0)</f>
      </c>
      <c r="P83" s="280">
        <f>IFERROR(SUMPRODUCT(('控温被PRO-S级品'!$B$2:$B$10=$B83)*('控温被PRO-S级品'!$E$1:$BE$1=P$1)*('控温被PRO-S级品'!$E$2:$BE$10)),0)+IFERROR(SUMPRODUCT(('冬被-S级品'!$B$2:$B$10=$B83)*('冬被-S级品'!$E$1:$AW$1=P$1)*('冬被-S级品'!$E$2:$AW$10)),0)+IFERROR(SUMPRODUCT(('白止-S级品'!$A$2:$A$26=$B83)*('白止-S级品'!$D$1:$AV$1=P$1)*('白止-S级品'!$D$2:$AV$26)),0)+IFERROR(SUMPRODUCT(('乐容-S级品'!$A$4:$A$32=$B83)*('乐容-S级品'!$L$3:$CA$3=P$1)*('乐容-S级品'!$L$4:$CA$32)),0)</f>
      </c>
      <c r="Q83" s="280">
        <f>IFERROR(SUMPRODUCT(('控温被PRO-S级品'!$B$2:$B$10=$B83)*('控温被PRO-S级品'!$E$1:$BE$1=Q$1)*('控温被PRO-S级品'!$E$2:$BE$10)),0)+IFERROR(SUMPRODUCT(('冬被-S级品'!$B$2:$B$10=$B83)*('冬被-S级品'!$E$1:$AW$1=Q$1)*('冬被-S级品'!$E$2:$AW$10)),0)+IFERROR(SUMPRODUCT(('白止-S级品'!$A$2:$A$26=$B83)*('白止-S级品'!$D$1:$AV$1=Q$1)*('白止-S级品'!$D$2:$AV$26)),0)+IFERROR(SUMPRODUCT(('乐容-S级品'!$A$4:$A$32=$B83)*('乐容-S级品'!$L$3:$CA$3=Q$1)*('乐容-S级品'!$L$4:$CA$32)),0)</f>
      </c>
      <c r="R83" s="280">
        <f>IFERROR(SUMPRODUCT(('控温被PRO-S级品'!$B$2:$B$10=$B83)*('控温被PRO-S级品'!$E$1:$BE$1=R$1)*('控温被PRO-S级品'!$E$2:$BE$10)),0)+IFERROR(SUMPRODUCT(('冬被-S级品'!$B$2:$B$10=$B83)*('冬被-S级品'!$E$1:$AW$1=R$1)*('冬被-S级品'!$E$2:$AW$10)),0)+IFERROR(SUMPRODUCT(('白止-S级品'!$A$2:$A$26=$B83)*('白止-S级品'!$D$1:$AV$1=R$1)*('白止-S级品'!$D$2:$AV$26)),0)+IFERROR(SUMPRODUCT(('乐容-S级品'!$A$4:$A$32=$B83)*('乐容-S级品'!$L$3:$CA$3=R$1)*('乐容-S级品'!$L$4:$CA$32)),0)</f>
      </c>
      <c r="S83" s="280">
        <f>IFERROR(SUMPRODUCT(('控温被PRO-S级品'!$B$2:$B$10=$B83)*('控温被PRO-S级品'!$E$1:$BE$1=S$1)*('控温被PRO-S级品'!$E$2:$BE$10)),0)+IFERROR(SUMPRODUCT(('冬被-S级品'!$B$2:$B$10=$B83)*('冬被-S级品'!$E$1:$AW$1=S$1)*('冬被-S级品'!$E$2:$AW$10)),0)+IFERROR(SUMPRODUCT(('白止-S级品'!$A$2:$A$26=$B83)*('白止-S级品'!$D$1:$AV$1=S$1)*('白止-S级品'!$D$2:$AV$26)),0)+IFERROR(SUMPRODUCT(('乐容-S级品'!$A$4:$A$32=$B83)*('乐容-S级品'!$L$3:$CA$3=S$1)*('乐容-S级品'!$L$4:$CA$32)),0)</f>
      </c>
      <c r="T83" s="280">
        <f>IFERROR(SUMPRODUCT(('控温被PRO-S级品'!$B$2:$B$10=$B83)*('控温被PRO-S级品'!$E$1:$BE$1=T$1)*('控温被PRO-S级品'!$E$2:$BE$10)),0)+IFERROR(SUMPRODUCT(('冬被-S级品'!$B$2:$B$10=$B83)*('冬被-S级品'!$E$1:$AW$1=T$1)*('冬被-S级品'!$E$2:$AW$10)),0)+IFERROR(SUMPRODUCT(('白止-S级品'!$A$2:$A$26=$B83)*('白止-S级品'!$D$1:$AV$1=T$1)*('白止-S级品'!$D$2:$AV$26)),0)+IFERROR(SUMPRODUCT(('乐容-S级品'!$A$4:$A$32=$B83)*('乐容-S级品'!$L$3:$CA$3=T$1)*('乐容-S级品'!$L$4:$CA$32)),0)</f>
      </c>
      <c r="U83" s="280">
        <f>IFERROR(SUMPRODUCT(('控温被PRO-S级品'!$B$2:$B$10=$B83)*('控温被PRO-S级品'!$E$1:$BE$1=U$1)*('控温被PRO-S级品'!$E$2:$BE$10)),0)+IFERROR(SUMPRODUCT(('冬被-S级品'!$B$2:$B$10=$B83)*('冬被-S级品'!$E$1:$AW$1=U$1)*('冬被-S级品'!$E$2:$AW$10)),0)+IFERROR(SUMPRODUCT(('白止-S级品'!$A$2:$A$26=$B83)*('白止-S级品'!$D$1:$AV$1=U$1)*('白止-S级品'!$D$2:$AV$26)),0)+IFERROR(SUMPRODUCT(('乐容-S级品'!$A$4:$A$32=$B83)*('乐容-S级品'!$L$3:$CA$3=U$1)*('乐容-S级品'!$L$4:$CA$32)),0)</f>
      </c>
      <c r="V83" s="280">
        <f>IFERROR(SUMPRODUCT(('控温被PRO-S级品'!$B$2:$B$10=$B83)*('控温被PRO-S级品'!$E$1:$BE$1=V$1)*('控温被PRO-S级品'!$E$2:$BE$10)),0)+IFERROR(SUMPRODUCT(('冬被-S级品'!$B$2:$B$10=$B83)*('冬被-S级品'!$E$1:$AW$1=V$1)*('冬被-S级品'!$E$2:$AW$10)),0)+IFERROR(SUMPRODUCT(('白止-S级品'!$A$2:$A$26=$B83)*('白止-S级品'!$D$1:$AV$1=V$1)*('白止-S级品'!$D$2:$AV$26)),0)+IFERROR(SUMPRODUCT(('乐容-S级品'!$A$4:$A$32=$B83)*('乐容-S级品'!$L$3:$CA$3=V$1)*('乐容-S级品'!$L$4:$CA$32)),0)</f>
      </c>
      <c r="W83" s="280">
        <f>IFERROR(SUMPRODUCT(('控温被PRO-S级品'!$B$2:$B$10=$B83)*('控温被PRO-S级品'!$E$1:$BE$1=W$1)*('控温被PRO-S级品'!$E$2:$BE$10)),0)+IFERROR(SUMPRODUCT(('冬被-S级品'!$B$2:$B$10=$B83)*('冬被-S级品'!$E$1:$AW$1=W$1)*('冬被-S级品'!$E$2:$AW$10)),0)+IFERROR(SUMPRODUCT(('白止-S级品'!$A$2:$A$26=$B83)*('白止-S级品'!$D$1:$AV$1=W$1)*('白止-S级品'!$D$2:$AV$26)),0)+IFERROR(SUMPRODUCT(('乐容-S级品'!$A$4:$A$32=$B83)*('乐容-S级品'!$L$3:$CA$3=W$1)*('乐容-S级品'!$L$4:$CA$32)),0)</f>
      </c>
      <c r="X83" s="280">
        <f>IFERROR(SUMPRODUCT(('控温被PRO-S级品'!$B$2:$B$10=$B83)*('控温被PRO-S级品'!$E$1:$BE$1=X$1)*('控温被PRO-S级品'!$E$2:$BE$10)),0)+IFERROR(SUMPRODUCT(('冬被-S级品'!$B$2:$B$10=$B83)*('冬被-S级品'!$E$1:$AW$1=X$1)*('冬被-S级品'!$E$2:$AW$10)),0)+IFERROR(SUMPRODUCT(('白止-S级品'!$A$2:$A$26=$B83)*('白止-S级品'!$D$1:$AV$1=X$1)*('白止-S级品'!$D$2:$AV$26)),0)+IFERROR(SUMPRODUCT(('乐容-S级品'!$A$4:$A$32=$B83)*('乐容-S级品'!$L$3:$CA$3=X$1)*('乐容-S级品'!$L$4:$CA$32)),0)</f>
      </c>
      <c r="Y83" s="280">
        <f>IFERROR(SUMPRODUCT(('控温被PRO-S级品'!$B$2:$B$10=$B83)*('控温被PRO-S级品'!$E$1:$BE$1=Y$1)*('控温被PRO-S级品'!$E$2:$BE$10)),0)+IFERROR(SUMPRODUCT(('冬被-S级品'!$B$2:$B$10=$B83)*('冬被-S级品'!$E$1:$AW$1=Y$1)*('冬被-S级品'!$E$2:$AW$10)),0)+IFERROR(SUMPRODUCT(('白止-S级品'!$A$2:$A$26=$B83)*('白止-S级品'!$D$1:$AV$1=Y$1)*('白止-S级品'!$D$2:$AV$26)),0)+IFERROR(SUMPRODUCT(('乐容-S级品'!$A$4:$A$32=$B83)*('乐容-S级品'!$L$3:$CA$3=Y$1)*('乐容-S级品'!$L$4:$CA$32)),0)</f>
      </c>
      <c r="Z83" s="280">
        <f>IFERROR(SUMPRODUCT(('控温被PRO-S级品'!$B$2:$B$10=$B83)*('控温被PRO-S级品'!$E$1:$BE$1=Z$1)*('控温被PRO-S级品'!$E$2:$BE$10)),0)+IFERROR(SUMPRODUCT(('冬被-S级品'!$B$2:$B$10=$B83)*('冬被-S级品'!$E$1:$AW$1=Z$1)*('冬被-S级品'!$E$2:$AW$10)),0)+IFERROR(SUMPRODUCT(('白止-S级品'!$A$2:$A$26=$B83)*('白止-S级品'!$D$1:$AV$1=Z$1)*('白止-S级品'!$D$2:$AV$26)),0)+IFERROR(SUMPRODUCT(('乐容-S级品'!$A$4:$A$32=$B83)*('乐容-S级品'!$L$3:$CA$3=Z$1)*('乐容-S级品'!$L$4:$CA$32)),0)</f>
      </c>
      <c r="AA83" s="280">
        <f>IFERROR(SUMPRODUCT(('控温被PRO-S级品'!$B$2:$B$10=$B83)*('控温被PRO-S级品'!$E$1:$BE$1=AA$1)*('控温被PRO-S级品'!$E$2:$BE$10)),0)+IFERROR(SUMPRODUCT(('冬被-S级品'!$B$2:$B$10=$B83)*('冬被-S级品'!$E$1:$AW$1=AA$1)*('冬被-S级品'!$E$2:$AW$10)),0)+IFERROR(SUMPRODUCT(('白止-S级品'!$A$2:$A$26=$B83)*('白止-S级品'!$D$1:$AV$1=AA$1)*('白止-S级品'!$D$2:$AV$26)),0)+IFERROR(SUMPRODUCT(('乐容-S级品'!$A$4:$A$32=$B83)*('乐容-S级品'!$L$3:$CA$3=AA$1)*('乐容-S级品'!$L$4:$CA$32)),0)</f>
      </c>
      <c r="AB83" s="280">
        <f>IFERROR(SUMPRODUCT(('控温被PRO-S级品'!$B$2:$B$10=$B83)*('控温被PRO-S级品'!$E$1:$BE$1=AB$1)*('控温被PRO-S级品'!$E$2:$BE$10)),0)+IFERROR(SUMPRODUCT(('冬被-S级品'!$B$2:$B$10=$B83)*('冬被-S级品'!$E$1:$AW$1=AB$1)*('冬被-S级品'!$E$2:$AW$10)),0)+IFERROR(SUMPRODUCT(('白止-S级品'!$A$2:$A$26=$B83)*('白止-S级品'!$D$1:$AV$1=AB$1)*('白止-S级品'!$D$2:$AV$26)),0)+IFERROR(SUMPRODUCT(('乐容-S级品'!$A$4:$A$32=$B83)*('乐容-S级品'!$L$3:$CA$3=AB$1)*('乐容-S级品'!$L$4:$CA$32)),0)</f>
      </c>
      <c r="AC83" s="280">
        <f>IFERROR(SUMPRODUCT(('控温被PRO-S级品'!$B$2:$B$10=$B83)*('控温被PRO-S级品'!$E$1:$BE$1=AC$1)*('控温被PRO-S级品'!$E$2:$BE$10)),0)+IFERROR(SUMPRODUCT(('冬被-S级品'!$B$2:$B$10=$B83)*('冬被-S级品'!$E$1:$AW$1=AC$1)*('冬被-S级品'!$E$2:$AW$10)),0)+IFERROR(SUMPRODUCT(('白止-S级品'!$A$2:$A$26=$B83)*('白止-S级品'!$D$1:$AV$1=AC$1)*('白止-S级品'!$D$2:$AV$26)),0)+IFERROR(SUMPRODUCT(('乐容-S级品'!$A$4:$A$32=$B83)*('乐容-S级品'!$L$3:$CA$3=AC$1)*('乐容-S级品'!$L$4:$CA$32)),0)</f>
      </c>
      <c r="AD83" s="280">
        <f>IFERROR(SUMPRODUCT(('控温被PRO-S级品'!$B$2:$B$10=$B83)*('控温被PRO-S级品'!$E$1:$BE$1=AD$1)*('控温被PRO-S级品'!$E$2:$BE$10)),0)+IFERROR(SUMPRODUCT(('冬被-S级品'!$B$2:$B$10=$B83)*('冬被-S级品'!$E$1:$AW$1=AD$1)*('冬被-S级品'!$E$2:$AW$10)),0)+IFERROR(SUMPRODUCT(('白止-S级品'!$A$2:$A$26=$B83)*('白止-S级品'!$D$1:$AV$1=AD$1)*('白止-S级品'!$D$2:$AV$26)),0)+IFERROR(SUMPRODUCT(('乐容-S级品'!$A$4:$A$32=$B83)*('乐容-S级品'!$L$3:$CA$3=AD$1)*('乐容-S级品'!$L$4:$CA$32)),0)</f>
      </c>
      <c r="AE83" s="280">
        <f>IFERROR(SUMPRODUCT(('控温被PRO-S级品'!$B$2:$B$10=$B83)*('控温被PRO-S级品'!$E$1:$BE$1=AE$1)*('控温被PRO-S级品'!$E$2:$BE$10)),0)+IFERROR(SUMPRODUCT(('冬被-S级品'!$B$2:$B$10=$B83)*('冬被-S级品'!$E$1:$AW$1=AE$1)*('冬被-S级品'!$E$2:$AW$10)),0)+IFERROR(SUMPRODUCT(('白止-S级品'!$A$2:$A$26=$B83)*('白止-S级品'!$D$1:$AV$1=AE$1)*('白止-S级品'!$D$2:$AV$26)),0)+IFERROR(SUMPRODUCT(('乐容-S级品'!$A$4:$A$32=$B83)*('乐容-S级品'!$L$3:$CA$3=AE$1)*('乐容-S级品'!$L$4:$CA$32)),0)</f>
      </c>
      <c r="AF83" s="280">
        <f>IFERROR(SUMPRODUCT(('控温被PRO-S级品'!$B$2:$B$10=$B83)*('控温被PRO-S级品'!$E$1:$BE$1=AF$1)*('控温被PRO-S级品'!$E$2:$BE$10)),0)+IFERROR(SUMPRODUCT(('冬被-S级品'!$B$2:$B$10=$B83)*('冬被-S级品'!$E$1:$AW$1=AF$1)*('冬被-S级品'!$E$2:$AW$10)),0)+IFERROR(SUMPRODUCT(('白止-S级品'!$A$2:$A$26=$B83)*('白止-S级品'!$D$1:$AV$1=AF$1)*('白止-S级品'!$D$2:$AV$26)),0)+IFERROR(SUMPRODUCT(('乐容-S级品'!$A$4:$A$32=$B83)*('乐容-S级品'!$L$3:$CA$3=AF$1)*('乐容-S级品'!$L$4:$CA$32)),0)</f>
      </c>
      <c r="AG83" s="280">
        <f>IFERROR(SUMPRODUCT(('控温被PRO-S级品'!$B$2:$B$10=$B83)*('控温被PRO-S级品'!$E$1:$BE$1=AG$1)*('控温被PRO-S级品'!$E$2:$BE$10)),0)+IFERROR(SUMPRODUCT(('冬被-S级品'!$B$2:$B$10=$B83)*('冬被-S级品'!$E$1:$AW$1=AG$1)*('冬被-S级品'!$E$2:$AW$10)),0)+IFERROR(SUMPRODUCT(('白止-S级品'!$A$2:$A$26=$B83)*('白止-S级品'!$D$1:$AV$1=AG$1)*('白止-S级品'!$D$2:$AV$26)),0)+IFERROR(SUMPRODUCT(('乐容-S级品'!$A$4:$A$32=$B83)*('乐容-S级品'!$L$3:$CA$3=AG$1)*('乐容-S级品'!$L$4:$CA$32)),0)</f>
      </c>
      <c r="AH83" s="280">
        <f>IFERROR(SUMPRODUCT(('控温被PRO-S级品'!$B$2:$B$10=$B83)*('控温被PRO-S级品'!$E$1:$BE$1=AH$1)*('控温被PRO-S级品'!$E$2:$BE$10)),0)+IFERROR(SUMPRODUCT(('冬被-S级品'!$B$2:$B$10=$B83)*('冬被-S级品'!$E$1:$AW$1=AH$1)*('冬被-S级品'!$E$2:$AW$10)),0)+IFERROR(SUMPRODUCT(('白止-S级品'!$A$2:$A$26=$B83)*('白止-S级品'!$D$1:$AV$1=AH$1)*('白止-S级品'!$D$2:$AV$26)),0)+IFERROR(SUMPRODUCT(('乐容-S级品'!$A$4:$A$32=$B83)*('乐容-S级品'!$L$3:$CA$3=AH$1)*('乐容-S级品'!$L$4:$CA$32)),0)</f>
      </c>
      <c r="AI83" s="280">
        <f>IFERROR(SUMPRODUCT(('控温被PRO-S级品'!$B$2:$B$10=$B83)*('控温被PRO-S级品'!$E$1:$BE$1=AI$1)*('控温被PRO-S级品'!$E$2:$BE$10)),0)+IFERROR(SUMPRODUCT(('冬被-S级品'!$B$2:$B$10=$B83)*('冬被-S级品'!$E$1:$AW$1=AI$1)*('冬被-S级品'!$E$2:$AW$10)),0)+IFERROR(SUMPRODUCT(('白止-S级品'!$A$2:$A$26=$B83)*('白止-S级品'!$D$1:$AV$1=AI$1)*('白止-S级品'!$D$2:$AV$26)),0)+IFERROR(SUMPRODUCT(('乐容-S级品'!$A$4:$A$32=$B83)*('乐容-S级品'!$L$3:$CA$3=AI$1)*('乐容-S级品'!$L$4:$CA$32)),0)</f>
      </c>
      <c r="AJ83" s="280">
        <f>IFERROR(SUMPRODUCT(('控温被PRO-S级品'!$B$2:$B$10=$B83)*('控温被PRO-S级品'!$E$1:$BE$1=AJ$1)*('控温被PRO-S级品'!$E$2:$BE$10)),0)+IFERROR(SUMPRODUCT(('冬被-S级品'!$B$2:$B$10=$B83)*('冬被-S级品'!$E$1:$AW$1=AJ$1)*('冬被-S级品'!$E$2:$AW$10)),0)+IFERROR(SUMPRODUCT(('白止-S级品'!$A$2:$A$26=$B83)*('白止-S级品'!$D$1:$AV$1=AJ$1)*('白止-S级品'!$D$2:$AV$26)),0)+IFERROR(SUMPRODUCT(('乐容-S级品'!$A$4:$A$32=$B83)*('乐容-S级品'!$L$3:$CA$3=AJ$1)*('乐容-S级品'!$L$4:$CA$32)),0)</f>
      </c>
      <c r="AK83" s="280">
        <f>IFERROR(SUMPRODUCT(('控温被PRO-S级品'!$B$2:$B$10=$B83)*('控温被PRO-S级品'!$E$1:$BE$1=AK$1)*('控温被PRO-S级品'!$E$2:$BE$10)),0)+IFERROR(SUMPRODUCT(('冬被-S级品'!$B$2:$B$10=$B83)*('冬被-S级品'!$E$1:$AW$1=AK$1)*('冬被-S级品'!$E$2:$AW$10)),0)+IFERROR(SUMPRODUCT(('白止-S级品'!$A$2:$A$26=$B83)*('白止-S级品'!$D$1:$AV$1=AK$1)*('白止-S级品'!$D$2:$AV$26)),0)+IFERROR(SUMPRODUCT(('乐容-S级品'!$A$4:$A$32=$B83)*('乐容-S级品'!$L$3:$CA$3=AK$1)*('乐容-S级品'!$L$4:$CA$32)),0)</f>
      </c>
      <c r="AL83" s="280">
        <f>IFERROR(SUMPRODUCT(('控温被PRO-S级品'!$B$2:$B$10=$B83)*('控温被PRO-S级品'!$E$1:$BE$1=AL$1)*('控温被PRO-S级品'!$E$2:$BE$10)),0)+IFERROR(SUMPRODUCT(('冬被-S级品'!$B$2:$B$10=$B83)*('冬被-S级品'!$E$1:$AW$1=AL$1)*('冬被-S级品'!$E$2:$AW$10)),0)+IFERROR(SUMPRODUCT(('白止-S级品'!$A$2:$A$26=$B83)*('白止-S级品'!$D$1:$AV$1=AL$1)*('白止-S级品'!$D$2:$AV$26)),0)+IFERROR(SUMPRODUCT(('乐容-S级品'!$A$4:$A$32=$B83)*('乐容-S级品'!$L$3:$CA$3=AL$1)*('乐容-S级品'!$L$4:$CA$32)),0)</f>
      </c>
      <c r="AM83" s="280">
        <f>IFERROR(SUMPRODUCT(('控温被PRO-S级品'!$B$2:$B$10=$B83)*('控温被PRO-S级品'!$E$1:$BE$1=AM$1)*('控温被PRO-S级品'!$E$2:$BE$10)),0)+IFERROR(SUMPRODUCT(('冬被-S级品'!$B$2:$B$10=$B83)*('冬被-S级品'!$E$1:$AW$1=AM$1)*('冬被-S级品'!$E$2:$AW$10)),0)+IFERROR(SUMPRODUCT(('白止-S级品'!$A$2:$A$26=$B83)*('白止-S级品'!$D$1:$AV$1=AM$1)*('白止-S级品'!$D$2:$AV$26)),0)+IFERROR(SUMPRODUCT(('乐容-S级品'!$A$4:$A$32=$B83)*('乐容-S级品'!$L$3:$CA$3=AM$1)*('乐容-S级品'!$L$4:$CA$32)),0)</f>
      </c>
      <c r="AN83" s="280">
        <f>IFERROR(SUMPRODUCT(('控温被PRO-S级品'!$B$2:$B$10=$B83)*('控温被PRO-S级品'!$E$1:$BE$1=AN$1)*('控温被PRO-S级品'!$E$2:$BE$10)),0)+IFERROR(SUMPRODUCT(('冬被-S级品'!$B$2:$B$10=$B83)*('冬被-S级品'!$E$1:$AW$1=AN$1)*('冬被-S级品'!$E$2:$AW$10)),0)+IFERROR(SUMPRODUCT(('白止-S级品'!$A$2:$A$26=$B83)*('白止-S级品'!$D$1:$AV$1=AN$1)*('白止-S级品'!$D$2:$AV$26)),0)+IFERROR(SUMPRODUCT(('乐容-S级品'!$A$4:$A$32=$B83)*('乐容-S级品'!$L$3:$CA$3=AN$1)*('乐容-S级品'!$L$4:$CA$32)),0)</f>
      </c>
      <c r="AO83" s="280">
        <f>IFERROR(SUMPRODUCT(('控温被PRO-S级品'!$B$2:$B$10=$B83)*('控温被PRO-S级品'!$E$1:$BE$1=AO$1)*('控温被PRO-S级品'!$E$2:$BE$10)),0)+IFERROR(SUMPRODUCT(('冬被-S级品'!$B$2:$B$10=$B83)*('冬被-S级品'!$E$1:$AW$1=AO$1)*('冬被-S级品'!$E$2:$AW$10)),0)+IFERROR(SUMPRODUCT(('白止-S级品'!$A$2:$A$26=$B83)*('白止-S级品'!$D$1:$AV$1=AO$1)*('白止-S级品'!$D$2:$AV$26)),0)+IFERROR(SUMPRODUCT(('乐容-S级品'!$A$4:$A$32=$B83)*('乐容-S级品'!$L$3:$CA$3=AO$1)*('乐容-S级品'!$L$4:$CA$32)),0)</f>
      </c>
      <c r="AP83" s="280">
        <f>IFERROR(SUMPRODUCT(('控温被PRO-S级品'!$B$2:$B$10=$B83)*('控温被PRO-S级品'!$E$1:$BE$1=AP$1)*('控温被PRO-S级品'!$E$2:$BE$10)),0)+IFERROR(SUMPRODUCT(('冬被-S级品'!$B$2:$B$10=$B83)*('冬被-S级品'!$E$1:$AW$1=AP$1)*('冬被-S级品'!$E$2:$AW$10)),0)+IFERROR(SUMPRODUCT(('白止-S级品'!$A$2:$A$26=$B83)*('白止-S级品'!$D$1:$AV$1=AP$1)*('白止-S级品'!$D$2:$AV$26)),0)+IFERROR(SUMPRODUCT(('乐容-S级品'!$A$4:$A$32=$B83)*('乐容-S级品'!$L$3:$CA$3=AP$1)*('乐容-S级品'!$L$4:$CA$32)),0)</f>
      </c>
      <c r="AQ83" s="280">
        <f>IFERROR(SUMPRODUCT(('控温被PRO-S级品'!$B$2:$B$10=$B83)*('控温被PRO-S级品'!$E$1:$BE$1=AQ$1)*('控温被PRO-S级品'!$E$2:$BE$10)),0)+IFERROR(SUMPRODUCT(('冬被-S级品'!$B$2:$B$10=$B83)*('冬被-S级品'!$E$1:$AW$1=AQ$1)*('冬被-S级品'!$E$2:$AW$10)),0)+IFERROR(SUMPRODUCT(('白止-S级品'!$A$2:$A$26=$B83)*('白止-S级品'!$D$1:$AV$1=AQ$1)*('白止-S级品'!$D$2:$AV$26)),0)+IFERROR(SUMPRODUCT(('乐容-S级品'!$A$4:$A$32=$B83)*('乐容-S级品'!$L$3:$CA$3=AQ$1)*('乐容-S级品'!$L$4:$CA$32)),0)</f>
      </c>
      <c r="AR83" s="280">
        <f>IFERROR(SUMPRODUCT(('控温被PRO-S级品'!$B$2:$B$10=$B83)*('控温被PRO-S级品'!$E$1:$BE$1=AR$1)*('控温被PRO-S级品'!$E$2:$BE$10)),0)+IFERROR(SUMPRODUCT(('冬被-S级品'!$B$2:$B$10=$B83)*('冬被-S级品'!$E$1:$AW$1=AR$1)*('冬被-S级品'!$E$2:$AW$10)),0)+IFERROR(SUMPRODUCT(('白止-S级品'!$A$2:$A$26=$B83)*('白止-S级品'!$D$1:$AV$1=AR$1)*('白止-S级品'!$D$2:$AV$26)),0)+IFERROR(SUMPRODUCT(('乐容-S级品'!$A$4:$A$32=$B83)*('乐容-S级品'!$L$3:$CA$3=AR$1)*('乐容-S级品'!$L$4:$CA$32)),0)</f>
      </c>
      <c r="AS83" s="280">
        <f>IFERROR(SUMPRODUCT(('控温被PRO-S级品'!$B$2:$B$10=$B83)*('控温被PRO-S级品'!$E$1:$BE$1=AS$1)*('控温被PRO-S级品'!$E$2:$BE$10)),0)+IFERROR(SUMPRODUCT(('冬被-S级品'!$B$2:$B$10=$B83)*('冬被-S级品'!$E$1:$AW$1=AS$1)*('冬被-S级品'!$E$2:$AW$10)),0)+IFERROR(SUMPRODUCT(('白止-S级品'!$A$2:$A$26=$B83)*('白止-S级品'!$D$1:$AV$1=AS$1)*('白止-S级品'!$D$2:$AV$26)),0)+IFERROR(SUMPRODUCT(('乐容-S级品'!$A$4:$A$32=$B83)*('乐容-S级品'!$L$3:$CA$3=AS$1)*('乐容-S级品'!$L$4:$CA$32)),0)</f>
      </c>
      <c r="AT83" s="280">
        <f>IFERROR(SUMPRODUCT(('控温被PRO-S级品'!$B$2:$B$10=$B83)*('控温被PRO-S级品'!$E$1:$BE$1=AT$1)*('控温被PRO-S级品'!$E$2:$BE$10)),0)+IFERROR(SUMPRODUCT(('冬被-S级品'!$B$2:$B$10=$B83)*('冬被-S级品'!$E$1:$AW$1=AT$1)*('冬被-S级品'!$E$2:$AW$10)),0)+IFERROR(SUMPRODUCT(('白止-S级品'!$A$2:$A$26=$B83)*('白止-S级品'!$D$1:$AV$1=AT$1)*('白止-S级品'!$D$2:$AV$26)),0)+IFERROR(SUMPRODUCT(('乐容-S级品'!$A$4:$A$32=$B83)*('乐容-S级品'!$L$3:$CA$3=AT$1)*('乐容-S级品'!$L$4:$CA$32)),0)</f>
      </c>
      <c r="AU83" s="280">
        <f>IFERROR(SUMPRODUCT(('控温被PRO-S级品'!$B$2:$B$10=$B83)*('控温被PRO-S级品'!$E$1:$BE$1=AU$1)*('控温被PRO-S级品'!$E$2:$BE$10)),0)+IFERROR(SUMPRODUCT(('冬被-S级品'!$B$2:$B$10=$B83)*('冬被-S级品'!$E$1:$AW$1=AU$1)*('冬被-S级品'!$E$2:$AW$10)),0)+IFERROR(SUMPRODUCT(('白止-S级品'!$A$2:$A$26=$B83)*('白止-S级品'!$D$1:$AV$1=AU$1)*('白止-S级品'!$D$2:$AV$26)),0)+IFERROR(SUMPRODUCT(('乐容-S级品'!$A$4:$A$32=$B83)*('乐容-S级品'!$L$3:$CA$3=AU$1)*('乐容-S级品'!$L$4:$CA$32)),0)</f>
      </c>
      <c r="AV83" s="280">
        <f>IFERROR(SUMPRODUCT(('控温被PRO-S级品'!$B$2:$B$10=$B83)*('控温被PRO-S级品'!$E$1:$BE$1=AV$1)*('控温被PRO-S级品'!$E$2:$BE$10)),0)+IFERROR(SUMPRODUCT(('冬被-S级品'!$B$2:$B$10=$B83)*('冬被-S级品'!$E$1:$AW$1=AV$1)*('冬被-S级品'!$E$2:$AW$10)),0)+IFERROR(SUMPRODUCT(('白止-S级品'!$A$2:$A$26=$B83)*('白止-S级品'!$D$1:$AV$1=AV$1)*('白止-S级品'!$D$2:$AV$26)),0)+IFERROR(SUMPRODUCT(('乐容-S级品'!$A$4:$A$32=$B83)*('乐容-S级品'!$L$3:$CA$3=AV$1)*('乐容-S级品'!$L$4:$CA$32)),0)</f>
      </c>
      <c r="AW83" s="280">
        <f>IFERROR(SUMPRODUCT(('控温被PRO-S级品'!$B$2:$B$10=$B83)*('控温被PRO-S级品'!$E$1:$BE$1=AW$1)*('控温被PRO-S级品'!$E$2:$BE$10)),0)+IFERROR(SUMPRODUCT(('冬被-S级品'!$B$2:$B$10=$B83)*('冬被-S级品'!$E$1:$AW$1=AW$1)*('冬被-S级品'!$E$2:$AW$10)),0)+IFERROR(SUMPRODUCT(('白止-S级品'!$A$2:$A$26=$B83)*('白止-S级品'!$D$1:$AV$1=AW$1)*('白止-S级品'!$D$2:$AV$26)),0)+IFERROR(SUMPRODUCT(('乐容-S级品'!$A$4:$A$32=$B83)*('乐容-S级品'!$L$3:$CA$3=AW$1)*('乐容-S级品'!$L$4:$CA$32)),0)</f>
      </c>
      <c r="AX83" s="280">
        <f>IFERROR(SUMPRODUCT(('控温被PRO-S级品'!$B$2:$B$10=$B83)*('控温被PRO-S级品'!$E$1:$BE$1=AX$1)*('控温被PRO-S级品'!$E$2:$BE$10)),0)+IFERROR(SUMPRODUCT(('冬被-S级品'!$B$2:$B$10=$B83)*('冬被-S级品'!$E$1:$AW$1=AX$1)*('冬被-S级品'!$E$2:$AW$10)),0)+IFERROR(SUMPRODUCT(('白止-S级品'!$A$2:$A$26=$B83)*('白止-S级品'!$D$1:$AV$1=AX$1)*('白止-S级品'!$D$2:$AV$26)),0)+IFERROR(SUMPRODUCT(('乐容-S级品'!$A$4:$A$32=$B83)*('乐容-S级品'!$L$3:$CA$3=AX$1)*('乐容-S级品'!$L$4:$CA$32)),0)</f>
      </c>
      <c r="AY83" s="280">
        <f>IFERROR(SUMPRODUCT(('控温被PRO-S级品'!$B$2:$B$10=$B83)*('控温被PRO-S级品'!$E$1:$BE$1=AY$1)*('控温被PRO-S级品'!$E$2:$BE$10)),0)+IFERROR(SUMPRODUCT(('冬被-S级品'!$B$2:$B$10=$B83)*('冬被-S级品'!$E$1:$AW$1=AY$1)*('冬被-S级品'!$E$2:$AW$10)),0)+IFERROR(SUMPRODUCT(('白止-S级品'!$A$2:$A$26=$B83)*('白止-S级品'!$D$1:$AV$1=AY$1)*('白止-S级品'!$D$2:$AV$26)),0)+IFERROR(SUMPRODUCT(('乐容-S级品'!$A$4:$A$32=$B83)*('乐容-S级品'!$L$3:$CA$3=AY$1)*('乐容-S级品'!$L$4:$CA$32)),0)</f>
      </c>
      <c r="AZ83" s="280">
        <f>IFERROR(SUMPRODUCT(('控温被PRO-S级品'!$B$2:$B$10=$B83)*('控温被PRO-S级品'!$E$1:$BE$1=AZ$1)*('控温被PRO-S级品'!$E$2:$BE$10)),0)+IFERROR(SUMPRODUCT(('冬被-S级品'!$B$2:$B$10=$B83)*('冬被-S级品'!$E$1:$AW$1=AZ$1)*('冬被-S级品'!$E$2:$AW$10)),0)+IFERROR(SUMPRODUCT(('白止-S级品'!$A$2:$A$26=$B83)*('白止-S级品'!$D$1:$AV$1=AZ$1)*('白止-S级品'!$D$2:$AV$26)),0)+IFERROR(SUMPRODUCT(('乐容-S级品'!$A$4:$A$32=$B83)*('乐容-S级品'!$L$3:$CA$3=AZ$1)*('乐容-S级品'!$L$4:$CA$32)),0)</f>
      </c>
      <c r="BA83" s="280">
        <f>IFERROR(SUMPRODUCT(('控温被PRO-S级品'!$B$2:$B$10=$B83)*('控温被PRO-S级品'!$E$1:$BE$1=BA$1)*('控温被PRO-S级品'!$E$2:$BE$10)),0)+IFERROR(SUMPRODUCT(('冬被-S级品'!$B$2:$B$10=$B83)*('冬被-S级品'!$E$1:$AW$1=BA$1)*('冬被-S级品'!$E$2:$AW$10)),0)+IFERROR(SUMPRODUCT(('白止-S级品'!$A$2:$A$26=$B83)*('白止-S级品'!$D$1:$AV$1=BA$1)*('白止-S级品'!$D$2:$AV$26)),0)+IFERROR(SUMPRODUCT(('乐容-S级品'!$A$4:$A$32=$B83)*('乐容-S级品'!$L$3:$CA$3=BA$1)*('乐容-S级品'!$L$4:$CA$32)),0)</f>
      </c>
      <c r="BB83" s="280">
        <f>IFERROR(SUMPRODUCT(('控温被PRO-S级品'!$B$2:$B$10=$B83)*('控温被PRO-S级品'!$E$1:$BE$1=BB$1)*('控温被PRO-S级品'!$E$2:$BE$10)),0)+IFERROR(SUMPRODUCT(('冬被-S级品'!$B$2:$B$10=$B83)*('冬被-S级品'!$E$1:$AW$1=BB$1)*('冬被-S级品'!$E$2:$AW$10)),0)+IFERROR(SUMPRODUCT(('白止-S级品'!$A$2:$A$26=$B83)*('白止-S级品'!$D$1:$AV$1=BB$1)*('白止-S级品'!$D$2:$AV$26)),0)+IFERROR(SUMPRODUCT(('乐容-S级品'!$A$4:$A$32=$B83)*('乐容-S级品'!$L$3:$CA$3=BB$1)*('乐容-S级品'!$L$4:$CA$32)),0)</f>
      </c>
      <c r="BC83" s="280">
        <f>IFERROR(SUMPRODUCT(('控温被PRO-S级品'!$B$2:$B$10=$B83)*('控温被PRO-S级品'!$E$1:$BE$1=BC$1)*('控温被PRO-S级品'!$E$2:$BE$10)),0)+IFERROR(SUMPRODUCT(('冬被-S级品'!$B$2:$B$10=$B83)*('冬被-S级品'!$E$1:$AW$1=BC$1)*('冬被-S级品'!$E$2:$AW$10)),0)+IFERROR(SUMPRODUCT(('白止-S级品'!$A$2:$A$26=$B83)*('白止-S级品'!$D$1:$AV$1=BC$1)*('白止-S级品'!$D$2:$AV$26)),0)+IFERROR(SUMPRODUCT(('乐容-S级品'!$A$4:$A$32=$B83)*('乐容-S级品'!$L$3:$CA$3=BC$1)*('乐容-S级品'!$L$4:$CA$32)),0)</f>
      </c>
      <c r="BD83" s="280">
        <f>IFERROR(SUMPRODUCT(('控温被PRO-S级品'!$B$2:$B$10=$B83)*('控温被PRO-S级品'!$E$1:$BE$1=BD$1)*('控温被PRO-S级品'!$E$2:$BE$10)),0)+IFERROR(SUMPRODUCT(('冬被-S级品'!$B$2:$B$10=$B83)*('冬被-S级品'!$E$1:$AW$1=BD$1)*('冬被-S级品'!$E$2:$AW$10)),0)+IFERROR(SUMPRODUCT(('白止-S级品'!$A$2:$A$26=$B83)*('白止-S级品'!$D$1:$AV$1=BD$1)*('白止-S级品'!$D$2:$AV$26)),0)+IFERROR(SUMPRODUCT(('乐容-S级品'!$A$4:$A$32=$B83)*('乐容-S级品'!$L$3:$CA$3=BD$1)*('乐容-S级品'!$L$4:$CA$32)),0)</f>
      </c>
      <c r="BE83" s="280">
        <f>IFERROR(SUMPRODUCT(('控温被PRO-S级品'!$B$2:$B$10=$B83)*('控温被PRO-S级品'!$E$1:$BE$1=BE$1)*('控温被PRO-S级品'!$E$2:$BE$10)),0)+IFERROR(SUMPRODUCT(('冬被-S级品'!$B$2:$B$10=$B83)*('冬被-S级品'!$E$1:$AW$1=BE$1)*('冬被-S级品'!$E$2:$AW$10)),0)+IFERROR(SUMPRODUCT(('白止-S级品'!$A$2:$A$26=$B83)*('白止-S级品'!$D$1:$AV$1=BE$1)*('白止-S级品'!$D$2:$AV$26)),0)+IFERROR(SUMPRODUCT(('乐容-S级品'!$A$4:$A$32=$B83)*('乐容-S级品'!$L$3:$CA$3=BE$1)*('乐容-S级品'!$L$4:$CA$32)),0)</f>
      </c>
      <c r="BF83" s="280">
        <f>IFERROR(SUMPRODUCT(('控温被PRO-S级品'!$B$2:$B$10=$B83)*('控温被PRO-S级品'!$E$1:$BE$1=BF$1)*('控温被PRO-S级品'!$E$2:$BE$10)),0)+IFERROR(SUMPRODUCT(('冬被-S级品'!$B$2:$B$10=$B83)*('冬被-S级品'!$E$1:$AW$1=BF$1)*('冬被-S级品'!$E$2:$AW$10)),0)+IFERROR(SUMPRODUCT(('白止-S级品'!$A$2:$A$26=$B83)*('白止-S级品'!$D$1:$AV$1=BF$1)*('白止-S级品'!$D$2:$AV$26)),0)+IFERROR(SUMPRODUCT(('乐容-S级品'!$A$4:$A$32=$B83)*('乐容-S级品'!$L$3:$CA$3=BF$1)*('乐容-S级品'!$L$4:$CA$32)),0)</f>
      </c>
      <c r="BG83" s="280">
        <f>IFERROR(SUMPRODUCT(('控温被PRO-S级品'!$B$2:$B$10=$B83)*('控温被PRO-S级品'!$E$1:$BE$1=BG$1)*('控温被PRO-S级品'!$E$2:$BE$10)),0)+IFERROR(SUMPRODUCT(('冬被-S级品'!$B$2:$B$10=$B83)*('冬被-S级品'!$E$1:$AW$1=BG$1)*('冬被-S级品'!$E$2:$AW$10)),0)+IFERROR(SUMPRODUCT(('白止-S级品'!$A$2:$A$26=$B83)*('白止-S级品'!$D$1:$AV$1=BG$1)*('白止-S级品'!$D$2:$AV$26)),0)+IFERROR(SUMPRODUCT(('乐容-S级品'!$A$4:$A$32=$B83)*('乐容-S级品'!$L$3:$CA$3=BG$1)*('乐容-S级品'!$L$4:$CA$32)),0)</f>
      </c>
      <c r="BH83" s="280">
        <f>IFERROR(SUMPRODUCT(('控温被PRO-S级品'!$B$2:$B$10=$B83)*('控温被PRO-S级品'!$E$1:$BE$1=BH$1)*('控温被PRO-S级品'!$E$2:$BE$10)),0)+IFERROR(SUMPRODUCT(('冬被-S级品'!$B$2:$B$10=$B83)*('冬被-S级品'!$E$1:$AW$1=BH$1)*('冬被-S级品'!$E$2:$AW$10)),0)+IFERROR(SUMPRODUCT(('白止-S级品'!$A$2:$A$26=$B83)*('白止-S级品'!$D$1:$AV$1=BH$1)*('白止-S级品'!$D$2:$AV$26)),0)+IFERROR(SUMPRODUCT(('乐容-S级品'!$A$4:$A$32=$B83)*('乐容-S级品'!$L$3:$CA$3=BH$1)*('乐容-S级品'!$L$4:$CA$32)),0)</f>
      </c>
      <c r="BI83" s="280">
        <f>IFERROR(SUMPRODUCT(('控温被PRO-S级品'!$B$2:$B$10=$B83)*('控温被PRO-S级品'!$E$1:$BE$1=BI$1)*('控温被PRO-S级品'!$E$2:$BE$10)),0)+IFERROR(SUMPRODUCT(('冬被-S级品'!$B$2:$B$10=$B83)*('冬被-S级品'!$E$1:$AW$1=BI$1)*('冬被-S级品'!$E$2:$AW$10)),0)+IFERROR(SUMPRODUCT(('白止-S级品'!$A$2:$A$26=$B83)*('白止-S级品'!$D$1:$AV$1=BI$1)*('白止-S级品'!$D$2:$AV$26)),0)+IFERROR(SUMPRODUCT(('乐容-S级品'!$A$4:$A$32=$B83)*('乐容-S级品'!$L$3:$CA$3=BI$1)*('乐容-S级品'!$L$4:$CA$32)),0)</f>
      </c>
      <c r="BJ83" s="280">
        <f>IFERROR(SUMPRODUCT(('控温被PRO-S级品'!$B$2:$B$10=$B83)*('控温被PRO-S级品'!$E$1:$BE$1=BJ$1)*('控温被PRO-S级品'!$E$2:$BE$10)),0)+IFERROR(SUMPRODUCT(('冬被-S级品'!$B$2:$B$10=$B83)*('冬被-S级品'!$E$1:$AW$1=BJ$1)*('冬被-S级品'!$E$2:$AW$10)),0)+IFERROR(SUMPRODUCT(('白止-S级品'!$A$2:$A$26=$B83)*('白止-S级品'!$D$1:$AV$1=BJ$1)*('白止-S级品'!$D$2:$AV$26)),0)+IFERROR(SUMPRODUCT(('乐容-S级品'!$A$4:$A$32=$B83)*('乐容-S级品'!$L$3:$CA$3=BJ$1)*('乐容-S级品'!$L$4:$CA$32)),0)</f>
      </c>
      <c r="BK83" s="280">
        <f>IFERROR(SUMPRODUCT(('控温被PRO-S级品'!$B$2:$B$10=$B83)*('控温被PRO-S级品'!$E$1:$BE$1=BK$1)*('控温被PRO-S级品'!$E$2:$BE$10)),0)+IFERROR(SUMPRODUCT(('冬被-S级品'!$B$2:$B$10=$B83)*('冬被-S级品'!$E$1:$AW$1=BK$1)*('冬被-S级品'!$E$2:$AW$10)),0)+IFERROR(SUMPRODUCT(('白止-S级品'!$A$2:$A$26=$B83)*('白止-S级品'!$D$1:$AV$1=BK$1)*('白止-S级品'!$D$2:$AV$26)),0)+IFERROR(SUMPRODUCT(('乐容-S级品'!$A$4:$A$32=$B83)*('乐容-S级品'!$L$3:$CA$3=BK$1)*('乐容-S级品'!$L$4:$CA$32)),0)</f>
      </c>
      <c r="BL83" s="280">
        <f>IFERROR(SUMPRODUCT(('控温被PRO-S级品'!$B$2:$B$10=$B83)*('控温被PRO-S级品'!$E$1:$BE$1=BL$1)*('控温被PRO-S级品'!$E$2:$BE$10)),0)+IFERROR(SUMPRODUCT(('冬被-S级品'!$B$2:$B$10=$B83)*('冬被-S级品'!$E$1:$AW$1=BL$1)*('冬被-S级品'!$E$2:$AW$10)),0)+IFERROR(SUMPRODUCT(('白止-S级品'!$A$2:$A$26=$B83)*('白止-S级品'!$D$1:$AV$1=BL$1)*('白止-S级品'!$D$2:$AV$26)),0)+IFERROR(SUMPRODUCT(('乐容-S级品'!$A$4:$A$32=$B83)*('乐容-S级品'!$L$3:$CA$3=BL$1)*('乐容-S级品'!$L$4:$CA$32)),0)</f>
      </c>
      <c r="BM83" s="280">
        <f>IFERROR(SUMPRODUCT(('控温被PRO-S级品'!$B$2:$B$10=$B83)*('控温被PRO-S级品'!$E$1:$BE$1=BM$1)*('控温被PRO-S级品'!$E$2:$BE$10)),0)+IFERROR(SUMPRODUCT(('冬被-S级品'!$B$2:$B$10=$B83)*('冬被-S级品'!$E$1:$AW$1=BM$1)*('冬被-S级品'!$E$2:$AW$10)),0)+IFERROR(SUMPRODUCT(('白止-S级品'!$A$2:$A$26=$B83)*('白止-S级品'!$D$1:$AV$1=BM$1)*('白止-S级品'!$D$2:$AV$26)),0)+IFERROR(SUMPRODUCT(('乐容-S级品'!$A$4:$A$32=$B83)*('乐容-S级品'!$L$3:$CA$3=BM$1)*('乐容-S级品'!$L$4:$CA$32)),0)</f>
      </c>
      <c r="BN83" s="280">
        <f>IFERROR(SUMPRODUCT(('控温被PRO-S级品'!$B$2:$B$10=$B83)*('控温被PRO-S级品'!$E$1:$BE$1=BN$1)*('控温被PRO-S级品'!$E$2:$BE$10)),0)+IFERROR(SUMPRODUCT(('冬被-S级品'!$B$2:$B$10=$B83)*('冬被-S级品'!$E$1:$AW$1=BN$1)*('冬被-S级品'!$E$2:$AW$10)),0)+IFERROR(SUMPRODUCT(('白止-S级品'!$A$2:$A$26=$B83)*('白止-S级品'!$D$1:$AV$1=BN$1)*('白止-S级品'!$D$2:$AV$26)),0)+IFERROR(SUMPRODUCT(('乐容-S级品'!$A$4:$A$32=$B83)*('乐容-S级品'!$L$3:$CA$3=BN$1)*('乐容-S级品'!$L$4:$CA$32)),0)</f>
      </c>
      <c r="BO83" s="280">
        <f>IFERROR(SUMPRODUCT(('控温被PRO-S级品'!$B$2:$B$10=$B83)*('控温被PRO-S级品'!$E$1:$BE$1=BO$1)*('控温被PRO-S级品'!$E$2:$BE$10)),0)+IFERROR(SUMPRODUCT(('冬被-S级品'!$B$2:$B$10=$B83)*('冬被-S级品'!$E$1:$AW$1=BO$1)*('冬被-S级品'!$E$2:$AW$10)),0)+IFERROR(SUMPRODUCT(('白止-S级品'!$A$2:$A$26=$B83)*('白止-S级品'!$D$1:$AV$1=BO$1)*('白止-S级品'!$D$2:$AV$26)),0)+IFERROR(SUMPRODUCT(('乐容-S级品'!$A$4:$A$32=$B83)*('乐容-S级品'!$L$3:$CA$3=BO$1)*('乐容-S级品'!$L$4:$CA$32)),0)</f>
      </c>
      <c r="BP83" s="280">
        <f>IFERROR(SUMPRODUCT(('控温被PRO-S级品'!$B$2:$B$10=$B83)*('控温被PRO-S级品'!$E$1:$BE$1=BP$1)*('控温被PRO-S级品'!$E$2:$BE$10)),0)+IFERROR(SUMPRODUCT(('冬被-S级品'!$B$2:$B$10=$B83)*('冬被-S级品'!$E$1:$AW$1=BP$1)*('冬被-S级品'!$E$2:$AW$10)),0)+IFERROR(SUMPRODUCT(('白止-S级品'!$A$2:$A$26=$B83)*('白止-S级品'!$D$1:$AV$1=BP$1)*('白止-S级品'!$D$2:$AV$26)),0)+IFERROR(SUMPRODUCT(('乐容-S级品'!$A$4:$A$32=$B83)*('乐容-S级品'!$L$3:$CA$3=BP$1)*('乐容-S级品'!$L$4:$CA$32)),0)</f>
      </c>
      <c r="BQ83" s="280">
        <f>IFERROR(SUMPRODUCT(('控温被PRO-S级品'!$B$2:$B$10=$B83)*('控温被PRO-S级品'!$E$1:$BE$1=BQ$1)*('控温被PRO-S级品'!$E$2:$BE$10)),0)+IFERROR(SUMPRODUCT(('冬被-S级品'!$B$2:$B$10=$B83)*('冬被-S级品'!$E$1:$AW$1=BQ$1)*('冬被-S级品'!$E$2:$AW$10)),0)+IFERROR(SUMPRODUCT(('白止-S级品'!$A$2:$A$26=$B83)*('白止-S级品'!$D$1:$AV$1=BQ$1)*('白止-S级品'!$D$2:$AV$26)),0)+IFERROR(SUMPRODUCT(('乐容-S级品'!$A$4:$A$32=$B83)*('乐容-S级品'!$L$3:$CA$3=BQ$1)*('乐容-S级品'!$L$4:$CA$32)),0)</f>
      </c>
      <c r="BR83" s="280">
        <f>IFERROR(SUMPRODUCT(('控温被PRO-S级品'!$B$2:$B$10=$B83)*('控温被PRO-S级品'!$E$1:$BE$1=BR$1)*('控温被PRO-S级品'!$E$2:$BE$10)),0)+IFERROR(SUMPRODUCT(('冬被-S级品'!$B$2:$B$10=$B83)*('冬被-S级品'!$E$1:$AW$1=BR$1)*('冬被-S级品'!$E$2:$AW$10)),0)+IFERROR(SUMPRODUCT(('白止-S级品'!$A$2:$A$26=$B83)*('白止-S级品'!$D$1:$AV$1=BR$1)*('白止-S级品'!$D$2:$AV$26)),0)+IFERROR(SUMPRODUCT(('乐容-S级品'!$A$4:$A$32=$B83)*('乐容-S级品'!$L$3:$CA$3=BR$1)*('乐容-S级品'!$L$4:$CA$32)),0)</f>
      </c>
      <c r="BS83" s="280">
        <f>IFERROR(SUMPRODUCT(('控温被PRO-S级品'!$B$2:$B$10=$B83)*('控温被PRO-S级品'!$E$1:$BE$1=BS$1)*('控温被PRO-S级品'!$E$2:$BE$10)),0)+IFERROR(SUMPRODUCT(('冬被-S级品'!$B$2:$B$10=$B83)*('冬被-S级品'!$E$1:$AW$1=BS$1)*('冬被-S级品'!$E$2:$AW$10)),0)+IFERROR(SUMPRODUCT(('白止-S级品'!$A$2:$A$26=$B83)*('白止-S级品'!$D$1:$AV$1=BS$1)*('白止-S级品'!$D$2:$AV$26)),0)+IFERROR(SUMPRODUCT(('乐容-S级品'!$A$4:$A$32=$B83)*('乐容-S级品'!$L$3:$CA$3=BS$1)*('乐容-S级品'!$L$4:$CA$32)),0)</f>
      </c>
      <c r="BT83" s="280">
        <f>IFERROR(SUMPRODUCT(('控温被PRO-S级品'!$B$2:$B$10=$B83)*('控温被PRO-S级品'!$E$1:$BE$1=BT$1)*('控温被PRO-S级品'!$E$2:$BE$10)),0)+IFERROR(SUMPRODUCT(('冬被-S级品'!$B$2:$B$10=$B83)*('冬被-S级品'!$E$1:$AW$1=BT$1)*('冬被-S级品'!$E$2:$AW$10)),0)+IFERROR(SUMPRODUCT(('白止-S级品'!$A$2:$A$26=$B83)*('白止-S级品'!$D$1:$AV$1=BT$1)*('白止-S级品'!$D$2:$AV$26)),0)+IFERROR(SUMPRODUCT(('乐容-S级品'!$A$4:$A$32=$B83)*('乐容-S级品'!$L$3:$CA$3=BT$1)*('乐容-S级品'!$L$4:$CA$32)),0)</f>
      </c>
      <c r="BU83" s="280">
        <f>IFERROR(SUMPRODUCT(('控温被PRO-S级品'!$B$2:$B$10=$B83)*('控温被PRO-S级品'!$E$1:$BE$1=BU$1)*('控温被PRO-S级品'!$E$2:$BE$10)),0)+IFERROR(SUMPRODUCT(('冬被-S级品'!$B$2:$B$10=$B83)*('冬被-S级品'!$E$1:$AW$1=BU$1)*('冬被-S级品'!$E$2:$AW$10)),0)+IFERROR(SUMPRODUCT(('白止-S级品'!$A$2:$A$26=$B83)*('白止-S级品'!$D$1:$AV$1=BU$1)*('白止-S级品'!$D$2:$AV$26)),0)+IFERROR(SUMPRODUCT(('乐容-S级品'!$A$4:$A$32=$B83)*('乐容-S级品'!$L$3:$CA$3=BU$1)*('乐容-S级品'!$L$4:$CA$32)),0)</f>
      </c>
      <c r="BV83" s="280">
        <f>IFERROR(SUMPRODUCT(('控温被PRO-S级品'!$B$2:$B$10=$B83)*('控温被PRO-S级品'!$E$1:$BE$1=BV$1)*('控温被PRO-S级品'!$E$2:$BE$10)),0)+IFERROR(SUMPRODUCT(('冬被-S级品'!$B$2:$B$10=$B83)*('冬被-S级品'!$E$1:$AW$1=BV$1)*('冬被-S级品'!$E$2:$AW$10)),0)+IFERROR(SUMPRODUCT(('白止-S级品'!$A$2:$A$26=$B83)*('白止-S级品'!$D$1:$AV$1=BV$1)*('白止-S级品'!$D$2:$AV$26)),0)+IFERROR(SUMPRODUCT(('乐容-S级品'!$A$4:$A$32=$B83)*('乐容-S级品'!$L$3:$CA$3=BV$1)*('乐容-S级品'!$L$4:$CA$32)),0)</f>
      </c>
      <c r="BW83" s="280">
        <f>IFERROR(SUMPRODUCT(('控温被PRO-S级品'!$B$2:$B$10=$B83)*('控温被PRO-S级品'!$E$1:$BE$1=BW$1)*('控温被PRO-S级品'!$E$2:$BE$10)),0)+IFERROR(SUMPRODUCT(('冬被-S级品'!$B$2:$B$10=$B83)*('冬被-S级品'!$E$1:$AW$1=BW$1)*('冬被-S级品'!$E$2:$AW$10)),0)+IFERROR(SUMPRODUCT(('白止-S级品'!$A$2:$A$26=$B83)*('白止-S级品'!$D$1:$AV$1=BW$1)*('白止-S级品'!$D$2:$AV$26)),0)+IFERROR(SUMPRODUCT(('乐容-S级品'!$A$4:$A$32=$B83)*('乐容-S级品'!$L$3:$CA$3=BW$1)*('乐容-S级品'!$L$4:$CA$32)),0)</f>
      </c>
      <c r="BX83" s="280">
        <f>IFERROR(SUMPRODUCT(('控温被PRO-S级品'!$B$2:$B$10=$B83)*('控温被PRO-S级品'!$E$1:$BE$1=BX$1)*('控温被PRO-S级品'!$E$2:$BE$10)),0)+IFERROR(SUMPRODUCT(('冬被-S级品'!$B$2:$B$10=$B83)*('冬被-S级品'!$E$1:$AW$1=BX$1)*('冬被-S级品'!$E$2:$AW$10)),0)+IFERROR(SUMPRODUCT(('白止-S级品'!$A$2:$A$26=$B83)*('白止-S级品'!$D$1:$AV$1=BX$1)*('白止-S级品'!$D$2:$AV$26)),0)+IFERROR(SUMPRODUCT(('乐容-S级品'!$A$4:$A$32=$B83)*('乐容-S级品'!$L$3:$CA$3=BX$1)*('乐容-S级品'!$L$4:$CA$32)),0)</f>
      </c>
      <c r="BY83" s="280">
        <f>IFERROR(SUMPRODUCT(('控温被PRO-S级品'!$B$2:$B$10=$B83)*('控温被PRO-S级品'!$E$1:$BE$1=BY$1)*('控温被PRO-S级品'!$E$2:$BE$10)),0)+IFERROR(SUMPRODUCT(('冬被-S级品'!$B$2:$B$10=$B83)*('冬被-S级品'!$E$1:$AW$1=BY$1)*('冬被-S级品'!$E$2:$AW$10)),0)+IFERROR(SUMPRODUCT(('白止-S级品'!$A$2:$A$26=$B83)*('白止-S级品'!$D$1:$AV$1=BY$1)*('白止-S级品'!$D$2:$AV$26)),0)+IFERROR(SUMPRODUCT(('乐容-S级品'!$A$4:$A$32=$B83)*('乐容-S级品'!$L$3:$CA$3=BY$1)*('乐容-S级品'!$L$4:$CA$32)),0)</f>
      </c>
      <c r="BZ83" s="280">
        <f>IFERROR(SUMPRODUCT(('控温被PRO-S级品'!$B$2:$B$10=$B83)*('控温被PRO-S级品'!$E$1:$BE$1=BZ$1)*('控温被PRO-S级品'!$E$2:$BE$10)),0)+IFERROR(SUMPRODUCT(('冬被-S级品'!$B$2:$B$10=$B83)*('冬被-S级品'!$E$1:$AW$1=BZ$1)*('冬被-S级品'!$E$2:$AW$10)),0)+IFERROR(SUMPRODUCT(('白止-S级品'!$A$2:$A$26=$B83)*('白止-S级品'!$D$1:$AV$1=BZ$1)*('白止-S级品'!$D$2:$AV$26)),0)+IFERROR(SUMPRODUCT(('乐容-S级品'!$A$4:$A$32=$B83)*('乐容-S级品'!$L$3:$CA$3=BZ$1)*('乐容-S级品'!$L$4:$CA$32)),0)</f>
      </c>
      <c r="CA83" s="280">
        <f>IFERROR(SUMPRODUCT(('控温被PRO-S级品'!$B$2:$B$10=$B83)*('控温被PRO-S级品'!$E$1:$BE$1=CA$1)*('控温被PRO-S级品'!$E$2:$BE$10)),0)+IFERROR(SUMPRODUCT(('冬被-S级品'!$B$2:$B$10=$B83)*('冬被-S级品'!$E$1:$AW$1=CA$1)*('冬被-S级品'!$E$2:$AW$10)),0)+IFERROR(SUMPRODUCT(('白止-S级品'!$A$2:$A$26=$B83)*('白止-S级品'!$D$1:$AV$1=CA$1)*('白止-S级品'!$D$2:$AV$26)),0)+IFERROR(SUMPRODUCT(('乐容-S级品'!$A$4:$A$32=$B83)*('乐容-S级品'!$L$3:$CA$3=CA$1)*('乐容-S级品'!$L$4:$CA$32)),0)</f>
      </c>
      <c r="CB83" s="280">
        <f>IFERROR(SUMPRODUCT(('控温被PRO-S级品'!$B$2:$B$10=$B83)*('控温被PRO-S级品'!$E$1:$BE$1=CB$1)*('控温被PRO-S级品'!$E$2:$BE$10)),0)+IFERROR(SUMPRODUCT(('冬被-S级品'!$B$2:$B$10=$B83)*('冬被-S级品'!$E$1:$AW$1=CB$1)*('冬被-S级品'!$E$2:$AW$10)),0)+IFERROR(SUMPRODUCT(('白止-S级品'!$A$2:$A$26=$B83)*('白止-S级品'!$D$1:$AV$1=CB$1)*('白止-S级品'!$D$2:$AV$26)),0)+IFERROR(SUMPRODUCT(('乐容-S级品'!$A$4:$A$32=$B83)*('乐容-S级品'!$L$3:$CA$3=CB$1)*('乐容-S级品'!$L$4:$CA$32)),0)</f>
      </c>
      <c r="CC83" s="280">
        <f>IFERROR(SUMPRODUCT(('控温被PRO-S级品'!$B$2:$B$10=$B83)*('控温被PRO-S级品'!$E$1:$BE$1=CC$1)*('控温被PRO-S级品'!$E$2:$BE$10)),0)+IFERROR(SUMPRODUCT(('冬被-S级品'!$B$2:$B$10=$B83)*('冬被-S级品'!$E$1:$AW$1=CC$1)*('冬被-S级品'!$E$2:$AW$10)),0)+IFERROR(SUMPRODUCT(('白止-S级品'!$A$2:$A$26=$B83)*('白止-S级品'!$D$1:$AV$1=CC$1)*('白止-S级品'!$D$2:$AV$26)),0)+IFERROR(SUMPRODUCT(('乐容-S级品'!$A$4:$A$32=$B83)*('乐容-S级品'!$L$3:$CA$3=CC$1)*('乐容-S级品'!$L$4:$CA$32)),0)</f>
      </c>
      <c r="CD83" s="280">
        <f>IFERROR(SUMPRODUCT(('控温被PRO-S级品'!$B$2:$B$10=$B83)*('控温被PRO-S级品'!$E$1:$BE$1=CD$1)*('控温被PRO-S级品'!$E$2:$BE$10)),0)+IFERROR(SUMPRODUCT(('冬被-S级品'!$B$2:$B$10=$B83)*('冬被-S级品'!$E$1:$AW$1=CD$1)*('冬被-S级品'!$E$2:$AW$10)),0)+IFERROR(SUMPRODUCT(('白止-S级品'!$A$2:$A$26=$B83)*('白止-S级品'!$D$1:$AV$1=CD$1)*('白止-S级品'!$D$2:$AV$26)),0)+IFERROR(SUMPRODUCT(('乐容-S级品'!$A$4:$A$32=$B83)*('乐容-S级品'!$L$3:$CA$3=CD$1)*('乐容-S级品'!$L$4:$CA$32)),0)</f>
      </c>
      <c r="CE83" s="280">
        <f>IFERROR(SUMPRODUCT(('控温被PRO-S级品'!$B$2:$B$10=$B83)*('控温被PRO-S级品'!$E$1:$BE$1=CE$1)*('控温被PRO-S级品'!$E$2:$BE$10)),0)+IFERROR(SUMPRODUCT(('冬被-S级品'!$B$2:$B$10=$B83)*('冬被-S级品'!$E$1:$AW$1=CE$1)*('冬被-S级品'!$E$2:$AW$10)),0)+IFERROR(SUMPRODUCT(('白止-S级品'!$A$2:$A$26=$B83)*('白止-S级品'!$D$1:$AV$1=CE$1)*('白止-S级品'!$D$2:$AV$26)),0)+IFERROR(SUMPRODUCT(('乐容-S级品'!$A$4:$A$32=$B83)*('乐容-S级品'!$L$3:$CA$3=CE$1)*('乐容-S级品'!$L$4:$CA$32)),0)</f>
      </c>
      <c r="CF83" s="280">
        <f>IFERROR(SUMPRODUCT(('控温被PRO-S级品'!$B$2:$B$10=$B83)*('控温被PRO-S级品'!$E$1:$BE$1=CF$1)*('控温被PRO-S级品'!$E$2:$BE$10)),0)+IFERROR(SUMPRODUCT(('冬被-S级品'!$B$2:$B$10=$B83)*('冬被-S级品'!$E$1:$AW$1=CF$1)*('冬被-S级品'!$E$2:$AW$10)),0)+IFERROR(SUMPRODUCT(('白止-S级品'!$A$2:$A$26=$B83)*('白止-S级品'!$D$1:$AV$1=CF$1)*('白止-S级品'!$D$2:$AV$26)),0)+IFERROR(SUMPRODUCT(('乐容-S级品'!$A$4:$A$32=$B83)*('乐容-S级品'!$L$3:$CA$3=CF$1)*('乐容-S级品'!$L$4:$CA$32)),0)</f>
      </c>
      <c r="CG83" s="280">
        <f>IFERROR(SUMPRODUCT(('控温被PRO-S级品'!$B$2:$B$10=$B83)*('控温被PRO-S级品'!$E$1:$BE$1=CG$1)*('控温被PRO-S级品'!$E$2:$BE$10)),0)+IFERROR(SUMPRODUCT(('冬被-S级品'!$B$2:$B$10=$B83)*('冬被-S级品'!$E$1:$AW$1=CG$1)*('冬被-S级品'!$E$2:$AW$10)),0)+IFERROR(SUMPRODUCT(('白止-S级品'!$A$2:$A$26=$B83)*('白止-S级品'!$D$1:$AV$1=CG$1)*('白止-S级品'!$D$2:$AV$26)),0)+IFERROR(SUMPRODUCT(('乐容-S级品'!$A$4:$A$32=$B83)*('乐容-S级品'!$L$3:$CA$3=CG$1)*('乐容-S级品'!$L$4:$CA$32)),0)</f>
      </c>
      <c r="CH83" s="280">
        <f>IFERROR(SUMPRODUCT(('控温被PRO-S级品'!$B$2:$B$10=$B83)*('控温被PRO-S级品'!$E$1:$BE$1=CH$1)*('控温被PRO-S级品'!$E$2:$BE$10)),0)+IFERROR(SUMPRODUCT(('冬被-S级品'!$B$2:$B$10=$B83)*('冬被-S级品'!$E$1:$AW$1=CH$1)*('冬被-S级品'!$E$2:$AW$10)),0)+IFERROR(SUMPRODUCT(('白止-S级品'!$A$2:$A$26=$B83)*('白止-S级品'!$D$1:$AV$1=CH$1)*('白止-S级品'!$D$2:$AV$26)),0)+IFERROR(SUMPRODUCT(('乐容-S级品'!$A$4:$A$32=$B83)*('乐容-S级品'!$L$3:$CA$3=CH$1)*('乐容-S级品'!$L$4:$CA$32)),0)</f>
      </c>
      <c r="CI83" s="280">
        <f>IFERROR(SUMPRODUCT(('控温被PRO-S级品'!$B$2:$B$10=$B83)*('控温被PRO-S级品'!$E$1:$BE$1=CI$1)*('控温被PRO-S级品'!$E$2:$BE$10)),0)+IFERROR(SUMPRODUCT(('冬被-S级品'!$B$2:$B$10=$B83)*('冬被-S级品'!$E$1:$AW$1=CI$1)*('冬被-S级品'!$E$2:$AW$10)),0)+IFERROR(SUMPRODUCT(('白止-S级品'!$A$2:$A$26=$B83)*('白止-S级品'!$D$1:$AV$1=CI$1)*('白止-S级品'!$D$2:$AV$26)),0)+IFERROR(SUMPRODUCT(('乐容-S级品'!$A$4:$A$32=$B83)*('乐容-S级品'!$L$3:$CA$3=CI$1)*('乐容-S级品'!$L$4:$CA$32)),0)</f>
      </c>
      <c r="CJ83" s="280">
        <f>IFERROR(SUMPRODUCT(('控温被PRO-S级品'!$B$2:$B$10=$B83)*('控温被PRO-S级品'!$E$1:$BE$1=CJ$1)*('控温被PRO-S级品'!$E$2:$BE$10)),0)+IFERROR(SUMPRODUCT(('冬被-S级品'!$B$2:$B$10=$B83)*('冬被-S级品'!$E$1:$AW$1=CJ$1)*('冬被-S级品'!$E$2:$AW$10)),0)+IFERROR(SUMPRODUCT(('白止-S级品'!$A$2:$A$26=$B83)*('白止-S级品'!$D$1:$AV$1=CJ$1)*('白止-S级品'!$D$2:$AV$26)),0)+IFERROR(SUMPRODUCT(('乐容-S级品'!$A$4:$A$32=$B83)*('乐容-S级品'!$L$3:$CA$3=CJ$1)*('乐容-S级品'!$L$4:$CA$32)),0)</f>
      </c>
      <c r="CK83" s="280">
        <f>IFERROR(SUMPRODUCT(('控温被PRO-S级品'!$B$2:$B$10=$B83)*('控温被PRO-S级品'!$E$1:$BE$1=CK$1)*('控温被PRO-S级品'!$E$2:$BE$10)),0)+IFERROR(SUMPRODUCT(('冬被-S级品'!$B$2:$B$10=$B83)*('冬被-S级品'!$E$1:$AW$1=CK$1)*('冬被-S级品'!$E$2:$AW$10)),0)+IFERROR(SUMPRODUCT(('白止-S级品'!$A$2:$A$26=$B83)*('白止-S级品'!$D$1:$AV$1=CK$1)*('白止-S级品'!$D$2:$AV$26)),0)+IFERROR(SUMPRODUCT(('乐容-S级品'!$A$4:$A$32=$B83)*('乐容-S级品'!$L$3:$CA$3=CK$1)*('乐容-S级品'!$L$4:$CA$32)),0)</f>
      </c>
      <c r="CL83" s="280">
        <f>IFERROR(SUMPRODUCT(('控温被PRO-S级品'!$B$2:$B$10=$B83)*('控温被PRO-S级品'!$E$1:$BE$1=CL$1)*('控温被PRO-S级品'!$E$2:$BE$10)),0)+IFERROR(SUMPRODUCT(('冬被-S级品'!$B$2:$B$10=$B83)*('冬被-S级品'!$E$1:$AW$1=CL$1)*('冬被-S级品'!$E$2:$AW$10)),0)+IFERROR(SUMPRODUCT(('白止-S级品'!$A$2:$A$26=$B83)*('白止-S级品'!$D$1:$AV$1=CL$1)*('白止-S级品'!$D$2:$AV$26)),0)+IFERROR(SUMPRODUCT(('乐容-S级品'!$A$4:$A$32=$B83)*('乐容-S级品'!$L$3:$CA$3=CL$1)*('乐容-S级品'!$L$4:$CA$32)),0)</f>
      </c>
      <c r="CM83" s="280">
        <f>IFERROR(SUMPRODUCT(('控温被PRO-S级品'!$B$2:$B$10=$B83)*('控温被PRO-S级品'!$E$1:$BE$1=CM$1)*('控温被PRO-S级品'!$E$2:$BE$10)),0)+IFERROR(SUMPRODUCT(('冬被-S级品'!$B$2:$B$10=$B83)*('冬被-S级品'!$E$1:$AW$1=CM$1)*('冬被-S级品'!$E$2:$AW$10)),0)+IFERROR(SUMPRODUCT(('白止-S级品'!$A$2:$A$26=$B83)*('白止-S级品'!$D$1:$AV$1=CM$1)*('白止-S级品'!$D$2:$AV$26)),0)+IFERROR(SUMPRODUCT(('乐容-S级品'!$A$4:$A$32=$B83)*('乐容-S级品'!$L$3:$CA$3=CM$1)*('乐容-S级品'!$L$4:$CA$32)),0)</f>
      </c>
      <c r="CN83" s="280">
        <f>IFERROR(SUMPRODUCT(('控温被PRO-S级品'!$B$2:$B$10=$B83)*('控温被PRO-S级品'!$E$1:$BE$1=CN$1)*('控温被PRO-S级品'!$E$2:$BE$10)),0)+IFERROR(SUMPRODUCT(('冬被-S级品'!$B$2:$B$10=$B83)*('冬被-S级品'!$E$1:$AW$1=CN$1)*('冬被-S级品'!$E$2:$AW$10)),0)+IFERROR(SUMPRODUCT(('白止-S级品'!$A$2:$A$26=$B83)*('白止-S级品'!$D$1:$AV$1=CN$1)*('白止-S级品'!$D$2:$AV$26)),0)+IFERROR(SUMPRODUCT(('乐容-S级品'!$A$4:$A$32=$B83)*('乐容-S级品'!$L$3:$CA$3=CN$1)*('乐容-S级品'!$L$4:$CA$32)),0)</f>
      </c>
      <c r="CO83" s="280">
        <f>IFERROR(SUMPRODUCT(('控温被PRO-S级品'!$B$2:$B$10=$B83)*('控温被PRO-S级品'!$E$1:$BE$1=CO$1)*('控温被PRO-S级品'!$E$2:$BE$10)),0)+IFERROR(SUMPRODUCT(('冬被-S级品'!$B$2:$B$10=$B83)*('冬被-S级品'!$E$1:$AW$1=CO$1)*('冬被-S级品'!$E$2:$AW$10)),0)+IFERROR(SUMPRODUCT(('白止-S级品'!$A$2:$A$26=$B83)*('白止-S级品'!$D$1:$AV$1=CO$1)*('白止-S级品'!$D$2:$AV$26)),0)+IFERROR(SUMPRODUCT(('乐容-S级品'!$A$4:$A$32=$B83)*('乐容-S级品'!$L$3:$CA$3=CO$1)*('乐容-S级品'!$L$4:$CA$32)),0)</f>
      </c>
      <c r="CP83" s="280">
        <f>IFERROR(SUMPRODUCT(('控温被PRO-S级品'!$B$2:$B$10=$B83)*('控温被PRO-S级品'!$E$1:$BE$1=CP$1)*('控温被PRO-S级品'!$E$2:$BE$10)),0)+IFERROR(SUMPRODUCT(('冬被-S级品'!$B$2:$B$10=$B83)*('冬被-S级品'!$E$1:$AW$1=CP$1)*('冬被-S级品'!$E$2:$AW$10)),0)+IFERROR(SUMPRODUCT(('白止-S级品'!$A$2:$A$26=$B83)*('白止-S级品'!$D$1:$AV$1=CP$1)*('白止-S级品'!$D$2:$AV$26)),0)+IFERROR(SUMPRODUCT(('乐容-S级品'!$A$4:$A$32=$B83)*('乐容-S级品'!$L$3:$CA$3=CP$1)*('乐容-S级品'!$L$4:$CA$32)),0)</f>
      </c>
      <c r="CQ83" s="280">
        <f>IFERROR(SUMPRODUCT(('控温被PRO-S级品'!$B$2:$B$10=$B83)*('控温被PRO-S级品'!$E$1:$BE$1=CQ$1)*('控温被PRO-S级品'!$E$2:$BE$10)),0)+IFERROR(SUMPRODUCT(('冬被-S级品'!$B$2:$B$10=$B83)*('冬被-S级品'!$E$1:$AW$1=CQ$1)*('冬被-S级品'!$E$2:$AW$10)),0)+IFERROR(SUMPRODUCT(('白止-S级品'!$A$2:$A$26=$B83)*('白止-S级品'!$D$1:$AV$1=CQ$1)*('白止-S级品'!$D$2:$AV$26)),0)+IFERROR(SUMPRODUCT(('乐容-S级品'!$A$4:$A$32=$B83)*('乐容-S级品'!$L$3:$CA$3=CQ$1)*('乐容-S级品'!$L$4:$CA$32)),0)</f>
      </c>
      <c r="CR83" s="280">
        <f>IFERROR(SUMPRODUCT(('控温被PRO-S级品'!$B$2:$B$10=$B83)*('控温被PRO-S级品'!$E$1:$BE$1=CR$1)*('控温被PRO-S级品'!$E$2:$BE$10)),0)+IFERROR(SUMPRODUCT(('冬被-S级品'!$B$2:$B$10=$B83)*('冬被-S级品'!$E$1:$AW$1=CR$1)*('冬被-S级品'!$E$2:$AW$10)),0)+IFERROR(SUMPRODUCT(('白止-S级品'!$A$2:$A$26=$B83)*('白止-S级品'!$D$1:$AV$1=CR$1)*('白止-S级品'!$D$2:$AV$26)),0)+IFERROR(SUMPRODUCT(('乐容-S级品'!$A$4:$A$32=$B83)*('乐容-S级品'!$L$3:$CA$3=CR$1)*('乐容-S级品'!$L$4:$CA$32)),0)</f>
      </c>
      <c r="CS83" s="280">
        <f>IFERROR(SUMPRODUCT(('控温被PRO-S级品'!$B$2:$B$10=$B83)*('控温被PRO-S级品'!$E$1:$BE$1=CS$1)*('控温被PRO-S级品'!$E$2:$BE$10)),0)+IFERROR(SUMPRODUCT(('冬被-S级品'!$B$2:$B$10=$B83)*('冬被-S级品'!$E$1:$AW$1=CS$1)*('冬被-S级品'!$E$2:$AW$10)),0)+IFERROR(SUMPRODUCT(('白止-S级品'!$A$2:$A$26=$B83)*('白止-S级品'!$D$1:$AV$1=CS$1)*('白止-S级品'!$D$2:$AV$26)),0)+IFERROR(SUMPRODUCT(('乐容-S级品'!$A$4:$A$32=$B83)*('乐容-S级品'!$L$3:$CA$3=CS$1)*('乐容-S级品'!$L$4:$CA$32)),0)</f>
      </c>
      <c r="CT83" s="280">
        <f>IFERROR(SUMPRODUCT(('控温被PRO-S级品'!$B$2:$B$10=$B83)*('控温被PRO-S级品'!$E$1:$BE$1=CT$1)*('控温被PRO-S级品'!$E$2:$BE$10)),0)+IFERROR(SUMPRODUCT(('冬被-S级品'!$B$2:$B$10=$B83)*('冬被-S级品'!$E$1:$AW$1=CT$1)*('冬被-S级品'!$E$2:$AW$10)),0)+IFERROR(SUMPRODUCT(('白止-S级品'!$A$2:$A$26=$B83)*('白止-S级品'!$D$1:$AV$1=CT$1)*('白止-S级品'!$D$2:$AV$26)),0)+IFERROR(SUMPRODUCT(('乐容-S级品'!$A$4:$A$32=$B83)*('乐容-S级品'!$L$3:$CA$3=CT$1)*('乐容-S级品'!$L$4:$CA$32)),0)</f>
      </c>
      <c r="CU83" s="280">
        <f>IFERROR(SUMPRODUCT(('控温被PRO-S级品'!$B$2:$B$10=$B83)*('控温被PRO-S级品'!$E$1:$BE$1=CU$1)*('控温被PRO-S级品'!$E$2:$BE$10)),0)+IFERROR(SUMPRODUCT(('冬被-S级品'!$B$2:$B$10=$B83)*('冬被-S级品'!$E$1:$AW$1=CU$1)*('冬被-S级品'!$E$2:$AW$10)),0)+IFERROR(SUMPRODUCT(('白止-S级品'!$A$2:$A$26=$B83)*('白止-S级品'!$D$1:$AV$1=CU$1)*('白止-S级品'!$D$2:$AV$26)),0)+IFERROR(SUMPRODUCT(('乐容-S级品'!$A$4:$A$32=$B83)*('乐容-S级品'!$L$3:$CA$3=CU$1)*('乐容-S级品'!$L$4:$CA$32)),0)</f>
      </c>
      <c r="CV83" s="280">
        <f>IFERROR(SUMPRODUCT(('控温被PRO-S级品'!$B$2:$B$10=$B83)*('控温被PRO-S级品'!$E$1:$BE$1=CV$1)*('控温被PRO-S级品'!$E$2:$BE$10)),0)+IFERROR(SUMPRODUCT(('冬被-S级品'!$B$2:$B$10=$B83)*('冬被-S级品'!$E$1:$AW$1=CV$1)*('冬被-S级品'!$E$2:$AW$10)),0)+IFERROR(SUMPRODUCT(('白止-S级品'!$A$2:$A$26=$B83)*('白止-S级品'!$D$1:$AV$1=CV$1)*('白止-S级品'!$D$2:$AV$26)),0)+IFERROR(SUMPRODUCT(('乐容-S级品'!$A$4:$A$32=$B83)*('乐容-S级品'!$L$3:$CA$3=CV$1)*('乐容-S级品'!$L$4:$CA$32)),0)</f>
      </c>
      <c r="CW83" s="280">
        <f>IFERROR(SUMPRODUCT(('控温被PRO-S级品'!$B$2:$B$10=$B83)*('控温被PRO-S级品'!$E$1:$BE$1=CW$1)*('控温被PRO-S级品'!$E$2:$BE$10)),0)+IFERROR(SUMPRODUCT(('冬被-S级品'!$B$2:$B$10=$B83)*('冬被-S级品'!$E$1:$AW$1=CW$1)*('冬被-S级品'!$E$2:$AW$10)),0)+IFERROR(SUMPRODUCT(('白止-S级品'!$A$2:$A$26=$B83)*('白止-S级品'!$D$1:$AV$1=CW$1)*('白止-S级品'!$D$2:$AV$26)),0)+IFERROR(SUMPRODUCT(('乐容-S级品'!$A$4:$A$32=$B83)*('乐容-S级品'!$L$3:$CA$3=CW$1)*('乐容-S级品'!$L$4:$CA$32)),0)</f>
      </c>
      <c r="CX83" s="280">
        <f>IFERROR(SUMPRODUCT(('控温被PRO-S级品'!$B$2:$B$10=$B83)*('控温被PRO-S级品'!$E$1:$BE$1=CX$1)*('控温被PRO-S级品'!$E$2:$BE$10)),0)+IFERROR(SUMPRODUCT(('冬被-S级品'!$B$2:$B$10=$B83)*('冬被-S级品'!$E$1:$AW$1=CX$1)*('冬被-S级品'!$E$2:$AW$10)),0)+IFERROR(SUMPRODUCT(('白止-S级品'!$A$2:$A$26=$B83)*('白止-S级品'!$D$1:$AV$1=CX$1)*('白止-S级品'!$D$2:$AV$26)),0)+IFERROR(SUMPRODUCT(('乐容-S级品'!$A$4:$A$32=$B83)*('乐容-S级品'!$L$3:$CA$3=CX$1)*('乐容-S级品'!$L$4:$CA$32)),0)</f>
      </c>
      <c r="CY83" s="280">
        <f>IFERROR(SUMPRODUCT(('控温被PRO-S级品'!$B$2:$B$10=$B83)*('控温被PRO-S级品'!$E$1:$BE$1=CY$1)*('控温被PRO-S级品'!$E$2:$BE$10)),0)+IFERROR(SUMPRODUCT(('冬被-S级品'!$B$2:$B$10=$B83)*('冬被-S级品'!$E$1:$AW$1=CY$1)*('冬被-S级品'!$E$2:$AW$10)),0)+IFERROR(SUMPRODUCT(('白止-S级品'!$A$2:$A$26=$B83)*('白止-S级品'!$D$1:$AV$1=CY$1)*('白止-S级品'!$D$2:$AV$26)),0)+IFERROR(SUMPRODUCT(('乐容-S级品'!$A$4:$A$32=$B83)*('乐容-S级品'!$L$3:$CA$3=CY$1)*('乐容-S级品'!$L$4:$CA$32)),0)</f>
      </c>
      <c r="CZ83" s="280">
        <f>IFERROR(SUMPRODUCT(('控温被PRO-S级品'!$B$2:$B$10=$B83)*('控温被PRO-S级品'!$E$1:$BE$1=CZ$1)*('控温被PRO-S级品'!$E$2:$BE$10)),0)+IFERROR(SUMPRODUCT(('冬被-S级品'!$B$2:$B$10=$B83)*('冬被-S级品'!$E$1:$AW$1=CZ$1)*('冬被-S级品'!$E$2:$AW$10)),0)+IFERROR(SUMPRODUCT(('白止-S级品'!$A$2:$A$26=$B83)*('白止-S级品'!$D$1:$AV$1=CZ$1)*('白止-S级品'!$D$2:$AV$26)),0)+IFERROR(SUMPRODUCT(('乐容-S级品'!$A$4:$A$32=$B83)*('乐容-S级品'!$L$3:$CA$3=CZ$1)*('乐容-S级品'!$L$4:$CA$32)),0)</f>
      </c>
      <c r="DA83" s="280">
        <f>IFERROR(SUMPRODUCT(('控温被PRO-S级品'!$B$2:$B$10=$B83)*('控温被PRO-S级品'!$E$1:$BE$1=DA$1)*('控温被PRO-S级品'!$E$2:$BE$10)),0)+IFERROR(SUMPRODUCT(('冬被-S级品'!$B$2:$B$10=$B83)*('冬被-S级品'!$E$1:$AW$1=DA$1)*('冬被-S级品'!$E$2:$AW$10)),0)+IFERROR(SUMPRODUCT(('白止-S级品'!$A$2:$A$26=$B83)*('白止-S级品'!$D$1:$AV$1=DA$1)*('白止-S级品'!$D$2:$AV$26)),0)+IFERROR(SUMPRODUCT(('乐容-S级品'!$A$4:$A$32=$B83)*('乐容-S级品'!$L$3:$CA$3=DA$1)*('乐容-S级品'!$L$4:$CA$32)),0)</f>
      </c>
      <c r="DB83" s="280">
        <f>IFERROR(SUMPRODUCT(('控温被PRO-S级品'!$B$2:$B$10=$B83)*('控温被PRO-S级品'!$E$1:$BE$1=DB$1)*('控温被PRO-S级品'!$E$2:$BE$10)),0)+IFERROR(SUMPRODUCT(('冬被-S级品'!$B$2:$B$10=$B83)*('冬被-S级品'!$E$1:$AW$1=DB$1)*('冬被-S级品'!$E$2:$AW$10)),0)+IFERROR(SUMPRODUCT(('白止-S级品'!$A$2:$A$26=$B83)*('白止-S级品'!$D$1:$AV$1=DB$1)*('白止-S级品'!$D$2:$AV$26)),0)+IFERROR(SUMPRODUCT(('乐容-S级品'!$A$4:$A$32=$B83)*('乐容-S级品'!$L$3:$CA$3=DB$1)*('乐容-S级品'!$L$4:$CA$32)),0)</f>
      </c>
      <c r="DC83" s="280">
        <f>IFERROR(SUMPRODUCT(('控温被PRO-S级品'!$B$2:$B$10=$B83)*('控温被PRO-S级品'!$E$1:$BE$1=DC$1)*('控温被PRO-S级品'!$E$2:$BE$10)),0)+IFERROR(SUMPRODUCT(('冬被-S级品'!$B$2:$B$10=$B83)*('冬被-S级品'!$E$1:$AW$1=DC$1)*('冬被-S级品'!$E$2:$AW$10)),0)+IFERROR(SUMPRODUCT(('白止-S级品'!$A$2:$A$26=$B83)*('白止-S级品'!$D$1:$AV$1=DC$1)*('白止-S级品'!$D$2:$AV$26)),0)+IFERROR(SUMPRODUCT(('乐容-S级品'!$A$4:$A$32=$B83)*('乐容-S级品'!$L$3:$CA$3=DC$1)*('乐容-S级品'!$L$4:$CA$32)),0)</f>
      </c>
      <c r="DD83" s="280">
        <f>IFERROR(SUMPRODUCT(('控温被PRO-S级品'!$B$2:$B$10=$B83)*('控温被PRO-S级品'!$E$1:$BE$1=DD$1)*('控温被PRO-S级品'!$E$2:$BE$10)),0)+IFERROR(SUMPRODUCT(('冬被-S级品'!$B$2:$B$10=$B83)*('冬被-S级品'!$E$1:$AW$1=DD$1)*('冬被-S级品'!$E$2:$AW$10)),0)+IFERROR(SUMPRODUCT(('白止-S级品'!$A$2:$A$26=$B83)*('白止-S级品'!$D$1:$AV$1=DD$1)*('白止-S级品'!$D$2:$AV$26)),0)+IFERROR(SUMPRODUCT(('乐容-S级品'!$A$4:$A$32=$B83)*('乐容-S级品'!$L$3:$CA$3=DD$1)*('乐容-S级品'!$L$4:$CA$32)),0)</f>
      </c>
      <c r="DE83" s="280">
        <f>IFERROR(SUMPRODUCT(('控温被PRO-S级品'!$B$2:$B$10=$B83)*('控温被PRO-S级品'!$E$1:$BE$1=DE$1)*('控温被PRO-S级品'!$E$2:$BE$10)),0)+IFERROR(SUMPRODUCT(('冬被-S级品'!$B$2:$B$10=$B83)*('冬被-S级品'!$E$1:$AW$1=DE$1)*('冬被-S级品'!$E$2:$AW$10)),0)+IFERROR(SUMPRODUCT(('白止-S级品'!$A$2:$A$26=$B83)*('白止-S级品'!$D$1:$AV$1=DE$1)*('白止-S级品'!$D$2:$AV$26)),0)+IFERROR(SUMPRODUCT(('乐容-S级品'!$A$4:$A$32=$B83)*('乐容-S级品'!$L$3:$CA$3=DE$1)*('乐容-S级品'!$L$4:$CA$32)),0)</f>
      </c>
      <c r="DF83" s="280">
        <f>IFERROR(SUMPRODUCT(('控温被PRO-S级品'!$B$2:$B$10=$B83)*('控温被PRO-S级品'!$E$1:$BE$1=DF$1)*('控温被PRO-S级品'!$E$2:$BE$10)),0)+IFERROR(SUMPRODUCT(('冬被-S级品'!$B$2:$B$10=$B83)*('冬被-S级品'!$E$1:$AW$1=DF$1)*('冬被-S级品'!$E$2:$AW$10)),0)+IFERROR(SUMPRODUCT(('白止-S级品'!$A$2:$A$26=$B83)*('白止-S级品'!$D$1:$AV$1=DF$1)*('白止-S级品'!$D$2:$AV$26)),0)+IFERROR(SUMPRODUCT(('乐容-S级品'!$A$4:$A$32=$B83)*('乐容-S级品'!$L$3:$CA$3=DF$1)*('乐容-S级品'!$L$4:$CA$32)),0)</f>
      </c>
      <c r="DG83" s="280">
        <f>IFERROR(SUMPRODUCT(('控温被PRO-S级品'!$B$2:$B$10=$B83)*('控温被PRO-S级品'!$E$1:$BE$1=DG$1)*('控温被PRO-S级品'!$E$2:$BE$10)),0)+IFERROR(SUMPRODUCT(('冬被-S级品'!$B$2:$B$10=$B83)*('冬被-S级品'!$E$1:$AW$1=DG$1)*('冬被-S级品'!$E$2:$AW$10)),0)+IFERROR(SUMPRODUCT(('白止-S级品'!$A$2:$A$26=$B83)*('白止-S级品'!$D$1:$AV$1=DG$1)*('白止-S级品'!$D$2:$AV$26)),0)+IFERROR(SUMPRODUCT(('乐容-S级品'!$A$4:$A$32=$B83)*('乐容-S级品'!$L$3:$CA$3=DG$1)*('乐容-S级品'!$L$4:$CA$32)),0)</f>
      </c>
      <c r="DH83" s="280">
        <f>IFERROR(SUMPRODUCT(('控温被PRO-S级品'!$B$2:$B$10=$B83)*('控温被PRO-S级品'!$E$1:$BE$1=DH$1)*('控温被PRO-S级品'!$E$2:$BE$10)),0)+IFERROR(SUMPRODUCT(('冬被-S级品'!$B$2:$B$10=$B83)*('冬被-S级品'!$E$1:$AW$1=DH$1)*('冬被-S级品'!$E$2:$AW$10)),0)+IFERROR(SUMPRODUCT(('白止-S级品'!$A$2:$A$26=$B83)*('白止-S级品'!$D$1:$AV$1=DH$1)*('白止-S级品'!$D$2:$AV$26)),0)+IFERROR(SUMPRODUCT(('乐容-S级品'!$A$4:$A$32=$B83)*('乐容-S级品'!$L$3:$CA$3=DH$1)*('乐容-S级品'!$L$4:$CA$32)),0)</f>
      </c>
      <c r="DI83" s="280">
        <f>IFERROR(SUMPRODUCT(('控温被PRO-S级品'!$B$2:$B$10=$B83)*('控温被PRO-S级品'!$E$1:$BE$1=DI$1)*('控温被PRO-S级品'!$E$2:$BE$10)),0)+IFERROR(SUMPRODUCT(('冬被-S级品'!$B$2:$B$10=$B83)*('冬被-S级品'!$E$1:$AW$1=DI$1)*('冬被-S级品'!$E$2:$AW$10)),0)+IFERROR(SUMPRODUCT(('白止-S级品'!$A$2:$A$26=$B83)*('白止-S级品'!$D$1:$AV$1=DI$1)*('白止-S级品'!$D$2:$AV$26)),0)+IFERROR(SUMPRODUCT(('乐容-S级品'!$A$4:$A$32=$B83)*('乐容-S级品'!$L$3:$CA$3=DI$1)*('乐容-S级品'!$L$4:$CA$32)),0)</f>
      </c>
      <c r="DJ83" s="280">
        <f>IFERROR(SUMPRODUCT(('控温被PRO-S级品'!$B$2:$B$10=$B83)*('控温被PRO-S级品'!$E$1:$BE$1=DJ$1)*('控温被PRO-S级品'!$E$2:$BE$10)),0)+IFERROR(SUMPRODUCT(('冬被-S级品'!$B$2:$B$10=$B83)*('冬被-S级品'!$E$1:$AW$1=DJ$1)*('冬被-S级品'!$E$2:$AW$10)),0)+IFERROR(SUMPRODUCT(('白止-S级品'!$A$2:$A$26=$B83)*('白止-S级品'!$D$1:$AV$1=DJ$1)*('白止-S级品'!$D$2:$AV$26)),0)+IFERROR(SUMPRODUCT(('乐容-S级品'!$A$4:$A$32=$B83)*('乐容-S级品'!$L$3:$CA$3=DJ$1)*('乐容-S级品'!$L$4:$CA$32)),0)</f>
      </c>
      <c r="DK83" s="280"/>
      <c r="DL83" s="280"/>
      <c r="DM83" s="280"/>
      <c r="DN83" s="280"/>
      <c r="DO83" s="280"/>
      <c r="DP83" s="280"/>
      <c r="DQ83" s="280"/>
      <c r="DR83" s="280"/>
      <c r="DS83" s="280"/>
      <c r="DT83" s="280"/>
      <c r="DU83" s="280"/>
      <c r="DV83" s="280"/>
      <c r="DW83" s="280">
        <f>VLOOKUP(B83,'系统编码规格'!A:C,3,FALSE)</f>
      </c>
      <c r="DX83" s="280"/>
      <c r="DY83" s="280"/>
      <c r="DZ83" s="280"/>
      <c r="EA83" s="280"/>
      <c r="EB83" s="280"/>
      <c r="EC83" s="280"/>
      <c r="ED83" s="280"/>
      <c r="EE83" s="280"/>
      <c r="EF83" s="280"/>
      <c r="EG83" s="280"/>
      <c r="EH83" s="280"/>
      <c r="EI83" s="280"/>
      <c r="EJ83" s="280"/>
      <c r="EK83" s="280"/>
      <c r="EL83" s="280"/>
      <c r="EM83" s="280"/>
      <c r="EN83" s="280"/>
      <c r="EO83" s="280"/>
      <c r="EP83" s="280"/>
      <c r="EQ83" s="280"/>
      <c r="ER83" s="280"/>
      <c r="ES83" s="280"/>
      <c r="ET83" s="280"/>
      <c r="EU83" s="280"/>
      <c r="EV83" s="280"/>
      <c r="EW83" s="280"/>
      <c r="EX83" s="280"/>
      <c r="EY83" s="280"/>
      <c r="EZ83" s="280"/>
      <c r="FA83" s="280"/>
      <c r="FB83" s="280"/>
      <c r="FC83" s="280"/>
      <c r="FD83" s="280"/>
      <c r="FE83" s="280"/>
      <c r="FF83" s="280"/>
      <c r="FG83" s="280"/>
      <c r="FH83" s="280"/>
      <c r="FI83" s="280"/>
      <c r="FJ83" s="280"/>
      <c r="FK83" s="280"/>
      <c r="FL83" s="280"/>
      <c r="FM83" s="280"/>
      <c r="FN83" s="280"/>
      <c r="FO83" s="280"/>
      <c r="FP83" s="280"/>
      <c r="FQ83" s="280"/>
      <c r="FR83" s="280"/>
      <c r="FS83" s="280"/>
      <c r="FT83" s="280"/>
      <c r="FU83" s="280"/>
      <c r="FV83" s="280"/>
      <c r="FW83" s="280"/>
      <c r="FX83" s="280"/>
      <c r="FY83" s="280"/>
      <c r="FZ83" s="280"/>
      <c r="GA83" s="280"/>
      <c r="GB83" s="280"/>
      <c r="GC83" s="280"/>
      <c r="GD83" s="280"/>
      <c r="GE83" s="280"/>
      <c r="GF83" s="280"/>
      <c r="GG83" s="280"/>
      <c r="GH83" s="280"/>
      <c r="GI83" s="280"/>
      <c r="GJ83" s="280"/>
      <c r="GK83" s="280"/>
      <c r="GL83" s="280"/>
      <c r="GM83" s="280"/>
      <c r="GN83" s="280"/>
      <c r="GO83" s="280"/>
      <c r="GP83" s="280"/>
      <c r="GQ83" s="280"/>
      <c r="GR83" s="280"/>
      <c r="GS83" s="280"/>
      <c r="GT83" s="280"/>
      <c r="GU83" s="280"/>
      <c r="GV83" s="280"/>
    </row>
    <row r="84">
      <c r="A84" s="309" t="str">
        <v>乐容</v>
      </c>
      <c r="B84" s="310" t="str">
        <v>0105100051-1.5</v>
      </c>
      <c r="C84" s="309" t="str">
        <v>亚朵星球 普兰特空气感薄垫</v>
      </c>
      <c r="D84" s="309" t="str">
        <v>150*200*5cm</v>
      </c>
      <c r="E84">
        <f>SUM(F84:GX84)</f>
      </c>
      <c r="F84" s="280">
        <f>IFERROR(SUMPRODUCT(('控温被PRO-S级品'!$B$2:$B$10=$B84)*('控温被PRO-S级品'!$E$1:$BE$1=F$1)*('控温被PRO-S级品'!$E$2:$BE$10)),0)+IFERROR(SUMPRODUCT(('冬被-S级品'!$B$2:$B$10=$B84)*('冬被-S级品'!$E$1:$AW$1=F$1)*('冬被-S级品'!$E$2:$AW$10)),0)+IFERROR(SUMPRODUCT(('白止-S级品'!$A$2:$A$26=$B84)*('白止-S级品'!$D$1:$AV$1=F$1)*('白止-S级品'!$D$2:$AV$26)),0)+IFERROR(SUMPRODUCT(('乐容-S级品'!$A$4:$A$32=$B84)*('乐容-S级品'!$L$3:$CA$3=F$1)*('乐容-S级品'!$L$4:$CA$32)),0)</f>
      </c>
      <c r="G84" s="280">
        <f>IFERROR(SUMPRODUCT(('控温被PRO-S级品'!$B$2:$B$10=$B84)*('控温被PRO-S级品'!$E$1:$BE$1=G$1)*('控温被PRO-S级品'!$E$2:$BE$10)),0)+IFERROR(SUMPRODUCT(('冬被-S级品'!$B$2:$B$10=$B84)*('冬被-S级品'!$E$1:$AW$1=G$1)*('冬被-S级品'!$E$2:$AW$10)),0)+IFERROR(SUMPRODUCT(('白止-S级品'!$A$2:$A$26=$B84)*('白止-S级品'!$D$1:$AV$1=G$1)*('白止-S级品'!$D$2:$AV$26)),0)+IFERROR(SUMPRODUCT(('乐容-S级品'!$A$4:$A$32=$B84)*('乐容-S级品'!$L$3:$CA$3=G$1)*('乐容-S级品'!$L$4:$CA$32)),0)</f>
      </c>
      <c r="H84" s="280">
        <f>IFERROR(SUMPRODUCT(('控温被PRO-S级品'!$B$2:$B$10=$B84)*('控温被PRO-S级品'!$E$1:$BE$1=H$1)*('控温被PRO-S级品'!$E$2:$BE$10)),0)+IFERROR(SUMPRODUCT(('冬被-S级品'!$B$2:$B$10=$B84)*('冬被-S级品'!$E$1:$AW$1=H$1)*('冬被-S级品'!$E$2:$AW$10)),0)+IFERROR(SUMPRODUCT(('白止-S级品'!$A$2:$A$26=$B84)*('白止-S级品'!$D$1:$AV$1=H$1)*('白止-S级品'!$D$2:$AV$26)),0)+IFERROR(SUMPRODUCT(('乐容-S级品'!$A$4:$A$32=$B84)*('乐容-S级品'!$L$3:$CA$3=H$1)*('乐容-S级品'!$L$4:$CA$32)),0)</f>
      </c>
      <c r="I84" s="280">
        <f>IFERROR(SUMPRODUCT(('控温被PRO-S级品'!$B$2:$B$10=$B84)*('控温被PRO-S级品'!$E$1:$BE$1=I$1)*('控温被PRO-S级品'!$E$2:$BE$10)),0)+IFERROR(SUMPRODUCT(('冬被-S级品'!$B$2:$B$10=$B84)*('冬被-S级品'!$E$1:$AW$1=I$1)*('冬被-S级品'!$E$2:$AW$10)),0)+IFERROR(SUMPRODUCT(('白止-S级品'!$A$2:$A$26=$B84)*('白止-S级品'!$D$1:$AV$1=I$1)*('白止-S级品'!$D$2:$AV$26)),0)+IFERROR(SUMPRODUCT(('乐容-S级品'!$A$4:$A$32=$B84)*('乐容-S级品'!$L$3:$CA$3=I$1)*('乐容-S级品'!$L$4:$CA$32)),0)</f>
      </c>
      <c r="J84" s="280">
        <f>IFERROR(SUMPRODUCT(('控温被PRO-S级品'!$B$2:$B$10=$B84)*('控温被PRO-S级品'!$E$1:$BE$1=J$1)*('控温被PRO-S级品'!$E$2:$BE$10)),0)+IFERROR(SUMPRODUCT(('冬被-S级品'!$B$2:$B$10=$B84)*('冬被-S级品'!$E$1:$AW$1=J$1)*('冬被-S级品'!$E$2:$AW$10)),0)+IFERROR(SUMPRODUCT(('白止-S级品'!$A$2:$A$26=$B84)*('白止-S级品'!$D$1:$AV$1=J$1)*('白止-S级品'!$D$2:$AV$26)),0)+IFERROR(SUMPRODUCT(('乐容-S级品'!$A$4:$A$32=$B84)*('乐容-S级品'!$L$3:$CA$3=J$1)*('乐容-S级品'!$L$4:$CA$32)),0)</f>
      </c>
      <c r="K84" s="280">
        <f>IFERROR(SUMPRODUCT(('控温被PRO-S级品'!$B$2:$B$10=$B84)*('控温被PRO-S级品'!$E$1:$BE$1=K$1)*('控温被PRO-S级品'!$E$2:$BE$10)),0)+IFERROR(SUMPRODUCT(('冬被-S级品'!$B$2:$B$10=$B84)*('冬被-S级品'!$E$1:$AW$1=K$1)*('冬被-S级品'!$E$2:$AW$10)),0)+IFERROR(SUMPRODUCT(('白止-S级品'!$A$2:$A$26=$B84)*('白止-S级品'!$D$1:$AV$1=K$1)*('白止-S级品'!$D$2:$AV$26)),0)+IFERROR(SUMPRODUCT(('乐容-S级品'!$A$4:$A$32=$B84)*('乐容-S级品'!$L$3:$CA$3=K$1)*('乐容-S级品'!$L$4:$CA$32)),0)</f>
      </c>
      <c r="L84" s="280">
        <f>IFERROR(SUMPRODUCT(('控温被PRO-S级品'!$B$2:$B$10=$B84)*('控温被PRO-S级品'!$E$1:$BE$1=L$1)*('控温被PRO-S级品'!$E$2:$BE$10)),0)+IFERROR(SUMPRODUCT(('冬被-S级品'!$B$2:$B$10=$B84)*('冬被-S级品'!$E$1:$AW$1=L$1)*('冬被-S级品'!$E$2:$AW$10)),0)+IFERROR(SUMPRODUCT(('白止-S级品'!$A$2:$A$26=$B84)*('白止-S级品'!$D$1:$AV$1=L$1)*('白止-S级品'!$D$2:$AV$26)),0)+IFERROR(SUMPRODUCT(('乐容-S级品'!$A$4:$A$32=$B84)*('乐容-S级品'!$L$3:$CA$3=L$1)*('乐容-S级品'!$L$4:$CA$32)),0)</f>
      </c>
      <c r="M84" s="280">
        <f>IFERROR(SUMPRODUCT(('控温被PRO-S级品'!$B$2:$B$10=$B84)*('控温被PRO-S级品'!$E$1:$BE$1=M$1)*('控温被PRO-S级品'!$E$2:$BE$10)),0)+IFERROR(SUMPRODUCT(('冬被-S级品'!$B$2:$B$10=$B84)*('冬被-S级品'!$E$1:$AW$1=M$1)*('冬被-S级品'!$E$2:$AW$10)),0)+IFERROR(SUMPRODUCT(('白止-S级品'!$A$2:$A$26=$B84)*('白止-S级品'!$D$1:$AV$1=M$1)*('白止-S级品'!$D$2:$AV$26)),0)+IFERROR(SUMPRODUCT(('乐容-S级品'!$A$4:$A$32=$B84)*('乐容-S级品'!$L$3:$CA$3=M$1)*('乐容-S级品'!$L$4:$CA$32)),0)</f>
      </c>
      <c r="N84" s="280">
        <f>IFERROR(SUMPRODUCT(('控温被PRO-S级品'!$B$2:$B$10=$B84)*('控温被PRO-S级品'!$E$1:$BE$1=N$1)*('控温被PRO-S级品'!$E$2:$BE$10)),0)+IFERROR(SUMPRODUCT(('冬被-S级品'!$B$2:$B$10=$B84)*('冬被-S级品'!$E$1:$AW$1=N$1)*('冬被-S级品'!$E$2:$AW$10)),0)+IFERROR(SUMPRODUCT(('白止-S级品'!$A$2:$A$26=$B84)*('白止-S级品'!$D$1:$AV$1=N$1)*('白止-S级品'!$D$2:$AV$26)),0)+IFERROR(SUMPRODUCT(('乐容-S级品'!$A$4:$A$32=$B84)*('乐容-S级品'!$L$3:$CA$3=N$1)*('乐容-S级品'!$L$4:$CA$32)),0)</f>
      </c>
      <c r="O84" s="280">
        <f>IFERROR(SUMPRODUCT(('控温被PRO-S级品'!$B$2:$B$10=$B84)*('控温被PRO-S级品'!$E$1:$BE$1=O$1)*('控温被PRO-S级品'!$E$2:$BE$10)),0)+IFERROR(SUMPRODUCT(('冬被-S级品'!$B$2:$B$10=$B84)*('冬被-S级品'!$E$1:$AW$1=O$1)*('冬被-S级品'!$E$2:$AW$10)),0)+IFERROR(SUMPRODUCT(('白止-S级品'!$A$2:$A$26=$B84)*('白止-S级品'!$D$1:$AV$1=O$1)*('白止-S级品'!$D$2:$AV$26)),0)+IFERROR(SUMPRODUCT(('乐容-S级品'!$A$4:$A$32=$B84)*('乐容-S级品'!$L$3:$CA$3=O$1)*('乐容-S级品'!$L$4:$CA$32)),0)</f>
      </c>
      <c r="P84" s="280">
        <f>IFERROR(SUMPRODUCT(('控温被PRO-S级品'!$B$2:$B$10=$B84)*('控温被PRO-S级品'!$E$1:$BE$1=P$1)*('控温被PRO-S级品'!$E$2:$BE$10)),0)+IFERROR(SUMPRODUCT(('冬被-S级品'!$B$2:$B$10=$B84)*('冬被-S级品'!$E$1:$AW$1=P$1)*('冬被-S级品'!$E$2:$AW$10)),0)+IFERROR(SUMPRODUCT(('白止-S级品'!$A$2:$A$26=$B84)*('白止-S级品'!$D$1:$AV$1=P$1)*('白止-S级品'!$D$2:$AV$26)),0)+IFERROR(SUMPRODUCT(('乐容-S级品'!$A$4:$A$32=$B84)*('乐容-S级品'!$L$3:$CA$3=P$1)*('乐容-S级品'!$L$4:$CA$32)),0)</f>
      </c>
      <c r="Q84" s="280">
        <f>IFERROR(SUMPRODUCT(('控温被PRO-S级品'!$B$2:$B$10=$B84)*('控温被PRO-S级品'!$E$1:$BE$1=Q$1)*('控温被PRO-S级品'!$E$2:$BE$10)),0)+IFERROR(SUMPRODUCT(('冬被-S级品'!$B$2:$B$10=$B84)*('冬被-S级品'!$E$1:$AW$1=Q$1)*('冬被-S级品'!$E$2:$AW$10)),0)+IFERROR(SUMPRODUCT(('白止-S级品'!$A$2:$A$26=$B84)*('白止-S级品'!$D$1:$AV$1=Q$1)*('白止-S级品'!$D$2:$AV$26)),0)+IFERROR(SUMPRODUCT(('乐容-S级品'!$A$4:$A$32=$B84)*('乐容-S级品'!$L$3:$CA$3=Q$1)*('乐容-S级品'!$L$4:$CA$32)),0)</f>
      </c>
      <c r="R84" s="280">
        <f>IFERROR(SUMPRODUCT(('控温被PRO-S级品'!$B$2:$B$10=$B84)*('控温被PRO-S级品'!$E$1:$BE$1=R$1)*('控温被PRO-S级品'!$E$2:$BE$10)),0)+IFERROR(SUMPRODUCT(('冬被-S级品'!$B$2:$B$10=$B84)*('冬被-S级品'!$E$1:$AW$1=R$1)*('冬被-S级品'!$E$2:$AW$10)),0)+IFERROR(SUMPRODUCT(('白止-S级品'!$A$2:$A$26=$B84)*('白止-S级品'!$D$1:$AV$1=R$1)*('白止-S级品'!$D$2:$AV$26)),0)+IFERROR(SUMPRODUCT(('乐容-S级品'!$A$4:$A$32=$B84)*('乐容-S级品'!$L$3:$CA$3=R$1)*('乐容-S级品'!$L$4:$CA$32)),0)</f>
      </c>
      <c r="S84" s="280">
        <f>IFERROR(SUMPRODUCT(('控温被PRO-S级品'!$B$2:$B$10=$B84)*('控温被PRO-S级品'!$E$1:$BE$1=S$1)*('控温被PRO-S级品'!$E$2:$BE$10)),0)+IFERROR(SUMPRODUCT(('冬被-S级品'!$B$2:$B$10=$B84)*('冬被-S级品'!$E$1:$AW$1=S$1)*('冬被-S级品'!$E$2:$AW$10)),0)+IFERROR(SUMPRODUCT(('白止-S级品'!$A$2:$A$26=$B84)*('白止-S级品'!$D$1:$AV$1=S$1)*('白止-S级品'!$D$2:$AV$26)),0)+IFERROR(SUMPRODUCT(('乐容-S级品'!$A$4:$A$32=$B84)*('乐容-S级品'!$L$3:$CA$3=S$1)*('乐容-S级品'!$L$4:$CA$32)),0)</f>
      </c>
      <c r="T84" s="280">
        <f>IFERROR(SUMPRODUCT(('控温被PRO-S级品'!$B$2:$B$10=$B84)*('控温被PRO-S级品'!$E$1:$BE$1=T$1)*('控温被PRO-S级品'!$E$2:$BE$10)),0)+IFERROR(SUMPRODUCT(('冬被-S级品'!$B$2:$B$10=$B84)*('冬被-S级品'!$E$1:$AW$1=T$1)*('冬被-S级品'!$E$2:$AW$10)),0)+IFERROR(SUMPRODUCT(('白止-S级品'!$A$2:$A$26=$B84)*('白止-S级品'!$D$1:$AV$1=T$1)*('白止-S级品'!$D$2:$AV$26)),0)+IFERROR(SUMPRODUCT(('乐容-S级品'!$A$4:$A$32=$B84)*('乐容-S级品'!$L$3:$CA$3=T$1)*('乐容-S级品'!$L$4:$CA$32)),0)</f>
      </c>
      <c r="U84" s="280">
        <f>IFERROR(SUMPRODUCT(('控温被PRO-S级品'!$B$2:$B$10=$B84)*('控温被PRO-S级品'!$E$1:$BE$1=U$1)*('控温被PRO-S级品'!$E$2:$BE$10)),0)+IFERROR(SUMPRODUCT(('冬被-S级品'!$B$2:$B$10=$B84)*('冬被-S级品'!$E$1:$AW$1=U$1)*('冬被-S级品'!$E$2:$AW$10)),0)+IFERROR(SUMPRODUCT(('白止-S级品'!$A$2:$A$26=$B84)*('白止-S级品'!$D$1:$AV$1=U$1)*('白止-S级品'!$D$2:$AV$26)),0)+IFERROR(SUMPRODUCT(('乐容-S级品'!$A$4:$A$32=$B84)*('乐容-S级品'!$L$3:$CA$3=U$1)*('乐容-S级品'!$L$4:$CA$32)),0)</f>
      </c>
      <c r="V84" s="280">
        <f>IFERROR(SUMPRODUCT(('控温被PRO-S级品'!$B$2:$B$10=$B84)*('控温被PRO-S级品'!$E$1:$BE$1=V$1)*('控温被PRO-S级品'!$E$2:$BE$10)),0)+IFERROR(SUMPRODUCT(('冬被-S级品'!$B$2:$B$10=$B84)*('冬被-S级品'!$E$1:$AW$1=V$1)*('冬被-S级品'!$E$2:$AW$10)),0)+IFERROR(SUMPRODUCT(('白止-S级品'!$A$2:$A$26=$B84)*('白止-S级品'!$D$1:$AV$1=V$1)*('白止-S级品'!$D$2:$AV$26)),0)+IFERROR(SUMPRODUCT(('乐容-S级品'!$A$4:$A$32=$B84)*('乐容-S级品'!$L$3:$CA$3=V$1)*('乐容-S级品'!$L$4:$CA$32)),0)</f>
      </c>
      <c r="W84" s="280">
        <f>IFERROR(SUMPRODUCT(('控温被PRO-S级品'!$B$2:$B$10=$B84)*('控温被PRO-S级品'!$E$1:$BE$1=W$1)*('控温被PRO-S级品'!$E$2:$BE$10)),0)+IFERROR(SUMPRODUCT(('冬被-S级品'!$B$2:$B$10=$B84)*('冬被-S级品'!$E$1:$AW$1=W$1)*('冬被-S级品'!$E$2:$AW$10)),0)+IFERROR(SUMPRODUCT(('白止-S级品'!$A$2:$A$26=$B84)*('白止-S级品'!$D$1:$AV$1=W$1)*('白止-S级品'!$D$2:$AV$26)),0)+IFERROR(SUMPRODUCT(('乐容-S级品'!$A$4:$A$32=$B84)*('乐容-S级品'!$L$3:$CA$3=W$1)*('乐容-S级品'!$L$4:$CA$32)),0)</f>
      </c>
      <c r="X84" s="280">
        <f>IFERROR(SUMPRODUCT(('控温被PRO-S级品'!$B$2:$B$10=$B84)*('控温被PRO-S级品'!$E$1:$BE$1=X$1)*('控温被PRO-S级品'!$E$2:$BE$10)),0)+IFERROR(SUMPRODUCT(('冬被-S级品'!$B$2:$B$10=$B84)*('冬被-S级品'!$E$1:$AW$1=X$1)*('冬被-S级品'!$E$2:$AW$10)),0)+IFERROR(SUMPRODUCT(('白止-S级品'!$A$2:$A$26=$B84)*('白止-S级品'!$D$1:$AV$1=X$1)*('白止-S级品'!$D$2:$AV$26)),0)+IFERROR(SUMPRODUCT(('乐容-S级品'!$A$4:$A$32=$B84)*('乐容-S级品'!$L$3:$CA$3=X$1)*('乐容-S级品'!$L$4:$CA$32)),0)</f>
      </c>
      <c r="Y84" s="280">
        <f>IFERROR(SUMPRODUCT(('控温被PRO-S级品'!$B$2:$B$10=$B84)*('控温被PRO-S级品'!$E$1:$BE$1=Y$1)*('控温被PRO-S级品'!$E$2:$BE$10)),0)+IFERROR(SUMPRODUCT(('冬被-S级品'!$B$2:$B$10=$B84)*('冬被-S级品'!$E$1:$AW$1=Y$1)*('冬被-S级品'!$E$2:$AW$10)),0)+IFERROR(SUMPRODUCT(('白止-S级品'!$A$2:$A$26=$B84)*('白止-S级品'!$D$1:$AV$1=Y$1)*('白止-S级品'!$D$2:$AV$26)),0)+IFERROR(SUMPRODUCT(('乐容-S级品'!$A$4:$A$32=$B84)*('乐容-S级品'!$L$3:$CA$3=Y$1)*('乐容-S级品'!$L$4:$CA$32)),0)</f>
      </c>
      <c r="Z84" s="280">
        <f>IFERROR(SUMPRODUCT(('控温被PRO-S级品'!$B$2:$B$10=$B84)*('控温被PRO-S级品'!$E$1:$BE$1=Z$1)*('控温被PRO-S级品'!$E$2:$BE$10)),0)+IFERROR(SUMPRODUCT(('冬被-S级品'!$B$2:$B$10=$B84)*('冬被-S级品'!$E$1:$AW$1=Z$1)*('冬被-S级品'!$E$2:$AW$10)),0)+IFERROR(SUMPRODUCT(('白止-S级品'!$A$2:$A$26=$B84)*('白止-S级品'!$D$1:$AV$1=Z$1)*('白止-S级品'!$D$2:$AV$26)),0)+IFERROR(SUMPRODUCT(('乐容-S级品'!$A$4:$A$32=$B84)*('乐容-S级品'!$L$3:$CA$3=Z$1)*('乐容-S级品'!$L$4:$CA$32)),0)</f>
      </c>
      <c r="AA84" s="280">
        <f>IFERROR(SUMPRODUCT(('控温被PRO-S级品'!$B$2:$B$10=$B84)*('控温被PRO-S级品'!$E$1:$BE$1=AA$1)*('控温被PRO-S级品'!$E$2:$BE$10)),0)+IFERROR(SUMPRODUCT(('冬被-S级品'!$B$2:$B$10=$B84)*('冬被-S级品'!$E$1:$AW$1=AA$1)*('冬被-S级品'!$E$2:$AW$10)),0)+IFERROR(SUMPRODUCT(('白止-S级品'!$A$2:$A$26=$B84)*('白止-S级品'!$D$1:$AV$1=AA$1)*('白止-S级品'!$D$2:$AV$26)),0)+IFERROR(SUMPRODUCT(('乐容-S级品'!$A$4:$A$32=$B84)*('乐容-S级品'!$L$3:$CA$3=AA$1)*('乐容-S级品'!$L$4:$CA$32)),0)</f>
      </c>
      <c r="AB84" s="280">
        <f>IFERROR(SUMPRODUCT(('控温被PRO-S级品'!$B$2:$B$10=$B84)*('控温被PRO-S级品'!$E$1:$BE$1=AB$1)*('控温被PRO-S级品'!$E$2:$BE$10)),0)+IFERROR(SUMPRODUCT(('冬被-S级品'!$B$2:$B$10=$B84)*('冬被-S级品'!$E$1:$AW$1=AB$1)*('冬被-S级品'!$E$2:$AW$10)),0)+IFERROR(SUMPRODUCT(('白止-S级品'!$A$2:$A$26=$B84)*('白止-S级品'!$D$1:$AV$1=AB$1)*('白止-S级品'!$D$2:$AV$26)),0)+IFERROR(SUMPRODUCT(('乐容-S级品'!$A$4:$A$32=$B84)*('乐容-S级品'!$L$3:$CA$3=AB$1)*('乐容-S级品'!$L$4:$CA$32)),0)</f>
      </c>
      <c r="AC84" s="280">
        <f>IFERROR(SUMPRODUCT(('控温被PRO-S级品'!$B$2:$B$10=$B84)*('控温被PRO-S级品'!$E$1:$BE$1=AC$1)*('控温被PRO-S级品'!$E$2:$BE$10)),0)+IFERROR(SUMPRODUCT(('冬被-S级品'!$B$2:$B$10=$B84)*('冬被-S级品'!$E$1:$AW$1=AC$1)*('冬被-S级品'!$E$2:$AW$10)),0)+IFERROR(SUMPRODUCT(('白止-S级品'!$A$2:$A$26=$B84)*('白止-S级品'!$D$1:$AV$1=AC$1)*('白止-S级品'!$D$2:$AV$26)),0)+IFERROR(SUMPRODUCT(('乐容-S级品'!$A$4:$A$32=$B84)*('乐容-S级品'!$L$3:$CA$3=AC$1)*('乐容-S级品'!$L$4:$CA$32)),0)</f>
      </c>
      <c r="AD84" s="280">
        <f>IFERROR(SUMPRODUCT(('控温被PRO-S级品'!$B$2:$B$10=$B84)*('控温被PRO-S级品'!$E$1:$BE$1=AD$1)*('控温被PRO-S级品'!$E$2:$BE$10)),0)+IFERROR(SUMPRODUCT(('冬被-S级品'!$B$2:$B$10=$B84)*('冬被-S级品'!$E$1:$AW$1=AD$1)*('冬被-S级品'!$E$2:$AW$10)),0)+IFERROR(SUMPRODUCT(('白止-S级品'!$A$2:$A$26=$B84)*('白止-S级品'!$D$1:$AV$1=AD$1)*('白止-S级品'!$D$2:$AV$26)),0)+IFERROR(SUMPRODUCT(('乐容-S级品'!$A$4:$A$32=$B84)*('乐容-S级品'!$L$3:$CA$3=AD$1)*('乐容-S级品'!$L$4:$CA$32)),0)</f>
      </c>
      <c r="AE84" s="280">
        <f>IFERROR(SUMPRODUCT(('控温被PRO-S级品'!$B$2:$B$10=$B84)*('控温被PRO-S级品'!$E$1:$BE$1=AE$1)*('控温被PRO-S级品'!$E$2:$BE$10)),0)+IFERROR(SUMPRODUCT(('冬被-S级品'!$B$2:$B$10=$B84)*('冬被-S级品'!$E$1:$AW$1=AE$1)*('冬被-S级品'!$E$2:$AW$10)),0)+IFERROR(SUMPRODUCT(('白止-S级品'!$A$2:$A$26=$B84)*('白止-S级品'!$D$1:$AV$1=AE$1)*('白止-S级品'!$D$2:$AV$26)),0)+IFERROR(SUMPRODUCT(('乐容-S级品'!$A$4:$A$32=$B84)*('乐容-S级品'!$L$3:$CA$3=AE$1)*('乐容-S级品'!$L$4:$CA$32)),0)</f>
      </c>
      <c r="AF84" s="280">
        <f>IFERROR(SUMPRODUCT(('控温被PRO-S级品'!$B$2:$B$10=$B84)*('控温被PRO-S级品'!$E$1:$BE$1=AF$1)*('控温被PRO-S级品'!$E$2:$BE$10)),0)+IFERROR(SUMPRODUCT(('冬被-S级品'!$B$2:$B$10=$B84)*('冬被-S级品'!$E$1:$AW$1=AF$1)*('冬被-S级品'!$E$2:$AW$10)),0)+IFERROR(SUMPRODUCT(('白止-S级品'!$A$2:$A$26=$B84)*('白止-S级品'!$D$1:$AV$1=AF$1)*('白止-S级品'!$D$2:$AV$26)),0)+IFERROR(SUMPRODUCT(('乐容-S级品'!$A$4:$A$32=$B84)*('乐容-S级品'!$L$3:$CA$3=AF$1)*('乐容-S级品'!$L$4:$CA$32)),0)</f>
      </c>
      <c r="AG84" s="280">
        <f>IFERROR(SUMPRODUCT(('控温被PRO-S级品'!$B$2:$B$10=$B84)*('控温被PRO-S级品'!$E$1:$BE$1=AG$1)*('控温被PRO-S级品'!$E$2:$BE$10)),0)+IFERROR(SUMPRODUCT(('冬被-S级品'!$B$2:$B$10=$B84)*('冬被-S级品'!$E$1:$AW$1=AG$1)*('冬被-S级品'!$E$2:$AW$10)),0)+IFERROR(SUMPRODUCT(('白止-S级品'!$A$2:$A$26=$B84)*('白止-S级品'!$D$1:$AV$1=AG$1)*('白止-S级品'!$D$2:$AV$26)),0)+IFERROR(SUMPRODUCT(('乐容-S级品'!$A$4:$A$32=$B84)*('乐容-S级品'!$L$3:$CA$3=AG$1)*('乐容-S级品'!$L$4:$CA$32)),0)</f>
      </c>
      <c r="AH84" s="280">
        <f>IFERROR(SUMPRODUCT(('控温被PRO-S级品'!$B$2:$B$10=$B84)*('控温被PRO-S级品'!$E$1:$BE$1=AH$1)*('控温被PRO-S级品'!$E$2:$BE$10)),0)+IFERROR(SUMPRODUCT(('冬被-S级品'!$B$2:$B$10=$B84)*('冬被-S级品'!$E$1:$AW$1=AH$1)*('冬被-S级品'!$E$2:$AW$10)),0)+IFERROR(SUMPRODUCT(('白止-S级品'!$A$2:$A$26=$B84)*('白止-S级品'!$D$1:$AV$1=AH$1)*('白止-S级品'!$D$2:$AV$26)),0)+IFERROR(SUMPRODUCT(('乐容-S级品'!$A$4:$A$32=$B84)*('乐容-S级品'!$L$3:$CA$3=AH$1)*('乐容-S级品'!$L$4:$CA$32)),0)</f>
      </c>
      <c r="AI84" s="280">
        <f>IFERROR(SUMPRODUCT(('控温被PRO-S级品'!$B$2:$B$10=$B84)*('控温被PRO-S级品'!$E$1:$BE$1=AI$1)*('控温被PRO-S级品'!$E$2:$BE$10)),0)+IFERROR(SUMPRODUCT(('冬被-S级品'!$B$2:$B$10=$B84)*('冬被-S级品'!$E$1:$AW$1=AI$1)*('冬被-S级品'!$E$2:$AW$10)),0)+IFERROR(SUMPRODUCT(('白止-S级品'!$A$2:$A$26=$B84)*('白止-S级品'!$D$1:$AV$1=AI$1)*('白止-S级品'!$D$2:$AV$26)),0)+IFERROR(SUMPRODUCT(('乐容-S级品'!$A$4:$A$32=$B84)*('乐容-S级品'!$L$3:$CA$3=AI$1)*('乐容-S级品'!$L$4:$CA$32)),0)</f>
      </c>
      <c r="AJ84" s="280">
        <f>IFERROR(SUMPRODUCT(('控温被PRO-S级品'!$B$2:$B$10=$B84)*('控温被PRO-S级品'!$E$1:$BE$1=AJ$1)*('控温被PRO-S级品'!$E$2:$BE$10)),0)+IFERROR(SUMPRODUCT(('冬被-S级品'!$B$2:$B$10=$B84)*('冬被-S级品'!$E$1:$AW$1=AJ$1)*('冬被-S级品'!$E$2:$AW$10)),0)+IFERROR(SUMPRODUCT(('白止-S级品'!$A$2:$A$26=$B84)*('白止-S级品'!$D$1:$AV$1=AJ$1)*('白止-S级品'!$D$2:$AV$26)),0)+IFERROR(SUMPRODUCT(('乐容-S级品'!$A$4:$A$32=$B84)*('乐容-S级品'!$L$3:$CA$3=AJ$1)*('乐容-S级品'!$L$4:$CA$32)),0)</f>
      </c>
      <c r="AK84" s="280">
        <f>IFERROR(SUMPRODUCT(('控温被PRO-S级品'!$B$2:$B$10=$B84)*('控温被PRO-S级品'!$E$1:$BE$1=AK$1)*('控温被PRO-S级品'!$E$2:$BE$10)),0)+IFERROR(SUMPRODUCT(('冬被-S级品'!$B$2:$B$10=$B84)*('冬被-S级品'!$E$1:$AW$1=AK$1)*('冬被-S级品'!$E$2:$AW$10)),0)+IFERROR(SUMPRODUCT(('白止-S级品'!$A$2:$A$26=$B84)*('白止-S级品'!$D$1:$AV$1=AK$1)*('白止-S级品'!$D$2:$AV$26)),0)+IFERROR(SUMPRODUCT(('乐容-S级品'!$A$4:$A$32=$B84)*('乐容-S级品'!$L$3:$CA$3=AK$1)*('乐容-S级品'!$L$4:$CA$32)),0)</f>
      </c>
      <c r="AL84" s="280">
        <f>IFERROR(SUMPRODUCT(('控温被PRO-S级品'!$B$2:$B$10=$B84)*('控温被PRO-S级品'!$E$1:$BE$1=AL$1)*('控温被PRO-S级品'!$E$2:$BE$10)),0)+IFERROR(SUMPRODUCT(('冬被-S级品'!$B$2:$B$10=$B84)*('冬被-S级品'!$E$1:$AW$1=AL$1)*('冬被-S级品'!$E$2:$AW$10)),0)+IFERROR(SUMPRODUCT(('白止-S级品'!$A$2:$A$26=$B84)*('白止-S级品'!$D$1:$AV$1=AL$1)*('白止-S级品'!$D$2:$AV$26)),0)+IFERROR(SUMPRODUCT(('乐容-S级品'!$A$4:$A$32=$B84)*('乐容-S级品'!$L$3:$CA$3=AL$1)*('乐容-S级品'!$L$4:$CA$32)),0)</f>
      </c>
      <c r="AM84" s="280">
        <f>IFERROR(SUMPRODUCT(('控温被PRO-S级品'!$B$2:$B$10=$B84)*('控温被PRO-S级品'!$E$1:$BE$1=AM$1)*('控温被PRO-S级品'!$E$2:$BE$10)),0)+IFERROR(SUMPRODUCT(('冬被-S级品'!$B$2:$B$10=$B84)*('冬被-S级品'!$E$1:$AW$1=AM$1)*('冬被-S级品'!$E$2:$AW$10)),0)+IFERROR(SUMPRODUCT(('白止-S级品'!$A$2:$A$26=$B84)*('白止-S级品'!$D$1:$AV$1=AM$1)*('白止-S级品'!$D$2:$AV$26)),0)+IFERROR(SUMPRODUCT(('乐容-S级品'!$A$4:$A$32=$B84)*('乐容-S级品'!$L$3:$CA$3=AM$1)*('乐容-S级品'!$L$4:$CA$32)),0)</f>
      </c>
      <c r="AN84" s="280">
        <f>IFERROR(SUMPRODUCT(('控温被PRO-S级品'!$B$2:$B$10=$B84)*('控温被PRO-S级品'!$E$1:$BE$1=AN$1)*('控温被PRO-S级品'!$E$2:$BE$10)),0)+IFERROR(SUMPRODUCT(('冬被-S级品'!$B$2:$B$10=$B84)*('冬被-S级品'!$E$1:$AW$1=AN$1)*('冬被-S级品'!$E$2:$AW$10)),0)+IFERROR(SUMPRODUCT(('白止-S级品'!$A$2:$A$26=$B84)*('白止-S级品'!$D$1:$AV$1=AN$1)*('白止-S级品'!$D$2:$AV$26)),0)+IFERROR(SUMPRODUCT(('乐容-S级品'!$A$4:$A$32=$B84)*('乐容-S级品'!$L$3:$CA$3=AN$1)*('乐容-S级品'!$L$4:$CA$32)),0)</f>
      </c>
      <c r="AO84" s="280">
        <f>IFERROR(SUMPRODUCT(('控温被PRO-S级品'!$B$2:$B$10=$B84)*('控温被PRO-S级品'!$E$1:$BE$1=AO$1)*('控温被PRO-S级品'!$E$2:$BE$10)),0)+IFERROR(SUMPRODUCT(('冬被-S级品'!$B$2:$B$10=$B84)*('冬被-S级品'!$E$1:$AW$1=AO$1)*('冬被-S级品'!$E$2:$AW$10)),0)+IFERROR(SUMPRODUCT(('白止-S级品'!$A$2:$A$26=$B84)*('白止-S级品'!$D$1:$AV$1=AO$1)*('白止-S级品'!$D$2:$AV$26)),0)+IFERROR(SUMPRODUCT(('乐容-S级品'!$A$4:$A$32=$B84)*('乐容-S级品'!$L$3:$CA$3=AO$1)*('乐容-S级品'!$L$4:$CA$32)),0)</f>
      </c>
      <c r="AP84" s="280">
        <f>IFERROR(SUMPRODUCT(('控温被PRO-S级品'!$B$2:$B$10=$B84)*('控温被PRO-S级品'!$E$1:$BE$1=AP$1)*('控温被PRO-S级品'!$E$2:$BE$10)),0)+IFERROR(SUMPRODUCT(('冬被-S级品'!$B$2:$B$10=$B84)*('冬被-S级品'!$E$1:$AW$1=AP$1)*('冬被-S级品'!$E$2:$AW$10)),0)+IFERROR(SUMPRODUCT(('白止-S级品'!$A$2:$A$26=$B84)*('白止-S级品'!$D$1:$AV$1=AP$1)*('白止-S级品'!$D$2:$AV$26)),0)+IFERROR(SUMPRODUCT(('乐容-S级品'!$A$4:$A$32=$B84)*('乐容-S级品'!$L$3:$CA$3=AP$1)*('乐容-S级品'!$L$4:$CA$32)),0)</f>
      </c>
      <c r="AQ84" s="280">
        <f>IFERROR(SUMPRODUCT(('控温被PRO-S级品'!$B$2:$B$10=$B84)*('控温被PRO-S级品'!$E$1:$BE$1=AQ$1)*('控温被PRO-S级品'!$E$2:$BE$10)),0)+IFERROR(SUMPRODUCT(('冬被-S级品'!$B$2:$B$10=$B84)*('冬被-S级品'!$E$1:$AW$1=AQ$1)*('冬被-S级品'!$E$2:$AW$10)),0)+IFERROR(SUMPRODUCT(('白止-S级品'!$A$2:$A$26=$B84)*('白止-S级品'!$D$1:$AV$1=AQ$1)*('白止-S级品'!$D$2:$AV$26)),0)+IFERROR(SUMPRODUCT(('乐容-S级品'!$A$4:$A$32=$B84)*('乐容-S级品'!$L$3:$CA$3=AQ$1)*('乐容-S级品'!$L$4:$CA$32)),0)</f>
      </c>
      <c r="AR84" s="280">
        <f>IFERROR(SUMPRODUCT(('控温被PRO-S级品'!$B$2:$B$10=$B84)*('控温被PRO-S级品'!$E$1:$BE$1=AR$1)*('控温被PRO-S级品'!$E$2:$BE$10)),0)+IFERROR(SUMPRODUCT(('冬被-S级品'!$B$2:$B$10=$B84)*('冬被-S级品'!$E$1:$AW$1=AR$1)*('冬被-S级品'!$E$2:$AW$10)),0)+IFERROR(SUMPRODUCT(('白止-S级品'!$A$2:$A$26=$B84)*('白止-S级品'!$D$1:$AV$1=AR$1)*('白止-S级品'!$D$2:$AV$26)),0)+IFERROR(SUMPRODUCT(('乐容-S级品'!$A$4:$A$32=$B84)*('乐容-S级品'!$L$3:$CA$3=AR$1)*('乐容-S级品'!$L$4:$CA$32)),0)</f>
      </c>
      <c r="AS84" s="280">
        <f>IFERROR(SUMPRODUCT(('控温被PRO-S级品'!$B$2:$B$10=$B84)*('控温被PRO-S级品'!$E$1:$BE$1=AS$1)*('控温被PRO-S级品'!$E$2:$BE$10)),0)+IFERROR(SUMPRODUCT(('冬被-S级品'!$B$2:$B$10=$B84)*('冬被-S级品'!$E$1:$AW$1=AS$1)*('冬被-S级品'!$E$2:$AW$10)),0)+IFERROR(SUMPRODUCT(('白止-S级品'!$A$2:$A$26=$B84)*('白止-S级品'!$D$1:$AV$1=AS$1)*('白止-S级品'!$D$2:$AV$26)),0)+IFERROR(SUMPRODUCT(('乐容-S级品'!$A$4:$A$32=$B84)*('乐容-S级品'!$L$3:$CA$3=AS$1)*('乐容-S级品'!$L$4:$CA$32)),0)</f>
      </c>
      <c r="AT84" s="280">
        <f>IFERROR(SUMPRODUCT(('控温被PRO-S级品'!$B$2:$B$10=$B84)*('控温被PRO-S级品'!$E$1:$BE$1=AT$1)*('控温被PRO-S级品'!$E$2:$BE$10)),0)+IFERROR(SUMPRODUCT(('冬被-S级品'!$B$2:$B$10=$B84)*('冬被-S级品'!$E$1:$AW$1=AT$1)*('冬被-S级品'!$E$2:$AW$10)),0)+IFERROR(SUMPRODUCT(('白止-S级品'!$A$2:$A$26=$B84)*('白止-S级品'!$D$1:$AV$1=AT$1)*('白止-S级品'!$D$2:$AV$26)),0)+IFERROR(SUMPRODUCT(('乐容-S级品'!$A$4:$A$32=$B84)*('乐容-S级品'!$L$3:$CA$3=AT$1)*('乐容-S级品'!$L$4:$CA$32)),0)</f>
      </c>
      <c r="AU84" s="280">
        <f>IFERROR(SUMPRODUCT(('控温被PRO-S级品'!$B$2:$B$10=$B84)*('控温被PRO-S级品'!$E$1:$BE$1=AU$1)*('控温被PRO-S级品'!$E$2:$BE$10)),0)+IFERROR(SUMPRODUCT(('冬被-S级品'!$B$2:$B$10=$B84)*('冬被-S级品'!$E$1:$AW$1=AU$1)*('冬被-S级品'!$E$2:$AW$10)),0)+IFERROR(SUMPRODUCT(('白止-S级品'!$A$2:$A$26=$B84)*('白止-S级品'!$D$1:$AV$1=AU$1)*('白止-S级品'!$D$2:$AV$26)),0)+IFERROR(SUMPRODUCT(('乐容-S级品'!$A$4:$A$32=$B84)*('乐容-S级品'!$L$3:$CA$3=AU$1)*('乐容-S级品'!$L$4:$CA$32)),0)</f>
      </c>
      <c r="AV84" s="280">
        <f>IFERROR(SUMPRODUCT(('控温被PRO-S级品'!$B$2:$B$10=$B84)*('控温被PRO-S级品'!$E$1:$BE$1=AV$1)*('控温被PRO-S级品'!$E$2:$BE$10)),0)+IFERROR(SUMPRODUCT(('冬被-S级品'!$B$2:$B$10=$B84)*('冬被-S级品'!$E$1:$AW$1=AV$1)*('冬被-S级品'!$E$2:$AW$10)),0)+IFERROR(SUMPRODUCT(('白止-S级品'!$A$2:$A$26=$B84)*('白止-S级品'!$D$1:$AV$1=AV$1)*('白止-S级品'!$D$2:$AV$26)),0)+IFERROR(SUMPRODUCT(('乐容-S级品'!$A$4:$A$32=$B84)*('乐容-S级品'!$L$3:$CA$3=AV$1)*('乐容-S级品'!$L$4:$CA$32)),0)</f>
      </c>
      <c r="AW84" s="280">
        <f>IFERROR(SUMPRODUCT(('控温被PRO-S级品'!$B$2:$B$10=$B84)*('控温被PRO-S级品'!$E$1:$BE$1=AW$1)*('控温被PRO-S级品'!$E$2:$BE$10)),0)+IFERROR(SUMPRODUCT(('冬被-S级品'!$B$2:$B$10=$B84)*('冬被-S级品'!$E$1:$AW$1=AW$1)*('冬被-S级品'!$E$2:$AW$10)),0)+IFERROR(SUMPRODUCT(('白止-S级品'!$A$2:$A$26=$B84)*('白止-S级品'!$D$1:$AV$1=AW$1)*('白止-S级品'!$D$2:$AV$26)),0)+IFERROR(SUMPRODUCT(('乐容-S级品'!$A$4:$A$32=$B84)*('乐容-S级品'!$L$3:$CA$3=AW$1)*('乐容-S级品'!$L$4:$CA$32)),0)</f>
      </c>
      <c r="AX84" s="280">
        <f>IFERROR(SUMPRODUCT(('控温被PRO-S级品'!$B$2:$B$10=$B84)*('控温被PRO-S级品'!$E$1:$BE$1=AX$1)*('控温被PRO-S级品'!$E$2:$BE$10)),0)+IFERROR(SUMPRODUCT(('冬被-S级品'!$B$2:$B$10=$B84)*('冬被-S级品'!$E$1:$AW$1=AX$1)*('冬被-S级品'!$E$2:$AW$10)),0)+IFERROR(SUMPRODUCT(('白止-S级品'!$A$2:$A$26=$B84)*('白止-S级品'!$D$1:$AV$1=AX$1)*('白止-S级品'!$D$2:$AV$26)),0)+IFERROR(SUMPRODUCT(('乐容-S级品'!$A$4:$A$32=$B84)*('乐容-S级品'!$L$3:$CA$3=AX$1)*('乐容-S级品'!$L$4:$CA$32)),0)</f>
      </c>
      <c r="AY84" s="280">
        <f>IFERROR(SUMPRODUCT(('控温被PRO-S级品'!$B$2:$B$10=$B84)*('控温被PRO-S级品'!$E$1:$BE$1=AY$1)*('控温被PRO-S级品'!$E$2:$BE$10)),0)+IFERROR(SUMPRODUCT(('冬被-S级品'!$B$2:$B$10=$B84)*('冬被-S级品'!$E$1:$AW$1=AY$1)*('冬被-S级品'!$E$2:$AW$10)),0)+IFERROR(SUMPRODUCT(('白止-S级品'!$A$2:$A$26=$B84)*('白止-S级品'!$D$1:$AV$1=AY$1)*('白止-S级品'!$D$2:$AV$26)),0)+IFERROR(SUMPRODUCT(('乐容-S级品'!$A$4:$A$32=$B84)*('乐容-S级品'!$L$3:$CA$3=AY$1)*('乐容-S级品'!$L$4:$CA$32)),0)</f>
      </c>
      <c r="AZ84" s="280">
        <f>IFERROR(SUMPRODUCT(('控温被PRO-S级品'!$B$2:$B$10=$B84)*('控温被PRO-S级品'!$E$1:$BE$1=AZ$1)*('控温被PRO-S级品'!$E$2:$BE$10)),0)+IFERROR(SUMPRODUCT(('冬被-S级品'!$B$2:$B$10=$B84)*('冬被-S级品'!$E$1:$AW$1=AZ$1)*('冬被-S级品'!$E$2:$AW$10)),0)+IFERROR(SUMPRODUCT(('白止-S级品'!$A$2:$A$26=$B84)*('白止-S级品'!$D$1:$AV$1=AZ$1)*('白止-S级品'!$D$2:$AV$26)),0)+IFERROR(SUMPRODUCT(('乐容-S级品'!$A$4:$A$32=$B84)*('乐容-S级品'!$L$3:$CA$3=AZ$1)*('乐容-S级品'!$L$4:$CA$32)),0)</f>
      </c>
      <c r="BA84" s="280">
        <f>IFERROR(SUMPRODUCT(('控温被PRO-S级品'!$B$2:$B$10=$B84)*('控温被PRO-S级品'!$E$1:$BE$1=BA$1)*('控温被PRO-S级品'!$E$2:$BE$10)),0)+IFERROR(SUMPRODUCT(('冬被-S级品'!$B$2:$B$10=$B84)*('冬被-S级品'!$E$1:$AW$1=BA$1)*('冬被-S级品'!$E$2:$AW$10)),0)+IFERROR(SUMPRODUCT(('白止-S级品'!$A$2:$A$26=$B84)*('白止-S级品'!$D$1:$AV$1=BA$1)*('白止-S级品'!$D$2:$AV$26)),0)+IFERROR(SUMPRODUCT(('乐容-S级品'!$A$4:$A$32=$B84)*('乐容-S级品'!$L$3:$CA$3=BA$1)*('乐容-S级品'!$L$4:$CA$32)),0)</f>
      </c>
      <c r="BB84" s="280">
        <f>IFERROR(SUMPRODUCT(('控温被PRO-S级品'!$B$2:$B$10=$B84)*('控温被PRO-S级品'!$E$1:$BE$1=BB$1)*('控温被PRO-S级品'!$E$2:$BE$10)),0)+IFERROR(SUMPRODUCT(('冬被-S级品'!$B$2:$B$10=$B84)*('冬被-S级品'!$E$1:$AW$1=BB$1)*('冬被-S级品'!$E$2:$AW$10)),0)+IFERROR(SUMPRODUCT(('白止-S级品'!$A$2:$A$26=$B84)*('白止-S级品'!$D$1:$AV$1=BB$1)*('白止-S级品'!$D$2:$AV$26)),0)+IFERROR(SUMPRODUCT(('乐容-S级品'!$A$4:$A$32=$B84)*('乐容-S级品'!$L$3:$CA$3=BB$1)*('乐容-S级品'!$L$4:$CA$32)),0)</f>
      </c>
      <c r="BC84" s="280">
        <f>IFERROR(SUMPRODUCT(('控温被PRO-S级品'!$B$2:$B$10=$B84)*('控温被PRO-S级品'!$E$1:$BE$1=BC$1)*('控温被PRO-S级品'!$E$2:$BE$10)),0)+IFERROR(SUMPRODUCT(('冬被-S级品'!$B$2:$B$10=$B84)*('冬被-S级品'!$E$1:$AW$1=BC$1)*('冬被-S级品'!$E$2:$AW$10)),0)+IFERROR(SUMPRODUCT(('白止-S级品'!$A$2:$A$26=$B84)*('白止-S级品'!$D$1:$AV$1=BC$1)*('白止-S级品'!$D$2:$AV$26)),0)+IFERROR(SUMPRODUCT(('乐容-S级品'!$A$4:$A$32=$B84)*('乐容-S级品'!$L$3:$CA$3=BC$1)*('乐容-S级品'!$L$4:$CA$32)),0)</f>
      </c>
      <c r="BD84" s="280">
        <f>IFERROR(SUMPRODUCT(('控温被PRO-S级品'!$B$2:$B$10=$B84)*('控温被PRO-S级品'!$E$1:$BE$1=BD$1)*('控温被PRO-S级品'!$E$2:$BE$10)),0)+IFERROR(SUMPRODUCT(('冬被-S级品'!$B$2:$B$10=$B84)*('冬被-S级品'!$E$1:$AW$1=BD$1)*('冬被-S级品'!$E$2:$AW$10)),0)+IFERROR(SUMPRODUCT(('白止-S级品'!$A$2:$A$26=$B84)*('白止-S级品'!$D$1:$AV$1=BD$1)*('白止-S级品'!$D$2:$AV$26)),0)+IFERROR(SUMPRODUCT(('乐容-S级品'!$A$4:$A$32=$B84)*('乐容-S级品'!$L$3:$CA$3=BD$1)*('乐容-S级品'!$L$4:$CA$32)),0)</f>
      </c>
      <c r="BE84" s="280">
        <f>IFERROR(SUMPRODUCT(('控温被PRO-S级品'!$B$2:$B$10=$B84)*('控温被PRO-S级品'!$E$1:$BE$1=BE$1)*('控温被PRO-S级品'!$E$2:$BE$10)),0)+IFERROR(SUMPRODUCT(('冬被-S级品'!$B$2:$B$10=$B84)*('冬被-S级品'!$E$1:$AW$1=BE$1)*('冬被-S级品'!$E$2:$AW$10)),0)+IFERROR(SUMPRODUCT(('白止-S级品'!$A$2:$A$26=$B84)*('白止-S级品'!$D$1:$AV$1=BE$1)*('白止-S级品'!$D$2:$AV$26)),0)+IFERROR(SUMPRODUCT(('乐容-S级品'!$A$4:$A$32=$B84)*('乐容-S级品'!$L$3:$CA$3=BE$1)*('乐容-S级品'!$L$4:$CA$32)),0)</f>
      </c>
      <c r="BF84" s="280">
        <f>IFERROR(SUMPRODUCT(('控温被PRO-S级品'!$B$2:$B$10=$B84)*('控温被PRO-S级品'!$E$1:$BE$1=BF$1)*('控温被PRO-S级品'!$E$2:$BE$10)),0)+IFERROR(SUMPRODUCT(('冬被-S级品'!$B$2:$B$10=$B84)*('冬被-S级品'!$E$1:$AW$1=BF$1)*('冬被-S级品'!$E$2:$AW$10)),0)+IFERROR(SUMPRODUCT(('白止-S级品'!$A$2:$A$26=$B84)*('白止-S级品'!$D$1:$AV$1=BF$1)*('白止-S级品'!$D$2:$AV$26)),0)+IFERROR(SUMPRODUCT(('乐容-S级品'!$A$4:$A$32=$B84)*('乐容-S级品'!$L$3:$CA$3=BF$1)*('乐容-S级品'!$L$4:$CA$32)),0)</f>
      </c>
      <c r="BG84" s="280">
        <f>IFERROR(SUMPRODUCT(('控温被PRO-S级品'!$B$2:$B$10=$B84)*('控温被PRO-S级品'!$E$1:$BE$1=BG$1)*('控温被PRO-S级品'!$E$2:$BE$10)),0)+IFERROR(SUMPRODUCT(('冬被-S级品'!$B$2:$B$10=$B84)*('冬被-S级品'!$E$1:$AW$1=BG$1)*('冬被-S级品'!$E$2:$AW$10)),0)+IFERROR(SUMPRODUCT(('白止-S级品'!$A$2:$A$26=$B84)*('白止-S级品'!$D$1:$AV$1=BG$1)*('白止-S级品'!$D$2:$AV$26)),0)+IFERROR(SUMPRODUCT(('乐容-S级品'!$A$4:$A$32=$B84)*('乐容-S级品'!$L$3:$CA$3=BG$1)*('乐容-S级品'!$L$4:$CA$32)),0)</f>
      </c>
      <c r="BH84" s="280">
        <f>IFERROR(SUMPRODUCT(('控温被PRO-S级品'!$B$2:$B$10=$B84)*('控温被PRO-S级品'!$E$1:$BE$1=BH$1)*('控温被PRO-S级品'!$E$2:$BE$10)),0)+IFERROR(SUMPRODUCT(('冬被-S级品'!$B$2:$B$10=$B84)*('冬被-S级品'!$E$1:$AW$1=BH$1)*('冬被-S级品'!$E$2:$AW$10)),0)+IFERROR(SUMPRODUCT(('白止-S级品'!$A$2:$A$26=$B84)*('白止-S级品'!$D$1:$AV$1=BH$1)*('白止-S级品'!$D$2:$AV$26)),0)+IFERROR(SUMPRODUCT(('乐容-S级品'!$A$4:$A$32=$B84)*('乐容-S级品'!$L$3:$CA$3=BH$1)*('乐容-S级品'!$L$4:$CA$32)),0)</f>
      </c>
      <c r="BI84" s="280">
        <f>IFERROR(SUMPRODUCT(('控温被PRO-S级品'!$B$2:$B$10=$B84)*('控温被PRO-S级品'!$E$1:$BE$1=BI$1)*('控温被PRO-S级品'!$E$2:$BE$10)),0)+IFERROR(SUMPRODUCT(('冬被-S级品'!$B$2:$B$10=$B84)*('冬被-S级品'!$E$1:$AW$1=BI$1)*('冬被-S级品'!$E$2:$AW$10)),0)+IFERROR(SUMPRODUCT(('白止-S级品'!$A$2:$A$26=$B84)*('白止-S级品'!$D$1:$AV$1=BI$1)*('白止-S级品'!$D$2:$AV$26)),0)+IFERROR(SUMPRODUCT(('乐容-S级品'!$A$4:$A$32=$B84)*('乐容-S级品'!$L$3:$CA$3=BI$1)*('乐容-S级品'!$L$4:$CA$32)),0)</f>
      </c>
      <c r="BJ84" s="280">
        <f>IFERROR(SUMPRODUCT(('控温被PRO-S级品'!$B$2:$B$10=$B84)*('控温被PRO-S级品'!$E$1:$BE$1=BJ$1)*('控温被PRO-S级品'!$E$2:$BE$10)),0)+IFERROR(SUMPRODUCT(('冬被-S级品'!$B$2:$B$10=$B84)*('冬被-S级品'!$E$1:$AW$1=BJ$1)*('冬被-S级品'!$E$2:$AW$10)),0)+IFERROR(SUMPRODUCT(('白止-S级品'!$A$2:$A$26=$B84)*('白止-S级品'!$D$1:$AV$1=BJ$1)*('白止-S级品'!$D$2:$AV$26)),0)+IFERROR(SUMPRODUCT(('乐容-S级品'!$A$4:$A$32=$B84)*('乐容-S级品'!$L$3:$CA$3=BJ$1)*('乐容-S级品'!$L$4:$CA$32)),0)</f>
      </c>
      <c r="BK84" s="280">
        <f>IFERROR(SUMPRODUCT(('控温被PRO-S级品'!$B$2:$B$10=$B84)*('控温被PRO-S级品'!$E$1:$BE$1=BK$1)*('控温被PRO-S级品'!$E$2:$BE$10)),0)+IFERROR(SUMPRODUCT(('冬被-S级品'!$B$2:$B$10=$B84)*('冬被-S级品'!$E$1:$AW$1=BK$1)*('冬被-S级品'!$E$2:$AW$10)),0)+IFERROR(SUMPRODUCT(('白止-S级品'!$A$2:$A$26=$B84)*('白止-S级品'!$D$1:$AV$1=BK$1)*('白止-S级品'!$D$2:$AV$26)),0)+IFERROR(SUMPRODUCT(('乐容-S级品'!$A$4:$A$32=$B84)*('乐容-S级品'!$L$3:$CA$3=BK$1)*('乐容-S级品'!$L$4:$CA$32)),0)</f>
      </c>
      <c r="BL84" s="280">
        <f>IFERROR(SUMPRODUCT(('控温被PRO-S级品'!$B$2:$B$10=$B84)*('控温被PRO-S级品'!$E$1:$BE$1=BL$1)*('控温被PRO-S级品'!$E$2:$BE$10)),0)+IFERROR(SUMPRODUCT(('冬被-S级品'!$B$2:$B$10=$B84)*('冬被-S级品'!$E$1:$AW$1=BL$1)*('冬被-S级品'!$E$2:$AW$10)),0)+IFERROR(SUMPRODUCT(('白止-S级品'!$A$2:$A$26=$B84)*('白止-S级品'!$D$1:$AV$1=BL$1)*('白止-S级品'!$D$2:$AV$26)),0)+IFERROR(SUMPRODUCT(('乐容-S级品'!$A$4:$A$32=$B84)*('乐容-S级品'!$L$3:$CA$3=BL$1)*('乐容-S级品'!$L$4:$CA$32)),0)</f>
      </c>
      <c r="BM84" s="280">
        <f>IFERROR(SUMPRODUCT(('控温被PRO-S级品'!$B$2:$B$10=$B84)*('控温被PRO-S级品'!$E$1:$BE$1=BM$1)*('控温被PRO-S级品'!$E$2:$BE$10)),0)+IFERROR(SUMPRODUCT(('冬被-S级品'!$B$2:$B$10=$B84)*('冬被-S级品'!$E$1:$AW$1=BM$1)*('冬被-S级品'!$E$2:$AW$10)),0)+IFERROR(SUMPRODUCT(('白止-S级品'!$A$2:$A$26=$B84)*('白止-S级品'!$D$1:$AV$1=BM$1)*('白止-S级品'!$D$2:$AV$26)),0)+IFERROR(SUMPRODUCT(('乐容-S级品'!$A$4:$A$32=$B84)*('乐容-S级品'!$L$3:$CA$3=BM$1)*('乐容-S级品'!$L$4:$CA$32)),0)</f>
      </c>
      <c r="BN84" s="280">
        <f>IFERROR(SUMPRODUCT(('控温被PRO-S级品'!$B$2:$B$10=$B84)*('控温被PRO-S级品'!$E$1:$BE$1=BN$1)*('控温被PRO-S级品'!$E$2:$BE$10)),0)+IFERROR(SUMPRODUCT(('冬被-S级品'!$B$2:$B$10=$B84)*('冬被-S级品'!$E$1:$AW$1=BN$1)*('冬被-S级品'!$E$2:$AW$10)),0)+IFERROR(SUMPRODUCT(('白止-S级品'!$A$2:$A$26=$B84)*('白止-S级品'!$D$1:$AV$1=BN$1)*('白止-S级品'!$D$2:$AV$26)),0)+IFERROR(SUMPRODUCT(('乐容-S级品'!$A$4:$A$32=$B84)*('乐容-S级品'!$L$3:$CA$3=BN$1)*('乐容-S级品'!$L$4:$CA$32)),0)</f>
      </c>
      <c r="BO84" s="280">
        <f>IFERROR(SUMPRODUCT(('控温被PRO-S级品'!$B$2:$B$10=$B84)*('控温被PRO-S级品'!$E$1:$BE$1=BO$1)*('控温被PRO-S级品'!$E$2:$BE$10)),0)+IFERROR(SUMPRODUCT(('冬被-S级品'!$B$2:$B$10=$B84)*('冬被-S级品'!$E$1:$AW$1=BO$1)*('冬被-S级品'!$E$2:$AW$10)),0)+IFERROR(SUMPRODUCT(('白止-S级品'!$A$2:$A$26=$B84)*('白止-S级品'!$D$1:$AV$1=BO$1)*('白止-S级品'!$D$2:$AV$26)),0)+IFERROR(SUMPRODUCT(('乐容-S级品'!$A$4:$A$32=$B84)*('乐容-S级品'!$L$3:$CA$3=BO$1)*('乐容-S级品'!$L$4:$CA$32)),0)</f>
      </c>
      <c r="BP84" s="280">
        <f>IFERROR(SUMPRODUCT(('控温被PRO-S级品'!$B$2:$B$10=$B84)*('控温被PRO-S级品'!$E$1:$BE$1=BP$1)*('控温被PRO-S级品'!$E$2:$BE$10)),0)+IFERROR(SUMPRODUCT(('冬被-S级品'!$B$2:$B$10=$B84)*('冬被-S级品'!$E$1:$AW$1=BP$1)*('冬被-S级品'!$E$2:$AW$10)),0)+IFERROR(SUMPRODUCT(('白止-S级品'!$A$2:$A$26=$B84)*('白止-S级品'!$D$1:$AV$1=BP$1)*('白止-S级品'!$D$2:$AV$26)),0)+IFERROR(SUMPRODUCT(('乐容-S级品'!$A$4:$A$32=$B84)*('乐容-S级品'!$L$3:$CA$3=BP$1)*('乐容-S级品'!$L$4:$CA$32)),0)</f>
      </c>
      <c r="BQ84" s="280">
        <f>IFERROR(SUMPRODUCT(('控温被PRO-S级品'!$B$2:$B$10=$B84)*('控温被PRO-S级品'!$E$1:$BE$1=BQ$1)*('控温被PRO-S级品'!$E$2:$BE$10)),0)+IFERROR(SUMPRODUCT(('冬被-S级品'!$B$2:$B$10=$B84)*('冬被-S级品'!$E$1:$AW$1=BQ$1)*('冬被-S级品'!$E$2:$AW$10)),0)+IFERROR(SUMPRODUCT(('白止-S级品'!$A$2:$A$26=$B84)*('白止-S级品'!$D$1:$AV$1=BQ$1)*('白止-S级品'!$D$2:$AV$26)),0)+IFERROR(SUMPRODUCT(('乐容-S级品'!$A$4:$A$32=$B84)*('乐容-S级品'!$L$3:$CA$3=BQ$1)*('乐容-S级品'!$L$4:$CA$32)),0)</f>
      </c>
      <c r="BR84" s="280">
        <f>IFERROR(SUMPRODUCT(('控温被PRO-S级品'!$B$2:$B$10=$B84)*('控温被PRO-S级品'!$E$1:$BE$1=BR$1)*('控温被PRO-S级品'!$E$2:$BE$10)),0)+IFERROR(SUMPRODUCT(('冬被-S级品'!$B$2:$B$10=$B84)*('冬被-S级品'!$E$1:$AW$1=BR$1)*('冬被-S级品'!$E$2:$AW$10)),0)+IFERROR(SUMPRODUCT(('白止-S级品'!$A$2:$A$26=$B84)*('白止-S级品'!$D$1:$AV$1=BR$1)*('白止-S级品'!$D$2:$AV$26)),0)+IFERROR(SUMPRODUCT(('乐容-S级品'!$A$4:$A$32=$B84)*('乐容-S级品'!$L$3:$CA$3=BR$1)*('乐容-S级品'!$L$4:$CA$32)),0)</f>
      </c>
      <c r="BS84" s="280">
        <f>IFERROR(SUMPRODUCT(('控温被PRO-S级品'!$B$2:$B$10=$B84)*('控温被PRO-S级品'!$E$1:$BE$1=BS$1)*('控温被PRO-S级品'!$E$2:$BE$10)),0)+IFERROR(SUMPRODUCT(('冬被-S级品'!$B$2:$B$10=$B84)*('冬被-S级品'!$E$1:$AW$1=BS$1)*('冬被-S级品'!$E$2:$AW$10)),0)+IFERROR(SUMPRODUCT(('白止-S级品'!$A$2:$A$26=$B84)*('白止-S级品'!$D$1:$AV$1=BS$1)*('白止-S级品'!$D$2:$AV$26)),0)+IFERROR(SUMPRODUCT(('乐容-S级品'!$A$4:$A$32=$B84)*('乐容-S级品'!$L$3:$CA$3=BS$1)*('乐容-S级品'!$L$4:$CA$32)),0)</f>
      </c>
      <c r="BT84" s="280">
        <f>IFERROR(SUMPRODUCT(('控温被PRO-S级品'!$B$2:$B$10=$B84)*('控温被PRO-S级品'!$E$1:$BE$1=BT$1)*('控温被PRO-S级品'!$E$2:$BE$10)),0)+IFERROR(SUMPRODUCT(('冬被-S级品'!$B$2:$B$10=$B84)*('冬被-S级品'!$E$1:$AW$1=BT$1)*('冬被-S级品'!$E$2:$AW$10)),0)+IFERROR(SUMPRODUCT(('白止-S级品'!$A$2:$A$26=$B84)*('白止-S级品'!$D$1:$AV$1=BT$1)*('白止-S级品'!$D$2:$AV$26)),0)+IFERROR(SUMPRODUCT(('乐容-S级品'!$A$4:$A$32=$B84)*('乐容-S级品'!$L$3:$CA$3=BT$1)*('乐容-S级品'!$L$4:$CA$32)),0)</f>
      </c>
      <c r="BU84" s="280">
        <f>IFERROR(SUMPRODUCT(('控温被PRO-S级品'!$B$2:$B$10=$B84)*('控温被PRO-S级品'!$E$1:$BE$1=BU$1)*('控温被PRO-S级品'!$E$2:$BE$10)),0)+IFERROR(SUMPRODUCT(('冬被-S级品'!$B$2:$B$10=$B84)*('冬被-S级品'!$E$1:$AW$1=BU$1)*('冬被-S级品'!$E$2:$AW$10)),0)+IFERROR(SUMPRODUCT(('白止-S级品'!$A$2:$A$26=$B84)*('白止-S级品'!$D$1:$AV$1=BU$1)*('白止-S级品'!$D$2:$AV$26)),0)+IFERROR(SUMPRODUCT(('乐容-S级品'!$A$4:$A$32=$B84)*('乐容-S级品'!$L$3:$CA$3=BU$1)*('乐容-S级品'!$L$4:$CA$32)),0)</f>
      </c>
      <c r="BV84" s="280">
        <f>IFERROR(SUMPRODUCT(('控温被PRO-S级品'!$B$2:$B$10=$B84)*('控温被PRO-S级品'!$E$1:$BE$1=BV$1)*('控温被PRO-S级品'!$E$2:$BE$10)),0)+IFERROR(SUMPRODUCT(('冬被-S级品'!$B$2:$B$10=$B84)*('冬被-S级品'!$E$1:$AW$1=BV$1)*('冬被-S级品'!$E$2:$AW$10)),0)+IFERROR(SUMPRODUCT(('白止-S级品'!$A$2:$A$26=$B84)*('白止-S级品'!$D$1:$AV$1=BV$1)*('白止-S级品'!$D$2:$AV$26)),0)+IFERROR(SUMPRODUCT(('乐容-S级品'!$A$4:$A$32=$B84)*('乐容-S级品'!$L$3:$CA$3=BV$1)*('乐容-S级品'!$L$4:$CA$32)),0)</f>
      </c>
      <c r="BW84" s="280">
        <f>IFERROR(SUMPRODUCT(('控温被PRO-S级品'!$B$2:$B$10=$B84)*('控温被PRO-S级品'!$E$1:$BE$1=BW$1)*('控温被PRO-S级品'!$E$2:$BE$10)),0)+IFERROR(SUMPRODUCT(('冬被-S级品'!$B$2:$B$10=$B84)*('冬被-S级品'!$E$1:$AW$1=BW$1)*('冬被-S级品'!$E$2:$AW$10)),0)+IFERROR(SUMPRODUCT(('白止-S级品'!$A$2:$A$26=$B84)*('白止-S级品'!$D$1:$AV$1=BW$1)*('白止-S级品'!$D$2:$AV$26)),0)+IFERROR(SUMPRODUCT(('乐容-S级品'!$A$4:$A$32=$B84)*('乐容-S级品'!$L$3:$CA$3=BW$1)*('乐容-S级品'!$L$4:$CA$32)),0)</f>
      </c>
      <c r="BX84" s="280">
        <f>IFERROR(SUMPRODUCT(('控温被PRO-S级品'!$B$2:$B$10=$B84)*('控温被PRO-S级品'!$E$1:$BE$1=BX$1)*('控温被PRO-S级品'!$E$2:$BE$10)),0)+IFERROR(SUMPRODUCT(('冬被-S级品'!$B$2:$B$10=$B84)*('冬被-S级品'!$E$1:$AW$1=BX$1)*('冬被-S级品'!$E$2:$AW$10)),0)+IFERROR(SUMPRODUCT(('白止-S级品'!$A$2:$A$26=$B84)*('白止-S级品'!$D$1:$AV$1=BX$1)*('白止-S级品'!$D$2:$AV$26)),0)+IFERROR(SUMPRODUCT(('乐容-S级品'!$A$4:$A$32=$B84)*('乐容-S级品'!$L$3:$CA$3=BX$1)*('乐容-S级品'!$L$4:$CA$32)),0)</f>
      </c>
      <c r="BY84" s="280">
        <f>IFERROR(SUMPRODUCT(('控温被PRO-S级品'!$B$2:$B$10=$B84)*('控温被PRO-S级品'!$E$1:$BE$1=BY$1)*('控温被PRO-S级品'!$E$2:$BE$10)),0)+IFERROR(SUMPRODUCT(('冬被-S级品'!$B$2:$B$10=$B84)*('冬被-S级品'!$E$1:$AW$1=BY$1)*('冬被-S级品'!$E$2:$AW$10)),0)+IFERROR(SUMPRODUCT(('白止-S级品'!$A$2:$A$26=$B84)*('白止-S级品'!$D$1:$AV$1=BY$1)*('白止-S级品'!$D$2:$AV$26)),0)+IFERROR(SUMPRODUCT(('乐容-S级品'!$A$4:$A$32=$B84)*('乐容-S级品'!$L$3:$CA$3=BY$1)*('乐容-S级品'!$L$4:$CA$32)),0)</f>
      </c>
      <c r="BZ84" s="280">
        <f>IFERROR(SUMPRODUCT(('控温被PRO-S级品'!$B$2:$B$10=$B84)*('控温被PRO-S级品'!$E$1:$BE$1=BZ$1)*('控温被PRO-S级品'!$E$2:$BE$10)),0)+IFERROR(SUMPRODUCT(('冬被-S级品'!$B$2:$B$10=$B84)*('冬被-S级品'!$E$1:$AW$1=BZ$1)*('冬被-S级品'!$E$2:$AW$10)),0)+IFERROR(SUMPRODUCT(('白止-S级品'!$A$2:$A$26=$B84)*('白止-S级品'!$D$1:$AV$1=BZ$1)*('白止-S级品'!$D$2:$AV$26)),0)+IFERROR(SUMPRODUCT(('乐容-S级品'!$A$4:$A$32=$B84)*('乐容-S级品'!$L$3:$CA$3=BZ$1)*('乐容-S级品'!$L$4:$CA$32)),0)</f>
      </c>
      <c r="CA84" s="280">
        <f>IFERROR(SUMPRODUCT(('控温被PRO-S级品'!$B$2:$B$10=$B84)*('控温被PRO-S级品'!$E$1:$BE$1=CA$1)*('控温被PRO-S级品'!$E$2:$BE$10)),0)+IFERROR(SUMPRODUCT(('冬被-S级品'!$B$2:$B$10=$B84)*('冬被-S级品'!$E$1:$AW$1=CA$1)*('冬被-S级品'!$E$2:$AW$10)),0)+IFERROR(SUMPRODUCT(('白止-S级品'!$A$2:$A$26=$B84)*('白止-S级品'!$D$1:$AV$1=CA$1)*('白止-S级品'!$D$2:$AV$26)),0)+IFERROR(SUMPRODUCT(('乐容-S级品'!$A$4:$A$32=$B84)*('乐容-S级品'!$L$3:$CA$3=CA$1)*('乐容-S级品'!$L$4:$CA$32)),0)</f>
      </c>
      <c r="CB84" s="280">
        <f>IFERROR(SUMPRODUCT(('控温被PRO-S级品'!$B$2:$B$10=$B84)*('控温被PRO-S级品'!$E$1:$BE$1=CB$1)*('控温被PRO-S级品'!$E$2:$BE$10)),0)+IFERROR(SUMPRODUCT(('冬被-S级品'!$B$2:$B$10=$B84)*('冬被-S级品'!$E$1:$AW$1=CB$1)*('冬被-S级品'!$E$2:$AW$10)),0)+IFERROR(SUMPRODUCT(('白止-S级品'!$A$2:$A$26=$B84)*('白止-S级品'!$D$1:$AV$1=CB$1)*('白止-S级品'!$D$2:$AV$26)),0)+IFERROR(SUMPRODUCT(('乐容-S级品'!$A$4:$A$32=$B84)*('乐容-S级品'!$L$3:$CA$3=CB$1)*('乐容-S级品'!$L$4:$CA$32)),0)</f>
      </c>
      <c r="CC84" s="280">
        <f>IFERROR(SUMPRODUCT(('控温被PRO-S级品'!$B$2:$B$10=$B84)*('控温被PRO-S级品'!$E$1:$BE$1=CC$1)*('控温被PRO-S级品'!$E$2:$BE$10)),0)+IFERROR(SUMPRODUCT(('冬被-S级品'!$B$2:$B$10=$B84)*('冬被-S级品'!$E$1:$AW$1=CC$1)*('冬被-S级品'!$E$2:$AW$10)),0)+IFERROR(SUMPRODUCT(('白止-S级品'!$A$2:$A$26=$B84)*('白止-S级品'!$D$1:$AV$1=CC$1)*('白止-S级品'!$D$2:$AV$26)),0)+IFERROR(SUMPRODUCT(('乐容-S级品'!$A$4:$A$32=$B84)*('乐容-S级品'!$L$3:$CA$3=CC$1)*('乐容-S级品'!$L$4:$CA$32)),0)</f>
      </c>
      <c r="CD84" s="280">
        <f>IFERROR(SUMPRODUCT(('控温被PRO-S级品'!$B$2:$B$10=$B84)*('控温被PRO-S级品'!$E$1:$BE$1=CD$1)*('控温被PRO-S级品'!$E$2:$BE$10)),0)+IFERROR(SUMPRODUCT(('冬被-S级品'!$B$2:$B$10=$B84)*('冬被-S级品'!$E$1:$AW$1=CD$1)*('冬被-S级品'!$E$2:$AW$10)),0)+IFERROR(SUMPRODUCT(('白止-S级品'!$A$2:$A$26=$B84)*('白止-S级品'!$D$1:$AV$1=CD$1)*('白止-S级品'!$D$2:$AV$26)),0)+IFERROR(SUMPRODUCT(('乐容-S级品'!$A$4:$A$32=$B84)*('乐容-S级品'!$L$3:$CA$3=CD$1)*('乐容-S级品'!$L$4:$CA$32)),0)</f>
      </c>
      <c r="CE84" s="280">
        <f>IFERROR(SUMPRODUCT(('控温被PRO-S级品'!$B$2:$B$10=$B84)*('控温被PRO-S级品'!$E$1:$BE$1=CE$1)*('控温被PRO-S级品'!$E$2:$BE$10)),0)+IFERROR(SUMPRODUCT(('冬被-S级品'!$B$2:$B$10=$B84)*('冬被-S级品'!$E$1:$AW$1=CE$1)*('冬被-S级品'!$E$2:$AW$10)),0)+IFERROR(SUMPRODUCT(('白止-S级品'!$A$2:$A$26=$B84)*('白止-S级品'!$D$1:$AV$1=CE$1)*('白止-S级品'!$D$2:$AV$26)),0)+IFERROR(SUMPRODUCT(('乐容-S级品'!$A$4:$A$32=$B84)*('乐容-S级品'!$L$3:$CA$3=CE$1)*('乐容-S级品'!$L$4:$CA$32)),0)</f>
      </c>
      <c r="CF84" s="280">
        <f>IFERROR(SUMPRODUCT(('控温被PRO-S级品'!$B$2:$B$10=$B84)*('控温被PRO-S级品'!$E$1:$BE$1=CF$1)*('控温被PRO-S级品'!$E$2:$BE$10)),0)+IFERROR(SUMPRODUCT(('冬被-S级品'!$B$2:$B$10=$B84)*('冬被-S级品'!$E$1:$AW$1=CF$1)*('冬被-S级品'!$E$2:$AW$10)),0)+IFERROR(SUMPRODUCT(('白止-S级品'!$A$2:$A$26=$B84)*('白止-S级品'!$D$1:$AV$1=CF$1)*('白止-S级品'!$D$2:$AV$26)),0)+IFERROR(SUMPRODUCT(('乐容-S级品'!$A$4:$A$32=$B84)*('乐容-S级品'!$L$3:$CA$3=CF$1)*('乐容-S级品'!$L$4:$CA$32)),0)</f>
      </c>
      <c r="CG84" s="280">
        <f>IFERROR(SUMPRODUCT(('控温被PRO-S级品'!$B$2:$B$10=$B84)*('控温被PRO-S级品'!$E$1:$BE$1=CG$1)*('控温被PRO-S级品'!$E$2:$BE$10)),0)+IFERROR(SUMPRODUCT(('冬被-S级品'!$B$2:$B$10=$B84)*('冬被-S级品'!$E$1:$AW$1=CG$1)*('冬被-S级品'!$E$2:$AW$10)),0)+IFERROR(SUMPRODUCT(('白止-S级品'!$A$2:$A$26=$B84)*('白止-S级品'!$D$1:$AV$1=CG$1)*('白止-S级品'!$D$2:$AV$26)),0)+IFERROR(SUMPRODUCT(('乐容-S级品'!$A$4:$A$32=$B84)*('乐容-S级品'!$L$3:$CA$3=CG$1)*('乐容-S级品'!$L$4:$CA$32)),0)</f>
      </c>
      <c r="CH84" s="280">
        <f>IFERROR(SUMPRODUCT(('控温被PRO-S级品'!$B$2:$B$10=$B84)*('控温被PRO-S级品'!$E$1:$BE$1=CH$1)*('控温被PRO-S级品'!$E$2:$BE$10)),0)+IFERROR(SUMPRODUCT(('冬被-S级品'!$B$2:$B$10=$B84)*('冬被-S级品'!$E$1:$AW$1=CH$1)*('冬被-S级品'!$E$2:$AW$10)),0)+IFERROR(SUMPRODUCT(('白止-S级品'!$A$2:$A$26=$B84)*('白止-S级品'!$D$1:$AV$1=CH$1)*('白止-S级品'!$D$2:$AV$26)),0)+IFERROR(SUMPRODUCT(('乐容-S级品'!$A$4:$A$32=$B84)*('乐容-S级品'!$L$3:$CA$3=CH$1)*('乐容-S级品'!$L$4:$CA$32)),0)</f>
      </c>
      <c r="CI84" s="280">
        <f>IFERROR(SUMPRODUCT(('控温被PRO-S级品'!$B$2:$B$10=$B84)*('控温被PRO-S级品'!$E$1:$BE$1=CI$1)*('控温被PRO-S级品'!$E$2:$BE$10)),0)+IFERROR(SUMPRODUCT(('冬被-S级品'!$B$2:$B$10=$B84)*('冬被-S级品'!$E$1:$AW$1=CI$1)*('冬被-S级品'!$E$2:$AW$10)),0)+IFERROR(SUMPRODUCT(('白止-S级品'!$A$2:$A$26=$B84)*('白止-S级品'!$D$1:$AV$1=CI$1)*('白止-S级品'!$D$2:$AV$26)),0)+IFERROR(SUMPRODUCT(('乐容-S级品'!$A$4:$A$32=$B84)*('乐容-S级品'!$L$3:$CA$3=CI$1)*('乐容-S级品'!$L$4:$CA$32)),0)</f>
      </c>
      <c r="CJ84" s="280">
        <f>IFERROR(SUMPRODUCT(('控温被PRO-S级品'!$B$2:$B$10=$B84)*('控温被PRO-S级品'!$E$1:$BE$1=CJ$1)*('控温被PRO-S级品'!$E$2:$BE$10)),0)+IFERROR(SUMPRODUCT(('冬被-S级品'!$B$2:$B$10=$B84)*('冬被-S级品'!$E$1:$AW$1=CJ$1)*('冬被-S级品'!$E$2:$AW$10)),0)+IFERROR(SUMPRODUCT(('白止-S级品'!$A$2:$A$26=$B84)*('白止-S级品'!$D$1:$AV$1=CJ$1)*('白止-S级品'!$D$2:$AV$26)),0)+IFERROR(SUMPRODUCT(('乐容-S级品'!$A$4:$A$32=$B84)*('乐容-S级品'!$L$3:$CA$3=CJ$1)*('乐容-S级品'!$L$4:$CA$32)),0)</f>
      </c>
      <c r="CK84" s="280">
        <f>IFERROR(SUMPRODUCT(('控温被PRO-S级品'!$B$2:$B$10=$B84)*('控温被PRO-S级品'!$E$1:$BE$1=CK$1)*('控温被PRO-S级品'!$E$2:$BE$10)),0)+IFERROR(SUMPRODUCT(('冬被-S级品'!$B$2:$B$10=$B84)*('冬被-S级品'!$E$1:$AW$1=CK$1)*('冬被-S级品'!$E$2:$AW$10)),0)+IFERROR(SUMPRODUCT(('白止-S级品'!$A$2:$A$26=$B84)*('白止-S级品'!$D$1:$AV$1=CK$1)*('白止-S级品'!$D$2:$AV$26)),0)+IFERROR(SUMPRODUCT(('乐容-S级品'!$A$4:$A$32=$B84)*('乐容-S级品'!$L$3:$CA$3=CK$1)*('乐容-S级品'!$L$4:$CA$32)),0)</f>
      </c>
      <c r="CL84" s="280">
        <f>IFERROR(SUMPRODUCT(('控温被PRO-S级品'!$B$2:$B$10=$B84)*('控温被PRO-S级品'!$E$1:$BE$1=CL$1)*('控温被PRO-S级品'!$E$2:$BE$10)),0)+IFERROR(SUMPRODUCT(('冬被-S级品'!$B$2:$B$10=$B84)*('冬被-S级品'!$E$1:$AW$1=CL$1)*('冬被-S级品'!$E$2:$AW$10)),0)+IFERROR(SUMPRODUCT(('白止-S级品'!$A$2:$A$26=$B84)*('白止-S级品'!$D$1:$AV$1=CL$1)*('白止-S级品'!$D$2:$AV$26)),0)+IFERROR(SUMPRODUCT(('乐容-S级品'!$A$4:$A$32=$B84)*('乐容-S级品'!$L$3:$CA$3=CL$1)*('乐容-S级品'!$L$4:$CA$32)),0)</f>
      </c>
      <c r="CM84" s="280">
        <f>IFERROR(SUMPRODUCT(('控温被PRO-S级品'!$B$2:$B$10=$B84)*('控温被PRO-S级品'!$E$1:$BE$1=CM$1)*('控温被PRO-S级品'!$E$2:$BE$10)),0)+IFERROR(SUMPRODUCT(('冬被-S级品'!$B$2:$B$10=$B84)*('冬被-S级品'!$E$1:$AW$1=CM$1)*('冬被-S级品'!$E$2:$AW$10)),0)+IFERROR(SUMPRODUCT(('白止-S级品'!$A$2:$A$26=$B84)*('白止-S级品'!$D$1:$AV$1=CM$1)*('白止-S级品'!$D$2:$AV$26)),0)+IFERROR(SUMPRODUCT(('乐容-S级品'!$A$4:$A$32=$B84)*('乐容-S级品'!$L$3:$CA$3=CM$1)*('乐容-S级品'!$L$4:$CA$32)),0)</f>
      </c>
      <c r="CN84" s="280">
        <f>IFERROR(SUMPRODUCT(('控温被PRO-S级品'!$B$2:$B$10=$B84)*('控温被PRO-S级品'!$E$1:$BE$1=CN$1)*('控温被PRO-S级品'!$E$2:$BE$10)),0)+IFERROR(SUMPRODUCT(('冬被-S级品'!$B$2:$B$10=$B84)*('冬被-S级品'!$E$1:$AW$1=CN$1)*('冬被-S级品'!$E$2:$AW$10)),0)+IFERROR(SUMPRODUCT(('白止-S级品'!$A$2:$A$26=$B84)*('白止-S级品'!$D$1:$AV$1=CN$1)*('白止-S级品'!$D$2:$AV$26)),0)+IFERROR(SUMPRODUCT(('乐容-S级品'!$A$4:$A$32=$B84)*('乐容-S级品'!$L$3:$CA$3=CN$1)*('乐容-S级品'!$L$4:$CA$32)),0)</f>
      </c>
      <c r="CO84" s="280">
        <f>IFERROR(SUMPRODUCT(('控温被PRO-S级品'!$B$2:$B$10=$B84)*('控温被PRO-S级品'!$E$1:$BE$1=CO$1)*('控温被PRO-S级品'!$E$2:$BE$10)),0)+IFERROR(SUMPRODUCT(('冬被-S级品'!$B$2:$B$10=$B84)*('冬被-S级品'!$E$1:$AW$1=CO$1)*('冬被-S级品'!$E$2:$AW$10)),0)+IFERROR(SUMPRODUCT(('白止-S级品'!$A$2:$A$26=$B84)*('白止-S级品'!$D$1:$AV$1=CO$1)*('白止-S级品'!$D$2:$AV$26)),0)+IFERROR(SUMPRODUCT(('乐容-S级品'!$A$4:$A$32=$B84)*('乐容-S级品'!$L$3:$CA$3=CO$1)*('乐容-S级品'!$L$4:$CA$32)),0)</f>
      </c>
      <c r="CP84" s="280">
        <f>IFERROR(SUMPRODUCT(('控温被PRO-S级品'!$B$2:$B$10=$B84)*('控温被PRO-S级品'!$E$1:$BE$1=CP$1)*('控温被PRO-S级品'!$E$2:$BE$10)),0)+IFERROR(SUMPRODUCT(('冬被-S级品'!$B$2:$B$10=$B84)*('冬被-S级品'!$E$1:$AW$1=CP$1)*('冬被-S级品'!$E$2:$AW$10)),0)+IFERROR(SUMPRODUCT(('白止-S级品'!$A$2:$A$26=$B84)*('白止-S级品'!$D$1:$AV$1=CP$1)*('白止-S级品'!$D$2:$AV$26)),0)+IFERROR(SUMPRODUCT(('乐容-S级品'!$A$4:$A$32=$B84)*('乐容-S级品'!$L$3:$CA$3=CP$1)*('乐容-S级品'!$L$4:$CA$32)),0)</f>
      </c>
      <c r="CQ84" s="280">
        <f>IFERROR(SUMPRODUCT(('控温被PRO-S级品'!$B$2:$B$10=$B84)*('控温被PRO-S级品'!$E$1:$BE$1=CQ$1)*('控温被PRO-S级品'!$E$2:$BE$10)),0)+IFERROR(SUMPRODUCT(('冬被-S级品'!$B$2:$B$10=$B84)*('冬被-S级品'!$E$1:$AW$1=CQ$1)*('冬被-S级品'!$E$2:$AW$10)),0)+IFERROR(SUMPRODUCT(('白止-S级品'!$A$2:$A$26=$B84)*('白止-S级品'!$D$1:$AV$1=CQ$1)*('白止-S级品'!$D$2:$AV$26)),0)+IFERROR(SUMPRODUCT(('乐容-S级品'!$A$4:$A$32=$B84)*('乐容-S级品'!$L$3:$CA$3=CQ$1)*('乐容-S级品'!$L$4:$CA$32)),0)</f>
      </c>
      <c r="CR84" s="280">
        <f>IFERROR(SUMPRODUCT(('控温被PRO-S级品'!$B$2:$B$10=$B84)*('控温被PRO-S级品'!$E$1:$BE$1=CR$1)*('控温被PRO-S级品'!$E$2:$BE$10)),0)+IFERROR(SUMPRODUCT(('冬被-S级品'!$B$2:$B$10=$B84)*('冬被-S级品'!$E$1:$AW$1=CR$1)*('冬被-S级品'!$E$2:$AW$10)),0)+IFERROR(SUMPRODUCT(('白止-S级品'!$A$2:$A$26=$B84)*('白止-S级品'!$D$1:$AV$1=CR$1)*('白止-S级品'!$D$2:$AV$26)),0)+IFERROR(SUMPRODUCT(('乐容-S级品'!$A$4:$A$32=$B84)*('乐容-S级品'!$L$3:$CA$3=CR$1)*('乐容-S级品'!$L$4:$CA$32)),0)</f>
      </c>
      <c r="CS84" s="280">
        <f>IFERROR(SUMPRODUCT(('控温被PRO-S级品'!$B$2:$B$10=$B84)*('控温被PRO-S级品'!$E$1:$BE$1=CS$1)*('控温被PRO-S级品'!$E$2:$BE$10)),0)+IFERROR(SUMPRODUCT(('冬被-S级品'!$B$2:$B$10=$B84)*('冬被-S级品'!$E$1:$AW$1=CS$1)*('冬被-S级品'!$E$2:$AW$10)),0)+IFERROR(SUMPRODUCT(('白止-S级品'!$A$2:$A$26=$B84)*('白止-S级品'!$D$1:$AV$1=CS$1)*('白止-S级品'!$D$2:$AV$26)),0)+IFERROR(SUMPRODUCT(('乐容-S级品'!$A$4:$A$32=$B84)*('乐容-S级品'!$L$3:$CA$3=CS$1)*('乐容-S级品'!$L$4:$CA$32)),0)</f>
      </c>
      <c r="CT84" s="280">
        <f>IFERROR(SUMPRODUCT(('控温被PRO-S级品'!$B$2:$B$10=$B84)*('控温被PRO-S级品'!$E$1:$BE$1=CT$1)*('控温被PRO-S级品'!$E$2:$BE$10)),0)+IFERROR(SUMPRODUCT(('冬被-S级品'!$B$2:$B$10=$B84)*('冬被-S级品'!$E$1:$AW$1=CT$1)*('冬被-S级品'!$E$2:$AW$10)),0)+IFERROR(SUMPRODUCT(('白止-S级品'!$A$2:$A$26=$B84)*('白止-S级品'!$D$1:$AV$1=CT$1)*('白止-S级品'!$D$2:$AV$26)),0)+IFERROR(SUMPRODUCT(('乐容-S级品'!$A$4:$A$32=$B84)*('乐容-S级品'!$L$3:$CA$3=CT$1)*('乐容-S级品'!$L$4:$CA$32)),0)</f>
      </c>
      <c r="CU84" s="280">
        <f>IFERROR(SUMPRODUCT(('控温被PRO-S级品'!$B$2:$B$10=$B84)*('控温被PRO-S级品'!$E$1:$BE$1=CU$1)*('控温被PRO-S级品'!$E$2:$BE$10)),0)+IFERROR(SUMPRODUCT(('冬被-S级品'!$B$2:$B$10=$B84)*('冬被-S级品'!$E$1:$AW$1=CU$1)*('冬被-S级品'!$E$2:$AW$10)),0)+IFERROR(SUMPRODUCT(('白止-S级品'!$A$2:$A$26=$B84)*('白止-S级品'!$D$1:$AV$1=CU$1)*('白止-S级品'!$D$2:$AV$26)),0)+IFERROR(SUMPRODUCT(('乐容-S级品'!$A$4:$A$32=$B84)*('乐容-S级品'!$L$3:$CA$3=CU$1)*('乐容-S级品'!$L$4:$CA$32)),0)</f>
      </c>
      <c r="CV84" s="280">
        <f>IFERROR(SUMPRODUCT(('控温被PRO-S级品'!$B$2:$B$10=$B84)*('控温被PRO-S级品'!$E$1:$BE$1=CV$1)*('控温被PRO-S级品'!$E$2:$BE$10)),0)+IFERROR(SUMPRODUCT(('冬被-S级品'!$B$2:$B$10=$B84)*('冬被-S级品'!$E$1:$AW$1=CV$1)*('冬被-S级品'!$E$2:$AW$10)),0)+IFERROR(SUMPRODUCT(('白止-S级品'!$A$2:$A$26=$B84)*('白止-S级品'!$D$1:$AV$1=CV$1)*('白止-S级品'!$D$2:$AV$26)),0)+IFERROR(SUMPRODUCT(('乐容-S级品'!$A$4:$A$32=$B84)*('乐容-S级品'!$L$3:$CA$3=CV$1)*('乐容-S级品'!$L$4:$CA$32)),0)</f>
      </c>
      <c r="CW84" s="280">
        <f>IFERROR(SUMPRODUCT(('控温被PRO-S级品'!$B$2:$B$10=$B84)*('控温被PRO-S级品'!$E$1:$BE$1=CW$1)*('控温被PRO-S级品'!$E$2:$BE$10)),0)+IFERROR(SUMPRODUCT(('冬被-S级品'!$B$2:$B$10=$B84)*('冬被-S级品'!$E$1:$AW$1=CW$1)*('冬被-S级品'!$E$2:$AW$10)),0)+IFERROR(SUMPRODUCT(('白止-S级品'!$A$2:$A$26=$B84)*('白止-S级品'!$D$1:$AV$1=CW$1)*('白止-S级品'!$D$2:$AV$26)),0)+IFERROR(SUMPRODUCT(('乐容-S级品'!$A$4:$A$32=$B84)*('乐容-S级品'!$L$3:$CA$3=CW$1)*('乐容-S级品'!$L$4:$CA$32)),0)</f>
      </c>
      <c r="CX84" s="280">
        <f>IFERROR(SUMPRODUCT(('控温被PRO-S级品'!$B$2:$B$10=$B84)*('控温被PRO-S级品'!$E$1:$BE$1=CX$1)*('控温被PRO-S级品'!$E$2:$BE$10)),0)+IFERROR(SUMPRODUCT(('冬被-S级品'!$B$2:$B$10=$B84)*('冬被-S级品'!$E$1:$AW$1=CX$1)*('冬被-S级品'!$E$2:$AW$10)),0)+IFERROR(SUMPRODUCT(('白止-S级品'!$A$2:$A$26=$B84)*('白止-S级品'!$D$1:$AV$1=CX$1)*('白止-S级品'!$D$2:$AV$26)),0)+IFERROR(SUMPRODUCT(('乐容-S级品'!$A$4:$A$32=$B84)*('乐容-S级品'!$L$3:$CA$3=CX$1)*('乐容-S级品'!$L$4:$CA$32)),0)</f>
      </c>
      <c r="CY84" s="280">
        <f>IFERROR(SUMPRODUCT(('控温被PRO-S级品'!$B$2:$B$10=$B84)*('控温被PRO-S级品'!$E$1:$BE$1=CY$1)*('控温被PRO-S级品'!$E$2:$BE$10)),0)+IFERROR(SUMPRODUCT(('冬被-S级品'!$B$2:$B$10=$B84)*('冬被-S级品'!$E$1:$AW$1=CY$1)*('冬被-S级品'!$E$2:$AW$10)),0)+IFERROR(SUMPRODUCT(('白止-S级品'!$A$2:$A$26=$B84)*('白止-S级品'!$D$1:$AV$1=CY$1)*('白止-S级品'!$D$2:$AV$26)),0)+IFERROR(SUMPRODUCT(('乐容-S级品'!$A$4:$A$32=$B84)*('乐容-S级品'!$L$3:$CA$3=CY$1)*('乐容-S级品'!$L$4:$CA$32)),0)</f>
      </c>
      <c r="CZ84" s="280">
        <f>IFERROR(SUMPRODUCT(('控温被PRO-S级品'!$B$2:$B$10=$B84)*('控温被PRO-S级品'!$E$1:$BE$1=CZ$1)*('控温被PRO-S级品'!$E$2:$BE$10)),0)+IFERROR(SUMPRODUCT(('冬被-S级品'!$B$2:$B$10=$B84)*('冬被-S级品'!$E$1:$AW$1=CZ$1)*('冬被-S级品'!$E$2:$AW$10)),0)+IFERROR(SUMPRODUCT(('白止-S级品'!$A$2:$A$26=$B84)*('白止-S级品'!$D$1:$AV$1=CZ$1)*('白止-S级品'!$D$2:$AV$26)),0)+IFERROR(SUMPRODUCT(('乐容-S级品'!$A$4:$A$32=$B84)*('乐容-S级品'!$L$3:$CA$3=CZ$1)*('乐容-S级品'!$L$4:$CA$32)),0)</f>
      </c>
      <c r="DA84" s="280">
        <f>IFERROR(SUMPRODUCT(('控温被PRO-S级品'!$B$2:$B$10=$B84)*('控温被PRO-S级品'!$E$1:$BE$1=DA$1)*('控温被PRO-S级品'!$E$2:$BE$10)),0)+IFERROR(SUMPRODUCT(('冬被-S级品'!$B$2:$B$10=$B84)*('冬被-S级品'!$E$1:$AW$1=DA$1)*('冬被-S级品'!$E$2:$AW$10)),0)+IFERROR(SUMPRODUCT(('白止-S级品'!$A$2:$A$26=$B84)*('白止-S级品'!$D$1:$AV$1=DA$1)*('白止-S级品'!$D$2:$AV$26)),0)+IFERROR(SUMPRODUCT(('乐容-S级品'!$A$4:$A$32=$B84)*('乐容-S级品'!$L$3:$CA$3=DA$1)*('乐容-S级品'!$L$4:$CA$32)),0)</f>
      </c>
      <c r="DB84" s="280">
        <f>IFERROR(SUMPRODUCT(('控温被PRO-S级品'!$B$2:$B$10=$B84)*('控温被PRO-S级品'!$E$1:$BE$1=DB$1)*('控温被PRO-S级品'!$E$2:$BE$10)),0)+IFERROR(SUMPRODUCT(('冬被-S级品'!$B$2:$B$10=$B84)*('冬被-S级品'!$E$1:$AW$1=DB$1)*('冬被-S级品'!$E$2:$AW$10)),0)+IFERROR(SUMPRODUCT(('白止-S级品'!$A$2:$A$26=$B84)*('白止-S级品'!$D$1:$AV$1=DB$1)*('白止-S级品'!$D$2:$AV$26)),0)+IFERROR(SUMPRODUCT(('乐容-S级品'!$A$4:$A$32=$B84)*('乐容-S级品'!$L$3:$CA$3=DB$1)*('乐容-S级品'!$L$4:$CA$32)),0)</f>
      </c>
      <c r="DC84" s="280">
        <f>IFERROR(SUMPRODUCT(('控温被PRO-S级品'!$B$2:$B$10=$B84)*('控温被PRO-S级品'!$E$1:$BE$1=DC$1)*('控温被PRO-S级品'!$E$2:$BE$10)),0)+IFERROR(SUMPRODUCT(('冬被-S级品'!$B$2:$B$10=$B84)*('冬被-S级品'!$E$1:$AW$1=DC$1)*('冬被-S级品'!$E$2:$AW$10)),0)+IFERROR(SUMPRODUCT(('白止-S级品'!$A$2:$A$26=$B84)*('白止-S级品'!$D$1:$AV$1=DC$1)*('白止-S级品'!$D$2:$AV$26)),0)+IFERROR(SUMPRODUCT(('乐容-S级品'!$A$4:$A$32=$B84)*('乐容-S级品'!$L$3:$CA$3=DC$1)*('乐容-S级品'!$L$4:$CA$32)),0)</f>
      </c>
      <c r="DD84" s="280">
        <f>IFERROR(SUMPRODUCT(('控温被PRO-S级品'!$B$2:$B$10=$B84)*('控温被PRO-S级品'!$E$1:$BE$1=DD$1)*('控温被PRO-S级品'!$E$2:$BE$10)),0)+IFERROR(SUMPRODUCT(('冬被-S级品'!$B$2:$B$10=$B84)*('冬被-S级品'!$E$1:$AW$1=DD$1)*('冬被-S级品'!$E$2:$AW$10)),0)+IFERROR(SUMPRODUCT(('白止-S级品'!$A$2:$A$26=$B84)*('白止-S级品'!$D$1:$AV$1=DD$1)*('白止-S级品'!$D$2:$AV$26)),0)+IFERROR(SUMPRODUCT(('乐容-S级品'!$A$4:$A$32=$B84)*('乐容-S级品'!$L$3:$CA$3=DD$1)*('乐容-S级品'!$L$4:$CA$32)),0)</f>
      </c>
      <c r="DE84" s="280">
        <f>IFERROR(SUMPRODUCT(('控温被PRO-S级品'!$B$2:$B$10=$B84)*('控温被PRO-S级品'!$E$1:$BE$1=DE$1)*('控温被PRO-S级品'!$E$2:$BE$10)),0)+IFERROR(SUMPRODUCT(('冬被-S级品'!$B$2:$B$10=$B84)*('冬被-S级品'!$E$1:$AW$1=DE$1)*('冬被-S级品'!$E$2:$AW$10)),0)+IFERROR(SUMPRODUCT(('白止-S级品'!$A$2:$A$26=$B84)*('白止-S级品'!$D$1:$AV$1=DE$1)*('白止-S级品'!$D$2:$AV$26)),0)+IFERROR(SUMPRODUCT(('乐容-S级品'!$A$4:$A$32=$B84)*('乐容-S级品'!$L$3:$CA$3=DE$1)*('乐容-S级品'!$L$4:$CA$32)),0)</f>
      </c>
      <c r="DF84" s="280">
        <f>IFERROR(SUMPRODUCT(('控温被PRO-S级品'!$B$2:$B$10=$B84)*('控温被PRO-S级品'!$E$1:$BE$1=DF$1)*('控温被PRO-S级品'!$E$2:$BE$10)),0)+IFERROR(SUMPRODUCT(('冬被-S级品'!$B$2:$B$10=$B84)*('冬被-S级品'!$E$1:$AW$1=DF$1)*('冬被-S级品'!$E$2:$AW$10)),0)+IFERROR(SUMPRODUCT(('白止-S级品'!$A$2:$A$26=$B84)*('白止-S级品'!$D$1:$AV$1=DF$1)*('白止-S级品'!$D$2:$AV$26)),0)+IFERROR(SUMPRODUCT(('乐容-S级品'!$A$4:$A$32=$B84)*('乐容-S级品'!$L$3:$CA$3=DF$1)*('乐容-S级品'!$L$4:$CA$32)),0)</f>
      </c>
      <c r="DG84" s="280">
        <f>IFERROR(SUMPRODUCT(('控温被PRO-S级品'!$B$2:$B$10=$B84)*('控温被PRO-S级品'!$E$1:$BE$1=DG$1)*('控温被PRO-S级品'!$E$2:$BE$10)),0)+IFERROR(SUMPRODUCT(('冬被-S级品'!$B$2:$B$10=$B84)*('冬被-S级品'!$E$1:$AW$1=DG$1)*('冬被-S级品'!$E$2:$AW$10)),0)+IFERROR(SUMPRODUCT(('白止-S级品'!$A$2:$A$26=$B84)*('白止-S级品'!$D$1:$AV$1=DG$1)*('白止-S级品'!$D$2:$AV$26)),0)+IFERROR(SUMPRODUCT(('乐容-S级品'!$A$4:$A$32=$B84)*('乐容-S级品'!$L$3:$CA$3=DG$1)*('乐容-S级品'!$L$4:$CA$32)),0)</f>
      </c>
      <c r="DH84" s="280">
        <f>IFERROR(SUMPRODUCT(('控温被PRO-S级品'!$B$2:$B$10=$B84)*('控温被PRO-S级品'!$E$1:$BE$1=DH$1)*('控温被PRO-S级品'!$E$2:$BE$10)),0)+IFERROR(SUMPRODUCT(('冬被-S级品'!$B$2:$B$10=$B84)*('冬被-S级品'!$E$1:$AW$1=DH$1)*('冬被-S级品'!$E$2:$AW$10)),0)+IFERROR(SUMPRODUCT(('白止-S级品'!$A$2:$A$26=$B84)*('白止-S级品'!$D$1:$AV$1=DH$1)*('白止-S级品'!$D$2:$AV$26)),0)+IFERROR(SUMPRODUCT(('乐容-S级品'!$A$4:$A$32=$B84)*('乐容-S级品'!$L$3:$CA$3=DH$1)*('乐容-S级品'!$L$4:$CA$32)),0)</f>
      </c>
      <c r="DI84" s="280">
        <f>IFERROR(SUMPRODUCT(('控温被PRO-S级品'!$B$2:$B$10=$B84)*('控温被PRO-S级品'!$E$1:$BE$1=DI$1)*('控温被PRO-S级品'!$E$2:$BE$10)),0)+IFERROR(SUMPRODUCT(('冬被-S级品'!$B$2:$B$10=$B84)*('冬被-S级品'!$E$1:$AW$1=DI$1)*('冬被-S级品'!$E$2:$AW$10)),0)+IFERROR(SUMPRODUCT(('白止-S级品'!$A$2:$A$26=$B84)*('白止-S级品'!$D$1:$AV$1=DI$1)*('白止-S级品'!$D$2:$AV$26)),0)+IFERROR(SUMPRODUCT(('乐容-S级品'!$A$4:$A$32=$B84)*('乐容-S级品'!$L$3:$CA$3=DI$1)*('乐容-S级品'!$L$4:$CA$32)),0)</f>
      </c>
      <c r="DJ84" s="280">
        <f>IFERROR(SUMPRODUCT(('控温被PRO-S级品'!$B$2:$B$10=$B84)*('控温被PRO-S级品'!$E$1:$BE$1=DJ$1)*('控温被PRO-S级品'!$E$2:$BE$10)),0)+IFERROR(SUMPRODUCT(('冬被-S级品'!$B$2:$B$10=$B84)*('冬被-S级品'!$E$1:$AW$1=DJ$1)*('冬被-S级品'!$E$2:$AW$10)),0)+IFERROR(SUMPRODUCT(('白止-S级品'!$A$2:$A$26=$B84)*('白止-S级品'!$D$1:$AV$1=DJ$1)*('白止-S级品'!$D$2:$AV$26)),0)+IFERROR(SUMPRODUCT(('乐容-S级品'!$A$4:$A$32=$B84)*('乐容-S级品'!$L$3:$CA$3=DJ$1)*('乐容-S级品'!$L$4:$CA$32)),0)</f>
      </c>
      <c r="DK84" s="280"/>
      <c r="DL84" s="280"/>
      <c r="DM84" s="280"/>
      <c r="DN84" s="280"/>
      <c r="DO84" s="280"/>
      <c r="DP84" s="280"/>
      <c r="DQ84" s="280"/>
      <c r="DR84" s="280"/>
      <c r="DS84" s="280"/>
      <c r="DT84" s="280"/>
      <c r="DU84" s="280"/>
      <c r="DV84" s="280"/>
      <c r="DW84" s="280">
        <f>VLOOKUP(B84,'系统编码规格'!A:C,3,FALSE)</f>
      </c>
      <c r="DX84" s="280"/>
      <c r="DY84" s="280"/>
      <c r="DZ84" s="280"/>
      <c r="EA84" s="280"/>
      <c r="EB84" s="280"/>
      <c r="EC84" s="280"/>
      <c r="ED84" s="280"/>
      <c r="EE84" s="280"/>
      <c r="EF84" s="280"/>
      <c r="EG84" s="280"/>
      <c r="EH84" s="280"/>
      <c r="EI84" s="280"/>
      <c r="EJ84" s="280"/>
      <c r="EK84" s="280"/>
      <c r="EL84" s="280"/>
      <c r="EM84" s="280"/>
      <c r="EN84" s="280"/>
      <c r="EO84" s="280"/>
      <c r="EP84" s="280"/>
      <c r="EQ84" s="280"/>
      <c r="ER84" s="280"/>
      <c r="ES84" s="280"/>
      <c r="ET84" s="280"/>
      <c r="EU84" s="280"/>
      <c r="EV84" s="280"/>
      <c r="EW84" s="280"/>
      <c r="EX84" s="280"/>
      <c r="EY84" s="280"/>
      <c r="EZ84" s="280"/>
      <c r="FA84" s="280"/>
      <c r="FB84" s="280"/>
      <c r="FC84" s="280"/>
      <c r="FD84" s="280"/>
      <c r="FE84" s="280"/>
      <c r="FF84" s="280"/>
      <c r="FG84" s="280"/>
      <c r="FH84" s="280"/>
      <c r="FI84" s="280"/>
      <c r="FJ84" s="280"/>
      <c r="FK84" s="280"/>
      <c r="FL84" s="280"/>
      <c r="FM84" s="280"/>
      <c r="FN84" s="280"/>
      <c r="FO84" s="280"/>
      <c r="FP84" s="280"/>
      <c r="FQ84" s="280"/>
      <c r="FR84" s="280"/>
      <c r="FS84" s="280"/>
      <c r="FT84" s="280"/>
      <c r="FU84" s="280"/>
      <c r="FV84" s="280"/>
      <c r="FW84" s="280"/>
      <c r="FX84" s="280"/>
      <c r="FY84" s="280"/>
      <c r="FZ84" s="280"/>
      <c r="GA84" s="280"/>
      <c r="GB84" s="280"/>
      <c r="GC84" s="280"/>
      <c r="GD84" s="280"/>
      <c r="GE84" s="280"/>
      <c r="GF84" s="280"/>
      <c r="GG84" s="280"/>
      <c r="GH84" s="280"/>
      <c r="GI84" s="280"/>
      <c r="GJ84" s="280"/>
      <c r="GK84" s="280"/>
      <c r="GL84" s="280"/>
      <c r="GM84" s="280"/>
      <c r="GN84" s="280"/>
      <c r="GO84" s="280"/>
      <c r="GP84" s="280"/>
      <c r="GQ84" s="280"/>
      <c r="GR84" s="280"/>
      <c r="GS84" s="280"/>
      <c r="GT84" s="280"/>
      <c r="GU84" s="280"/>
      <c r="GV84" s="280"/>
    </row>
    <row r="85">
      <c r="A85" s="309" t="str">
        <v>乐容</v>
      </c>
      <c r="B85" s="310" t="str">
        <v>0105100051-1.8</v>
      </c>
      <c r="C85" s="309" t="str">
        <v>亚朵星球 普兰特空气感薄垫</v>
      </c>
      <c r="D85" s="309" t="str">
        <v>180*200*5cm</v>
      </c>
      <c r="E85">
        <f>SUM(F85:GX85)</f>
      </c>
      <c r="F85" s="280">
        <f>IFERROR(SUMPRODUCT(('控温被PRO-S级品'!$B$2:$B$10=$B85)*('控温被PRO-S级品'!$E$1:$BE$1=F$1)*('控温被PRO-S级品'!$E$2:$BE$10)),0)+IFERROR(SUMPRODUCT(('冬被-S级品'!$B$2:$B$10=$B85)*('冬被-S级品'!$E$1:$AW$1=F$1)*('冬被-S级品'!$E$2:$AW$10)),0)+IFERROR(SUMPRODUCT(('白止-S级品'!$A$2:$A$26=$B85)*('白止-S级品'!$D$1:$AV$1=F$1)*('白止-S级品'!$D$2:$AV$26)),0)+IFERROR(SUMPRODUCT(('乐容-S级品'!$A$4:$A$32=$B85)*('乐容-S级品'!$L$3:$CA$3=F$1)*('乐容-S级品'!$L$4:$CA$32)),0)</f>
      </c>
      <c r="G85" s="280">
        <f>IFERROR(SUMPRODUCT(('控温被PRO-S级品'!$B$2:$B$10=$B85)*('控温被PRO-S级品'!$E$1:$BE$1=G$1)*('控温被PRO-S级品'!$E$2:$BE$10)),0)+IFERROR(SUMPRODUCT(('冬被-S级品'!$B$2:$B$10=$B85)*('冬被-S级品'!$E$1:$AW$1=G$1)*('冬被-S级品'!$E$2:$AW$10)),0)+IFERROR(SUMPRODUCT(('白止-S级品'!$A$2:$A$26=$B85)*('白止-S级品'!$D$1:$AV$1=G$1)*('白止-S级品'!$D$2:$AV$26)),0)+IFERROR(SUMPRODUCT(('乐容-S级品'!$A$4:$A$32=$B85)*('乐容-S级品'!$L$3:$CA$3=G$1)*('乐容-S级品'!$L$4:$CA$32)),0)</f>
      </c>
      <c r="H85" s="280">
        <f>IFERROR(SUMPRODUCT(('控温被PRO-S级品'!$B$2:$B$10=$B85)*('控温被PRO-S级品'!$E$1:$BE$1=H$1)*('控温被PRO-S级品'!$E$2:$BE$10)),0)+IFERROR(SUMPRODUCT(('冬被-S级品'!$B$2:$B$10=$B85)*('冬被-S级品'!$E$1:$AW$1=H$1)*('冬被-S级品'!$E$2:$AW$10)),0)+IFERROR(SUMPRODUCT(('白止-S级品'!$A$2:$A$26=$B85)*('白止-S级品'!$D$1:$AV$1=H$1)*('白止-S级品'!$D$2:$AV$26)),0)+IFERROR(SUMPRODUCT(('乐容-S级品'!$A$4:$A$32=$B85)*('乐容-S级品'!$L$3:$CA$3=H$1)*('乐容-S级品'!$L$4:$CA$32)),0)</f>
      </c>
      <c r="I85" s="280">
        <f>IFERROR(SUMPRODUCT(('控温被PRO-S级品'!$B$2:$B$10=$B85)*('控温被PRO-S级品'!$E$1:$BE$1=I$1)*('控温被PRO-S级品'!$E$2:$BE$10)),0)+IFERROR(SUMPRODUCT(('冬被-S级品'!$B$2:$B$10=$B85)*('冬被-S级品'!$E$1:$AW$1=I$1)*('冬被-S级品'!$E$2:$AW$10)),0)+IFERROR(SUMPRODUCT(('白止-S级品'!$A$2:$A$26=$B85)*('白止-S级品'!$D$1:$AV$1=I$1)*('白止-S级品'!$D$2:$AV$26)),0)+IFERROR(SUMPRODUCT(('乐容-S级品'!$A$4:$A$32=$B85)*('乐容-S级品'!$L$3:$CA$3=I$1)*('乐容-S级品'!$L$4:$CA$32)),0)</f>
      </c>
      <c r="J85" s="280">
        <f>IFERROR(SUMPRODUCT(('控温被PRO-S级品'!$B$2:$B$10=$B85)*('控温被PRO-S级品'!$E$1:$BE$1=J$1)*('控温被PRO-S级品'!$E$2:$BE$10)),0)+IFERROR(SUMPRODUCT(('冬被-S级品'!$B$2:$B$10=$B85)*('冬被-S级品'!$E$1:$AW$1=J$1)*('冬被-S级品'!$E$2:$AW$10)),0)+IFERROR(SUMPRODUCT(('白止-S级品'!$A$2:$A$26=$B85)*('白止-S级品'!$D$1:$AV$1=J$1)*('白止-S级品'!$D$2:$AV$26)),0)+IFERROR(SUMPRODUCT(('乐容-S级品'!$A$4:$A$32=$B85)*('乐容-S级品'!$L$3:$CA$3=J$1)*('乐容-S级品'!$L$4:$CA$32)),0)</f>
      </c>
      <c r="K85" s="280">
        <f>IFERROR(SUMPRODUCT(('控温被PRO-S级品'!$B$2:$B$10=$B85)*('控温被PRO-S级品'!$E$1:$BE$1=K$1)*('控温被PRO-S级品'!$E$2:$BE$10)),0)+IFERROR(SUMPRODUCT(('冬被-S级品'!$B$2:$B$10=$B85)*('冬被-S级品'!$E$1:$AW$1=K$1)*('冬被-S级品'!$E$2:$AW$10)),0)+IFERROR(SUMPRODUCT(('白止-S级品'!$A$2:$A$26=$B85)*('白止-S级品'!$D$1:$AV$1=K$1)*('白止-S级品'!$D$2:$AV$26)),0)+IFERROR(SUMPRODUCT(('乐容-S级品'!$A$4:$A$32=$B85)*('乐容-S级品'!$L$3:$CA$3=K$1)*('乐容-S级品'!$L$4:$CA$32)),0)</f>
      </c>
      <c r="L85" s="280">
        <f>IFERROR(SUMPRODUCT(('控温被PRO-S级品'!$B$2:$B$10=$B85)*('控温被PRO-S级品'!$E$1:$BE$1=L$1)*('控温被PRO-S级品'!$E$2:$BE$10)),0)+IFERROR(SUMPRODUCT(('冬被-S级品'!$B$2:$B$10=$B85)*('冬被-S级品'!$E$1:$AW$1=L$1)*('冬被-S级品'!$E$2:$AW$10)),0)+IFERROR(SUMPRODUCT(('白止-S级品'!$A$2:$A$26=$B85)*('白止-S级品'!$D$1:$AV$1=L$1)*('白止-S级品'!$D$2:$AV$26)),0)+IFERROR(SUMPRODUCT(('乐容-S级品'!$A$4:$A$32=$B85)*('乐容-S级品'!$L$3:$CA$3=L$1)*('乐容-S级品'!$L$4:$CA$32)),0)</f>
      </c>
      <c r="M85" s="280">
        <f>IFERROR(SUMPRODUCT(('控温被PRO-S级品'!$B$2:$B$10=$B85)*('控温被PRO-S级品'!$E$1:$BE$1=M$1)*('控温被PRO-S级品'!$E$2:$BE$10)),0)+IFERROR(SUMPRODUCT(('冬被-S级品'!$B$2:$B$10=$B85)*('冬被-S级品'!$E$1:$AW$1=M$1)*('冬被-S级品'!$E$2:$AW$10)),0)+IFERROR(SUMPRODUCT(('白止-S级品'!$A$2:$A$26=$B85)*('白止-S级品'!$D$1:$AV$1=M$1)*('白止-S级品'!$D$2:$AV$26)),0)+IFERROR(SUMPRODUCT(('乐容-S级品'!$A$4:$A$32=$B85)*('乐容-S级品'!$L$3:$CA$3=M$1)*('乐容-S级品'!$L$4:$CA$32)),0)</f>
      </c>
      <c r="N85" s="280">
        <f>IFERROR(SUMPRODUCT(('控温被PRO-S级品'!$B$2:$B$10=$B85)*('控温被PRO-S级品'!$E$1:$BE$1=N$1)*('控温被PRO-S级品'!$E$2:$BE$10)),0)+IFERROR(SUMPRODUCT(('冬被-S级品'!$B$2:$B$10=$B85)*('冬被-S级品'!$E$1:$AW$1=N$1)*('冬被-S级品'!$E$2:$AW$10)),0)+IFERROR(SUMPRODUCT(('白止-S级品'!$A$2:$A$26=$B85)*('白止-S级品'!$D$1:$AV$1=N$1)*('白止-S级品'!$D$2:$AV$26)),0)+IFERROR(SUMPRODUCT(('乐容-S级品'!$A$4:$A$32=$B85)*('乐容-S级品'!$L$3:$CA$3=N$1)*('乐容-S级品'!$L$4:$CA$32)),0)</f>
      </c>
      <c r="O85" s="280">
        <f>IFERROR(SUMPRODUCT(('控温被PRO-S级品'!$B$2:$B$10=$B85)*('控温被PRO-S级品'!$E$1:$BE$1=O$1)*('控温被PRO-S级品'!$E$2:$BE$10)),0)+IFERROR(SUMPRODUCT(('冬被-S级品'!$B$2:$B$10=$B85)*('冬被-S级品'!$E$1:$AW$1=O$1)*('冬被-S级品'!$E$2:$AW$10)),0)+IFERROR(SUMPRODUCT(('白止-S级品'!$A$2:$A$26=$B85)*('白止-S级品'!$D$1:$AV$1=O$1)*('白止-S级品'!$D$2:$AV$26)),0)+IFERROR(SUMPRODUCT(('乐容-S级品'!$A$4:$A$32=$B85)*('乐容-S级品'!$L$3:$CA$3=O$1)*('乐容-S级品'!$L$4:$CA$32)),0)</f>
      </c>
      <c r="P85" s="280">
        <f>IFERROR(SUMPRODUCT(('控温被PRO-S级品'!$B$2:$B$10=$B85)*('控温被PRO-S级品'!$E$1:$BE$1=P$1)*('控温被PRO-S级品'!$E$2:$BE$10)),0)+IFERROR(SUMPRODUCT(('冬被-S级品'!$B$2:$B$10=$B85)*('冬被-S级品'!$E$1:$AW$1=P$1)*('冬被-S级品'!$E$2:$AW$10)),0)+IFERROR(SUMPRODUCT(('白止-S级品'!$A$2:$A$26=$B85)*('白止-S级品'!$D$1:$AV$1=P$1)*('白止-S级品'!$D$2:$AV$26)),0)+IFERROR(SUMPRODUCT(('乐容-S级品'!$A$4:$A$32=$B85)*('乐容-S级品'!$L$3:$CA$3=P$1)*('乐容-S级品'!$L$4:$CA$32)),0)</f>
      </c>
      <c r="Q85" s="280">
        <f>IFERROR(SUMPRODUCT(('控温被PRO-S级品'!$B$2:$B$10=$B85)*('控温被PRO-S级品'!$E$1:$BE$1=Q$1)*('控温被PRO-S级品'!$E$2:$BE$10)),0)+IFERROR(SUMPRODUCT(('冬被-S级品'!$B$2:$B$10=$B85)*('冬被-S级品'!$E$1:$AW$1=Q$1)*('冬被-S级品'!$E$2:$AW$10)),0)+IFERROR(SUMPRODUCT(('白止-S级品'!$A$2:$A$26=$B85)*('白止-S级品'!$D$1:$AV$1=Q$1)*('白止-S级品'!$D$2:$AV$26)),0)+IFERROR(SUMPRODUCT(('乐容-S级品'!$A$4:$A$32=$B85)*('乐容-S级品'!$L$3:$CA$3=Q$1)*('乐容-S级品'!$L$4:$CA$32)),0)</f>
      </c>
      <c r="R85" s="280">
        <f>IFERROR(SUMPRODUCT(('控温被PRO-S级品'!$B$2:$B$10=$B85)*('控温被PRO-S级品'!$E$1:$BE$1=R$1)*('控温被PRO-S级品'!$E$2:$BE$10)),0)+IFERROR(SUMPRODUCT(('冬被-S级品'!$B$2:$B$10=$B85)*('冬被-S级品'!$E$1:$AW$1=R$1)*('冬被-S级品'!$E$2:$AW$10)),0)+IFERROR(SUMPRODUCT(('白止-S级品'!$A$2:$A$26=$B85)*('白止-S级品'!$D$1:$AV$1=R$1)*('白止-S级品'!$D$2:$AV$26)),0)+IFERROR(SUMPRODUCT(('乐容-S级品'!$A$4:$A$32=$B85)*('乐容-S级品'!$L$3:$CA$3=R$1)*('乐容-S级品'!$L$4:$CA$32)),0)</f>
      </c>
      <c r="S85" s="280">
        <f>IFERROR(SUMPRODUCT(('控温被PRO-S级品'!$B$2:$B$10=$B85)*('控温被PRO-S级品'!$E$1:$BE$1=S$1)*('控温被PRO-S级品'!$E$2:$BE$10)),0)+IFERROR(SUMPRODUCT(('冬被-S级品'!$B$2:$B$10=$B85)*('冬被-S级品'!$E$1:$AW$1=S$1)*('冬被-S级品'!$E$2:$AW$10)),0)+IFERROR(SUMPRODUCT(('白止-S级品'!$A$2:$A$26=$B85)*('白止-S级品'!$D$1:$AV$1=S$1)*('白止-S级品'!$D$2:$AV$26)),0)+IFERROR(SUMPRODUCT(('乐容-S级品'!$A$4:$A$32=$B85)*('乐容-S级品'!$L$3:$CA$3=S$1)*('乐容-S级品'!$L$4:$CA$32)),0)</f>
      </c>
      <c r="T85" s="280">
        <f>IFERROR(SUMPRODUCT(('控温被PRO-S级品'!$B$2:$B$10=$B85)*('控温被PRO-S级品'!$E$1:$BE$1=T$1)*('控温被PRO-S级品'!$E$2:$BE$10)),0)+IFERROR(SUMPRODUCT(('冬被-S级品'!$B$2:$B$10=$B85)*('冬被-S级品'!$E$1:$AW$1=T$1)*('冬被-S级品'!$E$2:$AW$10)),0)+IFERROR(SUMPRODUCT(('白止-S级品'!$A$2:$A$26=$B85)*('白止-S级品'!$D$1:$AV$1=T$1)*('白止-S级品'!$D$2:$AV$26)),0)+IFERROR(SUMPRODUCT(('乐容-S级品'!$A$4:$A$32=$B85)*('乐容-S级品'!$L$3:$CA$3=T$1)*('乐容-S级品'!$L$4:$CA$32)),0)</f>
      </c>
      <c r="U85" s="280">
        <f>IFERROR(SUMPRODUCT(('控温被PRO-S级品'!$B$2:$B$10=$B85)*('控温被PRO-S级品'!$E$1:$BE$1=U$1)*('控温被PRO-S级品'!$E$2:$BE$10)),0)+IFERROR(SUMPRODUCT(('冬被-S级品'!$B$2:$B$10=$B85)*('冬被-S级品'!$E$1:$AW$1=U$1)*('冬被-S级品'!$E$2:$AW$10)),0)+IFERROR(SUMPRODUCT(('白止-S级品'!$A$2:$A$26=$B85)*('白止-S级品'!$D$1:$AV$1=U$1)*('白止-S级品'!$D$2:$AV$26)),0)+IFERROR(SUMPRODUCT(('乐容-S级品'!$A$4:$A$32=$B85)*('乐容-S级品'!$L$3:$CA$3=U$1)*('乐容-S级品'!$L$4:$CA$32)),0)</f>
      </c>
      <c r="V85" s="280">
        <f>IFERROR(SUMPRODUCT(('控温被PRO-S级品'!$B$2:$B$10=$B85)*('控温被PRO-S级品'!$E$1:$BE$1=V$1)*('控温被PRO-S级品'!$E$2:$BE$10)),0)+IFERROR(SUMPRODUCT(('冬被-S级品'!$B$2:$B$10=$B85)*('冬被-S级品'!$E$1:$AW$1=V$1)*('冬被-S级品'!$E$2:$AW$10)),0)+IFERROR(SUMPRODUCT(('白止-S级品'!$A$2:$A$26=$B85)*('白止-S级品'!$D$1:$AV$1=V$1)*('白止-S级品'!$D$2:$AV$26)),0)+IFERROR(SUMPRODUCT(('乐容-S级品'!$A$4:$A$32=$B85)*('乐容-S级品'!$L$3:$CA$3=V$1)*('乐容-S级品'!$L$4:$CA$32)),0)</f>
      </c>
      <c r="W85" s="280">
        <f>IFERROR(SUMPRODUCT(('控温被PRO-S级品'!$B$2:$B$10=$B85)*('控温被PRO-S级品'!$E$1:$BE$1=W$1)*('控温被PRO-S级品'!$E$2:$BE$10)),0)+IFERROR(SUMPRODUCT(('冬被-S级品'!$B$2:$B$10=$B85)*('冬被-S级品'!$E$1:$AW$1=W$1)*('冬被-S级品'!$E$2:$AW$10)),0)+IFERROR(SUMPRODUCT(('白止-S级品'!$A$2:$A$26=$B85)*('白止-S级品'!$D$1:$AV$1=W$1)*('白止-S级品'!$D$2:$AV$26)),0)+IFERROR(SUMPRODUCT(('乐容-S级品'!$A$4:$A$32=$B85)*('乐容-S级品'!$L$3:$CA$3=W$1)*('乐容-S级品'!$L$4:$CA$32)),0)</f>
      </c>
      <c r="X85" s="280">
        <f>IFERROR(SUMPRODUCT(('控温被PRO-S级品'!$B$2:$B$10=$B85)*('控温被PRO-S级品'!$E$1:$BE$1=X$1)*('控温被PRO-S级品'!$E$2:$BE$10)),0)+IFERROR(SUMPRODUCT(('冬被-S级品'!$B$2:$B$10=$B85)*('冬被-S级品'!$E$1:$AW$1=X$1)*('冬被-S级品'!$E$2:$AW$10)),0)+IFERROR(SUMPRODUCT(('白止-S级品'!$A$2:$A$26=$B85)*('白止-S级品'!$D$1:$AV$1=X$1)*('白止-S级品'!$D$2:$AV$26)),0)+IFERROR(SUMPRODUCT(('乐容-S级品'!$A$4:$A$32=$B85)*('乐容-S级品'!$L$3:$CA$3=X$1)*('乐容-S级品'!$L$4:$CA$32)),0)</f>
      </c>
      <c r="Y85" s="280">
        <f>IFERROR(SUMPRODUCT(('控温被PRO-S级品'!$B$2:$B$10=$B85)*('控温被PRO-S级品'!$E$1:$BE$1=Y$1)*('控温被PRO-S级品'!$E$2:$BE$10)),0)+IFERROR(SUMPRODUCT(('冬被-S级品'!$B$2:$B$10=$B85)*('冬被-S级品'!$E$1:$AW$1=Y$1)*('冬被-S级品'!$E$2:$AW$10)),0)+IFERROR(SUMPRODUCT(('白止-S级品'!$A$2:$A$26=$B85)*('白止-S级品'!$D$1:$AV$1=Y$1)*('白止-S级品'!$D$2:$AV$26)),0)+IFERROR(SUMPRODUCT(('乐容-S级品'!$A$4:$A$32=$B85)*('乐容-S级品'!$L$3:$CA$3=Y$1)*('乐容-S级品'!$L$4:$CA$32)),0)</f>
      </c>
      <c r="Z85" s="280">
        <f>IFERROR(SUMPRODUCT(('控温被PRO-S级品'!$B$2:$B$10=$B85)*('控温被PRO-S级品'!$E$1:$BE$1=Z$1)*('控温被PRO-S级品'!$E$2:$BE$10)),0)+IFERROR(SUMPRODUCT(('冬被-S级品'!$B$2:$B$10=$B85)*('冬被-S级品'!$E$1:$AW$1=Z$1)*('冬被-S级品'!$E$2:$AW$10)),0)+IFERROR(SUMPRODUCT(('白止-S级品'!$A$2:$A$26=$B85)*('白止-S级品'!$D$1:$AV$1=Z$1)*('白止-S级品'!$D$2:$AV$26)),0)+IFERROR(SUMPRODUCT(('乐容-S级品'!$A$4:$A$32=$B85)*('乐容-S级品'!$L$3:$CA$3=Z$1)*('乐容-S级品'!$L$4:$CA$32)),0)</f>
      </c>
      <c r="AA85" s="280">
        <f>IFERROR(SUMPRODUCT(('控温被PRO-S级品'!$B$2:$B$10=$B85)*('控温被PRO-S级品'!$E$1:$BE$1=AA$1)*('控温被PRO-S级品'!$E$2:$BE$10)),0)+IFERROR(SUMPRODUCT(('冬被-S级品'!$B$2:$B$10=$B85)*('冬被-S级品'!$E$1:$AW$1=AA$1)*('冬被-S级品'!$E$2:$AW$10)),0)+IFERROR(SUMPRODUCT(('白止-S级品'!$A$2:$A$26=$B85)*('白止-S级品'!$D$1:$AV$1=AA$1)*('白止-S级品'!$D$2:$AV$26)),0)+IFERROR(SUMPRODUCT(('乐容-S级品'!$A$4:$A$32=$B85)*('乐容-S级品'!$L$3:$CA$3=AA$1)*('乐容-S级品'!$L$4:$CA$32)),0)</f>
      </c>
      <c r="AB85" s="280">
        <f>IFERROR(SUMPRODUCT(('控温被PRO-S级品'!$B$2:$B$10=$B85)*('控温被PRO-S级品'!$E$1:$BE$1=AB$1)*('控温被PRO-S级品'!$E$2:$BE$10)),0)+IFERROR(SUMPRODUCT(('冬被-S级品'!$B$2:$B$10=$B85)*('冬被-S级品'!$E$1:$AW$1=AB$1)*('冬被-S级品'!$E$2:$AW$10)),0)+IFERROR(SUMPRODUCT(('白止-S级品'!$A$2:$A$26=$B85)*('白止-S级品'!$D$1:$AV$1=AB$1)*('白止-S级品'!$D$2:$AV$26)),0)+IFERROR(SUMPRODUCT(('乐容-S级品'!$A$4:$A$32=$B85)*('乐容-S级品'!$L$3:$CA$3=AB$1)*('乐容-S级品'!$L$4:$CA$32)),0)</f>
      </c>
      <c r="AC85" s="280">
        <f>IFERROR(SUMPRODUCT(('控温被PRO-S级品'!$B$2:$B$10=$B85)*('控温被PRO-S级品'!$E$1:$BE$1=AC$1)*('控温被PRO-S级品'!$E$2:$BE$10)),0)+IFERROR(SUMPRODUCT(('冬被-S级品'!$B$2:$B$10=$B85)*('冬被-S级品'!$E$1:$AW$1=AC$1)*('冬被-S级品'!$E$2:$AW$10)),0)+IFERROR(SUMPRODUCT(('白止-S级品'!$A$2:$A$26=$B85)*('白止-S级品'!$D$1:$AV$1=AC$1)*('白止-S级品'!$D$2:$AV$26)),0)+IFERROR(SUMPRODUCT(('乐容-S级品'!$A$4:$A$32=$B85)*('乐容-S级品'!$L$3:$CA$3=AC$1)*('乐容-S级品'!$L$4:$CA$32)),0)</f>
      </c>
      <c r="AD85" s="280">
        <f>IFERROR(SUMPRODUCT(('控温被PRO-S级品'!$B$2:$B$10=$B85)*('控温被PRO-S级品'!$E$1:$BE$1=AD$1)*('控温被PRO-S级品'!$E$2:$BE$10)),0)+IFERROR(SUMPRODUCT(('冬被-S级品'!$B$2:$B$10=$B85)*('冬被-S级品'!$E$1:$AW$1=AD$1)*('冬被-S级品'!$E$2:$AW$10)),0)+IFERROR(SUMPRODUCT(('白止-S级品'!$A$2:$A$26=$B85)*('白止-S级品'!$D$1:$AV$1=AD$1)*('白止-S级品'!$D$2:$AV$26)),0)+IFERROR(SUMPRODUCT(('乐容-S级品'!$A$4:$A$32=$B85)*('乐容-S级品'!$L$3:$CA$3=AD$1)*('乐容-S级品'!$L$4:$CA$32)),0)</f>
      </c>
      <c r="AE85" s="280">
        <f>IFERROR(SUMPRODUCT(('控温被PRO-S级品'!$B$2:$B$10=$B85)*('控温被PRO-S级品'!$E$1:$BE$1=AE$1)*('控温被PRO-S级品'!$E$2:$BE$10)),0)+IFERROR(SUMPRODUCT(('冬被-S级品'!$B$2:$B$10=$B85)*('冬被-S级品'!$E$1:$AW$1=AE$1)*('冬被-S级品'!$E$2:$AW$10)),0)+IFERROR(SUMPRODUCT(('白止-S级品'!$A$2:$A$26=$B85)*('白止-S级品'!$D$1:$AV$1=AE$1)*('白止-S级品'!$D$2:$AV$26)),0)+IFERROR(SUMPRODUCT(('乐容-S级品'!$A$4:$A$32=$B85)*('乐容-S级品'!$L$3:$CA$3=AE$1)*('乐容-S级品'!$L$4:$CA$32)),0)</f>
      </c>
      <c r="AF85" s="280">
        <f>IFERROR(SUMPRODUCT(('控温被PRO-S级品'!$B$2:$B$10=$B85)*('控温被PRO-S级品'!$E$1:$BE$1=AF$1)*('控温被PRO-S级品'!$E$2:$BE$10)),0)+IFERROR(SUMPRODUCT(('冬被-S级品'!$B$2:$B$10=$B85)*('冬被-S级品'!$E$1:$AW$1=AF$1)*('冬被-S级品'!$E$2:$AW$10)),0)+IFERROR(SUMPRODUCT(('白止-S级品'!$A$2:$A$26=$B85)*('白止-S级品'!$D$1:$AV$1=AF$1)*('白止-S级品'!$D$2:$AV$26)),0)+IFERROR(SUMPRODUCT(('乐容-S级品'!$A$4:$A$32=$B85)*('乐容-S级品'!$L$3:$CA$3=AF$1)*('乐容-S级品'!$L$4:$CA$32)),0)</f>
      </c>
      <c r="AG85" s="280">
        <f>IFERROR(SUMPRODUCT(('控温被PRO-S级品'!$B$2:$B$10=$B85)*('控温被PRO-S级品'!$E$1:$BE$1=AG$1)*('控温被PRO-S级品'!$E$2:$BE$10)),0)+IFERROR(SUMPRODUCT(('冬被-S级品'!$B$2:$B$10=$B85)*('冬被-S级品'!$E$1:$AW$1=AG$1)*('冬被-S级品'!$E$2:$AW$10)),0)+IFERROR(SUMPRODUCT(('白止-S级品'!$A$2:$A$26=$B85)*('白止-S级品'!$D$1:$AV$1=AG$1)*('白止-S级品'!$D$2:$AV$26)),0)+IFERROR(SUMPRODUCT(('乐容-S级品'!$A$4:$A$32=$B85)*('乐容-S级品'!$L$3:$CA$3=AG$1)*('乐容-S级品'!$L$4:$CA$32)),0)</f>
      </c>
      <c r="AH85" s="280">
        <f>IFERROR(SUMPRODUCT(('控温被PRO-S级品'!$B$2:$B$10=$B85)*('控温被PRO-S级品'!$E$1:$BE$1=AH$1)*('控温被PRO-S级品'!$E$2:$BE$10)),0)+IFERROR(SUMPRODUCT(('冬被-S级品'!$B$2:$B$10=$B85)*('冬被-S级品'!$E$1:$AW$1=AH$1)*('冬被-S级品'!$E$2:$AW$10)),0)+IFERROR(SUMPRODUCT(('白止-S级品'!$A$2:$A$26=$B85)*('白止-S级品'!$D$1:$AV$1=AH$1)*('白止-S级品'!$D$2:$AV$26)),0)+IFERROR(SUMPRODUCT(('乐容-S级品'!$A$4:$A$32=$B85)*('乐容-S级品'!$L$3:$CA$3=AH$1)*('乐容-S级品'!$L$4:$CA$32)),0)</f>
      </c>
      <c r="AI85" s="280">
        <f>IFERROR(SUMPRODUCT(('控温被PRO-S级品'!$B$2:$B$10=$B85)*('控温被PRO-S级品'!$E$1:$BE$1=AI$1)*('控温被PRO-S级品'!$E$2:$BE$10)),0)+IFERROR(SUMPRODUCT(('冬被-S级品'!$B$2:$B$10=$B85)*('冬被-S级品'!$E$1:$AW$1=AI$1)*('冬被-S级品'!$E$2:$AW$10)),0)+IFERROR(SUMPRODUCT(('白止-S级品'!$A$2:$A$26=$B85)*('白止-S级品'!$D$1:$AV$1=AI$1)*('白止-S级品'!$D$2:$AV$26)),0)+IFERROR(SUMPRODUCT(('乐容-S级品'!$A$4:$A$32=$B85)*('乐容-S级品'!$L$3:$CA$3=AI$1)*('乐容-S级品'!$L$4:$CA$32)),0)</f>
      </c>
      <c r="AJ85" s="280">
        <f>IFERROR(SUMPRODUCT(('控温被PRO-S级品'!$B$2:$B$10=$B85)*('控温被PRO-S级品'!$E$1:$BE$1=AJ$1)*('控温被PRO-S级品'!$E$2:$BE$10)),0)+IFERROR(SUMPRODUCT(('冬被-S级品'!$B$2:$B$10=$B85)*('冬被-S级品'!$E$1:$AW$1=AJ$1)*('冬被-S级品'!$E$2:$AW$10)),0)+IFERROR(SUMPRODUCT(('白止-S级品'!$A$2:$A$26=$B85)*('白止-S级品'!$D$1:$AV$1=AJ$1)*('白止-S级品'!$D$2:$AV$26)),0)+IFERROR(SUMPRODUCT(('乐容-S级品'!$A$4:$A$32=$B85)*('乐容-S级品'!$L$3:$CA$3=AJ$1)*('乐容-S级品'!$L$4:$CA$32)),0)</f>
      </c>
      <c r="AK85" s="280">
        <f>IFERROR(SUMPRODUCT(('控温被PRO-S级品'!$B$2:$B$10=$B85)*('控温被PRO-S级品'!$E$1:$BE$1=AK$1)*('控温被PRO-S级品'!$E$2:$BE$10)),0)+IFERROR(SUMPRODUCT(('冬被-S级品'!$B$2:$B$10=$B85)*('冬被-S级品'!$E$1:$AW$1=AK$1)*('冬被-S级品'!$E$2:$AW$10)),0)+IFERROR(SUMPRODUCT(('白止-S级品'!$A$2:$A$26=$B85)*('白止-S级品'!$D$1:$AV$1=AK$1)*('白止-S级品'!$D$2:$AV$26)),0)+IFERROR(SUMPRODUCT(('乐容-S级品'!$A$4:$A$32=$B85)*('乐容-S级品'!$L$3:$CA$3=AK$1)*('乐容-S级品'!$L$4:$CA$32)),0)</f>
      </c>
      <c r="AL85" s="280">
        <f>IFERROR(SUMPRODUCT(('控温被PRO-S级品'!$B$2:$B$10=$B85)*('控温被PRO-S级品'!$E$1:$BE$1=AL$1)*('控温被PRO-S级品'!$E$2:$BE$10)),0)+IFERROR(SUMPRODUCT(('冬被-S级品'!$B$2:$B$10=$B85)*('冬被-S级品'!$E$1:$AW$1=AL$1)*('冬被-S级品'!$E$2:$AW$10)),0)+IFERROR(SUMPRODUCT(('白止-S级品'!$A$2:$A$26=$B85)*('白止-S级品'!$D$1:$AV$1=AL$1)*('白止-S级品'!$D$2:$AV$26)),0)+IFERROR(SUMPRODUCT(('乐容-S级品'!$A$4:$A$32=$B85)*('乐容-S级品'!$L$3:$CA$3=AL$1)*('乐容-S级品'!$L$4:$CA$32)),0)</f>
      </c>
      <c r="AM85" s="280">
        <f>IFERROR(SUMPRODUCT(('控温被PRO-S级品'!$B$2:$B$10=$B85)*('控温被PRO-S级品'!$E$1:$BE$1=AM$1)*('控温被PRO-S级品'!$E$2:$BE$10)),0)+IFERROR(SUMPRODUCT(('冬被-S级品'!$B$2:$B$10=$B85)*('冬被-S级品'!$E$1:$AW$1=AM$1)*('冬被-S级品'!$E$2:$AW$10)),0)+IFERROR(SUMPRODUCT(('白止-S级品'!$A$2:$A$26=$B85)*('白止-S级品'!$D$1:$AV$1=AM$1)*('白止-S级品'!$D$2:$AV$26)),0)+IFERROR(SUMPRODUCT(('乐容-S级品'!$A$4:$A$32=$B85)*('乐容-S级品'!$L$3:$CA$3=AM$1)*('乐容-S级品'!$L$4:$CA$32)),0)</f>
      </c>
      <c r="AN85" s="280">
        <f>IFERROR(SUMPRODUCT(('控温被PRO-S级品'!$B$2:$B$10=$B85)*('控温被PRO-S级品'!$E$1:$BE$1=AN$1)*('控温被PRO-S级品'!$E$2:$BE$10)),0)+IFERROR(SUMPRODUCT(('冬被-S级品'!$B$2:$B$10=$B85)*('冬被-S级品'!$E$1:$AW$1=AN$1)*('冬被-S级品'!$E$2:$AW$10)),0)+IFERROR(SUMPRODUCT(('白止-S级品'!$A$2:$A$26=$B85)*('白止-S级品'!$D$1:$AV$1=AN$1)*('白止-S级品'!$D$2:$AV$26)),0)+IFERROR(SUMPRODUCT(('乐容-S级品'!$A$4:$A$32=$B85)*('乐容-S级品'!$L$3:$CA$3=AN$1)*('乐容-S级品'!$L$4:$CA$32)),0)</f>
      </c>
      <c r="AO85" s="280">
        <f>IFERROR(SUMPRODUCT(('控温被PRO-S级品'!$B$2:$B$10=$B85)*('控温被PRO-S级品'!$E$1:$BE$1=AO$1)*('控温被PRO-S级品'!$E$2:$BE$10)),0)+IFERROR(SUMPRODUCT(('冬被-S级品'!$B$2:$B$10=$B85)*('冬被-S级品'!$E$1:$AW$1=AO$1)*('冬被-S级品'!$E$2:$AW$10)),0)+IFERROR(SUMPRODUCT(('白止-S级品'!$A$2:$A$26=$B85)*('白止-S级品'!$D$1:$AV$1=AO$1)*('白止-S级品'!$D$2:$AV$26)),0)+IFERROR(SUMPRODUCT(('乐容-S级品'!$A$4:$A$32=$B85)*('乐容-S级品'!$L$3:$CA$3=AO$1)*('乐容-S级品'!$L$4:$CA$32)),0)</f>
      </c>
      <c r="AP85" s="280">
        <f>IFERROR(SUMPRODUCT(('控温被PRO-S级品'!$B$2:$B$10=$B85)*('控温被PRO-S级品'!$E$1:$BE$1=AP$1)*('控温被PRO-S级品'!$E$2:$BE$10)),0)+IFERROR(SUMPRODUCT(('冬被-S级品'!$B$2:$B$10=$B85)*('冬被-S级品'!$E$1:$AW$1=AP$1)*('冬被-S级品'!$E$2:$AW$10)),0)+IFERROR(SUMPRODUCT(('白止-S级品'!$A$2:$A$26=$B85)*('白止-S级品'!$D$1:$AV$1=AP$1)*('白止-S级品'!$D$2:$AV$26)),0)+IFERROR(SUMPRODUCT(('乐容-S级品'!$A$4:$A$32=$B85)*('乐容-S级品'!$L$3:$CA$3=AP$1)*('乐容-S级品'!$L$4:$CA$32)),0)</f>
      </c>
      <c r="AQ85" s="280">
        <f>IFERROR(SUMPRODUCT(('控温被PRO-S级品'!$B$2:$B$10=$B85)*('控温被PRO-S级品'!$E$1:$BE$1=AQ$1)*('控温被PRO-S级品'!$E$2:$BE$10)),0)+IFERROR(SUMPRODUCT(('冬被-S级品'!$B$2:$B$10=$B85)*('冬被-S级品'!$E$1:$AW$1=AQ$1)*('冬被-S级品'!$E$2:$AW$10)),0)+IFERROR(SUMPRODUCT(('白止-S级品'!$A$2:$A$26=$B85)*('白止-S级品'!$D$1:$AV$1=AQ$1)*('白止-S级品'!$D$2:$AV$26)),0)+IFERROR(SUMPRODUCT(('乐容-S级品'!$A$4:$A$32=$B85)*('乐容-S级品'!$L$3:$CA$3=AQ$1)*('乐容-S级品'!$L$4:$CA$32)),0)</f>
      </c>
      <c r="AR85" s="280">
        <f>IFERROR(SUMPRODUCT(('控温被PRO-S级品'!$B$2:$B$10=$B85)*('控温被PRO-S级品'!$E$1:$BE$1=AR$1)*('控温被PRO-S级品'!$E$2:$BE$10)),0)+IFERROR(SUMPRODUCT(('冬被-S级品'!$B$2:$B$10=$B85)*('冬被-S级品'!$E$1:$AW$1=AR$1)*('冬被-S级品'!$E$2:$AW$10)),0)+IFERROR(SUMPRODUCT(('白止-S级品'!$A$2:$A$26=$B85)*('白止-S级品'!$D$1:$AV$1=AR$1)*('白止-S级品'!$D$2:$AV$26)),0)+IFERROR(SUMPRODUCT(('乐容-S级品'!$A$4:$A$32=$B85)*('乐容-S级品'!$L$3:$CA$3=AR$1)*('乐容-S级品'!$L$4:$CA$32)),0)</f>
      </c>
      <c r="AS85" s="280">
        <f>IFERROR(SUMPRODUCT(('控温被PRO-S级品'!$B$2:$B$10=$B85)*('控温被PRO-S级品'!$E$1:$BE$1=AS$1)*('控温被PRO-S级品'!$E$2:$BE$10)),0)+IFERROR(SUMPRODUCT(('冬被-S级品'!$B$2:$B$10=$B85)*('冬被-S级品'!$E$1:$AW$1=AS$1)*('冬被-S级品'!$E$2:$AW$10)),0)+IFERROR(SUMPRODUCT(('白止-S级品'!$A$2:$A$26=$B85)*('白止-S级品'!$D$1:$AV$1=AS$1)*('白止-S级品'!$D$2:$AV$26)),0)+IFERROR(SUMPRODUCT(('乐容-S级品'!$A$4:$A$32=$B85)*('乐容-S级品'!$L$3:$CA$3=AS$1)*('乐容-S级品'!$L$4:$CA$32)),0)</f>
      </c>
      <c r="AT85" s="280">
        <f>IFERROR(SUMPRODUCT(('控温被PRO-S级品'!$B$2:$B$10=$B85)*('控温被PRO-S级品'!$E$1:$BE$1=AT$1)*('控温被PRO-S级品'!$E$2:$BE$10)),0)+IFERROR(SUMPRODUCT(('冬被-S级品'!$B$2:$B$10=$B85)*('冬被-S级品'!$E$1:$AW$1=AT$1)*('冬被-S级品'!$E$2:$AW$10)),0)+IFERROR(SUMPRODUCT(('白止-S级品'!$A$2:$A$26=$B85)*('白止-S级品'!$D$1:$AV$1=AT$1)*('白止-S级品'!$D$2:$AV$26)),0)+IFERROR(SUMPRODUCT(('乐容-S级品'!$A$4:$A$32=$B85)*('乐容-S级品'!$L$3:$CA$3=AT$1)*('乐容-S级品'!$L$4:$CA$32)),0)</f>
      </c>
      <c r="AU85" s="280">
        <f>IFERROR(SUMPRODUCT(('控温被PRO-S级品'!$B$2:$B$10=$B85)*('控温被PRO-S级品'!$E$1:$BE$1=AU$1)*('控温被PRO-S级品'!$E$2:$BE$10)),0)+IFERROR(SUMPRODUCT(('冬被-S级品'!$B$2:$B$10=$B85)*('冬被-S级品'!$E$1:$AW$1=AU$1)*('冬被-S级品'!$E$2:$AW$10)),0)+IFERROR(SUMPRODUCT(('白止-S级品'!$A$2:$A$26=$B85)*('白止-S级品'!$D$1:$AV$1=AU$1)*('白止-S级品'!$D$2:$AV$26)),0)+IFERROR(SUMPRODUCT(('乐容-S级品'!$A$4:$A$32=$B85)*('乐容-S级品'!$L$3:$CA$3=AU$1)*('乐容-S级品'!$L$4:$CA$32)),0)</f>
      </c>
      <c r="AV85" s="280">
        <f>IFERROR(SUMPRODUCT(('控温被PRO-S级品'!$B$2:$B$10=$B85)*('控温被PRO-S级品'!$E$1:$BE$1=AV$1)*('控温被PRO-S级品'!$E$2:$BE$10)),0)+IFERROR(SUMPRODUCT(('冬被-S级品'!$B$2:$B$10=$B85)*('冬被-S级品'!$E$1:$AW$1=AV$1)*('冬被-S级品'!$E$2:$AW$10)),0)+IFERROR(SUMPRODUCT(('白止-S级品'!$A$2:$A$26=$B85)*('白止-S级品'!$D$1:$AV$1=AV$1)*('白止-S级品'!$D$2:$AV$26)),0)+IFERROR(SUMPRODUCT(('乐容-S级品'!$A$4:$A$32=$B85)*('乐容-S级品'!$L$3:$CA$3=AV$1)*('乐容-S级品'!$L$4:$CA$32)),0)</f>
      </c>
      <c r="AW85" s="280">
        <f>IFERROR(SUMPRODUCT(('控温被PRO-S级品'!$B$2:$B$10=$B85)*('控温被PRO-S级品'!$E$1:$BE$1=AW$1)*('控温被PRO-S级品'!$E$2:$BE$10)),0)+IFERROR(SUMPRODUCT(('冬被-S级品'!$B$2:$B$10=$B85)*('冬被-S级品'!$E$1:$AW$1=AW$1)*('冬被-S级品'!$E$2:$AW$10)),0)+IFERROR(SUMPRODUCT(('白止-S级品'!$A$2:$A$26=$B85)*('白止-S级品'!$D$1:$AV$1=AW$1)*('白止-S级品'!$D$2:$AV$26)),0)+IFERROR(SUMPRODUCT(('乐容-S级品'!$A$4:$A$32=$B85)*('乐容-S级品'!$L$3:$CA$3=AW$1)*('乐容-S级品'!$L$4:$CA$32)),0)</f>
      </c>
      <c r="AX85" s="280">
        <f>IFERROR(SUMPRODUCT(('控温被PRO-S级品'!$B$2:$B$10=$B85)*('控温被PRO-S级品'!$E$1:$BE$1=AX$1)*('控温被PRO-S级品'!$E$2:$BE$10)),0)+IFERROR(SUMPRODUCT(('冬被-S级品'!$B$2:$B$10=$B85)*('冬被-S级品'!$E$1:$AW$1=AX$1)*('冬被-S级品'!$E$2:$AW$10)),0)+IFERROR(SUMPRODUCT(('白止-S级品'!$A$2:$A$26=$B85)*('白止-S级品'!$D$1:$AV$1=AX$1)*('白止-S级品'!$D$2:$AV$26)),0)+IFERROR(SUMPRODUCT(('乐容-S级品'!$A$4:$A$32=$B85)*('乐容-S级品'!$L$3:$CA$3=AX$1)*('乐容-S级品'!$L$4:$CA$32)),0)</f>
      </c>
      <c r="AY85" s="280">
        <f>IFERROR(SUMPRODUCT(('控温被PRO-S级品'!$B$2:$B$10=$B85)*('控温被PRO-S级品'!$E$1:$BE$1=AY$1)*('控温被PRO-S级品'!$E$2:$BE$10)),0)+IFERROR(SUMPRODUCT(('冬被-S级品'!$B$2:$B$10=$B85)*('冬被-S级品'!$E$1:$AW$1=AY$1)*('冬被-S级品'!$E$2:$AW$10)),0)+IFERROR(SUMPRODUCT(('白止-S级品'!$A$2:$A$26=$B85)*('白止-S级品'!$D$1:$AV$1=AY$1)*('白止-S级品'!$D$2:$AV$26)),0)+IFERROR(SUMPRODUCT(('乐容-S级品'!$A$4:$A$32=$B85)*('乐容-S级品'!$L$3:$CA$3=AY$1)*('乐容-S级品'!$L$4:$CA$32)),0)</f>
      </c>
      <c r="AZ85" s="280">
        <f>IFERROR(SUMPRODUCT(('控温被PRO-S级品'!$B$2:$B$10=$B85)*('控温被PRO-S级品'!$E$1:$BE$1=AZ$1)*('控温被PRO-S级品'!$E$2:$BE$10)),0)+IFERROR(SUMPRODUCT(('冬被-S级品'!$B$2:$B$10=$B85)*('冬被-S级品'!$E$1:$AW$1=AZ$1)*('冬被-S级品'!$E$2:$AW$10)),0)+IFERROR(SUMPRODUCT(('白止-S级品'!$A$2:$A$26=$B85)*('白止-S级品'!$D$1:$AV$1=AZ$1)*('白止-S级品'!$D$2:$AV$26)),0)+IFERROR(SUMPRODUCT(('乐容-S级品'!$A$4:$A$32=$B85)*('乐容-S级品'!$L$3:$CA$3=AZ$1)*('乐容-S级品'!$L$4:$CA$32)),0)</f>
      </c>
      <c r="BA85" s="280">
        <f>IFERROR(SUMPRODUCT(('控温被PRO-S级品'!$B$2:$B$10=$B85)*('控温被PRO-S级品'!$E$1:$BE$1=BA$1)*('控温被PRO-S级品'!$E$2:$BE$10)),0)+IFERROR(SUMPRODUCT(('冬被-S级品'!$B$2:$B$10=$B85)*('冬被-S级品'!$E$1:$AW$1=BA$1)*('冬被-S级品'!$E$2:$AW$10)),0)+IFERROR(SUMPRODUCT(('白止-S级品'!$A$2:$A$26=$B85)*('白止-S级品'!$D$1:$AV$1=BA$1)*('白止-S级品'!$D$2:$AV$26)),0)+IFERROR(SUMPRODUCT(('乐容-S级品'!$A$4:$A$32=$B85)*('乐容-S级品'!$L$3:$CA$3=BA$1)*('乐容-S级品'!$L$4:$CA$32)),0)</f>
      </c>
      <c r="BB85" s="280">
        <f>IFERROR(SUMPRODUCT(('控温被PRO-S级品'!$B$2:$B$10=$B85)*('控温被PRO-S级品'!$E$1:$BE$1=BB$1)*('控温被PRO-S级品'!$E$2:$BE$10)),0)+IFERROR(SUMPRODUCT(('冬被-S级品'!$B$2:$B$10=$B85)*('冬被-S级品'!$E$1:$AW$1=BB$1)*('冬被-S级品'!$E$2:$AW$10)),0)+IFERROR(SUMPRODUCT(('白止-S级品'!$A$2:$A$26=$B85)*('白止-S级品'!$D$1:$AV$1=BB$1)*('白止-S级品'!$D$2:$AV$26)),0)+IFERROR(SUMPRODUCT(('乐容-S级品'!$A$4:$A$32=$B85)*('乐容-S级品'!$L$3:$CA$3=BB$1)*('乐容-S级品'!$L$4:$CA$32)),0)</f>
      </c>
      <c r="BC85" s="280">
        <f>IFERROR(SUMPRODUCT(('控温被PRO-S级品'!$B$2:$B$10=$B85)*('控温被PRO-S级品'!$E$1:$BE$1=BC$1)*('控温被PRO-S级品'!$E$2:$BE$10)),0)+IFERROR(SUMPRODUCT(('冬被-S级品'!$B$2:$B$10=$B85)*('冬被-S级品'!$E$1:$AW$1=BC$1)*('冬被-S级品'!$E$2:$AW$10)),0)+IFERROR(SUMPRODUCT(('白止-S级品'!$A$2:$A$26=$B85)*('白止-S级品'!$D$1:$AV$1=BC$1)*('白止-S级品'!$D$2:$AV$26)),0)+IFERROR(SUMPRODUCT(('乐容-S级品'!$A$4:$A$32=$B85)*('乐容-S级品'!$L$3:$CA$3=BC$1)*('乐容-S级品'!$L$4:$CA$32)),0)</f>
      </c>
      <c r="BD85" s="280">
        <f>IFERROR(SUMPRODUCT(('控温被PRO-S级品'!$B$2:$B$10=$B85)*('控温被PRO-S级品'!$E$1:$BE$1=BD$1)*('控温被PRO-S级品'!$E$2:$BE$10)),0)+IFERROR(SUMPRODUCT(('冬被-S级品'!$B$2:$B$10=$B85)*('冬被-S级品'!$E$1:$AW$1=BD$1)*('冬被-S级品'!$E$2:$AW$10)),0)+IFERROR(SUMPRODUCT(('白止-S级品'!$A$2:$A$26=$B85)*('白止-S级品'!$D$1:$AV$1=BD$1)*('白止-S级品'!$D$2:$AV$26)),0)+IFERROR(SUMPRODUCT(('乐容-S级品'!$A$4:$A$32=$B85)*('乐容-S级品'!$L$3:$CA$3=BD$1)*('乐容-S级品'!$L$4:$CA$32)),0)</f>
      </c>
      <c r="BE85" s="280">
        <f>IFERROR(SUMPRODUCT(('控温被PRO-S级品'!$B$2:$B$10=$B85)*('控温被PRO-S级品'!$E$1:$BE$1=BE$1)*('控温被PRO-S级品'!$E$2:$BE$10)),0)+IFERROR(SUMPRODUCT(('冬被-S级品'!$B$2:$B$10=$B85)*('冬被-S级品'!$E$1:$AW$1=BE$1)*('冬被-S级品'!$E$2:$AW$10)),0)+IFERROR(SUMPRODUCT(('白止-S级品'!$A$2:$A$26=$B85)*('白止-S级品'!$D$1:$AV$1=BE$1)*('白止-S级品'!$D$2:$AV$26)),0)+IFERROR(SUMPRODUCT(('乐容-S级品'!$A$4:$A$32=$B85)*('乐容-S级品'!$L$3:$CA$3=BE$1)*('乐容-S级品'!$L$4:$CA$32)),0)</f>
      </c>
      <c r="BF85" s="280">
        <f>IFERROR(SUMPRODUCT(('控温被PRO-S级品'!$B$2:$B$10=$B85)*('控温被PRO-S级品'!$E$1:$BE$1=BF$1)*('控温被PRO-S级品'!$E$2:$BE$10)),0)+IFERROR(SUMPRODUCT(('冬被-S级品'!$B$2:$B$10=$B85)*('冬被-S级品'!$E$1:$AW$1=BF$1)*('冬被-S级品'!$E$2:$AW$10)),0)+IFERROR(SUMPRODUCT(('白止-S级品'!$A$2:$A$26=$B85)*('白止-S级品'!$D$1:$AV$1=BF$1)*('白止-S级品'!$D$2:$AV$26)),0)+IFERROR(SUMPRODUCT(('乐容-S级品'!$A$4:$A$32=$B85)*('乐容-S级品'!$L$3:$CA$3=BF$1)*('乐容-S级品'!$L$4:$CA$32)),0)</f>
      </c>
      <c r="BG85" s="280">
        <f>IFERROR(SUMPRODUCT(('控温被PRO-S级品'!$B$2:$B$10=$B85)*('控温被PRO-S级品'!$E$1:$BE$1=BG$1)*('控温被PRO-S级品'!$E$2:$BE$10)),0)+IFERROR(SUMPRODUCT(('冬被-S级品'!$B$2:$B$10=$B85)*('冬被-S级品'!$E$1:$AW$1=BG$1)*('冬被-S级品'!$E$2:$AW$10)),0)+IFERROR(SUMPRODUCT(('白止-S级品'!$A$2:$A$26=$B85)*('白止-S级品'!$D$1:$AV$1=BG$1)*('白止-S级品'!$D$2:$AV$26)),0)+IFERROR(SUMPRODUCT(('乐容-S级品'!$A$4:$A$32=$B85)*('乐容-S级品'!$L$3:$CA$3=BG$1)*('乐容-S级品'!$L$4:$CA$32)),0)</f>
      </c>
      <c r="BH85" s="280">
        <f>IFERROR(SUMPRODUCT(('控温被PRO-S级品'!$B$2:$B$10=$B85)*('控温被PRO-S级品'!$E$1:$BE$1=BH$1)*('控温被PRO-S级品'!$E$2:$BE$10)),0)+IFERROR(SUMPRODUCT(('冬被-S级品'!$B$2:$B$10=$B85)*('冬被-S级品'!$E$1:$AW$1=BH$1)*('冬被-S级品'!$E$2:$AW$10)),0)+IFERROR(SUMPRODUCT(('白止-S级品'!$A$2:$A$26=$B85)*('白止-S级品'!$D$1:$AV$1=BH$1)*('白止-S级品'!$D$2:$AV$26)),0)+IFERROR(SUMPRODUCT(('乐容-S级品'!$A$4:$A$32=$B85)*('乐容-S级品'!$L$3:$CA$3=BH$1)*('乐容-S级品'!$L$4:$CA$32)),0)</f>
      </c>
      <c r="BI85" s="280">
        <f>IFERROR(SUMPRODUCT(('控温被PRO-S级品'!$B$2:$B$10=$B85)*('控温被PRO-S级品'!$E$1:$BE$1=BI$1)*('控温被PRO-S级品'!$E$2:$BE$10)),0)+IFERROR(SUMPRODUCT(('冬被-S级品'!$B$2:$B$10=$B85)*('冬被-S级品'!$E$1:$AW$1=BI$1)*('冬被-S级品'!$E$2:$AW$10)),0)+IFERROR(SUMPRODUCT(('白止-S级品'!$A$2:$A$26=$B85)*('白止-S级品'!$D$1:$AV$1=BI$1)*('白止-S级品'!$D$2:$AV$26)),0)+IFERROR(SUMPRODUCT(('乐容-S级品'!$A$4:$A$32=$B85)*('乐容-S级品'!$L$3:$CA$3=BI$1)*('乐容-S级品'!$L$4:$CA$32)),0)</f>
      </c>
      <c r="BJ85" s="280">
        <f>IFERROR(SUMPRODUCT(('控温被PRO-S级品'!$B$2:$B$10=$B85)*('控温被PRO-S级品'!$E$1:$BE$1=BJ$1)*('控温被PRO-S级品'!$E$2:$BE$10)),0)+IFERROR(SUMPRODUCT(('冬被-S级品'!$B$2:$B$10=$B85)*('冬被-S级品'!$E$1:$AW$1=BJ$1)*('冬被-S级品'!$E$2:$AW$10)),0)+IFERROR(SUMPRODUCT(('白止-S级品'!$A$2:$A$26=$B85)*('白止-S级品'!$D$1:$AV$1=BJ$1)*('白止-S级品'!$D$2:$AV$26)),0)+IFERROR(SUMPRODUCT(('乐容-S级品'!$A$4:$A$32=$B85)*('乐容-S级品'!$L$3:$CA$3=BJ$1)*('乐容-S级品'!$L$4:$CA$32)),0)</f>
      </c>
      <c r="BK85" s="280">
        <f>IFERROR(SUMPRODUCT(('控温被PRO-S级品'!$B$2:$B$10=$B85)*('控温被PRO-S级品'!$E$1:$BE$1=BK$1)*('控温被PRO-S级品'!$E$2:$BE$10)),0)+IFERROR(SUMPRODUCT(('冬被-S级品'!$B$2:$B$10=$B85)*('冬被-S级品'!$E$1:$AW$1=BK$1)*('冬被-S级品'!$E$2:$AW$10)),0)+IFERROR(SUMPRODUCT(('白止-S级品'!$A$2:$A$26=$B85)*('白止-S级品'!$D$1:$AV$1=BK$1)*('白止-S级品'!$D$2:$AV$26)),0)+IFERROR(SUMPRODUCT(('乐容-S级品'!$A$4:$A$32=$B85)*('乐容-S级品'!$L$3:$CA$3=BK$1)*('乐容-S级品'!$L$4:$CA$32)),0)</f>
      </c>
      <c r="BL85" s="280">
        <f>IFERROR(SUMPRODUCT(('控温被PRO-S级品'!$B$2:$B$10=$B85)*('控温被PRO-S级品'!$E$1:$BE$1=BL$1)*('控温被PRO-S级品'!$E$2:$BE$10)),0)+IFERROR(SUMPRODUCT(('冬被-S级品'!$B$2:$B$10=$B85)*('冬被-S级品'!$E$1:$AW$1=BL$1)*('冬被-S级品'!$E$2:$AW$10)),0)+IFERROR(SUMPRODUCT(('白止-S级品'!$A$2:$A$26=$B85)*('白止-S级品'!$D$1:$AV$1=BL$1)*('白止-S级品'!$D$2:$AV$26)),0)+IFERROR(SUMPRODUCT(('乐容-S级品'!$A$4:$A$32=$B85)*('乐容-S级品'!$L$3:$CA$3=BL$1)*('乐容-S级品'!$L$4:$CA$32)),0)</f>
      </c>
      <c r="BM85" s="280">
        <f>IFERROR(SUMPRODUCT(('控温被PRO-S级品'!$B$2:$B$10=$B85)*('控温被PRO-S级品'!$E$1:$BE$1=BM$1)*('控温被PRO-S级品'!$E$2:$BE$10)),0)+IFERROR(SUMPRODUCT(('冬被-S级品'!$B$2:$B$10=$B85)*('冬被-S级品'!$E$1:$AW$1=BM$1)*('冬被-S级品'!$E$2:$AW$10)),0)+IFERROR(SUMPRODUCT(('白止-S级品'!$A$2:$A$26=$B85)*('白止-S级品'!$D$1:$AV$1=BM$1)*('白止-S级品'!$D$2:$AV$26)),0)+IFERROR(SUMPRODUCT(('乐容-S级品'!$A$4:$A$32=$B85)*('乐容-S级品'!$L$3:$CA$3=BM$1)*('乐容-S级品'!$L$4:$CA$32)),0)</f>
      </c>
      <c r="BN85" s="280">
        <f>IFERROR(SUMPRODUCT(('控温被PRO-S级品'!$B$2:$B$10=$B85)*('控温被PRO-S级品'!$E$1:$BE$1=BN$1)*('控温被PRO-S级品'!$E$2:$BE$10)),0)+IFERROR(SUMPRODUCT(('冬被-S级品'!$B$2:$B$10=$B85)*('冬被-S级品'!$E$1:$AW$1=BN$1)*('冬被-S级品'!$E$2:$AW$10)),0)+IFERROR(SUMPRODUCT(('白止-S级品'!$A$2:$A$26=$B85)*('白止-S级品'!$D$1:$AV$1=BN$1)*('白止-S级品'!$D$2:$AV$26)),0)+IFERROR(SUMPRODUCT(('乐容-S级品'!$A$4:$A$32=$B85)*('乐容-S级品'!$L$3:$CA$3=BN$1)*('乐容-S级品'!$L$4:$CA$32)),0)</f>
      </c>
      <c r="BO85" s="280">
        <f>IFERROR(SUMPRODUCT(('控温被PRO-S级品'!$B$2:$B$10=$B85)*('控温被PRO-S级品'!$E$1:$BE$1=BO$1)*('控温被PRO-S级品'!$E$2:$BE$10)),0)+IFERROR(SUMPRODUCT(('冬被-S级品'!$B$2:$B$10=$B85)*('冬被-S级品'!$E$1:$AW$1=BO$1)*('冬被-S级品'!$E$2:$AW$10)),0)+IFERROR(SUMPRODUCT(('白止-S级品'!$A$2:$A$26=$B85)*('白止-S级品'!$D$1:$AV$1=BO$1)*('白止-S级品'!$D$2:$AV$26)),0)+IFERROR(SUMPRODUCT(('乐容-S级品'!$A$4:$A$32=$B85)*('乐容-S级品'!$L$3:$CA$3=BO$1)*('乐容-S级品'!$L$4:$CA$32)),0)</f>
      </c>
      <c r="BP85" s="280">
        <f>IFERROR(SUMPRODUCT(('控温被PRO-S级品'!$B$2:$B$10=$B85)*('控温被PRO-S级品'!$E$1:$BE$1=BP$1)*('控温被PRO-S级品'!$E$2:$BE$10)),0)+IFERROR(SUMPRODUCT(('冬被-S级品'!$B$2:$B$10=$B85)*('冬被-S级品'!$E$1:$AW$1=BP$1)*('冬被-S级品'!$E$2:$AW$10)),0)+IFERROR(SUMPRODUCT(('白止-S级品'!$A$2:$A$26=$B85)*('白止-S级品'!$D$1:$AV$1=BP$1)*('白止-S级品'!$D$2:$AV$26)),0)+IFERROR(SUMPRODUCT(('乐容-S级品'!$A$4:$A$32=$B85)*('乐容-S级品'!$L$3:$CA$3=BP$1)*('乐容-S级品'!$L$4:$CA$32)),0)</f>
      </c>
      <c r="BQ85" s="280">
        <f>IFERROR(SUMPRODUCT(('控温被PRO-S级品'!$B$2:$B$10=$B85)*('控温被PRO-S级品'!$E$1:$BE$1=BQ$1)*('控温被PRO-S级品'!$E$2:$BE$10)),0)+IFERROR(SUMPRODUCT(('冬被-S级品'!$B$2:$B$10=$B85)*('冬被-S级品'!$E$1:$AW$1=BQ$1)*('冬被-S级品'!$E$2:$AW$10)),0)+IFERROR(SUMPRODUCT(('白止-S级品'!$A$2:$A$26=$B85)*('白止-S级品'!$D$1:$AV$1=BQ$1)*('白止-S级品'!$D$2:$AV$26)),0)+IFERROR(SUMPRODUCT(('乐容-S级品'!$A$4:$A$32=$B85)*('乐容-S级品'!$L$3:$CA$3=BQ$1)*('乐容-S级品'!$L$4:$CA$32)),0)</f>
      </c>
      <c r="BR85" s="280">
        <f>IFERROR(SUMPRODUCT(('控温被PRO-S级品'!$B$2:$B$10=$B85)*('控温被PRO-S级品'!$E$1:$BE$1=BR$1)*('控温被PRO-S级品'!$E$2:$BE$10)),0)+IFERROR(SUMPRODUCT(('冬被-S级品'!$B$2:$B$10=$B85)*('冬被-S级品'!$E$1:$AW$1=BR$1)*('冬被-S级品'!$E$2:$AW$10)),0)+IFERROR(SUMPRODUCT(('白止-S级品'!$A$2:$A$26=$B85)*('白止-S级品'!$D$1:$AV$1=BR$1)*('白止-S级品'!$D$2:$AV$26)),0)+IFERROR(SUMPRODUCT(('乐容-S级品'!$A$4:$A$32=$B85)*('乐容-S级品'!$L$3:$CA$3=BR$1)*('乐容-S级品'!$L$4:$CA$32)),0)</f>
      </c>
      <c r="BS85" s="280">
        <f>IFERROR(SUMPRODUCT(('控温被PRO-S级品'!$B$2:$B$10=$B85)*('控温被PRO-S级品'!$E$1:$BE$1=BS$1)*('控温被PRO-S级品'!$E$2:$BE$10)),0)+IFERROR(SUMPRODUCT(('冬被-S级品'!$B$2:$B$10=$B85)*('冬被-S级品'!$E$1:$AW$1=BS$1)*('冬被-S级品'!$E$2:$AW$10)),0)+IFERROR(SUMPRODUCT(('白止-S级品'!$A$2:$A$26=$B85)*('白止-S级品'!$D$1:$AV$1=BS$1)*('白止-S级品'!$D$2:$AV$26)),0)+IFERROR(SUMPRODUCT(('乐容-S级品'!$A$4:$A$32=$B85)*('乐容-S级品'!$L$3:$CA$3=BS$1)*('乐容-S级品'!$L$4:$CA$32)),0)</f>
      </c>
      <c r="BT85" s="280">
        <f>IFERROR(SUMPRODUCT(('控温被PRO-S级品'!$B$2:$B$10=$B85)*('控温被PRO-S级品'!$E$1:$BE$1=BT$1)*('控温被PRO-S级品'!$E$2:$BE$10)),0)+IFERROR(SUMPRODUCT(('冬被-S级品'!$B$2:$B$10=$B85)*('冬被-S级品'!$E$1:$AW$1=BT$1)*('冬被-S级品'!$E$2:$AW$10)),0)+IFERROR(SUMPRODUCT(('白止-S级品'!$A$2:$A$26=$B85)*('白止-S级品'!$D$1:$AV$1=BT$1)*('白止-S级品'!$D$2:$AV$26)),0)+IFERROR(SUMPRODUCT(('乐容-S级品'!$A$4:$A$32=$B85)*('乐容-S级品'!$L$3:$CA$3=BT$1)*('乐容-S级品'!$L$4:$CA$32)),0)</f>
      </c>
      <c r="BU85" s="280">
        <f>IFERROR(SUMPRODUCT(('控温被PRO-S级品'!$B$2:$B$10=$B85)*('控温被PRO-S级品'!$E$1:$BE$1=BU$1)*('控温被PRO-S级品'!$E$2:$BE$10)),0)+IFERROR(SUMPRODUCT(('冬被-S级品'!$B$2:$B$10=$B85)*('冬被-S级品'!$E$1:$AW$1=BU$1)*('冬被-S级品'!$E$2:$AW$10)),0)+IFERROR(SUMPRODUCT(('白止-S级品'!$A$2:$A$26=$B85)*('白止-S级品'!$D$1:$AV$1=BU$1)*('白止-S级品'!$D$2:$AV$26)),0)+IFERROR(SUMPRODUCT(('乐容-S级品'!$A$4:$A$32=$B85)*('乐容-S级品'!$L$3:$CA$3=BU$1)*('乐容-S级品'!$L$4:$CA$32)),0)</f>
      </c>
      <c r="BV85" s="280">
        <f>IFERROR(SUMPRODUCT(('控温被PRO-S级品'!$B$2:$B$10=$B85)*('控温被PRO-S级品'!$E$1:$BE$1=BV$1)*('控温被PRO-S级品'!$E$2:$BE$10)),0)+IFERROR(SUMPRODUCT(('冬被-S级品'!$B$2:$B$10=$B85)*('冬被-S级品'!$E$1:$AW$1=BV$1)*('冬被-S级品'!$E$2:$AW$10)),0)+IFERROR(SUMPRODUCT(('白止-S级品'!$A$2:$A$26=$B85)*('白止-S级品'!$D$1:$AV$1=BV$1)*('白止-S级品'!$D$2:$AV$26)),0)+IFERROR(SUMPRODUCT(('乐容-S级品'!$A$4:$A$32=$B85)*('乐容-S级品'!$L$3:$CA$3=BV$1)*('乐容-S级品'!$L$4:$CA$32)),0)</f>
      </c>
      <c r="BW85" s="280">
        <f>IFERROR(SUMPRODUCT(('控温被PRO-S级品'!$B$2:$B$10=$B85)*('控温被PRO-S级品'!$E$1:$BE$1=BW$1)*('控温被PRO-S级品'!$E$2:$BE$10)),0)+IFERROR(SUMPRODUCT(('冬被-S级品'!$B$2:$B$10=$B85)*('冬被-S级品'!$E$1:$AW$1=BW$1)*('冬被-S级品'!$E$2:$AW$10)),0)+IFERROR(SUMPRODUCT(('白止-S级品'!$A$2:$A$26=$B85)*('白止-S级品'!$D$1:$AV$1=BW$1)*('白止-S级品'!$D$2:$AV$26)),0)+IFERROR(SUMPRODUCT(('乐容-S级品'!$A$4:$A$32=$B85)*('乐容-S级品'!$L$3:$CA$3=BW$1)*('乐容-S级品'!$L$4:$CA$32)),0)</f>
      </c>
      <c r="BX85" s="280">
        <f>IFERROR(SUMPRODUCT(('控温被PRO-S级品'!$B$2:$B$10=$B85)*('控温被PRO-S级品'!$E$1:$BE$1=BX$1)*('控温被PRO-S级品'!$E$2:$BE$10)),0)+IFERROR(SUMPRODUCT(('冬被-S级品'!$B$2:$B$10=$B85)*('冬被-S级品'!$E$1:$AW$1=BX$1)*('冬被-S级品'!$E$2:$AW$10)),0)+IFERROR(SUMPRODUCT(('白止-S级品'!$A$2:$A$26=$B85)*('白止-S级品'!$D$1:$AV$1=BX$1)*('白止-S级品'!$D$2:$AV$26)),0)+IFERROR(SUMPRODUCT(('乐容-S级品'!$A$4:$A$32=$B85)*('乐容-S级品'!$L$3:$CA$3=BX$1)*('乐容-S级品'!$L$4:$CA$32)),0)</f>
      </c>
      <c r="BY85" s="280">
        <f>IFERROR(SUMPRODUCT(('控温被PRO-S级品'!$B$2:$B$10=$B85)*('控温被PRO-S级品'!$E$1:$BE$1=BY$1)*('控温被PRO-S级品'!$E$2:$BE$10)),0)+IFERROR(SUMPRODUCT(('冬被-S级品'!$B$2:$B$10=$B85)*('冬被-S级品'!$E$1:$AW$1=BY$1)*('冬被-S级品'!$E$2:$AW$10)),0)+IFERROR(SUMPRODUCT(('白止-S级品'!$A$2:$A$26=$B85)*('白止-S级品'!$D$1:$AV$1=BY$1)*('白止-S级品'!$D$2:$AV$26)),0)+IFERROR(SUMPRODUCT(('乐容-S级品'!$A$4:$A$32=$B85)*('乐容-S级品'!$L$3:$CA$3=BY$1)*('乐容-S级品'!$L$4:$CA$32)),0)</f>
      </c>
      <c r="BZ85" s="280">
        <f>IFERROR(SUMPRODUCT(('控温被PRO-S级品'!$B$2:$B$10=$B85)*('控温被PRO-S级品'!$E$1:$BE$1=BZ$1)*('控温被PRO-S级品'!$E$2:$BE$10)),0)+IFERROR(SUMPRODUCT(('冬被-S级品'!$B$2:$B$10=$B85)*('冬被-S级品'!$E$1:$AW$1=BZ$1)*('冬被-S级品'!$E$2:$AW$10)),0)+IFERROR(SUMPRODUCT(('白止-S级品'!$A$2:$A$26=$B85)*('白止-S级品'!$D$1:$AV$1=BZ$1)*('白止-S级品'!$D$2:$AV$26)),0)+IFERROR(SUMPRODUCT(('乐容-S级品'!$A$4:$A$32=$B85)*('乐容-S级品'!$L$3:$CA$3=BZ$1)*('乐容-S级品'!$L$4:$CA$32)),0)</f>
      </c>
      <c r="CA85" s="280">
        <f>IFERROR(SUMPRODUCT(('控温被PRO-S级品'!$B$2:$B$10=$B85)*('控温被PRO-S级品'!$E$1:$BE$1=CA$1)*('控温被PRO-S级品'!$E$2:$BE$10)),0)+IFERROR(SUMPRODUCT(('冬被-S级品'!$B$2:$B$10=$B85)*('冬被-S级品'!$E$1:$AW$1=CA$1)*('冬被-S级品'!$E$2:$AW$10)),0)+IFERROR(SUMPRODUCT(('白止-S级品'!$A$2:$A$26=$B85)*('白止-S级品'!$D$1:$AV$1=CA$1)*('白止-S级品'!$D$2:$AV$26)),0)+IFERROR(SUMPRODUCT(('乐容-S级品'!$A$4:$A$32=$B85)*('乐容-S级品'!$L$3:$CA$3=CA$1)*('乐容-S级品'!$L$4:$CA$32)),0)</f>
      </c>
      <c r="CB85" s="280">
        <f>IFERROR(SUMPRODUCT(('控温被PRO-S级品'!$B$2:$B$10=$B85)*('控温被PRO-S级品'!$E$1:$BE$1=CB$1)*('控温被PRO-S级品'!$E$2:$BE$10)),0)+IFERROR(SUMPRODUCT(('冬被-S级品'!$B$2:$B$10=$B85)*('冬被-S级品'!$E$1:$AW$1=CB$1)*('冬被-S级品'!$E$2:$AW$10)),0)+IFERROR(SUMPRODUCT(('白止-S级品'!$A$2:$A$26=$B85)*('白止-S级品'!$D$1:$AV$1=CB$1)*('白止-S级品'!$D$2:$AV$26)),0)+IFERROR(SUMPRODUCT(('乐容-S级品'!$A$4:$A$32=$B85)*('乐容-S级品'!$L$3:$CA$3=CB$1)*('乐容-S级品'!$L$4:$CA$32)),0)</f>
      </c>
      <c r="CC85" s="280">
        <f>IFERROR(SUMPRODUCT(('控温被PRO-S级品'!$B$2:$B$10=$B85)*('控温被PRO-S级品'!$E$1:$BE$1=CC$1)*('控温被PRO-S级品'!$E$2:$BE$10)),0)+IFERROR(SUMPRODUCT(('冬被-S级品'!$B$2:$B$10=$B85)*('冬被-S级品'!$E$1:$AW$1=CC$1)*('冬被-S级品'!$E$2:$AW$10)),0)+IFERROR(SUMPRODUCT(('白止-S级品'!$A$2:$A$26=$B85)*('白止-S级品'!$D$1:$AV$1=CC$1)*('白止-S级品'!$D$2:$AV$26)),0)+IFERROR(SUMPRODUCT(('乐容-S级品'!$A$4:$A$32=$B85)*('乐容-S级品'!$L$3:$CA$3=CC$1)*('乐容-S级品'!$L$4:$CA$32)),0)</f>
      </c>
      <c r="CD85" s="280">
        <f>IFERROR(SUMPRODUCT(('控温被PRO-S级品'!$B$2:$B$10=$B85)*('控温被PRO-S级品'!$E$1:$BE$1=CD$1)*('控温被PRO-S级品'!$E$2:$BE$10)),0)+IFERROR(SUMPRODUCT(('冬被-S级品'!$B$2:$B$10=$B85)*('冬被-S级品'!$E$1:$AW$1=CD$1)*('冬被-S级品'!$E$2:$AW$10)),0)+IFERROR(SUMPRODUCT(('白止-S级品'!$A$2:$A$26=$B85)*('白止-S级品'!$D$1:$AV$1=CD$1)*('白止-S级品'!$D$2:$AV$26)),0)+IFERROR(SUMPRODUCT(('乐容-S级品'!$A$4:$A$32=$B85)*('乐容-S级品'!$L$3:$CA$3=CD$1)*('乐容-S级品'!$L$4:$CA$32)),0)</f>
      </c>
      <c r="CE85" s="280">
        <f>IFERROR(SUMPRODUCT(('控温被PRO-S级品'!$B$2:$B$10=$B85)*('控温被PRO-S级品'!$E$1:$BE$1=CE$1)*('控温被PRO-S级品'!$E$2:$BE$10)),0)+IFERROR(SUMPRODUCT(('冬被-S级品'!$B$2:$B$10=$B85)*('冬被-S级品'!$E$1:$AW$1=CE$1)*('冬被-S级品'!$E$2:$AW$10)),0)+IFERROR(SUMPRODUCT(('白止-S级品'!$A$2:$A$26=$B85)*('白止-S级品'!$D$1:$AV$1=CE$1)*('白止-S级品'!$D$2:$AV$26)),0)+IFERROR(SUMPRODUCT(('乐容-S级品'!$A$4:$A$32=$B85)*('乐容-S级品'!$L$3:$CA$3=CE$1)*('乐容-S级品'!$L$4:$CA$32)),0)</f>
      </c>
      <c r="CF85" s="280">
        <f>IFERROR(SUMPRODUCT(('控温被PRO-S级品'!$B$2:$B$10=$B85)*('控温被PRO-S级品'!$E$1:$BE$1=CF$1)*('控温被PRO-S级品'!$E$2:$BE$10)),0)+IFERROR(SUMPRODUCT(('冬被-S级品'!$B$2:$B$10=$B85)*('冬被-S级品'!$E$1:$AW$1=CF$1)*('冬被-S级品'!$E$2:$AW$10)),0)+IFERROR(SUMPRODUCT(('白止-S级品'!$A$2:$A$26=$B85)*('白止-S级品'!$D$1:$AV$1=CF$1)*('白止-S级品'!$D$2:$AV$26)),0)+IFERROR(SUMPRODUCT(('乐容-S级品'!$A$4:$A$32=$B85)*('乐容-S级品'!$L$3:$CA$3=CF$1)*('乐容-S级品'!$L$4:$CA$32)),0)</f>
      </c>
      <c r="CG85" s="280">
        <f>IFERROR(SUMPRODUCT(('控温被PRO-S级品'!$B$2:$B$10=$B85)*('控温被PRO-S级品'!$E$1:$BE$1=CG$1)*('控温被PRO-S级品'!$E$2:$BE$10)),0)+IFERROR(SUMPRODUCT(('冬被-S级品'!$B$2:$B$10=$B85)*('冬被-S级品'!$E$1:$AW$1=CG$1)*('冬被-S级品'!$E$2:$AW$10)),0)+IFERROR(SUMPRODUCT(('白止-S级品'!$A$2:$A$26=$B85)*('白止-S级品'!$D$1:$AV$1=CG$1)*('白止-S级品'!$D$2:$AV$26)),0)+IFERROR(SUMPRODUCT(('乐容-S级品'!$A$4:$A$32=$B85)*('乐容-S级品'!$L$3:$CA$3=CG$1)*('乐容-S级品'!$L$4:$CA$32)),0)</f>
      </c>
      <c r="CH85" s="280">
        <f>IFERROR(SUMPRODUCT(('控温被PRO-S级品'!$B$2:$B$10=$B85)*('控温被PRO-S级品'!$E$1:$BE$1=CH$1)*('控温被PRO-S级品'!$E$2:$BE$10)),0)+IFERROR(SUMPRODUCT(('冬被-S级品'!$B$2:$B$10=$B85)*('冬被-S级品'!$E$1:$AW$1=CH$1)*('冬被-S级品'!$E$2:$AW$10)),0)+IFERROR(SUMPRODUCT(('白止-S级品'!$A$2:$A$26=$B85)*('白止-S级品'!$D$1:$AV$1=CH$1)*('白止-S级品'!$D$2:$AV$26)),0)+IFERROR(SUMPRODUCT(('乐容-S级品'!$A$4:$A$32=$B85)*('乐容-S级品'!$L$3:$CA$3=CH$1)*('乐容-S级品'!$L$4:$CA$32)),0)</f>
      </c>
      <c r="CI85" s="280">
        <f>IFERROR(SUMPRODUCT(('控温被PRO-S级品'!$B$2:$B$10=$B85)*('控温被PRO-S级品'!$E$1:$BE$1=CI$1)*('控温被PRO-S级品'!$E$2:$BE$10)),0)+IFERROR(SUMPRODUCT(('冬被-S级品'!$B$2:$B$10=$B85)*('冬被-S级品'!$E$1:$AW$1=CI$1)*('冬被-S级品'!$E$2:$AW$10)),0)+IFERROR(SUMPRODUCT(('白止-S级品'!$A$2:$A$26=$B85)*('白止-S级品'!$D$1:$AV$1=CI$1)*('白止-S级品'!$D$2:$AV$26)),0)+IFERROR(SUMPRODUCT(('乐容-S级品'!$A$4:$A$32=$B85)*('乐容-S级品'!$L$3:$CA$3=CI$1)*('乐容-S级品'!$L$4:$CA$32)),0)</f>
      </c>
      <c r="CJ85" s="280">
        <f>IFERROR(SUMPRODUCT(('控温被PRO-S级品'!$B$2:$B$10=$B85)*('控温被PRO-S级品'!$E$1:$BE$1=CJ$1)*('控温被PRO-S级品'!$E$2:$BE$10)),0)+IFERROR(SUMPRODUCT(('冬被-S级品'!$B$2:$B$10=$B85)*('冬被-S级品'!$E$1:$AW$1=CJ$1)*('冬被-S级品'!$E$2:$AW$10)),0)+IFERROR(SUMPRODUCT(('白止-S级品'!$A$2:$A$26=$B85)*('白止-S级品'!$D$1:$AV$1=CJ$1)*('白止-S级品'!$D$2:$AV$26)),0)+IFERROR(SUMPRODUCT(('乐容-S级品'!$A$4:$A$32=$B85)*('乐容-S级品'!$L$3:$CA$3=CJ$1)*('乐容-S级品'!$L$4:$CA$32)),0)</f>
      </c>
      <c r="CK85" s="280">
        <f>IFERROR(SUMPRODUCT(('控温被PRO-S级品'!$B$2:$B$10=$B85)*('控温被PRO-S级品'!$E$1:$BE$1=CK$1)*('控温被PRO-S级品'!$E$2:$BE$10)),0)+IFERROR(SUMPRODUCT(('冬被-S级品'!$B$2:$B$10=$B85)*('冬被-S级品'!$E$1:$AW$1=CK$1)*('冬被-S级品'!$E$2:$AW$10)),0)+IFERROR(SUMPRODUCT(('白止-S级品'!$A$2:$A$26=$B85)*('白止-S级品'!$D$1:$AV$1=CK$1)*('白止-S级品'!$D$2:$AV$26)),0)+IFERROR(SUMPRODUCT(('乐容-S级品'!$A$4:$A$32=$B85)*('乐容-S级品'!$L$3:$CA$3=CK$1)*('乐容-S级品'!$L$4:$CA$32)),0)</f>
      </c>
      <c r="CL85" s="280">
        <f>IFERROR(SUMPRODUCT(('控温被PRO-S级品'!$B$2:$B$10=$B85)*('控温被PRO-S级品'!$E$1:$BE$1=CL$1)*('控温被PRO-S级品'!$E$2:$BE$10)),0)+IFERROR(SUMPRODUCT(('冬被-S级品'!$B$2:$B$10=$B85)*('冬被-S级品'!$E$1:$AW$1=CL$1)*('冬被-S级品'!$E$2:$AW$10)),0)+IFERROR(SUMPRODUCT(('白止-S级品'!$A$2:$A$26=$B85)*('白止-S级品'!$D$1:$AV$1=CL$1)*('白止-S级品'!$D$2:$AV$26)),0)+IFERROR(SUMPRODUCT(('乐容-S级品'!$A$4:$A$32=$B85)*('乐容-S级品'!$L$3:$CA$3=CL$1)*('乐容-S级品'!$L$4:$CA$32)),0)</f>
      </c>
      <c r="CM85" s="280">
        <f>IFERROR(SUMPRODUCT(('控温被PRO-S级品'!$B$2:$B$10=$B85)*('控温被PRO-S级品'!$E$1:$BE$1=CM$1)*('控温被PRO-S级品'!$E$2:$BE$10)),0)+IFERROR(SUMPRODUCT(('冬被-S级品'!$B$2:$B$10=$B85)*('冬被-S级品'!$E$1:$AW$1=CM$1)*('冬被-S级品'!$E$2:$AW$10)),0)+IFERROR(SUMPRODUCT(('白止-S级品'!$A$2:$A$26=$B85)*('白止-S级品'!$D$1:$AV$1=CM$1)*('白止-S级品'!$D$2:$AV$26)),0)+IFERROR(SUMPRODUCT(('乐容-S级品'!$A$4:$A$32=$B85)*('乐容-S级品'!$L$3:$CA$3=CM$1)*('乐容-S级品'!$L$4:$CA$32)),0)</f>
      </c>
      <c r="CN85" s="280">
        <f>IFERROR(SUMPRODUCT(('控温被PRO-S级品'!$B$2:$B$10=$B85)*('控温被PRO-S级品'!$E$1:$BE$1=CN$1)*('控温被PRO-S级品'!$E$2:$BE$10)),0)+IFERROR(SUMPRODUCT(('冬被-S级品'!$B$2:$B$10=$B85)*('冬被-S级品'!$E$1:$AW$1=CN$1)*('冬被-S级品'!$E$2:$AW$10)),0)+IFERROR(SUMPRODUCT(('白止-S级品'!$A$2:$A$26=$B85)*('白止-S级品'!$D$1:$AV$1=CN$1)*('白止-S级品'!$D$2:$AV$26)),0)+IFERROR(SUMPRODUCT(('乐容-S级品'!$A$4:$A$32=$B85)*('乐容-S级品'!$L$3:$CA$3=CN$1)*('乐容-S级品'!$L$4:$CA$32)),0)</f>
      </c>
      <c r="CO85" s="280">
        <f>IFERROR(SUMPRODUCT(('控温被PRO-S级品'!$B$2:$B$10=$B85)*('控温被PRO-S级品'!$E$1:$BE$1=CO$1)*('控温被PRO-S级品'!$E$2:$BE$10)),0)+IFERROR(SUMPRODUCT(('冬被-S级品'!$B$2:$B$10=$B85)*('冬被-S级品'!$E$1:$AW$1=CO$1)*('冬被-S级品'!$E$2:$AW$10)),0)+IFERROR(SUMPRODUCT(('白止-S级品'!$A$2:$A$26=$B85)*('白止-S级品'!$D$1:$AV$1=CO$1)*('白止-S级品'!$D$2:$AV$26)),0)+IFERROR(SUMPRODUCT(('乐容-S级品'!$A$4:$A$32=$B85)*('乐容-S级品'!$L$3:$CA$3=CO$1)*('乐容-S级品'!$L$4:$CA$32)),0)</f>
      </c>
      <c r="CP85" s="280">
        <f>IFERROR(SUMPRODUCT(('控温被PRO-S级品'!$B$2:$B$10=$B85)*('控温被PRO-S级品'!$E$1:$BE$1=CP$1)*('控温被PRO-S级品'!$E$2:$BE$10)),0)+IFERROR(SUMPRODUCT(('冬被-S级品'!$B$2:$B$10=$B85)*('冬被-S级品'!$E$1:$AW$1=CP$1)*('冬被-S级品'!$E$2:$AW$10)),0)+IFERROR(SUMPRODUCT(('白止-S级品'!$A$2:$A$26=$B85)*('白止-S级品'!$D$1:$AV$1=CP$1)*('白止-S级品'!$D$2:$AV$26)),0)+IFERROR(SUMPRODUCT(('乐容-S级品'!$A$4:$A$32=$B85)*('乐容-S级品'!$L$3:$CA$3=CP$1)*('乐容-S级品'!$L$4:$CA$32)),0)</f>
      </c>
      <c r="CQ85" s="280">
        <f>IFERROR(SUMPRODUCT(('控温被PRO-S级品'!$B$2:$B$10=$B85)*('控温被PRO-S级品'!$E$1:$BE$1=CQ$1)*('控温被PRO-S级品'!$E$2:$BE$10)),0)+IFERROR(SUMPRODUCT(('冬被-S级品'!$B$2:$B$10=$B85)*('冬被-S级品'!$E$1:$AW$1=CQ$1)*('冬被-S级品'!$E$2:$AW$10)),0)+IFERROR(SUMPRODUCT(('白止-S级品'!$A$2:$A$26=$B85)*('白止-S级品'!$D$1:$AV$1=CQ$1)*('白止-S级品'!$D$2:$AV$26)),0)+IFERROR(SUMPRODUCT(('乐容-S级品'!$A$4:$A$32=$B85)*('乐容-S级品'!$L$3:$CA$3=CQ$1)*('乐容-S级品'!$L$4:$CA$32)),0)</f>
      </c>
      <c r="CR85" s="280">
        <f>IFERROR(SUMPRODUCT(('控温被PRO-S级品'!$B$2:$B$10=$B85)*('控温被PRO-S级品'!$E$1:$BE$1=CR$1)*('控温被PRO-S级品'!$E$2:$BE$10)),0)+IFERROR(SUMPRODUCT(('冬被-S级品'!$B$2:$B$10=$B85)*('冬被-S级品'!$E$1:$AW$1=CR$1)*('冬被-S级品'!$E$2:$AW$10)),0)+IFERROR(SUMPRODUCT(('白止-S级品'!$A$2:$A$26=$B85)*('白止-S级品'!$D$1:$AV$1=CR$1)*('白止-S级品'!$D$2:$AV$26)),0)+IFERROR(SUMPRODUCT(('乐容-S级品'!$A$4:$A$32=$B85)*('乐容-S级品'!$L$3:$CA$3=CR$1)*('乐容-S级品'!$L$4:$CA$32)),0)</f>
      </c>
      <c r="CS85" s="280">
        <f>IFERROR(SUMPRODUCT(('控温被PRO-S级品'!$B$2:$B$10=$B85)*('控温被PRO-S级品'!$E$1:$BE$1=CS$1)*('控温被PRO-S级品'!$E$2:$BE$10)),0)+IFERROR(SUMPRODUCT(('冬被-S级品'!$B$2:$B$10=$B85)*('冬被-S级品'!$E$1:$AW$1=CS$1)*('冬被-S级品'!$E$2:$AW$10)),0)+IFERROR(SUMPRODUCT(('白止-S级品'!$A$2:$A$26=$B85)*('白止-S级品'!$D$1:$AV$1=CS$1)*('白止-S级品'!$D$2:$AV$26)),0)+IFERROR(SUMPRODUCT(('乐容-S级品'!$A$4:$A$32=$B85)*('乐容-S级品'!$L$3:$CA$3=CS$1)*('乐容-S级品'!$L$4:$CA$32)),0)</f>
      </c>
      <c r="CT85" s="280">
        <f>IFERROR(SUMPRODUCT(('控温被PRO-S级品'!$B$2:$B$10=$B85)*('控温被PRO-S级品'!$E$1:$BE$1=CT$1)*('控温被PRO-S级品'!$E$2:$BE$10)),0)+IFERROR(SUMPRODUCT(('冬被-S级品'!$B$2:$B$10=$B85)*('冬被-S级品'!$E$1:$AW$1=CT$1)*('冬被-S级品'!$E$2:$AW$10)),0)+IFERROR(SUMPRODUCT(('白止-S级品'!$A$2:$A$26=$B85)*('白止-S级品'!$D$1:$AV$1=CT$1)*('白止-S级品'!$D$2:$AV$26)),0)+IFERROR(SUMPRODUCT(('乐容-S级品'!$A$4:$A$32=$B85)*('乐容-S级品'!$L$3:$CA$3=CT$1)*('乐容-S级品'!$L$4:$CA$32)),0)</f>
      </c>
      <c r="CU85" s="280">
        <f>IFERROR(SUMPRODUCT(('控温被PRO-S级品'!$B$2:$B$10=$B85)*('控温被PRO-S级品'!$E$1:$BE$1=CU$1)*('控温被PRO-S级品'!$E$2:$BE$10)),0)+IFERROR(SUMPRODUCT(('冬被-S级品'!$B$2:$B$10=$B85)*('冬被-S级品'!$E$1:$AW$1=CU$1)*('冬被-S级品'!$E$2:$AW$10)),0)+IFERROR(SUMPRODUCT(('白止-S级品'!$A$2:$A$26=$B85)*('白止-S级品'!$D$1:$AV$1=CU$1)*('白止-S级品'!$D$2:$AV$26)),0)+IFERROR(SUMPRODUCT(('乐容-S级品'!$A$4:$A$32=$B85)*('乐容-S级品'!$L$3:$CA$3=CU$1)*('乐容-S级品'!$L$4:$CA$32)),0)</f>
      </c>
      <c r="CV85" s="280">
        <f>IFERROR(SUMPRODUCT(('控温被PRO-S级品'!$B$2:$B$10=$B85)*('控温被PRO-S级品'!$E$1:$BE$1=CV$1)*('控温被PRO-S级品'!$E$2:$BE$10)),0)+IFERROR(SUMPRODUCT(('冬被-S级品'!$B$2:$B$10=$B85)*('冬被-S级品'!$E$1:$AW$1=CV$1)*('冬被-S级品'!$E$2:$AW$10)),0)+IFERROR(SUMPRODUCT(('白止-S级品'!$A$2:$A$26=$B85)*('白止-S级品'!$D$1:$AV$1=CV$1)*('白止-S级品'!$D$2:$AV$26)),0)+IFERROR(SUMPRODUCT(('乐容-S级品'!$A$4:$A$32=$B85)*('乐容-S级品'!$L$3:$CA$3=CV$1)*('乐容-S级品'!$L$4:$CA$32)),0)</f>
      </c>
      <c r="CW85" s="280">
        <f>IFERROR(SUMPRODUCT(('控温被PRO-S级品'!$B$2:$B$10=$B85)*('控温被PRO-S级品'!$E$1:$BE$1=CW$1)*('控温被PRO-S级品'!$E$2:$BE$10)),0)+IFERROR(SUMPRODUCT(('冬被-S级品'!$B$2:$B$10=$B85)*('冬被-S级品'!$E$1:$AW$1=CW$1)*('冬被-S级品'!$E$2:$AW$10)),0)+IFERROR(SUMPRODUCT(('白止-S级品'!$A$2:$A$26=$B85)*('白止-S级品'!$D$1:$AV$1=CW$1)*('白止-S级品'!$D$2:$AV$26)),0)+IFERROR(SUMPRODUCT(('乐容-S级品'!$A$4:$A$32=$B85)*('乐容-S级品'!$L$3:$CA$3=CW$1)*('乐容-S级品'!$L$4:$CA$32)),0)</f>
      </c>
      <c r="CX85" s="280">
        <f>IFERROR(SUMPRODUCT(('控温被PRO-S级品'!$B$2:$B$10=$B85)*('控温被PRO-S级品'!$E$1:$BE$1=CX$1)*('控温被PRO-S级品'!$E$2:$BE$10)),0)+IFERROR(SUMPRODUCT(('冬被-S级品'!$B$2:$B$10=$B85)*('冬被-S级品'!$E$1:$AW$1=CX$1)*('冬被-S级品'!$E$2:$AW$10)),0)+IFERROR(SUMPRODUCT(('白止-S级品'!$A$2:$A$26=$B85)*('白止-S级品'!$D$1:$AV$1=CX$1)*('白止-S级品'!$D$2:$AV$26)),0)+IFERROR(SUMPRODUCT(('乐容-S级品'!$A$4:$A$32=$B85)*('乐容-S级品'!$L$3:$CA$3=CX$1)*('乐容-S级品'!$L$4:$CA$32)),0)</f>
      </c>
      <c r="CY85" s="280">
        <f>IFERROR(SUMPRODUCT(('控温被PRO-S级品'!$B$2:$B$10=$B85)*('控温被PRO-S级品'!$E$1:$BE$1=CY$1)*('控温被PRO-S级品'!$E$2:$BE$10)),0)+IFERROR(SUMPRODUCT(('冬被-S级品'!$B$2:$B$10=$B85)*('冬被-S级品'!$E$1:$AW$1=CY$1)*('冬被-S级品'!$E$2:$AW$10)),0)+IFERROR(SUMPRODUCT(('白止-S级品'!$A$2:$A$26=$B85)*('白止-S级品'!$D$1:$AV$1=CY$1)*('白止-S级品'!$D$2:$AV$26)),0)+IFERROR(SUMPRODUCT(('乐容-S级品'!$A$4:$A$32=$B85)*('乐容-S级品'!$L$3:$CA$3=CY$1)*('乐容-S级品'!$L$4:$CA$32)),0)</f>
      </c>
      <c r="CZ85" s="280">
        <f>IFERROR(SUMPRODUCT(('控温被PRO-S级品'!$B$2:$B$10=$B85)*('控温被PRO-S级品'!$E$1:$BE$1=CZ$1)*('控温被PRO-S级品'!$E$2:$BE$10)),0)+IFERROR(SUMPRODUCT(('冬被-S级品'!$B$2:$B$10=$B85)*('冬被-S级品'!$E$1:$AW$1=CZ$1)*('冬被-S级品'!$E$2:$AW$10)),0)+IFERROR(SUMPRODUCT(('白止-S级品'!$A$2:$A$26=$B85)*('白止-S级品'!$D$1:$AV$1=CZ$1)*('白止-S级品'!$D$2:$AV$26)),0)+IFERROR(SUMPRODUCT(('乐容-S级品'!$A$4:$A$32=$B85)*('乐容-S级品'!$L$3:$CA$3=CZ$1)*('乐容-S级品'!$L$4:$CA$32)),0)</f>
      </c>
      <c r="DA85" s="280">
        <f>IFERROR(SUMPRODUCT(('控温被PRO-S级品'!$B$2:$B$10=$B85)*('控温被PRO-S级品'!$E$1:$BE$1=DA$1)*('控温被PRO-S级品'!$E$2:$BE$10)),0)+IFERROR(SUMPRODUCT(('冬被-S级品'!$B$2:$B$10=$B85)*('冬被-S级品'!$E$1:$AW$1=DA$1)*('冬被-S级品'!$E$2:$AW$10)),0)+IFERROR(SUMPRODUCT(('白止-S级品'!$A$2:$A$26=$B85)*('白止-S级品'!$D$1:$AV$1=DA$1)*('白止-S级品'!$D$2:$AV$26)),0)+IFERROR(SUMPRODUCT(('乐容-S级品'!$A$4:$A$32=$B85)*('乐容-S级品'!$L$3:$CA$3=DA$1)*('乐容-S级品'!$L$4:$CA$32)),0)</f>
      </c>
      <c r="DB85" s="280">
        <f>IFERROR(SUMPRODUCT(('控温被PRO-S级品'!$B$2:$B$10=$B85)*('控温被PRO-S级品'!$E$1:$BE$1=DB$1)*('控温被PRO-S级品'!$E$2:$BE$10)),0)+IFERROR(SUMPRODUCT(('冬被-S级品'!$B$2:$B$10=$B85)*('冬被-S级品'!$E$1:$AW$1=DB$1)*('冬被-S级品'!$E$2:$AW$10)),0)+IFERROR(SUMPRODUCT(('白止-S级品'!$A$2:$A$26=$B85)*('白止-S级品'!$D$1:$AV$1=DB$1)*('白止-S级品'!$D$2:$AV$26)),0)+IFERROR(SUMPRODUCT(('乐容-S级品'!$A$4:$A$32=$B85)*('乐容-S级品'!$L$3:$CA$3=DB$1)*('乐容-S级品'!$L$4:$CA$32)),0)</f>
      </c>
      <c r="DC85" s="280">
        <f>IFERROR(SUMPRODUCT(('控温被PRO-S级品'!$B$2:$B$10=$B85)*('控温被PRO-S级品'!$E$1:$BE$1=DC$1)*('控温被PRO-S级品'!$E$2:$BE$10)),0)+IFERROR(SUMPRODUCT(('冬被-S级品'!$B$2:$B$10=$B85)*('冬被-S级品'!$E$1:$AW$1=DC$1)*('冬被-S级品'!$E$2:$AW$10)),0)+IFERROR(SUMPRODUCT(('白止-S级品'!$A$2:$A$26=$B85)*('白止-S级品'!$D$1:$AV$1=DC$1)*('白止-S级品'!$D$2:$AV$26)),0)+IFERROR(SUMPRODUCT(('乐容-S级品'!$A$4:$A$32=$B85)*('乐容-S级品'!$L$3:$CA$3=DC$1)*('乐容-S级品'!$L$4:$CA$32)),0)</f>
      </c>
      <c r="DD85" s="280">
        <f>IFERROR(SUMPRODUCT(('控温被PRO-S级品'!$B$2:$B$10=$B85)*('控温被PRO-S级品'!$E$1:$BE$1=DD$1)*('控温被PRO-S级品'!$E$2:$BE$10)),0)+IFERROR(SUMPRODUCT(('冬被-S级品'!$B$2:$B$10=$B85)*('冬被-S级品'!$E$1:$AW$1=DD$1)*('冬被-S级品'!$E$2:$AW$10)),0)+IFERROR(SUMPRODUCT(('白止-S级品'!$A$2:$A$26=$B85)*('白止-S级品'!$D$1:$AV$1=DD$1)*('白止-S级品'!$D$2:$AV$26)),0)+IFERROR(SUMPRODUCT(('乐容-S级品'!$A$4:$A$32=$B85)*('乐容-S级品'!$L$3:$CA$3=DD$1)*('乐容-S级品'!$L$4:$CA$32)),0)</f>
      </c>
      <c r="DE85" s="280">
        <f>IFERROR(SUMPRODUCT(('控温被PRO-S级品'!$B$2:$B$10=$B85)*('控温被PRO-S级品'!$E$1:$BE$1=DE$1)*('控温被PRO-S级品'!$E$2:$BE$10)),0)+IFERROR(SUMPRODUCT(('冬被-S级品'!$B$2:$B$10=$B85)*('冬被-S级品'!$E$1:$AW$1=DE$1)*('冬被-S级品'!$E$2:$AW$10)),0)+IFERROR(SUMPRODUCT(('白止-S级品'!$A$2:$A$26=$B85)*('白止-S级品'!$D$1:$AV$1=DE$1)*('白止-S级品'!$D$2:$AV$26)),0)+IFERROR(SUMPRODUCT(('乐容-S级品'!$A$4:$A$32=$B85)*('乐容-S级品'!$L$3:$CA$3=DE$1)*('乐容-S级品'!$L$4:$CA$32)),0)</f>
      </c>
      <c r="DF85" s="280">
        <f>IFERROR(SUMPRODUCT(('控温被PRO-S级品'!$B$2:$B$10=$B85)*('控温被PRO-S级品'!$E$1:$BE$1=DF$1)*('控温被PRO-S级品'!$E$2:$BE$10)),0)+IFERROR(SUMPRODUCT(('冬被-S级品'!$B$2:$B$10=$B85)*('冬被-S级品'!$E$1:$AW$1=DF$1)*('冬被-S级品'!$E$2:$AW$10)),0)+IFERROR(SUMPRODUCT(('白止-S级品'!$A$2:$A$26=$B85)*('白止-S级品'!$D$1:$AV$1=DF$1)*('白止-S级品'!$D$2:$AV$26)),0)+IFERROR(SUMPRODUCT(('乐容-S级品'!$A$4:$A$32=$B85)*('乐容-S级品'!$L$3:$CA$3=DF$1)*('乐容-S级品'!$L$4:$CA$32)),0)</f>
      </c>
      <c r="DG85" s="280">
        <f>IFERROR(SUMPRODUCT(('控温被PRO-S级品'!$B$2:$B$10=$B85)*('控温被PRO-S级品'!$E$1:$BE$1=DG$1)*('控温被PRO-S级品'!$E$2:$BE$10)),0)+IFERROR(SUMPRODUCT(('冬被-S级品'!$B$2:$B$10=$B85)*('冬被-S级品'!$E$1:$AW$1=DG$1)*('冬被-S级品'!$E$2:$AW$10)),0)+IFERROR(SUMPRODUCT(('白止-S级品'!$A$2:$A$26=$B85)*('白止-S级品'!$D$1:$AV$1=DG$1)*('白止-S级品'!$D$2:$AV$26)),0)+IFERROR(SUMPRODUCT(('乐容-S级品'!$A$4:$A$32=$B85)*('乐容-S级品'!$L$3:$CA$3=DG$1)*('乐容-S级品'!$L$4:$CA$32)),0)</f>
      </c>
      <c r="DH85" s="280">
        <f>IFERROR(SUMPRODUCT(('控温被PRO-S级品'!$B$2:$B$10=$B85)*('控温被PRO-S级品'!$E$1:$BE$1=DH$1)*('控温被PRO-S级品'!$E$2:$BE$10)),0)+IFERROR(SUMPRODUCT(('冬被-S级品'!$B$2:$B$10=$B85)*('冬被-S级品'!$E$1:$AW$1=DH$1)*('冬被-S级品'!$E$2:$AW$10)),0)+IFERROR(SUMPRODUCT(('白止-S级品'!$A$2:$A$26=$B85)*('白止-S级品'!$D$1:$AV$1=DH$1)*('白止-S级品'!$D$2:$AV$26)),0)+IFERROR(SUMPRODUCT(('乐容-S级品'!$A$4:$A$32=$B85)*('乐容-S级品'!$L$3:$CA$3=DH$1)*('乐容-S级品'!$L$4:$CA$32)),0)</f>
      </c>
      <c r="DI85" s="280">
        <f>IFERROR(SUMPRODUCT(('控温被PRO-S级品'!$B$2:$B$10=$B85)*('控温被PRO-S级品'!$E$1:$BE$1=DI$1)*('控温被PRO-S级品'!$E$2:$BE$10)),0)+IFERROR(SUMPRODUCT(('冬被-S级品'!$B$2:$B$10=$B85)*('冬被-S级品'!$E$1:$AW$1=DI$1)*('冬被-S级品'!$E$2:$AW$10)),0)+IFERROR(SUMPRODUCT(('白止-S级品'!$A$2:$A$26=$B85)*('白止-S级品'!$D$1:$AV$1=DI$1)*('白止-S级品'!$D$2:$AV$26)),0)+IFERROR(SUMPRODUCT(('乐容-S级品'!$A$4:$A$32=$B85)*('乐容-S级品'!$L$3:$CA$3=DI$1)*('乐容-S级品'!$L$4:$CA$32)),0)</f>
      </c>
      <c r="DJ85" s="280">
        <f>IFERROR(SUMPRODUCT(('控温被PRO-S级品'!$B$2:$B$10=$B85)*('控温被PRO-S级品'!$E$1:$BE$1=DJ$1)*('控温被PRO-S级品'!$E$2:$BE$10)),0)+IFERROR(SUMPRODUCT(('冬被-S级品'!$B$2:$B$10=$B85)*('冬被-S级品'!$E$1:$AW$1=DJ$1)*('冬被-S级品'!$E$2:$AW$10)),0)+IFERROR(SUMPRODUCT(('白止-S级品'!$A$2:$A$26=$B85)*('白止-S级品'!$D$1:$AV$1=DJ$1)*('白止-S级品'!$D$2:$AV$26)),0)+IFERROR(SUMPRODUCT(('乐容-S级品'!$A$4:$A$32=$B85)*('乐容-S级品'!$L$3:$CA$3=DJ$1)*('乐容-S级品'!$L$4:$CA$32)),0)</f>
      </c>
      <c r="DK85" s="280"/>
      <c r="DL85" s="280"/>
      <c r="DM85" s="280"/>
      <c r="DN85" s="280"/>
      <c r="DO85" s="280"/>
      <c r="DP85" s="280"/>
      <c r="DQ85" s="280"/>
      <c r="DR85" s="280"/>
      <c r="DS85" s="280"/>
      <c r="DT85" s="280"/>
      <c r="DU85" s="280"/>
      <c r="DV85" s="280"/>
      <c r="DW85" s="280">
        <f>VLOOKUP(B85,'系统编码规格'!A:C,3,FALSE)</f>
      </c>
      <c r="DX85" s="280"/>
      <c r="DY85" s="280"/>
      <c r="DZ85" s="280"/>
      <c r="EA85" s="280"/>
      <c r="EB85" s="280"/>
      <c r="EC85" s="280"/>
      <c r="ED85" s="280"/>
      <c r="EE85" s="280"/>
      <c r="EF85" s="280"/>
      <c r="EG85" s="280"/>
      <c r="EH85" s="280"/>
      <c r="EI85" s="280"/>
      <c r="EJ85" s="280"/>
      <c r="EK85" s="280"/>
      <c r="EL85" s="280"/>
      <c r="EM85" s="280"/>
      <c r="EN85" s="280"/>
      <c r="EO85" s="280"/>
      <c r="EP85" s="280"/>
      <c r="EQ85" s="280"/>
      <c r="ER85" s="280"/>
      <c r="ES85" s="280"/>
      <c r="ET85" s="280"/>
      <c r="EU85" s="280"/>
      <c r="EV85" s="280"/>
      <c r="EW85" s="280"/>
      <c r="EX85" s="280"/>
      <c r="EY85" s="280"/>
      <c r="EZ85" s="280"/>
      <c r="FA85" s="280"/>
      <c r="FB85" s="280"/>
      <c r="FC85" s="280"/>
      <c r="FD85" s="280"/>
      <c r="FE85" s="280"/>
      <c r="FF85" s="280"/>
      <c r="FG85" s="280"/>
      <c r="FH85" s="280"/>
      <c r="FI85" s="280"/>
      <c r="FJ85" s="280"/>
      <c r="FK85" s="280"/>
      <c r="FL85" s="280"/>
      <c r="FM85" s="280"/>
      <c r="FN85" s="280"/>
      <c r="FO85" s="280"/>
      <c r="FP85" s="280"/>
      <c r="FQ85" s="280"/>
      <c r="FR85" s="280"/>
      <c r="FS85" s="280"/>
      <c r="FT85" s="280"/>
      <c r="FU85" s="280"/>
      <c r="FV85" s="280"/>
      <c r="FW85" s="280"/>
      <c r="FX85" s="280"/>
      <c r="FY85" s="280"/>
      <c r="FZ85" s="280"/>
      <c r="GA85" s="280"/>
      <c r="GB85" s="280"/>
      <c r="GC85" s="280"/>
      <c r="GD85" s="280"/>
      <c r="GE85" s="280"/>
      <c r="GF85" s="280"/>
      <c r="GG85" s="280"/>
      <c r="GH85" s="280"/>
      <c r="GI85" s="280"/>
      <c r="GJ85" s="280"/>
      <c r="GK85" s="280"/>
      <c r="GL85" s="280"/>
      <c r="GM85" s="280"/>
      <c r="GN85" s="280"/>
      <c r="GO85" s="280"/>
      <c r="GP85" s="280"/>
      <c r="GQ85" s="280"/>
      <c r="GR85" s="280"/>
      <c r="GS85" s="280"/>
      <c r="GT85" s="280"/>
      <c r="GU85" s="280"/>
      <c r="GV85" s="280"/>
    </row>
    <row r="86">
      <c r="A86" s="309" t="str">
        <v>乐容</v>
      </c>
      <c r="B86" s="310" t="str">
        <v>0105100052-1.5</v>
      </c>
      <c r="C86" s="309" t="str">
        <v>亚朵星球 普兰特五区舒压垫</v>
      </c>
      <c r="D86" s="309">
        <v>1.5</v>
      </c>
      <c r="E86">
        <f>SUM(F86:GX86)</f>
      </c>
      <c r="F86" s="280">
        <f>IFERROR(SUMPRODUCT(('控温被PRO-S级品'!$B$2:$B$10=$B86)*('控温被PRO-S级品'!$E$1:$BE$1=F$1)*('控温被PRO-S级品'!$E$2:$BE$10)),0)+IFERROR(SUMPRODUCT(('冬被-S级品'!$B$2:$B$10=$B86)*('冬被-S级品'!$E$1:$AW$1=F$1)*('冬被-S级品'!$E$2:$AW$10)),0)+IFERROR(SUMPRODUCT(('白止-S级品'!$A$2:$A$26=$B86)*('白止-S级品'!$D$1:$AV$1=F$1)*('白止-S级品'!$D$2:$AV$26)),0)+IFERROR(SUMPRODUCT(('乐容-S级品'!$A$4:$A$32=$B86)*('乐容-S级品'!$L$3:$CA$3=F$1)*('乐容-S级品'!$L$4:$CA$32)),0)</f>
      </c>
      <c r="G86" s="280">
        <f>IFERROR(SUMPRODUCT(('控温被PRO-S级品'!$B$2:$B$10=$B86)*('控温被PRO-S级品'!$E$1:$BE$1=G$1)*('控温被PRO-S级品'!$E$2:$BE$10)),0)+IFERROR(SUMPRODUCT(('冬被-S级品'!$B$2:$B$10=$B86)*('冬被-S级品'!$E$1:$AW$1=G$1)*('冬被-S级品'!$E$2:$AW$10)),0)+IFERROR(SUMPRODUCT(('白止-S级品'!$A$2:$A$26=$B86)*('白止-S级品'!$D$1:$AV$1=G$1)*('白止-S级品'!$D$2:$AV$26)),0)+IFERROR(SUMPRODUCT(('乐容-S级品'!$A$4:$A$32=$B86)*('乐容-S级品'!$L$3:$CA$3=G$1)*('乐容-S级品'!$L$4:$CA$32)),0)</f>
      </c>
      <c r="H86" s="280">
        <f>IFERROR(SUMPRODUCT(('控温被PRO-S级品'!$B$2:$B$10=$B86)*('控温被PRO-S级品'!$E$1:$BE$1=H$1)*('控温被PRO-S级品'!$E$2:$BE$10)),0)+IFERROR(SUMPRODUCT(('冬被-S级品'!$B$2:$B$10=$B86)*('冬被-S级品'!$E$1:$AW$1=H$1)*('冬被-S级品'!$E$2:$AW$10)),0)+IFERROR(SUMPRODUCT(('白止-S级品'!$A$2:$A$26=$B86)*('白止-S级品'!$D$1:$AV$1=H$1)*('白止-S级品'!$D$2:$AV$26)),0)+IFERROR(SUMPRODUCT(('乐容-S级品'!$A$4:$A$32=$B86)*('乐容-S级品'!$L$3:$CA$3=H$1)*('乐容-S级品'!$L$4:$CA$32)),0)</f>
      </c>
      <c r="I86" s="280">
        <f>IFERROR(SUMPRODUCT(('控温被PRO-S级品'!$B$2:$B$10=$B86)*('控温被PRO-S级品'!$E$1:$BE$1=I$1)*('控温被PRO-S级品'!$E$2:$BE$10)),0)+IFERROR(SUMPRODUCT(('冬被-S级品'!$B$2:$B$10=$B86)*('冬被-S级品'!$E$1:$AW$1=I$1)*('冬被-S级品'!$E$2:$AW$10)),0)+IFERROR(SUMPRODUCT(('白止-S级品'!$A$2:$A$26=$B86)*('白止-S级品'!$D$1:$AV$1=I$1)*('白止-S级品'!$D$2:$AV$26)),0)+IFERROR(SUMPRODUCT(('乐容-S级品'!$A$4:$A$32=$B86)*('乐容-S级品'!$L$3:$CA$3=I$1)*('乐容-S级品'!$L$4:$CA$32)),0)</f>
      </c>
      <c r="J86" s="280">
        <f>IFERROR(SUMPRODUCT(('控温被PRO-S级品'!$B$2:$B$10=$B86)*('控温被PRO-S级品'!$E$1:$BE$1=J$1)*('控温被PRO-S级品'!$E$2:$BE$10)),0)+IFERROR(SUMPRODUCT(('冬被-S级品'!$B$2:$B$10=$B86)*('冬被-S级品'!$E$1:$AW$1=J$1)*('冬被-S级品'!$E$2:$AW$10)),0)+IFERROR(SUMPRODUCT(('白止-S级品'!$A$2:$A$26=$B86)*('白止-S级品'!$D$1:$AV$1=J$1)*('白止-S级品'!$D$2:$AV$26)),0)+IFERROR(SUMPRODUCT(('乐容-S级品'!$A$4:$A$32=$B86)*('乐容-S级品'!$L$3:$CA$3=J$1)*('乐容-S级品'!$L$4:$CA$32)),0)</f>
      </c>
      <c r="K86" s="280">
        <f>IFERROR(SUMPRODUCT(('控温被PRO-S级品'!$B$2:$B$10=$B86)*('控温被PRO-S级品'!$E$1:$BE$1=K$1)*('控温被PRO-S级品'!$E$2:$BE$10)),0)+IFERROR(SUMPRODUCT(('冬被-S级品'!$B$2:$B$10=$B86)*('冬被-S级品'!$E$1:$AW$1=K$1)*('冬被-S级品'!$E$2:$AW$10)),0)+IFERROR(SUMPRODUCT(('白止-S级品'!$A$2:$A$26=$B86)*('白止-S级品'!$D$1:$AV$1=K$1)*('白止-S级品'!$D$2:$AV$26)),0)+IFERROR(SUMPRODUCT(('乐容-S级品'!$A$4:$A$32=$B86)*('乐容-S级品'!$L$3:$CA$3=K$1)*('乐容-S级品'!$L$4:$CA$32)),0)</f>
      </c>
      <c r="L86" s="280">
        <f>IFERROR(SUMPRODUCT(('控温被PRO-S级品'!$B$2:$B$10=$B86)*('控温被PRO-S级品'!$E$1:$BE$1=L$1)*('控温被PRO-S级品'!$E$2:$BE$10)),0)+IFERROR(SUMPRODUCT(('冬被-S级品'!$B$2:$B$10=$B86)*('冬被-S级品'!$E$1:$AW$1=L$1)*('冬被-S级品'!$E$2:$AW$10)),0)+IFERROR(SUMPRODUCT(('白止-S级品'!$A$2:$A$26=$B86)*('白止-S级品'!$D$1:$AV$1=L$1)*('白止-S级品'!$D$2:$AV$26)),0)+IFERROR(SUMPRODUCT(('乐容-S级品'!$A$4:$A$32=$B86)*('乐容-S级品'!$L$3:$CA$3=L$1)*('乐容-S级品'!$L$4:$CA$32)),0)</f>
      </c>
      <c r="M86" s="280">
        <f>IFERROR(SUMPRODUCT(('控温被PRO-S级品'!$B$2:$B$10=$B86)*('控温被PRO-S级品'!$E$1:$BE$1=M$1)*('控温被PRO-S级品'!$E$2:$BE$10)),0)+IFERROR(SUMPRODUCT(('冬被-S级品'!$B$2:$B$10=$B86)*('冬被-S级品'!$E$1:$AW$1=M$1)*('冬被-S级品'!$E$2:$AW$10)),0)+IFERROR(SUMPRODUCT(('白止-S级品'!$A$2:$A$26=$B86)*('白止-S级品'!$D$1:$AV$1=M$1)*('白止-S级品'!$D$2:$AV$26)),0)+IFERROR(SUMPRODUCT(('乐容-S级品'!$A$4:$A$32=$B86)*('乐容-S级品'!$L$3:$CA$3=M$1)*('乐容-S级品'!$L$4:$CA$32)),0)</f>
      </c>
      <c r="N86" s="280">
        <f>IFERROR(SUMPRODUCT(('控温被PRO-S级品'!$B$2:$B$10=$B86)*('控温被PRO-S级品'!$E$1:$BE$1=N$1)*('控温被PRO-S级品'!$E$2:$BE$10)),0)+IFERROR(SUMPRODUCT(('冬被-S级品'!$B$2:$B$10=$B86)*('冬被-S级品'!$E$1:$AW$1=N$1)*('冬被-S级品'!$E$2:$AW$10)),0)+IFERROR(SUMPRODUCT(('白止-S级品'!$A$2:$A$26=$B86)*('白止-S级品'!$D$1:$AV$1=N$1)*('白止-S级品'!$D$2:$AV$26)),0)+IFERROR(SUMPRODUCT(('乐容-S级品'!$A$4:$A$32=$B86)*('乐容-S级品'!$L$3:$CA$3=N$1)*('乐容-S级品'!$L$4:$CA$32)),0)</f>
      </c>
      <c r="O86" s="280">
        <f>IFERROR(SUMPRODUCT(('控温被PRO-S级品'!$B$2:$B$10=$B86)*('控温被PRO-S级品'!$E$1:$BE$1=O$1)*('控温被PRO-S级品'!$E$2:$BE$10)),0)+IFERROR(SUMPRODUCT(('冬被-S级品'!$B$2:$B$10=$B86)*('冬被-S级品'!$E$1:$AW$1=O$1)*('冬被-S级品'!$E$2:$AW$10)),0)+IFERROR(SUMPRODUCT(('白止-S级品'!$A$2:$A$26=$B86)*('白止-S级品'!$D$1:$AV$1=O$1)*('白止-S级品'!$D$2:$AV$26)),0)+IFERROR(SUMPRODUCT(('乐容-S级品'!$A$4:$A$32=$B86)*('乐容-S级品'!$L$3:$CA$3=O$1)*('乐容-S级品'!$L$4:$CA$32)),0)</f>
      </c>
      <c r="P86" s="280">
        <f>IFERROR(SUMPRODUCT(('控温被PRO-S级品'!$B$2:$B$10=$B86)*('控温被PRO-S级品'!$E$1:$BE$1=P$1)*('控温被PRO-S级品'!$E$2:$BE$10)),0)+IFERROR(SUMPRODUCT(('冬被-S级品'!$B$2:$B$10=$B86)*('冬被-S级品'!$E$1:$AW$1=P$1)*('冬被-S级品'!$E$2:$AW$10)),0)+IFERROR(SUMPRODUCT(('白止-S级品'!$A$2:$A$26=$B86)*('白止-S级品'!$D$1:$AV$1=P$1)*('白止-S级品'!$D$2:$AV$26)),0)+IFERROR(SUMPRODUCT(('乐容-S级品'!$A$4:$A$32=$B86)*('乐容-S级品'!$L$3:$CA$3=P$1)*('乐容-S级品'!$L$4:$CA$32)),0)</f>
      </c>
      <c r="Q86" s="280">
        <f>IFERROR(SUMPRODUCT(('控温被PRO-S级品'!$B$2:$B$10=$B86)*('控温被PRO-S级品'!$E$1:$BE$1=Q$1)*('控温被PRO-S级品'!$E$2:$BE$10)),0)+IFERROR(SUMPRODUCT(('冬被-S级品'!$B$2:$B$10=$B86)*('冬被-S级品'!$E$1:$AW$1=Q$1)*('冬被-S级品'!$E$2:$AW$10)),0)+IFERROR(SUMPRODUCT(('白止-S级品'!$A$2:$A$26=$B86)*('白止-S级品'!$D$1:$AV$1=Q$1)*('白止-S级品'!$D$2:$AV$26)),0)+IFERROR(SUMPRODUCT(('乐容-S级品'!$A$4:$A$32=$B86)*('乐容-S级品'!$L$3:$CA$3=Q$1)*('乐容-S级品'!$L$4:$CA$32)),0)</f>
      </c>
      <c r="R86" s="280">
        <f>IFERROR(SUMPRODUCT(('控温被PRO-S级品'!$B$2:$B$10=$B86)*('控温被PRO-S级品'!$E$1:$BE$1=R$1)*('控温被PRO-S级品'!$E$2:$BE$10)),0)+IFERROR(SUMPRODUCT(('冬被-S级品'!$B$2:$B$10=$B86)*('冬被-S级品'!$E$1:$AW$1=R$1)*('冬被-S级品'!$E$2:$AW$10)),0)+IFERROR(SUMPRODUCT(('白止-S级品'!$A$2:$A$26=$B86)*('白止-S级品'!$D$1:$AV$1=R$1)*('白止-S级品'!$D$2:$AV$26)),0)+IFERROR(SUMPRODUCT(('乐容-S级品'!$A$4:$A$32=$B86)*('乐容-S级品'!$L$3:$CA$3=R$1)*('乐容-S级品'!$L$4:$CA$32)),0)</f>
      </c>
      <c r="S86" s="280">
        <f>IFERROR(SUMPRODUCT(('控温被PRO-S级品'!$B$2:$B$10=$B86)*('控温被PRO-S级品'!$E$1:$BE$1=S$1)*('控温被PRO-S级品'!$E$2:$BE$10)),0)+IFERROR(SUMPRODUCT(('冬被-S级品'!$B$2:$B$10=$B86)*('冬被-S级品'!$E$1:$AW$1=S$1)*('冬被-S级品'!$E$2:$AW$10)),0)+IFERROR(SUMPRODUCT(('白止-S级品'!$A$2:$A$26=$B86)*('白止-S级品'!$D$1:$AV$1=S$1)*('白止-S级品'!$D$2:$AV$26)),0)+IFERROR(SUMPRODUCT(('乐容-S级品'!$A$4:$A$32=$B86)*('乐容-S级品'!$L$3:$CA$3=S$1)*('乐容-S级品'!$L$4:$CA$32)),0)</f>
      </c>
      <c r="T86" s="280">
        <f>IFERROR(SUMPRODUCT(('控温被PRO-S级品'!$B$2:$B$10=$B86)*('控温被PRO-S级品'!$E$1:$BE$1=T$1)*('控温被PRO-S级品'!$E$2:$BE$10)),0)+IFERROR(SUMPRODUCT(('冬被-S级品'!$B$2:$B$10=$B86)*('冬被-S级品'!$E$1:$AW$1=T$1)*('冬被-S级品'!$E$2:$AW$10)),0)+IFERROR(SUMPRODUCT(('白止-S级品'!$A$2:$A$26=$B86)*('白止-S级品'!$D$1:$AV$1=T$1)*('白止-S级品'!$D$2:$AV$26)),0)+IFERROR(SUMPRODUCT(('乐容-S级品'!$A$4:$A$32=$B86)*('乐容-S级品'!$L$3:$CA$3=T$1)*('乐容-S级品'!$L$4:$CA$32)),0)</f>
      </c>
      <c r="U86" s="280">
        <f>IFERROR(SUMPRODUCT(('控温被PRO-S级品'!$B$2:$B$10=$B86)*('控温被PRO-S级品'!$E$1:$BE$1=U$1)*('控温被PRO-S级品'!$E$2:$BE$10)),0)+IFERROR(SUMPRODUCT(('冬被-S级品'!$B$2:$B$10=$B86)*('冬被-S级品'!$E$1:$AW$1=U$1)*('冬被-S级品'!$E$2:$AW$10)),0)+IFERROR(SUMPRODUCT(('白止-S级品'!$A$2:$A$26=$B86)*('白止-S级品'!$D$1:$AV$1=U$1)*('白止-S级品'!$D$2:$AV$26)),0)+IFERROR(SUMPRODUCT(('乐容-S级品'!$A$4:$A$32=$B86)*('乐容-S级品'!$L$3:$CA$3=U$1)*('乐容-S级品'!$L$4:$CA$32)),0)</f>
      </c>
      <c r="V86" s="280">
        <f>IFERROR(SUMPRODUCT(('控温被PRO-S级品'!$B$2:$B$10=$B86)*('控温被PRO-S级品'!$E$1:$BE$1=V$1)*('控温被PRO-S级品'!$E$2:$BE$10)),0)+IFERROR(SUMPRODUCT(('冬被-S级品'!$B$2:$B$10=$B86)*('冬被-S级品'!$E$1:$AW$1=V$1)*('冬被-S级品'!$E$2:$AW$10)),0)+IFERROR(SUMPRODUCT(('白止-S级品'!$A$2:$A$26=$B86)*('白止-S级品'!$D$1:$AV$1=V$1)*('白止-S级品'!$D$2:$AV$26)),0)+IFERROR(SUMPRODUCT(('乐容-S级品'!$A$4:$A$32=$B86)*('乐容-S级品'!$L$3:$CA$3=V$1)*('乐容-S级品'!$L$4:$CA$32)),0)</f>
      </c>
      <c r="W86" s="280">
        <f>IFERROR(SUMPRODUCT(('控温被PRO-S级品'!$B$2:$B$10=$B86)*('控温被PRO-S级品'!$E$1:$BE$1=W$1)*('控温被PRO-S级品'!$E$2:$BE$10)),0)+IFERROR(SUMPRODUCT(('冬被-S级品'!$B$2:$B$10=$B86)*('冬被-S级品'!$E$1:$AW$1=W$1)*('冬被-S级品'!$E$2:$AW$10)),0)+IFERROR(SUMPRODUCT(('白止-S级品'!$A$2:$A$26=$B86)*('白止-S级品'!$D$1:$AV$1=W$1)*('白止-S级品'!$D$2:$AV$26)),0)+IFERROR(SUMPRODUCT(('乐容-S级品'!$A$4:$A$32=$B86)*('乐容-S级品'!$L$3:$CA$3=W$1)*('乐容-S级品'!$L$4:$CA$32)),0)</f>
      </c>
      <c r="X86" s="280">
        <f>IFERROR(SUMPRODUCT(('控温被PRO-S级品'!$B$2:$B$10=$B86)*('控温被PRO-S级品'!$E$1:$BE$1=X$1)*('控温被PRO-S级品'!$E$2:$BE$10)),0)+IFERROR(SUMPRODUCT(('冬被-S级品'!$B$2:$B$10=$B86)*('冬被-S级品'!$E$1:$AW$1=X$1)*('冬被-S级品'!$E$2:$AW$10)),0)+IFERROR(SUMPRODUCT(('白止-S级品'!$A$2:$A$26=$B86)*('白止-S级品'!$D$1:$AV$1=X$1)*('白止-S级品'!$D$2:$AV$26)),0)+IFERROR(SUMPRODUCT(('乐容-S级品'!$A$4:$A$32=$B86)*('乐容-S级品'!$L$3:$CA$3=X$1)*('乐容-S级品'!$L$4:$CA$32)),0)</f>
      </c>
      <c r="Y86" s="280">
        <f>IFERROR(SUMPRODUCT(('控温被PRO-S级品'!$B$2:$B$10=$B86)*('控温被PRO-S级品'!$E$1:$BE$1=Y$1)*('控温被PRO-S级品'!$E$2:$BE$10)),0)+IFERROR(SUMPRODUCT(('冬被-S级品'!$B$2:$B$10=$B86)*('冬被-S级品'!$E$1:$AW$1=Y$1)*('冬被-S级品'!$E$2:$AW$10)),0)+IFERROR(SUMPRODUCT(('白止-S级品'!$A$2:$A$26=$B86)*('白止-S级品'!$D$1:$AV$1=Y$1)*('白止-S级品'!$D$2:$AV$26)),0)+IFERROR(SUMPRODUCT(('乐容-S级品'!$A$4:$A$32=$B86)*('乐容-S级品'!$L$3:$CA$3=Y$1)*('乐容-S级品'!$L$4:$CA$32)),0)</f>
      </c>
      <c r="Z86" s="280">
        <f>IFERROR(SUMPRODUCT(('控温被PRO-S级品'!$B$2:$B$10=$B86)*('控温被PRO-S级品'!$E$1:$BE$1=Z$1)*('控温被PRO-S级品'!$E$2:$BE$10)),0)+IFERROR(SUMPRODUCT(('冬被-S级品'!$B$2:$B$10=$B86)*('冬被-S级品'!$E$1:$AW$1=Z$1)*('冬被-S级品'!$E$2:$AW$10)),0)+IFERROR(SUMPRODUCT(('白止-S级品'!$A$2:$A$26=$B86)*('白止-S级品'!$D$1:$AV$1=Z$1)*('白止-S级品'!$D$2:$AV$26)),0)+IFERROR(SUMPRODUCT(('乐容-S级品'!$A$4:$A$32=$B86)*('乐容-S级品'!$L$3:$CA$3=Z$1)*('乐容-S级品'!$L$4:$CA$32)),0)</f>
      </c>
      <c r="AA86" s="280">
        <f>IFERROR(SUMPRODUCT(('控温被PRO-S级品'!$B$2:$B$10=$B86)*('控温被PRO-S级品'!$E$1:$BE$1=AA$1)*('控温被PRO-S级品'!$E$2:$BE$10)),0)+IFERROR(SUMPRODUCT(('冬被-S级品'!$B$2:$B$10=$B86)*('冬被-S级品'!$E$1:$AW$1=AA$1)*('冬被-S级品'!$E$2:$AW$10)),0)+IFERROR(SUMPRODUCT(('白止-S级品'!$A$2:$A$26=$B86)*('白止-S级品'!$D$1:$AV$1=AA$1)*('白止-S级品'!$D$2:$AV$26)),0)+IFERROR(SUMPRODUCT(('乐容-S级品'!$A$4:$A$32=$B86)*('乐容-S级品'!$L$3:$CA$3=AA$1)*('乐容-S级品'!$L$4:$CA$32)),0)</f>
      </c>
      <c r="AB86" s="280">
        <f>IFERROR(SUMPRODUCT(('控温被PRO-S级品'!$B$2:$B$10=$B86)*('控温被PRO-S级品'!$E$1:$BE$1=AB$1)*('控温被PRO-S级品'!$E$2:$BE$10)),0)+IFERROR(SUMPRODUCT(('冬被-S级品'!$B$2:$B$10=$B86)*('冬被-S级品'!$E$1:$AW$1=AB$1)*('冬被-S级品'!$E$2:$AW$10)),0)+IFERROR(SUMPRODUCT(('白止-S级品'!$A$2:$A$26=$B86)*('白止-S级品'!$D$1:$AV$1=AB$1)*('白止-S级品'!$D$2:$AV$26)),0)+IFERROR(SUMPRODUCT(('乐容-S级品'!$A$4:$A$32=$B86)*('乐容-S级品'!$L$3:$CA$3=AB$1)*('乐容-S级品'!$L$4:$CA$32)),0)</f>
      </c>
      <c r="AC86" s="280">
        <f>IFERROR(SUMPRODUCT(('控温被PRO-S级品'!$B$2:$B$10=$B86)*('控温被PRO-S级品'!$E$1:$BE$1=AC$1)*('控温被PRO-S级品'!$E$2:$BE$10)),0)+IFERROR(SUMPRODUCT(('冬被-S级品'!$B$2:$B$10=$B86)*('冬被-S级品'!$E$1:$AW$1=AC$1)*('冬被-S级品'!$E$2:$AW$10)),0)+IFERROR(SUMPRODUCT(('白止-S级品'!$A$2:$A$26=$B86)*('白止-S级品'!$D$1:$AV$1=AC$1)*('白止-S级品'!$D$2:$AV$26)),0)+IFERROR(SUMPRODUCT(('乐容-S级品'!$A$4:$A$32=$B86)*('乐容-S级品'!$L$3:$CA$3=AC$1)*('乐容-S级品'!$L$4:$CA$32)),0)</f>
      </c>
      <c r="AD86" s="280">
        <f>IFERROR(SUMPRODUCT(('控温被PRO-S级品'!$B$2:$B$10=$B86)*('控温被PRO-S级品'!$E$1:$BE$1=AD$1)*('控温被PRO-S级品'!$E$2:$BE$10)),0)+IFERROR(SUMPRODUCT(('冬被-S级品'!$B$2:$B$10=$B86)*('冬被-S级品'!$E$1:$AW$1=AD$1)*('冬被-S级品'!$E$2:$AW$10)),0)+IFERROR(SUMPRODUCT(('白止-S级品'!$A$2:$A$26=$B86)*('白止-S级品'!$D$1:$AV$1=AD$1)*('白止-S级品'!$D$2:$AV$26)),0)+IFERROR(SUMPRODUCT(('乐容-S级品'!$A$4:$A$32=$B86)*('乐容-S级品'!$L$3:$CA$3=AD$1)*('乐容-S级品'!$L$4:$CA$32)),0)</f>
      </c>
      <c r="AE86" s="280">
        <f>IFERROR(SUMPRODUCT(('控温被PRO-S级品'!$B$2:$B$10=$B86)*('控温被PRO-S级品'!$E$1:$BE$1=AE$1)*('控温被PRO-S级品'!$E$2:$BE$10)),0)+IFERROR(SUMPRODUCT(('冬被-S级品'!$B$2:$B$10=$B86)*('冬被-S级品'!$E$1:$AW$1=AE$1)*('冬被-S级品'!$E$2:$AW$10)),0)+IFERROR(SUMPRODUCT(('白止-S级品'!$A$2:$A$26=$B86)*('白止-S级品'!$D$1:$AV$1=AE$1)*('白止-S级品'!$D$2:$AV$26)),0)+IFERROR(SUMPRODUCT(('乐容-S级品'!$A$4:$A$32=$B86)*('乐容-S级品'!$L$3:$CA$3=AE$1)*('乐容-S级品'!$L$4:$CA$32)),0)</f>
      </c>
      <c r="AF86" s="280">
        <f>IFERROR(SUMPRODUCT(('控温被PRO-S级品'!$B$2:$B$10=$B86)*('控温被PRO-S级品'!$E$1:$BE$1=AF$1)*('控温被PRO-S级品'!$E$2:$BE$10)),0)+IFERROR(SUMPRODUCT(('冬被-S级品'!$B$2:$B$10=$B86)*('冬被-S级品'!$E$1:$AW$1=AF$1)*('冬被-S级品'!$E$2:$AW$10)),0)+IFERROR(SUMPRODUCT(('白止-S级品'!$A$2:$A$26=$B86)*('白止-S级品'!$D$1:$AV$1=AF$1)*('白止-S级品'!$D$2:$AV$26)),0)+IFERROR(SUMPRODUCT(('乐容-S级品'!$A$4:$A$32=$B86)*('乐容-S级品'!$L$3:$CA$3=AF$1)*('乐容-S级品'!$L$4:$CA$32)),0)</f>
      </c>
      <c r="AG86" s="280">
        <f>IFERROR(SUMPRODUCT(('控温被PRO-S级品'!$B$2:$B$10=$B86)*('控温被PRO-S级品'!$E$1:$BE$1=AG$1)*('控温被PRO-S级品'!$E$2:$BE$10)),0)+IFERROR(SUMPRODUCT(('冬被-S级品'!$B$2:$B$10=$B86)*('冬被-S级品'!$E$1:$AW$1=AG$1)*('冬被-S级品'!$E$2:$AW$10)),0)+IFERROR(SUMPRODUCT(('白止-S级品'!$A$2:$A$26=$B86)*('白止-S级品'!$D$1:$AV$1=AG$1)*('白止-S级品'!$D$2:$AV$26)),0)+IFERROR(SUMPRODUCT(('乐容-S级品'!$A$4:$A$32=$B86)*('乐容-S级品'!$L$3:$CA$3=AG$1)*('乐容-S级品'!$L$4:$CA$32)),0)</f>
      </c>
      <c r="AH86" s="280">
        <f>IFERROR(SUMPRODUCT(('控温被PRO-S级品'!$B$2:$B$10=$B86)*('控温被PRO-S级品'!$E$1:$BE$1=AH$1)*('控温被PRO-S级品'!$E$2:$BE$10)),0)+IFERROR(SUMPRODUCT(('冬被-S级品'!$B$2:$B$10=$B86)*('冬被-S级品'!$E$1:$AW$1=AH$1)*('冬被-S级品'!$E$2:$AW$10)),0)+IFERROR(SUMPRODUCT(('白止-S级品'!$A$2:$A$26=$B86)*('白止-S级品'!$D$1:$AV$1=AH$1)*('白止-S级品'!$D$2:$AV$26)),0)+IFERROR(SUMPRODUCT(('乐容-S级品'!$A$4:$A$32=$B86)*('乐容-S级品'!$L$3:$CA$3=AH$1)*('乐容-S级品'!$L$4:$CA$32)),0)</f>
      </c>
      <c r="AI86" s="280">
        <f>IFERROR(SUMPRODUCT(('控温被PRO-S级品'!$B$2:$B$10=$B86)*('控温被PRO-S级品'!$E$1:$BE$1=AI$1)*('控温被PRO-S级品'!$E$2:$BE$10)),0)+IFERROR(SUMPRODUCT(('冬被-S级品'!$B$2:$B$10=$B86)*('冬被-S级品'!$E$1:$AW$1=AI$1)*('冬被-S级品'!$E$2:$AW$10)),0)+IFERROR(SUMPRODUCT(('白止-S级品'!$A$2:$A$26=$B86)*('白止-S级品'!$D$1:$AV$1=AI$1)*('白止-S级品'!$D$2:$AV$26)),0)+IFERROR(SUMPRODUCT(('乐容-S级品'!$A$4:$A$32=$B86)*('乐容-S级品'!$L$3:$CA$3=AI$1)*('乐容-S级品'!$L$4:$CA$32)),0)</f>
      </c>
      <c r="AJ86" s="280">
        <f>IFERROR(SUMPRODUCT(('控温被PRO-S级品'!$B$2:$B$10=$B86)*('控温被PRO-S级品'!$E$1:$BE$1=AJ$1)*('控温被PRO-S级品'!$E$2:$BE$10)),0)+IFERROR(SUMPRODUCT(('冬被-S级品'!$B$2:$B$10=$B86)*('冬被-S级品'!$E$1:$AW$1=AJ$1)*('冬被-S级品'!$E$2:$AW$10)),0)+IFERROR(SUMPRODUCT(('白止-S级品'!$A$2:$A$26=$B86)*('白止-S级品'!$D$1:$AV$1=AJ$1)*('白止-S级品'!$D$2:$AV$26)),0)+IFERROR(SUMPRODUCT(('乐容-S级品'!$A$4:$A$32=$B86)*('乐容-S级品'!$L$3:$CA$3=AJ$1)*('乐容-S级品'!$L$4:$CA$32)),0)</f>
      </c>
      <c r="AK86" s="280">
        <f>IFERROR(SUMPRODUCT(('控温被PRO-S级品'!$B$2:$B$10=$B86)*('控温被PRO-S级品'!$E$1:$BE$1=AK$1)*('控温被PRO-S级品'!$E$2:$BE$10)),0)+IFERROR(SUMPRODUCT(('冬被-S级品'!$B$2:$B$10=$B86)*('冬被-S级品'!$E$1:$AW$1=AK$1)*('冬被-S级品'!$E$2:$AW$10)),0)+IFERROR(SUMPRODUCT(('白止-S级品'!$A$2:$A$26=$B86)*('白止-S级品'!$D$1:$AV$1=AK$1)*('白止-S级品'!$D$2:$AV$26)),0)+IFERROR(SUMPRODUCT(('乐容-S级品'!$A$4:$A$32=$B86)*('乐容-S级品'!$L$3:$CA$3=AK$1)*('乐容-S级品'!$L$4:$CA$32)),0)</f>
      </c>
      <c r="AL86" s="280">
        <f>IFERROR(SUMPRODUCT(('控温被PRO-S级品'!$B$2:$B$10=$B86)*('控温被PRO-S级品'!$E$1:$BE$1=AL$1)*('控温被PRO-S级品'!$E$2:$BE$10)),0)+IFERROR(SUMPRODUCT(('冬被-S级品'!$B$2:$B$10=$B86)*('冬被-S级品'!$E$1:$AW$1=AL$1)*('冬被-S级品'!$E$2:$AW$10)),0)+IFERROR(SUMPRODUCT(('白止-S级品'!$A$2:$A$26=$B86)*('白止-S级品'!$D$1:$AV$1=AL$1)*('白止-S级品'!$D$2:$AV$26)),0)+IFERROR(SUMPRODUCT(('乐容-S级品'!$A$4:$A$32=$B86)*('乐容-S级品'!$L$3:$CA$3=AL$1)*('乐容-S级品'!$L$4:$CA$32)),0)</f>
      </c>
      <c r="AM86" s="280">
        <f>IFERROR(SUMPRODUCT(('控温被PRO-S级品'!$B$2:$B$10=$B86)*('控温被PRO-S级品'!$E$1:$BE$1=AM$1)*('控温被PRO-S级品'!$E$2:$BE$10)),0)+IFERROR(SUMPRODUCT(('冬被-S级品'!$B$2:$B$10=$B86)*('冬被-S级品'!$E$1:$AW$1=AM$1)*('冬被-S级品'!$E$2:$AW$10)),0)+IFERROR(SUMPRODUCT(('白止-S级品'!$A$2:$A$26=$B86)*('白止-S级品'!$D$1:$AV$1=AM$1)*('白止-S级品'!$D$2:$AV$26)),0)+IFERROR(SUMPRODUCT(('乐容-S级品'!$A$4:$A$32=$B86)*('乐容-S级品'!$L$3:$CA$3=AM$1)*('乐容-S级品'!$L$4:$CA$32)),0)</f>
      </c>
      <c r="AN86" s="280">
        <f>IFERROR(SUMPRODUCT(('控温被PRO-S级品'!$B$2:$B$10=$B86)*('控温被PRO-S级品'!$E$1:$BE$1=AN$1)*('控温被PRO-S级品'!$E$2:$BE$10)),0)+IFERROR(SUMPRODUCT(('冬被-S级品'!$B$2:$B$10=$B86)*('冬被-S级品'!$E$1:$AW$1=AN$1)*('冬被-S级品'!$E$2:$AW$10)),0)+IFERROR(SUMPRODUCT(('白止-S级品'!$A$2:$A$26=$B86)*('白止-S级品'!$D$1:$AV$1=AN$1)*('白止-S级品'!$D$2:$AV$26)),0)+IFERROR(SUMPRODUCT(('乐容-S级品'!$A$4:$A$32=$B86)*('乐容-S级品'!$L$3:$CA$3=AN$1)*('乐容-S级品'!$L$4:$CA$32)),0)</f>
      </c>
      <c r="AO86" s="280">
        <f>IFERROR(SUMPRODUCT(('控温被PRO-S级品'!$B$2:$B$10=$B86)*('控温被PRO-S级品'!$E$1:$BE$1=AO$1)*('控温被PRO-S级品'!$E$2:$BE$10)),0)+IFERROR(SUMPRODUCT(('冬被-S级品'!$B$2:$B$10=$B86)*('冬被-S级品'!$E$1:$AW$1=AO$1)*('冬被-S级品'!$E$2:$AW$10)),0)+IFERROR(SUMPRODUCT(('白止-S级品'!$A$2:$A$26=$B86)*('白止-S级品'!$D$1:$AV$1=AO$1)*('白止-S级品'!$D$2:$AV$26)),0)+IFERROR(SUMPRODUCT(('乐容-S级品'!$A$4:$A$32=$B86)*('乐容-S级品'!$L$3:$CA$3=AO$1)*('乐容-S级品'!$L$4:$CA$32)),0)</f>
      </c>
      <c r="AP86" s="280">
        <f>IFERROR(SUMPRODUCT(('控温被PRO-S级品'!$B$2:$B$10=$B86)*('控温被PRO-S级品'!$E$1:$BE$1=AP$1)*('控温被PRO-S级品'!$E$2:$BE$10)),0)+IFERROR(SUMPRODUCT(('冬被-S级品'!$B$2:$B$10=$B86)*('冬被-S级品'!$E$1:$AW$1=AP$1)*('冬被-S级品'!$E$2:$AW$10)),0)+IFERROR(SUMPRODUCT(('白止-S级品'!$A$2:$A$26=$B86)*('白止-S级品'!$D$1:$AV$1=AP$1)*('白止-S级品'!$D$2:$AV$26)),0)+IFERROR(SUMPRODUCT(('乐容-S级品'!$A$4:$A$32=$B86)*('乐容-S级品'!$L$3:$CA$3=AP$1)*('乐容-S级品'!$L$4:$CA$32)),0)</f>
      </c>
      <c r="AQ86" s="280">
        <f>IFERROR(SUMPRODUCT(('控温被PRO-S级品'!$B$2:$B$10=$B86)*('控温被PRO-S级品'!$E$1:$BE$1=AQ$1)*('控温被PRO-S级品'!$E$2:$BE$10)),0)+IFERROR(SUMPRODUCT(('冬被-S级品'!$B$2:$B$10=$B86)*('冬被-S级品'!$E$1:$AW$1=AQ$1)*('冬被-S级品'!$E$2:$AW$10)),0)+IFERROR(SUMPRODUCT(('白止-S级品'!$A$2:$A$26=$B86)*('白止-S级品'!$D$1:$AV$1=AQ$1)*('白止-S级品'!$D$2:$AV$26)),0)+IFERROR(SUMPRODUCT(('乐容-S级品'!$A$4:$A$32=$B86)*('乐容-S级品'!$L$3:$CA$3=AQ$1)*('乐容-S级品'!$L$4:$CA$32)),0)</f>
      </c>
      <c r="AR86" s="280">
        <f>IFERROR(SUMPRODUCT(('控温被PRO-S级品'!$B$2:$B$10=$B86)*('控温被PRO-S级品'!$E$1:$BE$1=AR$1)*('控温被PRO-S级品'!$E$2:$BE$10)),0)+IFERROR(SUMPRODUCT(('冬被-S级品'!$B$2:$B$10=$B86)*('冬被-S级品'!$E$1:$AW$1=AR$1)*('冬被-S级品'!$E$2:$AW$10)),0)+IFERROR(SUMPRODUCT(('白止-S级品'!$A$2:$A$26=$B86)*('白止-S级品'!$D$1:$AV$1=AR$1)*('白止-S级品'!$D$2:$AV$26)),0)+IFERROR(SUMPRODUCT(('乐容-S级品'!$A$4:$A$32=$B86)*('乐容-S级品'!$L$3:$CA$3=AR$1)*('乐容-S级品'!$L$4:$CA$32)),0)</f>
      </c>
      <c r="AS86" s="280">
        <f>IFERROR(SUMPRODUCT(('控温被PRO-S级品'!$B$2:$B$10=$B86)*('控温被PRO-S级品'!$E$1:$BE$1=AS$1)*('控温被PRO-S级品'!$E$2:$BE$10)),0)+IFERROR(SUMPRODUCT(('冬被-S级品'!$B$2:$B$10=$B86)*('冬被-S级品'!$E$1:$AW$1=AS$1)*('冬被-S级品'!$E$2:$AW$10)),0)+IFERROR(SUMPRODUCT(('白止-S级品'!$A$2:$A$26=$B86)*('白止-S级品'!$D$1:$AV$1=AS$1)*('白止-S级品'!$D$2:$AV$26)),0)+IFERROR(SUMPRODUCT(('乐容-S级品'!$A$4:$A$32=$B86)*('乐容-S级品'!$L$3:$CA$3=AS$1)*('乐容-S级品'!$L$4:$CA$32)),0)</f>
      </c>
      <c r="AT86" s="280">
        <f>IFERROR(SUMPRODUCT(('控温被PRO-S级品'!$B$2:$B$10=$B86)*('控温被PRO-S级品'!$E$1:$BE$1=AT$1)*('控温被PRO-S级品'!$E$2:$BE$10)),0)+IFERROR(SUMPRODUCT(('冬被-S级品'!$B$2:$B$10=$B86)*('冬被-S级品'!$E$1:$AW$1=AT$1)*('冬被-S级品'!$E$2:$AW$10)),0)+IFERROR(SUMPRODUCT(('白止-S级品'!$A$2:$A$26=$B86)*('白止-S级品'!$D$1:$AV$1=AT$1)*('白止-S级品'!$D$2:$AV$26)),0)+IFERROR(SUMPRODUCT(('乐容-S级品'!$A$4:$A$32=$B86)*('乐容-S级品'!$L$3:$CA$3=AT$1)*('乐容-S级品'!$L$4:$CA$32)),0)</f>
      </c>
      <c r="AU86" s="280">
        <f>IFERROR(SUMPRODUCT(('控温被PRO-S级品'!$B$2:$B$10=$B86)*('控温被PRO-S级品'!$E$1:$BE$1=AU$1)*('控温被PRO-S级品'!$E$2:$BE$10)),0)+IFERROR(SUMPRODUCT(('冬被-S级品'!$B$2:$B$10=$B86)*('冬被-S级品'!$E$1:$AW$1=AU$1)*('冬被-S级品'!$E$2:$AW$10)),0)+IFERROR(SUMPRODUCT(('白止-S级品'!$A$2:$A$26=$B86)*('白止-S级品'!$D$1:$AV$1=AU$1)*('白止-S级品'!$D$2:$AV$26)),0)+IFERROR(SUMPRODUCT(('乐容-S级品'!$A$4:$A$32=$B86)*('乐容-S级品'!$L$3:$CA$3=AU$1)*('乐容-S级品'!$L$4:$CA$32)),0)</f>
      </c>
      <c r="AV86" s="280">
        <f>IFERROR(SUMPRODUCT(('控温被PRO-S级品'!$B$2:$B$10=$B86)*('控温被PRO-S级品'!$E$1:$BE$1=AV$1)*('控温被PRO-S级品'!$E$2:$BE$10)),0)+IFERROR(SUMPRODUCT(('冬被-S级品'!$B$2:$B$10=$B86)*('冬被-S级品'!$E$1:$AW$1=AV$1)*('冬被-S级品'!$E$2:$AW$10)),0)+IFERROR(SUMPRODUCT(('白止-S级品'!$A$2:$A$26=$B86)*('白止-S级品'!$D$1:$AV$1=AV$1)*('白止-S级品'!$D$2:$AV$26)),0)+IFERROR(SUMPRODUCT(('乐容-S级品'!$A$4:$A$32=$B86)*('乐容-S级品'!$L$3:$CA$3=AV$1)*('乐容-S级品'!$L$4:$CA$32)),0)</f>
      </c>
      <c r="AW86" s="280">
        <f>IFERROR(SUMPRODUCT(('控温被PRO-S级品'!$B$2:$B$10=$B86)*('控温被PRO-S级品'!$E$1:$BE$1=AW$1)*('控温被PRO-S级品'!$E$2:$BE$10)),0)+IFERROR(SUMPRODUCT(('冬被-S级品'!$B$2:$B$10=$B86)*('冬被-S级品'!$E$1:$AW$1=AW$1)*('冬被-S级品'!$E$2:$AW$10)),0)+IFERROR(SUMPRODUCT(('白止-S级品'!$A$2:$A$26=$B86)*('白止-S级品'!$D$1:$AV$1=AW$1)*('白止-S级品'!$D$2:$AV$26)),0)+IFERROR(SUMPRODUCT(('乐容-S级品'!$A$4:$A$32=$B86)*('乐容-S级品'!$L$3:$CA$3=AW$1)*('乐容-S级品'!$L$4:$CA$32)),0)</f>
      </c>
      <c r="AX86" s="280">
        <f>IFERROR(SUMPRODUCT(('控温被PRO-S级品'!$B$2:$B$10=$B86)*('控温被PRO-S级品'!$E$1:$BE$1=AX$1)*('控温被PRO-S级品'!$E$2:$BE$10)),0)+IFERROR(SUMPRODUCT(('冬被-S级品'!$B$2:$B$10=$B86)*('冬被-S级品'!$E$1:$AW$1=AX$1)*('冬被-S级品'!$E$2:$AW$10)),0)+IFERROR(SUMPRODUCT(('白止-S级品'!$A$2:$A$26=$B86)*('白止-S级品'!$D$1:$AV$1=AX$1)*('白止-S级品'!$D$2:$AV$26)),0)+IFERROR(SUMPRODUCT(('乐容-S级品'!$A$4:$A$32=$B86)*('乐容-S级品'!$L$3:$CA$3=AX$1)*('乐容-S级品'!$L$4:$CA$32)),0)</f>
      </c>
      <c r="AY86" s="280">
        <f>IFERROR(SUMPRODUCT(('控温被PRO-S级品'!$B$2:$B$10=$B86)*('控温被PRO-S级品'!$E$1:$BE$1=AY$1)*('控温被PRO-S级品'!$E$2:$BE$10)),0)+IFERROR(SUMPRODUCT(('冬被-S级品'!$B$2:$B$10=$B86)*('冬被-S级品'!$E$1:$AW$1=AY$1)*('冬被-S级品'!$E$2:$AW$10)),0)+IFERROR(SUMPRODUCT(('白止-S级品'!$A$2:$A$26=$B86)*('白止-S级品'!$D$1:$AV$1=AY$1)*('白止-S级品'!$D$2:$AV$26)),0)+IFERROR(SUMPRODUCT(('乐容-S级品'!$A$4:$A$32=$B86)*('乐容-S级品'!$L$3:$CA$3=AY$1)*('乐容-S级品'!$L$4:$CA$32)),0)</f>
      </c>
      <c r="AZ86" s="280">
        <f>IFERROR(SUMPRODUCT(('控温被PRO-S级品'!$B$2:$B$10=$B86)*('控温被PRO-S级品'!$E$1:$BE$1=AZ$1)*('控温被PRO-S级品'!$E$2:$BE$10)),0)+IFERROR(SUMPRODUCT(('冬被-S级品'!$B$2:$B$10=$B86)*('冬被-S级品'!$E$1:$AW$1=AZ$1)*('冬被-S级品'!$E$2:$AW$10)),0)+IFERROR(SUMPRODUCT(('白止-S级品'!$A$2:$A$26=$B86)*('白止-S级品'!$D$1:$AV$1=AZ$1)*('白止-S级品'!$D$2:$AV$26)),0)+IFERROR(SUMPRODUCT(('乐容-S级品'!$A$4:$A$32=$B86)*('乐容-S级品'!$L$3:$CA$3=AZ$1)*('乐容-S级品'!$L$4:$CA$32)),0)</f>
      </c>
      <c r="BA86" s="280">
        <f>IFERROR(SUMPRODUCT(('控温被PRO-S级品'!$B$2:$B$10=$B86)*('控温被PRO-S级品'!$E$1:$BE$1=BA$1)*('控温被PRO-S级品'!$E$2:$BE$10)),0)+IFERROR(SUMPRODUCT(('冬被-S级品'!$B$2:$B$10=$B86)*('冬被-S级品'!$E$1:$AW$1=BA$1)*('冬被-S级品'!$E$2:$AW$10)),0)+IFERROR(SUMPRODUCT(('白止-S级品'!$A$2:$A$26=$B86)*('白止-S级品'!$D$1:$AV$1=BA$1)*('白止-S级品'!$D$2:$AV$26)),0)+IFERROR(SUMPRODUCT(('乐容-S级品'!$A$4:$A$32=$B86)*('乐容-S级品'!$L$3:$CA$3=BA$1)*('乐容-S级品'!$L$4:$CA$32)),0)</f>
      </c>
      <c r="BB86" s="280">
        <f>IFERROR(SUMPRODUCT(('控温被PRO-S级品'!$B$2:$B$10=$B86)*('控温被PRO-S级品'!$E$1:$BE$1=BB$1)*('控温被PRO-S级品'!$E$2:$BE$10)),0)+IFERROR(SUMPRODUCT(('冬被-S级品'!$B$2:$B$10=$B86)*('冬被-S级品'!$E$1:$AW$1=BB$1)*('冬被-S级品'!$E$2:$AW$10)),0)+IFERROR(SUMPRODUCT(('白止-S级品'!$A$2:$A$26=$B86)*('白止-S级品'!$D$1:$AV$1=BB$1)*('白止-S级品'!$D$2:$AV$26)),0)+IFERROR(SUMPRODUCT(('乐容-S级品'!$A$4:$A$32=$B86)*('乐容-S级品'!$L$3:$CA$3=BB$1)*('乐容-S级品'!$L$4:$CA$32)),0)</f>
      </c>
      <c r="BC86" s="280">
        <f>IFERROR(SUMPRODUCT(('控温被PRO-S级品'!$B$2:$B$10=$B86)*('控温被PRO-S级品'!$E$1:$BE$1=BC$1)*('控温被PRO-S级品'!$E$2:$BE$10)),0)+IFERROR(SUMPRODUCT(('冬被-S级品'!$B$2:$B$10=$B86)*('冬被-S级品'!$E$1:$AW$1=BC$1)*('冬被-S级品'!$E$2:$AW$10)),0)+IFERROR(SUMPRODUCT(('白止-S级品'!$A$2:$A$26=$B86)*('白止-S级品'!$D$1:$AV$1=BC$1)*('白止-S级品'!$D$2:$AV$26)),0)+IFERROR(SUMPRODUCT(('乐容-S级品'!$A$4:$A$32=$B86)*('乐容-S级品'!$L$3:$CA$3=BC$1)*('乐容-S级品'!$L$4:$CA$32)),0)</f>
      </c>
      <c r="BD86" s="280">
        <f>IFERROR(SUMPRODUCT(('控温被PRO-S级品'!$B$2:$B$10=$B86)*('控温被PRO-S级品'!$E$1:$BE$1=BD$1)*('控温被PRO-S级品'!$E$2:$BE$10)),0)+IFERROR(SUMPRODUCT(('冬被-S级品'!$B$2:$B$10=$B86)*('冬被-S级品'!$E$1:$AW$1=BD$1)*('冬被-S级品'!$E$2:$AW$10)),0)+IFERROR(SUMPRODUCT(('白止-S级品'!$A$2:$A$26=$B86)*('白止-S级品'!$D$1:$AV$1=BD$1)*('白止-S级品'!$D$2:$AV$26)),0)+IFERROR(SUMPRODUCT(('乐容-S级品'!$A$4:$A$32=$B86)*('乐容-S级品'!$L$3:$CA$3=BD$1)*('乐容-S级品'!$L$4:$CA$32)),0)</f>
      </c>
      <c r="BE86" s="280">
        <f>IFERROR(SUMPRODUCT(('控温被PRO-S级品'!$B$2:$B$10=$B86)*('控温被PRO-S级品'!$E$1:$BE$1=BE$1)*('控温被PRO-S级品'!$E$2:$BE$10)),0)+IFERROR(SUMPRODUCT(('冬被-S级品'!$B$2:$B$10=$B86)*('冬被-S级品'!$E$1:$AW$1=BE$1)*('冬被-S级品'!$E$2:$AW$10)),0)+IFERROR(SUMPRODUCT(('白止-S级品'!$A$2:$A$26=$B86)*('白止-S级品'!$D$1:$AV$1=BE$1)*('白止-S级品'!$D$2:$AV$26)),0)+IFERROR(SUMPRODUCT(('乐容-S级品'!$A$4:$A$32=$B86)*('乐容-S级品'!$L$3:$CA$3=BE$1)*('乐容-S级品'!$L$4:$CA$32)),0)</f>
      </c>
      <c r="BF86" s="280">
        <f>IFERROR(SUMPRODUCT(('控温被PRO-S级品'!$B$2:$B$10=$B86)*('控温被PRO-S级品'!$E$1:$BE$1=BF$1)*('控温被PRO-S级品'!$E$2:$BE$10)),0)+IFERROR(SUMPRODUCT(('冬被-S级品'!$B$2:$B$10=$B86)*('冬被-S级品'!$E$1:$AW$1=BF$1)*('冬被-S级品'!$E$2:$AW$10)),0)+IFERROR(SUMPRODUCT(('白止-S级品'!$A$2:$A$26=$B86)*('白止-S级品'!$D$1:$AV$1=BF$1)*('白止-S级品'!$D$2:$AV$26)),0)+IFERROR(SUMPRODUCT(('乐容-S级品'!$A$4:$A$32=$B86)*('乐容-S级品'!$L$3:$CA$3=BF$1)*('乐容-S级品'!$L$4:$CA$32)),0)</f>
      </c>
      <c r="BG86" s="280">
        <f>IFERROR(SUMPRODUCT(('控温被PRO-S级品'!$B$2:$B$10=$B86)*('控温被PRO-S级品'!$E$1:$BE$1=BG$1)*('控温被PRO-S级品'!$E$2:$BE$10)),0)+IFERROR(SUMPRODUCT(('冬被-S级品'!$B$2:$B$10=$B86)*('冬被-S级品'!$E$1:$AW$1=BG$1)*('冬被-S级品'!$E$2:$AW$10)),0)+IFERROR(SUMPRODUCT(('白止-S级品'!$A$2:$A$26=$B86)*('白止-S级品'!$D$1:$AV$1=BG$1)*('白止-S级品'!$D$2:$AV$26)),0)+IFERROR(SUMPRODUCT(('乐容-S级品'!$A$4:$A$32=$B86)*('乐容-S级品'!$L$3:$CA$3=BG$1)*('乐容-S级品'!$L$4:$CA$32)),0)</f>
      </c>
      <c r="BH86" s="280">
        <f>IFERROR(SUMPRODUCT(('控温被PRO-S级品'!$B$2:$B$10=$B86)*('控温被PRO-S级品'!$E$1:$BE$1=BH$1)*('控温被PRO-S级品'!$E$2:$BE$10)),0)+IFERROR(SUMPRODUCT(('冬被-S级品'!$B$2:$B$10=$B86)*('冬被-S级品'!$E$1:$AW$1=BH$1)*('冬被-S级品'!$E$2:$AW$10)),0)+IFERROR(SUMPRODUCT(('白止-S级品'!$A$2:$A$26=$B86)*('白止-S级品'!$D$1:$AV$1=BH$1)*('白止-S级品'!$D$2:$AV$26)),0)+IFERROR(SUMPRODUCT(('乐容-S级品'!$A$4:$A$32=$B86)*('乐容-S级品'!$L$3:$CA$3=BH$1)*('乐容-S级品'!$L$4:$CA$32)),0)</f>
      </c>
      <c r="BI86" s="280">
        <f>IFERROR(SUMPRODUCT(('控温被PRO-S级品'!$B$2:$B$10=$B86)*('控温被PRO-S级品'!$E$1:$BE$1=BI$1)*('控温被PRO-S级品'!$E$2:$BE$10)),0)+IFERROR(SUMPRODUCT(('冬被-S级品'!$B$2:$B$10=$B86)*('冬被-S级品'!$E$1:$AW$1=BI$1)*('冬被-S级品'!$E$2:$AW$10)),0)+IFERROR(SUMPRODUCT(('白止-S级品'!$A$2:$A$26=$B86)*('白止-S级品'!$D$1:$AV$1=BI$1)*('白止-S级品'!$D$2:$AV$26)),0)+IFERROR(SUMPRODUCT(('乐容-S级品'!$A$4:$A$32=$B86)*('乐容-S级品'!$L$3:$CA$3=BI$1)*('乐容-S级品'!$L$4:$CA$32)),0)</f>
      </c>
      <c r="BJ86" s="280">
        <f>IFERROR(SUMPRODUCT(('控温被PRO-S级品'!$B$2:$B$10=$B86)*('控温被PRO-S级品'!$E$1:$BE$1=BJ$1)*('控温被PRO-S级品'!$E$2:$BE$10)),0)+IFERROR(SUMPRODUCT(('冬被-S级品'!$B$2:$B$10=$B86)*('冬被-S级品'!$E$1:$AW$1=BJ$1)*('冬被-S级品'!$E$2:$AW$10)),0)+IFERROR(SUMPRODUCT(('白止-S级品'!$A$2:$A$26=$B86)*('白止-S级品'!$D$1:$AV$1=BJ$1)*('白止-S级品'!$D$2:$AV$26)),0)+IFERROR(SUMPRODUCT(('乐容-S级品'!$A$4:$A$32=$B86)*('乐容-S级品'!$L$3:$CA$3=BJ$1)*('乐容-S级品'!$L$4:$CA$32)),0)</f>
      </c>
      <c r="BK86" s="280">
        <f>IFERROR(SUMPRODUCT(('控温被PRO-S级品'!$B$2:$B$10=$B86)*('控温被PRO-S级品'!$E$1:$BE$1=BK$1)*('控温被PRO-S级品'!$E$2:$BE$10)),0)+IFERROR(SUMPRODUCT(('冬被-S级品'!$B$2:$B$10=$B86)*('冬被-S级品'!$E$1:$AW$1=BK$1)*('冬被-S级品'!$E$2:$AW$10)),0)+IFERROR(SUMPRODUCT(('白止-S级品'!$A$2:$A$26=$B86)*('白止-S级品'!$D$1:$AV$1=BK$1)*('白止-S级品'!$D$2:$AV$26)),0)+IFERROR(SUMPRODUCT(('乐容-S级品'!$A$4:$A$32=$B86)*('乐容-S级品'!$L$3:$CA$3=BK$1)*('乐容-S级品'!$L$4:$CA$32)),0)</f>
      </c>
      <c r="BL86" s="280">
        <f>IFERROR(SUMPRODUCT(('控温被PRO-S级品'!$B$2:$B$10=$B86)*('控温被PRO-S级品'!$E$1:$BE$1=BL$1)*('控温被PRO-S级品'!$E$2:$BE$10)),0)+IFERROR(SUMPRODUCT(('冬被-S级品'!$B$2:$B$10=$B86)*('冬被-S级品'!$E$1:$AW$1=BL$1)*('冬被-S级品'!$E$2:$AW$10)),0)+IFERROR(SUMPRODUCT(('白止-S级品'!$A$2:$A$26=$B86)*('白止-S级品'!$D$1:$AV$1=BL$1)*('白止-S级品'!$D$2:$AV$26)),0)+IFERROR(SUMPRODUCT(('乐容-S级品'!$A$4:$A$32=$B86)*('乐容-S级品'!$L$3:$CA$3=BL$1)*('乐容-S级品'!$L$4:$CA$32)),0)</f>
      </c>
      <c r="BM86" s="280">
        <f>IFERROR(SUMPRODUCT(('控温被PRO-S级品'!$B$2:$B$10=$B86)*('控温被PRO-S级品'!$E$1:$BE$1=BM$1)*('控温被PRO-S级品'!$E$2:$BE$10)),0)+IFERROR(SUMPRODUCT(('冬被-S级品'!$B$2:$B$10=$B86)*('冬被-S级品'!$E$1:$AW$1=BM$1)*('冬被-S级品'!$E$2:$AW$10)),0)+IFERROR(SUMPRODUCT(('白止-S级品'!$A$2:$A$26=$B86)*('白止-S级品'!$D$1:$AV$1=BM$1)*('白止-S级品'!$D$2:$AV$26)),0)+IFERROR(SUMPRODUCT(('乐容-S级品'!$A$4:$A$32=$B86)*('乐容-S级品'!$L$3:$CA$3=BM$1)*('乐容-S级品'!$L$4:$CA$32)),0)</f>
      </c>
      <c r="BN86" s="280">
        <f>IFERROR(SUMPRODUCT(('控温被PRO-S级品'!$B$2:$B$10=$B86)*('控温被PRO-S级品'!$E$1:$BE$1=BN$1)*('控温被PRO-S级品'!$E$2:$BE$10)),0)+IFERROR(SUMPRODUCT(('冬被-S级品'!$B$2:$B$10=$B86)*('冬被-S级品'!$E$1:$AW$1=BN$1)*('冬被-S级品'!$E$2:$AW$10)),0)+IFERROR(SUMPRODUCT(('白止-S级品'!$A$2:$A$26=$B86)*('白止-S级品'!$D$1:$AV$1=BN$1)*('白止-S级品'!$D$2:$AV$26)),0)+IFERROR(SUMPRODUCT(('乐容-S级品'!$A$4:$A$32=$B86)*('乐容-S级品'!$L$3:$CA$3=BN$1)*('乐容-S级品'!$L$4:$CA$32)),0)</f>
      </c>
      <c r="BO86" s="280">
        <f>IFERROR(SUMPRODUCT(('控温被PRO-S级品'!$B$2:$B$10=$B86)*('控温被PRO-S级品'!$E$1:$BE$1=BO$1)*('控温被PRO-S级品'!$E$2:$BE$10)),0)+IFERROR(SUMPRODUCT(('冬被-S级品'!$B$2:$B$10=$B86)*('冬被-S级品'!$E$1:$AW$1=BO$1)*('冬被-S级品'!$E$2:$AW$10)),0)+IFERROR(SUMPRODUCT(('白止-S级品'!$A$2:$A$26=$B86)*('白止-S级品'!$D$1:$AV$1=BO$1)*('白止-S级品'!$D$2:$AV$26)),0)+IFERROR(SUMPRODUCT(('乐容-S级品'!$A$4:$A$32=$B86)*('乐容-S级品'!$L$3:$CA$3=BO$1)*('乐容-S级品'!$L$4:$CA$32)),0)</f>
      </c>
      <c r="BP86" s="280">
        <f>IFERROR(SUMPRODUCT(('控温被PRO-S级品'!$B$2:$B$10=$B86)*('控温被PRO-S级品'!$E$1:$BE$1=BP$1)*('控温被PRO-S级品'!$E$2:$BE$10)),0)+IFERROR(SUMPRODUCT(('冬被-S级品'!$B$2:$B$10=$B86)*('冬被-S级品'!$E$1:$AW$1=BP$1)*('冬被-S级品'!$E$2:$AW$10)),0)+IFERROR(SUMPRODUCT(('白止-S级品'!$A$2:$A$26=$B86)*('白止-S级品'!$D$1:$AV$1=BP$1)*('白止-S级品'!$D$2:$AV$26)),0)+IFERROR(SUMPRODUCT(('乐容-S级品'!$A$4:$A$32=$B86)*('乐容-S级品'!$L$3:$CA$3=BP$1)*('乐容-S级品'!$L$4:$CA$32)),0)</f>
      </c>
      <c r="BQ86" s="280">
        <f>IFERROR(SUMPRODUCT(('控温被PRO-S级品'!$B$2:$B$10=$B86)*('控温被PRO-S级品'!$E$1:$BE$1=BQ$1)*('控温被PRO-S级品'!$E$2:$BE$10)),0)+IFERROR(SUMPRODUCT(('冬被-S级品'!$B$2:$B$10=$B86)*('冬被-S级品'!$E$1:$AW$1=BQ$1)*('冬被-S级品'!$E$2:$AW$10)),0)+IFERROR(SUMPRODUCT(('白止-S级品'!$A$2:$A$26=$B86)*('白止-S级品'!$D$1:$AV$1=BQ$1)*('白止-S级品'!$D$2:$AV$26)),0)+IFERROR(SUMPRODUCT(('乐容-S级品'!$A$4:$A$32=$B86)*('乐容-S级品'!$L$3:$CA$3=BQ$1)*('乐容-S级品'!$L$4:$CA$32)),0)</f>
      </c>
      <c r="BR86" s="280">
        <f>IFERROR(SUMPRODUCT(('控温被PRO-S级品'!$B$2:$B$10=$B86)*('控温被PRO-S级品'!$E$1:$BE$1=BR$1)*('控温被PRO-S级品'!$E$2:$BE$10)),0)+IFERROR(SUMPRODUCT(('冬被-S级品'!$B$2:$B$10=$B86)*('冬被-S级品'!$E$1:$AW$1=BR$1)*('冬被-S级品'!$E$2:$AW$10)),0)+IFERROR(SUMPRODUCT(('白止-S级品'!$A$2:$A$26=$B86)*('白止-S级品'!$D$1:$AV$1=BR$1)*('白止-S级品'!$D$2:$AV$26)),0)+IFERROR(SUMPRODUCT(('乐容-S级品'!$A$4:$A$32=$B86)*('乐容-S级品'!$L$3:$CA$3=BR$1)*('乐容-S级品'!$L$4:$CA$32)),0)</f>
      </c>
      <c r="BS86" s="280">
        <f>IFERROR(SUMPRODUCT(('控温被PRO-S级品'!$B$2:$B$10=$B86)*('控温被PRO-S级品'!$E$1:$BE$1=BS$1)*('控温被PRO-S级品'!$E$2:$BE$10)),0)+IFERROR(SUMPRODUCT(('冬被-S级品'!$B$2:$B$10=$B86)*('冬被-S级品'!$E$1:$AW$1=BS$1)*('冬被-S级品'!$E$2:$AW$10)),0)+IFERROR(SUMPRODUCT(('白止-S级品'!$A$2:$A$26=$B86)*('白止-S级品'!$D$1:$AV$1=BS$1)*('白止-S级品'!$D$2:$AV$26)),0)+IFERROR(SUMPRODUCT(('乐容-S级品'!$A$4:$A$32=$B86)*('乐容-S级品'!$L$3:$CA$3=BS$1)*('乐容-S级品'!$L$4:$CA$32)),0)</f>
      </c>
      <c r="BT86" s="280">
        <f>IFERROR(SUMPRODUCT(('控温被PRO-S级品'!$B$2:$B$10=$B86)*('控温被PRO-S级品'!$E$1:$BE$1=BT$1)*('控温被PRO-S级品'!$E$2:$BE$10)),0)+IFERROR(SUMPRODUCT(('冬被-S级品'!$B$2:$B$10=$B86)*('冬被-S级品'!$E$1:$AW$1=BT$1)*('冬被-S级品'!$E$2:$AW$10)),0)+IFERROR(SUMPRODUCT(('白止-S级品'!$A$2:$A$26=$B86)*('白止-S级品'!$D$1:$AV$1=BT$1)*('白止-S级品'!$D$2:$AV$26)),0)+IFERROR(SUMPRODUCT(('乐容-S级品'!$A$4:$A$32=$B86)*('乐容-S级品'!$L$3:$CA$3=BT$1)*('乐容-S级品'!$L$4:$CA$32)),0)</f>
      </c>
      <c r="BU86" s="280">
        <f>IFERROR(SUMPRODUCT(('控温被PRO-S级品'!$B$2:$B$10=$B86)*('控温被PRO-S级品'!$E$1:$BE$1=BU$1)*('控温被PRO-S级品'!$E$2:$BE$10)),0)+IFERROR(SUMPRODUCT(('冬被-S级品'!$B$2:$B$10=$B86)*('冬被-S级品'!$E$1:$AW$1=BU$1)*('冬被-S级品'!$E$2:$AW$10)),0)+IFERROR(SUMPRODUCT(('白止-S级品'!$A$2:$A$26=$B86)*('白止-S级品'!$D$1:$AV$1=BU$1)*('白止-S级品'!$D$2:$AV$26)),0)+IFERROR(SUMPRODUCT(('乐容-S级品'!$A$4:$A$32=$B86)*('乐容-S级品'!$L$3:$CA$3=BU$1)*('乐容-S级品'!$L$4:$CA$32)),0)</f>
      </c>
      <c r="BV86" s="280">
        <f>IFERROR(SUMPRODUCT(('控温被PRO-S级品'!$B$2:$B$10=$B86)*('控温被PRO-S级品'!$E$1:$BE$1=BV$1)*('控温被PRO-S级品'!$E$2:$BE$10)),0)+IFERROR(SUMPRODUCT(('冬被-S级品'!$B$2:$B$10=$B86)*('冬被-S级品'!$E$1:$AW$1=BV$1)*('冬被-S级品'!$E$2:$AW$10)),0)+IFERROR(SUMPRODUCT(('白止-S级品'!$A$2:$A$26=$B86)*('白止-S级品'!$D$1:$AV$1=BV$1)*('白止-S级品'!$D$2:$AV$26)),0)+IFERROR(SUMPRODUCT(('乐容-S级品'!$A$4:$A$32=$B86)*('乐容-S级品'!$L$3:$CA$3=BV$1)*('乐容-S级品'!$L$4:$CA$32)),0)</f>
      </c>
      <c r="BW86" s="280">
        <f>IFERROR(SUMPRODUCT(('控温被PRO-S级品'!$B$2:$B$10=$B86)*('控温被PRO-S级品'!$E$1:$BE$1=BW$1)*('控温被PRO-S级品'!$E$2:$BE$10)),0)+IFERROR(SUMPRODUCT(('冬被-S级品'!$B$2:$B$10=$B86)*('冬被-S级品'!$E$1:$AW$1=BW$1)*('冬被-S级品'!$E$2:$AW$10)),0)+IFERROR(SUMPRODUCT(('白止-S级品'!$A$2:$A$26=$B86)*('白止-S级品'!$D$1:$AV$1=BW$1)*('白止-S级品'!$D$2:$AV$26)),0)+IFERROR(SUMPRODUCT(('乐容-S级品'!$A$4:$A$32=$B86)*('乐容-S级品'!$L$3:$CA$3=BW$1)*('乐容-S级品'!$L$4:$CA$32)),0)</f>
      </c>
      <c r="BX86" s="280">
        <f>IFERROR(SUMPRODUCT(('控温被PRO-S级品'!$B$2:$B$10=$B86)*('控温被PRO-S级品'!$E$1:$BE$1=BX$1)*('控温被PRO-S级品'!$E$2:$BE$10)),0)+IFERROR(SUMPRODUCT(('冬被-S级品'!$B$2:$B$10=$B86)*('冬被-S级品'!$E$1:$AW$1=BX$1)*('冬被-S级品'!$E$2:$AW$10)),0)+IFERROR(SUMPRODUCT(('白止-S级品'!$A$2:$A$26=$B86)*('白止-S级品'!$D$1:$AV$1=BX$1)*('白止-S级品'!$D$2:$AV$26)),0)+IFERROR(SUMPRODUCT(('乐容-S级品'!$A$4:$A$32=$B86)*('乐容-S级品'!$L$3:$CA$3=BX$1)*('乐容-S级品'!$L$4:$CA$32)),0)</f>
      </c>
      <c r="BY86" s="280">
        <f>IFERROR(SUMPRODUCT(('控温被PRO-S级品'!$B$2:$B$10=$B86)*('控温被PRO-S级品'!$E$1:$BE$1=BY$1)*('控温被PRO-S级品'!$E$2:$BE$10)),0)+IFERROR(SUMPRODUCT(('冬被-S级品'!$B$2:$B$10=$B86)*('冬被-S级品'!$E$1:$AW$1=BY$1)*('冬被-S级品'!$E$2:$AW$10)),0)+IFERROR(SUMPRODUCT(('白止-S级品'!$A$2:$A$26=$B86)*('白止-S级品'!$D$1:$AV$1=BY$1)*('白止-S级品'!$D$2:$AV$26)),0)+IFERROR(SUMPRODUCT(('乐容-S级品'!$A$4:$A$32=$B86)*('乐容-S级品'!$L$3:$CA$3=BY$1)*('乐容-S级品'!$L$4:$CA$32)),0)</f>
      </c>
      <c r="BZ86" s="280">
        <f>IFERROR(SUMPRODUCT(('控温被PRO-S级品'!$B$2:$B$10=$B86)*('控温被PRO-S级品'!$E$1:$BE$1=BZ$1)*('控温被PRO-S级品'!$E$2:$BE$10)),0)+IFERROR(SUMPRODUCT(('冬被-S级品'!$B$2:$B$10=$B86)*('冬被-S级品'!$E$1:$AW$1=BZ$1)*('冬被-S级品'!$E$2:$AW$10)),0)+IFERROR(SUMPRODUCT(('白止-S级品'!$A$2:$A$26=$B86)*('白止-S级品'!$D$1:$AV$1=BZ$1)*('白止-S级品'!$D$2:$AV$26)),0)+IFERROR(SUMPRODUCT(('乐容-S级品'!$A$4:$A$32=$B86)*('乐容-S级品'!$L$3:$CA$3=BZ$1)*('乐容-S级品'!$L$4:$CA$32)),0)</f>
      </c>
      <c r="CA86" s="280">
        <f>IFERROR(SUMPRODUCT(('控温被PRO-S级品'!$B$2:$B$10=$B86)*('控温被PRO-S级品'!$E$1:$BE$1=CA$1)*('控温被PRO-S级品'!$E$2:$BE$10)),0)+IFERROR(SUMPRODUCT(('冬被-S级品'!$B$2:$B$10=$B86)*('冬被-S级品'!$E$1:$AW$1=CA$1)*('冬被-S级品'!$E$2:$AW$10)),0)+IFERROR(SUMPRODUCT(('白止-S级品'!$A$2:$A$26=$B86)*('白止-S级品'!$D$1:$AV$1=CA$1)*('白止-S级品'!$D$2:$AV$26)),0)+IFERROR(SUMPRODUCT(('乐容-S级品'!$A$4:$A$32=$B86)*('乐容-S级品'!$L$3:$CA$3=CA$1)*('乐容-S级品'!$L$4:$CA$32)),0)</f>
      </c>
      <c r="CB86" s="280">
        <f>IFERROR(SUMPRODUCT(('控温被PRO-S级品'!$B$2:$B$10=$B86)*('控温被PRO-S级品'!$E$1:$BE$1=CB$1)*('控温被PRO-S级品'!$E$2:$BE$10)),0)+IFERROR(SUMPRODUCT(('冬被-S级品'!$B$2:$B$10=$B86)*('冬被-S级品'!$E$1:$AW$1=CB$1)*('冬被-S级品'!$E$2:$AW$10)),0)+IFERROR(SUMPRODUCT(('白止-S级品'!$A$2:$A$26=$B86)*('白止-S级品'!$D$1:$AV$1=CB$1)*('白止-S级品'!$D$2:$AV$26)),0)+IFERROR(SUMPRODUCT(('乐容-S级品'!$A$4:$A$32=$B86)*('乐容-S级品'!$L$3:$CA$3=CB$1)*('乐容-S级品'!$L$4:$CA$32)),0)</f>
      </c>
      <c r="CC86" s="280">
        <f>IFERROR(SUMPRODUCT(('控温被PRO-S级品'!$B$2:$B$10=$B86)*('控温被PRO-S级品'!$E$1:$BE$1=CC$1)*('控温被PRO-S级品'!$E$2:$BE$10)),0)+IFERROR(SUMPRODUCT(('冬被-S级品'!$B$2:$B$10=$B86)*('冬被-S级品'!$E$1:$AW$1=CC$1)*('冬被-S级品'!$E$2:$AW$10)),0)+IFERROR(SUMPRODUCT(('白止-S级品'!$A$2:$A$26=$B86)*('白止-S级品'!$D$1:$AV$1=CC$1)*('白止-S级品'!$D$2:$AV$26)),0)+IFERROR(SUMPRODUCT(('乐容-S级品'!$A$4:$A$32=$B86)*('乐容-S级品'!$L$3:$CA$3=CC$1)*('乐容-S级品'!$L$4:$CA$32)),0)</f>
      </c>
      <c r="CD86" s="280">
        <f>IFERROR(SUMPRODUCT(('控温被PRO-S级品'!$B$2:$B$10=$B86)*('控温被PRO-S级品'!$E$1:$BE$1=CD$1)*('控温被PRO-S级品'!$E$2:$BE$10)),0)+IFERROR(SUMPRODUCT(('冬被-S级品'!$B$2:$B$10=$B86)*('冬被-S级品'!$E$1:$AW$1=CD$1)*('冬被-S级品'!$E$2:$AW$10)),0)+IFERROR(SUMPRODUCT(('白止-S级品'!$A$2:$A$26=$B86)*('白止-S级品'!$D$1:$AV$1=CD$1)*('白止-S级品'!$D$2:$AV$26)),0)+IFERROR(SUMPRODUCT(('乐容-S级品'!$A$4:$A$32=$B86)*('乐容-S级品'!$L$3:$CA$3=CD$1)*('乐容-S级品'!$L$4:$CA$32)),0)</f>
      </c>
      <c r="CE86" s="280">
        <f>IFERROR(SUMPRODUCT(('控温被PRO-S级品'!$B$2:$B$10=$B86)*('控温被PRO-S级品'!$E$1:$BE$1=CE$1)*('控温被PRO-S级品'!$E$2:$BE$10)),0)+IFERROR(SUMPRODUCT(('冬被-S级品'!$B$2:$B$10=$B86)*('冬被-S级品'!$E$1:$AW$1=CE$1)*('冬被-S级品'!$E$2:$AW$10)),0)+IFERROR(SUMPRODUCT(('白止-S级品'!$A$2:$A$26=$B86)*('白止-S级品'!$D$1:$AV$1=CE$1)*('白止-S级品'!$D$2:$AV$26)),0)+IFERROR(SUMPRODUCT(('乐容-S级品'!$A$4:$A$32=$B86)*('乐容-S级品'!$L$3:$CA$3=CE$1)*('乐容-S级品'!$L$4:$CA$32)),0)</f>
      </c>
      <c r="CF86" s="280">
        <f>IFERROR(SUMPRODUCT(('控温被PRO-S级品'!$B$2:$B$10=$B86)*('控温被PRO-S级品'!$E$1:$BE$1=CF$1)*('控温被PRO-S级品'!$E$2:$BE$10)),0)+IFERROR(SUMPRODUCT(('冬被-S级品'!$B$2:$B$10=$B86)*('冬被-S级品'!$E$1:$AW$1=CF$1)*('冬被-S级品'!$E$2:$AW$10)),0)+IFERROR(SUMPRODUCT(('白止-S级品'!$A$2:$A$26=$B86)*('白止-S级品'!$D$1:$AV$1=CF$1)*('白止-S级品'!$D$2:$AV$26)),0)+IFERROR(SUMPRODUCT(('乐容-S级品'!$A$4:$A$32=$B86)*('乐容-S级品'!$L$3:$CA$3=CF$1)*('乐容-S级品'!$L$4:$CA$32)),0)</f>
      </c>
      <c r="CG86" s="280">
        <f>IFERROR(SUMPRODUCT(('控温被PRO-S级品'!$B$2:$B$10=$B86)*('控温被PRO-S级品'!$E$1:$BE$1=CG$1)*('控温被PRO-S级品'!$E$2:$BE$10)),0)+IFERROR(SUMPRODUCT(('冬被-S级品'!$B$2:$B$10=$B86)*('冬被-S级品'!$E$1:$AW$1=CG$1)*('冬被-S级品'!$E$2:$AW$10)),0)+IFERROR(SUMPRODUCT(('白止-S级品'!$A$2:$A$26=$B86)*('白止-S级品'!$D$1:$AV$1=CG$1)*('白止-S级品'!$D$2:$AV$26)),0)+IFERROR(SUMPRODUCT(('乐容-S级品'!$A$4:$A$32=$B86)*('乐容-S级品'!$L$3:$CA$3=CG$1)*('乐容-S级品'!$L$4:$CA$32)),0)</f>
      </c>
      <c r="CH86" s="280">
        <f>IFERROR(SUMPRODUCT(('控温被PRO-S级品'!$B$2:$B$10=$B86)*('控温被PRO-S级品'!$E$1:$BE$1=CH$1)*('控温被PRO-S级品'!$E$2:$BE$10)),0)+IFERROR(SUMPRODUCT(('冬被-S级品'!$B$2:$B$10=$B86)*('冬被-S级品'!$E$1:$AW$1=CH$1)*('冬被-S级品'!$E$2:$AW$10)),0)+IFERROR(SUMPRODUCT(('白止-S级品'!$A$2:$A$26=$B86)*('白止-S级品'!$D$1:$AV$1=CH$1)*('白止-S级品'!$D$2:$AV$26)),0)+IFERROR(SUMPRODUCT(('乐容-S级品'!$A$4:$A$32=$B86)*('乐容-S级品'!$L$3:$CA$3=CH$1)*('乐容-S级品'!$L$4:$CA$32)),0)</f>
      </c>
      <c r="CI86" s="280">
        <f>IFERROR(SUMPRODUCT(('控温被PRO-S级品'!$B$2:$B$10=$B86)*('控温被PRO-S级品'!$E$1:$BE$1=CI$1)*('控温被PRO-S级品'!$E$2:$BE$10)),0)+IFERROR(SUMPRODUCT(('冬被-S级品'!$B$2:$B$10=$B86)*('冬被-S级品'!$E$1:$AW$1=CI$1)*('冬被-S级品'!$E$2:$AW$10)),0)+IFERROR(SUMPRODUCT(('白止-S级品'!$A$2:$A$26=$B86)*('白止-S级品'!$D$1:$AV$1=CI$1)*('白止-S级品'!$D$2:$AV$26)),0)+IFERROR(SUMPRODUCT(('乐容-S级品'!$A$4:$A$32=$B86)*('乐容-S级品'!$L$3:$CA$3=CI$1)*('乐容-S级品'!$L$4:$CA$32)),0)</f>
      </c>
      <c r="CJ86" s="280">
        <f>IFERROR(SUMPRODUCT(('控温被PRO-S级品'!$B$2:$B$10=$B86)*('控温被PRO-S级品'!$E$1:$BE$1=CJ$1)*('控温被PRO-S级品'!$E$2:$BE$10)),0)+IFERROR(SUMPRODUCT(('冬被-S级品'!$B$2:$B$10=$B86)*('冬被-S级品'!$E$1:$AW$1=CJ$1)*('冬被-S级品'!$E$2:$AW$10)),0)+IFERROR(SUMPRODUCT(('白止-S级品'!$A$2:$A$26=$B86)*('白止-S级品'!$D$1:$AV$1=CJ$1)*('白止-S级品'!$D$2:$AV$26)),0)+IFERROR(SUMPRODUCT(('乐容-S级品'!$A$4:$A$32=$B86)*('乐容-S级品'!$L$3:$CA$3=CJ$1)*('乐容-S级品'!$L$4:$CA$32)),0)</f>
      </c>
      <c r="CK86" s="280">
        <f>IFERROR(SUMPRODUCT(('控温被PRO-S级品'!$B$2:$B$10=$B86)*('控温被PRO-S级品'!$E$1:$BE$1=CK$1)*('控温被PRO-S级品'!$E$2:$BE$10)),0)+IFERROR(SUMPRODUCT(('冬被-S级品'!$B$2:$B$10=$B86)*('冬被-S级品'!$E$1:$AW$1=CK$1)*('冬被-S级品'!$E$2:$AW$10)),0)+IFERROR(SUMPRODUCT(('白止-S级品'!$A$2:$A$26=$B86)*('白止-S级品'!$D$1:$AV$1=CK$1)*('白止-S级品'!$D$2:$AV$26)),0)+IFERROR(SUMPRODUCT(('乐容-S级品'!$A$4:$A$32=$B86)*('乐容-S级品'!$L$3:$CA$3=CK$1)*('乐容-S级品'!$L$4:$CA$32)),0)</f>
      </c>
      <c r="CL86" s="280">
        <f>IFERROR(SUMPRODUCT(('控温被PRO-S级品'!$B$2:$B$10=$B86)*('控温被PRO-S级品'!$E$1:$BE$1=CL$1)*('控温被PRO-S级品'!$E$2:$BE$10)),0)+IFERROR(SUMPRODUCT(('冬被-S级品'!$B$2:$B$10=$B86)*('冬被-S级品'!$E$1:$AW$1=CL$1)*('冬被-S级品'!$E$2:$AW$10)),0)+IFERROR(SUMPRODUCT(('白止-S级品'!$A$2:$A$26=$B86)*('白止-S级品'!$D$1:$AV$1=CL$1)*('白止-S级品'!$D$2:$AV$26)),0)+IFERROR(SUMPRODUCT(('乐容-S级品'!$A$4:$A$32=$B86)*('乐容-S级品'!$L$3:$CA$3=CL$1)*('乐容-S级品'!$L$4:$CA$32)),0)</f>
      </c>
      <c r="CM86" s="280">
        <f>IFERROR(SUMPRODUCT(('控温被PRO-S级品'!$B$2:$B$10=$B86)*('控温被PRO-S级品'!$E$1:$BE$1=CM$1)*('控温被PRO-S级品'!$E$2:$BE$10)),0)+IFERROR(SUMPRODUCT(('冬被-S级品'!$B$2:$B$10=$B86)*('冬被-S级品'!$E$1:$AW$1=CM$1)*('冬被-S级品'!$E$2:$AW$10)),0)+IFERROR(SUMPRODUCT(('白止-S级品'!$A$2:$A$26=$B86)*('白止-S级品'!$D$1:$AV$1=CM$1)*('白止-S级品'!$D$2:$AV$26)),0)+IFERROR(SUMPRODUCT(('乐容-S级品'!$A$4:$A$32=$B86)*('乐容-S级品'!$L$3:$CA$3=CM$1)*('乐容-S级品'!$L$4:$CA$32)),0)</f>
      </c>
      <c r="CN86" s="280">
        <f>IFERROR(SUMPRODUCT(('控温被PRO-S级品'!$B$2:$B$10=$B86)*('控温被PRO-S级品'!$E$1:$BE$1=CN$1)*('控温被PRO-S级品'!$E$2:$BE$10)),0)+IFERROR(SUMPRODUCT(('冬被-S级品'!$B$2:$B$10=$B86)*('冬被-S级品'!$E$1:$AW$1=CN$1)*('冬被-S级品'!$E$2:$AW$10)),0)+IFERROR(SUMPRODUCT(('白止-S级品'!$A$2:$A$26=$B86)*('白止-S级品'!$D$1:$AV$1=CN$1)*('白止-S级品'!$D$2:$AV$26)),0)+IFERROR(SUMPRODUCT(('乐容-S级品'!$A$4:$A$32=$B86)*('乐容-S级品'!$L$3:$CA$3=CN$1)*('乐容-S级品'!$L$4:$CA$32)),0)</f>
      </c>
      <c r="CO86" s="280">
        <f>IFERROR(SUMPRODUCT(('控温被PRO-S级品'!$B$2:$B$10=$B86)*('控温被PRO-S级品'!$E$1:$BE$1=CO$1)*('控温被PRO-S级品'!$E$2:$BE$10)),0)+IFERROR(SUMPRODUCT(('冬被-S级品'!$B$2:$B$10=$B86)*('冬被-S级品'!$E$1:$AW$1=CO$1)*('冬被-S级品'!$E$2:$AW$10)),0)+IFERROR(SUMPRODUCT(('白止-S级品'!$A$2:$A$26=$B86)*('白止-S级品'!$D$1:$AV$1=CO$1)*('白止-S级品'!$D$2:$AV$26)),0)+IFERROR(SUMPRODUCT(('乐容-S级品'!$A$4:$A$32=$B86)*('乐容-S级品'!$L$3:$CA$3=CO$1)*('乐容-S级品'!$L$4:$CA$32)),0)</f>
      </c>
      <c r="CP86" s="280">
        <f>IFERROR(SUMPRODUCT(('控温被PRO-S级品'!$B$2:$B$10=$B86)*('控温被PRO-S级品'!$E$1:$BE$1=CP$1)*('控温被PRO-S级品'!$E$2:$BE$10)),0)+IFERROR(SUMPRODUCT(('冬被-S级品'!$B$2:$B$10=$B86)*('冬被-S级品'!$E$1:$AW$1=CP$1)*('冬被-S级品'!$E$2:$AW$10)),0)+IFERROR(SUMPRODUCT(('白止-S级品'!$A$2:$A$26=$B86)*('白止-S级品'!$D$1:$AV$1=CP$1)*('白止-S级品'!$D$2:$AV$26)),0)+IFERROR(SUMPRODUCT(('乐容-S级品'!$A$4:$A$32=$B86)*('乐容-S级品'!$L$3:$CA$3=CP$1)*('乐容-S级品'!$L$4:$CA$32)),0)</f>
      </c>
      <c r="CQ86" s="280">
        <f>IFERROR(SUMPRODUCT(('控温被PRO-S级品'!$B$2:$B$10=$B86)*('控温被PRO-S级品'!$E$1:$BE$1=CQ$1)*('控温被PRO-S级品'!$E$2:$BE$10)),0)+IFERROR(SUMPRODUCT(('冬被-S级品'!$B$2:$B$10=$B86)*('冬被-S级品'!$E$1:$AW$1=CQ$1)*('冬被-S级品'!$E$2:$AW$10)),0)+IFERROR(SUMPRODUCT(('白止-S级品'!$A$2:$A$26=$B86)*('白止-S级品'!$D$1:$AV$1=CQ$1)*('白止-S级品'!$D$2:$AV$26)),0)+IFERROR(SUMPRODUCT(('乐容-S级品'!$A$4:$A$32=$B86)*('乐容-S级品'!$L$3:$CA$3=CQ$1)*('乐容-S级品'!$L$4:$CA$32)),0)</f>
      </c>
      <c r="CR86" s="280">
        <f>IFERROR(SUMPRODUCT(('控温被PRO-S级品'!$B$2:$B$10=$B86)*('控温被PRO-S级品'!$E$1:$BE$1=CR$1)*('控温被PRO-S级品'!$E$2:$BE$10)),0)+IFERROR(SUMPRODUCT(('冬被-S级品'!$B$2:$B$10=$B86)*('冬被-S级品'!$E$1:$AW$1=CR$1)*('冬被-S级品'!$E$2:$AW$10)),0)+IFERROR(SUMPRODUCT(('白止-S级品'!$A$2:$A$26=$B86)*('白止-S级品'!$D$1:$AV$1=CR$1)*('白止-S级品'!$D$2:$AV$26)),0)+IFERROR(SUMPRODUCT(('乐容-S级品'!$A$4:$A$32=$B86)*('乐容-S级品'!$L$3:$CA$3=CR$1)*('乐容-S级品'!$L$4:$CA$32)),0)</f>
      </c>
      <c r="CS86" s="280">
        <f>IFERROR(SUMPRODUCT(('控温被PRO-S级品'!$B$2:$B$10=$B86)*('控温被PRO-S级品'!$E$1:$BE$1=CS$1)*('控温被PRO-S级品'!$E$2:$BE$10)),0)+IFERROR(SUMPRODUCT(('冬被-S级品'!$B$2:$B$10=$B86)*('冬被-S级品'!$E$1:$AW$1=CS$1)*('冬被-S级品'!$E$2:$AW$10)),0)+IFERROR(SUMPRODUCT(('白止-S级品'!$A$2:$A$26=$B86)*('白止-S级品'!$D$1:$AV$1=CS$1)*('白止-S级品'!$D$2:$AV$26)),0)+IFERROR(SUMPRODUCT(('乐容-S级品'!$A$4:$A$32=$B86)*('乐容-S级品'!$L$3:$CA$3=CS$1)*('乐容-S级品'!$L$4:$CA$32)),0)</f>
      </c>
      <c r="CT86" s="280">
        <f>IFERROR(SUMPRODUCT(('控温被PRO-S级品'!$B$2:$B$10=$B86)*('控温被PRO-S级品'!$E$1:$BE$1=CT$1)*('控温被PRO-S级品'!$E$2:$BE$10)),0)+IFERROR(SUMPRODUCT(('冬被-S级品'!$B$2:$B$10=$B86)*('冬被-S级品'!$E$1:$AW$1=CT$1)*('冬被-S级品'!$E$2:$AW$10)),0)+IFERROR(SUMPRODUCT(('白止-S级品'!$A$2:$A$26=$B86)*('白止-S级品'!$D$1:$AV$1=CT$1)*('白止-S级品'!$D$2:$AV$26)),0)+IFERROR(SUMPRODUCT(('乐容-S级品'!$A$4:$A$32=$B86)*('乐容-S级品'!$L$3:$CA$3=CT$1)*('乐容-S级品'!$L$4:$CA$32)),0)</f>
      </c>
      <c r="CU86" s="280">
        <f>IFERROR(SUMPRODUCT(('控温被PRO-S级品'!$B$2:$B$10=$B86)*('控温被PRO-S级品'!$E$1:$BE$1=CU$1)*('控温被PRO-S级品'!$E$2:$BE$10)),0)+IFERROR(SUMPRODUCT(('冬被-S级品'!$B$2:$B$10=$B86)*('冬被-S级品'!$E$1:$AW$1=CU$1)*('冬被-S级品'!$E$2:$AW$10)),0)+IFERROR(SUMPRODUCT(('白止-S级品'!$A$2:$A$26=$B86)*('白止-S级品'!$D$1:$AV$1=CU$1)*('白止-S级品'!$D$2:$AV$26)),0)+IFERROR(SUMPRODUCT(('乐容-S级品'!$A$4:$A$32=$B86)*('乐容-S级品'!$L$3:$CA$3=CU$1)*('乐容-S级品'!$L$4:$CA$32)),0)</f>
      </c>
      <c r="CV86" s="280">
        <f>IFERROR(SUMPRODUCT(('控温被PRO-S级品'!$B$2:$B$10=$B86)*('控温被PRO-S级品'!$E$1:$BE$1=CV$1)*('控温被PRO-S级品'!$E$2:$BE$10)),0)+IFERROR(SUMPRODUCT(('冬被-S级品'!$B$2:$B$10=$B86)*('冬被-S级品'!$E$1:$AW$1=CV$1)*('冬被-S级品'!$E$2:$AW$10)),0)+IFERROR(SUMPRODUCT(('白止-S级品'!$A$2:$A$26=$B86)*('白止-S级品'!$D$1:$AV$1=CV$1)*('白止-S级品'!$D$2:$AV$26)),0)+IFERROR(SUMPRODUCT(('乐容-S级品'!$A$4:$A$32=$B86)*('乐容-S级品'!$L$3:$CA$3=CV$1)*('乐容-S级品'!$L$4:$CA$32)),0)</f>
      </c>
      <c r="CW86" s="280">
        <f>IFERROR(SUMPRODUCT(('控温被PRO-S级品'!$B$2:$B$10=$B86)*('控温被PRO-S级品'!$E$1:$BE$1=CW$1)*('控温被PRO-S级品'!$E$2:$BE$10)),0)+IFERROR(SUMPRODUCT(('冬被-S级品'!$B$2:$B$10=$B86)*('冬被-S级品'!$E$1:$AW$1=CW$1)*('冬被-S级品'!$E$2:$AW$10)),0)+IFERROR(SUMPRODUCT(('白止-S级品'!$A$2:$A$26=$B86)*('白止-S级品'!$D$1:$AV$1=CW$1)*('白止-S级品'!$D$2:$AV$26)),0)+IFERROR(SUMPRODUCT(('乐容-S级品'!$A$4:$A$32=$B86)*('乐容-S级品'!$L$3:$CA$3=CW$1)*('乐容-S级品'!$L$4:$CA$32)),0)</f>
      </c>
      <c r="CX86" s="280">
        <f>IFERROR(SUMPRODUCT(('控温被PRO-S级品'!$B$2:$B$10=$B86)*('控温被PRO-S级品'!$E$1:$BE$1=CX$1)*('控温被PRO-S级品'!$E$2:$BE$10)),0)+IFERROR(SUMPRODUCT(('冬被-S级品'!$B$2:$B$10=$B86)*('冬被-S级品'!$E$1:$AW$1=CX$1)*('冬被-S级品'!$E$2:$AW$10)),0)+IFERROR(SUMPRODUCT(('白止-S级品'!$A$2:$A$26=$B86)*('白止-S级品'!$D$1:$AV$1=CX$1)*('白止-S级品'!$D$2:$AV$26)),0)+IFERROR(SUMPRODUCT(('乐容-S级品'!$A$4:$A$32=$B86)*('乐容-S级品'!$L$3:$CA$3=CX$1)*('乐容-S级品'!$L$4:$CA$32)),0)</f>
      </c>
      <c r="CY86" s="280">
        <f>IFERROR(SUMPRODUCT(('控温被PRO-S级品'!$B$2:$B$10=$B86)*('控温被PRO-S级品'!$E$1:$BE$1=CY$1)*('控温被PRO-S级品'!$E$2:$BE$10)),0)+IFERROR(SUMPRODUCT(('冬被-S级品'!$B$2:$B$10=$B86)*('冬被-S级品'!$E$1:$AW$1=CY$1)*('冬被-S级品'!$E$2:$AW$10)),0)+IFERROR(SUMPRODUCT(('白止-S级品'!$A$2:$A$26=$B86)*('白止-S级品'!$D$1:$AV$1=CY$1)*('白止-S级品'!$D$2:$AV$26)),0)+IFERROR(SUMPRODUCT(('乐容-S级品'!$A$4:$A$32=$B86)*('乐容-S级品'!$L$3:$CA$3=CY$1)*('乐容-S级品'!$L$4:$CA$32)),0)</f>
      </c>
      <c r="CZ86" s="280">
        <f>IFERROR(SUMPRODUCT(('控温被PRO-S级品'!$B$2:$B$10=$B86)*('控温被PRO-S级品'!$E$1:$BE$1=CZ$1)*('控温被PRO-S级品'!$E$2:$BE$10)),0)+IFERROR(SUMPRODUCT(('冬被-S级品'!$B$2:$B$10=$B86)*('冬被-S级品'!$E$1:$AW$1=CZ$1)*('冬被-S级品'!$E$2:$AW$10)),0)+IFERROR(SUMPRODUCT(('白止-S级品'!$A$2:$A$26=$B86)*('白止-S级品'!$D$1:$AV$1=CZ$1)*('白止-S级品'!$D$2:$AV$26)),0)+IFERROR(SUMPRODUCT(('乐容-S级品'!$A$4:$A$32=$B86)*('乐容-S级品'!$L$3:$CA$3=CZ$1)*('乐容-S级品'!$L$4:$CA$32)),0)</f>
      </c>
      <c r="DA86" s="280">
        <f>IFERROR(SUMPRODUCT(('控温被PRO-S级品'!$B$2:$B$10=$B86)*('控温被PRO-S级品'!$E$1:$BE$1=DA$1)*('控温被PRO-S级品'!$E$2:$BE$10)),0)+IFERROR(SUMPRODUCT(('冬被-S级品'!$B$2:$B$10=$B86)*('冬被-S级品'!$E$1:$AW$1=DA$1)*('冬被-S级品'!$E$2:$AW$10)),0)+IFERROR(SUMPRODUCT(('白止-S级品'!$A$2:$A$26=$B86)*('白止-S级品'!$D$1:$AV$1=DA$1)*('白止-S级品'!$D$2:$AV$26)),0)+IFERROR(SUMPRODUCT(('乐容-S级品'!$A$4:$A$32=$B86)*('乐容-S级品'!$L$3:$CA$3=DA$1)*('乐容-S级品'!$L$4:$CA$32)),0)</f>
      </c>
      <c r="DB86" s="280">
        <f>IFERROR(SUMPRODUCT(('控温被PRO-S级品'!$B$2:$B$10=$B86)*('控温被PRO-S级品'!$E$1:$BE$1=DB$1)*('控温被PRO-S级品'!$E$2:$BE$10)),0)+IFERROR(SUMPRODUCT(('冬被-S级品'!$B$2:$B$10=$B86)*('冬被-S级品'!$E$1:$AW$1=DB$1)*('冬被-S级品'!$E$2:$AW$10)),0)+IFERROR(SUMPRODUCT(('白止-S级品'!$A$2:$A$26=$B86)*('白止-S级品'!$D$1:$AV$1=DB$1)*('白止-S级品'!$D$2:$AV$26)),0)+IFERROR(SUMPRODUCT(('乐容-S级品'!$A$4:$A$32=$B86)*('乐容-S级品'!$L$3:$CA$3=DB$1)*('乐容-S级品'!$L$4:$CA$32)),0)</f>
      </c>
      <c r="DC86" s="280">
        <f>IFERROR(SUMPRODUCT(('控温被PRO-S级品'!$B$2:$B$10=$B86)*('控温被PRO-S级品'!$E$1:$BE$1=DC$1)*('控温被PRO-S级品'!$E$2:$BE$10)),0)+IFERROR(SUMPRODUCT(('冬被-S级品'!$B$2:$B$10=$B86)*('冬被-S级品'!$E$1:$AW$1=DC$1)*('冬被-S级品'!$E$2:$AW$10)),0)+IFERROR(SUMPRODUCT(('白止-S级品'!$A$2:$A$26=$B86)*('白止-S级品'!$D$1:$AV$1=DC$1)*('白止-S级品'!$D$2:$AV$26)),0)+IFERROR(SUMPRODUCT(('乐容-S级品'!$A$4:$A$32=$B86)*('乐容-S级品'!$L$3:$CA$3=DC$1)*('乐容-S级品'!$L$4:$CA$32)),0)</f>
      </c>
      <c r="DD86" s="280">
        <f>IFERROR(SUMPRODUCT(('控温被PRO-S级品'!$B$2:$B$10=$B86)*('控温被PRO-S级品'!$E$1:$BE$1=DD$1)*('控温被PRO-S级品'!$E$2:$BE$10)),0)+IFERROR(SUMPRODUCT(('冬被-S级品'!$B$2:$B$10=$B86)*('冬被-S级品'!$E$1:$AW$1=DD$1)*('冬被-S级品'!$E$2:$AW$10)),0)+IFERROR(SUMPRODUCT(('白止-S级品'!$A$2:$A$26=$B86)*('白止-S级品'!$D$1:$AV$1=DD$1)*('白止-S级品'!$D$2:$AV$26)),0)+IFERROR(SUMPRODUCT(('乐容-S级品'!$A$4:$A$32=$B86)*('乐容-S级品'!$L$3:$CA$3=DD$1)*('乐容-S级品'!$L$4:$CA$32)),0)</f>
      </c>
      <c r="DE86" s="280">
        <f>IFERROR(SUMPRODUCT(('控温被PRO-S级品'!$B$2:$B$10=$B86)*('控温被PRO-S级品'!$E$1:$BE$1=DE$1)*('控温被PRO-S级品'!$E$2:$BE$10)),0)+IFERROR(SUMPRODUCT(('冬被-S级品'!$B$2:$B$10=$B86)*('冬被-S级品'!$E$1:$AW$1=DE$1)*('冬被-S级品'!$E$2:$AW$10)),0)+IFERROR(SUMPRODUCT(('白止-S级品'!$A$2:$A$26=$B86)*('白止-S级品'!$D$1:$AV$1=DE$1)*('白止-S级品'!$D$2:$AV$26)),0)+IFERROR(SUMPRODUCT(('乐容-S级品'!$A$4:$A$32=$B86)*('乐容-S级品'!$L$3:$CA$3=DE$1)*('乐容-S级品'!$L$4:$CA$32)),0)</f>
      </c>
      <c r="DF86" s="280">
        <f>IFERROR(SUMPRODUCT(('控温被PRO-S级品'!$B$2:$B$10=$B86)*('控温被PRO-S级品'!$E$1:$BE$1=DF$1)*('控温被PRO-S级品'!$E$2:$BE$10)),0)+IFERROR(SUMPRODUCT(('冬被-S级品'!$B$2:$B$10=$B86)*('冬被-S级品'!$E$1:$AW$1=DF$1)*('冬被-S级品'!$E$2:$AW$10)),0)+IFERROR(SUMPRODUCT(('白止-S级品'!$A$2:$A$26=$B86)*('白止-S级品'!$D$1:$AV$1=DF$1)*('白止-S级品'!$D$2:$AV$26)),0)+IFERROR(SUMPRODUCT(('乐容-S级品'!$A$4:$A$32=$B86)*('乐容-S级品'!$L$3:$CA$3=DF$1)*('乐容-S级品'!$L$4:$CA$32)),0)</f>
      </c>
      <c r="DG86" s="280">
        <f>IFERROR(SUMPRODUCT(('控温被PRO-S级品'!$B$2:$B$10=$B86)*('控温被PRO-S级品'!$E$1:$BE$1=DG$1)*('控温被PRO-S级品'!$E$2:$BE$10)),0)+IFERROR(SUMPRODUCT(('冬被-S级品'!$B$2:$B$10=$B86)*('冬被-S级品'!$E$1:$AW$1=DG$1)*('冬被-S级品'!$E$2:$AW$10)),0)+IFERROR(SUMPRODUCT(('白止-S级品'!$A$2:$A$26=$B86)*('白止-S级品'!$D$1:$AV$1=DG$1)*('白止-S级品'!$D$2:$AV$26)),0)+IFERROR(SUMPRODUCT(('乐容-S级品'!$A$4:$A$32=$B86)*('乐容-S级品'!$L$3:$CA$3=DG$1)*('乐容-S级品'!$L$4:$CA$32)),0)</f>
      </c>
      <c r="DH86" s="280">
        <f>IFERROR(SUMPRODUCT(('控温被PRO-S级品'!$B$2:$B$10=$B86)*('控温被PRO-S级品'!$E$1:$BE$1=DH$1)*('控温被PRO-S级品'!$E$2:$BE$10)),0)+IFERROR(SUMPRODUCT(('冬被-S级品'!$B$2:$B$10=$B86)*('冬被-S级品'!$E$1:$AW$1=DH$1)*('冬被-S级品'!$E$2:$AW$10)),0)+IFERROR(SUMPRODUCT(('白止-S级品'!$A$2:$A$26=$B86)*('白止-S级品'!$D$1:$AV$1=DH$1)*('白止-S级品'!$D$2:$AV$26)),0)+IFERROR(SUMPRODUCT(('乐容-S级品'!$A$4:$A$32=$B86)*('乐容-S级品'!$L$3:$CA$3=DH$1)*('乐容-S级品'!$L$4:$CA$32)),0)</f>
      </c>
      <c r="DI86" s="280">
        <f>IFERROR(SUMPRODUCT(('控温被PRO-S级品'!$B$2:$B$10=$B86)*('控温被PRO-S级品'!$E$1:$BE$1=DI$1)*('控温被PRO-S级品'!$E$2:$BE$10)),0)+IFERROR(SUMPRODUCT(('冬被-S级品'!$B$2:$B$10=$B86)*('冬被-S级品'!$E$1:$AW$1=DI$1)*('冬被-S级品'!$E$2:$AW$10)),0)+IFERROR(SUMPRODUCT(('白止-S级品'!$A$2:$A$26=$B86)*('白止-S级品'!$D$1:$AV$1=DI$1)*('白止-S级品'!$D$2:$AV$26)),0)+IFERROR(SUMPRODUCT(('乐容-S级品'!$A$4:$A$32=$B86)*('乐容-S级品'!$L$3:$CA$3=DI$1)*('乐容-S级品'!$L$4:$CA$32)),0)</f>
      </c>
      <c r="DJ86" s="280">
        <f>IFERROR(SUMPRODUCT(('控温被PRO-S级品'!$B$2:$B$10=$B86)*('控温被PRO-S级品'!$E$1:$BE$1=DJ$1)*('控温被PRO-S级品'!$E$2:$BE$10)),0)+IFERROR(SUMPRODUCT(('冬被-S级品'!$B$2:$B$10=$B86)*('冬被-S级品'!$E$1:$AW$1=DJ$1)*('冬被-S级品'!$E$2:$AW$10)),0)+IFERROR(SUMPRODUCT(('白止-S级品'!$A$2:$A$26=$B86)*('白止-S级品'!$D$1:$AV$1=DJ$1)*('白止-S级品'!$D$2:$AV$26)),0)+IFERROR(SUMPRODUCT(('乐容-S级品'!$A$4:$A$32=$B86)*('乐容-S级品'!$L$3:$CA$3=DJ$1)*('乐容-S级品'!$L$4:$CA$32)),0)</f>
      </c>
      <c r="DK86" s="280"/>
      <c r="DL86" s="280"/>
      <c r="DM86" s="280"/>
      <c r="DN86" s="280"/>
      <c r="DO86" s="280"/>
      <c r="DP86" s="280"/>
      <c r="DQ86" s="280"/>
      <c r="DR86" s="280"/>
      <c r="DS86" s="280"/>
      <c r="DT86" s="280"/>
      <c r="DU86" s="280"/>
      <c r="DV86" s="280"/>
      <c r="DW86" s="280">
        <f>VLOOKUP(B86,'系统编码规格'!A:C,3,FALSE)</f>
      </c>
      <c r="DX86" s="280"/>
      <c r="DY86" s="280"/>
      <c r="DZ86" s="280"/>
      <c r="EA86" s="280"/>
      <c r="EB86" s="280"/>
      <c r="EC86" s="280"/>
      <c r="ED86" s="280"/>
      <c r="EE86" s="280"/>
      <c r="EF86" s="280"/>
      <c r="EG86" s="280"/>
      <c r="EH86" s="280"/>
      <c r="EI86" s="280"/>
      <c r="EJ86" s="280"/>
      <c r="EK86" s="280"/>
      <c r="EL86" s="280"/>
      <c r="EM86" s="280"/>
      <c r="EN86" s="280"/>
      <c r="EO86" s="280"/>
      <c r="EP86" s="280"/>
      <c r="EQ86" s="280"/>
      <c r="ER86" s="280"/>
      <c r="ES86" s="280"/>
      <c r="ET86" s="280"/>
      <c r="EU86" s="280"/>
      <c r="EV86" s="280"/>
      <c r="EW86" s="280"/>
      <c r="EX86" s="280"/>
      <c r="EY86" s="280"/>
      <c r="EZ86" s="280"/>
      <c r="FA86" s="280"/>
      <c r="FB86" s="280"/>
      <c r="FC86" s="280"/>
      <c r="FD86" s="280"/>
      <c r="FE86" s="280"/>
      <c r="FF86" s="280"/>
      <c r="FG86" s="280"/>
      <c r="FH86" s="280"/>
      <c r="FI86" s="280"/>
      <c r="FJ86" s="280"/>
      <c r="FK86" s="280"/>
      <c r="FL86" s="280"/>
      <c r="FM86" s="280"/>
      <c r="FN86" s="280"/>
      <c r="FO86" s="280"/>
      <c r="FP86" s="280"/>
      <c r="FQ86" s="280"/>
      <c r="FR86" s="280"/>
      <c r="FS86" s="280"/>
      <c r="FT86" s="280"/>
      <c r="FU86" s="280"/>
      <c r="FV86" s="280"/>
      <c r="FW86" s="280"/>
      <c r="FX86" s="280"/>
      <c r="FY86" s="280"/>
      <c r="FZ86" s="280"/>
      <c r="GA86" s="280"/>
      <c r="GB86" s="280"/>
      <c r="GC86" s="280"/>
      <c r="GD86" s="280"/>
      <c r="GE86" s="280"/>
      <c r="GF86" s="280"/>
      <c r="GG86" s="280"/>
      <c r="GH86" s="280"/>
      <c r="GI86" s="280"/>
      <c r="GJ86" s="280"/>
      <c r="GK86" s="280"/>
      <c r="GL86" s="280"/>
      <c r="GM86" s="280"/>
      <c r="GN86" s="280"/>
      <c r="GO86" s="280"/>
      <c r="GP86" s="280"/>
      <c r="GQ86" s="280"/>
      <c r="GR86" s="280"/>
      <c r="GS86" s="280"/>
      <c r="GT86" s="280"/>
      <c r="GU86" s="280"/>
      <c r="GV86" s="280"/>
    </row>
    <row r="87">
      <c r="A87" s="309" t="str">
        <v>乐容</v>
      </c>
      <c r="B87" s="310" t="str">
        <v>0105100052-1.8</v>
      </c>
      <c r="C87" s="309" t="str">
        <v>亚朵星球 普兰特五区舒压垫</v>
      </c>
      <c r="D87" s="309">
        <v>1.8</v>
      </c>
      <c r="E87">
        <f>SUM(F87:GX87)</f>
      </c>
      <c r="F87" s="280">
        <f>IFERROR(SUMPRODUCT(('控温被PRO-S级品'!$B$2:$B$10=$B87)*('控温被PRO-S级品'!$E$1:$BE$1=F$1)*('控温被PRO-S级品'!$E$2:$BE$10)),0)+IFERROR(SUMPRODUCT(('冬被-S级品'!$B$2:$B$10=$B87)*('冬被-S级品'!$E$1:$AW$1=F$1)*('冬被-S级品'!$E$2:$AW$10)),0)+IFERROR(SUMPRODUCT(('白止-S级品'!$A$2:$A$26=$B87)*('白止-S级品'!$D$1:$AV$1=F$1)*('白止-S级品'!$D$2:$AV$26)),0)+IFERROR(SUMPRODUCT(('乐容-S级品'!$A$4:$A$32=$B87)*('乐容-S级品'!$L$3:$CA$3=F$1)*('乐容-S级品'!$L$4:$CA$32)),0)</f>
      </c>
      <c r="G87" s="280">
        <f>IFERROR(SUMPRODUCT(('控温被PRO-S级品'!$B$2:$B$10=$B87)*('控温被PRO-S级品'!$E$1:$BE$1=G$1)*('控温被PRO-S级品'!$E$2:$BE$10)),0)+IFERROR(SUMPRODUCT(('冬被-S级品'!$B$2:$B$10=$B87)*('冬被-S级品'!$E$1:$AW$1=G$1)*('冬被-S级品'!$E$2:$AW$10)),0)+IFERROR(SUMPRODUCT(('白止-S级品'!$A$2:$A$26=$B87)*('白止-S级品'!$D$1:$AV$1=G$1)*('白止-S级品'!$D$2:$AV$26)),0)+IFERROR(SUMPRODUCT(('乐容-S级品'!$A$4:$A$32=$B87)*('乐容-S级品'!$L$3:$CA$3=G$1)*('乐容-S级品'!$L$4:$CA$32)),0)</f>
      </c>
      <c r="H87" s="280">
        <f>IFERROR(SUMPRODUCT(('控温被PRO-S级品'!$B$2:$B$10=$B87)*('控温被PRO-S级品'!$E$1:$BE$1=H$1)*('控温被PRO-S级品'!$E$2:$BE$10)),0)+IFERROR(SUMPRODUCT(('冬被-S级品'!$B$2:$B$10=$B87)*('冬被-S级品'!$E$1:$AW$1=H$1)*('冬被-S级品'!$E$2:$AW$10)),0)+IFERROR(SUMPRODUCT(('白止-S级品'!$A$2:$A$26=$B87)*('白止-S级品'!$D$1:$AV$1=H$1)*('白止-S级品'!$D$2:$AV$26)),0)+IFERROR(SUMPRODUCT(('乐容-S级品'!$A$4:$A$32=$B87)*('乐容-S级品'!$L$3:$CA$3=H$1)*('乐容-S级品'!$L$4:$CA$32)),0)</f>
      </c>
      <c r="I87" s="280">
        <f>IFERROR(SUMPRODUCT(('控温被PRO-S级品'!$B$2:$B$10=$B87)*('控温被PRO-S级品'!$E$1:$BE$1=I$1)*('控温被PRO-S级品'!$E$2:$BE$10)),0)+IFERROR(SUMPRODUCT(('冬被-S级品'!$B$2:$B$10=$B87)*('冬被-S级品'!$E$1:$AW$1=I$1)*('冬被-S级品'!$E$2:$AW$10)),0)+IFERROR(SUMPRODUCT(('白止-S级品'!$A$2:$A$26=$B87)*('白止-S级品'!$D$1:$AV$1=I$1)*('白止-S级品'!$D$2:$AV$26)),0)+IFERROR(SUMPRODUCT(('乐容-S级品'!$A$4:$A$32=$B87)*('乐容-S级品'!$L$3:$CA$3=I$1)*('乐容-S级品'!$L$4:$CA$32)),0)</f>
      </c>
      <c r="J87" s="280">
        <f>IFERROR(SUMPRODUCT(('控温被PRO-S级品'!$B$2:$B$10=$B87)*('控温被PRO-S级品'!$E$1:$BE$1=J$1)*('控温被PRO-S级品'!$E$2:$BE$10)),0)+IFERROR(SUMPRODUCT(('冬被-S级品'!$B$2:$B$10=$B87)*('冬被-S级品'!$E$1:$AW$1=J$1)*('冬被-S级品'!$E$2:$AW$10)),0)+IFERROR(SUMPRODUCT(('白止-S级品'!$A$2:$A$26=$B87)*('白止-S级品'!$D$1:$AV$1=J$1)*('白止-S级品'!$D$2:$AV$26)),0)+IFERROR(SUMPRODUCT(('乐容-S级品'!$A$4:$A$32=$B87)*('乐容-S级品'!$L$3:$CA$3=J$1)*('乐容-S级品'!$L$4:$CA$32)),0)</f>
      </c>
      <c r="K87" s="280">
        <f>IFERROR(SUMPRODUCT(('控温被PRO-S级品'!$B$2:$B$10=$B87)*('控温被PRO-S级品'!$E$1:$BE$1=K$1)*('控温被PRO-S级品'!$E$2:$BE$10)),0)+IFERROR(SUMPRODUCT(('冬被-S级品'!$B$2:$B$10=$B87)*('冬被-S级品'!$E$1:$AW$1=K$1)*('冬被-S级品'!$E$2:$AW$10)),0)+IFERROR(SUMPRODUCT(('白止-S级品'!$A$2:$A$26=$B87)*('白止-S级品'!$D$1:$AV$1=K$1)*('白止-S级品'!$D$2:$AV$26)),0)+IFERROR(SUMPRODUCT(('乐容-S级品'!$A$4:$A$32=$B87)*('乐容-S级品'!$L$3:$CA$3=K$1)*('乐容-S级品'!$L$4:$CA$32)),0)</f>
      </c>
      <c r="L87" s="280">
        <f>IFERROR(SUMPRODUCT(('控温被PRO-S级品'!$B$2:$B$10=$B87)*('控温被PRO-S级品'!$E$1:$BE$1=L$1)*('控温被PRO-S级品'!$E$2:$BE$10)),0)+IFERROR(SUMPRODUCT(('冬被-S级品'!$B$2:$B$10=$B87)*('冬被-S级品'!$E$1:$AW$1=L$1)*('冬被-S级品'!$E$2:$AW$10)),0)+IFERROR(SUMPRODUCT(('白止-S级品'!$A$2:$A$26=$B87)*('白止-S级品'!$D$1:$AV$1=L$1)*('白止-S级品'!$D$2:$AV$26)),0)+IFERROR(SUMPRODUCT(('乐容-S级品'!$A$4:$A$32=$B87)*('乐容-S级品'!$L$3:$CA$3=L$1)*('乐容-S级品'!$L$4:$CA$32)),0)</f>
      </c>
      <c r="M87" s="280">
        <f>IFERROR(SUMPRODUCT(('控温被PRO-S级品'!$B$2:$B$10=$B87)*('控温被PRO-S级品'!$E$1:$BE$1=M$1)*('控温被PRO-S级品'!$E$2:$BE$10)),0)+IFERROR(SUMPRODUCT(('冬被-S级品'!$B$2:$B$10=$B87)*('冬被-S级品'!$E$1:$AW$1=M$1)*('冬被-S级品'!$E$2:$AW$10)),0)+IFERROR(SUMPRODUCT(('白止-S级品'!$A$2:$A$26=$B87)*('白止-S级品'!$D$1:$AV$1=M$1)*('白止-S级品'!$D$2:$AV$26)),0)+IFERROR(SUMPRODUCT(('乐容-S级品'!$A$4:$A$32=$B87)*('乐容-S级品'!$L$3:$CA$3=M$1)*('乐容-S级品'!$L$4:$CA$32)),0)</f>
      </c>
      <c r="N87" s="280">
        <f>IFERROR(SUMPRODUCT(('控温被PRO-S级品'!$B$2:$B$10=$B87)*('控温被PRO-S级品'!$E$1:$BE$1=N$1)*('控温被PRO-S级品'!$E$2:$BE$10)),0)+IFERROR(SUMPRODUCT(('冬被-S级品'!$B$2:$B$10=$B87)*('冬被-S级品'!$E$1:$AW$1=N$1)*('冬被-S级品'!$E$2:$AW$10)),0)+IFERROR(SUMPRODUCT(('白止-S级品'!$A$2:$A$26=$B87)*('白止-S级品'!$D$1:$AV$1=N$1)*('白止-S级品'!$D$2:$AV$26)),0)+IFERROR(SUMPRODUCT(('乐容-S级品'!$A$4:$A$32=$B87)*('乐容-S级品'!$L$3:$CA$3=N$1)*('乐容-S级品'!$L$4:$CA$32)),0)</f>
      </c>
      <c r="O87" s="280">
        <f>IFERROR(SUMPRODUCT(('控温被PRO-S级品'!$B$2:$B$10=$B87)*('控温被PRO-S级品'!$E$1:$BE$1=O$1)*('控温被PRO-S级品'!$E$2:$BE$10)),0)+IFERROR(SUMPRODUCT(('冬被-S级品'!$B$2:$B$10=$B87)*('冬被-S级品'!$E$1:$AW$1=O$1)*('冬被-S级品'!$E$2:$AW$10)),0)+IFERROR(SUMPRODUCT(('白止-S级品'!$A$2:$A$26=$B87)*('白止-S级品'!$D$1:$AV$1=O$1)*('白止-S级品'!$D$2:$AV$26)),0)+IFERROR(SUMPRODUCT(('乐容-S级品'!$A$4:$A$32=$B87)*('乐容-S级品'!$L$3:$CA$3=O$1)*('乐容-S级品'!$L$4:$CA$32)),0)</f>
      </c>
      <c r="P87" s="280">
        <f>IFERROR(SUMPRODUCT(('控温被PRO-S级品'!$B$2:$B$10=$B87)*('控温被PRO-S级品'!$E$1:$BE$1=P$1)*('控温被PRO-S级品'!$E$2:$BE$10)),0)+IFERROR(SUMPRODUCT(('冬被-S级品'!$B$2:$B$10=$B87)*('冬被-S级品'!$E$1:$AW$1=P$1)*('冬被-S级品'!$E$2:$AW$10)),0)+IFERROR(SUMPRODUCT(('白止-S级品'!$A$2:$A$26=$B87)*('白止-S级品'!$D$1:$AV$1=P$1)*('白止-S级品'!$D$2:$AV$26)),0)+IFERROR(SUMPRODUCT(('乐容-S级品'!$A$4:$A$32=$B87)*('乐容-S级品'!$L$3:$CA$3=P$1)*('乐容-S级品'!$L$4:$CA$32)),0)</f>
      </c>
      <c r="Q87" s="280">
        <f>IFERROR(SUMPRODUCT(('控温被PRO-S级品'!$B$2:$B$10=$B87)*('控温被PRO-S级品'!$E$1:$BE$1=Q$1)*('控温被PRO-S级品'!$E$2:$BE$10)),0)+IFERROR(SUMPRODUCT(('冬被-S级品'!$B$2:$B$10=$B87)*('冬被-S级品'!$E$1:$AW$1=Q$1)*('冬被-S级品'!$E$2:$AW$10)),0)+IFERROR(SUMPRODUCT(('白止-S级品'!$A$2:$A$26=$B87)*('白止-S级品'!$D$1:$AV$1=Q$1)*('白止-S级品'!$D$2:$AV$26)),0)+IFERROR(SUMPRODUCT(('乐容-S级品'!$A$4:$A$32=$B87)*('乐容-S级品'!$L$3:$CA$3=Q$1)*('乐容-S级品'!$L$4:$CA$32)),0)</f>
      </c>
      <c r="R87" s="280">
        <f>IFERROR(SUMPRODUCT(('控温被PRO-S级品'!$B$2:$B$10=$B87)*('控温被PRO-S级品'!$E$1:$BE$1=R$1)*('控温被PRO-S级品'!$E$2:$BE$10)),0)+IFERROR(SUMPRODUCT(('冬被-S级品'!$B$2:$B$10=$B87)*('冬被-S级品'!$E$1:$AW$1=R$1)*('冬被-S级品'!$E$2:$AW$10)),0)+IFERROR(SUMPRODUCT(('白止-S级品'!$A$2:$A$26=$B87)*('白止-S级品'!$D$1:$AV$1=R$1)*('白止-S级品'!$D$2:$AV$26)),0)+IFERROR(SUMPRODUCT(('乐容-S级品'!$A$4:$A$32=$B87)*('乐容-S级品'!$L$3:$CA$3=R$1)*('乐容-S级品'!$L$4:$CA$32)),0)</f>
      </c>
      <c r="S87" s="280">
        <f>IFERROR(SUMPRODUCT(('控温被PRO-S级品'!$B$2:$B$10=$B87)*('控温被PRO-S级品'!$E$1:$BE$1=S$1)*('控温被PRO-S级品'!$E$2:$BE$10)),0)+IFERROR(SUMPRODUCT(('冬被-S级品'!$B$2:$B$10=$B87)*('冬被-S级品'!$E$1:$AW$1=S$1)*('冬被-S级品'!$E$2:$AW$10)),0)+IFERROR(SUMPRODUCT(('白止-S级品'!$A$2:$A$26=$B87)*('白止-S级品'!$D$1:$AV$1=S$1)*('白止-S级品'!$D$2:$AV$26)),0)+IFERROR(SUMPRODUCT(('乐容-S级品'!$A$4:$A$32=$B87)*('乐容-S级品'!$L$3:$CA$3=S$1)*('乐容-S级品'!$L$4:$CA$32)),0)</f>
      </c>
      <c r="T87" s="280">
        <f>IFERROR(SUMPRODUCT(('控温被PRO-S级品'!$B$2:$B$10=$B87)*('控温被PRO-S级品'!$E$1:$BE$1=T$1)*('控温被PRO-S级品'!$E$2:$BE$10)),0)+IFERROR(SUMPRODUCT(('冬被-S级品'!$B$2:$B$10=$B87)*('冬被-S级品'!$E$1:$AW$1=T$1)*('冬被-S级品'!$E$2:$AW$10)),0)+IFERROR(SUMPRODUCT(('白止-S级品'!$A$2:$A$26=$B87)*('白止-S级品'!$D$1:$AV$1=T$1)*('白止-S级品'!$D$2:$AV$26)),0)+IFERROR(SUMPRODUCT(('乐容-S级品'!$A$4:$A$32=$B87)*('乐容-S级品'!$L$3:$CA$3=T$1)*('乐容-S级品'!$L$4:$CA$32)),0)</f>
      </c>
      <c r="U87" s="280">
        <f>IFERROR(SUMPRODUCT(('控温被PRO-S级品'!$B$2:$B$10=$B87)*('控温被PRO-S级品'!$E$1:$BE$1=U$1)*('控温被PRO-S级品'!$E$2:$BE$10)),0)+IFERROR(SUMPRODUCT(('冬被-S级品'!$B$2:$B$10=$B87)*('冬被-S级品'!$E$1:$AW$1=U$1)*('冬被-S级品'!$E$2:$AW$10)),0)+IFERROR(SUMPRODUCT(('白止-S级品'!$A$2:$A$26=$B87)*('白止-S级品'!$D$1:$AV$1=U$1)*('白止-S级品'!$D$2:$AV$26)),0)+IFERROR(SUMPRODUCT(('乐容-S级品'!$A$4:$A$32=$B87)*('乐容-S级品'!$L$3:$CA$3=U$1)*('乐容-S级品'!$L$4:$CA$32)),0)</f>
      </c>
      <c r="V87" s="280">
        <f>IFERROR(SUMPRODUCT(('控温被PRO-S级品'!$B$2:$B$10=$B87)*('控温被PRO-S级品'!$E$1:$BE$1=V$1)*('控温被PRO-S级品'!$E$2:$BE$10)),0)+IFERROR(SUMPRODUCT(('冬被-S级品'!$B$2:$B$10=$B87)*('冬被-S级品'!$E$1:$AW$1=V$1)*('冬被-S级品'!$E$2:$AW$10)),0)+IFERROR(SUMPRODUCT(('白止-S级品'!$A$2:$A$26=$B87)*('白止-S级品'!$D$1:$AV$1=V$1)*('白止-S级品'!$D$2:$AV$26)),0)+IFERROR(SUMPRODUCT(('乐容-S级品'!$A$4:$A$32=$B87)*('乐容-S级品'!$L$3:$CA$3=V$1)*('乐容-S级品'!$L$4:$CA$32)),0)</f>
      </c>
      <c r="W87" s="280">
        <f>IFERROR(SUMPRODUCT(('控温被PRO-S级品'!$B$2:$B$10=$B87)*('控温被PRO-S级品'!$E$1:$BE$1=W$1)*('控温被PRO-S级品'!$E$2:$BE$10)),0)+IFERROR(SUMPRODUCT(('冬被-S级品'!$B$2:$B$10=$B87)*('冬被-S级品'!$E$1:$AW$1=W$1)*('冬被-S级品'!$E$2:$AW$10)),0)+IFERROR(SUMPRODUCT(('白止-S级品'!$A$2:$A$26=$B87)*('白止-S级品'!$D$1:$AV$1=W$1)*('白止-S级品'!$D$2:$AV$26)),0)+IFERROR(SUMPRODUCT(('乐容-S级品'!$A$4:$A$32=$B87)*('乐容-S级品'!$L$3:$CA$3=W$1)*('乐容-S级品'!$L$4:$CA$32)),0)</f>
      </c>
      <c r="X87" s="280">
        <f>IFERROR(SUMPRODUCT(('控温被PRO-S级品'!$B$2:$B$10=$B87)*('控温被PRO-S级品'!$E$1:$BE$1=X$1)*('控温被PRO-S级品'!$E$2:$BE$10)),0)+IFERROR(SUMPRODUCT(('冬被-S级品'!$B$2:$B$10=$B87)*('冬被-S级品'!$E$1:$AW$1=X$1)*('冬被-S级品'!$E$2:$AW$10)),0)+IFERROR(SUMPRODUCT(('白止-S级品'!$A$2:$A$26=$B87)*('白止-S级品'!$D$1:$AV$1=X$1)*('白止-S级品'!$D$2:$AV$26)),0)+IFERROR(SUMPRODUCT(('乐容-S级品'!$A$4:$A$32=$B87)*('乐容-S级品'!$L$3:$CA$3=X$1)*('乐容-S级品'!$L$4:$CA$32)),0)</f>
      </c>
      <c r="Y87" s="280">
        <f>IFERROR(SUMPRODUCT(('控温被PRO-S级品'!$B$2:$B$10=$B87)*('控温被PRO-S级品'!$E$1:$BE$1=Y$1)*('控温被PRO-S级品'!$E$2:$BE$10)),0)+IFERROR(SUMPRODUCT(('冬被-S级品'!$B$2:$B$10=$B87)*('冬被-S级品'!$E$1:$AW$1=Y$1)*('冬被-S级品'!$E$2:$AW$10)),0)+IFERROR(SUMPRODUCT(('白止-S级品'!$A$2:$A$26=$B87)*('白止-S级品'!$D$1:$AV$1=Y$1)*('白止-S级品'!$D$2:$AV$26)),0)+IFERROR(SUMPRODUCT(('乐容-S级品'!$A$4:$A$32=$B87)*('乐容-S级品'!$L$3:$CA$3=Y$1)*('乐容-S级品'!$L$4:$CA$32)),0)</f>
      </c>
      <c r="Z87" s="280">
        <f>IFERROR(SUMPRODUCT(('控温被PRO-S级品'!$B$2:$B$10=$B87)*('控温被PRO-S级品'!$E$1:$BE$1=Z$1)*('控温被PRO-S级品'!$E$2:$BE$10)),0)+IFERROR(SUMPRODUCT(('冬被-S级品'!$B$2:$B$10=$B87)*('冬被-S级品'!$E$1:$AW$1=Z$1)*('冬被-S级品'!$E$2:$AW$10)),0)+IFERROR(SUMPRODUCT(('白止-S级品'!$A$2:$A$26=$B87)*('白止-S级品'!$D$1:$AV$1=Z$1)*('白止-S级品'!$D$2:$AV$26)),0)+IFERROR(SUMPRODUCT(('乐容-S级品'!$A$4:$A$32=$B87)*('乐容-S级品'!$L$3:$CA$3=Z$1)*('乐容-S级品'!$L$4:$CA$32)),0)</f>
      </c>
      <c r="AA87" s="280">
        <f>IFERROR(SUMPRODUCT(('控温被PRO-S级品'!$B$2:$B$10=$B87)*('控温被PRO-S级品'!$E$1:$BE$1=AA$1)*('控温被PRO-S级品'!$E$2:$BE$10)),0)+IFERROR(SUMPRODUCT(('冬被-S级品'!$B$2:$B$10=$B87)*('冬被-S级品'!$E$1:$AW$1=AA$1)*('冬被-S级品'!$E$2:$AW$10)),0)+IFERROR(SUMPRODUCT(('白止-S级品'!$A$2:$A$26=$B87)*('白止-S级品'!$D$1:$AV$1=AA$1)*('白止-S级品'!$D$2:$AV$26)),0)+IFERROR(SUMPRODUCT(('乐容-S级品'!$A$4:$A$32=$B87)*('乐容-S级品'!$L$3:$CA$3=AA$1)*('乐容-S级品'!$L$4:$CA$32)),0)</f>
      </c>
      <c r="AB87" s="280">
        <f>IFERROR(SUMPRODUCT(('控温被PRO-S级品'!$B$2:$B$10=$B87)*('控温被PRO-S级品'!$E$1:$BE$1=AB$1)*('控温被PRO-S级品'!$E$2:$BE$10)),0)+IFERROR(SUMPRODUCT(('冬被-S级品'!$B$2:$B$10=$B87)*('冬被-S级品'!$E$1:$AW$1=AB$1)*('冬被-S级品'!$E$2:$AW$10)),0)+IFERROR(SUMPRODUCT(('白止-S级品'!$A$2:$A$26=$B87)*('白止-S级品'!$D$1:$AV$1=AB$1)*('白止-S级品'!$D$2:$AV$26)),0)+IFERROR(SUMPRODUCT(('乐容-S级品'!$A$4:$A$32=$B87)*('乐容-S级品'!$L$3:$CA$3=AB$1)*('乐容-S级品'!$L$4:$CA$32)),0)</f>
      </c>
      <c r="AC87" s="280">
        <f>IFERROR(SUMPRODUCT(('控温被PRO-S级品'!$B$2:$B$10=$B87)*('控温被PRO-S级品'!$E$1:$BE$1=AC$1)*('控温被PRO-S级品'!$E$2:$BE$10)),0)+IFERROR(SUMPRODUCT(('冬被-S级品'!$B$2:$B$10=$B87)*('冬被-S级品'!$E$1:$AW$1=AC$1)*('冬被-S级品'!$E$2:$AW$10)),0)+IFERROR(SUMPRODUCT(('白止-S级品'!$A$2:$A$26=$B87)*('白止-S级品'!$D$1:$AV$1=AC$1)*('白止-S级品'!$D$2:$AV$26)),0)+IFERROR(SUMPRODUCT(('乐容-S级品'!$A$4:$A$32=$B87)*('乐容-S级品'!$L$3:$CA$3=AC$1)*('乐容-S级品'!$L$4:$CA$32)),0)</f>
      </c>
      <c r="AD87" s="280">
        <f>IFERROR(SUMPRODUCT(('控温被PRO-S级品'!$B$2:$B$10=$B87)*('控温被PRO-S级品'!$E$1:$BE$1=AD$1)*('控温被PRO-S级品'!$E$2:$BE$10)),0)+IFERROR(SUMPRODUCT(('冬被-S级品'!$B$2:$B$10=$B87)*('冬被-S级品'!$E$1:$AW$1=AD$1)*('冬被-S级品'!$E$2:$AW$10)),0)+IFERROR(SUMPRODUCT(('白止-S级品'!$A$2:$A$26=$B87)*('白止-S级品'!$D$1:$AV$1=AD$1)*('白止-S级品'!$D$2:$AV$26)),0)+IFERROR(SUMPRODUCT(('乐容-S级品'!$A$4:$A$32=$B87)*('乐容-S级品'!$L$3:$CA$3=AD$1)*('乐容-S级品'!$L$4:$CA$32)),0)</f>
      </c>
      <c r="AE87" s="280">
        <f>IFERROR(SUMPRODUCT(('控温被PRO-S级品'!$B$2:$B$10=$B87)*('控温被PRO-S级品'!$E$1:$BE$1=AE$1)*('控温被PRO-S级品'!$E$2:$BE$10)),0)+IFERROR(SUMPRODUCT(('冬被-S级品'!$B$2:$B$10=$B87)*('冬被-S级品'!$E$1:$AW$1=AE$1)*('冬被-S级品'!$E$2:$AW$10)),0)+IFERROR(SUMPRODUCT(('白止-S级品'!$A$2:$A$26=$B87)*('白止-S级品'!$D$1:$AV$1=AE$1)*('白止-S级品'!$D$2:$AV$26)),0)+IFERROR(SUMPRODUCT(('乐容-S级品'!$A$4:$A$32=$B87)*('乐容-S级品'!$L$3:$CA$3=AE$1)*('乐容-S级品'!$L$4:$CA$32)),0)</f>
      </c>
      <c r="AF87" s="280">
        <f>IFERROR(SUMPRODUCT(('控温被PRO-S级品'!$B$2:$B$10=$B87)*('控温被PRO-S级品'!$E$1:$BE$1=AF$1)*('控温被PRO-S级品'!$E$2:$BE$10)),0)+IFERROR(SUMPRODUCT(('冬被-S级品'!$B$2:$B$10=$B87)*('冬被-S级品'!$E$1:$AW$1=AF$1)*('冬被-S级品'!$E$2:$AW$10)),0)+IFERROR(SUMPRODUCT(('白止-S级品'!$A$2:$A$26=$B87)*('白止-S级品'!$D$1:$AV$1=AF$1)*('白止-S级品'!$D$2:$AV$26)),0)+IFERROR(SUMPRODUCT(('乐容-S级品'!$A$4:$A$32=$B87)*('乐容-S级品'!$L$3:$CA$3=AF$1)*('乐容-S级品'!$L$4:$CA$32)),0)</f>
      </c>
      <c r="AG87" s="280">
        <f>IFERROR(SUMPRODUCT(('控温被PRO-S级品'!$B$2:$B$10=$B87)*('控温被PRO-S级品'!$E$1:$BE$1=AG$1)*('控温被PRO-S级品'!$E$2:$BE$10)),0)+IFERROR(SUMPRODUCT(('冬被-S级品'!$B$2:$B$10=$B87)*('冬被-S级品'!$E$1:$AW$1=AG$1)*('冬被-S级品'!$E$2:$AW$10)),0)+IFERROR(SUMPRODUCT(('白止-S级品'!$A$2:$A$26=$B87)*('白止-S级品'!$D$1:$AV$1=AG$1)*('白止-S级品'!$D$2:$AV$26)),0)+IFERROR(SUMPRODUCT(('乐容-S级品'!$A$4:$A$32=$B87)*('乐容-S级品'!$L$3:$CA$3=AG$1)*('乐容-S级品'!$L$4:$CA$32)),0)</f>
      </c>
      <c r="AH87" s="280">
        <f>IFERROR(SUMPRODUCT(('控温被PRO-S级品'!$B$2:$B$10=$B87)*('控温被PRO-S级品'!$E$1:$BE$1=AH$1)*('控温被PRO-S级品'!$E$2:$BE$10)),0)+IFERROR(SUMPRODUCT(('冬被-S级品'!$B$2:$B$10=$B87)*('冬被-S级品'!$E$1:$AW$1=AH$1)*('冬被-S级品'!$E$2:$AW$10)),0)+IFERROR(SUMPRODUCT(('白止-S级品'!$A$2:$A$26=$B87)*('白止-S级品'!$D$1:$AV$1=AH$1)*('白止-S级品'!$D$2:$AV$26)),0)+IFERROR(SUMPRODUCT(('乐容-S级品'!$A$4:$A$32=$B87)*('乐容-S级品'!$L$3:$CA$3=AH$1)*('乐容-S级品'!$L$4:$CA$32)),0)</f>
      </c>
      <c r="AI87" s="280">
        <f>IFERROR(SUMPRODUCT(('控温被PRO-S级品'!$B$2:$B$10=$B87)*('控温被PRO-S级品'!$E$1:$BE$1=AI$1)*('控温被PRO-S级品'!$E$2:$BE$10)),0)+IFERROR(SUMPRODUCT(('冬被-S级品'!$B$2:$B$10=$B87)*('冬被-S级品'!$E$1:$AW$1=AI$1)*('冬被-S级品'!$E$2:$AW$10)),0)+IFERROR(SUMPRODUCT(('白止-S级品'!$A$2:$A$26=$B87)*('白止-S级品'!$D$1:$AV$1=AI$1)*('白止-S级品'!$D$2:$AV$26)),0)+IFERROR(SUMPRODUCT(('乐容-S级品'!$A$4:$A$32=$B87)*('乐容-S级品'!$L$3:$CA$3=AI$1)*('乐容-S级品'!$L$4:$CA$32)),0)</f>
      </c>
      <c r="AJ87" s="280">
        <f>IFERROR(SUMPRODUCT(('控温被PRO-S级品'!$B$2:$B$10=$B87)*('控温被PRO-S级品'!$E$1:$BE$1=AJ$1)*('控温被PRO-S级品'!$E$2:$BE$10)),0)+IFERROR(SUMPRODUCT(('冬被-S级品'!$B$2:$B$10=$B87)*('冬被-S级品'!$E$1:$AW$1=AJ$1)*('冬被-S级品'!$E$2:$AW$10)),0)+IFERROR(SUMPRODUCT(('白止-S级品'!$A$2:$A$26=$B87)*('白止-S级品'!$D$1:$AV$1=AJ$1)*('白止-S级品'!$D$2:$AV$26)),0)+IFERROR(SUMPRODUCT(('乐容-S级品'!$A$4:$A$32=$B87)*('乐容-S级品'!$L$3:$CA$3=AJ$1)*('乐容-S级品'!$L$4:$CA$32)),0)</f>
      </c>
      <c r="AK87" s="280">
        <f>IFERROR(SUMPRODUCT(('控温被PRO-S级品'!$B$2:$B$10=$B87)*('控温被PRO-S级品'!$E$1:$BE$1=AK$1)*('控温被PRO-S级品'!$E$2:$BE$10)),0)+IFERROR(SUMPRODUCT(('冬被-S级品'!$B$2:$B$10=$B87)*('冬被-S级品'!$E$1:$AW$1=AK$1)*('冬被-S级品'!$E$2:$AW$10)),0)+IFERROR(SUMPRODUCT(('白止-S级品'!$A$2:$A$26=$B87)*('白止-S级品'!$D$1:$AV$1=AK$1)*('白止-S级品'!$D$2:$AV$26)),0)+IFERROR(SUMPRODUCT(('乐容-S级品'!$A$4:$A$32=$B87)*('乐容-S级品'!$L$3:$CA$3=AK$1)*('乐容-S级品'!$L$4:$CA$32)),0)</f>
      </c>
      <c r="AL87" s="280">
        <f>IFERROR(SUMPRODUCT(('控温被PRO-S级品'!$B$2:$B$10=$B87)*('控温被PRO-S级品'!$E$1:$BE$1=AL$1)*('控温被PRO-S级品'!$E$2:$BE$10)),0)+IFERROR(SUMPRODUCT(('冬被-S级品'!$B$2:$B$10=$B87)*('冬被-S级品'!$E$1:$AW$1=AL$1)*('冬被-S级品'!$E$2:$AW$10)),0)+IFERROR(SUMPRODUCT(('白止-S级品'!$A$2:$A$26=$B87)*('白止-S级品'!$D$1:$AV$1=AL$1)*('白止-S级品'!$D$2:$AV$26)),0)+IFERROR(SUMPRODUCT(('乐容-S级品'!$A$4:$A$32=$B87)*('乐容-S级品'!$L$3:$CA$3=AL$1)*('乐容-S级品'!$L$4:$CA$32)),0)</f>
      </c>
      <c r="AM87" s="280">
        <f>IFERROR(SUMPRODUCT(('控温被PRO-S级品'!$B$2:$B$10=$B87)*('控温被PRO-S级品'!$E$1:$BE$1=AM$1)*('控温被PRO-S级品'!$E$2:$BE$10)),0)+IFERROR(SUMPRODUCT(('冬被-S级品'!$B$2:$B$10=$B87)*('冬被-S级品'!$E$1:$AW$1=AM$1)*('冬被-S级品'!$E$2:$AW$10)),0)+IFERROR(SUMPRODUCT(('白止-S级品'!$A$2:$A$26=$B87)*('白止-S级品'!$D$1:$AV$1=AM$1)*('白止-S级品'!$D$2:$AV$26)),0)+IFERROR(SUMPRODUCT(('乐容-S级品'!$A$4:$A$32=$B87)*('乐容-S级品'!$L$3:$CA$3=AM$1)*('乐容-S级品'!$L$4:$CA$32)),0)</f>
      </c>
      <c r="AN87" s="280">
        <f>IFERROR(SUMPRODUCT(('控温被PRO-S级品'!$B$2:$B$10=$B87)*('控温被PRO-S级品'!$E$1:$BE$1=AN$1)*('控温被PRO-S级品'!$E$2:$BE$10)),0)+IFERROR(SUMPRODUCT(('冬被-S级品'!$B$2:$B$10=$B87)*('冬被-S级品'!$E$1:$AW$1=AN$1)*('冬被-S级品'!$E$2:$AW$10)),0)+IFERROR(SUMPRODUCT(('白止-S级品'!$A$2:$A$26=$B87)*('白止-S级品'!$D$1:$AV$1=AN$1)*('白止-S级品'!$D$2:$AV$26)),0)+IFERROR(SUMPRODUCT(('乐容-S级品'!$A$4:$A$32=$B87)*('乐容-S级品'!$L$3:$CA$3=AN$1)*('乐容-S级品'!$L$4:$CA$32)),0)</f>
      </c>
      <c r="AO87" s="280">
        <f>IFERROR(SUMPRODUCT(('控温被PRO-S级品'!$B$2:$B$10=$B87)*('控温被PRO-S级品'!$E$1:$BE$1=AO$1)*('控温被PRO-S级品'!$E$2:$BE$10)),0)+IFERROR(SUMPRODUCT(('冬被-S级品'!$B$2:$B$10=$B87)*('冬被-S级品'!$E$1:$AW$1=AO$1)*('冬被-S级品'!$E$2:$AW$10)),0)+IFERROR(SUMPRODUCT(('白止-S级品'!$A$2:$A$26=$B87)*('白止-S级品'!$D$1:$AV$1=AO$1)*('白止-S级品'!$D$2:$AV$26)),0)+IFERROR(SUMPRODUCT(('乐容-S级品'!$A$4:$A$32=$B87)*('乐容-S级品'!$L$3:$CA$3=AO$1)*('乐容-S级品'!$L$4:$CA$32)),0)</f>
      </c>
      <c r="AP87" s="280">
        <f>IFERROR(SUMPRODUCT(('控温被PRO-S级品'!$B$2:$B$10=$B87)*('控温被PRO-S级品'!$E$1:$BE$1=AP$1)*('控温被PRO-S级品'!$E$2:$BE$10)),0)+IFERROR(SUMPRODUCT(('冬被-S级品'!$B$2:$B$10=$B87)*('冬被-S级品'!$E$1:$AW$1=AP$1)*('冬被-S级品'!$E$2:$AW$10)),0)+IFERROR(SUMPRODUCT(('白止-S级品'!$A$2:$A$26=$B87)*('白止-S级品'!$D$1:$AV$1=AP$1)*('白止-S级品'!$D$2:$AV$26)),0)+IFERROR(SUMPRODUCT(('乐容-S级品'!$A$4:$A$32=$B87)*('乐容-S级品'!$L$3:$CA$3=AP$1)*('乐容-S级品'!$L$4:$CA$32)),0)</f>
      </c>
      <c r="AQ87" s="280">
        <f>IFERROR(SUMPRODUCT(('控温被PRO-S级品'!$B$2:$B$10=$B87)*('控温被PRO-S级品'!$E$1:$BE$1=AQ$1)*('控温被PRO-S级品'!$E$2:$BE$10)),0)+IFERROR(SUMPRODUCT(('冬被-S级品'!$B$2:$B$10=$B87)*('冬被-S级品'!$E$1:$AW$1=AQ$1)*('冬被-S级品'!$E$2:$AW$10)),0)+IFERROR(SUMPRODUCT(('白止-S级品'!$A$2:$A$26=$B87)*('白止-S级品'!$D$1:$AV$1=AQ$1)*('白止-S级品'!$D$2:$AV$26)),0)+IFERROR(SUMPRODUCT(('乐容-S级品'!$A$4:$A$32=$B87)*('乐容-S级品'!$L$3:$CA$3=AQ$1)*('乐容-S级品'!$L$4:$CA$32)),0)</f>
      </c>
      <c r="AR87" s="280">
        <f>IFERROR(SUMPRODUCT(('控温被PRO-S级品'!$B$2:$B$10=$B87)*('控温被PRO-S级品'!$E$1:$BE$1=AR$1)*('控温被PRO-S级品'!$E$2:$BE$10)),0)+IFERROR(SUMPRODUCT(('冬被-S级品'!$B$2:$B$10=$B87)*('冬被-S级品'!$E$1:$AW$1=AR$1)*('冬被-S级品'!$E$2:$AW$10)),0)+IFERROR(SUMPRODUCT(('白止-S级品'!$A$2:$A$26=$B87)*('白止-S级品'!$D$1:$AV$1=AR$1)*('白止-S级品'!$D$2:$AV$26)),0)+IFERROR(SUMPRODUCT(('乐容-S级品'!$A$4:$A$32=$B87)*('乐容-S级品'!$L$3:$CA$3=AR$1)*('乐容-S级品'!$L$4:$CA$32)),0)</f>
      </c>
      <c r="AS87" s="280">
        <f>IFERROR(SUMPRODUCT(('控温被PRO-S级品'!$B$2:$B$10=$B87)*('控温被PRO-S级品'!$E$1:$BE$1=AS$1)*('控温被PRO-S级品'!$E$2:$BE$10)),0)+IFERROR(SUMPRODUCT(('冬被-S级品'!$B$2:$B$10=$B87)*('冬被-S级品'!$E$1:$AW$1=AS$1)*('冬被-S级品'!$E$2:$AW$10)),0)+IFERROR(SUMPRODUCT(('白止-S级品'!$A$2:$A$26=$B87)*('白止-S级品'!$D$1:$AV$1=AS$1)*('白止-S级品'!$D$2:$AV$26)),0)+IFERROR(SUMPRODUCT(('乐容-S级品'!$A$4:$A$32=$B87)*('乐容-S级品'!$L$3:$CA$3=AS$1)*('乐容-S级品'!$L$4:$CA$32)),0)</f>
      </c>
      <c r="AT87" s="280">
        <f>IFERROR(SUMPRODUCT(('控温被PRO-S级品'!$B$2:$B$10=$B87)*('控温被PRO-S级品'!$E$1:$BE$1=AT$1)*('控温被PRO-S级品'!$E$2:$BE$10)),0)+IFERROR(SUMPRODUCT(('冬被-S级品'!$B$2:$B$10=$B87)*('冬被-S级品'!$E$1:$AW$1=AT$1)*('冬被-S级品'!$E$2:$AW$10)),0)+IFERROR(SUMPRODUCT(('白止-S级品'!$A$2:$A$26=$B87)*('白止-S级品'!$D$1:$AV$1=AT$1)*('白止-S级品'!$D$2:$AV$26)),0)+IFERROR(SUMPRODUCT(('乐容-S级品'!$A$4:$A$32=$B87)*('乐容-S级品'!$L$3:$CA$3=AT$1)*('乐容-S级品'!$L$4:$CA$32)),0)</f>
      </c>
      <c r="AU87" s="280">
        <f>IFERROR(SUMPRODUCT(('控温被PRO-S级品'!$B$2:$B$10=$B87)*('控温被PRO-S级品'!$E$1:$BE$1=AU$1)*('控温被PRO-S级品'!$E$2:$BE$10)),0)+IFERROR(SUMPRODUCT(('冬被-S级品'!$B$2:$B$10=$B87)*('冬被-S级品'!$E$1:$AW$1=AU$1)*('冬被-S级品'!$E$2:$AW$10)),0)+IFERROR(SUMPRODUCT(('白止-S级品'!$A$2:$A$26=$B87)*('白止-S级品'!$D$1:$AV$1=AU$1)*('白止-S级品'!$D$2:$AV$26)),0)+IFERROR(SUMPRODUCT(('乐容-S级品'!$A$4:$A$32=$B87)*('乐容-S级品'!$L$3:$CA$3=AU$1)*('乐容-S级品'!$L$4:$CA$32)),0)</f>
      </c>
      <c r="AV87" s="280">
        <f>IFERROR(SUMPRODUCT(('控温被PRO-S级品'!$B$2:$B$10=$B87)*('控温被PRO-S级品'!$E$1:$BE$1=AV$1)*('控温被PRO-S级品'!$E$2:$BE$10)),0)+IFERROR(SUMPRODUCT(('冬被-S级品'!$B$2:$B$10=$B87)*('冬被-S级品'!$E$1:$AW$1=AV$1)*('冬被-S级品'!$E$2:$AW$10)),0)+IFERROR(SUMPRODUCT(('白止-S级品'!$A$2:$A$26=$B87)*('白止-S级品'!$D$1:$AV$1=AV$1)*('白止-S级品'!$D$2:$AV$26)),0)+IFERROR(SUMPRODUCT(('乐容-S级品'!$A$4:$A$32=$B87)*('乐容-S级品'!$L$3:$CA$3=AV$1)*('乐容-S级品'!$L$4:$CA$32)),0)</f>
      </c>
      <c r="AW87" s="280">
        <f>IFERROR(SUMPRODUCT(('控温被PRO-S级品'!$B$2:$B$10=$B87)*('控温被PRO-S级品'!$E$1:$BE$1=AW$1)*('控温被PRO-S级品'!$E$2:$BE$10)),0)+IFERROR(SUMPRODUCT(('冬被-S级品'!$B$2:$B$10=$B87)*('冬被-S级品'!$E$1:$AW$1=AW$1)*('冬被-S级品'!$E$2:$AW$10)),0)+IFERROR(SUMPRODUCT(('白止-S级品'!$A$2:$A$26=$B87)*('白止-S级品'!$D$1:$AV$1=AW$1)*('白止-S级品'!$D$2:$AV$26)),0)+IFERROR(SUMPRODUCT(('乐容-S级品'!$A$4:$A$32=$B87)*('乐容-S级品'!$L$3:$CA$3=AW$1)*('乐容-S级品'!$L$4:$CA$32)),0)</f>
      </c>
      <c r="AX87" s="280">
        <f>IFERROR(SUMPRODUCT(('控温被PRO-S级品'!$B$2:$B$10=$B87)*('控温被PRO-S级品'!$E$1:$BE$1=AX$1)*('控温被PRO-S级品'!$E$2:$BE$10)),0)+IFERROR(SUMPRODUCT(('冬被-S级品'!$B$2:$B$10=$B87)*('冬被-S级品'!$E$1:$AW$1=AX$1)*('冬被-S级品'!$E$2:$AW$10)),0)+IFERROR(SUMPRODUCT(('白止-S级品'!$A$2:$A$26=$B87)*('白止-S级品'!$D$1:$AV$1=AX$1)*('白止-S级品'!$D$2:$AV$26)),0)+IFERROR(SUMPRODUCT(('乐容-S级品'!$A$4:$A$32=$B87)*('乐容-S级品'!$L$3:$CA$3=AX$1)*('乐容-S级品'!$L$4:$CA$32)),0)</f>
      </c>
      <c r="AY87" s="280">
        <f>IFERROR(SUMPRODUCT(('控温被PRO-S级品'!$B$2:$B$10=$B87)*('控温被PRO-S级品'!$E$1:$BE$1=AY$1)*('控温被PRO-S级品'!$E$2:$BE$10)),0)+IFERROR(SUMPRODUCT(('冬被-S级品'!$B$2:$B$10=$B87)*('冬被-S级品'!$E$1:$AW$1=AY$1)*('冬被-S级品'!$E$2:$AW$10)),0)+IFERROR(SUMPRODUCT(('白止-S级品'!$A$2:$A$26=$B87)*('白止-S级品'!$D$1:$AV$1=AY$1)*('白止-S级品'!$D$2:$AV$26)),0)+IFERROR(SUMPRODUCT(('乐容-S级品'!$A$4:$A$32=$B87)*('乐容-S级品'!$L$3:$CA$3=AY$1)*('乐容-S级品'!$L$4:$CA$32)),0)</f>
      </c>
      <c r="AZ87" s="280">
        <f>IFERROR(SUMPRODUCT(('控温被PRO-S级品'!$B$2:$B$10=$B87)*('控温被PRO-S级品'!$E$1:$BE$1=AZ$1)*('控温被PRO-S级品'!$E$2:$BE$10)),0)+IFERROR(SUMPRODUCT(('冬被-S级品'!$B$2:$B$10=$B87)*('冬被-S级品'!$E$1:$AW$1=AZ$1)*('冬被-S级品'!$E$2:$AW$10)),0)+IFERROR(SUMPRODUCT(('白止-S级品'!$A$2:$A$26=$B87)*('白止-S级品'!$D$1:$AV$1=AZ$1)*('白止-S级品'!$D$2:$AV$26)),0)+IFERROR(SUMPRODUCT(('乐容-S级品'!$A$4:$A$32=$B87)*('乐容-S级品'!$L$3:$CA$3=AZ$1)*('乐容-S级品'!$L$4:$CA$32)),0)</f>
      </c>
      <c r="BA87" s="280">
        <f>IFERROR(SUMPRODUCT(('控温被PRO-S级品'!$B$2:$B$10=$B87)*('控温被PRO-S级品'!$E$1:$BE$1=BA$1)*('控温被PRO-S级品'!$E$2:$BE$10)),0)+IFERROR(SUMPRODUCT(('冬被-S级品'!$B$2:$B$10=$B87)*('冬被-S级品'!$E$1:$AW$1=BA$1)*('冬被-S级品'!$E$2:$AW$10)),0)+IFERROR(SUMPRODUCT(('白止-S级品'!$A$2:$A$26=$B87)*('白止-S级品'!$D$1:$AV$1=BA$1)*('白止-S级品'!$D$2:$AV$26)),0)+IFERROR(SUMPRODUCT(('乐容-S级品'!$A$4:$A$32=$B87)*('乐容-S级品'!$L$3:$CA$3=BA$1)*('乐容-S级品'!$L$4:$CA$32)),0)</f>
      </c>
      <c r="BB87" s="280">
        <f>IFERROR(SUMPRODUCT(('控温被PRO-S级品'!$B$2:$B$10=$B87)*('控温被PRO-S级品'!$E$1:$BE$1=BB$1)*('控温被PRO-S级品'!$E$2:$BE$10)),0)+IFERROR(SUMPRODUCT(('冬被-S级品'!$B$2:$B$10=$B87)*('冬被-S级品'!$E$1:$AW$1=BB$1)*('冬被-S级品'!$E$2:$AW$10)),0)+IFERROR(SUMPRODUCT(('白止-S级品'!$A$2:$A$26=$B87)*('白止-S级品'!$D$1:$AV$1=BB$1)*('白止-S级品'!$D$2:$AV$26)),0)+IFERROR(SUMPRODUCT(('乐容-S级品'!$A$4:$A$32=$B87)*('乐容-S级品'!$L$3:$CA$3=BB$1)*('乐容-S级品'!$L$4:$CA$32)),0)</f>
      </c>
      <c r="BC87" s="280">
        <f>IFERROR(SUMPRODUCT(('控温被PRO-S级品'!$B$2:$B$10=$B87)*('控温被PRO-S级品'!$E$1:$BE$1=BC$1)*('控温被PRO-S级品'!$E$2:$BE$10)),0)+IFERROR(SUMPRODUCT(('冬被-S级品'!$B$2:$B$10=$B87)*('冬被-S级品'!$E$1:$AW$1=BC$1)*('冬被-S级品'!$E$2:$AW$10)),0)+IFERROR(SUMPRODUCT(('白止-S级品'!$A$2:$A$26=$B87)*('白止-S级品'!$D$1:$AV$1=BC$1)*('白止-S级品'!$D$2:$AV$26)),0)+IFERROR(SUMPRODUCT(('乐容-S级品'!$A$4:$A$32=$B87)*('乐容-S级品'!$L$3:$CA$3=BC$1)*('乐容-S级品'!$L$4:$CA$32)),0)</f>
      </c>
      <c r="BD87" s="280">
        <f>IFERROR(SUMPRODUCT(('控温被PRO-S级品'!$B$2:$B$10=$B87)*('控温被PRO-S级品'!$E$1:$BE$1=BD$1)*('控温被PRO-S级品'!$E$2:$BE$10)),0)+IFERROR(SUMPRODUCT(('冬被-S级品'!$B$2:$B$10=$B87)*('冬被-S级品'!$E$1:$AW$1=BD$1)*('冬被-S级品'!$E$2:$AW$10)),0)+IFERROR(SUMPRODUCT(('白止-S级品'!$A$2:$A$26=$B87)*('白止-S级品'!$D$1:$AV$1=BD$1)*('白止-S级品'!$D$2:$AV$26)),0)+IFERROR(SUMPRODUCT(('乐容-S级品'!$A$4:$A$32=$B87)*('乐容-S级品'!$L$3:$CA$3=BD$1)*('乐容-S级品'!$L$4:$CA$32)),0)</f>
      </c>
      <c r="BE87" s="280">
        <f>IFERROR(SUMPRODUCT(('控温被PRO-S级品'!$B$2:$B$10=$B87)*('控温被PRO-S级品'!$E$1:$BE$1=BE$1)*('控温被PRO-S级品'!$E$2:$BE$10)),0)+IFERROR(SUMPRODUCT(('冬被-S级品'!$B$2:$B$10=$B87)*('冬被-S级品'!$E$1:$AW$1=BE$1)*('冬被-S级品'!$E$2:$AW$10)),0)+IFERROR(SUMPRODUCT(('白止-S级品'!$A$2:$A$26=$B87)*('白止-S级品'!$D$1:$AV$1=BE$1)*('白止-S级品'!$D$2:$AV$26)),0)+IFERROR(SUMPRODUCT(('乐容-S级品'!$A$4:$A$32=$B87)*('乐容-S级品'!$L$3:$CA$3=BE$1)*('乐容-S级品'!$L$4:$CA$32)),0)</f>
      </c>
      <c r="BF87" s="280">
        <f>IFERROR(SUMPRODUCT(('控温被PRO-S级品'!$B$2:$B$10=$B87)*('控温被PRO-S级品'!$E$1:$BE$1=BF$1)*('控温被PRO-S级品'!$E$2:$BE$10)),0)+IFERROR(SUMPRODUCT(('冬被-S级品'!$B$2:$B$10=$B87)*('冬被-S级品'!$E$1:$AW$1=BF$1)*('冬被-S级品'!$E$2:$AW$10)),0)+IFERROR(SUMPRODUCT(('白止-S级品'!$A$2:$A$26=$B87)*('白止-S级品'!$D$1:$AV$1=BF$1)*('白止-S级品'!$D$2:$AV$26)),0)+IFERROR(SUMPRODUCT(('乐容-S级品'!$A$4:$A$32=$B87)*('乐容-S级品'!$L$3:$CA$3=BF$1)*('乐容-S级品'!$L$4:$CA$32)),0)</f>
      </c>
      <c r="BG87" s="280">
        <f>IFERROR(SUMPRODUCT(('控温被PRO-S级品'!$B$2:$B$10=$B87)*('控温被PRO-S级品'!$E$1:$BE$1=BG$1)*('控温被PRO-S级品'!$E$2:$BE$10)),0)+IFERROR(SUMPRODUCT(('冬被-S级品'!$B$2:$B$10=$B87)*('冬被-S级品'!$E$1:$AW$1=BG$1)*('冬被-S级品'!$E$2:$AW$10)),0)+IFERROR(SUMPRODUCT(('白止-S级品'!$A$2:$A$26=$B87)*('白止-S级品'!$D$1:$AV$1=BG$1)*('白止-S级品'!$D$2:$AV$26)),0)+IFERROR(SUMPRODUCT(('乐容-S级品'!$A$4:$A$32=$B87)*('乐容-S级品'!$L$3:$CA$3=BG$1)*('乐容-S级品'!$L$4:$CA$32)),0)</f>
      </c>
      <c r="BH87" s="280">
        <f>IFERROR(SUMPRODUCT(('控温被PRO-S级品'!$B$2:$B$10=$B87)*('控温被PRO-S级品'!$E$1:$BE$1=BH$1)*('控温被PRO-S级品'!$E$2:$BE$10)),0)+IFERROR(SUMPRODUCT(('冬被-S级品'!$B$2:$B$10=$B87)*('冬被-S级品'!$E$1:$AW$1=BH$1)*('冬被-S级品'!$E$2:$AW$10)),0)+IFERROR(SUMPRODUCT(('白止-S级品'!$A$2:$A$26=$B87)*('白止-S级品'!$D$1:$AV$1=BH$1)*('白止-S级品'!$D$2:$AV$26)),0)+IFERROR(SUMPRODUCT(('乐容-S级品'!$A$4:$A$32=$B87)*('乐容-S级品'!$L$3:$CA$3=BH$1)*('乐容-S级品'!$L$4:$CA$32)),0)</f>
      </c>
      <c r="BI87" s="280">
        <f>IFERROR(SUMPRODUCT(('控温被PRO-S级品'!$B$2:$B$10=$B87)*('控温被PRO-S级品'!$E$1:$BE$1=BI$1)*('控温被PRO-S级品'!$E$2:$BE$10)),0)+IFERROR(SUMPRODUCT(('冬被-S级品'!$B$2:$B$10=$B87)*('冬被-S级品'!$E$1:$AW$1=BI$1)*('冬被-S级品'!$E$2:$AW$10)),0)+IFERROR(SUMPRODUCT(('白止-S级品'!$A$2:$A$26=$B87)*('白止-S级品'!$D$1:$AV$1=BI$1)*('白止-S级品'!$D$2:$AV$26)),0)+IFERROR(SUMPRODUCT(('乐容-S级品'!$A$4:$A$32=$B87)*('乐容-S级品'!$L$3:$CA$3=BI$1)*('乐容-S级品'!$L$4:$CA$32)),0)</f>
      </c>
      <c r="BJ87" s="280">
        <f>IFERROR(SUMPRODUCT(('控温被PRO-S级品'!$B$2:$B$10=$B87)*('控温被PRO-S级品'!$E$1:$BE$1=BJ$1)*('控温被PRO-S级品'!$E$2:$BE$10)),0)+IFERROR(SUMPRODUCT(('冬被-S级品'!$B$2:$B$10=$B87)*('冬被-S级品'!$E$1:$AW$1=BJ$1)*('冬被-S级品'!$E$2:$AW$10)),0)+IFERROR(SUMPRODUCT(('白止-S级品'!$A$2:$A$26=$B87)*('白止-S级品'!$D$1:$AV$1=BJ$1)*('白止-S级品'!$D$2:$AV$26)),0)+IFERROR(SUMPRODUCT(('乐容-S级品'!$A$4:$A$32=$B87)*('乐容-S级品'!$L$3:$CA$3=BJ$1)*('乐容-S级品'!$L$4:$CA$32)),0)</f>
      </c>
      <c r="BK87" s="280">
        <f>IFERROR(SUMPRODUCT(('控温被PRO-S级品'!$B$2:$B$10=$B87)*('控温被PRO-S级品'!$E$1:$BE$1=BK$1)*('控温被PRO-S级品'!$E$2:$BE$10)),0)+IFERROR(SUMPRODUCT(('冬被-S级品'!$B$2:$B$10=$B87)*('冬被-S级品'!$E$1:$AW$1=BK$1)*('冬被-S级品'!$E$2:$AW$10)),0)+IFERROR(SUMPRODUCT(('白止-S级品'!$A$2:$A$26=$B87)*('白止-S级品'!$D$1:$AV$1=BK$1)*('白止-S级品'!$D$2:$AV$26)),0)+IFERROR(SUMPRODUCT(('乐容-S级品'!$A$4:$A$32=$B87)*('乐容-S级品'!$L$3:$CA$3=BK$1)*('乐容-S级品'!$L$4:$CA$32)),0)</f>
      </c>
      <c r="BL87" s="280">
        <f>IFERROR(SUMPRODUCT(('控温被PRO-S级品'!$B$2:$B$10=$B87)*('控温被PRO-S级品'!$E$1:$BE$1=BL$1)*('控温被PRO-S级品'!$E$2:$BE$10)),0)+IFERROR(SUMPRODUCT(('冬被-S级品'!$B$2:$B$10=$B87)*('冬被-S级品'!$E$1:$AW$1=BL$1)*('冬被-S级品'!$E$2:$AW$10)),0)+IFERROR(SUMPRODUCT(('白止-S级品'!$A$2:$A$26=$B87)*('白止-S级品'!$D$1:$AV$1=BL$1)*('白止-S级品'!$D$2:$AV$26)),0)+IFERROR(SUMPRODUCT(('乐容-S级品'!$A$4:$A$32=$B87)*('乐容-S级品'!$L$3:$CA$3=BL$1)*('乐容-S级品'!$L$4:$CA$32)),0)</f>
      </c>
      <c r="BM87" s="280">
        <f>IFERROR(SUMPRODUCT(('控温被PRO-S级品'!$B$2:$B$10=$B87)*('控温被PRO-S级品'!$E$1:$BE$1=BM$1)*('控温被PRO-S级品'!$E$2:$BE$10)),0)+IFERROR(SUMPRODUCT(('冬被-S级品'!$B$2:$B$10=$B87)*('冬被-S级品'!$E$1:$AW$1=BM$1)*('冬被-S级品'!$E$2:$AW$10)),0)+IFERROR(SUMPRODUCT(('白止-S级品'!$A$2:$A$26=$B87)*('白止-S级品'!$D$1:$AV$1=BM$1)*('白止-S级品'!$D$2:$AV$26)),0)+IFERROR(SUMPRODUCT(('乐容-S级品'!$A$4:$A$32=$B87)*('乐容-S级品'!$L$3:$CA$3=BM$1)*('乐容-S级品'!$L$4:$CA$32)),0)</f>
      </c>
      <c r="BN87" s="280">
        <f>IFERROR(SUMPRODUCT(('控温被PRO-S级品'!$B$2:$B$10=$B87)*('控温被PRO-S级品'!$E$1:$BE$1=BN$1)*('控温被PRO-S级品'!$E$2:$BE$10)),0)+IFERROR(SUMPRODUCT(('冬被-S级品'!$B$2:$B$10=$B87)*('冬被-S级品'!$E$1:$AW$1=BN$1)*('冬被-S级品'!$E$2:$AW$10)),0)+IFERROR(SUMPRODUCT(('白止-S级品'!$A$2:$A$26=$B87)*('白止-S级品'!$D$1:$AV$1=BN$1)*('白止-S级品'!$D$2:$AV$26)),0)+IFERROR(SUMPRODUCT(('乐容-S级品'!$A$4:$A$32=$B87)*('乐容-S级品'!$L$3:$CA$3=BN$1)*('乐容-S级品'!$L$4:$CA$32)),0)</f>
      </c>
      <c r="BO87" s="280">
        <f>IFERROR(SUMPRODUCT(('控温被PRO-S级品'!$B$2:$B$10=$B87)*('控温被PRO-S级品'!$E$1:$BE$1=BO$1)*('控温被PRO-S级品'!$E$2:$BE$10)),0)+IFERROR(SUMPRODUCT(('冬被-S级品'!$B$2:$B$10=$B87)*('冬被-S级品'!$E$1:$AW$1=BO$1)*('冬被-S级品'!$E$2:$AW$10)),0)+IFERROR(SUMPRODUCT(('白止-S级品'!$A$2:$A$26=$B87)*('白止-S级品'!$D$1:$AV$1=BO$1)*('白止-S级品'!$D$2:$AV$26)),0)+IFERROR(SUMPRODUCT(('乐容-S级品'!$A$4:$A$32=$B87)*('乐容-S级品'!$L$3:$CA$3=BO$1)*('乐容-S级品'!$L$4:$CA$32)),0)</f>
      </c>
      <c r="BP87" s="280">
        <f>IFERROR(SUMPRODUCT(('控温被PRO-S级品'!$B$2:$B$10=$B87)*('控温被PRO-S级品'!$E$1:$BE$1=BP$1)*('控温被PRO-S级品'!$E$2:$BE$10)),0)+IFERROR(SUMPRODUCT(('冬被-S级品'!$B$2:$B$10=$B87)*('冬被-S级品'!$E$1:$AW$1=BP$1)*('冬被-S级品'!$E$2:$AW$10)),0)+IFERROR(SUMPRODUCT(('白止-S级品'!$A$2:$A$26=$B87)*('白止-S级品'!$D$1:$AV$1=BP$1)*('白止-S级品'!$D$2:$AV$26)),0)+IFERROR(SUMPRODUCT(('乐容-S级品'!$A$4:$A$32=$B87)*('乐容-S级品'!$L$3:$CA$3=BP$1)*('乐容-S级品'!$L$4:$CA$32)),0)</f>
      </c>
      <c r="BQ87" s="280">
        <f>IFERROR(SUMPRODUCT(('控温被PRO-S级品'!$B$2:$B$10=$B87)*('控温被PRO-S级品'!$E$1:$BE$1=BQ$1)*('控温被PRO-S级品'!$E$2:$BE$10)),0)+IFERROR(SUMPRODUCT(('冬被-S级品'!$B$2:$B$10=$B87)*('冬被-S级品'!$E$1:$AW$1=BQ$1)*('冬被-S级品'!$E$2:$AW$10)),0)+IFERROR(SUMPRODUCT(('白止-S级品'!$A$2:$A$26=$B87)*('白止-S级品'!$D$1:$AV$1=BQ$1)*('白止-S级品'!$D$2:$AV$26)),0)+IFERROR(SUMPRODUCT(('乐容-S级品'!$A$4:$A$32=$B87)*('乐容-S级品'!$L$3:$CA$3=BQ$1)*('乐容-S级品'!$L$4:$CA$32)),0)</f>
      </c>
      <c r="BR87" s="280">
        <f>IFERROR(SUMPRODUCT(('控温被PRO-S级品'!$B$2:$B$10=$B87)*('控温被PRO-S级品'!$E$1:$BE$1=BR$1)*('控温被PRO-S级品'!$E$2:$BE$10)),0)+IFERROR(SUMPRODUCT(('冬被-S级品'!$B$2:$B$10=$B87)*('冬被-S级品'!$E$1:$AW$1=BR$1)*('冬被-S级品'!$E$2:$AW$10)),0)+IFERROR(SUMPRODUCT(('白止-S级品'!$A$2:$A$26=$B87)*('白止-S级品'!$D$1:$AV$1=BR$1)*('白止-S级品'!$D$2:$AV$26)),0)+IFERROR(SUMPRODUCT(('乐容-S级品'!$A$4:$A$32=$B87)*('乐容-S级品'!$L$3:$CA$3=BR$1)*('乐容-S级品'!$L$4:$CA$32)),0)</f>
      </c>
      <c r="BS87" s="280">
        <f>IFERROR(SUMPRODUCT(('控温被PRO-S级品'!$B$2:$B$10=$B87)*('控温被PRO-S级品'!$E$1:$BE$1=BS$1)*('控温被PRO-S级品'!$E$2:$BE$10)),0)+IFERROR(SUMPRODUCT(('冬被-S级品'!$B$2:$B$10=$B87)*('冬被-S级品'!$E$1:$AW$1=BS$1)*('冬被-S级品'!$E$2:$AW$10)),0)+IFERROR(SUMPRODUCT(('白止-S级品'!$A$2:$A$26=$B87)*('白止-S级品'!$D$1:$AV$1=BS$1)*('白止-S级品'!$D$2:$AV$26)),0)+IFERROR(SUMPRODUCT(('乐容-S级品'!$A$4:$A$32=$B87)*('乐容-S级品'!$L$3:$CA$3=BS$1)*('乐容-S级品'!$L$4:$CA$32)),0)</f>
      </c>
      <c r="BT87" s="280">
        <f>IFERROR(SUMPRODUCT(('控温被PRO-S级品'!$B$2:$B$10=$B87)*('控温被PRO-S级品'!$E$1:$BE$1=BT$1)*('控温被PRO-S级品'!$E$2:$BE$10)),0)+IFERROR(SUMPRODUCT(('冬被-S级品'!$B$2:$B$10=$B87)*('冬被-S级品'!$E$1:$AW$1=BT$1)*('冬被-S级品'!$E$2:$AW$10)),0)+IFERROR(SUMPRODUCT(('白止-S级品'!$A$2:$A$26=$B87)*('白止-S级品'!$D$1:$AV$1=BT$1)*('白止-S级品'!$D$2:$AV$26)),0)+IFERROR(SUMPRODUCT(('乐容-S级品'!$A$4:$A$32=$B87)*('乐容-S级品'!$L$3:$CA$3=BT$1)*('乐容-S级品'!$L$4:$CA$32)),0)</f>
      </c>
      <c r="BU87" s="280">
        <f>IFERROR(SUMPRODUCT(('控温被PRO-S级品'!$B$2:$B$10=$B87)*('控温被PRO-S级品'!$E$1:$BE$1=BU$1)*('控温被PRO-S级品'!$E$2:$BE$10)),0)+IFERROR(SUMPRODUCT(('冬被-S级品'!$B$2:$B$10=$B87)*('冬被-S级品'!$E$1:$AW$1=BU$1)*('冬被-S级品'!$E$2:$AW$10)),0)+IFERROR(SUMPRODUCT(('白止-S级品'!$A$2:$A$26=$B87)*('白止-S级品'!$D$1:$AV$1=BU$1)*('白止-S级品'!$D$2:$AV$26)),0)+IFERROR(SUMPRODUCT(('乐容-S级品'!$A$4:$A$32=$B87)*('乐容-S级品'!$L$3:$CA$3=BU$1)*('乐容-S级品'!$L$4:$CA$32)),0)</f>
      </c>
      <c r="BV87" s="280">
        <f>IFERROR(SUMPRODUCT(('控温被PRO-S级品'!$B$2:$B$10=$B87)*('控温被PRO-S级品'!$E$1:$BE$1=BV$1)*('控温被PRO-S级品'!$E$2:$BE$10)),0)+IFERROR(SUMPRODUCT(('冬被-S级品'!$B$2:$B$10=$B87)*('冬被-S级品'!$E$1:$AW$1=BV$1)*('冬被-S级品'!$E$2:$AW$10)),0)+IFERROR(SUMPRODUCT(('白止-S级品'!$A$2:$A$26=$B87)*('白止-S级品'!$D$1:$AV$1=BV$1)*('白止-S级品'!$D$2:$AV$26)),0)+IFERROR(SUMPRODUCT(('乐容-S级品'!$A$4:$A$32=$B87)*('乐容-S级品'!$L$3:$CA$3=BV$1)*('乐容-S级品'!$L$4:$CA$32)),0)</f>
      </c>
      <c r="BW87" s="280">
        <f>IFERROR(SUMPRODUCT(('控温被PRO-S级品'!$B$2:$B$10=$B87)*('控温被PRO-S级品'!$E$1:$BE$1=BW$1)*('控温被PRO-S级品'!$E$2:$BE$10)),0)+IFERROR(SUMPRODUCT(('冬被-S级品'!$B$2:$B$10=$B87)*('冬被-S级品'!$E$1:$AW$1=BW$1)*('冬被-S级品'!$E$2:$AW$10)),0)+IFERROR(SUMPRODUCT(('白止-S级品'!$A$2:$A$26=$B87)*('白止-S级品'!$D$1:$AV$1=BW$1)*('白止-S级品'!$D$2:$AV$26)),0)+IFERROR(SUMPRODUCT(('乐容-S级品'!$A$4:$A$32=$B87)*('乐容-S级品'!$L$3:$CA$3=BW$1)*('乐容-S级品'!$L$4:$CA$32)),0)</f>
      </c>
      <c r="BX87" s="280">
        <f>IFERROR(SUMPRODUCT(('控温被PRO-S级品'!$B$2:$B$10=$B87)*('控温被PRO-S级品'!$E$1:$BE$1=BX$1)*('控温被PRO-S级品'!$E$2:$BE$10)),0)+IFERROR(SUMPRODUCT(('冬被-S级品'!$B$2:$B$10=$B87)*('冬被-S级品'!$E$1:$AW$1=BX$1)*('冬被-S级品'!$E$2:$AW$10)),0)+IFERROR(SUMPRODUCT(('白止-S级品'!$A$2:$A$26=$B87)*('白止-S级品'!$D$1:$AV$1=BX$1)*('白止-S级品'!$D$2:$AV$26)),0)+IFERROR(SUMPRODUCT(('乐容-S级品'!$A$4:$A$32=$B87)*('乐容-S级品'!$L$3:$CA$3=BX$1)*('乐容-S级品'!$L$4:$CA$32)),0)</f>
      </c>
      <c r="BY87" s="280">
        <f>IFERROR(SUMPRODUCT(('控温被PRO-S级品'!$B$2:$B$10=$B87)*('控温被PRO-S级品'!$E$1:$BE$1=BY$1)*('控温被PRO-S级品'!$E$2:$BE$10)),0)+IFERROR(SUMPRODUCT(('冬被-S级品'!$B$2:$B$10=$B87)*('冬被-S级品'!$E$1:$AW$1=BY$1)*('冬被-S级品'!$E$2:$AW$10)),0)+IFERROR(SUMPRODUCT(('白止-S级品'!$A$2:$A$26=$B87)*('白止-S级品'!$D$1:$AV$1=BY$1)*('白止-S级品'!$D$2:$AV$26)),0)+IFERROR(SUMPRODUCT(('乐容-S级品'!$A$4:$A$32=$B87)*('乐容-S级品'!$L$3:$CA$3=BY$1)*('乐容-S级品'!$L$4:$CA$32)),0)</f>
      </c>
      <c r="BZ87" s="280">
        <f>IFERROR(SUMPRODUCT(('控温被PRO-S级品'!$B$2:$B$10=$B87)*('控温被PRO-S级品'!$E$1:$BE$1=BZ$1)*('控温被PRO-S级品'!$E$2:$BE$10)),0)+IFERROR(SUMPRODUCT(('冬被-S级品'!$B$2:$B$10=$B87)*('冬被-S级品'!$E$1:$AW$1=BZ$1)*('冬被-S级品'!$E$2:$AW$10)),0)+IFERROR(SUMPRODUCT(('白止-S级品'!$A$2:$A$26=$B87)*('白止-S级品'!$D$1:$AV$1=BZ$1)*('白止-S级品'!$D$2:$AV$26)),0)+IFERROR(SUMPRODUCT(('乐容-S级品'!$A$4:$A$32=$B87)*('乐容-S级品'!$L$3:$CA$3=BZ$1)*('乐容-S级品'!$L$4:$CA$32)),0)</f>
      </c>
      <c r="CA87" s="280">
        <f>IFERROR(SUMPRODUCT(('控温被PRO-S级品'!$B$2:$B$10=$B87)*('控温被PRO-S级品'!$E$1:$BE$1=CA$1)*('控温被PRO-S级品'!$E$2:$BE$10)),0)+IFERROR(SUMPRODUCT(('冬被-S级品'!$B$2:$B$10=$B87)*('冬被-S级品'!$E$1:$AW$1=CA$1)*('冬被-S级品'!$E$2:$AW$10)),0)+IFERROR(SUMPRODUCT(('白止-S级品'!$A$2:$A$26=$B87)*('白止-S级品'!$D$1:$AV$1=CA$1)*('白止-S级品'!$D$2:$AV$26)),0)+IFERROR(SUMPRODUCT(('乐容-S级品'!$A$4:$A$32=$B87)*('乐容-S级品'!$L$3:$CA$3=CA$1)*('乐容-S级品'!$L$4:$CA$32)),0)</f>
      </c>
      <c r="CB87" s="280">
        <f>IFERROR(SUMPRODUCT(('控温被PRO-S级品'!$B$2:$B$10=$B87)*('控温被PRO-S级品'!$E$1:$BE$1=CB$1)*('控温被PRO-S级品'!$E$2:$BE$10)),0)+IFERROR(SUMPRODUCT(('冬被-S级品'!$B$2:$B$10=$B87)*('冬被-S级品'!$E$1:$AW$1=CB$1)*('冬被-S级品'!$E$2:$AW$10)),0)+IFERROR(SUMPRODUCT(('白止-S级品'!$A$2:$A$26=$B87)*('白止-S级品'!$D$1:$AV$1=CB$1)*('白止-S级品'!$D$2:$AV$26)),0)+IFERROR(SUMPRODUCT(('乐容-S级品'!$A$4:$A$32=$B87)*('乐容-S级品'!$L$3:$CA$3=CB$1)*('乐容-S级品'!$L$4:$CA$32)),0)</f>
      </c>
      <c r="CC87" s="280">
        <f>IFERROR(SUMPRODUCT(('控温被PRO-S级品'!$B$2:$B$10=$B87)*('控温被PRO-S级品'!$E$1:$BE$1=CC$1)*('控温被PRO-S级品'!$E$2:$BE$10)),0)+IFERROR(SUMPRODUCT(('冬被-S级品'!$B$2:$B$10=$B87)*('冬被-S级品'!$E$1:$AW$1=CC$1)*('冬被-S级品'!$E$2:$AW$10)),0)+IFERROR(SUMPRODUCT(('白止-S级品'!$A$2:$A$26=$B87)*('白止-S级品'!$D$1:$AV$1=CC$1)*('白止-S级品'!$D$2:$AV$26)),0)+IFERROR(SUMPRODUCT(('乐容-S级品'!$A$4:$A$32=$B87)*('乐容-S级品'!$L$3:$CA$3=CC$1)*('乐容-S级品'!$L$4:$CA$32)),0)</f>
      </c>
      <c r="CD87" s="280">
        <f>IFERROR(SUMPRODUCT(('控温被PRO-S级品'!$B$2:$B$10=$B87)*('控温被PRO-S级品'!$E$1:$BE$1=CD$1)*('控温被PRO-S级品'!$E$2:$BE$10)),0)+IFERROR(SUMPRODUCT(('冬被-S级品'!$B$2:$B$10=$B87)*('冬被-S级品'!$E$1:$AW$1=CD$1)*('冬被-S级品'!$E$2:$AW$10)),0)+IFERROR(SUMPRODUCT(('白止-S级品'!$A$2:$A$26=$B87)*('白止-S级品'!$D$1:$AV$1=CD$1)*('白止-S级品'!$D$2:$AV$26)),0)+IFERROR(SUMPRODUCT(('乐容-S级品'!$A$4:$A$32=$B87)*('乐容-S级品'!$L$3:$CA$3=CD$1)*('乐容-S级品'!$L$4:$CA$32)),0)</f>
      </c>
      <c r="CE87" s="280">
        <f>IFERROR(SUMPRODUCT(('控温被PRO-S级品'!$B$2:$B$10=$B87)*('控温被PRO-S级品'!$E$1:$BE$1=CE$1)*('控温被PRO-S级品'!$E$2:$BE$10)),0)+IFERROR(SUMPRODUCT(('冬被-S级品'!$B$2:$B$10=$B87)*('冬被-S级品'!$E$1:$AW$1=CE$1)*('冬被-S级品'!$E$2:$AW$10)),0)+IFERROR(SUMPRODUCT(('白止-S级品'!$A$2:$A$26=$B87)*('白止-S级品'!$D$1:$AV$1=CE$1)*('白止-S级品'!$D$2:$AV$26)),0)+IFERROR(SUMPRODUCT(('乐容-S级品'!$A$4:$A$32=$B87)*('乐容-S级品'!$L$3:$CA$3=CE$1)*('乐容-S级品'!$L$4:$CA$32)),0)</f>
      </c>
      <c r="CF87" s="280">
        <f>IFERROR(SUMPRODUCT(('控温被PRO-S级品'!$B$2:$B$10=$B87)*('控温被PRO-S级品'!$E$1:$BE$1=CF$1)*('控温被PRO-S级品'!$E$2:$BE$10)),0)+IFERROR(SUMPRODUCT(('冬被-S级品'!$B$2:$B$10=$B87)*('冬被-S级品'!$E$1:$AW$1=CF$1)*('冬被-S级品'!$E$2:$AW$10)),0)+IFERROR(SUMPRODUCT(('白止-S级品'!$A$2:$A$26=$B87)*('白止-S级品'!$D$1:$AV$1=CF$1)*('白止-S级品'!$D$2:$AV$26)),0)+IFERROR(SUMPRODUCT(('乐容-S级品'!$A$4:$A$32=$B87)*('乐容-S级品'!$L$3:$CA$3=CF$1)*('乐容-S级品'!$L$4:$CA$32)),0)</f>
      </c>
      <c r="CG87" s="280">
        <f>IFERROR(SUMPRODUCT(('控温被PRO-S级品'!$B$2:$B$10=$B87)*('控温被PRO-S级品'!$E$1:$BE$1=CG$1)*('控温被PRO-S级品'!$E$2:$BE$10)),0)+IFERROR(SUMPRODUCT(('冬被-S级品'!$B$2:$B$10=$B87)*('冬被-S级品'!$E$1:$AW$1=CG$1)*('冬被-S级品'!$E$2:$AW$10)),0)+IFERROR(SUMPRODUCT(('白止-S级品'!$A$2:$A$26=$B87)*('白止-S级品'!$D$1:$AV$1=CG$1)*('白止-S级品'!$D$2:$AV$26)),0)+IFERROR(SUMPRODUCT(('乐容-S级品'!$A$4:$A$32=$B87)*('乐容-S级品'!$L$3:$CA$3=CG$1)*('乐容-S级品'!$L$4:$CA$32)),0)</f>
      </c>
      <c r="CH87" s="280">
        <f>IFERROR(SUMPRODUCT(('控温被PRO-S级品'!$B$2:$B$10=$B87)*('控温被PRO-S级品'!$E$1:$BE$1=CH$1)*('控温被PRO-S级品'!$E$2:$BE$10)),0)+IFERROR(SUMPRODUCT(('冬被-S级品'!$B$2:$B$10=$B87)*('冬被-S级品'!$E$1:$AW$1=CH$1)*('冬被-S级品'!$E$2:$AW$10)),0)+IFERROR(SUMPRODUCT(('白止-S级品'!$A$2:$A$26=$B87)*('白止-S级品'!$D$1:$AV$1=CH$1)*('白止-S级品'!$D$2:$AV$26)),0)+IFERROR(SUMPRODUCT(('乐容-S级品'!$A$4:$A$32=$B87)*('乐容-S级品'!$L$3:$CA$3=CH$1)*('乐容-S级品'!$L$4:$CA$32)),0)</f>
      </c>
      <c r="CI87" s="280">
        <f>IFERROR(SUMPRODUCT(('控温被PRO-S级品'!$B$2:$B$10=$B87)*('控温被PRO-S级品'!$E$1:$BE$1=CI$1)*('控温被PRO-S级品'!$E$2:$BE$10)),0)+IFERROR(SUMPRODUCT(('冬被-S级品'!$B$2:$B$10=$B87)*('冬被-S级品'!$E$1:$AW$1=CI$1)*('冬被-S级品'!$E$2:$AW$10)),0)+IFERROR(SUMPRODUCT(('白止-S级品'!$A$2:$A$26=$B87)*('白止-S级品'!$D$1:$AV$1=CI$1)*('白止-S级品'!$D$2:$AV$26)),0)+IFERROR(SUMPRODUCT(('乐容-S级品'!$A$4:$A$32=$B87)*('乐容-S级品'!$L$3:$CA$3=CI$1)*('乐容-S级品'!$L$4:$CA$32)),0)</f>
      </c>
      <c r="CJ87" s="280">
        <f>IFERROR(SUMPRODUCT(('控温被PRO-S级品'!$B$2:$B$10=$B87)*('控温被PRO-S级品'!$E$1:$BE$1=CJ$1)*('控温被PRO-S级品'!$E$2:$BE$10)),0)+IFERROR(SUMPRODUCT(('冬被-S级品'!$B$2:$B$10=$B87)*('冬被-S级品'!$E$1:$AW$1=CJ$1)*('冬被-S级品'!$E$2:$AW$10)),0)+IFERROR(SUMPRODUCT(('白止-S级品'!$A$2:$A$26=$B87)*('白止-S级品'!$D$1:$AV$1=CJ$1)*('白止-S级品'!$D$2:$AV$26)),0)+IFERROR(SUMPRODUCT(('乐容-S级品'!$A$4:$A$32=$B87)*('乐容-S级品'!$L$3:$CA$3=CJ$1)*('乐容-S级品'!$L$4:$CA$32)),0)</f>
      </c>
      <c r="CK87" s="280">
        <f>IFERROR(SUMPRODUCT(('控温被PRO-S级品'!$B$2:$B$10=$B87)*('控温被PRO-S级品'!$E$1:$BE$1=CK$1)*('控温被PRO-S级品'!$E$2:$BE$10)),0)+IFERROR(SUMPRODUCT(('冬被-S级品'!$B$2:$B$10=$B87)*('冬被-S级品'!$E$1:$AW$1=CK$1)*('冬被-S级品'!$E$2:$AW$10)),0)+IFERROR(SUMPRODUCT(('白止-S级品'!$A$2:$A$26=$B87)*('白止-S级品'!$D$1:$AV$1=CK$1)*('白止-S级品'!$D$2:$AV$26)),0)+IFERROR(SUMPRODUCT(('乐容-S级品'!$A$4:$A$32=$B87)*('乐容-S级品'!$L$3:$CA$3=CK$1)*('乐容-S级品'!$L$4:$CA$32)),0)</f>
      </c>
      <c r="CL87" s="280">
        <f>IFERROR(SUMPRODUCT(('控温被PRO-S级品'!$B$2:$B$10=$B87)*('控温被PRO-S级品'!$E$1:$BE$1=CL$1)*('控温被PRO-S级品'!$E$2:$BE$10)),0)+IFERROR(SUMPRODUCT(('冬被-S级品'!$B$2:$B$10=$B87)*('冬被-S级品'!$E$1:$AW$1=CL$1)*('冬被-S级品'!$E$2:$AW$10)),0)+IFERROR(SUMPRODUCT(('白止-S级品'!$A$2:$A$26=$B87)*('白止-S级品'!$D$1:$AV$1=CL$1)*('白止-S级品'!$D$2:$AV$26)),0)+IFERROR(SUMPRODUCT(('乐容-S级品'!$A$4:$A$32=$B87)*('乐容-S级品'!$L$3:$CA$3=CL$1)*('乐容-S级品'!$L$4:$CA$32)),0)</f>
      </c>
      <c r="CM87" s="280">
        <f>IFERROR(SUMPRODUCT(('控温被PRO-S级品'!$B$2:$B$10=$B87)*('控温被PRO-S级品'!$E$1:$BE$1=CM$1)*('控温被PRO-S级品'!$E$2:$BE$10)),0)+IFERROR(SUMPRODUCT(('冬被-S级品'!$B$2:$B$10=$B87)*('冬被-S级品'!$E$1:$AW$1=CM$1)*('冬被-S级品'!$E$2:$AW$10)),0)+IFERROR(SUMPRODUCT(('白止-S级品'!$A$2:$A$26=$B87)*('白止-S级品'!$D$1:$AV$1=CM$1)*('白止-S级品'!$D$2:$AV$26)),0)+IFERROR(SUMPRODUCT(('乐容-S级品'!$A$4:$A$32=$B87)*('乐容-S级品'!$L$3:$CA$3=CM$1)*('乐容-S级品'!$L$4:$CA$32)),0)</f>
      </c>
      <c r="CN87" s="280">
        <f>IFERROR(SUMPRODUCT(('控温被PRO-S级品'!$B$2:$B$10=$B87)*('控温被PRO-S级品'!$E$1:$BE$1=CN$1)*('控温被PRO-S级品'!$E$2:$BE$10)),0)+IFERROR(SUMPRODUCT(('冬被-S级品'!$B$2:$B$10=$B87)*('冬被-S级品'!$E$1:$AW$1=CN$1)*('冬被-S级品'!$E$2:$AW$10)),0)+IFERROR(SUMPRODUCT(('白止-S级品'!$A$2:$A$26=$B87)*('白止-S级品'!$D$1:$AV$1=CN$1)*('白止-S级品'!$D$2:$AV$26)),0)+IFERROR(SUMPRODUCT(('乐容-S级品'!$A$4:$A$32=$B87)*('乐容-S级品'!$L$3:$CA$3=CN$1)*('乐容-S级品'!$L$4:$CA$32)),0)</f>
      </c>
      <c r="CO87" s="280">
        <f>IFERROR(SUMPRODUCT(('控温被PRO-S级品'!$B$2:$B$10=$B87)*('控温被PRO-S级品'!$E$1:$BE$1=CO$1)*('控温被PRO-S级品'!$E$2:$BE$10)),0)+IFERROR(SUMPRODUCT(('冬被-S级品'!$B$2:$B$10=$B87)*('冬被-S级品'!$E$1:$AW$1=CO$1)*('冬被-S级品'!$E$2:$AW$10)),0)+IFERROR(SUMPRODUCT(('白止-S级品'!$A$2:$A$26=$B87)*('白止-S级品'!$D$1:$AV$1=CO$1)*('白止-S级品'!$D$2:$AV$26)),0)+IFERROR(SUMPRODUCT(('乐容-S级品'!$A$4:$A$32=$B87)*('乐容-S级品'!$L$3:$CA$3=CO$1)*('乐容-S级品'!$L$4:$CA$32)),0)</f>
      </c>
      <c r="CP87" s="280">
        <f>IFERROR(SUMPRODUCT(('控温被PRO-S级品'!$B$2:$B$10=$B87)*('控温被PRO-S级品'!$E$1:$BE$1=CP$1)*('控温被PRO-S级品'!$E$2:$BE$10)),0)+IFERROR(SUMPRODUCT(('冬被-S级品'!$B$2:$B$10=$B87)*('冬被-S级品'!$E$1:$AW$1=CP$1)*('冬被-S级品'!$E$2:$AW$10)),0)+IFERROR(SUMPRODUCT(('白止-S级品'!$A$2:$A$26=$B87)*('白止-S级品'!$D$1:$AV$1=CP$1)*('白止-S级品'!$D$2:$AV$26)),0)+IFERROR(SUMPRODUCT(('乐容-S级品'!$A$4:$A$32=$B87)*('乐容-S级品'!$L$3:$CA$3=CP$1)*('乐容-S级品'!$L$4:$CA$32)),0)</f>
      </c>
      <c r="CQ87" s="280">
        <f>IFERROR(SUMPRODUCT(('控温被PRO-S级品'!$B$2:$B$10=$B87)*('控温被PRO-S级品'!$E$1:$BE$1=CQ$1)*('控温被PRO-S级品'!$E$2:$BE$10)),0)+IFERROR(SUMPRODUCT(('冬被-S级品'!$B$2:$B$10=$B87)*('冬被-S级品'!$E$1:$AW$1=CQ$1)*('冬被-S级品'!$E$2:$AW$10)),0)+IFERROR(SUMPRODUCT(('白止-S级品'!$A$2:$A$26=$B87)*('白止-S级品'!$D$1:$AV$1=CQ$1)*('白止-S级品'!$D$2:$AV$26)),0)+IFERROR(SUMPRODUCT(('乐容-S级品'!$A$4:$A$32=$B87)*('乐容-S级品'!$L$3:$CA$3=CQ$1)*('乐容-S级品'!$L$4:$CA$32)),0)</f>
      </c>
      <c r="CR87" s="280">
        <f>IFERROR(SUMPRODUCT(('控温被PRO-S级品'!$B$2:$B$10=$B87)*('控温被PRO-S级品'!$E$1:$BE$1=CR$1)*('控温被PRO-S级品'!$E$2:$BE$10)),0)+IFERROR(SUMPRODUCT(('冬被-S级品'!$B$2:$B$10=$B87)*('冬被-S级品'!$E$1:$AW$1=CR$1)*('冬被-S级品'!$E$2:$AW$10)),0)+IFERROR(SUMPRODUCT(('白止-S级品'!$A$2:$A$26=$B87)*('白止-S级品'!$D$1:$AV$1=CR$1)*('白止-S级品'!$D$2:$AV$26)),0)+IFERROR(SUMPRODUCT(('乐容-S级品'!$A$4:$A$32=$B87)*('乐容-S级品'!$L$3:$CA$3=CR$1)*('乐容-S级品'!$L$4:$CA$32)),0)</f>
      </c>
      <c r="CS87" s="280">
        <f>IFERROR(SUMPRODUCT(('控温被PRO-S级品'!$B$2:$B$10=$B87)*('控温被PRO-S级品'!$E$1:$BE$1=CS$1)*('控温被PRO-S级品'!$E$2:$BE$10)),0)+IFERROR(SUMPRODUCT(('冬被-S级品'!$B$2:$B$10=$B87)*('冬被-S级品'!$E$1:$AW$1=CS$1)*('冬被-S级品'!$E$2:$AW$10)),0)+IFERROR(SUMPRODUCT(('白止-S级品'!$A$2:$A$26=$B87)*('白止-S级品'!$D$1:$AV$1=CS$1)*('白止-S级品'!$D$2:$AV$26)),0)+IFERROR(SUMPRODUCT(('乐容-S级品'!$A$4:$A$32=$B87)*('乐容-S级品'!$L$3:$CA$3=CS$1)*('乐容-S级品'!$L$4:$CA$32)),0)</f>
      </c>
      <c r="CT87" s="280">
        <f>IFERROR(SUMPRODUCT(('控温被PRO-S级品'!$B$2:$B$10=$B87)*('控温被PRO-S级品'!$E$1:$BE$1=CT$1)*('控温被PRO-S级品'!$E$2:$BE$10)),0)+IFERROR(SUMPRODUCT(('冬被-S级品'!$B$2:$B$10=$B87)*('冬被-S级品'!$E$1:$AW$1=CT$1)*('冬被-S级品'!$E$2:$AW$10)),0)+IFERROR(SUMPRODUCT(('白止-S级品'!$A$2:$A$26=$B87)*('白止-S级品'!$D$1:$AV$1=CT$1)*('白止-S级品'!$D$2:$AV$26)),0)+IFERROR(SUMPRODUCT(('乐容-S级品'!$A$4:$A$32=$B87)*('乐容-S级品'!$L$3:$CA$3=CT$1)*('乐容-S级品'!$L$4:$CA$32)),0)</f>
      </c>
      <c r="CU87" s="280">
        <f>IFERROR(SUMPRODUCT(('控温被PRO-S级品'!$B$2:$B$10=$B87)*('控温被PRO-S级品'!$E$1:$BE$1=CU$1)*('控温被PRO-S级品'!$E$2:$BE$10)),0)+IFERROR(SUMPRODUCT(('冬被-S级品'!$B$2:$B$10=$B87)*('冬被-S级品'!$E$1:$AW$1=CU$1)*('冬被-S级品'!$E$2:$AW$10)),0)+IFERROR(SUMPRODUCT(('白止-S级品'!$A$2:$A$26=$B87)*('白止-S级品'!$D$1:$AV$1=CU$1)*('白止-S级品'!$D$2:$AV$26)),0)+IFERROR(SUMPRODUCT(('乐容-S级品'!$A$4:$A$32=$B87)*('乐容-S级品'!$L$3:$CA$3=CU$1)*('乐容-S级品'!$L$4:$CA$32)),0)</f>
      </c>
      <c r="CV87" s="280">
        <f>IFERROR(SUMPRODUCT(('控温被PRO-S级品'!$B$2:$B$10=$B87)*('控温被PRO-S级品'!$E$1:$BE$1=CV$1)*('控温被PRO-S级品'!$E$2:$BE$10)),0)+IFERROR(SUMPRODUCT(('冬被-S级品'!$B$2:$B$10=$B87)*('冬被-S级品'!$E$1:$AW$1=CV$1)*('冬被-S级品'!$E$2:$AW$10)),0)+IFERROR(SUMPRODUCT(('白止-S级品'!$A$2:$A$26=$B87)*('白止-S级品'!$D$1:$AV$1=CV$1)*('白止-S级品'!$D$2:$AV$26)),0)+IFERROR(SUMPRODUCT(('乐容-S级品'!$A$4:$A$32=$B87)*('乐容-S级品'!$L$3:$CA$3=CV$1)*('乐容-S级品'!$L$4:$CA$32)),0)</f>
      </c>
      <c r="CW87" s="280">
        <f>IFERROR(SUMPRODUCT(('控温被PRO-S级品'!$B$2:$B$10=$B87)*('控温被PRO-S级品'!$E$1:$BE$1=CW$1)*('控温被PRO-S级品'!$E$2:$BE$10)),0)+IFERROR(SUMPRODUCT(('冬被-S级品'!$B$2:$B$10=$B87)*('冬被-S级品'!$E$1:$AW$1=CW$1)*('冬被-S级品'!$E$2:$AW$10)),0)+IFERROR(SUMPRODUCT(('白止-S级品'!$A$2:$A$26=$B87)*('白止-S级品'!$D$1:$AV$1=CW$1)*('白止-S级品'!$D$2:$AV$26)),0)+IFERROR(SUMPRODUCT(('乐容-S级品'!$A$4:$A$32=$B87)*('乐容-S级品'!$L$3:$CA$3=CW$1)*('乐容-S级品'!$L$4:$CA$32)),0)</f>
      </c>
      <c r="CX87" s="280">
        <f>IFERROR(SUMPRODUCT(('控温被PRO-S级品'!$B$2:$B$10=$B87)*('控温被PRO-S级品'!$E$1:$BE$1=CX$1)*('控温被PRO-S级品'!$E$2:$BE$10)),0)+IFERROR(SUMPRODUCT(('冬被-S级品'!$B$2:$B$10=$B87)*('冬被-S级品'!$E$1:$AW$1=CX$1)*('冬被-S级品'!$E$2:$AW$10)),0)+IFERROR(SUMPRODUCT(('白止-S级品'!$A$2:$A$26=$B87)*('白止-S级品'!$D$1:$AV$1=CX$1)*('白止-S级品'!$D$2:$AV$26)),0)+IFERROR(SUMPRODUCT(('乐容-S级品'!$A$4:$A$32=$B87)*('乐容-S级品'!$L$3:$CA$3=CX$1)*('乐容-S级品'!$L$4:$CA$32)),0)</f>
      </c>
      <c r="CY87" s="280">
        <f>IFERROR(SUMPRODUCT(('控温被PRO-S级品'!$B$2:$B$10=$B87)*('控温被PRO-S级品'!$E$1:$BE$1=CY$1)*('控温被PRO-S级品'!$E$2:$BE$10)),0)+IFERROR(SUMPRODUCT(('冬被-S级品'!$B$2:$B$10=$B87)*('冬被-S级品'!$E$1:$AW$1=CY$1)*('冬被-S级品'!$E$2:$AW$10)),0)+IFERROR(SUMPRODUCT(('白止-S级品'!$A$2:$A$26=$B87)*('白止-S级品'!$D$1:$AV$1=CY$1)*('白止-S级品'!$D$2:$AV$26)),0)+IFERROR(SUMPRODUCT(('乐容-S级品'!$A$4:$A$32=$B87)*('乐容-S级品'!$L$3:$CA$3=CY$1)*('乐容-S级品'!$L$4:$CA$32)),0)</f>
      </c>
      <c r="CZ87" s="280">
        <f>IFERROR(SUMPRODUCT(('控温被PRO-S级品'!$B$2:$B$10=$B87)*('控温被PRO-S级品'!$E$1:$BE$1=CZ$1)*('控温被PRO-S级品'!$E$2:$BE$10)),0)+IFERROR(SUMPRODUCT(('冬被-S级品'!$B$2:$B$10=$B87)*('冬被-S级品'!$E$1:$AW$1=CZ$1)*('冬被-S级品'!$E$2:$AW$10)),0)+IFERROR(SUMPRODUCT(('白止-S级品'!$A$2:$A$26=$B87)*('白止-S级品'!$D$1:$AV$1=CZ$1)*('白止-S级品'!$D$2:$AV$26)),0)+IFERROR(SUMPRODUCT(('乐容-S级品'!$A$4:$A$32=$B87)*('乐容-S级品'!$L$3:$CA$3=CZ$1)*('乐容-S级品'!$L$4:$CA$32)),0)</f>
      </c>
      <c r="DA87" s="280">
        <f>IFERROR(SUMPRODUCT(('控温被PRO-S级品'!$B$2:$B$10=$B87)*('控温被PRO-S级品'!$E$1:$BE$1=DA$1)*('控温被PRO-S级品'!$E$2:$BE$10)),0)+IFERROR(SUMPRODUCT(('冬被-S级品'!$B$2:$B$10=$B87)*('冬被-S级品'!$E$1:$AW$1=DA$1)*('冬被-S级品'!$E$2:$AW$10)),0)+IFERROR(SUMPRODUCT(('白止-S级品'!$A$2:$A$26=$B87)*('白止-S级品'!$D$1:$AV$1=DA$1)*('白止-S级品'!$D$2:$AV$26)),0)+IFERROR(SUMPRODUCT(('乐容-S级品'!$A$4:$A$32=$B87)*('乐容-S级品'!$L$3:$CA$3=DA$1)*('乐容-S级品'!$L$4:$CA$32)),0)</f>
      </c>
      <c r="DB87" s="280">
        <f>IFERROR(SUMPRODUCT(('控温被PRO-S级品'!$B$2:$B$10=$B87)*('控温被PRO-S级品'!$E$1:$BE$1=DB$1)*('控温被PRO-S级品'!$E$2:$BE$10)),0)+IFERROR(SUMPRODUCT(('冬被-S级品'!$B$2:$B$10=$B87)*('冬被-S级品'!$E$1:$AW$1=DB$1)*('冬被-S级品'!$E$2:$AW$10)),0)+IFERROR(SUMPRODUCT(('白止-S级品'!$A$2:$A$26=$B87)*('白止-S级品'!$D$1:$AV$1=DB$1)*('白止-S级品'!$D$2:$AV$26)),0)+IFERROR(SUMPRODUCT(('乐容-S级品'!$A$4:$A$32=$B87)*('乐容-S级品'!$L$3:$CA$3=DB$1)*('乐容-S级品'!$L$4:$CA$32)),0)</f>
      </c>
      <c r="DC87" s="280">
        <f>IFERROR(SUMPRODUCT(('控温被PRO-S级品'!$B$2:$B$10=$B87)*('控温被PRO-S级品'!$E$1:$BE$1=DC$1)*('控温被PRO-S级品'!$E$2:$BE$10)),0)+IFERROR(SUMPRODUCT(('冬被-S级品'!$B$2:$B$10=$B87)*('冬被-S级品'!$E$1:$AW$1=DC$1)*('冬被-S级品'!$E$2:$AW$10)),0)+IFERROR(SUMPRODUCT(('白止-S级品'!$A$2:$A$26=$B87)*('白止-S级品'!$D$1:$AV$1=DC$1)*('白止-S级品'!$D$2:$AV$26)),0)+IFERROR(SUMPRODUCT(('乐容-S级品'!$A$4:$A$32=$B87)*('乐容-S级品'!$L$3:$CA$3=DC$1)*('乐容-S级品'!$L$4:$CA$32)),0)</f>
      </c>
      <c r="DD87" s="280">
        <f>IFERROR(SUMPRODUCT(('控温被PRO-S级品'!$B$2:$B$10=$B87)*('控温被PRO-S级品'!$E$1:$BE$1=DD$1)*('控温被PRO-S级品'!$E$2:$BE$10)),0)+IFERROR(SUMPRODUCT(('冬被-S级品'!$B$2:$B$10=$B87)*('冬被-S级品'!$E$1:$AW$1=DD$1)*('冬被-S级品'!$E$2:$AW$10)),0)+IFERROR(SUMPRODUCT(('白止-S级品'!$A$2:$A$26=$B87)*('白止-S级品'!$D$1:$AV$1=DD$1)*('白止-S级品'!$D$2:$AV$26)),0)+IFERROR(SUMPRODUCT(('乐容-S级品'!$A$4:$A$32=$B87)*('乐容-S级品'!$L$3:$CA$3=DD$1)*('乐容-S级品'!$L$4:$CA$32)),0)</f>
      </c>
      <c r="DE87" s="280">
        <f>IFERROR(SUMPRODUCT(('控温被PRO-S级品'!$B$2:$B$10=$B87)*('控温被PRO-S级品'!$E$1:$BE$1=DE$1)*('控温被PRO-S级品'!$E$2:$BE$10)),0)+IFERROR(SUMPRODUCT(('冬被-S级品'!$B$2:$B$10=$B87)*('冬被-S级品'!$E$1:$AW$1=DE$1)*('冬被-S级品'!$E$2:$AW$10)),0)+IFERROR(SUMPRODUCT(('白止-S级品'!$A$2:$A$26=$B87)*('白止-S级品'!$D$1:$AV$1=DE$1)*('白止-S级品'!$D$2:$AV$26)),0)+IFERROR(SUMPRODUCT(('乐容-S级品'!$A$4:$A$32=$B87)*('乐容-S级品'!$L$3:$CA$3=DE$1)*('乐容-S级品'!$L$4:$CA$32)),0)</f>
      </c>
      <c r="DF87" s="280">
        <f>IFERROR(SUMPRODUCT(('控温被PRO-S级品'!$B$2:$B$10=$B87)*('控温被PRO-S级品'!$E$1:$BE$1=DF$1)*('控温被PRO-S级品'!$E$2:$BE$10)),0)+IFERROR(SUMPRODUCT(('冬被-S级品'!$B$2:$B$10=$B87)*('冬被-S级品'!$E$1:$AW$1=DF$1)*('冬被-S级品'!$E$2:$AW$10)),0)+IFERROR(SUMPRODUCT(('白止-S级品'!$A$2:$A$26=$B87)*('白止-S级品'!$D$1:$AV$1=DF$1)*('白止-S级品'!$D$2:$AV$26)),0)+IFERROR(SUMPRODUCT(('乐容-S级品'!$A$4:$A$32=$B87)*('乐容-S级品'!$L$3:$CA$3=DF$1)*('乐容-S级品'!$L$4:$CA$32)),0)</f>
      </c>
      <c r="DG87" s="280">
        <f>IFERROR(SUMPRODUCT(('控温被PRO-S级品'!$B$2:$B$10=$B87)*('控温被PRO-S级品'!$E$1:$BE$1=DG$1)*('控温被PRO-S级品'!$E$2:$BE$10)),0)+IFERROR(SUMPRODUCT(('冬被-S级品'!$B$2:$B$10=$B87)*('冬被-S级品'!$E$1:$AW$1=DG$1)*('冬被-S级品'!$E$2:$AW$10)),0)+IFERROR(SUMPRODUCT(('白止-S级品'!$A$2:$A$26=$B87)*('白止-S级品'!$D$1:$AV$1=DG$1)*('白止-S级品'!$D$2:$AV$26)),0)+IFERROR(SUMPRODUCT(('乐容-S级品'!$A$4:$A$32=$B87)*('乐容-S级品'!$L$3:$CA$3=DG$1)*('乐容-S级品'!$L$4:$CA$32)),0)</f>
      </c>
      <c r="DH87" s="280">
        <f>IFERROR(SUMPRODUCT(('控温被PRO-S级品'!$B$2:$B$10=$B87)*('控温被PRO-S级品'!$E$1:$BE$1=DH$1)*('控温被PRO-S级品'!$E$2:$BE$10)),0)+IFERROR(SUMPRODUCT(('冬被-S级品'!$B$2:$B$10=$B87)*('冬被-S级品'!$E$1:$AW$1=DH$1)*('冬被-S级品'!$E$2:$AW$10)),0)+IFERROR(SUMPRODUCT(('白止-S级品'!$A$2:$A$26=$B87)*('白止-S级品'!$D$1:$AV$1=DH$1)*('白止-S级品'!$D$2:$AV$26)),0)+IFERROR(SUMPRODUCT(('乐容-S级品'!$A$4:$A$32=$B87)*('乐容-S级品'!$L$3:$CA$3=DH$1)*('乐容-S级品'!$L$4:$CA$32)),0)</f>
      </c>
      <c r="DI87" s="280">
        <f>IFERROR(SUMPRODUCT(('控温被PRO-S级品'!$B$2:$B$10=$B87)*('控温被PRO-S级品'!$E$1:$BE$1=DI$1)*('控温被PRO-S级品'!$E$2:$BE$10)),0)+IFERROR(SUMPRODUCT(('冬被-S级品'!$B$2:$B$10=$B87)*('冬被-S级品'!$E$1:$AW$1=DI$1)*('冬被-S级品'!$E$2:$AW$10)),0)+IFERROR(SUMPRODUCT(('白止-S级品'!$A$2:$A$26=$B87)*('白止-S级品'!$D$1:$AV$1=DI$1)*('白止-S级品'!$D$2:$AV$26)),0)+IFERROR(SUMPRODUCT(('乐容-S级品'!$A$4:$A$32=$B87)*('乐容-S级品'!$L$3:$CA$3=DI$1)*('乐容-S级品'!$L$4:$CA$32)),0)</f>
      </c>
      <c r="DJ87" s="280">
        <f>IFERROR(SUMPRODUCT(('控温被PRO-S级品'!$B$2:$B$10=$B87)*('控温被PRO-S级品'!$E$1:$BE$1=DJ$1)*('控温被PRO-S级品'!$E$2:$BE$10)),0)+IFERROR(SUMPRODUCT(('冬被-S级品'!$B$2:$B$10=$B87)*('冬被-S级品'!$E$1:$AW$1=DJ$1)*('冬被-S级品'!$E$2:$AW$10)),0)+IFERROR(SUMPRODUCT(('白止-S级品'!$A$2:$A$26=$B87)*('白止-S级品'!$D$1:$AV$1=DJ$1)*('白止-S级品'!$D$2:$AV$26)),0)+IFERROR(SUMPRODUCT(('乐容-S级品'!$A$4:$A$32=$B87)*('乐容-S级品'!$L$3:$CA$3=DJ$1)*('乐容-S级品'!$L$4:$CA$32)),0)</f>
      </c>
      <c r="DK87" s="280"/>
      <c r="DL87" s="280"/>
      <c r="DM87" s="280"/>
      <c r="DN87" s="280"/>
      <c r="DO87" s="280"/>
      <c r="DP87" s="280"/>
      <c r="DQ87" s="280"/>
      <c r="DR87" s="280"/>
      <c r="DS87" s="280"/>
      <c r="DT87" s="280"/>
      <c r="DU87" s="280"/>
      <c r="DV87" s="280"/>
      <c r="DW87" s="280">
        <f>VLOOKUP(B87,'系统编码规格'!A:C,3,FALSE)</f>
      </c>
      <c r="DX87" s="280"/>
      <c r="DY87" s="280"/>
      <c r="DZ87" s="280"/>
      <c r="EA87" s="280"/>
      <c r="EB87" s="280"/>
      <c r="EC87" s="280"/>
      <c r="ED87" s="280"/>
      <c r="EE87" s="280"/>
      <c r="EF87" s="280"/>
      <c r="EG87" s="280"/>
      <c r="EH87" s="280"/>
      <c r="EI87" s="280"/>
      <c r="EJ87" s="280"/>
      <c r="EK87" s="280"/>
      <c r="EL87" s="280"/>
      <c r="EM87" s="280"/>
      <c r="EN87" s="280"/>
      <c r="EO87" s="280"/>
      <c r="EP87" s="280"/>
      <c r="EQ87" s="280"/>
      <c r="ER87" s="280"/>
      <c r="ES87" s="280"/>
      <c r="ET87" s="280"/>
      <c r="EU87" s="280"/>
      <c r="EV87" s="280"/>
      <c r="EW87" s="280"/>
      <c r="EX87" s="280"/>
      <c r="EY87" s="280"/>
      <c r="EZ87" s="280"/>
      <c r="FA87" s="280"/>
      <c r="FB87" s="280"/>
      <c r="FC87" s="280"/>
      <c r="FD87" s="280"/>
      <c r="FE87" s="280"/>
      <c r="FF87" s="280"/>
      <c r="FG87" s="280"/>
      <c r="FH87" s="280"/>
      <c r="FI87" s="280"/>
      <c r="FJ87" s="280"/>
      <c r="FK87" s="280"/>
      <c r="FL87" s="280"/>
      <c r="FM87" s="280"/>
      <c r="FN87" s="280"/>
      <c r="FO87" s="280"/>
      <c r="FP87" s="280"/>
      <c r="FQ87" s="280"/>
      <c r="FR87" s="280"/>
      <c r="FS87" s="280"/>
      <c r="FT87" s="280"/>
      <c r="FU87" s="280"/>
      <c r="FV87" s="280"/>
      <c r="FW87" s="280"/>
      <c r="FX87" s="280"/>
      <c r="FY87" s="280"/>
      <c r="FZ87" s="280"/>
      <c r="GA87" s="280"/>
      <c r="GB87" s="280"/>
      <c r="GC87" s="280"/>
      <c r="GD87" s="280"/>
      <c r="GE87" s="280"/>
      <c r="GF87" s="280"/>
      <c r="GG87" s="280"/>
      <c r="GH87" s="280"/>
      <c r="GI87" s="280"/>
      <c r="GJ87" s="280"/>
      <c r="GK87" s="280"/>
      <c r="GL87" s="280"/>
      <c r="GM87" s="280"/>
      <c r="GN87" s="280"/>
      <c r="GO87" s="280"/>
      <c r="GP87" s="280"/>
      <c r="GQ87" s="280"/>
      <c r="GR87" s="280"/>
      <c r="GS87" s="280"/>
      <c r="GT87" s="280"/>
      <c r="GU87" s="280"/>
      <c r="GV87" s="280"/>
    </row>
    <row r="88">
      <c r="A88" s="309" t="str">
        <v>乐容</v>
      </c>
      <c r="B88" s="310" t="str">
        <v>0101100112-1.5-LS60</v>
      </c>
      <c r="C88" s="309" t="str">
        <v>αTOUR PLANET 裸棉四件套</v>
      </c>
      <c r="D88" s="309" t="str">
        <v>裸色-60*40-1.5m</v>
      </c>
      <c r="E88">
        <f>SUM(F88:GX88)</f>
      </c>
      <c r="F88" s="280">
        <f>IFERROR(SUMPRODUCT(('控温被PRO-S级品'!$B$2:$B$10=$B88)*('控温被PRO-S级品'!$E$1:$BE$1=F$1)*('控温被PRO-S级品'!$E$2:$BE$10)),0)+IFERROR(SUMPRODUCT(('冬被-S级品'!$B$2:$B$10=$B88)*('冬被-S级品'!$E$1:$AW$1=F$1)*('冬被-S级品'!$E$2:$AW$10)),0)+IFERROR(SUMPRODUCT(('白止-S级品'!$A$2:$A$26=$B88)*('白止-S级品'!$D$1:$AV$1=F$1)*('白止-S级品'!$D$2:$AV$26)),0)+IFERROR(SUMPRODUCT(('乐容-S级品'!$A$4:$A$32=$B88)*('乐容-S级品'!$L$3:$CA$3=F$1)*('乐容-S级品'!$L$4:$CA$32)),0)</f>
      </c>
      <c r="G88" s="280">
        <f>IFERROR(SUMPRODUCT(('控温被PRO-S级品'!$B$2:$B$10=$B88)*('控温被PRO-S级品'!$E$1:$BE$1=G$1)*('控温被PRO-S级品'!$E$2:$BE$10)),0)+IFERROR(SUMPRODUCT(('冬被-S级品'!$B$2:$B$10=$B88)*('冬被-S级品'!$E$1:$AW$1=G$1)*('冬被-S级品'!$E$2:$AW$10)),0)+IFERROR(SUMPRODUCT(('白止-S级品'!$A$2:$A$26=$B88)*('白止-S级品'!$D$1:$AV$1=G$1)*('白止-S级品'!$D$2:$AV$26)),0)+IFERROR(SUMPRODUCT(('乐容-S级品'!$A$4:$A$32=$B88)*('乐容-S级品'!$L$3:$CA$3=G$1)*('乐容-S级品'!$L$4:$CA$32)),0)</f>
      </c>
      <c r="H88" s="280">
        <f>IFERROR(SUMPRODUCT(('控温被PRO-S级品'!$B$2:$B$10=$B88)*('控温被PRO-S级品'!$E$1:$BE$1=H$1)*('控温被PRO-S级品'!$E$2:$BE$10)),0)+IFERROR(SUMPRODUCT(('冬被-S级品'!$B$2:$B$10=$B88)*('冬被-S级品'!$E$1:$AW$1=H$1)*('冬被-S级品'!$E$2:$AW$10)),0)+IFERROR(SUMPRODUCT(('白止-S级品'!$A$2:$A$26=$B88)*('白止-S级品'!$D$1:$AV$1=H$1)*('白止-S级品'!$D$2:$AV$26)),0)+IFERROR(SUMPRODUCT(('乐容-S级品'!$A$4:$A$32=$B88)*('乐容-S级品'!$L$3:$CA$3=H$1)*('乐容-S级品'!$L$4:$CA$32)),0)</f>
      </c>
      <c r="I88" s="280">
        <f>IFERROR(SUMPRODUCT(('控温被PRO-S级品'!$B$2:$B$10=$B88)*('控温被PRO-S级品'!$E$1:$BE$1=I$1)*('控温被PRO-S级品'!$E$2:$BE$10)),0)+IFERROR(SUMPRODUCT(('冬被-S级品'!$B$2:$B$10=$B88)*('冬被-S级品'!$E$1:$AW$1=I$1)*('冬被-S级品'!$E$2:$AW$10)),0)+IFERROR(SUMPRODUCT(('白止-S级品'!$A$2:$A$26=$B88)*('白止-S级品'!$D$1:$AV$1=I$1)*('白止-S级品'!$D$2:$AV$26)),0)+IFERROR(SUMPRODUCT(('乐容-S级品'!$A$4:$A$32=$B88)*('乐容-S级品'!$L$3:$CA$3=I$1)*('乐容-S级品'!$L$4:$CA$32)),0)</f>
      </c>
      <c r="J88" s="280">
        <f>IFERROR(SUMPRODUCT(('控温被PRO-S级品'!$B$2:$B$10=$B88)*('控温被PRO-S级品'!$E$1:$BE$1=J$1)*('控温被PRO-S级品'!$E$2:$BE$10)),0)+IFERROR(SUMPRODUCT(('冬被-S级品'!$B$2:$B$10=$B88)*('冬被-S级品'!$E$1:$AW$1=J$1)*('冬被-S级品'!$E$2:$AW$10)),0)+IFERROR(SUMPRODUCT(('白止-S级品'!$A$2:$A$26=$B88)*('白止-S级品'!$D$1:$AV$1=J$1)*('白止-S级品'!$D$2:$AV$26)),0)+IFERROR(SUMPRODUCT(('乐容-S级品'!$A$4:$A$32=$B88)*('乐容-S级品'!$L$3:$CA$3=J$1)*('乐容-S级品'!$L$4:$CA$32)),0)</f>
      </c>
      <c r="K88" s="280">
        <f>IFERROR(SUMPRODUCT(('控温被PRO-S级品'!$B$2:$B$10=$B88)*('控温被PRO-S级品'!$E$1:$BE$1=K$1)*('控温被PRO-S级品'!$E$2:$BE$10)),0)+IFERROR(SUMPRODUCT(('冬被-S级品'!$B$2:$B$10=$B88)*('冬被-S级品'!$E$1:$AW$1=K$1)*('冬被-S级品'!$E$2:$AW$10)),0)+IFERROR(SUMPRODUCT(('白止-S级品'!$A$2:$A$26=$B88)*('白止-S级品'!$D$1:$AV$1=K$1)*('白止-S级品'!$D$2:$AV$26)),0)+IFERROR(SUMPRODUCT(('乐容-S级品'!$A$4:$A$32=$B88)*('乐容-S级品'!$L$3:$CA$3=K$1)*('乐容-S级品'!$L$4:$CA$32)),0)</f>
      </c>
      <c r="L88" s="280">
        <f>IFERROR(SUMPRODUCT(('控温被PRO-S级品'!$B$2:$B$10=$B88)*('控温被PRO-S级品'!$E$1:$BE$1=L$1)*('控温被PRO-S级品'!$E$2:$BE$10)),0)+IFERROR(SUMPRODUCT(('冬被-S级品'!$B$2:$B$10=$B88)*('冬被-S级品'!$E$1:$AW$1=L$1)*('冬被-S级品'!$E$2:$AW$10)),0)+IFERROR(SUMPRODUCT(('白止-S级品'!$A$2:$A$26=$B88)*('白止-S级品'!$D$1:$AV$1=L$1)*('白止-S级品'!$D$2:$AV$26)),0)+IFERROR(SUMPRODUCT(('乐容-S级品'!$A$4:$A$32=$B88)*('乐容-S级品'!$L$3:$CA$3=L$1)*('乐容-S级品'!$L$4:$CA$32)),0)</f>
      </c>
      <c r="M88" s="280">
        <f>IFERROR(SUMPRODUCT(('控温被PRO-S级品'!$B$2:$B$10=$B88)*('控温被PRO-S级品'!$E$1:$BE$1=M$1)*('控温被PRO-S级品'!$E$2:$BE$10)),0)+IFERROR(SUMPRODUCT(('冬被-S级品'!$B$2:$B$10=$B88)*('冬被-S级品'!$E$1:$AW$1=M$1)*('冬被-S级品'!$E$2:$AW$10)),0)+IFERROR(SUMPRODUCT(('白止-S级品'!$A$2:$A$26=$B88)*('白止-S级品'!$D$1:$AV$1=M$1)*('白止-S级品'!$D$2:$AV$26)),0)+IFERROR(SUMPRODUCT(('乐容-S级品'!$A$4:$A$32=$B88)*('乐容-S级品'!$L$3:$CA$3=M$1)*('乐容-S级品'!$L$4:$CA$32)),0)</f>
      </c>
      <c r="N88" s="280">
        <f>IFERROR(SUMPRODUCT(('控温被PRO-S级品'!$B$2:$B$10=$B88)*('控温被PRO-S级品'!$E$1:$BE$1=N$1)*('控温被PRO-S级品'!$E$2:$BE$10)),0)+IFERROR(SUMPRODUCT(('冬被-S级品'!$B$2:$B$10=$B88)*('冬被-S级品'!$E$1:$AW$1=N$1)*('冬被-S级品'!$E$2:$AW$10)),0)+IFERROR(SUMPRODUCT(('白止-S级品'!$A$2:$A$26=$B88)*('白止-S级品'!$D$1:$AV$1=N$1)*('白止-S级品'!$D$2:$AV$26)),0)+IFERROR(SUMPRODUCT(('乐容-S级品'!$A$4:$A$32=$B88)*('乐容-S级品'!$L$3:$CA$3=N$1)*('乐容-S级品'!$L$4:$CA$32)),0)</f>
      </c>
      <c r="O88" s="280">
        <f>IFERROR(SUMPRODUCT(('控温被PRO-S级品'!$B$2:$B$10=$B88)*('控温被PRO-S级品'!$E$1:$BE$1=O$1)*('控温被PRO-S级品'!$E$2:$BE$10)),0)+IFERROR(SUMPRODUCT(('冬被-S级品'!$B$2:$B$10=$B88)*('冬被-S级品'!$E$1:$AW$1=O$1)*('冬被-S级品'!$E$2:$AW$10)),0)+IFERROR(SUMPRODUCT(('白止-S级品'!$A$2:$A$26=$B88)*('白止-S级品'!$D$1:$AV$1=O$1)*('白止-S级品'!$D$2:$AV$26)),0)+IFERROR(SUMPRODUCT(('乐容-S级品'!$A$4:$A$32=$B88)*('乐容-S级品'!$L$3:$CA$3=O$1)*('乐容-S级品'!$L$4:$CA$32)),0)</f>
      </c>
      <c r="P88" s="280">
        <f>IFERROR(SUMPRODUCT(('控温被PRO-S级品'!$B$2:$B$10=$B88)*('控温被PRO-S级品'!$E$1:$BE$1=P$1)*('控温被PRO-S级品'!$E$2:$BE$10)),0)+IFERROR(SUMPRODUCT(('冬被-S级品'!$B$2:$B$10=$B88)*('冬被-S级品'!$E$1:$AW$1=P$1)*('冬被-S级品'!$E$2:$AW$10)),0)+IFERROR(SUMPRODUCT(('白止-S级品'!$A$2:$A$26=$B88)*('白止-S级品'!$D$1:$AV$1=P$1)*('白止-S级品'!$D$2:$AV$26)),0)+IFERROR(SUMPRODUCT(('乐容-S级品'!$A$4:$A$32=$B88)*('乐容-S级品'!$L$3:$CA$3=P$1)*('乐容-S级品'!$L$4:$CA$32)),0)</f>
      </c>
      <c r="Q88" s="280">
        <f>IFERROR(SUMPRODUCT(('控温被PRO-S级品'!$B$2:$B$10=$B88)*('控温被PRO-S级品'!$E$1:$BE$1=Q$1)*('控温被PRO-S级品'!$E$2:$BE$10)),0)+IFERROR(SUMPRODUCT(('冬被-S级品'!$B$2:$B$10=$B88)*('冬被-S级品'!$E$1:$AW$1=Q$1)*('冬被-S级品'!$E$2:$AW$10)),0)+IFERROR(SUMPRODUCT(('白止-S级品'!$A$2:$A$26=$B88)*('白止-S级品'!$D$1:$AV$1=Q$1)*('白止-S级品'!$D$2:$AV$26)),0)+IFERROR(SUMPRODUCT(('乐容-S级品'!$A$4:$A$32=$B88)*('乐容-S级品'!$L$3:$CA$3=Q$1)*('乐容-S级品'!$L$4:$CA$32)),0)</f>
      </c>
      <c r="R88" s="280">
        <f>IFERROR(SUMPRODUCT(('控温被PRO-S级品'!$B$2:$B$10=$B88)*('控温被PRO-S级品'!$E$1:$BE$1=R$1)*('控温被PRO-S级品'!$E$2:$BE$10)),0)+IFERROR(SUMPRODUCT(('冬被-S级品'!$B$2:$B$10=$B88)*('冬被-S级品'!$E$1:$AW$1=R$1)*('冬被-S级品'!$E$2:$AW$10)),0)+IFERROR(SUMPRODUCT(('白止-S级品'!$A$2:$A$26=$B88)*('白止-S级品'!$D$1:$AV$1=R$1)*('白止-S级品'!$D$2:$AV$26)),0)+IFERROR(SUMPRODUCT(('乐容-S级品'!$A$4:$A$32=$B88)*('乐容-S级品'!$L$3:$CA$3=R$1)*('乐容-S级品'!$L$4:$CA$32)),0)</f>
      </c>
      <c r="S88" s="280">
        <f>IFERROR(SUMPRODUCT(('控温被PRO-S级品'!$B$2:$B$10=$B88)*('控温被PRO-S级品'!$E$1:$BE$1=S$1)*('控温被PRO-S级品'!$E$2:$BE$10)),0)+IFERROR(SUMPRODUCT(('冬被-S级品'!$B$2:$B$10=$B88)*('冬被-S级品'!$E$1:$AW$1=S$1)*('冬被-S级品'!$E$2:$AW$10)),0)+IFERROR(SUMPRODUCT(('白止-S级品'!$A$2:$A$26=$B88)*('白止-S级品'!$D$1:$AV$1=S$1)*('白止-S级品'!$D$2:$AV$26)),0)+IFERROR(SUMPRODUCT(('乐容-S级品'!$A$4:$A$32=$B88)*('乐容-S级品'!$L$3:$CA$3=S$1)*('乐容-S级品'!$L$4:$CA$32)),0)</f>
      </c>
      <c r="T88" s="280">
        <f>IFERROR(SUMPRODUCT(('控温被PRO-S级品'!$B$2:$B$10=$B88)*('控温被PRO-S级品'!$E$1:$BE$1=T$1)*('控温被PRO-S级品'!$E$2:$BE$10)),0)+IFERROR(SUMPRODUCT(('冬被-S级品'!$B$2:$B$10=$B88)*('冬被-S级品'!$E$1:$AW$1=T$1)*('冬被-S级品'!$E$2:$AW$10)),0)+IFERROR(SUMPRODUCT(('白止-S级品'!$A$2:$A$26=$B88)*('白止-S级品'!$D$1:$AV$1=T$1)*('白止-S级品'!$D$2:$AV$26)),0)+IFERROR(SUMPRODUCT(('乐容-S级品'!$A$4:$A$32=$B88)*('乐容-S级品'!$L$3:$CA$3=T$1)*('乐容-S级品'!$L$4:$CA$32)),0)</f>
      </c>
      <c r="U88" s="280">
        <f>IFERROR(SUMPRODUCT(('控温被PRO-S级品'!$B$2:$B$10=$B88)*('控温被PRO-S级品'!$E$1:$BE$1=U$1)*('控温被PRO-S级品'!$E$2:$BE$10)),0)+IFERROR(SUMPRODUCT(('冬被-S级品'!$B$2:$B$10=$B88)*('冬被-S级品'!$E$1:$AW$1=U$1)*('冬被-S级品'!$E$2:$AW$10)),0)+IFERROR(SUMPRODUCT(('白止-S级品'!$A$2:$A$26=$B88)*('白止-S级品'!$D$1:$AV$1=U$1)*('白止-S级品'!$D$2:$AV$26)),0)+IFERROR(SUMPRODUCT(('乐容-S级品'!$A$4:$A$32=$B88)*('乐容-S级品'!$L$3:$CA$3=U$1)*('乐容-S级品'!$L$4:$CA$32)),0)</f>
      </c>
      <c r="V88" s="280">
        <f>IFERROR(SUMPRODUCT(('控温被PRO-S级品'!$B$2:$B$10=$B88)*('控温被PRO-S级品'!$E$1:$BE$1=V$1)*('控温被PRO-S级品'!$E$2:$BE$10)),0)+IFERROR(SUMPRODUCT(('冬被-S级品'!$B$2:$B$10=$B88)*('冬被-S级品'!$E$1:$AW$1=V$1)*('冬被-S级品'!$E$2:$AW$10)),0)+IFERROR(SUMPRODUCT(('白止-S级品'!$A$2:$A$26=$B88)*('白止-S级品'!$D$1:$AV$1=V$1)*('白止-S级品'!$D$2:$AV$26)),0)+IFERROR(SUMPRODUCT(('乐容-S级品'!$A$4:$A$32=$B88)*('乐容-S级品'!$L$3:$CA$3=V$1)*('乐容-S级品'!$L$4:$CA$32)),0)</f>
      </c>
      <c r="W88" s="280">
        <f>IFERROR(SUMPRODUCT(('控温被PRO-S级品'!$B$2:$B$10=$B88)*('控温被PRO-S级品'!$E$1:$BE$1=W$1)*('控温被PRO-S级品'!$E$2:$BE$10)),0)+IFERROR(SUMPRODUCT(('冬被-S级品'!$B$2:$B$10=$B88)*('冬被-S级品'!$E$1:$AW$1=W$1)*('冬被-S级品'!$E$2:$AW$10)),0)+IFERROR(SUMPRODUCT(('白止-S级品'!$A$2:$A$26=$B88)*('白止-S级品'!$D$1:$AV$1=W$1)*('白止-S级品'!$D$2:$AV$26)),0)+IFERROR(SUMPRODUCT(('乐容-S级品'!$A$4:$A$32=$B88)*('乐容-S级品'!$L$3:$CA$3=W$1)*('乐容-S级品'!$L$4:$CA$32)),0)</f>
      </c>
      <c r="X88" s="280">
        <f>IFERROR(SUMPRODUCT(('控温被PRO-S级品'!$B$2:$B$10=$B88)*('控温被PRO-S级品'!$E$1:$BE$1=X$1)*('控温被PRO-S级品'!$E$2:$BE$10)),0)+IFERROR(SUMPRODUCT(('冬被-S级品'!$B$2:$B$10=$B88)*('冬被-S级品'!$E$1:$AW$1=X$1)*('冬被-S级品'!$E$2:$AW$10)),0)+IFERROR(SUMPRODUCT(('白止-S级品'!$A$2:$A$26=$B88)*('白止-S级品'!$D$1:$AV$1=X$1)*('白止-S级品'!$D$2:$AV$26)),0)+IFERROR(SUMPRODUCT(('乐容-S级品'!$A$4:$A$32=$B88)*('乐容-S级品'!$L$3:$CA$3=X$1)*('乐容-S级品'!$L$4:$CA$32)),0)</f>
      </c>
      <c r="Y88" s="280">
        <f>IFERROR(SUMPRODUCT(('控温被PRO-S级品'!$B$2:$B$10=$B88)*('控温被PRO-S级品'!$E$1:$BE$1=Y$1)*('控温被PRO-S级品'!$E$2:$BE$10)),0)+IFERROR(SUMPRODUCT(('冬被-S级品'!$B$2:$B$10=$B88)*('冬被-S级品'!$E$1:$AW$1=Y$1)*('冬被-S级品'!$E$2:$AW$10)),0)+IFERROR(SUMPRODUCT(('白止-S级品'!$A$2:$A$26=$B88)*('白止-S级品'!$D$1:$AV$1=Y$1)*('白止-S级品'!$D$2:$AV$26)),0)+IFERROR(SUMPRODUCT(('乐容-S级品'!$A$4:$A$32=$B88)*('乐容-S级品'!$L$3:$CA$3=Y$1)*('乐容-S级品'!$L$4:$CA$32)),0)</f>
      </c>
      <c r="Z88" s="280">
        <f>IFERROR(SUMPRODUCT(('控温被PRO-S级品'!$B$2:$B$10=$B88)*('控温被PRO-S级品'!$E$1:$BE$1=Z$1)*('控温被PRO-S级品'!$E$2:$BE$10)),0)+IFERROR(SUMPRODUCT(('冬被-S级品'!$B$2:$B$10=$B88)*('冬被-S级品'!$E$1:$AW$1=Z$1)*('冬被-S级品'!$E$2:$AW$10)),0)+IFERROR(SUMPRODUCT(('白止-S级品'!$A$2:$A$26=$B88)*('白止-S级品'!$D$1:$AV$1=Z$1)*('白止-S级品'!$D$2:$AV$26)),0)+IFERROR(SUMPRODUCT(('乐容-S级品'!$A$4:$A$32=$B88)*('乐容-S级品'!$L$3:$CA$3=Z$1)*('乐容-S级品'!$L$4:$CA$32)),0)</f>
      </c>
      <c r="AA88" s="280">
        <f>IFERROR(SUMPRODUCT(('控温被PRO-S级品'!$B$2:$B$10=$B88)*('控温被PRO-S级品'!$E$1:$BE$1=AA$1)*('控温被PRO-S级品'!$E$2:$BE$10)),0)+IFERROR(SUMPRODUCT(('冬被-S级品'!$B$2:$B$10=$B88)*('冬被-S级品'!$E$1:$AW$1=AA$1)*('冬被-S级品'!$E$2:$AW$10)),0)+IFERROR(SUMPRODUCT(('白止-S级品'!$A$2:$A$26=$B88)*('白止-S级品'!$D$1:$AV$1=AA$1)*('白止-S级品'!$D$2:$AV$26)),0)+IFERROR(SUMPRODUCT(('乐容-S级品'!$A$4:$A$32=$B88)*('乐容-S级品'!$L$3:$CA$3=AA$1)*('乐容-S级品'!$L$4:$CA$32)),0)</f>
      </c>
      <c r="AB88" s="280">
        <f>IFERROR(SUMPRODUCT(('控温被PRO-S级品'!$B$2:$B$10=$B88)*('控温被PRO-S级品'!$E$1:$BE$1=AB$1)*('控温被PRO-S级品'!$E$2:$BE$10)),0)+IFERROR(SUMPRODUCT(('冬被-S级品'!$B$2:$B$10=$B88)*('冬被-S级品'!$E$1:$AW$1=AB$1)*('冬被-S级品'!$E$2:$AW$10)),0)+IFERROR(SUMPRODUCT(('白止-S级品'!$A$2:$A$26=$B88)*('白止-S级品'!$D$1:$AV$1=AB$1)*('白止-S级品'!$D$2:$AV$26)),0)+IFERROR(SUMPRODUCT(('乐容-S级品'!$A$4:$A$32=$B88)*('乐容-S级品'!$L$3:$CA$3=AB$1)*('乐容-S级品'!$L$4:$CA$32)),0)</f>
      </c>
      <c r="AC88" s="280">
        <f>IFERROR(SUMPRODUCT(('控温被PRO-S级品'!$B$2:$B$10=$B88)*('控温被PRO-S级品'!$E$1:$BE$1=AC$1)*('控温被PRO-S级品'!$E$2:$BE$10)),0)+IFERROR(SUMPRODUCT(('冬被-S级品'!$B$2:$B$10=$B88)*('冬被-S级品'!$E$1:$AW$1=AC$1)*('冬被-S级品'!$E$2:$AW$10)),0)+IFERROR(SUMPRODUCT(('白止-S级品'!$A$2:$A$26=$B88)*('白止-S级品'!$D$1:$AV$1=AC$1)*('白止-S级品'!$D$2:$AV$26)),0)+IFERROR(SUMPRODUCT(('乐容-S级品'!$A$4:$A$32=$B88)*('乐容-S级品'!$L$3:$CA$3=AC$1)*('乐容-S级品'!$L$4:$CA$32)),0)</f>
      </c>
      <c r="AD88" s="280">
        <f>IFERROR(SUMPRODUCT(('控温被PRO-S级品'!$B$2:$B$10=$B88)*('控温被PRO-S级品'!$E$1:$BE$1=AD$1)*('控温被PRO-S级品'!$E$2:$BE$10)),0)+IFERROR(SUMPRODUCT(('冬被-S级品'!$B$2:$B$10=$B88)*('冬被-S级品'!$E$1:$AW$1=AD$1)*('冬被-S级品'!$E$2:$AW$10)),0)+IFERROR(SUMPRODUCT(('白止-S级品'!$A$2:$A$26=$B88)*('白止-S级品'!$D$1:$AV$1=AD$1)*('白止-S级品'!$D$2:$AV$26)),0)+IFERROR(SUMPRODUCT(('乐容-S级品'!$A$4:$A$32=$B88)*('乐容-S级品'!$L$3:$CA$3=AD$1)*('乐容-S级品'!$L$4:$CA$32)),0)</f>
      </c>
      <c r="AE88" s="280">
        <f>IFERROR(SUMPRODUCT(('控温被PRO-S级品'!$B$2:$B$10=$B88)*('控温被PRO-S级品'!$E$1:$BE$1=AE$1)*('控温被PRO-S级品'!$E$2:$BE$10)),0)+IFERROR(SUMPRODUCT(('冬被-S级品'!$B$2:$B$10=$B88)*('冬被-S级品'!$E$1:$AW$1=AE$1)*('冬被-S级品'!$E$2:$AW$10)),0)+IFERROR(SUMPRODUCT(('白止-S级品'!$A$2:$A$26=$B88)*('白止-S级品'!$D$1:$AV$1=AE$1)*('白止-S级品'!$D$2:$AV$26)),0)+IFERROR(SUMPRODUCT(('乐容-S级品'!$A$4:$A$32=$B88)*('乐容-S级品'!$L$3:$CA$3=AE$1)*('乐容-S级品'!$L$4:$CA$32)),0)</f>
      </c>
      <c r="AF88" s="280">
        <f>IFERROR(SUMPRODUCT(('控温被PRO-S级品'!$B$2:$B$10=$B88)*('控温被PRO-S级品'!$E$1:$BE$1=AF$1)*('控温被PRO-S级品'!$E$2:$BE$10)),0)+IFERROR(SUMPRODUCT(('冬被-S级品'!$B$2:$B$10=$B88)*('冬被-S级品'!$E$1:$AW$1=AF$1)*('冬被-S级品'!$E$2:$AW$10)),0)+IFERROR(SUMPRODUCT(('白止-S级品'!$A$2:$A$26=$B88)*('白止-S级品'!$D$1:$AV$1=AF$1)*('白止-S级品'!$D$2:$AV$26)),0)+IFERROR(SUMPRODUCT(('乐容-S级品'!$A$4:$A$32=$B88)*('乐容-S级品'!$L$3:$CA$3=AF$1)*('乐容-S级品'!$L$4:$CA$32)),0)</f>
      </c>
      <c r="AG88" s="280">
        <f>IFERROR(SUMPRODUCT(('控温被PRO-S级品'!$B$2:$B$10=$B88)*('控温被PRO-S级品'!$E$1:$BE$1=AG$1)*('控温被PRO-S级品'!$E$2:$BE$10)),0)+IFERROR(SUMPRODUCT(('冬被-S级品'!$B$2:$B$10=$B88)*('冬被-S级品'!$E$1:$AW$1=AG$1)*('冬被-S级品'!$E$2:$AW$10)),0)+IFERROR(SUMPRODUCT(('白止-S级品'!$A$2:$A$26=$B88)*('白止-S级品'!$D$1:$AV$1=AG$1)*('白止-S级品'!$D$2:$AV$26)),0)+IFERROR(SUMPRODUCT(('乐容-S级品'!$A$4:$A$32=$B88)*('乐容-S级品'!$L$3:$CA$3=AG$1)*('乐容-S级品'!$L$4:$CA$32)),0)</f>
      </c>
      <c r="AH88" s="280">
        <f>IFERROR(SUMPRODUCT(('控温被PRO-S级品'!$B$2:$B$10=$B88)*('控温被PRO-S级品'!$E$1:$BE$1=AH$1)*('控温被PRO-S级品'!$E$2:$BE$10)),0)+IFERROR(SUMPRODUCT(('冬被-S级品'!$B$2:$B$10=$B88)*('冬被-S级品'!$E$1:$AW$1=AH$1)*('冬被-S级品'!$E$2:$AW$10)),0)+IFERROR(SUMPRODUCT(('白止-S级品'!$A$2:$A$26=$B88)*('白止-S级品'!$D$1:$AV$1=AH$1)*('白止-S级品'!$D$2:$AV$26)),0)+IFERROR(SUMPRODUCT(('乐容-S级品'!$A$4:$A$32=$B88)*('乐容-S级品'!$L$3:$CA$3=AH$1)*('乐容-S级品'!$L$4:$CA$32)),0)</f>
      </c>
      <c r="AI88" s="280">
        <f>IFERROR(SUMPRODUCT(('控温被PRO-S级品'!$B$2:$B$10=$B88)*('控温被PRO-S级品'!$E$1:$BE$1=AI$1)*('控温被PRO-S级品'!$E$2:$BE$10)),0)+IFERROR(SUMPRODUCT(('冬被-S级品'!$B$2:$B$10=$B88)*('冬被-S级品'!$E$1:$AW$1=AI$1)*('冬被-S级品'!$E$2:$AW$10)),0)+IFERROR(SUMPRODUCT(('白止-S级品'!$A$2:$A$26=$B88)*('白止-S级品'!$D$1:$AV$1=AI$1)*('白止-S级品'!$D$2:$AV$26)),0)+IFERROR(SUMPRODUCT(('乐容-S级品'!$A$4:$A$32=$B88)*('乐容-S级品'!$L$3:$CA$3=AI$1)*('乐容-S级品'!$L$4:$CA$32)),0)</f>
      </c>
      <c r="AJ88" s="280">
        <f>IFERROR(SUMPRODUCT(('控温被PRO-S级品'!$B$2:$B$10=$B88)*('控温被PRO-S级品'!$E$1:$BE$1=AJ$1)*('控温被PRO-S级品'!$E$2:$BE$10)),0)+IFERROR(SUMPRODUCT(('冬被-S级品'!$B$2:$B$10=$B88)*('冬被-S级品'!$E$1:$AW$1=AJ$1)*('冬被-S级品'!$E$2:$AW$10)),0)+IFERROR(SUMPRODUCT(('白止-S级品'!$A$2:$A$26=$B88)*('白止-S级品'!$D$1:$AV$1=AJ$1)*('白止-S级品'!$D$2:$AV$26)),0)+IFERROR(SUMPRODUCT(('乐容-S级品'!$A$4:$A$32=$B88)*('乐容-S级品'!$L$3:$CA$3=AJ$1)*('乐容-S级品'!$L$4:$CA$32)),0)</f>
      </c>
      <c r="AK88" s="280">
        <f>IFERROR(SUMPRODUCT(('控温被PRO-S级品'!$B$2:$B$10=$B88)*('控温被PRO-S级品'!$E$1:$BE$1=AK$1)*('控温被PRO-S级品'!$E$2:$BE$10)),0)+IFERROR(SUMPRODUCT(('冬被-S级品'!$B$2:$B$10=$B88)*('冬被-S级品'!$E$1:$AW$1=AK$1)*('冬被-S级品'!$E$2:$AW$10)),0)+IFERROR(SUMPRODUCT(('白止-S级品'!$A$2:$A$26=$B88)*('白止-S级品'!$D$1:$AV$1=AK$1)*('白止-S级品'!$D$2:$AV$26)),0)+IFERROR(SUMPRODUCT(('乐容-S级品'!$A$4:$A$32=$B88)*('乐容-S级品'!$L$3:$CA$3=AK$1)*('乐容-S级品'!$L$4:$CA$32)),0)</f>
      </c>
      <c r="AL88" s="280">
        <f>IFERROR(SUMPRODUCT(('控温被PRO-S级品'!$B$2:$B$10=$B88)*('控温被PRO-S级品'!$E$1:$BE$1=AL$1)*('控温被PRO-S级品'!$E$2:$BE$10)),0)+IFERROR(SUMPRODUCT(('冬被-S级品'!$B$2:$B$10=$B88)*('冬被-S级品'!$E$1:$AW$1=AL$1)*('冬被-S级品'!$E$2:$AW$10)),0)+IFERROR(SUMPRODUCT(('白止-S级品'!$A$2:$A$26=$B88)*('白止-S级品'!$D$1:$AV$1=AL$1)*('白止-S级品'!$D$2:$AV$26)),0)+IFERROR(SUMPRODUCT(('乐容-S级品'!$A$4:$A$32=$B88)*('乐容-S级品'!$L$3:$CA$3=AL$1)*('乐容-S级品'!$L$4:$CA$32)),0)</f>
      </c>
      <c r="AM88" s="280">
        <f>IFERROR(SUMPRODUCT(('控温被PRO-S级品'!$B$2:$B$10=$B88)*('控温被PRO-S级品'!$E$1:$BE$1=AM$1)*('控温被PRO-S级品'!$E$2:$BE$10)),0)+IFERROR(SUMPRODUCT(('冬被-S级品'!$B$2:$B$10=$B88)*('冬被-S级品'!$E$1:$AW$1=AM$1)*('冬被-S级品'!$E$2:$AW$10)),0)+IFERROR(SUMPRODUCT(('白止-S级品'!$A$2:$A$26=$B88)*('白止-S级品'!$D$1:$AV$1=AM$1)*('白止-S级品'!$D$2:$AV$26)),0)+IFERROR(SUMPRODUCT(('乐容-S级品'!$A$4:$A$32=$B88)*('乐容-S级品'!$L$3:$CA$3=AM$1)*('乐容-S级品'!$L$4:$CA$32)),0)</f>
      </c>
      <c r="AN88" s="280">
        <f>IFERROR(SUMPRODUCT(('控温被PRO-S级品'!$B$2:$B$10=$B88)*('控温被PRO-S级品'!$E$1:$BE$1=AN$1)*('控温被PRO-S级品'!$E$2:$BE$10)),0)+IFERROR(SUMPRODUCT(('冬被-S级品'!$B$2:$B$10=$B88)*('冬被-S级品'!$E$1:$AW$1=AN$1)*('冬被-S级品'!$E$2:$AW$10)),0)+IFERROR(SUMPRODUCT(('白止-S级品'!$A$2:$A$26=$B88)*('白止-S级品'!$D$1:$AV$1=AN$1)*('白止-S级品'!$D$2:$AV$26)),0)+IFERROR(SUMPRODUCT(('乐容-S级品'!$A$4:$A$32=$B88)*('乐容-S级品'!$L$3:$CA$3=AN$1)*('乐容-S级品'!$L$4:$CA$32)),0)</f>
      </c>
      <c r="AO88" s="280">
        <f>IFERROR(SUMPRODUCT(('控温被PRO-S级品'!$B$2:$B$10=$B88)*('控温被PRO-S级品'!$E$1:$BE$1=AO$1)*('控温被PRO-S级品'!$E$2:$BE$10)),0)+IFERROR(SUMPRODUCT(('冬被-S级品'!$B$2:$B$10=$B88)*('冬被-S级品'!$E$1:$AW$1=AO$1)*('冬被-S级品'!$E$2:$AW$10)),0)+IFERROR(SUMPRODUCT(('白止-S级品'!$A$2:$A$26=$B88)*('白止-S级品'!$D$1:$AV$1=AO$1)*('白止-S级品'!$D$2:$AV$26)),0)+IFERROR(SUMPRODUCT(('乐容-S级品'!$A$4:$A$32=$B88)*('乐容-S级品'!$L$3:$CA$3=AO$1)*('乐容-S级品'!$L$4:$CA$32)),0)</f>
      </c>
      <c r="AP88" s="280">
        <f>IFERROR(SUMPRODUCT(('控温被PRO-S级品'!$B$2:$B$10=$B88)*('控温被PRO-S级品'!$E$1:$BE$1=AP$1)*('控温被PRO-S级品'!$E$2:$BE$10)),0)+IFERROR(SUMPRODUCT(('冬被-S级品'!$B$2:$B$10=$B88)*('冬被-S级品'!$E$1:$AW$1=AP$1)*('冬被-S级品'!$E$2:$AW$10)),0)+IFERROR(SUMPRODUCT(('白止-S级品'!$A$2:$A$26=$B88)*('白止-S级品'!$D$1:$AV$1=AP$1)*('白止-S级品'!$D$2:$AV$26)),0)+IFERROR(SUMPRODUCT(('乐容-S级品'!$A$4:$A$32=$B88)*('乐容-S级品'!$L$3:$CA$3=AP$1)*('乐容-S级品'!$L$4:$CA$32)),0)</f>
      </c>
      <c r="AQ88" s="280">
        <f>IFERROR(SUMPRODUCT(('控温被PRO-S级品'!$B$2:$B$10=$B88)*('控温被PRO-S级品'!$E$1:$BE$1=AQ$1)*('控温被PRO-S级品'!$E$2:$BE$10)),0)+IFERROR(SUMPRODUCT(('冬被-S级品'!$B$2:$B$10=$B88)*('冬被-S级品'!$E$1:$AW$1=AQ$1)*('冬被-S级品'!$E$2:$AW$10)),0)+IFERROR(SUMPRODUCT(('白止-S级品'!$A$2:$A$26=$B88)*('白止-S级品'!$D$1:$AV$1=AQ$1)*('白止-S级品'!$D$2:$AV$26)),0)+IFERROR(SUMPRODUCT(('乐容-S级品'!$A$4:$A$32=$B88)*('乐容-S级品'!$L$3:$CA$3=AQ$1)*('乐容-S级品'!$L$4:$CA$32)),0)</f>
      </c>
      <c r="AR88" s="280">
        <f>IFERROR(SUMPRODUCT(('控温被PRO-S级品'!$B$2:$B$10=$B88)*('控温被PRO-S级品'!$E$1:$BE$1=AR$1)*('控温被PRO-S级品'!$E$2:$BE$10)),0)+IFERROR(SUMPRODUCT(('冬被-S级品'!$B$2:$B$10=$B88)*('冬被-S级品'!$E$1:$AW$1=AR$1)*('冬被-S级品'!$E$2:$AW$10)),0)+IFERROR(SUMPRODUCT(('白止-S级品'!$A$2:$A$26=$B88)*('白止-S级品'!$D$1:$AV$1=AR$1)*('白止-S级品'!$D$2:$AV$26)),0)+IFERROR(SUMPRODUCT(('乐容-S级品'!$A$4:$A$32=$B88)*('乐容-S级品'!$L$3:$CA$3=AR$1)*('乐容-S级品'!$L$4:$CA$32)),0)</f>
      </c>
      <c r="AS88" s="280">
        <f>IFERROR(SUMPRODUCT(('控温被PRO-S级品'!$B$2:$B$10=$B88)*('控温被PRO-S级品'!$E$1:$BE$1=AS$1)*('控温被PRO-S级品'!$E$2:$BE$10)),0)+IFERROR(SUMPRODUCT(('冬被-S级品'!$B$2:$B$10=$B88)*('冬被-S级品'!$E$1:$AW$1=AS$1)*('冬被-S级品'!$E$2:$AW$10)),0)+IFERROR(SUMPRODUCT(('白止-S级品'!$A$2:$A$26=$B88)*('白止-S级品'!$D$1:$AV$1=AS$1)*('白止-S级品'!$D$2:$AV$26)),0)+IFERROR(SUMPRODUCT(('乐容-S级品'!$A$4:$A$32=$B88)*('乐容-S级品'!$L$3:$CA$3=AS$1)*('乐容-S级品'!$L$4:$CA$32)),0)</f>
      </c>
      <c r="AT88" s="280">
        <f>IFERROR(SUMPRODUCT(('控温被PRO-S级品'!$B$2:$B$10=$B88)*('控温被PRO-S级品'!$E$1:$BE$1=AT$1)*('控温被PRO-S级品'!$E$2:$BE$10)),0)+IFERROR(SUMPRODUCT(('冬被-S级品'!$B$2:$B$10=$B88)*('冬被-S级品'!$E$1:$AW$1=AT$1)*('冬被-S级品'!$E$2:$AW$10)),0)+IFERROR(SUMPRODUCT(('白止-S级品'!$A$2:$A$26=$B88)*('白止-S级品'!$D$1:$AV$1=AT$1)*('白止-S级品'!$D$2:$AV$26)),0)+IFERROR(SUMPRODUCT(('乐容-S级品'!$A$4:$A$32=$B88)*('乐容-S级品'!$L$3:$CA$3=AT$1)*('乐容-S级品'!$L$4:$CA$32)),0)</f>
      </c>
      <c r="AU88" s="280">
        <f>IFERROR(SUMPRODUCT(('控温被PRO-S级品'!$B$2:$B$10=$B88)*('控温被PRO-S级品'!$E$1:$BE$1=AU$1)*('控温被PRO-S级品'!$E$2:$BE$10)),0)+IFERROR(SUMPRODUCT(('冬被-S级品'!$B$2:$B$10=$B88)*('冬被-S级品'!$E$1:$AW$1=AU$1)*('冬被-S级品'!$E$2:$AW$10)),0)+IFERROR(SUMPRODUCT(('白止-S级品'!$A$2:$A$26=$B88)*('白止-S级品'!$D$1:$AV$1=AU$1)*('白止-S级品'!$D$2:$AV$26)),0)+IFERROR(SUMPRODUCT(('乐容-S级品'!$A$4:$A$32=$B88)*('乐容-S级品'!$L$3:$CA$3=AU$1)*('乐容-S级品'!$L$4:$CA$32)),0)</f>
      </c>
      <c r="AV88" s="280">
        <f>IFERROR(SUMPRODUCT(('控温被PRO-S级品'!$B$2:$B$10=$B88)*('控温被PRO-S级品'!$E$1:$BE$1=AV$1)*('控温被PRO-S级品'!$E$2:$BE$10)),0)+IFERROR(SUMPRODUCT(('冬被-S级品'!$B$2:$B$10=$B88)*('冬被-S级品'!$E$1:$AW$1=AV$1)*('冬被-S级品'!$E$2:$AW$10)),0)+IFERROR(SUMPRODUCT(('白止-S级品'!$A$2:$A$26=$B88)*('白止-S级品'!$D$1:$AV$1=AV$1)*('白止-S级品'!$D$2:$AV$26)),0)+IFERROR(SUMPRODUCT(('乐容-S级品'!$A$4:$A$32=$B88)*('乐容-S级品'!$L$3:$CA$3=AV$1)*('乐容-S级品'!$L$4:$CA$32)),0)</f>
      </c>
      <c r="AW88" s="280">
        <f>IFERROR(SUMPRODUCT(('控温被PRO-S级品'!$B$2:$B$10=$B88)*('控温被PRO-S级品'!$E$1:$BE$1=AW$1)*('控温被PRO-S级品'!$E$2:$BE$10)),0)+IFERROR(SUMPRODUCT(('冬被-S级品'!$B$2:$B$10=$B88)*('冬被-S级品'!$E$1:$AW$1=AW$1)*('冬被-S级品'!$E$2:$AW$10)),0)+IFERROR(SUMPRODUCT(('白止-S级品'!$A$2:$A$26=$B88)*('白止-S级品'!$D$1:$AV$1=AW$1)*('白止-S级品'!$D$2:$AV$26)),0)+IFERROR(SUMPRODUCT(('乐容-S级品'!$A$4:$A$32=$B88)*('乐容-S级品'!$L$3:$CA$3=AW$1)*('乐容-S级品'!$L$4:$CA$32)),0)</f>
      </c>
      <c r="AX88" s="280">
        <f>IFERROR(SUMPRODUCT(('控温被PRO-S级品'!$B$2:$B$10=$B88)*('控温被PRO-S级品'!$E$1:$BE$1=AX$1)*('控温被PRO-S级品'!$E$2:$BE$10)),0)+IFERROR(SUMPRODUCT(('冬被-S级品'!$B$2:$B$10=$B88)*('冬被-S级品'!$E$1:$AW$1=AX$1)*('冬被-S级品'!$E$2:$AW$10)),0)+IFERROR(SUMPRODUCT(('白止-S级品'!$A$2:$A$26=$B88)*('白止-S级品'!$D$1:$AV$1=AX$1)*('白止-S级品'!$D$2:$AV$26)),0)+IFERROR(SUMPRODUCT(('乐容-S级品'!$A$4:$A$32=$B88)*('乐容-S级品'!$L$3:$CA$3=AX$1)*('乐容-S级品'!$L$4:$CA$32)),0)</f>
      </c>
      <c r="AY88" s="280">
        <f>IFERROR(SUMPRODUCT(('控温被PRO-S级品'!$B$2:$B$10=$B88)*('控温被PRO-S级品'!$E$1:$BE$1=AY$1)*('控温被PRO-S级品'!$E$2:$BE$10)),0)+IFERROR(SUMPRODUCT(('冬被-S级品'!$B$2:$B$10=$B88)*('冬被-S级品'!$E$1:$AW$1=AY$1)*('冬被-S级品'!$E$2:$AW$10)),0)+IFERROR(SUMPRODUCT(('白止-S级品'!$A$2:$A$26=$B88)*('白止-S级品'!$D$1:$AV$1=AY$1)*('白止-S级品'!$D$2:$AV$26)),0)+IFERROR(SUMPRODUCT(('乐容-S级品'!$A$4:$A$32=$B88)*('乐容-S级品'!$L$3:$CA$3=AY$1)*('乐容-S级品'!$L$4:$CA$32)),0)</f>
      </c>
      <c r="AZ88" s="280">
        <f>IFERROR(SUMPRODUCT(('控温被PRO-S级品'!$B$2:$B$10=$B88)*('控温被PRO-S级品'!$E$1:$BE$1=AZ$1)*('控温被PRO-S级品'!$E$2:$BE$10)),0)+IFERROR(SUMPRODUCT(('冬被-S级品'!$B$2:$B$10=$B88)*('冬被-S级品'!$E$1:$AW$1=AZ$1)*('冬被-S级品'!$E$2:$AW$10)),0)+IFERROR(SUMPRODUCT(('白止-S级品'!$A$2:$A$26=$B88)*('白止-S级品'!$D$1:$AV$1=AZ$1)*('白止-S级品'!$D$2:$AV$26)),0)+IFERROR(SUMPRODUCT(('乐容-S级品'!$A$4:$A$32=$B88)*('乐容-S级品'!$L$3:$CA$3=AZ$1)*('乐容-S级品'!$L$4:$CA$32)),0)</f>
      </c>
      <c r="BA88" s="280">
        <f>IFERROR(SUMPRODUCT(('控温被PRO-S级品'!$B$2:$B$10=$B88)*('控温被PRO-S级品'!$E$1:$BE$1=BA$1)*('控温被PRO-S级品'!$E$2:$BE$10)),0)+IFERROR(SUMPRODUCT(('冬被-S级品'!$B$2:$B$10=$B88)*('冬被-S级品'!$E$1:$AW$1=BA$1)*('冬被-S级品'!$E$2:$AW$10)),0)+IFERROR(SUMPRODUCT(('白止-S级品'!$A$2:$A$26=$B88)*('白止-S级品'!$D$1:$AV$1=BA$1)*('白止-S级品'!$D$2:$AV$26)),0)+IFERROR(SUMPRODUCT(('乐容-S级品'!$A$4:$A$32=$B88)*('乐容-S级品'!$L$3:$CA$3=BA$1)*('乐容-S级品'!$L$4:$CA$32)),0)</f>
      </c>
      <c r="BB88" s="280">
        <f>IFERROR(SUMPRODUCT(('控温被PRO-S级品'!$B$2:$B$10=$B88)*('控温被PRO-S级品'!$E$1:$BE$1=BB$1)*('控温被PRO-S级品'!$E$2:$BE$10)),0)+IFERROR(SUMPRODUCT(('冬被-S级品'!$B$2:$B$10=$B88)*('冬被-S级品'!$E$1:$AW$1=BB$1)*('冬被-S级品'!$E$2:$AW$10)),0)+IFERROR(SUMPRODUCT(('白止-S级品'!$A$2:$A$26=$B88)*('白止-S级品'!$D$1:$AV$1=BB$1)*('白止-S级品'!$D$2:$AV$26)),0)+IFERROR(SUMPRODUCT(('乐容-S级品'!$A$4:$A$32=$B88)*('乐容-S级品'!$L$3:$CA$3=BB$1)*('乐容-S级品'!$L$4:$CA$32)),0)</f>
      </c>
      <c r="BC88" s="280">
        <f>IFERROR(SUMPRODUCT(('控温被PRO-S级品'!$B$2:$B$10=$B88)*('控温被PRO-S级品'!$E$1:$BE$1=BC$1)*('控温被PRO-S级品'!$E$2:$BE$10)),0)+IFERROR(SUMPRODUCT(('冬被-S级品'!$B$2:$B$10=$B88)*('冬被-S级品'!$E$1:$AW$1=BC$1)*('冬被-S级品'!$E$2:$AW$10)),0)+IFERROR(SUMPRODUCT(('白止-S级品'!$A$2:$A$26=$B88)*('白止-S级品'!$D$1:$AV$1=BC$1)*('白止-S级品'!$D$2:$AV$26)),0)+IFERROR(SUMPRODUCT(('乐容-S级品'!$A$4:$A$32=$B88)*('乐容-S级品'!$L$3:$CA$3=BC$1)*('乐容-S级品'!$L$4:$CA$32)),0)</f>
      </c>
      <c r="BD88" s="280">
        <f>IFERROR(SUMPRODUCT(('控温被PRO-S级品'!$B$2:$B$10=$B88)*('控温被PRO-S级品'!$E$1:$BE$1=BD$1)*('控温被PRO-S级品'!$E$2:$BE$10)),0)+IFERROR(SUMPRODUCT(('冬被-S级品'!$B$2:$B$10=$B88)*('冬被-S级品'!$E$1:$AW$1=BD$1)*('冬被-S级品'!$E$2:$AW$10)),0)+IFERROR(SUMPRODUCT(('白止-S级品'!$A$2:$A$26=$B88)*('白止-S级品'!$D$1:$AV$1=BD$1)*('白止-S级品'!$D$2:$AV$26)),0)+IFERROR(SUMPRODUCT(('乐容-S级品'!$A$4:$A$32=$B88)*('乐容-S级品'!$L$3:$CA$3=BD$1)*('乐容-S级品'!$L$4:$CA$32)),0)</f>
      </c>
      <c r="BE88" s="280">
        <f>IFERROR(SUMPRODUCT(('控温被PRO-S级品'!$B$2:$B$10=$B88)*('控温被PRO-S级品'!$E$1:$BE$1=BE$1)*('控温被PRO-S级品'!$E$2:$BE$10)),0)+IFERROR(SUMPRODUCT(('冬被-S级品'!$B$2:$B$10=$B88)*('冬被-S级品'!$E$1:$AW$1=BE$1)*('冬被-S级品'!$E$2:$AW$10)),0)+IFERROR(SUMPRODUCT(('白止-S级品'!$A$2:$A$26=$B88)*('白止-S级品'!$D$1:$AV$1=BE$1)*('白止-S级品'!$D$2:$AV$26)),0)+IFERROR(SUMPRODUCT(('乐容-S级品'!$A$4:$A$32=$B88)*('乐容-S级品'!$L$3:$CA$3=BE$1)*('乐容-S级品'!$L$4:$CA$32)),0)</f>
      </c>
      <c r="BF88" s="280">
        <f>IFERROR(SUMPRODUCT(('控温被PRO-S级品'!$B$2:$B$10=$B88)*('控温被PRO-S级品'!$E$1:$BE$1=BF$1)*('控温被PRO-S级品'!$E$2:$BE$10)),0)+IFERROR(SUMPRODUCT(('冬被-S级品'!$B$2:$B$10=$B88)*('冬被-S级品'!$E$1:$AW$1=BF$1)*('冬被-S级品'!$E$2:$AW$10)),0)+IFERROR(SUMPRODUCT(('白止-S级品'!$A$2:$A$26=$B88)*('白止-S级品'!$D$1:$AV$1=BF$1)*('白止-S级品'!$D$2:$AV$26)),0)+IFERROR(SUMPRODUCT(('乐容-S级品'!$A$4:$A$32=$B88)*('乐容-S级品'!$L$3:$CA$3=BF$1)*('乐容-S级品'!$L$4:$CA$32)),0)</f>
      </c>
      <c r="BG88" s="280">
        <f>IFERROR(SUMPRODUCT(('控温被PRO-S级品'!$B$2:$B$10=$B88)*('控温被PRO-S级品'!$E$1:$BE$1=BG$1)*('控温被PRO-S级品'!$E$2:$BE$10)),0)+IFERROR(SUMPRODUCT(('冬被-S级品'!$B$2:$B$10=$B88)*('冬被-S级品'!$E$1:$AW$1=BG$1)*('冬被-S级品'!$E$2:$AW$10)),0)+IFERROR(SUMPRODUCT(('白止-S级品'!$A$2:$A$26=$B88)*('白止-S级品'!$D$1:$AV$1=BG$1)*('白止-S级品'!$D$2:$AV$26)),0)+IFERROR(SUMPRODUCT(('乐容-S级品'!$A$4:$A$32=$B88)*('乐容-S级品'!$L$3:$CA$3=BG$1)*('乐容-S级品'!$L$4:$CA$32)),0)</f>
      </c>
      <c r="BH88" s="280">
        <f>IFERROR(SUMPRODUCT(('控温被PRO-S级品'!$B$2:$B$10=$B88)*('控温被PRO-S级品'!$E$1:$BE$1=BH$1)*('控温被PRO-S级品'!$E$2:$BE$10)),0)+IFERROR(SUMPRODUCT(('冬被-S级品'!$B$2:$B$10=$B88)*('冬被-S级品'!$E$1:$AW$1=BH$1)*('冬被-S级品'!$E$2:$AW$10)),0)+IFERROR(SUMPRODUCT(('白止-S级品'!$A$2:$A$26=$B88)*('白止-S级品'!$D$1:$AV$1=BH$1)*('白止-S级品'!$D$2:$AV$26)),0)+IFERROR(SUMPRODUCT(('乐容-S级品'!$A$4:$A$32=$B88)*('乐容-S级品'!$L$3:$CA$3=BH$1)*('乐容-S级品'!$L$4:$CA$32)),0)</f>
      </c>
      <c r="BI88" s="280">
        <f>IFERROR(SUMPRODUCT(('控温被PRO-S级品'!$B$2:$B$10=$B88)*('控温被PRO-S级品'!$E$1:$BE$1=BI$1)*('控温被PRO-S级品'!$E$2:$BE$10)),0)+IFERROR(SUMPRODUCT(('冬被-S级品'!$B$2:$B$10=$B88)*('冬被-S级品'!$E$1:$AW$1=BI$1)*('冬被-S级品'!$E$2:$AW$10)),0)+IFERROR(SUMPRODUCT(('白止-S级品'!$A$2:$A$26=$B88)*('白止-S级品'!$D$1:$AV$1=BI$1)*('白止-S级品'!$D$2:$AV$26)),0)+IFERROR(SUMPRODUCT(('乐容-S级品'!$A$4:$A$32=$B88)*('乐容-S级品'!$L$3:$CA$3=BI$1)*('乐容-S级品'!$L$4:$CA$32)),0)</f>
      </c>
      <c r="BJ88" s="280">
        <f>IFERROR(SUMPRODUCT(('控温被PRO-S级品'!$B$2:$B$10=$B88)*('控温被PRO-S级品'!$E$1:$BE$1=BJ$1)*('控温被PRO-S级品'!$E$2:$BE$10)),0)+IFERROR(SUMPRODUCT(('冬被-S级品'!$B$2:$B$10=$B88)*('冬被-S级品'!$E$1:$AW$1=BJ$1)*('冬被-S级品'!$E$2:$AW$10)),0)+IFERROR(SUMPRODUCT(('白止-S级品'!$A$2:$A$26=$B88)*('白止-S级品'!$D$1:$AV$1=BJ$1)*('白止-S级品'!$D$2:$AV$26)),0)+IFERROR(SUMPRODUCT(('乐容-S级品'!$A$4:$A$32=$B88)*('乐容-S级品'!$L$3:$CA$3=BJ$1)*('乐容-S级品'!$L$4:$CA$32)),0)</f>
      </c>
      <c r="BK88" s="280">
        <f>IFERROR(SUMPRODUCT(('控温被PRO-S级品'!$B$2:$B$10=$B88)*('控温被PRO-S级品'!$E$1:$BE$1=BK$1)*('控温被PRO-S级品'!$E$2:$BE$10)),0)+IFERROR(SUMPRODUCT(('冬被-S级品'!$B$2:$B$10=$B88)*('冬被-S级品'!$E$1:$AW$1=BK$1)*('冬被-S级品'!$E$2:$AW$10)),0)+IFERROR(SUMPRODUCT(('白止-S级品'!$A$2:$A$26=$B88)*('白止-S级品'!$D$1:$AV$1=BK$1)*('白止-S级品'!$D$2:$AV$26)),0)+IFERROR(SUMPRODUCT(('乐容-S级品'!$A$4:$A$32=$B88)*('乐容-S级品'!$L$3:$CA$3=BK$1)*('乐容-S级品'!$L$4:$CA$32)),0)</f>
      </c>
      <c r="BL88" s="280">
        <f>IFERROR(SUMPRODUCT(('控温被PRO-S级品'!$B$2:$B$10=$B88)*('控温被PRO-S级品'!$E$1:$BE$1=BL$1)*('控温被PRO-S级品'!$E$2:$BE$10)),0)+IFERROR(SUMPRODUCT(('冬被-S级品'!$B$2:$B$10=$B88)*('冬被-S级品'!$E$1:$AW$1=BL$1)*('冬被-S级品'!$E$2:$AW$10)),0)+IFERROR(SUMPRODUCT(('白止-S级品'!$A$2:$A$26=$B88)*('白止-S级品'!$D$1:$AV$1=BL$1)*('白止-S级品'!$D$2:$AV$26)),0)+IFERROR(SUMPRODUCT(('乐容-S级品'!$A$4:$A$32=$B88)*('乐容-S级品'!$L$3:$CA$3=BL$1)*('乐容-S级品'!$L$4:$CA$32)),0)</f>
      </c>
      <c r="BM88" s="280">
        <f>IFERROR(SUMPRODUCT(('控温被PRO-S级品'!$B$2:$B$10=$B88)*('控温被PRO-S级品'!$E$1:$BE$1=BM$1)*('控温被PRO-S级品'!$E$2:$BE$10)),0)+IFERROR(SUMPRODUCT(('冬被-S级品'!$B$2:$B$10=$B88)*('冬被-S级品'!$E$1:$AW$1=BM$1)*('冬被-S级品'!$E$2:$AW$10)),0)+IFERROR(SUMPRODUCT(('白止-S级品'!$A$2:$A$26=$B88)*('白止-S级品'!$D$1:$AV$1=BM$1)*('白止-S级品'!$D$2:$AV$26)),0)+IFERROR(SUMPRODUCT(('乐容-S级品'!$A$4:$A$32=$B88)*('乐容-S级品'!$L$3:$CA$3=BM$1)*('乐容-S级品'!$L$4:$CA$32)),0)</f>
      </c>
      <c r="BN88" s="280">
        <f>IFERROR(SUMPRODUCT(('控温被PRO-S级品'!$B$2:$B$10=$B88)*('控温被PRO-S级品'!$E$1:$BE$1=BN$1)*('控温被PRO-S级品'!$E$2:$BE$10)),0)+IFERROR(SUMPRODUCT(('冬被-S级品'!$B$2:$B$10=$B88)*('冬被-S级品'!$E$1:$AW$1=BN$1)*('冬被-S级品'!$E$2:$AW$10)),0)+IFERROR(SUMPRODUCT(('白止-S级品'!$A$2:$A$26=$B88)*('白止-S级品'!$D$1:$AV$1=BN$1)*('白止-S级品'!$D$2:$AV$26)),0)+IFERROR(SUMPRODUCT(('乐容-S级品'!$A$4:$A$32=$B88)*('乐容-S级品'!$L$3:$CA$3=BN$1)*('乐容-S级品'!$L$4:$CA$32)),0)</f>
      </c>
      <c r="BO88" s="280">
        <f>IFERROR(SUMPRODUCT(('控温被PRO-S级品'!$B$2:$B$10=$B88)*('控温被PRO-S级品'!$E$1:$BE$1=BO$1)*('控温被PRO-S级品'!$E$2:$BE$10)),0)+IFERROR(SUMPRODUCT(('冬被-S级品'!$B$2:$B$10=$B88)*('冬被-S级品'!$E$1:$AW$1=BO$1)*('冬被-S级品'!$E$2:$AW$10)),0)+IFERROR(SUMPRODUCT(('白止-S级品'!$A$2:$A$26=$B88)*('白止-S级品'!$D$1:$AV$1=BO$1)*('白止-S级品'!$D$2:$AV$26)),0)+IFERROR(SUMPRODUCT(('乐容-S级品'!$A$4:$A$32=$B88)*('乐容-S级品'!$L$3:$CA$3=BO$1)*('乐容-S级品'!$L$4:$CA$32)),0)</f>
      </c>
      <c r="BP88" s="280">
        <f>IFERROR(SUMPRODUCT(('控温被PRO-S级品'!$B$2:$B$10=$B88)*('控温被PRO-S级品'!$E$1:$BE$1=BP$1)*('控温被PRO-S级品'!$E$2:$BE$10)),0)+IFERROR(SUMPRODUCT(('冬被-S级品'!$B$2:$B$10=$B88)*('冬被-S级品'!$E$1:$AW$1=BP$1)*('冬被-S级品'!$E$2:$AW$10)),0)+IFERROR(SUMPRODUCT(('白止-S级品'!$A$2:$A$26=$B88)*('白止-S级品'!$D$1:$AV$1=BP$1)*('白止-S级品'!$D$2:$AV$26)),0)+IFERROR(SUMPRODUCT(('乐容-S级品'!$A$4:$A$32=$B88)*('乐容-S级品'!$L$3:$CA$3=BP$1)*('乐容-S级品'!$L$4:$CA$32)),0)</f>
      </c>
      <c r="BQ88" s="280">
        <f>IFERROR(SUMPRODUCT(('控温被PRO-S级品'!$B$2:$B$10=$B88)*('控温被PRO-S级品'!$E$1:$BE$1=BQ$1)*('控温被PRO-S级品'!$E$2:$BE$10)),0)+IFERROR(SUMPRODUCT(('冬被-S级品'!$B$2:$B$10=$B88)*('冬被-S级品'!$E$1:$AW$1=BQ$1)*('冬被-S级品'!$E$2:$AW$10)),0)+IFERROR(SUMPRODUCT(('白止-S级品'!$A$2:$A$26=$B88)*('白止-S级品'!$D$1:$AV$1=BQ$1)*('白止-S级品'!$D$2:$AV$26)),0)+IFERROR(SUMPRODUCT(('乐容-S级品'!$A$4:$A$32=$B88)*('乐容-S级品'!$L$3:$CA$3=BQ$1)*('乐容-S级品'!$L$4:$CA$32)),0)</f>
      </c>
      <c r="BR88" s="280">
        <f>IFERROR(SUMPRODUCT(('控温被PRO-S级品'!$B$2:$B$10=$B88)*('控温被PRO-S级品'!$E$1:$BE$1=BR$1)*('控温被PRO-S级品'!$E$2:$BE$10)),0)+IFERROR(SUMPRODUCT(('冬被-S级品'!$B$2:$B$10=$B88)*('冬被-S级品'!$E$1:$AW$1=BR$1)*('冬被-S级品'!$E$2:$AW$10)),0)+IFERROR(SUMPRODUCT(('白止-S级品'!$A$2:$A$26=$B88)*('白止-S级品'!$D$1:$AV$1=BR$1)*('白止-S级品'!$D$2:$AV$26)),0)+IFERROR(SUMPRODUCT(('乐容-S级品'!$A$4:$A$32=$B88)*('乐容-S级品'!$L$3:$CA$3=BR$1)*('乐容-S级品'!$L$4:$CA$32)),0)</f>
      </c>
      <c r="BS88" s="280">
        <f>IFERROR(SUMPRODUCT(('控温被PRO-S级品'!$B$2:$B$10=$B88)*('控温被PRO-S级品'!$E$1:$BE$1=BS$1)*('控温被PRO-S级品'!$E$2:$BE$10)),0)+IFERROR(SUMPRODUCT(('冬被-S级品'!$B$2:$B$10=$B88)*('冬被-S级品'!$E$1:$AW$1=BS$1)*('冬被-S级品'!$E$2:$AW$10)),0)+IFERROR(SUMPRODUCT(('白止-S级品'!$A$2:$A$26=$B88)*('白止-S级品'!$D$1:$AV$1=BS$1)*('白止-S级品'!$D$2:$AV$26)),0)+IFERROR(SUMPRODUCT(('乐容-S级品'!$A$4:$A$32=$B88)*('乐容-S级品'!$L$3:$CA$3=BS$1)*('乐容-S级品'!$L$4:$CA$32)),0)</f>
      </c>
      <c r="BT88" s="280">
        <f>IFERROR(SUMPRODUCT(('控温被PRO-S级品'!$B$2:$B$10=$B88)*('控温被PRO-S级品'!$E$1:$BE$1=BT$1)*('控温被PRO-S级品'!$E$2:$BE$10)),0)+IFERROR(SUMPRODUCT(('冬被-S级品'!$B$2:$B$10=$B88)*('冬被-S级品'!$E$1:$AW$1=BT$1)*('冬被-S级品'!$E$2:$AW$10)),0)+IFERROR(SUMPRODUCT(('白止-S级品'!$A$2:$A$26=$B88)*('白止-S级品'!$D$1:$AV$1=BT$1)*('白止-S级品'!$D$2:$AV$26)),0)+IFERROR(SUMPRODUCT(('乐容-S级品'!$A$4:$A$32=$B88)*('乐容-S级品'!$L$3:$CA$3=BT$1)*('乐容-S级品'!$L$4:$CA$32)),0)</f>
      </c>
      <c r="BU88" s="280">
        <f>IFERROR(SUMPRODUCT(('控温被PRO-S级品'!$B$2:$B$10=$B88)*('控温被PRO-S级品'!$E$1:$BE$1=BU$1)*('控温被PRO-S级品'!$E$2:$BE$10)),0)+IFERROR(SUMPRODUCT(('冬被-S级品'!$B$2:$B$10=$B88)*('冬被-S级品'!$E$1:$AW$1=BU$1)*('冬被-S级品'!$E$2:$AW$10)),0)+IFERROR(SUMPRODUCT(('白止-S级品'!$A$2:$A$26=$B88)*('白止-S级品'!$D$1:$AV$1=BU$1)*('白止-S级品'!$D$2:$AV$26)),0)+IFERROR(SUMPRODUCT(('乐容-S级品'!$A$4:$A$32=$B88)*('乐容-S级品'!$L$3:$CA$3=BU$1)*('乐容-S级品'!$L$4:$CA$32)),0)</f>
      </c>
      <c r="BV88" s="280">
        <f>IFERROR(SUMPRODUCT(('控温被PRO-S级品'!$B$2:$B$10=$B88)*('控温被PRO-S级品'!$E$1:$BE$1=BV$1)*('控温被PRO-S级品'!$E$2:$BE$10)),0)+IFERROR(SUMPRODUCT(('冬被-S级品'!$B$2:$B$10=$B88)*('冬被-S级品'!$E$1:$AW$1=BV$1)*('冬被-S级品'!$E$2:$AW$10)),0)+IFERROR(SUMPRODUCT(('白止-S级品'!$A$2:$A$26=$B88)*('白止-S级品'!$D$1:$AV$1=BV$1)*('白止-S级品'!$D$2:$AV$26)),0)+IFERROR(SUMPRODUCT(('乐容-S级品'!$A$4:$A$32=$B88)*('乐容-S级品'!$L$3:$CA$3=BV$1)*('乐容-S级品'!$L$4:$CA$32)),0)</f>
      </c>
      <c r="BW88" s="280">
        <f>IFERROR(SUMPRODUCT(('控温被PRO-S级品'!$B$2:$B$10=$B88)*('控温被PRO-S级品'!$E$1:$BE$1=BW$1)*('控温被PRO-S级品'!$E$2:$BE$10)),0)+IFERROR(SUMPRODUCT(('冬被-S级品'!$B$2:$B$10=$B88)*('冬被-S级品'!$E$1:$AW$1=BW$1)*('冬被-S级品'!$E$2:$AW$10)),0)+IFERROR(SUMPRODUCT(('白止-S级品'!$A$2:$A$26=$B88)*('白止-S级品'!$D$1:$AV$1=BW$1)*('白止-S级品'!$D$2:$AV$26)),0)+IFERROR(SUMPRODUCT(('乐容-S级品'!$A$4:$A$32=$B88)*('乐容-S级品'!$L$3:$CA$3=BW$1)*('乐容-S级品'!$L$4:$CA$32)),0)</f>
      </c>
      <c r="BX88" s="280">
        <f>IFERROR(SUMPRODUCT(('控温被PRO-S级品'!$B$2:$B$10=$B88)*('控温被PRO-S级品'!$E$1:$BE$1=BX$1)*('控温被PRO-S级品'!$E$2:$BE$10)),0)+IFERROR(SUMPRODUCT(('冬被-S级品'!$B$2:$B$10=$B88)*('冬被-S级品'!$E$1:$AW$1=BX$1)*('冬被-S级品'!$E$2:$AW$10)),0)+IFERROR(SUMPRODUCT(('白止-S级品'!$A$2:$A$26=$B88)*('白止-S级品'!$D$1:$AV$1=BX$1)*('白止-S级品'!$D$2:$AV$26)),0)+IFERROR(SUMPRODUCT(('乐容-S级品'!$A$4:$A$32=$B88)*('乐容-S级品'!$L$3:$CA$3=BX$1)*('乐容-S级品'!$L$4:$CA$32)),0)</f>
      </c>
      <c r="BY88" s="280">
        <f>IFERROR(SUMPRODUCT(('控温被PRO-S级品'!$B$2:$B$10=$B88)*('控温被PRO-S级品'!$E$1:$BE$1=BY$1)*('控温被PRO-S级品'!$E$2:$BE$10)),0)+IFERROR(SUMPRODUCT(('冬被-S级品'!$B$2:$B$10=$B88)*('冬被-S级品'!$E$1:$AW$1=BY$1)*('冬被-S级品'!$E$2:$AW$10)),0)+IFERROR(SUMPRODUCT(('白止-S级品'!$A$2:$A$26=$B88)*('白止-S级品'!$D$1:$AV$1=BY$1)*('白止-S级品'!$D$2:$AV$26)),0)+IFERROR(SUMPRODUCT(('乐容-S级品'!$A$4:$A$32=$B88)*('乐容-S级品'!$L$3:$CA$3=BY$1)*('乐容-S级品'!$L$4:$CA$32)),0)</f>
      </c>
      <c r="BZ88" s="280">
        <f>IFERROR(SUMPRODUCT(('控温被PRO-S级品'!$B$2:$B$10=$B88)*('控温被PRO-S级品'!$E$1:$BE$1=BZ$1)*('控温被PRO-S级品'!$E$2:$BE$10)),0)+IFERROR(SUMPRODUCT(('冬被-S级品'!$B$2:$B$10=$B88)*('冬被-S级品'!$E$1:$AW$1=BZ$1)*('冬被-S级品'!$E$2:$AW$10)),0)+IFERROR(SUMPRODUCT(('白止-S级品'!$A$2:$A$26=$B88)*('白止-S级品'!$D$1:$AV$1=BZ$1)*('白止-S级品'!$D$2:$AV$26)),0)+IFERROR(SUMPRODUCT(('乐容-S级品'!$A$4:$A$32=$B88)*('乐容-S级品'!$L$3:$CA$3=BZ$1)*('乐容-S级品'!$L$4:$CA$32)),0)</f>
      </c>
      <c r="CA88" s="280">
        <f>IFERROR(SUMPRODUCT(('控温被PRO-S级品'!$B$2:$B$10=$B88)*('控温被PRO-S级品'!$E$1:$BE$1=CA$1)*('控温被PRO-S级品'!$E$2:$BE$10)),0)+IFERROR(SUMPRODUCT(('冬被-S级品'!$B$2:$B$10=$B88)*('冬被-S级品'!$E$1:$AW$1=CA$1)*('冬被-S级品'!$E$2:$AW$10)),0)+IFERROR(SUMPRODUCT(('白止-S级品'!$A$2:$A$26=$B88)*('白止-S级品'!$D$1:$AV$1=CA$1)*('白止-S级品'!$D$2:$AV$26)),0)+IFERROR(SUMPRODUCT(('乐容-S级品'!$A$4:$A$32=$B88)*('乐容-S级品'!$L$3:$CA$3=CA$1)*('乐容-S级品'!$L$4:$CA$32)),0)</f>
      </c>
      <c r="CB88" s="280">
        <f>IFERROR(SUMPRODUCT(('控温被PRO-S级品'!$B$2:$B$10=$B88)*('控温被PRO-S级品'!$E$1:$BE$1=CB$1)*('控温被PRO-S级品'!$E$2:$BE$10)),0)+IFERROR(SUMPRODUCT(('冬被-S级品'!$B$2:$B$10=$B88)*('冬被-S级品'!$E$1:$AW$1=CB$1)*('冬被-S级品'!$E$2:$AW$10)),0)+IFERROR(SUMPRODUCT(('白止-S级品'!$A$2:$A$26=$B88)*('白止-S级品'!$D$1:$AV$1=CB$1)*('白止-S级品'!$D$2:$AV$26)),0)+IFERROR(SUMPRODUCT(('乐容-S级品'!$A$4:$A$32=$B88)*('乐容-S级品'!$L$3:$CA$3=CB$1)*('乐容-S级品'!$L$4:$CA$32)),0)</f>
      </c>
      <c r="CC88" s="280">
        <f>IFERROR(SUMPRODUCT(('控温被PRO-S级品'!$B$2:$B$10=$B88)*('控温被PRO-S级品'!$E$1:$BE$1=CC$1)*('控温被PRO-S级品'!$E$2:$BE$10)),0)+IFERROR(SUMPRODUCT(('冬被-S级品'!$B$2:$B$10=$B88)*('冬被-S级品'!$E$1:$AW$1=CC$1)*('冬被-S级品'!$E$2:$AW$10)),0)+IFERROR(SUMPRODUCT(('白止-S级品'!$A$2:$A$26=$B88)*('白止-S级品'!$D$1:$AV$1=CC$1)*('白止-S级品'!$D$2:$AV$26)),0)+IFERROR(SUMPRODUCT(('乐容-S级品'!$A$4:$A$32=$B88)*('乐容-S级品'!$L$3:$CA$3=CC$1)*('乐容-S级品'!$L$4:$CA$32)),0)</f>
      </c>
      <c r="CD88" s="280">
        <f>IFERROR(SUMPRODUCT(('控温被PRO-S级品'!$B$2:$B$10=$B88)*('控温被PRO-S级品'!$E$1:$BE$1=CD$1)*('控温被PRO-S级品'!$E$2:$BE$10)),0)+IFERROR(SUMPRODUCT(('冬被-S级品'!$B$2:$B$10=$B88)*('冬被-S级品'!$E$1:$AW$1=CD$1)*('冬被-S级品'!$E$2:$AW$10)),0)+IFERROR(SUMPRODUCT(('白止-S级品'!$A$2:$A$26=$B88)*('白止-S级品'!$D$1:$AV$1=CD$1)*('白止-S级品'!$D$2:$AV$26)),0)+IFERROR(SUMPRODUCT(('乐容-S级品'!$A$4:$A$32=$B88)*('乐容-S级品'!$L$3:$CA$3=CD$1)*('乐容-S级品'!$L$4:$CA$32)),0)</f>
      </c>
      <c r="CE88" s="280">
        <f>IFERROR(SUMPRODUCT(('控温被PRO-S级品'!$B$2:$B$10=$B88)*('控温被PRO-S级品'!$E$1:$BE$1=CE$1)*('控温被PRO-S级品'!$E$2:$BE$10)),0)+IFERROR(SUMPRODUCT(('冬被-S级品'!$B$2:$B$10=$B88)*('冬被-S级品'!$E$1:$AW$1=CE$1)*('冬被-S级品'!$E$2:$AW$10)),0)+IFERROR(SUMPRODUCT(('白止-S级品'!$A$2:$A$26=$B88)*('白止-S级品'!$D$1:$AV$1=CE$1)*('白止-S级品'!$D$2:$AV$26)),0)+IFERROR(SUMPRODUCT(('乐容-S级品'!$A$4:$A$32=$B88)*('乐容-S级品'!$L$3:$CA$3=CE$1)*('乐容-S级品'!$L$4:$CA$32)),0)</f>
      </c>
      <c r="CF88" s="280">
        <f>IFERROR(SUMPRODUCT(('控温被PRO-S级品'!$B$2:$B$10=$B88)*('控温被PRO-S级品'!$E$1:$BE$1=CF$1)*('控温被PRO-S级品'!$E$2:$BE$10)),0)+IFERROR(SUMPRODUCT(('冬被-S级品'!$B$2:$B$10=$B88)*('冬被-S级品'!$E$1:$AW$1=CF$1)*('冬被-S级品'!$E$2:$AW$10)),0)+IFERROR(SUMPRODUCT(('白止-S级品'!$A$2:$A$26=$B88)*('白止-S级品'!$D$1:$AV$1=CF$1)*('白止-S级品'!$D$2:$AV$26)),0)+IFERROR(SUMPRODUCT(('乐容-S级品'!$A$4:$A$32=$B88)*('乐容-S级品'!$L$3:$CA$3=CF$1)*('乐容-S级品'!$L$4:$CA$32)),0)</f>
      </c>
      <c r="CG88" s="280">
        <f>IFERROR(SUMPRODUCT(('控温被PRO-S级品'!$B$2:$B$10=$B88)*('控温被PRO-S级品'!$E$1:$BE$1=CG$1)*('控温被PRO-S级品'!$E$2:$BE$10)),0)+IFERROR(SUMPRODUCT(('冬被-S级品'!$B$2:$B$10=$B88)*('冬被-S级品'!$E$1:$AW$1=CG$1)*('冬被-S级品'!$E$2:$AW$10)),0)+IFERROR(SUMPRODUCT(('白止-S级品'!$A$2:$A$26=$B88)*('白止-S级品'!$D$1:$AV$1=CG$1)*('白止-S级品'!$D$2:$AV$26)),0)+IFERROR(SUMPRODUCT(('乐容-S级品'!$A$4:$A$32=$B88)*('乐容-S级品'!$L$3:$CA$3=CG$1)*('乐容-S级品'!$L$4:$CA$32)),0)</f>
      </c>
      <c r="CH88" s="280">
        <f>IFERROR(SUMPRODUCT(('控温被PRO-S级品'!$B$2:$B$10=$B88)*('控温被PRO-S级品'!$E$1:$BE$1=CH$1)*('控温被PRO-S级品'!$E$2:$BE$10)),0)+IFERROR(SUMPRODUCT(('冬被-S级品'!$B$2:$B$10=$B88)*('冬被-S级品'!$E$1:$AW$1=CH$1)*('冬被-S级品'!$E$2:$AW$10)),0)+IFERROR(SUMPRODUCT(('白止-S级品'!$A$2:$A$26=$B88)*('白止-S级品'!$D$1:$AV$1=CH$1)*('白止-S级品'!$D$2:$AV$26)),0)+IFERROR(SUMPRODUCT(('乐容-S级品'!$A$4:$A$32=$B88)*('乐容-S级品'!$L$3:$CA$3=CH$1)*('乐容-S级品'!$L$4:$CA$32)),0)</f>
      </c>
      <c r="CI88" s="280">
        <f>IFERROR(SUMPRODUCT(('控温被PRO-S级品'!$B$2:$B$10=$B88)*('控温被PRO-S级品'!$E$1:$BE$1=CI$1)*('控温被PRO-S级品'!$E$2:$BE$10)),0)+IFERROR(SUMPRODUCT(('冬被-S级品'!$B$2:$B$10=$B88)*('冬被-S级品'!$E$1:$AW$1=CI$1)*('冬被-S级品'!$E$2:$AW$10)),0)+IFERROR(SUMPRODUCT(('白止-S级品'!$A$2:$A$26=$B88)*('白止-S级品'!$D$1:$AV$1=CI$1)*('白止-S级品'!$D$2:$AV$26)),0)+IFERROR(SUMPRODUCT(('乐容-S级品'!$A$4:$A$32=$B88)*('乐容-S级品'!$L$3:$CA$3=CI$1)*('乐容-S级品'!$L$4:$CA$32)),0)</f>
      </c>
      <c r="CJ88" s="280">
        <f>IFERROR(SUMPRODUCT(('控温被PRO-S级品'!$B$2:$B$10=$B88)*('控温被PRO-S级品'!$E$1:$BE$1=CJ$1)*('控温被PRO-S级品'!$E$2:$BE$10)),0)+IFERROR(SUMPRODUCT(('冬被-S级品'!$B$2:$B$10=$B88)*('冬被-S级品'!$E$1:$AW$1=CJ$1)*('冬被-S级品'!$E$2:$AW$10)),0)+IFERROR(SUMPRODUCT(('白止-S级品'!$A$2:$A$26=$B88)*('白止-S级品'!$D$1:$AV$1=CJ$1)*('白止-S级品'!$D$2:$AV$26)),0)+IFERROR(SUMPRODUCT(('乐容-S级品'!$A$4:$A$32=$B88)*('乐容-S级品'!$L$3:$CA$3=CJ$1)*('乐容-S级品'!$L$4:$CA$32)),0)</f>
      </c>
      <c r="CK88" s="280">
        <f>IFERROR(SUMPRODUCT(('控温被PRO-S级品'!$B$2:$B$10=$B88)*('控温被PRO-S级品'!$E$1:$BE$1=CK$1)*('控温被PRO-S级品'!$E$2:$BE$10)),0)+IFERROR(SUMPRODUCT(('冬被-S级品'!$B$2:$B$10=$B88)*('冬被-S级品'!$E$1:$AW$1=CK$1)*('冬被-S级品'!$E$2:$AW$10)),0)+IFERROR(SUMPRODUCT(('白止-S级品'!$A$2:$A$26=$B88)*('白止-S级品'!$D$1:$AV$1=CK$1)*('白止-S级品'!$D$2:$AV$26)),0)+IFERROR(SUMPRODUCT(('乐容-S级品'!$A$4:$A$32=$B88)*('乐容-S级品'!$L$3:$CA$3=CK$1)*('乐容-S级品'!$L$4:$CA$32)),0)</f>
      </c>
      <c r="CL88" s="280">
        <f>IFERROR(SUMPRODUCT(('控温被PRO-S级品'!$B$2:$B$10=$B88)*('控温被PRO-S级品'!$E$1:$BE$1=CL$1)*('控温被PRO-S级品'!$E$2:$BE$10)),0)+IFERROR(SUMPRODUCT(('冬被-S级品'!$B$2:$B$10=$B88)*('冬被-S级品'!$E$1:$AW$1=CL$1)*('冬被-S级品'!$E$2:$AW$10)),0)+IFERROR(SUMPRODUCT(('白止-S级品'!$A$2:$A$26=$B88)*('白止-S级品'!$D$1:$AV$1=CL$1)*('白止-S级品'!$D$2:$AV$26)),0)+IFERROR(SUMPRODUCT(('乐容-S级品'!$A$4:$A$32=$B88)*('乐容-S级品'!$L$3:$CA$3=CL$1)*('乐容-S级品'!$L$4:$CA$32)),0)</f>
      </c>
      <c r="CM88" s="280">
        <f>IFERROR(SUMPRODUCT(('控温被PRO-S级品'!$B$2:$B$10=$B88)*('控温被PRO-S级品'!$E$1:$BE$1=CM$1)*('控温被PRO-S级品'!$E$2:$BE$10)),0)+IFERROR(SUMPRODUCT(('冬被-S级品'!$B$2:$B$10=$B88)*('冬被-S级品'!$E$1:$AW$1=CM$1)*('冬被-S级品'!$E$2:$AW$10)),0)+IFERROR(SUMPRODUCT(('白止-S级品'!$A$2:$A$26=$B88)*('白止-S级品'!$D$1:$AV$1=CM$1)*('白止-S级品'!$D$2:$AV$26)),0)+IFERROR(SUMPRODUCT(('乐容-S级品'!$A$4:$A$32=$B88)*('乐容-S级品'!$L$3:$CA$3=CM$1)*('乐容-S级品'!$L$4:$CA$32)),0)</f>
      </c>
      <c r="CN88" s="280">
        <f>IFERROR(SUMPRODUCT(('控温被PRO-S级品'!$B$2:$B$10=$B88)*('控温被PRO-S级品'!$E$1:$BE$1=CN$1)*('控温被PRO-S级品'!$E$2:$BE$10)),0)+IFERROR(SUMPRODUCT(('冬被-S级品'!$B$2:$B$10=$B88)*('冬被-S级品'!$E$1:$AW$1=CN$1)*('冬被-S级品'!$E$2:$AW$10)),0)+IFERROR(SUMPRODUCT(('白止-S级品'!$A$2:$A$26=$B88)*('白止-S级品'!$D$1:$AV$1=CN$1)*('白止-S级品'!$D$2:$AV$26)),0)+IFERROR(SUMPRODUCT(('乐容-S级品'!$A$4:$A$32=$B88)*('乐容-S级品'!$L$3:$CA$3=CN$1)*('乐容-S级品'!$L$4:$CA$32)),0)</f>
      </c>
      <c r="CO88" s="280">
        <f>IFERROR(SUMPRODUCT(('控温被PRO-S级品'!$B$2:$B$10=$B88)*('控温被PRO-S级品'!$E$1:$BE$1=CO$1)*('控温被PRO-S级品'!$E$2:$BE$10)),0)+IFERROR(SUMPRODUCT(('冬被-S级品'!$B$2:$B$10=$B88)*('冬被-S级品'!$E$1:$AW$1=CO$1)*('冬被-S级品'!$E$2:$AW$10)),0)+IFERROR(SUMPRODUCT(('白止-S级品'!$A$2:$A$26=$B88)*('白止-S级品'!$D$1:$AV$1=CO$1)*('白止-S级品'!$D$2:$AV$26)),0)+IFERROR(SUMPRODUCT(('乐容-S级品'!$A$4:$A$32=$B88)*('乐容-S级品'!$L$3:$CA$3=CO$1)*('乐容-S级品'!$L$4:$CA$32)),0)</f>
      </c>
      <c r="CP88" s="280">
        <f>IFERROR(SUMPRODUCT(('控温被PRO-S级品'!$B$2:$B$10=$B88)*('控温被PRO-S级品'!$E$1:$BE$1=CP$1)*('控温被PRO-S级品'!$E$2:$BE$10)),0)+IFERROR(SUMPRODUCT(('冬被-S级品'!$B$2:$B$10=$B88)*('冬被-S级品'!$E$1:$AW$1=CP$1)*('冬被-S级品'!$E$2:$AW$10)),0)+IFERROR(SUMPRODUCT(('白止-S级品'!$A$2:$A$26=$B88)*('白止-S级品'!$D$1:$AV$1=CP$1)*('白止-S级品'!$D$2:$AV$26)),0)+IFERROR(SUMPRODUCT(('乐容-S级品'!$A$4:$A$32=$B88)*('乐容-S级品'!$L$3:$CA$3=CP$1)*('乐容-S级品'!$L$4:$CA$32)),0)</f>
      </c>
      <c r="CQ88" s="280">
        <f>IFERROR(SUMPRODUCT(('控温被PRO-S级品'!$B$2:$B$10=$B88)*('控温被PRO-S级品'!$E$1:$BE$1=CQ$1)*('控温被PRO-S级品'!$E$2:$BE$10)),0)+IFERROR(SUMPRODUCT(('冬被-S级品'!$B$2:$B$10=$B88)*('冬被-S级品'!$E$1:$AW$1=CQ$1)*('冬被-S级品'!$E$2:$AW$10)),0)+IFERROR(SUMPRODUCT(('白止-S级品'!$A$2:$A$26=$B88)*('白止-S级品'!$D$1:$AV$1=CQ$1)*('白止-S级品'!$D$2:$AV$26)),0)+IFERROR(SUMPRODUCT(('乐容-S级品'!$A$4:$A$32=$B88)*('乐容-S级品'!$L$3:$CA$3=CQ$1)*('乐容-S级品'!$L$4:$CA$32)),0)</f>
      </c>
      <c r="CR88" s="280">
        <f>IFERROR(SUMPRODUCT(('控温被PRO-S级品'!$B$2:$B$10=$B88)*('控温被PRO-S级品'!$E$1:$BE$1=CR$1)*('控温被PRO-S级品'!$E$2:$BE$10)),0)+IFERROR(SUMPRODUCT(('冬被-S级品'!$B$2:$B$10=$B88)*('冬被-S级品'!$E$1:$AW$1=CR$1)*('冬被-S级品'!$E$2:$AW$10)),0)+IFERROR(SUMPRODUCT(('白止-S级品'!$A$2:$A$26=$B88)*('白止-S级品'!$D$1:$AV$1=CR$1)*('白止-S级品'!$D$2:$AV$26)),0)+IFERROR(SUMPRODUCT(('乐容-S级品'!$A$4:$A$32=$B88)*('乐容-S级品'!$L$3:$CA$3=CR$1)*('乐容-S级品'!$L$4:$CA$32)),0)</f>
      </c>
      <c r="CS88" s="280">
        <f>IFERROR(SUMPRODUCT(('控温被PRO-S级品'!$B$2:$B$10=$B88)*('控温被PRO-S级品'!$E$1:$BE$1=CS$1)*('控温被PRO-S级品'!$E$2:$BE$10)),0)+IFERROR(SUMPRODUCT(('冬被-S级品'!$B$2:$B$10=$B88)*('冬被-S级品'!$E$1:$AW$1=CS$1)*('冬被-S级品'!$E$2:$AW$10)),0)+IFERROR(SUMPRODUCT(('白止-S级品'!$A$2:$A$26=$B88)*('白止-S级品'!$D$1:$AV$1=CS$1)*('白止-S级品'!$D$2:$AV$26)),0)+IFERROR(SUMPRODUCT(('乐容-S级品'!$A$4:$A$32=$B88)*('乐容-S级品'!$L$3:$CA$3=CS$1)*('乐容-S级品'!$L$4:$CA$32)),0)</f>
      </c>
      <c r="CT88" s="280">
        <f>IFERROR(SUMPRODUCT(('控温被PRO-S级品'!$B$2:$B$10=$B88)*('控温被PRO-S级品'!$E$1:$BE$1=CT$1)*('控温被PRO-S级品'!$E$2:$BE$10)),0)+IFERROR(SUMPRODUCT(('冬被-S级品'!$B$2:$B$10=$B88)*('冬被-S级品'!$E$1:$AW$1=CT$1)*('冬被-S级品'!$E$2:$AW$10)),0)+IFERROR(SUMPRODUCT(('白止-S级品'!$A$2:$A$26=$B88)*('白止-S级品'!$D$1:$AV$1=CT$1)*('白止-S级品'!$D$2:$AV$26)),0)+IFERROR(SUMPRODUCT(('乐容-S级品'!$A$4:$A$32=$B88)*('乐容-S级品'!$L$3:$CA$3=CT$1)*('乐容-S级品'!$L$4:$CA$32)),0)</f>
      </c>
      <c r="CU88" s="280">
        <f>IFERROR(SUMPRODUCT(('控温被PRO-S级品'!$B$2:$B$10=$B88)*('控温被PRO-S级品'!$E$1:$BE$1=CU$1)*('控温被PRO-S级品'!$E$2:$BE$10)),0)+IFERROR(SUMPRODUCT(('冬被-S级品'!$B$2:$B$10=$B88)*('冬被-S级品'!$E$1:$AW$1=CU$1)*('冬被-S级品'!$E$2:$AW$10)),0)+IFERROR(SUMPRODUCT(('白止-S级品'!$A$2:$A$26=$B88)*('白止-S级品'!$D$1:$AV$1=CU$1)*('白止-S级品'!$D$2:$AV$26)),0)+IFERROR(SUMPRODUCT(('乐容-S级品'!$A$4:$A$32=$B88)*('乐容-S级品'!$L$3:$CA$3=CU$1)*('乐容-S级品'!$L$4:$CA$32)),0)</f>
      </c>
      <c r="CV88" s="280">
        <f>IFERROR(SUMPRODUCT(('控温被PRO-S级品'!$B$2:$B$10=$B88)*('控温被PRO-S级品'!$E$1:$BE$1=CV$1)*('控温被PRO-S级品'!$E$2:$BE$10)),0)+IFERROR(SUMPRODUCT(('冬被-S级品'!$B$2:$B$10=$B88)*('冬被-S级品'!$E$1:$AW$1=CV$1)*('冬被-S级品'!$E$2:$AW$10)),0)+IFERROR(SUMPRODUCT(('白止-S级品'!$A$2:$A$26=$B88)*('白止-S级品'!$D$1:$AV$1=CV$1)*('白止-S级品'!$D$2:$AV$26)),0)+IFERROR(SUMPRODUCT(('乐容-S级品'!$A$4:$A$32=$B88)*('乐容-S级品'!$L$3:$CA$3=CV$1)*('乐容-S级品'!$L$4:$CA$32)),0)</f>
      </c>
      <c r="CW88" s="280">
        <f>IFERROR(SUMPRODUCT(('控温被PRO-S级品'!$B$2:$B$10=$B88)*('控温被PRO-S级品'!$E$1:$BE$1=CW$1)*('控温被PRO-S级品'!$E$2:$BE$10)),0)+IFERROR(SUMPRODUCT(('冬被-S级品'!$B$2:$B$10=$B88)*('冬被-S级品'!$E$1:$AW$1=CW$1)*('冬被-S级品'!$E$2:$AW$10)),0)+IFERROR(SUMPRODUCT(('白止-S级品'!$A$2:$A$26=$B88)*('白止-S级品'!$D$1:$AV$1=CW$1)*('白止-S级品'!$D$2:$AV$26)),0)+IFERROR(SUMPRODUCT(('乐容-S级品'!$A$4:$A$32=$B88)*('乐容-S级品'!$L$3:$CA$3=CW$1)*('乐容-S级品'!$L$4:$CA$32)),0)</f>
      </c>
      <c r="CX88" s="280">
        <f>IFERROR(SUMPRODUCT(('控温被PRO-S级品'!$B$2:$B$10=$B88)*('控温被PRO-S级品'!$E$1:$BE$1=CX$1)*('控温被PRO-S级品'!$E$2:$BE$10)),0)+IFERROR(SUMPRODUCT(('冬被-S级品'!$B$2:$B$10=$B88)*('冬被-S级品'!$E$1:$AW$1=CX$1)*('冬被-S级品'!$E$2:$AW$10)),0)+IFERROR(SUMPRODUCT(('白止-S级品'!$A$2:$A$26=$B88)*('白止-S级品'!$D$1:$AV$1=CX$1)*('白止-S级品'!$D$2:$AV$26)),0)+IFERROR(SUMPRODUCT(('乐容-S级品'!$A$4:$A$32=$B88)*('乐容-S级品'!$L$3:$CA$3=CX$1)*('乐容-S级品'!$L$4:$CA$32)),0)</f>
      </c>
      <c r="CY88" s="280">
        <f>IFERROR(SUMPRODUCT(('控温被PRO-S级品'!$B$2:$B$10=$B88)*('控温被PRO-S级品'!$E$1:$BE$1=CY$1)*('控温被PRO-S级品'!$E$2:$BE$10)),0)+IFERROR(SUMPRODUCT(('冬被-S级品'!$B$2:$B$10=$B88)*('冬被-S级品'!$E$1:$AW$1=CY$1)*('冬被-S级品'!$E$2:$AW$10)),0)+IFERROR(SUMPRODUCT(('白止-S级品'!$A$2:$A$26=$B88)*('白止-S级品'!$D$1:$AV$1=CY$1)*('白止-S级品'!$D$2:$AV$26)),0)+IFERROR(SUMPRODUCT(('乐容-S级品'!$A$4:$A$32=$B88)*('乐容-S级品'!$L$3:$CA$3=CY$1)*('乐容-S级品'!$L$4:$CA$32)),0)</f>
      </c>
      <c r="CZ88" s="280">
        <f>IFERROR(SUMPRODUCT(('控温被PRO-S级品'!$B$2:$B$10=$B88)*('控温被PRO-S级品'!$E$1:$BE$1=CZ$1)*('控温被PRO-S级品'!$E$2:$BE$10)),0)+IFERROR(SUMPRODUCT(('冬被-S级品'!$B$2:$B$10=$B88)*('冬被-S级品'!$E$1:$AW$1=CZ$1)*('冬被-S级品'!$E$2:$AW$10)),0)+IFERROR(SUMPRODUCT(('白止-S级品'!$A$2:$A$26=$B88)*('白止-S级品'!$D$1:$AV$1=CZ$1)*('白止-S级品'!$D$2:$AV$26)),0)+IFERROR(SUMPRODUCT(('乐容-S级品'!$A$4:$A$32=$B88)*('乐容-S级品'!$L$3:$CA$3=CZ$1)*('乐容-S级品'!$L$4:$CA$32)),0)</f>
      </c>
      <c r="DA88" s="280">
        <f>IFERROR(SUMPRODUCT(('控温被PRO-S级品'!$B$2:$B$10=$B88)*('控温被PRO-S级品'!$E$1:$BE$1=DA$1)*('控温被PRO-S级品'!$E$2:$BE$10)),0)+IFERROR(SUMPRODUCT(('冬被-S级品'!$B$2:$B$10=$B88)*('冬被-S级品'!$E$1:$AW$1=DA$1)*('冬被-S级品'!$E$2:$AW$10)),0)+IFERROR(SUMPRODUCT(('白止-S级品'!$A$2:$A$26=$B88)*('白止-S级品'!$D$1:$AV$1=DA$1)*('白止-S级品'!$D$2:$AV$26)),0)+IFERROR(SUMPRODUCT(('乐容-S级品'!$A$4:$A$32=$B88)*('乐容-S级品'!$L$3:$CA$3=DA$1)*('乐容-S级品'!$L$4:$CA$32)),0)</f>
      </c>
      <c r="DB88" s="280">
        <f>IFERROR(SUMPRODUCT(('控温被PRO-S级品'!$B$2:$B$10=$B88)*('控温被PRO-S级品'!$E$1:$BE$1=DB$1)*('控温被PRO-S级品'!$E$2:$BE$10)),0)+IFERROR(SUMPRODUCT(('冬被-S级品'!$B$2:$B$10=$B88)*('冬被-S级品'!$E$1:$AW$1=DB$1)*('冬被-S级品'!$E$2:$AW$10)),0)+IFERROR(SUMPRODUCT(('白止-S级品'!$A$2:$A$26=$B88)*('白止-S级品'!$D$1:$AV$1=DB$1)*('白止-S级品'!$D$2:$AV$26)),0)+IFERROR(SUMPRODUCT(('乐容-S级品'!$A$4:$A$32=$B88)*('乐容-S级品'!$L$3:$CA$3=DB$1)*('乐容-S级品'!$L$4:$CA$32)),0)</f>
      </c>
      <c r="DC88" s="280">
        <f>IFERROR(SUMPRODUCT(('控温被PRO-S级品'!$B$2:$B$10=$B88)*('控温被PRO-S级品'!$E$1:$BE$1=DC$1)*('控温被PRO-S级品'!$E$2:$BE$10)),0)+IFERROR(SUMPRODUCT(('冬被-S级品'!$B$2:$B$10=$B88)*('冬被-S级品'!$E$1:$AW$1=DC$1)*('冬被-S级品'!$E$2:$AW$10)),0)+IFERROR(SUMPRODUCT(('白止-S级品'!$A$2:$A$26=$B88)*('白止-S级品'!$D$1:$AV$1=DC$1)*('白止-S级品'!$D$2:$AV$26)),0)+IFERROR(SUMPRODUCT(('乐容-S级品'!$A$4:$A$32=$B88)*('乐容-S级品'!$L$3:$CA$3=DC$1)*('乐容-S级品'!$L$4:$CA$32)),0)</f>
      </c>
      <c r="DD88" s="280">
        <f>IFERROR(SUMPRODUCT(('控温被PRO-S级品'!$B$2:$B$10=$B88)*('控温被PRO-S级品'!$E$1:$BE$1=DD$1)*('控温被PRO-S级品'!$E$2:$BE$10)),0)+IFERROR(SUMPRODUCT(('冬被-S级品'!$B$2:$B$10=$B88)*('冬被-S级品'!$E$1:$AW$1=DD$1)*('冬被-S级品'!$E$2:$AW$10)),0)+IFERROR(SUMPRODUCT(('白止-S级品'!$A$2:$A$26=$B88)*('白止-S级品'!$D$1:$AV$1=DD$1)*('白止-S级品'!$D$2:$AV$26)),0)+IFERROR(SUMPRODUCT(('乐容-S级品'!$A$4:$A$32=$B88)*('乐容-S级品'!$L$3:$CA$3=DD$1)*('乐容-S级品'!$L$4:$CA$32)),0)</f>
      </c>
      <c r="DE88" s="280">
        <f>IFERROR(SUMPRODUCT(('控温被PRO-S级品'!$B$2:$B$10=$B88)*('控温被PRO-S级品'!$E$1:$BE$1=DE$1)*('控温被PRO-S级品'!$E$2:$BE$10)),0)+IFERROR(SUMPRODUCT(('冬被-S级品'!$B$2:$B$10=$B88)*('冬被-S级品'!$E$1:$AW$1=DE$1)*('冬被-S级品'!$E$2:$AW$10)),0)+IFERROR(SUMPRODUCT(('白止-S级品'!$A$2:$A$26=$B88)*('白止-S级品'!$D$1:$AV$1=DE$1)*('白止-S级品'!$D$2:$AV$26)),0)+IFERROR(SUMPRODUCT(('乐容-S级品'!$A$4:$A$32=$B88)*('乐容-S级品'!$L$3:$CA$3=DE$1)*('乐容-S级品'!$L$4:$CA$32)),0)</f>
      </c>
      <c r="DF88" s="280">
        <f>IFERROR(SUMPRODUCT(('控温被PRO-S级品'!$B$2:$B$10=$B88)*('控温被PRO-S级品'!$E$1:$BE$1=DF$1)*('控温被PRO-S级品'!$E$2:$BE$10)),0)+IFERROR(SUMPRODUCT(('冬被-S级品'!$B$2:$B$10=$B88)*('冬被-S级品'!$E$1:$AW$1=DF$1)*('冬被-S级品'!$E$2:$AW$10)),0)+IFERROR(SUMPRODUCT(('白止-S级品'!$A$2:$A$26=$B88)*('白止-S级品'!$D$1:$AV$1=DF$1)*('白止-S级品'!$D$2:$AV$26)),0)+IFERROR(SUMPRODUCT(('乐容-S级品'!$A$4:$A$32=$B88)*('乐容-S级品'!$L$3:$CA$3=DF$1)*('乐容-S级品'!$L$4:$CA$32)),0)</f>
      </c>
      <c r="DG88" s="280">
        <f>IFERROR(SUMPRODUCT(('控温被PRO-S级品'!$B$2:$B$10=$B88)*('控温被PRO-S级品'!$E$1:$BE$1=DG$1)*('控温被PRO-S级品'!$E$2:$BE$10)),0)+IFERROR(SUMPRODUCT(('冬被-S级品'!$B$2:$B$10=$B88)*('冬被-S级品'!$E$1:$AW$1=DG$1)*('冬被-S级品'!$E$2:$AW$10)),0)+IFERROR(SUMPRODUCT(('白止-S级品'!$A$2:$A$26=$B88)*('白止-S级品'!$D$1:$AV$1=DG$1)*('白止-S级品'!$D$2:$AV$26)),0)+IFERROR(SUMPRODUCT(('乐容-S级品'!$A$4:$A$32=$B88)*('乐容-S级品'!$L$3:$CA$3=DG$1)*('乐容-S级品'!$L$4:$CA$32)),0)</f>
      </c>
      <c r="DH88" s="280">
        <f>IFERROR(SUMPRODUCT(('控温被PRO-S级品'!$B$2:$B$10=$B88)*('控温被PRO-S级品'!$E$1:$BE$1=DH$1)*('控温被PRO-S级品'!$E$2:$BE$10)),0)+IFERROR(SUMPRODUCT(('冬被-S级品'!$B$2:$B$10=$B88)*('冬被-S级品'!$E$1:$AW$1=DH$1)*('冬被-S级品'!$E$2:$AW$10)),0)+IFERROR(SUMPRODUCT(('白止-S级品'!$A$2:$A$26=$B88)*('白止-S级品'!$D$1:$AV$1=DH$1)*('白止-S级品'!$D$2:$AV$26)),0)+IFERROR(SUMPRODUCT(('乐容-S级品'!$A$4:$A$32=$B88)*('乐容-S级品'!$L$3:$CA$3=DH$1)*('乐容-S级品'!$L$4:$CA$32)),0)</f>
      </c>
      <c r="DI88" s="280">
        <f>IFERROR(SUMPRODUCT(('控温被PRO-S级品'!$B$2:$B$10=$B88)*('控温被PRO-S级品'!$E$1:$BE$1=DI$1)*('控温被PRO-S级品'!$E$2:$BE$10)),0)+IFERROR(SUMPRODUCT(('冬被-S级品'!$B$2:$B$10=$B88)*('冬被-S级品'!$E$1:$AW$1=DI$1)*('冬被-S级品'!$E$2:$AW$10)),0)+IFERROR(SUMPRODUCT(('白止-S级品'!$A$2:$A$26=$B88)*('白止-S级品'!$D$1:$AV$1=DI$1)*('白止-S级品'!$D$2:$AV$26)),0)+IFERROR(SUMPRODUCT(('乐容-S级品'!$A$4:$A$32=$B88)*('乐容-S级品'!$L$3:$CA$3=DI$1)*('乐容-S级品'!$L$4:$CA$32)),0)</f>
      </c>
      <c r="DJ88" s="280">
        <f>IFERROR(SUMPRODUCT(('控温被PRO-S级品'!$B$2:$B$10=$B88)*('控温被PRO-S级品'!$E$1:$BE$1=DJ$1)*('控温被PRO-S级品'!$E$2:$BE$10)),0)+IFERROR(SUMPRODUCT(('冬被-S级品'!$B$2:$B$10=$B88)*('冬被-S级品'!$E$1:$AW$1=DJ$1)*('冬被-S级品'!$E$2:$AW$10)),0)+IFERROR(SUMPRODUCT(('白止-S级品'!$A$2:$A$26=$B88)*('白止-S级品'!$D$1:$AV$1=DJ$1)*('白止-S级品'!$D$2:$AV$26)),0)+IFERROR(SUMPRODUCT(('乐容-S级品'!$A$4:$A$32=$B88)*('乐容-S级品'!$L$3:$CA$3=DJ$1)*('乐容-S级品'!$L$4:$CA$32)),0)</f>
      </c>
      <c r="DK88" s="280"/>
      <c r="DL88" s="280"/>
      <c r="DM88" s="280"/>
      <c r="DN88" s="280"/>
      <c r="DO88" s="280"/>
      <c r="DP88" s="280"/>
      <c r="DQ88" s="280"/>
      <c r="DR88" s="280"/>
      <c r="DS88" s="280"/>
      <c r="DT88" s="280"/>
      <c r="DU88" s="280"/>
      <c r="DV88" s="280"/>
      <c r="DW88" s="280">
        <f>VLOOKUP(B88,'系统编码规格'!A:C,3,FALSE)</f>
      </c>
      <c r="DX88" s="280"/>
      <c r="DY88" s="280"/>
      <c r="DZ88" s="280"/>
      <c r="EA88" s="280"/>
      <c r="EB88" s="280"/>
      <c r="EC88" s="280"/>
      <c r="ED88" s="280"/>
      <c r="EE88" s="280"/>
      <c r="EF88" s="280"/>
      <c r="EG88" s="280"/>
      <c r="EH88" s="280"/>
      <c r="EI88" s="280"/>
      <c r="EJ88" s="280"/>
      <c r="EK88" s="280"/>
      <c r="EL88" s="280"/>
      <c r="EM88" s="280"/>
      <c r="EN88" s="280"/>
      <c r="EO88" s="280"/>
      <c r="EP88" s="280"/>
      <c r="EQ88" s="280"/>
      <c r="ER88" s="280"/>
      <c r="ES88" s="280"/>
      <c r="ET88" s="280"/>
      <c r="EU88" s="280"/>
      <c r="EV88" s="280"/>
      <c r="EW88" s="280"/>
      <c r="EX88" s="280"/>
      <c r="EY88" s="280"/>
      <c r="EZ88" s="280"/>
      <c r="FA88" s="280"/>
      <c r="FB88" s="280"/>
      <c r="FC88" s="280"/>
      <c r="FD88" s="280"/>
      <c r="FE88" s="280"/>
      <c r="FF88" s="280"/>
      <c r="FG88" s="280"/>
      <c r="FH88" s="280"/>
      <c r="FI88" s="280"/>
      <c r="FJ88" s="280"/>
      <c r="FK88" s="280"/>
      <c r="FL88" s="280"/>
      <c r="FM88" s="280"/>
      <c r="FN88" s="280"/>
      <c r="FO88" s="280"/>
      <c r="FP88" s="280"/>
      <c r="FQ88" s="280"/>
      <c r="FR88" s="280"/>
      <c r="FS88" s="280"/>
      <c r="FT88" s="280"/>
      <c r="FU88" s="280"/>
      <c r="FV88" s="280"/>
      <c r="FW88" s="280"/>
      <c r="FX88" s="280"/>
      <c r="FY88" s="280"/>
      <c r="FZ88" s="280"/>
      <c r="GA88" s="280"/>
      <c r="GB88" s="280"/>
      <c r="GC88" s="280"/>
      <c r="GD88" s="280"/>
      <c r="GE88" s="280"/>
      <c r="GF88" s="280"/>
      <c r="GG88" s="280"/>
      <c r="GH88" s="280"/>
      <c r="GI88" s="280"/>
      <c r="GJ88" s="280"/>
      <c r="GK88" s="280"/>
      <c r="GL88" s="280"/>
      <c r="GM88" s="280"/>
      <c r="GN88" s="280"/>
      <c r="GO88" s="280"/>
      <c r="GP88" s="280"/>
      <c r="GQ88" s="280"/>
      <c r="GR88" s="280"/>
      <c r="GS88" s="280"/>
      <c r="GT88" s="280"/>
      <c r="GU88" s="280"/>
      <c r="GV88" s="280"/>
    </row>
    <row r="89">
      <c r="A89" s="309" t="str">
        <v>乐容</v>
      </c>
      <c r="B89" s="310" t="str">
        <v>0101100112-1.5-LS80</v>
      </c>
      <c r="C89" s="309" t="str">
        <v>αTOUR PLANET 裸棉四件套</v>
      </c>
      <c r="D89" s="309" t="str">
        <v>裸色-80*60-1.5m</v>
      </c>
      <c r="E89">
        <f>SUM(F89:GX89)</f>
      </c>
      <c r="F89" s="280">
        <f>IFERROR(SUMPRODUCT(('控温被PRO-S级品'!$B$2:$B$10=$B89)*('控温被PRO-S级品'!$E$1:$BE$1=F$1)*('控温被PRO-S级品'!$E$2:$BE$10)),0)+IFERROR(SUMPRODUCT(('冬被-S级品'!$B$2:$B$10=$B89)*('冬被-S级品'!$E$1:$AW$1=F$1)*('冬被-S级品'!$E$2:$AW$10)),0)+IFERROR(SUMPRODUCT(('白止-S级品'!$A$2:$A$26=$B89)*('白止-S级品'!$D$1:$AV$1=F$1)*('白止-S级品'!$D$2:$AV$26)),0)+IFERROR(SUMPRODUCT(('乐容-S级品'!$A$4:$A$32=$B89)*('乐容-S级品'!$L$3:$CA$3=F$1)*('乐容-S级品'!$L$4:$CA$32)),0)</f>
      </c>
      <c r="G89" s="280">
        <f>IFERROR(SUMPRODUCT(('控温被PRO-S级品'!$B$2:$B$10=$B89)*('控温被PRO-S级品'!$E$1:$BE$1=G$1)*('控温被PRO-S级品'!$E$2:$BE$10)),0)+IFERROR(SUMPRODUCT(('冬被-S级品'!$B$2:$B$10=$B89)*('冬被-S级品'!$E$1:$AW$1=G$1)*('冬被-S级品'!$E$2:$AW$10)),0)+IFERROR(SUMPRODUCT(('白止-S级品'!$A$2:$A$26=$B89)*('白止-S级品'!$D$1:$AV$1=G$1)*('白止-S级品'!$D$2:$AV$26)),0)+IFERROR(SUMPRODUCT(('乐容-S级品'!$A$4:$A$32=$B89)*('乐容-S级品'!$L$3:$CA$3=G$1)*('乐容-S级品'!$L$4:$CA$32)),0)</f>
      </c>
      <c r="H89" s="280">
        <f>IFERROR(SUMPRODUCT(('控温被PRO-S级品'!$B$2:$B$10=$B89)*('控温被PRO-S级品'!$E$1:$BE$1=H$1)*('控温被PRO-S级品'!$E$2:$BE$10)),0)+IFERROR(SUMPRODUCT(('冬被-S级品'!$B$2:$B$10=$B89)*('冬被-S级品'!$E$1:$AW$1=H$1)*('冬被-S级品'!$E$2:$AW$10)),0)+IFERROR(SUMPRODUCT(('白止-S级品'!$A$2:$A$26=$B89)*('白止-S级品'!$D$1:$AV$1=H$1)*('白止-S级品'!$D$2:$AV$26)),0)+IFERROR(SUMPRODUCT(('乐容-S级品'!$A$4:$A$32=$B89)*('乐容-S级品'!$L$3:$CA$3=H$1)*('乐容-S级品'!$L$4:$CA$32)),0)</f>
      </c>
      <c r="I89" s="280">
        <f>IFERROR(SUMPRODUCT(('控温被PRO-S级品'!$B$2:$B$10=$B89)*('控温被PRO-S级品'!$E$1:$BE$1=I$1)*('控温被PRO-S级品'!$E$2:$BE$10)),0)+IFERROR(SUMPRODUCT(('冬被-S级品'!$B$2:$B$10=$B89)*('冬被-S级品'!$E$1:$AW$1=I$1)*('冬被-S级品'!$E$2:$AW$10)),0)+IFERROR(SUMPRODUCT(('白止-S级品'!$A$2:$A$26=$B89)*('白止-S级品'!$D$1:$AV$1=I$1)*('白止-S级品'!$D$2:$AV$26)),0)+IFERROR(SUMPRODUCT(('乐容-S级品'!$A$4:$A$32=$B89)*('乐容-S级品'!$L$3:$CA$3=I$1)*('乐容-S级品'!$L$4:$CA$32)),0)</f>
      </c>
      <c r="J89" s="280">
        <f>IFERROR(SUMPRODUCT(('控温被PRO-S级品'!$B$2:$B$10=$B89)*('控温被PRO-S级品'!$E$1:$BE$1=J$1)*('控温被PRO-S级品'!$E$2:$BE$10)),0)+IFERROR(SUMPRODUCT(('冬被-S级品'!$B$2:$B$10=$B89)*('冬被-S级品'!$E$1:$AW$1=J$1)*('冬被-S级品'!$E$2:$AW$10)),0)+IFERROR(SUMPRODUCT(('白止-S级品'!$A$2:$A$26=$B89)*('白止-S级品'!$D$1:$AV$1=J$1)*('白止-S级品'!$D$2:$AV$26)),0)+IFERROR(SUMPRODUCT(('乐容-S级品'!$A$4:$A$32=$B89)*('乐容-S级品'!$L$3:$CA$3=J$1)*('乐容-S级品'!$L$4:$CA$32)),0)</f>
      </c>
      <c r="K89" s="280">
        <f>IFERROR(SUMPRODUCT(('控温被PRO-S级品'!$B$2:$B$10=$B89)*('控温被PRO-S级品'!$E$1:$BE$1=K$1)*('控温被PRO-S级品'!$E$2:$BE$10)),0)+IFERROR(SUMPRODUCT(('冬被-S级品'!$B$2:$B$10=$B89)*('冬被-S级品'!$E$1:$AW$1=K$1)*('冬被-S级品'!$E$2:$AW$10)),0)+IFERROR(SUMPRODUCT(('白止-S级品'!$A$2:$A$26=$B89)*('白止-S级品'!$D$1:$AV$1=K$1)*('白止-S级品'!$D$2:$AV$26)),0)+IFERROR(SUMPRODUCT(('乐容-S级品'!$A$4:$A$32=$B89)*('乐容-S级品'!$L$3:$CA$3=K$1)*('乐容-S级品'!$L$4:$CA$32)),0)</f>
      </c>
      <c r="L89" s="280">
        <f>IFERROR(SUMPRODUCT(('控温被PRO-S级品'!$B$2:$B$10=$B89)*('控温被PRO-S级品'!$E$1:$BE$1=L$1)*('控温被PRO-S级品'!$E$2:$BE$10)),0)+IFERROR(SUMPRODUCT(('冬被-S级品'!$B$2:$B$10=$B89)*('冬被-S级品'!$E$1:$AW$1=L$1)*('冬被-S级品'!$E$2:$AW$10)),0)+IFERROR(SUMPRODUCT(('白止-S级品'!$A$2:$A$26=$B89)*('白止-S级品'!$D$1:$AV$1=L$1)*('白止-S级品'!$D$2:$AV$26)),0)+IFERROR(SUMPRODUCT(('乐容-S级品'!$A$4:$A$32=$B89)*('乐容-S级品'!$L$3:$CA$3=L$1)*('乐容-S级品'!$L$4:$CA$32)),0)</f>
      </c>
      <c r="M89" s="280">
        <f>IFERROR(SUMPRODUCT(('控温被PRO-S级品'!$B$2:$B$10=$B89)*('控温被PRO-S级品'!$E$1:$BE$1=M$1)*('控温被PRO-S级品'!$E$2:$BE$10)),0)+IFERROR(SUMPRODUCT(('冬被-S级品'!$B$2:$B$10=$B89)*('冬被-S级品'!$E$1:$AW$1=M$1)*('冬被-S级品'!$E$2:$AW$10)),0)+IFERROR(SUMPRODUCT(('白止-S级品'!$A$2:$A$26=$B89)*('白止-S级品'!$D$1:$AV$1=M$1)*('白止-S级品'!$D$2:$AV$26)),0)+IFERROR(SUMPRODUCT(('乐容-S级品'!$A$4:$A$32=$B89)*('乐容-S级品'!$L$3:$CA$3=M$1)*('乐容-S级品'!$L$4:$CA$32)),0)</f>
      </c>
      <c r="N89" s="280">
        <f>IFERROR(SUMPRODUCT(('控温被PRO-S级品'!$B$2:$B$10=$B89)*('控温被PRO-S级品'!$E$1:$BE$1=N$1)*('控温被PRO-S级品'!$E$2:$BE$10)),0)+IFERROR(SUMPRODUCT(('冬被-S级品'!$B$2:$B$10=$B89)*('冬被-S级品'!$E$1:$AW$1=N$1)*('冬被-S级品'!$E$2:$AW$10)),0)+IFERROR(SUMPRODUCT(('白止-S级品'!$A$2:$A$26=$B89)*('白止-S级品'!$D$1:$AV$1=N$1)*('白止-S级品'!$D$2:$AV$26)),0)+IFERROR(SUMPRODUCT(('乐容-S级品'!$A$4:$A$32=$B89)*('乐容-S级品'!$L$3:$CA$3=N$1)*('乐容-S级品'!$L$4:$CA$32)),0)</f>
      </c>
      <c r="O89" s="280">
        <f>IFERROR(SUMPRODUCT(('控温被PRO-S级品'!$B$2:$B$10=$B89)*('控温被PRO-S级品'!$E$1:$BE$1=O$1)*('控温被PRO-S级品'!$E$2:$BE$10)),0)+IFERROR(SUMPRODUCT(('冬被-S级品'!$B$2:$B$10=$B89)*('冬被-S级品'!$E$1:$AW$1=O$1)*('冬被-S级品'!$E$2:$AW$10)),0)+IFERROR(SUMPRODUCT(('白止-S级品'!$A$2:$A$26=$B89)*('白止-S级品'!$D$1:$AV$1=O$1)*('白止-S级品'!$D$2:$AV$26)),0)+IFERROR(SUMPRODUCT(('乐容-S级品'!$A$4:$A$32=$B89)*('乐容-S级品'!$L$3:$CA$3=O$1)*('乐容-S级品'!$L$4:$CA$32)),0)</f>
      </c>
      <c r="P89" s="280">
        <f>IFERROR(SUMPRODUCT(('控温被PRO-S级品'!$B$2:$B$10=$B89)*('控温被PRO-S级品'!$E$1:$BE$1=P$1)*('控温被PRO-S级品'!$E$2:$BE$10)),0)+IFERROR(SUMPRODUCT(('冬被-S级品'!$B$2:$B$10=$B89)*('冬被-S级品'!$E$1:$AW$1=P$1)*('冬被-S级品'!$E$2:$AW$10)),0)+IFERROR(SUMPRODUCT(('白止-S级品'!$A$2:$A$26=$B89)*('白止-S级品'!$D$1:$AV$1=P$1)*('白止-S级品'!$D$2:$AV$26)),0)+IFERROR(SUMPRODUCT(('乐容-S级品'!$A$4:$A$32=$B89)*('乐容-S级品'!$L$3:$CA$3=P$1)*('乐容-S级品'!$L$4:$CA$32)),0)</f>
      </c>
      <c r="Q89" s="280">
        <f>IFERROR(SUMPRODUCT(('控温被PRO-S级品'!$B$2:$B$10=$B89)*('控温被PRO-S级品'!$E$1:$BE$1=Q$1)*('控温被PRO-S级品'!$E$2:$BE$10)),0)+IFERROR(SUMPRODUCT(('冬被-S级品'!$B$2:$B$10=$B89)*('冬被-S级品'!$E$1:$AW$1=Q$1)*('冬被-S级品'!$E$2:$AW$10)),0)+IFERROR(SUMPRODUCT(('白止-S级品'!$A$2:$A$26=$B89)*('白止-S级品'!$D$1:$AV$1=Q$1)*('白止-S级品'!$D$2:$AV$26)),0)+IFERROR(SUMPRODUCT(('乐容-S级品'!$A$4:$A$32=$B89)*('乐容-S级品'!$L$3:$CA$3=Q$1)*('乐容-S级品'!$L$4:$CA$32)),0)</f>
      </c>
      <c r="R89" s="280">
        <f>IFERROR(SUMPRODUCT(('控温被PRO-S级品'!$B$2:$B$10=$B89)*('控温被PRO-S级品'!$E$1:$BE$1=R$1)*('控温被PRO-S级品'!$E$2:$BE$10)),0)+IFERROR(SUMPRODUCT(('冬被-S级品'!$B$2:$B$10=$B89)*('冬被-S级品'!$E$1:$AW$1=R$1)*('冬被-S级品'!$E$2:$AW$10)),0)+IFERROR(SUMPRODUCT(('白止-S级品'!$A$2:$A$26=$B89)*('白止-S级品'!$D$1:$AV$1=R$1)*('白止-S级品'!$D$2:$AV$26)),0)+IFERROR(SUMPRODUCT(('乐容-S级品'!$A$4:$A$32=$B89)*('乐容-S级品'!$L$3:$CA$3=R$1)*('乐容-S级品'!$L$4:$CA$32)),0)</f>
      </c>
      <c r="S89" s="280">
        <f>IFERROR(SUMPRODUCT(('控温被PRO-S级品'!$B$2:$B$10=$B89)*('控温被PRO-S级品'!$E$1:$BE$1=S$1)*('控温被PRO-S级品'!$E$2:$BE$10)),0)+IFERROR(SUMPRODUCT(('冬被-S级品'!$B$2:$B$10=$B89)*('冬被-S级品'!$E$1:$AW$1=S$1)*('冬被-S级品'!$E$2:$AW$10)),0)+IFERROR(SUMPRODUCT(('白止-S级品'!$A$2:$A$26=$B89)*('白止-S级品'!$D$1:$AV$1=S$1)*('白止-S级品'!$D$2:$AV$26)),0)+IFERROR(SUMPRODUCT(('乐容-S级品'!$A$4:$A$32=$B89)*('乐容-S级品'!$L$3:$CA$3=S$1)*('乐容-S级品'!$L$4:$CA$32)),0)</f>
      </c>
      <c r="T89" s="280">
        <f>IFERROR(SUMPRODUCT(('控温被PRO-S级品'!$B$2:$B$10=$B89)*('控温被PRO-S级品'!$E$1:$BE$1=T$1)*('控温被PRO-S级品'!$E$2:$BE$10)),0)+IFERROR(SUMPRODUCT(('冬被-S级品'!$B$2:$B$10=$B89)*('冬被-S级品'!$E$1:$AW$1=T$1)*('冬被-S级品'!$E$2:$AW$10)),0)+IFERROR(SUMPRODUCT(('白止-S级品'!$A$2:$A$26=$B89)*('白止-S级品'!$D$1:$AV$1=T$1)*('白止-S级品'!$D$2:$AV$26)),0)+IFERROR(SUMPRODUCT(('乐容-S级品'!$A$4:$A$32=$B89)*('乐容-S级品'!$L$3:$CA$3=T$1)*('乐容-S级品'!$L$4:$CA$32)),0)</f>
      </c>
      <c r="U89" s="280">
        <f>IFERROR(SUMPRODUCT(('控温被PRO-S级品'!$B$2:$B$10=$B89)*('控温被PRO-S级品'!$E$1:$BE$1=U$1)*('控温被PRO-S级品'!$E$2:$BE$10)),0)+IFERROR(SUMPRODUCT(('冬被-S级品'!$B$2:$B$10=$B89)*('冬被-S级品'!$E$1:$AW$1=U$1)*('冬被-S级品'!$E$2:$AW$10)),0)+IFERROR(SUMPRODUCT(('白止-S级品'!$A$2:$A$26=$B89)*('白止-S级品'!$D$1:$AV$1=U$1)*('白止-S级品'!$D$2:$AV$26)),0)+IFERROR(SUMPRODUCT(('乐容-S级品'!$A$4:$A$32=$B89)*('乐容-S级品'!$L$3:$CA$3=U$1)*('乐容-S级品'!$L$4:$CA$32)),0)</f>
      </c>
      <c r="V89" s="280">
        <f>IFERROR(SUMPRODUCT(('控温被PRO-S级品'!$B$2:$B$10=$B89)*('控温被PRO-S级品'!$E$1:$BE$1=V$1)*('控温被PRO-S级品'!$E$2:$BE$10)),0)+IFERROR(SUMPRODUCT(('冬被-S级品'!$B$2:$B$10=$B89)*('冬被-S级品'!$E$1:$AW$1=V$1)*('冬被-S级品'!$E$2:$AW$10)),0)+IFERROR(SUMPRODUCT(('白止-S级品'!$A$2:$A$26=$B89)*('白止-S级品'!$D$1:$AV$1=V$1)*('白止-S级品'!$D$2:$AV$26)),0)+IFERROR(SUMPRODUCT(('乐容-S级品'!$A$4:$A$32=$B89)*('乐容-S级品'!$L$3:$CA$3=V$1)*('乐容-S级品'!$L$4:$CA$32)),0)</f>
      </c>
      <c r="W89" s="280">
        <f>IFERROR(SUMPRODUCT(('控温被PRO-S级品'!$B$2:$B$10=$B89)*('控温被PRO-S级品'!$E$1:$BE$1=W$1)*('控温被PRO-S级品'!$E$2:$BE$10)),0)+IFERROR(SUMPRODUCT(('冬被-S级品'!$B$2:$B$10=$B89)*('冬被-S级品'!$E$1:$AW$1=W$1)*('冬被-S级品'!$E$2:$AW$10)),0)+IFERROR(SUMPRODUCT(('白止-S级品'!$A$2:$A$26=$B89)*('白止-S级品'!$D$1:$AV$1=W$1)*('白止-S级品'!$D$2:$AV$26)),0)+IFERROR(SUMPRODUCT(('乐容-S级品'!$A$4:$A$32=$B89)*('乐容-S级品'!$L$3:$CA$3=W$1)*('乐容-S级品'!$L$4:$CA$32)),0)</f>
      </c>
      <c r="X89" s="280">
        <f>IFERROR(SUMPRODUCT(('控温被PRO-S级品'!$B$2:$B$10=$B89)*('控温被PRO-S级品'!$E$1:$BE$1=X$1)*('控温被PRO-S级品'!$E$2:$BE$10)),0)+IFERROR(SUMPRODUCT(('冬被-S级品'!$B$2:$B$10=$B89)*('冬被-S级品'!$E$1:$AW$1=X$1)*('冬被-S级品'!$E$2:$AW$10)),0)+IFERROR(SUMPRODUCT(('白止-S级品'!$A$2:$A$26=$B89)*('白止-S级品'!$D$1:$AV$1=X$1)*('白止-S级品'!$D$2:$AV$26)),0)+IFERROR(SUMPRODUCT(('乐容-S级品'!$A$4:$A$32=$B89)*('乐容-S级品'!$L$3:$CA$3=X$1)*('乐容-S级品'!$L$4:$CA$32)),0)</f>
      </c>
      <c r="Y89" s="280">
        <f>IFERROR(SUMPRODUCT(('控温被PRO-S级品'!$B$2:$B$10=$B89)*('控温被PRO-S级品'!$E$1:$BE$1=Y$1)*('控温被PRO-S级品'!$E$2:$BE$10)),0)+IFERROR(SUMPRODUCT(('冬被-S级品'!$B$2:$B$10=$B89)*('冬被-S级品'!$E$1:$AW$1=Y$1)*('冬被-S级品'!$E$2:$AW$10)),0)+IFERROR(SUMPRODUCT(('白止-S级品'!$A$2:$A$26=$B89)*('白止-S级品'!$D$1:$AV$1=Y$1)*('白止-S级品'!$D$2:$AV$26)),0)+IFERROR(SUMPRODUCT(('乐容-S级品'!$A$4:$A$32=$B89)*('乐容-S级品'!$L$3:$CA$3=Y$1)*('乐容-S级品'!$L$4:$CA$32)),0)</f>
      </c>
      <c r="Z89" s="280">
        <f>IFERROR(SUMPRODUCT(('控温被PRO-S级品'!$B$2:$B$10=$B89)*('控温被PRO-S级品'!$E$1:$BE$1=Z$1)*('控温被PRO-S级品'!$E$2:$BE$10)),0)+IFERROR(SUMPRODUCT(('冬被-S级品'!$B$2:$B$10=$B89)*('冬被-S级品'!$E$1:$AW$1=Z$1)*('冬被-S级品'!$E$2:$AW$10)),0)+IFERROR(SUMPRODUCT(('白止-S级品'!$A$2:$A$26=$B89)*('白止-S级品'!$D$1:$AV$1=Z$1)*('白止-S级品'!$D$2:$AV$26)),0)+IFERROR(SUMPRODUCT(('乐容-S级品'!$A$4:$A$32=$B89)*('乐容-S级品'!$L$3:$CA$3=Z$1)*('乐容-S级品'!$L$4:$CA$32)),0)</f>
      </c>
      <c r="AA89" s="280">
        <f>IFERROR(SUMPRODUCT(('控温被PRO-S级品'!$B$2:$B$10=$B89)*('控温被PRO-S级品'!$E$1:$BE$1=AA$1)*('控温被PRO-S级品'!$E$2:$BE$10)),0)+IFERROR(SUMPRODUCT(('冬被-S级品'!$B$2:$B$10=$B89)*('冬被-S级品'!$E$1:$AW$1=AA$1)*('冬被-S级品'!$E$2:$AW$10)),0)+IFERROR(SUMPRODUCT(('白止-S级品'!$A$2:$A$26=$B89)*('白止-S级品'!$D$1:$AV$1=AA$1)*('白止-S级品'!$D$2:$AV$26)),0)+IFERROR(SUMPRODUCT(('乐容-S级品'!$A$4:$A$32=$B89)*('乐容-S级品'!$L$3:$CA$3=AA$1)*('乐容-S级品'!$L$4:$CA$32)),0)</f>
      </c>
      <c r="AB89" s="280">
        <f>IFERROR(SUMPRODUCT(('控温被PRO-S级品'!$B$2:$B$10=$B89)*('控温被PRO-S级品'!$E$1:$BE$1=AB$1)*('控温被PRO-S级品'!$E$2:$BE$10)),0)+IFERROR(SUMPRODUCT(('冬被-S级品'!$B$2:$B$10=$B89)*('冬被-S级品'!$E$1:$AW$1=AB$1)*('冬被-S级品'!$E$2:$AW$10)),0)+IFERROR(SUMPRODUCT(('白止-S级品'!$A$2:$A$26=$B89)*('白止-S级品'!$D$1:$AV$1=AB$1)*('白止-S级品'!$D$2:$AV$26)),0)+IFERROR(SUMPRODUCT(('乐容-S级品'!$A$4:$A$32=$B89)*('乐容-S级品'!$L$3:$CA$3=AB$1)*('乐容-S级品'!$L$4:$CA$32)),0)</f>
      </c>
      <c r="AC89" s="280">
        <f>IFERROR(SUMPRODUCT(('控温被PRO-S级品'!$B$2:$B$10=$B89)*('控温被PRO-S级品'!$E$1:$BE$1=AC$1)*('控温被PRO-S级品'!$E$2:$BE$10)),0)+IFERROR(SUMPRODUCT(('冬被-S级品'!$B$2:$B$10=$B89)*('冬被-S级品'!$E$1:$AW$1=AC$1)*('冬被-S级品'!$E$2:$AW$10)),0)+IFERROR(SUMPRODUCT(('白止-S级品'!$A$2:$A$26=$B89)*('白止-S级品'!$D$1:$AV$1=AC$1)*('白止-S级品'!$D$2:$AV$26)),0)+IFERROR(SUMPRODUCT(('乐容-S级品'!$A$4:$A$32=$B89)*('乐容-S级品'!$L$3:$CA$3=AC$1)*('乐容-S级品'!$L$4:$CA$32)),0)</f>
      </c>
      <c r="AD89" s="280">
        <f>IFERROR(SUMPRODUCT(('控温被PRO-S级品'!$B$2:$B$10=$B89)*('控温被PRO-S级品'!$E$1:$BE$1=AD$1)*('控温被PRO-S级品'!$E$2:$BE$10)),0)+IFERROR(SUMPRODUCT(('冬被-S级品'!$B$2:$B$10=$B89)*('冬被-S级品'!$E$1:$AW$1=AD$1)*('冬被-S级品'!$E$2:$AW$10)),0)+IFERROR(SUMPRODUCT(('白止-S级品'!$A$2:$A$26=$B89)*('白止-S级品'!$D$1:$AV$1=AD$1)*('白止-S级品'!$D$2:$AV$26)),0)+IFERROR(SUMPRODUCT(('乐容-S级品'!$A$4:$A$32=$B89)*('乐容-S级品'!$L$3:$CA$3=AD$1)*('乐容-S级品'!$L$4:$CA$32)),0)</f>
      </c>
      <c r="AE89" s="280">
        <f>IFERROR(SUMPRODUCT(('控温被PRO-S级品'!$B$2:$B$10=$B89)*('控温被PRO-S级品'!$E$1:$BE$1=AE$1)*('控温被PRO-S级品'!$E$2:$BE$10)),0)+IFERROR(SUMPRODUCT(('冬被-S级品'!$B$2:$B$10=$B89)*('冬被-S级品'!$E$1:$AW$1=AE$1)*('冬被-S级品'!$E$2:$AW$10)),0)+IFERROR(SUMPRODUCT(('白止-S级品'!$A$2:$A$26=$B89)*('白止-S级品'!$D$1:$AV$1=AE$1)*('白止-S级品'!$D$2:$AV$26)),0)+IFERROR(SUMPRODUCT(('乐容-S级品'!$A$4:$A$32=$B89)*('乐容-S级品'!$L$3:$CA$3=AE$1)*('乐容-S级品'!$L$4:$CA$32)),0)</f>
      </c>
      <c r="AF89" s="280">
        <f>IFERROR(SUMPRODUCT(('控温被PRO-S级品'!$B$2:$B$10=$B89)*('控温被PRO-S级品'!$E$1:$BE$1=AF$1)*('控温被PRO-S级品'!$E$2:$BE$10)),0)+IFERROR(SUMPRODUCT(('冬被-S级品'!$B$2:$B$10=$B89)*('冬被-S级品'!$E$1:$AW$1=AF$1)*('冬被-S级品'!$E$2:$AW$10)),0)+IFERROR(SUMPRODUCT(('白止-S级品'!$A$2:$A$26=$B89)*('白止-S级品'!$D$1:$AV$1=AF$1)*('白止-S级品'!$D$2:$AV$26)),0)+IFERROR(SUMPRODUCT(('乐容-S级品'!$A$4:$A$32=$B89)*('乐容-S级品'!$L$3:$CA$3=AF$1)*('乐容-S级品'!$L$4:$CA$32)),0)</f>
      </c>
      <c r="AG89" s="280">
        <f>IFERROR(SUMPRODUCT(('控温被PRO-S级品'!$B$2:$B$10=$B89)*('控温被PRO-S级品'!$E$1:$BE$1=AG$1)*('控温被PRO-S级品'!$E$2:$BE$10)),0)+IFERROR(SUMPRODUCT(('冬被-S级品'!$B$2:$B$10=$B89)*('冬被-S级品'!$E$1:$AW$1=AG$1)*('冬被-S级品'!$E$2:$AW$10)),0)+IFERROR(SUMPRODUCT(('白止-S级品'!$A$2:$A$26=$B89)*('白止-S级品'!$D$1:$AV$1=AG$1)*('白止-S级品'!$D$2:$AV$26)),0)+IFERROR(SUMPRODUCT(('乐容-S级品'!$A$4:$A$32=$B89)*('乐容-S级品'!$L$3:$CA$3=AG$1)*('乐容-S级品'!$L$4:$CA$32)),0)</f>
      </c>
      <c r="AH89" s="280">
        <f>IFERROR(SUMPRODUCT(('控温被PRO-S级品'!$B$2:$B$10=$B89)*('控温被PRO-S级品'!$E$1:$BE$1=AH$1)*('控温被PRO-S级品'!$E$2:$BE$10)),0)+IFERROR(SUMPRODUCT(('冬被-S级品'!$B$2:$B$10=$B89)*('冬被-S级品'!$E$1:$AW$1=AH$1)*('冬被-S级品'!$E$2:$AW$10)),0)+IFERROR(SUMPRODUCT(('白止-S级品'!$A$2:$A$26=$B89)*('白止-S级品'!$D$1:$AV$1=AH$1)*('白止-S级品'!$D$2:$AV$26)),0)+IFERROR(SUMPRODUCT(('乐容-S级品'!$A$4:$A$32=$B89)*('乐容-S级品'!$L$3:$CA$3=AH$1)*('乐容-S级品'!$L$4:$CA$32)),0)</f>
      </c>
      <c r="AI89" s="280">
        <f>IFERROR(SUMPRODUCT(('控温被PRO-S级品'!$B$2:$B$10=$B89)*('控温被PRO-S级品'!$E$1:$BE$1=AI$1)*('控温被PRO-S级品'!$E$2:$BE$10)),0)+IFERROR(SUMPRODUCT(('冬被-S级品'!$B$2:$B$10=$B89)*('冬被-S级品'!$E$1:$AW$1=AI$1)*('冬被-S级品'!$E$2:$AW$10)),0)+IFERROR(SUMPRODUCT(('白止-S级品'!$A$2:$A$26=$B89)*('白止-S级品'!$D$1:$AV$1=AI$1)*('白止-S级品'!$D$2:$AV$26)),0)+IFERROR(SUMPRODUCT(('乐容-S级品'!$A$4:$A$32=$B89)*('乐容-S级品'!$L$3:$CA$3=AI$1)*('乐容-S级品'!$L$4:$CA$32)),0)</f>
      </c>
      <c r="AJ89" s="280">
        <f>IFERROR(SUMPRODUCT(('控温被PRO-S级品'!$B$2:$B$10=$B89)*('控温被PRO-S级品'!$E$1:$BE$1=AJ$1)*('控温被PRO-S级品'!$E$2:$BE$10)),0)+IFERROR(SUMPRODUCT(('冬被-S级品'!$B$2:$B$10=$B89)*('冬被-S级品'!$E$1:$AW$1=AJ$1)*('冬被-S级品'!$E$2:$AW$10)),0)+IFERROR(SUMPRODUCT(('白止-S级品'!$A$2:$A$26=$B89)*('白止-S级品'!$D$1:$AV$1=AJ$1)*('白止-S级品'!$D$2:$AV$26)),0)+IFERROR(SUMPRODUCT(('乐容-S级品'!$A$4:$A$32=$B89)*('乐容-S级品'!$L$3:$CA$3=AJ$1)*('乐容-S级品'!$L$4:$CA$32)),0)</f>
      </c>
      <c r="AK89" s="280">
        <f>IFERROR(SUMPRODUCT(('控温被PRO-S级品'!$B$2:$B$10=$B89)*('控温被PRO-S级品'!$E$1:$BE$1=AK$1)*('控温被PRO-S级品'!$E$2:$BE$10)),0)+IFERROR(SUMPRODUCT(('冬被-S级品'!$B$2:$B$10=$B89)*('冬被-S级品'!$E$1:$AW$1=AK$1)*('冬被-S级品'!$E$2:$AW$10)),0)+IFERROR(SUMPRODUCT(('白止-S级品'!$A$2:$A$26=$B89)*('白止-S级品'!$D$1:$AV$1=AK$1)*('白止-S级品'!$D$2:$AV$26)),0)+IFERROR(SUMPRODUCT(('乐容-S级品'!$A$4:$A$32=$B89)*('乐容-S级品'!$L$3:$CA$3=AK$1)*('乐容-S级品'!$L$4:$CA$32)),0)</f>
      </c>
      <c r="AL89" s="280">
        <f>IFERROR(SUMPRODUCT(('控温被PRO-S级品'!$B$2:$B$10=$B89)*('控温被PRO-S级品'!$E$1:$BE$1=AL$1)*('控温被PRO-S级品'!$E$2:$BE$10)),0)+IFERROR(SUMPRODUCT(('冬被-S级品'!$B$2:$B$10=$B89)*('冬被-S级品'!$E$1:$AW$1=AL$1)*('冬被-S级品'!$E$2:$AW$10)),0)+IFERROR(SUMPRODUCT(('白止-S级品'!$A$2:$A$26=$B89)*('白止-S级品'!$D$1:$AV$1=AL$1)*('白止-S级品'!$D$2:$AV$26)),0)+IFERROR(SUMPRODUCT(('乐容-S级品'!$A$4:$A$32=$B89)*('乐容-S级品'!$L$3:$CA$3=AL$1)*('乐容-S级品'!$L$4:$CA$32)),0)</f>
      </c>
      <c r="AM89" s="280">
        <f>IFERROR(SUMPRODUCT(('控温被PRO-S级品'!$B$2:$B$10=$B89)*('控温被PRO-S级品'!$E$1:$BE$1=AM$1)*('控温被PRO-S级品'!$E$2:$BE$10)),0)+IFERROR(SUMPRODUCT(('冬被-S级品'!$B$2:$B$10=$B89)*('冬被-S级品'!$E$1:$AW$1=AM$1)*('冬被-S级品'!$E$2:$AW$10)),0)+IFERROR(SUMPRODUCT(('白止-S级品'!$A$2:$A$26=$B89)*('白止-S级品'!$D$1:$AV$1=AM$1)*('白止-S级品'!$D$2:$AV$26)),0)+IFERROR(SUMPRODUCT(('乐容-S级品'!$A$4:$A$32=$B89)*('乐容-S级品'!$L$3:$CA$3=AM$1)*('乐容-S级品'!$L$4:$CA$32)),0)</f>
      </c>
      <c r="AN89" s="280">
        <f>IFERROR(SUMPRODUCT(('控温被PRO-S级品'!$B$2:$B$10=$B89)*('控温被PRO-S级品'!$E$1:$BE$1=AN$1)*('控温被PRO-S级品'!$E$2:$BE$10)),0)+IFERROR(SUMPRODUCT(('冬被-S级品'!$B$2:$B$10=$B89)*('冬被-S级品'!$E$1:$AW$1=AN$1)*('冬被-S级品'!$E$2:$AW$10)),0)+IFERROR(SUMPRODUCT(('白止-S级品'!$A$2:$A$26=$B89)*('白止-S级品'!$D$1:$AV$1=AN$1)*('白止-S级品'!$D$2:$AV$26)),0)+IFERROR(SUMPRODUCT(('乐容-S级品'!$A$4:$A$32=$B89)*('乐容-S级品'!$L$3:$CA$3=AN$1)*('乐容-S级品'!$L$4:$CA$32)),0)</f>
      </c>
      <c r="AO89" s="280">
        <f>IFERROR(SUMPRODUCT(('控温被PRO-S级品'!$B$2:$B$10=$B89)*('控温被PRO-S级品'!$E$1:$BE$1=AO$1)*('控温被PRO-S级品'!$E$2:$BE$10)),0)+IFERROR(SUMPRODUCT(('冬被-S级品'!$B$2:$B$10=$B89)*('冬被-S级品'!$E$1:$AW$1=AO$1)*('冬被-S级品'!$E$2:$AW$10)),0)+IFERROR(SUMPRODUCT(('白止-S级品'!$A$2:$A$26=$B89)*('白止-S级品'!$D$1:$AV$1=AO$1)*('白止-S级品'!$D$2:$AV$26)),0)+IFERROR(SUMPRODUCT(('乐容-S级品'!$A$4:$A$32=$B89)*('乐容-S级品'!$L$3:$CA$3=AO$1)*('乐容-S级品'!$L$4:$CA$32)),0)</f>
      </c>
      <c r="AP89" s="280">
        <f>IFERROR(SUMPRODUCT(('控温被PRO-S级品'!$B$2:$B$10=$B89)*('控温被PRO-S级品'!$E$1:$BE$1=AP$1)*('控温被PRO-S级品'!$E$2:$BE$10)),0)+IFERROR(SUMPRODUCT(('冬被-S级品'!$B$2:$B$10=$B89)*('冬被-S级品'!$E$1:$AW$1=AP$1)*('冬被-S级品'!$E$2:$AW$10)),0)+IFERROR(SUMPRODUCT(('白止-S级品'!$A$2:$A$26=$B89)*('白止-S级品'!$D$1:$AV$1=AP$1)*('白止-S级品'!$D$2:$AV$26)),0)+IFERROR(SUMPRODUCT(('乐容-S级品'!$A$4:$A$32=$B89)*('乐容-S级品'!$L$3:$CA$3=AP$1)*('乐容-S级品'!$L$4:$CA$32)),0)</f>
      </c>
      <c r="AQ89" s="280">
        <f>IFERROR(SUMPRODUCT(('控温被PRO-S级品'!$B$2:$B$10=$B89)*('控温被PRO-S级品'!$E$1:$BE$1=AQ$1)*('控温被PRO-S级品'!$E$2:$BE$10)),0)+IFERROR(SUMPRODUCT(('冬被-S级品'!$B$2:$B$10=$B89)*('冬被-S级品'!$E$1:$AW$1=AQ$1)*('冬被-S级品'!$E$2:$AW$10)),0)+IFERROR(SUMPRODUCT(('白止-S级品'!$A$2:$A$26=$B89)*('白止-S级品'!$D$1:$AV$1=AQ$1)*('白止-S级品'!$D$2:$AV$26)),0)+IFERROR(SUMPRODUCT(('乐容-S级品'!$A$4:$A$32=$B89)*('乐容-S级品'!$L$3:$CA$3=AQ$1)*('乐容-S级品'!$L$4:$CA$32)),0)</f>
      </c>
      <c r="AR89" s="280">
        <f>IFERROR(SUMPRODUCT(('控温被PRO-S级品'!$B$2:$B$10=$B89)*('控温被PRO-S级品'!$E$1:$BE$1=AR$1)*('控温被PRO-S级品'!$E$2:$BE$10)),0)+IFERROR(SUMPRODUCT(('冬被-S级品'!$B$2:$B$10=$B89)*('冬被-S级品'!$E$1:$AW$1=AR$1)*('冬被-S级品'!$E$2:$AW$10)),0)+IFERROR(SUMPRODUCT(('白止-S级品'!$A$2:$A$26=$B89)*('白止-S级品'!$D$1:$AV$1=AR$1)*('白止-S级品'!$D$2:$AV$26)),0)+IFERROR(SUMPRODUCT(('乐容-S级品'!$A$4:$A$32=$B89)*('乐容-S级品'!$L$3:$CA$3=AR$1)*('乐容-S级品'!$L$4:$CA$32)),0)</f>
      </c>
      <c r="AS89" s="280">
        <f>IFERROR(SUMPRODUCT(('控温被PRO-S级品'!$B$2:$B$10=$B89)*('控温被PRO-S级品'!$E$1:$BE$1=AS$1)*('控温被PRO-S级品'!$E$2:$BE$10)),0)+IFERROR(SUMPRODUCT(('冬被-S级品'!$B$2:$B$10=$B89)*('冬被-S级品'!$E$1:$AW$1=AS$1)*('冬被-S级品'!$E$2:$AW$10)),0)+IFERROR(SUMPRODUCT(('白止-S级品'!$A$2:$A$26=$B89)*('白止-S级品'!$D$1:$AV$1=AS$1)*('白止-S级品'!$D$2:$AV$26)),0)+IFERROR(SUMPRODUCT(('乐容-S级品'!$A$4:$A$32=$B89)*('乐容-S级品'!$L$3:$CA$3=AS$1)*('乐容-S级品'!$L$4:$CA$32)),0)</f>
      </c>
      <c r="AT89" s="280">
        <f>IFERROR(SUMPRODUCT(('控温被PRO-S级品'!$B$2:$B$10=$B89)*('控温被PRO-S级品'!$E$1:$BE$1=AT$1)*('控温被PRO-S级品'!$E$2:$BE$10)),0)+IFERROR(SUMPRODUCT(('冬被-S级品'!$B$2:$B$10=$B89)*('冬被-S级品'!$E$1:$AW$1=AT$1)*('冬被-S级品'!$E$2:$AW$10)),0)+IFERROR(SUMPRODUCT(('白止-S级品'!$A$2:$A$26=$B89)*('白止-S级品'!$D$1:$AV$1=AT$1)*('白止-S级品'!$D$2:$AV$26)),0)+IFERROR(SUMPRODUCT(('乐容-S级品'!$A$4:$A$32=$B89)*('乐容-S级品'!$L$3:$CA$3=AT$1)*('乐容-S级品'!$L$4:$CA$32)),0)</f>
      </c>
      <c r="AU89" s="280">
        <f>IFERROR(SUMPRODUCT(('控温被PRO-S级品'!$B$2:$B$10=$B89)*('控温被PRO-S级品'!$E$1:$BE$1=AU$1)*('控温被PRO-S级品'!$E$2:$BE$10)),0)+IFERROR(SUMPRODUCT(('冬被-S级品'!$B$2:$B$10=$B89)*('冬被-S级品'!$E$1:$AW$1=AU$1)*('冬被-S级品'!$E$2:$AW$10)),0)+IFERROR(SUMPRODUCT(('白止-S级品'!$A$2:$A$26=$B89)*('白止-S级品'!$D$1:$AV$1=AU$1)*('白止-S级品'!$D$2:$AV$26)),0)+IFERROR(SUMPRODUCT(('乐容-S级品'!$A$4:$A$32=$B89)*('乐容-S级品'!$L$3:$CA$3=AU$1)*('乐容-S级品'!$L$4:$CA$32)),0)</f>
      </c>
      <c r="AV89" s="280">
        <f>IFERROR(SUMPRODUCT(('控温被PRO-S级品'!$B$2:$B$10=$B89)*('控温被PRO-S级品'!$E$1:$BE$1=AV$1)*('控温被PRO-S级品'!$E$2:$BE$10)),0)+IFERROR(SUMPRODUCT(('冬被-S级品'!$B$2:$B$10=$B89)*('冬被-S级品'!$E$1:$AW$1=AV$1)*('冬被-S级品'!$E$2:$AW$10)),0)+IFERROR(SUMPRODUCT(('白止-S级品'!$A$2:$A$26=$B89)*('白止-S级品'!$D$1:$AV$1=AV$1)*('白止-S级品'!$D$2:$AV$26)),0)+IFERROR(SUMPRODUCT(('乐容-S级品'!$A$4:$A$32=$B89)*('乐容-S级品'!$L$3:$CA$3=AV$1)*('乐容-S级品'!$L$4:$CA$32)),0)</f>
      </c>
      <c r="AW89" s="280">
        <f>IFERROR(SUMPRODUCT(('控温被PRO-S级品'!$B$2:$B$10=$B89)*('控温被PRO-S级品'!$E$1:$BE$1=AW$1)*('控温被PRO-S级品'!$E$2:$BE$10)),0)+IFERROR(SUMPRODUCT(('冬被-S级品'!$B$2:$B$10=$B89)*('冬被-S级品'!$E$1:$AW$1=AW$1)*('冬被-S级品'!$E$2:$AW$10)),0)+IFERROR(SUMPRODUCT(('白止-S级品'!$A$2:$A$26=$B89)*('白止-S级品'!$D$1:$AV$1=AW$1)*('白止-S级品'!$D$2:$AV$26)),0)+IFERROR(SUMPRODUCT(('乐容-S级品'!$A$4:$A$32=$B89)*('乐容-S级品'!$L$3:$CA$3=AW$1)*('乐容-S级品'!$L$4:$CA$32)),0)</f>
      </c>
      <c r="AX89" s="280">
        <f>IFERROR(SUMPRODUCT(('控温被PRO-S级品'!$B$2:$B$10=$B89)*('控温被PRO-S级品'!$E$1:$BE$1=AX$1)*('控温被PRO-S级品'!$E$2:$BE$10)),0)+IFERROR(SUMPRODUCT(('冬被-S级品'!$B$2:$B$10=$B89)*('冬被-S级品'!$E$1:$AW$1=AX$1)*('冬被-S级品'!$E$2:$AW$10)),0)+IFERROR(SUMPRODUCT(('白止-S级品'!$A$2:$A$26=$B89)*('白止-S级品'!$D$1:$AV$1=AX$1)*('白止-S级品'!$D$2:$AV$26)),0)+IFERROR(SUMPRODUCT(('乐容-S级品'!$A$4:$A$32=$B89)*('乐容-S级品'!$L$3:$CA$3=AX$1)*('乐容-S级品'!$L$4:$CA$32)),0)</f>
      </c>
      <c r="AY89" s="280">
        <f>IFERROR(SUMPRODUCT(('控温被PRO-S级品'!$B$2:$B$10=$B89)*('控温被PRO-S级品'!$E$1:$BE$1=AY$1)*('控温被PRO-S级品'!$E$2:$BE$10)),0)+IFERROR(SUMPRODUCT(('冬被-S级品'!$B$2:$B$10=$B89)*('冬被-S级品'!$E$1:$AW$1=AY$1)*('冬被-S级品'!$E$2:$AW$10)),0)+IFERROR(SUMPRODUCT(('白止-S级品'!$A$2:$A$26=$B89)*('白止-S级品'!$D$1:$AV$1=AY$1)*('白止-S级品'!$D$2:$AV$26)),0)+IFERROR(SUMPRODUCT(('乐容-S级品'!$A$4:$A$32=$B89)*('乐容-S级品'!$L$3:$CA$3=AY$1)*('乐容-S级品'!$L$4:$CA$32)),0)</f>
      </c>
      <c r="AZ89" s="280">
        <f>IFERROR(SUMPRODUCT(('控温被PRO-S级品'!$B$2:$B$10=$B89)*('控温被PRO-S级品'!$E$1:$BE$1=AZ$1)*('控温被PRO-S级品'!$E$2:$BE$10)),0)+IFERROR(SUMPRODUCT(('冬被-S级品'!$B$2:$B$10=$B89)*('冬被-S级品'!$E$1:$AW$1=AZ$1)*('冬被-S级品'!$E$2:$AW$10)),0)+IFERROR(SUMPRODUCT(('白止-S级品'!$A$2:$A$26=$B89)*('白止-S级品'!$D$1:$AV$1=AZ$1)*('白止-S级品'!$D$2:$AV$26)),0)+IFERROR(SUMPRODUCT(('乐容-S级品'!$A$4:$A$32=$B89)*('乐容-S级品'!$L$3:$CA$3=AZ$1)*('乐容-S级品'!$L$4:$CA$32)),0)</f>
      </c>
      <c r="BA89" s="280">
        <f>IFERROR(SUMPRODUCT(('控温被PRO-S级品'!$B$2:$B$10=$B89)*('控温被PRO-S级品'!$E$1:$BE$1=BA$1)*('控温被PRO-S级品'!$E$2:$BE$10)),0)+IFERROR(SUMPRODUCT(('冬被-S级品'!$B$2:$B$10=$B89)*('冬被-S级品'!$E$1:$AW$1=BA$1)*('冬被-S级品'!$E$2:$AW$10)),0)+IFERROR(SUMPRODUCT(('白止-S级品'!$A$2:$A$26=$B89)*('白止-S级品'!$D$1:$AV$1=BA$1)*('白止-S级品'!$D$2:$AV$26)),0)+IFERROR(SUMPRODUCT(('乐容-S级品'!$A$4:$A$32=$B89)*('乐容-S级品'!$L$3:$CA$3=BA$1)*('乐容-S级品'!$L$4:$CA$32)),0)</f>
      </c>
      <c r="BB89" s="280">
        <f>IFERROR(SUMPRODUCT(('控温被PRO-S级品'!$B$2:$B$10=$B89)*('控温被PRO-S级品'!$E$1:$BE$1=BB$1)*('控温被PRO-S级品'!$E$2:$BE$10)),0)+IFERROR(SUMPRODUCT(('冬被-S级品'!$B$2:$B$10=$B89)*('冬被-S级品'!$E$1:$AW$1=BB$1)*('冬被-S级品'!$E$2:$AW$10)),0)+IFERROR(SUMPRODUCT(('白止-S级品'!$A$2:$A$26=$B89)*('白止-S级品'!$D$1:$AV$1=BB$1)*('白止-S级品'!$D$2:$AV$26)),0)+IFERROR(SUMPRODUCT(('乐容-S级品'!$A$4:$A$32=$B89)*('乐容-S级品'!$L$3:$CA$3=BB$1)*('乐容-S级品'!$L$4:$CA$32)),0)</f>
      </c>
      <c r="BC89" s="280">
        <f>IFERROR(SUMPRODUCT(('控温被PRO-S级品'!$B$2:$B$10=$B89)*('控温被PRO-S级品'!$E$1:$BE$1=BC$1)*('控温被PRO-S级品'!$E$2:$BE$10)),0)+IFERROR(SUMPRODUCT(('冬被-S级品'!$B$2:$B$10=$B89)*('冬被-S级品'!$E$1:$AW$1=BC$1)*('冬被-S级品'!$E$2:$AW$10)),0)+IFERROR(SUMPRODUCT(('白止-S级品'!$A$2:$A$26=$B89)*('白止-S级品'!$D$1:$AV$1=BC$1)*('白止-S级品'!$D$2:$AV$26)),0)+IFERROR(SUMPRODUCT(('乐容-S级品'!$A$4:$A$32=$B89)*('乐容-S级品'!$L$3:$CA$3=BC$1)*('乐容-S级品'!$L$4:$CA$32)),0)</f>
      </c>
      <c r="BD89" s="280">
        <f>IFERROR(SUMPRODUCT(('控温被PRO-S级品'!$B$2:$B$10=$B89)*('控温被PRO-S级品'!$E$1:$BE$1=BD$1)*('控温被PRO-S级品'!$E$2:$BE$10)),0)+IFERROR(SUMPRODUCT(('冬被-S级品'!$B$2:$B$10=$B89)*('冬被-S级品'!$E$1:$AW$1=BD$1)*('冬被-S级品'!$E$2:$AW$10)),0)+IFERROR(SUMPRODUCT(('白止-S级品'!$A$2:$A$26=$B89)*('白止-S级品'!$D$1:$AV$1=BD$1)*('白止-S级品'!$D$2:$AV$26)),0)+IFERROR(SUMPRODUCT(('乐容-S级品'!$A$4:$A$32=$B89)*('乐容-S级品'!$L$3:$CA$3=BD$1)*('乐容-S级品'!$L$4:$CA$32)),0)</f>
      </c>
      <c r="BE89" s="280">
        <f>IFERROR(SUMPRODUCT(('控温被PRO-S级品'!$B$2:$B$10=$B89)*('控温被PRO-S级品'!$E$1:$BE$1=BE$1)*('控温被PRO-S级品'!$E$2:$BE$10)),0)+IFERROR(SUMPRODUCT(('冬被-S级品'!$B$2:$B$10=$B89)*('冬被-S级品'!$E$1:$AW$1=BE$1)*('冬被-S级品'!$E$2:$AW$10)),0)+IFERROR(SUMPRODUCT(('白止-S级品'!$A$2:$A$26=$B89)*('白止-S级品'!$D$1:$AV$1=BE$1)*('白止-S级品'!$D$2:$AV$26)),0)+IFERROR(SUMPRODUCT(('乐容-S级品'!$A$4:$A$32=$B89)*('乐容-S级品'!$L$3:$CA$3=BE$1)*('乐容-S级品'!$L$4:$CA$32)),0)</f>
      </c>
      <c r="BF89" s="280">
        <f>IFERROR(SUMPRODUCT(('控温被PRO-S级品'!$B$2:$B$10=$B89)*('控温被PRO-S级品'!$E$1:$BE$1=BF$1)*('控温被PRO-S级品'!$E$2:$BE$10)),0)+IFERROR(SUMPRODUCT(('冬被-S级品'!$B$2:$B$10=$B89)*('冬被-S级品'!$E$1:$AW$1=BF$1)*('冬被-S级品'!$E$2:$AW$10)),0)+IFERROR(SUMPRODUCT(('白止-S级品'!$A$2:$A$26=$B89)*('白止-S级品'!$D$1:$AV$1=BF$1)*('白止-S级品'!$D$2:$AV$26)),0)+IFERROR(SUMPRODUCT(('乐容-S级品'!$A$4:$A$32=$B89)*('乐容-S级品'!$L$3:$CA$3=BF$1)*('乐容-S级品'!$L$4:$CA$32)),0)</f>
      </c>
      <c r="BG89" s="280">
        <f>IFERROR(SUMPRODUCT(('控温被PRO-S级品'!$B$2:$B$10=$B89)*('控温被PRO-S级品'!$E$1:$BE$1=BG$1)*('控温被PRO-S级品'!$E$2:$BE$10)),0)+IFERROR(SUMPRODUCT(('冬被-S级品'!$B$2:$B$10=$B89)*('冬被-S级品'!$E$1:$AW$1=BG$1)*('冬被-S级品'!$E$2:$AW$10)),0)+IFERROR(SUMPRODUCT(('白止-S级品'!$A$2:$A$26=$B89)*('白止-S级品'!$D$1:$AV$1=BG$1)*('白止-S级品'!$D$2:$AV$26)),0)+IFERROR(SUMPRODUCT(('乐容-S级品'!$A$4:$A$32=$B89)*('乐容-S级品'!$L$3:$CA$3=BG$1)*('乐容-S级品'!$L$4:$CA$32)),0)</f>
      </c>
      <c r="BH89" s="280">
        <f>IFERROR(SUMPRODUCT(('控温被PRO-S级品'!$B$2:$B$10=$B89)*('控温被PRO-S级品'!$E$1:$BE$1=BH$1)*('控温被PRO-S级品'!$E$2:$BE$10)),0)+IFERROR(SUMPRODUCT(('冬被-S级品'!$B$2:$B$10=$B89)*('冬被-S级品'!$E$1:$AW$1=BH$1)*('冬被-S级品'!$E$2:$AW$10)),0)+IFERROR(SUMPRODUCT(('白止-S级品'!$A$2:$A$26=$B89)*('白止-S级品'!$D$1:$AV$1=BH$1)*('白止-S级品'!$D$2:$AV$26)),0)+IFERROR(SUMPRODUCT(('乐容-S级品'!$A$4:$A$32=$B89)*('乐容-S级品'!$L$3:$CA$3=BH$1)*('乐容-S级品'!$L$4:$CA$32)),0)</f>
      </c>
      <c r="BI89" s="280">
        <f>IFERROR(SUMPRODUCT(('控温被PRO-S级品'!$B$2:$B$10=$B89)*('控温被PRO-S级品'!$E$1:$BE$1=BI$1)*('控温被PRO-S级品'!$E$2:$BE$10)),0)+IFERROR(SUMPRODUCT(('冬被-S级品'!$B$2:$B$10=$B89)*('冬被-S级品'!$E$1:$AW$1=BI$1)*('冬被-S级品'!$E$2:$AW$10)),0)+IFERROR(SUMPRODUCT(('白止-S级品'!$A$2:$A$26=$B89)*('白止-S级品'!$D$1:$AV$1=BI$1)*('白止-S级品'!$D$2:$AV$26)),0)+IFERROR(SUMPRODUCT(('乐容-S级品'!$A$4:$A$32=$B89)*('乐容-S级品'!$L$3:$CA$3=BI$1)*('乐容-S级品'!$L$4:$CA$32)),0)</f>
      </c>
      <c r="BJ89" s="280">
        <f>IFERROR(SUMPRODUCT(('控温被PRO-S级品'!$B$2:$B$10=$B89)*('控温被PRO-S级品'!$E$1:$BE$1=BJ$1)*('控温被PRO-S级品'!$E$2:$BE$10)),0)+IFERROR(SUMPRODUCT(('冬被-S级品'!$B$2:$B$10=$B89)*('冬被-S级品'!$E$1:$AW$1=BJ$1)*('冬被-S级品'!$E$2:$AW$10)),0)+IFERROR(SUMPRODUCT(('白止-S级品'!$A$2:$A$26=$B89)*('白止-S级品'!$D$1:$AV$1=BJ$1)*('白止-S级品'!$D$2:$AV$26)),0)+IFERROR(SUMPRODUCT(('乐容-S级品'!$A$4:$A$32=$B89)*('乐容-S级品'!$L$3:$CA$3=BJ$1)*('乐容-S级品'!$L$4:$CA$32)),0)</f>
      </c>
      <c r="BK89" s="280">
        <f>IFERROR(SUMPRODUCT(('控温被PRO-S级品'!$B$2:$B$10=$B89)*('控温被PRO-S级品'!$E$1:$BE$1=BK$1)*('控温被PRO-S级品'!$E$2:$BE$10)),0)+IFERROR(SUMPRODUCT(('冬被-S级品'!$B$2:$B$10=$B89)*('冬被-S级品'!$E$1:$AW$1=BK$1)*('冬被-S级品'!$E$2:$AW$10)),0)+IFERROR(SUMPRODUCT(('白止-S级品'!$A$2:$A$26=$B89)*('白止-S级品'!$D$1:$AV$1=BK$1)*('白止-S级品'!$D$2:$AV$26)),0)+IFERROR(SUMPRODUCT(('乐容-S级品'!$A$4:$A$32=$B89)*('乐容-S级品'!$L$3:$CA$3=BK$1)*('乐容-S级品'!$L$4:$CA$32)),0)</f>
      </c>
      <c r="BL89" s="280">
        <f>IFERROR(SUMPRODUCT(('控温被PRO-S级品'!$B$2:$B$10=$B89)*('控温被PRO-S级品'!$E$1:$BE$1=BL$1)*('控温被PRO-S级品'!$E$2:$BE$10)),0)+IFERROR(SUMPRODUCT(('冬被-S级品'!$B$2:$B$10=$B89)*('冬被-S级品'!$E$1:$AW$1=BL$1)*('冬被-S级品'!$E$2:$AW$10)),0)+IFERROR(SUMPRODUCT(('白止-S级品'!$A$2:$A$26=$B89)*('白止-S级品'!$D$1:$AV$1=BL$1)*('白止-S级品'!$D$2:$AV$26)),0)+IFERROR(SUMPRODUCT(('乐容-S级品'!$A$4:$A$32=$B89)*('乐容-S级品'!$L$3:$CA$3=BL$1)*('乐容-S级品'!$L$4:$CA$32)),0)</f>
      </c>
      <c r="BM89" s="280">
        <f>IFERROR(SUMPRODUCT(('控温被PRO-S级品'!$B$2:$B$10=$B89)*('控温被PRO-S级品'!$E$1:$BE$1=BM$1)*('控温被PRO-S级品'!$E$2:$BE$10)),0)+IFERROR(SUMPRODUCT(('冬被-S级品'!$B$2:$B$10=$B89)*('冬被-S级品'!$E$1:$AW$1=BM$1)*('冬被-S级品'!$E$2:$AW$10)),0)+IFERROR(SUMPRODUCT(('白止-S级品'!$A$2:$A$26=$B89)*('白止-S级品'!$D$1:$AV$1=BM$1)*('白止-S级品'!$D$2:$AV$26)),0)+IFERROR(SUMPRODUCT(('乐容-S级品'!$A$4:$A$32=$B89)*('乐容-S级品'!$L$3:$CA$3=BM$1)*('乐容-S级品'!$L$4:$CA$32)),0)</f>
      </c>
      <c r="BN89" s="280">
        <f>IFERROR(SUMPRODUCT(('控温被PRO-S级品'!$B$2:$B$10=$B89)*('控温被PRO-S级品'!$E$1:$BE$1=BN$1)*('控温被PRO-S级品'!$E$2:$BE$10)),0)+IFERROR(SUMPRODUCT(('冬被-S级品'!$B$2:$B$10=$B89)*('冬被-S级品'!$E$1:$AW$1=BN$1)*('冬被-S级品'!$E$2:$AW$10)),0)+IFERROR(SUMPRODUCT(('白止-S级品'!$A$2:$A$26=$B89)*('白止-S级品'!$D$1:$AV$1=BN$1)*('白止-S级品'!$D$2:$AV$26)),0)+IFERROR(SUMPRODUCT(('乐容-S级品'!$A$4:$A$32=$B89)*('乐容-S级品'!$L$3:$CA$3=BN$1)*('乐容-S级品'!$L$4:$CA$32)),0)</f>
      </c>
      <c r="BO89" s="280">
        <f>IFERROR(SUMPRODUCT(('控温被PRO-S级品'!$B$2:$B$10=$B89)*('控温被PRO-S级品'!$E$1:$BE$1=BO$1)*('控温被PRO-S级品'!$E$2:$BE$10)),0)+IFERROR(SUMPRODUCT(('冬被-S级品'!$B$2:$B$10=$B89)*('冬被-S级品'!$E$1:$AW$1=BO$1)*('冬被-S级品'!$E$2:$AW$10)),0)+IFERROR(SUMPRODUCT(('白止-S级品'!$A$2:$A$26=$B89)*('白止-S级品'!$D$1:$AV$1=BO$1)*('白止-S级品'!$D$2:$AV$26)),0)+IFERROR(SUMPRODUCT(('乐容-S级品'!$A$4:$A$32=$B89)*('乐容-S级品'!$L$3:$CA$3=BO$1)*('乐容-S级品'!$L$4:$CA$32)),0)</f>
      </c>
      <c r="BP89" s="280">
        <f>IFERROR(SUMPRODUCT(('控温被PRO-S级品'!$B$2:$B$10=$B89)*('控温被PRO-S级品'!$E$1:$BE$1=BP$1)*('控温被PRO-S级品'!$E$2:$BE$10)),0)+IFERROR(SUMPRODUCT(('冬被-S级品'!$B$2:$B$10=$B89)*('冬被-S级品'!$E$1:$AW$1=BP$1)*('冬被-S级品'!$E$2:$AW$10)),0)+IFERROR(SUMPRODUCT(('白止-S级品'!$A$2:$A$26=$B89)*('白止-S级品'!$D$1:$AV$1=BP$1)*('白止-S级品'!$D$2:$AV$26)),0)+IFERROR(SUMPRODUCT(('乐容-S级品'!$A$4:$A$32=$B89)*('乐容-S级品'!$L$3:$CA$3=BP$1)*('乐容-S级品'!$L$4:$CA$32)),0)</f>
      </c>
      <c r="BQ89" s="280">
        <f>IFERROR(SUMPRODUCT(('控温被PRO-S级品'!$B$2:$B$10=$B89)*('控温被PRO-S级品'!$E$1:$BE$1=BQ$1)*('控温被PRO-S级品'!$E$2:$BE$10)),0)+IFERROR(SUMPRODUCT(('冬被-S级品'!$B$2:$B$10=$B89)*('冬被-S级品'!$E$1:$AW$1=BQ$1)*('冬被-S级品'!$E$2:$AW$10)),0)+IFERROR(SUMPRODUCT(('白止-S级品'!$A$2:$A$26=$B89)*('白止-S级品'!$D$1:$AV$1=BQ$1)*('白止-S级品'!$D$2:$AV$26)),0)+IFERROR(SUMPRODUCT(('乐容-S级品'!$A$4:$A$32=$B89)*('乐容-S级品'!$L$3:$CA$3=BQ$1)*('乐容-S级品'!$L$4:$CA$32)),0)</f>
      </c>
      <c r="BR89" s="280">
        <f>IFERROR(SUMPRODUCT(('控温被PRO-S级品'!$B$2:$B$10=$B89)*('控温被PRO-S级品'!$E$1:$BE$1=BR$1)*('控温被PRO-S级品'!$E$2:$BE$10)),0)+IFERROR(SUMPRODUCT(('冬被-S级品'!$B$2:$B$10=$B89)*('冬被-S级品'!$E$1:$AW$1=BR$1)*('冬被-S级品'!$E$2:$AW$10)),0)+IFERROR(SUMPRODUCT(('白止-S级品'!$A$2:$A$26=$B89)*('白止-S级品'!$D$1:$AV$1=BR$1)*('白止-S级品'!$D$2:$AV$26)),0)+IFERROR(SUMPRODUCT(('乐容-S级品'!$A$4:$A$32=$B89)*('乐容-S级品'!$L$3:$CA$3=BR$1)*('乐容-S级品'!$L$4:$CA$32)),0)</f>
      </c>
      <c r="BS89" s="280">
        <f>IFERROR(SUMPRODUCT(('控温被PRO-S级品'!$B$2:$B$10=$B89)*('控温被PRO-S级品'!$E$1:$BE$1=BS$1)*('控温被PRO-S级品'!$E$2:$BE$10)),0)+IFERROR(SUMPRODUCT(('冬被-S级品'!$B$2:$B$10=$B89)*('冬被-S级品'!$E$1:$AW$1=BS$1)*('冬被-S级品'!$E$2:$AW$10)),0)+IFERROR(SUMPRODUCT(('白止-S级品'!$A$2:$A$26=$B89)*('白止-S级品'!$D$1:$AV$1=BS$1)*('白止-S级品'!$D$2:$AV$26)),0)+IFERROR(SUMPRODUCT(('乐容-S级品'!$A$4:$A$32=$B89)*('乐容-S级品'!$L$3:$CA$3=BS$1)*('乐容-S级品'!$L$4:$CA$32)),0)</f>
      </c>
      <c r="BT89" s="280">
        <f>IFERROR(SUMPRODUCT(('控温被PRO-S级品'!$B$2:$B$10=$B89)*('控温被PRO-S级品'!$E$1:$BE$1=BT$1)*('控温被PRO-S级品'!$E$2:$BE$10)),0)+IFERROR(SUMPRODUCT(('冬被-S级品'!$B$2:$B$10=$B89)*('冬被-S级品'!$E$1:$AW$1=BT$1)*('冬被-S级品'!$E$2:$AW$10)),0)+IFERROR(SUMPRODUCT(('白止-S级品'!$A$2:$A$26=$B89)*('白止-S级品'!$D$1:$AV$1=BT$1)*('白止-S级品'!$D$2:$AV$26)),0)+IFERROR(SUMPRODUCT(('乐容-S级品'!$A$4:$A$32=$B89)*('乐容-S级品'!$L$3:$CA$3=BT$1)*('乐容-S级品'!$L$4:$CA$32)),0)</f>
      </c>
      <c r="BU89" s="280">
        <f>IFERROR(SUMPRODUCT(('控温被PRO-S级品'!$B$2:$B$10=$B89)*('控温被PRO-S级品'!$E$1:$BE$1=BU$1)*('控温被PRO-S级品'!$E$2:$BE$10)),0)+IFERROR(SUMPRODUCT(('冬被-S级品'!$B$2:$B$10=$B89)*('冬被-S级品'!$E$1:$AW$1=BU$1)*('冬被-S级品'!$E$2:$AW$10)),0)+IFERROR(SUMPRODUCT(('白止-S级品'!$A$2:$A$26=$B89)*('白止-S级品'!$D$1:$AV$1=BU$1)*('白止-S级品'!$D$2:$AV$26)),0)+IFERROR(SUMPRODUCT(('乐容-S级品'!$A$4:$A$32=$B89)*('乐容-S级品'!$L$3:$CA$3=BU$1)*('乐容-S级品'!$L$4:$CA$32)),0)</f>
      </c>
      <c r="BV89" s="280">
        <f>IFERROR(SUMPRODUCT(('控温被PRO-S级品'!$B$2:$B$10=$B89)*('控温被PRO-S级品'!$E$1:$BE$1=BV$1)*('控温被PRO-S级品'!$E$2:$BE$10)),0)+IFERROR(SUMPRODUCT(('冬被-S级品'!$B$2:$B$10=$B89)*('冬被-S级品'!$E$1:$AW$1=BV$1)*('冬被-S级品'!$E$2:$AW$10)),0)+IFERROR(SUMPRODUCT(('白止-S级品'!$A$2:$A$26=$B89)*('白止-S级品'!$D$1:$AV$1=BV$1)*('白止-S级品'!$D$2:$AV$26)),0)+IFERROR(SUMPRODUCT(('乐容-S级品'!$A$4:$A$32=$B89)*('乐容-S级品'!$L$3:$CA$3=BV$1)*('乐容-S级品'!$L$4:$CA$32)),0)</f>
      </c>
      <c r="BW89" s="280">
        <f>IFERROR(SUMPRODUCT(('控温被PRO-S级品'!$B$2:$B$10=$B89)*('控温被PRO-S级品'!$E$1:$BE$1=BW$1)*('控温被PRO-S级品'!$E$2:$BE$10)),0)+IFERROR(SUMPRODUCT(('冬被-S级品'!$B$2:$B$10=$B89)*('冬被-S级品'!$E$1:$AW$1=BW$1)*('冬被-S级品'!$E$2:$AW$10)),0)+IFERROR(SUMPRODUCT(('白止-S级品'!$A$2:$A$26=$B89)*('白止-S级品'!$D$1:$AV$1=BW$1)*('白止-S级品'!$D$2:$AV$26)),0)+IFERROR(SUMPRODUCT(('乐容-S级品'!$A$4:$A$32=$B89)*('乐容-S级品'!$L$3:$CA$3=BW$1)*('乐容-S级品'!$L$4:$CA$32)),0)</f>
      </c>
      <c r="BX89" s="280">
        <f>IFERROR(SUMPRODUCT(('控温被PRO-S级品'!$B$2:$B$10=$B89)*('控温被PRO-S级品'!$E$1:$BE$1=BX$1)*('控温被PRO-S级品'!$E$2:$BE$10)),0)+IFERROR(SUMPRODUCT(('冬被-S级品'!$B$2:$B$10=$B89)*('冬被-S级品'!$E$1:$AW$1=BX$1)*('冬被-S级品'!$E$2:$AW$10)),0)+IFERROR(SUMPRODUCT(('白止-S级品'!$A$2:$A$26=$B89)*('白止-S级品'!$D$1:$AV$1=BX$1)*('白止-S级品'!$D$2:$AV$26)),0)+IFERROR(SUMPRODUCT(('乐容-S级品'!$A$4:$A$32=$B89)*('乐容-S级品'!$L$3:$CA$3=BX$1)*('乐容-S级品'!$L$4:$CA$32)),0)</f>
      </c>
      <c r="BY89" s="280">
        <f>IFERROR(SUMPRODUCT(('控温被PRO-S级品'!$B$2:$B$10=$B89)*('控温被PRO-S级品'!$E$1:$BE$1=BY$1)*('控温被PRO-S级品'!$E$2:$BE$10)),0)+IFERROR(SUMPRODUCT(('冬被-S级品'!$B$2:$B$10=$B89)*('冬被-S级品'!$E$1:$AW$1=BY$1)*('冬被-S级品'!$E$2:$AW$10)),0)+IFERROR(SUMPRODUCT(('白止-S级品'!$A$2:$A$26=$B89)*('白止-S级品'!$D$1:$AV$1=BY$1)*('白止-S级品'!$D$2:$AV$26)),0)+IFERROR(SUMPRODUCT(('乐容-S级品'!$A$4:$A$32=$B89)*('乐容-S级品'!$L$3:$CA$3=BY$1)*('乐容-S级品'!$L$4:$CA$32)),0)</f>
      </c>
      <c r="BZ89" s="280">
        <f>IFERROR(SUMPRODUCT(('控温被PRO-S级品'!$B$2:$B$10=$B89)*('控温被PRO-S级品'!$E$1:$BE$1=BZ$1)*('控温被PRO-S级品'!$E$2:$BE$10)),0)+IFERROR(SUMPRODUCT(('冬被-S级品'!$B$2:$B$10=$B89)*('冬被-S级品'!$E$1:$AW$1=BZ$1)*('冬被-S级品'!$E$2:$AW$10)),0)+IFERROR(SUMPRODUCT(('白止-S级品'!$A$2:$A$26=$B89)*('白止-S级品'!$D$1:$AV$1=BZ$1)*('白止-S级品'!$D$2:$AV$26)),0)+IFERROR(SUMPRODUCT(('乐容-S级品'!$A$4:$A$32=$B89)*('乐容-S级品'!$L$3:$CA$3=BZ$1)*('乐容-S级品'!$L$4:$CA$32)),0)</f>
      </c>
      <c r="CA89" s="280">
        <f>IFERROR(SUMPRODUCT(('控温被PRO-S级品'!$B$2:$B$10=$B89)*('控温被PRO-S级品'!$E$1:$BE$1=CA$1)*('控温被PRO-S级品'!$E$2:$BE$10)),0)+IFERROR(SUMPRODUCT(('冬被-S级品'!$B$2:$B$10=$B89)*('冬被-S级品'!$E$1:$AW$1=CA$1)*('冬被-S级品'!$E$2:$AW$10)),0)+IFERROR(SUMPRODUCT(('白止-S级品'!$A$2:$A$26=$B89)*('白止-S级品'!$D$1:$AV$1=CA$1)*('白止-S级品'!$D$2:$AV$26)),0)+IFERROR(SUMPRODUCT(('乐容-S级品'!$A$4:$A$32=$B89)*('乐容-S级品'!$L$3:$CA$3=CA$1)*('乐容-S级品'!$L$4:$CA$32)),0)</f>
      </c>
      <c r="CB89" s="280">
        <f>IFERROR(SUMPRODUCT(('控温被PRO-S级品'!$B$2:$B$10=$B89)*('控温被PRO-S级品'!$E$1:$BE$1=CB$1)*('控温被PRO-S级品'!$E$2:$BE$10)),0)+IFERROR(SUMPRODUCT(('冬被-S级品'!$B$2:$B$10=$B89)*('冬被-S级品'!$E$1:$AW$1=CB$1)*('冬被-S级品'!$E$2:$AW$10)),0)+IFERROR(SUMPRODUCT(('白止-S级品'!$A$2:$A$26=$B89)*('白止-S级品'!$D$1:$AV$1=CB$1)*('白止-S级品'!$D$2:$AV$26)),0)+IFERROR(SUMPRODUCT(('乐容-S级品'!$A$4:$A$32=$B89)*('乐容-S级品'!$L$3:$CA$3=CB$1)*('乐容-S级品'!$L$4:$CA$32)),0)</f>
      </c>
      <c r="CC89" s="280">
        <f>IFERROR(SUMPRODUCT(('控温被PRO-S级品'!$B$2:$B$10=$B89)*('控温被PRO-S级品'!$E$1:$BE$1=CC$1)*('控温被PRO-S级品'!$E$2:$BE$10)),0)+IFERROR(SUMPRODUCT(('冬被-S级品'!$B$2:$B$10=$B89)*('冬被-S级品'!$E$1:$AW$1=CC$1)*('冬被-S级品'!$E$2:$AW$10)),0)+IFERROR(SUMPRODUCT(('白止-S级品'!$A$2:$A$26=$B89)*('白止-S级品'!$D$1:$AV$1=CC$1)*('白止-S级品'!$D$2:$AV$26)),0)+IFERROR(SUMPRODUCT(('乐容-S级品'!$A$4:$A$32=$B89)*('乐容-S级品'!$L$3:$CA$3=CC$1)*('乐容-S级品'!$L$4:$CA$32)),0)</f>
      </c>
      <c r="CD89" s="280">
        <f>IFERROR(SUMPRODUCT(('控温被PRO-S级品'!$B$2:$B$10=$B89)*('控温被PRO-S级品'!$E$1:$BE$1=CD$1)*('控温被PRO-S级品'!$E$2:$BE$10)),0)+IFERROR(SUMPRODUCT(('冬被-S级品'!$B$2:$B$10=$B89)*('冬被-S级品'!$E$1:$AW$1=CD$1)*('冬被-S级品'!$E$2:$AW$10)),0)+IFERROR(SUMPRODUCT(('白止-S级品'!$A$2:$A$26=$B89)*('白止-S级品'!$D$1:$AV$1=CD$1)*('白止-S级品'!$D$2:$AV$26)),0)+IFERROR(SUMPRODUCT(('乐容-S级品'!$A$4:$A$32=$B89)*('乐容-S级品'!$L$3:$CA$3=CD$1)*('乐容-S级品'!$L$4:$CA$32)),0)</f>
      </c>
      <c r="CE89" s="280">
        <f>IFERROR(SUMPRODUCT(('控温被PRO-S级品'!$B$2:$B$10=$B89)*('控温被PRO-S级品'!$E$1:$BE$1=CE$1)*('控温被PRO-S级品'!$E$2:$BE$10)),0)+IFERROR(SUMPRODUCT(('冬被-S级品'!$B$2:$B$10=$B89)*('冬被-S级品'!$E$1:$AW$1=CE$1)*('冬被-S级品'!$E$2:$AW$10)),0)+IFERROR(SUMPRODUCT(('白止-S级品'!$A$2:$A$26=$B89)*('白止-S级品'!$D$1:$AV$1=CE$1)*('白止-S级品'!$D$2:$AV$26)),0)+IFERROR(SUMPRODUCT(('乐容-S级品'!$A$4:$A$32=$B89)*('乐容-S级品'!$L$3:$CA$3=CE$1)*('乐容-S级品'!$L$4:$CA$32)),0)</f>
      </c>
      <c r="CF89" s="280">
        <f>IFERROR(SUMPRODUCT(('控温被PRO-S级品'!$B$2:$B$10=$B89)*('控温被PRO-S级品'!$E$1:$BE$1=CF$1)*('控温被PRO-S级品'!$E$2:$BE$10)),0)+IFERROR(SUMPRODUCT(('冬被-S级品'!$B$2:$B$10=$B89)*('冬被-S级品'!$E$1:$AW$1=CF$1)*('冬被-S级品'!$E$2:$AW$10)),0)+IFERROR(SUMPRODUCT(('白止-S级品'!$A$2:$A$26=$B89)*('白止-S级品'!$D$1:$AV$1=CF$1)*('白止-S级品'!$D$2:$AV$26)),0)+IFERROR(SUMPRODUCT(('乐容-S级品'!$A$4:$A$32=$B89)*('乐容-S级品'!$L$3:$CA$3=CF$1)*('乐容-S级品'!$L$4:$CA$32)),0)</f>
      </c>
      <c r="CG89" s="280">
        <f>IFERROR(SUMPRODUCT(('控温被PRO-S级品'!$B$2:$B$10=$B89)*('控温被PRO-S级品'!$E$1:$BE$1=CG$1)*('控温被PRO-S级品'!$E$2:$BE$10)),0)+IFERROR(SUMPRODUCT(('冬被-S级品'!$B$2:$B$10=$B89)*('冬被-S级品'!$E$1:$AW$1=CG$1)*('冬被-S级品'!$E$2:$AW$10)),0)+IFERROR(SUMPRODUCT(('白止-S级品'!$A$2:$A$26=$B89)*('白止-S级品'!$D$1:$AV$1=CG$1)*('白止-S级品'!$D$2:$AV$26)),0)+IFERROR(SUMPRODUCT(('乐容-S级品'!$A$4:$A$32=$B89)*('乐容-S级品'!$L$3:$CA$3=CG$1)*('乐容-S级品'!$L$4:$CA$32)),0)</f>
      </c>
      <c r="CH89" s="280">
        <f>IFERROR(SUMPRODUCT(('控温被PRO-S级品'!$B$2:$B$10=$B89)*('控温被PRO-S级品'!$E$1:$BE$1=CH$1)*('控温被PRO-S级品'!$E$2:$BE$10)),0)+IFERROR(SUMPRODUCT(('冬被-S级品'!$B$2:$B$10=$B89)*('冬被-S级品'!$E$1:$AW$1=CH$1)*('冬被-S级品'!$E$2:$AW$10)),0)+IFERROR(SUMPRODUCT(('白止-S级品'!$A$2:$A$26=$B89)*('白止-S级品'!$D$1:$AV$1=CH$1)*('白止-S级品'!$D$2:$AV$26)),0)+IFERROR(SUMPRODUCT(('乐容-S级品'!$A$4:$A$32=$B89)*('乐容-S级品'!$L$3:$CA$3=CH$1)*('乐容-S级品'!$L$4:$CA$32)),0)</f>
      </c>
      <c r="CI89" s="280">
        <f>IFERROR(SUMPRODUCT(('控温被PRO-S级品'!$B$2:$B$10=$B89)*('控温被PRO-S级品'!$E$1:$BE$1=CI$1)*('控温被PRO-S级品'!$E$2:$BE$10)),0)+IFERROR(SUMPRODUCT(('冬被-S级品'!$B$2:$B$10=$B89)*('冬被-S级品'!$E$1:$AW$1=CI$1)*('冬被-S级品'!$E$2:$AW$10)),0)+IFERROR(SUMPRODUCT(('白止-S级品'!$A$2:$A$26=$B89)*('白止-S级品'!$D$1:$AV$1=CI$1)*('白止-S级品'!$D$2:$AV$26)),0)+IFERROR(SUMPRODUCT(('乐容-S级品'!$A$4:$A$32=$B89)*('乐容-S级品'!$L$3:$CA$3=CI$1)*('乐容-S级品'!$L$4:$CA$32)),0)</f>
      </c>
      <c r="CJ89" s="280">
        <f>IFERROR(SUMPRODUCT(('控温被PRO-S级品'!$B$2:$B$10=$B89)*('控温被PRO-S级品'!$E$1:$BE$1=CJ$1)*('控温被PRO-S级品'!$E$2:$BE$10)),0)+IFERROR(SUMPRODUCT(('冬被-S级品'!$B$2:$B$10=$B89)*('冬被-S级品'!$E$1:$AW$1=CJ$1)*('冬被-S级品'!$E$2:$AW$10)),0)+IFERROR(SUMPRODUCT(('白止-S级品'!$A$2:$A$26=$B89)*('白止-S级品'!$D$1:$AV$1=CJ$1)*('白止-S级品'!$D$2:$AV$26)),0)+IFERROR(SUMPRODUCT(('乐容-S级品'!$A$4:$A$32=$B89)*('乐容-S级品'!$L$3:$CA$3=CJ$1)*('乐容-S级品'!$L$4:$CA$32)),0)</f>
      </c>
      <c r="CK89" s="280">
        <f>IFERROR(SUMPRODUCT(('控温被PRO-S级品'!$B$2:$B$10=$B89)*('控温被PRO-S级品'!$E$1:$BE$1=CK$1)*('控温被PRO-S级品'!$E$2:$BE$10)),0)+IFERROR(SUMPRODUCT(('冬被-S级品'!$B$2:$B$10=$B89)*('冬被-S级品'!$E$1:$AW$1=CK$1)*('冬被-S级品'!$E$2:$AW$10)),0)+IFERROR(SUMPRODUCT(('白止-S级品'!$A$2:$A$26=$B89)*('白止-S级品'!$D$1:$AV$1=CK$1)*('白止-S级品'!$D$2:$AV$26)),0)+IFERROR(SUMPRODUCT(('乐容-S级品'!$A$4:$A$32=$B89)*('乐容-S级品'!$L$3:$CA$3=CK$1)*('乐容-S级品'!$L$4:$CA$32)),0)</f>
      </c>
      <c r="CL89" s="280">
        <f>IFERROR(SUMPRODUCT(('控温被PRO-S级品'!$B$2:$B$10=$B89)*('控温被PRO-S级品'!$E$1:$BE$1=CL$1)*('控温被PRO-S级品'!$E$2:$BE$10)),0)+IFERROR(SUMPRODUCT(('冬被-S级品'!$B$2:$B$10=$B89)*('冬被-S级品'!$E$1:$AW$1=CL$1)*('冬被-S级品'!$E$2:$AW$10)),0)+IFERROR(SUMPRODUCT(('白止-S级品'!$A$2:$A$26=$B89)*('白止-S级品'!$D$1:$AV$1=CL$1)*('白止-S级品'!$D$2:$AV$26)),0)+IFERROR(SUMPRODUCT(('乐容-S级品'!$A$4:$A$32=$B89)*('乐容-S级品'!$L$3:$CA$3=CL$1)*('乐容-S级品'!$L$4:$CA$32)),0)</f>
      </c>
      <c r="CM89" s="280">
        <f>IFERROR(SUMPRODUCT(('控温被PRO-S级品'!$B$2:$B$10=$B89)*('控温被PRO-S级品'!$E$1:$BE$1=CM$1)*('控温被PRO-S级品'!$E$2:$BE$10)),0)+IFERROR(SUMPRODUCT(('冬被-S级品'!$B$2:$B$10=$B89)*('冬被-S级品'!$E$1:$AW$1=CM$1)*('冬被-S级品'!$E$2:$AW$10)),0)+IFERROR(SUMPRODUCT(('白止-S级品'!$A$2:$A$26=$B89)*('白止-S级品'!$D$1:$AV$1=CM$1)*('白止-S级品'!$D$2:$AV$26)),0)+IFERROR(SUMPRODUCT(('乐容-S级品'!$A$4:$A$32=$B89)*('乐容-S级品'!$L$3:$CA$3=CM$1)*('乐容-S级品'!$L$4:$CA$32)),0)</f>
      </c>
      <c r="CN89" s="280">
        <f>IFERROR(SUMPRODUCT(('控温被PRO-S级品'!$B$2:$B$10=$B89)*('控温被PRO-S级品'!$E$1:$BE$1=CN$1)*('控温被PRO-S级品'!$E$2:$BE$10)),0)+IFERROR(SUMPRODUCT(('冬被-S级品'!$B$2:$B$10=$B89)*('冬被-S级品'!$E$1:$AW$1=CN$1)*('冬被-S级品'!$E$2:$AW$10)),0)+IFERROR(SUMPRODUCT(('白止-S级品'!$A$2:$A$26=$B89)*('白止-S级品'!$D$1:$AV$1=CN$1)*('白止-S级品'!$D$2:$AV$26)),0)+IFERROR(SUMPRODUCT(('乐容-S级品'!$A$4:$A$32=$B89)*('乐容-S级品'!$L$3:$CA$3=CN$1)*('乐容-S级品'!$L$4:$CA$32)),0)</f>
      </c>
      <c r="CO89" s="280">
        <f>IFERROR(SUMPRODUCT(('控温被PRO-S级品'!$B$2:$B$10=$B89)*('控温被PRO-S级品'!$E$1:$BE$1=CO$1)*('控温被PRO-S级品'!$E$2:$BE$10)),0)+IFERROR(SUMPRODUCT(('冬被-S级品'!$B$2:$B$10=$B89)*('冬被-S级品'!$E$1:$AW$1=CO$1)*('冬被-S级品'!$E$2:$AW$10)),0)+IFERROR(SUMPRODUCT(('白止-S级品'!$A$2:$A$26=$B89)*('白止-S级品'!$D$1:$AV$1=CO$1)*('白止-S级品'!$D$2:$AV$26)),0)+IFERROR(SUMPRODUCT(('乐容-S级品'!$A$4:$A$32=$B89)*('乐容-S级品'!$L$3:$CA$3=CO$1)*('乐容-S级品'!$L$4:$CA$32)),0)</f>
      </c>
      <c r="CP89" s="280">
        <f>IFERROR(SUMPRODUCT(('控温被PRO-S级品'!$B$2:$B$10=$B89)*('控温被PRO-S级品'!$E$1:$BE$1=CP$1)*('控温被PRO-S级品'!$E$2:$BE$10)),0)+IFERROR(SUMPRODUCT(('冬被-S级品'!$B$2:$B$10=$B89)*('冬被-S级品'!$E$1:$AW$1=CP$1)*('冬被-S级品'!$E$2:$AW$10)),0)+IFERROR(SUMPRODUCT(('白止-S级品'!$A$2:$A$26=$B89)*('白止-S级品'!$D$1:$AV$1=CP$1)*('白止-S级品'!$D$2:$AV$26)),0)+IFERROR(SUMPRODUCT(('乐容-S级品'!$A$4:$A$32=$B89)*('乐容-S级品'!$L$3:$CA$3=CP$1)*('乐容-S级品'!$L$4:$CA$32)),0)</f>
      </c>
      <c r="CQ89" s="280">
        <f>IFERROR(SUMPRODUCT(('控温被PRO-S级品'!$B$2:$B$10=$B89)*('控温被PRO-S级品'!$E$1:$BE$1=CQ$1)*('控温被PRO-S级品'!$E$2:$BE$10)),0)+IFERROR(SUMPRODUCT(('冬被-S级品'!$B$2:$B$10=$B89)*('冬被-S级品'!$E$1:$AW$1=CQ$1)*('冬被-S级品'!$E$2:$AW$10)),0)+IFERROR(SUMPRODUCT(('白止-S级品'!$A$2:$A$26=$B89)*('白止-S级品'!$D$1:$AV$1=CQ$1)*('白止-S级品'!$D$2:$AV$26)),0)+IFERROR(SUMPRODUCT(('乐容-S级品'!$A$4:$A$32=$B89)*('乐容-S级品'!$L$3:$CA$3=CQ$1)*('乐容-S级品'!$L$4:$CA$32)),0)</f>
      </c>
      <c r="CR89" s="280">
        <f>IFERROR(SUMPRODUCT(('控温被PRO-S级品'!$B$2:$B$10=$B89)*('控温被PRO-S级品'!$E$1:$BE$1=CR$1)*('控温被PRO-S级品'!$E$2:$BE$10)),0)+IFERROR(SUMPRODUCT(('冬被-S级品'!$B$2:$B$10=$B89)*('冬被-S级品'!$E$1:$AW$1=CR$1)*('冬被-S级品'!$E$2:$AW$10)),0)+IFERROR(SUMPRODUCT(('白止-S级品'!$A$2:$A$26=$B89)*('白止-S级品'!$D$1:$AV$1=CR$1)*('白止-S级品'!$D$2:$AV$26)),0)+IFERROR(SUMPRODUCT(('乐容-S级品'!$A$4:$A$32=$B89)*('乐容-S级品'!$L$3:$CA$3=CR$1)*('乐容-S级品'!$L$4:$CA$32)),0)</f>
      </c>
      <c r="CS89" s="280">
        <f>IFERROR(SUMPRODUCT(('控温被PRO-S级品'!$B$2:$B$10=$B89)*('控温被PRO-S级品'!$E$1:$BE$1=CS$1)*('控温被PRO-S级品'!$E$2:$BE$10)),0)+IFERROR(SUMPRODUCT(('冬被-S级品'!$B$2:$B$10=$B89)*('冬被-S级品'!$E$1:$AW$1=CS$1)*('冬被-S级品'!$E$2:$AW$10)),0)+IFERROR(SUMPRODUCT(('白止-S级品'!$A$2:$A$26=$B89)*('白止-S级品'!$D$1:$AV$1=CS$1)*('白止-S级品'!$D$2:$AV$26)),0)+IFERROR(SUMPRODUCT(('乐容-S级品'!$A$4:$A$32=$B89)*('乐容-S级品'!$L$3:$CA$3=CS$1)*('乐容-S级品'!$L$4:$CA$32)),0)</f>
      </c>
      <c r="CT89" s="280">
        <f>IFERROR(SUMPRODUCT(('控温被PRO-S级品'!$B$2:$B$10=$B89)*('控温被PRO-S级品'!$E$1:$BE$1=CT$1)*('控温被PRO-S级品'!$E$2:$BE$10)),0)+IFERROR(SUMPRODUCT(('冬被-S级品'!$B$2:$B$10=$B89)*('冬被-S级品'!$E$1:$AW$1=CT$1)*('冬被-S级品'!$E$2:$AW$10)),0)+IFERROR(SUMPRODUCT(('白止-S级品'!$A$2:$A$26=$B89)*('白止-S级品'!$D$1:$AV$1=CT$1)*('白止-S级品'!$D$2:$AV$26)),0)+IFERROR(SUMPRODUCT(('乐容-S级品'!$A$4:$A$32=$B89)*('乐容-S级品'!$L$3:$CA$3=CT$1)*('乐容-S级品'!$L$4:$CA$32)),0)</f>
      </c>
      <c r="CU89" s="280">
        <f>IFERROR(SUMPRODUCT(('控温被PRO-S级品'!$B$2:$B$10=$B89)*('控温被PRO-S级品'!$E$1:$BE$1=CU$1)*('控温被PRO-S级品'!$E$2:$BE$10)),0)+IFERROR(SUMPRODUCT(('冬被-S级品'!$B$2:$B$10=$B89)*('冬被-S级品'!$E$1:$AW$1=CU$1)*('冬被-S级品'!$E$2:$AW$10)),0)+IFERROR(SUMPRODUCT(('白止-S级品'!$A$2:$A$26=$B89)*('白止-S级品'!$D$1:$AV$1=CU$1)*('白止-S级品'!$D$2:$AV$26)),0)+IFERROR(SUMPRODUCT(('乐容-S级品'!$A$4:$A$32=$B89)*('乐容-S级品'!$L$3:$CA$3=CU$1)*('乐容-S级品'!$L$4:$CA$32)),0)</f>
      </c>
      <c r="CV89" s="280">
        <f>IFERROR(SUMPRODUCT(('控温被PRO-S级品'!$B$2:$B$10=$B89)*('控温被PRO-S级品'!$E$1:$BE$1=CV$1)*('控温被PRO-S级品'!$E$2:$BE$10)),0)+IFERROR(SUMPRODUCT(('冬被-S级品'!$B$2:$B$10=$B89)*('冬被-S级品'!$E$1:$AW$1=CV$1)*('冬被-S级品'!$E$2:$AW$10)),0)+IFERROR(SUMPRODUCT(('白止-S级品'!$A$2:$A$26=$B89)*('白止-S级品'!$D$1:$AV$1=CV$1)*('白止-S级品'!$D$2:$AV$26)),0)+IFERROR(SUMPRODUCT(('乐容-S级品'!$A$4:$A$32=$B89)*('乐容-S级品'!$L$3:$CA$3=CV$1)*('乐容-S级品'!$L$4:$CA$32)),0)</f>
      </c>
      <c r="CW89" s="280">
        <f>IFERROR(SUMPRODUCT(('控温被PRO-S级品'!$B$2:$B$10=$B89)*('控温被PRO-S级品'!$E$1:$BE$1=CW$1)*('控温被PRO-S级品'!$E$2:$BE$10)),0)+IFERROR(SUMPRODUCT(('冬被-S级品'!$B$2:$B$10=$B89)*('冬被-S级品'!$E$1:$AW$1=CW$1)*('冬被-S级品'!$E$2:$AW$10)),0)+IFERROR(SUMPRODUCT(('白止-S级品'!$A$2:$A$26=$B89)*('白止-S级品'!$D$1:$AV$1=CW$1)*('白止-S级品'!$D$2:$AV$26)),0)+IFERROR(SUMPRODUCT(('乐容-S级品'!$A$4:$A$32=$B89)*('乐容-S级品'!$L$3:$CA$3=CW$1)*('乐容-S级品'!$L$4:$CA$32)),0)</f>
      </c>
      <c r="CX89" s="280">
        <f>IFERROR(SUMPRODUCT(('控温被PRO-S级品'!$B$2:$B$10=$B89)*('控温被PRO-S级品'!$E$1:$BE$1=CX$1)*('控温被PRO-S级品'!$E$2:$BE$10)),0)+IFERROR(SUMPRODUCT(('冬被-S级品'!$B$2:$B$10=$B89)*('冬被-S级品'!$E$1:$AW$1=CX$1)*('冬被-S级品'!$E$2:$AW$10)),0)+IFERROR(SUMPRODUCT(('白止-S级品'!$A$2:$A$26=$B89)*('白止-S级品'!$D$1:$AV$1=CX$1)*('白止-S级品'!$D$2:$AV$26)),0)+IFERROR(SUMPRODUCT(('乐容-S级品'!$A$4:$A$32=$B89)*('乐容-S级品'!$L$3:$CA$3=CX$1)*('乐容-S级品'!$L$4:$CA$32)),0)</f>
      </c>
      <c r="CY89" s="280">
        <f>IFERROR(SUMPRODUCT(('控温被PRO-S级品'!$B$2:$B$10=$B89)*('控温被PRO-S级品'!$E$1:$BE$1=CY$1)*('控温被PRO-S级品'!$E$2:$BE$10)),0)+IFERROR(SUMPRODUCT(('冬被-S级品'!$B$2:$B$10=$B89)*('冬被-S级品'!$E$1:$AW$1=CY$1)*('冬被-S级品'!$E$2:$AW$10)),0)+IFERROR(SUMPRODUCT(('白止-S级品'!$A$2:$A$26=$B89)*('白止-S级品'!$D$1:$AV$1=CY$1)*('白止-S级品'!$D$2:$AV$26)),0)+IFERROR(SUMPRODUCT(('乐容-S级品'!$A$4:$A$32=$B89)*('乐容-S级品'!$L$3:$CA$3=CY$1)*('乐容-S级品'!$L$4:$CA$32)),0)</f>
      </c>
      <c r="CZ89" s="280">
        <f>IFERROR(SUMPRODUCT(('控温被PRO-S级品'!$B$2:$B$10=$B89)*('控温被PRO-S级品'!$E$1:$BE$1=CZ$1)*('控温被PRO-S级品'!$E$2:$BE$10)),0)+IFERROR(SUMPRODUCT(('冬被-S级品'!$B$2:$B$10=$B89)*('冬被-S级品'!$E$1:$AW$1=CZ$1)*('冬被-S级品'!$E$2:$AW$10)),0)+IFERROR(SUMPRODUCT(('白止-S级品'!$A$2:$A$26=$B89)*('白止-S级品'!$D$1:$AV$1=CZ$1)*('白止-S级品'!$D$2:$AV$26)),0)+IFERROR(SUMPRODUCT(('乐容-S级品'!$A$4:$A$32=$B89)*('乐容-S级品'!$L$3:$CA$3=CZ$1)*('乐容-S级品'!$L$4:$CA$32)),0)</f>
      </c>
      <c r="DA89" s="280">
        <f>IFERROR(SUMPRODUCT(('控温被PRO-S级品'!$B$2:$B$10=$B89)*('控温被PRO-S级品'!$E$1:$BE$1=DA$1)*('控温被PRO-S级品'!$E$2:$BE$10)),0)+IFERROR(SUMPRODUCT(('冬被-S级品'!$B$2:$B$10=$B89)*('冬被-S级品'!$E$1:$AW$1=DA$1)*('冬被-S级品'!$E$2:$AW$10)),0)+IFERROR(SUMPRODUCT(('白止-S级品'!$A$2:$A$26=$B89)*('白止-S级品'!$D$1:$AV$1=DA$1)*('白止-S级品'!$D$2:$AV$26)),0)+IFERROR(SUMPRODUCT(('乐容-S级品'!$A$4:$A$32=$B89)*('乐容-S级品'!$L$3:$CA$3=DA$1)*('乐容-S级品'!$L$4:$CA$32)),0)</f>
      </c>
      <c r="DB89" s="280">
        <f>IFERROR(SUMPRODUCT(('控温被PRO-S级品'!$B$2:$B$10=$B89)*('控温被PRO-S级品'!$E$1:$BE$1=DB$1)*('控温被PRO-S级品'!$E$2:$BE$10)),0)+IFERROR(SUMPRODUCT(('冬被-S级品'!$B$2:$B$10=$B89)*('冬被-S级品'!$E$1:$AW$1=DB$1)*('冬被-S级品'!$E$2:$AW$10)),0)+IFERROR(SUMPRODUCT(('白止-S级品'!$A$2:$A$26=$B89)*('白止-S级品'!$D$1:$AV$1=DB$1)*('白止-S级品'!$D$2:$AV$26)),0)+IFERROR(SUMPRODUCT(('乐容-S级品'!$A$4:$A$32=$B89)*('乐容-S级品'!$L$3:$CA$3=DB$1)*('乐容-S级品'!$L$4:$CA$32)),0)</f>
      </c>
      <c r="DC89" s="280">
        <f>IFERROR(SUMPRODUCT(('控温被PRO-S级品'!$B$2:$B$10=$B89)*('控温被PRO-S级品'!$E$1:$BE$1=DC$1)*('控温被PRO-S级品'!$E$2:$BE$10)),0)+IFERROR(SUMPRODUCT(('冬被-S级品'!$B$2:$B$10=$B89)*('冬被-S级品'!$E$1:$AW$1=DC$1)*('冬被-S级品'!$E$2:$AW$10)),0)+IFERROR(SUMPRODUCT(('白止-S级品'!$A$2:$A$26=$B89)*('白止-S级品'!$D$1:$AV$1=DC$1)*('白止-S级品'!$D$2:$AV$26)),0)+IFERROR(SUMPRODUCT(('乐容-S级品'!$A$4:$A$32=$B89)*('乐容-S级品'!$L$3:$CA$3=DC$1)*('乐容-S级品'!$L$4:$CA$32)),0)</f>
      </c>
      <c r="DD89" s="280">
        <f>IFERROR(SUMPRODUCT(('控温被PRO-S级品'!$B$2:$B$10=$B89)*('控温被PRO-S级品'!$E$1:$BE$1=DD$1)*('控温被PRO-S级品'!$E$2:$BE$10)),0)+IFERROR(SUMPRODUCT(('冬被-S级品'!$B$2:$B$10=$B89)*('冬被-S级品'!$E$1:$AW$1=DD$1)*('冬被-S级品'!$E$2:$AW$10)),0)+IFERROR(SUMPRODUCT(('白止-S级品'!$A$2:$A$26=$B89)*('白止-S级品'!$D$1:$AV$1=DD$1)*('白止-S级品'!$D$2:$AV$26)),0)+IFERROR(SUMPRODUCT(('乐容-S级品'!$A$4:$A$32=$B89)*('乐容-S级品'!$L$3:$CA$3=DD$1)*('乐容-S级品'!$L$4:$CA$32)),0)</f>
      </c>
      <c r="DE89" s="280">
        <f>IFERROR(SUMPRODUCT(('控温被PRO-S级品'!$B$2:$B$10=$B89)*('控温被PRO-S级品'!$E$1:$BE$1=DE$1)*('控温被PRO-S级品'!$E$2:$BE$10)),0)+IFERROR(SUMPRODUCT(('冬被-S级品'!$B$2:$B$10=$B89)*('冬被-S级品'!$E$1:$AW$1=DE$1)*('冬被-S级品'!$E$2:$AW$10)),0)+IFERROR(SUMPRODUCT(('白止-S级品'!$A$2:$A$26=$B89)*('白止-S级品'!$D$1:$AV$1=DE$1)*('白止-S级品'!$D$2:$AV$26)),0)+IFERROR(SUMPRODUCT(('乐容-S级品'!$A$4:$A$32=$B89)*('乐容-S级品'!$L$3:$CA$3=DE$1)*('乐容-S级品'!$L$4:$CA$32)),0)</f>
      </c>
      <c r="DF89" s="280">
        <f>IFERROR(SUMPRODUCT(('控温被PRO-S级品'!$B$2:$B$10=$B89)*('控温被PRO-S级品'!$E$1:$BE$1=DF$1)*('控温被PRO-S级品'!$E$2:$BE$10)),0)+IFERROR(SUMPRODUCT(('冬被-S级品'!$B$2:$B$10=$B89)*('冬被-S级品'!$E$1:$AW$1=DF$1)*('冬被-S级品'!$E$2:$AW$10)),0)+IFERROR(SUMPRODUCT(('白止-S级品'!$A$2:$A$26=$B89)*('白止-S级品'!$D$1:$AV$1=DF$1)*('白止-S级品'!$D$2:$AV$26)),0)+IFERROR(SUMPRODUCT(('乐容-S级品'!$A$4:$A$32=$B89)*('乐容-S级品'!$L$3:$CA$3=DF$1)*('乐容-S级品'!$L$4:$CA$32)),0)</f>
      </c>
      <c r="DG89" s="280">
        <f>IFERROR(SUMPRODUCT(('控温被PRO-S级品'!$B$2:$B$10=$B89)*('控温被PRO-S级品'!$E$1:$BE$1=DG$1)*('控温被PRO-S级品'!$E$2:$BE$10)),0)+IFERROR(SUMPRODUCT(('冬被-S级品'!$B$2:$B$10=$B89)*('冬被-S级品'!$E$1:$AW$1=DG$1)*('冬被-S级品'!$E$2:$AW$10)),0)+IFERROR(SUMPRODUCT(('白止-S级品'!$A$2:$A$26=$B89)*('白止-S级品'!$D$1:$AV$1=DG$1)*('白止-S级品'!$D$2:$AV$26)),0)+IFERROR(SUMPRODUCT(('乐容-S级品'!$A$4:$A$32=$B89)*('乐容-S级品'!$L$3:$CA$3=DG$1)*('乐容-S级品'!$L$4:$CA$32)),0)</f>
      </c>
      <c r="DH89" s="280">
        <f>IFERROR(SUMPRODUCT(('控温被PRO-S级品'!$B$2:$B$10=$B89)*('控温被PRO-S级品'!$E$1:$BE$1=DH$1)*('控温被PRO-S级品'!$E$2:$BE$10)),0)+IFERROR(SUMPRODUCT(('冬被-S级品'!$B$2:$B$10=$B89)*('冬被-S级品'!$E$1:$AW$1=DH$1)*('冬被-S级品'!$E$2:$AW$10)),0)+IFERROR(SUMPRODUCT(('白止-S级品'!$A$2:$A$26=$B89)*('白止-S级品'!$D$1:$AV$1=DH$1)*('白止-S级品'!$D$2:$AV$26)),0)+IFERROR(SUMPRODUCT(('乐容-S级品'!$A$4:$A$32=$B89)*('乐容-S级品'!$L$3:$CA$3=DH$1)*('乐容-S级品'!$L$4:$CA$32)),0)</f>
      </c>
      <c r="DI89" s="280">
        <f>IFERROR(SUMPRODUCT(('控温被PRO-S级品'!$B$2:$B$10=$B89)*('控温被PRO-S级品'!$E$1:$BE$1=DI$1)*('控温被PRO-S级品'!$E$2:$BE$10)),0)+IFERROR(SUMPRODUCT(('冬被-S级品'!$B$2:$B$10=$B89)*('冬被-S级品'!$E$1:$AW$1=DI$1)*('冬被-S级品'!$E$2:$AW$10)),0)+IFERROR(SUMPRODUCT(('白止-S级品'!$A$2:$A$26=$B89)*('白止-S级品'!$D$1:$AV$1=DI$1)*('白止-S级品'!$D$2:$AV$26)),0)+IFERROR(SUMPRODUCT(('乐容-S级品'!$A$4:$A$32=$B89)*('乐容-S级品'!$L$3:$CA$3=DI$1)*('乐容-S级品'!$L$4:$CA$32)),0)</f>
      </c>
      <c r="DJ89" s="280">
        <f>IFERROR(SUMPRODUCT(('控温被PRO-S级品'!$B$2:$B$10=$B89)*('控温被PRO-S级品'!$E$1:$BE$1=DJ$1)*('控温被PRO-S级品'!$E$2:$BE$10)),0)+IFERROR(SUMPRODUCT(('冬被-S级品'!$B$2:$B$10=$B89)*('冬被-S级品'!$E$1:$AW$1=DJ$1)*('冬被-S级品'!$E$2:$AW$10)),0)+IFERROR(SUMPRODUCT(('白止-S级品'!$A$2:$A$26=$B89)*('白止-S级品'!$D$1:$AV$1=DJ$1)*('白止-S级品'!$D$2:$AV$26)),0)+IFERROR(SUMPRODUCT(('乐容-S级品'!$A$4:$A$32=$B89)*('乐容-S级品'!$L$3:$CA$3=DJ$1)*('乐容-S级品'!$L$4:$CA$32)),0)</f>
      </c>
      <c r="DK89" s="280"/>
      <c r="DL89" s="280"/>
      <c r="DM89" s="280"/>
      <c r="DN89" s="280"/>
      <c r="DO89" s="280"/>
      <c r="DP89" s="280"/>
      <c r="DQ89" s="280"/>
      <c r="DR89" s="280"/>
      <c r="DS89" s="280"/>
      <c r="DT89" s="280"/>
      <c r="DU89" s="280"/>
      <c r="DV89" s="280"/>
      <c r="DW89" s="280">
        <f>VLOOKUP(B89,'系统编码规格'!A:C,3,FALSE)</f>
      </c>
      <c r="DX89" s="280"/>
      <c r="DY89" s="280"/>
      <c r="DZ89" s="280"/>
      <c r="EA89" s="280"/>
      <c r="EB89" s="280"/>
      <c r="EC89" s="280"/>
      <c r="ED89" s="280"/>
      <c r="EE89" s="280"/>
      <c r="EF89" s="280"/>
      <c r="EG89" s="280"/>
      <c r="EH89" s="280"/>
      <c r="EI89" s="280"/>
      <c r="EJ89" s="280"/>
      <c r="EK89" s="280"/>
      <c r="EL89" s="280"/>
      <c r="EM89" s="280"/>
      <c r="EN89" s="280"/>
      <c r="EO89" s="280"/>
      <c r="EP89" s="280"/>
      <c r="EQ89" s="280"/>
      <c r="ER89" s="280"/>
      <c r="ES89" s="280"/>
      <c r="ET89" s="280"/>
      <c r="EU89" s="280"/>
      <c r="EV89" s="280"/>
      <c r="EW89" s="280"/>
      <c r="EX89" s="280"/>
      <c r="EY89" s="280"/>
      <c r="EZ89" s="280"/>
      <c r="FA89" s="280"/>
      <c r="FB89" s="280"/>
      <c r="FC89" s="280"/>
      <c r="FD89" s="280"/>
      <c r="FE89" s="280"/>
      <c r="FF89" s="280"/>
      <c r="FG89" s="280"/>
      <c r="FH89" s="280"/>
      <c r="FI89" s="280"/>
      <c r="FJ89" s="280"/>
      <c r="FK89" s="280"/>
      <c r="FL89" s="280"/>
      <c r="FM89" s="280"/>
      <c r="FN89" s="280"/>
      <c r="FO89" s="280"/>
      <c r="FP89" s="280"/>
      <c r="FQ89" s="280"/>
      <c r="FR89" s="280"/>
      <c r="FS89" s="280"/>
      <c r="FT89" s="280"/>
      <c r="FU89" s="280"/>
      <c r="FV89" s="280"/>
      <c r="FW89" s="280"/>
      <c r="FX89" s="280"/>
      <c r="FY89" s="280"/>
      <c r="FZ89" s="280"/>
      <c r="GA89" s="280"/>
      <c r="GB89" s="280"/>
      <c r="GC89" s="280"/>
      <c r="GD89" s="280"/>
      <c r="GE89" s="280"/>
      <c r="GF89" s="280"/>
      <c r="GG89" s="280"/>
      <c r="GH89" s="280"/>
      <c r="GI89" s="280"/>
      <c r="GJ89" s="280"/>
      <c r="GK89" s="280"/>
      <c r="GL89" s="280"/>
      <c r="GM89" s="280"/>
      <c r="GN89" s="280"/>
      <c r="GO89" s="280"/>
      <c r="GP89" s="280"/>
      <c r="GQ89" s="280"/>
      <c r="GR89" s="280"/>
      <c r="GS89" s="280"/>
      <c r="GT89" s="280"/>
      <c r="GU89" s="280"/>
      <c r="GV89" s="280"/>
    </row>
    <row r="90">
      <c r="A90" s="309" t="str">
        <v>乐容</v>
      </c>
      <c r="B90" s="310" t="str">
        <v>0101100112-1.8-LS60</v>
      </c>
      <c r="C90" s="309" t="str">
        <v>αTOUR PLANET 裸棉四件套</v>
      </c>
      <c r="D90" s="309" t="str">
        <v>裸色-60*40-1.8m</v>
      </c>
      <c r="E90">
        <f>SUM(F90:GX90)</f>
      </c>
      <c r="F90" s="280">
        <f>IFERROR(SUMPRODUCT(('控温被PRO-S级品'!$B$2:$B$10=$B90)*('控温被PRO-S级品'!$E$1:$BE$1=F$1)*('控温被PRO-S级品'!$E$2:$BE$10)),0)+IFERROR(SUMPRODUCT(('冬被-S级品'!$B$2:$B$10=$B90)*('冬被-S级品'!$E$1:$AW$1=F$1)*('冬被-S级品'!$E$2:$AW$10)),0)+IFERROR(SUMPRODUCT(('白止-S级品'!$A$2:$A$26=$B90)*('白止-S级品'!$D$1:$AV$1=F$1)*('白止-S级品'!$D$2:$AV$26)),0)+IFERROR(SUMPRODUCT(('乐容-S级品'!$A$4:$A$32=$B90)*('乐容-S级品'!$L$3:$CA$3=F$1)*('乐容-S级品'!$L$4:$CA$32)),0)</f>
      </c>
      <c r="G90" s="280">
        <f>IFERROR(SUMPRODUCT(('控温被PRO-S级品'!$B$2:$B$10=$B90)*('控温被PRO-S级品'!$E$1:$BE$1=G$1)*('控温被PRO-S级品'!$E$2:$BE$10)),0)+IFERROR(SUMPRODUCT(('冬被-S级品'!$B$2:$B$10=$B90)*('冬被-S级品'!$E$1:$AW$1=G$1)*('冬被-S级品'!$E$2:$AW$10)),0)+IFERROR(SUMPRODUCT(('白止-S级品'!$A$2:$A$26=$B90)*('白止-S级品'!$D$1:$AV$1=G$1)*('白止-S级品'!$D$2:$AV$26)),0)+IFERROR(SUMPRODUCT(('乐容-S级品'!$A$4:$A$32=$B90)*('乐容-S级品'!$L$3:$CA$3=G$1)*('乐容-S级品'!$L$4:$CA$32)),0)</f>
      </c>
      <c r="H90" s="280">
        <f>IFERROR(SUMPRODUCT(('控温被PRO-S级品'!$B$2:$B$10=$B90)*('控温被PRO-S级品'!$E$1:$BE$1=H$1)*('控温被PRO-S级品'!$E$2:$BE$10)),0)+IFERROR(SUMPRODUCT(('冬被-S级品'!$B$2:$B$10=$B90)*('冬被-S级品'!$E$1:$AW$1=H$1)*('冬被-S级品'!$E$2:$AW$10)),0)+IFERROR(SUMPRODUCT(('白止-S级品'!$A$2:$A$26=$B90)*('白止-S级品'!$D$1:$AV$1=H$1)*('白止-S级品'!$D$2:$AV$26)),0)+IFERROR(SUMPRODUCT(('乐容-S级品'!$A$4:$A$32=$B90)*('乐容-S级品'!$L$3:$CA$3=H$1)*('乐容-S级品'!$L$4:$CA$32)),0)</f>
      </c>
      <c r="I90" s="280">
        <f>IFERROR(SUMPRODUCT(('控温被PRO-S级品'!$B$2:$B$10=$B90)*('控温被PRO-S级品'!$E$1:$BE$1=I$1)*('控温被PRO-S级品'!$E$2:$BE$10)),0)+IFERROR(SUMPRODUCT(('冬被-S级品'!$B$2:$B$10=$B90)*('冬被-S级品'!$E$1:$AW$1=I$1)*('冬被-S级品'!$E$2:$AW$10)),0)+IFERROR(SUMPRODUCT(('白止-S级品'!$A$2:$A$26=$B90)*('白止-S级品'!$D$1:$AV$1=I$1)*('白止-S级品'!$D$2:$AV$26)),0)+IFERROR(SUMPRODUCT(('乐容-S级品'!$A$4:$A$32=$B90)*('乐容-S级品'!$L$3:$CA$3=I$1)*('乐容-S级品'!$L$4:$CA$32)),0)</f>
      </c>
      <c r="J90" s="280">
        <f>IFERROR(SUMPRODUCT(('控温被PRO-S级品'!$B$2:$B$10=$B90)*('控温被PRO-S级品'!$E$1:$BE$1=J$1)*('控温被PRO-S级品'!$E$2:$BE$10)),0)+IFERROR(SUMPRODUCT(('冬被-S级品'!$B$2:$B$10=$B90)*('冬被-S级品'!$E$1:$AW$1=J$1)*('冬被-S级品'!$E$2:$AW$10)),0)+IFERROR(SUMPRODUCT(('白止-S级品'!$A$2:$A$26=$B90)*('白止-S级品'!$D$1:$AV$1=J$1)*('白止-S级品'!$D$2:$AV$26)),0)+IFERROR(SUMPRODUCT(('乐容-S级品'!$A$4:$A$32=$B90)*('乐容-S级品'!$L$3:$CA$3=J$1)*('乐容-S级品'!$L$4:$CA$32)),0)</f>
      </c>
      <c r="K90" s="280">
        <f>IFERROR(SUMPRODUCT(('控温被PRO-S级品'!$B$2:$B$10=$B90)*('控温被PRO-S级品'!$E$1:$BE$1=K$1)*('控温被PRO-S级品'!$E$2:$BE$10)),0)+IFERROR(SUMPRODUCT(('冬被-S级品'!$B$2:$B$10=$B90)*('冬被-S级品'!$E$1:$AW$1=K$1)*('冬被-S级品'!$E$2:$AW$10)),0)+IFERROR(SUMPRODUCT(('白止-S级品'!$A$2:$A$26=$B90)*('白止-S级品'!$D$1:$AV$1=K$1)*('白止-S级品'!$D$2:$AV$26)),0)+IFERROR(SUMPRODUCT(('乐容-S级品'!$A$4:$A$32=$B90)*('乐容-S级品'!$L$3:$CA$3=K$1)*('乐容-S级品'!$L$4:$CA$32)),0)</f>
      </c>
      <c r="L90" s="280">
        <f>IFERROR(SUMPRODUCT(('控温被PRO-S级品'!$B$2:$B$10=$B90)*('控温被PRO-S级品'!$E$1:$BE$1=L$1)*('控温被PRO-S级品'!$E$2:$BE$10)),0)+IFERROR(SUMPRODUCT(('冬被-S级品'!$B$2:$B$10=$B90)*('冬被-S级品'!$E$1:$AW$1=L$1)*('冬被-S级品'!$E$2:$AW$10)),0)+IFERROR(SUMPRODUCT(('白止-S级品'!$A$2:$A$26=$B90)*('白止-S级品'!$D$1:$AV$1=L$1)*('白止-S级品'!$D$2:$AV$26)),0)+IFERROR(SUMPRODUCT(('乐容-S级品'!$A$4:$A$32=$B90)*('乐容-S级品'!$L$3:$CA$3=L$1)*('乐容-S级品'!$L$4:$CA$32)),0)</f>
      </c>
      <c r="M90" s="280">
        <f>IFERROR(SUMPRODUCT(('控温被PRO-S级品'!$B$2:$B$10=$B90)*('控温被PRO-S级品'!$E$1:$BE$1=M$1)*('控温被PRO-S级品'!$E$2:$BE$10)),0)+IFERROR(SUMPRODUCT(('冬被-S级品'!$B$2:$B$10=$B90)*('冬被-S级品'!$E$1:$AW$1=M$1)*('冬被-S级品'!$E$2:$AW$10)),0)+IFERROR(SUMPRODUCT(('白止-S级品'!$A$2:$A$26=$B90)*('白止-S级品'!$D$1:$AV$1=M$1)*('白止-S级品'!$D$2:$AV$26)),0)+IFERROR(SUMPRODUCT(('乐容-S级品'!$A$4:$A$32=$B90)*('乐容-S级品'!$L$3:$CA$3=M$1)*('乐容-S级品'!$L$4:$CA$32)),0)</f>
      </c>
      <c r="N90" s="280">
        <f>IFERROR(SUMPRODUCT(('控温被PRO-S级品'!$B$2:$B$10=$B90)*('控温被PRO-S级品'!$E$1:$BE$1=N$1)*('控温被PRO-S级品'!$E$2:$BE$10)),0)+IFERROR(SUMPRODUCT(('冬被-S级品'!$B$2:$B$10=$B90)*('冬被-S级品'!$E$1:$AW$1=N$1)*('冬被-S级品'!$E$2:$AW$10)),0)+IFERROR(SUMPRODUCT(('白止-S级品'!$A$2:$A$26=$B90)*('白止-S级品'!$D$1:$AV$1=N$1)*('白止-S级品'!$D$2:$AV$26)),0)+IFERROR(SUMPRODUCT(('乐容-S级品'!$A$4:$A$32=$B90)*('乐容-S级品'!$L$3:$CA$3=N$1)*('乐容-S级品'!$L$4:$CA$32)),0)</f>
      </c>
      <c r="O90" s="280">
        <f>IFERROR(SUMPRODUCT(('控温被PRO-S级品'!$B$2:$B$10=$B90)*('控温被PRO-S级品'!$E$1:$BE$1=O$1)*('控温被PRO-S级品'!$E$2:$BE$10)),0)+IFERROR(SUMPRODUCT(('冬被-S级品'!$B$2:$B$10=$B90)*('冬被-S级品'!$E$1:$AW$1=O$1)*('冬被-S级品'!$E$2:$AW$10)),0)+IFERROR(SUMPRODUCT(('白止-S级品'!$A$2:$A$26=$B90)*('白止-S级品'!$D$1:$AV$1=O$1)*('白止-S级品'!$D$2:$AV$26)),0)+IFERROR(SUMPRODUCT(('乐容-S级品'!$A$4:$A$32=$B90)*('乐容-S级品'!$L$3:$CA$3=O$1)*('乐容-S级品'!$L$4:$CA$32)),0)</f>
      </c>
      <c r="P90" s="280">
        <f>IFERROR(SUMPRODUCT(('控温被PRO-S级品'!$B$2:$B$10=$B90)*('控温被PRO-S级品'!$E$1:$BE$1=P$1)*('控温被PRO-S级品'!$E$2:$BE$10)),0)+IFERROR(SUMPRODUCT(('冬被-S级品'!$B$2:$B$10=$B90)*('冬被-S级品'!$E$1:$AW$1=P$1)*('冬被-S级品'!$E$2:$AW$10)),0)+IFERROR(SUMPRODUCT(('白止-S级品'!$A$2:$A$26=$B90)*('白止-S级品'!$D$1:$AV$1=P$1)*('白止-S级品'!$D$2:$AV$26)),0)+IFERROR(SUMPRODUCT(('乐容-S级品'!$A$4:$A$32=$B90)*('乐容-S级品'!$L$3:$CA$3=P$1)*('乐容-S级品'!$L$4:$CA$32)),0)</f>
      </c>
      <c r="Q90" s="280">
        <f>IFERROR(SUMPRODUCT(('控温被PRO-S级品'!$B$2:$B$10=$B90)*('控温被PRO-S级品'!$E$1:$BE$1=Q$1)*('控温被PRO-S级品'!$E$2:$BE$10)),0)+IFERROR(SUMPRODUCT(('冬被-S级品'!$B$2:$B$10=$B90)*('冬被-S级品'!$E$1:$AW$1=Q$1)*('冬被-S级品'!$E$2:$AW$10)),0)+IFERROR(SUMPRODUCT(('白止-S级品'!$A$2:$A$26=$B90)*('白止-S级品'!$D$1:$AV$1=Q$1)*('白止-S级品'!$D$2:$AV$26)),0)+IFERROR(SUMPRODUCT(('乐容-S级品'!$A$4:$A$32=$B90)*('乐容-S级品'!$L$3:$CA$3=Q$1)*('乐容-S级品'!$L$4:$CA$32)),0)</f>
      </c>
      <c r="R90" s="280">
        <f>IFERROR(SUMPRODUCT(('控温被PRO-S级品'!$B$2:$B$10=$B90)*('控温被PRO-S级品'!$E$1:$BE$1=R$1)*('控温被PRO-S级品'!$E$2:$BE$10)),0)+IFERROR(SUMPRODUCT(('冬被-S级品'!$B$2:$B$10=$B90)*('冬被-S级品'!$E$1:$AW$1=R$1)*('冬被-S级品'!$E$2:$AW$10)),0)+IFERROR(SUMPRODUCT(('白止-S级品'!$A$2:$A$26=$B90)*('白止-S级品'!$D$1:$AV$1=R$1)*('白止-S级品'!$D$2:$AV$26)),0)+IFERROR(SUMPRODUCT(('乐容-S级品'!$A$4:$A$32=$B90)*('乐容-S级品'!$L$3:$CA$3=R$1)*('乐容-S级品'!$L$4:$CA$32)),0)</f>
      </c>
      <c r="S90" s="280">
        <f>IFERROR(SUMPRODUCT(('控温被PRO-S级品'!$B$2:$B$10=$B90)*('控温被PRO-S级品'!$E$1:$BE$1=S$1)*('控温被PRO-S级品'!$E$2:$BE$10)),0)+IFERROR(SUMPRODUCT(('冬被-S级品'!$B$2:$B$10=$B90)*('冬被-S级品'!$E$1:$AW$1=S$1)*('冬被-S级品'!$E$2:$AW$10)),0)+IFERROR(SUMPRODUCT(('白止-S级品'!$A$2:$A$26=$B90)*('白止-S级品'!$D$1:$AV$1=S$1)*('白止-S级品'!$D$2:$AV$26)),0)+IFERROR(SUMPRODUCT(('乐容-S级品'!$A$4:$A$32=$B90)*('乐容-S级品'!$L$3:$CA$3=S$1)*('乐容-S级品'!$L$4:$CA$32)),0)</f>
      </c>
      <c r="T90" s="280">
        <f>IFERROR(SUMPRODUCT(('控温被PRO-S级品'!$B$2:$B$10=$B90)*('控温被PRO-S级品'!$E$1:$BE$1=T$1)*('控温被PRO-S级品'!$E$2:$BE$10)),0)+IFERROR(SUMPRODUCT(('冬被-S级品'!$B$2:$B$10=$B90)*('冬被-S级品'!$E$1:$AW$1=T$1)*('冬被-S级品'!$E$2:$AW$10)),0)+IFERROR(SUMPRODUCT(('白止-S级品'!$A$2:$A$26=$B90)*('白止-S级品'!$D$1:$AV$1=T$1)*('白止-S级品'!$D$2:$AV$26)),0)+IFERROR(SUMPRODUCT(('乐容-S级品'!$A$4:$A$32=$B90)*('乐容-S级品'!$L$3:$CA$3=T$1)*('乐容-S级品'!$L$4:$CA$32)),0)</f>
      </c>
      <c r="U90" s="280">
        <f>IFERROR(SUMPRODUCT(('控温被PRO-S级品'!$B$2:$B$10=$B90)*('控温被PRO-S级品'!$E$1:$BE$1=U$1)*('控温被PRO-S级品'!$E$2:$BE$10)),0)+IFERROR(SUMPRODUCT(('冬被-S级品'!$B$2:$B$10=$B90)*('冬被-S级品'!$E$1:$AW$1=U$1)*('冬被-S级品'!$E$2:$AW$10)),0)+IFERROR(SUMPRODUCT(('白止-S级品'!$A$2:$A$26=$B90)*('白止-S级品'!$D$1:$AV$1=U$1)*('白止-S级品'!$D$2:$AV$26)),0)+IFERROR(SUMPRODUCT(('乐容-S级品'!$A$4:$A$32=$B90)*('乐容-S级品'!$L$3:$CA$3=U$1)*('乐容-S级品'!$L$4:$CA$32)),0)</f>
      </c>
      <c r="V90" s="280">
        <f>IFERROR(SUMPRODUCT(('控温被PRO-S级品'!$B$2:$B$10=$B90)*('控温被PRO-S级品'!$E$1:$BE$1=V$1)*('控温被PRO-S级品'!$E$2:$BE$10)),0)+IFERROR(SUMPRODUCT(('冬被-S级品'!$B$2:$B$10=$B90)*('冬被-S级品'!$E$1:$AW$1=V$1)*('冬被-S级品'!$E$2:$AW$10)),0)+IFERROR(SUMPRODUCT(('白止-S级品'!$A$2:$A$26=$B90)*('白止-S级品'!$D$1:$AV$1=V$1)*('白止-S级品'!$D$2:$AV$26)),0)+IFERROR(SUMPRODUCT(('乐容-S级品'!$A$4:$A$32=$B90)*('乐容-S级品'!$L$3:$CA$3=V$1)*('乐容-S级品'!$L$4:$CA$32)),0)</f>
      </c>
      <c r="W90" s="280">
        <f>IFERROR(SUMPRODUCT(('控温被PRO-S级品'!$B$2:$B$10=$B90)*('控温被PRO-S级品'!$E$1:$BE$1=W$1)*('控温被PRO-S级品'!$E$2:$BE$10)),0)+IFERROR(SUMPRODUCT(('冬被-S级品'!$B$2:$B$10=$B90)*('冬被-S级品'!$E$1:$AW$1=W$1)*('冬被-S级品'!$E$2:$AW$10)),0)+IFERROR(SUMPRODUCT(('白止-S级品'!$A$2:$A$26=$B90)*('白止-S级品'!$D$1:$AV$1=W$1)*('白止-S级品'!$D$2:$AV$26)),0)+IFERROR(SUMPRODUCT(('乐容-S级品'!$A$4:$A$32=$B90)*('乐容-S级品'!$L$3:$CA$3=W$1)*('乐容-S级品'!$L$4:$CA$32)),0)</f>
      </c>
      <c r="X90" s="280">
        <f>IFERROR(SUMPRODUCT(('控温被PRO-S级品'!$B$2:$B$10=$B90)*('控温被PRO-S级品'!$E$1:$BE$1=X$1)*('控温被PRO-S级品'!$E$2:$BE$10)),0)+IFERROR(SUMPRODUCT(('冬被-S级品'!$B$2:$B$10=$B90)*('冬被-S级品'!$E$1:$AW$1=X$1)*('冬被-S级品'!$E$2:$AW$10)),0)+IFERROR(SUMPRODUCT(('白止-S级品'!$A$2:$A$26=$B90)*('白止-S级品'!$D$1:$AV$1=X$1)*('白止-S级品'!$D$2:$AV$26)),0)+IFERROR(SUMPRODUCT(('乐容-S级品'!$A$4:$A$32=$B90)*('乐容-S级品'!$L$3:$CA$3=X$1)*('乐容-S级品'!$L$4:$CA$32)),0)</f>
      </c>
      <c r="Y90" s="280">
        <f>IFERROR(SUMPRODUCT(('控温被PRO-S级品'!$B$2:$B$10=$B90)*('控温被PRO-S级品'!$E$1:$BE$1=Y$1)*('控温被PRO-S级品'!$E$2:$BE$10)),0)+IFERROR(SUMPRODUCT(('冬被-S级品'!$B$2:$B$10=$B90)*('冬被-S级品'!$E$1:$AW$1=Y$1)*('冬被-S级品'!$E$2:$AW$10)),0)+IFERROR(SUMPRODUCT(('白止-S级品'!$A$2:$A$26=$B90)*('白止-S级品'!$D$1:$AV$1=Y$1)*('白止-S级品'!$D$2:$AV$26)),0)+IFERROR(SUMPRODUCT(('乐容-S级品'!$A$4:$A$32=$B90)*('乐容-S级品'!$L$3:$CA$3=Y$1)*('乐容-S级品'!$L$4:$CA$32)),0)</f>
      </c>
      <c r="Z90" s="280">
        <f>IFERROR(SUMPRODUCT(('控温被PRO-S级品'!$B$2:$B$10=$B90)*('控温被PRO-S级品'!$E$1:$BE$1=Z$1)*('控温被PRO-S级品'!$E$2:$BE$10)),0)+IFERROR(SUMPRODUCT(('冬被-S级品'!$B$2:$B$10=$B90)*('冬被-S级品'!$E$1:$AW$1=Z$1)*('冬被-S级品'!$E$2:$AW$10)),0)+IFERROR(SUMPRODUCT(('白止-S级品'!$A$2:$A$26=$B90)*('白止-S级品'!$D$1:$AV$1=Z$1)*('白止-S级品'!$D$2:$AV$26)),0)+IFERROR(SUMPRODUCT(('乐容-S级品'!$A$4:$A$32=$B90)*('乐容-S级品'!$L$3:$CA$3=Z$1)*('乐容-S级品'!$L$4:$CA$32)),0)</f>
      </c>
      <c r="AA90" s="280">
        <f>IFERROR(SUMPRODUCT(('控温被PRO-S级品'!$B$2:$B$10=$B90)*('控温被PRO-S级品'!$E$1:$BE$1=AA$1)*('控温被PRO-S级品'!$E$2:$BE$10)),0)+IFERROR(SUMPRODUCT(('冬被-S级品'!$B$2:$B$10=$B90)*('冬被-S级品'!$E$1:$AW$1=AA$1)*('冬被-S级品'!$E$2:$AW$10)),0)+IFERROR(SUMPRODUCT(('白止-S级品'!$A$2:$A$26=$B90)*('白止-S级品'!$D$1:$AV$1=AA$1)*('白止-S级品'!$D$2:$AV$26)),0)+IFERROR(SUMPRODUCT(('乐容-S级品'!$A$4:$A$32=$B90)*('乐容-S级品'!$L$3:$CA$3=AA$1)*('乐容-S级品'!$L$4:$CA$32)),0)</f>
      </c>
      <c r="AB90" s="280">
        <f>IFERROR(SUMPRODUCT(('控温被PRO-S级品'!$B$2:$B$10=$B90)*('控温被PRO-S级品'!$E$1:$BE$1=AB$1)*('控温被PRO-S级品'!$E$2:$BE$10)),0)+IFERROR(SUMPRODUCT(('冬被-S级品'!$B$2:$B$10=$B90)*('冬被-S级品'!$E$1:$AW$1=AB$1)*('冬被-S级品'!$E$2:$AW$10)),0)+IFERROR(SUMPRODUCT(('白止-S级品'!$A$2:$A$26=$B90)*('白止-S级品'!$D$1:$AV$1=AB$1)*('白止-S级品'!$D$2:$AV$26)),0)+IFERROR(SUMPRODUCT(('乐容-S级品'!$A$4:$A$32=$B90)*('乐容-S级品'!$L$3:$CA$3=AB$1)*('乐容-S级品'!$L$4:$CA$32)),0)</f>
      </c>
      <c r="AC90" s="280">
        <f>IFERROR(SUMPRODUCT(('控温被PRO-S级品'!$B$2:$B$10=$B90)*('控温被PRO-S级品'!$E$1:$BE$1=AC$1)*('控温被PRO-S级品'!$E$2:$BE$10)),0)+IFERROR(SUMPRODUCT(('冬被-S级品'!$B$2:$B$10=$B90)*('冬被-S级品'!$E$1:$AW$1=AC$1)*('冬被-S级品'!$E$2:$AW$10)),0)+IFERROR(SUMPRODUCT(('白止-S级品'!$A$2:$A$26=$B90)*('白止-S级品'!$D$1:$AV$1=AC$1)*('白止-S级品'!$D$2:$AV$26)),0)+IFERROR(SUMPRODUCT(('乐容-S级品'!$A$4:$A$32=$B90)*('乐容-S级品'!$L$3:$CA$3=AC$1)*('乐容-S级品'!$L$4:$CA$32)),0)</f>
      </c>
      <c r="AD90" s="280">
        <f>IFERROR(SUMPRODUCT(('控温被PRO-S级品'!$B$2:$B$10=$B90)*('控温被PRO-S级品'!$E$1:$BE$1=AD$1)*('控温被PRO-S级品'!$E$2:$BE$10)),0)+IFERROR(SUMPRODUCT(('冬被-S级品'!$B$2:$B$10=$B90)*('冬被-S级品'!$E$1:$AW$1=AD$1)*('冬被-S级品'!$E$2:$AW$10)),0)+IFERROR(SUMPRODUCT(('白止-S级品'!$A$2:$A$26=$B90)*('白止-S级品'!$D$1:$AV$1=AD$1)*('白止-S级品'!$D$2:$AV$26)),0)+IFERROR(SUMPRODUCT(('乐容-S级品'!$A$4:$A$32=$B90)*('乐容-S级品'!$L$3:$CA$3=AD$1)*('乐容-S级品'!$L$4:$CA$32)),0)</f>
      </c>
      <c r="AE90" s="280">
        <f>IFERROR(SUMPRODUCT(('控温被PRO-S级品'!$B$2:$B$10=$B90)*('控温被PRO-S级品'!$E$1:$BE$1=AE$1)*('控温被PRO-S级品'!$E$2:$BE$10)),0)+IFERROR(SUMPRODUCT(('冬被-S级品'!$B$2:$B$10=$B90)*('冬被-S级品'!$E$1:$AW$1=AE$1)*('冬被-S级品'!$E$2:$AW$10)),0)+IFERROR(SUMPRODUCT(('白止-S级品'!$A$2:$A$26=$B90)*('白止-S级品'!$D$1:$AV$1=AE$1)*('白止-S级品'!$D$2:$AV$26)),0)+IFERROR(SUMPRODUCT(('乐容-S级品'!$A$4:$A$32=$B90)*('乐容-S级品'!$L$3:$CA$3=AE$1)*('乐容-S级品'!$L$4:$CA$32)),0)</f>
      </c>
      <c r="AF90" s="280">
        <f>IFERROR(SUMPRODUCT(('控温被PRO-S级品'!$B$2:$B$10=$B90)*('控温被PRO-S级品'!$E$1:$BE$1=AF$1)*('控温被PRO-S级品'!$E$2:$BE$10)),0)+IFERROR(SUMPRODUCT(('冬被-S级品'!$B$2:$B$10=$B90)*('冬被-S级品'!$E$1:$AW$1=AF$1)*('冬被-S级品'!$E$2:$AW$10)),0)+IFERROR(SUMPRODUCT(('白止-S级品'!$A$2:$A$26=$B90)*('白止-S级品'!$D$1:$AV$1=AF$1)*('白止-S级品'!$D$2:$AV$26)),0)+IFERROR(SUMPRODUCT(('乐容-S级品'!$A$4:$A$32=$B90)*('乐容-S级品'!$L$3:$CA$3=AF$1)*('乐容-S级品'!$L$4:$CA$32)),0)</f>
      </c>
      <c r="AG90" s="280">
        <f>IFERROR(SUMPRODUCT(('控温被PRO-S级品'!$B$2:$B$10=$B90)*('控温被PRO-S级品'!$E$1:$BE$1=AG$1)*('控温被PRO-S级品'!$E$2:$BE$10)),0)+IFERROR(SUMPRODUCT(('冬被-S级品'!$B$2:$B$10=$B90)*('冬被-S级品'!$E$1:$AW$1=AG$1)*('冬被-S级品'!$E$2:$AW$10)),0)+IFERROR(SUMPRODUCT(('白止-S级品'!$A$2:$A$26=$B90)*('白止-S级品'!$D$1:$AV$1=AG$1)*('白止-S级品'!$D$2:$AV$26)),0)+IFERROR(SUMPRODUCT(('乐容-S级品'!$A$4:$A$32=$B90)*('乐容-S级品'!$L$3:$CA$3=AG$1)*('乐容-S级品'!$L$4:$CA$32)),0)</f>
      </c>
      <c r="AH90" s="280">
        <f>IFERROR(SUMPRODUCT(('控温被PRO-S级品'!$B$2:$B$10=$B90)*('控温被PRO-S级品'!$E$1:$BE$1=AH$1)*('控温被PRO-S级品'!$E$2:$BE$10)),0)+IFERROR(SUMPRODUCT(('冬被-S级品'!$B$2:$B$10=$B90)*('冬被-S级品'!$E$1:$AW$1=AH$1)*('冬被-S级品'!$E$2:$AW$10)),0)+IFERROR(SUMPRODUCT(('白止-S级品'!$A$2:$A$26=$B90)*('白止-S级品'!$D$1:$AV$1=AH$1)*('白止-S级品'!$D$2:$AV$26)),0)+IFERROR(SUMPRODUCT(('乐容-S级品'!$A$4:$A$32=$B90)*('乐容-S级品'!$L$3:$CA$3=AH$1)*('乐容-S级品'!$L$4:$CA$32)),0)</f>
      </c>
      <c r="AI90" s="280">
        <f>IFERROR(SUMPRODUCT(('控温被PRO-S级品'!$B$2:$B$10=$B90)*('控温被PRO-S级品'!$E$1:$BE$1=AI$1)*('控温被PRO-S级品'!$E$2:$BE$10)),0)+IFERROR(SUMPRODUCT(('冬被-S级品'!$B$2:$B$10=$B90)*('冬被-S级品'!$E$1:$AW$1=AI$1)*('冬被-S级品'!$E$2:$AW$10)),0)+IFERROR(SUMPRODUCT(('白止-S级品'!$A$2:$A$26=$B90)*('白止-S级品'!$D$1:$AV$1=AI$1)*('白止-S级品'!$D$2:$AV$26)),0)+IFERROR(SUMPRODUCT(('乐容-S级品'!$A$4:$A$32=$B90)*('乐容-S级品'!$L$3:$CA$3=AI$1)*('乐容-S级品'!$L$4:$CA$32)),0)</f>
      </c>
      <c r="AJ90" s="280">
        <f>IFERROR(SUMPRODUCT(('控温被PRO-S级品'!$B$2:$B$10=$B90)*('控温被PRO-S级品'!$E$1:$BE$1=AJ$1)*('控温被PRO-S级品'!$E$2:$BE$10)),0)+IFERROR(SUMPRODUCT(('冬被-S级品'!$B$2:$B$10=$B90)*('冬被-S级品'!$E$1:$AW$1=AJ$1)*('冬被-S级品'!$E$2:$AW$10)),0)+IFERROR(SUMPRODUCT(('白止-S级品'!$A$2:$A$26=$B90)*('白止-S级品'!$D$1:$AV$1=AJ$1)*('白止-S级品'!$D$2:$AV$26)),0)+IFERROR(SUMPRODUCT(('乐容-S级品'!$A$4:$A$32=$B90)*('乐容-S级品'!$L$3:$CA$3=AJ$1)*('乐容-S级品'!$L$4:$CA$32)),0)</f>
      </c>
      <c r="AK90" s="280">
        <f>IFERROR(SUMPRODUCT(('控温被PRO-S级品'!$B$2:$B$10=$B90)*('控温被PRO-S级品'!$E$1:$BE$1=AK$1)*('控温被PRO-S级品'!$E$2:$BE$10)),0)+IFERROR(SUMPRODUCT(('冬被-S级品'!$B$2:$B$10=$B90)*('冬被-S级品'!$E$1:$AW$1=AK$1)*('冬被-S级品'!$E$2:$AW$10)),0)+IFERROR(SUMPRODUCT(('白止-S级品'!$A$2:$A$26=$B90)*('白止-S级品'!$D$1:$AV$1=AK$1)*('白止-S级品'!$D$2:$AV$26)),0)+IFERROR(SUMPRODUCT(('乐容-S级品'!$A$4:$A$32=$B90)*('乐容-S级品'!$L$3:$CA$3=AK$1)*('乐容-S级品'!$L$4:$CA$32)),0)</f>
      </c>
      <c r="AL90" s="280">
        <f>IFERROR(SUMPRODUCT(('控温被PRO-S级品'!$B$2:$B$10=$B90)*('控温被PRO-S级品'!$E$1:$BE$1=AL$1)*('控温被PRO-S级品'!$E$2:$BE$10)),0)+IFERROR(SUMPRODUCT(('冬被-S级品'!$B$2:$B$10=$B90)*('冬被-S级品'!$E$1:$AW$1=AL$1)*('冬被-S级品'!$E$2:$AW$10)),0)+IFERROR(SUMPRODUCT(('白止-S级品'!$A$2:$A$26=$B90)*('白止-S级品'!$D$1:$AV$1=AL$1)*('白止-S级品'!$D$2:$AV$26)),0)+IFERROR(SUMPRODUCT(('乐容-S级品'!$A$4:$A$32=$B90)*('乐容-S级品'!$L$3:$CA$3=AL$1)*('乐容-S级品'!$L$4:$CA$32)),0)</f>
      </c>
      <c r="AM90" s="280">
        <f>IFERROR(SUMPRODUCT(('控温被PRO-S级品'!$B$2:$B$10=$B90)*('控温被PRO-S级品'!$E$1:$BE$1=AM$1)*('控温被PRO-S级品'!$E$2:$BE$10)),0)+IFERROR(SUMPRODUCT(('冬被-S级品'!$B$2:$B$10=$B90)*('冬被-S级品'!$E$1:$AW$1=AM$1)*('冬被-S级品'!$E$2:$AW$10)),0)+IFERROR(SUMPRODUCT(('白止-S级品'!$A$2:$A$26=$B90)*('白止-S级品'!$D$1:$AV$1=AM$1)*('白止-S级品'!$D$2:$AV$26)),0)+IFERROR(SUMPRODUCT(('乐容-S级品'!$A$4:$A$32=$B90)*('乐容-S级品'!$L$3:$CA$3=AM$1)*('乐容-S级品'!$L$4:$CA$32)),0)</f>
      </c>
      <c r="AN90" s="280">
        <f>IFERROR(SUMPRODUCT(('控温被PRO-S级品'!$B$2:$B$10=$B90)*('控温被PRO-S级品'!$E$1:$BE$1=AN$1)*('控温被PRO-S级品'!$E$2:$BE$10)),0)+IFERROR(SUMPRODUCT(('冬被-S级品'!$B$2:$B$10=$B90)*('冬被-S级品'!$E$1:$AW$1=AN$1)*('冬被-S级品'!$E$2:$AW$10)),0)+IFERROR(SUMPRODUCT(('白止-S级品'!$A$2:$A$26=$B90)*('白止-S级品'!$D$1:$AV$1=AN$1)*('白止-S级品'!$D$2:$AV$26)),0)+IFERROR(SUMPRODUCT(('乐容-S级品'!$A$4:$A$32=$B90)*('乐容-S级品'!$L$3:$CA$3=AN$1)*('乐容-S级品'!$L$4:$CA$32)),0)</f>
      </c>
      <c r="AO90" s="280">
        <f>IFERROR(SUMPRODUCT(('控温被PRO-S级品'!$B$2:$B$10=$B90)*('控温被PRO-S级品'!$E$1:$BE$1=AO$1)*('控温被PRO-S级品'!$E$2:$BE$10)),0)+IFERROR(SUMPRODUCT(('冬被-S级品'!$B$2:$B$10=$B90)*('冬被-S级品'!$E$1:$AW$1=AO$1)*('冬被-S级品'!$E$2:$AW$10)),0)+IFERROR(SUMPRODUCT(('白止-S级品'!$A$2:$A$26=$B90)*('白止-S级品'!$D$1:$AV$1=AO$1)*('白止-S级品'!$D$2:$AV$26)),0)+IFERROR(SUMPRODUCT(('乐容-S级品'!$A$4:$A$32=$B90)*('乐容-S级品'!$L$3:$CA$3=AO$1)*('乐容-S级品'!$L$4:$CA$32)),0)</f>
      </c>
      <c r="AP90" s="280">
        <f>IFERROR(SUMPRODUCT(('控温被PRO-S级品'!$B$2:$B$10=$B90)*('控温被PRO-S级品'!$E$1:$BE$1=AP$1)*('控温被PRO-S级品'!$E$2:$BE$10)),0)+IFERROR(SUMPRODUCT(('冬被-S级品'!$B$2:$B$10=$B90)*('冬被-S级品'!$E$1:$AW$1=AP$1)*('冬被-S级品'!$E$2:$AW$10)),0)+IFERROR(SUMPRODUCT(('白止-S级品'!$A$2:$A$26=$B90)*('白止-S级品'!$D$1:$AV$1=AP$1)*('白止-S级品'!$D$2:$AV$26)),0)+IFERROR(SUMPRODUCT(('乐容-S级品'!$A$4:$A$32=$B90)*('乐容-S级品'!$L$3:$CA$3=AP$1)*('乐容-S级品'!$L$4:$CA$32)),0)</f>
      </c>
      <c r="AQ90" s="280">
        <f>IFERROR(SUMPRODUCT(('控温被PRO-S级品'!$B$2:$B$10=$B90)*('控温被PRO-S级品'!$E$1:$BE$1=AQ$1)*('控温被PRO-S级品'!$E$2:$BE$10)),0)+IFERROR(SUMPRODUCT(('冬被-S级品'!$B$2:$B$10=$B90)*('冬被-S级品'!$E$1:$AW$1=AQ$1)*('冬被-S级品'!$E$2:$AW$10)),0)+IFERROR(SUMPRODUCT(('白止-S级品'!$A$2:$A$26=$B90)*('白止-S级品'!$D$1:$AV$1=AQ$1)*('白止-S级品'!$D$2:$AV$26)),0)+IFERROR(SUMPRODUCT(('乐容-S级品'!$A$4:$A$32=$B90)*('乐容-S级品'!$L$3:$CA$3=AQ$1)*('乐容-S级品'!$L$4:$CA$32)),0)</f>
      </c>
      <c r="AR90" s="280">
        <f>IFERROR(SUMPRODUCT(('控温被PRO-S级品'!$B$2:$B$10=$B90)*('控温被PRO-S级品'!$E$1:$BE$1=AR$1)*('控温被PRO-S级品'!$E$2:$BE$10)),0)+IFERROR(SUMPRODUCT(('冬被-S级品'!$B$2:$B$10=$B90)*('冬被-S级品'!$E$1:$AW$1=AR$1)*('冬被-S级品'!$E$2:$AW$10)),0)+IFERROR(SUMPRODUCT(('白止-S级品'!$A$2:$A$26=$B90)*('白止-S级品'!$D$1:$AV$1=AR$1)*('白止-S级品'!$D$2:$AV$26)),0)+IFERROR(SUMPRODUCT(('乐容-S级品'!$A$4:$A$32=$B90)*('乐容-S级品'!$L$3:$CA$3=AR$1)*('乐容-S级品'!$L$4:$CA$32)),0)</f>
      </c>
      <c r="AS90" s="280">
        <f>IFERROR(SUMPRODUCT(('控温被PRO-S级品'!$B$2:$B$10=$B90)*('控温被PRO-S级品'!$E$1:$BE$1=AS$1)*('控温被PRO-S级品'!$E$2:$BE$10)),0)+IFERROR(SUMPRODUCT(('冬被-S级品'!$B$2:$B$10=$B90)*('冬被-S级品'!$E$1:$AW$1=AS$1)*('冬被-S级品'!$E$2:$AW$10)),0)+IFERROR(SUMPRODUCT(('白止-S级品'!$A$2:$A$26=$B90)*('白止-S级品'!$D$1:$AV$1=AS$1)*('白止-S级品'!$D$2:$AV$26)),0)+IFERROR(SUMPRODUCT(('乐容-S级品'!$A$4:$A$32=$B90)*('乐容-S级品'!$L$3:$CA$3=AS$1)*('乐容-S级品'!$L$4:$CA$32)),0)</f>
      </c>
      <c r="AT90" s="280">
        <f>IFERROR(SUMPRODUCT(('控温被PRO-S级品'!$B$2:$B$10=$B90)*('控温被PRO-S级品'!$E$1:$BE$1=AT$1)*('控温被PRO-S级品'!$E$2:$BE$10)),0)+IFERROR(SUMPRODUCT(('冬被-S级品'!$B$2:$B$10=$B90)*('冬被-S级品'!$E$1:$AW$1=AT$1)*('冬被-S级品'!$E$2:$AW$10)),0)+IFERROR(SUMPRODUCT(('白止-S级品'!$A$2:$A$26=$B90)*('白止-S级品'!$D$1:$AV$1=AT$1)*('白止-S级品'!$D$2:$AV$26)),0)+IFERROR(SUMPRODUCT(('乐容-S级品'!$A$4:$A$32=$B90)*('乐容-S级品'!$L$3:$CA$3=AT$1)*('乐容-S级品'!$L$4:$CA$32)),0)</f>
      </c>
      <c r="AU90" s="280">
        <f>IFERROR(SUMPRODUCT(('控温被PRO-S级品'!$B$2:$B$10=$B90)*('控温被PRO-S级品'!$E$1:$BE$1=AU$1)*('控温被PRO-S级品'!$E$2:$BE$10)),0)+IFERROR(SUMPRODUCT(('冬被-S级品'!$B$2:$B$10=$B90)*('冬被-S级品'!$E$1:$AW$1=AU$1)*('冬被-S级品'!$E$2:$AW$10)),0)+IFERROR(SUMPRODUCT(('白止-S级品'!$A$2:$A$26=$B90)*('白止-S级品'!$D$1:$AV$1=AU$1)*('白止-S级品'!$D$2:$AV$26)),0)+IFERROR(SUMPRODUCT(('乐容-S级品'!$A$4:$A$32=$B90)*('乐容-S级品'!$L$3:$CA$3=AU$1)*('乐容-S级品'!$L$4:$CA$32)),0)</f>
      </c>
      <c r="AV90" s="280">
        <f>IFERROR(SUMPRODUCT(('控温被PRO-S级品'!$B$2:$B$10=$B90)*('控温被PRO-S级品'!$E$1:$BE$1=AV$1)*('控温被PRO-S级品'!$E$2:$BE$10)),0)+IFERROR(SUMPRODUCT(('冬被-S级品'!$B$2:$B$10=$B90)*('冬被-S级品'!$E$1:$AW$1=AV$1)*('冬被-S级品'!$E$2:$AW$10)),0)+IFERROR(SUMPRODUCT(('白止-S级品'!$A$2:$A$26=$B90)*('白止-S级品'!$D$1:$AV$1=AV$1)*('白止-S级品'!$D$2:$AV$26)),0)+IFERROR(SUMPRODUCT(('乐容-S级品'!$A$4:$A$32=$B90)*('乐容-S级品'!$L$3:$CA$3=AV$1)*('乐容-S级品'!$L$4:$CA$32)),0)</f>
      </c>
      <c r="AW90" s="280">
        <f>IFERROR(SUMPRODUCT(('控温被PRO-S级品'!$B$2:$B$10=$B90)*('控温被PRO-S级品'!$E$1:$BE$1=AW$1)*('控温被PRO-S级品'!$E$2:$BE$10)),0)+IFERROR(SUMPRODUCT(('冬被-S级品'!$B$2:$B$10=$B90)*('冬被-S级品'!$E$1:$AW$1=AW$1)*('冬被-S级品'!$E$2:$AW$10)),0)+IFERROR(SUMPRODUCT(('白止-S级品'!$A$2:$A$26=$B90)*('白止-S级品'!$D$1:$AV$1=AW$1)*('白止-S级品'!$D$2:$AV$26)),0)+IFERROR(SUMPRODUCT(('乐容-S级品'!$A$4:$A$32=$B90)*('乐容-S级品'!$L$3:$CA$3=AW$1)*('乐容-S级品'!$L$4:$CA$32)),0)</f>
      </c>
      <c r="AX90" s="280">
        <f>IFERROR(SUMPRODUCT(('控温被PRO-S级品'!$B$2:$B$10=$B90)*('控温被PRO-S级品'!$E$1:$BE$1=AX$1)*('控温被PRO-S级品'!$E$2:$BE$10)),0)+IFERROR(SUMPRODUCT(('冬被-S级品'!$B$2:$B$10=$B90)*('冬被-S级品'!$E$1:$AW$1=AX$1)*('冬被-S级品'!$E$2:$AW$10)),0)+IFERROR(SUMPRODUCT(('白止-S级品'!$A$2:$A$26=$B90)*('白止-S级品'!$D$1:$AV$1=AX$1)*('白止-S级品'!$D$2:$AV$26)),0)+IFERROR(SUMPRODUCT(('乐容-S级品'!$A$4:$A$32=$B90)*('乐容-S级品'!$L$3:$CA$3=AX$1)*('乐容-S级品'!$L$4:$CA$32)),0)</f>
      </c>
      <c r="AY90" s="280">
        <f>IFERROR(SUMPRODUCT(('控温被PRO-S级品'!$B$2:$B$10=$B90)*('控温被PRO-S级品'!$E$1:$BE$1=AY$1)*('控温被PRO-S级品'!$E$2:$BE$10)),0)+IFERROR(SUMPRODUCT(('冬被-S级品'!$B$2:$B$10=$B90)*('冬被-S级品'!$E$1:$AW$1=AY$1)*('冬被-S级品'!$E$2:$AW$10)),0)+IFERROR(SUMPRODUCT(('白止-S级品'!$A$2:$A$26=$B90)*('白止-S级品'!$D$1:$AV$1=AY$1)*('白止-S级品'!$D$2:$AV$26)),0)+IFERROR(SUMPRODUCT(('乐容-S级品'!$A$4:$A$32=$B90)*('乐容-S级品'!$L$3:$CA$3=AY$1)*('乐容-S级品'!$L$4:$CA$32)),0)</f>
      </c>
      <c r="AZ90" s="280">
        <f>IFERROR(SUMPRODUCT(('控温被PRO-S级品'!$B$2:$B$10=$B90)*('控温被PRO-S级品'!$E$1:$BE$1=AZ$1)*('控温被PRO-S级品'!$E$2:$BE$10)),0)+IFERROR(SUMPRODUCT(('冬被-S级品'!$B$2:$B$10=$B90)*('冬被-S级品'!$E$1:$AW$1=AZ$1)*('冬被-S级品'!$E$2:$AW$10)),0)+IFERROR(SUMPRODUCT(('白止-S级品'!$A$2:$A$26=$B90)*('白止-S级品'!$D$1:$AV$1=AZ$1)*('白止-S级品'!$D$2:$AV$26)),0)+IFERROR(SUMPRODUCT(('乐容-S级品'!$A$4:$A$32=$B90)*('乐容-S级品'!$L$3:$CA$3=AZ$1)*('乐容-S级品'!$L$4:$CA$32)),0)</f>
      </c>
      <c r="BA90" s="280">
        <f>IFERROR(SUMPRODUCT(('控温被PRO-S级品'!$B$2:$B$10=$B90)*('控温被PRO-S级品'!$E$1:$BE$1=BA$1)*('控温被PRO-S级品'!$E$2:$BE$10)),0)+IFERROR(SUMPRODUCT(('冬被-S级品'!$B$2:$B$10=$B90)*('冬被-S级品'!$E$1:$AW$1=BA$1)*('冬被-S级品'!$E$2:$AW$10)),0)+IFERROR(SUMPRODUCT(('白止-S级品'!$A$2:$A$26=$B90)*('白止-S级品'!$D$1:$AV$1=BA$1)*('白止-S级品'!$D$2:$AV$26)),0)+IFERROR(SUMPRODUCT(('乐容-S级品'!$A$4:$A$32=$B90)*('乐容-S级品'!$L$3:$CA$3=BA$1)*('乐容-S级品'!$L$4:$CA$32)),0)</f>
      </c>
      <c r="BB90" s="280">
        <f>IFERROR(SUMPRODUCT(('控温被PRO-S级品'!$B$2:$B$10=$B90)*('控温被PRO-S级品'!$E$1:$BE$1=BB$1)*('控温被PRO-S级品'!$E$2:$BE$10)),0)+IFERROR(SUMPRODUCT(('冬被-S级品'!$B$2:$B$10=$B90)*('冬被-S级品'!$E$1:$AW$1=BB$1)*('冬被-S级品'!$E$2:$AW$10)),0)+IFERROR(SUMPRODUCT(('白止-S级品'!$A$2:$A$26=$B90)*('白止-S级品'!$D$1:$AV$1=BB$1)*('白止-S级品'!$D$2:$AV$26)),0)+IFERROR(SUMPRODUCT(('乐容-S级品'!$A$4:$A$32=$B90)*('乐容-S级品'!$L$3:$CA$3=BB$1)*('乐容-S级品'!$L$4:$CA$32)),0)</f>
      </c>
      <c r="BC90" s="280">
        <f>IFERROR(SUMPRODUCT(('控温被PRO-S级品'!$B$2:$B$10=$B90)*('控温被PRO-S级品'!$E$1:$BE$1=BC$1)*('控温被PRO-S级品'!$E$2:$BE$10)),0)+IFERROR(SUMPRODUCT(('冬被-S级品'!$B$2:$B$10=$B90)*('冬被-S级品'!$E$1:$AW$1=BC$1)*('冬被-S级品'!$E$2:$AW$10)),0)+IFERROR(SUMPRODUCT(('白止-S级品'!$A$2:$A$26=$B90)*('白止-S级品'!$D$1:$AV$1=BC$1)*('白止-S级品'!$D$2:$AV$26)),0)+IFERROR(SUMPRODUCT(('乐容-S级品'!$A$4:$A$32=$B90)*('乐容-S级品'!$L$3:$CA$3=BC$1)*('乐容-S级品'!$L$4:$CA$32)),0)</f>
      </c>
      <c r="BD90" s="280">
        <f>IFERROR(SUMPRODUCT(('控温被PRO-S级品'!$B$2:$B$10=$B90)*('控温被PRO-S级品'!$E$1:$BE$1=BD$1)*('控温被PRO-S级品'!$E$2:$BE$10)),0)+IFERROR(SUMPRODUCT(('冬被-S级品'!$B$2:$B$10=$B90)*('冬被-S级品'!$E$1:$AW$1=BD$1)*('冬被-S级品'!$E$2:$AW$10)),0)+IFERROR(SUMPRODUCT(('白止-S级品'!$A$2:$A$26=$B90)*('白止-S级品'!$D$1:$AV$1=BD$1)*('白止-S级品'!$D$2:$AV$26)),0)+IFERROR(SUMPRODUCT(('乐容-S级品'!$A$4:$A$32=$B90)*('乐容-S级品'!$L$3:$CA$3=BD$1)*('乐容-S级品'!$L$4:$CA$32)),0)</f>
      </c>
      <c r="BE90" s="280">
        <f>IFERROR(SUMPRODUCT(('控温被PRO-S级品'!$B$2:$B$10=$B90)*('控温被PRO-S级品'!$E$1:$BE$1=BE$1)*('控温被PRO-S级品'!$E$2:$BE$10)),0)+IFERROR(SUMPRODUCT(('冬被-S级品'!$B$2:$B$10=$B90)*('冬被-S级品'!$E$1:$AW$1=BE$1)*('冬被-S级品'!$E$2:$AW$10)),0)+IFERROR(SUMPRODUCT(('白止-S级品'!$A$2:$A$26=$B90)*('白止-S级品'!$D$1:$AV$1=BE$1)*('白止-S级品'!$D$2:$AV$26)),0)+IFERROR(SUMPRODUCT(('乐容-S级品'!$A$4:$A$32=$B90)*('乐容-S级品'!$L$3:$CA$3=BE$1)*('乐容-S级品'!$L$4:$CA$32)),0)</f>
      </c>
      <c r="BF90" s="280">
        <f>IFERROR(SUMPRODUCT(('控温被PRO-S级品'!$B$2:$B$10=$B90)*('控温被PRO-S级品'!$E$1:$BE$1=BF$1)*('控温被PRO-S级品'!$E$2:$BE$10)),0)+IFERROR(SUMPRODUCT(('冬被-S级品'!$B$2:$B$10=$B90)*('冬被-S级品'!$E$1:$AW$1=BF$1)*('冬被-S级品'!$E$2:$AW$10)),0)+IFERROR(SUMPRODUCT(('白止-S级品'!$A$2:$A$26=$B90)*('白止-S级品'!$D$1:$AV$1=BF$1)*('白止-S级品'!$D$2:$AV$26)),0)+IFERROR(SUMPRODUCT(('乐容-S级品'!$A$4:$A$32=$B90)*('乐容-S级品'!$L$3:$CA$3=BF$1)*('乐容-S级品'!$L$4:$CA$32)),0)</f>
      </c>
      <c r="BG90" s="280">
        <f>IFERROR(SUMPRODUCT(('控温被PRO-S级品'!$B$2:$B$10=$B90)*('控温被PRO-S级品'!$E$1:$BE$1=BG$1)*('控温被PRO-S级品'!$E$2:$BE$10)),0)+IFERROR(SUMPRODUCT(('冬被-S级品'!$B$2:$B$10=$B90)*('冬被-S级品'!$E$1:$AW$1=BG$1)*('冬被-S级品'!$E$2:$AW$10)),0)+IFERROR(SUMPRODUCT(('白止-S级品'!$A$2:$A$26=$B90)*('白止-S级品'!$D$1:$AV$1=BG$1)*('白止-S级品'!$D$2:$AV$26)),0)+IFERROR(SUMPRODUCT(('乐容-S级品'!$A$4:$A$32=$B90)*('乐容-S级品'!$L$3:$CA$3=BG$1)*('乐容-S级品'!$L$4:$CA$32)),0)</f>
      </c>
      <c r="BH90" s="280">
        <f>IFERROR(SUMPRODUCT(('控温被PRO-S级品'!$B$2:$B$10=$B90)*('控温被PRO-S级品'!$E$1:$BE$1=BH$1)*('控温被PRO-S级品'!$E$2:$BE$10)),0)+IFERROR(SUMPRODUCT(('冬被-S级品'!$B$2:$B$10=$B90)*('冬被-S级品'!$E$1:$AW$1=BH$1)*('冬被-S级品'!$E$2:$AW$10)),0)+IFERROR(SUMPRODUCT(('白止-S级品'!$A$2:$A$26=$B90)*('白止-S级品'!$D$1:$AV$1=BH$1)*('白止-S级品'!$D$2:$AV$26)),0)+IFERROR(SUMPRODUCT(('乐容-S级品'!$A$4:$A$32=$B90)*('乐容-S级品'!$L$3:$CA$3=BH$1)*('乐容-S级品'!$L$4:$CA$32)),0)</f>
      </c>
      <c r="BI90" s="280">
        <f>IFERROR(SUMPRODUCT(('控温被PRO-S级品'!$B$2:$B$10=$B90)*('控温被PRO-S级品'!$E$1:$BE$1=BI$1)*('控温被PRO-S级品'!$E$2:$BE$10)),0)+IFERROR(SUMPRODUCT(('冬被-S级品'!$B$2:$B$10=$B90)*('冬被-S级品'!$E$1:$AW$1=BI$1)*('冬被-S级品'!$E$2:$AW$10)),0)+IFERROR(SUMPRODUCT(('白止-S级品'!$A$2:$A$26=$B90)*('白止-S级品'!$D$1:$AV$1=BI$1)*('白止-S级品'!$D$2:$AV$26)),0)+IFERROR(SUMPRODUCT(('乐容-S级品'!$A$4:$A$32=$B90)*('乐容-S级品'!$L$3:$CA$3=BI$1)*('乐容-S级品'!$L$4:$CA$32)),0)</f>
      </c>
      <c r="BJ90" s="280">
        <f>IFERROR(SUMPRODUCT(('控温被PRO-S级品'!$B$2:$B$10=$B90)*('控温被PRO-S级品'!$E$1:$BE$1=BJ$1)*('控温被PRO-S级品'!$E$2:$BE$10)),0)+IFERROR(SUMPRODUCT(('冬被-S级品'!$B$2:$B$10=$B90)*('冬被-S级品'!$E$1:$AW$1=BJ$1)*('冬被-S级品'!$E$2:$AW$10)),0)+IFERROR(SUMPRODUCT(('白止-S级品'!$A$2:$A$26=$B90)*('白止-S级品'!$D$1:$AV$1=BJ$1)*('白止-S级品'!$D$2:$AV$26)),0)+IFERROR(SUMPRODUCT(('乐容-S级品'!$A$4:$A$32=$B90)*('乐容-S级品'!$L$3:$CA$3=BJ$1)*('乐容-S级品'!$L$4:$CA$32)),0)</f>
      </c>
      <c r="BK90" s="280">
        <f>IFERROR(SUMPRODUCT(('控温被PRO-S级品'!$B$2:$B$10=$B90)*('控温被PRO-S级品'!$E$1:$BE$1=BK$1)*('控温被PRO-S级品'!$E$2:$BE$10)),0)+IFERROR(SUMPRODUCT(('冬被-S级品'!$B$2:$B$10=$B90)*('冬被-S级品'!$E$1:$AW$1=BK$1)*('冬被-S级品'!$E$2:$AW$10)),0)+IFERROR(SUMPRODUCT(('白止-S级品'!$A$2:$A$26=$B90)*('白止-S级品'!$D$1:$AV$1=BK$1)*('白止-S级品'!$D$2:$AV$26)),0)+IFERROR(SUMPRODUCT(('乐容-S级品'!$A$4:$A$32=$B90)*('乐容-S级品'!$L$3:$CA$3=BK$1)*('乐容-S级品'!$L$4:$CA$32)),0)</f>
      </c>
      <c r="BL90" s="280">
        <f>IFERROR(SUMPRODUCT(('控温被PRO-S级品'!$B$2:$B$10=$B90)*('控温被PRO-S级品'!$E$1:$BE$1=BL$1)*('控温被PRO-S级品'!$E$2:$BE$10)),0)+IFERROR(SUMPRODUCT(('冬被-S级品'!$B$2:$B$10=$B90)*('冬被-S级品'!$E$1:$AW$1=BL$1)*('冬被-S级品'!$E$2:$AW$10)),0)+IFERROR(SUMPRODUCT(('白止-S级品'!$A$2:$A$26=$B90)*('白止-S级品'!$D$1:$AV$1=BL$1)*('白止-S级品'!$D$2:$AV$26)),0)+IFERROR(SUMPRODUCT(('乐容-S级品'!$A$4:$A$32=$B90)*('乐容-S级品'!$L$3:$CA$3=BL$1)*('乐容-S级品'!$L$4:$CA$32)),0)</f>
      </c>
      <c r="BM90" s="280">
        <f>IFERROR(SUMPRODUCT(('控温被PRO-S级品'!$B$2:$B$10=$B90)*('控温被PRO-S级品'!$E$1:$BE$1=BM$1)*('控温被PRO-S级品'!$E$2:$BE$10)),0)+IFERROR(SUMPRODUCT(('冬被-S级品'!$B$2:$B$10=$B90)*('冬被-S级品'!$E$1:$AW$1=BM$1)*('冬被-S级品'!$E$2:$AW$10)),0)+IFERROR(SUMPRODUCT(('白止-S级品'!$A$2:$A$26=$B90)*('白止-S级品'!$D$1:$AV$1=BM$1)*('白止-S级品'!$D$2:$AV$26)),0)+IFERROR(SUMPRODUCT(('乐容-S级品'!$A$4:$A$32=$B90)*('乐容-S级品'!$L$3:$CA$3=BM$1)*('乐容-S级品'!$L$4:$CA$32)),0)</f>
      </c>
      <c r="BN90" s="280">
        <f>IFERROR(SUMPRODUCT(('控温被PRO-S级品'!$B$2:$B$10=$B90)*('控温被PRO-S级品'!$E$1:$BE$1=BN$1)*('控温被PRO-S级品'!$E$2:$BE$10)),0)+IFERROR(SUMPRODUCT(('冬被-S级品'!$B$2:$B$10=$B90)*('冬被-S级品'!$E$1:$AW$1=BN$1)*('冬被-S级品'!$E$2:$AW$10)),0)+IFERROR(SUMPRODUCT(('白止-S级品'!$A$2:$A$26=$B90)*('白止-S级品'!$D$1:$AV$1=BN$1)*('白止-S级品'!$D$2:$AV$26)),0)+IFERROR(SUMPRODUCT(('乐容-S级品'!$A$4:$A$32=$B90)*('乐容-S级品'!$L$3:$CA$3=BN$1)*('乐容-S级品'!$L$4:$CA$32)),0)</f>
      </c>
      <c r="BO90" s="280">
        <f>IFERROR(SUMPRODUCT(('控温被PRO-S级品'!$B$2:$B$10=$B90)*('控温被PRO-S级品'!$E$1:$BE$1=BO$1)*('控温被PRO-S级品'!$E$2:$BE$10)),0)+IFERROR(SUMPRODUCT(('冬被-S级品'!$B$2:$B$10=$B90)*('冬被-S级品'!$E$1:$AW$1=BO$1)*('冬被-S级品'!$E$2:$AW$10)),0)+IFERROR(SUMPRODUCT(('白止-S级品'!$A$2:$A$26=$B90)*('白止-S级品'!$D$1:$AV$1=BO$1)*('白止-S级品'!$D$2:$AV$26)),0)+IFERROR(SUMPRODUCT(('乐容-S级品'!$A$4:$A$32=$B90)*('乐容-S级品'!$L$3:$CA$3=BO$1)*('乐容-S级品'!$L$4:$CA$32)),0)</f>
      </c>
      <c r="BP90" s="280">
        <f>IFERROR(SUMPRODUCT(('控温被PRO-S级品'!$B$2:$B$10=$B90)*('控温被PRO-S级品'!$E$1:$BE$1=BP$1)*('控温被PRO-S级品'!$E$2:$BE$10)),0)+IFERROR(SUMPRODUCT(('冬被-S级品'!$B$2:$B$10=$B90)*('冬被-S级品'!$E$1:$AW$1=BP$1)*('冬被-S级品'!$E$2:$AW$10)),0)+IFERROR(SUMPRODUCT(('白止-S级品'!$A$2:$A$26=$B90)*('白止-S级品'!$D$1:$AV$1=BP$1)*('白止-S级品'!$D$2:$AV$26)),0)+IFERROR(SUMPRODUCT(('乐容-S级品'!$A$4:$A$32=$B90)*('乐容-S级品'!$L$3:$CA$3=BP$1)*('乐容-S级品'!$L$4:$CA$32)),0)</f>
      </c>
      <c r="BQ90" s="280">
        <f>IFERROR(SUMPRODUCT(('控温被PRO-S级品'!$B$2:$B$10=$B90)*('控温被PRO-S级品'!$E$1:$BE$1=BQ$1)*('控温被PRO-S级品'!$E$2:$BE$10)),0)+IFERROR(SUMPRODUCT(('冬被-S级品'!$B$2:$B$10=$B90)*('冬被-S级品'!$E$1:$AW$1=BQ$1)*('冬被-S级品'!$E$2:$AW$10)),0)+IFERROR(SUMPRODUCT(('白止-S级品'!$A$2:$A$26=$B90)*('白止-S级品'!$D$1:$AV$1=BQ$1)*('白止-S级品'!$D$2:$AV$26)),0)+IFERROR(SUMPRODUCT(('乐容-S级品'!$A$4:$A$32=$B90)*('乐容-S级品'!$L$3:$CA$3=BQ$1)*('乐容-S级品'!$L$4:$CA$32)),0)</f>
      </c>
      <c r="BR90" s="280">
        <f>IFERROR(SUMPRODUCT(('控温被PRO-S级品'!$B$2:$B$10=$B90)*('控温被PRO-S级品'!$E$1:$BE$1=BR$1)*('控温被PRO-S级品'!$E$2:$BE$10)),0)+IFERROR(SUMPRODUCT(('冬被-S级品'!$B$2:$B$10=$B90)*('冬被-S级品'!$E$1:$AW$1=BR$1)*('冬被-S级品'!$E$2:$AW$10)),0)+IFERROR(SUMPRODUCT(('白止-S级品'!$A$2:$A$26=$B90)*('白止-S级品'!$D$1:$AV$1=BR$1)*('白止-S级品'!$D$2:$AV$26)),0)+IFERROR(SUMPRODUCT(('乐容-S级品'!$A$4:$A$32=$B90)*('乐容-S级品'!$L$3:$CA$3=BR$1)*('乐容-S级品'!$L$4:$CA$32)),0)</f>
      </c>
      <c r="BS90" s="280">
        <f>IFERROR(SUMPRODUCT(('控温被PRO-S级品'!$B$2:$B$10=$B90)*('控温被PRO-S级品'!$E$1:$BE$1=BS$1)*('控温被PRO-S级品'!$E$2:$BE$10)),0)+IFERROR(SUMPRODUCT(('冬被-S级品'!$B$2:$B$10=$B90)*('冬被-S级品'!$E$1:$AW$1=BS$1)*('冬被-S级品'!$E$2:$AW$10)),0)+IFERROR(SUMPRODUCT(('白止-S级品'!$A$2:$A$26=$B90)*('白止-S级品'!$D$1:$AV$1=BS$1)*('白止-S级品'!$D$2:$AV$26)),0)+IFERROR(SUMPRODUCT(('乐容-S级品'!$A$4:$A$32=$B90)*('乐容-S级品'!$L$3:$CA$3=BS$1)*('乐容-S级品'!$L$4:$CA$32)),0)</f>
      </c>
      <c r="BT90" s="280">
        <f>IFERROR(SUMPRODUCT(('控温被PRO-S级品'!$B$2:$B$10=$B90)*('控温被PRO-S级品'!$E$1:$BE$1=BT$1)*('控温被PRO-S级品'!$E$2:$BE$10)),0)+IFERROR(SUMPRODUCT(('冬被-S级品'!$B$2:$B$10=$B90)*('冬被-S级品'!$E$1:$AW$1=BT$1)*('冬被-S级品'!$E$2:$AW$10)),0)+IFERROR(SUMPRODUCT(('白止-S级品'!$A$2:$A$26=$B90)*('白止-S级品'!$D$1:$AV$1=BT$1)*('白止-S级品'!$D$2:$AV$26)),0)+IFERROR(SUMPRODUCT(('乐容-S级品'!$A$4:$A$32=$B90)*('乐容-S级品'!$L$3:$CA$3=BT$1)*('乐容-S级品'!$L$4:$CA$32)),0)</f>
      </c>
      <c r="BU90" s="280">
        <f>IFERROR(SUMPRODUCT(('控温被PRO-S级品'!$B$2:$B$10=$B90)*('控温被PRO-S级品'!$E$1:$BE$1=BU$1)*('控温被PRO-S级品'!$E$2:$BE$10)),0)+IFERROR(SUMPRODUCT(('冬被-S级品'!$B$2:$B$10=$B90)*('冬被-S级品'!$E$1:$AW$1=BU$1)*('冬被-S级品'!$E$2:$AW$10)),0)+IFERROR(SUMPRODUCT(('白止-S级品'!$A$2:$A$26=$B90)*('白止-S级品'!$D$1:$AV$1=BU$1)*('白止-S级品'!$D$2:$AV$26)),0)+IFERROR(SUMPRODUCT(('乐容-S级品'!$A$4:$A$32=$B90)*('乐容-S级品'!$L$3:$CA$3=BU$1)*('乐容-S级品'!$L$4:$CA$32)),0)</f>
      </c>
      <c r="BV90" s="280">
        <f>IFERROR(SUMPRODUCT(('控温被PRO-S级品'!$B$2:$B$10=$B90)*('控温被PRO-S级品'!$E$1:$BE$1=BV$1)*('控温被PRO-S级品'!$E$2:$BE$10)),0)+IFERROR(SUMPRODUCT(('冬被-S级品'!$B$2:$B$10=$B90)*('冬被-S级品'!$E$1:$AW$1=BV$1)*('冬被-S级品'!$E$2:$AW$10)),0)+IFERROR(SUMPRODUCT(('白止-S级品'!$A$2:$A$26=$B90)*('白止-S级品'!$D$1:$AV$1=BV$1)*('白止-S级品'!$D$2:$AV$26)),0)+IFERROR(SUMPRODUCT(('乐容-S级品'!$A$4:$A$32=$B90)*('乐容-S级品'!$L$3:$CA$3=BV$1)*('乐容-S级品'!$L$4:$CA$32)),0)</f>
      </c>
      <c r="BW90" s="280">
        <f>IFERROR(SUMPRODUCT(('控温被PRO-S级品'!$B$2:$B$10=$B90)*('控温被PRO-S级品'!$E$1:$BE$1=BW$1)*('控温被PRO-S级品'!$E$2:$BE$10)),0)+IFERROR(SUMPRODUCT(('冬被-S级品'!$B$2:$B$10=$B90)*('冬被-S级品'!$E$1:$AW$1=BW$1)*('冬被-S级品'!$E$2:$AW$10)),0)+IFERROR(SUMPRODUCT(('白止-S级品'!$A$2:$A$26=$B90)*('白止-S级品'!$D$1:$AV$1=BW$1)*('白止-S级品'!$D$2:$AV$26)),0)+IFERROR(SUMPRODUCT(('乐容-S级品'!$A$4:$A$32=$B90)*('乐容-S级品'!$L$3:$CA$3=BW$1)*('乐容-S级品'!$L$4:$CA$32)),0)</f>
      </c>
      <c r="BX90" s="280">
        <f>IFERROR(SUMPRODUCT(('控温被PRO-S级品'!$B$2:$B$10=$B90)*('控温被PRO-S级品'!$E$1:$BE$1=BX$1)*('控温被PRO-S级品'!$E$2:$BE$10)),0)+IFERROR(SUMPRODUCT(('冬被-S级品'!$B$2:$B$10=$B90)*('冬被-S级品'!$E$1:$AW$1=BX$1)*('冬被-S级品'!$E$2:$AW$10)),0)+IFERROR(SUMPRODUCT(('白止-S级品'!$A$2:$A$26=$B90)*('白止-S级品'!$D$1:$AV$1=BX$1)*('白止-S级品'!$D$2:$AV$26)),0)+IFERROR(SUMPRODUCT(('乐容-S级品'!$A$4:$A$32=$B90)*('乐容-S级品'!$L$3:$CA$3=BX$1)*('乐容-S级品'!$L$4:$CA$32)),0)</f>
      </c>
      <c r="BY90" s="280">
        <f>IFERROR(SUMPRODUCT(('控温被PRO-S级品'!$B$2:$B$10=$B90)*('控温被PRO-S级品'!$E$1:$BE$1=BY$1)*('控温被PRO-S级品'!$E$2:$BE$10)),0)+IFERROR(SUMPRODUCT(('冬被-S级品'!$B$2:$B$10=$B90)*('冬被-S级品'!$E$1:$AW$1=BY$1)*('冬被-S级品'!$E$2:$AW$10)),0)+IFERROR(SUMPRODUCT(('白止-S级品'!$A$2:$A$26=$B90)*('白止-S级品'!$D$1:$AV$1=BY$1)*('白止-S级品'!$D$2:$AV$26)),0)+IFERROR(SUMPRODUCT(('乐容-S级品'!$A$4:$A$32=$B90)*('乐容-S级品'!$L$3:$CA$3=BY$1)*('乐容-S级品'!$L$4:$CA$32)),0)</f>
      </c>
      <c r="BZ90" s="280">
        <f>IFERROR(SUMPRODUCT(('控温被PRO-S级品'!$B$2:$B$10=$B90)*('控温被PRO-S级品'!$E$1:$BE$1=BZ$1)*('控温被PRO-S级品'!$E$2:$BE$10)),0)+IFERROR(SUMPRODUCT(('冬被-S级品'!$B$2:$B$10=$B90)*('冬被-S级品'!$E$1:$AW$1=BZ$1)*('冬被-S级品'!$E$2:$AW$10)),0)+IFERROR(SUMPRODUCT(('白止-S级品'!$A$2:$A$26=$B90)*('白止-S级品'!$D$1:$AV$1=BZ$1)*('白止-S级品'!$D$2:$AV$26)),0)+IFERROR(SUMPRODUCT(('乐容-S级品'!$A$4:$A$32=$B90)*('乐容-S级品'!$L$3:$CA$3=BZ$1)*('乐容-S级品'!$L$4:$CA$32)),0)</f>
      </c>
      <c r="CA90" s="280">
        <f>IFERROR(SUMPRODUCT(('控温被PRO-S级品'!$B$2:$B$10=$B90)*('控温被PRO-S级品'!$E$1:$BE$1=CA$1)*('控温被PRO-S级品'!$E$2:$BE$10)),0)+IFERROR(SUMPRODUCT(('冬被-S级品'!$B$2:$B$10=$B90)*('冬被-S级品'!$E$1:$AW$1=CA$1)*('冬被-S级品'!$E$2:$AW$10)),0)+IFERROR(SUMPRODUCT(('白止-S级品'!$A$2:$A$26=$B90)*('白止-S级品'!$D$1:$AV$1=CA$1)*('白止-S级品'!$D$2:$AV$26)),0)+IFERROR(SUMPRODUCT(('乐容-S级品'!$A$4:$A$32=$B90)*('乐容-S级品'!$L$3:$CA$3=CA$1)*('乐容-S级品'!$L$4:$CA$32)),0)</f>
      </c>
      <c r="CB90" s="280">
        <f>IFERROR(SUMPRODUCT(('控温被PRO-S级品'!$B$2:$B$10=$B90)*('控温被PRO-S级品'!$E$1:$BE$1=CB$1)*('控温被PRO-S级品'!$E$2:$BE$10)),0)+IFERROR(SUMPRODUCT(('冬被-S级品'!$B$2:$B$10=$B90)*('冬被-S级品'!$E$1:$AW$1=CB$1)*('冬被-S级品'!$E$2:$AW$10)),0)+IFERROR(SUMPRODUCT(('白止-S级品'!$A$2:$A$26=$B90)*('白止-S级品'!$D$1:$AV$1=CB$1)*('白止-S级品'!$D$2:$AV$26)),0)+IFERROR(SUMPRODUCT(('乐容-S级品'!$A$4:$A$32=$B90)*('乐容-S级品'!$L$3:$CA$3=CB$1)*('乐容-S级品'!$L$4:$CA$32)),0)</f>
      </c>
      <c r="CC90" s="280">
        <f>IFERROR(SUMPRODUCT(('控温被PRO-S级品'!$B$2:$B$10=$B90)*('控温被PRO-S级品'!$E$1:$BE$1=CC$1)*('控温被PRO-S级品'!$E$2:$BE$10)),0)+IFERROR(SUMPRODUCT(('冬被-S级品'!$B$2:$B$10=$B90)*('冬被-S级品'!$E$1:$AW$1=CC$1)*('冬被-S级品'!$E$2:$AW$10)),0)+IFERROR(SUMPRODUCT(('白止-S级品'!$A$2:$A$26=$B90)*('白止-S级品'!$D$1:$AV$1=CC$1)*('白止-S级品'!$D$2:$AV$26)),0)+IFERROR(SUMPRODUCT(('乐容-S级品'!$A$4:$A$32=$B90)*('乐容-S级品'!$L$3:$CA$3=CC$1)*('乐容-S级品'!$L$4:$CA$32)),0)</f>
      </c>
      <c r="CD90" s="280">
        <f>IFERROR(SUMPRODUCT(('控温被PRO-S级品'!$B$2:$B$10=$B90)*('控温被PRO-S级品'!$E$1:$BE$1=CD$1)*('控温被PRO-S级品'!$E$2:$BE$10)),0)+IFERROR(SUMPRODUCT(('冬被-S级品'!$B$2:$B$10=$B90)*('冬被-S级品'!$E$1:$AW$1=CD$1)*('冬被-S级品'!$E$2:$AW$10)),0)+IFERROR(SUMPRODUCT(('白止-S级品'!$A$2:$A$26=$B90)*('白止-S级品'!$D$1:$AV$1=CD$1)*('白止-S级品'!$D$2:$AV$26)),0)+IFERROR(SUMPRODUCT(('乐容-S级品'!$A$4:$A$32=$B90)*('乐容-S级品'!$L$3:$CA$3=CD$1)*('乐容-S级品'!$L$4:$CA$32)),0)</f>
      </c>
      <c r="CE90" s="280">
        <f>IFERROR(SUMPRODUCT(('控温被PRO-S级品'!$B$2:$B$10=$B90)*('控温被PRO-S级品'!$E$1:$BE$1=CE$1)*('控温被PRO-S级品'!$E$2:$BE$10)),0)+IFERROR(SUMPRODUCT(('冬被-S级品'!$B$2:$B$10=$B90)*('冬被-S级品'!$E$1:$AW$1=CE$1)*('冬被-S级品'!$E$2:$AW$10)),0)+IFERROR(SUMPRODUCT(('白止-S级品'!$A$2:$A$26=$B90)*('白止-S级品'!$D$1:$AV$1=CE$1)*('白止-S级品'!$D$2:$AV$26)),0)+IFERROR(SUMPRODUCT(('乐容-S级品'!$A$4:$A$32=$B90)*('乐容-S级品'!$L$3:$CA$3=CE$1)*('乐容-S级品'!$L$4:$CA$32)),0)</f>
      </c>
      <c r="CF90" s="280">
        <f>IFERROR(SUMPRODUCT(('控温被PRO-S级品'!$B$2:$B$10=$B90)*('控温被PRO-S级品'!$E$1:$BE$1=CF$1)*('控温被PRO-S级品'!$E$2:$BE$10)),0)+IFERROR(SUMPRODUCT(('冬被-S级品'!$B$2:$B$10=$B90)*('冬被-S级品'!$E$1:$AW$1=CF$1)*('冬被-S级品'!$E$2:$AW$10)),0)+IFERROR(SUMPRODUCT(('白止-S级品'!$A$2:$A$26=$B90)*('白止-S级品'!$D$1:$AV$1=CF$1)*('白止-S级品'!$D$2:$AV$26)),0)+IFERROR(SUMPRODUCT(('乐容-S级品'!$A$4:$A$32=$B90)*('乐容-S级品'!$L$3:$CA$3=CF$1)*('乐容-S级品'!$L$4:$CA$32)),0)</f>
      </c>
      <c r="CG90" s="280">
        <f>IFERROR(SUMPRODUCT(('控温被PRO-S级品'!$B$2:$B$10=$B90)*('控温被PRO-S级品'!$E$1:$BE$1=CG$1)*('控温被PRO-S级品'!$E$2:$BE$10)),0)+IFERROR(SUMPRODUCT(('冬被-S级品'!$B$2:$B$10=$B90)*('冬被-S级品'!$E$1:$AW$1=CG$1)*('冬被-S级品'!$E$2:$AW$10)),0)+IFERROR(SUMPRODUCT(('白止-S级品'!$A$2:$A$26=$B90)*('白止-S级品'!$D$1:$AV$1=CG$1)*('白止-S级品'!$D$2:$AV$26)),0)+IFERROR(SUMPRODUCT(('乐容-S级品'!$A$4:$A$32=$B90)*('乐容-S级品'!$L$3:$CA$3=CG$1)*('乐容-S级品'!$L$4:$CA$32)),0)</f>
      </c>
      <c r="CH90" s="280">
        <f>IFERROR(SUMPRODUCT(('控温被PRO-S级品'!$B$2:$B$10=$B90)*('控温被PRO-S级品'!$E$1:$BE$1=CH$1)*('控温被PRO-S级品'!$E$2:$BE$10)),0)+IFERROR(SUMPRODUCT(('冬被-S级品'!$B$2:$B$10=$B90)*('冬被-S级品'!$E$1:$AW$1=CH$1)*('冬被-S级品'!$E$2:$AW$10)),0)+IFERROR(SUMPRODUCT(('白止-S级品'!$A$2:$A$26=$B90)*('白止-S级品'!$D$1:$AV$1=CH$1)*('白止-S级品'!$D$2:$AV$26)),0)+IFERROR(SUMPRODUCT(('乐容-S级品'!$A$4:$A$32=$B90)*('乐容-S级品'!$L$3:$CA$3=CH$1)*('乐容-S级品'!$L$4:$CA$32)),0)</f>
      </c>
      <c r="CI90" s="280">
        <f>IFERROR(SUMPRODUCT(('控温被PRO-S级品'!$B$2:$B$10=$B90)*('控温被PRO-S级品'!$E$1:$BE$1=CI$1)*('控温被PRO-S级品'!$E$2:$BE$10)),0)+IFERROR(SUMPRODUCT(('冬被-S级品'!$B$2:$B$10=$B90)*('冬被-S级品'!$E$1:$AW$1=CI$1)*('冬被-S级品'!$E$2:$AW$10)),0)+IFERROR(SUMPRODUCT(('白止-S级品'!$A$2:$A$26=$B90)*('白止-S级品'!$D$1:$AV$1=CI$1)*('白止-S级品'!$D$2:$AV$26)),0)+IFERROR(SUMPRODUCT(('乐容-S级品'!$A$4:$A$32=$B90)*('乐容-S级品'!$L$3:$CA$3=CI$1)*('乐容-S级品'!$L$4:$CA$32)),0)</f>
      </c>
      <c r="CJ90" s="280">
        <f>IFERROR(SUMPRODUCT(('控温被PRO-S级品'!$B$2:$B$10=$B90)*('控温被PRO-S级品'!$E$1:$BE$1=CJ$1)*('控温被PRO-S级品'!$E$2:$BE$10)),0)+IFERROR(SUMPRODUCT(('冬被-S级品'!$B$2:$B$10=$B90)*('冬被-S级品'!$E$1:$AW$1=CJ$1)*('冬被-S级品'!$E$2:$AW$10)),0)+IFERROR(SUMPRODUCT(('白止-S级品'!$A$2:$A$26=$B90)*('白止-S级品'!$D$1:$AV$1=CJ$1)*('白止-S级品'!$D$2:$AV$26)),0)+IFERROR(SUMPRODUCT(('乐容-S级品'!$A$4:$A$32=$B90)*('乐容-S级品'!$L$3:$CA$3=CJ$1)*('乐容-S级品'!$L$4:$CA$32)),0)</f>
      </c>
      <c r="CK90" s="280">
        <f>IFERROR(SUMPRODUCT(('控温被PRO-S级品'!$B$2:$B$10=$B90)*('控温被PRO-S级品'!$E$1:$BE$1=CK$1)*('控温被PRO-S级品'!$E$2:$BE$10)),0)+IFERROR(SUMPRODUCT(('冬被-S级品'!$B$2:$B$10=$B90)*('冬被-S级品'!$E$1:$AW$1=CK$1)*('冬被-S级品'!$E$2:$AW$10)),0)+IFERROR(SUMPRODUCT(('白止-S级品'!$A$2:$A$26=$B90)*('白止-S级品'!$D$1:$AV$1=CK$1)*('白止-S级品'!$D$2:$AV$26)),0)+IFERROR(SUMPRODUCT(('乐容-S级品'!$A$4:$A$32=$B90)*('乐容-S级品'!$L$3:$CA$3=CK$1)*('乐容-S级品'!$L$4:$CA$32)),0)</f>
      </c>
      <c r="CL90" s="280">
        <f>IFERROR(SUMPRODUCT(('控温被PRO-S级品'!$B$2:$B$10=$B90)*('控温被PRO-S级品'!$E$1:$BE$1=CL$1)*('控温被PRO-S级品'!$E$2:$BE$10)),0)+IFERROR(SUMPRODUCT(('冬被-S级品'!$B$2:$B$10=$B90)*('冬被-S级品'!$E$1:$AW$1=CL$1)*('冬被-S级品'!$E$2:$AW$10)),0)+IFERROR(SUMPRODUCT(('白止-S级品'!$A$2:$A$26=$B90)*('白止-S级品'!$D$1:$AV$1=CL$1)*('白止-S级品'!$D$2:$AV$26)),0)+IFERROR(SUMPRODUCT(('乐容-S级品'!$A$4:$A$32=$B90)*('乐容-S级品'!$L$3:$CA$3=CL$1)*('乐容-S级品'!$L$4:$CA$32)),0)</f>
      </c>
      <c r="CM90" s="280">
        <f>IFERROR(SUMPRODUCT(('控温被PRO-S级品'!$B$2:$B$10=$B90)*('控温被PRO-S级品'!$E$1:$BE$1=CM$1)*('控温被PRO-S级品'!$E$2:$BE$10)),0)+IFERROR(SUMPRODUCT(('冬被-S级品'!$B$2:$B$10=$B90)*('冬被-S级品'!$E$1:$AW$1=CM$1)*('冬被-S级品'!$E$2:$AW$10)),0)+IFERROR(SUMPRODUCT(('白止-S级品'!$A$2:$A$26=$B90)*('白止-S级品'!$D$1:$AV$1=CM$1)*('白止-S级品'!$D$2:$AV$26)),0)+IFERROR(SUMPRODUCT(('乐容-S级品'!$A$4:$A$32=$B90)*('乐容-S级品'!$L$3:$CA$3=CM$1)*('乐容-S级品'!$L$4:$CA$32)),0)</f>
      </c>
      <c r="CN90" s="280">
        <f>IFERROR(SUMPRODUCT(('控温被PRO-S级品'!$B$2:$B$10=$B90)*('控温被PRO-S级品'!$E$1:$BE$1=CN$1)*('控温被PRO-S级品'!$E$2:$BE$10)),0)+IFERROR(SUMPRODUCT(('冬被-S级品'!$B$2:$B$10=$B90)*('冬被-S级品'!$E$1:$AW$1=CN$1)*('冬被-S级品'!$E$2:$AW$10)),0)+IFERROR(SUMPRODUCT(('白止-S级品'!$A$2:$A$26=$B90)*('白止-S级品'!$D$1:$AV$1=CN$1)*('白止-S级品'!$D$2:$AV$26)),0)+IFERROR(SUMPRODUCT(('乐容-S级品'!$A$4:$A$32=$B90)*('乐容-S级品'!$L$3:$CA$3=CN$1)*('乐容-S级品'!$L$4:$CA$32)),0)</f>
      </c>
      <c r="CO90" s="280">
        <f>IFERROR(SUMPRODUCT(('控温被PRO-S级品'!$B$2:$B$10=$B90)*('控温被PRO-S级品'!$E$1:$BE$1=CO$1)*('控温被PRO-S级品'!$E$2:$BE$10)),0)+IFERROR(SUMPRODUCT(('冬被-S级品'!$B$2:$B$10=$B90)*('冬被-S级品'!$E$1:$AW$1=CO$1)*('冬被-S级品'!$E$2:$AW$10)),0)+IFERROR(SUMPRODUCT(('白止-S级品'!$A$2:$A$26=$B90)*('白止-S级品'!$D$1:$AV$1=CO$1)*('白止-S级品'!$D$2:$AV$26)),0)+IFERROR(SUMPRODUCT(('乐容-S级品'!$A$4:$A$32=$B90)*('乐容-S级品'!$L$3:$CA$3=CO$1)*('乐容-S级品'!$L$4:$CA$32)),0)</f>
      </c>
      <c r="CP90" s="280">
        <f>IFERROR(SUMPRODUCT(('控温被PRO-S级品'!$B$2:$B$10=$B90)*('控温被PRO-S级品'!$E$1:$BE$1=CP$1)*('控温被PRO-S级品'!$E$2:$BE$10)),0)+IFERROR(SUMPRODUCT(('冬被-S级品'!$B$2:$B$10=$B90)*('冬被-S级品'!$E$1:$AW$1=CP$1)*('冬被-S级品'!$E$2:$AW$10)),0)+IFERROR(SUMPRODUCT(('白止-S级品'!$A$2:$A$26=$B90)*('白止-S级品'!$D$1:$AV$1=CP$1)*('白止-S级品'!$D$2:$AV$26)),0)+IFERROR(SUMPRODUCT(('乐容-S级品'!$A$4:$A$32=$B90)*('乐容-S级品'!$L$3:$CA$3=CP$1)*('乐容-S级品'!$L$4:$CA$32)),0)</f>
      </c>
      <c r="CQ90" s="280">
        <f>IFERROR(SUMPRODUCT(('控温被PRO-S级品'!$B$2:$B$10=$B90)*('控温被PRO-S级品'!$E$1:$BE$1=CQ$1)*('控温被PRO-S级品'!$E$2:$BE$10)),0)+IFERROR(SUMPRODUCT(('冬被-S级品'!$B$2:$B$10=$B90)*('冬被-S级品'!$E$1:$AW$1=CQ$1)*('冬被-S级品'!$E$2:$AW$10)),0)+IFERROR(SUMPRODUCT(('白止-S级品'!$A$2:$A$26=$B90)*('白止-S级品'!$D$1:$AV$1=CQ$1)*('白止-S级品'!$D$2:$AV$26)),0)+IFERROR(SUMPRODUCT(('乐容-S级品'!$A$4:$A$32=$B90)*('乐容-S级品'!$L$3:$CA$3=CQ$1)*('乐容-S级品'!$L$4:$CA$32)),0)</f>
      </c>
      <c r="CR90" s="280">
        <f>IFERROR(SUMPRODUCT(('控温被PRO-S级品'!$B$2:$B$10=$B90)*('控温被PRO-S级品'!$E$1:$BE$1=CR$1)*('控温被PRO-S级品'!$E$2:$BE$10)),0)+IFERROR(SUMPRODUCT(('冬被-S级品'!$B$2:$B$10=$B90)*('冬被-S级品'!$E$1:$AW$1=CR$1)*('冬被-S级品'!$E$2:$AW$10)),0)+IFERROR(SUMPRODUCT(('白止-S级品'!$A$2:$A$26=$B90)*('白止-S级品'!$D$1:$AV$1=CR$1)*('白止-S级品'!$D$2:$AV$26)),0)+IFERROR(SUMPRODUCT(('乐容-S级品'!$A$4:$A$32=$B90)*('乐容-S级品'!$L$3:$CA$3=CR$1)*('乐容-S级品'!$L$4:$CA$32)),0)</f>
      </c>
      <c r="CS90" s="280">
        <f>IFERROR(SUMPRODUCT(('控温被PRO-S级品'!$B$2:$B$10=$B90)*('控温被PRO-S级品'!$E$1:$BE$1=CS$1)*('控温被PRO-S级品'!$E$2:$BE$10)),0)+IFERROR(SUMPRODUCT(('冬被-S级品'!$B$2:$B$10=$B90)*('冬被-S级品'!$E$1:$AW$1=CS$1)*('冬被-S级品'!$E$2:$AW$10)),0)+IFERROR(SUMPRODUCT(('白止-S级品'!$A$2:$A$26=$B90)*('白止-S级品'!$D$1:$AV$1=CS$1)*('白止-S级品'!$D$2:$AV$26)),0)+IFERROR(SUMPRODUCT(('乐容-S级品'!$A$4:$A$32=$B90)*('乐容-S级品'!$L$3:$CA$3=CS$1)*('乐容-S级品'!$L$4:$CA$32)),0)</f>
      </c>
      <c r="CT90" s="280">
        <f>IFERROR(SUMPRODUCT(('控温被PRO-S级品'!$B$2:$B$10=$B90)*('控温被PRO-S级品'!$E$1:$BE$1=CT$1)*('控温被PRO-S级品'!$E$2:$BE$10)),0)+IFERROR(SUMPRODUCT(('冬被-S级品'!$B$2:$B$10=$B90)*('冬被-S级品'!$E$1:$AW$1=CT$1)*('冬被-S级品'!$E$2:$AW$10)),0)+IFERROR(SUMPRODUCT(('白止-S级品'!$A$2:$A$26=$B90)*('白止-S级品'!$D$1:$AV$1=CT$1)*('白止-S级品'!$D$2:$AV$26)),0)+IFERROR(SUMPRODUCT(('乐容-S级品'!$A$4:$A$32=$B90)*('乐容-S级品'!$L$3:$CA$3=CT$1)*('乐容-S级品'!$L$4:$CA$32)),0)</f>
      </c>
      <c r="CU90" s="280">
        <f>IFERROR(SUMPRODUCT(('控温被PRO-S级品'!$B$2:$B$10=$B90)*('控温被PRO-S级品'!$E$1:$BE$1=CU$1)*('控温被PRO-S级品'!$E$2:$BE$10)),0)+IFERROR(SUMPRODUCT(('冬被-S级品'!$B$2:$B$10=$B90)*('冬被-S级品'!$E$1:$AW$1=CU$1)*('冬被-S级品'!$E$2:$AW$10)),0)+IFERROR(SUMPRODUCT(('白止-S级品'!$A$2:$A$26=$B90)*('白止-S级品'!$D$1:$AV$1=CU$1)*('白止-S级品'!$D$2:$AV$26)),0)+IFERROR(SUMPRODUCT(('乐容-S级品'!$A$4:$A$32=$B90)*('乐容-S级品'!$L$3:$CA$3=CU$1)*('乐容-S级品'!$L$4:$CA$32)),0)</f>
      </c>
      <c r="CV90" s="280">
        <f>IFERROR(SUMPRODUCT(('控温被PRO-S级品'!$B$2:$B$10=$B90)*('控温被PRO-S级品'!$E$1:$BE$1=CV$1)*('控温被PRO-S级品'!$E$2:$BE$10)),0)+IFERROR(SUMPRODUCT(('冬被-S级品'!$B$2:$B$10=$B90)*('冬被-S级品'!$E$1:$AW$1=CV$1)*('冬被-S级品'!$E$2:$AW$10)),0)+IFERROR(SUMPRODUCT(('白止-S级品'!$A$2:$A$26=$B90)*('白止-S级品'!$D$1:$AV$1=CV$1)*('白止-S级品'!$D$2:$AV$26)),0)+IFERROR(SUMPRODUCT(('乐容-S级品'!$A$4:$A$32=$B90)*('乐容-S级品'!$L$3:$CA$3=CV$1)*('乐容-S级品'!$L$4:$CA$32)),0)</f>
      </c>
      <c r="CW90" s="280">
        <f>IFERROR(SUMPRODUCT(('控温被PRO-S级品'!$B$2:$B$10=$B90)*('控温被PRO-S级品'!$E$1:$BE$1=CW$1)*('控温被PRO-S级品'!$E$2:$BE$10)),0)+IFERROR(SUMPRODUCT(('冬被-S级品'!$B$2:$B$10=$B90)*('冬被-S级品'!$E$1:$AW$1=CW$1)*('冬被-S级品'!$E$2:$AW$10)),0)+IFERROR(SUMPRODUCT(('白止-S级品'!$A$2:$A$26=$B90)*('白止-S级品'!$D$1:$AV$1=CW$1)*('白止-S级品'!$D$2:$AV$26)),0)+IFERROR(SUMPRODUCT(('乐容-S级品'!$A$4:$A$32=$B90)*('乐容-S级品'!$L$3:$CA$3=CW$1)*('乐容-S级品'!$L$4:$CA$32)),0)</f>
      </c>
      <c r="CX90" s="280">
        <f>IFERROR(SUMPRODUCT(('控温被PRO-S级品'!$B$2:$B$10=$B90)*('控温被PRO-S级品'!$E$1:$BE$1=CX$1)*('控温被PRO-S级品'!$E$2:$BE$10)),0)+IFERROR(SUMPRODUCT(('冬被-S级品'!$B$2:$B$10=$B90)*('冬被-S级品'!$E$1:$AW$1=CX$1)*('冬被-S级品'!$E$2:$AW$10)),0)+IFERROR(SUMPRODUCT(('白止-S级品'!$A$2:$A$26=$B90)*('白止-S级品'!$D$1:$AV$1=CX$1)*('白止-S级品'!$D$2:$AV$26)),0)+IFERROR(SUMPRODUCT(('乐容-S级品'!$A$4:$A$32=$B90)*('乐容-S级品'!$L$3:$CA$3=CX$1)*('乐容-S级品'!$L$4:$CA$32)),0)</f>
      </c>
      <c r="CY90" s="280">
        <f>IFERROR(SUMPRODUCT(('控温被PRO-S级品'!$B$2:$B$10=$B90)*('控温被PRO-S级品'!$E$1:$BE$1=CY$1)*('控温被PRO-S级品'!$E$2:$BE$10)),0)+IFERROR(SUMPRODUCT(('冬被-S级品'!$B$2:$B$10=$B90)*('冬被-S级品'!$E$1:$AW$1=CY$1)*('冬被-S级品'!$E$2:$AW$10)),0)+IFERROR(SUMPRODUCT(('白止-S级品'!$A$2:$A$26=$B90)*('白止-S级品'!$D$1:$AV$1=CY$1)*('白止-S级品'!$D$2:$AV$26)),0)+IFERROR(SUMPRODUCT(('乐容-S级品'!$A$4:$A$32=$B90)*('乐容-S级品'!$L$3:$CA$3=CY$1)*('乐容-S级品'!$L$4:$CA$32)),0)</f>
      </c>
      <c r="CZ90" s="280">
        <f>IFERROR(SUMPRODUCT(('控温被PRO-S级品'!$B$2:$B$10=$B90)*('控温被PRO-S级品'!$E$1:$BE$1=CZ$1)*('控温被PRO-S级品'!$E$2:$BE$10)),0)+IFERROR(SUMPRODUCT(('冬被-S级品'!$B$2:$B$10=$B90)*('冬被-S级品'!$E$1:$AW$1=CZ$1)*('冬被-S级品'!$E$2:$AW$10)),0)+IFERROR(SUMPRODUCT(('白止-S级品'!$A$2:$A$26=$B90)*('白止-S级品'!$D$1:$AV$1=CZ$1)*('白止-S级品'!$D$2:$AV$26)),0)+IFERROR(SUMPRODUCT(('乐容-S级品'!$A$4:$A$32=$B90)*('乐容-S级品'!$L$3:$CA$3=CZ$1)*('乐容-S级品'!$L$4:$CA$32)),0)</f>
      </c>
      <c r="DA90" s="280">
        <f>IFERROR(SUMPRODUCT(('控温被PRO-S级品'!$B$2:$B$10=$B90)*('控温被PRO-S级品'!$E$1:$BE$1=DA$1)*('控温被PRO-S级品'!$E$2:$BE$10)),0)+IFERROR(SUMPRODUCT(('冬被-S级品'!$B$2:$B$10=$B90)*('冬被-S级品'!$E$1:$AW$1=DA$1)*('冬被-S级品'!$E$2:$AW$10)),0)+IFERROR(SUMPRODUCT(('白止-S级品'!$A$2:$A$26=$B90)*('白止-S级品'!$D$1:$AV$1=DA$1)*('白止-S级品'!$D$2:$AV$26)),0)+IFERROR(SUMPRODUCT(('乐容-S级品'!$A$4:$A$32=$B90)*('乐容-S级品'!$L$3:$CA$3=DA$1)*('乐容-S级品'!$L$4:$CA$32)),0)</f>
      </c>
      <c r="DB90" s="280">
        <f>IFERROR(SUMPRODUCT(('控温被PRO-S级品'!$B$2:$B$10=$B90)*('控温被PRO-S级品'!$E$1:$BE$1=DB$1)*('控温被PRO-S级品'!$E$2:$BE$10)),0)+IFERROR(SUMPRODUCT(('冬被-S级品'!$B$2:$B$10=$B90)*('冬被-S级品'!$E$1:$AW$1=DB$1)*('冬被-S级品'!$E$2:$AW$10)),0)+IFERROR(SUMPRODUCT(('白止-S级品'!$A$2:$A$26=$B90)*('白止-S级品'!$D$1:$AV$1=DB$1)*('白止-S级品'!$D$2:$AV$26)),0)+IFERROR(SUMPRODUCT(('乐容-S级品'!$A$4:$A$32=$B90)*('乐容-S级品'!$L$3:$CA$3=DB$1)*('乐容-S级品'!$L$4:$CA$32)),0)</f>
      </c>
      <c r="DC90" s="280">
        <f>IFERROR(SUMPRODUCT(('控温被PRO-S级品'!$B$2:$B$10=$B90)*('控温被PRO-S级品'!$E$1:$BE$1=DC$1)*('控温被PRO-S级品'!$E$2:$BE$10)),0)+IFERROR(SUMPRODUCT(('冬被-S级品'!$B$2:$B$10=$B90)*('冬被-S级品'!$E$1:$AW$1=DC$1)*('冬被-S级品'!$E$2:$AW$10)),0)+IFERROR(SUMPRODUCT(('白止-S级品'!$A$2:$A$26=$B90)*('白止-S级品'!$D$1:$AV$1=DC$1)*('白止-S级品'!$D$2:$AV$26)),0)+IFERROR(SUMPRODUCT(('乐容-S级品'!$A$4:$A$32=$B90)*('乐容-S级品'!$L$3:$CA$3=DC$1)*('乐容-S级品'!$L$4:$CA$32)),0)</f>
      </c>
      <c r="DD90" s="280">
        <f>IFERROR(SUMPRODUCT(('控温被PRO-S级品'!$B$2:$B$10=$B90)*('控温被PRO-S级品'!$E$1:$BE$1=DD$1)*('控温被PRO-S级品'!$E$2:$BE$10)),0)+IFERROR(SUMPRODUCT(('冬被-S级品'!$B$2:$B$10=$B90)*('冬被-S级品'!$E$1:$AW$1=DD$1)*('冬被-S级品'!$E$2:$AW$10)),0)+IFERROR(SUMPRODUCT(('白止-S级品'!$A$2:$A$26=$B90)*('白止-S级品'!$D$1:$AV$1=DD$1)*('白止-S级品'!$D$2:$AV$26)),0)+IFERROR(SUMPRODUCT(('乐容-S级品'!$A$4:$A$32=$B90)*('乐容-S级品'!$L$3:$CA$3=DD$1)*('乐容-S级品'!$L$4:$CA$32)),0)</f>
      </c>
      <c r="DE90" s="280">
        <f>IFERROR(SUMPRODUCT(('控温被PRO-S级品'!$B$2:$B$10=$B90)*('控温被PRO-S级品'!$E$1:$BE$1=DE$1)*('控温被PRO-S级品'!$E$2:$BE$10)),0)+IFERROR(SUMPRODUCT(('冬被-S级品'!$B$2:$B$10=$B90)*('冬被-S级品'!$E$1:$AW$1=DE$1)*('冬被-S级品'!$E$2:$AW$10)),0)+IFERROR(SUMPRODUCT(('白止-S级品'!$A$2:$A$26=$B90)*('白止-S级品'!$D$1:$AV$1=DE$1)*('白止-S级品'!$D$2:$AV$26)),0)+IFERROR(SUMPRODUCT(('乐容-S级品'!$A$4:$A$32=$B90)*('乐容-S级品'!$L$3:$CA$3=DE$1)*('乐容-S级品'!$L$4:$CA$32)),0)</f>
      </c>
      <c r="DF90" s="280">
        <f>IFERROR(SUMPRODUCT(('控温被PRO-S级品'!$B$2:$B$10=$B90)*('控温被PRO-S级品'!$E$1:$BE$1=DF$1)*('控温被PRO-S级品'!$E$2:$BE$10)),0)+IFERROR(SUMPRODUCT(('冬被-S级品'!$B$2:$B$10=$B90)*('冬被-S级品'!$E$1:$AW$1=DF$1)*('冬被-S级品'!$E$2:$AW$10)),0)+IFERROR(SUMPRODUCT(('白止-S级品'!$A$2:$A$26=$B90)*('白止-S级品'!$D$1:$AV$1=DF$1)*('白止-S级品'!$D$2:$AV$26)),0)+IFERROR(SUMPRODUCT(('乐容-S级品'!$A$4:$A$32=$B90)*('乐容-S级品'!$L$3:$CA$3=DF$1)*('乐容-S级品'!$L$4:$CA$32)),0)</f>
      </c>
      <c r="DG90" s="280">
        <f>IFERROR(SUMPRODUCT(('控温被PRO-S级品'!$B$2:$B$10=$B90)*('控温被PRO-S级品'!$E$1:$BE$1=DG$1)*('控温被PRO-S级品'!$E$2:$BE$10)),0)+IFERROR(SUMPRODUCT(('冬被-S级品'!$B$2:$B$10=$B90)*('冬被-S级品'!$E$1:$AW$1=DG$1)*('冬被-S级品'!$E$2:$AW$10)),0)+IFERROR(SUMPRODUCT(('白止-S级品'!$A$2:$A$26=$B90)*('白止-S级品'!$D$1:$AV$1=DG$1)*('白止-S级品'!$D$2:$AV$26)),0)+IFERROR(SUMPRODUCT(('乐容-S级品'!$A$4:$A$32=$B90)*('乐容-S级品'!$L$3:$CA$3=DG$1)*('乐容-S级品'!$L$4:$CA$32)),0)</f>
      </c>
      <c r="DH90" s="280">
        <f>IFERROR(SUMPRODUCT(('控温被PRO-S级品'!$B$2:$B$10=$B90)*('控温被PRO-S级品'!$E$1:$BE$1=DH$1)*('控温被PRO-S级品'!$E$2:$BE$10)),0)+IFERROR(SUMPRODUCT(('冬被-S级品'!$B$2:$B$10=$B90)*('冬被-S级品'!$E$1:$AW$1=DH$1)*('冬被-S级品'!$E$2:$AW$10)),0)+IFERROR(SUMPRODUCT(('白止-S级品'!$A$2:$A$26=$B90)*('白止-S级品'!$D$1:$AV$1=DH$1)*('白止-S级品'!$D$2:$AV$26)),0)+IFERROR(SUMPRODUCT(('乐容-S级品'!$A$4:$A$32=$B90)*('乐容-S级品'!$L$3:$CA$3=DH$1)*('乐容-S级品'!$L$4:$CA$32)),0)</f>
      </c>
      <c r="DI90" s="280">
        <f>IFERROR(SUMPRODUCT(('控温被PRO-S级品'!$B$2:$B$10=$B90)*('控温被PRO-S级品'!$E$1:$BE$1=DI$1)*('控温被PRO-S级品'!$E$2:$BE$10)),0)+IFERROR(SUMPRODUCT(('冬被-S级品'!$B$2:$B$10=$B90)*('冬被-S级品'!$E$1:$AW$1=DI$1)*('冬被-S级品'!$E$2:$AW$10)),0)+IFERROR(SUMPRODUCT(('白止-S级品'!$A$2:$A$26=$B90)*('白止-S级品'!$D$1:$AV$1=DI$1)*('白止-S级品'!$D$2:$AV$26)),0)+IFERROR(SUMPRODUCT(('乐容-S级品'!$A$4:$A$32=$B90)*('乐容-S级品'!$L$3:$CA$3=DI$1)*('乐容-S级品'!$L$4:$CA$32)),0)</f>
      </c>
      <c r="DJ90" s="280">
        <f>IFERROR(SUMPRODUCT(('控温被PRO-S级品'!$B$2:$B$10=$B90)*('控温被PRO-S级品'!$E$1:$BE$1=DJ$1)*('控温被PRO-S级品'!$E$2:$BE$10)),0)+IFERROR(SUMPRODUCT(('冬被-S级品'!$B$2:$B$10=$B90)*('冬被-S级品'!$E$1:$AW$1=DJ$1)*('冬被-S级品'!$E$2:$AW$10)),0)+IFERROR(SUMPRODUCT(('白止-S级品'!$A$2:$A$26=$B90)*('白止-S级品'!$D$1:$AV$1=DJ$1)*('白止-S级品'!$D$2:$AV$26)),0)+IFERROR(SUMPRODUCT(('乐容-S级品'!$A$4:$A$32=$B90)*('乐容-S级品'!$L$3:$CA$3=DJ$1)*('乐容-S级品'!$L$4:$CA$32)),0)</f>
      </c>
      <c r="DK90" s="280"/>
      <c r="DL90" s="280"/>
      <c r="DM90" s="280"/>
      <c r="DN90" s="280"/>
      <c r="DO90" s="280"/>
      <c r="DP90" s="280"/>
      <c r="DQ90" s="280"/>
      <c r="DR90" s="280"/>
      <c r="DS90" s="280"/>
      <c r="DT90" s="280"/>
      <c r="DU90" s="280"/>
      <c r="DV90" s="280"/>
      <c r="DW90" s="280">
        <f>VLOOKUP(B90,'系统编码规格'!A:C,3,FALSE)</f>
      </c>
      <c r="DX90" s="280"/>
      <c r="DY90" s="280"/>
      <c r="DZ90" s="280"/>
      <c r="EA90" s="280"/>
      <c r="EB90" s="280"/>
      <c r="EC90" s="280"/>
      <c r="ED90" s="280"/>
      <c r="EE90" s="280"/>
      <c r="EF90" s="280"/>
      <c r="EG90" s="280"/>
      <c r="EH90" s="280"/>
      <c r="EI90" s="280"/>
      <c r="EJ90" s="280"/>
      <c r="EK90" s="280"/>
      <c r="EL90" s="280"/>
      <c r="EM90" s="280"/>
      <c r="EN90" s="280"/>
      <c r="EO90" s="280"/>
      <c r="EP90" s="280"/>
      <c r="EQ90" s="280"/>
      <c r="ER90" s="280"/>
      <c r="ES90" s="280"/>
      <c r="ET90" s="280"/>
      <c r="EU90" s="280"/>
      <c r="EV90" s="280"/>
      <c r="EW90" s="280"/>
      <c r="EX90" s="280"/>
      <c r="EY90" s="280"/>
      <c r="EZ90" s="280"/>
      <c r="FA90" s="280"/>
      <c r="FB90" s="280"/>
      <c r="FC90" s="280"/>
      <c r="FD90" s="280"/>
      <c r="FE90" s="280"/>
      <c r="FF90" s="280"/>
      <c r="FG90" s="280"/>
      <c r="FH90" s="280"/>
      <c r="FI90" s="280"/>
      <c r="FJ90" s="280"/>
      <c r="FK90" s="280"/>
      <c r="FL90" s="280"/>
      <c r="FM90" s="280"/>
      <c r="FN90" s="280"/>
      <c r="FO90" s="280"/>
      <c r="FP90" s="280"/>
      <c r="FQ90" s="280"/>
      <c r="FR90" s="280"/>
      <c r="FS90" s="280"/>
      <c r="FT90" s="280"/>
      <c r="FU90" s="280"/>
      <c r="FV90" s="280"/>
      <c r="FW90" s="280"/>
      <c r="FX90" s="280"/>
      <c r="FY90" s="280"/>
      <c r="FZ90" s="280"/>
      <c r="GA90" s="280"/>
      <c r="GB90" s="280"/>
      <c r="GC90" s="280"/>
      <c r="GD90" s="280"/>
      <c r="GE90" s="280"/>
      <c r="GF90" s="280"/>
      <c r="GG90" s="280"/>
      <c r="GH90" s="280"/>
      <c r="GI90" s="280"/>
      <c r="GJ90" s="280"/>
      <c r="GK90" s="280"/>
      <c r="GL90" s="280"/>
      <c r="GM90" s="280"/>
      <c r="GN90" s="280"/>
      <c r="GO90" s="280"/>
      <c r="GP90" s="280"/>
      <c r="GQ90" s="280"/>
      <c r="GR90" s="280"/>
      <c r="GS90" s="280"/>
      <c r="GT90" s="280"/>
      <c r="GU90" s="280"/>
      <c r="GV90" s="280"/>
    </row>
    <row r="91">
      <c r="A91" s="309" t="str">
        <v>乐容</v>
      </c>
      <c r="B91" s="310" t="str">
        <v>0101100112-1.8-LS80</v>
      </c>
      <c r="C91" s="309" t="str">
        <v>αTOUR PLANET 裸棉四件套</v>
      </c>
      <c r="D91" s="309" t="str">
        <v>裸色-80*60-1.8m</v>
      </c>
      <c r="E91">
        <f>SUM(F91:GX91)</f>
      </c>
      <c r="F91" s="280">
        <f>IFERROR(SUMPRODUCT(('控温被PRO-S级品'!$B$2:$B$10=$B91)*('控温被PRO-S级品'!$E$1:$BE$1=F$1)*('控温被PRO-S级品'!$E$2:$BE$10)),0)+IFERROR(SUMPRODUCT(('冬被-S级品'!$B$2:$B$10=$B91)*('冬被-S级品'!$E$1:$AW$1=F$1)*('冬被-S级品'!$E$2:$AW$10)),0)+IFERROR(SUMPRODUCT(('白止-S级品'!$A$2:$A$26=$B91)*('白止-S级品'!$D$1:$AV$1=F$1)*('白止-S级品'!$D$2:$AV$26)),0)+IFERROR(SUMPRODUCT(('乐容-S级品'!$A$4:$A$32=$B91)*('乐容-S级品'!$L$3:$CA$3=F$1)*('乐容-S级品'!$L$4:$CA$32)),0)</f>
      </c>
      <c r="G91" s="280">
        <f>IFERROR(SUMPRODUCT(('控温被PRO-S级品'!$B$2:$B$10=$B91)*('控温被PRO-S级品'!$E$1:$BE$1=G$1)*('控温被PRO-S级品'!$E$2:$BE$10)),0)+IFERROR(SUMPRODUCT(('冬被-S级品'!$B$2:$B$10=$B91)*('冬被-S级品'!$E$1:$AW$1=G$1)*('冬被-S级品'!$E$2:$AW$10)),0)+IFERROR(SUMPRODUCT(('白止-S级品'!$A$2:$A$26=$B91)*('白止-S级品'!$D$1:$AV$1=G$1)*('白止-S级品'!$D$2:$AV$26)),0)+IFERROR(SUMPRODUCT(('乐容-S级品'!$A$4:$A$32=$B91)*('乐容-S级品'!$L$3:$CA$3=G$1)*('乐容-S级品'!$L$4:$CA$32)),0)</f>
      </c>
      <c r="H91" s="280">
        <f>IFERROR(SUMPRODUCT(('控温被PRO-S级品'!$B$2:$B$10=$B91)*('控温被PRO-S级品'!$E$1:$BE$1=H$1)*('控温被PRO-S级品'!$E$2:$BE$10)),0)+IFERROR(SUMPRODUCT(('冬被-S级品'!$B$2:$B$10=$B91)*('冬被-S级品'!$E$1:$AW$1=H$1)*('冬被-S级品'!$E$2:$AW$10)),0)+IFERROR(SUMPRODUCT(('白止-S级品'!$A$2:$A$26=$B91)*('白止-S级品'!$D$1:$AV$1=H$1)*('白止-S级品'!$D$2:$AV$26)),0)+IFERROR(SUMPRODUCT(('乐容-S级品'!$A$4:$A$32=$B91)*('乐容-S级品'!$L$3:$CA$3=H$1)*('乐容-S级品'!$L$4:$CA$32)),0)</f>
      </c>
      <c r="I91" s="280">
        <f>IFERROR(SUMPRODUCT(('控温被PRO-S级品'!$B$2:$B$10=$B91)*('控温被PRO-S级品'!$E$1:$BE$1=I$1)*('控温被PRO-S级品'!$E$2:$BE$10)),0)+IFERROR(SUMPRODUCT(('冬被-S级品'!$B$2:$B$10=$B91)*('冬被-S级品'!$E$1:$AW$1=I$1)*('冬被-S级品'!$E$2:$AW$10)),0)+IFERROR(SUMPRODUCT(('白止-S级品'!$A$2:$A$26=$B91)*('白止-S级品'!$D$1:$AV$1=I$1)*('白止-S级品'!$D$2:$AV$26)),0)+IFERROR(SUMPRODUCT(('乐容-S级品'!$A$4:$A$32=$B91)*('乐容-S级品'!$L$3:$CA$3=I$1)*('乐容-S级品'!$L$4:$CA$32)),0)</f>
      </c>
      <c r="J91" s="280">
        <f>IFERROR(SUMPRODUCT(('控温被PRO-S级品'!$B$2:$B$10=$B91)*('控温被PRO-S级品'!$E$1:$BE$1=J$1)*('控温被PRO-S级品'!$E$2:$BE$10)),0)+IFERROR(SUMPRODUCT(('冬被-S级品'!$B$2:$B$10=$B91)*('冬被-S级品'!$E$1:$AW$1=J$1)*('冬被-S级品'!$E$2:$AW$10)),0)+IFERROR(SUMPRODUCT(('白止-S级品'!$A$2:$A$26=$B91)*('白止-S级品'!$D$1:$AV$1=J$1)*('白止-S级品'!$D$2:$AV$26)),0)+IFERROR(SUMPRODUCT(('乐容-S级品'!$A$4:$A$32=$B91)*('乐容-S级品'!$L$3:$CA$3=J$1)*('乐容-S级品'!$L$4:$CA$32)),0)</f>
      </c>
      <c r="K91" s="280">
        <f>IFERROR(SUMPRODUCT(('控温被PRO-S级品'!$B$2:$B$10=$B91)*('控温被PRO-S级品'!$E$1:$BE$1=K$1)*('控温被PRO-S级品'!$E$2:$BE$10)),0)+IFERROR(SUMPRODUCT(('冬被-S级品'!$B$2:$B$10=$B91)*('冬被-S级品'!$E$1:$AW$1=K$1)*('冬被-S级品'!$E$2:$AW$10)),0)+IFERROR(SUMPRODUCT(('白止-S级品'!$A$2:$A$26=$B91)*('白止-S级品'!$D$1:$AV$1=K$1)*('白止-S级品'!$D$2:$AV$26)),0)+IFERROR(SUMPRODUCT(('乐容-S级品'!$A$4:$A$32=$B91)*('乐容-S级品'!$L$3:$CA$3=K$1)*('乐容-S级品'!$L$4:$CA$32)),0)</f>
      </c>
      <c r="L91" s="280">
        <f>IFERROR(SUMPRODUCT(('控温被PRO-S级品'!$B$2:$B$10=$B91)*('控温被PRO-S级品'!$E$1:$BE$1=L$1)*('控温被PRO-S级品'!$E$2:$BE$10)),0)+IFERROR(SUMPRODUCT(('冬被-S级品'!$B$2:$B$10=$B91)*('冬被-S级品'!$E$1:$AW$1=L$1)*('冬被-S级品'!$E$2:$AW$10)),0)+IFERROR(SUMPRODUCT(('白止-S级品'!$A$2:$A$26=$B91)*('白止-S级品'!$D$1:$AV$1=L$1)*('白止-S级品'!$D$2:$AV$26)),0)+IFERROR(SUMPRODUCT(('乐容-S级品'!$A$4:$A$32=$B91)*('乐容-S级品'!$L$3:$CA$3=L$1)*('乐容-S级品'!$L$4:$CA$32)),0)</f>
      </c>
      <c r="M91" s="280">
        <f>IFERROR(SUMPRODUCT(('控温被PRO-S级品'!$B$2:$B$10=$B91)*('控温被PRO-S级品'!$E$1:$BE$1=M$1)*('控温被PRO-S级品'!$E$2:$BE$10)),0)+IFERROR(SUMPRODUCT(('冬被-S级品'!$B$2:$B$10=$B91)*('冬被-S级品'!$E$1:$AW$1=M$1)*('冬被-S级品'!$E$2:$AW$10)),0)+IFERROR(SUMPRODUCT(('白止-S级品'!$A$2:$A$26=$B91)*('白止-S级品'!$D$1:$AV$1=M$1)*('白止-S级品'!$D$2:$AV$26)),0)+IFERROR(SUMPRODUCT(('乐容-S级品'!$A$4:$A$32=$B91)*('乐容-S级品'!$L$3:$CA$3=M$1)*('乐容-S级品'!$L$4:$CA$32)),0)</f>
      </c>
      <c r="N91" s="280">
        <f>IFERROR(SUMPRODUCT(('控温被PRO-S级品'!$B$2:$B$10=$B91)*('控温被PRO-S级品'!$E$1:$BE$1=N$1)*('控温被PRO-S级品'!$E$2:$BE$10)),0)+IFERROR(SUMPRODUCT(('冬被-S级品'!$B$2:$B$10=$B91)*('冬被-S级品'!$E$1:$AW$1=N$1)*('冬被-S级品'!$E$2:$AW$10)),0)+IFERROR(SUMPRODUCT(('白止-S级品'!$A$2:$A$26=$B91)*('白止-S级品'!$D$1:$AV$1=N$1)*('白止-S级品'!$D$2:$AV$26)),0)+IFERROR(SUMPRODUCT(('乐容-S级品'!$A$4:$A$32=$B91)*('乐容-S级品'!$L$3:$CA$3=N$1)*('乐容-S级品'!$L$4:$CA$32)),0)</f>
      </c>
      <c r="O91" s="280">
        <f>IFERROR(SUMPRODUCT(('控温被PRO-S级品'!$B$2:$B$10=$B91)*('控温被PRO-S级品'!$E$1:$BE$1=O$1)*('控温被PRO-S级品'!$E$2:$BE$10)),0)+IFERROR(SUMPRODUCT(('冬被-S级品'!$B$2:$B$10=$B91)*('冬被-S级品'!$E$1:$AW$1=O$1)*('冬被-S级品'!$E$2:$AW$10)),0)+IFERROR(SUMPRODUCT(('白止-S级品'!$A$2:$A$26=$B91)*('白止-S级品'!$D$1:$AV$1=O$1)*('白止-S级品'!$D$2:$AV$26)),0)+IFERROR(SUMPRODUCT(('乐容-S级品'!$A$4:$A$32=$B91)*('乐容-S级品'!$L$3:$CA$3=O$1)*('乐容-S级品'!$L$4:$CA$32)),0)</f>
      </c>
      <c r="P91" s="280">
        <f>IFERROR(SUMPRODUCT(('控温被PRO-S级品'!$B$2:$B$10=$B91)*('控温被PRO-S级品'!$E$1:$BE$1=P$1)*('控温被PRO-S级品'!$E$2:$BE$10)),0)+IFERROR(SUMPRODUCT(('冬被-S级品'!$B$2:$B$10=$B91)*('冬被-S级品'!$E$1:$AW$1=P$1)*('冬被-S级品'!$E$2:$AW$10)),0)+IFERROR(SUMPRODUCT(('白止-S级品'!$A$2:$A$26=$B91)*('白止-S级品'!$D$1:$AV$1=P$1)*('白止-S级品'!$D$2:$AV$26)),0)+IFERROR(SUMPRODUCT(('乐容-S级品'!$A$4:$A$32=$B91)*('乐容-S级品'!$L$3:$CA$3=P$1)*('乐容-S级品'!$L$4:$CA$32)),0)</f>
      </c>
      <c r="Q91" s="280">
        <f>IFERROR(SUMPRODUCT(('控温被PRO-S级品'!$B$2:$B$10=$B91)*('控温被PRO-S级品'!$E$1:$BE$1=Q$1)*('控温被PRO-S级品'!$E$2:$BE$10)),0)+IFERROR(SUMPRODUCT(('冬被-S级品'!$B$2:$B$10=$B91)*('冬被-S级品'!$E$1:$AW$1=Q$1)*('冬被-S级品'!$E$2:$AW$10)),0)+IFERROR(SUMPRODUCT(('白止-S级品'!$A$2:$A$26=$B91)*('白止-S级品'!$D$1:$AV$1=Q$1)*('白止-S级品'!$D$2:$AV$26)),0)+IFERROR(SUMPRODUCT(('乐容-S级品'!$A$4:$A$32=$B91)*('乐容-S级品'!$L$3:$CA$3=Q$1)*('乐容-S级品'!$L$4:$CA$32)),0)</f>
      </c>
      <c r="R91" s="280">
        <f>IFERROR(SUMPRODUCT(('控温被PRO-S级品'!$B$2:$B$10=$B91)*('控温被PRO-S级品'!$E$1:$BE$1=R$1)*('控温被PRO-S级品'!$E$2:$BE$10)),0)+IFERROR(SUMPRODUCT(('冬被-S级品'!$B$2:$B$10=$B91)*('冬被-S级品'!$E$1:$AW$1=R$1)*('冬被-S级品'!$E$2:$AW$10)),0)+IFERROR(SUMPRODUCT(('白止-S级品'!$A$2:$A$26=$B91)*('白止-S级品'!$D$1:$AV$1=R$1)*('白止-S级品'!$D$2:$AV$26)),0)+IFERROR(SUMPRODUCT(('乐容-S级品'!$A$4:$A$32=$B91)*('乐容-S级品'!$L$3:$CA$3=R$1)*('乐容-S级品'!$L$4:$CA$32)),0)</f>
      </c>
      <c r="S91" s="280">
        <f>IFERROR(SUMPRODUCT(('控温被PRO-S级品'!$B$2:$B$10=$B91)*('控温被PRO-S级品'!$E$1:$BE$1=S$1)*('控温被PRO-S级品'!$E$2:$BE$10)),0)+IFERROR(SUMPRODUCT(('冬被-S级品'!$B$2:$B$10=$B91)*('冬被-S级品'!$E$1:$AW$1=S$1)*('冬被-S级品'!$E$2:$AW$10)),0)+IFERROR(SUMPRODUCT(('白止-S级品'!$A$2:$A$26=$B91)*('白止-S级品'!$D$1:$AV$1=S$1)*('白止-S级品'!$D$2:$AV$26)),0)+IFERROR(SUMPRODUCT(('乐容-S级品'!$A$4:$A$32=$B91)*('乐容-S级品'!$L$3:$CA$3=S$1)*('乐容-S级品'!$L$4:$CA$32)),0)</f>
      </c>
      <c r="T91" s="280">
        <f>IFERROR(SUMPRODUCT(('控温被PRO-S级品'!$B$2:$B$10=$B91)*('控温被PRO-S级品'!$E$1:$BE$1=T$1)*('控温被PRO-S级品'!$E$2:$BE$10)),0)+IFERROR(SUMPRODUCT(('冬被-S级品'!$B$2:$B$10=$B91)*('冬被-S级品'!$E$1:$AW$1=T$1)*('冬被-S级品'!$E$2:$AW$10)),0)+IFERROR(SUMPRODUCT(('白止-S级品'!$A$2:$A$26=$B91)*('白止-S级品'!$D$1:$AV$1=T$1)*('白止-S级品'!$D$2:$AV$26)),0)+IFERROR(SUMPRODUCT(('乐容-S级品'!$A$4:$A$32=$B91)*('乐容-S级品'!$L$3:$CA$3=T$1)*('乐容-S级品'!$L$4:$CA$32)),0)</f>
      </c>
      <c r="U91" s="280">
        <f>IFERROR(SUMPRODUCT(('控温被PRO-S级品'!$B$2:$B$10=$B91)*('控温被PRO-S级品'!$E$1:$BE$1=U$1)*('控温被PRO-S级品'!$E$2:$BE$10)),0)+IFERROR(SUMPRODUCT(('冬被-S级品'!$B$2:$B$10=$B91)*('冬被-S级品'!$E$1:$AW$1=U$1)*('冬被-S级品'!$E$2:$AW$10)),0)+IFERROR(SUMPRODUCT(('白止-S级品'!$A$2:$A$26=$B91)*('白止-S级品'!$D$1:$AV$1=U$1)*('白止-S级品'!$D$2:$AV$26)),0)+IFERROR(SUMPRODUCT(('乐容-S级品'!$A$4:$A$32=$B91)*('乐容-S级品'!$L$3:$CA$3=U$1)*('乐容-S级品'!$L$4:$CA$32)),0)</f>
      </c>
      <c r="V91" s="280">
        <f>IFERROR(SUMPRODUCT(('控温被PRO-S级品'!$B$2:$B$10=$B91)*('控温被PRO-S级品'!$E$1:$BE$1=V$1)*('控温被PRO-S级品'!$E$2:$BE$10)),0)+IFERROR(SUMPRODUCT(('冬被-S级品'!$B$2:$B$10=$B91)*('冬被-S级品'!$E$1:$AW$1=V$1)*('冬被-S级品'!$E$2:$AW$10)),0)+IFERROR(SUMPRODUCT(('白止-S级品'!$A$2:$A$26=$B91)*('白止-S级品'!$D$1:$AV$1=V$1)*('白止-S级品'!$D$2:$AV$26)),0)+IFERROR(SUMPRODUCT(('乐容-S级品'!$A$4:$A$32=$B91)*('乐容-S级品'!$L$3:$CA$3=V$1)*('乐容-S级品'!$L$4:$CA$32)),0)</f>
      </c>
      <c r="W91" s="280">
        <f>IFERROR(SUMPRODUCT(('控温被PRO-S级品'!$B$2:$B$10=$B91)*('控温被PRO-S级品'!$E$1:$BE$1=W$1)*('控温被PRO-S级品'!$E$2:$BE$10)),0)+IFERROR(SUMPRODUCT(('冬被-S级品'!$B$2:$B$10=$B91)*('冬被-S级品'!$E$1:$AW$1=W$1)*('冬被-S级品'!$E$2:$AW$10)),0)+IFERROR(SUMPRODUCT(('白止-S级品'!$A$2:$A$26=$B91)*('白止-S级品'!$D$1:$AV$1=W$1)*('白止-S级品'!$D$2:$AV$26)),0)+IFERROR(SUMPRODUCT(('乐容-S级品'!$A$4:$A$32=$B91)*('乐容-S级品'!$L$3:$CA$3=W$1)*('乐容-S级品'!$L$4:$CA$32)),0)</f>
      </c>
      <c r="X91" s="280">
        <f>IFERROR(SUMPRODUCT(('控温被PRO-S级品'!$B$2:$B$10=$B91)*('控温被PRO-S级品'!$E$1:$BE$1=X$1)*('控温被PRO-S级品'!$E$2:$BE$10)),0)+IFERROR(SUMPRODUCT(('冬被-S级品'!$B$2:$B$10=$B91)*('冬被-S级品'!$E$1:$AW$1=X$1)*('冬被-S级品'!$E$2:$AW$10)),0)+IFERROR(SUMPRODUCT(('白止-S级品'!$A$2:$A$26=$B91)*('白止-S级品'!$D$1:$AV$1=X$1)*('白止-S级品'!$D$2:$AV$26)),0)+IFERROR(SUMPRODUCT(('乐容-S级品'!$A$4:$A$32=$B91)*('乐容-S级品'!$L$3:$CA$3=X$1)*('乐容-S级品'!$L$4:$CA$32)),0)</f>
      </c>
      <c r="Y91" s="280">
        <f>IFERROR(SUMPRODUCT(('控温被PRO-S级品'!$B$2:$B$10=$B91)*('控温被PRO-S级品'!$E$1:$BE$1=Y$1)*('控温被PRO-S级品'!$E$2:$BE$10)),0)+IFERROR(SUMPRODUCT(('冬被-S级品'!$B$2:$B$10=$B91)*('冬被-S级品'!$E$1:$AW$1=Y$1)*('冬被-S级品'!$E$2:$AW$10)),0)+IFERROR(SUMPRODUCT(('白止-S级品'!$A$2:$A$26=$B91)*('白止-S级品'!$D$1:$AV$1=Y$1)*('白止-S级品'!$D$2:$AV$26)),0)+IFERROR(SUMPRODUCT(('乐容-S级品'!$A$4:$A$32=$B91)*('乐容-S级品'!$L$3:$CA$3=Y$1)*('乐容-S级品'!$L$4:$CA$32)),0)</f>
      </c>
      <c r="Z91" s="280">
        <f>IFERROR(SUMPRODUCT(('控温被PRO-S级品'!$B$2:$B$10=$B91)*('控温被PRO-S级品'!$E$1:$BE$1=Z$1)*('控温被PRO-S级品'!$E$2:$BE$10)),0)+IFERROR(SUMPRODUCT(('冬被-S级品'!$B$2:$B$10=$B91)*('冬被-S级品'!$E$1:$AW$1=Z$1)*('冬被-S级品'!$E$2:$AW$10)),0)+IFERROR(SUMPRODUCT(('白止-S级品'!$A$2:$A$26=$B91)*('白止-S级品'!$D$1:$AV$1=Z$1)*('白止-S级品'!$D$2:$AV$26)),0)+IFERROR(SUMPRODUCT(('乐容-S级品'!$A$4:$A$32=$B91)*('乐容-S级品'!$L$3:$CA$3=Z$1)*('乐容-S级品'!$L$4:$CA$32)),0)</f>
      </c>
      <c r="AA91" s="280">
        <f>IFERROR(SUMPRODUCT(('控温被PRO-S级品'!$B$2:$B$10=$B91)*('控温被PRO-S级品'!$E$1:$BE$1=AA$1)*('控温被PRO-S级品'!$E$2:$BE$10)),0)+IFERROR(SUMPRODUCT(('冬被-S级品'!$B$2:$B$10=$B91)*('冬被-S级品'!$E$1:$AW$1=AA$1)*('冬被-S级品'!$E$2:$AW$10)),0)+IFERROR(SUMPRODUCT(('白止-S级品'!$A$2:$A$26=$B91)*('白止-S级品'!$D$1:$AV$1=AA$1)*('白止-S级品'!$D$2:$AV$26)),0)+IFERROR(SUMPRODUCT(('乐容-S级品'!$A$4:$A$32=$B91)*('乐容-S级品'!$L$3:$CA$3=AA$1)*('乐容-S级品'!$L$4:$CA$32)),0)</f>
      </c>
      <c r="AB91" s="280">
        <f>IFERROR(SUMPRODUCT(('控温被PRO-S级品'!$B$2:$B$10=$B91)*('控温被PRO-S级品'!$E$1:$BE$1=AB$1)*('控温被PRO-S级品'!$E$2:$BE$10)),0)+IFERROR(SUMPRODUCT(('冬被-S级品'!$B$2:$B$10=$B91)*('冬被-S级品'!$E$1:$AW$1=AB$1)*('冬被-S级品'!$E$2:$AW$10)),0)+IFERROR(SUMPRODUCT(('白止-S级品'!$A$2:$A$26=$B91)*('白止-S级品'!$D$1:$AV$1=AB$1)*('白止-S级品'!$D$2:$AV$26)),0)+IFERROR(SUMPRODUCT(('乐容-S级品'!$A$4:$A$32=$B91)*('乐容-S级品'!$L$3:$CA$3=AB$1)*('乐容-S级品'!$L$4:$CA$32)),0)</f>
      </c>
      <c r="AC91" s="280">
        <f>IFERROR(SUMPRODUCT(('控温被PRO-S级品'!$B$2:$B$10=$B91)*('控温被PRO-S级品'!$E$1:$BE$1=AC$1)*('控温被PRO-S级品'!$E$2:$BE$10)),0)+IFERROR(SUMPRODUCT(('冬被-S级品'!$B$2:$B$10=$B91)*('冬被-S级品'!$E$1:$AW$1=AC$1)*('冬被-S级品'!$E$2:$AW$10)),0)+IFERROR(SUMPRODUCT(('白止-S级品'!$A$2:$A$26=$B91)*('白止-S级品'!$D$1:$AV$1=AC$1)*('白止-S级品'!$D$2:$AV$26)),0)+IFERROR(SUMPRODUCT(('乐容-S级品'!$A$4:$A$32=$B91)*('乐容-S级品'!$L$3:$CA$3=AC$1)*('乐容-S级品'!$L$4:$CA$32)),0)</f>
      </c>
      <c r="AD91" s="280">
        <f>IFERROR(SUMPRODUCT(('控温被PRO-S级品'!$B$2:$B$10=$B91)*('控温被PRO-S级品'!$E$1:$BE$1=AD$1)*('控温被PRO-S级品'!$E$2:$BE$10)),0)+IFERROR(SUMPRODUCT(('冬被-S级品'!$B$2:$B$10=$B91)*('冬被-S级品'!$E$1:$AW$1=AD$1)*('冬被-S级品'!$E$2:$AW$10)),0)+IFERROR(SUMPRODUCT(('白止-S级品'!$A$2:$A$26=$B91)*('白止-S级品'!$D$1:$AV$1=AD$1)*('白止-S级品'!$D$2:$AV$26)),0)+IFERROR(SUMPRODUCT(('乐容-S级品'!$A$4:$A$32=$B91)*('乐容-S级品'!$L$3:$CA$3=AD$1)*('乐容-S级品'!$L$4:$CA$32)),0)</f>
      </c>
      <c r="AE91" s="280">
        <f>IFERROR(SUMPRODUCT(('控温被PRO-S级品'!$B$2:$B$10=$B91)*('控温被PRO-S级品'!$E$1:$BE$1=AE$1)*('控温被PRO-S级品'!$E$2:$BE$10)),0)+IFERROR(SUMPRODUCT(('冬被-S级品'!$B$2:$B$10=$B91)*('冬被-S级品'!$E$1:$AW$1=AE$1)*('冬被-S级品'!$E$2:$AW$10)),0)+IFERROR(SUMPRODUCT(('白止-S级品'!$A$2:$A$26=$B91)*('白止-S级品'!$D$1:$AV$1=AE$1)*('白止-S级品'!$D$2:$AV$26)),0)+IFERROR(SUMPRODUCT(('乐容-S级品'!$A$4:$A$32=$B91)*('乐容-S级品'!$L$3:$CA$3=AE$1)*('乐容-S级品'!$L$4:$CA$32)),0)</f>
      </c>
      <c r="AF91" s="280">
        <f>IFERROR(SUMPRODUCT(('控温被PRO-S级品'!$B$2:$B$10=$B91)*('控温被PRO-S级品'!$E$1:$BE$1=AF$1)*('控温被PRO-S级品'!$E$2:$BE$10)),0)+IFERROR(SUMPRODUCT(('冬被-S级品'!$B$2:$B$10=$B91)*('冬被-S级品'!$E$1:$AW$1=AF$1)*('冬被-S级品'!$E$2:$AW$10)),0)+IFERROR(SUMPRODUCT(('白止-S级品'!$A$2:$A$26=$B91)*('白止-S级品'!$D$1:$AV$1=AF$1)*('白止-S级品'!$D$2:$AV$26)),0)+IFERROR(SUMPRODUCT(('乐容-S级品'!$A$4:$A$32=$B91)*('乐容-S级品'!$L$3:$CA$3=AF$1)*('乐容-S级品'!$L$4:$CA$32)),0)</f>
      </c>
      <c r="AG91" s="280">
        <f>IFERROR(SUMPRODUCT(('控温被PRO-S级品'!$B$2:$B$10=$B91)*('控温被PRO-S级品'!$E$1:$BE$1=AG$1)*('控温被PRO-S级品'!$E$2:$BE$10)),0)+IFERROR(SUMPRODUCT(('冬被-S级品'!$B$2:$B$10=$B91)*('冬被-S级品'!$E$1:$AW$1=AG$1)*('冬被-S级品'!$E$2:$AW$10)),0)+IFERROR(SUMPRODUCT(('白止-S级品'!$A$2:$A$26=$B91)*('白止-S级品'!$D$1:$AV$1=AG$1)*('白止-S级品'!$D$2:$AV$26)),0)+IFERROR(SUMPRODUCT(('乐容-S级品'!$A$4:$A$32=$B91)*('乐容-S级品'!$L$3:$CA$3=AG$1)*('乐容-S级品'!$L$4:$CA$32)),0)</f>
      </c>
      <c r="AH91" s="280">
        <f>IFERROR(SUMPRODUCT(('控温被PRO-S级品'!$B$2:$B$10=$B91)*('控温被PRO-S级品'!$E$1:$BE$1=AH$1)*('控温被PRO-S级品'!$E$2:$BE$10)),0)+IFERROR(SUMPRODUCT(('冬被-S级品'!$B$2:$B$10=$B91)*('冬被-S级品'!$E$1:$AW$1=AH$1)*('冬被-S级品'!$E$2:$AW$10)),0)+IFERROR(SUMPRODUCT(('白止-S级品'!$A$2:$A$26=$B91)*('白止-S级品'!$D$1:$AV$1=AH$1)*('白止-S级品'!$D$2:$AV$26)),0)+IFERROR(SUMPRODUCT(('乐容-S级品'!$A$4:$A$32=$B91)*('乐容-S级品'!$L$3:$CA$3=AH$1)*('乐容-S级品'!$L$4:$CA$32)),0)</f>
      </c>
      <c r="AI91" s="280">
        <f>IFERROR(SUMPRODUCT(('控温被PRO-S级品'!$B$2:$B$10=$B91)*('控温被PRO-S级品'!$E$1:$BE$1=AI$1)*('控温被PRO-S级品'!$E$2:$BE$10)),0)+IFERROR(SUMPRODUCT(('冬被-S级品'!$B$2:$B$10=$B91)*('冬被-S级品'!$E$1:$AW$1=AI$1)*('冬被-S级品'!$E$2:$AW$10)),0)+IFERROR(SUMPRODUCT(('白止-S级品'!$A$2:$A$26=$B91)*('白止-S级品'!$D$1:$AV$1=AI$1)*('白止-S级品'!$D$2:$AV$26)),0)+IFERROR(SUMPRODUCT(('乐容-S级品'!$A$4:$A$32=$B91)*('乐容-S级品'!$L$3:$CA$3=AI$1)*('乐容-S级品'!$L$4:$CA$32)),0)</f>
      </c>
      <c r="AJ91" s="280">
        <f>IFERROR(SUMPRODUCT(('控温被PRO-S级品'!$B$2:$B$10=$B91)*('控温被PRO-S级品'!$E$1:$BE$1=AJ$1)*('控温被PRO-S级品'!$E$2:$BE$10)),0)+IFERROR(SUMPRODUCT(('冬被-S级品'!$B$2:$B$10=$B91)*('冬被-S级品'!$E$1:$AW$1=AJ$1)*('冬被-S级品'!$E$2:$AW$10)),0)+IFERROR(SUMPRODUCT(('白止-S级品'!$A$2:$A$26=$B91)*('白止-S级品'!$D$1:$AV$1=AJ$1)*('白止-S级品'!$D$2:$AV$26)),0)+IFERROR(SUMPRODUCT(('乐容-S级品'!$A$4:$A$32=$B91)*('乐容-S级品'!$L$3:$CA$3=AJ$1)*('乐容-S级品'!$L$4:$CA$32)),0)</f>
      </c>
      <c r="AK91" s="280">
        <f>IFERROR(SUMPRODUCT(('控温被PRO-S级品'!$B$2:$B$10=$B91)*('控温被PRO-S级品'!$E$1:$BE$1=AK$1)*('控温被PRO-S级品'!$E$2:$BE$10)),0)+IFERROR(SUMPRODUCT(('冬被-S级品'!$B$2:$B$10=$B91)*('冬被-S级品'!$E$1:$AW$1=AK$1)*('冬被-S级品'!$E$2:$AW$10)),0)+IFERROR(SUMPRODUCT(('白止-S级品'!$A$2:$A$26=$B91)*('白止-S级品'!$D$1:$AV$1=AK$1)*('白止-S级品'!$D$2:$AV$26)),0)+IFERROR(SUMPRODUCT(('乐容-S级品'!$A$4:$A$32=$B91)*('乐容-S级品'!$L$3:$CA$3=AK$1)*('乐容-S级品'!$L$4:$CA$32)),0)</f>
      </c>
      <c r="AL91" s="280">
        <f>IFERROR(SUMPRODUCT(('控温被PRO-S级品'!$B$2:$B$10=$B91)*('控温被PRO-S级品'!$E$1:$BE$1=AL$1)*('控温被PRO-S级品'!$E$2:$BE$10)),0)+IFERROR(SUMPRODUCT(('冬被-S级品'!$B$2:$B$10=$B91)*('冬被-S级品'!$E$1:$AW$1=AL$1)*('冬被-S级品'!$E$2:$AW$10)),0)+IFERROR(SUMPRODUCT(('白止-S级品'!$A$2:$A$26=$B91)*('白止-S级品'!$D$1:$AV$1=AL$1)*('白止-S级品'!$D$2:$AV$26)),0)+IFERROR(SUMPRODUCT(('乐容-S级品'!$A$4:$A$32=$B91)*('乐容-S级品'!$L$3:$CA$3=AL$1)*('乐容-S级品'!$L$4:$CA$32)),0)</f>
      </c>
      <c r="AM91" s="280">
        <f>IFERROR(SUMPRODUCT(('控温被PRO-S级品'!$B$2:$B$10=$B91)*('控温被PRO-S级品'!$E$1:$BE$1=AM$1)*('控温被PRO-S级品'!$E$2:$BE$10)),0)+IFERROR(SUMPRODUCT(('冬被-S级品'!$B$2:$B$10=$B91)*('冬被-S级品'!$E$1:$AW$1=AM$1)*('冬被-S级品'!$E$2:$AW$10)),0)+IFERROR(SUMPRODUCT(('白止-S级品'!$A$2:$A$26=$B91)*('白止-S级品'!$D$1:$AV$1=AM$1)*('白止-S级品'!$D$2:$AV$26)),0)+IFERROR(SUMPRODUCT(('乐容-S级品'!$A$4:$A$32=$B91)*('乐容-S级品'!$L$3:$CA$3=AM$1)*('乐容-S级品'!$L$4:$CA$32)),0)</f>
      </c>
      <c r="AN91" s="280">
        <f>IFERROR(SUMPRODUCT(('控温被PRO-S级品'!$B$2:$B$10=$B91)*('控温被PRO-S级品'!$E$1:$BE$1=AN$1)*('控温被PRO-S级品'!$E$2:$BE$10)),0)+IFERROR(SUMPRODUCT(('冬被-S级品'!$B$2:$B$10=$B91)*('冬被-S级品'!$E$1:$AW$1=AN$1)*('冬被-S级品'!$E$2:$AW$10)),0)+IFERROR(SUMPRODUCT(('白止-S级品'!$A$2:$A$26=$B91)*('白止-S级品'!$D$1:$AV$1=AN$1)*('白止-S级品'!$D$2:$AV$26)),0)+IFERROR(SUMPRODUCT(('乐容-S级品'!$A$4:$A$32=$B91)*('乐容-S级品'!$L$3:$CA$3=AN$1)*('乐容-S级品'!$L$4:$CA$32)),0)</f>
      </c>
      <c r="AO91" s="280">
        <f>IFERROR(SUMPRODUCT(('控温被PRO-S级品'!$B$2:$B$10=$B91)*('控温被PRO-S级品'!$E$1:$BE$1=AO$1)*('控温被PRO-S级品'!$E$2:$BE$10)),0)+IFERROR(SUMPRODUCT(('冬被-S级品'!$B$2:$B$10=$B91)*('冬被-S级品'!$E$1:$AW$1=AO$1)*('冬被-S级品'!$E$2:$AW$10)),0)+IFERROR(SUMPRODUCT(('白止-S级品'!$A$2:$A$26=$B91)*('白止-S级品'!$D$1:$AV$1=AO$1)*('白止-S级品'!$D$2:$AV$26)),0)+IFERROR(SUMPRODUCT(('乐容-S级品'!$A$4:$A$32=$B91)*('乐容-S级品'!$L$3:$CA$3=AO$1)*('乐容-S级品'!$L$4:$CA$32)),0)</f>
      </c>
      <c r="AP91" s="280">
        <f>IFERROR(SUMPRODUCT(('控温被PRO-S级品'!$B$2:$B$10=$B91)*('控温被PRO-S级品'!$E$1:$BE$1=AP$1)*('控温被PRO-S级品'!$E$2:$BE$10)),0)+IFERROR(SUMPRODUCT(('冬被-S级品'!$B$2:$B$10=$B91)*('冬被-S级品'!$E$1:$AW$1=AP$1)*('冬被-S级品'!$E$2:$AW$10)),0)+IFERROR(SUMPRODUCT(('白止-S级品'!$A$2:$A$26=$B91)*('白止-S级品'!$D$1:$AV$1=AP$1)*('白止-S级品'!$D$2:$AV$26)),0)+IFERROR(SUMPRODUCT(('乐容-S级品'!$A$4:$A$32=$B91)*('乐容-S级品'!$L$3:$CA$3=AP$1)*('乐容-S级品'!$L$4:$CA$32)),0)</f>
      </c>
      <c r="AQ91" s="280">
        <f>IFERROR(SUMPRODUCT(('控温被PRO-S级品'!$B$2:$B$10=$B91)*('控温被PRO-S级品'!$E$1:$BE$1=AQ$1)*('控温被PRO-S级品'!$E$2:$BE$10)),0)+IFERROR(SUMPRODUCT(('冬被-S级品'!$B$2:$B$10=$B91)*('冬被-S级品'!$E$1:$AW$1=AQ$1)*('冬被-S级品'!$E$2:$AW$10)),0)+IFERROR(SUMPRODUCT(('白止-S级品'!$A$2:$A$26=$B91)*('白止-S级品'!$D$1:$AV$1=AQ$1)*('白止-S级品'!$D$2:$AV$26)),0)+IFERROR(SUMPRODUCT(('乐容-S级品'!$A$4:$A$32=$B91)*('乐容-S级品'!$L$3:$CA$3=AQ$1)*('乐容-S级品'!$L$4:$CA$32)),0)</f>
      </c>
      <c r="AR91" s="280">
        <f>IFERROR(SUMPRODUCT(('控温被PRO-S级品'!$B$2:$B$10=$B91)*('控温被PRO-S级品'!$E$1:$BE$1=AR$1)*('控温被PRO-S级品'!$E$2:$BE$10)),0)+IFERROR(SUMPRODUCT(('冬被-S级品'!$B$2:$B$10=$B91)*('冬被-S级品'!$E$1:$AW$1=AR$1)*('冬被-S级品'!$E$2:$AW$10)),0)+IFERROR(SUMPRODUCT(('白止-S级品'!$A$2:$A$26=$B91)*('白止-S级品'!$D$1:$AV$1=AR$1)*('白止-S级品'!$D$2:$AV$26)),0)+IFERROR(SUMPRODUCT(('乐容-S级品'!$A$4:$A$32=$B91)*('乐容-S级品'!$L$3:$CA$3=AR$1)*('乐容-S级品'!$L$4:$CA$32)),0)</f>
      </c>
      <c r="AS91" s="280">
        <f>IFERROR(SUMPRODUCT(('控温被PRO-S级品'!$B$2:$B$10=$B91)*('控温被PRO-S级品'!$E$1:$BE$1=AS$1)*('控温被PRO-S级品'!$E$2:$BE$10)),0)+IFERROR(SUMPRODUCT(('冬被-S级品'!$B$2:$B$10=$B91)*('冬被-S级品'!$E$1:$AW$1=AS$1)*('冬被-S级品'!$E$2:$AW$10)),0)+IFERROR(SUMPRODUCT(('白止-S级品'!$A$2:$A$26=$B91)*('白止-S级品'!$D$1:$AV$1=AS$1)*('白止-S级品'!$D$2:$AV$26)),0)+IFERROR(SUMPRODUCT(('乐容-S级品'!$A$4:$A$32=$B91)*('乐容-S级品'!$L$3:$CA$3=AS$1)*('乐容-S级品'!$L$4:$CA$32)),0)</f>
      </c>
      <c r="AT91" s="280">
        <f>IFERROR(SUMPRODUCT(('控温被PRO-S级品'!$B$2:$B$10=$B91)*('控温被PRO-S级品'!$E$1:$BE$1=AT$1)*('控温被PRO-S级品'!$E$2:$BE$10)),0)+IFERROR(SUMPRODUCT(('冬被-S级品'!$B$2:$B$10=$B91)*('冬被-S级品'!$E$1:$AW$1=AT$1)*('冬被-S级品'!$E$2:$AW$10)),0)+IFERROR(SUMPRODUCT(('白止-S级品'!$A$2:$A$26=$B91)*('白止-S级品'!$D$1:$AV$1=AT$1)*('白止-S级品'!$D$2:$AV$26)),0)+IFERROR(SUMPRODUCT(('乐容-S级品'!$A$4:$A$32=$B91)*('乐容-S级品'!$L$3:$CA$3=AT$1)*('乐容-S级品'!$L$4:$CA$32)),0)</f>
      </c>
      <c r="AU91" s="280">
        <f>IFERROR(SUMPRODUCT(('控温被PRO-S级品'!$B$2:$B$10=$B91)*('控温被PRO-S级品'!$E$1:$BE$1=AU$1)*('控温被PRO-S级品'!$E$2:$BE$10)),0)+IFERROR(SUMPRODUCT(('冬被-S级品'!$B$2:$B$10=$B91)*('冬被-S级品'!$E$1:$AW$1=AU$1)*('冬被-S级品'!$E$2:$AW$10)),0)+IFERROR(SUMPRODUCT(('白止-S级品'!$A$2:$A$26=$B91)*('白止-S级品'!$D$1:$AV$1=AU$1)*('白止-S级品'!$D$2:$AV$26)),0)+IFERROR(SUMPRODUCT(('乐容-S级品'!$A$4:$A$32=$B91)*('乐容-S级品'!$L$3:$CA$3=AU$1)*('乐容-S级品'!$L$4:$CA$32)),0)</f>
      </c>
      <c r="AV91" s="280">
        <f>IFERROR(SUMPRODUCT(('控温被PRO-S级品'!$B$2:$B$10=$B91)*('控温被PRO-S级品'!$E$1:$BE$1=AV$1)*('控温被PRO-S级品'!$E$2:$BE$10)),0)+IFERROR(SUMPRODUCT(('冬被-S级品'!$B$2:$B$10=$B91)*('冬被-S级品'!$E$1:$AW$1=AV$1)*('冬被-S级品'!$E$2:$AW$10)),0)+IFERROR(SUMPRODUCT(('白止-S级品'!$A$2:$A$26=$B91)*('白止-S级品'!$D$1:$AV$1=AV$1)*('白止-S级品'!$D$2:$AV$26)),0)+IFERROR(SUMPRODUCT(('乐容-S级品'!$A$4:$A$32=$B91)*('乐容-S级品'!$L$3:$CA$3=AV$1)*('乐容-S级品'!$L$4:$CA$32)),0)</f>
      </c>
      <c r="AW91" s="280">
        <f>IFERROR(SUMPRODUCT(('控温被PRO-S级品'!$B$2:$B$10=$B91)*('控温被PRO-S级品'!$E$1:$BE$1=AW$1)*('控温被PRO-S级品'!$E$2:$BE$10)),0)+IFERROR(SUMPRODUCT(('冬被-S级品'!$B$2:$B$10=$B91)*('冬被-S级品'!$E$1:$AW$1=AW$1)*('冬被-S级品'!$E$2:$AW$10)),0)+IFERROR(SUMPRODUCT(('白止-S级品'!$A$2:$A$26=$B91)*('白止-S级品'!$D$1:$AV$1=AW$1)*('白止-S级品'!$D$2:$AV$26)),0)+IFERROR(SUMPRODUCT(('乐容-S级品'!$A$4:$A$32=$B91)*('乐容-S级品'!$L$3:$CA$3=AW$1)*('乐容-S级品'!$L$4:$CA$32)),0)</f>
      </c>
      <c r="AX91" s="280">
        <f>IFERROR(SUMPRODUCT(('控温被PRO-S级品'!$B$2:$B$10=$B91)*('控温被PRO-S级品'!$E$1:$BE$1=AX$1)*('控温被PRO-S级品'!$E$2:$BE$10)),0)+IFERROR(SUMPRODUCT(('冬被-S级品'!$B$2:$B$10=$B91)*('冬被-S级品'!$E$1:$AW$1=AX$1)*('冬被-S级品'!$E$2:$AW$10)),0)+IFERROR(SUMPRODUCT(('白止-S级品'!$A$2:$A$26=$B91)*('白止-S级品'!$D$1:$AV$1=AX$1)*('白止-S级品'!$D$2:$AV$26)),0)+IFERROR(SUMPRODUCT(('乐容-S级品'!$A$4:$A$32=$B91)*('乐容-S级品'!$L$3:$CA$3=AX$1)*('乐容-S级品'!$L$4:$CA$32)),0)</f>
      </c>
      <c r="AY91" s="280">
        <f>IFERROR(SUMPRODUCT(('控温被PRO-S级品'!$B$2:$B$10=$B91)*('控温被PRO-S级品'!$E$1:$BE$1=AY$1)*('控温被PRO-S级品'!$E$2:$BE$10)),0)+IFERROR(SUMPRODUCT(('冬被-S级品'!$B$2:$B$10=$B91)*('冬被-S级品'!$E$1:$AW$1=AY$1)*('冬被-S级品'!$E$2:$AW$10)),0)+IFERROR(SUMPRODUCT(('白止-S级品'!$A$2:$A$26=$B91)*('白止-S级品'!$D$1:$AV$1=AY$1)*('白止-S级品'!$D$2:$AV$26)),0)+IFERROR(SUMPRODUCT(('乐容-S级品'!$A$4:$A$32=$B91)*('乐容-S级品'!$L$3:$CA$3=AY$1)*('乐容-S级品'!$L$4:$CA$32)),0)</f>
      </c>
      <c r="AZ91" s="280">
        <f>IFERROR(SUMPRODUCT(('控温被PRO-S级品'!$B$2:$B$10=$B91)*('控温被PRO-S级品'!$E$1:$BE$1=AZ$1)*('控温被PRO-S级品'!$E$2:$BE$10)),0)+IFERROR(SUMPRODUCT(('冬被-S级品'!$B$2:$B$10=$B91)*('冬被-S级品'!$E$1:$AW$1=AZ$1)*('冬被-S级品'!$E$2:$AW$10)),0)+IFERROR(SUMPRODUCT(('白止-S级品'!$A$2:$A$26=$B91)*('白止-S级品'!$D$1:$AV$1=AZ$1)*('白止-S级品'!$D$2:$AV$26)),0)+IFERROR(SUMPRODUCT(('乐容-S级品'!$A$4:$A$32=$B91)*('乐容-S级品'!$L$3:$CA$3=AZ$1)*('乐容-S级品'!$L$4:$CA$32)),0)</f>
      </c>
      <c r="BA91" s="280">
        <f>IFERROR(SUMPRODUCT(('控温被PRO-S级品'!$B$2:$B$10=$B91)*('控温被PRO-S级品'!$E$1:$BE$1=BA$1)*('控温被PRO-S级品'!$E$2:$BE$10)),0)+IFERROR(SUMPRODUCT(('冬被-S级品'!$B$2:$B$10=$B91)*('冬被-S级品'!$E$1:$AW$1=BA$1)*('冬被-S级品'!$E$2:$AW$10)),0)+IFERROR(SUMPRODUCT(('白止-S级品'!$A$2:$A$26=$B91)*('白止-S级品'!$D$1:$AV$1=BA$1)*('白止-S级品'!$D$2:$AV$26)),0)+IFERROR(SUMPRODUCT(('乐容-S级品'!$A$4:$A$32=$B91)*('乐容-S级品'!$L$3:$CA$3=BA$1)*('乐容-S级品'!$L$4:$CA$32)),0)</f>
      </c>
      <c r="BB91" s="280">
        <f>IFERROR(SUMPRODUCT(('控温被PRO-S级品'!$B$2:$B$10=$B91)*('控温被PRO-S级品'!$E$1:$BE$1=BB$1)*('控温被PRO-S级品'!$E$2:$BE$10)),0)+IFERROR(SUMPRODUCT(('冬被-S级品'!$B$2:$B$10=$B91)*('冬被-S级品'!$E$1:$AW$1=BB$1)*('冬被-S级品'!$E$2:$AW$10)),0)+IFERROR(SUMPRODUCT(('白止-S级品'!$A$2:$A$26=$B91)*('白止-S级品'!$D$1:$AV$1=BB$1)*('白止-S级品'!$D$2:$AV$26)),0)+IFERROR(SUMPRODUCT(('乐容-S级品'!$A$4:$A$32=$B91)*('乐容-S级品'!$L$3:$CA$3=BB$1)*('乐容-S级品'!$L$4:$CA$32)),0)</f>
      </c>
      <c r="BC91" s="280">
        <f>IFERROR(SUMPRODUCT(('控温被PRO-S级品'!$B$2:$B$10=$B91)*('控温被PRO-S级品'!$E$1:$BE$1=BC$1)*('控温被PRO-S级品'!$E$2:$BE$10)),0)+IFERROR(SUMPRODUCT(('冬被-S级品'!$B$2:$B$10=$B91)*('冬被-S级品'!$E$1:$AW$1=BC$1)*('冬被-S级品'!$E$2:$AW$10)),0)+IFERROR(SUMPRODUCT(('白止-S级品'!$A$2:$A$26=$B91)*('白止-S级品'!$D$1:$AV$1=BC$1)*('白止-S级品'!$D$2:$AV$26)),0)+IFERROR(SUMPRODUCT(('乐容-S级品'!$A$4:$A$32=$B91)*('乐容-S级品'!$L$3:$CA$3=BC$1)*('乐容-S级品'!$L$4:$CA$32)),0)</f>
      </c>
      <c r="BD91" s="280">
        <f>IFERROR(SUMPRODUCT(('控温被PRO-S级品'!$B$2:$B$10=$B91)*('控温被PRO-S级品'!$E$1:$BE$1=BD$1)*('控温被PRO-S级品'!$E$2:$BE$10)),0)+IFERROR(SUMPRODUCT(('冬被-S级品'!$B$2:$B$10=$B91)*('冬被-S级品'!$E$1:$AW$1=BD$1)*('冬被-S级品'!$E$2:$AW$10)),0)+IFERROR(SUMPRODUCT(('白止-S级品'!$A$2:$A$26=$B91)*('白止-S级品'!$D$1:$AV$1=BD$1)*('白止-S级品'!$D$2:$AV$26)),0)+IFERROR(SUMPRODUCT(('乐容-S级品'!$A$4:$A$32=$B91)*('乐容-S级品'!$L$3:$CA$3=BD$1)*('乐容-S级品'!$L$4:$CA$32)),0)</f>
      </c>
      <c r="BE91" s="280">
        <f>IFERROR(SUMPRODUCT(('控温被PRO-S级品'!$B$2:$B$10=$B91)*('控温被PRO-S级品'!$E$1:$BE$1=BE$1)*('控温被PRO-S级品'!$E$2:$BE$10)),0)+IFERROR(SUMPRODUCT(('冬被-S级品'!$B$2:$B$10=$B91)*('冬被-S级品'!$E$1:$AW$1=BE$1)*('冬被-S级品'!$E$2:$AW$10)),0)+IFERROR(SUMPRODUCT(('白止-S级品'!$A$2:$A$26=$B91)*('白止-S级品'!$D$1:$AV$1=BE$1)*('白止-S级品'!$D$2:$AV$26)),0)+IFERROR(SUMPRODUCT(('乐容-S级品'!$A$4:$A$32=$B91)*('乐容-S级品'!$L$3:$CA$3=BE$1)*('乐容-S级品'!$L$4:$CA$32)),0)</f>
      </c>
      <c r="BF91" s="280">
        <f>IFERROR(SUMPRODUCT(('控温被PRO-S级品'!$B$2:$B$10=$B91)*('控温被PRO-S级品'!$E$1:$BE$1=BF$1)*('控温被PRO-S级品'!$E$2:$BE$10)),0)+IFERROR(SUMPRODUCT(('冬被-S级品'!$B$2:$B$10=$B91)*('冬被-S级品'!$E$1:$AW$1=BF$1)*('冬被-S级品'!$E$2:$AW$10)),0)+IFERROR(SUMPRODUCT(('白止-S级品'!$A$2:$A$26=$B91)*('白止-S级品'!$D$1:$AV$1=BF$1)*('白止-S级品'!$D$2:$AV$26)),0)+IFERROR(SUMPRODUCT(('乐容-S级品'!$A$4:$A$32=$B91)*('乐容-S级品'!$L$3:$CA$3=BF$1)*('乐容-S级品'!$L$4:$CA$32)),0)</f>
      </c>
      <c r="BG91" s="280">
        <f>IFERROR(SUMPRODUCT(('控温被PRO-S级品'!$B$2:$B$10=$B91)*('控温被PRO-S级品'!$E$1:$BE$1=BG$1)*('控温被PRO-S级品'!$E$2:$BE$10)),0)+IFERROR(SUMPRODUCT(('冬被-S级品'!$B$2:$B$10=$B91)*('冬被-S级品'!$E$1:$AW$1=BG$1)*('冬被-S级品'!$E$2:$AW$10)),0)+IFERROR(SUMPRODUCT(('白止-S级品'!$A$2:$A$26=$B91)*('白止-S级品'!$D$1:$AV$1=BG$1)*('白止-S级品'!$D$2:$AV$26)),0)+IFERROR(SUMPRODUCT(('乐容-S级品'!$A$4:$A$32=$B91)*('乐容-S级品'!$L$3:$CA$3=BG$1)*('乐容-S级品'!$L$4:$CA$32)),0)</f>
      </c>
      <c r="BH91" s="280">
        <f>IFERROR(SUMPRODUCT(('控温被PRO-S级品'!$B$2:$B$10=$B91)*('控温被PRO-S级品'!$E$1:$BE$1=BH$1)*('控温被PRO-S级品'!$E$2:$BE$10)),0)+IFERROR(SUMPRODUCT(('冬被-S级品'!$B$2:$B$10=$B91)*('冬被-S级品'!$E$1:$AW$1=BH$1)*('冬被-S级品'!$E$2:$AW$10)),0)+IFERROR(SUMPRODUCT(('白止-S级品'!$A$2:$A$26=$B91)*('白止-S级品'!$D$1:$AV$1=BH$1)*('白止-S级品'!$D$2:$AV$26)),0)+IFERROR(SUMPRODUCT(('乐容-S级品'!$A$4:$A$32=$B91)*('乐容-S级品'!$L$3:$CA$3=BH$1)*('乐容-S级品'!$L$4:$CA$32)),0)</f>
      </c>
      <c r="BI91" s="280">
        <f>IFERROR(SUMPRODUCT(('控温被PRO-S级品'!$B$2:$B$10=$B91)*('控温被PRO-S级品'!$E$1:$BE$1=BI$1)*('控温被PRO-S级品'!$E$2:$BE$10)),0)+IFERROR(SUMPRODUCT(('冬被-S级品'!$B$2:$B$10=$B91)*('冬被-S级品'!$E$1:$AW$1=BI$1)*('冬被-S级品'!$E$2:$AW$10)),0)+IFERROR(SUMPRODUCT(('白止-S级品'!$A$2:$A$26=$B91)*('白止-S级品'!$D$1:$AV$1=BI$1)*('白止-S级品'!$D$2:$AV$26)),0)+IFERROR(SUMPRODUCT(('乐容-S级品'!$A$4:$A$32=$B91)*('乐容-S级品'!$L$3:$CA$3=BI$1)*('乐容-S级品'!$L$4:$CA$32)),0)</f>
      </c>
      <c r="BJ91" s="280">
        <f>IFERROR(SUMPRODUCT(('控温被PRO-S级品'!$B$2:$B$10=$B91)*('控温被PRO-S级品'!$E$1:$BE$1=BJ$1)*('控温被PRO-S级品'!$E$2:$BE$10)),0)+IFERROR(SUMPRODUCT(('冬被-S级品'!$B$2:$B$10=$B91)*('冬被-S级品'!$E$1:$AW$1=BJ$1)*('冬被-S级品'!$E$2:$AW$10)),0)+IFERROR(SUMPRODUCT(('白止-S级品'!$A$2:$A$26=$B91)*('白止-S级品'!$D$1:$AV$1=BJ$1)*('白止-S级品'!$D$2:$AV$26)),0)+IFERROR(SUMPRODUCT(('乐容-S级品'!$A$4:$A$32=$B91)*('乐容-S级品'!$L$3:$CA$3=BJ$1)*('乐容-S级品'!$L$4:$CA$32)),0)</f>
      </c>
      <c r="BK91" s="280">
        <f>IFERROR(SUMPRODUCT(('控温被PRO-S级品'!$B$2:$B$10=$B91)*('控温被PRO-S级品'!$E$1:$BE$1=BK$1)*('控温被PRO-S级品'!$E$2:$BE$10)),0)+IFERROR(SUMPRODUCT(('冬被-S级品'!$B$2:$B$10=$B91)*('冬被-S级品'!$E$1:$AW$1=BK$1)*('冬被-S级品'!$E$2:$AW$10)),0)+IFERROR(SUMPRODUCT(('白止-S级品'!$A$2:$A$26=$B91)*('白止-S级品'!$D$1:$AV$1=BK$1)*('白止-S级品'!$D$2:$AV$26)),0)+IFERROR(SUMPRODUCT(('乐容-S级品'!$A$4:$A$32=$B91)*('乐容-S级品'!$L$3:$CA$3=BK$1)*('乐容-S级品'!$L$4:$CA$32)),0)</f>
      </c>
      <c r="BL91" s="280">
        <f>IFERROR(SUMPRODUCT(('控温被PRO-S级品'!$B$2:$B$10=$B91)*('控温被PRO-S级品'!$E$1:$BE$1=BL$1)*('控温被PRO-S级品'!$E$2:$BE$10)),0)+IFERROR(SUMPRODUCT(('冬被-S级品'!$B$2:$B$10=$B91)*('冬被-S级品'!$E$1:$AW$1=BL$1)*('冬被-S级品'!$E$2:$AW$10)),0)+IFERROR(SUMPRODUCT(('白止-S级品'!$A$2:$A$26=$B91)*('白止-S级品'!$D$1:$AV$1=BL$1)*('白止-S级品'!$D$2:$AV$26)),0)+IFERROR(SUMPRODUCT(('乐容-S级品'!$A$4:$A$32=$B91)*('乐容-S级品'!$L$3:$CA$3=BL$1)*('乐容-S级品'!$L$4:$CA$32)),0)</f>
      </c>
      <c r="BM91" s="280">
        <f>IFERROR(SUMPRODUCT(('控温被PRO-S级品'!$B$2:$B$10=$B91)*('控温被PRO-S级品'!$E$1:$BE$1=BM$1)*('控温被PRO-S级品'!$E$2:$BE$10)),0)+IFERROR(SUMPRODUCT(('冬被-S级品'!$B$2:$B$10=$B91)*('冬被-S级品'!$E$1:$AW$1=BM$1)*('冬被-S级品'!$E$2:$AW$10)),0)+IFERROR(SUMPRODUCT(('白止-S级品'!$A$2:$A$26=$B91)*('白止-S级品'!$D$1:$AV$1=BM$1)*('白止-S级品'!$D$2:$AV$26)),0)+IFERROR(SUMPRODUCT(('乐容-S级品'!$A$4:$A$32=$B91)*('乐容-S级品'!$L$3:$CA$3=BM$1)*('乐容-S级品'!$L$4:$CA$32)),0)</f>
      </c>
      <c r="BN91" s="280">
        <f>IFERROR(SUMPRODUCT(('控温被PRO-S级品'!$B$2:$B$10=$B91)*('控温被PRO-S级品'!$E$1:$BE$1=BN$1)*('控温被PRO-S级品'!$E$2:$BE$10)),0)+IFERROR(SUMPRODUCT(('冬被-S级品'!$B$2:$B$10=$B91)*('冬被-S级品'!$E$1:$AW$1=BN$1)*('冬被-S级品'!$E$2:$AW$10)),0)+IFERROR(SUMPRODUCT(('白止-S级品'!$A$2:$A$26=$B91)*('白止-S级品'!$D$1:$AV$1=BN$1)*('白止-S级品'!$D$2:$AV$26)),0)+IFERROR(SUMPRODUCT(('乐容-S级品'!$A$4:$A$32=$B91)*('乐容-S级品'!$L$3:$CA$3=BN$1)*('乐容-S级品'!$L$4:$CA$32)),0)</f>
      </c>
      <c r="BO91" s="280">
        <f>IFERROR(SUMPRODUCT(('控温被PRO-S级品'!$B$2:$B$10=$B91)*('控温被PRO-S级品'!$E$1:$BE$1=BO$1)*('控温被PRO-S级品'!$E$2:$BE$10)),0)+IFERROR(SUMPRODUCT(('冬被-S级品'!$B$2:$B$10=$B91)*('冬被-S级品'!$E$1:$AW$1=BO$1)*('冬被-S级品'!$E$2:$AW$10)),0)+IFERROR(SUMPRODUCT(('白止-S级品'!$A$2:$A$26=$B91)*('白止-S级品'!$D$1:$AV$1=BO$1)*('白止-S级品'!$D$2:$AV$26)),0)+IFERROR(SUMPRODUCT(('乐容-S级品'!$A$4:$A$32=$B91)*('乐容-S级品'!$L$3:$CA$3=BO$1)*('乐容-S级品'!$L$4:$CA$32)),0)</f>
      </c>
      <c r="BP91" s="280">
        <f>IFERROR(SUMPRODUCT(('控温被PRO-S级品'!$B$2:$B$10=$B91)*('控温被PRO-S级品'!$E$1:$BE$1=BP$1)*('控温被PRO-S级品'!$E$2:$BE$10)),0)+IFERROR(SUMPRODUCT(('冬被-S级品'!$B$2:$B$10=$B91)*('冬被-S级品'!$E$1:$AW$1=BP$1)*('冬被-S级品'!$E$2:$AW$10)),0)+IFERROR(SUMPRODUCT(('白止-S级品'!$A$2:$A$26=$B91)*('白止-S级品'!$D$1:$AV$1=BP$1)*('白止-S级品'!$D$2:$AV$26)),0)+IFERROR(SUMPRODUCT(('乐容-S级品'!$A$4:$A$32=$B91)*('乐容-S级品'!$L$3:$CA$3=BP$1)*('乐容-S级品'!$L$4:$CA$32)),0)</f>
      </c>
      <c r="BQ91" s="280">
        <f>IFERROR(SUMPRODUCT(('控温被PRO-S级品'!$B$2:$B$10=$B91)*('控温被PRO-S级品'!$E$1:$BE$1=BQ$1)*('控温被PRO-S级品'!$E$2:$BE$10)),0)+IFERROR(SUMPRODUCT(('冬被-S级品'!$B$2:$B$10=$B91)*('冬被-S级品'!$E$1:$AW$1=BQ$1)*('冬被-S级品'!$E$2:$AW$10)),0)+IFERROR(SUMPRODUCT(('白止-S级品'!$A$2:$A$26=$B91)*('白止-S级品'!$D$1:$AV$1=BQ$1)*('白止-S级品'!$D$2:$AV$26)),0)+IFERROR(SUMPRODUCT(('乐容-S级品'!$A$4:$A$32=$B91)*('乐容-S级品'!$L$3:$CA$3=BQ$1)*('乐容-S级品'!$L$4:$CA$32)),0)</f>
      </c>
      <c r="BR91" s="280">
        <f>IFERROR(SUMPRODUCT(('控温被PRO-S级品'!$B$2:$B$10=$B91)*('控温被PRO-S级品'!$E$1:$BE$1=BR$1)*('控温被PRO-S级品'!$E$2:$BE$10)),0)+IFERROR(SUMPRODUCT(('冬被-S级品'!$B$2:$B$10=$B91)*('冬被-S级品'!$E$1:$AW$1=BR$1)*('冬被-S级品'!$E$2:$AW$10)),0)+IFERROR(SUMPRODUCT(('白止-S级品'!$A$2:$A$26=$B91)*('白止-S级品'!$D$1:$AV$1=BR$1)*('白止-S级品'!$D$2:$AV$26)),0)+IFERROR(SUMPRODUCT(('乐容-S级品'!$A$4:$A$32=$B91)*('乐容-S级品'!$L$3:$CA$3=BR$1)*('乐容-S级品'!$L$4:$CA$32)),0)</f>
      </c>
      <c r="BS91" s="280">
        <f>IFERROR(SUMPRODUCT(('控温被PRO-S级品'!$B$2:$B$10=$B91)*('控温被PRO-S级品'!$E$1:$BE$1=BS$1)*('控温被PRO-S级品'!$E$2:$BE$10)),0)+IFERROR(SUMPRODUCT(('冬被-S级品'!$B$2:$B$10=$B91)*('冬被-S级品'!$E$1:$AW$1=BS$1)*('冬被-S级品'!$E$2:$AW$10)),0)+IFERROR(SUMPRODUCT(('白止-S级品'!$A$2:$A$26=$B91)*('白止-S级品'!$D$1:$AV$1=BS$1)*('白止-S级品'!$D$2:$AV$26)),0)+IFERROR(SUMPRODUCT(('乐容-S级品'!$A$4:$A$32=$B91)*('乐容-S级品'!$L$3:$CA$3=BS$1)*('乐容-S级品'!$L$4:$CA$32)),0)</f>
      </c>
      <c r="BT91" s="280">
        <f>IFERROR(SUMPRODUCT(('控温被PRO-S级品'!$B$2:$B$10=$B91)*('控温被PRO-S级品'!$E$1:$BE$1=BT$1)*('控温被PRO-S级品'!$E$2:$BE$10)),0)+IFERROR(SUMPRODUCT(('冬被-S级品'!$B$2:$B$10=$B91)*('冬被-S级品'!$E$1:$AW$1=BT$1)*('冬被-S级品'!$E$2:$AW$10)),0)+IFERROR(SUMPRODUCT(('白止-S级品'!$A$2:$A$26=$B91)*('白止-S级品'!$D$1:$AV$1=BT$1)*('白止-S级品'!$D$2:$AV$26)),0)+IFERROR(SUMPRODUCT(('乐容-S级品'!$A$4:$A$32=$B91)*('乐容-S级品'!$L$3:$CA$3=BT$1)*('乐容-S级品'!$L$4:$CA$32)),0)</f>
      </c>
      <c r="BU91" s="280">
        <f>IFERROR(SUMPRODUCT(('控温被PRO-S级品'!$B$2:$B$10=$B91)*('控温被PRO-S级品'!$E$1:$BE$1=BU$1)*('控温被PRO-S级品'!$E$2:$BE$10)),0)+IFERROR(SUMPRODUCT(('冬被-S级品'!$B$2:$B$10=$B91)*('冬被-S级品'!$E$1:$AW$1=BU$1)*('冬被-S级品'!$E$2:$AW$10)),0)+IFERROR(SUMPRODUCT(('白止-S级品'!$A$2:$A$26=$B91)*('白止-S级品'!$D$1:$AV$1=BU$1)*('白止-S级品'!$D$2:$AV$26)),0)+IFERROR(SUMPRODUCT(('乐容-S级品'!$A$4:$A$32=$B91)*('乐容-S级品'!$L$3:$CA$3=BU$1)*('乐容-S级品'!$L$4:$CA$32)),0)</f>
      </c>
      <c r="BV91" s="280">
        <f>IFERROR(SUMPRODUCT(('控温被PRO-S级品'!$B$2:$B$10=$B91)*('控温被PRO-S级品'!$E$1:$BE$1=BV$1)*('控温被PRO-S级品'!$E$2:$BE$10)),0)+IFERROR(SUMPRODUCT(('冬被-S级品'!$B$2:$B$10=$B91)*('冬被-S级品'!$E$1:$AW$1=BV$1)*('冬被-S级品'!$E$2:$AW$10)),0)+IFERROR(SUMPRODUCT(('白止-S级品'!$A$2:$A$26=$B91)*('白止-S级品'!$D$1:$AV$1=BV$1)*('白止-S级品'!$D$2:$AV$26)),0)+IFERROR(SUMPRODUCT(('乐容-S级品'!$A$4:$A$32=$B91)*('乐容-S级品'!$L$3:$CA$3=BV$1)*('乐容-S级品'!$L$4:$CA$32)),0)</f>
      </c>
      <c r="BW91" s="280">
        <f>IFERROR(SUMPRODUCT(('控温被PRO-S级品'!$B$2:$B$10=$B91)*('控温被PRO-S级品'!$E$1:$BE$1=BW$1)*('控温被PRO-S级品'!$E$2:$BE$10)),0)+IFERROR(SUMPRODUCT(('冬被-S级品'!$B$2:$B$10=$B91)*('冬被-S级品'!$E$1:$AW$1=BW$1)*('冬被-S级品'!$E$2:$AW$10)),0)+IFERROR(SUMPRODUCT(('白止-S级品'!$A$2:$A$26=$B91)*('白止-S级品'!$D$1:$AV$1=BW$1)*('白止-S级品'!$D$2:$AV$26)),0)+IFERROR(SUMPRODUCT(('乐容-S级品'!$A$4:$A$32=$B91)*('乐容-S级品'!$L$3:$CA$3=BW$1)*('乐容-S级品'!$L$4:$CA$32)),0)</f>
      </c>
      <c r="BX91" s="280">
        <f>IFERROR(SUMPRODUCT(('控温被PRO-S级品'!$B$2:$B$10=$B91)*('控温被PRO-S级品'!$E$1:$BE$1=BX$1)*('控温被PRO-S级品'!$E$2:$BE$10)),0)+IFERROR(SUMPRODUCT(('冬被-S级品'!$B$2:$B$10=$B91)*('冬被-S级品'!$E$1:$AW$1=BX$1)*('冬被-S级品'!$E$2:$AW$10)),0)+IFERROR(SUMPRODUCT(('白止-S级品'!$A$2:$A$26=$B91)*('白止-S级品'!$D$1:$AV$1=BX$1)*('白止-S级品'!$D$2:$AV$26)),0)+IFERROR(SUMPRODUCT(('乐容-S级品'!$A$4:$A$32=$B91)*('乐容-S级品'!$L$3:$CA$3=BX$1)*('乐容-S级品'!$L$4:$CA$32)),0)</f>
      </c>
      <c r="BY91" s="280">
        <f>IFERROR(SUMPRODUCT(('控温被PRO-S级品'!$B$2:$B$10=$B91)*('控温被PRO-S级品'!$E$1:$BE$1=BY$1)*('控温被PRO-S级品'!$E$2:$BE$10)),0)+IFERROR(SUMPRODUCT(('冬被-S级品'!$B$2:$B$10=$B91)*('冬被-S级品'!$E$1:$AW$1=BY$1)*('冬被-S级品'!$E$2:$AW$10)),0)+IFERROR(SUMPRODUCT(('白止-S级品'!$A$2:$A$26=$B91)*('白止-S级品'!$D$1:$AV$1=BY$1)*('白止-S级品'!$D$2:$AV$26)),0)+IFERROR(SUMPRODUCT(('乐容-S级品'!$A$4:$A$32=$B91)*('乐容-S级品'!$L$3:$CA$3=BY$1)*('乐容-S级品'!$L$4:$CA$32)),0)</f>
      </c>
      <c r="BZ91" s="280">
        <f>IFERROR(SUMPRODUCT(('控温被PRO-S级品'!$B$2:$B$10=$B91)*('控温被PRO-S级品'!$E$1:$BE$1=BZ$1)*('控温被PRO-S级品'!$E$2:$BE$10)),0)+IFERROR(SUMPRODUCT(('冬被-S级品'!$B$2:$B$10=$B91)*('冬被-S级品'!$E$1:$AW$1=BZ$1)*('冬被-S级品'!$E$2:$AW$10)),0)+IFERROR(SUMPRODUCT(('白止-S级品'!$A$2:$A$26=$B91)*('白止-S级品'!$D$1:$AV$1=BZ$1)*('白止-S级品'!$D$2:$AV$26)),0)+IFERROR(SUMPRODUCT(('乐容-S级品'!$A$4:$A$32=$B91)*('乐容-S级品'!$L$3:$CA$3=BZ$1)*('乐容-S级品'!$L$4:$CA$32)),0)</f>
      </c>
      <c r="CA91" s="280">
        <f>IFERROR(SUMPRODUCT(('控温被PRO-S级品'!$B$2:$B$10=$B91)*('控温被PRO-S级品'!$E$1:$BE$1=CA$1)*('控温被PRO-S级品'!$E$2:$BE$10)),0)+IFERROR(SUMPRODUCT(('冬被-S级品'!$B$2:$B$10=$B91)*('冬被-S级品'!$E$1:$AW$1=CA$1)*('冬被-S级品'!$E$2:$AW$10)),0)+IFERROR(SUMPRODUCT(('白止-S级品'!$A$2:$A$26=$B91)*('白止-S级品'!$D$1:$AV$1=CA$1)*('白止-S级品'!$D$2:$AV$26)),0)+IFERROR(SUMPRODUCT(('乐容-S级品'!$A$4:$A$32=$B91)*('乐容-S级品'!$L$3:$CA$3=CA$1)*('乐容-S级品'!$L$4:$CA$32)),0)</f>
      </c>
      <c r="CB91" s="280">
        <f>IFERROR(SUMPRODUCT(('控温被PRO-S级品'!$B$2:$B$10=$B91)*('控温被PRO-S级品'!$E$1:$BE$1=CB$1)*('控温被PRO-S级品'!$E$2:$BE$10)),0)+IFERROR(SUMPRODUCT(('冬被-S级品'!$B$2:$B$10=$B91)*('冬被-S级品'!$E$1:$AW$1=CB$1)*('冬被-S级品'!$E$2:$AW$10)),0)+IFERROR(SUMPRODUCT(('白止-S级品'!$A$2:$A$26=$B91)*('白止-S级品'!$D$1:$AV$1=CB$1)*('白止-S级品'!$D$2:$AV$26)),0)+IFERROR(SUMPRODUCT(('乐容-S级品'!$A$4:$A$32=$B91)*('乐容-S级品'!$L$3:$CA$3=CB$1)*('乐容-S级品'!$L$4:$CA$32)),0)</f>
      </c>
      <c r="CC91" s="280">
        <f>IFERROR(SUMPRODUCT(('控温被PRO-S级品'!$B$2:$B$10=$B91)*('控温被PRO-S级品'!$E$1:$BE$1=CC$1)*('控温被PRO-S级品'!$E$2:$BE$10)),0)+IFERROR(SUMPRODUCT(('冬被-S级品'!$B$2:$B$10=$B91)*('冬被-S级品'!$E$1:$AW$1=CC$1)*('冬被-S级品'!$E$2:$AW$10)),0)+IFERROR(SUMPRODUCT(('白止-S级品'!$A$2:$A$26=$B91)*('白止-S级品'!$D$1:$AV$1=CC$1)*('白止-S级品'!$D$2:$AV$26)),0)+IFERROR(SUMPRODUCT(('乐容-S级品'!$A$4:$A$32=$B91)*('乐容-S级品'!$L$3:$CA$3=CC$1)*('乐容-S级品'!$L$4:$CA$32)),0)</f>
      </c>
      <c r="CD91" s="280">
        <f>IFERROR(SUMPRODUCT(('控温被PRO-S级品'!$B$2:$B$10=$B91)*('控温被PRO-S级品'!$E$1:$BE$1=CD$1)*('控温被PRO-S级品'!$E$2:$BE$10)),0)+IFERROR(SUMPRODUCT(('冬被-S级品'!$B$2:$B$10=$B91)*('冬被-S级品'!$E$1:$AW$1=CD$1)*('冬被-S级品'!$E$2:$AW$10)),0)+IFERROR(SUMPRODUCT(('白止-S级品'!$A$2:$A$26=$B91)*('白止-S级品'!$D$1:$AV$1=CD$1)*('白止-S级品'!$D$2:$AV$26)),0)+IFERROR(SUMPRODUCT(('乐容-S级品'!$A$4:$A$32=$B91)*('乐容-S级品'!$L$3:$CA$3=CD$1)*('乐容-S级品'!$L$4:$CA$32)),0)</f>
      </c>
      <c r="CE91" s="280">
        <f>IFERROR(SUMPRODUCT(('控温被PRO-S级品'!$B$2:$B$10=$B91)*('控温被PRO-S级品'!$E$1:$BE$1=CE$1)*('控温被PRO-S级品'!$E$2:$BE$10)),0)+IFERROR(SUMPRODUCT(('冬被-S级品'!$B$2:$B$10=$B91)*('冬被-S级品'!$E$1:$AW$1=CE$1)*('冬被-S级品'!$E$2:$AW$10)),0)+IFERROR(SUMPRODUCT(('白止-S级品'!$A$2:$A$26=$B91)*('白止-S级品'!$D$1:$AV$1=CE$1)*('白止-S级品'!$D$2:$AV$26)),0)+IFERROR(SUMPRODUCT(('乐容-S级品'!$A$4:$A$32=$B91)*('乐容-S级品'!$L$3:$CA$3=CE$1)*('乐容-S级品'!$L$4:$CA$32)),0)</f>
      </c>
      <c r="CF91" s="280">
        <f>IFERROR(SUMPRODUCT(('控温被PRO-S级品'!$B$2:$B$10=$B91)*('控温被PRO-S级品'!$E$1:$BE$1=CF$1)*('控温被PRO-S级品'!$E$2:$BE$10)),0)+IFERROR(SUMPRODUCT(('冬被-S级品'!$B$2:$B$10=$B91)*('冬被-S级品'!$E$1:$AW$1=CF$1)*('冬被-S级品'!$E$2:$AW$10)),0)+IFERROR(SUMPRODUCT(('白止-S级品'!$A$2:$A$26=$B91)*('白止-S级品'!$D$1:$AV$1=CF$1)*('白止-S级品'!$D$2:$AV$26)),0)+IFERROR(SUMPRODUCT(('乐容-S级品'!$A$4:$A$32=$B91)*('乐容-S级品'!$L$3:$CA$3=CF$1)*('乐容-S级品'!$L$4:$CA$32)),0)</f>
      </c>
      <c r="CG91" s="280">
        <f>IFERROR(SUMPRODUCT(('控温被PRO-S级品'!$B$2:$B$10=$B91)*('控温被PRO-S级品'!$E$1:$BE$1=CG$1)*('控温被PRO-S级品'!$E$2:$BE$10)),0)+IFERROR(SUMPRODUCT(('冬被-S级品'!$B$2:$B$10=$B91)*('冬被-S级品'!$E$1:$AW$1=CG$1)*('冬被-S级品'!$E$2:$AW$10)),0)+IFERROR(SUMPRODUCT(('白止-S级品'!$A$2:$A$26=$B91)*('白止-S级品'!$D$1:$AV$1=CG$1)*('白止-S级品'!$D$2:$AV$26)),0)+IFERROR(SUMPRODUCT(('乐容-S级品'!$A$4:$A$32=$B91)*('乐容-S级品'!$L$3:$CA$3=CG$1)*('乐容-S级品'!$L$4:$CA$32)),0)</f>
      </c>
      <c r="CH91" s="280">
        <f>IFERROR(SUMPRODUCT(('控温被PRO-S级品'!$B$2:$B$10=$B91)*('控温被PRO-S级品'!$E$1:$BE$1=CH$1)*('控温被PRO-S级品'!$E$2:$BE$10)),0)+IFERROR(SUMPRODUCT(('冬被-S级品'!$B$2:$B$10=$B91)*('冬被-S级品'!$E$1:$AW$1=CH$1)*('冬被-S级品'!$E$2:$AW$10)),0)+IFERROR(SUMPRODUCT(('白止-S级品'!$A$2:$A$26=$B91)*('白止-S级品'!$D$1:$AV$1=CH$1)*('白止-S级品'!$D$2:$AV$26)),0)+IFERROR(SUMPRODUCT(('乐容-S级品'!$A$4:$A$32=$B91)*('乐容-S级品'!$L$3:$CA$3=CH$1)*('乐容-S级品'!$L$4:$CA$32)),0)</f>
      </c>
      <c r="CI91" s="280">
        <f>IFERROR(SUMPRODUCT(('控温被PRO-S级品'!$B$2:$B$10=$B91)*('控温被PRO-S级品'!$E$1:$BE$1=CI$1)*('控温被PRO-S级品'!$E$2:$BE$10)),0)+IFERROR(SUMPRODUCT(('冬被-S级品'!$B$2:$B$10=$B91)*('冬被-S级品'!$E$1:$AW$1=CI$1)*('冬被-S级品'!$E$2:$AW$10)),0)+IFERROR(SUMPRODUCT(('白止-S级品'!$A$2:$A$26=$B91)*('白止-S级品'!$D$1:$AV$1=CI$1)*('白止-S级品'!$D$2:$AV$26)),0)+IFERROR(SUMPRODUCT(('乐容-S级品'!$A$4:$A$32=$B91)*('乐容-S级品'!$L$3:$CA$3=CI$1)*('乐容-S级品'!$L$4:$CA$32)),0)</f>
      </c>
      <c r="CJ91" s="280">
        <f>IFERROR(SUMPRODUCT(('控温被PRO-S级品'!$B$2:$B$10=$B91)*('控温被PRO-S级品'!$E$1:$BE$1=CJ$1)*('控温被PRO-S级品'!$E$2:$BE$10)),0)+IFERROR(SUMPRODUCT(('冬被-S级品'!$B$2:$B$10=$B91)*('冬被-S级品'!$E$1:$AW$1=CJ$1)*('冬被-S级品'!$E$2:$AW$10)),0)+IFERROR(SUMPRODUCT(('白止-S级品'!$A$2:$A$26=$B91)*('白止-S级品'!$D$1:$AV$1=CJ$1)*('白止-S级品'!$D$2:$AV$26)),0)+IFERROR(SUMPRODUCT(('乐容-S级品'!$A$4:$A$32=$B91)*('乐容-S级品'!$L$3:$CA$3=CJ$1)*('乐容-S级品'!$L$4:$CA$32)),0)</f>
      </c>
      <c r="CK91" s="280">
        <f>IFERROR(SUMPRODUCT(('控温被PRO-S级品'!$B$2:$B$10=$B91)*('控温被PRO-S级品'!$E$1:$BE$1=CK$1)*('控温被PRO-S级品'!$E$2:$BE$10)),0)+IFERROR(SUMPRODUCT(('冬被-S级品'!$B$2:$B$10=$B91)*('冬被-S级品'!$E$1:$AW$1=CK$1)*('冬被-S级品'!$E$2:$AW$10)),0)+IFERROR(SUMPRODUCT(('白止-S级品'!$A$2:$A$26=$B91)*('白止-S级品'!$D$1:$AV$1=CK$1)*('白止-S级品'!$D$2:$AV$26)),0)+IFERROR(SUMPRODUCT(('乐容-S级品'!$A$4:$A$32=$B91)*('乐容-S级品'!$L$3:$CA$3=CK$1)*('乐容-S级品'!$L$4:$CA$32)),0)</f>
      </c>
      <c r="CL91" s="280">
        <f>IFERROR(SUMPRODUCT(('控温被PRO-S级品'!$B$2:$B$10=$B91)*('控温被PRO-S级品'!$E$1:$BE$1=CL$1)*('控温被PRO-S级品'!$E$2:$BE$10)),0)+IFERROR(SUMPRODUCT(('冬被-S级品'!$B$2:$B$10=$B91)*('冬被-S级品'!$E$1:$AW$1=CL$1)*('冬被-S级品'!$E$2:$AW$10)),0)+IFERROR(SUMPRODUCT(('白止-S级品'!$A$2:$A$26=$B91)*('白止-S级品'!$D$1:$AV$1=CL$1)*('白止-S级品'!$D$2:$AV$26)),0)+IFERROR(SUMPRODUCT(('乐容-S级品'!$A$4:$A$32=$B91)*('乐容-S级品'!$L$3:$CA$3=CL$1)*('乐容-S级品'!$L$4:$CA$32)),0)</f>
      </c>
      <c r="CM91" s="280">
        <f>IFERROR(SUMPRODUCT(('控温被PRO-S级品'!$B$2:$B$10=$B91)*('控温被PRO-S级品'!$E$1:$BE$1=CM$1)*('控温被PRO-S级品'!$E$2:$BE$10)),0)+IFERROR(SUMPRODUCT(('冬被-S级品'!$B$2:$B$10=$B91)*('冬被-S级品'!$E$1:$AW$1=CM$1)*('冬被-S级品'!$E$2:$AW$10)),0)+IFERROR(SUMPRODUCT(('白止-S级品'!$A$2:$A$26=$B91)*('白止-S级品'!$D$1:$AV$1=CM$1)*('白止-S级品'!$D$2:$AV$26)),0)+IFERROR(SUMPRODUCT(('乐容-S级品'!$A$4:$A$32=$B91)*('乐容-S级品'!$L$3:$CA$3=CM$1)*('乐容-S级品'!$L$4:$CA$32)),0)</f>
      </c>
      <c r="CN91" s="280">
        <f>IFERROR(SUMPRODUCT(('控温被PRO-S级品'!$B$2:$B$10=$B91)*('控温被PRO-S级品'!$E$1:$BE$1=CN$1)*('控温被PRO-S级品'!$E$2:$BE$10)),0)+IFERROR(SUMPRODUCT(('冬被-S级品'!$B$2:$B$10=$B91)*('冬被-S级品'!$E$1:$AW$1=CN$1)*('冬被-S级品'!$E$2:$AW$10)),0)+IFERROR(SUMPRODUCT(('白止-S级品'!$A$2:$A$26=$B91)*('白止-S级品'!$D$1:$AV$1=CN$1)*('白止-S级品'!$D$2:$AV$26)),0)+IFERROR(SUMPRODUCT(('乐容-S级品'!$A$4:$A$32=$B91)*('乐容-S级品'!$L$3:$CA$3=CN$1)*('乐容-S级品'!$L$4:$CA$32)),0)</f>
      </c>
      <c r="CO91" s="280">
        <f>IFERROR(SUMPRODUCT(('控温被PRO-S级品'!$B$2:$B$10=$B91)*('控温被PRO-S级品'!$E$1:$BE$1=CO$1)*('控温被PRO-S级品'!$E$2:$BE$10)),0)+IFERROR(SUMPRODUCT(('冬被-S级品'!$B$2:$B$10=$B91)*('冬被-S级品'!$E$1:$AW$1=CO$1)*('冬被-S级品'!$E$2:$AW$10)),0)+IFERROR(SUMPRODUCT(('白止-S级品'!$A$2:$A$26=$B91)*('白止-S级品'!$D$1:$AV$1=CO$1)*('白止-S级品'!$D$2:$AV$26)),0)+IFERROR(SUMPRODUCT(('乐容-S级品'!$A$4:$A$32=$B91)*('乐容-S级品'!$L$3:$CA$3=CO$1)*('乐容-S级品'!$L$4:$CA$32)),0)</f>
      </c>
      <c r="CP91" s="280">
        <f>IFERROR(SUMPRODUCT(('控温被PRO-S级品'!$B$2:$B$10=$B91)*('控温被PRO-S级品'!$E$1:$BE$1=CP$1)*('控温被PRO-S级品'!$E$2:$BE$10)),0)+IFERROR(SUMPRODUCT(('冬被-S级品'!$B$2:$B$10=$B91)*('冬被-S级品'!$E$1:$AW$1=CP$1)*('冬被-S级品'!$E$2:$AW$10)),0)+IFERROR(SUMPRODUCT(('白止-S级品'!$A$2:$A$26=$B91)*('白止-S级品'!$D$1:$AV$1=CP$1)*('白止-S级品'!$D$2:$AV$26)),0)+IFERROR(SUMPRODUCT(('乐容-S级品'!$A$4:$A$32=$B91)*('乐容-S级品'!$L$3:$CA$3=CP$1)*('乐容-S级品'!$L$4:$CA$32)),0)</f>
      </c>
      <c r="CQ91" s="280">
        <f>IFERROR(SUMPRODUCT(('控温被PRO-S级品'!$B$2:$B$10=$B91)*('控温被PRO-S级品'!$E$1:$BE$1=CQ$1)*('控温被PRO-S级品'!$E$2:$BE$10)),0)+IFERROR(SUMPRODUCT(('冬被-S级品'!$B$2:$B$10=$B91)*('冬被-S级品'!$E$1:$AW$1=CQ$1)*('冬被-S级品'!$E$2:$AW$10)),0)+IFERROR(SUMPRODUCT(('白止-S级品'!$A$2:$A$26=$B91)*('白止-S级品'!$D$1:$AV$1=CQ$1)*('白止-S级品'!$D$2:$AV$26)),0)+IFERROR(SUMPRODUCT(('乐容-S级品'!$A$4:$A$32=$B91)*('乐容-S级品'!$L$3:$CA$3=CQ$1)*('乐容-S级品'!$L$4:$CA$32)),0)</f>
      </c>
      <c r="CR91" s="280">
        <f>IFERROR(SUMPRODUCT(('控温被PRO-S级品'!$B$2:$B$10=$B91)*('控温被PRO-S级品'!$E$1:$BE$1=CR$1)*('控温被PRO-S级品'!$E$2:$BE$10)),0)+IFERROR(SUMPRODUCT(('冬被-S级品'!$B$2:$B$10=$B91)*('冬被-S级品'!$E$1:$AW$1=CR$1)*('冬被-S级品'!$E$2:$AW$10)),0)+IFERROR(SUMPRODUCT(('白止-S级品'!$A$2:$A$26=$B91)*('白止-S级品'!$D$1:$AV$1=CR$1)*('白止-S级品'!$D$2:$AV$26)),0)+IFERROR(SUMPRODUCT(('乐容-S级品'!$A$4:$A$32=$B91)*('乐容-S级品'!$L$3:$CA$3=CR$1)*('乐容-S级品'!$L$4:$CA$32)),0)</f>
      </c>
      <c r="CS91" s="280">
        <f>IFERROR(SUMPRODUCT(('控温被PRO-S级品'!$B$2:$B$10=$B91)*('控温被PRO-S级品'!$E$1:$BE$1=CS$1)*('控温被PRO-S级品'!$E$2:$BE$10)),0)+IFERROR(SUMPRODUCT(('冬被-S级品'!$B$2:$B$10=$B91)*('冬被-S级品'!$E$1:$AW$1=CS$1)*('冬被-S级品'!$E$2:$AW$10)),0)+IFERROR(SUMPRODUCT(('白止-S级品'!$A$2:$A$26=$B91)*('白止-S级品'!$D$1:$AV$1=CS$1)*('白止-S级品'!$D$2:$AV$26)),0)+IFERROR(SUMPRODUCT(('乐容-S级品'!$A$4:$A$32=$B91)*('乐容-S级品'!$L$3:$CA$3=CS$1)*('乐容-S级品'!$L$4:$CA$32)),0)</f>
      </c>
      <c r="CT91" s="280">
        <f>IFERROR(SUMPRODUCT(('控温被PRO-S级品'!$B$2:$B$10=$B91)*('控温被PRO-S级品'!$E$1:$BE$1=CT$1)*('控温被PRO-S级品'!$E$2:$BE$10)),0)+IFERROR(SUMPRODUCT(('冬被-S级品'!$B$2:$B$10=$B91)*('冬被-S级品'!$E$1:$AW$1=CT$1)*('冬被-S级品'!$E$2:$AW$10)),0)+IFERROR(SUMPRODUCT(('白止-S级品'!$A$2:$A$26=$B91)*('白止-S级品'!$D$1:$AV$1=CT$1)*('白止-S级品'!$D$2:$AV$26)),0)+IFERROR(SUMPRODUCT(('乐容-S级品'!$A$4:$A$32=$B91)*('乐容-S级品'!$L$3:$CA$3=CT$1)*('乐容-S级品'!$L$4:$CA$32)),0)</f>
      </c>
      <c r="CU91" s="280">
        <f>IFERROR(SUMPRODUCT(('控温被PRO-S级品'!$B$2:$B$10=$B91)*('控温被PRO-S级品'!$E$1:$BE$1=CU$1)*('控温被PRO-S级品'!$E$2:$BE$10)),0)+IFERROR(SUMPRODUCT(('冬被-S级品'!$B$2:$B$10=$B91)*('冬被-S级品'!$E$1:$AW$1=CU$1)*('冬被-S级品'!$E$2:$AW$10)),0)+IFERROR(SUMPRODUCT(('白止-S级品'!$A$2:$A$26=$B91)*('白止-S级品'!$D$1:$AV$1=CU$1)*('白止-S级品'!$D$2:$AV$26)),0)+IFERROR(SUMPRODUCT(('乐容-S级品'!$A$4:$A$32=$B91)*('乐容-S级品'!$L$3:$CA$3=CU$1)*('乐容-S级品'!$L$4:$CA$32)),0)</f>
      </c>
      <c r="CV91" s="280">
        <f>IFERROR(SUMPRODUCT(('控温被PRO-S级品'!$B$2:$B$10=$B91)*('控温被PRO-S级品'!$E$1:$BE$1=CV$1)*('控温被PRO-S级品'!$E$2:$BE$10)),0)+IFERROR(SUMPRODUCT(('冬被-S级品'!$B$2:$B$10=$B91)*('冬被-S级品'!$E$1:$AW$1=CV$1)*('冬被-S级品'!$E$2:$AW$10)),0)+IFERROR(SUMPRODUCT(('白止-S级品'!$A$2:$A$26=$B91)*('白止-S级品'!$D$1:$AV$1=CV$1)*('白止-S级品'!$D$2:$AV$26)),0)+IFERROR(SUMPRODUCT(('乐容-S级品'!$A$4:$A$32=$B91)*('乐容-S级品'!$L$3:$CA$3=CV$1)*('乐容-S级品'!$L$4:$CA$32)),0)</f>
      </c>
      <c r="CW91" s="280">
        <f>IFERROR(SUMPRODUCT(('控温被PRO-S级品'!$B$2:$B$10=$B91)*('控温被PRO-S级品'!$E$1:$BE$1=CW$1)*('控温被PRO-S级品'!$E$2:$BE$10)),0)+IFERROR(SUMPRODUCT(('冬被-S级品'!$B$2:$B$10=$B91)*('冬被-S级品'!$E$1:$AW$1=CW$1)*('冬被-S级品'!$E$2:$AW$10)),0)+IFERROR(SUMPRODUCT(('白止-S级品'!$A$2:$A$26=$B91)*('白止-S级品'!$D$1:$AV$1=CW$1)*('白止-S级品'!$D$2:$AV$26)),0)+IFERROR(SUMPRODUCT(('乐容-S级品'!$A$4:$A$32=$B91)*('乐容-S级品'!$L$3:$CA$3=CW$1)*('乐容-S级品'!$L$4:$CA$32)),0)</f>
      </c>
      <c r="CX91" s="280">
        <f>IFERROR(SUMPRODUCT(('控温被PRO-S级品'!$B$2:$B$10=$B91)*('控温被PRO-S级品'!$E$1:$BE$1=CX$1)*('控温被PRO-S级品'!$E$2:$BE$10)),0)+IFERROR(SUMPRODUCT(('冬被-S级品'!$B$2:$B$10=$B91)*('冬被-S级品'!$E$1:$AW$1=CX$1)*('冬被-S级品'!$E$2:$AW$10)),0)+IFERROR(SUMPRODUCT(('白止-S级品'!$A$2:$A$26=$B91)*('白止-S级品'!$D$1:$AV$1=CX$1)*('白止-S级品'!$D$2:$AV$26)),0)+IFERROR(SUMPRODUCT(('乐容-S级品'!$A$4:$A$32=$B91)*('乐容-S级品'!$L$3:$CA$3=CX$1)*('乐容-S级品'!$L$4:$CA$32)),0)</f>
      </c>
      <c r="CY91" s="280">
        <f>IFERROR(SUMPRODUCT(('控温被PRO-S级品'!$B$2:$B$10=$B91)*('控温被PRO-S级品'!$E$1:$BE$1=CY$1)*('控温被PRO-S级品'!$E$2:$BE$10)),0)+IFERROR(SUMPRODUCT(('冬被-S级品'!$B$2:$B$10=$B91)*('冬被-S级品'!$E$1:$AW$1=CY$1)*('冬被-S级品'!$E$2:$AW$10)),0)+IFERROR(SUMPRODUCT(('白止-S级品'!$A$2:$A$26=$B91)*('白止-S级品'!$D$1:$AV$1=CY$1)*('白止-S级品'!$D$2:$AV$26)),0)+IFERROR(SUMPRODUCT(('乐容-S级品'!$A$4:$A$32=$B91)*('乐容-S级品'!$L$3:$CA$3=CY$1)*('乐容-S级品'!$L$4:$CA$32)),0)</f>
      </c>
      <c r="CZ91" s="280">
        <f>IFERROR(SUMPRODUCT(('控温被PRO-S级品'!$B$2:$B$10=$B91)*('控温被PRO-S级品'!$E$1:$BE$1=CZ$1)*('控温被PRO-S级品'!$E$2:$BE$10)),0)+IFERROR(SUMPRODUCT(('冬被-S级品'!$B$2:$B$10=$B91)*('冬被-S级品'!$E$1:$AW$1=CZ$1)*('冬被-S级品'!$E$2:$AW$10)),0)+IFERROR(SUMPRODUCT(('白止-S级品'!$A$2:$A$26=$B91)*('白止-S级品'!$D$1:$AV$1=CZ$1)*('白止-S级品'!$D$2:$AV$26)),0)+IFERROR(SUMPRODUCT(('乐容-S级品'!$A$4:$A$32=$B91)*('乐容-S级品'!$L$3:$CA$3=CZ$1)*('乐容-S级品'!$L$4:$CA$32)),0)</f>
      </c>
      <c r="DA91" s="280">
        <f>IFERROR(SUMPRODUCT(('控温被PRO-S级品'!$B$2:$B$10=$B91)*('控温被PRO-S级品'!$E$1:$BE$1=DA$1)*('控温被PRO-S级品'!$E$2:$BE$10)),0)+IFERROR(SUMPRODUCT(('冬被-S级品'!$B$2:$B$10=$B91)*('冬被-S级品'!$E$1:$AW$1=DA$1)*('冬被-S级品'!$E$2:$AW$10)),0)+IFERROR(SUMPRODUCT(('白止-S级品'!$A$2:$A$26=$B91)*('白止-S级品'!$D$1:$AV$1=DA$1)*('白止-S级品'!$D$2:$AV$26)),0)+IFERROR(SUMPRODUCT(('乐容-S级品'!$A$4:$A$32=$B91)*('乐容-S级品'!$L$3:$CA$3=DA$1)*('乐容-S级品'!$L$4:$CA$32)),0)</f>
      </c>
      <c r="DB91" s="280">
        <f>IFERROR(SUMPRODUCT(('控温被PRO-S级品'!$B$2:$B$10=$B91)*('控温被PRO-S级品'!$E$1:$BE$1=DB$1)*('控温被PRO-S级品'!$E$2:$BE$10)),0)+IFERROR(SUMPRODUCT(('冬被-S级品'!$B$2:$B$10=$B91)*('冬被-S级品'!$E$1:$AW$1=DB$1)*('冬被-S级品'!$E$2:$AW$10)),0)+IFERROR(SUMPRODUCT(('白止-S级品'!$A$2:$A$26=$B91)*('白止-S级品'!$D$1:$AV$1=DB$1)*('白止-S级品'!$D$2:$AV$26)),0)+IFERROR(SUMPRODUCT(('乐容-S级品'!$A$4:$A$32=$B91)*('乐容-S级品'!$L$3:$CA$3=DB$1)*('乐容-S级品'!$L$4:$CA$32)),0)</f>
      </c>
      <c r="DC91" s="280">
        <f>IFERROR(SUMPRODUCT(('控温被PRO-S级品'!$B$2:$B$10=$B91)*('控温被PRO-S级品'!$E$1:$BE$1=DC$1)*('控温被PRO-S级品'!$E$2:$BE$10)),0)+IFERROR(SUMPRODUCT(('冬被-S级品'!$B$2:$B$10=$B91)*('冬被-S级品'!$E$1:$AW$1=DC$1)*('冬被-S级品'!$E$2:$AW$10)),0)+IFERROR(SUMPRODUCT(('白止-S级品'!$A$2:$A$26=$B91)*('白止-S级品'!$D$1:$AV$1=DC$1)*('白止-S级品'!$D$2:$AV$26)),0)+IFERROR(SUMPRODUCT(('乐容-S级品'!$A$4:$A$32=$B91)*('乐容-S级品'!$L$3:$CA$3=DC$1)*('乐容-S级品'!$L$4:$CA$32)),0)</f>
      </c>
      <c r="DD91" s="280">
        <f>IFERROR(SUMPRODUCT(('控温被PRO-S级品'!$B$2:$B$10=$B91)*('控温被PRO-S级品'!$E$1:$BE$1=DD$1)*('控温被PRO-S级品'!$E$2:$BE$10)),0)+IFERROR(SUMPRODUCT(('冬被-S级品'!$B$2:$B$10=$B91)*('冬被-S级品'!$E$1:$AW$1=DD$1)*('冬被-S级品'!$E$2:$AW$10)),0)+IFERROR(SUMPRODUCT(('白止-S级品'!$A$2:$A$26=$B91)*('白止-S级品'!$D$1:$AV$1=DD$1)*('白止-S级品'!$D$2:$AV$26)),0)+IFERROR(SUMPRODUCT(('乐容-S级品'!$A$4:$A$32=$B91)*('乐容-S级品'!$L$3:$CA$3=DD$1)*('乐容-S级品'!$L$4:$CA$32)),0)</f>
      </c>
      <c r="DE91" s="280">
        <f>IFERROR(SUMPRODUCT(('控温被PRO-S级品'!$B$2:$B$10=$B91)*('控温被PRO-S级品'!$E$1:$BE$1=DE$1)*('控温被PRO-S级品'!$E$2:$BE$10)),0)+IFERROR(SUMPRODUCT(('冬被-S级品'!$B$2:$B$10=$B91)*('冬被-S级品'!$E$1:$AW$1=DE$1)*('冬被-S级品'!$E$2:$AW$10)),0)+IFERROR(SUMPRODUCT(('白止-S级品'!$A$2:$A$26=$B91)*('白止-S级品'!$D$1:$AV$1=DE$1)*('白止-S级品'!$D$2:$AV$26)),0)+IFERROR(SUMPRODUCT(('乐容-S级品'!$A$4:$A$32=$B91)*('乐容-S级品'!$L$3:$CA$3=DE$1)*('乐容-S级品'!$L$4:$CA$32)),0)</f>
      </c>
      <c r="DF91" s="280">
        <f>IFERROR(SUMPRODUCT(('控温被PRO-S级品'!$B$2:$B$10=$B91)*('控温被PRO-S级品'!$E$1:$BE$1=DF$1)*('控温被PRO-S级品'!$E$2:$BE$10)),0)+IFERROR(SUMPRODUCT(('冬被-S级品'!$B$2:$B$10=$B91)*('冬被-S级品'!$E$1:$AW$1=DF$1)*('冬被-S级品'!$E$2:$AW$10)),0)+IFERROR(SUMPRODUCT(('白止-S级品'!$A$2:$A$26=$B91)*('白止-S级品'!$D$1:$AV$1=DF$1)*('白止-S级品'!$D$2:$AV$26)),0)+IFERROR(SUMPRODUCT(('乐容-S级品'!$A$4:$A$32=$B91)*('乐容-S级品'!$L$3:$CA$3=DF$1)*('乐容-S级品'!$L$4:$CA$32)),0)</f>
      </c>
      <c r="DG91" s="280">
        <f>IFERROR(SUMPRODUCT(('控温被PRO-S级品'!$B$2:$B$10=$B91)*('控温被PRO-S级品'!$E$1:$BE$1=DG$1)*('控温被PRO-S级品'!$E$2:$BE$10)),0)+IFERROR(SUMPRODUCT(('冬被-S级品'!$B$2:$B$10=$B91)*('冬被-S级品'!$E$1:$AW$1=DG$1)*('冬被-S级品'!$E$2:$AW$10)),0)+IFERROR(SUMPRODUCT(('白止-S级品'!$A$2:$A$26=$B91)*('白止-S级品'!$D$1:$AV$1=DG$1)*('白止-S级品'!$D$2:$AV$26)),0)+IFERROR(SUMPRODUCT(('乐容-S级品'!$A$4:$A$32=$B91)*('乐容-S级品'!$L$3:$CA$3=DG$1)*('乐容-S级品'!$L$4:$CA$32)),0)</f>
      </c>
      <c r="DH91" s="280">
        <f>IFERROR(SUMPRODUCT(('控温被PRO-S级品'!$B$2:$B$10=$B91)*('控温被PRO-S级品'!$E$1:$BE$1=DH$1)*('控温被PRO-S级品'!$E$2:$BE$10)),0)+IFERROR(SUMPRODUCT(('冬被-S级品'!$B$2:$B$10=$B91)*('冬被-S级品'!$E$1:$AW$1=DH$1)*('冬被-S级品'!$E$2:$AW$10)),0)+IFERROR(SUMPRODUCT(('白止-S级品'!$A$2:$A$26=$B91)*('白止-S级品'!$D$1:$AV$1=DH$1)*('白止-S级品'!$D$2:$AV$26)),0)+IFERROR(SUMPRODUCT(('乐容-S级品'!$A$4:$A$32=$B91)*('乐容-S级品'!$L$3:$CA$3=DH$1)*('乐容-S级品'!$L$4:$CA$32)),0)</f>
      </c>
      <c r="DI91" s="280">
        <f>IFERROR(SUMPRODUCT(('控温被PRO-S级品'!$B$2:$B$10=$B91)*('控温被PRO-S级品'!$E$1:$BE$1=DI$1)*('控温被PRO-S级品'!$E$2:$BE$10)),0)+IFERROR(SUMPRODUCT(('冬被-S级品'!$B$2:$B$10=$B91)*('冬被-S级品'!$E$1:$AW$1=DI$1)*('冬被-S级品'!$E$2:$AW$10)),0)+IFERROR(SUMPRODUCT(('白止-S级品'!$A$2:$A$26=$B91)*('白止-S级品'!$D$1:$AV$1=DI$1)*('白止-S级品'!$D$2:$AV$26)),0)+IFERROR(SUMPRODUCT(('乐容-S级品'!$A$4:$A$32=$B91)*('乐容-S级品'!$L$3:$CA$3=DI$1)*('乐容-S级品'!$L$4:$CA$32)),0)</f>
      </c>
      <c r="DJ91" s="280">
        <f>IFERROR(SUMPRODUCT(('控温被PRO-S级品'!$B$2:$B$10=$B91)*('控温被PRO-S级品'!$E$1:$BE$1=DJ$1)*('控温被PRO-S级品'!$E$2:$BE$10)),0)+IFERROR(SUMPRODUCT(('冬被-S级品'!$B$2:$B$10=$B91)*('冬被-S级品'!$E$1:$AW$1=DJ$1)*('冬被-S级品'!$E$2:$AW$10)),0)+IFERROR(SUMPRODUCT(('白止-S级品'!$A$2:$A$26=$B91)*('白止-S级品'!$D$1:$AV$1=DJ$1)*('白止-S级品'!$D$2:$AV$26)),0)+IFERROR(SUMPRODUCT(('乐容-S级品'!$A$4:$A$32=$B91)*('乐容-S级品'!$L$3:$CA$3=DJ$1)*('乐容-S级品'!$L$4:$CA$32)),0)</f>
      </c>
      <c r="DK91" s="280"/>
      <c r="DL91" s="280"/>
      <c r="DM91" s="280"/>
      <c r="DN91" s="280"/>
      <c r="DO91" s="280"/>
      <c r="DP91" s="280"/>
      <c r="DQ91" s="280"/>
      <c r="DR91" s="280"/>
      <c r="DS91" s="280"/>
      <c r="DT91" s="280"/>
      <c r="DU91" s="280"/>
      <c r="DV91" s="280"/>
      <c r="DW91" s="280">
        <f>VLOOKUP(B91,'系统编码规格'!A:C,3,FALSE)</f>
      </c>
      <c r="DX91" s="280"/>
      <c r="DY91" s="280"/>
      <c r="DZ91" s="280"/>
      <c r="EA91" s="280"/>
      <c r="EB91" s="280"/>
      <c r="EC91" s="280"/>
      <c r="ED91" s="280"/>
      <c r="EE91" s="280"/>
      <c r="EF91" s="280"/>
      <c r="EG91" s="280"/>
      <c r="EH91" s="280"/>
      <c r="EI91" s="280"/>
      <c r="EJ91" s="280"/>
      <c r="EK91" s="280"/>
      <c r="EL91" s="280"/>
      <c r="EM91" s="280"/>
      <c r="EN91" s="280"/>
      <c r="EO91" s="280"/>
      <c r="EP91" s="280"/>
      <c r="EQ91" s="280"/>
      <c r="ER91" s="280"/>
      <c r="ES91" s="280"/>
      <c r="ET91" s="280"/>
      <c r="EU91" s="280"/>
      <c r="EV91" s="280"/>
      <c r="EW91" s="280"/>
      <c r="EX91" s="280"/>
      <c r="EY91" s="280"/>
      <c r="EZ91" s="280"/>
      <c r="FA91" s="280"/>
      <c r="FB91" s="280"/>
      <c r="FC91" s="280"/>
      <c r="FD91" s="280"/>
      <c r="FE91" s="280"/>
      <c r="FF91" s="280"/>
      <c r="FG91" s="280"/>
      <c r="FH91" s="280"/>
      <c r="FI91" s="280"/>
      <c r="FJ91" s="280"/>
      <c r="FK91" s="280"/>
      <c r="FL91" s="280"/>
      <c r="FM91" s="280"/>
      <c r="FN91" s="280"/>
      <c r="FO91" s="280"/>
      <c r="FP91" s="280"/>
      <c r="FQ91" s="280"/>
      <c r="FR91" s="280"/>
      <c r="FS91" s="280"/>
      <c r="FT91" s="280"/>
      <c r="FU91" s="280"/>
      <c r="FV91" s="280"/>
      <c r="FW91" s="280"/>
      <c r="FX91" s="280"/>
      <c r="FY91" s="280"/>
      <c r="FZ91" s="280"/>
      <c r="GA91" s="280"/>
      <c r="GB91" s="280"/>
      <c r="GC91" s="280"/>
      <c r="GD91" s="280"/>
      <c r="GE91" s="280"/>
      <c r="GF91" s="280"/>
      <c r="GG91" s="280"/>
      <c r="GH91" s="280"/>
      <c r="GI91" s="280"/>
      <c r="GJ91" s="280"/>
      <c r="GK91" s="280"/>
      <c r="GL91" s="280"/>
      <c r="GM91" s="280"/>
      <c r="GN91" s="280"/>
      <c r="GO91" s="280"/>
      <c r="GP91" s="280"/>
      <c r="GQ91" s="280"/>
      <c r="GR91" s="280"/>
      <c r="GS91" s="280"/>
      <c r="GT91" s="280"/>
      <c r="GU91" s="280"/>
      <c r="GV91" s="280"/>
    </row>
    <row r="92">
      <c r="A92" s="309" t="str">
        <v>乐容</v>
      </c>
      <c r="B92" s="310" t="str">
        <v>12800026100123272</v>
      </c>
      <c r="C92" s="309" t="str">
        <v>亚朵星球 纯色全棉四件套 新色</v>
      </c>
      <c r="D92" s="309" t="str">
        <v>伯爵姜茶/1.5m-床单款</v>
      </c>
      <c r="E92">
        <f>SUM(F92:GX92)</f>
      </c>
      <c r="F92" s="280">
        <f>IFERROR(SUMPRODUCT(('控温被PRO-S级品'!$B$2:$B$10=$B92)*('控温被PRO-S级品'!$E$1:$BE$1=F$1)*('控温被PRO-S级品'!$E$2:$BE$10)),0)+IFERROR(SUMPRODUCT(('冬被-S级品'!$B$2:$B$10=$B92)*('冬被-S级品'!$E$1:$AW$1=F$1)*('冬被-S级品'!$E$2:$AW$10)),0)+IFERROR(SUMPRODUCT(('白止-S级品'!$A$2:$A$26=$B92)*('白止-S级品'!$D$1:$AV$1=F$1)*('白止-S级品'!$D$2:$AV$26)),0)+IFERROR(SUMPRODUCT(('乐容-S级品'!$A$4:$A$32=$B92)*('乐容-S级品'!$L$3:$CA$3=F$1)*('乐容-S级品'!$L$4:$CA$32)),0)</f>
      </c>
      <c r="G92" s="280">
        <f>IFERROR(SUMPRODUCT(('控温被PRO-S级品'!$B$2:$B$10=$B92)*('控温被PRO-S级品'!$E$1:$BE$1=G$1)*('控温被PRO-S级品'!$E$2:$BE$10)),0)+IFERROR(SUMPRODUCT(('冬被-S级品'!$B$2:$B$10=$B92)*('冬被-S级品'!$E$1:$AW$1=G$1)*('冬被-S级品'!$E$2:$AW$10)),0)+IFERROR(SUMPRODUCT(('白止-S级品'!$A$2:$A$26=$B92)*('白止-S级品'!$D$1:$AV$1=G$1)*('白止-S级品'!$D$2:$AV$26)),0)+IFERROR(SUMPRODUCT(('乐容-S级品'!$A$4:$A$32=$B92)*('乐容-S级品'!$L$3:$CA$3=G$1)*('乐容-S级品'!$L$4:$CA$32)),0)</f>
      </c>
      <c r="H92" s="280">
        <f>IFERROR(SUMPRODUCT(('控温被PRO-S级品'!$B$2:$B$10=$B92)*('控温被PRO-S级品'!$E$1:$BE$1=H$1)*('控温被PRO-S级品'!$E$2:$BE$10)),0)+IFERROR(SUMPRODUCT(('冬被-S级品'!$B$2:$B$10=$B92)*('冬被-S级品'!$E$1:$AW$1=H$1)*('冬被-S级品'!$E$2:$AW$10)),0)+IFERROR(SUMPRODUCT(('白止-S级品'!$A$2:$A$26=$B92)*('白止-S级品'!$D$1:$AV$1=H$1)*('白止-S级品'!$D$2:$AV$26)),0)+IFERROR(SUMPRODUCT(('乐容-S级品'!$A$4:$A$32=$B92)*('乐容-S级品'!$L$3:$CA$3=H$1)*('乐容-S级品'!$L$4:$CA$32)),0)</f>
      </c>
      <c r="I92" s="280">
        <f>IFERROR(SUMPRODUCT(('控温被PRO-S级品'!$B$2:$B$10=$B92)*('控温被PRO-S级品'!$E$1:$BE$1=I$1)*('控温被PRO-S级品'!$E$2:$BE$10)),0)+IFERROR(SUMPRODUCT(('冬被-S级品'!$B$2:$B$10=$B92)*('冬被-S级品'!$E$1:$AW$1=I$1)*('冬被-S级品'!$E$2:$AW$10)),0)+IFERROR(SUMPRODUCT(('白止-S级品'!$A$2:$A$26=$B92)*('白止-S级品'!$D$1:$AV$1=I$1)*('白止-S级品'!$D$2:$AV$26)),0)+IFERROR(SUMPRODUCT(('乐容-S级品'!$A$4:$A$32=$B92)*('乐容-S级品'!$L$3:$CA$3=I$1)*('乐容-S级品'!$L$4:$CA$32)),0)</f>
      </c>
      <c r="J92" s="280">
        <f>IFERROR(SUMPRODUCT(('控温被PRO-S级品'!$B$2:$B$10=$B92)*('控温被PRO-S级品'!$E$1:$BE$1=J$1)*('控温被PRO-S级品'!$E$2:$BE$10)),0)+IFERROR(SUMPRODUCT(('冬被-S级品'!$B$2:$B$10=$B92)*('冬被-S级品'!$E$1:$AW$1=J$1)*('冬被-S级品'!$E$2:$AW$10)),0)+IFERROR(SUMPRODUCT(('白止-S级品'!$A$2:$A$26=$B92)*('白止-S级品'!$D$1:$AV$1=J$1)*('白止-S级品'!$D$2:$AV$26)),0)+IFERROR(SUMPRODUCT(('乐容-S级品'!$A$4:$A$32=$B92)*('乐容-S级品'!$L$3:$CA$3=J$1)*('乐容-S级品'!$L$4:$CA$32)),0)</f>
      </c>
      <c r="K92" s="280">
        <f>IFERROR(SUMPRODUCT(('控温被PRO-S级品'!$B$2:$B$10=$B92)*('控温被PRO-S级品'!$E$1:$BE$1=K$1)*('控温被PRO-S级品'!$E$2:$BE$10)),0)+IFERROR(SUMPRODUCT(('冬被-S级品'!$B$2:$B$10=$B92)*('冬被-S级品'!$E$1:$AW$1=K$1)*('冬被-S级品'!$E$2:$AW$10)),0)+IFERROR(SUMPRODUCT(('白止-S级品'!$A$2:$A$26=$B92)*('白止-S级品'!$D$1:$AV$1=K$1)*('白止-S级品'!$D$2:$AV$26)),0)+IFERROR(SUMPRODUCT(('乐容-S级品'!$A$4:$A$32=$B92)*('乐容-S级品'!$L$3:$CA$3=K$1)*('乐容-S级品'!$L$4:$CA$32)),0)</f>
      </c>
      <c r="L92" s="280">
        <f>IFERROR(SUMPRODUCT(('控温被PRO-S级品'!$B$2:$B$10=$B92)*('控温被PRO-S级品'!$E$1:$BE$1=L$1)*('控温被PRO-S级品'!$E$2:$BE$10)),0)+IFERROR(SUMPRODUCT(('冬被-S级品'!$B$2:$B$10=$B92)*('冬被-S级品'!$E$1:$AW$1=L$1)*('冬被-S级品'!$E$2:$AW$10)),0)+IFERROR(SUMPRODUCT(('白止-S级品'!$A$2:$A$26=$B92)*('白止-S级品'!$D$1:$AV$1=L$1)*('白止-S级品'!$D$2:$AV$26)),0)+IFERROR(SUMPRODUCT(('乐容-S级品'!$A$4:$A$32=$B92)*('乐容-S级品'!$L$3:$CA$3=L$1)*('乐容-S级品'!$L$4:$CA$32)),0)</f>
      </c>
      <c r="M92" s="280">
        <f>IFERROR(SUMPRODUCT(('控温被PRO-S级品'!$B$2:$B$10=$B92)*('控温被PRO-S级品'!$E$1:$BE$1=M$1)*('控温被PRO-S级品'!$E$2:$BE$10)),0)+IFERROR(SUMPRODUCT(('冬被-S级品'!$B$2:$B$10=$B92)*('冬被-S级品'!$E$1:$AW$1=M$1)*('冬被-S级品'!$E$2:$AW$10)),0)+IFERROR(SUMPRODUCT(('白止-S级品'!$A$2:$A$26=$B92)*('白止-S级品'!$D$1:$AV$1=M$1)*('白止-S级品'!$D$2:$AV$26)),0)+IFERROR(SUMPRODUCT(('乐容-S级品'!$A$4:$A$32=$B92)*('乐容-S级品'!$L$3:$CA$3=M$1)*('乐容-S级品'!$L$4:$CA$32)),0)</f>
      </c>
      <c r="N92" s="280">
        <f>IFERROR(SUMPRODUCT(('控温被PRO-S级品'!$B$2:$B$10=$B92)*('控温被PRO-S级品'!$E$1:$BE$1=N$1)*('控温被PRO-S级品'!$E$2:$BE$10)),0)+IFERROR(SUMPRODUCT(('冬被-S级品'!$B$2:$B$10=$B92)*('冬被-S级品'!$E$1:$AW$1=N$1)*('冬被-S级品'!$E$2:$AW$10)),0)+IFERROR(SUMPRODUCT(('白止-S级品'!$A$2:$A$26=$B92)*('白止-S级品'!$D$1:$AV$1=N$1)*('白止-S级品'!$D$2:$AV$26)),0)+IFERROR(SUMPRODUCT(('乐容-S级品'!$A$4:$A$32=$B92)*('乐容-S级品'!$L$3:$CA$3=N$1)*('乐容-S级品'!$L$4:$CA$32)),0)</f>
      </c>
      <c r="O92" s="280">
        <f>IFERROR(SUMPRODUCT(('控温被PRO-S级品'!$B$2:$B$10=$B92)*('控温被PRO-S级品'!$E$1:$BE$1=O$1)*('控温被PRO-S级品'!$E$2:$BE$10)),0)+IFERROR(SUMPRODUCT(('冬被-S级品'!$B$2:$B$10=$B92)*('冬被-S级品'!$E$1:$AW$1=O$1)*('冬被-S级品'!$E$2:$AW$10)),0)+IFERROR(SUMPRODUCT(('白止-S级品'!$A$2:$A$26=$B92)*('白止-S级品'!$D$1:$AV$1=O$1)*('白止-S级品'!$D$2:$AV$26)),0)+IFERROR(SUMPRODUCT(('乐容-S级品'!$A$4:$A$32=$B92)*('乐容-S级品'!$L$3:$CA$3=O$1)*('乐容-S级品'!$L$4:$CA$32)),0)</f>
      </c>
      <c r="P92" s="280">
        <f>IFERROR(SUMPRODUCT(('控温被PRO-S级品'!$B$2:$B$10=$B92)*('控温被PRO-S级品'!$E$1:$BE$1=P$1)*('控温被PRO-S级品'!$E$2:$BE$10)),0)+IFERROR(SUMPRODUCT(('冬被-S级品'!$B$2:$B$10=$B92)*('冬被-S级品'!$E$1:$AW$1=P$1)*('冬被-S级品'!$E$2:$AW$10)),0)+IFERROR(SUMPRODUCT(('白止-S级品'!$A$2:$A$26=$B92)*('白止-S级品'!$D$1:$AV$1=P$1)*('白止-S级品'!$D$2:$AV$26)),0)+IFERROR(SUMPRODUCT(('乐容-S级品'!$A$4:$A$32=$B92)*('乐容-S级品'!$L$3:$CA$3=P$1)*('乐容-S级品'!$L$4:$CA$32)),0)</f>
      </c>
      <c r="Q92" s="280">
        <f>IFERROR(SUMPRODUCT(('控温被PRO-S级品'!$B$2:$B$10=$B92)*('控温被PRO-S级品'!$E$1:$BE$1=Q$1)*('控温被PRO-S级品'!$E$2:$BE$10)),0)+IFERROR(SUMPRODUCT(('冬被-S级品'!$B$2:$B$10=$B92)*('冬被-S级品'!$E$1:$AW$1=Q$1)*('冬被-S级品'!$E$2:$AW$10)),0)+IFERROR(SUMPRODUCT(('白止-S级品'!$A$2:$A$26=$B92)*('白止-S级品'!$D$1:$AV$1=Q$1)*('白止-S级品'!$D$2:$AV$26)),0)+IFERROR(SUMPRODUCT(('乐容-S级品'!$A$4:$A$32=$B92)*('乐容-S级品'!$L$3:$CA$3=Q$1)*('乐容-S级品'!$L$4:$CA$32)),0)</f>
      </c>
      <c r="R92" s="280">
        <f>IFERROR(SUMPRODUCT(('控温被PRO-S级品'!$B$2:$B$10=$B92)*('控温被PRO-S级品'!$E$1:$BE$1=R$1)*('控温被PRO-S级品'!$E$2:$BE$10)),0)+IFERROR(SUMPRODUCT(('冬被-S级品'!$B$2:$B$10=$B92)*('冬被-S级品'!$E$1:$AW$1=R$1)*('冬被-S级品'!$E$2:$AW$10)),0)+IFERROR(SUMPRODUCT(('白止-S级品'!$A$2:$A$26=$B92)*('白止-S级品'!$D$1:$AV$1=R$1)*('白止-S级品'!$D$2:$AV$26)),0)+IFERROR(SUMPRODUCT(('乐容-S级品'!$A$4:$A$32=$B92)*('乐容-S级品'!$L$3:$CA$3=R$1)*('乐容-S级品'!$L$4:$CA$32)),0)</f>
      </c>
      <c r="S92" s="280">
        <f>IFERROR(SUMPRODUCT(('控温被PRO-S级品'!$B$2:$B$10=$B92)*('控温被PRO-S级品'!$E$1:$BE$1=S$1)*('控温被PRO-S级品'!$E$2:$BE$10)),0)+IFERROR(SUMPRODUCT(('冬被-S级品'!$B$2:$B$10=$B92)*('冬被-S级品'!$E$1:$AW$1=S$1)*('冬被-S级品'!$E$2:$AW$10)),0)+IFERROR(SUMPRODUCT(('白止-S级品'!$A$2:$A$26=$B92)*('白止-S级品'!$D$1:$AV$1=S$1)*('白止-S级品'!$D$2:$AV$26)),0)+IFERROR(SUMPRODUCT(('乐容-S级品'!$A$4:$A$32=$B92)*('乐容-S级品'!$L$3:$CA$3=S$1)*('乐容-S级品'!$L$4:$CA$32)),0)</f>
      </c>
      <c r="T92" s="280">
        <f>IFERROR(SUMPRODUCT(('控温被PRO-S级品'!$B$2:$B$10=$B92)*('控温被PRO-S级品'!$E$1:$BE$1=T$1)*('控温被PRO-S级品'!$E$2:$BE$10)),0)+IFERROR(SUMPRODUCT(('冬被-S级品'!$B$2:$B$10=$B92)*('冬被-S级品'!$E$1:$AW$1=T$1)*('冬被-S级品'!$E$2:$AW$10)),0)+IFERROR(SUMPRODUCT(('白止-S级品'!$A$2:$A$26=$B92)*('白止-S级品'!$D$1:$AV$1=T$1)*('白止-S级品'!$D$2:$AV$26)),0)+IFERROR(SUMPRODUCT(('乐容-S级品'!$A$4:$A$32=$B92)*('乐容-S级品'!$L$3:$CA$3=T$1)*('乐容-S级品'!$L$4:$CA$32)),0)</f>
      </c>
      <c r="U92" s="280">
        <f>IFERROR(SUMPRODUCT(('控温被PRO-S级品'!$B$2:$B$10=$B92)*('控温被PRO-S级品'!$E$1:$BE$1=U$1)*('控温被PRO-S级品'!$E$2:$BE$10)),0)+IFERROR(SUMPRODUCT(('冬被-S级品'!$B$2:$B$10=$B92)*('冬被-S级品'!$E$1:$AW$1=U$1)*('冬被-S级品'!$E$2:$AW$10)),0)+IFERROR(SUMPRODUCT(('白止-S级品'!$A$2:$A$26=$B92)*('白止-S级品'!$D$1:$AV$1=U$1)*('白止-S级品'!$D$2:$AV$26)),0)+IFERROR(SUMPRODUCT(('乐容-S级品'!$A$4:$A$32=$B92)*('乐容-S级品'!$L$3:$CA$3=U$1)*('乐容-S级品'!$L$4:$CA$32)),0)</f>
      </c>
      <c r="V92" s="280">
        <f>IFERROR(SUMPRODUCT(('控温被PRO-S级品'!$B$2:$B$10=$B92)*('控温被PRO-S级品'!$E$1:$BE$1=V$1)*('控温被PRO-S级品'!$E$2:$BE$10)),0)+IFERROR(SUMPRODUCT(('冬被-S级品'!$B$2:$B$10=$B92)*('冬被-S级品'!$E$1:$AW$1=V$1)*('冬被-S级品'!$E$2:$AW$10)),0)+IFERROR(SUMPRODUCT(('白止-S级品'!$A$2:$A$26=$B92)*('白止-S级品'!$D$1:$AV$1=V$1)*('白止-S级品'!$D$2:$AV$26)),0)+IFERROR(SUMPRODUCT(('乐容-S级品'!$A$4:$A$32=$B92)*('乐容-S级品'!$L$3:$CA$3=V$1)*('乐容-S级品'!$L$4:$CA$32)),0)</f>
      </c>
      <c r="W92" s="280">
        <f>IFERROR(SUMPRODUCT(('控温被PRO-S级品'!$B$2:$B$10=$B92)*('控温被PRO-S级品'!$E$1:$BE$1=W$1)*('控温被PRO-S级品'!$E$2:$BE$10)),0)+IFERROR(SUMPRODUCT(('冬被-S级品'!$B$2:$B$10=$B92)*('冬被-S级品'!$E$1:$AW$1=W$1)*('冬被-S级品'!$E$2:$AW$10)),0)+IFERROR(SUMPRODUCT(('白止-S级品'!$A$2:$A$26=$B92)*('白止-S级品'!$D$1:$AV$1=W$1)*('白止-S级品'!$D$2:$AV$26)),0)+IFERROR(SUMPRODUCT(('乐容-S级品'!$A$4:$A$32=$B92)*('乐容-S级品'!$L$3:$CA$3=W$1)*('乐容-S级品'!$L$4:$CA$32)),0)</f>
      </c>
      <c r="X92" s="280">
        <f>IFERROR(SUMPRODUCT(('控温被PRO-S级品'!$B$2:$B$10=$B92)*('控温被PRO-S级品'!$E$1:$BE$1=X$1)*('控温被PRO-S级品'!$E$2:$BE$10)),0)+IFERROR(SUMPRODUCT(('冬被-S级品'!$B$2:$B$10=$B92)*('冬被-S级品'!$E$1:$AW$1=X$1)*('冬被-S级品'!$E$2:$AW$10)),0)+IFERROR(SUMPRODUCT(('白止-S级品'!$A$2:$A$26=$B92)*('白止-S级品'!$D$1:$AV$1=X$1)*('白止-S级品'!$D$2:$AV$26)),0)+IFERROR(SUMPRODUCT(('乐容-S级品'!$A$4:$A$32=$B92)*('乐容-S级品'!$L$3:$CA$3=X$1)*('乐容-S级品'!$L$4:$CA$32)),0)</f>
      </c>
      <c r="Y92" s="280">
        <f>IFERROR(SUMPRODUCT(('控温被PRO-S级品'!$B$2:$B$10=$B92)*('控温被PRO-S级品'!$E$1:$BE$1=Y$1)*('控温被PRO-S级品'!$E$2:$BE$10)),0)+IFERROR(SUMPRODUCT(('冬被-S级品'!$B$2:$B$10=$B92)*('冬被-S级品'!$E$1:$AW$1=Y$1)*('冬被-S级品'!$E$2:$AW$10)),0)+IFERROR(SUMPRODUCT(('白止-S级品'!$A$2:$A$26=$B92)*('白止-S级品'!$D$1:$AV$1=Y$1)*('白止-S级品'!$D$2:$AV$26)),0)+IFERROR(SUMPRODUCT(('乐容-S级品'!$A$4:$A$32=$B92)*('乐容-S级品'!$L$3:$CA$3=Y$1)*('乐容-S级品'!$L$4:$CA$32)),0)</f>
      </c>
      <c r="Z92" s="280">
        <f>IFERROR(SUMPRODUCT(('控温被PRO-S级品'!$B$2:$B$10=$B92)*('控温被PRO-S级品'!$E$1:$BE$1=Z$1)*('控温被PRO-S级品'!$E$2:$BE$10)),0)+IFERROR(SUMPRODUCT(('冬被-S级品'!$B$2:$B$10=$B92)*('冬被-S级品'!$E$1:$AW$1=Z$1)*('冬被-S级品'!$E$2:$AW$10)),0)+IFERROR(SUMPRODUCT(('白止-S级品'!$A$2:$A$26=$B92)*('白止-S级品'!$D$1:$AV$1=Z$1)*('白止-S级品'!$D$2:$AV$26)),0)+IFERROR(SUMPRODUCT(('乐容-S级品'!$A$4:$A$32=$B92)*('乐容-S级品'!$L$3:$CA$3=Z$1)*('乐容-S级品'!$L$4:$CA$32)),0)</f>
      </c>
      <c r="AA92" s="280">
        <f>IFERROR(SUMPRODUCT(('控温被PRO-S级品'!$B$2:$B$10=$B92)*('控温被PRO-S级品'!$E$1:$BE$1=AA$1)*('控温被PRO-S级品'!$E$2:$BE$10)),0)+IFERROR(SUMPRODUCT(('冬被-S级品'!$B$2:$B$10=$B92)*('冬被-S级品'!$E$1:$AW$1=AA$1)*('冬被-S级品'!$E$2:$AW$10)),0)+IFERROR(SUMPRODUCT(('白止-S级品'!$A$2:$A$26=$B92)*('白止-S级品'!$D$1:$AV$1=AA$1)*('白止-S级品'!$D$2:$AV$26)),0)+IFERROR(SUMPRODUCT(('乐容-S级品'!$A$4:$A$32=$B92)*('乐容-S级品'!$L$3:$CA$3=AA$1)*('乐容-S级品'!$L$4:$CA$32)),0)</f>
      </c>
      <c r="AB92" s="280">
        <f>IFERROR(SUMPRODUCT(('控温被PRO-S级品'!$B$2:$B$10=$B92)*('控温被PRO-S级品'!$E$1:$BE$1=AB$1)*('控温被PRO-S级品'!$E$2:$BE$10)),0)+IFERROR(SUMPRODUCT(('冬被-S级品'!$B$2:$B$10=$B92)*('冬被-S级品'!$E$1:$AW$1=AB$1)*('冬被-S级品'!$E$2:$AW$10)),0)+IFERROR(SUMPRODUCT(('白止-S级品'!$A$2:$A$26=$B92)*('白止-S级品'!$D$1:$AV$1=AB$1)*('白止-S级品'!$D$2:$AV$26)),0)+IFERROR(SUMPRODUCT(('乐容-S级品'!$A$4:$A$32=$B92)*('乐容-S级品'!$L$3:$CA$3=AB$1)*('乐容-S级品'!$L$4:$CA$32)),0)</f>
      </c>
      <c r="AC92" s="280">
        <f>IFERROR(SUMPRODUCT(('控温被PRO-S级品'!$B$2:$B$10=$B92)*('控温被PRO-S级品'!$E$1:$BE$1=AC$1)*('控温被PRO-S级品'!$E$2:$BE$10)),0)+IFERROR(SUMPRODUCT(('冬被-S级品'!$B$2:$B$10=$B92)*('冬被-S级品'!$E$1:$AW$1=AC$1)*('冬被-S级品'!$E$2:$AW$10)),0)+IFERROR(SUMPRODUCT(('白止-S级品'!$A$2:$A$26=$B92)*('白止-S级品'!$D$1:$AV$1=AC$1)*('白止-S级品'!$D$2:$AV$26)),0)+IFERROR(SUMPRODUCT(('乐容-S级品'!$A$4:$A$32=$B92)*('乐容-S级品'!$L$3:$CA$3=AC$1)*('乐容-S级品'!$L$4:$CA$32)),0)</f>
      </c>
      <c r="AD92" s="280">
        <f>IFERROR(SUMPRODUCT(('控温被PRO-S级品'!$B$2:$B$10=$B92)*('控温被PRO-S级品'!$E$1:$BE$1=AD$1)*('控温被PRO-S级品'!$E$2:$BE$10)),0)+IFERROR(SUMPRODUCT(('冬被-S级品'!$B$2:$B$10=$B92)*('冬被-S级品'!$E$1:$AW$1=AD$1)*('冬被-S级品'!$E$2:$AW$10)),0)+IFERROR(SUMPRODUCT(('白止-S级品'!$A$2:$A$26=$B92)*('白止-S级品'!$D$1:$AV$1=AD$1)*('白止-S级品'!$D$2:$AV$26)),0)+IFERROR(SUMPRODUCT(('乐容-S级品'!$A$4:$A$32=$B92)*('乐容-S级品'!$L$3:$CA$3=AD$1)*('乐容-S级品'!$L$4:$CA$32)),0)</f>
      </c>
      <c r="AE92" s="280">
        <f>IFERROR(SUMPRODUCT(('控温被PRO-S级品'!$B$2:$B$10=$B92)*('控温被PRO-S级品'!$E$1:$BE$1=AE$1)*('控温被PRO-S级品'!$E$2:$BE$10)),0)+IFERROR(SUMPRODUCT(('冬被-S级品'!$B$2:$B$10=$B92)*('冬被-S级品'!$E$1:$AW$1=AE$1)*('冬被-S级品'!$E$2:$AW$10)),0)+IFERROR(SUMPRODUCT(('白止-S级品'!$A$2:$A$26=$B92)*('白止-S级品'!$D$1:$AV$1=AE$1)*('白止-S级品'!$D$2:$AV$26)),0)+IFERROR(SUMPRODUCT(('乐容-S级品'!$A$4:$A$32=$B92)*('乐容-S级品'!$L$3:$CA$3=AE$1)*('乐容-S级品'!$L$4:$CA$32)),0)</f>
      </c>
      <c r="AF92" s="280">
        <f>IFERROR(SUMPRODUCT(('控温被PRO-S级品'!$B$2:$B$10=$B92)*('控温被PRO-S级品'!$E$1:$BE$1=AF$1)*('控温被PRO-S级品'!$E$2:$BE$10)),0)+IFERROR(SUMPRODUCT(('冬被-S级品'!$B$2:$B$10=$B92)*('冬被-S级品'!$E$1:$AW$1=AF$1)*('冬被-S级品'!$E$2:$AW$10)),0)+IFERROR(SUMPRODUCT(('白止-S级品'!$A$2:$A$26=$B92)*('白止-S级品'!$D$1:$AV$1=AF$1)*('白止-S级品'!$D$2:$AV$26)),0)+IFERROR(SUMPRODUCT(('乐容-S级品'!$A$4:$A$32=$B92)*('乐容-S级品'!$L$3:$CA$3=AF$1)*('乐容-S级品'!$L$4:$CA$32)),0)</f>
      </c>
      <c r="AG92" s="280">
        <f>IFERROR(SUMPRODUCT(('控温被PRO-S级品'!$B$2:$B$10=$B92)*('控温被PRO-S级品'!$E$1:$BE$1=AG$1)*('控温被PRO-S级品'!$E$2:$BE$10)),0)+IFERROR(SUMPRODUCT(('冬被-S级品'!$B$2:$B$10=$B92)*('冬被-S级品'!$E$1:$AW$1=AG$1)*('冬被-S级品'!$E$2:$AW$10)),0)+IFERROR(SUMPRODUCT(('白止-S级品'!$A$2:$A$26=$B92)*('白止-S级品'!$D$1:$AV$1=AG$1)*('白止-S级品'!$D$2:$AV$26)),0)+IFERROR(SUMPRODUCT(('乐容-S级品'!$A$4:$A$32=$B92)*('乐容-S级品'!$L$3:$CA$3=AG$1)*('乐容-S级品'!$L$4:$CA$32)),0)</f>
      </c>
      <c r="AH92" s="280">
        <f>IFERROR(SUMPRODUCT(('控温被PRO-S级品'!$B$2:$B$10=$B92)*('控温被PRO-S级品'!$E$1:$BE$1=AH$1)*('控温被PRO-S级品'!$E$2:$BE$10)),0)+IFERROR(SUMPRODUCT(('冬被-S级品'!$B$2:$B$10=$B92)*('冬被-S级品'!$E$1:$AW$1=AH$1)*('冬被-S级品'!$E$2:$AW$10)),0)+IFERROR(SUMPRODUCT(('白止-S级品'!$A$2:$A$26=$B92)*('白止-S级品'!$D$1:$AV$1=AH$1)*('白止-S级品'!$D$2:$AV$26)),0)+IFERROR(SUMPRODUCT(('乐容-S级品'!$A$4:$A$32=$B92)*('乐容-S级品'!$L$3:$CA$3=AH$1)*('乐容-S级品'!$L$4:$CA$32)),0)</f>
      </c>
      <c r="AI92" s="280">
        <f>IFERROR(SUMPRODUCT(('控温被PRO-S级品'!$B$2:$B$10=$B92)*('控温被PRO-S级品'!$E$1:$BE$1=AI$1)*('控温被PRO-S级品'!$E$2:$BE$10)),0)+IFERROR(SUMPRODUCT(('冬被-S级品'!$B$2:$B$10=$B92)*('冬被-S级品'!$E$1:$AW$1=AI$1)*('冬被-S级品'!$E$2:$AW$10)),0)+IFERROR(SUMPRODUCT(('白止-S级品'!$A$2:$A$26=$B92)*('白止-S级品'!$D$1:$AV$1=AI$1)*('白止-S级品'!$D$2:$AV$26)),0)+IFERROR(SUMPRODUCT(('乐容-S级品'!$A$4:$A$32=$B92)*('乐容-S级品'!$L$3:$CA$3=AI$1)*('乐容-S级品'!$L$4:$CA$32)),0)</f>
      </c>
      <c r="AJ92" s="280">
        <f>IFERROR(SUMPRODUCT(('控温被PRO-S级品'!$B$2:$B$10=$B92)*('控温被PRO-S级品'!$E$1:$BE$1=AJ$1)*('控温被PRO-S级品'!$E$2:$BE$10)),0)+IFERROR(SUMPRODUCT(('冬被-S级品'!$B$2:$B$10=$B92)*('冬被-S级品'!$E$1:$AW$1=AJ$1)*('冬被-S级品'!$E$2:$AW$10)),0)+IFERROR(SUMPRODUCT(('白止-S级品'!$A$2:$A$26=$B92)*('白止-S级品'!$D$1:$AV$1=AJ$1)*('白止-S级品'!$D$2:$AV$26)),0)+IFERROR(SUMPRODUCT(('乐容-S级品'!$A$4:$A$32=$B92)*('乐容-S级品'!$L$3:$CA$3=AJ$1)*('乐容-S级品'!$L$4:$CA$32)),0)</f>
      </c>
      <c r="AK92" s="280">
        <f>IFERROR(SUMPRODUCT(('控温被PRO-S级品'!$B$2:$B$10=$B92)*('控温被PRO-S级品'!$E$1:$BE$1=AK$1)*('控温被PRO-S级品'!$E$2:$BE$10)),0)+IFERROR(SUMPRODUCT(('冬被-S级品'!$B$2:$B$10=$B92)*('冬被-S级品'!$E$1:$AW$1=AK$1)*('冬被-S级品'!$E$2:$AW$10)),0)+IFERROR(SUMPRODUCT(('白止-S级品'!$A$2:$A$26=$B92)*('白止-S级品'!$D$1:$AV$1=AK$1)*('白止-S级品'!$D$2:$AV$26)),0)+IFERROR(SUMPRODUCT(('乐容-S级品'!$A$4:$A$32=$B92)*('乐容-S级品'!$L$3:$CA$3=AK$1)*('乐容-S级品'!$L$4:$CA$32)),0)</f>
      </c>
      <c r="AL92" s="280">
        <f>IFERROR(SUMPRODUCT(('控温被PRO-S级品'!$B$2:$B$10=$B92)*('控温被PRO-S级品'!$E$1:$BE$1=AL$1)*('控温被PRO-S级品'!$E$2:$BE$10)),0)+IFERROR(SUMPRODUCT(('冬被-S级品'!$B$2:$B$10=$B92)*('冬被-S级品'!$E$1:$AW$1=AL$1)*('冬被-S级品'!$E$2:$AW$10)),0)+IFERROR(SUMPRODUCT(('白止-S级品'!$A$2:$A$26=$B92)*('白止-S级品'!$D$1:$AV$1=AL$1)*('白止-S级品'!$D$2:$AV$26)),0)+IFERROR(SUMPRODUCT(('乐容-S级品'!$A$4:$A$32=$B92)*('乐容-S级品'!$L$3:$CA$3=AL$1)*('乐容-S级品'!$L$4:$CA$32)),0)</f>
      </c>
      <c r="AM92" s="280">
        <f>IFERROR(SUMPRODUCT(('控温被PRO-S级品'!$B$2:$B$10=$B92)*('控温被PRO-S级品'!$E$1:$BE$1=AM$1)*('控温被PRO-S级品'!$E$2:$BE$10)),0)+IFERROR(SUMPRODUCT(('冬被-S级品'!$B$2:$B$10=$B92)*('冬被-S级品'!$E$1:$AW$1=AM$1)*('冬被-S级品'!$E$2:$AW$10)),0)+IFERROR(SUMPRODUCT(('白止-S级品'!$A$2:$A$26=$B92)*('白止-S级品'!$D$1:$AV$1=AM$1)*('白止-S级品'!$D$2:$AV$26)),0)+IFERROR(SUMPRODUCT(('乐容-S级品'!$A$4:$A$32=$B92)*('乐容-S级品'!$L$3:$CA$3=AM$1)*('乐容-S级品'!$L$4:$CA$32)),0)</f>
      </c>
      <c r="AN92" s="280">
        <f>IFERROR(SUMPRODUCT(('控温被PRO-S级品'!$B$2:$B$10=$B92)*('控温被PRO-S级品'!$E$1:$BE$1=AN$1)*('控温被PRO-S级品'!$E$2:$BE$10)),0)+IFERROR(SUMPRODUCT(('冬被-S级品'!$B$2:$B$10=$B92)*('冬被-S级品'!$E$1:$AW$1=AN$1)*('冬被-S级品'!$E$2:$AW$10)),0)+IFERROR(SUMPRODUCT(('白止-S级品'!$A$2:$A$26=$B92)*('白止-S级品'!$D$1:$AV$1=AN$1)*('白止-S级品'!$D$2:$AV$26)),0)+IFERROR(SUMPRODUCT(('乐容-S级品'!$A$4:$A$32=$B92)*('乐容-S级品'!$L$3:$CA$3=AN$1)*('乐容-S级品'!$L$4:$CA$32)),0)</f>
      </c>
      <c r="AO92" s="280">
        <f>IFERROR(SUMPRODUCT(('控温被PRO-S级品'!$B$2:$B$10=$B92)*('控温被PRO-S级品'!$E$1:$BE$1=AO$1)*('控温被PRO-S级品'!$E$2:$BE$10)),0)+IFERROR(SUMPRODUCT(('冬被-S级品'!$B$2:$B$10=$B92)*('冬被-S级品'!$E$1:$AW$1=AO$1)*('冬被-S级品'!$E$2:$AW$10)),0)+IFERROR(SUMPRODUCT(('白止-S级品'!$A$2:$A$26=$B92)*('白止-S级品'!$D$1:$AV$1=AO$1)*('白止-S级品'!$D$2:$AV$26)),0)+IFERROR(SUMPRODUCT(('乐容-S级品'!$A$4:$A$32=$B92)*('乐容-S级品'!$L$3:$CA$3=AO$1)*('乐容-S级品'!$L$4:$CA$32)),0)</f>
      </c>
      <c r="AP92" s="280">
        <f>IFERROR(SUMPRODUCT(('控温被PRO-S级品'!$B$2:$B$10=$B92)*('控温被PRO-S级品'!$E$1:$BE$1=AP$1)*('控温被PRO-S级品'!$E$2:$BE$10)),0)+IFERROR(SUMPRODUCT(('冬被-S级品'!$B$2:$B$10=$B92)*('冬被-S级品'!$E$1:$AW$1=AP$1)*('冬被-S级品'!$E$2:$AW$10)),0)+IFERROR(SUMPRODUCT(('白止-S级品'!$A$2:$A$26=$B92)*('白止-S级品'!$D$1:$AV$1=AP$1)*('白止-S级品'!$D$2:$AV$26)),0)+IFERROR(SUMPRODUCT(('乐容-S级品'!$A$4:$A$32=$B92)*('乐容-S级品'!$L$3:$CA$3=AP$1)*('乐容-S级品'!$L$4:$CA$32)),0)</f>
      </c>
      <c r="AQ92" s="280">
        <f>IFERROR(SUMPRODUCT(('控温被PRO-S级品'!$B$2:$B$10=$B92)*('控温被PRO-S级品'!$E$1:$BE$1=AQ$1)*('控温被PRO-S级品'!$E$2:$BE$10)),0)+IFERROR(SUMPRODUCT(('冬被-S级品'!$B$2:$B$10=$B92)*('冬被-S级品'!$E$1:$AW$1=AQ$1)*('冬被-S级品'!$E$2:$AW$10)),0)+IFERROR(SUMPRODUCT(('白止-S级品'!$A$2:$A$26=$B92)*('白止-S级品'!$D$1:$AV$1=AQ$1)*('白止-S级品'!$D$2:$AV$26)),0)+IFERROR(SUMPRODUCT(('乐容-S级品'!$A$4:$A$32=$B92)*('乐容-S级品'!$L$3:$CA$3=AQ$1)*('乐容-S级品'!$L$4:$CA$32)),0)</f>
      </c>
      <c r="AR92" s="280">
        <f>IFERROR(SUMPRODUCT(('控温被PRO-S级品'!$B$2:$B$10=$B92)*('控温被PRO-S级品'!$E$1:$BE$1=AR$1)*('控温被PRO-S级品'!$E$2:$BE$10)),0)+IFERROR(SUMPRODUCT(('冬被-S级品'!$B$2:$B$10=$B92)*('冬被-S级品'!$E$1:$AW$1=AR$1)*('冬被-S级品'!$E$2:$AW$10)),0)+IFERROR(SUMPRODUCT(('白止-S级品'!$A$2:$A$26=$B92)*('白止-S级品'!$D$1:$AV$1=AR$1)*('白止-S级品'!$D$2:$AV$26)),0)+IFERROR(SUMPRODUCT(('乐容-S级品'!$A$4:$A$32=$B92)*('乐容-S级品'!$L$3:$CA$3=AR$1)*('乐容-S级品'!$L$4:$CA$32)),0)</f>
      </c>
      <c r="AS92" s="280">
        <f>IFERROR(SUMPRODUCT(('控温被PRO-S级品'!$B$2:$B$10=$B92)*('控温被PRO-S级品'!$E$1:$BE$1=AS$1)*('控温被PRO-S级品'!$E$2:$BE$10)),0)+IFERROR(SUMPRODUCT(('冬被-S级品'!$B$2:$B$10=$B92)*('冬被-S级品'!$E$1:$AW$1=AS$1)*('冬被-S级品'!$E$2:$AW$10)),0)+IFERROR(SUMPRODUCT(('白止-S级品'!$A$2:$A$26=$B92)*('白止-S级品'!$D$1:$AV$1=AS$1)*('白止-S级品'!$D$2:$AV$26)),0)+IFERROR(SUMPRODUCT(('乐容-S级品'!$A$4:$A$32=$B92)*('乐容-S级品'!$L$3:$CA$3=AS$1)*('乐容-S级品'!$L$4:$CA$32)),0)</f>
      </c>
      <c r="AT92" s="280">
        <f>IFERROR(SUMPRODUCT(('控温被PRO-S级品'!$B$2:$B$10=$B92)*('控温被PRO-S级品'!$E$1:$BE$1=AT$1)*('控温被PRO-S级品'!$E$2:$BE$10)),0)+IFERROR(SUMPRODUCT(('冬被-S级品'!$B$2:$B$10=$B92)*('冬被-S级品'!$E$1:$AW$1=AT$1)*('冬被-S级品'!$E$2:$AW$10)),0)+IFERROR(SUMPRODUCT(('白止-S级品'!$A$2:$A$26=$B92)*('白止-S级品'!$D$1:$AV$1=AT$1)*('白止-S级品'!$D$2:$AV$26)),0)+IFERROR(SUMPRODUCT(('乐容-S级品'!$A$4:$A$32=$B92)*('乐容-S级品'!$L$3:$CA$3=AT$1)*('乐容-S级品'!$L$4:$CA$32)),0)</f>
      </c>
      <c r="AU92" s="280">
        <f>IFERROR(SUMPRODUCT(('控温被PRO-S级品'!$B$2:$B$10=$B92)*('控温被PRO-S级品'!$E$1:$BE$1=AU$1)*('控温被PRO-S级品'!$E$2:$BE$10)),0)+IFERROR(SUMPRODUCT(('冬被-S级品'!$B$2:$B$10=$B92)*('冬被-S级品'!$E$1:$AW$1=AU$1)*('冬被-S级品'!$E$2:$AW$10)),0)+IFERROR(SUMPRODUCT(('白止-S级品'!$A$2:$A$26=$B92)*('白止-S级品'!$D$1:$AV$1=AU$1)*('白止-S级品'!$D$2:$AV$26)),0)+IFERROR(SUMPRODUCT(('乐容-S级品'!$A$4:$A$32=$B92)*('乐容-S级品'!$L$3:$CA$3=AU$1)*('乐容-S级品'!$L$4:$CA$32)),0)</f>
      </c>
      <c r="AV92" s="280">
        <f>IFERROR(SUMPRODUCT(('控温被PRO-S级品'!$B$2:$B$10=$B92)*('控温被PRO-S级品'!$E$1:$BE$1=AV$1)*('控温被PRO-S级品'!$E$2:$BE$10)),0)+IFERROR(SUMPRODUCT(('冬被-S级品'!$B$2:$B$10=$B92)*('冬被-S级品'!$E$1:$AW$1=AV$1)*('冬被-S级品'!$E$2:$AW$10)),0)+IFERROR(SUMPRODUCT(('白止-S级品'!$A$2:$A$26=$B92)*('白止-S级品'!$D$1:$AV$1=AV$1)*('白止-S级品'!$D$2:$AV$26)),0)+IFERROR(SUMPRODUCT(('乐容-S级品'!$A$4:$A$32=$B92)*('乐容-S级品'!$L$3:$CA$3=AV$1)*('乐容-S级品'!$L$4:$CA$32)),0)</f>
      </c>
      <c r="AW92" s="280">
        <f>IFERROR(SUMPRODUCT(('控温被PRO-S级品'!$B$2:$B$10=$B92)*('控温被PRO-S级品'!$E$1:$BE$1=AW$1)*('控温被PRO-S级品'!$E$2:$BE$10)),0)+IFERROR(SUMPRODUCT(('冬被-S级品'!$B$2:$B$10=$B92)*('冬被-S级品'!$E$1:$AW$1=AW$1)*('冬被-S级品'!$E$2:$AW$10)),0)+IFERROR(SUMPRODUCT(('白止-S级品'!$A$2:$A$26=$B92)*('白止-S级品'!$D$1:$AV$1=AW$1)*('白止-S级品'!$D$2:$AV$26)),0)+IFERROR(SUMPRODUCT(('乐容-S级品'!$A$4:$A$32=$B92)*('乐容-S级品'!$L$3:$CA$3=AW$1)*('乐容-S级品'!$L$4:$CA$32)),0)</f>
      </c>
      <c r="AX92" s="280">
        <f>IFERROR(SUMPRODUCT(('控温被PRO-S级品'!$B$2:$B$10=$B92)*('控温被PRO-S级品'!$E$1:$BE$1=AX$1)*('控温被PRO-S级品'!$E$2:$BE$10)),0)+IFERROR(SUMPRODUCT(('冬被-S级品'!$B$2:$B$10=$B92)*('冬被-S级品'!$E$1:$AW$1=AX$1)*('冬被-S级品'!$E$2:$AW$10)),0)+IFERROR(SUMPRODUCT(('白止-S级品'!$A$2:$A$26=$B92)*('白止-S级品'!$D$1:$AV$1=AX$1)*('白止-S级品'!$D$2:$AV$26)),0)+IFERROR(SUMPRODUCT(('乐容-S级品'!$A$4:$A$32=$B92)*('乐容-S级品'!$L$3:$CA$3=AX$1)*('乐容-S级品'!$L$4:$CA$32)),0)</f>
      </c>
      <c r="AY92" s="280">
        <f>IFERROR(SUMPRODUCT(('控温被PRO-S级品'!$B$2:$B$10=$B92)*('控温被PRO-S级品'!$E$1:$BE$1=AY$1)*('控温被PRO-S级品'!$E$2:$BE$10)),0)+IFERROR(SUMPRODUCT(('冬被-S级品'!$B$2:$B$10=$B92)*('冬被-S级品'!$E$1:$AW$1=AY$1)*('冬被-S级品'!$E$2:$AW$10)),0)+IFERROR(SUMPRODUCT(('白止-S级品'!$A$2:$A$26=$B92)*('白止-S级品'!$D$1:$AV$1=AY$1)*('白止-S级品'!$D$2:$AV$26)),0)+IFERROR(SUMPRODUCT(('乐容-S级品'!$A$4:$A$32=$B92)*('乐容-S级品'!$L$3:$CA$3=AY$1)*('乐容-S级品'!$L$4:$CA$32)),0)</f>
      </c>
      <c r="AZ92" s="280">
        <f>IFERROR(SUMPRODUCT(('控温被PRO-S级品'!$B$2:$B$10=$B92)*('控温被PRO-S级品'!$E$1:$BE$1=AZ$1)*('控温被PRO-S级品'!$E$2:$BE$10)),0)+IFERROR(SUMPRODUCT(('冬被-S级品'!$B$2:$B$10=$B92)*('冬被-S级品'!$E$1:$AW$1=AZ$1)*('冬被-S级品'!$E$2:$AW$10)),0)+IFERROR(SUMPRODUCT(('白止-S级品'!$A$2:$A$26=$B92)*('白止-S级品'!$D$1:$AV$1=AZ$1)*('白止-S级品'!$D$2:$AV$26)),0)+IFERROR(SUMPRODUCT(('乐容-S级品'!$A$4:$A$32=$B92)*('乐容-S级品'!$L$3:$CA$3=AZ$1)*('乐容-S级品'!$L$4:$CA$32)),0)</f>
      </c>
      <c r="BA92" s="280">
        <f>IFERROR(SUMPRODUCT(('控温被PRO-S级品'!$B$2:$B$10=$B92)*('控温被PRO-S级品'!$E$1:$BE$1=BA$1)*('控温被PRO-S级品'!$E$2:$BE$10)),0)+IFERROR(SUMPRODUCT(('冬被-S级品'!$B$2:$B$10=$B92)*('冬被-S级品'!$E$1:$AW$1=BA$1)*('冬被-S级品'!$E$2:$AW$10)),0)+IFERROR(SUMPRODUCT(('白止-S级品'!$A$2:$A$26=$B92)*('白止-S级品'!$D$1:$AV$1=BA$1)*('白止-S级品'!$D$2:$AV$26)),0)+IFERROR(SUMPRODUCT(('乐容-S级品'!$A$4:$A$32=$B92)*('乐容-S级品'!$L$3:$CA$3=BA$1)*('乐容-S级品'!$L$4:$CA$32)),0)</f>
      </c>
      <c r="BB92" s="280">
        <f>IFERROR(SUMPRODUCT(('控温被PRO-S级品'!$B$2:$B$10=$B92)*('控温被PRO-S级品'!$E$1:$BE$1=BB$1)*('控温被PRO-S级品'!$E$2:$BE$10)),0)+IFERROR(SUMPRODUCT(('冬被-S级品'!$B$2:$B$10=$B92)*('冬被-S级品'!$E$1:$AW$1=BB$1)*('冬被-S级品'!$E$2:$AW$10)),0)+IFERROR(SUMPRODUCT(('白止-S级品'!$A$2:$A$26=$B92)*('白止-S级品'!$D$1:$AV$1=BB$1)*('白止-S级品'!$D$2:$AV$26)),0)+IFERROR(SUMPRODUCT(('乐容-S级品'!$A$4:$A$32=$B92)*('乐容-S级品'!$L$3:$CA$3=BB$1)*('乐容-S级品'!$L$4:$CA$32)),0)</f>
      </c>
      <c r="BC92" s="280">
        <f>IFERROR(SUMPRODUCT(('控温被PRO-S级品'!$B$2:$B$10=$B92)*('控温被PRO-S级品'!$E$1:$BE$1=BC$1)*('控温被PRO-S级品'!$E$2:$BE$10)),0)+IFERROR(SUMPRODUCT(('冬被-S级品'!$B$2:$B$10=$B92)*('冬被-S级品'!$E$1:$AW$1=BC$1)*('冬被-S级品'!$E$2:$AW$10)),0)+IFERROR(SUMPRODUCT(('白止-S级品'!$A$2:$A$26=$B92)*('白止-S级品'!$D$1:$AV$1=BC$1)*('白止-S级品'!$D$2:$AV$26)),0)+IFERROR(SUMPRODUCT(('乐容-S级品'!$A$4:$A$32=$B92)*('乐容-S级品'!$L$3:$CA$3=BC$1)*('乐容-S级品'!$L$4:$CA$32)),0)</f>
      </c>
      <c r="BD92" s="280">
        <f>IFERROR(SUMPRODUCT(('控温被PRO-S级品'!$B$2:$B$10=$B92)*('控温被PRO-S级品'!$E$1:$BE$1=BD$1)*('控温被PRO-S级品'!$E$2:$BE$10)),0)+IFERROR(SUMPRODUCT(('冬被-S级品'!$B$2:$B$10=$B92)*('冬被-S级品'!$E$1:$AW$1=BD$1)*('冬被-S级品'!$E$2:$AW$10)),0)+IFERROR(SUMPRODUCT(('白止-S级品'!$A$2:$A$26=$B92)*('白止-S级品'!$D$1:$AV$1=BD$1)*('白止-S级品'!$D$2:$AV$26)),0)+IFERROR(SUMPRODUCT(('乐容-S级品'!$A$4:$A$32=$B92)*('乐容-S级品'!$L$3:$CA$3=BD$1)*('乐容-S级品'!$L$4:$CA$32)),0)</f>
      </c>
      <c r="BE92" s="280">
        <f>IFERROR(SUMPRODUCT(('控温被PRO-S级品'!$B$2:$B$10=$B92)*('控温被PRO-S级品'!$E$1:$BE$1=BE$1)*('控温被PRO-S级品'!$E$2:$BE$10)),0)+IFERROR(SUMPRODUCT(('冬被-S级品'!$B$2:$B$10=$B92)*('冬被-S级品'!$E$1:$AW$1=BE$1)*('冬被-S级品'!$E$2:$AW$10)),0)+IFERROR(SUMPRODUCT(('白止-S级品'!$A$2:$A$26=$B92)*('白止-S级品'!$D$1:$AV$1=BE$1)*('白止-S级品'!$D$2:$AV$26)),0)+IFERROR(SUMPRODUCT(('乐容-S级品'!$A$4:$A$32=$B92)*('乐容-S级品'!$L$3:$CA$3=BE$1)*('乐容-S级品'!$L$4:$CA$32)),0)</f>
      </c>
      <c r="BF92" s="280">
        <f>IFERROR(SUMPRODUCT(('控温被PRO-S级品'!$B$2:$B$10=$B92)*('控温被PRO-S级品'!$E$1:$BE$1=BF$1)*('控温被PRO-S级品'!$E$2:$BE$10)),0)+IFERROR(SUMPRODUCT(('冬被-S级品'!$B$2:$B$10=$B92)*('冬被-S级品'!$E$1:$AW$1=BF$1)*('冬被-S级品'!$E$2:$AW$10)),0)+IFERROR(SUMPRODUCT(('白止-S级品'!$A$2:$A$26=$B92)*('白止-S级品'!$D$1:$AV$1=BF$1)*('白止-S级品'!$D$2:$AV$26)),0)+IFERROR(SUMPRODUCT(('乐容-S级品'!$A$4:$A$32=$B92)*('乐容-S级品'!$L$3:$CA$3=BF$1)*('乐容-S级品'!$L$4:$CA$32)),0)</f>
      </c>
      <c r="BG92" s="280">
        <f>IFERROR(SUMPRODUCT(('控温被PRO-S级品'!$B$2:$B$10=$B92)*('控温被PRO-S级品'!$E$1:$BE$1=BG$1)*('控温被PRO-S级品'!$E$2:$BE$10)),0)+IFERROR(SUMPRODUCT(('冬被-S级品'!$B$2:$B$10=$B92)*('冬被-S级品'!$E$1:$AW$1=BG$1)*('冬被-S级品'!$E$2:$AW$10)),0)+IFERROR(SUMPRODUCT(('白止-S级品'!$A$2:$A$26=$B92)*('白止-S级品'!$D$1:$AV$1=BG$1)*('白止-S级品'!$D$2:$AV$26)),0)+IFERROR(SUMPRODUCT(('乐容-S级品'!$A$4:$A$32=$B92)*('乐容-S级品'!$L$3:$CA$3=BG$1)*('乐容-S级品'!$L$4:$CA$32)),0)</f>
      </c>
      <c r="BH92" s="280">
        <f>IFERROR(SUMPRODUCT(('控温被PRO-S级品'!$B$2:$B$10=$B92)*('控温被PRO-S级品'!$E$1:$BE$1=BH$1)*('控温被PRO-S级品'!$E$2:$BE$10)),0)+IFERROR(SUMPRODUCT(('冬被-S级品'!$B$2:$B$10=$B92)*('冬被-S级品'!$E$1:$AW$1=BH$1)*('冬被-S级品'!$E$2:$AW$10)),0)+IFERROR(SUMPRODUCT(('白止-S级品'!$A$2:$A$26=$B92)*('白止-S级品'!$D$1:$AV$1=BH$1)*('白止-S级品'!$D$2:$AV$26)),0)+IFERROR(SUMPRODUCT(('乐容-S级品'!$A$4:$A$32=$B92)*('乐容-S级品'!$L$3:$CA$3=BH$1)*('乐容-S级品'!$L$4:$CA$32)),0)</f>
      </c>
      <c r="BI92" s="280">
        <f>IFERROR(SUMPRODUCT(('控温被PRO-S级品'!$B$2:$B$10=$B92)*('控温被PRO-S级品'!$E$1:$BE$1=BI$1)*('控温被PRO-S级品'!$E$2:$BE$10)),0)+IFERROR(SUMPRODUCT(('冬被-S级品'!$B$2:$B$10=$B92)*('冬被-S级品'!$E$1:$AW$1=BI$1)*('冬被-S级品'!$E$2:$AW$10)),0)+IFERROR(SUMPRODUCT(('白止-S级品'!$A$2:$A$26=$B92)*('白止-S级品'!$D$1:$AV$1=BI$1)*('白止-S级品'!$D$2:$AV$26)),0)+IFERROR(SUMPRODUCT(('乐容-S级品'!$A$4:$A$32=$B92)*('乐容-S级品'!$L$3:$CA$3=BI$1)*('乐容-S级品'!$L$4:$CA$32)),0)</f>
      </c>
      <c r="BJ92" s="280">
        <f>IFERROR(SUMPRODUCT(('控温被PRO-S级品'!$B$2:$B$10=$B92)*('控温被PRO-S级品'!$E$1:$BE$1=BJ$1)*('控温被PRO-S级品'!$E$2:$BE$10)),0)+IFERROR(SUMPRODUCT(('冬被-S级品'!$B$2:$B$10=$B92)*('冬被-S级品'!$E$1:$AW$1=BJ$1)*('冬被-S级品'!$E$2:$AW$10)),0)+IFERROR(SUMPRODUCT(('白止-S级品'!$A$2:$A$26=$B92)*('白止-S级品'!$D$1:$AV$1=BJ$1)*('白止-S级品'!$D$2:$AV$26)),0)+IFERROR(SUMPRODUCT(('乐容-S级品'!$A$4:$A$32=$B92)*('乐容-S级品'!$L$3:$CA$3=BJ$1)*('乐容-S级品'!$L$4:$CA$32)),0)</f>
      </c>
      <c r="BK92" s="280">
        <f>IFERROR(SUMPRODUCT(('控温被PRO-S级品'!$B$2:$B$10=$B92)*('控温被PRO-S级品'!$E$1:$BE$1=BK$1)*('控温被PRO-S级品'!$E$2:$BE$10)),0)+IFERROR(SUMPRODUCT(('冬被-S级品'!$B$2:$B$10=$B92)*('冬被-S级品'!$E$1:$AW$1=BK$1)*('冬被-S级品'!$E$2:$AW$10)),0)+IFERROR(SUMPRODUCT(('白止-S级品'!$A$2:$A$26=$B92)*('白止-S级品'!$D$1:$AV$1=BK$1)*('白止-S级品'!$D$2:$AV$26)),0)+IFERROR(SUMPRODUCT(('乐容-S级品'!$A$4:$A$32=$B92)*('乐容-S级品'!$L$3:$CA$3=BK$1)*('乐容-S级品'!$L$4:$CA$32)),0)</f>
      </c>
      <c r="BL92" s="280">
        <f>IFERROR(SUMPRODUCT(('控温被PRO-S级品'!$B$2:$B$10=$B92)*('控温被PRO-S级品'!$E$1:$BE$1=BL$1)*('控温被PRO-S级品'!$E$2:$BE$10)),0)+IFERROR(SUMPRODUCT(('冬被-S级品'!$B$2:$B$10=$B92)*('冬被-S级品'!$E$1:$AW$1=BL$1)*('冬被-S级品'!$E$2:$AW$10)),0)+IFERROR(SUMPRODUCT(('白止-S级品'!$A$2:$A$26=$B92)*('白止-S级品'!$D$1:$AV$1=BL$1)*('白止-S级品'!$D$2:$AV$26)),0)+IFERROR(SUMPRODUCT(('乐容-S级品'!$A$4:$A$32=$B92)*('乐容-S级品'!$L$3:$CA$3=BL$1)*('乐容-S级品'!$L$4:$CA$32)),0)</f>
      </c>
      <c r="BM92" s="280">
        <f>IFERROR(SUMPRODUCT(('控温被PRO-S级品'!$B$2:$B$10=$B92)*('控温被PRO-S级品'!$E$1:$BE$1=BM$1)*('控温被PRO-S级品'!$E$2:$BE$10)),0)+IFERROR(SUMPRODUCT(('冬被-S级品'!$B$2:$B$10=$B92)*('冬被-S级品'!$E$1:$AW$1=BM$1)*('冬被-S级品'!$E$2:$AW$10)),0)+IFERROR(SUMPRODUCT(('白止-S级品'!$A$2:$A$26=$B92)*('白止-S级品'!$D$1:$AV$1=BM$1)*('白止-S级品'!$D$2:$AV$26)),0)+IFERROR(SUMPRODUCT(('乐容-S级品'!$A$4:$A$32=$B92)*('乐容-S级品'!$L$3:$CA$3=BM$1)*('乐容-S级品'!$L$4:$CA$32)),0)</f>
      </c>
      <c r="BN92" s="280">
        <f>IFERROR(SUMPRODUCT(('控温被PRO-S级品'!$B$2:$B$10=$B92)*('控温被PRO-S级品'!$E$1:$BE$1=BN$1)*('控温被PRO-S级品'!$E$2:$BE$10)),0)+IFERROR(SUMPRODUCT(('冬被-S级品'!$B$2:$B$10=$B92)*('冬被-S级品'!$E$1:$AW$1=BN$1)*('冬被-S级品'!$E$2:$AW$10)),0)+IFERROR(SUMPRODUCT(('白止-S级品'!$A$2:$A$26=$B92)*('白止-S级品'!$D$1:$AV$1=BN$1)*('白止-S级品'!$D$2:$AV$26)),0)+IFERROR(SUMPRODUCT(('乐容-S级品'!$A$4:$A$32=$B92)*('乐容-S级品'!$L$3:$CA$3=BN$1)*('乐容-S级品'!$L$4:$CA$32)),0)</f>
      </c>
      <c r="BO92" s="280">
        <f>IFERROR(SUMPRODUCT(('控温被PRO-S级品'!$B$2:$B$10=$B92)*('控温被PRO-S级品'!$E$1:$BE$1=BO$1)*('控温被PRO-S级品'!$E$2:$BE$10)),0)+IFERROR(SUMPRODUCT(('冬被-S级品'!$B$2:$B$10=$B92)*('冬被-S级品'!$E$1:$AW$1=BO$1)*('冬被-S级品'!$E$2:$AW$10)),0)+IFERROR(SUMPRODUCT(('白止-S级品'!$A$2:$A$26=$B92)*('白止-S级品'!$D$1:$AV$1=BO$1)*('白止-S级品'!$D$2:$AV$26)),0)+IFERROR(SUMPRODUCT(('乐容-S级品'!$A$4:$A$32=$B92)*('乐容-S级品'!$L$3:$CA$3=BO$1)*('乐容-S级品'!$L$4:$CA$32)),0)</f>
      </c>
      <c r="BP92" s="280">
        <f>IFERROR(SUMPRODUCT(('控温被PRO-S级品'!$B$2:$B$10=$B92)*('控温被PRO-S级品'!$E$1:$BE$1=BP$1)*('控温被PRO-S级品'!$E$2:$BE$10)),0)+IFERROR(SUMPRODUCT(('冬被-S级品'!$B$2:$B$10=$B92)*('冬被-S级品'!$E$1:$AW$1=BP$1)*('冬被-S级品'!$E$2:$AW$10)),0)+IFERROR(SUMPRODUCT(('白止-S级品'!$A$2:$A$26=$B92)*('白止-S级品'!$D$1:$AV$1=BP$1)*('白止-S级品'!$D$2:$AV$26)),0)+IFERROR(SUMPRODUCT(('乐容-S级品'!$A$4:$A$32=$B92)*('乐容-S级品'!$L$3:$CA$3=BP$1)*('乐容-S级品'!$L$4:$CA$32)),0)</f>
      </c>
      <c r="BQ92" s="280">
        <f>IFERROR(SUMPRODUCT(('控温被PRO-S级品'!$B$2:$B$10=$B92)*('控温被PRO-S级品'!$E$1:$BE$1=BQ$1)*('控温被PRO-S级品'!$E$2:$BE$10)),0)+IFERROR(SUMPRODUCT(('冬被-S级品'!$B$2:$B$10=$B92)*('冬被-S级品'!$E$1:$AW$1=BQ$1)*('冬被-S级品'!$E$2:$AW$10)),0)+IFERROR(SUMPRODUCT(('白止-S级品'!$A$2:$A$26=$B92)*('白止-S级品'!$D$1:$AV$1=BQ$1)*('白止-S级品'!$D$2:$AV$26)),0)+IFERROR(SUMPRODUCT(('乐容-S级品'!$A$4:$A$32=$B92)*('乐容-S级品'!$L$3:$CA$3=BQ$1)*('乐容-S级品'!$L$4:$CA$32)),0)</f>
      </c>
      <c r="BR92" s="280">
        <f>IFERROR(SUMPRODUCT(('控温被PRO-S级品'!$B$2:$B$10=$B92)*('控温被PRO-S级品'!$E$1:$BE$1=BR$1)*('控温被PRO-S级品'!$E$2:$BE$10)),0)+IFERROR(SUMPRODUCT(('冬被-S级品'!$B$2:$B$10=$B92)*('冬被-S级品'!$E$1:$AW$1=BR$1)*('冬被-S级品'!$E$2:$AW$10)),0)+IFERROR(SUMPRODUCT(('白止-S级品'!$A$2:$A$26=$B92)*('白止-S级品'!$D$1:$AV$1=BR$1)*('白止-S级品'!$D$2:$AV$26)),0)+IFERROR(SUMPRODUCT(('乐容-S级品'!$A$4:$A$32=$B92)*('乐容-S级品'!$L$3:$CA$3=BR$1)*('乐容-S级品'!$L$4:$CA$32)),0)</f>
      </c>
      <c r="BS92" s="280">
        <f>IFERROR(SUMPRODUCT(('控温被PRO-S级品'!$B$2:$B$10=$B92)*('控温被PRO-S级品'!$E$1:$BE$1=BS$1)*('控温被PRO-S级品'!$E$2:$BE$10)),0)+IFERROR(SUMPRODUCT(('冬被-S级品'!$B$2:$B$10=$B92)*('冬被-S级品'!$E$1:$AW$1=BS$1)*('冬被-S级品'!$E$2:$AW$10)),0)+IFERROR(SUMPRODUCT(('白止-S级品'!$A$2:$A$26=$B92)*('白止-S级品'!$D$1:$AV$1=BS$1)*('白止-S级品'!$D$2:$AV$26)),0)+IFERROR(SUMPRODUCT(('乐容-S级品'!$A$4:$A$32=$B92)*('乐容-S级品'!$L$3:$CA$3=BS$1)*('乐容-S级品'!$L$4:$CA$32)),0)</f>
      </c>
      <c r="BT92" s="280">
        <f>IFERROR(SUMPRODUCT(('控温被PRO-S级品'!$B$2:$B$10=$B92)*('控温被PRO-S级品'!$E$1:$BE$1=BT$1)*('控温被PRO-S级品'!$E$2:$BE$10)),0)+IFERROR(SUMPRODUCT(('冬被-S级品'!$B$2:$B$10=$B92)*('冬被-S级品'!$E$1:$AW$1=BT$1)*('冬被-S级品'!$E$2:$AW$10)),0)+IFERROR(SUMPRODUCT(('白止-S级品'!$A$2:$A$26=$B92)*('白止-S级品'!$D$1:$AV$1=BT$1)*('白止-S级品'!$D$2:$AV$26)),0)+IFERROR(SUMPRODUCT(('乐容-S级品'!$A$4:$A$32=$B92)*('乐容-S级品'!$L$3:$CA$3=BT$1)*('乐容-S级品'!$L$4:$CA$32)),0)</f>
      </c>
      <c r="BU92" s="280">
        <f>IFERROR(SUMPRODUCT(('控温被PRO-S级品'!$B$2:$B$10=$B92)*('控温被PRO-S级品'!$E$1:$BE$1=BU$1)*('控温被PRO-S级品'!$E$2:$BE$10)),0)+IFERROR(SUMPRODUCT(('冬被-S级品'!$B$2:$B$10=$B92)*('冬被-S级品'!$E$1:$AW$1=BU$1)*('冬被-S级品'!$E$2:$AW$10)),0)+IFERROR(SUMPRODUCT(('白止-S级品'!$A$2:$A$26=$B92)*('白止-S级品'!$D$1:$AV$1=BU$1)*('白止-S级品'!$D$2:$AV$26)),0)+IFERROR(SUMPRODUCT(('乐容-S级品'!$A$4:$A$32=$B92)*('乐容-S级品'!$L$3:$CA$3=BU$1)*('乐容-S级品'!$L$4:$CA$32)),0)</f>
      </c>
      <c r="BV92" s="280">
        <f>IFERROR(SUMPRODUCT(('控温被PRO-S级品'!$B$2:$B$10=$B92)*('控温被PRO-S级品'!$E$1:$BE$1=BV$1)*('控温被PRO-S级品'!$E$2:$BE$10)),0)+IFERROR(SUMPRODUCT(('冬被-S级品'!$B$2:$B$10=$B92)*('冬被-S级品'!$E$1:$AW$1=BV$1)*('冬被-S级品'!$E$2:$AW$10)),0)+IFERROR(SUMPRODUCT(('白止-S级品'!$A$2:$A$26=$B92)*('白止-S级品'!$D$1:$AV$1=BV$1)*('白止-S级品'!$D$2:$AV$26)),0)+IFERROR(SUMPRODUCT(('乐容-S级品'!$A$4:$A$32=$B92)*('乐容-S级品'!$L$3:$CA$3=BV$1)*('乐容-S级品'!$L$4:$CA$32)),0)</f>
      </c>
      <c r="BW92" s="280">
        <f>IFERROR(SUMPRODUCT(('控温被PRO-S级品'!$B$2:$B$10=$B92)*('控温被PRO-S级品'!$E$1:$BE$1=BW$1)*('控温被PRO-S级品'!$E$2:$BE$10)),0)+IFERROR(SUMPRODUCT(('冬被-S级品'!$B$2:$B$10=$B92)*('冬被-S级品'!$E$1:$AW$1=BW$1)*('冬被-S级品'!$E$2:$AW$10)),0)+IFERROR(SUMPRODUCT(('白止-S级品'!$A$2:$A$26=$B92)*('白止-S级品'!$D$1:$AV$1=BW$1)*('白止-S级品'!$D$2:$AV$26)),0)+IFERROR(SUMPRODUCT(('乐容-S级品'!$A$4:$A$32=$B92)*('乐容-S级品'!$L$3:$CA$3=BW$1)*('乐容-S级品'!$L$4:$CA$32)),0)</f>
      </c>
      <c r="BX92" s="280">
        <f>IFERROR(SUMPRODUCT(('控温被PRO-S级品'!$B$2:$B$10=$B92)*('控温被PRO-S级品'!$E$1:$BE$1=BX$1)*('控温被PRO-S级品'!$E$2:$BE$10)),0)+IFERROR(SUMPRODUCT(('冬被-S级品'!$B$2:$B$10=$B92)*('冬被-S级品'!$E$1:$AW$1=BX$1)*('冬被-S级品'!$E$2:$AW$10)),0)+IFERROR(SUMPRODUCT(('白止-S级品'!$A$2:$A$26=$B92)*('白止-S级品'!$D$1:$AV$1=BX$1)*('白止-S级品'!$D$2:$AV$26)),0)+IFERROR(SUMPRODUCT(('乐容-S级品'!$A$4:$A$32=$B92)*('乐容-S级品'!$L$3:$CA$3=BX$1)*('乐容-S级品'!$L$4:$CA$32)),0)</f>
      </c>
      <c r="BY92" s="280">
        <f>IFERROR(SUMPRODUCT(('控温被PRO-S级品'!$B$2:$B$10=$B92)*('控温被PRO-S级品'!$E$1:$BE$1=BY$1)*('控温被PRO-S级品'!$E$2:$BE$10)),0)+IFERROR(SUMPRODUCT(('冬被-S级品'!$B$2:$B$10=$B92)*('冬被-S级品'!$E$1:$AW$1=BY$1)*('冬被-S级品'!$E$2:$AW$10)),0)+IFERROR(SUMPRODUCT(('白止-S级品'!$A$2:$A$26=$B92)*('白止-S级品'!$D$1:$AV$1=BY$1)*('白止-S级品'!$D$2:$AV$26)),0)+IFERROR(SUMPRODUCT(('乐容-S级品'!$A$4:$A$32=$B92)*('乐容-S级品'!$L$3:$CA$3=BY$1)*('乐容-S级品'!$L$4:$CA$32)),0)</f>
      </c>
      <c r="BZ92" s="280">
        <f>IFERROR(SUMPRODUCT(('控温被PRO-S级品'!$B$2:$B$10=$B92)*('控温被PRO-S级品'!$E$1:$BE$1=BZ$1)*('控温被PRO-S级品'!$E$2:$BE$10)),0)+IFERROR(SUMPRODUCT(('冬被-S级品'!$B$2:$B$10=$B92)*('冬被-S级品'!$E$1:$AW$1=BZ$1)*('冬被-S级品'!$E$2:$AW$10)),0)+IFERROR(SUMPRODUCT(('白止-S级品'!$A$2:$A$26=$B92)*('白止-S级品'!$D$1:$AV$1=BZ$1)*('白止-S级品'!$D$2:$AV$26)),0)+IFERROR(SUMPRODUCT(('乐容-S级品'!$A$4:$A$32=$B92)*('乐容-S级品'!$L$3:$CA$3=BZ$1)*('乐容-S级品'!$L$4:$CA$32)),0)</f>
      </c>
      <c r="CA92" s="280">
        <f>IFERROR(SUMPRODUCT(('控温被PRO-S级品'!$B$2:$B$10=$B92)*('控温被PRO-S级品'!$E$1:$BE$1=CA$1)*('控温被PRO-S级品'!$E$2:$BE$10)),0)+IFERROR(SUMPRODUCT(('冬被-S级品'!$B$2:$B$10=$B92)*('冬被-S级品'!$E$1:$AW$1=CA$1)*('冬被-S级品'!$E$2:$AW$10)),0)+IFERROR(SUMPRODUCT(('白止-S级品'!$A$2:$A$26=$B92)*('白止-S级品'!$D$1:$AV$1=CA$1)*('白止-S级品'!$D$2:$AV$26)),0)+IFERROR(SUMPRODUCT(('乐容-S级品'!$A$4:$A$32=$B92)*('乐容-S级品'!$L$3:$CA$3=CA$1)*('乐容-S级品'!$L$4:$CA$32)),0)</f>
      </c>
      <c r="CB92" s="280">
        <f>IFERROR(SUMPRODUCT(('控温被PRO-S级品'!$B$2:$B$10=$B92)*('控温被PRO-S级品'!$E$1:$BE$1=CB$1)*('控温被PRO-S级品'!$E$2:$BE$10)),0)+IFERROR(SUMPRODUCT(('冬被-S级品'!$B$2:$B$10=$B92)*('冬被-S级品'!$E$1:$AW$1=CB$1)*('冬被-S级品'!$E$2:$AW$10)),0)+IFERROR(SUMPRODUCT(('白止-S级品'!$A$2:$A$26=$B92)*('白止-S级品'!$D$1:$AV$1=CB$1)*('白止-S级品'!$D$2:$AV$26)),0)+IFERROR(SUMPRODUCT(('乐容-S级品'!$A$4:$A$32=$B92)*('乐容-S级品'!$L$3:$CA$3=CB$1)*('乐容-S级品'!$L$4:$CA$32)),0)</f>
      </c>
      <c r="CC92" s="280">
        <f>IFERROR(SUMPRODUCT(('控温被PRO-S级品'!$B$2:$B$10=$B92)*('控温被PRO-S级品'!$E$1:$BE$1=CC$1)*('控温被PRO-S级品'!$E$2:$BE$10)),0)+IFERROR(SUMPRODUCT(('冬被-S级品'!$B$2:$B$10=$B92)*('冬被-S级品'!$E$1:$AW$1=CC$1)*('冬被-S级品'!$E$2:$AW$10)),0)+IFERROR(SUMPRODUCT(('白止-S级品'!$A$2:$A$26=$B92)*('白止-S级品'!$D$1:$AV$1=CC$1)*('白止-S级品'!$D$2:$AV$26)),0)+IFERROR(SUMPRODUCT(('乐容-S级品'!$A$4:$A$32=$B92)*('乐容-S级品'!$L$3:$CA$3=CC$1)*('乐容-S级品'!$L$4:$CA$32)),0)</f>
      </c>
      <c r="CD92" s="280">
        <f>IFERROR(SUMPRODUCT(('控温被PRO-S级品'!$B$2:$B$10=$B92)*('控温被PRO-S级品'!$E$1:$BE$1=CD$1)*('控温被PRO-S级品'!$E$2:$BE$10)),0)+IFERROR(SUMPRODUCT(('冬被-S级品'!$B$2:$B$10=$B92)*('冬被-S级品'!$E$1:$AW$1=CD$1)*('冬被-S级品'!$E$2:$AW$10)),0)+IFERROR(SUMPRODUCT(('白止-S级品'!$A$2:$A$26=$B92)*('白止-S级品'!$D$1:$AV$1=CD$1)*('白止-S级品'!$D$2:$AV$26)),0)+IFERROR(SUMPRODUCT(('乐容-S级品'!$A$4:$A$32=$B92)*('乐容-S级品'!$L$3:$CA$3=CD$1)*('乐容-S级品'!$L$4:$CA$32)),0)</f>
      </c>
      <c r="CE92" s="280">
        <f>IFERROR(SUMPRODUCT(('控温被PRO-S级品'!$B$2:$B$10=$B92)*('控温被PRO-S级品'!$E$1:$BE$1=CE$1)*('控温被PRO-S级品'!$E$2:$BE$10)),0)+IFERROR(SUMPRODUCT(('冬被-S级品'!$B$2:$B$10=$B92)*('冬被-S级品'!$E$1:$AW$1=CE$1)*('冬被-S级品'!$E$2:$AW$10)),0)+IFERROR(SUMPRODUCT(('白止-S级品'!$A$2:$A$26=$B92)*('白止-S级品'!$D$1:$AV$1=CE$1)*('白止-S级品'!$D$2:$AV$26)),0)+IFERROR(SUMPRODUCT(('乐容-S级品'!$A$4:$A$32=$B92)*('乐容-S级品'!$L$3:$CA$3=CE$1)*('乐容-S级品'!$L$4:$CA$32)),0)</f>
      </c>
      <c r="CF92" s="280">
        <f>IFERROR(SUMPRODUCT(('控温被PRO-S级品'!$B$2:$B$10=$B92)*('控温被PRO-S级品'!$E$1:$BE$1=CF$1)*('控温被PRO-S级品'!$E$2:$BE$10)),0)+IFERROR(SUMPRODUCT(('冬被-S级品'!$B$2:$B$10=$B92)*('冬被-S级品'!$E$1:$AW$1=CF$1)*('冬被-S级品'!$E$2:$AW$10)),0)+IFERROR(SUMPRODUCT(('白止-S级品'!$A$2:$A$26=$B92)*('白止-S级品'!$D$1:$AV$1=CF$1)*('白止-S级品'!$D$2:$AV$26)),0)+IFERROR(SUMPRODUCT(('乐容-S级品'!$A$4:$A$32=$B92)*('乐容-S级品'!$L$3:$CA$3=CF$1)*('乐容-S级品'!$L$4:$CA$32)),0)</f>
      </c>
      <c r="CG92" s="280">
        <f>IFERROR(SUMPRODUCT(('控温被PRO-S级品'!$B$2:$B$10=$B92)*('控温被PRO-S级品'!$E$1:$BE$1=CG$1)*('控温被PRO-S级品'!$E$2:$BE$10)),0)+IFERROR(SUMPRODUCT(('冬被-S级品'!$B$2:$B$10=$B92)*('冬被-S级品'!$E$1:$AW$1=CG$1)*('冬被-S级品'!$E$2:$AW$10)),0)+IFERROR(SUMPRODUCT(('白止-S级品'!$A$2:$A$26=$B92)*('白止-S级品'!$D$1:$AV$1=CG$1)*('白止-S级品'!$D$2:$AV$26)),0)+IFERROR(SUMPRODUCT(('乐容-S级品'!$A$4:$A$32=$B92)*('乐容-S级品'!$L$3:$CA$3=CG$1)*('乐容-S级品'!$L$4:$CA$32)),0)</f>
      </c>
      <c r="CH92" s="280">
        <f>IFERROR(SUMPRODUCT(('控温被PRO-S级品'!$B$2:$B$10=$B92)*('控温被PRO-S级品'!$E$1:$BE$1=CH$1)*('控温被PRO-S级品'!$E$2:$BE$10)),0)+IFERROR(SUMPRODUCT(('冬被-S级品'!$B$2:$B$10=$B92)*('冬被-S级品'!$E$1:$AW$1=CH$1)*('冬被-S级品'!$E$2:$AW$10)),0)+IFERROR(SUMPRODUCT(('白止-S级品'!$A$2:$A$26=$B92)*('白止-S级品'!$D$1:$AV$1=CH$1)*('白止-S级品'!$D$2:$AV$26)),0)+IFERROR(SUMPRODUCT(('乐容-S级品'!$A$4:$A$32=$B92)*('乐容-S级品'!$L$3:$CA$3=CH$1)*('乐容-S级品'!$L$4:$CA$32)),0)</f>
      </c>
      <c r="CI92" s="280">
        <f>IFERROR(SUMPRODUCT(('控温被PRO-S级品'!$B$2:$B$10=$B92)*('控温被PRO-S级品'!$E$1:$BE$1=CI$1)*('控温被PRO-S级品'!$E$2:$BE$10)),0)+IFERROR(SUMPRODUCT(('冬被-S级品'!$B$2:$B$10=$B92)*('冬被-S级品'!$E$1:$AW$1=CI$1)*('冬被-S级品'!$E$2:$AW$10)),0)+IFERROR(SUMPRODUCT(('白止-S级品'!$A$2:$A$26=$B92)*('白止-S级品'!$D$1:$AV$1=CI$1)*('白止-S级品'!$D$2:$AV$26)),0)+IFERROR(SUMPRODUCT(('乐容-S级品'!$A$4:$A$32=$B92)*('乐容-S级品'!$L$3:$CA$3=CI$1)*('乐容-S级品'!$L$4:$CA$32)),0)</f>
      </c>
      <c r="CJ92" s="280">
        <f>IFERROR(SUMPRODUCT(('控温被PRO-S级品'!$B$2:$B$10=$B92)*('控温被PRO-S级品'!$E$1:$BE$1=CJ$1)*('控温被PRO-S级品'!$E$2:$BE$10)),0)+IFERROR(SUMPRODUCT(('冬被-S级品'!$B$2:$B$10=$B92)*('冬被-S级品'!$E$1:$AW$1=CJ$1)*('冬被-S级品'!$E$2:$AW$10)),0)+IFERROR(SUMPRODUCT(('白止-S级品'!$A$2:$A$26=$B92)*('白止-S级品'!$D$1:$AV$1=CJ$1)*('白止-S级品'!$D$2:$AV$26)),0)+IFERROR(SUMPRODUCT(('乐容-S级品'!$A$4:$A$32=$B92)*('乐容-S级品'!$L$3:$CA$3=CJ$1)*('乐容-S级品'!$L$4:$CA$32)),0)</f>
      </c>
      <c r="CK92" s="280">
        <f>IFERROR(SUMPRODUCT(('控温被PRO-S级品'!$B$2:$B$10=$B92)*('控温被PRO-S级品'!$E$1:$BE$1=CK$1)*('控温被PRO-S级品'!$E$2:$BE$10)),0)+IFERROR(SUMPRODUCT(('冬被-S级品'!$B$2:$B$10=$B92)*('冬被-S级品'!$E$1:$AW$1=CK$1)*('冬被-S级品'!$E$2:$AW$10)),0)+IFERROR(SUMPRODUCT(('白止-S级品'!$A$2:$A$26=$B92)*('白止-S级品'!$D$1:$AV$1=CK$1)*('白止-S级品'!$D$2:$AV$26)),0)+IFERROR(SUMPRODUCT(('乐容-S级品'!$A$4:$A$32=$B92)*('乐容-S级品'!$L$3:$CA$3=CK$1)*('乐容-S级品'!$L$4:$CA$32)),0)</f>
      </c>
      <c r="CL92" s="280">
        <f>IFERROR(SUMPRODUCT(('控温被PRO-S级品'!$B$2:$B$10=$B92)*('控温被PRO-S级品'!$E$1:$BE$1=CL$1)*('控温被PRO-S级品'!$E$2:$BE$10)),0)+IFERROR(SUMPRODUCT(('冬被-S级品'!$B$2:$B$10=$B92)*('冬被-S级品'!$E$1:$AW$1=CL$1)*('冬被-S级品'!$E$2:$AW$10)),0)+IFERROR(SUMPRODUCT(('白止-S级品'!$A$2:$A$26=$B92)*('白止-S级品'!$D$1:$AV$1=CL$1)*('白止-S级品'!$D$2:$AV$26)),0)+IFERROR(SUMPRODUCT(('乐容-S级品'!$A$4:$A$32=$B92)*('乐容-S级品'!$L$3:$CA$3=CL$1)*('乐容-S级品'!$L$4:$CA$32)),0)</f>
      </c>
      <c r="CM92" s="280">
        <f>IFERROR(SUMPRODUCT(('控温被PRO-S级品'!$B$2:$B$10=$B92)*('控温被PRO-S级品'!$E$1:$BE$1=CM$1)*('控温被PRO-S级品'!$E$2:$BE$10)),0)+IFERROR(SUMPRODUCT(('冬被-S级品'!$B$2:$B$10=$B92)*('冬被-S级品'!$E$1:$AW$1=CM$1)*('冬被-S级品'!$E$2:$AW$10)),0)+IFERROR(SUMPRODUCT(('白止-S级品'!$A$2:$A$26=$B92)*('白止-S级品'!$D$1:$AV$1=CM$1)*('白止-S级品'!$D$2:$AV$26)),0)+IFERROR(SUMPRODUCT(('乐容-S级品'!$A$4:$A$32=$B92)*('乐容-S级品'!$L$3:$CA$3=CM$1)*('乐容-S级品'!$L$4:$CA$32)),0)</f>
      </c>
      <c r="CN92" s="280">
        <f>IFERROR(SUMPRODUCT(('控温被PRO-S级品'!$B$2:$B$10=$B92)*('控温被PRO-S级品'!$E$1:$BE$1=CN$1)*('控温被PRO-S级品'!$E$2:$BE$10)),0)+IFERROR(SUMPRODUCT(('冬被-S级品'!$B$2:$B$10=$B92)*('冬被-S级品'!$E$1:$AW$1=CN$1)*('冬被-S级品'!$E$2:$AW$10)),0)+IFERROR(SUMPRODUCT(('白止-S级品'!$A$2:$A$26=$B92)*('白止-S级品'!$D$1:$AV$1=CN$1)*('白止-S级品'!$D$2:$AV$26)),0)+IFERROR(SUMPRODUCT(('乐容-S级品'!$A$4:$A$32=$B92)*('乐容-S级品'!$L$3:$CA$3=CN$1)*('乐容-S级品'!$L$4:$CA$32)),0)</f>
      </c>
      <c r="CO92" s="280">
        <f>IFERROR(SUMPRODUCT(('控温被PRO-S级品'!$B$2:$B$10=$B92)*('控温被PRO-S级品'!$E$1:$BE$1=CO$1)*('控温被PRO-S级品'!$E$2:$BE$10)),0)+IFERROR(SUMPRODUCT(('冬被-S级品'!$B$2:$B$10=$B92)*('冬被-S级品'!$E$1:$AW$1=CO$1)*('冬被-S级品'!$E$2:$AW$10)),0)+IFERROR(SUMPRODUCT(('白止-S级品'!$A$2:$A$26=$B92)*('白止-S级品'!$D$1:$AV$1=CO$1)*('白止-S级品'!$D$2:$AV$26)),0)+IFERROR(SUMPRODUCT(('乐容-S级品'!$A$4:$A$32=$B92)*('乐容-S级品'!$L$3:$CA$3=CO$1)*('乐容-S级品'!$L$4:$CA$32)),0)</f>
      </c>
      <c r="CP92" s="280">
        <f>IFERROR(SUMPRODUCT(('控温被PRO-S级品'!$B$2:$B$10=$B92)*('控温被PRO-S级品'!$E$1:$BE$1=CP$1)*('控温被PRO-S级品'!$E$2:$BE$10)),0)+IFERROR(SUMPRODUCT(('冬被-S级品'!$B$2:$B$10=$B92)*('冬被-S级品'!$E$1:$AW$1=CP$1)*('冬被-S级品'!$E$2:$AW$10)),0)+IFERROR(SUMPRODUCT(('白止-S级品'!$A$2:$A$26=$B92)*('白止-S级品'!$D$1:$AV$1=CP$1)*('白止-S级品'!$D$2:$AV$26)),0)+IFERROR(SUMPRODUCT(('乐容-S级品'!$A$4:$A$32=$B92)*('乐容-S级品'!$L$3:$CA$3=CP$1)*('乐容-S级品'!$L$4:$CA$32)),0)</f>
      </c>
      <c r="CQ92" s="280">
        <f>IFERROR(SUMPRODUCT(('控温被PRO-S级品'!$B$2:$B$10=$B92)*('控温被PRO-S级品'!$E$1:$BE$1=CQ$1)*('控温被PRO-S级品'!$E$2:$BE$10)),0)+IFERROR(SUMPRODUCT(('冬被-S级品'!$B$2:$B$10=$B92)*('冬被-S级品'!$E$1:$AW$1=CQ$1)*('冬被-S级品'!$E$2:$AW$10)),0)+IFERROR(SUMPRODUCT(('白止-S级品'!$A$2:$A$26=$B92)*('白止-S级品'!$D$1:$AV$1=CQ$1)*('白止-S级品'!$D$2:$AV$26)),0)+IFERROR(SUMPRODUCT(('乐容-S级品'!$A$4:$A$32=$B92)*('乐容-S级品'!$L$3:$CA$3=CQ$1)*('乐容-S级品'!$L$4:$CA$32)),0)</f>
      </c>
      <c r="CR92" s="280">
        <f>IFERROR(SUMPRODUCT(('控温被PRO-S级品'!$B$2:$B$10=$B92)*('控温被PRO-S级品'!$E$1:$BE$1=CR$1)*('控温被PRO-S级品'!$E$2:$BE$10)),0)+IFERROR(SUMPRODUCT(('冬被-S级品'!$B$2:$B$10=$B92)*('冬被-S级品'!$E$1:$AW$1=CR$1)*('冬被-S级品'!$E$2:$AW$10)),0)+IFERROR(SUMPRODUCT(('白止-S级品'!$A$2:$A$26=$B92)*('白止-S级品'!$D$1:$AV$1=CR$1)*('白止-S级品'!$D$2:$AV$26)),0)+IFERROR(SUMPRODUCT(('乐容-S级品'!$A$4:$A$32=$B92)*('乐容-S级品'!$L$3:$CA$3=CR$1)*('乐容-S级品'!$L$4:$CA$32)),0)</f>
      </c>
      <c r="CS92" s="280">
        <f>IFERROR(SUMPRODUCT(('控温被PRO-S级品'!$B$2:$B$10=$B92)*('控温被PRO-S级品'!$E$1:$BE$1=CS$1)*('控温被PRO-S级品'!$E$2:$BE$10)),0)+IFERROR(SUMPRODUCT(('冬被-S级品'!$B$2:$B$10=$B92)*('冬被-S级品'!$E$1:$AW$1=CS$1)*('冬被-S级品'!$E$2:$AW$10)),0)+IFERROR(SUMPRODUCT(('白止-S级品'!$A$2:$A$26=$B92)*('白止-S级品'!$D$1:$AV$1=CS$1)*('白止-S级品'!$D$2:$AV$26)),0)+IFERROR(SUMPRODUCT(('乐容-S级品'!$A$4:$A$32=$B92)*('乐容-S级品'!$L$3:$CA$3=CS$1)*('乐容-S级品'!$L$4:$CA$32)),0)</f>
      </c>
      <c r="CT92" s="280">
        <f>IFERROR(SUMPRODUCT(('控温被PRO-S级品'!$B$2:$B$10=$B92)*('控温被PRO-S级品'!$E$1:$BE$1=CT$1)*('控温被PRO-S级品'!$E$2:$BE$10)),0)+IFERROR(SUMPRODUCT(('冬被-S级品'!$B$2:$B$10=$B92)*('冬被-S级品'!$E$1:$AW$1=CT$1)*('冬被-S级品'!$E$2:$AW$10)),0)+IFERROR(SUMPRODUCT(('白止-S级品'!$A$2:$A$26=$B92)*('白止-S级品'!$D$1:$AV$1=CT$1)*('白止-S级品'!$D$2:$AV$26)),0)+IFERROR(SUMPRODUCT(('乐容-S级品'!$A$4:$A$32=$B92)*('乐容-S级品'!$L$3:$CA$3=CT$1)*('乐容-S级品'!$L$4:$CA$32)),0)</f>
      </c>
      <c r="CU92" s="280">
        <f>IFERROR(SUMPRODUCT(('控温被PRO-S级品'!$B$2:$B$10=$B92)*('控温被PRO-S级品'!$E$1:$BE$1=CU$1)*('控温被PRO-S级品'!$E$2:$BE$10)),0)+IFERROR(SUMPRODUCT(('冬被-S级品'!$B$2:$B$10=$B92)*('冬被-S级品'!$E$1:$AW$1=CU$1)*('冬被-S级品'!$E$2:$AW$10)),0)+IFERROR(SUMPRODUCT(('白止-S级品'!$A$2:$A$26=$B92)*('白止-S级品'!$D$1:$AV$1=CU$1)*('白止-S级品'!$D$2:$AV$26)),0)+IFERROR(SUMPRODUCT(('乐容-S级品'!$A$4:$A$32=$B92)*('乐容-S级品'!$L$3:$CA$3=CU$1)*('乐容-S级品'!$L$4:$CA$32)),0)</f>
      </c>
      <c r="CV92" s="280">
        <f>IFERROR(SUMPRODUCT(('控温被PRO-S级品'!$B$2:$B$10=$B92)*('控温被PRO-S级品'!$E$1:$BE$1=CV$1)*('控温被PRO-S级品'!$E$2:$BE$10)),0)+IFERROR(SUMPRODUCT(('冬被-S级品'!$B$2:$B$10=$B92)*('冬被-S级品'!$E$1:$AW$1=CV$1)*('冬被-S级品'!$E$2:$AW$10)),0)+IFERROR(SUMPRODUCT(('白止-S级品'!$A$2:$A$26=$B92)*('白止-S级品'!$D$1:$AV$1=CV$1)*('白止-S级品'!$D$2:$AV$26)),0)+IFERROR(SUMPRODUCT(('乐容-S级品'!$A$4:$A$32=$B92)*('乐容-S级品'!$L$3:$CA$3=CV$1)*('乐容-S级品'!$L$4:$CA$32)),0)</f>
      </c>
      <c r="CW92" s="280">
        <f>IFERROR(SUMPRODUCT(('控温被PRO-S级品'!$B$2:$B$10=$B92)*('控温被PRO-S级品'!$E$1:$BE$1=CW$1)*('控温被PRO-S级品'!$E$2:$BE$10)),0)+IFERROR(SUMPRODUCT(('冬被-S级品'!$B$2:$B$10=$B92)*('冬被-S级品'!$E$1:$AW$1=CW$1)*('冬被-S级品'!$E$2:$AW$10)),0)+IFERROR(SUMPRODUCT(('白止-S级品'!$A$2:$A$26=$B92)*('白止-S级品'!$D$1:$AV$1=CW$1)*('白止-S级品'!$D$2:$AV$26)),0)+IFERROR(SUMPRODUCT(('乐容-S级品'!$A$4:$A$32=$B92)*('乐容-S级品'!$L$3:$CA$3=CW$1)*('乐容-S级品'!$L$4:$CA$32)),0)</f>
      </c>
      <c r="CX92" s="280">
        <f>IFERROR(SUMPRODUCT(('控温被PRO-S级品'!$B$2:$B$10=$B92)*('控温被PRO-S级品'!$E$1:$BE$1=CX$1)*('控温被PRO-S级品'!$E$2:$BE$10)),0)+IFERROR(SUMPRODUCT(('冬被-S级品'!$B$2:$B$10=$B92)*('冬被-S级品'!$E$1:$AW$1=CX$1)*('冬被-S级品'!$E$2:$AW$10)),0)+IFERROR(SUMPRODUCT(('白止-S级品'!$A$2:$A$26=$B92)*('白止-S级品'!$D$1:$AV$1=CX$1)*('白止-S级品'!$D$2:$AV$26)),0)+IFERROR(SUMPRODUCT(('乐容-S级品'!$A$4:$A$32=$B92)*('乐容-S级品'!$L$3:$CA$3=CX$1)*('乐容-S级品'!$L$4:$CA$32)),0)</f>
      </c>
      <c r="CY92" s="280">
        <f>IFERROR(SUMPRODUCT(('控温被PRO-S级品'!$B$2:$B$10=$B92)*('控温被PRO-S级品'!$E$1:$BE$1=CY$1)*('控温被PRO-S级品'!$E$2:$BE$10)),0)+IFERROR(SUMPRODUCT(('冬被-S级品'!$B$2:$B$10=$B92)*('冬被-S级品'!$E$1:$AW$1=CY$1)*('冬被-S级品'!$E$2:$AW$10)),0)+IFERROR(SUMPRODUCT(('白止-S级品'!$A$2:$A$26=$B92)*('白止-S级品'!$D$1:$AV$1=CY$1)*('白止-S级品'!$D$2:$AV$26)),0)+IFERROR(SUMPRODUCT(('乐容-S级品'!$A$4:$A$32=$B92)*('乐容-S级品'!$L$3:$CA$3=CY$1)*('乐容-S级品'!$L$4:$CA$32)),0)</f>
      </c>
      <c r="CZ92" s="280">
        <f>IFERROR(SUMPRODUCT(('控温被PRO-S级品'!$B$2:$B$10=$B92)*('控温被PRO-S级品'!$E$1:$BE$1=CZ$1)*('控温被PRO-S级品'!$E$2:$BE$10)),0)+IFERROR(SUMPRODUCT(('冬被-S级品'!$B$2:$B$10=$B92)*('冬被-S级品'!$E$1:$AW$1=CZ$1)*('冬被-S级品'!$E$2:$AW$10)),0)+IFERROR(SUMPRODUCT(('白止-S级品'!$A$2:$A$26=$B92)*('白止-S级品'!$D$1:$AV$1=CZ$1)*('白止-S级品'!$D$2:$AV$26)),0)+IFERROR(SUMPRODUCT(('乐容-S级品'!$A$4:$A$32=$B92)*('乐容-S级品'!$L$3:$CA$3=CZ$1)*('乐容-S级品'!$L$4:$CA$32)),0)</f>
      </c>
      <c r="DA92" s="280">
        <f>IFERROR(SUMPRODUCT(('控温被PRO-S级品'!$B$2:$B$10=$B92)*('控温被PRO-S级品'!$E$1:$BE$1=DA$1)*('控温被PRO-S级品'!$E$2:$BE$10)),0)+IFERROR(SUMPRODUCT(('冬被-S级品'!$B$2:$B$10=$B92)*('冬被-S级品'!$E$1:$AW$1=DA$1)*('冬被-S级品'!$E$2:$AW$10)),0)+IFERROR(SUMPRODUCT(('白止-S级品'!$A$2:$A$26=$B92)*('白止-S级品'!$D$1:$AV$1=DA$1)*('白止-S级品'!$D$2:$AV$26)),0)+IFERROR(SUMPRODUCT(('乐容-S级品'!$A$4:$A$32=$B92)*('乐容-S级品'!$L$3:$CA$3=DA$1)*('乐容-S级品'!$L$4:$CA$32)),0)</f>
      </c>
      <c r="DB92" s="280">
        <f>IFERROR(SUMPRODUCT(('控温被PRO-S级品'!$B$2:$B$10=$B92)*('控温被PRO-S级品'!$E$1:$BE$1=DB$1)*('控温被PRO-S级品'!$E$2:$BE$10)),0)+IFERROR(SUMPRODUCT(('冬被-S级品'!$B$2:$B$10=$B92)*('冬被-S级品'!$E$1:$AW$1=DB$1)*('冬被-S级品'!$E$2:$AW$10)),0)+IFERROR(SUMPRODUCT(('白止-S级品'!$A$2:$A$26=$B92)*('白止-S级品'!$D$1:$AV$1=DB$1)*('白止-S级品'!$D$2:$AV$26)),0)+IFERROR(SUMPRODUCT(('乐容-S级品'!$A$4:$A$32=$B92)*('乐容-S级品'!$L$3:$CA$3=DB$1)*('乐容-S级品'!$L$4:$CA$32)),0)</f>
      </c>
      <c r="DC92" s="280">
        <f>IFERROR(SUMPRODUCT(('控温被PRO-S级品'!$B$2:$B$10=$B92)*('控温被PRO-S级品'!$E$1:$BE$1=DC$1)*('控温被PRO-S级品'!$E$2:$BE$10)),0)+IFERROR(SUMPRODUCT(('冬被-S级品'!$B$2:$B$10=$B92)*('冬被-S级品'!$E$1:$AW$1=DC$1)*('冬被-S级品'!$E$2:$AW$10)),0)+IFERROR(SUMPRODUCT(('白止-S级品'!$A$2:$A$26=$B92)*('白止-S级品'!$D$1:$AV$1=DC$1)*('白止-S级品'!$D$2:$AV$26)),0)+IFERROR(SUMPRODUCT(('乐容-S级品'!$A$4:$A$32=$B92)*('乐容-S级品'!$L$3:$CA$3=DC$1)*('乐容-S级品'!$L$4:$CA$32)),0)</f>
      </c>
      <c r="DD92" s="280">
        <f>IFERROR(SUMPRODUCT(('控温被PRO-S级品'!$B$2:$B$10=$B92)*('控温被PRO-S级品'!$E$1:$BE$1=DD$1)*('控温被PRO-S级品'!$E$2:$BE$10)),0)+IFERROR(SUMPRODUCT(('冬被-S级品'!$B$2:$B$10=$B92)*('冬被-S级品'!$E$1:$AW$1=DD$1)*('冬被-S级品'!$E$2:$AW$10)),0)+IFERROR(SUMPRODUCT(('白止-S级品'!$A$2:$A$26=$B92)*('白止-S级品'!$D$1:$AV$1=DD$1)*('白止-S级品'!$D$2:$AV$26)),0)+IFERROR(SUMPRODUCT(('乐容-S级品'!$A$4:$A$32=$B92)*('乐容-S级品'!$L$3:$CA$3=DD$1)*('乐容-S级品'!$L$4:$CA$32)),0)</f>
      </c>
      <c r="DE92" s="280">
        <f>IFERROR(SUMPRODUCT(('控温被PRO-S级品'!$B$2:$B$10=$B92)*('控温被PRO-S级品'!$E$1:$BE$1=DE$1)*('控温被PRO-S级品'!$E$2:$BE$10)),0)+IFERROR(SUMPRODUCT(('冬被-S级品'!$B$2:$B$10=$B92)*('冬被-S级品'!$E$1:$AW$1=DE$1)*('冬被-S级品'!$E$2:$AW$10)),0)+IFERROR(SUMPRODUCT(('白止-S级品'!$A$2:$A$26=$B92)*('白止-S级品'!$D$1:$AV$1=DE$1)*('白止-S级品'!$D$2:$AV$26)),0)+IFERROR(SUMPRODUCT(('乐容-S级品'!$A$4:$A$32=$B92)*('乐容-S级品'!$L$3:$CA$3=DE$1)*('乐容-S级品'!$L$4:$CA$32)),0)</f>
      </c>
      <c r="DF92" s="280">
        <f>IFERROR(SUMPRODUCT(('控温被PRO-S级品'!$B$2:$B$10=$B92)*('控温被PRO-S级品'!$E$1:$BE$1=DF$1)*('控温被PRO-S级品'!$E$2:$BE$10)),0)+IFERROR(SUMPRODUCT(('冬被-S级品'!$B$2:$B$10=$B92)*('冬被-S级品'!$E$1:$AW$1=DF$1)*('冬被-S级品'!$E$2:$AW$10)),0)+IFERROR(SUMPRODUCT(('白止-S级品'!$A$2:$A$26=$B92)*('白止-S级品'!$D$1:$AV$1=DF$1)*('白止-S级品'!$D$2:$AV$26)),0)+IFERROR(SUMPRODUCT(('乐容-S级品'!$A$4:$A$32=$B92)*('乐容-S级品'!$L$3:$CA$3=DF$1)*('乐容-S级品'!$L$4:$CA$32)),0)</f>
      </c>
      <c r="DG92" s="280">
        <f>IFERROR(SUMPRODUCT(('控温被PRO-S级品'!$B$2:$B$10=$B92)*('控温被PRO-S级品'!$E$1:$BE$1=DG$1)*('控温被PRO-S级品'!$E$2:$BE$10)),0)+IFERROR(SUMPRODUCT(('冬被-S级品'!$B$2:$B$10=$B92)*('冬被-S级品'!$E$1:$AW$1=DG$1)*('冬被-S级品'!$E$2:$AW$10)),0)+IFERROR(SUMPRODUCT(('白止-S级品'!$A$2:$A$26=$B92)*('白止-S级品'!$D$1:$AV$1=DG$1)*('白止-S级品'!$D$2:$AV$26)),0)+IFERROR(SUMPRODUCT(('乐容-S级品'!$A$4:$A$32=$B92)*('乐容-S级品'!$L$3:$CA$3=DG$1)*('乐容-S级品'!$L$4:$CA$32)),0)</f>
      </c>
      <c r="DH92" s="280">
        <f>IFERROR(SUMPRODUCT(('控温被PRO-S级品'!$B$2:$B$10=$B92)*('控温被PRO-S级品'!$E$1:$BE$1=DH$1)*('控温被PRO-S级品'!$E$2:$BE$10)),0)+IFERROR(SUMPRODUCT(('冬被-S级品'!$B$2:$B$10=$B92)*('冬被-S级品'!$E$1:$AW$1=DH$1)*('冬被-S级品'!$E$2:$AW$10)),0)+IFERROR(SUMPRODUCT(('白止-S级品'!$A$2:$A$26=$B92)*('白止-S级品'!$D$1:$AV$1=DH$1)*('白止-S级品'!$D$2:$AV$26)),0)+IFERROR(SUMPRODUCT(('乐容-S级品'!$A$4:$A$32=$B92)*('乐容-S级品'!$L$3:$CA$3=DH$1)*('乐容-S级品'!$L$4:$CA$32)),0)</f>
      </c>
      <c r="DI92" s="280">
        <f>IFERROR(SUMPRODUCT(('控温被PRO-S级品'!$B$2:$B$10=$B92)*('控温被PRO-S级品'!$E$1:$BE$1=DI$1)*('控温被PRO-S级品'!$E$2:$BE$10)),0)+IFERROR(SUMPRODUCT(('冬被-S级品'!$B$2:$B$10=$B92)*('冬被-S级品'!$E$1:$AW$1=DI$1)*('冬被-S级品'!$E$2:$AW$10)),0)+IFERROR(SUMPRODUCT(('白止-S级品'!$A$2:$A$26=$B92)*('白止-S级品'!$D$1:$AV$1=DI$1)*('白止-S级品'!$D$2:$AV$26)),0)+IFERROR(SUMPRODUCT(('乐容-S级品'!$A$4:$A$32=$B92)*('乐容-S级品'!$L$3:$CA$3=DI$1)*('乐容-S级品'!$L$4:$CA$32)),0)</f>
      </c>
      <c r="DJ92" s="280">
        <f>IFERROR(SUMPRODUCT(('控温被PRO-S级品'!$B$2:$B$10=$B92)*('控温被PRO-S级品'!$E$1:$BE$1=DJ$1)*('控温被PRO-S级品'!$E$2:$BE$10)),0)+IFERROR(SUMPRODUCT(('冬被-S级品'!$B$2:$B$10=$B92)*('冬被-S级品'!$E$1:$AW$1=DJ$1)*('冬被-S级品'!$E$2:$AW$10)),0)+IFERROR(SUMPRODUCT(('白止-S级品'!$A$2:$A$26=$B92)*('白止-S级品'!$D$1:$AV$1=DJ$1)*('白止-S级品'!$D$2:$AV$26)),0)+IFERROR(SUMPRODUCT(('乐容-S级品'!$A$4:$A$32=$B92)*('乐容-S级品'!$L$3:$CA$3=DJ$1)*('乐容-S级品'!$L$4:$CA$32)),0)</f>
      </c>
      <c r="DK92" s="280"/>
      <c r="DL92" s="280"/>
      <c r="DM92" s="280"/>
      <c r="DN92" s="280"/>
      <c r="DO92" s="280"/>
      <c r="DP92" s="280"/>
      <c r="DQ92" s="280"/>
      <c r="DR92" s="280"/>
      <c r="DS92" s="280"/>
      <c r="DT92" s="280"/>
      <c r="DU92" s="280"/>
      <c r="DV92" s="280"/>
      <c r="DW92" s="280">
        <f>VLOOKUP(B92,'系统编码规格'!A:C,3,FALSE)</f>
      </c>
      <c r="DX92" s="280"/>
      <c r="DY92" s="280"/>
      <c r="DZ92" s="280"/>
      <c r="EA92" s="280"/>
      <c r="EB92" s="280"/>
      <c r="EC92" s="280"/>
      <c r="ED92" s="280"/>
      <c r="EE92" s="280"/>
      <c r="EF92" s="280"/>
      <c r="EG92" s="280"/>
      <c r="EH92" s="280"/>
      <c r="EI92" s="280"/>
      <c r="EJ92" s="280"/>
      <c r="EK92" s="280"/>
      <c r="EL92" s="280"/>
      <c r="EM92" s="280"/>
      <c r="EN92" s="280"/>
      <c r="EO92" s="280"/>
      <c r="EP92" s="280"/>
      <c r="EQ92" s="280"/>
      <c r="ER92" s="280"/>
      <c r="ES92" s="280"/>
      <c r="ET92" s="280"/>
      <c r="EU92" s="280"/>
      <c r="EV92" s="280"/>
      <c r="EW92" s="280"/>
      <c r="EX92" s="280"/>
      <c r="EY92" s="280"/>
      <c r="EZ92" s="280"/>
      <c r="FA92" s="280"/>
      <c r="FB92" s="280"/>
      <c r="FC92" s="280"/>
      <c r="FD92" s="280"/>
      <c r="FE92" s="280"/>
      <c r="FF92" s="280"/>
      <c r="FG92" s="280"/>
      <c r="FH92" s="280"/>
      <c r="FI92" s="280"/>
      <c r="FJ92" s="280"/>
      <c r="FK92" s="280"/>
      <c r="FL92" s="280"/>
      <c r="FM92" s="280"/>
      <c r="FN92" s="280"/>
      <c r="FO92" s="280"/>
      <c r="FP92" s="280"/>
      <c r="FQ92" s="280"/>
      <c r="FR92" s="280"/>
      <c r="FS92" s="280"/>
      <c r="FT92" s="280"/>
      <c r="FU92" s="280"/>
      <c r="FV92" s="280"/>
      <c r="FW92" s="280"/>
      <c r="FX92" s="280"/>
      <c r="FY92" s="280"/>
      <c r="FZ92" s="280"/>
      <c r="GA92" s="280"/>
      <c r="GB92" s="280"/>
      <c r="GC92" s="280"/>
      <c r="GD92" s="280"/>
      <c r="GE92" s="280"/>
      <c r="GF92" s="280"/>
      <c r="GG92" s="280"/>
      <c r="GH92" s="280"/>
      <c r="GI92" s="280"/>
      <c r="GJ92" s="280"/>
      <c r="GK92" s="280"/>
      <c r="GL92" s="280"/>
      <c r="GM92" s="280"/>
      <c r="GN92" s="280"/>
      <c r="GO92" s="280"/>
      <c r="GP92" s="280"/>
      <c r="GQ92" s="280"/>
      <c r="GR92" s="280"/>
      <c r="GS92" s="280"/>
      <c r="GT92" s="280"/>
      <c r="GU92" s="280"/>
      <c r="GV92" s="280"/>
    </row>
    <row r="93">
      <c r="A93" s="309" t="str">
        <v>乐容</v>
      </c>
      <c r="B93" s="310" t="str">
        <v>12800026100123269</v>
      </c>
      <c r="C93" s="309" t="str">
        <v>亚朵星球 纯色全棉四件套 新色</v>
      </c>
      <c r="D93" s="309" t="str">
        <v>伯爵姜茶/1.5m-床笠款</v>
      </c>
      <c r="E93">
        <f>SUM(F93:GX93)</f>
      </c>
      <c r="F93" s="280">
        <f>IFERROR(SUMPRODUCT(('控温被PRO-S级品'!$B$2:$B$10=$B93)*('控温被PRO-S级品'!$E$1:$BE$1=F$1)*('控温被PRO-S级品'!$E$2:$BE$10)),0)+IFERROR(SUMPRODUCT(('冬被-S级品'!$B$2:$B$10=$B93)*('冬被-S级品'!$E$1:$AW$1=F$1)*('冬被-S级品'!$E$2:$AW$10)),0)+IFERROR(SUMPRODUCT(('白止-S级品'!$A$2:$A$26=$B93)*('白止-S级品'!$D$1:$AV$1=F$1)*('白止-S级品'!$D$2:$AV$26)),0)+IFERROR(SUMPRODUCT(('乐容-S级品'!$A$4:$A$32=$B93)*('乐容-S级品'!$L$3:$CA$3=F$1)*('乐容-S级品'!$L$4:$CA$32)),0)</f>
      </c>
      <c r="G93" s="280">
        <f>IFERROR(SUMPRODUCT(('控温被PRO-S级品'!$B$2:$B$10=$B93)*('控温被PRO-S级品'!$E$1:$BE$1=G$1)*('控温被PRO-S级品'!$E$2:$BE$10)),0)+IFERROR(SUMPRODUCT(('冬被-S级品'!$B$2:$B$10=$B93)*('冬被-S级品'!$E$1:$AW$1=G$1)*('冬被-S级品'!$E$2:$AW$10)),0)+IFERROR(SUMPRODUCT(('白止-S级品'!$A$2:$A$26=$B93)*('白止-S级品'!$D$1:$AV$1=G$1)*('白止-S级品'!$D$2:$AV$26)),0)+IFERROR(SUMPRODUCT(('乐容-S级品'!$A$4:$A$32=$B93)*('乐容-S级品'!$L$3:$CA$3=G$1)*('乐容-S级品'!$L$4:$CA$32)),0)</f>
      </c>
      <c r="H93" s="280">
        <f>IFERROR(SUMPRODUCT(('控温被PRO-S级品'!$B$2:$B$10=$B93)*('控温被PRO-S级品'!$E$1:$BE$1=H$1)*('控温被PRO-S级品'!$E$2:$BE$10)),0)+IFERROR(SUMPRODUCT(('冬被-S级品'!$B$2:$B$10=$B93)*('冬被-S级品'!$E$1:$AW$1=H$1)*('冬被-S级品'!$E$2:$AW$10)),0)+IFERROR(SUMPRODUCT(('白止-S级品'!$A$2:$A$26=$B93)*('白止-S级品'!$D$1:$AV$1=H$1)*('白止-S级品'!$D$2:$AV$26)),0)+IFERROR(SUMPRODUCT(('乐容-S级品'!$A$4:$A$32=$B93)*('乐容-S级品'!$L$3:$CA$3=H$1)*('乐容-S级品'!$L$4:$CA$32)),0)</f>
      </c>
      <c r="I93" s="280">
        <f>IFERROR(SUMPRODUCT(('控温被PRO-S级品'!$B$2:$B$10=$B93)*('控温被PRO-S级品'!$E$1:$BE$1=I$1)*('控温被PRO-S级品'!$E$2:$BE$10)),0)+IFERROR(SUMPRODUCT(('冬被-S级品'!$B$2:$B$10=$B93)*('冬被-S级品'!$E$1:$AW$1=I$1)*('冬被-S级品'!$E$2:$AW$10)),0)+IFERROR(SUMPRODUCT(('白止-S级品'!$A$2:$A$26=$B93)*('白止-S级品'!$D$1:$AV$1=I$1)*('白止-S级品'!$D$2:$AV$26)),0)+IFERROR(SUMPRODUCT(('乐容-S级品'!$A$4:$A$32=$B93)*('乐容-S级品'!$L$3:$CA$3=I$1)*('乐容-S级品'!$L$4:$CA$32)),0)</f>
      </c>
      <c r="J93" s="280">
        <f>IFERROR(SUMPRODUCT(('控温被PRO-S级品'!$B$2:$B$10=$B93)*('控温被PRO-S级品'!$E$1:$BE$1=J$1)*('控温被PRO-S级品'!$E$2:$BE$10)),0)+IFERROR(SUMPRODUCT(('冬被-S级品'!$B$2:$B$10=$B93)*('冬被-S级品'!$E$1:$AW$1=J$1)*('冬被-S级品'!$E$2:$AW$10)),0)+IFERROR(SUMPRODUCT(('白止-S级品'!$A$2:$A$26=$B93)*('白止-S级品'!$D$1:$AV$1=J$1)*('白止-S级品'!$D$2:$AV$26)),0)+IFERROR(SUMPRODUCT(('乐容-S级品'!$A$4:$A$32=$B93)*('乐容-S级品'!$L$3:$CA$3=J$1)*('乐容-S级品'!$L$4:$CA$32)),0)</f>
      </c>
      <c r="K93" s="280">
        <f>IFERROR(SUMPRODUCT(('控温被PRO-S级品'!$B$2:$B$10=$B93)*('控温被PRO-S级品'!$E$1:$BE$1=K$1)*('控温被PRO-S级品'!$E$2:$BE$10)),0)+IFERROR(SUMPRODUCT(('冬被-S级品'!$B$2:$B$10=$B93)*('冬被-S级品'!$E$1:$AW$1=K$1)*('冬被-S级品'!$E$2:$AW$10)),0)+IFERROR(SUMPRODUCT(('白止-S级品'!$A$2:$A$26=$B93)*('白止-S级品'!$D$1:$AV$1=K$1)*('白止-S级品'!$D$2:$AV$26)),0)+IFERROR(SUMPRODUCT(('乐容-S级品'!$A$4:$A$32=$B93)*('乐容-S级品'!$L$3:$CA$3=K$1)*('乐容-S级品'!$L$4:$CA$32)),0)</f>
      </c>
      <c r="L93" s="280">
        <f>IFERROR(SUMPRODUCT(('控温被PRO-S级品'!$B$2:$B$10=$B93)*('控温被PRO-S级品'!$E$1:$BE$1=L$1)*('控温被PRO-S级品'!$E$2:$BE$10)),0)+IFERROR(SUMPRODUCT(('冬被-S级品'!$B$2:$B$10=$B93)*('冬被-S级品'!$E$1:$AW$1=L$1)*('冬被-S级品'!$E$2:$AW$10)),0)+IFERROR(SUMPRODUCT(('白止-S级品'!$A$2:$A$26=$B93)*('白止-S级品'!$D$1:$AV$1=L$1)*('白止-S级品'!$D$2:$AV$26)),0)+IFERROR(SUMPRODUCT(('乐容-S级品'!$A$4:$A$32=$B93)*('乐容-S级品'!$L$3:$CA$3=L$1)*('乐容-S级品'!$L$4:$CA$32)),0)</f>
      </c>
      <c r="M93" s="280">
        <f>IFERROR(SUMPRODUCT(('控温被PRO-S级品'!$B$2:$B$10=$B93)*('控温被PRO-S级品'!$E$1:$BE$1=M$1)*('控温被PRO-S级品'!$E$2:$BE$10)),0)+IFERROR(SUMPRODUCT(('冬被-S级品'!$B$2:$B$10=$B93)*('冬被-S级品'!$E$1:$AW$1=M$1)*('冬被-S级品'!$E$2:$AW$10)),0)+IFERROR(SUMPRODUCT(('白止-S级品'!$A$2:$A$26=$B93)*('白止-S级品'!$D$1:$AV$1=M$1)*('白止-S级品'!$D$2:$AV$26)),0)+IFERROR(SUMPRODUCT(('乐容-S级品'!$A$4:$A$32=$B93)*('乐容-S级品'!$L$3:$CA$3=M$1)*('乐容-S级品'!$L$4:$CA$32)),0)</f>
      </c>
      <c r="N93" s="280">
        <f>IFERROR(SUMPRODUCT(('控温被PRO-S级品'!$B$2:$B$10=$B93)*('控温被PRO-S级品'!$E$1:$BE$1=N$1)*('控温被PRO-S级品'!$E$2:$BE$10)),0)+IFERROR(SUMPRODUCT(('冬被-S级品'!$B$2:$B$10=$B93)*('冬被-S级品'!$E$1:$AW$1=N$1)*('冬被-S级品'!$E$2:$AW$10)),0)+IFERROR(SUMPRODUCT(('白止-S级品'!$A$2:$A$26=$B93)*('白止-S级品'!$D$1:$AV$1=N$1)*('白止-S级品'!$D$2:$AV$26)),0)+IFERROR(SUMPRODUCT(('乐容-S级品'!$A$4:$A$32=$B93)*('乐容-S级品'!$L$3:$CA$3=N$1)*('乐容-S级品'!$L$4:$CA$32)),0)</f>
      </c>
      <c r="O93" s="280">
        <f>IFERROR(SUMPRODUCT(('控温被PRO-S级品'!$B$2:$B$10=$B93)*('控温被PRO-S级品'!$E$1:$BE$1=O$1)*('控温被PRO-S级品'!$E$2:$BE$10)),0)+IFERROR(SUMPRODUCT(('冬被-S级品'!$B$2:$B$10=$B93)*('冬被-S级品'!$E$1:$AW$1=O$1)*('冬被-S级品'!$E$2:$AW$10)),0)+IFERROR(SUMPRODUCT(('白止-S级品'!$A$2:$A$26=$B93)*('白止-S级品'!$D$1:$AV$1=O$1)*('白止-S级品'!$D$2:$AV$26)),0)+IFERROR(SUMPRODUCT(('乐容-S级品'!$A$4:$A$32=$B93)*('乐容-S级品'!$L$3:$CA$3=O$1)*('乐容-S级品'!$L$4:$CA$32)),0)</f>
      </c>
      <c r="P93" s="280">
        <f>IFERROR(SUMPRODUCT(('控温被PRO-S级品'!$B$2:$B$10=$B93)*('控温被PRO-S级品'!$E$1:$BE$1=P$1)*('控温被PRO-S级品'!$E$2:$BE$10)),0)+IFERROR(SUMPRODUCT(('冬被-S级品'!$B$2:$B$10=$B93)*('冬被-S级品'!$E$1:$AW$1=P$1)*('冬被-S级品'!$E$2:$AW$10)),0)+IFERROR(SUMPRODUCT(('白止-S级品'!$A$2:$A$26=$B93)*('白止-S级品'!$D$1:$AV$1=P$1)*('白止-S级品'!$D$2:$AV$26)),0)+IFERROR(SUMPRODUCT(('乐容-S级品'!$A$4:$A$32=$B93)*('乐容-S级品'!$L$3:$CA$3=P$1)*('乐容-S级品'!$L$4:$CA$32)),0)</f>
      </c>
      <c r="Q93" s="280">
        <f>IFERROR(SUMPRODUCT(('控温被PRO-S级品'!$B$2:$B$10=$B93)*('控温被PRO-S级品'!$E$1:$BE$1=Q$1)*('控温被PRO-S级品'!$E$2:$BE$10)),0)+IFERROR(SUMPRODUCT(('冬被-S级品'!$B$2:$B$10=$B93)*('冬被-S级品'!$E$1:$AW$1=Q$1)*('冬被-S级品'!$E$2:$AW$10)),0)+IFERROR(SUMPRODUCT(('白止-S级品'!$A$2:$A$26=$B93)*('白止-S级品'!$D$1:$AV$1=Q$1)*('白止-S级品'!$D$2:$AV$26)),0)+IFERROR(SUMPRODUCT(('乐容-S级品'!$A$4:$A$32=$B93)*('乐容-S级品'!$L$3:$CA$3=Q$1)*('乐容-S级品'!$L$4:$CA$32)),0)</f>
      </c>
      <c r="R93" s="280">
        <f>IFERROR(SUMPRODUCT(('控温被PRO-S级品'!$B$2:$B$10=$B93)*('控温被PRO-S级品'!$E$1:$BE$1=R$1)*('控温被PRO-S级品'!$E$2:$BE$10)),0)+IFERROR(SUMPRODUCT(('冬被-S级品'!$B$2:$B$10=$B93)*('冬被-S级品'!$E$1:$AW$1=R$1)*('冬被-S级品'!$E$2:$AW$10)),0)+IFERROR(SUMPRODUCT(('白止-S级品'!$A$2:$A$26=$B93)*('白止-S级品'!$D$1:$AV$1=R$1)*('白止-S级品'!$D$2:$AV$26)),0)+IFERROR(SUMPRODUCT(('乐容-S级品'!$A$4:$A$32=$B93)*('乐容-S级品'!$L$3:$CA$3=R$1)*('乐容-S级品'!$L$4:$CA$32)),0)</f>
      </c>
      <c r="S93" s="280">
        <f>IFERROR(SUMPRODUCT(('控温被PRO-S级品'!$B$2:$B$10=$B93)*('控温被PRO-S级品'!$E$1:$BE$1=S$1)*('控温被PRO-S级品'!$E$2:$BE$10)),0)+IFERROR(SUMPRODUCT(('冬被-S级品'!$B$2:$B$10=$B93)*('冬被-S级品'!$E$1:$AW$1=S$1)*('冬被-S级品'!$E$2:$AW$10)),0)+IFERROR(SUMPRODUCT(('白止-S级品'!$A$2:$A$26=$B93)*('白止-S级品'!$D$1:$AV$1=S$1)*('白止-S级品'!$D$2:$AV$26)),0)+IFERROR(SUMPRODUCT(('乐容-S级品'!$A$4:$A$32=$B93)*('乐容-S级品'!$L$3:$CA$3=S$1)*('乐容-S级品'!$L$4:$CA$32)),0)</f>
      </c>
      <c r="T93" s="280">
        <f>IFERROR(SUMPRODUCT(('控温被PRO-S级品'!$B$2:$B$10=$B93)*('控温被PRO-S级品'!$E$1:$BE$1=T$1)*('控温被PRO-S级品'!$E$2:$BE$10)),0)+IFERROR(SUMPRODUCT(('冬被-S级品'!$B$2:$B$10=$B93)*('冬被-S级品'!$E$1:$AW$1=T$1)*('冬被-S级品'!$E$2:$AW$10)),0)+IFERROR(SUMPRODUCT(('白止-S级品'!$A$2:$A$26=$B93)*('白止-S级品'!$D$1:$AV$1=T$1)*('白止-S级品'!$D$2:$AV$26)),0)+IFERROR(SUMPRODUCT(('乐容-S级品'!$A$4:$A$32=$B93)*('乐容-S级品'!$L$3:$CA$3=T$1)*('乐容-S级品'!$L$4:$CA$32)),0)</f>
      </c>
      <c r="U93" s="280">
        <f>IFERROR(SUMPRODUCT(('控温被PRO-S级品'!$B$2:$B$10=$B93)*('控温被PRO-S级品'!$E$1:$BE$1=U$1)*('控温被PRO-S级品'!$E$2:$BE$10)),0)+IFERROR(SUMPRODUCT(('冬被-S级品'!$B$2:$B$10=$B93)*('冬被-S级品'!$E$1:$AW$1=U$1)*('冬被-S级品'!$E$2:$AW$10)),0)+IFERROR(SUMPRODUCT(('白止-S级品'!$A$2:$A$26=$B93)*('白止-S级品'!$D$1:$AV$1=U$1)*('白止-S级品'!$D$2:$AV$26)),0)+IFERROR(SUMPRODUCT(('乐容-S级品'!$A$4:$A$32=$B93)*('乐容-S级品'!$L$3:$CA$3=U$1)*('乐容-S级品'!$L$4:$CA$32)),0)</f>
      </c>
      <c r="V93" s="280">
        <f>IFERROR(SUMPRODUCT(('控温被PRO-S级品'!$B$2:$B$10=$B93)*('控温被PRO-S级品'!$E$1:$BE$1=V$1)*('控温被PRO-S级品'!$E$2:$BE$10)),0)+IFERROR(SUMPRODUCT(('冬被-S级品'!$B$2:$B$10=$B93)*('冬被-S级品'!$E$1:$AW$1=V$1)*('冬被-S级品'!$E$2:$AW$10)),0)+IFERROR(SUMPRODUCT(('白止-S级品'!$A$2:$A$26=$B93)*('白止-S级品'!$D$1:$AV$1=V$1)*('白止-S级品'!$D$2:$AV$26)),0)+IFERROR(SUMPRODUCT(('乐容-S级品'!$A$4:$A$32=$B93)*('乐容-S级品'!$L$3:$CA$3=V$1)*('乐容-S级品'!$L$4:$CA$32)),0)</f>
      </c>
      <c r="W93" s="280">
        <f>IFERROR(SUMPRODUCT(('控温被PRO-S级品'!$B$2:$B$10=$B93)*('控温被PRO-S级品'!$E$1:$BE$1=W$1)*('控温被PRO-S级品'!$E$2:$BE$10)),0)+IFERROR(SUMPRODUCT(('冬被-S级品'!$B$2:$B$10=$B93)*('冬被-S级品'!$E$1:$AW$1=W$1)*('冬被-S级品'!$E$2:$AW$10)),0)+IFERROR(SUMPRODUCT(('白止-S级品'!$A$2:$A$26=$B93)*('白止-S级品'!$D$1:$AV$1=W$1)*('白止-S级品'!$D$2:$AV$26)),0)+IFERROR(SUMPRODUCT(('乐容-S级品'!$A$4:$A$32=$B93)*('乐容-S级品'!$L$3:$CA$3=W$1)*('乐容-S级品'!$L$4:$CA$32)),0)</f>
      </c>
      <c r="X93" s="280">
        <f>IFERROR(SUMPRODUCT(('控温被PRO-S级品'!$B$2:$B$10=$B93)*('控温被PRO-S级品'!$E$1:$BE$1=X$1)*('控温被PRO-S级品'!$E$2:$BE$10)),0)+IFERROR(SUMPRODUCT(('冬被-S级品'!$B$2:$B$10=$B93)*('冬被-S级品'!$E$1:$AW$1=X$1)*('冬被-S级品'!$E$2:$AW$10)),0)+IFERROR(SUMPRODUCT(('白止-S级品'!$A$2:$A$26=$B93)*('白止-S级品'!$D$1:$AV$1=X$1)*('白止-S级品'!$D$2:$AV$26)),0)+IFERROR(SUMPRODUCT(('乐容-S级品'!$A$4:$A$32=$B93)*('乐容-S级品'!$L$3:$CA$3=X$1)*('乐容-S级品'!$L$4:$CA$32)),0)</f>
      </c>
      <c r="Y93" s="280">
        <f>IFERROR(SUMPRODUCT(('控温被PRO-S级品'!$B$2:$B$10=$B93)*('控温被PRO-S级品'!$E$1:$BE$1=Y$1)*('控温被PRO-S级品'!$E$2:$BE$10)),0)+IFERROR(SUMPRODUCT(('冬被-S级品'!$B$2:$B$10=$B93)*('冬被-S级品'!$E$1:$AW$1=Y$1)*('冬被-S级品'!$E$2:$AW$10)),0)+IFERROR(SUMPRODUCT(('白止-S级品'!$A$2:$A$26=$B93)*('白止-S级品'!$D$1:$AV$1=Y$1)*('白止-S级品'!$D$2:$AV$26)),0)+IFERROR(SUMPRODUCT(('乐容-S级品'!$A$4:$A$32=$B93)*('乐容-S级品'!$L$3:$CA$3=Y$1)*('乐容-S级品'!$L$4:$CA$32)),0)</f>
      </c>
      <c r="Z93" s="280">
        <f>IFERROR(SUMPRODUCT(('控温被PRO-S级品'!$B$2:$B$10=$B93)*('控温被PRO-S级品'!$E$1:$BE$1=Z$1)*('控温被PRO-S级品'!$E$2:$BE$10)),0)+IFERROR(SUMPRODUCT(('冬被-S级品'!$B$2:$B$10=$B93)*('冬被-S级品'!$E$1:$AW$1=Z$1)*('冬被-S级品'!$E$2:$AW$10)),0)+IFERROR(SUMPRODUCT(('白止-S级品'!$A$2:$A$26=$B93)*('白止-S级品'!$D$1:$AV$1=Z$1)*('白止-S级品'!$D$2:$AV$26)),0)+IFERROR(SUMPRODUCT(('乐容-S级品'!$A$4:$A$32=$B93)*('乐容-S级品'!$L$3:$CA$3=Z$1)*('乐容-S级品'!$L$4:$CA$32)),0)</f>
      </c>
      <c r="AA93" s="280">
        <f>IFERROR(SUMPRODUCT(('控温被PRO-S级品'!$B$2:$B$10=$B93)*('控温被PRO-S级品'!$E$1:$BE$1=AA$1)*('控温被PRO-S级品'!$E$2:$BE$10)),0)+IFERROR(SUMPRODUCT(('冬被-S级品'!$B$2:$B$10=$B93)*('冬被-S级品'!$E$1:$AW$1=AA$1)*('冬被-S级品'!$E$2:$AW$10)),0)+IFERROR(SUMPRODUCT(('白止-S级品'!$A$2:$A$26=$B93)*('白止-S级品'!$D$1:$AV$1=AA$1)*('白止-S级品'!$D$2:$AV$26)),0)+IFERROR(SUMPRODUCT(('乐容-S级品'!$A$4:$A$32=$B93)*('乐容-S级品'!$L$3:$CA$3=AA$1)*('乐容-S级品'!$L$4:$CA$32)),0)</f>
      </c>
      <c r="AB93" s="280">
        <f>IFERROR(SUMPRODUCT(('控温被PRO-S级品'!$B$2:$B$10=$B93)*('控温被PRO-S级品'!$E$1:$BE$1=AB$1)*('控温被PRO-S级品'!$E$2:$BE$10)),0)+IFERROR(SUMPRODUCT(('冬被-S级品'!$B$2:$B$10=$B93)*('冬被-S级品'!$E$1:$AW$1=AB$1)*('冬被-S级品'!$E$2:$AW$10)),0)+IFERROR(SUMPRODUCT(('白止-S级品'!$A$2:$A$26=$B93)*('白止-S级品'!$D$1:$AV$1=AB$1)*('白止-S级品'!$D$2:$AV$26)),0)+IFERROR(SUMPRODUCT(('乐容-S级品'!$A$4:$A$32=$B93)*('乐容-S级品'!$L$3:$CA$3=AB$1)*('乐容-S级品'!$L$4:$CA$32)),0)</f>
      </c>
      <c r="AC93" s="280">
        <f>IFERROR(SUMPRODUCT(('控温被PRO-S级品'!$B$2:$B$10=$B93)*('控温被PRO-S级品'!$E$1:$BE$1=AC$1)*('控温被PRO-S级品'!$E$2:$BE$10)),0)+IFERROR(SUMPRODUCT(('冬被-S级品'!$B$2:$B$10=$B93)*('冬被-S级品'!$E$1:$AW$1=AC$1)*('冬被-S级品'!$E$2:$AW$10)),0)+IFERROR(SUMPRODUCT(('白止-S级品'!$A$2:$A$26=$B93)*('白止-S级品'!$D$1:$AV$1=AC$1)*('白止-S级品'!$D$2:$AV$26)),0)+IFERROR(SUMPRODUCT(('乐容-S级品'!$A$4:$A$32=$B93)*('乐容-S级品'!$L$3:$CA$3=AC$1)*('乐容-S级品'!$L$4:$CA$32)),0)</f>
      </c>
      <c r="AD93" s="280">
        <f>IFERROR(SUMPRODUCT(('控温被PRO-S级品'!$B$2:$B$10=$B93)*('控温被PRO-S级品'!$E$1:$BE$1=AD$1)*('控温被PRO-S级品'!$E$2:$BE$10)),0)+IFERROR(SUMPRODUCT(('冬被-S级品'!$B$2:$B$10=$B93)*('冬被-S级品'!$E$1:$AW$1=AD$1)*('冬被-S级品'!$E$2:$AW$10)),0)+IFERROR(SUMPRODUCT(('白止-S级品'!$A$2:$A$26=$B93)*('白止-S级品'!$D$1:$AV$1=AD$1)*('白止-S级品'!$D$2:$AV$26)),0)+IFERROR(SUMPRODUCT(('乐容-S级品'!$A$4:$A$32=$B93)*('乐容-S级品'!$L$3:$CA$3=AD$1)*('乐容-S级品'!$L$4:$CA$32)),0)</f>
      </c>
      <c r="AE93" s="280">
        <f>IFERROR(SUMPRODUCT(('控温被PRO-S级品'!$B$2:$B$10=$B93)*('控温被PRO-S级品'!$E$1:$BE$1=AE$1)*('控温被PRO-S级品'!$E$2:$BE$10)),0)+IFERROR(SUMPRODUCT(('冬被-S级品'!$B$2:$B$10=$B93)*('冬被-S级品'!$E$1:$AW$1=AE$1)*('冬被-S级品'!$E$2:$AW$10)),0)+IFERROR(SUMPRODUCT(('白止-S级品'!$A$2:$A$26=$B93)*('白止-S级品'!$D$1:$AV$1=AE$1)*('白止-S级品'!$D$2:$AV$26)),0)+IFERROR(SUMPRODUCT(('乐容-S级品'!$A$4:$A$32=$B93)*('乐容-S级品'!$L$3:$CA$3=AE$1)*('乐容-S级品'!$L$4:$CA$32)),0)</f>
      </c>
      <c r="AF93" s="280">
        <f>IFERROR(SUMPRODUCT(('控温被PRO-S级品'!$B$2:$B$10=$B93)*('控温被PRO-S级品'!$E$1:$BE$1=AF$1)*('控温被PRO-S级品'!$E$2:$BE$10)),0)+IFERROR(SUMPRODUCT(('冬被-S级品'!$B$2:$B$10=$B93)*('冬被-S级品'!$E$1:$AW$1=AF$1)*('冬被-S级品'!$E$2:$AW$10)),0)+IFERROR(SUMPRODUCT(('白止-S级品'!$A$2:$A$26=$B93)*('白止-S级品'!$D$1:$AV$1=AF$1)*('白止-S级品'!$D$2:$AV$26)),0)+IFERROR(SUMPRODUCT(('乐容-S级品'!$A$4:$A$32=$B93)*('乐容-S级品'!$L$3:$CA$3=AF$1)*('乐容-S级品'!$L$4:$CA$32)),0)</f>
      </c>
      <c r="AG93" s="280">
        <f>IFERROR(SUMPRODUCT(('控温被PRO-S级品'!$B$2:$B$10=$B93)*('控温被PRO-S级品'!$E$1:$BE$1=AG$1)*('控温被PRO-S级品'!$E$2:$BE$10)),0)+IFERROR(SUMPRODUCT(('冬被-S级品'!$B$2:$B$10=$B93)*('冬被-S级品'!$E$1:$AW$1=AG$1)*('冬被-S级品'!$E$2:$AW$10)),0)+IFERROR(SUMPRODUCT(('白止-S级品'!$A$2:$A$26=$B93)*('白止-S级品'!$D$1:$AV$1=AG$1)*('白止-S级品'!$D$2:$AV$26)),0)+IFERROR(SUMPRODUCT(('乐容-S级品'!$A$4:$A$32=$B93)*('乐容-S级品'!$L$3:$CA$3=AG$1)*('乐容-S级品'!$L$4:$CA$32)),0)</f>
      </c>
      <c r="AH93" s="280">
        <f>IFERROR(SUMPRODUCT(('控温被PRO-S级品'!$B$2:$B$10=$B93)*('控温被PRO-S级品'!$E$1:$BE$1=AH$1)*('控温被PRO-S级品'!$E$2:$BE$10)),0)+IFERROR(SUMPRODUCT(('冬被-S级品'!$B$2:$B$10=$B93)*('冬被-S级品'!$E$1:$AW$1=AH$1)*('冬被-S级品'!$E$2:$AW$10)),0)+IFERROR(SUMPRODUCT(('白止-S级品'!$A$2:$A$26=$B93)*('白止-S级品'!$D$1:$AV$1=AH$1)*('白止-S级品'!$D$2:$AV$26)),0)+IFERROR(SUMPRODUCT(('乐容-S级品'!$A$4:$A$32=$B93)*('乐容-S级品'!$L$3:$CA$3=AH$1)*('乐容-S级品'!$L$4:$CA$32)),0)</f>
      </c>
      <c r="AI93" s="280">
        <f>IFERROR(SUMPRODUCT(('控温被PRO-S级品'!$B$2:$B$10=$B93)*('控温被PRO-S级品'!$E$1:$BE$1=AI$1)*('控温被PRO-S级品'!$E$2:$BE$10)),0)+IFERROR(SUMPRODUCT(('冬被-S级品'!$B$2:$B$10=$B93)*('冬被-S级品'!$E$1:$AW$1=AI$1)*('冬被-S级品'!$E$2:$AW$10)),0)+IFERROR(SUMPRODUCT(('白止-S级品'!$A$2:$A$26=$B93)*('白止-S级品'!$D$1:$AV$1=AI$1)*('白止-S级品'!$D$2:$AV$26)),0)+IFERROR(SUMPRODUCT(('乐容-S级品'!$A$4:$A$32=$B93)*('乐容-S级品'!$L$3:$CA$3=AI$1)*('乐容-S级品'!$L$4:$CA$32)),0)</f>
      </c>
      <c r="AJ93" s="280">
        <f>IFERROR(SUMPRODUCT(('控温被PRO-S级品'!$B$2:$B$10=$B93)*('控温被PRO-S级品'!$E$1:$BE$1=AJ$1)*('控温被PRO-S级品'!$E$2:$BE$10)),0)+IFERROR(SUMPRODUCT(('冬被-S级品'!$B$2:$B$10=$B93)*('冬被-S级品'!$E$1:$AW$1=AJ$1)*('冬被-S级品'!$E$2:$AW$10)),0)+IFERROR(SUMPRODUCT(('白止-S级品'!$A$2:$A$26=$B93)*('白止-S级品'!$D$1:$AV$1=AJ$1)*('白止-S级品'!$D$2:$AV$26)),0)+IFERROR(SUMPRODUCT(('乐容-S级品'!$A$4:$A$32=$B93)*('乐容-S级品'!$L$3:$CA$3=AJ$1)*('乐容-S级品'!$L$4:$CA$32)),0)</f>
      </c>
      <c r="AK93" s="280">
        <f>IFERROR(SUMPRODUCT(('控温被PRO-S级品'!$B$2:$B$10=$B93)*('控温被PRO-S级品'!$E$1:$BE$1=AK$1)*('控温被PRO-S级品'!$E$2:$BE$10)),0)+IFERROR(SUMPRODUCT(('冬被-S级品'!$B$2:$B$10=$B93)*('冬被-S级品'!$E$1:$AW$1=AK$1)*('冬被-S级品'!$E$2:$AW$10)),0)+IFERROR(SUMPRODUCT(('白止-S级品'!$A$2:$A$26=$B93)*('白止-S级品'!$D$1:$AV$1=AK$1)*('白止-S级品'!$D$2:$AV$26)),0)+IFERROR(SUMPRODUCT(('乐容-S级品'!$A$4:$A$32=$B93)*('乐容-S级品'!$L$3:$CA$3=AK$1)*('乐容-S级品'!$L$4:$CA$32)),0)</f>
      </c>
      <c r="AL93" s="280">
        <f>IFERROR(SUMPRODUCT(('控温被PRO-S级品'!$B$2:$B$10=$B93)*('控温被PRO-S级品'!$E$1:$BE$1=AL$1)*('控温被PRO-S级品'!$E$2:$BE$10)),0)+IFERROR(SUMPRODUCT(('冬被-S级品'!$B$2:$B$10=$B93)*('冬被-S级品'!$E$1:$AW$1=AL$1)*('冬被-S级品'!$E$2:$AW$10)),0)+IFERROR(SUMPRODUCT(('白止-S级品'!$A$2:$A$26=$B93)*('白止-S级品'!$D$1:$AV$1=AL$1)*('白止-S级品'!$D$2:$AV$26)),0)+IFERROR(SUMPRODUCT(('乐容-S级品'!$A$4:$A$32=$B93)*('乐容-S级品'!$L$3:$CA$3=AL$1)*('乐容-S级品'!$L$4:$CA$32)),0)</f>
      </c>
      <c r="AM93" s="280">
        <f>IFERROR(SUMPRODUCT(('控温被PRO-S级品'!$B$2:$B$10=$B93)*('控温被PRO-S级品'!$E$1:$BE$1=AM$1)*('控温被PRO-S级品'!$E$2:$BE$10)),0)+IFERROR(SUMPRODUCT(('冬被-S级品'!$B$2:$B$10=$B93)*('冬被-S级品'!$E$1:$AW$1=AM$1)*('冬被-S级品'!$E$2:$AW$10)),0)+IFERROR(SUMPRODUCT(('白止-S级品'!$A$2:$A$26=$B93)*('白止-S级品'!$D$1:$AV$1=AM$1)*('白止-S级品'!$D$2:$AV$26)),0)+IFERROR(SUMPRODUCT(('乐容-S级品'!$A$4:$A$32=$B93)*('乐容-S级品'!$L$3:$CA$3=AM$1)*('乐容-S级品'!$L$4:$CA$32)),0)</f>
      </c>
      <c r="AN93" s="280">
        <f>IFERROR(SUMPRODUCT(('控温被PRO-S级品'!$B$2:$B$10=$B93)*('控温被PRO-S级品'!$E$1:$BE$1=AN$1)*('控温被PRO-S级品'!$E$2:$BE$10)),0)+IFERROR(SUMPRODUCT(('冬被-S级品'!$B$2:$B$10=$B93)*('冬被-S级品'!$E$1:$AW$1=AN$1)*('冬被-S级品'!$E$2:$AW$10)),0)+IFERROR(SUMPRODUCT(('白止-S级品'!$A$2:$A$26=$B93)*('白止-S级品'!$D$1:$AV$1=AN$1)*('白止-S级品'!$D$2:$AV$26)),0)+IFERROR(SUMPRODUCT(('乐容-S级品'!$A$4:$A$32=$B93)*('乐容-S级品'!$L$3:$CA$3=AN$1)*('乐容-S级品'!$L$4:$CA$32)),0)</f>
      </c>
      <c r="AO93" s="280">
        <f>IFERROR(SUMPRODUCT(('控温被PRO-S级品'!$B$2:$B$10=$B93)*('控温被PRO-S级品'!$E$1:$BE$1=AO$1)*('控温被PRO-S级品'!$E$2:$BE$10)),0)+IFERROR(SUMPRODUCT(('冬被-S级品'!$B$2:$B$10=$B93)*('冬被-S级品'!$E$1:$AW$1=AO$1)*('冬被-S级品'!$E$2:$AW$10)),0)+IFERROR(SUMPRODUCT(('白止-S级品'!$A$2:$A$26=$B93)*('白止-S级品'!$D$1:$AV$1=AO$1)*('白止-S级品'!$D$2:$AV$26)),0)+IFERROR(SUMPRODUCT(('乐容-S级品'!$A$4:$A$32=$B93)*('乐容-S级品'!$L$3:$CA$3=AO$1)*('乐容-S级品'!$L$4:$CA$32)),0)</f>
      </c>
      <c r="AP93" s="280">
        <f>IFERROR(SUMPRODUCT(('控温被PRO-S级品'!$B$2:$B$10=$B93)*('控温被PRO-S级品'!$E$1:$BE$1=AP$1)*('控温被PRO-S级品'!$E$2:$BE$10)),0)+IFERROR(SUMPRODUCT(('冬被-S级品'!$B$2:$B$10=$B93)*('冬被-S级品'!$E$1:$AW$1=AP$1)*('冬被-S级品'!$E$2:$AW$10)),0)+IFERROR(SUMPRODUCT(('白止-S级品'!$A$2:$A$26=$B93)*('白止-S级品'!$D$1:$AV$1=AP$1)*('白止-S级品'!$D$2:$AV$26)),0)+IFERROR(SUMPRODUCT(('乐容-S级品'!$A$4:$A$32=$B93)*('乐容-S级品'!$L$3:$CA$3=AP$1)*('乐容-S级品'!$L$4:$CA$32)),0)</f>
      </c>
      <c r="AQ93" s="280">
        <f>IFERROR(SUMPRODUCT(('控温被PRO-S级品'!$B$2:$B$10=$B93)*('控温被PRO-S级品'!$E$1:$BE$1=AQ$1)*('控温被PRO-S级品'!$E$2:$BE$10)),0)+IFERROR(SUMPRODUCT(('冬被-S级品'!$B$2:$B$10=$B93)*('冬被-S级品'!$E$1:$AW$1=AQ$1)*('冬被-S级品'!$E$2:$AW$10)),0)+IFERROR(SUMPRODUCT(('白止-S级品'!$A$2:$A$26=$B93)*('白止-S级品'!$D$1:$AV$1=AQ$1)*('白止-S级品'!$D$2:$AV$26)),0)+IFERROR(SUMPRODUCT(('乐容-S级品'!$A$4:$A$32=$B93)*('乐容-S级品'!$L$3:$CA$3=AQ$1)*('乐容-S级品'!$L$4:$CA$32)),0)</f>
      </c>
      <c r="AR93" s="280">
        <f>IFERROR(SUMPRODUCT(('控温被PRO-S级品'!$B$2:$B$10=$B93)*('控温被PRO-S级品'!$E$1:$BE$1=AR$1)*('控温被PRO-S级品'!$E$2:$BE$10)),0)+IFERROR(SUMPRODUCT(('冬被-S级品'!$B$2:$B$10=$B93)*('冬被-S级品'!$E$1:$AW$1=AR$1)*('冬被-S级品'!$E$2:$AW$10)),0)+IFERROR(SUMPRODUCT(('白止-S级品'!$A$2:$A$26=$B93)*('白止-S级品'!$D$1:$AV$1=AR$1)*('白止-S级品'!$D$2:$AV$26)),0)+IFERROR(SUMPRODUCT(('乐容-S级品'!$A$4:$A$32=$B93)*('乐容-S级品'!$L$3:$CA$3=AR$1)*('乐容-S级品'!$L$4:$CA$32)),0)</f>
      </c>
      <c r="AS93" s="280">
        <f>IFERROR(SUMPRODUCT(('控温被PRO-S级品'!$B$2:$B$10=$B93)*('控温被PRO-S级品'!$E$1:$BE$1=AS$1)*('控温被PRO-S级品'!$E$2:$BE$10)),0)+IFERROR(SUMPRODUCT(('冬被-S级品'!$B$2:$B$10=$B93)*('冬被-S级品'!$E$1:$AW$1=AS$1)*('冬被-S级品'!$E$2:$AW$10)),0)+IFERROR(SUMPRODUCT(('白止-S级品'!$A$2:$A$26=$B93)*('白止-S级品'!$D$1:$AV$1=AS$1)*('白止-S级品'!$D$2:$AV$26)),0)+IFERROR(SUMPRODUCT(('乐容-S级品'!$A$4:$A$32=$B93)*('乐容-S级品'!$L$3:$CA$3=AS$1)*('乐容-S级品'!$L$4:$CA$32)),0)</f>
      </c>
      <c r="AT93" s="280">
        <f>IFERROR(SUMPRODUCT(('控温被PRO-S级品'!$B$2:$B$10=$B93)*('控温被PRO-S级品'!$E$1:$BE$1=AT$1)*('控温被PRO-S级品'!$E$2:$BE$10)),0)+IFERROR(SUMPRODUCT(('冬被-S级品'!$B$2:$B$10=$B93)*('冬被-S级品'!$E$1:$AW$1=AT$1)*('冬被-S级品'!$E$2:$AW$10)),0)+IFERROR(SUMPRODUCT(('白止-S级品'!$A$2:$A$26=$B93)*('白止-S级品'!$D$1:$AV$1=AT$1)*('白止-S级品'!$D$2:$AV$26)),0)+IFERROR(SUMPRODUCT(('乐容-S级品'!$A$4:$A$32=$B93)*('乐容-S级品'!$L$3:$CA$3=AT$1)*('乐容-S级品'!$L$4:$CA$32)),0)</f>
      </c>
      <c r="AU93" s="280">
        <f>IFERROR(SUMPRODUCT(('控温被PRO-S级品'!$B$2:$B$10=$B93)*('控温被PRO-S级品'!$E$1:$BE$1=AU$1)*('控温被PRO-S级品'!$E$2:$BE$10)),0)+IFERROR(SUMPRODUCT(('冬被-S级品'!$B$2:$B$10=$B93)*('冬被-S级品'!$E$1:$AW$1=AU$1)*('冬被-S级品'!$E$2:$AW$10)),0)+IFERROR(SUMPRODUCT(('白止-S级品'!$A$2:$A$26=$B93)*('白止-S级品'!$D$1:$AV$1=AU$1)*('白止-S级品'!$D$2:$AV$26)),0)+IFERROR(SUMPRODUCT(('乐容-S级品'!$A$4:$A$32=$B93)*('乐容-S级品'!$L$3:$CA$3=AU$1)*('乐容-S级品'!$L$4:$CA$32)),0)</f>
      </c>
      <c r="AV93" s="280">
        <f>IFERROR(SUMPRODUCT(('控温被PRO-S级品'!$B$2:$B$10=$B93)*('控温被PRO-S级品'!$E$1:$BE$1=AV$1)*('控温被PRO-S级品'!$E$2:$BE$10)),0)+IFERROR(SUMPRODUCT(('冬被-S级品'!$B$2:$B$10=$B93)*('冬被-S级品'!$E$1:$AW$1=AV$1)*('冬被-S级品'!$E$2:$AW$10)),0)+IFERROR(SUMPRODUCT(('白止-S级品'!$A$2:$A$26=$B93)*('白止-S级品'!$D$1:$AV$1=AV$1)*('白止-S级品'!$D$2:$AV$26)),0)+IFERROR(SUMPRODUCT(('乐容-S级品'!$A$4:$A$32=$B93)*('乐容-S级品'!$L$3:$CA$3=AV$1)*('乐容-S级品'!$L$4:$CA$32)),0)</f>
      </c>
      <c r="AW93" s="280">
        <f>IFERROR(SUMPRODUCT(('控温被PRO-S级品'!$B$2:$B$10=$B93)*('控温被PRO-S级品'!$E$1:$BE$1=AW$1)*('控温被PRO-S级品'!$E$2:$BE$10)),0)+IFERROR(SUMPRODUCT(('冬被-S级品'!$B$2:$B$10=$B93)*('冬被-S级品'!$E$1:$AW$1=AW$1)*('冬被-S级品'!$E$2:$AW$10)),0)+IFERROR(SUMPRODUCT(('白止-S级品'!$A$2:$A$26=$B93)*('白止-S级品'!$D$1:$AV$1=AW$1)*('白止-S级品'!$D$2:$AV$26)),0)+IFERROR(SUMPRODUCT(('乐容-S级品'!$A$4:$A$32=$B93)*('乐容-S级品'!$L$3:$CA$3=AW$1)*('乐容-S级品'!$L$4:$CA$32)),0)</f>
      </c>
      <c r="AX93" s="280">
        <f>IFERROR(SUMPRODUCT(('控温被PRO-S级品'!$B$2:$B$10=$B93)*('控温被PRO-S级品'!$E$1:$BE$1=AX$1)*('控温被PRO-S级品'!$E$2:$BE$10)),0)+IFERROR(SUMPRODUCT(('冬被-S级品'!$B$2:$B$10=$B93)*('冬被-S级品'!$E$1:$AW$1=AX$1)*('冬被-S级品'!$E$2:$AW$10)),0)+IFERROR(SUMPRODUCT(('白止-S级品'!$A$2:$A$26=$B93)*('白止-S级品'!$D$1:$AV$1=AX$1)*('白止-S级品'!$D$2:$AV$26)),0)+IFERROR(SUMPRODUCT(('乐容-S级品'!$A$4:$A$32=$B93)*('乐容-S级品'!$L$3:$CA$3=AX$1)*('乐容-S级品'!$L$4:$CA$32)),0)</f>
      </c>
      <c r="AY93" s="280">
        <f>IFERROR(SUMPRODUCT(('控温被PRO-S级品'!$B$2:$B$10=$B93)*('控温被PRO-S级品'!$E$1:$BE$1=AY$1)*('控温被PRO-S级品'!$E$2:$BE$10)),0)+IFERROR(SUMPRODUCT(('冬被-S级品'!$B$2:$B$10=$B93)*('冬被-S级品'!$E$1:$AW$1=AY$1)*('冬被-S级品'!$E$2:$AW$10)),0)+IFERROR(SUMPRODUCT(('白止-S级品'!$A$2:$A$26=$B93)*('白止-S级品'!$D$1:$AV$1=AY$1)*('白止-S级品'!$D$2:$AV$26)),0)+IFERROR(SUMPRODUCT(('乐容-S级品'!$A$4:$A$32=$B93)*('乐容-S级品'!$L$3:$CA$3=AY$1)*('乐容-S级品'!$L$4:$CA$32)),0)</f>
      </c>
      <c r="AZ93" s="280">
        <f>IFERROR(SUMPRODUCT(('控温被PRO-S级品'!$B$2:$B$10=$B93)*('控温被PRO-S级品'!$E$1:$BE$1=AZ$1)*('控温被PRO-S级品'!$E$2:$BE$10)),0)+IFERROR(SUMPRODUCT(('冬被-S级品'!$B$2:$B$10=$B93)*('冬被-S级品'!$E$1:$AW$1=AZ$1)*('冬被-S级品'!$E$2:$AW$10)),0)+IFERROR(SUMPRODUCT(('白止-S级品'!$A$2:$A$26=$B93)*('白止-S级品'!$D$1:$AV$1=AZ$1)*('白止-S级品'!$D$2:$AV$26)),0)+IFERROR(SUMPRODUCT(('乐容-S级品'!$A$4:$A$32=$B93)*('乐容-S级品'!$L$3:$CA$3=AZ$1)*('乐容-S级品'!$L$4:$CA$32)),0)</f>
      </c>
      <c r="BA93" s="280">
        <f>IFERROR(SUMPRODUCT(('控温被PRO-S级品'!$B$2:$B$10=$B93)*('控温被PRO-S级品'!$E$1:$BE$1=BA$1)*('控温被PRO-S级品'!$E$2:$BE$10)),0)+IFERROR(SUMPRODUCT(('冬被-S级品'!$B$2:$B$10=$B93)*('冬被-S级品'!$E$1:$AW$1=BA$1)*('冬被-S级品'!$E$2:$AW$10)),0)+IFERROR(SUMPRODUCT(('白止-S级品'!$A$2:$A$26=$B93)*('白止-S级品'!$D$1:$AV$1=BA$1)*('白止-S级品'!$D$2:$AV$26)),0)+IFERROR(SUMPRODUCT(('乐容-S级品'!$A$4:$A$32=$B93)*('乐容-S级品'!$L$3:$CA$3=BA$1)*('乐容-S级品'!$L$4:$CA$32)),0)</f>
      </c>
      <c r="BB93" s="280">
        <f>IFERROR(SUMPRODUCT(('控温被PRO-S级品'!$B$2:$B$10=$B93)*('控温被PRO-S级品'!$E$1:$BE$1=BB$1)*('控温被PRO-S级品'!$E$2:$BE$10)),0)+IFERROR(SUMPRODUCT(('冬被-S级品'!$B$2:$B$10=$B93)*('冬被-S级品'!$E$1:$AW$1=BB$1)*('冬被-S级品'!$E$2:$AW$10)),0)+IFERROR(SUMPRODUCT(('白止-S级品'!$A$2:$A$26=$B93)*('白止-S级品'!$D$1:$AV$1=BB$1)*('白止-S级品'!$D$2:$AV$26)),0)+IFERROR(SUMPRODUCT(('乐容-S级品'!$A$4:$A$32=$B93)*('乐容-S级品'!$L$3:$CA$3=BB$1)*('乐容-S级品'!$L$4:$CA$32)),0)</f>
      </c>
      <c r="BC93" s="280">
        <f>IFERROR(SUMPRODUCT(('控温被PRO-S级品'!$B$2:$B$10=$B93)*('控温被PRO-S级品'!$E$1:$BE$1=BC$1)*('控温被PRO-S级品'!$E$2:$BE$10)),0)+IFERROR(SUMPRODUCT(('冬被-S级品'!$B$2:$B$10=$B93)*('冬被-S级品'!$E$1:$AW$1=BC$1)*('冬被-S级品'!$E$2:$AW$10)),0)+IFERROR(SUMPRODUCT(('白止-S级品'!$A$2:$A$26=$B93)*('白止-S级品'!$D$1:$AV$1=BC$1)*('白止-S级品'!$D$2:$AV$26)),0)+IFERROR(SUMPRODUCT(('乐容-S级品'!$A$4:$A$32=$B93)*('乐容-S级品'!$L$3:$CA$3=BC$1)*('乐容-S级品'!$L$4:$CA$32)),0)</f>
      </c>
      <c r="BD93" s="280">
        <f>IFERROR(SUMPRODUCT(('控温被PRO-S级品'!$B$2:$B$10=$B93)*('控温被PRO-S级品'!$E$1:$BE$1=BD$1)*('控温被PRO-S级品'!$E$2:$BE$10)),0)+IFERROR(SUMPRODUCT(('冬被-S级品'!$B$2:$B$10=$B93)*('冬被-S级品'!$E$1:$AW$1=BD$1)*('冬被-S级品'!$E$2:$AW$10)),0)+IFERROR(SUMPRODUCT(('白止-S级品'!$A$2:$A$26=$B93)*('白止-S级品'!$D$1:$AV$1=BD$1)*('白止-S级品'!$D$2:$AV$26)),0)+IFERROR(SUMPRODUCT(('乐容-S级品'!$A$4:$A$32=$B93)*('乐容-S级品'!$L$3:$CA$3=BD$1)*('乐容-S级品'!$L$4:$CA$32)),0)</f>
      </c>
      <c r="BE93" s="280">
        <f>IFERROR(SUMPRODUCT(('控温被PRO-S级品'!$B$2:$B$10=$B93)*('控温被PRO-S级品'!$E$1:$BE$1=BE$1)*('控温被PRO-S级品'!$E$2:$BE$10)),0)+IFERROR(SUMPRODUCT(('冬被-S级品'!$B$2:$B$10=$B93)*('冬被-S级品'!$E$1:$AW$1=BE$1)*('冬被-S级品'!$E$2:$AW$10)),0)+IFERROR(SUMPRODUCT(('白止-S级品'!$A$2:$A$26=$B93)*('白止-S级品'!$D$1:$AV$1=BE$1)*('白止-S级品'!$D$2:$AV$26)),0)+IFERROR(SUMPRODUCT(('乐容-S级品'!$A$4:$A$32=$B93)*('乐容-S级品'!$L$3:$CA$3=BE$1)*('乐容-S级品'!$L$4:$CA$32)),0)</f>
      </c>
      <c r="BF93" s="280">
        <f>IFERROR(SUMPRODUCT(('控温被PRO-S级品'!$B$2:$B$10=$B93)*('控温被PRO-S级品'!$E$1:$BE$1=BF$1)*('控温被PRO-S级品'!$E$2:$BE$10)),0)+IFERROR(SUMPRODUCT(('冬被-S级品'!$B$2:$B$10=$B93)*('冬被-S级品'!$E$1:$AW$1=BF$1)*('冬被-S级品'!$E$2:$AW$10)),0)+IFERROR(SUMPRODUCT(('白止-S级品'!$A$2:$A$26=$B93)*('白止-S级品'!$D$1:$AV$1=BF$1)*('白止-S级品'!$D$2:$AV$26)),0)+IFERROR(SUMPRODUCT(('乐容-S级品'!$A$4:$A$32=$B93)*('乐容-S级品'!$L$3:$CA$3=BF$1)*('乐容-S级品'!$L$4:$CA$32)),0)</f>
      </c>
      <c r="BG93" s="280">
        <f>IFERROR(SUMPRODUCT(('控温被PRO-S级品'!$B$2:$B$10=$B93)*('控温被PRO-S级品'!$E$1:$BE$1=BG$1)*('控温被PRO-S级品'!$E$2:$BE$10)),0)+IFERROR(SUMPRODUCT(('冬被-S级品'!$B$2:$B$10=$B93)*('冬被-S级品'!$E$1:$AW$1=BG$1)*('冬被-S级品'!$E$2:$AW$10)),0)+IFERROR(SUMPRODUCT(('白止-S级品'!$A$2:$A$26=$B93)*('白止-S级品'!$D$1:$AV$1=BG$1)*('白止-S级品'!$D$2:$AV$26)),0)+IFERROR(SUMPRODUCT(('乐容-S级品'!$A$4:$A$32=$B93)*('乐容-S级品'!$L$3:$CA$3=BG$1)*('乐容-S级品'!$L$4:$CA$32)),0)</f>
      </c>
      <c r="BH93" s="280">
        <f>IFERROR(SUMPRODUCT(('控温被PRO-S级品'!$B$2:$B$10=$B93)*('控温被PRO-S级品'!$E$1:$BE$1=BH$1)*('控温被PRO-S级品'!$E$2:$BE$10)),0)+IFERROR(SUMPRODUCT(('冬被-S级品'!$B$2:$B$10=$B93)*('冬被-S级品'!$E$1:$AW$1=BH$1)*('冬被-S级品'!$E$2:$AW$10)),0)+IFERROR(SUMPRODUCT(('白止-S级品'!$A$2:$A$26=$B93)*('白止-S级品'!$D$1:$AV$1=BH$1)*('白止-S级品'!$D$2:$AV$26)),0)+IFERROR(SUMPRODUCT(('乐容-S级品'!$A$4:$A$32=$B93)*('乐容-S级品'!$L$3:$CA$3=BH$1)*('乐容-S级品'!$L$4:$CA$32)),0)</f>
      </c>
      <c r="BI93" s="280">
        <f>IFERROR(SUMPRODUCT(('控温被PRO-S级品'!$B$2:$B$10=$B93)*('控温被PRO-S级品'!$E$1:$BE$1=BI$1)*('控温被PRO-S级品'!$E$2:$BE$10)),0)+IFERROR(SUMPRODUCT(('冬被-S级品'!$B$2:$B$10=$B93)*('冬被-S级品'!$E$1:$AW$1=BI$1)*('冬被-S级品'!$E$2:$AW$10)),0)+IFERROR(SUMPRODUCT(('白止-S级品'!$A$2:$A$26=$B93)*('白止-S级品'!$D$1:$AV$1=BI$1)*('白止-S级品'!$D$2:$AV$26)),0)+IFERROR(SUMPRODUCT(('乐容-S级品'!$A$4:$A$32=$B93)*('乐容-S级品'!$L$3:$CA$3=BI$1)*('乐容-S级品'!$L$4:$CA$32)),0)</f>
      </c>
      <c r="BJ93" s="280">
        <f>IFERROR(SUMPRODUCT(('控温被PRO-S级品'!$B$2:$B$10=$B93)*('控温被PRO-S级品'!$E$1:$BE$1=BJ$1)*('控温被PRO-S级品'!$E$2:$BE$10)),0)+IFERROR(SUMPRODUCT(('冬被-S级品'!$B$2:$B$10=$B93)*('冬被-S级品'!$E$1:$AW$1=BJ$1)*('冬被-S级品'!$E$2:$AW$10)),0)+IFERROR(SUMPRODUCT(('白止-S级品'!$A$2:$A$26=$B93)*('白止-S级品'!$D$1:$AV$1=BJ$1)*('白止-S级品'!$D$2:$AV$26)),0)+IFERROR(SUMPRODUCT(('乐容-S级品'!$A$4:$A$32=$B93)*('乐容-S级品'!$L$3:$CA$3=BJ$1)*('乐容-S级品'!$L$4:$CA$32)),0)</f>
      </c>
      <c r="BK93" s="280">
        <f>IFERROR(SUMPRODUCT(('控温被PRO-S级品'!$B$2:$B$10=$B93)*('控温被PRO-S级品'!$E$1:$BE$1=BK$1)*('控温被PRO-S级品'!$E$2:$BE$10)),0)+IFERROR(SUMPRODUCT(('冬被-S级品'!$B$2:$B$10=$B93)*('冬被-S级品'!$E$1:$AW$1=BK$1)*('冬被-S级品'!$E$2:$AW$10)),0)+IFERROR(SUMPRODUCT(('白止-S级品'!$A$2:$A$26=$B93)*('白止-S级品'!$D$1:$AV$1=BK$1)*('白止-S级品'!$D$2:$AV$26)),0)+IFERROR(SUMPRODUCT(('乐容-S级品'!$A$4:$A$32=$B93)*('乐容-S级品'!$L$3:$CA$3=BK$1)*('乐容-S级品'!$L$4:$CA$32)),0)</f>
      </c>
      <c r="BL93" s="280">
        <f>IFERROR(SUMPRODUCT(('控温被PRO-S级品'!$B$2:$B$10=$B93)*('控温被PRO-S级品'!$E$1:$BE$1=BL$1)*('控温被PRO-S级品'!$E$2:$BE$10)),0)+IFERROR(SUMPRODUCT(('冬被-S级品'!$B$2:$B$10=$B93)*('冬被-S级品'!$E$1:$AW$1=BL$1)*('冬被-S级品'!$E$2:$AW$10)),0)+IFERROR(SUMPRODUCT(('白止-S级品'!$A$2:$A$26=$B93)*('白止-S级品'!$D$1:$AV$1=BL$1)*('白止-S级品'!$D$2:$AV$26)),0)+IFERROR(SUMPRODUCT(('乐容-S级品'!$A$4:$A$32=$B93)*('乐容-S级品'!$L$3:$CA$3=BL$1)*('乐容-S级品'!$L$4:$CA$32)),0)</f>
      </c>
      <c r="BM93" s="280">
        <f>IFERROR(SUMPRODUCT(('控温被PRO-S级品'!$B$2:$B$10=$B93)*('控温被PRO-S级品'!$E$1:$BE$1=BM$1)*('控温被PRO-S级品'!$E$2:$BE$10)),0)+IFERROR(SUMPRODUCT(('冬被-S级品'!$B$2:$B$10=$B93)*('冬被-S级品'!$E$1:$AW$1=BM$1)*('冬被-S级品'!$E$2:$AW$10)),0)+IFERROR(SUMPRODUCT(('白止-S级品'!$A$2:$A$26=$B93)*('白止-S级品'!$D$1:$AV$1=BM$1)*('白止-S级品'!$D$2:$AV$26)),0)+IFERROR(SUMPRODUCT(('乐容-S级品'!$A$4:$A$32=$B93)*('乐容-S级品'!$L$3:$CA$3=BM$1)*('乐容-S级品'!$L$4:$CA$32)),0)</f>
      </c>
      <c r="BN93" s="280">
        <f>IFERROR(SUMPRODUCT(('控温被PRO-S级品'!$B$2:$B$10=$B93)*('控温被PRO-S级品'!$E$1:$BE$1=BN$1)*('控温被PRO-S级品'!$E$2:$BE$10)),0)+IFERROR(SUMPRODUCT(('冬被-S级品'!$B$2:$B$10=$B93)*('冬被-S级品'!$E$1:$AW$1=BN$1)*('冬被-S级品'!$E$2:$AW$10)),0)+IFERROR(SUMPRODUCT(('白止-S级品'!$A$2:$A$26=$B93)*('白止-S级品'!$D$1:$AV$1=BN$1)*('白止-S级品'!$D$2:$AV$26)),0)+IFERROR(SUMPRODUCT(('乐容-S级品'!$A$4:$A$32=$B93)*('乐容-S级品'!$L$3:$CA$3=BN$1)*('乐容-S级品'!$L$4:$CA$32)),0)</f>
      </c>
      <c r="BO93" s="280">
        <f>IFERROR(SUMPRODUCT(('控温被PRO-S级品'!$B$2:$B$10=$B93)*('控温被PRO-S级品'!$E$1:$BE$1=BO$1)*('控温被PRO-S级品'!$E$2:$BE$10)),0)+IFERROR(SUMPRODUCT(('冬被-S级品'!$B$2:$B$10=$B93)*('冬被-S级品'!$E$1:$AW$1=BO$1)*('冬被-S级品'!$E$2:$AW$10)),0)+IFERROR(SUMPRODUCT(('白止-S级品'!$A$2:$A$26=$B93)*('白止-S级品'!$D$1:$AV$1=BO$1)*('白止-S级品'!$D$2:$AV$26)),0)+IFERROR(SUMPRODUCT(('乐容-S级品'!$A$4:$A$32=$B93)*('乐容-S级品'!$L$3:$CA$3=BO$1)*('乐容-S级品'!$L$4:$CA$32)),0)</f>
      </c>
      <c r="BP93" s="280">
        <f>IFERROR(SUMPRODUCT(('控温被PRO-S级品'!$B$2:$B$10=$B93)*('控温被PRO-S级品'!$E$1:$BE$1=BP$1)*('控温被PRO-S级品'!$E$2:$BE$10)),0)+IFERROR(SUMPRODUCT(('冬被-S级品'!$B$2:$B$10=$B93)*('冬被-S级品'!$E$1:$AW$1=BP$1)*('冬被-S级品'!$E$2:$AW$10)),0)+IFERROR(SUMPRODUCT(('白止-S级品'!$A$2:$A$26=$B93)*('白止-S级品'!$D$1:$AV$1=BP$1)*('白止-S级品'!$D$2:$AV$26)),0)+IFERROR(SUMPRODUCT(('乐容-S级品'!$A$4:$A$32=$B93)*('乐容-S级品'!$L$3:$CA$3=BP$1)*('乐容-S级品'!$L$4:$CA$32)),0)</f>
      </c>
      <c r="BQ93" s="280">
        <f>IFERROR(SUMPRODUCT(('控温被PRO-S级品'!$B$2:$B$10=$B93)*('控温被PRO-S级品'!$E$1:$BE$1=BQ$1)*('控温被PRO-S级品'!$E$2:$BE$10)),0)+IFERROR(SUMPRODUCT(('冬被-S级品'!$B$2:$B$10=$B93)*('冬被-S级品'!$E$1:$AW$1=BQ$1)*('冬被-S级品'!$E$2:$AW$10)),0)+IFERROR(SUMPRODUCT(('白止-S级品'!$A$2:$A$26=$B93)*('白止-S级品'!$D$1:$AV$1=BQ$1)*('白止-S级品'!$D$2:$AV$26)),0)+IFERROR(SUMPRODUCT(('乐容-S级品'!$A$4:$A$32=$B93)*('乐容-S级品'!$L$3:$CA$3=BQ$1)*('乐容-S级品'!$L$4:$CA$32)),0)</f>
      </c>
      <c r="BR93" s="280">
        <f>IFERROR(SUMPRODUCT(('控温被PRO-S级品'!$B$2:$B$10=$B93)*('控温被PRO-S级品'!$E$1:$BE$1=BR$1)*('控温被PRO-S级品'!$E$2:$BE$10)),0)+IFERROR(SUMPRODUCT(('冬被-S级品'!$B$2:$B$10=$B93)*('冬被-S级品'!$E$1:$AW$1=BR$1)*('冬被-S级品'!$E$2:$AW$10)),0)+IFERROR(SUMPRODUCT(('白止-S级品'!$A$2:$A$26=$B93)*('白止-S级品'!$D$1:$AV$1=BR$1)*('白止-S级品'!$D$2:$AV$26)),0)+IFERROR(SUMPRODUCT(('乐容-S级品'!$A$4:$A$32=$B93)*('乐容-S级品'!$L$3:$CA$3=BR$1)*('乐容-S级品'!$L$4:$CA$32)),0)</f>
      </c>
      <c r="BS93" s="280">
        <f>IFERROR(SUMPRODUCT(('控温被PRO-S级品'!$B$2:$B$10=$B93)*('控温被PRO-S级品'!$E$1:$BE$1=BS$1)*('控温被PRO-S级品'!$E$2:$BE$10)),0)+IFERROR(SUMPRODUCT(('冬被-S级品'!$B$2:$B$10=$B93)*('冬被-S级品'!$E$1:$AW$1=BS$1)*('冬被-S级品'!$E$2:$AW$10)),0)+IFERROR(SUMPRODUCT(('白止-S级品'!$A$2:$A$26=$B93)*('白止-S级品'!$D$1:$AV$1=BS$1)*('白止-S级品'!$D$2:$AV$26)),0)+IFERROR(SUMPRODUCT(('乐容-S级品'!$A$4:$A$32=$B93)*('乐容-S级品'!$L$3:$CA$3=BS$1)*('乐容-S级品'!$L$4:$CA$32)),0)</f>
      </c>
      <c r="BT93" s="280">
        <f>IFERROR(SUMPRODUCT(('控温被PRO-S级品'!$B$2:$B$10=$B93)*('控温被PRO-S级品'!$E$1:$BE$1=BT$1)*('控温被PRO-S级品'!$E$2:$BE$10)),0)+IFERROR(SUMPRODUCT(('冬被-S级品'!$B$2:$B$10=$B93)*('冬被-S级品'!$E$1:$AW$1=BT$1)*('冬被-S级品'!$E$2:$AW$10)),0)+IFERROR(SUMPRODUCT(('白止-S级品'!$A$2:$A$26=$B93)*('白止-S级品'!$D$1:$AV$1=BT$1)*('白止-S级品'!$D$2:$AV$26)),0)+IFERROR(SUMPRODUCT(('乐容-S级品'!$A$4:$A$32=$B93)*('乐容-S级品'!$L$3:$CA$3=BT$1)*('乐容-S级品'!$L$4:$CA$32)),0)</f>
      </c>
      <c r="BU93" s="280">
        <f>IFERROR(SUMPRODUCT(('控温被PRO-S级品'!$B$2:$B$10=$B93)*('控温被PRO-S级品'!$E$1:$BE$1=BU$1)*('控温被PRO-S级品'!$E$2:$BE$10)),0)+IFERROR(SUMPRODUCT(('冬被-S级品'!$B$2:$B$10=$B93)*('冬被-S级品'!$E$1:$AW$1=BU$1)*('冬被-S级品'!$E$2:$AW$10)),0)+IFERROR(SUMPRODUCT(('白止-S级品'!$A$2:$A$26=$B93)*('白止-S级品'!$D$1:$AV$1=BU$1)*('白止-S级品'!$D$2:$AV$26)),0)+IFERROR(SUMPRODUCT(('乐容-S级品'!$A$4:$A$32=$B93)*('乐容-S级品'!$L$3:$CA$3=BU$1)*('乐容-S级品'!$L$4:$CA$32)),0)</f>
      </c>
      <c r="BV93" s="280">
        <f>IFERROR(SUMPRODUCT(('控温被PRO-S级品'!$B$2:$B$10=$B93)*('控温被PRO-S级品'!$E$1:$BE$1=BV$1)*('控温被PRO-S级品'!$E$2:$BE$10)),0)+IFERROR(SUMPRODUCT(('冬被-S级品'!$B$2:$B$10=$B93)*('冬被-S级品'!$E$1:$AW$1=BV$1)*('冬被-S级品'!$E$2:$AW$10)),0)+IFERROR(SUMPRODUCT(('白止-S级品'!$A$2:$A$26=$B93)*('白止-S级品'!$D$1:$AV$1=BV$1)*('白止-S级品'!$D$2:$AV$26)),0)+IFERROR(SUMPRODUCT(('乐容-S级品'!$A$4:$A$32=$B93)*('乐容-S级品'!$L$3:$CA$3=BV$1)*('乐容-S级品'!$L$4:$CA$32)),0)</f>
      </c>
      <c r="BW93" s="280">
        <f>IFERROR(SUMPRODUCT(('控温被PRO-S级品'!$B$2:$B$10=$B93)*('控温被PRO-S级品'!$E$1:$BE$1=BW$1)*('控温被PRO-S级品'!$E$2:$BE$10)),0)+IFERROR(SUMPRODUCT(('冬被-S级品'!$B$2:$B$10=$B93)*('冬被-S级品'!$E$1:$AW$1=BW$1)*('冬被-S级品'!$E$2:$AW$10)),0)+IFERROR(SUMPRODUCT(('白止-S级品'!$A$2:$A$26=$B93)*('白止-S级品'!$D$1:$AV$1=BW$1)*('白止-S级品'!$D$2:$AV$26)),0)+IFERROR(SUMPRODUCT(('乐容-S级品'!$A$4:$A$32=$B93)*('乐容-S级品'!$L$3:$CA$3=BW$1)*('乐容-S级品'!$L$4:$CA$32)),0)</f>
      </c>
      <c r="BX93" s="280">
        <f>IFERROR(SUMPRODUCT(('控温被PRO-S级品'!$B$2:$B$10=$B93)*('控温被PRO-S级品'!$E$1:$BE$1=BX$1)*('控温被PRO-S级品'!$E$2:$BE$10)),0)+IFERROR(SUMPRODUCT(('冬被-S级品'!$B$2:$B$10=$B93)*('冬被-S级品'!$E$1:$AW$1=BX$1)*('冬被-S级品'!$E$2:$AW$10)),0)+IFERROR(SUMPRODUCT(('白止-S级品'!$A$2:$A$26=$B93)*('白止-S级品'!$D$1:$AV$1=BX$1)*('白止-S级品'!$D$2:$AV$26)),0)+IFERROR(SUMPRODUCT(('乐容-S级品'!$A$4:$A$32=$B93)*('乐容-S级品'!$L$3:$CA$3=BX$1)*('乐容-S级品'!$L$4:$CA$32)),0)</f>
      </c>
      <c r="BY93" s="280">
        <f>IFERROR(SUMPRODUCT(('控温被PRO-S级品'!$B$2:$B$10=$B93)*('控温被PRO-S级品'!$E$1:$BE$1=BY$1)*('控温被PRO-S级品'!$E$2:$BE$10)),0)+IFERROR(SUMPRODUCT(('冬被-S级品'!$B$2:$B$10=$B93)*('冬被-S级品'!$E$1:$AW$1=BY$1)*('冬被-S级品'!$E$2:$AW$10)),0)+IFERROR(SUMPRODUCT(('白止-S级品'!$A$2:$A$26=$B93)*('白止-S级品'!$D$1:$AV$1=BY$1)*('白止-S级品'!$D$2:$AV$26)),0)+IFERROR(SUMPRODUCT(('乐容-S级品'!$A$4:$A$32=$B93)*('乐容-S级品'!$L$3:$CA$3=BY$1)*('乐容-S级品'!$L$4:$CA$32)),0)</f>
      </c>
      <c r="BZ93" s="280">
        <f>IFERROR(SUMPRODUCT(('控温被PRO-S级品'!$B$2:$B$10=$B93)*('控温被PRO-S级品'!$E$1:$BE$1=BZ$1)*('控温被PRO-S级品'!$E$2:$BE$10)),0)+IFERROR(SUMPRODUCT(('冬被-S级品'!$B$2:$B$10=$B93)*('冬被-S级品'!$E$1:$AW$1=BZ$1)*('冬被-S级品'!$E$2:$AW$10)),0)+IFERROR(SUMPRODUCT(('白止-S级品'!$A$2:$A$26=$B93)*('白止-S级品'!$D$1:$AV$1=BZ$1)*('白止-S级品'!$D$2:$AV$26)),0)+IFERROR(SUMPRODUCT(('乐容-S级品'!$A$4:$A$32=$B93)*('乐容-S级品'!$L$3:$CA$3=BZ$1)*('乐容-S级品'!$L$4:$CA$32)),0)</f>
      </c>
      <c r="CA93" s="280">
        <f>IFERROR(SUMPRODUCT(('控温被PRO-S级品'!$B$2:$B$10=$B93)*('控温被PRO-S级品'!$E$1:$BE$1=CA$1)*('控温被PRO-S级品'!$E$2:$BE$10)),0)+IFERROR(SUMPRODUCT(('冬被-S级品'!$B$2:$B$10=$B93)*('冬被-S级品'!$E$1:$AW$1=CA$1)*('冬被-S级品'!$E$2:$AW$10)),0)+IFERROR(SUMPRODUCT(('白止-S级品'!$A$2:$A$26=$B93)*('白止-S级品'!$D$1:$AV$1=CA$1)*('白止-S级品'!$D$2:$AV$26)),0)+IFERROR(SUMPRODUCT(('乐容-S级品'!$A$4:$A$32=$B93)*('乐容-S级品'!$L$3:$CA$3=CA$1)*('乐容-S级品'!$L$4:$CA$32)),0)</f>
      </c>
      <c r="CB93" s="280">
        <f>IFERROR(SUMPRODUCT(('控温被PRO-S级品'!$B$2:$B$10=$B93)*('控温被PRO-S级品'!$E$1:$BE$1=CB$1)*('控温被PRO-S级品'!$E$2:$BE$10)),0)+IFERROR(SUMPRODUCT(('冬被-S级品'!$B$2:$B$10=$B93)*('冬被-S级品'!$E$1:$AW$1=CB$1)*('冬被-S级品'!$E$2:$AW$10)),0)+IFERROR(SUMPRODUCT(('白止-S级品'!$A$2:$A$26=$B93)*('白止-S级品'!$D$1:$AV$1=CB$1)*('白止-S级品'!$D$2:$AV$26)),0)+IFERROR(SUMPRODUCT(('乐容-S级品'!$A$4:$A$32=$B93)*('乐容-S级品'!$L$3:$CA$3=CB$1)*('乐容-S级品'!$L$4:$CA$32)),0)</f>
      </c>
      <c r="CC93" s="280">
        <f>IFERROR(SUMPRODUCT(('控温被PRO-S级品'!$B$2:$B$10=$B93)*('控温被PRO-S级品'!$E$1:$BE$1=CC$1)*('控温被PRO-S级品'!$E$2:$BE$10)),0)+IFERROR(SUMPRODUCT(('冬被-S级品'!$B$2:$B$10=$B93)*('冬被-S级品'!$E$1:$AW$1=CC$1)*('冬被-S级品'!$E$2:$AW$10)),0)+IFERROR(SUMPRODUCT(('白止-S级品'!$A$2:$A$26=$B93)*('白止-S级品'!$D$1:$AV$1=CC$1)*('白止-S级品'!$D$2:$AV$26)),0)+IFERROR(SUMPRODUCT(('乐容-S级品'!$A$4:$A$32=$B93)*('乐容-S级品'!$L$3:$CA$3=CC$1)*('乐容-S级品'!$L$4:$CA$32)),0)</f>
      </c>
      <c r="CD93" s="280">
        <f>IFERROR(SUMPRODUCT(('控温被PRO-S级品'!$B$2:$B$10=$B93)*('控温被PRO-S级品'!$E$1:$BE$1=CD$1)*('控温被PRO-S级品'!$E$2:$BE$10)),0)+IFERROR(SUMPRODUCT(('冬被-S级品'!$B$2:$B$10=$B93)*('冬被-S级品'!$E$1:$AW$1=CD$1)*('冬被-S级品'!$E$2:$AW$10)),0)+IFERROR(SUMPRODUCT(('白止-S级品'!$A$2:$A$26=$B93)*('白止-S级品'!$D$1:$AV$1=CD$1)*('白止-S级品'!$D$2:$AV$26)),0)+IFERROR(SUMPRODUCT(('乐容-S级品'!$A$4:$A$32=$B93)*('乐容-S级品'!$L$3:$CA$3=CD$1)*('乐容-S级品'!$L$4:$CA$32)),0)</f>
      </c>
      <c r="CE93" s="280">
        <f>IFERROR(SUMPRODUCT(('控温被PRO-S级品'!$B$2:$B$10=$B93)*('控温被PRO-S级品'!$E$1:$BE$1=CE$1)*('控温被PRO-S级品'!$E$2:$BE$10)),0)+IFERROR(SUMPRODUCT(('冬被-S级品'!$B$2:$B$10=$B93)*('冬被-S级品'!$E$1:$AW$1=CE$1)*('冬被-S级品'!$E$2:$AW$10)),0)+IFERROR(SUMPRODUCT(('白止-S级品'!$A$2:$A$26=$B93)*('白止-S级品'!$D$1:$AV$1=CE$1)*('白止-S级品'!$D$2:$AV$26)),0)+IFERROR(SUMPRODUCT(('乐容-S级品'!$A$4:$A$32=$B93)*('乐容-S级品'!$L$3:$CA$3=CE$1)*('乐容-S级品'!$L$4:$CA$32)),0)</f>
      </c>
      <c r="CF93" s="280">
        <f>IFERROR(SUMPRODUCT(('控温被PRO-S级品'!$B$2:$B$10=$B93)*('控温被PRO-S级品'!$E$1:$BE$1=CF$1)*('控温被PRO-S级品'!$E$2:$BE$10)),0)+IFERROR(SUMPRODUCT(('冬被-S级品'!$B$2:$B$10=$B93)*('冬被-S级品'!$E$1:$AW$1=CF$1)*('冬被-S级品'!$E$2:$AW$10)),0)+IFERROR(SUMPRODUCT(('白止-S级品'!$A$2:$A$26=$B93)*('白止-S级品'!$D$1:$AV$1=CF$1)*('白止-S级品'!$D$2:$AV$26)),0)+IFERROR(SUMPRODUCT(('乐容-S级品'!$A$4:$A$32=$B93)*('乐容-S级品'!$L$3:$CA$3=CF$1)*('乐容-S级品'!$L$4:$CA$32)),0)</f>
      </c>
      <c r="CG93" s="280">
        <f>IFERROR(SUMPRODUCT(('控温被PRO-S级品'!$B$2:$B$10=$B93)*('控温被PRO-S级品'!$E$1:$BE$1=CG$1)*('控温被PRO-S级品'!$E$2:$BE$10)),0)+IFERROR(SUMPRODUCT(('冬被-S级品'!$B$2:$B$10=$B93)*('冬被-S级品'!$E$1:$AW$1=CG$1)*('冬被-S级品'!$E$2:$AW$10)),0)+IFERROR(SUMPRODUCT(('白止-S级品'!$A$2:$A$26=$B93)*('白止-S级品'!$D$1:$AV$1=CG$1)*('白止-S级品'!$D$2:$AV$26)),0)+IFERROR(SUMPRODUCT(('乐容-S级品'!$A$4:$A$32=$B93)*('乐容-S级品'!$L$3:$CA$3=CG$1)*('乐容-S级品'!$L$4:$CA$32)),0)</f>
      </c>
      <c r="CH93" s="280">
        <f>IFERROR(SUMPRODUCT(('控温被PRO-S级品'!$B$2:$B$10=$B93)*('控温被PRO-S级品'!$E$1:$BE$1=CH$1)*('控温被PRO-S级品'!$E$2:$BE$10)),0)+IFERROR(SUMPRODUCT(('冬被-S级品'!$B$2:$B$10=$B93)*('冬被-S级品'!$E$1:$AW$1=CH$1)*('冬被-S级品'!$E$2:$AW$10)),0)+IFERROR(SUMPRODUCT(('白止-S级品'!$A$2:$A$26=$B93)*('白止-S级品'!$D$1:$AV$1=CH$1)*('白止-S级品'!$D$2:$AV$26)),0)+IFERROR(SUMPRODUCT(('乐容-S级品'!$A$4:$A$32=$B93)*('乐容-S级品'!$L$3:$CA$3=CH$1)*('乐容-S级品'!$L$4:$CA$32)),0)</f>
      </c>
      <c r="CI93" s="280">
        <f>IFERROR(SUMPRODUCT(('控温被PRO-S级品'!$B$2:$B$10=$B93)*('控温被PRO-S级品'!$E$1:$BE$1=CI$1)*('控温被PRO-S级品'!$E$2:$BE$10)),0)+IFERROR(SUMPRODUCT(('冬被-S级品'!$B$2:$B$10=$B93)*('冬被-S级品'!$E$1:$AW$1=CI$1)*('冬被-S级品'!$E$2:$AW$10)),0)+IFERROR(SUMPRODUCT(('白止-S级品'!$A$2:$A$26=$B93)*('白止-S级品'!$D$1:$AV$1=CI$1)*('白止-S级品'!$D$2:$AV$26)),0)+IFERROR(SUMPRODUCT(('乐容-S级品'!$A$4:$A$32=$B93)*('乐容-S级品'!$L$3:$CA$3=CI$1)*('乐容-S级品'!$L$4:$CA$32)),0)</f>
      </c>
      <c r="CJ93" s="280">
        <f>IFERROR(SUMPRODUCT(('控温被PRO-S级品'!$B$2:$B$10=$B93)*('控温被PRO-S级品'!$E$1:$BE$1=CJ$1)*('控温被PRO-S级品'!$E$2:$BE$10)),0)+IFERROR(SUMPRODUCT(('冬被-S级品'!$B$2:$B$10=$B93)*('冬被-S级品'!$E$1:$AW$1=CJ$1)*('冬被-S级品'!$E$2:$AW$10)),0)+IFERROR(SUMPRODUCT(('白止-S级品'!$A$2:$A$26=$B93)*('白止-S级品'!$D$1:$AV$1=CJ$1)*('白止-S级品'!$D$2:$AV$26)),0)+IFERROR(SUMPRODUCT(('乐容-S级品'!$A$4:$A$32=$B93)*('乐容-S级品'!$L$3:$CA$3=CJ$1)*('乐容-S级品'!$L$4:$CA$32)),0)</f>
      </c>
      <c r="CK93" s="280">
        <f>IFERROR(SUMPRODUCT(('控温被PRO-S级品'!$B$2:$B$10=$B93)*('控温被PRO-S级品'!$E$1:$BE$1=CK$1)*('控温被PRO-S级品'!$E$2:$BE$10)),0)+IFERROR(SUMPRODUCT(('冬被-S级品'!$B$2:$B$10=$B93)*('冬被-S级品'!$E$1:$AW$1=CK$1)*('冬被-S级品'!$E$2:$AW$10)),0)+IFERROR(SUMPRODUCT(('白止-S级品'!$A$2:$A$26=$B93)*('白止-S级品'!$D$1:$AV$1=CK$1)*('白止-S级品'!$D$2:$AV$26)),0)+IFERROR(SUMPRODUCT(('乐容-S级品'!$A$4:$A$32=$B93)*('乐容-S级品'!$L$3:$CA$3=CK$1)*('乐容-S级品'!$L$4:$CA$32)),0)</f>
      </c>
      <c r="CL93" s="280">
        <f>IFERROR(SUMPRODUCT(('控温被PRO-S级品'!$B$2:$B$10=$B93)*('控温被PRO-S级品'!$E$1:$BE$1=CL$1)*('控温被PRO-S级品'!$E$2:$BE$10)),0)+IFERROR(SUMPRODUCT(('冬被-S级品'!$B$2:$B$10=$B93)*('冬被-S级品'!$E$1:$AW$1=CL$1)*('冬被-S级品'!$E$2:$AW$10)),0)+IFERROR(SUMPRODUCT(('白止-S级品'!$A$2:$A$26=$B93)*('白止-S级品'!$D$1:$AV$1=CL$1)*('白止-S级品'!$D$2:$AV$26)),0)+IFERROR(SUMPRODUCT(('乐容-S级品'!$A$4:$A$32=$B93)*('乐容-S级品'!$L$3:$CA$3=CL$1)*('乐容-S级品'!$L$4:$CA$32)),0)</f>
      </c>
      <c r="CM93" s="280">
        <f>IFERROR(SUMPRODUCT(('控温被PRO-S级品'!$B$2:$B$10=$B93)*('控温被PRO-S级品'!$E$1:$BE$1=CM$1)*('控温被PRO-S级品'!$E$2:$BE$10)),0)+IFERROR(SUMPRODUCT(('冬被-S级品'!$B$2:$B$10=$B93)*('冬被-S级品'!$E$1:$AW$1=CM$1)*('冬被-S级品'!$E$2:$AW$10)),0)+IFERROR(SUMPRODUCT(('白止-S级品'!$A$2:$A$26=$B93)*('白止-S级品'!$D$1:$AV$1=CM$1)*('白止-S级品'!$D$2:$AV$26)),0)+IFERROR(SUMPRODUCT(('乐容-S级品'!$A$4:$A$32=$B93)*('乐容-S级品'!$L$3:$CA$3=CM$1)*('乐容-S级品'!$L$4:$CA$32)),0)</f>
      </c>
      <c r="CN93" s="280">
        <f>IFERROR(SUMPRODUCT(('控温被PRO-S级品'!$B$2:$B$10=$B93)*('控温被PRO-S级品'!$E$1:$BE$1=CN$1)*('控温被PRO-S级品'!$E$2:$BE$10)),0)+IFERROR(SUMPRODUCT(('冬被-S级品'!$B$2:$B$10=$B93)*('冬被-S级品'!$E$1:$AW$1=CN$1)*('冬被-S级品'!$E$2:$AW$10)),0)+IFERROR(SUMPRODUCT(('白止-S级品'!$A$2:$A$26=$B93)*('白止-S级品'!$D$1:$AV$1=CN$1)*('白止-S级品'!$D$2:$AV$26)),0)+IFERROR(SUMPRODUCT(('乐容-S级品'!$A$4:$A$32=$B93)*('乐容-S级品'!$L$3:$CA$3=CN$1)*('乐容-S级品'!$L$4:$CA$32)),0)</f>
      </c>
      <c r="CO93" s="280">
        <f>IFERROR(SUMPRODUCT(('控温被PRO-S级品'!$B$2:$B$10=$B93)*('控温被PRO-S级品'!$E$1:$BE$1=CO$1)*('控温被PRO-S级品'!$E$2:$BE$10)),0)+IFERROR(SUMPRODUCT(('冬被-S级品'!$B$2:$B$10=$B93)*('冬被-S级品'!$E$1:$AW$1=CO$1)*('冬被-S级品'!$E$2:$AW$10)),0)+IFERROR(SUMPRODUCT(('白止-S级品'!$A$2:$A$26=$B93)*('白止-S级品'!$D$1:$AV$1=CO$1)*('白止-S级品'!$D$2:$AV$26)),0)+IFERROR(SUMPRODUCT(('乐容-S级品'!$A$4:$A$32=$B93)*('乐容-S级品'!$L$3:$CA$3=CO$1)*('乐容-S级品'!$L$4:$CA$32)),0)</f>
      </c>
      <c r="CP93" s="280">
        <f>IFERROR(SUMPRODUCT(('控温被PRO-S级品'!$B$2:$B$10=$B93)*('控温被PRO-S级品'!$E$1:$BE$1=CP$1)*('控温被PRO-S级品'!$E$2:$BE$10)),0)+IFERROR(SUMPRODUCT(('冬被-S级品'!$B$2:$B$10=$B93)*('冬被-S级品'!$E$1:$AW$1=CP$1)*('冬被-S级品'!$E$2:$AW$10)),0)+IFERROR(SUMPRODUCT(('白止-S级品'!$A$2:$A$26=$B93)*('白止-S级品'!$D$1:$AV$1=CP$1)*('白止-S级品'!$D$2:$AV$26)),0)+IFERROR(SUMPRODUCT(('乐容-S级品'!$A$4:$A$32=$B93)*('乐容-S级品'!$L$3:$CA$3=CP$1)*('乐容-S级品'!$L$4:$CA$32)),0)</f>
      </c>
      <c r="CQ93" s="280">
        <f>IFERROR(SUMPRODUCT(('控温被PRO-S级品'!$B$2:$B$10=$B93)*('控温被PRO-S级品'!$E$1:$BE$1=CQ$1)*('控温被PRO-S级品'!$E$2:$BE$10)),0)+IFERROR(SUMPRODUCT(('冬被-S级品'!$B$2:$B$10=$B93)*('冬被-S级品'!$E$1:$AW$1=CQ$1)*('冬被-S级品'!$E$2:$AW$10)),0)+IFERROR(SUMPRODUCT(('白止-S级品'!$A$2:$A$26=$B93)*('白止-S级品'!$D$1:$AV$1=CQ$1)*('白止-S级品'!$D$2:$AV$26)),0)+IFERROR(SUMPRODUCT(('乐容-S级品'!$A$4:$A$32=$B93)*('乐容-S级品'!$L$3:$CA$3=CQ$1)*('乐容-S级品'!$L$4:$CA$32)),0)</f>
      </c>
      <c r="CR93" s="280">
        <f>IFERROR(SUMPRODUCT(('控温被PRO-S级品'!$B$2:$B$10=$B93)*('控温被PRO-S级品'!$E$1:$BE$1=CR$1)*('控温被PRO-S级品'!$E$2:$BE$10)),0)+IFERROR(SUMPRODUCT(('冬被-S级品'!$B$2:$B$10=$B93)*('冬被-S级品'!$E$1:$AW$1=CR$1)*('冬被-S级品'!$E$2:$AW$10)),0)+IFERROR(SUMPRODUCT(('白止-S级品'!$A$2:$A$26=$B93)*('白止-S级品'!$D$1:$AV$1=CR$1)*('白止-S级品'!$D$2:$AV$26)),0)+IFERROR(SUMPRODUCT(('乐容-S级品'!$A$4:$A$32=$B93)*('乐容-S级品'!$L$3:$CA$3=CR$1)*('乐容-S级品'!$L$4:$CA$32)),0)</f>
      </c>
      <c r="CS93" s="280">
        <f>IFERROR(SUMPRODUCT(('控温被PRO-S级品'!$B$2:$B$10=$B93)*('控温被PRO-S级品'!$E$1:$BE$1=CS$1)*('控温被PRO-S级品'!$E$2:$BE$10)),0)+IFERROR(SUMPRODUCT(('冬被-S级品'!$B$2:$B$10=$B93)*('冬被-S级品'!$E$1:$AW$1=CS$1)*('冬被-S级品'!$E$2:$AW$10)),0)+IFERROR(SUMPRODUCT(('白止-S级品'!$A$2:$A$26=$B93)*('白止-S级品'!$D$1:$AV$1=CS$1)*('白止-S级品'!$D$2:$AV$26)),0)+IFERROR(SUMPRODUCT(('乐容-S级品'!$A$4:$A$32=$B93)*('乐容-S级品'!$L$3:$CA$3=CS$1)*('乐容-S级品'!$L$4:$CA$32)),0)</f>
      </c>
      <c r="CT93" s="280">
        <f>IFERROR(SUMPRODUCT(('控温被PRO-S级品'!$B$2:$B$10=$B93)*('控温被PRO-S级品'!$E$1:$BE$1=CT$1)*('控温被PRO-S级品'!$E$2:$BE$10)),0)+IFERROR(SUMPRODUCT(('冬被-S级品'!$B$2:$B$10=$B93)*('冬被-S级品'!$E$1:$AW$1=CT$1)*('冬被-S级品'!$E$2:$AW$10)),0)+IFERROR(SUMPRODUCT(('白止-S级品'!$A$2:$A$26=$B93)*('白止-S级品'!$D$1:$AV$1=CT$1)*('白止-S级品'!$D$2:$AV$26)),0)+IFERROR(SUMPRODUCT(('乐容-S级品'!$A$4:$A$32=$B93)*('乐容-S级品'!$L$3:$CA$3=CT$1)*('乐容-S级品'!$L$4:$CA$32)),0)</f>
      </c>
      <c r="CU93" s="280">
        <f>IFERROR(SUMPRODUCT(('控温被PRO-S级品'!$B$2:$B$10=$B93)*('控温被PRO-S级品'!$E$1:$BE$1=CU$1)*('控温被PRO-S级品'!$E$2:$BE$10)),0)+IFERROR(SUMPRODUCT(('冬被-S级品'!$B$2:$B$10=$B93)*('冬被-S级品'!$E$1:$AW$1=CU$1)*('冬被-S级品'!$E$2:$AW$10)),0)+IFERROR(SUMPRODUCT(('白止-S级品'!$A$2:$A$26=$B93)*('白止-S级品'!$D$1:$AV$1=CU$1)*('白止-S级品'!$D$2:$AV$26)),0)+IFERROR(SUMPRODUCT(('乐容-S级品'!$A$4:$A$32=$B93)*('乐容-S级品'!$L$3:$CA$3=CU$1)*('乐容-S级品'!$L$4:$CA$32)),0)</f>
      </c>
      <c r="CV93" s="280">
        <f>IFERROR(SUMPRODUCT(('控温被PRO-S级品'!$B$2:$B$10=$B93)*('控温被PRO-S级品'!$E$1:$BE$1=CV$1)*('控温被PRO-S级品'!$E$2:$BE$10)),0)+IFERROR(SUMPRODUCT(('冬被-S级品'!$B$2:$B$10=$B93)*('冬被-S级品'!$E$1:$AW$1=CV$1)*('冬被-S级品'!$E$2:$AW$10)),0)+IFERROR(SUMPRODUCT(('白止-S级品'!$A$2:$A$26=$B93)*('白止-S级品'!$D$1:$AV$1=CV$1)*('白止-S级品'!$D$2:$AV$26)),0)+IFERROR(SUMPRODUCT(('乐容-S级品'!$A$4:$A$32=$B93)*('乐容-S级品'!$L$3:$CA$3=CV$1)*('乐容-S级品'!$L$4:$CA$32)),0)</f>
      </c>
      <c r="CW93" s="280">
        <f>IFERROR(SUMPRODUCT(('控温被PRO-S级品'!$B$2:$B$10=$B93)*('控温被PRO-S级品'!$E$1:$BE$1=CW$1)*('控温被PRO-S级品'!$E$2:$BE$10)),0)+IFERROR(SUMPRODUCT(('冬被-S级品'!$B$2:$B$10=$B93)*('冬被-S级品'!$E$1:$AW$1=CW$1)*('冬被-S级品'!$E$2:$AW$10)),0)+IFERROR(SUMPRODUCT(('白止-S级品'!$A$2:$A$26=$B93)*('白止-S级品'!$D$1:$AV$1=CW$1)*('白止-S级品'!$D$2:$AV$26)),0)+IFERROR(SUMPRODUCT(('乐容-S级品'!$A$4:$A$32=$B93)*('乐容-S级品'!$L$3:$CA$3=CW$1)*('乐容-S级品'!$L$4:$CA$32)),0)</f>
      </c>
      <c r="CX93" s="280">
        <f>IFERROR(SUMPRODUCT(('控温被PRO-S级品'!$B$2:$B$10=$B93)*('控温被PRO-S级品'!$E$1:$BE$1=CX$1)*('控温被PRO-S级品'!$E$2:$BE$10)),0)+IFERROR(SUMPRODUCT(('冬被-S级品'!$B$2:$B$10=$B93)*('冬被-S级品'!$E$1:$AW$1=CX$1)*('冬被-S级品'!$E$2:$AW$10)),0)+IFERROR(SUMPRODUCT(('白止-S级品'!$A$2:$A$26=$B93)*('白止-S级品'!$D$1:$AV$1=CX$1)*('白止-S级品'!$D$2:$AV$26)),0)+IFERROR(SUMPRODUCT(('乐容-S级品'!$A$4:$A$32=$B93)*('乐容-S级品'!$L$3:$CA$3=CX$1)*('乐容-S级品'!$L$4:$CA$32)),0)</f>
      </c>
      <c r="CY93" s="280">
        <f>IFERROR(SUMPRODUCT(('控温被PRO-S级品'!$B$2:$B$10=$B93)*('控温被PRO-S级品'!$E$1:$BE$1=CY$1)*('控温被PRO-S级品'!$E$2:$BE$10)),0)+IFERROR(SUMPRODUCT(('冬被-S级品'!$B$2:$B$10=$B93)*('冬被-S级品'!$E$1:$AW$1=CY$1)*('冬被-S级品'!$E$2:$AW$10)),0)+IFERROR(SUMPRODUCT(('白止-S级品'!$A$2:$A$26=$B93)*('白止-S级品'!$D$1:$AV$1=CY$1)*('白止-S级品'!$D$2:$AV$26)),0)+IFERROR(SUMPRODUCT(('乐容-S级品'!$A$4:$A$32=$B93)*('乐容-S级品'!$L$3:$CA$3=CY$1)*('乐容-S级品'!$L$4:$CA$32)),0)</f>
      </c>
      <c r="CZ93" s="280">
        <f>IFERROR(SUMPRODUCT(('控温被PRO-S级品'!$B$2:$B$10=$B93)*('控温被PRO-S级品'!$E$1:$BE$1=CZ$1)*('控温被PRO-S级品'!$E$2:$BE$10)),0)+IFERROR(SUMPRODUCT(('冬被-S级品'!$B$2:$B$10=$B93)*('冬被-S级品'!$E$1:$AW$1=CZ$1)*('冬被-S级品'!$E$2:$AW$10)),0)+IFERROR(SUMPRODUCT(('白止-S级品'!$A$2:$A$26=$B93)*('白止-S级品'!$D$1:$AV$1=CZ$1)*('白止-S级品'!$D$2:$AV$26)),0)+IFERROR(SUMPRODUCT(('乐容-S级品'!$A$4:$A$32=$B93)*('乐容-S级品'!$L$3:$CA$3=CZ$1)*('乐容-S级品'!$L$4:$CA$32)),0)</f>
      </c>
      <c r="DA93" s="280">
        <f>IFERROR(SUMPRODUCT(('控温被PRO-S级品'!$B$2:$B$10=$B93)*('控温被PRO-S级品'!$E$1:$BE$1=DA$1)*('控温被PRO-S级品'!$E$2:$BE$10)),0)+IFERROR(SUMPRODUCT(('冬被-S级品'!$B$2:$B$10=$B93)*('冬被-S级品'!$E$1:$AW$1=DA$1)*('冬被-S级品'!$E$2:$AW$10)),0)+IFERROR(SUMPRODUCT(('白止-S级品'!$A$2:$A$26=$B93)*('白止-S级品'!$D$1:$AV$1=DA$1)*('白止-S级品'!$D$2:$AV$26)),0)+IFERROR(SUMPRODUCT(('乐容-S级品'!$A$4:$A$32=$B93)*('乐容-S级品'!$L$3:$CA$3=DA$1)*('乐容-S级品'!$L$4:$CA$32)),0)</f>
      </c>
      <c r="DB93" s="280">
        <f>IFERROR(SUMPRODUCT(('控温被PRO-S级品'!$B$2:$B$10=$B93)*('控温被PRO-S级品'!$E$1:$BE$1=DB$1)*('控温被PRO-S级品'!$E$2:$BE$10)),0)+IFERROR(SUMPRODUCT(('冬被-S级品'!$B$2:$B$10=$B93)*('冬被-S级品'!$E$1:$AW$1=DB$1)*('冬被-S级品'!$E$2:$AW$10)),0)+IFERROR(SUMPRODUCT(('白止-S级品'!$A$2:$A$26=$B93)*('白止-S级品'!$D$1:$AV$1=DB$1)*('白止-S级品'!$D$2:$AV$26)),0)+IFERROR(SUMPRODUCT(('乐容-S级品'!$A$4:$A$32=$B93)*('乐容-S级品'!$L$3:$CA$3=DB$1)*('乐容-S级品'!$L$4:$CA$32)),0)</f>
      </c>
      <c r="DC93" s="280">
        <f>IFERROR(SUMPRODUCT(('控温被PRO-S级品'!$B$2:$B$10=$B93)*('控温被PRO-S级品'!$E$1:$BE$1=DC$1)*('控温被PRO-S级品'!$E$2:$BE$10)),0)+IFERROR(SUMPRODUCT(('冬被-S级品'!$B$2:$B$10=$B93)*('冬被-S级品'!$E$1:$AW$1=DC$1)*('冬被-S级品'!$E$2:$AW$10)),0)+IFERROR(SUMPRODUCT(('白止-S级品'!$A$2:$A$26=$B93)*('白止-S级品'!$D$1:$AV$1=DC$1)*('白止-S级品'!$D$2:$AV$26)),0)+IFERROR(SUMPRODUCT(('乐容-S级品'!$A$4:$A$32=$B93)*('乐容-S级品'!$L$3:$CA$3=DC$1)*('乐容-S级品'!$L$4:$CA$32)),0)</f>
      </c>
      <c r="DD93" s="280">
        <f>IFERROR(SUMPRODUCT(('控温被PRO-S级品'!$B$2:$B$10=$B93)*('控温被PRO-S级品'!$E$1:$BE$1=DD$1)*('控温被PRO-S级品'!$E$2:$BE$10)),0)+IFERROR(SUMPRODUCT(('冬被-S级品'!$B$2:$B$10=$B93)*('冬被-S级品'!$E$1:$AW$1=DD$1)*('冬被-S级品'!$E$2:$AW$10)),0)+IFERROR(SUMPRODUCT(('白止-S级品'!$A$2:$A$26=$B93)*('白止-S级品'!$D$1:$AV$1=DD$1)*('白止-S级品'!$D$2:$AV$26)),0)+IFERROR(SUMPRODUCT(('乐容-S级品'!$A$4:$A$32=$B93)*('乐容-S级品'!$L$3:$CA$3=DD$1)*('乐容-S级品'!$L$4:$CA$32)),0)</f>
      </c>
      <c r="DE93" s="280">
        <f>IFERROR(SUMPRODUCT(('控温被PRO-S级品'!$B$2:$B$10=$B93)*('控温被PRO-S级品'!$E$1:$BE$1=DE$1)*('控温被PRO-S级品'!$E$2:$BE$10)),0)+IFERROR(SUMPRODUCT(('冬被-S级品'!$B$2:$B$10=$B93)*('冬被-S级品'!$E$1:$AW$1=DE$1)*('冬被-S级品'!$E$2:$AW$10)),0)+IFERROR(SUMPRODUCT(('白止-S级品'!$A$2:$A$26=$B93)*('白止-S级品'!$D$1:$AV$1=DE$1)*('白止-S级品'!$D$2:$AV$26)),0)+IFERROR(SUMPRODUCT(('乐容-S级品'!$A$4:$A$32=$B93)*('乐容-S级品'!$L$3:$CA$3=DE$1)*('乐容-S级品'!$L$4:$CA$32)),0)</f>
      </c>
      <c r="DF93" s="280">
        <f>IFERROR(SUMPRODUCT(('控温被PRO-S级品'!$B$2:$B$10=$B93)*('控温被PRO-S级品'!$E$1:$BE$1=DF$1)*('控温被PRO-S级品'!$E$2:$BE$10)),0)+IFERROR(SUMPRODUCT(('冬被-S级品'!$B$2:$B$10=$B93)*('冬被-S级品'!$E$1:$AW$1=DF$1)*('冬被-S级品'!$E$2:$AW$10)),0)+IFERROR(SUMPRODUCT(('白止-S级品'!$A$2:$A$26=$B93)*('白止-S级品'!$D$1:$AV$1=DF$1)*('白止-S级品'!$D$2:$AV$26)),0)+IFERROR(SUMPRODUCT(('乐容-S级品'!$A$4:$A$32=$B93)*('乐容-S级品'!$L$3:$CA$3=DF$1)*('乐容-S级品'!$L$4:$CA$32)),0)</f>
      </c>
      <c r="DG93" s="280">
        <f>IFERROR(SUMPRODUCT(('控温被PRO-S级品'!$B$2:$B$10=$B93)*('控温被PRO-S级品'!$E$1:$BE$1=DG$1)*('控温被PRO-S级品'!$E$2:$BE$10)),0)+IFERROR(SUMPRODUCT(('冬被-S级品'!$B$2:$B$10=$B93)*('冬被-S级品'!$E$1:$AW$1=DG$1)*('冬被-S级品'!$E$2:$AW$10)),0)+IFERROR(SUMPRODUCT(('白止-S级品'!$A$2:$A$26=$B93)*('白止-S级品'!$D$1:$AV$1=DG$1)*('白止-S级品'!$D$2:$AV$26)),0)+IFERROR(SUMPRODUCT(('乐容-S级品'!$A$4:$A$32=$B93)*('乐容-S级品'!$L$3:$CA$3=DG$1)*('乐容-S级品'!$L$4:$CA$32)),0)</f>
      </c>
      <c r="DH93" s="280">
        <f>IFERROR(SUMPRODUCT(('控温被PRO-S级品'!$B$2:$B$10=$B93)*('控温被PRO-S级品'!$E$1:$BE$1=DH$1)*('控温被PRO-S级品'!$E$2:$BE$10)),0)+IFERROR(SUMPRODUCT(('冬被-S级品'!$B$2:$B$10=$B93)*('冬被-S级品'!$E$1:$AW$1=DH$1)*('冬被-S级品'!$E$2:$AW$10)),0)+IFERROR(SUMPRODUCT(('白止-S级品'!$A$2:$A$26=$B93)*('白止-S级品'!$D$1:$AV$1=DH$1)*('白止-S级品'!$D$2:$AV$26)),0)+IFERROR(SUMPRODUCT(('乐容-S级品'!$A$4:$A$32=$B93)*('乐容-S级品'!$L$3:$CA$3=DH$1)*('乐容-S级品'!$L$4:$CA$32)),0)</f>
      </c>
      <c r="DI93" s="280">
        <f>IFERROR(SUMPRODUCT(('控温被PRO-S级品'!$B$2:$B$10=$B93)*('控温被PRO-S级品'!$E$1:$BE$1=DI$1)*('控温被PRO-S级品'!$E$2:$BE$10)),0)+IFERROR(SUMPRODUCT(('冬被-S级品'!$B$2:$B$10=$B93)*('冬被-S级品'!$E$1:$AW$1=DI$1)*('冬被-S级品'!$E$2:$AW$10)),0)+IFERROR(SUMPRODUCT(('白止-S级品'!$A$2:$A$26=$B93)*('白止-S级品'!$D$1:$AV$1=DI$1)*('白止-S级品'!$D$2:$AV$26)),0)+IFERROR(SUMPRODUCT(('乐容-S级品'!$A$4:$A$32=$B93)*('乐容-S级品'!$L$3:$CA$3=DI$1)*('乐容-S级品'!$L$4:$CA$32)),0)</f>
      </c>
      <c r="DJ93" s="280">
        <f>IFERROR(SUMPRODUCT(('控温被PRO-S级品'!$B$2:$B$10=$B93)*('控温被PRO-S级品'!$E$1:$BE$1=DJ$1)*('控温被PRO-S级品'!$E$2:$BE$10)),0)+IFERROR(SUMPRODUCT(('冬被-S级品'!$B$2:$B$10=$B93)*('冬被-S级品'!$E$1:$AW$1=DJ$1)*('冬被-S级品'!$E$2:$AW$10)),0)+IFERROR(SUMPRODUCT(('白止-S级品'!$A$2:$A$26=$B93)*('白止-S级品'!$D$1:$AV$1=DJ$1)*('白止-S级品'!$D$2:$AV$26)),0)+IFERROR(SUMPRODUCT(('乐容-S级品'!$A$4:$A$32=$B93)*('乐容-S级品'!$L$3:$CA$3=DJ$1)*('乐容-S级品'!$L$4:$CA$32)),0)</f>
      </c>
      <c r="DK93" s="280"/>
      <c r="DL93" s="280"/>
      <c r="DM93" s="280"/>
      <c r="DN93" s="280"/>
      <c r="DO93" s="280"/>
      <c r="DP93" s="280"/>
      <c r="DQ93" s="280"/>
      <c r="DR93" s="280"/>
      <c r="DS93" s="280"/>
      <c r="DT93" s="280"/>
      <c r="DU93" s="280"/>
      <c r="DV93" s="280"/>
      <c r="DW93" s="280">
        <f>VLOOKUP(B93,'系统编码规格'!A:C,3,FALSE)</f>
      </c>
      <c r="DX93" s="280"/>
      <c r="DY93" s="280"/>
      <c r="DZ93" s="280"/>
      <c r="EA93" s="280"/>
      <c r="EB93" s="280"/>
      <c r="EC93" s="280"/>
      <c r="ED93" s="280"/>
      <c r="EE93" s="280"/>
      <c r="EF93" s="280"/>
      <c r="EG93" s="280"/>
      <c r="EH93" s="280"/>
      <c r="EI93" s="280"/>
      <c r="EJ93" s="280"/>
      <c r="EK93" s="280"/>
      <c r="EL93" s="280"/>
      <c r="EM93" s="280"/>
      <c r="EN93" s="280"/>
      <c r="EO93" s="280"/>
      <c r="EP93" s="280"/>
      <c r="EQ93" s="280"/>
      <c r="ER93" s="280"/>
      <c r="ES93" s="280"/>
      <c r="ET93" s="280"/>
      <c r="EU93" s="280"/>
      <c r="EV93" s="280"/>
      <c r="EW93" s="280"/>
      <c r="EX93" s="280"/>
      <c r="EY93" s="280"/>
      <c r="EZ93" s="280"/>
      <c r="FA93" s="280"/>
      <c r="FB93" s="280"/>
      <c r="FC93" s="280"/>
      <c r="FD93" s="280"/>
      <c r="FE93" s="280"/>
      <c r="FF93" s="280"/>
      <c r="FG93" s="280"/>
      <c r="FH93" s="280"/>
      <c r="FI93" s="280"/>
      <c r="FJ93" s="280"/>
      <c r="FK93" s="280"/>
      <c r="FL93" s="280"/>
      <c r="FM93" s="280"/>
      <c r="FN93" s="280"/>
      <c r="FO93" s="280"/>
      <c r="FP93" s="280"/>
      <c r="FQ93" s="280"/>
      <c r="FR93" s="280"/>
      <c r="FS93" s="280"/>
      <c r="FT93" s="280"/>
      <c r="FU93" s="280"/>
      <c r="FV93" s="280"/>
      <c r="FW93" s="280"/>
      <c r="FX93" s="280"/>
      <c r="FY93" s="280"/>
      <c r="FZ93" s="280"/>
      <c r="GA93" s="280"/>
      <c r="GB93" s="280"/>
      <c r="GC93" s="280"/>
      <c r="GD93" s="280"/>
      <c r="GE93" s="280"/>
      <c r="GF93" s="280"/>
      <c r="GG93" s="280"/>
      <c r="GH93" s="280"/>
      <c r="GI93" s="280"/>
      <c r="GJ93" s="280"/>
      <c r="GK93" s="280"/>
      <c r="GL93" s="280"/>
      <c r="GM93" s="280"/>
      <c r="GN93" s="280"/>
      <c r="GO93" s="280"/>
      <c r="GP93" s="280"/>
      <c r="GQ93" s="280"/>
      <c r="GR93" s="280"/>
      <c r="GS93" s="280"/>
      <c r="GT93" s="280"/>
      <c r="GU93" s="280"/>
      <c r="GV93" s="280"/>
    </row>
    <row r="94">
      <c r="A94" s="309" t="str">
        <v>乐容</v>
      </c>
      <c r="B94" s="310" t="str">
        <v>12800026100123273</v>
      </c>
      <c r="C94" s="309" t="str">
        <v>亚朵星球 纯色全棉四件套 新色</v>
      </c>
      <c r="D94" s="309" t="str">
        <v>伯爵姜茶/1.8m-床单款</v>
      </c>
      <c r="E94">
        <f>SUM(F94:GX94)</f>
      </c>
      <c r="F94" s="280">
        <f>IFERROR(SUMPRODUCT(('控温被PRO-S级品'!$B$2:$B$10=$B94)*('控温被PRO-S级品'!$E$1:$BE$1=F$1)*('控温被PRO-S级品'!$E$2:$BE$10)),0)+IFERROR(SUMPRODUCT(('冬被-S级品'!$B$2:$B$10=$B94)*('冬被-S级品'!$E$1:$AW$1=F$1)*('冬被-S级品'!$E$2:$AW$10)),0)+IFERROR(SUMPRODUCT(('白止-S级品'!$A$2:$A$26=$B94)*('白止-S级品'!$D$1:$AV$1=F$1)*('白止-S级品'!$D$2:$AV$26)),0)+IFERROR(SUMPRODUCT(('乐容-S级品'!$A$4:$A$32=$B94)*('乐容-S级品'!$L$3:$CA$3=F$1)*('乐容-S级品'!$L$4:$CA$32)),0)</f>
      </c>
      <c r="G94" s="280">
        <f>IFERROR(SUMPRODUCT(('控温被PRO-S级品'!$B$2:$B$10=$B94)*('控温被PRO-S级品'!$E$1:$BE$1=G$1)*('控温被PRO-S级品'!$E$2:$BE$10)),0)+IFERROR(SUMPRODUCT(('冬被-S级品'!$B$2:$B$10=$B94)*('冬被-S级品'!$E$1:$AW$1=G$1)*('冬被-S级品'!$E$2:$AW$10)),0)+IFERROR(SUMPRODUCT(('白止-S级品'!$A$2:$A$26=$B94)*('白止-S级品'!$D$1:$AV$1=G$1)*('白止-S级品'!$D$2:$AV$26)),0)+IFERROR(SUMPRODUCT(('乐容-S级品'!$A$4:$A$32=$B94)*('乐容-S级品'!$L$3:$CA$3=G$1)*('乐容-S级品'!$L$4:$CA$32)),0)</f>
      </c>
      <c r="H94" s="280">
        <f>IFERROR(SUMPRODUCT(('控温被PRO-S级品'!$B$2:$B$10=$B94)*('控温被PRO-S级品'!$E$1:$BE$1=H$1)*('控温被PRO-S级品'!$E$2:$BE$10)),0)+IFERROR(SUMPRODUCT(('冬被-S级品'!$B$2:$B$10=$B94)*('冬被-S级品'!$E$1:$AW$1=H$1)*('冬被-S级品'!$E$2:$AW$10)),0)+IFERROR(SUMPRODUCT(('白止-S级品'!$A$2:$A$26=$B94)*('白止-S级品'!$D$1:$AV$1=H$1)*('白止-S级品'!$D$2:$AV$26)),0)+IFERROR(SUMPRODUCT(('乐容-S级品'!$A$4:$A$32=$B94)*('乐容-S级品'!$L$3:$CA$3=H$1)*('乐容-S级品'!$L$4:$CA$32)),0)</f>
      </c>
      <c r="I94" s="280">
        <f>IFERROR(SUMPRODUCT(('控温被PRO-S级品'!$B$2:$B$10=$B94)*('控温被PRO-S级品'!$E$1:$BE$1=I$1)*('控温被PRO-S级品'!$E$2:$BE$10)),0)+IFERROR(SUMPRODUCT(('冬被-S级品'!$B$2:$B$10=$B94)*('冬被-S级品'!$E$1:$AW$1=I$1)*('冬被-S级品'!$E$2:$AW$10)),0)+IFERROR(SUMPRODUCT(('白止-S级品'!$A$2:$A$26=$B94)*('白止-S级品'!$D$1:$AV$1=I$1)*('白止-S级品'!$D$2:$AV$26)),0)+IFERROR(SUMPRODUCT(('乐容-S级品'!$A$4:$A$32=$B94)*('乐容-S级品'!$L$3:$CA$3=I$1)*('乐容-S级品'!$L$4:$CA$32)),0)</f>
      </c>
      <c r="J94" s="280">
        <f>IFERROR(SUMPRODUCT(('控温被PRO-S级品'!$B$2:$B$10=$B94)*('控温被PRO-S级品'!$E$1:$BE$1=J$1)*('控温被PRO-S级品'!$E$2:$BE$10)),0)+IFERROR(SUMPRODUCT(('冬被-S级品'!$B$2:$B$10=$B94)*('冬被-S级品'!$E$1:$AW$1=J$1)*('冬被-S级品'!$E$2:$AW$10)),0)+IFERROR(SUMPRODUCT(('白止-S级品'!$A$2:$A$26=$B94)*('白止-S级品'!$D$1:$AV$1=J$1)*('白止-S级品'!$D$2:$AV$26)),0)+IFERROR(SUMPRODUCT(('乐容-S级品'!$A$4:$A$32=$B94)*('乐容-S级品'!$L$3:$CA$3=J$1)*('乐容-S级品'!$L$4:$CA$32)),0)</f>
      </c>
      <c r="K94" s="280">
        <f>IFERROR(SUMPRODUCT(('控温被PRO-S级品'!$B$2:$B$10=$B94)*('控温被PRO-S级品'!$E$1:$BE$1=K$1)*('控温被PRO-S级品'!$E$2:$BE$10)),0)+IFERROR(SUMPRODUCT(('冬被-S级品'!$B$2:$B$10=$B94)*('冬被-S级品'!$E$1:$AW$1=K$1)*('冬被-S级品'!$E$2:$AW$10)),0)+IFERROR(SUMPRODUCT(('白止-S级品'!$A$2:$A$26=$B94)*('白止-S级品'!$D$1:$AV$1=K$1)*('白止-S级品'!$D$2:$AV$26)),0)+IFERROR(SUMPRODUCT(('乐容-S级品'!$A$4:$A$32=$B94)*('乐容-S级品'!$L$3:$CA$3=K$1)*('乐容-S级品'!$L$4:$CA$32)),0)</f>
      </c>
      <c r="L94" s="280">
        <f>IFERROR(SUMPRODUCT(('控温被PRO-S级品'!$B$2:$B$10=$B94)*('控温被PRO-S级品'!$E$1:$BE$1=L$1)*('控温被PRO-S级品'!$E$2:$BE$10)),0)+IFERROR(SUMPRODUCT(('冬被-S级品'!$B$2:$B$10=$B94)*('冬被-S级品'!$E$1:$AW$1=L$1)*('冬被-S级品'!$E$2:$AW$10)),0)+IFERROR(SUMPRODUCT(('白止-S级品'!$A$2:$A$26=$B94)*('白止-S级品'!$D$1:$AV$1=L$1)*('白止-S级品'!$D$2:$AV$26)),0)+IFERROR(SUMPRODUCT(('乐容-S级品'!$A$4:$A$32=$B94)*('乐容-S级品'!$L$3:$CA$3=L$1)*('乐容-S级品'!$L$4:$CA$32)),0)</f>
      </c>
      <c r="M94" s="280">
        <f>IFERROR(SUMPRODUCT(('控温被PRO-S级品'!$B$2:$B$10=$B94)*('控温被PRO-S级品'!$E$1:$BE$1=M$1)*('控温被PRO-S级品'!$E$2:$BE$10)),0)+IFERROR(SUMPRODUCT(('冬被-S级品'!$B$2:$B$10=$B94)*('冬被-S级品'!$E$1:$AW$1=M$1)*('冬被-S级品'!$E$2:$AW$10)),0)+IFERROR(SUMPRODUCT(('白止-S级品'!$A$2:$A$26=$B94)*('白止-S级品'!$D$1:$AV$1=M$1)*('白止-S级品'!$D$2:$AV$26)),0)+IFERROR(SUMPRODUCT(('乐容-S级品'!$A$4:$A$32=$B94)*('乐容-S级品'!$L$3:$CA$3=M$1)*('乐容-S级品'!$L$4:$CA$32)),0)</f>
      </c>
      <c r="N94" s="280">
        <f>IFERROR(SUMPRODUCT(('控温被PRO-S级品'!$B$2:$B$10=$B94)*('控温被PRO-S级品'!$E$1:$BE$1=N$1)*('控温被PRO-S级品'!$E$2:$BE$10)),0)+IFERROR(SUMPRODUCT(('冬被-S级品'!$B$2:$B$10=$B94)*('冬被-S级品'!$E$1:$AW$1=N$1)*('冬被-S级品'!$E$2:$AW$10)),0)+IFERROR(SUMPRODUCT(('白止-S级品'!$A$2:$A$26=$B94)*('白止-S级品'!$D$1:$AV$1=N$1)*('白止-S级品'!$D$2:$AV$26)),0)+IFERROR(SUMPRODUCT(('乐容-S级品'!$A$4:$A$32=$B94)*('乐容-S级品'!$L$3:$CA$3=N$1)*('乐容-S级品'!$L$4:$CA$32)),0)</f>
      </c>
      <c r="O94" s="280">
        <f>IFERROR(SUMPRODUCT(('控温被PRO-S级品'!$B$2:$B$10=$B94)*('控温被PRO-S级品'!$E$1:$BE$1=O$1)*('控温被PRO-S级品'!$E$2:$BE$10)),0)+IFERROR(SUMPRODUCT(('冬被-S级品'!$B$2:$B$10=$B94)*('冬被-S级品'!$E$1:$AW$1=O$1)*('冬被-S级品'!$E$2:$AW$10)),0)+IFERROR(SUMPRODUCT(('白止-S级品'!$A$2:$A$26=$B94)*('白止-S级品'!$D$1:$AV$1=O$1)*('白止-S级品'!$D$2:$AV$26)),0)+IFERROR(SUMPRODUCT(('乐容-S级品'!$A$4:$A$32=$B94)*('乐容-S级品'!$L$3:$CA$3=O$1)*('乐容-S级品'!$L$4:$CA$32)),0)</f>
      </c>
      <c r="P94" s="280">
        <f>IFERROR(SUMPRODUCT(('控温被PRO-S级品'!$B$2:$B$10=$B94)*('控温被PRO-S级品'!$E$1:$BE$1=P$1)*('控温被PRO-S级品'!$E$2:$BE$10)),0)+IFERROR(SUMPRODUCT(('冬被-S级品'!$B$2:$B$10=$B94)*('冬被-S级品'!$E$1:$AW$1=P$1)*('冬被-S级品'!$E$2:$AW$10)),0)+IFERROR(SUMPRODUCT(('白止-S级品'!$A$2:$A$26=$B94)*('白止-S级品'!$D$1:$AV$1=P$1)*('白止-S级品'!$D$2:$AV$26)),0)+IFERROR(SUMPRODUCT(('乐容-S级品'!$A$4:$A$32=$B94)*('乐容-S级品'!$L$3:$CA$3=P$1)*('乐容-S级品'!$L$4:$CA$32)),0)</f>
      </c>
      <c r="Q94" s="280">
        <f>IFERROR(SUMPRODUCT(('控温被PRO-S级品'!$B$2:$B$10=$B94)*('控温被PRO-S级品'!$E$1:$BE$1=Q$1)*('控温被PRO-S级品'!$E$2:$BE$10)),0)+IFERROR(SUMPRODUCT(('冬被-S级品'!$B$2:$B$10=$B94)*('冬被-S级品'!$E$1:$AW$1=Q$1)*('冬被-S级品'!$E$2:$AW$10)),0)+IFERROR(SUMPRODUCT(('白止-S级品'!$A$2:$A$26=$B94)*('白止-S级品'!$D$1:$AV$1=Q$1)*('白止-S级品'!$D$2:$AV$26)),0)+IFERROR(SUMPRODUCT(('乐容-S级品'!$A$4:$A$32=$B94)*('乐容-S级品'!$L$3:$CA$3=Q$1)*('乐容-S级品'!$L$4:$CA$32)),0)</f>
      </c>
      <c r="R94" s="280">
        <f>IFERROR(SUMPRODUCT(('控温被PRO-S级品'!$B$2:$B$10=$B94)*('控温被PRO-S级品'!$E$1:$BE$1=R$1)*('控温被PRO-S级品'!$E$2:$BE$10)),0)+IFERROR(SUMPRODUCT(('冬被-S级品'!$B$2:$B$10=$B94)*('冬被-S级品'!$E$1:$AW$1=R$1)*('冬被-S级品'!$E$2:$AW$10)),0)+IFERROR(SUMPRODUCT(('白止-S级品'!$A$2:$A$26=$B94)*('白止-S级品'!$D$1:$AV$1=R$1)*('白止-S级品'!$D$2:$AV$26)),0)+IFERROR(SUMPRODUCT(('乐容-S级品'!$A$4:$A$32=$B94)*('乐容-S级品'!$L$3:$CA$3=R$1)*('乐容-S级品'!$L$4:$CA$32)),0)</f>
      </c>
      <c r="S94" s="280">
        <f>IFERROR(SUMPRODUCT(('控温被PRO-S级品'!$B$2:$B$10=$B94)*('控温被PRO-S级品'!$E$1:$BE$1=S$1)*('控温被PRO-S级品'!$E$2:$BE$10)),0)+IFERROR(SUMPRODUCT(('冬被-S级品'!$B$2:$B$10=$B94)*('冬被-S级品'!$E$1:$AW$1=S$1)*('冬被-S级品'!$E$2:$AW$10)),0)+IFERROR(SUMPRODUCT(('白止-S级品'!$A$2:$A$26=$B94)*('白止-S级品'!$D$1:$AV$1=S$1)*('白止-S级品'!$D$2:$AV$26)),0)+IFERROR(SUMPRODUCT(('乐容-S级品'!$A$4:$A$32=$B94)*('乐容-S级品'!$L$3:$CA$3=S$1)*('乐容-S级品'!$L$4:$CA$32)),0)</f>
      </c>
      <c r="T94" s="280">
        <f>IFERROR(SUMPRODUCT(('控温被PRO-S级品'!$B$2:$B$10=$B94)*('控温被PRO-S级品'!$E$1:$BE$1=T$1)*('控温被PRO-S级品'!$E$2:$BE$10)),0)+IFERROR(SUMPRODUCT(('冬被-S级品'!$B$2:$B$10=$B94)*('冬被-S级品'!$E$1:$AW$1=T$1)*('冬被-S级品'!$E$2:$AW$10)),0)+IFERROR(SUMPRODUCT(('白止-S级品'!$A$2:$A$26=$B94)*('白止-S级品'!$D$1:$AV$1=T$1)*('白止-S级品'!$D$2:$AV$26)),0)+IFERROR(SUMPRODUCT(('乐容-S级品'!$A$4:$A$32=$B94)*('乐容-S级品'!$L$3:$CA$3=T$1)*('乐容-S级品'!$L$4:$CA$32)),0)</f>
      </c>
      <c r="U94" s="280">
        <f>IFERROR(SUMPRODUCT(('控温被PRO-S级品'!$B$2:$B$10=$B94)*('控温被PRO-S级品'!$E$1:$BE$1=U$1)*('控温被PRO-S级品'!$E$2:$BE$10)),0)+IFERROR(SUMPRODUCT(('冬被-S级品'!$B$2:$B$10=$B94)*('冬被-S级品'!$E$1:$AW$1=U$1)*('冬被-S级品'!$E$2:$AW$10)),0)+IFERROR(SUMPRODUCT(('白止-S级品'!$A$2:$A$26=$B94)*('白止-S级品'!$D$1:$AV$1=U$1)*('白止-S级品'!$D$2:$AV$26)),0)+IFERROR(SUMPRODUCT(('乐容-S级品'!$A$4:$A$32=$B94)*('乐容-S级品'!$L$3:$CA$3=U$1)*('乐容-S级品'!$L$4:$CA$32)),0)</f>
      </c>
      <c r="V94" s="280">
        <f>IFERROR(SUMPRODUCT(('控温被PRO-S级品'!$B$2:$B$10=$B94)*('控温被PRO-S级品'!$E$1:$BE$1=V$1)*('控温被PRO-S级品'!$E$2:$BE$10)),0)+IFERROR(SUMPRODUCT(('冬被-S级品'!$B$2:$B$10=$B94)*('冬被-S级品'!$E$1:$AW$1=V$1)*('冬被-S级品'!$E$2:$AW$10)),0)+IFERROR(SUMPRODUCT(('白止-S级品'!$A$2:$A$26=$B94)*('白止-S级品'!$D$1:$AV$1=V$1)*('白止-S级品'!$D$2:$AV$26)),0)+IFERROR(SUMPRODUCT(('乐容-S级品'!$A$4:$A$32=$B94)*('乐容-S级品'!$L$3:$CA$3=V$1)*('乐容-S级品'!$L$4:$CA$32)),0)</f>
      </c>
      <c r="W94" s="280">
        <f>IFERROR(SUMPRODUCT(('控温被PRO-S级品'!$B$2:$B$10=$B94)*('控温被PRO-S级品'!$E$1:$BE$1=W$1)*('控温被PRO-S级品'!$E$2:$BE$10)),0)+IFERROR(SUMPRODUCT(('冬被-S级品'!$B$2:$B$10=$B94)*('冬被-S级品'!$E$1:$AW$1=W$1)*('冬被-S级品'!$E$2:$AW$10)),0)+IFERROR(SUMPRODUCT(('白止-S级品'!$A$2:$A$26=$B94)*('白止-S级品'!$D$1:$AV$1=W$1)*('白止-S级品'!$D$2:$AV$26)),0)+IFERROR(SUMPRODUCT(('乐容-S级品'!$A$4:$A$32=$B94)*('乐容-S级品'!$L$3:$CA$3=W$1)*('乐容-S级品'!$L$4:$CA$32)),0)</f>
      </c>
      <c r="X94" s="280">
        <f>IFERROR(SUMPRODUCT(('控温被PRO-S级品'!$B$2:$B$10=$B94)*('控温被PRO-S级品'!$E$1:$BE$1=X$1)*('控温被PRO-S级品'!$E$2:$BE$10)),0)+IFERROR(SUMPRODUCT(('冬被-S级品'!$B$2:$B$10=$B94)*('冬被-S级品'!$E$1:$AW$1=X$1)*('冬被-S级品'!$E$2:$AW$10)),0)+IFERROR(SUMPRODUCT(('白止-S级品'!$A$2:$A$26=$B94)*('白止-S级品'!$D$1:$AV$1=X$1)*('白止-S级品'!$D$2:$AV$26)),0)+IFERROR(SUMPRODUCT(('乐容-S级品'!$A$4:$A$32=$B94)*('乐容-S级品'!$L$3:$CA$3=X$1)*('乐容-S级品'!$L$4:$CA$32)),0)</f>
      </c>
      <c r="Y94" s="280">
        <f>IFERROR(SUMPRODUCT(('控温被PRO-S级品'!$B$2:$B$10=$B94)*('控温被PRO-S级品'!$E$1:$BE$1=Y$1)*('控温被PRO-S级品'!$E$2:$BE$10)),0)+IFERROR(SUMPRODUCT(('冬被-S级品'!$B$2:$B$10=$B94)*('冬被-S级品'!$E$1:$AW$1=Y$1)*('冬被-S级品'!$E$2:$AW$10)),0)+IFERROR(SUMPRODUCT(('白止-S级品'!$A$2:$A$26=$B94)*('白止-S级品'!$D$1:$AV$1=Y$1)*('白止-S级品'!$D$2:$AV$26)),0)+IFERROR(SUMPRODUCT(('乐容-S级品'!$A$4:$A$32=$B94)*('乐容-S级品'!$L$3:$CA$3=Y$1)*('乐容-S级品'!$L$4:$CA$32)),0)</f>
      </c>
      <c r="Z94" s="280">
        <f>IFERROR(SUMPRODUCT(('控温被PRO-S级品'!$B$2:$B$10=$B94)*('控温被PRO-S级品'!$E$1:$BE$1=Z$1)*('控温被PRO-S级品'!$E$2:$BE$10)),0)+IFERROR(SUMPRODUCT(('冬被-S级品'!$B$2:$B$10=$B94)*('冬被-S级品'!$E$1:$AW$1=Z$1)*('冬被-S级品'!$E$2:$AW$10)),0)+IFERROR(SUMPRODUCT(('白止-S级品'!$A$2:$A$26=$B94)*('白止-S级品'!$D$1:$AV$1=Z$1)*('白止-S级品'!$D$2:$AV$26)),0)+IFERROR(SUMPRODUCT(('乐容-S级品'!$A$4:$A$32=$B94)*('乐容-S级品'!$L$3:$CA$3=Z$1)*('乐容-S级品'!$L$4:$CA$32)),0)</f>
      </c>
      <c r="AA94" s="280">
        <f>IFERROR(SUMPRODUCT(('控温被PRO-S级品'!$B$2:$B$10=$B94)*('控温被PRO-S级品'!$E$1:$BE$1=AA$1)*('控温被PRO-S级品'!$E$2:$BE$10)),0)+IFERROR(SUMPRODUCT(('冬被-S级品'!$B$2:$B$10=$B94)*('冬被-S级品'!$E$1:$AW$1=AA$1)*('冬被-S级品'!$E$2:$AW$10)),0)+IFERROR(SUMPRODUCT(('白止-S级品'!$A$2:$A$26=$B94)*('白止-S级品'!$D$1:$AV$1=AA$1)*('白止-S级品'!$D$2:$AV$26)),0)+IFERROR(SUMPRODUCT(('乐容-S级品'!$A$4:$A$32=$B94)*('乐容-S级品'!$L$3:$CA$3=AA$1)*('乐容-S级品'!$L$4:$CA$32)),0)</f>
      </c>
      <c r="AB94" s="280">
        <f>IFERROR(SUMPRODUCT(('控温被PRO-S级品'!$B$2:$B$10=$B94)*('控温被PRO-S级品'!$E$1:$BE$1=AB$1)*('控温被PRO-S级品'!$E$2:$BE$10)),0)+IFERROR(SUMPRODUCT(('冬被-S级品'!$B$2:$B$10=$B94)*('冬被-S级品'!$E$1:$AW$1=AB$1)*('冬被-S级品'!$E$2:$AW$10)),0)+IFERROR(SUMPRODUCT(('白止-S级品'!$A$2:$A$26=$B94)*('白止-S级品'!$D$1:$AV$1=AB$1)*('白止-S级品'!$D$2:$AV$26)),0)+IFERROR(SUMPRODUCT(('乐容-S级品'!$A$4:$A$32=$B94)*('乐容-S级品'!$L$3:$CA$3=AB$1)*('乐容-S级品'!$L$4:$CA$32)),0)</f>
      </c>
      <c r="AC94" s="280">
        <f>IFERROR(SUMPRODUCT(('控温被PRO-S级品'!$B$2:$B$10=$B94)*('控温被PRO-S级品'!$E$1:$BE$1=AC$1)*('控温被PRO-S级品'!$E$2:$BE$10)),0)+IFERROR(SUMPRODUCT(('冬被-S级品'!$B$2:$B$10=$B94)*('冬被-S级品'!$E$1:$AW$1=AC$1)*('冬被-S级品'!$E$2:$AW$10)),0)+IFERROR(SUMPRODUCT(('白止-S级品'!$A$2:$A$26=$B94)*('白止-S级品'!$D$1:$AV$1=AC$1)*('白止-S级品'!$D$2:$AV$26)),0)+IFERROR(SUMPRODUCT(('乐容-S级品'!$A$4:$A$32=$B94)*('乐容-S级品'!$L$3:$CA$3=AC$1)*('乐容-S级品'!$L$4:$CA$32)),0)</f>
      </c>
      <c r="AD94" s="280">
        <f>IFERROR(SUMPRODUCT(('控温被PRO-S级品'!$B$2:$B$10=$B94)*('控温被PRO-S级品'!$E$1:$BE$1=AD$1)*('控温被PRO-S级品'!$E$2:$BE$10)),0)+IFERROR(SUMPRODUCT(('冬被-S级品'!$B$2:$B$10=$B94)*('冬被-S级品'!$E$1:$AW$1=AD$1)*('冬被-S级品'!$E$2:$AW$10)),0)+IFERROR(SUMPRODUCT(('白止-S级品'!$A$2:$A$26=$B94)*('白止-S级品'!$D$1:$AV$1=AD$1)*('白止-S级品'!$D$2:$AV$26)),0)+IFERROR(SUMPRODUCT(('乐容-S级品'!$A$4:$A$32=$B94)*('乐容-S级品'!$L$3:$CA$3=AD$1)*('乐容-S级品'!$L$4:$CA$32)),0)</f>
      </c>
      <c r="AE94" s="280">
        <f>IFERROR(SUMPRODUCT(('控温被PRO-S级品'!$B$2:$B$10=$B94)*('控温被PRO-S级品'!$E$1:$BE$1=AE$1)*('控温被PRO-S级品'!$E$2:$BE$10)),0)+IFERROR(SUMPRODUCT(('冬被-S级品'!$B$2:$B$10=$B94)*('冬被-S级品'!$E$1:$AW$1=AE$1)*('冬被-S级品'!$E$2:$AW$10)),0)+IFERROR(SUMPRODUCT(('白止-S级品'!$A$2:$A$26=$B94)*('白止-S级品'!$D$1:$AV$1=AE$1)*('白止-S级品'!$D$2:$AV$26)),0)+IFERROR(SUMPRODUCT(('乐容-S级品'!$A$4:$A$32=$B94)*('乐容-S级品'!$L$3:$CA$3=AE$1)*('乐容-S级品'!$L$4:$CA$32)),0)</f>
      </c>
      <c r="AF94" s="280">
        <f>IFERROR(SUMPRODUCT(('控温被PRO-S级品'!$B$2:$B$10=$B94)*('控温被PRO-S级品'!$E$1:$BE$1=AF$1)*('控温被PRO-S级品'!$E$2:$BE$10)),0)+IFERROR(SUMPRODUCT(('冬被-S级品'!$B$2:$B$10=$B94)*('冬被-S级品'!$E$1:$AW$1=AF$1)*('冬被-S级品'!$E$2:$AW$10)),0)+IFERROR(SUMPRODUCT(('白止-S级品'!$A$2:$A$26=$B94)*('白止-S级品'!$D$1:$AV$1=AF$1)*('白止-S级品'!$D$2:$AV$26)),0)+IFERROR(SUMPRODUCT(('乐容-S级品'!$A$4:$A$32=$B94)*('乐容-S级品'!$L$3:$CA$3=AF$1)*('乐容-S级品'!$L$4:$CA$32)),0)</f>
      </c>
      <c r="AG94" s="280">
        <f>IFERROR(SUMPRODUCT(('控温被PRO-S级品'!$B$2:$B$10=$B94)*('控温被PRO-S级品'!$E$1:$BE$1=AG$1)*('控温被PRO-S级品'!$E$2:$BE$10)),0)+IFERROR(SUMPRODUCT(('冬被-S级品'!$B$2:$B$10=$B94)*('冬被-S级品'!$E$1:$AW$1=AG$1)*('冬被-S级品'!$E$2:$AW$10)),0)+IFERROR(SUMPRODUCT(('白止-S级品'!$A$2:$A$26=$B94)*('白止-S级品'!$D$1:$AV$1=AG$1)*('白止-S级品'!$D$2:$AV$26)),0)+IFERROR(SUMPRODUCT(('乐容-S级品'!$A$4:$A$32=$B94)*('乐容-S级品'!$L$3:$CA$3=AG$1)*('乐容-S级品'!$L$4:$CA$32)),0)</f>
      </c>
      <c r="AH94" s="280">
        <f>IFERROR(SUMPRODUCT(('控温被PRO-S级品'!$B$2:$B$10=$B94)*('控温被PRO-S级品'!$E$1:$BE$1=AH$1)*('控温被PRO-S级品'!$E$2:$BE$10)),0)+IFERROR(SUMPRODUCT(('冬被-S级品'!$B$2:$B$10=$B94)*('冬被-S级品'!$E$1:$AW$1=AH$1)*('冬被-S级品'!$E$2:$AW$10)),0)+IFERROR(SUMPRODUCT(('白止-S级品'!$A$2:$A$26=$B94)*('白止-S级品'!$D$1:$AV$1=AH$1)*('白止-S级品'!$D$2:$AV$26)),0)+IFERROR(SUMPRODUCT(('乐容-S级品'!$A$4:$A$32=$B94)*('乐容-S级品'!$L$3:$CA$3=AH$1)*('乐容-S级品'!$L$4:$CA$32)),0)</f>
      </c>
      <c r="AI94" s="280">
        <f>IFERROR(SUMPRODUCT(('控温被PRO-S级品'!$B$2:$B$10=$B94)*('控温被PRO-S级品'!$E$1:$BE$1=AI$1)*('控温被PRO-S级品'!$E$2:$BE$10)),0)+IFERROR(SUMPRODUCT(('冬被-S级品'!$B$2:$B$10=$B94)*('冬被-S级品'!$E$1:$AW$1=AI$1)*('冬被-S级品'!$E$2:$AW$10)),0)+IFERROR(SUMPRODUCT(('白止-S级品'!$A$2:$A$26=$B94)*('白止-S级品'!$D$1:$AV$1=AI$1)*('白止-S级品'!$D$2:$AV$26)),0)+IFERROR(SUMPRODUCT(('乐容-S级品'!$A$4:$A$32=$B94)*('乐容-S级品'!$L$3:$CA$3=AI$1)*('乐容-S级品'!$L$4:$CA$32)),0)</f>
      </c>
      <c r="AJ94" s="280">
        <f>IFERROR(SUMPRODUCT(('控温被PRO-S级品'!$B$2:$B$10=$B94)*('控温被PRO-S级品'!$E$1:$BE$1=AJ$1)*('控温被PRO-S级品'!$E$2:$BE$10)),0)+IFERROR(SUMPRODUCT(('冬被-S级品'!$B$2:$B$10=$B94)*('冬被-S级品'!$E$1:$AW$1=AJ$1)*('冬被-S级品'!$E$2:$AW$10)),0)+IFERROR(SUMPRODUCT(('白止-S级品'!$A$2:$A$26=$B94)*('白止-S级品'!$D$1:$AV$1=AJ$1)*('白止-S级品'!$D$2:$AV$26)),0)+IFERROR(SUMPRODUCT(('乐容-S级品'!$A$4:$A$32=$B94)*('乐容-S级品'!$L$3:$CA$3=AJ$1)*('乐容-S级品'!$L$4:$CA$32)),0)</f>
      </c>
      <c r="AK94" s="280">
        <f>IFERROR(SUMPRODUCT(('控温被PRO-S级品'!$B$2:$B$10=$B94)*('控温被PRO-S级品'!$E$1:$BE$1=AK$1)*('控温被PRO-S级品'!$E$2:$BE$10)),0)+IFERROR(SUMPRODUCT(('冬被-S级品'!$B$2:$B$10=$B94)*('冬被-S级品'!$E$1:$AW$1=AK$1)*('冬被-S级品'!$E$2:$AW$10)),0)+IFERROR(SUMPRODUCT(('白止-S级品'!$A$2:$A$26=$B94)*('白止-S级品'!$D$1:$AV$1=AK$1)*('白止-S级品'!$D$2:$AV$26)),0)+IFERROR(SUMPRODUCT(('乐容-S级品'!$A$4:$A$32=$B94)*('乐容-S级品'!$L$3:$CA$3=AK$1)*('乐容-S级品'!$L$4:$CA$32)),0)</f>
      </c>
      <c r="AL94" s="280">
        <f>IFERROR(SUMPRODUCT(('控温被PRO-S级品'!$B$2:$B$10=$B94)*('控温被PRO-S级品'!$E$1:$BE$1=AL$1)*('控温被PRO-S级品'!$E$2:$BE$10)),0)+IFERROR(SUMPRODUCT(('冬被-S级品'!$B$2:$B$10=$B94)*('冬被-S级品'!$E$1:$AW$1=AL$1)*('冬被-S级品'!$E$2:$AW$10)),0)+IFERROR(SUMPRODUCT(('白止-S级品'!$A$2:$A$26=$B94)*('白止-S级品'!$D$1:$AV$1=AL$1)*('白止-S级品'!$D$2:$AV$26)),0)+IFERROR(SUMPRODUCT(('乐容-S级品'!$A$4:$A$32=$B94)*('乐容-S级品'!$L$3:$CA$3=AL$1)*('乐容-S级品'!$L$4:$CA$32)),0)</f>
      </c>
      <c r="AM94" s="280">
        <f>IFERROR(SUMPRODUCT(('控温被PRO-S级品'!$B$2:$B$10=$B94)*('控温被PRO-S级品'!$E$1:$BE$1=AM$1)*('控温被PRO-S级品'!$E$2:$BE$10)),0)+IFERROR(SUMPRODUCT(('冬被-S级品'!$B$2:$B$10=$B94)*('冬被-S级品'!$E$1:$AW$1=AM$1)*('冬被-S级品'!$E$2:$AW$10)),0)+IFERROR(SUMPRODUCT(('白止-S级品'!$A$2:$A$26=$B94)*('白止-S级品'!$D$1:$AV$1=AM$1)*('白止-S级品'!$D$2:$AV$26)),0)+IFERROR(SUMPRODUCT(('乐容-S级品'!$A$4:$A$32=$B94)*('乐容-S级品'!$L$3:$CA$3=AM$1)*('乐容-S级品'!$L$4:$CA$32)),0)</f>
      </c>
      <c r="AN94" s="280">
        <f>IFERROR(SUMPRODUCT(('控温被PRO-S级品'!$B$2:$B$10=$B94)*('控温被PRO-S级品'!$E$1:$BE$1=AN$1)*('控温被PRO-S级品'!$E$2:$BE$10)),0)+IFERROR(SUMPRODUCT(('冬被-S级品'!$B$2:$B$10=$B94)*('冬被-S级品'!$E$1:$AW$1=AN$1)*('冬被-S级品'!$E$2:$AW$10)),0)+IFERROR(SUMPRODUCT(('白止-S级品'!$A$2:$A$26=$B94)*('白止-S级品'!$D$1:$AV$1=AN$1)*('白止-S级品'!$D$2:$AV$26)),0)+IFERROR(SUMPRODUCT(('乐容-S级品'!$A$4:$A$32=$B94)*('乐容-S级品'!$L$3:$CA$3=AN$1)*('乐容-S级品'!$L$4:$CA$32)),0)</f>
      </c>
      <c r="AO94" s="280">
        <f>IFERROR(SUMPRODUCT(('控温被PRO-S级品'!$B$2:$B$10=$B94)*('控温被PRO-S级品'!$E$1:$BE$1=AO$1)*('控温被PRO-S级品'!$E$2:$BE$10)),0)+IFERROR(SUMPRODUCT(('冬被-S级品'!$B$2:$B$10=$B94)*('冬被-S级品'!$E$1:$AW$1=AO$1)*('冬被-S级品'!$E$2:$AW$10)),0)+IFERROR(SUMPRODUCT(('白止-S级品'!$A$2:$A$26=$B94)*('白止-S级品'!$D$1:$AV$1=AO$1)*('白止-S级品'!$D$2:$AV$26)),0)+IFERROR(SUMPRODUCT(('乐容-S级品'!$A$4:$A$32=$B94)*('乐容-S级品'!$L$3:$CA$3=AO$1)*('乐容-S级品'!$L$4:$CA$32)),0)</f>
      </c>
      <c r="AP94" s="280">
        <f>IFERROR(SUMPRODUCT(('控温被PRO-S级品'!$B$2:$B$10=$B94)*('控温被PRO-S级品'!$E$1:$BE$1=AP$1)*('控温被PRO-S级品'!$E$2:$BE$10)),0)+IFERROR(SUMPRODUCT(('冬被-S级品'!$B$2:$B$10=$B94)*('冬被-S级品'!$E$1:$AW$1=AP$1)*('冬被-S级品'!$E$2:$AW$10)),0)+IFERROR(SUMPRODUCT(('白止-S级品'!$A$2:$A$26=$B94)*('白止-S级品'!$D$1:$AV$1=AP$1)*('白止-S级品'!$D$2:$AV$26)),0)+IFERROR(SUMPRODUCT(('乐容-S级品'!$A$4:$A$32=$B94)*('乐容-S级品'!$L$3:$CA$3=AP$1)*('乐容-S级品'!$L$4:$CA$32)),0)</f>
      </c>
      <c r="AQ94" s="280">
        <f>IFERROR(SUMPRODUCT(('控温被PRO-S级品'!$B$2:$B$10=$B94)*('控温被PRO-S级品'!$E$1:$BE$1=AQ$1)*('控温被PRO-S级品'!$E$2:$BE$10)),0)+IFERROR(SUMPRODUCT(('冬被-S级品'!$B$2:$B$10=$B94)*('冬被-S级品'!$E$1:$AW$1=AQ$1)*('冬被-S级品'!$E$2:$AW$10)),0)+IFERROR(SUMPRODUCT(('白止-S级品'!$A$2:$A$26=$B94)*('白止-S级品'!$D$1:$AV$1=AQ$1)*('白止-S级品'!$D$2:$AV$26)),0)+IFERROR(SUMPRODUCT(('乐容-S级品'!$A$4:$A$32=$B94)*('乐容-S级品'!$L$3:$CA$3=AQ$1)*('乐容-S级品'!$L$4:$CA$32)),0)</f>
      </c>
      <c r="AR94" s="280">
        <f>IFERROR(SUMPRODUCT(('控温被PRO-S级品'!$B$2:$B$10=$B94)*('控温被PRO-S级品'!$E$1:$BE$1=AR$1)*('控温被PRO-S级品'!$E$2:$BE$10)),0)+IFERROR(SUMPRODUCT(('冬被-S级品'!$B$2:$B$10=$B94)*('冬被-S级品'!$E$1:$AW$1=AR$1)*('冬被-S级品'!$E$2:$AW$10)),0)+IFERROR(SUMPRODUCT(('白止-S级品'!$A$2:$A$26=$B94)*('白止-S级品'!$D$1:$AV$1=AR$1)*('白止-S级品'!$D$2:$AV$26)),0)+IFERROR(SUMPRODUCT(('乐容-S级品'!$A$4:$A$32=$B94)*('乐容-S级品'!$L$3:$CA$3=AR$1)*('乐容-S级品'!$L$4:$CA$32)),0)</f>
      </c>
      <c r="AS94" s="280">
        <f>IFERROR(SUMPRODUCT(('控温被PRO-S级品'!$B$2:$B$10=$B94)*('控温被PRO-S级品'!$E$1:$BE$1=AS$1)*('控温被PRO-S级品'!$E$2:$BE$10)),0)+IFERROR(SUMPRODUCT(('冬被-S级品'!$B$2:$B$10=$B94)*('冬被-S级品'!$E$1:$AW$1=AS$1)*('冬被-S级品'!$E$2:$AW$10)),0)+IFERROR(SUMPRODUCT(('白止-S级品'!$A$2:$A$26=$B94)*('白止-S级品'!$D$1:$AV$1=AS$1)*('白止-S级品'!$D$2:$AV$26)),0)+IFERROR(SUMPRODUCT(('乐容-S级品'!$A$4:$A$32=$B94)*('乐容-S级品'!$L$3:$CA$3=AS$1)*('乐容-S级品'!$L$4:$CA$32)),0)</f>
      </c>
      <c r="AT94" s="280">
        <f>IFERROR(SUMPRODUCT(('控温被PRO-S级品'!$B$2:$B$10=$B94)*('控温被PRO-S级品'!$E$1:$BE$1=AT$1)*('控温被PRO-S级品'!$E$2:$BE$10)),0)+IFERROR(SUMPRODUCT(('冬被-S级品'!$B$2:$B$10=$B94)*('冬被-S级品'!$E$1:$AW$1=AT$1)*('冬被-S级品'!$E$2:$AW$10)),0)+IFERROR(SUMPRODUCT(('白止-S级品'!$A$2:$A$26=$B94)*('白止-S级品'!$D$1:$AV$1=AT$1)*('白止-S级品'!$D$2:$AV$26)),0)+IFERROR(SUMPRODUCT(('乐容-S级品'!$A$4:$A$32=$B94)*('乐容-S级品'!$L$3:$CA$3=AT$1)*('乐容-S级品'!$L$4:$CA$32)),0)</f>
      </c>
      <c r="AU94" s="280">
        <f>IFERROR(SUMPRODUCT(('控温被PRO-S级品'!$B$2:$B$10=$B94)*('控温被PRO-S级品'!$E$1:$BE$1=AU$1)*('控温被PRO-S级品'!$E$2:$BE$10)),0)+IFERROR(SUMPRODUCT(('冬被-S级品'!$B$2:$B$10=$B94)*('冬被-S级品'!$E$1:$AW$1=AU$1)*('冬被-S级品'!$E$2:$AW$10)),0)+IFERROR(SUMPRODUCT(('白止-S级品'!$A$2:$A$26=$B94)*('白止-S级品'!$D$1:$AV$1=AU$1)*('白止-S级品'!$D$2:$AV$26)),0)+IFERROR(SUMPRODUCT(('乐容-S级品'!$A$4:$A$32=$B94)*('乐容-S级品'!$L$3:$CA$3=AU$1)*('乐容-S级品'!$L$4:$CA$32)),0)</f>
      </c>
      <c r="AV94" s="280">
        <f>IFERROR(SUMPRODUCT(('控温被PRO-S级品'!$B$2:$B$10=$B94)*('控温被PRO-S级品'!$E$1:$BE$1=AV$1)*('控温被PRO-S级品'!$E$2:$BE$10)),0)+IFERROR(SUMPRODUCT(('冬被-S级品'!$B$2:$B$10=$B94)*('冬被-S级品'!$E$1:$AW$1=AV$1)*('冬被-S级品'!$E$2:$AW$10)),0)+IFERROR(SUMPRODUCT(('白止-S级品'!$A$2:$A$26=$B94)*('白止-S级品'!$D$1:$AV$1=AV$1)*('白止-S级品'!$D$2:$AV$26)),0)+IFERROR(SUMPRODUCT(('乐容-S级品'!$A$4:$A$32=$B94)*('乐容-S级品'!$L$3:$CA$3=AV$1)*('乐容-S级品'!$L$4:$CA$32)),0)</f>
      </c>
      <c r="AW94" s="280">
        <f>IFERROR(SUMPRODUCT(('控温被PRO-S级品'!$B$2:$B$10=$B94)*('控温被PRO-S级品'!$E$1:$BE$1=AW$1)*('控温被PRO-S级品'!$E$2:$BE$10)),0)+IFERROR(SUMPRODUCT(('冬被-S级品'!$B$2:$B$10=$B94)*('冬被-S级品'!$E$1:$AW$1=AW$1)*('冬被-S级品'!$E$2:$AW$10)),0)+IFERROR(SUMPRODUCT(('白止-S级品'!$A$2:$A$26=$B94)*('白止-S级品'!$D$1:$AV$1=AW$1)*('白止-S级品'!$D$2:$AV$26)),0)+IFERROR(SUMPRODUCT(('乐容-S级品'!$A$4:$A$32=$B94)*('乐容-S级品'!$L$3:$CA$3=AW$1)*('乐容-S级品'!$L$4:$CA$32)),0)</f>
      </c>
      <c r="AX94" s="280">
        <f>IFERROR(SUMPRODUCT(('控温被PRO-S级品'!$B$2:$B$10=$B94)*('控温被PRO-S级品'!$E$1:$BE$1=AX$1)*('控温被PRO-S级品'!$E$2:$BE$10)),0)+IFERROR(SUMPRODUCT(('冬被-S级品'!$B$2:$B$10=$B94)*('冬被-S级品'!$E$1:$AW$1=AX$1)*('冬被-S级品'!$E$2:$AW$10)),0)+IFERROR(SUMPRODUCT(('白止-S级品'!$A$2:$A$26=$B94)*('白止-S级品'!$D$1:$AV$1=AX$1)*('白止-S级品'!$D$2:$AV$26)),0)+IFERROR(SUMPRODUCT(('乐容-S级品'!$A$4:$A$32=$B94)*('乐容-S级品'!$L$3:$CA$3=AX$1)*('乐容-S级品'!$L$4:$CA$32)),0)</f>
      </c>
      <c r="AY94" s="280">
        <f>IFERROR(SUMPRODUCT(('控温被PRO-S级品'!$B$2:$B$10=$B94)*('控温被PRO-S级品'!$E$1:$BE$1=AY$1)*('控温被PRO-S级品'!$E$2:$BE$10)),0)+IFERROR(SUMPRODUCT(('冬被-S级品'!$B$2:$B$10=$B94)*('冬被-S级品'!$E$1:$AW$1=AY$1)*('冬被-S级品'!$E$2:$AW$10)),0)+IFERROR(SUMPRODUCT(('白止-S级品'!$A$2:$A$26=$B94)*('白止-S级品'!$D$1:$AV$1=AY$1)*('白止-S级品'!$D$2:$AV$26)),0)+IFERROR(SUMPRODUCT(('乐容-S级品'!$A$4:$A$32=$B94)*('乐容-S级品'!$L$3:$CA$3=AY$1)*('乐容-S级品'!$L$4:$CA$32)),0)</f>
      </c>
      <c r="AZ94" s="280">
        <f>IFERROR(SUMPRODUCT(('控温被PRO-S级品'!$B$2:$B$10=$B94)*('控温被PRO-S级品'!$E$1:$BE$1=AZ$1)*('控温被PRO-S级品'!$E$2:$BE$10)),0)+IFERROR(SUMPRODUCT(('冬被-S级品'!$B$2:$B$10=$B94)*('冬被-S级品'!$E$1:$AW$1=AZ$1)*('冬被-S级品'!$E$2:$AW$10)),0)+IFERROR(SUMPRODUCT(('白止-S级品'!$A$2:$A$26=$B94)*('白止-S级品'!$D$1:$AV$1=AZ$1)*('白止-S级品'!$D$2:$AV$26)),0)+IFERROR(SUMPRODUCT(('乐容-S级品'!$A$4:$A$32=$B94)*('乐容-S级品'!$L$3:$CA$3=AZ$1)*('乐容-S级品'!$L$4:$CA$32)),0)</f>
      </c>
      <c r="BA94" s="280">
        <f>IFERROR(SUMPRODUCT(('控温被PRO-S级品'!$B$2:$B$10=$B94)*('控温被PRO-S级品'!$E$1:$BE$1=BA$1)*('控温被PRO-S级品'!$E$2:$BE$10)),0)+IFERROR(SUMPRODUCT(('冬被-S级品'!$B$2:$B$10=$B94)*('冬被-S级品'!$E$1:$AW$1=BA$1)*('冬被-S级品'!$E$2:$AW$10)),0)+IFERROR(SUMPRODUCT(('白止-S级品'!$A$2:$A$26=$B94)*('白止-S级品'!$D$1:$AV$1=BA$1)*('白止-S级品'!$D$2:$AV$26)),0)+IFERROR(SUMPRODUCT(('乐容-S级品'!$A$4:$A$32=$B94)*('乐容-S级品'!$L$3:$CA$3=BA$1)*('乐容-S级品'!$L$4:$CA$32)),0)</f>
      </c>
      <c r="BB94" s="280">
        <f>IFERROR(SUMPRODUCT(('控温被PRO-S级品'!$B$2:$B$10=$B94)*('控温被PRO-S级品'!$E$1:$BE$1=BB$1)*('控温被PRO-S级品'!$E$2:$BE$10)),0)+IFERROR(SUMPRODUCT(('冬被-S级品'!$B$2:$B$10=$B94)*('冬被-S级品'!$E$1:$AW$1=BB$1)*('冬被-S级品'!$E$2:$AW$10)),0)+IFERROR(SUMPRODUCT(('白止-S级品'!$A$2:$A$26=$B94)*('白止-S级品'!$D$1:$AV$1=BB$1)*('白止-S级品'!$D$2:$AV$26)),0)+IFERROR(SUMPRODUCT(('乐容-S级品'!$A$4:$A$32=$B94)*('乐容-S级品'!$L$3:$CA$3=BB$1)*('乐容-S级品'!$L$4:$CA$32)),0)</f>
      </c>
      <c r="BC94" s="280">
        <f>IFERROR(SUMPRODUCT(('控温被PRO-S级品'!$B$2:$B$10=$B94)*('控温被PRO-S级品'!$E$1:$BE$1=BC$1)*('控温被PRO-S级品'!$E$2:$BE$10)),0)+IFERROR(SUMPRODUCT(('冬被-S级品'!$B$2:$B$10=$B94)*('冬被-S级品'!$E$1:$AW$1=BC$1)*('冬被-S级品'!$E$2:$AW$10)),0)+IFERROR(SUMPRODUCT(('白止-S级品'!$A$2:$A$26=$B94)*('白止-S级品'!$D$1:$AV$1=BC$1)*('白止-S级品'!$D$2:$AV$26)),0)+IFERROR(SUMPRODUCT(('乐容-S级品'!$A$4:$A$32=$B94)*('乐容-S级品'!$L$3:$CA$3=BC$1)*('乐容-S级品'!$L$4:$CA$32)),0)</f>
      </c>
      <c r="BD94" s="280">
        <f>IFERROR(SUMPRODUCT(('控温被PRO-S级品'!$B$2:$B$10=$B94)*('控温被PRO-S级品'!$E$1:$BE$1=BD$1)*('控温被PRO-S级品'!$E$2:$BE$10)),0)+IFERROR(SUMPRODUCT(('冬被-S级品'!$B$2:$B$10=$B94)*('冬被-S级品'!$E$1:$AW$1=BD$1)*('冬被-S级品'!$E$2:$AW$10)),0)+IFERROR(SUMPRODUCT(('白止-S级品'!$A$2:$A$26=$B94)*('白止-S级品'!$D$1:$AV$1=BD$1)*('白止-S级品'!$D$2:$AV$26)),0)+IFERROR(SUMPRODUCT(('乐容-S级品'!$A$4:$A$32=$B94)*('乐容-S级品'!$L$3:$CA$3=BD$1)*('乐容-S级品'!$L$4:$CA$32)),0)</f>
      </c>
      <c r="BE94" s="280">
        <f>IFERROR(SUMPRODUCT(('控温被PRO-S级品'!$B$2:$B$10=$B94)*('控温被PRO-S级品'!$E$1:$BE$1=BE$1)*('控温被PRO-S级品'!$E$2:$BE$10)),0)+IFERROR(SUMPRODUCT(('冬被-S级品'!$B$2:$B$10=$B94)*('冬被-S级品'!$E$1:$AW$1=BE$1)*('冬被-S级品'!$E$2:$AW$10)),0)+IFERROR(SUMPRODUCT(('白止-S级品'!$A$2:$A$26=$B94)*('白止-S级品'!$D$1:$AV$1=BE$1)*('白止-S级品'!$D$2:$AV$26)),0)+IFERROR(SUMPRODUCT(('乐容-S级品'!$A$4:$A$32=$B94)*('乐容-S级品'!$L$3:$CA$3=BE$1)*('乐容-S级品'!$L$4:$CA$32)),0)</f>
      </c>
      <c r="BF94" s="280">
        <f>IFERROR(SUMPRODUCT(('控温被PRO-S级品'!$B$2:$B$10=$B94)*('控温被PRO-S级品'!$E$1:$BE$1=BF$1)*('控温被PRO-S级品'!$E$2:$BE$10)),0)+IFERROR(SUMPRODUCT(('冬被-S级品'!$B$2:$B$10=$B94)*('冬被-S级品'!$E$1:$AW$1=BF$1)*('冬被-S级品'!$E$2:$AW$10)),0)+IFERROR(SUMPRODUCT(('白止-S级品'!$A$2:$A$26=$B94)*('白止-S级品'!$D$1:$AV$1=BF$1)*('白止-S级品'!$D$2:$AV$26)),0)+IFERROR(SUMPRODUCT(('乐容-S级品'!$A$4:$A$32=$B94)*('乐容-S级品'!$L$3:$CA$3=BF$1)*('乐容-S级品'!$L$4:$CA$32)),0)</f>
      </c>
      <c r="BG94" s="280">
        <f>IFERROR(SUMPRODUCT(('控温被PRO-S级品'!$B$2:$B$10=$B94)*('控温被PRO-S级品'!$E$1:$BE$1=BG$1)*('控温被PRO-S级品'!$E$2:$BE$10)),0)+IFERROR(SUMPRODUCT(('冬被-S级品'!$B$2:$B$10=$B94)*('冬被-S级品'!$E$1:$AW$1=BG$1)*('冬被-S级品'!$E$2:$AW$10)),0)+IFERROR(SUMPRODUCT(('白止-S级品'!$A$2:$A$26=$B94)*('白止-S级品'!$D$1:$AV$1=BG$1)*('白止-S级品'!$D$2:$AV$26)),0)+IFERROR(SUMPRODUCT(('乐容-S级品'!$A$4:$A$32=$B94)*('乐容-S级品'!$L$3:$CA$3=BG$1)*('乐容-S级品'!$L$4:$CA$32)),0)</f>
      </c>
      <c r="BH94" s="280">
        <f>IFERROR(SUMPRODUCT(('控温被PRO-S级品'!$B$2:$B$10=$B94)*('控温被PRO-S级品'!$E$1:$BE$1=BH$1)*('控温被PRO-S级品'!$E$2:$BE$10)),0)+IFERROR(SUMPRODUCT(('冬被-S级品'!$B$2:$B$10=$B94)*('冬被-S级品'!$E$1:$AW$1=BH$1)*('冬被-S级品'!$E$2:$AW$10)),0)+IFERROR(SUMPRODUCT(('白止-S级品'!$A$2:$A$26=$B94)*('白止-S级品'!$D$1:$AV$1=BH$1)*('白止-S级品'!$D$2:$AV$26)),0)+IFERROR(SUMPRODUCT(('乐容-S级品'!$A$4:$A$32=$B94)*('乐容-S级品'!$L$3:$CA$3=BH$1)*('乐容-S级品'!$L$4:$CA$32)),0)</f>
      </c>
      <c r="BI94" s="280">
        <f>IFERROR(SUMPRODUCT(('控温被PRO-S级品'!$B$2:$B$10=$B94)*('控温被PRO-S级品'!$E$1:$BE$1=BI$1)*('控温被PRO-S级品'!$E$2:$BE$10)),0)+IFERROR(SUMPRODUCT(('冬被-S级品'!$B$2:$B$10=$B94)*('冬被-S级品'!$E$1:$AW$1=BI$1)*('冬被-S级品'!$E$2:$AW$10)),0)+IFERROR(SUMPRODUCT(('白止-S级品'!$A$2:$A$26=$B94)*('白止-S级品'!$D$1:$AV$1=BI$1)*('白止-S级品'!$D$2:$AV$26)),0)+IFERROR(SUMPRODUCT(('乐容-S级品'!$A$4:$A$32=$B94)*('乐容-S级品'!$L$3:$CA$3=BI$1)*('乐容-S级品'!$L$4:$CA$32)),0)</f>
      </c>
      <c r="BJ94" s="280">
        <f>IFERROR(SUMPRODUCT(('控温被PRO-S级品'!$B$2:$B$10=$B94)*('控温被PRO-S级品'!$E$1:$BE$1=BJ$1)*('控温被PRO-S级品'!$E$2:$BE$10)),0)+IFERROR(SUMPRODUCT(('冬被-S级品'!$B$2:$B$10=$B94)*('冬被-S级品'!$E$1:$AW$1=BJ$1)*('冬被-S级品'!$E$2:$AW$10)),0)+IFERROR(SUMPRODUCT(('白止-S级品'!$A$2:$A$26=$B94)*('白止-S级品'!$D$1:$AV$1=BJ$1)*('白止-S级品'!$D$2:$AV$26)),0)+IFERROR(SUMPRODUCT(('乐容-S级品'!$A$4:$A$32=$B94)*('乐容-S级品'!$L$3:$CA$3=BJ$1)*('乐容-S级品'!$L$4:$CA$32)),0)</f>
      </c>
      <c r="BK94" s="280">
        <f>IFERROR(SUMPRODUCT(('控温被PRO-S级品'!$B$2:$B$10=$B94)*('控温被PRO-S级品'!$E$1:$BE$1=BK$1)*('控温被PRO-S级品'!$E$2:$BE$10)),0)+IFERROR(SUMPRODUCT(('冬被-S级品'!$B$2:$B$10=$B94)*('冬被-S级品'!$E$1:$AW$1=BK$1)*('冬被-S级品'!$E$2:$AW$10)),0)+IFERROR(SUMPRODUCT(('白止-S级品'!$A$2:$A$26=$B94)*('白止-S级品'!$D$1:$AV$1=BK$1)*('白止-S级品'!$D$2:$AV$26)),0)+IFERROR(SUMPRODUCT(('乐容-S级品'!$A$4:$A$32=$B94)*('乐容-S级品'!$L$3:$CA$3=BK$1)*('乐容-S级品'!$L$4:$CA$32)),0)</f>
      </c>
      <c r="BL94" s="280">
        <f>IFERROR(SUMPRODUCT(('控温被PRO-S级品'!$B$2:$B$10=$B94)*('控温被PRO-S级品'!$E$1:$BE$1=BL$1)*('控温被PRO-S级品'!$E$2:$BE$10)),0)+IFERROR(SUMPRODUCT(('冬被-S级品'!$B$2:$B$10=$B94)*('冬被-S级品'!$E$1:$AW$1=BL$1)*('冬被-S级品'!$E$2:$AW$10)),0)+IFERROR(SUMPRODUCT(('白止-S级品'!$A$2:$A$26=$B94)*('白止-S级品'!$D$1:$AV$1=BL$1)*('白止-S级品'!$D$2:$AV$26)),0)+IFERROR(SUMPRODUCT(('乐容-S级品'!$A$4:$A$32=$B94)*('乐容-S级品'!$L$3:$CA$3=BL$1)*('乐容-S级品'!$L$4:$CA$32)),0)</f>
      </c>
      <c r="BM94" s="280">
        <f>IFERROR(SUMPRODUCT(('控温被PRO-S级品'!$B$2:$B$10=$B94)*('控温被PRO-S级品'!$E$1:$BE$1=BM$1)*('控温被PRO-S级品'!$E$2:$BE$10)),0)+IFERROR(SUMPRODUCT(('冬被-S级品'!$B$2:$B$10=$B94)*('冬被-S级品'!$E$1:$AW$1=BM$1)*('冬被-S级品'!$E$2:$AW$10)),0)+IFERROR(SUMPRODUCT(('白止-S级品'!$A$2:$A$26=$B94)*('白止-S级品'!$D$1:$AV$1=BM$1)*('白止-S级品'!$D$2:$AV$26)),0)+IFERROR(SUMPRODUCT(('乐容-S级品'!$A$4:$A$32=$B94)*('乐容-S级品'!$L$3:$CA$3=BM$1)*('乐容-S级品'!$L$4:$CA$32)),0)</f>
      </c>
      <c r="BN94" s="280">
        <f>IFERROR(SUMPRODUCT(('控温被PRO-S级品'!$B$2:$B$10=$B94)*('控温被PRO-S级品'!$E$1:$BE$1=BN$1)*('控温被PRO-S级品'!$E$2:$BE$10)),0)+IFERROR(SUMPRODUCT(('冬被-S级品'!$B$2:$B$10=$B94)*('冬被-S级品'!$E$1:$AW$1=BN$1)*('冬被-S级品'!$E$2:$AW$10)),0)+IFERROR(SUMPRODUCT(('白止-S级品'!$A$2:$A$26=$B94)*('白止-S级品'!$D$1:$AV$1=BN$1)*('白止-S级品'!$D$2:$AV$26)),0)+IFERROR(SUMPRODUCT(('乐容-S级品'!$A$4:$A$32=$B94)*('乐容-S级品'!$L$3:$CA$3=BN$1)*('乐容-S级品'!$L$4:$CA$32)),0)</f>
      </c>
      <c r="BO94" s="280">
        <f>IFERROR(SUMPRODUCT(('控温被PRO-S级品'!$B$2:$B$10=$B94)*('控温被PRO-S级品'!$E$1:$BE$1=BO$1)*('控温被PRO-S级品'!$E$2:$BE$10)),0)+IFERROR(SUMPRODUCT(('冬被-S级品'!$B$2:$B$10=$B94)*('冬被-S级品'!$E$1:$AW$1=BO$1)*('冬被-S级品'!$E$2:$AW$10)),0)+IFERROR(SUMPRODUCT(('白止-S级品'!$A$2:$A$26=$B94)*('白止-S级品'!$D$1:$AV$1=BO$1)*('白止-S级品'!$D$2:$AV$26)),0)+IFERROR(SUMPRODUCT(('乐容-S级品'!$A$4:$A$32=$B94)*('乐容-S级品'!$L$3:$CA$3=BO$1)*('乐容-S级品'!$L$4:$CA$32)),0)</f>
      </c>
      <c r="BP94" s="280">
        <f>IFERROR(SUMPRODUCT(('控温被PRO-S级品'!$B$2:$B$10=$B94)*('控温被PRO-S级品'!$E$1:$BE$1=BP$1)*('控温被PRO-S级品'!$E$2:$BE$10)),0)+IFERROR(SUMPRODUCT(('冬被-S级品'!$B$2:$B$10=$B94)*('冬被-S级品'!$E$1:$AW$1=BP$1)*('冬被-S级品'!$E$2:$AW$10)),0)+IFERROR(SUMPRODUCT(('白止-S级品'!$A$2:$A$26=$B94)*('白止-S级品'!$D$1:$AV$1=BP$1)*('白止-S级品'!$D$2:$AV$26)),0)+IFERROR(SUMPRODUCT(('乐容-S级品'!$A$4:$A$32=$B94)*('乐容-S级品'!$L$3:$CA$3=BP$1)*('乐容-S级品'!$L$4:$CA$32)),0)</f>
      </c>
      <c r="BQ94" s="280">
        <f>IFERROR(SUMPRODUCT(('控温被PRO-S级品'!$B$2:$B$10=$B94)*('控温被PRO-S级品'!$E$1:$BE$1=BQ$1)*('控温被PRO-S级品'!$E$2:$BE$10)),0)+IFERROR(SUMPRODUCT(('冬被-S级品'!$B$2:$B$10=$B94)*('冬被-S级品'!$E$1:$AW$1=BQ$1)*('冬被-S级品'!$E$2:$AW$10)),0)+IFERROR(SUMPRODUCT(('白止-S级品'!$A$2:$A$26=$B94)*('白止-S级品'!$D$1:$AV$1=BQ$1)*('白止-S级品'!$D$2:$AV$26)),0)+IFERROR(SUMPRODUCT(('乐容-S级品'!$A$4:$A$32=$B94)*('乐容-S级品'!$L$3:$CA$3=BQ$1)*('乐容-S级品'!$L$4:$CA$32)),0)</f>
      </c>
      <c r="BR94" s="280">
        <f>IFERROR(SUMPRODUCT(('控温被PRO-S级品'!$B$2:$B$10=$B94)*('控温被PRO-S级品'!$E$1:$BE$1=BR$1)*('控温被PRO-S级品'!$E$2:$BE$10)),0)+IFERROR(SUMPRODUCT(('冬被-S级品'!$B$2:$B$10=$B94)*('冬被-S级品'!$E$1:$AW$1=BR$1)*('冬被-S级品'!$E$2:$AW$10)),0)+IFERROR(SUMPRODUCT(('白止-S级品'!$A$2:$A$26=$B94)*('白止-S级品'!$D$1:$AV$1=BR$1)*('白止-S级品'!$D$2:$AV$26)),0)+IFERROR(SUMPRODUCT(('乐容-S级品'!$A$4:$A$32=$B94)*('乐容-S级品'!$L$3:$CA$3=BR$1)*('乐容-S级品'!$L$4:$CA$32)),0)</f>
      </c>
      <c r="BS94" s="280">
        <f>IFERROR(SUMPRODUCT(('控温被PRO-S级品'!$B$2:$B$10=$B94)*('控温被PRO-S级品'!$E$1:$BE$1=BS$1)*('控温被PRO-S级品'!$E$2:$BE$10)),0)+IFERROR(SUMPRODUCT(('冬被-S级品'!$B$2:$B$10=$B94)*('冬被-S级品'!$E$1:$AW$1=BS$1)*('冬被-S级品'!$E$2:$AW$10)),0)+IFERROR(SUMPRODUCT(('白止-S级品'!$A$2:$A$26=$B94)*('白止-S级品'!$D$1:$AV$1=BS$1)*('白止-S级品'!$D$2:$AV$26)),0)+IFERROR(SUMPRODUCT(('乐容-S级品'!$A$4:$A$32=$B94)*('乐容-S级品'!$L$3:$CA$3=BS$1)*('乐容-S级品'!$L$4:$CA$32)),0)</f>
      </c>
      <c r="BT94" s="280">
        <f>IFERROR(SUMPRODUCT(('控温被PRO-S级品'!$B$2:$B$10=$B94)*('控温被PRO-S级品'!$E$1:$BE$1=BT$1)*('控温被PRO-S级品'!$E$2:$BE$10)),0)+IFERROR(SUMPRODUCT(('冬被-S级品'!$B$2:$B$10=$B94)*('冬被-S级品'!$E$1:$AW$1=BT$1)*('冬被-S级品'!$E$2:$AW$10)),0)+IFERROR(SUMPRODUCT(('白止-S级品'!$A$2:$A$26=$B94)*('白止-S级品'!$D$1:$AV$1=BT$1)*('白止-S级品'!$D$2:$AV$26)),0)+IFERROR(SUMPRODUCT(('乐容-S级品'!$A$4:$A$32=$B94)*('乐容-S级品'!$L$3:$CA$3=BT$1)*('乐容-S级品'!$L$4:$CA$32)),0)</f>
      </c>
      <c r="BU94" s="280">
        <f>IFERROR(SUMPRODUCT(('控温被PRO-S级品'!$B$2:$B$10=$B94)*('控温被PRO-S级品'!$E$1:$BE$1=BU$1)*('控温被PRO-S级品'!$E$2:$BE$10)),0)+IFERROR(SUMPRODUCT(('冬被-S级品'!$B$2:$B$10=$B94)*('冬被-S级品'!$E$1:$AW$1=BU$1)*('冬被-S级品'!$E$2:$AW$10)),0)+IFERROR(SUMPRODUCT(('白止-S级品'!$A$2:$A$26=$B94)*('白止-S级品'!$D$1:$AV$1=BU$1)*('白止-S级品'!$D$2:$AV$26)),0)+IFERROR(SUMPRODUCT(('乐容-S级品'!$A$4:$A$32=$B94)*('乐容-S级品'!$L$3:$CA$3=BU$1)*('乐容-S级品'!$L$4:$CA$32)),0)</f>
      </c>
      <c r="BV94" s="280">
        <f>IFERROR(SUMPRODUCT(('控温被PRO-S级品'!$B$2:$B$10=$B94)*('控温被PRO-S级品'!$E$1:$BE$1=BV$1)*('控温被PRO-S级品'!$E$2:$BE$10)),0)+IFERROR(SUMPRODUCT(('冬被-S级品'!$B$2:$B$10=$B94)*('冬被-S级品'!$E$1:$AW$1=BV$1)*('冬被-S级品'!$E$2:$AW$10)),0)+IFERROR(SUMPRODUCT(('白止-S级品'!$A$2:$A$26=$B94)*('白止-S级品'!$D$1:$AV$1=BV$1)*('白止-S级品'!$D$2:$AV$26)),0)+IFERROR(SUMPRODUCT(('乐容-S级品'!$A$4:$A$32=$B94)*('乐容-S级品'!$L$3:$CA$3=BV$1)*('乐容-S级品'!$L$4:$CA$32)),0)</f>
      </c>
      <c r="BW94" s="280">
        <f>IFERROR(SUMPRODUCT(('控温被PRO-S级品'!$B$2:$B$10=$B94)*('控温被PRO-S级品'!$E$1:$BE$1=BW$1)*('控温被PRO-S级品'!$E$2:$BE$10)),0)+IFERROR(SUMPRODUCT(('冬被-S级品'!$B$2:$B$10=$B94)*('冬被-S级品'!$E$1:$AW$1=BW$1)*('冬被-S级品'!$E$2:$AW$10)),0)+IFERROR(SUMPRODUCT(('白止-S级品'!$A$2:$A$26=$B94)*('白止-S级品'!$D$1:$AV$1=BW$1)*('白止-S级品'!$D$2:$AV$26)),0)+IFERROR(SUMPRODUCT(('乐容-S级品'!$A$4:$A$32=$B94)*('乐容-S级品'!$L$3:$CA$3=BW$1)*('乐容-S级品'!$L$4:$CA$32)),0)</f>
      </c>
      <c r="BX94" s="280">
        <f>IFERROR(SUMPRODUCT(('控温被PRO-S级品'!$B$2:$B$10=$B94)*('控温被PRO-S级品'!$E$1:$BE$1=BX$1)*('控温被PRO-S级品'!$E$2:$BE$10)),0)+IFERROR(SUMPRODUCT(('冬被-S级品'!$B$2:$B$10=$B94)*('冬被-S级品'!$E$1:$AW$1=BX$1)*('冬被-S级品'!$E$2:$AW$10)),0)+IFERROR(SUMPRODUCT(('白止-S级品'!$A$2:$A$26=$B94)*('白止-S级品'!$D$1:$AV$1=BX$1)*('白止-S级品'!$D$2:$AV$26)),0)+IFERROR(SUMPRODUCT(('乐容-S级品'!$A$4:$A$32=$B94)*('乐容-S级品'!$L$3:$CA$3=BX$1)*('乐容-S级品'!$L$4:$CA$32)),0)</f>
      </c>
      <c r="BY94" s="280">
        <f>IFERROR(SUMPRODUCT(('控温被PRO-S级品'!$B$2:$B$10=$B94)*('控温被PRO-S级品'!$E$1:$BE$1=BY$1)*('控温被PRO-S级品'!$E$2:$BE$10)),0)+IFERROR(SUMPRODUCT(('冬被-S级品'!$B$2:$B$10=$B94)*('冬被-S级品'!$E$1:$AW$1=BY$1)*('冬被-S级品'!$E$2:$AW$10)),0)+IFERROR(SUMPRODUCT(('白止-S级品'!$A$2:$A$26=$B94)*('白止-S级品'!$D$1:$AV$1=BY$1)*('白止-S级品'!$D$2:$AV$26)),0)+IFERROR(SUMPRODUCT(('乐容-S级品'!$A$4:$A$32=$B94)*('乐容-S级品'!$L$3:$CA$3=BY$1)*('乐容-S级品'!$L$4:$CA$32)),0)</f>
      </c>
      <c r="BZ94" s="280">
        <f>IFERROR(SUMPRODUCT(('控温被PRO-S级品'!$B$2:$B$10=$B94)*('控温被PRO-S级品'!$E$1:$BE$1=BZ$1)*('控温被PRO-S级品'!$E$2:$BE$10)),0)+IFERROR(SUMPRODUCT(('冬被-S级品'!$B$2:$B$10=$B94)*('冬被-S级品'!$E$1:$AW$1=BZ$1)*('冬被-S级品'!$E$2:$AW$10)),0)+IFERROR(SUMPRODUCT(('白止-S级品'!$A$2:$A$26=$B94)*('白止-S级品'!$D$1:$AV$1=BZ$1)*('白止-S级品'!$D$2:$AV$26)),0)+IFERROR(SUMPRODUCT(('乐容-S级品'!$A$4:$A$32=$B94)*('乐容-S级品'!$L$3:$CA$3=BZ$1)*('乐容-S级品'!$L$4:$CA$32)),0)</f>
      </c>
      <c r="CA94" s="280">
        <f>IFERROR(SUMPRODUCT(('控温被PRO-S级品'!$B$2:$B$10=$B94)*('控温被PRO-S级品'!$E$1:$BE$1=CA$1)*('控温被PRO-S级品'!$E$2:$BE$10)),0)+IFERROR(SUMPRODUCT(('冬被-S级品'!$B$2:$B$10=$B94)*('冬被-S级品'!$E$1:$AW$1=CA$1)*('冬被-S级品'!$E$2:$AW$10)),0)+IFERROR(SUMPRODUCT(('白止-S级品'!$A$2:$A$26=$B94)*('白止-S级品'!$D$1:$AV$1=CA$1)*('白止-S级品'!$D$2:$AV$26)),0)+IFERROR(SUMPRODUCT(('乐容-S级品'!$A$4:$A$32=$B94)*('乐容-S级品'!$L$3:$CA$3=CA$1)*('乐容-S级品'!$L$4:$CA$32)),0)</f>
      </c>
      <c r="CB94" s="280">
        <f>IFERROR(SUMPRODUCT(('控温被PRO-S级品'!$B$2:$B$10=$B94)*('控温被PRO-S级品'!$E$1:$BE$1=CB$1)*('控温被PRO-S级品'!$E$2:$BE$10)),0)+IFERROR(SUMPRODUCT(('冬被-S级品'!$B$2:$B$10=$B94)*('冬被-S级品'!$E$1:$AW$1=CB$1)*('冬被-S级品'!$E$2:$AW$10)),0)+IFERROR(SUMPRODUCT(('白止-S级品'!$A$2:$A$26=$B94)*('白止-S级品'!$D$1:$AV$1=CB$1)*('白止-S级品'!$D$2:$AV$26)),0)+IFERROR(SUMPRODUCT(('乐容-S级品'!$A$4:$A$32=$B94)*('乐容-S级品'!$L$3:$CA$3=CB$1)*('乐容-S级品'!$L$4:$CA$32)),0)</f>
      </c>
      <c r="CC94" s="280">
        <f>IFERROR(SUMPRODUCT(('控温被PRO-S级品'!$B$2:$B$10=$B94)*('控温被PRO-S级品'!$E$1:$BE$1=CC$1)*('控温被PRO-S级品'!$E$2:$BE$10)),0)+IFERROR(SUMPRODUCT(('冬被-S级品'!$B$2:$B$10=$B94)*('冬被-S级品'!$E$1:$AW$1=CC$1)*('冬被-S级品'!$E$2:$AW$10)),0)+IFERROR(SUMPRODUCT(('白止-S级品'!$A$2:$A$26=$B94)*('白止-S级品'!$D$1:$AV$1=CC$1)*('白止-S级品'!$D$2:$AV$26)),0)+IFERROR(SUMPRODUCT(('乐容-S级品'!$A$4:$A$32=$B94)*('乐容-S级品'!$L$3:$CA$3=CC$1)*('乐容-S级品'!$L$4:$CA$32)),0)</f>
      </c>
      <c r="CD94" s="280">
        <f>IFERROR(SUMPRODUCT(('控温被PRO-S级品'!$B$2:$B$10=$B94)*('控温被PRO-S级品'!$E$1:$BE$1=CD$1)*('控温被PRO-S级品'!$E$2:$BE$10)),0)+IFERROR(SUMPRODUCT(('冬被-S级品'!$B$2:$B$10=$B94)*('冬被-S级品'!$E$1:$AW$1=CD$1)*('冬被-S级品'!$E$2:$AW$10)),0)+IFERROR(SUMPRODUCT(('白止-S级品'!$A$2:$A$26=$B94)*('白止-S级品'!$D$1:$AV$1=CD$1)*('白止-S级品'!$D$2:$AV$26)),0)+IFERROR(SUMPRODUCT(('乐容-S级品'!$A$4:$A$32=$B94)*('乐容-S级品'!$L$3:$CA$3=CD$1)*('乐容-S级品'!$L$4:$CA$32)),0)</f>
      </c>
      <c r="CE94" s="280">
        <f>IFERROR(SUMPRODUCT(('控温被PRO-S级品'!$B$2:$B$10=$B94)*('控温被PRO-S级品'!$E$1:$BE$1=CE$1)*('控温被PRO-S级品'!$E$2:$BE$10)),0)+IFERROR(SUMPRODUCT(('冬被-S级品'!$B$2:$B$10=$B94)*('冬被-S级品'!$E$1:$AW$1=CE$1)*('冬被-S级品'!$E$2:$AW$10)),0)+IFERROR(SUMPRODUCT(('白止-S级品'!$A$2:$A$26=$B94)*('白止-S级品'!$D$1:$AV$1=CE$1)*('白止-S级品'!$D$2:$AV$26)),0)+IFERROR(SUMPRODUCT(('乐容-S级品'!$A$4:$A$32=$B94)*('乐容-S级品'!$L$3:$CA$3=CE$1)*('乐容-S级品'!$L$4:$CA$32)),0)</f>
      </c>
      <c r="CF94" s="280">
        <f>IFERROR(SUMPRODUCT(('控温被PRO-S级品'!$B$2:$B$10=$B94)*('控温被PRO-S级品'!$E$1:$BE$1=CF$1)*('控温被PRO-S级品'!$E$2:$BE$10)),0)+IFERROR(SUMPRODUCT(('冬被-S级品'!$B$2:$B$10=$B94)*('冬被-S级品'!$E$1:$AW$1=CF$1)*('冬被-S级品'!$E$2:$AW$10)),0)+IFERROR(SUMPRODUCT(('白止-S级品'!$A$2:$A$26=$B94)*('白止-S级品'!$D$1:$AV$1=CF$1)*('白止-S级品'!$D$2:$AV$26)),0)+IFERROR(SUMPRODUCT(('乐容-S级品'!$A$4:$A$32=$B94)*('乐容-S级品'!$L$3:$CA$3=CF$1)*('乐容-S级品'!$L$4:$CA$32)),0)</f>
      </c>
      <c r="CG94" s="280">
        <f>IFERROR(SUMPRODUCT(('控温被PRO-S级品'!$B$2:$B$10=$B94)*('控温被PRO-S级品'!$E$1:$BE$1=CG$1)*('控温被PRO-S级品'!$E$2:$BE$10)),0)+IFERROR(SUMPRODUCT(('冬被-S级品'!$B$2:$B$10=$B94)*('冬被-S级品'!$E$1:$AW$1=CG$1)*('冬被-S级品'!$E$2:$AW$10)),0)+IFERROR(SUMPRODUCT(('白止-S级品'!$A$2:$A$26=$B94)*('白止-S级品'!$D$1:$AV$1=CG$1)*('白止-S级品'!$D$2:$AV$26)),0)+IFERROR(SUMPRODUCT(('乐容-S级品'!$A$4:$A$32=$B94)*('乐容-S级品'!$L$3:$CA$3=CG$1)*('乐容-S级品'!$L$4:$CA$32)),0)</f>
      </c>
      <c r="CH94" s="280">
        <f>IFERROR(SUMPRODUCT(('控温被PRO-S级品'!$B$2:$B$10=$B94)*('控温被PRO-S级品'!$E$1:$BE$1=CH$1)*('控温被PRO-S级品'!$E$2:$BE$10)),0)+IFERROR(SUMPRODUCT(('冬被-S级品'!$B$2:$B$10=$B94)*('冬被-S级品'!$E$1:$AW$1=CH$1)*('冬被-S级品'!$E$2:$AW$10)),0)+IFERROR(SUMPRODUCT(('白止-S级品'!$A$2:$A$26=$B94)*('白止-S级品'!$D$1:$AV$1=CH$1)*('白止-S级品'!$D$2:$AV$26)),0)+IFERROR(SUMPRODUCT(('乐容-S级品'!$A$4:$A$32=$B94)*('乐容-S级品'!$L$3:$CA$3=CH$1)*('乐容-S级品'!$L$4:$CA$32)),0)</f>
      </c>
      <c r="CI94" s="280">
        <f>IFERROR(SUMPRODUCT(('控温被PRO-S级品'!$B$2:$B$10=$B94)*('控温被PRO-S级品'!$E$1:$BE$1=CI$1)*('控温被PRO-S级品'!$E$2:$BE$10)),0)+IFERROR(SUMPRODUCT(('冬被-S级品'!$B$2:$B$10=$B94)*('冬被-S级品'!$E$1:$AW$1=CI$1)*('冬被-S级品'!$E$2:$AW$10)),0)+IFERROR(SUMPRODUCT(('白止-S级品'!$A$2:$A$26=$B94)*('白止-S级品'!$D$1:$AV$1=CI$1)*('白止-S级品'!$D$2:$AV$26)),0)+IFERROR(SUMPRODUCT(('乐容-S级品'!$A$4:$A$32=$B94)*('乐容-S级品'!$L$3:$CA$3=CI$1)*('乐容-S级品'!$L$4:$CA$32)),0)</f>
      </c>
      <c r="CJ94" s="280">
        <f>IFERROR(SUMPRODUCT(('控温被PRO-S级品'!$B$2:$B$10=$B94)*('控温被PRO-S级品'!$E$1:$BE$1=CJ$1)*('控温被PRO-S级品'!$E$2:$BE$10)),0)+IFERROR(SUMPRODUCT(('冬被-S级品'!$B$2:$B$10=$B94)*('冬被-S级品'!$E$1:$AW$1=CJ$1)*('冬被-S级品'!$E$2:$AW$10)),0)+IFERROR(SUMPRODUCT(('白止-S级品'!$A$2:$A$26=$B94)*('白止-S级品'!$D$1:$AV$1=CJ$1)*('白止-S级品'!$D$2:$AV$26)),0)+IFERROR(SUMPRODUCT(('乐容-S级品'!$A$4:$A$32=$B94)*('乐容-S级品'!$L$3:$CA$3=CJ$1)*('乐容-S级品'!$L$4:$CA$32)),0)</f>
      </c>
      <c r="CK94" s="280">
        <f>IFERROR(SUMPRODUCT(('控温被PRO-S级品'!$B$2:$B$10=$B94)*('控温被PRO-S级品'!$E$1:$BE$1=CK$1)*('控温被PRO-S级品'!$E$2:$BE$10)),0)+IFERROR(SUMPRODUCT(('冬被-S级品'!$B$2:$B$10=$B94)*('冬被-S级品'!$E$1:$AW$1=CK$1)*('冬被-S级品'!$E$2:$AW$10)),0)+IFERROR(SUMPRODUCT(('白止-S级品'!$A$2:$A$26=$B94)*('白止-S级品'!$D$1:$AV$1=CK$1)*('白止-S级品'!$D$2:$AV$26)),0)+IFERROR(SUMPRODUCT(('乐容-S级品'!$A$4:$A$32=$B94)*('乐容-S级品'!$L$3:$CA$3=CK$1)*('乐容-S级品'!$L$4:$CA$32)),0)</f>
      </c>
      <c r="CL94" s="280">
        <f>IFERROR(SUMPRODUCT(('控温被PRO-S级品'!$B$2:$B$10=$B94)*('控温被PRO-S级品'!$E$1:$BE$1=CL$1)*('控温被PRO-S级品'!$E$2:$BE$10)),0)+IFERROR(SUMPRODUCT(('冬被-S级品'!$B$2:$B$10=$B94)*('冬被-S级品'!$E$1:$AW$1=CL$1)*('冬被-S级品'!$E$2:$AW$10)),0)+IFERROR(SUMPRODUCT(('白止-S级品'!$A$2:$A$26=$B94)*('白止-S级品'!$D$1:$AV$1=CL$1)*('白止-S级品'!$D$2:$AV$26)),0)+IFERROR(SUMPRODUCT(('乐容-S级品'!$A$4:$A$32=$B94)*('乐容-S级品'!$L$3:$CA$3=CL$1)*('乐容-S级品'!$L$4:$CA$32)),0)</f>
      </c>
      <c r="CM94" s="280">
        <f>IFERROR(SUMPRODUCT(('控温被PRO-S级品'!$B$2:$B$10=$B94)*('控温被PRO-S级品'!$E$1:$BE$1=CM$1)*('控温被PRO-S级品'!$E$2:$BE$10)),0)+IFERROR(SUMPRODUCT(('冬被-S级品'!$B$2:$B$10=$B94)*('冬被-S级品'!$E$1:$AW$1=CM$1)*('冬被-S级品'!$E$2:$AW$10)),0)+IFERROR(SUMPRODUCT(('白止-S级品'!$A$2:$A$26=$B94)*('白止-S级品'!$D$1:$AV$1=CM$1)*('白止-S级品'!$D$2:$AV$26)),0)+IFERROR(SUMPRODUCT(('乐容-S级品'!$A$4:$A$32=$B94)*('乐容-S级品'!$L$3:$CA$3=CM$1)*('乐容-S级品'!$L$4:$CA$32)),0)</f>
      </c>
      <c r="CN94" s="280">
        <f>IFERROR(SUMPRODUCT(('控温被PRO-S级品'!$B$2:$B$10=$B94)*('控温被PRO-S级品'!$E$1:$BE$1=CN$1)*('控温被PRO-S级品'!$E$2:$BE$10)),0)+IFERROR(SUMPRODUCT(('冬被-S级品'!$B$2:$B$10=$B94)*('冬被-S级品'!$E$1:$AW$1=CN$1)*('冬被-S级品'!$E$2:$AW$10)),0)+IFERROR(SUMPRODUCT(('白止-S级品'!$A$2:$A$26=$B94)*('白止-S级品'!$D$1:$AV$1=CN$1)*('白止-S级品'!$D$2:$AV$26)),0)+IFERROR(SUMPRODUCT(('乐容-S级品'!$A$4:$A$32=$B94)*('乐容-S级品'!$L$3:$CA$3=CN$1)*('乐容-S级品'!$L$4:$CA$32)),0)</f>
      </c>
      <c r="CO94" s="280">
        <f>IFERROR(SUMPRODUCT(('控温被PRO-S级品'!$B$2:$B$10=$B94)*('控温被PRO-S级品'!$E$1:$BE$1=CO$1)*('控温被PRO-S级品'!$E$2:$BE$10)),0)+IFERROR(SUMPRODUCT(('冬被-S级品'!$B$2:$B$10=$B94)*('冬被-S级品'!$E$1:$AW$1=CO$1)*('冬被-S级品'!$E$2:$AW$10)),0)+IFERROR(SUMPRODUCT(('白止-S级品'!$A$2:$A$26=$B94)*('白止-S级品'!$D$1:$AV$1=CO$1)*('白止-S级品'!$D$2:$AV$26)),0)+IFERROR(SUMPRODUCT(('乐容-S级品'!$A$4:$A$32=$B94)*('乐容-S级品'!$L$3:$CA$3=CO$1)*('乐容-S级品'!$L$4:$CA$32)),0)</f>
      </c>
      <c r="CP94" s="280">
        <f>IFERROR(SUMPRODUCT(('控温被PRO-S级品'!$B$2:$B$10=$B94)*('控温被PRO-S级品'!$E$1:$BE$1=CP$1)*('控温被PRO-S级品'!$E$2:$BE$10)),0)+IFERROR(SUMPRODUCT(('冬被-S级品'!$B$2:$B$10=$B94)*('冬被-S级品'!$E$1:$AW$1=CP$1)*('冬被-S级品'!$E$2:$AW$10)),0)+IFERROR(SUMPRODUCT(('白止-S级品'!$A$2:$A$26=$B94)*('白止-S级品'!$D$1:$AV$1=CP$1)*('白止-S级品'!$D$2:$AV$26)),0)+IFERROR(SUMPRODUCT(('乐容-S级品'!$A$4:$A$32=$B94)*('乐容-S级品'!$L$3:$CA$3=CP$1)*('乐容-S级品'!$L$4:$CA$32)),0)</f>
      </c>
      <c r="CQ94" s="280">
        <f>IFERROR(SUMPRODUCT(('控温被PRO-S级品'!$B$2:$B$10=$B94)*('控温被PRO-S级品'!$E$1:$BE$1=CQ$1)*('控温被PRO-S级品'!$E$2:$BE$10)),0)+IFERROR(SUMPRODUCT(('冬被-S级品'!$B$2:$B$10=$B94)*('冬被-S级品'!$E$1:$AW$1=CQ$1)*('冬被-S级品'!$E$2:$AW$10)),0)+IFERROR(SUMPRODUCT(('白止-S级品'!$A$2:$A$26=$B94)*('白止-S级品'!$D$1:$AV$1=CQ$1)*('白止-S级品'!$D$2:$AV$26)),0)+IFERROR(SUMPRODUCT(('乐容-S级品'!$A$4:$A$32=$B94)*('乐容-S级品'!$L$3:$CA$3=CQ$1)*('乐容-S级品'!$L$4:$CA$32)),0)</f>
      </c>
      <c r="CR94" s="280">
        <f>IFERROR(SUMPRODUCT(('控温被PRO-S级品'!$B$2:$B$10=$B94)*('控温被PRO-S级品'!$E$1:$BE$1=CR$1)*('控温被PRO-S级品'!$E$2:$BE$10)),0)+IFERROR(SUMPRODUCT(('冬被-S级品'!$B$2:$B$10=$B94)*('冬被-S级品'!$E$1:$AW$1=CR$1)*('冬被-S级品'!$E$2:$AW$10)),0)+IFERROR(SUMPRODUCT(('白止-S级品'!$A$2:$A$26=$B94)*('白止-S级品'!$D$1:$AV$1=CR$1)*('白止-S级品'!$D$2:$AV$26)),0)+IFERROR(SUMPRODUCT(('乐容-S级品'!$A$4:$A$32=$B94)*('乐容-S级品'!$L$3:$CA$3=CR$1)*('乐容-S级品'!$L$4:$CA$32)),0)</f>
      </c>
      <c r="CS94" s="280">
        <f>IFERROR(SUMPRODUCT(('控温被PRO-S级品'!$B$2:$B$10=$B94)*('控温被PRO-S级品'!$E$1:$BE$1=CS$1)*('控温被PRO-S级品'!$E$2:$BE$10)),0)+IFERROR(SUMPRODUCT(('冬被-S级品'!$B$2:$B$10=$B94)*('冬被-S级品'!$E$1:$AW$1=CS$1)*('冬被-S级品'!$E$2:$AW$10)),0)+IFERROR(SUMPRODUCT(('白止-S级品'!$A$2:$A$26=$B94)*('白止-S级品'!$D$1:$AV$1=CS$1)*('白止-S级品'!$D$2:$AV$26)),0)+IFERROR(SUMPRODUCT(('乐容-S级品'!$A$4:$A$32=$B94)*('乐容-S级品'!$L$3:$CA$3=CS$1)*('乐容-S级品'!$L$4:$CA$32)),0)</f>
      </c>
      <c r="CT94" s="280">
        <f>IFERROR(SUMPRODUCT(('控温被PRO-S级品'!$B$2:$B$10=$B94)*('控温被PRO-S级品'!$E$1:$BE$1=CT$1)*('控温被PRO-S级品'!$E$2:$BE$10)),0)+IFERROR(SUMPRODUCT(('冬被-S级品'!$B$2:$B$10=$B94)*('冬被-S级品'!$E$1:$AW$1=CT$1)*('冬被-S级品'!$E$2:$AW$10)),0)+IFERROR(SUMPRODUCT(('白止-S级品'!$A$2:$A$26=$B94)*('白止-S级品'!$D$1:$AV$1=CT$1)*('白止-S级品'!$D$2:$AV$26)),0)+IFERROR(SUMPRODUCT(('乐容-S级品'!$A$4:$A$32=$B94)*('乐容-S级品'!$L$3:$CA$3=CT$1)*('乐容-S级品'!$L$4:$CA$32)),0)</f>
      </c>
      <c r="CU94" s="280">
        <f>IFERROR(SUMPRODUCT(('控温被PRO-S级品'!$B$2:$B$10=$B94)*('控温被PRO-S级品'!$E$1:$BE$1=CU$1)*('控温被PRO-S级品'!$E$2:$BE$10)),0)+IFERROR(SUMPRODUCT(('冬被-S级品'!$B$2:$B$10=$B94)*('冬被-S级品'!$E$1:$AW$1=CU$1)*('冬被-S级品'!$E$2:$AW$10)),0)+IFERROR(SUMPRODUCT(('白止-S级品'!$A$2:$A$26=$B94)*('白止-S级品'!$D$1:$AV$1=CU$1)*('白止-S级品'!$D$2:$AV$26)),0)+IFERROR(SUMPRODUCT(('乐容-S级品'!$A$4:$A$32=$B94)*('乐容-S级品'!$L$3:$CA$3=CU$1)*('乐容-S级品'!$L$4:$CA$32)),0)</f>
      </c>
      <c r="CV94" s="280">
        <f>IFERROR(SUMPRODUCT(('控温被PRO-S级品'!$B$2:$B$10=$B94)*('控温被PRO-S级品'!$E$1:$BE$1=CV$1)*('控温被PRO-S级品'!$E$2:$BE$10)),0)+IFERROR(SUMPRODUCT(('冬被-S级品'!$B$2:$B$10=$B94)*('冬被-S级品'!$E$1:$AW$1=CV$1)*('冬被-S级品'!$E$2:$AW$10)),0)+IFERROR(SUMPRODUCT(('白止-S级品'!$A$2:$A$26=$B94)*('白止-S级品'!$D$1:$AV$1=CV$1)*('白止-S级品'!$D$2:$AV$26)),0)+IFERROR(SUMPRODUCT(('乐容-S级品'!$A$4:$A$32=$B94)*('乐容-S级品'!$L$3:$CA$3=CV$1)*('乐容-S级品'!$L$4:$CA$32)),0)</f>
      </c>
      <c r="CW94" s="280">
        <f>IFERROR(SUMPRODUCT(('控温被PRO-S级品'!$B$2:$B$10=$B94)*('控温被PRO-S级品'!$E$1:$BE$1=CW$1)*('控温被PRO-S级品'!$E$2:$BE$10)),0)+IFERROR(SUMPRODUCT(('冬被-S级品'!$B$2:$B$10=$B94)*('冬被-S级品'!$E$1:$AW$1=CW$1)*('冬被-S级品'!$E$2:$AW$10)),0)+IFERROR(SUMPRODUCT(('白止-S级品'!$A$2:$A$26=$B94)*('白止-S级品'!$D$1:$AV$1=CW$1)*('白止-S级品'!$D$2:$AV$26)),0)+IFERROR(SUMPRODUCT(('乐容-S级品'!$A$4:$A$32=$B94)*('乐容-S级品'!$L$3:$CA$3=CW$1)*('乐容-S级品'!$L$4:$CA$32)),0)</f>
      </c>
      <c r="CX94" s="280">
        <f>IFERROR(SUMPRODUCT(('控温被PRO-S级品'!$B$2:$B$10=$B94)*('控温被PRO-S级品'!$E$1:$BE$1=CX$1)*('控温被PRO-S级品'!$E$2:$BE$10)),0)+IFERROR(SUMPRODUCT(('冬被-S级品'!$B$2:$B$10=$B94)*('冬被-S级品'!$E$1:$AW$1=CX$1)*('冬被-S级品'!$E$2:$AW$10)),0)+IFERROR(SUMPRODUCT(('白止-S级品'!$A$2:$A$26=$B94)*('白止-S级品'!$D$1:$AV$1=CX$1)*('白止-S级品'!$D$2:$AV$26)),0)+IFERROR(SUMPRODUCT(('乐容-S级品'!$A$4:$A$32=$B94)*('乐容-S级品'!$L$3:$CA$3=CX$1)*('乐容-S级品'!$L$4:$CA$32)),0)</f>
      </c>
      <c r="CY94" s="280">
        <f>IFERROR(SUMPRODUCT(('控温被PRO-S级品'!$B$2:$B$10=$B94)*('控温被PRO-S级品'!$E$1:$BE$1=CY$1)*('控温被PRO-S级品'!$E$2:$BE$10)),0)+IFERROR(SUMPRODUCT(('冬被-S级品'!$B$2:$B$10=$B94)*('冬被-S级品'!$E$1:$AW$1=CY$1)*('冬被-S级品'!$E$2:$AW$10)),0)+IFERROR(SUMPRODUCT(('白止-S级品'!$A$2:$A$26=$B94)*('白止-S级品'!$D$1:$AV$1=CY$1)*('白止-S级品'!$D$2:$AV$26)),0)+IFERROR(SUMPRODUCT(('乐容-S级品'!$A$4:$A$32=$B94)*('乐容-S级品'!$L$3:$CA$3=CY$1)*('乐容-S级品'!$L$4:$CA$32)),0)</f>
      </c>
      <c r="CZ94" s="280">
        <f>IFERROR(SUMPRODUCT(('控温被PRO-S级品'!$B$2:$B$10=$B94)*('控温被PRO-S级品'!$E$1:$BE$1=CZ$1)*('控温被PRO-S级品'!$E$2:$BE$10)),0)+IFERROR(SUMPRODUCT(('冬被-S级品'!$B$2:$B$10=$B94)*('冬被-S级品'!$E$1:$AW$1=CZ$1)*('冬被-S级品'!$E$2:$AW$10)),0)+IFERROR(SUMPRODUCT(('白止-S级品'!$A$2:$A$26=$B94)*('白止-S级品'!$D$1:$AV$1=CZ$1)*('白止-S级品'!$D$2:$AV$26)),0)+IFERROR(SUMPRODUCT(('乐容-S级品'!$A$4:$A$32=$B94)*('乐容-S级品'!$L$3:$CA$3=CZ$1)*('乐容-S级品'!$L$4:$CA$32)),0)</f>
      </c>
      <c r="DA94" s="280">
        <f>IFERROR(SUMPRODUCT(('控温被PRO-S级品'!$B$2:$B$10=$B94)*('控温被PRO-S级品'!$E$1:$BE$1=DA$1)*('控温被PRO-S级品'!$E$2:$BE$10)),0)+IFERROR(SUMPRODUCT(('冬被-S级品'!$B$2:$B$10=$B94)*('冬被-S级品'!$E$1:$AW$1=DA$1)*('冬被-S级品'!$E$2:$AW$10)),0)+IFERROR(SUMPRODUCT(('白止-S级品'!$A$2:$A$26=$B94)*('白止-S级品'!$D$1:$AV$1=DA$1)*('白止-S级品'!$D$2:$AV$26)),0)+IFERROR(SUMPRODUCT(('乐容-S级品'!$A$4:$A$32=$B94)*('乐容-S级品'!$L$3:$CA$3=DA$1)*('乐容-S级品'!$L$4:$CA$32)),0)</f>
      </c>
      <c r="DB94" s="280">
        <f>IFERROR(SUMPRODUCT(('控温被PRO-S级品'!$B$2:$B$10=$B94)*('控温被PRO-S级品'!$E$1:$BE$1=DB$1)*('控温被PRO-S级品'!$E$2:$BE$10)),0)+IFERROR(SUMPRODUCT(('冬被-S级品'!$B$2:$B$10=$B94)*('冬被-S级品'!$E$1:$AW$1=DB$1)*('冬被-S级品'!$E$2:$AW$10)),0)+IFERROR(SUMPRODUCT(('白止-S级品'!$A$2:$A$26=$B94)*('白止-S级品'!$D$1:$AV$1=DB$1)*('白止-S级品'!$D$2:$AV$26)),0)+IFERROR(SUMPRODUCT(('乐容-S级品'!$A$4:$A$32=$B94)*('乐容-S级品'!$L$3:$CA$3=DB$1)*('乐容-S级品'!$L$4:$CA$32)),0)</f>
      </c>
      <c r="DC94" s="280">
        <f>IFERROR(SUMPRODUCT(('控温被PRO-S级品'!$B$2:$B$10=$B94)*('控温被PRO-S级品'!$E$1:$BE$1=DC$1)*('控温被PRO-S级品'!$E$2:$BE$10)),0)+IFERROR(SUMPRODUCT(('冬被-S级品'!$B$2:$B$10=$B94)*('冬被-S级品'!$E$1:$AW$1=DC$1)*('冬被-S级品'!$E$2:$AW$10)),0)+IFERROR(SUMPRODUCT(('白止-S级品'!$A$2:$A$26=$B94)*('白止-S级品'!$D$1:$AV$1=DC$1)*('白止-S级品'!$D$2:$AV$26)),0)+IFERROR(SUMPRODUCT(('乐容-S级品'!$A$4:$A$32=$B94)*('乐容-S级品'!$L$3:$CA$3=DC$1)*('乐容-S级品'!$L$4:$CA$32)),0)</f>
      </c>
      <c r="DD94" s="280">
        <f>IFERROR(SUMPRODUCT(('控温被PRO-S级品'!$B$2:$B$10=$B94)*('控温被PRO-S级品'!$E$1:$BE$1=DD$1)*('控温被PRO-S级品'!$E$2:$BE$10)),0)+IFERROR(SUMPRODUCT(('冬被-S级品'!$B$2:$B$10=$B94)*('冬被-S级品'!$E$1:$AW$1=DD$1)*('冬被-S级品'!$E$2:$AW$10)),0)+IFERROR(SUMPRODUCT(('白止-S级品'!$A$2:$A$26=$B94)*('白止-S级品'!$D$1:$AV$1=DD$1)*('白止-S级品'!$D$2:$AV$26)),0)+IFERROR(SUMPRODUCT(('乐容-S级品'!$A$4:$A$32=$B94)*('乐容-S级品'!$L$3:$CA$3=DD$1)*('乐容-S级品'!$L$4:$CA$32)),0)</f>
      </c>
      <c r="DE94" s="280">
        <f>IFERROR(SUMPRODUCT(('控温被PRO-S级品'!$B$2:$B$10=$B94)*('控温被PRO-S级品'!$E$1:$BE$1=DE$1)*('控温被PRO-S级品'!$E$2:$BE$10)),0)+IFERROR(SUMPRODUCT(('冬被-S级品'!$B$2:$B$10=$B94)*('冬被-S级品'!$E$1:$AW$1=DE$1)*('冬被-S级品'!$E$2:$AW$10)),0)+IFERROR(SUMPRODUCT(('白止-S级品'!$A$2:$A$26=$B94)*('白止-S级品'!$D$1:$AV$1=DE$1)*('白止-S级品'!$D$2:$AV$26)),0)+IFERROR(SUMPRODUCT(('乐容-S级品'!$A$4:$A$32=$B94)*('乐容-S级品'!$L$3:$CA$3=DE$1)*('乐容-S级品'!$L$4:$CA$32)),0)</f>
      </c>
      <c r="DF94" s="280">
        <f>IFERROR(SUMPRODUCT(('控温被PRO-S级品'!$B$2:$B$10=$B94)*('控温被PRO-S级品'!$E$1:$BE$1=DF$1)*('控温被PRO-S级品'!$E$2:$BE$10)),0)+IFERROR(SUMPRODUCT(('冬被-S级品'!$B$2:$B$10=$B94)*('冬被-S级品'!$E$1:$AW$1=DF$1)*('冬被-S级品'!$E$2:$AW$10)),0)+IFERROR(SUMPRODUCT(('白止-S级品'!$A$2:$A$26=$B94)*('白止-S级品'!$D$1:$AV$1=DF$1)*('白止-S级品'!$D$2:$AV$26)),0)+IFERROR(SUMPRODUCT(('乐容-S级品'!$A$4:$A$32=$B94)*('乐容-S级品'!$L$3:$CA$3=DF$1)*('乐容-S级品'!$L$4:$CA$32)),0)</f>
      </c>
      <c r="DG94" s="280">
        <f>IFERROR(SUMPRODUCT(('控温被PRO-S级品'!$B$2:$B$10=$B94)*('控温被PRO-S级品'!$E$1:$BE$1=DG$1)*('控温被PRO-S级品'!$E$2:$BE$10)),0)+IFERROR(SUMPRODUCT(('冬被-S级品'!$B$2:$B$10=$B94)*('冬被-S级品'!$E$1:$AW$1=DG$1)*('冬被-S级品'!$E$2:$AW$10)),0)+IFERROR(SUMPRODUCT(('白止-S级品'!$A$2:$A$26=$B94)*('白止-S级品'!$D$1:$AV$1=DG$1)*('白止-S级品'!$D$2:$AV$26)),0)+IFERROR(SUMPRODUCT(('乐容-S级品'!$A$4:$A$32=$B94)*('乐容-S级品'!$L$3:$CA$3=DG$1)*('乐容-S级品'!$L$4:$CA$32)),0)</f>
      </c>
      <c r="DH94" s="280">
        <f>IFERROR(SUMPRODUCT(('控温被PRO-S级品'!$B$2:$B$10=$B94)*('控温被PRO-S级品'!$E$1:$BE$1=DH$1)*('控温被PRO-S级品'!$E$2:$BE$10)),0)+IFERROR(SUMPRODUCT(('冬被-S级品'!$B$2:$B$10=$B94)*('冬被-S级品'!$E$1:$AW$1=DH$1)*('冬被-S级品'!$E$2:$AW$10)),0)+IFERROR(SUMPRODUCT(('白止-S级品'!$A$2:$A$26=$B94)*('白止-S级品'!$D$1:$AV$1=DH$1)*('白止-S级品'!$D$2:$AV$26)),0)+IFERROR(SUMPRODUCT(('乐容-S级品'!$A$4:$A$32=$B94)*('乐容-S级品'!$L$3:$CA$3=DH$1)*('乐容-S级品'!$L$4:$CA$32)),0)</f>
      </c>
      <c r="DI94" s="280">
        <f>IFERROR(SUMPRODUCT(('控温被PRO-S级品'!$B$2:$B$10=$B94)*('控温被PRO-S级品'!$E$1:$BE$1=DI$1)*('控温被PRO-S级品'!$E$2:$BE$10)),0)+IFERROR(SUMPRODUCT(('冬被-S级品'!$B$2:$B$10=$B94)*('冬被-S级品'!$E$1:$AW$1=DI$1)*('冬被-S级品'!$E$2:$AW$10)),0)+IFERROR(SUMPRODUCT(('白止-S级品'!$A$2:$A$26=$B94)*('白止-S级品'!$D$1:$AV$1=DI$1)*('白止-S级品'!$D$2:$AV$26)),0)+IFERROR(SUMPRODUCT(('乐容-S级品'!$A$4:$A$32=$B94)*('乐容-S级品'!$L$3:$CA$3=DI$1)*('乐容-S级品'!$L$4:$CA$32)),0)</f>
      </c>
      <c r="DJ94" s="280">
        <f>IFERROR(SUMPRODUCT(('控温被PRO-S级品'!$B$2:$B$10=$B94)*('控温被PRO-S级品'!$E$1:$BE$1=DJ$1)*('控温被PRO-S级品'!$E$2:$BE$10)),0)+IFERROR(SUMPRODUCT(('冬被-S级品'!$B$2:$B$10=$B94)*('冬被-S级品'!$E$1:$AW$1=DJ$1)*('冬被-S级品'!$E$2:$AW$10)),0)+IFERROR(SUMPRODUCT(('白止-S级品'!$A$2:$A$26=$B94)*('白止-S级品'!$D$1:$AV$1=DJ$1)*('白止-S级品'!$D$2:$AV$26)),0)+IFERROR(SUMPRODUCT(('乐容-S级品'!$A$4:$A$32=$B94)*('乐容-S级品'!$L$3:$CA$3=DJ$1)*('乐容-S级品'!$L$4:$CA$32)),0)</f>
      </c>
      <c r="DK94" s="280"/>
      <c r="DL94" s="280"/>
      <c r="DM94" s="280"/>
      <c r="DN94" s="280"/>
      <c r="DO94" s="280"/>
      <c r="DP94" s="280"/>
      <c r="DQ94" s="280"/>
      <c r="DR94" s="280"/>
      <c r="DS94" s="280"/>
      <c r="DT94" s="280"/>
      <c r="DU94" s="280"/>
      <c r="DV94" s="280"/>
      <c r="DW94" s="280">
        <f>VLOOKUP(B94,'系统编码规格'!A:C,3,FALSE)</f>
      </c>
      <c r="DX94" s="280"/>
      <c r="DY94" s="280"/>
      <c r="DZ94" s="280"/>
      <c r="EA94" s="280"/>
      <c r="EB94" s="280"/>
      <c r="EC94" s="280"/>
      <c r="ED94" s="280"/>
      <c r="EE94" s="280"/>
      <c r="EF94" s="280"/>
      <c r="EG94" s="280"/>
      <c r="EH94" s="280"/>
      <c r="EI94" s="280"/>
      <c r="EJ94" s="280"/>
      <c r="EK94" s="280"/>
      <c r="EL94" s="280"/>
      <c r="EM94" s="280"/>
      <c r="EN94" s="280"/>
      <c r="EO94" s="280"/>
      <c r="EP94" s="280"/>
      <c r="EQ94" s="280"/>
      <c r="ER94" s="280"/>
      <c r="ES94" s="280"/>
      <c r="ET94" s="280"/>
      <c r="EU94" s="280"/>
      <c r="EV94" s="280"/>
      <c r="EW94" s="280"/>
      <c r="EX94" s="280"/>
      <c r="EY94" s="280"/>
      <c r="EZ94" s="280"/>
      <c r="FA94" s="280"/>
      <c r="FB94" s="280"/>
      <c r="FC94" s="280"/>
      <c r="FD94" s="280"/>
      <c r="FE94" s="280"/>
      <c r="FF94" s="280"/>
      <c r="FG94" s="280"/>
      <c r="FH94" s="280"/>
      <c r="FI94" s="280"/>
      <c r="FJ94" s="280"/>
      <c r="FK94" s="280"/>
      <c r="FL94" s="280"/>
      <c r="FM94" s="280"/>
      <c r="FN94" s="280"/>
      <c r="FO94" s="280"/>
      <c r="FP94" s="280"/>
      <c r="FQ94" s="280"/>
      <c r="FR94" s="280"/>
      <c r="FS94" s="280"/>
      <c r="FT94" s="280"/>
      <c r="FU94" s="280"/>
      <c r="FV94" s="280"/>
      <c r="FW94" s="280"/>
      <c r="FX94" s="280"/>
      <c r="FY94" s="280"/>
      <c r="FZ94" s="280"/>
      <c r="GA94" s="280"/>
      <c r="GB94" s="280"/>
      <c r="GC94" s="280"/>
      <c r="GD94" s="280"/>
      <c r="GE94" s="280"/>
      <c r="GF94" s="280"/>
      <c r="GG94" s="280"/>
      <c r="GH94" s="280"/>
      <c r="GI94" s="280"/>
      <c r="GJ94" s="280"/>
      <c r="GK94" s="280"/>
      <c r="GL94" s="280"/>
      <c r="GM94" s="280"/>
      <c r="GN94" s="280"/>
      <c r="GO94" s="280"/>
      <c r="GP94" s="280"/>
      <c r="GQ94" s="280"/>
      <c r="GR94" s="280"/>
      <c r="GS94" s="280"/>
      <c r="GT94" s="280"/>
      <c r="GU94" s="280"/>
      <c r="GV94" s="280"/>
    </row>
    <row r="95">
      <c r="A95" s="309" t="str">
        <v>乐容</v>
      </c>
      <c r="B95" s="310" t="str">
        <v>12800026100123271</v>
      </c>
      <c r="C95" s="309" t="str">
        <v>亚朵星球 纯色全棉四件套 新色</v>
      </c>
      <c r="D95" s="309" t="str">
        <v>伯爵姜茶/1.8m-床笠款</v>
      </c>
      <c r="E95">
        <f>SUM(F95:GX95)</f>
      </c>
      <c r="F95" s="280">
        <f>IFERROR(SUMPRODUCT(('控温被PRO-S级品'!$B$2:$B$10=$B95)*('控温被PRO-S级品'!$E$1:$BE$1=F$1)*('控温被PRO-S级品'!$E$2:$BE$10)),0)+IFERROR(SUMPRODUCT(('冬被-S级品'!$B$2:$B$10=$B95)*('冬被-S级品'!$E$1:$AW$1=F$1)*('冬被-S级品'!$E$2:$AW$10)),0)+IFERROR(SUMPRODUCT(('白止-S级品'!$A$2:$A$26=$B95)*('白止-S级品'!$D$1:$AV$1=F$1)*('白止-S级品'!$D$2:$AV$26)),0)+IFERROR(SUMPRODUCT(('乐容-S级品'!$A$4:$A$32=$B95)*('乐容-S级品'!$L$3:$CA$3=F$1)*('乐容-S级品'!$L$4:$CA$32)),0)</f>
      </c>
      <c r="G95" s="280">
        <f>IFERROR(SUMPRODUCT(('控温被PRO-S级品'!$B$2:$B$10=$B95)*('控温被PRO-S级品'!$E$1:$BE$1=G$1)*('控温被PRO-S级品'!$E$2:$BE$10)),0)+IFERROR(SUMPRODUCT(('冬被-S级品'!$B$2:$B$10=$B95)*('冬被-S级品'!$E$1:$AW$1=G$1)*('冬被-S级品'!$E$2:$AW$10)),0)+IFERROR(SUMPRODUCT(('白止-S级品'!$A$2:$A$26=$B95)*('白止-S级品'!$D$1:$AV$1=G$1)*('白止-S级品'!$D$2:$AV$26)),0)+IFERROR(SUMPRODUCT(('乐容-S级品'!$A$4:$A$32=$B95)*('乐容-S级品'!$L$3:$CA$3=G$1)*('乐容-S级品'!$L$4:$CA$32)),0)</f>
      </c>
      <c r="H95" s="280">
        <f>IFERROR(SUMPRODUCT(('控温被PRO-S级品'!$B$2:$B$10=$B95)*('控温被PRO-S级品'!$E$1:$BE$1=H$1)*('控温被PRO-S级品'!$E$2:$BE$10)),0)+IFERROR(SUMPRODUCT(('冬被-S级品'!$B$2:$B$10=$B95)*('冬被-S级品'!$E$1:$AW$1=H$1)*('冬被-S级品'!$E$2:$AW$10)),0)+IFERROR(SUMPRODUCT(('白止-S级品'!$A$2:$A$26=$B95)*('白止-S级品'!$D$1:$AV$1=H$1)*('白止-S级品'!$D$2:$AV$26)),0)+IFERROR(SUMPRODUCT(('乐容-S级品'!$A$4:$A$32=$B95)*('乐容-S级品'!$L$3:$CA$3=H$1)*('乐容-S级品'!$L$4:$CA$32)),0)</f>
      </c>
      <c r="I95" s="280">
        <f>IFERROR(SUMPRODUCT(('控温被PRO-S级品'!$B$2:$B$10=$B95)*('控温被PRO-S级品'!$E$1:$BE$1=I$1)*('控温被PRO-S级品'!$E$2:$BE$10)),0)+IFERROR(SUMPRODUCT(('冬被-S级品'!$B$2:$B$10=$B95)*('冬被-S级品'!$E$1:$AW$1=I$1)*('冬被-S级品'!$E$2:$AW$10)),0)+IFERROR(SUMPRODUCT(('白止-S级品'!$A$2:$A$26=$B95)*('白止-S级品'!$D$1:$AV$1=I$1)*('白止-S级品'!$D$2:$AV$26)),0)+IFERROR(SUMPRODUCT(('乐容-S级品'!$A$4:$A$32=$B95)*('乐容-S级品'!$L$3:$CA$3=I$1)*('乐容-S级品'!$L$4:$CA$32)),0)</f>
      </c>
      <c r="J95" s="280">
        <f>IFERROR(SUMPRODUCT(('控温被PRO-S级品'!$B$2:$B$10=$B95)*('控温被PRO-S级品'!$E$1:$BE$1=J$1)*('控温被PRO-S级品'!$E$2:$BE$10)),0)+IFERROR(SUMPRODUCT(('冬被-S级品'!$B$2:$B$10=$B95)*('冬被-S级品'!$E$1:$AW$1=J$1)*('冬被-S级品'!$E$2:$AW$10)),0)+IFERROR(SUMPRODUCT(('白止-S级品'!$A$2:$A$26=$B95)*('白止-S级品'!$D$1:$AV$1=J$1)*('白止-S级品'!$D$2:$AV$26)),0)+IFERROR(SUMPRODUCT(('乐容-S级品'!$A$4:$A$32=$B95)*('乐容-S级品'!$L$3:$CA$3=J$1)*('乐容-S级品'!$L$4:$CA$32)),0)</f>
      </c>
      <c r="K95" s="280">
        <f>IFERROR(SUMPRODUCT(('控温被PRO-S级品'!$B$2:$B$10=$B95)*('控温被PRO-S级品'!$E$1:$BE$1=K$1)*('控温被PRO-S级品'!$E$2:$BE$10)),0)+IFERROR(SUMPRODUCT(('冬被-S级品'!$B$2:$B$10=$B95)*('冬被-S级品'!$E$1:$AW$1=K$1)*('冬被-S级品'!$E$2:$AW$10)),0)+IFERROR(SUMPRODUCT(('白止-S级品'!$A$2:$A$26=$B95)*('白止-S级品'!$D$1:$AV$1=K$1)*('白止-S级品'!$D$2:$AV$26)),0)+IFERROR(SUMPRODUCT(('乐容-S级品'!$A$4:$A$32=$B95)*('乐容-S级品'!$L$3:$CA$3=K$1)*('乐容-S级品'!$L$4:$CA$32)),0)</f>
      </c>
      <c r="L95" s="280">
        <f>IFERROR(SUMPRODUCT(('控温被PRO-S级品'!$B$2:$B$10=$B95)*('控温被PRO-S级品'!$E$1:$BE$1=L$1)*('控温被PRO-S级品'!$E$2:$BE$10)),0)+IFERROR(SUMPRODUCT(('冬被-S级品'!$B$2:$B$10=$B95)*('冬被-S级品'!$E$1:$AW$1=L$1)*('冬被-S级品'!$E$2:$AW$10)),0)+IFERROR(SUMPRODUCT(('白止-S级品'!$A$2:$A$26=$B95)*('白止-S级品'!$D$1:$AV$1=L$1)*('白止-S级品'!$D$2:$AV$26)),0)+IFERROR(SUMPRODUCT(('乐容-S级品'!$A$4:$A$32=$B95)*('乐容-S级品'!$L$3:$CA$3=L$1)*('乐容-S级品'!$L$4:$CA$32)),0)</f>
      </c>
      <c r="M95" s="280">
        <f>IFERROR(SUMPRODUCT(('控温被PRO-S级品'!$B$2:$B$10=$B95)*('控温被PRO-S级品'!$E$1:$BE$1=M$1)*('控温被PRO-S级品'!$E$2:$BE$10)),0)+IFERROR(SUMPRODUCT(('冬被-S级品'!$B$2:$B$10=$B95)*('冬被-S级品'!$E$1:$AW$1=M$1)*('冬被-S级品'!$E$2:$AW$10)),0)+IFERROR(SUMPRODUCT(('白止-S级品'!$A$2:$A$26=$B95)*('白止-S级品'!$D$1:$AV$1=M$1)*('白止-S级品'!$D$2:$AV$26)),0)+IFERROR(SUMPRODUCT(('乐容-S级品'!$A$4:$A$32=$B95)*('乐容-S级品'!$L$3:$CA$3=M$1)*('乐容-S级品'!$L$4:$CA$32)),0)</f>
      </c>
      <c r="N95" s="280">
        <f>IFERROR(SUMPRODUCT(('控温被PRO-S级品'!$B$2:$B$10=$B95)*('控温被PRO-S级品'!$E$1:$BE$1=N$1)*('控温被PRO-S级品'!$E$2:$BE$10)),0)+IFERROR(SUMPRODUCT(('冬被-S级品'!$B$2:$B$10=$B95)*('冬被-S级品'!$E$1:$AW$1=N$1)*('冬被-S级品'!$E$2:$AW$10)),0)+IFERROR(SUMPRODUCT(('白止-S级品'!$A$2:$A$26=$B95)*('白止-S级品'!$D$1:$AV$1=N$1)*('白止-S级品'!$D$2:$AV$26)),0)+IFERROR(SUMPRODUCT(('乐容-S级品'!$A$4:$A$32=$B95)*('乐容-S级品'!$L$3:$CA$3=N$1)*('乐容-S级品'!$L$4:$CA$32)),0)</f>
      </c>
      <c r="O95" s="280">
        <f>IFERROR(SUMPRODUCT(('控温被PRO-S级品'!$B$2:$B$10=$B95)*('控温被PRO-S级品'!$E$1:$BE$1=O$1)*('控温被PRO-S级品'!$E$2:$BE$10)),0)+IFERROR(SUMPRODUCT(('冬被-S级品'!$B$2:$B$10=$B95)*('冬被-S级品'!$E$1:$AW$1=O$1)*('冬被-S级品'!$E$2:$AW$10)),0)+IFERROR(SUMPRODUCT(('白止-S级品'!$A$2:$A$26=$B95)*('白止-S级品'!$D$1:$AV$1=O$1)*('白止-S级品'!$D$2:$AV$26)),0)+IFERROR(SUMPRODUCT(('乐容-S级品'!$A$4:$A$32=$B95)*('乐容-S级品'!$L$3:$CA$3=O$1)*('乐容-S级品'!$L$4:$CA$32)),0)</f>
      </c>
      <c r="P95" s="280">
        <f>IFERROR(SUMPRODUCT(('控温被PRO-S级品'!$B$2:$B$10=$B95)*('控温被PRO-S级品'!$E$1:$BE$1=P$1)*('控温被PRO-S级品'!$E$2:$BE$10)),0)+IFERROR(SUMPRODUCT(('冬被-S级品'!$B$2:$B$10=$B95)*('冬被-S级品'!$E$1:$AW$1=P$1)*('冬被-S级品'!$E$2:$AW$10)),0)+IFERROR(SUMPRODUCT(('白止-S级品'!$A$2:$A$26=$B95)*('白止-S级品'!$D$1:$AV$1=P$1)*('白止-S级品'!$D$2:$AV$26)),0)+IFERROR(SUMPRODUCT(('乐容-S级品'!$A$4:$A$32=$B95)*('乐容-S级品'!$L$3:$CA$3=P$1)*('乐容-S级品'!$L$4:$CA$32)),0)</f>
      </c>
      <c r="Q95" s="280">
        <f>IFERROR(SUMPRODUCT(('控温被PRO-S级品'!$B$2:$B$10=$B95)*('控温被PRO-S级品'!$E$1:$BE$1=Q$1)*('控温被PRO-S级品'!$E$2:$BE$10)),0)+IFERROR(SUMPRODUCT(('冬被-S级品'!$B$2:$B$10=$B95)*('冬被-S级品'!$E$1:$AW$1=Q$1)*('冬被-S级品'!$E$2:$AW$10)),0)+IFERROR(SUMPRODUCT(('白止-S级品'!$A$2:$A$26=$B95)*('白止-S级品'!$D$1:$AV$1=Q$1)*('白止-S级品'!$D$2:$AV$26)),0)+IFERROR(SUMPRODUCT(('乐容-S级品'!$A$4:$A$32=$B95)*('乐容-S级品'!$L$3:$CA$3=Q$1)*('乐容-S级品'!$L$4:$CA$32)),0)</f>
      </c>
      <c r="R95" s="280">
        <f>IFERROR(SUMPRODUCT(('控温被PRO-S级品'!$B$2:$B$10=$B95)*('控温被PRO-S级品'!$E$1:$BE$1=R$1)*('控温被PRO-S级品'!$E$2:$BE$10)),0)+IFERROR(SUMPRODUCT(('冬被-S级品'!$B$2:$B$10=$B95)*('冬被-S级品'!$E$1:$AW$1=R$1)*('冬被-S级品'!$E$2:$AW$10)),0)+IFERROR(SUMPRODUCT(('白止-S级品'!$A$2:$A$26=$B95)*('白止-S级品'!$D$1:$AV$1=R$1)*('白止-S级品'!$D$2:$AV$26)),0)+IFERROR(SUMPRODUCT(('乐容-S级品'!$A$4:$A$32=$B95)*('乐容-S级品'!$L$3:$CA$3=R$1)*('乐容-S级品'!$L$4:$CA$32)),0)</f>
      </c>
      <c r="S95" s="280">
        <f>IFERROR(SUMPRODUCT(('控温被PRO-S级品'!$B$2:$B$10=$B95)*('控温被PRO-S级品'!$E$1:$BE$1=S$1)*('控温被PRO-S级品'!$E$2:$BE$10)),0)+IFERROR(SUMPRODUCT(('冬被-S级品'!$B$2:$B$10=$B95)*('冬被-S级品'!$E$1:$AW$1=S$1)*('冬被-S级品'!$E$2:$AW$10)),0)+IFERROR(SUMPRODUCT(('白止-S级品'!$A$2:$A$26=$B95)*('白止-S级品'!$D$1:$AV$1=S$1)*('白止-S级品'!$D$2:$AV$26)),0)+IFERROR(SUMPRODUCT(('乐容-S级品'!$A$4:$A$32=$B95)*('乐容-S级品'!$L$3:$CA$3=S$1)*('乐容-S级品'!$L$4:$CA$32)),0)</f>
      </c>
      <c r="T95" s="280">
        <f>IFERROR(SUMPRODUCT(('控温被PRO-S级品'!$B$2:$B$10=$B95)*('控温被PRO-S级品'!$E$1:$BE$1=T$1)*('控温被PRO-S级品'!$E$2:$BE$10)),0)+IFERROR(SUMPRODUCT(('冬被-S级品'!$B$2:$B$10=$B95)*('冬被-S级品'!$E$1:$AW$1=T$1)*('冬被-S级品'!$E$2:$AW$10)),0)+IFERROR(SUMPRODUCT(('白止-S级品'!$A$2:$A$26=$B95)*('白止-S级品'!$D$1:$AV$1=T$1)*('白止-S级品'!$D$2:$AV$26)),0)+IFERROR(SUMPRODUCT(('乐容-S级品'!$A$4:$A$32=$B95)*('乐容-S级品'!$L$3:$CA$3=T$1)*('乐容-S级品'!$L$4:$CA$32)),0)</f>
      </c>
      <c r="U95" s="280">
        <f>IFERROR(SUMPRODUCT(('控温被PRO-S级品'!$B$2:$B$10=$B95)*('控温被PRO-S级品'!$E$1:$BE$1=U$1)*('控温被PRO-S级品'!$E$2:$BE$10)),0)+IFERROR(SUMPRODUCT(('冬被-S级品'!$B$2:$B$10=$B95)*('冬被-S级品'!$E$1:$AW$1=U$1)*('冬被-S级品'!$E$2:$AW$10)),0)+IFERROR(SUMPRODUCT(('白止-S级品'!$A$2:$A$26=$B95)*('白止-S级品'!$D$1:$AV$1=U$1)*('白止-S级品'!$D$2:$AV$26)),0)+IFERROR(SUMPRODUCT(('乐容-S级品'!$A$4:$A$32=$B95)*('乐容-S级品'!$L$3:$CA$3=U$1)*('乐容-S级品'!$L$4:$CA$32)),0)</f>
      </c>
      <c r="V95" s="280">
        <f>IFERROR(SUMPRODUCT(('控温被PRO-S级品'!$B$2:$B$10=$B95)*('控温被PRO-S级品'!$E$1:$BE$1=V$1)*('控温被PRO-S级品'!$E$2:$BE$10)),0)+IFERROR(SUMPRODUCT(('冬被-S级品'!$B$2:$B$10=$B95)*('冬被-S级品'!$E$1:$AW$1=V$1)*('冬被-S级品'!$E$2:$AW$10)),0)+IFERROR(SUMPRODUCT(('白止-S级品'!$A$2:$A$26=$B95)*('白止-S级品'!$D$1:$AV$1=V$1)*('白止-S级品'!$D$2:$AV$26)),0)+IFERROR(SUMPRODUCT(('乐容-S级品'!$A$4:$A$32=$B95)*('乐容-S级品'!$L$3:$CA$3=V$1)*('乐容-S级品'!$L$4:$CA$32)),0)</f>
      </c>
      <c r="W95" s="280">
        <f>IFERROR(SUMPRODUCT(('控温被PRO-S级品'!$B$2:$B$10=$B95)*('控温被PRO-S级品'!$E$1:$BE$1=W$1)*('控温被PRO-S级品'!$E$2:$BE$10)),0)+IFERROR(SUMPRODUCT(('冬被-S级品'!$B$2:$B$10=$B95)*('冬被-S级品'!$E$1:$AW$1=W$1)*('冬被-S级品'!$E$2:$AW$10)),0)+IFERROR(SUMPRODUCT(('白止-S级品'!$A$2:$A$26=$B95)*('白止-S级品'!$D$1:$AV$1=W$1)*('白止-S级品'!$D$2:$AV$26)),0)+IFERROR(SUMPRODUCT(('乐容-S级品'!$A$4:$A$32=$B95)*('乐容-S级品'!$L$3:$CA$3=W$1)*('乐容-S级品'!$L$4:$CA$32)),0)</f>
      </c>
      <c r="X95" s="280">
        <f>IFERROR(SUMPRODUCT(('控温被PRO-S级品'!$B$2:$B$10=$B95)*('控温被PRO-S级品'!$E$1:$BE$1=X$1)*('控温被PRO-S级品'!$E$2:$BE$10)),0)+IFERROR(SUMPRODUCT(('冬被-S级品'!$B$2:$B$10=$B95)*('冬被-S级品'!$E$1:$AW$1=X$1)*('冬被-S级品'!$E$2:$AW$10)),0)+IFERROR(SUMPRODUCT(('白止-S级品'!$A$2:$A$26=$B95)*('白止-S级品'!$D$1:$AV$1=X$1)*('白止-S级品'!$D$2:$AV$26)),0)+IFERROR(SUMPRODUCT(('乐容-S级品'!$A$4:$A$32=$B95)*('乐容-S级品'!$L$3:$CA$3=X$1)*('乐容-S级品'!$L$4:$CA$32)),0)</f>
      </c>
      <c r="Y95" s="280">
        <f>IFERROR(SUMPRODUCT(('控温被PRO-S级品'!$B$2:$B$10=$B95)*('控温被PRO-S级品'!$E$1:$BE$1=Y$1)*('控温被PRO-S级品'!$E$2:$BE$10)),0)+IFERROR(SUMPRODUCT(('冬被-S级品'!$B$2:$B$10=$B95)*('冬被-S级品'!$E$1:$AW$1=Y$1)*('冬被-S级品'!$E$2:$AW$10)),0)+IFERROR(SUMPRODUCT(('白止-S级品'!$A$2:$A$26=$B95)*('白止-S级品'!$D$1:$AV$1=Y$1)*('白止-S级品'!$D$2:$AV$26)),0)+IFERROR(SUMPRODUCT(('乐容-S级品'!$A$4:$A$32=$B95)*('乐容-S级品'!$L$3:$CA$3=Y$1)*('乐容-S级品'!$L$4:$CA$32)),0)</f>
      </c>
      <c r="Z95" s="280">
        <f>IFERROR(SUMPRODUCT(('控温被PRO-S级品'!$B$2:$B$10=$B95)*('控温被PRO-S级品'!$E$1:$BE$1=Z$1)*('控温被PRO-S级品'!$E$2:$BE$10)),0)+IFERROR(SUMPRODUCT(('冬被-S级品'!$B$2:$B$10=$B95)*('冬被-S级品'!$E$1:$AW$1=Z$1)*('冬被-S级品'!$E$2:$AW$10)),0)+IFERROR(SUMPRODUCT(('白止-S级品'!$A$2:$A$26=$B95)*('白止-S级品'!$D$1:$AV$1=Z$1)*('白止-S级品'!$D$2:$AV$26)),0)+IFERROR(SUMPRODUCT(('乐容-S级品'!$A$4:$A$32=$B95)*('乐容-S级品'!$L$3:$CA$3=Z$1)*('乐容-S级品'!$L$4:$CA$32)),0)</f>
      </c>
      <c r="AA95" s="280">
        <f>IFERROR(SUMPRODUCT(('控温被PRO-S级品'!$B$2:$B$10=$B95)*('控温被PRO-S级品'!$E$1:$BE$1=AA$1)*('控温被PRO-S级品'!$E$2:$BE$10)),0)+IFERROR(SUMPRODUCT(('冬被-S级品'!$B$2:$B$10=$B95)*('冬被-S级品'!$E$1:$AW$1=AA$1)*('冬被-S级品'!$E$2:$AW$10)),0)+IFERROR(SUMPRODUCT(('白止-S级品'!$A$2:$A$26=$B95)*('白止-S级品'!$D$1:$AV$1=AA$1)*('白止-S级品'!$D$2:$AV$26)),0)+IFERROR(SUMPRODUCT(('乐容-S级品'!$A$4:$A$32=$B95)*('乐容-S级品'!$L$3:$CA$3=AA$1)*('乐容-S级品'!$L$4:$CA$32)),0)</f>
      </c>
      <c r="AB95" s="280">
        <f>IFERROR(SUMPRODUCT(('控温被PRO-S级品'!$B$2:$B$10=$B95)*('控温被PRO-S级品'!$E$1:$BE$1=AB$1)*('控温被PRO-S级品'!$E$2:$BE$10)),0)+IFERROR(SUMPRODUCT(('冬被-S级品'!$B$2:$B$10=$B95)*('冬被-S级品'!$E$1:$AW$1=AB$1)*('冬被-S级品'!$E$2:$AW$10)),0)+IFERROR(SUMPRODUCT(('白止-S级品'!$A$2:$A$26=$B95)*('白止-S级品'!$D$1:$AV$1=AB$1)*('白止-S级品'!$D$2:$AV$26)),0)+IFERROR(SUMPRODUCT(('乐容-S级品'!$A$4:$A$32=$B95)*('乐容-S级品'!$L$3:$CA$3=AB$1)*('乐容-S级品'!$L$4:$CA$32)),0)</f>
      </c>
      <c r="AC95" s="280">
        <f>IFERROR(SUMPRODUCT(('控温被PRO-S级品'!$B$2:$B$10=$B95)*('控温被PRO-S级品'!$E$1:$BE$1=AC$1)*('控温被PRO-S级品'!$E$2:$BE$10)),0)+IFERROR(SUMPRODUCT(('冬被-S级品'!$B$2:$B$10=$B95)*('冬被-S级品'!$E$1:$AW$1=AC$1)*('冬被-S级品'!$E$2:$AW$10)),0)+IFERROR(SUMPRODUCT(('白止-S级品'!$A$2:$A$26=$B95)*('白止-S级品'!$D$1:$AV$1=AC$1)*('白止-S级品'!$D$2:$AV$26)),0)+IFERROR(SUMPRODUCT(('乐容-S级品'!$A$4:$A$32=$B95)*('乐容-S级品'!$L$3:$CA$3=AC$1)*('乐容-S级品'!$L$4:$CA$32)),0)</f>
      </c>
      <c r="AD95" s="280">
        <f>IFERROR(SUMPRODUCT(('控温被PRO-S级品'!$B$2:$B$10=$B95)*('控温被PRO-S级品'!$E$1:$BE$1=AD$1)*('控温被PRO-S级品'!$E$2:$BE$10)),0)+IFERROR(SUMPRODUCT(('冬被-S级品'!$B$2:$B$10=$B95)*('冬被-S级品'!$E$1:$AW$1=AD$1)*('冬被-S级品'!$E$2:$AW$10)),0)+IFERROR(SUMPRODUCT(('白止-S级品'!$A$2:$A$26=$B95)*('白止-S级品'!$D$1:$AV$1=AD$1)*('白止-S级品'!$D$2:$AV$26)),0)+IFERROR(SUMPRODUCT(('乐容-S级品'!$A$4:$A$32=$B95)*('乐容-S级品'!$L$3:$CA$3=AD$1)*('乐容-S级品'!$L$4:$CA$32)),0)</f>
      </c>
      <c r="AE95" s="280">
        <f>IFERROR(SUMPRODUCT(('控温被PRO-S级品'!$B$2:$B$10=$B95)*('控温被PRO-S级品'!$E$1:$BE$1=AE$1)*('控温被PRO-S级品'!$E$2:$BE$10)),0)+IFERROR(SUMPRODUCT(('冬被-S级品'!$B$2:$B$10=$B95)*('冬被-S级品'!$E$1:$AW$1=AE$1)*('冬被-S级品'!$E$2:$AW$10)),0)+IFERROR(SUMPRODUCT(('白止-S级品'!$A$2:$A$26=$B95)*('白止-S级品'!$D$1:$AV$1=AE$1)*('白止-S级品'!$D$2:$AV$26)),0)+IFERROR(SUMPRODUCT(('乐容-S级品'!$A$4:$A$32=$B95)*('乐容-S级品'!$L$3:$CA$3=AE$1)*('乐容-S级品'!$L$4:$CA$32)),0)</f>
      </c>
      <c r="AF95" s="280">
        <f>IFERROR(SUMPRODUCT(('控温被PRO-S级品'!$B$2:$B$10=$B95)*('控温被PRO-S级品'!$E$1:$BE$1=AF$1)*('控温被PRO-S级品'!$E$2:$BE$10)),0)+IFERROR(SUMPRODUCT(('冬被-S级品'!$B$2:$B$10=$B95)*('冬被-S级品'!$E$1:$AW$1=AF$1)*('冬被-S级品'!$E$2:$AW$10)),0)+IFERROR(SUMPRODUCT(('白止-S级品'!$A$2:$A$26=$B95)*('白止-S级品'!$D$1:$AV$1=AF$1)*('白止-S级品'!$D$2:$AV$26)),0)+IFERROR(SUMPRODUCT(('乐容-S级品'!$A$4:$A$32=$B95)*('乐容-S级品'!$L$3:$CA$3=AF$1)*('乐容-S级品'!$L$4:$CA$32)),0)</f>
      </c>
      <c r="AG95" s="280">
        <f>IFERROR(SUMPRODUCT(('控温被PRO-S级品'!$B$2:$B$10=$B95)*('控温被PRO-S级品'!$E$1:$BE$1=AG$1)*('控温被PRO-S级品'!$E$2:$BE$10)),0)+IFERROR(SUMPRODUCT(('冬被-S级品'!$B$2:$B$10=$B95)*('冬被-S级品'!$E$1:$AW$1=AG$1)*('冬被-S级品'!$E$2:$AW$10)),0)+IFERROR(SUMPRODUCT(('白止-S级品'!$A$2:$A$26=$B95)*('白止-S级品'!$D$1:$AV$1=AG$1)*('白止-S级品'!$D$2:$AV$26)),0)+IFERROR(SUMPRODUCT(('乐容-S级品'!$A$4:$A$32=$B95)*('乐容-S级品'!$L$3:$CA$3=AG$1)*('乐容-S级品'!$L$4:$CA$32)),0)</f>
      </c>
      <c r="AH95" s="280">
        <f>IFERROR(SUMPRODUCT(('控温被PRO-S级品'!$B$2:$B$10=$B95)*('控温被PRO-S级品'!$E$1:$BE$1=AH$1)*('控温被PRO-S级品'!$E$2:$BE$10)),0)+IFERROR(SUMPRODUCT(('冬被-S级品'!$B$2:$B$10=$B95)*('冬被-S级品'!$E$1:$AW$1=AH$1)*('冬被-S级品'!$E$2:$AW$10)),0)+IFERROR(SUMPRODUCT(('白止-S级品'!$A$2:$A$26=$B95)*('白止-S级品'!$D$1:$AV$1=AH$1)*('白止-S级品'!$D$2:$AV$26)),0)+IFERROR(SUMPRODUCT(('乐容-S级品'!$A$4:$A$32=$B95)*('乐容-S级品'!$L$3:$CA$3=AH$1)*('乐容-S级品'!$L$4:$CA$32)),0)</f>
      </c>
      <c r="AI95" s="280">
        <f>IFERROR(SUMPRODUCT(('控温被PRO-S级品'!$B$2:$B$10=$B95)*('控温被PRO-S级品'!$E$1:$BE$1=AI$1)*('控温被PRO-S级品'!$E$2:$BE$10)),0)+IFERROR(SUMPRODUCT(('冬被-S级品'!$B$2:$B$10=$B95)*('冬被-S级品'!$E$1:$AW$1=AI$1)*('冬被-S级品'!$E$2:$AW$10)),0)+IFERROR(SUMPRODUCT(('白止-S级品'!$A$2:$A$26=$B95)*('白止-S级品'!$D$1:$AV$1=AI$1)*('白止-S级品'!$D$2:$AV$26)),0)+IFERROR(SUMPRODUCT(('乐容-S级品'!$A$4:$A$32=$B95)*('乐容-S级品'!$L$3:$CA$3=AI$1)*('乐容-S级品'!$L$4:$CA$32)),0)</f>
      </c>
      <c r="AJ95" s="280">
        <f>IFERROR(SUMPRODUCT(('控温被PRO-S级品'!$B$2:$B$10=$B95)*('控温被PRO-S级品'!$E$1:$BE$1=AJ$1)*('控温被PRO-S级品'!$E$2:$BE$10)),0)+IFERROR(SUMPRODUCT(('冬被-S级品'!$B$2:$B$10=$B95)*('冬被-S级品'!$E$1:$AW$1=AJ$1)*('冬被-S级品'!$E$2:$AW$10)),0)+IFERROR(SUMPRODUCT(('白止-S级品'!$A$2:$A$26=$B95)*('白止-S级品'!$D$1:$AV$1=AJ$1)*('白止-S级品'!$D$2:$AV$26)),0)+IFERROR(SUMPRODUCT(('乐容-S级品'!$A$4:$A$32=$B95)*('乐容-S级品'!$L$3:$CA$3=AJ$1)*('乐容-S级品'!$L$4:$CA$32)),0)</f>
      </c>
      <c r="AK95" s="280">
        <f>IFERROR(SUMPRODUCT(('控温被PRO-S级品'!$B$2:$B$10=$B95)*('控温被PRO-S级品'!$E$1:$BE$1=AK$1)*('控温被PRO-S级品'!$E$2:$BE$10)),0)+IFERROR(SUMPRODUCT(('冬被-S级品'!$B$2:$B$10=$B95)*('冬被-S级品'!$E$1:$AW$1=AK$1)*('冬被-S级品'!$E$2:$AW$10)),0)+IFERROR(SUMPRODUCT(('白止-S级品'!$A$2:$A$26=$B95)*('白止-S级品'!$D$1:$AV$1=AK$1)*('白止-S级品'!$D$2:$AV$26)),0)+IFERROR(SUMPRODUCT(('乐容-S级品'!$A$4:$A$32=$B95)*('乐容-S级品'!$L$3:$CA$3=AK$1)*('乐容-S级品'!$L$4:$CA$32)),0)</f>
      </c>
      <c r="AL95" s="280">
        <f>IFERROR(SUMPRODUCT(('控温被PRO-S级品'!$B$2:$B$10=$B95)*('控温被PRO-S级品'!$E$1:$BE$1=AL$1)*('控温被PRO-S级品'!$E$2:$BE$10)),0)+IFERROR(SUMPRODUCT(('冬被-S级品'!$B$2:$B$10=$B95)*('冬被-S级品'!$E$1:$AW$1=AL$1)*('冬被-S级品'!$E$2:$AW$10)),0)+IFERROR(SUMPRODUCT(('白止-S级品'!$A$2:$A$26=$B95)*('白止-S级品'!$D$1:$AV$1=AL$1)*('白止-S级品'!$D$2:$AV$26)),0)+IFERROR(SUMPRODUCT(('乐容-S级品'!$A$4:$A$32=$B95)*('乐容-S级品'!$L$3:$CA$3=AL$1)*('乐容-S级品'!$L$4:$CA$32)),0)</f>
      </c>
      <c r="AM95" s="280">
        <f>IFERROR(SUMPRODUCT(('控温被PRO-S级品'!$B$2:$B$10=$B95)*('控温被PRO-S级品'!$E$1:$BE$1=AM$1)*('控温被PRO-S级品'!$E$2:$BE$10)),0)+IFERROR(SUMPRODUCT(('冬被-S级品'!$B$2:$B$10=$B95)*('冬被-S级品'!$E$1:$AW$1=AM$1)*('冬被-S级品'!$E$2:$AW$10)),0)+IFERROR(SUMPRODUCT(('白止-S级品'!$A$2:$A$26=$B95)*('白止-S级品'!$D$1:$AV$1=AM$1)*('白止-S级品'!$D$2:$AV$26)),0)+IFERROR(SUMPRODUCT(('乐容-S级品'!$A$4:$A$32=$B95)*('乐容-S级品'!$L$3:$CA$3=AM$1)*('乐容-S级品'!$L$4:$CA$32)),0)</f>
      </c>
      <c r="AN95" s="280">
        <f>IFERROR(SUMPRODUCT(('控温被PRO-S级品'!$B$2:$B$10=$B95)*('控温被PRO-S级品'!$E$1:$BE$1=AN$1)*('控温被PRO-S级品'!$E$2:$BE$10)),0)+IFERROR(SUMPRODUCT(('冬被-S级品'!$B$2:$B$10=$B95)*('冬被-S级品'!$E$1:$AW$1=AN$1)*('冬被-S级品'!$E$2:$AW$10)),0)+IFERROR(SUMPRODUCT(('白止-S级品'!$A$2:$A$26=$B95)*('白止-S级品'!$D$1:$AV$1=AN$1)*('白止-S级品'!$D$2:$AV$26)),0)+IFERROR(SUMPRODUCT(('乐容-S级品'!$A$4:$A$32=$B95)*('乐容-S级品'!$L$3:$CA$3=AN$1)*('乐容-S级品'!$L$4:$CA$32)),0)</f>
      </c>
      <c r="AO95" s="280">
        <f>IFERROR(SUMPRODUCT(('控温被PRO-S级品'!$B$2:$B$10=$B95)*('控温被PRO-S级品'!$E$1:$BE$1=AO$1)*('控温被PRO-S级品'!$E$2:$BE$10)),0)+IFERROR(SUMPRODUCT(('冬被-S级品'!$B$2:$B$10=$B95)*('冬被-S级品'!$E$1:$AW$1=AO$1)*('冬被-S级品'!$E$2:$AW$10)),0)+IFERROR(SUMPRODUCT(('白止-S级品'!$A$2:$A$26=$B95)*('白止-S级品'!$D$1:$AV$1=AO$1)*('白止-S级品'!$D$2:$AV$26)),0)+IFERROR(SUMPRODUCT(('乐容-S级品'!$A$4:$A$32=$B95)*('乐容-S级品'!$L$3:$CA$3=AO$1)*('乐容-S级品'!$L$4:$CA$32)),0)</f>
      </c>
      <c r="AP95" s="280">
        <f>IFERROR(SUMPRODUCT(('控温被PRO-S级品'!$B$2:$B$10=$B95)*('控温被PRO-S级品'!$E$1:$BE$1=AP$1)*('控温被PRO-S级品'!$E$2:$BE$10)),0)+IFERROR(SUMPRODUCT(('冬被-S级品'!$B$2:$B$10=$B95)*('冬被-S级品'!$E$1:$AW$1=AP$1)*('冬被-S级品'!$E$2:$AW$10)),0)+IFERROR(SUMPRODUCT(('白止-S级品'!$A$2:$A$26=$B95)*('白止-S级品'!$D$1:$AV$1=AP$1)*('白止-S级品'!$D$2:$AV$26)),0)+IFERROR(SUMPRODUCT(('乐容-S级品'!$A$4:$A$32=$B95)*('乐容-S级品'!$L$3:$CA$3=AP$1)*('乐容-S级品'!$L$4:$CA$32)),0)</f>
      </c>
      <c r="AQ95" s="280">
        <f>IFERROR(SUMPRODUCT(('控温被PRO-S级品'!$B$2:$B$10=$B95)*('控温被PRO-S级品'!$E$1:$BE$1=AQ$1)*('控温被PRO-S级品'!$E$2:$BE$10)),0)+IFERROR(SUMPRODUCT(('冬被-S级品'!$B$2:$B$10=$B95)*('冬被-S级品'!$E$1:$AW$1=AQ$1)*('冬被-S级品'!$E$2:$AW$10)),0)+IFERROR(SUMPRODUCT(('白止-S级品'!$A$2:$A$26=$B95)*('白止-S级品'!$D$1:$AV$1=AQ$1)*('白止-S级品'!$D$2:$AV$26)),0)+IFERROR(SUMPRODUCT(('乐容-S级品'!$A$4:$A$32=$B95)*('乐容-S级品'!$L$3:$CA$3=AQ$1)*('乐容-S级品'!$L$4:$CA$32)),0)</f>
      </c>
      <c r="AR95" s="280">
        <f>IFERROR(SUMPRODUCT(('控温被PRO-S级品'!$B$2:$B$10=$B95)*('控温被PRO-S级品'!$E$1:$BE$1=AR$1)*('控温被PRO-S级品'!$E$2:$BE$10)),0)+IFERROR(SUMPRODUCT(('冬被-S级品'!$B$2:$B$10=$B95)*('冬被-S级品'!$E$1:$AW$1=AR$1)*('冬被-S级品'!$E$2:$AW$10)),0)+IFERROR(SUMPRODUCT(('白止-S级品'!$A$2:$A$26=$B95)*('白止-S级品'!$D$1:$AV$1=AR$1)*('白止-S级品'!$D$2:$AV$26)),0)+IFERROR(SUMPRODUCT(('乐容-S级品'!$A$4:$A$32=$B95)*('乐容-S级品'!$L$3:$CA$3=AR$1)*('乐容-S级品'!$L$4:$CA$32)),0)</f>
      </c>
      <c r="AS95" s="280">
        <f>IFERROR(SUMPRODUCT(('控温被PRO-S级品'!$B$2:$B$10=$B95)*('控温被PRO-S级品'!$E$1:$BE$1=AS$1)*('控温被PRO-S级品'!$E$2:$BE$10)),0)+IFERROR(SUMPRODUCT(('冬被-S级品'!$B$2:$B$10=$B95)*('冬被-S级品'!$E$1:$AW$1=AS$1)*('冬被-S级品'!$E$2:$AW$10)),0)+IFERROR(SUMPRODUCT(('白止-S级品'!$A$2:$A$26=$B95)*('白止-S级品'!$D$1:$AV$1=AS$1)*('白止-S级品'!$D$2:$AV$26)),0)+IFERROR(SUMPRODUCT(('乐容-S级品'!$A$4:$A$32=$B95)*('乐容-S级品'!$L$3:$CA$3=AS$1)*('乐容-S级品'!$L$4:$CA$32)),0)</f>
      </c>
      <c r="AT95" s="280">
        <f>IFERROR(SUMPRODUCT(('控温被PRO-S级品'!$B$2:$B$10=$B95)*('控温被PRO-S级品'!$E$1:$BE$1=AT$1)*('控温被PRO-S级品'!$E$2:$BE$10)),0)+IFERROR(SUMPRODUCT(('冬被-S级品'!$B$2:$B$10=$B95)*('冬被-S级品'!$E$1:$AW$1=AT$1)*('冬被-S级品'!$E$2:$AW$10)),0)+IFERROR(SUMPRODUCT(('白止-S级品'!$A$2:$A$26=$B95)*('白止-S级品'!$D$1:$AV$1=AT$1)*('白止-S级品'!$D$2:$AV$26)),0)+IFERROR(SUMPRODUCT(('乐容-S级品'!$A$4:$A$32=$B95)*('乐容-S级品'!$L$3:$CA$3=AT$1)*('乐容-S级品'!$L$4:$CA$32)),0)</f>
      </c>
      <c r="AU95" s="280">
        <f>IFERROR(SUMPRODUCT(('控温被PRO-S级品'!$B$2:$B$10=$B95)*('控温被PRO-S级品'!$E$1:$BE$1=AU$1)*('控温被PRO-S级品'!$E$2:$BE$10)),0)+IFERROR(SUMPRODUCT(('冬被-S级品'!$B$2:$B$10=$B95)*('冬被-S级品'!$E$1:$AW$1=AU$1)*('冬被-S级品'!$E$2:$AW$10)),0)+IFERROR(SUMPRODUCT(('白止-S级品'!$A$2:$A$26=$B95)*('白止-S级品'!$D$1:$AV$1=AU$1)*('白止-S级品'!$D$2:$AV$26)),0)+IFERROR(SUMPRODUCT(('乐容-S级品'!$A$4:$A$32=$B95)*('乐容-S级品'!$L$3:$CA$3=AU$1)*('乐容-S级品'!$L$4:$CA$32)),0)</f>
      </c>
      <c r="AV95" s="280">
        <f>IFERROR(SUMPRODUCT(('控温被PRO-S级品'!$B$2:$B$10=$B95)*('控温被PRO-S级品'!$E$1:$BE$1=AV$1)*('控温被PRO-S级品'!$E$2:$BE$10)),0)+IFERROR(SUMPRODUCT(('冬被-S级品'!$B$2:$B$10=$B95)*('冬被-S级品'!$E$1:$AW$1=AV$1)*('冬被-S级品'!$E$2:$AW$10)),0)+IFERROR(SUMPRODUCT(('白止-S级品'!$A$2:$A$26=$B95)*('白止-S级品'!$D$1:$AV$1=AV$1)*('白止-S级品'!$D$2:$AV$26)),0)+IFERROR(SUMPRODUCT(('乐容-S级品'!$A$4:$A$32=$B95)*('乐容-S级品'!$L$3:$CA$3=AV$1)*('乐容-S级品'!$L$4:$CA$32)),0)</f>
      </c>
      <c r="AW95" s="280">
        <f>IFERROR(SUMPRODUCT(('控温被PRO-S级品'!$B$2:$B$10=$B95)*('控温被PRO-S级品'!$E$1:$BE$1=AW$1)*('控温被PRO-S级品'!$E$2:$BE$10)),0)+IFERROR(SUMPRODUCT(('冬被-S级品'!$B$2:$B$10=$B95)*('冬被-S级品'!$E$1:$AW$1=AW$1)*('冬被-S级品'!$E$2:$AW$10)),0)+IFERROR(SUMPRODUCT(('白止-S级品'!$A$2:$A$26=$B95)*('白止-S级品'!$D$1:$AV$1=AW$1)*('白止-S级品'!$D$2:$AV$26)),0)+IFERROR(SUMPRODUCT(('乐容-S级品'!$A$4:$A$32=$B95)*('乐容-S级品'!$L$3:$CA$3=AW$1)*('乐容-S级品'!$L$4:$CA$32)),0)</f>
      </c>
      <c r="AX95" s="280">
        <f>IFERROR(SUMPRODUCT(('控温被PRO-S级品'!$B$2:$B$10=$B95)*('控温被PRO-S级品'!$E$1:$BE$1=AX$1)*('控温被PRO-S级品'!$E$2:$BE$10)),0)+IFERROR(SUMPRODUCT(('冬被-S级品'!$B$2:$B$10=$B95)*('冬被-S级品'!$E$1:$AW$1=AX$1)*('冬被-S级品'!$E$2:$AW$10)),0)+IFERROR(SUMPRODUCT(('白止-S级品'!$A$2:$A$26=$B95)*('白止-S级品'!$D$1:$AV$1=AX$1)*('白止-S级品'!$D$2:$AV$26)),0)+IFERROR(SUMPRODUCT(('乐容-S级品'!$A$4:$A$32=$B95)*('乐容-S级品'!$L$3:$CA$3=AX$1)*('乐容-S级品'!$L$4:$CA$32)),0)</f>
      </c>
      <c r="AY95" s="280">
        <f>IFERROR(SUMPRODUCT(('控温被PRO-S级品'!$B$2:$B$10=$B95)*('控温被PRO-S级品'!$E$1:$BE$1=AY$1)*('控温被PRO-S级品'!$E$2:$BE$10)),0)+IFERROR(SUMPRODUCT(('冬被-S级品'!$B$2:$B$10=$B95)*('冬被-S级品'!$E$1:$AW$1=AY$1)*('冬被-S级品'!$E$2:$AW$10)),0)+IFERROR(SUMPRODUCT(('白止-S级品'!$A$2:$A$26=$B95)*('白止-S级品'!$D$1:$AV$1=AY$1)*('白止-S级品'!$D$2:$AV$26)),0)+IFERROR(SUMPRODUCT(('乐容-S级品'!$A$4:$A$32=$B95)*('乐容-S级品'!$L$3:$CA$3=AY$1)*('乐容-S级品'!$L$4:$CA$32)),0)</f>
      </c>
      <c r="AZ95" s="280">
        <f>IFERROR(SUMPRODUCT(('控温被PRO-S级品'!$B$2:$B$10=$B95)*('控温被PRO-S级品'!$E$1:$BE$1=AZ$1)*('控温被PRO-S级品'!$E$2:$BE$10)),0)+IFERROR(SUMPRODUCT(('冬被-S级品'!$B$2:$B$10=$B95)*('冬被-S级品'!$E$1:$AW$1=AZ$1)*('冬被-S级品'!$E$2:$AW$10)),0)+IFERROR(SUMPRODUCT(('白止-S级品'!$A$2:$A$26=$B95)*('白止-S级品'!$D$1:$AV$1=AZ$1)*('白止-S级品'!$D$2:$AV$26)),0)+IFERROR(SUMPRODUCT(('乐容-S级品'!$A$4:$A$32=$B95)*('乐容-S级品'!$L$3:$CA$3=AZ$1)*('乐容-S级品'!$L$4:$CA$32)),0)</f>
      </c>
      <c r="BA95" s="280">
        <f>IFERROR(SUMPRODUCT(('控温被PRO-S级品'!$B$2:$B$10=$B95)*('控温被PRO-S级品'!$E$1:$BE$1=BA$1)*('控温被PRO-S级品'!$E$2:$BE$10)),0)+IFERROR(SUMPRODUCT(('冬被-S级品'!$B$2:$B$10=$B95)*('冬被-S级品'!$E$1:$AW$1=BA$1)*('冬被-S级品'!$E$2:$AW$10)),0)+IFERROR(SUMPRODUCT(('白止-S级品'!$A$2:$A$26=$B95)*('白止-S级品'!$D$1:$AV$1=BA$1)*('白止-S级品'!$D$2:$AV$26)),0)+IFERROR(SUMPRODUCT(('乐容-S级品'!$A$4:$A$32=$B95)*('乐容-S级品'!$L$3:$CA$3=BA$1)*('乐容-S级品'!$L$4:$CA$32)),0)</f>
      </c>
      <c r="BB95" s="280">
        <f>IFERROR(SUMPRODUCT(('控温被PRO-S级品'!$B$2:$B$10=$B95)*('控温被PRO-S级品'!$E$1:$BE$1=BB$1)*('控温被PRO-S级品'!$E$2:$BE$10)),0)+IFERROR(SUMPRODUCT(('冬被-S级品'!$B$2:$B$10=$B95)*('冬被-S级品'!$E$1:$AW$1=BB$1)*('冬被-S级品'!$E$2:$AW$10)),0)+IFERROR(SUMPRODUCT(('白止-S级品'!$A$2:$A$26=$B95)*('白止-S级品'!$D$1:$AV$1=BB$1)*('白止-S级品'!$D$2:$AV$26)),0)+IFERROR(SUMPRODUCT(('乐容-S级品'!$A$4:$A$32=$B95)*('乐容-S级品'!$L$3:$CA$3=BB$1)*('乐容-S级品'!$L$4:$CA$32)),0)</f>
      </c>
      <c r="BC95" s="280">
        <f>IFERROR(SUMPRODUCT(('控温被PRO-S级品'!$B$2:$B$10=$B95)*('控温被PRO-S级品'!$E$1:$BE$1=BC$1)*('控温被PRO-S级品'!$E$2:$BE$10)),0)+IFERROR(SUMPRODUCT(('冬被-S级品'!$B$2:$B$10=$B95)*('冬被-S级品'!$E$1:$AW$1=BC$1)*('冬被-S级品'!$E$2:$AW$10)),0)+IFERROR(SUMPRODUCT(('白止-S级品'!$A$2:$A$26=$B95)*('白止-S级品'!$D$1:$AV$1=BC$1)*('白止-S级品'!$D$2:$AV$26)),0)+IFERROR(SUMPRODUCT(('乐容-S级品'!$A$4:$A$32=$B95)*('乐容-S级品'!$L$3:$CA$3=BC$1)*('乐容-S级品'!$L$4:$CA$32)),0)</f>
      </c>
      <c r="BD95" s="280">
        <f>IFERROR(SUMPRODUCT(('控温被PRO-S级品'!$B$2:$B$10=$B95)*('控温被PRO-S级品'!$E$1:$BE$1=BD$1)*('控温被PRO-S级品'!$E$2:$BE$10)),0)+IFERROR(SUMPRODUCT(('冬被-S级品'!$B$2:$B$10=$B95)*('冬被-S级品'!$E$1:$AW$1=BD$1)*('冬被-S级品'!$E$2:$AW$10)),0)+IFERROR(SUMPRODUCT(('白止-S级品'!$A$2:$A$26=$B95)*('白止-S级品'!$D$1:$AV$1=BD$1)*('白止-S级品'!$D$2:$AV$26)),0)+IFERROR(SUMPRODUCT(('乐容-S级品'!$A$4:$A$32=$B95)*('乐容-S级品'!$L$3:$CA$3=BD$1)*('乐容-S级品'!$L$4:$CA$32)),0)</f>
      </c>
      <c r="BE95" s="280">
        <f>IFERROR(SUMPRODUCT(('控温被PRO-S级品'!$B$2:$B$10=$B95)*('控温被PRO-S级品'!$E$1:$BE$1=BE$1)*('控温被PRO-S级品'!$E$2:$BE$10)),0)+IFERROR(SUMPRODUCT(('冬被-S级品'!$B$2:$B$10=$B95)*('冬被-S级品'!$E$1:$AW$1=BE$1)*('冬被-S级品'!$E$2:$AW$10)),0)+IFERROR(SUMPRODUCT(('白止-S级品'!$A$2:$A$26=$B95)*('白止-S级品'!$D$1:$AV$1=BE$1)*('白止-S级品'!$D$2:$AV$26)),0)+IFERROR(SUMPRODUCT(('乐容-S级品'!$A$4:$A$32=$B95)*('乐容-S级品'!$L$3:$CA$3=BE$1)*('乐容-S级品'!$L$4:$CA$32)),0)</f>
      </c>
      <c r="BF95" s="280">
        <f>IFERROR(SUMPRODUCT(('控温被PRO-S级品'!$B$2:$B$10=$B95)*('控温被PRO-S级品'!$E$1:$BE$1=BF$1)*('控温被PRO-S级品'!$E$2:$BE$10)),0)+IFERROR(SUMPRODUCT(('冬被-S级品'!$B$2:$B$10=$B95)*('冬被-S级品'!$E$1:$AW$1=BF$1)*('冬被-S级品'!$E$2:$AW$10)),0)+IFERROR(SUMPRODUCT(('白止-S级品'!$A$2:$A$26=$B95)*('白止-S级品'!$D$1:$AV$1=BF$1)*('白止-S级品'!$D$2:$AV$26)),0)+IFERROR(SUMPRODUCT(('乐容-S级品'!$A$4:$A$32=$B95)*('乐容-S级品'!$L$3:$CA$3=BF$1)*('乐容-S级品'!$L$4:$CA$32)),0)</f>
      </c>
      <c r="BG95" s="280">
        <f>IFERROR(SUMPRODUCT(('控温被PRO-S级品'!$B$2:$B$10=$B95)*('控温被PRO-S级品'!$E$1:$BE$1=BG$1)*('控温被PRO-S级品'!$E$2:$BE$10)),0)+IFERROR(SUMPRODUCT(('冬被-S级品'!$B$2:$B$10=$B95)*('冬被-S级品'!$E$1:$AW$1=BG$1)*('冬被-S级品'!$E$2:$AW$10)),0)+IFERROR(SUMPRODUCT(('白止-S级品'!$A$2:$A$26=$B95)*('白止-S级品'!$D$1:$AV$1=BG$1)*('白止-S级品'!$D$2:$AV$26)),0)+IFERROR(SUMPRODUCT(('乐容-S级品'!$A$4:$A$32=$B95)*('乐容-S级品'!$L$3:$CA$3=BG$1)*('乐容-S级品'!$L$4:$CA$32)),0)</f>
      </c>
      <c r="BH95" s="280">
        <f>IFERROR(SUMPRODUCT(('控温被PRO-S级品'!$B$2:$B$10=$B95)*('控温被PRO-S级品'!$E$1:$BE$1=BH$1)*('控温被PRO-S级品'!$E$2:$BE$10)),0)+IFERROR(SUMPRODUCT(('冬被-S级品'!$B$2:$B$10=$B95)*('冬被-S级品'!$E$1:$AW$1=BH$1)*('冬被-S级品'!$E$2:$AW$10)),0)+IFERROR(SUMPRODUCT(('白止-S级品'!$A$2:$A$26=$B95)*('白止-S级品'!$D$1:$AV$1=BH$1)*('白止-S级品'!$D$2:$AV$26)),0)+IFERROR(SUMPRODUCT(('乐容-S级品'!$A$4:$A$32=$B95)*('乐容-S级品'!$L$3:$CA$3=BH$1)*('乐容-S级品'!$L$4:$CA$32)),0)</f>
      </c>
      <c r="BI95" s="280">
        <f>IFERROR(SUMPRODUCT(('控温被PRO-S级品'!$B$2:$B$10=$B95)*('控温被PRO-S级品'!$E$1:$BE$1=BI$1)*('控温被PRO-S级品'!$E$2:$BE$10)),0)+IFERROR(SUMPRODUCT(('冬被-S级品'!$B$2:$B$10=$B95)*('冬被-S级品'!$E$1:$AW$1=BI$1)*('冬被-S级品'!$E$2:$AW$10)),0)+IFERROR(SUMPRODUCT(('白止-S级品'!$A$2:$A$26=$B95)*('白止-S级品'!$D$1:$AV$1=BI$1)*('白止-S级品'!$D$2:$AV$26)),0)+IFERROR(SUMPRODUCT(('乐容-S级品'!$A$4:$A$32=$B95)*('乐容-S级品'!$L$3:$CA$3=BI$1)*('乐容-S级品'!$L$4:$CA$32)),0)</f>
      </c>
      <c r="BJ95" s="280">
        <f>IFERROR(SUMPRODUCT(('控温被PRO-S级品'!$B$2:$B$10=$B95)*('控温被PRO-S级品'!$E$1:$BE$1=BJ$1)*('控温被PRO-S级品'!$E$2:$BE$10)),0)+IFERROR(SUMPRODUCT(('冬被-S级品'!$B$2:$B$10=$B95)*('冬被-S级品'!$E$1:$AW$1=BJ$1)*('冬被-S级品'!$E$2:$AW$10)),0)+IFERROR(SUMPRODUCT(('白止-S级品'!$A$2:$A$26=$B95)*('白止-S级品'!$D$1:$AV$1=BJ$1)*('白止-S级品'!$D$2:$AV$26)),0)+IFERROR(SUMPRODUCT(('乐容-S级品'!$A$4:$A$32=$B95)*('乐容-S级品'!$L$3:$CA$3=BJ$1)*('乐容-S级品'!$L$4:$CA$32)),0)</f>
      </c>
      <c r="BK95" s="280">
        <f>IFERROR(SUMPRODUCT(('控温被PRO-S级品'!$B$2:$B$10=$B95)*('控温被PRO-S级品'!$E$1:$BE$1=BK$1)*('控温被PRO-S级品'!$E$2:$BE$10)),0)+IFERROR(SUMPRODUCT(('冬被-S级品'!$B$2:$B$10=$B95)*('冬被-S级品'!$E$1:$AW$1=BK$1)*('冬被-S级品'!$E$2:$AW$10)),0)+IFERROR(SUMPRODUCT(('白止-S级品'!$A$2:$A$26=$B95)*('白止-S级品'!$D$1:$AV$1=BK$1)*('白止-S级品'!$D$2:$AV$26)),0)+IFERROR(SUMPRODUCT(('乐容-S级品'!$A$4:$A$32=$B95)*('乐容-S级品'!$L$3:$CA$3=BK$1)*('乐容-S级品'!$L$4:$CA$32)),0)</f>
      </c>
      <c r="BL95" s="280">
        <f>IFERROR(SUMPRODUCT(('控温被PRO-S级品'!$B$2:$B$10=$B95)*('控温被PRO-S级品'!$E$1:$BE$1=BL$1)*('控温被PRO-S级品'!$E$2:$BE$10)),0)+IFERROR(SUMPRODUCT(('冬被-S级品'!$B$2:$B$10=$B95)*('冬被-S级品'!$E$1:$AW$1=BL$1)*('冬被-S级品'!$E$2:$AW$10)),0)+IFERROR(SUMPRODUCT(('白止-S级品'!$A$2:$A$26=$B95)*('白止-S级品'!$D$1:$AV$1=BL$1)*('白止-S级品'!$D$2:$AV$26)),0)+IFERROR(SUMPRODUCT(('乐容-S级品'!$A$4:$A$32=$B95)*('乐容-S级品'!$L$3:$CA$3=BL$1)*('乐容-S级品'!$L$4:$CA$32)),0)</f>
      </c>
      <c r="BM95" s="280">
        <f>IFERROR(SUMPRODUCT(('控温被PRO-S级品'!$B$2:$B$10=$B95)*('控温被PRO-S级品'!$E$1:$BE$1=BM$1)*('控温被PRO-S级品'!$E$2:$BE$10)),0)+IFERROR(SUMPRODUCT(('冬被-S级品'!$B$2:$B$10=$B95)*('冬被-S级品'!$E$1:$AW$1=BM$1)*('冬被-S级品'!$E$2:$AW$10)),0)+IFERROR(SUMPRODUCT(('白止-S级品'!$A$2:$A$26=$B95)*('白止-S级品'!$D$1:$AV$1=BM$1)*('白止-S级品'!$D$2:$AV$26)),0)+IFERROR(SUMPRODUCT(('乐容-S级品'!$A$4:$A$32=$B95)*('乐容-S级品'!$L$3:$CA$3=BM$1)*('乐容-S级品'!$L$4:$CA$32)),0)</f>
      </c>
      <c r="BN95" s="280">
        <f>IFERROR(SUMPRODUCT(('控温被PRO-S级品'!$B$2:$B$10=$B95)*('控温被PRO-S级品'!$E$1:$BE$1=BN$1)*('控温被PRO-S级品'!$E$2:$BE$10)),0)+IFERROR(SUMPRODUCT(('冬被-S级品'!$B$2:$B$10=$B95)*('冬被-S级品'!$E$1:$AW$1=BN$1)*('冬被-S级品'!$E$2:$AW$10)),0)+IFERROR(SUMPRODUCT(('白止-S级品'!$A$2:$A$26=$B95)*('白止-S级品'!$D$1:$AV$1=BN$1)*('白止-S级品'!$D$2:$AV$26)),0)+IFERROR(SUMPRODUCT(('乐容-S级品'!$A$4:$A$32=$B95)*('乐容-S级品'!$L$3:$CA$3=BN$1)*('乐容-S级品'!$L$4:$CA$32)),0)</f>
      </c>
      <c r="BO95" s="280">
        <f>IFERROR(SUMPRODUCT(('控温被PRO-S级品'!$B$2:$B$10=$B95)*('控温被PRO-S级品'!$E$1:$BE$1=BO$1)*('控温被PRO-S级品'!$E$2:$BE$10)),0)+IFERROR(SUMPRODUCT(('冬被-S级品'!$B$2:$B$10=$B95)*('冬被-S级品'!$E$1:$AW$1=BO$1)*('冬被-S级品'!$E$2:$AW$10)),0)+IFERROR(SUMPRODUCT(('白止-S级品'!$A$2:$A$26=$B95)*('白止-S级品'!$D$1:$AV$1=BO$1)*('白止-S级品'!$D$2:$AV$26)),0)+IFERROR(SUMPRODUCT(('乐容-S级品'!$A$4:$A$32=$B95)*('乐容-S级品'!$L$3:$CA$3=BO$1)*('乐容-S级品'!$L$4:$CA$32)),0)</f>
      </c>
      <c r="BP95" s="280">
        <f>IFERROR(SUMPRODUCT(('控温被PRO-S级品'!$B$2:$B$10=$B95)*('控温被PRO-S级品'!$E$1:$BE$1=BP$1)*('控温被PRO-S级品'!$E$2:$BE$10)),0)+IFERROR(SUMPRODUCT(('冬被-S级品'!$B$2:$B$10=$B95)*('冬被-S级品'!$E$1:$AW$1=BP$1)*('冬被-S级品'!$E$2:$AW$10)),0)+IFERROR(SUMPRODUCT(('白止-S级品'!$A$2:$A$26=$B95)*('白止-S级品'!$D$1:$AV$1=BP$1)*('白止-S级品'!$D$2:$AV$26)),0)+IFERROR(SUMPRODUCT(('乐容-S级品'!$A$4:$A$32=$B95)*('乐容-S级品'!$L$3:$CA$3=BP$1)*('乐容-S级品'!$L$4:$CA$32)),0)</f>
      </c>
      <c r="BQ95" s="280">
        <f>IFERROR(SUMPRODUCT(('控温被PRO-S级品'!$B$2:$B$10=$B95)*('控温被PRO-S级品'!$E$1:$BE$1=BQ$1)*('控温被PRO-S级品'!$E$2:$BE$10)),0)+IFERROR(SUMPRODUCT(('冬被-S级品'!$B$2:$B$10=$B95)*('冬被-S级品'!$E$1:$AW$1=BQ$1)*('冬被-S级品'!$E$2:$AW$10)),0)+IFERROR(SUMPRODUCT(('白止-S级品'!$A$2:$A$26=$B95)*('白止-S级品'!$D$1:$AV$1=BQ$1)*('白止-S级品'!$D$2:$AV$26)),0)+IFERROR(SUMPRODUCT(('乐容-S级品'!$A$4:$A$32=$B95)*('乐容-S级品'!$L$3:$CA$3=BQ$1)*('乐容-S级品'!$L$4:$CA$32)),0)</f>
      </c>
      <c r="BR95" s="280">
        <f>IFERROR(SUMPRODUCT(('控温被PRO-S级品'!$B$2:$B$10=$B95)*('控温被PRO-S级品'!$E$1:$BE$1=BR$1)*('控温被PRO-S级品'!$E$2:$BE$10)),0)+IFERROR(SUMPRODUCT(('冬被-S级品'!$B$2:$B$10=$B95)*('冬被-S级品'!$E$1:$AW$1=BR$1)*('冬被-S级品'!$E$2:$AW$10)),0)+IFERROR(SUMPRODUCT(('白止-S级品'!$A$2:$A$26=$B95)*('白止-S级品'!$D$1:$AV$1=BR$1)*('白止-S级品'!$D$2:$AV$26)),0)+IFERROR(SUMPRODUCT(('乐容-S级品'!$A$4:$A$32=$B95)*('乐容-S级品'!$L$3:$CA$3=BR$1)*('乐容-S级品'!$L$4:$CA$32)),0)</f>
      </c>
      <c r="BS95" s="280">
        <f>IFERROR(SUMPRODUCT(('控温被PRO-S级品'!$B$2:$B$10=$B95)*('控温被PRO-S级品'!$E$1:$BE$1=BS$1)*('控温被PRO-S级品'!$E$2:$BE$10)),0)+IFERROR(SUMPRODUCT(('冬被-S级品'!$B$2:$B$10=$B95)*('冬被-S级品'!$E$1:$AW$1=BS$1)*('冬被-S级品'!$E$2:$AW$10)),0)+IFERROR(SUMPRODUCT(('白止-S级品'!$A$2:$A$26=$B95)*('白止-S级品'!$D$1:$AV$1=BS$1)*('白止-S级品'!$D$2:$AV$26)),0)+IFERROR(SUMPRODUCT(('乐容-S级品'!$A$4:$A$32=$B95)*('乐容-S级品'!$L$3:$CA$3=BS$1)*('乐容-S级品'!$L$4:$CA$32)),0)</f>
      </c>
      <c r="BT95" s="280">
        <f>IFERROR(SUMPRODUCT(('控温被PRO-S级品'!$B$2:$B$10=$B95)*('控温被PRO-S级品'!$E$1:$BE$1=BT$1)*('控温被PRO-S级品'!$E$2:$BE$10)),0)+IFERROR(SUMPRODUCT(('冬被-S级品'!$B$2:$B$10=$B95)*('冬被-S级品'!$E$1:$AW$1=BT$1)*('冬被-S级品'!$E$2:$AW$10)),0)+IFERROR(SUMPRODUCT(('白止-S级品'!$A$2:$A$26=$B95)*('白止-S级品'!$D$1:$AV$1=BT$1)*('白止-S级品'!$D$2:$AV$26)),0)+IFERROR(SUMPRODUCT(('乐容-S级品'!$A$4:$A$32=$B95)*('乐容-S级品'!$L$3:$CA$3=BT$1)*('乐容-S级品'!$L$4:$CA$32)),0)</f>
      </c>
      <c r="BU95" s="280">
        <f>IFERROR(SUMPRODUCT(('控温被PRO-S级品'!$B$2:$B$10=$B95)*('控温被PRO-S级品'!$E$1:$BE$1=BU$1)*('控温被PRO-S级品'!$E$2:$BE$10)),0)+IFERROR(SUMPRODUCT(('冬被-S级品'!$B$2:$B$10=$B95)*('冬被-S级品'!$E$1:$AW$1=BU$1)*('冬被-S级品'!$E$2:$AW$10)),0)+IFERROR(SUMPRODUCT(('白止-S级品'!$A$2:$A$26=$B95)*('白止-S级品'!$D$1:$AV$1=BU$1)*('白止-S级品'!$D$2:$AV$26)),0)+IFERROR(SUMPRODUCT(('乐容-S级品'!$A$4:$A$32=$B95)*('乐容-S级品'!$L$3:$CA$3=BU$1)*('乐容-S级品'!$L$4:$CA$32)),0)</f>
      </c>
      <c r="BV95" s="280">
        <f>IFERROR(SUMPRODUCT(('控温被PRO-S级品'!$B$2:$B$10=$B95)*('控温被PRO-S级品'!$E$1:$BE$1=BV$1)*('控温被PRO-S级品'!$E$2:$BE$10)),0)+IFERROR(SUMPRODUCT(('冬被-S级品'!$B$2:$B$10=$B95)*('冬被-S级品'!$E$1:$AW$1=BV$1)*('冬被-S级品'!$E$2:$AW$10)),0)+IFERROR(SUMPRODUCT(('白止-S级品'!$A$2:$A$26=$B95)*('白止-S级品'!$D$1:$AV$1=BV$1)*('白止-S级品'!$D$2:$AV$26)),0)+IFERROR(SUMPRODUCT(('乐容-S级品'!$A$4:$A$32=$B95)*('乐容-S级品'!$L$3:$CA$3=BV$1)*('乐容-S级品'!$L$4:$CA$32)),0)</f>
      </c>
      <c r="BW95" s="280">
        <f>IFERROR(SUMPRODUCT(('控温被PRO-S级品'!$B$2:$B$10=$B95)*('控温被PRO-S级品'!$E$1:$BE$1=BW$1)*('控温被PRO-S级品'!$E$2:$BE$10)),0)+IFERROR(SUMPRODUCT(('冬被-S级品'!$B$2:$B$10=$B95)*('冬被-S级品'!$E$1:$AW$1=BW$1)*('冬被-S级品'!$E$2:$AW$10)),0)+IFERROR(SUMPRODUCT(('白止-S级品'!$A$2:$A$26=$B95)*('白止-S级品'!$D$1:$AV$1=BW$1)*('白止-S级品'!$D$2:$AV$26)),0)+IFERROR(SUMPRODUCT(('乐容-S级品'!$A$4:$A$32=$B95)*('乐容-S级品'!$L$3:$CA$3=BW$1)*('乐容-S级品'!$L$4:$CA$32)),0)</f>
      </c>
      <c r="BX95" s="280">
        <f>IFERROR(SUMPRODUCT(('控温被PRO-S级品'!$B$2:$B$10=$B95)*('控温被PRO-S级品'!$E$1:$BE$1=BX$1)*('控温被PRO-S级品'!$E$2:$BE$10)),0)+IFERROR(SUMPRODUCT(('冬被-S级品'!$B$2:$B$10=$B95)*('冬被-S级品'!$E$1:$AW$1=BX$1)*('冬被-S级品'!$E$2:$AW$10)),0)+IFERROR(SUMPRODUCT(('白止-S级品'!$A$2:$A$26=$B95)*('白止-S级品'!$D$1:$AV$1=BX$1)*('白止-S级品'!$D$2:$AV$26)),0)+IFERROR(SUMPRODUCT(('乐容-S级品'!$A$4:$A$32=$B95)*('乐容-S级品'!$L$3:$CA$3=BX$1)*('乐容-S级品'!$L$4:$CA$32)),0)</f>
      </c>
      <c r="BY95" s="280">
        <f>IFERROR(SUMPRODUCT(('控温被PRO-S级品'!$B$2:$B$10=$B95)*('控温被PRO-S级品'!$E$1:$BE$1=BY$1)*('控温被PRO-S级品'!$E$2:$BE$10)),0)+IFERROR(SUMPRODUCT(('冬被-S级品'!$B$2:$B$10=$B95)*('冬被-S级品'!$E$1:$AW$1=BY$1)*('冬被-S级品'!$E$2:$AW$10)),0)+IFERROR(SUMPRODUCT(('白止-S级品'!$A$2:$A$26=$B95)*('白止-S级品'!$D$1:$AV$1=BY$1)*('白止-S级品'!$D$2:$AV$26)),0)+IFERROR(SUMPRODUCT(('乐容-S级品'!$A$4:$A$32=$B95)*('乐容-S级品'!$L$3:$CA$3=BY$1)*('乐容-S级品'!$L$4:$CA$32)),0)</f>
      </c>
      <c r="BZ95" s="280">
        <f>IFERROR(SUMPRODUCT(('控温被PRO-S级品'!$B$2:$B$10=$B95)*('控温被PRO-S级品'!$E$1:$BE$1=BZ$1)*('控温被PRO-S级品'!$E$2:$BE$10)),0)+IFERROR(SUMPRODUCT(('冬被-S级品'!$B$2:$B$10=$B95)*('冬被-S级品'!$E$1:$AW$1=BZ$1)*('冬被-S级品'!$E$2:$AW$10)),0)+IFERROR(SUMPRODUCT(('白止-S级品'!$A$2:$A$26=$B95)*('白止-S级品'!$D$1:$AV$1=BZ$1)*('白止-S级品'!$D$2:$AV$26)),0)+IFERROR(SUMPRODUCT(('乐容-S级品'!$A$4:$A$32=$B95)*('乐容-S级品'!$L$3:$CA$3=BZ$1)*('乐容-S级品'!$L$4:$CA$32)),0)</f>
      </c>
      <c r="CA95" s="280">
        <f>IFERROR(SUMPRODUCT(('控温被PRO-S级品'!$B$2:$B$10=$B95)*('控温被PRO-S级品'!$E$1:$BE$1=CA$1)*('控温被PRO-S级品'!$E$2:$BE$10)),0)+IFERROR(SUMPRODUCT(('冬被-S级品'!$B$2:$B$10=$B95)*('冬被-S级品'!$E$1:$AW$1=CA$1)*('冬被-S级品'!$E$2:$AW$10)),0)+IFERROR(SUMPRODUCT(('白止-S级品'!$A$2:$A$26=$B95)*('白止-S级品'!$D$1:$AV$1=CA$1)*('白止-S级品'!$D$2:$AV$26)),0)+IFERROR(SUMPRODUCT(('乐容-S级品'!$A$4:$A$32=$B95)*('乐容-S级品'!$L$3:$CA$3=CA$1)*('乐容-S级品'!$L$4:$CA$32)),0)</f>
      </c>
      <c r="CB95" s="280">
        <f>IFERROR(SUMPRODUCT(('控温被PRO-S级品'!$B$2:$B$10=$B95)*('控温被PRO-S级品'!$E$1:$BE$1=CB$1)*('控温被PRO-S级品'!$E$2:$BE$10)),0)+IFERROR(SUMPRODUCT(('冬被-S级品'!$B$2:$B$10=$B95)*('冬被-S级品'!$E$1:$AW$1=CB$1)*('冬被-S级品'!$E$2:$AW$10)),0)+IFERROR(SUMPRODUCT(('白止-S级品'!$A$2:$A$26=$B95)*('白止-S级品'!$D$1:$AV$1=CB$1)*('白止-S级品'!$D$2:$AV$26)),0)+IFERROR(SUMPRODUCT(('乐容-S级品'!$A$4:$A$32=$B95)*('乐容-S级品'!$L$3:$CA$3=CB$1)*('乐容-S级品'!$L$4:$CA$32)),0)</f>
      </c>
      <c r="CC95" s="280">
        <f>IFERROR(SUMPRODUCT(('控温被PRO-S级品'!$B$2:$B$10=$B95)*('控温被PRO-S级品'!$E$1:$BE$1=CC$1)*('控温被PRO-S级品'!$E$2:$BE$10)),0)+IFERROR(SUMPRODUCT(('冬被-S级品'!$B$2:$B$10=$B95)*('冬被-S级品'!$E$1:$AW$1=CC$1)*('冬被-S级品'!$E$2:$AW$10)),0)+IFERROR(SUMPRODUCT(('白止-S级品'!$A$2:$A$26=$B95)*('白止-S级品'!$D$1:$AV$1=CC$1)*('白止-S级品'!$D$2:$AV$26)),0)+IFERROR(SUMPRODUCT(('乐容-S级品'!$A$4:$A$32=$B95)*('乐容-S级品'!$L$3:$CA$3=CC$1)*('乐容-S级品'!$L$4:$CA$32)),0)</f>
      </c>
      <c r="CD95" s="280">
        <f>IFERROR(SUMPRODUCT(('控温被PRO-S级品'!$B$2:$B$10=$B95)*('控温被PRO-S级品'!$E$1:$BE$1=CD$1)*('控温被PRO-S级品'!$E$2:$BE$10)),0)+IFERROR(SUMPRODUCT(('冬被-S级品'!$B$2:$B$10=$B95)*('冬被-S级品'!$E$1:$AW$1=CD$1)*('冬被-S级品'!$E$2:$AW$10)),0)+IFERROR(SUMPRODUCT(('白止-S级品'!$A$2:$A$26=$B95)*('白止-S级品'!$D$1:$AV$1=CD$1)*('白止-S级品'!$D$2:$AV$26)),0)+IFERROR(SUMPRODUCT(('乐容-S级品'!$A$4:$A$32=$B95)*('乐容-S级品'!$L$3:$CA$3=CD$1)*('乐容-S级品'!$L$4:$CA$32)),0)</f>
      </c>
      <c r="CE95" s="280">
        <f>IFERROR(SUMPRODUCT(('控温被PRO-S级品'!$B$2:$B$10=$B95)*('控温被PRO-S级品'!$E$1:$BE$1=CE$1)*('控温被PRO-S级品'!$E$2:$BE$10)),0)+IFERROR(SUMPRODUCT(('冬被-S级品'!$B$2:$B$10=$B95)*('冬被-S级品'!$E$1:$AW$1=CE$1)*('冬被-S级品'!$E$2:$AW$10)),0)+IFERROR(SUMPRODUCT(('白止-S级品'!$A$2:$A$26=$B95)*('白止-S级品'!$D$1:$AV$1=CE$1)*('白止-S级品'!$D$2:$AV$26)),0)+IFERROR(SUMPRODUCT(('乐容-S级品'!$A$4:$A$32=$B95)*('乐容-S级品'!$L$3:$CA$3=CE$1)*('乐容-S级品'!$L$4:$CA$32)),0)</f>
      </c>
      <c r="CF95" s="280">
        <f>IFERROR(SUMPRODUCT(('控温被PRO-S级品'!$B$2:$B$10=$B95)*('控温被PRO-S级品'!$E$1:$BE$1=CF$1)*('控温被PRO-S级品'!$E$2:$BE$10)),0)+IFERROR(SUMPRODUCT(('冬被-S级品'!$B$2:$B$10=$B95)*('冬被-S级品'!$E$1:$AW$1=CF$1)*('冬被-S级品'!$E$2:$AW$10)),0)+IFERROR(SUMPRODUCT(('白止-S级品'!$A$2:$A$26=$B95)*('白止-S级品'!$D$1:$AV$1=CF$1)*('白止-S级品'!$D$2:$AV$26)),0)+IFERROR(SUMPRODUCT(('乐容-S级品'!$A$4:$A$32=$B95)*('乐容-S级品'!$L$3:$CA$3=CF$1)*('乐容-S级品'!$L$4:$CA$32)),0)</f>
      </c>
      <c r="CG95" s="280">
        <f>IFERROR(SUMPRODUCT(('控温被PRO-S级品'!$B$2:$B$10=$B95)*('控温被PRO-S级品'!$E$1:$BE$1=CG$1)*('控温被PRO-S级品'!$E$2:$BE$10)),0)+IFERROR(SUMPRODUCT(('冬被-S级品'!$B$2:$B$10=$B95)*('冬被-S级品'!$E$1:$AW$1=CG$1)*('冬被-S级品'!$E$2:$AW$10)),0)+IFERROR(SUMPRODUCT(('白止-S级品'!$A$2:$A$26=$B95)*('白止-S级品'!$D$1:$AV$1=CG$1)*('白止-S级品'!$D$2:$AV$26)),0)+IFERROR(SUMPRODUCT(('乐容-S级品'!$A$4:$A$32=$B95)*('乐容-S级品'!$L$3:$CA$3=CG$1)*('乐容-S级品'!$L$4:$CA$32)),0)</f>
      </c>
      <c r="CH95" s="280">
        <f>IFERROR(SUMPRODUCT(('控温被PRO-S级品'!$B$2:$B$10=$B95)*('控温被PRO-S级品'!$E$1:$BE$1=CH$1)*('控温被PRO-S级品'!$E$2:$BE$10)),0)+IFERROR(SUMPRODUCT(('冬被-S级品'!$B$2:$B$10=$B95)*('冬被-S级品'!$E$1:$AW$1=CH$1)*('冬被-S级品'!$E$2:$AW$10)),0)+IFERROR(SUMPRODUCT(('白止-S级品'!$A$2:$A$26=$B95)*('白止-S级品'!$D$1:$AV$1=CH$1)*('白止-S级品'!$D$2:$AV$26)),0)+IFERROR(SUMPRODUCT(('乐容-S级品'!$A$4:$A$32=$B95)*('乐容-S级品'!$L$3:$CA$3=CH$1)*('乐容-S级品'!$L$4:$CA$32)),0)</f>
      </c>
      <c r="CI95" s="280">
        <f>IFERROR(SUMPRODUCT(('控温被PRO-S级品'!$B$2:$B$10=$B95)*('控温被PRO-S级品'!$E$1:$BE$1=CI$1)*('控温被PRO-S级品'!$E$2:$BE$10)),0)+IFERROR(SUMPRODUCT(('冬被-S级品'!$B$2:$B$10=$B95)*('冬被-S级品'!$E$1:$AW$1=CI$1)*('冬被-S级品'!$E$2:$AW$10)),0)+IFERROR(SUMPRODUCT(('白止-S级品'!$A$2:$A$26=$B95)*('白止-S级品'!$D$1:$AV$1=CI$1)*('白止-S级品'!$D$2:$AV$26)),0)+IFERROR(SUMPRODUCT(('乐容-S级品'!$A$4:$A$32=$B95)*('乐容-S级品'!$L$3:$CA$3=CI$1)*('乐容-S级品'!$L$4:$CA$32)),0)</f>
      </c>
      <c r="CJ95" s="280">
        <f>IFERROR(SUMPRODUCT(('控温被PRO-S级品'!$B$2:$B$10=$B95)*('控温被PRO-S级品'!$E$1:$BE$1=CJ$1)*('控温被PRO-S级品'!$E$2:$BE$10)),0)+IFERROR(SUMPRODUCT(('冬被-S级品'!$B$2:$B$10=$B95)*('冬被-S级品'!$E$1:$AW$1=CJ$1)*('冬被-S级品'!$E$2:$AW$10)),0)+IFERROR(SUMPRODUCT(('白止-S级品'!$A$2:$A$26=$B95)*('白止-S级品'!$D$1:$AV$1=CJ$1)*('白止-S级品'!$D$2:$AV$26)),0)+IFERROR(SUMPRODUCT(('乐容-S级品'!$A$4:$A$32=$B95)*('乐容-S级品'!$L$3:$CA$3=CJ$1)*('乐容-S级品'!$L$4:$CA$32)),0)</f>
      </c>
      <c r="CK95" s="280">
        <f>IFERROR(SUMPRODUCT(('控温被PRO-S级品'!$B$2:$B$10=$B95)*('控温被PRO-S级品'!$E$1:$BE$1=CK$1)*('控温被PRO-S级品'!$E$2:$BE$10)),0)+IFERROR(SUMPRODUCT(('冬被-S级品'!$B$2:$B$10=$B95)*('冬被-S级品'!$E$1:$AW$1=CK$1)*('冬被-S级品'!$E$2:$AW$10)),0)+IFERROR(SUMPRODUCT(('白止-S级品'!$A$2:$A$26=$B95)*('白止-S级品'!$D$1:$AV$1=CK$1)*('白止-S级品'!$D$2:$AV$26)),0)+IFERROR(SUMPRODUCT(('乐容-S级品'!$A$4:$A$32=$B95)*('乐容-S级品'!$L$3:$CA$3=CK$1)*('乐容-S级品'!$L$4:$CA$32)),0)</f>
      </c>
      <c r="CL95" s="280">
        <f>IFERROR(SUMPRODUCT(('控温被PRO-S级品'!$B$2:$B$10=$B95)*('控温被PRO-S级品'!$E$1:$BE$1=CL$1)*('控温被PRO-S级品'!$E$2:$BE$10)),0)+IFERROR(SUMPRODUCT(('冬被-S级品'!$B$2:$B$10=$B95)*('冬被-S级品'!$E$1:$AW$1=CL$1)*('冬被-S级品'!$E$2:$AW$10)),0)+IFERROR(SUMPRODUCT(('白止-S级品'!$A$2:$A$26=$B95)*('白止-S级品'!$D$1:$AV$1=CL$1)*('白止-S级品'!$D$2:$AV$26)),0)+IFERROR(SUMPRODUCT(('乐容-S级品'!$A$4:$A$32=$B95)*('乐容-S级品'!$L$3:$CA$3=CL$1)*('乐容-S级品'!$L$4:$CA$32)),0)</f>
      </c>
      <c r="CM95" s="280">
        <f>IFERROR(SUMPRODUCT(('控温被PRO-S级品'!$B$2:$B$10=$B95)*('控温被PRO-S级品'!$E$1:$BE$1=CM$1)*('控温被PRO-S级品'!$E$2:$BE$10)),0)+IFERROR(SUMPRODUCT(('冬被-S级品'!$B$2:$B$10=$B95)*('冬被-S级品'!$E$1:$AW$1=CM$1)*('冬被-S级品'!$E$2:$AW$10)),0)+IFERROR(SUMPRODUCT(('白止-S级品'!$A$2:$A$26=$B95)*('白止-S级品'!$D$1:$AV$1=CM$1)*('白止-S级品'!$D$2:$AV$26)),0)+IFERROR(SUMPRODUCT(('乐容-S级品'!$A$4:$A$32=$B95)*('乐容-S级品'!$L$3:$CA$3=CM$1)*('乐容-S级品'!$L$4:$CA$32)),0)</f>
      </c>
      <c r="CN95" s="280">
        <f>IFERROR(SUMPRODUCT(('控温被PRO-S级品'!$B$2:$B$10=$B95)*('控温被PRO-S级品'!$E$1:$BE$1=CN$1)*('控温被PRO-S级品'!$E$2:$BE$10)),0)+IFERROR(SUMPRODUCT(('冬被-S级品'!$B$2:$B$10=$B95)*('冬被-S级品'!$E$1:$AW$1=CN$1)*('冬被-S级品'!$E$2:$AW$10)),0)+IFERROR(SUMPRODUCT(('白止-S级品'!$A$2:$A$26=$B95)*('白止-S级品'!$D$1:$AV$1=CN$1)*('白止-S级品'!$D$2:$AV$26)),0)+IFERROR(SUMPRODUCT(('乐容-S级品'!$A$4:$A$32=$B95)*('乐容-S级品'!$L$3:$CA$3=CN$1)*('乐容-S级品'!$L$4:$CA$32)),0)</f>
      </c>
      <c r="CO95" s="280">
        <f>IFERROR(SUMPRODUCT(('控温被PRO-S级品'!$B$2:$B$10=$B95)*('控温被PRO-S级品'!$E$1:$BE$1=CO$1)*('控温被PRO-S级品'!$E$2:$BE$10)),0)+IFERROR(SUMPRODUCT(('冬被-S级品'!$B$2:$B$10=$B95)*('冬被-S级品'!$E$1:$AW$1=CO$1)*('冬被-S级品'!$E$2:$AW$10)),0)+IFERROR(SUMPRODUCT(('白止-S级品'!$A$2:$A$26=$B95)*('白止-S级品'!$D$1:$AV$1=CO$1)*('白止-S级品'!$D$2:$AV$26)),0)+IFERROR(SUMPRODUCT(('乐容-S级品'!$A$4:$A$32=$B95)*('乐容-S级品'!$L$3:$CA$3=CO$1)*('乐容-S级品'!$L$4:$CA$32)),0)</f>
      </c>
      <c r="CP95" s="280">
        <f>IFERROR(SUMPRODUCT(('控温被PRO-S级品'!$B$2:$B$10=$B95)*('控温被PRO-S级品'!$E$1:$BE$1=CP$1)*('控温被PRO-S级品'!$E$2:$BE$10)),0)+IFERROR(SUMPRODUCT(('冬被-S级品'!$B$2:$B$10=$B95)*('冬被-S级品'!$E$1:$AW$1=CP$1)*('冬被-S级品'!$E$2:$AW$10)),0)+IFERROR(SUMPRODUCT(('白止-S级品'!$A$2:$A$26=$B95)*('白止-S级品'!$D$1:$AV$1=CP$1)*('白止-S级品'!$D$2:$AV$26)),0)+IFERROR(SUMPRODUCT(('乐容-S级品'!$A$4:$A$32=$B95)*('乐容-S级品'!$L$3:$CA$3=CP$1)*('乐容-S级品'!$L$4:$CA$32)),0)</f>
      </c>
      <c r="CQ95" s="280">
        <f>IFERROR(SUMPRODUCT(('控温被PRO-S级品'!$B$2:$B$10=$B95)*('控温被PRO-S级品'!$E$1:$BE$1=CQ$1)*('控温被PRO-S级品'!$E$2:$BE$10)),0)+IFERROR(SUMPRODUCT(('冬被-S级品'!$B$2:$B$10=$B95)*('冬被-S级品'!$E$1:$AW$1=CQ$1)*('冬被-S级品'!$E$2:$AW$10)),0)+IFERROR(SUMPRODUCT(('白止-S级品'!$A$2:$A$26=$B95)*('白止-S级品'!$D$1:$AV$1=CQ$1)*('白止-S级品'!$D$2:$AV$26)),0)+IFERROR(SUMPRODUCT(('乐容-S级品'!$A$4:$A$32=$B95)*('乐容-S级品'!$L$3:$CA$3=CQ$1)*('乐容-S级品'!$L$4:$CA$32)),0)</f>
      </c>
      <c r="CR95" s="280">
        <f>IFERROR(SUMPRODUCT(('控温被PRO-S级品'!$B$2:$B$10=$B95)*('控温被PRO-S级品'!$E$1:$BE$1=CR$1)*('控温被PRO-S级品'!$E$2:$BE$10)),0)+IFERROR(SUMPRODUCT(('冬被-S级品'!$B$2:$B$10=$B95)*('冬被-S级品'!$E$1:$AW$1=CR$1)*('冬被-S级品'!$E$2:$AW$10)),0)+IFERROR(SUMPRODUCT(('白止-S级品'!$A$2:$A$26=$B95)*('白止-S级品'!$D$1:$AV$1=CR$1)*('白止-S级品'!$D$2:$AV$26)),0)+IFERROR(SUMPRODUCT(('乐容-S级品'!$A$4:$A$32=$B95)*('乐容-S级品'!$L$3:$CA$3=CR$1)*('乐容-S级品'!$L$4:$CA$32)),0)</f>
      </c>
      <c r="CS95" s="280">
        <f>IFERROR(SUMPRODUCT(('控温被PRO-S级品'!$B$2:$B$10=$B95)*('控温被PRO-S级品'!$E$1:$BE$1=CS$1)*('控温被PRO-S级品'!$E$2:$BE$10)),0)+IFERROR(SUMPRODUCT(('冬被-S级品'!$B$2:$B$10=$B95)*('冬被-S级品'!$E$1:$AW$1=CS$1)*('冬被-S级品'!$E$2:$AW$10)),0)+IFERROR(SUMPRODUCT(('白止-S级品'!$A$2:$A$26=$B95)*('白止-S级品'!$D$1:$AV$1=CS$1)*('白止-S级品'!$D$2:$AV$26)),0)+IFERROR(SUMPRODUCT(('乐容-S级品'!$A$4:$A$32=$B95)*('乐容-S级品'!$L$3:$CA$3=CS$1)*('乐容-S级品'!$L$4:$CA$32)),0)</f>
      </c>
      <c r="CT95" s="280">
        <f>IFERROR(SUMPRODUCT(('控温被PRO-S级品'!$B$2:$B$10=$B95)*('控温被PRO-S级品'!$E$1:$BE$1=CT$1)*('控温被PRO-S级品'!$E$2:$BE$10)),0)+IFERROR(SUMPRODUCT(('冬被-S级品'!$B$2:$B$10=$B95)*('冬被-S级品'!$E$1:$AW$1=CT$1)*('冬被-S级品'!$E$2:$AW$10)),0)+IFERROR(SUMPRODUCT(('白止-S级品'!$A$2:$A$26=$B95)*('白止-S级品'!$D$1:$AV$1=CT$1)*('白止-S级品'!$D$2:$AV$26)),0)+IFERROR(SUMPRODUCT(('乐容-S级品'!$A$4:$A$32=$B95)*('乐容-S级品'!$L$3:$CA$3=CT$1)*('乐容-S级品'!$L$4:$CA$32)),0)</f>
      </c>
      <c r="CU95" s="280">
        <f>IFERROR(SUMPRODUCT(('控温被PRO-S级品'!$B$2:$B$10=$B95)*('控温被PRO-S级品'!$E$1:$BE$1=CU$1)*('控温被PRO-S级品'!$E$2:$BE$10)),0)+IFERROR(SUMPRODUCT(('冬被-S级品'!$B$2:$B$10=$B95)*('冬被-S级品'!$E$1:$AW$1=CU$1)*('冬被-S级品'!$E$2:$AW$10)),0)+IFERROR(SUMPRODUCT(('白止-S级品'!$A$2:$A$26=$B95)*('白止-S级品'!$D$1:$AV$1=CU$1)*('白止-S级品'!$D$2:$AV$26)),0)+IFERROR(SUMPRODUCT(('乐容-S级品'!$A$4:$A$32=$B95)*('乐容-S级品'!$L$3:$CA$3=CU$1)*('乐容-S级品'!$L$4:$CA$32)),0)</f>
      </c>
      <c r="CV95" s="280">
        <f>IFERROR(SUMPRODUCT(('控温被PRO-S级品'!$B$2:$B$10=$B95)*('控温被PRO-S级品'!$E$1:$BE$1=CV$1)*('控温被PRO-S级品'!$E$2:$BE$10)),0)+IFERROR(SUMPRODUCT(('冬被-S级品'!$B$2:$B$10=$B95)*('冬被-S级品'!$E$1:$AW$1=CV$1)*('冬被-S级品'!$E$2:$AW$10)),0)+IFERROR(SUMPRODUCT(('白止-S级品'!$A$2:$A$26=$B95)*('白止-S级品'!$D$1:$AV$1=CV$1)*('白止-S级品'!$D$2:$AV$26)),0)+IFERROR(SUMPRODUCT(('乐容-S级品'!$A$4:$A$32=$B95)*('乐容-S级品'!$L$3:$CA$3=CV$1)*('乐容-S级品'!$L$4:$CA$32)),0)</f>
      </c>
      <c r="CW95" s="280">
        <f>IFERROR(SUMPRODUCT(('控温被PRO-S级品'!$B$2:$B$10=$B95)*('控温被PRO-S级品'!$E$1:$BE$1=CW$1)*('控温被PRO-S级品'!$E$2:$BE$10)),0)+IFERROR(SUMPRODUCT(('冬被-S级品'!$B$2:$B$10=$B95)*('冬被-S级品'!$E$1:$AW$1=CW$1)*('冬被-S级品'!$E$2:$AW$10)),0)+IFERROR(SUMPRODUCT(('白止-S级品'!$A$2:$A$26=$B95)*('白止-S级品'!$D$1:$AV$1=CW$1)*('白止-S级品'!$D$2:$AV$26)),0)+IFERROR(SUMPRODUCT(('乐容-S级品'!$A$4:$A$32=$B95)*('乐容-S级品'!$L$3:$CA$3=CW$1)*('乐容-S级品'!$L$4:$CA$32)),0)</f>
      </c>
      <c r="CX95" s="280">
        <f>IFERROR(SUMPRODUCT(('控温被PRO-S级品'!$B$2:$B$10=$B95)*('控温被PRO-S级品'!$E$1:$BE$1=CX$1)*('控温被PRO-S级品'!$E$2:$BE$10)),0)+IFERROR(SUMPRODUCT(('冬被-S级品'!$B$2:$B$10=$B95)*('冬被-S级品'!$E$1:$AW$1=CX$1)*('冬被-S级品'!$E$2:$AW$10)),0)+IFERROR(SUMPRODUCT(('白止-S级品'!$A$2:$A$26=$B95)*('白止-S级品'!$D$1:$AV$1=CX$1)*('白止-S级品'!$D$2:$AV$26)),0)+IFERROR(SUMPRODUCT(('乐容-S级品'!$A$4:$A$32=$B95)*('乐容-S级品'!$L$3:$CA$3=CX$1)*('乐容-S级品'!$L$4:$CA$32)),0)</f>
      </c>
      <c r="CY95" s="280">
        <f>IFERROR(SUMPRODUCT(('控温被PRO-S级品'!$B$2:$B$10=$B95)*('控温被PRO-S级品'!$E$1:$BE$1=CY$1)*('控温被PRO-S级品'!$E$2:$BE$10)),0)+IFERROR(SUMPRODUCT(('冬被-S级品'!$B$2:$B$10=$B95)*('冬被-S级品'!$E$1:$AW$1=CY$1)*('冬被-S级品'!$E$2:$AW$10)),0)+IFERROR(SUMPRODUCT(('白止-S级品'!$A$2:$A$26=$B95)*('白止-S级品'!$D$1:$AV$1=CY$1)*('白止-S级品'!$D$2:$AV$26)),0)+IFERROR(SUMPRODUCT(('乐容-S级品'!$A$4:$A$32=$B95)*('乐容-S级品'!$L$3:$CA$3=CY$1)*('乐容-S级品'!$L$4:$CA$32)),0)</f>
      </c>
      <c r="CZ95" s="280">
        <f>IFERROR(SUMPRODUCT(('控温被PRO-S级品'!$B$2:$B$10=$B95)*('控温被PRO-S级品'!$E$1:$BE$1=CZ$1)*('控温被PRO-S级品'!$E$2:$BE$10)),0)+IFERROR(SUMPRODUCT(('冬被-S级品'!$B$2:$B$10=$B95)*('冬被-S级品'!$E$1:$AW$1=CZ$1)*('冬被-S级品'!$E$2:$AW$10)),0)+IFERROR(SUMPRODUCT(('白止-S级品'!$A$2:$A$26=$B95)*('白止-S级品'!$D$1:$AV$1=CZ$1)*('白止-S级品'!$D$2:$AV$26)),0)+IFERROR(SUMPRODUCT(('乐容-S级品'!$A$4:$A$32=$B95)*('乐容-S级品'!$L$3:$CA$3=CZ$1)*('乐容-S级品'!$L$4:$CA$32)),0)</f>
      </c>
      <c r="DA95" s="280">
        <f>IFERROR(SUMPRODUCT(('控温被PRO-S级品'!$B$2:$B$10=$B95)*('控温被PRO-S级品'!$E$1:$BE$1=DA$1)*('控温被PRO-S级品'!$E$2:$BE$10)),0)+IFERROR(SUMPRODUCT(('冬被-S级品'!$B$2:$B$10=$B95)*('冬被-S级品'!$E$1:$AW$1=DA$1)*('冬被-S级品'!$E$2:$AW$10)),0)+IFERROR(SUMPRODUCT(('白止-S级品'!$A$2:$A$26=$B95)*('白止-S级品'!$D$1:$AV$1=DA$1)*('白止-S级品'!$D$2:$AV$26)),0)+IFERROR(SUMPRODUCT(('乐容-S级品'!$A$4:$A$32=$B95)*('乐容-S级品'!$L$3:$CA$3=DA$1)*('乐容-S级品'!$L$4:$CA$32)),0)</f>
      </c>
      <c r="DB95" s="280">
        <f>IFERROR(SUMPRODUCT(('控温被PRO-S级品'!$B$2:$B$10=$B95)*('控温被PRO-S级品'!$E$1:$BE$1=DB$1)*('控温被PRO-S级品'!$E$2:$BE$10)),0)+IFERROR(SUMPRODUCT(('冬被-S级品'!$B$2:$B$10=$B95)*('冬被-S级品'!$E$1:$AW$1=DB$1)*('冬被-S级品'!$E$2:$AW$10)),0)+IFERROR(SUMPRODUCT(('白止-S级品'!$A$2:$A$26=$B95)*('白止-S级品'!$D$1:$AV$1=DB$1)*('白止-S级品'!$D$2:$AV$26)),0)+IFERROR(SUMPRODUCT(('乐容-S级品'!$A$4:$A$32=$B95)*('乐容-S级品'!$L$3:$CA$3=DB$1)*('乐容-S级品'!$L$4:$CA$32)),0)</f>
      </c>
      <c r="DC95" s="280">
        <f>IFERROR(SUMPRODUCT(('控温被PRO-S级品'!$B$2:$B$10=$B95)*('控温被PRO-S级品'!$E$1:$BE$1=DC$1)*('控温被PRO-S级品'!$E$2:$BE$10)),0)+IFERROR(SUMPRODUCT(('冬被-S级品'!$B$2:$B$10=$B95)*('冬被-S级品'!$E$1:$AW$1=DC$1)*('冬被-S级品'!$E$2:$AW$10)),0)+IFERROR(SUMPRODUCT(('白止-S级品'!$A$2:$A$26=$B95)*('白止-S级品'!$D$1:$AV$1=DC$1)*('白止-S级品'!$D$2:$AV$26)),0)+IFERROR(SUMPRODUCT(('乐容-S级品'!$A$4:$A$32=$B95)*('乐容-S级品'!$L$3:$CA$3=DC$1)*('乐容-S级品'!$L$4:$CA$32)),0)</f>
      </c>
      <c r="DD95" s="280">
        <f>IFERROR(SUMPRODUCT(('控温被PRO-S级品'!$B$2:$B$10=$B95)*('控温被PRO-S级品'!$E$1:$BE$1=DD$1)*('控温被PRO-S级品'!$E$2:$BE$10)),0)+IFERROR(SUMPRODUCT(('冬被-S级品'!$B$2:$B$10=$B95)*('冬被-S级品'!$E$1:$AW$1=DD$1)*('冬被-S级品'!$E$2:$AW$10)),0)+IFERROR(SUMPRODUCT(('白止-S级品'!$A$2:$A$26=$B95)*('白止-S级品'!$D$1:$AV$1=DD$1)*('白止-S级品'!$D$2:$AV$26)),0)+IFERROR(SUMPRODUCT(('乐容-S级品'!$A$4:$A$32=$B95)*('乐容-S级品'!$L$3:$CA$3=DD$1)*('乐容-S级品'!$L$4:$CA$32)),0)</f>
      </c>
      <c r="DE95" s="280">
        <f>IFERROR(SUMPRODUCT(('控温被PRO-S级品'!$B$2:$B$10=$B95)*('控温被PRO-S级品'!$E$1:$BE$1=DE$1)*('控温被PRO-S级品'!$E$2:$BE$10)),0)+IFERROR(SUMPRODUCT(('冬被-S级品'!$B$2:$B$10=$B95)*('冬被-S级品'!$E$1:$AW$1=DE$1)*('冬被-S级品'!$E$2:$AW$10)),0)+IFERROR(SUMPRODUCT(('白止-S级品'!$A$2:$A$26=$B95)*('白止-S级品'!$D$1:$AV$1=DE$1)*('白止-S级品'!$D$2:$AV$26)),0)+IFERROR(SUMPRODUCT(('乐容-S级品'!$A$4:$A$32=$B95)*('乐容-S级品'!$L$3:$CA$3=DE$1)*('乐容-S级品'!$L$4:$CA$32)),0)</f>
      </c>
      <c r="DF95" s="280">
        <f>IFERROR(SUMPRODUCT(('控温被PRO-S级品'!$B$2:$B$10=$B95)*('控温被PRO-S级品'!$E$1:$BE$1=DF$1)*('控温被PRO-S级品'!$E$2:$BE$10)),0)+IFERROR(SUMPRODUCT(('冬被-S级品'!$B$2:$B$10=$B95)*('冬被-S级品'!$E$1:$AW$1=DF$1)*('冬被-S级品'!$E$2:$AW$10)),0)+IFERROR(SUMPRODUCT(('白止-S级品'!$A$2:$A$26=$B95)*('白止-S级品'!$D$1:$AV$1=DF$1)*('白止-S级品'!$D$2:$AV$26)),0)+IFERROR(SUMPRODUCT(('乐容-S级品'!$A$4:$A$32=$B95)*('乐容-S级品'!$L$3:$CA$3=DF$1)*('乐容-S级品'!$L$4:$CA$32)),0)</f>
      </c>
      <c r="DG95" s="280">
        <f>IFERROR(SUMPRODUCT(('控温被PRO-S级品'!$B$2:$B$10=$B95)*('控温被PRO-S级品'!$E$1:$BE$1=DG$1)*('控温被PRO-S级品'!$E$2:$BE$10)),0)+IFERROR(SUMPRODUCT(('冬被-S级品'!$B$2:$B$10=$B95)*('冬被-S级品'!$E$1:$AW$1=DG$1)*('冬被-S级品'!$E$2:$AW$10)),0)+IFERROR(SUMPRODUCT(('白止-S级品'!$A$2:$A$26=$B95)*('白止-S级品'!$D$1:$AV$1=DG$1)*('白止-S级品'!$D$2:$AV$26)),0)+IFERROR(SUMPRODUCT(('乐容-S级品'!$A$4:$A$32=$B95)*('乐容-S级品'!$L$3:$CA$3=DG$1)*('乐容-S级品'!$L$4:$CA$32)),0)</f>
      </c>
      <c r="DH95" s="280">
        <f>IFERROR(SUMPRODUCT(('控温被PRO-S级品'!$B$2:$B$10=$B95)*('控温被PRO-S级品'!$E$1:$BE$1=DH$1)*('控温被PRO-S级品'!$E$2:$BE$10)),0)+IFERROR(SUMPRODUCT(('冬被-S级品'!$B$2:$B$10=$B95)*('冬被-S级品'!$E$1:$AW$1=DH$1)*('冬被-S级品'!$E$2:$AW$10)),0)+IFERROR(SUMPRODUCT(('白止-S级品'!$A$2:$A$26=$B95)*('白止-S级品'!$D$1:$AV$1=DH$1)*('白止-S级品'!$D$2:$AV$26)),0)+IFERROR(SUMPRODUCT(('乐容-S级品'!$A$4:$A$32=$B95)*('乐容-S级品'!$L$3:$CA$3=DH$1)*('乐容-S级品'!$L$4:$CA$32)),0)</f>
      </c>
      <c r="DI95" s="280">
        <f>IFERROR(SUMPRODUCT(('控温被PRO-S级品'!$B$2:$B$10=$B95)*('控温被PRO-S级品'!$E$1:$BE$1=DI$1)*('控温被PRO-S级品'!$E$2:$BE$10)),0)+IFERROR(SUMPRODUCT(('冬被-S级品'!$B$2:$B$10=$B95)*('冬被-S级品'!$E$1:$AW$1=DI$1)*('冬被-S级品'!$E$2:$AW$10)),0)+IFERROR(SUMPRODUCT(('白止-S级品'!$A$2:$A$26=$B95)*('白止-S级品'!$D$1:$AV$1=DI$1)*('白止-S级品'!$D$2:$AV$26)),0)+IFERROR(SUMPRODUCT(('乐容-S级品'!$A$4:$A$32=$B95)*('乐容-S级品'!$L$3:$CA$3=DI$1)*('乐容-S级品'!$L$4:$CA$32)),0)</f>
      </c>
      <c r="DJ95" s="280">
        <f>IFERROR(SUMPRODUCT(('控温被PRO-S级品'!$B$2:$B$10=$B95)*('控温被PRO-S级品'!$E$1:$BE$1=DJ$1)*('控温被PRO-S级品'!$E$2:$BE$10)),0)+IFERROR(SUMPRODUCT(('冬被-S级品'!$B$2:$B$10=$B95)*('冬被-S级品'!$E$1:$AW$1=DJ$1)*('冬被-S级品'!$E$2:$AW$10)),0)+IFERROR(SUMPRODUCT(('白止-S级品'!$A$2:$A$26=$B95)*('白止-S级品'!$D$1:$AV$1=DJ$1)*('白止-S级品'!$D$2:$AV$26)),0)+IFERROR(SUMPRODUCT(('乐容-S级品'!$A$4:$A$32=$B95)*('乐容-S级品'!$L$3:$CA$3=DJ$1)*('乐容-S级品'!$L$4:$CA$32)),0)</f>
      </c>
      <c r="DK95" s="280"/>
      <c r="DL95" s="280"/>
      <c r="DM95" s="280"/>
      <c r="DN95" s="280"/>
      <c r="DO95" s="280"/>
      <c r="DP95" s="280"/>
      <c r="DQ95" s="280"/>
      <c r="DR95" s="280"/>
      <c r="DS95" s="280"/>
      <c r="DT95" s="280"/>
      <c r="DU95" s="280"/>
      <c r="DV95" s="280"/>
      <c r="DW95" s="280">
        <f>VLOOKUP(B95,'系统编码规格'!A:C,3,FALSE)</f>
      </c>
      <c r="DX95" s="280"/>
      <c r="DY95" s="280"/>
      <c r="DZ95" s="280"/>
      <c r="EA95" s="280"/>
      <c r="EB95" s="280"/>
      <c r="EC95" s="280"/>
      <c r="ED95" s="280"/>
      <c r="EE95" s="280"/>
      <c r="EF95" s="280"/>
      <c r="EG95" s="280"/>
      <c r="EH95" s="280"/>
      <c r="EI95" s="280"/>
      <c r="EJ95" s="280"/>
      <c r="EK95" s="280"/>
      <c r="EL95" s="280"/>
      <c r="EM95" s="280"/>
      <c r="EN95" s="280"/>
      <c r="EO95" s="280"/>
      <c r="EP95" s="280"/>
      <c r="EQ95" s="280"/>
      <c r="ER95" s="280"/>
      <c r="ES95" s="280"/>
      <c r="ET95" s="280"/>
      <c r="EU95" s="280"/>
      <c r="EV95" s="280"/>
      <c r="EW95" s="280"/>
      <c r="EX95" s="280"/>
      <c r="EY95" s="280"/>
      <c r="EZ95" s="280"/>
      <c r="FA95" s="280"/>
      <c r="FB95" s="280"/>
      <c r="FC95" s="280"/>
      <c r="FD95" s="280"/>
      <c r="FE95" s="280"/>
      <c r="FF95" s="280"/>
      <c r="FG95" s="280"/>
      <c r="FH95" s="280"/>
      <c r="FI95" s="280"/>
      <c r="FJ95" s="280"/>
      <c r="FK95" s="280"/>
      <c r="FL95" s="280"/>
      <c r="FM95" s="280"/>
      <c r="FN95" s="280"/>
      <c r="FO95" s="280"/>
      <c r="FP95" s="280"/>
      <c r="FQ95" s="280"/>
      <c r="FR95" s="280"/>
      <c r="FS95" s="280"/>
      <c r="FT95" s="280"/>
      <c r="FU95" s="280"/>
      <c r="FV95" s="280"/>
      <c r="FW95" s="280"/>
      <c r="FX95" s="280"/>
      <c r="FY95" s="280"/>
      <c r="FZ95" s="280"/>
      <c r="GA95" s="280"/>
      <c r="GB95" s="280"/>
      <c r="GC95" s="280"/>
      <c r="GD95" s="280"/>
      <c r="GE95" s="280"/>
      <c r="GF95" s="280"/>
      <c r="GG95" s="280"/>
      <c r="GH95" s="280"/>
      <c r="GI95" s="280"/>
      <c r="GJ95" s="280"/>
      <c r="GK95" s="280"/>
      <c r="GL95" s="280"/>
      <c r="GM95" s="280"/>
      <c r="GN95" s="280"/>
      <c r="GO95" s="280"/>
      <c r="GP95" s="280"/>
      <c r="GQ95" s="280"/>
      <c r="GR95" s="280"/>
      <c r="GS95" s="280"/>
      <c r="GT95" s="280"/>
      <c r="GU95" s="280"/>
      <c r="GV95" s="280"/>
    </row>
    <row r="96">
      <c r="A96" s="309" t="str">
        <v>乐容</v>
      </c>
      <c r="B96" s="310" t="str">
        <v>12800026100123372</v>
      </c>
      <c r="C96" s="309" t="str">
        <v>亚朵星球 纯色全棉四件套 新色</v>
      </c>
      <c r="D96" s="309" t="str">
        <v>生椰姜茶/1.5m-床单款</v>
      </c>
      <c r="E96">
        <f>SUM(F96:GX96)</f>
      </c>
      <c r="F96" s="280">
        <f>IFERROR(SUMPRODUCT(('控温被PRO-S级品'!$B$2:$B$10=$B96)*('控温被PRO-S级品'!$E$1:$BE$1=F$1)*('控温被PRO-S级品'!$E$2:$BE$10)),0)+IFERROR(SUMPRODUCT(('冬被-S级品'!$B$2:$B$10=$B96)*('冬被-S级品'!$E$1:$AW$1=F$1)*('冬被-S级品'!$E$2:$AW$10)),0)+IFERROR(SUMPRODUCT(('白止-S级品'!$A$2:$A$26=$B96)*('白止-S级品'!$D$1:$AV$1=F$1)*('白止-S级品'!$D$2:$AV$26)),0)+IFERROR(SUMPRODUCT(('乐容-S级品'!$A$4:$A$32=$B96)*('乐容-S级品'!$L$3:$CA$3=F$1)*('乐容-S级品'!$L$4:$CA$32)),0)</f>
      </c>
      <c r="G96" s="280">
        <f>IFERROR(SUMPRODUCT(('控温被PRO-S级品'!$B$2:$B$10=$B96)*('控温被PRO-S级品'!$E$1:$BE$1=G$1)*('控温被PRO-S级品'!$E$2:$BE$10)),0)+IFERROR(SUMPRODUCT(('冬被-S级品'!$B$2:$B$10=$B96)*('冬被-S级品'!$E$1:$AW$1=G$1)*('冬被-S级品'!$E$2:$AW$10)),0)+IFERROR(SUMPRODUCT(('白止-S级品'!$A$2:$A$26=$B96)*('白止-S级品'!$D$1:$AV$1=G$1)*('白止-S级品'!$D$2:$AV$26)),0)+IFERROR(SUMPRODUCT(('乐容-S级品'!$A$4:$A$32=$B96)*('乐容-S级品'!$L$3:$CA$3=G$1)*('乐容-S级品'!$L$4:$CA$32)),0)</f>
      </c>
      <c r="H96" s="280">
        <f>IFERROR(SUMPRODUCT(('控温被PRO-S级品'!$B$2:$B$10=$B96)*('控温被PRO-S级品'!$E$1:$BE$1=H$1)*('控温被PRO-S级品'!$E$2:$BE$10)),0)+IFERROR(SUMPRODUCT(('冬被-S级品'!$B$2:$B$10=$B96)*('冬被-S级品'!$E$1:$AW$1=H$1)*('冬被-S级品'!$E$2:$AW$10)),0)+IFERROR(SUMPRODUCT(('白止-S级品'!$A$2:$A$26=$B96)*('白止-S级品'!$D$1:$AV$1=H$1)*('白止-S级品'!$D$2:$AV$26)),0)+IFERROR(SUMPRODUCT(('乐容-S级品'!$A$4:$A$32=$B96)*('乐容-S级品'!$L$3:$CA$3=H$1)*('乐容-S级品'!$L$4:$CA$32)),0)</f>
      </c>
      <c r="I96" s="280">
        <f>IFERROR(SUMPRODUCT(('控温被PRO-S级品'!$B$2:$B$10=$B96)*('控温被PRO-S级品'!$E$1:$BE$1=I$1)*('控温被PRO-S级品'!$E$2:$BE$10)),0)+IFERROR(SUMPRODUCT(('冬被-S级品'!$B$2:$B$10=$B96)*('冬被-S级品'!$E$1:$AW$1=I$1)*('冬被-S级品'!$E$2:$AW$10)),0)+IFERROR(SUMPRODUCT(('白止-S级品'!$A$2:$A$26=$B96)*('白止-S级品'!$D$1:$AV$1=I$1)*('白止-S级品'!$D$2:$AV$26)),0)+IFERROR(SUMPRODUCT(('乐容-S级品'!$A$4:$A$32=$B96)*('乐容-S级品'!$L$3:$CA$3=I$1)*('乐容-S级品'!$L$4:$CA$32)),0)</f>
      </c>
      <c r="J96" s="280">
        <f>IFERROR(SUMPRODUCT(('控温被PRO-S级品'!$B$2:$B$10=$B96)*('控温被PRO-S级品'!$E$1:$BE$1=J$1)*('控温被PRO-S级品'!$E$2:$BE$10)),0)+IFERROR(SUMPRODUCT(('冬被-S级品'!$B$2:$B$10=$B96)*('冬被-S级品'!$E$1:$AW$1=J$1)*('冬被-S级品'!$E$2:$AW$10)),0)+IFERROR(SUMPRODUCT(('白止-S级品'!$A$2:$A$26=$B96)*('白止-S级品'!$D$1:$AV$1=J$1)*('白止-S级品'!$D$2:$AV$26)),0)+IFERROR(SUMPRODUCT(('乐容-S级品'!$A$4:$A$32=$B96)*('乐容-S级品'!$L$3:$CA$3=J$1)*('乐容-S级品'!$L$4:$CA$32)),0)</f>
      </c>
      <c r="K96" s="280">
        <f>IFERROR(SUMPRODUCT(('控温被PRO-S级品'!$B$2:$B$10=$B96)*('控温被PRO-S级品'!$E$1:$BE$1=K$1)*('控温被PRO-S级品'!$E$2:$BE$10)),0)+IFERROR(SUMPRODUCT(('冬被-S级品'!$B$2:$B$10=$B96)*('冬被-S级品'!$E$1:$AW$1=K$1)*('冬被-S级品'!$E$2:$AW$10)),0)+IFERROR(SUMPRODUCT(('白止-S级品'!$A$2:$A$26=$B96)*('白止-S级品'!$D$1:$AV$1=K$1)*('白止-S级品'!$D$2:$AV$26)),0)+IFERROR(SUMPRODUCT(('乐容-S级品'!$A$4:$A$32=$B96)*('乐容-S级品'!$L$3:$CA$3=K$1)*('乐容-S级品'!$L$4:$CA$32)),0)</f>
      </c>
      <c r="L96" s="280">
        <f>IFERROR(SUMPRODUCT(('控温被PRO-S级品'!$B$2:$B$10=$B96)*('控温被PRO-S级品'!$E$1:$BE$1=L$1)*('控温被PRO-S级品'!$E$2:$BE$10)),0)+IFERROR(SUMPRODUCT(('冬被-S级品'!$B$2:$B$10=$B96)*('冬被-S级品'!$E$1:$AW$1=L$1)*('冬被-S级品'!$E$2:$AW$10)),0)+IFERROR(SUMPRODUCT(('白止-S级品'!$A$2:$A$26=$B96)*('白止-S级品'!$D$1:$AV$1=L$1)*('白止-S级品'!$D$2:$AV$26)),0)+IFERROR(SUMPRODUCT(('乐容-S级品'!$A$4:$A$32=$B96)*('乐容-S级品'!$L$3:$CA$3=L$1)*('乐容-S级品'!$L$4:$CA$32)),0)</f>
      </c>
      <c r="M96" s="280">
        <f>IFERROR(SUMPRODUCT(('控温被PRO-S级品'!$B$2:$B$10=$B96)*('控温被PRO-S级品'!$E$1:$BE$1=M$1)*('控温被PRO-S级品'!$E$2:$BE$10)),0)+IFERROR(SUMPRODUCT(('冬被-S级品'!$B$2:$B$10=$B96)*('冬被-S级品'!$E$1:$AW$1=M$1)*('冬被-S级品'!$E$2:$AW$10)),0)+IFERROR(SUMPRODUCT(('白止-S级品'!$A$2:$A$26=$B96)*('白止-S级品'!$D$1:$AV$1=M$1)*('白止-S级品'!$D$2:$AV$26)),0)+IFERROR(SUMPRODUCT(('乐容-S级品'!$A$4:$A$32=$B96)*('乐容-S级品'!$L$3:$CA$3=M$1)*('乐容-S级品'!$L$4:$CA$32)),0)</f>
      </c>
      <c r="N96" s="280">
        <f>IFERROR(SUMPRODUCT(('控温被PRO-S级品'!$B$2:$B$10=$B96)*('控温被PRO-S级品'!$E$1:$BE$1=N$1)*('控温被PRO-S级品'!$E$2:$BE$10)),0)+IFERROR(SUMPRODUCT(('冬被-S级品'!$B$2:$B$10=$B96)*('冬被-S级品'!$E$1:$AW$1=N$1)*('冬被-S级品'!$E$2:$AW$10)),0)+IFERROR(SUMPRODUCT(('白止-S级品'!$A$2:$A$26=$B96)*('白止-S级品'!$D$1:$AV$1=N$1)*('白止-S级品'!$D$2:$AV$26)),0)+IFERROR(SUMPRODUCT(('乐容-S级品'!$A$4:$A$32=$B96)*('乐容-S级品'!$L$3:$CA$3=N$1)*('乐容-S级品'!$L$4:$CA$32)),0)</f>
      </c>
      <c r="O96" s="280">
        <f>IFERROR(SUMPRODUCT(('控温被PRO-S级品'!$B$2:$B$10=$B96)*('控温被PRO-S级品'!$E$1:$BE$1=O$1)*('控温被PRO-S级品'!$E$2:$BE$10)),0)+IFERROR(SUMPRODUCT(('冬被-S级品'!$B$2:$B$10=$B96)*('冬被-S级品'!$E$1:$AW$1=O$1)*('冬被-S级品'!$E$2:$AW$10)),0)+IFERROR(SUMPRODUCT(('白止-S级品'!$A$2:$A$26=$B96)*('白止-S级品'!$D$1:$AV$1=O$1)*('白止-S级品'!$D$2:$AV$26)),0)+IFERROR(SUMPRODUCT(('乐容-S级品'!$A$4:$A$32=$B96)*('乐容-S级品'!$L$3:$CA$3=O$1)*('乐容-S级品'!$L$4:$CA$32)),0)</f>
      </c>
      <c r="P96" s="280">
        <f>IFERROR(SUMPRODUCT(('控温被PRO-S级品'!$B$2:$B$10=$B96)*('控温被PRO-S级品'!$E$1:$BE$1=P$1)*('控温被PRO-S级品'!$E$2:$BE$10)),0)+IFERROR(SUMPRODUCT(('冬被-S级品'!$B$2:$B$10=$B96)*('冬被-S级品'!$E$1:$AW$1=P$1)*('冬被-S级品'!$E$2:$AW$10)),0)+IFERROR(SUMPRODUCT(('白止-S级品'!$A$2:$A$26=$B96)*('白止-S级品'!$D$1:$AV$1=P$1)*('白止-S级品'!$D$2:$AV$26)),0)+IFERROR(SUMPRODUCT(('乐容-S级品'!$A$4:$A$32=$B96)*('乐容-S级品'!$L$3:$CA$3=P$1)*('乐容-S级品'!$L$4:$CA$32)),0)</f>
      </c>
      <c r="Q96" s="280">
        <f>IFERROR(SUMPRODUCT(('控温被PRO-S级品'!$B$2:$B$10=$B96)*('控温被PRO-S级品'!$E$1:$BE$1=Q$1)*('控温被PRO-S级品'!$E$2:$BE$10)),0)+IFERROR(SUMPRODUCT(('冬被-S级品'!$B$2:$B$10=$B96)*('冬被-S级品'!$E$1:$AW$1=Q$1)*('冬被-S级品'!$E$2:$AW$10)),0)+IFERROR(SUMPRODUCT(('白止-S级品'!$A$2:$A$26=$B96)*('白止-S级品'!$D$1:$AV$1=Q$1)*('白止-S级品'!$D$2:$AV$26)),0)+IFERROR(SUMPRODUCT(('乐容-S级品'!$A$4:$A$32=$B96)*('乐容-S级品'!$L$3:$CA$3=Q$1)*('乐容-S级品'!$L$4:$CA$32)),0)</f>
      </c>
      <c r="R96" s="280">
        <f>IFERROR(SUMPRODUCT(('控温被PRO-S级品'!$B$2:$B$10=$B96)*('控温被PRO-S级品'!$E$1:$BE$1=R$1)*('控温被PRO-S级品'!$E$2:$BE$10)),0)+IFERROR(SUMPRODUCT(('冬被-S级品'!$B$2:$B$10=$B96)*('冬被-S级品'!$E$1:$AW$1=R$1)*('冬被-S级品'!$E$2:$AW$10)),0)+IFERROR(SUMPRODUCT(('白止-S级品'!$A$2:$A$26=$B96)*('白止-S级品'!$D$1:$AV$1=R$1)*('白止-S级品'!$D$2:$AV$26)),0)+IFERROR(SUMPRODUCT(('乐容-S级品'!$A$4:$A$32=$B96)*('乐容-S级品'!$L$3:$CA$3=R$1)*('乐容-S级品'!$L$4:$CA$32)),0)</f>
      </c>
      <c r="S96" s="280">
        <f>IFERROR(SUMPRODUCT(('控温被PRO-S级品'!$B$2:$B$10=$B96)*('控温被PRO-S级品'!$E$1:$BE$1=S$1)*('控温被PRO-S级品'!$E$2:$BE$10)),0)+IFERROR(SUMPRODUCT(('冬被-S级品'!$B$2:$B$10=$B96)*('冬被-S级品'!$E$1:$AW$1=S$1)*('冬被-S级品'!$E$2:$AW$10)),0)+IFERROR(SUMPRODUCT(('白止-S级品'!$A$2:$A$26=$B96)*('白止-S级品'!$D$1:$AV$1=S$1)*('白止-S级品'!$D$2:$AV$26)),0)+IFERROR(SUMPRODUCT(('乐容-S级品'!$A$4:$A$32=$B96)*('乐容-S级品'!$L$3:$CA$3=S$1)*('乐容-S级品'!$L$4:$CA$32)),0)</f>
      </c>
      <c r="T96" s="280">
        <f>IFERROR(SUMPRODUCT(('控温被PRO-S级品'!$B$2:$B$10=$B96)*('控温被PRO-S级品'!$E$1:$BE$1=T$1)*('控温被PRO-S级品'!$E$2:$BE$10)),0)+IFERROR(SUMPRODUCT(('冬被-S级品'!$B$2:$B$10=$B96)*('冬被-S级品'!$E$1:$AW$1=T$1)*('冬被-S级品'!$E$2:$AW$10)),0)+IFERROR(SUMPRODUCT(('白止-S级品'!$A$2:$A$26=$B96)*('白止-S级品'!$D$1:$AV$1=T$1)*('白止-S级品'!$D$2:$AV$26)),0)+IFERROR(SUMPRODUCT(('乐容-S级品'!$A$4:$A$32=$B96)*('乐容-S级品'!$L$3:$CA$3=T$1)*('乐容-S级品'!$L$4:$CA$32)),0)</f>
      </c>
      <c r="U96" s="280">
        <f>IFERROR(SUMPRODUCT(('控温被PRO-S级品'!$B$2:$B$10=$B96)*('控温被PRO-S级品'!$E$1:$BE$1=U$1)*('控温被PRO-S级品'!$E$2:$BE$10)),0)+IFERROR(SUMPRODUCT(('冬被-S级品'!$B$2:$B$10=$B96)*('冬被-S级品'!$E$1:$AW$1=U$1)*('冬被-S级品'!$E$2:$AW$10)),0)+IFERROR(SUMPRODUCT(('白止-S级品'!$A$2:$A$26=$B96)*('白止-S级品'!$D$1:$AV$1=U$1)*('白止-S级品'!$D$2:$AV$26)),0)+IFERROR(SUMPRODUCT(('乐容-S级品'!$A$4:$A$32=$B96)*('乐容-S级品'!$L$3:$CA$3=U$1)*('乐容-S级品'!$L$4:$CA$32)),0)</f>
      </c>
      <c r="V96" s="280">
        <f>IFERROR(SUMPRODUCT(('控温被PRO-S级品'!$B$2:$B$10=$B96)*('控温被PRO-S级品'!$E$1:$BE$1=V$1)*('控温被PRO-S级品'!$E$2:$BE$10)),0)+IFERROR(SUMPRODUCT(('冬被-S级品'!$B$2:$B$10=$B96)*('冬被-S级品'!$E$1:$AW$1=V$1)*('冬被-S级品'!$E$2:$AW$10)),0)+IFERROR(SUMPRODUCT(('白止-S级品'!$A$2:$A$26=$B96)*('白止-S级品'!$D$1:$AV$1=V$1)*('白止-S级品'!$D$2:$AV$26)),0)+IFERROR(SUMPRODUCT(('乐容-S级品'!$A$4:$A$32=$B96)*('乐容-S级品'!$L$3:$CA$3=V$1)*('乐容-S级品'!$L$4:$CA$32)),0)</f>
      </c>
      <c r="W96" s="280">
        <f>IFERROR(SUMPRODUCT(('控温被PRO-S级品'!$B$2:$B$10=$B96)*('控温被PRO-S级品'!$E$1:$BE$1=W$1)*('控温被PRO-S级品'!$E$2:$BE$10)),0)+IFERROR(SUMPRODUCT(('冬被-S级品'!$B$2:$B$10=$B96)*('冬被-S级品'!$E$1:$AW$1=W$1)*('冬被-S级品'!$E$2:$AW$10)),0)+IFERROR(SUMPRODUCT(('白止-S级品'!$A$2:$A$26=$B96)*('白止-S级品'!$D$1:$AV$1=W$1)*('白止-S级品'!$D$2:$AV$26)),0)+IFERROR(SUMPRODUCT(('乐容-S级品'!$A$4:$A$32=$B96)*('乐容-S级品'!$L$3:$CA$3=W$1)*('乐容-S级品'!$L$4:$CA$32)),0)</f>
      </c>
      <c r="X96" s="280">
        <f>IFERROR(SUMPRODUCT(('控温被PRO-S级品'!$B$2:$B$10=$B96)*('控温被PRO-S级品'!$E$1:$BE$1=X$1)*('控温被PRO-S级品'!$E$2:$BE$10)),0)+IFERROR(SUMPRODUCT(('冬被-S级品'!$B$2:$B$10=$B96)*('冬被-S级品'!$E$1:$AW$1=X$1)*('冬被-S级品'!$E$2:$AW$10)),0)+IFERROR(SUMPRODUCT(('白止-S级品'!$A$2:$A$26=$B96)*('白止-S级品'!$D$1:$AV$1=X$1)*('白止-S级品'!$D$2:$AV$26)),0)+IFERROR(SUMPRODUCT(('乐容-S级品'!$A$4:$A$32=$B96)*('乐容-S级品'!$L$3:$CA$3=X$1)*('乐容-S级品'!$L$4:$CA$32)),0)</f>
      </c>
      <c r="Y96" s="280">
        <f>IFERROR(SUMPRODUCT(('控温被PRO-S级品'!$B$2:$B$10=$B96)*('控温被PRO-S级品'!$E$1:$BE$1=Y$1)*('控温被PRO-S级品'!$E$2:$BE$10)),0)+IFERROR(SUMPRODUCT(('冬被-S级品'!$B$2:$B$10=$B96)*('冬被-S级品'!$E$1:$AW$1=Y$1)*('冬被-S级品'!$E$2:$AW$10)),0)+IFERROR(SUMPRODUCT(('白止-S级品'!$A$2:$A$26=$B96)*('白止-S级品'!$D$1:$AV$1=Y$1)*('白止-S级品'!$D$2:$AV$26)),0)+IFERROR(SUMPRODUCT(('乐容-S级品'!$A$4:$A$32=$B96)*('乐容-S级品'!$L$3:$CA$3=Y$1)*('乐容-S级品'!$L$4:$CA$32)),0)</f>
      </c>
      <c r="Z96" s="280">
        <f>IFERROR(SUMPRODUCT(('控温被PRO-S级品'!$B$2:$B$10=$B96)*('控温被PRO-S级品'!$E$1:$BE$1=Z$1)*('控温被PRO-S级品'!$E$2:$BE$10)),0)+IFERROR(SUMPRODUCT(('冬被-S级品'!$B$2:$B$10=$B96)*('冬被-S级品'!$E$1:$AW$1=Z$1)*('冬被-S级品'!$E$2:$AW$10)),0)+IFERROR(SUMPRODUCT(('白止-S级品'!$A$2:$A$26=$B96)*('白止-S级品'!$D$1:$AV$1=Z$1)*('白止-S级品'!$D$2:$AV$26)),0)+IFERROR(SUMPRODUCT(('乐容-S级品'!$A$4:$A$32=$B96)*('乐容-S级品'!$L$3:$CA$3=Z$1)*('乐容-S级品'!$L$4:$CA$32)),0)</f>
      </c>
      <c r="AA96" s="280">
        <f>IFERROR(SUMPRODUCT(('控温被PRO-S级品'!$B$2:$B$10=$B96)*('控温被PRO-S级品'!$E$1:$BE$1=AA$1)*('控温被PRO-S级品'!$E$2:$BE$10)),0)+IFERROR(SUMPRODUCT(('冬被-S级品'!$B$2:$B$10=$B96)*('冬被-S级品'!$E$1:$AW$1=AA$1)*('冬被-S级品'!$E$2:$AW$10)),0)+IFERROR(SUMPRODUCT(('白止-S级品'!$A$2:$A$26=$B96)*('白止-S级品'!$D$1:$AV$1=AA$1)*('白止-S级品'!$D$2:$AV$26)),0)+IFERROR(SUMPRODUCT(('乐容-S级品'!$A$4:$A$32=$B96)*('乐容-S级品'!$L$3:$CA$3=AA$1)*('乐容-S级品'!$L$4:$CA$32)),0)</f>
      </c>
      <c r="AB96" s="280">
        <f>IFERROR(SUMPRODUCT(('控温被PRO-S级品'!$B$2:$B$10=$B96)*('控温被PRO-S级品'!$E$1:$BE$1=AB$1)*('控温被PRO-S级品'!$E$2:$BE$10)),0)+IFERROR(SUMPRODUCT(('冬被-S级品'!$B$2:$B$10=$B96)*('冬被-S级品'!$E$1:$AW$1=AB$1)*('冬被-S级品'!$E$2:$AW$10)),0)+IFERROR(SUMPRODUCT(('白止-S级品'!$A$2:$A$26=$B96)*('白止-S级品'!$D$1:$AV$1=AB$1)*('白止-S级品'!$D$2:$AV$26)),0)+IFERROR(SUMPRODUCT(('乐容-S级品'!$A$4:$A$32=$B96)*('乐容-S级品'!$L$3:$CA$3=AB$1)*('乐容-S级品'!$L$4:$CA$32)),0)</f>
      </c>
      <c r="AC96" s="280">
        <f>IFERROR(SUMPRODUCT(('控温被PRO-S级品'!$B$2:$B$10=$B96)*('控温被PRO-S级品'!$E$1:$BE$1=AC$1)*('控温被PRO-S级品'!$E$2:$BE$10)),0)+IFERROR(SUMPRODUCT(('冬被-S级品'!$B$2:$B$10=$B96)*('冬被-S级品'!$E$1:$AW$1=AC$1)*('冬被-S级品'!$E$2:$AW$10)),0)+IFERROR(SUMPRODUCT(('白止-S级品'!$A$2:$A$26=$B96)*('白止-S级品'!$D$1:$AV$1=AC$1)*('白止-S级品'!$D$2:$AV$26)),0)+IFERROR(SUMPRODUCT(('乐容-S级品'!$A$4:$A$32=$B96)*('乐容-S级品'!$L$3:$CA$3=AC$1)*('乐容-S级品'!$L$4:$CA$32)),0)</f>
      </c>
      <c r="AD96" s="280">
        <f>IFERROR(SUMPRODUCT(('控温被PRO-S级品'!$B$2:$B$10=$B96)*('控温被PRO-S级品'!$E$1:$BE$1=AD$1)*('控温被PRO-S级品'!$E$2:$BE$10)),0)+IFERROR(SUMPRODUCT(('冬被-S级品'!$B$2:$B$10=$B96)*('冬被-S级品'!$E$1:$AW$1=AD$1)*('冬被-S级品'!$E$2:$AW$10)),0)+IFERROR(SUMPRODUCT(('白止-S级品'!$A$2:$A$26=$B96)*('白止-S级品'!$D$1:$AV$1=AD$1)*('白止-S级品'!$D$2:$AV$26)),0)+IFERROR(SUMPRODUCT(('乐容-S级品'!$A$4:$A$32=$B96)*('乐容-S级品'!$L$3:$CA$3=AD$1)*('乐容-S级品'!$L$4:$CA$32)),0)</f>
      </c>
      <c r="AE96" s="280">
        <f>IFERROR(SUMPRODUCT(('控温被PRO-S级品'!$B$2:$B$10=$B96)*('控温被PRO-S级品'!$E$1:$BE$1=AE$1)*('控温被PRO-S级品'!$E$2:$BE$10)),0)+IFERROR(SUMPRODUCT(('冬被-S级品'!$B$2:$B$10=$B96)*('冬被-S级品'!$E$1:$AW$1=AE$1)*('冬被-S级品'!$E$2:$AW$10)),0)+IFERROR(SUMPRODUCT(('白止-S级品'!$A$2:$A$26=$B96)*('白止-S级品'!$D$1:$AV$1=AE$1)*('白止-S级品'!$D$2:$AV$26)),0)+IFERROR(SUMPRODUCT(('乐容-S级品'!$A$4:$A$32=$B96)*('乐容-S级品'!$L$3:$CA$3=AE$1)*('乐容-S级品'!$L$4:$CA$32)),0)</f>
      </c>
      <c r="AF96" s="280">
        <f>IFERROR(SUMPRODUCT(('控温被PRO-S级品'!$B$2:$B$10=$B96)*('控温被PRO-S级品'!$E$1:$BE$1=AF$1)*('控温被PRO-S级品'!$E$2:$BE$10)),0)+IFERROR(SUMPRODUCT(('冬被-S级品'!$B$2:$B$10=$B96)*('冬被-S级品'!$E$1:$AW$1=AF$1)*('冬被-S级品'!$E$2:$AW$10)),0)+IFERROR(SUMPRODUCT(('白止-S级品'!$A$2:$A$26=$B96)*('白止-S级品'!$D$1:$AV$1=AF$1)*('白止-S级品'!$D$2:$AV$26)),0)+IFERROR(SUMPRODUCT(('乐容-S级品'!$A$4:$A$32=$B96)*('乐容-S级品'!$L$3:$CA$3=AF$1)*('乐容-S级品'!$L$4:$CA$32)),0)</f>
      </c>
      <c r="AG96" s="280">
        <f>IFERROR(SUMPRODUCT(('控温被PRO-S级品'!$B$2:$B$10=$B96)*('控温被PRO-S级品'!$E$1:$BE$1=AG$1)*('控温被PRO-S级品'!$E$2:$BE$10)),0)+IFERROR(SUMPRODUCT(('冬被-S级品'!$B$2:$B$10=$B96)*('冬被-S级品'!$E$1:$AW$1=AG$1)*('冬被-S级品'!$E$2:$AW$10)),0)+IFERROR(SUMPRODUCT(('白止-S级品'!$A$2:$A$26=$B96)*('白止-S级品'!$D$1:$AV$1=AG$1)*('白止-S级品'!$D$2:$AV$26)),0)+IFERROR(SUMPRODUCT(('乐容-S级品'!$A$4:$A$32=$B96)*('乐容-S级品'!$L$3:$CA$3=AG$1)*('乐容-S级品'!$L$4:$CA$32)),0)</f>
      </c>
      <c r="AH96" s="280">
        <f>IFERROR(SUMPRODUCT(('控温被PRO-S级品'!$B$2:$B$10=$B96)*('控温被PRO-S级品'!$E$1:$BE$1=AH$1)*('控温被PRO-S级品'!$E$2:$BE$10)),0)+IFERROR(SUMPRODUCT(('冬被-S级品'!$B$2:$B$10=$B96)*('冬被-S级品'!$E$1:$AW$1=AH$1)*('冬被-S级品'!$E$2:$AW$10)),0)+IFERROR(SUMPRODUCT(('白止-S级品'!$A$2:$A$26=$B96)*('白止-S级品'!$D$1:$AV$1=AH$1)*('白止-S级品'!$D$2:$AV$26)),0)+IFERROR(SUMPRODUCT(('乐容-S级品'!$A$4:$A$32=$B96)*('乐容-S级品'!$L$3:$CA$3=AH$1)*('乐容-S级品'!$L$4:$CA$32)),0)</f>
      </c>
      <c r="AI96" s="280">
        <f>IFERROR(SUMPRODUCT(('控温被PRO-S级品'!$B$2:$B$10=$B96)*('控温被PRO-S级品'!$E$1:$BE$1=AI$1)*('控温被PRO-S级品'!$E$2:$BE$10)),0)+IFERROR(SUMPRODUCT(('冬被-S级品'!$B$2:$B$10=$B96)*('冬被-S级品'!$E$1:$AW$1=AI$1)*('冬被-S级品'!$E$2:$AW$10)),0)+IFERROR(SUMPRODUCT(('白止-S级品'!$A$2:$A$26=$B96)*('白止-S级品'!$D$1:$AV$1=AI$1)*('白止-S级品'!$D$2:$AV$26)),0)+IFERROR(SUMPRODUCT(('乐容-S级品'!$A$4:$A$32=$B96)*('乐容-S级品'!$L$3:$CA$3=AI$1)*('乐容-S级品'!$L$4:$CA$32)),0)</f>
      </c>
      <c r="AJ96" s="280">
        <f>IFERROR(SUMPRODUCT(('控温被PRO-S级品'!$B$2:$B$10=$B96)*('控温被PRO-S级品'!$E$1:$BE$1=AJ$1)*('控温被PRO-S级品'!$E$2:$BE$10)),0)+IFERROR(SUMPRODUCT(('冬被-S级品'!$B$2:$B$10=$B96)*('冬被-S级品'!$E$1:$AW$1=AJ$1)*('冬被-S级品'!$E$2:$AW$10)),0)+IFERROR(SUMPRODUCT(('白止-S级品'!$A$2:$A$26=$B96)*('白止-S级品'!$D$1:$AV$1=AJ$1)*('白止-S级品'!$D$2:$AV$26)),0)+IFERROR(SUMPRODUCT(('乐容-S级品'!$A$4:$A$32=$B96)*('乐容-S级品'!$L$3:$CA$3=AJ$1)*('乐容-S级品'!$L$4:$CA$32)),0)</f>
      </c>
      <c r="AK96" s="280">
        <f>IFERROR(SUMPRODUCT(('控温被PRO-S级品'!$B$2:$B$10=$B96)*('控温被PRO-S级品'!$E$1:$BE$1=AK$1)*('控温被PRO-S级品'!$E$2:$BE$10)),0)+IFERROR(SUMPRODUCT(('冬被-S级品'!$B$2:$B$10=$B96)*('冬被-S级品'!$E$1:$AW$1=AK$1)*('冬被-S级品'!$E$2:$AW$10)),0)+IFERROR(SUMPRODUCT(('白止-S级品'!$A$2:$A$26=$B96)*('白止-S级品'!$D$1:$AV$1=AK$1)*('白止-S级品'!$D$2:$AV$26)),0)+IFERROR(SUMPRODUCT(('乐容-S级品'!$A$4:$A$32=$B96)*('乐容-S级品'!$L$3:$CA$3=AK$1)*('乐容-S级品'!$L$4:$CA$32)),0)</f>
      </c>
      <c r="AL96" s="280">
        <f>IFERROR(SUMPRODUCT(('控温被PRO-S级品'!$B$2:$B$10=$B96)*('控温被PRO-S级品'!$E$1:$BE$1=AL$1)*('控温被PRO-S级品'!$E$2:$BE$10)),0)+IFERROR(SUMPRODUCT(('冬被-S级品'!$B$2:$B$10=$B96)*('冬被-S级品'!$E$1:$AW$1=AL$1)*('冬被-S级品'!$E$2:$AW$10)),0)+IFERROR(SUMPRODUCT(('白止-S级品'!$A$2:$A$26=$B96)*('白止-S级品'!$D$1:$AV$1=AL$1)*('白止-S级品'!$D$2:$AV$26)),0)+IFERROR(SUMPRODUCT(('乐容-S级品'!$A$4:$A$32=$B96)*('乐容-S级品'!$L$3:$CA$3=AL$1)*('乐容-S级品'!$L$4:$CA$32)),0)</f>
      </c>
      <c r="AM96" s="280">
        <f>IFERROR(SUMPRODUCT(('控温被PRO-S级品'!$B$2:$B$10=$B96)*('控温被PRO-S级品'!$E$1:$BE$1=AM$1)*('控温被PRO-S级品'!$E$2:$BE$10)),0)+IFERROR(SUMPRODUCT(('冬被-S级品'!$B$2:$B$10=$B96)*('冬被-S级品'!$E$1:$AW$1=AM$1)*('冬被-S级品'!$E$2:$AW$10)),0)+IFERROR(SUMPRODUCT(('白止-S级品'!$A$2:$A$26=$B96)*('白止-S级品'!$D$1:$AV$1=AM$1)*('白止-S级品'!$D$2:$AV$26)),0)+IFERROR(SUMPRODUCT(('乐容-S级品'!$A$4:$A$32=$B96)*('乐容-S级品'!$L$3:$CA$3=AM$1)*('乐容-S级品'!$L$4:$CA$32)),0)</f>
      </c>
      <c r="AN96" s="280">
        <f>IFERROR(SUMPRODUCT(('控温被PRO-S级品'!$B$2:$B$10=$B96)*('控温被PRO-S级品'!$E$1:$BE$1=AN$1)*('控温被PRO-S级品'!$E$2:$BE$10)),0)+IFERROR(SUMPRODUCT(('冬被-S级品'!$B$2:$B$10=$B96)*('冬被-S级品'!$E$1:$AW$1=AN$1)*('冬被-S级品'!$E$2:$AW$10)),0)+IFERROR(SUMPRODUCT(('白止-S级品'!$A$2:$A$26=$B96)*('白止-S级品'!$D$1:$AV$1=AN$1)*('白止-S级品'!$D$2:$AV$26)),0)+IFERROR(SUMPRODUCT(('乐容-S级品'!$A$4:$A$32=$B96)*('乐容-S级品'!$L$3:$CA$3=AN$1)*('乐容-S级品'!$L$4:$CA$32)),0)</f>
      </c>
      <c r="AO96" s="280">
        <f>IFERROR(SUMPRODUCT(('控温被PRO-S级品'!$B$2:$B$10=$B96)*('控温被PRO-S级品'!$E$1:$BE$1=AO$1)*('控温被PRO-S级品'!$E$2:$BE$10)),0)+IFERROR(SUMPRODUCT(('冬被-S级品'!$B$2:$B$10=$B96)*('冬被-S级品'!$E$1:$AW$1=AO$1)*('冬被-S级品'!$E$2:$AW$10)),0)+IFERROR(SUMPRODUCT(('白止-S级品'!$A$2:$A$26=$B96)*('白止-S级品'!$D$1:$AV$1=AO$1)*('白止-S级品'!$D$2:$AV$26)),0)+IFERROR(SUMPRODUCT(('乐容-S级品'!$A$4:$A$32=$B96)*('乐容-S级品'!$L$3:$CA$3=AO$1)*('乐容-S级品'!$L$4:$CA$32)),0)</f>
      </c>
      <c r="AP96" s="280">
        <f>IFERROR(SUMPRODUCT(('控温被PRO-S级品'!$B$2:$B$10=$B96)*('控温被PRO-S级品'!$E$1:$BE$1=AP$1)*('控温被PRO-S级品'!$E$2:$BE$10)),0)+IFERROR(SUMPRODUCT(('冬被-S级品'!$B$2:$B$10=$B96)*('冬被-S级品'!$E$1:$AW$1=AP$1)*('冬被-S级品'!$E$2:$AW$10)),0)+IFERROR(SUMPRODUCT(('白止-S级品'!$A$2:$A$26=$B96)*('白止-S级品'!$D$1:$AV$1=AP$1)*('白止-S级品'!$D$2:$AV$26)),0)+IFERROR(SUMPRODUCT(('乐容-S级品'!$A$4:$A$32=$B96)*('乐容-S级品'!$L$3:$CA$3=AP$1)*('乐容-S级品'!$L$4:$CA$32)),0)</f>
      </c>
      <c r="AQ96" s="280">
        <f>IFERROR(SUMPRODUCT(('控温被PRO-S级品'!$B$2:$B$10=$B96)*('控温被PRO-S级品'!$E$1:$BE$1=AQ$1)*('控温被PRO-S级品'!$E$2:$BE$10)),0)+IFERROR(SUMPRODUCT(('冬被-S级品'!$B$2:$B$10=$B96)*('冬被-S级品'!$E$1:$AW$1=AQ$1)*('冬被-S级品'!$E$2:$AW$10)),0)+IFERROR(SUMPRODUCT(('白止-S级品'!$A$2:$A$26=$B96)*('白止-S级品'!$D$1:$AV$1=AQ$1)*('白止-S级品'!$D$2:$AV$26)),0)+IFERROR(SUMPRODUCT(('乐容-S级品'!$A$4:$A$32=$B96)*('乐容-S级品'!$L$3:$CA$3=AQ$1)*('乐容-S级品'!$L$4:$CA$32)),0)</f>
      </c>
      <c r="AR96" s="280">
        <f>IFERROR(SUMPRODUCT(('控温被PRO-S级品'!$B$2:$B$10=$B96)*('控温被PRO-S级品'!$E$1:$BE$1=AR$1)*('控温被PRO-S级品'!$E$2:$BE$10)),0)+IFERROR(SUMPRODUCT(('冬被-S级品'!$B$2:$B$10=$B96)*('冬被-S级品'!$E$1:$AW$1=AR$1)*('冬被-S级品'!$E$2:$AW$10)),0)+IFERROR(SUMPRODUCT(('白止-S级品'!$A$2:$A$26=$B96)*('白止-S级品'!$D$1:$AV$1=AR$1)*('白止-S级品'!$D$2:$AV$26)),0)+IFERROR(SUMPRODUCT(('乐容-S级品'!$A$4:$A$32=$B96)*('乐容-S级品'!$L$3:$CA$3=AR$1)*('乐容-S级品'!$L$4:$CA$32)),0)</f>
      </c>
      <c r="AS96" s="280">
        <f>IFERROR(SUMPRODUCT(('控温被PRO-S级品'!$B$2:$B$10=$B96)*('控温被PRO-S级品'!$E$1:$BE$1=AS$1)*('控温被PRO-S级品'!$E$2:$BE$10)),0)+IFERROR(SUMPRODUCT(('冬被-S级品'!$B$2:$B$10=$B96)*('冬被-S级品'!$E$1:$AW$1=AS$1)*('冬被-S级品'!$E$2:$AW$10)),0)+IFERROR(SUMPRODUCT(('白止-S级品'!$A$2:$A$26=$B96)*('白止-S级品'!$D$1:$AV$1=AS$1)*('白止-S级品'!$D$2:$AV$26)),0)+IFERROR(SUMPRODUCT(('乐容-S级品'!$A$4:$A$32=$B96)*('乐容-S级品'!$L$3:$CA$3=AS$1)*('乐容-S级品'!$L$4:$CA$32)),0)</f>
      </c>
      <c r="AT96" s="280">
        <f>IFERROR(SUMPRODUCT(('控温被PRO-S级品'!$B$2:$B$10=$B96)*('控温被PRO-S级品'!$E$1:$BE$1=AT$1)*('控温被PRO-S级品'!$E$2:$BE$10)),0)+IFERROR(SUMPRODUCT(('冬被-S级品'!$B$2:$B$10=$B96)*('冬被-S级品'!$E$1:$AW$1=AT$1)*('冬被-S级品'!$E$2:$AW$10)),0)+IFERROR(SUMPRODUCT(('白止-S级品'!$A$2:$A$26=$B96)*('白止-S级品'!$D$1:$AV$1=AT$1)*('白止-S级品'!$D$2:$AV$26)),0)+IFERROR(SUMPRODUCT(('乐容-S级品'!$A$4:$A$32=$B96)*('乐容-S级品'!$L$3:$CA$3=AT$1)*('乐容-S级品'!$L$4:$CA$32)),0)</f>
      </c>
      <c r="AU96" s="280">
        <f>IFERROR(SUMPRODUCT(('控温被PRO-S级品'!$B$2:$B$10=$B96)*('控温被PRO-S级品'!$E$1:$BE$1=AU$1)*('控温被PRO-S级品'!$E$2:$BE$10)),0)+IFERROR(SUMPRODUCT(('冬被-S级品'!$B$2:$B$10=$B96)*('冬被-S级品'!$E$1:$AW$1=AU$1)*('冬被-S级品'!$E$2:$AW$10)),0)+IFERROR(SUMPRODUCT(('白止-S级品'!$A$2:$A$26=$B96)*('白止-S级品'!$D$1:$AV$1=AU$1)*('白止-S级品'!$D$2:$AV$26)),0)+IFERROR(SUMPRODUCT(('乐容-S级品'!$A$4:$A$32=$B96)*('乐容-S级品'!$L$3:$CA$3=AU$1)*('乐容-S级品'!$L$4:$CA$32)),0)</f>
      </c>
      <c r="AV96" s="280">
        <f>IFERROR(SUMPRODUCT(('控温被PRO-S级品'!$B$2:$B$10=$B96)*('控温被PRO-S级品'!$E$1:$BE$1=AV$1)*('控温被PRO-S级品'!$E$2:$BE$10)),0)+IFERROR(SUMPRODUCT(('冬被-S级品'!$B$2:$B$10=$B96)*('冬被-S级品'!$E$1:$AW$1=AV$1)*('冬被-S级品'!$E$2:$AW$10)),0)+IFERROR(SUMPRODUCT(('白止-S级品'!$A$2:$A$26=$B96)*('白止-S级品'!$D$1:$AV$1=AV$1)*('白止-S级品'!$D$2:$AV$26)),0)+IFERROR(SUMPRODUCT(('乐容-S级品'!$A$4:$A$32=$B96)*('乐容-S级品'!$L$3:$CA$3=AV$1)*('乐容-S级品'!$L$4:$CA$32)),0)</f>
      </c>
      <c r="AW96" s="280">
        <f>IFERROR(SUMPRODUCT(('控温被PRO-S级品'!$B$2:$B$10=$B96)*('控温被PRO-S级品'!$E$1:$BE$1=AW$1)*('控温被PRO-S级品'!$E$2:$BE$10)),0)+IFERROR(SUMPRODUCT(('冬被-S级品'!$B$2:$B$10=$B96)*('冬被-S级品'!$E$1:$AW$1=AW$1)*('冬被-S级品'!$E$2:$AW$10)),0)+IFERROR(SUMPRODUCT(('白止-S级品'!$A$2:$A$26=$B96)*('白止-S级品'!$D$1:$AV$1=AW$1)*('白止-S级品'!$D$2:$AV$26)),0)+IFERROR(SUMPRODUCT(('乐容-S级品'!$A$4:$A$32=$B96)*('乐容-S级品'!$L$3:$CA$3=AW$1)*('乐容-S级品'!$L$4:$CA$32)),0)</f>
      </c>
      <c r="AX96" s="280">
        <f>IFERROR(SUMPRODUCT(('控温被PRO-S级品'!$B$2:$B$10=$B96)*('控温被PRO-S级品'!$E$1:$BE$1=AX$1)*('控温被PRO-S级品'!$E$2:$BE$10)),0)+IFERROR(SUMPRODUCT(('冬被-S级品'!$B$2:$B$10=$B96)*('冬被-S级品'!$E$1:$AW$1=AX$1)*('冬被-S级品'!$E$2:$AW$10)),0)+IFERROR(SUMPRODUCT(('白止-S级品'!$A$2:$A$26=$B96)*('白止-S级品'!$D$1:$AV$1=AX$1)*('白止-S级品'!$D$2:$AV$26)),0)+IFERROR(SUMPRODUCT(('乐容-S级品'!$A$4:$A$32=$B96)*('乐容-S级品'!$L$3:$CA$3=AX$1)*('乐容-S级品'!$L$4:$CA$32)),0)</f>
      </c>
      <c r="AY96" s="280">
        <f>IFERROR(SUMPRODUCT(('控温被PRO-S级品'!$B$2:$B$10=$B96)*('控温被PRO-S级品'!$E$1:$BE$1=AY$1)*('控温被PRO-S级品'!$E$2:$BE$10)),0)+IFERROR(SUMPRODUCT(('冬被-S级品'!$B$2:$B$10=$B96)*('冬被-S级品'!$E$1:$AW$1=AY$1)*('冬被-S级品'!$E$2:$AW$10)),0)+IFERROR(SUMPRODUCT(('白止-S级品'!$A$2:$A$26=$B96)*('白止-S级品'!$D$1:$AV$1=AY$1)*('白止-S级品'!$D$2:$AV$26)),0)+IFERROR(SUMPRODUCT(('乐容-S级品'!$A$4:$A$32=$B96)*('乐容-S级品'!$L$3:$CA$3=AY$1)*('乐容-S级品'!$L$4:$CA$32)),0)</f>
      </c>
      <c r="AZ96" s="280">
        <f>IFERROR(SUMPRODUCT(('控温被PRO-S级品'!$B$2:$B$10=$B96)*('控温被PRO-S级品'!$E$1:$BE$1=AZ$1)*('控温被PRO-S级品'!$E$2:$BE$10)),0)+IFERROR(SUMPRODUCT(('冬被-S级品'!$B$2:$B$10=$B96)*('冬被-S级品'!$E$1:$AW$1=AZ$1)*('冬被-S级品'!$E$2:$AW$10)),0)+IFERROR(SUMPRODUCT(('白止-S级品'!$A$2:$A$26=$B96)*('白止-S级品'!$D$1:$AV$1=AZ$1)*('白止-S级品'!$D$2:$AV$26)),0)+IFERROR(SUMPRODUCT(('乐容-S级品'!$A$4:$A$32=$B96)*('乐容-S级品'!$L$3:$CA$3=AZ$1)*('乐容-S级品'!$L$4:$CA$32)),0)</f>
      </c>
      <c r="BA96" s="280">
        <f>IFERROR(SUMPRODUCT(('控温被PRO-S级品'!$B$2:$B$10=$B96)*('控温被PRO-S级品'!$E$1:$BE$1=BA$1)*('控温被PRO-S级品'!$E$2:$BE$10)),0)+IFERROR(SUMPRODUCT(('冬被-S级品'!$B$2:$B$10=$B96)*('冬被-S级品'!$E$1:$AW$1=BA$1)*('冬被-S级品'!$E$2:$AW$10)),0)+IFERROR(SUMPRODUCT(('白止-S级品'!$A$2:$A$26=$B96)*('白止-S级品'!$D$1:$AV$1=BA$1)*('白止-S级品'!$D$2:$AV$26)),0)+IFERROR(SUMPRODUCT(('乐容-S级品'!$A$4:$A$32=$B96)*('乐容-S级品'!$L$3:$CA$3=BA$1)*('乐容-S级品'!$L$4:$CA$32)),0)</f>
      </c>
      <c r="BB96" s="280">
        <f>IFERROR(SUMPRODUCT(('控温被PRO-S级品'!$B$2:$B$10=$B96)*('控温被PRO-S级品'!$E$1:$BE$1=BB$1)*('控温被PRO-S级品'!$E$2:$BE$10)),0)+IFERROR(SUMPRODUCT(('冬被-S级品'!$B$2:$B$10=$B96)*('冬被-S级品'!$E$1:$AW$1=BB$1)*('冬被-S级品'!$E$2:$AW$10)),0)+IFERROR(SUMPRODUCT(('白止-S级品'!$A$2:$A$26=$B96)*('白止-S级品'!$D$1:$AV$1=BB$1)*('白止-S级品'!$D$2:$AV$26)),0)+IFERROR(SUMPRODUCT(('乐容-S级品'!$A$4:$A$32=$B96)*('乐容-S级品'!$L$3:$CA$3=BB$1)*('乐容-S级品'!$L$4:$CA$32)),0)</f>
      </c>
      <c r="BC96" s="280">
        <f>IFERROR(SUMPRODUCT(('控温被PRO-S级品'!$B$2:$B$10=$B96)*('控温被PRO-S级品'!$E$1:$BE$1=BC$1)*('控温被PRO-S级品'!$E$2:$BE$10)),0)+IFERROR(SUMPRODUCT(('冬被-S级品'!$B$2:$B$10=$B96)*('冬被-S级品'!$E$1:$AW$1=BC$1)*('冬被-S级品'!$E$2:$AW$10)),0)+IFERROR(SUMPRODUCT(('白止-S级品'!$A$2:$A$26=$B96)*('白止-S级品'!$D$1:$AV$1=BC$1)*('白止-S级品'!$D$2:$AV$26)),0)+IFERROR(SUMPRODUCT(('乐容-S级品'!$A$4:$A$32=$B96)*('乐容-S级品'!$L$3:$CA$3=BC$1)*('乐容-S级品'!$L$4:$CA$32)),0)</f>
      </c>
      <c r="BD96" s="280">
        <f>IFERROR(SUMPRODUCT(('控温被PRO-S级品'!$B$2:$B$10=$B96)*('控温被PRO-S级品'!$E$1:$BE$1=BD$1)*('控温被PRO-S级品'!$E$2:$BE$10)),0)+IFERROR(SUMPRODUCT(('冬被-S级品'!$B$2:$B$10=$B96)*('冬被-S级品'!$E$1:$AW$1=BD$1)*('冬被-S级品'!$E$2:$AW$10)),0)+IFERROR(SUMPRODUCT(('白止-S级品'!$A$2:$A$26=$B96)*('白止-S级品'!$D$1:$AV$1=BD$1)*('白止-S级品'!$D$2:$AV$26)),0)+IFERROR(SUMPRODUCT(('乐容-S级品'!$A$4:$A$32=$B96)*('乐容-S级品'!$L$3:$CA$3=BD$1)*('乐容-S级品'!$L$4:$CA$32)),0)</f>
      </c>
      <c r="BE96" s="280">
        <f>IFERROR(SUMPRODUCT(('控温被PRO-S级品'!$B$2:$B$10=$B96)*('控温被PRO-S级品'!$E$1:$BE$1=BE$1)*('控温被PRO-S级品'!$E$2:$BE$10)),0)+IFERROR(SUMPRODUCT(('冬被-S级品'!$B$2:$B$10=$B96)*('冬被-S级品'!$E$1:$AW$1=BE$1)*('冬被-S级品'!$E$2:$AW$10)),0)+IFERROR(SUMPRODUCT(('白止-S级品'!$A$2:$A$26=$B96)*('白止-S级品'!$D$1:$AV$1=BE$1)*('白止-S级品'!$D$2:$AV$26)),0)+IFERROR(SUMPRODUCT(('乐容-S级品'!$A$4:$A$32=$B96)*('乐容-S级品'!$L$3:$CA$3=BE$1)*('乐容-S级品'!$L$4:$CA$32)),0)</f>
      </c>
      <c r="BF96" s="280">
        <f>IFERROR(SUMPRODUCT(('控温被PRO-S级品'!$B$2:$B$10=$B96)*('控温被PRO-S级品'!$E$1:$BE$1=BF$1)*('控温被PRO-S级品'!$E$2:$BE$10)),0)+IFERROR(SUMPRODUCT(('冬被-S级品'!$B$2:$B$10=$B96)*('冬被-S级品'!$E$1:$AW$1=BF$1)*('冬被-S级品'!$E$2:$AW$10)),0)+IFERROR(SUMPRODUCT(('白止-S级品'!$A$2:$A$26=$B96)*('白止-S级品'!$D$1:$AV$1=BF$1)*('白止-S级品'!$D$2:$AV$26)),0)+IFERROR(SUMPRODUCT(('乐容-S级品'!$A$4:$A$32=$B96)*('乐容-S级品'!$L$3:$CA$3=BF$1)*('乐容-S级品'!$L$4:$CA$32)),0)</f>
      </c>
      <c r="BG96" s="280">
        <f>IFERROR(SUMPRODUCT(('控温被PRO-S级品'!$B$2:$B$10=$B96)*('控温被PRO-S级品'!$E$1:$BE$1=BG$1)*('控温被PRO-S级品'!$E$2:$BE$10)),0)+IFERROR(SUMPRODUCT(('冬被-S级品'!$B$2:$B$10=$B96)*('冬被-S级品'!$E$1:$AW$1=BG$1)*('冬被-S级品'!$E$2:$AW$10)),0)+IFERROR(SUMPRODUCT(('白止-S级品'!$A$2:$A$26=$B96)*('白止-S级品'!$D$1:$AV$1=BG$1)*('白止-S级品'!$D$2:$AV$26)),0)+IFERROR(SUMPRODUCT(('乐容-S级品'!$A$4:$A$32=$B96)*('乐容-S级品'!$L$3:$CA$3=BG$1)*('乐容-S级品'!$L$4:$CA$32)),0)</f>
      </c>
      <c r="BH96" s="280">
        <f>IFERROR(SUMPRODUCT(('控温被PRO-S级品'!$B$2:$B$10=$B96)*('控温被PRO-S级品'!$E$1:$BE$1=BH$1)*('控温被PRO-S级品'!$E$2:$BE$10)),0)+IFERROR(SUMPRODUCT(('冬被-S级品'!$B$2:$B$10=$B96)*('冬被-S级品'!$E$1:$AW$1=BH$1)*('冬被-S级品'!$E$2:$AW$10)),0)+IFERROR(SUMPRODUCT(('白止-S级品'!$A$2:$A$26=$B96)*('白止-S级品'!$D$1:$AV$1=BH$1)*('白止-S级品'!$D$2:$AV$26)),0)+IFERROR(SUMPRODUCT(('乐容-S级品'!$A$4:$A$32=$B96)*('乐容-S级品'!$L$3:$CA$3=BH$1)*('乐容-S级品'!$L$4:$CA$32)),0)</f>
      </c>
      <c r="BI96" s="280">
        <f>IFERROR(SUMPRODUCT(('控温被PRO-S级品'!$B$2:$B$10=$B96)*('控温被PRO-S级品'!$E$1:$BE$1=BI$1)*('控温被PRO-S级品'!$E$2:$BE$10)),0)+IFERROR(SUMPRODUCT(('冬被-S级品'!$B$2:$B$10=$B96)*('冬被-S级品'!$E$1:$AW$1=BI$1)*('冬被-S级品'!$E$2:$AW$10)),0)+IFERROR(SUMPRODUCT(('白止-S级品'!$A$2:$A$26=$B96)*('白止-S级品'!$D$1:$AV$1=BI$1)*('白止-S级品'!$D$2:$AV$26)),0)+IFERROR(SUMPRODUCT(('乐容-S级品'!$A$4:$A$32=$B96)*('乐容-S级品'!$L$3:$CA$3=BI$1)*('乐容-S级品'!$L$4:$CA$32)),0)</f>
      </c>
      <c r="BJ96" s="280">
        <f>IFERROR(SUMPRODUCT(('控温被PRO-S级品'!$B$2:$B$10=$B96)*('控温被PRO-S级品'!$E$1:$BE$1=BJ$1)*('控温被PRO-S级品'!$E$2:$BE$10)),0)+IFERROR(SUMPRODUCT(('冬被-S级品'!$B$2:$B$10=$B96)*('冬被-S级品'!$E$1:$AW$1=BJ$1)*('冬被-S级品'!$E$2:$AW$10)),0)+IFERROR(SUMPRODUCT(('白止-S级品'!$A$2:$A$26=$B96)*('白止-S级品'!$D$1:$AV$1=BJ$1)*('白止-S级品'!$D$2:$AV$26)),0)+IFERROR(SUMPRODUCT(('乐容-S级品'!$A$4:$A$32=$B96)*('乐容-S级品'!$L$3:$CA$3=BJ$1)*('乐容-S级品'!$L$4:$CA$32)),0)</f>
      </c>
      <c r="BK96" s="280">
        <f>IFERROR(SUMPRODUCT(('控温被PRO-S级品'!$B$2:$B$10=$B96)*('控温被PRO-S级品'!$E$1:$BE$1=BK$1)*('控温被PRO-S级品'!$E$2:$BE$10)),0)+IFERROR(SUMPRODUCT(('冬被-S级品'!$B$2:$B$10=$B96)*('冬被-S级品'!$E$1:$AW$1=BK$1)*('冬被-S级品'!$E$2:$AW$10)),0)+IFERROR(SUMPRODUCT(('白止-S级品'!$A$2:$A$26=$B96)*('白止-S级品'!$D$1:$AV$1=BK$1)*('白止-S级品'!$D$2:$AV$26)),0)+IFERROR(SUMPRODUCT(('乐容-S级品'!$A$4:$A$32=$B96)*('乐容-S级品'!$L$3:$CA$3=BK$1)*('乐容-S级品'!$L$4:$CA$32)),0)</f>
      </c>
      <c r="BL96" s="280">
        <f>IFERROR(SUMPRODUCT(('控温被PRO-S级品'!$B$2:$B$10=$B96)*('控温被PRO-S级品'!$E$1:$BE$1=BL$1)*('控温被PRO-S级品'!$E$2:$BE$10)),0)+IFERROR(SUMPRODUCT(('冬被-S级品'!$B$2:$B$10=$B96)*('冬被-S级品'!$E$1:$AW$1=BL$1)*('冬被-S级品'!$E$2:$AW$10)),0)+IFERROR(SUMPRODUCT(('白止-S级品'!$A$2:$A$26=$B96)*('白止-S级品'!$D$1:$AV$1=BL$1)*('白止-S级品'!$D$2:$AV$26)),0)+IFERROR(SUMPRODUCT(('乐容-S级品'!$A$4:$A$32=$B96)*('乐容-S级品'!$L$3:$CA$3=BL$1)*('乐容-S级品'!$L$4:$CA$32)),0)</f>
      </c>
      <c r="BM96" s="280">
        <f>IFERROR(SUMPRODUCT(('控温被PRO-S级品'!$B$2:$B$10=$B96)*('控温被PRO-S级品'!$E$1:$BE$1=BM$1)*('控温被PRO-S级品'!$E$2:$BE$10)),0)+IFERROR(SUMPRODUCT(('冬被-S级品'!$B$2:$B$10=$B96)*('冬被-S级品'!$E$1:$AW$1=BM$1)*('冬被-S级品'!$E$2:$AW$10)),0)+IFERROR(SUMPRODUCT(('白止-S级品'!$A$2:$A$26=$B96)*('白止-S级品'!$D$1:$AV$1=BM$1)*('白止-S级品'!$D$2:$AV$26)),0)+IFERROR(SUMPRODUCT(('乐容-S级品'!$A$4:$A$32=$B96)*('乐容-S级品'!$L$3:$CA$3=BM$1)*('乐容-S级品'!$L$4:$CA$32)),0)</f>
      </c>
      <c r="BN96" s="280">
        <f>IFERROR(SUMPRODUCT(('控温被PRO-S级品'!$B$2:$B$10=$B96)*('控温被PRO-S级品'!$E$1:$BE$1=BN$1)*('控温被PRO-S级品'!$E$2:$BE$10)),0)+IFERROR(SUMPRODUCT(('冬被-S级品'!$B$2:$B$10=$B96)*('冬被-S级品'!$E$1:$AW$1=BN$1)*('冬被-S级品'!$E$2:$AW$10)),0)+IFERROR(SUMPRODUCT(('白止-S级品'!$A$2:$A$26=$B96)*('白止-S级品'!$D$1:$AV$1=BN$1)*('白止-S级品'!$D$2:$AV$26)),0)+IFERROR(SUMPRODUCT(('乐容-S级品'!$A$4:$A$32=$B96)*('乐容-S级品'!$L$3:$CA$3=BN$1)*('乐容-S级品'!$L$4:$CA$32)),0)</f>
      </c>
      <c r="BO96" s="280">
        <f>IFERROR(SUMPRODUCT(('控温被PRO-S级品'!$B$2:$B$10=$B96)*('控温被PRO-S级品'!$E$1:$BE$1=BO$1)*('控温被PRO-S级品'!$E$2:$BE$10)),0)+IFERROR(SUMPRODUCT(('冬被-S级品'!$B$2:$B$10=$B96)*('冬被-S级品'!$E$1:$AW$1=BO$1)*('冬被-S级品'!$E$2:$AW$10)),0)+IFERROR(SUMPRODUCT(('白止-S级品'!$A$2:$A$26=$B96)*('白止-S级品'!$D$1:$AV$1=BO$1)*('白止-S级品'!$D$2:$AV$26)),0)+IFERROR(SUMPRODUCT(('乐容-S级品'!$A$4:$A$32=$B96)*('乐容-S级品'!$L$3:$CA$3=BO$1)*('乐容-S级品'!$L$4:$CA$32)),0)</f>
      </c>
      <c r="BP96" s="280">
        <f>IFERROR(SUMPRODUCT(('控温被PRO-S级品'!$B$2:$B$10=$B96)*('控温被PRO-S级品'!$E$1:$BE$1=BP$1)*('控温被PRO-S级品'!$E$2:$BE$10)),0)+IFERROR(SUMPRODUCT(('冬被-S级品'!$B$2:$B$10=$B96)*('冬被-S级品'!$E$1:$AW$1=BP$1)*('冬被-S级品'!$E$2:$AW$10)),0)+IFERROR(SUMPRODUCT(('白止-S级品'!$A$2:$A$26=$B96)*('白止-S级品'!$D$1:$AV$1=BP$1)*('白止-S级品'!$D$2:$AV$26)),0)+IFERROR(SUMPRODUCT(('乐容-S级品'!$A$4:$A$32=$B96)*('乐容-S级品'!$L$3:$CA$3=BP$1)*('乐容-S级品'!$L$4:$CA$32)),0)</f>
      </c>
      <c r="BQ96" s="280">
        <f>IFERROR(SUMPRODUCT(('控温被PRO-S级品'!$B$2:$B$10=$B96)*('控温被PRO-S级品'!$E$1:$BE$1=BQ$1)*('控温被PRO-S级品'!$E$2:$BE$10)),0)+IFERROR(SUMPRODUCT(('冬被-S级品'!$B$2:$B$10=$B96)*('冬被-S级品'!$E$1:$AW$1=BQ$1)*('冬被-S级品'!$E$2:$AW$10)),0)+IFERROR(SUMPRODUCT(('白止-S级品'!$A$2:$A$26=$B96)*('白止-S级品'!$D$1:$AV$1=BQ$1)*('白止-S级品'!$D$2:$AV$26)),0)+IFERROR(SUMPRODUCT(('乐容-S级品'!$A$4:$A$32=$B96)*('乐容-S级品'!$L$3:$CA$3=BQ$1)*('乐容-S级品'!$L$4:$CA$32)),0)</f>
      </c>
      <c r="BR96" s="280">
        <f>IFERROR(SUMPRODUCT(('控温被PRO-S级品'!$B$2:$B$10=$B96)*('控温被PRO-S级品'!$E$1:$BE$1=BR$1)*('控温被PRO-S级品'!$E$2:$BE$10)),0)+IFERROR(SUMPRODUCT(('冬被-S级品'!$B$2:$B$10=$B96)*('冬被-S级品'!$E$1:$AW$1=BR$1)*('冬被-S级品'!$E$2:$AW$10)),0)+IFERROR(SUMPRODUCT(('白止-S级品'!$A$2:$A$26=$B96)*('白止-S级品'!$D$1:$AV$1=BR$1)*('白止-S级品'!$D$2:$AV$26)),0)+IFERROR(SUMPRODUCT(('乐容-S级品'!$A$4:$A$32=$B96)*('乐容-S级品'!$L$3:$CA$3=BR$1)*('乐容-S级品'!$L$4:$CA$32)),0)</f>
      </c>
      <c r="BS96" s="280">
        <f>IFERROR(SUMPRODUCT(('控温被PRO-S级品'!$B$2:$B$10=$B96)*('控温被PRO-S级品'!$E$1:$BE$1=BS$1)*('控温被PRO-S级品'!$E$2:$BE$10)),0)+IFERROR(SUMPRODUCT(('冬被-S级品'!$B$2:$B$10=$B96)*('冬被-S级品'!$E$1:$AW$1=BS$1)*('冬被-S级品'!$E$2:$AW$10)),0)+IFERROR(SUMPRODUCT(('白止-S级品'!$A$2:$A$26=$B96)*('白止-S级品'!$D$1:$AV$1=BS$1)*('白止-S级品'!$D$2:$AV$26)),0)+IFERROR(SUMPRODUCT(('乐容-S级品'!$A$4:$A$32=$B96)*('乐容-S级品'!$L$3:$CA$3=BS$1)*('乐容-S级品'!$L$4:$CA$32)),0)</f>
      </c>
      <c r="BT96" s="280">
        <f>IFERROR(SUMPRODUCT(('控温被PRO-S级品'!$B$2:$B$10=$B96)*('控温被PRO-S级品'!$E$1:$BE$1=BT$1)*('控温被PRO-S级品'!$E$2:$BE$10)),0)+IFERROR(SUMPRODUCT(('冬被-S级品'!$B$2:$B$10=$B96)*('冬被-S级品'!$E$1:$AW$1=BT$1)*('冬被-S级品'!$E$2:$AW$10)),0)+IFERROR(SUMPRODUCT(('白止-S级品'!$A$2:$A$26=$B96)*('白止-S级品'!$D$1:$AV$1=BT$1)*('白止-S级品'!$D$2:$AV$26)),0)+IFERROR(SUMPRODUCT(('乐容-S级品'!$A$4:$A$32=$B96)*('乐容-S级品'!$L$3:$CA$3=BT$1)*('乐容-S级品'!$L$4:$CA$32)),0)</f>
      </c>
      <c r="BU96" s="280">
        <f>IFERROR(SUMPRODUCT(('控温被PRO-S级品'!$B$2:$B$10=$B96)*('控温被PRO-S级品'!$E$1:$BE$1=BU$1)*('控温被PRO-S级品'!$E$2:$BE$10)),0)+IFERROR(SUMPRODUCT(('冬被-S级品'!$B$2:$B$10=$B96)*('冬被-S级品'!$E$1:$AW$1=BU$1)*('冬被-S级品'!$E$2:$AW$10)),0)+IFERROR(SUMPRODUCT(('白止-S级品'!$A$2:$A$26=$B96)*('白止-S级品'!$D$1:$AV$1=BU$1)*('白止-S级品'!$D$2:$AV$26)),0)+IFERROR(SUMPRODUCT(('乐容-S级品'!$A$4:$A$32=$B96)*('乐容-S级品'!$L$3:$CA$3=BU$1)*('乐容-S级品'!$L$4:$CA$32)),0)</f>
      </c>
      <c r="BV96" s="280">
        <f>IFERROR(SUMPRODUCT(('控温被PRO-S级品'!$B$2:$B$10=$B96)*('控温被PRO-S级品'!$E$1:$BE$1=BV$1)*('控温被PRO-S级品'!$E$2:$BE$10)),0)+IFERROR(SUMPRODUCT(('冬被-S级品'!$B$2:$B$10=$B96)*('冬被-S级品'!$E$1:$AW$1=BV$1)*('冬被-S级品'!$E$2:$AW$10)),0)+IFERROR(SUMPRODUCT(('白止-S级品'!$A$2:$A$26=$B96)*('白止-S级品'!$D$1:$AV$1=BV$1)*('白止-S级品'!$D$2:$AV$26)),0)+IFERROR(SUMPRODUCT(('乐容-S级品'!$A$4:$A$32=$B96)*('乐容-S级品'!$L$3:$CA$3=BV$1)*('乐容-S级品'!$L$4:$CA$32)),0)</f>
      </c>
      <c r="BW96" s="280">
        <f>IFERROR(SUMPRODUCT(('控温被PRO-S级品'!$B$2:$B$10=$B96)*('控温被PRO-S级品'!$E$1:$BE$1=BW$1)*('控温被PRO-S级品'!$E$2:$BE$10)),0)+IFERROR(SUMPRODUCT(('冬被-S级品'!$B$2:$B$10=$B96)*('冬被-S级品'!$E$1:$AW$1=BW$1)*('冬被-S级品'!$E$2:$AW$10)),0)+IFERROR(SUMPRODUCT(('白止-S级品'!$A$2:$A$26=$B96)*('白止-S级品'!$D$1:$AV$1=BW$1)*('白止-S级品'!$D$2:$AV$26)),0)+IFERROR(SUMPRODUCT(('乐容-S级品'!$A$4:$A$32=$B96)*('乐容-S级品'!$L$3:$CA$3=BW$1)*('乐容-S级品'!$L$4:$CA$32)),0)</f>
      </c>
      <c r="BX96" s="280">
        <f>IFERROR(SUMPRODUCT(('控温被PRO-S级品'!$B$2:$B$10=$B96)*('控温被PRO-S级品'!$E$1:$BE$1=BX$1)*('控温被PRO-S级品'!$E$2:$BE$10)),0)+IFERROR(SUMPRODUCT(('冬被-S级品'!$B$2:$B$10=$B96)*('冬被-S级品'!$E$1:$AW$1=BX$1)*('冬被-S级品'!$E$2:$AW$10)),0)+IFERROR(SUMPRODUCT(('白止-S级品'!$A$2:$A$26=$B96)*('白止-S级品'!$D$1:$AV$1=BX$1)*('白止-S级品'!$D$2:$AV$26)),0)+IFERROR(SUMPRODUCT(('乐容-S级品'!$A$4:$A$32=$B96)*('乐容-S级品'!$L$3:$CA$3=BX$1)*('乐容-S级品'!$L$4:$CA$32)),0)</f>
      </c>
      <c r="BY96" s="280">
        <f>IFERROR(SUMPRODUCT(('控温被PRO-S级品'!$B$2:$B$10=$B96)*('控温被PRO-S级品'!$E$1:$BE$1=BY$1)*('控温被PRO-S级品'!$E$2:$BE$10)),0)+IFERROR(SUMPRODUCT(('冬被-S级品'!$B$2:$B$10=$B96)*('冬被-S级品'!$E$1:$AW$1=BY$1)*('冬被-S级品'!$E$2:$AW$10)),0)+IFERROR(SUMPRODUCT(('白止-S级品'!$A$2:$A$26=$B96)*('白止-S级品'!$D$1:$AV$1=BY$1)*('白止-S级品'!$D$2:$AV$26)),0)+IFERROR(SUMPRODUCT(('乐容-S级品'!$A$4:$A$32=$B96)*('乐容-S级品'!$L$3:$CA$3=BY$1)*('乐容-S级品'!$L$4:$CA$32)),0)</f>
      </c>
      <c r="BZ96" s="280">
        <f>IFERROR(SUMPRODUCT(('控温被PRO-S级品'!$B$2:$B$10=$B96)*('控温被PRO-S级品'!$E$1:$BE$1=BZ$1)*('控温被PRO-S级品'!$E$2:$BE$10)),0)+IFERROR(SUMPRODUCT(('冬被-S级品'!$B$2:$B$10=$B96)*('冬被-S级品'!$E$1:$AW$1=BZ$1)*('冬被-S级品'!$E$2:$AW$10)),0)+IFERROR(SUMPRODUCT(('白止-S级品'!$A$2:$A$26=$B96)*('白止-S级品'!$D$1:$AV$1=BZ$1)*('白止-S级品'!$D$2:$AV$26)),0)+IFERROR(SUMPRODUCT(('乐容-S级品'!$A$4:$A$32=$B96)*('乐容-S级品'!$L$3:$CA$3=BZ$1)*('乐容-S级品'!$L$4:$CA$32)),0)</f>
      </c>
      <c r="CA96" s="280">
        <f>IFERROR(SUMPRODUCT(('控温被PRO-S级品'!$B$2:$B$10=$B96)*('控温被PRO-S级品'!$E$1:$BE$1=CA$1)*('控温被PRO-S级品'!$E$2:$BE$10)),0)+IFERROR(SUMPRODUCT(('冬被-S级品'!$B$2:$B$10=$B96)*('冬被-S级品'!$E$1:$AW$1=CA$1)*('冬被-S级品'!$E$2:$AW$10)),0)+IFERROR(SUMPRODUCT(('白止-S级品'!$A$2:$A$26=$B96)*('白止-S级品'!$D$1:$AV$1=CA$1)*('白止-S级品'!$D$2:$AV$26)),0)+IFERROR(SUMPRODUCT(('乐容-S级品'!$A$4:$A$32=$B96)*('乐容-S级品'!$L$3:$CA$3=CA$1)*('乐容-S级品'!$L$4:$CA$32)),0)</f>
      </c>
      <c r="CB96" s="280">
        <f>IFERROR(SUMPRODUCT(('控温被PRO-S级品'!$B$2:$B$10=$B96)*('控温被PRO-S级品'!$E$1:$BE$1=CB$1)*('控温被PRO-S级品'!$E$2:$BE$10)),0)+IFERROR(SUMPRODUCT(('冬被-S级品'!$B$2:$B$10=$B96)*('冬被-S级品'!$E$1:$AW$1=CB$1)*('冬被-S级品'!$E$2:$AW$10)),0)+IFERROR(SUMPRODUCT(('白止-S级品'!$A$2:$A$26=$B96)*('白止-S级品'!$D$1:$AV$1=CB$1)*('白止-S级品'!$D$2:$AV$26)),0)+IFERROR(SUMPRODUCT(('乐容-S级品'!$A$4:$A$32=$B96)*('乐容-S级品'!$L$3:$CA$3=CB$1)*('乐容-S级品'!$L$4:$CA$32)),0)</f>
      </c>
      <c r="CC96" s="280">
        <f>IFERROR(SUMPRODUCT(('控温被PRO-S级品'!$B$2:$B$10=$B96)*('控温被PRO-S级品'!$E$1:$BE$1=CC$1)*('控温被PRO-S级品'!$E$2:$BE$10)),0)+IFERROR(SUMPRODUCT(('冬被-S级品'!$B$2:$B$10=$B96)*('冬被-S级品'!$E$1:$AW$1=CC$1)*('冬被-S级品'!$E$2:$AW$10)),0)+IFERROR(SUMPRODUCT(('白止-S级品'!$A$2:$A$26=$B96)*('白止-S级品'!$D$1:$AV$1=CC$1)*('白止-S级品'!$D$2:$AV$26)),0)+IFERROR(SUMPRODUCT(('乐容-S级品'!$A$4:$A$32=$B96)*('乐容-S级品'!$L$3:$CA$3=CC$1)*('乐容-S级品'!$L$4:$CA$32)),0)</f>
      </c>
      <c r="CD96" s="280">
        <f>IFERROR(SUMPRODUCT(('控温被PRO-S级品'!$B$2:$B$10=$B96)*('控温被PRO-S级品'!$E$1:$BE$1=CD$1)*('控温被PRO-S级品'!$E$2:$BE$10)),0)+IFERROR(SUMPRODUCT(('冬被-S级品'!$B$2:$B$10=$B96)*('冬被-S级品'!$E$1:$AW$1=CD$1)*('冬被-S级品'!$E$2:$AW$10)),0)+IFERROR(SUMPRODUCT(('白止-S级品'!$A$2:$A$26=$B96)*('白止-S级品'!$D$1:$AV$1=CD$1)*('白止-S级品'!$D$2:$AV$26)),0)+IFERROR(SUMPRODUCT(('乐容-S级品'!$A$4:$A$32=$B96)*('乐容-S级品'!$L$3:$CA$3=CD$1)*('乐容-S级品'!$L$4:$CA$32)),0)</f>
      </c>
      <c r="CE96" s="280">
        <f>IFERROR(SUMPRODUCT(('控温被PRO-S级品'!$B$2:$B$10=$B96)*('控温被PRO-S级品'!$E$1:$BE$1=CE$1)*('控温被PRO-S级品'!$E$2:$BE$10)),0)+IFERROR(SUMPRODUCT(('冬被-S级品'!$B$2:$B$10=$B96)*('冬被-S级品'!$E$1:$AW$1=CE$1)*('冬被-S级品'!$E$2:$AW$10)),0)+IFERROR(SUMPRODUCT(('白止-S级品'!$A$2:$A$26=$B96)*('白止-S级品'!$D$1:$AV$1=CE$1)*('白止-S级品'!$D$2:$AV$26)),0)+IFERROR(SUMPRODUCT(('乐容-S级品'!$A$4:$A$32=$B96)*('乐容-S级品'!$L$3:$CA$3=CE$1)*('乐容-S级品'!$L$4:$CA$32)),0)</f>
      </c>
      <c r="CF96" s="280">
        <f>IFERROR(SUMPRODUCT(('控温被PRO-S级品'!$B$2:$B$10=$B96)*('控温被PRO-S级品'!$E$1:$BE$1=CF$1)*('控温被PRO-S级品'!$E$2:$BE$10)),0)+IFERROR(SUMPRODUCT(('冬被-S级品'!$B$2:$B$10=$B96)*('冬被-S级品'!$E$1:$AW$1=CF$1)*('冬被-S级品'!$E$2:$AW$10)),0)+IFERROR(SUMPRODUCT(('白止-S级品'!$A$2:$A$26=$B96)*('白止-S级品'!$D$1:$AV$1=CF$1)*('白止-S级品'!$D$2:$AV$26)),0)+IFERROR(SUMPRODUCT(('乐容-S级品'!$A$4:$A$32=$B96)*('乐容-S级品'!$L$3:$CA$3=CF$1)*('乐容-S级品'!$L$4:$CA$32)),0)</f>
      </c>
      <c r="CG96" s="280">
        <f>IFERROR(SUMPRODUCT(('控温被PRO-S级品'!$B$2:$B$10=$B96)*('控温被PRO-S级品'!$E$1:$BE$1=CG$1)*('控温被PRO-S级品'!$E$2:$BE$10)),0)+IFERROR(SUMPRODUCT(('冬被-S级品'!$B$2:$B$10=$B96)*('冬被-S级品'!$E$1:$AW$1=CG$1)*('冬被-S级品'!$E$2:$AW$10)),0)+IFERROR(SUMPRODUCT(('白止-S级品'!$A$2:$A$26=$B96)*('白止-S级品'!$D$1:$AV$1=CG$1)*('白止-S级品'!$D$2:$AV$26)),0)+IFERROR(SUMPRODUCT(('乐容-S级品'!$A$4:$A$32=$B96)*('乐容-S级品'!$L$3:$CA$3=CG$1)*('乐容-S级品'!$L$4:$CA$32)),0)</f>
      </c>
      <c r="CH96" s="280">
        <f>IFERROR(SUMPRODUCT(('控温被PRO-S级品'!$B$2:$B$10=$B96)*('控温被PRO-S级品'!$E$1:$BE$1=CH$1)*('控温被PRO-S级品'!$E$2:$BE$10)),0)+IFERROR(SUMPRODUCT(('冬被-S级品'!$B$2:$B$10=$B96)*('冬被-S级品'!$E$1:$AW$1=CH$1)*('冬被-S级品'!$E$2:$AW$10)),0)+IFERROR(SUMPRODUCT(('白止-S级品'!$A$2:$A$26=$B96)*('白止-S级品'!$D$1:$AV$1=CH$1)*('白止-S级品'!$D$2:$AV$26)),0)+IFERROR(SUMPRODUCT(('乐容-S级品'!$A$4:$A$32=$B96)*('乐容-S级品'!$L$3:$CA$3=CH$1)*('乐容-S级品'!$L$4:$CA$32)),0)</f>
      </c>
      <c r="CI96" s="280">
        <f>IFERROR(SUMPRODUCT(('控温被PRO-S级品'!$B$2:$B$10=$B96)*('控温被PRO-S级品'!$E$1:$BE$1=CI$1)*('控温被PRO-S级品'!$E$2:$BE$10)),0)+IFERROR(SUMPRODUCT(('冬被-S级品'!$B$2:$B$10=$B96)*('冬被-S级品'!$E$1:$AW$1=CI$1)*('冬被-S级品'!$E$2:$AW$10)),0)+IFERROR(SUMPRODUCT(('白止-S级品'!$A$2:$A$26=$B96)*('白止-S级品'!$D$1:$AV$1=CI$1)*('白止-S级品'!$D$2:$AV$26)),0)+IFERROR(SUMPRODUCT(('乐容-S级品'!$A$4:$A$32=$B96)*('乐容-S级品'!$L$3:$CA$3=CI$1)*('乐容-S级品'!$L$4:$CA$32)),0)</f>
      </c>
      <c r="CJ96" s="280">
        <f>IFERROR(SUMPRODUCT(('控温被PRO-S级品'!$B$2:$B$10=$B96)*('控温被PRO-S级品'!$E$1:$BE$1=CJ$1)*('控温被PRO-S级品'!$E$2:$BE$10)),0)+IFERROR(SUMPRODUCT(('冬被-S级品'!$B$2:$B$10=$B96)*('冬被-S级品'!$E$1:$AW$1=CJ$1)*('冬被-S级品'!$E$2:$AW$10)),0)+IFERROR(SUMPRODUCT(('白止-S级品'!$A$2:$A$26=$B96)*('白止-S级品'!$D$1:$AV$1=CJ$1)*('白止-S级品'!$D$2:$AV$26)),0)+IFERROR(SUMPRODUCT(('乐容-S级品'!$A$4:$A$32=$B96)*('乐容-S级品'!$L$3:$CA$3=CJ$1)*('乐容-S级品'!$L$4:$CA$32)),0)</f>
      </c>
      <c r="CK96" s="280">
        <f>IFERROR(SUMPRODUCT(('控温被PRO-S级品'!$B$2:$B$10=$B96)*('控温被PRO-S级品'!$E$1:$BE$1=CK$1)*('控温被PRO-S级品'!$E$2:$BE$10)),0)+IFERROR(SUMPRODUCT(('冬被-S级品'!$B$2:$B$10=$B96)*('冬被-S级品'!$E$1:$AW$1=CK$1)*('冬被-S级品'!$E$2:$AW$10)),0)+IFERROR(SUMPRODUCT(('白止-S级品'!$A$2:$A$26=$B96)*('白止-S级品'!$D$1:$AV$1=CK$1)*('白止-S级品'!$D$2:$AV$26)),0)+IFERROR(SUMPRODUCT(('乐容-S级品'!$A$4:$A$32=$B96)*('乐容-S级品'!$L$3:$CA$3=CK$1)*('乐容-S级品'!$L$4:$CA$32)),0)</f>
      </c>
      <c r="CL96" s="280">
        <f>IFERROR(SUMPRODUCT(('控温被PRO-S级品'!$B$2:$B$10=$B96)*('控温被PRO-S级品'!$E$1:$BE$1=CL$1)*('控温被PRO-S级品'!$E$2:$BE$10)),0)+IFERROR(SUMPRODUCT(('冬被-S级品'!$B$2:$B$10=$B96)*('冬被-S级品'!$E$1:$AW$1=CL$1)*('冬被-S级品'!$E$2:$AW$10)),0)+IFERROR(SUMPRODUCT(('白止-S级品'!$A$2:$A$26=$B96)*('白止-S级品'!$D$1:$AV$1=CL$1)*('白止-S级品'!$D$2:$AV$26)),0)+IFERROR(SUMPRODUCT(('乐容-S级品'!$A$4:$A$32=$B96)*('乐容-S级品'!$L$3:$CA$3=CL$1)*('乐容-S级品'!$L$4:$CA$32)),0)</f>
      </c>
      <c r="CM96" s="280">
        <f>IFERROR(SUMPRODUCT(('控温被PRO-S级品'!$B$2:$B$10=$B96)*('控温被PRO-S级品'!$E$1:$BE$1=CM$1)*('控温被PRO-S级品'!$E$2:$BE$10)),0)+IFERROR(SUMPRODUCT(('冬被-S级品'!$B$2:$B$10=$B96)*('冬被-S级品'!$E$1:$AW$1=CM$1)*('冬被-S级品'!$E$2:$AW$10)),0)+IFERROR(SUMPRODUCT(('白止-S级品'!$A$2:$A$26=$B96)*('白止-S级品'!$D$1:$AV$1=CM$1)*('白止-S级品'!$D$2:$AV$26)),0)+IFERROR(SUMPRODUCT(('乐容-S级品'!$A$4:$A$32=$B96)*('乐容-S级品'!$L$3:$CA$3=CM$1)*('乐容-S级品'!$L$4:$CA$32)),0)</f>
      </c>
      <c r="CN96" s="280">
        <f>IFERROR(SUMPRODUCT(('控温被PRO-S级品'!$B$2:$B$10=$B96)*('控温被PRO-S级品'!$E$1:$BE$1=CN$1)*('控温被PRO-S级品'!$E$2:$BE$10)),0)+IFERROR(SUMPRODUCT(('冬被-S级品'!$B$2:$B$10=$B96)*('冬被-S级品'!$E$1:$AW$1=CN$1)*('冬被-S级品'!$E$2:$AW$10)),0)+IFERROR(SUMPRODUCT(('白止-S级品'!$A$2:$A$26=$B96)*('白止-S级品'!$D$1:$AV$1=CN$1)*('白止-S级品'!$D$2:$AV$26)),0)+IFERROR(SUMPRODUCT(('乐容-S级品'!$A$4:$A$32=$B96)*('乐容-S级品'!$L$3:$CA$3=CN$1)*('乐容-S级品'!$L$4:$CA$32)),0)</f>
      </c>
      <c r="CO96" s="280">
        <f>IFERROR(SUMPRODUCT(('控温被PRO-S级品'!$B$2:$B$10=$B96)*('控温被PRO-S级品'!$E$1:$BE$1=CO$1)*('控温被PRO-S级品'!$E$2:$BE$10)),0)+IFERROR(SUMPRODUCT(('冬被-S级品'!$B$2:$B$10=$B96)*('冬被-S级品'!$E$1:$AW$1=CO$1)*('冬被-S级品'!$E$2:$AW$10)),0)+IFERROR(SUMPRODUCT(('白止-S级品'!$A$2:$A$26=$B96)*('白止-S级品'!$D$1:$AV$1=CO$1)*('白止-S级品'!$D$2:$AV$26)),0)+IFERROR(SUMPRODUCT(('乐容-S级品'!$A$4:$A$32=$B96)*('乐容-S级品'!$L$3:$CA$3=CO$1)*('乐容-S级品'!$L$4:$CA$32)),0)</f>
      </c>
      <c r="CP96" s="280">
        <f>IFERROR(SUMPRODUCT(('控温被PRO-S级品'!$B$2:$B$10=$B96)*('控温被PRO-S级品'!$E$1:$BE$1=CP$1)*('控温被PRO-S级品'!$E$2:$BE$10)),0)+IFERROR(SUMPRODUCT(('冬被-S级品'!$B$2:$B$10=$B96)*('冬被-S级品'!$E$1:$AW$1=CP$1)*('冬被-S级品'!$E$2:$AW$10)),0)+IFERROR(SUMPRODUCT(('白止-S级品'!$A$2:$A$26=$B96)*('白止-S级品'!$D$1:$AV$1=CP$1)*('白止-S级品'!$D$2:$AV$26)),0)+IFERROR(SUMPRODUCT(('乐容-S级品'!$A$4:$A$32=$B96)*('乐容-S级品'!$L$3:$CA$3=CP$1)*('乐容-S级品'!$L$4:$CA$32)),0)</f>
      </c>
      <c r="CQ96" s="280">
        <f>IFERROR(SUMPRODUCT(('控温被PRO-S级品'!$B$2:$B$10=$B96)*('控温被PRO-S级品'!$E$1:$BE$1=CQ$1)*('控温被PRO-S级品'!$E$2:$BE$10)),0)+IFERROR(SUMPRODUCT(('冬被-S级品'!$B$2:$B$10=$B96)*('冬被-S级品'!$E$1:$AW$1=CQ$1)*('冬被-S级品'!$E$2:$AW$10)),0)+IFERROR(SUMPRODUCT(('白止-S级品'!$A$2:$A$26=$B96)*('白止-S级品'!$D$1:$AV$1=CQ$1)*('白止-S级品'!$D$2:$AV$26)),0)+IFERROR(SUMPRODUCT(('乐容-S级品'!$A$4:$A$32=$B96)*('乐容-S级品'!$L$3:$CA$3=CQ$1)*('乐容-S级品'!$L$4:$CA$32)),0)</f>
      </c>
      <c r="CR96" s="280">
        <f>IFERROR(SUMPRODUCT(('控温被PRO-S级品'!$B$2:$B$10=$B96)*('控温被PRO-S级品'!$E$1:$BE$1=CR$1)*('控温被PRO-S级品'!$E$2:$BE$10)),0)+IFERROR(SUMPRODUCT(('冬被-S级品'!$B$2:$B$10=$B96)*('冬被-S级品'!$E$1:$AW$1=CR$1)*('冬被-S级品'!$E$2:$AW$10)),0)+IFERROR(SUMPRODUCT(('白止-S级品'!$A$2:$A$26=$B96)*('白止-S级品'!$D$1:$AV$1=CR$1)*('白止-S级品'!$D$2:$AV$26)),0)+IFERROR(SUMPRODUCT(('乐容-S级品'!$A$4:$A$32=$B96)*('乐容-S级品'!$L$3:$CA$3=CR$1)*('乐容-S级品'!$L$4:$CA$32)),0)</f>
      </c>
      <c r="CS96" s="280">
        <f>IFERROR(SUMPRODUCT(('控温被PRO-S级品'!$B$2:$B$10=$B96)*('控温被PRO-S级品'!$E$1:$BE$1=CS$1)*('控温被PRO-S级品'!$E$2:$BE$10)),0)+IFERROR(SUMPRODUCT(('冬被-S级品'!$B$2:$B$10=$B96)*('冬被-S级品'!$E$1:$AW$1=CS$1)*('冬被-S级品'!$E$2:$AW$10)),0)+IFERROR(SUMPRODUCT(('白止-S级品'!$A$2:$A$26=$B96)*('白止-S级品'!$D$1:$AV$1=CS$1)*('白止-S级品'!$D$2:$AV$26)),0)+IFERROR(SUMPRODUCT(('乐容-S级品'!$A$4:$A$32=$B96)*('乐容-S级品'!$L$3:$CA$3=CS$1)*('乐容-S级品'!$L$4:$CA$32)),0)</f>
      </c>
      <c r="CT96" s="280">
        <f>IFERROR(SUMPRODUCT(('控温被PRO-S级品'!$B$2:$B$10=$B96)*('控温被PRO-S级品'!$E$1:$BE$1=CT$1)*('控温被PRO-S级品'!$E$2:$BE$10)),0)+IFERROR(SUMPRODUCT(('冬被-S级品'!$B$2:$B$10=$B96)*('冬被-S级品'!$E$1:$AW$1=CT$1)*('冬被-S级品'!$E$2:$AW$10)),0)+IFERROR(SUMPRODUCT(('白止-S级品'!$A$2:$A$26=$B96)*('白止-S级品'!$D$1:$AV$1=CT$1)*('白止-S级品'!$D$2:$AV$26)),0)+IFERROR(SUMPRODUCT(('乐容-S级品'!$A$4:$A$32=$B96)*('乐容-S级品'!$L$3:$CA$3=CT$1)*('乐容-S级品'!$L$4:$CA$32)),0)</f>
      </c>
      <c r="CU96" s="280">
        <f>IFERROR(SUMPRODUCT(('控温被PRO-S级品'!$B$2:$B$10=$B96)*('控温被PRO-S级品'!$E$1:$BE$1=CU$1)*('控温被PRO-S级品'!$E$2:$BE$10)),0)+IFERROR(SUMPRODUCT(('冬被-S级品'!$B$2:$B$10=$B96)*('冬被-S级品'!$E$1:$AW$1=CU$1)*('冬被-S级品'!$E$2:$AW$10)),0)+IFERROR(SUMPRODUCT(('白止-S级品'!$A$2:$A$26=$B96)*('白止-S级品'!$D$1:$AV$1=CU$1)*('白止-S级品'!$D$2:$AV$26)),0)+IFERROR(SUMPRODUCT(('乐容-S级品'!$A$4:$A$32=$B96)*('乐容-S级品'!$L$3:$CA$3=CU$1)*('乐容-S级品'!$L$4:$CA$32)),0)</f>
      </c>
      <c r="CV96" s="280">
        <f>IFERROR(SUMPRODUCT(('控温被PRO-S级品'!$B$2:$B$10=$B96)*('控温被PRO-S级品'!$E$1:$BE$1=CV$1)*('控温被PRO-S级品'!$E$2:$BE$10)),0)+IFERROR(SUMPRODUCT(('冬被-S级品'!$B$2:$B$10=$B96)*('冬被-S级品'!$E$1:$AW$1=CV$1)*('冬被-S级品'!$E$2:$AW$10)),0)+IFERROR(SUMPRODUCT(('白止-S级品'!$A$2:$A$26=$B96)*('白止-S级品'!$D$1:$AV$1=CV$1)*('白止-S级品'!$D$2:$AV$26)),0)+IFERROR(SUMPRODUCT(('乐容-S级品'!$A$4:$A$32=$B96)*('乐容-S级品'!$L$3:$CA$3=CV$1)*('乐容-S级品'!$L$4:$CA$32)),0)</f>
      </c>
      <c r="CW96" s="280">
        <f>IFERROR(SUMPRODUCT(('控温被PRO-S级品'!$B$2:$B$10=$B96)*('控温被PRO-S级品'!$E$1:$BE$1=CW$1)*('控温被PRO-S级品'!$E$2:$BE$10)),0)+IFERROR(SUMPRODUCT(('冬被-S级品'!$B$2:$B$10=$B96)*('冬被-S级品'!$E$1:$AW$1=CW$1)*('冬被-S级品'!$E$2:$AW$10)),0)+IFERROR(SUMPRODUCT(('白止-S级品'!$A$2:$A$26=$B96)*('白止-S级品'!$D$1:$AV$1=CW$1)*('白止-S级品'!$D$2:$AV$26)),0)+IFERROR(SUMPRODUCT(('乐容-S级品'!$A$4:$A$32=$B96)*('乐容-S级品'!$L$3:$CA$3=CW$1)*('乐容-S级品'!$L$4:$CA$32)),0)</f>
      </c>
      <c r="CX96" s="280">
        <f>IFERROR(SUMPRODUCT(('控温被PRO-S级品'!$B$2:$B$10=$B96)*('控温被PRO-S级品'!$E$1:$BE$1=CX$1)*('控温被PRO-S级品'!$E$2:$BE$10)),0)+IFERROR(SUMPRODUCT(('冬被-S级品'!$B$2:$B$10=$B96)*('冬被-S级品'!$E$1:$AW$1=CX$1)*('冬被-S级品'!$E$2:$AW$10)),0)+IFERROR(SUMPRODUCT(('白止-S级品'!$A$2:$A$26=$B96)*('白止-S级品'!$D$1:$AV$1=CX$1)*('白止-S级品'!$D$2:$AV$26)),0)+IFERROR(SUMPRODUCT(('乐容-S级品'!$A$4:$A$32=$B96)*('乐容-S级品'!$L$3:$CA$3=CX$1)*('乐容-S级品'!$L$4:$CA$32)),0)</f>
      </c>
      <c r="CY96" s="280">
        <f>IFERROR(SUMPRODUCT(('控温被PRO-S级品'!$B$2:$B$10=$B96)*('控温被PRO-S级品'!$E$1:$BE$1=CY$1)*('控温被PRO-S级品'!$E$2:$BE$10)),0)+IFERROR(SUMPRODUCT(('冬被-S级品'!$B$2:$B$10=$B96)*('冬被-S级品'!$E$1:$AW$1=CY$1)*('冬被-S级品'!$E$2:$AW$10)),0)+IFERROR(SUMPRODUCT(('白止-S级品'!$A$2:$A$26=$B96)*('白止-S级品'!$D$1:$AV$1=CY$1)*('白止-S级品'!$D$2:$AV$26)),0)+IFERROR(SUMPRODUCT(('乐容-S级品'!$A$4:$A$32=$B96)*('乐容-S级品'!$L$3:$CA$3=CY$1)*('乐容-S级品'!$L$4:$CA$32)),0)</f>
      </c>
      <c r="CZ96" s="280">
        <f>IFERROR(SUMPRODUCT(('控温被PRO-S级品'!$B$2:$B$10=$B96)*('控温被PRO-S级品'!$E$1:$BE$1=CZ$1)*('控温被PRO-S级品'!$E$2:$BE$10)),0)+IFERROR(SUMPRODUCT(('冬被-S级品'!$B$2:$B$10=$B96)*('冬被-S级品'!$E$1:$AW$1=CZ$1)*('冬被-S级品'!$E$2:$AW$10)),0)+IFERROR(SUMPRODUCT(('白止-S级品'!$A$2:$A$26=$B96)*('白止-S级品'!$D$1:$AV$1=CZ$1)*('白止-S级品'!$D$2:$AV$26)),0)+IFERROR(SUMPRODUCT(('乐容-S级品'!$A$4:$A$32=$B96)*('乐容-S级品'!$L$3:$CA$3=CZ$1)*('乐容-S级品'!$L$4:$CA$32)),0)</f>
      </c>
      <c r="DA96" s="280">
        <f>IFERROR(SUMPRODUCT(('控温被PRO-S级品'!$B$2:$B$10=$B96)*('控温被PRO-S级品'!$E$1:$BE$1=DA$1)*('控温被PRO-S级品'!$E$2:$BE$10)),0)+IFERROR(SUMPRODUCT(('冬被-S级品'!$B$2:$B$10=$B96)*('冬被-S级品'!$E$1:$AW$1=DA$1)*('冬被-S级品'!$E$2:$AW$10)),0)+IFERROR(SUMPRODUCT(('白止-S级品'!$A$2:$A$26=$B96)*('白止-S级品'!$D$1:$AV$1=DA$1)*('白止-S级品'!$D$2:$AV$26)),0)+IFERROR(SUMPRODUCT(('乐容-S级品'!$A$4:$A$32=$B96)*('乐容-S级品'!$L$3:$CA$3=DA$1)*('乐容-S级品'!$L$4:$CA$32)),0)</f>
      </c>
      <c r="DB96" s="280">
        <f>IFERROR(SUMPRODUCT(('控温被PRO-S级品'!$B$2:$B$10=$B96)*('控温被PRO-S级品'!$E$1:$BE$1=DB$1)*('控温被PRO-S级品'!$E$2:$BE$10)),0)+IFERROR(SUMPRODUCT(('冬被-S级品'!$B$2:$B$10=$B96)*('冬被-S级品'!$E$1:$AW$1=DB$1)*('冬被-S级品'!$E$2:$AW$10)),0)+IFERROR(SUMPRODUCT(('白止-S级品'!$A$2:$A$26=$B96)*('白止-S级品'!$D$1:$AV$1=DB$1)*('白止-S级品'!$D$2:$AV$26)),0)+IFERROR(SUMPRODUCT(('乐容-S级品'!$A$4:$A$32=$B96)*('乐容-S级品'!$L$3:$CA$3=DB$1)*('乐容-S级品'!$L$4:$CA$32)),0)</f>
      </c>
      <c r="DC96" s="280">
        <f>IFERROR(SUMPRODUCT(('控温被PRO-S级品'!$B$2:$B$10=$B96)*('控温被PRO-S级品'!$E$1:$BE$1=DC$1)*('控温被PRO-S级品'!$E$2:$BE$10)),0)+IFERROR(SUMPRODUCT(('冬被-S级品'!$B$2:$B$10=$B96)*('冬被-S级品'!$E$1:$AW$1=DC$1)*('冬被-S级品'!$E$2:$AW$10)),0)+IFERROR(SUMPRODUCT(('白止-S级品'!$A$2:$A$26=$B96)*('白止-S级品'!$D$1:$AV$1=DC$1)*('白止-S级品'!$D$2:$AV$26)),0)+IFERROR(SUMPRODUCT(('乐容-S级品'!$A$4:$A$32=$B96)*('乐容-S级品'!$L$3:$CA$3=DC$1)*('乐容-S级品'!$L$4:$CA$32)),0)</f>
      </c>
      <c r="DD96" s="280">
        <f>IFERROR(SUMPRODUCT(('控温被PRO-S级品'!$B$2:$B$10=$B96)*('控温被PRO-S级品'!$E$1:$BE$1=DD$1)*('控温被PRO-S级品'!$E$2:$BE$10)),0)+IFERROR(SUMPRODUCT(('冬被-S级品'!$B$2:$B$10=$B96)*('冬被-S级品'!$E$1:$AW$1=DD$1)*('冬被-S级品'!$E$2:$AW$10)),0)+IFERROR(SUMPRODUCT(('白止-S级品'!$A$2:$A$26=$B96)*('白止-S级品'!$D$1:$AV$1=DD$1)*('白止-S级品'!$D$2:$AV$26)),0)+IFERROR(SUMPRODUCT(('乐容-S级品'!$A$4:$A$32=$B96)*('乐容-S级品'!$L$3:$CA$3=DD$1)*('乐容-S级品'!$L$4:$CA$32)),0)</f>
      </c>
      <c r="DE96" s="280">
        <f>IFERROR(SUMPRODUCT(('控温被PRO-S级品'!$B$2:$B$10=$B96)*('控温被PRO-S级品'!$E$1:$BE$1=DE$1)*('控温被PRO-S级品'!$E$2:$BE$10)),0)+IFERROR(SUMPRODUCT(('冬被-S级品'!$B$2:$B$10=$B96)*('冬被-S级品'!$E$1:$AW$1=DE$1)*('冬被-S级品'!$E$2:$AW$10)),0)+IFERROR(SUMPRODUCT(('白止-S级品'!$A$2:$A$26=$B96)*('白止-S级品'!$D$1:$AV$1=DE$1)*('白止-S级品'!$D$2:$AV$26)),0)+IFERROR(SUMPRODUCT(('乐容-S级品'!$A$4:$A$32=$B96)*('乐容-S级品'!$L$3:$CA$3=DE$1)*('乐容-S级品'!$L$4:$CA$32)),0)</f>
      </c>
      <c r="DF96" s="280">
        <f>IFERROR(SUMPRODUCT(('控温被PRO-S级品'!$B$2:$B$10=$B96)*('控温被PRO-S级品'!$E$1:$BE$1=DF$1)*('控温被PRO-S级品'!$E$2:$BE$10)),0)+IFERROR(SUMPRODUCT(('冬被-S级品'!$B$2:$B$10=$B96)*('冬被-S级品'!$E$1:$AW$1=DF$1)*('冬被-S级品'!$E$2:$AW$10)),0)+IFERROR(SUMPRODUCT(('白止-S级品'!$A$2:$A$26=$B96)*('白止-S级品'!$D$1:$AV$1=DF$1)*('白止-S级品'!$D$2:$AV$26)),0)+IFERROR(SUMPRODUCT(('乐容-S级品'!$A$4:$A$32=$B96)*('乐容-S级品'!$L$3:$CA$3=DF$1)*('乐容-S级品'!$L$4:$CA$32)),0)</f>
      </c>
      <c r="DG96" s="280">
        <f>IFERROR(SUMPRODUCT(('控温被PRO-S级品'!$B$2:$B$10=$B96)*('控温被PRO-S级品'!$E$1:$BE$1=DG$1)*('控温被PRO-S级品'!$E$2:$BE$10)),0)+IFERROR(SUMPRODUCT(('冬被-S级品'!$B$2:$B$10=$B96)*('冬被-S级品'!$E$1:$AW$1=DG$1)*('冬被-S级品'!$E$2:$AW$10)),0)+IFERROR(SUMPRODUCT(('白止-S级品'!$A$2:$A$26=$B96)*('白止-S级品'!$D$1:$AV$1=DG$1)*('白止-S级品'!$D$2:$AV$26)),0)+IFERROR(SUMPRODUCT(('乐容-S级品'!$A$4:$A$32=$B96)*('乐容-S级品'!$L$3:$CA$3=DG$1)*('乐容-S级品'!$L$4:$CA$32)),0)</f>
      </c>
      <c r="DH96" s="280">
        <f>IFERROR(SUMPRODUCT(('控温被PRO-S级品'!$B$2:$B$10=$B96)*('控温被PRO-S级品'!$E$1:$BE$1=DH$1)*('控温被PRO-S级品'!$E$2:$BE$10)),0)+IFERROR(SUMPRODUCT(('冬被-S级品'!$B$2:$B$10=$B96)*('冬被-S级品'!$E$1:$AW$1=DH$1)*('冬被-S级品'!$E$2:$AW$10)),0)+IFERROR(SUMPRODUCT(('白止-S级品'!$A$2:$A$26=$B96)*('白止-S级品'!$D$1:$AV$1=DH$1)*('白止-S级品'!$D$2:$AV$26)),0)+IFERROR(SUMPRODUCT(('乐容-S级品'!$A$4:$A$32=$B96)*('乐容-S级品'!$L$3:$CA$3=DH$1)*('乐容-S级品'!$L$4:$CA$32)),0)</f>
      </c>
      <c r="DI96" s="280">
        <f>IFERROR(SUMPRODUCT(('控温被PRO-S级品'!$B$2:$B$10=$B96)*('控温被PRO-S级品'!$E$1:$BE$1=DI$1)*('控温被PRO-S级品'!$E$2:$BE$10)),0)+IFERROR(SUMPRODUCT(('冬被-S级品'!$B$2:$B$10=$B96)*('冬被-S级品'!$E$1:$AW$1=DI$1)*('冬被-S级品'!$E$2:$AW$10)),0)+IFERROR(SUMPRODUCT(('白止-S级品'!$A$2:$A$26=$B96)*('白止-S级品'!$D$1:$AV$1=DI$1)*('白止-S级品'!$D$2:$AV$26)),0)+IFERROR(SUMPRODUCT(('乐容-S级品'!$A$4:$A$32=$B96)*('乐容-S级品'!$L$3:$CA$3=DI$1)*('乐容-S级品'!$L$4:$CA$32)),0)</f>
      </c>
      <c r="DJ96" s="280">
        <f>IFERROR(SUMPRODUCT(('控温被PRO-S级品'!$B$2:$B$10=$B96)*('控温被PRO-S级品'!$E$1:$BE$1=DJ$1)*('控温被PRO-S级品'!$E$2:$BE$10)),0)+IFERROR(SUMPRODUCT(('冬被-S级品'!$B$2:$B$10=$B96)*('冬被-S级品'!$E$1:$AW$1=DJ$1)*('冬被-S级品'!$E$2:$AW$10)),0)+IFERROR(SUMPRODUCT(('白止-S级品'!$A$2:$A$26=$B96)*('白止-S级品'!$D$1:$AV$1=DJ$1)*('白止-S级品'!$D$2:$AV$26)),0)+IFERROR(SUMPRODUCT(('乐容-S级品'!$A$4:$A$32=$B96)*('乐容-S级品'!$L$3:$CA$3=DJ$1)*('乐容-S级品'!$L$4:$CA$32)),0)</f>
      </c>
      <c r="DK96" s="280"/>
      <c r="DL96" s="280"/>
      <c r="DM96" s="280"/>
      <c r="DN96" s="280"/>
      <c r="DO96" s="280"/>
      <c r="DP96" s="280"/>
      <c r="DQ96" s="280"/>
      <c r="DR96" s="280"/>
      <c r="DS96" s="280"/>
      <c r="DT96" s="280"/>
      <c r="DU96" s="280"/>
      <c r="DV96" s="280"/>
      <c r="DW96" s="280">
        <f>VLOOKUP(B96,'系统编码规格'!A:C,3,FALSE)</f>
      </c>
      <c r="DX96" s="280"/>
      <c r="DY96" s="280"/>
      <c r="DZ96" s="280"/>
      <c r="EA96" s="280"/>
      <c r="EB96" s="280"/>
      <c r="EC96" s="280"/>
      <c r="ED96" s="280"/>
      <c r="EE96" s="280"/>
      <c r="EF96" s="280"/>
      <c r="EG96" s="280"/>
      <c r="EH96" s="280"/>
      <c r="EI96" s="280"/>
      <c r="EJ96" s="280"/>
      <c r="EK96" s="280"/>
      <c r="EL96" s="280"/>
      <c r="EM96" s="280"/>
      <c r="EN96" s="280"/>
      <c r="EO96" s="280"/>
      <c r="EP96" s="280"/>
      <c r="EQ96" s="280"/>
      <c r="ER96" s="280"/>
      <c r="ES96" s="280"/>
      <c r="ET96" s="280"/>
      <c r="EU96" s="280"/>
      <c r="EV96" s="280"/>
      <c r="EW96" s="280"/>
      <c r="EX96" s="280"/>
      <c r="EY96" s="280"/>
      <c r="EZ96" s="280"/>
      <c r="FA96" s="280"/>
      <c r="FB96" s="280"/>
      <c r="FC96" s="280"/>
      <c r="FD96" s="280"/>
      <c r="FE96" s="280"/>
      <c r="FF96" s="280"/>
      <c r="FG96" s="280"/>
      <c r="FH96" s="280"/>
      <c r="FI96" s="280"/>
      <c r="FJ96" s="280"/>
      <c r="FK96" s="280"/>
      <c r="FL96" s="280"/>
      <c r="FM96" s="280"/>
      <c r="FN96" s="280"/>
      <c r="FO96" s="280"/>
      <c r="FP96" s="280"/>
      <c r="FQ96" s="280"/>
      <c r="FR96" s="280"/>
      <c r="FS96" s="280"/>
      <c r="FT96" s="280"/>
      <c r="FU96" s="280"/>
      <c r="FV96" s="280"/>
      <c r="FW96" s="280"/>
      <c r="FX96" s="280"/>
      <c r="FY96" s="280"/>
      <c r="FZ96" s="280"/>
      <c r="GA96" s="280"/>
      <c r="GB96" s="280"/>
      <c r="GC96" s="280"/>
      <c r="GD96" s="280"/>
      <c r="GE96" s="280"/>
      <c r="GF96" s="280"/>
      <c r="GG96" s="280"/>
      <c r="GH96" s="280"/>
      <c r="GI96" s="280"/>
      <c r="GJ96" s="280"/>
      <c r="GK96" s="280"/>
      <c r="GL96" s="280"/>
      <c r="GM96" s="280"/>
      <c r="GN96" s="280"/>
      <c r="GO96" s="280"/>
      <c r="GP96" s="280"/>
      <c r="GQ96" s="280"/>
      <c r="GR96" s="280"/>
      <c r="GS96" s="280"/>
      <c r="GT96" s="280"/>
      <c r="GU96" s="280"/>
      <c r="GV96" s="280"/>
    </row>
    <row r="97">
      <c r="A97" s="309" t="str">
        <v>乐容</v>
      </c>
      <c r="B97" s="310" t="str">
        <v>12800026100123369</v>
      </c>
      <c r="C97" s="309" t="str">
        <v>亚朵星球 纯色全棉四件套 新色</v>
      </c>
      <c r="D97" s="309" t="str">
        <v>生椰姜茶/1.5m-床笠款</v>
      </c>
      <c r="E97">
        <f>SUM(F97:GX97)</f>
      </c>
      <c r="F97" s="280">
        <f>IFERROR(SUMPRODUCT(('控温被PRO-S级品'!$B$2:$B$10=$B97)*('控温被PRO-S级品'!$E$1:$BE$1=F$1)*('控温被PRO-S级品'!$E$2:$BE$10)),0)+IFERROR(SUMPRODUCT(('冬被-S级品'!$B$2:$B$10=$B97)*('冬被-S级品'!$E$1:$AW$1=F$1)*('冬被-S级品'!$E$2:$AW$10)),0)+IFERROR(SUMPRODUCT(('白止-S级品'!$A$2:$A$26=$B97)*('白止-S级品'!$D$1:$AV$1=F$1)*('白止-S级品'!$D$2:$AV$26)),0)+IFERROR(SUMPRODUCT(('乐容-S级品'!$A$4:$A$32=$B97)*('乐容-S级品'!$L$3:$CA$3=F$1)*('乐容-S级品'!$L$4:$CA$32)),0)</f>
      </c>
      <c r="G97" s="280">
        <f>IFERROR(SUMPRODUCT(('控温被PRO-S级品'!$B$2:$B$10=$B97)*('控温被PRO-S级品'!$E$1:$BE$1=G$1)*('控温被PRO-S级品'!$E$2:$BE$10)),0)+IFERROR(SUMPRODUCT(('冬被-S级品'!$B$2:$B$10=$B97)*('冬被-S级品'!$E$1:$AW$1=G$1)*('冬被-S级品'!$E$2:$AW$10)),0)+IFERROR(SUMPRODUCT(('白止-S级品'!$A$2:$A$26=$B97)*('白止-S级品'!$D$1:$AV$1=G$1)*('白止-S级品'!$D$2:$AV$26)),0)+IFERROR(SUMPRODUCT(('乐容-S级品'!$A$4:$A$32=$B97)*('乐容-S级品'!$L$3:$CA$3=G$1)*('乐容-S级品'!$L$4:$CA$32)),0)</f>
      </c>
      <c r="H97" s="280">
        <f>IFERROR(SUMPRODUCT(('控温被PRO-S级品'!$B$2:$B$10=$B97)*('控温被PRO-S级品'!$E$1:$BE$1=H$1)*('控温被PRO-S级品'!$E$2:$BE$10)),0)+IFERROR(SUMPRODUCT(('冬被-S级品'!$B$2:$B$10=$B97)*('冬被-S级品'!$E$1:$AW$1=H$1)*('冬被-S级品'!$E$2:$AW$10)),0)+IFERROR(SUMPRODUCT(('白止-S级品'!$A$2:$A$26=$B97)*('白止-S级品'!$D$1:$AV$1=H$1)*('白止-S级品'!$D$2:$AV$26)),0)+IFERROR(SUMPRODUCT(('乐容-S级品'!$A$4:$A$32=$B97)*('乐容-S级品'!$L$3:$CA$3=H$1)*('乐容-S级品'!$L$4:$CA$32)),0)</f>
      </c>
      <c r="I97" s="280">
        <f>IFERROR(SUMPRODUCT(('控温被PRO-S级品'!$B$2:$B$10=$B97)*('控温被PRO-S级品'!$E$1:$BE$1=I$1)*('控温被PRO-S级品'!$E$2:$BE$10)),0)+IFERROR(SUMPRODUCT(('冬被-S级品'!$B$2:$B$10=$B97)*('冬被-S级品'!$E$1:$AW$1=I$1)*('冬被-S级品'!$E$2:$AW$10)),0)+IFERROR(SUMPRODUCT(('白止-S级品'!$A$2:$A$26=$B97)*('白止-S级品'!$D$1:$AV$1=I$1)*('白止-S级品'!$D$2:$AV$26)),0)+IFERROR(SUMPRODUCT(('乐容-S级品'!$A$4:$A$32=$B97)*('乐容-S级品'!$L$3:$CA$3=I$1)*('乐容-S级品'!$L$4:$CA$32)),0)</f>
      </c>
      <c r="J97" s="280">
        <f>IFERROR(SUMPRODUCT(('控温被PRO-S级品'!$B$2:$B$10=$B97)*('控温被PRO-S级品'!$E$1:$BE$1=J$1)*('控温被PRO-S级品'!$E$2:$BE$10)),0)+IFERROR(SUMPRODUCT(('冬被-S级品'!$B$2:$B$10=$B97)*('冬被-S级品'!$E$1:$AW$1=J$1)*('冬被-S级品'!$E$2:$AW$10)),0)+IFERROR(SUMPRODUCT(('白止-S级品'!$A$2:$A$26=$B97)*('白止-S级品'!$D$1:$AV$1=J$1)*('白止-S级品'!$D$2:$AV$26)),0)+IFERROR(SUMPRODUCT(('乐容-S级品'!$A$4:$A$32=$B97)*('乐容-S级品'!$L$3:$CA$3=J$1)*('乐容-S级品'!$L$4:$CA$32)),0)</f>
      </c>
      <c r="K97" s="280">
        <f>IFERROR(SUMPRODUCT(('控温被PRO-S级品'!$B$2:$B$10=$B97)*('控温被PRO-S级品'!$E$1:$BE$1=K$1)*('控温被PRO-S级品'!$E$2:$BE$10)),0)+IFERROR(SUMPRODUCT(('冬被-S级品'!$B$2:$B$10=$B97)*('冬被-S级品'!$E$1:$AW$1=K$1)*('冬被-S级品'!$E$2:$AW$10)),0)+IFERROR(SUMPRODUCT(('白止-S级品'!$A$2:$A$26=$B97)*('白止-S级品'!$D$1:$AV$1=K$1)*('白止-S级品'!$D$2:$AV$26)),0)+IFERROR(SUMPRODUCT(('乐容-S级品'!$A$4:$A$32=$B97)*('乐容-S级品'!$L$3:$CA$3=K$1)*('乐容-S级品'!$L$4:$CA$32)),0)</f>
      </c>
      <c r="L97" s="280">
        <f>IFERROR(SUMPRODUCT(('控温被PRO-S级品'!$B$2:$B$10=$B97)*('控温被PRO-S级品'!$E$1:$BE$1=L$1)*('控温被PRO-S级品'!$E$2:$BE$10)),0)+IFERROR(SUMPRODUCT(('冬被-S级品'!$B$2:$B$10=$B97)*('冬被-S级品'!$E$1:$AW$1=L$1)*('冬被-S级品'!$E$2:$AW$10)),0)+IFERROR(SUMPRODUCT(('白止-S级品'!$A$2:$A$26=$B97)*('白止-S级品'!$D$1:$AV$1=L$1)*('白止-S级品'!$D$2:$AV$26)),0)+IFERROR(SUMPRODUCT(('乐容-S级品'!$A$4:$A$32=$B97)*('乐容-S级品'!$L$3:$CA$3=L$1)*('乐容-S级品'!$L$4:$CA$32)),0)</f>
      </c>
      <c r="M97" s="280">
        <f>IFERROR(SUMPRODUCT(('控温被PRO-S级品'!$B$2:$B$10=$B97)*('控温被PRO-S级品'!$E$1:$BE$1=M$1)*('控温被PRO-S级品'!$E$2:$BE$10)),0)+IFERROR(SUMPRODUCT(('冬被-S级品'!$B$2:$B$10=$B97)*('冬被-S级品'!$E$1:$AW$1=M$1)*('冬被-S级品'!$E$2:$AW$10)),0)+IFERROR(SUMPRODUCT(('白止-S级品'!$A$2:$A$26=$B97)*('白止-S级品'!$D$1:$AV$1=M$1)*('白止-S级品'!$D$2:$AV$26)),0)+IFERROR(SUMPRODUCT(('乐容-S级品'!$A$4:$A$32=$B97)*('乐容-S级品'!$L$3:$CA$3=M$1)*('乐容-S级品'!$L$4:$CA$32)),0)</f>
      </c>
      <c r="N97" s="280">
        <f>IFERROR(SUMPRODUCT(('控温被PRO-S级品'!$B$2:$B$10=$B97)*('控温被PRO-S级品'!$E$1:$BE$1=N$1)*('控温被PRO-S级品'!$E$2:$BE$10)),0)+IFERROR(SUMPRODUCT(('冬被-S级品'!$B$2:$B$10=$B97)*('冬被-S级品'!$E$1:$AW$1=N$1)*('冬被-S级品'!$E$2:$AW$10)),0)+IFERROR(SUMPRODUCT(('白止-S级品'!$A$2:$A$26=$B97)*('白止-S级品'!$D$1:$AV$1=N$1)*('白止-S级品'!$D$2:$AV$26)),0)+IFERROR(SUMPRODUCT(('乐容-S级品'!$A$4:$A$32=$B97)*('乐容-S级品'!$L$3:$CA$3=N$1)*('乐容-S级品'!$L$4:$CA$32)),0)</f>
      </c>
      <c r="O97" s="280">
        <f>IFERROR(SUMPRODUCT(('控温被PRO-S级品'!$B$2:$B$10=$B97)*('控温被PRO-S级品'!$E$1:$BE$1=O$1)*('控温被PRO-S级品'!$E$2:$BE$10)),0)+IFERROR(SUMPRODUCT(('冬被-S级品'!$B$2:$B$10=$B97)*('冬被-S级品'!$E$1:$AW$1=O$1)*('冬被-S级品'!$E$2:$AW$10)),0)+IFERROR(SUMPRODUCT(('白止-S级品'!$A$2:$A$26=$B97)*('白止-S级品'!$D$1:$AV$1=O$1)*('白止-S级品'!$D$2:$AV$26)),0)+IFERROR(SUMPRODUCT(('乐容-S级品'!$A$4:$A$32=$B97)*('乐容-S级品'!$L$3:$CA$3=O$1)*('乐容-S级品'!$L$4:$CA$32)),0)</f>
      </c>
      <c r="P97" s="280">
        <f>IFERROR(SUMPRODUCT(('控温被PRO-S级品'!$B$2:$B$10=$B97)*('控温被PRO-S级品'!$E$1:$BE$1=P$1)*('控温被PRO-S级品'!$E$2:$BE$10)),0)+IFERROR(SUMPRODUCT(('冬被-S级品'!$B$2:$B$10=$B97)*('冬被-S级品'!$E$1:$AW$1=P$1)*('冬被-S级品'!$E$2:$AW$10)),0)+IFERROR(SUMPRODUCT(('白止-S级品'!$A$2:$A$26=$B97)*('白止-S级品'!$D$1:$AV$1=P$1)*('白止-S级品'!$D$2:$AV$26)),0)+IFERROR(SUMPRODUCT(('乐容-S级品'!$A$4:$A$32=$B97)*('乐容-S级品'!$L$3:$CA$3=P$1)*('乐容-S级品'!$L$4:$CA$32)),0)</f>
      </c>
      <c r="Q97" s="280">
        <f>IFERROR(SUMPRODUCT(('控温被PRO-S级品'!$B$2:$B$10=$B97)*('控温被PRO-S级品'!$E$1:$BE$1=Q$1)*('控温被PRO-S级品'!$E$2:$BE$10)),0)+IFERROR(SUMPRODUCT(('冬被-S级品'!$B$2:$B$10=$B97)*('冬被-S级品'!$E$1:$AW$1=Q$1)*('冬被-S级品'!$E$2:$AW$10)),0)+IFERROR(SUMPRODUCT(('白止-S级品'!$A$2:$A$26=$B97)*('白止-S级品'!$D$1:$AV$1=Q$1)*('白止-S级品'!$D$2:$AV$26)),0)+IFERROR(SUMPRODUCT(('乐容-S级品'!$A$4:$A$32=$B97)*('乐容-S级品'!$L$3:$CA$3=Q$1)*('乐容-S级品'!$L$4:$CA$32)),0)</f>
      </c>
      <c r="R97" s="280">
        <f>IFERROR(SUMPRODUCT(('控温被PRO-S级品'!$B$2:$B$10=$B97)*('控温被PRO-S级品'!$E$1:$BE$1=R$1)*('控温被PRO-S级品'!$E$2:$BE$10)),0)+IFERROR(SUMPRODUCT(('冬被-S级品'!$B$2:$B$10=$B97)*('冬被-S级品'!$E$1:$AW$1=R$1)*('冬被-S级品'!$E$2:$AW$10)),0)+IFERROR(SUMPRODUCT(('白止-S级品'!$A$2:$A$26=$B97)*('白止-S级品'!$D$1:$AV$1=R$1)*('白止-S级品'!$D$2:$AV$26)),0)+IFERROR(SUMPRODUCT(('乐容-S级品'!$A$4:$A$32=$B97)*('乐容-S级品'!$L$3:$CA$3=R$1)*('乐容-S级品'!$L$4:$CA$32)),0)</f>
      </c>
      <c r="S97" s="280">
        <f>IFERROR(SUMPRODUCT(('控温被PRO-S级品'!$B$2:$B$10=$B97)*('控温被PRO-S级品'!$E$1:$BE$1=S$1)*('控温被PRO-S级品'!$E$2:$BE$10)),0)+IFERROR(SUMPRODUCT(('冬被-S级品'!$B$2:$B$10=$B97)*('冬被-S级品'!$E$1:$AW$1=S$1)*('冬被-S级品'!$E$2:$AW$10)),0)+IFERROR(SUMPRODUCT(('白止-S级品'!$A$2:$A$26=$B97)*('白止-S级品'!$D$1:$AV$1=S$1)*('白止-S级品'!$D$2:$AV$26)),0)+IFERROR(SUMPRODUCT(('乐容-S级品'!$A$4:$A$32=$B97)*('乐容-S级品'!$L$3:$CA$3=S$1)*('乐容-S级品'!$L$4:$CA$32)),0)</f>
      </c>
      <c r="T97" s="280">
        <f>IFERROR(SUMPRODUCT(('控温被PRO-S级品'!$B$2:$B$10=$B97)*('控温被PRO-S级品'!$E$1:$BE$1=T$1)*('控温被PRO-S级品'!$E$2:$BE$10)),0)+IFERROR(SUMPRODUCT(('冬被-S级品'!$B$2:$B$10=$B97)*('冬被-S级品'!$E$1:$AW$1=T$1)*('冬被-S级品'!$E$2:$AW$10)),0)+IFERROR(SUMPRODUCT(('白止-S级品'!$A$2:$A$26=$B97)*('白止-S级品'!$D$1:$AV$1=T$1)*('白止-S级品'!$D$2:$AV$26)),0)+IFERROR(SUMPRODUCT(('乐容-S级品'!$A$4:$A$32=$B97)*('乐容-S级品'!$L$3:$CA$3=T$1)*('乐容-S级品'!$L$4:$CA$32)),0)</f>
      </c>
      <c r="U97" s="280">
        <f>IFERROR(SUMPRODUCT(('控温被PRO-S级品'!$B$2:$B$10=$B97)*('控温被PRO-S级品'!$E$1:$BE$1=U$1)*('控温被PRO-S级品'!$E$2:$BE$10)),0)+IFERROR(SUMPRODUCT(('冬被-S级品'!$B$2:$B$10=$B97)*('冬被-S级品'!$E$1:$AW$1=U$1)*('冬被-S级品'!$E$2:$AW$10)),0)+IFERROR(SUMPRODUCT(('白止-S级品'!$A$2:$A$26=$B97)*('白止-S级品'!$D$1:$AV$1=U$1)*('白止-S级品'!$D$2:$AV$26)),0)+IFERROR(SUMPRODUCT(('乐容-S级品'!$A$4:$A$32=$B97)*('乐容-S级品'!$L$3:$CA$3=U$1)*('乐容-S级品'!$L$4:$CA$32)),0)</f>
      </c>
      <c r="V97" s="280">
        <f>IFERROR(SUMPRODUCT(('控温被PRO-S级品'!$B$2:$B$10=$B97)*('控温被PRO-S级品'!$E$1:$BE$1=V$1)*('控温被PRO-S级品'!$E$2:$BE$10)),0)+IFERROR(SUMPRODUCT(('冬被-S级品'!$B$2:$B$10=$B97)*('冬被-S级品'!$E$1:$AW$1=V$1)*('冬被-S级品'!$E$2:$AW$10)),0)+IFERROR(SUMPRODUCT(('白止-S级品'!$A$2:$A$26=$B97)*('白止-S级品'!$D$1:$AV$1=V$1)*('白止-S级品'!$D$2:$AV$26)),0)+IFERROR(SUMPRODUCT(('乐容-S级品'!$A$4:$A$32=$B97)*('乐容-S级品'!$L$3:$CA$3=V$1)*('乐容-S级品'!$L$4:$CA$32)),0)</f>
      </c>
      <c r="W97" s="280">
        <f>IFERROR(SUMPRODUCT(('控温被PRO-S级品'!$B$2:$B$10=$B97)*('控温被PRO-S级品'!$E$1:$BE$1=W$1)*('控温被PRO-S级品'!$E$2:$BE$10)),0)+IFERROR(SUMPRODUCT(('冬被-S级品'!$B$2:$B$10=$B97)*('冬被-S级品'!$E$1:$AW$1=W$1)*('冬被-S级品'!$E$2:$AW$10)),0)+IFERROR(SUMPRODUCT(('白止-S级品'!$A$2:$A$26=$B97)*('白止-S级品'!$D$1:$AV$1=W$1)*('白止-S级品'!$D$2:$AV$26)),0)+IFERROR(SUMPRODUCT(('乐容-S级品'!$A$4:$A$32=$B97)*('乐容-S级品'!$L$3:$CA$3=W$1)*('乐容-S级品'!$L$4:$CA$32)),0)</f>
      </c>
      <c r="X97" s="280">
        <f>IFERROR(SUMPRODUCT(('控温被PRO-S级品'!$B$2:$B$10=$B97)*('控温被PRO-S级品'!$E$1:$BE$1=X$1)*('控温被PRO-S级品'!$E$2:$BE$10)),0)+IFERROR(SUMPRODUCT(('冬被-S级品'!$B$2:$B$10=$B97)*('冬被-S级品'!$E$1:$AW$1=X$1)*('冬被-S级品'!$E$2:$AW$10)),0)+IFERROR(SUMPRODUCT(('白止-S级品'!$A$2:$A$26=$B97)*('白止-S级品'!$D$1:$AV$1=X$1)*('白止-S级品'!$D$2:$AV$26)),0)+IFERROR(SUMPRODUCT(('乐容-S级品'!$A$4:$A$32=$B97)*('乐容-S级品'!$L$3:$CA$3=X$1)*('乐容-S级品'!$L$4:$CA$32)),0)</f>
      </c>
      <c r="Y97" s="280">
        <f>IFERROR(SUMPRODUCT(('控温被PRO-S级品'!$B$2:$B$10=$B97)*('控温被PRO-S级品'!$E$1:$BE$1=Y$1)*('控温被PRO-S级品'!$E$2:$BE$10)),0)+IFERROR(SUMPRODUCT(('冬被-S级品'!$B$2:$B$10=$B97)*('冬被-S级品'!$E$1:$AW$1=Y$1)*('冬被-S级品'!$E$2:$AW$10)),0)+IFERROR(SUMPRODUCT(('白止-S级品'!$A$2:$A$26=$B97)*('白止-S级品'!$D$1:$AV$1=Y$1)*('白止-S级品'!$D$2:$AV$26)),0)+IFERROR(SUMPRODUCT(('乐容-S级品'!$A$4:$A$32=$B97)*('乐容-S级品'!$L$3:$CA$3=Y$1)*('乐容-S级品'!$L$4:$CA$32)),0)</f>
      </c>
      <c r="Z97" s="280">
        <f>IFERROR(SUMPRODUCT(('控温被PRO-S级品'!$B$2:$B$10=$B97)*('控温被PRO-S级品'!$E$1:$BE$1=Z$1)*('控温被PRO-S级品'!$E$2:$BE$10)),0)+IFERROR(SUMPRODUCT(('冬被-S级品'!$B$2:$B$10=$B97)*('冬被-S级品'!$E$1:$AW$1=Z$1)*('冬被-S级品'!$E$2:$AW$10)),0)+IFERROR(SUMPRODUCT(('白止-S级品'!$A$2:$A$26=$B97)*('白止-S级品'!$D$1:$AV$1=Z$1)*('白止-S级品'!$D$2:$AV$26)),0)+IFERROR(SUMPRODUCT(('乐容-S级品'!$A$4:$A$32=$B97)*('乐容-S级品'!$L$3:$CA$3=Z$1)*('乐容-S级品'!$L$4:$CA$32)),0)</f>
      </c>
      <c r="AA97" s="280">
        <f>IFERROR(SUMPRODUCT(('控温被PRO-S级品'!$B$2:$B$10=$B97)*('控温被PRO-S级品'!$E$1:$BE$1=AA$1)*('控温被PRO-S级品'!$E$2:$BE$10)),0)+IFERROR(SUMPRODUCT(('冬被-S级品'!$B$2:$B$10=$B97)*('冬被-S级品'!$E$1:$AW$1=AA$1)*('冬被-S级品'!$E$2:$AW$10)),0)+IFERROR(SUMPRODUCT(('白止-S级品'!$A$2:$A$26=$B97)*('白止-S级品'!$D$1:$AV$1=AA$1)*('白止-S级品'!$D$2:$AV$26)),0)+IFERROR(SUMPRODUCT(('乐容-S级品'!$A$4:$A$32=$B97)*('乐容-S级品'!$L$3:$CA$3=AA$1)*('乐容-S级品'!$L$4:$CA$32)),0)</f>
      </c>
      <c r="AB97" s="280">
        <f>IFERROR(SUMPRODUCT(('控温被PRO-S级品'!$B$2:$B$10=$B97)*('控温被PRO-S级品'!$E$1:$BE$1=AB$1)*('控温被PRO-S级品'!$E$2:$BE$10)),0)+IFERROR(SUMPRODUCT(('冬被-S级品'!$B$2:$B$10=$B97)*('冬被-S级品'!$E$1:$AW$1=AB$1)*('冬被-S级品'!$E$2:$AW$10)),0)+IFERROR(SUMPRODUCT(('白止-S级品'!$A$2:$A$26=$B97)*('白止-S级品'!$D$1:$AV$1=AB$1)*('白止-S级品'!$D$2:$AV$26)),0)+IFERROR(SUMPRODUCT(('乐容-S级品'!$A$4:$A$32=$B97)*('乐容-S级品'!$L$3:$CA$3=AB$1)*('乐容-S级品'!$L$4:$CA$32)),0)</f>
      </c>
      <c r="AC97" s="280">
        <f>IFERROR(SUMPRODUCT(('控温被PRO-S级品'!$B$2:$B$10=$B97)*('控温被PRO-S级品'!$E$1:$BE$1=AC$1)*('控温被PRO-S级品'!$E$2:$BE$10)),0)+IFERROR(SUMPRODUCT(('冬被-S级品'!$B$2:$B$10=$B97)*('冬被-S级品'!$E$1:$AW$1=AC$1)*('冬被-S级品'!$E$2:$AW$10)),0)+IFERROR(SUMPRODUCT(('白止-S级品'!$A$2:$A$26=$B97)*('白止-S级品'!$D$1:$AV$1=AC$1)*('白止-S级品'!$D$2:$AV$26)),0)+IFERROR(SUMPRODUCT(('乐容-S级品'!$A$4:$A$32=$B97)*('乐容-S级品'!$L$3:$CA$3=AC$1)*('乐容-S级品'!$L$4:$CA$32)),0)</f>
      </c>
      <c r="AD97" s="280">
        <f>IFERROR(SUMPRODUCT(('控温被PRO-S级品'!$B$2:$B$10=$B97)*('控温被PRO-S级品'!$E$1:$BE$1=AD$1)*('控温被PRO-S级品'!$E$2:$BE$10)),0)+IFERROR(SUMPRODUCT(('冬被-S级品'!$B$2:$B$10=$B97)*('冬被-S级品'!$E$1:$AW$1=AD$1)*('冬被-S级品'!$E$2:$AW$10)),0)+IFERROR(SUMPRODUCT(('白止-S级品'!$A$2:$A$26=$B97)*('白止-S级品'!$D$1:$AV$1=AD$1)*('白止-S级品'!$D$2:$AV$26)),0)+IFERROR(SUMPRODUCT(('乐容-S级品'!$A$4:$A$32=$B97)*('乐容-S级品'!$L$3:$CA$3=AD$1)*('乐容-S级品'!$L$4:$CA$32)),0)</f>
      </c>
      <c r="AE97" s="280">
        <f>IFERROR(SUMPRODUCT(('控温被PRO-S级品'!$B$2:$B$10=$B97)*('控温被PRO-S级品'!$E$1:$BE$1=AE$1)*('控温被PRO-S级品'!$E$2:$BE$10)),0)+IFERROR(SUMPRODUCT(('冬被-S级品'!$B$2:$B$10=$B97)*('冬被-S级品'!$E$1:$AW$1=AE$1)*('冬被-S级品'!$E$2:$AW$10)),0)+IFERROR(SUMPRODUCT(('白止-S级品'!$A$2:$A$26=$B97)*('白止-S级品'!$D$1:$AV$1=AE$1)*('白止-S级品'!$D$2:$AV$26)),0)+IFERROR(SUMPRODUCT(('乐容-S级品'!$A$4:$A$32=$B97)*('乐容-S级品'!$L$3:$CA$3=AE$1)*('乐容-S级品'!$L$4:$CA$32)),0)</f>
      </c>
      <c r="AF97" s="280">
        <f>IFERROR(SUMPRODUCT(('控温被PRO-S级品'!$B$2:$B$10=$B97)*('控温被PRO-S级品'!$E$1:$BE$1=AF$1)*('控温被PRO-S级品'!$E$2:$BE$10)),0)+IFERROR(SUMPRODUCT(('冬被-S级品'!$B$2:$B$10=$B97)*('冬被-S级品'!$E$1:$AW$1=AF$1)*('冬被-S级品'!$E$2:$AW$10)),0)+IFERROR(SUMPRODUCT(('白止-S级品'!$A$2:$A$26=$B97)*('白止-S级品'!$D$1:$AV$1=AF$1)*('白止-S级品'!$D$2:$AV$26)),0)+IFERROR(SUMPRODUCT(('乐容-S级品'!$A$4:$A$32=$B97)*('乐容-S级品'!$L$3:$CA$3=AF$1)*('乐容-S级品'!$L$4:$CA$32)),0)</f>
      </c>
      <c r="AG97" s="280">
        <f>IFERROR(SUMPRODUCT(('控温被PRO-S级品'!$B$2:$B$10=$B97)*('控温被PRO-S级品'!$E$1:$BE$1=AG$1)*('控温被PRO-S级品'!$E$2:$BE$10)),0)+IFERROR(SUMPRODUCT(('冬被-S级品'!$B$2:$B$10=$B97)*('冬被-S级品'!$E$1:$AW$1=AG$1)*('冬被-S级品'!$E$2:$AW$10)),0)+IFERROR(SUMPRODUCT(('白止-S级品'!$A$2:$A$26=$B97)*('白止-S级品'!$D$1:$AV$1=AG$1)*('白止-S级品'!$D$2:$AV$26)),0)+IFERROR(SUMPRODUCT(('乐容-S级品'!$A$4:$A$32=$B97)*('乐容-S级品'!$L$3:$CA$3=AG$1)*('乐容-S级品'!$L$4:$CA$32)),0)</f>
      </c>
      <c r="AH97" s="280">
        <f>IFERROR(SUMPRODUCT(('控温被PRO-S级品'!$B$2:$B$10=$B97)*('控温被PRO-S级品'!$E$1:$BE$1=AH$1)*('控温被PRO-S级品'!$E$2:$BE$10)),0)+IFERROR(SUMPRODUCT(('冬被-S级品'!$B$2:$B$10=$B97)*('冬被-S级品'!$E$1:$AW$1=AH$1)*('冬被-S级品'!$E$2:$AW$10)),0)+IFERROR(SUMPRODUCT(('白止-S级品'!$A$2:$A$26=$B97)*('白止-S级品'!$D$1:$AV$1=AH$1)*('白止-S级品'!$D$2:$AV$26)),0)+IFERROR(SUMPRODUCT(('乐容-S级品'!$A$4:$A$32=$B97)*('乐容-S级品'!$L$3:$CA$3=AH$1)*('乐容-S级品'!$L$4:$CA$32)),0)</f>
      </c>
      <c r="AI97" s="280">
        <f>IFERROR(SUMPRODUCT(('控温被PRO-S级品'!$B$2:$B$10=$B97)*('控温被PRO-S级品'!$E$1:$BE$1=AI$1)*('控温被PRO-S级品'!$E$2:$BE$10)),0)+IFERROR(SUMPRODUCT(('冬被-S级品'!$B$2:$B$10=$B97)*('冬被-S级品'!$E$1:$AW$1=AI$1)*('冬被-S级品'!$E$2:$AW$10)),0)+IFERROR(SUMPRODUCT(('白止-S级品'!$A$2:$A$26=$B97)*('白止-S级品'!$D$1:$AV$1=AI$1)*('白止-S级品'!$D$2:$AV$26)),0)+IFERROR(SUMPRODUCT(('乐容-S级品'!$A$4:$A$32=$B97)*('乐容-S级品'!$L$3:$CA$3=AI$1)*('乐容-S级品'!$L$4:$CA$32)),0)</f>
      </c>
      <c r="AJ97" s="280">
        <f>IFERROR(SUMPRODUCT(('控温被PRO-S级品'!$B$2:$B$10=$B97)*('控温被PRO-S级品'!$E$1:$BE$1=AJ$1)*('控温被PRO-S级品'!$E$2:$BE$10)),0)+IFERROR(SUMPRODUCT(('冬被-S级品'!$B$2:$B$10=$B97)*('冬被-S级品'!$E$1:$AW$1=AJ$1)*('冬被-S级品'!$E$2:$AW$10)),0)+IFERROR(SUMPRODUCT(('白止-S级品'!$A$2:$A$26=$B97)*('白止-S级品'!$D$1:$AV$1=AJ$1)*('白止-S级品'!$D$2:$AV$26)),0)+IFERROR(SUMPRODUCT(('乐容-S级品'!$A$4:$A$32=$B97)*('乐容-S级品'!$L$3:$CA$3=AJ$1)*('乐容-S级品'!$L$4:$CA$32)),0)</f>
      </c>
      <c r="AK97" s="280">
        <f>IFERROR(SUMPRODUCT(('控温被PRO-S级品'!$B$2:$B$10=$B97)*('控温被PRO-S级品'!$E$1:$BE$1=AK$1)*('控温被PRO-S级品'!$E$2:$BE$10)),0)+IFERROR(SUMPRODUCT(('冬被-S级品'!$B$2:$B$10=$B97)*('冬被-S级品'!$E$1:$AW$1=AK$1)*('冬被-S级品'!$E$2:$AW$10)),0)+IFERROR(SUMPRODUCT(('白止-S级品'!$A$2:$A$26=$B97)*('白止-S级品'!$D$1:$AV$1=AK$1)*('白止-S级品'!$D$2:$AV$26)),0)+IFERROR(SUMPRODUCT(('乐容-S级品'!$A$4:$A$32=$B97)*('乐容-S级品'!$L$3:$CA$3=AK$1)*('乐容-S级品'!$L$4:$CA$32)),0)</f>
      </c>
      <c r="AL97" s="280">
        <f>IFERROR(SUMPRODUCT(('控温被PRO-S级品'!$B$2:$B$10=$B97)*('控温被PRO-S级品'!$E$1:$BE$1=AL$1)*('控温被PRO-S级品'!$E$2:$BE$10)),0)+IFERROR(SUMPRODUCT(('冬被-S级品'!$B$2:$B$10=$B97)*('冬被-S级品'!$E$1:$AW$1=AL$1)*('冬被-S级品'!$E$2:$AW$10)),0)+IFERROR(SUMPRODUCT(('白止-S级品'!$A$2:$A$26=$B97)*('白止-S级品'!$D$1:$AV$1=AL$1)*('白止-S级品'!$D$2:$AV$26)),0)+IFERROR(SUMPRODUCT(('乐容-S级品'!$A$4:$A$32=$B97)*('乐容-S级品'!$L$3:$CA$3=AL$1)*('乐容-S级品'!$L$4:$CA$32)),0)</f>
      </c>
      <c r="AM97" s="280">
        <f>IFERROR(SUMPRODUCT(('控温被PRO-S级品'!$B$2:$B$10=$B97)*('控温被PRO-S级品'!$E$1:$BE$1=AM$1)*('控温被PRO-S级品'!$E$2:$BE$10)),0)+IFERROR(SUMPRODUCT(('冬被-S级品'!$B$2:$B$10=$B97)*('冬被-S级品'!$E$1:$AW$1=AM$1)*('冬被-S级品'!$E$2:$AW$10)),0)+IFERROR(SUMPRODUCT(('白止-S级品'!$A$2:$A$26=$B97)*('白止-S级品'!$D$1:$AV$1=AM$1)*('白止-S级品'!$D$2:$AV$26)),0)+IFERROR(SUMPRODUCT(('乐容-S级品'!$A$4:$A$32=$B97)*('乐容-S级品'!$L$3:$CA$3=AM$1)*('乐容-S级品'!$L$4:$CA$32)),0)</f>
      </c>
      <c r="AN97" s="280">
        <f>IFERROR(SUMPRODUCT(('控温被PRO-S级品'!$B$2:$B$10=$B97)*('控温被PRO-S级品'!$E$1:$BE$1=AN$1)*('控温被PRO-S级品'!$E$2:$BE$10)),0)+IFERROR(SUMPRODUCT(('冬被-S级品'!$B$2:$B$10=$B97)*('冬被-S级品'!$E$1:$AW$1=AN$1)*('冬被-S级品'!$E$2:$AW$10)),0)+IFERROR(SUMPRODUCT(('白止-S级品'!$A$2:$A$26=$B97)*('白止-S级品'!$D$1:$AV$1=AN$1)*('白止-S级品'!$D$2:$AV$26)),0)+IFERROR(SUMPRODUCT(('乐容-S级品'!$A$4:$A$32=$B97)*('乐容-S级品'!$L$3:$CA$3=AN$1)*('乐容-S级品'!$L$4:$CA$32)),0)</f>
      </c>
      <c r="AO97" s="280">
        <f>IFERROR(SUMPRODUCT(('控温被PRO-S级品'!$B$2:$B$10=$B97)*('控温被PRO-S级品'!$E$1:$BE$1=AO$1)*('控温被PRO-S级品'!$E$2:$BE$10)),0)+IFERROR(SUMPRODUCT(('冬被-S级品'!$B$2:$B$10=$B97)*('冬被-S级品'!$E$1:$AW$1=AO$1)*('冬被-S级品'!$E$2:$AW$10)),0)+IFERROR(SUMPRODUCT(('白止-S级品'!$A$2:$A$26=$B97)*('白止-S级品'!$D$1:$AV$1=AO$1)*('白止-S级品'!$D$2:$AV$26)),0)+IFERROR(SUMPRODUCT(('乐容-S级品'!$A$4:$A$32=$B97)*('乐容-S级品'!$L$3:$CA$3=AO$1)*('乐容-S级品'!$L$4:$CA$32)),0)</f>
      </c>
      <c r="AP97" s="280">
        <f>IFERROR(SUMPRODUCT(('控温被PRO-S级品'!$B$2:$B$10=$B97)*('控温被PRO-S级品'!$E$1:$BE$1=AP$1)*('控温被PRO-S级品'!$E$2:$BE$10)),0)+IFERROR(SUMPRODUCT(('冬被-S级品'!$B$2:$B$10=$B97)*('冬被-S级品'!$E$1:$AW$1=AP$1)*('冬被-S级品'!$E$2:$AW$10)),0)+IFERROR(SUMPRODUCT(('白止-S级品'!$A$2:$A$26=$B97)*('白止-S级品'!$D$1:$AV$1=AP$1)*('白止-S级品'!$D$2:$AV$26)),0)+IFERROR(SUMPRODUCT(('乐容-S级品'!$A$4:$A$32=$B97)*('乐容-S级品'!$L$3:$CA$3=AP$1)*('乐容-S级品'!$L$4:$CA$32)),0)</f>
      </c>
      <c r="AQ97" s="280">
        <f>IFERROR(SUMPRODUCT(('控温被PRO-S级品'!$B$2:$B$10=$B97)*('控温被PRO-S级品'!$E$1:$BE$1=AQ$1)*('控温被PRO-S级品'!$E$2:$BE$10)),0)+IFERROR(SUMPRODUCT(('冬被-S级品'!$B$2:$B$10=$B97)*('冬被-S级品'!$E$1:$AW$1=AQ$1)*('冬被-S级品'!$E$2:$AW$10)),0)+IFERROR(SUMPRODUCT(('白止-S级品'!$A$2:$A$26=$B97)*('白止-S级品'!$D$1:$AV$1=AQ$1)*('白止-S级品'!$D$2:$AV$26)),0)+IFERROR(SUMPRODUCT(('乐容-S级品'!$A$4:$A$32=$B97)*('乐容-S级品'!$L$3:$CA$3=AQ$1)*('乐容-S级品'!$L$4:$CA$32)),0)</f>
      </c>
      <c r="AR97" s="280">
        <f>IFERROR(SUMPRODUCT(('控温被PRO-S级品'!$B$2:$B$10=$B97)*('控温被PRO-S级品'!$E$1:$BE$1=AR$1)*('控温被PRO-S级品'!$E$2:$BE$10)),0)+IFERROR(SUMPRODUCT(('冬被-S级品'!$B$2:$B$10=$B97)*('冬被-S级品'!$E$1:$AW$1=AR$1)*('冬被-S级品'!$E$2:$AW$10)),0)+IFERROR(SUMPRODUCT(('白止-S级品'!$A$2:$A$26=$B97)*('白止-S级品'!$D$1:$AV$1=AR$1)*('白止-S级品'!$D$2:$AV$26)),0)+IFERROR(SUMPRODUCT(('乐容-S级品'!$A$4:$A$32=$B97)*('乐容-S级品'!$L$3:$CA$3=AR$1)*('乐容-S级品'!$L$4:$CA$32)),0)</f>
      </c>
      <c r="AS97" s="280">
        <f>IFERROR(SUMPRODUCT(('控温被PRO-S级品'!$B$2:$B$10=$B97)*('控温被PRO-S级品'!$E$1:$BE$1=AS$1)*('控温被PRO-S级品'!$E$2:$BE$10)),0)+IFERROR(SUMPRODUCT(('冬被-S级品'!$B$2:$B$10=$B97)*('冬被-S级品'!$E$1:$AW$1=AS$1)*('冬被-S级品'!$E$2:$AW$10)),0)+IFERROR(SUMPRODUCT(('白止-S级品'!$A$2:$A$26=$B97)*('白止-S级品'!$D$1:$AV$1=AS$1)*('白止-S级品'!$D$2:$AV$26)),0)+IFERROR(SUMPRODUCT(('乐容-S级品'!$A$4:$A$32=$B97)*('乐容-S级品'!$L$3:$CA$3=AS$1)*('乐容-S级品'!$L$4:$CA$32)),0)</f>
      </c>
      <c r="AT97" s="280">
        <f>IFERROR(SUMPRODUCT(('控温被PRO-S级品'!$B$2:$B$10=$B97)*('控温被PRO-S级品'!$E$1:$BE$1=AT$1)*('控温被PRO-S级品'!$E$2:$BE$10)),0)+IFERROR(SUMPRODUCT(('冬被-S级品'!$B$2:$B$10=$B97)*('冬被-S级品'!$E$1:$AW$1=AT$1)*('冬被-S级品'!$E$2:$AW$10)),0)+IFERROR(SUMPRODUCT(('白止-S级品'!$A$2:$A$26=$B97)*('白止-S级品'!$D$1:$AV$1=AT$1)*('白止-S级品'!$D$2:$AV$26)),0)+IFERROR(SUMPRODUCT(('乐容-S级品'!$A$4:$A$32=$B97)*('乐容-S级品'!$L$3:$CA$3=AT$1)*('乐容-S级品'!$L$4:$CA$32)),0)</f>
      </c>
      <c r="AU97" s="280">
        <f>IFERROR(SUMPRODUCT(('控温被PRO-S级品'!$B$2:$B$10=$B97)*('控温被PRO-S级品'!$E$1:$BE$1=AU$1)*('控温被PRO-S级品'!$E$2:$BE$10)),0)+IFERROR(SUMPRODUCT(('冬被-S级品'!$B$2:$B$10=$B97)*('冬被-S级品'!$E$1:$AW$1=AU$1)*('冬被-S级品'!$E$2:$AW$10)),0)+IFERROR(SUMPRODUCT(('白止-S级品'!$A$2:$A$26=$B97)*('白止-S级品'!$D$1:$AV$1=AU$1)*('白止-S级品'!$D$2:$AV$26)),0)+IFERROR(SUMPRODUCT(('乐容-S级品'!$A$4:$A$32=$B97)*('乐容-S级品'!$L$3:$CA$3=AU$1)*('乐容-S级品'!$L$4:$CA$32)),0)</f>
      </c>
      <c r="AV97" s="280">
        <f>IFERROR(SUMPRODUCT(('控温被PRO-S级品'!$B$2:$B$10=$B97)*('控温被PRO-S级品'!$E$1:$BE$1=AV$1)*('控温被PRO-S级品'!$E$2:$BE$10)),0)+IFERROR(SUMPRODUCT(('冬被-S级品'!$B$2:$B$10=$B97)*('冬被-S级品'!$E$1:$AW$1=AV$1)*('冬被-S级品'!$E$2:$AW$10)),0)+IFERROR(SUMPRODUCT(('白止-S级品'!$A$2:$A$26=$B97)*('白止-S级品'!$D$1:$AV$1=AV$1)*('白止-S级品'!$D$2:$AV$26)),0)+IFERROR(SUMPRODUCT(('乐容-S级品'!$A$4:$A$32=$B97)*('乐容-S级品'!$L$3:$CA$3=AV$1)*('乐容-S级品'!$L$4:$CA$32)),0)</f>
      </c>
      <c r="AW97" s="280">
        <f>IFERROR(SUMPRODUCT(('控温被PRO-S级品'!$B$2:$B$10=$B97)*('控温被PRO-S级品'!$E$1:$BE$1=AW$1)*('控温被PRO-S级品'!$E$2:$BE$10)),0)+IFERROR(SUMPRODUCT(('冬被-S级品'!$B$2:$B$10=$B97)*('冬被-S级品'!$E$1:$AW$1=AW$1)*('冬被-S级品'!$E$2:$AW$10)),0)+IFERROR(SUMPRODUCT(('白止-S级品'!$A$2:$A$26=$B97)*('白止-S级品'!$D$1:$AV$1=AW$1)*('白止-S级品'!$D$2:$AV$26)),0)+IFERROR(SUMPRODUCT(('乐容-S级品'!$A$4:$A$32=$B97)*('乐容-S级品'!$L$3:$CA$3=AW$1)*('乐容-S级品'!$L$4:$CA$32)),0)</f>
      </c>
      <c r="AX97" s="280">
        <f>IFERROR(SUMPRODUCT(('控温被PRO-S级品'!$B$2:$B$10=$B97)*('控温被PRO-S级品'!$E$1:$BE$1=AX$1)*('控温被PRO-S级品'!$E$2:$BE$10)),0)+IFERROR(SUMPRODUCT(('冬被-S级品'!$B$2:$B$10=$B97)*('冬被-S级品'!$E$1:$AW$1=AX$1)*('冬被-S级品'!$E$2:$AW$10)),0)+IFERROR(SUMPRODUCT(('白止-S级品'!$A$2:$A$26=$B97)*('白止-S级品'!$D$1:$AV$1=AX$1)*('白止-S级品'!$D$2:$AV$26)),0)+IFERROR(SUMPRODUCT(('乐容-S级品'!$A$4:$A$32=$B97)*('乐容-S级品'!$L$3:$CA$3=AX$1)*('乐容-S级品'!$L$4:$CA$32)),0)</f>
      </c>
      <c r="AY97" s="280">
        <f>IFERROR(SUMPRODUCT(('控温被PRO-S级品'!$B$2:$B$10=$B97)*('控温被PRO-S级品'!$E$1:$BE$1=AY$1)*('控温被PRO-S级品'!$E$2:$BE$10)),0)+IFERROR(SUMPRODUCT(('冬被-S级品'!$B$2:$B$10=$B97)*('冬被-S级品'!$E$1:$AW$1=AY$1)*('冬被-S级品'!$E$2:$AW$10)),0)+IFERROR(SUMPRODUCT(('白止-S级品'!$A$2:$A$26=$B97)*('白止-S级品'!$D$1:$AV$1=AY$1)*('白止-S级品'!$D$2:$AV$26)),0)+IFERROR(SUMPRODUCT(('乐容-S级品'!$A$4:$A$32=$B97)*('乐容-S级品'!$L$3:$CA$3=AY$1)*('乐容-S级品'!$L$4:$CA$32)),0)</f>
      </c>
      <c r="AZ97" s="280">
        <f>IFERROR(SUMPRODUCT(('控温被PRO-S级品'!$B$2:$B$10=$B97)*('控温被PRO-S级品'!$E$1:$BE$1=AZ$1)*('控温被PRO-S级品'!$E$2:$BE$10)),0)+IFERROR(SUMPRODUCT(('冬被-S级品'!$B$2:$B$10=$B97)*('冬被-S级品'!$E$1:$AW$1=AZ$1)*('冬被-S级品'!$E$2:$AW$10)),0)+IFERROR(SUMPRODUCT(('白止-S级品'!$A$2:$A$26=$B97)*('白止-S级品'!$D$1:$AV$1=AZ$1)*('白止-S级品'!$D$2:$AV$26)),0)+IFERROR(SUMPRODUCT(('乐容-S级品'!$A$4:$A$32=$B97)*('乐容-S级品'!$L$3:$CA$3=AZ$1)*('乐容-S级品'!$L$4:$CA$32)),0)</f>
      </c>
      <c r="BA97" s="280">
        <f>IFERROR(SUMPRODUCT(('控温被PRO-S级品'!$B$2:$B$10=$B97)*('控温被PRO-S级品'!$E$1:$BE$1=BA$1)*('控温被PRO-S级品'!$E$2:$BE$10)),0)+IFERROR(SUMPRODUCT(('冬被-S级品'!$B$2:$B$10=$B97)*('冬被-S级品'!$E$1:$AW$1=BA$1)*('冬被-S级品'!$E$2:$AW$10)),0)+IFERROR(SUMPRODUCT(('白止-S级品'!$A$2:$A$26=$B97)*('白止-S级品'!$D$1:$AV$1=BA$1)*('白止-S级品'!$D$2:$AV$26)),0)+IFERROR(SUMPRODUCT(('乐容-S级品'!$A$4:$A$32=$B97)*('乐容-S级品'!$L$3:$CA$3=BA$1)*('乐容-S级品'!$L$4:$CA$32)),0)</f>
      </c>
      <c r="BB97" s="280">
        <f>IFERROR(SUMPRODUCT(('控温被PRO-S级品'!$B$2:$B$10=$B97)*('控温被PRO-S级品'!$E$1:$BE$1=BB$1)*('控温被PRO-S级品'!$E$2:$BE$10)),0)+IFERROR(SUMPRODUCT(('冬被-S级品'!$B$2:$B$10=$B97)*('冬被-S级品'!$E$1:$AW$1=BB$1)*('冬被-S级品'!$E$2:$AW$10)),0)+IFERROR(SUMPRODUCT(('白止-S级品'!$A$2:$A$26=$B97)*('白止-S级品'!$D$1:$AV$1=BB$1)*('白止-S级品'!$D$2:$AV$26)),0)+IFERROR(SUMPRODUCT(('乐容-S级品'!$A$4:$A$32=$B97)*('乐容-S级品'!$L$3:$CA$3=BB$1)*('乐容-S级品'!$L$4:$CA$32)),0)</f>
      </c>
      <c r="BC97" s="280">
        <f>IFERROR(SUMPRODUCT(('控温被PRO-S级品'!$B$2:$B$10=$B97)*('控温被PRO-S级品'!$E$1:$BE$1=BC$1)*('控温被PRO-S级品'!$E$2:$BE$10)),0)+IFERROR(SUMPRODUCT(('冬被-S级品'!$B$2:$B$10=$B97)*('冬被-S级品'!$E$1:$AW$1=BC$1)*('冬被-S级品'!$E$2:$AW$10)),0)+IFERROR(SUMPRODUCT(('白止-S级品'!$A$2:$A$26=$B97)*('白止-S级品'!$D$1:$AV$1=BC$1)*('白止-S级品'!$D$2:$AV$26)),0)+IFERROR(SUMPRODUCT(('乐容-S级品'!$A$4:$A$32=$B97)*('乐容-S级品'!$L$3:$CA$3=BC$1)*('乐容-S级品'!$L$4:$CA$32)),0)</f>
      </c>
      <c r="BD97" s="280">
        <f>IFERROR(SUMPRODUCT(('控温被PRO-S级品'!$B$2:$B$10=$B97)*('控温被PRO-S级品'!$E$1:$BE$1=BD$1)*('控温被PRO-S级品'!$E$2:$BE$10)),0)+IFERROR(SUMPRODUCT(('冬被-S级品'!$B$2:$B$10=$B97)*('冬被-S级品'!$E$1:$AW$1=BD$1)*('冬被-S级品'!$E$2:$AW$10)),0)+IFERROR(SUMPRODUCT(('白止-S级品'!$A$2:$A$26=$B97)*('白止-S级品'!$D$1:$AV$1=BD$1)*('白止-S级品'!$D$2:$AV$26)),0)+IFERROR(SUMPRODUCT(('乐容-S级品'!$A$4:$A$32=$B97)*('乐容-S级品'!$L$3:$CA$3=BD$1)*('乐容-S级品'!$L$4:$CA$32)),0)</f>
      </c>
      <c r="BE97" s="280">
        <f>IFERROR(SUMPRODUCT(('控温被PRO-S级品'!$B$2:$B$10=$B97)*('控温被PRO-S级品'!$E$1:$BE$1=BE$1)*('控温被PRO-S级品'!$E$2:$BE$10)),0)+IFERROR(SUMPRODUCT(('冬被-S级品'!$B$2:$B$10=$B97)*('冬被-S级品'!$E$1:$AW$1=BE$1)*('冬被-S级品'!$E$2:$AW$10)),0)+IFERROR(SUMPRODUCT(('白止-S级品'!$A$2:$A$26=$B97)*('白止-S级品'!$D$1:$AV$1=BE$1)*('白止-S级品'!$D$2:$AV$26)),0)+IFERROR(SUMPRODUCT(('乐容-S级品'!$A$4:$A$32=$B97)*('乐容-S级品'!$L$3:$CA$3=BE$1)*('乐容-S级品'!$L$4:$CA$32)),0)</f>
      </c>
      <c r="BF97" s="280">
        <f>IFERROR(SUMPRODUCT(('控温被PRO-S级品'!$B$2:$B$10=$B97)*('控温被PRO-S级品'!$E$1:$BE$1=BF$1)*('控温被PRO-S级品'!$E$2:$BE$10)),0)+IFERROR(SUMPRODUCT(('冬被-S级品'!$B$2:$B$10=$B97)*('冬被-S级品'!$E$1:$AW$1=BF$1)*('冬被-S级品'!$E$2:$AW$10)),0)+IFERROR(SUMPRODUCT(('白止-S级品'!$A$2:$A$26=$B97)*('白止-S级品'!$D$1:$AV$1=BF$1)*('白止-S级品'!$D$2:$AV$26)),0)+IFERROR(SUMPRODUCT(('乐容-S级品'!$A$4:$A$32=$B97)*('乐容-S级品'!$L$3:$CA$3=BF$1)*('乐容-S级品'!$L$4:$CA$32)),0)</f>
      </c>
      <c r="BG97" s="280">
        <f>IFERROR(SUMPRODUCT(('控温被PRO-S级品'!$B$2:$B$10=$B97)*('控温被PRO-S级品'!$E$1:$BE$1=BG$1)*('控温被PRO-S级品'!$E$2:$BE$10)),0)+IFERROR(SUMPRODUCT(('冬被-S级品'!$B$2:$B$10=$B97)*('冬被-S级品'!$E$1:$AW$1=BG$1)*('冬被-S级品'!$E$2:$AW$10)),0)+IFERROR(SUMPRODUCT(('白止-S级品'!$A$2:$A$26=$B97)*('白止-S级品'!$D$1:$AV$1=BG$1)*('白止-S级品'!$D$2:$AV$26)),0)+IFERROR(SUMPRODUCT(('乐容-S级品'!$A$4:$A$32=$B97)*('乐容-S级品'!$L$3:$CA$3=BG$1)*('乐容-S级品'!$L$4:$CA$32)),0)</f>
      </c>
      <c r="BH97" s="280">
        <f>IFERROR(SUMPRODUCT(('控温被PRO-S级品'!$B$2:$B$10=$B97)*('控温被PRO-S级品'!$E$1:$BE$1=BH$1)*('控温被PRO-S级品'!$E$2:$BE$10)),0)+IFERROR(SUMPRODUCT(('冬被-S级品'!$B$2:$B$10=$B97)*('冬被-S级品'!$E$1:$AW$1=BH$1)*('冬被-S级品'!$E$2:$AW$10)),0)+IFERROR(SUMPRODUCT(('白止-S级品'!$A$2:$A$26=$B97)*('白止-S级品'!$D$1:$AV$1=BH$1)*('白止-S级品'!$D$2:$AV$26)),0)+IFERROR(SUMPRODUCT(('乐容-S级品'!$A$4:$A$32=$B97)*('乐容-S级品'!$L$3:$CA$3=BH$1)*('乐容-S级品'!$L$4:$CA$32)),0)</f>
      </c>
      <c r="BI97" s="280">
        <f>IFERROR(SUMPRODUCT(('控温被PRO-S级品'!$B$2:$B$10=$B97)*('控温被PRO-S级品'!$E$1:$BE$1=BI$1)*('控温被PRO-S级品'!$E$2:$BE$10)),0)+IFERROR(SUMPRODUCT(('冬被-S级品'!$B$2:$B$10=$B97)*('冬被-S级品'!$E$1:$AW$1=BI$1)*('冬被-S级品'!$E$2:$AW$10)),0)+IFERROR(SUMPRODUCT(('白止-S级品'!$A$2:$A$26=$B97)*('白止-S级品'!$D$1:$AV$1=BI$1)*('白止-S级品'!$D$2:$AV$26)),0)+IFERROR(SUMPRODUCT(('乐容-S级品'!$A$4:$A$32=$B97)*('乐容-S级品'!$L$3:$CA$3=BI$1)*('乐容-S级品'!$L$4:$CA$32)),0)</f>
      </c>
      <c r="BJ97" s="280">
        <f>IFERROR(SUMPRODUCT(('控温被PRO-S级品'!$B$2:$B$10=$B97)*('控温被PRO-S级品'!$E$1:$BE$1=BJ$1)*('控温被PRO-S级品'!$E$2:$BE$10)),0)+IFERROR(SUMPRODUCT(('冬被-S级品'!$B$2:$B$10=$B97)*('冬被-S级品'!$E$1:$AW$1=BJ$1)*('冬被-S级品'!$E$2:$AW$10)),0)+IFERROR(SUMPRODUCT(('白止-S级品'!$A$2:$A$26=$B97)*('白止-S级品'!$D$1:$AV$1=BJ$1)*('白止-S级品'!$D$2:$AV$26)),0)+IFERROR(SUMPRODUCT(('乐容-S级品'!$A$4:$A$32=$B97)*('乐容-S级品'!$L$3:$CA$3=BJ$1)*('乐容-S级品'!$L$4:$CA$32)),0)</f>
      </c>
      <c r="BK97" s="280">
        <f>IFERROR(SUMPRODUCT(('控温被PRO-S级品'!$B$2:$B$10=$B97)*('控温被PRO-S级品'!$E$1:$BE$1=BK$1)*('控温被PRO-S级品'!$E$2:$BE$10)),0)+IFERROR(SUMPRODUCT(('冬被-S级品'!$B$2:$B$10=$B97)*('冬被-S级品'!$E$1:$AW$1=BK$1)*('冬被-S级品'!$E$2:$AW$10)),0)+IFERROR(SUMPRODUCT(('白止-S级品'!$A$2:$A$26=$B97)*('白止-S级品'!$D$1:$AV$1=BK$1)*('白止-S级品'!$D$2:$AV$26)),0)+IFERROR(SUMPRODUCT(('乐容-S级品'!$A$4:$A$32=$B97)*('乐容-S级品'!$L$3:$CA$3=BK$1)*('乐容-S级品'!$L$4:$CA$32)),0)</f>
      </c>
      <c r="BL97" s="280">
        <f>IFERROR(SUMPRODUCT(('控温被PRO-S级品'!$B$2:$B$10=$B97)*('控温被PRO-S级品'!$E$1:$BE$1=BL$1)*('控温被PRO-S级品'!$E$2:$BE$10)),0)+IFERROR(SUMPRODUCT(('冬被-S级品'!$B$2:$B$10=$B97)*('冬被-S级品'!$E$1:$AW$1=BL$1)*('冬被-S级品'!$E$2:$AW$10)),0)+IFERROR(SUMPRODUCT(('白止-S级品'!$A$2:$A$26=$B97)*('白止-S级品'!$D$1:$AV$1=BL$1)*('白止-S级品'!$D$2:$AV$26)),0)+IFERROR(SUMPRODUCT(('乐容-S级品'!$A$4:$A$32=$B97)*('乐容-S级品'!$L$3:$CA$3=BL$1)*('乐容-S级品'!$L$4:$CA$32)),0)</f>
      </c>
      <c r="BM97" s="280">
        <f>IFERROR(SUMPRODUCT(('控温被PRO-S级品'!$B$2:$B$10=$B97)*('控温被PRO-S级品'!$E$1:$BE$1=BM$1)*('控温被PRO-S级品'!$E$2:$BE$10)),0)+IFERROR(SUMPRODUCT(('冬被-S级品'!$B$2:$B$10=$B97)*('冬被-S级品'!$E$1:$AW$1=BM$1)*('冬被-S级品'!$E$2:$AW$10)),0)+IFERROR(SUMPRODUCT(('白止-S级品'!$A$2:$A$26=$B97)*('白止-S级品'!$D$1:$AV$1=BM$1)*('白止-S级品'!$D$2:$AV$26)),0)+IFERROR(SUMPRODUCT(('乐容-S级品'!$A$4:$A$32=$B97)*('乐容-S级品'!$L$3:$CA$3=BM$1)*('乐容-S级品'!$L$4:$CA$32)),0)</f>
      </c>
      <c r="BN97" s="280">
        <f>IFERROR(SUMPRODUCT(('控温被PRO-S级品'!$B$2:$B$10=$B97)*('控温被PRO-S级品'!$E$1:$BE$1=BN$1)*('控温被PRO-S级品'!$E$2:$BE$10)),0)+IFERROR(SUMPRODUCT(('冬被-S级品'!$B$2:$B$10=$B97)*('冬被-S级品'!$E$1:$AW$1=BN$1)*('冬被-S级品'!$E$2:$AW$10)),0)+IFERROR(SUMPRODUCT(('白止-S级品'!$A$2:$A$26=$B97)*('白止-S级品'!$D$1:$AV$1=BN$1)*('白止-S级品'!$D$2:$AV$26)),0)+IFERROR(SUMPRODUCT(('乐容-S级品'!$A$4:$A$32=$B97)*('乐容-S级品'!$L$3:$CA$3=BN$1)*('乐容-S级品'!$L$4:$CA$32)),0)</f>
      </c>
      <c r="BO97" s="280">
        <f>IFERROR(SUMPRODUCT(('控温被PRO-S级品'!$B$2:$B$10=$B97)*('控温被PRO-S级品'!$E$1:$BE$1=BO$1)*('控温被PRO-S级品'!$E$2:$BE$10)),0)+IFERROR(SUMPRODUCT(('冬被-S级品'!$B$2:$B$10=$B97)*('冬被-S级品'!$E$1:$AW$1=BO$1)*('冬被-S级品'!$E$2:$AW$10)),0)+IFERROR(SUMPRODUCT(('白止-S级品'!$A$2:$A$26=$B97)*('白止-S级品'!$D$1:$AV$1=BO$1)*('白止-S级品'!$D$2:$AV$26)),0)+IFERROR(SUMPRODUCT(('乐容-S级品'!$A$4:$A$32=$B97)*('乐容-S级品'!$L$3:$CA$3=BO$1)*('乐容-S级品'!$L$4:$CA$32)),0)</f>
      </c>
      <c r="BP97" s="280">
        <f>IFERROR(SUMPRODUCT(('控温被PRO-S级品'!$B$2:$B$10=$B97)*('控温被PRO-S级品'!$E$1:$BE$1=BP$1)*('控温被PRO-S级品'!$E$2:$BE$10)),0)+IFERROR(SUMPRODUCT(('冬被-S级品'!$B$2:$B$10=$B97)*('冬被-S级品'!$E$1:$AW$1=BP$1)*('冬被-S级品'!$E$2:$AW$10)),0)+IFERROR(SUMPRODUCT(('白止-S级品'!$A$2:$A$26=$B97)*('白止-S级品'!$D$1:$AV$1=BP$1)*('白止-S级品'!$D$2:$AV$26)),0)+IFERROR(SUMPRODUCT(('乐容-S级品'!$A$4:$A$32=$B97)*('乐容-S级品'!$L$3:$CA$3=BP$1)*('乐容-S级品'!$L$4:$CA$32)),0)</f>
      </c>
      <c r="BQ97" s="280">
        <f>IFERROR(SUMPRODUCT(('控温被PRO-S级品'!$B$2:$B$10=$B97)*('控温被PRO-S级品'!$E$1:$BE$1=BQ$1)*('控温被PRO-S级品'!$E$2:$BE$10)),0)+IFERROR(SUMPRODUCT(('冬被-S级品'!$B$2:$B$10=$B97)*('冬被-S级品'!$E$1:$AW$1=BQ$1)*('冬被-S级品'!$E$2:$AW$10)),0)+IFERROR(SUMPRODUCT(('白止-S级品'!$A$2:$A$26=$B97)*('白止-S级品'!$D$1:$AV$1=BQ$1)*('白止-S级品'!$D$2:$AV$26)),0)+IFERROR(SUMPRODUCT(('乐容-S级品'!$A$4:$A$32=$B97)*('乐容-S级品'!$L$3:$CA$3=BQ$1)*('乐容-S级品'!$L$4:$CA$32)),0)</f>
      </c>
      <c r="BR97" s="280">
        <f>IFERROR(SUMPRODUCT(('控温被PRO-S级品'!$B$2:$B$10=$B97)*('控温被PRO-S级品'!$E$1:$BE$1=BR$1)*('控温被PRO-S级品'!$E$2:$BE$10)),0)+IFERROR(SUMPRODUCT(('冬被-S级品'!$B$2:$B$10=$B97)*('冬被-S级品'!$E$1:$AW$1=BR$1)*('冬被-S级品'!$E$2:$AW$10)),0)+IFERROR(SUMPRODUCT(('白止-S级品'!$A$2:$A$26=$B97)*('白止-S级品'!$D$1:$AV$1=BR$1)*('白止-S级品'!$D$2:$AV$26)),0)+IFERROR(SUMPRODUCT(('乐容-S级品'!$A$4:$A$32=$B97)*('乐容-S级品'!$L$3:$CA$3=BR$1)*('乐容-S级品'!$L$4:$CA$32)),0)</f>
      </c>
      <c r="BS97" s="280">
        <f>IFERROR(SUMPRODUCT(('控温被PRO-S级品'!$B$2:$B$10=$B97)*('控温被PRO-S级品'!$E$1:$BE$1=BS$1)*('控温被PRO-S级品'!$E$2:$BE$10)),0)+IFERROR(SUMPRODUCT(('冬被-S级品'!$B$2:$B$10=$B97)*('冬被-S级品'!$E$1:$AW$1=BS$1)*('冬被-S级品'!$E$2:$AW$10)),0)+IFERROR(SUMPRODUCT(('白止-S级品'!$A$2:$A$26=$B97)*('白止-S级品'!$D$1:$AV$1=BS$1)*('白止-S级品'!$D$2:$AV$26)),0)+IFERROR(SUMPRODUCT(('乐容-S级品'!$A$4:$A$32=$B97)*('乐容-S级品'!$L$3:$CA$3=BS$1)*('乐容-S级品'!$L$4:$CA$32)),0)</f>
      </c>
      <c r="BT97" s="280">
        <f>IFERROR(SUMPRODUCT(('控温被PRO-S级品'!$B$2:$B$10=$B97)*('控温被PRO-S级品'!$E$1:$BE$1=BT$1)*('控温被PRO-S级品'!$E$2:$BE$10)),0)+IFERROR(SUMPRODUCT(('冬被-S级品'!$B$2:$B$10=$B97)*('冬被-S级品'!$E$1:$AW$1=BT$1)*('冬被-S级品'!$E$2:$AW$10)),0)+IFERROR(SUMPRODUCT(('白止-S级品'!$A$2:$A$26=$B97)*('白止-S级品'!$D$1:$AV$1=BT$1)*('白止-S级品'!$D$2:$AV$26)),0)+IFERROR(SUMPRODUCT(('乐容-S级品'!$A$4:$A$32=$B97)*('乐容-S级品'!$L$3:$CA$3=BT$1)*('乐容-S级品'!$L$4:$CA$32)),0)</f>
      </c>
      <c r="BU97" s="280">
        <f>IFERROR(SUMPRODUCT(('控温被PRO-S级品'!$B$2:$B$10=$B97)*('控温被PRO-S级品'!$E$1:$BE$1=BU$1)*('控温被PRO-S级品'!$E$2:$BE$10)),0)+IFERROR(SUMPRODUCT(('冬被-S级品'!$B$2:$B$10=$B97)*('冬被-S级品'!$E$1:$AW$1=BU$1)*('冬被-S级品'!$E$2:$AW$10)),0)+IFERROR(SUMPRODUCT(('白止-S级品'!$A$2:$A$26=$B97)*('白止-S级品'!$D$1:$AV$1=BU$1)*('白止-S级品'!$D$2:$AV$26)),0)+IFERROR(SUMPRODUCT(('乐容-S级品'!$A$4:$A$32=$B97)*('乐容-S级品'!$L$3:$CA$3=BU$1)*('乐容-S级品'!$L$4:$CA$32)),0)</f>
      </c>
      <c r="BV97" s="280">
        <f>IFERROR(SUMPRODUCT(('控温被PRO-S级品'!$B$2:$B$10=$B97)*('控温被PRO-S级品'!$E$1:$BE$1=BV$1)*('控温被PRO-S级品'!$E$2:$BE$10)),0)+IFERROR(SUMPRODUCT(('冬被-S级品'!$B$2:$B$10=$B97)*('冬被-S级品'!$E$1:$AW$1=BV$1)*('冬被-S级品'!$E$2:$AW$10)),0)+IFERROR(SUMPRODUCT(('白止-S级品'!$A$2:$A$26=$B97)*('白止-S级品'!$D$1:$AV$1=BV$1)*('白止-S级品'!$D$2:$AV$26)),0)+IFERROR(SUMPRODUCT(('乐容-S级品'!$A$4:$A$32=$B97)*('乐容-S级品'!$L$3:$CA$3=BV$1)*('乐容-S级品'!$L$4:$CA$32)),0)</f>
      </c>
      <c r="BW97" s="280">
        <f>IFERROR(SUMPRODUCT(('控温被PRO-S级品'!$B$2:$B$10=$B97)*('控温被PRO-S级品'!$E$1:$BE$1=BW$1)*('控温被PRO-S级品'!$E$2:$BE$10)),0)+IFERROR(SUMPRODUCT(('冬被-S级品'!$B$2:$B$10=$B97)*('冬被-S级品'!$E$1:$AW$1=BW$1)*('冬被-S级品'!$E$2:$AW$10)),0)+IFERROR(SUMPRODUCT(('白止-S级品'!$A$2:$A$26=$B97)*('白止-S级品'!$D$1:$AV$1=BW$1)*('白止-S级品'!$D$2:$AV$26)),0)+IFERROR(SUMPRODUCT(('乐容-S级品'!$A$4:$A$32=$B97)*('乐容-S级品'!$L$3:$CA$3=BW$1)*('乐容-S级品'!$L$4:$CA$32)),0)</f>
      </c>
      <c r="BX97" s="280">
        <f>IFERROR(SUMPRODUCT(('控温被PRO-S级品'!$B$2:$B$10=$B97)*('控温被PRO-S级品'!$E$1:$BE$1=BX$1)*('控温被PRO-S级品'!$E$2:$BE$10)),0)+IFERROR(SUMPRODUCT(('冬被-S级品'!$B$2:$B$10=$B97)*('冬被-S级品'!$E$1:$AW$1=BX$1)*('冬被-S级品'!$E$2:$AW$10)),0)+IFERROR(SUMPRODUCT(('白止-S级品'!$A$2:$A$26=$B97)*('白止-S级品'!$D$1:$AV$1=BX$1)*('白止-S级品'!$D$2:$AV$26)),0)+IFERROR(SUMPRODUCT(('乐容-S级品'!$A$4:$A$32=$B97)*('乐容-S级品'!$L$3:$CA$3=BX$1)*('乐容-S级品'!$L$4:$CA$32)),0)</f>
      </c>
      <c r="BY97" s="280">
        <f>IFERROR(SUMPRODUCT(('控温被PRO-S级品'!$B$2:$B$10=$B97)*('控温被PRO-S级品'!$E$1:$BE$1=BY$1)*('控温被PRO-S级品'!$E$2:$BE$10)),0)+IFERROR(SUMPRODUCT(('冬被-S级品'!$B$2:$B$10=$B97)*('冬被-S级品'!$E$1:$AW$1=BY$1)*('冬被-S级品'!$E$2:$AW$10)),0)+IFERROR(SUMPRODUCT(('白止-S级品'!$A$2:$A$26=$B97)*('白止-S级品'!$D$1:$AV$1=BY$1)*('白止-S级品'!$D$2:$AV$26)),0)+IFERROR(SUMPRODUCT(('乐容-S级品'!$A$4:$A$32=$B97)*('乐容-S级品'!$L$3:$CA$3=BY$1)*('乐容-S级品'!$L$4:$CA$32)),0)</f>
      </c>
      <c r="BZ97" s="280">
        <f>IFERROR(SUMPRODUCT(('控温被PRO-S级品'!$B$2:$B$10=$B97)*('控温被PRO-S级品'!$E$1:$BE$1=BZ$1)*('控温被PRO-S级品'!$E$2:$BE$10)),0)+IFERROR(SUMPRODUCT(('冬被-S级品'!$B$2:$B$10=$B97)*('冬被-S级品'!$E$1:$AW$1=BZ$1)*('冬被-S级品'!$E$2:$AW$10)),0)+IFERROR(SUMPRODUCT(('白止-S级品'!$A$2:$A$26=$B97)*('白止-S级品'!$D$1:$AV$1=BZ$1)*('白止-S级品'!$D$2:$AV$26)),0)+IFERROR(SUMPRODUCT(('乐容-S级品'!$A$4:$A$32=$B97)*('乐容-S级品'!$L$3:$CA$3=BZ$1)*('乐容-S级品'!$L$4:$CA$32)),0)</f>
      </c>
      <c r="CA97" s="280">
        <f>IFERROR(SUMPRODUCT(('控温被PRO-S级品'!$B$2:$B$10=$B97)*('控温被PRO-S级品'!$E$1:$BE$1=CA$1)*('控温被PRO-S级品'!$E$2:$BE$10)),0)+IFERROR(SUMPRODUCT(('冬被-S级品'!$B$2:$B$10=$B97)*('冬被-S级品'!$E$1:$AW$1=CA$1)*('冬被-S级品'!$E$2:$AW$10)),0)+IFERROR(SUMPRODUCT(('白止-S级品'!$A$2:$A$26=$B97)*('白止-S级品'!$D$1:$AV$1=CA$1)*('白止-S级品'!$D$2:$AV$26)),0)+IFERROR(SUMPRODUCT(('乐容-S级品'!$A$4:$A$32=$B97)*('乐容-S级品'!$L$3:$CA$3=CA$1)*('乐容-S级品'!$L$4:$CA$32)),0)</f>
      </c>
      <c r="CB97" s="280">
        <f>IFERROR(SUMPRODUCT(('控温被PRO-S级品'!$B$2:$B$10=$B97)*('控温被PRO-S级品'!$E$1:$BE$1=CB$1)*('控温被PRO-S级品'!$E$2:$BE$10)),0)+IFERROR(SUMPRODUCT(('冬被-S级品'!$B$2:$B$10=$B97)*('冬被-S级品'!$E$1:$AW$1=CB$1)*('冬被-S级品'!$E$2:$AW$10)),0)+IFERROR(SUMPRODUCT(('白止-S级品'!$A$2:$A$26=$B97)*('白止-S级品'!$D$1:$AV$1=CB$1)*('白止-S级品'!$D$2:$AV$26)),0)+IFERROR(SUMPRODUCT(('乐容-S级品'!$A$4:$A$32=$B97)*('乐容-S级品'!$L$3:$CA$3=CB$1)*('乐容-S级品'!$L$4:$CA$32)),0)</f>
      </c>
      <c r="CC97" s="280">
        <f>IFERROR(SUMPRODUCT(('控温被PRO-S级品'!$B$2:$B$10=$B97)*('控温被PRO-S级品'!$E$1:$BE$1=CC$1)*('控温被PRO-S级品'!$E$2:$BE$10)),0)+IFERROR(SUMPRODUCT(('冬被-S级品'!$B$2:$B$10=$B97)*('冬被-S级品'!$E$1:$AW$1=CC$1)*('冬被-S级品'!$E$2:$AW$10)),0)+IFERROR(SUMPRODUCT(('白止-S级品'!$A$2:$A$26=$B97)*('白止-S级品'!$D$1:$AV$1=CC$1)*('白止-S级品'!$D$2:$AV$26)),0)+IFERROR(SUMPRODUCT(('乐容-S级品'!$A$4:$A$32=$B97)*('乐容-S级品'!$L$3:$CA$3=CC$1)*('乐容-S级品'!$L$4:$CA$32)),0)</f>
      </c>
      <c r="CD97" s="280">
        <f>IFERROR(SUMPRODUCT(('控温被PRO-S级品'!$B$2:$B$10=$B97)*('控温被PRO-S级品'!$E$1:$BE$1=CD$1)*('控温被PRO-S级品'!$E$2:$BE$10)),0)+IFERROR(SUMPRODUCT(('冬被-S级品'!$B$2:$B$10=$B97)*('冬被-S级品'!$E$1:$AW$1=CD$1)*('冬被-S级品'!$E$2:$AW$10)),0)+IFERROR(SUMPRODUCT(('白止-S级品'!$A$2:$A$26=$B97)*('白止-S级品'!$D$1:$AV$1=CD$1)*('白止-S级品'!$D$2:$AV$26)),0)+IFERROR(SUMPRODUCT(('乐容-S级品'!$A$4:$A$32=$B97)*('乐容-S级品'!$L$3:$CA$3=CD$1)*('乐容-S级品'!$L$4:$CA$32)),0)</f>
      </c>
      <c r="CE97" s="280">
        <f>IFERROR(SUMPRODUCT(('控温被PRO-S级品'!$B$2:$B$10=$B97)*('控温被PRO-S级品'!$E$1:$BE$1=CE$1)*('控温被PRO-S级品'!$E$2:$BE$10)),0)+IFERROR(SUMPRODUCT(('冬被-S级品'!$B$2:$B$10=$B97)*('冬被-S级品'!$E$1:$AW$1=CE$1)*('冬被-S级品'!$E$2:$AW$10)),0)+IFERROR(SUMPRODUCT(('白止-S级品'!$A$2:$A$26=$B97)*('白止-S级品'!$D$1:$AV$1=CE$1)*('白止-S级品'!$D$2:$AV$26)),0)+IFERROR(SUMPRODUCT(('乐容-S级品'!$A$4:$A$32=$B97)*('乐容-S级品'!$L$3:$CA$3=CE$1)*('乐容-S级品'!$L$4:$CA$32)),0)</f>
      </c>
      <c r="CF97" s="280">
        <f>IFERROR(SUMPRODUCT(('控温被PRO-S级品'!$B$2:$B$10=$B97)*('控温被PRO-S级品'!$E$1:$BE$1=CF$1)*('控温被PRO-S级品'!$E$2:$BE$10)),0)+IFERROR(SUMPRODUCT(('冬被-S级品'!$B$2:$B$10=$B97)*('冬被-S级品'!$E$1:$AW$1=CF$1)*('冬被-S级品'!$E$2:$AW$10)),0)+IFERROR(SUMPRODUCT(('白止-S级品'!$A$2:$A$26=$B97)*('白止-S级品'!$D$1:$AV$1=CF$1)*('白止-S级品'!$D$2:$AV$26)),0)+IFERROR(SUMPRODUCT(('乐容-S级品'!$A$4:$A$32=$B97)*('乐容-S级品'!$L$3:$CA$3=CF$1)*('乐容-S级品'!$L$4:$CA$32)),0)</f>
      </c>
      <c r="CG97" s="280">
        <f>IFERROR(SUMPRODUCT(('控温被PRO-S级品'!$B$2:$B$10=$B97)*('控温被PRO-S级品'!$E$1:$BE$1=CG$1)*('控温被PRO-S级品'!$E$2:$BE$10)),0)+IFERROR(SUMPRODUCT(('冬被-S级品'!$B$2:$B$10=$B97)*('冬被-S级品'!$E$1:$AW$1=CG$1)*('冬被-S级品'!$E$2:$AW$10)),0)+IFERROR(SUMPRODUCT(('白止-S级品'!$A$2:$A$26=$B97)*('白止-S级品'!$D$1:$AV$1=CG$1)*('白止-S级品'!$D$2:$AV$26)),0)+IFERROR(SUMPRODUCT(('乐容-S级品'!$A$4:$A$32=$B97)*('乐容-S级品'!$L$3:$CA$3=CG$1)*('乐容-S级品'!$L$4:$CA$32)),0)</f>
      </c>
      <c r="CH97" s="280">
        <f>IFERROR(SUMPRODUCT(('控温被PRO-S级品'!$B$2:$B$10=$B97)*('控温被PRO-S级品'!$E$1:$BE$1=CH$1)*('控温被PRO-S级品'!$E$2:$BE$10)),0)+IFERROR(SUMPRODUCT(('冬被-S级品'!$B$2:$B$10=$B97)*('冬被-S级品'!$E$1:$AW$1=CH$1)*('冬被-S级品'!$E$2:$AW$10)),0)+IFERROR(SUMPRODUCT(('白止-S级品'!$A$2:$A$26=$B97)*('白止-S级品'!$D$1:$AV$1=CH$1)*('白止-S级品'!$D$2:$AV$26)),0)+IFERROR(SUMPRODUCT(('乐容-S级品'!$A$4:$A$32=$B97)*('乐容-S级品'!$L$3:$CA$3=CH$1)*('乐容-S级品'!$L$4:$CA$32)),0)</f>
      </c>
      <c r="CI97" s="280">
        <f>IFERROR(SUMPRODUCT(('控温被PRO-S级品'!$B$2:$B$10=$B97)*('控温被PRO-S级品'!$E$1:$BE$1=CI$1)*('控温被PRO-S级品'!$E$2:$BE$10)),0)+IFERROR(SUMPRODUCT(('冬被-S级品'!$B$2:$B$10=$B97)*('冬被-S级品'!$E$1:$AW$1=CI$1)*('冬被-S级品'!$E$2:$AW$10)),0)+IFERROR(SUMPRODUCT(('白止-S级品'!$A$2:$A$26=$B97)*('白止-S级品'!$D$1:$AV$1=CI$1)*('白止-S级品'!$D$2:$AV$26)),0)+IFERROR(SUMPRODUCT(('乐容-S级品'!$A$4:$A$32=$B97)*('乐容-S级品'!$L$3:$CA$3=CI$1)*('乐容-S级品'!$L$4:$CA$32)),0)</f>
      </c>
      <c r="CJ97" s="280">
        <f>IFERROR(SUMPRODUCT(('控温被PRO-S级品'!$B$2:$B$10=$B97)*('控温被PRO-S级品'!$E$1:$BE$1=CJ$1)*('控温被PRO-S级品'!$E$2:$BE$10)),0)+IFERROR(SUMPRODUCT(('冬被-S级品'!$B$2:$B$10=$B97)*('冬被-S级品'!$E$1:$AW$1=CJ$1)*('冬被-S级品'!$E$2:$AW$10)),0)+IFERROR(SUMPRODUCT(('白止-S级品'!$A$2:$A$26=$B97)*('白止-S级品'!$D$1:$AV$1=CJ$1)*('白止-S级品'!$D$2:$AV$26)),0)+IFERROR(SUMPRODUCT(('乐容-S级品'!$A$4:$A$32=$B97)*('乐容-S级品'!$L$3:$CA$3=CJ$1)*('乐容-S级品'!$L$4:$CA$32)),0)</f>
      </c>
      <c r="CK97" s="280">
        <f>IFERROR(SUMPRODUCT(('控温被PRO-S级品'!$B$2:$B$10=$B97)*('控温被PRO-S级品'!$E$1:$BE$1=CK$1)*('控温被PRO-S级品'!$E$2:$BE$10)),0)+IFERROR(SUMPRODUCT(('冬被-S级品'!$B$2:$B$10=$B97)*('冬被-S级品'!$E$1:$AW$1=CK$1)*('冬被-S级品'!$E$2:$AW$10)),0)+IFERROR(SUMPRODUCT(('白止-S级品'!$A$2:$A$26=$B97)*('白止-S级品'!$D$1:$AV$1=CK$1)*('白止-S级品'!$D$2:$AV$26)),0)+IFERROR(SUMPRODUCT(('乐容-S级品'!$A$4:$A$32=$B97)*('乐容-S级品'!$L$3:$CA$3=CK$1)*('乐容-S级品'!$L$4:$CA$32)),0)</f>
      </c>
      <c r="CL97" s="280">
        <f>IFERROR(SUMPRODUCT(('控温被PRO-S级品'!$B$2:$B$10=$B97)*('控温被PRO-S级品'!$E$1:$BE$1=CL$1)*('控温被PRO-S级品'!$E$2:$BE$10)),0)+IFERROR(SUMPRODUCT(('冬被-S级品'!$B$2:$B$10=$B97)*('冬被-S级品'!$E$1:$AW$1=CL$1)*('冬被-S级品'!$E$2:$AW$10)),0)+IFERROR(SUMPRODUCT(('白止-S级品'!$A$2:$A$26=$B97)*('白止-S级品'!$D$1:$AV$1=CL$1)*('白止-S级品'!$D$2:$AV$26)),0)+IFERROR(SUMPRODUCT(('乐容-S级品'!$A$4:$A$32=$B97)*('乐容-S级品'!$L$3:$CA$3=CL$1)*('乐容-S级品'!$L$4:$CA$32)),0)</f>
      </c>
      <c r="CM97" s="280">
        <f>IFERROR(SUMPRODUCT(('控温被PRO-S级品'!$B$2:$B$10=$B97)*('控温被PRO-S级品'!$E$1:$BE$1=CM$1)*('控温被PRO-S级品'!$E$2:$BE$10)),0)+IFERROR(SUMPRODUCT(('冬被-S级品'!$B$2:$B$10=$B97)*('冬被-S级品'!$E$1:$AW$1=CM$1)*('冬被-S级品'!$E$2:$AW$10)),0)+IFERROR(SUMPRODUCT(('白止-S级品'!$A$2:$A$26=$B97)*('白止-S级品'!$D$1:$AV$1=CM$1)*('白止-S级品'!$D$2:$AV$26)),0)+IFERROR(SUMPRODUCT(('乐容-S级品'!$A$4:$A$32=$B97)*('乐容-S级品'!$L$3:$CA$3=CM$1)*('乐容-S级品'!$L$4:$CA$32)),0)</f>
      </c>
      <c r="CN97" s="280">
        <f>IFERROR(SUMPRODUCT(('控温被PRO-S级品'!$B$2:$B$10=$B97)*('控温被PRO-S级品'!$E$1:$BE$1=CN$1)*('控温被PRO-S级品'!$E$2:$BE$10)),0)+IFERROR(SUMPRODUCT(('冬被-S级品'!$B$2:$B$10=$B97)*('冬被-S级品'!$E$1:$AW$1=CN$1)*('冬被-S级品'!$E$2:$AW$10)),0)+IFERROR(SUMPRODUCT(('白止-S级品'!$A$2:$A$26=$B97)*('白止-S级品'!$D$1:$AV$1=CN$1)*('白止-S级品'!$D$2:$AV$26)),0)+IFERROR(SUMPRODUCT(('乐容-S级品'!$A$4:$A$32=$B97)*('乐容-S级品'!$L$3:$CA$3=CN$1)*('乐容-S级品'!$L$4:$CA$32)),0)</f>
      </c>
      <c r="CO97" s="280">
        <f>IFERROR(SUMPRODUCT(('控温被PRO-S级品'!$B$2:$B$10=$B97)*('控温被PRO-S级品'!$E$1:$BE$1=CO$1)*('控温被PRO-S级品'!$E$2:$BE$10)),0)+IFERROR(SUMPRODUCT(('冬被-S级品'!$B$2:$B$10=$B97)*('冬被-S级品'!$E$1:$AW$1=CO$1)*('冬被-S级品'!$E$2:$AW$10)),0)+IFERROR(SUMPRODUCT(('白止-S级品'!$A$2:$A$26=$B97)*('白止-S级品'!$D$1:$AV$1=CO$1)*('白止-S级品'!$D$2:$AV$26)),0)+IFERROR(SUMPRODUCT(('乐容-S级品'!$A$4:$A$32=$B97)*('乐容-S级品'!$L$3:$CA$3=CO$1)*('乐容-S级品'!$L$4:$CA$32)),0)</f>
      </c>
      <c r="CP97" s="280">
        <f>IFERROR(SUMPRODUCT(('控温被PRO-S级品'!$B$2:$B$10=$B97)*('控温被PRO-S级品'!$E$1:$BE$1=CP$1)*('控温被PRO-S级品'!$E$2:$BE$10)),0)+IFERROR(SUMPRODUCT(('冬被-S级品'!$B$2:$B$10=$B97)*('冬被-S级品'!$E$1:$AW$1=CP$1)*('冬被-S级品'!$E$2:$AW$10)),0)+IFERROR(SUMPRODUCT(('白止-S级品'!$A$2:$A$26=$B97)*('白止-S级品'!$D$1:$AV$1=CP$1)*('白止-S级品'!$D$2:$AV$26)),0)+IFERROR(SUMPRODUCT(('乐容-S级品'!$A$4:$A$32=$B97)*('乐容-S级品'!$L$3:$CA$3=CP$1)*('乐容-S级品'!$L$4:$CA$32)),0)</f>
      </c>
      <c r="CQ97" s="280">
        <f>IFERROR(SUMPRODUCT(('控温被PRO-S级品'!$B$2:$B$10=$B97)*('控温被PRO-S级品'!$E$1:$BE$1=CQ$1)*('控温被PRO-S级品'!$E$2:$BE$10)),0)+IFERROR(SUMPRODUCT(('冬被-S级品'!$B$2:$B$10=$B97)*('冬被-S级品'!$E$1:$AW$1=CQ$1)*('冬被-S级品'!$E$2:$AW$10)),0)+IFERROR(SUMPRODUCT(('白止-S级品'!$A$2:$A$26=$B97)*('白止-S级品'!$D$1:$AV$1=CQ$1)*('白止-S级品'!$D$2:$AV$26)),0)+IFERROR(SUMPRODUCT(('乐容-S级品'!$A$4:$A$32=$B97)*('乐容-S级品'!$L$3:$CA$3=CQ$1)*('乐容-S级品'!$L$4:$CA$32)),0)</f>
      </c>
      <c r="CR97" s="280">
        <f>IFERROR(SUMPRODUCT(('控温被PRO-S级品'!$B$2:$B$10=$B97)*('控温被PRO-S级品'!$E$1:$BE$1=CR$1)*('控温被PRO-S级品'!$E$2:$BE$10)),0)+IFERROR(SUMPRODUCT(('冬被-S级品'!$B$2:$B$10=$B97)*('冬被-S级品'!$E$1:$AW$1=CR$1)*('冬被-S级品'!$E$2:$AW$10)),0)+IFERROR(SUMPRODUCT(('白止-S级品'!$A$2:$A$26=$B97)*('白止-S级品'!$D$1:$AV$1=CR$1)*('白止-S级品'!$D$2:$AV$26)),0)+IFERROR(SUMPRODUCT(('乐容-S级品'!$A$4:$A$32=$B97)*('乐容-S级品'!$L$3:$CA$3=CR$1)*('乐容-S级品'!$L$4:$CA$32)),0)</f>
      </c>
      <c r="CS97" s="280">
        <f>IFERROR(SUMPRODUCT(('控温被PRO-S级品'!$B$2:$B$10=$B97)*('控温被PRO-S级品'!$E$1:$BE$1=CS$1)*('控温被PRO-S级品'!$E$2:$BE$10)),0)+IFERROR(SUMPRODUCT(('冬被-S级品'!$B$2:$B$10=$B97)*('冬被-S级品'!$E$1:$AW$1=CS$1)*('冬被-S级品'!$E$2:$AW$10)),0)+IFERROR(SUMPRODUCT(('白止-S级品'!$A$2:$A$26=$B97)*('白止-S级品'!$D$1:$AV$1=CS$1)*('白止-S级品'!$D$2:$AV$26)),0)+IFERROR(SUMPRODUCT(('乐容-S级品'!$A$4:$A$32=$B97)*('乐容-S级品'!$L$3:$CA$3=CS$1)*('乐容-S级品'!$L$4:$CA$32)),0)</f>
      </c>
      <c r="CT97" s="280">
        <f>IFERROR(SUMPRODUCT(('控温被PRO-S级品'!$B$2:$B$10=$B97)*('控温被PRO-S级品'!$E$1:$BE$1=CT$1)*('控温被PRO-S级品'!$E$2:$BE$10)),0)+IFERROR(SUMPRODUCT(('冬被-S级品'!$B$2:$B$10=$B97)*('冬被-S级品'!$E$1:$AW$1=CT$1)*('冬被-S级品'!$E$2:$AW$10)),0)+IFERROR(SUMPRODUCT(('白止-S级品'!$A$2:$A$26=$B97)*('白止-S级品'!$D$1:$AV$1=CT$1)*('白止-S级品'!$D$2:$AV$26)),0)+IFERROR(SUMPRODUCT(('乐容-S级品'!$A$4:$A$32=$B97)*('乐容-S级品'!$L$3:$CA$3=CT$1)*('乐容-S级品'!$L$4:$CA$32)),0)</f>
      </c>
      <c r="CU97" s="280">
        <f>IFERROR(SUMPRODUCT(('控温被PRO-S级品'!$B$2:$B$10=$B97)*('控温被PRO-S级品'!$E$1:$BE$1=CU$1)*('控温被PRO-S级品'!$E$2:$BE$10)),0)+IFERROR(SUMPRODUCT(('冬被-S级品'!$B$2:$B$10=$B97)*('冬被-S级品'!$E$1:$AW$1=CU$1)*('冬被-S级品'!$E$2:$AW$10)),0)+IFERROR(SUMPRODUCT(('白止-S级品'!$A$2:$A$26=$B97)*('白止-S级品'!$D$1:$AV$1=CU$1)*('白止-S级品'!$D$2:$AV$26)),0)+IFERROR(SUMPRODUCT(('乐容-S级品'!$A$4:$A$32=$B97)*('乐容-S级品'!$L$3:$CA$3=CU$1)*('乐容-S级品'!$L$4:$CA$32)),0)</f>
      </c>
      <c r="CV97" s="280">
        <f>IFERROR(SUMPRODUCT(('控温被PRO-S级品'!$B$2:$B$10=$B97)*('控温被PRO-S级品'!$E$1:$BE$1=CV$1)*('控温被PRO-S级品'!$E$2:$BE$10)),0)+IFERROR(SUMPRODUCT(('冬被-S级品'!$B$2:$B$10=$B97)*('冬被-S级品'!$E$1:$AW$1=CV$1)*('冬被-S级品'!$E$2:$AW$10)),0)+IFERROR(SUMPRODUCT(('白止-S级品'!$A$2:$A$26=$B97)*('白止-S级品'!$D$1:$AV$1=CV$1)*('白止-S级品'!$D$2:$AV$26)),0)+IFERROR(SUMPRODUCT(('乐容-S级品'!$A$4:$A$32=$B97)*('乐容-S级品'!$L$3:$CA$3=CV$1)*('乐容-S级品'!$L$4:$CA$32)),0)</f>
      </c>
      <c r="CW97" s="280">
        <f>IFERROR(SUMPRODUCT(('控温被PRO-S级品'!$B$2:$B$10=$B97)*('控温被PRO-S级品'!$E$1:$BE$1=CW$1)*('控温被PRO-S级品'!$E$2:$BE$10)),0)+IFERROR(SUMPRODUCT(('冬被-S级品'!$B$2:$B$10=$B97)*('冬被-S级品'!$E$1:$AW$1=CW$1)*('冬被-S级品'!$E$2:$AW$10)),0)+IFERROR(SUMPRODUCT(('白止-S级品'!$A$2:$A$26=$B97)*('白止-S级品'!$D$1:$AV$1=CW$1)*('白止-S级品'!$D$2:$AV$26)),0)+IFERROR(SUMPRODUCT(('乐容-S级品'!$A$4:$A$32=$B97)*('乐容-S级品'!$L$3:$CA$3=CW$1)*('乐容-S级品'!$L$4:$CA$32)),0)</f>
      </c>
      <c r="CX97" s="280">
        <f>IFERROR(SUMPRODUCT(('控温被PRO-S级品'!$B$2:$B$10=$B97)*('控温被PRO-S级品'!$E$1:$BE$1=CX$1)*('控温被PRO-S级品'!$E$2:$BE$10)),0)+IFERROR(SUMPRODUCT(('冬被-S级品'!$B$2:$B$10=$B97)*('冬被-S级品'!$E$1:$AW$1=CX$1)*('冬被-S级品'!$E$2:$AW$10)),0)+IFERROR(SUMPRODUCT(('白止-S级品'!$A$2:$A$26=$B97)*('白止-S级品'!$D$1:$AV$1=CX$1)*('白止-S级品'!$D$2:$AV$26)),0)+IFERROR(SUMPRODUCT(('乐容-S级品'!$A$4:$A$32=$B97)*('乐容-S级品'!$L$3:$CA$3=CX$1)*('乐容-S级品'!$L$4:$CA$32)),0)</f>
      </c>
      <c r="CY97" s="280">
        <f>IFERROR(SUMPRODUCT(('控温被PRO-S级品'!$B$2:$B$10=$B97)*('控温被PRO-S级品'!$E$1:$BE$1=CY$1)*('控温被PRO-S级品'!$E$2:$BE$10)),0)+IFERROR(SUMPRODUCT(('冬被-S级品'!$B$2:$B$10=$B97)*('冬被-S级品'!$E$1:$AW$1=CY$1)*('冬被-S级品'!$E$2:$AW$10)),0)+IFERROR(SUMPRODUCT(('白止-S级品'!$A$2:$A$26=$B97)*('白止-S级品'!$D$1:$AV$1=CY$1)*('白止-S级品'!$D$2:$AV$26)),0)+IFERROR(SUMPRODUCT(('乐容-S级品'!$A$4:$A$32=$B97)*('乐容-S级品'!$L$3:$CA$3=CY$1)*('乐容-S级品'!$L$4:$CA$32)),0)</f>
      </c>
      <c r="CZ97" s="280">
        <f>IFERROR(SUMPRODUCT(('控温被PRO-S级品'!$B$2:$B$10=$B97)*('控温被PRO-S级品'!$E$1:$BE$1=CZ$1)*('控温被PRO-S级品'!$E$2:$BE$10)),0)+IFERROR(SUMPRODUCT(('冬被-S级品'!$B$2:$B$10=$B97)*('冬被-S级品'!$E$1:$AW$1=CZ$1)*('冬被-S级品'!$E$2:$AW$10)),0)+IFERROR(SUMPRODUCT(('白止-S级品'!$A$2:$A$26=$B97)*('白止-S级品'!$D$1:$AV$1=CZ$1)*('白止-S级品'!$D$2:$AV$26)),0)+IFERROR(SUMPRODUCT(('乐容-S级品'!$A$4:$A$32=$B97)*('乐容-S级品'!$L$3:$CA$3=CZ$1)*('乐容-S级品'!$L$4:$CA$32)),0)</f>
      </c>
      <c r="DA97" s="280">
        <f>IFERROR(SUMPRODUCT(('控温被PRO-S级品'!$B$2:$B$10=$B97)*('控温被PRO-S级品'!$E$1:$BE$1=DA$1)*('控温被PRO-S级品'!$E$2:$BE$10)),0)+IFERROR(SUMPRODUCT(('冬被-S级品'!$B$2:$B$10=$B97)*('冬被-S级品'!$E$1:$AW$1=DA$1)*('冬被-S级品'!$E$2:$AW$10)),0)+IFERROR(SUMPRODUCT(('白止-S级品'!$A$2:$A$26=$B97)*('白止-S级品'!$D$1:$AV$1=DA$1)*('白止-S级品'!$D$2:$AV$26)),0)+IFERROR(SUMPRODUCT(('乐容-S级品'!$A$4:$A$32=$B97)*('乐容-S级品'!$L$3:$CA$3=DA$1)*('乐容-S级品'!$L$4:$CA$32)),0)</f>
      </c>
      <c r="DB97" s="280">
        <f>IFERROR(SUMPRODUCT(('控温被PRO-S级品'!$B$2:$B$10=$B97)*('控温被PRO-S级品'!$E$1:$BE$1=DB$1)*('控温被PRO-S级品'!$E$2:$BE$10)),0)+IFERROR(SUMPRODUCT(('冬被-S级品'!$B$2:$B$10=$B97)*('冬被-S级品'!$E$1:$AW$1=DB$1)*('冬被-S级品'!$E$2:$AW$10)),0)+IFERROR(SUMPRODUCT(('白止-S级品'!$A$2:$A$26=$B97)*('白止-S级品'!$D$1:$AV$1=DB$1)*('白止-S级品'!$D$2:$AV$26)),0)+IFERROR(SUMPRODUCT(('乐容-S级品'!$A$4:$A$32=$B97)*('乐容-S级品'!$L$3:$CA$3=DB$1)*('乐容-S级品'!$L$4:$CA$32)),0)</f>
      </c>
      <c r="DC97" s="280">
        <f>IFERROR(SUMPRODUCT(('控温被PRO-S级品'!$B$2:$B$10=$B97)*('控温被PRO-S级品'!$E$1:$BE$1=DC$1)*('控温被PRO-S级品'!$E$2:$BE$10)),0)+IFERROR(SUMPRODUCT(('冬被-S级品'!$B$2:$B$10=$B97)*('冬被-S级品'!$E$1:$AW$1=DC$1)*('冬被-S级品'!$E$2:$AW$10)),0)+IFERROR(SUMPRODUCT(('白止-S级品'!$A$2:$A$26=$B97)*('白止-S级品'!$D$1:$AV$1=DC$1)*('白止-S级品'!$D$2:$AV$26)),0)+IFERROR(SUMPRODUCT(('乐容-S级品'!$A$4:$A$32=$B97)*('乐容-S级品'!$L$3:$CA$3=DC$1)*('乐容-S级品'!$L$4:$CA$32)),0)</f>
      </c>
      <c r="DD97" s="280">
        <f>IFERROR(SUMPRODUCT(('控温被PRO-S级品'!$B$2:$B$10=$B97)*('控温被PRO-S级品'!$E$1:$BE$1=DD$1)*('控温被PRO-S级品'!$E$2:$BE$10)),0)+IFERROR(SUMPRODUCT(('冬被-S级品'!$B$2:$B$10=$B97)*('冬被-S级品'!$E$1:$AW$1=DD$1)*('冬被-S级品'!$E$2:$AW$10)),0)+IFERROR(SUMPRODUCT(('白止-S级品'!$A$2:$A$26=$B97)*('白止-S级品'!$D$1:$AV$1=DD$1)*('白止-S级品'!$D$2:$AV$26)),0)+IFERROR(SUMPRODUCT(('乐容-S级品'!$A$4:$A$32=$B97)*('乐容-S级品'!$L$3:$CA$3=DD$1)*('乐容-S级品'!$L$4:$CA$32)),0)</f>
      </c>
      <c r="DE97" s="280">
        <f>IFERROR(SUMPRODUCT(('控温被PRO-S级品'!$B$2:$B$10=$B97)*('控温被PRO-S级品'!$E$1:$BE$1=DE$1)*('控温被PRO-S级品'!$E$2:$BE$10)),0)+IFERROR(SUMPRODUCT(('冬被-S级品'!$B$2:$B$10=$B97)*('冬被-S级品'!$E$1:$AW$1=DE$1)*('冬被-S级品'!$E$2:$AW$10)),0)+IFERROR(SUMPRODUCT(('白止-S级品'!$A$2:$A$26=$B97)*('白止-S级品'!$D$1:$AV$1=DE$1)*('白止-S级品'!$D$2:$AV$26)),0)+IFERROR(SUMPRODUCT(('乐容-S级品'!$A$4:$A$32=$B97)*('乐容-S级品'!$L$3:$CA$3=DE$1)*('乐容-S级品'!$L$4:$CA$32)),0)</f>
      </c>
      <c r="DF97" s="280">
        <f>IFERROR(SUMPRODUCT(('控温被PRO-S级品'!$B$2:$B$10=$B97)*('控温被PRO-S级品'!$E$1:$BE$1=DF$1)*('控温被PRO-S级品'!$E$2:$BE$10)),0)+IFERROR(SUMPRODUCT(('冬被-S级品'!$B$2:$B$10=$B97)*('冬被-S级品'!$E$1:$AW$1=DF$1)*('冬被-S级品'!$E$2:$AW$10)),0)+IFERROR(SUMPRODUCT(('白止-S级品'!$A$2:$A$26=$B97)*('白止-S级品'!$D$1:$AV$1=DF$1)*('白止-S级品'!$D$2:$AV$26)),0)+IFERROR(SUMPRODUCT(('乐容-S级品'!$A$4:$A$32=$B97)*('乐容-S级品'!$L$3:$CA$3=DF$1)*('乐容-S级品'!$L$4:$CA$32)),0)</f>
      </c>
      <c r="DG97" s="280">
        <f>IFERROR(SUMPRODUCT(('控温被PRO-S级品'!$B$2:$B$10=$B97)*('控温被PRO-S级品'!$E$1:$BE$1=DG$1)*('控温被PRO-S级品'!$E$2:$BE$10)),0)+IFERROR(SUMPRODUCT(('冬被-S级品'!$B$2:$B$10=$B97)*('冬被-S级品'!$E$1:$AW$1=DG$1)*('冬被-S级品'!$E$2:$AW$10)),0)+IFERROR(SUMPRODUCT(('白止-S级品'!$A$2:$A$26=$B97)*('白止-S级品'!$D$1:$AV$1=DG$1)*('白止-S级品'!$D$2:$AV$26)),0)+IFERROR(SUMPRODUCT(('乐容-S级品'!$A$4:$A$32=$B97)*('乐容-S级品'!$L$3:$CA$3=DG$1)*('乐容-S级品'!$L$4:$CA$32)),0)</f>
      </c>
      <c r="DH97" s="280">
        <f>IFERROR(SUMPRODUCT(('控温被PRO-S级品'!$B$2:$B$10=$B97)*('控温被PRO-S级品'!$E$1:$BE$1=DH$1)*('控温被PRO-S级品'!$E$2:$BE$10)),0)+IFERROR(SUMPRODUCT(('冬被-S级品'!$B$2:$B$10=$B97)*('冬被-S级品'!$E$1:$AW$1=DH$1)*('冬被-S级品'!$E$2:$AW$10)),0)+IFERROR(SUMPRODUCT(('白止-S级品'!$A$2:$A$26=$B97)*('白止-S级品'!$D$1:$AV$1=DH$1)*('白止-S级品'!$D$2:$AV$26)),0)+IFERROR(SUMPRODUCT(('乐容-S级品'!$A$4:$A$32=$B97)*('乐容-S级品'!$L$3:$CA$3=DH$1)*('乐容-S级品'!$L$4:$CA$32)),0)</f>
      </c>
      <c r="DI97" s="280">
        <f>IFERROR(SUMPRODUCT(('控温被PRO-S级品'!$B$2:$B$10=$B97)*('控温被PRO-S级品'!$E$1:$BE$1=DI$1)*('控温被PRO-S级品'!$E$2:$BE$10)),0)+IFERROR(SUMPRODUCT(('冬被-S级品'!$B$2:$B$10=$B97)*('冬被-S级品'!$E$1:$AW$1=DI$1)*('冬被-S级品'!$E$2:$AW$10)),0)+IFERROR(SUMPRODUCT(('白止-S级品'!$A$2:$A$26=$B97)*('白止-S级品'!$D$1:$AV$1=DI$1)*('白止-S级品'!$D$2:$AV$26)),0)+IFERROR(SUMPRODUCT(('乐容-S级品'!$A$4:$A$32=$B97)*('乐容-S级品'!$L$3:$CA$3=DI$1)*('乐容-S级品'!$L$4:$CA$32)),0)</f>
      </c>
      <c r="DJ97" s="280">
        <f>IFERROR(SUMPRODUCT(('控温被PRO-S级品'!$B$2:$B$10=$B97)*('控温被PRO-S级品'!$E$1:$BE$1=DJ$1)*('控温被PRO-S级品'!$E$2:$BE$10)),0)+IFERROR(SUMPRODUCT(('冬被-S级品'!$B$2:$B$10=$B97)*('冬被-S级品'!$E$1:$AW$1=DJ$1)*('冬被-S级品'!$E$2:$AW$10)),0)+IFERROR(SUMPRODUCT(('白止-S级品'!$A$2:$A$26=$B97)*('白止-S级品'!$D$1:$AV$1=DJ$1)*('白止-S级品'!$D$2:$AV$26)),0)+IFERROR(SUMPRODUCT(('乐容-S级品'!$A$4:$A$32=$B97)*('乐容-S级品'!$L$3:$CA$3=DJ$1)*('乐容-S级品'!$L$4:$CA$32)),0)</f>
      </c>
      <c r="DK97" s="280"/>
      <c r="DL97" s="280"/>
      <c r="DM97" s="280"/>
      <c r="DN97" s="280"/>
      <c r="DO97" s="280"/>
      <c r="DP97" s="280"/>
      <c r="DQ97" s="280"/>
      <c r="DR97" s="280"/>
      <c r="DS97" s="280"/>
      <c r="DT97" s="280"/>
      <c r="DU97" s="280"/>
      <c r="DV97" s="280"/>
      <c r="DW97" s="280">
        <f>VLOOKUP(B97,'系统编码规格'!A:C,3,FALSE)</f>
      </c>
      <c r="DX97" s="280"/>
      <c r="DY97" s="280"/>
      <c r="DZ97" s="280"/>
      <c r="EA97" s="280"/>
      <c r="EB97" s="280"/>
      <c r="EC97" s="280"/>
      <c r="ED97" s="280"/>
      <c r="EE97" s="280"/>
      <c r="EF97" s="280"/>
      <c r="EG97" s="280"/>
      <c r="EH97" s="280"/>
      <c r="EI97" s="280"/>
      <c r="EJ97" s="280"/>
      <c r="EK97" s="280"/>
      <c r="EL97" s="280"/>
      <c r="EM97" s="280"/>
      <c r="EN97" s="280"/>
      <c r="EO97" s="280"/>
      <c r="EP97" s="280"/>
      <c r="EQ97" s="280"/>
      <c r="ER97" s="280"/>
      <c r="ES97" s="280"/>
      <c r="ET97" s="280"/>
      <c r="EU97" s="280"/>
      <c r="EV97" s="280"/>
      <c r="EW97" s="280"/>
      <c r="EX97" s="280"/>
      <c r="EY97" s="280"/>
      <c r="EZ97" s="280"/>
      <c r="FA97" s="280"/>
      <c r="FB97" s="280"/>
      <c r="FC97" s="280"/>
      <c r="FD97" s="280"/>
      <c r="FE97" s="280"/>
      <c r="FF97" s="280"/>
      <c r="FG97" s="280"/>
      <c r="FH97" s="280"/>
      <c r="FI97" s="280"/>
      <c r="FJ97" s="280"/>
      <c r="FK97" s="280"/>
      <c r="FL97" s="280"/>
      <c r="FM97" s="280"/>
      <c r="FN97" s="280"/>
      <c r="FO97" s="280"/>
      <c r="FP97" s="280"/>
      <c r="FQ97" s="280"/>
      <c r="FR97" s="280"/>
      <c r="FS97" s="280"/>
      <c r="FT97" s="280"/>
      <c r="FU97" s="280"/>
      <c r="FV97" s="280"/>
      <c r="FW97" s="280"/>
      <c r="FX97" s="280"/>
      <c r="FY97" s="280"/>
      <c r="FZ97" s="280"/>
      <c r="GA97" s="280"/>
      <c r="GB97" s="280"/>
      <c r="GC97" s="280"/>
      <c r="GD97" s="280"/>
      <c r="GE97" s="280"/>
      <c r="GF97" s="280"/>
      <c r="GG97" s="280"/>
      <c r="GH97" s="280"/>
      <c r="GI97" s="280"/>
      <c r="GJ97" s="280"/>
      <c r="GK97" s="280"/>
      <c r="GL97" s="280"/>
      <c r="GM97" s="280"/>
      <c r="GN97" s="280"/>
      <c r="GO97" s="280"/>
      <c r="GP97" s="280"/>
      <c r="GQ97" s="280"/>
      <c r="GR97" s="280"/>
      <c r="GS97" s="280"/>
      <c r="GT97" s="280"/>
      <c r="GU97" s="280"/>
      <c r="GV97" s="280"/>
    </row>
    <row r="98">
      <c r="A98" s="309" t="str">
        <v>乐容</v>
      </c>
      <c r="B98" s="310" t="str">
        <v>12800026100123373</v>
      </c>
      <c r="C98" s="309" t="str">
        <v>亚朵星球 纯色全棉四件套 新色</v>
      </c>
      <c r="D98" s="309" t="str">
        <v>生椰姜茶/1.8m-床单款</v>
      </c>
      <c r="E98">
        <f>SUM(F98:GX98)</f>
      </c>
      <c r="F98" s="280">
        <f>IFERROR(SUMPRODUCT(('控温被PRO-S级品'!$B$2:$B$10=$B98)*('控温被PRO-S级品'!$E$1:$BE$1=F$1)*('控温被PRO-S级品'!$E$2:$BE$10)),0)+IFERROR(SUMPRODUCT(('冬被-S级品'!$B$2:$B$10=$B98)*('冬被-S级品'!$E$1:$AW$1=F$1)*('冬被-S级品'!$E$2:$AW$10)),0)+IFERROR(SUMPRODUCT(('白止-S级品'!$A$2:$A$26=$B98)*('白止-S级品'!$D$1:$AV$1=F$1)*('白止-S级品'!$D$2:$AV$26)),0)+IFERROR(SUMPRODUCT(('乐容-S级品'!$A$4:$A$32=$B98)*('乐容-S级品'!$L$3:$CA$3=F$1)*('乐容-S级品'!$L$4:$CA$32)),0)</f>
      </c>
      <c r="G98" s="280">
        <f>IFERROR(SUMPRODUCT(('控温被PRO-S级品'!$B$2:$B$10=$B98)*('控温被PRO-S级品'!$E$1:$BE$1=G$1)*('控温被PRO-S级品'!$E$2:$BE$10)),0)+IFERROR(SUMPRODUCT(('冬被-S级品'!$B$2:$B$10=$B98)*('冬被-S级品'!$E$1:$AW$1=G$1)*('冬被-S级品'!$E$2:$AW$10)),0)+IFERROR(SUMPRODUCT(('白止-S级品'!$A$2:$A$26=$B98)*('白止-S级品'!$D$1:$AV$1=G$1)*('白止-S级品'!$D$2:$AV$26)),0)+IFERROR(SUMPRODUCT(('乐容-S级品'!$A$4:$A$32=$B98)*('乐容-S级品'!$L$3:$CA$3=G$1)*('乐容-S级品'!$L$4:$CA$32)),0)</f>
      </c>
      <c r="H98" s="280">
        <f>IFERROR(SUMPRODUCT(('控温被PRO-S级品'!$B$2:$B$10=$B98)*('控温被PRO-S级品'!$E$1:$BE$1=H$1)*('控温被PRO-S级品'!$E$2:$BE$10)),0)+IFERROR(SUMPRODUCT(('冬被-S级品'!$B$2:$B$10=$B98)*('冬被-S级品'!$E$1:$AW$1=H$1)*('冬被-S级品'!$E$2:$AW$10)),0)+IFERROR(SUMPRODUCT(('白止-S级品'!$A$2:$A$26=$B98)*('白止-S级品'!$D$1:$AV$1=H$1)*('白止-S级品'!$D$2:$AV$26)),0)+IFERROR(SUMPRODUCT(('乐容-S级品'!$A$4:$A$32=$B98)*('乐容-S级品'!$L$3:$CA$3=H$1)*('乐容-S级品'!$L$4:$CA$32)),0)</f>
      </c>
      <c r="I98" s="280">
        <f>IFERROR(SUMPRODUCT(('控温被PRO-S级品'!$B$2:$B$10=$B98)*('控温被PRO-S级品'!$E$1:$BE$1=I$1)*('控温被PRO-S级品'!$E$2:$BE$10)),0)+IFERROR(SUMPRODUCT(('冬被-S级品'!$B$2:$B$10=$B98)*('冬被-S级品'!$E$1:$AW$1=I$1)*('冬被-S级品'!$E$2:$AW$10)),0)+IFERROR(SUMPRODUCT(('白止-S级品'!$A$2:$A$26=$B98)*('白止-S级品'!$D$1:$AV$1=I$1)*('白止-S级品'!$D$2:$AV$26)),0)+IFERROR(SUMPRODUCT(('乐容-S级品'!$A$4:$A$32=$B98)*('乐容-S级品'!$L$3:$CA$3=I$1)*('乐容-S级品'!$L$4:$CA$32)),0)</f>
      </c>
      <c r="J98" s="280">
        <f>IFERROR(SUMPRODUCT(('控温被PRO-S级品'!$B$2:$B$10=$B98)*('控温被PRO-S级品'!$E$1:$BE$1=J$1)*('控温被PRO-S级品'!$E$2:$BE$10)),0)+IFERROR(SUMPRODUCT(('冬被-S级品'!$B$2:$B$10=$B98)*('冬被-S级品'!$E$1:$AW$1=J$1)*('冬被-S级品'!$E$2:$AW$10)),0)+IFERROR(SUMPRODUCT(('白止-S级品'!$A$2:$A$26=$B98)*('白止-S级品'!$D$1:$AV$1=J$1)*('白止-S级品'!$D$2:$AV$26)),0)+IFERROR(SUMPRODUCT(('乐容-S级品'!$A$4:$A$32=$B98)*('乐容-S级品'!$L$3:$CA$3=J$1)*('乐容-S级品'!$L$4:$CA$32)),0)</f>
      </c>
      <c r="K98" s="280">
        <f>IFERROR(SUMPRODUCT(('控温被PRO-S级品'!$B$2:$B$10=$B98)*('控温被PRO-S级品'!$E$1:$BE$1=K$1)*('控温被PRO-S级品'!$E$2:$BE$10)),0)+IFERROR(SUMPRODUCT(('冬被-S级品'!$B$2:$B$10=$B98)*('冬被-S级品'!$E$1:$AW$1=K$1)*('冬被-S级品'!$E$2:$AW$10)),0)+IFERROR(SUMPRODUCT(('白止-S级品'!$A$2:$A$26=$B98)*('白止-S级品'!$D$1:$AV$1=K$1)*('白止-S级品'!$D$2:$AV$26)),0)+IFERROR(SUMPRODUCT(('乐容-S级品'!$A$4:$A$32=$B98)*('乐容-S级品'!$L$3:$CA$3=K$1)*('乐容-S级品'!$L$4:$CA$32)),0)</f>
      </c>
      <c r="L98" s="280">
        <f>IFERROR(SUMPRODUCT(('控温被PRO-S级品'!$B$2:$B$10=$B98)*('控温被PRO-S级品'!$E$1:$BE$1=L$1)*('控温被PRO-S级品'!$E$2:$BE$10)),0)+IFERROR(SUMPRODUCT(('冬被-S级品'!$B$2:$B$10=$B98)*('冬被-S级品'!$E$1:$AW$1=L$1)*('冬被-S级品'!$E$2:$AW$10)),0)+IFERROR(SUMPRODUCT(('白止-S级品'!$A$2:$A$26=$B98)*('白止-S级品'!$D$1:$AV$1=L$1)*('白止-S级品'!$D$2:$AV$26)),0)+IFERROR(SUMPRODUCT(('乐容-S级品'!$A$4:$A$32=$B98)*('乐容-S级品'!$L$3:$CA$3=L$1)*('乐容-S级品'!$L$4:$CA$32)),0)</f>
      </c>
      <c r="M98" s="280">
        <f>IFERROR(SUMPRODUCT(('控温被PRO-S级品'!$B$2:$B$10=$B98)*('控温被PRO-S级品'!$E$1:$BE$1=M$1)*('控温被PRO-S级品'!$E$2:$BE$10)),0)+IFERROR(SUMPRODUCT(('冬被-S级品'!$B$2:$B$10=$B98)*('冬被-S级品'!$E$1:$AW$1=M$1)*('冬被-S级品'!$E$2:$AW$10)),0)+IFERROR(SUMPRODUCT(('白止-S级品'!$A$2:$A$26=$B98)*('白止-S级品'!$D$1:$AV$1=M$1)*('白止-S级品'!$D$2:$AV$26)),0)+IFERROR(SUMPRODUCT(('乐容-S级品'!$A$4:$A$32=$B98)*('乐容-S级品'!$L$3:$CA$3=M$1)*('乐容-S级品'!$L$4:$CA$32)),0)</f>
      </c>
      <c r="N98" s="280">
        <f>IFERROR(SUMPRODUCT(('控温被PRO-S级品'!$B$2:$B$10=$B98)*('控温被PRO-S级品'!$E$1:$BE$1=N$1)*('控温被PRO-S级品'!$E$2:$BE$10)),0)+IFERROR(SUMPRODUCT(('冬被-S级品'!$B$2:$B$10=$B98)*('冬被-S级品'!$E$1:$AW$1=N$1)*('冬被-S级品'!$E$2:$AW$10)),0)+IFERROR(SUMPRODUCT(('白止-S级品'!$A$2:$A$26=$B98)*('白止-S级品'!$D$1:$AV$1=N$1)*('白止-S级品'!$D$2:$AV$26)),0)+IFERROR(SUMPRODUCT(('乐容-S级品'!$A$4:$A$32=$B98)*('乐容-S级品'!$L$3:$CA$3=N$1)*('乐容-S级品'!$L$4:$CA$32)),0)</f>
      </c>
      <c r="O98" s="280">
        <f>IFERROR(SUMPRODUCT(('控温被PRO-S级品'!$B$2:$B$10=$B98)*('控温被PRO-S级品'!$E$1:$BE$1=O$1)*('控温被PRO-S级品'!$E$2:$BE$10)),0)+IFERROR(SUMPRODUCT(('冬被-S级品'!$B$2:$B$10=$B98)*('冬被-S级品'!$E$1:$AW$1=O$1)*('冬被-S级品'!$E$2:$AW$10)),0)+IFERROR(SUMPRODUCT(('白止-S级品'!$A$2:$A$26=$B98)*('白止-S级品'!$D$1:$AV$1=O$1)*('白止-S级品'!$D$2:$AV$26)),0)+IFERROR(SUMPRODUCT(('乐容-S级品'!$A$4:$A$32=$B98)*('乐容-S级品'!$L$3:$CA$3=O$1)*('乐容-S级品'!$L$4:$CA$32)),0)</f>
      </c>
      <c r="P98" s="280">
        <f>IFERROR(SUMPRODUCT(('控温被PRO-S级品'!$B$2:$B$10=$B98)*('控温被PRO-S级品'!$E$1:$BE$1=P$1)*('控温被PRO-S级品'!$E$2:$BE$10)),0)+IFERROR(SUMPRODUCT(('冬被-S级品'!$B$2:$B$10=$B98)*('冬被-S级品'!$E$1:$AW$1=P$1)*('冬被-S级品'!$E$2:$AW$10)),0)+IFERROR(SUMPRODUCT(('白止-S级品'!$A$2:$A$26=$B98)*('白止-S级品'!$D$1:$AV$1=P$1)*('白止-S级品'!$D$2:$AV$26)),0)+IFERROR(SUMPRODUCT(('乐容-S级品'!$A$4:$A$32=$B98)*('乐容-S级品'!$L$3:$CA$3=P$1)*('乐容-S级品'!$L$4:$CA$32)),0)</f>
      </c>
      <c r="Q98" s="280">
        <f>IFERROR(SUMPRODUCT(('控温被PRO-S级品'!$B$2:$B$10=$B98)*('控温被PRO-S级品'!$E$1:$BE$1=Q$1)*('控温被PRO-S级品'!$E$2:$BE$10)),0)+IFERROR(SUMPRODUCT(('冬被-S级品'!$B$2:$B$10=$B98)*('冬被-S级品'!$E$1:$AW$1=Q$1)*('冬被-S级品'!$E$2:$AW$10)),0)+IFERROR(SUMPRODUCT(('白止-S级品'!$A$2:$A$26=$B98)*('白止-S级品'!$D$1:$AV$1=Q$1)*('白止-S级品'!$D$2:$AV$26)),0)+IFERROR(SUMPRODUCT(('乐容-S级品'!$A$4:$A$32=$B98)*('乐容-S级品'!$L$3:$CA$3=Q$1)*('乐容-S级品'!$L$4:$CA$32)),0)</f>
      </c>
      <c r="R98" s="280">
        <f>IFERROR(SUMPRODUCT(('控温被PRO-S级品'!$B$2:$B$10=$B98)*('控温被PRO-S级品'!$E$1:$BE$1=R$1)*('控温被PRO-S级品'!$E$2:$BE$10)),0)+IFERROR(SUMPRODUCT(('冬被-S级品'!$B$2:$B$10=$B98)*('冬被-S级品'!$E$1:$AW$1=R$1)*('冬被-S级品'!$E$2:$AW$10)),0)+IFERROR(SUMPRODUCT(('白止-S级品'!$A$2:$A$26=$B98)*('白止-S级品'!$D$1:$AV$1=R$1)*('白止-S级品'!$D$2:$AV$26)),0)+IFERROR(SUMPRODUCT(('乐容-S级品'!$A$4:$A$32=$B98)*('乐容-S级品'!$L$3:$CA$3=R$1)*('乐容-S级品'!$L$4:$CA$32)),0)</f>
      </c>
      <c r="S98" s="280">
        <f>IFERROR(SUMPRODUCT(('控温被PRO-S级品'!$B$2:$B$10=$B98)*('控温被PRO-S级品'!$E$1:$BE$1=S$1)*('控温被PRO-S级品'!$E$2:$BE$10)),0)+IFERROR(SUMPRODUCT(('冬被-S级品'!$B$2:$B$10=$B98)*('冬被-S级品'!$E$1:$AW$1=S$1)*('冬被-S级品'!$E$2:$AW$10)),0)+IFERROR(SUMPRODUCT(('白止-S级品'!$A$2:$A$26=$B98)*('白止-S级品'!$D$1:$AV$1=S$1)*('白止-S级品'!$D$2:$AV$26)),0)+IFERROR(SUMPRODUCT(('乐容-S级品'!$A$4:$A$32=$B98)*('乐容-S级品'!$L$3:$CA$3=S$1)*('乐容-S级品'!$L$4:$CA$32)),0)</f>
      </c>
      <c r="T98" s="280">
        <f>IFERROR(SUMPRODUCT(('控温被PRO-S级品'!$B$2:$B$10=$B98)*('控温被PRO-S级品'!$E$1:$BE$1=T$1)*('控温被PRO-S级品'!$E$2:$BE$10)),0)+IFERROR(SUMPRODUCT(('冬被-S级品'!$B$2:$B$10=$B98)*('冬被-S级品'!$E$1:$AW$1=T$1)*('冬被-S级品'!$E$2:$AW$10)),0)+IFERROR(SUMPRODUCT(('白止-S级品'!$A$2:$A$26=$B98)*('白止-S级品'!$D$1:$AV$1=T$1)*('白止-S级品'!$D$2:$AV$26)),0)+IFERROR(SUMPRODUCT(('乐容-S级品'!$A$4:$A$32=$B98)*('乐容-S级品'!$L$3:$CA$3=T$1)*('乐容-S级品'!$L$4:$CA$32)),0)</f>
      </c>
      <c r="U98" s="280">
        <f>IFERROR(SUMPRODUCT(('控温被PRO-S级品'!$B$2:$B$10=$B98)*('控温被PRO-S级品'!$E$1:$BE$1=U$1)*('控温被PRO-S级品'!$E$2:$BE$10)),0)+IFERROR(SUMPRODUCT(('冬被-S级品'!$B$2:$B$10=$B98)*('冬被-S级品'!$E$1:$AW$1=U$1)*('冬被-S级品'!$E$2:$AW$10)),0)+IFERROR(SUMPRODUCT(('白止-S级品'!$A$2:$A$26=$B98)*('白止-S级品'!$D$1:$AV$1=U$1)*('白止-S级品'!$D$2:$AV$26)),0)+IFERROR(SUMPRODUCT(('乐容-S级品'!$A$4:$A$32=$B98)*('乐容-S级品'!$L$3:$CA$3=U$1)*('乐容-S级品'!$L$4:$CA$32)),0)</f>
      </c>
      <c r="V98" s="280">
        <f>IFERROR(SUMPRODUCT(('控温被PRO-S级品'!$B$2:$B$10=$B98)*('控温被PRO-S级品'!$E$1:$BE$1=V$1)*('控温被PRO-S级品'!$E$2:$BE$10)),0)+IFERROR(SUMPRODUCT(('冬被-S级品'!$B$2:$B$10=$B98)*('冬被-S级品'!$E$1:$AW$1=V$1)*('冬被-S级品'!$E$2:$AW$10)),0)+IFERROR(SUMPRODUCT(('白止-S级品'!$A$2:$A$26=$B98)*('白止-S级品'!$D$1:$AV$1=V$1)*('白止-S级品'!$D$2:$AV$26)),0)+IFERROR(SUMPRODUCT(('乐容-S级品'!$A$4:$A$32=$B98)*('乐容-S级品'!$L$3:$CA$3=V$1)*('乐容-S级品'!$L$4:$CA$32)),0)</f>
      </c>
      <c r="W98" s="280">
        <f>IFERROR(SUMPRODUCT(('控温被PRO-S级品'!$B$2:$B$10=$B98)*('控温被PRO-S级品'!$E$1:$BE$1=W$1)*('控温被PRO-S级品'!$E$2:$BE$10)),0)+IFERROR(SUMPRODUCT(('冬被-S级品'!$B$2:$B$10=$B98)*('冬被-S级品'!$E$1:$AW$1=W$1)*('冬被-S级品'!$E$2:$AW$10)),0)+IFERROR(SUMPRODUCT(('白止-S级品'!$A$2:$A$26=$B98)*('白止-S级品'!$D$1:$AV$1=W$1)*('白止-S级品'!$D$2:$AV$26)),0)+IFERROR(SUMPRODUCT(('乐容-S级品'!$A$4:$A$32=$B98)*('乐容-S级品'!$L$3:$CA$3=W$1)*('乐容-S级品'!$L$4:$CA$32)),0)</f>
      </c>
      <c r="X98" s="280">
        <f>IFERROR(SUMPRODUCT(('控温被PRO-S级品'!$B$2:$B$10=$B98)*('控温被PRO-S级品'!$E$1:$BE$1=X$1)*('控温被PRO-S级品'!$E$2:$BE$10)),0)+IFERROR(SUMPRODUCT(('冬被-S级品'!$B$2:$B$10=$B98)*('冬被-S级品'!$E$1:$AW$1=X$1)*('冬被-S级品'!$E$2:$AW$10)),0)+IFERROR(SUMPRODUCT(('白止-S级品'!$A$2:$A$26=$B98)*('白止-S级品'!$D$1:$AV$1=X$1)*('白止-S级品'!$D$2:$AV$26)),0)+IFERROR(SUMPRODUCT(('乐容-S级品'!$A$4:$A$32=$B98)*('乐容-S级品'!$L$3:$CA$3=X$1)*('乐容-S级品'!$L$4:$CA$32)),0)</f>
      </c>
      <c r="Y98" s="280">
        <f>IFERROR(SUMPRODUCT(('控温被PRO-S级品'!$B$2:$B$10=$B98)*('控温被PRO-S级品'!$E$1:$BE$1=Y$1)*('控温被PRO-S级品'!$E$2:$BE$10)),0)+IFERROR(SUMPRODUCT(('冬被-S级品'!$B$2:$B$10=$B98)*('冬被-S级品'!$E$1:$AW$1=Y$1)*('冬被-S级品'!$E$2:$AW$10)),0)+IFERROR(SUMPRODUCT(('白止-S级品'!$A$2:$A$26=$B98)*('白止-S级品'!$D$1:$AV$1=Y$1)*('白止-S级品'!$D$2:$AV$26)),0)+IFERROR(SUMPRODUCT(('乐容-S级品'!$A$4:$A$32=$B98)*('乐容-S级品'!$L$3:$CA$3=Y$1)*('乐容-S级品'!$L$4:$CA$32)),0)</f>
      </c>
      <c r="Z98" s="280">
        <f>IFERROR(SUMPRODUCT(('控温被PRO-S级品'!$B$2:$B$10=$B98)*('控温被PRO-S级品'!$E$1:$BE$1=Z$1)*('控温被PRO-S级品'!$E$2:$BE$10)),0)+IFERROR(SUMPRODUCT(('冬被-S级品'!$B$2:$B$10=$B98)*('冬被-S级品'!$E$1:$AW$1=Z$1)*('冬被-S级品'!$E$2:$AW$10)),0)+IFERROR(SUMPRODUCT(('白止-S级品'!$A$2:$A$26=$B98)*('白止-S级品'!$D$1:$AV$1=Z$1)*('白止-S级品'!$D$2:$AV$26)),0)+IFERROR(SUMPRODUCT(('乐容-S级品'!$A$4:$A$32=$B98)*('乐容-S级品'!$L$3:$CA$3=Z$1)*('乐容-S级品'!$L$4:$CA$32)),0)</f>
      </c>
      <c r="AA98" s="280">
        <f>IFERROR(SUMPRODUCT(('控温被PRO-S级品'!$B$2:$B$10=$B98)*('控温被PRO-S级品'!$E$1:$BE$1=AA$1)*('控温被PRO-S级品'!$E$2:$BE$10)),0)+IFERROR(SUMPRODUCT(('冬被-S级品'!$B$2:$B$10=$B98)*('冬被-S级品'!$E$1:$AW$1=AA$1)*('冬被-S级品'!$E$2:$AW$10)),0)+IFERROR(SUMPRODUCT(('白止-S级品'!$A$2:$A$26=$B98)*('白止-S级品'!$D$1:$AV$1=AA$1)*('白止-S级品'!$D$2:$AV$26)),0)+IFERROR(SUMPRODUCT(('乐容-S级品'!$A$4:$A$32=$B98)*('乐容-S级品'!$L$3:$CA$3=AA$1)*('乐容-S级品'!$L$4:$CA$32)),0)</f>
      </c>
      <c r="AB98" s="280">
        <f>IFERROR(SUMPRODUCT(('控温被PRO-S级品'!$B$2:$B$10=$B98)*('控温被PRO-S级品'!$E$1:$BE$1=AB$1)*('控温被PRO-S级品'!$E$2:$BE$10)),0)+IFERROR(SUMPRODUCT(('冬被-S级品'!$B$2:$B$10=$B98)*('冬被-S级品'!$E$1:$AW$1=AB$1)*('冬被-S级品'!$E$2:$AW$10)),0)+IFERROR(SUMPRODUCT(('白止-S级品'!$A$2:$A$26=$B98)*('白止-S级品'!$D$1:$AV$1=AB$1)*('白止-S级品'!$D$2:$AV$26)),0)+IFERROR(SUMPRODUCT(('乐容-S级品'!$A$4:$A$32=$B98)*('乐容-S级品'!$L$3:$CA$3=AB$1)*('乐容-S级品'!$L$4:$CA$32)),0)</f>
      </c>
      <c r="AC98" s="280">
        <f>IFERROR(SUMPRODUCT(('控温被PRO-S级品'!$B$2:$B$10=$B98)*('控温被PRO-S级品'!$E$1:$BE$1=AC$1)*('控温被PRO-S级品'!$E$2:$BE$10)),0)+IFERROR(SUMPRODUCT(('冬被-S级品'!$B$2:$B$10=$B98)*('冬被-S级品'!$E$1:$AW$1=AC$1)*('冬被-S级品'!$E$2:$AW$10)),0)+IFERROR(SUMPRODUCT(('白止-S级品'!$A$2:$A$26=$B98)*('白止-S级品'!$D$1:$AV$1=AC$1)*('白止-S级品'!$D$2:$AV$26)),0)+IFERROR(SUMPRODUCT(('乐容-S级品'!$A$4:$A$32=$B98)*('乐容-S级品'!$L$3:$CA$3=AC$1)*('乐容-S级品'!$L$4:$CA$32)),0)</f>
      </c>
      <c r="AD98" s="280">
        <f>IFERROR(SUMPRODUCT(('控温被PRO-S级品'!$B$2:$B$10=$B98)*('控温被PRO-S级品'!$E$1:$BE$1=AD$1)*('控温被PRO-S级品'!$E$2:$BE$10)),0)+IFERROR(SUMPRODUCT(('冬被-S级品'!$B$2:$B$10=$B98)*('冬被-S级品'!$E$1:$AW$1=AD$1)*('冬被-S级品'!$E$2:$AW$10)),0)+IFERROR(SUMPRODUCT(('白止-S级品'!$A$2:$A$26=$B98)*('白止-S级品'!$D$1:$AV$1=AD$1)*('白止-S级品'!$D$2:$AV$26)),0)+IFERROR(SUMPRODUCT(('乐容-S级品'!$A$4:$A$32=$B98)*('乐容-S级品'!$L$3:$CA$3=AD$1)*('乐容-S级品'!$L$4:$CA$32)),0)</f>
      </c>
      <c r="AE98" s="280">
        <f>IFERROR(SUMPRODUCT(('控温被PRO-S级品'!$B$2:$B$10=$B98)*('控温被PRO-S级品'!$E$1:$BE$1=AE$1)*('控温被PRO-S级品'!$E$2:$BE$10)),0)+IFERROR(SUMPRODUCT(('冬被-S级品'!$B$2:$B$10=$B98)*('冬被-S级品'!$E$1:$AW$1=AE$1)*('冬被-S级品'!$E$2:$AW$10)),0)+IFERROR(SUMPRODUCT(('白止-S级品'!$A$2:$A$26=$B98)*('白止-S级品'!$D$1:$AV$1=AE$1)*('白止-S级品'!$D$2:$AV$26)),0)+IFERROR(SUMPRODUCT(('乐容-S级品'!$A$4:$A$32=$B98)*('乐容-S级品'!$L$3:$CA$3=AE$1)*('乐容-S级品'!$L$4:$CA$32)),0)</f>
      </c>
      <c r="AF98" s="280">
        <f>IFERROR(SUMPRODUCT(('控温被PRO-S级品'!$B$2:$B$10=$B98)*('控温被PRO-S级品'!$E$1:$BE$1=AF$1)*('控温被PRO-S级品'!$E$2:$BE$10)),0)+IFERROR(SUMPRODUCT(('冬被-S级品'!$B$2:$B$10=$B98)*('冬被-S级品'!$E$1:$AW$1=AF$1)*('冬被-S级品'!$E$2:$AW$10)),0)+IFERROR(SUMPRODUCT(('白止-S级品'!$A$2:$A$26=$B98)*('白止-S级品'!$D$1:$AV$1=AF$1)*('白止-S级品'!$D$2:$AV$26)),0)+IFERROR(SUMPRODUCT(('乐容-S级品'!$A$4:$A$32=$B98)*('乐容-S级品'!$L$3:$CA$3=AF$1)*('乐容-S级品'!$L$4:$CA$32)),0)</f>
      </c>
      <c r="AG98" s="280">
        <f>IFERROR(SUMPRODUCT(('控温被PRO-S级品'!$B$2:$B$10=$B98)*('控温被PRO-S级品'!$E$1:$BE$1=AG$1)*('控温被PRO-S级品'!$E$2:$BE$10)),0)+IFERROR(SUMPRODUCT(('冬被-S级品'!$B$2:$B$10=$B98)*('冬被-S级品'!$E$1:$AW$1=AG$1)*('冬被-S级品'!$E$2:$AW$10)),0)+IFERROR(SUMPRODUCT(('白止-S级品'!$A$2:$A$26=$B98)*('白止-S级品'!$D$1:$AV$1=AG$1)*('白止-S级品'!$D$2:$AV$26)),0)+IFERROR(SUMPRODUCT(('乐容-S级品'!$A$4:$A$32=$B98)*('乐容-S级品'!$L$3:$CA$3=AG$1)*('乐容-S级品'!$L$4:$CA$32)),0)</f>
      </c>
      <c r="AH98" s="280">
        <f>IFERROR(SUMPRODUCT(('控温被PRO-S级品'!$B$2:$B$10=$B98)*('控温被PRO-S级品'!$E$1:$BE$1=AH$1)*('控温被PRO-S级品'!$E$2:$BE$10)),0)+IFERROR(SUMPRODUCT(('冬被-S级品'!$B$2:$B$10=$B98)*('冬被-S级品'!$E$1:$AW$1=AH$1)*('冬被-S级品'!$E$2:$AW$10)),0)+IFERROR(SUMPRODUCT(('白止-S级品'!$A$2:$A$26=$B98)*('白止-S级品'!$D$1:$AV$1=AH$1)*('白止-S级品'!$D$2:$AV$26)),0)+IFERROR(SUMPRODUCT(('乐容-S级品'!$A$4:$A$32=$B98)*('乐容-S级品'!$L$3:$CA$3=AH$1)*('乐容-S级品'!$L$4:$CA$32)),0)</f>
      </c>
      <c r="AI98" s="280">
        <f>IFERROR(SUMPRODUCT(('控温被PRO-S级品'!$B$2:$B$10=$B98)*('控温被PRO-S级品'!$E$1:$BE$1=AI$1)*('控温被PRO-S级品'!$E$2:$BE$10)),0)+IFERROR(SUMPRODUCT(('冬被-S级品'!$B$2:$B$10=$B98)*('冬被-S级品'!$E$1:$AW$1=AI$1)*('冬被-S级品'!$E$2:$AW$10)),0)+IFERROR(SUMPRODUCT(('白止-S级品'!$A$2:$A$26=$B98)*('白止-S级品'!$D$1:$AV$1=AI$1)*('白止-S级品'!$D$2:$AV$26)),0)+IFERROR(SUMPRODUCT(('乐容-S级品'!$A$4:$A$32=$B98)*('乐容-S级品'!$L$3:$CA$3=AI$1)*('乐容-S级品'!$L$4:$CA$32)),0)</f>
      </c>
      <c r="AJ98" s="280">
        <f>IFERROR(SUMPRODUCT(('控温被PRO-S级品'!$B$2:$B$10=$B98)*('控温被PRO-S级品'!$E$1:$BE$1=AJ$1)*('控温被PRO-S级品'!$E$2:$BE$10)),0)+IFERROR(SUMPRODUCT(('冬被-S级品'!$B$2:$B$10=$B98)*('冬被-S级品'!$E$1:$AW$1=AJ$1)*('冬被-S级品'!$E$2:$AW$10)),0)+IFERROR(SUMPRODUCT(('白止-S级品'!$A$2:$A$26=$B98)*('白止-S级品'!$D$1:$AV$1=AJ$1)*('白止-S级品'!$D$2:$AV$26)),0)+IFERROR(SUMPRODUCT(('乐容-S级品'!$A$4:$A$32=$B98)*('乐容-S级品'!$L$3:$CA$3=AJ$1)*('乐容-S级品'!$L$4:$CA$32)),0)</f>
      </c>
      <c r="AK98" s="280">
        <f>IFERROR(SUMPRODUCT(('控温被PRO-S级品'!$B$2:$B$10=$B98)*('控温被PRO-S级品'!$E$1:$BE$1=AK$1)*('控温被PRO-S级品'!$E$2:$BE$10)),0)+IFERROR(SUMPRODUCT(('冬被-S级品'!$B$2:$B$10=$B98)*('冬被-S级品'!$E$1:$AW$1=AK$1)*('冬被-S级品'!$E$2:$AW$10)),0)+IFERROR(SUMPRODUCT(('白止-S级品'!$A$2:$A$26=$B98)*('白止-S级品'!$D$1:$AV$1=AK$1)*('白止-S级品'!$D$2:$AV$26)),0)+IFERROR(SUMPRODUCT(('乐容-S级品'!$A$4:$A$32=$B98)*('乐容-S级品'!$L$3:$CA$3=AK$1)*('乐容-S级品'!$L$4:$CA$32)),0)</f>
      </c>
      <c r="AL98" s="280">
        <f>IFERROR(SUMPRODUCT(('控温被PRO-S级品'!$B$2:$B$10=$B98)*('控温被PRO-S级品'!$E$1:$BE$1=AL$1)*('控温被PRO-S级品'!$E$2:$BE$10)),0)+IFERROR(SUMPRODUCT(('冬被-S级品'!$B$2:$B$10=$B98)*('冬被-S级品'!$E$1:$AW$1=AL$1)*('冬被-S级品'!$E$2:$AW$10)),0)+IFERROR(SUMPRODUCT(('白止-S级品'!$A$2:$A$26=$B98)*('白止-S级品'!$D$1:$AV$1=AL$1)*('白止-S级品'!$D$2:$AV$26)),0)+IFERROR(SUMPRODUCT(('乐容-S级品'!$A$4:$A$32=$B98)*('乐容-S级品'!$L$3:$CA$3=AL$1)*('乐容-S级品'!$L$4:$CA$32)),0)</f>
      </c>
      <c r="AM98" s="280">
        <f>IFERROR(SUMPRODUCT(('控温被PRO-S级品'!$B$2:$B$10=$B98)*('控温被PRO-S级品'!$E$1:$BE$1=AM$1)*('控温被PRO-S级品'!$E$2:$BE$10)),0)+IFERROR(SUMPRODUCT(('冬被-S级品'!$B$2:$B$10=$B98)*('冬被-S级品'!$E$1:$AW$1=AM$1)*('冬被-S级品'!$E$2:$AW$10)),0)+IFERROR(SUMPRODUCT(('白止-S级品'!$A$2:$A$26=$B98)*('白止-S级品'!$D$1:$AV$1=AM$1)*('白止-S级品'!$D$2:$AV$26)),0)+IFERROR(SUMPRODUCT(('乐容-S级品'!$A$4:$A$32=$B98)*('乐容-S级品'!$L$3:$CA$3=AM$1)*('乐容-S级品'!$L$4:$CA$32)),0)</f>
      </c>
      <c r="AN98" s="280">
        <f>IFERROR(SUMPRODUCT(('控温被PRO-S级品'!$B$2:$B$10=$B98)*('控温被PRO-S级品'!$E$1:$BE$1=AN$1)*('控温被PRO-S级品'!$E$2:$BE$10)),0)+IFERROR(SUMPRODUCT(('冬被-S级品'!$B$2:$B$10=$B98)*('冬被-S级品'!$E$1:$AW$1=AN$1)*('冬被-S级品'!$E$2:$AW$10)),0)+IFERROR(SUMPRODUCT(('白止-S级品'!$A$2:$A$26=$B98)*('白止-S级品'!$D$1:$AV$1=AN$1)*('白止-S级品'!$D$2:$AV$26)),0)+IFERROR(SUMPRODUCT(('乐容-S级品'!$A$4:$A$32=$B98)*('乐容-S级品'!$L$3:$CA$3=AN$1)*('乐容-S级品'!$L$4:$CA$32)),0)</f>
      </c>
      <c r="AO98" s="280">
        <f>IFERROR(SUMPRODUCT(('控温被PRO-S级品'!$B$2:$B$10=$B98)*('控温被PRO-S级品'!$E$1:$BE$1=AO$1)*('控温被PRO-S级品'!$E$2:$BE$10)),0)+IFERROR(SUMPRODUCT(('冬被-S级品'!$B$2:$B$10=$B98)*('冬被-S级品'!$E$1:$AW$1=AO$1)*('冬被-S级品'!$E$2:$AW$10)),0)+IFERROR(SUMPRODUCT(('白止-S级品'!$A$2:$A$26=$B98)*('白止-S级品'!$D$1:$AV$1=AO$1)*('白止-S级品'!$D$2:$AV$26)),0)+IFERROR(SUMPRODUCT(('乐容-S级品'!$A$4:$A$32=$B98)*('乐容-S级品'!$L$3:$CA$3=AO$1)*('乐容-S级品'!$L$4:$CA$32)),0)</f>
      </c>
      <c r="AP98" s="280">
        <f>IFERROR(SUMPRODUCT(('控温被PRO-S级品'!$B$2:$B$10=$B98)*('控温被PRO-S级品'!$E$1:$BE$1=AP$1)*('控温被PRO-S级品'!$E$2:$BE$10)),0)+IFERROR(SUMPRODUCT(('冬被-S级品'!$B$2:$B$10=$B98)*('冬被-S级品'!$E$1:$AW$1=AP$1)*('冬被-S级品'!$E$2:$AW$10)),0)+IFERROR(SUMPRODUCT(('白止-S级品'!$A$2:$A$26=$B98)*('白止-S级品'!$D$1:$AV$1=AP$1)*('白止-S级品'!$D$2:$AV$26)),0)+IFERROR(SUMPRODUCT(('乐容-S级品'!$A$4:$A$32=$B98)*('乐容-S级品'!$L$3:$CA$3=AP$1)*('乐容-S级品'!$L$4:$CA$32)),0)</f>
      </c>
      <c r="AQ98" s="280">
        <f>IFERROR(SUMPRODUCT(('控温被PRO-S级品'!$B$2:$B$10=$B98)*('控温被PRO-S级品'!$E$1:$BE$1=AQ$1)*('控温被PRO-S级品'!$E$2:$BE$10)),0)+IFERROR(SUMPRODUCT(('冬被-S级品'!$B$2:$B$10=$B98)*('冬被-S级品'!$E$1:$AW$1=AQ$1)*('冬被-S级品'!$E$2:$AW$10)),0)+IFERROR(SUMPRODUCT(('白止-S级品'!$A$2:$A$26=$B98)*('白止-S级品'!$D$1:$AV$1=AQ$1)*('白止-S级品'!$D$2:$AV$26)),0)+IFERROR(SUMPRODUCT(('乐容-S级品'!$A$4:$A$32=$B98)*('乐容-S级品'!$L$3:$CA$3=AQ$1)*('乐容-S级品'!$L$4:$CA$32)),0)</f>
      </c>
      <c r="AR98" s="280">
        <f>IFERROR(SUMPRODUCT(('控温被PRO-S级品'!$B$2:$B$10=$B98)*('控温被PRO-S级品'!$E$1:$BE$1=AR$1)*('控温被PRO-S级品'!$E$2:$BE$10)),0)+IFERROR(SUMPRODUCT(('冬被-S级品'!$B$2:$B$10=$B98)*('冬被-S级品'!$E$1:$AW$1=AR$1)*('冬被-S级品'!$E$2:$AW$10)),0)+IFERROR(SUMPRODUCT(('白止-S级品'!$A$2:$A$26=$B98)*('白止-S级品'!$D$1:$AV$1=AR$1)*('白止-S级品'!$D$2:$AV$26)),0)+IFERROR(SUMPRODUCT(('乐容-S级品'!$A$4:$A$32=$B98)*('乐容-S级品'!$L$3:$CA$3=AR$1)*('乐容-S级品'!$L$4:$CA$32)),0)</f>
      </c>
      <c r="AS98" s="280">
        <f>IFERROR(SUMPRODUCT(('控温被PRO-S级品'!$B$2:$B$10=$B98)*('控温被PRO-S级品'!$E$1:$BE$1=AS$1)*('控温被PRO-S级品'!$E$2:$BE$10)),0)+IFERROR(SUMPRODUCT(('冬被-S级品'!$B$2:$B$10=$B98)*('冬被-S级品'!$E$1:$AW$1=AS$1)*('冬被-S级品'!$E$2:$AW$10)),0)+IFERROR(SUMPRODUCT(('白止-S级品'!$A$2:$A$26=$B98)*('白止-S级品'!$D$1:$AV$1=AS$1)*('白止-S级品'!$D$2:$AV$26)),0)+IFERROR(SUMPRODUCT(('乐容-S级品'!$A$4:$A$32=$B98)*('乐容-S级品'!$L$3:$CA$3=AS$1)*('乐容-S级品'!$L$4:$CA$32)),0)</f>
      </c>
      <c r="AT98" s="280">
        <f>IFERROR(SUMPRODUCT(('控温被PRO-S级品'!$B$2:$B$10=$B98)*('控温被PRO-S级品'!$E$1:$BE$1=AT$1)*('控温被PRO-S级品'!$E$2:$BE$10)),0)+IFERROR(SUMPRODUCT(('冬被-S级品'!$B$2:$B$10=$B98)*('冬被-S级品'!$E$1:$AW$1=AT$1)*('冬被-S级品'!$E$2:$AW$10)),0)+IFERROR(SUMPRODUCT(('白止-S级品'!$A$2:$A$26=$B98)*('白止-S级品'!$D$1:$AV$1=AT$1)*('白止-S级品'!$D$2:$AV$26)),0)+IFERROR(SUMPRODUCT(('乐容-S级品'!$A$4:$A$32=$B98)*('乐容-S级品'!$L$3:$CA$3=AT$1)*('乐容-S级品'!$L$4:$CA$32)),0)</f>
      </c>
      <c r="AU98" s="280">
        <f>IFERROR(SUMPRODUCT(('控温被PRO-S级品'!$B$2:$B$10=$B98)*('控温被PRO-S级品'!$E$1:$BE$1=AU$1)*('控温被PRO-S级品'!$E$2:$BE$10)),0)+IFERROR(SUMPRODUCT(('冬被-S级品'!$B$2:$B$10=$B98)*('冬被-S级品'!$E$1:$AW$1=AU$1)*('冬被-S级品'!$E$2:$AW$10)),0)+IFERROR(SUMPRODUCT(('白止-S级品'!$A$2:$A$26=$B98)*('白止-S级品'!$D$1:$AV$1=AU$1)*('白止-S级品'!$D$2:$AV$26)),0)+IFERROR(SUMPRODUCT(('乐容-S级品'!$A$4:$A$32=$B98)*('乐容-S级品'!$L$3:$CA$3=AU$1)*('乐容-S级品'!$L$4:$CA$32)),0)</f>
      </c>
      <c r="AV98" s="280">
        <f>IFERROR(SUMPRODUCT(('控温被PRO-S级品'!$B$2:$B$10=$B98)*('控温被PRO-S级品'!$E$1:$BE$1=AV$1)*('控温被PRO-S级品'!$E$2:$BE$10)),0)+IFERROR(SUMPRODUCT(('冬被-S级品'!$B$2:$B$10=$B98)*('冬被-S级品'!$E$1:$AW$1=AV$1)*('冬被-S级品'!$E$2:$AW$10)),0)+IFERROR(SUMPRODUCT(('白止-S级品'!$A$2:$A$26=$B98)*('白止-S级品'!$D$1:$AV$1=AV$1)*('白止-S级品'!$D$2:$AV$26)),0)+IFERROR(SUMPRODUCT(('乐容-S级品'!$A$4:$A$32=$B98)*('乐容-S级品'!$L$3:$CA$3=AV$1)*('乐容-S级品'!$L$4:$CA$32)),0)</f>
      </c>
      <c r="AW98" s="280">
        <f>IFERROR(SUMPRODUCT(('控温被PRO-S级品'!$B$2:$B$10=$B98)*('控温被PRO-S级品'!$E$1:$BE$1=AW$1)*('控温被PRO-S级品'!$E$2:$BE$10)),0)+IFERROR(SUMPRODUCT(('冬被-S级品'!$B$2:$B$10=$B98)*('冬被-S级品'!$E$1:$AW$1=AW$1)*('冬被-S级品'!$E$2:$AW$10)),0)+IFERROR(SUMPRODUCT(('白止-S级品'!$A$2:$A$26=$B98)*('白止-S级品'!$D$1:$AV$1=AW$1)*('白止-S级品'!$D$2:$AV$26)),0)+IFERROR(SUMPRODUCT(('乐容-S级品'!$A$4:$A$32=$B98)*('乐容-S级品'!$L$3:$CA$3=AW$1)*('乐容-S级品'!$L$4:$CA$32)),0)</f>
      </c>
      <c r="AX98" s="280">
        <f>IFERROR(SUMPRODUCT(('控温被PRO-S级品'!$B$2:$B$10=$B98)*('控温被PRO-S级品'!$E$1:$BE$1=AX$1)*('控温被PRO-S级品'!$E$2:$BE$10)),0)+IFERROR(SUMPRODUCT(('冬被-S级品'!$B$2:$B$10=$B98)*('冬被-S级品'!$E$1:$AW$1=AX$1)*('冬被-S级品'!$E$2:$AW$10)),0)+IFERROR(SUMPRODUCT(('白止-S级品'!$A$2:$A$26=$B98)*('白止-S级品'!$D$1:$AV$1=AX$1)*('白止-S级品'!$D$2:$AV$26)),0)+IFERROR(SUMPRODUCT(('乐容-S级品'!$A$4:$A$32=$B98)*('乐容-S级品'!$L$3:$CA$3=AX$1)*('乐容-S级品'!$L$4:$CA$32)),0)</f>
      </c>
      <c r="AY98" s="280">
        <f>IFERROR(SUMPRODUCT(('控温被PRO-S级品'!$B$2:$B$10=$B98)*('控温被PRO-S级品'!$E$1:$BE$1=AY$1)*('控温被PRO-S级品'!$E$2:$BE$10)),0)+IFERROR(SUMPRODUCT(('冬被-S级品'!$B$2:$B$10=$B98)*('冬被-S级品'!$E$1:$AW$1=AY$1)*('冬被-S级品'!$E$2:$AW$10)),0)+IFERROR(SUMPRODUCT(('白止-S级品'!$A$2:$A$26=$B98)*('白止-S级品'!$D$1:$AV$1=AY$1)*('白止-S级品'!$D$2:$AV$26)),0)+IFERROR(SUMPRODUCT(('乐容-S级品'!$A$4:$A$32=$B98)*('乐容-S级品'!$L$3:$CA$3=AY$1)*('乐容-S级品'!$L$4:$CA$32)),0)</f>
      </c>
      <c r="AZ98" s="280">
        <f>IFERROR(SUMPRODUCT(('控温被PRO-S级品'!$B$2:$B$10=$B98)*('控温被PRO-S级品'!$E$1:$BE$1=AZ$1)*('控温被PRO-S级品'!$E$2:$BE$10)),0)+IFERROR(SUMPRODUCT(('冬被-S级品'!$B$2:$B$10=$B98)*('冬被-S级品'!$E$1:$AW$1=AZ$1)*('冬被-S级品'!$E$2:$AW$10)),0)+IFERROR(SUMPRODUCT(('白止-S级品'!$A$2:$A$26=$B98)*('白止-S级品'!$D$1:$AV$1=AZ$1)*('白止-S级品'!$D$2:$AV$26)),0)+IFERROR(SUMPRODUCT(('乐容-S级品'!$A$4:$A$32=$B98)*('乐容-S级品'!$L$3:$CA$3=AZ$1)*('乐容-S级品'!$L$4:$CA$32)),0)</f>
      </c>
      <c r="BA98" s="280">
        <f>IFERROR(SUMPRODUCT(('控温被PRO-S级品'!$B$2:$B$10=$B98)*('控温被PRO-S级品'!$E$1:$BE$1=BA$1)*('控温被PRO-S级品'!$E$2:$BE$10)),0)+IFERROR(SUMPRODUCT(('冬被-S级品'!$B$2:$B$10=$B98)*('冬被-S级品'!$E$1:$AW$1=BA$1)*('冬被-S级品'!$E$2:$AW$10)),0)+IFERROR(SUMPRODUCT(('白止-S级品'!$A$2:$A$26=$B98)*('白止-S级品'!$D$1:$AV$1=BA$1)*('白止-S级品'!$D$2:$AV$26)),0)+IFERROR(SUMPRODUCT(('乐容-S级品'!$A$4:$A$32=$B98)*('乐容-S级品'!$L$3:$CA$3=BA$1)*('乐容-S级品'!$L$4:$CA$32)),0)</f>
      </c>
      <c r="BB98" s="280">
        <f>IFERROR(SUMPRODUCT(('控温被PRO-S级品'!$B$2:$B$10=$B98)*('控温被PRO-S级品'!$E$1:$BE$1=BB$1)*('控温被PRO-S级品'!$E$2:$BE$10)),0)+IFERROR(SUMPRODUCT(('冬被-S级品'!$B$2:$B$10=$B98)*('冬被-S级品'!$E$1:$AW$1=BB$1)*('冬被-S级品'!$E$2:$AW$10)),0)+IFERROR(SUMPRODUCT(('白止-S级品'!$A$2:$A$26=$B98)*('白止-S级品'!$D$1:$AV$1=BB$1)*('白止-S级品'!$D$2:$AV$26)),0)+IFERROR(SUMPRODUCT(('乐容-S级品'!$A$4:$A$32=$B98)*('乐容-S级品'!$L$3:$CA$3=BB$1)*('乐容-S级品'!$L$4:$CA$32)),0)</f>
      </c>
      <c r="BC98" s="280">
        <f>IFERROR(SUMPRODUCT(('控温被PRO-S级品'!$B$2:$B$10=$B98)*('控温被PRO-S级品'!$E$1:$BE$1=BC$1)*('控温被PRO-S级品'!$E$2:$BE$10)),0)+IFERROR(SUMPRODUCT(('冬被-S级品'!$B$2:$B$10=$B98)*('冬被-S级品'!$E$1:$AW$1=BC$1)*('冬被-S级品'!$E$2:$AW$10)),0)+IFERROR(SUMPRODUCT(('白止-S级品'!$A$2:$A$26=$B98)*('白止-S级品'!$D$1:$AV$1=BC$1)*('白止-S级品'!$D$2:$AV$26)),0)+IFERROR(SUMPRODUCT(('乐容-S级品'!$A$4:$A$32=$B98)*('乐容-S级品'!$L$3:$CA$3=BC$1)*('乐容-S级品'!$L$4:$CA$32)),0)</f>
      </c>
      <c r="BD98" s="280">
        <f>IFERROR(SUMPRODUCT(('控温被PRO-S级品'!$B$2:$B$10=$B98)*('控温被PRO-S级品'!$E$1:$BE$1=BD$1)*('控温被PRO-S级品'!$E$2:$BE$10)),0)+IFERROR(SUMPRODUCT(('冬被-S级品'!$B$2:$B$10=$B98)*('冬被-S级品'!$E$1:$AW$1=BD$1)*('冬被-S级品'!$E$2:$AW$10)),0)+IFERROR(SUMPRODUCT(('白止-S级品'!$A$2:$A$26=$B98)*('白止-S级品'!$D$1:$AV$1=BD$1)*('白止-S级品'!$D$2:$AV$26)),0)+IFERROR(SUMPRODUCT(('乐容-S级品'!$A$4:$A$32=$B98)*('乐容-S级品'!$L$3:$CA$3=BD$1)*('乐容-S级品'!$L$4:$CA$32)),0)</f>
      </c>
      <c r="BE98" s="280">
        <f>IFERROR(SUMPRODUCT(('控温被PRO-S级品'!$B$2:$B$10=$B98)*('控温被PRO-S级品'!$E$1:$BE$1=BE$1)*('控温被PRO-S级品'!$E$2:$BE$10)),0)+IFERROR(SUMPRODUCT(('冬被-S级品'!$B$2:$B$10=$B98)*('冬被-S级品'!$E$1:$AW$1=BE$1)*('冬被-S级品'!$E$2:$AW$10)),0)+IFERROR(SUMPRODUCT(('白止-S级品'!$A$2:$A$26=$B98)*('白止-S级品'!$D$1:$AV$1=BE$1)*('白止-S级品'!$D$2:$AV$26)),0)+IFERROR(SUMPRODUCT(('乐容-S级品'!$A$4:$A$32=$B98)*('乐容-S级品'!$L$3:$CA$3=BE$1)*('乐容-S级品'!$L$4:$CA$32)),0)</f>
      </c>
      <c r="BF98" s="280">
        <f>IFERROR(SUMPRODUCT(('控温被PRO-S级品'!$B$2:$B$10=$B98)*('控温被PRO-S级品'!$E$1:$BE$1=BF$1)*('控温被PRO-S级品'!$E$2:$BE$10)),0)+IFERROR(SUMPRODUCT(('冬被-S级品'!$B$2:$B$10=$B98)*('冬被-S级品'!$E$1:$AW$1=BF$1)*('冬被-S级品'!$E$2:$AW$10)),0)+IFERROR(SUMPRODUCT(('白止-S级品'!$A$2:$A$26=$B98)*('白止-S级品'!$D$1:$AV$1=BF$1)*('白止-S级品'!$D$2:$AV$26)),0)+IFERROR(SUMPRODUCT(('乐容-S级品'!$A$4:$A$32=$B98)*('乐容-S级品'!$L$3:$CA$3=BF$1)*('乐容-S级品'!$L$4:$CA$32)),0)</f>
      </c>
      <c r="BG98" s="280">
        <f>IFERROR(SUMPRODUCT(('控温被PRO-S级品'!$B$2:$B$10=$B98)*('控温被PRO-S级品'!$E$1:$BE$1=BG$1)*('控温被PRO-S级品'!$E$2:$BE$10)),0)+IFERROR(SUMPRODUCT(('冬被-S级品'!$B$2:$B$10=$B98)*('冬被-S级品'!$E$1:$AW$1=BG$1)*('冬被-S级品'!$E$2:$AW$10)),0)+IFERROR(SUMPRODUCT(('白止-S级品'!$A$2:$A$26=$B98)*('白止-S级品'!$D$1:$AV$1=BG$1)*('白止-S级品'!$D$2:$AV$26)),0)+IFERROR(SUMPRODUCT(('乐容-S级品'!$A$4:$A$32=$B98)*('乐容-S级品'!$L$3:$CA$3=BG$1)*('乐容-S级品'!$L$4:$CA$32)),0)</f>
      </c>
      <c r="BH98" s="280">
        <f>IFERROR(SUMPRODUCT(('控温被PRO-S级品'!$B$2:$B$10=$B98)*('控温被PRO-S级品'!$E$1:$BE$1=BH$1)*('控温被PRO-S级品'!$E$2:$BE$10)),0)+IFERROR(SUMPRODUCT(('冬被-S级品'!$B$2:$B$10=$B98)*('冬被-S级品'!$E$1:$AW$1=BH$1)*('冬被-S级品'!$E$2:$AW$10)),0)+IFERROR(SUMPRODUCT(('白止-S级品'!$A$2:$A$26=$B98)*('白止-S级品'!$D$1:$AV$1=BH$1)*('白止-S级品'!$D$2:$AV$26)),0)+IFERROR(SUMPRODUCT(('乐容-S级品'!$A$4:$A$32=$B98)*('乐容-S级品'!$L$3:$CA$3=BH$1)*('乐容-S级品'!$L$4:$CA$32)),0)</f>
      </c>
      <c r="BI98" s="280">
        <f>IFERROR(SUMPRODUCT(('控温被PRO-S级品'!$B$2:$B$10=$B98)*('控温被PRO-S级品'!$E$1:$BE$1=BI$1)*('控温被PRO-S级品'!$E$2:$BE$10)),0)+IFERROR(SUMPRODUCT(('冬被-S级品'!$B$2:$B$10=$B98)*('冬被-S级品'!$E$1:$AW$1=BI$1)*('冬被-S级品'!$E$2:$AW$10)),0)+IFERROR(SUMPRODUCT(('白止-S级品'!$A$2:$A$26=$B98)*('白止-S级品'!$D$1:$AV$1=BI$1)*('白止-S级品'!$D$2:$AV$26)),0)+IFERROR(SUMPRODUCT(('乐容-S级品'!$A$4:$A$32=$B98)*('乐容-S级品'!$L$3:$CA$3=BI$1)*('乐容-S级品'!$L$4:$CA$32)),0)</f>
      </c>
      <c r="BJ98" s="280">
        <f>IFERROR(SUMPRODUCT(('控温被PRO-S级品'!$B$2:$B$10=$B98)*('控温被PRO-S级品'!$E$1:$BE$1=BJ$1)*('控温被PRO-S级品'!$E$2:$BE$10)),0)+IFERROR(SUMPRODUCT(('冬被-S级品'!$B$2:$B$10=$B98)*('冬被-S级品'!$E$1:$AW$1=BJ$1)*('冬被-S级品'!$E$2:$AW$10)),0)+IFERROR(SUMPRODUCT(('白止-S级品'!$A$2:$A$26=$B98)*('白止-S级品'!$D$1:$AV$1=BJ$1)*('白止-S级品'!$D$2:$AV$26)),0)+IFERROR(SUMPRODUCT(('乐容-S级品'!$A$4:$A$32=$B98)*('乐容-S级品'!$L$3:$CA$3=BJ$1)*('乐容-S级品'!$L$4:$CA$32)),0)</f>
      </c>
      <c r="BK98" s="280">
        <f>IFERROR(SUMPRODUCT(('控温被PRO-S级品'!$B$2:$B$10=$B98)*('控温被PRO-S级品'!$E$1:$BE$1=BK$1)*('控温被PRO-S级品'!$E$2:$BE$10)),0)+IFERROR(SUMPRODUCT(('冬被-S级品'!$B$2:$B$10=$B98)*('冬被-S级品'!$E$1:$AW$1=BK$1)*('冬被-S级品'!$E$2:$AW$10)),0)+IFERROR(SUMPRODUCT(('白止-S级品'!$A$2:$A$26=$B98)*('白止-S级品'!$D$1:$AV$1=BK$1)*('白止-S级品'!$D$2:$AV$26)),0)+IFERROR(SUMPRODUCT(('乐容-S级品'!$A$4:$A$32=$B98)*('乐容-S级品'!$L$3:$CA$3=BK$1)*('乐容-S级品'!$L$4:$CA$32)),0)</f>
      </c>
      <c r="BL98" s="280">
        <f>IFERROR(SUMPRODUCT(('控温被PRO-S级品'!$B$2:$B$10=$B98)*('控温被PRO-S级品'!$E$1:$BE$1=BL$1)*('控温被PRO-S级品'!$E$2:$BE$10)),0)+IFERROR(SUMPRODUCT(('冬被-S级品'!$B$2:$B$10=$B98)*('冬被-S级品'!$E$1:$AW$1=BL$1)*('冬被-S级品'!$E$2:$AW$10)),0)+IFERROR(SUMPRODUCT(('白止-S级品'!$A$2:$A$26=$B98)*('白止-S级品'!$D$1:$AV$1=BL$1)*('白止-S级品'!$D$2:$AV$26)),0)+IFERROR(SUMPRODUCT(('乐容-S级品'!$A$4:$A$32=$B98)*('乐容-S级品'!$L$3:$CA$3=BL$1)*('乐容-S级品'!$L$4:$CA$32)),0)</f>
      </c>
      <c r="BM98" s="280">
        <f>IFERROR(SUMPRODUCT(('控温被PRO-S级品'!$B$2:$B$10=$B98)*('控温被PRO-S级品'!$E$1:$BE$1=BM$1)*('控温被PRO-S级品'!$E$2:$BE$10)),0)+IFERROR(SUMPRODUCT(('冬被-S级品'!$B$2:$B$10=$B98)*('冬被-S级品'!$E$1:$AW$1=BM$1)*('冬被-S级品'!$E$2:$AW$10)),0)+IFERROR(SUMPRODUCT(('白止-S级品'!$A$2:$A$26=$B98)*('白止-S级品'!$D$1:$AV$1=BM$1)*('白止-S级品'!$D$2:$AV$26)),0)+IFERROR(SUMPRODUCT(('乐容-S级品'!$A$4:$A$32=$B98)*('乐容-S级品'!$L$3:$CA$3=BM$1)*('乐容-S级品'!$L$4:$CA$32)),0)</f>
      </c>
      <c r="BN98" s="280">
        <f>IFERROR(SUMPRODUCT(('控温被PRO-S级品'!$B$2:$B$10=$B98)*('控温被PRO-S级品'!$E$1:$BE$1=BN$1)*('控温被PRO-S级品'!$E$2:$BE$10)),0)+IFERROR(SUMPRODUCT(('冬被-S级品'!$B$2:$B$10=$B98)*('冬被-S级品'!$E$1:$AW$1=BN$1)*('冬被-S级品'!$E$2:$AW$10)),0)+IFERROR(SUMPRODUCT(('白止-S级品'!$A$2:$A$26=$B98)*('白止-S级品'!$D$1:$AV$1=BN$1)*('白止-S级品'!$D$2:$AV$26)),0)+IFERROR(SUMPRODUCT(('乐容-S级品'!$A$4:$A$32=$B98)*('乐容-S级品'!$L$3:$CA$3=BN$1)*('乐容-S级品'!$L$4:$CA$32)),0)</f>
      </c>
      <c r="BO98" s="280">
        <f>IFERROR(SUMPRODUCT(('控温被PRO-S级品'!$B$2:$B$10=$B98)*('控温被PRO-S级品'!$E$1:$BE$1=BO$1)*('控温被PRO-S级品'!$E$2:$BE$10)),0)+IFERROR(SUMPRODUCT(('冬被-S级品'!$B$2:$B$10=$B98)*('冬被-S级品'!$E$1:$AW$1=BO$1)*('冬被-S级品'!$E$2:$AW$10)),0)+IFERROR(SUMPRODUCT(('白止-S级品'!$A$2:$A$26=$B98)*('白止-S级品'!$D$1:$AV$1=BO$1)*('白止-S级品'!$D$2:$AV$26)),0)+IFERROR(SUMPRODUCT(('乐容-S级品'!$A$4:$A$32=$B98)*('乐容-S级品'!$L$3:$CA$3=BO$1)*('乐容-S级品'!$L$4:$CA$32)),0)</f>
      </c>
      <c r="BP98" s="280">
        <f>IFERROR(SUMPRODUCT(('控温被PRO-S级品'!$B$2:$B$10=$B98)*('控温被PRO-S级品'!$E$1:$BE$1=BP$1)*('控温被PRO-S级品'!$E$2:$BE$10)),0)+IFERROR(SUMPRODUCT(('冬被-S级品'!$B$2:$B$10=$B98)*('冬被-S级品'!$E$1:$AW$1=BP$1)*('冬被-S级品'!$E$2:$AW$10)),0)+IFERROR(SUMPRODUCT(('白止-S级品'!$A$2:$A$26=$B98)*('白止-S级品'!$D$1:$AV$1=BP$1)*('白止-S级品'!$D$2:$AV$26)),0)+IFERROR(SUMPRODUCT(('乐容-S级品'!$A$4:$A$32=$B98)*('乐容-S级品'!$L$3:$CA$3=BP$1)*('乐容-S级品'!$L$4:$CA$32)),0)</f>
      </c>
      <c r="BQ98" s="280">
        <f>IFERROR(SUMPRODUCT(('控温被PRO-S级品'!$B$2:$B$10=$B98)*('控温被PRO-S级品'!$E$1:$BE$1=BQ$1)*('控温被PRO-S级品'!$E$2:$BE$10)),0)+IFERROR(SUMPRODUCT(('冬被-S级品'!$B$2:$B$10=$B98)*('冬被-S级品'!$E$1:$AW$1=BQ$1)*('冬被-S级品'!$E$2:$AW$10)),0)+IFERROR(SUMPRODUCT(('白止-S级品'!$A$2:$A$26=$B98)*('白止-S级品'!$D$1:$AV$1=BQ$1)*('白止-S级品'!$D$2:$AV$26)),0)+IFERROR(SUMPRODUCT(('乐容-S级品'!$A$4:$A$32=$B98)*('乐容-S级品'!$L$3:$CA$3=BQ$1)*('乐容-S级品'!$L$4:$CA$32)),0)</f>
      </c>
      <c r="BR98" s="280">
        <f>IFERROR(SUMPRODUCT(('控温被PRO-S级品'!$B$2:$B$10=$B98)*('控温被PRO-S级品'!$E$1:$BE$1=BR$1)*('控温被PRO-S级品'!$E$2:$BE$10)),0)+IFERROR(SUMPRODUCT(('冬被-S级品'!$B$2:$B$10=$B98)*('冬被-S级品'!$E$1:$AW$1=BR$1)*('冬被-S级品'!$E$2:$AW$10)),0)+IFERROR(SUMPRODUCT(('白止-S级品'!$A$2:$A$26=$B98)*('白止-S级品'!$D$1:$AV$1=BR$1)*('白止-S级品'!$D$2:$AV$26)),0)+IFERROR(SUMPRODUCT(('乐容-S级品'!$A$4:$A$32=$B98)*('乐容-S级品'!$L$3:$CA$3=BR$1)*('乐容-S级品'!$L$4:$CA$32)),0)</f>
      </c>
      <c r="BS98" s="280">
        <f>IFERROR(SUMPRODUCT(('控温被PRO-S级品'!$B$2:$B$10=$B98)*('控温被PRO-S级品'!$E$1:$BE$1=BS$1)*('控温被PRO-S级品'!$E$2:$BE$10)),0)+IFERROR(SUMPRODUCT(('冬被-S级品'!$B$2:$B$10=$B98)*('冬被-S级品'!$E$1:$AW$1=BS$1)*('冬被-S级品'!$E$2:$AW$10)),0)+IFERROR(SUMPRODUCT(('白止-S级品'!$A$2:$A$26=$B98)*('白止-S级品'!$D$1:$AV$1=BS$1)*('白止-S级品'!$D$2:$AV$26)),0)+IFERROR(SUMPRODUCT(('乐容-S级品'!$A$4:$A$32=$B98)*('乐容-S级品'!$L$3:$CA$3=BS$1)*('乐容-S级品'!$L$4:$CA$32)),0)</f>
      </c>
      <c r="BT98" s="280">
        <f>IFERROR(SUMPRODUCT(('控温被PRO-S级品'!$B$2:$B$10=$B98)*('控温被PRO-S级品'!$E$1:$BE$1=BT$1)*('控温被PRO-S级品'!$E$2:$BE$10)),0)+IFERROR(SUMPRODUCT(('冬被-S级品'!$B$2:$B$10=$B98)*('冬被-S级品'!$E$1:$AW$1=BT$1)*('冬被-S级品'!$E$2:$AW$10)),0)+IFERROR(SUMPRODUCT(('白止-S级品'!$A$2:$A$26=$B98)*('白止-S级品'!$D$1:$AV$1=BT$1)*('白止-S级品'!$D$2:$AV$26)),0)+IFERROR(SUMPRODUCT(('乐容-S级品'!$A$4:$A$32=$B98)*('乐容-S级品'!$L$3:$CA$3=BT$1)*('乐容-S级品'!$L$4:$CA$32)),0)</f>
      </c>
      <c r="BU98" s="280">
        <f>IFERROR(SUMPRODUCT(('控温被PRO-S级品'!$B$2:$B$10=$B98)*('控温被PRO-S级品'!$E$1:$BE$1=BU$1)*('控温被PRO-S级品'!$E$2:$BE$10)),0)+IFERROR(SUMPRODUCT(('冬被-S级品'!$B$2:$B$10=$B98)*('冬被-S级品'!$E$1:$AW$1=BU$1)*('冬被-S级品'!$E$2:$AW$10)),0)+IFERROR(SUMPRODUCT(('白止-S级品'!$A$2:$A$26=$B98)*('白止-S级品'!$D$1:$AV$1=BU$1)*('白止-S级品'!$D$2:$AV$26)),0)+IFERROR(SUMPRODUCT(('乐容-S级品'!$A$4:$A$32=$B98)*('乐容-S级品'!$L$3:$CA$3=BU$1)*('乐容-S级品'!$L$4:$CA$32)),0)</f>
      </c>
      <c r="BV98" s="280">
        <f>IFERROR(SUMPRODUCT(('控温被PRO-S级品'!$B$2:$B$10=$B98)*('控温被PRO-S级品'!$E$1:$BE$1=BV$1)*('控温被PRO-S级品'!$E$2:$BE$10)),0)+IFERROR(SUMPRODUCT(('冬被-S级品'!$B$2:$B$10=$B98)*('冬被-S级品'!$E$1:$AW$1=BV$1)*('冬被-S级品'!$E$2:$AW$10)),0)+IFERROR(SUMPRODUCT(('白止-S级品'!$A$2:$A$26=$B98)*('白止-S级品'!$D$1:$AV$1=BV$1)*('白止-S级品'!$D$2:$AV$26)),0)+IFERROR(SUMPRODUCT(('乐容-S级品'!$A$4:$A$32=$B98)*('乐容-S级品'!$L$3:$CA$3=BV$1)*('乐容-S级品'!$L$4:$CA$32)),0)</f>
      </c>
      <c r="BW98" s="280">
        <f>IFERROR(SUMPRODUCT(('控温被PRO-S级品'!$B$2:$B$10=$B98)*('控温被PRO-S级品'!$E$1:$BE$1=BW$1)*('控温被PRO-S级品'!$E$2:$BE$10)),0)+IFERROR(SUMPRODUCT(('冬被-S级品'!$B$2:$B$10=$B98)*('冬被-S级品'!$E$1:$AW$1=BW$1)*('冬被-S级品'!$E$2:$AW$10)),0)+IFERROR(SUMPRODUCT(('白止-S级品'!$A$2:$A$26=$B98)*('白止-S级品'!$D$1:$AV$1=BW$1)*('白止-S级品'!$D$2:$AV$26)),0)+IFERROR(SUMPRODUCT(('乐容-S级品'!$A$4:$A$32=$B98)*('乐容-S级品'!$L$3:$CA$3=BW$1)*('乐容-S级品'!$L$4:$CA$32)),0)</f>
      </c>
      <c r="BX98" s="280">
        <f>IFERROR(SUMPRODUCT(('控温被PRO-S级品'!$B$2:$B$10=$B98)*('控温被PRO-S级品'!$E$1:$BE$1=BX$1)*('控温被PRO-S级品'!$E$2:$BE$10)),0)+IFERROR(SUMPRODUCT(('冬被-S级品'!$B$2:$B$10=$B98)*('冬被-S级品'!$E$1:$AW$1=BX$1)*('冬被-S级品'!$E$2:$AW$10)),0)+IFERROR(SUMPRODUCT(('白止-S级品'!$A$2:$A$26=$B98)*('白止-S级品'!$D$1:$AV$1=BX$1)*('白止-S级品'!$D$2:$AV$26)),0)+IFERROR(SUMPRODUCT(('乐容-S级品'!$A$4:$A$32=$B98)*('乐容-S级品'!$L$3:$CA$3=BX$1)*('乐容-S级品'!$L$4:$CA$32)),0)</f>
      </c>
      <c r="BY98" s="280">
        <f>IFERROR(SUMPRODUCT(('控温被PRO-S级品'!$B$2:$B$10=$B98)*('控温被PRO-S级品'!$E$1:$BE$1=BY$1)*('控温被PRO-S级品'!$E$2:$BE$10)),0)+IFERROR(SUMPRODUCT(('冬被-S级品'!$B$2:$B$10=$B98)*('冬被-S级品'!$E$1:$AW$1=BY$1)*('冬被-S级品'!$E$2:$AW$10)),0)+IFERROR(SUMPRODUCT(('白止-S级品'!$A$2:$A$26=$B98)*('白止-S级品'!$D$1:$AV$1=BY$1)*('白止-S级品'!$D$2:$AV$26)),0)+IFERROR(SUMPRODUCT(('乐容-S级品'!$A$4:$A$32=$B98)*('乐容-S级品'!$L$3:$CA$3=BY$1)*('乐容-S级品'!$L$4:$CA$32)),0)</f>
      </c>
      <c r="BZ98" s="280">
        <f>IFERROR(SUMPRODUCT(('控温被PRO-S级品'!$B$2:$B$10=$B98)*('控温被PRO-S级品'!$E$1:$BE$1=BZ$1)*('控温被PRO-S级品'!$E$2:$BE$10)),0)+IFERROR(SUMPRODUCT(('冬被-S级品'!$B$2:$B$10=$B98)*('冬被-S级品'!$E$1:$AW$1=BZ$1)*('冬被-S级品'!$E$2:$AW$10)),0)+IFERROR(SUMPRODUCT(('白止-S级品'!$A$2:$A$26=$B98)*('白止-S级品'!$D$1:$AV$1=BZ$1)*('白止-S级品'!$D$2:$AV$26)),0)+IFERROR(SUMPRODUCT(('乐容-S级品'!$A$4:$A$32=$B98)*('乐容-S级品'!$L$3:$CA$3=BZ$1)*('乐容-S级品'!$L$4:$CA$32)),0)</f>
      </c>
      <c r="CA98" s="280">
        <f>IFERROR(SUMPRODUCT(('控温被PRO-S级品'!$B$2:$B$10=$B98)*('控温被PRO-S级品'!$E$1:$BE$1=CA$1)*('控温被PRO-S级品'!$E$2:$BE$10)),0)+IFERROR(SUMPRODUCT(('冬被-S级品'!$B$2:$B$10=$B98)*('冬被-S级品'!$E$1:$AW$1=CA$1)*('冬被-S级品'!$E$2:$AW$10)),0)+IFERROR(SUMPRODUCT(('白止-S级品'!$A$2:$A$26=$B98)*('白止-S级品'!$D$1:$AV$1=CA$1)*('白止-S级品'!$D$2:$AV$26)),0)+IFERROR(SUMPRODUCT(('乐容-S级品'!$A$4:$A$32=$B98)*('乐容-S级品'!$L$3:$CA$3=CA$1)*('乐容-S级品'!$L$4:$CA$32)),0)</f>
      </c>
      <c r="CB98" s="280">
        <f>IFERROR(SUMPRODUCT(('控温被PRO-S级品'!$B$2:$B$10=$B98)*('控温被PRO-S级品'!$E$1:$BE$1=CB$1)*('控温被PRO-S级品'!$E$2:$BE$10)),0)+IFERROR(SUMPRODUCT(('冬被-S级品'!$B$2:$B$10=$B98)*('冬被-S级品'!$E$1:$AW$1=CB$1)*('冬被-S级品'!$E$2:$AW$10)),0)+IFERROR(SUMPRODUCT(('白止-S级品'!$A$2:$A$26=$B98)*('白止-S级品'!$D$1:$AV$1=CB$1)*('白止-S级品'!$D$2:$AV$26)),0)+IFERROR(SUMPRODUCT(('乐容-S级品'!$A$4:$A$32=$B98)*('乐容-S级品'!$L$3:$CA$3=CB$1)*('乐容-S级品'!$L$4:$CA$32)),0)</f>
      </c>
      <c r="CC98" s="280">
        <f>IFERROR(SUMPRODUCT(('控温被PRO-S级品'!$B$2:$B$10=$B98)*('控温被PRO-S级品'!$E$1:$BE$1=CC$1)*('控温被PRO-S级品'!$E$2:$BE$10)),0)+IFERROR(SUMPRODUCT(('冬被-S级品'!$B$2:$B$10=$B98)*('冬被-S级品'!$E$1:$AW$1=CC$1)*('冬被-S级品'!$E$2:$AW$10)),0)+IFERROR(SUMPRODUCT(('白止-S级品'!$A$2:$A$26=$B98)*('白止-S级品'!$D$1:$AV$1=CC$1)*('白止-S级品'!$D$2:$AV$26)),0)+IFERROR(SUMPRODUCT(('乐容-S级品'!$A$4:$A$32=$B98)*('乐容-S级品'!$L$3:$CA$3=CC$1)*('乐容-S级品'!$L$4:$CA$32)),0)</f>
      </c>
      <c r="CD98" s="280">
        <f>IFERROR(SUMPRODUCT(('控温被PRO-S级品'!$B$2:$B$10=$B98)*('控温被PRO-S级品'!$E$1:$BE$1=CD$1)*('控温被PRO-S级品'!$E$2:$BE$10)),0)+IFERROR(SUMPRODUCT(('冬被-S级品'!$B$2:$B$10=$B98)*('冬被-S级品'!$E$1:$AW$1=CD$1)*('冬被-S级品'!$E$2:$AW$10)),0)+IFERROR(SUMPRODUCT(('白止-S级品'!$A$2:$A$26=$B98)*('白止-S级品'!$D$1:$AV$1=CD$1)*('白止-S级品'!$D$2:$AV$26)),0)+IFERROR(SUMPRODUCT(('乐容-S级品'!$A$4:$A$32=$B98)*('乐容-S级品'!$L$3:$CA$3=CD$1)*('乐容-S级品'!$L$4:$CA$32)),0)</f>
      </c>
      <c r="CE98" s="280">
        <f>IFERROR(SUMPRODUCT(('控温被PRO-S级品'!$B$2:$B$10=$B98)*('控温被PRO-S级品'!$E$1:$BE$1=CE$1)*('控温被PRO-S级品'!$E$2:$BE$10)),0)+IFERROR(SUMPRODUCT(('冬被-S级品'!$B$2:$B$10=$B98)*('冬被-S级品'!$E$1:$AW$1=CE$1)*('冬被-S级品'!$E$2:$AW$10)),0)+IFERROR(SUMPRODUCT(('白止-S级品'!$A$2:$A$26=$B98)*('白止-S级品'!$D$1:$AV$1=CE$1)*('白止-S级品'!$D$2:$AV$26)),0)+IFERROR(SUMPRODUCT(('乐容-S级品'!$A$4:$A$32=$B98)*('乐容-S级品'!$L$3:$CA$3=CE$1)*('乐容-S级品'!$L$4:$CA$32)),0)</f>
      </c>
      <c r="CF98" s="280">
        <f>IFERROR(SUMPRODUCT(('控温被PRO-S级品'!$B$2:$B$10=$B98)*('控温被PRO-S级品'!$E$1:$BE$1=CF$1)*('控温被PRO-S级品'!$E$2:$BE$10)),0)+IFERROR(SUMPRODUCT(('冬被-S级品'!$B$2:$B$10=$B98)*('冬被-S级品'!$E$1:$AW$1=CF$1)*('冬被-S级品'!$E$2:$AW$10)),0)+IFERROR(SUMPRODUCT(('白止-S级品'!$A$2:$A$26=$B98)*('白止-S级品'!$D$1:$AV$1=CF$1)*('白止-S级品'!$D$2:$AV$26)),0)+IFERROR(SUMPRODUCT(('乐容-S级品'!$A$4:$A$32=$B98)*('乐容-S级品'!$L$3:$CA$3=CF$1)*('乐容-S级品'!$L$4:$CA$32)),0)</f>
      </c>
      <c r="CG98" s="280">
        <f>IFERROR(SUMPRODUCT(('控温被PRO-S级品'!$B$2:$B$10=$B98)*('控温被PRO-S级品'!$E$1:$BE$1=CG$1)*('控温被PRO-S级品'!$E$2:$BE$10)),0)+IFERROR(SUMPRODUCT(('冬被-S级品'!$B$2:$B$10=$B98)*('冬被-S级品'!$E$1:$AW$1=CG$1)*('冬被-S级品'!$E$2:$AW$10)),0)+IFERROR(SUMPRODUCT(('白止-S级品'!$A$2:$A$26=$B98)*('白止-S级品'!$D$1:$AV$1=CG$1)*('白止-S级品'!$D$2:$AV$26)),0)+IFERROR(SUMPRODUCT(('乐容-S级品'!$A$4:$A$32=$B98)*('乐容-S级品'!$L$3:$CA$3=CG$1)*('乐容-S级品'!$L$4:$CA$32)),0)</f>
      </c>
      <c r="CH98" s="280">
        <f>IFERROR(SUMPRODUCT(('控温被PRO-S级品'!$B$2:$B$10=$B98)*('控温被PRO-S级品'!$E$1:$BE$1=CH$1)*('控温被PRO-S级品'!$E$2:$BE$10)),0)+IFERROR(SUMPRODUCT(('冬被-S级品'!$B$2:$B$10=$B98)*('冬被-S级品'!$E$1:$AW$1=CH$1)*('冬被-S级品'!$E$2:$AW$10)),0)+IFERROR(SUMPRODUCT(('白止-S级品'!$A$2:$A$26=$B98)*('白止-S级品'!$D$1:$AV$1=CH$1)*('白止-S级品'!$D$2:$AV$26)),0)+IFERROR(SUMPRODUCT(('乐容-S级品'!$A$4:$A$32=$B98)*('乐容-S级品'!$L$3:$CA$3=CH$1)*('乐容-S级品'!$L$4:$CA$32)),0)</f>
      </c>
      <c r="CI98" s="280">
        <f>IFERROR(SUMPRODUCT(('控温被PRO-S级品'!$B$2:$B$10=$B98)*('控温被PRO-S级品'!$E$1:$BE$1=CI$1)*('控温被PRO-S级品'!$E$2:$BE$10)),0)+IFERROR(SUMPRODUCT(('冬被-S级品'!$B$2:$B$10=$B98)*('冬被-S级品'!$E$1:$AW$1=CI$1)*('冬被-S级品'!$E$2:$AW$10)),0)+IFERROR(SUMPRODUCT(('白止-S级品'!$A$2:$A$26=$B98)*('白止-S级品'!$D$1:$AV$1=CI$1)*('白止-S级品'!$D$2:$AV$26)),0)+IFERROR(SUMPRODUCT(('乐容-S级品'!$A$4:$A$32=$B98)*('乐容-S级品'!$L$3:$CA$3=CI$1)*('乐容-S级品'!$L$4:$CA$32)),0)</f>
      </c>
      <c r="CJ98" s="280">
        <f>IFERROR(SUMPRODUCT(('控温被PRO-S级品'!$B$2:$B$10=$B98)*('控温被PRO-S级品'!$E$1:$BE$1=CJ$1)*('控温被PRO-S级品'!$E$2:$BE$10)),0)+IFERROR(SUMPRODUCT(('冬被-S级品'!$B$2:$B$10=$B98)*('冬被-S级品'!$E$1:$AW$1=CJ$1)*('冬被-S级品'!$E$2:$AW$10)),0)+IFERROR(SUMPRODUCT(('白止-S级品'!$A$2:$A$26=$B98)*('白止-S级品'!$D$1:$AV$1=CJ$1)*('白止-S级品'!$D$2:$AV$26)),0)+IFERROR(SUMPRODUCT(('乐容-S级品'!$A$4:$A$32=$B98)*('乐容-S级品'!$L$3:$CA$3=CJ$1)*('乐容-S级品'!$L$4:$CA$32)),0)</f>
      </c>
      <c r="CK98" s="280">
        <f>IFERROR(SUMPRODUCT(('控温被PRO-S级品'!$B$2:$B$10=$B98)*('控温被PRO-S级品'!$E$1:$BE$1=CK$1)*('控温被PRO-S级品'!$E$2:$BE$10)),0)+IFERROR(SUMPRODUCT(('冬被-S级品'!$B$2:$B$10=$B98)*('冬被-S级品'!$E$1:$AW$1=CK$1)*('冬被-S级品'!$E$2:$AW$10)),0)+IFERROR(SUMPRODUCT(('白止-S级品'!$A$2:$A$26=$B98)*('白止-S级品'!$D$1:$AV$1=CK$1)*('白止-S级品'!$D$2:$AV$26)),0)+IFERROR(SUMPRODUCT(('乐容-S级品'!$A$4:$A$32=$B98)*('乐容-S级品'!$L$3:$CA$3=CK$1)*('乐容-S级品'!$L$4:$CA$32)),0)</f>
      </c>
      <c r="CL98" s="280">
        <f>IFERROR(SUMPRODUCT(('控温被PRO-S级品'!$B$2:$B$10=$B98)*('控温被PRO-S级品'!$E$1:$BE$1=CL$1)*('控温被PRO-S级品'!$E$2:$BE$10)),0)+IFERROR(SUMPRODUCT(('冬被-S级品'!$B$2:$B$10=$B98)*('冬被-S级品'!$E$1:$AW$1=CL$1)*('冬被-S级品'!$E$2:$AW$10)),0)+IFERROR(SUMPRODUCT(('白止-S级品'!$A$2:$A$26=$B98)*('白止-S级品'!$D$1:$AV$1=CL$1)*('白止-S级品'!$D$2:$AV$26)),0)+IFERROR(SUMPRODUCT(('乐容-S级品'!$A$4:$A$32=$B98)*('乐容-S级品'!$L$3:$CA$3=CL$1)*('乐容-S级品'!$L$4:$CA$32)),0)</f>
      </c>
      <c r="CM98" s="280">
        <f>IFERROR(SUMPRODUCT(('控温被PRO-S级品'!$B$2:$B$10=$B98)*('控温被PRO-S级品'!$E$1:$BE$1=CM$1)*('控温被PRO-S级品'!$E$2:$BE$10)),0)+IFERROR(SUMPRODUCT(('冬被-S级品'!$B$2:$B$10=$B98)*('冬被-S级品'!$E$1:$AW$1=CM$1)*('冬被-S级品'!$E$2:$AW$10)),0)+IFERROR(SUMPRODUCT(('白止-S级品'!$A$2:$A$26=$B98)*('白止-S级品'!$D$1:$AV$1=CM$1)*('白止-S级品'!$D$2:$AV$26)),0)+IFERROR(SUMPRODUCT(('乐容-S级品'!$A$4:$A$32=$B98)*('乐容-S级品'!$L$3:$CA$3=CM$1)*('乐容-S级品'!$L$4:$CA$32)),0)</f>
      </c>
      <c r="CN98" s="280">
        <f>IFERROR(SUMPRODUCT(('控温被PRO-S级品'!$B$2:$B$10=$B98)*('控温被PRO-S级品'!$E$1:$BE$1=CN$1)*('控温被PRO-S级品'!$E$2:$BE$10)),0)+IFERROR(SUMPRODUCT(('冬被-S级品'!$B$2:$B$10=$B98)*('冬被-S级品'!$E$1:$AW$1=CN$1)*('冬被-S级品'!$E$2:$AW$10)),0)+IFERROR(SUMPRODUCT(('白止-S级品'!$A$2:$A$26=$B98)*('白止-S级品'!$D$1:$AV$1=CN$1)*('白止-S级品'!$D$2:$AV$26)),0)+IFERROR(SUMPRODUCT(('乐容-S级品'!$A$4:$A$32=$B98)*('乐容-S级品'!$L$3:$CA$3=CN$1)*('乐容-S级品'!$L$4:$CA$32)),0)</f>
      </c>
      <c r="CO98" s="280">
        <f>IFERROR(SUMPRODUCT(('控温被PRO-S级品'!$B$2:$B$10=$B98)*('控温被PRO-S级品'!$E$1:$BE$1=CO$1)*('控温被PRO-S级品'!$E$2:$BE$10)),0)+IFERROR(SUMPRODUCT(('冬被-S级品'!$B$2:$B$10=$B98)*('冬被-S级品'!$E$1:$AW$1=CO$1)*('冬被-S级品'!$E$2:$AW$10)),0)+IFERROR(SUMPRODUCT(('白止-S级品'!$A$2:$A$26=$B98)*('白止-S级品'!$D$1:$AV$1=CO$1)*('白止-S级品'!$D$2:$AV$26)),0)+IFERROR(SUMPRODUCT(('乐容-S级品'!$A$4:$A$32=$B98)*('乐容-S级品'!$L$3:$CA$3=CO$1)*('乐容-S级品'!$L$4:$CA$32)),0)</f>
      </c>
      <c r="CP98" s="280">
        <f>IFERROR(SUMPRODUCT(('控温被PRO-S级品'!$B$2:$B$10=$B98)*('控温被PRO-S级品'!$E$1:$BE$1=CP$1)*('控温被PRO-S级品'!$E$2:$BE$10)),0)+IFERROR(SUMPRODUCT(('冬被-S级品'!$B$2:$B$10=$B98)*('冬被-S级品'!$E$1:$AW$1=CP$1)*('冬被-S级品'!$E$2:$AW$10)),0)+IFERROR(SUMPRODUCT(('白止-S级品'!$A$2:$A$26=$B98)*('白止-S级品'!$D$1:$AV$1=CP$1)*('白止-S级品'!$D$2:$AV$26)),0)+IFERROR(SUMPRODUCT(('乐容-S级品'!$A$4:$A$32=$B98)*('乐容-S级品'!$L$3:$CA$3=CP$1)*('乐容-S级品'!$L$4:$CA$32)),0)</f>
      </c>
      <c r="CQ98" s="280">
        <f>IFERROR(SUMPRODUCT(('控温被PRO-S级品'!$B$2:$B$10=$B98)*('控温被PRO-S级品'!$E$1:$BE$1=CQ$1)*('控温被PRO-S级品'!$E$2:$BE$10)),0)+IFERROR(SUMPRODUCT(('冬被-S级品'!$B$2:$B$10=$B98)*('冬被-S级品'!$E$1:$AW$1=CQ$1)*('冬被-S级品'!$E$2:$AW$10)),0)+IFERROR(SUMPRODUCT(('白止-S级品'!$A$2:$A$26=$B98)*('白止-S级品'!$D$1:$AV$1=CQ$1)*('白止-S级品'!$D$2:$AV$26)),0)+IFERROR(SUMPRODUCT(('乐容-S级品'!$A$4:$A$32=$B98)*('乐容-S级品'!$L$3:$CA$3=CQ$1)*('乐容-S级品'!$L$4:$CA$32)),0)</f>
      </c>
      <c r="CR98" s="280">
        <f>IFERROR(SUMPRODUCT(('控温被PRO-S级品'!$B$2:$B$10=$B98)*('控温被PRO-S级品'!$E$1:$BE$1=CR$1)*('控温被PRO-S级品'!$E$2:$BE$10)),0)+IFERROR(SUMPRODUCT(('冬被-S级品'!$B$2:$B$10=$B98)*('冬被-S级品'!$E$1:$AW$1=CR$1)*('冬被-S级品'!$E$2:$AW$10)),0)+IFERROR(SUMPRODUCT(('白止-S级品'!$A$2:$A$26=$B98)*('白止-S级品'!$D$1:$AV$1=CR$1)*('白止-S级品'!$D$2:$AV$26)),0)+IFERROR(SUMPRODUCT(('乐容-S级品'!$A$4:$A$32=$B98)*('乐容-S级品'!$L$3:$CA$3=CR$1)*('乐容-S级品'!$L$4:$CA$32)),0)</f>
      </c>
      <c r="CS98" s="280">
        <f>IFERROR(SUMPRODUCT(('控温被PRO-S级品'!$B$2:$B$10=$B98)*('控温被PRO-S级品'!$E$1:$BE$1=CS$1)*('控温被PRO-S级品'!$E$2:$BE$10)),0)+IFERROR(SUMPRODUCT(('冬被-S级品'!$B$2:$B$10=$B98)*('冬被-S级品'!$E$1:$AW$1=CS$1)*('冬被-S级品'!$E$2:$AW$10)),0)+IFERROR(SUMPRODUCT(('白止-S级品'!$A$2:$A$26=$B98)*('白止-S级品'!$D$1:$AV$1=CS$1)*('白止-S级品'!$D$2:$AV$26)),0)+IFERROR(SUMPRODUCT(('乐容-S级品'!$A$4:$A$32=$B98)*('乐容-S级品'!$L$3:$CA$3=CS$1)*('乐容-S级品'!$L$4:$CA$32)),0)</f>
      </c>
      <c r="CT98" s="280">
        <f>IFERROR(SUMPRODUCT(('控温被PRO-S级品'!$B$2:$B$10=$B98)*('控温被PRO-S级品'!$E$1:$BE$1=CT$1)*('控温被PRO-S级品'!$E$2:$BE$10)),0)+IFERROR(SUMPRODUCT(('冬被-S级品'!$B$2:$B$10=$B98)*('冬被-S级品'!$E$1:$AW$1=CT$1)*('冬被-S级品'!$E$2:$AW$10)),0)+IFERROR(SUMPRODUCT(('白止-S级品'!$A$2:$A$26=$B98)*('白止-S级品'!$D$1:$AV$1=CT$1)*('白止-S级品'!$D$2:$AV$26)),0)+IFERROR(SUMPRODUCT(('乐容-S级品'!$A$4:$A$32=$B98)*('乐容-S级品'!$L$3:$CA$3=CT$1)*('乐容-S级品'!$L$4:$CA$32)),0)</f>
      </c>
      <c r="CU98" s="280">
        <f>IFERROR(SUMPRODUCT(('控温被PRO-S级品'!$B$2:$B$10=$B98)*('控温被PRO-S级品'!$E$1:$BE$1=CU$1)*('控温被PRO-S级品'!$E$2:$BE$10)),0)+IFERROR(SUMPRODUCT(('冬被-S级品'!$B$2:$B$10=$B98)*('冬被-S级品'!$E$1:$AW$1=CU$1)*('冬被-S级品'!$E$2:$AW$10)),0)+IFERROR(SUMPRODUCT(('白止-S级品'!$A$2:$A$26=$B98)*('白止-S级品'!$D$1:$AV$1=CU$1)*('白止-S级品'!$D$2:$AV$26)),0)+IFERROR(SUMPRODUCT(('乐容-S级品'!$A$4:$A$32=$B98)*('乐容-S级品'!$L$3:$CA$3=CU$1)*('乐容-S级品'!$L$4:$CA$32)),0)</f>
      </c>
      <c r="CV98" s="280">
        <f>IFERROR(SUMPRODUCT(('控温被PRO-S级品'!$B$2:$B$10=$B98)*('控温被PRO-S级品'!$E$1:$BE$1=CV$1)*('控温被PRO-S级品'!$E$2:$BE$10)),0)+IFERROR(SUMPRODUCT(('冬被-S级品'!$B$2:$B$10=$B98)*('冬被-S级品'!$E$1:$AW$1=CV$1)*('冬被-S级品'!$E$2:$AW$10)),0)+IFERROR(SUMPRODUCT(('白止-S级品'!$A$2:$A$26=$B98)*('白止-S级品'!$D$1:$AV$1=CV$1)*('白止-S级品'!$D$2:$AV$26)),0)+IFERROR(SUMPRODUCT(('乐容-S级品'!$A$4:$A$32=$B98)*('乐容-S级品'!$L$3:$CA$3=CV$1)*('乐容-S级品'!$L$4:$CA$32)),0)</f>
      </c>
      <c r="CW98" s="280">
        <f>IFERROR(SUMPRODUCT(('控温被PRO-S级品'!$B$2:$B$10=$B98)*('控温被PRO-S级品'!$E$1:$BE$1=CW$1)*('控温被PRO-S级品'!$E$2:$BE$10)),0)+IFERROR(SUMPRODUCT(('冬被-S级品'!$B$2:$B$10=$B98)*('冬被-S级品'!$E$1:$AW$1=CW$1)*('冬被-S级品'!$E$2:$AW$10)),0)+IFERROR(SUMPRODUCT(('白止-S级品'!$A$2:$A$26=$B98)*('白止-S级品'!$D$1:$AV$1=CW$1)*('白止-S级品'!$D$2:$AV$26)),0)+IFERROR(SUMPRODUCT(('乐容-S级品'!$A$4:$A$32=$B98)*('乐容-S级品'!$L$3:$CA$3=CW$1)*('乐容-S级品'!$L$4:$CA$32)),0)</f>
      </c>
      <c r="CX98" s="280">
        <f>IFERROR(SUMPRODUCT(('控温被PRO-S级品'!$B$2:$B$10=$B98)*('控温被PRO-S级品'!$E$1:$BE$1=CX$1)*('控温被PRO-S级品'!$E$2:$BE$10)),0)+IFERROR(SUMPRODUCT(('冬被-S级品'!$B$2:$B$10=$B98)*('冬被-S级品'!$E$1:$AW$1=CX$1)*('冬被-S级品'!$E$2:$AW$10)),0)+IFERROR(SUMPRODUCT(('白止-S级品'!$A$2:$A$26=$B98)*('白止-S级品'!$D$1:$AV$1=CX$1)*('白止-S级品'!$D$2:$AV$26)),0)+IFERROR(SUMPRODUCT(('乐容-S级品'!$A$4:$A$32=$B98)*('乐容-S级品'!$L$3:$CA$3=CX$1)*('乐容-S级品'!$L$4:$CA$32)),0)</f>
      </c>
      <c r="CY98" s="280">
        <f>IFERROR(SUMPRODUCT(('控温被PRO-S级品'!$B$2:$B$10=$B98)*('控温被PRO-S级品'!$E$1:$BE$1=CY$1)*('控温被PRO-S级品'!$E$2:$BE$10)),0)+IFERROR(SUMPRODUCT(('冬被-S级品'!$B$2:$B$10=$B98)*('冬被-S级品'!$E$1:$AW$1=CY$1)*('冬被-S级品'!$E$2:$AW$10)),0)+IFERROR(SUMPRODUCT(('白止-S级品'!$A$2:$A$26=$B98)*('白止-S级品'!$D$1:$AV$1=CY$1)*('白止-S级品'!$D$2:$AV$26)),0)+IFERROR(SUMPRODUCT(('乐容-S级品'!$A$4:$A$32=$B98)*('乐容-S级品'!$L$3:$CA$3=CY$1)*('乐容-S级品'!$L$4:$CA$32)),0)</f>
      </c>
      <c r="CZ98" s="280">
        <f>IFERROR(SUMPRODUCT(('控温被PRO-S级品'!$B$2:$B$10=$B98)*('控温被PRO-S级品'!$E$1:$BE$1=CZ$1)*('控温被PRO-S级品'!$E$2:$BE$10)),0)+IFERROR(SUMPRODUCT(('冬被-S级品'!$B$2:$B$10=$B98)*('冬被-S级品'!$E$1:$AW$1=CZ$1)*('冬被-S级品'!$E$2:$AW$10)),0)+IFERROR(SUMPRODUCT(('白止-S级品'!$A$2:$A$26=$B98)*('白止-S级品'!$D$1:$AV$1=CZ$1)*('白止-S级品'!$D$2:$AV$26)),0)+IFERROR(SUMPRODUCT(('乐容-S级品'!$A$4:$A$32=$B98)*('乐容-S级品'!$L$3:$CA$3=CZ$1)*('乐容-S级品'!$L$4:$CA$32)),0)</f>
      </c>
      <c r="DA98" s="280">
        <f>IFERROR(SUMPRODUCT(('控温被PRO-S级品'!$B$2:$B$10=$B98)*('控温被PRO-S级品'!$E$1:$BE$1=DA$1)*('控温被PRO-S级品'!$E$2:$BE$10)),0)+IFERROR(SUMPRODUCT(('冬被-S级品'!$B$2:$B$10=$B98)*('冬被-S级品'!$E$1:$AW$1=DA$1)*('冬被-S级品'!$E$2:$AW$10)),0)+IFERROR(SUMPRODUCT(('白止-S级品'!$A$2:$A$26=$B98)*('白止-S级品'!$D$1:$AV$1=DA$1)*('白止-S级品'!$D$2:$AV$26)),0)+IFERROR(SUMPRODUCT(('乐容-S级品'!$A$4:$A$32=$B98)*('乐容-S级品'!$L$3:$CA$3=DA$1)*('乐容-S级品'!$L$4:$CA$32)),0)</f>
      </c>
      <c r="DB98" s="280">
        <f>IFERROR(SUMPRODUCT(('控温被PRO-S级品'!$B$2:$B$10=$B98)*('控温被PRO-S级品'!$E$1:$BE$1=DB$1)*('控温被PRO-S级品'!$E$2:$BE$10)),0)+IFERROR(SUMPRODUCT(('冬被-S级品'!$B$2:$B$10=$B98)*('冬被-S级品'!$E$1:$AW$1=DB$1)*('冬被-S级品'!$E$2:$AW$10)),0)+IFERROR(SUMPRODUCT(('白止-S级品'!$A$2:$A$26=$B98)*('白止-S级品'!$D$1:$AV$1=DB$1)*('白止-S级品'!$D$2:$AV$26)),0)+IFERROR(SUMPRODUCT(('乐容-S级品'!$A$4:$A$32=$B98)*('乐容-S级品'!$L$3:$CA$3=DB$1)*('乐容-S级品'!$L$4:$CA$32)),0)</f>
      </c>
      <c r="DC98" s="280">
        <f>IFERROR(SUMPRODUCT(('控温被PRO-S级品'!$B$2:$B$10=$B98)*('控温被PRO-S级品'!$E$1:$BE$1=DC$1)*('控温被PRO-S级品'!$E$2:$BE$10)),0)+IFERROR(SUMPRODUCT(('冬被-S级品'!$B$2:$B$10=$B98)*('冬被-S级品'!$E$1:$AW$1=DC$1)*('冬被-S级品'!$E$2:$AW$10)),0)+IFERROR(SUMPRODUCT(('白止-S级品'!$A$2:$A$26=$B98)*('白止-S级品'!$D$1:$AV$1=DC$1)*('白止-S级品'!$D$2:$AV$26)),0)+IFERROR(SUMPRODUCT(('乐容-S级品'!$A$4:$A$32=$B98)*('乐容-S级品'!$L$3:$CA$3=DC$1)*('乐容-S级品'!$L$4:$CA$32)),0)</f>
      </c>
      <c r="DD98" s="280">
        <f>IFERROR(SUMPRODUCT(('控温被PRO-S级品'!$B$2:$B$10=$B98)*('控温被PRO-S级品'!$E$1:$BE$1=DD$1)*('控温被PRO-S级品'!$E$2:$BE$10)),0)+IFERROR(SUMPRODUCT(('冬被-S级品'!$B$2:$B$10=$B98)*('冬被-S级品'!$E$1:$AW$1=DD$1)*('冬被-S级品'!$E$2:$AW$10)),0)+IFERROR(SUMPRODUCT(('白止-S级品'!$A$2:$A$26=$B98)*('白止-S级品'!$D$1:$AV$1=DD$1)*('白止-S级品'!$D$2:$AV$26)),0)+IFERROR(SUMPRODUCT(('乐容-S级品'!$A$4:$A$32=$B98)*('乐容-S级品'!$L$3:$CA$3=DD$1)*('乐容-S级品'!$L$4:$CA$32)),0)</f>
      </c>
      <c r="DE98" s="280">
        <f>IFERROR(SUMPRODUCT(('控温被PRO-S级品'!$B$2:$B$10=$B98)*('控温被PRO-S级品'!$E$1:$BE$1=DE$1)*('控温被PRO-S级品'!$E$2:$BE$10)),0)+IFERROR(SUMPRODUCT(('冬被-S级品'!$B$2:$B$10=$B98)*('冬被-S级品'!$E$1:$AW$1=DE$1)*('冬被-S级品'!$E$2:$AW$10)),0)+IFERROR(SUMPRODUCT(('白止-S级品'!$A$2:$A$26=$B98)*('白止-S级品'!$D$1:$AV$1=DE$1)*('白止-S级品'!$D$2:$AV$26)),0)+IFERROR(SUMPRODUCT(('乐容-S级品'!$A$4:$A$32=$B98)*('乐容-S级品'!$L$3:$CA$3=DE$1)*('乐容-S级品'!$L$4:$CA$32)),0)</f>
      </c>
      <c r="DF98" s="280">
        <f>IFERROR(SUMPRODUCT(('控温被PRO-S级品'!$B$2:$B$10=$B98)*('控温被PRO-S级品'!$E$1:$BE$1=DF$1)*('控温被PRO-S级品'!$E$2:$BE$10)),0)+IFERROR(SUMPRODUCT(('冬被-S级品'!$B$2:$B$10=$B98)*('冬被-S级品'!$E$1:$AW$1=DF$1)*('冬被-S级品'!$E$2:$AW$10)),0)+IFERROR(SUMPRODUCT(('白止-S级品'!$A$2:$A$26=$B98)*('白止-S级品'!$D$1:$AV$1=DF$1)*('白止-S级品'!$D$2:$AV$26)),0)+IFERROR(SUMPRODUCT(('乐容-S级品'!$A$4:$A$32=$B98)*('乐容-S级品'!$L$3:$CA$3=DF$1)*('乐容-S级品'!$L$4:$CA$32)),0)</f>
      </c>
      <c r="DG98" s="280">
        <f>IFERROR(SUMPRODUCT(('控温被PRO-S级品'!$B$2:$B$10=$B98)*('控温被PRO-S级品'!$E$1:$BE$1=DG$1)*('控温被PRO-S级品'!$E$2:$BE$10)),0)+IFERROR(SUMPRODUCT(('冬被-S级品'!$B$2:$B$10=$B98)*('冬被-S级品'!$E$1:$AW$1=DG$1)*('冬被-S级品'!$E$2:$AW$10)),0)+IFERROR(SUMPRODUCT(('白止-S级品'!$A$2:$A$26=$B98)*('白止-S级品'!$D$1:$AV$1=DG$1)*('白止-S级品'!$D$2:$AV$26)),0)+IFERROR(SUMPRODUCT(('乐容-S级品'!$A$4:$A$32=$B98)*('乐容-S级品'!$L$3:$CA$3=DG$1)*('乐容-S级品'!$L$4:$CA$32)),0)</f>
      </c>
      <c r="DH98" s="280">
        <f>IFERROR(SUMPRODUCT(('控温被PRO-S级品'!$B$2:$B$10=$B98)*('控温被PRO-S级品'!$E$1:$BE$1=DH$1)*('控温被PRO-S级品'!$E$2:$BE$10)),0)+IFERROR(SUMPRODUCT(('冬被-S级品'!$B$2:$B$10=$B98)*('冬被-S级品'!$E$1:$AW$1=DH$1)*('冬被-S级品'!$E$2:$AW$10)),0)+IFERROR(SUMPRODUCT(('白止-S级品'!$A$2:$A$26=$B98)*('白止-S级品'!$D$1:$AV$1=DH$1)*('白止-S级品'!$D$2:$AV$26)),0)+IFERROR(SUMPRODUCT(('乐容-S级品'!$A$4:$A$32=$B98)*('乐容-S级品'!$L$3:$CA$3=DH$1)*('乐容-S级品'!$L$4:$CA$32)),0)</f>
      </c>
      <c r="DI98" s="280">
        <f>IFERROR(SUMPRODUCT(('控温被PRO-S级品'!$B$2:$B$10=$B98)*('控温被PRO-S级品'!$E$1:$BE$1=DI$1)*('控温被PRO-S级品'!$E$2:$BE$10)),0)+IFERROR(SUMPRODUCT(('冬被-S级品'!$B$2:$B$10=$B98)*('冬被-S级品'!$E$1:$AW$1=DI$1)*('冬被-S级品'!$E$2:$AW$10)),0)+IFERROR(SUMPRODUCT(('白止-S级品'!$A$2:$A$26=$B98)*('白止-S级品'!$D$1:$AV$1=DI$1)*('白止-S级品'!$D$2:$AV$26)),0)+IFERROR(SUMPRODUCT(('乐容-S级品'!$A$4:$A$32=$B98)*('乐容-S级品'!$L$3:$CA$3=DI$1)*('乐容-S级品'!$L$4:$CA$32)),0)</f>
      </c>
      <c r="DJ98" s="280">
        <f>IFERROR(SUMPRODUCT(('控温被PRO-S级品'!$B$2:$B$10=$B98)*('控温被PRO-S级品'!$E$1:$BE$1=DJ$1)*('控温被PRO-S级品'!$E$2:$BE$10)),0)+IFERROR(SUMPRODUCT(('冬被-S级品'!$B$2:$B$10=$B98)*('冬被-S级品'!$E$1:$AW$1=DJ$1)*('冬被-S级品'!$E$2:$AW$10)),0)+IFERROR(SUMPRODUCT(('白止-S级品'!$A$2:$A$26=$B98)*('白止-S级品'!$D$1:$AV$1=DJ$1)*('白止-S级品'!$D$2:$AV$26)),0)+IFERROR(SUMPRODUCT(('乐容-S级品'!$A$4:$A$32=$B98)*('乐容-S级品'!$L$3:$CA$3=DJ$1)*('乐容-S级品'!$L$4:$CA$32)),0)</f>
      </c>
      <c r="DK98" s="280"/>
      <c r="DL98" s="280"/>
      <c r="DM98" s="280"/>
      <c r="DN98" s="280"/>
      <c r="DO98" s="280"/>
      <c r="DP98" s="280"/>
      <c r="DQ98" s="280"/>
      <c r="DR98" s="280"/>
      <c r="DS98" s="280"/>
      <c r="DT98" s="280"/>
      <c r="DU98" s="280"/>
      <c r="DV98" s="280"/>
      <c r="DW98" s="280">
        <f>VLOOKUP(B98,'系统编码规格'!A:C,3,FALSE)</f>
      </c>
      <c r="DX98" s="280"/>
      <c r="DY98" s="280"/>
      <c r="DZ98" s="280"/>
      <c r="EA98" s="280"/>
      <c r="EB98" s="280"/>
      <c r="EC98" s="280"/>
      <c r="ED98" s="280"/>
      <c r="EE98" s="280"/>
      <c r="EF98" s="280"/>
      <c r="EG98" s="280"/>
      <c r="EH98" s="280"/>
      <c r="EI98" s="280"/>
      <c r="EJ98" s="280"/>
      <c r="EK98" s="280"/>
      <c r="EL98" s="280"/>
      <c r="EM98" s="280"/>
      <c r="EN98" s="280"/>
      <c r="EO98" s="280"/>
      <c r="EP98" s="280"/>
      <c r="EQ98" s="280"/>
      <c r="ER98" s="280"/>
      <c r="ES98" s="280"/>
      <c r="ET98" s="280"/>
      <c r="EU98" s="280"/>
      <c r="EV98" s="280"/>
      <c r="EW98" s="280"/>
      <c r="EX98" s="280"/>
      <c r="EY98" s="280"/>
      <c r="EZ98" s="280"/>
      <c r="FA98" s="280"/>
      <c r="FB98" s="280"/>
      <c r="FC98" s="280"/>
      <c r="FD98" s="280"/>
      <c r="FE98" s="280"/>
      <c r="FF98" s="280"/>
      <c r="FG98" s="280"/>
      <c r="FH98" s="280"/>
      <c r="FI98" s="280"/>
      <c r="FJ98" s="280"/>
      <c r="FK98" s="280"/>
      <c r="FL98" s="280"/>
      <c r="FM98" s="280"/>
      <c r="FN98" s="280"/>
      <c r="FO98" s="280"/>
      <c r="FP98" s="280"/>
      <c r="FQ98" s="280"/>
      <c r="FR98" s="280"/>
      <c r="FS98" s="280"/>
      <c r="FT98" s="280"/>
      <c r="FU98" s="280"/>
      <c r="FV98" s="280"/>
      <c r="FW98" s="280"/>
      <c r="FX98" s="280"/>
      <c r="FY98" s="280"/>
      <c r="FZ98" s="280"/>
      <c r="GA98" s="280"/>
      <c r="GB98" s="280"/>
      <c r="GC98" s="280"/>
      <c r="GD98" s="280"/>
      <c r="GE98" s="280"/>
      <c r="GF98" s="280"/>
      <c r="GG98" s="280"/>
      <c r="GH98" s="280"/>
      <c r="GI98" s="280"/>
      <c r="GJ98" s="280"/>
      <c r="GK98" s="280"/>
      <c r="GL98" s="280"/>
      <c r="GM98" s="280"/>
      <c r="GN98" s="280"/>
      <c r="GO98" s="280"/>
      <c r="GP98" s="280"/>
      <c r="GQ98" s="280"/>
      <c r="GR98" s="280"/>
      <c r="GS98" s="280"/>
      <c r="GT98" s="280"/>
      <c r="GU98" s="280"/>
      <c r="GV98" s="280"/>
    </row>
    <row r="99">
      <c r="A99" s="309" t="str">
        <v>乐容</v>
      </c>
      <c r="B99" s="310" t="str">
        <v>12800026100123371</v>
      </c>
      <c r="C99" s="309" t="str">
        <v>亚朵星球 纯色全棉四件套 新色</v>
      </c>
      <c r="D99" s="309" t="str">
        <v>生椰姜茶/1.8m-床笠款</v>
      </c>
      <c r="E99">
        <f>SUM(F99:GX99)</f>
      </c>
      <c r="F99" s="280">
        <f>IFERROR(SUMPRODUCT(('控温被PRO-S级品'!$B$2:$B$10=$B99)*('控温被PRO-S级品'!$E$1:$BE$1=F$1)*('控温被PRO-S级品'!$E$2:$BE$10)),0)+IFERROR(SUMPRODUCT(('冬被-S级品'!$B$2:$B$10=$B99)*('冬被-S级品'!$E$1:$AW$1=F$1)*('冬被-S级品'!$E$2:$AW$10)),0)+IFERROR(SUMPRODUCT(('白止-S级品'!$A$2:$A$26=$B99)*('白止-S级品'!$D$1:$AV$1=F$1)*('白止-S级品'!$D$2:$AV$26)),0)+IFERROR(SUMPRODUCT(('乐容-S级品'!$A$4:$A$32=$B99)*('乐容-S级品'!$L$3:$CA$3=F$1)*('乐容-S级品'!$L$4:$CA$32)),0)</f>
      </c>
      <c r="G99" s="280">
        <f>IFERROR(SUMPRODUCT(('控温被PRO-S级品'!$B$2:$B$10=$B99)*('控温被PRO-S级品'!$E$1:$BE$1=G$1)*('控温被PRO-S级品'!$E$2:$BE$10)),0)+IFERROR(SUMPRODUCT(('冬被-S级品'!$B$2:$B$10=$B99)*('冬被-S级品'!$E$1:$AW$1=G$1)*('冬被-S级品'!$E$2:$AW$10)),0)+IFERROR(SUMPRODUCT(('白止-S级品'!$A$2:$A$26=$B99)*('白止-S级品'!$D$1:$AV$1=G$1)*('白止-S级品'!$D$2:$AV$26)),0)+IFERROR(SUMPRODUCT(('乐容-S级品'!$A$4:$A$32=$B99)*('乐容-S级品'!$L$3:$CA$3=G$1)*('乐容-S级品'!$L$4:$CA$32)),0)</f>
      </c>
      <c r="H99" s="280">
        <f>IFERROR(SUMPRODUCT(('控温被PRO-S级品'!$B$2:$B$10=$B99)*('控温被PRO-S级品'!$E$1:$BE$1=H$1)*('控温被PRO-S级品'!$E$2:$BE$10)),0)+IFERROR(SUMPRODUCT(('冬被-S级品'!$B$2:$B$10=$B99)*('冬被-S级品'!$E$1:$AW$1=H$1)*('冬被-S级品'!$E$2:$AW$10)),0)+IFERROR(SUMPRODUCT(('白止-S级品'!$A$2:$A$26=$B99)*('白止-S级品'!$D$1:$AV$1=H$1)*('白止-S级品'!$D$2:$AV$26)),0)+IFERROR(SUMPRODUCT(('乐容-S级品'!$A$4:$A$32=$B99)*('乐容-S级品'!$L$3:$CA$3=H$1)*('乐容-S级品'!$L$4:$CA$32)),0)</f>
      </c>
      <c r="I99" s="280">
        <f>IFERROR(SUMPRODUCT(('控温被PRO-S级品'!$B$2:$B$10=$B99)*('控温被PRO-S级品'!$E$1:$BE$1=I$1)*('控温被PRO-S级品'!$E$2:$BE$10)),0)+IFERROR(SUMPRODUCT(('冬被-S级品'!$B$2:$B$10=$B99)*('冬被-S级品'!$E$1:$AW$1=I$1)*('冬被-S级品'!$E$2:$AW$10)),0)+IFERROR(SUMPRODUCT(('白止-S级品'!$A$2:$A$26=$B99)*('白止-S级品'!$D$1:$AV$1=I$1)*('白止-S级品'!$D$2:$AV$26)),0)+IFERROR(SUMPRODUCT(('乐容-S级品'!$A$4:$A$32=$B99)*('乐容-S级品'!$L$3:$CA$3=I$1)*('乐容-S级品'!$L$4:$CA$32)),0)</f>
      </c>
      <c r="J99" s="280">
        <f>IFERROR(SUMPRODUCT(('控温被PRO-S级品'!$B$2:$B$10=$B99)*('控温被PRO-S级品'!$E$1:$BE$1=J$1)*('控温被PRO-S级品'!$E$2:$BE$10)),0)+IFERROR(SUMPRODUCT(('冬被-S级品'!$B$2:$B$10=$B99)*('冬被-S级品'!$E$1:$AW$1=J$1)*('冬被-S级品'!$E$2:$AW$10)),0)+IFERROR(SUMPRODUCT(('白止-S级品'!$A$2:$A$26=$B99)*('白止-S级品'!$D$1:$AV$1=J$1)*('白止-S级品'!$D$2:$AV$26)),0)+IFERROR(SUMPRODUCT(('乐容-S级品'!$A$4:$A$32=$B99)*('乐容-S级品'!$L$3:$CA$3=J$1)*('乐容-S级品'!$L$4:$CA$32)),0)</f>
      </c>
      <c r="K99" s="280">
        <f>IFERROR(SUMPRODUCT(('控温被PRO-S级品'!$B$2:$B$10=$B99)*('控温被PRO-S级品'!$E$1:$BE$1=K$1)*('控温被PRO-S级品'!$E$2:$BE$10)),0)+IFERROR(SUMPRODUCT(('冬被-S级品'!$B$2:$B$10=$B99)*('冬被-S级品'!$E$1:$AW$1=K$1)*('冬被-S级品'!$E$2:$AW$10)),0)+IFERROR(SUMPRODUCT(('白止-S级品'!$A$2:$A$26=$B99)*('白止-S级品'!$D$1:$AV$1=K$1)*('白止-S级品'!$D$2:$AV$26)),0)+IFERROR(SUMPRODUCT(('乐容-S级品'!$A$4:$A$32=$B99)*('乐容-S级品'!$L$3:$CA$3=K$1)*('乐容-S级品'!$L$4:$CA$32)),0)</f>
      </c>
      <c r="L99" s="280">
        <f>IFERROR(SUMPRODUCT(('控温被PRO-S级品'!$B$2:$B$10=$B99)*('控温被PRO-S级品'!$E$1:$BE$1=L$1)*('控温被PRO-S级品'!$E$2:$BE$10)),0)+IFERROR(SUMPRODUCT(('冬被-S级品'!$B$2:$B$10=$B99)*('冬被-S级品'!$E$1:$AW$1=L$1)*('冬被-S级品'!$E$2:$AW$10)),0)+IFERROR(SUMPRODUCT(('白止-S级品'!$A$2:$A$26=$B99)*('白止-S级品'!$D$1:$AV$1=L$1)*('白止-S级品'!$D$2:$AV$26)),0)+IFERROR(SUMPRODUCT(('乐容-S级品'!$A$4:$A$32=$B99)*('乐容-S级品'!$L$3:$CA$3=L$1)*('乐容-S级品'!$L$4:$CA$32)),0)</f>
      </c>
      <c r="M99" s="280">
        <f>IFERROR(SUMPRODUCT(('控温被PRO-S级品'!$B$2:$B$10=$B99)*('控温被PRO-S级品'!$E$1:$BE$1=M$1)*('控温被PRO-S级品'!$E$2:$BE$10)),0)+IFERROR(SUMPRODUCT(('冬被-S级品'!$B$2:$B$10=$B99)*('冬被-S级品'!$E$1:$AW$1=M$1)*('冬被-S级品'!$E$2:$AW$10)),0)+IFERROR(SUMPRODUCT(('白止-S级品'!$A$2:$A$26=$B99)*('白止-S级品'!$D$1:$AV$1=M$1)*('白止-S级品'!$D$2:$AV$26)),0)+IFERROR(SUMPRODUCT(('乐容-S级品'!$A$4:$A$32=$B99)*('乐容-S级品'!$L$3:$CA$3=M$1)*('乐容-S级品'!$L$4:$CA$32)),0)</f>
      </c>
      <c r="N99" s="280">
        <f>IFERROR(SUMPRODUCT(('控温被PRO-S级品'!$B$2:$B$10=$B99)*('控温被PRO-S级品'!$E$1:$BE$1=N$1)*('控温被PRO-S级品'!$E$2:$BE$10)),0)+IFERROR(SUMPRODUCT(('冬被-S级品'!$B$2:$B$10=$B99)*('冬被-S级品'!$E$1:$AW$1=N$1)*('冬被-S级品'!$E$2:$AW$10)),0)+IFERROR(SUMPRODUCT(('白止-S级品'!$A$2:$A$26=$B99)*('白止-S级品'!$D$1:$AV$1=N$1)*('白止-S级品'!$D$2:$AV$26)),0)+IFERROR(SUMPRODUCT(('乐容-S级品'!$A$4:$A$32=$B99)*('乐容-S级品'!$L$3:$CA$3=N$1)*('乐容-S级品'!$L$4:$CA$32)),0)</f>
      </c>
      <c r="O99" s="280">
        <f>IFERROR(SUMPRODUCT(('控温被PRO-S级品'!$B$2:$B$10=$B99)*('控温被PRO-S级品'!$E$1:$BE$1=O$1)*('控温被PRO-S级品'!$E$2:$BE$10)),0)+IFERROR(SUMPRODUCT(('冬被-S级品'!$B$2:$B$10=$B99)*('冬被-S级品'!$E$1:$AW$1=O$1)*('冬被-S级品'!$E$2:$AW$10)),0)+IFERROR(SUMPRODUCT(('白止-S级品'!$A$2:$A$26=$B99)*('白止-S级品'!$D$1:$AV$1=O$1)*('白止-S级品'!$D$2:$AV$26)),0)+IFERROR(SUMPRODUCT(('乐容-S级品'!$A$4:$A$32=$B99)*('乐容-S级品'!$L$3:$CA$3=O$1)*('乐容-S级品'!$L$4:$CA$32)),0)</f>
      </c>
      <c r="P99" s="280">
        <f>IFERROR(SUMPRODUCT(('控温被PRO-S级品'!$B$2:$B$10=$B99)*('控温被PRO-S级品'!$E$1:$BE$1=P$1)*('控温被PRO-S级品'!$E$2:$BE$10)),0)+IFERROR(SUMPRODUCT(('冬被-S级品'!$B$2:$B$10=$B99)*('冬被-S级品'!$E$1:$AW$1=P$1)*('冬被-S级品'!$E$2:$AW$10)),0)+IFERROR(SUMPRODUCT(('白止-S级品'!$A$2:$A$26=$B99)*('白止-S级品'!$D$1:$AV$1=P$1)*('白止-S级品'!$D$2:$AV$26)),0)+IFERROR(SUMPRODUCT(('乐容-S级品'!$A$4:$A$32=$B99)*('乐容-S级品'!$L$3:$CA$3=P$1)*('乐容-S级品'!$L$4:$CA$32)),0)</f>
      </c>
      <c r="Q99" s="280">
        <f>IFERROR(SUMPRODUCT(('控温被PRO-S级品'!$B$2:$B$10=$B99)*('控温被PRO-S级品'!$E$1:$BE$1=Q$1)*('控温被PRO-S级品'!$E$2:$BE$10)),0)+IFERROR(SUMPRODUCT(('冬被-S级品'!$B$2:$B$10=$B99)*('冬被-S级品'!$E$1:$AW$1=Q$1)*('冬被-S级品'!$E$2:$AW$10)),0)+IFERROR(SUMPRODUCT(('白止-S级品'!$A$2:$A$26=$B99)*('白止-S级品'!$D$1:$AV$1=Q$1)*('白止-S级品'!$D$2:$AV$26)),0)+IFERROR(SUMPRODUCT(('乐容-S级品'!$A$4:$A$32=$B99)*('乐容-S级品'!$L$3:$CA$3=Q$1)*('乐容-S级品'!$L$4:$CA$32)),0)</f>
      </c>
      <c r="R99" s="280">
        <f>IFERROR(SUMPRODUCT(('控温被PRO-S级品'!$B$2:$B$10=$B99)*('控温被PRO-S级品'!$E$1:$BE$1=R$1)*('控温被PRO-S级品'!$E$2:$BE$10)),0)+IFERROR(SUMPRODUCT(('冬被-S级品'!$B$2:$B$10=$B99)*('冬被-S级品'!$E$1:$AW$1=R$1)*('冬被-S级品'!$E$2:$AW$10)),0)+IFERROR(SUMPRODUCT(('白止-S级品'!$A$2:$A$26=$B99)*('白止-S级品'!$D$1:$AV$1=R$1)*('白止-S级品'!$D$2:$AV$26)),0)+IFERROR(SUMPRODUCT(('乐容-S级品'!$A$4:$A$32=$B99)*('乐容-S级品'!$L$3:$CA$3=R$1)*('乐容-S级品'!$L$4:$CA$32)),0)</f>
      </c>
      <c r="S99" s="280">
        <f>IFERROR(SUMPRODUCT(('控温被PRO-S级品'!$B$2:$B$10=$B99)*('控温被PRO-S级品'!$E$1:$BE$1=S$1)*('控温被PRO-S级品'!$E$2:$BE$10)),0)+IFERROR(SUMPRODUCT(('冬被-S级品'!$B$2:$B$10=$B99)*('冬被-S级品'!$E$1:$AW$1=S$1)*('冬被-S级品'!$E$2:$AW$10)),0)+IFERROR(SUMPRODUCT(('白止-S级品'!$A$2:$A$26=$B99)*('白止-S级品'!$D$1:$AV$1=S$1)*('白止-S级品'!$D$2:$AV$26)),0)+IFERROR(SUMPRODUCT(('乐容-S级品'!$A$4:$A$32=$B99)*('乐容-S级品'!$L$3:$CA$3=S$1)*('乐容-S级品'!$L$4:$CA$32)),0)</f>
      </c>
      <c r="T99" s="280">
        <f>IFERROR(SUMPRODUCT(('控温被PRO-S级品'!$B$2:$B$10=$B99)*('控温被PRO-S级品'!$E$1:$BE$1=T$1)*('控温被PRO-S级品'!$E$2:$BE$10)),0)+IFERROR(SUMPRODUCT(('冬被-S级品'!$B$2:$B$10=$B99)*('冬被-S级品'!$E$1:$AW$1=T$1)*('冬被-S级品'!$E$2:$AW$10)),0)+IFERROR(SUMPRODUCT(('白止-S级品'!$A$2:$A$26=$B99)*('白止-S级品'!$D$1:$AV$1=T$1)*('白止-S级品'!$D$2:$AV$26)),0)+IFERROR(SUMPRODUCT(('乐容-S级品'!$A$4:$A$32=$B99)*('乐容-S级品'!$L$3:$CA$3=T$1)*('乐容-S级品'!$L$4:$CA$32)),0)</f>
      </c>
      <c r="U99" s="280">
        <f>IFERROR(SUMPRODUCT(('控温被PRO-S级品'!$B$2:$B$10=$B99)*('控温被PRO-S级品'!$E$1:$BE$1=U$1)*('控温被PRO-S级品'!$E$2:$BE$10)),0)+IFERROR(SUMPRODUCT(('冬被-S级品'!$B$2:$B$10=$B99)*('冬被-S级品'!$E$1:$AW$1=U$1)*('冬被-S级品'!$E$2:$AW$10)),0)+IFERROR(SUMPRODUCT(('白止-S级品'!$A$2:$A$26=$B99)*('白止-S级品'!$D$1:$AV$1=U$1)*('白止-S级品'!$D$2:$AV$26)),0)+IFERROR(SUMPRODUCT(('乐容-S级品'!$A$4:$A$32=$B99)*('乐容-S级品'!$L$3:$CA$3=U$1)*('乐容-S级品'!$L$4:$CA$32)),0)</f>
      </c>
      <c r="V99" s="280">
        <f>IFERROR(SUMPRODUCT(('控温被PRO-S级品'!$B$2:$B$10=$B99)*('控温被PRO-S级品'!$E$1:$BE$1=V$1)*('控温被PRO-S级品'!$E$2:$BE$10)),0)+IFERROR(SUMPRODUCT(('冬被-S级品'!$B$2:$B$10=$B99)*('冬被-S级品'!$E$1:$AW$1=V$1)*('冬被-S级品'!$E$2:$AW$10)),0)+IFERROR(SUMPRODUCT(('白止-S级品'!$A$2:$A$26=$B99)*('白止-S级品'!$D$1:$AV$1=V$1)*('白止-S级品'!$D$2:$AV$26)),0)+IFERROR(SUMPRODUCT(('乐容-S级品'!$A$4:$A$32=$B99)*('乐容-S级品'!$L$3:$CA$3=V$1)*('乐容-S级品'!$L$4:$CA$32)),0)</f>
      </c>
      <c r="W99" s="280">
        <f>IFERROR(SUMPRODUCT(('控温被PRO-S级品'!$B$2:$B$10=$B99)*('控温被PRO-S级品'!$E$1:$BE$1=W$1)*('控温被PRO-S级品'!$E$2:$BE$10)),0)+IFERROR(SUMPRODUCT(('冬被-S级品'!$B$2:$B$10=$B99)*('冬被-S级品'!$E$1:$AW$1=W$1)*('冬被-S级品'!$E$2:$AW$10)),0)+IFERROR(SUMPRODUCT(('白止-S级品'!$A$2:$A$26=$B99)*('白止-S级品'!$D$1:$AV$1=W$1)*('白止-S级品'!$D$2:$AV$26)),0)+IFERROR(SUMPRODUCT(('乐容-S级品'!$A$4:$A$32=$B99)*('乐容-S级品'!$L$3:$CA$3=W$1)*('乐容-S级品'!$L$4:$CA$32)),0)</f>
      </c>
      <c r="X99" s="280">
        <f>IFERROR(SUMPRODUCT(('控温被PRO-S级品'!$B$2:$B$10=$B99)*('控温被PRO-S级品'!$E$1:$BE$1=X$1)*('控温被PRO-S级品'!$E$2:$BE$10)),0)+IFERROR(SUMPRODUCT(('冬被-S级品'!$B$2:$B$10=$B99)*('冬被-S级品'!$E$1:$AW$1=X$1)*('冬被-S级品'!$E$2:$AW$10)),0)+IFERROR(SUMPRODUCT(('白止-S级品'!$A$2:$A$26=$B99)*('白止-S级品'!$D$1:$AV$1=X$1)*('白止-S级品'!$D$2:$AV$26)),0)+IFERROR(SUMPRODUCT(('乐容-S级品'!$A$4:$A$32=$B99)*('乐容-S级品'!$L$3:$CA$3=X$1)*('乐容-S级品'!$L$4:$CA$32)),0)</f>
      </c>
      <c r="Y99" s="280">
        <f>IFERROR(SUMPRODUCT(('控温被PRO-S级品'!$B$2:$B$10=$B99)*('控温被PRO-S级品'!$E$1:$BE$1=Y$1)*('控温被PRO-S级品'!$E$2:$BE$10)),0)+IFERROR(SUMPRODUCT(('冬被-S级品'!$B$2:$B$10=$B99)*('冬被-S级品'!$E$1:$AW$1=Y$1)*('冬被-S级品'!$E$2:$AW$10)),0)+IFERROR(SUMPRODUCT(('白止-S级品'!$A$2:$A$26=$B99)*('白止-S级品'!$D$1:$AV$1=Y$1)*('白止-S级品'!$D$2:$AV$26)),0)+IFERROR(SUMPRODUCT(('乐容-S级品'!$A$4:$A$32=$B99)*('乐容-S级品'!$L$3:$CA$3=Y$1)*('乐容-S级品'!$L$4:$CA$32)),0)</f>
      </c>
      <c r="Z99" s="280">
        <f>IFERROR(SUMPRODUCT(('控温被PRO-S级品'!$B$2:$B$10=$B99)*('控温被PRO-S级品'!$E$1:$BE$1=Z$1)*('控温被PRO-S级品'!$E$2:$BE$10)),0)+IFERROR(SUMPRODUCT(('冬被-S级品'!$B$2:$B$10=$B99)*('冬被-S级品'!$E$1:$AW$1=Z$1)*('冬被-S级品'!$E$2:$AW$10)),0)+IFERROR(SUMPRODUCT(('白止-S级品'!$A$2:$A$26=$B99)*('白止-S级品'!$D$1:$AV$1=Z$1)*('白止-S级品'!$D$2:$AV$26)),0)+IFERROR(SUMPRODUCT(('乐容-S级品'!$A$4:$A$32=$B99)*('乐容-S级品'!$L$3:$CA$3=Z$1)*('乐容-S级品'!$L$4:$CA$32)),0)</f>
      </c>
      <c r="AA99" s="280">
        <f>IFERROR(SUMPRODUCT(('控温被PRO-S级品'!$B$2:$B$10=$B99)*('控温被PRO-S级品'!$E$1:$BE$1=AA$1)*('控温被PRO-S级品'!$E$2:$BE$10)),0)+IFERROR(SUMPRODUCT(('冬被-S级品'!$B$2:$B$10=$B99)*('冬被-S级品'!$E$1:$AW$1=AA$1)*('冬被-S级品'!$E$2:$AW$10)),0)+IFERROR(SUMPRODUCT(('白止-S级品'!$A$2:$A$26=$B99)*('白止-S级品'!$D$1:$AV$1=AA$1)*('白止-S级品'!$D$2:$AV$26)),0)+IFERROR(SUMPRODUCT(('乐容-S级品'!$A$4:$A$32=$B99)*('乐容-S级品'!$L$3:$CA$3=AA$1)*('乐容-S级品'!$L$4:$CA$32)),0)</f>
      </c>
      <c r="AB99" s="280">
        <f>IFERROR(SUMPRODUCT(('控温被PRO-S级品'!$B$2:$B$10=$B99)*('控温被PRO-S级品'!$E$1:$BE$1=AB$1)*('控温被PRO-S级品'!$E$2:$BE$10)),0)+IFERROR(SUMPRODUCT(('冬被-S级品'!$B$2:$B$10=$B99)*('冬被-S级品'!$E$1:$AW$1=AB$1)*('冬被-S级品'!$E$2:$AW$10)),0)+IFERROR(SUMPRODUCT(('白止-S级品'!$A$2:$A$26=$B99)*('白止-S级品'!$D$1:$AV$1=AB$1)*('白止-S级品'!$D$2:$AV$26)),0)+IFERROR(SUMPRODUCT(('乐容-S级品'!$A$4:$A$32=$B99)*('乐容-S级品'!$L$3:$CA$3=AB$1)*('乐容-S级品'!$L$4:$CA$32)),0)</f>
      </c>
      <c r="AC99" s="280">
        <f>IFERROR(SUMPRODUCT(('控温被PRO-S级品'!$B$2:$B$10=$B99)*('控温被PRO-S级品'!$E$1:$BE$1=AC$1)*('控温被PRO-S级品'!$E$2:$BE$10)),0)+IFERROR(SUMPRODUCT(('冬被-S级品'!$B$2:$B$10=$B99)*('冬被-S级品'!$E$1:$AW$1=AC$1)*('冬被-S级品'!$E$2:$AW$10)),0)+IFERROR(SUMPRODUCT(('白止-S级品'!$A$2:$A$26=$B99)*('白止-S级品'!$D$1:$AV$1=AC$1)*('白止-S级品'!$D$2:$AV$26)),0)+IFERROR(SUMPRODUCT(('乐容-S级品'!$A$4:$A$32=$B99)*('乐容-S级品'!$L$3:$CA$3=AC$1)*('乐容-S级品'!$L$4:$CA$32)),0)</f>
      </c>
      <c r="AD99" s="280">
        <f>IFERROR(SUMPRODUCT(('控温被PRO-S级品'!$B$2:$B$10=$B99)*('控温被PRO-S级品'!$E$1:$BE$1=AD$1)*('控温被PRO-S级品'!$E$2:$BE$10)),0)+IFERROR(SUMPRODUCT(('冬被-S级品'!$B$2:$B$10=$B99)*('冬被-S级品'!$E$1:$AW$1=AD$1)*('冬被-S级品'!$E$2:$AW$10)),0)+IFERROR(SUMPRODUCT(('白止-S级品'!$A$2:$A$26=$B99)*('白止-S级品'!$D$1:$AV$1=AD$1)*('白止-S级品'!$D$2:$AV$26)),0)+IFERROR(SUMPRODUCT(('乐容-S级品'!$A$4:$A$32=$B99)*('乐容-S级品'!$L$3:$CA$3=AD$1)*('乐容-S级品'!$L$4:$CA$32)),0)</f>
      </c>
      <c r="AE99" s="280">
        <f>IFERROR(SUMPRODUCT(('控温被PRO-S级品'!$B$2:$B$10=$B99)*('控温被PRO-S级品'!$E$1:$BE$1=AE$1)*('控温被PRO-S级品'!$E$2:$BE$10)),0)+IFERROR(SUMPRODUCT(('冬被-S级品'!$B$2:$B$10=$B99)*('冬被-S级品'!$E$1:$AW$1=AE$1)*('冬被-S级品'!$E$2:$AW$10)),0)+IFERROR(SUMPRODUCT(('白止-S级品'!$A$2:$A$26=$B99)*('白止-S级品'!$D$1:$AV$1=AE$1)*('白止-S级品'!$D$2:$AV$26)),0)+IFERROR(SUMPRODUCT(('乐容-S级品'!$A$4:$A$32=$B99)*('乐容-S级品'!$L$3:$CA$3=AE$1)*('乐容-S级品'!$L$4:$CA$32)),0)</f>
      </c>
      <c r="AF99" s="280">
        <f>IFERROR(SUMPRODUCT(('控温被PRO-S级品'!$B$2:$B$10=$B99)*('控温被PRO-S级品'!$E$1:$BE$1=AF$1)*('控温被PRO-S级品'!$E$2:$BE$10)),0)+IFERROR(SUMPRODUCT(('冬被-S级品'!$B$2:$B$10=$B99)*('冬被-S级品'!$E$1:$AW$1=AF$1)*('冬被-S级品'!$E$2:$AW$10)),0)+IFERROR(SUMPRODUCT(('白止-S级品'!$A$2:$A$26=$B99)*('白止-S级品'!$D$1:$AV$1=AF$1)*('白止-S级品'!$D$2:$AV$26)),0)+IFERROR(SUMPRODUCT(('乐容-S级品'!$A$4:$A$32=$B99)*('乐容-S级品'!$L$3:$CA$3=AF$1)*('乐容-S级品'!$L$4:$CA$32)),0)</f>
      </c>
      <c r="AG99" s="280">
        <f>IFERROR(SUMPRODUCT(('控温被PRO-S级品'!$B$2:$B$10=$B99)*('控温被PRO-S级品'!$E$1:$BE$1=AG$1)*('控温被PRO-S级品'!$E$2:$BE$10)),0)+IFERROR(SUMPRODUCT(('冬被-S级品'!$B$2:$B$10=$B99)*('冬被-S级品'!$E$1:$AW$1=AG$1)*('冬被-S级品'!$E$2:$AW$10)),0)+IFERROR(SUMPRODUCT(('白止-S级品'!$A$2:$A$26=$B99)*('白止-S级品'!$D$1:$AV$1=AG$1)*('白止-S级品'!$D$2:$AV$26)),0)+IFERROR(SUMPRODUCT(('乐容-S级品'!$A$4:$A$32=$B99)*('乐容-S级品'!$L$3:$CA$3=AG$1)*('乐容-S级品'!$L$4:$CA$32)),0)</f>
      </c>
      <c r="AH99" s="280">
        <f>IFERROR(SUMPRODUCT(('控温被PRO-S级品'!$B$2:$B$10=$B99)*('控温被PRO-S级品'!$E$1:$BE$1=AH$1)*('控温被PRO-S级品'!$E$2:$BE$10)),0)+IFERROR(SUMPRODUCT(('冬被-S级品'!$B$2:$B$10=$B99)*('冬被-S级品'!$E$1:$AW$1=AH$1)*('冬被-S级品'!$E$2:$AW$10)),0)+IFERROR(SUMPRODUCT(('白止-S级品'!$A$2:$A$26=$B99)*('白止-S级品'!$D$1:$AV$1=AH$1)*('白止-S级品'!$D$2:$AV$26)),0)+IFERROR(SUMPRODUCT(('乐容-S级品'!$A$4:$A$32=$B99)*('乐容-S级品'!$L$3:$CA$3=AH$1)*('乐容-S级品'!$L$4:$CA$32)),0)</f>
      </c>
      <c r="AI99" s="280">
        <f>IFERROR(SUMPRODUCT(('控温被PRO-S级品'!$B$2:$B$10=$B99)*('控温被PRO-S级品'!$E$1:$BE$1=AI$1)*('控温被PRO-S级品'!$E$2:$BE$10)),0)+IFERROR(SUMPRODUCT(('冬被-S级品'!$B$2:$B$10=$B99)*('冬被-S级品'!$E$1:$AW$1=AI$1)*('冬被-S级品'!$E$2:$AW$10)),0)+IFERROR(SUMPRODUCT(('白止-S级品'!$A$2:$A$26=$B99)*('白止-S级品'!$D$1:$AV$1=AI$1)*('白止-S级品'!$D$2:$AV$26)),0)+IFERROR(SUMPRODUCT(('乐容-S级品'!$A$4:$A$32=$B99)*('乐容-S级品'!$L$3:$CA$3=AI$1)*('乐容-S级品'!$L$4:$CA$32)),0)</f>
      </c>
      <c r="AJ99" s="280">
        <f>IFERROR(SUMPRODUCT(('控温被PRO-S级品'!$B$2:$B$10=$B99)*('控温被PRO-S级品'!$E$1:$BE$1=AJ$1)*('控温被PRO-S级品'!$E$2:$BE$10)),0)+IFERROR(SUMPRODUCT(('冬被-S级品'!$B$2:$B$10=$B99)*('冬被-S级品'!$E$1:$AW$1=AJ$1)*('冬被-S级品'!$E$2:$AW$10)),0)+IFERROR(SUMPRODUCT(('白止-S级品'!$A$2:$A$26=$B99)*('白止-S级品'!$D$1:$AV$1=AJ$1)*('白止-S级品'!$D$2:$AV$26)),0)+IFERROR(SUMPRODUCT(('乐容-S级品'!$A$4:$A$32=$B99)*('乐容-S级品'!$L$3:$CA$3=AJ$1)*('乐容-S级品'!$L$4:$CA$32)),0)</f>
      </c>
      <c r="AK99" s="280">
        <f>IFERROR(SUMPRODUCT(('控温被PRO-S级品'!$B$2:$B$10=$B99)*('控温被PRO-S级品'!$E$1:$BE$1=AK$1)*('控温被PRO-S级品'!$E$2:$BE$10)),0)+IFERROR(SUMPRODUCT(('冬被-S级品'!$B$2:$B$10=$B99)*('冬被-S级品'!$E$1:$AW$1=AK$1)*('冬被-S级品'!$E$2:$AW$10)),0)+IFERROR(SUMPRODUCT(('白止-S级品'!$A$2:$A$26=$B99)*('白止-S级品'!$D$1:$AV$1=AK$1)*('白止-S级品'!$D$2:$AV$26)),0)+IFERROR(SUMPRODUCT(('乐容-S级品'!$A$4:$A$32=$B99)*('乐容-S级品'!$L$3:$CA$3=AK$1)*('乐容-S级品'!$L$4:$CA$32)),0)</f>
      </c>
      <c r="AL99" s="280">
        <f>IFERROR(SUMPRODUCT(('控温被PRO-S级品'!$B$2:$B$10=$B99)*('控温被PRO-S级品'!$E$1:$BE$1=AL$1)*('控温被PRO-S级品'!$E$2:$BE$10)),0)+IFERROR(SUMPRODUCT(('冬被-S级品'!$B$2:$B$10=$B99)*('冬被-S级品'!$E$1:$AW$1=AL$1)*('冬被-S级品'!$E$2:$AW$10)),0)+IFERROR(SUMPRODUCT(('白止-S级品'!$A$2:$A$26=$B99)*('白止-S级品'!$D$1:$AV$1=AL$1)*('白止-S级品'!$D$2:$AV$26)),0)+IFERROR(SUMPRODUCT(('乐容-S级品'!$A$4:$A$32=$B99)*('乐容-S级品'!$L$3:$CA$3=AL$1)*('乐容-S级品'!$L$4:$CA$32)),0)</f>
      </c>
      <c r="AM99" s="280">
        <f>IFERROR(SUMPRODUCT(('控温被PRO-S级品'!$B$2:$B$10=$B99)*('控温被PRO-S级品'!$E$1:$BE$1=AM$1)*('控温被PRO-S级品'!$E$2:$BE$10)),0)+IFERROR(SUMPRODUCT(('冬被-S级品'!$B$2:$B$10=$B99)*('冬被-S级品'!$E$1:$AW$1=AM$1)*('冬被-S级品'!$E$2:$AW$10)),0)+IFERROR(SUMPRODUCT(('白止-S级品'!$A$2:$A$26=$B99)*('白止-S级品'!$D$1:$AV$1=AM$1)*('白止-S级品'!$D$2:$AV$26)),0)+IFERROR(SUMPRODUCT(('乐容-S级品'!$A$4:$A$32=$B99)*('乐容-S级品'!$L$3:$CA$3=AM$1)*('乐容-S级品'!$L$4:$CA$32)),0)</f>
      </c>
      <c r="AN99" s="280">
        <f>IFERROR(SUMPRODUCT(('控温被PRO-S级品'!$B$2:$B$10=$B99)*('控温被PRO-S级品'!$E$1:$BE$1=AN$1)*('控温被PRO-S级品'!$E$2:$BE$10)),0)+IFERROR(SUMPRODUCT(('冬被-S级品'!$B$2:$B$10=$B99)*('冬被-S级品'!$E$1:$AW$1=AN$1)*('冬被-S级品'!$E$2:$AW$10)),0)+IFERROR(SUMPRODUCT(('白止-S级品'!$A$2:$A$26=$B99)*('白止-S级品'!$D$1:$AV$1=AN$1)*('白止-S级品'!$D$2:$AV$26)),0)+IFERROR(SUMPRODUCT(('乐容-S级品'!$A$4:$A$32=$B99)*('乐容-S级品'!$L$3:$CA$3=AN$1)*('乐容-S级品'!$L$4:$CA$32)),0)</f>
      </c>
      <c r="AO99" s="280">
        <f>IFERROR(SUMPRODUCT(('控温被PRO-S级品'!$B$2:$B$10=$B99)*('控温被PRO-S级品'!$E$1:$BE$1=AO$1)*('控温被PRO-S级品'!$E$2:$BE$10)),0)+IFERROR(SUMPRODUCT(('冬被-S级品'!$B$2:$B$10=$B99)*('冬被-S级品'!$E$1:$AW$1=AO$1)*('冬被-S级品'!$E$2:$AW$10)),0)+IFERROR(SUMPRODUCT(('白止-S级品'!$A$2:$A$26=$B99)*('白止-S级品'!$D$1:$AV$1=AO$1)*('白止-S级品'!$D$2:$AV$26)),0)+IFERROR(SUMPRODUCT(('乐容-S级品'!$A$4:$A$32=$B99)*('乐容-S级品'!$L$3:$CA$3=AO$1)*('乐容-S级品'!$L$4:$CA$32)),0)</f>
      </c>
      <c r="AP99" s="280">
        <f>IFERROR(SUMPRODUCT(('控温被PRO-S级品'!$B$2:$B$10=$B99)*('控温被PRO-S级品'!$E$1:$BE$1=AP$1)*('控温被PRO-S级品'!$E$2:$BE$10)),0)+IFERROR(SUMPRODUCT(('冬被-S级品'!$B$2:$B$10=$B99)*('冬被-S级品'!$E$1:$AW$1=AP$1)*('冬被-S级品'!$E$2:$AW$10)),0)+IFERROR(SUMPRODUCT(('白止-S级品'!$A$2:$A$26=$B99)*('白止-S级品'!$D$1:$AV$1=AP$1)*('白止-S级品'!$D$2:$AV$26)),0)+IFERROR(SUMPRODUCT(('乐容-S级品'!$A$4:$A$32=$B99)*('乐容-S级品'!$L$3:$CA$3=AP$1)*('乐容-S级品'!$L$4:$CA$32)),0)</f>
      </c>
      <c r="AQ99" s="280">
        <f>IFERROR(SUMPRODUCT(('控温被PRO-S级品'!$B$2:$B$10=$B99)*('控温被PRO-S级品'!$E$1:$BE$1=AQ$1)*('控温被PRO-S级品'!$E$2:$BE$10)),0)+IFERROR(SUMPRODUCT(('冬被-S级品'!$B$2:$B$10=$B99)*('冬被-S级品'!$E$1:$AW$1=AQ$1)*('冬被-S级品'!$E$2:$AW$10)),0)+IFERROR(SUMPRODUCT(('白止-S级品'!$A$2:$A$26=$B99)*('白止-S级品'!$D$1:$AV$1=AQ$1)*('白止-S级品'!$D$2:$AV$26)),0)+IFERROR(SUMPRODUCT(('乐容-S级品'!$A$4:$A$32=$B99)*('乐容-S级品'!$L$3:$CA$3=AQ$1)*('乐容-S级品'!$L$4:$CA$32)),0)</f>
      </c>
      <c r="AR99" s="280">
        <f>IFERROR(SUMPRODUCT(('控温被PRO-S级品'!$B$2:$B$10=$B99)*('控温被PRO-S级品'!$E$1:$BE$1=AR$1)*('控温被PRO-S级品'!$E$2:$BE$10)),0)+IFERROR(SUMPRODUCT(('冬被-S级品'!$B$2:$B$10=$B99)*('冬被-S级品'!$E$1:$AW$1=AR$1)*('冬被-S级品'!$E$2:$AW$10)),0)+IFERROR(SUMPRODUCT(('白止-S级品'!$A$2:$A$26=$B99)*('白止-S级品'!$D$1:$AV$1=AR$1)*('白止-S级品'!$D$2:$AV$26)),0)+IFERROR(SUMPRODUCT(('乐容-S级品'!$A$4:$A$32=$B99)*('乐容-S级品'!$L$3:$CA$3=AR$1)*('乐容-S级品'!$L$4:$CA$32)),0)</f>
      </c>
      <c r="AS99" s="280">
        <f>IFERROR(SUMPRODUCT(('控温被PRO-S级品'!$B$2:$B$10=$B99)*('控温被PRO-S级品'!$E$1:$BE$1=AS$1)*('控温被PRO-S级品'!$E$2:$BE$10)),0)+IFERROR(SUMPRODUCT(('冬被-S级品'!$B$2:$B$10=$B99)*('冬被-S级品'!$E$1:$AW$1=AS$1)*('冬被-S级品'!$E$2:$AW$10)),0)+IFERROR(SUMPRODUCT(('白止-S级品'!$A$2:$A$26=$B99)*('白止-S级品'!$D$1:$AV$1=AS$1)*('白止-S级品'!$D$2:$AV$26)),0)+IFERROR(SUMPRODUCT(('乐容-S级品'!$A$4:$A$32=$B99)*('乐容-S级品'!$L$3:$CA$3=AS$1)*('乐容-S级品'!$L$4:$CA$32)),0)</f>
      </c>
      <c r="AT99" s="280">
        <f>IFERROR(SUMPRODUCT(('控温被PRO-S级品'!$B$2:$B$10=$B99)*('控温被PRO-S级品'!$E$1:$BE$1=AT$1)*('控温被PRO-S级品'!$E$2:$BE$10)),0)+IFERROR(SUMPRODUCT(('冬被-S级品'!$B$2:$B$10=$B99)*('冬被-S级品'!$E$1:$AW$1=AT$1)*('冬被-S级品'!$E$2:$AW$10)),0)+IFERROR(SUMPRODUCT(('白止-S级品'!$A$2:$A$26=$B99)*('白止-S级品'!$D$1:$AV$1=AT$1)*('白止-S级品'!$D$2:$AV$26)),0)+IFERROR(SUMPRODUCT(('乐容-S级品'!$A$4:$A$32=$B99)*('乐容-S级品'!$L$3:$CA$3=AT$1)*('乐容-S级品'!$L$4:$CA$32)),0)</f>
      </c>
      <c r="AU99" s="280">
        <f>IFERROR(SUMPRODUCT(('控温被PRO-S级品'!$B$2:$B$10=$B99)*('控温被PRO-S级品'!$E$1:$BE$1=AU$1)*('控温被PRO-S级品'!$E$2:$BE$10)),0)+IFERROR(SUMPRODUCT(('冬被-S级品'!$B$2:$B$10=$B99)*('冬被-S级品'!$E$1:$AW$1=AU$1)*('冬被-S级品'!$E$2:$AW$10)),0)+IFERROR(SUMPRODUCT(('白止-S级品'!$A$2:$A$26=$B99)*('白止-S级品'!$D$1:$AV$1=AU$1)*('白止-S级品'!$D$2:$AV$26)),0)+IFERROR(SUMPRODUCT(('乐容-S级品'!$A$4:$A$32=$B99)*('乐容-S级品'!$L$3:$CA$3=AU$1)*('乐容-S级品'!$L$4:$CA$32)),0)</f>
      </c>
      <c r="AV99" s="280">
        <f>IFERROR(SUMPRODUCT(('控温被PRO-S级品'!$B$2:$B$10=$B99)*('控温被PRO-S级品'!$E$1:$BE$1=AV$1)*('控温被PRO-S级品'!$E$2:$BE$10)),0)+IFERROR(SUMPRODUCT(('冬被-S级品'!$B$2:$B$10=$B99)*('冬被-S级品'!$E$1:$AW$1=AV$1)*('冬被-S级品'!$E$2:$AW$10)),0)+IFERROR(SUMPRODUCT(('白止-S级品'!$A$2:$A$26=$B99)*('白止-S级品'!$D$1:$AV$1=AV$1)*('白止-S级品'!$D$2:$AV$26)),0)+IFERROR(SUMPRODUCT(('乐容-S级品'!$A$4:$A$32=$B99)*('乐容-S级品'!$L$3:$CA$3=AV$1)*('乐容-S级品'!$L$4:$CA$32)),0)</f>
      </c>
      <c r="AW99" s="280">
        <f>IFERROR(SUMPRODUCT(('控温被PRO-S级品'!$B$2:$B$10=$B99)*('控温被PRO-S级品'!$E$1:$BE$1=AW$1)*('控温被PRO-S级品'!$E$2:$BE$10)),0)+IFERROR(SUMPRODUCT(('冬被-S级品'!$B$2:$B$10=$B99)*('冬被-S级品'!$E$1:$AW$1=AW$1)*('冬被-S级品'!$E$2:$AW$10)),0)+IFERROR(SUMPRODUCT(('白止-S级品'!$A$2:$A$26=$B99)*('白止-S级品'!$D$1:$AV$1=AW$1)*('白止-S级品'!$D$2:$AV$26)),0)+IFERROR(SUMPRODUCT(('乐容-S级品'!$A$4:$A$32=$B99)*('乐容-S级品'!$L$3:$CA$3=AW$1)*('乐容-S级品'!$L$4:$CA$32)),0)</f>
      </c>
      <c r="AX99" s="280">
        <f>IFERROR(SUMPRODUCT(('控温被PRO-S级品'!$B$2:$B$10=$B99)*('控温被PRO-S级品'!$E$1:$BE$1=AX$1)*('控温被PRO-S级品'!$E$2:$BE$10)),0)+IFERROR(SUMPRODUCT(('冬被-S级品'!$B$2:$B$10=$B99)*('冬被-S级品'!$E$1:$AW$1=AX$1)*('冬被-S级品'!$E$2:$AW$10)),0)+IFERROR(SUMPRODUCT(('白止-S级品'!$A$2:$A$26=$B99)*('白止-S级品'!$D$1:$AV$1=AX$1)*('白止-S级品'!$D$2:$AV$26)),0)+IFERROR(SUMPRODUCT(('乐容-S级品'!$A$4:$A$32=$B99)*('乐容-S级品'!$L$3:$CA$3=AX$1)*('乐容-S级品'!$L$4:$CA$32)),0)</f>
      </c>
      <c r="AY99" s="280">
        <f>IFERROR(SUMPRODUCT(('控温被PRO-S级品'!$B$2:$B$10=$B99)*('控温被PRO-S级品'!$E$1:$BE$1=AY$1)*('控温被PRO-S级品'!$E$2:$BE$10)),0)+IFERROR(SUMPRODUCT(('冬被-S级品'!$B$2:$B$10=$B99)*('冬被-S级品'!$E$1:$AW$1=AY$1)*('冬被-S级品'!$E$2:$AW$10)),0)+IFERROR(SUMPRODUCT(('白止-S级品'!$A$2:$A$26=$B99)*('白止-S级品'!$D$1:$AV$1=AY$1)*('白止-S级品'!$D$2:$AV$26)),0)+IFERROR(SUMPRODUCT(('乐容-S级品'!$A$4:$A$32=$B99)*('乐容-S级品'!$L$3:$CA$3=AY$1)*('乐容-S级品'!$L$4:$CA$32)),0)</f>
      </c>
      <c r="AZ99" s="280">
        <f>IFERROR(SUMPRODUCT(('控温被PRO-S级品'!$B$2:$B$10=$B99)*('控温被PRO-S级品'!$E$1:$BE$1=AZ$1)*('控温被PRO-S级品'!$E$2:$BE$10)),0)+IFERROR(SUMPRODUCT(('冬被-S级品'!$B$2:$B$10=$B99)*('冬被-S级品'!$E$1:$AW$1=AZ$1)*('冬被-S级品'!$E$2:$AW$10)),0)+IFERROR(SUMPRODUCT(('白止-S级品'!$A$2:$A$26=$B99)*('白止-S级品'!$D$1:$AV$1=AZ$1)*('白止-S级品'!$D$2:$AV$26)),0)+IFERROR(SUMPRODUCT(('乐容-S级品'!$A$4:$A$32=$B99)*('乐容-S级品'!$L$3:$CA$3=AZ$1)*('乐容-S级品'!$L$4:$CA$32)),0)</f>
      </c>
      <c r="BA99" s="280">
        <f>IFERROR(SUMPRODUCT(('控温被PRO-S级品'!$B$2:$B$10=$B99)*('控温被PRO-S级品'!$E$1:$BE$1=BA$1)*('控温被PRO-S级品'!$E$2:$BE$10)),0)+IFERROR(SUMPRODUCT(('冬被-S级品'!$B$2:$B$10=$B99)*('冬被-S级品'!$E$1:$AW$1=BA$1)*('冬被-S级品'!$E$2:$AW$10)),0)+IFERROR(SUMPRODUCT(('白止-S级品'!$A$2:$A$26=$B99)*('白止-S级品'!$D$1:$AV$1=BA$1)*('白止-S级品'!$D$2:$AV$26)),0)+IFERROR(SUMPRODUCT(('乐容-S级品'!$A$4:$A$32=$B99)*('乐容-S级品'!$L$3:$CA$3=BA$1)*('乐容-S级品'!$L$4:$CA$32)),0)</f>
      </c>
      <c r="BB99" s="280">
        <f>IFERROR(SUMPRODUCT(('控温被PRO-S级品'!$B$2:$B$10=$B99)*('控温被PRO-S级品'!$E$1:$BE$1=BB$1)*('控温被PRO-S级品'!$E$2:$BE$10)),0)+IFERROR(SUMPRODUCT(('冬被-S级品'!$B$2:$B$10=$B99)*('冬被-S级品'!$E$1:$AW$1=BB$1)*('冬被-S级品'!$E$2:$AW$10)),0)+IFERROR(SUMPRODUCT(('白止-S级品'!$A$2:$A$26=$B99)*('白止-S级品'!$D$1:$AV$1=BB$1)*('白止-S级品'!$D$2:$AV$26)),0)+IFERROR(SUMPRODUCT(('乐容-S级品'!$A$4:$A$32=$B99)*('乐容-S级品'!$L$3:$CA$3=BB$1)*('乐容-S级品'!$L$4:$CA$32)),0)</f>
      </c>
      <c r="BC99" s="280">
        <f>IFERROR(SUMPRODUCT(('控温被PRO-S级品'!$B$2:$B$10=$B99)*('控温被PRO-S级品'!$E$1:$BE$1=BC$1)*('控温被PRO-S级品'!$E$2:$BE$10)),0)+IFERROR(SUMPRODUCT(('冬被-S级品'!$B$2:$B$10=$B99)*('冬被-S级品'!$E$1:$AW$1=BC$1)*('冬被-S级品'!$E$2:$AW$10)),0)+IFERROR(SUMPRODUCT(('白止-S级品'!$A$2:$A$26=$B99)*('白止-S级品'!$D$1:$AV$1=BC$1)*('白止-S级品'!$D$2:$AV$26)),0)+IFERROR(SUMPRODUCT(('乐容-S级品'!$A$4:$A$32=$B99)*('乐容-S级品'!$L$3:$CA$3=BC$1)*('乐容-S级品'!$L$4:$CA$32)),0)</f>
      </c>
      <c r="BD99" s="280">
        <f>IFERROR(SUMPRODUCT(('控温被PRO-S级品'!$B$2:$B$10=$B99)*('控温被PRO-S级品'!$E$1:$BE$1=BD$1)*('控温被PRO-S级品'!$E$2:$BE$10)),0)+IFERROR(SUMPRODUCT(('冬被-S级品'!$B$2:$B$10=$B99)*('冬被-S级品'!$E$1:$AW$1=BD$1)*('冬被-S级品'!$E$2:$AW$10)),0)+IFERROR(SUMPRODUCT(('白止-S级品'!$A$2:$A$26=$B99)*('白止-S级品'!$D$1:$AV$1=BD$1)*('白止-S级品'!$D$2:$AV$26)),0)+IFERROR(SUMPRODUCT(('乐容-S级品'!$A$4:$A$32=$B99)*('乐容-S级品'!$L$3:$CA$3=BD$1)*('乐容-S级品'!$L$4:$CA$32)),0)</f>
      </c>
      <c r="BE99" s="280">
        <f>IFERROR(SUMPRODUCT(('控温被PRO-S级品'!$B$2:$B$10=$B99)*('控温被PRO-S级品'!$E$1:$BE$1=BE$1)*('控温被PRO-S级品'!$E$2:$BE$10)),0)+IFERROR(SUMPRODUCT(('冬被-S级品'!$B$2:$B$10=$B99)*('冬被-S级品'!$E$1:$AW$1=BE$1)*('冬被-S级品'!$E$2:$AW$10)),0)+IFERROR(SUMPRODUCT(('白止-S级品'!$A$2:$A$26=$B99)*('白止-S级品'!$D$1:$AV$1=BE$1)*('白止-S级品'!$D$2:$AV$26)),0)+IFERROR(SUMPRODUCT(('乐容-S级品'!$A$4:$A$32=$B99)*('乐容-S级品'!$L$3:$CA$3=BE$1)*('乐容-S级品'!$L$4:$CA$32)),0)</f>
      </c>
      <c r="BF99" s="280">
        <f>IFERROR(SUMPRODUCT(('控温被PRO-S级品'!$B$2:$B$10=$B99)*('控温被PRO-S级品'!$E$1:$BE$1=BF$1)*('控温被PRO-S级品'!$E$2:$BE$10)),0)+IFERROR(SUMPRODUCT(('冬被-S级品'!$B$2:$B$10=$B99)*('冬被-S级品'!$E$1:$AW$1=BF$1)*('冬被-S级品'!$E$2:$AW$10)),0)+IFERROR(SUMPRODUCT(('白止-S级品'!$A$2:$A$26=$B99)*('白止-S级品'!$D$1:$AV$1=BF$1)*('白止-S级品'!$D$2:$AV$26)),0)+IFERROR(SUMPRODUCT(('乐容-S级品'!$A$4:$A$32=$B99)*('乐容-S级品'!$L$3:$CA$3=BF$1)*('乐容-S级品'!$L$4:$CA$32)),0)</f>
      </c>
      <c r="BG99" s="280">
        <f>IFERROR(SUMPRODUCT(('控温被PRO-S级品'!$B$2:$B$10=$B99)*('控温被PRO-S级品'!$E$1:$BE$1=BG$1)*('控温被PRO-S级品'!$E$2:$BE$10)),0)+IFERROR(SUMPRODUCT(('冬被-S级品'!$B$2:$B$10=$B99)*('冬被-S级品'!$E$1:$AW$1=BG$1)*('冬被-S级品'!$E$2:$AW$10)),0)+IFERROR(SUMPRODUCT(('白止-S级品'!$A$2:$A$26=$B99)*('白止-S级品'!$D$1:$AV$1=BG$1)*('白止-S级品'!$D$2:$AV$26)),0)+IFERROR(SUMPRODUCT(('乐容-S级品'!$A$4:$A$32=$B99)*('乐容-S级品'!$L$3:$CA$3=BG$1)*('乐容-S级品'!$L$4:$CA$32)),0)</f>
      </c>
      <c r="BH99" s="280">
        <f>IFERROR(SUMPRODUCT(('控温被PRO-S级品'!$B$2:$B$10=$B99)*('控温被PRO-S级品'!$E$1:$BE$1=BH$1)*('控温被PRO-S级品'!$E$2:$BE$10)),0)+IFERROR(SUMPRODUCT(('冬被-S级品'!$B$2:$B$10=$B99)*('冬被-S级品'!$E$1:$AW$1=BH$1)*('冬被-S级品'!$E$2:$AW$10)),0)+IFERROR(SUMPRODUCT(('白止-S级品'!$A$2:$A$26=$B99)*('白止-S级品'!$D$1:$AV$1=BH$1)*('白止-S级品'!$D$2:$AV$26)),0)+IFERROR(SUMPRODUCT(('乐容-S级品'!$A$4:$A$32=$B99)*('乐容-S级品'!$L$3:$CA$3=BH$1)*('乐容-S级品'!$L$4:$CA$32)),0)</f>
      </c>
      <c r="BI99" s="280">
        <f>IFERROR(SUMPRODUCT(('控温被PRO-S级品'!$B$2:$B$10=$B99)*('控温被PRO-S级品'!$E$1:$BE$1=BI$1)*('控温被PRO-S级品'!$E$2:$BE$10)),0)+IFERROR(SUMPRODUCT(('冬被-S级品'!$B$2:$B$10=$B99)*('冬被-S级品'!$E$1:$AW$1=BI$1)*('冬被-S级品'!$E$2:$AW$10)),0)+IFERROR(SUMPRODUCT(('白止-S级品'!$A$2:$A$26=$B99)*('白止-S级品'!$D$1:$AV$1=BI$1)*('白止-S级品'!$D$2:$AV$26)),0)+IFERROR(SUMPRODUCT(('乐容-S级品'!$A$4:$A$32=$B99)*('乐容-S级品'!$L$3:$CA$3=BI$1)*('乐容-S级品'!$L$4:$CA$32)),0)</f>
      </c>
      <c r="BJ99" s="280">
        <f>IFERROR(SUMPRODUCT(('控温被PRO-S级品'!$B$2:$B$10=$B99)*('控温被PRO-S级品'!$E$1:$BE$1=BJ$1)*('控温被PRO-S级品'!$E$2:$BE$10)),0)+IFERROR(SUMPRODUCT(('冬被-S级品'!$B$2:$B$10=$B99)*('冬被-S级品'!$E$1:$AW$1=BJ$1)*('冬被-S级品'!$E$2:$AW$10)),0)+IFERROR(SUMPRODUCT(('白止-S级品'!$A$2:$A$26=$B99)*('白止-S级品'!$D$1:$AV$1=BJ$1)*('白止-S级品'!$D$2:$AV$26)),0)+IFERROR(SUMPRODUCT(('乐容-S级品'!$A$4:$A$32=$B99)*('乐容-S级品'!$L$3:$CA$3=BJ$1)*('乐容-S级品'!$L$4:$CA$32)),0)</f>
      </c>
      <c r="BK99" s="280">
        <f>IFERROR(SUMPRODUCT(('控温被PRO-S级品'!$B$2:$B$10=$B99)*('控温被PRO-S级品'!$E$1:$BE$1=BK$1)*('控温被PRO-S级品'!$E$2:$BE$10)),0)+IFERROR(SUMPRODUCT(('冬被-S级品'!$B$2:$B$10=$B99)*('冬被-S级品'!$E$1:$AW$1=BK$1)*('冬被-S级品'!$E$2:$AW$10)),0)+IFERROR(SUMPRODUCT(('白止-S级品'!$A$2:$A$26=$B99)*('白止-S级品'!$D$1:$AV$1=BK$1)*('白止-S级品'!$D$2:$AV$26)),0)+IFERROR(SUMPRODUCT(('乐容-S级品'!$A$4:$A$32=$B99)*('乐容-S级品'!$L$3:$CA$3=BK$1)*('乐容-S级品'!$L$4:$CA$32)),0)</f>
      </c>
      <c r="BL99" s="280">
        <f>IFERROR(SUMPRODUCT(('控温被PRO-S级品'!$B$2:$B$10=$B99)*('控温被PRO-S级品'!$E$1:$BE$1=BL$1)*('控温被PRO-S级品'!$E$2:$BE$10)),0)+IFERROR(SUMPRODUCT(('冬被-S级品'!$B$2:$B$10=$B99)*('冬被-S级品'!$E$1:$AW$1=BL$1)*('冬被-S级品'!$E$2:$AW$10)),0)+IFERROR(SUMPRODUCT(('白止-S级品'!$A$2:$A$26=$B99)*('白止-S级品'!$D$1:$AV$1=BL$1)*('白止-S级品'!$D$2:$AV$26)),0)+IFERROR(SUMPRODUCT(('乐容-S级品'!$A$4:$A$32=$B99)*('乐容-S级品'!$L$3:$CA$3=BL$1)*('乐容-S级品'!$L$4:$CA$32)),0)</f>
      </c>
      <c r="BM99" s="280">
        <f>IFERROR(SUMPRODUCT(('控温被PRO-S级品'!$B$2:$B$10=$B99)*('控温被PRO-S级品'!$E$1:$BE$1=BM$1)*('控温被PRO-S级品'!$E$2:$BE$10)),0)+IFERROR(SUMPRODUCT(('冬被-S级品'!$B$2:$B$10=$B99)*('冬被-S级品'!$E$1:$AW$1=BM$1)*('冬被-S级品'!$E$2:$AW$10)),0)+IFERROR(SUMPRODUCT(('白止-S级品'!$A$2:$A$26=$B99)*('白止-S级品'!$D$1:$AV$1=BM$1)*('白止-S级品'!$D$2:$AV$26)),0)+IFERROR(SUMPRODUCT(('乐容-S级品'!$A$4:$A$32=$B99)*('乐容-S级品'!$L$3:$CA$3=BM$1)*('乐容-S级品'!$L$4:$CA$32)),0)</f>
      </c>
      <c r="BN99" s="280">
        <f>IFERROR(SUMPRODUCT(('控温被PRO-S级品'!$B$2:$B$10=$B99)*('控温被PRO-S级品'!$E$1:$BE$1=BN$1)*('控温被PRO-S级品'!$E$2:$BE$10)),0)+IFERROR(SUMPRODUCT(('冬被-S级品'!$B$2:$B$10=$B99)*('冬被-S级品'!$E$1:$AW$1=BN$1)*('冬被-S级品'!$E$2:$AW$10)),0)+IFERROR(SUMPRODUCT(('白止-S级品'!$A$2:$A$26=$B99)*('白止-S级品'!$D$1:$AV$1=BN$1)*('白止-S级品'!$D$2:$AV$26)),0)+IFERROR(SUMPRODUCT(('乐容-S级品'!$A$4:$A$32=$B99)*('乐容-S级品'!$L$3:$CA$3=BN$1)*('乐容-S级品'!$L$4:$CA$32)),0)</f>
      </c>
      <c r="BO99" s="280">
        <f>IFERROR(SUMPRODUCT(('控温被PRO-S级品'!$B$2:$B$10=$B99)*('控温被PRO-S级品'!$E$1:$BE$1=BO$1)*('控温被PRO-S级品'!$E$2:$BE$10)),0)+IFERROR(SUMPRODUCT(('冬被-S级品'!$B$2:$B$10=$B99)*('冬被-S级品'!$E$1:$AW$1=BO$1)*('冬被-S级品'!$E$2:$AW$10)),0)+IFERROR(SUMPRODUCT(('白止-S级品'!$A$2:$A$26=$B99)*('白止-S级品'!$D$1:$AV$1=BO$1)*('白止-S级品'!$D$2:$AV$26)),0)+IFERROR(SUMPRODUCT(('乐容-S级品'!$A$4:$A$32=$B99)*('乐容-S级品'!$L$3:$CA$3=BO$1)*('乐容-S级品'!$L$4:$CA$32)),0)</f>
      </c>
      <c r="BP99" s="280">
        <f>IFERROR(SUMPRODUCT(('控温被PRO-S级品'!$B$2:$B$10=$B99)*('控温被PRO-S级品'!$E$1:$BE$1=BP$1)*('控温被PRO-S级品'!$E$2:$BE$10)),0)+IFERROR(SUMPRODUCT(('冬被-S级品'!$B$2:$B$10=$B99)*('冬被-S级品'!$E$1:$AW$1=BP$1)*('冬被-S级品'!$E$2:$AW$10)),0)+IFERROR(SUMPRODUCT(('白止-S级品'!$A$2:$A$26=$B99)*('白止-S级品'!$D$1:$AV$1=BP$1)*('白止-S级品'!$D$2:$AV$26)),0)+IFERROR(SUMPRODUCT(('乐容-S级品'!$A$4:$A$32=$B99)*('乐容-S级品'!$L$3:$CA$3=BP$1)*('乐容-S级品'!$L$4:$CA$32)),0)</f>
      </c>
      <c r="BQ99" s="280">
        <f>IFERROR(SUMPRODUCT(('控温被PRO-S级品'!$B$2:$B$10=$B99)*('控温被PRO-S级品'!$E$1:$BE$1=BQ$1)*('控温被PRO-S级品'!$E$2:$BE$10)),0)+IFERROR(SUMPRODUCT(('冬被-S级品'!$B$2:$B$10=$B99)*('冬被-S级品'!$E$1:$AW$1=BQ$1)*('冬被-S级品'!$E$2:$AW$10)),0)+IFERROR(SUMPRODUCT(('白止-S级品'!$A$2:$A$26=$B99)*('白止-S级品'!$D$1:$AV$1=BQ$1)*('白止-S级品'!$D$2:$AV$26)),0)+IFERROR(SUMPRODUCT(('乐容-S级品'!$A$4:$A$32=$B99)*('乐容-S级品'!$L$3:$CA$3=BQ$1)*('乐容-S级品'!$L$4:$CA$32)),0)</f>
      </c>
      <c r="BR99" s="280">
        <f>IFERROR(SUMPRODUCT(('控温被PRO-S级品'!$B$2:$B$10=$B99)*('控温被PRO-S级品'!$E$1:$BE$1=BR$1)*('控温被PRO-S级品'!$E$2:$BE$10)),0)+IFERROR(SUMPRODUCT(('冬被-S级品'!$B$2:$B$10=$B99)*('冬被-S级品'!$E$1:$AW$1=BR$1)*('冬被-S级品'!$E$2:$AW$10)),0)+IFERROR(SUMPRODUCT(('白止-S级品'!$A$2:$A$26=$B99)*('白止-S级品'!$D$1:$AV$1=BR$1)*('白止-S级品'!$D$2:$AV$26)),0)+IFERROR(SUMPRODUCT(('乐容-S级品'!$A$4:$A$32=$B99)*('乐容-S级品'!$L$3:$CA$3=BR$1)*('乐容-S级品'!$L$4:$CA$32)),0)</f>
      </c>
      <c r="BS99" s="280">
        <f>IFERROR(SUMPRODUCT(('控温被PRO-S级品'!$B$2:$B$10=$B99)*('控温被PRO-S级品'!$E$1:$BE$1=BS$1)*('控温被PRO-S级品'!$E$2:$BE$10)),0)+IFERROR(SUMPRODUCT(('冬被-S级品'!$B$2:$B$10=$B99)*('冬被-S级品'!$E$1:$AW$1=BS$1)*('冬被-S级品'!$E$2:$AW$10)),0)+IFERROR(SUMPRODUCT(('白止-S级品'!$A$2:$A$26=$B99)*('白止-S级品'!$D$1:$AV$1=BS$1)*('白止-S级品'!$D$2:$AV$26)),0)+IFERROR(SUMPRODUCT(('乐容-S级品'!$A$4:$A$32=$B99)*('乐容-S级品'!$L$3:$CA$3=BS$1)*('乐容-S级品'!$L$4:$CA$32)),0)</f>
      </c>
      <c r="BT99" s="280">
        <f>IFERROR(SUMPRODUCT(('控温被PRO-S级品'!$B$2:$B$10=$B99)*('控温被PRO-S级品'!$E$1:$BE$1=BT$1)*('控温被PRO-S级品'!$E$2:$BE$10)),0)+IFERROR(SUMPRODUCT(('冬被-S级品'!$B$2:$B$10=$B99)*('冬被-S级品'!$E$1:$AW$1=BT$1)*('冬被-S级品'!$E$2:$AW$10)),0)+IFERROR(SUMPRODUCT(('白止-S级品'!$A$2:$A$26=$B99)*('白止-S级品'!$D$1:$AV$1=BT$1)*('白止-S级品'!$D$2:$AV$26)),0)+IFERROR(SUMPRODUCT(('乐容-S级品'!$A$4:$A$32=$B99)*('乐容-S级品'!$L$3:$CA$3=BT$1)*('乐容-S级品'!$L$4:$CA$32)),0)</f>
      </c>
      <c r="BU99" s="280">
        <f>IFERROR(SUMPRODUCT(('控温被PRO-S级品'!$B$2:$B$10=$B99)*('控温被PRO-S级品'!$E$1:$BE$1=BU$1)*('控温被PRO-S级品'!$E$2:$BE$10)),0)+IFERROR(SUMPRODUCT(('冬被-S级品'!$B$2:$B$10=$B99)*('冬被-S级品'!$E$1:$AW$1=BU$1)*('冬被-S级品'!$E$2:$AW$10)),0)+IFERROR(SUMPRODUCT(('白止-S级品'!$A$2:$A$26=$B99)*('白止-S级品'!$D$1:$AV$1=BU$1)*('白止-S级品'!$D$2:$AV$26)),0)+IFERROR(SUMPRODUCT(('乐容-S级品'!$A$4:$A$32=$B99)*('乐容-S级品'!$L$3:$CA$3=BU$1)*('乐容-S级品'!$L$4:$CA$32)),0)</f>
      </c>
      <c r="BV99" s="280">
        <f>IFERROR(SUMPRODUCT(('控温被PRO-S级品'!$B$2:$B$10=$B99)*('控温被PRO-S级品'!$E$1:$BE$1=BV$1)*('控温被PRO-S级品'!$E$2:$BE$10)),0)+IFERROR(SUMPRODUCT(('冬被-S级品'!$B$2:$B$10=$B99)*('冬被-S级品'!$E$1:$AW$1=BV$1)*('冬被-S级品'!$E$2:$AW$10)),0)+IFERROR(SUMPRODUCT(('白止-S级品'!$A$2:$A$26=$B99)*('白止-S级品'!$D$1:$AV$1=BV$1)*('白止-S级品'!$D$2:$AV$26)),0)+IFERROR(SUMPRODUCT(('乐容-S级品'!$A$4:$A$32=$B99)*('乐容-S级品'!$L$3:$CA$3=BV$1)*('乐容-S级品'!$L$4:$CA$32)),0)</f>
      </c>
      <c r="BW99" s="280">
        <f>IFERROR(SUMPRODUCT(('控温被PRO-S级品'!$B$2:$B$10=$B99)*('控温被PRO-S级品'!$E$1:$BE$1=BW$1)*('控温被PRO-S级品'!$E$2:$BE$10)),0)+IFERROR(SUMPRODUCT(('冬被-S级品'!$B$2:$B$10=$B99)*('冬被-S级品'!$E$1:$AW$1=BW$1)*('冬被-S级品'!$E$2:$AW$10)),0)+IFERROR(SUMPRODUCT(('白止-S级品'!$A$2:$A$26=$B99)*('白止-S级品'!$D$1:$AV$1=BW$1)*('白止-S级品'!$D$2:$AV$26)),0)+IFERROR(SUMPRODUCT(('乐容-S级品'!$A$4:$A$32=$B99)*('乐容-S级品'!$L$3:$CA$3=BW$1)*('乐容-S级品'!$L$4:$CA$32)),0)</f>
      </c>
      <c r="BX99" s="280">
        <f>IFERROR(SUMPRODUCT(('控温被PRO-S级品'!$B$2:$B$10=$B99)*('控温被PRO-S级品'!$E$1:$BE$1=BX$1)*('控温被PRO-S级品'!$E$2:$BE$10)),0)+IFERROR(SUMPRODUCT(('冬被-S级品'!$B$2:$B$10=$B99)*('冬被-S级品'!$E$1:$AW$1=BX$1)*('冬被-S级品'!$E$2:$AW$10)),0)+IFERROR(SUMPRODUCT(('白止-S级品'!$A$2:$A$26=$B99)*('白止-S级品'!$D$1:$AV$1=BX$1)*('白止-S级品'!$D$2:$AV$26)),0)+IFERROR(SUMPRODUCT(('乐容-S级品'!$A$4:$A$32=$B99)*('乐容-S级品'!$L$3:$CA$3=BX$1)*('乐容-S级品'!$L$4:$CA$32)),0)</f>
      </c>
      <c r="BY99" s="280">
        <f>IFERROR(SUMPRODUCT(('控温被PRO-S级品'!$B$2:$B$10=$B99)*('控温被PRO-S级品'!$E$1:$BE$1=BY$1)*('控温被PRO-S级品'!$E$2:$BE$10)),0)+IFERROR(SUMPRODUCT(('冬被-S级品'!$B$2:$B$10=$B99)*('冬被-S级品'!$E$1:$AW$1=BY$1)*('冬被-S级品'!$E$2:$AW$10)),0)+IFERROR(SUMPRODUCT(('白止-S级品'!$A$2:$A$26=$B99)*('白止-S级品'!$D$1:$AV$1=BY$1)*('白止-S级品'!$D$2:$AV$26)),0)+IFERROR(SUMPRODUCT(('乐容-S级品'!$A$4:$A$32=$B99)*('乐容-S级品'!$L$3:$CA$3=BY$1)*('乐容-S级品'!$L$4:$CA$32)),0)</f>
      </c>
      <c r="BZ99" s="280">
        <f>IFERROR(SUMPRODUCT(('控温被PRO-S级品'!$B$2:$B$10=$B99)*('控温被PRO-S级品'!$E$1:$BE$1=BZ$1)*('控温被PRO-S级品'!$E$2:$BE$10)),0)+IFERROR(SUMPRODUCT(('冬被-S级品'!$B$2:$B$10=$B99)*('冬被-S级品'!$E$1:$AW$1=BZ$1)*('冬被-S级品'!$E$2:$AW$10)),0)+IFERROR(SUMPRODUCT(('白止-S级品'!$A$2:$A$26=$B99)*('白止-S级品'!$D$1:$AV$1=BZ$1)*('白止-S级品'!$D$2:$AV$26)),0)+IFERROR(SUMPRODUCT(('乐容-S级品'!$A$4:$A$32=$B99)*('乐容-S级品'!$L$3:$CA$3=BZ$1)*('乐容-S级品'!$L$4:$CA$32)),0)</f>
      </c>
      <c r="CA99" s="280">
        <f>IFERROR(SUMPRODUCT(('控温被PRO-S级品'!$B$2:$B$10=$B99)*('控温被PRO-S级品'!$E$1:$BE$1=CA$1)*('控温被PRO-S级品'!$E$2:$BE$10)),0)+IFERROR(SUMPRODUCT(('冬被-S级品'!$B$2:$B$10=$B99)*('冬被-S级品'!$E$1:$AW$1=CA$1)*('冬被-S级品'!$E$2:$AW$10)),0)+IFERROR(SUMPRODUCT(('白止-S级品'!$A$2:$A$26=$B99)*('白止-S级品'!$D$1:$AV$1=CA$1)*('白止-S级品'!$D$2:$AV$26)),0)+IFERROR(SUMPRODUCT(('乐容-S级品'!$A$4:$A$32=$B99)*('乐容-S级品'!$L$3:$CA$3=CA$1)*('乐容-S级品'!$L$4:$CA$32)),0)</f>
      </c>
      <c r="CB99" s="280">
        <f>IFERROR(SUMPRODUCT(('控温被PRO-S级品'!$B$2:$B$10=$B99)*('控温被PRO-S级品'!$E$1:$BE$1=CB$1)*('控温被PRO-S级品'!$E$2:$BE$10)),0)+IFERROR(SUMPRODUCT(('冬被-S级品'!$B$2:$B$10=$B99)*('冬被-S级品'!$E$1:$AW$1=CB$1)*('冬被-S级品'!$E$2:$AW$10)),0)+IFERROR(SUMPRODUCT(('白止-S级品'!$A$2:$A$26=$B99)*('白止-S级品'!$D$1:$AV$1=CB$1)*('白止-S级品'!$D$2:$AV$26)),0)+IFERROR(SUMPRODUCT(('乐容-S级品'!$A$4:$A$32=$B99)*('乐容-S级品'!$L$3:$CA$3=CB$1)*('乐容-S级品'!$L$4:$CA$32)),0)</f>
      </c>
      <c r="CC99" s="280">
        <f>IFERROR(SUMPRODUCT(('控温被PRO-S级品'!$B$2:$B$10=$B99)*('控温被PRO-S级品'!$E$1:$BE$1=CC$1)*('控温被PRO-S级品'!$E$2:$BE$10)),0)+IFERROR(SUMPRODUCT(('冬被-S级品'!$B$2:$B$10=$B99)*('冬被-S级品'!$E$1:$AW$1=CC$1)*('冬被-S级品'!$E$2:$AW$10)),0)+IFERROR(SUMPRODUCT(('白止-S级品'!$A$2:$A$26=$B99)*('白止-S级品'!$D$1:$AV$1=CC$1)*('白止-S级品'!$D$2:$AV$26)),0)+IFERROR(SUMPRODUCT(('乐容-S级品'!$A$4:$A$32=$B99)*('乐容-S级品'!$L$3:$CA$3=CC$1)*('乐容-S级品'!$L$4:$CA$32)),0)</f>
      </c>
      <c r="CD99" s="280">
        <f>IFERROR(SUMPRODUCT(('控温被PRO-S级品'!$B$2:$B$10=$B99)*('控温被PRO-S级品'!$E$1:$BE$1=CD$1)*('控温被PRO-S级品'!$E$2:$BE$10)),0)+IFERROR(SUMPRODUCT(('冬被-S级品'!$B$2:$B$10=$B99)*('冬被-S级品'!$E$1:$AW$1=CD$1)*('冬被-S级品'!$E$2:$AW$10)),0)+IFERROR(SUMPRODUCT(('白止-S级品'!$A$2:$A$26=$B99)*('白止-S级品'!$D$1:$AV$1=CD$1)*('白止-S级品'!$D$2:$AV$26)),0)+IFERROR(SUMPRODUCT(('乐容-S级品'!$A$4:$A$32=$B99)*('乐容-S级品'!$L$3:$CA$3=CD$1)*('乐容-S级品'!$L$4:$CA$32)),0)</f>
      </c>
      <c r="CE99" s="280">
        <f>IFERROR(SUMPRODUCT(('控温被PRO-S级品'!$B$2:$B$10=$B99)*('控温被PRO-S级品'!$E$1:$BE$1=CE$1)*('控温被PRO-S级品'!$E$2:$BE$10)),0)+IFERROR(SUMPRODUCT(('冬被-S级品'!$B$2:$B$10=$B99)*('冬被-S级品'!$E$1:$AW$1=CE$1)*('冬被-S级品'!$E$2:$AW$10)),0)+IFERROR(SUMPRODUCT(('白止-S级品'!$A$2:$A$26=$B99)*('白止-S级品'!$D$1:$AV$1=CE$1)*('白止-S级品'!$D$2:$AV$26)),0)+IFERROR(SUMPRODUCT(('乐容-S级品'!$A$4:$A$32=$B99)*('乐容-S级品'!$L$3:$CA$3=CE$1)*('乐容-S级品'!$L$4:$CA$32)),0)</f>
      </c>
      <c r="CF99" s="280">
        <f>IFERROR(SUMPRODUCT(('控温被PRO-S级品'!$B$2:$B$10=$B99)*('控温被PRO-S级品'!$E$1:$BE$1=CF$1)*('控温被PRO-S级品'!$E$2:$BE$10)),0)+IFERROR(SUMPRODUCT(('冬被-S级品'!$B$2:$B$10=$B99)*('冬被-S级品'!$E$1:$AW$1=CF$1)*('冬被-S级品'!$E$2:$AW$10)),0)+IFERROR(SUMPRODUCT(('白止-S级品'!$A$2:$A$26=$B99)*('白止-S级品'!$D$1:$AV$1=CF$1)*('白止-S级品'!$D$2:$AV$26)),0)+IFERROR(SUMPRODUCT(('乐容-S级品'!$A$4:$A$32=$B99)*('乐容-S级品'!$L$3:$CA$3=CF$1)*('乐容-S级品'!$L$4:$CA$32)),0)</f>
      </c>
      <c r="CG99" s="280">
        <f>IFERROR(SUMPRODUCT(('控温被PRO-S级品'!$B$2:$B$10=$B99)*('控温被PRO-S级品'!$E$1:$BE$1=CG$1)*('控温被PRO-S级品'!$E$2:$BE$10)),0)+IFERROR(SUMPRODUCT(('冬被-S级品'!$B$2:$B$10=$B99)*('冬被-S级品'!$E$1:$AW$1=CG$1)*('冬被-S级品'!$E$2:$AW$10)),0)+IFERROR(SUMPRODUCT(('白止-S级品'!$A$2:$A$26=$B99)*('白止-S级品'!$D$1:$AV$1=CG$1)*('白止-S级品'!$D$2:$AV$26)),0)+IFERROR(SUMPRODUCT(('乐容-S级品'!$A$4:$A$32=$B99)*('乐容-S级品'!$L$3:$CA$3=CG$1)*('乐容-S级品'!$L$4:$CA$32)),0)</f>
      </c>
      <c r="CH99" s="280">
        <f>IFERROR(SUMPRODUCT(('控温被PRO-S级品'!$B$2:$B$10=$B99)*('控温被PRO-S级品'!$E$1:$BE$1=CH$1)*('控温被PRO-S级品'!$E$2:$BE$10)),0)+IFERROR(SUMPRODUCT(('冬被-S级品'!$B$2:$B$10=$B99)*('冬被-S级品'!$E$1:$AW$1=CH$1)*('冬被-S级品'!$E$2:$AW$10)),0)+IFERROR(SUMPRODUCT(('白止-S级品'!$A$2:$A$26=$B99)*('白止-S级品'!$D$1:$AV$1=CH$1)*('白止-S级品'!$D$2:$AV$26)),0)+IFERROR(SUMPRODUCT(('乐容-S级品'!$A$4:$A$32=$B99)*('乐容-S级品'!$L$3:$CA$3=CH$1)*('乐容-S级品'!$L$4:$CA$32)),0)</f>
      </c>
      <c r="CI99" s="280">
        <f>IFERROR(SUMPRODUCT(('控温被PRO-S级品'!$B$2:$B$10=$B99)*('控温被PRO-S级品'!$E$1:$BE$1=CI$1)*('控温被PRO-S级品'!$E$2:$BE$10)),0)+IFERROR(SUMPRODUCT(('冬被-S级品'!$B$2:$B$10=$B99)*('冬被-S级品'!$E$1:$AW$1=CI$1)*('冬被-S级品'!$E$2:$AW$10)),0)+IFERROR(SUMPRODUCT(('白止-S级品'!$A$2:$A$26=$B99)*('白止-S级品'!$D$1:$AV$1=CI$1)*('白止-S级品'!$D$2:$AV$26)),0)+IFERROR(SUMPRODUCT(('乐容-S级品'!$A$4:$A$32=$B99)*('乐容-S级品'!$L$3:$CA$3=CI$1)*('乐容-S级品'!$L$4:$CA$32)),0)</f>
      </c>
      <c r="CJ99" s="280">
        <f>IFERROR(SUMPRODUCT(('控温被PRO-S级品'!$B$2:$B$10=$B99)*('控温被PRO-S级品'!$E$1:$BE$1=CJ$1)*('控温被PRO-S级品'!$E$2:$BE$10)),0)+IFERROR(SUMPRODUCT(('冬被-S级品'!$B$2:$B$10=$B99)*('冬被-S级品'!$E$1:$AW$1=CJ$1)*('冬被-S级品'!$E$2:$AW$10)),0)+IFERROR(SUMPRODUCT(('白止-S级品'!$A$2:$A$26=$B99)*('白止-S级品'!$D$1:$AV$1=CJ$1)*('白止-S级品'!$D$2:$AV$26)),0)+IFERROR(SUMPRODUCT(('乐容-S级品'!$A$4:$A$32=$B99)*('乐容-S级品'!$L$3:$CA$3=CJ$1)*('乐容-S级品'!$L$4:$CA$32)),0)</f>
      </c>
      <c r="CK99" s="280">
        <f>IFERROR(SUMPRODUCT(('控温被PRO-S级品'!$B$2:$B$10=$B99)*('控温被PRO-S级品'!$E$1:$BE$1=CK$1)*('控温被PRO-S级品'!$E$2:$BE$10)),0)+IFERROR(SUMPRODUCT(('冬被-S级品'!$B$2:$B$10=$B99)*('冬被-S级品'!$E$1:$AW$1=CK$1)*('冬被-S级品'!$E$2:$AW$10)),0)+IFERROR(SUMPRODUCT(('白止-S级品'!$A$2:$A$26=$B99)*('白止-S级品'!$D$1:$AV$1=CK$1)*('白止-S级品'!$D$2:$AV$26)),0)+IFERROR(SUMPRODUCT(('乐容-S级品'!$A$4:$A$32=$B99)*('乐容-S级品'!$L$3:$CA$3=CK$1)*('乐容-S级品'!$L$4:$CA$32)),0)</f>
      </c>
      <c r="CL99" s="280">
        <f>IFERROR(SUMPRODUCT(('控温被PRO-S级品'!$B$2:$B$10=$B99)*('控温被PRO-S级品'!$E$1:$BE$1=CL$1)*('控温被PRO-S级品'!$E$2:$BE$10)),0)+IFERROR(SUMPRODUCT(('冬被-S级品'!$B$2:$B$10=$B99)*('冬被-S级品'!$E$1:$AW$1=CL$1)*('冬被-S级品'!$E$2:$AW$10)),0)+IFERROR(SUMPRODUCT(('白止-S级品'!$A$2:$A$26=$B99)*('白止-S级品'!$D$1:$AV$1=CL$1)*('白止-S级品'!$D$2:$AV$26)),0)+IFERROR(SUMPRODUCT(('乐容-S级品'!$A$4:$A$32=$B99)*('乐容-S级品'!$L$3:$CA$3=CL$1)*('乐容-S级品'!$L$4:$CA$32)),0)</f>
      </c>
      <c r="CM99" s="280">
        <f>IFERROR(SUMPRODUCT(('控温被PRO-S级品'!$B$2:$B$10=$B99)*('控温被PRO-S级品'!$E$1:$BE$1=CM$1)*('控温被PRO-S级品'!$E$2:$BE$10)),0)+IFERROR(SUMPRODUCT(('冬被-S级品'!$B$2:$B$10=$B99)*('冬被-S级品'!$E$1:$AW$1=CM$1)*('冬被-S级品'!$E$2:$AW$10)),0)+IFERROR(SUMPRODUCT(('白止-S级品'!$A$2:$A$26=$B99)*('白止-S级品'!$D$1:$AV$1=CM$1)*('白止-S级品'!$D$2:$AV$26)),0)+IFERROR(SUMPRODUCT(('乐容-S级品'!$A$4:$A$32=$B99)*('乐容-S级品'!$L$3:$CA$3=CM$1)*('乐容-S级品'!$L$4:$CA$32)),0)</f>
      </c>
      <c r="CN99" s="280">
        <f>IFERROR(SUMPRODUCT(('控温被PRO-S级品'!$B$2:$B$10=$B99)*('控温被PRO-S级品'!$E$1:$BE$1=CN$1)*('控温被PRO-S级品'!$E$2:$BE$10)),0)+IFERROR(SUMPRODUCT(('冬被-S级品'!$B$2:$B$10=$B99)*('冬被-S级品'!$E$1:$AW$1=CN$1)*('冬被-S级品'!$E$2:$AW$10)),0)+IFERROR(SUMPRODUCT(('白止-S级品'!$A$2:$A$26=$B99)*('白止-S级品'!$D$1:$AV$1=CN$1)*('白止-S级品'!$D$2:$AV$26)),0)+IFERROR(SUMPRODUCT(('乐容-S级品'!$A$4:$A$32=$B99)*('乐容-S级品'!$L$3:$CA$3=CN$1)*('乐容-S级品'!$L$4:$CA$32)),0)</f>
      </c>
      <c r="CO99" s="280">
        <f>IFERROR(SUMPRODUCT(('控温被PRO-S级品'!$B$2:$B$10=$B99)*('控温被PRO-S级品'!$E$1:$BE$1=CO$1)*('控温被PRO-S级品'!$E$2:$BE$10)),0)+IFERROR(SUMPRODUCT(('冬被-S级品'!$B$2:$B$10=$B99)*('冬被-S级品'!$E$1:$AW$1=CO$1)*('冬被-S级品'!$E$2:$AW$10)),0)+IFERROR(SUMPRODUCT(('白止-S级品'!$A$2:$A$26=$B99)*('白止-S级品'!$D$1:$AV$1=CO$1)*('白止-S级品'!$D$2:$AV$26)),0)+IFERROR(SUMPRODUCT(('乐容-S级品'!$A$4:$A$32=$B99)*('乐容-S级品'!$L$3:$CA$3=CO$1)*('乐容-S级品'!$L$4:$CA$32)),0)</f>
      </c>
      <c r="CP99" s="280">
        <f>IFERROR(SUMPRODUCT(('控温被PRO-S级品'!$B$2:$B$10=$B99)*('控温被PRO-S级品'!$E$1:$BE$1=CP$1)*('控温被PRO-S级品'!$E$2:$BE$10)),0)+IFERROR(SUMPRODUCT(('冬被-S级品'!$B$2:$B$10=$B99)*('冬被-S级品'!$E$1:$AW$1=CP$1)*('冬被-S级品'!$E$2:$AW$10)),0)+IFERROR(SUMPRODUCT(('白止-S级品'!$A$2:$A$26=$B99)*('白止-S级品'!$D$1:$AV$1=CP$1)*('白止-S级品'!$D$2:$AV$26)),0)+IFERROR(SUMPRODUCT(('乐容-S级品'!$A$4:$A$32=$B99)*('乐容-S级品'!$L$3:$CA$3=CP$1)*('乐容-S级品'!$L$4:$CA$32)),0)</f>
      </c>
      <c r="CQ99" s="280">
        <f>IFERROR(SUMPRODUCT(('控温被PRO-S级品'!$B$2:$B$10=$B99)*('控温被PRO-S级品'!$E$1:$BE$1=CQ$1)*('控温被PRO-S级品'!$E$2:$BE$10)),0)+IFERROR(SUMPRODUCT(('冬被-S级品'!$B$2:$B$10=$B99)*('冬被-S级品'!$E$1:$AW$1=CQ$1)*('冬被-S级品'!$E$2:$AW$10)),0)+IFERROR(SUMPRODUCT(('白止-S级品'!$A$2:$A$26=$B99)*('白止-S级品'!$D$1:$AV$1=CQ$1)*('白止-S级品'!$D$2:$AV$26)),0)+IFERROR(SUMPRODUCT(('乐容-S级品'!$A$4:$A$32=$B99)*('乐容-S级品'!$L$3:$CA$3=CQ$1)*('乐容-S级品'!$L$4:$CA$32)),0)</f>
      </c>
      <c r="CR99" s="280">
        <f>IFERROR(SUMPRODUCT(('控温被PRO-S级品'!$B$2:$B$10=$B99)*('控温被PRO-S级品'!$E$1:$BE$1=CR$1)*('控温被PRO-S级品'!$E$2:$BE$10)),0)+IFERROR(SUMPRODUCT(('冬被-S级品'!$B$2:$B$10=$B99)*('冬被-S级品'!$E$1:$AW$1=CR$1)*('冬被-S级品'!$E$2:$AW$10)),0)+IFERROR(SUMPRODUCT(('白止-S级品'!$A$2:$A$26=$B99)*('白止-S级品'!$D$1:$AV$1=CR$1)*('白止-S级品'!$D$2:$AV$26)),0)+IFERROR(SUMPRODUCT(('乐容-S级品'!$A$4:$A$32=$B99)*('乐容-S级品'!$L$3:$CA$3=CR$1)*('乐容-S级品'!$L$4:$CA$32)),0)</f>
      </c>
      <c r="CS99" s="280">
        <f>IFERROR(SUMPRODUCT(('控温被PRO-S级品'!$B$2:$B$10=$B99)*('控温被PRO-S级品'!$E$1:$BE$1=CS$1)*('控温被PRO-S级品'!$E$2:$BE$10)),0)+IFERROR(SUMPRODUCT(('冬被-S级品'!$B$2:$B$10=$B99)*('冬被-S级品'!$E$1:$AW$1=CS$1)*('冬被-S级品'!$E$2:$AW$10)),0)+IFERROR(SUMPRODUCT(('白止-S级品'!$A$2:$A$26=$B99)*('白止-S级品'!$D$1:$AV$1=CS$1)*('白止-S级品'!$D$2:$AV$26)),0)+IFERROR(SUMPRODUCT(('乐容-S级品'!$A$4:$A$32=$B99)*('乐容-S级品'!$L$3:$CA$3=CS$1)*('乐容-S级品'!$L$4:$CA$32)),0)</f>
      </c>
      <c r="CT99" s="280">
        <f>IFERROR(SUMPRODUCT(('控温被PRO-S级品'!$B$2:$B$10=$B99)*('控温被PRO-S级品'!$E$1:$BE$1=CT$1)*('控温被PRO-S级品'!$E$2:$BE$10)),0)+IFERROR(SUMPRODUCT(('冬被-S级品'!$B$2:$B$10=$B99)*('冬被-S级品'!$E$1:$AW$1=CT$1)*('冬被-S级品'!$E$2:$AW$10)),0)+IFERROR(SUMPRODUCT(('白止-S级品'!$A$2:$A$26=$B99)*('白止-S级品'!$D$1:$AV$1=CT$1)*('白止-S级品'!$D$2:$AV$26)),0)+IFERROR(SUMPRODUCT(('乐容-S级品'!$A$4:$A$32=$B99)*('乐容-S级品'!$L$3:$CA$3=CT$1)*('乐容-S级品'!$L$4:$CA$32)),0)</f>
      </c>
      <c r="CU99" s="280">
        <f>IFERROR(SUMPRODUCT(('控温被PRO-S级品'!$B$2:$B$10=$B99)*('控温被PRO-S级品'!$E$1:$BE$1=CU$1)*('控温被PRO-S级品'!$E$2:$BE$10)),0)+IFERROR(SUMPRODUCT(('冬被-S级品'!$B$2:$B$10=$B99)*('冬被-S级品'!$E$1:$AW$1=CU$1)*('冬被-S级品'!$E$2:$AW$10)),0)+IFERROR(SUMPRODUCT(('白止-S级品'!$A$2:$A$26=$B99)*('白止-S级品'!$D$1:$AV$1=CU$1)*('白止-S级品'!$D$2:$AV$26)),0)+IFERROR(SUMPRODUCT(('乐容-S级品'!$A$4:$A$32=$B99)*('乐容-S级品'!$L$3:$CA$3=CU$1)*('乐容-S级品'!$L$4:$CA$32)),0)</f>
      </c>
      <c r="CV99" s="280">
        <f>IFERROR(SUMPRODUCT(('控温被PRO-S级品'!$B$2:$B$10=$B99)*('控温被PRO-S级品'!$E$1:$BE$1=CV$1)*('控温被PRO-S级品'!$E$2:$BE$10)),0)+IFERROR(SUMPRODUCT(('冬被-S级品'!$B$2:$B$10=$B99)*('冬被-S级品'!$E$1:$AW$1=CV$1)*('冬被-S级品'!$E$2:$AW$10)),0)+IFERROR(SUMPRODUCT(('白止-S级品'!$A$2:$A$26=$B99)*('白止-S级品'!$D$1:$AV$1=CV$1)*('白止-S级品'!$D$2:$AV$26)),0)+IFERROR(SUMPRODUCT(('乐容-S级品'!$A$4:$A$32=$B99)*('乐容-S级品'!$L$3:$CA$3=CV$1)*('乐容-S级品'!$L$4:$CA$32)),0)</f>
      </c>
      <c r="CW99" s="280">
        <f>IFERROR(SUMPRODUCT(('控温被PRO-S级品'!$B$2:$B$10=$B99)*('控温被PRO-S级品'!$E$1:$BE$1=CW$1)*('控温被PRO-S级品'!$E$2:$BE$10)),0)+IFERROR(SUMPRODUCT(('冬被-S级品'!$B$2:$B$10=$B99)*('冬被-S级品'!$E$1:$AW$1=CW$1)*('冬被-S级品'!$E$2:$AW$10)),0)+IFERROR(SUMPRODUCT(('白止-S级品'!$A$2:$A$26=$B99)*('白止-S级品'!$D$1:$AV$1=CW$1)*('白止-S级品'!$D$2:$AV$26)),0)+IFERROR(SUMPRODUCT(('乐容-S级品'!$A$4:$A$32=$B99)*('乐容-S级品'!$L$3:$CA$3=CW$1)*('乐容-S级品'!$L$4:$CA$32)),0)</f>
      </c>
      <c r="CX99" s="280">
        <f>IFERROR(SUMPRODUCT(('控温被PRO-S级品'!$B$2:$B$10=$B99)*('控温被PRO-S级品'!$E$1:$BE$1=CX$1)*('控温被PRO-S级品'!$E$2:$BE$10)),0)+IFERROR(SUMPRODUCT(('冬被-S级品'!$B$2:$B$10=$B99)*('冬被-S级品'!$E$1:$AW$1=CX$1)*('冬被-S级品'!$E$2:$AW$10)),0)+IFERROR(SUMPRODUCT(('白止-S级品'!$A$2:$A$26=$B99)*('白止-S级品'!$D$1:$AV$1=CX$1)*('白止-S级品'!$D$2:$AV$26)),0)+IFERROR(SUMPRODUCT(('乐容-S级品'!$A$4:$A$32=$B99)*('乐容-S级品'!$L$3:$CA$3=CX$1)*('乐容-S级品'!$L$4:$CA$32)),0)</f>
      </c>
      <c r="CY99" s="280">
        <f>IFERROR(SUMPRODUCT(('控温被PRO-S级品'!$B$2:$B$10=$B99)*('控温被PRO-S级品'!$E$1:$BE$1=CY$1)*('控温被PRO-S级品'!$E$2:$BE$10)),0)+IFERROR(SUMPRODUCT(('冬被-S级品'!$B$2:$B$10=$B99)*('冬被-S级品'!$E$1:$AW$1=CY$1)*('冬被-S级品'!$E$2:$AW$10)),0)+IFERROR(SUMPRODUCT(('白止-S级品'!$A$2:$A$26=$B99)*('白止-S级品'!$D$1:$AV$1=CY$1)*('白止-S级品'!$D$2:$AV$26)),0)+IFERROR(SUMPRODUCT(('乐容-S级品'!$A$4:$A$32=$B99)*('乐容-S级品'!$L$3:$CA$3=CY$1)*('乐容-S级品'!$L$4:$CA$32)),0)</f>
      </c>
      <c r="CZ99" s="280">
        <f>IFERROR(SUMPRODUCT(('控温被PRO-S级品'!$B$2:$B$10=$B99)*('控温被PRO-S级品'!$E$1:$BE$1=CZ$1)*('控温被PRO-S级品'!$E$2:$BE$10)),0)+IFERROR(SUMPRODUCT(('冬被-S级品'!$B$2:$B$10=$B99)*('冬被-S级品'!$E$1:$AW$1=CZ$1)*('冬被-S级品'!$E$2:$AW$10)),0)+IFERROR(SUMPRODUCT(('白止-S级品'!$A$2:$A$26=$B99)*('白止-S级品'!$D$1:$AV$1=CZ$1)*('白止-S级品'!$D$2:$AV$26)),0)+IFERROR(SUMPRODUCT(('乐容-S级品'!$A$4:$A$32=$B99)*('乐容-S级品'!$L$3:$CA$3=CZ$1)*('乐容-S级品'!$L$4:$CA$32)),0)</f>
      </c>
      <c r="DA99" s="280">
        <f>IFERROR(SUMPRODUCT(('控温被PRO-S级品'!$B$2:$B$10=$B99)*('控温被PRO-S级品'!$E$1:$BE$1=DA$1)*('控温被PRO-S级品'!$E$2:$BE$10)),0)+IFERROR(SUMPRODUCT(('冬被-S级品'!$B$2:$B$10=$B99)*('冬被-S级品'!$E$1:$AW$1=DA$1)*('冬被-S级品'!$E$2:$AW$10)),0)+IFERROR(SUMPRODUCT(('白止-S级品'!$A$2:$A$26=$B99)*('白止-S级品'!$D$1:$AV$1=DA$1)*('白止-S级品'!$D$2:$AV$26)),0)+IFERROR(SUMPRODUCT(('乐容-S级品'!$A$4:$A$32=$B99)*('乐容-S级品'!$L$3:$CA$3=DA$1)*('乐容-S级品'!$L$4:$CA$32)),0)</f>
      </c>
      <c r="DB99" s="280">
        <f>IFERROR(SUMPRODUCT(('控温被PRO-S级品'!$B$2:$B$10=$B99)*('控温被PRO-S级品'!$E$1:$BE$1=DB$1)*('控温被PRO-S级品'!$E$2:$BE$10)),0)+IFERROR(SUMPRODUCT(('冬被-S级品'!$B$2:$B$10=$B99)*('冬被-S级品'!$E$1:$AW$1=DB$1)*('冬被-S级品'!$E$2:$AW$10)),0)+IFERROR(SUMPRODUCT(('白止-S级品'!$A$2:$A$26=$B99)*('白止-S级品'!$D$1:$AV$1=DB$1)*('白止-S级品'!$D$2:$AV$26)),0)+IFERROR(SUMPRODUCT(('乐容-S级品'!$A$4:$A$32=$B99)*('乐容-S级品'!$L$3:$CA$3=DB$1)*('乐容-S级品'!$L$4:$CA$32)),0)</f>
      </c>
      <c r="DC99" s="280">
        <f>IFERROR(SUMPRODUCT(('控温被PRO-S级品'!$B$2:$B$10=$B99)*('控温被PRO-S级品'!$E$1:$BE$1=DC$1)*('控温被PRO-S级品'!$E$2:$BE$10)),0)+IFERROR(SUMPRODUCT(('冬被-S级品'!$B$2:$B$10=$B99)*('冬被-S级品'!$E$1:$AW$1=DC$1)*('冬被-S级品'!$E$2:$AW$10)),0)+IFERROR(SUMPRODUCT(('白止-S级品'!$A$2:$A$26=$B99)*('白止-S级品'!$D$1:$AV$1=DC$1)*('白止-S级品'!$D$2:$AV$26)),0)+IFERROR(SUMPRODUCT(('乐容-S级品'!$A$4:$A$32=$B99)*('乐容-S级品'!$L$3:$CA$3=DC$1)*('乐容-S级品'!$L$4:$CA$32)),0)</f>
      </c>
      <c r="DD99" s="280">
        <f>IFERROR(SUMPRODUCT(('控温被PRO-S级品'!$B$2:$B$10=$B99)*('控温被PRO-S级品'!$E$1:$BE$1=DD$1)*('控温被PRO-S级品'!$E$2:$BE$10)),0)+IFERROR(SUMPRODUCT(('冬被-S级品'!$B$2:$B$10=$B99)*('冬被-S级品'!$E$1:$AW$1=DD$1)*('冬被-S级品'!$E$2:$AW$10)),0)+IFERROR(SUMPRODUCT(('白止-S级品'!$A$2:$A$26=$B99)*('白止-S级品'!$D$1:$AV$1=DD$1)*('白止-S级品'!$D$2:$AV$26)),0)+IFERROR(SUMPRODUCT(('乐容-S级品'!$A$4:$A$32=$B99)*('乐容-S级品'!$L$3:$CA$3=DD$1)*('乐容-S级品'!$L$4:$CA$32)),0)</f>
      </c>
      <c r="DE99" s="280">
        <f>IFERROR(SUMPRODUCT(('控温被PRO-S级品'!$B$2:$B$10=$B99)*('控温被PRO-S级品'!$E$1:$BE$1=DE$1)*('控温被PRO-S级品'!$E$2:$BE$10)),0)+IFERROR(SUMPRODUCT(('冬被-S级品'!$B$2:$B$10=$B99)*('冬被-S级品'!$E$1:$AW$1=DE$1)*('冬被-S级品'!$E$2:$AW$10)),0)+IFERROR(SUMPRODUCT(('白止-S级品'!$A$2:$A$26=$B99)*('白止-S级品'!$D$1:$AV$1=DE$1)*('白止-S级品'!$D$2:$AV$26)),0)+IFERROR(SUMPRODUCT(('乐容-S级品'!$A$4:$A$32=$B99)*('乐容-S级品'!$L$3:$CA$3=DE$1)*('乐容-S级品'!$L$4:$CA$32)),0)</f>
      </c>
      <c r="DF99" s="280">
        <f>IFERROR(SUMPRODUCT(('控温被PRO-S级品'!$B$2:$B$10=$B99)*('控温被PRO-S级品'!$E$1:$BE$1=DF$1)*('控温被PRO-S级品'!$E$2:$BE$10)),0)+IFERROR(SUMPRODUCT(('冬被-S级品'!$B$2:$B$10=$B99)*('冬被-S级品'!$E$1:$AW$1=DF$1)*('冬被-S级品'!$E$2:$AW$10)),0)+IFERROR(SUMPRODUCT(('白止-S级品'!$A$2:$A$26=$B99)*('白止-S级品'!$D$1:$AV$1=DF$1)*('白止-S级品'!$D$2:$AV$26)),0)+IFERROR(SUMPRODUCT(('乐容-S级品'!$A$4:$A$32=$B99)*('乐容-S级品'!$L$3:$CA$3=DF$1)*('乐容-S级品'!$L$4:$CA$32)),0)</f>
      </c>
      <c r="DG99" s="280">
        <f>IFERROR(SUMPRODUCT(('控温被PRO-S级品'!$B$2:$B$10=$B99)*('控温被PRO-S级品'!$E$1:$BE$1=DG$1)*('控温被PRO-S级品'!$E$2:$BE$10)),0)+IFERROR(SUMPRODUCT(('冬被-S级品'!$B$2:$B$10=$B99)*('冬被-S级品'!$E$1:$AW$1=DG$1)*('冬被-S级品'!$E$2:$AW$10)),0)+IFERROR(SUMPRODUCT(('白止-S级品'!$A$2:$A$26=$B99)*('白止-S级品'!$D$1:$AV$1=DG$1)*('白止-S级品'!$D$2:$AV$26)),0)+IFERROR(SUMPRODUCT(('乐容-S级品'!$A$4:$A$32=$B99)*('乐容-S级品'!$L$3:$CA$3=DG$1)*('乐容-S级品'!$L$4:$CA$32)),0)</f>
      </c>
      <c r="DH99" s="280">
        <f>IFERROR(SUMPRODUCT(('控温被PRO-S级品'!$B$2:$B$10=$B99)*('控温被PRO-S级品'!$E$1:$BE$1=DH$1)*('控温被PRO-S级品'!$E$2:$BE$10)),0)+IFERROR(SUMPRODUCT(('冬被-S级品'!$B$2:$B$10=$B99)*('冬被-S级品'!$E$1:$AW$1=DH$1)*('冬被-S级品'!$E$2:$AW$10)),0)+IFERROR(SUMPRODUCT(('白止-S级品'!$A$2:$A$26=$B99)*('白止-S级品'!$D$1:$AV$1=DH$1)*('白止-S级品'!$D$2:$AV$26)),0)+IFERROR(SUMPRODUCT(('乐容-S级品'!$A$4:$A$32=$B99)*('乐容-S级品'!$L$3:$CA$3=DH$1)*('乐容-S级品'!$L$4:$CA$32)),0)</f>
      </c>
      <c r="DI99" s="280">
        <f>IFERROR(SUMPRODUCT(('控温被PRO-S级品'!$B$2:$B$10=$B99)*('控温被PRO-S级品'!$E$1:$BE$1=DI$1)*('控温被PRO-S级品'!$E$2:$BE$10)),0)+IFERROR(SUMPRODUCT(('冬被-S级品'!$B$2:$B$10=$B99)*('冬被-S级品'!$E$1:$AW$1=DI$1)*('冬被-S级品'!$E$2:$AW$10)),0)+IFERROR(SUMPRODUCT(('白止-S级品'!$A$2:$A$26=$B99)*('白止-S级品'!$D$1:$AV$1=DI$1)*('白止-S级品'!$D$2:$AV$26)),0)+IFERROR(SUMPRODUCT(('乐容-S级品'!$A$4:$A$32=$B99)*('乐容-S级品'!$L$3:$CA$3=DI$1)*('乐容-S级品'!$L$4:$CA$32)),0)</f>
      </c>
      <c r="DJ99" s="280">
        <f>IFERROR(SUMPRODUCT(('控温被PRO-S级品'!$B$2:$B$10=$B99)*('控温被PRO-S级品'!$E$1:$BE$1=DJ$1)*('控温被PRO-S级品'!$E$2:$BE$10)),0)+IFERROR(SUMPRODUCT(('冬被-S级品'!$B$2:$B$10=$B99)*('冬被-S级品'!$E$1:$AW$1=DJ$1)*('冬被-S级品'!$E$2:$AW$10)),0)+IFERROR(SUMPRODUCT(('白止-S级品'!$A$2:$A$26=$B99)*('白止-S级品'!$D$1:$AV$1=DJ$1)*('白止-S级品'!$D$2:$AV$26)),0)+IFERROR(SUMPRODUCT(('乐容-S级品'!$A$4:$A$32=$B99)*('乐容-S级品'!$L$3:$CA$3=DJ$1)*('乐容-S级品'!$L$4:$CA$32)),0)</f>
      </c>
      <c r="DK99" s="280"/>
      <c r="DL99" s="280"/>
      <c r="DM99" s="280"/>
      <c r="DN99" s="280"/>
      <c r="DO99" s="280"/>
      <c r="DP99" s="280"/>
      <c r="DQ99" s="280"/>
      <c r="DR99" s="280"/>
      <c r="DS99" s="280"/>
      <c r="DT99" s="280"/>
      <c r="DU99" s="280"/>
      <c r="DV99" s="280"/>
      <c r="DW99" s="280">
        <f>VLOOKUP(B99,'系统编码规格'!A:C,3,FALSE)</f>
      </c>
      <c r="DX99" s="280"/>
      <c r="DY99" s="280"/>
      <c r="DZ99" s="280"/>
      <c r="EA99" s="280"/>
      <c r="EB99" s="280"/>
      <c r="EC99" s="280"/>
      <c r="ED99" s="280"/>
      <c r="EE99" s="280"/>
      <c r="EF99" s="280"/>
      <c r="EG99" s="280"/>
      <c r="EH99" s="280"/>
      <c r="EI99" s="280"/>
      <c r="EJ99" s="280"/>
      <c r="EK99" s="280"/>
      <c r="EL99" s="280"/>
      <c r="EM99" s="280"/>
      <c r="EN99" s="280"/>
      <c r="EO99" s="280"/>
      <c r="EP99" s="280"/>
      <c r="EQ99" s="280"/>
      <c r="ER99" s="280"/>
      <c r="ES99" s="280"/>
      <c r="ET99" s="280"/>
      <c r="EU99" s="280"/>
      <c r="EV99" s="280"/>
      <c r="EW99" s="280"/>
      <c r="EX99" s="280"/>
      <c r="EY99" s="280"/>
      <c r="EZ99" s="280"/>
      <c r="FA99" s="280"/>
      <c r="FB99" s="280"/>
      <c r="FC99" s="280"/>
      <c r="FD99" s="280"/>
      <c r="FE99" s="280"/>
      <c r="FF99" s="280"/>
      <c r="FG99" s="280"/>
      <c r="FH99" s="280"/>
      <c r="FI99" s="280"/>
      <c r="FJ99" s="280"/>
      <c r="FK99" s="280"/>
      <c r="FL99" s="280"/>
      <c r="FM99" s="280"/>
      <c r="FN99" s="280"/>
      <c r="FO99" s="280"/>
      <c r="FP99" s="280"/>
      <c r="FQ99" s="280"/>
      <c r="FR99" s="280"/>
      <c r="FS99" s="280"/>
      <c r="FT99" s="280"/>
      <c r="FU99" s="280"/>
      <c r="FV99" s="280"/>
      <c r="FW99" s="280"/>
      <c r="FX99" s="280"/>
      <c r="FY99" s="280"/>
      <c r="FZ99" s="280"/>
      <c r="GA99" s="280"/>
      <c r="GB99" s="280"/>
      <c r="GC99" s="280"/>
      <c r="GD99" s="280"/>
      <c r="GE99" s="280"/>
      <c r="GF99" s="280"/>
      <c r="GG99" s="280"/>
      <c r="GH99" s="280"/>
      <c r="GI99" s="280"/>
      <c r="GJ99" s="280"/>
      <c r="GK99" s="280"/>
      <c r="GL99" s="280"/>
      <c r="GM99" s="280"/>
      <c r="GN99" s="280"/>
      <c r="GO99" s="280"/>
      <c r="GP99" s="280"/>
      <c r="GQ99" s="280"/>
      <c r="GR99" s="280"/>
      <c r="GS99" s="280"/>
      <c r="GT99" s="280"/>
      <c r="GU99" s="280"/>
      <c r="GV99" s="280"/>
    </row>
    <row r="100">
      <c r="A100" s="309" t="str">
        <v>乐容</v>
      </c>
      <c r="B100" s="310" t="str">
        <v>12800026100625387</v>
      </c>
      <c r="C100" s="309" t="str">
        <v>亚朵星球 纯色全棉四件套</v>
      </c>
      <c r="D100" s="309" t="str">
        <v>薄雾灰-1.2m床-床笠款</v>
      </c>
      <c r="E100">
        <f>SUM(F100:GX100)</f>
      </c>
      <c r="F100" s="280">
        <f>IFERROR(SUMPRODUCT(('控温被PRO-S级品'!$B$2:$B$10=$B100)*('控温被PRO-S级品'!$E$1:$BE$1=F$1)*('控温被PRO-S级品'!$E$2:$BE$10)),0)+IFERROR(SUMPRODUCT(('冬被-S级品'!$B$2:$B$10=$B100)*('冬被-S级品'!$E$1:$AW$1=F$1)*('冬被-S级品'!$E$2:$AW$10)),0)+IFERROR(SUMPRODUCT(('白止-S级品'!$A$2:$A$26=$B100)*('白止-S级品'!$D$1:$AV$1=F$1)*('白止-S级品'!$D$2:$AV$26)),0)+IFERROR(SUMPRODUCT(('乐容-S级品'!$A$4:$A$32=$B100)*('乐容-S级品'!$L$3:$CA$3=F$1)*('乐容-S级品'!$L$4:$CA$32)),0)</f>
      </c>
      <c r="G100" s="280">
        <f>IFERROR(SUMPRODUCT(('控温被PRO-S级品'!$B$2:$B$10=$B100)*('控温被PRO-S级品'!$E$1:$BE$1=G$1)*('控温被PRO-S级品'!$E$2:$BE$10)),0)+IFERROR(SUMPRODUCT(('冬被-S级品'!$B$2:$B$10=$B100)*('冬被-S级品'!$E$1:$AW$1=G$1)*('冬被-S级品'!$E$2:$AW$10)),0)+IFERROR(SUMPRODUCT(('白止-S级品'!$A$2:$A$26=$B100)*('白止-S级品'!$D$1:$AV$1=G$1)*('白止-S级品'!$D$2:$AV$26)),0)+IFERROR(SUMPRODUCT(('乐容-S级品'!$A$4:$A$32=$B100)*('乐容-S级品'!$L$3:$CA$3=G$1)*('乐容-S级品'!$L$4:$CA$32)),0)</f>
      </c>
      <c r="H100" s="280">
        <f>IFERROR(SUMPRODUCT(('控温被PRO-S级品'!$B$2:$B$10=$B100)*('控温被PRO-S级品'!$E$1:$BE$1=H$1)*('控温被PRO-S级品'!$E$2:$BE$10)),0)+IFERROR(SUMPRODUCT(('冬被-S级品'!$B$2:$B$10=$B100)*('冬被-S级品'!$E$1:$AW$1=H$1)*('冬被-S级品'!$E$2:$AW$10)),0)+IFERROR(SUMPRODUCT(('白止-S级品'!$A$2:$A$26=$B100)*('白止-S级品'!$D$1:$AV$1=H$1)*('白止-S级品'!$D$2:$AV$26)),0)+IFERROR(SUMPRODUCT(('乐容-S级品'!$A$4:$A$32=$B100)*('乐容-S级品'!$L$3:$CA$3=H$1)*('乐容-S级品'!$L$4:$CA$32)),0)</f>
      </c>
      <c r="I100" s="280">
        <f>IFERROR(SUMPRODUCT(('控温被PRO-S级品'!$B$2:$B$10=$B100)*('控温被PRO-S级品'!$E$1:$BE$1=I$1)*('控温被PRO-S级品'!$E$2:$BE$10)),0)+IFERROR(SUMPRODUCT(('冬被-S级品'!$B$2:$B$10=$B100)*('冬被-S级品'!$E$1:$AW$1=I$1)*('冬被-S级品'!$E$2:$AW$10)),0)+IFERROR(SUMPRODUCT(('白止-S级品'!$A$2:$A$26=$B100)*('白止-S级品'!$D$1:$AV$1=I$1)*('白止-S级品'!$D$2:$AV$26)),0)+IFERROR(SUMPRODUCT(('乐容-S级品'!$A$4:$A$32=$B100)*('乐容-S级品'!$L$3:$CA$3=I$1)*('乐容-S级品'!$L$4:$CA$32)),0)</f>
      </c>
      <c r="J100" s="280">
        <f>IFERROR(SUMPRODUCT(('控温被PRO-S级品'!$B$2:$B$10=$B100)*('控温被PRO-S级品'!$E$1:$BE$1=J$1)*('控温被PRO-S级品'!$E$2:$BE$10)),0)+IFERROR(SUMPRODUCT(('冬被-S级品'!$B$2:$B$10=$B100)*('冬被-S级品'!$E$1:$AW$1=J$1)*('冬被-S级品'!$E$2:$AW$10)),0)+IFERROR(SUMPRODUCT(('白止-S级品'!$A$2:$A$26=$B100)*('白止-S级品'!$D$1:$AV$1=J$1)*('白止-S级品'!$D$2:$AV$26)),0)+IFERROR(SUMPRODUCT(('乐容-S级品'!$A$4:$A$32=$B100)*('乐容-S级品'!$L$3:$CA$3=J$1)*('乐容-S级品'!$L$4:$CA$32)),0)</f>
      </c>
      <c r="K100" s="280">
        <f>IFERROR(SUMPRODUCT(('控温被PRO-S级品'!$B$2:$B$10=$B100)*('控温被PRO-S级品'!$E$1:$BE$1=K$1)*('控温被PRO-S级品'!$E$2:$BE$10)),0)+IFERROR(SUMPRODUCT(('冬被-S级品'!$B$2:$B$10=$B100)*('冬被-S级品'!$E$1:$AW$1=K$1)*('冬被-S级品'!$E$2:$AW$10)),0)+IFERROR(SUMPRODUCT(('白止-S级品'!$A$2:$A$26=$B100)*('白止-S级品'!$D$1:$AV$1=K$1)*('白止-S级品'!$D$2:$AV$26)),0)+IFERROR(SUMPRODUCT(('乐容-S级品'!$A$4:$A$32=$B100)*('乐容-S级品'!$L$3:$CA$3=K$1)*('乐容-S级品'!$L$4:$CA$32)),0)</f>
      </c>
      <c r="L100" s="280">
        <f>IFERROR(SUMPRODUCT(('控温被PRO-S级品'!$B$2:$B$10=$B100)*('控温被PRO-S级品'!$E$1:$BE$1=L$1)*('控温被PRO-S级品'!$E$2:$BE$10)),0)+IFERROR(SUMPRODUCT(('冬被-S级品'!$B$2:$B$10=$B100)*('冬被-S级品'!$E$1:$AW$1=L$1)*('冬被-S级品'!$E$2:$AW$10)),0)+IFERROR(SUMPRODUCT(('白止-S级品'!$A$2:$A$26=$B100)*('白止-S级品'!$D$1:$AV$1=L$1)*('白止-S级品'!$D$2:$AV$26)),0)+IFERROR(SUMPRODUCT(('乐容-S级品'!$A$4:$A$32=$B100)*('乐容-S级品'!$L$3:$CA$3=L$1)*('乐容-S级品'!$L$4:$CA$32)),0)</f>
      </c>
      <c r="M100" s="280">
        <f>IFERROR(SUMPRODUCT(('控温被PRO-S级品'!$B$2:$B$10=$B100)*('控温被PRO-S级品'!$E$1:$BE$1=M$1)*('控温被PRO-S级品'!$E$2:$BE$10)),0)+IFERROR(SUMPRODUCT(('冬被-S级品'!$B$2:$B$10=$B100)*('冬被-S级品'!$E$1:$AW$1=M$1)*('冬被-S级品'!$E$2:$AW$10)),0)+IFERROR(SUMPRODUCT(('白止-S级品'!$A$2:$A$26=$B100)*('白止-S级品'!$D$1:$AV$1=M$1)*('白止-S级品'!$D$2:$AV$26)),0)+IFERROR(SUMPRODUCT(('乐容-S级品'!$A$4:$A$32=$B100)*('乐容-S级品'!$L$3:$CA$3=M$1)*('乐容-S级品'!$L$4:$CA$32)),0)</f>
      </c>
      <c r="N100" s="280">
        <f>IFERROR(SUMPRODUCT(('控温被PRO-S级品'!$B$2:$B$10=$B100)*('控温被PRO-S级品'!$E$1:$BE$1=N$1)*('控温被PRO-S级品'!$E$2:$BE$10)),0)+IFERROR(SUMPRODUCT(('冬被-S级品'!$B$2:$B$10=$B100)*('冬被-S级品'!$E$1:$AW$1=N$1)*('冬被-S级品'!$E$2:$AW$10)),0)+IFERROR(SUMPRODUCT(('白止-S级品'!$A$2:$A$26=$B100)*('白止-S级品'!$D$1:$AV$1=N$1)*('白止-S级品'!$D$2:$AV$26)),0)+IFERROR(SUMPRODUCT(('乐容-S级品'!$A$4:$A$32=$B100)*('乐容-S级品'!$L$3:$CA$3=N$1)*('乐容-S级品'!$L$4:$CA$32)),0)</f>
      </c>
      <c r="O100" s="280">
        <f>IFERROR(SUMPRODUCT(('控温被PRO-S级品'!$B$2:$B$10=$B100)*('控温被PRO-S级品'!$E$1:$BE$1=O$1)*('控温被PRO-S级品'!$E$2:$BE$10)),0)+IFERROR(SUMPRODUCT(('冬被-S级品'!$B$2:$B$10=$B100)*('冬被-S级品'!$E$1:$AW$1=O$1)*('冬被-S级品'!$E$2:$AW$10)),0)+IFERROR(SUMPRODUCT(('白止-S级品'!$A$2:$A$26=$B100)*('白止-S级品'!$D$1:$AV$1=O$1)*('白止-S级品'!$D$2:$AV$26)),0)+IFERROR(SUMPRODUCT(('乐容-S级品'!$A$4:$A$32=$B100)*('乐容-S级品'!$L$3:$CA$3=O$1)*('乐容-S级品'!$L$4:$CA$32)),0)</f>
      </c>
      <c r="P100" s="280">
        <f>IFERROR(SUMPRODUCT(('控温被PRO-S级品'!$B$2:$B$10=$B100)*('控温被PRO-S级品'!$E$1:$BE$1=P$1)*('控温被PRO-S级品'!$E$2:$BE$10)),0)+IFERROR(SUMPRODUCT(('冬被-S级品'!$B$2:$B$10=$B100)*('冬被-S级品'!$E$1:$AW$1=P$1)*('冬被-S级品'!$E$2:$AW$10)),0)+IFERROR(SUMPRODUCT(('白止-S级品'!$A$2:$A$26=$B100)*('白止-S级品'!$D$1:$AV$1=P$1)*('白止-S级品'!$D$2:$AV$26)),0)+IFERROR(SUMPRODUCT(('乐容-S级品'!$A$4:$A$32=$B100)*('乐容-S级品'!$L$3:$CA$3=P$1)*('乐容-S级品'!$L$4:$CA$32)),0)</f>
      </c>
      <c r="Q100" s="280">
        <f>IFERROR(SUMPRODUCT(('控温被PRO-S级品'!$B$2:$B$10=$B100)*('控温被PRO-S级品'!$E$1:$BE$1=Q$1)*('控温被PRO-S级品'!$E$2:$BE$10)),0)+IFERROR(SUMPRODUCT(('冬被-S级品'!$B$2:$B$10=$B100)*('冬被-S级品'!$E$1:$AW$1=Q$1)*('冬被-S级品'!$E$2:$AW$10)),0)+IFERROR(SUMPRODUCT(('白止-S级品'!$A$2:$A$26=$B100)*('白止-S级品'!$D$1:$AV$1=Q$1)*('白止-S级品'!$D$2:$AV$26)),0)+IFERROR(SUMPRODUCT(('乐容-S级品'!$A$4:$A$32=$B100)*('乐容-S级品'!$L$3:$CA$3=Q$1)*('乐容-S级品'!$L$4:$CA$32)),0)</f>
      </c>
      <c r="R100" s="280">
        <f>IFERROR(SUMPRODUCT(('控温被PRO-S级品'!$B$2:$B$10=$B100)*('控温被PRO-S级品'!$E$1:$BE$1=R$1)*('控温被PRO-S级品'!$E$2:$BE$10)),0)+IFERROR(SUMPRODUCT(('冬被-S级品'!$B$2:$B$10=$B100)*('冬被-S级品'!$E$1:$AW$1=R$1)*('冬被-S级品'!$E$2:$AW$10)),0)+IFERROR(SUMPRODUCT(('白止-S级品'!$A$2:$A$26=$B100)*('白止-S级品'!$D$1:$AV$1=R$1)*('白止-S级品'!$D$2:$AV$26)),0)+IFERROR(SUMPRODUCT(('乐容-S级品'!$A$4:$A$32=$B100)*('乐容-S级品'!$L$3:$CA$3=R$1)*('乐容-S级品'!$L$4:$CA$32)),0)</f>
      </c>
      <c r="S100" s="280">
        <f>IFERROR(SUMPRODUCT(('控温被PRO-S级品'!$B$2:$B$10=$B100)*('控温被PRO-S级品'!$E$1:$BE$1=S$1)*('控温被PRO-S级品'!$E$2:$BE$10)),0)+IFERROR(SUMPRODUCT(('冬被-S级品'!$B$2:$B$10=$B100)*('冬被-S级品'!$E$1:$AW$1=S$1)*('冬被-S级品'!$E$2:$AW$10)),0)+IFERROR(SUMPRODUCT(('白止-S级品'!$A$2:$A$26=$B100)*('白止-S级品'!$D$1:$AV$1=S$1)*('白止-S级品'!$D$2:$AV$26)),0)+IFERROR(SUMPRODUCT(('乐容-S级品'!$A$4:$A$32=$B100)*('乐容-S级品'!$L$3:$CA$3=S$1)*('乐容-S级品'!$L$4:$CA$32)),0)</f>
      </c>
      <c r="T100" s="280">
        <f>IFERROR(SUMPRODUCT(('控温被PRO-S级品'!$B$2:$B$10=$B100)*('控温被PRO-S级品'!$E$1:$BE$1=T$1)*('控温被PRO-S级品'!$E$2:$BE$10)),0)+IFERROR(SUMPRODUCT(('冬被-S级品'!$B$2:$B$10=$B100)*('冬被-S级品'!$E$1:$AW$1=T$1)*('冬被-S级品'!$E$2:$AW$10)),0)+IFERROR(SUMPRODUCT(('白止-S级品'!$A$2:$A$26=$B100)*('白止-S级品'!$D$1:$AV$1=T$1)*('白止-S级品'!$D$2:$AV$26)),0)+IFERROR(SUMPRODUCT(('乐容-S级品'!$A$4:$A$32=$B100)*('乐容-S级品'!$L$3:$CA$3=T$1)*('乐容-S级品'!$L$4:$CA$32)),0)</f>
      </c>
      <c r="U100" s="280">
        <f>IFERROR(SUMPRODUCT(('控温被PRO-S级品'!$B$2:$B$10=$B100)*('控温被PRO-S级品'!$E$1:$BE$1=U$1)*('控温被PRO-S级品'!$E$2:$BE$10)),0)+IFERROR(SUMPRODUCT(('冬被-S级品'!$B$2:$B$10=$B100)*('冬被-S级品'!$E$1:$AW$1=U$1)*('冬被-S级品'!$E$2:$AW$10)),0)+IFERROR(SUMPRODUCT(('白止-S级品'!$A$2:$A$26=$B100)*('白止-S级品'!$D$1:$AV$1=U$1)*('白止-S级品'!$D$2:$AV$26)),0)+IFERROR(SUMPRODUCT(('乐容-S级品'!$A$4:$A$32=$B100)*('乐容-S级品'!$L$3:$CA$3=U$1)*('乐容-S级品'!$L$4:$CA$32)),0)</f>
      </c>
      <c r="V100" s="280">
        <f>IFERROR(SUMPRODUCT(('控温被PRO-S级品'!$B$2:$B$10=$B100)*('控温被PRO-S级品'!$E$1:$BE$1=V$1)*('控温被PRO-S级品'!$E$2:$BE$10)),0)+IFERROR(SUMPRODUCT(('冬被-S级品'!$B$2:$B$10=$B100)*('冬被-S级品'!$E$1:$AW$1=V$1)*('冬被-S级品'!$E$2:$AW$10)),0)+IFERROR(SUMPRODUCT(('白止-S级品'!$A$2:$A$26=$B100)*('白止-S级品'!$D$1:$AV$1=V$1)*('白止-S级品'!$D$2:$AV$26)),0)+IFERROR(SUMPRODUCT(('乐容-S级品'!$A$4:$A$32=$B100)*('乐容-S级品'!$L$3:$CA$3=V$1)*('乐容-S级品'!$L$4:$CA$32)),0)</f>
      </c>
      <c r="W100" s="280">
        <f>IFERROR(SUMPRODUCT(('控温被PRO-S级品'!$B$2:$B$10=$B100)*('控温被PRO-S级品'!$E$1:$BE$1=W$1)*('控温被PRO-S级品'!$E$2:$BE$10)),0)+IFERROR(SUMPRODUCT(('冬被-S级品'!$B$2:$B$10=$B100)*('冬被-S级品'!$E$1:$AW$1=W$1)*('冬被-S级品'!$E$2:$AW$10)),0)+IFERROR(SUMPRODUCT(('白止-S级品'!$A$2:$A$26=$B100)*('白止-S级品'!$D$1:$AV$1=W$1)*('白止-S级品'!$D$2:$AV$26)),0)+IFERROR(SUMPRODUCT(('乐容-S级品'!$A$4:$A$32=$B100)*('乐容-S级品'!$L$3:$CA$3=W$1)*('乐容-S级品'!$L$4:$CA$32)),0)</f>
      </c>
      <c r="X100" s="280">
        <f>IFERROR(SUMPRODUCT(('控温被PRO-S级品'!$B$2:$B$10=$B100)*('控温被PRO-S级品'!$E$1:$BE$1=X$1)*('控温被PRO-S级品'!$E$2:$BE$10)),0)+IFERROR(SUMPRODUCT(('冬被-S级品'!$B$2:$B$10=$B100)*('冬被-S级品'!$E$1:$AW$1=X$1)*('冬被-S级品'!$E$2:$AW$10)),0)+IFERROR(SUMPRODUCT(('白止-S级品'!$A$2:$A$26=$B100)*('白止-S级品'!$D$1:$AV$1=X$1)*('白止-S级品'!$D$2:$AV$26)),0)+IFERROR(SUMPRODUCT(('乐容-S级品'!$A$4:$A$32=$B100)*('乐容-S级品'!$L$3:$CA$3=X$1)*('乐容-S级品'!$L$4:$CA$32)),0)</f>
      </c>
      <c r="Y100" s="280">
        <f>IFERROR(SUMPRODUCT(('控温被PRO-S级品'!$B$2:$B$10=$B100)*('控温被PRO-S级品'!$E$1:$BE$1=Y$1)*('控温被PRO-S级品'!$E$2:$BE$10)),0)+IFERROR(SUMPRODUCT(('冬被-S级品'!$B$2:$B$10=$B100)*('冬被-S级品'!$E$1:$AW$1=Y$1)*('冬被-S级品'!$E$2:$AW$10)),0)+IFERROR(SUMPRODUCT(('白止-S级品'!$A$2:$A$26=$B100)*('白止-S级品'!$D$1:$AV$1=Y$1)*('白止-S级品'!$D$2:$AV$26)),0)+IFERROR(SUMPRODUCT(('乐容-S级品'!$A$4:$A$32=$B100)*('乐容-S级品'!$L$3:$CA$3=Y$1)*('乐容-S级品'!$L$4:$CA$32)),0)</f>
      </c>
      <c r="Z100" s="280">
        <f>IFERROR(SUMPRODUCT(('控温被PRO-S级品'!$B$2:$B$10=$B100)*('控温被PRO-S级品'!$E$1:$BE$1=Z$1)*('控温被PRO-S级品'!$E$2:$BE$10)),0)+IFERROR(SUMPRODUCT(('冬被-S级品'!$B$2:$B$10=$B100)*('冬被-S级品'!$E$1:$AW$1=Z$1)*('冬被-S级品'!$E$2:$AW$10)),0)+IFERROR(SUMPRODUCT(('白止-S级品'!$A$2:$A$26=$B100)*('白止-S级品'!$D$1:$AV$1=Z$1)*('白止-S级品'!$D$2:$AV$26)),0)+IFERROR(SUMPRODUCT(('乐容-S级品'!$A$4:$A$32=$B100)*('乐容-S级品'!$L$3:$CA$3=Z$1)*('乐容-S级品'!$L$4:$CA$32)),0)</f>
      </c>
      <c r="AA100" s="280">
        <f>IFERROR(SUMPRODUCT(('控温被PRO-S级品'!$B$2:$B$10=$B100)*('控温被PRO-S级品'!$E$1:$BE$1=AA$1)*('控温被PRO-S级品'!$E$2:$BE$10)),0)+IFERROR(SUMPRODUCT(('冬被-S级品'!$B$2:$B$10=$B100)*('冬被-S级品'!$E$1:$AW$1=AA$1)*('冬被-S级品'!$E$2:$AW$10)),0)+IFERROR(SUMPRODUCT(('白止-S级品'!$A$2:$A$26=$B100)*('白止-S级品'!$D$1:$AV$1=AA$1)*('白止-S级品'!$D$2:$AV$26)),0)+IFERROR(SUMPRODUCT(('乐容-S级品'!$A$4:$A$32=$B100)*('乐容-S级品'!$L$3:$CA$3=AA$1)*('乐容-S级品'!$L$4:$CA$32)),0)</f>
      </c>
      <c r="AB100" s="280">
        <f>IFERROR(SUMPRODUCT(('控温被PRO-S级品'!$B$2:$B$10=$B100)*('控温被PRO-S级品'!$E$1:$BE$1=AB$1)*('控温被PRO-S级品'!$E$2:$BE$10)),0)+IFERROR(SUMPRODUCT(('冬被-S级品'!$B$2:$B$10=$B100)*('冬被-S级品'!$E$1:$AW$1=AB$1)*('冬被-S级品'!$E$2:$AW$10)),0)+IFERROR(SUMPRODUCT(('白止-S级品'!$A$2:$A$26=$B100)*('白止-S级品'!$D$1:$AV$1=AB$1)*('白止-S级品'!$D$2:$AV$26)),0)+IFERROR(SUMPRODUCT(('乐容-S级品'!$A$4:$A$32=$B100)*('乐容-S级品'!$L$3:$CA$3=AB$1)*('乐容-S级品'!$L$4:$CA$32)),0)</f>
      </c>
      <c r="AC100" s="280">
        <f>IFERROR(SUMPRODUCT(('控温被PRO-S级品'!$B$2:$B$10=$B100)*('控温被PRO-S级品'!$E$1:$BE$1=AC$1)*('控温被PRO-S级品'!$E$2:$BE$10)),0)+IFERROR(SUMPRODUCT(('冬被-S级品'!$B$2:$B$10=$B100)*('冬被-S级品'!$E$1:$AW$1=AC$1)*('冬被-S级品'!$E$2:$AW$10)),0)+IFERROR(SUMPRODUCT(('白止-S级品'!$A$2:$A$26=$B100)*('白止-S级品'!$D$1:$AV$1=AC$1)*('白止-S级品'!$D$2:$AV$26)),0)+IFERROR(SUMPRODUCT(('乐容-S级品'!$A$4:$A$32=$B100)*('乐容-S级品'!$L$3:$CA$3=AC$1)*('乐容-S级品'!$L$4:$CA$32)),0)</f>
      </c>
      <c r="AD100" s="280">
        <f>IFERROR(SUMPRODUCT(('控温被PRO-S级品'!$B$2:$B$10=$B100)*('控温被PRO-S级品'!$E$1:$BE$1=AD$1)*('控温被PRO-S级品'!$E$2:$BE$10)),0)+IFERROR(SUMPRODUCT(('冬被-S级品'!$B$2:$B$10=$B100)*('冬被-S级品'!$E$1:$AW$1=AD$1)*('冬被-S级品'!$E$2:$AW$10)),0)+IFERROR(SUMPRODUCT(('白止-S级品'!$A$2:$A$26=$B100)*('白止-S级品'!$D$1:$AV$1=AD$1)*('白止-S级品'!$D$2:$AV$26)),0)+IFERROR(SUMPRODUCT(('乐容-S级品'!$A$4:$A$32=$B100)*('乐容-S级品'!$L$3:$CA$3=AD$1)*('乐容-S级品'!$L$4:$CA$32)),0)</f>
      </c>
      <c r="AE100" s="280">
        <f>IFERROR(SUMPRODUCT(('控温被PRO-S级品'!$B$2:$B$10=$B100)*('控温被PRO-S级品'!$E$1:$BE$1=AE$1)*('控温被PRO-S级品'!$E$2:$BE$10)),0)+IFERROR(SUMPRODUCT(('冬被-S级品'!$B$2:$B$10=$B100)*('冬被-S级品'!$E$1:$AW$1=AE$1)*('冬被-S级品'!$E$2:$AW$10)),0)+IFERROR(SUMPRODUCT(('白止-S级品'!$A$2:$A$26=$B100)*('白止-S级品'!$D$1:$AV$1=AE$1)*('白止-S级品'!$D$2:$AV$26)),0)+IFERROR(SUMPRODUCT(('乐容-S级品'!$A$4:$A$32=$B100)*('乐容-S级品'!$L$3:$CA$3=AE$1)*('乐容-S级品'!$L$4:$CA$32)),0)</f>
      </c>
      <c r="AF100" s="280">
        <f>IFERROR(SUMPRODUCT(('控温被PRO-S级品'!$B$2:$B$10=$B100)*('控温被PRO-S级品'!$E$1:$BE$1=AF$1)*('控温被PRO-S级品'!$E$2:$BE$10)),0)+IFERROR(SUMPRODUCT(('冬被-S级品'!$B$2:$B$10=$B100)*('冬被-S级品'!$E$1:$AW$1=AF$1)*('冬被-S级品'!$E$2:$AW$10)),0)+IFERROR(SUMPRODUCT(('白止-S级品'!$A$2:$A$26=$B100)*('白止-S级品'!$D$1:$AV$1=AF$1)*('白止-S级品'!$D$2:$AV$26)),0)+IFERROR(SUMPRODUCT(('乐容-S级品'!$A$4:$A$32=$B100)*('乐容-S级品'!$L$3:$CA$3=AF$1)*('乐容-S级品'!$L$4:$CA$32)),0)</f>
      </c>
      <c r="AG100" s="280">
        <f>IFERROR(SUMPRODUCT(('控温被PRO-S级品'!$B$2:$B$10=$B100)*('控温被PRO-S级品'!$E$1:$BE$1=AG$1)*('控温被PRO-S级品'!$E$2:$BE$10)),0)+IFERROR(SUMPRODUCT(('冬被-S级品'!$B$2:$B$10=$B100)*('冬被-S级品'!$E$1:$AW$1=AG$1)*('冬被-S级品'!$E$2:$AW$10)),0)+IFERROR(SUMPRODUCT(('白止-S级品'!$A$2:$A$26=$B100)*('白止-S级品'!$D$1:$AV$1=AG$1)*('白止-S级品'!$D$2:$AV$26)),0)+IFERROR(SUMPRODUCT(('乐容-S级品'!$A$4:$A$32=$B100)*('乐容-S级品'!$L$3:$CA$3=AG$1)*('乐容-S级品'!$L$4:$CA$32)),0)</f>
      </c>
      <c r="AH100" s="280">
        <f>IFERROR(SUMPRODUCT(('控温被PRO-S级品'!$B$2:$B$10=$B100)*('控温被PRO-S级品'!$E$1:$BE$1=AH$1)*('控温被PRO-S级品'!$E$2:$BE$10)),0)+IFERROR(SUMPRODUCT(('冬被-S级品'!$B$2:$B$10=$B100)*('冬被-S级品'!$E$1:$AW$1=AH$1)*('冬被-S级品'!$E$2:$AW$10)),0)+IFERROR(SUMPRODUCT(('白止-S级品'!$A$2:$A$26=$B100)*('白止-S级品'!$D$1:$AV$1=AH$1)*('白止-S级品'!$D$2:$AV$26)),0)+IFERROR(SUMPRODUCT(('乐容-S级品'!$A$4:$A$32=$B100)*('乐容-S级品'!$L$3:$CA$3=AH$1)*('乐容-S级品'!$L$4:$CA$32)),0)</f>
      </c>
      <c r="AI100" s="280">
        <f>IFERROR(SUMPRODUCT(('控温被PRO-S级品'!$B$2:$B$10=$B100)*('控温被PRO-S级品'!$E$1:$BE$1=AI$1)*('控温被PRO-S级品'!$E$2:$BE$10)),0)+IFERROR(SUMPRODUCT(('冬被-S级品'!$B$2:$B$10=$B100)*('冬被-S级品'!$E$1:$AW$1=AI$1)*('冬被-S级品'!$E$2:$AW$10)),0)+IFERROR(SUMPRODUCT(('白止-S级品'!$A$2:$A$26=$B100)*('白止-S级品'!$D$1:$AV$1=AI$1)*('白止-S级品'!$D$2:$AV$26)),0)+IFERROR(SUMPRODUCT(('乐容-S级品'!$A$4:$A$32=$B100)*('乐容-S级品'!$L$3:$CA$3=AI$1)*('乐容-S级品'!$L$4:$CA$32)),0)</f>
      </c>
      <c r="AJ100" s="280">
        <f>IFERROR(SUMPRODUCT(('控温被PRO-S级品'!$B$2:$B$10=$B100)*('控温被PRO-S级品'!$E$1:$BE$1=AJ$1)*('控温被PRO-S级品'!$E$2:$BE$10)),0)+IFERROR(SUMPRODUCT(('冬被-S级品'!$B$2:$B$10=$B100)*('冬被-S级品'!$E$1:$AW$1=AJ$1)*('冬被-S级品'!$E$2:$AW$10)),0)+IFERROR(SUMPRODUCT(('白止-S级品'!$A$2:$A$26=$B100)*('白止-S级品'!$D$1:$AV$1=AJ$1)*('白止-S级品'!$D$2:$AV$26)),0)+IFERROR(SUMPRODUCT(('乐容-S级品'!$A$4:$A$32=$B100)*('乐容-S级品'!$L$3:$CA$3=AJ$1)*('乐容-S级品'!$L$4:$CA$32)),0)</f>
      </c>
      <c r="AK100" s="280">
        <f>IFERROR(SUMPRODUCT(('控温被PRO-S级品'!$B$2:$B$10=$B100)*('控温被PRO-S级品'!$E$1:$BE$1=AK$1)*('控温被PRO-S级品'!$E$2:$BE$10)),0)+IFERROR(SUMPRODUCT(('冬被-S级品'!$B$2:$B$10=$B100)*('冬被-S级品'!$E$1:$AW$1=AK$1)*('冬被-S级品'!$E$2:$AW$10)),0)+IFERROR(SUMPRODUCT(('白止-S级品'!$A$2:$A$26=$B100)*('白止-S级品'!$D$1:$AV$1=AK$1)*('白止-S级品'!$D$2:$AV$26)),0)+IFERROR(SUMPRODUCT(('乐容-S级品'!$A$4:$A$32=$B100)*('乐容-S级品'!$L$3:$CA$3=AK$1)*('乐容-S级品'!$L$4:$CA$32)),0)</f>
      </c>
      <c r="AL100" s="280">
        <f>IFERROR(SUMPRODUCT(('控温被PRO-S级品'!$B$2:$B$10=$B100)*('控温被PRO-S级品'!$E$1:$BE$1=AL$1)*('控温被PRO-S级品'!$E$2:$BE$10)),0)+IFERROR(SUMPRODUCT(('冬被-S级品'!$B$2:$B$10=$B100)*('冬被-S级品'!$E$1:$AW$1=AL$1)*('冬被-S级品'!$E$2:$AW$10)),0)+IFERROR(SUMPRODUCT(('白止-S级品'!$A$2:$A$26=$B100)*('白止-S级品'!$D$1:$AV$1=AL$1)*('白止-S级品'!$D$2:$AV$26)),0)+IFERROR(SUMPRODUCT(('乐容-S级品'!$A$4:$A$32=$B100)*('乐容-S级品'!$L$3:$CA$3=AL$1)*('乐容-S级品'!$L$4:$CA$32)),0)</f>
      </c>
      <c r="AM100" s="280">
        <f>IFERROR(SUMPRODUCT(('控温被PRO-S级品'!$B$2:$B$10=$B100)*('控温被PRO-S级品'!$E$1:$BE$1=AM$1)*('控温被PRO-S级品'!$E$2:$BE$10)),0)+IFERROR(SUMPRODUCT(('冬被-S级品'!$B$2:$B$10=$B100)*('冬被-S级品'!$E$1:$AW$1=AM$1)*('冬被-S级品'!$E$2:$AW$10)),0)+IFERROR(SUMPRODUCT(('白止-S级品'!$A$2:$A$26=$B100)*('白止-S级品'!$D$1:$AV$1=AM$1)*('白止-S级品'!$D$2:$AV$26)),0)+IFERROR(SUMPRODUCT(('乐容-S级品'!$A$4:$A$32=$B100)*('乐容-S级品'!$L$3:$CA$3=AM$1)*('乐容-S级品'!$L$4:$CA$32)),0)</f>
      </c>
      <c r="AN100" s="280">
        <f>IFERROR(SUMPRODUCT(('控温被PRO-S级品'!$B$2:$B$10=$B100)*('控温被PRO-S级品'!$E$1:$BE$1=AN$1)*('控温被PRO-S级品'!$E$2:$BE$10)),0)+IFERROR(SUMPRODUCT(('冬被-S级品'!$B$2:$B$10=$B100)*('冬被-S级品'!$E$1:$AW$1=AN$1)*('冬被-S级品'!$E$2:$AW$10)),0)+IFERROR(SUMPRODUCT(('白止-S级品'!$A$2:$A$26=$B100)*('白止-S级品'!$D$1:$AV$1=AN$1)*('白止-S级品'!$D$2:$AV$26)),0)+IFERROR(SUMPRODUCT(('乐容-S级品'!$A$4:$A$32=$B100)*('乐容-S级品'!$L$3:$CA$3=AN$1)*('乐容-S级品'!$L$4:$CA$32)),0)</f>
      </c>
      <c r="AO100" s="280">
        <f>IFERROR(SUMPRODUCT(('控温被PRO-S级品'!$B$2:$B$10=$B100)*('控温被PRO-S级品'!$E$1:$BE$1=AO$1)*('控温被PRO-S级品'!$E$2:$BE$10)),0)+IFERROR(SUMPRODUCT(('冬被-S级品'!$B$2:$B$10=$B100)*('冬被-S级品'!$E$1:$AW$1=AO$1)*('冬被-S级品'!$E$2:$AW$10)),0)+IFERROR(SUMPRODUCT(('白止-S级品'!$A$2:$A$26=$B100)*('白止-S级品'!$D$1:$AV$1=AO$1)*('白止-S级品'!$D$2:$AV$26)),0)+IFERROR(SUMPRODUCT(('乐容-S级品'!$A$4:$A$32=$B100)*('乐容-S级品'!$L$3:$CA$3=AO$1)*('乐容-S级品'!$L$4:$CA$32)),0)</f>
      </c>
      <c r="AP100" s="280">
        <f>IFERROR(SUMPRODUCT(('控温被PRO-S级品'!$B$2:$B$10=$B100)*('控温被PRO-S级品'!$E$1:$BE$1=AP$1)*('控温被PRO-S级品'!$E$2:$BE$10)),0)+IFERROR(SUMPRODUCT(('冬被-S级品'!$B$2:$B$10=$B100)*('冬被-S级品'!$E$1:$AW$1=AP$1)*('冬被-S级品'!$E$2:$AW$10)),0)+IFERROR(SUMPRODUCT(('白止-S级品'!$A$2:$A$26=$B100)*('白止-S级品'!$D$1:$AV$1=AP$1)*('白止-S级品'!$D$2:$AV$26)),0)+IFERROR(SUMPRODUCT(('乐容-S级品'!$A$4:$A$32=$B100)*('乐容-S级品'!$L$3:$CA$3=AP$1)*('乐容-S级品'!$L$4:$CA$32)),0)</f>
      </c>
      <c r="AQ100" s="280">
        <f>IFERROR(SUMPRODUCT(('控温被PRO-S级品'!$B$2:$B$10=$B100)*('控温被PRO-S级品'!$E$1:$BE$1=AQ$1)*('控温被PRO-S级品'!$E$2:$BE$10)),0)+IFERROR(SUMPRODUCT(('冬被-S级品'!$B$2:$B$10=$B100)*('冬被-S级品'!$E$1:$AW$1=AQ$1)*('冬被-S级品'!$E$2:$AW$10)),0)+IFERROR(SUMPRODUCT(('白止-S级品'!$A$2:$A$26=$B100)*('白止-S级品'!$D$1:$AV$1=AQ$1)*('白止-S级品'!$D$2:$AV$26)),0)+IFERROR(SUMPRODUCT(('乐容-S级品'!$A$4:$A$32=$B100)*('乐容-S级品'!$L$3:$CA$3=AQ$1)*('乐容-S级品'!$L$4:$CA$32)),0)</f>
      </c>
      <c r="AR100" s="280">
        <f>IFERROR(SUMPRODUCT(('控温被PRO-S级品'!$B$2:$B$10=$B100)*('控温被PRO-S级品'!$E$1:$BE$1=AR$1)*('控温被PRO-S级品'!$E$2:$BE$10)),0)+IFERROR(SUMPRODUCT(('冬被-S级品'!$B$2:$B$10=$B100)*('冬被-S级品'!$E$1:$AW$1=AR$1)*('冬被-S级品'!$E$2:$AW$10)),0)+IFERROR(SUMPRODUCT(('白止-S级品'!$A$2:$A$26=$B100)*('白止-S级品'!$D$1:$AV$1=AR$1)*('白止-S级品'!$D$2:$AV$26)),0)+IFERROR(SUMPRODUCT(('乐容-S级品'!$A$4:$A$32=$B100)*('乐容-S级品'!$L$3:$CA$3=AR$1)*('乐容-S级品'!$L$4:$CA$32)),0)</f>
      </c>
      <c r="AS100" s="280">
        <f>IFERROR(SUMPRODUCT(('控温被PRO-S级品'!$B$2:$B$10=$B100)*('控温被PRO-S级品'!$E$1:$BE$1=AS$1)*('控温被PRO-S级品'!$E$2:$BE$10)),0)+IFERROR(SUMPRODUCT(('冬被-S级品'!$B$2:$B$10=$B100)*('冬被-S级品'!$E$1:$AW$1=AS$1)*('冬被-S级品'!$E$2:$AW$10)),0)+IFERROR(SUMPRODUCT(('白止-S级品'!$A$2:$A$26=$B100)*('白止-S级品'!$D$1:$AV$1=AS$1)*('白止-S级品'!$D$2:$AV$26)),0)+IFERROR(SUMPRODUCT(('乐容-S级品'!$A$4:$A$32=$B100)*('乐容-S级品'!$L$3:$CA$3=AS$1)*('乐容-S级品'!$L$4:$CA$32)),0)</f>
      </c>
      <c r="AT100" s="280">
        <f>IFERROR(SUMPRODUCT(('控温被PRO-S级品'!$B$2:$B$10=$B100)*('控温被PRO-S级品'!$E$1:$BE$1=AT$1)*('控温被PRO-S级品'!$E$2:$BE$10)),0)+IFERROR(SUMPRODUCT(('冬被-S级品'!$B$2:$B$10=$B100)*('冬被-S级品'!$E$1:$AW$1=AT$1)*('冬被-S级品'!$E$2:$AW$10)),0)+IFERROR(SUMPRODUCT(('白止-S级品'!$A$2:$A$26=$B100)*('白止-S级品'!$D$1:$AV$1=AT$1)*('白止-S级品'!$D$2:$AV$26)),0)+IFERROR(SUMPRODUCT(('乐容-S级品'!$A$4:$A$32=$B100)*('乐容-S级品'!$L$3:$CA$3=AT$1)*('乐容-S级品'!$L$4:$CA$32)),0)</f>
      </c>
      <c r="AU100" s="280">
        <f>IFERROR(SUMPRODUCT(('控温被PRO-S级品'!$B$2:$B$10=$B100)*('控温被PRO-S级品'!$E$1:$BE$1=AU$1)*('控温被PRO-S级品'!$E$2:$BE$10)),0)+IFERROR(SUMPRODUCT(('冬被-S级品'!$B$2:$B$10=$B100)*('冬被-S级品'!$E$1:$AW$1=AU$1)*('冬被-S级品'!$E$2:$AW$10)),0)+IFERROR(SUMPRODUCT(('白止-S级品'!$A$2:$A$26=$B100)*('白止-S级品'!$D$1:$AV$1=AU$1)*('白止-S级品'!$D$2:$AV$26)),0)+IFERROR(SUMPRODUCT(('乐容-S级品'!$A$4:$A$32=$B100)*('乐容-S级品'!$L$3:$CA$3=AU$1)*('乐容-S级品'!$L$4:$CA$32)),0)</f>
      </c>
      <c r="AV100" s="280">
        <f>IFERROR(SUMPRODUCT(('控温被PRO-S级品'!$B$2:$B$10=$B100)*('控温被PRO-S级品'!$E$1:$BE$1=AV$1)*('控温被PRO-S级品'!$E$2:$BE$10)),0)+IFERROR(SUMPRODUCT(('冬被-S级品'!$B$2:$B$10=$B100)*('冬被-S级品'!$E$1:$AW$1=AV$1)*('冬被-S级品'!$E$2:$AW$10)),0)+IFERROR(SUMPRODUCT(('白止-S级品'!$A$2:$A$26=$B100)*('白止-S级品'!$D$1:$AV$1=AV$1)*('白止-S级品'!$D$2:$AV$26)),0)+IFERROR(SUMPRODUCT(('乐容-S级品'!$A$4:$A$32=$B100)*('乐容-S级品'!$L$3:$CA$3=AV$1)*('乐容-S级品'!$L$4:$CA$32)),0)</f>
      </c>
      <c r="AW100" s="280">
        <f>IFERROR(SUMPRODUCT(('控温被PRO-S级品'!$B$2:$B$10=$B100)*('控温被PRO-S级品'!$E$1:$BE$1=AW$1)*('控温被PRO-S级品'!$E$2:$BE$10)),0)+IFERROR(SUMPRODUCT(('冬被-S级品'!$B$2:$B$10=$B100)*('冬被-S级品'!$E$1:$AW$1=AW$1)*('冬被-S级品'!$E$2:$AW$10)),0)+IFERROR(SUMPRODUCT(('白止-S级品'!$A$2:$A$26=$B100)*('白止-S级品'!$D$1:$AV$1=AW$1)*('白止-S级品'!$D$2:$AV$26)),0)+IFERROR(SUMPRODUCT(('乐容-S级品'!$A$4:$A$32=$B100)*('乐容-S级品'!$L$3:$CA$3=AW$1)*('乐容-S级品'!$L$4:$CA$32)),0)</f>
      </c>
      <c r="AX100" s="280">
        <f>IFERROR(SUMPRODUCT(('控温被PRO-S级品'!$B$2:$B$10=$B100)*('控温被PRO-S级品'!$E$1:$BE$1=AX$1)*('控温被PRO-S级品'!$E$2:$BE$10)),0)+IFERROR(SUMPRODUCT(('冬被-S级品'!$B$2:$B$10=$B100)*('冬被-S级品'!$E$1:$AW$1=AX$1)*('冬被-S级品'!$E$2:$AW$10)),0)+IFERROR(SUMPRODUCT(('白止-S级品'!$A$2:$A$26=$B100)*('白止-S级品'!$D$1:$AV$1=AX$1)*('白止-S级品'!$D$2:$AV$26)),0)+IFERROR(SUMPRODUCT(('乐容-S级品'!$A$4:$A$32=$B100)*('乐容-S级品'!$L$3:$CA$3=AX$1)*('乐容-S级品'!$L$4:$CA$32)),0)</f>
      </c>
      <c r="AY100" s="280">
        <f>IFERROR(SUMPRODUCT(('控温被PRO-S级品'!$B$2:$B$10=$B100)*('控温被PRO-S级品'!$E$1:$BE$1=AY$1)*('控温被PRO-S级品'!$E$2:$BE$10)),0)+IFERROR(SUMPRODUCT(('冬被-S级品'!$B$2:$B$10=$B100)*('冬被-S级品'!$E$1:$AW$1=AY$1)*('冬被-S级品'!$E$2:$AW$10)),0)+IFERROR(SUMPRODUCT(('白止-S级品'!$A$2:$A$26=$B100)*('白止-S级品'!$D$1:$AV$1=AY$1)*('白止-S级品'!$D$2:$AV$26)),0)+IFERROR(SUMPRODUCT(('乐容-S级品'!$A$4:$A$32=$B100)*('乐容-S级品'!$L$3:$CA$3=AY$1)*('乐容-S级品'!$L$4:$CA$32)),0)</f>
      </c>
      <c r="AZ100" s="280">
        <f>IFERROR(SUMPRODUCT(('控温被PRO-S级品'!$B$2:$B$10=$B100)*('控温被PRO-S级品'!$E$1:$BE$1=AZ$1)*('控温被PRO-S级品'!$E$2:$BE$10)),0)+IFERROR(SUMPRODUCT(('冬被-S级品'!$B$2:$B$10=$B100)*('冬被-S级品'!$E$1:$AW$1=AZ$1)*('冬被-S级品'!$E$2:$AW$10)),0)+IFERROR(SUMPRODUCT(('白止-S级品'!$A$2:$A$26=$B100)*('白止-S级品'!$D$1:$AV$1=AZ$1)*('白止-S级品'!$D$2:$AV$26)),0)+IFERROR(SUMPRODUCT(('乐容-S级品'!$A$4:$A$32=$B100)*('乐容-S级品'!$L$3:$CA$3=AZ$1)*('乐容-S级品'!$L$4:$CA$32)),0)</f>
      </c>
      <c r="BA100" s="280">
        <f>IFERROR(SUMPRODUCT(('控温被PRO-S级品'!$B$2:$B$10=$B100)*('控温被PRO-S级品'!$E$1:$BE$1=BA$1)*('控温被PRO-S级品'!$E$2:$BE$10)),0)+IFERROR(SUMPRODUCT(('冬被-S级品'!$B$2:$B$10=$B100)*('冬被-S级品'!$E$1:$AW$1=BA$1)*('冬被-S级品'!$E$2:$AW$10)),0)+IFERROR(SUMPRODUCT(('白止-S级品'!$A$2:$A$26=$B100)*('白止-S级品'!$D$1:$AV$1=BA$1)*('白止-S级品'!$D$2:$AV$26)),0)+IFERROR(SUMPRODUCT(('乐容-S级品'!$A$4:$A$32=$B100)*('乐容-S级品'!$L$3:$CA$3=BA$1)*('乐容-S级品'!$L$4:$CA$32)),0)</f>
      </c>
      <c r="BB100" s="280">
        <f>IFERROR(SUMPRODUCT(('控温被PRO-S级品'!$B$2:$B$10=$B100)*('控温被PRO-S级品'!$E$1:$BE$1=BB$1)*('控温被PRO-S级品'!$E$2:$BE$10)),0)+IFERROR(SUMPRODUCT(('冬被-S级品'!$B$2:$B$10=$B100)*('冬被-S级品'!$E$1:$AW$1=BB$1)*('冬被-S级品'!$E$2:$AW$10)),0)+IFERROR(SUMPRODUCT(('白止-S级品'!$A$2:$A$26=$B100)*('白止-S级品'!$D$1:$AV$1=BB$1)*('白止-S级品'!$D$2:$AV$26)),0)+IFERROR(SUMPRODUCT(('乐容-S级品'!$A$4:$A$32=$B100)*('乐容-S级品'!$L$3:$CA$3=BB$1)*('乐容-S级品'!$L$4:$CA$32)),0)</f>
      </c>
      <c r="BC100" s="280">
        <f>IFERROR(SUMPRODUCT(('控温被PRO-S级品'!$B$2:$B$10=$B100)*('控温被PRO-S级品'!$E$1:$BE$1=BC$1)*('控温被PRO-S级品'!$E$2:$BE$10)),0)+IFERROR(SUMPRODUCT(('冬被-S级品'!$B$2:$B$10=$B100)*('冬被-S级品'!$E$1:$AW$1=BC$1)*('冬被-S级品'!$E$2:$AW$10)),0)+IFERROR(SUMPRODUCT(('白止-S级品'!$A$2:$A$26=$B100)*('白止-S级品'!$D$1:$AV$1=BC$1)*('白止-S级品'!$D$2:$AV$26)),0)+IFERROR(SUMPRODUCT(('乐容-S级品'!$A$4:$A$32=$B100)*('乐容-S级品'!$L$3:$CA$3=BC$1)*('乐容-S级品'!$L$4:$CA$32)),0)</f>
      </c>
      <c r="BD100" s="280">
        <f>IFERROR(SUMPRODUCT(('控温被PRO-S级品'!$B$2:$B$10=$B100)*('控温被PRO-S级品'!$E$1:$BE$1=BD$1)*('控温被PRO-S级品'!$E$2:$BE$10)),0)+IFERROR(SUMPRODUCT(('冬被-S级品'!$B$2:$B$10=$B100)*('冬被-S级品'!$E$1:$AW$1=BD$1)*('冬被-S级品'!$E$2:$AW$10)),0)+IFERROR(SUMPRODUCT(('白止-S级品'!$A$2:$A$26=$B100)*('白止-S级品'!$D$1:$AV$1=BD$1)*('白止-S级品'!$D$2:$AV$26)),0)+IFERROR(SUMPRODUCT(('乐容-S级品'!$A$4:$A$32=$B100)*('乐容-S级品'!$L$3:$CA$3=BD$1)*('乐容-S级品'!$L$4:$CA$32)),0)</f>
      </c>
      <c r="BE100" s="280">
        <f>IFERROR(SUMPRODUCT(('控温被PRO-S级品'!$B$2:$B$10=$B100)*('控温被PRO-S级品'!$E$1:$BE$1=BE$1)*('控温被PRO-S级品'!$E$2:$BE$10)),0)+IFERROR(SUMPRODUCT(('冬被-S级品'!$B$2:$B$10=$B100)*('冬被-S级品'!$E$1:$AW$1=BE$1)*('冬被-S级品'!$E$2:$AW$10)),0)+IFERROR(SUMPRODUCT(('白止-S级品'!$A$2:$A$26=$B100)*('白止-S级品'!$D$1:$AV$1=BE$1)*('白止-S级品'!$D$2:$AV$26)),0)+IFERROR(SUMPRODUCT(('乐容-S级品'!$A$4:$A$32=$B100)*('乐容-S级品'!$L$3:$CA$3=BE$1)*('乐容-S级品'!$L$4:$CA$32)),0)</f>
      </c>
      <c r="BF100" s="280">
        <f>IFERROR(SUMPRODUCT(('控温被PRO-S级品'!$B$2:$B$10=$B100)*('控温被PRO-S级品'!$E$1:$BE$1=BF$1)*('控温被PRO-S级品'!$E$2:$BE$10)),0)+IFERROR(SUMPRODUCT(('冬被-S级品'!$B$2:$B$10=$B100)*('冬被-S级品'!$E$1:$AW$1=BF$1)*('冬被-S级品'!$E$2:$AW$10)),0)+IFERROR(SUMPRODUCT(('白止-S级品'!$A$2:$A$26=$B100)*('白止-S级品'!$D$1:$AV$1=BF$1)*('白止-S级品'!$D$2:$AV$26)),0)+IFERROR(SUMPRODUCT(('乐容-S级品'!$A$4:$A$32=$B100)*('乐容-S级品'!$L$3:$CA$3=BF$1)*('乐容-S级品'!$L$4:$CA$32)),0)</f>
      </c>
      <c r="BG100" s="280">
        <f>IFERROR(SUMPRODUCT(('控温被PRO-S级品'!$B$2:$B$10=$B100)*('控温被PRO-S级品'!$E$1:$BE$1=BG$1)*('控温被PRO-S级品'!$E$2:$BE$10)),0)+IFERROR(SUMPRODUCT(('冬被-S级品'!$B$2:$B$10=$B100)*('冬被-S级品'!$E$1:$AW$1=BG$1)*('冬被-S级品'!$E$2:$AW$10)),0)+IFERROR(SUMPRODUCT(('白止-S级品'!$A$2:$A$26=$B100)*('白止-S级品'!$D$1:$AV$1=BG$1)*('白止-S级品'!$D$2:$AV$26)),0)+IFERROR(SUMPRODUCT(('乐容-S级品'!$A$4:$A$32=$B100)*('乐容-S级品'!$L$3:$CA$3=BG$1)*('乐容-S级品'!$L$4:$CA$32)),0)</f>
      </c>
      <c r="BH100" s="280">
        <f>IFERROR(SUMPRODUCT(('控温被PRO-S级品'!$B$2:$B$10=$B100)*('控温被PRO-S级品'!$E$1:$BE$1=BH$1)*('控温被PRO-S级品'!$E$2:$BE$10)),0)+IFERROR(SUMPRODUCT(('冬被-S级品'!$B$2:$B$10=$B100)*('冬被-S级品'!$E$1:$AW$1=BH$1)*('冬被-S级品'!$E$2:$AW$10)),0)+IFERROR(SUMPRODUCT(('白止-S级品'!$A$2:$A$26=$B100)*('白止-S级品'!$D$1:$AV$1=BH$1)*('白止-S级品'!$D$2:$AV$26)),0)+IFERROR(SUMPRODUCT(('乐容-S级品'!$A$4:$A$32=$B100)*('乐容-S级品'!$L$3:$CA$3=BH$1)*('乐容-S级品'!$L$4:$CA$32)),0)</f>
      </c>
      <c r="BI100" s="280">
        <f>IFERROR(SUMPRODUCT(('控温被PRO-S级品'!$B$2:$B$10=$B100)*('控温被PRO-S级品'!$E$1:$BE$1=BI$1)*('控温被PRO-S级品'!$E$2:$BE$10)),0)+IFERROR(SUMPRODUCT(('冬被-S级品'!$B$2:$B$10=$B100)*('冬被-S级品'!$E$1:$AW$1=BI$1)*('冬被-S级品'!$E$2:$AW$10)),0)+IFERROR(SUMPRODUCT(('白止-S级品'!$A$2:$A$26=$B100)*('白止-S级品'!$D$1:$AV$1=BI$1)*('白止-S级品'!$D$2:$AV$26)),0)+IFERROR(SUMPRODUCT(('乐容-S级品'!$A$4:$A$32=$B100)*('乐容-S级品'!$L$3:$CA$3=BI$1)*('乐容-S级品'!$L$4:$CA$32)),0)</f>
      </c>
      <c r="BJ100" s="280">
        <f>IFERROR(SUMPRODUCT(('控温被PRO-S级品'!$B$2:$B$10=$B100)*('控温被PRO-S级品'!$E$1:$BE$1=BJ$1)*('控温被PRO-S级品'!$E$2:$BE$10)),0)+IFERROR(SUMPRODUCT(('冬被-S级品'!$B$2:$B$10=$B100)*('冬被-S级品'!$E$1:$AW$1=BJ$1)*('冬被-S级品'!$E$2:$AW$10)),0)+IFERROR(SUMPRODUCT(('白止-S级品'!$A$2:$A$26=$B100)*('白止-S级品'!$D$1:$AV$1=BJ$1)*('白止-S级品'!$D$2:$AV$26)),0)+IFERROR(SUMPRODUCT(('乐容-S级品'!$A$4:$A$32=$B100)*('乐容-S级品'!$L$3:$CA$3=BJ$1)*('乐容-S级品'!$L$4:$CA$32)),0)</f>
      </c>
      <c r="BK100" s="280">
        <f>IFERROR(SUMPRODUCT(('控温被PRO-S级品'!$B$2:$B$10=$B100)*('控温被PRO-S级品'!$E$1:$BE$1=BK$1)*('控温被PRO-S级品'!$E$2:$BE$10)),0)+IFERROR(SUMPRODUCT(('冬被-S级品'!$B$2:$B$10=$B100)*('冬被-S级品'!$E$1:$AW$1=BK$1)*('冬被-S级品'!$E$2:$AW$10)),0)+IFERROR(SUMPRODUCT(('白止-S级品'!$A$2:$A$26=$B100)*('白止-S级品'!$D$1:$AV$1=BK$1)*('白止-S级品'!$D$2:$AV$26)),0)+IFERROR(SUMPRODUCT(('乐容-S级品'!$A$4:$A$32=$B100)*('乐容-S级品'!$L$3:$CA$3=BK$1)*('乐容-S级品'!$L$4:$CA$32)),0)</f>
      </c>
      <c r="BL100" s="280">
        <f>IFERROR(SUMPRODUCT(('控温被PRO-S级品'!$B$2:$B$10=$B100)*('控温被PRO-S级品'!$E$1:$BE$1=BL$1)*('控温被PRO-S级品'!$E$2:$BE$10)),0)+IFERROR(SUMPRODUCT(('冬被-S级品'!$B$2:$B$10=$B100)*('冬被-S级品'!$E$1:$AW$1=BL$1)*('冬被-S级品'!$E$2:$AW$10)),0)+IFERROR(SUMPRODUCT(('白止-S级品'!$A$2:$A$26=$B100)*('白止-S级品'!$D$1:$AV$1=BL$1)*('白止-S级品'!$D$2:$AV$26)),0)+IFERROR(SUMPRODUCT(('乐容-S级品'!$A$4:$A$32=$B100)*('乐容-S级品'!$L$3:$CA$3=BL$1)*('乐容-S级品'!$L$4:$CA$32)),0)</f>
      </c>
      <c r="BM100" s="280">
        <f>IFERROR(SUMPRODUCT(('控温被PRO-S级品'!$B$2:$B$10=$B100)*('控温被PRO-S级品'!$E$1:$BE$1=BM$1)*('控温被PRO-S级品'!$E$2:$BE$10)),0)+IFERROR(SUMPRODUCT(('冬被-S级品'!$B$2:$B$10=$B100)*('冬被-S级品'!$E$1:$AW$1=BM$1)*('冬被-S级品'!$E$2:$AW$10)),0)+IFERROR(SUMPRODUCT(('白止-S级品'!$A$2:$A$26=$B100)*('白止-S级品'!$D$1:$AV$1=BM$1)*('白止-S级品'!$D$2:$AV$26)),0)+IFERROR(SUMPRODUCT(('乐容-S级品'!$A$4:$A$32=$B100)*('乐容-S级品'!$L$3:$CA$3=BM$1)*('乐容-S级品'!$L$4:$CA$32)),0)</f>
      </c>
      <c r="BN100" s="280">
        <f>IFERROR(SUMPRODUCT(('控温被PRO-S级品'!$B$2:$B$10=$B100)*('控温被PRO-S级品'!$E$1:$BE$1=BN$1)*('控温被PRO-S级品'!$E$2:$BE$10)),0)+IFERROR(SUMPRODUCT(('冬被-S级品'!$B$2:$B$10=$B100)*('冬被-S级品'!$E$1:$AW$1=BN$1)*('冬被-S级品'!$E$2:$AW$10)),0)+IFERROR(SUMPRODUCT(('白止-S级品'!$A$2:$A$26=$B100)*('白止-S级品'!$D$1:$AV$1=BN$1)*('白止-S级品'!$D$2:$AV$26)),0)+IFERROR(SUMPRODUCT(('乐容-S级品'!$A$4:$A$32=$B100)*('乐容-S级品'!$L$3:$CA$3=BN$1)*('乐容-S级品'!$L$4:$CA$32)),0)</f>
      </c>
      <c r="BO100" s="280">
        <f>IFERROR(SUMPRODUCT(('控温被PRO-S级品'!$B$2:$B$10=$B100)*('控温被PRO-S级品'!$E$1:$BE$1=BO$1)*('控温被PRO-S级品'!$E$2:$BE$10)),0)+IFERROR(SUMPRODUCT(('冬被-S级品'!$B$2:$B$10=$B100)*('冬被-S级品'!$E$1:$AW$1=BO$1)*('冬被-S级品'!$E$2:$AW$10)),0)+IFERROR(SUMPRODUCT(('白止-S级品'!$A$2:$A$26=$B100)*('白止-S级品'!$D$1:$AV$1=BO$1)*('白止-S级品'!$D$2:$AV$26)),0)+IFERROR(SUMPRODUCT(('乐容-S级品'!$A$4:$A$32=$B100)*('乐容-S级品'!$L$3:$CA$3=BO$1)*('乐容-S级品'!$L$4:$CA$32)),0)</f>
      </c>
      <c r="BP100" s="280">
        <f>IFERROR(SUMPRODUCT(('控温被PRO-S级品'!$B$2:$B$10=$B100)*('控温被PRO-S级品'!$E$1:$BE$1=BP$1)*('控温被PRO-S级品'!$E$2:$BE$10)),0)+IFERROR(SUMPRODUCT(('冬被-S级品'!$B$2:$B$10=$B100)*('冬被-S级品'!$E$1:$AW$1=BP$1)*('冬被-S级品'!$E$2:$AW$10)),0)+IFERROR(SUMPRODUCT(('白止-S级品'!$A$2:$A$26=$B100)*('白止-S级品'!$D$1:$AV$1=BP$1)*('白止-S级品'!$D$2:$AV$26)),0)+IFERROR(SUMPRODUCT(('乐容-S级品'!$A$4:$A$32=$B100)*('乐容-S级品'!$L$3:$CA$3=BP$1)*('乐容-S级品'!$L$4:$CA$32)),0)</f>
      </c>
      <c r="BQ100" s="280">
        <f>IFERROR(SUMPRODUCT(('控温被PRO-S级品'!$B$2:$B$10=$B100)*('控温被PRO-S级品'!$E$1:$BE$1=BQ$1)*('控温被PRO-S级品'!$E$2:$BE$10)),0)+IFERROR(SUMPRODUCT(('冬被-S级品'!$B$2:$B$10=$B100)*('冬被-S级品'!$E$1:$AW$1=BQ$1)*('冬被-S级品'!$E$2:$AW$10)),0)+IFERROR(SUMPRODUCT(('白止-S级品'!$A$2:$A$26=$B100)*('白止-S级品'!$D$1:$AV$1=BQ$1)*('白止-S级品'!$D$2:$AV$26)),0)+IFERROR(SUMPRODUCT(('乐容-S级品'!$A$4:$A$32=$B100)*('乐容-S级品'!$L$3:$CA$3=BQ$1)*('乐容-S级品'!$L$4:$CA$32)),0)</f>
      </c>
      <c r="BR100" s="280">
        <f>IFERROR(SUMPRODUCT(('控温被PRO-S级品'!$B$2:$B$10=$B100)*('控温被PRO-S级品'!$E$1:$BE$1=BR$1)*('控温被PRO-S级品'!$E$2:$BE$10)),0)+IFERROR(SUMPRODUCT(('冬被-S级品'!$B$2:$B$10=$B100)*('冬被-S级品'!$E$1:$AW$1=BR$1)*('冬被-S级品'!$E$2:$AW$10)),0)+IFERROR(SUMPRODUCT(('白止-S级品'!$A$2:$A$26=$B100)*('白止-S级品'!$D$1:$AV$1=BR$1)*('白止-S级品'!$D$2:$AV$26)),0)+IFERROR(SUMPRODUCT(('乐容-S级品'!$A$4:$A$32=$B100)*('乐容-S级品'!$L$3:$CA$3=BR$1)*('乐容-S级品'!$L$4:$CA$32)),0)</f>
      </c>
      <c r="BS100" s="280">
        <f>IFERROR(SUMPRODUCT(('控温被PRO-S级品'!$B$2:$B$10=$B100)*('控温被PRO-S级品'!$E$1:$BE$1=BS$1)*('控温被PRO-S级品'!$E$2:$BE$10)),0)+IFERROR(SUMPRODUCT(('冬被-S级品'!$B$2:$B$10=$B100)*('冬被-S级品'!$E$1:$AW$1=BS$1)*('冬被-S级品'!$E$2:$AW$10)),0)+IFERROR(SUMPRODUCT(('白止-S级品'!$A$2:$A$26=$B100)*('白止-S级品'!$D$1:$AV$1=BS$1)*('白止-S级品'!$D$2:$AV$26)),0)+IFERROR(SUMPRODUCT(('乐容-S级品'!$A$4:$A$32=$B100)*('乐容-S级品'!$L$3:$CA$3=BS$1)*('乐容-S级品'!$L$4:$CA$32)),0)</f>
      </c>
      <c r="BT100" s="280">
        <f>IFERROR(SUMPRODUCT(('控温被PRO-S级品'!$B$2:$B$10=$B100)*('控温被PRO-S级品'!$E$1:$BE$1=BT$1)*('控温被PRO-S级品'!$E$2:$BE$10)),0)+IFERROR(SUMPRODUCT(('冬被-S级品'!$B$2:$B$10=$B100)*('冬被-S级品'!$E$1:$AW$1=BT$1)*('冬被-S级品'!$E$2:$AW$10)),0)+IFERROR(SUMPRODUCT(('白止-S级品'!$A$2:$A$26=$B100)*('白止-S级品'!$D$1:$AV$1=BT$1)*('白止-S级品'!$D$2:$AV$26)),0)+IFERROR(SUMPRODUCT(('乐容-S级品'!$A$4:$A$32=$B100)*('乐容-S级品'!$L$3:$CA$3=BT$1)*('乐容-S级品'!$L$4:$CA$32)),0)</f>
      </c>
      <c r="BU100" s="280">
        <f>IFERROR(SUMPRODUCT(('控温被PRO-S级品'!$B$2:$B$10=$B100)*('控温被PRO-S级品'!$E$1:$BE$1=BU$1)*('控温被PRO-S级品'!$E$2:$BE$10)),0)+IFERROR(SUMPRODUCT(('冬被-S级品'!$B$2:$B$10=$B100)*('冬被-S级品'!$E$1:$AW$1=BU$1)*('冬被-S级品'!$E$2:$AW$10)),0)+IFERROR(SUMPRODUCT(('白止-S级品'!$A$2:$A$26=$B100)*('白止-S级品'!$D$1:$AV$1=BU$1)*('白止-S级品'!$D$2:$AV$26)),0)+IFERROR(SUMPRODUCT(('乐容-S级品'!$A$4:$A$32=$B100)*('乐容-S级品'!$L$3:$CA$3=BU$1)*('乐容-S级品'!$L$4:$CA$32)),0)</f>
      </c>
      <c r="BV100" s="280">
        <f>IFERROR(SUMPRODUCT(('控温被PRO-S级品'!$B$2:$B$10=$B100)*('控温被PRO-S级品'!$E$1:$BE$1=BV$1)*('控温被PRO-S级品'!$E$2:$BE$10)),0)+IFERROR(SUMPRODUCT(('冬被-S级品'!$B$2:$B$10=$B100)*('冬被-S级品'!$E$1:$AW$1=BV$1)*('冬被-S级品'!$E$2:$AW$10)),0)+IFERROR(SUMPRODUCT(('白止-S级品'!$A$2:$A$26=$B100)*('白止-S级品'!$D$1:$AV$1=BV$1)*('白止-S级品'!$D$2:$AV$26)),0)+IFERROR(SUMPRODUCT(('乐容-S级品'!$A$4:$A$32=$B100)*('乐容-S级品'!$L$3:$CA$3=BV$1)*('乐容-S级品'!$L$4:$CA$32)),0)</f>
      </c>
      <c r="BW100" s="280">
        <f>IFERROR(SUMPRODUCT(('控温被PRO-S级品'!$B$2:$B$10=$B100)*('控温被PRO-S级品'!$E$1:$BE$1=BW$1)*('控温被PRO-S级品'!$E$2:$BE$10)),0)+IFERROR(SUMPRODUCT(('冬被-S级品'!$B$2:$B$10=$B100)*('冬被-S级品'!$E$1:$AW$1=BW$1)*('冬被-S级品'!$E$2:$AW$10)),0)+IFERROR(SUMPRODUCT(('白止-S级品'!$A$2:$A$26=$B100)*('白止-S级品'!$D$1:$AV$1=BW$1)*('白止-S级品'!$D$2:$AV$26)),0)+IFERROR(SUMPRODUCT(('乐容-S级品'!$A$4:$A$32=$B100)*('乐容-S级品'!$L$3:$CA$3=BW$1)*('乐容-S级品'!$L$4:$CA$32)),0)</f>
      </c>
      <c r="BX100" s="280">
        <f>IFERROR(SUMPRODUCT(('控温被PRO-S级品'!$B$2:$B$10=$B100)*('控温被PRO-S级品'!$E$1:$BE$1=BX$1)*('控温被PRO-S级品'!$E$2:$BE$10)),0)+IFERROR(SUMPRODUCT(('冬被-S级品'!$B$2:$B$10=$B100)*('冬被-S级品'!$E$1:$AW$1=BX$1)*('冬被-S级品'!$E$2:$AW$10)),0)+IFERROR(SUMPRODUCT(('白止-S级品'!$A$2:$A$26=$B100)*('白止-S级品'!$D$1:$AV$1=BX$1)*('白止-S级品'!$D$2:$AV$26)),0)+IFERROR(SUMPRODUCT(('乐容-S级品'!$A$4:$A$32=$B100)*('乐容-S级品'!$L$3:$CA$3=BX$1)*('乐容-S级品'!$L$4:$CA$32)),0)</f>
      </c>
      <c r="BY100" s="280">
        <f>IFERROR(SUMPRODUCT(('控温被PRO-S级品'!$B$2:$B$10=$B100)*('控温被PRO-S级品'!$E$1:$BE$1=BY$1)*('控温被PRO-S级品'!$E$2:$BE$10)),0)+IFERROR(SUMPRODUCT(('冬被-S级品'!$B$2:$B$10=$B100)*('冬被-S级品'!$E$1:$AW$1=BY$1)*('冬被-S级品'!$E$2:$AW$10)),0)+IFERROR(SUMPRODUCT(('白止-S级品'!$A$2:$A$26=$B100)*('白止-S级品'!$D$1:$AV$1=BY$1)*('白止-S级品'!$D$2:$AV$26)),0)+IFERROR(SUMPRODUCT(('乐容-S级品'!$A$4:$A$32=$B100)*('乐容-S级品'!$L$3:$CA$3=BY$1)*('乐容-S级品'!$L$4:$CA$32)),0)</f>
      </c>
      <c r="BZ100" s="280">
        <f>IFERROR(SUMPRODUCT(('控温被PRO-S级品'!$B$2:$B$10=$B100)*('控温被PRO-S级品'!$E$1:$BE$1=BZ$1)*('控温被PRO-S级品'!$E$2:$BE$10)),0)+IFERROR(SUMPRODUCT(('冬被-S级品'!$B$2:$B$10=$B100)*('冬被-S级品'!$E$1:$AW$1=BZ$1)*('冬被-S级品'!$E$2:$AW$10)),0)+IFERROR(SUMPRODUCT(('白止-S级品'!$A$2:$A$26=$B100)*('白止-S级品'!$D$1:$AV$1=BZ$1)*('白止-S级品'!$D$2:$AV$26)),0)+IFERROR(SUMPRODUCT(('乐容-S级品'!$A$4:$A$32=$B100)*('乐容-S级品'!$L$3:$CA$3=BZ$1)*('乐容-S级品'!$L$4:$CA$32)),0)</f>
      </c>
      <c r="CA100" s="280">
        <f>IFERROR(SUMPRODUCT(('控温被PRO-S级品'!$B$2:$B$10=$B100)*('控温被PRO-S级品'!$E$1:$BE$1=CA$1)*('控温被PRO-S级品'!$E$2:$BE$10)),0)+IFERROR(SUMPRODUCT(('冬被-S级品'!$B$2:$B$10=$B100)*('冬被-S级品'!$E$1:$AW$1=CA$1)*('冬被-S级品'!$E$2:$AW$10)),0)+IFERROR(SUMPRODUCT(('白止-S级品'!$A$2:$A$26=$B100)*('白止-S级品'!$D$1:$AV$1=CA$1)*('白止-S级品'!$D$2:$AV$26)),0)+IFERROR(SUMPRODUCT(('乐容-S级品'!$A$4:$A$32=$B100)*('乐容-S级品'!$L$3:$CA$3=CA$1)*('乐容-S级品'!$L$4:$CA$32)),0)</f>
      </c>
      <c r="CB100" s="280">
        <f>IFERROR(SUMPRODUCT(('控温被PRO-S级品'!$B$2:$B$10=$B100)*('控温被PRO-S级品'!$E$1:$BE$1=CB$1)*('控温被PRO-S级品'!$E$2:$BE$10)),0)+IFERROR(SUMPRODUCT(('冬被-S级品'!$B$2:$B$10=$B100)*('冬被-S级品'!$E$1:$AW$1=CB$1)*('冬被-S级品'!$E$2:$AW$10)),0)+IFERROR(SUMPRODUCT(('白止-S级品'!$A$2:$A$26=$B100)*('白止-S级品'!$D$1:$AV$1=CB$1)*('白止-S级品'!$D$2:$AV$26)),0)+IFERROR(SUMPRODUCT(('乐容-S级品'!$A$4:$A$32=$B100)*('乐容-S级品'!$L$3:$CA$3=CB$1)*('乐容-S级品'!$L$4:$CA$32)),0)</f>
      </c>
      <c r="CC100" s="280">
        <f>IFERROR(SUMPRODUCT(('控温被PRO-S级品'!$B$2:$B$10=$B100)*('控温被PRO-S级品'!$E$1:$BE$1=CC$1)*('控温被PRO-S级品'!$E$2:$BE$10)),0)+IFERROR(SUMPRODUCT(('冬被-S级品'!$B$2:$B$10=$B100)*('冬被-S级品'!$E$1:$AW$1=CC$1)*('冬被-S级品'!$E$2:$AW$10)),0)+IFERROR(SUMPRODUCT(('白止-S级品'!$A$2:$A$26=$B100)*('白止-S级品'!$D$1:$AV$1=CC$1)*('白止-S级品'!$D$2:$AV$26)),0)+IFERROR(SUMPRODUCT(('乐容-S级品'!$A$4:$A$32=$B100)*('乐容-S级品'!$L$3:$CA$3=CC$1)*('乐容-S级品'!$L$4:$CA$32)),0)</f>
      </c>
      <c r="CD100" s="280">
        <f>IFERROR(SUMPRODUCT(('控温被PRO-S级品'!$B$2:$B$10=$B100)*('控温被PRO-S级品'!$E$1:$BE$1=CD$1)*('控温被PRO-S级品'!$E$2:$BE$10)),0)+IFERROR(SUMPRODUCT(('冬被-S级品'!$B$2:$B$10=$B100)*('冬被-S级品'!$E$1:$AW$1=CD$1)*('冬被-S级品'!$E$2:$AW$10)),0)+IFERROR(SUMPRODUCT(('白止-S级品'!$A$2:$A$26=$B100)*('白止-S级品'!$D$1:$AV$1=CD$1)*('白止-S级品'!$D$2:$AV$26)),0)+IFERROR(SUMPRODUCT(('乐容-S级品'!$A$4:$A$32=$B100)*('乐容-S级品'!$L$3:$CA$3=CD$1)*('乐容-S级品'!$L$4:$CA$32)),0)</f>
      </c>
      <c r="CE100" s="280">
        <f>IFERROR(SUMPRODUCT(('控温被PRO-S级品'!$B$2:$B$10=$B100)*('控温被PRO-S级品'!$E$1:$BE$1=CE$1)*('控温被PRO-S级品'!$E$2:$BE$10)),0)+IFERROR(SUMPRODUCT(('冬被-S级品'!$B$2:$B$10=$B100)*('冬被-S级品'!$E$1:$AW$1=CE$1)*('冬被-S级品'!$E$2:$AW$10)),0)+IFERROR(SUMPRODUCT(('白止-S级品'!$A$2:$A$26=$B100)*('白止-S级品'!$D$1:$AV$1=CE$1)*('白止-S级品'!$D$2:$AV$26)),0)+IFERROR(SUMPRODUCT(('乐容-S级品'!$A$4:$A$32=$B100)*('乐容-S级品'!$L$3:$CA$3=CE$1)*('乐容-S级品'!$L$4:$CA$32)),0)</f>
      </c>
      <c r="CF100" s="280">
        <f>IFERROR(SUMPRODUCT(('控温被PRO-S级品'!$B$2:$B$10=$B100)*('控温被PRO-S级品'!$E$1:$BE$1=CF$1)*('控温被PRO-S级品'!$E$2:$BE$10)),0)+IFERROR(SUMPRODUCT(('冬被-S级品'!$B$2:$B$10=$B100)*('冬被-S级品'!$E$1:$AW$1=CF$1)*('冬被-S级品'!$E$2:$AW$10)),0)+IFERROR(SUMPRODUCT(('白止-S级品'!$A$2:$A$26=$B100)*('白止-S级品'!$D$1:$AV$1=CF$1)*('白止-S级品'!$D$2:$AV$26)),0)+IFERROR(SUMPRODUCT(('乐容-S级品'!$A$4:$A$32=$B100)*('乐容-S级品'!$L$3:$CA$3=CF$1)*('乐容-S级品'!$L$4:$CA$32)),0)</f>
      </c>
      <c r="CG100" s="280">
        <f>IFERROR(SUMPRODUCT(('控温被PRO-S级品'!$B$2:$B$10=$B100)*('控温被PRO-S级品'!$E$1:$BE$1=CG$1)*('控温被PRO-S级品'!$E$2:$BE$10)),0)+IFERROR(SUMPRODUCT(('冬被-S级品'!$B$2:$B$10=$B100)*('冬被-S级品'!$E$1:$AW$1=CG$1)*('冬被-S级品'!$E$2:$AW$10)),0)+IFERROR(SUMPRODUCT(('白止-S级品'!$A$2:$A$26=$B100)*('白止-S级品'!$D$1:$AV$1=CG$1)*('白止-S级品'!$D$2:$AV$26)),0)+IFERROR(SUMPRODUCT(('乐容-S级品'!$A$4:$A$32=$B100)*('乐容-S级品'!$L$3:$CA$3=CG$1)*('乐容-S级品'!$L$4:$CA$32)),0)</f>
      </c>
      <c r="CH100" s="280">
        <f>IFERROR(SUMPRODUCT(('控温被PRO-S级品'!$B$2:$B$10=$B100)*('控温被PRO-S级品'!$E$1:$BE$1=CH$1)*('控温被PRO-S级品'!$E$2:$BE$10)),0)+IFERROR(SUMPRODUCT(('冬被-S级品'!$B$2:$B$10=$B100)*('冬被-S级品'!$E$1:$AW$1=CH$1)*('冬被-S级品'!$E$2:$AW$10)),0)+IFERROR(SUMPRODUCT(('白止-S级品'!$A$2:$A$26=$B100)*('白止-S级品'!$D$1:$AV$1=CH$1)*('白止-S级品'!$D$2:$AV$26)),0)+IFERROR(SUMPRODUCT(('乐容-S级品'!$A$4:$A$32=$B100)*('乐容-S级品'!$L$3:$CA$3=CH$1)*('乐容-S级品'!$L$4:$CA$32)),0)</f>
      </c>
      <c r="CI100" s="280">
        <f>IFERROR(SUMPRODUCT(('控温被PRO-S级品'!$B$2:$B$10=$B100)*('控温被PRO-S级品'!$E$1:$BE$1=CI$1)*('控温被PRO-S级品'!$E$2:$BE$10)),0)+IFERROR(SUMPRODUCT(('冬被-S级品'!$B$2:$B$10=$B100)*('冬被-S级品'!$E$1:$AW$1=CI$1)*('冬被-S级品'!$E$2:$AW$10)),0)+IFERROR(SUMPRODUCT(('白止-S级品'!$A$2:$A$26=$B100)*('白止-S级品'!$D$1:$AV$1=CI$1)*('白止-S级品'!$D$2:$AV$26)),0)+IFERROR(SUMPRODUCT(('乐容-S级品'!$A$4:$A$32=$B100)*('乐容-S级品'!$L$3:$CA$3=CI$1)*('乐容-S级品'!$L$4:$CA$32)),0)</f>
      </c>
      <c r="CJ100" s="280">
        <f>IFERROR(SUMPRODUCT(('控温被PRO-S级品'!$B$2:$B$10=$B100)*('控温被PRO-S级品'!$E$1:$BE$1=CJ$1)*('控温被PRO-S级品'!$E$2:$BE$10)),0)+IFERROR(SUMPRODUCT(('冬被-S级品'!$B$2:$B$10=$B100)*('冬被-S级品'!$E$1:$AW$1=CJ$1)*('冬被-S级品'!$E$2:$AW$10)),0)+IFERROR(SUMPRODUCT(('白止-S级品'!$A$2:$A$26=$B100)*('白止-S级品'!$D$1:$AV$1=CJ$1)*('白止-S级品'!$D$2:$AV$26)),0)+IFERROR(SUMPRODUCT(('乐容-S级品'!$A$4:$A$32=$B100)*('乐容-S级品'!$L$3:$CA$3=CJ$1)*('乐容-S级品'!$L$4:$CA$32)),0)</f>
      </c>
      <c r="CK100" s="280">
        <f>IFERROR(SUMPRODUCT(('控温被PRO-S级品'!$B$2:$B$10=$B100)*('控温被PRO-S级品'!$E$1:$BE$1=CK$1)*('控温被PRO-S级品'!$E$2:$BE$10)),0)+IFERROR(SUMPRODUCT(('冬被-S级品'!$B$2:$B$10=$B100)*('冬被-S级品'!$E$1:$AW$1=CK$1)*('冬被-S级品'!$E$2:$AW$10)),0)+IFERROR(SUMPRODUCT(('白止-S级品'!$A$2:$A$26=$B100)*('白止-S级品'!$D$1:$AV$1=CK$1)*('白止-S级品'!$D$2:$AV$26)),0)+IFERROR(SUMPRODUCT(('乐容-S级品'!$A$4:$A$32=$B100)*('乐容-S级品'!$L$3:$CA$3=CK$1)*('乐容-S级品'!$L$4:$CA$32)),0)</f>
      </c>
      <c r="CL100" s="280">
        <f>IFERROR(SUMPRODUCT(('控温被PRO-S级品'!$B$2:$B$10=$B100)*('控温被PRO-S级品'!$E$1:$BE$1=CL$1)*('控温被PRO-S级品'!$E$2:$BE$10)),0)+IFERROR(SUMPRODUCT(('冬被-S级品'!$B$2:$B$10=$B100)*('冬被-S级品'!$E$1:$AW$1=CL$1)*('冬被-S级品'!$E$2:$AW$10)),0)+IFERROR(SUMPRODUCT(('白止-S级品'!$A$2:$A$26=$B100)*('白止-S级品'!$D$1:$AV$1=CL$1)*('白止-S级品'!$D$2:$AV$26)),0)+IFERROR(SUMPRODUCT(('乐容-S级品'!$A$4:$A$32=$B100)*('乐容-S级品'!$L$3:$CA$3=CL$1)*('乐容-S级品'!$L$4:$CA$32)),0)</f>
      </c>
      <c r="CM100" s="280">
        <f>IFERROR(SUMPRODUCT(('控温被PRO-S级品'!$B$2:$B$10=$B100)*('控温被PRO-S级品'!$E$1:$BE$1=CM$1)*('控温被PRO-S级品'!$E$2:$BE$10)),0)+IFERROR(SUMPRODUCT(('冬被-S级品'!$B$2:$B$10=$B100)*('冬被-S级品'!$E$1:$AW$1=CM$1)*('冬被-S级品'!$E$2:$AW$10)),0)+IFERROR(SUMPRODUCT(('白止-S级品'!$A$2:$A$26=$B100)*('白止-S级品'!$D$1:$AV$1=CM$1)*('白止-S级品'!$D$2:$AV$26)),0)+IFERROR(SUMPRODUCT(('乐容-S级品'!$A$4:$A$32=$B100)*('乐容-S级品'!$L$3:$CA$3=CM$1)*('乐容-S级品'!$L$4:$CA$32)),0)</f>
      </c>
      <c r="CN100" s="280">
        <f>IFERROR(SUMPRODUCT(('控温被PRO-S级品'!$B$2:$B$10=$B100)*('控温被PRO-S级品'!$E$1:$BE$1=CN$1)*('控温被PRO-S级品'!$E$2:$BE$10)),0)+IFERROR(SUMPRODUCT(('冬被-S级品'!$B$2:$B$10=$B100)*('冬被-S级品'!$E$1:$AW$1=CN$1)*('冬被-S级品'!$E$2:$AW$10)),0)+IFERROR(SUMPRODUCT(('白止-S级品'!$A$2:$A$26=$B100)*('白止-S级品'!$D$1:$AV$1=CN$1)*('白止-S级品'!$D$2:$AV$26)),0)+IFERROR(SUMPRODUCT(('乐容-S级品'!$A$4:$A$32=$B100)*('乐容-S级品'!$L$3:$CA$3=CN$1)*('乐容-S级品'!$L$4:$CA$32)),0)</f>
      </c>
      <c r="CO100" s="280">
        <f>IFERROR(SUMPRODUCT(('控温被PRO-S级品'!$B$2:$B$10=$B100)*('控温被PRO-S级品'!$E$1:$BE$1=CO$1)*('控温被PRO-S级品'!$E$2:$BE$10)),0)+IFERROR(SUMPRODUCT(('冬被-S级品'!$B$2:$B$10=$B100)*('冬被-S级品'!$E$1:$AW$1=CO$1)*('冬被-S级品'!$E$2:$AW$10)),0)+IFERROR(SUMPRODUCT(('白止-S级品'!$A$2:$A$26=$B100)*('白止-S级品'!$D$1:$AV$1=CO$1)*('白止-S级品'!$D$2:$AV$26)),0)+IFERROR(SUMPRODUCT(('乐容-S级品'!$A$4:$A$32=$B100)*('乐容-S级品'!$L$3:$CA$3=CO$1)*('乐容-S级品'!$L$4:$CA$32)),0)</f>
      </c>
      <c r="CP100" s="280">
        <f>IFERROR(SUMPRODUCT(('控温被PRO-S级品'!$B$2:$B$10=$B100)*('控温被PRO-S级品'!$E$1:$BE$1=CP$1)*('控温被PRO-S级品'!$E$2:$BE$10)),0)+IFERROR(SUMPRODUCT(('冬被-S级品'!$B$2:$B$10=$B100)*('冬被-S级品'!$E$1:$AW$1=CP$1)*('冬被-S级品'!$E$2:$AW$10)),0)+IFERROR(SUMPRODUCT(('白止-S级品'!$A$2:$A$26=$B100)*('白止-S级品'!$D$1:$AV$1=CP$1)*('白止-S级品'!$D$2:$AV$26)),0)+IFERROR(SUMPRODUCT(('乐容-S级品'!$A$4:$A$32=$B100)*('乐容-S级品'!$L$3:$CA$3=CP$1)*('乐容-S级品'!$L$4:$CA$32)),0)</f>
      </c>
      <c r="CQ100" s="280">
        <f>IFERROR(SUMPRODUCT(('控温被PRO-S级品'!$B$2:$B$10=$B100)*('控温被PRO-S级品'!$E$1:$BE$1=CQ$1)*('控温被PRO-S级品'!$E$2:$BE$10)),0)+IFERROR(SUMPRODUCT(('冬被-S级品'!$B$2:$B$10=$B100)*('冬被-S级品'!$E$1:$AW$1=CQ$1)*('冬被-S级品'!$E$2:$AW$10)),0)+IFERROR(SUMPRODUCT(('白止-S级品'!$A$2:$A$26=$B100)*('白止-S级品'!$D$1:$AV$1=CQ$1)*('白止-S级品'!$D$2:$AV$26)),0)+IFERROR(SUMPRODUCT(('乐容-S级品'!$A$4:$A$32=$B100)*('乐容-S级品'!$L$3:$CA$3=CQ$1)*('乐容-S级品'!$L$4:$CA$32)),0)</f>
      </c>
      <c r="CR100" s="280">
        <f>IFERROR(SUMPRODUCT(('控温被PRO-S级品'!$B$2:$B$10=$B100)*('控温被PRO-S级品'!$E$1:$BE$1=CR$1)*('控温被PRO-S级品'!$E$2:$BE$10)),0)+IFERROR(SUMPRODUCT(('冬被-S级品'!$B$2:$B$10=$B100)*('冬被-S级品'!$E$1:$AW$1=CR$1)*('冬被-S级品'!$E$2:$AW$10)),0)+IFERROR(SUMPRODUCT(('白止-S级品'!$A$2:$A$26=$B100)*('白止-S级品'!$D$1:$AV$1=CR$1)*('白止-S级品'!$D$2:$AV$26)),0)+IFERROR(SUMPRODUCT(('乐容-S级品'!$A$4:$A$32=$B100)*('乐容-S级品'!$L$3:$CA$3=CR$1)*('乐容-S级品'!$L$4:$CA$32)),0)</f>
      </c>
      <c r="CS100" s="280">
        <f>IFERROR(SUMPRODUCT(('控温被PRO-S级品'!$B$2:$B$10=$B100)*('控温被PRO-S级品'!$E$1:$BE$1=CS$1)*('控温被PRO-S级品'!$E$2:$BE$10)),0)+IFERROR(SUMPRODUCT(('冬被-S级品'!$B$2:$B$10=$B100)*('冬被-S级品'!$E$1:$AW$1=CS$1)*('冬被-S级品'!$E$2:$AW$10)),0)+IFERROR(SUMPRODUCT(('白止-S级品'!$A$2:$A$26=$B100)*('白止-S级品'!$D$1:$AV$1=CS$1)*('白止-S级品'!$D$2:$AV$26)),0)+IFERROR(SUMPRODUCT(('乐容-S级品'!$A$4:$A$32=$B100)*('乐容-S级品'!$L$3:$CA$3=CS$1)*('乐容-S级品'!$L$4:$CA$32)),0)</f>
      </c>
      <c r="CT100" s="280">
        <f>IFERROR(SUMPRODUCT(('控温被PRO-S级品'!$B$2:$B$10=$B100)*('控温被PRO-S级品'!$E$1:$BE$1=CT$1)*('控温被PRO-S级品'!$E$2:$BE$10)),0)+IFERROR(SUMPRODUCT(('冬被-S级品'!$B$2:$B$10=$B100)*('冬被-S级品'!$E$1:$AW$1=CT$1)*('冬被-S级品'!$E$2:$AW$10)),0)+IFERROR(SUMPRODUCT(('白止-S级品'!$A$2:$A$26=$B100)*('白止-S级品'!$D$1:$AV$1=CT$1)*('白止-S级品'!$D$2:$AV$26)),0)+IFERROR(SUMPRODUCT(('乐容-S级品'!$A$4:$A$32=$B100)*('乐容-S级品'!$L$3:$CA$3=CT$1)*('乐容-S级品'!$L$4:$CA$32)),0)</f>
      </c>
      <c r="CU100" s="280">
        <f>IFERROR(SUMPRODUCT(('控温被PRO-S级品'!$B$2:$B$10=$B100)*('控温被PRO-S级品'!$E$1:$BE$1=CU$1)*('控温被PRO-S级品'!$E$2:$BE$10)),0)+IFERROR(SUMPRODUCT(('冬被-S级品'!$B$2:$B$10=$B100)*('冬被-S级品'!$E$1:$AW$1=CU$1)*('冬被-S级品'!$E$2:$AW$10)),0)+IFERROR(SUMPRODUCT(('白止-S级品'!$A$2:$A$26=$B100)*('白止-S级品'!$D$1:$AV$1=CU$1)*('白止-S级品'!$D$2:$AV$26)),0)+IFERROR(SUMPRODUCT(('乐容-S级品'!$A$4:$A$32=$B100)*('乐容-S级品'!$L$3:$CA$3=CU$1)*('乐容-S级品'!$L$4:$CA$32)),0)</f>
      </c>
      <c r="CV100" s="280">
        <f>IFERROR(SUMPRODUCT(('控温被PRO-S级品'!$B$2:$B$10=$B100)*('控温被PRO-S级品'!$E$1:$BE$1=CV$1)*('控温被PRO-S级品'!$E$2:$BE$10)),0)+IFERROR(SUMPRODUCT(('冬被-S级品'!$B$2:$B$10=$B100)*('冬被-S级品'!$E$1:$AW$1=CV$1)*('冬被-S级品'!$E$2:$AW$10)),0)+IFERROR(SUMPRODUCT(('白止-S级品'!$A$2:$A$26=$B100)*('白止-S级品'!$D$1:$AV$1=CV$1)*('白止-S级品'!$D$2:$AV$26)),0)+IFERROR(SUMPRODUCT(('乐容-S级品'!$A$4:$A$32=$B100)*('乐容-S级品'!$L$3:$CA$3=CV$1)*('乐容-S级品'!$L$4:$CA$32)),0)</f>
      </c>
      <c r="CW100" s="280">
        <f>IFERROR(SUMPRODUCT(('控温被PRO-S级品'!$B$2:$B$10=$B100)*('控温被PRO-S级品'!$E$1:$BE$1=CW$1)*('控温被PRO-S级品'!$E$2:$BE$10)),0)+IFERROR(SUMPRODUCT(('冬被-S级品'!$B$2:$B$10=$B100)*('冬被-S级品'!$E$1:$AW$1=CW$1)*('冬被-S级品'!$E$2:$AW$10)),0)+IFERROR(SUMPRODUCT(('白止-S级品'!$A$2:$A$26=$B100)*('白止-S级品'!$D$1:$AV$1=CW$1)*('白止-S级品'!$D$2:$AV$26)),0)+IFERROR(SUMPRODUCT(('乐容-S级品'!$A$4:$A$32=$B100)*('乐容-S级品'!$L$3:$CA$3=CW$1)*('乐容-S级品'!$L$4:$CA$32)),0)</f>
      </c>
      <c r="CX100" s="280">
        <f>IFERROR(SUMPRODUCT(('控温被PRO-S级品'!$B$2:$B$10=$B100)*('控温被PRO-S级品'!$E$1:$BE$1=CX$1)*('控温被PRO-S级品'!$E$2:$BE$10)),0)+IFERROR(SUMPRODUCT(('冬被-S级品'!$B$2:$B$10=$B100)*('冬被-S级品'!$E$1:$AW$1=CX$1)*('冬被-S级品'!$E$2:$AW$10)),0)+IFERROR(SUMPRODUCT(('白止-S级品'!$A$2:$A$26=$B100)*('白止-S级品'!$D$1:$AV$1=CX$1)*('白止-S级品'!$D$2:$AV$26)),0)+IFERROR(SUMPRODUCT(('乐容-S级品'!$A$4:$A$32=$B100)*('乐容-S级品'!$L$3:$CA$3=CX$1)*('乐容-S级品'!$L$4:$CA$32)),0)</f>
      </c>
      <c r="CY100" s="280">
        <f>IFERROR(SUMPRODUCT(('控温被PRO-S级品'!$B$2:$B$10=$B100)*('控温被PRO-S级品'!$E$1:$BE$1=CY$1)*('控温被PRO-S级品'!$E$2:$BE$10)),0)+IFERROR(SUMPRODUCT(('冬被-S级品'!$B$2:$B$10=$B100)*('冬被-S级品'!$E$1:$AW$1=CY$1)*('冬被-S级品'!$E$2:$AW$10)),0)+IFERROR(SUMPRODUCT(('白止-S级品'!$A$2:$A$26=$B100)*('白止-S级品'!$D$1:$AV$1=CY$1)*('白止-S级品'!$D$2:$AV$26)),0)+IFERROR(SUMPRODUCT(('乐容-S级品'!$A$4:$A$32=$B100)*('乐容-S级品'!$L$3:$CA$3=CY$1)*('乐容-S级品'!$L$4:$CA$32)),0)</f>
      </c>
      <c r="CZ100" s="280">
        <f>IFERROR(SUMPRODUCT(('控温被PRO-S级品'!$B$2:$B$10=$B100)*('控温被PRO-S级品'!$E$1:$BE$1=CZ$1)*('控温被PRO-S级品'!$E$2:$BE$10)),0)+IFERROR(SUMPRODUCT(('冬被-S级品'!$B$2:$B$10=$B100)*('冬被-S级品'!$E$1:$AW$1=CZ$1)*('冬被-S级品'!$E$2:$AW$10)),0)+IFERROR(SUMPRODUCT(('白止-S级品'!$A$2:$A$26=$B100)*('白止-S级品'!$D$1:$AV$1=CZ$1)*('白止-S级品'!$D$2:$AV$26)),0)+IFERROR(SUMPRODUCT(('乐容-S级品'!$A$4:$A$32=$B100)*('乐容-S级品'!$L$3:$CA$3=CZ$1)*('乐容-S级品'!$L$4:$CA$32)),0)</f>
      </c>
      <c r="DA100" s="280">
        <f>IFERROR(SUMPRODUCT(('控温被PRO-S级品'!$B$2:$B$10=$B100)*('控温被PRO-S级品'!$E$1:$BE$1=DA$1)*('控温被PRO-S级品'!$E$2:$BE$10)),0)+IFERROR(SUMPRODUCT(('冬被-S级品'!$B$2:$B$10=$B100)*('冬被-S级品'!$E$1:$AW$1=DA$1)*('冬被-S级品'!$E$2:$AW$10)),0)+IFERROR(SUMPRODUCT(('白止-S级品'!$A$2:$A$26=$B100)*('白止-S级品'!$D$1:$AV$1=DA$1)*('白止-S级品'!$D$2:$AV$26)),0)+IFERROR(SUMPRODUCT(('乐容-S级品'!$A$4:$A$32=$B100)*('乐容-S级品'!$L$3:$CA$3=DA$1)*('乐容-S级品'!$L$4:$CA$32)),0)</f>
      </c>
      <c r="DB100" s="280">
        <f>IFERROR(SUMPRODUCT(('控温被PRO-S级品'!$B$2:$B$10=$B100)*('控温被PRO-S级品'!$E$1:$BE$1=DB$1)*('控温被PRO-S级品'!$E$2:$BE$10)),0)+IFERROR(SUMPRODUCT(('冬被-S级品'!$B$2:$B$10=$B100)*('冬被-S级品'!$E$1:$AW$1=DB$1)*('冬被-S级品'!$E$2:$AW$10)),0)+IFERROR(SUMPRODUCT(('白止-S级品'!$A$2:$A$26=$B100)*('白止-S级品'!$D$1:$AV$1=DB$1)*('白止-S级品'!$D$2:$AV$26)),0)+IFERROR(SUMPRODUCT(('乐容-S级品'!$A$4:$A$32=$B100)*('乐容-S级品'!$L$3:$CA$3=DB$1)*('乐容-S级品'!$L$4:$CA$32)),0)</f>
      </c>
      <c r="DC100" s="280">
        <f>IFERROR(SUMPRODUCT(('控温被PRO-S级品'!$B$2:$B$10=$B100)*('控温被PRO-S级品'!$E$1:$BE$1=DC$1)*('控温被PRO-S级品'!$E$2:$BE$10)),0)+IFERROR(SUMPRODUCT(('冬被-S级品'!$B$2:$B$10=$B100)*('冬被-S级品'!$E$1:$AW$1=DC$1)*('冬被-S级品'!$E$2:$AW$10)),0)+IFERROR(SUMPRODUCT(('白止-S级品'!$A$2:$A$26=$B100)*('白止-S级品'!$D$1:$AV$1=DC$1)*('白止-S级品'!$D$2:$AV$26)),0)+IFERROR(SUMPRODUCT(('乐容-S级品'!$A$4:$A$32=$B100)*('乐容-S级品'!$L$3:$CA$3=DC$1)*('乐容-S级品'!$L$4:$CA$32)),0)</f>
      </c>
      <c r="DD100" s="280">
        <f>IFERROR(SUMPRODUCT(('控温被PRO-S级品'!$B$2:$B$10=$B100)*('控温被PRO-S级品'!$E$1:$BE$1=DD$1)*('控温被PRO-S级品'!$E$2:$BE$10)),0)+IFERROR(SUMPRODUCT(('冬被-S级品'!$B$2:$B$10=$B100)*('冬被-S级品'!$E$1:$AW$1=DD$1)*('冬被-S级品'!$E$2:$AW$10)),0)+IFERROR(SUMPRODUCT(('白止-S级品'!$A$2:$A$26=$B100)*('白止-S级品'!$D$1:$AV$1=DD$1)*('白止-S级品'!$D$2:$AV$26)),0)+IFERROR(SUMPRODUCT(('乐容-S级品'!$A$4:$A$32=$B100)*('乐容-S级品'!$L$3:$CA$3=DD$1)*('乐容-S级品'!$L$4:$CA$32)),0)</f>
      </c>
      <c r="DE100" s="280">
        <f>IFERROR(SUMPRODUCT(('控温被PRO-S级品'!$B$2:$B$10=$B100)*('控温被PRO-S级品'!$E$1:$BE$1=DE$1)*('控温被PRO-S级品'!$E$2:$BE$10)),0)+IFERROR(SUMPRODUCT(('冬被-S级品'!$B$2:$B$10=$B100)*('冬被-S级品'!$E$1:$AW$1=DE$1)*('冬被-S级品'!$E$2:$AW$10)),0)+IFERROR(SUMPRODUCT(('白止-S级品'!$A$2:$A$26=$B100)*('白止-S级品'!$D$1:$AV$1=DE$1)*('白止-S级品'!$D$2:$AV$26)),0)+IFERROR(SUMPRODUCT(('乐容-S级品'!$A$4:$A$32=$B100)*('乐容-S级品'!$L$3:$CA$3=DE$1)*('乐容-S级品'!$L$4:$CA$32)),0)</f>
      </c>
      <c r="DF100" s="280">
        <f>IFERROR(SUMPRODUCT(('控温被PRO-S级品'!$B$2:$B$10=$B100)*('控温被PRO-S级品'!$E$1:$BE$1=DF$1)*('控温被PRO-S级品'!$E$2:$BE$10)),0)+IFERROR(SUMPRODUCT(('冬被-S级品'!$B$2:$B$10=$B100)*('冬被-S级品'!$E$1:$AW$1=DF$1)*('冬被-S级品'!$E$2:$AW$10)),0)+IFERROR(SUMPRODUCT(('白止-S级品'!$A$2:$A$26=$B100)*('白止-S级品'!$D$1:$AV$1=DF$1)*('白止-S级品'!$D$2:$AV$26)),0)+IFERROR(SUMPRODUCT(('乐容-S级品'!$A$4:$A$32=$B100)*('乐容-S级品'!$L$3:$CA$3=DF$1)*('乐容-S级品'!$L$4:$CA$32)),0)</f>
      </c>
      <c r="DG100" s="280">
        <f>IFERROR(SUMPRODUCT(('控温被PRO-S级品'!$B$2:$B$10=$B100)*('控温被PRO-S级品'!$E$1:$BE$1=DG$1)*('控温被PRO-S级品'!$E$2:$BE$10)),0)+IFERROR(SUMPRODUCT(('冬被-S级品'!$B$2:$B$10=$B100)*('冬被-S级品'!$E$1:$AW$1=DG$1)*('冬被-S级品'!$E$2:$AW$10)),0)+IFERROR(SUMPRODUCT(('白止-S级品'!$A$2:$A$26=$B100)*('白止-S级品'!$D$1:$AV$1=DG$1)*('白止-S级品'!$D$2:$AV$26)),0)+IFERROR(SUMPRODUCT(('乐容-S级品'!$A$4:$A$32=$B100)*('乐容-S级品'!$L$3:$CA$3=DG$1)*('乐容-S级品'!$L$4:$CA$32)),0)</f>
      </c>
      <c r="DH100" s="280">
        <f>IFERROR(SUMPRODUCT(('控温被PRO-S级品'!$B$2:$B$10=$B100)*('控温被PRO-S级品'!$E$1:$BE$1=DH$1)*('控温被PRO-S级品'!$E$2:$BE$10)),0)+IFERROR(SUMPRODUCT(('冬被-S级品'!$B$2:$B$10=$B100)*('冬被-S级品'!$E$1:$AW$1=DH$1)*('冬被-S级品'!$E$2:$AW$10)),0)+IFERROR(SUMPRODUCT(('白止-S级品'!$A$2:$A$26=$B100)*('白止-S级品'!$D$1:$AV$1=DH$1)*('白止-S级品'!$D$2:$AV$26)),0)+IFERROR(SUMPRODUCT(('乐容-S级品'!$A$4:$A$32=$B100)*('乐容-S级品'!$L$3:$CA$3=DH$1)*('乐容-S级品'!$L$4:$CA$32)),0)</f>
      </c>
      <c r="DI100" s="280">
        <f>IFERROR(SUMPRODUCT(('控温被PRO-S级品'!$B$2:$B$10=$B100)*('控温被PRO-S级品'!$E$1:$BE$1=DI$1)*('控温被PRO-S级品'!$E$2:$BE$10)),0)+IFERROR(SUMPRODUCT(('冬被-S级品'!$B$2:$B$10=$B100)*('冬被-S级品'!$E$1:$AW$1=DI$1)*('冬被-S级品'!$E$2:$AW$10)),0)+IFERROR(SUMPRODUCT(('白止-S级品'!$A$2:$A$26=$B100)*('白止-S级品'!$D$1:$AV$1=DI$1)*('白止-S级品'!$D$2:$AV$26)),0)+IFERROR(SUMPRODUCT(('乐容-S级品'!$A$4:$A$32=$B100)*('乐容-S级品'!$L$3:$CA$3=DI$1)*('乐容-S级品'!$L$4:$CA$32)),0)</f>
      </c>
      <c r="DJ100" s="280">
        <f>IFERROR(SUMPRODUCT(('控温被PRO-S级品'!$B$2:$B$10=$B100)*('控温被PRO-S级品'!$E$1:$BE$1=DJ$1)*('控温被PRO-S级品'!$E$2:$BE$10)),0)+IFERROR(SUMPRODUCT(('冬被-S级品'!$B$2:$B$10=$B100)*('冬被-S级品'!$E$1:$AW$1=DJ$1)*('冬被-S级品'!$E$2:$AW$10)),0)+IFERROR(SUMPRODUCT(('白止-S级品'!$A$2:$A$26=$B100)*('白止-S级品'!$D$1:$AV$1=DJ$1)*('白止-S级品'!$D$2:$AV$26)),0)+IFERROR(SUMPRODUCT(('乐容-S级品'!$A$4:$A$32=$B100)*('乐容-S级品'!$L$3:$CA$3=DJ$1)*('乐容-S级品'!$L$4:$CA$32)),0)</f>
      </c>
      <c r="DK100" s="280"/>
      <c r="DL100" s="280"/>
      <c r="DM100" s="280"/>
      <c r="DN100" s="280"/>
      <c r="DO100" s="280"/>
      <c r="DP100" s="280"/>
      <c r="DQ100" s="280"/>
      <c r="DR100" s="280"/>
      <c r="DS100" s="280"/>
      <c r="DT100" s="280"/>
      <c r="DU100" s="280"/>
      <c r="DV100" s="280"/>
      <c r="DW100" s="280">
        <f>VLOOKUP(B100,'系统编码规格'!A:C,3,FALSE)</f>
      </c>
      <c r="DX100" s="280"/>
      <c r="DY100" s="280"/>
      <c r="DZ100" s="280"/>
      <c r="EA100" s="280"/>
      <c r="EB100" s="280"/>
      <c r="EC100" s="280"/>
      <c r="ED100" s="280"/>
      <c r="EE100" s="280"/>
      <c r="EF100" s="280"/>
      <c r="EG100" s="280"/>
      <c r="EH100" s="280"/>
      <c r="EI100" s="280"/>
      <c r="EJ100" s="280"/>
      <c r="EK100" s="280"/>
      <c r="EL100" s="280"/>
      <c r="EM100" s="280"/>
      <c r="EN100" s="280"/>
      <c r="EO100" s="280"/>
      <c r="EP100" s="280"/>
      <c r="EQ100" s="280"/>
      <c r="ER100" s="280"/>
      <c r="ES100" s="280"/>
      <c r="ET100" s="280"/>
      <c r="EU100" s="280"/>
      <c r="EV100" s="280"/>
      <c r="EW100" s="280"/>
      <c r="EX100" s="280"/>
      <c r="EY100" s="280"/>
      <c r="EZ100" s="280"/>
      <c r="FA100" s="280"/>
      <c r="FB100" s="280"/>
      <c r="FC100" s="280"/>
      <c r="FD100" s="280"/>
      <c r="FE100" s="280"/>
      <c r="FF100" s="280"/>
      <c r="FG100" s="280"/>
      <c r="FH100" s="280"/>
      <c r="FI100" s="280"/>
      <c r="FJ100" s="280"/>
      <c r="FK100" s="280"/>
      <c r="FL100" s="280"/>
      <c r="FM100" s="280"/>
      <c r="FN100" s="280"/>
      <c r="FO100" s="280"/>
      <c r="FP100" s="280"/>
      <c r="FQ100" s="280"/>
      <c r="FR100" s="280"/>
      <c r="FS100" s="280"/>
      <c r="FT100" s="280"/>
      <c r="FU100" s="280"/>
      <c r="FV100" s="280"/>
      <c r="FW100" s="280"/>
      <c r="FX100" s="280"/>
      <c r="FY100" s="280"/>
      <c r="FZ100" s="280"/>
      <c r="GA100" s="280"/>
      <c r="GB100" s="280"/>
      <c r="GC100" s="280"/>
      <c r="GD100" s="280"/>
      <c r="GE100" s="280"/>
      <c r="GF100" s="280"/>
      <c r="GG100" s="280"/>
      <c r="GH100" s="280"/>
      <c r="GI100" s="280"/>
      <c r="GJ100" s="280"/>
      <c r="GK100" s="280"/>
      <c r="GL100" s="280"/>
      <c r="GM100" s="280"/>
      <c r="GN100" s="280"/>
      <c r="GO100" s="280"/>
      <c r="GP100" s="280"/>
      <c r="GQ100" s="280"/>
      <c r="GR100" s="280"/>
      <c r="GS100" s="280"/>
      <c r="GT100" s="280"/>
      <c r="GU100" s="280"/>
      <c r="GV100" s="280"/>
    </row>
    <row r="101">
      <c r="A101" s="309" t="str">
        <v>乐容</v>
      </c>
      <c r="B101" s="310" t="str">
        <v>12800026100625369</v>
      </c>
      <c r="C101" s="309" t="str">
        <v>亚朵星球 纯色全棉四件套</v>
      </c>
      <c r="D101" s="309" t="str">
        <v>薄雾灰-1.5m床-床笠款</v>
      </c>
      <c r="E101">
        <f>SUM(F101:GX101)</f>
      </c>
      <c r="F101" s="280">
        <f>IFERROR(SUMPRODUCT(('控温被PRO-S级品'!$B$2:$B$10=$B101)*('控温被PRO-S级品'!$E$1:$BE$1=F$1)*('控温被PRO-S级品'!$E$2:$BE$10)),0)+IFERROR(SUMPRODUCT(('冬被-S级品'!$B$2:$B$10=$B101)*('冬被-S级品'!$E$1:$AW$1=F$1)*('冬被-S级品'!$E$2:$AW$10)),0)+IFERROR(SUMPRODUCT(('白止-S级品'!$A$2:$A$26=$B101)*('白止-S级品'!$D$1:$AV$1=F$1)*('白止-S级品'!$D$2:$AV$26)),0)+IFERROR(SUMPRODUCT(('乐容-S级品'!$A$4:$A$32=$B101)*('乐容-S级品'!$L$3:$CA$3=F$1)*('乐容-S级品'!$L$4:$CA$32)),0)</f>
      </c>
      <c r="G101" s="280">
        <f>IFERROR(SUMPRODUCT(('控温被PRO-S级品'!$B$2:$B$10=$B101)*('控温被PRO-S级品'!$E$1:$BE$1=G$1)*('控温被PRO-S级品'!$E$2:$BE$10)),0)+IFERROR(SUMPRODUCT(('冬被-S级品'!$B$2:$B$10=$B101)*('冬被-S级品'!$E$1:$AW$1=G$1)*('冬被-S级品'!$E$2:$AW$10)),0)+IFERROR(SUMPRODUCT(('白止-S级品'!$A$2:$A$26=$B101)*('白止-S级品'!$D$1:$AV$1=G$1)*('白止-S级品'!$D$2:$AV$26)),0)+IFERROR(SUMPRODUCT(('乐容-S级品'!$A$4:$A$32=$B101)*('乐容-S级品'!$L$3:$CA$3=G$1)*('乐容-S级品'!$L$4:$CA$32)),0)</f>
      </c>
      <c r="H101" s="280">
        <f>IFERROR(SUMPRODUCT(('控温被PRO-S级品'!$B$2:$B$10=$B101)*('控温被PRO-S级品'!$E$1:$BE$1=H$1)*('控温被PRO-S级品'!$E$2:$BE$10)),0)+IFERROR(SUMPRODUCT(('冬被-S级品'!$B$2:$B$10=$B101)*('冬被-S级品'!$E$1:$AW$1=H$1)*('冬被-S级品'!$E$2:$AW$10)),0)+IFERROR(SUMPRODUCT(('白止-S级品'!$A$2:$A$26=$B101)*('白止-S级品'!$D$1:$AV$1=H$1)*('白止-S级品'!$D$2:$AV$26)),0)+IFERROR(SUMPRODUCT(('乐容-S级品'!$A$4:$A$32=$B101)*('乐容-S级品'!$L$3:$CA$3=H$1)*('乐容-S级品'!$L$4:$CA$32)),0)</f>
      </c>
      <c r="I101" s="280">
        <f>IFERROR(SUMPRODUCT(('控温被PRO-S级品'!$B$2:$B$10=$B101)*('控温被PRO-S级品'!$E$1:$BE$1=I$1)*('控温被PRO-S级品'!$E$2:$BE$10)),0)+IFERROR(SUMPRODUCT(('冬被-S级品'!$B$2:$B$10=$B101)*('冬被-S级品'!$E$1:$AW$1=I$1)*('冬被-S级品'!$E$2:$AW$10)),0)+IFERROR(SUMPRODUCT(('白止-S级品'!$A$2:$A$26=$B101)*('白止-S级品'!$D$1:$AV$1=I$1)*('白止-S级品'!$D$2:$AV$26)),0)+IFERROR(SUMPRODUCT(('乐容-S级品'!$A$4:$A$32=$B101)*('乐容-S级品'!$L$3:$CA$3=I$1)*('乐容-S级品'!$L$4:$CA$32)),0)</f>
      </c>
      <c r="J101" s="280">
        <f>IFERROR(SUMPRODUCT(('控温被PRO-S级品'!$B$2:$B$10=$B101)*('控温被PRO-S级品'!$E$1:$BE$1=J$1)*('控温被PRO-S级品'!$E$2:$BE$10)),0)+IFERROR(SUMPRODUCT(('冬被-S级品'!$B$2:$B$10=$B101)*('冬被-S级品'!$E$1:$AW$1=J$1)*('冬被-S级品'!$E$2:$AW$10)),0)+IFERROR(SUMPRODUCT(('白止-S级品'!$A$2:$A$26=$B101)*('白止-S级品'!$D$1:$AV$1=J$1)*('白止-S级品'!$D$2:$AV$26)),0)+IFERROR(SUMPRODUCT(('乐容-S级品'!$A$4:$A$32=$B101)*('乐容-S级品'!$L$3:$CA$3=J$1)*('乐容-S级品'!$L$4:$CA$32)),0)</f>
      </c>
      <c r="K101" s="280">
        <f>IFERROR(SUMPRODUCT(('控温被PRO-S级品'!$B$2:$B$10=$B101)*('控温被PRO-S级品'!$E$1:$BE$1=K$1)*('控温被PRO-S级品'!$E$2:$BE$10)),0)+IFERROR(SUMPRODUCT(('冬被-S级品'!$B$2:$B$10=$B101)*('冬被-S级品'!$E$1:$AW$1=K$1)*('冬被-S级品'!$E$2:$AW$10)),0)+IFERROR(SUMPRODUCT(('白止-S级品'!$A$2:$A$26=$B101)*('白止-S级品'!$D$1:$AV$1=K$1)*('白止-S级品'!$D$2:$AV$26)),0)+IFERROR(SUMPRODUCT(('乐容-S级品'!$A$4:$A$32=$B101)*('乐容-S级品'!$L$3:$CA$3=K$1)*('乐容-S级品'!$L$4:$CA$32)),0)</f>
      </c>
      <c r="L101" s="280">
        <f>IFERROR(SUMPRODUCT(('控温被PRO-S级品'!$B$2:$B$10=$B101)*('控温被PRO-S级品'!$E$1:$BE$1=L$1)*('控温被PRO-S级品'!$E$2:$BE$10)),0)+IFERROR(SUMPRODUCT(('冬被-S级品'!$B$2:$B$10=$B101)*('冬被-S级品'!$E$1:$AW$1=L$1)*('冬被-S级品'!$E$2:$AW$10)),0)+IFERROR(SUMPRODUCT(('白止-S级品'!$A$2:$A$26=$B101)*('白止-S级品'!$D$1:$AV$1=L$1)*('白止-S级品'!$D$2:$AV$26)),0)+IFERROR(SUMPRODUCT(('乐容-S级品'!$A$4:$A$32=$B101)*('乐容-S级品'!$L$3:$CA$3=L$1)*('乐容-S级品'!$L$4:$CA$32)),0)</f>
      </c>
      <c r="M101" s="280">
        <f>IFERROR(SUMPRODUCT(('控温被PRO-S级品'!$B$2:$B$10=$B101)*('控温被PRO-S级品'!$E$1:$BE$1=M$1)*('控温被PRO-S级品'!$E$2:$BE$10)),0)+IFERROR(SUMPRODUCT(('冬被-S级品'!$B$2:$B$10=$B101)*('冬被-S级品'!$E$1:$AW$1=M$1)*('冬被-S级品'!$E$2:$AW$10)),0)+IFERROR(SUMPRODUCT(('白止-S级品'!$A$2:$A$26=$B101)*('白止-S级品'!$D$1:$AV$1=M$1)*('白止-S级品'!$D$2:$AV$26)),0)+IFERROR(SUMPRODUCT(('乐容-S级品'!$A$4:$A$32=$B101)*('乐容-S级品'!$L$3:$CA$3=M$1)*('乐容-S级品'!$L$4:$CA$32)),0)</f>
      </c>
      <c r="N101" s="280">
        <f>IFERROR(SUMPRODUCT(('控温被PRO-S级品'!$B$2:$B$10=$B101)*('控温被PRO-S级品'!$E$1:$BE$1=N$1)*('控温被PRO-S级品'!$E$2:$BE$10)),0)+IFERROR(SUMPRODUCT(('冬被-S级品'!$B$2:$B$10=$B101)*('冬被-S级品'!$E$1:$AW$1=N$1)*('冬被-S级品'!$E$2:$AW$10)),0)+IFERROR(SUMPRODUCT(('白止-S级品'!$A$2:$A$26=$B101)*('白止-S级品'!$D$1:$AV$1=N$1)*('白止-S级品'!$D$2:$AV$26)),0)+IFERROR(SUMPRODUCT(('乐容-S级品'!$A$4:$A$32=$B101)*('乐容-S级品'!$L$3:$CA$3=N$1)*('乐容-S级品'!$L$4:$CA$32)),0)</f>
      </c>
      <c r="O101" s="280">
        <f>IFERROR(SUMPRODUCT(('控温被PRO-S级品'!$B$2:$B$10=$B101)*('控温被PRO-S级品'!$E$1:$BE$1=O$1)*('控温被PRO-S级品'!$E$2:$BE$10)),0)+IFERROR(SUMPRODUCT(('冬被-S级品'!$B$2:$B$10=$B101)*('冬被-S级品'!$E$1:$AW$1=O$1)*('冬被-S级品'!$E$2:$AW$10)),0)+IFERROR(SUMPRODUCT(('白止-S级品'!$A$2:$A$26=$B101)*('白止-S级品'!$D$1:$AV$1=O$1)*('白止-S级品'!$D$2:$AV$26)),0)+IFERROR(SUMPRODUCT(('乐容-S级品'!$A$4:$A$32=$B101)*('乐容-S级品'!$L$3:$CA$3=O$1)*('乐容-S级品'!$L$4:$CA$32)),0)</f>
      </c>
      <c r="P101" s="280">
        <f>IFERROR(SUMPRODUCT(('控温被PRO-S级品'!$B$2:$B$10=$B101)*('控温被PRO-S级品'!$E$1:$BE$1=P$1)*('控温被PRO-S级品'!$E$2:$BE$10)),0)+IFERROR(SUMPRODUCT(('冬被-S级品'!$B$2:$B$10=$B101)*('冬被-S级品'!$E$1:$AW$1=P$1)*('冬被-S级品'!$E$2:$AW$10)),0)+IFERROR(SUMPRODUCT(('白止-S级品'!$A$2:$A$26=$B101)*('白止-S级品'!$D$1:$AV$1=P$1)*('白止-S级品'!$D$2:$AV$26)),0)+IFERROR(SUMPRODUCT(('乐容-S级品'!$A$4:$A$32=$B101)*('乐容-S级品'!$L$3:$CA$3=P$1)*('乐容-S级品'!$L$4:$CA$32)),0)</f>
      </c>
      <c r="Q101" s="280">
        <f>IFERROR(SUMPRODUCT(('控温被PRO-S级品'!$B$2:$B$10=$B101)*('控温被PRO-S级品'!$E$1:$BE$1=Q$1)*('控温被PRO-S级品'!$E$2:$BE$10)),0)+IFERROR(SUMPRODUCT(('冬被-S级品'!$B$2:$B$10=$B101)*('冬被-S级品'!$E$1:$AW$1=Q$1)*('冬被-S级品'!$E$2:$AW$10)),0)+IFERROR(SUMPRODUCT(('白止-S级品'!$A$2:$A$26=$B101)*('白止-S级品'!$D$1:$AV$1=Q$1)*('白止-S级品'!$D$2:$AV$26)),0)+IFERROR(SUMPRODUCT(('乐容-S级品'!$A$4:$A$32=$B101)*('乐容-S级品'!$L$3:$CA$3=Q$1)*('乐容-S级品'!$L$4:$CA$32)),0)</f>
      </c>
      <c r="R101" s="280">
        <f>IFERROR(SUMPRODUCT(('控温被PRO-S级品'!$B$2:$B$10=$B101)*('控温被PRO-S级品'!$E$1:$BE$1=R$1)*('控温被PRO-S级品'!$E$2:$BE$10)),0)+IFERROR(SUMPRODUCT(('冬被-S级品'!$B$2:$B$10=$B101)*('冬被-S级品'!$E$1:$AW$1=R$1)*('冬被-S级品'!$E$2:$AW$10)),0)+IFERROR(SUMPRODUCT(('白止-S级品'!$A$2:$A$26=$B101)*('白止-S级品'!$D$1:$AV$1=R$1)*('白止-S级品'!$D$2:$AV$26)),0)+IFERROR(SUMPRODUCT(('乐容-S级品'!$A$4:$A$32=$B101)*('乐容-S级品'!$L$3:$CA$3=R$1)*('乐容-S级品'!$L$4:$CA$32)),0)</f>
      </c>
      <c r="S101" s="280">
        <f>IFERROR(SUMPRODUCT(('控温被PRO-S级品'!$B$2:$B$10=$B101)*('控温被PRO-S级品'!$E$1:$BE$1=S$1)*('控温被PRO-S级品'!$E$2:$BE$10)),0)+IFERROR(SUMPRODUCT(('冬被-S级品'!$B$2:$B$10=$B101)*('冬被-S级品'!$E$1:$AW$1=S$1)*('冬被-S级品'!$E$2:$AW$10)),0)+IFERROR(SUMPRODUCT(('白止-S级品'!$A$2:$A$26=$B101)*('白止-S级品'!$D$1:$AV$1=S$1)*('白止-S级品'!$D$2:$AV$26)),0)+IFERROR(SUMPRODUCT(('乐容-S级品'!$A$4:$A$32=$B101)*('乐容-S级品'!$L$3:$CA$3=S$1)*('乐容-S级品'!$L$4:$CA$32)),0)</f>
      </c>
      <c r="T101" s="280">
        <f>IFERROR(SUMPRODUCT(('控温被PRO-S级品'!$B$2:$B$10=$B101)*('控温被PRO-S级品'!$E$1:$BE$1=T$1)*('控温被PRO-S级品'!$E$2:$BE$10)),0)+IFERROR(SUMPRODUCT(('冬被-S级品'!$B$2:$B$10=$B101)*('冬被-S级品'!$E$1:$AW$1=T$1)*('冬被-S级品'!$E$2:$AW$10)),0)+IFERROR(SUMPRODUCT(('白止-S级品'!$A$2:$A$26=$B101)*('白止-S级品'!$D$1:$AV$1=T$1)*('白止-S级品'!$D$2:$AV$26)),0)+IFERROR(SUMPRODUCT(('乐容-S级品'!$A$4:$A$32=$B101)*('乐容-S级品'!$L$3:$CA$3=T$1)*('乐容-S级品'!$L$4:$CA$32)),0)</f>
      </c>
      <c r="U101" s="280">
        <f>IFERROR(SUMPRODUCT(('控温被PRO-S级品'!$B$2:$B$10=$B101)*('控温被PRO-S级品'!$E$1:$BE$1=U$1)*('控温被PRO-S级品'!$E$2:$BE$10)),0)+IFERROR(SUMPRODUCT(('冬被-S级品'!$B$2:$B$10=$B101)*('冬被-S级品'!$E$1:$AW$1=U$1)*('冬被-S级品'!$E$2:$AW$10)),0)+IFERROR(SUMPRODUCT(('白止-S级品'!$A$2:$A$26=$B101)*('白止-S级品'!$D$1:$AV$1=U$1)*('白止-S级品'!$D$2:$AV$26)),0)+IFERROR(SUMPRODUCT(('乐容-S级品'!$A$4:$A$32=$B101)*('乐容-S级品'!$L$3:$CA$3=U$1)*('乐容-S级品'!$L$4:$CA$32)),0)</f>
      </c>
      <c r="V101" s="280">
        <f>IFERROR(SUMPRODUCT(('控温被PRO-S级品'!$B$2:$B$10=$B101)*('控温被PRO-S级品'!$E$1:$BE$1=V$1)*('控温被PRO-S级品'!$E$2:$BE$10)),0)+IFERROR(SUMPRODUCT(('冬被-S级品'!$B$2:$B$10=$B101)*('冬被-S级品'!$E$1:$AW$1=V$1)*('冬被-S级品'!$E$2:$AW$10)),0)+IFERROR(SUMPRODUCT(('白止-S级品'!$A$2:$A$26=$B101)*('白止-S级品'!$D$1:$AV$1=V$1)*('白止-S级品'!$D$2:$AV$26)),0)+IFERROR(SUMPRODUCT(('乐容-S级品'!$A$4:$A$32=$B101)*('乐容-S级品'!$L$3:$CA$3=V$1)*('乐容-S级品'!$L$4:$CA$32)),0)</f>
      </c>
      <c r="W101" s="280">
        <f>IFERROR(SUMPRODUCT(('控温被PRO-S级品'!$B$2:$B$10=$B101)*('控温被PRO-S级品'!$E$1:$BE$1=W$1)*('控温被PRO-S级品'!$E$2:$BE$10)),0)+IFERROR(SUMPRODUCT(('冬被-S级品'!$B$2:$B$10=$B101)*('冬被-S级品'!$E$1:$AW$1=W$1)*('冬被-S级品'!$E$2:$AW$10)),0)+IFERROR(SUMPRODUCT(('白止-S级品'!$A$2:$A$26=$B101)*('白止-S级品'!$D$1:$AV$1=W$1)*('白止-S级品'!$D$2:$AV$26)),0)+IFERROR(SUMPRODUCT(('乐容-S级品'!$A$4:$A$32=$B101)*('乐容-S级品'!$L$3:$CA$3=W$1)*('乐容-S级品'!$L$4:$CA$32)),0)</f>
      </c>
      <c r="X101" s="280">
        <f>IFERROR(SUMPRODUCT(('控温被PRO-S级品'!$B$2:$B$10=$B101)*('控温被PRO-S级品'!$E$1:$BE$1=X$1)*('控温被PRO-S级品'!$E$2:$BE$10)),0)+IFERROR(SUMPRODUCT(('冬被-S级品'!$B$2:$B$10=$B101)*('冬被-S级品'!$E$1:$AW$1=X$1)*('冬被-S级品'!$E$2:$AW$10)),0)+IFERROR(SUMPRODUCT(('白止-S级品'!$A$2:$A$26=$B101)*('白止-S级品'!$D$1:$AV$1=X$1)*('白止-S级品'!$D$2:$AV$26)),0)+IFERROR(SUMPRODUCT(('乐容-S级品'!$A$4:$A$32=$B101)*('乐容-S级品'!$L$3:$CA$3=X$1)*('乐容-S级品'!$L$4:$CA$32)),0)</f>
      </c>
      <c r="Y101" s="280">
        <f>IFERROR(SUMPRODUCT(('控温被PRO-S级品'!$B$2:$B$10=$B101)*('控温被PRO-S级品'!$E$1:$BE$1=Y$1)*('控温被PRO-S级品'!$E$2:$BE$10)),0)+IFERROR(SUMPRODUCT(('冬被-S级品'!$B$2:$B$10=$B101)*('冬被-S级品'!$E$1:$AW$1=Y$1)*('冬被-S级品'!$E$2:$AW$10)),0)+IFERROR(SUMPRODUCT(('白止-S级品'!$A$2:$A$26=$B101)*('白止-S级品'!$D$1:$AV$1=Y$1)*('白止-S级品'!$D$2:$AV$26)),0)+IFERROR(SUMPRODUCT(('乐容-S级品'!$A$4:$A$32=$B101)*('乐容-S级品'!$L$3:$CA$3=Y$1)*('乐容-S级品'!$L$4:$CA$32)),0)</f>
      </c>
      <c r="Z101" s="280">
        <f>IFERROR(SUMPRODUCT(('控温被PRO-S级品'!$B$2:$B$10=$B101)*('控温被PRO-S级品'!$E$1:$BE$1=Z$1)*('控温被PRO-S级品'!$E$2:$BE$10)),0)+IFERROR(SUMPRODUCT(('冬被-S级品'!$B$2:$B$10=$B101)*('冬被-S级品'!$E$1:$AW$1=Z$1)*('冬被-S级品'!$E$2:$AW$10)),0)+IFERROR(SUMPRODUCT(('白止-S级品'!$A$2:$A$26=$B101)*('白止-S级品'!$D$1:$AV$1=Z$1)*('白止-S级品'!$D$2:$AV$26)),0)+IFERROR(SUMPRODUCT(('乐容-S级品'!$A$4:$A$32=$B101)*('乐容-S级品'!$L$3:$CA$3=Z$1)*('乐容-S级品'!$L$4:$CA$32)),0)</f>
      </c>
      <c r="AA101" s="280">
        <f>IFERROR(SUMPRODUCT(('控温被PRO-S级品'!$B$2:$B$10=$B101)*('控温被PRO-S级品'!$E$1:$BE$1=AA$1)*('控温被PRO-S级品'!$E$2:$BE$10)),0)+IFERROR(SUMPRODUCT(('冬被-S级品'!$B$2:$B$10=$B101)*('冬被-S级品'!$E$1:$AW$1=AA$1)*('冬被-S级品'!$E$2:$AW$10)),0)+IFERROR(SUMPRODUCT(('白止-S级品'!$A$2:$A$26=$B101)*('白止-S级品'!$D$1:$AV$1=AA$1)*('白止-S级品'!$D$2:$AV$26)),0)+IFERROR(SUMPRODUCT(('乐容-S级品'!$A$4:$A$32=$B101)*('乐容-S级品'!$L$3:$CA$3=AA$1)*('乐容-S级品'!$L$4:$CA$32)),0)</f>
      </c>
      <c r="AB101" s="280">
        <f>IFERROR(SUMPRODUCT(('控温被PRO-S级品'!$B$2:$B$10=$B101)*('控温被PRO-S级品'!$E$1:$BE$1=AB$1)*('控温被PRO-S级品'!$E$2:$BE$10)),0)+IFERROR(SUMPRODUCT(('冬被-S级品'!$B$2:$B$10=$B101)*('冬被-S级品'!$E$1:$AW$1=AB$1)*('冬被-S级品'!$E$2:$AW$10)),0)+IFERROR(SUMPRODUCT(('白止-S级品'!$A$2:$A$26=$B101)*('白止-S级品'!$D$1:$AV$1=AB$1)*('白止-S级品'!$D$2:$AV$26)),0)+IFERROR(SUMPRODUCT(('乐容-S级品'!$A$4:$A$32=$B101)*('乐容-S级品'!$L$3:$CA$3=AB$1)*('乐容-S级品'!$L$4:$CA$32)),0)</f>
      </c>
      <c r="AC101" s="280">
        <f>IFERROR(SUMPRODUCT(('控温被PRO-S级品'!$B$2:$B$10=$B101)*('控温被PRO-S级品'!$E$1:$BE$1=AC$1)*('控温被PRO-S级品'!$E$2:$BE$10)),0)+IFERROR(SUMPRODUCT(('冬被-S级品'!$B$2:$B$10=$B101)*('冬被-S级品'!$E$1:$AW$1=AC$1)*('冬被-S级品'!$E$2:$AW$10)),0)+IFERROR(SUMPRODUCT(('白止-S级品'!$A$2:$A$26=$B101)*('白止-S级品'!$D$1:$AV$1=AC$1)*('白止-S级品'!$D$2:$AV$26)),0)+IFERROR(SUMPRODUCT(('乐容-S级品'!$A$4:$A$32=$B101)*('乐容-S级品'!$L$3:$CA$3=AC$1)*('乐容-S级品'!$L$4:$CA$32)),0)</f>
      </c>
      <c r="AD101" s="280">
        <f>IFERROR(SUMPRODUCT(('控温被PRO-S级品'!$B$2:$B$10=$B101)*('控温被PRO-S级品'!$E$1:$BE$1=AD$1)*('控温被PRO-S级品'!$E$2:$BE$10)),0)+IFERROR(SUMPRODUCT(('冬被-S级品'!$B$2:$B$10=$B101)*('冬被-S级品'!$E$1:$AW$1=AD$1)*('冬被-S级品'!$E$2:$AW$10)),0)+IFERROR(SUMPRODUCT(('白止-S级品'!$A$2:$A$26=$B101)*('白止-S级品'!$D$1:$AV$1=AD$1)*('白止-S级品'!$D$2:$AV$26)),0)+IFERROR(SUMPRODUCT(('乐容-S级品'!$A$4:$A$32=$B101)*('乐容-S级品'!$L$3:$CA$3=AD$1)*('乐容-S级品'!$L$4:$CA$32)),0)</f>
      </c>
      <c r="AE101" s="280">
        <f>IFERROR(SUMPRODUCT(('控温被PRO-S级品'!$B$2:$B$10=$B101)*('控温被PRO-S级品'!$E$1:$BE$1=AE$1)*('控温被PRO-S级品'!$E$2:$BE$10)),0)+IFERROR(SUMPRODUCT(('冬被-S级品'!$B$2:$B$10=$B101)*('冬被-S级品'!$E$1:$AW$1=AE$1)*('冬被-S级品'!$E$2:$AW$10)),0)+IFERROR(SUMPRODUCT(('白止-S级品'!$A$2:$A$26=$B101)*('白止-S级品'!$D$1:$AV$1=AE$1)*('白止-S级品'!$D$2:$AV$26)),0)+IFERROR(SUMPRODUCT(('乐容-S级品'!$A$4:$A$32=$B101)*('乐容-S级品'!$L$3:$CA$3=AE$1)*('乐容-S级品'!$L$4:$CA$32)),0)</f>
      </c>
      <c r="AF101" s="280">
        <f>IFERROR(SUMPRODUCT(('控温被PRO-S级品'!$B$2:$B$10=$B101)*('控温被PRO-S级品'!$E$1:$BE$1=AF$1)*('控温被PRO-S级品'!$E$2:$BE$10)),0)+IFERROR(SUMPRODUCT(('冬被-S级品'!$B$2:$B$10=$B101)*('冬被-S级品'!$E$1:$AW$1=AF$1)*('冬被-S级品'!$E$2:$AW$10)),0)+IFERROR(SUMPRODUCT(('白止-S级品'!$A$2:$A$26=$B101)*('白止-S级品'!$D$1:$AV$1=AF$1)*('白止-S级品'!$D$2:$AV$26)),0)+IFERROR(SUMPRODUCT(('乐容-S级品'!$A$4:$A$32=$B101)*('乐容-S级品'!$L$3:$CA$3=AF$1)*('乐容-S级品'!$L$4:$CA$32)),0)</f>
      </c>
      <c r="AG101" s="280">
        <f>IFERROR(SUMPRODUCT(('控温被PRO-S级品'!$B$2:$B$10=$B101)*('控温被PRO-S级品'!$E$1:$BE$1=AG$1)*('控温被PRO-S级品'!$E$2:$BE$10)),0)+IFERROR(SUMPRODUCT(('冬被-S级品'!$B$2:$B$10=$B101)*('冬被-S级品'!$E$1:$AW$1=AG$1)*('冬被-S级品'!$E$2:$AW$10)),0)+IFERROR(SUMPRODUCT(('白止-S级品'!$A$2:$A$26=$B101)*('白止-S级品'!$D$1:$AV$1=AG$1)*('白止-S级品'!$D$2:$AV$26)),0)+IFERROR(SUMPRODUCT(('乐容-S级品'!$A$4:$A$32=$B101)*('乐容-S级品'!$L$3:$CA$3=AG$1)*('乐容-S级品'!$L$4:$CA$32)),0)</f>
      </c>
      <c r="AH101" s="280">
        <f>IFERROR(SUMPRODUCT(('控温被PRO-S级品'!$B$2:$B$10=$B101)*('控温被PRO-S级品'!$E$1:$BE$1=AH$1)*('控温被PRO-S级品'!$E$2:$BE$10)),0)+IFERROR(SUMPRODUCT(('冬被-S级品'!$B$2:$B$10=$B101)*('冬被-S级品'!$E$1:$AW$1=AH$1)*('冬被-S级品'!$E$2:$AW$10)),0)+IFERROR(SUMPRODUCT(('白止-S级品'!$A$2:$A$26=$B101)*('白止-S级品'!$D$1:$AV$1=AH$1)*('白止-S级品'!$D$2:$AV$26)),0)+IFERROR(SUMPRODUCT(('乐容-S级品'!$A$4:$A$32=$B101)*('乐容-S级品'!$L$3:$CA$3=AH$1)*('乐容-S级品'!$L$4:$CA$32)),0)</f>
      </c>
      <c r="AI101" s="280">
        <f>IFERROR(SUMPRODUCT(('控温被PRO-S级品'!$B$2:$B$10=$B101)*('控温被PRO-S级品'!$E$1:$BE$1=AI$1)*('控温被PRO-S级品'!$E$2:$BE$10)),0)+IFERROR(SUMPRODUCT(('冬被-S级品'!$B$2:$B$10=$B101)*('冬被-S级品'!$E$1:$AW$1=AI$1)*('冬被-S级品'!$E$2:$AW$10)),0)+IFERROR(SUMPRODUCT(('白止-S级品'!$A$2:$A$26=$B101)*('白止-S级品'!$D$1:$AV$1=AI$1)*('白止-S级品'!$D$2:$AV$26)),0)+IFERROR(SUMPRODUCT(('乐容-S级品'!$A$4:$A$32=$B101)*('乐容-S级品'!$L$3:$CA$3=AI$1)*('乐容-S级品'!$L$4:$CA$32)),0)</f>
      </c>
      <c r="AJ101" s="280">
        <f>IFERROR(SUMPRODUCT(('控温被PRO-S级品'!$B$2:$B$10=$B101)*('控温被PRO-S级品'!$E$1:$BE$1=AJ$1)*('控温被PRO-S级品'!$E$2:$BE$10)),0)+IFERROR(SUMPRODUCT(('冬被-S级品'!$B$2:$B$10=$B101)*('冬被-S级品'!$E$1:$AW$1=AJ$1)*('冬被-S级品'!$E$2:$AW$10)),0)+IFERROR(SUMPRODUCT(('白止-S级品'!$A$2:$A$26=$B101)*('白止-S级品'!$D$1:$AV$1=AJ$1)*('白止-S级品'!$D$2:$AV$26)),0)+IFERROR(SUMPRODUCT(('乐容-S级品'!$A$4:$A$32=$B101)*('乐容-S级品'!$L$3:$CA$3=AJ$1)*('乐容-S级品'!$L$4:$CA$32)),0)</f>
      </c>
      <c r="AK101" s="280">
        <f>IFERROR(SUMPRODUCT(('控温被PRO-S级品'!$B$2:$B$10=$B101)*('控温被PRO-S级品'!$E$1:$BE$1=AK$1)*('控温被PRO-S级品'!$E$2:$BE$10)),0)+IFERROR(SUMPRODUCT(('冬被-S级品'!$B$2:$B$10=$B101)*('冬被-S级品'!$E$1:$AW$1=AK$1)*('冬被-S级品'!$E$2:$AW$10)),0)+IFERROR(SUMPRODUCT(('白止-S级品'!$A$2:$A$26=$B101)*('白止-S级品'!$D$1:$AV$1=AK$1)*('白止-S级品'!$D$2:$AV$26)),0)+IFERROR(SUMPRODUCT(('乐容-S级品'!$A$4:$A$32=$B101)*('乐容-S级品'!$L$3:$CA$3=AK$1)*('乐容-S级品'!$L$4:$CA$32)),0)</f>
      </c>
      <c r="AL101" s="280">
        <f>IFERROR(SUMPRODUCT(('控温被PRO-S级品'!$B$2:$B$10=$B101)*('控温被PRO-S级品'!$E$1:$BE$1=AL$1)*('控温被PRO-S级品'!$E$2:$BE$10)),0)+IFERROR(SUMPRODUCT(('冬被-S级品'!$B$2:$B$10=$B101)*('冬被-S级品'!$E$1:$AW$1=AL$1)*('冬被-S级品'!$E$2:$AW$10)),0)+IFERROR(SUMPRODUCT(('白止-S级品'!$A$2:$A$26=$B101)*('白止-S级品'!$D$1:$AV$1=AL$1)*('白止-S级品'!$D$2:$AV$26)),0)+IFERROR(SUMPRODUCT(('乐容-S级品'!$A$4:$A$32=$B101)*('乐容-S级品'!$L$3:$CA$3=AL$1)*('乐容-S级品'!$L$4:$CA$32)),0)</f>
      </c>
      <c r="AM101" s="280">
        <f>IFERROR(SUMPRODUCT(('控温被PRO-S级品'!$B$2:$B$10=$B101)*('控温被PRO-S级品'!$E$1:$BE$1=AM$1)*('控温被PRO-S级品'!$E$2:$BE$10)),0)+IFERROR(SUMPRODUCT(('冬被-S级品'!$B$2:$B$10=$B101)*('冬被-S级品'!$E$1:$AW$1=AM$1)*('冬被-S级品'!$E$2:$AW$10)),0)+IFERROR(SUMPRODUCT(('白止-S级品'!$A$2:$A$26=$B101)*('白止-S级品'!$D$1:$AV$1=AM$1)*('白止-S级品'!$D$2:$AV$26)),0)+IFERROR(SUMPRODUCT(('乐容-S级品'!$A$4:$A$32=$B101)*('乐容-S级品'!$L$3:$CA$3=AM$1)*('乐容-S级品'!$L$4:$CA$32)),0)</f>
      </c>
      <c r="AN101" s="280">
        <f>IFERROR(SUMPRODUCT(('控温被PRO-S级品'!$B$2:$B$10=$B101)*('控温被PRO-S级品'!$E$1:$BE$1=AN$1)*('控温被PRO-S级品'!$E$2:$BE$10)),0)+IFERROR(SUMPRODUCT(('冬被-S级品'!$B$2:$B$10=$B101)*('冬被-S级品'!$E$1:$AW$1=AN$1)*('冬被-S级品'!$E$2:$AW$10)),0)+IFERROR(SUMPRODUCT(('白止-S级品'!$A$2:$A$26=$B101)*('白止-S级品'!$D$1:$AV$1=AN$1)*('白止-S级品'!$D$2:$AV$26)),0)+IFERROR(SUMPRODUCT(('乐容-S级品'!$A$4:$A$32=$B101)*('乐容-S级品'!$L$3:$CA$3=AN$1)*('乐容-S级品'!$L$4:$CA$32)),0)</f>
      </c>
      <c r="AO101" s="280">
        <f>IFERROR(SUMPRODUCT(('控温被PRO-S级品'!$B$2:$B$10=$B101)*('控温被PRO-S级品'!$E$1:$BE$1=AO$1)*('控温被PRO-S级品'!$E$2:$BE$10)),0)+IFERROR(SUMPRODUCT(('冬被-S级品'!$B$2:$B$10=$B101)*('冬被-S级品'!$E$1:$AW$1=AO$1)*('冬被-S级品'!$E$2:$AW$10)),0)+IFERROR(SUMPRODUCT(('白止-S级品'!$A$2:$A$26=$B101)*('白止-S级品'!$D$1:$AV$1=AO$1)*('白止-S级品'!$D$2:$AV$26)),0)+IFERROR(SUMPRODUCT(('乐容-S级品'!$A$4:$A$32=$B101)*('乐容-S级品'!$L$3:$CA$3=AO$1)*('乐容-S级品'!$L$4:$CA$32)),0)</f>
      </c>
      <c r="AP101" s="280">
        <f>IFERROR(SUMPRODUCT(('控温被PRO-S级品'!$B$2:$B$10=$B101)*('控温被PRO-S级品'!$E$1:$BE$1=AP$1)*('控温被PRO-S级品'!$E$2:$BE$10)),0)+IFERROR(SUMPRODUCT(('冬被-S级品'!$B$2:$B$10=$B101)*('冬被-S级品'!$E$1:$AW$1=AP$1)*('冬被-S级品'!$E$2:$AW$10)),0)+IFERROR(SUMPRODUCT(('白止-S级品'!$A$2:$A$26=$B101)*('白止-S级品'!$D$1:$AV$1=AP$1)*('白止-S级品'!$D$2:$AV$26)),0)+IFERROR(SUMPRODUCT(('乐容-S级品'!$A$4:$A$32=$B101)*('乐容-S级品'!$L$3:$CA$3=AP$1)*('乐容-S级品'!$L$4:$CA$32)),0)</f>
      </c>
      <c r="AQ101" s="280">
        <f>IFERROR(SUMPRODUCT(('控温被PRO-S级品'!$B$2:$B$10=$B101)*('控温被PRO-S级品'!$E$1:$BE$1=AQ$1)*('控温被PRO-S级品'!$E$2:$BE$10)),0)+IFERROR(SUMPRODUCT(('冬被-S级品'!$B$2:$B$10=$B101)*('冬被-S级品'!$E$1:$AW$1=AQ$1)*('冬被-S级品'!$E$2:$AW$10)),0)+IFERROR(SUMPRODUCT(('白止-S级品'!$A$2:$A$26=$B101)*('白止-S级品'!$D$1:$AV$1=AQ$1)*('白止-S级品'!$D$2:$AV$26)),0)+IFERROR(SUMPRODUCT(('乐容-S级品'!$A$4:$A$32=$B101)*('乐容-S级品'!$L$3:$CA$3=AQ$1)*('乐容-S级品'!$L$4:$CA$32)),0)</f>
      </c>
      <c r="AR101" s="280">
        <f>IFERROR(SUMPRODUCT(('控温被PRO-S级品'!$B$2:$B$10=$B101)*('控温被PRO-S级品'!$E$1:$BE$1=AR$1)*('控温被PRO-S级品'!$E$2:$BE$10)),0)+IFERROR(SUMPRODUCT(('冬被-S级品'!$B$2:$B$10=$B101)*('冬被-S级品'!$E$1:$AW$1=AR$1)*('冬被-S级品'!$E$2:$AW$10)),0)+IFERROR(SUMPRODUCT(('白止-S级品'!$A$2:$A$26=$B101)*('白止-S级品'!$D$1:$AV$1=AR$1)*('白止-S级品'!$D$2:$AV$26)),0)+IFERROR(SUMPRODUCT(('乐容-S级品'!$A$4:$A$32=$B101)*('乐容-S级品'!$L$3:$CA$3=AR$1)*('乐容-S级品'!$L$4:$CA$32)),0)</f>
      </c>
      <c r="AS101" s="280">
        <f>IFERROR(SUMPRODUCT(('控温被PRO-S级品'!$B$2:$B$10=$B101)*('控温被PRO-S级品'!$E$1:$BE$1=AS$1)*('控温被PRO-S级品'!$E$2:$BE$10)),0)+IFERROR(SUMPRODUCT(('冬被-S级品'!$B$2:$B$10=$B101)*('冬被-S级品'!$E$1:$AW$1=AS$1)*('冬被-S级品'!$E$2:$AW$10)),0)+IFERROR(SUMPRODUCT(('白止-S级品'!$A$2:$A$26=$B101)*('白止-S级品'!$D$1:$AV$1=AS$1)*('白止-S级品'!$D$2:$AV$26)),0)+IFERROR(SUMPRODUCT(('乐容-S级品'!$A$4:$A$32=$B101)*('乐容-S级品'!$L$3:$CA$3=AS$1)*('乐容-S级品'!$L$4:$CA$32)),0)</f>
      </c>
      <c r="AT101" s="280">
        <f>IFERROR(SUMPRODUCT(('控温被PRO-S级品'!$B$2:$B$10=$B101)*('控温被PRO-S级品'!$E$1:$BE$1=AT$1)*('控温被PRO-S级品'!$E$2:$BE$10)),0)+IFERROR(SUMPRODUCT(('冬被-S级品'!$B$2:$B$10=$B101)*('冬被-S级品'!$E$1:$AW$1=AT$1)*('冬被-S级品'!$E$2:$AW$10)),0)+IFERROR(SUMPRODUCT(('白止-S级品'!$A$2:$A$26=$B101)*('白止-S级品'!$D$1:$AV$1=AT$1)*('白止-S级品'!$D$2:$AV$26)),0)+IFERROR(SUMPRODUCT(('乐容-S级品'!$A$4:$A$32=$B101)*('乐容-S级品'!$L$3:$CA$3=AT$1)*('乐容-S级品'!$L$4:$CA$32)),0)</f>
      </c>
      <c r="AU101" s="280">
        <f>IFERROR(SUMPRODUCT(('控温被PRO-S级品'!$B$2:$B$10=$B101)*('控温被PRO-S级品'!$E$1:$BE$1=AU$1)*('控温被PRO-S级品'!$E$2:$BE$10)),0)+IFERROR(SUMPRODUCT(('冬被-S级品'!$B$2:$B$10=$B101)*('冬被-S级品'!$E$1:$AW$1=AU$1)*('冬被-S级品'!$E$2:$AW$10)),0)+IFERROR(SUMPRODUCT(('白止-S级品'!$A$2:$A$26=$B101)*('白止-S级品'!$D$1:$AV$1=AU$1)*('白止-S级品'!$D$2:$AV$26)),0)+IFERROR(SUMPRODUCT(('乐容-S级品'!$A$4:$A$32=$B101)*('乐容-S级品'!$L$3:$CA$3=AU$1)*('乐容-S级品'!$L$4:$CA$32)),0)</f>
      </c>
      <c r="AV101" s="280">
        <f>IFERROR(SUMPRODUCT(('控温被PRO-S级品'!$B$2:$B$10=$B101)*('控温被PRO-S级品'!$E$1:$BE$1=AV$1)*('控温被PRO-S级品'!$E$2:$BE$10)),0)+IFERROR(SUMPRODUCT(('冬被-S级品'!$B$2:$B$10=$B101)*('冬被-S级品'!$E$1:$AW$1=AV$1)*('冬被-S级品'!$E$2:$AW$10)),0)+IFERROR(SUMPRODUCT(('白止-S级品'!$A$2:$A$26=$B101)*('白止-S级品'!$D$1:$AV$1=AV$1)*('白止-S级品'!$D$2:$AV$26)),0)+IFERROR(SUMPRODUCT(('乐容-S级品'!$A$4:$A$32=$B101)*('乐容-S级品'!$L$3:$CA$3=AV$1)*('乐容-S级品'!$L$4:$CA$32)),0)</f>
      </c>
      <c r="AW101" s="280">
        <f>IFERROR(SUMPRODUCT(('控温被PRO-S级品'!$B$2:$B$10=$B101)*('控温被PRO-S级品'!$E$1:$BE$1=AW$1)*('控温被PRO-S级品'!$E$2:$BE$10)),0)+IFERROR(SUMPRODUCT(('冬被-S级品'!$B$2:$B$10=$B101)*('冬被-S级品'!$E$1:$AW$1=AW$1)*('冬被-S级品'!$E$2:$AW$10)),0)+IFERROR(SUMPRODUCT(('白止-S级品'!$A$2:$A$26=$B101)*('白止-S级品'!$D$1:$AV$1=AW$1)*('白止-S级品'!$D$2:$AV$26)),0)+IFERROR(SUMPRODUCT(('乐容-S级品'!$A$4:$A$32=$B101)*('乐容-S级品'!$L$3:$CA$3=AW$1)*('乐容-S级品'!$L$4:$CA$32)),0)</f>
      </c>
      <c r="AX101" s="280">
        <f>IFERROR(SUMPRODUCT(('控温被PRO-S级品'!$B$2:$B$10=$B101)*('控温被PRO-S级品'!$E$1:$BE$1=AX$1)*('控温被PRO-S级品'!$E$2:$BE$10)),0)+IFERROR(SUMPRODUCT(('冬被-S级品'!$B$2:$B$10=$B101)*('冬被-S级品'!$E$1:$AW$1=AX$1)*('冬被-S级品'!$E$2:$AW$10)),0)+IFERROR(SUMPRODUCT(('白止-S级品'!$A$2:$A$26=$B101)*('白止-S级品'!$D$1:$AV$1=AX$1)*('白止-S级品'!$D$2:$AV$26)),0)+IFERROR(SUMPRODUCT(('乐容-S级品'!$A$4:$A$32=$B101)*('乐容-S级品'!$L$3:$CA$3=AX$1)*('乐容-S级品'!$L$4:$CA$32)),0)</f>
      </c>
      <c r="AY101" s="280">
        <f>IFERROR(SUMPRODUCT(('控温被PRO-S级品'!$B$2:$B$10=$B101)*('控温被PRO-S级品'!$E$1:$BE$1=AY$1)*('控温被PRO-S级品'!$E$2:$BE$10)),0)+IFERROR(SUMPRODUCT(('冬被-S级品'!$B$2:$B$10=$B101)*('冬被-S级品'!$E$1:$AW$1=AY$1)*('冬被-S级品'!$E$2:$AW$10)),0)+IFERROR(SUMPRODUCT(('白止-S级品'!$A$2:$A$26=$B101)*('白止-S级品'!$D$1:$AV$1=AY$1)*('白止-S级品'!$D$2:$AV$26)),0)+IFERROR(SUMPRODUCT(('乐容-S级品'!$A$4:$A$32=$B101)*('乐容-S级品'!$L$3:$CA$3=AY$1)*('乐容-S级品'!$L$4:$CA$32)),0)</f>
      </c>
      <c r="AZ101" s="280">
        <f>IFERROR(SUMPRODUCT(('控温被PRO-S级品'!$B$2:$B$10=$B101)*('控温被PRO-S级品'!$E$1:$BE$1=AZ$1)*('控温被PRO-S级品'!$E$2:$BE$10)),0)+IFERROR(SUMPRODUCT(('冬被-S级品'!$B$2:$B$10=$B101)*('冬被-S级品'!$E$1:$AW$1=AZ$1)*('冬被-S级品'!$E$2:$AW$10)),0)+IFERROR(SUMPRODUCT(('白止-S级品'!$A$2:$A$26=$B101)*('白止-S级品'!$D$1:$AV$1=AZ$1)*('白止-S级品'!$D$2:$AV$26)),0)+IFERROR(SUMPRODUCT(('乐容-S级品'!$A$4:$A$32=$B101)*('乐容-S级品'!$L$3:$CA$3=AZ$1)*('乐容-S级品'!$L$4:$CA$32)),0)</f>
      </c>
      <c r="BA101" s="280">
        <f>IFERROR(SUMPRODUCT(('控温被PRO-S级品'!$B$2:$B$10=$B101)*('控温被PRO-S级品'!$E$1:$BE$1=BA$1)*('控温被PRO-S级品'!$E$2:$BE$10)),0)+IFERROR(SUMPRODUCT(('冬被-S级品'!$B$2:$B$10=$B101)*('冬被-S级品'!$E$1:$AW$1=BA$1)*('冬被-S级品'!$E$2:$AW$10)),0)+IFERROR(SUMPRODUCT(('白止-S级品'!$A$2:$A$26=$B101)*('白止-S级品'!$D$1:$AV$1=BA$1)*('白止-S级品'!$D$2:$AV$26)),0)+IFERROR(SUMPRODUCT(('乐容-S级品'!$A$4:$A$32=$B101)*('乐容-S级品'!$L$3:$CA$3=BA$1)*('乐容-S级品'!$L$4:$CA$32)),0)</f>
      </c>
      <c r="BB101" s="280">
        <f>IFERROR(SUMPRODUCT(('控温被PRO-S级品'!$B$2:$B$10=$B101)*('控温被PRO-S级品'!$E$1:$BE$1=BB$1)*('控温被PRO-S级品'!$E$2:$BE$10)),0)+IFERROR(SUMPRODUCT(('冬被-S级品'!$B$2:$B$10=$B101)*('冬被-S级品'!$E$1:$AW$1=BB$1)*('冬被-S级品'!$E$2:$AW$10)),0)+IFERROR(SUMPRODUCT(('白止-S级品'!$A$2:$A$26=$B101)*('白止-S级品'!$D$1:$AV$1=BB$1)*('白止-S级品'!$D$2:$AV$26)),0)+IFERROR(SUMPRODUCT(('乐容-S级品'!$A$4:$A$32=$B101)*('乐容-S级品'!$L$3:$CA$3=BB$1)*('乐容-S级品'!$L$4:$CA$32)),0)</f>
      </c>
      <c r="BC101" s="280">
        <f>IFERROR(SUMPRODUCT(('控温被PRO-S级品'!$B$2:$B$10=$B101)*('控温被PRO-S级品'!$E$1:$BE$1=BC$1)*('控温被PRO-S级品'!$E$2:$BE$10)),0)+IFERROR(SUMPRODUCT(('冬被-S级品'!$B$2:$B$10=$B101)*('冬被-S级品'!$E$1:$AW$1=BC$1)*('冬被-S级品'!$E$2:$AW$10)),0)+IFERROR(SUMPRODUCT(('白止-S级品'!$A$2:$A$26=$B101)*('白止-S级品'!$D$1:$AV$1=BC$1)*('白止-S级品'!$D$2:$AV$26)),0)+IFERROR(SUMPRODUCT(('乐容-S级品'!$A$4:$A$32=$B101)*('乐容-S级品'!$L$3:$CA$3=BC$1)*('乐容-S级品'!$L$4:$CA$32)),0)</f>
      </c>
      <c r="BD101" s="280">
        <f>IFERROR(SUMPRODUCT(('控温被PRO-S级品'!$B$2:$B$10=$B101)*('控温被PRO-S级品'!$E$1:$BE$1=BD$1)*('控温被PRO-S级品'!$E$2:$BE$10)),0)+IFERROR(SUMPRODUCT(('冬被-S级品'!$B$2:$B$10=$B101)*('冬被-S级品'!$E$1:$AW$1=BD$1)*('冬被-S级品'!$E$2:$AW$10)),0)+IFERROR(SUMPRODUCT(('白止-S级品'!$A$2:$A$26=$B101)*('白止-S级品'!$D$1:$AV$1=BD$1)*('白止-S级品'!$D$2:$AV$26)),0)+IFERROR(SUMPRODUCT(('乐容-S级品'!$A$4:$A$32=$B101)*('乐容-S级品'!$L$3:$CA$3=BD$1)*('乐容-S级品'!$L$4:$CA$32)),0)</f>
      </c>
      <c r="BE101" s="280">
        <f>IFERROR(SUMPRODUCT(('控温被PRO-S级品'!$B$2:$B$10=$B101)*('控温被PRO-S级品'!$E$1:$BE$1=BE$1)*('控温被PRO-S级品'!$E$2:$BE$10)),0)+IFERROR(SUMPRODUCT(('冬被-S级品'!$B$2:$B$10=$B101)*('冬被-S级品'!$E$1:$AW$1=BE$1)*('冬被-S级品'!$E$2:$AW$10)),0)+IFERROR(SUMPRODUCT(('白止-S级品'!$A$2:$A$26=$B101)*('白止-S级品'!$D$1:$AV$1=BE$1)*('白止-S级品'!$D$2:$AV$26)),0)+IFERROR(SUMPRODUCT(('乐容-S级品'!$A$4:$A$32=$B101)*('乐容-S级品'!$L$3:$CA$3=BE$1)*('乐容-S级品'!$L$4:$CA$32)),0)</f>
      </c>
      <c r="BF101" s="280">
        <f>IFERROR(SUMPRODUCT(('控温被PRO-S级品'!$B$2:$B$10=$B101)*('控温被PRO-S级品'!$E$1:$BE$1=BF$1)*('控温被PRO-S级品'!$E$2:$BE$10)),0)+IFERROR(SUMPRODUCT(('冬被-S级品'!$B$2:$B$10=$B101)*('冬被-S级品'!$E$1:$AW$1=BF$1)*('冬被-S级品'!$E$2:$AW$10)),0)+IFERROR(SUMPRODUCT(('白止-S级品'!$A$2:$A$26=$B101)*('白止-S级品'!$D$1:$AV$1=BF$1)*('白止-S级品'!$D$2:$AV$26)),0)+IFERROR(SUMPRODUCT(('乐容-S级品'!$A$4:$A$32=$B101)*('乐容-S级品'!$L$3:$CA$3=BF$1)*('乐容-S级品'!$L$4:$CA$32)),0)</f>
      </c>
      <c r="BG101" s="280">
        <f>IFERROR(SUMPRODUCT(('控温被PRO-S级品'!$B$2:$B$10=$B101)*('控温被PRO-S级品'!$E$1:$BE$1=BG$1)*('控温被PRO-S级品'!$E$2:$BE$10)),0)+IFERROR(SUMPRODUCT(('冬被-S级品'!$B$2:$B$10=$B101)*('冬被-S级品'!$E$1:$AW$1=BG$1)*('冬被-S级品'!$E$2:$AW$10)),0)+IFERROR(SUMPRODUCT(('白止-S级品'!$A$2:$A$26=$B101)*('白止-S级品'!$D$1:$AV$1=BG$1)*('白止-S级品'!$D$2:$AV$26)),0)+IFERROR(SUMPRODUCT(('乐容-S级品'!$A$4:$A$32=$B101)*('乐容-S级品'!$L$3:$CA$3=BG$1)*('乐容-S级品'!$L$4:$CA$32)),0)</f>
      </c>
      <c r="BH101" s="280">
        <f>IFERROR(SUMPRODUCT(('控温被PRO-S级品'!$B$2:$B$10=$B101)*('控温被PRO-S级品'!$E$1:$BE$1=BH$1)*('控温被PRO-S级品'!$E$2:$BE$10)),0)+IFERROR(SUMPRODUCT(('冬被-S级品'!$B$2:$B$10=$B101)*('冬被-S级品'!$E$1:$AW$1=BH$1)*('冬被-S级品'!$E$2:$AW$10)),0)+IFERROR(SUMPRODUCT(('白止-S级品'!$A$2:$A$26=$B101)*('白止-S级品'!$D$1:$AV$1=BH$1)*('白止-S级品'!$D$2:$AV$26)),0)+IFERROR(SUMPRODUCT(('乐容-S级品'!$A$4:$A$32=$B101)*('乐容-S级品'!$L$3:$CA$3=BH$1)*('乐容-S级品'!$L$4:$CA$32)),0)</f>
      </c>
      <c r="BI101" s="280">
        <f>IFERROR(SUMPRODUCT(('控温被PRO-S级品'!$B$2:$B$10=$B101)*('控温被PRO-S级品'!$E$1:$BE$1=BI$1)*('控温被PRO-S级品'!$E$2:$BE$10)),0)+IFERROR(SUMPRODUCT(('冬被-S级品'!$B$2:$B$10=$B101)*('冬被-S级品'!$E$1:$AW$1=BI$1)*('冬被-S级品'!$E$2:$AW$10)),0)+IFERROR(SUMPRODUCT(('白止-S级品'!$A$2:$A$26=$B101)*('白止-S级品'!$D$1:$AV$1=BI$1)*('白止-S级品'!$D$2:$AV$26)),0)+IFERROR(SUMPRODUCT(('乐容-S级品'!$A$4:$A$32=$B101)*('乐容-S级品'!$L$3:$CA$3=BI$1)*('乐容-S级品'!$L$4:$CA$32)),0)</f>
      </c>
      <c r="BJ101" s="280">
        <f>IFERROR(SUMPRODUCT(('控温被PRO-S级品'!$B$2:$B$10=$B101)*('控温被PRO-S级品'!$E$1:$BE$1=BJ$1)*('控温被PRO-S级品'!$E$2:$BE$10)),0)+IFERROR(SUMPRODUCT(('冬被-S级品'!$B$2:$B$10=$B101)*('冬被-S级品'!$E$1:$AW$1=BJ$1)*('冬被-S级品'!$E$2:$AW$10)),0)+IFERROR(SUMPRODUCT(('白止-S级品'!$A$2:$A$26=$B101)*('白止-S级品'!$D$1:$AV$1=BJ$1)*('白止-S级品'!$D$2:$AV$26)),0)+IFERROR(SUMPRODUCT(('乐容-S级品'!$A$4:$A$32=$B101)*('乐容-S级品'!$L$3:$CA$3=BJ$1)*('乐容-S级品'!$L$4:$CA$32)),0)</f>
      </c>
      <c r="BK101" s="280">
        <f>IFERROR(SUMPRODUCT(('控温被PRO-S级品'!$B$2:$B$10=$B101)*('控温被PRO-S级品'!$E$1:$BE$1=BK$1)*('控温被PRO-S级品'!$E$2:$BE$10)),0)+IFERROR(SUMPRODUCT(('冬被-S级品'!$B$2:$B$10=$B101)*('冬被-S级品'!$E$1:$AW$1=BK$1)*('冬被-S级品'!$E$2:$AW$10)),0)+IFERROR(SUMPRODUCT(('白止-S级品'!$A$2:$A$26=$B101)*('白止-S级品'!$D$1:$AV$1=BK$1)*('白止-S级品'!$D$2:$AV$26)),0)+IFERROR(SUMPRODUCT(('乐容-S级品'!$A$4:$A$32=$B101)*('乐容-S级品'!$L$3:$CA$3=BK$1)*('乐容-S级品'!$L$4:$CA$32)),0)</f>
      </c>
      <c r="BL101" s="280">
        <f>IFERROR(SUMPRODUCT(('控温被PRO-S级品'!$B$2:$B$10=$B101)*('控温被PRO-S级品'!$E$1:$BE$1=BL$1)*('控温被PRO-S级品'!$E$2:$BE$10)),0)+IFERROR(SUMPRODUCT(('冬被-S级品'!$B$2:$B$10=$B101)*('冬被-S级品'!$E$1:$AW$1=BL$1)*('冬被-S级品'!$E$2:$AW$10)),0)+IFERROR(SUMPRODUCT(('白止-S级品'!$A$2:$A$26=$B101)*('白止-S级品'!$D$1:$AV$1=BL$1)*('白止-S级品'!$D$2:$AV$26)),0)+IFERROR(SUMPRODUCT(('乐容-S级品'!$A$4:$A$32=$B101)*('乐容-S级品'!$L$3:$CA$3=BL$1)*('乐容-S级品'!$L$4:$CA$32)),0)</f>
      </c>
      <c r="BM101" s="280">
        <f>IFERROR(SUMPRODUCT(('控温被PRO-S级品'!$B$2:$B$10=$B101)*('控温被PRO-S级品'!$E$1:$BE$1=BM$1)*('控温被PRO-S级品'!$E$2:$BE$10)),0)+IFERROR(SUMPRODUCT(('冬被-S级品'!$B$2:$B$10=$B101)*('冬被-S级品'!$E$1:$AW$1=BM$1)*('冬被-S级品'!$E$2:$AW$10)),0)+IFERROR(SUMPRODUCT(('白止-S级品'!$A$2:$A$26=$B101)*('白止-S级品'!$D$1:$AV$1=BM$1)*('白止-S级品'!$D$2:$AV$26)),0)+IFERROR(SUMPRODUCT(('乐容-S级品'!$A$4:$A$32=$B101)*('乐容-S级品'!$L$3:$CA$3=BM$1)*('乐容-S级品'!$L$4:$CA$32)),0)</f>
      </c>
      <c r="BN101" s="280">
        <f>IFERROR(SUMPRODUCT(('控温被PRO-S级品'!$B$2:$B$10=$B101)*('控温被PRO-S级品'!$E$1:$BE$1=BN$1)*('控温被PRO-S级品'!$E$2:$BE$10)),0)+IFERROR(SUMPRODUCT(('冬被-S级品'!$B$2:$B$10=$B101)*('冬被-S级品'!$E$1:$AW$1=BN$1)*('冬被-S级品'!$E$2:$AW$10)),0)+IFERROR(SUMPRODUCT(('白止-S级品'!$A$2:$A$26=$B101)*('白止-S级品'!$D$1:$AV$1=BN$1)*('白止-S级品'!$D$2:$AV$26)),0)+IFERROR(SUMPRODUCT(('乐容-S级品'!$A$4:$A$32=$B101)*('乐容-S级品'!$L$3:$CA$3=BN$1)*('乐容-S级品'!$L$4:$CA$32)),0)</f>
      </c>
      <c r="BO101" s="280">
        <f>IFERROR(SUMPRODUCT(('控温被PRO-S级品'!$B$2:$B$10=$B101)*('控温被PRO-S级品'!$E$1:$BE$1=BO$1)*('控温被PRO-S级品'!$E$2:$BE$10)),0)+IFERROR(SUMPRODUCT(('冬被-S级品'!$B$2:$B$10=$B101)*('冬被-S级品'!$E$1:$AW$1=BO$1)*('冬被-S级品'!$E$2:$AW$10)),0)+IFERROR(SUMPRODUCT(('白止-S级品'!$A$2:$A$26=$B101)*('白止-S级品'!$D$1:$AV$1=BO$1)*('白止-S级品'!$D$2:$AV$26)),0)+IFERROR(SUMPRODUCT(('乐容-S级品'!$A$4:$A$32=$B101)*('乐容-S级品'!$L$3:$CA$3=BO$1)*('乐容-S级品'!$L$4:$CA$32)),0)</f>
      </c>
      <c r="BP101" s="280">
        <f>IFERROR(SUMPRODUCT(('控温被PRO-S级品'!$B$2:$B$10=$B101)*('控温被PRO-S级品'!$E$1:$BE$1=BP$1)*('控温被PRO-S级品'!$E$2:$BE$10)),0)+IFERROR(SUMPRODUCT(('冬被-S级品'!$B$2:$B$10=$B101)*('冬被-S级品'!$E$1:$AW$1=BP$1)*('冬被-S级品'!$E$2:$AW$10)),0)+IFERROR(SUMPRODUCT(('白止-S级品'!$A$2:$A$26=$B101)*('白止-S级品'!$D$1:$AV$1=BP$1)*('白止-S级品'!$D$2:$AV$26)),0)+IFERROR(SUMPRODUCT(('乐容-S级品'!$A$4:$A$32=$B101)*('乐容-S级品'!$L$3:$CA$3=BP$1)*('乐容-S级品'!$L$4:$CA$32)),0)</f>
      </c>
      <c r="BQ101" s="280">
        <f>IFERROR(SUMPRODUCT(('控温被PRO-S级品'!$B$2:$B$10=$B101)*('控温被PRO-S级品'!$E$1:$BE$1=BQ$1)*('控温被PRO-S级品'!$E$2:$BE$10)),0)+IFERROR(SUMPRODUCT(('冬被-S级品'!$B$2:$B$10=$B101)*('冬被-S级品'!$E$1:$AW$1=BQ$1)*('冬被-S级品'!$E$2:$AW$10)),0)+IFERROR(SUMPRODUCT(('白止-S级品'!$A$2:$A$26=$B101)*('白止-S级品'!$D$1:$AV$1=BQ$1)*('白止-S级品'!$D$2:$AV$26)),0)+IFERROR(SUMPRODUCT(('乐容-S级品'!$A$4:$A$32=$B101)*('乐容-S级品'!$L$3:$CA$3=BQ$1)*('乐容-S级品'!$L$4:$CA$32)),0)</f>
      </c>
      <c r="BR101" s="280">
        <f>IFERROR(SUMPRODUCT(('控温被PRO-S级品'!$B$2:$B$10=$B101)*('控温被PRO-S级品'!$E$1:$BE$1=BR$1)*('控温被PRO-S级品'!$E$2:$BE$10)),0)+IFERROR(SUMPRODUCT(('冬被-S级品'!$B$2:$B$10=$B101)*('冬被-S级品'!$E$1:$AW$1=BR$1)*('冬被-S级品'!$E$2:$AW$10)),0)+IFERROR(SUMPRODUCT(('白止-S级品'!$A$2:$A$26=$B101)*('白止-S级品'!$D$1:$AV$1=BR$1)*('白止-S级品'!$D$2:$AV$26)),0)+IFERROR(SUMPRODUCT(('乐容-S级品'!$A$4:$A$32=$B101)*('乐容-S级品'!$L$3:$CA$3=BR$1)*('乐容-S级品'!$L$4:$CA$32)),0)</f>
      </c>
      <c r="BS101" s="280">
        <f>IFERROR(SUMPRODUCT(('控温被PRO-S级品'!$B$2:$B$10=$B101)*('控温被PRO-S级品'!$E$1:$BE$1=BS$1)*('控温被PRO-S级品'!$E$2:$BE$10)),0)+IFERROR(SUMPRODUCT(('冬被-S级品'!$B$2:$B$10=$B101)*('冬被-S级品'!$E$1:$AW$1=BS$1)*('冬被-S级品'!$E$2:$AW$10)),0)+IFERROR(SUMPRODUCT(('白止-S级品'!$A$2:$A$26=$B101)*('白止-S级品'!$D$1:$AV$1=BS$1)*('白止-S级品'!$D$2:$AV$26)),0)+IFERROR(SUMPRODUCT(('乐容-S级品'!$A$4:$A$32=$B101)*('乐容-S级品'!$L$3:$CA$3=BS$1)*('乐容-S级品'!$L$4:$CA$32)),0)</f>
      </c>
      <c r="BT101" s="280">
        <f>IFERROR(SUMPRODUCT(('控温被PRO-S级品'!$B$2:$B$10=$B101)*('控温被PRO-S级品'!$E$1:$BE$1=BT$1)*('控温被PRO-S级品'!$E$2:$BE$10)),0)+IFERROR(SUMPRODUCT(('冬被-S级品'!$B$2:$B$10=$B101)*('冬被-S级品'!$E$1:$AW$1=BT$1)*('冬被-S级品'!$E$2:$AW$10)),0)+IFERROR(SUMPRODUCT(('白止-S级品'!$A$2:$A$26=$B101)*('白止-S级品'!$D$1:$AV$1=BT$1)*('白止-S级品'!$D$2:$AV$26)),0)+IFERROR(SUMPRODUCT(('乐容-S级品'!$A$4:$A$32=$B101)*('乐容-S级品'!$L$3:$CA$3=BT$1)*('乐容-S级品'!$L$4:$CA$32)),0)</f>
      </c>
      <c r="BU101" s="280">
        <f>IFERROR(SUMPRODUCT(('控温被PRO-S级品'!$B$2:$B$10=$B101)*('控温被PRO-S级品'!$E$1:$BE$1=BU$1)*('控温被PRO-S级品'!$E$2:$BE$10)),0)+IFERROR(SUMPRODUCT(('冬被-S级品'!$B$2:$B$10=$B101)*('冬被-S级品'!$E$1:$AW$1=BU$1)*('冬被-S级品'!$E$2:$AW$10)),0)+IFERROR(SUMPRODUCT(('白止-S级品'!$A$2:$A$26=$B101)*('白止-S级品'!$D$1:$AV$1=BU$1)*('白止-S级品'!$D$2:$AV$26)),0)+IFERROR(SUMPRODUCT(('乐容-S级品'!$A$4:$A$32=$B101)*('乐容-S级品'!$L$3:$CA$3=BU$1)*('乐容-S级品'!$L$4:$CA$32)),0)</f>
      </c>
      <c r="BV101" s="280">
        <f>IFERROR(SUMPRODUCT(('控温被PRO-S级品'!$B$2:$B$10=$B101)*('控温被PRO-S级品'!$E$1:$BE$1=BV$1)*('控温被PRO-S级品'!$E$2:$BE$10)),0)+IFERROR(SUMPRODUCT(('冬被-S级品'!$B$2:$B$10=$B101)*('冬被-S级品'!$E$1:$AW$1=BV$1)*('冬被-S级品'!$E$2:$AW$10)),0)+IFERROR(SUMPRODUCT(('白止-S级品'!$A$2:$A$26=$B101)*('白止-S级品'!$D$1:$AV$1=BV$1)*('白止-S级品'!$D$2:$AV$26)),0)+IFERROR(SUMPRODUCT(('乐容-S级品'!$A$4:$A$32=$B101)*('乐容-S级品'!$L$3:$CA$3=BV$1)*('乐容-S级品'!$L$4:$CA$32)),0)</f>
      </c>
      <c r="BW101" s="280">
        <f>IFERROR(SUMPRODUCT(('控温被PRO-S级品'!$B$2:$B$10=$B101)*('控温被PRO-S级品'!$E$1:$BE$1=BW$1)*('控温被PRO-S级品'!$E$2:$BE$10)),0)+IFERROR(SUMPRODUCT(('冬被-S级品'!$B$2:$B$10=$B101)*('冬被-S级品'!$E$1:$AW$1=BW$1)*('冬被-S级品'!$E$2:$AW$10)),0)+IFERROR(SUMPRODUCT(('白止-S级品'!$A$2:$A$26=$B101)*('白止-S级品'!$D$1:$AV$1=BW$1)*('白止-S级品'!$D$2:$AV$26)),0)+IFERROR(SUMPRODUCT(('乐容-S级品'!$A$4:$A$32=$B101)*('乐容-S级品'!$L$3:$CA$3=BW$1)*('乐容-S级品'!$L$4:$CA$32)),0)</f>
      </c>
      <c r="BX101" s="280">
        <f>IFERROR(SUMPRODUCT(('控温被PRO-S级品'!$B$2:$B$10=$B101)*('控温被PRO-S级品'!$E$1:$BE$1=BX$1)*('控温被PRO-S级品'!$E$2:$BE$10)),0)+IFERROR(SUMPRODUCT(('冬被-S级品'!$B$2:$B$10=$B101)*('冬被-S级品'!$E$1:$AW$1=BX$1)*('冬被-S级品'!$E$2:$AW$10)),0)+IFERROR(SUMPRODUCT(('白止-S级品'!$A$2:$A$26=$B101)*('白止-S级品'!$D$1:$AV$1=BX$1)*('白止-S级品'!$D$2:$AV$26)),0)+IFERROR(SUMPRODUCT(('乐容-S级品'!$A$4:$A$32=$B101)*('乐容-S级品'!$L$3:$CA$3=BX$1)*('乐容-S级品'!$L$4:$CA$32)),0)</f>
      </c>
      <c r="BY101" s="280">
        <f>IFERROR(SUMPRODUCT(('控温被PRO-S级品'!$B$2:$B$10=$B101)*('控温被PRO-S级品'!$E$1:$BE$1=BY$1)*('控温被PRO-S级品'!$E$2:$BE$10)),0)+IFERROR(SUMPRODUCT(('冬被-S级品'!$B$2:$B$10=$B101)*('冬被-S级品'!$E$1:$AW$1=BY$1)*('冬被-S级品'!$E$2:$AW$10)),0)+IFERROR(SUMPRODUCT(('白止-S级品'!$A$2:$A$26=$B101)*('白止-S级品'!$D$1:$AV$1=BY$1)*('白止-S级品'!$D$2:$AV$26)),0)+IFERROR(SUMPRODUCT(('乐容-S级品'!$A$4:$A$32=$B101)*('乐容-S级品'!$L$3:$CA$3=BY$1)*('乐容-S级品'!$L$4:$CA$32)),0)</f>
      </c>
      <c r="BZ101" s="280">
        <f>IFERROR(SUMPRODUCT(('控温被PRO-S级品'!$B$2:$B$10=$B101)*('控温被PRO-S级品'!$E$1:$BE$1=BZ$1)*('控温被PRO-S级品'!$E$2:$BE$10)),0)+IFERROR(SUMPRODUCT(('冬被-S级品'!$B$2:$B$10=$B101)*('冬被-S级品'!$E$1:$AW$1=BZ$1)*('冬被-S级品'!$E$2:$AW$10)),0)+IFERROR(SUMPRODUCT(('白止-S级品'!$A$2:$A$26=$B101)*('白止-S级品'!$D$1:$AV$1=BZ$1)*('白止-S级品'!$D$2:$AV$26)),0)+IFERROR(SUMPRODUCT(('乐容-S级品'!$A$4:$A$32=$B101)*('乐容-S级品'!$L$3:$CA$3=BZ$1)*('乐容-S级品'!$L$4:$CA$32)),0)</f>
      </c>
      <c r="CA101" s="280">
        <f>IFERROR(SUMPRODUCT(('控温被PRO-S级品'!$B$2:$B$10=$B101)*('控温被PRO-S级品'!$E$1:$BE$1=CA$1)*('控温被PRO-S级品'!$E$2:$BE$10)),0)+IFERROR(SUMPRODUCT(('冬被-S级品'!$B$2:$B$10=$B101)*('冬被-S级品'!$E$1:$AW$1=CA$1)*('冬被-S级品'!$E$2:$AW$10)),0)+IFERROR(SUMPRODUCT(('白止-S级品'!$A$2:$A$26=$B101)*('白止-S级品'!$D$1:$AV$1=CA$1)*('白止-S级品'!$D$2:$AV$26)),0)+IFERROR(SUMPRODUCT(('乐容-S级品'!$A$4:$A$32=$B101)*('乐容-S级品'!$L$3:$CA$3=CA$1)*('乐容-S级品'!$L$4:$CA$32)),0)</f>
      </c>
      <c r="CB101" s="280">
        <f>IFERROR(SUMPRODUCT(('控温被PRO-S级品'!$B$2:$B$10=$B101)*('控温被PRO-S级品'!$E$1:$BE$1=CB$1)*('控温被PRO-S级品'!$E$2:$BE$10)),0)+IFERROR(SUMPRODUCT(('冬被-S级品'!$B$2:$B$10=$B101)*('冬被-S级品'!$E$1:$AW$1=CB$1)*('冬被-S级品'!$E$2:$AW$10)),0)+IFERROR(SUMPRODUCT(('白止-S级品'!$A$2:$A$26=$B101)*('白止-S级品'!$D$1:$AV$1=CB$1)*('白止-S级品'!$D$2:$AV$26)),0)+IFERROR(SUMPRODUCT(('乐容-S级品'!$A$4:$A$32=$B101)*('乐容-S级品'!$L$3:$CA$3=CB$1)*('乐容-S级品'!$L$4:$CA$32)),0)</f>
      </c>
      <c r="CC101" s="280">
        <f>IFERROR(SUMPRODUCT(('控温被PRO-S级品'!$B$2:$B$10=$B101)*('控温被PRO-S级品'!$E$1:$BE$1=CC$1)*('控温被PRO-S级品'!$E$2:$BE$10)),0)+IFERROR(SUMPRODUCT(('冬被-S级品'!$B$2:$B$10=$B101)*('冬被-S级品'!$E$1:$AW$1=CC$1)*('冬被-S级品'!$E$2:$AW$10)),0)+IFERROR(SUMPRODUCT(('白止-S级品'!$A$2:$A$26=$B101)*('白止-S级品'!$D$1:$AV$1=CC$1)*('白止-S级品'!$D$2:$AV$26)),0)+IFERROR(SUMPRODUCT(('乐容-S级品'!$A$4:$A$32=$B101)*('乐容-S级品'!$L$3:$CA$3=CC$1)*('乐容-S级品'!$L$4:$CA$32)),0)</f>
      </c>
      <c r="CD101" s="280">
        <f>IFERROR(SUMPRODUCT(('控温被PRO-S级品'!$B$2:$B$10=$B101)*('控温被PRO-S级品'!$E$1:$BE$1=CD$1)*('控温被PRO-S级品'!$E$2:$BE$10)),0)+IFERROR(SUMPRODUCT(('冬被-S级品'!$B$2:$B$10=$B101)*('冬被-S级品'!$E$1:$AW$1=CD$1)*('冬被-S级品'!$E$2:$AW$10)),0)+IFERROR(SUMPRODUCT(('白止-S级品'!$A$2:$A$26=$B101)*('白止-S级品'!$D$1:$AV$1=CD$1)*('白止-S级品'!$D$2:$AV$26)),0)+IFERROR(SUMPRODUCT(('乐容-S级品'!$A$4:$A$32=$B101)*('乐容-S级品'!$L$3:$CA$3=CD$1)*('乐容-S级品'!$L$4:$CA$32)),0)</f>
      </c>
      <c r="CE101" s="280">
        <f>IFERROR(SUMPRODUCT(('控温被PRO-S级品'!$B$2:$B$10=$B101)*('控温被PRO-S级品'!$E$1:$BE$1=CE$1)*('控温被PRO-S级品'!$E$2:$BE$10)),0)+IFERROR(SUMPRODUCT(('冬被-S级品'!$B$2:$B$10=$B101)*('冬被-S级品'!$E$1:$AW$1=CE$1)*('冬被-S级品'!$E$2:$AW$10)),0)+IFERROR(SUMPRODUCT(('白止-S级品'!$A$2:$A$26=$B101)*('白止-S级品'!$D$1:$AV$1=CE$1)*('白止-S级品'!$D$2:$AV$26)),0)+IFERROR(SUMPRODUCT(('乐容-S级品'!$A$4:$A$32=$B101)*('乐容-S级品'!$L$3:$CA$3=CE$1)*('乐容-S级品'!$L$4:$CA$32)),0)</f>
      </c>
      <c r="CF101" s="280">
        <f>IFERROR(SUMPRODUCT(('控温被PRO-S级品'!$B$2:$B$10=$B101)*('控温被PRO-S级品'!$E$1:$BE$1=CF$1)*('控温被PRO-S级品'!$E$2:$BE$10)),0)+IFERROR(SUMPRODUCT(('冬被-S级品'!$B$2:$B$10=$B101)*('冬被-S级品'!$E$1:$AW$1=CF$1)*('冬被-S级品'!$E$2:$AW$10)),0)+IFERROR(SUMPRODUCT(('白止-S级品'!$A$2:$A$26=$B101)*('白止-S级品'!$D$1:$AV$1=CF$1)*('白止-S级品'!$D$2:$AV$26)),0)+IFERROR(SUMPRODUCT(('乐容-S级品'!$A$4:$A$32=$B101)*('乐容-S级品'!$L$3:$CA$3=CF$1)*('乐容-S级品'!$L$4:$CA$32)),0)</f>
      </c>
      <c r="CG101" s="280">
        <f>IFERROR(SUMPRODUCT(('控温被PRO-S级品'!$B$2:$B$10=$B101)*('控温被PRO-S级品'!$E$1:$BE$1=CG$1)*('控温被PRO-S级品'!$E$2:$BE$10)),0)+IFERROR(SUMPRODUCT(('冬被-S级品'!$B$2:$B$10=$B101)*('冬被-S级品'!$E$1:$AW$1=CG$1)*('冬被-S级品'!$E$2:$AW$10)),0)+IFERROR(SUMPRODUCT(('白止-S级品'!$A$2:$A$26=$B101)*('白止-S级品'!$D$1:$AV$1=CG$1)*('白止-S级品'!$D$2:$AV$26)),0)+IFERROR(SUMPRODUCT(('乐容-S级品'!$A$4:$A$32=$B101)*('乐容-S级品'!$L$3:$CA$3=CG$1)*('乐容-S级品'!$L$4:$CA$32)),0)</f>
      </c>
      <c r="CH101" s="280">
        <f>IFERROR(SUMPRODUCT(('控温被PRO-S级品'!$B$2:$B$10=$B101)*('控温被PRO-S级品'!$E$1:$BE$1=CH$1)*('控温被PRO-S级品'!$E$2:$BE$10)),0)+IFERROR(SUMPRODUCT(('冬被-S级品'!$B$2:$B$10=$B101)*('冬被-S级品'!$E$1:$AW$1=CH$1)*('冬被-S级品'!$E$2:$AW$10)),0)+IFERROR(SUMPRODUCT(('白止-S级品'!$A$2:$A$26=$B101)*('白止-S级品'!$D$1:$AV$1=CH$1)*('白止-S级品'!$D$2:$AV$26)),0)+IFERROR(SUMPRODUCT(('乐容-S级品'!$A$4:$A$32=$B101)*('乐容-S级品'!$L$3:$CA$3=CH$1)*('乐容-S级品'!$L$4:$CA$32)),0)</f>
      </c>
      <c r="CI101" s="280">
        <f>IFERROR(SUMPRODUCT(('控温被PRO-S级品'!$B$2:$B$10=$B101)*('控温被PRO-S级品'!$E$1:$BE$1=CI$1)*('控温被PRO-S级品'!$E$2:$BE$10)),0)+IFERROR(SUMPRODUCT(('冬被-S级品'!$B$2:$B$10=$B101)*('冬被-S级品'!$E$1:$AW$1=CI$1)*('冬被-S级品'!$E$2:$AW$10)),0)+IFERROR(SUMPRODUCT(('白止-S级品'!$A$2:$A$26=$B101)*('白止-S级品'!$D$1:$AV$1=CI$1)*('白止-S级品'!$D$2:$AV$26)),0)+IFERROR(SUMPRODUCT(('乐容-S级品'!$A$4:$A$32=$B101)*('乐容-S级品'!$L$3:$CA$3=CI$1)*('乐容-S级品'!$L$4:$CA$32)),0)</f>
      </c>
      <c r="CJ101" s="280">
        <f>IFERROR(SUMPRODUCT(('控温被PRO-S级品'!$B$2:$B$10=$B101)*('控温被PRO-S级品'!$E$1:$BE$1=CJ$1)*('控温被PRO-S级品'!$E$2:$BE$10)),0)+IFERROR(SUMPRODUCT(('冬被-S级品'!$B$2:$B$10=$B101)*('冬被-S级品'!$E$1:$AW$1=CJ$1)*('冬被-S级品'!$E$2:$AW$10)),0)+IFERROR(SUMPRODUCT(('白止-S级品'!$A$2:$A$26=$B101)*('白止-S级品'!$D$1:$AV$1=CJ$1)*('白止-S级品'!$D$2:$AV$26)),0)+IFERROR(SUMPRODUCT(('乐容-S级品'!$A$4:$A$32=$B101)*('乐容-S级品'!$L$3:$CA$3=CJ$1)*('乐容-S级品'!$L$4:$CA$32)),0)</f>
      </c>
      <c r="CK101" s="280">
        <f>IFERROR(SUMPRODUCT(('控温被PRO-S级品'!$B$2:$B$10=$B101)*('控温被PRO-S级品'!$E$1:$BE$1=CK$1)*('控温被PRO-S级品'!$E$2:$BE$10)),0)+IFERROR(SUMPRODUCT(('冬被-S级品'!$B$2:$B$10=$B101)*('冬被-S级品'!$E$1:$AW$1=CK$1)*('冬被-S级品'!$E$2:$AW$10)),0)+IFERROR(SUMPRODUCT(('白止-S级品'!$A$2:$A$26=$B101)*('白止-S级品'!$D$1:$AV$1=CK$1)*('白止-S级品'!$D$2:$AV$26)),0)+IFERROR(SUMPRODUCT(('乐容-S级品'!$A$4:$A$32=$B101)*('乐容-S级品'!$L$3:$CA$3=CK$1)*('乐容-S级品'!$L$4:$CA$32)),0)</f>
      </c>
      <c r="CL101" s="280">
        <f>IFERROR(SUMPRODUCT(('控温被PRO-S级品'!$B$2:$B$10=$B101)*('控温被PRO-S级品'!$E$1:$BE$1=CL$1)*('控温被PRO-S级品'!$E$2:$BE$10)),0)+IFERROR(SUMPRODUCT(('冬被-S级品'!$B$2:$B$10=$B101)*('冬被-S级品'!$E$1:$AW$1=CL$1)*('冬被-S级品'!$E$2:$AW$10)),0)+IFERROR(SUMPRODUCT(('白止-S级品'!$A$2:$A$26=$B101)*('白止-S级品'!$D$1:$AV$1=CL$1)*('白止-S级品'!$D$2:$AV$26)),0)+IFERROR(SUMPRODUCT(('乐容-S级品'!$A$4:$A$32=$B101)*('乐容-S级品'!$L$3:$CA$3=CL$1)*('乐容-S级品'!$L$4:$CA$32)),0)</f>
      </c>
      <c r="CM101" s="280">
        <f>IFERROR(SUMPRODUCT(('控温被PRO-S级品'!$B$2:$B$10=$B101)*('控温被PRO-S级品'!$E$1:$BE$1=CM$1)*('控温被PRO-S级品'!$E$2:$BE$10)),0)+IFERROR(SUMPRODUCT(('冬被-S级品'!$B$2:$B$10=$B101)*('冬被-S级品'!$E$1:$AW$1=CM$1)*('冬被-S级品'!$E$2:$AW$10)),0)+IFERROR(SUMPRODUCT(('白止-S级品'!$A$2:$A$26=$B101)*('白止-S级品'!$D$1:$AV$1=CM$1)*('白止-S级品'!$D$2:$AV$26)),0)+IFERROR(SUMPRODUCT(('乐容-S级品'!$A$4:$A$32=$B101)*('乐容-S级品'!$L$3:$CA$3=CM$1)*('乐容-S级品'!$L$4:$CA$32)),0)</f>
      </c>
      <c r="CN101" s="280">
        <f>IFERROR(SUMPRODUCT(('控温被PRO-S级品'!$B$2:$B$10=$B101)*('控温被PRO-S级品'!$E$1:$BE$1=CN$1)*('控温被PRO-S级品'!$E$2:$BE$10)),0)+IFERROR(SUMPRODUCT(('冬被-S级品'!$B$2:$B$10=$B101)*('冬被-S级品'!$E$1:$AW$1=CN$1)*('冬被-S级品'!$E$2:$AW$10)),0)+IFERROR(SUMPRODUCT(('白止-S级品'!$A$2:$A$26=$B101)*('白止-S级品'!$D$1:$AV$1=CN$1)*('白止-S级品'!$D$2:$AV$26)),0)+IFERROR(SUMPRODUCT(('乐容-S级品'!$A$4:$A$32=$B101)*('乐容-S级品'!$L$3:$CA$3=CN$1)*('乐容-S级品'!$L$4:$CA$32)),0)</f>
      </c>
      <c r="CO101" s="280">
        <f>IFERROR(SUMPRODUCT(('控温被PRO-S级品'!$B$2:$B$10=$B101)*('控温被PRO-S级品'!$E$1:$BE$1=CO$1)*('控温被PRO-S级品'!$E$2:$BE$10)),0)+IFERROR(SUMPRODUCT(('冬被-S级品'!$B$2:$B$10=$B101)*('冬被-S级品'!$E$1:$AW$1=CO$1)*('冬被-S级品'!$E$2:$AW$10)),0)+IFERROR(SUMPRODUCT(('白止-S级品'!$A$2:$A$26=$B101)*('白止-S级品'!$D$1:$AV$1=CO$1)*('白止-S级品'!$D$2:$AV$26)),0)+IFERROR(SUMPRODUCT(('乐容-S级品'!$A$4:$A$32=$B101)*('乐容-S级品'!$L$3:$CA$3=CO$1)*('乐容-S级品'!$L$4:$CA$32)),0)</f>
      </c>
      <c r="CP101" s="280">
        <f>IFERROR(SUMPRODUCT(('控温被PRO-S级品'!$B$2:$B$10=$B101)*('控温被PRO-S级品'!$E$1:$BE$1=CP$1)*('控温被PRO-S级品'!$E$2:$BE$10)),0)+IFERROR(SUMPRODUCT(('冬被-S级品'!$B$2:$B$10=$B101)*('冬被-S级品'!$E$1:$AW$1=CP$1)*('冬被-S级品'!$E$2:$AW$10)),0)+IFERROR(SUMPRODUCT(('白止-S级品'!$A$2:$A$26=$B101)*('白止-S级品'!$D$1:$AV$1=CP$1)*('白止-S级品'!$D$2:$AV$26)),0)+IFERROR(SUMPRODUCT(('乐容-S级品'!$A$4:$A$32=$B101)*('乐容-S级品'!$L$3:$CA$3=CP$1)*('乐容-S级品'!$L$4:$CA$32)),0)</f>
      </c>
      <c r="CQ101" s="280">
        <f>IFERROR(SUMPRODUCT(('控温被PRO-S级品'!$B$2:$B$10=$B101)*('控温被PRO-S级品'!$E$1:$BE$1=CQ$1)*('控温被PRO-S级品'!$E$2:$BE$10)),0)+IFERROR(SUMPRODUCT(('冬被-S级品'!$B$2:$B$10=$B101)*('冬被-S级品'!$E$1:$AW$1=CQ$1)*('冬被-S级品'!$E$2:$AW$10)),0)+IFERROR(SUMPRODUCT(('白止-S级品'!$A$2:$A$26=$B101)*('白止-S级品'!$D$1:$AV$1=CQ$1)*('白止-S级品'!$D$2:$AV$26)),0)+IFERROR(SUMPRODUCT(('乐容-S级品'!$A$4:$A$32=$B101)*('乐容-S级品'!$L$3:$CA$3=CQ$1)*('乐容-S级品'!$L$4:$CA$32)),0)</f>
      </c>
      <c r="CR101" s="280">
        <f>IFERROR(SUMPRODUCT(('控温被PRO-S级品'!$B$2:$B$10=$B101)*('控温被PRO-S级品'!$E$1:$BE$1=CR$1)*('控温被PRO-S级品'!$E$2:$BE$10)),0)+IFERROR(SUMPRODUCT(('冬被-S级品'!$B$2:$B$10=$B101)*('冬被-S级品'!$E$1:$AW$1=CR$1)*('冬被-S级品'!$E$2:$AW$10)),0)+IFERROR(SUMPRODUCT(('白止-S级品'!$A$2:$A$26=$B101)*('白止-S级品'!$D$1:$AV$1=CR$1)*('白止-S级品'!$D$2:$AV$26)),0)+IFERROR(SUMPRODUCT(('乐容-S级品'!$A$4:$A$32=$B101)*('乐容-S级品'!$L$3:$CA$3=CR$1)*('乐容-S级品'!$L$4:$CA$32)),0)</f>
      </c>
      <c r="CS101" s="280">
        <f>IFERROR(SUMPRODUCT(('控温被PRO-S级品'!$B$2:$B$10=$B101)*('控温被PRO-S级品'!$E$1:$BE$1=CS$1)*('控温被PRO-S级品'!$E$2:$BE$10)),0)+IFERROR(SUMPRODUCT(('冬被-S级品'!$B$2:$B$10=$B101)*('冬被-S级品'!$E$1:$AW$1=CS$1)*('冬被-S级品'!$E$2:$AW$10)),0)+IFERROR(SUMPRODUCT(('白止-S级品'!$A$2:$A$26=$B101)*('白止-S级品'!$D$1:$AV$1=CS$1)*('白止-S级品'!$D$2:$AV$26)),0)+IFERROR(SUMPRODUCT(('乐容-S级品'!$A$4:$A$32=$B101)*('乐容-S级品'!$L$3:$CA$3=CS$1)*('乐容-S级品'!$L$4:$CA$32)),0)</f>
      </c>
      <c r="CT101" s="280">
        <f>IFERROR(SUMPRODUCT(('控温被PRO-S级品'!$B$2:$B$10=$B101)*('控温被PRO-S级品'!$E$1:$BE$1=CT$1)*('控温被PRO-S级品'!$E$2:$BE$10)),0)+IFERROR(SUMPRODUCT(('冬被-S级品'!$B$2:$B$10=$B101)*('冬被-S级品'!$E$1:$AW$1=CT$1)*('冬被-S级品'!$E$2:$AW$10)),0)+IFERROR(SUMPRODUCT(('白止-S级品'!$A$2:$A$26=$B101)*('白止-S级品'!$D$1:$AV$1=CT$1)*('白止-S级品'!$D$2:$AV$26)),0)+IFERROR(SUMPRODUCT(('乐容-S级品'!$A$4:$A$32=$B101)*('乐容-S级品'!$L$3:$CA$3=CT$1)*('乐容-S级品'!$L$4:$CA$32)),0)</f>
      </c>
      <c r="CU101" s="280">
        <f>IFERROR(SUMPRODUCT(('控温被PRO-S级品'!$B$2:$B$10=$B101)*('控温被PRO-S级品'!$E$1:$BE$1=CU$1)*('控温被PRO-S级品'!$E$2:$BE$10)),0)+IFERROR(SUMPRODUCT(('冬被-S级品'!$B$2:$B$10=$B101)*('冬被-S级品'!$E$1:$AW$1=CU$1)*('冬被-S级品'!$E$2:$AW$10)),0)+IFERROR(SUMPRODUCT(('白止-S级品'!$A$2:$A$26=$B101)*('白止-S级品'!$D$1:$AV$1=CU$1)*('白止-S级品'!$D$2:$AV$26)),0)+IFERROR(SUMPRODUCT(('乐容-S级品'!$A$4:$A$32=$B101)*('乐容-S级品'!$L$3:$CA$3=CU$1)*('乐容-S级品'!$L$4:$CA$32)),0)</f>
      </c>
      <c r="CV101" s="280">
        <f>IFERROR(SUMPRODUCT(('控温被PRO-S级品'!$B$2:$B$10=$B101)*('控温被PRO-S级品'!$E$1:$BE$1=CV$1)*('控温被PRO-S级品'!$E$2:$BE$10)),0)+IFERROR(SUMPRODUCT(('冬被-S级品'!$B$2:$B$10=$B101)*('冬被-S级品'!$E$1:$AW$1=CV$1)*('冬被-S级品'!$E$2:$AW$10)),0)+IFERROR(SUMPRODUCT(('白止-S级品'!$A$2:$A$26=$B101)*('白止-S级品'!$D$1:$AV$1=CV$1)*('白止-S级品'!$D$2:$AV$26)),0)+IFERROR(SUMPRODUCT(('乐容-S级品'!$A$4:$A$32=$B101)*('乐容-S级品'!$L$3:$CA$3=CV$1)*('乐容-S级品'!$L$4:$CA$32)),0)</f>
      </c>
      <c r="CW101" s="280">
        <f>IFERROR(SUMPRODUCT(('控温被PRO-S级品'!$B$2:$B$10=$B101)*('控温被PRO-S级品'!$E$1:$BE$1=CW$1)*('控温被PRO-S级品'!$E$2:$BE$10)),0)+IFERROR(SUMPRODUCT(('冬被-S级品'!$B$2:$B$10=$B101)*('冬被-S级品'!$E$1:$AW$1=CW$1)*('冬被-S级品'!$E$2:$AW$10)),0)+IFERROR(SUMPRODUCT(('白止-S级品'!$A$2:$A$26=$B101)*('白止-S级品'!$D$1:$AV$1=CW$1)*('白止-S级品'!$D$2:$AV$26)),0)+IFERROR(SUMPRODUCT(('乐容-S级品'!$A$4:$A$32=$B101)*('乐容-S级品'!$L$3:$CA$3=CW$1)*('乐容-S级品'!$L$4:$CA$32)),0)</f>
      </c>
      <c r="CX101" s="280">
        <f>IFERROR(SUMPRODUCT(('控温被PRO-S级品'!$B$2:$B$10=$B101)*('控温被PRO-S级品'!$E$1:$BE$1=CX$1)*('控温被PRO-S级品'!$E$2:$BE$10)),0)+IFERROR(SUMPRODUCT(('冬被-S级品'!$B$2:$B$10=$B101)*('冬被-S级品'!$E$1:$AW$1=CX$1)*('冬被-S级品'!$E$2:$AW$10)),0)+IFERROR(SUMPRODUCT(('白止-S级品'!$A$2:$A$26=$B101)*('白止-S级品'!$D$1:$AV$1=CX$1)*('白止-S级品'!$D$2:$AV$26)),0)+IFERROR(SUMPRODUCT(('乐容-S级品'!$A$4:$A$32=$B101)*('乐容-S级品'!$L$3:$CA$3=CX$1)*('乐容-S级品'!$L$4:$CA$32)),0)</f>
      </c>
      <c r="CY101" s="280">
        <f>IFERROR(SUMPRODUCT(('控温被PRO-S级品'!$B$2:$B$10=$B101)*('控温被PRO-S级品'!$E$1:$BE$1=CY$1)*('控温被PRO-S级品'!$E$2:$BE$10)),0)+IFERROR(SUMPRODUCT(('冬被-S级品'!$B$2:$B$10=$B101)*('冬被-S级品'!$E$1:$AW$1=CY$1)*('冬被-S级品'!$E$2:$AW$10)),0)+IFERROR(SUMPRODUCT(('白止-S级品'!$A$2:$A$26=$B101)*('白止-S级品'!$D$1:$AV$1=CY$1)*('白止-S级品'!$D$2:$AV$26)),0)+IFERROR(SUMPRODUCT(('乐容-S级品'!$A$4:$A$32=$B101)*('乐容-S级品'!$L$3:$CA$3=CY$1)*('乐容-S级品'!$L$4:$CA$32)),0)</f>
      </c>
      <c r="CZ101" s="280">
        <f>IFERROR(SUMPRODUCT(('控温被PRO-S级品'!$B$2:$B$10=$B101)*('控温被PRO-S级品'!$E$1:$BE$1=CZ$1)*('控温被PRO-S级品'!$E$2:$BE$10)),0)+IFERROR(SUMPRODUCT(('冬被-S级品'!$B$2:$B$10=$B101)*('冬被-S级品'!$E$1:$AW$1=CZ$1)*('冬被-S级品'!$E$2:$AW$10)),0)+IFERROR(SUMPRODUCT(('白止-S级品'!$A$2:$A$26=$B101)*('白止-S级品'!$D$1:$AV$1=CZ$1)*('白止-S级品'!$D$2:$AV$26)),0)+IFERROR(SUMPRODUCT(('乐容-S级品'!$A$4:$A$32=$B101)*('乐容-S级品'!$L$3:$CA$3=CZ$1)*('乐容-S级品'!$L$4:$CA$32)),0)</f>
      </c>
      <c r="DA101" s="280">
        <f>IFERROR(SUMPRODUCT(('控温被PRO-S级品'!$B$2:$B$10=$B101)*('控温被PRO-S级品'!$E$1:$BE$1=DA$1)*('控温被PRO-S级品'!$E$2:$BE$10)),0)+IFERROR(SUMPRODUCT(('冬被-S级品'!$B$2:$B$10=$B101)*('冬被-S级品'!$E$1:$AW$1=DA$1)*('冬被-S级品'!$E$2:$AW$10)),0)+IFERROR(SUMPRODUCT(('白止-S级品'!$A$2:$A$26=$B101)*('白止-S级品'!$D$1:$AV$1=DA$1)*('白止-S级品'!$D$2:$AV$26)),0)+IFERROR(SUMPRODUCT(('乐容-S级品'!$A$4:$A$32=$B101)*('乐容-S级品'!$L$3:$CA$3=DA$1)*('乐容-S级品'!$L$4:$CA$32)),0)</f>
      </c>
      <c r="DB101" s="280">
        <f>IFERROR(SUMPRODUCT(('控温被PRO-S级品'!$B$2:$B$10=$B101)*('控温被PRO-S级品'!$E$1:$BE$1=DB$1)*('控温被PRO-S级品'!$E$2:$BE$10)),0)+IFERROR(SUMPRODUCT(('冬被-S级品'!$B$2:$B$10=$B101)*('冬被-S级品'!$E$1:$AW$1=DB$1)*('冬被-S级品'!$E$2:$AW$10)),0)+IFERROR(SUMPRODUCT(('白止-S级品'!$A$2:$A$26=$B101)*('白止-S级品'!$D$1:$AV$1=DB$1)*('白止-S级品'!$D$2:$AV$26)),0)+IFERROR(SUMPRODUCT(('乐容-S级品'!$A$4:$A$32=$B101)*('乐容-S级品'!$L$3:$CA$3=DB$1)*('乐容-S级品'!$L$4:$CA$32)),0)</f>
      </c>
      <c r="DC101" s="280">
        <f>IFERROR(SUMPRODUCT(('控温被PRO-S级品'!$B$2:$B$10=$B101)*('控温被PRO-S级品'!$E$1:$BE$1=DC$1)*('控温被PRO-S级品'!$E$2:$BE$10)),0)+IFERROR(SUMPRODUCT(('冬被-S级品'!$B$2:$B$10=$B101)*('冬被-S级品'!$E$1:$AW$1=DC$1)*('冬被-S级品'!$E$2:$AW$10)),0)+IFERROR(SUMPRODUCT(('白止-S级品'!$A$2:$A$26=$B101)*('白止-S级品'!$D$1:$AV$1=DC$1)*('白止-S级品'!$D$2:$AV$26)),0)+IFERROR(SUMPRODUCT(('乐容-S级品'!$A$4:$A$32=$B101)*('乐容-S级品'!$L$3:$CA$3=DC$1)*('乐容-S级品'!$L$4:$CA$32)),0)</f>
      </c>
      <c r="DD101" s="280">
        <f>IFERROR(SUMPRODUCT(('控温被PRO-S级品'!$B$2:$B$10=$B101)*('控温被PRO-S级品'!$E$1:$BE$1=DD$1)*('控温被PRO-S级品'!$E$2:$BE$10)),0)+IFERROR(SUMPRODUCT(('冬被-S级品'!$B$2:$B$10=$B101)*('冬被-S级品'!$E$1:$AW$1=DD$1)*('冬被-S级品'!$E$2:$AW$10)),0)+IFERROR(SUMPRODUCT(('白止-S级品'!$A$2:$A$26=$B101)*('白止-S级品'!$D$1:$AV$1=DD$1)*('白止-S级品'!$D$2:$AV$26)),0)+IFERROR(SUMPRODUCT(('乐容-S级品'!$A$4:$A$32=$B101)*('乐容-S级品'!$L$3:$CA$3=DD$1)*('乐容-S级品'!$L$4:$CA$32)),0)</f>
      </c>
      <c r="DE101" s="280">
        <f>IFERROR(SUMPRODUCT(('控温被PRO-S级品'!$B$2:$B$10=$B101)*('控温被PRO-S级品'!$E$1:$BE$1=DE$1)*('控温被PRO-S级品'!$E$2:$BE$10)),0)+IFERROR(SUMPRODUCT(('冬被-S级品'!$B$2:$B$10=$B101)*('冬被-S级品'!$E$1:$AW$1=DE$1)*('冬被-S级品'!$E$2:$AW$10)),0)+IFERROR(SUMPRODUCT(('白止-S级品'!$A$2:$A$26=$B101)*('白止-S级品'!$D$1:$AV$1=DE$1)*('白止-S级品'!$D$2:$AV$26)),0)+IFERROR(SUMPRODUCT(('乐容-S级品'!$A$4:$A$32=$B101)*('乐容-S级品'!$L$3:$CA$3=DE$1)*('乐容-S级品'!$L$4:$CA$32)),0)</f>
      </c>
      <c r="DF101" s="280">
        <f>IFERROR(SUMPRODUCT(('控温被PRO-S级品'!$B$2:$B$10=$B101)*('控温被PRO-S级品'!$E$1:$BE$1=DF$1)*('控温被PRO-S级品'!$E$2:$BE$10)),0)+IFERROR(SUMPRODUCT(('冬被-S级品'!$B$2:$B$10=$B101)*('冬被-S级品'!$E$1:$AW$1=DF$1)*('冬被-S级品'!$E$2:$AW$10)),0)+IFERROR(SUMPRODUCT(('白止-S级品'!$A$2:$A$26=$B101)*('白止-S级品'!$D$1:$AV$1=DF$1)*('白止-S级品'!$D$2:$AV$26)),0)+IFERROR(SUMPRODUCT(('乐容-S级品'!$A$4:$A$32=$B101)*('乐容-S级品'!$L$3:$CA$3=DF$1)*('乐容-S级品'!$L$4:$CA$32)),0)</f>
      </c>
      <c r="DG101" s="280">
        <f>IFERROR(SUMPRODUCT(('控温被PRO-S级品'!$B$2:$B$10=$B101)*('控温被PRO-S级品'!$E$1:$BE$1=DG$1)*('控温被PRO-S级品'!$E$2:$BE$10)),0)+IFERROR(SUMPRODUCT(('冬被-S级品'!$B$2:$B$10=$B101)*('冬被-S级品'!$E$1:$AW$1=DG$1)*('冬被-S级品'!$E$2:$AW$10)),0)+IFERROR(SUMPRODUCT(('白止-S级品'!$A$2:$A$26=$B101)*('白止-S级品'!$D$1:$AV$1=DG$1)*('白止-S级品'!$D$2:$AV$26)),0)+IFERROR(SUMPRODUCT(('乐容-S级品'!$A$4:$A$32=$B101)*('乐容-S级品'!$L$3:$CA$3=DG$1)*('乐容-S级品'!$L$4:$CA$32)),0)</f>
      </c>
      <c r="DH101" s="280">
        <f>IFERROR(SUMPRODUCT(('控温被PRO-S级品'!$B$2:$B$10=$B101)*('控温被PRO-S级品'!$E$1:$BE$1=DH$1)*('控温被PRO-S级品'!$E$2:$BE$10)),0)+IFERROR(SUMPRODUCT(('冬被-S级品'!$B$2:$B$10=$B101)*('冬被-S级品'!$E$1:$AW$1=DH$1)*('冬被-S级品'!$E$2:$AW$10)),0)+IFERROR(SUMPRODUCT(('白止-S级品'!$A$2:$A$26=$B101)*('白止-S级品'!$D$1:$AV$1=DH$1)*('白止-S级品'!$D$2:$AV$26)),0)+IFERROR(SUMPRODUCT(('乐容-S级品'!$A$4:$A$32=$B101)*('乐容-S级品'!$L$3:$CA$3=DH$1)*('乐容-S级品'!$L$4:$CA$32)),0)</f>
      </c>
      <c r="DI101" s="280">
        <f>IFERROR(SUMPRODUCT(('控温被PRO-S级品'!$B$2:$B$10=$B101)*('控温被PRO-S级品'!$E$1:$BE$1=DI$1)*('控温被PRO-S级品'!$E$2:$BE$10)),0)+IFERROR(SUMPRODUCT(('冬被-S级品'!$B$2:$B$10=$B101)*('冬被-S级品'!$E$1:$AW$1=DI$1)*('冬被-S级品'!$E$2:$AW$10)),0)+IFERROR(SUMPRODUCT(('白止-S级品'!$A$2:$A$26=$B101)*('白止-S级品'!$D$1:$AV$1=DI$1)*('白止-S级品'!$D$2:$AV$26)),0)+IFERROR(SUMPRODUCT(('乐容-S级品'!$A$4:$A$32=$B101)*('乐容-S级品'!$L$3:$CA$3=DI$1)*('乐容-S级品'!$L$4:$CA$32)),0)</f>
      </c>
      <c r="DJ101" s="280">
        <f>IFERROR(SUMPRODUCT(('控温被PRO-S级品'!$B$2:$B$10=$B101)*('控温被PRO-S级品'!$E$1:$BE$1=DJ$1)*('控温被PRO-S级品'!$E$2:$BE$10)),0)+IFERROR(SUMPRODUCT(('冬被-S级品'!$B$2:$B$10=$B101)*('冬被-S级品'!$E$1:$AW$1=DJ$1)*('冬被-S级品'!$E$2:$AW$10)),0)+IFERROR(SUMPRODUCT(('白止-S级品'!$A$2:$A$26=$B101)*('白止-S级品'!$D$1:$AV$1=DJ$1)*('白止-S级品'!$D$2:$AV$26)),0)+IFERROR(SUMPRODUCT(('乐容-S级品'!$A$4:$A$32=$B101)*('乐容-S级品'!$L$3:$CA$3=DJ$1)*('乐容-S级品'!$L$4:$CA$32)),0)</f>
      </c>
      <c r="DK101" s="280"/>
      <c r="DL101" s="280"/>
      <c r="DM101" s="280"/>
      <c r="DN101" s="280"/>
      <c r="DO101" s="280"/>
      <c r="DP101" s="280"/>
      <c r="DQ101" s="280"/>
      <c r="DR101" s="280"/>
      <c r="DS101" s="280"/>
      <c r="DT101" s="280"/>
      <c r="DU101" s="280"/>
      <c r="DV101" s="280"/>
      <c r="DW101" s="280">
        <f>VLOOKUP(B101,'系统编码规格'!A:C,3,FALSE)</f>
      </c>
      <c r="DX101" s="280"/>
      <c r="DY101" s="280"/>
      <c r="DZ101" s="280"/>
      <c r="EA101" s="280"/>
      <c r="EB101" s="280"/>
      <c r="EC101" s="280"/>
      <c r="ED101" s="280"/>
      <c r="EE101" s="280"/>
      <c r="EF101" s="280"/>
      <c r="EG101" s="280"/>
      <c r="EH101" s="280"/>
      <c r="EI101" s="280"/>
      <c r="EJ101" s="280"/>
      <c r="EK101" s="280"/>
      <c r="EL101" s="280"/>
      <c r="EM101" s="280"/>
      <c r="EN101" s="280"/>
      <c r="EO101" s="280"/>
      <c r="EP101" s="280"/>
      <c r="EQ101" s="280"/>
      <c r="ER101" s="280"/>
      <c r="ES101" s="280"/>
      <c r="ET101" s="280"/>
      <c r="EU101" s="280"/>
      <c r="EV101" s="280"/>
      <c r="EW101" s="280"/>
      <c r="EX101" s="280"/>
      <c r="EY101" s="280"/>
      <c r="EZ101" s="280"/>
      <c r="FA101" s="280"/>
      <c r="FB101" s="280"/>
      <c r="FC101" s="280"/>
      <c r="FD101" s="280"/>
      <c r="FE101" s="280"/>
      <c r="FF101" s="280"/>
      <c r="FG101" s="280"/>
      <c r="FH101" s="280"/>
      <c r="FI101" s="280"/>
      <c r="FJ101" s="280"/>
      <c r="FK101" s="280"/>
      <c r="FL101" s="280"/>
      <c r="FM101" s="280"/>
      <c r="FN101" s="280"/>
      <c r="FO101" s="280"/>
      <c r="FP101" s="280"/>
      <c r="FQ101" s="280"/>
      <c r="FR101" s="280"/>
      <c r="FS101" s="280"/>
      <c r="FT101" s="280"/>
      <c r="FU101" s="280"/>
      <c r="FV101" s="280"/>
      <c r="FW101" s="280"/>
      <c r="FX101" s="280"/>
      <c r="FY101" s="280"/>
      <c r="FZ101" s="280"/>
      <c r="GA101" s="280"/>
      <c r="GB101" s="280"/>
      <c r="GC101" s="280"/>
      <c r="GD101" s="280"/>
      <c r="GE101" s="280"/>
      <c r="GF101" s="280"/>
      <c r="GG101" s="280"/>
      <c r="GH101" s="280"/>
      <c r="GI101" s="280"/>
      <c r="GJ101" s="280"/>
      <c r="GK101" s="280"/>
      <c r="GL101" s="280"/>
      <c r="GM101" s="280"/>
      <c r="GN101" s="280"/>
      <c r="GO101" s="280"/>
      <c r="GP101" s="280"/>
      <c r="GQ101" s="280"/>
      <c r="GR101" s="280"/>
      <c r="GS101" s="280"/>
      <c r="GT101" s="280"/>
      <c r="GU101" s="280"/>
      <c r="GV101" s="280"/>
    </row>
    <row r="102">
      <c r="A102" s="309" t="str">
        <v>乐容</v>
      </c>
      <c r="B102" s="310" t="str">
        <v>12800026100625371</v>
      </c>
      <c r="C102" s="309" t="str">
        <v>亚朵星球 纯色全棉四件套</v>
      </c>
      <c r="D102" s="309" t="str">
        <v>薄雾灰-1.8m床-床笠款</v>
      </c>
      <c r="E102">
        <f>SUM(F102:GX102)</f>
      </c>
      <c r="F102" s="280">
        <f>IFERROR(SUMPRODUCT(('控温被PRO-S级品'!$B$2:$B$10=$B102)*('控温被PRO-S级品'!$E$1:$BE$1=F$1)*('控温被PRO-S级品'!$E$2:$BE$10)),0)+IFERROR(SUMPRODUCT(('冬被-S级品'!$B$2:$B$10=$B102)*('冬被-S级品'!$E$1:$AW$1=F$1)*('冬被-S级品'!$E$2:$AW$10)),0)+IFERROR(SUMPRODUCT(('白止-S级品'!$A$2:$A$26=$B102)*('白止-S级品'!$D$1:$AV$1=F$1)*('白止-S级品'!$D$2:$AV$26)),0)+IFERROR(SUMPRODUCT(('乐容-S级品'!$A$4:$A$32=$B102)*('乐容-S级品'!$L$3:$CA$3=F$1)*('乐容-S级品'!$L$4:$CA$32)),0)</f>
      </c>
      <c r="G102" s="280">
        <f>IFERROR(SUMPRODUCT(('控温被PRO-S级品'!$B$2:$B$10=$B102)*('控温被PRO-S级品'!$E$1:$BE$1=G$1)*('控温被PRO-S级品'!$E$2:$BE$10)),0)+IFERROR(SUMPRODUCT(('冬被-S级品'!$B$2:$B$10=$B102)*('冬被-S级品'!$E$1:$AW$1=G$1)*('冬被-S级品'!$E$2:$AW$10)),0)+IFERROR(SUMPRODUCT(('白止-S级品'!$A$2:$A$26=$B102)*('白止-S级品'!$D$1:$AV$1=G$1)*('白止-S级品'!$D$2:$AV$26)),0)+IFERROR(SUMPRODUCT(('乐容-S级品'!$A$4:$A$32=$B102)*('乐容-S级品'!$L$3:$CA$3=G$1)*('乐容-S级品'!$L$4:$CA$32)),0)</f>
      </c>
      <c r="H102" s="280">
        <f>IFERROR(SUMPRODUCT(('控温被PRO-S级品'!$B$2:$B$10=$B102)*('控温被PRO-S级品'!$E$1:$BE$1=H$1)*('控温被PRO-S级品'!$E$2:$BE$10)),0)+IFERROR(SUMPRODUCT(('冬被-S级品'!$B$2:$B$10=$B102)*('冬被-S级品'!$E$1:$AW$1=H$1)*('冬被-S级品'!$E$2:$AW$10)),0)+IFERROR(SUMPRODUCT(('白止-S级品'!$A$2:$A$26=$B102)*('白止-S级品'!$D$1:$AV$1=H$1)*('白止-S级品'!$D$2:$AV$26)),0)+IFERROR(SUMPRODUCT(('乐容-S级品'!$A$4:$A$32=$B102)*('乐容-S级品'!$L$3:$CA$3=H$1)*('乐容-S级品'!$L$4:$CA$32)),0)</f>
      </c>
      <c r="I102" s="280">
        <f>IFERROR(SUMPRODUCT(('控温被PRO-S级品'!$B$2:$B$10=$B102)*('控温被PRO-S级品'!$E$1:$BE$1=I$1)*('控温被PRO-S级品'!$E$2:$BE$10)),0)+IFERROR(SUMPRODUCT(('冬被-S级品'!$B$2:$B$10=$B102)*('冬被-S级品'!$E$1:$AW$1=I$1)*('冬被-S级品'!$E$2:$AW$10)),0)+IFERROR(SUMPRODUCT(('白止-S级品'!$A$2:$A$26=$B102)*('白止-S级品'!$D$1:$AV$1=I$1)*('白止-S级品'!$D$2:$AV$26)),0)+IFERROR(SUMPRODUCT(('乐容-S级品'!$A$4:$A$32=$B102)*('乐容-S级品'!$L$3:$CA$3=I$1)*('乐容-S级品'!$L$4:$CA$32)),0)</f>
      </c>
      <c r="J102" s="280">
        <f>IFERROR(SUMPRODUCT(('控温被PRO-S级品'!$B$2:$B$10=$B102)*('控温被PRO-S级品'!$E$1:$BE$1=J$1)*('控温被PRO-S级品'!$E$2:$BE$10)),0)+IFERROR(SUMPRODUCT(('冬被-S级品'!$B$2:$B$10=$B102)*('冬被-S级品'!$E$1:$AW$1=J$1)*('冬被-S级品'!$E$2:$AW$10)),0)+IFERROR(SUMPRODUCT(('白止-S级品'!$A$2:$A$26=$B102)*('白止-S级品'!$D$1:$AV$1=J$1)*('白止-S级品'!$D$2:$AV$26)),0)+IFERROR(SUMPRODUCT(('乐容-S级品'!$A$4:$A$32=$B102)*('乐容-S级品'!$L$3:$CA$3=J$1)*('乐容-S级品'!$L$4:$CA$32)),0)</f>
      </c>
      <c r="K102" s="280">
        <f>IFERROR(SUMPRODUCT(('控温被PRO-S级品'!$B$2:$B$10=$B102)*('控温被PRO-S级品'!$E$1:$BE$1=K$1)*('控温被PRO-S级品'!$E$2:$BE$10)),0)+IFERROR(SUMPRODUCT(('冬被-S级品'!$B$2:$B$10=$B102)*('冬被-S级品'!$E$1:$AW$1=K$1)*('冬被-S级品'!$E$2:$AW$10)),0)+IFERROR(SUMPRODUCT(('白止-S级品'!$A$2:$A$26=$B102)*('白止-S级品'!$D$1:$AV$1=K$1)*('白止-S级品'!$D$2:$AV$26)),0)+IFERROR(SUMPRODUCT(('乐容-S级品'!$A$4:$A$32=$B102)*('乐容-S级品'!$L$3:$CA$3=K$1)*('乐容-S级品'!$L$4:$CA$32)),0)</f>
      </c>
      <c r="L102" s="280">
        <f>IFERROR(SUMPRODUCT(('控温被PRO-S级品'!$B$2:$B$10=$B102)*('控温被PRO-S级品'!$E$1:$BE$1=L$1)*('控温被PRO-S级品'!$E$2:$BE$10)),0)+IFERROR(SUMPRODUCT(('冬被-S级品'!$B$2:$B$10=$B102)*('冬被-S级品'!$E$1:$AW$1=L$1)*('冬被-S级品'!$E$2:$AW$10)),0)+IFERROR(SUMPRODUCT(('白止-S级品'!$A$2:$A$26=$B102)*('白止-S级品'!$D$1:$AV$1=L$1)*('白止-S级品'!$D$2:$AV$26)),0)+IFERROR(SUMPRODUCT(('乐容-S级品'!$A$4:$A$32=$B102)*('乐容-S级品'!$L$3:$CA$3=L$1)*('乐容-S级品'!$L$4:$CA$32)),0)</f>
      </c>
      <c r="M102" s="280">
        <f>IFERROR(SUMPRODUCT(('控温被PRO-S级品'!$B$2:$B$10=$B102)*('控温被PRO-S级品'!$E$1:$BE$1=M$1)*('控温被PRO-S级品'!$E$2:$BE$10)),0)+IFERROR(SUMPRODUCT(('冬被-S级品'!$B$2:$B$10=$B102)*('冬被-S级品'!$E$1:$AW$1=M$1)*('冬被-S级品'!$E$2:$AW$10)),0)+IFERROR(SUMPRODUCT(('白止-S级品'!$A$2:$A$26=$B102)*('白止-S级品'!$D$1:$AV$1=M$1)*('白止-S级品'!$D$2:$AV$26)),0)+IFERROR(SUMPRODUCT(('乐容-S级品'!$A$4:$A$32=$B102)*('乐容-S级品'!$L$3:$CA$3=M$1)*('乐容-S级品'!$L$4:$CA$32)),0)</f>
      </c>
      <c r="N102" s="280">
        <f>IFERROR(SUMPRODUCT(('控温被PRO-S级品'!$B$2:$B$10=$B102)*('控温被PRO-S级品'!$E$1:$BE$1=N$1)*('控温被PRO-S级品'!$E$2:$BE$10)),0)+IFERROR(SUMPRODUCT(('冬被-S级品'!$B$2:$B$10=$B102)*('冬被-S级品'!$E$1:$AW$1=N$1)*('冬被-S级品'!$E$2:$AW$10)),0)+IFERROR(SUMPRODUCT(('白止-S级品'!$A$2:$A$26=$B102)*('白止-S级品'!$D$1:$AV$1=N$1)*('白止-S级品'!$D$2:$AV$26)),0)+IFERROR(SUMPRODUCT(('乐容-S级品'!$A$4:$A$32=$B102)*('乐容-S级品'!$L$3:$CA$3=N$1)*('乐容-S级品'!$L$4:$CA$32)),0)</f>
      </c>
      <c r="O102" s="280">
        <f>IFERROR(SUMPRODUCT(('控温被PRO-S级品'!$B$2:$B$10=$B102)*('控温被PRO-S级品'!$E$1:$BE$1=O$1)*('控温被PRO-S级品'!$E$2:$BE$10)),0)+IFERROR(SUMPRODUCT(('冬被-S级品'!$B$2:$B$10=$B102)*('冬被-S级品'!$E$1:$AW$1=O$1)*('冬被-S级品'!$E$2:$AW$10)),0)+IFERROR(SUMPRODUCT(('白止-S级品'!$A$2:$A$26=$B102)*('白止-S级品'!$D$1:$AV$1=O$1)*('白止-S级品'!$D$2:$AV$26)),0)+IFERROR(SUMPRODUCT(('乐容-S级品'!$A$4:$A$32=$B102)*('乐容-S级品'!$L$3:$CA$3=O$1)*('乐容-S级品'!$L$4:$CA$32)),0)</f>
      </c>
      <c r="P102" s="280">
        <f>IFERROR(SUMPRODUCT(('控温被PRO-S级品'!$B$2:$B$10=$B102)*('控温被PRO-S级品'!$E$1:$BE$1=P$1)*('控温被PRO-S级品'!$E$2:$BE$10)),0)+IFERROR(SUMPRODUCT(('冬被-S级品'!$B$2:$B$10=$B102)*('冬被-S级品'!$E$1:$AW$1=P$1)*('冬被-S级品'!$E$2:$AW$10)),0)+IFERROR(SUMPRODUCT(('白止-S级品'!$A$2:$A$26=$B102)*('白止-S级品'!$D$1:$AV$1=P$1)*('白止-S级品'!$D$2:$AV$26)),0)+IFERROR(SUMPRODUCT(('乐容-S级品'!$A$4:$A$32=$B102)*('乐容-S级品'!$L$3:$CA$3=P$1)*('乐容-S级品'!$L$4:$CA$32)),0)</f>
      </c>
      <c r="Q102" s="280">
        <f>IFERROR(SUMPRODUCT(('控温被PRO-S级品'!$B$2:$B$10=$B102)*('控温被PRO-S级品'!$E$1:$BE$1=Q$1)*('控温被PRO-S级品'!$E$2:$BE$10)),0)+IFERROR(SUMPRODUCT(('冬被-S级品'!$B$2:$B$10=$B102)*('冬被-S级品'!$E$1:$AW$1=Q$1)*('冬被-S级品'!$E$2:$AW$10)),0)+IFERROR(SUMPRODUCT(('白止-S级品'!$A$2:$A$26=$B102)*('白止-S级品'!$D$1:$AV$1=Q$1)*('白止-S级品'!$D$2:$AV$26)),0)+IFERROR(SUMPRODUCT(('乐容-S级品'!$A$4:$A$32=$B102)*('乐容-S级品'!$L$3:$CA$3=Q$1)*('乐容-S级品'!$L$4:$CA$32)),0)</f>
      </c>
      <c r="R102" s="280">
        <f>IFERROR(SUMPRODUCT(('控温被PRO-S级品'!$B$2:$B$10=$B102)*('控温被PRO-S级品'!$E$1:$BE$1=R$1)*('控温被PRO-S级品'!$E$2:$BE$10)),0)+IFERROR(SUMPRODUCT(('冬被-S级品'!$B$2:$B$10=$B102)*('冬被-S级品'!$E$1:$AW$1=R$1)*('冬被-S级品'!$E$2:$AW$10)),0)+IFERROR(SUMPRODUCT(('白止-S级品'!$A$2:$A$26=$B102)*('白止-S级品'!$D$1:$AV$1=R$1)*('白止-S级品'!$D$2:$AV$26)),0)+IFERROR(SUMPRODUCT(('乐容-S级品'!$A$4:$A$32=$B102)*('乐容-S级品'!$L$3:$CA$3=R$1)*('乐容-S级品'!$L$4:$CA$32)),0)</f>
      </c>
      <c r="S102" s="280">
        <f>IFERROR(SUMPRODUCT(('控温被PRO-S级品'!$B$2:$B$10=$B102)*('控温被PRO-S级品'!$E$1:$BE$1=S$1)*('控温被PRO-S级品'!$E$2:$BE$10)),0)+IFERROR(SUMPRODUCT(('冬被-S级品'!$B$2:$B$10=$B102)*('冬被-S级品'!$E$1:$AW$1=S$1)*('冬被-S级品'!$E$2:$AW$10)),0)+IFERROR(SUMPRODUCT(('白止-S级品'!$A$2:$A$26=$B102)*('白止-S级品'!$D$1:$AV$1=S$1)*('白止-S级品'!$D$2:$AV$26)),0)+IFERROR(SUMPRODUCT(('乐容-S级品'!$A$4:$A$32=$B102)*('乐容-S级品'!$L$3:$CA$3=S$1)*('乐容-S级品'!$L$4:$CA$32)),0)</f>
      </c>
      <c r="T102" s="280">
        <f>IFERROR(SUMPRODUCT(('控温被PRO-S级品'!$B$2:$B$10=$B102)*('控温被PRO-S级品'!$E$1:$BE$1=T$1)*('控温被PRO-S级品'!$E$2:$BE$10)),0)+IFERROR(SUMPRODUCT(('冬被-S级品'!$B$2:$B$10=$B102)*('冬被-S级品'!$E$1:$AW$1=T$1)*('冬被-S级品'!$E$2:$AW$10)),0)+IFERROR(SUMPRODUCT(('白止-S级品'!$A$2:$A$26=$B102)*('白止-S级品'!$D$1:$AV$1=T$1)*('白止-S级品'!$D$2:$AV$26)),0)+IFERROR(SUMPRODUCT(('乐容-S级品'!$A$4:$A$32=$B102)*('乐容-S级品'!$L$3:$CA$3=T$1)*('乐容-S级品'!$L$4:$CA$32)),0)</f>
      </c>
      <c r="U102" s="280">
        <f>IFERROR(SUMPRODUCT(('控温被PRO-S级品'!$B$2:$B$10=$B102)*('控温被PRO-S级品'!$E$1:$BE$1=U$1)*('控温被PRO-S级品'!$E$2:$BE$10)),0)+IFERROR(SUMPRODUCT(('冬被-S级品'!$B$2:$B$10=$B102)*('冬被-S级品'!$E$1:$AW$1=U$1)*('冬被-S级品'!$E$2:$AW$10)),0)+IFERROR(SUMPRODUCT(('白止-S级品'!$A$2:$A$26=$B102)*('白止-S级品'!$D$1:$AV$1=U$1)*('白止-S级品'!$D$2:$AV$26)),0)+IFERROR(SUMPRODUCT(('乐容-S级品'!$A$4:$A$32=$B102)*('乐容-S级品'!$L$3:$CA$3=U$1)*('乐容-S级品'!$L$4:$CA$32)),0)</f>
      </c>
      <c r="V102" s="280">
        <f>IFERROR(SUMPRODUCT(('控温被PRO-S级品'!$B$2:$B$10=$B102)*('控温被PRO-S级品'!$E$1:$BE$1=V$1)*('控温被PRO-S级品'!$E$2:$BE$10)),0)+IFERROR(SUMPRODUCT(('冬被-S级品'!$B$2:$B$10=$B102)*('冬被-S级品'!$E$1:$AW$1=V$1)*('冬被-S级品'!$E$2:$AW$10)),0)+IFERROR(SUMPRODUCT(('白止-S级品'!$A$2:$A$26=$B102)*('白止-S级品'!$D$1:$AV$1=V$1)*('白止-S级品'!$D$2:$AV$26)),0)+IFERROR(SUMPRODUCT(('乐容-S级品'!$A$4:$A$32=$B102)*('乐容-S级品'!$L$3:$CA$3=V$1)*('乐容-S级品'!$L$4:$CA$32)),0)</f>
      </c>
      <c r="W102" s="280">
        <f>IFERROR(SUMPRODUCT(('控温被PRO-S级品'!$B$2:$B$10=$B102)*('控温被PRO-S级品'!$E$1:$BE$1=W$1)*('控温被PRO-S级品'!$E$2:$BE$10)),0)+IFERROR(SUMPRODUCT(('冬被-S级品'!$B$2:$B$10=$B102)*('冬被-S级品'!$E$1:$AW$1=W$1)*('冬被-S级品'!$E$2:$AW$10)),0)+IFERROR(SUMPRODUCT(('白止-S级品'!$A$2:$A$26=$B102)*('白止-S级品'!$D$1:$AV$1=W$1)*('白止-S级品'!$D$2:$AV$26)),0)+IFERROR(SUMPRODUCT(('乐容-S级品'!$A$4:$A$32=$B102)*('乐容-S级品'!$L$3:$CA$3=W$1)*('乐容-S级品'!$L$4:$CA$32)),0)</f>
      </c>
      <c r="X102" s="280">
        <f>IFERROR(SUMPRODUCT(('控温被PRO-S级品'!$B$2:$B$10=$B102)*('控温被PRO-S级品'!$E$1:$BE$1=X$1)*('控温被PRO-S级品'!$E$2:$BE$10)),0)+IFERROR(SUMPRODUCT(('冬被-S级品'!$B$2:$B$10=$B102)*('冬被-S级品'!$E$1:$AW$1=X$1)*('冬被-S级品'!$E$2:$AW$10)),0)+IFERROR(SUMPRODUCT(('白止-S级品'!$A$2:$A$26=$B102)*('白止-S级品'!$D$1:$AV$1=X$1)*('白止-S级品'!$D$2:$AV$26)),0)+IFERROR(SUMPRODUCT(('乐容-S级品'!$A$4:$A$32=$B102)*('乐容-S级品'!$L$3:$CA$3=X$1)*('乐容-S级品'!$L$4:$CA$32)),0)</f>
      </c>
      <c r="Y102" s="280">
        <f>IFERROR(SUMPRODUCT(('控温被PRO-S级品'!$B$2:$B$10=$B102)*('控温被PRO-S级品'!$E$1:$BE$1=Y$1)*('控温被PRO-S级品'!$E$2:$BE$10)),0)+IFERROR(SUMPRODUCT(('冬被-S级品'!$B$2:$B$10=$B102)*('冬被-S级品'!$E$1:$AW$1=Y$1)*('冬被-S级品'!$E$2:$AW$10)),0)+IFERROR(SUMPRODUCT(('白止-S级品'!$A$2:$A$26=$B102)*('白止-S级品'!$D$1:$AV$1=Y$1)*('白止-S级品'!$D$2:$AV$26)),0)+IFERROR(SUMPRODUCT(('乐容-S级品'!$A$4:$A$32=$B102)*('乐容-S级品'!$L$3:$CA$3=Y$1)*('乐容-S级品'!$L$4:$CA$32)),0)</f>
      </c>
      <c r="Z102" s="280">
        <f>IFERROR(SUMPRODUCT(('控温被PRO-S级品'!$B$2:$B$10=$B102)*('控温被PRO-S级品'!$E$1:$BE$1=Z$1)*('控温被PRO-S级品'!$E$2:$BE$10)),0)+IFERROR(SUMPRODUCT(('冬被-S级品'!$B$2:$B$10=$B102)*('冬被-S级品'!$E$1:$AW$1=Z$1)*('冬被-S级品'!$E$2:$AW$10)),0)+IFERROR(SUMPRODUCT(('白止-S级品'!$A$2:$A$26=$B102)*('白止-S级品'!$D$1:$AV$1=Z$1)*('白止-S级品'!$D$2:$AV$26)),0)+IFERROR(SUMPRODUCT(('乐容-S级品'!$A$4:$A$32=$B102)*('乐容-S级品'!$L$3:$CA$3=Z$1)*('乐容-S级品'!$L$4:$CA$32)),0)</f>
      </c>
      <c r="AA102" s="280">
        <f>IFERROR(SUMPRODUCT(('控温被PRO-S级品'!$B$2:$B$10=$B102)*('控温被PRO-S级品'!$E$1:$BE$1=AA$1)*('控温被PRO-S级品'!$E$2:$BE$10)),0)+IFERROR(SUMPRODUCT(('冬被-S级品'!$B$2:$B$10=$B102)*('冬被-S级品'!$E$1:$AW$1=AA$1)*('冬被-S级品'!$E$2:$AW$10)),0)+IFERROR(SUMPRODUCT(('白止-S级品'!$A$2:$A$26=$B102)*('白止-S级品'!$D$1:$AV$1=AA$1)*('白止-S级品'!$D$2:$AV$26)),0)+IFERROR(SUMPRODUCT(('乐容-S级品'!$A$4:$A$32=$B102)*('乐容-S级品'!$L$3:$CA$3=AA$1)*('乐容-S级品'!$L$4:$CA$32)),0)</f>
      </c>
      <c r="AB102" s="280">
        <f>IFERROR(SUMPRODUCT(('控温被PRO-S级品'!$B$2:$B$10=$B102)*('控温被PRO-S级品'!$E$1:$BE$1=AB$1)*('控温被PRO-S级品'!$E$2:$BE$10)),0)+IFERROR(SUMPRODUCT(('冬被-S级品'!$B$2:$B$10=$B102)*('冬被-S级品'!$E$1:$AW$1=AB$1)*('冬被-S级品'!$E$2:$AW$10)),0)+IFERROR(SUMPRODUCT(('白止-S级品'!$A$2:$A$26=$B102)*('白止-S级品'!$D$1:$AV$1=AB$1)*('白止-S级品'!$D$2:$AV$26)),0)+IFERROR(SUMPRODUCT(('乐容-S级品'!$A$4:$A$32=$B102)*('乐容-S级品'!$L$3:$CA$3=AB$1)*('乐容-S级品'!$L$4:$CA$32)),0)</f>
      </c>
      <c r="AC102" s="280">
        <f>IFERROR(SUMPRODUCT(('控温被PRO-S级品'!$B$2:$B$10=$B102)*('控温被PRO-S级品'!$E$1:$BE$1=AC$1)*('控温被PRO-S级品'!$E$2:$BE$10)),0)+IFERROR(SUMPRODUCT(('冬被-S级品'!$B$2:$B$10=$B102)*('冬被-S级品'!$E$1:$AW$1=AC$1)*('冬被-S级品'!$E$2:$AW$10)),0)+IFERROR(SUMPRODUCT(('白止-S级品'!$A$2:$A$26=$B102)*('白止-S级品'!$D$1:$AV$1=AC$1)*('白止-S级品'!$D$2:$AV$26)),0)+IFERROR(SUMPRODUCT(('乐容-S级品'!$A$4:$A$32=$B102)*('乐容-S级品'!$L$3:$CA$3=AC$1)*('乐容-S级品'!$L$4:$CA$32)),0)</f>
      </c>
      <c r="AD102" s="280">
        <f>IFERROR(SUMPRODUCT(('控温被PRO-S级品'!$B$2:$B$10=$B102)*('控温被PRO-S级品'!$E$1:$BE$1=AD$1)*('控温被PRO-S级品'!$E$2:$BE$10)),0)+IFERROR(SUMPRODUCT(('冬被-S级品'!$B$2:$B$10=$B102)*('冬被-S级品'!$E$1:$AW$1=AD$1)*('冬被-S级品'!$E$2:$AW$10)),0)+IFERROR(SUMPRODUCT(('白止-S级品'!$A$2:$A$26=$B102)*('白止-S级品'!$D$1:$AV$1=AD$1)*('白止-S级品'!$D$2:$AV$26)),0)+IFERROR(SUMPRODUCT(('乐容-S级品'!$A$4:$A$32=$B102)*('乐容-S级品'!$L$3:$CA$3=AD$1)*('乐容-S级品'!$L$4:$CA$32)),0)</f>
      </c>
      <c r="AE102" s="280">
        <f>IFERROR(SUMPRODUCT(('控温被PRO-S级品'!$B$2:$B$10=$B102)*('控温被PRO-S级品'!$E$1:$BE$1=AE$1)*('控温被PRO-S级品'!$E$2:$BE$10)),0)+IFERROR(SUMPRODUCT(('冬被-S级品'!$B$2:$B$10=$B102)*('冬被-S级品'!$E$1:$AW$1=AE$1)*('冬被-S级品'!$E$2:$AW$10)),0)+IFERROR(SUMPRODUCT(('白止-S级品'!$A$2:$A$26=$B102)*('白止-S级品'!$D$1:$AV$1=AE$1)*('白止-S级品'!$D$2:$AV$26)),0)+IFERROR(SUMPRODUCT(('乐容-S级品'!$A$4:$A$32=$B102)*('乐容-S级品'!$L$3:$CA$3=AE$1)*('乐容-S级品'!$L$4:$CA$32)),0)</f>
      </c>
      <c r="AF102" s="280">
        <f>IFERROR(SUMPRODUCT(('控温被PRO-S级品'!$B$2:$B$10=$B102)*('控温被PRO-S级品'!$E$1:$BE$1=AF$1)*('控温被PRO-S级品'!$E$2:$BE$10)),0)+IFERROR(SUMPRODUCT(('冬被-S级品'!$B$2:$B$10=$B102)*('冬被-S级品'!$E$1:$AW$1=AF$1)*('冬被-S级品'!$E$2:$AW$10)),0)+IFERROR(SUMPRODUCT(('白止-S级品'!$A$2:$A$26=$B102)*('白止-S级品'!$D$1:$AV$1=AF$1)*('白止-S级品'!$D$2:$AV$26)),0)+IFERROR(SUMPRODUCT(('乐容-S级品'!$A$4:$A$32=$B102)*('乐容-S级品'!$L$3:$CA$3=AF$1)*('乐容-S级品'!$L$4:$CA$32)),0)</f>
      </c>
      <c r="AG102" s="280">
        <f>IFERROR(SUMPRODUCT(('控温被PRO-S级品'!$B$2:$B$10=$B102)*('控温被PRO-S级品'!$E$1:$BE$1=AG$1)*('控温被PRO-S级品'!$E$2:$BE$10)),0)+IFERROR(SUMPRODUCT(('冬被-S级品'!$B$2:$B$10=$B102)*('冬被-S级品'!$E$1:$AW$1=AG$1)*('冬被-S级品'!$E$2:$AW$10)),0)+IFERROR(SUMPRODUCT(('白止-S级品'!$A$2:$A$26=$B102)*('白止-S级品'!$D$1:$AV$1=AG$1)*('白止-S级品'!$D$2:$AV$26)),0)+IFERROR(SUMPRODUCT(('乐容-S级品'!$A$4:$A$32=$B102)*('乐容-S级品'!$L$3:$CA$3=AG$1)*('乐容-S级品'!$L$4:$CA$32)),0)</f>
      </c>
      <c r="AH102" s="280">
        <f>IFERROR(SUMPRODUCT(('控温被PRO-S级品'!$B$2:$B$10=$B102)*('控温被PRO-S级品'!$E$1:$BE$1=AH$1)*('控温被PRO-S级品'!$E$2:$BE$10)),0)+IFERROR(SUMPRODUCT(('冬被-S级品'!$B$2:$B$10=$B102)*('冬被-S级品'!$E$1:$AW$1=AH$1)*('冬被-S级品'!$E$2:$AW$10)),0)+IFERROR(SUMPRODUCT(('白止-S级品'!$A$2:$A$26=$B102)*('白止-S级品'!$D$1:$AV$1=AH$1)*('白止-S级品'!$D$2:$AV$26)),0)+IFERROR(SUMPRODUCT(('乐容-S级品'!$A$4:$A$32=$B102)*('乐容-S级品'!$L$3:$CA$3=AH$1)*('乐容-S级品'!$L$4:$CA$32)),0)</f>
      </c>
      <c r="AI102" s="280">
        <f>IFERROR(SUMPRODUCT(('控温被PRO-S级品'!$B$2:$B$10=$B102)*('控温被PRO-S级品'!$E$1:$BE$1=AI$1)*('控温被PRO-S级品'!$E$2:$BE$10)),0)+IFERROR(SUMPRODUCT(('冬被-S级品'!$B$2:$B$10=$B102)*('冬被-S级品'!$E$1:$AW$1=AI$1)*('冬被-S级品'!$E$2:$AW$10)),0)+IFERROR(SUMPRODUCT(('白止-S级品'!$A$2:$A$26=$B102)*('白止-S级品'!$D$1:$AV$1=AI$1)*('白止-S级品'!$D$2:$AV$26)),0)+IFERROR(SUMPRODUCT(('乐容-S级品'!$A$4:$A$32=$B102)*('乐容-S级品'!$L$3:$CA$3=AI$1)*('乐容-S级品'!$L$4:$CA$32)),0)</f>
      </c>
      <c r="AJ102" s="280">
        <f>IFERROR(SUMPRODUCT(('控温被PRO-S级品'!$B$2:$B$10=$B102)*('控温被PRO-S级品'!$E$1:$BE$1=AJ$1)*('控温被PRO-S级品'!$E$2:$BE$10)),0)+IFERROR(SUMPRODUCT(('冬被-S级品'!$B$2:$B$10=$B102)*('冬被-S级品'!$E$1:$AW$1=AJ$1)*('冬被-S级品'!$E$2:$AW$10)),0)+IFERROR(SUMPRODUCT(('白止-S级品'!$A$2:$A$26=$B102)*('白止-S级品'!$D$1:$AV$1=AJ$1)*('白止-S级品'!$D$2:$AV$26)),0)+IFERROR(SUMPRODUCT(('乐容-S级品'!$A$4:$A$32=$B102)*('乐容-S级品'!$L$3:$CA$3=AJ$1)*('乐容-S级品'!$L$4:$CA$32)),0)</f>
      </c>
      <c r="AK102" s="280">
        <f>IFERROR(SUMPRODUCT(('控温被PRO-S级品'!$B$2:$B$10=$B102)*('控温被PRO-S级品'!$E$1:$BE$1=AK$1)*('控温被PRO-S级品'!$E$2:$BE$10)),0)+IFERROR(SUMPRODUCT(('冬被-S级品'!$B$2:$B$10=$B102)*('冬被-S级品'!$E$1:$AW$1=AK$1)*('冬被-S级品'!$E$2:$AW$10)),0)+IFERROR(SUMPRODUCT(('白止-S级品'!$A$2:$A$26=$B102)*('白止-S级品'!$D$1:$AV$1=AK$1)*('白止-S级品'!$D$2:$AV$26)),0)+IFERROR(SUMPRODUCT(('乐容-S级品'!$A$4:$A$32=$B102)*('乐容-S级品'!$L$3:$CA$3=AK$1)*('乐容-S级品'!$L$4:$CA$32)),0)</f>
      </c>
      <c r="AL102" s="280">
        <f>IFERROR(SUMPRODUCT(('控温被PRO-S级品'!$B$2:$B$10=$B102)*('控温被PRO-S级品'!$E$1:$BE$1=AL$1)*('控温被PRO-S级品'!$E$2:$BE$10)),0)+IFERROR(SUMPRODUCT(('冬被-S级品'!$B$2:$B$10=$B102)*('冬被-S级品'!$E$1:$AW$1=AL$1)*('冬被-S级品'!$E$2:$AW$10)),0)+IFERROR(SUMPRODUCT(('白止-S级品'!$A$2:$A$26=$B102)*('白止-S级品'!$D$1:$AV$1=AL$1)*('白止-S级品'!$D$2:$AV$26)),0)+IFERROR(SUMPRODUCT(('乐容-S级品'!$A$4:$A$32=$B102)*('乐容-S级品'!$L$3:$CA$3=AL$1)*('乐容-S级品'!$L$4:$CA$32)),0)</f>
      </c>
      <c r="AM102" s="280">
        <f>IFERROR(SUMPRODUCT(('控温被PRO-S级品'!$B$2:$B$10=$B102)*('控温被PRO-S级品'!$E$1:$BE$1=AM$1)*('控温被PRO-S级品'!$E$2:$BE$10)),0)+IFERROR(SUMPRODUCT(('冬被-S级品'!$B$2:$B$10=$B102)*('冬被-S级品'!$E$1:$AW$1=AM$1)*('冬被-S级品'!$E$2:$AW$10)),0)+IFERROR(SUMPRODUCT(('白止-S级品'!$A$2:$A$26=$B102)*('白止-S级品'!$D$1:$AV$1=AM$1)*('白止-S级品'!$D$2:$AV$26)),0)+IFERROR(SUMPRODUCT(('乐容-S级品'!$A$4:$A$32=$B102)*('乐容-S级品'!$L$3:$CA$3=AM$1)*('乐容-S级品'!$L$4:$CA$32)),0)</f>
      </c>
      <c r="AN102" s="280">
        <f>IFERROR(SUMPRODUCT(('控温被PRO-S级品'!$B$2:$B$10=$B102)*('控温被PRO-S级品'!$E$1:$BE$1=AN$1)*('控温被PRO-S级品'!$E$2:$BE$10)),0)+IFERROR(SUMPRODUCT(('冬被-S级品'!$B$2:$B$10=$B102)*('冬被-S级品'!$E$1:$AW$1=AN$1)*('冬被-S级品'!$E$2:$AW$10)),0)+IFERROR(SUMPRODUCT(('白止-S级品'!$A$2:$A$26=$B102)*('白止-S级品'!$D$1:$AV$1=AN$1)*('白止-S级品'!$D$2:$AV$26)),0)+IFERROR(SUMPRODUCT(('乐容-S级品'!$A$4:$A$32=$B102)*('乐容-S级品'!$L$3:$CA$3=AN$1)*('乐容-S级品'!$L$4:$CA$32)),0)</f>
      </c>
      <c r="AO102" s="280">
        <f>IFERROR(SUMPRODUCT(('控温被PRO-S级品'!$B$2:$B$10=$B102)*('控温被PRO-S级品'!$E$1:$BE$1=AO$1)*('控温被PRO-S级品'!$E$2:$BE$10)),0)+IFERROR(SUMPRODUCT(('冬被-S级品'!$B$2:$B$10=$B102)*('冬被-S级品'!$E$1:$AW$1=AO$1)*('冬被-S级品'!$E$2:$AW$10)),0)+IFERROR(SUMPRODUCT(('白止-S级品'!$A$2:$A$26=$B102)*('白止-S级品'!$D$1:$AV$1=AO$1)*('白止-S级品'!$D$2:$AV$26)),0)+IFERROR(SUMPRODUCT(('乐容-S级品'!$A$4:$A$32=$B102)*('乐容-S级品'!$L$3:$CA$3=AO$1)*('乐容-S级品'!$L$4:$CA$32)),0)</f>
      </c>
      <c r="AP102" s="280">
        <f>IFERROR(SUMPRODUCT(('控温被PRO-S级品'!$B$2:$B$10=$B102)*('控温被PRO-S级品'!$E$1:$BE$1=AP$1)*('控温被PRO-S级品'!$E$2:$BE$10)),0)+IFERROR(SUMPRODUCT(('冬被-S级品'!$B$2:$B$10=$B102)*('冬被-S级品'!$E$1:$AW$1=AP$1)*('冬被-S级品'!$E$2:$AW$10)),0)+IFERROR(SUMPRODUCT(('白止-S级品'!$A$2:$A$26=$B102)*('白止-S级品'!$D$1:$AV$1=AP$1)*('白止-S级品'!$D$2:$AV$26)),0)+IFERROR(SUMPRODUCT(('乐容-S级品'!$A$4:$A$32=$B102)*('乐容-S级品'!$L$3:$CA$3=AP$1)*('乐容-S级品'!$L$4:$CA$32)),0)</f>
      </c>
      <c r="AQ102" s="280">
        <f>IFERROR(SUMPRODUCT(('控温被PRO-S级品'!$B$2:$B$10=$B102)*('控温被PRO-S级品'!$E$1:$BE$1=AQ$1)*('控温被PRO-S级品'!$E$2:$BE$10)),0)+IFERROR(SUMPRODUCT(('冬被-S级品'!$B$2:$B$10=$B102)*('冬被-S级品'!$E$1:$AW$1=AQ$1)*('冬被-S级品'!$E$2:$AW$10)),0)+IFERROR(SUMPRODUCT(('白止-S级品'!$A$2:$A$26=$B102)*('白止-S级品'!$D$1:$AV$1=AQ$1)*('白止-S级品'!$D$2:$AV$26)),0)+IFERROR(SUMPRODUCT(('乐容-S级品'!$A$4:$A$32=$B102)*('乐容-S级品'!$L$3:$CA$3=AQ$1)*('乐容-S级品'!$L$4:$CA$32)),0)</f>
      </c>
      <c r="AR102" s="280">
        <f>IFERROR(SUMPRODUCT(('控温被PRO-S级品'!$B$2:$B$10=$B102)*('控温被PRO-S级品'!$E$1:$BE$1=AR$1)*('控温被PRO-S级品'!$E$2:$BE$10)),0)+IFERROR(SUMPRODUCT(('冬被-S级品'!$B$2:$B$10=$B102)*('冬被-S级品'!$E$1:$AW$1=AR$1)*('冬被-S级品'!$E$2:$AW$10)),0)+IFERROR(SUMPRODUCT(('白止-S级品'!$A$2:$A$26=$B102)*('白止-S级品'!$D$1:$AV$1=AR$1)*('白止-S级品'!$D$2:$AV$26)),0)+IFERROR(SUMPRODUCT(('乐容-S级品'!$A$4:$A$32=$B102)*('乐容-S级品'!$L$3:$CA$3=AR$1)*('乐容-S级品'!$L$4:$CA$32)),0)</f>
      </c>
      <c r="AS102" s="280">
        <f>IFERROR(SUMPRODUCT(('控温被PRO-S级品'!$B$2:$B$10=$B102)*('控温被PRO-S级品'!$E$1:$BE$1=AS$1)*('控温被PRO-S级品'!$E$2:$BE$10)),0)+IFERROR(SUMPRODUCT(('冬被-S级品'!$B$2:$B$10=$B102)*('冬被-S级品'!$E$1:$AW$1=AS$1)*('冬被-S级品'!$E$2:$AW$10)),0)+IFERROR(SUMPRODUCT(('白止-S级品'!$A$2:$A$26=$B102)*('白止-S级品'!$D$1:$AV$1=AS$1)*('白止-S级品'!$D$2:$AV$26)),0)+IFERROR(SUMPRODUCT(('乐容-S级品'!$A$4:$A$32=$B102)*('乐容-S级品'!$L$3:$CA$3=AS$1)*('乐容-S级品'!$L$4:$CA$32)),0)</f>
      </c>
      <c r="AT102" s="280">
        <f>IFERROR(SUMPRODUCT(('控温被PRO-S级品'!$B$2:$B$10=$B102)*('控温被PRO-S级品'!$E$1:$BE$1=AT$1)*('控温被PRO-S级品'!$E$2:$BE$10)),0)+IFERROR(SUMPRODUCT(('冬被-S级品'!$B$2:$B$10=$B102)*('冬被-S级品'!$E$1:$AW$1=AT$1)*('冬被-S级品'!$E$2:$AW$10)),0)+IFERROR(SUMPRODUCT(('白止-S级品'!$A$2:$A$26=$B102)*('白止-S级品'!$D$1:$AV$1=AT$1)*('白止-S级品'!$D$2:$AV$26)),0)+IFERROR(SUMPRODUCT(('乐容-S级品'!$A$4:$A$32=$B102)*('乐容-S级品'!$L$3:$CA$3=AT$1)*('乐容-S级品'!$L$4:$CA$32)),0)</f>
      </c>
      <c r="AU102" s="280">
        <f>IFERROR(SUMPRODUCT(('控温被PRO-S级品'!$B$2:$B$10=$B102)*('控温被PRO-S级品'!$E$1:$BE$1=AU$1)*('控温被PRO-S级品'!$E$2:$BE$10)),0)+IFERROR(SUMPRODUCT(('冬被-S级品'!$B$2:$B$10=$B102)*('冬被-S级品'!$E$1:$AW$1=AU$1)*('冬被-S级品'!$E$2:$AW$10)),0)+IFERROR(SUMPRODUCT(('白止-S级品'!$A$2:$A$26=$B102)*('白止-S级品'!$D$1:$AV$1=AU$1)*('白止-S级品'!$D$2:$AV$26)),0)+IFERROR(SUMPRODUCT(('乐容-S级品'!$A$4:$A$32=$B102)*('乐容-S级品'!$L$3:$CA$3=AU$1)*('乐容-S级品'!$L$4:$CA$32)),0)</f>
      </c>
      <c r="AV102" s="280">
        <f>IFERROR(SUMPRODUCT(('控温被PRO-S级品'!$B$2:$B$10=$B102)*('控温被PRO-S级品'!$E$1:$BE$1=AV$1)*('控温被PRO-S级品'!$E$2:$BE$10)),0)+IFERROR(SUMPRODUCT(('冬被-S级品'!$B$2:$B$10=$B102)*('冬被-S级品'!$E$1:$AW$1=AV$1)*('冬被-S级品'!$E$2:$AW$10)),0)+IFERROR(SUMPRODUCT(('白止-S级品'!$A$2:$A$26=$B102)*('白止-S级品'!$D$1:$AV$1=AV$1)*('白止-S级品'!$D$2:$AV$26)),0)+IFERROR(SUMPRODUCT(('乐容-S级品'!$A$4:$A$32=$B102)*('乐容-S级品'!$L$3:$CA$3=AV$1)*('乐容-S级品'!$L$4:$CA$32)),0)</f>
      </c>
      <c r="AW102" s="280">
        <f>IFERROR(SUMPRODUCT(('控温被PRO-S级品'!$B$2:$B$10=$B102)*('控温被PRO-S级品'!$E$1:$BE$1=AW$1)*('控温被PRO-S级品'!$E$2:$BE$10)),0)+IFERROR(SUMPRODUCT(('冬被-S级品'!$B$2:$B$10=$B102)*('冬被-S级品'!$E$1:$AW$1=AW$1)*('冬被-S级品'!$E$2:$AW$10)),0)+IFERROR(SUMPRODUCT(('白止-S级品'!$A$2:$A$26=$B102)*('白止-S级品'!$D$1:$AV$1=AW$1)*('白止-S级品'!$D$2:$AV$26)),0)+IFERROR(SUMPRODUCT(('乐容-S级品'!$A$4:$A$32=$B102)*('乐容-S级品'!$L$3:$CA$3=AW$1)*('乐容-S级品'!$L$4:$CA$32)),0)</f>
      </c>
      <c r="AX102" s="280">
        <f>IFERROR(SUMPRODUCT(('控温被PRO-S级品'!$B$2:$B$10=$B102)*('控温被PRO-S级品'!$E$1:$BE$1=AX$1)*('控温被PRO-S级品'!$E$2:$BE$10)),0)+IFERROR(SUMPRODUCT(('冬被-S级品'!$B$2:$B$10=$B102)*('冬被-S级品'!$E$1:$AW$1=AX$1)*('冬被-S级品'!$E$2:$AW$10)),0)+IFERROR(SUMPRODUCT(('白止-S级品'!$A$2:$A$26=$B102)*('白止-S级品'!$D$1:$AV$1=AX$1)*('白止-S级品'!$D$2:$AV$26)),0)+IFERROR(SUMPRODUCT(('乐容-S级品'!$A$4:$A$32=$B102)*('乐容-S级品'!$L$3:$CA$3=AX$1)*('乐容-S级品'!$L$4:$CA$32)),0)</f>
      </c>
      <c r="AY102" s="280">
        <f>IFERROR(SUMPRODUCT(('控温被PRO-S级品'!$B$2:$B$10=$B102)*('控温被PRO-S级品'!$E$1:$BE$1=AY$1)*('控温被PRO-S级品'!$E$2:$BE$10)),0)+IFERROR(SUMPRODUCT(('冬被-S级品'!$B$2:$B$10=$B102)*('冬被-S级品'!$E$1:$AW$1=AY$1)*('冬被-S级品'!$E$2:$AW$10)),0)+IFERROR(SUMPRODUCT(('白止-S级品'!$A$2:$A$26=$B102)*('白止-S级品'!$D$1:$AV$1=AY$1)*('白止-S级品'!$D$2:$AV$26)),0)+IFERROR(SUMPRODUCT(('乐容-S级品'!$A$4:$A$32=$B102)*('乐容-S级品'!$L$3:$CA$3=AY$1)*('乐容-S级品'!$L$4:$CA$32)),0)</f>
      </c>
      <c r="AZ102" s="280">
        <f>IFERROR(SUMPRODUCT(('控温被PRO-S级品'!$B$2:$B$10=$B102)*('控温被PRO-S级品'!$E$1:$BE$1=AZ$1)*('控温被PRO-S级品'!$E$2:$BE$10)),0)+IFERROR(SUMPRODUCT(('冬被-S级品'!$B$2:$B$10=$B102)*('冬被-S级品'!$E$1:$AW$1=AZ$1)*('冬被-S级品'!$E$2:$AW$10)),0)+IFERROR(SUMPRODUCT(('白止-S级品'!$A$2:$A$26=$B102)*('白止-S级品'!$D$1:$AV$1=AZ$1)*('白止-S级品'!$D$2:$AV$26)),0)+IFERROR(SUMPRODUCT(('乐容-S级品'!$A$4:$A$32=$B102)*('乐容-S级品'!$L$3:$CA$3=AZ$1)*('乐容-S级品'!$L$4:$CA$32)),0)</f>
      </c>
      <c r="BA102" s="280">
        <f>IFERROR(SUMPRODUCT(('控温被PRO-S级品'!$B$2:$B$10=$B102)*('控温被PRO-S级品'!$E$1:$BE$1=BA$1)*('控温被PRO-S级品'!$E$2:$BE$10)),0)+IFERROR(SUMPRODUCT(('冬被-S级品'!$B$2:$B$10=$B102)*('冬被-S级品'!$E$1:$AW$1=BA$1)*('冬被-S级品'!$E$2:$AW$10)),0)+IFERROR(SUMPRODUCT(('白止-S级品'!$A$2:$A$26=$B102)*('白止-S级品'!$D$1:$AV$1=BA$1)*('白止-S级品'!$D$2:$AV$26)),0)+IFERROR(SUMPRODUCT(('乐容-S级品'!$A$4:$A$32=$B102)*('乐容-S级品'!$L$3:$CA$3=BA$1)*('乐容-S级品'!$L$4:$CA$32)),0)</f>
      </c>
      <c r="BB102" s="280">
        <f>IFERROR(SUMPRODUCT(('控温被PRO-S级品'!$B$2:$B$10=$B102)*('控温被PRO-S级品'!$E$1:$BE$1=BB$1)*('控温被PRO-S级品'!$E$2:$BE$10)),0)+IFERROR(SUMPRODUCT(('冬被-S级品'!$B$2:$B$10=$B102)*('冬被-S级品'!$E$1:$AW$1=BB$1)*('冬被-S级品'!$E$2:$AW$10)),0)+IFERROR(SUMPRODUCT(('白止-S级品'!$A$2:$A$26=$B102)*('白止-S级品'!$D$1:$AV$1=BB$1)*('白止-S级品'!$D$2:$AV$26)),0)+IFERROR(SUMPRODUCT(('乐容-S级品'!$A$4:$A$32=$B102)*('乐容-S级品'!$L$3:$CA$3=BB$1)*('乐容-S级品'!$L$4:$CA$32)),0)</f>
      </c>
      <c r="BC102" s="280">
        <f>IFERROR(SUMPRODUCT(('控温被PRO-S级品'!$B$2:$B$10=$B102)*('控温被PRO-S级品'!$E$1:$BE$1=BC$1)*('控温被PRO-S级品'!$E$2:$BE$10)),0)+IFERROR(SUMPRODUCT(('冬被-S级品'!$B$2:$B$10=$B102)*('冬被-S级品'!$E$1:$AW$1=BC$1)*('冬被-S级品'!$E$2:$AW$10)),0)+IFERROR(SUMPRODUCT(('白止-S级品'!$A$2:$A$26=$B102)*('白止-S级品'!$D$1:$AV$1=BC$1)*('白止-S级品'!$D$2:$AV$26)),0)+IFERROR(SUMPRODUCT(('乐容-S级品'!$A$4:$A$32=$B102)*('乐容-S级品'!$L$3:$CA$3=BC$1)*('乐容-S级品'!$L$4:$CA$32)),0)</f>
      </c>
      <c r="BD102" s="280">
        <f>IFERROR(SUMPRODUCT(('控温被PRO-S级品'!$B$2:$B$10=$B102)*('控温被PRO-S级品'!$E$1:$BE$1=BD$1)*('控温被PRO-S级品'!$E$2:$BE$10)),0)+IFERROR(SUMPRODUCT(('冬被-S级品'!$B$2:$B$10=$B102)*('冬被-S级品'!$E$1:$AW$1=BD$1)*('冬被-S级品'!$E$2:$AW$10)),0)+IFERROR(SUMPRODUCT(('白止-S级品'!$A$2:$A$26=$B102)*('白止-S级品'!$D$1:$AV$1=BD$1)*('白止-S级品'!$D$2:$AV$26)),0)+IFERROR(SUMPRODUCT(('乐容-S级品'!$A$4:$A$32=$B102)*('乐容-S级品'!$L$3:$CA$3=BD$1)*('乐容-S级品'!$L$4:$CA$32)),0)</f>
      </c>
      <c r="BE102" s="280">
        <f>IFERROR(SUMPRODUCT(('控温被PRO-S级品'!$B$2:$B$10=$B102)*('控温被PRO-S级品'!$E$1:$BE$1=BE$1)*('控温被PRO-S级品'!$E$2:$BE$10)),0)+IFERROR(SUMPRODUCT(('冬被-S级品'!$B$2:$B$10=$B102)*('冬被-S级品'!$E$1:$AW$1=BE$1)*('冬被-S级品'!$E$2:$AW$10)),0)+IFERROR(SUMPRODUCT(('白止-S级品'!$A$2:$A$26=$B102)*('白止-S级品'!$D$1:$AV$1=BE$1)*('白止-S级品'!$D$2:$AV$26)),0)+IFERROR(SUMPRODUCT(('乐容-S级品'!$A$4:$A$32=$B102)*('乐容-S级品'!$L$3:$CA$3=BE$1)*('乐容-S级品'!$L$4:$CA$32)),0)</f>
      </c>
      <c r="BF102" s="280">
        <f>IFERROR(SUMPRODUCT(('控温被PRO-S级品'!$B$2:$B$10=$B102)*('控温被PRO-S级品'!$E$1:$BE$1=BF$1)*('控温被PRO-S级品'!$E$2:$BE$10)),0)+IFERROR(SUMPRODUCT(('冬被-S级品'!$B$2:$B$10=$B102)*('冬被-S级品'!$E$1:$AW$1=BF$1)*('冬被-S级品'!$E$2:$AW$10)),0)+IFERROR(SUMPRODUCT(('白止-S级品'!$A$2:$A$26=$B102)*('白止-S级品'!$D$1:$AV$1=BF$1)*('白止-S级品'!$D$2:$AV$26)),0)+IFERROR(SUMPRODUCT(('乐容-S级品'!$A$4:$A$32=$B102)*('乐容-S级品'!$L$3:$CA$3=BF$1)*('乐容-S级品'!$L$4:$CA$32)),0)</f>
      </c>
      <c r="BG102" s="280">
        <f>IFERROR(SUMPRODUCT(('控温被PRO-S级品'!$B$2:$B$10=$B102)*('控温被PRO-S级品'!$E$1:$BE$1=BG$1)*('控温被PRO-S级品'!$E$2:$BE$10)),0)+IFERROR(SUMPRODUCT(('冬被-S级品'!$B$2:$B$10=$B102)*('冬被-S级品'!$E$1:$AW$1=BG$1)*('冬被-S级品'!$E$2:$AW$10)),0)+IFERROR(SUMPRODUCT(('白止-S级品'!$A$2:$A$26=$B102)*('白止-S级品'!$D$1:$AV$1=BG$1)*('白止-S级品'!$D$2:$AV$26)),0)+IFERROR(SUMPRODUCT(('乐容-S级品'!$A$4:$A$32=$B102)*('乐容-S级品'!$L$3:$CA$3=BG$1)*('乐容-S级品'!$L$4:$CA$32)),0)</f>
      </c>
      <c r="BH102" s="280">
        <f>IFERROR(SUMPRODUCT(('控温被PRO-S级品'!$B$2:$B$10=$B102)*('控温被PRO-S级品'!$E$1:$BE$1=BH$1)*('控温被PRO-S级品'!$E$2:$BE$10)),0)+IFERROR(SUMPRODUCT(('冬被-S级品'!$B$2:$B$10=$B102)*('冬被-S级品'!$E$1:$AW$1=BH$1)*('冬被-S级品'!$E$2:$AW$10)),0)+IFERROR(SUMPRODUCT(('白止-S级品'!$A$2:$A$26=$B102)*('白止-S级品'!$D$1:$AV$1=BH$1)*('白止-S级品'!$D$2:$AV$26)),0)+IFERROR(SUMPRODUCT(('乐容-S级品'!$A$4:$A$32=$B102)*('乐容-S级品'!$L$3:$CA$3=BH$1)*('乐容-S级品'!$L$4:$CA$32)),0)</f>
      </c>
      <c r="BI102" s="280">
        <f>IFERROR(SUMPRODUCT(('控温被PRO-S级品'!$B$2:$B$10=$B102)*('控温被PRO-S级品'!$E$1:$BE$1=BI$1)*('控温被PRO-S级品'!$E$2:$BE$10)),0)+IFERROR(SUMPRODUCT(('冬被-S级品'!$B$2:$B$10=$B102)*('冬被-S级品'!$E$1:$AW$1=BI$1)*('冬被-S级品'!$E$2:$AW$10)),0)+IFERROR(SUMPRODUCT(('白止-S级品'!$A$2:$A$26=$B102)*('白止-S级品'!$D$1:$AV$1=BI$1)*('白止-S级品'!$D$2:$AV$26)),0)+IFERROR(SUMPRODUCT(('乐容-S级品'!$A$4:$A$32=$B102)*('乐容-S级品'!$L$3:$CA$3=BI$1)*('乐容-S级品'!$L$4:$CA$32)),0)</f>
      </c>
      <c r="BJ102" s="280">
        <f>IFERROR(SUMPRODUCT(('控温被PRO-S级品'!$B$2:$B$10=$B102)*('控温被PRO-S级品'!$E$1:$BE$1=BJ$1)*('控温被PRO-S级品'!$E$2:$BE$10)),0)+IFERROR(SUMPRODUCT(('冬被-S级品'!$B$2:$B$10=$B102)*('冬被-S级品'!$E$1:$AW$1=BJ$1)*('冬被-S级品'!$E$2:$AW$10)),0)+IFERROR(SUMPRODUCT(('白止-S级品'!$A$2:$A$26=$B102)*('白止-S级品'!$D$1:$AV$1=BJ$1)*('白止-S级品'!$D$2:$AV$26)),0)+IFERROR(SUMPRODUCT(('乐容-S级品'!$A$4:$A$32=$B102)*('乐容-S级品'!$L$3:$CA$3=BJ$1)*('乐容-S级品'!$L$4:$CA$32)),0)</f>
      </c>
      <c r="BK102" s="280">
        <f>IFERROR(SUMPRODUCT(('控温被PRO-S级品'!$B$2:$B$10=$B102)*('控温被PRO-S级品'!$E$1:$BE$1=BK$1)*('控温被PRO-S级品'!$E$2:$BE$10)),0)+IFERROR(SUMPRODUCT(('冬被-S级品'!$B$2:$B$10=$B102)*('冬被-S级品'!$E$1:$AW$1=BK$1)*('冬被-S级品'!$E$2:$AW$10)),0)+IFERROR(SUMPRODUCT(('白止-S级品'!$A$2:$A$26=$B102)*('白止-S级品'!$D$1:$AV$1=BK$1)*('白止-S级品'!$D$2:$AV$26)),0)+IFERROR(SUMPRODUCT(('乐容-S级品'!$A$4:$A$32=$B102)*('乐容-S级品'!$L$3:$CA$3=BK$1)*('乐容-S级品'!$L$4:$CA$32)),0)</f>
      </c>
      <c r="BL102" s="280">
        <f>IFERROR(SUMPRODUCT(('控温被PRO-S级品'!$B$2:$B$10=$B102)*('控温被PRO-S级品'!$E$1:$BE$1=BL$1)*('控温被PRO-S级品'!$E$2:$BE$10)),0)+IFERROR(SUMPRODUCT(('冬被-S级品'!$B$2:$B$10=$B102)*('冬被-S级品'!$E$1:$AW$1=BL$1)*('冬被-S级品'!$E$2:$AW$10)),0)+IFERROR(SUMPRODUCT(('白止-S级品'!$A$2:$A$26=$B102)*('白止-S级品'!$D$1:$AV$1=BL$1)*('白止-S级品'!$D$2:$AV$26)),0)+IFERROR(SUMPRODUCT(('乐容-S级品'!$A$4:$A$32=$B102)*('乐容-S级品'!$L$3:$CA$3=BL$1)*('乐容-S级品'!$L$4:$CA$32)),0)</f>
      </c>
      <c r="BM102" s="280">
        <f>IFERROR(SUMPRODUCT(('控温被PRO-S级品'!$B$2:$B$10=$B102)*('控温被PRO-S级品'!$E$1:$BE$1=BM$1)*('控温被PRO-S级品'!$E$2:$BE$10)),0)+IFERROR(SUMPRODUCT(('冬被-S级品'!$B$2:$B$10=$B102)*('冬被-S级品'!$E$1:$AW$1=BM$1)*('冬被-S级品'!$E$2:$AW$10)),0)+IFERROR(SUMPRODUCT(('白止-S级品'!$A$2:$A$26=$B102)*('白止-S级品'!$D$1:$AV$1=BM$1)*('白止-S级品'!$D$2:$AV$26)),0)+IFERROR(SUMPRODUCT(('乐容-S级品'!$A$4:$A$32=$B102)*('乐容-S级品'!$L$3:$CA$3=BM$1)*('乐容-S级品'!$L$4:$CA$32)),0)</f>
      </c>
      <c r="BN102" s="280">
        <f>IFERROR(SUMPRODUCT(('控温被PRO-S级品'!$B$2:$B$10=$B102)*('控温被PRO-S级品'!$E$1:$BE$1=BN$1)*('控温被PRO-S级品'!$E$2:$BE$10)),0)+IFERROR(SUMPRODUCT(('冬被-S级品'!$B$2:$B$10=$B102)*('冬被-S级品'!$E$1:$AW$1=BN$1)*('冬被-S级品'!$E$2:$AW$10)),0)+IFERROR(SUMPRODUCT(('白止-S级品'!$A$2:$A$26=$B102)*('白止-S级品'!$D$1:$AV$1=BN$1)*('白止-S级品'!$D$2:$AV$26)),0)+IFERROR(SUMPRODUCT(('乐容-S级品'!$A$4:$A$32=$B102)*('乐容-S级品'!$L$3:$CA$3=BN$1)*('乐容-S级品'!$L$4:$CA$32)),0)</f>
      </c>
      <c r="BO102" s="280">
        <f>IFERROR(SUMPRODUCT(('控温被PRO-S级品'!$B$2:$B$10=$B102)*('控温被PRO-S级品'!$E$1:$BE$1=BO$1)*('控温被PRO-S级品'!$E$2:$BE$10)),0)+IFERROR(SUMPRODUCT(('冬被-S级品'!$B$2:$B$10=$B102)*('冬被-S级品'!$E$1:$AW$1=BO$1)*('冬被-S级品'!$E$2:$AW$10)),0)+IFERROR(SUMPRODUCT(('白止-S级品'!$A$2:$A$26=$B102)*('白止-S级品'!$D$1:$AV$1=BO$1)*('白止-S级品'!$D$2:$AV$26)),0)+IFERROR(SUMPRODUCT(('乐容-S级品'!$A$4:$A$32=$B102)*('乐容-S级品'!$L$3:$CA$3=BO$1)*('乐容-S级品'!$L$4:$CA$32)),0)</f>
      </c>
      <c r="BP102" s="280">
        <f>IFERROR(SUMPRODUCT(('控温被PRO-S级品'!$B$2:$B$10=$B102)*('控温被PRO-S级品'!$E$1:$BE$1=BP$1)*('控温被PRO-S级品'!$E$2:$BE$10)),0)+IFERROR(SUMPRODUCT(('冬被-S级品'!$B$2:$B$10=$B102)*('冬被-S级品'!$E$1:$AW$1=BP$1)*('冬被-S级品'!$E$2:$AW$10)),0)+IFERROR(SUMPRODUCT(('白止-S级品'!$A$2:$A$26=$B102)*('白止-S级品'!$D$1:$AV$1=BP$1)*('白止-S级品'!$D$2:$AV$26)),0)+IFERROR(SUMPRODUCT(('乐容-S级品'!$A$4:$A$32=$B102)*('乐容-S级品'!$L$3:$CA$3=BP$1)*('乐容-S级品'!$L$4:$CA$32)),0)</f>
      </c>
      <c r="BQ102" s="280">
        <f>IFERROR(SUMPRODUCT(('控温被PRO-S级品'!$B$2:$B$10=$B102)*('控温被PRO-S级品'!$E$1:$BE$1=BQ$1)*('控温被PRO-S级品'!$E$2:$BE$10)),0)+IFERROR(SUMPRODUCT(('冬被-S级品'!$B$2:$B$10=$B102)*('冬被-S级品'!$E$1:$AW$1=BQ$1)*('冬被-S级品'!$E$2:$AW$10)),0)+IFERROR(SUMPRODUCT(('白止-S级品'!$A$2:$A$26=$B102)*('白止-S级品'!$D$1:$AV$1=BQ$1)*('白止-S级品'!$D$2:$AV$26)),0)+IFERROR(SUMPRODUCT(('乐容-S级品'!$A$4:$A$32=$B102)*('乐容-S级品'!$L$3:$CA$3=BQ$1)*('乐容-S级品'!$L$4:$CA$32)),0)</f>
      </c>
      <c r="BR102" s="280">
        <f>IFERROR(SUMPRODUCT(('控温被PRO-S级品'!$B$2:$B$10=$B102)*('控温被PRO-S级品'!$E$1:$BE$1=BR$1)*('控温被PRO-S级品'!$E$2:$BE$10)),0)+IFERROR(SUMPRODUCT(('冬被-S级品'!$B$2:$B$10=$B102)*('冬被-S级品'!$E$1:$AW$1=BR$1)*('冬被-S级品'!$E$2:$AW$10)),0)+IFERROR(SUMPRODUCT(('白止-S级品'!$A$2:$A$26=$B102)*('白止-S级品'!$D$1:$AV$1=BR$1)*('白止-S级品'!$D$2:$AV$26)),0)+IFERROR(SUMPRODUCT(('乐容-S级品'!$A$4:$A$32=$B102)*('乐容-S级品'!$L$3:$CA$3=BR$1)*('乐容-S级品'!$L$4:$CA$32)),0)</f>
      </c>
      <c r="BS102" s="280">
        <f>IFERROR(SUMPRODUCT(('控温被PRO-S级品'!$B$2:$B$10=$B102)*('控温被PRO-S级品'!$E$1:$BE$1=BS$1)*('控温被PRO-S级品'!$E$2:$BE$10)),0)+IFERROR(SUMPRODUCT(('冬被-S级品'!$B$2:$B$10=$B102)*('冬被-S级品'!$E$1:$AW$1=BS$1)*('冬被-S级品'!$E$2:$AW$10)),0)+IFERROR(SUMPRODUCT(('白止-S级品'!$A$2:$A$26=$B102)*('白止-S级品'!$D$1:$AV$1=BS$1)*('白止-S级品'!$D$2:$AV$26)),0)+IFERROR(SUMPRODUCT(('乐容-S级品'!$A$4:$A$32=$B102)*('乐容-S级品'!$L$3:$CA$3=BS$1)*('乐容-S级品'!$L$4:$CA$32)),0)</f>
      </c>
      <c r="BT102" s="280">
        <f>IFERROR(SUMPRODUCT(('控温被PRO-S级品'!$B$2:$B$10=$B102)*('控温被PRO-S级品'!$E$1:$BE$1=BT$1)*('控温被PRO-S级品'!$E$2:$BE$10)),0)+IFERROR(SUMPRODUCT(('冬被-S级品'!$B$2:$B$10=$B102)*('冬被-S级品'!$E$1:$AW$1=BT$1)*('冬被-S级品'!$E$2:$AW$10)),0)+IFERROR(SUMPRODUCT(('白止-S级品'!$A$2:$A$26=$B102)*('白止-S级品'!$D$1:$AV$1=BT$1)*('白止-S级品'!$D$2:$AV$26)),0)+IFERROR(SUMPRODUCT(('乐容-S级品'!$A$4:$A$32=$B102)*('乐容-S级品'!$L$3:$CA$3=BT$1)*('乐容-S级品'!$L$4:$CA$32)),0)</f>
      </c>
      <c r="BU102" s="280">
        <f>IFERROR(SUMPRODUCT(('控温被PRO-S级品'!$B$2:$B$10=$B102)*('控温被PRO-S级品'!$E$1:$BE$1=BU$1)*('控温被PRO-S级品'!$E$2:$BE$10)),0)+IFERROR(SUMPRODUCT(('冬被-S级品'!$B$2:$B$10=$B102)*('冬被-S级品'!$E$1:$AW$1=BU$1)*('冬被-S级品'!$E$2:$AW$10)),0)+IFERROR(SUMPRODUCT(('白止-S级品'!$A$2:$A$26=$B102)*('白止-S级品'!$D$1:$AV$1=BU$1)*('白止-S级品'!$D$2:$AV$26)),0)+IFERROR(SUMPRODUCT(('乐容-S级品'!$A$4:$A$32=$B102)*('乐容-S级品'!$L$3:$CA$3=BU$1)*('乐容-S级品'!$L$4:$CA$32)),0)</f>
      </c>
      <c r="BV102" s="280">
        <f>IFERROR(SUMPRODUCT(('控温被PRO-S级品'!$B$2:$B$10=$B102)*('控温被PRO-S级品'!$E$1:$BE$1=BV$1)*('控温被PRO-S级品'!$E$2:$BE$10)),0)+IFERROR(SUMPRODUCT(('冬被-S级品'!$B$2:$B$10=$B102)*('冬被-S级品'!$E$1:$AW$1=BV$1)*('冬被-S级品'!$E$2:$AW$10)),0)+IFERROR(SUMPRODUCT(('白止-S级品'!$A$2:$A$26=$B102)*('白止-S级品'!$D$1:$AV$1=BV$1)*('白止-S级品'!$D$2:$AV$26)),0)+IFERROR(SUMPRODUCT(('乐容-S级品'!$A$4:$A$32=$B102)*('乐容-S级品'!$L$3:$CA$3=BV$1)*('乐容-S级品'!$L$4:$CA$32)),0)</f>
      </c>
      <c r="BW102" s="280">
        <f>IFERROR(SUMPRODUCT(('控温被PRO-S级品'!$B$2:$B$10=$B102)*('控温被PRO-S级品'!$E$1:$BE$1=BW$1)*('控温被PRO-S级品'!$E$2:$BE$10)),0)+IFERROR(SUMPRODUCT(('冬被-S级品'!$B$2:$B$10=$B102)*('冬被-S级品'!$E$1:$AW$1=BW$1)*('冬被-S级品'!$E$2:$AW$10)),0)+IFERROR(SUMPRODUCT(('白止-S级品'!$A$2:$A$26=$B102)*('白止-S级品'!$D$1:$AV$1=BW$1)*('白止-S级品'!$D$2:$AV$26)),0)+IFERROR(SUMPRODUCT(('乐容-S级品'!$A$4:$A$32=$B102)*('乐容-S级品'!$L$3:$CA$3=BW$1)*('乐容-S级品'!$L$4:$CA$32)),0)</f>
      </c>
      <c r="BX102" s="280">
        <f>IFERROR(SUMPRODUCT(('控温被PRO-S级品'!$B$2:$B$10=$B102)*('控温被PRO-S级品'!$E$1:$BE$1=BX$1)*('控温被PRO-S级品'!$E$2:$BE$10)),0)+IFERROR(SUMPRODUCT(('冬被-S级品'!$B$2:$B$10=$B102)*('冬被-S级品'!$E$1:$AW$1=BX$1)*('冬被-S级品'!$E$2:$AW$10)),0)+IFERROR(SUMPRODUCT(('白止-S级品'!$A$2:$A$26=$B102)*('白止-S级品'!$D$1:$AV$1=BX$1)*('白止-S级品'!$D$2:$AV$26)),0)+IFERROR(SUMPRODUCT(('乐容-S级品'!$A$4:$A$32=$B102)*('乐容-S级品'!$L$3:$CA$3=BX$1)*('乐容-S级品'!$L$4:$CA$32)),0)</f>
      </c>
      <c r="BY102" s="280">
        <f>IFERROR(SUMPRODUCT(('控温被PRO-S级品'!$B$2:$B$10=$B102)*('控温被PRO-S级品'!$E$1:$BE$1=BY$1)*('控温被PRO-S级品'!$E$2:$BE$10)),0)+IFERROR(SUMPRODUCT(('冬被-S级品'!$B$2:$B$10=$B102)*('冬被-S级品'!$E$1:$AW$1=BY$1)*('冬被-S级品'!$E$2:$AW$10)),0)+IFERROR(SUMPRODUCT(('白止-S级品'!$A$2:$A$26=$B102)*('白止-S级品'!$D$1:$AV$1=BY$1)*('白止-S级品'!$D$2:$AV$26)),0)+IFERROR(SUMPRODUCT(('乐容-S级品'!$A$4:$A$32=$B102)*('乐容-S级品'!$L$3:$CA$3=BY$1)*('乐容-S级品'!$L$4:$CA$32)),0)</f>
      </c>
      <c r="BZ102" s="280">
        <f>IFERROR(SUMPRODUCT(('控温被PRO-S级品'!$B$2:$B$10=$B102)*('控温被PRO-S级品'!$E$1:$BE$1=BZ$1)*('控温被PRO-S级品'!$E$2:$BE$10)),0)+IFERROR(SUMPRODUCT(('冬被-S级品'!$B$2:$B$10=$B102)*('冬被-S级品'!$E$1:$AW$1=BZ$1)*('冬被-S级品'!$E$2:$AW$10)),0)+IFERROR(SUMPRODUCT(('白止-S级品'!$A$2:$A$26=$B102)*('白止-S级品'!$D$1:$AV$1=BZ$1)*('白止-S级品'!$D$2:$AV$26)),0)+IFERROR(SUMPRODUCT(('乐容-S级品'!$A$4:$A$32=$B102)*('乐容-S级品'!$L$3:$CA$3=BZ$1)*('乐容-S级品'!$L$4:$CA$32)),0)</f>
      </c>
      <c r="CA102" s="280">
        <f>IFERROR(SUMPRODUCT(('控温被PRO-S级品'!$B$2:$B$10=$B102)*('控温被PRO-S级品'!$E$1:$BE$1=CA$1)*('控温被PRO-S级品'!$E$2:$BE$10)),0)+IFERROR(SUMPRODUCT(('冬被-S级品'!$B$2:$B$10=$B102)*('冬被-S级品'!$E$1:$AW$1=CA$1)*('冬被-S级品'!$E$2:$AW$10)),0)+IFERROR(SUMPRODUCT(('白止-S级品'!$A$2:$A$26=$B102)*('白止-S级品'!$D$1:$AV$1=CA$1)*('白止-S级品'!$D$2:$AV$26)),0)+IFERROR(SUMPRODUCT(('乐容-S级品'!$A$4:$A$32=$B102)*('乐容-S级品'!$L$3:$CA$3=CA$1)*('乐容-S级品'!$L$4:$CA$32)),0)</f>
      </c>
      <c r="CB102" s="280">
        <f>IFERROR(SUMPRODUCT(('控温被PRO-S级品'!$B$2:$B$10=$B102)*('控温被PRO-S级品'!$E$1:$BE$1=CB$1)*('控温被PRO-S级品'!$E$2:$BE$10)),0)+IFERROR(SUMPRODUCT(('冬被-S级品'!$B$2:$B$10=$B102)*('冬被-S级品'!$E$1:$AW$1=CB$1)*('冬被-S级品'!$E$2:$AW$10)),0)+IFERROR(SUMPRODUCT(('白止-S级品'!$A$2:$A$26=$B102)*('白止-S级品'!$D$1:$AV$1=CB$1)*('白止-S级品'!$D$2:$AV$26)),0)+IFERROR(SUMPRODUCT(('乐容-S级品'!$A$4:$A$32=$B102)*('乐容-S级品'!$L$3:$CA$3=CB$1)*('乐容-S级品'!$L$4:$CA$32)),0)</f>
      </c>
      <c r="CC102" s="280">
        <f>IFERROR(SUMPRODUCT(('控温被PRO-S级品'!$B$2:$B$10=$B102)*('控温被PRO-S级品'!$E$1:$BE$1=CC$1)*('控温被PRO-S级品'!$E$2:$BE$10)),0)+IFERROR(SUMPRODUCT(('冬被-S级品'!$B$2:$B$10=$B102)*('冬被-S级品'!$E$1:$AW$1=CC$1)*('冬被-S级品'!$E$2:$AW$10)),0)+IFERROR(SUMPRODUCT(('白止-S级品'!$A$2:$A$26=$B102)*('白止-S级品'!$D$1:$AV$1=CC$1)*('白止-S级品'!$D$2:$AV$26)),0)+IFERROR(SUMPRODUCT(('乐容-S级品'!$A$4:$A$32=$B102)*('乐容-S级品'!$L$3:$CA$3=CC$1)*('乐容-S级品'!$L$4:$CA$32)),0)</f>
      </c>
      <c r="CD102" s="280">
        <f>IFERROR(SUMPRODUCT(('控温被PRO-S级品'!$B$2:$B$10=$B102)*('控温被PRO-S级品'!$E$1:$BE$1=CD$1)*('控温被PRO-S级品'!$E$2:$BE$10)),0)+IFERROR(SUMPRODUCT(('冬被-S级品'!$B$2:$B$10=$B102)*('冬被-S级品'!$E$1:$AW$1=CD$1)*('冬被-S级品'!$E$2:$AW$10)),0)+IFERROR(SUMPRODUCT(('白止-S级品'!$A$2:$A$26=$B102)*('白止-S级品'!$D$1:$AV$1=CD$1)*('白止-S级品'!$D$2:$AV$26)),0)+IFERROR(SUMPRODUCT(('乐容-S级品'!$A$4:$A$32=$B102)*('乐容-S级品'!$L$3:$CA$3=CD$1)*('乐容-S级品'!$L$4:$CA$32)),0)</f>
      </c>
      <c r="CE102" s="280">
        <f>IFERROR(SUMPRODUCT(('控温被PRO-S级品'!$B$2:$B$10=$B102)*('控温被PRO-S级品'!$E$1:$BE$1=CE$1)*('控温被PRO-S级品'!$E$2:$BE$10)),0)+IFERROR(SUMPRODUCT(('冬被-S级品'!$B$2:$B$10=$B102)*('冬被-S级品'!$E$1:$AW$1=CE$1)*('冬被-S级品'!$E$2:$AW$10)),0)+IFERROR(SUMPRODUCT(('白止-S级品'!$A$2:$A$26=$B102)*('白止-S级品'!$D$1:$AV$1=CE$1)*('白止-S级品'!$D$2:$AV$26)),0)+IFERROR(SUMPRODUCT(('乐容-S级品'!$A$4:$A$32=$B102)*('乐容-S级品'!$L$3:$CA$3=CE$1)*('乐容-S级品'!$L$4:$CA$32)),0)</f>
      </c>
      <c r="CF102" s="280">
        <f>IFERROR(SUMPRODUCT(('控温被PRO-S级品'!$B$2:$B$10=$B102)*('控温被PRO-S级品'!$E$1:$BE$1=CF$1)*('控温被PRO-S级品'!$E$2:$BE$10)),0)+IFERROR(SUMPRODUCT(('冬被-S级品'!$B$2:$B$10=$B102)*('冬被-S级品'!$E$1:$AW$1=CF$1)*('冬被-S级品'!$E$2:$AW$10)),0)+IFERROR(SUMPRODUCT(('白止-S级品'!$A$2:$A$26=$B102)*('白止-S级品'!$D$1:$AV$1=CF$1)*('白止-S级品'!$D$2:$AV$26)),0)+IFERROR(SUMPRODUCT(('乐容-S级品'!$A$4:$A$32=$B102)*('乐容-S级品'!$L$3:$CA$3=CF$1)*('乐容-S级品'!$L$4:$CA$32)),0)</f>
      </c>
      <c r="CG102" s="280">
        <f>IFERROR(SUMPRODUCT(('控温被PRO-S级品'!$B$2:$B$10=$B102)*('控温被PRO-S级品'!$E$1:$BE$1=CG$1)*('控温被PRO-S级品'!$E$2:$BE$10)),0)+IFERROR(SUMPRODUCT(('冬被-S级品'!$B$2:$B$10=$B102)*('冬被-S级品'!$E$1:$AW$1=CG$1)*('冬被-S级品'!$E$2:$AW$10)),0)+IFERROR(SUMPRODUCT(('白止-S级品'!$A$2:$A$26=$B102)*('白止-S级品'!$D$1:$AV$1=CG$1)*('白止-S级品'!$D$2:$AV$26)),0)+IFERROR(SUMPRODUCT(('乐容-S级品'!$A$4:$A$32=$B102)*('乐容-S级品'!$L$3:$CA$3=CG$1)*('乐容-S级品'!$L$4:$CA$32)),0)</f>
      </c>
      <c r="CH102" s="280">
        <f>IFERROR(SUMPRODUCT(('控温被PRO-S级品'!$B$2:$B$10=$B102)*('控温被PRO-S级品'!$E$1:$BE$1=CH$1)*('控温被PRO-S级品'!$E$2:$BE$10)),0)+IFERROR(SUMPRODUCT(('冬被-S级品'!$B$2:$B$10=$B102)*('冬被-S级品'!$E$1:$AW$1=CH$1)*('冬被-S级品'!$E$2:$AW$10)),0)+IFERROR(SUMPRODUCT(('白止-S级品'!$A$2:$A$26=$B102)*('白止-S级品'!$D$1:$AV$1=CH$1)*('白止-S级品'!$D$2:$AV$26)),0)+IFERROR(SUMPRODUCT(('乐容-S级品'!$A$4:$A$32=$B102)*('乐容-S级品'!$L$3:$CA$3=CH$1)*('乐容-S级品'!$L$4:$CA$32)),0)</f>
      </c>
      <c r="CI102" s="280">
        <f>IFERROR(SUMPRODUCT(('控温被PRO-S级品'!$B$2:$B$10=$B102)*('控温被PRO-S级品'!$E$1:$BE$1=CI$1)*('控温被PRO-S级品'!$E$2:$BE$10)),0)+IFERROR(SUMPRODUCT(('冬被-S级品'!$B$2:$B$10=$B102)*('冬被-S级品'!$E$1:$AW$1=CI$1)*('冬被-S级品'!$E$2:$AW$10)),0)+IFERROR(SUMPRODUCT(('白止-S级品'!$A$2:$A$26=$B102)*('白止-S级品'!$D$1:$AV$1=CI$1)*('白止-S级品'!$D$2:$AV$26)),0)+IFERROR(SUMPRODUCT(('乐容-S级品'!$A$4:$A$32=$B102)*('乐容-S级品'!$L$3:$CA$3=CI$1)*('乐容-S级品'!$L$4:$CA$32)),0)</f>
      </c>
      <c r="CJ102" s="280">
        <f>IFERROR(SUMPRODUCT(('控温被PRO-S级品'!$B$2:$B$10=$B102)*('控温被PRO-S级品'!$E$1:$BE$1=CJ$1)*('控温被PRO-S级品'!$E$2:$BE$10)),0)+IFERROR(SUMPRODUCT(('冬被-S级品'!$B$2:$B$10=$B102)*('冬被-S级品'!$E$1:$AW$1=CJ$1)*('冬被-S级品'!$E$2:$AW$10)),0)+IFERROR(SUMPRODUCT(('白止-S级品'!$A$2:$A$26=$B102)*('白止-S级品'!$D$1:$AV$1=CJ$1)*('白止-S级品'!$D$2:$AV$26)),0)+IFERROR(SUMPRODUCT(('乐容-S级品'!$A$4:$A$32=$B102)*('乐容-S级品'!$L$3:$CA$3=CJ$1)*('乐容-S级品'!$L$4:$CA$32)),0)</f>
      </c>
      <c r="CK102" s="280">
        <f>IFERROR(SUMPRODUCT(('控温被PRO-S级品'!$B$2:$B$10=$B102)*('控温被PRO-S级品'!$E$1:$BE$1=CK$1)*('控温被PRO-S级品'!$E$2:$BE$10)),0)+IFERROR(SUMPRODUCT(('冬被-S级品'!$B$2:$B$10=$B102)*('冬被-S级品'!$E$1:$AW$1=CK$1)*('冬被-S级品'!$E$2:$AW$10)),0)+IFERROR(SUMPRODUCT(('白止-S级品'!$A$2:$A$26=$B102)*('白止-S级品'!$D$1:$AV$1=CK$1)*('白止-S级品'!$D$2:$AV$26)),0)+IFERROR(SUMPRODUCT(('乐容-S级品'!$A$4:$A$32=$B102)*('乐容-S级品'!$L$3:$CA$3=CK$1)*('乐容-S级品'!$L$4:$CA$32)),0)</f>
      </c>
      <c r="CL102" s="280">
        <f>IFERROR(SUMPRODUCT(('控温被PRO-S级品'!$B$2:$B$10=$B102)*('控温被PRO-S级品'!$E$1:$BE$1=CL$1)*('控温被PRO-S级品'!$E$2:$BE$10)),0)+IFERROR(SUMPRODUCT(('冬被-S级品'!$B$2:$B$10=$B102)*('冬被-S级品'!$E$1:$AW$1=CL$1)*('冬被-S级品'!$E$2:$AW$10)),0)+IFERROR(SUMPRODUCT(('白止-S级品'!$A$2:$A$26=$B102)*('白止-S级品'!$D$1:$AV$1=CL$1)*('白止-S级品'!$D$2:$AV$26)),0)+IFERROR(SUMPRODUCT(('乐容-S级品'!$A$4:$A$32=$B102)*('乐容-S级品'!$L$3:$CA$3=CL$1)*('乐容-S级品'!$L$4:$CA$32)),0)</f>
      </c>
      <c r="CM102" s="280">
        <f>IFERROR(SUMPRODUCT(('控温被PRO-S级品'!$B$2:$B$10=$B102)*('控温被PRO-S级品'!$E$1:$BE$1=CM$1)*('控温被PRO-S级品'!$E$2:$BE$10)),0)+IFERROR(SUMPRODUCT(('冬被-S级品'!$B$2:$B$10=$B102)*('冬被-S级品'!$E$1:$AW$1=CM$1)*('冬被-S级品'!$E$2:$AW$10)),0)+IFERROR(SUMPRODUCT(('白止-S级品'!$A$2:$A$26=$B102)*('白止-S级品'!$D$1:$AV$1=CM$1)*('白止-S级品'!$D$2:$AV$26)),0)+IFERROR(SUMPRODUCT(('乐容-S级品'!$A$4:$A$32=$B102)*('乐容-S级品'!$L$3:$CA$3=CM$1)*('乐容-S级品'!$L$4:$CA$32)),0)</f>
      </c>
      <c r="CN102" s="280">
        <f>IFERROR(SUMPRODUCT(('控温被PRO-S级品'!$B$2:$B$10=$B102)*('控温被PRO-S级品'!$E$1:$BE$1=CN$1)*('控温被PRO-S级品'!$E$2:$BE$10)),0)+IFERROR(SUMPRODUCT(('冬被-S级品'!$B$2:$B$10=$B102)*('冬被-S级品'!$E$1:$AW$1=CN$1)*('冬被-S级品'!$E$2:$AW$10)),0)+IFERROR(SUMPRODUCT(('白止-S级品'!$A$2:$A$26=$B102)*('白止-S级品'!$D$1:$AV$1=CN$1)*('白止-S级品'!$D$2:$AV$26)),0)+IFERROR(SUMPRODUCT(('乐容-S级品'!$A$4:$A$32=$B102)*('乐容-S级品'!$L$3:$CA$3=CN$1)*('乐容-S级品'!$L$4:$CA$32)),0)</f>
      </c>
      <c r="CO102" s="280">
        <f>IFERROR(SUMPRODUCT(('控温被PRO-S级品'!$B$2:$B$10=$B102)*('控温被PRO-S级品'!$E$1:$BE$1=CO$1)*('控温被PRO-S级品'!$E$2:$BE$10)),0)+IFERROR(SUMPRODUCT(('冬被-S级品'!$B$2:$B$10=$B102)*('冬被-S级品'!$E$1:$AW$1=CO$1)*('冬被-S级品'!$E$2:$AW$10)),0)+IFERROR(SUMPRODUCT(('白止-S级品'!$A$2:$A$26=$B102)*('白止-S级品'!$D$1:$AV$1=CO$1)*('白止-S级品'!$D$2:$AV$26)),0)+IFERROR(SUMPRODUCT(('乐容-S级品'!$A$4:$A$32=$B102)*('乐容-S级品'!$L$3:$CA$3=CO$1)*('乐容-S级品'!$L$4:$CA$32)),0)</f>
      </c>
      <c r="CP102" s="280">
        <f>IFERROR(SUMPRODUCT(('控温被PRO-S级品'!$B$2:$B$10=$B102)*('控温被PRO-S级品'!$E$1:$BE$1=CP$1)*('控温被PRO-S级品'!$E$2:$BE$10)),0)+IFERROR(SUMPRODUCT(('冬被-S级品'!$B$2:$B$10=$B102)*('冬被-S级品'!$E$1:$AW$1=CP$1)*('冬被-S级品'!$E$2:$AW$10)),0)+IFERROR(SUMPRODUCT(('白止-S级品'!$A$2:$A$26=$B102)*('白止-S级品'!$D$1:$AV$1=CP$1)*('白止-S级品'!$D$2:$AV$26)),0)+IFERROR(SUMPRODUCT(('乐容-S级品'!$A$4:$A$32=$B102)*('乐容-S级品'!$L$3:$CA$3=CP$1)*('乐容-S级品'!$L$4:$CA$32)),0)</f>
      </c>
      <c r="CQ102" s="280">
        <f>IFERROR(SUMPRODUCT(('控温被PRO-S级品'!$B$2:$B$10=$B102)*('控温被PRO-S级品'!$E$1:$BE$1=CQ$1)*('控温被PRO-S级品'!$E$2:$BE$10)),0)+IFERROR(SUMPRODUCT(('冬被-S级品'!$B$2:$B$10=$B102)*('冬被-S级品'!$E$1:$AW$1=CQ$1)*('冬被-S级品'!$E$2:$AW$10)),0)+IFERROR(SUMPRODUCT(('白止-S级品'!$A$2:$A$26=$B102)*('白止-S级品'!$D$1:$AV$1=CQ$1)*('白止-S级品'!$D$2:$AV$26)),0)+IFERROR(SUMPRODUCT(('乐容-S级品'!$A$4:$A$32=$B102)*('乐容-S级品'!$L$3:$CA$3=CQ$1)*('乐容-S级品'!$L$4:$CA$32)),0)</f>
      </c>
      <c r="CR102" s="280">
        <f>IFERROR(SUMPRODUCT(('控温被PRO-S级品'!$B$2:$B$10=$B102)*('控温被PRO-S级品'!$E$1:$BE$1=CR$1)*('控温被PRO-S级品'!$E$2:$BE$10)),0)+IFERROR(SUMPRODUCT(('冬被-S级品'!$B$2:$B$10=$B102)*('冬被-S级品'!$E$1:$AW$1=CR$1)*('冬被-S级品'!$E$2:$AW$10)),0)+IFERROR(SUMPRODUCT(('白止-S级品'!$A$2:$A$26=$B102)*('白止-S级品'!$D$1:$AV$1=CR$1)*('白止-S级品'!$D$2:$AV$26)),0)+IFERROR(SUMPRODUCT(('乐容-S级品'!$A$4:$A$32=$B102)*('乐容-S级品'!$L$3:$CA$3=CR$1)*('乐容-S级品'!$L$4:$CA$32)),0)</f>
      </c>
      <c r="CS102" s="280">
        <f>IFERROR(SUMPRODUCT(('控温被PRO-S级品'!$B$2:$B$10=$B102)*('控温被PRO-S级品'!$E$1:$BE$1=CS$1)*('控温被PRO-S级品'!$E$2:$BE$10)),0)+IFERROR(SUMPRODUCT(('冬被-S级品'!$B$2:$B$10=$B102)*('冬被-S级品'!$E$1:$AW$1=CS$1)*('冬被-S级品'!$E$2:$AW$10)),0)+IFERROR(SUMPRODUCT(('白止-S级品'!$A$2:$A$26=$B102)*('白止-S级品'!$D$1:$AV$1=CS$1)*('白止-S级品'!$D$2:$AV$26)),0)+IFERROR(SUMPRODUCT(('乐容-S级品'!$A$4:$A$32=$B102)*('乐容-S级品'!$L$3:$CA$3=CS$1)*('乐容-S级品'!$L$4:$CA$32)),0)</f>
      </c>
      <c r="CT102" s="280">
        <f>IFERROR(SUMPRODUCT(('控温被PRO-S级品'!$B$2:$B$10=$B102)*('控温被PRO-S级品'!$E$1:$BE$1=CT$1)*('控温被PRO-S级品'!$E$2:$BE$10)),0)+IFERROR(SUMPRODUCT(('冬被-S级品'!$B$2:$B$10=$B102)*('冬被-S级品'!$E$1:$AW$1=CT$1)*('冬被-S级品'!$E$2:$AW$10)),0)+IFERROR(SUMPRODUCT(('白止-S级品'!$A$2:$A$26=$B102)*('白止-S级品'!$D$1:$AV$1=CT$1)*('白止-S级品'!$D$2:$AV$26)),0)+IFERROR(SUMPRODUCT(('乐容-S级品'!$A$4:$A$32=$B102)*('乐容-S级品'!$L$3:$CA$3=CT$1)*('乐容-S级品'!$L$4:$CA$32)),0)</f>
      </c>
      <c r="CU102" s="280">
        <f>IFERROR(SUMPRODUCT(('控温被PRO-S级品'!$B$2:$B$10=$B102)*('控温被PRO-S级品'!$E$1:$BE$1=CU$1)*('控温被PRO-S级品'!$E$2:$BE$10)),0)+IFERROR(SUMPRODUCT(('冬被-S级品'!$B$2:$B$10=$B102)*('冬被-S级品'!$E$1:$AW$1=CU$1)*('冬被-S级品'!$E$2:$AW$10)),0)+IFERROR(SUMPRODUCT(('白止-S级品'!$A$2:$A$26=$B102)*('白止-S级品'!$D$1:$AV$1=CU$1)*('白止-S级品'!$D$2:$AV$26)),0)+IFERROR(SUMPRODUCT(('乐容-S级品'!$A$4:$A$32=$B102)*('乐容-S级品'!$L$3:$CA$3=CU$1)*('乐容-S级品'!$L$4:$CA$32)),0)</f>
      </c>
      <c r="CV102" s="280">
        <f>IFERROR(SUMPRODUCT(('控温被PRO-S级品'!$B$2:$B$10=$B102)*('控温被PRO-S级品'!$E$1:$BE$1=CV$1)*('控温被PRO-S级品'!$E$2:$BE$10)),0)+IFERROR(SUMPRODUCT(('冬被-S级品'!$B$2:$B$10=$B102)*('冬被-S级品'!$E$1:$AW$1=CV$1)*('冬被-S级品'!$E$2:$AW$10)),0)+IFERROR(SUMPRODUCT(('白止-S级品'!$A$2:$A$26=$B102)*('白止-S级品'!$D$1:$AV$1=CV$1)*('白止-S级品'!$D$2:$AV$26)),0)+IFERROR(SUMPRODUCT(('乐容-S级品'!$A$4:$A$32=$B102)*('乐容-S级品'!$L$3:$CA$3=CV$1)*('乐容-S级品'!$L$4:$CA$32)),0)</f>
      </c>
      <c r="CW102" s="280">
        <f>IFERROR(SUMPRODUCT(('控温被PRO-S级品'!$B$2:$B$10=$B102)*('控温被PRO-S级品'!$E$1:$BE$1=CW$1)*('控温被PRO-S级品'!$E$2:$BE$10)),0)+IFERROR(SUMPRODUCT(('冬被-S级品'!$B$2:$B$10=$B102)*('冬被-S级品'!$E$1:$AW$1=CW$1)*('冬被-S级品'!$E$2:$AW$10)),0)+IFERROR(SUMPRODUCT(('白止-S级品'!$A$2:$A$26=$B102)*('白止-S级品'!$D$1:$AV$1=CW$1)*('白止-S级品'!$D$2:$AV$26)),0)+IFERROR(SUMPRODUCT(('乐容-S级品'!$A$4:$A$32=$B102)*('乐容-S级品'!$L$3:$CA$3=CW$1)*('乐容-S级品'!$L$4:$CA$32)),0)</f>
      </c>
      <c r="CX102" s="280">
        <f>IFERROR(SUMPRODUCT(('控温被PRO-S级品'!$B$2:$B$10=$B102)*('控温被PRO-S级品'!$E$1:$BE$1=CX$1)*('控温被PRO-S级品'!$E$2:$BE$10)),0)+IFERROR(SUMPRODUCT(('冬被-S级品'!$B$2:$B$10=$B102)*('冬被-S级品'!$E$1:$AW$1=CX$1)*('冬被-S级品'!$E$2:$AW$10)),0)+IFERROR(SUMPRODUCT(('白止-S级品'!$A$2:$A$26=$B102)*('白止-S级品'!$D$1:$AV$1=CX$1)*('白止-S级品'!$D$2:$AV$26)),0)+IFERROR(SUMPRODUCT(('乐容-S级品'!$A$4:$A$32=$B102)*('乐容-S级品'!$L$3:$CA$3=CX$1)*('乐容-S级品'!$L$4:$CA$32)),0)</f>
      </c>
      <c r="CY102" s="280">
        <f>IFERROR(SUMPRODUCT(('控温被PRO-S级品'!$B$2:$B$10=$B102)*('控温被PRO-S级品'!$E$1:$BE$1=CY$1)*('控温被PRO-S级品'!$E$2:$BE$10)),0)+IFERROR(SUMPRODUCT(('冬被-S级品'!$B$2:$B$10=$B102)*('冬被-S级品'!$E$1:$AW$1=CY$1)*('冬被-S级品'!$E$2:$AW$10)),0)+IFERROR(SUMPRODUCT(('白止-S级品'!$A$2:$A$26=$B102)*('白止-S级品'!$D$1:$AV$1=CY$1)*('白止-S级品'!$D$2:$AV$26)),0)+IFERROR(SUMPRODUCT(('乐容-S级品'!$A$4:$A$32=$B102)*('乐容-S级品'!$L$3:$CA$3=CY$1)*('乐容-S级品'!$L$4:$CA$32)),0)</f>
      </c>
      <c r="CZ102" s="280">
        <f>IFERROR(SUMPRODUCT(('控温被PRO-S级品'!$B$2:$B$10=$B102)*('控温被PRO-S级品'!$E$1:$BE$1=CZ$1)*('控温被PRO-S级品'!$E$2:$BE$10)),0)+IFERROR(SUMPRODUCT(('冬被-S级品'!$B$2:$B$10=$B102)*('冬被-S级品'!$E$1:$AW$1=CZ$1)*('冬被-S级品'!$E$2:$AW$10)),0)+IFERROR(SUMPRODUCT(('白止-S级品'!$A$2:$A$26=$B102)*('白止-S级品'!$D$1:$AV$1=CZ$1)*('白止-S级品'!$D$2:$AV$26)),0)+IFERROR(SUMPRODUCT(('乐容-S级品'!$A$4:$A$32=$B102)*('乐容-S级品'!$L$3:$CA$3=CZ$1)*('乐容-S级品'!$L$4:$CA$32)),0)</f>
      </c>
      <c r="DA102" s="280">
        <f>IFERROR(SUMPRODUCT(('控温被PRO-S级品'!$B$2:$B$10=$B102)*('控温被PRO-S级品'!$E$1:$BE$1=DA$1)*('控温被PRO-S级品'!$E$2:$BE$10)),0)+IFERROR(SUMPRODUCT(('冬被-S级品'!$B$2:$B$10=$B102)*('冬被-S级品'!$E$1:$AW$1=DA$1)*('冬被-S级品'!$E$2:$AW$10)),0)+IFERROR(SUMPRODUCT(('白止-S级品'!$A$2:$A$26=$B102)*('白止-S级品'!$D$1:$AV$1=DA$1)*('白止-S级品'!$D$2:$AV$26)),0)+IFERROR(SUMPRODUCT(('乐容-S级品'!$A$4:$A$32=$B102)*('乐容-S级品'!$L$3:$CA$3=DA$1)*('乐容-S级品'!$L$4:$CA$32)),0)</f>
      </c>
      <c r="DB102" s="280">
        <f>IFERROR(SUMPRODUCT(('控温被PRO-S级品'!$B$2:$B$10=$B102)*('控温被PRO-S级品'!$E$1:$BE$1=DB$1)*('控温被PRO-S级品'!$E$2:$BE$10)),0)+IFERROR(SUMPRODUCT(('冬被-S级品'!$B$2:$B$10=$B102)*('冬被-S级品'!$E$1:$AW$1=DB$1)*('冬被-S级品'!$E$2:$AW$10)),0)+IFERROR(SUMPRODUCT(('白止-S级品'!$A$2:$A$26=$B102)*('白止-S级品'!$D$1:$AV$1=DB$1)*('白止-S级品'!$D$2:$AV$26)),0)+IFERROR(SUMPRODUCT(('乐容-S级品'!$A$4:$A$32=$B102)*('乐容-S级品'!$L$3:$CA$3=DB$1)*('乐容-S级品'!$L$4:$CA$32)),0)</f>
      </c>
      <c r="DC102" s="280">
        <f>IFERROR(SUMPRODUCT(('控温被PRO-S级品'!$B$2:$B$10=$B102)*('控温被PRO-S级品'!$E$1:$BE$1=DC$1)*('控温被PRO-S级品'!$E$2:$BE$10)),0)+IFERROR(SUMPRODUCT(('冬被-S级品'!$B$2:$B$10=$B102)*('冬被-S级品'!$E$1:$AW$1=DC$1)*('冬被-S级品'!$E$2:$AW$10)),0)+IFERROR(SUMPRODUCT(('白止-S级品'!$A$2:$A$26=$B102)*('白止-S级品'!$D$1:$AV$1=DC$1)*('白止-S级品'!$D$2:$AV$26)),0)+IFERROR(SUMPRODUCT(('乐容-S级品'!$A$4:$A$32=$B102)*('乐容-S级品'!$L$3:$CA$3=DC$1)*('乐容-S级品'!$L$4:$CA$32)),0)</f>
      </c>
      <c r="DD102" s="280">
        <f>IFERROR(SUMPRODUCT(('控温被PRO-S级品'!$B$2:$B$10=$B102)*('控温被PRO-S级品'!$E$1:$BE$1=DD$1)*('控温被PRO-S级品'!$E$2:$BE$10)),0)+IFERROR(SUMPRODUCT(('冬被-S级品'!$B$2:$B$10=$B102)*('冬被-S级品'!$E$1:$AW$1=DD$1)*('冬被-S级品'!$E$2:$AW$10)),0)+IFERROR(SUMPRODUCT(('白止-S级品'!$A$2:$A$26=$B102)*('白止-S级品'!$D$1:$AV$1=DD$1)*('白止-S级品'!$D$2:$AV$26)),0)+IFERROR(SUMPRODUCT(('乐容-S级品'!$A$4:$A$32=$B102)*('乐容-S级品'!$L$3:$CA$3=DD$1)*('乐容-S级品'!$L$4:$CA$32)),0)</f>
      </c>
      <c r="DE102" s="280">
        <f>IFERROR(SUMPRODUCT(('控温被PRO-S级品'!$B$2:$B$10=$B102)*('控温被PRO-S级品'!$E$1:$BE$1=DE$1)*('控温被PRO-S级品'!$E$2:$BE$10)),0)+IFERROR(SUMPRODUCT(('冬被-S级品'!$B$2:$B$10=$B102)*('冬被-S级品'!$E$1:$AW$1=DE$1)*('冬被-S级品'!$E$2:$AW$10)),0)+IFERROR(SUMPRODUCT(('白止-S级品'!$A$2:$A$26=$B102)*('白止-S级品'!$D$1:$AV$1=DE$1)*('白止-S级品'!$D$2:$AV$26)),0)+IFERROR(SUMPRODUCT(('乐容-S级品'!$A$4:$A$32=$B102)*('乐容-S级品'!$L$3:$CA$3=DE$1)*('乐容-S级品'!$L$4:$CA$32)),0)</f>
      </c>
      <c r="DF102" s="280">
        <f>IFERROR(SUMPRODUCT(('控温被PRO-S级品'!$B$2:$B$10=$B102)*('控温被PRO-S级品'!$E$1:$BE$1=DF$1)*('控温被PRO-S级品'!$E$2:$BE$10)),0)+IFERROR(SUMPRODUCT(('冬被-S级品'!$B$2:$B$10=$B102)*('冬被-S级品'!$E$1:$AW$1=DF$1)*('冬被-S级品'!$E$2:$AW$10)),0)+IFERROR(SUMPRODUCT(('白止-S级品'!$A$2:$A$26=$B102)*('白止-S级品'!$D$1:$AV$1=DF$1)*('白止-S级品'!$D$2:$AV$26)),0)+IFERROR(SUMPRODUCT(('乐容-S级品'!$A$4:$A$32=$B102)*('乐容-S级品'!$L$3:$CA$3=DF$1)*('乐容-S级品'!$L$4:$CA$32)),0)</f>
      </c>
      <c r="DG102" s="280">
        <f>IFERROR(SUMPRODUCT(('控温被PRO-S级品'!$B$2:$B$10=$B102)*('控温被PRO-S级品'!$E$1:$BE$1=DG$1)*('控温被PRO-S级品'!$E$2:$BE$10)),0)+IFERROR(SUMPRODUCT(('冬被-S级品'!$B$2:$B$10=$B102)*('冬被-S级品'!$E$1:$AW$1=DG$1)*('冬被-S级品'!$E$2:$AW$10)),0)+IFERROR(SUMPRODUCT(('白止-S级品'!$A$2:$A$26=$B102)*('白止-S级品'!$D$1:$AV$1=DG$1)*('白止-S级品'!$D$2:$AV$26)),0)+IFERROR(SUMPRODUCT(('乐容-S级品'!$A$4:$A$32=$B102)*('乐容-S级品'!$L$3:$CA$3=DG$1)*('乐容-S级品'!$L$4:$CA$32)),0)</f>
      </c>
      <c r="DH102" s="280">
        <f>IFERROR(SUMPRODUCT(('控温被PRO-S级品'!$B$2:$B$10=$B102)*('控温被PRO-S级品'!$E$1:$BE$1=DH$1)*('控温被PRO-S级品'!$E$2:$BE$10)),0)+IFERROR(SUMPRODUCT(('冬被-S级品'!$B$2:$B$10=$B102)*('冬被-S级品'!$E$1:$AW$1=DH$1)*('冬被-S级品'!$E$2:$AW$10)),0)+IFERROR(SUMPRODUCT(('白止-S级品'!$A$2:$A$26=$B102)*('白止-S级品'!$D$1:$AV$1=DH$1)*('白止-S级品'!$D$2:$AV$26)),0)+IFERROR(SUMPRODUCT(('乐容-S级品'!$A$4:$A$32=$B102)*('乐容-S级品'!$L$3:$CA$3=DH$1)*('乐容-S级品'!$L$4:$CA$32)),0)</f>
      </c>
      <c r="DI102" s="280">
        <f>IFERROR(SUMPRODUCT(('控温被PRO-S级品'!$B$2:$B$10=$B102)*('控温被PRO-S级品'!$E$1:$BE$1=DI$1)*('控温被PRO-S级品'!$E$2:$BE$10)),0)+IFERROR(SUMPRODUCT(('冬被-S级品'!$B$2:$B$10=$B102)*('冬被-S级品'!$E$1:$AW$1=DI$1)*('冬被-S级品'!$E$2:$AW$10)),0)+IFERROR(SUMPRODUCT(('白止-S级品'!$A$2:$A$26=$B102)*('白止-S级品'!$D$1:$AV$1=DI$1)*('白止-S级品'!$D$2:$AV$26)),0)+IFERROR(SUMPRODUCT(('乐容-S级品'!$A$4:$A$32=$B102)*('乐容-S级品'!$L$3:$CA$3=DI$1)*('乐容-S级品'!$L$4:$CA$32)),0)</f>
      </c>
      <c r="DJ102" s="280">
        <f>IFERROR(SUMPRODUCT(('控温被PRO-S级品'!$B$2:$B$10=$B102)*('控温被PRO-S级品'!$E$1:$BE$1=DJ$1)*('控温被PRO-S级品'!$E$2:$BE$10)),0)+IFERROR(SUMPRODUCT(('冬被-S级品'!$B$2:$B$10=$B102)*('冬被-S级品'!$E$1:$AW$1=DJ$1)*('冬被-S级品'!$E$2:$AW$10)),0)+IFERROR(SUMPRODUCT(('白止-S级品'!$A$2:$A$26=$B102)*('白止-S级品'!$D$1:$AV$1=DJ$1)*('白止-S级品'!$D$2:$AV$26)),0)+IFERROR(SUMPRODUCT(('乐容-S级品'!$A$4:$A$32=$B102)*('乐容-S级品'!$L$3:$CA$3=DJ$1)*('乐容-S级品'!$L$4:$CA$32)),0)</f>
      </c>
      <c r="DK102" s="280"/>
      <c r="DL102" s="280"/>
      <c r="DM102" s="280"/>
      <c r="DN102" s="280"/>
      <c r="DO102" s="280"/>
      <c r="DP102" s="280"/>
      <c r="DQ102" s="280"/>
      <c r="DR102" s="280"/>
      <c r="DS102" s="280"/>
      <c r="DT102" s="280"/>
      <c r="DU102" s="280"/>
      <c r="DV102" s="280"/>
      <c r="DW102" s="280">
        <f>VLOOKUP(B102,'系统编码规格'!A:C,3,FALSE)</f>
      </c>
      <c r="DX102" s="280"/>
      <c r="DY102" s="280"/>
      <c r="DZ102" s="280"/>
      <c r="EA102" s="280"/>
      <c r="EB102" s="280"/>
      <c r="EC102" s="280"/>
      <c r="ED102" s="280"/>
      <c r="EE102" s="280"/>
      <c r="EF102" s="280"/>
      <c r="EG102" s="280"/>
      <c r="EH102" s="280"/>
      <c r="EI102" s="280"/>
      <c r="EJ102" s="280"/>
      <c r="EK102" s="280"/>
      <c r="EL102" s="280"/>
      <c r="EM102" s="280"/>
      <c r="EN102" s="280"/>
      <c r="EO102" s="280"/>
      <c r="EP102" s="280"/>
      <c r="EQ102" s="280"/>
      <c r="ER102" s="280"/>
      <c r="ES102" s="280"/>
      <c r="ET102" s="280"/>
      <c r="EU102" s="280"/>
      <c r="EV102" s="280"/>
      <c r="EW102" s="280"/>
      <c r="EX102" s="280"/>
      <c r="EY102" s="280"/>
      <c r="EZ102" s="280"/>
      <c r="FA102" s="280"/>
      <c r="FB102" s="280"/>
      <c r="FC102" s="280"/>
      <c r="FD102" s="280"/>
      <c r="FE102" s="280"/>
      <c r="FF102" s="280"/>
      <c r="FG102" s="280"/>
      <c r="FH102" s="280"/>
      <c r="FI102" s="280"/>
      <c r="FJ102" s="280"/>
      <c r="FK102" s="280"/>
      <c r="FL102" s="280"/>
      <c r="FM102" s="280"/>
      <c r="FN102" s="280"/>
      <c r="FO102" s="280"/>
      <c r="FP102" s="280"/>
      <c r="FQ102" s="280"/>
      <c r="FR102" s="280"/>
      <c r="FS102" s="280"/>
      <c r="FT102" s="280"/>
      <c r="FU102" s="280"/>
      <c r="FV102" s="280"/>
      <c r="FW102" s="280"/>
      <c r="FX102" s="280"/>
      <c r="FY102" s="280"/>
      <c r="FZ102" s="280"/>
      <c r="GA102" s="280"/>
      <c r="GB102" s="280"/>
      <c r="GC102" s="280"/>
      <c r="GD102" s="280"/>
      <c r="GE102" s="280"/>
      <c r="GF102" s="280"/>
      <c r="GG102" s="280"/>
      <c r="GH102" s="280"/>
      <c r="GI102" s="280"/>
      <c r="GJ102" s="280"/>
      <c r="GK102" s="280"/>
      <c r="GL102" s="280"/>
      <c r="GM102" s="280"/>
      <c r="GN102" s="280"/>
      <c r="GO102" s="280"/>
      <c r="GP102" s="280"/>
      <c r="GQ102" s="280"/>
      <c r="GR102" s="280"/>
      <c r="GS102" s="280"/>
      <c r="GT102" s="280"/>
      <c r="GU102" s="280"/>
      <c r="GV102" s="280"/>
    </row>
    <row r="103">
      <c r="A103" s="309" t="str">
        <v>乐容</v>
      </c>
      <c r="B103" s="310" t="str">
        <v>12800026100625382</v>
      </c>
      <c r="C103" s="309" t="str">
        <v>亚朵星球 纯色全棉四件套</v>
      </c>
      <c r="D103" s="309" t="str">
        <v>薄雾灰-1.2m床-床单款</v>
      </c>
      <c r="E103">
        <f>SUM(F103:GX103)</f>
      </c>
      <c r="F103" s="280">
        <f>IFERROR(SUMPRODUCT(('控温被PRO-S级品'!$B$2:$B$10=$B103)*('控温被PRO-S级品'!$E$1:$BE$1=F$1)*('控温被PRO-S级品'!$E$2:$BE$10)),0)+IFERROR(SUMPRODUCT(('冬被-S级品'!$B$2:$B$10=$B103)*('冬被-S级品'!$E$1:$AW$1=F$1)*('冬被-S级品'!$E$2:$AW$10)),0)+IFERROR(SUMPRODUCT(('白止-S级品'!$A$2:$A$26=$B103)*('白止-S级品'!$D$1:$AV$1=F$1)*('白止-S级品'!$D$2:$AV$26)),0)+IFERROR(SUMPRODUCT(('乐容-S级品'!$A$4:$A$32=$B103)*('乐容-S级品'!$L$3:$CA$3=F$1)*('乐容-S级品'!$L$4:$CA$32)),0)</f>
      </c>
      <c r="G103" s="280">
        <f>IFERROR(SUMPRODUCT(('控温被PRO-S级品'!$B$2:$B$10=$B103)*('控温被PRO-S级品'!$E$1:$BE$1=G$1)*('控温被PRO-S级品'!$E$2:$BE$10)),0)+IFERROR(SUMPRODUCT(('冬被-S级品'!$B$2:$B$10=$B103)*('冬被-S级品'!$E$1:$AW$1=G$1)*('冬被-S级品'!$E$2:$AW$10)),0)+IFERROR(SUMPRODUCT(('白止-S级品'!$A$2:$A$26=$B103)*('白止-S级品'!$D$1:$AV$1=G$1)*('白止-S级品'!$D$2:$AV$26)),0)+IFERROR(SUMPRODUCT(('乐容-S级品'!$A$4:$A$32=$B103)*('乐容-S级品'!$L$3:$CA$3=G$1)*('乐容-S级品'!$L$4:$CA$32)),0)</f>
      </c>
      <c r="H103" s="280">
        <f>IFERROR(SUMPRODUCT(('控温被PRO-S级品'!$B$2:$B$10=$B103)*('控温被PRO-S级品'!$E$1:$BE$1=H$1)*('控温被PRO-S级品'!$E$2:$BE$10)),0)+IFERROR(SUMPRODUCT(('冬被-S级品'!$B$2:$B$10=$B103)*('冬被-S级品'!$E$1:$AW$1=H$1)*('冬被-S级品'!$E$2:$AW$10)),0)+IFERROR(SUMPRODUCT(('白止-S级品'!$A$2:$A$26=$B103)*('白止-S级品'!$D$1:$AV$1=H$1)*('白止-S级品'!$D$2:$AV$26)),0)+IFERROR(SUMPRODUCT(('乐容-S级品'!$A$4:$A$32=$B103)*('乐容-S级品'!$L$3:$CA$3=H$1)*('乐容-S级品'!$L$4:$CA$32)),0)</f>
      </c>
      <c r="I103" s="280">
        <f>IFERROR(SUMPRODUCT(('控温被PRO-S级品'!$B$2:$B$10=$B103)*('控温被PRO-S级品'!$E$1:$BE$1=I$1)*('控温被PRO-S级品'!$E$2:$BE$10)),0)+IFERROR(SUMPRODUCT(('冬被-S级品'!$B$2:$B$10=$B103)*('冬被-S级品'!$E$1:$AW$1=I$1)*('冬被-S级品'!$E$2:$AW$10)),0)+IFERROR(SUMPRODUCT(('白止-S级品'!$A$2:$A$26=$B103)*('白止-S级品'!$D$1:$AV$1=I$1)*('白止-S级品'!$D$2:$AV$26)),0)+IFERROR(SUMPRODUCT(('乐容-S级品'!$A$4:$A$32=$B103)*('乐容-S级品'!$L$3:$CA$3=I$1)*('乐容-S级品'!$L$4:$CA$32)),0)</f>
      </c>
      <c r="J103" s="280">
        <f>IFERROR(SUMPRODUCT(('控温被PRO-S级品'!$B$2:$B$10=$B103)*('控温被PRO-S级品'!$E$1:$BE$1=J$1)*('控温被PRO-S级品'!$E$2:$BE$10)),0)+IFERROR(SUMPRODUCT(('冬被-S级品'!$B$2:$B$10=$B103)*('冬被-S级品'!$E$1:$AW$1=J$1)*('冬被-S级品'!$E$2:$AW$10)),0)+IFERROR(SUMPRODUCT(('白止-S级品'!$A$2:$A$26=$B103)*('白止-S级品'!$D$1:$AV$1=J$1)*('白止-S级品'!$D$2:$AV$26)),0)+IFERROR(SUMPRODUCT(('乐容-S级品'!$A$4:$A$32=$B103)*('乐容-S级品'!$L$3:$CA$3=J$1)*('乐容-S级品'!$L$4:$CA$32)),0)</f>
      </c>
      <c r="K103" s="280">
        <f>IFERROR(SUMPRODUCT(('控温被PRO-S级品'!$B$2:$B$10=$B103)*('控温被PRO-S级品'!$E$1:$BE$1=K$1)*('控温被PRO-S级品'!$E$2:$BE$10)),0)+IFERROR(SUMPRODUCT(('冬被-S级品'!$B$2:$B$10=$B103)*('冬被-S级品'!$E$1:$AW$1=K$1)*('冬被-S级品'!$E$2:$AW$10)),0)+IFERROR(SUMPRODUCT(('白止-S级品'!$A$2:$A$26=$B103)*('白止-S级品'!$D$1:$AV$1=K$1)*('白止-S级品'!$D$2:$AV$26)),0)+IFERROR(SUMPRODUCT(('乐容-S级品'!$A$4:$A$32=$B103)*('乐容-S级品'!$L$3:$CA$3=K$1)*('乐容-S级品'!$L$4:$CA$32)),0)</f>
      </c>
      <c r="L103" s="280">
        <f>IFERROR(SUMPRODUCT(('控温被PRO-S级品'!$B$2:$B$10=$B103)*('控温被PRO-S级品'!$E$1:$BE$1=L$1)*('控温被PRO-S级品'!$E$2:$BE$10)),0)+IFERROR(SUMPRODUCT(('冬被-S级品'!$B$2:$B$10=$B103)*('冬被-S级品'!$E$1:$AW$1=L$1)*('冬被-S级品'!$E$2:$AW$10)),0)+IFERROR(SUMPRODUCT(('白止-S级品'!$A$2:$A$26=$B103)*('白止-S级品'!$D$1:$AV$1=L$1)*('白止-S级品'!$D$2:$AV$26)),0)+IFERROR(SUMPRODUCT(('乐容-S级品'!$A$4:$A$32=$B103)*('乐容-S级品'!$L$3:$CA$3=L$1)*('乐容-S级品'!$L$4:$CA$32)),0)</f>
      </c>
      <c r="M103" s="280">
        <f>IFERROR(SUMPRODUCT(('控温被PRO-S级品'!$B$2:$B$10=$B103)*('控温被PRO-S级品'!$E$1:$BE$1=M$1)*('控温被PRO-S级品'!$E$2:$BE$10)),0)+IFERROR(SUMPRODUCT(('冬被-S级品'!$B$2:$B$10=$B103)*('冬被-S级品'!$E$1:$AW$1=M$1)*('冬被-S级品'!$E$2:$AW$10)),0)+IFERROR(SUMPRODUCT(('白止-S级品'!$A$2:$A$26=$B103)*('白止-S级品'!$D$1:$AV$1=M$1)*('白止-S级品'!$D$2:$AV$26)),0)+IFERROR(SUMPRODUCT(('乐容-S级品'!$A$4:$A$32=$B103)*('乐容-S级品'!$L$3:$CA$3=M$1)*('乐容-S级品'!$L$4:$CA$32)),0)</f>
      </c>
      <c r="N103" s="280">
        <f>IFERROR(SUMPRODUCT(('控温被PRO-S级品'!$B$2:$B$10=$B103)*('控温被PRO-S级品'!$E$1:$BE$1=N$1)*('控温被PRO-S级品'!$E$2:$BE$10)),0)+IFERROR(SUMPRODUCT(('冬被-S级品'!$B$2:$B$10=$B103)*('冬被-S级品'!$E$1:$AW$1=N$1)*('冬被-S级品'!$E$2:$AW$10)),0)+IFERROR(SUMPRODUCT(('白止-S级品'!$A$2:$A$26=$B103)*('白止-S级品'!$D$1:$AV$1=N$1)*('白止-S级品'!$D$2:$AV$26)),0)+IFERROR(SUMPRODUCT(('乐容-S级品'!$A$4:$A$32=$B103)*('乐容-S级品'!$L$3:$CA$3=N$1)*('乐容-S级品'!$L$4:$CA$32)),0)</f>
      </c>
      <c r="O103" s="280">
        <f>IFERROR(SUMPRODUCT(('控温被PRO-S级品'!$B$2:$B$10=$B103)*('控温被PRO-S级品'!$E$1:$BE$1=O$1)*('控温被PRO-S级品'!$E$2:$BE$10)),0)+IFERROR(SUMPRODUCT(('冬被-S级品'!$B$2:$B$10=$B103)*('冬被-S级品'!$E$1:$AW$1=O$1)*('冬被-S级品'!$E$2:$AW$10)),0)+IFERROR(SUMPRODUCT(('白止-S级品'!$A$2:$A$26=$B103)*('白止-S级品'!$D$1:$AV$1=O$1)*('白止-S级品'!$D$2:$AV$26)),0)+IFERROR(SUMPRODUCT(('乐容-S级品'!$A$4:$A$32=$B103)*('乐容-S级品'!$L$3:$CA$3=O$1)*('乐容-S级品'!$L$4:$CA$32)),0)</f>
      </c>
      <c r="P103" s="280">
        <f>IFERROR(SUMPRODUCT(('控温被PRO-S级品'!$B$2:$B$10=$B103)*('控温被PRO-S级品'!$E$1:$BE$1=P$1)*('控温被PRO-S级品'!$E$2:$BE$10)),0)+IFERROR(SUMPRODUCT(('冬被-S级品'!$B$2:$B$10=$B103)*('冬被-S级品'!$E$1:$AW$1=P$1)*('冬被-S级品'!$E$2:$AW$10)),0)+IFERROR(SUMPRODUCT(('白止-S级品'!$A$2:$A$26=$B103)*('白止-S级品'!$D$1:$AV$1=P$1)*('白止-S级品'!$D$2:$AV$26)),0)+IFERROR(SUMPRODUCT(('乐容-S级品'!$A$4:$A$32=$B103)*('乐容-S级品'!$L$3:$CA$3=P$1)*('乐容-S级品'!$L$4:$CA$32)),0)</f>
      </c>
      <c r="Q103" s="280">
        <f>IFERROR(SUMPRODUCT(('控温被PRO-S级品'!$B$2:$B$10=$B103)*('控温被PRO-S级品'!$E$1:$BE$1=Q$1)*('控温被PRO-S级品'!$E$2:$BE$10)),0)+IFERROR(SUMPRODUCT(('冬被-S级品'!$B$2:$B$10=$B103)*('冬被-S级品'!$E$1:$AW$1=Q$1)*('冬被-S级品'!$E$2:$AW$10)),0)+IFERROR(SUMPRODUCT(('白止-S级品'!$A$2:$A$26=$B103)*('白止-S级品'!$D$1:$AV$1=Q$1)*('白止-S级品'!$D$2:$AV$26)),0)+IFERROR(SUMPRODUCT(('乐容-S级品'!$A$4:$A$32=$B103)*('乐容-S级品'!$L$3:$CA$3=Q$1)*('乐容-S级品'!$L$4:$CA$32)),0)</f>
      </c>
      <c r="R103" s="280">
        <f>IFERROR(SUMPRODUCT(('控温被PRO-S级品'!$B$2:$B$10=$B103)*('控温被PRO-S级品'!$E$1:$BE$1=R$1)*('控温被PRO-S级品'!$E$2:$BE$10)),0)+IFERROR(SUMPRODUCT(('冬被-S级品'!$B$2:$B$10=$B103)*('冬被-S级品'!$E$1:$AW$1=R$1)*('冬被-S级品'!$E$2:$AW$10)),0)+IFERROR(SUMPRODUCT(('白止-S级品'!$A$2:$A$26=$B103)*('白止-S级品'!$D$1:$AV$1=R$1)*('白止-S级品'!$D$2:$AV$26)),0)+IFERROR(SUMPRODUCT(('乐容-S级品'!$A$4:$A$32=$B103)*('乐容-S级品'!$L$3:$CA$3=R$1)*('乐容-S级品'!$L$4:$CA$32)),0)</f>
      </c>
      <c r="S103" s="280">
        <f>IFERROR(SUMPRODUCT(('控温被PRO-S级品'!$B$2:$B$10=$B103)*('控温被PRO-S级品'!$E$1:$BE$1=S$1)*('控温被PRO-S级品'!$E$2:$BE$10)),0)+IFERROR(SUMPRODUCT(('冬被-S级品'!$B$2:$B$10=$B103)*('冬被-S级品'!$E$1:$AW$1=S$1)*('冬被-S级品'!$E$2:$AW$10)),0)+IFERROR(SUMPRODUCT(('白止-S级品'!$A$2:$A$26=$B103)*('白止-S级品'!$D$1:$AV$1=S$1)*('白止-S级品'!$D$2:$AV$26)),0)+IFERROR(SUMPRODUCT(('乐容-S级品'!$A$4:$A$32=$B103)*('乐容-S级品'!$L$3:$CA$3=S$1)*('乐容-S级品'!$L$4:$CA$32)),0)</f>
      </c>
      <c r="T103" s="280">
        <f>IFERROR(SUMPRODUCT(('控温被PRO-S级品'!$B$2:$B$10=$B103)*('控温被PRO-S级品'!$E$1:$BE$1=T$1)*('控温被PRO-S级品'!$E$2:$BE$10)),0)+IFERROR(SUMPRODUCT(('冬被-S级品'!$B$2:$B$10=$B103)*('冬被-S级品'!$E$1:$AW$1=T$1)*('冬被-S级品'!$E$2:$AW$10)),0)+IFERROR(SUMPRODUCT(('白止-S级品'!$A$2:$A$26=$B103)*('白止-S级品'!$D$1:$AV$1=T$1)*('白止-S级品'!$D$2:$AV$26)),0)+IFERROR(SUMPRODUCT(('乐容-S级品'!$A$4:$A$32=$B103)*('乐容-S级品'!$L$3:$CA$3=T$1)*('乐容-S级品'!$L$4:$CA$32)),0)</f>
      </c>
      <c r="U103" s="280">
        <f>IFERROR(SUMPRODUCT(('控温被PRO-S级品'!$B$2:$B$10=$B103)*('控温被PRO-S级品'!$E$1:$BE$1=U$1)*('控温被PRO-S级品'!$E$2:$BE$10)),0)+IFERROR(SUMPRODUCT(('冬被-S级品'!$B$2:$B$10=$B103)*('冬被-S级品'!$E$1:$AW$1=U$1)*('冬被-S级品'!$E$2:$AW$10)),0)+IFERROR(SUMPRODUCT(('白止-S级品'!$A$2:$A$26=$B103)*('白止-S级品'!$D$1:$AV$1=U$1)*('白止-S级品'!$D$2:$AV$26)),0)+IFERROR(SUMPRODUCT(('乐容-S级品'!$A$4:$A$32=$B103)*('乐容-S级品'!$L$3:$CA$3=U$1)*('乐容-S级品'!$L$4:$CA$32)),0)</f>
      </c>
      <c r="V103" s="280">
        <f>IFERROR(SUMPRODUCT(('控温被PRO-S级品'!$B$2:$B$10=$B103)*('控温被PRO-S级品'!$E$1:$BE$1=V$1)*('控温被PRO-S级品'!$E$2:$BE$10)),0)+IFERROR(SUMPRODUCT(('冬被-S级品'!$B$2:$B$10=$B103)*('冬被-S级品'!$E$1:$AW$1=V$1)*('冬被-S级品'!$E$2:$AW$10)),0)+IFERROR(SUMPRODUCT(('白止-S级品'!$A$2:$A$26=$B103)*('白止-S级品'!$D$1:$AV$1=V$1)*('白止-S级品'!$D$2:$AV$26)),0)+IFERROR(SUMPRODUCT(('乐容-S级品'!$A$4:$A$32=$B103)*('乐容-S级品'!$L$3:$CA$3=V$1)*('乐容-S级品'!$L$4:$CA$32)),0)</f>
      </c>
      <c r="W103" s="280">
        <f>IFERROR(SUMPRODUCT(('控温被PRO-S级品'!$B$2:$B$10=$B103)*('控温被PRO-S级品'!$E$1:$BE$1=W$1)*('控温被PRO-S级品'!$E$2:$BE$10)),0)+IFERROR(SUMPRODUCT(('冬被-S级品'!$B$2:$B$10=$B103)*('冬被-S级品'!$E$1:$AW$1=W$1)*('冬被-S级品'!$E$2:$AW$10)),0)+IFERROR(SUMPRODUCT(('白止-S级品'!$A$2:$A$26=$B103)*('白止-S级品'!$D$1:$AV$1=W$1)*('白止-S级品'!$D$2:$AV$26)),0)+IFERROR(SUMPRODUCT(('乐容-S级品'!$A$4:$A$32=$B103)*('乐容-S级品'!$L$3:$CA$3=W$1)*('乐容-S级品'!$L$4:$CA$32)),0)</f>
      </c>
      <c r="X103" s="280">
        <f>IFERROR(SUMPRODUCT(('控温被PRO-S级品'!$B$2:$B$10=$B103)*('控温被PRO-S级品'!$E$1:$BE$1=X$1)*('控温被PRO-S级品'!$E$2:$BE$10)),0)+IFERROR(SUMPRODUCT(('冬被-S级品'!$B$2:$B$10=$B103)*('冬被-S级品'!$E$1:$AW$1=X$1)*('冬被-S级品'!$E$2:$AW$10)),0)+IFERROR(SUMPRODUCT(('白止-S级品'!$A$2:$A$26=$B103)*('白止-S级品'!$D$1:$AV$1=X$1)*('白止-S级品'!$D$2:$AV$26)),0)+IFERROR(SUMPRODUCT(('乐容-S级品'!$A$4:$A$32=$B103)*('乐容-S级品'!$L$3:$CA$3=X$1)*('乐容-S级品'!$L$4:$CA$32)),0)</f>
      </c>
      <c r="Y103" s="280">
        <f>IFERROR(SUMPRODUCT(('控温被PRO-S级品'!$B$2:$B$10=$B103)*('控温被PRO-S级品'!$E$1:$BE$1=Y$1)*('控温被PRO-S级品'!$E$2:$BE$10)),0)+IFERROR(SUMPRODUCT(('冬被-S级品'!$B$2:$B$10=$B103)*('冬被-S级品'!$E$1:$AW$1=Y$1)*('冬被-S级品'!$E$2:$AW$10)),0)+IFERROR(SUMPRODUCT(('白止-S级品'!$A$2:$A$26=$B103)*('白止-S级品'!$D$1:$AV$1=Y$1)*('白止-S级品'!$D$2:$AV$26)),0)+IFERROR(SUMPRODUCT(('乐容-S级品'!$A$4:$A$32=$B103)*('乐容-S级品'!$L$3:$CA$3=Y$1)*('乐容-S级品'!$L$4:$CA$32)),0)</f>
      </c>
      <c r="Z103" s="280">
        <f>IFERROR(SUMPRODUCT(('控温被PRO-S级品'!$B$2:$B$10=$B103)*('控温被PRO-S级品'!$E$1:$BE$1=Z$1)*('控温被PRO-S级品'!$E$2:$BE$10)),0)+IFERROR(SUMPRODUCT(('冬被-S级品'!$B$2:$B$10=$B103)*('冬被-S级品'!$E$1:$AW$1=Z$1)*('冬被-S级品'!$E$2:$AW$10)),0)+IFERROR(SUMPRODUCT(('白止-S级品'!$A$2:$A$26=$B103)*('白止-S级品'!$D$1:$AV$1=Z$1)*('白止-S级品'!$D$2:$AV$26)),0)+IFERROR(SUMPRODUCT(('乐容-S级品'!$A$4:$A$32=$B103)*('乐容-S级品'!$L$3:$CA$3=Z$1)*('乐容-S级品'!$L$4:$CA$32)),0)</f>
      </c>
      <c r="AA103" s="280">
        <f>IFERROR(SUMPRODUCT(('控温被PRO-S级品'!$B$2:$B$10=$B103)*('控温被PRO-S级品'!$E$1:$BE$1=AA$1)*('控温被PRO-S级品'!$E$2:$BE$10)),0)+IFERROR(SUMPRODUCT(('冬被-S级品'!$B$2:$B$10=$B103)*('冬被-S级品'!$E$1:$AW$1=AA$1)*('冬被-S级品'!$E$2:$AW$10)),0)+IFERROR(SUMPRODUCT(('白止-S级品'!$A$2:$A$26=$B103)*('白止-S级品'!$D$1:$AV$1=AA$1)*('白止-S级品'!$D$2:$AV$26)),0)+IFERROR(SUMPRODUCT(('乐容-S级品'!$A$4:$A$32=$B103)*('乐容-S级品'!$L$3:$CA$3=AA$1)*('乐容-S级品'!$L$4:$CA$32)),0)</f>
      </c>
      <c r="AB103" s="280">
        <f>IFERROR(SUMPRODUCT(('控温被PRO-S级品'!$B$2:$B$10=$B103)*('控温被PRO-S级品'!$E$1:$BE$1=AB$1)*('控温被PRO-S级品'!$E$2:$BE$10)),0)+IFERROR(SUMPRODUCT(('冬被-S级品'!$B$2:$B$10=$B103)*('冬被-S级品'!$E$1:$AW$1=AB$1)*('冬被-S级品'!$E$2:$AW$10)),0)+IFERROR(SUMPRODUCT(('白止-S级品'!$A$2:$A$26=$B103)*('白止-S级品'!$D$1:$AV$1=AB$1)*('白止-S级品'!$D$2:$AV$26)),0)+IFERROR(SUMPRODUCT(('乐容-S级品'!$A$4:$A$32=$B103)*('乐容-S级品'!$L$3:$CA$3=AB$1)*('乐容-S级品'!$L$4:$CA$32)),0)</f>
      </c>
      <c r="AC103" s="280">
        <f>IFERROR(SUMPRODUCT(('控温被PRO-S级品'!$B$2:$B$10=$B103)*('控温被PRO-S级品'!$E$1:$BE$1=AC$1)*('控温被PRO-S级品'!$E$2:$BE$10)),0)+IFERROR(SUMPRODUCT(('冬被-S级品'!$B$2:$B$10=$B103)*('冬被-S级品'!$E$1:$AW$1=AC$1)*('冬被-S级品'!$E$2:$AW$10)),0)+IFERROR(SUMPRODUCT(('白止-S级品'!$A$2:$A$26=$B103)*('白止-S级品'!$D$1:$AV$1=AC$1)*('白止-S级品'!$D$2:$AV$26)),0)+IFERROR(SUMPRODUCT(('乐容-S级品'!$A$4:$A$32=$B103)*('乐容-S级品'!$L$3:$CA$3=AC$1)*('乐容-S级品'!$L$4:$CA$32)),0)</f>
      </c>
      <c r="AD103" s="280">
        <f>IFERROR(SUMPRODUCT(('控温被PRO-S级品'!$B$2:$B$10=$B103)*('控温被PRO-S级品'!$E$1:$BE$1=AD$1)*('控温被PRO-S级品'!$E$2:$BE$10)),0)+IFERROR(SUMPRODUCT(('冬被-S级品'!$B$2:$B$10=$B103)*('冬被-S级品'!$E$1:$AW$1=AD$1)*('冬被-S级品'!$E$2:$AW$10)),0)+IFERROR(SUMPRODUCT(('白止-S级品'!$A$2:$A$26=$B103)*('白止-S级品'!$D$1:$AV$1=AD$1)*('白止-S级品'!$D$2:$AV$26)),0)+IFERROR(SUMPRODUCT(('乐容-S级品'!$A$4:$A$32=$B103)*('乐容-S级品'!$L$3:$CA$3=AD$1)*('乐容-S级品'!$L$4:$CA$32)),0)</f>
      </c>
      <c r="AE103" s="280">
        <f>IFERROR(SUMPRODUCT(('控温被PRO-S级品'!$B$2:$B$10=$B103)*('控温被PRO-S级品'!$E$1:$BE$1=AE$1)*('控温被PRO-S级品'!$E$2:$BE$10)),0)+IFERROR(SUMPRODUCT(('冬被-S级品'!$B$2:$B$10=$B103)*('冬被-S级品'!$E$1:$AW$1=AE$1)*('冬被-S级品'!$E$2:$AW$10)),0)+IFERROR(SUMPRODUCT(('白止-S级品'!$A$2:$A$26=$B103)*('白止-S级品'!$D$1:$AV$1=AE$1)*('白止-S级品'!$D$2:$AV$26)),0)+IFERROR(SUMPRODUCT(('乐容-S级品'!$A$4:$A$32=$B103)*('乐容-S级品'!$L$3:$CA$3=AE$1)*('乐容-S级品'!$L$4:$CA$32)),0)</f>
      </c>
      <c r="AF103" s="280">
        <f>IFERROR(SUMPRODUCT(('控温被PRO-S级品'!$B$2:$B$10=$B103)*('控温被PRO-S级品'!$E$1:$BE$1=AF$1)*('控温被PRO-S级品'!$E$2:$BE$10)),0)+IFERROR(SUMPRODUCT(('冬被-S级品'!$B$2:$B$10=$B103)*('冬被-S级品'!$E$1:$AW$1=AF$1)*('冬被-S级品'!$E$2:$AW$10)),0)+IFERROR(SUMPRODUCT(('白止-S级品'!$A$2:$A$26=$B103)*('白止-S级品'!$D$1:$AV$1=AF$1)*('白止-S级品'!$D$2:$AV$26)),0)+IFERROR(SUMPRODUCT(('乐容-S级品'!$A$4:$A$32=$B103)*('乐容-S级品'!$L$3:$CA$3=AF$1)*('乐容-S级品'!$L$4:$CA$32)),0)</f>
      </c>
      <c r="AG103" s="280">
        <f>IFERROR(SUMPRODUCT(('控温被PRO-S级品'!$B$2:$B$10=$B103)*('控温被PRO-S级品'!$E$1:$BE$1=AG$1)*('控温被PRO-S级品'!$E$2:$BE$10)),0)+IFERROR(SUMPRODUCT(('冬被-S级品'!$B$2:$B$10=$B103)*('冬被-S级品'!$E$1:$AW$1=AG$1)*('冬被-S级品'!$E$2:$AW$10)),0)+IFERROR(SUMPRODUCT(('白止-S级品'!$A$2:$A$26=$B103)*('白止-S级品'!$D$1:$AV$1=AG$1)*('白止-S级品'!$D$2:$AV$26)),0)+IFERROR(SUMPRODUCT(('乐容-S级品'!$A$4:$A$32=$B103)*('乐容-S级品'!$L$3:$CA$3=AG$1)*('乐容-S级品'!$L$4:$CA$32)),0)</f>
      </c>
      <c r="AH103" s="280">
        <f>IFERROR(SUMPRODUCT(('控温被PRO-S级品'!$B$2:$B$10=$B103)*('控温被PRO-S级品'!$E$1:$BE$1=AH$1)*('控温被PRO-S级品'!$E$2:$BE$10)),0)+IFERROR(SUMPRODUCT(('冬被-S级品'!$B$2:$B$10=$B103)*('冬被-S级品'!$E$1:$AW$1=AH$1)*('冬被-S级品'!$E$2:$AW$10)),0)+IFERROR(SUMPRODUCT(('白止-S级品'!$A$2:$A$26=$B103)*('白止-S级品'!$D$1:$AV$1=AH$1)*('白止-S级品'!$D$2:$AV$26)),0)+IFERROR(SUMPRODUCT(('乐容-S级品'!$A$4:$A$32=$B103)*('乐容-S级品'!$L$3:$CA$3=AH$1)*('乐容-S级品'!$L$4:$CA$32)),0)</f>
      </c>
      <c r="AI103" s="280">
        <f>IFERROR(SUMPRODUCT(('控温被PRO-S级品'!$B$2:$B$10=$B103)*('控温被PRO-S级品'!$E$1:$BE$1=AI$1)*('控温被PRO-S级品'!$E$2:$BE$10)),0)+IFERROR(SUMPRODUCT(('冬被-S级品'!$B$2:$B$10=$B103)*('冬被-S级品'!$E$1:$AW$1=AI$1)*('冬被-S级品'!$E$2:$AW$10)),0)+IFERROR(SUMPRODUCT(('白止-S级品'!$A$2:$A$26=$B103)*('白止-S级品'!$D$1:$AV$1=AI$1)*('白止-S级品'!$D$2:$AV$26)),0)+IFERROR(SUMPRODUCT(('乐容-S级品'!$A$4:$A$32=$B103)*('乐容-S级品'!$L$3:$CA$3=AI$1)*('乐容-S级品'!$L$4:$CA$32)),0)</f>
      </c>
      <c r="AJ103" s="280">
        <f>IFERROR(SUMPRODUCT(('控温被PRO-S级品'!$B$2:$B$10=$B103)*('控温被PRO-S级品'!$E$1:$BE$1=AJ$1)*('控温被PRO-S级品'!$E$2:$BE$10)),0)+IFERROR(SUMPRODUCT(('冬被-S级品'!$B$2:$B$10=$B103)*('冬被-S级品'!$E$1:$AW$1=AJ$1)*('冬被-S级品'!$E$2:$AW$10)),0)+IFERROR(SUMPRODUCT(('白止-S级品'!$A$2:$A$26=$B103)*('白止-S级品'!$D$1:$AV$1=AJ$1)*('白止-S级品'!$D$2:$AV$26)),0)+IFERROR(SUMPRODUCT(('乐容-S级品'!$A$4:$A$32=$B103)*('乐容-S级品'!$L$3:$CA$3=AJ$1)*('乐容-S级品'!$L$4:$CA$32)),0)</f>
      </c>
      <c r="AK103" s="280">
        <f>IFERROR(SUMPRODUCT(('控温被PRO-S级品'!$B$2:$B$10=$B103)*('控温被PRO-S级品'!$E$1:$BE$1=AK$1)*('控温被PRO-S级品'!$E$2:$BE$10)),0)+IFERROR(SUMPRODUCT(('冬被-S级品'!$B$2:$B$10=$B103)*('冬被-S级品'!$E$1:$AW$1=AK$1)*('冬被-S级品'!$E$2:$AW$10)),0)+IFERROR(SUMPRODUCT(('白止-S级品'!$A$2:$A$26=$B103)*('白止-S级品'!$D$1:$AV$1=AK$1)*('白止-S级品'!$D$2:$AV$26)),0)+IFERROR(SUMPRODUCT(('乐容-S级品'!$A$4:$A$32=$B103)*('乐容-S级品'!$L$3:$CA$3=AK$1)*('乐容-S级品'!$L$4:$CA$32)),0)</f>
      </c>
      <c r="AL103" s="280">
        <f>IFERROR(SUMPRODUCT(('控温被PRO-S级品'!$B$2:$B$10=$B103)*('控温被PRO-S级品'!$E$1:$BE$1=AL$1)*('控温被PRO-S级品'!$E$2:$BE$10)),0)+IFERROR(SUMPRODUCT(('冬被-S级品'!$B$2:$B$10=$B103)*('冬被-S级品'!$E$1:$AW$1=AL$1)*('冬被-S级品'!$E$2:$AW$10)),0)+IFERROR(SUMPRODUCT(('白止-S级品'!$A$2:$A$26=$B103)*('白止-S级品'!$D$1:$AV$1=AL$1)*('白止-S级品'!$D$2:$AV$26)),0)+IFERROR(SUMPRODUCT(('乐容-S级品'!$A$4:$A$32=$B103)*('乐容-S级品'!$L$3:$CA$3=AL$1)*('乐容-S级品'!$L$4:$CA$32)),0)</f>
      </c>
      <c r="AM103" s="280">
        <f>IFERROR(SUMPRODUCT(('控温被PRO-S级品'!$B$2:$B$10=$B103)*('控温被PRO-S级品'!$E$1:$BE$1=AM$1)*('控温被PRO-S级品'!$E$2:$BE$10)),0)+IFERROR(SUMPRODUCT(('冬被-S级品'!$B$2:$B$10=$B103)*('冬被-S级品'!$E$1:$AW$1=AM$1)*('冬被-S级品'!$E$2:$AW$10)),0)+IFERROR(SUMPRODUCT(('白止-S级品'!$A$2:$A$26=$B103)*('白止-S级品'!$D$1:$AV$1=AM$1)*('白止-S级品'!$D$2:$AV$26)),0)+IFERROR(SUMPRODUCT(('乐容-S级品'!$A$4:$A$32=$B103)*('乐容-S级品'!$L$3:$CA$3=AM$1)*('乐容-S级品'!$L$4:$CA$32)),0)</f>
      </c>
      <c r="AN103" s="280">
        <f>IFERROR(SUMPRODUCT(('控温被PRO-S级品'!$B$2:$B$10=$B103)*('控温被PRO-S级品'!$E$1:$BE$1=AN$1)*('控温被PRO-S级品'!$E$2:$BE$10)),0)+IFERROR(SUMPRODUCT(('冬被-S级品'!$B$2:$B$10=$B103)*('冬被-S级品'!$E$1:$AW$1=AN$1)*('冬被-S级品'!$E$2:$AW$10)),0)+IFERROR(SUMPRODUCT(('白止-S级品'!$A$2:$A$26=$B103)*('白止-S级品'!$D$1:$AV$1=AN$1)*('白止-S级品'!$D$2:$AV$26)),0)+IFERROR(SUMPRODUCT(('乐容-S级品'!$A$4:$A$32=$B103)*('乐容-S级品'!$L$3:$CA$3=AN$1)*('乐容-S级品'!$L$4:$CA$32)),0)</f>
      </c>
      <c r="AO103" s="280">
        <f>IFERROR(SUMPRODUCT(('控温被PRO-S级品'!$B$2:$B$10=$B103)*('控温被PRO-S级品'!$E$1:$BE$1=AO$1)*('控温被PRO-S级品'!$E$2:$BE$10)),0)+IFERROR(SUMPRODUCT(('冬被-S级品'!$B$2:$B$10=$B103)*('冬被-S级品'!$E$1:$AW$1=AO$1)*('冬被-S级品'!$E$2:$AW$10)),0)+IFERROR(SUMPRODUCT(('白止-S级品'!$A$2:$A$26=$B103)*('白止-S级品'!$D$1:$AV$1=AO$1)*('白止-S级品'!$D$2:$AV$26)),0)+IFERROR(SUMPRODUCT(('乐容-S级品'!$A$4:$A$32=$B103)*('乐容-S级品'!$L$3:$CA$3=AO$1)*('乐容-S级品'!$L$4:$CA$32)),0)</f>
      </c>
      <c r="AP103" s="280">
        <f>IFERROR(SUMPRODUCT(('控温被PRO-S级品'!$B$2:$B$10=$B103)*('控温被PRO-S级品'!$E$1:$BE$1=AP$1)*('控温被PRO-S级品'!$E$2:$BE$10)),0)+IFERROR(SUMPRODUCT(('冬被-S级品'!$B$2:$B$10=$B103)*('冬被-S级品'!$E$1:$AW$1=AP$1)*('冬被-S级品'!$E$2:$AW$10)),0)+IFERROR(SUMPRODUCT(('白止-S级品'!$A$2:$A$26=$B103)*('白止-S级品'!$D$1:$AV$1=AP$1)*('白止-S级品'!$D$2:$AV$26)),0)+IFERROR(SUMPRODUCT(('乐容-S级品'!$A$4:$A$32=$B103)*('乐容-S级品'!$L$3:$CA$3=AP$1)*('乐容-S级品'!$L$4:$CA$32)),0)</f>
      </c>
      <c r="AQ103" s="280">
        <f>IFERROR(SUMPRODUCT(('控温被PRO-S级品'!$B$2:$B$10=$B103)*('控温被PRO-S级品'!$E$1:$BE$1=AQ$1)*('控温被PRO-S级品'!$E$2:$BE$10)),0)+IFERROR(SUMPRODUCT(('冬被-S级品'!$B$2:$B$10=$B103)*('冬被-S级品'!$E$1:$AW$1=AQ$1)*('冬被-S级品'!$E$2:$AW$10)),0)+IFERROR(SUMPRODUCT(('白止-S级品'!$A$2:$A$26=$B103)*('白止-S级品'!$D$1:$AV$1=AQ$1)*('白止-S级品'!$D$2:$AV$26)),0)+IFERROR(SUMPRODUCT(('乐容-S级品'!$A$4:$A$32=$B103)*('乐容-S级品'!$L$3:$CA$3=AQ$1)*('乐容-S级品'!$L$4:$CA$32)),0)</f>
      </c>
      <c r="AR103" s="280">
        <f>IFERROR(SUMPRODUCT(('控温被PRO-S级品'!$B$2:$B$10=$B103)*('控温被PRO-S级品'!$E$1:$BE$1=AR$1)*('控温被PRO-S级品'!$E$2:$BE$10)),0)+IFERROR(SUMPRODUCT(('冬被-S级品'!$B$2:$B$10=$B103)*('冬被-S级品'!$E$1:$AW$1=AR$1)*('冬被-S级品'!$E$2:$AW$10)),0)+IFERROR(SUMPRODUCT(('白止-S级品'!$A$2:$A$26=$B103)*('白止-S级品'!$D$1:$AV$1=AR$1)*('白止-S级品'!$D$2:$AV$26)),0)+IFERROR(SUMPRODUCT(('乐容-S级品'!$A$4:$A$32=$B103)*('乐容-S级品'!$L$3:$CA$3=AR$1)*('乐容-S级品'!$L$4:$CA$32)),0)</f>
      </c>
      <c r="AS103" s="280">
        <f>IFERROR(SUMPRODUCT(('控温被PRO-S级品'!$B$2:$B$10=$B103)*('控温被PRO-S级品'!$E$1:$BE$1=AS$1)*('控温被PRO-S级品'!$E$2:$BE$10)),0)+IFERROR(SUMPRODUCT(('冬被-S级品'!$B$2:$B$10=$B103)*('冬被-S级品'!$E$1:$AW$1=AS$1)*('冬被-S级品'!$E$2:$AW$10)),0)+IFERROR(SUMPRODUCT(('白止-S级品'!$A$2:$A$26=$B103)*('白止-S级品'!$D$1:$AV$1=AS$1)*('白止-S级品'!$D$2:$AV$26)),0)+IFERROR(SUMPRODUCT(('乐容-S级品'!$A$4:$A$32=$B103)*('乐容-S级品'!$L$3:$CA$3=AS$1)*('乐容-S级品'!$L$4:$CA$32)),0)</f>
      </c>
      <c r="AT103" s="280">
        <f>IFERROR(SUMPRODUCT(('控温被PRO-S级品'!$B$2:$B$10=$B103)*('控温被PRO-S级品'!$E$1:$BE$1=AT$1)*('控温被PRO-S级品'!$E$2:$BE$10)),0)+IFERROR(SUMPRODUCT(('冬被-S级品'!$B$2:$B$10=$B103)*('冬被-S级品'!$E$1:$AW$1=AT$1)*('冬被-S级品'!$E$2:$AW$10)),0)+IFERROR(SUMPRODUCT(('白止-S级品'!$A$2:$A$26=$B103)*('白止-S级品'!$D$1:$AV$1=AT$1)*('白止-S级品'!$D$2:$AV$26)),0)+IFERROR(SUMPRODUCT(('乐容-S级品'!$A$4:$A$32=$B103)*('乐容-S级品'!$L$3:$CA$3=AT$1)*('乐容-S级品'!$L$4:$CA$32)),0)</f>
      </c>
      <c r="AU103" s="280">
        <f>IFERROR(SUMPRODUCT(('控温被PRO-S级品'!$B$2:$B$10=$B103)*('控温被PRO-S级品'!$E$1:$BE$1=AU$1)*('控温被PRO-S级品'!$E$2:$BE$10)),0)+IFERROR(SUMPRODUCT(('冬被-S级品'!$B$2:$B$10=$B103)*('冬被-S级品'!$E$1:$AW$1=AU$1)*('冬被-S级品'!$E$2:$AW$10)),0)+IFERROR(SUMPRODUCT(('白止-S级品'!$A$2:$A$26=$B103)*('白止-S级品'!$D$1:$AV$1=AU$1)*('白止-S级品'!$D$2:$AV$26)),0)+IFERROR(SUMPRODUCT(('乐容-S级品'!$A$4:$A$32=$B103)*('乐容-S级品'!$L$3:$CA$3=AU$1)*('乐容-S级品'!$L$4:$CA$32)),0)</f>
      </c>
      <c r="AV103" s="280">
        <f>IFERROR(SUMPRODUCT(('控温被PRO-S级品'!$B$2:$B$10=$B103)*('控温被PRO-S级品'!$E$1:$BE$1=AV$1)*('控温被PRO-S级品'!$E$2:$BE$10)),0)+IFERROR(SUMPRODUCT(('冬被-S级品'!$B$2:$B$10=$B103)*('冬被-S级品'!$E$1:$AW$1=AV$1)*('冬被-S级品'!$E$2:$AW$10)),0)+IFERROR(SUMPRODUCT(('白止-S级品'!$A$2:$A$26=$B103)*('白止-S级品'!$D$1:$AV$1=AV$1)*('白止-S级品'!$D$2:$AV$26)),0)+IFERROR(SUMPRODUCT(('乐容-S级品'!$A$4:$A$32=$B103)*('乐容-S级品'!$L$3:$CA$3=AV$1)*('乐容-S级品'!$L$4:$CA$32)),0)</f>
      </c>
      <c r="AW103" s="280">
        <f>IFERROR(SUMPRODUCT(('控温被PRO-S级品'!$B$2:$B$10=$B103)*('控温被PRO-S级品'!$E$1:$BE$1=AW$1)*('控温被PRO-S级品'!$E$2:$BE$10)),0)+IFERROR(SUMPRODUCT(('冬被-S级品'!$B$2:$B$10=$B103)*('冬被-S级品'!$E$1:$AW$1=AW$1)*('冬被-S级品'!$E$2:$AW$10)),0)+IFERROR(SUMPRODUCT(('白止-S级品'!$A$2:$A$26=$B103)*('白止-S级品'!$D$1:$AV$1=AW$1)*('白止-S级品'!$D$2:$AV$26)),0)+IFERROR(SUMPRODUCT(('乐容-S级品'!$A$4:$A$32=$B103)*('乐容-S级品'!$L$3:$CA$3=AW$1)*('乐容-S级品'!$L$4:$CA$32)),0)</f>
      </c>
      <c r="AX103" s="280">
        <f>IFERROR(SUMPRODUCT(('控温被PRO-S级品'!$B$2:$B$10=$B103)*('控温被PRO-S级品'!$E$1:$BE$1=AX$1)*('控温被PRO-S级品'!$E$2:$BE$10)),0)+IFERROR(SUMPRODUCT(('冬被-S级品'!$B$2:$B$10=$B103)*('冬被-S级品'!$E$1:$AW$1=AX$1)*('冬被-S级品'!$E$2:$AW$10)),0)+IFERROR(SUMPRODUCT(('白止-S级品'!$A$2:$A$26=$B103)*('白止-S级品'!$D$1:$AV$1=AX$1)*('白止-S级品'!$D$2:$AV$26)),0)+IFERROR(SUMPRODUCT(('乐容-S级品'!$A$4:$A$32=$B103)*('乐容-S级品'!$L$3:$CA$3=AX$1)*('乐容-S级品'!$L$4:$CA$32)),0)</f>
      </c>
      <c r="AY103" s="280">
        <f>IFERROR(SUMPRODUCT(('控温被PRO-S级品'!$B$2:$B$10=$B103)*('控温被PRO-S级品'!$E$1:$BE$1=AY$1)*('控温被PRO-S级品'!$E$2:$BE$10)),0)+IFERROR(SUMPRODUCT(('冬被-S级品'!$B$2:$B$10=$B103)*('冬被-S级品'!$E$1:$AW$1=AY$1)*('冬被-S级品'!$E$2:$AW$10)),0)+IFERROR(SUMPRODUCT(('白止-S级品'!$A$2:$A$26=$B103)*('白止-S级品'!$D$1:$AV$1=AY$1)*('白止-S级品'!$D$2:$AV$26)),0)+IFERROR(SUMPRODUCT(('乐容-S级品'!$A$4:$A$32=$B103)*('乐容-S级品'!$L$3:$CA$3=AY$1)*('乐容-S级品'!$L$4:$CA$32)),0)</f>
      </c>
      <c r="AZ103" s="280">
        <f>IFERROR(SUMPRODUCT(('控温被PRO-S级品'!$B$2:$B$10=$B103)*('控温被PRO-S级品'!$E$1:$BE$1=AZ$1)*('控温被PRO-S级品'!$E$2:$BE$10)),0)+IFERROR(SUMPRODUCT(('冬被-S级品'!$B$2:$B$10=$B103)*('冬被-S级品'!$E$1:$AW$1=AZ$1)*('冬被-S级品'!$E$2:$AW$10)),0)+IFERROR(SUMPRODUCT(('白止-S级品'!$A$2:$A$26=$B103)*('白止-S级品'!$D$1:$AV$1=AZ$1)*('白止-S级品'!$D$2:$AV$26)),0)+IFERROR(SUMPRODUCT(('乐容-S级品'!$A$4:$A$32=$B103)*('乐容-S级品'!$L$3:$CA$3=AZ$1)*('乐容-S级品'!$L$4:$CA$32)),0)</f>
      </c>
      <c r="BA103" s="280">
        <f>IFERROR(SUMPRODUCT(('控温被PRO-S级品'!$B$2:$B$10=$B103)*('控温被PRO-S级品'!$E$1:$BE$1=BA$1)*('控温被PRO-S级品'!$E$2:$BE$10)),0)+IFERROR(SUMPRODUCT(('冬被-S级品'!$B$2:$B$10=$B103)*('冬被-S级品'!$E$1:$AW$1=BA$1)*('冬被-S级品'!$E$2:$AW$10)),0)+IFERROR(SUMPRODUCT(('白止-S级品'!$A$2:$A$26=$B103)*('白止-S级品'!$D$1:$AV$1=BA$1)*('白止-S级品'!$D$2:$AV$26)),0)+IFERROR(SUMPRODUCT(('乐容-S级品'!$A$4:$A$32=$B103)*('乐容-S级品'!$L$3:$CA$3=BA$1)*('乐容-S级品'!$L$4:$CA$32)),0)</f>
      </c>
      <c r="BB103" s="280">
        <f>IFERROR(SUMPRODUCT(('控温被PRO-S级品'!$B$2:$B$10=$B103)*('控温被PRO-S级品'!$E$1:$BE$1=BB$1)*('控温被PRO-S级品'!$E$2:$BE$10)),0)+IFERROR(SUMPRODUCT(('冬被-S级品'!$B$2:$B$10=$B103)*('冬被-S级品'!$E$1:$AW$1=BB$1)*('冬被-S级品'!$E$2:$AW$10)),0)+IFERROR(SUMPRODUCT(('白止-S级品'!$A$2:$A$26=$B103)*('白止-S级品'!$D$1:$AV$1=BB$1)*('白止-S级品'!$D$2:$AV$26)),0)+IFERROR(SUMPRODUCT(('乐容-S级品'!$A$4:$A$32=$B103)*('乐容-S级品'!$L$3:$CA$3=BB$1)*('乐容-S级品'!$L$4:$CA$32)),0)</f>
      </c>
      <c r="BC103" s="280">
        <f>IFERROR(SUMPRODUCT(('控温被PRO-S级品'!$B$2:$B$10=$B103)*('控温被PRO-S级品'!$E$1:$BE$1=BC$1)*('控温被PRO-S级品'!$E$2:$BE$10)),0)+IFERROR(SUMPRODUCT(('冬被-S级品'!$B$2:$B$10=$B103)*('冬被-S级品'!$E$1:$AW$1=BC$1)*('冬被-S级品'!$E$2:$AW$10)),0)+IFERROR(SUMPRODUCT(('白止-S级品'!$A$2:$A$26=$B103)*('白止-S级品'!$D$1:$AV$1=BC$1)*('白止-S级品'!$D$2:$AV$26)),0)+IFERROR(SUMPRODUCT(('乐容-S级品'!$A$4:$A$32=$B103)*('乐容-S级品'!$L$3:$CA$3=BC$1)*('乐容-S级品'!$L$4:$CA$32)),0)</f>
      </c>
      <c r="BD103" s="280">
        <f>IFERROR(SUMPRODUCT(('控温被PRO-S级品'!$B$2:$B$10=$B103)*('控温被PRO-S级品'!$E$1:$BE$1=BD$1)*('控温被PRO-S级品'!$E$2:$BE$10)),0)+IFERROR(SUMPRODUCT(('冬被-S级品'!$B$2:$B$10=$B103)*('冬被-S级品'!$E$1:$AW$1=BD$1)*('冬被-S级品'!$E$2:$AW$10)),0)+IFERROR(SUMPRODUCT(('白止-S级品'!$A$2:$A$26=$B103)*('白止-S级品'!$D$1:$AV$1=BD$1)*('白止-S级品'!$D$2:$AV$26)),0)+IFERROR(SUMPRODUCT(('乐容-S级品'!$A$4:$A$32=$B103)*('乐容-S级品'!$L$3:$CA$3=BD$1)*('乐容-S级品'!$L$4:$CA$32)),0)</f>
      </c>
      <c r="BE103" s="280">
        <f>IFERROR(SUMPRODUCT(('控温被PRO-S级品'!$B$2:$B$10=$B103)*('控温被PRO-S级品'!$E$1:$BE$1=BE$1)*('控温被PRO-S级品'!$E$2:$BE$10)),0)+IFERROR(SUMPRODUCT(('冬被-S级品'!$B$2:$B$10=$B103)*('冬被-S级品'!$E$1:$AW$1=BE$1)*('冬被-S级品'!$E$2:$AW$10)),0)+IFERROR(SUMPRODUCT(('白止-S级品'!$A$2:$A$26=$B103)*('白止-S级品'!$D$1:$AV$1=BE$1)*('白止-S级品'!$D$2:$AV$26)),0)+IFERROR(SUMPRODUCT(('乐容-S级品'!$A$4:$A$32=$B103)*('乐容-S级品'!$L$3:$CA$3=BE$1)*('乐容-S级品'!$L$4:$CA$32)),0)</f>
      </c>
      <c r="BF103" s="280">
        <f>IFERROR(SUMPRODUCT(('控温被PRO-S级品'!$B$2:$B$10=$B103)*('控温被PRO-S级品'!$E$1:$BE$1=BF$1)*('控温被PRO-S级品'!$E$2:$BE$10)),0)+IFERROR(SUMPRODUCT(('冬被-S级品'!$B$2:$B$10=$B103)*('冬被-S级品'!$E$1:$AW$1=BF$1)*('冬被-S级品'!$E$2:$AW$10)),0)+IFERROR(SUMPRODUCT(('白止-S级品'!$A$2:$A$26=$B103)*('白止-S级品'!$D$1:$AV$1=BF$1)*('白止-S级品'!$D$2:$AV$26)),0)+IFERROR(SUMPRODUCT(('乐容-S级品'!$A$4:$A$32=$B103)*('乐容-S级品'!$L$3:$CA$3=BF$1)*('乐容-S级品'!$L$4:$CA$32)),0)</f>
      </c>
      <c r="BG103" s="280">
        <f>IFERROR(SUMPRODUCT(('控温被PRO-S级品'!$B$2:$B$10=$B103)*('控温被PRO-S级品'!$E$1:$BE$1=BG$1)*('控温被PRO-S级品'!$E$2:$BE$10)),0)+IFERROR(SUMPRODUCT(('冬被-S级品'!$B$2:$B$10=$B103)*('冬被-S级品'!$E$1:$AW$1=BG$1)*('冬被-S级品'!$E$2:$AW$10)),0)+IFERROR(SUMPRODUCT(('白止-S级品'!$A$2:$A$26=$B103)*('白止-S级品'!$D$1:$AV$1=BG$1)*('白止-S级品'!$D$2:$AV$26)),0)+IFERROR(SUMPRODUCT(('乐容-S级品'!$A$4:$A$32=$B103)*('乐容-S级品'!$L$3:$CA$3=BG$1)*('乐容-S级品'!$L$4:$CA$32)),0)</f>
      </c>
      <c r="BH103" s="280">
        <f>IFERROR(SUMPRODUCT(('控温被PRO-S级品'!$B$2:$B$10=$B103)*('控温被PRO-S级品'!$E$1:$BE$1=BH$1)*('控温被PRO-S级品'!$E$2:$BE$10)),0)+IFERROR(SUMPRODUCT(('冬被-S级品'!$B$2:$B$10=$B103)*('冬被-S级品'!$E$1:$AW$1=BH$1)*('冬被-S级品'!$E$2:$AW$10)),0)+IFERROR(SUMPRODUCT(('白止-S级品'!$A$2:$A$26=$B103)*('白止-S级品'!$D$1:$AV$1=BH$1)*('白止-S级品'!$D$2:$AV$26)),0)+IFERROR(SUMPRODUCT(('乐容-S级品'!$A$4:$A$32=$B103)*('乐容-S级品'!$L$3:$CA$3=BH$1)*('乐容-S级品'!$L$4:$CA$32)),0)</f>
      </c>
      <c r="BI103" s="280">
        <f>IFERROR(SUMPRODUCT(('控温被PRO-S级品'!$B$2:$B$10=$B103)*('控温被PRO-S级品'!$E$1:$BE$1=BI$1)*('控温被PRO-S级品'!$E$2:$BE$10)),0)+IFERROR(SUMPRODUCT(('冬被-S级品'!$B$2:$B$10=$B103)*('冬被-S级品'!$E$1:$AW$1=BI$1)*('冬被-S级品'!$E$2:$AW$10)),0)+IFERROR(SUMPRODUCT(('白止-S级品'!$A$2:$A$26=$B103)*('白止-S级品'!$D$1:$AV$1=BI$1)*('白止-S级品'!$D$2:$AV$26)),0)+IFERROR(SUMPRODUCT(('乐容-S级品'!$A$4:$A$32=$B103)*('乐容-S级品'!$L$3:$CA$3=BI$1)*('乐容-S级品'!$L$4:$CA$32)),0)</f>
      </c>
      <c r="BJ103" s="280">
        <f>IFERROR(SUMPRODUCT(('控温被PRO-S级品'!$B$2:$B$10=$B103)*('控温被PRO-S级品'!$E$1:$BE$1=BJ$1)*('控温被PRO-S级品'!$E$2:$BE$10)),0)+IFERROR(SUMPRODUCT(('冬被-S级品'!$B$2:$B$10=$B103)*('冬被-S级品'!$E$1:$AW$1=BJ$1)*('冬被-S级品'!$E$2:$AW$10)),0)+IFERROR(SUMPRODUCT(('白止-S级品'!$A$2:$A$26=$B103)*('白止-S级品'!$D$1:$AV$1=BJ$1)*('白止-S级品'!$D$2:$AV$26)),0)+IFERROR(SUMPRODUCT(('乐容-S级品'!$A$4:$A$32=$B103)*('乐容-S级品'!$L$3:$CA$3=BJ$1)*('乐容-S级品'!$L$4:$CA$32)),0)</f>
      </c>
      <c r="BK103" s="280">
        <f>IFERROR(SUMPRODUCT(('控温被PRO-S级品'!$B$2:$B$10=$B103)*('控温被PRO-S级品'!$E$1:$BE$1=BK$1)*('控温被PRO-S级品'!$E$2:$BE$10)),0)+IFERROR(SUMPRODUCT(('冬被-S级品'!$B$2:$B$10=$B103)*('冬被-S级品'!$E$1:$AW$1=BK$1)*('冬被-S级品'!$E$2:$AW$10)),0)+IFERROR(SUMPRODUCT(('白止-S级品'!$A$2:$A$26=$B103)*('白止-S级品'!$D$1:$AV$1=BK$1)*('白止-S级品'!$D$2:$AV$26)),0)+IFERROR(SUMPRODUCT(('乐容-S级品'!$A$4:$A$32=$B103)*('乐容-S级品'!$L$3:$CA$3=BK$1)*('乐容-S级品'!$L$4:$CA$32)),0)</f>
      </c>
      <c r="BL103" s="280">
        <f>IFERROR(SUMPRODUCT(('控温被PRO-S级品'!$B$2:$B$10=$B103)*('控温被PRO-S级品'!$E$1:$BE$1=BL$1)*('控温被PRO-S级品'!$E$2:$BE$10)),0)+IFERROR(SUMPRODUCT(('冬被-S级品'!$B$2:$B$10=$B103)*('冬被-S级品'!$E$1:$AW$1=BL$1)*('冬被-S级品'!$E$2:$AW$10)),0)+IFERROR(SUMPRODUCT(('白止-S级品'!$A$2:$A$26=$B103)*('白止-S级品'!$D$1:$AV$1=BL$1)*('白止-S级品'!$D$2:$AV$26)),0)+IFERROR(SUMPRODUCT(('乐容-S级品'!$A$4:$A$32=$B103)*('乐容-S级品'!$L$3:$CA$3=BL$1)*('乐容-S级品'!$L$4:$CA$32)),0)</f>
      </c>
      <c r="BM103" s="280">
        <f>IFERROR(SUMPRODUCT(('控温被PRO-S级品'!$B$2:$B$10=$B103)*('控温被PRO-S级品'!$E$1:$BE$1=BM$1)*('控温被PRO-S级品'!$E$2:$BE$10)),0)+IFERROR(SUMPRODUCT(('冬被-S级品'!$B$2:$B$10=$B103)*('冬被-S级品'!$E$1:$AW$1=BM$1)*('冬被-S级品'!$E$2:$AW$10)),0)+IFERROR(SUMPRODUCT(('白止-S级品'!$A$2:$A$26=$B103)*('白止-S级品'!$D$1:$AV$1=BM$1)*('白止-S级品'!$D$2:$AV$26)),0)+IFERROR(SUMPRODUCT(('乐容-S级品'!$A$4:$A$32=$B103)*('乐容-S级品'!$L$3:$CA$3=BM$1)*('乐容-S级品'!$L$4:$CA$32)),0)</f>
      </c>
      <c r="BN103" s="280">
        <f>IFERROR(SUMPRODUCT(('控温被PRO-S级品'!$B$2:$B$10=$B103)*('控温被PRO-S级品'!$E$1:$BE$1=BN$1)*('控温被PRO-S级品'!$E$2:$BE$10)),0)+IFERROR(SUMPRODUCT(('冬被-S级品'!$B$2:$B$10=$B103)*('冬被-S级品'!$E$1:$AW$1=BN$1)*('冬被-S级品'!$E$2:$AW$10)),0)+IFERROR(SUMPRODUCT(('白止-S级品'!$A$2:$A$26=$B103)*('白止-S级品'!$D$1:$AV$1=BN$1)*('白止-S级品'!$D$2:$AV$26)),0)+IFERROR(SUMPRODUCT(('乐容-S级品'!$A$4:$A$32=$B103)*('乐容-S级品'!$L$3:$CA$3=BN$1)*('乐容-S级品'!$L$4:$CA$32)),0)</f>
      </c>
      <c r="BO103" s="280">
        <f>IFERROR(SUMPRODUCT(('控温被PRO-S级品'!$B$2:$B$10=$B103)*('控温被PRO-S级品'!$E$1:$BE$1=BO$1)*('控温被PRO-S级品'!$E$2:$BE$10)),0)+IFERROR(SUMPRODUCT(('冬被-S级品'!$B$2:$B$10=$B103)*('冬被-S级品'!$E$1:$AW$1=BO$1)*('冬被-S级品'!$E$2:$AW$10)),0)+IFERROR(SUMPRODUCT(('白止-S级品'!$A$2:$A$26=$B103)*('白止-S级品'!$D$1:$AV$1=BO$1)*('白止-S级品'!$D$2:$AV$26)),0)+IFERROR(SUMPRODUCT(('乐容-S级品'!$A$4:$A$32=$B103)*('乐容-S级品'!$L$3:$CA$3=BO$1)*('乐容-S级品'!$L$4:$CA$32)),0)</f>
      </c>
      <c r="BP103" s="280">
        <f>IFERROR(SUMPRODUCT(('控温被PRO-S级品'!$B$2:$B$10=$B103)*('控温被PRO-S级品'!$E$1:$BE$1=BP$1)*('控温被PRO-S级品'!$E$2:$BE$10)),0)+IFERROR(SUMPRODUCT(('冬被-S级品'!$B$2:$B$10=$B103)*('冬被-S级品'!$E$1:$AW$1=BP$1)*('冬被-S级品'!$E$2:$AW$10)),0)+IFERROR(SUMPRODUCT(('白止-S级品'!$A$2:$A$26=$B103)*('白止-S级品'!$D$1:$AV$1=BP$1)*('白止-S级品'!$D$2:$AV$26)),0)+IFERROR(SUMPRODUCT(('乐容-S级品'!$A$4:$A$32=$B103)*('乐容-S级品'!$L$3:$CA$3=BP$1)*('乐容-S级品'!$L$4:$CA$32)),0)</f>
      </c>
      <c r="BQ103" s="280">
        <f>IFERROR(SUMPRODUCT(('控温被PRO-S级品'!$B$2:$B$10=$B103)*('控温被PRO-S级品'!$E$1:$BE$1=BQ$1)*('控温被PRO-S级品'!$E$2:$BE$10)),0)+IFERROR(SUMPRODUCT(('冬被-S级品'!$B$2:$B$10=$B103)*('冬被-S级品'!$E$1:$AW$1=BQ$1)*('冬被-S级品'!$E$2:$AW$10)),0)+IFERROR(SUMPRODUCT(('白止-S级品'!$A$2:$A$26=$B103)*('白止-S级品'!$D$1:$AV$1=BQ$1)*('白止-S级品'!$D$2:$AV$26)),0)+IFERROR(SUMPRODUCT(('乐容-S级品'!$A$4:$A$32=$B103)*('乐容-S级品'!$L$3:$CA$3=BQ$1)*('乐容-S级品'!$L$4:$CA$32)),0)</f>
      </c>
      <c r="BR103" s="280">
        <f>IFERROR(SUMPRODUCT(('控温被PRO-S级品'!$B$2:$B$10=$B103)*('控温被PRO-S级品'!$E$1:$BE$1=BR$1)*('控温被PRO-S级品'!$E$2:$BE$10)),0)+IFERROR(SUMPRODUCT(('冬被-S级品'!$B$2:$B$10=$B103)*('冬被-S级品'!$E$1:$AW$1=BR$1)*('冬被-S级品'!$E$2:$AW$10)),0)+IFERROR(SUMPRODUCT(('白止-S级品'!$A$2:$A$26=$B103)*('白止-S级品'!$D$1:$AV$1=BR$1)*('白止-S级品'!$D$2:$AV$26)),0)+IFERROR(SUMPRODUCT(('乐容-S级品'!$A$4:$A$32=$B103)*('乐容-S级品'!$L$3:$CA$3=BR$1)*('乐容-S级品'!$L$4:$CA$32)),0)</f>
      </c>
      <c r="BS103" s="280">
        <f>IFERROR(SUMPRODUCT(('控温被PRO-S级品'!$B$2:$B$10=$B103)*('控温被PRO-S级品'!$E$1:$BE$1=BS$1)*('控温被PRO-S级品'!$E$2:$BE$10)),0)+IFERROR(SUMPRODUCT(('冬被-S级品'!$B$2:$B$10=$B103)*('冬被-S级品'!$E$1:$AW$1=BS$1)*('冬被-S级品'!$E$2:$AW$10)),0)+IFERROR(SUMPRODUCT(('白止-S级品'!$A$2:$A$26=$B103)*('白止-S级品'!$D$1:$AV$1=BS$1)*('白止-S级品'!$D$2:$AV$26)),0)+IFERROR(SUMPRODUCT(('乐容-S级品'!$A$4:$A$32=$B103)*('乐容-S级品'!$L$3:$CA$3=BS$1)*('乐容-S级品'!$L$4:$CA$32)),0)</f>
      </c>
      <c r="BT103" s="280">
        <f>IFERROR(SUMPRODUCT(('控温被PRO-S级品'!$B$2:$B$10=$B103)*('控温被PRO-S级品'!$E$1:$BE$1=BT$1)*('控温被PRO-S级品'!$E$2:$BE$10)),0)+IFERROR(SUMPRODUCT(('冬被-S级品'!$B$2:$B$10=$B103)*('冬被-S级品'!$E$1:$AW$1=BT$1)*('冬被-S级品'!$E$2:$AW$10)),0)+IFERROR(SUMPRODUCT(('白止-S级品'!$A$2:$A$26=$B103)*('白止-S级品'!$D$1:$AV$1=BT$1)*('白止-S级品'!$D$2:$AV$26)),0)+IFERROR(SUMPRODUCT(('乐容-S级品'!$A$4:$A$32=$B103)*('乐容-S级品'!$L$3:$CA$3=BT$1)*('乐容-S级品'!$L$4:$CA$32)),0)</f>
      </c>
      <c r="BU103" s="280">
        <f>IFERROR(SUMPRODUCT(('控温被PRO-S级品'!$B$2:$B$10=$B103)*('控温被PRO-S级品'!$E$1:$BE$1=BU$1)*('控温被PRO-S级品'!$E$2:$BE$10)),0)+IFERROR(SUMPRODUCT(('冬被-S级品'!$B$2:$B$10=$B103)*('冬被-S级品'!$E$1:$AW$1=BU$1)*('冬被-S级品'!$E$2:$AW$10)),0)+IFERROR(SUMPRODUCT(('白止-S级品'!$A$2:$A$26=$B103)*('白止-S级品'!$D$1:$AV$1=BU$1)*('白止-S级品'!$D$2:$AV$26)),0)+IFERROR(SUMPRODUCT(('乐容-S级品'!$A$4:$A$32=$B103)*('乐容-S级品'!$L$3:$CA$3=BU$1)*('乐容-S级品'!$L$4:$CA$32)),0)</f>
      </c>
      <c r="BV103" s="280">
        <f>IFERROR(SUMPRODUCT(('控温被PRO-S级品'!$B$2:$B$10=$B103)*('控温被PRO-S级品'!$E$1:$BE$1=BV$1)*('控温被PRO-S级品'!$E$2:$BE$10)),0)+IFERROR(SUMPRODUCT(('冬被-S级品'!$B$2:$B$10=$B103)*('冬被-S级品'!$E$1:$AW$1=BV$1)*('冬被-S级品'!$E$2:$AW$10)),0)+IFERROR(SUMPRODUCT(('白止-S级品'!$A$2:$A$26=$B103)*('白止-S级品'!$D$1:$AV$1=BV$1)*('白止-S级品'!$D$2:$AV$26)),0)+IFERROR(SUMPRODUCT(('乐容-S级品'!$A$4:$A$32=$B103)*('乐容-S级品'!$L$3:$CA$3=BV$1)*('乐容-S级品'!$L$4:$CA$32)),0)</f>
      </c>
      <c r="BW103" s="280">
        <f>IFERROR(SUMPRODUCT(('控温被PRO-S级品'!$B$2:$B$10=$B103)*('控温被PRO-S级品'!$E$1:$BE$1=BW$1)*('控温被PRO-S级品'!$E$2:$BE$10)),0)+IFERROR(SUMPRODUCT(('冬被-S级品'!$B$2:$B$10=$B103)*('冬被-S级品'!$E$1:$AW$1=BW$1)*('冬被-S级品'!$E$2:$AW$10)),0)+IFERROR(SUMPRODUCT(('白止-S级品'!$A$2:$A$26=$B103)*('白止-S级品'!$D$1:$AV$1=BW$1)*('白止-S级品'!$D$2:$AV$26)),0)+IFERROR(SUMPRODUCT(('乐容-S级品'!$A$4:$A$32=$B103)*('乐容-S级品'!$L$3:$CA$3=BW$1)*('乐容-S级品'!$L$4:$CA$32)),0)</f>
      </c>
      <c r="BX103" s="280">
        <f>IFERROR(SUMPRODUCT(('控温被PRO-S级品'!$B$2:$B$10=$B103)*('控温被PRO-S级品'!$E$1:$BE$1=BX$1)*('控温被PRO-S级品'!$E$2:$BE$10)),0)+IFERROR(SUMPRODUCT(('冬被-S级品'!$B$2:$B$10=$B103)*('冬被-S级品'!$E$1:$AW$1=BX$1)*('冬被-S级品'!$E$2:$AW$10)),0)+IFERROR(SUMPRODUCT(('白止-S级品'!$A$2:$A$26=$B103)*('白止-S级品'!$D$1:$AV$1=BX$1)*('白止-S级品'!$D$2:$AV$26)),0)+IFERROR(SUMPRODUCT(('乐容-S级品'!$A$4:$A$32=$B103)*('乐容-S级品'!$L$3:$CA$3=BX$1)*('乐容-S级品'!$L$4:$CA$32)),0)</f>
      </c>
      <c r="BY103" s="280">
        <f>IFERROR(SUMPRODUCT(('控温被PRO-S级品'!$B$2:$B$10=$B103)*('控温被PRO-S级品'!$E$1:$BE$1=BY$1)*('控温被PRO-S级品'!$E$2:$BE$10)),0)+IFERROR(SUMPRODUCT(('冬被-S级品'!$B$2:$B$10=$B103)*('冬被-S级品'!$E$1:$AW$1=BY$1)*('冬被-S级品'!$E$2:$AW$10)),0)+IFERROR(SUMPRODUCT(('白止-S级品'!$A$2:$A$26=$B103)*('白止-S级品'!$D$1:$AV$1=BY$1)*('白止-S级品'!$D$2:$AV$26)),0)+IFERROR(SUMPRODUCT(('乐容-S级品'!$A$4:$A$32=$B103)*('乐容-S级品'!$L$3:$CA$3=BY$1)*('乐容-S级品'!$L$4:$CA$32)),0)</f>
      </c>
      <c r="BZ103" s="280">
        <f>IFERROR(SUMPRODUCT(('控温被PRO-S级品'!$B$2:$B$10=$B103)*('控温被PRO-S级品'!$E$1:$BE$1=BZ$1)*('控温被PRO-S级品'!$E$2:$BE$10)),0)+IFERROR(SUMPRODUCT(('冬被-S级品'!$B$2:$B$10=$B103)*('冬被-S级品'!$E$1:$AW$1=BZ$1)*('冬被-S级品'!$E$2:$AW$10)),0)+IFERROR(SUMPRODUCT(('白止-S级品'!$A$2:$A$26=$B103)*('白止-S级品'!$D$1:$AV$1=BZ$1)*('白止-S级品'!$D$2:$AV$26)),0)+IFERROR(SUMPRODUCT(('乐容-S级品'!$A$4:$A$32=$B103)*('乐容-S级品'!$L$3:$CA$3=BZ$1)*('乐容-S级品'!$L$4:$CA$32)),0)</f>
      </c>
      <c r="CA103" s="280">
        <f>IFERROR(SUMPRODUCT(('控温被PRO-S级品'!$B$2:$B$10=$B103)*('控温被PRO-S级品'!$E$1:$BE$1=CA$1)*('控温被PRO-S级品'!$E$2:$BE$10)),0)+IFERROR(SUMPRODUCT(('冬被-S级品'!$B$2:$B$10=$B103)*('冬被-S级品'!$E$1:$AW$1=CA$1)*('冬被-S级品'!$E$2:$AW$10)),0)+IFERROR(SUMPRODUCT(('白止-S级品'!$A$2:$A$26=$B103)*('白止-S级品'!$D$1:$AV$1=CA$1)*('白止-S级品'!$D$2:$AV$26)),0)+IFERROR(SUMPRODUCT(('乐容-S级品'!$A$4:$A$32=$B103)*('乐容-S级品'!$L$3:$CA$3=CA$1)*('乐容-S级品'!$L$4:$CA$32)),0)</f>
      </c>
      <c r="CB103" s="280">
        <f>IFERROR(SUMPRODUCT(('控温被PRO-S级品'!$B$2:$B$10=$B103)*('控温被PRO-S级品'!$E$1:$BE$1=CB$1)*('控温被PRO-S级品'!$E$2:$BE$10)),0)+IFERROR(SUMPRODUCT(('冬被-S级品'!$B$2:$B$10=$B103)*('冬被-S级品'!$E$1:$AW$1=CB$1)*('冬被-S级品'!$E$2:$AW$10)),0)+IFERROR(SUMPRODUCT(('白止-S级品'!$A$2:$A$26=$B103)*('白止-S级品'!$D$1:$AV$1=CB$1)*('白止-S级品'!$D$2:$AV$26)),0)+IFERROR(SUMPRODUCT(('乐容-S级品'!$A$4:$A$32=$B103)*('乐容-S级品'!$L$3:$CA$3=CB$1)*('乐容-S级品'!$L$4:$CA$32)),0)</f>
      </c>
      <c r="CC103" s="280">
        <f>IFERROR(SUMPRODUCT(('控温被PRO-S级品'!$B$2:$B$10=$B103)*('控温被PRO-S级品'!$E$1:$BE$1=CC$1)*('控温被PRO-S级品'!$E$2:$BE$10)),0)+IFERROR(SUMPRODUCT(('冬被-S级品'!$B$2:$B$10=$B103)*('冬被-S级品'!$E$1:$AW$1=CC$1)*('冬被-S级品'!$E$2:$AW$10)),0)+IFERROR(SUMPRODUCT(('白止-S级品'!$A$2:$A$26=$B103)*('白止-S级品'!$D$1:$AV$1=CC$1)*('白止-S级品'!$D$2:$AV$26)),0)+IFERROR(SUMPRODUCT(('乐容-S级品'!$A$4:$A$32=$B103)*('乐容-S级品'!$L$3:$CA$3=CC$1)*('乐容-S级品'!$L$4:$CA$32)),0)</f>
      </c>
      <c r="CD103" s="280">
        <f>IFERROR(SUMPRODUCT(('控温被PRO-S级品'!$B$2:$B$10=$B103)*('控温被PRO-S级品'!$E$1:$BE$1=CD$1)*('控温被PRO-S级品'!$E$2:$BE$10)),0)+IFERROR(SUMPRODUCT(('冬被-S级品'!$B$2:$B$10=$B103)*('冬被-S级品'!$E$1:$AW$1=CD$1)*('冬被-S级品'!$E$2:$AW$10)),0)+IFERROR(SUMPRODUCT(('白止-S级品'!$A$2:$A$26=$B103)*('白止-S级品'!$D$1:$AV$1=CD$1)*('白止-S级品'!$D$2:$AV$26)),0)+IFERROR(SUMPRODUCT(('乐容-S级品'!$A$4:$A$32=$B103)*('乐容-S级品'!$L$3:$CA$3=CD$1)*('乐容-S级品'!$L$4:$CA$32)),0)</f>
      </c>
      <c r="CE103" s="280">
        <f>IFERROR(SUMPRODUCT(('控温被PRO-S级品'!$B$2:$B$10=$B103)*('控温被PRO-S级品'!$E$1:$BE$1=CE$1)*('控温被PRO-S级品'!$E$2:$BE$10)),0)+IFERROR(SUMPRODUCT(('冬被-S级品'!$B$2:$B$10=$B103)*('冬被-S级品'!$E$1:$AW$1=CE$1)*('冬被-S级品'!$E$2:$AW$10)),0)+IFERROR(SUMPRODUCT(('白止-S级品'!$A$2:$A$26=$B103)*('白止-S级品'!$D$1:$AV$1=CE$1)*('白止-S级品'!$D$2:$AV$26)),0)+IFERROR(SUMPRODUCT(('乐容-S级品'!$A$4:$A$32=$B103)*('乐容-S级品'!$L$3:$CA$3=CE$1)*('乐容-S级品'!$L$4:$CA$32)),0)</f>
      </c>
      <c r="CF103" s="280">
        <f>IFERROR(SUMPRODUCT(('控温被PRO-S级品'!$B$2:$B$10=$B103)*('控温被PRO-S级品'!$E$1:$BE$1=CF$1)*('控温被PRO-S级品'!$E$2:$BE$10)),0)+IFERROR(SUMPRODUCT(('冬被-S级品'!$B$2:$B$10=$B103)*('冬被-S级品'!$E$1:$AW$1=CF$1)*('冬被-S级品'!$E$2:$AW$10)),0)+IFERROR(SUMPRODUCT(('白止-S级品'!$A$2:$A$26=$B103)*('白止-S级品'!$D$1:$AV$1=CF$1)*('白止-S级品'!$D$2:$AV$26)),0)+IFERROR(SUMPRODUCT(('乐容-S级品'!$A$4:$A$32=$B103)*('乐容-S级品'!$L$3:$CA$3=CF$1)*('乐容-S级品'!$L$4:$CA$32)),0)</f>
      </c>
      <c r="CG103" s="280">
        <f>IFERROR(SUMPRODUCT(('控温被PRO-S级品'!$B$2:$B$10=$B103)*('控温被PRO-S级品'!$E$1:$BE$1=CG$1)*('控温被PRO-S级品'!$E$2:$BE$10)),0)+IFERROR(SUMPRODUCT(('冬被-S级品'!$B$2:$B$10=$B103)*('冬被-S级品'!$E$1:$AW$1=CG$1)*('冬被-S级品'!$E$2:$AW$10)),0)+IFERROR(SUMPRODUCT(('白止-S级品'!$A$2:$A$26=$B103)*('白止-S级品'!$D$1:$AV$1=CG$1)*('白止-S级品'!$D$2:$AV$26)),0)+IFERROR(SUMPRODUCT(('乐容-S级品'!$A$4:$A$32=$B103)*('乐容-S级品'!$L$3:$CA$3=CG$1)*('乐容-S级品'!$L$4:$CA$32)),0)</f>
      </c>
      <c r="CH103" s="280">
        <f>IFERROR(SUMPRODUCT(('控温被PRO-S级品'!$B$2:$B$10=$B103)*('控温被PRO-S级品'!$E$1:$BE$1=CH$1)*('控温被PRO-S级品'!$E$2:$BE$10)),0)+IFERROR(SUMPRODUCT(('冬被-S级品'!$B$2:$B$10=$B103)*('冬被-S级品'!$E$1:$AW$1=CH$1)*('冬被-S级品'!$E$2:$AW$10)),0)+IFERROR(SUMPRODUCT(('白止-S级品'!$A$2:$A$26=$B103)*('白止-S级品'!$D$1:$AV$1=CH$1)*('白止-S级品'!$D$2:$AV$26)),0)+IFERROR(SUMPRODUCT(('乐容-S级品'!$A$4:$A$32=$B103)*('乐容-S级品'!$L$3:$CA$3=CH$1)*('乐容-S级品'!$L$4:$CA$32)),0)</f>
      </c>
      <c r="CI103" s="280">
        <f>IFERROR(SUMPRODUCT(('控温被PRO-S级品'!$B$2:$B$10=$B103)*('控温被PRO-S级品'!$E$1:$BE$1=CI$1)*('控温被PRO-S级品'!$E$2:$BE$10)),0)+IFERROR(SUMPRODUCT(('冬被-S级品'!$B$2:$B$10=$B103)*('冬被-S级品'!$E$1:$AW$1=CI$1)*('冬被-S级品'!$E$2:$AW$10)),0)+IFERROR(SUMPRODUCT(('白止-S级品'!$A$2:$A$26=$B103)*('白止-S级品'!$D$1:$AV$1=CI$1)*('白止-S级品'!$D$2:$AV$26)),0)+IFERROR(SUMPRODUCT(('乐容-S级品'!$A$4:$A$32=$B103)*('乐容-S级品'!$L$3:$CA$3=CI$1)*('乐容-S级品'!$L$4:$CA$32)),0)</f>
      </c>
      <c r="CJ103" s="280">
        <f>IFERROR(SUMPRODUCT(('控温被PRO-S级品'!$B$2:$B$10=$B103)*('控温被PRO-S级品'!$E$1:$BE$1=CJ$1)*('控温被PRO-S级品'!$E$2:$BE$10)),0)+IFERROR(SUMPRODUCT(('冬被-S级品'!$B$2:$B$10=$B103)*('冬被-S级品'!$E$1:$AW$1=CJ$1)*('冬被-S级品'!$E$2:$AW$10)),0)+IFERROR(SUMPRODUCT(('白止-S级品'!$A$2:$A$26=$B103)*('白止-S级品'!$D$1:$AV$1=CJ$1)*('白止-S级品'!$D$2:$AV$26)),0)+IFERROR(SUMPRODUCT(('乐容-S级品'!$A$4:$A$32=$B103)*('乐容-S级品'!$L$3:$CA$3=CJ$1)*('乐容-S级品'!$L$4:$CA$32)),0)</f>
      </c>
      <c r="CK103" s="280">
        <f>IFERROR(SUMPRODUCT(('控温被PRO-S级品'!$B$2:$B$10=$B103)*('控温被PRO-S级品'!$E$1:$BE$1=CK$1)*('控温被PRO-S级品'!$E$2:$BE$10)),0)+IFERROR(SUMPRODUCT(('冬被-S级品'!$B$2:$B$10=$B103)*('冬被-S级品'!$E$1:$AW$1=CK$1)*('冬被-S级品'!$E$2:$AW$10)),0)+IFERROR(SUMPRODUCT(('白止-S级品'!$A$2:$A$26=$B103)*('白止-S级品'!$D$1:$AV$1=CK$1)*('白止-S级品'!$D$2:$AV$26)),0)+IFERROR(SUMPRODUCT(('乐容-S级品'!$A$4:$A$32=$B103)*('乐容-S级品'!$L$3:$CA$3=CK$1)*('乐容-S级品'!$L$4:$CA$32)),0)</f>
      </c>
      <c r="CL103" s="280">
        <f>IFERROR(SUMPRODUCT(('控温被PRO-S级品'!$B$2:$B$10=$B103)*('控温被PRO-S级品'!$E$1:$BE$1=CL$1)*('控温被PRO-S级品'!$E$2:$BE$10)),0)+IFERROR(SUMPRODUCT(('冬被-S级品'!$B$2:$B$10=$B103)*('冬被-S级品'!$E$1:$AW$1=CL$1)*('冬被-S级品'!$E$2:$AW$10)),0)+IFERROR(SUMPRODUCT(('白止-S级品'!$A$2:$A$26=$B103)*('白止-S级品'!$D$1:$AV$1=CL$1)*('白止-S级品'!$D$2:$AV$26)),0)+IFERROR(SUMPRODUCT(('乐容-S级品'!$A$4:$A$32=$B103)*('乐容-S级品'!$L$3:$CA$3=CL$1)*('乐容-S级品'!$L$4:$CA$32)),0)</f>
      </c>
      <c r="CM103" s="280">
        <f>IFERROR(SUMPRODUCT(('控温被PRO-S级品'!$B$2:$B$10=$B103)*('控温被PRO-S级品'!$E$1:$BE$1=CM$1)*('控温被PRO-S级品'!$E$2:$BE$10)),0)+IFERROR(SUMPRODUCT(('冬被-S级品'!$B$2:$B$10=$B103)*('冬被-S级品'!$E$1:$AW$1=CM$1)*('冬被-S级品'!$E$2:$AW$10)),0)+IFERROR(SUMPRODUCT(('白止-S级品'!$A$2:$A$26=$B103)*('白止-S级品'!$D$1:$AV$1=CM$1)*('白止-S级品'!$D$2:$AV$26)),0)+IFERROR(SUMPRODUCT(('乐容-S级品'!$A$4:$A$32=$B103)*('乐容-S级品'!$L$3:$CA$3=CM$1)*('乐容-S级品'!$L$4:$CA$32)),0)</f>
      </c>
      <c r="CN103" s="280">
        <f>IFERROR(SUMPRODUCT(('控温被PRO-S级品'!$B$2:$B$10=$B103)*('控温被PRO-S级品'!$E$1:$BE$1=CN$1)*('控温被PRO-S级品'!$E$2:$BE$10)),0)+IFERROR(SUMPRODUCT(('冬被-S级品'!$B$2:$B$10=$B103)*('冬被-S级品'!$E$1:$AW$1=CN$1)*('冬被-S级品'!$E$2:$AW$10)),0)+IFERROR(SUMPRODUCT(('白止-S级品'!$A$2:$A$26=$B103)*('白止-S级品'!$D$1:$AV$1=CN$1)*('白止-S级品'!$D$2:$AV$26)),0)+IFERROR(SUMPRODUCT(('乐容-S级品'!$A$4:$A$32=$B103)*('乐容-S级品'!$L$3:$CA$3=CN$1)*('乐容-S级品'!$L$4:$CA$32)),0)</f>
      </c>
      <c r="CO103" s="280">
        <f>IFERROR(SUMPRODUCT(('控温被PRO-S级品'!$B$2:$B$10=$B103)*('控温被PRO-S级品'!$E$1:$BE$1=CO$1)*('控温被PRO-S级品'!$E$2:$BE$10)),0)+IFERROR(SUMPRODUCT(('冬被-S级品'!$B$2:$B$10=$B103)*('冬被-S级品'!$E$1:$AW$1=CO$1)*('冬被-S级品'!$E$2:$AW$10)),0)+IFERROR(SUMPRODUCT(('白止-S级品'!$A$2:$A$26=$B103)*('白止-S级品'!$D$1:$AV$1=CO$1)*('白止-S级品'!$D$2:$AV$26)),0)+IFERROR(SUMPRODUCT(('乐容-S级品'!$A$4:$A$32=$B103)*('乐容-S级品'!$L$3:$CA$3=CO$1)*('乐容-S级品'!$L$4:$CA$32)),0)</f>
      </c>
      <c r="CP103" s="280">
        <f>IFERROR(SUMPRODUCT(('控温被PRO-S级品'!$B$2:$B$10=$B103)*('控温被PRO-S级品'!$E$1:$BE$1=CP$1)*('控温被PRO-S级品'!$E$2:$BE$10)),0)+IFERROR(SUMPRODUCT(('冬被-S级品'!$B$2:$B$10=$B103)*('冬被-S级品'!$E$1:$AW$1=CP$1)*('冬被-S级品'!$E$2:$AW$10)),0)+IFERROR(SUMPRODUCT(('白止-S级品'!$A$2:$A$26=$B103)*('白止-S级品'!$D$1:$AV$1=CP$1)*('白止-S级品'!$D$2:$AV$26)),0)+IFERROR(SUMPRODUCT(('乐容-S级品'!$A$4:$A$32=$B103)*('乐容-S级品'!$L$3:$CA$3=CP$1)*('乐容-S级品'!$L$4:$CA$32)),0)</f>
      </c>
      <c r="CQ103" s="280">
        <f>IFERROR(SUMPRODUCT(('控温被PRO-S级品'!$B$2:$B$10=$B103)*('控温被PRO-S级品'!$E$1:$BE$1=CQ$1)*('控温被PRO-S级品'!$E$2:$BE$10)),0)+IFERROR(SUMPRODUCT(('冬被-S级品'!$B$2:$B$10=$B103)*('冬被-S级品'!$E$1:$AW$1=CQ$1)*('冬被-S级品'!$E$2:$AW$10)),0)+IFERROR(SUMPRODUCT(('白止-S级品'!$A$2:$A$26=$B103)*('白止-S级品'!$D$1:$AV$1=CQ$1)*('白止-S级品'!$D$2:$AV$26)),0)+IFERROR(SUMPRODUCT(('乐容-S级品'!$A$4:$A$32=$B103)*('乐容-S级品'!$L$3:$CA$3=CQ$1)*('乐容-S级品'!$L$4:$CA$32)),0)</f>
      </c>
      <c r="CR103" s="280">
        <f>IFERROR(SUMPRODUCT(('控温被PRO-S级品'!$B$2:$B$10=$B103)*('控温被PRO-S级品'!$E$1:$BE$1=CR$1)*('控温被PRO-S级品'!$E$2:$BE$10)),0)+IFERROR(SUMPRODUCT(('冬被-S级品'!$B$2:$B$10=$B103)*('冬被-S级品'!$E$1:$AW$1=CR$1)*('冬被-S级品'!$E$2:$AW$10)),0)+IFERROR(SUMPRODUCT(('白止-S级品'!$A$2:$A$26=$B103)*('白止-S级品'!$D$1:$AV$1=CR$1)*('白止-S级品'!$D$2:$AV$26)),0)+IFERROR(SUMPRODUCT(('乐容-S级品'!$A$4:$A$32=$B103)*('乐容-S级品'!$L$3:$CA$3=CR$1)*('乐容-S级品'!$L$4:$CA$32)),0)</f>
      </c>
      <c r="CS103" s="280">
        <f>IFERROR(SUMPRODUCT(('控温被PRO-S级品'!$B$2:$B$10=$B103)*('控温被PRO-S级品'!$E$1:$BE$1=CS$1)*('控温被PRO-S级品'!$E$2:$BE$10)),0)+IFERROR(SUMPRODUCT(('冬被-S级品'!$B$2:$B$10=$B103)*('冬被-S级品'!$E$1:$AW$1=CS$1)*('冬被-S级品'!$E$2:$AW$10)),0)+IFERROR(SUMPRODUCT(('白止-S级品'!$A$2:$A$26=$B103)*('白止-S级品'!$D$1:$AV$1=CS$1)*('白止-S级品'!$D$2:$AV$26)),0)+IFERROR(SUMPRODUCT(('乐容-S级品'!$A$4:$A$32=$B103)*('乐容-S级品'!$L$3:$CA$3=CS$1)*('乐容-S级品'!$L$4:$CA$32)),0)</f>
      </c>
      <c r="CT103" s="280">
        <f>IFERROR(SUMPRODUCT(('控温被PRO-S级品'!$B$2:$B$10=$B103)*('控温被PRO-S级品'!$E$1:$BE$1=CT$1)*('控温被PRO-S级品'!$E$2:$BE$10)),0)+IFERROR(SUMPRODUCT(('冬被-S级品'!$B$2:$B$10=$B103)*('冬被-S级品'!$E$1:$AW$1=CT$1)*('冬被-S级品'!$E$2:$AW$10)),0)+IFERROR(SUMPRODUCT(('白止-S级品'!$A$2:$A$26=$B103)*('白止-S级品'!$D$1:$AV$1=CT$1)*('白止-S级品'!$D$2:$AV$26)),0)+IFERROR(SUMPRODUCT(('乐容-S级品'!$A$4:$A$32=$B103)*('乐容-S级品'!$L$3:$CA$3=CT$1)*('乐容-S级品'!$L$4:$CA$32)),0)</f>
      </c>
      <c r="CU103" s="280">
        <f>IFERROR(SUMPRODUCT(('控温被PRO-S级品'!$B$2:$B$10=$B103)*('控温被PRO-S级品'!$E$1:$BE$1=CU$1)*('控温被PRO-S级品'!$E$2:$BE$10)),0)+IFERROR(SUMPRODUCT(('冬被-S级品'!$B$2:$B$10=$B103)*('冬被-S级品'!$E$1:$AW$1=CU$1)*('冬被-S级品'!$E$2:$AW$10)),0)+IFERROR(SUMPRODUCT(('白止-S级品'!$A$2:$A$26=$B103)*('白止-S级品'!$D$1:$AV$1=CU$1)*('白止-S级品'!$D$2:$AV$26)),0)+IFERROR(SUMPRODUCT(('乐容-S级品'!$A$4:$A$32=$B103)*('乐容-S级品'!$L$3:$CA$3=CU$1)*('乐容-S级品'!$L$4:$CA$32)),0)</f>
      </c>
      <c r="CV103" s="280">
        <f>IFERROR(SUMPRODUCT(('控温被PRO-S级品'!$B$2:$B$10=$B103)*('控温被PRO-S级品'!$E$1:$BE$1=CV$1)*('控温被PRO-S级品'!$E$2:$BE$10)),0)+IFERROR(SUMPRODUCT(('冬被-S级品'!$B$2:$B$10=$B103)*('冬被-S级品'!$E$1:$AW$1=CV$1)*('冬被-S级品'!$E$2:$AW$10)),0)+IFERROR(SUMPRODUCT(('白止-S级品'!$A$2:$A$26=$B103)*('白止-S级品'!$D$1:$AV$1=CV$1)*('白止-S级品'!$D$2:$AV$26)),0)+IFERROR(SUMPRODUCT(('乐容-S级品'!$A$4:$A$32=$B103)*('乐容-S级品'!$L$3:$CA$3=CV$1)*('乐容-S级品'!$L$4:$CA$32)),0)</f>
      </c>
      <c r="CW103" s="280">
        <f>IFERROR(SUMPRODUCT(('控温被PRO-S级品'!$B$2:$B$10=$B103)*('控温被PRO-S级品'!$E$1:$BE$1=CW$1)*('控温被PRO-S级品'!$E$2:$BE$10)),0)+IFERROR(SUMPRODUCT(('冬被-S级品'!$B$2:$B$10=$B103)*('冬被-S级品'!$E$1:$AW$1=CW$1)*('冬被-S级品'!$E$2:$AW$10)),0)+IFERROR(SUMPRODUCT(('白止-S级品'!$A$2:$A$26=$B103)*('白止-S级品'!$D$1:$AV$1=CW$1)*('白止-S级品'!$D$2:$AV$26)),0)+IFERROR(SUMPRODUCT(('乐容-S级品'!$A$4:$A$32=$B103)*('乐容-S级品'!$L$3:$CA$3=CW$1)*('乐容-S级品'!$L$4:$CA$32)),0)</f>
      </c>
      <c r="CX103" s="280">
        <f>IFERROR(SUMPRODUCT(('控温被PRO-S级品'!$B$2:$B$10=$B103)*('控温被PRO-S级品'!$E$1:$BE$1=CX$1)*('控温被PRO-S级品'!$E$2:$BE$10)),0)+IFERROR(SUMPRODUCT(('冬被-S级品'!$B$2:$B$10=$B103)*('冬被-S级品'!$E$1:$AW$1=CX$1)*('冬被-S级品'!$E$2:$AW$10)),0)+IFERROR(SUMPRODUCT(('白止-S级品'!$A$2:$A$26=$B103)*('白止-S级品'!$D$1:$AV$1=CX$1)*('白止-S级品'!$D$2:$AV$26)),0)+IFERROR(SUMPRODUCT(('乐容-S级品'!$A$4:$A$32=$B103)*('乐容-S级品'!$L$3:$CA$3=CX$1)*('乐容-S级品'!$L$4:$CA$32)),0)</f>
      </c>
      <c r="CY103" s="280">
        <f>IFERROR(SUMPRODUCT(('控温被PRO-S级品'!$B$2:$B$10=$B103)*('控温被PRO-S级品'!$E$1:$BE$1=CY$1)*('控温被PRO-S级品'!$E$2:$BE$10)),0)+IFERROR(SUMPRODUCT(('冬被-S级品'!$B$2:$B$10=$B103)*('冬被-S级品'!$E$1:$AW$1=CY$1)*('冬被-S级品'!$E$2:$AW$10)),0)+IFERROR(SUMPRODUCT(('白止-S级品'!$A$2:$A$26=$B103)*('白止-S级品'!$D$1:$AV$1=CY$1)*('白止-S级品'!$D$2:$AV$26)),0)+IFERROR(SUMPRODUCT(('乐容-S级品'!$A$4:$A$32=$B103)*('乐容-S级品'!$L$3:$CA$3=CY$1)*('乐容-S级品'!$L$4:$CA$32)),0)</f>
      </c>
      <c r="CZ103" s="280">
        <f>IFERROR(SUMPRODUCT(('控温被PRO-S级品'!$B$2:$B$10=$B103)*('控温被PRO-S级品'!$E$1:$BE$1=CZ$1)*('控温被PRO-S级品'!$E$2:$BE$10)),0)+IFERROR(SUMPRODUCT(('冬被-S级品'!$B$2:$B$10=$B103)*('冬被-S级品'!$E$1:$AW$1=CZ$1)*('冬被-S级品'!$E$2:$AW$10)),0)+IFERROR(SUMPRODUCT(('白止-S级品'!$A$2:$A$26=$B103)*('白止-S级品'!$D$1:$AV$1=CZ$1)*('白止-S级品'!$D$2:$AV$26)),0)+IFERROR(SUMPRODUCT(('乐容-S级品'!$A$4:$A$32=$B103)*('乐容-S级品'!$L$3:$CA$3=CZ$1)*('乐容-S级品'!$L$4:$CA$32)),0)</f>
      </c>
      <c r="DA103" s="280">
        <f>IFERROR(SUMPRODUCT(('控温被PRO-S级品'!$B$2:$B$10=$B103)*('控温被PRO-S级品'!$E$1:$BE$1=DA$1)*('控温被PRO-S级品'!$E$2:$BE$10)),0)+IFERROR(SUMPRODUCT(('冬被-S级品'!$B$2:$B$10=$B103)*('冬被-S级品'!$E$1:$AW$1=DA$1)*('冬被-S级品'!$E$2:$AW$10)),0)+IFERROR(SUMPRODUCT(('白止-S级品'!$A$2:$A$26=$B103)*('白止-S级品'!$D$1:$AV$1=DA$1)*('白止-S级品'!$D$2:$AV$26)),0)+IFERROR(SUMPRODUCT(('乐容-S级品'!$A$4:$A$32=$B103)*('乐容-S级品'!$L$3:$CA$3=DA$1)*('乐容-S级品'!$L$4:$CA$32)),0)</f>
      </c>
      <c r="DB103" s="280">
        <f>IFERROR(SUMPRODUCT(('控温被PRO-S级品'!$B$2:$B$10=$B103)*('控温被PRO-S级品'!$E$1:$BE$1=DB$1)*('控温被PRO-S级品'!$E$2:$BE$10)),0)+IFERROR(SUMPRODUCT(('冬被-S级品'!$B$2:$B$10=$B103)*('冬被-S级品'!$E$1:$AW$1=DB$1)*('冬被-S级品'!$E$2:$AW$10)),0)+IFERROR(SUMPRODUCT(('白止-S级品'!$A$2:$A$26=$B103)*('白止-S级品'!$D$1:$AV$1=DB$1)*('白止-S级品'!$D$2:$AV$26)),0)+IFERROR(SUMPRODUCT(('乐容-S级品'!$A$4:$A$32=$B103)*('乐容-S级品'!$L$3:$CA$3=DB$1)*('乐容-S级品'!$L$4:$CA$32)),0)</f>
      </c>
      <c r="DC103" s="280">
        <f>IFERROR(SUMPRODUCT(('控温被PRO-S级品'!$B$2:$B$10=$B103)*('控温被PRO-S级品'!$E$1:$BE$1=DC$1)*('控温被PRO-S级品'!$E$2:$BE$10)),0)+IFERROR(SUMPRODUCT(('冬被-S级品'!$B$2:$B$10=$B103)*('冬被-S级品'!$E$1:$AW$1=DC$1)*('冬被-S级品'!$E$2:$AW$10)),0)+IFERROR(SUMPRODUCT(('白止-S级品'!$A$2:$A$26=$B103)*('白止-S级品'!$D$1:$AV$1=DC$1)*('白止-S级品'!$D$2:$AV$26)),0)+IFERROR(SUMPRODUCT(('乐容-S级品'!$A$4:$A$32=$B103)*('乐容-S级品'!$L$3:$CA$3=DC$1)*('乐容-S级品'!$L$4:$CA$32)),0)</f>
      </c>
      <c r="DD103" s="280">
        <f>IFERROR(SUMPRODUCT(('控温被PRO-S级品'!$B$2:$B$10=$B103)*('控温被PRO-S级品'!$E$1:$BE$1=DD$1)*('控温被PRO-S级品'!$E$2:$BE$10)),0)+IFERROR(SUMPRODUCT(('冬被-S级品'!$B$2:$B$10=$B103)*('冬被-S级品'!$E$1:$AW$1=DD$1)*('冬被-S级品'!$E$2:$AW$10)),0)+IFERROR(SUMPRODUCT(('白止-S级品'!$A$2:$A$26=$B103)*('白止-S级品'!$D$1:$AV$1=DD$1)*('白止-S级品'!$D$2:$AV$26)),0)+IFERROR(SUMPRODUCT(('乐容-S级品'!$A$4:$A$32=$B103)*('乐容-S级品'!$L$3:$CA$3=DD$1)*('乐容-S级品'!$L$4:$CA$32)),0)</f>
      </c>
      <c r="DE103" s="280">
        <f>IFERROR(SUMPRODUCT(('控温被PRO-S级品'!$B$2:$B$10=$B103)*('控温被PRO-S级品'!$E$1:$BE$1=DE$1)*('控温被PRO-S级品'!$E$2:$BE$10)),0)+IFERROR(SUMPRODUCT(('冬被-S级品'!$B$2:$B$10=$B103)*('冬被-S级品'!$E$1:$AW$1=DE$1)*('冬被-S级品'!$E$2:$AW$10)),0)+IFERROR(SUMPRODUCT(('白止-S级品'!$A$2:$A$26=$B103)*('白止-S级品'!$D$1:$AV$1=DE$1)*('白止-S级品'!$D$2:$AV$26)),0)+IFERROR(SUMPRODUCT(('乐容-S级品'!$A$4:$A$32=$B103)*('乐容-S级品'!$L$3:$CA$3=DE$1)*('乐容-S级品'!$L$4:$CA$32)),0)</f>
      </c>
      <c r="DF103" s="280">
        <f>IFERROR(SUMPRODUCT(('控温被PRO-S级品'!$B$2:$B$10=$B103)*('控温被PRO-S级品'!$E$1:$BE$1=DF$1)*('控温被PRO-S级品'!$E$2:$BE$10)),0)+IFERROR(SUMPRODUCT(('冬被-S级品'!$B$2:$B$10=$B103)*('冬被-S级品'!$E$1:$AW$1=DF$1)*('冬被-S级品'!$E$2:$AW$10)),0)+IFERROR(SUMPRODUCT(('白止-S级品'!$A$2:$A$26=$B103)*('白止-S级品'!$D$1:$AV$1=DF$1)*('白止-S级品'!$D$2:$AV$26)),0)+IFERROR(SUMPRODUCT(('乐容-S级品'!$A$4:$A$32=$B103)*('乐容-S级品'!$L$3:$CA$3=DF$1)*('乐容-S级品'!$L$4:$CA$32)),0)</f>
      </c>
      <c r="DG103" s="280">
        <f>IFERROR(SUMPRODUCT(('控温被PRO-S级品'!$B$2:$B$10=$B103)*('控温被PRO-S级品'!$E$1:$BE$1=DG$1)*('控温被PRO-S级品'!$E$2:$BE$10)),0)+IFERROR(SUMPRODUCT(('冬被-S级品'!$B$2:$B$10=$B103)*('冬被-S级品'!$E$1:$AW$1=DG$1)*('冬被-S级品'!$E$2:$AW$10)),0)+IFERROR(SUMPRODUCT(('白止-S级品'!$A$2:$A$26=$B103)*('白止-S级品'!$D$1:$AV$1=DG$1)*('白止-S级品'!$D$2:$AV$26)),0)+IFERROR(SUMPRODUCT(('乐容-S级品'!$A$4:$A$32=$B103)*('乐容-S级品'!$L$3:$CA$3=DG$1)*('乐容-S级品'!$L$4:$CA$32)),0)</f>
      </c>
      <c r="DH103" s="280">
        <f>IFERROR(SUMPRODUCT(('控温被PRO-S级品'!$B$2:$B$10=$B103)*('控温被PRO-S级品'!$E$1:$BE$1=DH$1)*('控温被PRO-S级品'!$E$2:$BE$10)),0)+IFERROR(SUMPRODUCT(('冬被-S级品'!$B$2:$B$10=$B103)*('冬被-S级品'!$E$1:$AW$1=DH$1)*('冬被-S级品'!$E$2:$AW$10)),0)+IFERROR(SUMPRODUCT(('白止-S级品'!$A$2:$A$26=$B103)*('白止-S级品'!$D$1:$AV$1=DH$1)*('白止-S级品'!$D$2:$AV$26)),0)+IFERROR(SUMPRODUCT(('乐容-S级品'!$A$4:$A$32=$B103)*('乐容-S级品'!$L$3:$CA$3=DH$1)*('乐容-S级品'!$L$4:$CA$32)),0)</f>
      </c>
      <c r="DI103" s="280">
        <f>IFERROR(SUMPRODUCT(('控温被PRO-S级品'!$B$2:$B$10=$B103)*('控温被PRO-S级品'!$E$1:$BE$1=DI$1)*('控温被PRO-S级品'!$E$2:$BE$10)),0)+IFERROR(SUMPRODUCT(('冬被-S级品'!$B$2:$B$10=$B103)*('冬被-S级品'!$E$1:$AW$1=DI$1)*('冬被-S级品'!$E$2:$AW$10)),0)+IFERROR(SUMPRODUCT(('白止-S级品'!$A$2:$A$26=$B103)*('白止-S级品'!$D$1:$AV$1=DI$1)*('白止-S级品'!$D$2:$AV$26)),0)+IFERROR(SUMPRODUCT(('乐容-S级品'!$A$4:$A$32=$B103)*('乐容-S级品'!$L$3:$CA$3=DI$1)*('乐容-S级品'!$L$4:$CA$32)),0)</f>
      </c>
      <c r="DJ103" s="280">
        <f>IFERROR(SUMPRODUCT(('控温被PRO-S级品'!$B$2:$B$10=$B103)*('控温被PRO-S级品'!$E$1:$BE$1=DJ$1)*('控温被PRO-S级品'!$E$2:$BE$10)),0)+IFERROR(SUMPRODUCT(('冬被-S级品'!$B$2:$B$10=$B103)*('冬被-S级品'!$E$1:$AW$1=DJ$1)*('冬被-S级品'!$E$2:$AW$10)),0)+IFERROR(SUMPRODUCT(('白止-S级品'!$A$2:$A$26=$B103)*('白止-S级品'!$D$1:$AV$1=DJ$1)*('白止-S级品'!$D$2:$AV$26)),0)+IFERROR(SUMPRODUCT(('乐容-S级品'!$A$4:$A$32=$B103)*('乐容-S级品'!$L$3:$CA$3=DJ$1)*('乐容-S级品'!$L$4:$CA$32)),0)</f>
      </c>
      <c r="DK103" s="280"/>
      <c r="DL103" s="280"/>
      <c r="DM103" s="280"/>
      <c r="DN103" s="280"/>
      <c r="DO103" s="280"/>
      <c r="DP103" s="280"/>
      <c r="DQ103" s="280"/>
      <c r="DR103" s="280"/>
      <c r="DS103" s="280"/>
      <c r="DT103" s="280"/>
      <c r="DU103" s="280"/>
      <c r="DV103" s="280"/>
      <c r="DW103" s="280">
        <f>VLOOKUP(B103,'系统编码规格'!A:C,3,FALSE)</f>
      </c>
      <c r="DX103" s="280"/>
      <c r="DY103" s="280"/>
      <c r="DZ103" s="280"/>
      <c r="EA103" s="280"/>
      <c r="EB103" s="280"/>
      <c r="EC103" s="280"/>
      <c r="ED103" s="280"/>
      <c r="EE103" s="280"/>
      <c r="EF103" s="280"/>
      <c r="EG103" s="280"/>
      <c r="EH103" s="280"/>
      <c r="EI103" s="280"/>
      <c r="EJ103" s="280"/>
      <c r="EK103" s="280"/>
      <c r="EL103" s="280"/>
      <c r="EM103" s="280"/>
      <c r="EN103" s="280"/>
      <c r="EO103" s="280"/>
      <c r="EP103" s="280"/>
      <c r="EQ103" s="280"/>
      <c r="ER103" s="280"/>
      <c r="ES103" s="280"/>
      <c r="ET103" s="280"/>
      <c r="EU103" s="280"/>
      <c r="EV103" s="280"/>
      <c r="EW103" s="280"/>
      <c r="EX103" s="280"/>
      <c r="EY103" s="280"/>
      <c r="EZ103" s="280"/>
      <c r="FA103" s="280"/>
      <c r="FB103" s="280"/>
      <c r="FC103" s="280"/>
      <c r="FD103" s="280"/>
      <c r="FE103" s="280"/>
      <c r="FF103" s="280"/>
      <c r="FG103" s="280"/>
      <c r="FH103" s="280"/>
      <c r="FI103" s="280"/>
      <c r="FJ103" s="280"/>
      <c r="FK103" s="280"/>
      <c r="FL103" s="280"/>
      <c r="FM103" s="280"/>
      <c r="FN103" s="280"/>
      <c r="FO103" s="280"/>
      <c r="FP103" s="280"/>
      <c r="FQ103" s="280"/>
      <c r="FR103" s="280"/>
      <c r="FS103" s="280"/>
      <c r="FT103" s="280"/>
      <c r="FU103" s="280"/>
      <c r="FV103" s="280"/>
      <c r="FW103" s="280"/>
      <c r="FX103" s="280"/>
      <c r="FY103" s="280"/>
      <c r="FZ103" s="280"/>
      <c r="GA103" s="280"/>
      <c r="GB103" s="280"/>
      <c r="GC103" s="280"/>
      <c r="GD103" s="280"/>
      <c r="GE103" s="280"/>
      <c r="GF103" s="280"/>
      <c r="GG103" s="280"/>
      <c r="GH103" s="280"/>
      <c r="GI103" s="280"/>
      <c r="GJ103" s="280"/>
      <c r="GK103" s="280"/>
      <c r="GL103" s="280"/>
      <c r="GM103" s="280"/>
      <c r="GN103" s="280"/>
      <c r="GO103" s="280"/>
      <c r="GP103" s="280"/>
      <c r="GQ103" s="280"/>
      <c r="GR103" s="280"/>
      <c r="GS103" s="280"/>
      <c r="GT103" s="280"/>
      <c r="GU103" s="280"/>
      <c r="GV103" s="280"/>
    </row>
    <row r="104">
      <c r="A104" s="309" t="str">
        <v>乐容</v>
      </c>
      <c r="B104" s="310" t="str">
        <v>12800026100625372</v>
      </c>
      <c r="C104" s="309" t="str">
        <v>亚朵星球 纯色全棉四件套</v>
      </c>
      <c r="D104" s="309" t="str">
        <v>薄雾灰-1.5m床-床单款</v>
      </c>
      <c r="E104">
        <f>SUM(F104:GX104)</f>
      </c>
      <c r="F104" s="280">
        <f>IFERROR(SUMPRODUCT(('控温被PRO-S级品'!$B$2:$B$10=$B104)*('控温被PRO-S级品'!$E$1:$BE$1=F$1)*('控温被PRO-S级品'!$E$2:$BE$10)),0)+IFERROR(SUMPRODUCT(('冬被-S级品'!$B$2:$B$10=$B104)*('冬被-S级品'!$E$1:$AW$1=F$1)*('冬被-S级品'!$E$2:$AW$10)),0)+IFERROR(SUMPRODUCT(('白止-S级品'!$A$2:$A$26=$B104)*('白止-S级品'!$D$1:$AV$1=F$1)*('白止-S级品'!$D$2:$AV$26)),0)+IFERROR(SUMPRODUCT(('乐容-S级品'!$A$4:$A$32=$B104)*('乐容-S级品'!$L$3:$CA$3=F$1)*('乐容-S级品'!$L$4:$CA$32)),0)</f>
      </c>
      <c r="G104" s="280">
        <f>IFERROR(SUMPRODUCT(('控温被PRO-S级品'!$B$2:$B$10=$B104)*('控温被PRO-S级品'!$E$1:$BE$1=G$1)*('控温被PRO-S级品'!$E$2:$BE$10)),0)+IFERROR(SUMPRODUCT(('冬被-S级品'!$B$2:$B$10=$B104)*('冬被-S级品'!$E$1:$AW$1=G$1)*('冬被-S级品'!$E$2:$AW$10)),0)+IFERROR(SUMPRODUCT(('白止-S级品'!$A$2:$A$26=$B104)*('白止-S级品'!$D$1:$AV$1=G$1)*('白止-S级品'!$D$2:$AV$26)),0)+IFERROR(SUMPRODUCT(('乐容-S级品'!$A$4:$A$32=$B104)*('乐容-S级品'!$L$3:$CA$3=G$1)*('乐容-S级品'!$L$4:$CA$32)),0)</f>
      </c>
      <c r="H104" s="280">
        <f>IFERROR(SUMPRODUCT(('控温被PRO-S级品'!$B$2:$B$10=$B104)*('控温被PRO-S级品'!$E$1:$BE$1=H$1)*('控温被PRO-S级品'!$E$2:$BE$10)),0)+IFERROR(SUMPRODUCT(('冬被-S级品'!$B$2:$B$10=$B104)*('冬被-S级品'!$E$1:$AW$1=H$1)*('冬被-S级品'!$E$2:$AW$10)),0)+IFERROR(SUMPRODUCT(('白止-S级品'!$A$2:$A$26=$B104)*('白止-S级品'!$D$1:$AV$1=H$1)*('白止-S级品'!$D$2:$AV$26)),0)+IFERROR(SUMPRODUCT(('乐容-S级品'!$A$4:$A$32=$B104)*('乐容-S级品'!$L$3:$CA$3=H$1)*('乐容-S级品'!$L$4:$CA$32)),0)</f>
      </c>
      <c r="I104" s="280">
        <f>IFERROR(SUMPRODUCT(('控温被PRO-S级品'!$B$2:$B$10=$B104)*('控温被PRO-S级品'!$E$1:$BE$1=I$1)*('控温被PRO-S级品'!$E$2:$BE$10)),0)+IFERROR(SUMPRODUCT(('冬被-S级品'!$B$2:$B$10=$B104)*('冬被-S级品'!$E$1:$AW$1=I$1)*('冬被-S级品'!$E$2:$AW$10)),0)+IFERROR(SUMPRODUCT(('白止-S级品'!$A$2:$A$26=$B104)*('白止-S级品'!$D$1:$AV$1=I$1)*('白止-S级品'!$D$2:$AV$26)),0)+IFERROR(SUMPRODUCT(('乐容-S级品'!$A$4:$A$32=$B104)*('乐容-S级品'!$L$3:$CA$3=I$1)*('乐容-S级品'!$L$4:$CA$32)),0)</f>
      </c>
      <c r="J104" s="280">
        <f>IFERROR(SUMPRODUCT(('控温被PRO-S级品'!$B$2:$B$10=$B104)*('控温被PRO-S级品'!$E$1:$BE$1=J$1)*('控温被PRO-S级品'!$E$2:$BE$10)),0)+IFERROR(SUMPRODUCT(('冬被-S级品'!$B$2:$B$10=$B104)*('冬被-S级品'!$E$1:$AW$1=J$1)*('冬被-S级品'!$E$2:$AW$10)),0)+IFERROR(SUMPRODUCT(('白止-S级品'!$A$2:$A$26=$B104)*('白止-S级品'!$D$1:$AV$1=J$1)*('白止-S级品'!$D$2:$AV$26)),0)+IFERROR(SUMPRODUCT(('乐容-S级品'!$A$4:$A$32=$B104)*('乐容-S级品'!$L$3:$CA$3=J$1)*('乐容-S级品'!$L$4:$CA$32)),0)</f>
      </c>
      <c r="K104" s="280">
        <f>IFERROR(SUMPRODUCT(('控温被PRO-S级品'!$B$2:$B$10=$B104)*('控温被PRO-S级品'!$E$1:$BE$1=K$1)*('控温被PRO-S级品'!$E$2:$BE$10)),0)+IFERROR(SUMPRODUCT(('冬被-S级品'!$B$2:$B$10=$B104)*('冬被-S级品'!$E$1:$AW$1=K$1)*('冬被-S级品'!$E$2:$AW$10)),0)+IFERROR(SUMPRODUCT(('白止-S级品'!$A$2:$A$26=$B104)*('白止-S级品'!$D$1:$AV$1=K$1)*('白止-S级品'!$D$2:$AV$26)),0)+IFERROR(SUMPRODUCT(('乐容-S级品'!$A$4:$A$32=$B104)*('乐容-S级品'!$L$3:$CA$3=K$1)*('乐容-S级品'!$L$4:$CA$32)),0)</f>
      </c>
      <c r="L104" s="280">
        <f>IFERROR(SUMPRODUCT(('控温被PRO-S级品'!$B$2:$B$10=$B104)*('控温被PRO-S级品'!$E$1:$BE$1=L$1)*('控温被PRO-S级品'!$E$2:$BE$10)),0)+IFERROR(SUMPRODUCT(('冬被-S级品'!$B$2:$B$10=$B104)*('冬被-S级品'!$E$1:$AW$1=L$1)*('冬被-S级品'!$E$2:$AW$10)),0)+IFERROR(SUMPRODUCT(('白止-S级品'!$A$2:$A$26=$B104)*('白止-S级品'!$D$1:$AV$1=L$1)*('白止-S级品'!$D$2:$AV$26)),0)+IFERROR(SUMPRODUCT(('乐容-S级品'!$A$4:$A$32=$B104)*('乐容-S级品'!$L$3:$CA$3=L$1)*('乐容-S级品'!$L$4:$CA$32)),0)</f>
      </c>
      <c r="M104" s="280">
        <f>IFERROR(SUMPRODUCT(('控温被PRO-S级品'!$B$2:$B$10=$B104)*('控温被PRO-S级品'!$E$1:$BE$1=M$1)*('控温被PRO-S级品'!$E$2:$BE$10)),0)+IFERROR(SUMPRODUCT(('冬被-S级品'!$B$2:$B$10=$B104)*('冬被-S级品'!$E$1:$AW$1=M$1)*('冬被-S级品'!$E$2:$AW$10)),0)+IFERROR(SUMPRODUCT(('白止-S级品'!$A$2:$A$26=$B104)*('白止-S级品'!$D$1:$AV$1=M$1)*('白止-S级品'!$D$2:$AV$26)),0)+IFERROR(SUMPRODUCT(('乐容-S级品'!$A$4:$A$32=$B104)*('乐容-S级品'!$L$3:$CA$3=M$1)*('乐容-S级品'!$L$4:$CA$32)),0)</f>
      </c>
      <c r="N104" s="280">
        <f>IFERROR(SUMPRODUCT(('控温被PRO-S级品'!$B$2:$B$10=$B104)*('控温被PRO-S级品'!$E$1:$BE$1=N$1)*('控温被PRO-S级品'!$E$2:$BE$10)),0)+IFERROR(SUMPRODUCT(('冬被-S级品'!$B$2:$B$10=$B104)*('冬被-S级品'!$E$1:$AW$1=N$1)*('冬被-S级品'!$E$2:$AW$10)),0)+IFERROR(SUMPRODUCT(('白止-S级品'!$A$2:$A$26=$B104)*('白止-S级品'!$D$1:$AV$1=N$1)*('白止-S级品'!$D$2:$AV$26)),0)+IFERROR(SUMPRODUCT(('乐容-S级品'!$A$4:$A$32=$B104)*('乐容-S级品'!$L$3:$CA$3=N$1)*('乐容-S级品'!$L$4:$CA$32)),0)</f>
      </c>
      <c r="O104" s="280">
        <f>IFERROR(SUMPRODUCT(('控温被PRO-S级品'!$B$2:$B$10=$B104)*('控温被PRO-S级品'!$E$1:$BE$1=O$1)*('控温被PRO-S级品'!$E$2:$BE$10)),0)+IFERROR(SUMPRODUCT(('冬被-S级品'!$B$2:$B$10=$B104)*('冬被-S级品'!$E$1:$AW$1=O$1)*('冬被-S级品'!$E$2:$AW$10)),0)+IFERROR(SUMPRODUCT(('白止-S级品'!$A$2:$A$26=$B104)*('白止-S级品'!$D$1:$AV$1=O$1)*('白止-S级品'!$D$2:$AV$26)),0)+IFERROR(SUMPRODUCT(('乐容-S级品'!$A$4:$A$32=$B104)*('乐容-S级品'!$L$3:$CA$3=O$1)*('乐容-S级品'!$L$4:$CA$32)),0)</f>
      </c>
      <c r="P104" s="280">
        <f>IFERROR(SUMPRODUCT(('控温被PRO-S级品'!$B$2:$B$10=$B104)*('控温被PRO-S级品'!$E$1:$BE$1=P$1)*('控温被PRO-S级品'!$E$2:$BE$10)),0)+IFERROR(SUMPRODUCT(('冬被-S级品'!$B$2:$B$10=$B104)*('冬被-S级品'!$E$1:$AW$1=P$1)*('冬被-S级品'!$E$2:$AW$10)),0)+IFERROR(SUMPRODUCT(('白止-S级品'!$A$2:$A$26=$B104)*('白止-S级品'!$D$1:$AV$1=P$1)*('白止-S级品'!$D$2:$AV$26)),0)+IFERROR(SUMPRODUCT(('乐容-S级品'!$A$4:$A$32=$B104)*('乐容-S级品'!$L$3:$CA$3=P$1)*('乐容-S级品'!$L$4:$CA$32)),0)</f>
      </c>
      <c r="Q104" s="280">
        <f>IFERROR(SUMPRODUCT(('控温被PRO-S级品'!$B$2:$B$10=$B104)*('控温被PRO-S级品'!$E$1:$BE$1=Q$1)*('控温被PRO-S级品'!$E$2:$BE$10)),0)+IFERROR(SUMPRODUCT(('冬被-S级品'!$B$2:$B$10=$B104)*('冬被-S级品'!$E$1:$AW$1=Q$1)*('冬被-S级品'!$E$2:$AW$10)),0)+IFERROR(SUMPRODUCT(('白止-S级品'!$A$2:$A$26=$B104)*('白止-S级品'!$D$1:$AV$1=Q$1)*('白止-S级品'!$D$2:$AV$26)),0)+IFERROR(SUMPRODUCT(('乐容-S级品'!$A$4:$A$32=$B104)*('乐容-S级品'!$L$3:$CA$3=Q$1)*('乐容-S级品'!$L$4:$CA$32)),0)</f>
      </c>
      <c r="R104" s="280">
        <f>IFERROR(SUMPRODUCT(('控温被PRO-S级品'!$B$2:$B$10=$B104)*('控温被PRO-S级品'!$E$1:$BE$1=R$1)*('控温被PRO-S级品'!$E$2:$BE$10)),0)+IFERROR(SUMPRODUCT(('冬被-S级品'!$B$2:$B$10=$B104)*('冬被-S级品'!$E$1:$AW$1=R$1)*('冬被-S级品'!$E$2:$AW$10)),0)+IFERROR(SUMPRODUCT(('白止-S级品'!$A$2:$A$26=$B104)*('白止-S级品'!$D$1:$AV$1=R$1)*('白止-S级品'!$D$2:$AV$26)),0)+IFERROR(SUMPRODUCT(('乐容-S级品'!$A$4:$A$32=$B104)*('乐容-S级品'!$L$3:$CA$3=R$1)*('乐容-S级品'!$L$4:$CA$32)),0)</f>
      </c>
      <c r="S104" s="280">
        <f>IFERROR(SUMPRODUCT(('控温被PRO-S级品'!$B$2:$B$10=$B104)*('控温被PRO-S级品'!$E$1:$BE$1=S$1)*('控温被PRO-S级品'!$E$2:$BE$10)),0)+IFERROR(SUMPRODUCT(('冬被-S级品'!$B$2:$B$10=$B104)*('冬被-S级品'!$E$1:$AW$1=S$1)*('冬被-S级品'!$E$2:$AW$10)),0)+IFERROR(SUMPRODUCT(('白止-S级品'!$A$2:$A$26=$B104)*('白止-S级品'!$D$1:$AV$1=S$1)*('白止-S级品'!$D$2:$AV$26)),0)+IFERROR(SUMPRODUCT(('乐容-S级品'!$A$4:$A$32=$B104)*('乐容-S级品'!$L$3:$CA$3=S$1)*('乐容-S级品'!$L$4:$CA$32)),0)</f>
      </c>
      <c r="T104" s="280">
        <f>IFERROR(SUMPRODUCT(('控温被PRO-S级品'!$B$2:$B$10=$B104)*('控温被PRO-S级品'!$E$1:$BE$1=T$1)*('控温被PRO-S级品'!$E$2:$BE$10)),0)+IFERROR(SUMPRODUCT(('冬被-S级品'!$B$2:$B$10=$B104)*('冬被-S级品'!$E$1:$AW$1=T$1)*('冬被-S级品'!$E$2:$AW$10)),0)+IFERROR(SUMPRODUCT(('白止-S级品'!$A$2:$A$26=$B104)*('白止-S级品'!$D$1:$AV$1=T$1)*('白止-S级品'!$D$2:$AV$26)),0)+IFERROR(SUMPRODUCT(('乐容-S级品'!$A$4:$A$32=$B104)*('乐容-S级品'!$L$3:$CA$3=T$1)*('乐容-S级品'!$L$4:$CA$32)),0)</f>
      </c>
      <c r="U104" s="280">
        <f>IFERROR(SUMPRODUCT(('控温被PRO-S级品'!$B$2:$B$10=$B104)*('控温被PRO-S级品'!$E$1:$BE$1=U$1)*('控温被PRO-S级品'!$E$2:$BE$10)),0)+IFERROR(SUMPRODUCT(('冬被-S级品'!$B$2:$B$10=$B104)*('冬被-S级品'!$E$1:$AW$1=U$1)*('冬被-S级品'!$E$2:$AW$10)),0)+IFERROR(SUMPRODUCT(('白止-S级品'!$A$2:$A$26=$B104)*('白止-S级品'!$D$1:$AV$1=U$1)*('白止-S级品'!$D$2:$AV$26)),0)+IFERROR(SUMPRODUCT(('乐容-S级品'!$A$4:$A$32=$B104)*('乐容-S级品'!$L$3:$CA$3=U$1)*('乐容-S级品'!$L$4:$CA$32)),0)</f>
      </c>
      <c r="V104" s="280">
        <f>IFERROR(SUMPRODUCT(('控温被PRO-S级品'!$B$2:$B$10=$B104)*('控温被PRO-S级品'!$E$1:$BE$1=V$1)*('控温被PRO-S级品'!$E$2:$BE$10)),0)+IFERROR(SUMPRODUCT(('冬被-S级品'!$B$2:$B$10=$B104)*('冬被-S级品'!$E$1:$AW$1=V$1)*('冬被-S级品'!$E$2:$AW$10)),0)+IFERROR(SUMPRODUCT(('白止-S级品'!$A$2:$A$26=$B104)*('白止-S级品'!$D$1:$AV$1=V$1)*('白止-S级品'!$D$2:$AV$26)),0)+IFERROR(SUMPRODUCT(('乐容-S级品'!$A$4:$A$32=$B104)*('乐容-S级品'!$L$3:$CA$3=V$1)*('乐容-S级品'!$L$4:$CA$32)),0)</f>
      </c>
      <c r="W104" s="280">
        <f>IFERROR(SUMPRODUCT(('控温被PRO-S级品'!$B$2:$B$10=$B104)*('控温被PRO-S级品'!$E$1:$BE$1=W$1)*('控温被PRO-S级品'!$E$2:$BE$10)),0)+IFERROR(SUMPRODUCT(('冬被-S级品'!$B$2:$B$10=$B104)*('冬被-S级品'!$E$1:$AW$1=W$1)*('冬被-S级品'!$E$2:$AW$10)),0)+IFERROR(SUMPRODUCT(('白止-S级品'!$A$2:$A$26=$B104)*('白止-S级品'!$D$1:$AV$1=W$1)*('白止-S级品'!$D$2:$AV$26)),0)+IFERROR(SUMPRODUCT(('乐容-S级品'!$A$4:$A$32=$B104)*('乐容-S级品'!$L$3:$CA$3=W$1)*('乐容-S级品'!$L$4:$CA$32)),0)</f>
      </c>
      <c r="X104" s="280">
        <f>IFERROR(SUMPRODUCT(('控温被PRO-S级品'!$B$2:$B$10=$B104)*('控温被PRO-S级品'!$E$1:$BE$1=X$1)*('控温被PRO-S级品'!$E$2:$BE$10)),0)+IFERROR(SUMPRODUCT(('冬被-S级品'!$B$2:$B$10=$B104)*('冬被-S级品'!$E$1:$AW$1=X$1)*('冬被-S级品'!$E$2:$AW$10)),0)+IFERROR(SUMPRODUCT(('白止-S级品'!$A$2:$A$26=$B104)*('白止-S级品'!$D$1:$AV$1=X$1)*('白止-S级品'!$D$2:$AV$26)),0)+IFERROR(SUMPRODUCT(('乐容-S级品'!$A$4:$A$32=$B104)*('乐容-S级品'!$L$3:$CA$3=X$1)*('乐容-S级品'!$L$4:$CA$32)),0)</f>
      </c>
      <c r="Y104" s="280">
        <f>IFERROR(SUMPRODUCT(('控温被PRO-S级品'!$B$2:$B$10=$B104)*('控温被PRO-S级品'!$E$1:$BE$1=Y$1)*('控温被PRO-S级品'!$E$2:$BE$10)),0)+IFERROR(SUMPRODUCT(('冬被-S级品'!$B$2:$B$10=$B104)*('冬被-S级品'!$E$1:$AW$1=Y$1)*('冬被-S级品'!$E$2:$AW$10)),0)+IFERROR(SUMPRODUCT(('白止-S级品'!$A$2:$A$26=$B104)*('白止-S级品'!$D$1:$AV$1=Y$1)*('白止-S级品'!$D$2:$AV$26)),0)+IFERROR(SUMPRODUCT(('乐容-S级品'!$A$4:$A$32=$B104)*('乐容-S级品'!$L$3:$CA$3=Y$1)*('乐容-S级品'!$L$4:$CA$32)),0)</f>
      </c>
      <c r="Z104" s="280">
        <f>IFERROR(SUMPRODUCT(('控温被PRO-S级品'!$B$2:$B$10=$B104)*('控温被PRO-S级品'!$E$1:$BE$1=Z$1)*('控温被PRO-S级品'!$E$2:$BE$10)),0)+IFERROR(SUMPRODUCT(('冬被-S级品'!$B$2:$B$10=$B104)*('冬被-S级品'!$E$1:$AW$1=Z$1)*('冬被-S级品'!$E$2:$AW$10)),0)+IFERROR(SUMPRODUCT(('白止-S级品'!$A$2:$A$26=$B104)*('白止-S级品'!$D$1:$AV$1=Z$1)*('白止-S级品'!$D$2:$AV$26)),0)+IFERROR(SUMPRODUCT(('乐容-S级品'!$A$4:$A$32=$B104)*('乐容-S级品'!$L$3:$CA$3=Z$1)*('乐容-S级品'!$L$4:$CA$32)),0)</f>
      </c>
      <c r="AA104" s="280">
        <f>IFERROR(SUMPRODUCT(('控温被PRO-S级品'!$B$2:$B$10=$B104)*('控温被PRO-S级品'!$E$1:$BE$1=AA$1)*('控温被PRO-S级品'!$E$2:$BE$10)),0)+IFERROR(SUMPRODUCT(('冬被-S级品'!$B$2:$B$10=$B104)*('冬被-S级品'!$E$1:$AW$1=AA$1)*('冬被-S级品'!$E$2:$AW$10)),0)+IFERROR(SUMPRODUCT(('白止-S级品'!$A$2:$A$26=$B104)*('白止-S级品'!$D$1:$AV$1=AA$1)*('白止-S级品'!$D$2:$AV$26)),0)+IFERROR(SUMPRODUCT(('乐容-S级品'!$A$4:$A$32=$B104)*('乐容-S级品'!$L$3:$CA$3=AA$1)*('乐容-S级品'!$L$4:$CA$32)),0)</f>
      </c>
      <c r="AB104" s="280">
        <f>IFERROR(SUMPRODUCT(('控温被PRO-S级品'!$B$2:$B$10=$B104)*('控温被PRO-S级品'!$E$1:$BE$1=AB$1)*('控温被PRO-S级品'!$E$2:$BE$10)),0)+IFERROR(SUMPRODUCT(('冬被-S级品'!$B$2:$B$10=$B104)*('冬被-S级品'!$E$1:$AW$1=AB$1)*('冬被-S级品'!$E$2:$AW$10)),0)+IFERROR(SUMPRODUCT(('白止-S级品'!$A$2:$A$26=$B104)*('白止-S级品'!$D$1:$AV$1=AB$1)*('白止-S级品'!$D$2:$AV$26)),0)+IFERROR(SUMPRODUCT(('乐容-S级品'!$A$4:$A$32=$B104)*('乐容-S级品'!$L$3:$CA$3=AB$1)*('乐容-S级品'!$L$4:$CA$32)),0)</f>
      </c>
      <c r="AC104" s="280">
        <f>IFERROR(SUMPRODUCT(('控温被PRO-S级品'!$B$2:$B$10=$B104)*('控温被PRO-S级品'!$E$1:$BE$1=AC$1)*('控温被PRO-S级品'!$E$2:$BE$10)),0)+IFERROR(SUMPRODUCT(('冬被-S级品'!$B$2:$B$10=$B104)*('冬被-S级品'!$E$1:$AW$1=AC$1)*('冬被-S级品'!$E$2:$AW$10)),0)+IFERROR(SUMPRODUCT(('白止-S级品'!$A$2:$A$26=$B104)*('白止-S级品'!$D$1:$AV$1=AC$1)*('白止-S级品'!$D$2:$AV$26)),0)+IFERROR(SUMPRODUCT(('乐容-S级品'!$A$4:$A$32=$B104)*('乐容-S级品'!$L$3:$CA$3=AC$1)*('乐容-S级品'!$L$4:$CA$32)),0)</f>
      </c>
      <c r="AD104" s="280">
        <f>IFERROR(SUMPRODUCT(('控温被PRO-S级品'!$B$2:$B$10=$B104)*('控温被PRO-S级品'!$E$1:$BE$1=AD$1)*('控温被PRO-S级品'!$E$2:$BE$10)),0)+IFERROR(SUMPRODUCT(('冬被-S级品'!$B$2:$B$10=$B104)*('冬被-S级品'!$E$1:$AW$1=AD$1)*('冬被-S级品'!$E$2:$AW$10)),0)+IFERROR(SUMPRODUCT(('白止-S级品'!$A$2:$A$26=$B104)*('白止-S级品'!$D$1:$AV$1=AD$1)*('白止-S级品'!$D$2:$AV$26)),0)+IFERROR(SUMPRODUCT(('乐容-S级品'!$A$4:$A$32=$B104)*('乐容-S级品'!$L$3:$CA$3=AD$1)*('乐容-S级品'!$L$4:$CA$32)),0)</f>
      </c>
      <c r="AE104" s="280">
        <f>IFERROR(SUMPRODUCT(('控温被PRO-S级品'!$B$2:$B$10=$B104)*('控温被PRO-S级品'!$E$1:$BE$1=AE$1)*('控温被PRO-S级品'!$E$2:$BE$10)),0)+IFERROR(SUMPRODUCT(('冬被-S级品'!$B$2:$B$10=$B104)*('冬被-S级品'!$E$1:$AW$1=AE$1)*('冬被-S级品'!$E$2:$AW$10)),0)+IFERROR(SUMPRODUCT(('白止-S级品'!$A$2:$A$26=$B104)*('白止-S级品'!$D$1:$AV$1=AE$1)*('白止-S级品'!$D$2:$AV$26)),0)+IFERROR(SUMPRODUCT(('乐容-S级品'!$A$4:$A$32=$B104)*('乐容-S级品'!$L$3:$CA$3=AE$1)*('乐容-S级品'!$L$4:$CA$32)),0)</f>
      </c>
      <c r="AF104" s="280">
        <f>IFERROR(SUMPRODUCT(('控温被PRO-S级品'!$B$2:$B$10=$B104)*('控温被PRO-S级品'!$E$1:$BE$1=AF$1)*('控温被PRO-S级品'!$E$2:$BE$10)),0)+IFERROR(SUMPRODUCT(('冬被-S级品'!$B$2:$B$10=$B104)*('冬被-S级品'!$E$1:$AW$1=AF$1)*('冬被-S级品'!$E$2:$AW$10)),0)+IFERROR(SUMPRODUCT(('白止-S级品'!$A$2:$A$26=$B104)*('白止-S级品'!$D$1:$AV$1=AF$1)*('白止-S级品'!$D$2:$AV$26)),0)+IFERROR(SUMPRODUCT(('乐容-S级品'!$A$4:$A$32=$B104)*('乐容-S级品'!$L$3:$CA$3=AF$1)*('乐容-S级品'!$L$4:$CA$32)),0)</f>
      </c>
      <c r="AG104" s="280">
        <f>IFERROR(SUMPRODUCT(('控温被PRO-S级品'!$B$2:$B$10=$B104)*('控温被PRO-S级品'!$E$1:$BE$1=AG$1)*('控温被PRO-S级品'!$E$2:$BE$10)),0)+IFERROR(SUMPRODUCT(('冬被-S级品'!$B$2:$B$10=$B104)*('冬被-S级品'!$E$1:$AW$1=AG$1)*('冬被-S级品'!$E$2:$AW$10)),0)+IFERROR(SUMPRODUCT(('白止-S级品'!$A$2:$A$26=$B104)*('白止-S级品'!$D$1:$AV$1=AG$1)*('白止-S级品'!$D$2:$AV$26)),0)+IFERROR(SUMPRODUCT(('乐容-S级品'!$A$4:$A$32=$B104)*('乐容-S级品'!$L$3:$CA$3=AG$1)*('乐容-S级品'!$L$4:$CA$32)),0)</f>
      </c>
      <c r="AH104" s="280">
        <f>IFERROR(SUMPRODUCT(('控温被PRO-S级品'!$B$2:$B$10=$B104)*('控温被PRO-S级品'!$E$1:$BE$1=AH$1)*('控温被PRO-S级品'!$E$2:$BE$10)),0)+IFERROR(SUMPRODUCT(('冬被-S级品'!$B$2:$B$10=$B104)*('冬被-S级品'!$E$1:$AW$1=AH$1)*('冬被-S级品'!$E$2:$AW$10)),0)+IFERROR(SUMPRODUCT(('白止-S级品'!$A$2:$A$26=$B104)*('白止-S级品'!$D$1:$AV$1=AH$1)*('白止-S级品'!$D$2:$AV$26)),0)+IFERROR(SUMPRODUCT(('乐容-S级品'!$A$4:$A$32=$B104)*('乐容-S级品'!$L$3:$CA$3=AH$1)*('乐容-S级品'!$L$4:$CA$32)),0)</f>
      </c>
      <c r="AI104" s="280">
        <f>IFERROR(SUMPRODUCT(('控温被PRO-S级品'!$B$2:$B$10=$B104)*('控温被PRO-S级品'!$E$1:$BE$1=AI$1)*('控温被PRO-S级品'!$E$2:$BE$10)),0)+IFERROR(SUMPRODUCT(('冬被-S级品'!$B$2:$B$10=$B104)*('冬被-S级品'!$E$1:$AW$1=AI$1)*('冬被-S级品'!$E$2:$AW$10)),0)+IFERROR(SUMPRODUCT(('白止-S级品'!$A$2:$A$26=$B104)*('白止-S级品'!$D$1:$AV$1=AI$1)*('白止-S级品'!$D$2:$AV$26)),0)+IFERROR(SUMPRODUCT(('乐容-S级品'!$A$4:$A$32=$B104)*('乐容-S级品'!$L$3:$CA$3=AI$1)*('乐容-S级品'!$L$4:$CA$32)),0)</f>
      </c>
      <c r="AJ104" s="280">
        <f>IFERROR(SUMPRODUCT(('控温被PRO-S级品'!$B$2:$B$10=$B104)*('控温被PRO-S级品'!$E$1:$BE$1=AJ$1)*('控温被PRO-S级品'!$E$2:$BE$10)),0)+IFERROR(SUMPRODUCT(('冬被-S级品'!$B$2:$B$10=$B104)*('冬被-S级品'!$E$1:$AW$1=AJ$1)*('冬被-S级品'!$E$2:$AW$10)),0)+IFERROR(SUMPRODUCT(('白止-S级品'!$A$2:$A$26=$B104)*('白止-S级品'!$D$1:$AV$1=AJ$1)*('白止-S级品'!$D$2:$AV$26)),0)+IFERROR(SUMPRODUCT(('乐容-S级品'!$A$4:$A$32=$B104)*('乐容-S级品'!$L$3:$CA$3=AJ$1)*('乐容-S级品'!$L$4:$CA$32)),0)</f>
      </c>
      <c r="AK104" s="280">
        <f>IFERROR(SUMPRODUCT(('控温被PRO-S级品'!$B$2:$B$10=$B104)*('控温被PRO-S级品'!$E$1:$BE$1=AK$1)*('控温被PRO-S级品'!$E$2:$BE$10)),0)+IFERROR(SUMPRODUCT(('冬被-S级品'!$B$2:$B$10=$B104)*('冬被-S级品'!$E$1:$AW$1=AK$1)*('冬被-S级品'!$E$2:$AW$10)),0)+IFERROR(SUMPRODUCT(('白止-S级品'!$A$2:$A$26=$B104)*('白止-S级品'!$D$1:$AV$1=AK$1)*('白止-S级品'!$D$2:$AV$26)),0)+IFERROR(SUMPRODUCT(('乐容-S级品'!$A$4:$A$32=$B104)*('乐容-S级品'!$L$3:$CA$3=AK$1)*('乐容-S级品'!$L$4:$CA$32)),0)</f>
      </c>
      <c r="AL104" s="280">
        <f>IFERROR(SUMPRODUCT(('控温被PRO-S级品'!$B$2:$B$10=$B104)*('控温被PRO-S级品'!$E$1:$BE$1=AL$1)*('控温被PRO-S级品'!$E$2:$BE$10)),0)+IFERROR(SUMPRODUCT(('冬被-S级品'!$B$2:$B$10=$B104)*('冬被-S级品'!$E$1:$AW$1=AL$1)*('冬被-S级品'!$E$2:$AW$10)),0)+IFERROR(SUMPRODUCT(('白止-S级品'!$A$2:$A$26=$B104)*('白止-S级品'!$D$1:$AV$1=AL$1)*('白止-S级品'!$D$2:$AV$26)),0)+IFERROR(SUMPRODUCT(('乐容-S级品'!$A$4:$A$32=$B104)*('乐容-S级品'!$L$3:$CA$3=AL$1)*('乐容-S级品'!$L$4:$CA$32)),0)</f>
      </c>
      <c r="AM104" s="280">
        <f>IFERROR(SUMPRODUCT(('控温被PRO-S级品'!$B$2:$B$10=$B104)*('控温被PRO-S级品'!$E$1:$BE$1=AM$1)*('控温被PRO-S级品'!$E$2:$BE$10)),0)+IFERROR(SUMPRODUCT(('冬被-S级品'!$B$2:$B$10=$B104)*('冬被-S级品'!$E$1:$AW$1=AM$1)*('冬被-S级品'!$E$2:$AW$10)),0)+IFERROR(SUMPRODUCT(('白止-S级品'!$A$2:$A$26=$B104)*('白止-S级品'!$D$1:$AV$1=AM$1)*('白止-S级品'!$D$2:$AV$26)),0)+IFERROR(SUMPRODUCT(('乐容-S级品'!$A$4:$A$32=$B104)*('乐容-S级品'!$L$3:$CA$3=AM$1)*('乐容-S级品'!$L$4:$CA$32)),0)</f>
      </c>
      <c r="AN104" s="280">
        <f>IFERROR(SUMPRODUCT(('控温被PRO-S级品'!$B$2:$B$10=$B104)*('控温被PRO-S级品'!$E$1:$BE$1=AN$1)*('控温被PRO-S级品'!$E$2:$BE$10)),0)+IFERROR(SUMPRODUCT(('冬被-S级品'!$B$2:$B$10=$B104)*('冬被-S级品'!$E$1:$AW$1=AN$1)*('冬被-S级品'!$E$2:$AW$10)),0)+IFERROR(SUMPRODUCT(('白止-S级品'!$A$2:$A$26=$B104)*('白止-S级品'!$D$1:$AV$1=AN$1)*('白止-S级品'!$D$2:$AV$26)),0)+IFERROR(SUMPRODUCT(('乐容-S级品'!$A$4:$A$32=$B104)*('乐容-S级品'!$L$3:$CA$3=AN$1)*('乐容-S级品'!$L$4:$CA$32)),0)</f>
      </c>
      <c r="AO104" s="280">
        <f>IFERROR(SUMPRODUCT(('控温被PRO-S级品'!$B$2:$B$10=$B104)*('控温被PRO-S级品'!$E$1:$BE$1=AO$1)*('控温被PRO-S级品'!$E$2:$BE$10)),0)+IFERROR(SUMPRODUCT(('冬被-S级品'!$B$2:$B$10=$B104)*('冬被-S级品'!$E$1:$AW$1=AO$1)*('冬被-S级品'!$E$2:$AW$10)),0)+IFERROR(SUMPRODUCT(('白止-S级品'!$A$2:$A$26=$B104)*('白止-S级品'!$D$1:$AV$1=AO$1)*('白止-S级品'!$D$2:$AV$26)),0)+IFERROR(SUMPRODUCT(('乐容-S级品'!$A$4:$A$32=$B104)*('乐容-S级品'!$L$3:$CA$3=AO$1)*('乐容-S级品'!$L$4:$CA$32)),0)</f>
      </c>
      <c r="AP104" s="280">
        <f>IFERROR(SUMPRODUCT(('控温被PRO-S级品'!$B$2:$B$10=$B104)*('控温被PRO-S级品'!$E$1:$BE$1=AP$1)*('控温被PRO-S级品'!$E$2:$BE$10)),0)+IFERROR(SUMPRODUCT(('冬被-S级品'!$B$2:$B$10=$B104)*('冬被-S级品'!$E$1:$AW$1=AP$1)*('冬被-S级品'!$E$2:$AW$10)),0)+IFERROR(SUMPRODUCT(('白止-S级品'!$A$2:$A$26=$B104)*('白止-S级品'!$D$1:$AV$1=AP$1)*('白止-S级品'!$D$2:$AV$26)),0)+IFERROR(SUMPRODUCT(('乐容-S级品'!$A$4:$A$32=$B104)*('乐容-S级品'!$L$3:$CA$3=AP$1)*('乐容-S级品'!$L$4:$CA$32)),0)</f>
      </c>
      <c r="AQ104" s="280">
        <f>IFERROR(SUMPRODUCT(('控温被PRO-S级品'!$B$2:$B$10=$B104)*('控温被PRO-S级品'!$E$1:$BE$1=AQ$1)*('控温被PRO-S级品'!$E$2:$BE$10)),0)+IFERROR(SUMPRODUCT(('冬被-S级品'!$B$2:$B$10=$B104)*('冬被-S级品'!$E$1:$AW$1=AQ$1)*('冬被-S级品'!$E$2:$AW$10)),0)+IFERROR(SUMPRODUCT(('白止-S级品'!$A$2:$A$26=$B104)*('白止-S级品'!$D$1:$AV$1=AQ$1)*('白止-S级品'!$D$2:$AV$26)),0)+IFERROR(SUMPRODUCT(('乐容-S级品'!$A$4:$A$32=$B104)*('乐容-S级品'!$L$3:$CA$3=AQ$1)*('乐容-S级品'!$L$4:$CA$32)),0)</f>
      </c>
      <c r="AR104" s="280">
        <f>IFERROR(SUMPRODUCT(('控温被PRO-S级品'!$B$2:$B$10=$B104)*('控温被PRO-S级品'!$E$1:$BE$1=AR$1)*('控温被PRO-S级品'!$E$2:$BE$10)),0)+IFERROR(SUMPRODUCT(('冬被-S级品'!$B$2:$B$10=$B104)*('冬被-S级品'!$E$1:$AW$1=AR$1)*('冬被-S级品'!$E$2:$AW$10)),0)+IFERROR(SUMPRODUCT(('白止-S级品'!$A$2:$A$26=$B104)*('白止-S级品'!$D$1:$AV$1=AR$1)*('白止-S级品'!$D$2:$AV$26)),0)+IFERROR(SUMPRODUCT(('乐容-S级品'!$A$4:$A$32=$B104)*('乐容-S级品'!$L$3:$CA$3=AR$1)*('乐容-S级品'!$L$4:$CA$32)),0)</f>
      </c>
      <c r="AS104" s="280">
        <f>IFERROR(SUMPRODUCT(('控温被PRO-S级品'!$B$2:$B$10=$B104)*('控温被PRO-S级品'!$E$1:$BE$1=AS$1)*('控温被PRO-S级品'!$E$2:$BE$10)),0)+IFERROR(SUMPRODUCT(('冬被-S级品'!$B$2:$B$10=$B104)*('冬被-S级品'!$E$1:$AW$1=AS$1)*('冬被-S级品'!$E$2:$AW$10)),0)+IFERROR(SUMPRODUCT(('白止-S级品'!$A$2:$A$26=$B104)*('白止-S级品'!$D$1:$AV$1=AS$1)*('白止-S级品'!$D$2:$AV$26)),0)+IFERROR(SUMPRODUCT(('乐容-S级品'!$A$4:$A$32=$B104)*('乐容-S级品'!$L$3:$CA$3=AS$1)*('乐容-S级品'!$L$4:$CA$32)),0)</f>
      </c>
      <c r="AT104" s="280">
        <f>IFERROR(SUMPRODUCT(('控温被PRO-S级品'!$B$2:$B$10=$B104)*('控温被PRO-S级品'!$E$1:$BE$1=AT$1)*('控温被PRO-S级品'!$E$2:$BE$10)),0)+IFERROR(SUMPRODUCT(('冬被-S级品'!$B$2:$B$10=$B104)*('冬被-S级品'!$E$1:$AW$1=AT$1)*('冬被-S级品'!$E$2:$AW$10)),0)+IFERROR(SUMPRODUCT(('白止-S级品'!$A$2:$A$26=$B104)*('白止-S级品'!$D$1:$AV$1=AT$1)*('白止-S级品'!$D$2:$AV$26)),0)+IFERROR(SUMPRODUCT(('乐容-S级品'!$A$4:$A$32=$B104)*('乐容-S级品'!$L$3:$CA$3=AT$1)*('乐容-S级品'!$L$4:$CA$32)),0)</f>
      </c>
      <c r="AU104" s="280">
        <f>IFERROR(SUMPRODUCT(('控温被PRO-S级品'!$B$2:$B$10=$B104)*('控温被PRO-S级品'!$E$1:$BE$1=AU$1)*('控温被PRO-S级品'!$E$2:$BE$10)),0)+IFERROR(SUMPRODUCT(('冬被-S级品'!$B$2:$B$10=$B104)*('冬被-S级品'!$E$1:$AW$1=AU$1)*('冬被-S级品'!$E$2:$AW$10)),0)+IFERROR(SUMPRODUCT(('白止-S级品'!$A$2:$A$26=$B104)*('白止-S级品'!$D$1:$AV$1=AU$1)*('白止-S级品'!$D$2:$AV$26)),0)+IFERROR(SUMPRODUCT(('乐容-S级品'!$A$4:$A$32=$B104)*('乐容-S级品'!$L$3:$CA$3=AU$1)*('乐容-S级品'!$L$4:$CA$32)),0)</f>
      </c>
      <c r="AV104" s="280">
        <f>IFERROR(SUMPRODUCT(('控温被PRO-S级品'!$B$2:$B$10=$B104)*('控温被PRO-S级品'!$E$1:$BE$1=AV$1)*('控温被PRO-S级品'!$E$2:$BE$10)),0)+IFERROR(SUMPRODUCT(('冬被-S级品'!$B$2:$B$10=$B104)*('冬被-S级品'!$E$1:$AW$1=AV$1)*('冬被-S级品'!$E$2:$AW$10)),0)+IFERROR(SUMPRODUCT(('白止-S级品'!$A$2:$A$26=$B104)*('白止-S级品'!$D$1:$AV$1=AV$1)*('白止-S级品'!$D$2:$AV$26)),0)+IFERROR(SUMPRODUCT(('乐容-S级品'!$A$4:$A$32=$B104)*('乐容-S级品'!$L$3:$CA$3=AV$1)*('乐容-S级品'!$L$4:$CA$32)),0)</f>
      </c>
      <c r="AW104" s="280">
        <f>IFERROR(SUMPRODUCT(('控温被PRO-S级品'!$B$2:$B$10=$B104)*('控温被PRO-S级品'!$E$1:$BE$1=AW$1)*('控温被PRO-S级品'!$E$2:$BE$10)),0)+IFERROR(SUMPRODUCT(('冬被-S级品'!$B$2:$B$10=$B104)*('冬被-S级品'!$E$1:$AW$1=AW$1)*('冬被-S级品'!$E$2:$AW$10)),0)+IFERROR(SUMPRODUCT(('白止-S级品'!$A$2:$A$26=$B104)*('白止-S级品'!$D$1:$AV$1=AW$1)*('白止-S级品'!$D$2:$AV$26)),0)+IFERROR(SUMPRODUCT(('乐容-S级品'!$A$4:$A$32=$B104)*('乐容-S级品'!$L$3:$CA$3=AW$1)*('乐容-S级品'!$L$4:$CA$32)),0)</f>
      </c>
      <c r="AX104" s="280">
        <f>IFERROR(SUMPRODUCT(('控温被PRO-S级品'!$B$2:$B$10=$B104)*('控温被PRO-S级品'!$E$1:$BE$1=AX$1)*('控温被PRO-S级品'!$E$2:$BE$10)),0)+IFERROR(SUMPRODUCT(('冬被-S级品'!$B$2:$B$10=$B104)*('冬被-S级品'!$E$1:$AW$1=AX$1)*('冬被-S级品'!$E$2:$AW$10)),0)+IFERROR(SUMPRODUCT(('白止-S级品'!$A$2:$A$26=$B104)*('白止-S级品'!$D$1:$AV$1=AX$1)*('白止-S级品'!$D$2:$AV$26)),0)+IFERROR(SUMPRODUCT(('乐容-S级品'!$A$4:$A$32=$B104)*('乐容-S级品'!$L$3:$CA$3=AX$1)*('乐容-S级品'!$L$4:$CA$32)),0)</f>
      </c>
      <c r="AY104" s="280">
        <f>IFERROR(SUMPRODUCT(('控温被PRO-S级品'!$B$2:$B$10=$B104)*('控温被PRO-S级品'!$E$1:$BE$1=AY$1)*('控温被PRO-S级品'!$E$2:$BE$10)),0)+IFERROR(SUMPRODUCT(('冬被-S级品'!$B$2:$B$10=$B104)*('冬被-S级品'!$E$1:$AW$1=AY$1)*('冬被-S级品'!$E$2:$AW$10)),0)+IFERROR(SUMPRODUCT(('白止-S级品'!$A$2:$A$26=$B104)*('白止-S级品'!$D$1:$AV$1=AY$1)*('白止-S级品'!$D$2:$AV$26)),0)+IFERROR(SUMPRODUCT(('乐容-S级品'!$A$4:$A$32=$B104)*('乐容-S级品'!$L$3:$CA$3=AY$1)*('乐容-S级品'!$L$4:$CA$32)),0)</f>
      </c>
      <c r="AZ104" s="280">
        <f>IFERROR(SUMPRODUCT(('控温被PRO-S级品'!$B$2:$B$10=$B104)*('控温被PRO-S级品'!$E$1:$BE$1=AZ$1)*('控温被PRO-S级品'!$E$2:$BE$10)),0)+IFERROR(SUMPRODUCT(('冬被-S级品'!$B$2:$B$10=$B104)*('冬被-S级品'!$E$1:$AW$1=AZ$1)*('冬被-S级品'!$E$2:$AW$10)),0)+IFERROR(SUMPRODUCT(('白止-S级品'!$A$2:$A$26=$B104)*('白止-S级品'!$D$1:$AV$1=AZ$1)*('白止-S级品'!$D$2:$AV$26)),0)+IFERROR(SUMPRODUCT(('乐容-S级品'!$A$4:$A$32=$B104)*('乐容-S级品'!$L$3:$CA$3=AZ$1)*('乐容-S级品'!$L$4:$CA$32)),0)</f>
      </c>
      <c r="BA104" s="280">
        <f>IFERROR(SUMPRODUCT(('控温被PRO-S级品'!$B$2:$B$10=$B104)*('控温被PRO-S级品'!$E$1:$BE$1=BA$1)*('控温被PRO-S级品'!$E$2:$BE$10)),0)+IFERROR(SUMPRODUCT(('冬被-S级品'!$B$2:$B$10=$B104)*('冬被-S级品'!$E$1:$AW$1=BA$1)*('冬被-S级品'!$E$2:$AW$10)),0)+IFERROR(SUMPRODUCT(('白止-S级品'!$A$2:$A$26=$B104)*('白止-S级品'!$D$1:$AV$1=BA$1)*('白止-S级品'!$D$2:$AV$26)),0)+IFERROR(SUMPRODUCT(('乐容-S级品'!$A$4:$A$32=$B104)*('乐容-S级品'!$L$3:$CA$3=BA$1)*('乐容-S级品'!$L$4:$CA$32)),0)</f>
      </c>
      <c r="BB104" s="280">
        <f>IFERROR(SUMPRODUCT(('控温被PRO-S级品'!$B$2:$B$10=$B104)*('控温被PRO-S级品'!$E$1:$BE$1=BB$1)*('控温被PRO-S级品'!$E$2:$BE$10)),0)+IFERROR(SUMPRODUCT(('冬被-S级品'!$B$2:$B$10=$B104)*('冬被-S级品'!$E$1:$AW$1=BB$1)*('冬被-S级品'!$E$2:$AW$10)),0)+IFERROR(SUMPRODUCT(('白止-S级品'!$A$2:$A$26=$B104)*('白止-S级品'!$D$1:$AV$1=BB$1)*('白止-S级品'!$D$2:$AV$26)),0)+IFERROR(SUMPRODUCT(('乐容-S级品'!$A$4:$A$32=$B104)*('乐容-S级品'!$L$3:$CA$3=BB$1)*('乐容-S级品'!$L$4:$CA$32)),0)</f>
      </c>
      <c r="BC104" s="280">
        <f>IFERROR(SUMPRODUCT(('控温被PRO-S级品'!$B$2:$B$10=$B104)*('控温被PRO-S级品'!$E$1:$BE$1=BC$1)*('控温被PRO-S级品'!$E$2:$BE$10)),0)+IFERROR(SUMPRODUCT(('冬被-S级品'!$B$2:$B$10=$B104)*('冬被-S级品'!$E$1:$AW$1=BC$1)*('冬被-S级品'!$E$2:$AW$10)),0)+IFERROR(SUMPRODUCT(('白止-S级品'!$A$2:$A$26=$B104)*('白止-S级品'!$D$1:$AV$1=BC$1)*('白止-S级品'!$D$2:$AV$26)),0)+IFERROR(SUMPRODUCT(('乐容-S级品'!$A$4:$A$32=$B104)*('乐容-S级品'!$L$3:$CA$3=BC$1)*('乐容-S级品'!$L$4:$CA$32)),0)</f>
      </c>
      <c r="BD104" s="280">
        <f>IFERROR(SUMPRODUCT(('控温被PRO-S级品'!$B$2:$B$10=$B104)*('控温被PRO-S级品'!$E$1:$BE$1=BD$1)*('控温被PRO-S级品'!$E$2:$BE$10)),0)+IFERROR(SUMPRODUCT(('冬被-S级品'!$B$2:$B$10=$B104)*('冬被-S级品'!$E$1:$AW$1=BD$1)*('冬被-S级品'!$E$2:$AW$10)),0)+IFERROR(SUMPRODUCT(('白止-S级品'!$A$2:$A$26=$B104)*('白止-S级品'!$D$1:$AV$1=BD$1)*('白止-S级品'!$D$2:$AV$26)),0)+IFERROR(SUMPRODUCT(('乐容-S级品'!$A$4:$A$32=$B104)*('乐容-S级品'!$L$3:$CA$3=BD$1)*('乐容-S级品'!$L$4:$CA$32)),0)</f>
      </c>
      <c r="BE104" s="280">
        <f>IFERROR(SUMPRODUCT(('控温被PRO-S级品'!$B$2:$B$10=$B104)*('控温被PRO-S级品'!$E$1:$BE$1=BE$1)*('控温被PRO-S级品'!$E$2:$BE$10)),0)+IFERROR(SUMPRODUCT(('冬被-S级品'!$B$2:$B$10=$B104)*('冬被-S级品'!$E$1:$AW$1=BE$1)*('冬被-S级品'!$E$2:$AW$10)),0)+IFERROR(SUMPRODUCT(('白止-S级品'!$A$2:$A$26=$B104)*('白止-S级品'!$D$1:$AV$1=BE$1)*('白止-S级品'!$D$2:$AV$26)),0)+IFERROR(SUMPRODUCT(('乐容-S级品'!$A$4:$A$32=$B104)*('乐容-S级品'!$L$3:$CA$3=BE$1)*('乐容-S级品'!$L$4:$CA$32)),0)</f>
      </c>
      <c r="BF104" s="280">
        <f>IFERROR(SUMPRODUCT(('控温被PRO-S级品'!$B$2:$B$10=$B104)*('控温被PRO-S级品'!$E$1:$BE$1=BF$1)*('控温被PRO-S级品'!$E$2:$BE$10)),0)+IFERROR(SUMPRODUCT(('冬被-S级品'!$B$2:$B$10=$B104)*('冬被-S级品'!$E$1:$AW$1=BF$1)*('冬被-S级品'!$E$2:$AW$10)),0)+IFERROR(SUMPRODUCT(('白止-S级品'!$A$2:$A$26=$B104)*('白止-S级品'!$D$1:$AV$1=BF$1)*('白止-S级品'!$D$2:$AV$26)),0)+IFERROR(SUMPRODUCT(('乐容-S级品'!$A$4:$A$32=$B104)*('乐容-S级品'!$L$3:$CA$3=BF$1)*('乐容-S级品'!$L$4:$CA$32)),0)</f>
      </c>
      <c r="BG104" s="280">
        <f>IFERROR(SUMPRODUCT(('控温被PRO-S级品'!$B$2:$B$10=$B104)*('控温被PRO-S级品'!$E$1:$BE$1=BG$1)*('控温被PRO-S级品'!$E$2:$BE$10)),0)+IFERROR(SUMPRODUCT(('冬被-S级品'!$B$2:$B$10=$B104)*('冬被-S级品'!$E$1:$AW$1=BG$1)*('冬被-S级品'!$E$2:$AW$10)),0)+IFERROR(SUMPRODUCT(('白止-S级品'!$A$2:$A$26=$B104)*('白止-S级品'!$D$1:$AV$1=BG$1)*('白止-S级品'!$D$2:$AV$26)),0)+IFERROR(SUMPRODUCT(('乐容-S级品'!$A$4:$A$32=$B104)*('乐容-S级品'!$L$3:$CA$3=BG$1)*('乐容-S级品'!$L$4:$CA$32)),0)</f>
      </c>
      <c r="BH104" s="280">
        <f>IFERROR(SUMPRODUCT(('控温被PRO-S级品'!$B$2:$B$10=$B104)*('控温被PRO-S级品'!$E$1:$BE$1=BH$1)*('控温被PRO-S级品'!$E$2:$BE$10)),0)+IFERROR(SUMPRODUCT(('冬被-S级品'!$B$2:$B$10=$B104)*('冬被-S级品'!$E$1:$AW$1=BH$1)*('冬被-S级品'!$E$2:$AW$10)),0)+IFERROR(SUMPRODUCT(('白止-S级品'!$A$2:$A$26=$B104)*('白止-S级品'!$D$1:$AV$1=BH$1)*('白止-S级品'!$D$2:$AV$26)),0)+IFERROR(SUMPRODUCT(('乐容-S级品'!$A$4:$A$32=$B104)*('乐容-S级品'!$L$3:$CA$3=BH$1)*('乐容-S级品'!$L$4:$CA$32)),0)</f>
      </c>
      <c r="BI104" s="280">
        <f>IFERROR(SUMPRODUCT(('控温被PRO-S级品'!$B$2:$B$10=$B104)*('控温被PRO-S级品'!$E$1:$BE$1=BI$1)*('控温被PRO-S级品'!$E$2:$BE$10)),0)+IFERROR(SUMPRODUCT(('冬被-S级品'!$B$2:$B$10=$B104)*('冬被-S级品'!$E$1:$AW$1=BI$1)*('冬被-S级品'!$E$2:$AW$10)),0)+IFERROR(SUMPRODUCT(('白止-S级品'!$A$2:$A$26=$B104)*('白止-S级品'!$D$1:$AV$1=BI$1)*('白止-S级品'!$D$2:$AV$26)),0)+IFERROR(SUMPRODUCT(('乐容-S级品'!$A$4:$A$32=$B104)*('乐容-S级品'!$L$3:$CA$3=BI$1)*('乐容-S级品'!$L$4:$CA$32)),0)</f>
      </c>
      <c r="BJ104" s="280">
        <f>IFERROR(SUMPRODUCT(('控温被PRO-S级品'!$B$2:$B$10=$B104)*('控温被PRO-S级品'!$E$1:$BE$1=BJ$1)*('控温被PRO-S级品'!$E$2:$BE$10)),0)+IFERROR(SUMPRODUCT(('冬被-S级品'!$B$2:$B$10=$B104)*('冬被-S级品'!$E$1:$AW$1=BJ$1)*('冬被-S级品'!$E$2:$AW$10)),0)+IFERROR(SUMPRODUCT(('白止-S级品'!$A$2:$A$26=$B104)*('白止-S级品'!$D$1:$AV$1=BJ$1)*('白止-S级品'!$D$2:$AV$26)),0)+IFERROR(SUMPRODUCT(('乐容-S级品'!$A$4:$A$32=$B104)*('乐容-S级品'!$L$3:$CA$3=BJ$1)*('乐容-S级品'!$L$4:$CA$32)),0)</f>
      </c>
      <c r="BK104" s="280">
        <f>IFERROR(SUMPRODUCT(('控温被PRO-S级品'!$B$2:$B$10=$B104)*('控温被PRO-S级品'!$E$1:$BE$1=BK$1)*('控温被PRO-S级品'!$E$2:$BE$10)),0)+IFERROR(SUMPRODUCT(('冬被-S级品'!$B$2:$B$10=$B104)*('冬被-S级品'!$E$1:$AW$1=BK$1)*('冬被-S级品'!$E$2:$AW$10)),0)+IFERROR(SUMPRODUCT(('白止-S级品'!$A$2:$A$26=$B104)*('白止-S级品'!$D$1:$AV$1=BK$1)*('白止-S级品'!$D$2:$AV$26)),0)+IFERROR(SUMPRODUCT(('乐容-S级品'!$A$4:$A$32=$B104)*('乐容-S级品'!$L$3:$CA$3=BK$1)*('乐容-S级品'!$L$4:$CA$32)),0)</f>
      </c>
      <c r="BL104" s="280">
        <f>IFERROR(SUMPRODUCT(('控温被PRO-S级品'!$B$2:$B$10=$B104)*('控温被PRO-S级品'!$E$1:$BE$1=BL$1)*('控温被PRO-S级品'!$E$2:$BE$10)),0)+IFERROR(SUMPRODUCT(('冬被-S级品'!$B$2:$B$10=$B104)*('冬被-S级品'!$E$1:$AW$1=BL$1)*('冬被-S级品'!$E$2:$AW$10)),0)+IFERROR(SUMPRODUCT(('白止-S级品'!$A$2:$A$26=$B104)*('白止-S级品'!$D$1:$AV$1=BL$1)*('白止-S级品'!$D$2:$AV$26)),0)+IFERROR(SUMPRODUCT(('乐容-S级品'!$A$4:$A$32=$B104)*('乐容-S级品'!$L$3:$CA$3=BL$1)*('乐容-S级品'!$L$4:$CA$32)),0)</f>
      </c>
      <c r="BM104" s="280">
        <f>IFERROR(SUMPRODUCT(('控温被PRO-S级品'!$B$2:$B$10=$B104)*('控温被PRO-S级品'!$E$1:$BE$1=BM$1)*('控温被PRO-S级品'!$E$2:$BE$10)),0)+IFERROR(SUMPRODUCT(('冬被-S级品'!$B$2:$B$10=$B104)*('冬被-S级品'!$E$1:$AW$1=BM$1)*('冬被-S级品'!$E$2:$AW$10)),0)+IFERROR(SUMPRODUCT(('白止-S级品'!$A$2:$A$26=$B104)*('白止-S级品'!$D$1:$AV$1=BM$1)*('白止-S级品'!$D$2:$AV$26)),0)+IFERROR(SUMPRODUCT(('乐容-S级品'!$A$4:$A$32=$B104)*('乐容-S级品'!$L$3:$CA$3=BM$1)*('乐容-S级品'!$L$4:$CA$32)),0)</f>
      </c>
      <c r="BN104" s="280">
        <f>IFERROR(SUMPRODUCT(('控温被PRO-S级品'!$B$2:$B$10=$B104)*('控温被PRO-S级品'!$E$1:$BE$1=BN$1)*('控温被PRO-S级品'!$E$2:$BE$10)),0)+IFERROR(SUMPRODUCT(('冬被-S级品'!$B$2:$B$10=$B104)*('冬被-S级品'!$E$1:$AW$1=BN$1)*('冬被-S级品'!$E$2:$AW$10)),0)+IFERROR(SUMPRODUCT(('白止-S级品'!$A$2:$A$26=$B104)*('白止-S级品'!$D$1:$AV$1=BN$1)*('白止-S级品'!$D$2:$AV$26)),0)+IFERROR(SUMPRODUCT(('乐容-S级品'!$A$4:$A$32=$B104)*('乐容-S级品'!$L$3:$CA$3=BN$1)*('乐容-S级品'!$L$4:$CA$32)),0)</f>
      </c>
      <c r="BO104" s="280">
        <f>IFERROR(SUMPRODUCT(('控温被PRO-S级品'!$B$2:$B$10=$B104)*('控温被PRO-S级品'!$E$1:$BE$1=BO$1)*('控温被PRO-S级品'!$E$2:$BE$10)),0)+IFERROR(SUMPRODUCT(('冬被-S级品'!$B$2:$B$10=$B104)*('冬被-S级品'!$E$1:$AW$1=BO$1)*('冬被-S级品'!$E$2:$AW$10)),0)+IFERROR(SUMPRODUCT(('白止-S级品'!$A$2:$A$26=$B104)*('白止-S级品'!$D$1:$AV$1=BO$1)*('白止-S级品'!$D$2:$AV$26)),0)+IFERROR(SUMPRODUCT(('乐容-S级品'!$A$4:$A$32=$B104)*('乐容-S级品'!$L$3:$CA$3=BO$1)*('乐容-S级品'!$L$4:$CA$32)),0)</f>
      </c>
      <c r="BP104" s="280">
        <f>IFERROR(SUMPRODUCT(('控温被PRO-S级品'!$B$2:$B$10=$B104)*('控温被PRO-S级品'!$E$1:$BE$1=BP$1)*('控温被PRO-S级品'!$E$2:$BE$10)),0)+IFERROR(SUMPRODUCT(('冬被-S级品'!$B$2:$B$10=$B104)*('冬被-S级品'!$E$1:$AW$1=BP$1)*('冬被-S级品'!$E$2:$AW$10)),0)+IFERROR(SUMPRODUCT(('白止-S级品'!$A$2:$A$26=$B104)*('白止-S级品'!$D$1:$AV$1=BP$1)*('白止-S级品'!$D$2:$AV$26)),0)+IFERROR(SUMPRODUCT(('乐容-S级品'!$A$4:$A$32=$B104)*('乐容-S级品'!$L$3:$CA$3=BP$1)*('乐容-S级品'!$L$4:$CA$32)),0)</f>
      </c>
      <c r="BQ104" s="280">
        <f>IFERROR(SUMPRODUCT(('控温被PRO-S级品'!$B$2:$B$10=$B104)*('控温被PRO-S级品'!$E$1:$BE$1=BQ$1)*('控温被PRO-S级品'!$E$2:$BE$10)),0)+IFERROR(SUMPRODUCT(('冬被-S级品'!$B$2:$B$10=$B104)*('冬被-S级品'!$E$1:$AW$1=BQ$1)*('冬被-S级品'!$E$2:$AW$10)),0)+IFERROR(SUMPRODUCT(('白止-S级品'!$A$2:$A$26=$B104)*('白止-S级品'!$D$1:$AV$1=BQ$1)*('白止-S级品'!$D$2:$AV$26)),0)+IFERROR(SUMPRODUCT(('乐容-S级品'!$A$4:$A$32=$B104)*('乐容-S级品'!$L$3:$CA$3=BQ$1)*('乐容-S级品'!$L$4:$CA$32)),0)</f>
      </c>
      <c r="BR104" s="280">
        <f>IFERROR(SUMPRODUCT(('控温被PRO-S级品'!$B$2:$B$10=$B104)*('控温被PRO-S级品'!$E$1:$BE$1=BR$1)*('控温被PRO-S级品'!$E$2:$BE$10)),0)+IFERROR(SUMPRODUCT(('冬被-S级品'!$B$2:$B$10=$B104)*('冬被-S级品'!$E$1:$AW$1=BR$1)*('冬被-S级品'!$E$2:$AW$10)),0)+IFERROR(SUMPRODUCT(('白止-S级品'!$A$2:$A$26=$B104)*('白止-S级品'!$D$1:$AV$1=BR$1)*('白止-S级品'!$D$2:$AV$26)),0)+IFERROR(SUMPRODUCT(('乐容-S级品'!$A$4:$A$32=$B104)*('乐容-S级品'!$L$3:$CA$3=BR$1)*('乐容-S级品'!$L$4:$CA$32)),0)</f>
      </c>
      <c r="BS104" s="280">
        <f>IFERROR(SUMPRODUCT(('控温被PRO-S级品'!$B$2:$B$10=$B104)*('控温被PRO-S级品'!$E$1:$BE$1=BS$1)*('控温被PRO-S级品'!$E$2:$BE$10)),0)+IFERROR(SUMPRODUCT(('冬被-S级品'!$B$2:$B$10=$B104)*('冬被-S级品'!$E$1:$AW$1=BS$1)*('冬被-S级品'!$E$2:$AW$10)),0)+IFERROR(SUMPRODUCT(('白止-S级品'!$A$2:$A$26=$B104)*('白止-S级品'!$D$1:$AV$1=BS$1)*('白止-S级品'!$D$2:$AV$26)),0)+IFERROR(SUMPRODUCT(('乐容-S级品'!$A$4:$A$32=$B104)*('乐容-S级品'!$L$3:$CA$3=BS$1)*('乐容-S级品'!$L$4:$CA$32)),0)</f>
      </c>
      <c r="BT104" s="280">
        <f>IFERROR(SUMPRODUCT(('控温被PRO-S级品'!$B$2:$B$10=$B104)*('控温被PRO-S级品'!$E$1:$BE$1=BT$1)*('控温被PRO-S级品'!$E$2:$BE$10)),0)+IFERROR(SUMPRODUCT(('冬被-S级品'!$B$2:$B$10=$B104)*('冬被-S级品'!$E$1:$AW$1=BT$1)*('冬被-S级品'!$E$2:$AW$10)),0)+IFERROR(SUMPRODUCT(('白止-S级品'!$A$2:$A$26=$B104)*('白止-S级品'!$D$1:$AV$1=BT$1)*('白止-S级品'!$D$2:$AV$26)),0)+IFERROR(SUMPRODUCT(('乐容-S级品'!$A$4:$A$32=$B104)*('乐容-S级品'!$L$3:$CA$3=BT$1)*('乐容-S级品'!$L$4:$CA$32)),0)</f>
      </c>
      <c r="BU104" s="280">
        <f>IFERROR(SUMPRODUCT(('控温被PRO-S级品'!$B$2:$B$10=$B104)*('控温被PRO-S级品'!$E$1:$BE$1=BU$1)*('控温被PRO-S级品'!$E$2:$BE$10)),0)+IFERROR(SUMPRODUCT(('冬被-S级品'!$B$2:$B$10=$B104)*('冬被-S级品'!$E$1:$AW$1=BU$1)*('冬被-S级品'!$E$2:$AW$10)),0)+IFERROR(SUMPRODUCT(('白止-S级品'!$A$2:$A$26=$B104)*('白止-S级品'!$D$1:$AV$1=BU$1)*('白止-S级品'!$D$2:$AV$26)),0)+IFERROR(SUMPRODUCT(('乐容-S级品'!$A$4:$A$32=$B104)*('乐容-S级品'!$L$3:$CA$3=BU$1)*('乐容-S级品'!$L$4:$CA$32)),0)</f>
      </c>
      <c r="BV104" s="280">
        <f>IFERROR(SUMPRODUCT(('控温被PRO-S级品'!$B$2:$B$10=$B104)*('控温被PRO-S级品'!$E$1:$BE$1=BV$1)*('控温被PRO-S级品'!$E$2:$BE$10)),0)+IFERROR(SUMPRODUCT(('冬被-S级品'!$B$2:$B$10=$B104)*('冬被-S级品'!$E$1:$AW$1=BV$1)*('冬被-S级品'!$E$2:$AW$10)),0)+IFERROR(SUMPRODUCT(('白止-S级品'!$A$2:$A$26=$B104)*('白止-S级品'!$D$1:$AV$1=BV$1)*('白止-S级品'!$D$2:$AV$26)),0)+IFERROR(SUMPRODUCT(('乐容-S级品'!$A$4:$A$32=$B104)*('乐容-S级品'!$L$3:$CA$3=BV$1)*('乐容-S级品'!$L$4:$CA$32)),0)</f>
      </c>
      <c r="BW104" s="280">
        <f>IFERROR(SUMPRODUCT(('控温被PRO-S级品'!$B$2:$B$10=$B104)*('控温被PRO-S级品'!$E$1:$BE$1=BW$1)*('控温被PRO-S级品'!$E$2:$BE$10)),0)+IFERROR(SUMPRODUCT(('冬被-S级品'!$B$2:$B$10=$B104)*('冬被-S级品'!$E$1:$AW$1=BW$1)*('冬被-S级品'!$E$2:$AW$10)),0)+IFERROR(SUMPRODUCT(('白止-S级品'!$A$2:$A$26=$B104)*('白止-S级品'!$D$1:$AV$1=BW$1)*('白止-S级品'!$D$2:$AV$26)),0)+IFERROR(SUMPRODUCT(('乐容-S级品'!$A$4:$A$32=$B104)*('乐容-S级品'!$L$3:$CA$3=BW$1)*('乐容-S级品'!$L$4:$CA$32)),0)</f>
      </c>
      <c r="BX104" s="280">
        <f>IFERROR(SUMPRODUCT(('控温被PRO-S级品'!$B$2:$B$10=$B104)*('控温被PRO-S级品'!$E$1:$BE$1=BX$1)*('控温被PRO-S级品'!$E$2:$BE$10)),0)+IFERROR(SUMPRODUCT(('冬被-S级品'!$B$2:$B$10=$B104)*('冬被-S级品'!$E$1:$AW$1=BX$1)*('冬被-S级品'!$E$2:$AW$10)),0)+IFERROR(SUMPRODUCT(('白止-S级品'!$A$2:$A$26=$B104)*('白止-S级品'!$D$1:$AV$1=BX$1)*('白止-S级品'!$D$2:$AV$26)),0)+IFERROR(SUMPRODUCT(('乐容-S级品'!$A$4:$A$32=$B104)*('乐容-S级品'!$L$3:$CA$3=BX$1)*('乐容-S级品'!$L$4:$CA$32)),0)</f>
      </c>
      <c r="BY104" s="280">
        <f>IFERROR(SUMPRODUCT(('控温被PRO-S级品'!$B$2:$B$10=$B104)*('控温被PRO-S级品'!$E$1:$BE$1=BY$1)*('控温被PRO-S级品'!$E$2:$BE$10)),0)+IFERROR(SUMPRODUCT(('冬被-S级品'!$B$2:$B$10=$B104)*('冬被-S级品'!$E$1:$AW$1=BY$1)*('冬被-S级品'!$E$2:$AW$10)),0)+IFERROR(SUMPRODUCT(('白止-S级品'!$A$2:$A$26=$B104)*('白止-S级品'!$D$1:$AV$1=BY$1)*('白止-S级品'!$D$2:$AV$26)),0)+IFERROR(SUMPRODUCT(('乐容-S级品'!$A$4:$A$32=$B104)*('乐容-S级品'!$L$3:$CA$3=BY$1)*('乐容-S级品'!$L$4:$CA$32)),0)</f>
      </c>
      <c r="BZ104" s="280">
        <f>IFERROR(SUMPRODUCT(('控温被PRO-S级品'!$B$2:$B$10=$B104)*('控温被PRO-S级品'!$E$1:$BE$1=BZ$1)*('控温被PRO-S级品'!$E$2:$BE$10)),0)+IFERROR(SUMPRODUCT(('冬被-S级品'!$B$2:$B$10=$B104)*('冬被-S级品'!$E$1:$AW$1=BZ$1)*('冬被-S级品'!$E$2:$AW$10)),0)+IFERROR(SUMPRODUCT(('白止-S级品'!$A$2:$A$26=$B104)*('白止-S级品'!$D$1:$AV$1=BZ$1)*('白止-S级品'!$D$2:$AV$26)),0)+IFERROR(SUMPRODUCT(('乐容-S级品'!$A$4:$A$32=$B104)*('乐容-S级品'!$L$3:$CA$3=BZ$1)*('乐容-S级品'!$L$4:$CA$32)),0)</f>
      </c>
      <c r="CA104" s="280">
        <f>IFERROR(SUMPRODUCT(('控温被PRO-S级品'!$B$2:$B$10=$B104)*('控温被PRO-S级品'!$E$1:$BE$1=CA$1)*('控温被PRO-S级品'!$E$2:$BE$10)),0)+IFERROR(SUMPRODUCT(('冬被-S级品'!$B$2:$B$10=$B104)*('冬被-S级品'!$E$1:$AW$1=CA$1)*('冬被-S级品'!$E$2:$AW$10)),0)+IFERROR(SUMPRODUCT(('白止-S级品'!$A$2:$A$26=$B104)*('白止-S级品'!$D$1:$AV$1=CA$1)*('白止-S级品'!$D$2:$AV$26)),0)+IFERROR(SUMPRODUCT(('乐容-S级品'!$A$4:$A$32=$B104)*('乐容-S级品'!$L$3:$CA$3=CA$1)*('乐容-S级品'!$L$4:$CA$32)),0)</f>
      </c>
      <c r="CB104" s="280">
        <f>IFERROR(SUMPRODUCT(('控温被PRO-S级品'!$B$2:$B$10=$B104)*('控温被PRO-S级品'!$E$1:$BE$1=CB$1)*('控温被PRO-S级品'!$E$2:$BE$10)),0)+IFERROR(SUMPRODUCT(('冬被-S级品'!$B$2:$B$10=$B104)*('冬被-S级品'!$E$1:$AW$1=CB$1)*('冬被-S级品'!$E$2:$AW$10)),0)+IFERROR(SUMPRODUCT(('白止-S级品'!$A$2:$A$26=$B104)*('白止-S级品'!$D$1:$AV$1=CB$1)*('白止-S级品'!$D$2:$AV$26)),0)+IFERROR(SUMPRODUCT(('乐容-S级品'!$A$4:$A$32=$B104)*('乐容-S级品'!$L$3:$CA$3=CB$1)*('乐容-S级品'!$L$4:$CA$32)),0)</f>
      </c>
      <c r="CC104" s="280">
        <f>IFERROR(SUMPRODUCT(('控温被PRO-S级品'!$B$2:$B$10=$B104)*('控温被PRO-S级品'!$E$1:$BE$1=CC$1)*('控温被PRO-S级品'!$E$2:$BE$10)),0)+IFERROR(SUMPRODUCT(('冬被-S级品'!$B$2:$B$10=$B104)*('冬被-S级品'!$E$1:$AW$1=CC$1)*('冬被-S级品'!$E$2:$AW$10)),0)+IFERROR(SUMPRODUCT(('白止-S级品'!$A$2:$A$26=$B104)*('白止-S级品'!$D$1:$AV$1=CC$1)*('白止-S级品'!$D$2:$AV$26)),0)+IFERROR(SUMPRODUCT(('乐容-S级品'!$A$4:$A$32=$B104)*('乐容-S级品'!$L$3:$CA$3=CC$1)*('乐容-S级品'!$L$4:$CA$32)),0)</f>
      </c>
      <c r="CD104" s="280">
        <f>IFERROR(SUMPRODUCT(('控温被PRO-S级品'!$B$2:$B$10=$B104)*('控温被PRO-S级品'!$E$1:$BE$1=CD$1)*('控温被PRO-S级品'!$E$2:$BE$10)),0)+IFERROR(SUMPRODUCT(('冬被-S级品'!$B$2:$B$10=$B104)*('冬被-S级品'!$E$1:$AW$1=CD$1)*('冬被-S级品'!$E$2:$AW$10)),0)+IFERROR(SUMPRODUCT(('白止-S级品'!$A$2:$A$26=$B104)*('白止-S级品'!$D$1:$AV$1=CD$1)*('白止-S级品'!$D$2:$AV$26)),0)+IFERROR(SUMPRODUCT(('乐容-S级品'!$A$4:$A$32=$B104)*('乐容-S级品'!$L$3:$CA$3=CD$1)*('乐容-S级品'!$L$4:$CA$32)),0)</f>
      </c>
      <c r="CE104" s="280">
        <f>IFERROR(SUMPRODUCT(('控温被PRO-S级品'!$B$2:$B$10=$B104)*('控温被PRO-S级品'!$E$1:$BE$1=CE$1)*('控温被PRO-S级品'!$E$2:$BE$10)),0)+IFERROR(SUMPRODUCT(('冬被-S级品'!$B$2:$B$10=$B104)*('冬被-S级品'!$E$1:$AW$1=CE$1)*('冬被-S级品'!$E$2:$AW$10)),0)+IFERROR(SUMPRODUCT(('白止-S级品'!$A$2:$A$26=$B104)*('白止-S级品'!$D$1:$AV$1=CE$1)*('白止-S级品'!$D$2:$AV$26)),0)+IFERROR(SUMPRODUCT(('乐容-S级品'!$A$4:$A$32=$B104)*('乐容-S级品'!$L$3:$CA$3=CE$1)*('乐容-S级品'!$L$4:$CA$32)),0)</f>
      </c>
      <c r="CF104" s="280">
        <f>IFERROR(SUMPRODUCT(('控温被PRO-S级品'!$B$2:$B$10=$B104)*('控温被PRO-S级品'!$E$1:$BE$1=CF$1)*('控温被PRO-S级品'!$E$2:$BE$10)),0)+IFERROR(SUMPRODUCT(('冬被-S级品'!$B$2:$B$10=$B104)*('冬被-S级品'!$E$1:$AW$1=CF$1)*('冬被-S级品'!$E$2:$AW$10)),0)+IFERROR(SUMPRODUCT(('白止-S级品'!$A$2:$A$26=$B104)*('白止-S级品'!$D$1:$AV$1=CF$1)*('白止-S级品'!$D$2:$AV$26)),0)+IFERROR(SUMPRODUCT(('乐容-S级品'!$A$4:$A$32=$B104)*('乐容-S级品'!$L$3:$CA$3=CF$1)*('乐容-S级品'!$L$4:$CA$32)),0)</f>
      </c>
      <c r="CG104" s="280">
        <f>IFERROR(SUMPRODUCT(('控温被PRO-S级品'!$B$2:$B$10=$B104)*('控温被PRO-S级品'!$E$1:$BE$1=CG$1)*('控温被PRO-S级品'!$E$2:$BE$10)),0)+IFERROR(SUMPRODUCT(('冬被-S级品'!$B$2:$B$10=$B104)*('冬被-S级品'!$E$1:$AW$1=CG$1)*('冬被-S级品'!$E$2:$AW$10)),0)+IFERROR(SUMPRODUCT(('白止-S级品'!$A$2:$A$26=$B104)*('白止-S级品'!$D$1:$AV$1=CG$1)*('白止-S级品'!$D$2:$AV$26)),0)+IFERROR(SUMPRODUCT(('乐容-S级品'!$A$4:$A$32=$B104)*('乐容-S级品'!$L$3:$CA$3=CG$1)*('乐容-S级品'!$L$4:$CA$32)),0)</f>
      </c>
      <c r="CH104" s="280">
        <f>IFERROR(SUMPRODUCT(('控温被PRO-S级品'!$B$2:$B$10=$B104)*('控温被PRO-S级品'!$E$1:$BE$1=CH$1)*('控温被PRO-S级品'!$E$2:$BE$10)),0)+IFERROR(SUMPRODUCT(('冬被-S级品'!$B$2:$B$10=$B104)*('冬被-S级品'!$E$1:$AW$1=CH$1)*('冬被-S级品'!$E$2:$AW$10)),0)+IFERROR(SUMPRODUCT(('白止-S级品'!$A$2:$A$26=$B104)*('白止-S级品'!$D$1:$AV$1=CH$1)*('白止-S级品'!$D$2:$AV$26)),0)+IFERROR(SUMPRODUCT(('乐容-S级品'!$A$4:$A$32=$B104)*('乐容-S级品'!$L$3:$CA$3=CH$1)*('乐容-S级品'!$L$4:$CA$32)),0)</f>
      </c>
      <c r="CI104" s="280">
        <f>IFERROR(SUMPRODUCT(('控温被PRO-S级品'!$B$2:$B$10=$B104)*('控温被PRO-S级品'!$E$1:$BE$1=CI$1)*('控温被PRO-S级品'!$E$2:$BE$10)),0)+IFERROR(SUMPRODUCT(('冬被-S级品'!$B$2:$B$10=$B104)*('冬被-S级品'!$E$1:$AW$1=CI$1)*('冬被-S级品'!$E$2:$AW$10)),0)+IFERROR(SUMPRODUCT(('白止-S级品'!$A$2:$A$26=$B104)*('白止-S级品'!$D$1:$AV$1=CI$1)*('白止-S级品'!$D$2:$AV$26)),0)+IFERROR(SUMPRODUCT(('乐容-S级品'!$A$4:$A$32=$B104)*('乐容-S级品'!$L$3:$CA$3=CI$1)*('乐容-S级品'!$L$4:$CA$32)),0)</f>
      </c>
      <c r="CJ104" s="280">
        <f>IFERROR(SUMPRODUCT(('控温被PRO-S级品'!$B$2:$B$10=$B104)*('控温被PRO-S级品'!$E$1:$BE$1=CJ$1)*('控温被PRO-S级品'!$E$2:$BE$10)),0)+IFERROR(SUMPRODUCT(('冬被-S级品'!$B$2:$B$10=$B104)*('冬被-S级品'!$E$1:$AW$1=CJ$1)*('冬被-S级品'!$E$2:$AW$10)),0)+IFERROR(SUMPRODUCT(('白止-S级品'!$A$2:$A$26=$B104)*('白止-S级品'!$D$1:$AV$1=CJ$1)*('白止-S级品'!$D$2:$AV$26)),0)+IFERROR(SUMPRODUCT(('乐容-S级品'!$A$4:$A$32=$B104)*('乐容-S级品'!$L$3:$CA$3=CJ$1)*('乐容-S级品'!$L$4:$CA$32)),0)</f>
      </c>
      <c r="CK104" s="280">
        <f>IFERROR(SUMPRODUCT(('控温被PRO-S级品'!$B$2:$B$10=$B104)*('控温被PRO-S级品'!$E$1:$BE$1=CK$1)*('控温被PRO-S级品'!$E$2:$BE$10)),0)+IFERROR(SUMPRODUCT(('冬被-S级品'!$B$2:$B$10=$B104)*('冬被-S级品'!$E$1:$AW$1=CK$1)*('冬被-S级品'!$E$2:$AW$10)),0)+IFERROR(SUMPRODUCT(('白止-S级品'!$A$2:$A$26=$B104)*('白止-S级品'!$D$1:$AV$1=CK$1)*('白止-S级品'!$D$2:$AV$26)),0)+IFERROR(SUMPRODUCT(('乐容-S级品'!$A$4:$A$32=$B104)*('乐容-S级品'!$L$3:$CA$3=CK$1)*('乐容-S级品'!$L$4:$CA$32)),0)</f>
      </c>
      <c r="CL104" s="280">
        <f>IFERROR(SUMPRODUCT(('控温被PRO-S级品'!$B$2:$B$10=$B104)*('控温被PRO-S级品'!$E$1:$BE$1=CL$1)*('控温被PRO-S级品'!$E$2:$BE$10)),0)+IFERROR(SUMPRODUCT(('冬被-S级品'!$B$2:$B$10=$B104)*('冬被-S级品'!$E$1:$AW$1=CL$1)*('冬被-S级品'!$E$2:$AW$10)),0)+IFERROR(SUMPRODUCT(('白止-S级品'!$A$2:$A$26=$B104)*('白止-S级品'!$D$1:$AV$1=CL$1)*('白止-S级品'!$D$2:$AV$26)),0)+IFERROR(SUMPRODUCT(('乐容-S级品'!$A$4:$A$32=$B104)*('乐容-S级品'!$L$3:$CA$3=CL$1)*('乐容-S级品'!$L$4:$CA$32)),0)</f>
      </c>
      <c r="CM104" s="280">
        <f>IFERROR(SUMPRODUCT(('控温被PRO-S级品'!$B$2:$B$10=$B104)*('控温被PRO-S级品'!$E$1:$BE$1=CM$1)*('控温被PRO-S级品'!$E$2:$BE$10)),0)+IFERROR(SUMPRODUCT(('冬被-S级品'!$B$2:$B$10=$B104)*('冬被-S级品'!$E$1:$AW$1=CM$1)*('冬被-S级品'!$E$2:$AW$10)),0)+IFERROR(SUMPRODUCT(('白止-S级品'!$A$2:$A$26=$B104)*('白止-S级品'!$D$1:$AV$1=CM$1)*('白止-S级品'!$D$2:$AV$26)),0)+IFERROR(SUMPRODUCT(('乐容-S级品'!$A$4:$A$32=$B104)*('乐容-S级品'!$L$3:$CA$3=CM$1)*('乐容-S级品'!$L$4:$CA$32)),0)</f>
      </c>
      <c r="CN104" s="280">
        <f>IFERROR(SUMPRODUCT(('控温被PRO-S级品'!$B$2:$B$10=$B104)*('控温被PRO-S级品'!$E$1:$BE$1=CN$1)*('控温被PRO-S级品'!$E$2:$BE$10)),0)+IFERROR(SUMPRODUCT(('冬被-S级品'!$B$2:$B$10=$B104)*('冬被-S级品'!$E$1:$AW$1=CN$1)*('冬被-S级品'!$E$2:$AW$10)),0)+IFERROR(SUMPRODUCT(('白止-S级品'!$A$2:$A$26=$B104)*('白止-S级品'!$D$1:$AV$1=CN$1)*('白止-S级品'!$D$2:$AV$26)),0)+IFERROR(SUMPRODUCT(('乐容-S级品'!$A$4:$A$32=$B104)*('乐容-S级品'!$L$3:$CA$3=CN$1)*('乐容-S级品'!$L$4:$CA$32)),0)</f>
      </c>
      <c r="CO104" s="280">
        <f>IFERROR(SUMPRODUCT(('控温被PRO-S级品'!$B$2:$B$10=$B104)*('控温被PRO-S级品'!$E$1:$BE$1=CO$1)*('控温被PRO-S级品'!$E$2:$BE$10)),0)+IFERROR(SUMPRODUCT(('冬被-S级品'!$B$2:$B$10=$B104)*('冬被-S级品'!$E$1:$AW$1=CO$1)*('冬被-S级品'!$E$2:$AW$10)),0)+IFERROR(SUMPRODUCT(('白止-S级品'!$A$2:$A$26=$B104)*('白止-S级品'!$D$1:$AV$1=CO$1)*('白止-S级品'!$D$2:$AV$26)),0)+IFERROR(SUMPRODUCT(('乐容-S级品'!$A$4:$A$32=$B104)*('乐容-S级品'!$L$3:$CA$3=CO$1)*('乐容-S级品'!$L$4:$CA$32)),0)</f>
      </c>
      <c r="CP104" s="280">
        <f>IFERROR(SUMPRODUCT(('控温被PRO-S级品'!$B$2:$B$10=$B104)*('控温被PRO-S级品'!$E$1:$BE$1=CP$1)*('控温被PRO-S级品'!$E$2:$BE$10)),0)+IFERROR(SUMPRODUCT(('冬被-S级品'!$B$2:$B$10=$B104)*('冬被-S级品'!$E$1:$AW$1=CP$1)*('冬被-S级品'!$E$2:$AW$10)),0)+IFERROR(SUMPRODUCT(('白止-S级品'!$A$2:$A$26=$B104)*('白止-S级品'!$D$1:$AV$1=CP$1)*('白止-S级品'!$D$2:$AV$26)),0)+IFERROR(SUMPRODUCT(('乐容-S级品'!$A$4:$A$32=$B104)*('乐容-S级品'!$L$3:$CA$3=CP$1)*('乐容-S级品'!$L$4:$CA$32)),0)</f>
      </c>
      <c r="CQ104" s="280">
        <f>IFERROR(SUMPRODUCT(('控温被PRO-S级品'!$B$2:$B$10=$B104)*('控温被PRO-S级品'!$E$1:$BE$1=CQ$1)*('控温被PRO-S级品'!$E$2:$BE$10)),0)+IFERROR(SUMPRODUCT(('冬被-S级品'!$B$2:$B$10=$B104)*('冬被-S级品'!$E$1:$AW$1=CQ$1)*('冬被-S级品'!$E$2:$AW$10)),0)+IFERROR(SUMPRODUCT(('白止-S级品'!$A$2:$A$26=$B104)*('白止-S级品'!$D$1:$AV$1=CQ$1)*('白止-S级品'!$D$2:$AV$26)),0)+IFERROR(SUMPRODUCT(('乐容-S级品'!$A$4:$A$32=$B104)*('乐容-S级品'!$L$3:$CA$3=CQ$1)*('乐容-S级品'!$L$4:$CA$32)),0)</f>
      </c>
      <c r="CR104" s="280">
        <f>IFERROR(SUMPRODUCT(('控温被PRO-S级品'!$B$2:$B$10=$B104)*('控温被PRO-S级品'!$E$1:$BE$1=CR$1)*('控温被PRO-S级品'!$E$2:$BE$10)),0)+IFERROR(SUMPRODUCT(('冬被-S级品'!$B$2:$B$10=$B104)*('冬被-S级品'!$E$1:$AW$1=CR$1)*('冬被-S级品'!$E$2:$AW$10)),0)+IFERROR(SUMPRODUCT(('白止-S级品'!$A$2:$A$26=$B104)*('白止-S级品'!$D$1:$AV$1=CR$1)*('白止-S级品'!$D$2:$AV$26)),0)+IFERROR(SUMPRODUCT(('乐容-S级品'!$A$4:$A$32=$B104)*('乐容-S级品'!$L$3:$CA$3=CR$1)*('乐容-S级品'!$L$4:$CA$32)),0)</f>
      </c>
      <c r="CS104" s="280">
        <f>IFERROR(SUMPRODUCT(('控温被PRO-S级品'!$B$2:$B$10=$B104)*('控温被PRO-S级品'!$E$1:$BE$1=CS$1)*('控温被PRO-S级品'!$E$2:$BE$10)),0)+IFERROR(SUMPRODUCT(('冬被-S级品'!$B$2:$B$10=$B104)*('冬被-S级品'!$E$1:$AW$1=CS$1)*('冬被-S级品'!$E$2:$AW$10)),0)+IFERROR(SUMPRODUCT(('白止-S级品'!$A$2:$A$26=$B104)*('白止-S级品'!$D$1:$AV$1=CS$1)*('白止-S级品'!$D$2:$AV$26)),0)+IFERROR(SUMPRODUCT(('乐容-S级品'!$A$4:$A$32=$B104)*('乐容-S级品'!$L$3:$CA$3=CS$1)*('乐容-S级品'!$L$4:$CA$32)),0)</f>
      </c>
      <c r="CT104" s="280">
        <f>IFERROR(SUMPRODUCT(('控温被PRO-S级品'!$B$2:$B$10=$B104)*('控温被PRO-S级品'!$E$1:$BE$1=CT$1)*('控温被PRO-S级品'!$E$2:$BE$10)),0)+IFERROR(SUMPRODUCT(('冬被-S级品'!$B$2:$B$10=$B104)*('冬被-S级品'!$E$1:$AW$1=CT$1)*('冬被-S级品'!$E$2:$AW$10)),0)+IFERROR(SUMPRODUCT(('白止-S级品'!$A$2:$A$26=$B104)*('白止-S级品'!$D$1:$AV$1=CT$1)*('白止-S级品'!$D$2:$AV$26)),0)+IFERROR(SUMPRODUCT(('乐容-S级品'!$A$4:$A$32=$B104)*('乐容-S级品'!$L$3:$CA$3=CT$1)*('乐容-S级品'!$L$4:$CA$32)),0)</f>
      </c>
      <c r="CU104" s="280">
        <f>IFERROR(SUMPRODUCT(('控温被PRO-S级品'!$B$2:$B$10=$B104)*('控温被PRO-S级品'!$E$1:$BE$1=CU$1)*('控温被PRO-S级品'!$E$2:$BE$10)),0)+IFERROR(SUMPRODUCT(('冬被-S级品'!$B$2:$B$10=$B104)*('冬被-S级品'!$E$1:$AW$1=CU$1)*('冬被-S级品'!$E$2:$AW$10)),0)+IFERROR(SUMPRODUCT(('白止-S级品'!$A$2:$A$26=$B104)*('白止-S级品'!$D$1:$AV$1=CU$1)*('白止-S级品'!$D$2:$AV$26)),0)+IFERROR(SUMPRODUCT(('乐容-S级品'!$A$4:$A$32=$B104)*('乐容-S级品'!$L$3:$CA$3=CU$1)*('乐容-S级品'!$L$4:$CA$32)),0)</f>
      </c>
      <c r="CV104" s="280">
        <f>IFERROR(SUMPRODUCT(('控温被PRO-S级品'!$B$2:$B$10=$B104)*('控温被PRO-S级品'!$E$1:$BE$1=CV$1)*('控温被PRO-S级品'!$E$2:$BE$10)),0)+IFERROR(SUMPRODUCT(('冬被-S级品'!$B$2:$B$10=$B104)*('冬被-S级品'!$E$1:$AW$1=CV$1)*('冬被-S级品'!$E$2:$AW$10)),0)+IFERROR(SUMPRODUCT(('白止-S级品'!$A$2:$A$26=$B104)*('白止-S级品'!$D$1:$AV$1=CV$1)*('白止-S级品'!$D$2:$AV$26)),0)+IFERROR(SUMPRODUCT(('乐容-S级品'!$A$4:$A$32=$B104)*('乐容-S级品'!$L$3:$CA$3=CV$1)*('乐容-S级品'!$L$4:$CA$32)),0)</f>
      </c>
      <c r="CW104" s="280">
        <f>IFERROR(SUMPRODUCT(('控温被PRO-S级品'!$B$2:$B$10=$B104)*('控温被PRO-S级品'!$E$1:$BE$1=CW$1)*('控温被PRO-S级品'!$E$2:$BE$10)),0)+IFERROR(SUMPRODUCT(('冬被-S级品'!$B$2:$B$10=$B104)*('冬被-S级品'!$E$1:$AW$1=CW$1)*('冬被-S级品'!$E$2:$AW$10)),0)+IFERROR(SUMPRODUCT(('白止-S级品'!$A$2:$A$26=$B104)*('白止-S级品'!$D$1:$AV$1=CW$1)*('白止-S级品'!$D$2:$AV$26)),0)+IFERROR(SUMPRODUCT(('乐容-S级品'!$A$4:$A$32=$B104)*('乐容-S级品'!$L$3:$CA$3=CW$1)*('乐容-S级品'!$L$4:$CA$32)),0)</f>
      </c>
      <c r="CX104" s="280">
        <f>IFERROR(SUMPRODUCT(('控温被PRO-S级品'!$B$2:$B$10=$B104)*('控温被PRO-S级品'!$E$1:$BE$1=CX$1)*('控温被PRO-S级品'!$E$2:$BE$10)),0)+IFERROR(SUMPRODUCT(('冬被-S级品'!$B$2:$B$10=$B104)*('冬被-S级品'!$E$1:$AW$1=CX$1)*('冬被-S级品'!$E$2:$AW$10)),0)+IFERROR(SUMPRODUCT(('白止-S级品'!$A$2:$A$26=$B104)*('白止-S级品'!$D$1:$AV$1=CX$1)*('白止-S级品'!$D$2:$AV$26)),0)+IFERROR(SUMPRODUCT(('乐容-S级品'!$A$4:$A$32=$B104)*('乐容-S级品'!$L$3:$CA$3=CX$1)*('乐容-S级品'!$L$4:$CA$32)),0)</f>
      </c>
      <c r="CY104" s="280">
        <f>IFERROR(SUMPRODUCT(('控温被PRO-S级品'!$B$2:$B$10=$B104)*('控温被PRO-S级品'!$E$1:$BE$1=CY$1)*('控温被PRO-S级品'!$E$2:$BE$10)),0)+IFERROR(SUMPRODUCT(('冬被-S级品'!$B$2:$B$10=$B104)*('冬被-S级品'!$E$1:$AW$1=CY$1)*('冬被-S级品'!$E$2:$AW$10)),0)+IFERROR(SUMPRODUCT(('白止-S级品'!$A$2:$A$26=$B104)*('白止-S级品'!$D$1:$AV$1=CY$1)*('白止-S级品'!$D$2:$AV$26)),0)+IFERROR(SUMPRODUCT(('乐容-S级品'!$A$4:$A$32=$B104)*('乐容-S级品'!$L$3:$CA$3=CY$1)*('乐容-S级品'!$L$4:$CA$32)),0)</f>
      </c>
      <c r="CZ104" s="280">
        <f>IFERROR(SUMPRODUCT(('控温被PRO-S级品'!$B$2:$B$10=$B104)*('控温被PRO-S级品'!$E$1:$BE$1=CZ$1)*('控温被PRO-S级品'!$E$2:$BE$10)),0)+IFERROR(SUMPRODUCT(('冬被-S级品'!$B$2:$B$10=$B104)*('冬被-S级品'!$E$1:$AW$1=CZ$1)*('冬被-S级品'!$E$2:$AW$10)),0)+IFERROR(SUMPRODUCT(('白止-S级品'!$A$2:$A$26=$B104)*('白止-S级品'!$D$1:$AV$1=CZ$1)*('白止-S级品'!$D$2:$AV$26)),0)+IFERROR(SUMPRODUCT(('乐容-S级品'!$A$4:$A$32=$B104)*('乐容-S级品'!$L$3:$CA$3=CZ$1)*('乐容-S级品'!$L$4:$CA$32)),0)</f>
      </c>
      <c r="DA104" s="280">
        <f>IFERROR(SUMPRODUCT(('控温被PRO-S级品'!$B$2:$B$10=$B104)*('控温被PRO-S级品'!$E$1:$BE$1=DA$1)*('控温被PRO-S级品'!$E$2:$BE$10)),0)+IFERROR(SUMPRODUCT(('冬被-S级品'!$B$2:$B$10=$B104)*('冬被-S级品'!$E$1:$AW$1=DA$1)*('冬被-S级品'!$E$2:$AW$10)),0)+IFERROR(SUMPRODUCT(('白止-S级品'!$A$2:$A$26=$B104)*('白止-S级品'!$D$1:$AV$1=DA$1)*('白止-S级品'!$D$2:$AV$26)),0)+IFERROR(SUMPRODUCT(('乐容-S级品'!$A$4:$A$32=$B104)*('乐容-S级品'!$L$3:$CA$3=DA$1)*('乐容-S级品'!$L$4:$CA$32)),0)</f>
      </c>
      <c r="DB104" s="280">
        <f>IFERROR(SUMPRODUCT(('控温被PRO-S级品'!$B$2:$B$10=$B104)*('控温被PRO-S级品'!$E$1:$BE$1=DB$1)*('控温被PRO-S级品'!$E$2:$BE$10)),0)+IFERROR(SUMPRODUCT(('冬被-S级品'!$B$2:$B$10=$B104)*('冬被-S级品'!$E$1:$AW$1=DB$1)*('冬被-S级品'!$E$2:$AW$10)),0)+IFERROR(SUMPRODUCT(('白止-S级品'!$A$2:$A$26=$B104)*('白止-S级品'!$D$1:$AV$1=DB$1)*('白止-S级品'!$D$2:$AV$26)),0)+IFERROR(SUMPRODUCT(('乐容-S级品'!$A$4:$A$32=$B104)*('乐容-S级品'!$L$3:$CA$3=DB$1)*('乐容-S级品'!$L$4:$CA$32)),0)</f>
      </c>
      <c r="DC104" s="280">
        <f>IFERROR(SUMPRODUCT(('控温被PRO-S级品'!$B$2:$B$10=$B104)*('控温被PRO-S级品'!$E$1:$BE$1=DC$1)*('控温被PRO-S级品'!$E$2:$BE$10)),0)+IFERROR(SUMPRODUCT(('冬被-S级品'!$B$2:$B$10=$B104)*('冬被-S级品'!$E$1:$AW$1=DC$1)*('冬被-S级品'!$E$2:$AW$10)),0)+IFERROR(SUMPRODUCT(('白止-S级品'!$A$2:$A$26=$B104)*('白止-S级品'!$D$1:$AV$1=DC$1)*('白止-S级品'!$D$2:$AV$26)),0)+IFERROR(SUMPRODUCT(('乐容-S级品'!$A$4:$A$32=$B104)*('乐容-S级品'!$L$3:$CA$3=DC$1)*('乐容-S级品'!$L$4:$CA$32)),0)</f>
      </c>
      <c r="DD104" s="280">
        <f>IFERROR(SUMPRODUCT(('控温被PRO-S级品'!$B$2:$B$10=$B104)*('控温被PRO-S级品'!$E$1:$BE$1=DD$1)*('控温被PRO-S级品'!$E$2:$BE$10)),0)+IFERROR(SUMPRODUCT(('冬被-S级品'!$B$2:$B$10=$B104)*('冬被-S级品'!$E$1:$AW$1=DD$1)*('冬被-S级品'!$E$2:$AW$10)),0)+IFERROR(SUMPRODUCT(('白止-S级品'!$A$2:$A$26=$B104)*('白止-S级品'!$D$1:$AV$1=DD$1)*('白止-S级品'!$D$2:$AV$26)),0)+IFERROR(SUMPRODUCT(('乐容-S级品'!$A$4:$A$32=$B104)*('乐容-S级品'!$L$3:$CA$3=DD$1)*('乐容-S级品'!$L$4:$CA$32)),0)</f>
      </c>
      <c r="DE104" s="280">
        <f>IFERROR(SUMPRODUCT(('控温被PRO-S级品'!$B$2:$B$10=$B104)*('控温被PRO-S级品'!$E$1:$BE$1=DE$1)*('控温被PRO-S级品'!$E$2:$BE$10)),0)+IFERROR(SUMPRODUCT(('冬被-S级品'!$B$2:$B$10=$B104)*('冬被-S级品'!$E$1:$AW$1=DE$1)*('冬被-S级品'!$E$2:$AW$10)),0)+IFERROR(SUMPRODUCT(('白止-S级品'!$A$2:$A$26=$B104)*('白止-S级品'!$D$1:$AV$1=DE$1)*('白止-S级品'!$D$2:$AV$26)),0)+IFERROR(SUMPRODUCT(('乐容-S级品'!$A$4:$A$32=$B104)*('乐容-S级品'!$L$3:$CA$3=DE$1)*('乐容-S级品'!$L$4:$CA$32)),0)</f>
      </c>
      <c r="DF104" s="280">
        <f>IFERROR(SUMPRODUCT(('控温被PRO-S级品'!$B$2:$B$10=$B104)*('控温被PRO-S级品'!$E$1:$BE$1=DF$1)*('控温被PRO-S级品'!$E$2:$BE$10)),0)+IFERROR(SUMPRODUCT(('冬被-S级品'!$B$2:$B$10=$B104)*('冬被-S级品'!$E$1:$AW$1=DF$1)*('冬被-S级品'!$E$2:$AW$10)),0)+IFERROR(SUMPRODUCT(('白止-S级品'!$A$2:$A$26=$B104)*('白止-S级品'!$D$1:$AV$1=DF$1)*('白止-S级品'!$D$2:$AV$26)),0)+IFERROR(SUMPRODUCT(('乐容-S级品'!$A$4:$A$32=$B104)*('乐容-S级品'!$L$3:$CA$3=DF$1)*('乐容-S级品'!$L$4:$CA$32)),0)</f>
      </c>
      <c r="DG104" s="280">
        <f>IFERROR(SUMPRODUCT(('控温被PRO-S级品'!$B$2:$B$10=$B104)*('控温被PRO-S级品'!$E$1:$BE$1=DG$1)*('控温被PRO-S级品'!$E$2:$BE$10)),0)+IFERROR(SUMPRODUCT(('冬被-S级品'!$B$2:$B$10=$B104)*('冬被-S级品'!$E$1:$AW$1=DG$1)*('冬被-S级品'!$E$2:$AW$10)),0)+IFERROR(SUMPRODUCT(('白止-S级品'!$A$2:$A$26=$B104)*('白止-S级品'!$D$1:$AV$1=DG$1)*('白止-S级品'!$D$2:$AV$26)),0)+IFERROR(SUMPRODUCT(('乐容-S级品'!$A$4:$A$32=$B104)*('乐容-S级品'!$L$3:$CA$3=DG$1)*('乐容-S级品'!$L$4:$CA$32)),0)</f>
      </c>
      <c r="DH104" s="280">
        <f>IFERROR(SUMPRODUCT(('控温被PRO-S级品'!$B$2:$B$10=$B104)*('控温被PRO-S级品'!$E$1:$BE$1=DH$1)*('控温被PRO-S级品'!$E$2:$BE$10)),0)+IFERROR(SUMPRODUCT(('冬被-S级品'!$B$2:$B$10=$B104)*('冬被-S级品'!$E$1:$AW$1=DH$1)*('冬被-S级品'!$E$2:$AW$10)),0)+IFERROR(SUMPRODUCT(('白止-S级品'!$A$2:$A$26=$B104)*('白止-S级品'!$D$1:$AV$1=DH$1)*('白止-S级品'!$D$2:$AV$26)),0)+IFERROR(SUMPRODUCT(('乐容-S级品'!$A$4:$A$32=$B104)*('乐容-S级品'!$L$3:$CA$3=DH$1)*('乐容-S级品'!$L$4:$CA$32)),0)</f>
      </c>
      <c r="DI104" s="280">
        <f>IFERROR(SUMPRODUCT(('控温被PRO-S级品'!$B$2:$B$10=$B104)*('控温被PRO-S级品'!$E$1:$BE$1=DI$1)*('控温被PRO-S级品'!$E$2:$BE$10)),0)+IFERROR(SUMPRODUCT(('冬被-S级品'!$B$2:$B$10=$B104)*('冬被-S级品'!$E$1:$AW$1=DI$1)*('冬被-S级品'!$E$2:$AW$10)),0)+IFERROR(SUMPRODUCT(('白止-S级品'!$A$2:$A$26=$B104)*('白止-S级品'!$D$1:$AV$1=DI$1)*('白止-S级品'!$D$2:$AV$26)),0)+IFERROR(SUMPRODUCT(('乐容-S级品'!$A$4:$A$32=$B104)*('乐容-S级品'!$L$3:$CA$3=DI$1)*('乐容-S级品'!$L$4:$CA$32)),0)</f>
      </c>
      <c r="DJ104" s="280">
        <f>IFERROR(SUMPRODUCT(('控温被PRO-S级品'!$B$2:$B$10=$B104)*('控温被PRO-S级品'!$E$1:$BE$1=DJ$1)*('控温被PRO-S级品'!$E$2:$BE$10)),0)+IFERROR(SUMPRODUCT(('冬被-S级品'!$B$2:$B$10=$B104)*('冬被-S级品'!$E$1:$AW$1=DJ$1)*('冬被-S级品'!$E$2:$AW$10)),0)+IFERROR(SUMPRODUCT(('白止-S级品'!$A$2:$A$26=$B104)*('白止-S级品'!$D$1:$AV$1=DJ$1)*('白止-S级品'!$D$2:$AV$26)),0)+IFERROR(SUMPRODUCT(('乐容-S级品'!$A$4:$A$32=$B104)*('乐容-S级品'!$L$3:$CA$3=DJ$1)*('乐容-S级品'!$L$4:$CA$32)),0)</f>
      </c>
      <c r="DK104" s="280"/>
      <c r="DL104" s="280"/>
      <c r="DM104" s="280"/>
      <c r="DN104" s="280"/>
      <c r="DO104" s="280"/>
      <c r="DP104" s="280"/>
      <c r="DQ104" s="280"/>
      <c r="DR104" s="280"/>
      <c r="DS104" s="280"/>
      <c r="DT104" s="280"/>
      <c r="DU104" s="280"/>
      <c r="DV104" s="280"/>
      <c r="DW104" s="280">
        <f>VLOOKUP(B104,'系统编码规格'!A:C,3,FALSE)</f>
      </c>
      <c r="DX104" s="280"/>
      <c r="DY104" s="280"/>
      <c r="DZ104" s="280"/>
      <c r="EA104" s="280"/>
      <c r="EB104" s="280"/>
      <c r="EC104" s="280"/>
      <c r="ED104" s="280"/>
      <c r="EE104" s="280"/>
      <c r="EF104" s="280"/>
      <c r="EG104" s="280"/>
      <c r="EH104" s="280"/>
      <c r="EI104" s="280"/>
      <c r="EJ104" s="280"/>
      <c r="EK104" s="280"/>
      <c r="EL104" s="280"/>
      <c r="EM104" s="280"/>
      <c r="EN104" s="280"/>
      <c r="EO104" s="280"/>
      <c r="EP104" s="280"/>
      <c r="EQ104" s="280"/>
      <c r="ER104" s="280"/>
      <c r="ES104" s="280"/>
      <c r="ET104" s="280"/>
      <c r="EU104" s="280"/>
      <c r="EV104" s="280"/>
      <c r="EW104" s="280"/>
      <c r="EX104" s="280"/>
      <c r="EY104" s="280"/>
      <c r="EZ104" s="280"/>
      <c r="FA104" s="280"/>
      <c r="FB104" s="280"/>
      <c r="FC104" s="280"/>
      <c r="FD104" s="280"/>
      <c r="FE104" s="280"/>
      <c r="FF104" s="280"/>
      <c r="FG104" s="280"/>
      <c r="FH104" s="280"/>
      <c r="FI104" s="280"/>
      <c r="FJ104" s="280"/>
      <c r="FK104" s="280"/>
      <c r="FL104" s="280"/>
      <c r="FM104" s="280"/>
      <c r="FN104" s="280"/>
      <c r="FO104" s="280"/>
      <c r="FP104" s="280"/>
      <c r="FQ104" s="280"/>
      <c r="FR104" s="280"/>
      <c r="FS104" s="280"/>
      <c r="FT104" s="280"/>
      <c r="FU104" s="280"/>
      <c r="FV104" s="280"/>
      <c r="FW104" s="280"/>
      <c r="FX104" s="280"/>
      <c r="FY104" s="280"/>
      <c r="FZ104" s="280"/>
      <c r="GA104" s="280"/>
      <c r="GB104" s="280"/>
      <c r="GC104" s="280"/>
      <c r="GD104" s="280"/>
      <c r="GE104" s="280"/>
      <c r="GF104" s="280"/>
      <c r="GG104" s="280"/>
      <c r="GH104" s="280"/>
      <c r="GI104" s="280"/>
      <c r="GJ104" s="280"/>
      <c r="GK104" s="280"/>
      <c r="GL104" s="280"/>
      <c r="GM104" s="280"/>
      <c r="GN104" s="280"/>
      <c r="GO104" s="280"/>
      <c r="GP104" s="280"/>
      <c r="GQ104" s="280"/>
      <c r="GR104" s="280"/>
      <c r="GS104" s="280"/>
      <c r="GT104" s="280"/>
      <c r="GU104" s="280"/>
      <c r="GV104" s="280"/>
    </row>
    <row r="105">
      <c r="A105" s="309" t="str">
        <v>乐容</v>
      </c>
      <c r="B105" s="310" t="str">
        <v>12800026100625373</v>
      </c>
      <c r="C105" s="309" t="str">
        <v>亚朵星球 纯色全棉四件套</v>
      </c>
      <c r="D105" s="309" t="str">
        <v>薄雾灰-1.8m床-床单款</v>
      </c>
      <c r="E105">
        <f>SUM(F105:GX105)</f>
      </c>
      <c r="F105" s="280">
        <f>IFERROR(SUMPRODUCT(('控温被PRO-S级品'!$B$2:$B$10=$B105)*('控温被PRO-S级品'!$E$1:$BE$1=F$1)*('控温被PRO-S级品'!$E$2:$BE$10)),0)+IFERROR(SUMPRODUCT(('冬被-S级品'!$B$2:$B$10=$B105)*('冬被-S级品'!$E$1:$AW$1=F$1)*('冬被-S级品'!$E$2:$AW$10)),0)+IFERROR(SUMPRODUCT(('白止-S级品'!$A$2:$A$26=$B105)*('白止-S级品'!$D$1:$AV$1=F$1)*('白止-S级品'!$D$2:$AV$26)),0)+IFERROR(SUMPRODUCT(('乐容-S级品'!$A$4:$A$32=$B105)*('乐容-S级品'!$L$3:$CA$3=F$1)*('乐容-S级品'!$L$4:$CA$32)),0)</f>
      </c>
      <c r="G105" s="280">
        <f>IFERROR(SUMPRODUCT(('控温被PRO-S级品'!$B$2:$B$10=$B105)*('控温被PRO-S级品'!$E$1:$BE$1=G$1)*('控温被PRO-S级品'!$E$2:$BE$10)),0)+IFERROR(SUMPRODUCT(('冬被-S级品'!$B$2:$B$10=$B105)*('冬被-S级品'!$E$1:$AW$1=G$1)*('冬被-S级品'!$E$2:$AW$10)),0)+IFERROR(SUMPRODUCT(('白止-S级品'!$A$2:$A$26=$B105)*('白止-S级品'!$D$1:$AV$1=G$1)*('白止-S级品'!$D$2:$AV$26)),0)+IFERROR(SUMPRODUCT(('乐容-S级品'!$A$4:$A$32=$B105)*('乐容-S级品'!$L$3:$CA$3=G$1)*('乐容-S级品'!$L$4:$CA$32)),0)</f>
      </c>
      <c r="H105" s="280">
        <f>IFERROR(SUMPRODUCT(('控温被PRO-S级品'!$B$2:$B$10=$B105)*('控温被PRO-S级品'!$E$1:$BE$1=H$1)*('控温被PRO-S级品'!$E$2:$BE$10)),0)+IFERROR(SUMPRODUCT(('冬被-S级品'!$B$2:$B$10=$B105)*('冬被-S级品'!$E$1:$AW$1=H$1)*('冬被-S级品'!$E$2:$AW$10)),0)+IFERROR(SUMPRODUCT(('白止-S级品'!$A$2:$A$26=$B105)*('白止-S级品'!$D$1:$AV$1=H$1)*('白止-S级品'!$D$2:$AV$26)),0)+IFERROR(SUMPRODUCT(('乐容-S级品'!$A$4:$A$32=$B105)*('乐容-S级品'!$L$3:$CA$3=H$1)*('乐容-S级品'!$L$4:$CA$32)),0)</f>
      </c>
      <c r="I105" s="280">
        <f>IFERROR(SUMPRODUCT(('控温被PRO-S级品'!$B$2:$B$10=$B105)*('控温被PRO-S级品'!$E$1:$BE$1=I$1)*('控温被PRO-S级品'!$E$2:$BE$10)),0)+IFERROR(SUMPRODUCT(('冬被-S级品'!$B$2:$B$10=$B105)*('冬被-S级品'!$E$1:$AW$1=I$1)*('冬被-S级品'!$E$2:$AW$10)),0)+IFERROR(SUMPRODUCT(('白止-S级品'!$A$2:$A$26=$B105)*('白止-S级品'!$D$1:$AV$1=I$1)*('白止-S级品'!$D$2:$AV$26)),0)+IFERROR(SUMPRODUCT(('乐容-S级品'!$A$4:$A$32=$B105)*('乐容-S级品'!$L$3:$CA$3=I$1)*('乐容-S级品'!$L$4:$CA$32)),0)</f>
      </c>
      <c r="J105" s="280">
        <f>IFERROR(SUMPRODUCT(('控温被PRO-S级品'!$B$2:$B$10=$B105)*('控温被PRO-S级品'!$E$1:$BE$1=J$1)*('控温被PRO-S级品'!$E$2:$BE$10)),0)+IFERROR(SUMPRODUCT(('冬被-S级品'!$B$2:$B$10=$B105)*('冬被-S级品'!$E$1:$AW$1=J$1)*('冬被-S级品'!$E$2:$AW$10)),0)+IFERROR(SUMPRODUCT(('白止-S级品'!$A$2:$A$26=$B105)*('白止-S级品'!$D$1:$AV$1=J$1)*('白止-S级品'!$D$2:$AV$26)),0)+IFERROR(SUMPRODUCT(('乐容-S级品'!$A$4:$A$32=$B105)*('乐容-S级品'!$L$3:$CA$3=J$1)*('乐容-S级品'!$L$4:$CA$32)),0)</f>
      </c>
      <c r="K105" s="280">
        <f>IFERROR(SUMPRODUCT(('控温被PRO-S级品'!$B$2:$B$10=$B105)*('控温被PRO-S级品'!$E$1:$BE$1=K$1)*('控温被PRO-S级品'!$E$2:$BE$10)),0)+IFERROR(SUMPRODUCT(('冬被-S级品'!$B$2:$B$10=$B105)*('冬被-S级品'!$E$1:$AW$1=K$1)*('冬被-S级品'!$E$2:$AW$10)),0)+IFERROR(SUMPRODUCT(('白止-S级品'!$A$2:$A$26=$B105)*('白止-S级品'!$D$1:$AV$1=K$1)*('白止-S级品'!$D$2:$AV$26)),0)+IFERROR(SUMPRODUCT(('乐容-S级品'!$A$4:$A$32=$B105)*('乐容-S级品'!$L$3:$CA$3=K$1)*('乐容-S级品'!$L$4:$CA$32)),0)</f>
      </c>
      <c r="L105" s="280">
        <f>IFERROR(SUMPRODUCT(('控温被PRO-S级品'!$B$2:$B$10=$B105)*('控温被PRO-S级品'!$E$1:$BE$1=L$1)*('控温被PRO-S级品'!$E$2:$BE$10)),0)+IFERROR(SUMPRODUCT(('冬被-S级品'!$B$2:$B$10=$B105)*('冬被-S级品'!$E$1:$AW$1=L$1)*('冬被-S级品'!$E$2:$AW$10)),0)+IFERROR(SUMPRODUCT(('白止-S级品'!$A$2:$A$26=$B105)*('白止-S级品'!$D$1:$AV$1=L$1)*('白止-S级品'!$D$2:$AV$26)),0)+IFERROR(SUMPRODUCT(('乐容-S级品'!$A$4:$A$32=$B105)*('乐容-S级品'!$L$3:$CA$3=L$1)*('乐容-S级品'!$L$4:$CA$32)),0)</f>
      </c>
      <c r="M105" s="280">
        <f>IFERROR(SUMPRODUCT(('控温被PRO-S级品'!$B$2:$B$10=$B105)*('控温被PRO-S级品'!$E$1:$BE$1=M$1)*('控温被PRO-S级品'!$E$2:$BE$10)),0)+IFERROR(SUMPRODUCT(('冬被-S级品'!$B$2:$B$10=$B105)*('冬被-S级品'!$E$1:$AW$1=M$1)*('冬被-S级品'!$E$2:$AW$10)),0)+IFERROR(SUMPRODUCT(('白止-S级品'!$A$2:$A$26=$B105)*('白止-S级品'!$D$1:$AV$1=M$1)*('白止-S级品'!$D$2:$AV$26)),0)+IFERROR(SUMPRODUCT(('乐容-S级品'!$A$4:$A$32=$B105)*('乐容-S级品'!$L$3:$CA$3=M$1)*('乐容-S级品'!$L$4:$CA$32)),0)</f>
      </c>
      <c r="N105" s="280">
        <f>IFERROR(SUMPRODUCT(('控温被PRO-S级品'!$B$2:$B$10=$B105)*('控温被PRO-S级品'!$E$1:$BE$1=N$1)*('控温被PRO-S级品'!$E$2:$BE$10)),0)+IFERROR(SUMPRODUCT(('冬被-S级品'!$B$2:$B$10=$B105)*('冬被-S级品'!$E$1:$AW$1=N$1)*('冬被-S级品'!$E$2:$AW$10)),0)+IFERROR(SUMPRODUCT(('白止-S级品'!$A$2:$A$26=$B105)*('白止-S级品'!$D$1:$AV$1=N$1)*('白止-S级品'!$D$2:$AV$26)),0)+IFERROR(SUMPRODUCT(('乐容-S级品'!$A$4:$A$32=$B105)*('乐容-S级品'!$L$3:$CA$3=N$1)*('乐容-S级品'!$L$4:$CA$32)),0)</f>
      </c>
      <c r="O105" s="280">
        <f>IFERROR(SUMPRODUCT(('控温被PRO-S级品'!$B$2:$B$10=$B105)*('控温被PRO-S级品'!$E$1:$BE$1=O$1)*('控温被PRO-S级品'!$E$2:$BE$10)),0)+IFERROR(SUMPRODUCT(('冬被-S级品'!$B$2:$B$10=$B105)*('冬被-S级品'!$E$1:$AW$1=O$1)*('冬被-S级品'!$E$2:$AW$10)),0)+IFERROR(SUMPRODUCT(('白止-S级品'!$A$2:$A$26=$B105)*('白止-S级品'!$D$1:$AV$1=O$1)*('白止-S级品'!$D$2:$AV$26)),0)+IFERROR(SUMPRODUCT(('乐容-S级品'!$A$4:$A$32=$B105)*('乐容-S级品'!$L$3:$CA$3=O$1)*('乐容-S级品'!$L$4:$CA$32)),0)</f>
      </c>
      <c r="P105" s="280">
        <f>IFERROR(SUMPRODUCT(('控温被PRO-S级品'!$B$2:$B$10=$B105)*('控温被PRO-S级品'!$E$1:$BE$1=P$1)*('控温被PRO-S级品'!$E$2:$BE$10)),0)+IFERROR(SUMPRODUCT(('冬被-S级品'!$B$2:$B$10=$B105)*('冬被-S级品'!$E$1:$AW$1=P$1)*('冬被-S级品'!$E$2:$AW$10)),0)+IFERROR(SUMPRODUCT(('白止-S级品'!$A$2:$A$26=$B105)*('白止-S级品'!$D$1:$AV$1=P$1)*('白止-S级品'!$D$2:$AV$26)),0)+IFERROR(SUMPRODUCT(('乐容-S级品'!$A$4:$A$32=$B105)*('乐容-S级品'!$L$3:$CA$3=P$1)*('乐容-S级品'!$L$4:$CA$32)),0)</f>
      </c>
      <c r="Q105" s="280">
        <f>IFERROR(SUMPRODUCT(('控温被PRO-S级品'!$B$2:$B$10=$B105)*('控温被PRO-S级品'!$E$1:$BE$1=Q$1)*('控温被PRO-S级品'!$E$2:$BE$10)),0)+IFERROR(SUMPRODUCT(('冬被-S级品'!$B$2:$B$10=$B105)*('冬被-S级品'!$E$1:$AW$1=Q$1)*('冬被-S级品'!$E$2:$AW$10)),0)+IFERROR(SUMPRODUCT(('白止-S级品'!$A$2:$A$26=$B105)*('白止-S级品'!$D$1:$AV$1=Q$1)*('白止-S级品'!$D$2:$AV$26)),0)+IFERROR(SUMPRODUCT(('乐容-S级品'!$A$4:$A$32=$B105)*('乐容-S级品'!$L$3:$CA$3=Q$1)*('乐容-S级品'!$L$4:$CA$32)),0)</f>
      </c>
      <c r="R105" s="280">
        <f>IFERROR(SUMPRODUCT(('控温被PRO-S级品'!$B$2:$B$10=$B105)*('控温被PRO-S级品'!$E$1:$BE$1=R$1)*('控温被PRO-S级品'!$E$2:$BE$10)),0)+IFERROR(SUMPRODUCT(('冬被-S级品'!$B$2:$B$10=$B105)*('冬被-S级品'!$E$1:$AW$1=R$1)*('冬被-S级品'!$E$2:$AW$10)),0)+IFERROR(SUMPRODUCT(('白止-S级品'!$A$2:$A$26=$B105)*('白止-S级品'!$D$1:$AV$1=R$1)*('白止-S级品'!$D$2:$AV$26)),0)+IFERROR(SUMPRODUCT(('乐容-S级品'!$A$4:$A$32=$B105)*('乐容-S级品'!$L$3:$CA$3=R$1)*('乐容-S级品'!$L$4:$CA$32)),0)</f>
      </c>
      <c r="S105" s="280">
        <f>IFERROR(SUMPRODUCT(('控温被PRO-S级品'!$B$2:$B$10=$B105)*('控温被PRO-S级品'!$E$1:$BE$1=S$1)*('控温被PRO-S级品'!$E$2:$BE$10)),0)+IFERROR(SUMPRODUCT(('冬被-S级品'!$B$2:$B$10=$B105)*('冬被-S级品'!$E$1:$AW$1=S$1)*('冬被-S级品'!$E$2:$AW$10)),0)+IFERROR(SUMPRODUCT(('白止-S级品'!$A$2:$A$26=$B105)*('白止-S级品'!$D$1:$AV$1=S$1)*('白止-S级品'!$D$2:$AV$26)),0)+IFERROR(SUMPRODUCT(('乐容-S级品'!$A$4:$A$32=$B105)*('乐容-S级品'!$L$3:$CA$3=S$1)*('乐容-S级品'!$L$4:$CA$32)),0)</f>
      </c>
      <c r="T105" s="280">
        <f>IFERROR(SUMPRODUCT(('控温被PRO-S级品'!$B$2:$B$10=$B105)*('控温被PRO-S级品'!$E$1:$BE$1=T$1)*('控温被PRO-S级品'!$E$2:$BE$10)),0)+IFERROR(SUMPRODUCT(('冬被-S级品'!$B$2:$B$10=$B105)*('冬被-S级品'!$E$1:$AW$1=T$1)*('冬被-S级品'!$E$2:$AW$10)),0)+IFERROR(SUMPRODUCT(('白止-S级品'!$A$2:$A$26=$B105)*('白止-S级品'!$D$1:$AV$1=T$1)*('白止-S级品'!$D$2:$AV$26)),0)+IFERROR(SUMPRODUCT(('乐容-S级品'!$A$4:$A$32=$B105)*('乐容-S级品'!$L$3:$CA$3=T$1)*('乐容-S级品'!$L$4:$CA$32)),0)</f>
      </c>
      <c r="U105" s="280">
        <f>IFERROR(SUMPRODUCT(('控温被PRO-S级品'!$B$2:$B$10=$B105)*('控温被PRO-S级品'!$E$1:$BE$1=U$1)*('控温被PRO-S级品'!$E$2:$BE$10)),0)+IFERROR(SUMPRODUCT(('冬被-S级品'!$B$2:$B$10=$B105)*('冬被-S级品'!$E$1:$AW$1=U$1)*('冬被-S级品'!$E$2:$AW$10)),0)+IFERROR(SUMPRODUCT(('白止-S级品'!$A$2:$A$26=$B105)*('白止-S级品'!$D$1:$AV$1=U$1)*('白止-S级品'!$D$2:$AV$26)),0)+IFERROR(SUMPRODUCT(('乐容-S级品'!$A$4:$A$32=$B105)*('乐容-S级品'!$L$3:$CA$3=U$1)*('乐容-S级品'!$L$4:$CA$32)),0)</f>
      </c>
      <c r="V105" s="280">
        <f>IFERROR(SUMPRODUCT(('控温被PRO-S级品'!$B$2:$B$10=$B105)*('控温被PRO-S级品'!$E$1:$BE$1=V$1)*('控温被PRO-S级品'!$E$2:$BE$10)),0)+IFERROR(SUMPRODUCT(('冬被-S级品'!$B$2:$B$10=$B105)*('冬被-S级品'!$E$1:$AW$1=V$1)*('冬被-S级品'!$E$2:$AW$10)),0)+IFERROR(SUMPRODUCT(('白止-S级品'!$A$2:$A$26=$B105)*('白止-S级品'!$D$1:$AV$1=V$1)*('白止-S级品'!$D$2:$AV$26)),0)+IFERROR(SUMPRODUCT(('乐容-S级品'!$A$4:$A$32=$B105)*('乐容-S级品'!$L$3:$CA$3=V$1)*('乐容-S级品'!$L$4:$CA$32)),0)</f>
      </c>
      <c r="W105" s="280">
        <f>IFERROR(SUMPRODUCT(('控温被PRO-S级品'!$B$2:$B$10=$B105)*('控温被PRO-S级品'!$E$1:$BE$1=W$1)*('控温被PRO-S级品'!$E$2:$BE$10)),0)+IFERROR(SUMPRODUCT(('冬被-S级品'!$B$2:$B$10=$B105)*('冬被-S级品'!$E$1:$AW$1=W$1)*('冬被-S级品'!$E$2:$AW$10)),0)+IFERROR(SUMPRODUCT(('白止-S级品'!$A$2:$A$26=$B105)*('白止-S级品'!$D$1:$AV$1=W$1)*('白止-S级品'!$D$2:$AV$26)),0)+IFERROR(SUMPRODUCT(('乐容-S级品'!$A$4:$A$32=$B105)*('乐容-S级品'!$L$3:$CA$3=W$1)*('乐容-S级品'!$L$4:$CA$32)),0)</f>
      </c>
      <c r="X105" s="280">
        <f>IFERROR(SUMPRODUCT(('控温被PRO-S级品'!$B$2:$B$10=$B105)*('控温被PRO-S级品'!$E$1:$BE$1=X$1)*('控温被PRO-S级品'!$E$2:$BE$10)),0)+IFERROR(SUMPRODUCT(('冬被-S级品'!$B$2:$B$10=$B105)*('冬被-S级品'!$E$1:$AW$1=X$1)*('冬被-S级品'!$E$2:$AW$10)),0)+IFERROR(SUMPRODUCT(('白止-S级品'!$A$2:$A$26=$B105)*('白止-S级品'!$D$1:$AV$1=X$1)*('白止-S级品'!$D$2:$AV$26)),0)+IFERROR(SUMPRODUCT(('乐容-S级品'!$A$4:$A$32=$B105)*('乐容-S级品'!$L$3:$CA$3=X$1)*('乐容-S级品'!$L$4:$CA$32)),0)</f>
      </c>
      <c r="Y105" s="280">
        <f>IFERROR(SUMPRODUCT(('控温被PRO-S级品'!$B$2:$B$10=$B105)*('控温被PRO-S级品'!$E$1:$BE$1=Y$1)*('控温被PRO-S级品'!$E$2:$BE$10)),0)+IFERROR(SUMPRODUCT(('冬被-S级品'!$B$2:$B$10=$B105)*('冬被-S级品'!$E$1:$AW$1=Y$1)*('冬被-S级品'!$E$2:$AW$10)),0)+IFERROR(SUMPRODUCT(('白止-S级品'!$A$2:$A$26=$B105)*('白止-S级品'!$D$1:$AV$1=Y$1)*('白止-S级品'!$D$2:$AV$26)),0)+IFERROR(SUMPRODUCT(('乐容-S级品'!$A$4:$A$32=$B105)*('乐容-S级品'!$L$3:$CA$3=Y$1)*('乐容-S级品'!$L$4:$CA$32)),0)</f>
      </c>
      <c r="Z105" s="280">
        <f>IFERROR(SUMPRODUCT(('控温被PRO-S级品'!$B$2:$B$10=$B105)*('控温被PRO-S级品'!$E$1:$BE$1=Z$1)*('控温被PRO-S级品'!$E$2:$BE$10)),0)+IFERROR(SUMPRODUCT(('冬被-S级品'!$B$2:$B$10=$B105)*('冬被-S级品'!$E$1:$AW$1=Z$1)*('冬被-S级品'!$E$2:$AW$10)),0)+IFERROR(SUMPRODUCT(('白止-S级品'!$A$2:$A$26=$B105)*('白止-S级品'!$D$1:$AV$1=Z$1)*('白止-S级品'!$D$2:$AV$26)),0)+IFERROR(SUMPRODUCT(('乐容-S级品'!$A$4:$A$32=$B105)*('乐容-S级品'!$L$3:$CA$3=Z$1)*('乐容-S级品'!$L$4:$CA$32)),0)</f>
      </c>
      <c r="AA105" s="280">
        <f>IFERROR(SUMPRODUCT(('控温被PRO-S级品'!$B$2:$B$10=$B105)*('控温被PRO-S级品'!$E$1:$BE$1=AA$1)*('控温被PRO-S级品'!$E$2:$BE$10)),0)+IFERROR(SUMPRODUCT(('冬被-S级品'!$B$2:$B$10=$B105)*('冬被-S级品'!$E$1:$AW$1=AA$1)*('冬被-S级品'!$E$2:$AW$10)),0)+IFERROR(SUMPRODUCT(('白止-S级品'!$A$2:$A$26=$B105)*('白止-S级品'!$D$1:$AV$1=AA$1)*('白止-S级品'!$D$2:$AV$26)),0)+IFERROR(SUMPRODUCT(('乐容-S级品'!$A$4:$A$32=$B105)*('乐容-S级品'!$L$3:$CA$3=AA$1)*('乐容-S级品'!$L$4:$CA$32)),0)</f>
      </c>
      <c r="AB105" s="280">
        <f>IFERROR(SUMPRODUCT(('控温被PRO-S级品'!$B$2:$B$10=$B105)*('控温被PRO-S级品'!$E$1:$BE$1=AB$1)*('控温被PRO-S级品'!$E$2:$BE$10)),0)+IFERROR(SUMPRODUCT(('冬被-S级品'!$B$2:$B$10=$B105)*('冬被-S级品'!$E$1:$AW$1=AB$1)*('冬被-S级品'!$E$2:$AW$10)),0)+IFERROR(SUMPRODUCT(('白止-S级品'!$A$2:$A$26=$B105)*('白止-S级品'!$D$1:$AV$1=AB$1)*('白止-S级品'!$D$2:$AV$26)),0)+IFERROR(SUMPRODUCT(('乐容-S级品'!$A$4:$A$32=$B105)*('乐容-S级品'!$L$3:$CA$3=AB$1)*('乐容-S级品'!$L$4:$CA$32)),0)</f>
      </c>
      <c r="AC105" s="280">
        <f>IFERROR(SUMPRODUCT(('控温被PRO-S级品'!$B$2:$B$10=$B105)*('控温被PRO-S级品'!$E$1:$BE$1=AC$1)*('控温被PRO-S级品'!$E$2:$BE$10)),0)+IFERROR(SUMPRODUCT(('冬被-S级品'!$B$2:$B$10=$B105)*('冬被-S级品'!$E$1:$AW$1=AC$1)*('冬被-S级品'!$E$2:$AW$10)),0)+IFERROR(SUMPRODUCT(('白止-S级品'!$A$2:$A$26=$B105)*('白止-S级品'!$D$1:$AV$1=AC$1)*('白止-S级品'!$D$2:$AV$26)),0)+IFERROR(SUMPRODUCT(('乐容-S级品'!$A$4:$A$32=$B105)*('乐容-S级品'!$L$3:$CA$3=AC$1)*('乐容-S级品'!$L$4:$CA$32)),0)</f>
      </c>
      <c r="AD105" s="280">
        <f>IFERROR(SUMPRODUCT(('控温被PRO-S级品'!$B$2:$B$10=$B105)*('控温被PRO-S级品'!$E$1:$BE$1=AD$1)*('控温被PRO-S级品'!$E$2:$BE$10)),0)+IFERROR(SUMPRODUCT(('冬被-S级品'!$B$2:$B$10=$B105)*('冬被-S级品'!$E$1:$AW$1=AD$1)*('冬被-S级品'!$E$2:$AW$10)),0)+IFERROR(SUMPRODUCT(('白止-S级品'!$A$2:$A$26=$B105)*('白止-S级品'!$D$1:$AV$1=AD$1)*('白止-S级品'!$D$2:$AV$26)),0)+IFERROR(SUMPRODUCT(('乐容-S级品'!$A$4:$A$32=$B105)*('乐容-S级品'!$L$3:$CA$3=AD$1)*('乐容-S级品'!$L$4:$CA$32)),0)</f>
      </c>
      <c r="AE105" s="280">
        <f>IFERROR(SUMPRODUCT(('控温被PRO-S级品'!$B$2:$B$10=$B105)*('控温被PRO-S级品'!$E$1:$BE$1=AE$1)*('控温被PRO-S级品'!$E$2:$BE$10)),0)+IFERROR(SUMPRODUCT(('冬被-S级品'!$B$2:$B$10=$B105)*('冬被-S级品'!$E$1:$AW$1=AE$1)*('冬被-S级品'!$E$2:$AW$10)),0)+IFERROR(SUMPRODUCT(('白止-S级品'!$A$2:$A$26=$B105)*('白止-S级品'!$D$1:$AV$1=AE$1)*('白止-S级品'!$D$2:$AV$26)),0)+IFERROR(SUMPRODUCT(('乐容-S级品'!$A$4:$A$32=$B105)*('乐容-S级品'!$L$3:$CA$3=AE$1)*('乐容-S级品'!$L$4:$CA$32)),0)</f>
      </c>
      <c r="AF105" s="280">
        <f>IFERROR(SUMPRODUCT(('控温被PRO-S级品'!$B$2:$B$10=$B105)*('控温被PRO-S级品'!$E$1:$BE$1=AF$1)*('控温被PRO-S级品'!$E$2:$BE$10)),0)+IFERROR(SUMPRODUCT(('冬被-S级品'!$B$2:$B$10=$B105)*('冬被-S级品'!$E$1:$AW$1=AF$1)*('冬被-S级品'!$E$2:$AW$10)),0)+IFERROR(SUMPRODUCT(('白止-S级品'!$A$2:$A$26=$B105)*('白止-S级品'!$D$1:$AV$1=AF$1)*('白止-S级品'!$D$2:$AV$26)),0)+IFERROR(SUMPRODUCT(('乐容-S级品'!$A$4:$A$32=$B105)*('乐容-S级品'!$L$3:$CA$3=AF$1)*('乐容-S级品'!$L$4:$CA$32)),0)</f>
      </c>
      <c r="AG105" s="280">
        <f>IFERROR(SUMPRODUCT(('控温被PRO-S级品'!$B$2:$B$10=$B105)*('控温被PRO-S级品'!$E$1:$BE$1=AG$1)*('控温被PRO-S级品'!$E$2:$BE$10)),0)+IFERROR(SUMPRODUCT(('冬被-S级品'!$B$2:$B$10=$B105)*('冬被-S级品'!$E$1:$AW$1=AG$1)*('冬被-S级品'!$E$2:$AW$10)),0)+IFERROR(SUMPRODUCT(('白止-S级品'!$A$2:$A$26=$B105)*('白止-S级品'!$D$1:$AV$1=AG$1)*('白止-S级品'!$D$2:$AV$26)),0)+IFERROR(SUMPRODUCT(('乐容-S级品'!$A$4:$A$32=$B105)*('乐容-S级品'!$L$3:$CA$3=AG$1)*('乐容-S级品'!$L$4:$CA$32)),0)</f>
      </c>
      <c r="AH105" s="280">
        <f>IFERROR(SUMPRODUCT(('控温被PRO-S级品'!$B$2:$B$10=$B105)*('控温被PRO-S级品'!$E$1:$BE$1=AH$1)*('控温被PRO-S级品'!$E$2:$BE$10)),0)+IFERROR(SUMPRODUCT(('冬被-S级品'!$B$2:$B$10=$B105)*('冬被-S级品'!$E$1:$AW$1=AH$1)*('冬被-S级品'!$E$2:$AW$10)),0)+IFERROR(SUMPRODUCT(('白止-S级品'!$A$2:$A$26=$B105)*('白止-S级品'!$D$1:$AV$1=AH$1)*('白止-S级品'!$D$2:$AV$26)),0)+IFERROR(SUMPRODUCT(('乐容-S级品'!$A$4:$A$32=$B105)*('乐容-S级品'!$L$3:$CA$3=AH$1)*('乐容-S级品'!$L$4:$CA$32)),0)</f>
      </c>
      <c r="AI105" s="280">
        <f>IFERROR(SUMPRODUCT(('控温被PRO-S级品'!$B$2:$B$10=$B105)*('控温被PRO-S级品'!$E$1:$BE$1=AI$1)*('控温被PRO-S级品'!$E$2:$BE$10)),0)+IFERROR(SUMPRODUCT(('冬被-S级品'!$B$2:$B$10=$B105)*('冬被-S级品'!$E$1:$AW$1=AI$1)*('冬被-S级品'!$E$2:$AW$10)),0)+IFERROR(SUMPRODUCT(('白止-S级品'!$A$2:$A$26=$B105)*('白止-S级品'!$D$1:$AV$1=AI$1)*('白止-S级品'!$D$2:$AV$26)),0)+IFERROR(SUMPRODUCT(('乐容-S级品'!$A$4:$A$32=$B105)*('乐容-S级品'!$L$3:$CA$3=AI$1)*('乐容-S级品'!$L$4:$CA$32)),0)</f>
      </c>
      <c r="AJ105" s="280">
        <f>IFERROR(SUMPRODUCT(('控温被PRO-S级品'!$B$2:$B$10=$B105)*('控温被PRO-S级品'!$E$1:$BE$1=AJ$1)*('控温被PRO-S级品'!$E$2:$BE$10)),0)+IFERROR(SUMPRODUCT(('冬被-S级品'!$B$2:$B$10=$B105)*('冬被-S级品'!$E$1:$AW$1=AJ$1)*('冬被-S级品'!$E$2:$AW$10)),0)+IFERROR(SUMPRODUCT(('白止-S级品'!$A$2:$A$26=$B105)*('白止-S级品'!$D$1:$AV$1=AJ$1)*('白止-S级品'!$D$2:$AV$26)),0)+IFERROR(SUMPRODUCT(('乐容-S级品'!$A$4:$A$32=$B105)*('乐容-S级品'!$L$3:$CA$3=AJ$1)*('乐容-S级品'!$L$4:$CA$32)),0)</f>
      </c>
      <c r="AK105" s="280">
        <f>IFERROR(SUMPRODUCT(('控温被PRO-S级品'!$B$2:$B$10=$B105)*('控温被PRO-S级品'!$E$1:$BE$1=AK$1)*('控温被PRO-S级品'!$E$2:$BE$10)),0)+IFERROR(SUMPRODUCT(('冬被-S级品'!$B$2:$B$10=$B105)*('冬被-S级品'!$E$1:$AW$1=AK$1)*('冬被-S级品'!$E$2:$AW$10)),0)+IFERROR(SUMPRODUCT(('白止-S级品'!$A$2:$A$26=$B105)*('白止-S级品'!$D$1:$AV$1=AK$1)*('白止-S级品'!$D$2:$AV$26)),0)+IFERROR(SUMPRODUCT(('乐容-S级品'!$A$4:$A$32=$B105)*('乐容-S级品'!$L$3:$CA$3=AK$1)*('乐容-S级品'!$L$4:$CA$32)),0)</f>
      </c>
      <c r="AL105" s="280">
        <f>IFERROR(SUMPRODUCT(('控温被PRO-S级品'!$B$2:$B$10=$B105)*('控温被PRO-S级品'!$E$1:$BE$1=AL$1)*('控温被PRO-S级品'!$E$2:$BE$10)),0)+IFERROR(SUMPRODUCT(('冬被-S级品'!$B$2:$B$10=$B105)*('冬被-S级品'!$E$1:$AW$1=AL$1)*('冬被-S级品'!$E$2:$AW$10)),0)+IFERROR(SUMPRODUCT(('白止-S级品'!$A$2:$A$26=$B105)*('白止-S级品'!$D$1:$AV$1=AL$1)*('白止-S级品'!$D$2:$AV$26)),0)+IFERROR(SUMPRODUCT(('乐容-S级品'!$A$4:$A$32=$B105)*('乐容-S级品'!$L$3:$CA$3=AL$1)*('乐容-S级品'!$L$4:$CA$32)),0)</f>
      </c>
      <c r="AM105" s="280">
        <f>IFERROR(SUMPRODUCT(('控温被PRO-S级品'!$B$2:$B$10=$B105)*('控温被PRO-S级品'!$E$1:$BE$1=AM$1)*('控温被PRO-S级品'!$E$2:$BE$10)),0)+IFERROR(SUMPRODUCT(('冬被-S级品'!$B$2:$B$10=$B105)*('冬被-S级品'!$E$1:$AW$1=AM$1)*('冬被-S级品'!$E$2:$AW$10)),0)+IFERROR(SUMPRODUCT(('白止-S级品'!$A$2:$A$26=$B105)*('白止-S级品'!$D$1:$AV$1=AM$1)*('白止-S级品'!$D$2:$AV$26)),0)+IFERROR(SUMPRODUCT(('乐容-S级品'!$A$4:$A$32=$B105)*('乐容-S级品'!$L$3:$CA$3=AM$1)*('乐容-S级品'!$L$4:$CA$32)),0)</f>
      </c>
      <c r="AN105" s="280">
        <f>IFERROR(SUMPRODUCT(('控温被PRO-S级品'!$B$2:$B$10=$B105)*('控温被PRO-S级品'!$E$1:$BE$1=AN$1)*('控温被PRO-S级品'!$E$2:$BE$10)),0)+IFERROR(SUMPRODUCT(('冬被-S级品'!$B$2:$B$10=$B105)*('冬被-S级品'!$E$1:$AW$1=AN$1)*('冬被-S级品'!$E$2:$AW$10)),0)+IFERROR(SUMPRODUCT(('白止-S级品'!$A$2:$A$26=$B105)*('白止-S级品'!$D$1:$AV$1=AN$1)*('白止-S级品'!$D$2:$AV$26)),0)+IFERROR(SUMPRODUCT(('乐容-S级品'!$A$4:$A$32=$B105)*('乐容-S级品'!$L$3:$CA$3=AN$1)*('乐容-S级品'!$L$4:$CA$32)),0)</f>
      </c>
      <c r="AO105" s="280">
        <f>IFERROR(SUMPRODUCT(('控温被PRO-S级品'!$B$2:$B$10=$B105)*('控温被PRO-S级品'!$E$1:$BE$1=AO$1)*('控温被PRO-S级品'!$E$2:$BE$10)),0)+IFERROR(SUMPRODUCT(('冬被-S级品'!$B$2:$B$10=$B105)*('冬被-S级品'!$E$1:$AW$1=AO$1)*('冬被-S级品'!$E$2:$AW$10)),0)+IFERROR(SUMPRODUCT(('白止-S级品'!$A$2:$A$26=$B105)*('白止-S级品'!$D$1:$AV$1=AO$1)*('白止-S级品'!$D$2:$AV$26)),0)+IFERROR(SUMPRODUCT(('乐容-S级品'!$A$4:$A$32=$B105)*('乐容-S级品'!$L$3:$CA$3=AO$1)*('乐容-S级品'!$L$4:$CA$32)),0)</f>
      </c>
      <c r="AP105" s="280">
        <f>IFERROR(SUMPRODUCT(('控温被PRO-S级品'!$B$2:$B$10=$B105)*('控温被PRO-S级品'!$E$1:$BE$1=AP$1)*('控温被PRO-S级品'!$E$2:$BE$10)),0)+IFERROR(SUMPRODUCT(('冬被-S级品'!$B$2:$B$10=$B105)*('冬被-S级品'!$E$1:$AW$1=AP$1)*('冬被-S级品'!$E$2:$AW$10)),0)+IFERROR(SUMPRODUCT(('白止-S级品'!$A$2:$A$26=$B105)*('白止-S级品'!$D$1:$AV$1=AP$1)*('白止-S级品'!$D$2:$AV$26)),0)+IFERROR(SUMPRODUCT(('乐容-S级品'!$A$4:$A$32=$B105)*('乐容-S级品'!$L$3:$CA$3=AP$1)*('乐容-S级品'!$L$4:$CA$32)),0)</f>
      </c>
      <c r="AQ105" s="280">
        <f>IFERROR(SUMPRODUCT(('控温被PRO-S级品'!$B$2:$B$10=$B105)*('控温被PRO-S级品'!$E$1:$BE$1=AQ$1)*('控温被PRO-S级品'!$E$2:$BE$10)),0)+IFERROR(SUMPRODUCT(('冬被-S级品'!$B$2:$B$10=$B105)*('冬被-S级品'!$E$1:$AW$1=AQ$1)*('冬被-S级品'!$E$2:$AW$10)),0)+IFERROR(SUMPRODUCT(('白止-S级品'!$A$2:$A$26=$B105)*('白止-S级品'!$D$1:$AV$1=AQ$1)*('白止-S级品'!$D$2:$AV$26)),0)+IFERROR(SUMPRODUCT(('乐容-S级品'!$A$4:$A$32=$B105)*('乐容-S级品'!$L$3:$CA$3=AQ$1)*('乐容-S级品'!$L$4:$CA$32)),0)</f>
      </c>
      <c r="AR105" s="280">
        <f>IFERROR(SUMPRODUCT(('控温被PRO-S级品'!$B$2:$B$10=$B105)*('控温被PRO-S级品'!$E$1:$BE$1=AR$1)*('控温被PRO-S级品'!$E$2:$BE$10)),0)+IFERROR(SUMPRODUCT(('冬被-S级品'!$B$2:$B$10=$B105)*('冬被-S级品'!$E$1:$AW$1=AR$1)*('冬被-S级品'!$E$2:$AW$10)),0)+IFERROR(SUMPRODUCT(('白止-S级品'!$A$2:$A$26=$B105)*('白止-S级品'!$D$1:$AV$1=AR$1)*('白止-S级品'!$D$2:$AV$26)),0)+IFERROR(SUMPRODUCT(('乐容-S级品'!$A$4:$A$32=$B105)*('乐容-S级品'!$L$3:$CA$3=AR$1)*('乐容-S级品'!$L$4:$CA$32)),0)</f>
      </c>
      <c r="AS105" s="280">
        <f>IFERROR(SUMPRODUCT(('控温被PRO-S级品'!$B$2:$B$10=$B105)*('控温被PRO-S级品'!$E$1:$BE$1=AS$1)*('控温被PRO-S级品'!$E$2:$BE$10)),0)+IFERROR(SUMPRODUCT(('冬被-S级品'!$B$2:$B$10=$B105)*('冬被-S级品'!$E$1:$AW$1=AS$1)*('冬被-S级品'!$E$2:$AW$10)),0)+IFERROR(SUMPRODUCT(('白止-S级品'!$A$2:$A$26=$B105)*('白止-S级品'!$D$1:$AV$1=AS$1)*('白止-S级品'!$D$2:$AV$26)),0)+IFERROR(SUMPRODUCT(('乐容-S级品'!$A$4:$A$32=$B105)*('乐容-S级品'!$L$3:$CA$3=AS$1)*('乐容-S级品'!$L$4:$CA$32)),0)</f>
      </c>
      <c r="AT105" s="280">
        <f>IFERROR(SUMPRODUCT(('控温被PRO-S级品'!$B$2:$B$10=$B105)*('控温被PRO-S级品'!$E$1:$BE$1=AT$1)*('控温被PRO-S级品'!$E$2:$BE$10)),0)+IFERROR(SUMPRODUCT(('冬被-S级品'!$B$2:$B$10=$B105)*('冬被-S级品'!$E$1:$AW$1=AT$1)*('冬被-S级品'!$E$2:$AW$10)),0)+IFERROR(SUMPRODUCT(('白止-S级品'!$A$2:$A$26=$B105)*('白止-S级品'!$D$1:$AV$1=AT$1)*('白止-S级品'!$D$2:$AV$26)),0)+IFERROR(SUMPRODUCT(('乐容-S级品'!$A$4:$A$32=$B105)*('乐容-S级品'!$L$3:$CA$3=AT$1)*('乐容-S级品'!$L$4:$CA$32)),0)</f>
      </c>
      <c r="AU105" s="280">
        <f>IFERROR(SUMPRODUCT(('控温被PRO-S级品'!$B$2:$B$10=$B105)*('控温被PRO-S级品'!$E$1:$BE$1=AU$1)*('控温被PRO-S级品'!$E$2:$BE$10)),0)+IFERROR(SUMPRODUCT(('冬被-S级品'!$B$2:$B$10=$B105)*('冬被-S级品'!$E$1:$AW$1=AU$1)*('冬被-S级品'!$E$2:$AW$10)),0)+IFERROR(SUMPRODUCT(('白止-S级品'!$A$2:$A$26=$B105)*('白止-S级品'!$D$1:$AV$1=AU$1)*('白止-S级品'!$D$2:$AV$26)),0)+IFERROR(SUMPRODUCT(('乐容-S级品'!$A$4:$A$32=$B105)*('乐容-S级品'!$L$3:$CA$3=AU$1)*('乐容-S级品'!$L$4:$CA$32)),0)</f>
      </c>
      <c r="AV105" s="280">
        <f>IFERROR(SUMPRODUCT(('控温被PRO-S级品'!$B$2:$B$10=$B105)*('控温被PRO-S级品'!$E$1:$BE$1=AV$1)*('控温被PRO-S级品'!$E$2:$BE$10)),0)+IFERROR(SUMPRODUCT(('冬被-S级品'!$B$2:$B$10=$B105)*('冬被-S级品'!$E$1:$AW$1=AV$1)*('冬被-S级品'!$E$2:$AW$10)),0)+IFERROR(SUMPRODUCT(('白止-S级品'!$A$2:$A$26=$B105)*('白止-S级品'!$D$1:$AV$1=AV$1)*('白止-S级品'!$D$2:$AV$26)),0)+IFERROR(SUMPRODUCT(('乐容-S级品'!$A$4:$A$32=$B105)*('乐容-S级品'!$L$3:$CA$3=AV$1)*('乐容-S级品'!$L$4:$CA$32)),0)</f>
      </c>
      <c r="AW105" s="280">
        <f>IFERROR(SUMPRODUCT(('控温被PRO-S级品'!$B$2:$B$10=$B105)*('控温被PRO-S级品'!$E$1:$BE$1=AW$1)*('控温被PRO-S级品'!$E$2:$BE$10)),0)+IFERROR(SUMPRODUCT(('冬被-S级品'!$B$2:$B$10=$B105)*('冬被-S级品'!$E$1:$AW$1=AW$1)*('冬被-S级品'!$E$2:$AW$10)),0)+IFERROR(SUMPRODUCT(('白止-S级品'!$A$2:$A$26=$B105)*('白止-S级品'!$D$1:$AV$1=AW$1)*('白止-S级品'!$D$2:$AV$26)),0)+IFERROR(SUMPRODUCT(('乐容-S级品'!$A$4:$A$32=$B105)*('乐容-S级品'!$L$3:$CA$3=AW$1)*('乐容-S级品'!$L$4:$CA$32)),0)</f>
      </c>
      <c r="AX105" s="280">
        <f>IFERROR(SUMPRODUCT(('控温被PRO-S级品'!$B$2:$B$10=$B105)*('控温被PRO-S级品'!$E$1:$BE$1=AX$1)*('控温被PRO-S级品'!$E$2:$BE$10)),0)+IFERROR(SUMPRODUCT(('冬被-S级品'!$B$2:$B$10=$B105)*('冬被-S级品'!$E$1:$AW$1=AX$1)*('冬被-S级品'!$E$2:$AW$10)),0)+IFERROR(SUMPRODUCT(('白止-S级品'!$A$2:$A$26=$B105)*('白止-S级品'!$D$1:$AV$1=AX$1)*('白止-S级品'!$D$2:$AV$26)),0)+IFERROR(SUMPRODUCT(('乐容-S级品'!$A$4:$A$32=$B105)*('乐容-S级品'!$L$3:$CA$3=AX$1)*('乐容-S级品'!$L$4:$CA$32)),0)</f>
      </c>
      <c r="AY105" s="280">
        <f>IFERROR(SUMPRODUCT(('控温被PRO-S级品'!$B$2:$B$10=$B105)*('控温被PRO-S级品'!$E$1:$BE$1=AY$1)*('控温被PRO-S级品'!$E$2:$BE$10)),0)+IFERROR(SUMPRODUCT(('冬被-S级品'!$B$2:$B$10=$B105)*('冬被-S级品'!$E$1:$AW$1=AY$1)*('冬被-S级品'!$E$2:$AW$10)),0)+IFERROR(SUMPRODUCT(('白止-S级品'!$A$2:$A$26=$B105)*('白止-S级品'!$D$1:$AV$1=AY$1)*('白止-S级品'!$D$2:$AV$26)),0)+IFERROR(SUMPRODUCT(('乐容-S级品'!$A$4:$A$32=$B105)*('乐容-S级品'!$L$3:$CA$3=AY$1)*('乐容-S级品'!$L$4:$CA$32)),0)</f>
      </c>
      <c r="AZ105" s="280">
        <f>IFERROR(SUMPRODUCT(('控温被PRO-S级品'!$B$2:$B$10=$B105)*('控温被PRO-S级品'!$E$1:$BE$1=AZ$1)*('控温被PRO-S级品'!$E$2:$BE$10)),0)+IFERROR(SUMPRODUCT(('冬被-S级品'!$B$2:$B$10=$B105)*('冬被-S级品'!$E$1:$AW$1=AZ$1)*('冬被-S级品'!$E$2:$AW$10)),0)+IFERROR(SUMPRODUCT(('白止-S级品'!$A$2:$A$26=$B105)*('白止-S级品'!$D$1:$AV$1=AZ$1)*('白止-S级品'!$D$2:$AV$26)),0)+IFERROR(SUMPRODUCT(('乐容-S级品'!$A$4:$A$32=$B105)*('乐容-S级品'!$L$3:$CA$3=AZ$1)*('乐容-S级品'!$L$4:$CA$32)),0)</f>
      </c>
      <c r="BA105" s="280">
        <f>IFERROR(SUMPRODUCT(('控温被PRO-S级品'!$B$2:$B$10=$B105)*('控温被PRO-S级品'!$E$1:$BE$1=BA$1)*('控温被PRO-S级品'!$E$2:$BE$10)),0)+IFERROR(SUMPRODUCT(('冬被-S级品'!$B$2:$B$10=$B105)*('冬被-S级品'!$E$1:$AW$1=BA$1)*('冬被-S级品'!$E$2:$AW$10)),0)+IFERROR(SUMPRODUCT(('白止-S级品'!$A$2:$A$26=$B105)*('白止-S级品'!$D$1:$AV$1=BA$1)*('白止-S级品'!$D$2:$AV$26)),0)+IFERROR(SUMPRODUCT(('乐容-S级品'!$A$4:$A$32=$B105)*('乐容-S级品'!$L$3:$CA$3=BA$1)*('乐容-S级品'!$L$4:$CA$32)),0)</f>
      </c>
      <c r="BB105" s="280">
        <f>IFERROR(SUMPRODUCT(('控温被PRO-S级品'!$B$2:$B$10=$B105)*('控温被PRO-S级品'!$E$1:$BE$1=BB$1)*('控温被PRO-S级品'!$E$2:$BE$10)),0)+IFERROR(SUMPRODUCT(('冬被-S级品'!$B$2:$B$10=$B105)*('冬被-S级品'!$E$1:$AW$1=BB$1)*('冬被-S级品'!$E$2:$AW$10)),0)+IFERROR(SUMPRODUCT(('白止-S级品'!$A$2:$A$26=$B105)*('白止-S级品'!$D$1:$AV$1=BB$1)*('白止-S级品'!$D$2:$AV$26)),0)+IFERROR(SUMPRODUCT(('乐容-S级品'!$A$4:$A$32=$B105)*('乐容-S级品'!$L$3:$CA$3=BB$1)*('乐容-S级品'!$L$4:$CA$32)),0)</f>
      </c>
      <c r="BC105" s="280">
        <f>IFERROR(SUMPRODUCT(('控温被PRO-S级品'!$B$2:$B$10=$B105)*('控温被PRO-S级品'!$E$1:$BE$1=BC$1)*('控温被PRO-S级品'!$E$2:$BE$10)),0)+IFERROR(SUMPRODUCT(('冬被-S级品'!$B$2:$B$10=$B105)*('冬被-S级品'!$E$1:$AW$1=BC$1)*('冬被-S级品'!$E$2:$AW$10)),0)+IFERROR(SUMPRODUCT(('白止-S级品'!$A$2:$A$26=$B105)*('白止-S级品'!$D$1:$AV$1=BC$1)*('白止-S级品'!$D$2:$AV$26)),0)+IFERROR(SUMPRODUCT(('乐容-S级品'!$A$4:$A$32=$B105)*('乐容-S级品'!$L$3:$CA$3=BC$1)*('乐容-S级品'!$L$4:$CA$32)),0)</f>
      </c>
      <c r="BD105" s="280">
        <f>IFERROR(SUMPRODUCT(('控温被PRO-S级品'!$B$2:$B$10=$B105)*('控温被PRO-S级品'!$E$1:$BE$1=BD$1)*('控温被PRO-S级品'!$E$2:$BE$10)),0)+IFERROR(SUMPRODUCT(('冬被-S级品'!$B$2:$B$10=$B105)*('冬被-S级品'!$E$1:$AW$1=BD$1)*('冬被-S级品'!$E$2:$AW$10)),0)+IFERROR(SUMPRODUCT(('白止-S级品'!$A$2:$A$26=$B105)*('白止-S级品'!$D$1:$AV$1=BD$1)*('白止-S级品'!$D$2:$AV$26)),0)+IFERROR(SUMPRODUCT(('乐容-S级品'!$A$4:$A$32=$B105)*('乐容-S级品'!$L$3:$CA$3=BD$1)*('乐容-S级品'!$L$4:$CA$32)),0)</f>
      </c>
      <c r="BE105" s="280">
        <f>IFERROR(SUMPRODUCT(('控温被PRO-S级品'!$B$2:$B$10=$B105)*('控温被PRO-S级品'!$E$1:$BE$1=BE$1)*('控温被PRO-S级品'!$E$2:$BE$10)),0)+IFERROR(SUMPRODUCT(('冬被-S级品'!$B$2:$B$10=$B105)*('冬被-S级品'!$E$1:$AW$1=BE$1)*('冬被-S级品'!$E$2:$AW$10)),0)+IFERROR(SUMPRODUCT(('白止-S级品'!$A$2:$A$26=$B105)*('白止-S级品'!$D$1:$AV$1=BE$1)*('白止-S级品'!$D$2:$AV$26)),0)+IFERROR(SUMPRODUCT(('乐容-S级品'!$A$4:$A$32=$B105)*('乐容-S级品'!$L$3:$CA$3=BE$1)*('乐容-S级品'!$L$4:$CA$32)),0)</f>
      </c>
      <c r="BF105" s="280">
        <f>IFERROR(SUMPRODUCT(('控温被PRO-S级品'!$B$2:$B$10=$B105)*('控温被PRO-S级品'!$E$1:$BE$1=BF$1)*('控温被PRO-S级品'!$E$2:$BE$10)),0)+IFERROR(SUMPRODUCT(('冬被-S级品'!$B$2:$B$10=$B105)*('冬被-S级品'!$E$1:$AW$1=BF$1)*('冬被-S级品'!$E$2:$AW$10)),0)+IFERROR(SUMPRODUCT(('白止-S级品'!$A$2:$A$26=$B105)*('白止-S级品'!$D$1:$AV$1=BF$1)*('白止-S级品'!$D$2:$AV$26)),0)+IFERROR(SUMPRODUCT(('乐容-S级品'!$A$4:$A$32=$B105)*('乐容-S级品'!$L$3:$CA$3=BF$1)*('乐容-S级品'!$L$4:$CA$32)),0)</f>
      </c>
      <c r="BG105" s="280">
        <f>IFERROR(SUMPRODUCT(('控温被PRO-S级品'!$B$2:$B$10=$B105)*('控温被PRO-S级品'!$E$1:$BE$1=BG$1)*('控温被PRO-S级品'!$E$2:$BE$10)),0)+IFERROR(SUMPRODUCT(('冬被-S级品'!$B$2:$B$10=$B105)*('冬被-S级品'!$E$1:$AW$1=BG$1)*('冬被-S级品'!$E$2:$AW$10)),0)+IFERROR(SUMPRODUCT(('白止-S级品'!$A$2:$A$26=$B105)*('白止-S级品'!$D$1:$AV$1=BG$1)*('白止-S级品'!$D$2:$AV$26)),0)+IFERROR(SUMPRODUCT(('乐容-S级品'!$A$4:$A$32=$B105)*('乐容-S级品'!$L$3:$CA$3=BG$1)*('乐容-S级品'!$L$4:$CA$32)),0)</f>
      </c>
      <c r="BH105" s="280">
        <f>IFERROR(SUMPRODUCT(('控温被PRO-S级品'!$B$2:$B$10=$B105)*('控温被PRO-S级品'!$E$1:$BE$1=BH$1)*('控温被PRO-S级品'!$E$2:$BE$10)),0)+IFERROR(SUMPRODUCT(('冬被-S级品'!$B$2:$B$10=$B105)*('冬被-S级品'!$E$1:$AW$1=BH$1)*('冬被-S级品'!$E$2:$AW$10)),0)+IFERROR(SUMPRODUCT(('白止-S级品'!$A$2:$A$26=$B105)*('白止-S级品'!$D$1:$AV$1=BH$1)*('白止-S级品'!$D$2:$AV$26)),0)+IFERROR(SUMPRODUCT(('乐容-S级品'!$A$4:$A$32=$B105)*('乐容-S级品'!$L$3:$CA$3=BH$1)*('乐容-S级品'!$L$4:$CA$32)),0)</f>
      </c>
      <c r="BI105" s="280">
        <f>IFERROR(SUMPRODUCT(('控温被PRO-S级品'!$B$2:$B$10=$B105)*('控温被PRO-S级品'!$E$1:$BE$1=BI$1)*('控温被PRO-S级品'!$E$2:$BE$10)),0)+IFERROR(SUMPRODUCT(('冬被-S级品'!$B$2:$B$10=$B105)*('冬被-S级品'!$E$1:$AW$1=BI$1)*('冬被-S级品'!$E$2:$AW$10)),0)+IFERROR(SUMPRODUCT(('白止-S级品'!$A$2:$A$26=$B105)*('白止-S级品'!$D$1:$AV$1=BI$1)*('白止-S级品'!$D$2:$AV$26)),0)+IFERROR(SUMPRODUCT(('乐容-S级品'!$A$4:$A$32=$B105)*('乐容-S级品'!$L$3:$CA$3=BI$1)*('乐容-S级品'!$L$4:$CA$32)),0)</f>
      </c>
      <c r="BJ105" s="280">
        <f>IFERROR(SUMPRODUCT(('控温被PRO-S级品'!$B$2:$B$10=$B105)*('控温被PRO-S级品'!$E$1:$BE$1=BJ$1)*('控温被PRO-S级品'!$E$2:$BE$10)),0)+IFERROR(SUMPRODUCT(('冬被-S级品'!$B$2:$B$10=$B105)*('冬被-S级品'!$E$1:$AW$1=BJ$1)*('冬被-S级品'!$E$2:$AW$10)),0)+IFERROR(SUMPRODUCT(('白止-S级品'!$A$2:$A$26=$B105)*('白止-S级品'!$D$1:$AV$1=BJ$1)*('白止-S级品'!$D$2:$AV$26)),0)+IFERROR(SUMPRODUCT(('乐容-S级品'!$A$4:$A$32=$B105)*('乐容-S级品'!$L$3:$CA$3=BJ$1)*('乐容-S级品'!$L$4:$CA$32)),0)</f>
      </c>
      <c r="BK105" s="280">
        <f>IFERROR(SUMPRODUCT(('控温被PRO-S级品'!$B$2:$B$10=$B105)*('控温被PRO-S级品'!$E$1:$BE$1=BK$1)*('控温被PRO-S级品'!$E$2:$BE$10)),0)+IFERROR(SUMPRODUCT(('冬被-S级品'!$B$2:$B$10=$B105)*('冬被-S级品'!$E$1:$AW$1=BK$1)*('冬被-S级品'!$E$2:$AW$10)),0)+IFERROR(SUMPRODUCT(('白止-S级品'!$A$2:$A$26=$B105)*('白止-S级品'!$D$1:$AV$1=BK$1)*('白止-S级品'!$D$2:$AV$26)),0)+IFERROR(SUMPRODUCT(('乐容-S级品'!$A$4:$A$32=$B105)*('乐容-S级品'!$L$3:$CA$3=BK$1)*('乐容-S级品'!$L$4:$CA$32)),0)</f>
      </c>
      <c r="BL105" s="280">
        <f>IFERROR(SUMPRODUCT(('控温被PRO-S级品'!$B$2:$B$10=$B105)*('控温被PRO-S级品'!$E$1:$BE$1=BL$1)*('控温被PRO-S级品'!$E$2:$BE$10)),0)+IFERROR(SUMPRODUCT(('冬被-S级品'!$B$2:$B$10=$B105)*('冬被-S级品'!$E$1:$AW$1=BL$1)*('冬被-S级品'!$E$2:$AW$10)),0)+IFERROR(SUMPRODUCT(('白止-S级品'!$A$2:$A$26=$B105)*('白止-S级品'!$D$1:$AV$1=BL$1)*('白止-S级品'!$D$2:$AV$26)),0)+IFERROR(SUMPRODUCT(('乐容-S级品'!$A$4:$A$32=$B105)*('乐容-S级品'!$L$3:$CA$3=BL$1)*('乐容-S级品'!$L$4:$CA$32)),0)</f>
      </c>
      <c r="BM105" s="280">
        <f>IFERROR(SUMPRODUCT(('控温被PRO-S级品'!$B$2:$B$10=$B105)*('控温被PRO-S级品'!$E$1:$BE$1=BM$1)*('控温被PRO-S级品'!$E$2:$BE$10)),0)+IFERROR(SUMPRODUCT(('冬被-S级品'!$B$2:$B$10=$B105)*('冬被-S级品'!$E$1:$AW$1=BM$1)*('冬被-S级品'!$E$2:$AW$10)),0)+IFERROR(SUMPRODUCT(('白止-S级品'!$A$2:$A$26=$B105)*('白止-S级品'!$D$1:$AV$1=BM$1)*('白止-S级品'!$D$2:$AV$26)),0)+IFERROR(SUMPRODUCT(('乐容-S级品'!$A$4:$A$32=$B105)*('乐容-S级品'!$L$3:$CA$3=BM$1)*('乐容-S级品'!$L$4:$CA$32)),0)</f>
      </c>
      <c r="BN105" s="280">
        <f>IFERROR(SUMPRODUCT(('控温被PRO-S级品'!$B$2:$B$10=$B105)*('控温被PRO-S级品'!$E$1:$BE$1=BN$1)*('控温被PRO-S级品'!$E$2:$BE$10)),0)+IFERROR(SUMPRODUCT(('冬被-S级品'!$B$2:$B$10=$B105)*('冬被-S级品'!$E$1:$AW$1=BN$1)*('冬被-S级品'!$E$2:$AW$10)),0)+IFERROR(SUMPRODUCT(('白止-S级品'!$A$2:$A$26=$B105)*('白止-S级品'!$D$1:$AV$1=BN$1)*('白止-S级品'!$D$2:$AV$26)),0)+IFERROR(SUMPRODUCT(('乐容-S级品'!$A$4:$A$32=$B105)*('乐容-S级品'!$L$3:$CA$3=BN$1)*('乐容-S级品'!$L$4:$CA$32)),0)</f>
      </c>
      <c r="BO105" s="280">
        <f>IFERROR(SUMPRODUCT(('控温被PRO-S级品'!$B$2:$B$10=$B105)*('控温被PRO-S级品'!$E$1:$BE$1=BO$1)*('控温被PRO-S级品'!$E$2:$BE$10)),0)+IFERROR(SUMPRODUCT(('冬被-S级品'!$B$2:$B$10=$B105)*('冬被-S级品'!$E$1:$AW$1=BO$1)*('冬被-S级品'!$E$2:$AW$10)),0)+IFERROR(SUMPRODUCT(('白止-S级品'!$A$2:$A$26=$B105)*('白止-S级品'!$D$1:$AV$1=BO$1)*('白止-S级品'!$D$2:$AV$26)),0)+IFERROR(SUMPRODUCT(('乐容-S级品'!$A$4:$A$32=$B105)*('乐容-S级品'!$L$3:$CA$3=BO$1)*('乐容-S级品'!$L$4:$CA$32)),0)</f>
      </c>
      <c r="BP105" s="280">
        <f>IFERROR(SUMPRODUCT(('控温被PRO-S级品'!$B$2:$B$10=$B105)*('控温被PRO-S级品'!$E$1:$BE$1=BP$1)*('控温被PRO-S级品'!$E$2:$BE$10)),0)+IFERROR(SUMPRODUCT(('冬被-S级品'!$B$2:$B$10=$B105)*('冬被-S级品'!$E$1:$AW$1=BP$1)*('冬被-S级品'!$E$2:$AW$10)),0)+IFERROR(SUMPRODUCT(('白止-S级品'!$A$2:$A$26=$B105)*('白止-S级品'!$D$1:$AV$1=BP$1)*('白止-S级品'!$D$2:$AV$26)),0)+IFERROR(SUMPRODUCT(('乐容-S级品'!$A$4:$A$32=$B105)*('乐容-S级品'!$L$3:$CA$3=BP$1)*('乐容-S级品'!$L$4:$CA$32)),0)</f>
      </c>
      <c r="BQ105" s="280">
        <f>IFERROR(SUMPRODUCT(('控温被PRO-S级品'!$B$2:$B$10=$B105)*('控温被PRO-S级品'!$E$1:$BE$1=BQ$1)*('控温被PRO-S级品'!$E$2:$BE$10)),0)+IFERROR(SUMPRODUCT(('冬被-S级品'!$B$2:$B$10=$B105)*('冬被-S级品'!$E$1:$AW$1=BQ$1)*('冬被-S级品'!$E$2:$AW$10)),0)+IFERROR(SUMPRODUCT(('白止-S级品'!$A$2:$A$26=$B105)*('白止-S级品'!$D$1:$AV$1=BQ$1)*('白止-S级品'!$D$2:$AV$26)),0)+IFERROR(SUMPRODUCT(('乐容-S级品'!$A$4:$A$32=$B105)*('乐容-S级品'!$L$3:$CA$3=BQ$1)*('乐容-S级品'!$L$4:$CA$32)),0)</f>
      </c>
      <c r="BR105" s="280">
        <f>IFERROR(SUMPRODUCT(('控温被PRO-S级品'!$B$2:$B$10=$B105)*('控温被PRO-S级品'!$E$1:$BE$1=BR$1)*('控温被PRO-S级品'!$E$2:$BE$10)),0)+IFERROR(SUMPRODUCT(('冬被-S级品'!$B$2:$B$10=$B105)*('冬被-S级品'!$E$1:$AW$1=BR$1)*('冬被-S级品'!$E$2:$AW$10)),0)+IFERROR(SUMPRODUCT(('白止-S级品'!$A$2:$A$26=$B105)*('白止-S级品'!$D$1:$AV$1=BR$1)*('白止-S级品'!$D$2:$AV$26)),0)+IFERROR(SUMPRODUCT(('乐容-S级品'!$A$4:$A$32=$B105)*('乐容-S级品'!$L$3:$CA$3=BR$1)*('乐容-S级品'!$L$4:$CA$32)),0)</f>
      </c>
      <c r="BS105" s="280">
        <f>IFERROR(SUMPRODUCT(('控温被PRO-S级品'!$B$2:$B$10=$B105)*('控温被PRO-S级品'!$E$1:$BE$1=BS$1)*('控温被PRO-S级品'!$E$2:$BE$10)),0)+IFERROR(SUMPRODUCT(('冬被-S级品'!$B$2:$B$10=$B105)*('冬被-S级品'!$E$1:$AW$1=BS$1)*('冬被-S级品'!$E$2:$AW$10)),0)+IFERROR(SUMPRODUCT(('白止-S级品'!$A$2:$A$26=$B105)*('白止-S级品'!$D$1:$AV$1=BS$1)*('白止-S级品'!$D$2:$AV$26)),0)+IFERROR(SUMPRODUCT(('乐容-S级品'!$A$4:$A$32=$B105)*('乐容-S级品'!$L$3:$CA$3=BS$1)*('乐容-S级品'!$L$4:$CA$32)),0)</f>
      </c>
      <c r="BT105" s="280">
        <f>IFERROR(SUMPRODUCT(('控温被PRO-S级品'!$B$2:$B$10=$B105)*('控温被PRO-S级品'!$E$1:$BE$1=BT$1)*('控温被PRO-S级品'!$E$2:$BE$10)),0)+IFERROR(SUMPRODUCT(('冬被-S级品'!$B$2:$B$10=$B105)*('冬被-S级品'!$E$1:$AW$1=BT$1)*('冬被-S级品'!$E$2:$AW$10)),0)+IFERROR(SUMPRODUCT(('白止-S级品'!$A$2:$A$26=$B105)*('白止-S级品'!$D$1:$AV$1=BT$1)*('白止-S级品'!$D$2:$AV$26)),0)+IFERROR(SUMPRODUCT(('乐容-S级品'!$A$4:$A$32=$B105)*('乐容-S级品'!$L$3:$CA$3=BT$1)*('乐容-S级品'!$L$4:$CA$32)),0)</f>
      </c>
      <c r="BU105" s="280">
        <f>IFERROR(SUMPRODUCT(('控温被PRO-S级品'!$B$2:$B$10=$B105)*('控温被PRO-S级品'!$E$1:$BE$1=BU$1)*('控温被PRO-S级品'!$E$2:$BE$10)),0)+IFERROR(SUMPRODUCT(('冬被-S级品'!$B$2:$B$10=$B105)*('冬被-S级品'!$E$1:$AW$1=BU$1)*('冬被-S级品'!$E$2:$AW$10)),0)+IFERROR(SUMPRODUCT(('白止-S级品'!$A$2:$A$26=$B105)*('白止-S级品'!$D$1:$AV$1=BU$1)*('白止-S级品'!$D$2:$AV$26)),0)+IFERROR(SUMPRODUCT(('乐容-S级品'!$A$4:$A$32=$B105)*('乐容-S级品'!$L$3:$CA$3=BU$1)*('乐容-S级品'!$L$4:$CA$32)),0)</f>
      </c>
      <c r="BV105" s="280">
        <f>IFERROR(SUMPRODUCT(('控温被PRO-S级品'!$B$2:$B$10=$B105)*('控温被PRO-S级品'!$E$1:$BE$1=BV$1)*('控温被PRO-S级品'!$E$2:$BE$10)),0)+IFERROR(SUMPRODUCT(('冬被-S级品'!$B$2:$B$10=$B105)*('冬被-S级品'!$E$1:$AW$1=BV$1)*('冬被-S级品'!$E$2:$AW$10)),0)+IFERROR(SUMPRODUCT(('白止-S级品'!$A$2:$A$26=$B105)*('白止-S级品'!$D$1:$AV$1=BV$1)*('白止-S级品'!$D$2:$AV$26)),0)+IFERROR(SUMPRODUCT(('乐容-S级品'!$A$4:$A$32=$B105)*('乐容-S级品'!$L$3:$CA$3=BV$1)*('乐容-S级品'!$L$4:$CA$32)),0)</f>
      </c>
      <c r="BW105" s="280">
        <f>IFERROR(SUMPRODUCT(('控温被PRO-S级品'!$B$2:$B$10=$B105)*('控温被PRO-S级品'!$E$1:$BE$1=BW$1)*('控温被PRO-S级品'!$E$2:$BE$10)),0)+IFERROR(SUMPRODUCT(('冬被-S级品'!$B$2:$B$10=$B105)*('冬被-S级品'!$E$1:$AW$1=BW$1)*('冬被-S级品'!$E$2:$AW$10)),0)+IFERROR(SUMPRODUCT(('白止-S级品'!$A$2:$A$26=$B105)*('白止-S级品'!$D$1:$AV$1=BW$1)*('白止-S级品'!$D$2:$AV$26)),0)+IFERROR(SUMPRODUCT(('乐容-S级品'!$A$4:$A$32=$B105)*('乐容-S级品'!$L$3:$CA$3=BW$1)*('乐容-S级品'!$L$4:$CA$32)),0)</f>
      </c>
      <c r="BX105" s="280">
        <f>IFERROR(SUMPRODUCT(('控温被PRO-S级品'!$B$2:$B$10=$B105)*('控温被PRO-S级品'!$E$1:$BE$1=BX$1)*('控温被PRO-S级品'!$E$2:$BE$10)),0)+IFERROR(SUMPRODUCT(('冬被-S级品'!$B$2:$B$10=$B105)*('冬被-S级品'!$E$1:$AW$1=BX$1)*('冬被-S级品'!$E$2:$AW$10)),0)+IFERROR(SUMPRODUCT(('白止-S级品'!$A$2:$A$26=$B105)*('白止-S级品'!$D$1:$AV$1=BX$1)*('白止-S级品'!$D$2:$AV$26)),0)+IFERROR(SUMPRODUCT(('乐容-S级品'!$A$4:$A$32=$B105)*('乐容-S级品'!$L$3:$CA$3=BX$1)*('乐容-S级品'!$L$4:$CA$32)),0)</f>
      </c>
      <c r="BY105" s="280">
        <f>IFERROR(SUMPRODUCT(('控温被PRO-S级品'!$B$2:$B$10=$B105)*('控温被PRO-S级品'!$E$1:$BE$1=BY$1)*('控温被PRO-S级品'!$E$2:$BE$10)),0)+IFERROR(SUMPRODUCT(('冬被-S级品'!$B$2:$B$10=$B105)*('冬被-S级品'!$E$1:$AW$1=BY$1)*('冬被-S级品'!$E$2:$AW$10)),0)+IFERROR(SUMPRODUCT(('白止-S级品'!$A$2:$A$26=$B105)*('白止-S级品'!$D$1:$AV$1=BY$1)*('白止-S级品'!$D$2:$AV$26)),0)+IFERROR(SUMPRODUCT(('乐容-S级品'!$A$4:$A$32=$B105)*('乐容-S级品'!$L$3:$CA$3=BY$1)*('乐容-S级品'!$L$4:$CA$32)),0)</f>
      </c>
      <c r="BZ105" s="280">
        <f>IFERROR(SUMPRODUCT(('控温被PRO-S级品'!$B$2:$B$10=$B105)*('控温被PRO-S级品'!$E$1:$BE$1=BZ$1)*('控温被PRO-S级品'!$E$2:$BE$10)),0)+IFERROR(SUMPRODUCT(('冬被-S级品'!$B$2:$B$10=$B105)*('冬被-S级品'!$E$1:$AW$1=BZ$1)*('冬被-S级品'!$E$2:$AW$10)),0)+IFERROR(SUMPRODUCT(('白止-S级品'!$A$2:$A$26=$B105)*('白止-S级品'!$D$1:$AV$1=BZ$1)*('白止-S级品'!$D$2:$AV$26)),0)+IFERROR(SUMPRODUCT(('乐容-S级品'!$A$4:$A$32=$B105)*('乐容-S级品'!$L$3:$CA$3=BZ$1)*('乐容-S级品'!$L$4:$CA$32)),0)</f>
      </c>
      <c r="CA105" s="280">
        <f>IFERROR(SUMPRODUCT(('控温被PRO-S级品'!$B$2:$B$10=$B105)*('控温被PRO-S级品'!$E$1:$BE$1=CA$1)*('控温被PRO-S级品'!$E$2:$BE$10)),0)+IFERROR(SUMPRODUCT(('冬被-S级品'!$B$2:$B$10=$B105)*('冬被-S级品'!$E$1:$AW$1=CA$1)*('冬被-S级品'!$E$2:$AW$10)),0)+IFERROR(SUMPRODUCT(('白止-S级品'!$A$2:$A$26=$B105)*('白止-S级品'!$D$1:$AV$1=CA$1)*('白止-S级品'!$D$2:$AV$26)),0)+IFERROR(SUMPRODUCT(('乐容-S级品'!$A$4:$A$32=$B105)*('乐容-S级品'!$L$3:$CA$3=CA$1)*('乐容-S级品'!$L$4:$CA$32)),0)</f>
      </c>
      <c r="CB105" s="280">
        <f>IFERROR(SUMPRODUCT(('控温被PRO-S级品'!$B$2:$B$10=$B105)*('控温被PRO-S级品'!$E$1:$BE$1=CB$1)*('控温被PRO-S级品'!$E$2:$BE$10)),0)+IFERROR(SUMPRODUCT(('冬被-S级品'!$B$2:$B$10=$B105)*('冬被-S级品'!$E$1:$AW$1=CB$1)*('冬被-S级品'!$E$2:$AW$10)),0)+IFERROR(SUMPRODUCT(('白止-S级品'!$A$2:$A$26=$B105)*('白止-S级品'!$D$1:$AV$1=CB$1)*('白止-S级品'!$D$2:$AV$26)),0)+IFERROR(SUMPRODUCT(('乐容-S级品'!$A$4:$A$32=$B105)*('乐容-S级品'!$L$3:$CA$3=CB$1)*('乐容-S级品'!$L$4:$CA$32)),0)</f>
      </c>
      <c r="CC105" s="280">
        <f>IFERROR(SUMPRODUCT(('控温被PRO-S级品'!$B$2:$B$10=$B105)*('控温被PRO-S级品'!$E$1:$BE$1=CC$1)*('控温被PRO-S级品'!$E$2:$BE$10)),0)+IFERROR(SUMPRODUCT(('冬被-S级品'!$B$2:$B$10=$B105)*('冬被-S级品'!$E$1:$AW$1=CC$1)*('冬被-S级品'!$E$2:$AW$10)),0)+IFERROR(SUMPRODUCT(('白止-S级品'!$A$2:$A$26=$B105)*('白止-S级品'!$D$1:$AV$1=CC$1)*('白止-S级品'!$D$2:$AV$26)),0)+IFERROR(SUMPRODUCT(('乐容-S级品'!$A$4:$A$32=$B105)*('乐容-S级品'!$L$3:$CA$3=CC$1)*('乐容-S级品'!$L$4:$CA$32)),0)</f>
      </c>
      <c r="CD105" s="280">
        <f>IFERROR(SUMPRODUCT(('控温被PRO-S级品'!$B$2:$B$10=$B105)*('控温被PRO-S级品'!$E$1:$BE$1=CD$1)*('控温被PRO-S级品'!$E$2:$BE$10)),0)+IFERROR(SUMPRODUCT(('冬被-S级品'!$B$2:$B$10=$B105)*('冬被-S级品'!$E$1:$AW$1=CD$1)*('冬被-S级品'!$E$2:$AW$10)),0)+IFERROR(SUMPRODUCT(('白止-S级品'!$A$2:$A$26=$B105)*('白止-S级品'!$D$1:$AV$1=CD$1)*('白止-S级品'!$D$2:$AV$26)),0)+IFERROR(SUMPRODUCT(('乐容-S级品'!$A$4:$A$32=$B105)*('乐容-S级品'!$L$3:$CA$3=CD$1)*('乐容-S级品'!$L$4:$CA$32)),0)</f>
      </c>
      <c r="CE105" s="280">
        <f>IFERROR(SUMPRODUCT(('控温被PRO-S级品'!$B$2:$B$10=$B105)*('控温被PRO-S级品'!$E$1:$BE$1=CE$1)*('控温被PRO-S级品'!$E$2:$BE$10)),0)+IFERROR(SUMPRODUCT(('冬被-S级品'!$B$2:$B$10=$B105)*('冬被-S级品'!$E$1:$AW$1=CE$1)*('冬被-S级品'!$E$2:$AW$10)),0)+IFERROR(SUMPRODUCT(('白止-S级品'!$A$2:$A$26=$B105)*('白止-S级品'!$D$1:$AV$1=CE$1)*('白止-S级品'!$D$2:$AV$26)),0)+IFERROR(SUMPRODUCT(('乐容-S级品'!$A$4:$A$32=$B105)*('乐容-S级品'!$L$3:$CA$3=CE$1)*('乐容-S级品'!$L$4:$CA$32)),0)</f>
      </c>
      <c r="CF105" s="280">
        <f>IFERROR(SUMPRODUCT(('控温被PRO-S级品'!$B$2:$B$10=$B105)*('控温被PRO-S级品'!$E$1:$BE$1=CF$1)*('控温被PRO-S级品'!$E$2:$BE$10)),0)+IFERROR(SUMPRODUCT(('冬被-S级品'!$B$2:$B$10=$B105)*('冬被-S级品'!$E$1:$AW$1=CF$1)*('冬被-S级品'!$E$2:$AW$10)),0)+IFERROR(SUMPRODUCT(('白止-S级品'!$A$2:$A$26=$B105)*('白止-S级品'!$D$1:$AV$1=CF$1)*('白止-S级品'!$D$2:$AV$26)),0)+IFERROR(SUMPRODUCT(('乐容-S级品'!$A$4:$A$32=$B105)*('乐容-S级品'!$L$3:$CA$3=CF$1)*('乐容-S级品'!$L$4:$CA$32)),0)</f>
      </c>
      <c r="CG105" s="280">
        <f>IFERROR(SUMPRODUCT(('控温被PRO-S级品'!$B$2:$B$10=$B105)*('控温被PRO-S级品'!$E$1:$BE$1=CG$1)*('控温被PRO-S级品'!$E$2:$BE$10)),0)+IFERROR(SUMPRODUCT(('冬被-S级品'!$B$2:$B$10=$B105)*('冬被-S级品'!$E$1:$AW$1=CG$1)*('冬被-S级品'!$E$2:$AW$10)),0)+IFERROR(SUMPRODUCT(('白止-S级品'!$A$2:$A$26=$B105)*('白止-S级品'!$D$1:$AV$1=CG$1)*('白止-S级品'!$D$2:$AV$26)),0)+IFERROR(SUMPRODUCT(('乐容-S级品'!$A$4:$A$32=$B105)*('乐容-S级品'!$L$3:$CA$3=CG$1)*('乐容-S级品'!$L$4:$CA$32)),0)</f>
      </c>
      <c r="CH105" s="280">
        <f>IFERROR(SUMPRODUCT(('控温被PRO-S级品'!$B$2:$B$10=$B105)*('控温被PRO-S级品'!$E$1:$BE$1=CH$1)*('控温被PRO-S级品'!$E$2:$BE$10)),0)+IFERROR(SUMPRODUCT(('冬被-S级品'!$B$2:$B$10=$B105)*('冬被-S级品'!$E$1:$AW$1=CH$1)*('冬被-S级品'!$E$2:$AW$10)),0)+IFERROR(SUMPRODUCT(('白止-S级品'!$A$2:$A$26=$B105)*('白止-S级品'!$D$1:$AV$1=CH$1)*('白止-S级品'!$D$2:$AV$26)),0)+IFERROR(SUMPRODUCT(('乐容-S级品'!$A$4:$A$32=$B105)*('乐容-S级品'!$L$3:$CA$3=CH$1)*('乐容-S级品'!$L$4:$CA$32)),0)</f>
      </c>
      <c r="CI105" s="280">
        <f>IFERROR(SUMPRODUCT(('控温被PRO-S级品'!$B$2:$B$10=$B105)*('控温被PRO-S级品'!$E$1:$BE$1=CI$1)*('控温被PRO-S级品'!$E$2:$BE$10)),0)+IFERROR(SUMPRODUCT(('冬被-S级品'!$B$2:$B$10=$B105)*('冬被-S级品'!$E$1:$AW$1=CI$1)*('冬被-S级品'!$E$2:$AW$10)),0)+IFERROR(SUMPRODUCT(('白止-S级品'!$A$2:$A$26=$B105)*('白止-S级品'!$D$1:$AV$1=CI$1)*('白止-S级品'!$D$2:$AV$26)),0)+IFERROR(SUMPRODUCT(('乐容-S级品'!$A$4:$A$32=$B105)*('乐容-S级品'!$L$3:$CA$3=CI$1)*('乐容-S级品'!$L$4:$CA$32)),0)</f>
      </c>
      <c r="CJ105" s="280">
        <f>IFERROR(SUMPRODUCT(('控温被PRO-S级品'!$B$2:$B$10=$B105)*('控温被PRO-S级品'!$E$1:$BE$1=CJ$1)*('控温被PRO-S级品'!$E$2:$BE$10)),0)+IFERROR(SUMPRODUCT(('冬被-S级品'!$B$2:$B$10=$B105)*('冬被-S级品'!$E$1:$AW$1=CJ$1)*('冬被-S级品'!$E$2:$AW$10)),0)+IFERROR(SUMPRODUCT(('白止-S级品'!$A$2:$A$26=$B105)*('白止-S级品'!$D$1:$AV$1=CJ$1)*('白止-S级品'!$D$2:$AV$26)),0)+IFERROR(SUMPRODUCT(('乐容-S级品'!$A$4:$A$32=$B105)*('乐容-S级品'!$L$3:$CA$3=CJ$1)*('乐容-S级品'!$L$4:$CA$32)),0)</f>
      </c>
      <c r="CK105" s="280">
        <f>IFERROR(SUMPRODUCT(('控温被PRO-S级品'!$B$2:$B$10=$B105)*('控温被PRO-S级品'!$E$1:$BE$1=CK$1)*('控温被PRO-S级品'!$E$2:$BE$10)),0)+IFERROR(SUMPRODUCT(('冬被-S级品'!$B$2:$B$10=$B105)*('冬被-S级品'!$E$1:$AW$1=CK$1)*('冬被-S级品'!$E$2:$AW$10)),0)+IFERROR(SUMPRODUCT(('白止-S级品'!$A$2:$A$26=$B105)*('白止-S级品'!$D$1:$AV$1=CK$1)*('白止-S级品'!$D$2:$AV$26)),0)+IFERROR(SUMPRODUCT(('乐容-S级品'!$A$4:$A$32=$B105)*('乐容-S级品'!$L$3:$CA$3=CK$1)*('乐容-S级品'!$L$4:$CA$32)),0)</f>
      </c>
      <c r="CL105" s="280">
        <f>IFERROR(SUMPRODUCT(('控温被PRO-S级品'!$B$2:$B$10=$B105)*('控温被PRO-S级品'!$E$1:$BE$1=CL$1)*('控温被PRO-S级品'!$E$2:$BE$10)),0)+IFERROR(SUMPRODUCT(('冬被-S级品'!$B$2:$B$10=$B105)*('冬被-S级品'!$E$1:$AW$1=CL$1)*('冬被-S级品'!$E$2:$AW$10)),0)+IFERROR(SUMPRODUCT(('白止-S级品'!$A$2:$A$26=$B105)*('白止-S级品'!$D$1:$AV$1=CL$1)*('白止-S级品'!$D$2:$AV$26)),0)+IFERROR(SUMPRODUCT(('乐容-S级品'!$A$4:$A$32=$B105)*('乐容-S级品'!$L$3:$CA$3=CL$1)*('乐容-S级品'!$L$4:$CA$32)),0)</f>
      </c>
      <c r="CM105" s="280">
        <f>IFERROR(SUMPRODUCT(('控温被PRO-S级品'!$B$2:$B$10=$B105)*('控温被PRO-S级品'!$E$1:$BE$1=CM$1)*('控温被PRO-S级品'!$E$2:$BE$10)),0)+IFERROR(SUMPRODUCT(('冬被-S级品'!$B$2:$B$10=$B105)*('冬被-S级品'!$E$1:$AW$1=CM$1)*('冬被-S级品'!$E$2:$AW$10)),0)+IFERROR(SUMPRODUCT(('白止-S级品'!$A$2:$A$26=$B105)*('白止-S级品'!$D$1:$AV$1=CM$1)*('白止-S级品'!$D$2:$AV$26)),0)+IFERROR(SUMPRODUCT(('乐容-S级品'!$A$4:$A$32=$B105)*('乐容-S级品'!$L$3:$CA$3=CM$1)*('乐容-S级品'!$L$4:$CA$32)),0)</f>
      </c>
      <c r="CN105" s="280">
        <f>IFERROR(SUMPRODUCT(('控温被PRO-S级品'!$B$2:$B$10=$B105)*('控温被PRO-S级品'!$E$1:$BE$1=CN$1)*('控温被PRO-S级品'!$E$2:$BE$10)),0)+IFERROR(SUMPRODUCT(('冬被-S级品'!$B$2:$B$10=$B105)*('冬被-S级品'!$E$1:$AW$1=CN$1)*('冬被-S级品'!$E$2:$AW$10)),0)+IFERROR(SUMPRODUCT(('白止-S级品'!$A$2:$A$26=$B105)*('白止-S级品'!$D$1:$AV$1=CN$1)*('白止-S级品'!$D$2:$AV$26)),0)+IFERROR(SUMPRODUCT(('乐容-S级品'!$A$4:$A$32=$B105)*('乐容-S级品'!$L$3:$CA$3=CN$1)*('乐容-S级品'!$L$4:$CA$32)),0)</f>
      </c>
      <c r="CO105" s="280">
        <f>IFERROR(SUMPRODUCT(('控温被PRO-S级品'!$B$2:$B$10=$B105)*('控温被PRO-S级品'!$E$1:$BE$1=CO$1)*('控温被PRO-S级品'!$E$2:$BE$10)),0)+IFERROR(SUMPRODUCT(('冬被-S级品'!$B$2:$B$10=$B105)*('冬被-S级品'!$E$1:$AW$1=CO$1)*('冬被-S级品'!$E$2:$AW$10)),0)+IFERROR(SUMPRODUCT(('白止-S级品'!$A$2:$A$26=$B105)*('白止-S级品'!$D$1:$AV$1=CO$1)*('白止-S级品'!$D$2:$AV$26)),0)+IFERROR(SUMPRODUCT(('乐容-S级品'!$A$4:$A$32=$B105)*('乐容-S级品'!$L$3:$CA$3=CO$1)*('乐容-S级品'!$L$4:$CA$32)),0)</f>
      </c>
      <c r="CP105" s="280">
        <f>IFERROR(SUMPRODUCT(('控温被PRO-S级品'!$B$2:$B$10=$B105)*('控温被PRO-S级品'!$E$1:$BE$1=CP$1)*('控温被PRO-S级品'!$E$2:$BE$10)),0)+IFERROR(SUMPRODUCT(('冬被-S级品'!$B$2:$B$10=$B105)*('冬被-S级品'!$E$1:$AW$1=CP$1)*('冬被-S级品'!$E$2:$AW$10)),0)+IFERROR(SUMPRODUCT(('白止-S级品'!$A$2:$A$26=$B105)*('白止-S级品'!$D$1:$AV$1=CP$1)*('白止-S级品'!$D$2:$AV$26)),0)+IFERROR(SUMPRODUCT(('乐容-S级品'!$A$4:$A$32=$B105)*('乐容-S级品'!$L$3:$CA$3=CP$1)*('乐容-S级品'!$L$4:$CA$32)),0)</f>
      </c>
      <c r="CQ105" s="280">
        <f>IFERROR(SUMPRODUCT(('控温被PRO-S级品'!$B$2:$B$10=$B105)*('控温被PRO-S级品'!$E$1:$BE$1=CQ$1)*('控温被PRO-S级品'!$E$2:$BE$10)),0)+IFERROR(SUMPRODUCT(('冬被-S级品'!$B$2:$B$10=$B105)*('冬被-S级品'!$E$1:$AW$1=CQ$1)*('冬被-S级品'!$E$2:$AW$10)),0)+IFERROR(SUMPRODUCT(('白止-S级品'!$A$2:$A$26=$B105)*('白止-S级品'!$D$1:$AV$1=CQ$1)*('白止-S级品'!$D$2:$AV$26)),0)+IFERROR(SUMPRODUCT(('乐容-S级品'!$A$4:$A$32=$B105)*('乐容-S级品'!$L$3:$CA$3=CQ$1)*('乐容-S级品'!$L$4:$CA$32)),0)</f>
      </c>
      <c r="CR105" s="280">
        <f>IFERROR(SUMPRODUCT(('控温被PRO-S级品'!$B$2:$B$10=$B105)*('控温被PRO-S级品'!$E$1:$BE$1=CR$1)*('控温被PRO-S级品'!$E$2:$BE$10)),0)+IFERROR(SUMPRODUCT(('冬被-S级品'!$B$2:$B$10=$B105)*('冬被-S级品'!$E$1:$AW$1=CR$1)*('冬被-S级品'!$E$2:$AW$10)),0)+IFERROR(SUMPRODUCT(('白止-S级品'!$A$2:$A$26=$B105)*('白止-S级品'!$D$1:$AV$1=CR$1)*('白止-S级品'!$D$2:$AV$26)),0)+IFERROR(SUMPRODUCT(('乐容-S级品'!$A$4:$A$32=$B105)*('乐容-S级品'!$L$3:$CA$3=CR$1)*('乐容-S级品'!$L$4:$CA$32)),0)</f>
      </c>
      <c r="CS105" s="280">
        <f>IFERROR(SUMPRODUCT(('控温被PRO-S级品'!$B$2:$B$10=$B105)*('控温被PRO-S级品'!$E$1:$BE$1=CS$1)*('控温被PRO-S级品'!$E$2:$BE$10)),0)+IFERROR(SUMPRODUCT(('冬被-S级品'!$B$2:$B$10=$B105)*('冬被-S级品'!$E$1:$AW$1=CS$1)*('冬被-S级品'!$E$2:$AW$10)),0)+IFERROR(SUMPRODUCT(('白止-S级品'!$A$2:$A$26=$B105)*('白止-S级品'!$D$1:$AV$1=CS$1)*('白止-S级品'!$D$2:$AV$26)),0)+IFERROR(SUMPRODUCT(('乐容-S级品'!$A$4:$A$32=$B105)*('乐容-S级品'!$L$3:$CA$3=CS$1)*('乐容-S级品'!$L$4:$CA$32)),0)</f>
      </c>
      <c r="CT105" s="280">
        <f>IFERROR(SUMPRODUCT(('控温被PRO-S级品'!$B$2:$B$10=$B105)*('控温被PRO-S级品'!$E$1:$BE$1=CT$1)*('控温被PRO-S级品'!$E$2:$BE$10)),0)+IFERROR(SUMPRODUCT(('冬被-S级品'!$B$2:$B$10=$B105)*('冬被-S级品'!$E$1:$AW$1=CT$1)*('冬被-S级品'!$E$2:$AW$10)),0)+IFERROR(SUMPRODUCT(('白止-S级品'!$A$2:$A$26=$B105)*('白止-S级品'!$D$1:$AV$1=CT$1)*('白止-S级品'!$D$2:$AV$26)),0)+IFERROR(SUMPRODUCT(('乐容-S级品'!$A$4:$A$32=$B105)*('乐容-S级品'!$L$3:$CA$3=CT$1)*('乐容-S级品'!$L$4:$CA$32)),0)</f>
      </c>
      <c r="CU105" s="280">
        <f>IFERROR(SUMPRODUCT(('控温被PRO-S级品'!$B$2:$B$10=$B105)*('控温被PRO-S级品'!$E$1:$BE$1=CU$1)*('控温被PRO-S级品'!$E$2:$BE$10)),0)+IFERROR(SUMPRODUCT(('冬被-S级品'!$B$2:$B$10=$B105)*('冬被-S级品'!$E$1:$AW$1=CU$1)*('冬被-S级品'!$E$2:$AW$10)),0)+IFERROR(SUMPRODUCT(('白止-S级品'!$A$2:$A$26=$B105)*('白止-S级品'!$D$1:$AV$1=CU$1)*('白止-S级品'!$D$2:$AV$26)),0)+IFERROR(SUMPRODUCT(('乐容-S级品'!$A$4:$A$32=$B105)*('乐容-S级品'!$L$3:$CA$3=CU$1)*('乐容-S级品'!$L$4:$CA$32)),0)</f>
      </c>
      <c r="CV105" s="280">
        <f>IFERROR(SUMPRODUCT(('控温被PRO-S级品'!$B$2:$B$10=$B105)*('控温被PRO-S级品'!$E$1:$BE$1=CV$1)*('控温被PRO-S级品'!$E$2:$BE$10)),0)+IFERROR(SUMPRODUCT(('冬被-S级品'!$B$2:$B$10=$B105)*('冬被-S级品'!$E$1:$AW$1=CV$1)*('冬被-S级品'!$E$2:$AW$10)),0)+IFERROR(SUMPRODUCT(('白止-S级品'!$A$2:$A$26=$B105)*('白止-S级品'!$D$1:$AV$1=CV$1)*('白止-S级品'!$D$2:$AV$26)),0)+IFERROR(SUMPRODUCT(('乐容-S级品'!$A$4:$A$32=$B105)*('乐容-S级品'!$L$3:$CA$3=CV$1)*('乐容-S级品'!$L$4:$CA$32)),0)</f>
      </c>
      <c r="CW105" s="280">
        <f>IFERROR(SUMPRODUCT(('控温被PRO-S级品'!$B$2:$B$10=$B105)*('控温被PRO-S级品'!$E$1:$BE$1=CW$1)*('控温被PRO-S级品'!$E$2:$BE$10)),0)+IFERROR(SUMPRODUCT(('冬被-S级品'!$B$2:$B$10=$B105)*('冬被-S级品'!$E$1:$AW$1=CW$1)*('冬被-S级品'!$E$2:$AW$10)),0)+IFERROR(SUMPRODUCT(('白止-S级品'!$A$2:$A$26=$B105)*('白止-S级品'!$D$1:$AV$1=CW$1)*('白止-S级品'!$D$2:$AV$26)),0)+IFERROR(SUMPRODUCT(('乐容-S级品'!$A$4:$A$32=$B105)*('乐容-S级品'!$L$3:$CA$3=CW$1)*('乐容-S级品'!$L$4:$CA$32)),0)</f>
      </c>
      <c r="CX105" s="280">
        <f>IFERROR(SUMPRODUCT(('控温被PRO-S级品'!$B$2:$B$10=$B105)*('控温被PRO-S级品'!$E$1:$BE$1=CX$1)*('控温被PRO-S级品'!$E$2:$BE$10)),0)+IFERROR(SUMPRODUCT(('冬被-S级品'!$B$2:$B$10=$B105)*('冬被-S级品'!$E$1:$AW$1=CX$1)*('冬被-S级品'!$E$2:$AW$10)),0)+IFERROR(SUMPRODUCT(('白止-S级品'!$A$2:$A$26=$B105)*('白止-S级品'!$D$1:$AV$1=CX$1)*('白止-S级品'!$D$2:$AV$26)),0)+IFERROR(SUMPRODUCT(('乐容-S级品'!$A$4:$A$32=$B105)*('乐容-S级品'!$L$3:$CA$3=CX$1)*('乐容-S级品'!$L$4:$CA$32)),0)</f>
      </c>
      <c r="CY105" s="280">
        <f>IFERROR(SUMPRODUCT(('控温被PRO-S级品'!$B$2:$B$10=$B105)*('控温被PRO-S级品'!$E$1:$BE$1=CY$1)*('控温被PRO-S级品'!$E$2:$BE$10)),0)+IFERROR(SUMPRODUCT(('冬被-S级品'!$B$2:$B$10=$B105)*('冬被-S级品'!$E$1:$AW$1=CY$1)*('冬被-S级品'!$E$2:$AW$10)),0)+IFERROR(SUMPRODUCT(('白止-S级品'!$A$2:$A$26=$B105)*('白止-S级品'!$D$1:$AV$1=CY$1)*('白止-S级品'!$D$2:$AV$26)),0)+IFERROR(SUMPRODUCT(('乐容-S级品'!$A$4:$A$32=$B105)*('乐容-S级品'!$L$3:$CA$3=CY$1)*('乐容-S级品'!$L$4:$CA$32)),0)</f>
      </c>
      <c r="CZ105" s="280">
        <f>IFERROR(SUMPRODUCT(('控温被PRO-S级品'!$B$2:$B$10=$B105)*('控温被PRO-S级品'!$E$1:$BE$1=CZ$1)*('控温被PRO-S级品'!$E$2:$BE$10)),0)+IFERROR(SUMPRODUCT(('冬被-S级品'!$B$2:$B$10=$B105)*('冬被-S级品'!$E$1:$AW$1=CZ$1)*('冬被-S级品'!$E$2:$AW$10)),0)+IFERROR(SUMPRODUCT(('白止-S级品'!$A$2:$A$26=$B105)*('白止-S级品'!$D$1:$AV$1=CZ$1)*('白止-S级品'!$D$2:$AV$26)),0)+IFERROR(SUMPRODUCT(('乐容-S级品'!$A$4:$A$32=$B105)*('乐容-S级品'!$L$3:$CA$3=CZ$1)*('乐容-S级品'!$L$4:$CA$32)),0)</f>
      </c>
      <c r="DA105" s="280">
        <f>IFERROR(SUMPRODUCT(('控温被PRO-S级品'!$B$2:$B$10=$B105)*('控温被PRO-S级品'!$E$1:$BE$1=DA$1)*('控温被PRO-S级品'!$E$2:$BE$10)),0)+IFERROR(SUMPRODUCT(('冬被-S级品'!$B$2:$B$10=$B105)*('冬被-S级品'!$E$1:$AW$1=DA$1)*('冬被-S级品'!$E$2:$AW$10)),0)+IFERROR(SUMPRODUCT(('白止-S级品'!$A$2:$A$26=$B105)*('白止-S级品'!$D$1:$AV$1=DA$1)*('白止-S级品'!$D$2:$AV$26)),0)+IFERROR(SUMPRODUCT(('乐容-S级品'!$A$4:$A$32=$B105)*('乐容-S级品'!$L$3:$CA$3=DA$1)*('乐容-S级品'!$L$4:$CA$32)),0)</f>
      </c>
      <c r="DB105" s="280">
        <f>IFERROR(SUMPRODUCT(('控温被PRO-S级品'!$B$2:$B$10=$B105)*('控温被PRO-S级品'!$E$1:$BE$1=DB$1)*('控温被PRO-S级品'!$E$2:$BE$10)),0)+IFERROR(SUMPRODUCT(('冬被-S级品'!$B$2:$B$10=$B105)*('冬被-S级品'!$E$1:$AW$1=DB$1)*('冬被-S级品'!$E$2:$AW$10)),0)+IFERROR(SUMPRODUCT(('白止-S级品'!$A$2:$A$26=$B105)*('白止-S级品'!$D$1:$AV$1=DB$1)*('白止-S级品'!$D$2:$AV$26)),0)+IFERROR(SUMPRODUCT(('乐容-S级品'!$A$4:$A$32=$B105)*('乐容-S级品'!$L$3:$CA$3=DB$1)*('乐容-S级品'!$L$4:$CA$32)),0)</f>
      </c>
      <c r="DC105" s="280">
        <f>IFERROR(SUMPRODUCT(('控温被PRO-S级品'!$B$2:$B$10=$B105)*('控温被PRO-S级品'!$E$1:$BE$1=DC$1)*('控温被PRO-S级品'!$E$2:$BE$10)),0)+IFERROR(SUMPRODUCT(('冬被-S级品'!$B$2:$B$10=$B105)*('冬被-S级品'!$E$1:$AW$1=DC$1)*('冬被-S级品'!$E$2:$AW$10)),0)+IFERROR(SUMPRODUCT(('白止-S级品'!$A$2:$A$26=$B105)*('白止-S级品'!$D$1:$AV$1=DC$1)*('白止-S级品'!$D$2:$AV$26)),0)+IFERROR(SUMPRODUCT(('乐容-S级品'!$A$4:$A$32=$B105)*('乐容-S级品'!$L$3:$CA$3=DC$1)*('乐容-S级品'!$L$4:$CA$32)),0)</f>
      </c>
      <c r="DD105" s="280">
        <f>IFERROR(SUMPRODUCT(('控温被PRO-S级品'!$B$2:$B$10=$B105)*('控温被PRO-S级品'!$E$1:$BE$1=DD$1)*('控温被PRO-S级品'!$E$2:$BE$10)),0)+IFERROR(SUMPRODUCT(('冬被-S级品'!$B$2:$B$10=$B105)*('冬被-S级品'!$E$1:$AW$1=DD$1)*('冬被-S级品'!$E$2:$AW$10)),0)+IFERROR(SUMPRODUCT(('白止-S级品'!$A$2:$A$26=$B105)*('白止-S级品'!$D$1:$AV$1=DD$1)*('白止-S级品'!$D$2:$AV$26)),0)+IFERROR(SUMPRODUCT(('乐容-S级品'!$A$4:$A$32=$B105)*('乐容-S级品'!$L$3:$CA$3=DD$1)*('乐容-S级品'!$L$4:$CA$32)),0)</f>
      </c>
      <c r="DE105" s="280">
        <f>IFERROR(SUMPRODUCT(('控温被PRO-S级品'!$B$2:$B$10=$B105)*('控温被PRO-S级品'!$E$1:$BE$1=DE$1)*('控温被PRO-S级品'!$E$2:$BE$10)),0)+IFERROR(SUMPRODUCT(('冬被-S级品'!$B$2:$B$10=$B105)*('冬被-S级品'!$E$1:$AW$1=DE$1)*('冬被-S级品'!$E$2:$AW$10)),0)+IFERROR(SUMPRODUCT(('白止-S级品'!$A$2:$A$26=$B105)*('白止-S级品'!$D$1:$AV$1=DE$1)*('白止-S级品'!$D$2:$AV$26)),0)+IFERROR(SUMPRODUCT(('乐容-S级品'!$A$4:$A$32=$B105)*('乐容-S级品'!$L$3:$CA$3=DE$1)*('乐容-S级品'!$L$4:$CA$32)),0)</f>
      </c>
      <c r="DF105" s="280">
        <f>IFERROR(SUMPRODUCT(('控温被PRO-S级品'!$B$2:$B$10=$B105)*('控温被PRO-S级品'!$E$1:$BE$1=DF$1)*('控温被PRO-S级品'!$E$2:$BE$10)),0)+IFERROR(SUMPRODUCT(('冬被-S级品'!$B$2:$B$10=$B105)*('冬被-S级品'!$E$1:$AW$1=DF$1)*('冬被-S级品'!$E$2:$AW$10)),0)+IFERROR(SUMPRODUCT(('白止-S级品'!$A$2:$A$26=$B105)*('白止-S级品'!$D$1:$AV$1=DF$1)*('白止-S级品'!$D$2:$AV$26)),0)+IFERROR(SUMPRODUCT(('乐容-S级品'!$A$4:$A$32=$B105)*('乐容-S级品'!$L$3:$CA$3=DF$1)*('乐容-S级品'!$L$4:$CA$32)),0)</f>
      </c>
      <c r="DG105" s="280">
        <f>IFERROR(SUMPRODUCT(('控温被PRO-S级品'!$B$2:$B$10=$B105)*('控温被PRO-S级品'!$E$1:$BE$1=DG$1)*('控温被PRO-S级品'!$E$2:$BE$10)),0)+IFERROR(SUMPRODUCT(('冬被-S级品'!$B$2:$B$10=$B105)*('冬被-S级品'!$E$1:$AW$1=DG$1)*('冬被-S级品'!$E$2:$AW$10)),0)+IFERROR(SUMPRODUCT(('白止-S级品'!$A$2:$A$26=$B105)*('白止-S级品'!$D$1:$AV$1=DG$1)*('白止-S级品'!$D$2:$AV$26)),0)+IFERROR(SUMPRODUCT(('乐容-S级品'!$A$4:$A$32=$B105)*('乐容-S级品'!$L$3:$CA$3=DG$1)*('乐容-S级品'!$L$4:$CA$32)),0)</f>
      </c>
      <c r="DH105" s="280">
        <f>IFERROR(SUMPRODUCT(('控温被PRO-S级品'!$B$2:$B$10=$B105)*('控温被PRO-S级品'!$E$1:$BE$1=DH$1)*('控温被PRO-S级品'!$E$2:$BE$10)),0)+IFERROR(SUMPRODUCT(('冬被-S级品'!$B$2:$B$10=$B105)*('冬被-S级品'!$E$1:$AW$1=DH$1)*('冬被-S级品'!$E$2:$AW$10)),0)+IFERROR(SUMPRODUCT(('白止-S级品'!$A$2:$A$26=$B105)*('白止-S级品'!$D$1:$AV$1=DH$1)*('白止-S级品'!$D$2:$AV$26)),0)+IFERROR(SUMPRODUCT(('乐容-S级品'!$A$4:$A$32=$B105)*('乐容-S级品'!$L$3:$CA$3=DH$1)*('乐容-S级品'!$L$4:$CA$32)),0)</f>
      </c>
      <c r="DI105" s="280">
        <f>IFERROR(SUMPRODUCT(('控温被PRO-S级品'!$B$2:$B$10=$B105)*('控温被PRO-S级品'!$E$1:$BE$1=DI$1)*('控温被PRO-S级品'!$E$2:$BE$10)),0)+IFERROR(SUMPRODUCT(('冬被-S级品'!$B$2:$B$10=$B105)*('冬被-S级品'!$E$1:$AW$1=DI$1)*('冬被-S级品'!$E$2:$AW$10)),0)+IFERROR(SUMPRODUCT(('白止-S级品'!$A$2:$A$26=$B105)*('白止-S级品'!$D$1:$AV$1=DI$1)*('白止-S级品'!$D$2:$AV$26)),0)+IFERROR(SUMPRODUCT(('乐容-S级品'!$A$4:$A$32=$B105)*('乐容-S级品'!$L$3:$CA$3=DI$1)*('乐容-S级品'!$L$4:$CA$32)),0)</f>
      </c>
      <c r="DJ105" s="280">
        <f>IFERROR(SUMPRODUCT(('控温被PRO-S级品'!$B$2:$B$10=$B105)*('控温被PRO-S级品'!$E$1:$BE$1=DJ$1)*('控温被PRO-S级品'!$E$2:$BE$10)),0)+IFERROR(SUMPRODUCT(('冬被-S级品'!$B$2:$B$10=$B105)*('冬被-S级品'!$E$1:$AW$1=DJ$1)*('冬被-S级品'!$E$2:$AW$10)),0)+IFERROR(SUMPRODUCT(('白止-S级品'!$A$2:$A$26=$B105)*('白止-S级品'!$D$1:$AV$1=DJ$1)*('白止-S级品'!$D$2:$AV$26)),0)+IFERROR(SUMPRODUCT(('乐容-S级品'!$A$4:$A$32=$B105)*('乐容-S级品'!$L$3:$CA$3=DJ$1)*('乐容-S级品'!$L$4:$CA$32)),0)</f>
      </c>
      <c r="DK105" s="280"/>
      <c r="DL105" s="280"/>
      <c r="DM105" s="280"/>
      <c r="DN105" s="280"/>
      <c r="DO105" s="280"/>
      <c r="DP105" s="280"/>
      <c r="DQ105" s="280"/>
      <c r="DR105" s="280"/>
      <c r="DS105" s="280"/>
      <c r="DT105" s="280"/>
      <c r="DU105" s="280"/>
      <c r="DV105" s="280"/>
      <c r="DW105" s="280">
        <f>VLOOKUP(B105,'系统编码规格'!A:C,3,FALSE)</f>
      </c>
      <c r="DX105" s="280"/>
      <c r="DY105" s="280"/>
      <c r="DZ105" s="280"/>
      <c r="EA105" s="280"/>
      <c r="EB105" s="280"/>
      <c r="EC105" s="280"/>
      <c r="ED105" s="280"/>
      <c r="EE105" s="280"/>
      <c r="EF105" s="280"/>
      <c r="EG105" s="280"/>
      <c r="EH105" s="280"/>
      <c r="EI105" s="280"/>
      <c r="EJ105" s="280"/>
      <c r="EK105" s="280"/>
      <c r="EL105" s="280"/>
      <c r="EM105" s="280"/>
      <c r="EN105" s="280"/>
      <c r="EO105" s="280"/>
      <c r="EP105" s="280"/>
      <c r="EQ105" s="280"/>
      <c r="ER105" s="280"/>
      <c r="ES105" s="280"/>
      <c r="ET105" s="280"/>
      <c r="EU105" s="280"/>
      <c r="EV105" s="280"/>
      <c r="EW105" s="280"/>
      <c r="EX105" s="280"/>
      <c r="EY105" s="280"/>
      <c r="EZ105" s="280"/>
      <c r="FA105" s="280"/>
      <c r="FB105" s="280"/>
      <c r="FC105" s="280"/>
      <c r="FD105" s="280"/>
      <c r="FE105" s="280"/>
      <c r="FF105" s="280"/>
      <c r="FG105" s="280"/>
      <c r="FH105" s="280"/>
      <c r="FI105" s="280"/>
      <c r="FJ105" s="280"/>
      <c r="FK105" s="280"/>
      <c r="FL105" s="280"/>
      <c r="FM105" s="280"/>
      <c r="FN105" s="280"/>
      <c r="FO105" s="280"/>
      <c r="FP105" s="280"/>
      <c r="FQ105" s="280"/>
      <c r="FR105" s="280"/>
      <c r="FS105" s="280"/>
      <c r="FT105" s="280"/>
      <c r="FU105" s="280"/>
      <c r="FV105" s="280"/>
      <c r="FW105" s="280"/>
      <c r="FX105" s="280"/>
      <c r="FY105" s="280"/>
      <c r="FZ105" s="280"/>
      <c r="GA105" s="280"/>
      <c r="GB105" s="280"/>
      <c r="GC105" s="280"/>
      <c r="GD105" s="280"/>
      <c r="GE105" s="280"/>
      <c r="GF105" s="280"/>
      <c r="GG105" s="280"/>
      <c r="GH105" s="280"/>
      <c r="GI105" s="280"/>
      <c r="GJ105" s="280"/>
      <c r="GK105" s="280"/>
      <c r="GL105" s="280"/>
      <c r="GM105" s="280"/>
      <c r="GN105" s="280"/>
      <c r="GO105" s="280"/>
      <c r="GP105" s="280"/>
      <c r="GQ105" s="280"/>
      <c r="GR105" s="280"/>
      <c r="GS105" s="280"/>
      <c r="GT105" s="280"/>
      <c r="GU105" s="280"/>
      <c r="GV105" s="280"/>
    </row>
    <row r="106">
      <c r="A106" s="309" t="str">
        <v>乐容</v>
      </c>
      <c r="B106" s="310" t="str">
        <v>12800026100640487</v>
      </c>
      <c r="C106" s="309" t="str">
        <v>亚朵星球 纯色全棉四件套</v>
      </c>
      <c r="D106" s="309" t="str">
        <v>静湖蓝-1.2m床-床笠款</v>
      </c>
      <c r="E106">
        <f>SUM(F106:GX106)</f>
      </c>
      <c r="F106" s="280">
        <f>IFERROR(SUMPRODUCT(('控温被PRO-S级品'!$B$2:$B$10=$B106)*('控温被PRO-S级品'!$E$1:$BE$1=F$1)*('控温被PRO-S级品'!$E$2:$BE$10)),0)+IFERROR(SUMPRODUCT(('冬被-S级品'!$B$2:$B$10=$B106)*('冬被-S级品'!$E$1:$AW$1=F$1)*('冬被-S级品'!$E$2:$AW$10)),0)+IFERROR(SUMPRODUCT(('白止-S级品'!$A$2:$A$26=$B106)*('白止-S级品'!$D$1:$AV$1=F$1)*('白止-S级品'!$D$2:$AV$26)),0)+IFERROR(SUMPRODUCT(('乐容-S级品'!$A$4:$A$32=$B106)*('乐容-S级品'!$L$3:$CA$3=F$1)*('乐容-S级品'!$L$4:$CA$32)),0)</f>
      </c>
      <c r="G106" s="280">
        <f>IFERROR(SUMPRODUCT(('控温被PRO-S级品'!$B$2:$B$10=$B106)*('控温被PRO-S级品'!$E$1:$BE$1=G$1)*('控温被PRO-S级品'!$E$2:$BE$10)),0)+IFERROR(SUMPRODUCT(('冬被-S级品'!$B$2:$B$10=$B106)*('冬被-S级品'!$E$1:$AW$1=G$1)*('冬被-S级品'!$E$2:$AW$10)),0)+IFERROR(SUMPRODUCT(('白止-S级品'!$A$2:$A$26=$B106)*('白止-S级品'!$D$1:$AV$1=G$1)*('白止-S级品'!$D$2:$AV$26)),0)+IFERROR(SUMPRODUCT(('乐容-S级品'!$A$4:$A$32=$B106)*('乐容-S级品'!$L$3:$CA$3=G$1)*('乐容-S级品'!$L$4:$CA$32)),0)</f>
      </c>
      <c r="H106" s="280">
        <f>IFERROR(SUMPRODUCT(('控温被PRO-S级品'!$B$2:$B$10=$B106)*('控温被PRO-S级品'!$E$1:$BE$1=H$1)*('控温被PRO-S级品'!$E$2:$BE$10)),0)+IFERROR(SUMPRODUCT(('冬被-S级品'!$B$2:$B$10=$B106)*('冬被-S级品'!$E$1:$AW$1=H$1)*('冬被-S级品'!$E$2:$AW$10)),0)+IFERROR(SUMPRODUCT(('白止-S级品'!$A$2:$A$26=$B106)*('白止-S级品'!$D$1:$AV$1=H$1)*('白止-S级品'!$D$2:$AV$26)),0)+IFERROR(SUMPRODUCT(('乐容-S级品'!$A$4:$A$32=$B106)*('乐容-S级品'!$L$3:$CA$3=H$1)*('乐容-S级品'!$L$4:$CA$32)),0)</f>
      </c>
      <c r="I106" s="280">
        <f>IFERROR(SUMPRODUCT(('控温被PRO-S级品'!$B$2:$B$10=$B106)*('控温被PRO-S级品'!$E$1:$BE$1=I$1)*('控温被PRO-S级品'!$E$2:$BE$10)),0)+IFERROR(SUMPRODUCT(('冬被-S级品'!$B$2:$B$10=$B106)*('冬被-S级品'!$E$1:$AW$1=I$1)*('冬被-S级品'!$E$2:$AW$10)),0)+IFERROR(SUMPRODUCT(('白止-S级品'!$A$2:$A$26=$B106)*('白止-S级品'!$D$1:$AV$1=I$1)*('白止-S级品'!$D$2:$AV$26)),0)+IFERROR(SUMPRODUCT(('乐容-S级品'!$A$4:$A$32=$B106)*('乐容-S级品'!$L$3:$CA$3=I$1)*('乐容-S级品'!$L$4:$CA$32)),0)</f>
      </c>
      <c r="J106" s="280">
        <f>IFERROR(SUMPRODUCT(('控温被PRO-S级品'!$B$2:$B$10=$B106)*('控温被PRO-S级品'!$E$1:$BE$1=J$1)*('控温被PRO-S级品'!$E$2:$BE$10)),0)+IFERROR(SUMPRODUCT(('冬被-S级品'!$B$2:$B$10=$B106)*('冬被-S级品'!$E$1:$AW$1=J$1)*('冬被-S级品'!$E$2:$AW$10)),0)+IFERROR(SUMPRODUCT(('白止-S级品'!$A$2:$A$26=$B106)*('白止-S级品'!$D$1:$AV$1=J$1)*('白止-S级品'!$D$2:$AV$26)),0)+IFERROR(SUMPRODUCT(('乐容-S级品'!$A$4:$A$32=$B106)*('乐容-S级品'!$L$3:$CA$3=J$1)*('乐容-S级品'!$L$4:$CA$32)),0)</f>
      </c>
      <c r="K106" s="280">
        <f>IFERROR(SUMPRODUCT(('控温被PRO-S级品'!$B$2:$B$10=$B106)*('控温被PRO-S级品'!$E$1:$BE$1=K$1)*('控温被PRO-S级品'!$E$2:$BE$10)),0)+IFERROR(SUMPRODUCT(('冬被-S级品'!$B$2:$B$10=$B106)*('冬被-S级品'!$E$1:$AW$1=K$1)*('冬被-S级品'!$E$2:$AW$10)),0)+IFERROR(SUMPRODUCT(('白止-S级品'!$A$2:$A$26=$B106)*('白止-S级品'!$D$1:$AV$1=K$1)*('白止-S级品'!$D$2:$AV$26)),0)+IFERROR(SUMPRODUCT(('乐容-S级品'!$A$4:$A$32=$B106)*('乐容-S级品'!$L$3:$CA$3=K$1)*('乐容-S级品'!$L$4:$CA$32)),0)</f>
      </c>
      <c r="L106" s="280">
        <f>IFERROR(SUMPRODUCT(('控温被PRO-S级品'!$B$2:$B$10=$B106)*('控温被PRO-S级品'!$E$1:$BE$1=L$1)*('控温被PRO-S级品'!$E$2:$BE$10)),0)+IFERROR(SUMPRODUCT(('冬被-S级品'!$B$2:$B$10=$B106)*('冬被-S级品'!$E$1:$AW$1=L$1)*('冬被-S级品'!$E$2:$AW$10)),0)+IFERROR(SUMPRODUCT(('白止-S级品'!$A$2:$A$26=$B106)*('白止-S级品'!$D$1:$AV$1=L$1)*('白止-S级品'!$D$2:$AV$26)),0)+IFERROR(SUMPRODUCT(('乐容-S级品'!$A$4:$A$32=$B106)*('乐容-S级品'!$L$3:$CA$3=L$1)*('乐容-S级品'!$L$4:$CA$32)),0)</f>
      </c>
      <c r="M106" s="280">
        <f>IFERROR(SUMPRODUCT(('控温被PRO-S级品'!$B$2:$B$10=$B106)*('控温被PRO-S级品'!$E$1:$BE$1=M$1)*('控温被PRO-S级品'!$E$2:$BE$10)),0)+IFERROR(SUMPRODUCT(('冬被-S级品'!$B$2:$B$10=$B106)*('冬被-S级品'!$E$1:$AW$1=M$1)*('冬被-S级品'!$E$2:$AW$10)),0)+IFERROR(SUMPRODUCT(('白止-S级品'!$A$2:$A$26=$B106)*('白止-S级品'!$D$1:$AV$1=M$1)*('白止-S级品'!$D$2:$AV$26)),0)+IFERROR(SUMPRODUCT(('乐容-S级品'!$A$4:$A$32=$B106)*('乐容-S级品'!$L$3:$CA$3=M$1)*('乐容-S级品'!$L$4:$CA$32)),0)</f>
      </c>
      <c r="N106" s="280">
        <f>IFERROR(SUMPRODUCT(('控温被PRO-S级品'!$B$2:$B$10=$B106)*('控温被PRO-S级品'!$E$1:$BE$1=N$1)*('控温被PRO-S级品'!$E$2:$BE$10)),0)+IFERROR(SUMPRODUCT(('冬被-S级品'!$B$2:$B$10=$B106)*('冬被-S级品'!$E$1:$AW$1=N$1)*('冬被-S级品'!$E$2:$AW$10)),0)+IFERROR(SUMPRODUCT(('白止-S级品'!$A$2:$A$26=$B106)*('白止-S级品'!$D$1:$AV$1=N$1)*('白止-S级品'!$D$2:$AV$26)),0)+IFERROR(SUMPRODUCT(('乐容-S级品'!$A$4:$A$32=$B106)*('乐容-S级品'!$L$3:$CA$3=N$1)*('乐容-S级品'!$L$4:$CA$32)),0)</f>
      </c>
      <c r="O106" s="280">
        <f>IFERROR(SUMPRODUCT(('控温被PRO-S级品'!$B$2:$B$10=$B106)*('控温被PRO-S级品'!$E$1:$BE$1=O$1)*('控温被PRO-S级品'!$E$2:$BE$10)),0)+IFERROR(SUMPRODUCT(('冬被-S级品'!$B$2:$B$10=$B106)*('冬被-S级品'!$E$1:$AW$1=O$1)*('冬被-S级品'!$E$2:$AW$10)),0)+IFERROR(SUMPRODUCT(('白止-S级品'!$A$2:$A$26=$B106)*('白止-S级品'!$D$1:$AV$1=O$1)*('白止-S级品'!$D$2:$AV$26)),0)+IFERROR(SUMPRODUCT(('乐容-S级品'!$A$4:$A$32=$B106)*('乐容-S级品'!$L$3:$CA$3=O$1)*('乐容-S级品'!$L$4:$CA$32)),0)</f>
      </c>
      <c r="P106" s="280">
        <f>IFERROR(SUMPRODUCT(('控温被PRO-S级品'!$B$2:$B$10=$B106)*('控温被PRO-S级品'!$E$1:$BE$1=P$1)*('控温被PRO-S级品'!$E$2:$BE$10)),0)+IFERROR(SUMPRODUCT(('冬被-S级品'!$B$2:$B$10=$B106)*('冬被-S级品'!$E$1:$AW$1=P$1)*('冬被-S级品'!$E$2:$AW$10)),0)+IFERROR(SUMPRODUCT(('白止-S级品'!$A$2:$A$26=$B106)*('白止-S级品'!$D$1:$AV$1=P$1)*('白止-S级品'!$D$2:$AV$26)),0)+IFERROR(SUMPRODUCT(('乐容-S级品'!$A$4:$A$32=$B106)*('乐容-S级品'!$L$3:$CA$3=P$1)*('乐容-S级品'!$L$4:$CA$32)),0)</f>
      </c>
      <c r="Q106" s="280">
        <f>IFERROR(SUMPRODUCT(('控温被PRO-S级品'!$B$2:$B$10=$B106)*('控温被PRO-S级品'!$E$1:$BE$1=Q$1)*('控温被PRO-S级品'!$E$2:$BE$10)),0)+IFERROR(SUMPRODUCT(('冬被-S级品'!$B$2:$B$10=$B106)*('冬被-S级品'!$E$1:$AW$1=Q$1)*('冬被-S级品'!$E$2:$AW$10)),0)+IFERROR(SUMPRODUCT(('白止-S级品'!$A$2:$A$26=$B106)*('白止-S级品'!$D$1:$AV$1=Q$1)*('白止-S级品'!$D$2:$AV$26)),0)+IFERROR(SUMPRODUCT(('乐容-S级品'!$A$4:$A$32=$B106)*('乐容-S级品'!$L$3:$CA$3=Q$1)*('乐容-S级品'!$L$4:$CA$32)),0)</f>
      </c>
      <c r="R106" s="280">
        <f>IFERROR(SUMPRODUCT(('控温被PRO-S级品'!$B$2:$B$10=$B106)*('控温被PRO-S级品'!$E$1:$BE$1=R$1)*('控温被PRO-S级品'!$E$2:$BE$10)),0)+IFERROR(SUMPRODUCT(('冬被-S级品'!$B$2:$B$10=$B106)*('冬被-S级品'!$E$1:$AW$1=R$1)*('冬被-S级品'!$E$2:$AW$10)),0)+IFERROR(SUMPRODUCT(('白止-S级品'!$A$2:$A$26=$B106)*('白止-S级品'!$D$1:$AV$1=R$1)*('白止-S级品'!$D$2:$AV$26)),0)+IFERROR(SUMPRODUCT(('乐容-S级品'!$A$4:$A$32=$B106)*('乐容-S级品'!$L$3:$CA$3=R$1)*('乐容-S级品'!$L$4:$CA$32)),0)</f>
      </c>
      <c r="S106" s="280">
        <f>IFERROR(SUMPRODUCT(('控温被PRO-S级品'!$B$2:$B$10=$B106)*('控温被PRO-S级品'!$E$1:$BE$1=S$1)*('控温被PRO-S级品'!$E$2:$BE$10)),0)+IFERROR(SUMPRODUCT(('冬被-S级品'!$B$2:$B$10=$B106)*('冬被-S级品'!$E$1:$AW$1=S$1)*('冬被-S级品'!$E$2:$AW$10)),0)+IFERROR(SUMPRODUCT(('白止-S级品'!$A$2:$A$26=$B106)*('白止-S级品'!$D$1:$AV$1=S$1)*('白止-S级品'!$D$2:$AV$26)),0)+IFERROR(SUMPRODUCT(('乐容-S级品'!$A$4:$A$32=$B106)*('乐容-S级品'!$L$3:$CA$3=S$1)*('乐容-S级品'!$L$4:$CA$32)),0)</f>
      </c>
      <c r="T106" s="280">
        <f>IFERROR(SUMPRODUCT(('控温被PRO-S级品'!$B$2:$B$10=$B106)*('控温被PRO-S级品'!$E$1:$BE$1=T$1)*('控温被PRO-S级品'!$E$2:$BE$10)),0)+IFERROR(SUMPRODUCT(('冬被-S级品'!$B$2:$B$10=$B106)*('冬被-S级品'!$E$1:$AW$1=T$1)*('冬被-S级品'!$E$2:$AW$10)),0)+IFERROR(SUMPRODUCT(('白止-S级品'!$A$2:$A$26=$B106)*('白止-S级品'!$D$1:$AV$1=T$1)*('白止-S级品'!$D$2:$AV$26)),0)+IFERROR(SUMPRODUCT(('乐容-S级品'!$A$4:$A$32=$B106)*('乐容-S级品'!$L$3:$CA$3=T$1)*('乐容-S级品'!$L$4:$CA$32)),0)</f>
      </c>
      <c r="U106" s="280">
        <f>IFERROR(SUMPRODUCT(('控温被PRO-S级品'!$B$2:$B$10=$B106)*('控温被PRO-S级品'!$E$1:$BE$1=U$1)*('控温被PRO-S级品'!$E$2:$BE$10)),0)+IFERROR(SUMPRODUCT(('冬被-S级品'!$B$2:$B$10=$B106)*('冬被-S级品'!$E$1:$AW$1=U$1)*('冬被-S级品'!$E$2:$AW$10)),0)+IFERROR(SUMPRODUCT(('白止-S级品'!$A$2:$A$26=$B106)*('白止-S级品'!$D$1:$AV$1=U$1)*('白止-S级品'!$D$2:$AV$26)),0)+IFERROR(SUMPRODUCT(('乐容-S级品'!$A$4:$A$32=$B106)*('乐容-S级品'!$L$3:$CA$3=U$1)*('乐容-S级品'!$L$4:$CA$32)),0)</f>
      </c>
      <c r="V106" s="280">
        <f>IFERROR(SUMPRODUCT(('控温被PRO-S级品'!$B$2:$B$10=$B106)*('控温被PRO-S级品'!$E$1:$BE$1=V$1)*('控温被PRO-S级品'!$E$2:$BE$10)),0)+IFERROR(SUMPRODUCT(('冬被-S级品'!$B$2:$B$10=$B106)*('冬被-S级品'!$E$1:$AW$1=V$1)*('冬被-S级品'!$E$2:$AW$10)),0)+IFERROR(SUMPRODUCT(('白止-S级品'!$A$2:$A$26=$B106)*('白止-S级品'!$D$1:$AV$1=V$1)*('白止-S级品'!$D$2:$AV$26)),0)+IFERROR(SUMPRODUCT(('乐容-S级品'!$A$4:$A$32=$B106)*('乐容-S级品'!$L$3:$CA$3=V$1)*('乐容-S级品'!$L$4:$CA$32)),0)</f>
      </c>
      <c r="W106" s="280">
        <f>IFERROR(SUMPRODUCT(('控温被PRO-S级品'!$B$2:$B$10=$B106)*('控温被PRO-S级品'!$E$1:$BE$1=W$1)*('控温被PRO-S级品'!$E$2:$BE$10)),0)+IFERROR(SUMPRODUCT(('冬被-S级品'!$B$2:$B$10=$B106)*('冬被-S级品'!$E$1:$AW$1=W$1)*('冬被-S级品'!$E$2:$AW$10)),0)+IFERROR(SUMPRODUCT(('白止-S级品'!$A$2:$A$26=$B106)*('白止-S级品'!$D$1:$AV$1=W$1)*('白止-S级品'!$D$2:$AV$26)),0)+IFERROR(SUMPRODUCT(('乐容-S级品'!$A$4:$A$32=$B106)*('乐容-S级品'!$L$3:$CA$3=W$1)*('乐容-S级品'!$L$4:$CA$32)),0)</f>
      </c>
      <c r="X106" s="280">
        <f>IFERROR(SUMPRODUCT(('控温被PRO-S级品'!$B$2:$B$10=$B106)*('控温被PRO-S级品'!$E$1:$BE$1=X$1)*('控温被PRO-S级品'!$E$2:$BE$10)),0)+IFERROR(SUMPRODUCT(('冬被-S级品'!$B$2:$B$10=$B106)*('冬被-S级品'!$E$1:$AW$1=X$1)*('冬被-S级品'!$E$2:$AW$10)),0)+IFERROR(SUMPRODUCT(('白止-S级品'!$A$2:$A$26=$B106)*('白止-S级品'!$D$1:$AV$1=X$1)*('白止-S级品'!$D$2:$AV$26)),0)+IFERROR(SUMPRODUCT(('乐容-S级品'!$A$4:$A$32=$B106)*('乐容-S级品'!$L$3:$CA$3=X$1)*('乐容-S级品'!$L$4:$CA$32)),0)</f>
      </c>
      <c r="Y106" s="280">
        <f>IFERROR(SUMPRODUCT(('控温被PRO-S级品'!$B$2:$B$10=$B106)*('控温被PRO-S级品'!$E$1:$BE$1=Y$1)*('控温被PRO-S级品'!$E$2:$BE$10)),0)+IFERROR(SUMPRODUCT(('冬被-S级品'!$B$2:$B$10=$B106)*('冬被-S级品'!$E$1:$AW$1=Y$1)*('冬被-S级品'!$E$2:$AW$10)),0)+IFERROR(SUMPRODUCT(('白止-S级品'!$A$2:$A$26=$B106)*('白止-S级品'!$D$1:$AV$1=Y$1)*('白止-S级品'!$D$2:$AV$26)),0)+IFERROR(SUMPRODUCT(('乐容-S级品'!$A$4:$A$32=$B106)*('乐容-S级品'!$L$3:$CA$3=Y$1)*('乐容-S级品'!$L$4:$CA$32)),0)</f>
      </c>
      <c r="Z106" s="280">
        <f>IFERROR(SUMPRODUCT(('控温被PRO-S级品'!$B$2:$B$10=$B106)*('控温被PRO-S级品'!$E$1:$BE$1=Z$1)*('控温被PRO-S级品'!$E$2:$BE$10)),0)+IFERROR(SUMPRODUCT(('冬被-S级品'!$B$2:$B$10=$B106)*('冬被-S级品'!$E$1:$AW$1=Z$1)*('冬被-S级品'!$E$2:$AW$10)),0)+IFERROR(SUMPRODUCT(('白止-S级品'!$A$2:$A$26=$B106)*('白止-S级品'!$D$1:$AV$1=Z$1)*('白止-S级品'!$D$2:$AV$26)),0)+IFERROR(SUMPRODUCT(('乐容-S级品'!$A$4:$A$32=$B106)*('乐容-S级品'!$L$3:$CA$3=Z$1)*('乐容-S级品'!$L$4:$CA$32)),0)</f>
      </c>
      <c r="AA106" s="280">
        <f>IFERROR(SUMPRODUCT(('控温被PRO-S级品'!$B$2:$B$10=$B106)*('控温被PRO-S级品'!$E$1:$BE$1=AA$1)*('控温被PRO-S级品'!$E$2:$BE$10)),0)+IFERROR(SUMPRODUCT(('冬被-S级品'!$B$2:$B$10=$B106)*('冬被-S级品'!$E$1:$AW$1=AA$1)*('冬被-S级品'!$E$2:$AW$10)),0)+IFERROR(SUMPRODUCT(('白止-S级品'!$A$2:$A$26=$B106)*('白止-S级品'!$D$1:$AV$1=AA$1)*('白止-S级品'!$D$2:$AV$26)),0)+IFERROR(SUMPRODUCT(('乐容-S级品'!$A$4:$A$32=$B106)*('乐容-S级品'!$L$3:$CA$3=AA$1)*('乐容-S级品'!$L$4:$CA$32)),0)</f>
      </c>
      <c r="AB106" s="280">
        <f>IFERROR(SUMPRODUCT(('控温被PRO-S级品'!$B$2:$B$10=$B106)*('控温被PRO-S级品'!$E$1:$BE$1=AB$1)*('控温被PRO-S级品'!$E$2:$BE$10)),0)+IFERROR(SUMPRODUCT(('冬被-S级品'!$B$2:$B$10=$B106)*('冬被-S级品'!$E$1:$AW$1=AB$1)*('冬被-S级品'!$E$2:$AW$10)),0)+IFERROR(SUMPRODUCT(('白止-S级品'!$A$2:$A$26=$B106)*('白止-S级品'!$D$1:$AV$1=AB$1)*('白止-S级品'!$D$2:$AV$26)),0)+IFERROR(SUMPRODUCT(('乐容-S级品'!$A$4:$A$32=$B106)*('乐容-S级品'!$L$3:$CA$3=AB$1)*('乐容-S级品'!$L$4:$CA$32)),0)</f>
      </c>
      <c r="AC106" s="280">
        <f>IFERROR(SUMPRODUCT(('控温被PRO-S级品'!$B$2:$B$10=$B106)*('控温被PRO-S级品'!$E$1:$BE$1=AC$1)*('控温被PRO-S级品'!$E$2:$BE$10)),0)+IFERROR(SUMPRODUCT(('冬被-S级品'!$B$2:$B$10=$B106)*('冬被-S级品'!$E$1:$AW$1=AC$1)*('冬被-S级品'!$E$2:$AW$10)),0)+IFERROR(SUMPRODUCT(('白止-S级品'!$A$2:$A$26=$B106)*('白止-S级品'!$D$1:$AV$1=AC$1)*('白止-S级品'!$D$2:$AV$26)),0)+IFERROR(SUMPRODUCT(('乐容-S级品'!$A$4:$A$32=$B106)*('乐容-S级品'!$L$3:$CA$3=AC$1)*('乐容-S级品'!$L$4:$CA$32)),0)</f>
      </c>
      <c r="AD106" s="280">
        <f>IFERROR(SUMPRODUCT(('控温被PRO-S级品'!$B$2:$B$10=$B106)*('控温被PRO-S级品'!$E$1:$BE$1=AD$1)*('控温被PRO-S级品'!$E$2:$BE$10)),0)+IFERROR(SUMPRODUCT(('冬被-S级品'!$B$2:$B$10=$B106)*('冬被-S级品'!$E$1:$AW$1=AD$1)*('冬被-S级品'!$E$2:$AW$10)),0)+IFERROR(SUMPRODUCT(('白止-S级品'!$A$2:$A$26=$B106)*('白止-S级品'!$D$1:$AV$1=AD$1)*('白止-S级品'!$D$2:$AV$26)),0)+IFERROR(SUMPRODUCT(('乐容-S级品'!$A$4:$A$32=$B106)*('乐容-S级品'!$L$3:$CA$3=AD$1)*('乐容-S级品'!$L$4:$CA$32)),0)</f>
      </c>
      <c r="AE106" s="280">
        <f>IFERROR(SUMPRODUCT(('控温被PRO-S级品'!$B$2:$B$10=$B106)*('控温被PRO-S级品'!$E$1:$BE$1=AE$1)*('控温被PRO-S级品'!$E$2:$BE$10)),0)+IFERROR(SUMPRODUCT(('冬被-S级品'!$B$2:$B$10=$B106)*('冬被-S级品'!$E$1:$AW$1=AE$1)*('冬被-S级品'!$E$2:$AW$10)),0)+IFERROR(SUMPRODUCT(('白止-S级品'!$A$2:$A$26=$B106)*('白止-S级品'!$D$1:$AV$1=AE$1)*('白止-S级品'!$D$2:$AV$26)),0)+IFERROR(SUMPRODUCT(('乐容-S级品'!$A$4:$A$32=$B106)*('乐容-S级品'!$L$3:$CA$3=AE$1)*('乐容-S级品'!$L$4:$CA$32)),0)</f>
      </c>
      <c r="AF106" s="280">
        <f>IFERROR(SUMPRODUCT(('控温被PRO-S级品'!$B$2:$B$10=$B106)*('控温被PRO-S级品'!$E$1:$BE$1=AF$1)*('控温被PRO-S级品'!$E$2:$BE$10)),0)+IFERROR(SUMPRODUCT(('冬被-S级品'!$B$2:$B$10=$B106)*('冬被-S级品'!$E$1:$AW$1=AF$1)*('冬被-S级品'!$E$2:$AW$10)),0)+IFERROR(SUMPRODUCT(('白止-S级品'!$A$2:$A$26=$B106)*('白止-S级品'!$D$1:$AV$1=AF$1)*('白止-S级品'!$D$2:$AV$26)),0)+IFERROR(SUMPRODUCT(('乐容-S级品'!$A$4:$A$32=$B106)*('乐容-S级品'!$L$3:$CA$3=AF$1)*('乐容-S级品'!$L$4:$CA$32)),0)</f>
      </c>
      <c r="AG106" s="280">
        <f>IFERROR(SUMPRODUCT(('控温被PRO-S级品'!$B$2:$B$10=$B106)*('控温被PRO-S级品'!$E$1:$BE$1=AG$1)*('控温被PRO-S级品'!$E$2:$BE$10)),0)+IFERROR(SUMPRODUCT(('冬被-S级品'!$B$2:$B$10=$B106)*('冬被-S级品'!$E$1:$AW$1=AG$1)*('冬被-S级品'!$E$2:$AW$10)),0)+IFERROR(SUMPRODUCT(('白止-S级品'!$A$2:$A$26=$B106)*('白止-S级品'!$D$1:$AV$1=AG$1)*('白止-S级品'!$D$2:$AV$26)),0)+IFERROR(SUMPRODUCT(('乐容-S级品'!$A$4:$A$32=$B106)*('乐容-S级品'!$L$3:$CA$3=AG$1)*('乐容-S级品'!$L$4:$CA$32)),0)</f>
      </c>
      <c r="AH106" s="280">
        <f>IFERROR(SUMPRODUCT(('控温被PRO-S级品'!$B$2:$B$10=$B106)*('控温被PRO-S级品'!$E$1:$BE$1=AH$1)*('控温被PRO-S级品'!$E$2:$BE$10)),0)+IFERROR(SUMPRODUCT(('冬被-S级品'!$B$2:$B$10=$B106)*('冬被-S级品'!$E$1:$AW$1=AH$1)*('冬被-S级品'!$E$2:$AW$10)),0)+IFERROR(SUMPRODUCT(('白止-S级品'!$A$2:$A$26=$B106)*('白止-S级品'!$D$1:$AV$1=AH$1)*('白止-S级品'!$D$2:$AV$26)),0)+IFERROR(SUMPRODUCT(('乐容-S级品'!$A$4:$A$32=$B106)*('乐容-S级品'!$L$3:$CA$3=AH$1)*('乐容-S级品'!$L$4:$CA$32)),0)</f>
      </c>
      <c r="AI106" s="280">
        <f>IFERROR(SUMPRODUCT(('控温被PRO-S级品'!$B$2:$B$10=$B106)*('控温被PRO-S级品'!$E$1:$BE$1=AI$1)*('控温被PRO-S级品'!$E$2:$BE$10)),0)+IFERROR(SUMPRODUCT(('冬被-S级品'!$B$2:$B$10=$B106)*('冬被-S级品'!$E$1:$AW$1=AI$1)*('冬被-S级品'!$E$2:$AW$10)),0)+IFERROR(SUMPRODUCT(('白止-S级品'!$A$2:$A$26=$B106)*('白止-S级品'!$D$1:$AV$1=AI$1)*('白止-S级品'!$D$2:$AV$26)),0)+IFERROR(SUMPRODUCT(('乐容-S级品'!$A$4:$A$32=$B106)*('乐容-S级品'!$L$3:$CA$3=AI$1)*('乐容-S级品'!$L$4:$CA$32)),0)</f>
      </c>
      <c r="AJ106" s="280">
        <f>IFERROR(SUMPRODUCT(('控温被PRO-S级品'!$B$2:$B$10=$B106)*('控温被PRO-S级品'!$E$1:$BE$1=AJ$1)*('控温被PRO-S级品'!$E$2:$BE$10)),0)+IFERROR(SUMPRODUCT(('冬被-S级品'!$B$2:$B$10=$B106)*('冬被-S级品'!$E$1:$AW$1=AJ$1)*('冬被-S级品'!$E$2:$AW$10)),0)+IFERROR(SUMPRODUCT(('白止-S级品'!$A$2:$A$26=$B106)*('白止-S级品'!$D$1:$AV$1=AJ$1)*('白止-S级品'!$D$2:$AV$26)),0)+IFERROR(SUMPRODUCT(('乐容-S级品'!$A$4:$A$32=$B106)*('乐容-S级品'!$L$3:$CA$3=AJ$1)*('乐容-S级品'!$L$4:$CA$32)),0)</f>
      </c>
      <c r="AK106" s="280">
        <f>IFERROR(SUMPRODUCT(('控温被PRO-S级品'!$B$2:$B$10=$B106)*('控温被PRO-S级品'!$E$1:$BE$1=AK$1)*('控温被PRO-S级品'!$E$2:$BE$10)),0)+IFERROR(SUMPRODUCT(('冬被-S级品'!$B$2:$B$10=$B106)*('冬被-S级品'!$E$1:$AW$1=AK$1)*('冬被-S级品'!$E$2:$AW$10)),0)+IFERROR(SUMPRODUCT(('白止-S级品'!$A$2:$A$26=$B106)*('白止-S级品'!$D$1:$AV$1=AK$1)*('白止-S级品'!$D$2:$AV$26)),0)+IFERROR(SUMPRODUCT(('乐容-S级品'!$A$4:$A$32=$B106)*('乐容-S级品'!$L$3:$CA$3=AK$1)*('乐容-S级品'!$L$4:$CA$32)),0)</f>
      </c>
      <c r="AL106" s="280">
        <f>IFERROR(SUMPRODUCT(('控温被PRO-S级品'!$B$2:$B$10=$B106)*('控温被PRO-S级品'!$E$1:$BE$1=AL$1)*('控温被PRO-S级品'!$E$2:$BE$10)),0)+IFERROR(SUMPRODUCT(('冬被-S级品'!$B$2:$B$10=$B106)*('冬被-S级品'!$E$1:$AW$1=AL$1)*('冬被-S级品'!$E$2:$AW$10)),0)+IFERROR(SUMPRODUCT(('白止-S级品'!$A$2:$A$26=$B106)*('白止-S级品'!$D$1:$AV$1=AL$1)*('白止-S级品'!$D$2:$AV$26)),0)+IFERROR(SUMPRODUCT(('乐容-S级品'!$A$4:$A$32=$B106)*('乐容-S级品'!$L$3:$CA$3=AL$1)*('乐容-S级品'!$L$4:$CA$32)),0)</f>
      </c>
      <c r="AM106" s="280">
        <f>IFERROR(SUMPRODUCT(('控温被PRO-S级品'!$B$2:$B$10=$B106)*('控温被PRO-S级品'!$E$1:$BE$1=AM$1)*('控温被PRO-S级品'!$E$2:$BE$10)),0)+IFERROR(SUMPRODUCT(('冬被-S级品'!$B$2:$B$10=$B106)*('冬被-S级品'!$E$1:$AW$1=AM$1)*('冬被-S级品'!$E$2:$AW$10)),0)+IFERROR(SUMPRODUCT(('白止-S级品'!$A$2:$A$26=$B106)*('白止-S级品'!$D$1:$AV$1=AM$1)*('白止-S级品'!$D$2:$AV$26)),0)+IFERROR(SUMPRODUCT(('乐容-S级品'!$A$4:$A$32=$B106)*('乐容-S级品'!$L$3:$CA$3=AM$1)*('乐容-S级品'!$L$4:$CA$32)),0)</f>
      </c>
      <c r="AN106" s="280">
        <f>IFERROR(SUMPRODUCT(('控温被PRO-S级品'!$B$2:$B$10=$B106)*('控温被PRO-S级品'!$E$1:$BE$1=AN$1)*('控温被PRO-S级品'!$E$2:$BE$10)),0)+IFERROR(SUMPRODUCT(('冬被-S级品'!$B$2:$B$10=$B106)*('冬被-S级品'!$E$1:$AW$1=AN$1)*('冬被-S级品'!$E$2:$AW$10)),0)+IFERROR(SUMPRODUCT(('白止-S级品'!$A$2:$A$26=$B106)*('白止-S级品'!$D$1:$AV$1=AN$1)*('白止-S级品'!$D$2:$AV$26)),0)+IFERROR(SUMPRODUCT(('乐容-S级品'!$A$4:$A$32=$B106)*('乐容-S级品'!$L$3:$CA$3=AN$1)*('乐容-S级品'!$L$4:$CA$32)),0)</f>
      </c>
      <c r="AO106" s="280">
        <f>IFERROR(SUMPRODUCT(('控温被PRO-S级品'!$B$2:$B$10=$B106)*('控温被PRO-S级品'!$E$1:$BE$1=AO$1)*('控温被PRO-S级品'!$E$2:$BE$10)),0)+IFERROR(SUMPRODUCT(('冬被-S级品'!$B$2:$B$10=$B106)*('冬被-S级品'!$E$1:$AW$1=AO$1)*('冬被-S级品'!$E$2:$AW$10)),0)+IFERROR(SUMPRODUCT(('白止-S级品'!$A$2:$A$26=$B106)*('白止-S级品'!$D$1:$AV$1=AO$1)*('白止-S级品'!$D$2:$AV$26)),0)+IFERROR(SUMPRODUCT(('乐容-S级品'!$A$4:$A$32=$B106)*('乐容-S级品'!$L$3:$CA$3=AO$1)*('乐容-S级品'!$L$4:$CA$32)),0)</f>
      </c>
      <c r="AP106" s="280">
        <f>IFERROR(SUMPRODUCT(('控温被PRO-S级品'!$B$2:$B$10=$B106)*('控温被PRO-S级品'!$E$1:$BE$1=AP$1)*('控温被PRO-S级品'!$E$2:$BE$10)),0)+IFERROR(SUMPRODUCT(('冬被-S级品'!$B$2:$B$10=$B106)*('冬被-S级品'!$E$1:$AW$1=AP$1)*('冬被-S级品'!$E$2:$AW$10)),0)+IFERROR(SUMPRODUCT(('白止-S级品'!$A$2:$A$26=$B106)*('白止-S级品'!$D$1:$AV$1=AP$1)*('白止-S级品'!$D$2:$AV$26)),0)+IFERROR(SUMPRODUCT(('乐容-S级品'!$A$4:$A$32=$B106)*('乐容-S级品'!$L$3:$CA$3=AP$1)*('乐容-S级品'!$L$4:$CA$32)),0)</f>
      </c>
      <c r="AQ106" s="280">
        <f>IFERROR(SUMPRODUCT(('控温被PRO-S级品'!$B$2:$B$10=$B106)*('控温被PRO-S级品'!$E$1:$BE$1=AQ$1)*('控温被PRO-S级品'!$E$2:$BE$10)),0)+IFERROR(SUMPRODUCT(('冬被-S级品'!$B$2:$B$10=$B106)*('冬被-S级品'!$E$1:$AW$1=AQ$1)*('冬被-S级品'!$E$2:$AW$10)),0)+IFERROR(SUMPRODUCT(('白止-S级品'!$A$2:$A$26=$B106)*('白止-S级品'!$D$1:$AV$1=AQ$1)*('白止-S级品'!$D$2:$AV$26)),0)+IFERROR(SUMPRODUCT(('乐容-S级品'!$A$4:$A$32=$B106)*('乐容-S级品'!$L$3:$CA$3=AQ$1)*('乐容-S级品'!$L$4:$CA$32)),0)</f>
      </c>
      <c r="AR106" s="280">
        <f>IFERROR(SUMPRODUCT(('控温被PRO-S级品'!$B$2:$B$10=$B106)*('控温被PRO-S级品'!$E$1:$BE$1=AR$1)*('控温被PRO-S级品'!$E$2:$BE$10)),0)+IFERROR(SUMPRODUCT(('冬被-S级品'!$B$2:$B$10=$B106)*('冬被-S级品'!$E$1:$AW$1=AR$1)*('冬被-S级品'!$E$2:$AW$10)),0)+IFERROR(SUMPRODUCT(('白止-S级品'!$A$2:$A$26=$B106)*('白止-S级品'!$D$1:$AV$1=AR$1)*('白止-S级品'!$D$2:$AV$26)),0)+IFERROR(SUMPRODUCT(('乐容-S级品'!$A$4:$A$32=$B106)*('乐容-S级品'!$L$3:$CA$3=AR$1)*('乐容-S级品'!$L$4:$CA$32)),0)</f>
      </c>
      <c r="AS106" s="280">
        <f>IFERROR(SUMPRODUCT(('控温被PRO-S级品'!$B$2:$B$10=$B106)*('控温被PRO-S级品'!$E$1:$BE$1=AS$1)*('控温被PRO-S级品'!$E$2:$BE$10)),0)+IFERROR(SUMPRODUCT(('冬被-S级品'!$B$2:$B$10=$B106)*('冬被-S级品'!$E$1:$AW$1=AS$1)*('冬被-S级品'!$E$2:$AW$10)),0)+IFERROR(SUMPRODUCT(('白止-S级品'!$A$2:$A$26=$B106)*('白止-S级品'!$D$1:$AV$1=AS$1)*('白止-S级品'!$D$2:$AV$26)),0)+IFERROR(SUMPRODUCT(('乐容-S级品'!$A$4:$A$32=$B106)*('乐容-S级品'!$L$3:$CA$3=AS$1)*('乐容-S级品'!$L$4:$CA$32)),0)</f>
      </c>
      <c r="AT106" s="280">
        <f>IFERROR(SUMPRODUCT(('控温被PRO-S级品'!$B$2:$B$10=$B106)*('控温被PRO-S级品'!$E$1:$BE$1=AT$1)*('控温被PRO-S级品'!$E$2:$BE$10)),0)+IFERROR(SUMPRODUCT(('冬被-S级品'!$B$2:$B$10=$B106)*('冬被-S级品'!$E$1:$AW$1=AT$1)*('冬被-S级品'!$E$2:$AW$10)),0)+IFERROR(SUMPRODUCT(('白止-S级品'!$A$2:$A$26=$B106)*('白止-S级品'!$D$1:$AV$1=AT$1)*('白止-S级品'!$D$2:$AV$26)),0)+IFERROR(SUMPRODUCT(('乐容-S级品'!$A$4:$A$32=$B106)*('乐容-S级品'!$L$3:$CA$3=AT$1)*('乐容-S级品'!$L$4:$CA$32)),0)</f>
      </c>
      <c r="AU106" s="280">
        <f>IFERROR(SUMPRODUCT(('控温被PRO-S级品'!$B$2:$B$10=$B106)*('控温被PRO-S级品'!$E$1:$BE$1=AU$1)*('控温被PRO-S级品'!$E$2:$BE$10)),0)+IFERROR(SUMPRODUCT(('冬被-S级品'!$B$2:$B$10=$B106)*('冬被-S级品'!$E$1:$AW$1=AU$1)*('冬被-S级品'!$E$2:$AW$10)),0)+IFERROR(SUMPRODUCT(('白止-S级品'!$A$2:$A$26=$B106)*('白止-S级品'!$D$1:$AV$1=AU$1)*('白止-S级品'!$D$2:$AV$26)),0)+IFERROR(SUMPRODUCT(('乐容-S级品'!$A$4:$A$32=$B106)*('乐容-S级品'!$L$3:$CA$3=AU$1)*('乐容-S级品'!$L$4:$CA$32)),0)</f>
      </c>
      <c r="AV106" s="280">
        <f>IFERROR(SUMPRODUCT(('控温被PRO-S级品'!$B$2:$B$10=$B106)*('控温被PRO-S级品'!$E$1:$BE$1=AV$1)*('控温被PRO-S级品'!$E$2:$BE$10)),0)+IFERROR(SUMPRODUCT(('冬被-S级品'!$B$2:$B$10=$B106)*('冬被-S级品'!$E$1:$AW$1=AV$1)*('冬被-S级品'!$E$2:$AW$10)),0)+IFERROR(SUMPRODUCT(('白止-S级品'!$A$2:$A$26=$B106)*('白止-S级品'!$D$1:$AV$1=AV$1)*('白止-S级品'!$D$2:$AV$26)),0)+IFERROR(SUMPRODUCT(('乐容-S级品'!$A$4:$A$32=$B106)*('乐容-S级品'!$L$3:$CA$3=AV$1)*('乐容-S级品'!$L$4:$CA$32)),0)</f>
      </c>
      <c r="AW106" s="280">
        <f>IFERROR(SUMPRODUCT(('控温被PRO-S级品'!$B$2:$B$10=$B106)*('控温被PRO-S级品'!$E$1:$BE$1=AW$1)*('控温被PRO-S级品'!$E$2:$BE$10)),0)+IFERROR(SUMPRODUCT(('冬被-S级品'!$B$2:$B$10=$B106)*('冬被-S级品'!$E$1:$AW$1=AW$1)*('冬被-S级品'!$E$2:$AW$10)),0)+IFERROR(SUMPRODUCT(('白止-S级品'!$A$2:$A$26=$B106)*('白止-S级品'!$D$1:$AV$1=AW$1)*('白止-S级品'!$D$2:$AV$26)),0)+IFERROR(SUMPRODUCT(('乐容-S级品'!$A$4:$A$32=$B106)*('乐容-S级品'!$L$3:$CA$3=AW$1)*('乐容-S级品'!$L$4:$CA$32)),0)</f>
      </c>
      <c r="AX106" s="280">
        <f>IFERROR(SUMPRODUCT(('控温被PRO-S级品'!$B$2:$B$10=$B106)*('控温被PRO-S级品'!$E$1:$BE$1=AX$1)*('控温被PRO-S级品'!$E$2:$BE$10)),0)+IFERROR(SUMPRODUCT(('冬被-S级品'!$B$2:$B$10=$B106)*('冬被-S级品'!$E$1:$AW$1=AX$1)*('冬被-S级品'!$E$2:$AW$10)),0)+IFERROR(SUMPRODUCT(('白止-S级品'!$A$2:$A$26=$B106)*('白止-S级品'!$D$1:$AV$1=AX$1)*('白止-S级品'!$D$2:$AV$26)),0)+IFERROR(SUMPRODUCT(('乐容-S级品'!$A$4:$A$32=$B106)*('乐容-S级品'!$L$3:$CA$3=AX$1)*('乐容-S级品'!$L$4:$CA$32)),0)</f>
      </c>
      <c r="AY106" s="280">
        <f>IFERROR(SUMPRODUCT(('控温被PRO-S级品'!$B$2:$B$10=$B106)*('控温被PRO-S级品'!$E$1:$BE$1=AY$1)*('控温被PRO-S级品'!$E$2:$BE$10)),0)+IFERROR(SUMPRODUCT(('冬被-S级品'!$B$2:$B$10=$B106)*('冬被-S级品'!$E$1:$AW$1=AY$1)*('冬被-S级品'!$E$2:$AW$10)),0)+IFERROR(SUMPRODUCT(('白止-S级品'!$A$2:$A$26=$B106)*('白止-S级品'!$D$1:$AV$1=AY$1)*('白止-S级品'!$D$2:$AV$26)),0)+IFERROR(SUMPRODUCT(('乐容-S级品'!$A$4:$A$32=$B106)*('乐容-S级品'!$L$3:$CA$3=AY$1)*('乐容-S级品'!$L$4:$CA$32)),0)</f>
      </c>
      <c r="AZ106" s="280">
        <f>IFERROR(SUMPRODUCT(('控温被PRO-S级品'!$B$2:$B$10=$B106)*('控温被PRO-S级品'!$E$1:$BE$1=AZ$1)*('控温被PRO-S级品'!$E$2:$BE$10)),0)+IFERROR(SUMPRODUCT(('冬被-S级品'!$B$2:$B$10=$B106)*('冬被-S级品'!$E$1:$AW$1=AZ$1)*('冬被-S级品'!$E$2:$AW$10)),0)+IFERROR(SUMPRODUCT(('白止-S级品'!$A$2:$A$26=$B106)*('白止-S级品'!$D$1:$AV$1=AZ$1)*('白止-S级品'!$D$2:$AV$26)),0)+IFERROR(SUMPRODUCT(('乐容-S级品'!$A$4:$A$32=$B106)*('乐容-S级品'!$L$3:$CA$3=AZ$1)*('乐容-S级品'!$L$4:$CA$32)),0)</f>
      </c>
      <c r="BA106" s="280">
        <f>IFERROR(SUMPRODUCT(('控温被PRO-S级品'!$B$2:$B$10=$B106)*('控温被PRO-S级品'!$E$1:$BE$1=BA$1)*('控温被PRO-S级品'!$E$2:$BE$10)),0)+IFERROR(SUMPRODUCT(('冬被-S级品'!$B$2:$B$10=$B106)*('冬被-S级品'!$E$1:$AW$1=BA$1)*('冬被-S级品'!$E$2:$AW$10)),0)+IFERROR(SUMPRODUCT(('白止-S级品'!$A$2:$A$26=$B106)*('白止-S级品'!$D$1:$AV$1=BA$1)*('白止-S级品'!$D$2:$AV$26)),0)+IFERROR(SUMPRODUCT(('乐容-S级品'!$A$4:$A$32=$B106)*('乐容-S级品'!$L$3:$CA$3=BA$1)*('乐容-S级品'!$L$4:$CA$32)),0)</f>
      </c>
      <c r="BB106" s="280">
        <f>IFERROR(SUMPRODUCT(('控温被PRO-S级品'!$B$2:$B$10=$B106)*('控温被PRO-S级品'!$E$1:$BE$1=BB$1)*('控温被PRO-S级品'!$E$2:$BE$10)),0)+IFERROR(SUMPRODUCT(('冬被-S级品'!$B$2:$B$10=$B106)*('冬被-S级品'!$E$1:$AW$1=BB$1)*('冬被-S级品'!$E$2:$AW$10)),0)+IFERROR(SUMPRODUCT(('白止-S级品'!$A$2:$A$26=$B106)*('白止-S级品'!$D$1:$AV$1=BB$1)*('白止-S级品'!$D$2:$AV$26)),0)+IFERROR(SUMPRODUCT(('乐容-S级品'!$A$4:$A$32=$B106)*('乐容-S级品'!$L$3:$CA$3=BB$1)*('乐容-S级品'!$L$4:$CA$32)),0)</f>
      </c>
      <c r="BC106" s="280">
        <f>IFERROR(SUMPRODUCT(('控温被PRO-S级品'!$B$2:$B$10=$B106)*('控温被PRO-S级品'!$E$1:$BE$1=BC$1)*('控温被PRO-S级品'!$E$2:$BE$10)),0)+IFERROR(SUMPRODUCT(('冬被-S级品'!$B$2:$B$10=$B106)*('冬被-S级品'!$E$1:$AW$1=BC$1)*('冬被-S级品'!$E$2:$AW$10)),0)+IFERROR(SUMPRODUCT(('白止-S级品'!$A$2:$A$26=$B106)*('白止-S级品'!$D$1:$AV$1=BC$1)*('白止-S级品'!$D$2:$AV$26)),0)+IFERROR(SUMPRODUCT(('乐容-S级品'!$A$4:$A$32=$B106)*('乐容-S级品'!$L$3:$CA$3=BC$1)*('乐容-S级品'!$L$4:$CA$32)),0)</f>
      </c>
      <c r="BD106" s="280">
        <f>IFERROR(SUMPRODUCT(('控温被PRO-S级品'!$B$2:$B$10=$B106)*('控温被PRO-S级品'!$E$1:$BE$1=BD$1)*('控温被PRO-S级品'!$E$2:$BE$10)),0)+IFERROR(SUMPRODUCT(('冬被-S级品'!$B$2:$B$10=$B106)*('冬被-S级品'!$E$1:$AW$1=BD$1)*('冬被-S级品'!$E$2:$AW$10)),0)+IFERROR(SUMPRODUCT(('白止-S级品'!$A$2:$A$26=$B106)*('白止-S级品'!$D$1:$AV$1=BD$1)*('白止-S级品'!$D$2:$AV$26)),0)+IFERROR(SUMPRODUCT(('乐容-S级品'!$A$4:$A$32=$B106)*('乐容-S级品'!$L$3:$CA$3=BD$1)*('乐容-S级品'!$L$4:$CA$32)),0)</f>
      </c>
      <c r="BE106" s="280">
        <f>IFERROR(SUMPRODUCT(('控温被PRO-S级品'!$B$2:$B$10=$B106)*('控温被PRO-S级品'!$E$1:$BE$1=BE$1)*('控温被PRO-S级品'!$E$2:$BE$10)),0)+IFERROR(SUMPRODUCT(('冬被-S级品'!$B$2:$B$10=$B106)*('冬被-S级品'!$E$1:$AW$1=BE$1)*('冬被-S级品'!$E$2:$AW$10)),0)+IFERROR(SUMPRODUCT(('白止-S级品'!$A$2:$A$26=$B106)*('白止-S级品'!$D$1:$AV$1=BE$1)*('白止-S级品'!$D$2:$AV$26)),0)+IFERROR(SUMPRODUCT(('乐容-S级品'!$A$4:$A$32=$B106)*('乐容-S级品'!$L$3:$CA$3=BE$1)*('乐容-S级品'!$L$4:$CA$32)),0)</f>
      </c>
      <c r="BF106" s="280">
        <f>IFERROR(SUMPRODUCT(('控温被PRO-S级品'!$B$2:$B$10=$B106)*('控温被PRO-S级品'!$E$1:$BE$1=BF$1)*('控温被PRO-S级品'!$E$2:$BE$10)),0)+IFERROR(SUMPRODUCT(('冬被-S级品'!$B$2:$B$10=$B106)*('冬被-S级品'!$E$1:$AW$1=BF$1)*('冬被-S级品'!$E$2:$AW$10)),0)+IFERROR(SUMPRODUCT(('白止-S级品'!$A$2:$A$26=$B106)*('白止-S级品'!$D$1:$AV$1=BF$1)*('白止-S级品'!$D$2:$AV$26)),0)+IFERROR(SUMPRODUCT(('乐容-S级品'!$A$4:$A$32=$B106)*('乐容-S级品'!$L$3:$CA$3=BF$1)*('乐容-S级品'!$L$4:$CA$32)),0)</f>
      </c>
      <c r="BG106" s="280">
        <f>IFERROR(SUMPRODUCT(('控温被PRO-S级品'!$B$2:$B$10=$B106)*('控温被PRO-S级品'!$E$1:$BE$1=BG$1)*('控温被PRO-S级品'!$E$2:$BE$10)),0)+IFERROR(SUMPRODUCT(('冬被-S级品'!$B$2:$B$10=$B106)*('冬被-S级品'!$E$1:$AW$1=BG$1)*('冬被-S级品'!$E$2:$AW$10)),0)+IFERROR(SUMPRODUCT(('白止-S级品'!$A$2:$A$26=$B106)*('白止-S级品'!$D$1:$AV$1=BG$1)*('白止-S级品'!$D$2:$AV$26)),0)+IFERROR(SUMPRODUCT(('乐容-S级品'!$A$4:$A$32=$B106)*('乐容-S级品'!$L$3:$CA$3=BG$1)*('乐容-S级品'!$L$4:$CA$32)),0)</f>
      </c>
      <c r="BH106" s="280">
        <f>IFERROR(SUMPRODUCT(('控温被PRO-S级品'!$B$2:$B$10=$B106)*('控温被PRO-S级品'!$E$1:$BE$1=BH$1)*('控温被PRO-S级品'!$E$2:$BE$10)),0)+IFERROR(SUMPRODUCT(('冬被-S级品'!$B$2:$B$10=$B106)*('冬被-S级品'!$E$1:$AW$1=BH$1)*('冬被-S级品'!$E$2:$AW$10)),0)+IFERROR(SUMPRODUCT(('白止-S级品'!$A$2:$A$26=$B106)*('白止-S级品'!$D$1:$AV$1=BH$1)*('白止-S级品'!$D$2:$AV$26)),0)+IFERROR(SUMPRODUCT(('乐容-S级品'!$A$4:$A$32=$B106)*('乐容-S级品'!$L$3:$CA$3=BH$1)*('乐容-S级品'!$L$4:$CA$32)),0)</f>
      </c>
      <c r="BI106" s="280">
        <f>IFERROR(SUMPRODUCT(('控温被PRO-S级品'!$B$2:$B$10=$B106)*('控温被PRO-S级品'!$E$1:$BE$1=BI$1)*('控温被PRO-S级品'!$E$2:$BE$10)),0)+IFERROR(SUMPRODUCT(('冬被-S级品'!$B$2:$B$10=$B106)*('冬被-S级品'!$E$1:$AW$1=BI$1)*('冬被-S级品'!$E$2:$AW$10)),0)+IFERROR(SUMPRODUCT(('白止-S级品'!$A$2:$A$26=$B106)*('白止-S级品'!$D$1:$AV$1=BI$1)*('白止-S级品'!$D$2:$AV$26)),0)+IFERROR(SUMPRODUCT(('乐容-S级品'!$A$4:$A$32=$B106)*('乐容-S级品'!$L$3:$CA$3=BI$1)*('乐容-S级品'!$L$4:$CA$32)),0)</f>
      </c>
      <c r="BJ106" s="280">
        <f>IFERROR(SUMPRODUCT(('控温被PRO-S级品'!$B$2:$B$10=$B106)*('控温被PRO-S级品'!$E$1:$BE$1=BJ$1)*('控温被PRO-S级品'!$E$2:$BE$10)),0)+IFERROR(SUMPRODUCT(('冬被-S级品'!$B$2:$B$10=$B106)*('冬被-S级品'!$E$1:$AW$1=BJ$1)*('冬被-S级品'!$E$2:$AW$10)),0)+IFERROR(SUMPRODUCT(('白止-S级品'!$A$2:$A$26=$B106)*('白止-S级品'!$D$1:$AV$1=BJ$1)*('白止-S级品'!$D$2:$AV$26)),0)+IFERROR(SUMPRODUCT(('乐容-S级品'!$A$4:$A$32=$B106)*('乐容-S级品'!$L$3:$CA$3=BJ$1)*('乐容-S级品'!$L$4:$CA$32)),0)</f>
      </c>
      <c r="BK106" s="280">
        <f>IFERROR(SUMPRODUCT(('控温被PRO-S级品'!$B$2:$B$10=$B106)*('控温被PRO-S级品'!$E$1:$BE$1=BK$1)*('控温被PRO-S级品'!$E$2:$BE$10)),0)+IFERROR(SUMPRODUCT(('冬被-S级品'!$B$2:$B$10=$B106)*('冬被-S级品'!$E$1:$AW$1=BK$1)*('冬被-S级品'!$E$2:$AW$10)),0)+IFERROR(SUMPRODUCT(('白止-S级品'!$A$2:$A$26=$B106)*('白止-S级品'!$D$1:$AV$1=BK$1)*('白止-S级品'!$D$2:$AV$26)),0)+IFERROR(SUMPRODUCT(('乐容-S级品'!$A$4:$A$32=$B106)*('乐容-S级品'!$L$3:$CA$3=BK$1)*('乐容-S级品'!$L$4:$CA$32)),0)</f>
      </c>
      <c r="BL106" s="280">
        <f>IFERROR(SUMPRODUCT(('控温被PRO-S级品'!$B$2:$B$10=$B106)*('控温被PRO-S级品'!$E$1:$BE$1=BL$1)*('控温被PRO-S级品'!$E$2:$BE$10)),0)+IFERROR(SUMPRODUCT(('冬被-S级品'!$B$2:$B$10=$B106)*('冬被-S级品'!$E$1:$AW$1=BL$1)*('冬被-S级品'!$E$2:$AW$10)),0)+IFERROR(SUMPRODUCT(('白止-S级品'!$A$2:$A$26=$B106)*('白止-S级品'!$D$1:$AV$1=BL$1)*('白止-S级品'!$D$2:$AV$26)),0)+IFERROR(SUMPRODUCT(('乐容-S级品'!$A$4:$A$32=$B106)*('乐容-S级品'!$L$3:$CA$3=BL$1)*('乐容-S级品'!$L$4:$CA$32)),0)</f>
      </c>
      <c r="BM106" s="280">
        <f>IFERROR(SUMPRODUCT(('控温被PRO-S级品'!$B$2:$B$10=$B106)*('控温被PRO-S级品'!$E$1:$BE$1=BM$1)*('控温被PRO-S级品'!$E$2:$BE$10)),0)+IFERROR(SUMPRODUCT(('冬被-S级品'!$B$2:$B$10=$B106)*('冬被-S级品'!$E$1:$AW$1=BM$1)*('冬被-S级品'!$E$2:$AW$10)),0)+IFERROR(SUMPRODUCT(('白止-S级品'!$A$2:$A$26=$B106)*('白止-S级品'!$D$1:$AV$1=BM$1)*('白止-S级品'!$D$2:$AV$26)),0)+IFERROR(SUMPRODUCT(('乐容-S级品'!$A$4:$A$32=$B106)*('乐容-S级品'!$L$3:$CA$3=BM$1)*('乐容-S级品'!$L$4:$CA$32)),0)</f>
      </c>
      <c r="BN106" s="280">
        <f>IFERROR(SUMPRODUCT(('控温被PRO-S级品'!$B$2:$B$10=$B106)*('控温被PRO-S级品'!$E$1:$BE$1=BN$1)*('控温被PRO-S级品'!$E$2:$BE$10)),0)+IFERROR(SUMPRODUCT(('冬被-S级品'!$B$2:$B$10=$B106)*('冬被-S级品'!$E$1:$AW$1=BN$1)*('冬被-S级品'!$E$2:$AW$10)),0)+IFERROR(SUMPRODUCT(('白止-S级品'!$A$2:$A$26=$B106)*('白止-S级品'!$D$1:$AV$1=BN$1)*('白止-S级品'!$D$2:$AV$26)),0)+IFERROR(SUMPRODUCT(('乐容-S级品'!$A$4:$A$32=$B106)*('乐容-S级品'!$L$3:$CA$3=BN$1)*('乐容-S级品'!$L$4:$CA$32)),0)</f>
      </c>
      <c r="BO106" s="280">
        <f>IFERROR(SUMPRODUCT(('控温被PRO-S级品'!$B$2:$B$10=$B106)*('控温被PRO-S级品'!$E$1:$BE$1=BO$1)*('控温被PRO-S级品'!$E$2:$BE$10)),0)+IFERROR(SUMPRODUCT(('冬被-S级品'!$B$2:$B$10=$B106)*('冬被-S级品'!$E$1:$AW$1=BO$1)*('冬被-S级品'!$E$2:$AW$10)),0)+IFERROR(SUMPRODUCT(('白止-S级品'!$A$2:$A$26=$B106)*('白止-S级品'!$D$1:$AV$1=BO$1)*('白止-S级品'!$D$2:$AV$26)),0)+IFERROR(SUMPRODUCT(('乐容-S级品'!$A$4:$A$32=$B106)*('乐容-S级品'!$L$3:$CA$3=BO$1)*('乐容-S级品'!$L$4:$CA$32)),0)</f>
      </c>
      <c r="BP106" s="280">
        <f>IFERROR(SUMPRODUCT(('控温被PRO-S级品'!$B$2:$B$10=$B106)*('控温被PRO-S级品'!$E$1:$BE$1=BP$1)*('控温被PRO-S级品'!$E$2:$BE$10)),0)+IFERROR(SUMPRODUCT(('冬被-S级品'!$B$2:$B$10=$B106)*('冬被-S级品'!$E$1:$AW$1=BP$1)*('冬被-S级品'!$E$2:$AW$10)),0)+IFERROR(SUMPRODUCT(('白止-S级品'!$A$2:$A$26=$B106)*('白止-S级品'!$D$1:$AV$1=BP$1)*('白止-S级品'!$D$2:$AV$26)),0)+IFERROR(SUMPRODUCT(('乐容-S级品'!$A$4:$A$32=$B106)*('乐容-S级品'!$L$3:$CA$3=BP$1)*('乐容-S级品'!$L$4:$CA$32)),0)</f>
      </c>
      <c r="BQ106" s="280">
        <f>IFERROR(SUMPRODUCT(('控温被PRO-S级品'!$B$2:$B$10=$B106)*('控温被PRO-S级品'!$E$1:$BE$1=BQ$1)*('控温被PRO-S级品'!$E$2:$BE$10)),0)+IFERROR(SUMPRODUCT(('冬被-S级品'!$B$2:$B$10=$B106)*('冬被-S级品'!$E$1:$AW$1=BQ$1)*('冬被-S级品'!$E$2:$AW$10)),0)+IFERROR(SUMPRODUCT(('白止-S级品'!$A$2:$A$26=$B106)*('白止-S级品'!$D$1:$AV$1=BQ$1)*('白止-S级品'!$D$2:$AV$26)),0)+IFERROR(SUMPRODUCT(('乐容-S级品'!$A$4:$A$32=$B106)*('乐容-S级品'!$L$3:$CA$3=BQ$1)*('乐容-S级品'!$L$4:$CA$32)),0)</f>
      </c>
      <c r="BR106" s="280">
        <f>IFERROR(SUMPRODUCT(('控温被PRO-S级品'!$B$2:$B$10=$B106)*('控温被PRO-S级品'!$E$1:$BE$1=BR$1)*('控温被PRO-S级品'!$E$2:$BE$10)),0)+IFERROR(SUMPRODUCT(('冬被-S级品'!$B$2:$B$10=$B106)*('冬被-S级品'!$E$1:$AW$1=BR$1)*('冬被-S级品'!$E$2:$AW$10)),0)+IFERROR(SUMPRODUCT(('白止-S级品'!$A$2:$A$26=$B106)*('白止-S级品'!$D$1:$AV$1=BR$1)*('白止-S级品'!$D$2:$AV$26)),0)+IFERROR(SUMPRODUCT(('乐容-S级品'!$A$4:$A$32=$B106)*('乐容-S级品'!$L$3:$CA$3=BR$1)*('乐容-S级品'!$L$4:$CA$32)),0)</f>
      </c>
      <c r="BS106" s="280">
        <f>IFERROR(SUMPRODUCT(('控温被PRO-S级品'!$B$2:$B$10=$B106)*('控温被PRO-S级品'!$E$1:$BE$1=BS$1)*('控温被PRO-S级品'!$E$2:$BE$10)),0)+IFERROR(SUMPRODUCT(('冬被-S级品'!$B$2:$B$10=$B106)*('冬被-S级品'!$E$1:$AW$1=BS$1)*('冬被-S级品'!$E$2:$AW$10)),0)+IFERROR(SUMPRODUCT(('白止-S级品'!$A$2:$A$26=$B106)*('白止-S级品'!$D$1:$AV$1=BS$1)*('白止-S级品'!$D$2:$AV$26)),0)+IFERROR(SUMPRODUCT(('乐容-S级品'!$A$4:$A$32=$B106)*('乐容-S级品'!$L$3:$CA$3=BS$1)*('乐容-S级品'!$L$4:$CA$32)),0)</f>
      </c>
      <c r="BT106" s="280">
        <f>IFERROR(SUMPRODUCT(('控温被PRO-S级品'!$B$2:$B$10=$B106)*('控温被PRO-S级品'!$E$1:$BE$1=BT$1)*('控温被PRO-S级品'!$E$2:$BE$10)),0)+IFERROR(SUMPRODUCT(('冬被-S级品'!$B$2:$B$10=$B106)*('冬被-S级品'!$E$1:$AW$1=BT$1)*('冬被-S级品'!$E$2:$AW$10)),0)+IFERROR(SUMPRODUCT(('白止-S级品'!$A$2:$A$26=$B106)*('白止-S级品'!$D$1:$AV$1=BT$1)*('白止-S级品'!$D$2:$AV$26)),0)+IFERROR(SUMPRODUCT(('乐容-S级品'!$A$4:$A$32=$B106)*('乐容-S级品'!$L$3:$CA$3=BT$1)*('乐容-S级品'!$L$4:$CA$32)),0)</f>
      </c>
      <c r="BU106" s="280">
        <f>IFERROR(SUMPRODUCT(('控温被PRO-S级品'!$B$2:$B$10=$B106)*('控温被PRO-S级品'!$E$1:$BE$1=BU$1)*('控温被PRO-S级品'!$E$2:$BE$10)),0)+IFERROR(SUMPRODUCT(('冬被-S级品'!$B$2:$B$10=$B106)*('冬被-S级品'!$E$1:$AW$1=BU$1)*('冬被-S级品'!$E$2:$AW$10)),0)+IFERROR(SUMPRODUCT(('白止-S级品'!$A$2:$A$26=$B106)*('白止-S级品'!$D$1:$AV$1=BU$1)*('白止-S级品'!$D$2:$AV$26)),0)+IFERROR(SUMPRODUCT(('乐容-S级品'!$A$4:$A$32=$B106)*('乐容-S级品'!$L$3:$CA$3=BU$1)*('乐容-S级品'!$L$4:$CA$32)),0)</f>
      </c>
      <c r="BV106" s="280">
        <f>IFERROR(SUMPRODUCT(('控温被PRO-S级品'!$B$2:$B$10=$B106)*('控温被PRO-S级品'!$E$1:$BE$1=BV$1)*('控温被PRO-S级品'!$E$2:$BE$10)),0)+IFERROR(SUMPRODUCT(('冬被-S级品'!$B$2:$B$10=$B106)*('冬被-S级品'!$E$1:$AW$1=BV$1)*('冬被-S级品'!$E$2:$AW$10)),0)+IFERROR(SUMPRODUCT(('白止-S级品'!$A$2:$A$26=$B106)*('白止-S级品'!$D$1:$AV$1=BV$1)*('白止-S级品'!$D$2:$AV$26)),0)+IFERROR(SUMPRODUCT(('乐容-S级品'!$A$4:$A$32=$B106)*('乐容-S级品'!$L$3:$CA$3=BV$1)*('乐容-S级品'!$L$4:$CA$32)),0)</f>
      </c>
      <c r="BW106" s="280">
        <f>IFERROR(SUMPRODUCT(('控温被PRO-S级品'!$B$2:$B$10=$B106)*('控温被PRO-S级品'!$E$1:$BE$1=BW$1)*('控温被PRO-S级品'!$E$2:$BE$10)),0)+IFERROR(SUMPRODUCT(('冬被-S级品'!$B$2:$B$10=$B106)*('冬被-S级品'!$E$1:$AW$1=BW$1)*('冬被-S级品'!$E$2:$AW$10)),0)+IFERROR(SUMPRODUCT(('白止-S级品'!$A$2:$A$26=$B106)*('白止-S级品'!$D$1:$AV$1=BW$1)*('白止-S级品'!$D$2:$AV$26)),0)+IFERROR(SUMPRODUCT(('乐容-S级品'!$A$4:$A$32=$B106)*('乐容-S级品'!$L$3:$CA$3=BW$1)*('乐容-S级品'!$L$4:$CA$32)),0)</f>
      </c>
      <c r="BX106" s="280">
        <f>IFERROR(SUMPRODUCT(('控温被PRO-S级品'!$B$2:$B$10=$B106)*('控温被PRO-S级品'!$E$1:$BE$1=BX$1)*('控温被PRO-S级品'!$E$2:$BE$10)),0)+IFERROR(SUMPRODUCT(('冬被-S级品'!$B$2:$B$10=$B106)*('冬被-S级品'!$E$1:$AW$1=BX$1)*('冬被-S级品'!$E$2:$AW$10)),0)+IFERROR(SUMPRODUCT(('白止-S级品'!$A$2:$A$26=$B106)*('白止-S级品'!$D$1:$AV$1=BX$1)*('白止-S级品'!$D$2:$AV$26)),0)+IFERROR(SUMPRODUCT(('乐容-S级品'!$A$4:$A$32=$B106)*('乐容-S级品'!$L$3:$CA$3=BX$1)*('乐容-S级品'!$L$4:$CA$32)),0)</f>
      </c>
      <c r="BY106" s="280">
        <f>IFERROR(SUMPRODUCT(('控温被PRO-S级品'!$B$2:$B$10=$B106)*('控温被PRO-S级品'!$E$1:$BE$1=BY$1)*('控温被PRO-S级品'!$E$2:$BE$10)),0)+IFERROR(SUMPRODUCT(('冬被-S级品'!$B$2:$B$10=$B106)*('冬被-S级品'!$E$1:$AW$1=BY$1)*('冬被-S级品'!$E$2:$AW$10)),0)+IFERROR(SUMPRODUCT(('白止-S级品'!$A$2:$A$26=$B106)*('白止-S级品'!$D$1:$AV$1=BY$1)*('白止-S级品'!$D$2:$AV$26)),0)+IFERROR(SUMPRODUCT(('乐容-S级品'!$A$4:$A$32=$B106)*('乐容-S级品'!$L$3:$CA$3=BY$1)*('乐容-S级品'!$L$4:$CA$32)),0)</f>
      </c>
      <c r="BZ106" s="280">
        <f>IFERROR(SUMPRODUCT(('控温被PRO-S级品'!$B$2:$B$10=$B106)*('控温被PRO-S级品'!$E$1:$BE$1=BZ$1)*('控温被PRO-S级品'!$E$2:$BE$10)),0)+IFERROR(SUMPRODUCT(('冬被-S级品'!$B$2:$B$10=$B106)*('冬被-S级品'!$E$1:$AW$1=BZ$1)*('冬被-S级品'!$E$2:$AW$10)),0)+IFERROR(SUMPRODUCT(('白止-S级品'!$A$2:$A$26=$B106)*('白止-S级品'!$D$1:$AV$1=BZ$1)*('白止-S级品'!$D$2:$AV$26)),0)+IFERROR(SUMPRODUCT(('乐容-S级品'!$A$4:$A$32=$B106)*('乐容-S级品'!$L$3:$CA$3=BZ$1)*('乐容-S级品'!$L$4:$CA$32)),0)</f>
      </c>
      <c r="CA106" s="280">
        <f>IFERROR(SUMPRODUCT(('控温被PRO-S级品'!$B$2:$B$10=$B106)*('控温被PRO-S级品'!$E$1:$BE$1=CA$1)*('控温被PRO-S级品'!$E$2:$BE$10)),0)+IFERROR(SUMPRODUCT(('冬被-S级品'!$B$2:$B$10=$B106)*('冬被-S级品'!$E$1:$AW$1=CA$1)*('冬被-S级品'!$E$2:$AW$10)),0)+IFERROR(SUMPRODUCT(('白止-S级品'!$A$2:$A$26=$B106)*('白止-S级品'!$D$1:$AV$1=CA$1)*('白止-S级品'!$D$2:$AV$26)),0)+IFERROR(SUMPRODUCT(('乐容-S级品'!$A$4:$A$32=$B106)*('乐容-S级品'!$L$3:$CA$3=CA$1)*('乐容-S级品'!$L$4:$CA$32)),0)</f>
      </c>
      <c r="CB106" s="280">
        <f>IFERROR(SUMPRODUCT(('控温被PRO-S级品'!$B$2:$B$10=$B106)*('控温被PRO-S级品'!$E$1:$BE$1=CB$1)*('控温被PRO-S级品'!$E$2:$BE$10)),0)+IFERROR(SUMPRODUCT(('冬被-S级品'!$B$2:$B$10=$B106)*('冬被-S级品'!$E$1:$AW$1=CB$1)*('冬被-S级品'!$E$2:$AW$10)),0)+IFERROR(SUMPRODUCT(('白止-S级品'!$A$2:$A$26=$B106)*('白止-S级品'!$D$1:$AV$1=CB$1)*('白止-S级品'!$D$2:$AV$26)),0)+IFERROR(SUMPRODUCT(('乐容-S级品'!$A$4:$A$32=$B106)*('乐容-S级品'!$L$3:$CA$3=CB$1)*('乐容-S级品'!$L$4:$CA$32)),0)</f>
      </c>
      <c r="CC106" s="280">
        <f>IFERROR(SUMPRODUCT(('控温被PRO-S级品'!$B$2:$B$10=$B106)*('控温被PRO-S级品'!$E$1:$BE$1=CC$1)*('控温被PRO-S级品'!$E$2:$BE$10)),0)+IFERROR(SUMPRODUCT(('冬被-S级品'!$B$2:$B$10=$B106)*('冬被-S级品'!$E$1:$AW$1=CC$1)*('冬被-S级品'!$E$2:$AW$10)),0)+IFERROR(SUMPRODUCT(('白止-S级品'!$A$2:$A$26=$B106)*('白止-S级品'!$D$1:$AV$1=CC$1)*('白止-S级品'!$D$2:$AV$26)),0)+IFERROR(SUMPRODUCT(('乐容-S级品'!$A$4:$A$32=$B106)*('乐容-S级品'!$L$3:$CA$3=CC$1)*('乐容-S级品'!$L$4:$CA$32)),0)</f>
      </c>
      <c r="CD106" s="280">
        <f>IFERROR(SUMPRODUCT(('控温被PRO-S级品'!$B$2:$B$10=$B106)*('控温被PRO-S级品'!$E$1:$BE$1=CD$1)*('控温被PRO-S级品'!$E$2:$BE$10)),0)+IFERROR(SUMPRODUCT(('冬被-S级品'!$B$2:$B$10=$B106)*('冬被-S级品'!$E$1:$AW$1=CD$1)*('冬被-S级品'!$E$2:$AW$10)),0)+IFERROR(SUMPRODUCT(('白止-S级品'!$A$2:$A$26=$B106)*('白止-S级品'!$D$1:$AV$1=CD$1)*('白止-S级品'!$D$2:$AV$26)),0)+IFERROR(SUMPRODUCT(('乐容-S级品'!$A$4:$A$32=$B106)*('乐容-S级品'!$L$3:$CA$3=CD$1)*('乐容-S级品'!$L$4:$CA$32)),0)</f>
      </c>
      <c r="CE106" s="280">
        <f>IFERROR(SUMPRODUCT(('控温被PRO-S级品'!$B$2:$B$10=$B106)*('控温被PRO-S级品'!$E$1:$BE$1=CE$1)*('控温被PRO-S级品'!$E$2:$BE$10)),0)+IFERROR(SUMPRODUCT(('冬被-S级品'!$B$2:$B$10=$B106)*('冬被-S级品'!$E$1:$AW$1=CE$1)*('冬被-S级品'!$E$2:$AW$10)),0)+IFERROR(SUMPRODUCT(('白止-S级品'!$A$2:$A$26=$B106)*('白止-S级品'!$D$1:$AV$1=CE$1)*('白止-S级品'!$D$2:$AV$26)),0)+IFERROR(SUMPRODUCT(('乐容-S级品'!$A$4:$A$32=$B106)*('乐容-S级品'!$L$3:$CA$3=CE$1)*('乐容-S级品'!$L$4:$CA$32)),0)</f>
      </c>
      <c r="CF106" s="280">
        <f>IFERROR(SUMPRODUCT(('控温被PRO-S级品'!$B$2:$B$10=$B106)*('控温被PRO-S级品'!$E$1:$BE$1=CF$1)*('控温被PRO-S级品'!$E$2:$BE$10)),0)+IFERROR(SUMPRODUCT(('冬被-S级品'!$B$2:$B$10=$B106)*('冬被-S级品'!$E$1:$AW$1=CF$1)*('冬被-S级品'!$E$2:$AW$10)),0)+IFERROR(SUMPRODUCT(('白止-S级品'!$A$2:$A$26=$B106)*('白止-S级品'!$D$1:$AV$1=CF$1)*('白止-S级品'!$D$2:$AV$26)),0)+IFERROR(SUMPRODUCT(('乐容-S级品'!$A$4:$A$32=$B106)*('乐容-S级品'!$L$3:$CA$3=CF$1)*('乐容-S级品'!$L$4:$CA$32)),0)</f>
      </c>
      <c r="CG106" s="280">
        <f>IFERROR(SUMPRODUCT(('控温被PRO-S级品'!$B$2:$B$10=$B106)*('控温被PRO-S级品'!$E$1:$BE$1=CG$1)*('控温被PRO-S级品'!$E$2:$BE$10)),0)+IFERROR(SUMPRODUCT(('冬被-S级品'!$B$2:$B$10=$B106)*('冬被-S级品'!$E$1:$AW$1=CG$1)*('冬被-S级品'!$E$2:$AW$10)),0)+IFERROR(SUMPRODUCT(('白止-S级品'!$A$2:$A$26=$B106)*('白止-S级品'!$D$1:$AV$1=CG$1)*('白止-S级品'!$D$2:$AV$26)),0)+IFERROR(SUMPRODUCT(('乐容-S级品'!$A$4:$A$32=$B106)*('乐容-S级品'!$L$3:$CA$3=CG$1)*('乐容-S级品'!$L$4:$CA$32)),0)</f>
      </c>
      <c r="CH106" s="280">
        <f>IFERROR(SUMPRODUCT(('控温被PRO-S级品'!$B$2:$B$10=$B106)*('控温被PRO-S级品'!$E$1:$BE$1=CH$1)*('控温被PRO-S级品'!$E$2:$BE$10)),0)+IFERROR(SUMPRODUCT(('冬被-S级品'!$B$2:$B$10=$B106)*('冬被-S级品'!$E$1:$AW$1=CH$1)*('冬被-S级品'!$E$2:$AW$10)),0)+IFERROR(SUMPRODUCT(('白止-S级品'!$A$2:$A$26=$B106)*('白止-S级品'!$D$1:$AV$1=CH$1)*('白止-S级品'!$D$2:$AV$26)),0)+IFERROR(SUMPRODUCT(('乐容-S级品'!$A$4:$A$32=$B106)*('乐容-S级品'!$L$3:$CA$3=CH$1)*('乐容-S级品'!$L$4:$CA$32)),0)</f>
      </c>
      <c r="CI106" s="280">
        <f>IFERROR(SUMPRODUCT(('控温被PRO-S级品'!$B$2:$B$10=$B106)*('控温被PRO-S级品'!$E$1:$BE$1=CI$1)*('控温被PRO-S级品'!$E$2:$BE$10)),0)+IFERROR(SUMPRODUCT(('冬被-S级品'!$B$2:$B$10=$B106)*('冬被-S级品'!$E$1:$AW$1=CI$1)*('冬被-S级品'!$E$2:$AW$10)),0)+IFERROR(SUMPRODUCT(('白止-S级品'!$A$2:$A$26=$B106)*('白止-S级品'!$D$1:$AV$1=CI$1)*('白止-S级品'!$D$2:$AV$26)),0)+IFERROR(SUMPRODUCT(('乐容-S级品'!$A$4:$A$32=$B106)*('乐容-S级品'!$L$3:$CA$3=CI$1)*('乐容-S级品'!$L$4:$CA$32)),0)</f>
      </c>
      <c r="CJ106" s="280">
        <f>IFERROR(SUMPRODUCT(('控温被PRO-S级品'!$B$2:$B$10=$B106)*('控温被PRO-S级品'!$E$1:$BE$1=CJ$1)*('控温被PRO-S级品'!$E$2:$BE$10)),0)+IFERROR(SUMPRODUCT(('冬被-S级品'!$B$2:$B$10=$B106)*('冬被-S级品'!$E$1:$AW$1=CJ$1)*('冬被-S级品'!$E$2:$AW$10)),0)+IFERROR(SUMPRODUCT(('白止-S级品'!$A$2:$A$26=$B106)*('白止-S级品'!$D$1:$AV$1=CJ$1)*('白止-S级品'!$D$2:$AV$26)),0)+IFERROR(SUMPRODUCT(('乐容-S级品'!$A$4:$A$32=$B106)*('乐容-S级品'!$L$3:$CA$3=CJ$1)*('乐容-S级品'!$L$4:$CA$32)),0)</f>
      </c>
      <c r="CK106" s="280">
        <f>IFERROR(SUMPRODUCT(('控温被PRO-S级品'!$B$2:$B$10=$B106)*('控温被PRO-S级品'!$E$1:$BE$1=CK$1)*('控温被PRO-S级品'!$E$2:$BE$10)),0)+IFERROR(SUMPRODUCT(('冬被-S级品'!$B$2:$B$10=$B106)*('冬被-S级品'!$E$1:$AW$1=CK$1)*('冬被-S级品'!$E$2:$AW$10)),0)+IFERROR(SUMPRODUCT(('白止-S级品'!$A$2:$A$26=$B106)*('白止-S级品'!$D$1:$AV$1=CK$1)*('白止-S级品'!$D$2:$AV$26)),0)+IFERROR(SUMPRODUCT(('乐容-S级品'!$A$4:$A$32=$B106)*('乐容-S级品'!$L$3:$CA$3=CK$1)*('乐容-S级品'!$L$4:$CA$32)),0)</f>
      </c>
      <c r="CL106" s="280">
        <f>IFERROR(SUMPRODUCT(('控温被PRO-S级品'!$B$2:$B$10=$B106)*('控温被PRO-S级品'!$E$1:$BE$1=CL$1)*('控温被PRO-S级品'!$E$2:$BE$10)),0)+IFERROR(SUMPRODUCT(('冬被-S级品'!$B$2:$B$10=$B106)*('冬被-S级品'!$E$1:$AW$1=CL$1)*('冬被-S级品'!$E$2:$AW$10)),0)+IFERROR(SUMPRODUCT(('白止-S级品'!$A$2:$A$26=$B106)*('白止-S级品'!$D$1:$AV$1=CL$1)*('白止-S级品'!$D$2:$AV$26)),0)+IFERROR(SUMPRODUCT(('乐容-S级品'!$A$4:$A$32=$B106)*('乐容-S级品'!$L$3:$CA$3=CL$1)*('乐容-S级品'!$L$4:$CA$32)),0)</f>
      </c>
      <c r="CM106" s="280">
        <f>IFERROR(SUMPRODUCT(('控温被PRO-S级品'!$B$2:$B$10=$B106)*('控温被PRO-S级品'!$E$1:$BE$1=CM$1)*('控温被PRO-S级品'!$E$2:$BE$10)),0)+IFERROR(SUMPRODUCT(('冬被-S级品'!$B$2:$B$10=$B106)*('冬被-S级品'!$E$1:$AW$1=CM$1)*('冬被-S级品'!$E$2:$AW$10)),0)+IFERROR(SUMPRODUCT(('白止-S级品'!$A$2:$A$26=$B106)*('白止-S级品'!$D$1:$AV$1=CM$1)*('白止-S级品'!$D$2:$AV$26)),0)+IFERROR(SUMPRODUCT(('乐容-S级品'!$A$4:$A$32=$B106)*('乐容-S级品'!$L$3:$CA$3=CM$1)*('乐容-S级品'!$L$4:$CA$32)),0)</f>
      </c>
      <c r="CN106" s="280">
        <f>IFERROR(SUMPRODUCT(('控温被PRO-S级品'!$B$2:$B$10=$B106)*('控温被PRO-S级品'!$E$1:$BE$1=CN$1)*('控温被PRO-S级品'!$E$2:$BE$10)),0)+IFERROR(SUMPRODUCT(('冬被-S级品'!$B$2:$B$10=$B106)*('冬被-S级品'!$E$1:$AW$1=CN$1)*('冬被-S级品'!$E$2:$AW$10)),0)+IFERROR(SUMPRODUCT(('白止-S级品'!$A$2:$A$26=$B106)*('白止-S级品'!$D$1:$AV$1=CN$1)*('白止-S级品'!$D$2:$AV$26)),0)+IFERROR(SUMPRODUCT(('乐容-S级品'!$A$4:$A$32=$B106)*('乐容-S级品'!$L$3:$CA$3=CN$1)*('乐容-S级品'!$L$4:$CA$32)),0)</f>
      </c>
      <c r="CO106" s="280">
        <f>IFERROR(SUMPRODUCT(('控温被PRO-S级品'!$B$2:$B$10=$B106)*('控温被PRO-S级品'!$E$1:$BE$1=CO$1)*('控温被PRO-S级品'!$E$2:$BE$10)),0)+IFERROR(SUMPRODUCT(('冬被-S级品'!$B$2:$B$10=$B106)*('冬被-S级品'!$E$1:$AW$1=CO$1)*('冬被-S级品'!$E$2:$AW$10)),0)+IFERROR(SUMPRODUCT(('白止-S级品'!$A$2:$A$26=$B106)*('白止-S级品'!$D$1:$AV$1=CO$1)*('白止-S级品'!$D$2:$AV$26)),0)+IFERROR(SUMPRODUCT(('乐容-S级品'!$A$4:$A$32=$B106)*('乐容-S级品'!$L$3:$CA$3=CO$1)*('乐容-S级品'!$L$4:$CA$32)),0)</f>
      </c>
      <c r="CP106" s="280">
        <f>IFERROR(SUMPRODUCT(('控温被PRO-S级品'!$B$2:$B$10=$B106)*('控温被PRO-S级品'!$E$1:$BE$1=CP$1)*('控温被PRO-S级品'!$E$2:$BE$10)),0)+IFERROR(SUMPRODUCT(('冬被-S级品'!$B$2:$B$10=$B106)*('冬被-S级品'!$E$1:$AW$1=CP$1)*('冬被-S级品'!$E$2:$AW$10)),0)+IFERROR(SUMPRODUCT(('白止-S级品'!$A$2:$A$26=$B106)*('白止-S级品'!$D$1:$AV$1=CP$1)*('白止-S级品'!$D$2:$AV$26)),0)+IFERROR(SUMPRODUCT(('乐容-S级品'!$A$4:$A$32=$B106)*('乐容-S级品'!$L$3:$CA$3=CP$1)*('乐容-S级品'!$L$4:$CA$32)),0)</f>
      </c>
      <c r="CQ106" s="280">
        <f>IFERROR(SUMPRODUCT(('控温被PRO-S级品'!$B$2:$B$10=$B106)*('控温被PRO-S级品'!$E$1:$BE$1=CQ$1)*('控温被PRO-S级品'!$E$2:$BE$10)),0)+IFERROR(SUMPRODUCT(('冬被-S级品'!$B$2:$B$10=$B106)*('冬被-S级品'!$E$1:$AW$1=CQ$1)*('冬被-S级品'!$E$2:$AW$10)),0)+IFERROR(SUMPRODUCT(('白止-S级品'!$A$2:$A$26=$B106)*('白止-S级品'!$D$1:$AV$1=CQ$1)*('白止-S级品'!$D$2:$AV$26)),0)+IFERROR(SUMPRODUCT(('乐容-S级品'!$A$4:$A$32=$B106)*('乐容-S级品'!$L$3:$CA$3=CQ$1)*('乐容-S级品'!$L$4:$CA$32)),0)</f>
      </c>
      <c r="CR106" s="280">
        <f>IFERROR(SUMPRODUCT(('控温被PRO-S级品'!$B$2:$B$10=$B106)*('控温被PRO-S级品'!$E$1:$BE$1=CR$1)*('控温被PRO-S级品'!$E$2:$BE$10)),0)+IFERROR(SUMPRODUCT(('冬被-S级品'!$B$2:$B$10=$B106)*('冬被-S级品'!$E$1:$AW$1=CR$1)*('冬被-S级品'!$E$2:$AW$10)),0)+IFERROR(SUMPRODUCT(('白止-S级品'!$A$2:$A$26=$B106)*('白止-S级品'!$D$1:$AV$1=CR$1)*('白止-S级品'!$D$2:$AV$26)),0)+IFERROR(SUMPRODUCT(('乐容-S级品'!$A$4:$A$32=$B106)*('乐容-S级品'!$L$3:$CA$3=CR$1)*('乐容-S级品'!$L$4:$CA$32)),0)</f>
      </c>
      <c r="CS106" s="280">
        <f>IFERROR(SUMPRODUCT(('控温被PRO-S级品'!$B$2:$B$10=$B106)*('控温被PRO-S级品'!$E$1:$BE$1=CS$1)*('控温被PRO-S级品'!$E$2:$BE$10)),0)+IFERROR(SUMPRODUCT(('冬被-S级品'!$B$2:$B$10=$B106)*('冬被-S级品'!$E$1:$AW$1=CS$1)*('冬被-S级品'!$E$2:$AW$10)),0)+IFERROR(SUMPRODUCT(('白止-S级品'!$A$2:$A$26=$B106)*('白止-S级品'!$D$1:$AV$1=CS$1)*('白止-S级品'!$D$2:$AV$26)),0)+IFERROR(SUMPRODUCT(('乐容-S级品'!$A$4:$A$32=$B106)*('乐容-S级品'!$L$3:$CA$3=CS$1)*('乐容-S级品'!$L$4:$CA$32)),0)</f>
      </c>
      <c r="CT106" s="280">
        <f>IFERROR(SUMPRODUCT(('控温被PRO-S级品'!$B$2:$B$10=$B106)*('控温被PRO-S级品'!$E$1:$BE$1=CT$1)*('控温被PRO-S级品'!$E$2:$BE$10)),0)+IFERROR(SUMPRODUCT(('冬被-S级品'!$B$2:$B$10=$B106)*('冬被-S级品'!$E$1:$AW$1=CT$1)*('冬被-S级品'!$E$2:$AW$10)),0)+IFERROR(SUMPRODUCT(('白止-S级品'!$A$2:$A$26=$B106)*('白止-S级品'!$D$1:$AV$1=CT$1)*('白止-S级品'!$D$2:$AV$26)),0)+IFERROR(SUMPRODUCT(('乐容-S级品'!$A$4:$A$32=$B106)*('乐容-S级品'!$L$3:$CA$3=CT$1)*('乐容-S级品'!$L$4:$CA$32)),0)</f>
      </c>
      <c r="CU106" s="280">
        <f>IFERROR(SUMPRODUCT(('控温被PRO-S级品'!$B$2:$B$10=$B106)*('控温被PRO-S级品'!$E$1:$BE$1=CU$1)*('控温被PRO-S级品'!$E$2:$BE$10)),0)+IFERROR(SUMPRODUCT(('冬被-S级品'!$B$2:$B$10=$B106)*('冬被-S级品'!$E$1:$AW$1=CU$1)*('冬被-S级品'!$E$2:$AW$10)),0)+IFERROR(SUMPRODUCT(('白止-S级品'!$A$2:$A$26=$B106)*('白止-S级品'!$D$1:$AV$1=CU$1)*('白止-S级品'!$D$2:$AV$26)),0)+IFERROR(SUMPRODUCT(('乐容-S级品'!$A$4:$A$32=$B106)*('乐容-S级品'!$L$3:$CA$3=CU$1)*('乐容-S级品'!$L$4:$CA$32)),0)</f>
      </c>
      <c r="CV106" s="280">
        <f>IFERROR(SUMPRODUCT(('控温被PRO-S级品'!$B$2:$B$10=$B106)*('控温被PRO-S级品'!$E$1:$BE$1=CV$1)*('控温被PRO-S级品'!$E$2:$BE$10)),0)+IFERROR(SUMPRODUCT(('冬被-S级品'!$B$2:$B$10=$B106)*('冬被-S级品'!$E$1:$AW$1=CV$1)*('冬被-S级品'!$E$2:$AW$10)),0)+IFERROR(SUMPRODUCT(('白止-S级品'!$A$2:$A$26=$B106)*('白止-S级品'!$D$1:$AV$1=CV$1)*('白止-S级品'!$D$2:$AV$26)),0)+IFERROR(SUMPRODUCT(('乐容-S级品'!$A$4:$A$32=$B106)*('乐容-S级品'!$L$3:$CA$3=CV$1)*('乐容-S级品'!$L$4:$CA$32)),0)</f>
      </c>
      <c r="CW106" s="280">
        <f>IFERROR(SUMPRODUCT(('控温被PRO-S级品'!$B$2:$B$10=$B106)*('控温被PRO-S级品'!$E$1:$BE$1=CW$1)*('控温被PRO-S级品'!$E$2:$BE$10)),0)+IFERROR(SUMPRODUCT(('冬被-S级品'!$B$2:$B$10=$B106)*('冬被-S级品'!$E$1:$AW$1=CW$1)*('冬被-S级品'!$E$2:$AW$10)),0)+IFERROR(SUMPRODUCT(('白止-S级品'!$A$2:$A$26=$B106)*('白止-S级品'!$D$1:$AV$1=CW$1)*('白止-S级品'!$D$2:$AV$26)),0)+IFERROR(SUMPRODUCT(('乐容-S级品'!$A$4:$A$32=$B106)*('乐容-S级品'!$L$3:$CA$3=CW$1)*('乐容-S级品'!$L$4:$CA$32)),0)</f>
      </c>
      <c r="CX106" s="280">
        <f>IFERROR(SUMPRODUCT(('控温被PRO-S级品'!$B$2:$B$10=$B106)*('控温被PRO-S级品'!$E$1:$BE$1=CX$1)*('控温被PRO-S级品'!$E$2:$BE$10)),0)+IFERROR(SUMPRODUCT(('冬被-S级品'!$B$2:$B$10=$B106)*('冬被-S级品'!$E$1:$AW$1=CX$1)*('冬被-S级品'!$E$2:$AW$10)),0)+IFERROR(SUMPRODUCT(('白止-S级品'!$A$2:$A$26=$B106)*('白止-S级品'!$D$1:$AV$1=CX$1)*('白止-S级品'!$D$2:$AV$26)),0)+IFERROR(SUMPRODUCT(('乐容-S级品'!$A$4:$A$32=$B106)*('乐容-S级品'!$L$3:$CA$3=CX$1)*('乐容-S级品'!$L$4:$CA$32)),0)</f>
      </c>
      <c r="CY106" s="280">
        <f>IFERROR(SUMPRODUCT(('控温被PRO-S级品'!$B$2:$B$10=$B106)*('控温被PRO-S级品'!$E$1:$BE$1=CY$1)*('控温被PRO-S级品'!$E$2:$BE$10)),0)+IFERROR(SUMPRODUCT(('冬被-S级品'!$B$2:$B$10=$B106)*('冬被-S级品'!$E$1:$AW$1=CY$1)*('冬被-S级品'!$E$2:$AW$10)),0)+IFERROR(SUMPRODUCT(('白止-S级品'!$A$2:$A$26=$B106)*('白止-S级品'!$D$1:$AV$1=CY$1)*('白止-S级品'!$D$2:$AV$26)),0)+IFERROR(SUMPRODUCT(('乐容-S级品'!$A$4:$A$32=$B106)*('乐容-S级品'!$L$3:$CA$3=CY$1)*('乐容-S级品'!$L$4:$CA$32)),0)</f>
      </c>
      <c r="CZ106" s="280">
        <f>IFERROR(SUMPRODUCT(('控温被PRO-S级品'!$B$2:$B$10=$B106)*('控温被PRO-S级品'!$E$1:$BE$1=CZ$1)*('控温被PRO-S级品'!$E$2:$BE$10)),0)+IFERROR(SUMPRODUCT(('冬被-S级品'!$B$2:$B$10=$B106)*('冬被-S级品'!$E$1:$AW$1=CZ$1)*('冬被-S级品'!$E$2:$AW$10)),0)+IFERROR(SUMPRODUCT(('白止-S级品'!$A$2:$A$26=$B106)*('白止-S级品'!$D$1:$AV$1=CZ$1)*('白止-S级品'!$D$2:$AV$26)),0)+IFERROR(SUMPRODUCT(('乐容-S级品'!$A$4:$A$32=$B106)*('乐容-S级品'!$L$3:$CA$3=CZ$1)*('乐容-S级品'!$L$4:$CA$32)),0)</f>
      </c>
      <c r="DA106" s="280">
        <f>IFERROR(SUMPRODUCT(('控温被PRO-S级品'!$B$2:$B$10=$B106)*('控温被PRO-S级品'!$E$1:$BE$1=DA$1)*('控温被PRO-S级品'!$E$2:$BE$10)),0)+IFERROR(SUMPRODUCT(('冬被-S级品'!$B$2:$B$10=$B106)*('冬被-S级品'!$E$1:$AW$1=DA$1)*('冬被-S级品'!$E$2:$AW$10)),0)+IFERROR(SUMPRODUCT(('白止-S级品'!$A$2:$A$26=$B106)*('白止-S级品'!$D$1:$AV$1=DA$1)*('白止-S级品'!$D$2:$AV$26)),0)+IFERROR(SUMPRODUCT(('乐容-S级品'!$A$4:$A$32=$B106)*('乐容-S级品'!$L$3:$CA$3=DA$1)*('乐容-S级品'!$L$4:$CA$32)),0)</f>
      </c>
      <c r="DB106" s="280">
        <f>IFERROR(SUMPRODUCT(('控温被PRO-S级品'!$B$2:$B$10=$B106)*('控温被PRO-S级品'!$E$1:$BE$1=DB$1)*('控温被PRO-S级品'!$E$2:$BE$10)),0)+IFERROR(SUMPRODUCT(('冬被-S级品'!$B$2:$B$10=$B106)*('冬被-S级品'!$E$1:$AW$1=DB$1)*('冬被-S级品'!$E$2:$AW$10)),0)+IFERROR(SUMPRODUCT(('白止-S级品'!$A$2:$A$26=$B106)*('白止-S级品'!$D$1:$AV$1=DB$1)*('白止-S级品'!$D$2:$AV$26)),0)+IFERROR(SUMPRODUCT(('乐容-S级品'!$A$4:$A$32=$B106)*('乐容-S级品'!$L$3:$CA$3=DB$1)*('乐容-S级品'!$L$4:$CA$32)),0)</f>
      </c>
      <c r="DC106" s="280">
        <f>IFERROR(SUMPRODUCT(('控温被PRO-S级品'!$B$2:$B$10=$B106)*('控温被PRO-S级品'!$E$1:$BE$1=DC$1)*('控温被PRO-S级品'!$E$2:$BE$10)),0)+IFERROR(SUMPRODUCT(('冬被-S级品'!$B$2:$B$10=$B106)*('冬被-S级品'!$E$1:$AW$1=DC$1)*('冬被-S级品'!$E$2:$AW$10)),0)+IFERROR(SUMPRODUCT(('白止-S级品'!$A$2:$A$26=$B106)*('白止-S级品'!$D$1:$AV$1=DC$1)*('白止-S级品'!$D$2:$AV$26)),0)+IFERROR(SUMPRODUCT(('乐容-S级品'!$A$4:$A$32=$B106)*('乐容-S级品'!$L$3:$CA$3=DC$1)*('乐容-S级品'!$L$4:$CA$32)),0)</f>
      </c>
      <c r="DD106" s="280">
        <f>IFERROR(SUMPRODUCT(('控温被PRO-S级品'!$B$2:$B$10=$B106)*('控温被PRO-S级品'!$E$1:$BE$1=DD$1)*('控温被PRO-S级品'!$E$2:$BE$10)),0)+IFERROR(SUMPRODUCT(('冬被-S级品'!$B$2:$B$10=$B106)*('冬被-S级品'!$E$1:$AW$1=DD$1)*('冬被-S级品'!$E$2:$AW$10)),0)+IFERROR(SUMPRODUCT(('白止-S级品'!$A$2:$A$26=$B106)*('白止-S级品'!$D$1:$AV$1=DD$1)*('白止-S级品'!$D$2:$AV$26)),0)+IFERROR(SUMPRODUCT(('乐容-S级品'!$A$4:$A$32=$B106)*('乐容-S级品'!$L$3:$CA$3=DD$1)*('乐容-S级品'!$L$4:$CA$32)),0)</f>
      </c>
      <c r="DE106" s="280">
        <f>IFERROR(SUMPRODUCT(('控温被PRO-S级品'!$B$2:$B$10=$B106)*('控温被PRO-S级品'!$E$1:$BE$1=DE$1)*('控温被PRO-S级品'!$E$2:$BE$10)),0)+IFERROR(SUMPRODUCT(('冬被-S级品'!$B$2:$B$10=$B106)*('冬被-S级品'!$E$1:$AW$1=DE$1)*('冬被-S级品'!$E$2:$AW$10)),0)+IFERROR(SUMPRODUCT(('白止-S级品'!$A$2:$A$26=$B106)*('白止-S级品'!$D$1:$AV$1=DE$1)*('白止-S级品'!$D$2:$AV$26)),0)+IFERROR(SUMPRODUCT(('乐容-S级品'!$A$4:$A$32=$B106)*('乐容-S级品'!$L$3:$CA$3=DE$1)*('乐容-S级品'!$L$4:$CA$32)),0)</f>
      </c>
      <c r="DF106" s="280">
        <f>IFERROR(SUMPRODUCT(('控温被PRO-S级品'!$B$2:$B$10=$B106)*('控温被PRO-S级品'!$E$1:$BE$1=DF$1)*('控温被PRO-S级品'!$E$2:$BE$10)),0)+IFERROR(SUMPRODUCT(('冬被-S级品'!$B$2:$B$10=$B106)*('冬被-S级品'!$E$1:$AW$1=DF$1)*('冬被-S级品'!$E$2:$AW$10)),0)+IFERROR(SUMPRODUCT(('白止-S级品'!$A$2:$A$26=$B106)*('白止-S级品'!$D$1:$AV$1=DF$1)*('白止-S级品'!$D$2:$AV$26)),0)+IFERROR(SUMPRODUCT(('乐容-S级品'!$A$4:$A$32=$B106)*('乐容-S级品'!$L$3:$CA$3=DF$1)*('乐容-S级品'!$L$4:$CA$32)),0)</f>
      </c>
      <c r="DG106" s="280">
        <f>IFERROR(SUMPRODUCT(('控温被PRO-S级品'!$B$2:$B$10=$B106)*('控温被PRO-S级品'!$E$1:$BE$1=DG$1)*('控温被PRO-S级品'!$E$2:$BE$10)),0)+IFERROR(SUMPRODUCT(('冬被-S级品'!$B$2:$B$10=$B106)*('冬被-S级品'!$E$1:$AW$1=DG$1)*('冬被-S级品'!$E$2:$AW$10)),0)+IFERROR(SUMPRODUCT(('白止-S级品'!$A$2:$A$26=$B106)*('白止-S级品'!$D$1:$AV$1=DG$1)*('白止-S级品'!$D$2:$AV$26)),0)+IFERROR(SUMPRODUCT(('乐容-S级品'!$A$4:$A$32=$B106)*('乐容-S级品'!$L$3:$CA$3=DG$1)*('乐容-S级品'!$L$4:$CA$32)),0)</f>
      </c>
      <c r="DH106" s="280">
        <f>IFERROR(SUMPRODUCT(('控温被PRO-S级品'!$B$2:$B$10=$B106)*('控温被PRO-S级品'!$E$1:$BE$1=DH$1)*('控温被PRO-S级品'!$E$2:$BE$10)),0)+IFERROR(SUMPRODUCT(('冬被-S级品'!$B$2:$B$10=$B106)*('冬被-S级品'!$E$1:$AW$1=DH$1)*('冬被-S级品'!$E$2:$AW$10)),0)+IFERROR(SUMPRODUCT(('白止-S级品'!$A$2:$A$26=$B106)*('白止-S级品'!$D$1:$AV$1=DH$1)*('白止-S级品'!$D$2:$AV$26)),0)+IFERROR(SUMPRODUCT(('乐容-S级品'!$A$4:$A$32=$B106)*('乐容-S级品'!$L$3:$CA$3=DH$1)*('乐容-S级品'!$L$4:$CA$32)),0)</f>
      </c>
      <c r="DI106" s="280">
        <f>IFERROR(SUMPRODUCT(('控温被PRO-S级品'!$B$2:$B$10=$B106)*('控温被PRO-S级品'!$E$1:$BE$1=DI$1)*('控温被PRO-S级品'!$E$2:$BE$10)),0)+IFERROR(SUMPRODUCT(('冬被-S级品'!$B$2:$B$10=$B106)*('冬被-S级品'!$E$1:$AW$1=DI$1)*('冬被-S级品'!$E$2:$AW$10)),0)+IFERROR(SUMPRODUCT(('白止-S级品'!$A$2:$A$26=$B106)*('白止-S级品'!$D$1:$AV$1=DI$1)*('白止-S级品'!$D$2:$AV$26)),0)+IFERROR(SUMPRODUCT(('乐容-S级品'!$A$4:$A$32=$B106)*('乐容-S级品'!$L$3:$CA$3=DI$1)*('乐容-S级品'!$L$4:$CA$32)),0)</f>
      </c>
      <c r="DJ106" s="280">
        <f>IFERROR(SUMPRODUCT(('控温被PRO-S级品'!$B$2:$B$10=$B106)*('控温被PRO-S级品'!$E$1:$BE$1=DJ$1)*('控温被PRO-S级品'!$E$2:$BE$10)),0)+IFERROR(SUMPRODUCT(('冬被-S级品'!$B$2:$B$10=$B106)*('冬被-S级品'!$E$1:$AW$1=DJ$1)*('冬被-S级品'!$E$2:$AW$10)),0)+IFERROR(SUMPRODUCT(('白止-S级品'!$A$2:$A$26=$B106)*('白止-S级品'!$D$1:$AV$1=DJ$1)*('白止-S级品'!$D$2:$AV$26)),0)+IFERROR(SUMPRODUCT(('乐容-S级品'!$A$4:$A$32=$B106)*('乐容-S级品'!$L$3:$CA$3=DJ$1)*('乐容-S级品'!$L$4:$CA$32)),0)</f>
      </c>
      <c r="DK106" s="280"/>
      <c r="DL106" s="280"/>
      <c r="DM106" s="280"/>
      <c r="DN106" s="280"/>
      <c r="DO106" s="280"/>
      <c r="DP106" s="280"/>
      <c r="DQ106" s="280"/>
      <c r="DR106" s="280"/>
      <c r="DS106" s="280"/>
      <c r="DT106" s="280"/>
      <c r="DU106" s="280"/>
      <c r="DV106" s="280"/>
      <c r="DW106" s="280">
        <f>VLOOKUP(B106,'系统编码规格'!A:C,3,FALSE)</f>
      </c>
      <c r="DX106" s="280"/>
      <c r="DY106" s="280"/>
      <c r="DZ106" s="280"/>
      <c r="EA106" s="280"/>
      <c r="EB106" s="280"/>
      <c r="EC106" s="280"/>
      <c r="ED106" s="280"/>
      <c r="EE106" s="280"/>
      <c r="EF106" s="280"/>
      <c r="EG106" s="280"/>
      <c r="EH106" s="280"/>
      <c r="EI106" s="280"/>
      <c r="EJ106" s="280"/>
      <c r="EK106" s="280"/>
      <c r="EL106" s="280"/>
      <c r="EM106" s="280"/>
      <c r="EN106" s="280"/>
      <c r="EO106" s="280"/>
      <c r="EP106" s="280"/>
      <c r="EQ106" s="280"/>
      <c r="ER106" s="280"/>
      <c r="ES106" s="280"/>
      <c r="ET106" s="280"/>
      <c r="EU106" s="280"/>
      <c r="EV106" s="280"/>
      <c r="EW106" s="280"/>
      <c r="EX106" s="280"/>
      <c r="EY106" s="280"/>
      <c r="EZ106" s="280"/>
      <c r="FA106" s="280"/>
      <c r="FB106" s="280"/>
      <c r="FC106" s="280"/>
      <c r="FD106" s="280"/>
      <c r="FE106" s="280"/>
      <c r="FF106" s="280"/>
      <c r="FG106" s="280"/>
      <c r="FH106" s="280"/>
      <c r="FI106" s="280"/>
      <c r="FJ106" s="280"/>
      <c r="FK106" s="280"/>
      <c r="FL106" s="280"/>
      <c r="FM106" s="280"/>
      <c r="FN106" s="280"/>
      <c r="FO106" s="280"/>
      <c r="FP106" s="280"/>
      <c r="FQ106" s="280"/>
      <c r="FR106" s="280"/>
      <c r="FS106" s="280"/>
      <c r="FT106" s="280"/>
      <c r="FU106" s="280"/>
      <c r="FV106" s="280"/>
      <c r="FW106" s="280"/>
      <c r="FX106" s="280"/>
      <c r="FY106" s="280"/>
      <c r="FZ106" s="280"/>
      <c r="GA106" s="280"/>
      <c r="GB106" s="280"/>
      <c r="GC106" s="280"/>
      <c r="GD106" s="280"/>
      <c r="GE106" s="280"/>
      <c r="GF106" s="280"/>
      <c r="GG106" s="280"/>
      <c r="GH106" s="280"/>
      <c r="GI106" s="280"/>
      <c r="GJ106" s="280"/>
      <c r="GK106" s="280"/>
      <c r="GL106" s="280"/>
      <c r="GM106" s="280"/>
      <c r="GN106" s="280"/>
      <c r="GO106" s="280"/>
      <c r="GP106" s="280"/>
      <c r="GQ106" s="280"/>
      <c r="GR106" s="280"/>
      <c r="GS106" s="280"/>
      <c r="GT106" s="280"/>
      <c r="GU106" s="280"/>
      <c r="GV106" s="280"/>
    </row>
    <row r="107">
      <c r="A107" s="309" t="str">
        <v>乐容</v>
      </c>
      <c r="B107" s="310" t="str">
        <v>12800026100640469</v>
      </c>
      <c r="C107" s="309" t="str">
        <v>亚朵星球 纯色全棉四件套</v>
      </c>
      <c r="D107" s="309" t="str">
        <v>静湖蓝-1.5m床-床笠款</v>
      </c>
      <c r="E107">
        <f>SUM(F107:GX107)</f>
      </c>
      <c r="F107" s="280">
        <f>IFERROR(SUMPRODUCT(('控温被PRO-S级品'!$B$2:$B$10=$B107)*('控温被PRO-S级品'!$E$1:$BE$1=F$1)*('控温被PRO-S级品'!$E$2:$BE$10)),0)+IFERROR(SUMPRODUCT(('冬被-S级品'!$B$2:$B$10=$B107)*('冬被-S级品'!$E$1:$AW$1=F$1)*('冬被-S级品'!$E$2:$AW$10)),0)+IFERROR(SUMPRODUCT(('白止-S级品'!$A$2:$A$26=$B107)*('白止-S级品'!$D$1:$AV$1=F$1)*('白止-S级品'!$D$2:$AV$26)),0)+IFERROR(SUMPRODUCT(('乐容-S级品'!$A$4:$A$32=$B107)*('乐容-S级品'!$L$3:$CA$3=F$1)*('乐容-S级品'!$L$4:$CA$32)),0)</f>
      </c>
      <c r="G107" s="280">
        <f>IFERROR(SUMPRODUCT(('控温被PRO-S级品'!$B$2:$B$10=$B107)*('控温被PRO-S级品'!$E$1:$BE$1=G$1)*('控温被PRO-S级品'!$E$2:$BE$10)),0)+IFERROR(SUMPRODUCT(('冬被-S级品'!$B$2:$B$10=$B107)*('冬被-S级品'!$E$1:$AW$1=G$1)*('冬被-S级品'!$E$2:$AW$10)),0)+IFERROR(SUMPRODUCT(('白止-S级品'!$A$2:$A$26=$B107)*('白止-S级品'!$D$1:$AV$1=G$1)*('白止-S级品'!$D$2:$AV$26)),0)+IFERROR(SUMPRODUCT(('乐容-S级品'!$A$4:$A$32=$B107)*('乐容-S级品'!$L$3:$CA$3=G$1)*('乐容-S级品'!$L$4:$CA$32)),0)</f>
      </c>
      <c r="H107" s="280">
        <f>IFERROR(SUMPRODUCT(('控温被PRO-S级品'!$B$2:$B$10=$B107)*('控温被PRO-S级品'!$E$1:$BE$1=H$1)*('控温被PRO-S级品'!$E$2:$BE$10)),0)+IFERROR(SUMPRODUCT(('冬被-S级品'!$B$2:$B$10=$B107)*('冬被-S级品'!$E$1:$AW$1=H$1)*('冬被-S级品'!$E$2:$AW$10)),0)+IFERROR(SUMPRODUCT(('白止-S级品'!$A$2:$A$26=$B107)*('白止-S级品'!$D$1:$AV$1=H$1)*('白止-S级品'!$D$2:$AV$26)),0)+IFERROR(SUMPRODUCT(('乐容-S级品'!$A$4:$A$32=$B107)*('乐容-S级品'!$L$3:$CA$3=H$1)*('乐容-S级品'!$L$4:$CA$32)),0)</f>
      </c>
      <c r="I107" s="280">
        <f>IFERROR(SUMPRODUCT(('控温被PRO-S级品'!$B$2:$B$10=$B107)*('控温被PRO-S级品'!$E$1:$BE$1=I$1)*('控温被PRO-S级品'!$E$2:$BE$10)),0)+IFERROR(SUMPRODUCT(('冬被-S级品'!$B$2:$B$10=$B107)*('冬被-S级品'!$E$1:$AW$1=I$1)*('冬被-S级品'!$E$2:$AW$10)),0)+IFERROR(SUMPRODUCT(('白止-S级品'!$A$2:$A$26=$B107)*('白止-S级品'!$D$1:$AV$1=I$1)*('白止-S级品'!$D$2:$AV$26)),0)+IFERROR(SUMPRODUCT(('乐容-S级品'!$A$4:$A$32=$B107)*('乐容-S级品'!$L$3:$CA$3=I$1)*('乐容-S级品'!$L$4:$CA$32)),0)</f>
      </c>
      <c r="J107" s="280">
        <f>IFERROR(SUMPRODUCT(('控温被PRO-S级品'!$B$2:$B$10=$B107)*('控温被PRO-S级品'!$E$1:$BE$1=J$1)*('控温被PRO-S级品'!$E$2:$BE$10)),0)+IFERROR(SUMPRODUCT(('冬被-S级品'!$B$2:$B$10=$B107)*('冬被-S级品'!$E$1:$AW$1=J$1)*('冬被-S级品'!$E$2:$AW$10)),0)+IFERROR(SUMPRODUCT(('白止-S级品'!$A$2:$A$26=$B107)*('白止-S级品'!$D$1:$AV$1=J$1)*('白止-S级品'!$D$2:$AV$26)),0)+IFERROR(SUMPRODUCT(('乐容-S级品'!$A$4:$A$32=$B107)*('乐容-S级品'!$L$3:$CA$3=J$1)*('乐容-S级品'!$L$4:$CA$32)),0)</f>
      </c>
      <c r="K107" s="280">
        <f>IFERROR(SUMPRODUCT(('控温被PRO-S级品'!$B$2:$B$10=$B107)*('控温被PRO-S级品'!$E$1:$BE$1=K$1)*('控温被PRO-S级品'!$E$2:$BE$10)),0)+IFERROR(SUMPRODUCT(('冬被-S级品'!$B$2:$B$10=$B107)*('冬被-S级品'!$E$1:$AW$1=K$1)*('冬被-S级品'!$E$2:$AW$10)),0)+IFERROR(SUMPRODUCT(('白止-S级品'!$A$2:$A$26=$B107)*('白止-S级品'!$D$1:$AV$1=K$1)*('白止-S级品'!$D$2:$AV$26)),0)+IFERROR(SUMPRODUCT(('乐容-S级品'!$A$4:$A$32=$B107)*('乐容-S级品'!$L$3:$CA$3=K$1)*('乐容-S级品'!$L$4:$CA$32)),0)</f>
      </c>
      <c r="L107" s="280">
        <f>IFERROR(SUMPRODUCT(('控温被PRO-S级品'!$B$2:$B$10=$B107)*('控温被PRO-S级品'!$E$1:$BE$1=L$1)*('控温被PRO-S级品'!$E$2:$BE$10)),0)+IFERROR(SUMPRODUCT(('冬被-S级品'!$B$2:$B$10=$B107)*('冬被-S级品'!$E$1:$AW$1=L$1)*('冬被-S级品'!$E$2:$AW$10)),0)+IFERROR(SUMPRODUCT(('白止-S级品'!$A$2:$A$26=$B107)*('白止-S级品'!$D$1:$AV$1=L$1)*('白止-S级品'!$D$2:$AV$26)),0)+IFERROR(SUMPRODUCT(('乐容-S级品'!$A$4:$A$32=$B107)*('乐容-S级品'!$L$3:$CA$3=L$1)*('乐容-S级品'!$L$4:$CA$32)),0)</f>
      </c>
      <c r="M107" s="280">
        <f>IFERROR(SUMPRODUCT(('控温被PRO-S级品'!$B$2:$B$10=$B107)*('控温被PRO-S级品'!$E$1:$BE$1=M$1)*('控温被PRO-S级品'!$E$2:$BE$10)),0)+IFERROR(SUMPRODUCT(('冬被-S级品'!$B$2:$B$10=$B107)*('冬被-S级品'!$E$1:$AW$1=M$1)*('冬被-S级品'!$E$2:$AW$10)),0)+IFERROR(SUMPRODUCT(('白止-S级品'!$A$2:$A$26=$B107)*('白止-S级品'!$D$1:$AV$1=M$1)*('白止-S级品'!$D$2:$AV$26)),0)+IFERROR(SUMPRODUCT(('乐容-S级品'!$A$4:$A$32=$B107)*('乐容-S级品'!$L$3:$CA$3=M$1)*('乐容-S级品'!$L$4:$CA$32)),0)</f>
      </c>
      <c r="N107" s="280">
        <f>IFERROR(SUMPRODUCT(('控温被PRO-S级品'!$B$2:$B$10=$B107)*('控温被PRO-S级品'!$E$1:$BE$1=N$1)*('控温被PRO-S级品'!$E$2:$BE$10)),0)+IFERROR(SUMPRODUCT(('冬被-S级品'!$B$2:$B$10=$B107)*('冬被-S级品'!$E$1:$AW$1=N$1)*('冬被-S级品'!$E$2:$AW$10)),0)+IFERROR(SUMPRODUCT(('白止-S级品'!$A$2:$A$26=$B107)*('白止-S级品'!$D$1:$AV$1=N$1)*('白止-S级品'!$D$2:$AV$26)),0)+IFERROR(SUMPRODUCT(('乐容-S级品'!$A$4:$A$32=$B107)*('乐容-S级品'!$L$3:$CA$3=N$1)*('乐容-S级品'!$L$4:$CA$32)),0)</f>
      </c>
      <c r="O107" s="280">
        <f>IFERROR(SUMPRODUCT(('控温被PRO-S级品'!$B$2:$B$10=$B107)*('控温被PRO-S级品'!$E$1:$BE$1=O$1)*('控温被PRO-S级品'!$E$2:$BE$10)),0)+IFERROR(SUMPRODUCT(('冬被-S级品'!$B$2:$B$10=$B107)*('冬被-S级品'!$E$1:$AW$1=O$1)*('冬被-S级品'!$E$2:$AW$10)),0)+IFERROR(SUMPRODUCT(('白止-S级品'!$A$2:$A$26=$B107)*('白止-S级品'!$D$1:$AV$1=O$1)*('白止-S级品'!$D$2:$AV$26)),0)+IFERROR(SUMPRODUCT(('乐容-S级品'!$A$4:$A$32=$B107)*('乐容-S级品'!$L$3:$CA$3=O$1)*('乐容-S级品'!$L$4:$CA$32)),0)</f>
      </c>
      <c r="P107" s="280">
        <f>IFERROR(SUMPRODUCT(('控温被PRO-S级品'!$B$2:$B$10=$B107)*('控温被PRO-S级品'!$E$1:$BE$1=P$1)*('控温被PRO-S级品'!$E$2:$BE$10)),0)+IFERROR(SUMPRODUCT(('冬被-S级品'!$B$2:$B$10=$B107)*('冬被-S级品'!$E$1:$AW$1=P$1)*('冬被-S级品'!$E$2:$AW$10)),0)+IFERROR(SUMPRODUCT(('白止-S级品'!$A$2:$A$26=$B107)*('白止-S级品'!$D$1:$AV$1=P$1)*('白止-S级品'!$D$2:$AV$26)),0)+IFERROR(SUMPRODUCT(('乐容-S级品'!$A$4:$A$32=$B107)*('乐容-S级品'!$L$3:$CA$3=P$1)*('乐容-S级品'!$L$4:$CA$32)),0)</f>
      </c>
      <c r="Q107" s="280">
        <f>IFERROR(SUMPRODUCT(('控温被PRO-S级品'!$B$2:$B$10=$B107)*('控温被PRO-S级品'!$E$1:$BE$1=Q$1)*('控温被PRO-S级品'!$E$2:$BE$10)),0)+IFERROR(SUMPRODUCT(('冬被-S级品'!$B$2:$B$10=$B107)*('冬被-S级品'!$E$1:$AW$1=Q$1)*('冬被-S级品'!$E$2:$AW$10)),0)+IFERROR(SUMPRODUCT(('白止-S级品'!$A$2:$A$26=$B107)*('白止-S级品'!$D$1:$AV$1=Q$1)*('白止-S级品'!$D$2:$AV$26)),0)+IFERROR(SUMPRODUCT(('乐容-S级品'!$A$4:$A$32=$B107)*('乐容-S级品'!$L$3:$CA$3=Q$1)*('乐容-S级品'!$L$4:$CA$32)),0)</f>
      </c>
      <c r="R107" s="280">
        <f>IFERROR(SUMPRODUCT(('控温被PRO-S级品'!$B$2:$B$10=$B107)*('控温被PRO-S级品'!$E$1:$BE$1=R$1)*('控温被PRO-S级品'!$E$2:$BE$10)),0)+IFERROR(SUMPRODUCT(('冬被-S级品'!$B$2:$B$10=$B107)*('冬被-S级品'!$E$1:$AW$1=R$1)*('冬被-S级品'!$E$2:$AW$10)),0)+IFERROR(SUMPRODUCT(('白止-S级品'!$A$2:$A$26=$B107)*('白止-S级品'!$D$1:$AV$1=R$1)*('白止-S级品'!$D$2:$AV$26)),0)+IFERROR(SUMPRODUCT(('乐容-S级品'!$A$4:$A$32=$B107)*('乐容-S级品'!$L$3:$CA$3=R$1)*('乐容-S级品'!$L$4:$CA$32)),0)</f>
      </c>
      <c r="S107" s="280">
        <f>IFERROR(SUMPRODUCT(('控温被PRO-S级品'!$B$2:$B$10=$B107)*('控温被PRO-S级品'!$E$1:$BE$1=S$1)*('控温被PRO-S级品'!$E$2:$BE$10)),0)+IFERROR(SUMPRODUCT(('冬被-S级品'!$B$2:$B$10=$B107)*('冬被-S级品'!$E$1:$AW$1=S$1)*('冬被-S级品'!$E$2:$AW$10)),0)+IFERROR(SUMPRODUCT(('白止-S级品'!$A$2:$A$26=$B107)*('白止-S级品'!$D$1:$AV$1=S$1)*('白止-S级品'!$D$2:$AV$26)),0)+IFERROR(SUMPRODUCT(('乐容-S级品'!$A$4:$A$32=$B107)*('乐容-S级品'!$L$3:$CA$3=S$1)*('乐容-S级品'!$L$4:$CA$32)),0)</f>
      </c>
      <c r="T107" s="280">
        <f>IFERROR(SUMPRODUCT(('控温被PRO-S级品'!$B$2:$B$10=$B107)*('控温被PRO-S级品'!$E$1:$BE$1=T$1)*('控温被PRO-S级品'!$E$2:$BE$10)),0)+IFERROR(SUMPRODUCT(('冬被-S级品'!$B$2:$B$10=$B107)*('冬被-S级品'!$E$1:$AW$1=T$1)*('冬被-S级品'!$E$2:$AW$10)),0)+IFERROR(SUMPRODUCT(('白止-S级品'!$A$2:$A$26=$B107)*('白止-S级品'!$D$1:$AV$1=T$1)*('白止-S级品'!$D$2:$AV$26)),0)+IFERROR(SUMPRODUCT(('乐容-S级品'!$A$4:$A$32=$B107)*('乐容-S级品'!$L$3:$CA$3=T$1)*('乐容-S级品'!$L$4:$CA$32)),0)</f>
      </c>
      <c r="U107" s="280">
        <f>IFERROR(SUMPRODUCT(('控温被PRO-S级品'!$B$2:$B$10=$B107)*('控温被PRO-S级品'!$E$1:$BE$1=U$1)*('控温被PRO-S级品'!$E$2:$BE$10)),0)+IFERROR(SUMPRODUCT(('冬被-S级品'!$B$2:$B$10=$B107)*('冬被-S级品'!$E$1:$AW$1=U$1)*('冬被-S级品'!$E$2:$AW$10)),0)+IFERROR(SUMPRODUCT(('白止-S级品'!$A$2:$A$26=$B107)*('白止-S级品'!$D$1:$AV$1=U$1)*('白止-S级品'!$D$2:$AV$26)),0)+IFERROR(SUMPRODUCT(('乐容-S级品'!$A$4:$A$32=$B107)*('乐容-S级品'!$L$3:$CA$3=U$1)*('乐容-S级品'!$L$4:$CA$32)),0)</f>
      </c>
      <c r="V107" s="280">
        <f>IFERROR(SUMPRODUCT(('控温被PRO-S级品'!$B$2:$B$10=$B107)*('控温被PRO-S级品'!$E$1:$BE$1=V$1)*('控温被PRO-S级品'!$E$2:$BE$10)),0)+IFERROR(SUMPRODUCT(('冬被-S级品'!$B$2:$B$10=$B107)*('冬被-S级品'!$E$1:$AW$1=V$1)*('冬被-S级品'!$E$2:$AW$10)),0)+IFERROR(SUMPRODUCT(('白止-S级品'!$A$2:$A$26=$B107)*('白止-S级品'!$D$1:$AV$1=V$1)*('白止-S级品'!$D$2:$AV$26)),0)+IFERROR(SUMPRODUCT(('乐容-S级品'!$A$4:$A$32=$B107)*('乐容-S级品'!$L$3:$CA$3=V$1)*('乐容-S级品'!$L$4:$CA$32)),0)</f>
      </c>
      <c r="W107" s="280">
        <f>IFERROR(SUMPRODUCT(('控温被PRO-S级品'!$B$2:$B$10=$B107)*('控温被PRO-S级品'!$E$1:$BE$1=W$1)*('控温被PRO-S级品'!$E$2:$BE$10)),0)+IFERROR(SUMPRODUCT(('冬被-S级品'!$B$2:$B$10=$B107)*('冬被-S级品'!$E$1:$AW$1=W$1)*('冬被-S级品'!$E$2:$AW$10)),0)+IFERROR(SUMPRODUCT(('白止-S级品'!$A$2:$A$26=$B107)*('白止-S级品'!$D$1:$AV$1=W$1)*('白止-S级品'!$D$2:$AV$26)),0)+IFERROR(SUMPRODUCT(('乐容-S级品'!$A$4:$A$32=$B107)*('乐容-S级品'!$L$3:$CA$3=W$1)*('乐容-S级品'!$L$4:$CA$32)),0)</f>
      </c>
      <c r="X107" s="280">
        <f>IFERROR(SUMPRODUCT(('控温被PRO-S级品'!$B$2:$B$10=$B107)*('控温被PRO-S级品'!$E$1:$BE$1=X$1)*('控温被PRO-S级品'!$E$2:$BE$10)),0)+IFERROR(SUMPRODUCT(('冬被-S级品'!$B$2:$B$10=$B107)*('冬被-S级品'!$E$1:$AW$1=X$1)*('冬被-S级品'!$E$2:$AW$10)),0)+IFERROR(SUMPRODUCT(('白止-S级品'!$A$2:$A$26=$B107)*('白止-S级品'!$D$1:$AV$1=X$1)*('白止-S级品'!$D$2:$AV$26)),0)+IFERROR(SUMPRODUCT(('乐容-S级品'!$A$4:$A$32=$B107)*('乐容-S级品'!$L$3:$CA$3=X$1)*('乐容-S级品'!$L$4:$CA$32)),0)</f>
      </c>
      <c r="Y107" s="280">
        <f>IFERROR(SUMPRODUCT(('控温被PRO-S级品'!$B$2:$B$10=$B107)*('控温被PRO-S级品'!$E$1:$BE$1=Y$1)*('控温被PRO-S级品'!$E$2:$BE$10)),0)+IFERROR(SUMPRODUCT(('冬被-S级品'!$B$2:$B$10=$B107)*('冬被-S级品'!$E$1:$AW$1=Y$1)*('冬被-S级品'!$E$2:$AW$10)),0)+IFERROR(SUMPRODUCT(('白止-S级品'!$A$2:$A$26=$B107)*('白止-S级品'!$D$1:$AV$1=Y$1)*('白止-S级品'!$D$2:$AV$26)),0)+IFERROR(SUMPRODUCT(('乐容-S级品'!$A$4:$A$32=$B107)*('乐容-S级品'!$L$3:$CA$3=Y$1)*('乐容-S级品'!$L$4:$CA$32)),0)</f>
      </c>
      <c r="Z107" s="280">
        <f>IFERROR(SUMPRODUCT(('控温被PRO-S级品'!$B$2:$B$10=$B107)*('控温被PRO-S级品'!$E$1:$BE$1=Z$1)*('控温被PRO-S级品'!$E$2:$BE$10)),0)+IFERROR(SUMPRODUCT(('冬被-S级品'!$B$2:$B$10=$B107)*('冬被-S级品'!$E$1:$AW$1=Z$1)*('冬被-S级品'!$E$2:$AW$10)),0)+IFERROR(SUMPRODUCT(('白止-S级品'!$A$2:$A$26=$B107)*('白止-S级品'!$D$1:$AV$1=Z$1)*('白止-S级品'!$D$2:$AV$26)),0)+IFERROR(SUMPRODUCT(('乐容-S级品'!$A$4:$A$32=$B107)*('乐容-S级品'!$L$3:$CA$3=Z$1)*('乐容-S级品'!$L$4:$CA$32)),0)</f>
      </c>
      <c r="AA107" s="280">
        <f>IFERROR(SUMPRODUCT(('控温被PRO-S级品'!$B$2:$B$10=$B107)*('控温被PRO-S级品'!$E$1:$BE$1=AA$1)*('控温被PRO-S级品'!$E$2:$BE$10)),0)+IFERROR(SUMPRODUCT(('冬被-S级品'!$B$2:$B$10=$B107)*('冬被-S级品'!$E$1:$AW$1=AA$1)*('冬被-S级品'!$E$2:$AW$10)),0)+IFERROR(SUMPRODUCT(('白止-S级品'!$A$2:$A$26=$B107)*('白止-S级品'!$D$1:$AV$1=AA$1)*('白止-S级品'!$D$2:$AV$26)),0)+IFERROR(SUMPRODUCT(('乐容-S级品'!$A$4:$A$32=$B107)*('乐容-S级品'!$L$3:$CA$3=AA$1)*('乐容-S级品'!$L$4:$CA$32)),0)</f>
      </c>
      <c r="AB107" s="280">
        <f>IFERROR(SUMPRODUCT(('控温被PRO-S级品'!$B$2:$B$10=$B107)*('控温被PRO-S级品'!$E$1:$BE$1=AB$1)*('控温被PRO-S级品'!$E$2:$BE$10)),0)+IFERROR(SUMPRODUCT(('冬被-S级品'!$B$2:$B$10=$B107)*('冬被-S级品'!$E$1:$AW$1=AB$1)*('冬被-S级品'!$E$2:$AW$10)),0)+IFERROR(SUMPRODUCT(('白止-S级品'!$A$2:$A$26=$B107)*('白止-S级品'!$D$1:$AV$1=AB$1)*('白止-S级品'!$D$2:$AV$26)),0)+IFERROR(SUMPRODUCT(('乐容-S级品'!$A$4:$A$32=$B107)*('乐容-S级品'!$L$3:$CA$3=AB$1)*('乐容-S级品'!$L$4:$CA$32)),0)</f>
      </c>
      <c r="AC107" s="280">
        <f>IFERROR(SUMPRODUCT(('控温被PRO-S级品'!$B$2:$B$10=$B107)*('控温被PRO-S级品'!$E$1:$BE$1=AC$1)*('控温被PRO-S级品'!$E$2:$BE$10)),0)+IFERROR(SUMPRODUCT(('冬被-S级品'!$B$2:$B$10=$B107)*('冬被-S级品'!$E$1:$AW$1=AC$1)*('冬被-S级品'!$E$2:$AW$10)),0)+IFERROR(SUMPRODUCT(('白止-S级品'!$A$2:$A$26=$B107)*('白止-S级品'!$D$1:$AV$1=AC$1)*('白止-S级品'!$D$2:$AV$26)),0)+IFERROR(SUMPRODUCT(('乐容-S级品'!$A$4:$A$32=$B107)*('乐容-S级品'!$L$3:$CA$3=AC$1)*('乐容-S级品'!$L$4:$CA$32)),0)</f>
      </c>
      <c r="AD107" s="280">
        <f>IFERROR(SUMPRODUCT(('控温被PRO-S级品'!$B$2:$B$10=$B107)*('控温被PRO-S级品'!$E$1:$BE$1=AD$1)*('控温被PRO-S级品'!$E$2:$BE$10)),0)+IFERROR(SUMPRODUCT(('冬被-S级品'!$B$2:$B$10=$B107)*('冬被-S级品'!$E$1:$AW$1=AD$1)*('冬被-S级品'!$E$2:$AW$10)),0)+IFERROR(SUMPRODUCT(('白止-S级品'!$A$2:$A$26=$B107)*('白止-S级品'!$D$1:$AV$1=AD$1)*('白止-S级品'!$D$2:$AV$26)),0)+IFERROR(SUMPRODUCT(('乐容-S级品'!$A$4:$A$32=$B107)*('乐容-S级品'!$L$3:$CA$3=AD$1)*('乐容-S级品'!$L$4:$CA$32)),0)</f>
      </c>
      <c r="AE107" s="280">
        <f>IFERROR(SUMPRODUCT(('控温被PRO-S级品'!$B$2:$B$10=$B107)*('控温被PRO-S级品'!$E$1:$BE$1=AE$1)*('控温被PRO-S级品'!$E$2:$BE$10)),0)+IFERROR(SUMPRODUCT(('冬被-S级品'!$B$2:$B$10=$B107)*('冬被-S级品'!$E$1:$AW$1=AE$1)*('冬被-S级品'!$E$2:$AW$10)),0)+IFERROR(SUMPRODUCT(('白止-S级品'!$A$2:$A$26=$B107)*('白止-S级品'!$D$1:$AV$1=AE$1)*('白止-S级品'!$D$2:$AV$26)),0)+IFERROR(SUMPRODUCT(('乐容-S级品'!$A$4:$A$32=$B107)*('乐容-S级品'!$L$3:$CA$3=AE$1)*('乐容-S级品'!$L$4:$CA$32)),0)</f>
      </c>
      <c r="AF107" s="280">
        <f>IFERROR(SUMPRODUCT(('控温被PRO-S级品'!$B$2:$B$10=$B107)*('控温被PRO-S级品'!$E$1:$BE$1=AF$1)*('控温被PRO-S级品'!$E$2:$BE$10)),0)+IFERROR(SUMPRODUCT(('冬被-S级品'!$B$2:$B$10=$B107)*('冬被-S级品'!$E$1:$AW$1=AF$1)*('冬被-S级品'!$E$2:$AW$10)),0)+IFERROR(SUMPRODUCT(('白止-S级品'!$A$2:$A$26=$B107)*('白止-S级品'!$D$1:$AV$1=AF$1)*('白止-S级品'!$D$2:$AV$26)),0)+IFERROR(SUMPRODUCT(('乐容-S级品'!$A$4:$A$32=$B107)*('乐容-S级品'!$L$3:$CA$3=AF$1)*('乐容-S级品'!$L$4:$CA$32)),0)</f>
      </c>
      <c r="AG107" s="280">
        <f>IFERROR(SUMPRODUCT(('控温被PRO-S级品'!$B$2:$B$10=$B107)*('控温被PRO-S级品'!$E$1:$BE$1=AG$1)*('控温被PRO-S级品'!$E$2:$BE$10)),0)+IFERROR(SUMPRODUCT(('冬被-S级品'!$B$2:$B$10=$B107)*('冬被-S级品'!$E$1:$AW$1=AG$1)*('冬被-S级品'!$E$2:$AW$10)),0)+IFERROR(SUMPRODUCT(('白止-S级品'!$A$2:$A$26=$B107)*('白止-S级品'!$D$1:$AV$1=AG$1)*('白止-S级品'!$D$2:$AV$26)),0)+IFERROR(SUMPRODUCT(('乐容-S级品'!$A$4:$A$32=$B107)*('乐容-S级品'!$L$3:$CA$3=AG$1)*('乐容-S级品'!$L$4:$CA$32)),0)</f>
      </c>
      <c r="AH107" s="280">
        <f>IFERROR(SUMPRODUCT(('控温被PRO-S级品'!$B$2:$B$10=$B107)*('控温被PRO-S级品'!$E$1:$BE$1=AH$1)*('控温被PRO-S级品'!$E$2:$BE$10)),0)+IFERROR(SUMPRODUCT(('冬被-S级品'!$B$2:$B$10=$B107)*('冬被-S级品'!$E$1:$AW$1=AH$1)*('冬被-S级品'!$E$2:$AW$10)),0)+IFERROR(SUMPRODUCT(('白止-S级品'!$A$2:$A$26=$B107)*('白止-S级品'!$D$1:$AV$1=AH$1)*('白止-S级品'!$D$2:$AV$26)),0)+IFERROR(SUMPRODUCT(('乐容-S级品'!$A$4:$A$32=$B107)*('乐容-S级品'!$L$3:$CA$3=AH$1)*('乐容-S级品'!$L$4:$CA$32)),0)</f>
      </c>
      <c r="AI107" s="280">
        <f>IFERROR(SUMPRODUCT(('控温被PRO-S级品'!$B$2:$B$10=$B107)*('控温被PRO-S级品'!$E$1:$BE$1=AI$1)*('控温被PRO-S级品'!$E$2:$BE$10)),0)+IFERROR(SUMPRODUCT(('冬被-S级品'!$B$2:$B$10=$B107)*('冬被-S级品'!$E$1:$AW$1=AI$1)*('冬被-S级品'!$E$2:$AW$10)),0)+IFERROR(SUMPRODUCT(('白止-S级品'!$A$2:$A$26=$B107)*('白止-S级品'!$D$1:$AV$1=AI$1)*('白止-S级品'!$D$2:$AV$26)),0)+IFERROR(SUMPRODUCT(('乐容-S级品'!$A$4:$A$32=$B107)*('乐容-S级品'!$L$3:$CA$3=AI$1)*('乐容-S级品'!$L$4:$CA$32)),0)</f>
      </c>
      <c r="AJ107" s="280">
        <f>IFERROR(SUMPRODUCT(('控温被PRO-S级品'!$B$2:$B$10=$B107)*('控温被PRO-S级品'!$E$1:$BE$1=AJ$1)*('控温被PRO-S级品'!$E$2:$BE$10)),0)+IFERROR(SUMPRODUCT(('冬被-S级品'!$B$2:$B$10=$B107)*('冬被-S级品'!$E$1:$AW$1=AJ$1)*('冬被-S级品'!$E$2:$AW$10)),0)+IFERROR(SUMPRODUCT(('白止-S级品'!$A$2:$A$26=$B107)*('白止-S级品'!$D$1:$AV$1=AJ$1)*('白止-S级品'!$D$2:$AV$26)),0)+IFERROR(SUMPRODUCT(('乐容-S级品'!$A$4:$A$32=$B107)*('乐容-S级品'!$L$3:$CA$3=AJ$1)*('乐容-S级品'!$L$4:$CA$32)),0)</f>
      </c>
      <c r="AK107" s="280">
        <f>IFERROR(SUMPRODUCT(('控温被PRO-S级品'!$B$2:$B$10=$B107)*('控温被PRO-S级品'!$E$1:$BE$1=AK$1)*('控温被PRO-S级品'!$E$2:$BE$10)),0)+IFERROR(SUMPRODUCT(('冬被-S级品'!$B$2:$B$10=$B107)*('冬被-S级品'!$E$1:$AW$1=AK$1)*('冬被-S级品'!$E$2:$AW$10)),0)+IFERROR(SUMPRODUCT(('白止-S级品'!$A$2:$A$26=$B107)*('白止-S级品'!$D$1:$AV$1=AK$1)*('白止-S级品'!$D$2:$AV$26)),0)+IFERROR(SUMPRODUCT(('乐容-S级品'!$A$4:$A$32=$B107)*('乐容-S级品'!$L$3:$CA$3=AK$1)*('乐容-S级品'!$L$4:$CA$32)),0)</f>
      </c>
      <c r="AL107" s="280">
        <f>IFERROR(SUMPRODUCT(('控温被PRO-S级品'!$B$2:$B$10=$B107)*('控温被PRO-S级品'!$E$1:$BE$1=AL$1)*('控温被PRO-S级品'!$E$2:$BE$10)),0)+IFERROR(SUMPRODUCT(('冬被-S级品'!$B$2:$B$10=$B107)*('冬被-S级品'!$E$1:$AW$1=AL$1)*('冬被-S级品'!$E$2:$AW$10)),0)+IFERROR(SUMPRODUCT(('白止-S级品'!$A$2:$A$26=$B107)*('白止-S级品'!$D$1:$AV$1=AL$1)*('白止-S级品'!$D$2:$AV$26)),0)+IFERROR(SUMPRODUCT(('乐容-S级品'!$A$4:$A$32=$B107)*('乐容-S级品'!$L$3:$CA$3=AL$1)*('乐容-S级品'!$L$4:$CA$32)),0)</f>
      </c>
      <c r="AM107" s="280">
        <f>IFERROR(SUMPRODUCT(('控温被PRO-S级品'!$B$2:$B$10=$B107)*('控温被PRO-S级品'!$E$1:$BE$1=AM$1)*('控温被PRO-S级品'!$E$2:$BE$10)),0)+IFERROR(SUMPRODUCT(('冬被-S级品'!$B$2:$B$10=$B107)*('冬被-S级品'!$E$1:$AW$1=AM$1)*('冬被-S级品'!$E$2:$AW$10)),0)+IFERROR(SUMPRODUCT(('白止-S级品'!$A$2:$A$26=$B107)*('白止-S级品'!$D$1:$AV$1=AM$1)*('白止-S级品'!$D$2:$AV$26)),0)+IFERROR(SUMPRODUCT(('乐容-S级品'!$A$4:$A$32=$B107)*('乐容-S级品'!$L$3:$CA$3=AM$1)*('乐容-S级品'!$L$4:$CA$32)),0)</f>
      </c>
      <c r="AN107" s="280">
        <f>IFERROR(SUMPRODUCT(('控温被PRO-S级品'!$B$2:$B$10=$B107)*('控温被PRO-S级品'!$E$1:$BE$1=AN$1)*('控温被PRO-S级品'!$E$2:$BE$10)),0)+IFERROR(SUMPRODUCT(('冬被-S级品'!$B$2:$B$10=$B107)*('冬被-S级品'!$E$1:$AW$1=AN$1)*('冬被-S级品'!$E$2:$AW$10)),0)+IFERROR(SUMPRODUCT(('白止-S级品'!$A$2:$A$26=$B107)*('白止-S级品'!$D$1:$AV$1=AN$1)*('白止-S级品'!$D$2:$AV$26)),0)+IFERROR(SUMPRODUCT(('乐容-S级品'!$A$4:$A$32=$B107)*('乐容-S级品'!$L$3:$CA$3=AN$1)*('乐容-S级品'!$L$4:$CA$32)),0)</f>
      </c>
      <c r="AO107" s="280">
        <f>IFERROR(SUMPRODUCT(('控温被PRO-S级品'!$B$2:$B$10=$B107)*('控温被PRO-S级品'!$E$1:$BE$1=AO$1)*('控温被PRO-S级品'!$E$2:$BE$10)),0)+IFERROR(SUMPRODUCT(('冬被-S级品'!$B$2:$B$10=$B107)*('冬被-S级品'!$E$1:$AW$1=AO$1)*('冬被-S级品'!$E$2:$AW$10)),0)+IFERROR(SUMPRODUCT(('白止-S级品'!$A$2:$A$26=$B107)*('白止-S级品'!$D$1:$AV$1=AO$1)*('白止-S级品'!$D$2:$AV$26)),0)+IFERROR(SUMPRODUCT(('乐容-S级品'!$A$4:$A$32=$B107)*('乐容-S级品'!$L$3:$CA$3=AO$1)*('乐容-S级品'!$L$4:$CA$32)),0)</f>
      </c>
      <c r="AP107" s="280">
        <f>IFERROR(SUMPRODUCT(('控温被PRO-S级品'!$B$2:$B$10=$B107)*('控温被PRO-S级品'!$E$1:$BE$1=AP$1)*('控温被PRO-S级品'!$E$2:$BE$10)),0)+IFERROR(SUMPRODUCT(('冬被-S级品'!$B$2:$B$10=$B107)*('冬被-S级品'!$E$1:$AW$1=AP$1)*('冬被-S级品'!$E$2:$AW$10)),0)+IFERROR(SUMPRODUCT(('白止-S级品'!$A$2:$A$26=$B107)*('白止-S级品'!$D$1:$AV$1=AP$1)*('白止-S级品'!$D$2:$AV$26)),0)+IFERROR(SUMPRODUCT(('乐容-S级品'!$A$4:$A$32=$B107)*('乐容-S级品'!$L$3:$CA$3=AP$1)*('乐容-S级品'!$L$4:$CA$32)),0)</f>
      </c>
      <c r="AQ107" s="280">
        <f>IFERROR(SUMPRODUCT(('控温被PRO-S级品'!$B$2:$B$10=$B107)*('控温被PRO-S级品'!$E$1:$BE$1=AQ$1)*('控温被PRO-S级品'!$E$2:$BE$10)),0)+IFERROR(SUMPRODUCT(('冬被-S级品'!$B$2:$B$10=$B107)*('冬被-S级品'!$E$1:$AW$1=AQ$1)*('冬被-S级品'!$E$2:$AW$10)),0)+IFERROR(SUMPRODUCT(('白止-S级品'!$A$2:$A$26=$B107)*('白止-S级品'!$D$1:$AV$1=AQ$1)*('白止-S级品'!$D$2:$AV$26)),0)+IFERROR(SUMPRODUCT(('乐容-S级品'!$A$4:$A$32=$B107)*('乐容-S级品'!$L$3:$CA$3=AQ$1)*('乐容-S级品'!$L$4:$CA$32)),0)</f>
      </c>
      <c r="AR107" s="280">
        <f>IFERROR(SUMPRODUCT(('控温被PRO-S级品'!$B$2:$B$10=$B107)*('控温被PRO-S级品'!$E$1:$BE$1=AR$1)*('控温被PRO-S级品'!$E$2:$BE$10)),0)+IFERROR(SUMPRODUCT(('冬被-S级品'!$B$2:$B$10=$B107)*('冬被-S级品'!$E$1:$AW$1=AR$1)*('冬被-S级品'!$E$2:$AW$10)),0)+IFERROR(SUMPRODUCT(('白止-S级品'!$A$2:$A$26=$B107)*('白止-S级品'!$D$1:$AV$1=AR$1)*('白止-S级品'!$D$2:$AV$26)),0)+IFERROR(SUMPRODUCT(('乐容-S级品'!$A$4:$A$32=$B107)*('乐容-S级品'!$L$3:$CA$3=AR$1)*('乐容-S级品'!$L$4:$CA$32)),0)</f>
      </c>
      <c r="AS107" s="280">
        <f>IFERROR(SUMPRODUCT(('控温被PRO-S级品'!$B$2:$B$10=$B107)*('控温被PRO-S级品'!$E$1:$BE$1=AS$1)*('控温被PRO-S级品'!$E$2:$BE$10)),0)+IFERROR(SUMPRODUCT(('冬被-S级品'!$B$2:$B$10=$B107)*('冬被-S级品'!$E$1:$AW$1=AS$1)*('冬被-S级品'!$E$2:$AW$10)),0)+IFERROR(SUMPRODUCT(('白止-S级品'!$A$2:$A$26=$B107)*('白止-S级品'!$D$1:$AV$1=AS$1)*('白止-S级品'!$D$2:$AV$26)),0)+IFERROR(SUMPRODUCT(('乐容-S级品'!$A$4:$A$32=$B107)*('乐容-S级品'!$L$3:$CA$3=AS$1)*('乐容-S级品'!$L$4:$CA$32)),0)</f>
      </c>
      <c r="AT107" s="280">
        <f>IFERROR(SUMPRODUCT(('控温被PRO-S级品'!$B$2:$B$10=$B107)*('控温被PRO-S级品'!$E$1:$BE$1=AT$1)*('控温被PRO-S级品'!$E$2:$BE$10)),0)+IFERROR(SUMPRODUCT(('冬被-S级品'!$B$2:$B$10=$B107)*('冬被-S级品'!$E$1:$AW$1=AT$1)*('冬被-S级品'!$E$2:$AW$10)),0)+IFERROR(SUMPRODUCT(('白止-S级品'!$A$2:$A$26=$B107)*('白止-S级品'!$D$1:$AV$1=AT$1)*('白止-S级品'!$D$2:$AV$26)),0)+IFERROR(SUMPRODUCT(('乐容-S级品'!$A$4:$A$32=$B107)*('乐容-S级品'!$L$3:$CA$3=AT$1)*('乐容-S级品'!$L$4:$CA$32)),0)</f>
      </c>
      <c r="AU107" s="280">
        <f>IFERROR(SUMPRODUCT(('控温被PRO-S级品'!$B$2:$B$10=$B107)*('控温被PRO-S级品'!$E$1:$BE$1=AU$1)*('控温被PRO-S级品'!$E$2:$BE$10)),0)+IFERROR(SUMPRODUCT(('冬被-S级品'!$B$2:$B$10=$B107)*('冬被-S级品'!$E$1:$AW$1=AU$1)*('冬被-S级品'!$E$2:$AW$10)),0)+IFERROR(SUMPRODUCT(('白止-S级品'!$A$2:$A$26=$B107)*('白止-S级品'!$D$1:$AV$1=AU$1)*('白止-S级品'!$D$2:$AV$26)),0)+IFERROR(SUMPRODUCT(('乐容-S级品'!$A$4:$A$32=$B107)*('乐容-S级品'!$L$3:$CA$3=AU$1)*('乐容-S级品'!$L$4:$CA$32)),0)</f>
      </c>
      <c r="AV107" s="280">
        <f>IFERROR(SUMPRODUCT(('控温被PRO-S级品'!$B$2:$B$10=$B107)*('控温被PRO-S级品'!$E$1:$BE$1=AV$1)*('控温被PRO-S级品'!$E$2:$BE$10)),0)+IFERROR(SUMPRODUCT(('冬被-S级品'!$B$2:$B$10=$B107)*('冬被-S级品'!$E$1:$AW$1=AV$1)*('冬被-S级品'!$E$2:$AW$10)),0)+IFERROR(SUMPRODUCT(('白止-S级品'!$A$2:$A$26=$B107)*('白止-S级品'!$D$1:$AV$1=AV$1)*('白止-S级品'!$D$2:$AV$26)),0)+IFERROR(SUMPRODUCT(('乐容-S级品'!$A$4:$A$32=$B107)*('乐容-S级品'!$L$3:$CA$3=AV$1)*('乐容-S级品'!$L$4:$CA$32)),0)</f>
      </c>
      <c r="AW107" s="280">
        <f>IFERROR(SUMPRODUCT(('控温被PRO-S级品'!$B$2:$B$10=$B107)*('控温被PRO-S级品'!$E$1:$BE$1=AW$1)*('控温被PRO-S级品'!$E$2:$BE$10)),0)+IFERROR(SUMPRODUCT(('冬被-S级品'!$B$2:$B$10=$B107)*('冬被-S级品'!$E$1:$AW$1=AW$1)*('冬被-S级品'!$E$2:$AW$10)),0)+IFERROR(SUMPRODUCT(('白止-S级品'!$A$2:$A$26=$B107)*('白止-S级品'!$D$1:$AV$1=AW$1)*('白止-S级品'!$D$2:$AV$26)),0)+IFERROR(SUMPRODUCT(('乐容-S级品'!$A$4:$A$32=$B107)*('乐容-S级品'!$L$3:$CA$3=AW$1)*('乐容-S级品'!$L$4:$CA$32)),0)</f>
      </c>
      <c r="AX107" s="280">
        <f>IFERROR(SUMPRODUCT(('控温被PRO-S级品'!$B$2:$B$10=$B107)*('控温被PRO-S级品'!$E$1:$BE$1=AX$1)*('控温被PRO-S级品'!$E$2:$BE$10)),0)+IFERROR(SUMPRODUCT(('冬被-S级品'!$B$2:$B$10=$B107)*('冬被-S级品'!$E$1:$AW$1=AX$1)*('冬被-S级品'!$E$2:$AW$10)),0)+IFERROR(SUMPRODUCT(('白止-S级品'!$A$2:$A$26=$B107)*('白止-S级品'!$D$1:$AV$1=AX$1)*('白止-S级品'!$D$2:$AV$26)),0)+IFERROR(SUMPRODUCT(('乐容-S级品'!$A$4:$A$32=$B107)*('乐容-S级品'!$L$3:$CA$3=AX$1)*('乐容-S级品'!$L$4:$CA$32)),0)</f>
      </c>
      <c r="AY107" s="280">
        <f>IFERROR(SUMPRODUCT(('控温被PRO-S级品'!$B$2:$B$10=$B107)*('控温被PRO-S级品'!$E$1:$BE$1=AY$1)*('控温被PRO-S级品'!$E$2:$BE$10)),0)+IFERROR(SUMPRODUCT(('冬被-S级品'!$B$2:$B$10=$B107)*('冬被-S级品'!$E$1:$AW$1=AY$1)*('冬被-S级品'!$E$2:$AW$10)),0)+IFERROR(SUMPRODUCT(('白止-S级品'!$A$2:$A$26=$B107)*('白止-S级品'!$D$1:$AV$1=AY$1)*('白止-S级品'!$D$2:$AV$26)),0)+IFERROR(SUMPRODUCT(('乐容-S级品'!$A$4:$A$32=$B107)*('乐容-S级品'!$L$3:$CA$3=AY$1)*('乐容-S级品'!$L$4:$CA$32)),0)</f>
      </c>
      <c r="AZ107" s="280">
        <f>IFERROR(SUMPRODUCT(('控温被PRO-S级品'!$B$2:$B$10=$B107)*('控温被PRO-S级品'!$E$1:$BE$1=AZ$1)*('控温被PRO-S级品'!$E$2:$BE$10)),0)+IFERROR(SUMPRODUCT(('冬被-S级品'!$B$2:$B$10=$B107)*('冬被-S级品'!$E$1:$AW$1=AZ$1)*('冬被-S级品'!$E$2:$AW$10)),0)+IFERROR(SUMPRODUCT(('白止-S级品'!$A$2:$A$26=$B107)*('白止-S级品'!$D$1:$AV$1=AZ$1)*('白止-S级品'!$D$2:$AV$26)),0)+IFERROR(SUMPRODUCT(('乐容-S级品'!$A$4:$A$32=$B107)*('乐容-S级品'!$L$3:$CA$3=AZ$1)*('乐容-S级品'!$L$4:$CA$32)),0)</f>
      </c>
      <c r="BA107" s="280">
        <f>IFERROR(SUMPRODUCT(('控温被PRO-S级品'!$B$2:$B$10=$B107)*('控温被PRO-S级品'!$E$1:$BE$1=BA$1)*('控温被PRO-S级品'!$E$2:$BE$10)),0)+IFERROR(SUMPRODUCT(('冬被-S级品'!$B$2:$B$10=$B107)*('冬被-S级品'!$E$1:$AW$1=BA$1)*('冬被-S级品'!$E$2:$AW$10)),0)+IFERROR(SUMPRODUCT(('白止-S级品'!$A$2:$A$26=$B107)*('白止-S级品'!$D$1:$AV$1=BA$1)*('白止-S级品'!$D$2:$AV$26)),0)+IFERROR(SUMPRODUCT(('乐容-S级品'!$A$4:$A$32=$B107)*('乐容-S级品'!$L$3:$CA$3=BA$1)*('乐容-S级品'!$L$4:$CA$32)),0)</f>
      </c>
      <c r="BB107" s="280">
        <f>IFERROR(SUMPRODUCT(('控温被PRO-S级品'!$B$2:$B$10=$B107)*('控温被PRO-S级品'!$E$1:$BE$1=BB$1)*('控温被PRO-S级品'!$E$2:$BE$10)),0)+IFERROR(SUMPRODUCT(('冬被-S级品'!$B$2:$B$10=$B107)*('冬被-S级品'!$E$1:$AW$1=BB$1)*('冬被-S级品'!$E$2:$AW$10)),0)+IFERROR(SUMPRODUCT(('白止-S级品'!$A$2:$A$26=$B107)*('白止-S级品'!$D$1:$AV$1=BB$1)*('白止-S级品'!$D$2:$AV$26)),0)+IFERROR(SUMPRODUCT(('乐容-S级品'!$A$4:$A$32=$B107)*('乐容-S级品'!$L$3:$CA$3=BB$1)*('乐容-S级品'!$L$4:$CA$32)),0)</f>
      </c>
      <c r="BC107" s="280">
        <f>IFERROR(SUMPRODUCT(('控温被PRO-S级品'!$B$2:$B$10=$B107)*('控温被PRO-S级品'!$E$1:$BE$1=BC$1)*('控温被PRO-S级品'!$E$2:$BE$10)),0)+IFERROR(SUMPRODUCT(('冬被-S级品'!$B$2:$B$10=$B107)*('冬被-S级品'!$E$1:$AW$1=BC$1)*('冬被-S级品'!$E$2:$AW$10)),0)+IFERROR(SUMPRODUCT(('白止-S级品'!$A$2:$A$26=$B107)*('白止-S级品'!$D$1:$AV$1=BC$1)*('白止-S级品'!$D$2:$AV$26)),0)+IFERROR(SUMPRODUCT(('乐容-S级品'!$A$4:$A$32=$B107)*('乐容-S级品'!$L$3:$CA$3=BC$1)*('乐容-S级品'!$L$4:$CA$32)),0)</f>
      </c>
      <c r="BD107" s="280">
        <f>IFERROR(SUMPRODUCT(('控温被PRO-S级品'!$B$2:$B$10=$B107)*('控温被PRO-S级品'!$E$1:$BE$1=BD$1)*('控温被PRO-S级品'!$E$2:$BE$10)),0)+IFERROR(SUMPRODUCT(('冬被-S级品'!$B$2:$B$10=$B107)*('冬被-S级品'!$E$1:$AW$1=BD$1)*('冬被-S级品'!$E$2:$AW$10)),0)+IFERROR(SUMPRODUCT(('白止-S级品'!$A$2:$A$26=$B107)*('白止-S级品'!$D$1:$AV$1=BD$1)*('白止-S级品'!$D$2:$AV$26)),0)+IFERROR(SUMPRODUCT(('乐容-S级品'!$A$4:$A$32=$B107)*('乐容-S级品'!$L$3:$CA$3=BD$1)*('乐容-S级品'!$L$4:$CA$32)),0)</f>
      </c>
      <c r="BE107" s="280">
        <f>IFERROR(SUMPRODUCT(('控温被PRO-S级品'!$B$2:$B$10=$B107)*('控温被PRO-S级品'!$E$1:$BE$1=BE$1)*('控温被PRO-S级品'!$E$2:$BE$10)),0)+IFERROR(SUMPRODUCT(('冬被-S级品'!$B$2:$B$10=$B107)*('冬被-S级品'!$E$1:$AW$1=BE$1)*('冬被-S级品'!$E$2:$AW$10)),0)+IFERROR(SUMPRODUCT(('白止-S级品'!$A$2:$A$26=$B107)*('白止-S级品'!$D$1:$AV$1=BE$1)*('白止-S级品'!$D$2:$AV$26)),0)+IFERROR(SUMPRODUCT(('乐容-S级品'!$A$4:$A$32=$B107)*('乐容-S级品'!$L$3:$CA$3=BE$1)*('乐容-S级品'!$L$4:$CA$32)),0)</f>
      </c>
      <c r="BF107" s="280">
        <f>IFERROR(SUMPRODUCT(('控温被PRO-S级品'!$B$2:$B$10=$B107)*('控温被PRO-S级品'!$E$1:$BE$1=BF$1)*('控温被PRO-S级品'!$E$2:$BE$10)),0)+IFERROR(SUMPRODUCT(('冬被-S级品'!$B$2:$B$10=$B107)*('冬被-S级品'!$E$1:$AW$1=BF$1)*('冬被-S级品'!$E$2:$AW$10)),0)+IFERROR(SUMPRODUCT(('白止-S级品'!$A$2:$A$26=$B107)*('白止-S级品'!$D$1:$AV$1=BF$1)*('白止-S级品'!$D$2:$AV$26)),0)+IFERROR(SUMPRODUCT(('乐容-S级品'!$A$4:$A$32=$B107)*('乐容-S级品'!$L$3:$CA$3=BF$1)*('乐容-S级品'!$L$4:$CA$32)),0)</f>
      </c>
      <c r="BG107" s="280">
        <f>IFERROR(SUMPRODUCT(('控温被PRO-S级品'!$B$2:$B$10=$B107)*('控温被PRO-S级品'!$E$1:$BE$1=BG$1)*('控温被PRO-S级品'!$E$2:$BE$10)),0)+IFERROR(SUMPRODUCT(('冬被-S级品'!$B$2:$B$10=$B107)*('冬被-S级品'!$E$1:$AW$1=BG$1)*('冬被-S级品'!$E$2:$AW$10)),0)+IFERROR(SUMPRODUCT(('白止-S级品'!$A$2:$A$26=$B107)*('白止-S级品'!$D$1:$AV$1=BG$1)*('白止-S级品'!$D$2:$AV$26)),0)+IFERROR(SUMPRODUCT(('乐容-S级品'!$A$4:$A$32=$B107)*('乐容-S级品'!$L$3:$CA$3=BG$1)*('乐容-S级品'!$L$4:$CA$32)),0)</f>
      </c>
      <c r="BH107" s="280">
        <f>IFERROR(SUMPRODUCT(('控温被PRO-S级品'!$B$2:$B$10=$B107)*('控温被PRO-S级品'!$E$1:$BE$1=BH$1)*('控温被PRO-S级品'!$E$2:$BE$10)),0)+IFERROR(SUMPRODUCT(('冬被-S级品'!$B$2:$B$10=$B107)*('冬被-S级品'!$E$1:$AW$1=BH$1)*('冬被-S级品'!$E$2:$AW$10)),0)+IFERROR(SUMPRODUCT(('白止-S级品'!$A$2:$A$26=$B107)*('白止-S级品'!$D$1:$AV$1=BH$1)*('白止-S级品'!$D$2:$AV$26)),0)+IFERROR(SUMPRODUCT(('乐容-S级品'!$A$4:$A$32=$B107)*('乐容-S级品'!$L$3:$CA$3=BH$1)*('乐容-S级品'!$L$4:$CA$32)),0)</f>
      </c>
      <c r="BI107" s="280">
        <f>IFERROR(SUMPRODUCT(('控温被PRO-S级品'!$B$2:$B$10=$B107)*('控温被PRO-S级品'!$E$1:$BE$1=BI$1)*('控温被PRO-S级品'!$E$2:$BE$10)),0)+IFERROR(SUMPRODUCT(('冬被-S级品'!$B$2:$B$10=$B107)*('冬被-S级品'!$E$1:$AW$1=BI$1)*('冬被-S级品'!$E$2:$AW$10)),0)+IFERROR(SUMPRODUCT(('白止-S级品'!$A$2:$A$26=$B107)*('白止-S级品'!$D$1:$AV$1=BI$1)*('白止-S级品'!$D$2:$AV$26)),0)+IFERROR(SUMPRODUCT(('乐容-S级品'!$A$4:$A$32=$B107)*('乐容-S级品'!$L$3:$CA$3=BI$1)*('乐容-S级品'!$L$4:$CA$32)),0)</f>
      </c>
      <c r="BJ107" s="280">
        <f>IFERROR(SUMPRODUCT(('控温被PRO-S级品'!$B$2:$B$10=$B107)*('控温被PRO-S级品'!$E$1:$BE$1=BJ$1)*('控温被PRO-S级品'!$E$2:$BE$10)),0)+IFERROR(SUMPRODUCT(('冬被-S级品'!$B$2:$B$10=$B107)*('冬被-S级品'!$E$1:$AW$1=BJ$1)*('冬被-S级品'!$E$2:$AW$10)),0)+IFERROR(SUMPRODUCT(('白止-S级品'!$A$2:$A$26=$B107)*('白止-S级品'!$D$1:$AV$1=BJ$1)*('白止-S级品'!$D$2:$AV$26)),0)+IFERROR(SUMPRODUCT(('乐容-S级品'!$A$4:$A$32=$B107)*('乐容-S级品'!$L$3:$CA$3=BJ$1)*('乐容-S级品'!$L$4:$CA$32)),0)</f>
      </c>
      <c r="BK107" s="280">
        <f>IFERROR(SUMPRODUCT(('控温被PRO-S级品'!$B$2:$B$10=$B107)*('控温被PRO-S级品'!$E$1:$BE$1=BK$1)*('控温被PRO-S级品'!$E$2:$BE$10)),0)+IFERROR(SUMPRODUCT(('冬被-S级品'!$B$2:$B$10=$B107)*('冬被-S级品'!$E$1:$AW$1=BK$1)*('冬被-S级品'!$E$2:$AW$10)),0)+IFERROR(SUMPRODUCT(('白止-S级品'!$A$2:$A$26=$B107)*('白止-S级品'!$D$1:$AV$1=BK$1)*('白止-S级品'!$D$2:$AV$26)),0)+IFERROR(SUMPRODUCT(('乐容-S级品'!$A$4:$A$32=$B107)*('乐容-S级品'!$L$3:$CA$3=BK$1)*('乐容-S级品'!$L$4:$CA$32)),0)</f>
      </c>
      <c r="BL107" s="280">
        <f>IFERROR(SUMPRODUCT(('控温被PRO-S级品'!$B$2:$B$10=$B107)*('控温被PRO-S级品'!$E$1:$BE$1=BL$1)*('控温被PRO-S级品'!$E$2:$BE$10)),0)+IFERROR(SUMPRODUCT(('冬被-S级品'!$B$2:$B$10=$B107)*('冬被-S级品'!$E$1:$AW$1=BL$1)*('冬被-S级品'!$E$2:$AW$10)),0)+IFERROR(SUMPRODUCT(('白止-S级品'!$A$2:$A$26=$B107)*('白止-S级品'!$D$1:$AV$1=BL$1)*('白止-S级品'!$D$2:$AV$26)),0)+IFERROR(SUMPRODUCT(('乐容-S级品'!$A$4:$A$32=$B107)*('乐容-S级品'!$L$3:$CA$3=BL$1)*('乐容-S级品'!$L$4:$CA$32)),0)</f>
      </c>
      <c r="BM107" s="280">
        <f>IFERROR(SUMPRODUCT(('控温被PRO-S级品'!$B$2:$B$10=$B107)*('控温被PRO-S级品'!$E$1:$BE$1=BM$1)*('控温被PRO-S级品'!$E$2:$BE$10)),0)+IFERROR(SUMPRODUCT(('冬被-S级品'!$B$2:$B$10=$B107)*('冬被-S级品'!$E$1:$AW$1=BM$1)*('冬被-S级品'!$E$2:$AW$10)),0)+IFERROR(SUMPRODUCT(('白止-S级品'!$A$2:$A$26=$B107)*('白止-S级品'!$D$1:$AV$1=BM$1)*('白止-S级品'!$D$2:$AV$26)),0)+IFERROR(SUMPRODUCT(('乐容-S级品'!$A$4:$A$32=$B107)*('乐容-S级品'!$L$3:$CA$3=BM$1)*('乐容-S级品'!$L$4:$CA$32)),0)</f>
      </c>
      <c r="BN107" s="280">
        <f>IFERROR(SUMPRODUCT(('控温被PRO-S级品'!$B$2:$B$10=$B107)*('控温被PRO-S级品'!$E$1:$BE$1=BN$1)*('控温被PRO-S级品'!$E$2:$BE$10)),0)+IFERROR(SUMPRODUCT(('冬被-S级品'!$B$2:$B$10=$B107)*('冬被-S级品'!$E$1:$AW$1=BN$1)*('冬被-S级品'!$E$2:$AW$10)),0)+IFERROR(SUMPRODUCT(('白止-S级品'!$A$2:$A$26=$B107)*('白止-S级品'!$D$1:$AV$1=BN$1)*('白止-S级品'!$D$2:$AV$26)),0)+IFERROR(SUMPRODUCT(('乐容-S级品'!$A$4:$A$32=$B107)*('乐容-S级品'!$L$3:$CA$3=BN$1)*('乐容-S级品'!$L$4:$CA$32)),0)</f>
      </c>
      <c r="BO107" s="280">
        <f>IFERROR(SUMPRODUCT(('控温被PRO-S级品'!$B$2:$B$10=$B107)*('控温被PRO-S级品'!$E$1:$BE$1=BO$1)*('控温被PRO-S级品'!$E$2:$BE$10)),0)+IFERROR(SUMPRODUCT(('冬被-S级品'!$B$2:$B$10=$B107)*('冬被-S级品'!$E$1:$AW$1=BO$1)*('冬被-S级品'!$E$2:$AW$10)),0)+IFERROR(SUMPRODUCT(('白止-S级品'!$A$2:$A$26=$B107)*('白止-S级品'!$D$1:$AV$1=BO$1)*('白止-S级品'!$D$2:$AV$26)),0)+IFERROR(SUMPRODUCT(('乐容-S级品'!$A$4:$A$32=$B107)*('乐容-S级品'!$L$3:$CA$3=BO$1)*('乐容-S级品'!$L$4:$CA$32)),0)</f>
      </c>
      <c r="BP107" s="280">
        <f>IFERROR(SUMPRODUCT(('控温被PRO-S级品'!$B$2:$B$10=$B107)*('控温被PRO-S级品'!$E$1:$BE$1=BP$1)*('控温被PRO-S级品'!$E$2:$BE$10)),0)+IFERROR(SUMPRODUCT(('冬被-S级品'!$B$2:$B$10=$B107)*('冬被-S级品'!$E$1:$AW$1=BP$1)*('冬被-S级品'!$E$2:$AW$10)),0)+IFERROR(SUMPRODUCT(('白止-S级品'!$A$2:$A$26=$B107)*('白止-S级品'!$D$1:$AV$1=BP$1)*('白止-S级品'!$D$2:$AV$26)),0)+IFERROR(SUMPRODUCT(('乐容-S级品'!$A$4:$A$32=$B107)*('乐容-S级品'!$L$3:$CA$3=BP$1)*('乐容-S级品'!$L$4:$CA$32)),0)</f>
      </c>
      <c r="BQ107" s="280">
        <f>IFERROR(SUMPRODUCT(('控温被PRO-S级品'!$B$2:$B$10=$B107)*('控温被PRO-S级品'!$E$1:$BE$1=BQ$1)*('控温被PRO-S级品'!$E$2:$BE$10)),0)+IFERROR(SUMPRODUCT(('冬被-S级品'!$B$2:$B$10=$B107)*('冬被-S级品'!$E$1:$AW$1=BQ$1)*('冬被-S级品'!$E$2:$AW$10)),0)+IFERROR(SUMPRODUCT(('白止-S级品'!$A$2:$A$26=$B107)*('白止-S级品'!$D$1:$AV$1=BQ$1)*('白止-S级品'!$D$2:$AV$26)),0)+IFERROR(SUMPRODUCT(('乐容-S级品'!$A$4:$A$32=$B107)*('乐容-S级品'!$L$3:$CA$3=BQ$1)*('乐容-S级品'!$L$4:$CA$32)),0)</f>
      </c>
      <c r="BR107" s="280">
        <f>IFERROR(SUMPRODUCT(('控温被PRO-S级品'!$B$2:$B$10=$B107)*('控温被PRO-S级品'!$E$1:$BE$1=BR$1)*('控温被PRO-S级品'!$E$2:$BE$10)),0)+IFERROR(SUMPRODUCT(('冬被-S级品'!$B$2:$B$10=$B107)*('冬被-S级品'!$E$1:$AW$1=BR$1)*('冬被-S级品'!$E$2:$AW$10)),0)+IFERROR(SUMPRODUCT(('白止-S级品'!$A$2:$A$26=$B107)*('白止-S级品'!$D$1:$AV$1=BR$1)*('白止-S级品'!$D$2:$AV$26)),0)+IFERROR(SUMPRODUCT(('乐容-S级品'!$A$4:$A$32=$B107)*('乐容-S级品'!$L$3:$CA$3=BR$1)*('乐容-S级品'!$L$4:$CA$32)),0)</f>
      </c>
      <c r="BS107" s="280">
        <f>IFERROR(SUMPRODUCT(('控温被PRO-S级品'!$B$2:$B$10=$B107)*('控温被PRO-S级品'!$E$1:$BE$1=BS$1)*('控温被PRO-S级品'!$E$2:$BE$10)),0)+IFERROR(SUMPRODUCT(('冬被-S级品'!$B$2:$B$10=$B107)*('冬被-S级品'!$E$1:$AW$1=BS$1)*('冬被-S级品'!$E$2:$AW$10)),0)+IFERROR(SUMPRODUCT(('白止-S级品'!$A$2:$A$26=$B107)*('白止-S级品'!$D$1:$AV$1=BS$1)*('白止-S级品'!$D$2:$AV$26)),0)+IFERROR(SUMPRODUCT(('乐容-S级品'!$A$4:$A$32=$B107)*('乐容-S级品'!$L$3:$CA$3=BS$1)*('乐容-S级品'!$L$4:$CA$32)),0)</f>
      </c>
      <c r="BT107" s="280">
        <f>IFERROR(SUMPRODUCT(('控温被PRO-S级品'!$B$2:$B$10=$B107)*('控温被PRO-S级品'!$E$1:$BE$1=BT$1)*('控温被PRO-S级品'!$E$2:$BE$10)),0)+IFERROR(SUMPRODUCT(('冬被-S级品'!$B$2:$B$10=$B107)*('冬被-S级品'!$E$1:$AW$1=BT$1)*('冬被-S级品'!$E$2:$AW$10)),0)+IFERROR(SUMPRODUCT(('白止-S级品'!$A$2:$A$26=$B107)*('白止-S级品'!$D$1:$AV$1=BT$1)*('白止-S级品'!$D$2:$AV$26)),0)+IFERROR(SUMPRODUCT(('乐容-S级品'!$A$4:$A$32=$B107)*('乐容-S级品'!$L$3:$CA$3=BT$1)*('乐容-S级品'!$L$4:$CA$32)),0)</f>
      </c>
      <c r="BU107" s="280">
        <f>IFERROR(SUMPRODUCT(('控温被PRO-S级品'!$B$2:$B$10=$B107)*('控温被PRO-S级品'!$E$1:$BE$1=BU$1)*('控温被PRO-S级品'!$E$2:$BE$10)),0)+IFERROR(SUMPRODUCT(('冬被-S级品'!$B$2:$B$10=$B107)*('冬被-S级品'!$E$1:$AW$1=BU$1)*('冬被-S级品'!$E$2:$AW$10)),0)+IFERROR(SUMPRODUCT(('白止-S级品'!$A$2:$A$26=$B107)*('白止-S级品'!$D$1:$AV$1=BU$1)*('白止-S级品'!$D$2:$AV$26)),0)+IFERROR(SUMPRODUCT(('乐容-S级品'!$A$4:$A$32=$B107)*('乐容-S级品'!$L$3:$CA$3=BU$1)*('乐容-S级品'!$L$4:$CA$32)),0)</f>
      </c>
      <c r="BV107" s="280">
        <f>IFERROR(SUMPRODUCT(('控温被PRO-S级品'!$B$2:$B$10=$B107)*('控温被PRO-S级品'!$E$1:$BE$1=BV$1)*('控温被PRO-S级品'!$E$2:$BE$10)),0)+IFERROR(SUMPRODUCT(('冬被-S级品'!$B$2:$B$10=$B107)*('冬被-S级品'!$E$1:$AW$1=BV$1)*('冬被-S级品'!$E$2:$AW$10)),0)+IFERROR(SUMPRODUCT(('白止-S级品'!$A$2:$A$26=$B107)*('白止-S级品'!$D$1:$AV$1=BV$1)*('白止-S级品'!$D$2:$AV$26)),0)+IFERROR(SUMPRODUCT(('乐容-S级品'!$A$4:$A$32=$B107)*('乐容-S级品'!$L$3:$CA$3=BV$1)*('乐容-S级品'!$L$4:$CA$32)),0)</f>
      </c>
      <c r="BW107" s="280">
        <f>IFERROR(SUMPRODUCT(('控温被PRO-S级品'!$B$2:$B$10=$B107)*('控温被PRO-S级品'!$E$1:$BE$1=BW$1)*('控温被PRO-S级品'!$E$2:$BE$10)),0)+IFERROR(SUMPRODUCT(('冬被-S级品'!$B$2:$B$10=$B107)*('冬被-S级品'!$E$1:$AW$1=BW$1)*('冬被-S级品'!$E$2:$AW$10)),0)+IFERROR(SUMPRODUCT(('白止-S级品'!$A$2:$A$26=$B107)*('白止-S级品'!$D$1:$AV$1=BW$1)*('白止-S级品'!$D$2:$AV$26)),0)+IFERROR(SUMPRODUCT(('乐容-S级品'!$A$4:$A$32=$B107)*('乐容-S级品'!$L$3:$CA$3=BW$1)*('乐容-S级品'!$L$4:$CA$32)),0)</f>
      </c>
      <c r="BX107" s="280">
        <f>IFERROR(SUMPRODUCT(('控温被PRO-S级品'!$B$2:$B$10=$B107)*('控温被PRO-S级品'!$E$1:$BE$1=BX$1)*('控温被PRO-S级品'!$E$2:$BE$10)),0)+IFERROR(SUMPRODUCT(('冬被-S级品'!$B$2:$B$10=$B107)*('冬被-S级品'!$E$1:$AW$1=BX$1)*('冬被-S级品'!$E$2:$AW$10)),0)+IFERROR(SUMPRODUCT(('白止-S级品'!$A$2:$A$26=$B107)*('白止-S级品'!$D$1:$AV$1=BX$1)*('白止-S级品'!$D$2:$AV$26)),0)+IFERROR(SUMPRODUCT(('乐容-S级品'!$A$4:$A$32=$B107)*('乐容-S级品'!$L$3:$CA$3=BX$1)*('乐容-S级品'!$L$4:$CA$32)),0)</f>
      </c>
      <c r="BY107" s="280">
        <f>IFERROR(SUMPRODUCT(('控温被PRO-S级品'!$B$2:$B$10=$B107)*('控温被PRO-S级品'!$E$1:$BE$1=BY$1)*('控温被PRO-S级品'!$E$2:$BE$10)),0)+IFERROR(SUMPRODUCT(('冬被-S级品'!$B$2:$B$10=$B107)*('冬被-S级品'!$E$1:$AW$1=BY$1)*('冬被-S级品'!$E$2:$AW$10)),0)+IFERROR(SUMPRODUCT(('白止-S级品'!$A$2:$A$26=$B107)*('白止-S级品'!$D$1:$AV$1=BY$1)*('白止-S级品'!$D$2:$AV$26)),0)+IFERROR(SUMPRODUCT(('乐容-S级品'!$A$4:$A$32=$B107)*('乐容-S级品'!$L$3:$CA$3=BY$1)*('乐容-S级品'!$L$4:$CA$32)),0)</f>
      </c>
      <c r="BZ107" s="280">
        <f>IFERROR(SUMPRODUCT(('控温被PRO-S级品'!$B$2:$B$10=$B107)*('控温被PRO-S级品'!$E$1:$BE$1=BZ$1)*('控温被PRO-S级品'!$E$2:$BE$10)),0)+IFERROR(SUMPRODUCT(('冬被-S级品'!$B$2:$B$10=$B107)*('冬被-S级品'!$E$1:$AW$1=BZ$1)*('冬被-S级品'!$E$2:$AW$10)),0)+IFERROR(SUMPRODUCT(('白止-S级品'!$A$2:$A$26=$B107)*('白止-S级品'!$D$1:$AV$1=BZ$1)*('白止-S级品'!$D$2:$AV$26)),0)+IFERROR(SUMPRODUCT(('乐容-S级品'!$A$4:$A$32=$B107)*('乐容-S级品'!$L$3:$CA$3=BZ$1)*('乐容-S级品'!$L$4:$CA$32)),0)</f>
      </c>
      <c r="CA107" s="280">
        <f>IFERROR(SUMPRODUCT(('控温被PRO-S级品'!$B$2:$B$10=$B107)*('控温被PRO-S级品'!$E$1:$BE$1=CA$1)*('控温被PRO-S级品'!$E$2:$BE$10)),0)+IFERROR(SUMPRODUCT(('冬被-S级品'!$B$2:$B$10=$B107)*('冬被-S级品'!$E$1:$AW$1=CA$1)*('冬被-S级品'!$E$2:$AW$10)),0)+IFERROR(SUMPRODUCT(('白止-S级品'!$A$2:$A$26=$B107)*('白止-S级品'!$D$1:$AV$1=CA$1)*('白止-S级品'!$D$2:$AV$26)),0)+IFERROR(SUMPRODUCT(('乐容-S级品'!$A$4:$A$32=$B107)*('乐容-S级品'!$L$3:$CA$3=CA$1)*('乐容-S级品'!$L$4:$CA$32)),0)</f>
      </c>
      <c r="CB107" s="280">
        <f>IFERROR(SUMPRODUCT(('控温被PRO-S级品'!$B$2:$B$10=$B107)*('控温被PRO-S级品'!$E$1:$BE$1=CB$1)*('控温被PRO-S级品'!$E$2:$BE$10)),0)+IFERROR(SUMPRODUCT(('冬被-S级品'!$B$2:$B$10=$B107)*('冬被-S级品'!$E$1:$AW$1=CB$1)*('冬被-S级品'!$E$2:$AW$10)),0)+IFERROR(SUMPRODUCT(('白止-S级品'!$A$2:$A$26=$B107)*('白止-S级品'!$D$1:$AV$1=CB$1)*('白止-S级品'!$D$2:$AV$26)),0)+IFERROR(SUMPRODUCT(('乐容-S级品'!$A$4:$A$32=$B107)*('乐容-S级品'!$L$3:$CA$3=CB$1)*('乐容-S级品'!$L$4:$CA$32)),0)</f>
      </c>
      <c r="CC107" s="280">
        <f>IFERROR(SUMPRODUCT(('控温被PRO-S级品'!$B$2:$B$10=$B107)*('控温被PRO-S级品'!$E$1:$BE$1=CC$1)*('控温被PRO-S级品'!$E$2:$BE$10)),0)+IFERROR(SUMPRODUCT(('冬被-S级品'!$B$2:$B$10=$B107)*('冬被-S级品'!$E$1:$AW$1=CC$1)*('冬被-S级品'!$E$2:$AW$10)),0)+IFERROR(SUMPRODUCT(('白止-S级品'!$A$2:$A$26=$B107)*('白止-S级品'!$D$1:$AV$1=CC$1)*('白止-S级品'!$D$2:$AV$26)),0)+IFERROR(SUMPRODUCT(('乐容-S级品'!$A$4:$A$32=$B107)*('乐容-S级品'!$L$3:$CA$3=CC$1)*('乐容-S级品'!$L$4:$CA$32)),0)</f>
      </c>
      <c r="CD107" s="280">
        <f>IFERROR(SUMPRODUCT(('控温被PRO-S级品'!$B$2:$B$10=$B107)*('控温被PRO-S级品'!$E$1:$BE$1=CD$1)*('控温被PRO-S级品'!$E$2:$BE$10)),0)+IFERROR(SUMPRODUCT(('冬被-S级品'!$B$2:$B$10=$B107)*('冬被-S级品'!$E$1:$AW$1=CD$1)*('冬被-S级品'!$E$2:$AW$10)),0)+IFERROR(SUMPRODUCT(('白止-S级品'!$A$2:$A$26=$B107)*('白止-S级品'!$D$1:$AV$1=CD$1)*('白止-S级品'!$D$2:$AV$26)),0)+IFERROR(SUMPRODUCT(('乐容-S级品'!$A$4:$A$32=$B107)*('乐容-S级品'!$L$3:$CA$3=CD$1)*('乐容-S级品'!$L$4:$CA$32)),0)</f>
      </c>
      <c r="CE107" s="280">
        <f>IFERROR(SUMPRODUCT(('控温被PRO-S级品'!$B$2:$B$10=$B107)*('控温被PRO-S级品'!$E$1:$BE$1=CE$1)*('控温被PRO-S级品'!$E$2:$BE$10)),0)+IFERROR(SUMPRODUCT(('冬被-S级品'!$B$2:$B$10=$B107)*('冬被-S级品'!$E$1:$AW$1=CE$1)*('冬被-S级品'!$E$2:$AW$10)),0)+IFERROR(SUMPRODUCT(('白止-S级品'!$A$2:$A$26=$B107)*('白止-S级品'!$D$1:$AV$1=CE$1)*('白止-S级品'!$D$2:$AV$26)),0)+IFERROR(SUMPRODUCT(('乐容-S级品'!$A$4:$A$32=$B107)*('乐容-S级品'!$L$3:$CA$3=CE$1)*('乐容-S级品'!$L$4:$CA$32)),0)</f>
      </c>
      <c r="CF107" s="280">
        <f>IFERROR(SUMPRODUCT(('控温被PRO-S级品'!$B$2:$B$10=$B107)*('控温被PRO-S级品'!$E$1:$BE$1=CF$1)*('控温被PRO-S级品'!$E$2:$BE$10)),0)+IFERROR(SUMPRODUCT(('冬被-S级品'!$B$2:$B$10=$B107)*('冬被-S级品'!$E$1:$AW$1=CF$1)*('冬被-S级品'!$E$2:$AW$10)),0)+IFERROR(SUMPRODUCT(('白止-S级品'!$A$2:$A$26=$B107)*('白止-S级品'!$D$1:$AV$1=CF$1)*('白止-S级品'!$D$2:$AV$26)),0)+IFERROR(SUMPRODUCT(('乐容-S级品'!$A$4:$A$32=$B107)*('乐容-S级品'!$L$3:$CA$3=CF$1)*('乐容-S级品'!$L$4:$CA$32)),0)</f>
      </c>
      <c r="CG107" s="280">
        <f>IFERROR(SUMPRODUCT(('控温被PRO-S级品'!$B$2:$B$10=$B107)*('控温被PRO-S级品'!$E$1:$BE$1=CG$1)*('控温被PRO-S级品'!$E$2:$BE$10)),0)+IFERROR(SUMPRODUCT(('冬被-S级品'!$B$2:$B$10=$B107)*('冬被-S级品'!$E$1:$AW$1=CG$1)*('冬被-S级品'!$E$2:$AW$10)),0)+IFERROR(SUMPRODUCT(('白止-S级品'!$A$2:$A$26=$B107)*('白止-S级品'!$D$1:$AV$1=CG$1)*('白止-S级品'!$D$2:$AV$26)),0)+IFERROR(SUMPRODUCT(('乐容-S级品'!$A$4:$A$32=$B107)*('乐容-S级品'!$L$3:$CA$3=CG$1)*('乐容-S级品'!$L$4:$CA$32)),0)</f>
      </c>
      <c r="CH107" s="280">
        <f>IFERROR(SUMPRODUCT(('控温被PRO-S级品'!$B$2:$B$10=$B107)*('控温被PRO-S级品'!$E$1:$BE$1=CH$1)*('控温被PRO-S级品'!$E$2:$BE$10)),0)+IFERROR(SUMPRODUCT(('冬被-S级品'!$B$2:$B$10=$B107)*('冬被-S级品'!$E$1:$AW$1=CH$1)*('冬被-S级品'!$E$2:$AW$10)),0)+IFERROR(SUMPRODUCT(('白止-S级品'!$A$2:$A$26=$B107)*('白止-S级品'!$D$1:$AV$1=CH$1)*('白止-S级品'!$D$2:$AV$26)),0)+IFERROR(SUMPRODUCT(('乐容-S级品'!$A$4:$A$32=$B107)*('乐容-S级品'!$L$3:$CA$3=CH$1)*('乐容-S级品'!$L$4:$CA$32)),0)</f>
      </c>
      <c r="CI107" s="280">
        <f>IFERROR(SUMPRODUCT(('控温被PRO-S级品'!$B$2:$B$10=$B107)*('控温被PRO-S级品'!$E$1:$BE$1=CI$1)*('控温被PRO-S级品'!$E$2:$BE$10)),0)+IFERROR(SUMPRODUCT(('冬被-S级品'!$B$2:$B$10=$B107)*('冬被-S级品'!$E$1:$AW$1=CI$1)*('冬被-S级品'!$E$2:$AW$10)),0)+IFERROR(SUMPRODUCT(('白止-S级品'!$A$2:$A$26=$B107)*('白止-S级品'!$D$1:$AV$1=CI$1)*('白止-S级品'!$D$2:$AV$26)),0)+IFERROR(SUMPRODUCT(('乐容-S级品'!$A$4:$A$32=$B107)*('乐容-S级品'!$L$3:$CA$3=CI$1)*('乐容-S级品'!$L$4:$CA$32)),0)</f>
      </c>
      <c r="CJ107" s="280">
        <f>IFERROR(SUMPRODUCT(('控温被PRO-S级品'!$B$2:$B$10=$B107)*('控温被PRO-S级品'!$E$1:$BE$1=CJ$1)*('控温被PRO-S级品'!$E$2:$BE$10)),0)+IFERROR(SUMPRODUCT(('冬被-S级品'!$B$2:$B$10=$B107)*('冬被-S级品'!$E$1:$AW$1=CJ$1)*('冬被-S级品'!$E$2:$AW$10)),0)+IFERROR(SUMPRODUCT(('白止-S级品'!$A$2:$A$26=$B107)*('白止-S级品'!$D$1:$AV$1=CJ$1)*('白止-S级品'!$D$2:$AV$26)),0)+IFERROR(SUMPRODUCT(('乐容-S级品'!$A$4:$A$32=$B107)*('乐容-S级品'!$L$3:$CA$3=CJ$1)*('乐容-S级品'!$L$4:$CA$32)),0)</f>
      </c>
      <c r="CK107" s="280">
        <f>IFERROR(SUMPRODUCT(('控温被PRO-S级品'!$B$2:$B$10=$B107)*('控温被PRO-S级品'!$E$1:$BE$1=CK$1)*('控温被PRO-S级品'!$E$2:$BE$10)),0)+IFERROR(SUMPRODUCT(('冬被-S级品'!$B$2:$B$10=$B107)*('冬被-S级品'!$E$1:$AW$1=CK$1)*('冬被-S级品'!$E$2:$AW$10)),0)+IFERROR(SUMPRODUCT(('白止-S级品'!$A$2:$A$26=$B107)*('白止-S级品'!$D$1:$AV$1=CK$1)*('白止-S级品'!$D$2:$AV$26)),0)+IFERROR(SUMPRODUCT(('乐容-S级品'!$A$4:$A$32=$B107)*('乐容-S级品'!$L$3:$CA$3=CK$1)*('乐容-S级品'!$L$4:$CA$32)),0)</f>
      </c>
      <c r="CL107" s="280">
        <f>IFERROR(SUMPRODUCT(('控温被PRO-S级品'!$B$2:$B$10=$B107)*('控温被PRO-S级品'!$E$1:$BE$1=CL$1)*('控温被PRO-S级品'!$E$2:$BE$10)),0)+IFERROR(SUMPRODUCT(('冬被-S级品'!$B$2:$B$10=$B107)*('冬被-S级品'!$E$1:$AW$1=CL$1)*('冬被-S级品'!$E$2:$AW$10)),0)+IFERROR(SUMPRODUCT(('白止-S级品'!$A$2:$A$26=$B107)*('白止-S级品'!$D$1:$AV$1=CL$1)*('白止-S级品'!$D$2:$AV$26)),0)+IFERROR(SUMPRODUCT(('乐容-S级品'!$A$4:$A$32=$B107)*('乐容-S级品'!$L$3:$CA$3=CL$1)*('乐容-S级品'!$L$4:$CA$32)),0)</f>
      </c>
      <c r="CM107" s="280">
        <f>IFERROR(SUMPRODUCT(('控温被PRO-S级品'!$B$2:$B$10=$B107)*('控温被PRO-S级品'!$E$1:$BE$1=CM$1)*('控温被PRO-S级品'!$E$2:$BE$10)),0)+IFERROR(SUMPRODUCT(('冬被-S级品'!$B$2:$B$10=$B107)*('冬被-S级品'!$E$1:$AW$1=CM$1)*('冬被-S级品'!$E$2:$AW$10)),0)+IFERROR(SUMPRODUCT(('白止-S级品'!$A$2:$A$26=$B107)*('白止-S级品'!$D$1:$AV$1=CM$1)*('白止-S级品'!$D$2:$AV$26)),0)+IFERROR(SUMPRODUCT(('乐容-S级品'!$A$4:$A$32=$B107)*('乐容-S级品'!$L$3:$CA$3=CM$1)*('乐容-S级品'!$L$4:$CA$32)),0)</f>
      </c>
      <c r="CN107" s="280">
        <f>IFERROR(SUMPRODUCT(('控温被PRO-S级品'!$B$2:$B$10=$B107)*('控温被PRO-S级品'!$E$1:$BE$1=CN$1)*('控温被PRO-S级品'!$E$2:$BE$10)),0)+IFERROR(SUMPRODUCT(('冬被-S级品'!$B$2:$B$10=$B107)*('冬被-S级品'!$E$1:$AW$1=CN$1)*('冬被-S级品'!$E$2:$AW$10)),0)+IFERROR(SUMPRODUCT(('白止-S级品'!$A$2:$A$26=$B107)*('白止-S级品'!$D$1:$AV$1=CN$1)*('白止-S级品'!$D$2:$AV$26)),0)+IFERROR(SUMPRODUCT(('乐容-S级品'!$A$4:$A$32=$B107)*('乐容-S级品'!$L$3:$CA$3=CN$1)*('乐容-S级品'!$L$4:$CA$32)),0)</f>
      </c>
      <c r="CO107" s="280">
        <f>IFERROR(SUMPRODUCT(('控温被PRO-S级品'!$B$2:$B$10=$B107)*('控温被PRO-S级品'!$E$1:$BE$1=CO$1)*('控温被PRO-S级品'!$E$2:$BE$10)),0)+IFERROR(SUMPRODUCT(('冬被-S级品'!$B$2:$B$10=$B107)*('冬被-S级品'!$E$1:$AW$1=CO$1)*('冬被-S级品'!$E$2:$AW$10)),0)+IFERROR(SUMPRODUCT(('白止-S级品'!$A$2:$A$26=$B107)*('白止-S级品'!$D$1:$AV$1=CO$1)*('白止-S级品'!$D$2:$AV$26)),0)+IFERROR(SUMPRODUCT(('乐容-S级品'!$A$4:$A$32=$B107)*('乐容-S级品'!$L$3:$CA$3=CO$1)*('乐容-S级品'!$L$4:$CA$32)),0)</f>
      </c>
      <c r="CP107" s="280">
        <f>IFERROR(SUMPRODUCT(('控温被PRO-S级品'!$B$2:$B$10=$B107)*('控温被PRO-S级品'!$E$1:$BE$1=CP$1)*('控温被PRO-S级品'!$E$2:$BE$10)),0)+IFERROR(SUMPRODUCT(('冬被-S级品'!$B$2:$B$10=$B107)*('冬被-S级品'!$E$1:$AW$1=CP$1)*('冬被-S级品'!$E$2:$AW$10)),0)+IFERROR(SUMPRODUCT(('白止-S级品'!$A$2:$A$26=$B107)*('白止-S级品'!$D$1:$AV$1=CP$1)*('白止-S级品'!$D$2:$AV$26)),0)+IFERROR(SUMPRODUCT(('乐容-S级品'!$A$4:$A$32=$B107)*('乐容-S级品'!$L$3:$CA$3=CP$1)*('乐容-S级品'!$L$4:$CA$32)),0)</f>
      </c>
      <c r="CQ107" s="280">
        <f>IFERROR(SUMPRODUCT(('控温被PRO-S级品'!$B$2:$B$10=$B107)*('控温被PRO-S级品'!$E$1:$BE$1=CQ$1)*('控温被PRO-S级品'!$E$2:$BE$10)),0)+IFERROR(SUMPRODUCT(('冬被-S级品'!$B$2:$B$10=$B107)*('冬被-S级品'!$E$1:$AW$1=CQ$1)*('冬被-S级品'!$E$2:$AW$10)),0)+IFERROR(SUMPRODUCT(('白止-S级品'!$A$2:$A$26=$B107)*('白止-S级品'!$D$1:$AV$1=CQ$1)*('白止-S级品'!$D$2:$AV$26)),0)+IFERROR(SUMPRODUCT(('乐容-S级品'!$A$4:$A$32=$B107)*('乐容-S级品'!$L$3:$CA$3=CQ$1)*('乐容-S级品'!$L$4:$CA$32)),0)</f>
      </c>
      <c r="CR107" s="280">
        <f>IFERROR(SUMPRODUCT(('控温被PRO-S级品'!$B$2:$B$10=$B107)*('控温被PRO-S级品'!$E$1:$BE$1=CR$1)*('控温被PRO-S级品'!$E$2:$BE$10)),0)+IFERROR(SUMPRODUCT(('冬被-S级品'!$B$2:$B$10=$B107)*('冬被-S级品'!$E$1:$AW$1=CR$1)*('冬被-S级品'!$E$2:$AW$10)),0)+IFERROR(SUMPRODUCT(('白止-S级品'!$A$2:$A$26=$B107)*('白止-S级品'!$D$1:$AV$1=CR$1)*('白止-S级品'!$D$2:$AV$26)),0)+IFERROR(SUMPRODUCT(('乐容-S级品'!$A$4:$A$32=$B107)*('乐容-S级品'!$L$3:$CA$3=CR$1)*('乐容-S级品'!$L$4:$CA$32)),0)</f>
      </c>
      <c r="CS107" s="280">
        <f>IFERROR(SUMPRODUCT(('控温被PRO-S级品'!$B$2:$B$10=$B107)*('控温被PRO-S级品'!$E$1:$BE$1=CS$1)*('控温被PRO-S级品'!$E$2:$BE$10)),0)+IFERROR(SUMPRODUCT(('冬被-S级品'!$B$2:$B$10=$B107)*('冬被-S级品'!$E$1:$AW$1=CS$1)*('冬被-S级品'!$E$2:$AW$10)),0)+IFERROR(SUMPRODUCT(('白止-S级品'!$A$2:$A$26=$B107)*('白止-S级品'!$D$1:$AV$1=CS$1)*('白止-S级品'!$D$2:$AV$26)),0)+IFERROR(SUMPRODUCT(('乐容-S级品'!$A$4:$A$32=$B107)*('乐容-S级品'!$L$3:$CA$3=CS$1)*('乐容-S级品'!$L$4:$CA$32)),0)</f>
      </c>
      <c r="CT107" s="280">
        <f>IFERROR(SUMPRODUCT(('控温被PRO-S级品'!$B$2:$B$10=$B107)*('控温被PRO-S级品'!$E$1:$BE$1=CT$1)*('控温被PRO-S级品'!$E$2:$BE$10)),0)+IFERROR(SUMPRODUCT(('冬被-S级品'!$B$2:$B$10=$B107)*('冬被-S级品'!$E$1:$AW$1=CT$1)*('冬被-S级品'!$E$2:$AW$10)),0)+IFERROR(SUMPRODUCT(('白止-S级品'!$A$2:$A$26=$B107)*('白止-S级品'!$D$1:$AV$1=CT$1)*('白止-S级品'!$D$2:$AV$26)),0)+IFERROR(SUMPRODUCT(('乐容-S级品'!$A$4:$A$32=$B107)*('乐容-S级品'!$L$3:$CA$3=CT$1)*('乐容-S级品'!$L$4:$CA$32)),0)</f>
      </c>
      <c r="CU107" s="280">
        <f>IFERROR(SUMPRODUCT(('控温被PRO-S级品'!$B$2:$B$10=$B107)*('控温被PRO-S级品'!$E$1:$BE$1=CU$1)*('控温被PRO-S级品'!$E$2:$BE$10)),0)+IFERROR(SUMPRODUCT(('冬被-S级品'!$B$2:$B$10=$B107)*('冬被-S级品'!$E$1:$AW$1=CU$1)*('冬被-S级品'!$E$2:$AW$10)),0)+IFERROR(SUMPRODUCT(('白止-S级品'!$A$2:$A$26=$B107)*('白止-S级品'!$D$1:$AV$1=CU$1)*('白止-S级品'!$D$2:$AV$26)),0)+IFERROR(SUMPRODUCT(('乐容-S级品'!$A$4:$A$32=$B107)*('乐容-S级品'!$L$3:$CA$3=CU$1)*('乐容-S级品'!$L$4:$CA$32)),0)</f>
      </c>
      <c r="CV107" s="280">
        <f>IFERROR(SUMPRODUCT(('控温被PRO-S级品'!$B$2:$B$10=$B107)*('控温被PRO-S级品'!$E$1:$BE$1=CV$1)*('控温被PRO-S级品'!$E$2:$BE$10)),0)+IFERROR(SUMPRODUCT(('冬被-S级品'!$B$2:$B$10=$B107)*('冬被-S级品'!$E$1:$AW$1=CV$1)*('冬被-S级品'!$E$2:$AW$10)),0)+IFERROR(SUMPRODUCT(('白止-S级品'!$A$2:$A$26=$B107)*('白止-S级品'!$D$1:$AV$1=CV$1)*('白止-S级品'!$D$2:$AV$26)),0)+IFERROR(SUMPRODUCT(('乐容-S级品'!$A$4:$A$32=$B107)*('乐容-S级品'!$L$3:$CA$3=CV$1)*('乐容-S级品'!$L$4:$CA$32)),0)</f>
      </c>
      <c r="CW107" s="280">
        <f>IFERROR(SUMPRODUCT(('控温被PRO-S级品'!$B$2:$B$10=$B107)*('控温被PRO-S级品'!$E$1:$BE$1=CW$1)*('控温被PRO-S级品'!$E$2:$BE$10)),0)+IFERROR(SUMPRODUCT(('冬被-S级品'!$B$2:$B$10=$B107)*('冬被-S级品'!$E$1:$AW$1=CW$1)*('冬被-S级品'!$E$2:$AW$10)),0)+IFERROR(SUMPRODUCT(('白止-S级品'!$A$2:$A$26=$B107)*('白止-S级品'!$D$1:$AV$1=CW$1)*('白止-S级品'!$D$2:$AV$26)),0)+IFERROR(SUMPRODUCT(('乐容-S级品'!$A$4:$A$32=$B107)*('乐容-S级品'!$L$3:$CA$3=CW$1)*('乐容-S级品'!$L$4:$CA$32)),0)</f>
      </c>
      <c r="CX107" s="280">
        <f>IFERROR(SUMPRODUCT(('控温被PRO-S级品'!$B$2:$B$10=$B107)*('控温被PRO-S级品'!$E$1:$BE$1=CX$1)*('控温被PRO-S级品'!$E$2:$BE$10)),0)+IFERROR(SUMPRODUCT(('冬被-S级品'!$B$2:$B$10=$B107)*('冬被-S级品'!$E$1:$AW$1=CX$1)*('冬被-S级品'!$E$2:$AW$10)),0)+IFERROR(SUMPRODUCT(('白止-S级品'!$A$2:$A$26=$B107)*('白止-S级品'!$D$1:$AV$1=CX$1)*('白止-S级品'!$D$2:$AV$26)),0)+IFERROR(SUMPRODUCT(('乐容-S级品'!$A$4:$A$32=$B107)*('乐容-S级品'!$L$3:$CA$3=CX$1)*('乐容-S级品'!$L$4:$CA$32)),0)</f>
      </c>
      <c r="CY107" s="280">
        <f>IFERROR(SUMPRODUCT(('控温被PRO-S级品'!$B$2:$B$10=$B107)*('控温被PRO-S级品'!$E$1:$BE$1=CY$1)*('控温被PRO-S级品'!$E$2:$BE$10)),0)+IFERROR(SUMPRODUCT(('冬被-S级品'!$B$2:$B$10=$B107)*('冬被-S级品'!$E$1:$AW$1=CY$1)*('冬被-S级品'!$E$2:$AW$10)),0)+IFERROR(SUMPRODUCT(('白止-S级品'!$A$2:$A$26=$B107)*('白止-S级品'!$D$1:$AV$1=CY$1)*('白止-S级品'!$D$2:$AV$26)),0)+IFERROR(SUMPRODUCT(('乐容-S级品'!$A$4:$A$32=$B107)*('乐容-S级品'!$L$3:$CA$3=CY$1)*('乐容-S级品'!$L$4:$CA$32)),0)</f>
      </c>
      <c r="CZ107" s="280">
        <f>IFERROR(SUMPRODUCT(('控温被PRO-S级品'!$B$2:$B$10=$B107)*('控温被PRO-S级品'!$E$1:$BE$1=CZ$1)*('控温被PRO-S级品'!$E$2:$BE$10)),0)+IFERROR(SUMPRODUCT(('冬被-S级品'!$B$2:$B$10=$B107)*('冬被-S级品'!$E$1:$AW$1=CZ$1)*('冬被-S级品'!$E$2:$AW$10)),0)+IFERROR(SUMPRODUCT(('白止-S级品'!$A$2:$A$26=$B107)*('白止-S级品'!$D$1:$AV$1=CZ$1)*('白止-S级品'!$D$2:$AV$26)),0)+IFERROR(SUMPRODUCT(('乐容-S级品'!$A$4:$A$32=$B107)*('乐容-S级品'!$L$3:$CA$3=CZ$1)*('乐容-S级品'!$L$4:$CA$32)),0)</f>
      </c>
      <c r="DA107" s="280">
        <f>IFERROR(SUMPRODUCT(('控温被PRO-S级品'!$B$2:$B$10=$B107)*('控温被PRO-S级品'!$E$1:$BE$1=DA$1)*('控温被PRO-S级品'!$E$2:$BE$10)),0)+IFERROR(SUMPRODUCT(('冬被-S级品'!$B$2:$B$10=$B107)*('冬被-S级品'!$E$1:$AW$1=DA$1)*('冬被-S级品'!$E$2:$AW$10)),0)+IFERROR(SUMPRODUCT(('白止-S级品'!$A$2:$A$26=$B107)*('白止-S级品'!$D$1:$AV$1=DA$1)*('白止-S级品'!$D$2:$AV$26)),0)+IFERROR(SUMPRODUCT(('乐容-S级品'!$A$4:$A$32=$B107)*('乐容-S级品'!$L$3:$CA$3=DA$1)*('乐容-S级品'!$L$4:$CA$32)),0)</f>
      </c>
      <c r="DB107" s="280">
        <f>IFERROR(SUMPRODUCT(('控温被PRO-S级品'!$B$2:$B$10=$B107)*('控温被PRO-S级品'!$E$1:$BE$1=DB$1)*('控温被PRO-S级品'!$E$2:$BE$10)),0)+IFERROR(SUMPRODUCT(('冬被-S级品'!$B$2:$B$10=$B107)*('冬被-S级品'!$E$1:$AW$1=DB$1)*('冬被-S级品'!$E$2:$AW$10)),0)+IFERROR(SUMPRODUCT(('白止-S级品'!$A$2:$A$26=$B107)*('白止-S级品'!$D$1:$AV$1=DB$1)*('白止-S级品'!$D$2:$AV$26)),0)+IFERROR(SUMPRODUCT(('乐容-S级品'!$A$4:$A$32=$B107)*('乐容-S级品'!$L$3:$CA$3=DB$1)*('乐容-S级品'!$L$4:$CA$32)),0)</f>
      </c>
      <c r="DC107" s="280">
        <f>IFERROR(SUMPRODUCT(('控温被PRO-S级品'!$B$2:$B$10=$B107)*('控温被PRO-S级品'!$E$1:$BE$1=DC$1)*('控温被PRO-S级品'!$E$2:$BE$10)),0)+IFERROR(SUMPRODUCT(('冬被-S级品'!$B$2:$B$10=$B107)*('冬被-S级品'!$E$1:$AW$1=DC$1)*('冬被-S级品'!$E$2:$AW$10)),0)+IFERROR(SUMPRODUCT(('白止-S级品'!$A$2:$A$26=$B107)*('白止-S级品'!$D$1:$AV$1=DC$1)*('白止-S级品'!$D$2:$AV$26)),0)+IFERROR(SUMPRODUCT(('乐容-S级品'!$A$4:$A$32=$B107)*('乐容-S级品'!$L$3:$CA$3=DC$1)*('乐容-S级品'!$L$4:$CA$32)),0)</f>
      </c>
      <c r="DD107" s="280">
        <f>IFERROR(SUMPRODUCT(('控温被PRO-S级品'!$B$2:$B$10=$B107)*('控温被PRO-S级品'!$E$1:$BE$1=DD$1)*('控温被PRO-S级品'!$E$2:$BE$10)),0)+IFERROR(SUMPRODUCT(('冬被-S级品'!$B$2:$B$10=$B107)*('冬被-S级品'!$E$1:$AW$1=DD$1)*('冬被-S级品'!$E$2:$AW$10)),0)+IFERROR(SUMPRODUCT(('白止-S级品'!$A$2:$A$26=$B107)*('白止-S级品'!$D$1:$AV$1=DD$1)*('白止-S级品'!$D$2:$AV$26)),0)+IFERROR(SUMPRODUCT(('乐容-S级品'!$A$4:$A$32=$B107)*('乐容-S级品'!$L$3:$CA$3=DD$1)*('乐容-S级品'!$L$4:$CA$32)),0)</f>
      </c>
      <c r="DE107" s="280">
        <f>IFERROR(SUMPRODUCT(('控温被PRO-S级品'!$B$2:$B$10=$B107)*('控温被PRO-S级品'!$E$1:$BE$1=DE$1)*('控温被PRO-S级品'!$E$2:$BE$10)),0)+IFERROR(SUMPRODUCT(('冬被-S级品'!$B$2:$B$10=$B107)*('冬被-S级品'!$E$1:$AW$1=DE$1)*('冬被-S级品'!$E$2:$AW$10)),0)+IFERROR(SUMPRODUCT(('白止-S级品'!$A$2:$A$26=$B107)*('白止-S级品'!$D$1:$AV$1=DE$1)*('白止-S级品'!$D$2:$AV$26)),0)+IFERROR(SUMPRODUCT(('乐容-S级品'!$A$4:$A$32=$B107)*('乐容-S级品'!$L$3:$CA$3=DE$1)*('乐容-S级品'!$L$4:$CA$32)),0)</f>
      </c>
      <c r="DF107" s="280">
        <f>IFERROR(SUMPRODUCT(('控温被PRO-S级品'!$B$2:$B$10=$B107)*('控温被PRO-S级品'!$E$1:$BE$1=DF$1)*('控温被PRO-S级品'!$E$2:$BE$10)),0)+IFERROR(SUMPRODUCT(('冬被-S级品'!$B$2:$B$10=$B107)*('冬被-S级品'!$E$1:$AW$1=DF$1)*('冬被-S级品'!$E$2:$AW$10)),0)+IFERROR(SUMPRODUCT(('白止-S级品'!$A$2:$A$26=$B107)*('白止-S级品'!$D$1:$AV$1=DF$1)*('白止-S级品'!$D$2:$AV$26)),0)+IFERROR(SUMPRODUCT(('乐容-S级品'!$A$4:$A$32=$B107)*('乐容-S级品'!$L$3:$CA$3=DF$1)*('乐容-S级品'!$L$4:$CA$32)),0)</f>
      </c>
      <c r="DG107" s="280">
        <f>IFERROR(SUMPRODUCT(('控温被PRO-S级品'!$B$2:$B$10=$B107)*('控温被PRO-S级品'!$E$1:$BE$1=DG$1)*('控温被PRO-S级品'!$E$2:$BE$10)),0)+IFERROR(SUMPRODUCT(('冬被-S级品'!$B$2:$B$10=$B107)*('冬被-S级品'!$E$1:$AW$1=DG$1)*('冬被-S级品'!$E$2:$AW$10)),0)+IFERROR(SUMPRODUCT(('白止-S级品'!$A$2:$A$26=$B107)*('白止-S级品'!$D$1:$AV$1=DG$1)*('白止-S级品'!$D$2:$AV$26)),0)+IFERROR(SUMPRODUCT(('乐容-S级品'!$A$4:$A$32=$B107)*('乐容-S级品'!$L$3:$CA$3=DG$1)*('乐容-S级品'!$L$4:$CA$32)),0)</f>
      </c>
      <c r="DH107" s="280">
        <f>IFERROR(SUMPRODUCT(('控温被PRO-S级品'!$B$2:$B$10=$B107)*('控温被PRO-S级品'!$E$1:$BE$1=DH$1)*('控温被PRO-S级品'!$E$2:$BE$10)),0)+IFERROR(SUMPRODUCT(('冬被-S级品'!$B$2:$B$10=$B107)*('冬被-S级品'!$E$1:$AW$1=DH$1)*('冬被-S级品'!$E$2:$AW$10)),0)+IFERROR(SUMPRODUCT(('白止-S级品'!$A$2:$A$26=$B107)*('白止-S级品'!$D$1:$AV$1=DH$1)*('白止-S级品'!$D$2:$AV$26)),0)+IFERROR(SUMPRODUCT(('乐容-S级品'!$A$4:$A$32=$B107)*('乐容-S级品'!$L$3:$CA$3=DH$1)*('乐容-S级品'!$L$4:$CA$32)),0)</f>
      </c>
      <c r="DI107" s="280">
        <f>IFERROR(SUMPRODUCT(('控温被PRO-S级品'!$B$2:$B$10=$B107)*('控温被PRO-S级品'!$E$1:$BE$1=DI$1)*('控温被PRO-S级品'!$E$2:$BE$10)),0)+IFERROR(SUMPRODUCT(('冬被-S级品'!$B$2:$B$10=$B107)*('冬被-S级品'!$E$1:$AW$1=DI$1)*('冬被-S级品'!$E$2:$AW$10)),0)+IFERROR(SUMPRODUCT(('白止-S级品'!$A$2:$A$26=$B107)*('白止-S级品'!$D$1:$AV$1=DI$1)*('白止-S级品'!$D$2:$AV$26)),0)+IFERROR(SUMPRODUCT(('乐容-S级品'!$A$4:$A$32=$B107)*('乐容-S级品'!$L$3:$CA$3=DI$1)*('乐容-S级品'!$L$4:$CA$32)),0)</f>
      </c>
      <c r="DJ107" s="280">
        <f>IFERROR(SUMPRODUCT(('控温被PRO-S级品'!$B$2:$B$10=$B107)*('控温被PRO-S级品'!$E$1:$BE$1=DJ$1)*('控温被PRO-S级品'!$E$2:$BE$10)),0)+IFERROR(SUMPRODUCT(('冬被-S级品'!$B$2:$B$10=$B107)*('冬被-S级品'!$E$1:$AW$1=DJ$1)*('冬被-S级品'!$E$2:$AW$10)),0)+IFERROR(SUMPRODUCT(('白止-S级品'!$A$2:$A$26=$B107)*('白止-S级品'!$D$1:$AV$1=DJ$1)*('白止-S级品'!$D$2:$AV$26)),0)+IFERROR(SUMPRODUCT(('乐容-S级品'!$A$4:$A$32=$B107)*('乐容-S级品'!$L$3:$CA$3=DJ$1)*('乐容-S级品'!$L$4:$CA$32)),0)</f>
      </c>
      <c r="DK107" s="280"/>
      <c r="DL107" s="280"/>
      <c r="DM107" s="280"/>
      <c r="DN107" s="280"/>
      <c r="DO107" s="280"/>
      <c r="DP107" s="280"/>
      <c r="DQ107" s="280"/>
      <c r="DR107" s="280"/>
      <c r="DS107" s="280"/>
      <c r="DT107" s="280"/>
      <c r="DU107" s="280"/>
      <c r="DV107" s="280"/>
      <c r="DW107" s="280">
        <f>VLOOKUP(B107,'系统编码规格'!A:C,3,FALSE)</f>
      </c>
      <c r="DX107" s="280"/>
      <c r="DY107" s="280"/>
      <c r="DZ107" s="280"/>
      <c r="EA107" s="280"/>
      <c r="EB107" s="280"/>
      <c r="EC107" s="280"/>
      <c r="ED107" s="280"/>
      <c r="EE107" s="280"/>
      <c r="EF107" s="280"/>
      <c r="EG107" s="280"/>
      <c r="EH107" s="280"/>
      <c r="EI107" s="280"/>
      <c r="EJ107" s="280"/>
      <c r="EK107" s="280"/>
      <c r="EL107" s="280"/>
      <c r="EM107" s="280"/>
      <c r="EN107" s="280"/>
      <c r="EO107" s="280"/>
      <c r="EP107" s="280"/>
      <c r="EQ107" s="280"/>
      <c r="ER107" s="280"/>
      <c r="ES107" s="280"/>
      <c r="ET107" s="280"/>
      <c r="EU107" s="280"/>
      <c r="EV107" s="280"/>
      <c r="EW107" s="280"/>
      <c r="EX107" s="280"/>
      <c r="EY107" s="280"/>
      <c r="EZ107" s="280"/>
      <c r="FA107" s="280"/>
      <c r="FB107" s="280"/>
      <c r="FC107" s="280"/>
      <c r="FD107" s="280"/>
      <c r="FE107" s="280"/>
      <c r="FF107" s="280"/>
      <c r="FG107" s="280"/>
      <c r="FH107" s="280"/>
      <c r="FI107" s="280"/>
      <c r="FJ107" s="280"/>
      <c r="FK107" s="280"/>
      <c r="FL107" s="280"/>
      <c r="FM107" s="280"/>
      <c r="FN107" s="280"/>
      <c r="FO107" s="280"/>
      <c r="FP107" s="280"/>
      <c r="FQ107" s="280"/>
      <c r="FR107" s="280"/>
      <c r="FS107" s="280"/>
      <c r="FT107" s="280"/>
      <c r="FU107" s="280"/>
      <c r="FV107" s="280"/>
      <c r="FW107" s="280"/>
      <c r="FX107" s="280"/>
      <c r="FY107" s="280"/>
      <c r="FZ107" s="280"/>
      <c r="GA107" s="280"/>
      <c r="GB107" s="280"/>
      <c r="GC107" s="280"/>
      <c r="GD107" s="280"/>
      <c r="GE107" s="280"/>
      <c r="GF107" s="280"/>
      <c r="GG107" s="280"/>
      <c r="GH107" s="280"/>
      <c r="GI107" s="280"/>
      <c r="GJ107" s="280"/>
      <c r="GK107" s="280"/>
      <c r="GL107" s="280"/>
      <c r="GM107" s="280"/>
      <c r="GN107" s="280"/>
      <c r="GO107" s="280"/>
      <c r="GP107" s="280"/>
      <c r="GQ107" s="280"/>
      <c r="GR107" s="280"/>
      <c r="GS107" s="280"/>
      <c r="GT107" s="280"/>
      <c r="GU107" s="280"/>
      <c r="GV107" s="280"/>
    </row>
    <row r="108">
      <c r="A108" s="309" t="str">
        <v>乐容</v>
      </c>
      <c r="B108" s="310" t="str">
        <v>12800026100640471</v>
      </c>
      <c r="C108" s="309" t="str">
        <v>亚朵星球 纯色全棉四件套</v>
      </c>
      <c r="D108" s="309" t="str">
        <v>静湖蓝-1.8m床-床笠款</v>
      </c>
      <c r="E108">
        <f>SUM(F108:GX108)</f>
      </c>
      <c r="F108" s="280">
        <f>IFERROR(SUMPRODUCT(('控温被PRO-S级品'!$B$2:$B$10=$B108)*('控温被PRO-S级品'!$E$1:$BE$1=F$1)*('控温被PRO-S级品'!$E$2:$BE$10)),0)+IFERROR(SUMPRODUCT(('冬被-S级品'!$B$2:$B$10=$B108)*('冬被-S级品'!$E$1:$AW$1=F$1)*('冬被-S级品'!$E$2:$AW$10)),0)+IFERROR(SUMPRODUCT(('白止-S级品'!$A$2:$A$26=$B108)*('白止-S级品'!$D$1:$AV$1=F$1)*('白止-S级品'!$D$2:$AV$26)),0)+IFERROR(SUMPRODUCT(('乐容-S级品'!$A$4:$A$32=$B108)*('乐容-S级品'!$L$3:$CA$3=F$1)*('乐容-S级品'!$L$4:$CA$32)),0)</f>
      </c>
      <c r="G108" s="280">
        <f>IFERROR(SUMPRODUCT(('控温被PRO-S级品'!$B$2:$B$10=$B108)*('控温被PRO-S级品'!$E$1:$BE$1=G$1)*('控温被PRO-S级品'!$E$2:$BE$10)),0)+IFERROR(SUMPRODUCT(('冬被-S级品'!$B$2:$B$10=$B108)*('冬被-S级品'!$E$1:$AW$1=G$1)*('冬被-S级品'!$E$2:$AW$10)),0)+IFERROR(SUMPRODUCT(('白止-S级品'!$A$2:$A$26=$B108)*('白止-S级品'!$D$1:$AV$1=G$1)*('白止-S级品'!$D$2:$AV$26)),0)+IFERROR(SUMPRODUCT(('乐容-S级品'!$A$4:$A$32=$B108)*('乐容-S级品'!$L$3:$CA$3=G$1)*('乐容-S级品'!$L$4:$CA$32)),0)</f>
      </c>
      <c r="H108" s="280">
        <f>IFERROR(SUMPRODUCT(('控温被PRO-S级品'!$B$2:$B$10=$B108)*('控温被PRO-S级品'!$E$1:$BE$1=H$1)*('控温被PRO-S级品'!$E$2:$BE$10)),0)+IFERROR(SUMPRODUCT(('冬被-S级品'!$B$2:$B$10=$B108)*('冬被-S级品'!$E$1:$AW$1=H$1)*('冬被-S级品'!$E$2:$AW$10)),0)+IFERROR(SUMPRODUCT(('白止-S级品'!$A$2:$A$26=$B108)*('白止-S级品'!$D$1:$AV$1=H$1)*('白止-S级品'!$D$2:$AV$26)),0)+IFERROR(SUMPRODUCT(('乐容-S级品'!$A$4:$A$32=$B108)*('乐容-S级品'!$L$3:$CA$3=H$1)*('乐容-S级品'!$L$4:$CA$32)),0)</f>
      </c>
      <c r="I108" s="280">
        <f>IFERROR(SUMPRODUCT(('控温被PRO-S级品'!$B$2:$B$10=$B108)*('控温被PRO-S级品'!$E$1:$BE$1=I$1)*('控温被PRO-S级品'!$E$2:$BE$10)),0)+IFERROR(SUMPRODUCT(('冬被-S级品'!$B$2:$B$10=$B108)*('冬被-S级品'!$E$1:$AW$1=I$1)*('冬被-S级品'!$E$2:$AW$10)),0)+IFERROR(SUMPRODUCT(('白止-S级品'!$A$2:$A$26=$B108)*('白止-S级品'!$D$1:$AV$1=I$1)*('白止-S级品'!$D$2:$AV$26)),0)+IFERROR(SUMPRODUCT(('乐容-S级品'!$A$4:$A$32=$B108)*('乐容-S级品'!$L$3:$CA$3=I$1)*('乐容-S级品'!$L$4:$CA$32)),0)</f>
      </c>
      <c r="J108" s="280">
        <f>IFERROR(SUMPRODUCT(('控温被PRO-S级品'!$B$2:$B$10=$B108)*('控温被PRO-S级品'!$E$1:$BE$1=J$1)*('控温被PRO-S级品'!$E$2:$BE$10)),0)+IFERROR(SUMPRODUCT(('冬被-S级品'!$B$2:$B$10=$B108)*('冬被-S级品'!$E$1:$AW$1=J$1)*('冬被-S级品'!$E$2:$AW$10)),0)+IFERROR(SUMPRODUCT(('白止-S级品'!$A$2:$A$26=$B108)*('白止-S级品'!$D$1:$AV$1=J$1)*('白止-S级品'!$D$2:$AV$26)),0)+IFERROR(SUMPRODUCT(('乐容-S级品'!$A$4:$A$32=$B108)*('乐容-S级品'!$L$3:$CA$3=J$1)*('乐容-S级品'!$L$4:$CA$32)),0)</f>
      </c>
      <c r="K108" s="280">
        <f>IFERROR(SUMPRODUCT(('控温被PRO-S级品'!$B$2:$B$10=$B108)*('控温被PRO-S级品'!$E$1:$BE$1=K$1)*('控温被PRO-S级品'!$E$2:$BE$10)),0)+IFERROR(SUMPRODUCT(('冬被-S级品'!$B$2:$B$10=$B108)*('冬被-S级品'!$E$1:$AW$1=K$1)*('冬被-S级品'!$E$2:$AW$10)),0)+IFERROR(SUMPRODUCT(('白止-S级品'!$A$2:$A$26=$B108)*('白止-S级品'!$D$1:$AV$1=K$1)*('白止-S级品'!$D$2:$AV$26)),0)+IFERROR(SUMPRODUCT(('乐容-S级品'!$A$4:$A$32=$B108)*('乐容-S级品'!$L$3:$CA$3=K$1)*('乐容-S级品'!$L$4:$CA$32)),0)</f>
      </c>
      <c r="L108" s="280">
        <f>IFERROR(SUMPRODUCT(('控温被PRO-S级品'!$B$2:$B$10=$B108)*('控温被PRO-S级品'!$E$1:$BE$1=L$1)*('控温被PRO-S级品'!$E$2:$BE$10)),0)+IFERROR(SUMPRODUCT(('冬被-S级品'!$B$2:$B$10=$B108)*('冬被-S级品'!$E$1:$AW$1=L$1)*('冬被-S级品'!$E$2:$AW$10)),0)+IFERROR(SUMPRODUCT(('白止-S级品'!$A$2:$A$26=$B108)*('白止-S级品'!$D$1:$AV$1=L$1)*('白止-S级品'!$D$2:$AV$26)),0)+IFERROR(SUMPRODUCT(('乐容-S级品'!$A$4:$A$32=$B108)*('乐容-S级品'!$L$3:$CA$3=L$1)*('乐容-S级品'!$L$4:$CA$32)),0)</f>
      </c>
      <c r="M108" s="280">
        <f>IFERROR(SUMPRODUCT(('控温被PRO-S级品'!$B$2:$B$10=$B108)*('控温被PRO-S级品'!$E$1:$BE$1=M$1)*('控温被PRO-S级品'!$E$2:$BE$10)),0)+IFERROR(SUMPRODUCT(('冬被-S级品'!$B$2:$B$10=$B108)*('冬被-S级品'!$E$1:$AW$1=M$1)*('冬被-S级品'!$E$2:$AW$10)),0)+IFERROR(SUMPRODUCT(('白止-S级品'!$A$2:$A$26=$B108)*('白止-S级品'!$D$1:$AV$1=M$1)*('白止-S级品'!$D$2:$AV$26)),0)+IFERROR(SUMPRODUCT(('乐容-S级品'!$A$4:$A$32=$B108)*('乐容-S级品'!$L$3:$CA$3=M$1)*('乐容-S级品'!$L$4:$CA$32)),0)</f>
      </c>
      <c r="N108" s="280">
        <f>IFERROR(SUMPRODUCT(('控温被PRO-S级品'!$B$2:$B$10=$B108)*('控温被PRO-S级品'!$E$1:$BE$1=N$1)*('控温被PRO-S级品'!$E$2:$BE$10)),0)+IFERROR(SUMPRODUCT(('冬被-S级品'!$B$2:$B$10=$B108)*('冬被-S级品'!$E$1:$AW$1=N$1)*('冬被-S级品'!$E$2:$AW$10)),0)+IFERROR(SUMPRODUCT(('白止-S级品'!$A$2:$A$26=$B108)*('白止-S级品'!$D$1:$AV$1=N$1)*('白止-S级品'!$D$2:$AV$26)),0)+IFERROR(SUMPRODUCT(('乐容-S级品'!$A$4:$A$32=$B108)*('乐容-S级品'!$L$3:$CA$3=N$1)*('乐容-S级品'!$L$4:$CA$32)),0)</f>
      </c>
      <c r="O108" s="280">
        <f>IFERROR(SUMPRODUCT(('控温被PRO-S级品'!$B$2:$B$10=$B108)*('控温被PRO-S级品'!$E$1:$BE$1=O$1)*('控温被PRO-S级品'!$E$2:$BE$10)),0)+IFERROR(SUMPRODUCT(('冬被-S级品'!$B$2:$B$10=$B108)*('冬被-S级品'!$E$1:$AW$1=O$1)*('冬被-S级品'!$E$2:$AW$10)),0)+IFERROR(SUMPRODUCT(('白止-S级品'!$A$2:$A$26=$B108)*('白止-S级品'!$D$1:$AV$1=O$1)*('白止-S级品'!$D$2:$AV$26)),0)+IFERROR(SUMPRODUCT(('乐容-S级品'!$A$4:$A$32=$B108)*('乐容-S级品'!$L$3:$CA$3=O$1)*('乐容-S级品'!$L$4:$CA$32)),0)</f>
      </c>
      <c r="P108" s="280">
        <f>IFERROR(SUMPRODUCT(('控温被PRO-S级品'!$B$2:$B$10=$B108)*('控温被PRO-S级品'!$E$1:$BE$1=P$1)*('控温被PRO-S级品'!$E$2:$BE$10)),0)+IFERROR(SUMPRODUCT(('冬被-S级品'!$B$2:$B$10=$B108)*('冬被-S级品'!$E$1:$AW$1=P$1)*('冬被-S级品'!$E$2:$AW$10)),0)+IFERROR(SUMPRODUCT(('白止-S级品'!$A$2:$A$26=$B108)*('白止-S级品'!$D$1:$AV$1=P$1)*('白止-S级品'!$D$2:$AV$26)),0)+IFERROR(SUMPRODUCT(('乐容-S级品'!$A$4:$A$32=$B108)*('乐容-S级品'!$L$3:$CA$3=P$1)*('乐容-S级品'!$L$4:$CA$32)),0)</f>
      </c>
      <c r="Q108" s="280">
        <f>IFERROR(SUMPRODUCT(('控温被PRO-S级品'!$B$2:$B$10=$B108)*('控温被PRO-S级品'!$E$1:$BE$1=Q$1)*('控温被PRO-S级品'!$E$2:$BE$10)),0)+IFERROR(SUMPRODUCT(('冬被-S级品'!$B$2:$B$10=$B108)*('冬被-S级品'!$E$1:$AW$1=Q$1)*('冬被-S级品'!$E$2:$AW$10)),0)+IFERROR(SUMPRODUCT(('白止-S级品'!$A$2:$A$26=$B108)*('白止-S级品'!$D$1:$AV$1=Q$1)*('白止-S级品'!$D$2:$AV$26)),0)+IFERROR(SUMPRODUCT(('乐容-S级品'!$A$4:$A$32=$B108)*('乐容-S级品'!$L$3:$CA$3=Q$1)*('乐容-S级品'!$L$4:$CA$32)),0)</f>
      </c>
      <c r="R108" s="280">
        <f>IFERROR(SUMPRODUCT(('控温被PRO-S级品'!$B$2:$B$10=$B108)*('控温被PRO-S级品'!$E$1:$BE$1=R$1)*('控温被PRO-S级品'!$E$2:$BE$10)),0)+IFERROR(SUMPRODUCT(('冬被-S级品'!$B$2:$B$10=$B108)*('冬被-S级品'!$E$1:$AW$1=R$1)*('冬被-S级品'!$E$2:$AW$10)),0)+IFERROR(SUMPRODUCT(('白止-S级品'!$A$2:$A$26=$B108)*('白止-S级品'!$D$1:$AV$1=R$1)*('白止-S级品'!$D$2:$AV$26)),0)+IFERROR(SUMPRODUCT(('乐容-S级品'!$A$4:$A$32=$B108)*('乐容-S级品'!$L$3:$CA$3=R$1)*('乐容-S级品'!$L$4:$CA$32)),0)</f>
      </c>
      <c r="S108" s="280">
        <f>IFERROR(SUMPRODUCT(('控温被PRO-S级品'!$B$2:$B$10=$B108)*('控温被PRO-S级品'!$E$1:$BE$1=S$1)*('控温被PRO-S级品'!$E$2:$BE$10)),0)+IFERROR(SUMPRODUCT(('冬被-S级品'!$B$2:$B$10=$B108)*('冬被-S级品'!$E$1:$AW$1=S$1)*('冬被-S级品'!$E$2:$AW$10)),0)+IFERROR(SUMPRODUCT(('白止-S级品'!$A$2:$A$26=$B108)*('白止-S级品'!$D$1:$AV$1=S$1)*('白止-S级品'!$D$2:$AV$26)),0)+IFERROR(SUMPRODUCT(('乐容-S级品'!$A$4:$A$32=$B108)*('乐容-S级品'!$L$3:$CA$3=S$1)*('乐容-S级品'!$L$4:$CA$32)),0)</f>
      </c>
      <c r="T108" s="280">
        <f>IFERROR(SUMPRODUCT(('控温被PRO-S级品'!$B$2:$B$10=$B108)*('控温被PRO-S级品'!$E$1:$BE$1=T$1)*('控温被PRO-S级品'!$E$2:$BE$10)),0)+IFERROR(SUMPRODUCT(('冬被-S级品'!$B$2:$B$10=$B108)*('冬被-S级品'!$E$1:$AW$1=T$1)*('冬被-S级品'!$E$2:$AW$10)),0)+IFERROR(SUMPRODUCT(('白止-S级品'!$A$2:$A$26=$B108)*('白止-S级品'!$D$1:$AV$1=T$1)*('白止-S级品'!$D$2:$AV$26)),0)+IFERROR(SUMPRODUCT(('乐容-S级品'!$A$4:$A$32=$B108)*('乐容-S级品'!$L$3:$CA$3=T$1)*('乐容-S级品'!$L$4:$CA$32)),0)</f>
      </c>
      <c r="U108" s="280">
        <f>IFERROR(SUMPRODUCT(('控温被PRO-S级品'!$B$2:$B$10=$B108)*('控温被PRO-S级品'!$E$1:$BE$1=U$1)*('控温被PRO-S级品'!$E$2:$BE$10)),0)+IFERROR(SUMPRODUCT(('冬被-S级品'!$B$2:$B$10=$B108)*('冬被-S级品'!$E$1:$AW$1=U$1)*('冬被-S级品'!$E$2:$AW$10)),0)+IFERROR(SUMPRODUCT(('白止-S级品'!$A$2:$A$26=$B108)*('白止-S级品'!$D$1:$AV$1=U$1)*('白止-S级品'!$D$2:$AV$26)),0)+IFERROR(SUMPRODUCT(('乐容-S级品'!$A$4:$A$32=$B108)*('乐容-S级品'!$L$3:$CA$3=U$1)*('乐容-S级品'!$L$4:$CA$32)),0)</f>
      </c>
      <c r="V108" s="280">
        <f>IFERROR(SUMPRODUCT(('控温被PRO-S级品'!$B$2:$B$10=$B108)*('控温被PRO-S级品'!$E$1:$BE$1=V$1)*('控温被PRO-S级品'!$E$2:$BE$10)),0)+IFERROR(SUMPRODUCT(('冬被-S级品'!$B$2:$B$10=$B108)*('冬被-S级品'!$E$1:$AW$1=V$1)*('冬被-S级品'!$E$2:$AW$10)),0)+IFERROR(SUMPRODUCT(('白止-S级品'!$A$2:$A$26=$B108)*('白止-S级品'!$D$1:$AV$1=V$1)*('白止-S级品'!$D$2:$AV$26)),0)+IFERROR(SUMPRODUCT(('乐容-S级品'!$A$4:$A$32=$B108)*('乐容-S级品'!$L$3:$CA$3=V$1)*('乐容-S级品'!$L$4:$CA$32)),0)</f>
      </c>
      <c r="W108" s="280">
        <f>IFERROR(SUMPRODUCT(('控温被PRO-S级品'!$B$2:$B$10=$B108)*('控温被PRO-S级品'!$E$1:$BE$1=W$1)*('控温被PRO-S级品'!$E$2:$BE$10)),0)+IFERROR(SUMPRODUCT(('冬被-S级品'!$B$2:$B$10=$B108)*('冬被-S级品'!$E$1:$AW$1=W$1)*('冬被-S级品'!$E$2:$AW$10)),0)+IFERROR(SUMPRODUCT(('白止-S级品'!$A$2:$A$26=$B108)*('白止-S级品'!$D$1:$AV$1=W$1)*('白止-S级品'!$D$2:$AV$26)),0)+IFERROR(SUMPRODUCT(('乐容-S级品'!$A$4:$A$32=$B108)*('乐容-S级品'!$L$3:$CA$3=W$1)*('乐容-S级品'!$L$4:$CA$32)),0)</f>
      </c>
      <c r="X108" s="280">
        <f>IFERROR(SUMPRODUCT(('控温被PRO-S级品'!$B$2:$B$10=$B108)*('控温被PRO-S级品'!$E$1:$BE$1=X$1)*('控温被PRO-S级品'!$E$2:$BE$10)),0)+IFERROR(SUMPRODUCT(('冬被-S级品'!$B$2:$B$10=$B108)*('冬被-S级品'!$E$1:$AW$1=X$1)*('冬被-S级品'!$E$2:$AW$10)),0)+IFERROR(SUMPRODUCT(('白止-S级品'!$A$2:$A$26=$B108)*('白止-S级品'!$D$1:$AV$1=X$1)*('白止-S级品'!$D$2:$AV$26)),0)+IFERROR(SUMPRODUCT(('乐容-S级品'!$A$4:$A$32=$B108)*('乐容-S级品'!$L$3:$CA$3=X$1)*('乐容-S级品'!$L$4:$CA$32)),0)</f>
      </c>
      <c r="Y108" s="280">
        <f>IFERROR(SUMPRODUCT(('控温被PRO-S级品'!$B$2:$B$10=$B108)*('控温被PRO-S级品'!$E$1:$BE$1=Y$1)*('控温被PRO-S级品'!$E$2:$BE$10)),0)+IFERROR(SUMPRODUCT(('冬被-S级品'!$B$2:$B$10=$B108)*('冬被-S级品'!$E$1:$AW$1=Y$1)*('冬被-S级品'!$E$2:$AW$10)),0)+IFERROR(SUMPRODUCT(('白止-S级品'!$A$2:$A$26=$B108)*('白止-S级品'!$D$1:$AV$1=Y$1)*('白止-S级品'!$D$2:$AV$26)),0)+IFERROR(SUMPRODUCT(('乐容-S级品'!$A$4:$A$32=$B108)*('乐容-S级品'!$L$3:$CA$3=Y$1)*('乐容-S级品'!$L$4:$CA$32)),0)</f>
      </c>
      <c r="Z108" s="280">
        <f>IFERROR(SUMPRODUCT(('控温被PRO-S级品'!$B$2:$B$10=$B108)*('控温被PRO-S级品'!$E$1:$BE$1=Z$1)*('控温被PRO-S级品'!$E$2:$BE$10)),0)+IFERROR(SUMPRODUCT(('冬被-S级品'!$B$2:$B$10=$B108)*('冬被-S级品'!$E$1:$AW$1=Z$1)*('冬被-S级品'!$E$2:$AW$10)),0)+IFERROR(SUMPRODUCT(('白止-S级品'!$A$2:$A$26=$B108)*('白止-S级品'!$D$1:$AV$1=Z$1)*('白止-S级品'!$D$2:$AV$26)),0)+IFERROR(SUMPRODUCT(('乐容-S级品'!$A$4:$A$32=$B108)*('乐容-S级品'!$L$3:$CA$3=Z$1)*('乐容-S级品'!$L$4:$CA$32)),0)</f>
      </c>
      <c r="AA108" s="280">
        <f>IFERROR(SUMPRODUCT(('控温被PRO-S级品'!$B$2:$B$10=$B108)*('控温被PRO-S级品'!$E$1:$BE$1=AA$1)*('控温被PRO-S级品'!$E$2:$BE$10)),0)+IFERROR(SUMPRODUCT(('冬被-S级品'!$B$2:$B$10=$B108)*('冬被-S级品'!$E$1:$AW$1=AA$1)*('冬被-S级品'!$E$2:$AW$10)),0)+IFERROR(SUMPRODUCT(('白止-S级品'!$A$2:$A$26=$B108)*('白止-S级品'!$D$1:$AV$1=AA$1)*('白止-S级品'!$D$2:$AV$26)),0)+IFERROR(SUMPRODUCT(('乐容-S级品'!$A$4:$A$32=$B108)*('乐容-S级品'!$L$3:$CA$3=AA$1)*('乐容-S级品'!$L$4:$CA$32)),0)</f>
      </c>
      <c r="AB108" s="280">
        <f>IFERROR(SUMPRODUCT(('控温被PRO-S级品'!$B$2:$B$10=$B108)*('控温被PRO-S级品'!$E$1:$BE$1=AB$1)*('控温被PRO-S级品'!$E$2:$BE$10)),0)+IFERROR(SUMPRODUCT(('冬被-S级品'!$B$2:$B$10=$B108)*('冬被-S级品'!$E$1:$AW$1=AB$1)*('冬被-S级品'!$E$2:$AW$10)),0)+IFERROR(SUMPRODUCT(('白止-S级品'!$A$2:$A$26=$B108)*('白止-S级品'!$D$1:$AV$1=AB$1)*('白止-S级品'!$D$2:$AV$26)),0)+IFERROR(SUMPRODUCT(('乐容-S级品'!$A$4:$A$32=$B108)*('乐容-S级品'!$L$3:$CA$3=AB$1)*('乐容-S级品'!$L$4:$CA$32)),0)</f>
      </c>
      <c r="AC108" s="280">
        <f>IFERROR(SUMPRODUCT(('控温被PRO-S级品'!$B$2:$B$10=$B108)*('控温被PRO-S级品'!$E$1:$BE$1=AC$1)*('控温被PRO-S级品'!$E$2:$BE$10)),0)+IFERROR(SUMPRODUCT(('冬被-S级品'!$B$2:$B$10=$B108)*('冬被-S级品'!$E$1:$AW$1=AC$1)*('冬被-S级品'!$E$2:$AW$10)),0)+IFERROR(SUMPRODUCT(('白止-S级品'!$A$2:$A$26=$B108)*('白止-S级品'!$D$1:$AV$1=AC$1)*('白止-S级品'!$D$2:$AV$26)),0)+IFERROR(SUMPRODUCT(('乐容-S级品'!$A$4:$A$32=$B108)*('乐容-S级品'!$L$3:$CA$3=AC$1)*('乐容-S级品'!$L$4:$CA$32)),0)</f>
      </c>
      <c r="AD108" s="280">
        <f>IFERROR(SUMPRODUCT(('控温被PRO-S级品'!$B$2:$B$10=$B108)*('控温被PRO-S级品'!$E$1:$BE$1=AD$1)*('控温被PRO-S级品'!$E$2:$BE$10)),0)+IFERROR(SUMPRODUCT(('冬被-S级品'!$B$2:$B$10=$B108)*('冬被-S级品'!$E$1:$AW$1=AD$1)*('冬被-S级品'!$E$2:$AW$10)),0)+IFERROR(SUMPRODUCT(('白止-S级品'!$A$2:$A$26=$B108)*('白止-S级品'!$D$1:$AV$1=AD$1)*('白止-S级品'!$D$2:$AV$26)),0)+IFERROR(SUMPRODUCT(('乐容-S级品'!$A$4:$A$32=$B108)*('乐容-S级品'!$L$3:$CA$3=AD$1)*('乐容-S级品'!$L$4:$CA$32)),0)</f>
      </c>
      <c r="AE108" s="280">
        <f>IFERROR(SUMPRODUCT(('控温被PRO-S级品'!$B$2:$B$10=$B108)*('控温被PRO-S级品'!$E$1:$BE$1=AE$1)*('控温被PRO-S级品'!$E$2:$BE$10)),0)+IFERROR(SUMPRODUCT(('冬被-S级品'!$B$2:$B$10=$B108)*('冬被-S级品'!$E$1:$AW$1=AE$1)*('冬被-S级品'!$E$2:$AW$10)),0)+IFERROR(SUMPRODUCT(('白止-S级品'!$A$2:$A$26=$B108)*('白止-S级品'!$D$1:$AV$1=AE$1)*('白止-S级品'!$D$2:$AV$26)),0)+IFERROR(SUMPRODUCT(('乐容-S级品'!$A$4:$A$32=$B108)*('乐容-S级品'!$L$3:$CA$3=AE$1)*('乐容-S级品'!$L$4:$CA$32)),0)</f>
      </c>
      <c r="AF108" s="280">
        <f>IFERROR(SUMPRODUCT(('控温被PRO-S级品'!$B$2:$B$10=$B108)*('控温被PRO-S级品'!$E$1:$BE$1=AF$1)*('控温被PRO-S级品'!$E$2:$BE$10)),0)+IFERROR(SUMPRODUCT(('冬被-S级品'!$B$2:$B$10=$B108)*('冬被-S级品'!$E$1:$AW$1=AF$1)*('冬被-S级品'!$E$2:$AW$10)),0)+IFERROR(SUMPRODUCT(('白止-S级品'!$A$2:$A$26=$B108)*('白止-S级品'!$D$1:$AV$1=AF$1)*('白止-S级品'!$D$2:$AV$26)),0)+IFERROR(SUMPRODUCT(('乐容-S级品'!$A$4:$A$32=$B108)*('乐容-S级品'!$L$3:$CA$3=AF$1)*('乐容-S级品'!$L$4:$CA$32)),0)</f>
      </c>
      <c r="AG108" s="280">
        <f>IFERROR(SUMPRODUCT(('控温被PRO-S级品'!$B$2:$B$10=$B108)*('控温被PRO-S级品'!$E$1:$BE$1=AG$1)*('控温被PRO-S级品'!$E$2:$BE$10)),0)+IFERROR(SUMPRODUCT(('冬被-S级品'!$B$2:$B$10=$B108)*('冬被-S级品'!$E$1:$AW$1=AG$1)*('冬被-S级品'!$E$2:$AW$10)),0)+IFERROR(SUMPRODUCT(('白止-S级品'!$A$2:$A$26=$B108)*('白止-S级品'!$D$1:$AV$1=AG$1)*('白止-S级品'!$D$2:$AV$26)),0)+IFERROR(SUMPRODUCT(('乐容-S级品'!$A$4:$A$32=$B108)*('乐容-S级品'!$L$3:$CA$3=AG$1)*('乐容-S级品'!$L$4:$CA$32)),0)</f>
      </c>
      <c r="AH108" s="280">
        <f>IFERROR(SUMPRODUCT(('控温被PRO-S级品'!$B$2:$B$10=$B108)*('控温被PRO-S级品'!$E$1:$BE$1=AH$1)*('控温被PRO-S级品'!$E$2:$BE$10)),0)+IFERROR(SUMPRODUCT(('冬被-S级品'!$B$2:$B$10=$B108)*('冬被-S级品'!$E$1:$AW$1=AH$1)*('冬被-S级品'!$E$2:$AW$10)),0)+IFERROR(SUMPRODUCT(('白止-S级品'!$A$2:$A$26=$B108)*('白止-S级品'!$D$1:$AV$1=AH$1)*('白止-S级品'!$D$2:$AV$26)),0)+IFERROR(SUMPRODUCT(('乐容-S级品'!$A$4:$A$32=$B108)*('乐容-S级品'!$L$3:$CA$3=AH$1)*('乐容-S级品'!$L$4:$CA$32)),0)</f>
      </c>
      <c r="AI108" s="280">
        <f>IFERROR(SUMPRODUCT(('控温被PRO-S级品'!$B$2:$B$10=$B108)*('控温被PRO-S级品'!$E$1:$BE$1=AI$1)*('控温被PRO-S级品'!$E$2:$BE$10)),0)+IFERROR(SUMPRODUCT(('冬被-S级品'!$B$2:$B$10=$B108)*('冬被-S级品'!$E$1:$AW$1=AI$1)*('冬被-S级品'!$E$2:$AW$10)),0)+IFERROR(SUMPRODUCT(('白止-S级品'!$A$2:$A$26=$B108)*('白止-S级品'!$D$1:$AV$1=AI$1)*('白止-S级品'!$D$2:$AV$26)),0)+IFERROR(SUMPRODUCT(('乐容-S级品'!$A$4:$A$32=$B108)*('乐容-S级品'!$L$3:$CA$3=AI$1)*('乐容-S级品'!$L$4:$CA$32)),0)</f>
      </c>
      <c r="AJ108" s="280">
        <f>IFERROR(SUMPRODUCT(('控温被PRO-S级品'!$B$2:$B$10=$B108)*('控温被PRO-S级品'!$E$1:$BE$1=AJ$1)*('控温被PRO-S级品'!$E$2:$BE$10)),0)+IFERROR(SUMPRODUCT(('冬被-S级品'!$B$2:$B$10=$B108)*('冬被-S级品'!$E$1:$AW$1=AJ$1)*('冬被-S级品'!$E$2:$AW$10)),0)+IFERROR(SUMPRODUCT(('白止-S级品'!$A$2:$A$26=$B108)*('白止-S级品'!$D$1:$AV$1=AJ$1)*('白止-S级品'!$D$2:$AV$26)),0)+IFERROR(SUMPRODUCT(('乐容-S级品'!$A$4:$A$32=$B108)*('乐容-S级品'!$L$3:$CA$3=AJ$1)*('乐容-S级品'!$L$4:$CA$32)),0)</f>
      </c>
      <c r="AK108" s="280">
        <f>IFERROR(SUMPRODUCT(('控温被PRO-S级品'!$B$2:$B$10=$B108)*('控温被PRO-S级品'!$E$1:$BE$1=AK$1)*('控温被PRO-S级品'!$E$2:$BE$10)),0)+IFERROR(SUMPRODUCT(('冬被-S级品'!$B$2:$B$10=$B108)*('冬被-S级品'!$E$1:$AW$1=AK$1)*('冬被-S级品'!$E$2:$AW$10)),0)+IFERROR(SUMPRODUCT(('白止-S级品'!$A$2:$A$26=$B108)*('白止-S级品'!$D$1:$AV$1=AK$1)*('白止-S级品'!$D$2:$AV$26)),0)+IFERROR(SUMPRODUCT(('乐容-S级品'!$A$4:$A$32=$B108)*('乐容-S级品'!$L$3:$CA$3=AK$1)*('乐容-S级品'!$L$4:$CA$32)),0)</f>
      </c>
      <c r="AL108" s="280">
        <f>IFERROR(SUMPRODUCT(('控温被PRO-S级品'!$B$2:$B$10=$B108)*('控温被PRO-S级品'!$E$1:$BE$1=AL$1)*('控温被PRO-S级品'!$E$2:$BE$10)),0)+IFERROR(SUMPRODUCT(('冬被-S级品'!$B$2:$B$10=$B108)*('冬被-S级品'!$E$1:$AW$1=AL$1)*('冬被-S级品'!$E$2:$AW$10)),0)+IFERROR(SUMPRODUCT(('白止-S级品'!$A$2:$A$26=$B108)*('白止-S级品'!$D$1:$AV$1=AL$1)*('白止-S级品'!$D$2:$AV$26)),0)+IFERROR(SUMPRODUCT(('乐容-S级品'!$A$4:$A$32=$B108)*('乐容-S级品'!$L$3:$CA$3=AL$1)*('乐容-S级品'!$L$4:$CA$32)),0)</f>
      </c>
      <c r="AM108" s="280">
        <f>IFERROR(SUMPRODUCT(('控温被PRO-S级品'!$B$2:$B$10=$B108)*('控温被PRO-S级品'!$E$1:$BE$1=AM$1)*('控温被PRO-S级品'!$E$2:$BE$10)),0)+IFERROR(SUMPRODUCT(('冬被-S级品'!$B$2:$B$10=$B108)*('冬被-S级品'!$E$1:$AW$1=AM$1)*('冬被-S级品'!$E$2:$AW$10)),0)+IFERROR(SUMPRODUCT(('白止-S级品'!$A$2:$A$26=$B108)*('白止-S级品'!$D$1:$AV$1=AM$1)*('白止-S级品'!$D$2:$AV$26)),0)+IFERROR(SUMPRODUCT(('乐容-S级品'!$A$4:$A$32=$B108)*('乐容-S级品'!$L$3:$CA$3=AM$1)*('乐容-S级品'!$L$4:$CA$32)),0)</f>
      </c>
      <c r="AN108" s="280">
        <f>IFERROR(SUMPRODUCT(('控温被PRO-S级品'!$B$2:$B$10=$B108)*('控温被PRO-S级品'!$E$1:$BE$1=AN$1)*('控温被PRO-S级品'!$E$2:$BE$10)),0)+IFERROR(SUMPRODUCT(('冬被-S级品'!$B$2:$B$10=$B108)*('冬被-S级品'!$E$1:$AW$1=AN$1)*('冬被-S级品'!$E$2:$AW$10)),0)+IFERROR(SUMPRODUCT(('白止-S级品'!$A$2:$A$26=$B108)*('白止-S级品'!$D$1:$AV$1=AN$1)*('白止-S级品'!$D$2:$AV$26)),0)+IFERROR(SUMPRODUCT(('乐容-S级品'!$A$4:$A$32=$B108)*('乐容-S级品'!$L$3:$CA$3=AN$1)*('乐容-S级品'!$L$4:$CA$32)),0)</f>
      </c>
      <c r="AO108" s="280">
        <f>IFERROR(SUMPRODUCT(('控温被PRO-S级品'!$B$2:$B$10=$B108)*('控温被PRO-S级品'!$E$1:$BE$1=AO$1)*('控温被PRO-S级品'!$E$2:$BE$10)),0)+IFERROR(SUMPRODUCT(('冬被-S级品'!$B$2:$B$10=$B108)*('冬被-S级品'!$E$1:$AW$1=AO$1)*('冬被-S级品'!$E$2:$AW$10)),0)+IFERROR(SUMPRODUCT(('白止-S级品'!$A$2:$A$26=$B108)*('白止-S级品'!$D$1:$AV$1=AO$1)*('白止-S级品'!$D$2:$AV$26)),0)+IFERROR(SUMPRODUCT(('乐容-S级品'!$A$4:$A$32=$B108)*('乐容-S级品'!$L$3:$CA$3=AO$1)*('乐容-S级品'!$L$4:$CA$32)),0)</f>
      </c>
      <c r="AP108" s="280">
        <f>IFERROR(SUMPRODUCT(('控温被PRO-S级品'!$B$2:$B$10=$B108)*('控温被PRO-S级品'!$E$1:$BE$1=AP$1)*('控温被PRO-S级品'!$E$2:$BE$10)),0)+IFERROR(SUMPRODUCT(('冬被-S级品'!$B$2:$B$10=$B108)*('冬被-S级品'!$E$1:$AW$1=AP$1)*('冬被-S级品'!$E$2:$AW$10)),0)+IFERROR(SUMPRODUCT(('白止-S级品'!$A$2:$A$26=$B108)*('白止-S级品'!$D$1:$AV$1=AP$1)*('白止-S级品'!$D$2:$AV$26)),0)+IFERROR(SUMPRODUCT(('乐容-S级品'!$A$4:$A$32=$B108)*('乐容-S级品'!$L$3:$CA$3=AP$1)*('乐容-S级品'!$L$4:$CA$32)),0)</f>
      </c>
      <c r="AQ108" s="280">
        <f>IFERROR(SUMPRODUCT(('控温被PRO-S级品'!$B$2:$B$10=$B108)*('控温被PRO-S级品'!$E$1:$BE$1=AQ$1)*('控温被PRO-S级品'!$E$2:$BE$10)),0)+IFERROR(SUMPRODUCT(('冬被-S级品'!$B$2:$B$10=$B108)*('冬被-S级品'!$E$1:$AW$1=AQ$1)*('冬被-S级品'!$E$2:$AW$10)),0)+IFERROR(SUMPRODUCT(('白止-S级品'!$A$2:$A$26=$B108)*('白止-S级品'!$D$1:$AV$1=AQ$1)*('白止-S级品'!$D$2:$AV$26)),0)+IFERROR(SUMPRODUCT(('乐容-S级品'!$A$4:$A$32=$B108)*('乐容-S级品'!$L$3:$CA$3=AQ$1)*('乐容-S级品'!$L$4:$CA$32)),0)</f>
      </c>
      <c r="AR108" s="280">
        <f>IFERROR(SUMPRODUCT(('控温被PRO-S级品'!$B$2:$B$10=$B108)*('控温被PRO-S级品'!$E$1:$BE$1=AR$1)*('控温被PRO-S级品'!$E$2:$BE$10)),0)+IFERROR(SUMPRODUCT(('冬被-S级品'!$B$2:$B$10=$B108)*('冬被-S级品'!$E$1:$AW$1=AR$1)*('冬被-S级品'!$E$2:$AW$10)),0)+IFERROR(SUMPRODUCT(('白止-S级品'!$A$2:$A$26=$B108)*('白止-S级品'!$D$1:$AV$1=AR$1)*('白止-S级品'!$D$2:$AV$26)),0)+IFERROR(SUMPRODUCT(('乐容-S级品'!$A$4:$A$32=$B108)*('乐容-S级品'!$L$3:$CA$3=AR$1)*('乐容-S级品'!$L$4:$CA$32)),0)</f>
      </c>
      <c r="AS108" s="280">
        <f>IFERROR(SUMPRODUCT(('控温被PRO-S级品'!$B$2:$B$10=$B108)*('控温被PRO-S级品'!$E$1:$BE$1=AS$1)*('控温被PRO-S级品'!$E$2:$BE$10)),0)+IFERROR(SUMPRODUCT(('冬被-S级品'!$B$2:$B$10=$B108)*('冬被-S级品'!$E$1:$AW$1=AS$1)*('冬被-S级品'!$E$2:$AW$10)),0)+IFERROR(SUMPRODUCT(('白止-S级品'!$A$2:$A$26=$B108)*('白止-S级品'!$D$1:$AV$1=AS$1)*('白止-S级品'!$D$2:$AV$26)),0)+IFERROR(SUMPRODUCT(('乐容-S级品'!$A$4:$A$32=$B108)*('乐容-S级品'!$L$3:$CA$3=AS$1)*('乐容-S级品'!$L$4:$CA$32)),0)</f>
      </c>
      <c r="AT108" s="280">
        <f>IFERROR(SUMPRODUCT(('控温被PRO-S级品'!$B$2:$B$10=$B108)*('控温被PRO-S级品'!$E$1:$BE$1=AT$1)*('控温被PRO-S级品'!$E$2:$BE$10)),0)+IFERROR(SUMPRODUCT(('冬被-S级品'!$B$2:$B$10=$B108)*('冬被-S级品'!$E$1:$AW$1=AT$1)*('冬被-S级品'!$E$2:$AW$10)),0)+IFERROR(SUMPRODUCT(('白止-S级品'!$A$2:$A$26=$B108)*('白止-S级品'!$D$1:$AV$1=AT$1)*('白止-S级品'!$D$2:$AV$26)),0)+IFERROR(SUMPRODUCT(('乐容-S级品'!$A$4:$A$32=$B108)*('乐容-S级品'!$L$3:$CA$3=AT$1)*('乐容-S级品'!$L$4:$CA$32)),0)</f>
      </c>
      <c r="AU108" s="280">
        <f>IFERROR(SUMPRODUCT(('控温被PRO-S级品'!$B$2:$B$10=$B108)*('控温被PRO-S级品'!$E$1:$BE$1=AU$1)*('控温被PRO-S级品'!$E$2:$BE$10)),0)+IFERROR(SUMPRODUCT(('冬被-S级品'!$B$2:$B$10=$B108)*('冬被-S级品'!$E$1:$AW$1=AU$1)*('冬被-S级品'!$E$2:$AW$10)),0)+IFERROR(SUMPRODUCT(('白止-S级品'!$A$2:$A$26=$B108)*('白止-S级品'!$D$1:$AV$1=AU$1)*('白止-S级品'!$D$2:$AV$26)),0)+IFERROR(SUMPRODUCT(('乐容-S级品'!$A$4:$A$32=$B108)*('乐容-S级品'!$L$3:$CA$3=AU$1)*('乐容-S级品'!$L$4:$CA$32)),0)</f>
      </c>
      <c r="AV108" s="280">
        <f>IFERROR(SUMPRODUCT(('控温被PRO-S级品'!$B$2:$B$10=$B108)*('控温被PRO-S级品'!$E$1:$BE$1=AV$1)*('控温被PRO-S级品'!$E$2:$BE$10)),0)+IFERROR(SUMPRODUCT(('冬被-S级品'!$B$2:$B$10=$B108)*('冬被-S级品'!$E$1:$AW$1=AV$1)*('冬被-S级品'!$E$2:$AW$10)),0)+IFERROR(SUMPRODUCT(('白止-S级品'!$A$2:$A$26=$B108)*('白止-S级品'!$D$1:$AV$1=AV$1)*('白止-S级品'!$D$2:$AV$26)),0)+IFERROR(SUMPRODUCT(('乐容-S级品'!$A$4:$A$32=$B108)*('乐容-S级品'!$L$3:$CA$3=AV$1)*('乐容-S级品'!$L$4:$CA$32)),0)</f>
      </c>
      <c r="AW108" s="280">
        <f>IFERROR(SUMPRODUCT(('控温被PRO-S级品'!$B$2:$B$10=$B108)*('控温被PRO-S级品'!$E$1:$BE$1=AW$1)*('控温被PRO-S级品'!$E$2:$BE$10)),0)+IFERROR(SUMPRODUCT(('冬被-S级品'!$B$2:$B$10=$B108)*('冬被-S级品'!$E$1:$AW$1=AW$1)*('冬被-S级品'!$E$2:$AW$10)),0)+IFERROR(SUMPRODUCT(('白止-S级品'!$A$2:$A$26=$B108)*('白止-S级品'!$D$1:$AV$1=AW$1)*('白止-S级品'!$D$2:$AV$26)),0)+IFERROR(SUMPRODUCT(('乐容-S级品'!$A$4:$A$32=$B108)*('乐容-S级品'!$L$3:$CA$3=AW$1)*('乐容-S级品'!$L$4:$CA$32)),0)</f>
      </c>
      <c r="AX108" s="280">
        <f>IFERROR(SUMPRODUCT(('控温被PRO-S级品'!$B$2:$B$10=$B108)*('控温被PRO-S级品'!$E$1:$BE$1=AX$1)*('控温被PRO-S级品'!$E$2:$BE$10)),0)+IFERROR(SUMPRODUCT(('冬被-S级品'!$B$2:$B$10=$B108)*('冬被-S级品'!$E$1:$AW$1=AX$1)*('冬被-S级品'!$E$2:$AW$10)),0)+IFERROR(SUMPRODUCT(('白止-S级品'!$A$2:$A$26=$B108)*('白止-S级品'!$D$1:$AV$1=AX$1)*('白止-S级品'!$D$2:$AV$26)),0)+IFERROR(SUMPRODUCT(('乐容-S级品'!$A$4:$A$32=$B108)*('乐容-S级品'!$L$3:$CA$3=AX$1)*('乐容-S级品'!$L$4:$CA$32)),0)</f>
      </c>
      <c r="AY108" s="280">
        <f>IFERROR(SUMPRODUCT(('控温被PRO-S级品'!$B$2:$B$10=$B108)*('控温被PRO-S级品'!$E$1:$BE$1=AY$1)*('控温被PRO-S级品'!$E$2:$BE$10)),0)+IFERROR(SUMPRODUCT(('冬被-S级品'!$B$2:$B$10=$B108)*('冬被-S级品'!$E$1:$AW$1=AY$1)*('冬被-S级品'!$E$2:$AW$10)),0)+IFERROR(SUMPRODUCT(('白止-S级品'!$A$2:$A$26=$B108)*('白止-S级品'!$D$1:$AV$1=AY$1)*('白止-S级品'!$D$2:$AV$26)),0)+IFERROR(SUMPRODUCT(('乐容-S级品'!$A$4:$A$32=$B108)*('乐容-S级品'!$L$3:$CA$3=AY$1)*('乐容-S级品'!$L$4:$CA$32)),0)</f>
      </c>
      <c r="AZ108" s="280">
        <f>IFERROR(SUMPRODUCT(('控温被PRO-S级品'!$B$2:$B$10=$B108)*('控温被PRO-S级品'!$E$1:$BE$1=AZ$1)*('控温被PRO-S级品'!$E$2:$BE$10)),0)+IFERROR(SUMPRODUCT(('冬被-S级品'!$B$2:$B$10=$B108)*('冬被-S级品'!$E$1:$AW$1=AZ$1)*('冬被-S级品'!$E$2:$AW$10)),0)+IFERROR(SUMPRODUCT(('白止-S级品'!$A$2:$A$26=$B108)*('白止-S级品'!$D$1:$AV$1=AZ$1)*('白止-S级品'!$D$2:$AV$26)),0)+IFERROR(SUMPRODUCT(('乐容-S级品'!$A$4:$A$32=$B108)*('乐容-S级品'!$L$3:$CA$3=AZ$1)*('乐容-S级品'!$L$4:$CA$32)),0)</f>
      </c>
      <c r="BA108" s="280">
        <f>IFERROR(SUMPRODUCT(('控温被PRO-S级品'!$B$2:$B$10=$B108)*('控温被PRO-S级品'!$E$1:$BE$1=BA$1)*('控温被PRO-S级品'!$E$2:$BE$10)),0)+IFERROR(SUMPRODUCT(('冬被-S级品'!$B$2:$B$10=$B108)*('冬被-S级品'!$E$1:$AW$1=BA$1)*('冬被-S级品'!$E$2:$AW$10)),0)+IFERROR(SUMPRODUCT(('白止-S级品'!$A$2:$A$26=$B108)*('白止-S级品'!$D$1:$AV$1=BA$1)*('白止-S级品'!$D$2:$AV$26)),0)+IFERROR(SUMPRODUCT(('乐容-S级品'!$A$4:$A$32=$B108)*('乐容-S级品'!$L$3:$CA$3=BA$1)*('乐容-S级品'!$L$4:$CA$32)),0)</f>
      </c>
      <c r="BB108" s="280">
        <f>IFERROR(SUMPRODUCT(('控温被PRO-S级品'!$B$2:$B$10=$B108)*('控温被PRO-S级品'!$E$1:$BE$1=BB$1)*('控温被PRO-S级品'!$E$2:$BE$10)),0)+IFERROR(SUMPRODUCT(('冬被-S级品'!$B$2:$B$10=$B108)*('冬被-S级品'!$E$1:$AW$1=BB$1)*('冬被-S级品'!$E$2:$AW$10)),0)+IFERROR(SUMPRODUCT(('白止-S级品'!$A$2:$A$26=$B108)*('白止-S级品'!$D$1:$AV$1=BB$1)*('白止-S级品'!$D$2:$AV$26)),0)+IFERROR(SUMPRODUCT(('乐容-S级品'!$A$4:$A$32=$B108)*('乐容-S级品'!$L$3:$CA$3=BB$1)*('乐容-S级品'!$L$4:$CA$32)),0)</f>
      </c>
      <c r="BC108" s="280">
        <f>IFERROR(SUMPRODUCT(('控温被PRO-S级品'!$B$2:$B$10=$B108)*('控温被PRO-S级品'!$E$1:$BE$1=BC$1)*('控温被PRO-S级品'!$E$2:$BE$10)),0)+IFERROR(SUMPRODUCT(('冬被-S级品'!$B$2:$B$10=$B108)*('冬被-S级品'!$E$1:$AW$1=BC$1)*('冬被-S级品'!$E$2:$AW$10)),0)+IFERROR(SUMPRODUCT(('白止-S级品'!$A$2:$A$26=$B108)*('白止-S级品'!$D$1:$AV$1=BC$1)*('白止-S级品'!$D$2:$AV$26)),0)+IFERROR(SUMPRODUCT(('乐容-S级品'!$A$4:$A$32=$B108)*('乐容-S级品'!$L$3:$CA$3=BC$1)*('乐容-S级品'!$L$4:$CA$32)),0)</f>
      </c>
      <c r="BD108" s="280">
        <f>IFERROR(SUMPRODUCT(('控温被PRO-S级品'!$B$2:$B$10=$B108)*('控温被PRO-S级品'!$E$1:$BE$1=BD$1)*('控温被PRO-S级品'!$E$2:$BE$10)),0)+IFERROR(SUMPRODUCT(('冬被-S级品'!$B$2:$B$10=$B108)*('冬被-S级品'!$E$1:$AW$1=BD$1)*('冬被-S级品'!$E$2:$AW$10)),0)+IFERROR(SUMPRODUCT(('白止-S级品'!$A$2:$A$26=$B108)*('白止-S级品'!$D$1:$AV$1=BD$1)*('白止-S级品'!$D$2:$AV$26)),0)+IFERROR(SUMPRODUCT(('乐容-S级品'!$A$4:$A$32=$B108)*('乐容-S级品'!$L$3:$CA$3=BD$1)*('乐容-S级品'!$L$4:$CA$32)),0)</f>
      </c>
      <c r="BE108" s="280">
        <f>IFERROR(SUMPRODUCT(('控温被PRO-S级品'!$B$2:$B$10=$B108)*('控温被PRO-S级品'!$E$1:$BE$1=BE$1)*('控温被PRO-S级品'!$E$2:$BE$10)),0)+IFERROR(SUMPRODUCT(('冬被-S级品'!$B$2:$B$10=$B108)*('冬被-S级品'!$E$1:$AW$1=BE$1)*('冬被-S级品'!$E$2:$AW$10)),0)+IFERROR(SUMPRODUCT(('白止-S级品'!$A$2:$A$26=$B108)*('白止-S级品'!$D$1:$AV$1=BE$1)*('白止-S级品'!$D$2:$AV$26)),0)+IFERROR(SUMPRODUCT(('乐容-S级品'!$A$4:$A$32=$B108)*('乐容-S级品'!$L$3:$CA$3=BE$1)*('乐容-S级品'!$L$4:$CA$32)),0)</f>
      </c>
      <c r="BF108" s="280">
        <f>IFERROR(SUMPRODUCT(('控温被PRO-S级品'!$B$2:$B$10=$B108)*('控温被PRO-S级品'!$E$1:$BE$1=BF$1)*('控温被PRO-S级品'!$E$2:$BE$10)),0)+IFERROR(SUMPRODUCT(('冬被-S级品'!$B$2:$B$10=$B108)*('冬被-S级品'!$E$1:$AW$1=BF$1)*('冬被-S级品'!$E$2:$AW$10)),0)+IFERROR(SUMPRODUCT(('白止-S级品'!$A$2:$A$26=$B108)*('白止-S级品'!$D$1:$AV$1=BF$1)*('白止-S级品'!$D$2:$AV$26)),0)+IFERROR(SUMPRODUCT(('乐容-S级品'!$A$4:$A$32=$B108)*('乐容-S级品'!$L$3:$CA$3=BF$1)*('乐容-S级品'!$L$4:$CA$32)),0)</f>
      </c>
      <c r="BG108" s="280">
        <f>IFERROR(SUMPRODUCT(('控温被PRO-S级品'!$B$2:$B$10=$B108)*('控温被PRO-S级品'!$E$1:$BE$1=BG$1)*('控温被PRO-S级品'!$E$2:$BE$10)),0)+IFERROR(SUMPRODUCT(('冬被-S级品'!$B$2:$B$10=$B108)*('冬被-S级品'!$E$1:$AW$1=BG$1)*('冬被-S级品'!$E$2:$AW$10)),0)+IFERROR(SUMPRODUCT(('白止-S级品'!$A$2:$A$26=$B108)*('白止-S级品'!$D$1:$AV$1=BG$1)*('白止-S级品'!$D$2:$AV$26)),0)+IFERROR(SUMPRODUCT(('乐容-S级品'!$A$4:$A$32=$B108)*('乐容-S级品'!$L$3:$CA$3=BG$1)*('乐容-S级品'!$L$4:$CA$32)),0)</f>
      </c>
      <c r="BH108" s="280">
        <f>IFERROR(SUMPRODUCT(('控温被PRO-S级品'!$B$2:$B$10=$B108)*('控温被PRO-S级品'!$E$1:$BE$1=BH$1)*('控温被PRO-S级品'!$E$2:$BE$10)),0)+IFERROR(SUMPRODUCT(('冬被-S级品'!$B$2:$B$10=$B108)*('冬被-S级品'!$E$1:$AW$1=BH$1)*('冬被-S级品'!$E$2:$AW$10)),0)+IFERROR(SUMPRODUCT(('白止-S级品'!$A$2:$A$26=$B108)*('白止-S级品'!$D$1:$AV$1=BH$1)*('白止-S级品'!$D$2:$AV$26)),0)+IFERROR(SUMPRODUCT(('乐容-S级品'!$A$4:$A$32=$B108)*('乐容-S级品'!$L$3:$CA$3=BH$1)*('乐容-S级品'!$L$4:$CA$32)),0)</f>
      </c>
      <c r="BI108" s="280">
        <f>IFERROR(SUMPRODUCT(('控温被PRO-S级品'!$B$2:$B$10=$B108)*('控温被PRO-S级品'!$E$1:$BE$1=BI$1)*('控温被PRO-S级品'!$E$2:$BE$10)),0)+IFERROR(SUMPRODUCT(('冬被-S级品'!$B$2:$B$10=$B108)*('冬被-S级品'!$E$1:$AW$1=BI$1)*('冬被-S级品'!$E$2:$AW$10)),0)+IFERROR(SUMPRODUCT(('白止-S级品'!$A$2:$A$26=$B108)*('白止-S级品'!$D$1:$AV$1=BI$1)*('白止-S级品'!$D$2:$AV$26)),0)+IFERROR(SUMPRODUCT(('乐容-S级品'!$A$4:$A$32=$B108)*('乐容-S级品'!$L$3:$CA$3=BI$1)*('乐容-S级品'!$L$4:$CA$32)),0)</f>
      </c>
      <c r="BJ108" s="280">
        <f>IFERROR(SUMPRODUCT(('控温被PRO-S级品'!$B$2:$B$10=$B108)*('控温被PRO-S级品'!$E$1:$BE$1=BJ$1)*('控温被PRO-S级品'!$E$2:$BE$10)),0)+IFERROR(SUMPRODUCT(('冬被-S级品'!$B$2:$B$10=$B108)*('冬被-S级品'!$E$1:$AW$1=BJ$1)*('冬被-S级品'!$E$2:$AW$10)),0)+IFERROR(SUMPRODUCT(('白止-S级品'!$A$2:$A$26=$B108)*('白止-S级品'!$D$1:$AV$1=BJ$1)*('白止-S级品'!$D$2:$AV$26)),0)+IFERROR(SUMPRODUCT(('乐容-S级品'!$A$4:$A$32=$B108)*('乐容-S级品'!$L$3:$CA$3=BJ$1)*('乐容-S级品'!$L$4:$CA$32)),0)</f>
      </c>
      <c r="BK108" s="280">
        <f>IFERROR(SUMPRODUCT(('控温被PRO-S级品'!$B$2:$B$10=$B108)*('控温被PRO-S级品'!$E$1:$BE$1=BK$1)*('控温被PRO-S级品'!$E$2:$BE$10)),0)+IFERROR(SUMPRODUCT(('冬被-S级品'!$B$2:$B$10=$B108)*('冬被-S级品'!$E$1:$AW$1=BK$1)*('冬被-S级品'!$E$2:$AW$10)),0)+IFERROR(SUMPRODUCT(('白止-S级品'!$A$2:$A$26=$B108)*('白止-S级品'!$D$1:$AV$1=BK$1)*('白止-S级品'!$D$2:$AV$26)),0)+IFERROR(SUMPRODUCT(('乐容-S级品'!$A$4:$A$32=$B108)*('乐容-S级品'!$L$3:$CA$3=BK$1)*('乐容-S级品'!$L$4:$CA$32)),0)</f>
      </c>
      <c r="BL108" s="280">
        <f>IFERROR(SUMPRODUCT(('控温被PRO-S级品'!$B$2:$B$10=$B108)*('控温被PRO-S级品'!$E$1:$BE$1=BL$1)*('控温被PRO-S级品'!$E$2:$BE$10)),0)+IFERROR(SUMPRODUCT(('冬被-S级品'!$B$2:$B$10=$B108)*('冬被-S级品'!$E$1:$AW$1=BL$1)*('冬被-S级品'!$E$2:$AW$10)),0)+IFERROR(SUMPRODUCT(('白止-S级品'!$A$2:$A$26=$B108)*('白止-S级品'!$D$1:$AV$1=BL$1)*('白止-S级品'!$D$2:$AV$26)),0)+IFERROR(SUMPRODUCT(('乐容-S级品'!$A$4:$A$32=$B108)*('乐容-S级品'!$L$3:$CA$3=BL$1)*('乐容-S级品'!$L$4:$CA$32)),0)</f>
      </c>
      <c r="BM108" s="280">
        <f>IFERROR(SUMPRODUCT(('控温被PRO-S级品'!$B$2:$B$10=$B108)*('控温被PRO-S级品'!$E$1:$BE$1=BM$1)*('控温被PRO-S级品'!$E$2:$BE$10)),0)+IFERROR(SUMPRODUCT(('冬被-S级品'!$B$2:$B$10=$B108)*('冬被-S级品'!$E$1:$AW$1=BM$1)*('冬被-S级品'!$E$2:$AW$10)),0)+IFERROR(SUMPRODUCT(('白止-S级品'!$A$2:$A$26=$B108)*('白止-S级品'!$D$1:$AV$1=BM$1)*('白止-S级品'!$D$2:$AV$26)),0)+IFERROR(SUMPRODUCT(('乐容-S级品'!$A$4:$A$32=$B108)*('乐容-S级品'!$L$3:$CA$3=BM$1)*('乐容-S级品'!$L$4:$CA$32)),0)</f>
      </c>
      <c r="BN108" s="280">
        <f>IFERROR(SUMPRODUCT(('控温被PRO-S级品'!$B$2:$B$10=$B108)*('控温被PRO-S级品'!$E$1:$BE$1=BN$1)*('控温被PRO-S级品'!$E$2:$BE$10)),0)+IFERROR(SUMPRODUCT(('冬被-S级品'!$B$2:$B$10=$B108)*('冬被-S级品'!$E$1:$AW$1=BN$1)*('冬被-S级品'!$E$2:$AW$10)),0)+IFERROR(SUMPRODUCT(('白止-S级品'!$A$2:$A$26=$B108)*('白止-S级品'!$D$1:$AV$1=BN$1)*('白止-S级品'!$D$2:$AV$26)),0)+IFERROR(SUMPRODUCT(('乐容-S级品'!$A$4:$A$32=$B108)*('乐容-S级品'!$L$3:$CA$3=BN$1)*('乐容-S级品'!$L$4:$CA$32)),0)</f>
      </c>
      <c r="BO108" s="280">
        <f>IFERROR(SUMPRODUCT(('控温被PRO-S级品'!$B$2:$B$10=$B108)*('控温被PRO-S级品'!$E$1:$BE$1=BO$1)*('控温被PRO-S级品'!$E$2:$BE$10)),0)+IFERROR(SUMPRODUCT(('冬被-S级品'!$B$2:$B$10=$B108)*('冬被-S级品'!$E$1:$AW$1=BO$1)*('冬被-S级品'!$E$2:$AW$10)),0)+IFERROR(SUMPRODUCT(('白止-S级品'!$A$2:$A$26=$B108)*('白止-S级品'!$D$1:$AV$1=BO$1)*('白止-S级品'!$D$2:$AV$26)),0)+IFERROR(SUMPRODUCT(('乐容-S级品'!$A$4:$A$32=$B108)*('乐容-S级品'!$L$3:$CA$3=BO$1)*('乐容-S级品'!$L$4:$CA$32)),0)</f>
      </c>
      <c r="BP108" s="280">
        <f>IFERROR(SUMPRODUCT(('控温被PRO-S级品'!$B$2:$B$10=$B108)*('控温被PRO-S级品'!$E$1:$BE$1=BP$1)*('控温被PRO-S级品'!$E$2:$BE$10)),0)+IFERROR(SUMPRODUCT(('冬被-S级品'!$B$2:$B$10=$B108)*('冬被-S级品'!$E$1:$AW$1=BP$1)*('冬被-S级品'!$E$2:$AW$10)),0)+IFERROR(SUMPRODUCT(('白止-S级品'!$A$2:$A$26=$B108)*('白止-S级品'!$D$1:$AV$1=BP$1)*('白止-S级品'!$D$2:$AV$26)),0)+IFERROR(SUMPRODUCT(('乐容-S级品'!$A$4:$A$32=$B108)*('乐容-S级品'!$L$3:$CA$3=BP$1)*('乐容-S级品'!$L$4:$CA$32)),0)</f>
      </c>
      <c r="BQ108" s="280">
        <f>IFERROR(SUMPRODUCT(('控温被PRO-S级品'!$B$2:$B$10=$B108)*('控温被PRO-S级品'!$E$1:$BE$1=BQ$1)*('控温被PRO-S级品'!$E$2:$BE$10)),0)+IFERROR(SUMPRODUCT(('冬被-S级品'!$B$2:$B$10=$B108)*('冬被-S级品'!$E$1:$AW$1=BQ$1)*('冬被-S级品'!$E$2:$AW$10)),0)+IFERROR(SUMPRODUCT(('白止-S级品'!$A$2:$A$26=$B108)*('白止-S级品'!$D$1:$AV$1=BQ$1)*('白止-S级品'!$D$2:$AV$26)),0)+IFERROR(SUMPRODUCT(('乐容-S级品'!$A$4:$A$32=$B108)*('乐容-S级品'!$L$3:$CA$3=BQ$1)*('乐容-S级品'!$L$4:$CA$32)),0)</f>
      </c>
      <c r="BR108" s="280">
        <f>IFERROR(SUMPRODUCT(('控温被PRO-S级品'!$B$2:$B$10=$B108)*('控温被PRO-S级品'!$E$1:$BE$1=BR$1)*('控温被PRO-S级品'!$E$2:$BE$10)),0)+IFERROR(SUMPRODUCT(('冬被-S级品'!$B$2:$B$10=$B108)*('冬被-S级品'!$E$1:$AW$1=BR$1)*('冬被-S级品'!$E$2:$AW$10)),0)+IFERROR(SUMPRODUCT(('白止-S级品'!$A$2:$A$26=$B108)*('白止-S级品'!$D$1:$AV$1=BR$1)*('白止-S级品'!$D$2:$AV$26)),0)+IFERROR(SUMPRODUCT(('乐容-S级品'!$A$4:$A$32=$B108)*('乐容-S级品'!$L$3:$CA$3=BR$1)*('乐容-S级品'!$L$4:$CA$32)),0)</f>
      </c>
      <c r="BS108" s="280">
        <f>IFERROR(SUMPRODUCT(('控温被PRO-S级品'!$B$2:$B$10=$B108)*('控温被PRO-S级品'!$E$1:$BE$1=BS$1)*('控温被PRO-S级品'!$E$2:$BE$10)),0)+IFERROR(SUMPRODUCT(('冬被-S级品'!$B$2:$B$10=$B108)*('冬被-S级品'!$E$1:$AW$1=BS$1)*('冬被-S级品'!$E$2:$AW$10)),0)+IFERROR(SUMPRODUCT(('白止-S级品'!$A$2:$A$26=$B108)*('白止-S级品'!$D$1:$AV$1=BS$1)*('白止-S级品'!$D$2:$AV$26)),0)+IFERROR(SUMPRODUCT(('乐容-S级品'!$A$4:$A$32=$B108)*('乐容-S级品'!$L$3:$CA$3=BS$1)*('乐容-S级品'!$L$4:$CA$32)),0)</f>
      </c>
      <c r="BT108" s="280">
        <f>IFERROR(SUMPRODUCT(('控温被PRO-S级品'!$B$2:$B$10=$B108)*('控温被PRO-S级品'!$E$1:$BE$1=BT$1)*('控温被PRO-S级品'!$E$2:$BE$10)),0)+IFERROR(SUMPRODUCT(('冬被-S级品'!$B$2:$B$10=$B108)*('冬被-S级品'!$E$1:$AW$1=BT$1)*('冬被-S级品'!$E$2:$AW$10)),0)+IFERROR(SUMPRODUCT(('白止-S级品'!$A$2:$A$26=$B108)*('白止-S级品'!$D$1:$AV$1=BT$1)*('白止-S级品'!$D$2:$AV$26)),0)+IFERROR(SUMPRODUCT(('乐容-S级品'!$A$4:$A$32=$B108)*('乐容-S级品'!$L$3:$CA$3=BT$1)*('乐容-S级品'!$L$4:$CA$32)),0)</f>
      </c>
      <c r="BU108" s="280">
        <f>IFERROR(SUMPRODUCT(('控温被PRO-S级品'!$B$2:$B$10=$B108)*('控温被PRO-S级品'!$E$1:$BE$1=BU$1)*('控温被PRO-S级品'!$E$2:$BE$10)),0)+IFERROR(SUMPRODUCT(('冬被-S级品'!$B$2:$B$10=$B108)*('冬被-S级品'!$E$1:$AW$1=BU$1)*('冬被-S级品'!$E$2:$AW$10)),0)+IFERROR(SUMPRODUCT(('白止-S级品'!$A$2:$A$26=$B108)*('白止-S级品'!$D$1:$AV$1=BU$1)*('白止-S级品'!$D$2:$AV$26)),0)+IFERROR(SUMPRODUCT(('乐容-S级品'!$A$4:$A$32=$B108)*('乐容-S级品'!$L$3:$CA$3=BU$1)*('乐容-S级品'!$L$4:$CA$32)),0)</f>
      </c>
      <c r="BV108" s="280">
        <f>IFERROR(SUMPRODUCT(('控温被PRO-S级品'!$B$2:$B$10=$B108)*('控温被PRO-S级品'!$E$1:$BE$1=BV$1)*('控温被PRO-S级品'!$E$2:$BE$10)),0)+IFERROR(SUMPRODUCT(('冬被-S级品'!$B$2:$B$10=$B108)*('冬被-S级品'!$E$1:$AW$1=BV$1)*('冬被-S级品'!$E$2:$AW$10)),0)+IFERROR(SUMPRODUCT(('白止-S级品'!$A$2:$A$26=$B108)*('白止-S级品'!$D$1:$AV$1=BV$1)*('白止-S级品'!$D$2:$AV$26)),0)+IFERROR(SUMPRODUCT(('乐容-S级品'!$A$4:$A$32=$B108)*('乐容-S级品'!$L$3:$CA$3=BV$1)*('乐容-S级品'!$L$4:$CA$32)),0)</f>
      </c>
      <c r="BW108" s="280">
        <f>IFERROR(SUMPRODUCT(('控温被PRO-S级品'!$B$2:$B$10=$B108)*('控温被PRO-S级品'!$E$1:$BE$1=BW$1)*('控温被PRO-S级品'!$E$2:$BE$10)),0)+IFERROR(SUMPRODUCT(('冬被-S级品'!$B$2:$B$10=$B108)*('冬被-S级品'!$E$1:$AW$1=BW$1)*('冬被-S级品'!$E$2:$AW$10)),0)+IFERROR(SUMPRODUCT(('白止-S级品'!$A$2:$A$26=$B108)*('白止-S级品'!$D$1:$AV$1=BW$1)*('白止-S级品'!$D$2:$AV$26)),0)+IFERROR(SUMPRODUCT(('乐容-S级品'!$A$4:$A$32=$B108)*('乐容-S级品'!$L$3:$CA$3=BW$1)*('乐容-S级品'!$L$4:$CA$32)),0)</f>
      </c>
      <c r="BX108" s="280">
        <f>IFERROR(SUMPRODUCT(('控温被PRO-S级品'!$B$2:$B$10=$B108)*('控温被PRO-S级品'!$E$1:$BE$1=BX$1)*('控温被PRO-S级品'!$E$2:$BE$10)),0)+IFERROR(SUMPRODUCT(('冬被-S级品'!$B$2:$B$10=$B108)*('冬被-S级品'!$E$1:$AW$1=BX$1)*('冬被-S级品'!$E$2:$AW$10)),0)+IFERROR(SUMPRODUCT(('白止-S级品'!$A$2:$A$26=$B108)*('白止-S级品'!$D$1:$AV$1=BX$1)*('白止-S级品'!$D$2:$AV$26)),0)+IFERROR(SUMPRODUCT(('乐容-S级品'!$A$4:$A$32=$B108)*('乐容-S级品'!$L$3:$CA$3=BX$1)*('乐容-S级品'!$L$4:$CA$32)),0)</f>
      </c>
      <c r="BY108" s="280">
        <f>IFERROR(SUMPRODUCT(('控温被PRO-S级品'!$B$2:$B$10=$B108)*('控温被PRO-S级品'!$E$1:$BE$1=BY$1)*('控温被PRO-S级品'!$E$2:$BE$10)),0)+IFERROR(SUMPRODUCT(('冬被-S级品'!$B$2:$B$10=$B108)*('冬被-S级品'!$E$1:$AW$1=BY$1)*('冬被-S级品'!$E$2:$AW$10)),0)+IFERROR(SUMPRODUCT(('白止-S级品'!$A$2:$A$26=$B108)*('白止-S级品'!$D$1:$AV$1=BY$1)*('白止-S级品'!$D$2:$AV$26)),0)+IFERROR(SUMPRODUCT(('乐容-S级品'!$A$4:$A$32=$B108)*('乐容-S级品'!$L$3:$CA$3=BY$1)*('乐容-S级品'!$L$4:$CA$32)),0)</f>
      </c>
      <c r="BZ108" s="280">
        <f>IFERROR(SUMPRODUCT(('控温被PRO-S级品'!$B$2:$B$10=$B108)*('控温被PRO-S级品'!$E$1:$BE$1=BZ$1)*('控温被PRO-S级品'!$E$2:$BE$10)),0)+IFERROR(SUMPRODUCT(('冬被-S级品'!$B$2:$B$10=$B108)*('冬被-S级品'!$E$1:$AW$1=BZ$1)*('冬被-S级品'!$E$2:$AW$10)),0)+IFERROR(SUMPRODUCT(('白止-S级品'!$A$2:$A$26=$B108)*('白止-S级品'!$D$1:$AV$1=BZ$1)*('白止-S级品'!$D$2:$AV$26)),0)+IFERROR(SUMPRODUCT(('乐容-S级品'!$A$4:$A$32=$B108)*('乐容-S级品'!$L$3:$CA$3=BZ$1)*('乐容-S级品'!$L$4:$CA$32)),0)</f>
      </c>
      <c r="CA108" s="280">
        <f>IFERROR(SUMPRODUCT(('控温被PRO-S级品'!$B$2:$B$10=$B108)*('控温被PRO-S级品'!$E$1:$BE$1=CA$1)*('控温被PRO-S级品'!$E$2:$BE$10)),0)+IFERROR(SUMPRODUCT(('冬被-S级品'!$B$2:$B$10=$B108)*('冬被-S级品'!$E$1:$AW$1=CA$1)*('冬被-S级品'!$E$2:$AW$10)),0)+IFERROR(SUMPRODUCT(('白止-S级品'!$A$2:$A$26=$B108)*('白止-S级品'!$D$1:$AV$1=CA$1)*('白止-S级品'!$D$2:$AV$26)),0)+IFERROR(SUMPRODUCT(('乐容-S级品'!$A$4:$A$32=$B108)*('乐容-S级品'!$L$3:$CA$3=CA$1)*('乐容-S级品'!$L$4:$CA$32)),0)</f>
      </c>
      <c r="CB108" s="280">
        <f>IFERROR(SUMPRODUCT(('控温被PRO-S级品'!$B$2:$B$10=$B108)*('控温被PRO-S级品'!$E$1:$BE$1=CB$1)*('控温被PRO-S级品'!$E$2:$BE$10)),0)+IFERROR(SUMPRODUCT(('冬被-S级品'!$B$2:$B$10=$B108)*('冬被-S级品'!$E$1:$AW$1=CB$1)*('冬被-S级品'!$E$2:$AW$10)),0)+IFERROR(SUMPRODUCT(('白止-S级品'!$A$2:$A$26=$B108)*('白止-S级品'!$D$1:$AV$1=CB$1)*('白止-S级品'!$D$2:$AV$26)),0)+IFERROR(SUMPRODUCT(('乐容-S级品'!$A$4:$A$32=$B108)*('乐容-S级品'!$L$3:$CA$3=CB$1)*('乐容-S级品'!$L$4:$CA$32)),0)</f>
      </c>
      <c r="CC108" s="280">
        <f>IFERROR(SUMPRODUCT(('控温被PRO-S级品'!$B$2:$B$10=$B108)*('控温被PRO-S级品'!$E$1:$BE$1=CC$1)*('控温被PRO-S级品'!$E$2:$BE$10)),0)+IFERROR(SUMPRODUCT(('冬被-S级品'!$B$2:$B$10=$B108)*('冬被-S级品'!$E$1:$AW$1=CC$1)*('冬被-S级品'!$E$2:$AW$10)),0)+IFERROR(SUMPRODUCT(('白止-S级品'!$A$2:$A$26=$B108)*('白止-S级品'!$D$1:$AV$1=CC$1)*('白止-S级品'!$D$2:$AV$26)),0)+IFERROR(SUMPRODUCT(('乐容-S级品'!$A$4:$A$32=$B108)*('乐容-S级品'!$L$3:$CA$3=CC$1)*('乐容-S级品'!$L$4:$CA$32)),0)</f>
      </c>
      <c r="CD108" s="280">
        <f>IFERROR(SUMPRODUCT(('控温被PRO-S级品'!$B$2:$B$10=$B108)*('控温被PRO-S级品'!$E$1:$BE$1=CD$1)*('控温被PRO-S级品'!$E$2:$BE$10)),0)+IFERROR(SUMPRODUCT(('冬被-S级品'!$B$2:$B$10=$B108)*('冬被-S级品'!$E$1:$AW$1=CD$1)*('冬被-S级品'!$E$2:$AW$10)),0)+IFERROR(SUMPRODUCT(('白止-S级品'!$A$2:$A$26=$B108)*('白止-S级品'!$D$1:$AV$1=CD$1)*('白止-S级品'!$D$2:$AV$26)),0)+IFERROR(SUMPRODUCT(('乐容-S级品'!$A$4:$A$32=$B108)*('乐容-S级品'!$L$3:$CA$3=CD$1)*('乐容-S级品'!$L$4:$CA$32)),0)</f>
      </c>
      <c r="CE108" s="280">
        <f>IFERROR(SUMPRODUCT(('控温被PRO-S级品'!$B$2:$B$10=$B108)*('控温被PRO-S级品'!$E$1:$BE$1=CE$1)*('控温被PRO-S级品'!$E$2:$BE$10)),0)+IFERROR(SUMPRODUCT(('冬被-S级品'!$B$2:$B$10=$B108)*('冬被-S级品'!$E$1:$AW$1=CE$1)*('冬被-S级品'!$E$2:$AW$10)),0)+IFERROR(SUMPRODUCT(('白止-S级品'!$A$2:$A$26=$B108)*('白止-S级品'!$D$1:$AV$1=CE$1)*('白止-S级品'!$D$2:$AV$26)),0)+IFERROR(SUMPRODUCT(('乐容-S级品'!$A$4:$A$32=$B108)*('乐容-S级品'!$L$3:$CA$3=CE$1)*('乐容-S级品'!$L$4:$CA$32)),0)</f>
      </c>
      <c r="CF108" s="280">
        <f>IFERROR(SUMPRODUCT(('控温被PRO-S级品'!$B$2:$B$10=$B108)*('控温被PRO-S级品'!$E$1:$BE$1=CF$1)*('控温被PRO-S级品'!$E$2:$BE$10)),0)+IFERROR(SUMPRODUCT(('冬被-S级品'!$B$2:$B$10=$B108)*('冬被-S级品'!$E$1:$AW$1=CF$1)*('冬被-S级品'!$E$2:$AW$10)),0)+IFERROR(SUMPRODUCT(('白止-S级品'!$A$2:$A$26=$B108)*('白止-S级品'!$D$1:$AV$1=CF$1)*('白止-S级品'!$D$2:$AV$26)),0)+IFERROR(SUMPRODUCT(('乐容-S级品'!$A$4:$A$32=$B108)*('乐容-S级品'!$L$3:$CA$3=CF$1)*('乐容-S级品'!$L$4:$CA$32)),0)</f>
      </c>
      <c r="CG108" s="280">
        <f>IFERROR(SUMPRODUCT(('控温被PRO-S级品'!$B$2:$B$10=$B108)*('控温被PRO-S级品'!$E$1:$BE$1=CG$1)*('控温被PRO-S级品'!$E$2:$BE$10)),0)+IFERROR(SUMPRODUCT(('冬被-S级品'!$B$2:$B$10=$B108)*('冬被-S级品'!$E$1:$AW$1=CG$1)*('冬被-S级品'!$E$2:$AW$10)),0)+IFERROR(SUMPRODUCT(('白止-S级品'!$A$2:$A$26=$B108)*('白止-S级品'!$D$1:$AV$1=CG$1)*('白止-S级品'!$D$2:$AV$26)),0)+IFERROR(SUMPRODUCT(('乐容-S级品'!$A$4:$A$32=$B108)*('乐容-S级品'!$L$3:$CA$3=CG$1)*('乐容-S级品'!$L$4:$CA$32)),0)</f>
      </c>
      <c r="CH108" s="280">
        <f>IFERROR(SUMPRODUCT(('控温被PRO-S级品'!$B$2:$B$10=$B108)*('控温被PRO-S级品'!$E$1:$BE$1=CH$1)*('控温被PRO-S级品'!$E$2:$BE$10)),0)+IFERROR(SUMPRODUCT(('冬被-S级品'!$B$2:$B$10=$B108)*('冬被-S级品'!$E$1:$AW$1=CH$1)*('冬被-S级品'!$E$2:$AW$10)),0)+IFERROR(SUMPRODUCT(('白止-S级品'!$A$2:$A$26=$B108)*('白止-S级品'!$D$1:$AV$1=CH$1)*('白止-S级品'!$D$2:$AV$26)),0)+IFERROR(SUMPRODUCT(('乐容-S级品'!$A$4:$A$32=$B108)*('乐容-S级品'!$L$3:$CA$3=CH$1)*('乐容-S级品'!$L$4:$CA$32)),0)</f>
      </c>
      <c r="CI108" s="280">
        <f>IFERROR(SUMPRODUCT(('控温被PRO-S级品'!$B$2:$B$10=$B108)*('控温被PRO-S级品'!$E$1:$BE$1=CI$1)*('控温被PRO-S级品'!$E$2:$BE$10)),0)+IFERROR(SUMPRODUCT(('冬被-S级品'!$B$2:$B$10=$B108)*('冬被-S级品'!$E$1:$AW$1=CI$1)*('冬被-S级品'!$E$2:$AW$10)),0)+IFERROR(SUMPRODUCT(('白止-S级品'!$A$2:$A$26=$B108)*('白止-S级品'!$D$1:$AV$1=CI$1)*('白止-S级品'!$D$2:$AV$26)),0)+IFERROR(SUMPRODUCT(('乐容-S级品'!$A$4:$A$32=$B108)*('乐容-S级品'!$L$3:$CA$3=CI$1)*('乐容-S级品'!$L$4:$CA$32)),0)</f>
      </c>
      <c r="CJ108" s="280">
        <f>IFERROR(SUMPRODUCT(('控温被PRO-S级品'!$B$2:$B$10=$B108)*('控温被PRO-S级品'!$E$1:$BE$1=CJ$1)*('控温被PRO-S级品'!$E$2:$BE$10)),0)+IFERROR(SUMPRODUCT(('冬被-S级品'!$B$2:$B$10=$B108)*('冬被-S级品'!$E$1:$AW$1=CJ$1)*('冬被-S级品'!$E$2:$AW$10)),0)+IFERROR(SUMPRODUCT(('白止-S级品'!$A$2:$A$26=$B108)*('白止-S级品'!$D$1:$AV$1=CJ$1)*('白止-S级品'!$D$2:$AV$26)),0)+IFERROR(SUMPRODUCT(('乐容-S级品'!$A$4:$A$32=$B108)*('乐容-S级品'!$L$3:$CA$3=CJ$1)*('乐容-S级品'!$L$4:$CA$32)),0)</f>
      </c>
      <c r="CK108" s="280">
        <f>IFERROR(SUMPRODUCT(('控温被PRO-S级品'!$B$2:$B$10=$B108)*('控温被PRO-S级品'!$E$1:$BE$1=CK$1)*('控温被PRO-S级品'!$E$2:$BE$10)),0)+IFERROR(SUMPRODUCT(('冬被-S级品'!$B$2:$B$10=$B108)*('冬被-S级品'!$E$1:$AW$1=CK$1)*('冬被-S级品'!$E$2:$AW$10)),0)+IFERROR(SUMPRODUCT(('白止-S级品'!$A$2:$A$26=$B108)*('白止-S级品'!$D$1:$AV$1=CK$1)*('白止-S级品'!$D$2:$AV$26)),0)+IFERROR(SUMPRODUCT(('乐容-S级品'!$A$4:$A$32=$B108)*('乐容-S级品'!$L$3:$CA$3=CK$1)*('乐容-S级品'!$L$4:$CA$32)),0)</f>
      </c>
      <c r="CL108" s="280">
        <f>IFERROR(SUMPRODUCT(('控温被PRO-S级品'!$B$2:$B$10=$B108)*('控温被PRO-S级品'!$E$1:$BE$1=CL$1)*('控温被PRO-S级品'!$E$2:$BE$10)),0)+IFERROR(SUMPRODUCT(('冬被-S级品'!$B$2:$B$10=$B108)*('冬被-S级品'!$E$1:$AW$1=CL$1)*('冬被-S级品'!$E$2:$AW$10)),0)+IFERROR(SUMPRODUCT(('白止-S级品'!$A$2:$A$26=$B108)*('白止-S级品'!$D$1:$AV$1=CL$1)*('白止-S级品'!$D$2:$AV$26)),0)+IFERROR(SUMPRODUCT(('乐容-S级品'!$A$4:$A$32=$B108)*('乐容-S级品'!$L$3:$CA$3=CL$1)*('乐容-S级品'!$L$4:$CA$32)),0)</f>
      </c>
      <c r="CM108" s="280">
        <f>IFERROR(SUMPRODUCT(('控温被PRO-S级品'!$B$2:$B$10=$B108)*('控温被PRO-S级品'!$E$1:$BE$1=CM$1)*('控温被PRO-S级品'!$E$2:$BE$10)),0)+IFERROR(SUMPRODUCT(('冬被-S级品'!$B$2:$B$10=$B108)*('冬被-S级品'!$E$1:$AW$1=CM$1)*('冬被-S级品'!$E$2:$AW$10)),0)+IFERROR(SUMPRODUCT(('白止-S级品'!$A$2:$A$26=$B108)*('白止-S级品'!$D$1:$AV$1=CM$1)*('白止-S级品'!$D$2:$AV$26)),0)+IFERROR(SUMPRODUCT(('乐容-S级品'!$A$4:$A$32=$B108)*('乐容-S级品'!$L$3:$CA$3=CM$1)*('乐容-S级品'!$L$4:$CA$32)),0)</f>
      </c>
      <c r="CN108" s="280">
        <f>IFERROR(SUMPRODUCT(('控温被PRO-S级品'!$B$2:$B$10=$B108)*('控温被PRO-S级品'!$E$1:$BE$1=CN$1)*('控温被PRO-S级品'!$E$2:$BE$10)),0)+IFERROR(SUMPRODUCT(('冬被-S级品'!$B$2:$B$10=$B108)*('冬被-S级品'!$E$1:$AW$1=CN$1)*('冬被-S级品'!$E$2:$AW$10)),0)+IFERROR(SUMPRODUCT(('白止-S级品'!$A$2:$A$26=$B108)*('白止-S级品'!$D$1:$AV$1=CN$1)*('白止-S级品'!$D$2:$AV$26)),0)+IFERROR(SUMPRODUCT(('乐容-S级品'!$A$4:$A$32=$B108)*('乐容-S级品'!$L$3:$CA$3=CN$1)*('乐容-S级品'!$L$4:$CA$32)),0)</f>
      </c>
      <c r="CO108" s="280">
        <f>IFERROR(SUMPRODUCT(('控温被PRO-S级品'!$B$2:$B$10=$B108)*('控温被PRO-S级品'!$E$1:$BE$1=CO$1)*('控温被PRO-S级品'!$E$2:$BE$10)),0)+IFERROR(SUMPRODUCT(('冬被-S级品'!$B$2:$B$10=$B108)*('冬被-S级品'!$E$1:$AW$1=CO$1)*('冬被-S级品'!$E$2:$AW$10)),0)+IFERROR(SUMPRODUCT(('白止-S级品'!$A$2:$A$26=$B108)*('白止-S级品'!$D$1:$AV$1=CO$1)*('白止-S级品'!$D$2:$AV$26)),0)+IFERROR(SUMPRODUCT(('乐容-S级品'!$A$4:$A$32=$B108)*('乐容-S级品'!$L$3:$CA$3=CO$1)*('乐容-S级品'!$L$4:$CA$32)),0)</f>
      </c>
      <c r="CP108" s="280">
        <f>IFERROR(SUMPRODUCT(('控温被PRO-S级品'!$B$2:$B$10=$B108)*('控温被PRO-S级品'!$E$1:$BE$1=CP$1)*('控温被PRO-S级品'!$E$2:$BE$10)),0)+IFERROR(SUMPRODUCT(('冬被-S级品'!$B$2:$B$10=$B108)*('冬被-S级品'!$E$1:$AW$1=CP$1)*('冬被-S级品'!$E$2:$AW$10)),0)+IFERROR(SUMPRODUCT(('白止-S级品'!$A$2:$A$26=$B108)*('白止-S级品'!$D$1:$AV$1=CP$1)*('白止-S级品'!$D$2:$AV$26)),0)+IFERROR(SUMPRODUCT(('乐容-S级品'!$A$4:$A$32=$B108)*('乐容-S级品'!$L$3:$CA$3=CP$1)*('乐容-S级品'!$L$4:$CA$32)),0)</f>
      </c>
      <c r="CQ108" s="280">
        <f>IFERROR(SUMPRODUCT(('控温被PRO-S级品'!$B$2:$B$10=$B108)*('控温被PRO-S级品'!$E$1:$BE$1=CQ$1)*('控温被PRO-S级品'!$E$2:$BE$10)),0)+IFERROR(SUMPRODUCT(('冬被-S级品'!$B$2:$B$10=$B108)*('冬被-S级品'!$E$1:$AW$1=CQ$1)*('冬被-S级品'!$E$2:$AW$10)),0)+IFERROR(SUMPRODUCT(('白止-S级品'!$A$2:$A$26=$B108)*('白止-S级品'!$D$1:$AV$1=CQ$1)*('白止-S级品'!$D$2:$AV$26)),0)+IFERROR(SUMPRODUCT(('乐容-S级品'!$A$4:$A$32=$B108)*('乐容-S级品'!$L$3:$CA$3=CQ$1)*('乐容-S级品'!$L$4:$CA$32)),0)</f>
      </c>
      <c r="CR108" s="280">
        <f>IFERROR(SUMPRODUCT(('控温被PRO-S级品'!$B$2:$B$10=$B108)*('控温被PRO-S级品'!$E$1:$BE$1=CR$1)*('控温被PRO-S级品'!$E$2:$BE$10)),0)+IFERROR(SUMPRODUCT(('冬被-S级品'!$B$2:$B$10=$B108)*('冬被-S级品'!$E$1:$AW$1=CR$1)*('冬被-S级品'!$E$2:$AW$10)),0)+IFERROR(SUMPRODUCT(('白止-S级品'!$A$2:$A$26=$B108)*('白止-S级品'!$D$1:$AV$1=CR$1)*('白止-S级品'!$D$2:$AV$26)),0)+IFERROR(SUMPRODUCT(('乐容-S级品'!$A$4:$A$32=$B108)*('乐容-S级品'!$L$3:$CA$3=CR$1)*('乐容-S级品'!$L$4:$CA$32)),0)</f>
      </c>
      <c r="CS108" s="280">
        <f>IFERROR(SUMPRODUCT(('控温被PRO-S级品'!$B$2:$B$10=$B108)*('控温被PRO-S级品'!$E$1:$BE$1=CS$1)*('控温被PRO-S级品'!$E$2:$BE$10)),0)+IFERROR(SUMPRODUCT(('冬被-S级品'!$B$2:$B$10=$B108)*('冬被-S级品'!$E$1:$AW$1=CS$1)*('冬被-S级品'!$E$2:$AW$10)),0)+IFERROR(SUMPRODUCT(('白止-S级品'!$A$2:$A$26=$B108)*('白止-S级品'!$D$1:$AV$1=CS$1)*('白止-S级品'!$D$2:$AV$26)),0)+IFERROR(SUMPRODUCT(('乐容-S级品'!$A$4:$A$32=$B108)*('乐容-S级品'!$L$3:$CA$3=CS$1)*('乐容-S级品'!$L$4:$CA$32)),0)</f>
      </c>
      <c r="CT108" s="280">
        <f>IFERROR(SUMPRODUCT(('控温被PRO-S级品'!$B$2:$B$10=$B108)*('控温被PRO-S级品'!$E$1:$BE$1=CT$1)*('控温被PRO-S级品'!$E$2:$BE$10)),0)+IFERROR(SUMPRODUCT(('冬被-S级品'!$B$2:$B$10=$B108)*('冬被-S级品'!$E$1:$AW$1=CT$1)*('冬被-S级品'!$E$2:$AW$10)),0)+IFERROR(SUMPRODUCT(('白止-S级品'!$A$2:$A$26=$B108)*('白止-S级品'!$D$1:$AV$1=CT$1)*('白止-S级品'!$D$2:$AV$26)),0)+IFERROR(SUMPRODUCT(('乐容-S级品'!$A$4:$A$32=$B108)*('乐容-S级品'!$L$3:$CA$3=CT$1)*('乐容-S级品'!$L$4:$CA$32)),0)</f>
      </c>
      <c r="CU108" s="280">
        <f>IFERROR(SUMPRODUCT(('控温被PRO-S级品'!$B$2:$B$10=$B108)*('控温被PRO-S级品'!$E$1:$BE$1=CU$1)*('控温被PRO-S级品'!$E$2:$BE$10)),0)+IFERROR(SUMPRODUCT(('冬被-S级品'!$B$2:$B$10=$B108)*('冬被-S级品'!$E$1:$AW$1=CU$1)*('冬被-S级品'!$E$2:$AW$10)),0)+IFERROR(SUMPRODUCT(('白止-S级品'!$A$2:$A$26=$B108)*('白止-S级品'!$D$1:$AV$1=CU$1)*('白止-S级品'!$D$2:$AV$26)),0)+IFERROR(SUMPRODUCT(('乐容-S级品'!$A$4:$A$32=$B108)*('乐容-S级品'!$L$3:$CA$3=CU$1)*('乐容-S级品'!$L$4:$CA$32)),0)</f>
      </c>
      <c r="CV108" s="280">
        <f>IFERROR(SUMPRODUCT(('控温被PRO-S级品'!$B$2:$B$10=$B108)*('控温被PRO-S级品'!$E$1:$BE$1=CV$1)*('控温被PRO-S级品'!$E$2:$BE$10)),0)+IFERROR(SUMPRODUCT(('冬被-S级品'!$B$2:$B$10=$B108)*('冬被-S级品'!$E$1:$AW$1=CV$1)*('冬被-S级品'!$E$2:$AW$10)),0)+IFERROR(SUMPRODUCT(('白止-S级品'!$A$2:$A$26=$B108)*('白止-S级品'!$D$1:$AV$1=CV$1)*('白止-S级品'!$D$2:$AV$26)),0)+IFERROR(SUMPRODUCT(('乐容-S级品'!$A$4:$A$32=$B108)*('乐容-S级品'!$L$3:$CA$3=CV$1)*('乐容-S级品'!$L$4:$CA$32)),0)</f>
      </c>
      <c r="CW108" s="280">
        <f>IFERROR(SUMPRODUCT(('控温被PRO-S级品'!$B$2:$B$10=$B108)*('控温被PRO-S级品'!$E$1:$BE$1=CW$1)*('控温被PRO-S级品'!$E$2:$BE$10)),0)+IFERROR(SUMPRODUCT(('冬被-S级品'!$B$2:$B$10=$B108)*('冬被-S级品'!$E$1:$AW$1=CW$1)*('冬被-S级品'!$E$2:$AW$10)),0)+IFERROR(SUMPRODUCT(('白止-S级品'!$A$2:$A$26=$B108)*('白止-S级品'!$D$1:$AV$1=CW$1)*('白止-S级品'!$D$2:$AV$26)),0)+IFERROR(SUMPRODUCT(('乐容-S级品'!$A$4:$A$32=$B108)*('乐容-S级品'!$L$3:$CA$3=CW$1)*('乐容-S级品'!$L$4:$CA$32)),0)</f>
      </c>
      <c r="CX108" s="280">
        <f>IFERROR(SUMPRODUCT(('控温被PRO-S级品'!$B$2:$B$10=$B108)*('控温被PRO-S级品'!$E$1:$BE$1=CX$1)*('控温被PRO-S级品'!$E$2:$BE$10)),0)+IFERROR(SUMPRODUCT(('冬被-S级品'!$B$2:$B$10=$B108)*('冬被-S级品'!$E$1:$AW$1=CX$1)*('冬被-S级品'!$E$2:$AW$10)),0)+IFERROR(SUMPRODUCT(('白止-S级品'!$A$2:$A$26=$B108)*('白止-S级品'!$D$1:$AV$1=CX$1)*('白止-S级品'!$D$2:$AV$26)),0)+IFERROR(SUMPRODUCT(('乐容-S级品'!$A$4:$A$32=$B108)*('乐容-S级品'!$L$3:$CA$3=CX$1)*('乐容-S级品'!$L$4:$CA$32)),0)</f>
      </c>
      <c r="CY108" s="280">
        <f>IFERROR(SUMPRODUCT(('控温被PRO-S级品'!$B$2:$B$10=$B108)*('控温被PRO-S级品'!$E$1:$BE$1=CY$1)*('控温被PRO-S级品'!$E$2:$BE$10)),0)+IFERROR(SUMPRODUCT(('冬被-S级品'!$B$2:$B$10=$B108)*('冬被-S级品'!$E$1:$AW$1=CY$1)*('冬被-S级品'!$E$2:$AW$10)),0)+IFERROR(SUMPRODUCT(('白止-S级品'!$A$2:$A$26=$B108)*('白止-S级品'!$D$1:$AV$1=CY$1)*('白止-S级品'!$D$2:$AV$26)),0)+IFERROR(SUMPRODUCT(('乐容-S级品'!$A$4:$A$32=$B108)*('乐容-S级品'!$L$3:$CA$3=CY$1)*('乐容-S级品'!$L$4:$CA$32)),0)</f>
      </c>
      <c r="CZ108" s="280">
        <f>IFERROR(SUMPRODUCT(('控温被PRO-S级品'!$B$2:$B$10=$B108)*('控温被PRO-S级品'!$E$1:$BE$1=CZ$1)*('控温被PRO-S级品'!$E$2:$BE$10)),0)+IFERROR(SUMPRODUCT(('冬被-S级品'!$B$2:$B$10=$B108)*('冬被-S级品'!$E$1:$AW$1=CZ$1)*('冬被-S级品'!$E$2:$AW$10)),0)+IFERROR(SUMPRODUCT(('白止-S级品'!$A$2:$A$26=$B108)*('白止-S级品'!$D$1:$AV$1=CZ$1)*('白止-S级品'!$D$2:$AV$26)),0)+IFERROR(SUMPRODUCT(('乐容-S级品'!$A$4:$A$32=$B108)*('乐容-S级品'!$L$3:$CA$3=CZ$1)*('乐容-S级品'!$L$4:$CA$32)),0)</f>
      </c>
      <c r="DA108" s="280">
        <f>IFERROR(SUMPRODUCT(('控温被PRO-S级品'!$B$2:$B$10=$B108)*('控温被PRO-S级品'!$E$1:$BE$1=DA$1)*('控温被PRO-S级品'!$E$2:$BE$10)),0)+IFERROR(SUMPRODUCT(('冬被-S级品'!$B$2:$B$10=$B108)*('冬被-S级品'!$E$1:$AW$1=DA$1)*('冬被-S级品'!$E$2:$AW$10)),0)+IFERROR(SUMPRODUCT(('白止-S级品'!$A$2:$A$26=$B108)*('白止-S级品'!$D$1:$AV$1=DA$1)*('白止-S级品'!$D$2:$AV$26)),0)+IFERROR(SUMPRODUCT(('乐容-S级品'!$A$4:$A$32=$B108)*('乐容-S级品'!$L$3:$CA$3=DA$1)*('乐容-S级品'!$L$4:$CA$32)),0)</f>
      </c>
      <c r="DB108" s="280">
        <f>IFERROR(SUMPRODUCT(('控温被PRO-S级品'!$B$2:$B$10=$B108)*('控温被PRO-S级品'!$E$1:$BE$1=DB$1)*('控温被PRO-S级品'!$E$2:$BE$10)),0)+IFERROR(SUMPRODUCT(('冬被-S级品'!$B$2:$B$10=$B108)*('冬被-S级品'!$E$1:$AW$1=DB$1)*('冬被-S级品'!$E$2:$AW$10)),0)+IFERROR(SUMPRODUCT(('白止-S级品'!$A$2:$A$26=$B108)*('白止-S级品'!$D$1:$AV$1=DB$1)*('白止-S级品'!$D$2:$AV$26)),0)+IFERROR(SUMPRODUCT(('乐容-S级品'!$A$4:$A$32=$B108)*('乐容-S级品'!$L$3:$CA$3=DB$1)*('乐容-S级品'!$L$4:$CA$32)),0)</f>
      </c>
      <c r="DC108" s="280">
        <f>IFERROR(SUMPRODUCT(('控温被PRO-S级品'!$B$2:$B$10=$B108)*('控温被PRO-S级品'!$E$1:$BE$1=DC$1)*('控温被PRO-S级品'!$E$2:$BE$10)),0)+IFERROR(SUMPRODUCT(('冬被-S级品'!$B$2:$B$10=$B108)*('冬被-S级品'!$E$1:$AW$1=DC$1)*('冬被-S级品'!$E$2:$AW$10)),0)+IFERROR(SUMPRODUCT(('白止-S级品'!$A$2:$A$26=$B108)*('白止-S级品'!$D$1:$AV$1=DC$1)*('白止-S级品'!$D$2:$AV$26)),0)+IFERROR(SUMPRODUCT(('乐容-S级品'!$A$4:$A$32=$B108)*('乐容-S级品'!$L$3:$CA$3=DC$1)*('乐容-S级品'!$L$4:$CA$32)),0)</f>
      </c>
      <c r="DD108" s="280">
        <f>IFERROR(SUMPRODUCT(('控温被PRO-S级品'!$B$2:$B$10=$B108)*('控温被PRO-S级品'!$E$1:$BE$1=DD$1)*('控温被PRO-S级品'!$E$2:$BE$10)),0)+IFERROR(SUMPRODUCT(('冬被-S级品'!$B$2:$B$10=$B108)*('冬被-S级品'!$E$1:$AW$1=DD$1)*('冬被-S级品'!$E$2:$AW$10)),0)+IFERROR(SUMPRODUCT(('白止-S级品'!$A$2:$A$26=$B108)*('白止-S级品'!$D$1:$AV$1=DD$1)*('白止-S级品'!$D$2:$AV$26)),0)+IFERROR(SUMPRODUCT(('乐容-S级品'!$A$4:$A$32=$B108)*('乐容-S级品'!$L$3:$CA$3=DD$1)*('乐容-S级品'!$L$4:$CA$32)),0)</f>
      </c>
      <c r="DE108" s="280">
        <f>IFERROR(SUMPRODUCT(('控温被PRO-S级品'!$B$2:$B$10=$B108)*('控温被PRO-S级品'!$E$1:$BE$1=DE$1)*('控温被PRO-S级品'!$E$2:$BE$10)),0)+IFERROR(SUMPRODUCT(('冬被-S级品'!$B$2:$B$10=$B108)*('冬被-S级品'!$E$1:$AW$1=DE$1)*('冬被-S级品'!$E$2:$AW$10)),0)+IFERROR(SUMPRODUCT(('白止-S级品'!$A$2:$A$26=$B108)*('白止-S级品'!$D$1:$AV$1=DE$1)*('白止-S级品'!$D$2:$AV$26)),0)+IFERROR(SUMPRODUCT(('乐容-S级品'!$A$4:$A$32=$B108)*('乐容-S级品'!$L$3:$CA$3=DE$1)*('乐容-S级品'!$L$4:$CA$32)),0)</f>
      </c>
      <c r="DF108" s="280">
        <f>IFERROR(SUMPRODUCT(('控温被PRO-S级品'!$B$2:$B$10=$B108)*('控温被PRO-S级品'!$E$1:$BE$1=DF$1)*('控温被PRO-S级品'!$E$2:$BE$10)),0)+IFERROR(SUMPRODUCT(('冬被-S级品'!$B$2:$B$10=$B108)*('冬被-S级品'!$E$1:$AW$1=DF$1)*('冬被-S级品'!$E$2:$AW$10)),0)+IFERROR(SUMPRODUCT(('白止-S级品'!$A$2:$A$26=$B108)*('白止-S级品'!$D$1:$AV$1=DF$1)*('白止-S级品'!$D$2:$AV$26)),0)+IFERROR(SUMPRODUCT(('乐容-S级品'!$A$4:$A$32=$B108)*('乐容-S级品'!$L$3:$CA$3=DF$1)*('乐容-S级品'!$L$4:$CA$32)),0)</f>
      </c>
      <c r="DG108" s="280">
        <f>IFERROR(SUMPRODUCT(('控温被PRO-S级品'!$B$2:$B$10=$B108)*('控温被PRO-S级品'!$E$1:$BE$1=DG$1)*('控温被PRO-S级品'!$E$2:$BE$10)),0)+IFERROR(SUMPRODUCT(('冬被-S级品'!$B$2:$B$10=$B108)*('冬被-S级品'!$E$1:$AW$1=DG$1)*('冬被-S级品'!$E$2:$AW$10)),0)+IFERROR(SUMPRODUCT(('白止-S级品'!$A$2:$A$26=$B108)*('白止-S级品'!$D$1:$AV$1=DG$1)*('白止-S级品'!$D$2:$AV$26)),0)+IFERROR(SUMPRODUCT(('乐容-S级品'!$A$4:$A$32=$B108)*('乐容-S级品'!$L$3:$CA$3=DG$1)*('乐容-S级品'!$L$4:$CA$32)),0)</f>
      </c>
      <c r="DH108" s="280">
        <f>IFERROR(SUMPRODUCT(('控温被PRO-S级品'!$B$2:$B$10=$B108)*('控温被PRO-S级品'!$E$1:$BE$1=DH$1)*('控温被PRO-S级品'!$E$2:$BE$10)),0)+IFERROR(SUMPRODUCT(('冬被-S级品'!$B$2:$B$10=$B108)*('冬被-S级品'!$E$1:$AW$1=DH$1)*('冬被-S级品'!$E$2:$AW$10)),0)+IFERROR(SUMPRODUCT(('白止-S级品'!$A$2:$A$26=$B108)*('白止-S级品'!$D$1:$AV$1=DH$1)*('白止-S级品'!$D$2:$AV$26)),0)+IFERROR(SUMPRODUCT(('乐容-S级品'!$A$4:$A$32=$B108)*('乐容-S级品'!$L$3:$CA$3=DH$1)*('乐容-S级品'!$L$4:$CA$32)),0)</f>
      </c>
      <c r="DI108" s="280">
        <f>IFERROR(SUMPRODUCT(('控温被PRO-S级品'!$B$2:$B$10=$B108)*('控温被PRO-S级品'!$E$1:$BE$1=DI$1)*('控温被PRO-S级品'!$E$2:$BE$10)),0)+IFERROR(SUMPRODUCT(('冬被-S级品'!$B$2:$B$10=$B108)*('冬被-S级品'!$E$1:$AW$1=DI$1)*('冬被-S级品'!$E$2:$AW$10)),0)+IFERROR(SUMPRODUCT(('白止-S级品'!$A$2:$A$26=$B108)*('白止-S级品'!$D$1:$AV$1=DI$1)*('白止-S级品'!$D$2:$AV$26)),0)+IFERROR(SUMPRODUCT(('乐容-S级品'!$A$4:$A$32=$B108)*('乐容-S级品'!$L$3:$CA$3=DI$1)*('乐容-S级品'!$L$4:$CA$32)),0)</f>
      </c>
      <c r="DJ108" s="280">
        <f>IFERROR(SUMPRODUCT(('控温被PRO-S级品'!$B$2:$B$10=$B108)*('控温被PRO-S级品'!$E$1:$BE$1=DJ$1)*('控温被PRO-S级品'!$E$2:$BE$10)),0)+IFERROR(SUMPRODUCT(('冬被-S级品'!$B$2:$B$10=$B108)*('冬被-S级品'!$E$1:$AW$1=DJ$1)*('冬被-S级品'!$E$2:$AW$10)),0)+IFERROR(SUMPRODUCT(('白止-S级品'!$A$2:$A$26=$B108)*('白止-S级品'!$D$1:$AV$1=DJ$1)*('白止-S级品'!$D$2:$AV$26)),0)+IFERROR(SUMPRODUCT(('乐容-S级品'!$A$4:$A$32=$B108)*('乐容-S级品'!$L$3:$CA$3=DJ$1)*('乐容-S级品'!$L$4:$CA$32)),0)</f>
      </c>
      <c r="DK108" s="280"/>
      <c r="DL108" s="280"/>
      <c r="DM108" s="280"/>
      <c r="DN108" s="280"/>
      <c r="DO108" s="280"/>
      <c r="DP108" s="280"/>
      <c r="DQ108" s="280"/>
      <c r="DR108" s="280"/>
      <c r="DS108" s="280"/>
      <c r="DT108" s="280"/>
      <c r="DU108" s="280"/>
      <c r="DV108" s="280"/>
      <c r="DW108" s="280">
        <f>VLOOKUP(B108,'系统编码规格'!A:C,3,FALSE)</f>
      </c>
      <c r="DX108" s="280"/>
      <c r="DY108" s="280"/>
      <c r="DZ108" s="280"/>
      <c r="EA108" s="280"/>
      <c r="EB108" s="280"/>
      <c r="EC108" s="280"/>
      <c r="ED108" s="280"/>
      <c r="EE108" s="280"/>
      <c r="EF108" s="280"/>
      <c r="EG108" s="280"/>
      <c r="EH108" s="280"/>
      <c r="EI108" s="280"/>
      <c r="EJ108" s="280"/>
      <c r="EK108" s="280"/>
      <c r="EL108" s="280"/>
      <c r="EM108" s="280"/>
      <c r="EN108" s="280"/>
      <c r="EO108" s="280"/>
      <c r="EP108" s="280"/>
      <c r="EQ108" s="280"/>
      <c r="ER108" s="280"/>
      <c r="ES108" s="280"/>
      <c r="ET108" s="280"/>
      <c r="EU108" s="280"/>
      <c r="EV108" s="280"/>
      <c r="EW108" s="280"/>
      <c r="EX108" s="280"/>
      <c r="EY108" s="280"/>
      <c r="EZ108" s="280"/>
      <c r="FA108" s="280"/>
      <c r="FB108" s="280"/>
      <c r="FC108" s="280"/>
      <c r="FD108" s="280"/>
      <c r="FE108" s="280"/>
      <c r="FF108" s="280"/>
      <c r="FG108" s="280"/>
      <c r="FH108" s="280"/>
      <c r="FI108" s="280"/>
      <c r="FJ108" s="280"/>
      <c r="FK108" s="280"/>
      <c r="FL108" s="280"/>
      <c r="FM108" s="280"/>
      <c r="FN108" s="280"/>
      <c r="FO108" s="280"/>
      <c r="FP108" s="280"/>
      <c r="FQ108" s="280"/>
      <c r="FR108" s="280"/>
      <c r="FS108" s="280"/>
      <c r="FT108" s="280"/>
      <c r="FU108" s="280"/>
      <c r="FV108" s="280"/>
      <c r="FW108" s="280"/>
      <c r="FX108" s="280"/>
      <c r="FY108" s="280"/>
      <c r="FZ108" s="280"/>
      <c r="GA108" s="280"/>
      <c r="GB108" s="280"/>
      <c r="GC108" s="280"/>
      <c r="GD108" s="280"/>
      <c r="GE108" s="280"/>
      <c r="GF108" s="280"/>
      <c r="GG108" s="280"/>
      <c r="GH108" s="280"/>
      <c r="GI108" s="280"/>
      <c r="GJ108" s="280"/>
      <c r="GK108" s="280"/>
      <c r="GL108" s="280"/>
      <c r="GM108" s="280"/>
      <c r="GN108" s="280"/>
      <c r="GO108" s="280"/>
      <c r="GP108" s="280"/>
      <c r="GQ108" s="280"/>
      <c r="GR108" s="280"/>
      <c r="GS108" s="280"/>
      <c r="GT108" s="280"/>
      <c r="GU108" s="280"/>
      <c r="GV108" s="280"/>
    </row>
    <row r="109">
      <c r="A109" s="309" t="str">
        <v>乐容</v>
      </c>
      <c r="B109" s="310" t="str">
        <v>12800026100640482</v>
      </c>
      <c r="C109" s="309" t="str">
        <v>亚朵星球 纯色全棉四件套</v>
      </c>
      <c r="D109" s="309" t="str">
        <v>静湖蓝-1.2m床-床单款</v>
      </c>
      <c r="E109">
        <f>SUM(F109:GX109)</f>
      </c>
      <c r="F109" s="280">
        <f>IFERROR(SUMPRODUCT(('控温被PRO-S级品'!$B$2:$B$10=$B109)*('控温被PRO-S级品'!$E$1:$BE$1=F$1)*('控温被PRO-S级品'!$E$2:$BE$10)),0)+IFERROR(SUMPRODUCT(('冬被-S级品'!$B$2:$B$10=$B109)*('冬被-S级品'!$E$1:$AW$1=F$1)*('冬被-S级品'!$E$2:$AW$10)),0)+IFERROR(SUMPRODUCT(('白止-S级品'!$A$2:$A$26=$B109)*('白止-S级品'!$D$1:$AV$1=F$1)*('白止-S级品'!$D$2:$AV$26)),0)+IFERROR(SUMPRODUCT(('乐容-S级品'!$A$4:$A$32=$B109)*('乐容-S级品'!$L$3:$CA$3=F$1)*('乐容-S级品'!$L$4:$CA$32)),0)</f>
      </c>
      <c r="G109" s="280">
        <f>IFERROR(SUMPRODUCT(('控温被PRO-S级品'!$B$2:$B$10=$B109)*('控温被PRO-S级品'!$E$1:$BE$1=G$1)*('控温被PRO-S级品'!$E$2:$BE$10)),0)+IFERROR(SUMPRODUCT(('冬被-S级品'!$B$2:$B$10=$B109)*('冬被-S级品'!$E$1:$AW$1=G$1)*('冬被-S级品'!$E$2:$AW$10)),0)+IFERROR(SUMPRODUCT(('白止-S级品'!$A$2:$A$26=$B109)*('白止-S级品'!$D$1:$AV$1=G$1)*('白止-S级品'!$D$2:$AV$26)),0)+IFERROR(SUMPRODUCT(('乐容-S级品'!$A$4:$A$32=$B109)*('乐容-S级品'!$L$3:$CA$3=G$1)*('乐容-S级品'!$L$4:$CA$32)),0)</f>
      </c>
      <c r="H109" s="280">
        <f>IFERROR(SUMPRODUCT(('控温被PRO-S级品'!$B$2:$B$10=$B109)*('控温被PRO-S级品'!$E$1:$BE$1=H$1)*('控温被PRO-S级品'!$E$2:$BE$10)),0)+IFERROR(SUMPRODUCT(('冬被-S级品'!$B$2:$B$10=$B109)*('冬被-S级品'!$E$1:$AW$1=H$1)*('冬被-S级品'!$E$2:$AW$10)),0)+IFERROR(SUMPRODUCT(('白止-S级品'!$A$2:$A$26=$B109)*('白止-S级品'!$D$1:$AV$1=H$1)*('白止-S级品'!$D$2:$AV$26)),0)+IFERROR(SUMPRODUCT(('乐容-S级品'!$A$4:$A$32=$B109)*('乐容-S级品'!$L$3:$CA$3=H$1)*('乐容-S级品'!$L$4:$CA$32)),0)</f>
      </c>
      <c r="I109" s="280">
        <f>IFERROR(SUMPRODUCT(('控温被PRO-S级品'!$B$2:$B$10=$B109)*('控温被PRO-S级品'!$E$1:$BE$1=I$1)*('控温被PRO-S级品'!$E$2:$BE$10)),0)+IFERROR(SUMPRODUCT(('冬被-S级品'!$B$2:$B$10=$B109)*('冬被-S级品'!$E$1:$AW$1=I$1)*('冬被-S级品'!$E$2:$AW$10)),0)+IFERROR(SUMPRODUCT(('白止-S级品'!$A$2:$A$26=$B109)*('白止-S级品'!$D$1:$AV$1=I$1)*('白止-S级品'!$D$2:$AV$26)),0)+IFERROR(SUMPRODUCT(('乐容-S级品'!$A$4:$A$32=$B109)*('乐容-S级品'!$L$3:$CA$3=I$1)*('乐容-S级品'!$L$4:$CA$32)),0)</f>
      </c>
      <c r="J109" s="280">
        <f>IFERROR(SUMPRODUCT(('控温被PRO-S级品'!$B$2:$B$10=$B109)*('控温被PRO-S级品'!$E$1:$BE$1=J$1)*('控温被PRO-S级品'!$E$2:$BE$10)),0)+IFERROR(SUMPRODUCT(('冬被-S级品'!$B$2:$B$10=$B109)*('冬被-S级品'!$E$1:$AW$1=J$1)*('冬被-S级品'!$E$2:$AW$10)),0)+IFERROR(SUMPRODUCT(('白止-S级品'!$A$2:$A$26=$B109)*('白止-S级品'!$D$1:$AV$1=J$1)*('白止-S级品'!$D$2:$AV$26)),0)+IFERROR(SUMPRODUCT(('乐容-S级品'!$A$4:$A$32=$B109)*('乐容-S级品'!$L$3:$CA$3=J$1)*('乐容-S级品'!$L$4:$CA$32)),0)</f>
      </c>
      <c r="K109" s="280">
        <f>IFERROR(SUMPRODUCT(('控温被PRO-S级品'!$B$2:$B$10=$B109)*('控温被PRO-S级品'!$E$1:$BE$1=K$1)*('控温被PRO-S级品'!$E$2:$BE$10)),0)+IFERROR(SUMPRODUCT(('冬被-S级品'!$B$2:$B$10=$B109)*('冬被-S级品'!$E$1:$AW$1=K$1)*('冬被-S级品'!$E$2:$AW$10)),0)+IFERROR(SUMPRODUCT(('白止-S级品'!$A$2:$A$26=$B109)*('白止-S级品'!$D$1:$AV$1=K$1)*('白止-S级品'!$D$2:$AV$26)),0)+IFERROR(SUMPRODUCT(('乐容-S级品'!$A$4:$A$32=$B109)*('乐容-S级品'!$L$3:$CA$3=K$1)*('乐容-S级品'!$L$4:$CA$32)),0)</f>
      </c>
      <c r="L109" s="280">
        <f>IFERROR(SUMPRODUCT(('控温被PRO-S级品'!$B$2:$B$10=$B109)*('控温被PRO-S级品'!$E$1:$BE$1=L$1)*('控温被PRO-S级品'!$E$2:$BE$10)),0)+IFERROR(SUMPRODUCT(('冬被-S级品'!$B$2:$B$10=$B109)*('冬被-S级品'!$E$1:$AW$1=L$1)*('冬被-S级品'!$E$2:$AW$10)),0)+IFERROR(SUMPRODUCT(('白止-S级品'!$A$2:$A$26=$B109)*('白止-S级品'!$D$1:$AV$1=L$1)*('白止-S级品'!$D$2:$AV$26)),0)+IFERROR(SUMPRODUCT(('乐容-S级品'!$A$4:$A$32=$B109)*('乐容-S级品'!$L$3:$CA$3=L$1)*('乐容-S级品'!$L$4:$CA$32)),0)</f>
      </c>
      <c r="M109" s="280">
        <f>IFERROR(SUMPRODUCT(('控温被PRO-S级品'!$B$2:$B$10=$B109)*('控温被PRO-S级品'!$E$1:$BE$1=M$1)*('控温被PRO-S级品'!$E$2:$BE$10)),0)+IFERROR(SUMPRODUCT(('冬被-S级品'!$B$2:$B$10=$B109)*('冬被-S级品'!$E$1:$AW$1=M$1)*('冬被-S级品'!$E$2:$AW$10)),0)+IFERROR(SUMPRODUCT(('白止-S级品'!$A$2:$A$26=$B109)*('白止-S级品'!$D$1:$AV$1=M$1)*('白止-S级品'!$D$2:$AV$26)),0)+IFERROR(SUMPRODUCT(('乐容-S级品'!$A$4:$A$32=$B109)*('乐容-S级品'!$L$3:$CA$3=M$1)*('乐容-S级品'!$L$4:$CA$32)),0)</f>
      </c>
      <c r="N109" s="280">
        <f>IFERROR(SUMPRODUCT(('控温被PRO-S级品'!$B$2:$B$10=$B109)*('控温被PRO-S级品'!$E$1:$BE$1=N$1)*('控温被PRO-S级品'!$E$2:$BE$10)),0)+IFERROR(SUMPRODUCT(('冬被-S级品'!$B$2:$B$10=$B109)*('冬被-S级品'!$E$1:$AW$1=N$1)*('冬被-S级品'!$E$2:$AW$10)),0)+IFERROR(SUMPRODUCT(('白止-S级品'!$A$2:$A$26=$B109)*('白止-S级品'!$D$1:$AV$1=N$1)*('白止-S级品'!$D$2:$AV$26)),0)+IFERROR(SUMPRODUCT(('乐容-S级品'!$A$4:$A$32=$B109)*('乐容-S级品'!$L$3:$CA$3=N$1)*('乐容-S级品'!$L$4:$CA$32)),0)</f>
      </c>
      <c r="O109" s="280">
        <f>IFERROR(SUMPRODUCT(('控温被PRO-S级品'!$B$2:$B$10=$B109)*('控温被PRO-S级品'!$E$1:$BE$1=O$1)*('控温被PRO-S级品'!$E$2:$BE$10)),0)+IFERROR(SUMPRODUCT(('冬被-S级品'!$B$2:$B$10=$B109)*('冬被-S级品'!$E$1:$AW$1=O$1)*('冬被-S级品'!$E$2:$AW$10)),0)+IFERROR(SUMPRODUCT(('白止-S级品'!$A$2:$A$26=$B109)*('白止-S级品'!$D$1:$AV$1=O$1)*('白止-S级品'!$D$2:$AV$26)),0)+IFERROR(SUMPRODUCT(('乐容-S级品'!$A$4:$A$32=$B109)*('乐容-S级品'!$L$3:$CA$3=O$1)*('乐容-S级品'!$L$4:$CA$32)),0)</f>
      </c>
      <c r="P109" s="280">
        <f>IFERROR(SUMPRODUCT(('控温被PRO-S级品'!$B$2:$B$10=$B109)*('控温被PRO-S级品'!$E$1:$BE$1=P$1)*('控温被PRO-S级品'!$E$2:$BE$10)),0)+IFERROR(SUMPRODUCT(('冬被-S级品'!$B$2:$B$10=$B109)*('冬被-S级品'!$E$1:$AW$1=P$1)*('冬被-S级品'!$E$2:$AW$10)),0)+IFERROR(SUMPRODUCT(('白止-S级品'!$A$2:$A$26=$B109)*('白止-S级品'!$D$1:$AV$1=P$1)*('白止-S级品'!$D$2:$AV$26)),0)+IFERROR(SUMPRODUCT(('乐容-S级品'!$A$4:$A$32=$B109)*('乐容-S级品'!$L$3:$CA$3=P$1)*('乐容-S级品'!$L$4:$CA$32)),0)</f>
      </c>
      <c r="Q109" s="280">
        <f>IFERROR(SUMPRODUCT(('控温被PRO-S级品'!$B$2:$B$10=$B109)*('控温被PRO-S级品'!$E$1:$BE$1=Q$1)*('控温被PRO-S级品'!$E$2:$BE$10)),0)+IFERROR(SUMPRODUCT(('冬被-S级品'!$B$2:$B$10=$B109)*('冬被-S级品'!$E$1:$AW$1=Q$1)*('冬被-S级品'!$E$2:$AW$10)),0)+IFERROR(SUMPRODUCT(('白止-S级品'!$A$2:$A$26=$B109)*('白止-S级品'!$D$1:$AV$1=Q$1)*('白止-S级品'!$D$2:$AV$26)),0)+IFERROR(SUMPRODUCT(('乐容-S级品'!$A$4:$A$32=$B109)*('乐容-S级品'!$L$3:$CA$3=Q$1)*('乐容-S级品'!$L$4:$CA$32)),0)</f>
      </c>
      <c r="R109" s="280">
        <f>IFERROR(SUMPRODUCT(('控温被PRO-S级品'!$B$2:$B$10=$B109)*('控温被PRO-S级品'!$E$1:$BE$1=R$1)*('控温被PRO-S级品'!$E$2:$BE$10)),0)+IFERROR(SUMPRODUCT(('冬被-S级品'!$B$2:$B$10=$B109)*('冬被-S级品'!$E$1:$AW$1=R$1)*('冬被-S级品'!$E$2:$AW$10)),0)+IFERROR(SUMPRODUCT(('白止-S级品'!$A$2:$A$26=$B109)*('白止-S级品'!$D$1:$AV$1=R$1)*('白止-S级品'!$D$2:$AV$26)),0)+IFERROR(SUMPRODUCT(('乐容-S级品'!$A$4:$A$32=$B109)*('乐容-S级品'!$L$3:$CA$3=R$1)*('乐容-S级品'!$L$4:$CA$32)),0)</f>
      </c>
      <c r="S109" s="280">
        <f>IFERROR(SUMPRODUCT(('控温被PRO-S级品'!$B$2:$B$10=$B109)*('控温被PRO-S级品'!$E$1:$BE$1=S$1)*('控温被PRO-S级品'!$E$2:$BE$10)),0)+IFERROR(SUMPRODUCT(('冬被-S级品'!$B$2:$B$10=$B109)*('冬被-S级品'!$E$1:$AW$1=S$1)*('冬被-S级品'!$E$2:$AW$10)),0)+IFERROR(SUMPRODUCT(('白止-S级品'!$A$2:$A$26=$B109)*('白止-S级品'!$D$1:$AV$1=S$1)*('白止-S级品'!$D$2:$AV$26)),0)+IFERROR(SUMPRODUCT(('乐容-S级品'!$A$4:$A$32=$B109)*('乐容-S级品'!$L$3:$CA$3=S$1)*('乐容-S级品'!$L$4:$CA$32)),0)</f>
      </c>
      <c r="T109" s="280">
        <f>IFERROR(SUMPRODUCT(('控温被PRO-S级品'!$B$2:$B$10=$B109)*('控温被PRO-S级品'!$E$1:$BE$1=T$1)*('控温被PRO-S级品'!$E$2:$BE$10)),0)+IFERROR(SUMPRODUCT(('冬被-S级品'!$B$2:$B$10=$B109)*('冬被-S级品'!$E$1:$AW$1=T$1)*('冬被-S级品'!$E$2:$AW$10)),0)+IFERROR(SUMPRODUCT(('白止-S级品'!$A$2:$A$26=$B109)*('白止-S级品'!$D$1:$AV$1=T$1)*('白止-S级品'!$D$2:$AV$26)),0)+IFERROR(SUMPRODUCT(('乐容-S级品'!$A$4:$A$32=$B109)*('乐容-S级品'!$L$3:$CA$3=T$1)*('乐容-S级品'!$L$4:$CA$32)),0)</f>
      </c>
      <c r="U109" s="280">
        <f>IFERROR(SUMPRODUCT(('控温被PRO-S级品'!$B$2:$B$10=$B109)*('控温被PRO-S级品'!$E$1:$BE$1=U$1)*('控温被PRO-S级品'!$E$2:$BE$10)),0)+IFERROR(SUMPRODUCT(('冬被-S级品'!$B$2:$B$10=$B109)*('冬被-S级品'!$E$1:$AW$1=U$1)*('冬被-S级品'!$E$2:$AW$10)),0)+IFERROR(SUMPRODUCT(('白止-S级品'!$A$2:$A$26=$B109)*('白止-S级品'!$D$1:$AV$1=U$1)*('白止-S级品'!$D$2:$AV$26)),0)+IFERROR(SUMPRODUCT(('乐容-S级品'!$A$4:$A$32=$B109)*('乐容-S级品'!$L$3:$CA$3=U$1)*('乐容-S级品'!$L$4:$CA$32)),0)</f>
      </c>
      <c r="V109" s="280">
        <f>IFERROR(SUMPRODUCT(('控温被PRO-S级品'!$B$2:$B$10=$B109)*('控温被PRO-S级品'!$E$1:$BE$1=V$1)*('控温被PRO-S级品'!$E$2:$BE$10)),0)+IFERROR(SUMPRODUCT(('冬被-S级品'!$B$2:$B$10=$B109)*('冬被-S级品'!$E$1:$AW$1=V$1)*('冬被-S级品'!$E$2:$AW$10)),0)+IFERROR(SUMPRODUCT(('白止-S级品'!$A$2:$A$26=$B109)*('白止-S级品'!$D$1:$AV$1=V$1)*('白止-S级品'!$D$2:$AV$26)),0)+IFERROR(SUMPRODUCT(('乐容-S级品'!$A$4:$A$32=$B109)*('乐容-S级品'!$L$3:$CA$3=V$1)*('乐容-S级品'!$L$4:$CA$32)),0)</f>
      </c>
      <c r="W109" s="280">
        <f>IFERROR(SUMPRODUCT(('控温被PRO-S级品'!$B$2:$B$10=$B109)*('控温被PRO-S级品'!$E$1:$BE$1=W$1)*('控温被PRO-S级品'!$E$2:$BE$10)),0)+IFERROR(SUMPRODUCT(('冬被-S级品'!$B$2:$B$10=$B109)*('冬被-S级品'!$E$1:$AW$1=W$1)*('冬被-S级品'!$E$2:$AW$10)),0)+IFERROR(SUMPRODUCT(('白止-S级品'!$A$2:$A$26=$B109)*('白止-S级品'!$D$1:$AV$1=W$1)*('白止-S级品'!$D$2:$AV$26)),0)+IFERROR(SUMPRODUCT(('乐容-S级品'!$A$4:$A$32=$B109)*('乐容-S级品'!$L$3:$CA$3=W$1)*('乐容-S级品'!$L$4:$CA$32)),0)</f>
      </c>
      <c r="X109" s="280">
        <f>IFERROR(SUMPRODUCT(('控温被PRO-S级品'!$B$2:$B$10=$B109)*('控温被PRO-S级品'!$E$1:$BE$1=X$1)*('控温被PRO-S级品'!$E$2:$BE$10)),0)+IFERROR(SUMPRODUCT(('冬被-S级品'!$B$2:$B$10=$B109)*('冬被-S级品'!$E$1:$AW$1=X$1)*('冬被-S级品'!$E$2:$AW$10)),0)+IFERROR(SUMPRODUCT(('白止-S级品'!$A$2:$A$26=$B109)*('白止-S级品'!$D$1:$AV$1=X$1)*('白止-S级品'!$D$2:$AV$26)),0)+IFERROR(SUMPRODUCT(('乐容-S级品'!$A$4:$A$32=$B109)*('乐容-S级品'!$L$3:$CA$3=X$1)*('乐容-S级品'!$L$4:$CA$32)),0)</f>
      </c>
      <c r="Y109" s="280">
        <f>IFERROR(SUMPRODUCT(('控温被PRO-S级品'!$B$2:$B$10=$B109)*('控温被PRO-S级品'!$E$1:$BE$1=Y$1)*('控温被PRO-S级品'!$E$2:$BE$10)),0)+IFERROR(SUMPRODUCT(('冬被-S级品'!$B$2:$B$10=$B109)*('冬被-S级品'!$E$1:$AW$1=Y$1)*('冬被-S级品'!$E$2:$AW$10)),0)+IFERROR(SUMPRODUCT(('白止-S级品'!$A$2:$A$26=$B109)*('白止-S级品'!$D$1:$AV$1=Y$1)*('白止-S级品'!$D$2:$AV$26)),0)+IFERROR(SUMPRODUCT(('乐容-S级品'!$A$4:$A$32=$B109)*('乐容-S级品'!$L$3:$CA$3=Y$1)*('乐容-S级品'!$L$4:$CA$32)),0)</f>
      </c>
      <c r="Z109" s="280">
        <f>IFERROR(SUMPRODUCT(('控温被PRO-S级品'!$B$2:$B$10=$B109)*('控温被PRO-S级品'!$E$1:$BE$1=Z$1)*('控温被PRO-S级品'!$E$2:$BE$10)),0)+IFERROR(SUMPRODUCT(('冬被-S级品'!$B$2:$B$10=$B109)*('冬被-S级品'!$E$1:$AW$1=Z$1)*('冬被-S级品'!$E$2:$AW$10)),0)+IFERROR(SUMPRODUCT(('白止-S级品'!$A$2:$A$26=$B109)*('白止-S级品'!$D$1:$AV$1=Z$1)*('白止-S级品'!$D$2:$AV$26)),0)+IFERROR(SUMPRODUCT(('乐容-S级品'!$A$4:$A$32=$B109)*('乐容-S级品'!$L$3:$CA$3=Z$1)*('乐容-S级品'!$L$4:$CA$32)),0)</f>
      </c>
      <c r="AA109" s="280">
        <f>IFERROR(SUMPRODUCT(('控温被PRO-S级品'!$B$2:$B$10=$B109)*('控温被PRO-S级品'!$E$1:$BE$1=AA$1)*('控温被PRO-S级品'!$E$2:$BE$10)),0)+IFERROR(SUMPRODUCT(('冬被-S级品'!$B$2:$B$10=$B109)*('冬被-S级品'!$E$1:$AW$1=AA$1)*('冬被-S级品'!$E$2:$AW$10)),0)+IFERROR(SUMPRODUCT(('白止-S级品'!$A$2:$A$26=$B109)*('白止-S级品'!$D$1:$AV$1=AA$1)*('白止-S级品'!$D$2:$AV$26)),0)+IFERROR(SUMPRODUCT(('乐容-S级品'!$A$4:$A$32=$B109)*('乐容-S级品'!$L$3:$CA$3=AA$1)*('乐容-S级品'!$L$4:$CA$32)),0)</f>
      </c>
      <c r="AB109" s="280">
        <f>IFERROR(SUMPRODUCT(('控温被PRO-S级品'!$B$2:$B$10=$B109)*('控温被PRO-S级品'!$E$1:$BE$1=AB$1)*('控温被PRO-S级品'!$E$2:$BE$10)),0)+IFERROR(SUMPRODUCT(('冬被-S级品'!$B$2:$B$10=$B109)*('冬被-S级品'!$E$1:$AW$1=AB$1)*('冬被-S级品'!$E$2:$AW$10)),0)+IFERROR(SUMPRODUCT(('白止-S级品'!$A$2:$A$26=$B109)*('白止-S级品'!$D$1:$AV$1=AB$1)*('白止-S级品'!$D$2:$AV$26)),0)+IFERROR(SUMPRODUCT(('乐容-S级品'!$A$4:$A$32=$B109)*('乐容-S级品'!$L$3:$CA$3=AB$1)*('乐容-S级品'!$L$4:$CA$32)),0)</f>
      </c>
      <c r="AC109" s="280">
        <f>IFERROR(SUMPRODUCT(('控温被PRO-S级品'!$B$2:$B$10=$B109)*('控温被PRO-S级品'!$E$1:$BE$1=AC$1)*('控温被PRO-S级品'!$E$2:$BE$10)),0)+IFERROR(SUMPRODUCT(('冬被-S级品'!$B$2:$B$10=$B109)*('冬被-S级品'!$E$1:$AW$1=AC$1)*('冬被-S级品'!$E$2:$AW$10)),0)+IFERROR(SUMPRODUCT(('白止-S级品'!$A$2:$A$26=$B109)*('白止-S级品'!$D$1:$AV$1=AC$1)*('白止-S级品'!$D$2:$AV$26)),0)+IFERROR(SUMPRODUCT(('乐容-S级品'!$A$4:$A$32=$B109)*('乐容-S级品'!$L$3:$CA$3=AC$1)*('乐容-S级品'!$L$4:$CA$32)),0)</f>
      </c>
      <c r="AD109" s="280">
        <f>IFERROR(SUMPRODUCT(('控温被PRO-S级品'!$B$2:$B$10=$B109)*('控温被PRO-S级品'!$E$1:$BE$1=AD$1)*('控温被PRO-S级品'!$E$2:$BE$10)),0)+IFERROR(SUMPRODUCT(('冬被-S级品'!$B$2:$B$10=$B109)*('冬被-S级品'!$E$1:$AW$1=AD$1)*('冬被-S级品'!$E$2:$AW$10)),0)+IFERROR(SUMPRODUCT(('白止-S级品'!$A$2:$A$26=$B109)*('白止-S级品'!$D$1:$AV$1=AD$1)*('白止-S级品'!$D$2:$AV$26)),0)+IFERROR(SUMPRODUCT(('乐容-S级品'!$A$4:$A$32=$B109)*('乐容-S级品'!$L$3:$CA$3=AD$1)*('乐容-S级品'!$L$4:$CA$32)),0)</f>
      </c>
      <c r="AE109" s="280">
        <f>IFERROR(SUMPRODUCT(('控温被PRO-S级品'!$B$2:$B$10=$B109)*('控温被PRO-S级品'!$E$1:$BE$1=AE$1)*('控温被PRO-S级品'!$E$2:$BE$10)),0)+IFERROR(SUMPRODUCT(('冬被-S级品'!$B$2:$B$10=$B109)*('冬被-S级品'!$E$1:$AW$1=AE$1)*('冬被-S级品'!$E$2:$AW$10)),0)+IFERROR(SUMPRODUCT(('白止-S级品'!$A$2:$A$26=$B109)*('白止-S级品'!$D$1:$AV$1=AE$1)*('白止-S级品'!$D$2:$AV$26)),0)+IFERROR(SUMPRODUCT(('乐容-S级品'!$A$4:$A$32=$B109)*('乐容-S级品'!$L$3:$CA$3=AE$1)*('乐容-S级品'!$L$4:$CA$32)),0)</f>
      </c>
      <c r="AF109" s="280">
        <f>IFERROR(SUMPRODUCT(('控温被PRO-S级品'!$B$2:$B$10=$B109)*('控温被PRO-S级品'!$E$1:$BE$1=AF$1)*('控温被PRO-S级品'!$E$2:$BE$10)),0)+IFERROR(SUMPRODUCT(('冬被-S级品'!$B$2:$B$10=$B109)*('冬被-S级品'!$E$1:$AW$1=AF$1)*('冬被-S级品'!$E$2:$AW$10)),0)+IFERROR(SUMPRODUCT(('白止-S级品'!$A$2:$A$26=$B109)*('白止-S级品'!$D$1:$AV$1=AF$1)*('白止-S级品'!$D$2:$AV$26)),0)+IFERROR(SUMPRODUCT(('乐容-S级品'!$A$4:$A$32=$B109)*('乐容-S级品'!$L$3:$CA$3=AF$1)*('乐容-S级品'!$L$4:$CA$32)),0)</f>
      </c>
      <c r="AG109" s="280">
        <f>IFERROR(SUMPRODUCT(('控温被PRO-S级品'!$B$2:$B$10=$B109)*('控温被PRO-S级品'!$E$1:$BE$1=AG$1)*('控温被PRO-S级品'!$E$2:$BE$10)),0)+IFERROR(SUMPRODUCT(('冬被-S级品'!$B$2:$B$10=$B109)*('冬被-S级品'!$E$1:$AW$1=AG$1)*('冬被-S级品'!$E$2:$AW$10)),0)+IFERROR(SUMPRODUCT(('白止-S级品'!$A$2:$A$26=$B109)*('白止-S级品'!$D$1:$AV$1=AG$1)*('白止-S级品'!$D$2:$AV$26)),0)+IFERROR(SUMPRODUCT(('乐容-S级品'!$A$4:$A$32=$B109)*('乐容-S级品'!$L$3:$CA$3=AG$1)*('乐容-S级品'!$L$4:$CA$32)),0)</f>
      </c>
      <c r="AH109" s="280">
        <f>IFERROR(SUMPRODUCT(('控温被PRO-S级品'!$B$2:$B$10=$B109)*('控温被PRO-S级品'!$E$1:$BE$1=AH$1)*('控温被PRO-S级品'!$E$2:$BE$10)),0)+IFERROR(SUMPRODUCT(('冬被-S级品'!$B$2:$B$10=$B109)*('冬被-S级品'!$E$1:$AW$1=AH$1)*('冬被-S级品'!$E$2:$AW$10)),0)+IFERROR(SUMPRODUCT(('白止-S级品'!$A$2:$A$26=$B109)*('白止-S级品'!$D$1:$AV$1=AH$1)*('白止-S级品'!$D$2:$AV$26)),0)+IFERROR(SUMPRODUCT(('乐容-S级品'!$A$4:$A$32=$B109)*('乐容-S级品'!$L$3:$CA$3=AH$1)*('乐容-S级品'!$L$4:$CA$32)),0)</f>
      </c>
      <c r="AI109" s="280">
        <f>IFERROR(SUMPRODUCT(('控温被PRO-S级品'!$B$2:$B$10=$B109)*('控温被PRO-S级品'!$E$1:$BE$1=AI$1)*('控温被PRO-S级品'!$E$2:$BE$10)),0)+IFERROR(SUMPRODUCT(('冬被-S级品'!$B$2:$B$10=$B109)*('冬被-S级品'!$E$1:$AW$1=AI$1)*('冬被-S级品'!$E$2:$AW$10)),0)+IFERROR(SUMPRODUCT(('白止-S级品'!$A$2:$A$26=$B109)*('白止-S级品'!$D$1:$AV$1=AI$1)*('白止-S级品'!$D$2:$AV$26)),0)+IFERROR(SUMPRODUCT(('乐容-S级品'!$A$4:$A$32=$B109)*('乐容-S级品'!$L$3:$CA$3=AI$1)*('乐容-S级品'!$L$4:$CA$32)),0)</f>
      </c>
      <c r="AJ109" s="280">
        <f>IFERROR(SUMPRODUCT(('控温被PRO-S级品'!$B$2:$B$10=$B109)*('控温被PRO-S级品'!$E$1:$BE$1=AJ$1)*('控温被PRO-S级品'!$E$2:$BE$10)),0)+IFERROR(SUMPRODUCT(('冬被-S级品'!$B$2:$B$10=$B109)*('冬被-S级品'!$E$1:$AW$1=AJ$1)*('冬被-S级品'!$E$2:$AW$10)),0)+IFERROR(SUMPRODUCT(('白止-S级品'!$A$2:$A$26=$B109)*('白止-S级品'!$D$1:$AV$1=AJ$1)*('白止-S级品'!$D$2:$AV$26)),0)+IFERROR(SUMPRODUCT(('乐容-S级品'!$A$4:$A$32=$B109)*('乐容-S级品'!$L$3:$CA$3=AJ$1)*('乐容-S级品'!$L$4:$CA$32)),0)</f>
      </c>
      <c r="AK109" s="280">
        <f>IFERROR(SUMPRODUCT(('控温被PRO-S级品'!$B$2:$B$10=$B109)*('控温被PRO-S级品'!$E$1:$BE$1=AK$1)*('控温被PRO-S级品'!$E$2:$BE$10)),0)+IFERROR(SUMPRODUCT(('冬被-S级品'!$B$2:$B$10=$B109)*('冬被-S级品'!$E$1:$AW$1=AK$1)*('冬被-S级品'!$E$2:$AW$10)),0)+IFERROR(SUMPRODUCT(('白止-S级品'!$A$2:$A$26=$B109)*('白止-S级品'!$D$1:$AV$1=AK$1)*('白止-S级品'!$D$2:$AV$26)),0)+IFERROR(SUMPRODUCT(('乐容-S级品'!$A$4:$A$32=$B109)*('乐容-S级品'!$L$3:$CA$3=AK$1)*('乐容-S级品'!$L$4:$CA$32)),0)</f>
      </c>
      <c r="AL109" s="280">
        <f>IFERROR(SUMPRODUCT(('控温被PRO-S级品'!$B$2:$B$10=$B109)*('控温被PRO-S级品'!$E$1:$BE$1=AL$1)*('控温被PRO-S级品'!$E$2:$BE$10)),0)+IFERROR(SUMPRODUCT(('冬被-S级品'!$B$2:$B$10=$B109)*('冬被-S级品'!$E$1:$AW$1=AL$1)*('冬被-S级品'!$E$2:$AW$10)),0)+IFERROR(SUMPRODUCT(('白止-S级品'!$A$2:$A$26=$B109)*('白止-S级品'!$D$1:$AV$1=AL$1)*('白止-S级品'!$D$2:$AV$26)),0)+IFERROR(SUMPRODUCT(('乐容-S级品'!$A$4:$A$32=$B109)*('乐容-S级品'!$L$3:$CA$3=AL$1)*('乐容-S级品'!$L$4:$CA$32)),0)</f>
      </c>
      <c r="AM109" s="280">
        <f>IFERROR(SUMPRODUCT(('控温被PRO-S级品'!$B$2:$B$10=$B109)*('控温被PRO-S级品'!$E$1:$BE$1=AM$1)*('控温被PRO-S级品'!$E$2:$BE$10)),0)+IFERROR(SUMPRODUCT(('冬被-S级品'!$B$2:$B$10=$B109)*('冬被-S级品'!$E$1:$AW$1=AM$1)*('冬被-S级品'!$E$2:$AW$10)),0)+IFERROR(SUMPRODUCT(('白止-S级品'!$A$2:$A$26=$B109)*('白止-S级品'!$D$1:$AV$1=AM$1)*('白止-S级品'!$D$2:$AV$26)),0)+IFERROR(SUMPRODUCT(('乐容-S级品'!$A$4:$A$32=$B109)*('乐容-S级品'!$L$3:$CA$3=AM$1)*('乐容-S级品'!$L$4:$CA$32)),0)</f>
      </c>
      <c r="AN109" s="280">
        <f>IFERROR(SUMPRODUCT(('控温被PRO-S级品'!$B$2:$B$10=$B109)*('控温被PRO-S级品'!$E$1:$BE$1=AN$1)*('控温被PRO-S级品'!$E$2:$BE$10)),0)+IFERROR(SUMPRODUCT(('冬被-S级品'!$B$2:$B$10=$B109)*('冬被-S级品'!$E$1:$AW$1=AN$1)*('冬被-S级品'!$E$2:$AW$10)),0)+IFERROR(SUMPRODUCT(('白止-S级品'!$A$2:$A$26=$B109)*('白止-S级品'!$D$1:$AV$1=AN$1)*('白止-S级品'!$D$2:$AV$26)),0)+IFERROR(SUMPRODUCT(('乐容-S级品'!$A$4:$A$32=$B109)*('乐容-S级品'!$L$3:$CA$3=AN$1)*('乐容-S级品'!$L$4:$CA$32)),0)</f>
      </c>
      <c r="AO109" s="280">
        <f>IFERROR(SUMPRODUCT(('控温被PRO-S级品'!$B$2:$B$10=$B109)*('控温被PRO-S级品'!$E$1:$BE$1=AO$1)*('控温被PRO-S级品'!$E$2:$BE$10)),0)+IFERROR(SUMPRODUCT(('冬被-S级品'!$B$2:$B$10=$B109)*('冬被-S级品'!$E$1:$AW$1=AO$1)*('冬被-S级品'!$E$2:$AW$10)),0)+IFERROR(SUMPRODUCT(('白止-S级品'!$A$2:$A$26=$B109)*('白止-S级品'!$D$1:$AV$1=AO$1)*('白止-S级品'!$D$2:$AV$26)),0)+IFERROR(SUMPRODUCT(('乐容-S级品'!$A$4:$A$32=$B109)*('乐容-S级品'!$L$3:$CA$3=AO$1)*('乐容-S级品'!$L$4:$CA$32)),0)</f>
      </c>
      <c r="AP109" s="280">
        <f>IFERROR(SUMPRODUCT(('控温被PRO-S级品'!$B$2:$B$10=$B109)*('控温被PRO-S级品'!$E$1:$BE$1=AP$1)*('控温被PRO-S级品'!$E$2:$BE$10)),0)+IFERROR(SUMPRODUCT(('冬被-S级品'!$B$2:$B$10=$B109)*('冬被-S级品'!$E$1:$AW$1=AP$1)*('冬被-S级品'!$E$2:$AW$10)),0)+IFERROR(SUMPRODUCT(('白止-S级品'!$A$2:$A$26=$B109)*('白止-S级品'!$D$1:$AV$1=AP$1)*('白止-S级品'!$D$2:$AV$26)),0)+IFERROR(SUMPRODUCT(('乐容-S级品'!$A$4:$A$32=$B109)*('乐容-S级品'!$L$3:$CA$3=AP$1)*('乐容-S级品'!$L$4:$CA$32)),0)</f>
      </c>
      <c r="AQ109" s="280">
        <f>IFERROR(SUMPRODUCT(('控温被PRO-S级品'!$B$2:$B$10=$B109)*('控温被PRO-S级品'!$E$1:$BE$1=AQ$1)*('控温被PRO-S级品'!$E$2:$BE$10)),0)+IFERROR(SUMPRODUCT(('冬被-S级品'!$B$2:$B$10=$B109)*('冬被-S级品'!$E$1:$AW$1=AQ$1)*('冬被-S级品'!$E$2:$AW$10)),0)+IFERROR(SUMPRODUCT(('白止-S级品'!$A$2:$A$26=$B109)*('白止-S级品'!$D$1:$AV$1=AQ$1)*('白止-S级品'!$D$2:$AV$26)),0)+IFERROR(SUMPRODUCT(('乐容-S级品'!$A$4:$A$32=$B109)*('乐容-S级品'!$L$3:$CA$3=AQ$1)*('乐容-S级品'!$L$4:$CA$32)),0)</f>
      </c>
      <c r="AR109" s="280">
        <f>IFERROR(SUMPRODUCT(('控温被PRO-S级品'!$B$2:$B$10=$B109)*('控温被PRO-S级品'!$E$1:$BE$1=AR$1)*('控温被PRO-S级品'!$E$2:$BE$10)),0)+IFERROR(SUMPRODUCT(('冬被-S级品'!$B$2:$B$10=$B109)*('冬被-S级品'!$E$1:$AW$1=AR$1)*('冬被-S级品'!$E$2:$AW$10)),0)+IFERROR(SUMPRODUCT(('白止-S级品'!$A$2:$A$26=$B109)*('白止-S级品'!$D$1:$AV$1=AR$1)*('白止-S级品'!$D$2:$AV$26)),0)+IFERROR(SUMPRODUCT(('乐容-S级品'!$A$4:$A$32=$B109)*('乐容-S级品'!$L$3:$CA$3=AR$1)*('乐容-S级品'!$L$4:$CA$32)),0)</f>
      </c>
      <c r="AS109" s="280">
        <f>IFERROR(SUMPRODUCT(('控温被PRO-S级品'!$B$2:$B$10=$B109)*('控温被PRO-S级品'!$E$1:$BE$1=AS$1)*('控温被PRO-S级品'!$E$2:$BE$10)),0)+IFERROR(SUMPRODUCT(('冬被-S级品'!$B$2:$B$10=$B109)*('冬被-S级品'!$E$1:$AW$1=AS$1)*('冬被-S级品'!$E$2:$AW$10)),0)+IFERROR(SUMPRODUCT(('白止-S级品'!$A$2:$A$26=$B109)*('白止-S级品'!$D$1:$AV$1=AS$1)*('白止-S级品'!$D$2:$AV$26)),0)+IFERROR(SUMPRODUCT(('乐容-S级品'!$A$4:$A$32=$B109)*('乐容-S级品'!$L$3:$CA$3=AS$1)*('乐容-S级品'!$L$4:$CA$32)),0)</f>
      </c>
      <c r="AT109" s="280">
        <f>IFERROR(SUMPRODUCT(('控温被PRO-S级品'!$B$2:$B$10=$B109)*('控温被PRO-S级品'!$E$1:$BE$1=AT$1)*('控温被PRO-S级品'!$E$2:$BE$10)),0)+IFERROR(SUMPRODUCT(('冬被-S级品'!$B$2:$B$10=$B109)*('冬被-S级品'!$E$1:$AW$1=AT$1)*('冬被-S级品'!$E$2:$AW$10)),0)+IFERROR(SUMPRODUCT(('白止-S级品'!$A$2:$A$26=$B109)*('白止-S级品'!$D$1:$AV$1=AT$1)*('白止-S级品'!$D$2:$AV$26)),0)+IFERROR(SUMPRODUCT(('乐容-S级品'!$A$4:$A$32=$B109)*('乐容-S级品'!$L$3:$CA$3=AT$1)*('乐容-S级品'!$L$4:$CA$32)),0)</f>
      </c>
      <c r="AU109" s="280">
        <f>IFERROR(SUMPRODUCT(('控温被PRO-S级品'!$B$2:$B$10=$B109)*('控温被PRO-S级品'!$E$1:$BE$1=AU$1)*('控温被PRO-S级品'!$E$2:$BE$10)),0)+IFERROR(SUMPRODUCT(('冬被-S级品'!$B$2:$B$10=$B109)*('冬被-S级品'!$E$1:$AW$1=AU$1)*('冬被-S级品'!$E$2:$AW$10)),0)+IFERROR(SUMPRODUCT(('白止-S级品'!$A$2:$A$26=$B109)*('白止-S级品'!$D$1:$AV$1=AU$1)*('白止-S级品'!$D$2:$AV$26)),0)+IFERROR(SUMPRODUCT(('乐容-S级品'!$A$4:$A$32=$B109)*('乐容-S级品'!$L$3:$CA$3=AU$1)*('乐容-S级品'!$L$4:$CA$32)),0)</f>
      </c>
      <c r="AV109" s="280">
        <f>IFERROR(SUMPRODUCT(('控温被PRO-S级品'!$B$2:$B$10=$B109)*('控温被PRO-S级品'!$E$1:$BE$1=AV$1)*('控温被PRO-S级品'!$E$2:$BE$10)),0)+IFERROR(SUMPRODUCT(('冬被-S级品'!$B$2:$B$10=$B109)*('冬被-S级品'!$E$1:$AW$1=AV$1)*('冬被-S级品'!$E$2:$AW$10)),0)+IFERROR(SUMPRODUCT(('白止-S级品'!$A$2:$A$26=$B109)*('白止-S级品'!$D$1:$AV$1=AV$1)*('白止-S级品'!$D$2:$AV$26)),0)+IFERROR(SUMPRODUCT(('乐容-S级品'!$A$4:$A$32=$B109)*('乐容-S级品'!$L$3:$CA$3=AV$1)*('乐容-S级品'!$L$4:$CA$32)),0)</f>
      </c>
      <c r="AW109" s="280">
        <f>IFERROR(SUMPRODUCT(('控温被PRO-S级品'!$B$2:$B$10=$B109)*('控温被PRO-S级品'!$E$1:$BE$1=AW$1)*('控温被PRO-S级品'!$E$2:$BE$10)),0)+IFERROR(SUMPRODUCT(('冬被-S级品'!$B$2:$B$10=$B109)*('冬被-S级品'!$E$1:$AW$1=AW$1)*('冬被-S级品'!$E$2:$AW$10)),0)+IFERROR(SUMPRODUCT(('白止-S级品'!$A$2:$A$26=$B109)*('白止-S级品'!$D$1:$AV$1=AW$1)*('白止-S级品'!$D$2:$AV$26)),0)+IFERROR(SUMPRODUCT(('乐容-S级品'!$A$4:$A$32=$B109)*('乐容-S级品'!$L$3:$CA$3=AW$1)*('乐容-S级品'!$L$4:$CA$32)),0)</f>
      </c>
      <c r="AX109" s="280">
        <f>IFERROR(SUMPRODUCT(('控温被PRO-S级品'!$B$2:$B$10=$B109)*('控温被PRO-S级品'!$E$1:$BE$1=AX$1)*('控温被PRO-S级品'!$E$2:$BE$10)),0)+IFERROR(SUMPRODUCT(('冬被-S级品'!$B$2:$B$10=$B109)*('冬被-S级品'!$E$1:$AW$1=AX$1)*('冬被-S级品'!$E$2:$AW$10)),0)+IFERROR(SUMPRODUCT(('白止-S级品'!$A$2:$A$26=$B109)*('白止-S级品'!$D$1:$AV$1=AX$1)*('白止-S级品'!$D$2:$AV$26)),0)+IFERROR(SUMPRODUCT(('乐容-S级品'!$A$4:$A$32=$B109)*('乐容-S级品'!$L$3:$CA$3=AX$1)*('乐容-S级品'!$L$4:$CA$32)),0)</f>
      </c>
      <c r="AY109" s="280">
        <f>IFERROR(SUMPRODUCT(('控温被PRO-S级品'!$B$2:$B$10=$B109)*('控温被PRO-S级品'!$E$1:$BE$1=AY$1)*('控温被PRO-S级品'!$E$2:$BE$10)),0)+IFERROR(SUMPRODUCT(('冬被-S级品'!$B$2:$B$10=$B109)*('冬被-S级品'!$E$1:$AW$1=AY$1)*('冬被-S级品'!$E$2:$AW$10)),0)+IFERROR(SUMPRODUCT(('白止-S级品'!$A$2:$A$26=$B109)*('白止-S级品'!$D$1:$AV$1=AY$1)*('白止-S级品'!$D$2:$AV$26)),0)+IFERROR(SUMPRODUCT(('乐容-S级品'!$A$4:$A$32=$B109)*('乐容-S级品'!$L$3:$CA$3=AY$1)*('乐容-S级品'!$L$4:$CA$32)),0)</f>
      </c>
      <c r="AZ109" s="280">
        <f>IFERROR(SUMPRODUCT(('控温被PRO-S级品'!$B$2:$B$10=$B109)*('控温被PRO-S级品'!$E$1:$BE$1=AZ$1)*('控温被PRO-S级品'!$E$2:$BE$10)),0)+IFERROR(SUMPRODUCT(('冬被-S级品'!$B$2:$B$10=$B109)*('冬被-S级品'!$E$1:$AW$1=AZ$1)*('冬被-S级品'!$E$2:$AW$10)),0)+IFERROR(SUMPRODUCT(('白止-S级品'!$A$2:$A$26=$B109)*('白止-S级品'!$D$1:$AV$1=AZ$1)*('白止-S级品'!$D$2:$AV$26)),0)+IFERROR(SUMPRODUCT(('乐容-S级品'!$A$4:$A$32=$B109)*('乐容-S级品'!$L$3:$CA$3=AZ$1)*('乐容-S级品'!$L$4:$CA$32)),0)</f>
      </c>
      <c r="BA109" s="280">
        <f>IFERROR(SUMPRODUCT(('控温被PRO-S级品'!$B$2:$B$10=$B109)*('控温被PRO-S级品'!$E$1:$BE$1=BA$1)*('控温被PRO-S级品'!$E$2:$BE$10)),0)+IFERROR(SUMPRODUCT(('冬被-S级品'!$B$2:$B$10=$B109)*('冬被-S级品'!$E$1:$AW$1=BA$1)*('冬被-S级品'!$E$2:$AW$10)),0)+IFERROR(SUMPRODUCT(('白止-S级品'!$A$2:$A$26=$B109)*('白止-S级品'!$D$1:$AV$1=BA$1)*('白止-S级品'!$D$2:$AV$26)),0)+IFERROR(SUMPRODUCT(('乐容-S级品'!$A$4:$A$32=$B109)*('乐容-S级品'!$L$3:$CA$3=BA$1)*('乐容-S级品'!$L$4:$CA$32)),0)</f>
      </c>
      <c r="BB109" s="280">
        <f>IFERROR(SUMPRODUCT(('控温被PRO-S级品'!$B$2:$B$10=$B109)*('控温被PRO-S级品'!$E$1:$BE$1=BB$1)*('控温被PRO-S级品'!$E$2:$BE$10)),0)+IFERROR(SUMPRODUCT(('冬被-S级品'!$B$2:$B$10=$B109)*('冬被-S级品'!$E$1:$AW$1=BB$1)*('冬被-S级品'!$E$2:$AW$10)),0)+IFERROR(SUMPRODUCT(('白止-S级品'!$A$2:$A$26=$B109)*('白止-S级品'!$D$1:$AV$1=BB$1)*('白止-S级品'!$D$2:$AV$26)),0)+IFERROR(SUMPRODUCT(('乐容-S级品'!$A$4:$A$32=$B109)*('乐容-S级品'!$L$3:$CA$3=BB$1)*('乐容-S级品'!$L$4:$CA$32)),0)</f>
      </c>
      <c r="BC109" s="280">
        <f>IFERROR(SUMPRODUCT(('控温被PRO-S级品'!$B$2:$B$10=$B109)*('控温被PRO-S级品'!$E$1:$BE$1=BC$1)*('控温被PRO-S级品'!$E$2:$BE$10)),0)+IFERROR(SUMPRODUCT(('冬被-S级品'!$B$2:$B$10=$B109)*('冬被-S级品'!$E$1:$AW$1=BC$1)*('冬被-S级品'!$E$2:$AW$10)),0)+IFERROR(SUMPRODUCT(('白止-S级品'!$A$2:$A$26=$B109)*('白止-S级品'!$D$1:$AV$1=BC$1)*('白止-S级品'!$D$2:$AV$26)),0)+IFERROR(SUMPRODUCT(('乐容-S级品'!$A$4:$A$32=$B109)*('乐容-S级品'!$L$3:$CA$3=BC$1)*('乐容-S级品'!$L$4:$CA$32)),0)</f>
      </c>
      <c r="BD109" s="280">
        <f>IFERROR(SUMPRODUCT(('控温被PRO-S级品'!$B$2:$B$10=$B109)*('控温被PRO-S级品'!$E$1:$BE$1=BD$1)*('控温被PRO-S级品'!$E$2:$BE$10)),0)+IFERROR(SUMPRODUCT(('冬被-S级品'!$B$2:$B$10=$B109)*('冬被-S级品'!$E$1:$AW$1=BD$1)*('冬被-S级品'!$E$2:$AW$10)),0)+IFERROR(SUMPRODUCT(('白止-S级品'!$A$2:$A$26=$B109)*('白止-S级品'!$D$1:$AV$1=BD$1)*('白止-S级品'!$D$2:$AV$26)),0)+IFERROR(SUMPRODUCT(('乐容-S级品'!$A$4:$A$32=$B109)*('乐容-S级品'!$L$3:$CA$3=BD$1)*('乐容-S级品'!$L$4:$CA$32)),0)</f>
      </c>
      <c r="BE109" s="280">
        <f>IFERROR(SUMPRODUCT(('控温被PRO-S级品'!$B$2:$B$10=$B109)*('控温被PRO-S级品'!$E$1:$BE$1=BE$1)*('控温被PRO-S级品'!$E$2:$BE$10)),0)+IFERROR(SUMPRODUCT(('冬被-S级品'!$B$2:$B$10=$B109)*('冬被-S级品'!$E$1:$AW$1=BE$1)*('冬被-S级品'!$E$2:$AW$10)),0)+IFERROR(SUMPRODUCT(('白止-S级品'!$A$2:$A$26=$B109)*('白止-S级品'!$D$1:$AV$1=BE$1)*('白止-S级品'!$D$2:$AV$26)),0)+IFERROR(SUMPRODUCT(('乐容-S级品'!$A$4:$A$32=$B109)*('乐容-S级品'!$L$3:$CA$3=BE$1)*('乐容-S级品'!$L$4:$CA$32)),0)</f>
      </c>
      <c r="BF109" s="280">
        <f>IFERROR(SUMPRODUCT(('控温被PRO-S级品'!$B$2:$B$10=$B109)*('控温被PRO-S级品'!$E$1:$BE$1=BF$1)*('控温被PRO-S级品'!$E$2:$BE$10)),0)+IFERROR(SUMPRODUCT(('冬被-S级品'!$B$2:$B$10=$B109)*('冬被-S级品'!$E$1:$AW$1=BF$1)*('冬被-S级品'!$E$2:$AW$10)),0)+IFERROR(SUMPRODUCT(('白止-S级品'!$A$2:$A$26=$B109)*('白止-S级品'!$D$1:$AV$1=BF$1)*('白止-S级品'!$D$2:$AV$26)),0)+IFERROR(SUMPRODUCT(('乐容-S级品'!$A$4:$A$32=$B109)*('乐容-S级品'!$L$3:$CA$3=BF$1)*('乐容-S级品'!$L$4:$CA$32)),0)</f>
      </c>
      <c r="BG109" s="280">
        <f>IFERROR(SUMPRODUCT(('控温被PRO-S级品'!$B$2:$B$10=$B109)*('控温被PRO-S级品'!$E$1:$BE$1=BG$1)*('控温被PRO-S级品'!$E$2:$BE$10)),0)+IFERROR(SUMPRODUCT(('冬被-S级品'!$B$2:$B$10=$B109)*('冬被-S级品'!$E$1:$AW$1=BG$1)*('冬被-S级品'!$E$2:$AW$10)),0)+IFERROR(SUMPRODUCT(('白止-S级品'!$A$2:$A$26=$B109)*('白止-S级品'!$D$1:$AV$1=BG$1)*('白止-S级品'!$D$2:$AV$26)),0)+IFERROR(SUMPRODUCT(('乐容-S级品'!$A$4:$A$32=$B109)*('乐容-S级品'!$L$3:$CA$3=BG$1)*('乐容-S级品'!$L$4:$CA$32)),0)</f>
      </c>
      <c r="BH109" s="280">
        <f>IFERROR(SUMPRODUCT(('控温被PRO-S级品'!$B$2:$B$10=$B109)*('控温被PRO-S级品'!$E$1:$BE$1=BH$1)*('控温被PRO-S级品'!$E$2:$BE$10)),0)+IFERROR(SUMPRODUCT(('冬被-S级品'!$B$2:$B$10=$B109)*('冬被-S级品'!$E$1:$AW$1=BH$1)*('冬被-S级品'!$E$2:$AW$10)),0)+IFERROR(SUMPRODUCT(('白止-S级品'!$A$2:$A$26=$B109)*('白止-S级品'!$D$1:$AV$1=BH$1)*('白止-S级品'!$D$2:$AV$26)),0)+IFERROR(SUMPRODUCT(('乐容-S级品'!$A$4:$A$32=$B109)*('乐容-S级品'!$L$3:$CA$3=BH$1)*('乐容-S级品'!$L$4:$CA$32)),0)</f>
      </c>
      <c r="BI109" s="280">
        <f>IFERROR(SUMPRODUCT(('控温被PRO-S级品'!$B$2:$B$10=$B109)*('控温被PRO-S级品'!$E$1:$BE$1=BI$1)*('控温被PRO-S级品'!$E$2:$BE$10)),0)+IFERROR(SUMPRODUCT(('冬被-S级品'!$B$2:$B$10=$B109)*('冬被-S级品'!$E$1:$AW$1=BI$1)*('冬被-S级品'!$E$2:$AW$10)),0)+IFERROR(SUMPRODUCT(('白止-S级品'!$A$2:$A$26=$B109)*('白止-S级品'!$D$1:$AV$1=BI$1)*('白止-S级品'!$D$2:$AV$26)),0)+IFERROR(SUMPRODUCT(('乐容-S级品'!$A$4:$A$32=$B109)*('乐容-S级品'!$L$3:$CA$3=BI$1)*('乐容-S级品'!$L$4:$CA$32)),0)</f>
      </c>
      <c r="BJ109" s="280">
        <f>IFERROR(SUMPRODUCT(('控温被PRO-S级品'!$B$2:$B$10=$B109)*('控温被PRO-S级品'!$E$1:$BE$1=BJ$1)*('控温被PRO-S级品'!$E$2:$BE$10)),0)+IFERROR(SUMPRODUCT(('冬被-S级品'!$B$2:$B$10=$B109)*('冬被-S级品'!$E$1:$AW$1=BJ$1)*('冬被-S级品'!$E$2:$AW$10)),0)+IFERROR(SUMPRODUCT(('白止-S级品'!$A$2:$A$26=$B109)*('白止-S级品'!$D$1:$AV$1=BJ$1)*('白止-S级品'!$D$2:$AV$26)),0)+IFERROR(SUMPRODUCT(('乐容-S级品'!$A$4:$A$32=$B109)*('乐容-S级品'!$L$3:$CA$3=BJ$1)*('乐容-S级品'!$L$4:$CA$32)),0)</f>
      </c>
      <c r="BK109" s="280">
        <f>IFERROR(SUMPRODUCT(('控温被PRO-S级品'!$B$2:$B$10=$B109)*('控温被PRO-S级品'!$E$1:$BE$1=BK$1)*('控温被PRO-S级品'!$E$2:$BE$10)),0)+IFERROR(SUMPRODUCT(('冬被-S级品'!$B$2:$B$10=$B109)*('冬被-S级品'!$E$1:$AW$1=BK$1)*('冬被-S级品'!$E$2:$AW$10)),0)+IFERROR(SUMPRODUCT(('白止-S级品'!$A$2:$A$26=$B109)*('白止-S级品'!$D$1:$AV$1=BK$1)*('白止-S级品'!$D$2:$AV$26)),0)+IFERROR(SUMPRODUCT(('乐容-S级品'!$A$4:$A$32=$B109)*('乐容-S级品'!$L$3:$CA$3=BK$1)*('乐容-S级品'!$L$4:$CA$32)),0)</f>
      </c>
      <c r="BL109" s="280">
        <f>IFERROR(SUMPRODUCT(('控温被PRO-S级品'!$B$2:$B$10=$B109)*('控温被PRO-S级品'!$E$1:$BE$1=BL$1)*('控温被PRO-S级品'!$E$2:$BE$10)),0)+IFERROR(SUMPRODUCT(('冬被-S级品'!$B$2:$B$10=$B109)*('冬被-S级品'!$E$1:$AW$1=BL$1)*('冬被-S级品'!$E$2:$AW$10)),0)+IFERROR(SUMPRODUCT(('白止-S级品'!$A$2:$A$26=$B109)*('白止-S级品'!$D$1:$AV$1=BL$1)*('白止-S级品'!$D$2:$AV$26)),0)+IFERROR(SUMPRODUCT(('乐容-S级品'!$A$4:$A$32=$B109)*('乐容-S级品'!$L$3:$CA$3=BL$1)*('乐容-S级品'!$L$4:$CA$32)),0)</f>
      </c>
      <c r="BM109" s="280">
        <f>IFERROR(SUMPRODUCT(('控温被PRO-S级品'!$B$2:$B$10=$B109)*('控温被PRO-S级品'!$E$1:$BE$1=BM$1)*('控温被PRO-S级品'!$E$2:$BE$10)),0)+IFERROR(SUMPRODUCT(('冬被-S级品'!$B$2:$B$10=$B109)*('冬被-S级品'!$E$1:$AW$1=BM$1)*('冬被-S级品'!$E$2:$AW$10)),0)+IFERROR(SUMPRODUCT(('白止-S级品'!$A$2:$A$26=$B109)*('白止-S级品'!$D$1:$AV$1=BM$1)*('白止-S级品'!$D$2:$AV$26)),0)+IFERROR(SUMPRODUCT(('乐容-S级品'!$A$4:$A$32=$B109)*('乐容-S级品'!$L$3:$CA$3=BM$1)*('乐容-S级品'!$L$4:$CA$32)),0)</f>
      </c>
      <c r="BN109" s="280">
        <f>IFERROR(SUMPRODUCT(('控温被PRO-S级品'!$B$2:$B$10=$B109)*('控温被PRO-S级品'!$E$1:$BE$1=BN$1)*('控温被PRO-S级品'!$E$2:$BE$10)),0)+IFERROR(SUMPRODUCT(('冬被-S级品'!$B$2:$B$10=$B109)*('冬被-S级品'!$E$1:$AW$1=BN$1)*('冬被-S级品'!$E$2:$AW$10)),0)+IFERROR(SUMPRODUCT(('白止-S级品'!$A$2:$A$26=$B109)*('白止-S级品'!$D$1:$AV$1=BN$1)*('白止-S级品'!$D$2:$AV$26)),0)+IFERROR(SUMPRODUCT(('乐容-S级品'!$A$4:$A$32=$B109)*('乐容-S级品'!$L$3:$CA$3=BN$1)*('乐容-S级品'!$L$4:$CA$32)),0)</f>
      </c>
      <c r="BO109" s="280">
        <f>IFERROR(SUMPRODUCT(('控温被PRO-S级品'!$B$2:$B$10=$B109)*('控温被PRO-S级品'!$E$1:$BE$1=BO$1)*('控温被PRO-S级品'!$E$2:$BE$10)),0)+IFERROR(SUMPRODUCT(('冬被-S级品'!$B$2:$B$10=$B109)*('冬被-S级品'!$E$1:$AW$1=BO$1)*('冬被-S级品'!$E$2:$AW$10)),0)+IFERROR(SUMPRODUCT(('白止-S级品'!$A$2:$A$26=$B109)*('白止-S级品'!$D$1:$AV$1=BO$1)*('白止-S级品'!$D$2:$AV$26)),0)+IFERROR(SUMPRODUCT(('乐容-S级品'!$A$4:$A$32=$B109)*('乐容-S级品'!$L$3:$CA$3=BO$1)*('乐容-S级品'!$L$4:$CA$32)),0)</f>
      </c>
      <c r="BP109" s="280">
        <f>IFERROR(SUMPRODUCT(('控温被PRO-S级品'!$B$2:$B$10=$B109)*('控温被PRO-S级品'!$E$1:$BE$1=BP$1)*('控温被PRO-S级品'!$E$2:$BE$10)),0)+IFERROR(SUMPRODUCT(('冬被-S级品'!$B$2:$B$10=$B109)*('冬被-S级品'!$E$1:$AW$1=BP$1)*('冬被-S级品'!$E$2:$AW$10)),0)+IFERROR(SUMPRODUCT(('白止-S级品'!$A$2:$A$26=$B109)*('白止-S级品'!$D$1:$AV$1=BP$1)*('白止-S级品'!$D$2:$AV$26)),0)+IFERROR(SUMPRODUCT(('乐容-S级品'!$A$4:$A$32=$B109)*('乐容-S级品'!$L$3:$CA$3=BP$1)*('乐容-S级品'!$L$4:$CA$32)),0)</f>
      </c>
      <c r="BQ109" s="280">
        <f>IFERROR(SUMPRODUCT(('控温被PRO-S级品'!$B$2:$B$10=$B109)*('控温被PRO-S级品'!$E$1:$BE$1=BQ$1)*('控温被PRO-S级品'!$E$2:$BE$10)),0)+IFERROR(SUMPRODUCT(('冬被-S级品'!$B$2:$B$10=$B109)*('冬被-S级品'!$E$1:$AW$1=BQ$1)*('冬被-S级品'!$E$2:$AW$10)),0)+IFERROR(SUMPRODUCT(('白止-S级品'!$A$2:$A$26=$B109)*('白止-S级品'!$D$1:$AV$1=BQ$1)*('白止-S级品'!$D$2:$AV$26)),0)+IFERROR(SUMPRODUCT(('乐容-S级品'!$A$4:$A$32=$B109)*('乐容-S级品'!$L$3:$CA$3=BQ$1)*('乐容-S级品'!$L$4:$CA$32)),0)</f>
      </c>
      <c r="BR109" s="280">
        <f>IFERROR(SUMPRODUCT(('控温被PRO-S级品'!$B$2:$B$10=$B109)*('控温被PRO-S级品'!$E$1:$BE$1=BR$1)*('控温被PRO-S级品'!$E$2:$BE$10)),0)+IFERROR(SUMPRODUCT(('冬被-S级品'!$B$2:$B$10=$B109)*('冬被-S级品'!$E$1:$AW$1=BR$1)*('冬被-S级品'!$E$2:$AW$10)),0)+IFERROR(SUMPRODUCT(('白止-S级品'!$A$2:$A$26=$B109)*('白止-S级品'!$D$1:$AV$1=BR$1)*('白止-S级品'!$D$2:$AV$26)),0)+IFERROR(SUMPRODUCT(('乐容-S级品'!$A$4:$A$32=$B109)*('乐容-S级品'!$L$3:$CA$3=BR$1)*('乐容-S级品'!$L$4:$CA$32)),0)</f>
      </c>
      <c r="BS109" s="280">
        <f>IFERROR(SUMPRODUCT(('控温被PRO-S级品'!$B$2:$B$10=$B109)*('控温被PRO-S级品'!$E$1:$BE$1=BS$1)*('控温被PRO-S级品'!$E$2:$BE$10)),0)+IFERROR(SUMPRODUCT(('冬被-S级品'!$B$2:$B$10=$B109)*('冬被-S级品'!$E$1:$AW$1=BS$1)*('冬被-S级品'!$E$2:$AW$10)),0)+IFERROR(SUMPRODUCT(('白止-S级品'!$A$2:$A$26=$B109)*('白止-S级品'!$D$1:$AV$1=BS$1)*('白止-S级品'!$D$2:$AV$26)),0)+IFERROR(SUMPRODUCT(('乐容-S级品'!$A$4:$A$32=$B109)*('乐容-S级品'!$L$3:$CA$3=BS$1)*('乐容-S级品'!$L$4:$CA$32)),0)</f>
      </c>
      <c r="BT109" s="280">
        <f>IFERROR(SUMPRODUCT(('控温被PRO-S级品'!$B$2:$B$10=$B109)*('控温被PRO-S级品'!$E$1:$BE$1=BT$1)*('控温被PRO-S级品'!$E$2:$BE$10)),0)+IFERROR(SUMPRODUCT(('冬被-S级品'!$B$2:$B$10=$B109)*('冬被-S级品'!$E$1:$AW$1=BT$1)*('冬被-S级品'!$E$2:$AW$10)),0)+IFERROR(SUMPRODUCT(('白止-S级品'!$A$2:$A$26=$B109)*('白止-S级品'!$D$1:$AV$1=BT$1)*('白止-S级品'!$D$2:$AV$26)),0)+IFERROR(SUMPRODUCT(('乐容-S级品'!$A$4:$A$32=$B109)*('乐容-S级品'!$L$3:$CA$3=BT$1)*('乐容-S级品'!$L$4:$CA$32)),0)</f>
      </c>
      <c r="BU109" s="280">
        <f>IFERROR(SUMPRODUCT(('控温被PRO-S级品'!$B$2:$B$10=$B109)*('控温被PRO-S级品'!$E$1:$BE$1=BU$1)*('控温被PRO-S级品'!$E$2:$BE$10)),0)+IFERROR(SUMPRODUCT(('冬被-S级品'!$B$2:$B$10=$B109)*('冬被-S级品'!$E$1:$AW$1=BU$1)*('冬被-S级品'!$E$2:$AW$10)),0)+IFERROR(SUMPRODUCT(('白止-S级品'!$A$2:$A$26=$B109)*('白止-S级品'!$D$1:$AV$1=BU$1)*('白止-S级品'!$D$2:$AV$26)),0)+IFERROR(SUMPRODUCT(('乐容-S级品'!$A$4:$A$32=$B109)*('乐容-S级品'!$L$3:$CA$3=BU$1)*('乐容-S级品'!$L$4:$CA$32)),0)</f>
      </c>
      <c r="BV109" s="280">
        <f>IFERROR(SUMPRODUCT(('控温被PRO-S级品'!$B$2:$B$10=$B109)*('控温被PRO-S级品'!$E$1:$BE$1=BV$1)*('控温被PRO-S级品'!$E$2:$BE$10)),0)+IFERROR(SUMPRODUCT(('冬被-S级品'!$B$2:$B$10=$B109)*('冬被-S级品'!$E$1:$AW$1=BV$1)*('冬被-S级品'!$E$2:$AW$10)),0)+IFERROR(SUMPRODUCT(('白止-S级品'!$A$2:$A$26=$B109)*('白止-S级品'!$D$1:$AV$1=BV$1)*('白止-S级品'!$D$2:$AV$26)),0)+IFERROR(SUMPRODUCT(('乐容-S级品'!$A$4:$A$32=$B109)*('乐容-S级品'!$L$3:$CA$3=BV$1)*('乐容-S级品'!$L$4:$CA$32)),0)</f>
      </c>
      <c r="BW109" s="280">
        <f>IFERROR(SUMPRODUCT(('控温被PRO-S级品'!$B$2:$B$10=$B109)*('控温被PRO-S级品'!$E$1:$BE$1=BW$1)*('控温被PRO-S级品'!$E$2:$BE$10)),0)+IFERROR(SUMPRODUCT(('冬被-S级品'!$B$2:$B$10=$B109)*('冬被-S级品'!$E$1:$AW$1=BW$1)*('冬被-S级品'!$E$2:$AW$10)),0)+IFERROR(SUMPRODUCT(('白止-S级品'!$A$2:$A$26=$B109)*('白止-S级品'!$D$1:$AV$1=BW$1)*('白止-S级品'!$D$2:$AV$26)),0)+IFERROR(SUMPRODUCT(('乐容-S级品'!$A$4:$A$32=$B109)*('乐容-S级品'!$L$3:$CA$3=BW$1)*('乐容-S级品'!$L$4:$CA$32)),0)</f>
      </c>
      <c r="BX109" s="280">
        <f>IFERROR(SUMPRODUCT(('控温被PRO-S级品'!$B$2:$B$10=$B109)*('控温被PRO-S级品'!$E$1:$BE$1=BX$1)*('控温被PRO-S级品'!$E$2:$BE$10)),0)+IFERROR(SUMPRODUCT(('冬被-S级品'!$B$2:$B$10=$B109)*('冬被-S级品'!$E$1:$AW$1=BX$1)*('冬被-S级品'!$E$2:$AW$10)),0)+IFERROR(SUMPRODUCT(('白止-S级品'!$A$2:$A$26=$B109)*('白止-S级品'!$D$1:$AV$1=BX$1)*('白止-S级品'!$D$2:$AV$26)),0)+IFERROR(SUMPRODUCT(('乐容-S级品'!$A$4:$A$32=$B109)*('乐容-S级品'!$L$3:$CA$3=BX$1)*('乐容-S级品'!$L$4:$CA$32)),0)</f>
      </c>
      <c r="BY109" s="280">
        <f>IFERROR(SUMPRODUCT(('控温被PRO-S级品'!$B$2:$B$10=$B109)*('控温被PRO-S级品'!$E$1:$BE$1=BY$1)*('控温被PRO-S级品'!$E$2:$BE$10)),0)+IFERROR(SUMPRODUCT(('冬被-S级品'!$B$2:$B$10=$B109)*('冬被-S级品'!$E$1:$AW$1=BY$1)*('冬被-S级品'!$E$2:$AW$10)),0)+IFERROR(SUMPRODUCT(('白止-S级品'!$A$2:$A$26=$B109)*('白止-S级品'!$D$1:$AV$1=BY$1)*('白止-S级品'!$D$2:$AV$26)),0)+IFERROR(SUMPRODUCT(('乐容-S级品'!$A$4:$A$32=$B109)*('乐容-S级品'!$L$3:$CA$3=BY$1)*('乐容-S级品'!$L$4:$CA$32)),0)</f>
      </c>
      <c r="BZ109" s="280">
        <f>IFERROR(SUMPRODUCT(('控温被PRO-S级品'!$B$2:$B$10=$B109)*('控温被PRO-S级品'!$E$1:$BE$1=BZ$1)*('控温被PRO-S级品'!$E$2:$BE$10)),0)+IFERROR(SUMPRODUCT(('冬被-S级品'!$B$2:$B$10=$B109)*('冬被-S级品'!$E$1:$AW$1=BZ$1)*('冬被-S级品'!$E$2:$AW$10)),0)+IFERROR(SUMPRODUCT(('白止-S级品'!$A$2:$A$26=$B109)*('白止-S级品'!$D$1:$AV$1=BZ$1)*('白止-S级品'!$D$2:$AV$26)),0)+IFERROR(SUMPRODUCT(('乐容-S级品'!$A$4:$A$32=$B109)*('乐容-S级品'!$L$3:$CA$3=BZ$1)*('乐容-S级品'!$L$4:$CA$32)),0)</f>
      </c>
      <c r="CA109" s="280">
        <f>IFERROR(SUMPRODUCT(('控温被PRO-S级品'!$B$2:$B$10=$B109)*('控温被PRO-S级品'!$E$1:$BE$1=CA$1)*('控温被PRO-S级品'!$E$2:$BE$10)),0)+IFERROR(SUMPRODUCT(('冬被-S级品'!$B$2:$B$10=$B109)*('冬被-S级品'!$E$1:$AW$1=CA$1)*('冬被-S级品'!$E$2:$AW$10)),0)+IFERROR(SUMPRODUCT(('白止-S级品'!$A$2:$A$26=$B109)*('白止-S级品'!$D$1:$AV$1=CA$1)*('白止-S级品'!$D$2:$AV$26)),0)+IFERROR(SUMPRODUCT(('乐容-S级品'!$A$4:$A$32=$B109)*('乐容-S级品'!$L$3:$CA$3=CA$1)*('乐容-S级品'!$L$4:$CA$32)),0)</f>
      </c>
      <c r="CB109" s="280">
        <f>IFERROR(SUMPRODUCT(('控温被PRO-S级品'!$B$2:$B$10=$B109)*('控温被PRO-S级品'!$E$1:$BE$1=CB$1)*('控温被PRO-S级品'!$E$2:$BE$10)),0)+IFERROR(SUMPRODUCT(('冬被-S级品'!$B$2:$B$10=$B109)*('冬被-S级品'!$E$1:$AW$1=CB$1)*('冬被-S级品'!$E$2:$AW$10)),0)+IFERROR(SUMPRODUCT(('白止-S级品'!$A$2:$A$26=$B109)*('白止-S级品'!$D$1:$AV$1=CB$1)*('白止-S级品'!$D$2:$AV$26)),0)+IFERROR(SUMPRODUCT(('乐容-S级品'!$A$4:$A$32=$B109)*('乐容-S级品'!$L$3:$CA$3=CB$1)*('乐容-S级品'!$L$4:$CA$32)),0)</f>
      </c>
      <c r="CC109" s="280">
        <f>IFERROR(SUMPRODUCT(('控温被PRO-S级品'!$B$2:$B$10=$B109)*('控温被PRO-S级品'!$E$1:$BE$1=CC$1)*('控温被PRO-S级品'!$E$2:$BE$10)),0)+IFERROR(SUMPRODUCT(('冬被-S级品'!$B$2:$B$10=$B109)*('冬被-S级品'!$E$1:$AW$1=CC$1)*('冬被-S级品'!$E$2:$AW$10)),0)+IFERROR(SUMPRODUCT(('白止-S级品'!$A$2:$A$26=$B109)*('白止-S级品'!$D$1:$AV$1=CC$1)*('白止-S级品'!$D$2:$AV$26)),0)+IFERROR(SUMPRODUCT(('乐容-S级品'!$A$4:$A$32=$B109)*('乐容-S级品'!$L$3:$CA$3=CC$1)*('乐容-S级品'!$L$4:$CA$32)),0)</f>
      </c>
      <c r="CD109" s="280">
        <f>IFERROR(SUMPRODUCT(('控温被PRO-S级品'!$B$2:$B$10=$B109)*('控温被PRO-S级品'!$E$1:$BE$1=CD$1)*('控温被PRO-S级品'!$E$2:$BE$10)),0)+IFERROR(SUMPRODUCT(('冬被-S级品'!$B$2:$B$10=$B109)*('冬被-S级品'!$E$1:$AW$1=CD$1)*('冬被-S级品'!$E$2:$AW$10)),0)+IFERROR(SUMPRODUCT(('白止-S级品'!$A$2:$A$26=$B109)*('白止-S级品'!$D$1:$AV$1=CD$1)*('白止-S级品'!$D$2:$AV$26)),0)+IFERROR(SUMPRODUCT(('乐容-S级品'!$A$4:$A$32=$B109)*('乐容-S级品'!$L$3:$CA$3=CD$1)*('乐容-S级品'!$L$4:$CA$32)),0)</f>
      </c>
      <c r="CE109" s="280">
        <f>IFERROR(SUMPRODUCT(('控温被PRO-S级品'!$B$2:$B$10=$B109)*('控温被PRO-S级品'!$E$1:$BE$1=CE$1)*('控温被PRO-S级品'!$E$2:$BE$10)),0)+IFERROR(SUMPRODUCT(('冬被-S级品'!$B$2:$B$10=$B109)*('冬被-S级品'!$E$1:$AW$1=CE$1)*('冬被-S级品'!$E$2:$AW$10)),0)+IFERROR(SUMPRODUCT(('白止-S级品'!$A$2:$A$26=$B109)*('白止-S级品'!$D$1:$AV$1=CE$1)*('白止-S级品'!$D$2:$AV$26)),0)+IFERROR(SUMPRODUCT(('乐容-S级品'!$A$4:$A$32=$B109)*('乐容-S级品'!$L$3:$CA$3=CE$1)*('乐容-S级品'!$L$4:$CA$32)),0)</f>
      </c>
      <c r="CF109" s="280">
        <f>IFERROR(SUMPRODUCT(('控温被PRO-S级品'!$B$2:$B$10=$B109)*('控温被PRO-S级品'!$E$1:$BE$1=CF$1)*('控温被PRO-S级品'!$E$2:$BE$10)),0)+IFERROR(SUMPRODUCT(('冬被-S级品'!$B$2:$B$10=$B109)*('冬被-S级品'!$E$1:$AW$1=CF$1)*('冬被-S级品'!$E$2:$AW$10)),0)+IFERROR(SUMPRODUCT(('白止-S级品'!$A$2:$A$26=$B109)*('白止-S级品'!$D$1:$AV$1=CF$1)*('白止-S级品'!$D$2:$AV$26)),0)+IFERROR(SUMPRODUCT(('乐容-S级品'!$A$4:$A$32=$B109)*('乐容-S级品'!$L$3:$CA$3=CF$1)*('乐容-S级品'!$L$4:$CA$32)),0)</f>
      </c>
      <c r="CG109" s="280">
        <f>IFERROR(SUMPRODUCT(('控温被PRO-S级品'!$B$2:$B$10=$B109)*('控温被PRO-S级品'!$E$1:$BE$1=CG$1)*('控温被PRO-S级品'!$E$2:$BE$10)),0)+IFERROR(SUMPRODUCT(('冬被-S级品'!$B$2:$B$10=$B109)*('冬被-S级品'!$E$1:$AW$1=CG$1)*('冬被-S级品'!$E$2:$AW$10)),0)+IFERROR(SUMPRODUCT(('白止-S级品'!$A$2:$A$26=$B109)*('白止-S级品'!$D$1:$AV$1=CG$1)*('白止-S级品'!$D$2:$AV$26)),0)+IFERROR(SUMPRODUCT(('乐容-S级品'!$A$4:$A$32=$B109)*('乐容-S级品'!$L$3:$CA$3=CG$1)*('乐容-S级品'!$L$4:$CA$32)),0)</f>
      </c>
      <c r="CH109" s="280">
        <f>IFERROR(SUMPRODUCT(('控温被PRO-S级品'!$B$2:$B$10=$B109)*('控温被PRO-S级品'!$E$1:$BE$1=CH$1)*('控温被PRO-S级品'!$E$2:$BE$10)),0)+IFERROR(SUMPRODUCT(('冬被-S级品'!$B$2:$B$10=$B109)*('冬被-S级品'!$E$1:$AW$1=CH$1)*('冬被-S级品'!$E$2:$AW$10)),0)+IFERROR(SUMPRODUCT(('白止-S级品'!$A$2:$A$26=$B109)*('白止-S级品'!$D$1:$AV$1=CH$1)*('白止-S级品'!$D$2:$AV$26)),0)+IFERROR(SUMPRODUCT(('乐容-S级品'!$A$4:$A$32=$B109)*('乐容-S级品'!$L$3:$CA$3=CH$1)*('乐容-S级品'!$L$4:$CA$32)),0)</f>
      </c>
      <c r="CI109" s="280">
        <f>IFERROR(SUMPRODUCT(('控温被PRO-S级品'!$B$2:$B$10=$B109)*('控温被PRO-S级品'!$E$1:$BE$1=CI$1)*('控温被PRO-S级品'!$E$2:$BE$10)),0)+IFERROR(SUMPRODUCT(('冬被-S级品'!$B$2:$B$10=$B109)*('冬被-S级品'!$E$1:$AW$1=CI$1)*('冬被-S级品'!$E$2:$AW$10)),0)+IFERROR(SUMPRODUCT(('白止-S级品'!$A$2:$A$26=$B109)*('白止-S级品'!$D$1:$AV$1=CI$1)*('白止-S级品'!$D$2:$AV$26)),0)+IFERROR(SUMPRODUCT(('乐容-S级品'!$A$4:$A$32=$B109)*('乐容-S级品'!$L$3:$CA$3=CI$1)*('乐容-S级品'!$L$4:$CA$32)),0)</f>
      </c>
      <c r="CJ109" s="280">
        <f>IFERROR(SUMPRODUCT(('控温被PRO-S级品'!$B$2:$B$10=$B109)*('控温被PRO-S级品'!$E$1:$BE$1=CJ$1)*('控温被PRO-S级品'!$E$2:$BE$10)),0)+IFERROR(SUMPRODUCT(('冬被-S级品'!$B$2:$B$10=$B109)*('冬被-S级品'!$E$1:$AW$1=CJ$1)*('冬被-S级品'!$E$2:$AW$10)),0)+IFERROR(SUMPRODUCT(('白止-S级品'!$A$2:$A$26=$B109)*('白止-S级品'!$D$1:$AV$1=CJ$1)*('白止-S级品'!$D$2:$AV$26)),0)+IFERROR(SUMPRODUCT(('乐容-S级品'!$A$4:$A$32=$B109)*('乐容-S级品'!$L$3:$CA$3=CJ$1)*('乐容-S级品'!$L$4:$CA$32)),0)</f>
      </c>
      <c r="CK109" s="280">
        <f>IFERROR(SUMPRODUCT(('控温被PRO-S级品'!$B$2:$B$10=$B109)*('控温被PRO-S级品'!$E$1:$BE$1=CK$1)*('控温被PRO-S级品'!$E$2:$BE$10)),0)+IFERROR(SUMPRODUCT(('冬被-S级品'!$B$2:$B$10=$B109)*('冬被-S级品'!$E$1:$AW$1=CK$1)*('冬被-S级品'!$E$2:$AW$10)),0)+IFERROR(SUMPRODUCT(('白止-S级品'!$A$2:$A$26=$B109)*('白止-S级品'!$D$1:$AV$1=CK$1)*('白止-S级品'!$D$2:$AV$26)),0)+IFERROR(SUMPRODUCT(('乐容-S级品'!$A$4:$A$32=$B109)*('乐容-S级品'!$L$3:$CA$3=CK$1)*('乐容-S级品'!$L$4:$CA$32)),0)</f>
      </c>
      <c r="CL109" s="280">
        <f>IFERROR(SUMPRODUCT(('控温被PRO-S级品'!$B$2:$B$10=$B109)*('控温被PRO-S级品'!$E$1:$BE$1=CL$1)*('控温被PRO-S级品'!$E$2:$BE$10)),0)+IFERROR(SUMPRODUCT(('冬被-S级品'!$B$2:$B$10=$B109)*('冬被-S级品'!$E$1:$AW$1=CL$1)*('冬被-S级品'!$E$2:$AW$10)),0)+IFERROR(SUMPRODUCT(('白止-S级品'!$A$2:$A$26=$B109)*('白止-S级品'!$D$1:$AV$1=CL$1)*('白止-S级品'!$D$2:$AV$26)),0)+IFERROR(SUMPRODUCT(('乐容-S级品'!$A$4:$A$32=$B109)*('乐容-S级品'!$L$3:$CA$3=CL$1)*('乐容-S级品'!$L$4:$CA$32)),0)</f>
      </c>
      <c r="CM109" s="280">
        <f>IFERROR(SUMPRODUCT(('控温被PRO-S级品'!$B$2:$B$10=$B109)*('控温被PRO-S级品'!$E$1:$BE$1=CM$1)*('控温被PRO-S级品'!$E$2:$BE$10)),0)+IFERROR(SUMPRODUCT(('冬被-S级品'!$B$2:$B$10=$B109)*('冬被-S级品'!$E$1:$AW$1=CM$1)*('冬被-S级品'!$E$2:$AW$10)),0)+IFERROR(SUMPRODUCT(('白止-S级品'!$A$2:$A$26=$B109)*('白止-S级品'!$D$1:$AV$1=CM$1)*('白止-S级品'!$D$2:$AV$26)),0)+IFERROR(SUMPRODUCT(('乐容-S级品'!$A$4:$A$32=$B109)*('乐容-S级品'!$L$3:$CA$3=CM$1)*('乐容-S级品'!$L$4:$CA$32)),0)</f>
      </c>
      <c r="CN109" s="280">
        <f>IFERROR(SUMPRODUCT(('控温被PRO-S级品'!$B$2:$B$10=$B109)*('控温被PRO-S级品'!$E$1:$BE$1=CN$1)*('控温被PRO-S级品'!$E$2:$BE$10)),0)+IFERROR(SUMPRODUCT(('冬被-S级品'!$B$2:$B$10=$B109)*('冬被-S级品'!$E$1:$AW$1=CN$1)*('冬被-S级品'!$E$2:$AW$10)),0)+IFERROR(SUMPRODUCT(('白止-S级品'!$A$2:$A$26=$B109)*('白止-S级品'!$D$1:$AV$1=CN$1)*('白止-S级品'!$D$2:$AV$26)),0)+IFERROR(SUMPRODUCT(('乐容-S级品'!$A$4:$A$32=$B109)*('乐容-S级品'!$L$3:$CA$3=CN$1)*('乐容-S级品'!$L$4:$CA$32)),0)</f>
      </c>
      <c r="CO109" s="280">
        <f>IFERROR(SUMPRODUCT(('控温被PRO-S级品'!$B$2:$B$10=$B109)*('控温被PRO-S级品'!$E$1:$BE$1=CO$1)*('控温被PRO-S级品'!$E$2:$BE$10)),0)+IFERROR(SUMPRODUCT(('冬被-S级品'!$B$2:$B$10=$B109)*('冬被-S级品'!$E$1:$AW$1=CO$1)*('冬被-S级品'!$E$2:$AW$10)),0)+IFERROR(SUMPRODUCT(('白止-S级品'!$A$2:$A$26=$B109)*('白止-S级品'!$D$1:$AV$1=CO$1)*('白止-S级品'!$D$2:$AV$26)),0)+IFERROR(SUMPRODUCT(('乐容-S级品'!$A$4:$A$32=$B109)*('乐容-S级品'!$L$3:$CA$3=CO$1)*('乐容-S级品'!$L$4:$CA$32)),0)</f>
      </c>
      <c r="CP109" s="280">
        <f>IFERROR(SUMPRODUCT(('控温被PRO-S级品'!$B$2:$B$10=$B109)*('控温被PRO-S级品'!$E$1:$BE$1=CP$1)*('控温被PRO-S级品'!$E$2:$BE$10)),0)+IFERROR(SUMPRODUCT(('冬被-S级品'!$B$2:$B$10=$B109)*('冬被-S级品'!$E$1:$AW$1=CP$1)*('冬被-S级品'!$E$2:$AW$10)),0)+IFERROR(SUMPRODUCT(('白止-S级品'!$A$2:$A$26=$B109)*('白止-S级品'!$D$1:$AV$1=CP$1)*('白止-S级品'!$D$2:$AV$26)),0)+IFERROR(SUMPRODUCT(('乐容-S级品'!$A$4:$A$32=$B109)*('乐容-S级品'!$L$3:$CA$3=CP$1)*('乐容-S级品'!$L$4:$CA$32)),0)</f>
      </c>
      <c r="CQ109" s="280">
        <f>IFERROR(SUMPRODUCT(('控温被PRO-S级品'!$B$2:$B$10=$B109)*('控温被PRO-S级品'!$E$1:$BE$1=CQ$1)*('控温被PRO-S级品'!$E$2:$BE$10)),0)+IFERROR(SUMPRODUCT(('冬被-S级品'!$B$2:$B$10=$B109)*('冬被-S级品'!$E$1:$AW$1=CQ$1)*('冬被-S级品'!$E$2:$AW$10)),0)+IFERROR(SUMPRODUCT(('白止-S级品'!$A$2:$A$26=$B109)*('白止-S级品'!$D$1:$AV$1=CQ$1)*('白止-S级品'!$D$2:$AV$26)),0)+IFERROR(SUMPRODUCT(('乐容-S级品'!$A$4:$A$32=$B109)*('乐容-S级品'!$L$3:$CA$3=CQ$1)*('乐容-S级品'!$L$4:$CA$32)),0)</f>
      </c>
      <c r="CR109" s="280">
        <f>IFERROR(SUMPRODUCT(('控温被PRO-S级品'!$B$2:$B$10=$B109)*('控温被PRO-S级品'!$E$1:$BE$1=CR$1)*('控温被PRO-S级品'!$E$2:$BE$10)),0)+IFERROR(SUMPRODUCT(('冬被-S级品'!$B$2:$B$10=$B109)*('冬被-S级品'!$E$1:$AW$1=CR$1)*('冬被-S级品'!$E$2:$AW$10)),0)+IFERROR(SUMPRODUCT(('白止-S级品'!$A$2:$A$26=$B109)*('白止-S级品'!$D$1:$AV$1=CR$1)*('白止-S级品'!$D$2:$AV$26)),0)+IFERROR(SUMPRODUCT(('乐容-S级品'!$A$4:$A$32=$B109)*('乐容-S级品'!$L$3:$CA$3=CR$1)*('乐容-S级品'!$L$4:$CA$32)),0)</f>
      </c>
      <c r="CS109" s="280">
        <f>IFERROR(SUMPRODUCT(('控温被PRO-S级品'!$B$2:$B$10=$B109)*('控温被PRO-S级品'!$E$1:$BE$1=CS$1)*('控温被PRO-S级品'!$E$2:$BE$10)),0)+IFERROR(SUMPRODUCT(('冬被-S级品'!$B$2:$B$10=$B109)*('冬被-S级品'!$E$1:$AW$1=CS$1)*('冬被-S级品'!$E$2:$AW$10)),0)+IFERROR(SUMPRODUCT(('白止-S级品'!$A$2:$A$26=$B109)*('白止-S级品'!$D$1:$AV$1=CS$1)*('白止-S级品'!$D$2:$AV$26)),0)+IFERROR(SUMPRODUCT(('乐容-S级品'!$A$4:$A$32=$B109)*('乐容-S级品'!$L$3:$CA$3=CS$1)*('乐容-S级品'!$L$4:$CA$32)),0)</f>
      </c>
      <c r="CT109" s="280">
        <f>IFERROR(SUMPRODUCT(('控温被PRO-S级品'!$B$2:$B$10=$B109)*('控温被PRO-S级品'!$E$1:$BE$1=CT$1)*('控温被PRO-S级品'!$E$2:$BE$10)),0)+IFERROR(SUMPRODUCT(('冬被-S级品'!$B$2:$B$10=$B109)*('冬被-S级品'!$E$1:$AW$1=CT$1)*('冬被-S级品'!$E$2:$AW$10)),0)+IFERROR(SUMPRODUCT(('白止-S级品'!$A$2:$A$26=$B109)*('白止-S级品'!$D$1:$AV$1=CT$1)*('白止-S级品'!$D$2:$AV$26)),0)+IFERROR(SUMPRODUCT(('乐容-S级品'!$A$4:$A$32=$B109)*('乐容-S级品'!$L$3:$CA$3=CT$1)*('乐容-S级品'!$L$4:$CA$32)),0)</f>
      </c>
      <c r="CU109" s="280">
        <f>IFERROR(SUMPRODUCT(('控温被PRO-S级品'!$B$2:$B$10=$B109)*('控温被PRO-S级品'!$E$1:$BE$1=CU$1)*('控温被PRO-S级品'!$E$2:$BE$10)),0)+IFERROR(SUMPRODUCT(('冬被-S级品'!$B$2:$B$10=$B109)*('冬被-S级品'!$E$1:$AW$1=CU$1)*('冬被-S级品'!$E$2:$AW$10)),0)+IFERROR(SUMPRODUCT(('白止-S级品'!$A$2:$A$26=$B109)*('白止-S级品'!$D$1:$AV$1=CU$1)*('白止-S级品'!$D$2:$AV$26)),0)+IFERROR(SUMPRODUCT(('乐容-S级品'!$A$4:$A$32=$B109)*('乐容-S级品'!$L$3:$CA$3=CU$1)*('乐容-S级品'!$L$4:$CA$32)),0)</f>
      </c>
      <c r="CV109" s="280">
        <f>IFERROR(SUMPRODUCT(('控温被PRO-S级品'!$B$2:$B$10=$B109)*('控温被PRO-S级品'!$E$1:$BE$1=CV$1)*('控温被PRO-S级品'!$E$2:$BE$10)),0)+IFERROR(SUMPRODUCT(('冬被-S级品'!$B$2:$B$10=$B109)*('冬被-S级品'!$E$1:$AW$1=CV$1)*('冬被-S级品'!$E$2:$AW$10)),0)+IFERROR(SUMPRODUCT(('白止-S级品'!$A$2:$A$26=$B109)*('白止-S级品'!$D$1:$AV$1=CV$1)*('白止-S级品'!$D$2:$AV$26)),0)+IFERROR(SUMPRODUCT(('乐容-S级品'!$A$4:$A$32=$B109)*('乐容-S级品'!$L$3:$CA$3=CV$1)*('乐容-S级品'!$L$4:$CA$32)),0)</f>
      </c>
      <c r="CW109" s="280">
        <f>IFERROR(SUMPRODUCT(('控温被PRO-S级品'!$B$2:$B$10=$B109)*('控温被PRO-S级品'!$E$1:$BE$1=CW$1)*('控温被PRO-S级品'!$E$2:$BE$10)),0)+IFERROR(SUMPRODUCT(('冬被-S级品'!$B$2:$B$10=$B109)*('冬被-S级品'!$E$1:$AW$1=CW$1)*('冬被-S级品'!$E$2:$AW$10)),0)+IFERROR(SUMPRODUCT(('白止-S级品'!$A$2:$A$26=$B109)*('白止-S级品'!$D$1:$AV$1=CW$1)*('白止-S级品'!$D$2:$AV$26)),0)+IFERROR(SUMPRODUCT(('乐容-S级品'!$A$4:$A$32=$B109)*('乐容-S级品'!$L$3:$CA$3=CW$1)*('乐容-S级品'!$L$4:$CA$32)),0)</f>
      </c>
      <c r="CX109" s="280">
        <f>IFERROR(SUMPRODUCT(('控温被PRO-S级品'!$B$2:$B$10=$B109)*('控温被PRO-S级品'!$E$1:$BE$1=CX$1)*('控温被PRO-S级品'!$E$2:$BE$10)),0)+IFERROR(SUMPRODUCT(('冬被-S级品'!$B$2:$B$10=$B109)*('冬被-S级品'!$E$1:$AW$1=CX$1)*('冬被-S级品'!$E$2:$AW$10)),0)+IFERROR(SUMPRODUCT(('白止-S级品'!$A$2:$A$26=$B109)*('白止-S级品'!$D$1:$AV$1=CX$1)*('白止-S级品'!$D$2:$AV$26)),0)+IFERROR(SUMPRODUCT(('乐容-S级品'!$A$4:$A$32=$B109)*('乐容-S级品'!$L$3:$CA$3=CX$1)*('乐容-S级品'!$L$4:$CA$32)),0)</f>
      </c>
      <c r="CY109" s="280">
        <f>IFERROR(SUMPRODUCT(('控温被PRO-S级品'!$B$2:$B$10=$B109)*('控温被PRO-S级品'!$E$1:$BE$1=CY$1)*('控温被PRO-S级品'!$E$2:$BE$10)),0)+IFERROR(SUMPRODUCT(('冬被-S级品'!$B$2:$B$10=$B109)*('冬被-S级品'!$E$1:$AW$1=CY$1)*('冬被-S级品'!$E$2:$AW$10)),0)+IFERROR(SUMPRODUCT(('白止-S级品'!$A$2:$A$26=$B109)*('白止-S级品'!$D$1:$AV$1=CY$1)*('白止-S级品'!$D$2:$AV$26)),0)+IFERROR(SUMPRODUCT(('乐容-S级品'!$A$4:$A$32=$B109)*('乐容-S级品'!$L$3:$CA$3=CY$1)*('乐容-S级品'!$L$4:$CA$32)),0)</f>
      </c>
      <c r="CZ109" s="280">
        <f>IFERROR(SUMPRODUCT(('控温被PRO-S级品'!$B$2:$B$10=$B109)*('控温被PRO-S级品'!$E$1:$BE$1=CZ$1)*('控温被PRO-S级品'!$E$2:$BE$10)),0)+IFERROR(SUMPRODUCT(('冬被-S级品'!$B$2:$B$10=$B109)*('冬被-S级品'!$E$1:$AW$1=CZ$1)*('冬被-S级品'!$E$2:$AW$10)),0)+IFERROR(SUMPRODUCT(('白止-S级品'!$A$2:$A$26=$B109)*('白止-S级品'!$D$1:$AV$1=CZ$1)*('白止-S级品'!$D$2:$AV$26)),0)+IFERROR(SUMPRODUCT(('乐容-S级品'!$A$4:$A$32=$B109)*('乐容-S级品'!$L$3:$CA$3=CZ$1)*('乐容-S级品'!$L$4:$CA$32)),0)</f>
      </c>
      <c r="DA109" s="280">
        <f>IFERROR(SUMPRODUCT(('控温被PRO-S级品'!$B$2:$B$10=$B109)*('控温被PRO-S级品'!$E$1:$BE$1=DA$1)*('控温被PRO-S级品'!$E$2:$BE$10)),0)+IFERROR(SUMPRODUCT(('冬被-S级品'!$B$2:$B$10=$B109)*('冬被-S级品'!$E$1:$AW$1=DA$1)*('冬被-S级品'!$E$2:$AW$10)),0)+IFERROR(SUMPRODUCT(('白止-S级品'!$A$2:$A$26=$B109)*('白止-S级品'!$D$1:$AV$1=DA$1)*('白止-S级品'!$D$2:$AV$26)),0)+IFERROR(SUMPRODUCT(('乐容-S级品'!$A$4:$A$32=$B109)*('乐容-S级品'!$L$3:$CA$3=DA$1)*('乐容-S级品'!$L$4:$CA$32)),0)</f>
      </c>
      <c r="DB109" s="280">
        <f>IFERROR(SUMPRODUCT(('控温被PRO-S级品'!$B$2:$B$10=$B109)*('控温被PRO-S级品'!$E$1:$BE$1=DB$1)*('控温被PRO-S级品'!$E$2:$BE$10)),0)+IFERROR(SUMPRODUCT(('冬被-S级品'!$B$2:$B$10=$B109)*('冬被-S级品'!$E$1:$AW$1=DB$1)*('冬被-S级品'!$E$2:$AW$10)),0)+IFERROR(SUMPRODUCT(('白止-S级品'!$A$2:$A$26=$B109)*('白止-S级品'!$D$1:$AV$1=DB$1)*('白止-S级品'!$D$2:$AV$26)),0)+IFERROR(SUMPRODUCT(('乐容-S级品'!$A$4:$A$32=$B109)*('乐容-S级品'!$L$3:$CA$3=DB$1)*('乐容-S级品'!$L$4:$CA$32)),0)</f>
      </c>
      <c r="DC109" s="280">
        <f>IFERROR(SUMPRODUCT(('控温被PRO-S级品'!$B$2:$B$10=$B109)*('控温被PRO-S级品'!$E$1:$BE$1=DC$1)*('控温被PRO-S级品'!$E$2:$BE$10)),0)+IFERROR(SUMPRODUCT(('冬被-S级品'!$B$2:$B$10=$B109)*('冬被-S级品'!$E$1:$AW$1=DC$1)*('冬被-S级品'!$E$2:$AW$10)),0)+IFERROR(SUMPRODUCT(('白止-S级品'!$A$2:$A$26=$B109)*('白止-S级品'!$D$1:$AV$1=DC$1)*('白止-S级品'!$D$2:$AV$26)),0)+IFERROR(SUMPRODUCT(('乐容-S级品'!$A$4:$A$32=$B109)*('乐容-S级品'!$L$3:$CA$3=DC$1)*('乐容-S级品'!$L$4:$CA$32)),0)</f>
      </c>
      <c r="DD109" s="280">
        <f>IFERROR(SUMPRODUCT(('控温被PRO-S级品'!$B$2:$B$10=$B109)*('控温被PRO-S级品'!$E$1:$BE$1=DD$1)*('控温被PRO-S级品'!$E$2:$BE$10)),0)+IFERROR(SUMPRODUCT(('冬被-S级品'!$B$2:$B$10=$B109)*('冬被-S级品'!$E$1:$AW$1=DD$1)*('冬被-S级品'!$E$2:$AW$10)),0)+IFERROR(SUMPRODUCT(('白止-S级品'!$A$2:$A$26=$B109)*('白止-S级品'!$D$1:$AV$1=DD$1)*('白止-S级品'!$D$2:$AV$26)),0)+IFERROR(SUMPRODUCT(('乐容-S级品'!$A$4:$A$32=$B109)*('乐容-S级品'!$L$3:$CA$3=DD$1)*('乐容-S级品'!$L$4:$CA$32)),0)</f>
      </c>
      <c r="DE109" s="280">
        <f>IFERROR(SUMPRODUCT(('控温被PRO-S级品'!$B$2:$B$10=$B109)*('控温被PRO-S级品'!$E$1:$BE$1=DE$1)*('控温被PRO-S级品'!$E$2:$BE$10)),0)+IFERROR(SUMPRODUCT(('冬被-S级品'!$B$2:$B$10=$B109)*('冬被-S级品'!$E$1:$AW$1=DE$1)*('冬被-S级品'!$E$2:$AW$10)),0)+IFERROR(SUMPRODUCT(('白止-S级品'!$A$2:$A$26=$B109)*('白止-S级品'!$D$1:$AV$1=DE$1)*('白止-S级品'!$D$2:$AV$26)),0)+IFERROR(SUMPRODUCT(('乐容-S级品'!$A$4:$A$32=$B109)*('乐容-S级品'!$L$3:$CA$3=DE$1)*('乐容-S级品'!$L$4:$CA$32)),0)</f>
      </c>
      <c r="DF109" s="280">
        <f>IFERROR(SUMPRODUCT(('控温被PRO-S级品'!$B$2:$B$10=$B109)*('控温被PRO-S级品'!$E$1:$BE$1=DF$1)*('控温被PRO-S级品'!$E$2:$BE$10)),0)+IFERROR(SUMPRODUCT(('冬被-S级品'!$B$2:$B$10=$B109)*('冬被-S级品'!$E$1:$AW$1=DF$1)*('冬被-S级品'!$E$2:$AW$10)),0)+IFERROR(SUMPRODUCT(('白止-S级品'!$A$2:$A$26=$B109)*('白止-S级品'!$D$1:$AV$1=DF$1)*('白止-S级品'!$D$2:$AV$26)),0)+IFERROR(SUMPRODUCT(('乐容-S级品'!$A$4:$A$32=$B109)*('乐容-S级品'!$L$3:$CA$3=DF$1)*('乐容-S级品'!$L$4:$CA$32)),0)</f>
      </c>
      <c r="DG109" s="280">
        <f>IFERROR(SUMPRODUCT(('控温被PRO-S级品'!$B$2:$B$10=$B109)*('控温被PRO-S级品'!$E$1:$BE$1=DG$1)*('控温被PRO-S级品'!$E$2:$BE$10)),0)+IFERROR(SUMPRODUCT(('冬被-S级品'!$B$2:$B$10=$B109)*('冬被-S级品'!$E$1:$AW$1=DG$1)*('冬被-S级品'!$E$2:$AW$10)),0)+IFERROR(SUMPRODUCT(('白止-S级品'!$A$2:$A$26=$B109)*('白止-S级品'!$D$1:$AV$1=DG$1)*('白止-S级品'!$D$2:$AV$26)),0)+IFERROR(SUMPRODUCT(('乐容-S级品'!$A$4:$A$32=$B109)*('乐容-S级品'!$L$3:$CA$3=DG$1)*('乐容-S级品'!$L$4:$CA$32)),0)</f>
      </c>
      <c r="DH109" s="280">
        <f>IFERROR(SUMPRODUCT(('控温被PRO-S级品'!$B$2:$B$10=$B109)*('控温被PRO-S级品'!$E$1:$BE$1=DH$1)*('控温被PRO-S级品'!$E$2:$BE$10)),0)+IFERROR(SUMPRODUCT(('冬被-S级品'!$B$2:$B$10=$B109)*('冬被-S级品'!$E$1:$AW$1=DH$1)*('冬被-S级品'!$E$2:$AW$10)),0)+IFERROR(SUMPRODUCT(('白止-S级品'!$A$2:$A$26=$B109)*('白止-S级品'!$D$1:$AV$1=DH$1)*('白止-S级品'!$D$2:$AV$26)),0)+IFERROR(SUMPRODUCT(('乐容-S级品'!$A$4:$A$32=$B109)*('乐容-S级品'!$L$3:$CA$3=DH$1)*('乐容-S级品'!$L$4:$CA$32)),0)</f>
      </c>
      <c r="DI109" s="280">
        <f>IFERROR(SUMPRODUCT(('控温被PRO-S级品'!$B$2:$B$10=$B109)*('控温被PRO-S级品'!$E$1:$BE$1=DI$1)*('控温被PRO-S级品'!$E$2:$BE$10)),0)+IFERROR(SUMPRODUCT(('冬被-S级品'!$B$2:$B$10=$B109)*('冬被-S级品'!$E$1:$AW$1=DI$1)*('冬被-S级品'!$E$2:$AW$10)),0)+IFERROR(SUMPRODUCT(('白止-S级品'!$A$2:$A$26=$B109)*('白止-S级品'!$D$1:$AV$1=DI$1)*('白止-S级品'!$D$2:$AV$26)),0)+IFERROR(SUMPRODUCT(('乐容-S级品'!$A$4:$A$32=$B109)*('乐容-S级品'!$L$3:$CA$3=DI$1)*('乐容-S级品'!$L$4:$CA$32)),0)</f>
      </c>
      <c r="DJ109" s="280">
        <f>IFERROR(SUMPRODUCT(('控温被PRO-S级品'!$B$2:$B$10=$B109)*('控温被PRO-S级品'!$E$1:$BE$1=DJ$1)*('控温被PRO-S级品'!$E$2:$BE$10)),0)+IFERROR(SUMPRODUCT(('冬被-S级品'!$B$2:$B$10=$B109)*('冬被-S级品'!$E$1:$AW$1=DJ$1)*('冬被-S级品'!$E$2:$AW$10)),0)+IFERROR(SUMPRODUCT(('白止-S级品'!$A$2:$A$26=$B109)*('白止-S级品'!$D$1:$AV$1=DJ$1)*('白止-S级品'!$D$2:$AV$26)),0)+IFERROR(SUMPRODUCT(('乐容-S级品'!$A$4:$A$32=$B109)*('乐容-S级品'!$L$3:$CA$3=DJ$1)*('乐容-S级品'!$L$4:$CA$32)),0)</f>
      </c>
      <c r="DK109" s="280"/>
      <c r="DL109" s="280"/>
      <c r="DM109" s="280"/>
      <c r="DN109" s="280"/>
      <c r="DO109" s="280"/>
      <c r="DP109" s="280"/>
      <c r="DQ109" s="280"/>
      <c r="DR109" s="280"/>
      <c r="DS109" s="280"/>
      <c r="DT109" s="280"/>
      <c r="DU109" s="280"/>
      <c r="DV109" s="280"/>
      <c r="DW109" s="280">
        <f>VLOOKUP(B109,'系统编码规格'!A:C,3,FALSE)</f>
      </c>
      <c r="DX109" s="280"/>
      <c r="DY109" s="280"/>
      <c r="DZ109" s="280"/>
      <c r="EA109" s="280"/>
      <c r="EB109" s="280"/>
      <c r="EC109" s="280"/>
      <c r="ED109" s="280"/>
      <c r="EE109" s="280"/>
      <c r="EF109" s="280"/>
      <c r="EG109" s="280"/>
      <c r="EH109" s="280"/>
      <c r="EI109" s="280"/>
      <c r="EJ109" s="280"/>
      <c r="EK109" s="280"/>
      <c r="EL109" s="280"/>
      <c r="EM109" s="280"/>
      <c r="EN109" s="280"/>
      <c r="EO109" s="280"/>
      <c r="EP109" s="280"/>
      <c r="EQ109" s="280"/>
      <c r="ER109" s="280"/>
      <c r="ES109" s="280"/>
      <c r="ET109" s="280"/>
      <c r="EU109" s="280"/>
      <c r="EV109" s="280"/>
      <c r="EW109" s="280"/>
      <c r="EX109" s="280"/>
      <c r="EY109" s="280"/>
      <c r="EZ109" s="280"/>
      <c r="FA109" s="280"/>
      <c r="FB109" s="280"/>
      <c r="FC109" s="280"/>
      <c r="FD109" s="280"/>
      <c r="FE109" s="280"/>
      <c r="FF109" s="280"/>
      <c r="FG109" s="280"/>
      <c r="FH109" s="280"/>
      <c r="FI109" s="280"/>
      <c r="FJ109" s="280"/>
      <c r="FK109" s="280"/>
      <c r="FL109" s="280"/>
      <c r="FM109" s="280"/>
      <c r="FN109" s="280"/>
      <c r="FO109" s="280"/>
      <c r="FP109" s="280"/>
      <c r="FQ109" s="280"/>
      <c r="FR109" s="280"/>
      <c r="FS109" s="280"/>
      <c r="FT109" s="280"/>
      <c r="FU109" s="280"/>
      <c r="FV109" s="280"/>
      <c r="FW109" s="280"/>
      <c r="FX109" s="280"/>
      <c r="FY109" s="280"/>
      <c r="FZ109" s="280"/>
      <c r="GA109" s="280"/>
      <c r="GB109" s="280"/>
      <c r="GC109" s="280"/>
      <c r="GD109" s="280"/>
      <c r="GE109" s="280"/>
      <c r="GF109" s="280"/>
      <c r="GG109" s="280"/>
      <c r="GH109" s="280"/>
      <c r="GI109" s="280"/>
      <c r="GJ109" s="280"/>
      <c r="GK109" s="280"/>
      <c r="GL109" s="280"/>
      <c r="GM109" s="280"/>
      <c r="GN109" s="280"/>
      <c r="GO109" s="280"/>
      <c r="GP109" s="280"/>
      <c r="GQ109" s="280"/>
      <c r="GR109" s="280"/>
      <c r="GS109" s="280"/>
      <c r="GT109" s="280"/>
      <c r="GU109" s="280"/>
      <c r="GV109" s="280"/>
    </row>
    <row r="110">
      <c r="A110" s="309" t="str">
        <v>乐容</v>
      </c>
      <c r="B110" s="310" t="str">
        <v>12800026100640472</v>
      </c>
      <c r="C110" s="309" t="str">
        <v>亚朵星球 纯色全棉四件套</v>
      </c>
      <c r="D110" s="309" t="str">
        <v>静湖蓝-1.5m床-床单款</v>
      </c>
      <c r="E110">
        <f>SUM(F110:GX110)</f>
      </c>
      <c r="F110" s="280">
        <f>IFERROR(SUMPRODUCT(('控温被PRO-S级品'!$B$2:$B$10=$B110)*('控温被PRO-S级品'!$E$1:$BE$1=F$1)*('控温被PRO-S级品'!$E$2:$BE$10)),0)+IFERROR(SUMPRODUCT(('冬被-S级品'!$B$2:$B$10=$B110)*('冬被-S级品'!$E$1:$AW$1=F$1)*('冬被-S级品'!$E$2:$AW$10)),0)+IFERROR(SUMPRODUCT(('白止-S级品'!$A$2:$A$26=$B110)*('白止-S级品'!$D$1:$AV$1=F$1)*('白止-S级品'!$D$2:$AV$26)),0)+IFERROR(SUMPRODUCT(('乐容-S级品'!$A$4:$A$32=$B110)*('乐容-S级品'!$L$3:$CA$3=F$1)*('乐容-S级品'!$L$4:$CA$32)),0)</f>
      </c>
      <c r="G110" s="280">
        <f>IFERROR(SUMPRODUCT(('控温被PRO-S级品'!$B$2:$B$10=$B110)*('控温被PRO-S级品'!$E$1:$BE$1=G$1)*('控温被PRO-S级品'!$E$2:$BE$10)),0)+IFERROR(SUMPRODUCT(('冬被-S级品'!$B$2:$B$10=$B110)*('冬被-S级品'!$E$1:$AW$1=G$1)*('冬被-S级品'!$E$2:$AW$10)),0)+IFERROR(SUMPRODUCT(('白止-S级品'!$A$2:$A$26=$B110)*('白止-S级品'!$D$1:$AV$1=G$1)*('白止-S级品'!$D$2:$AV$26)),0)+IFERROR(SUMPRODUCT(('乐容-S级品'!$A$4:$A$32=$B110)*('乐容-S级品'!$L$3:$CA$3=G$1)*('乐容-S级品'!$L$4:$CA$32)),0)</f>
      </c>
      <c r="H110" s="280">
        <f>IFERROR(SUMPRODUCT(('控温被PRO-S级品'!$B$2:$B$10=$B110)*('控温被PRO-S级品'!$E$1:$BE$1=H$1)*('控温被PRO-S级品'!$E$2:$BE$10)),0)+IFERROR(SUMPRODUCT(('冬被-S级品'!$B$2:$B$10=$B110)*('冬被-S级品'!$E$1:$AW$1=H$1)*('冬被-S级品'!$E$2:$AW$10)),0)+IFERROR(SUMPRODUCT(('白止-S级品'!$A$2:$A$26=$B110)*('白止-S级品'!$D$1:$AV$1=H$1)*('白止-S级品'!$D$2:$AV$26)),0)+IFERROR(SUMPRODUCT(('乐容-S级品'!$A$4:$A$32=$B110)*('乐容-S级品'!$L$3:$CA$3=H$1)*('乐容-S级品'!$L$4:$CA$32)),0)</f>
      </c>
      <c r="I110" s="280">
        <f>IFERROR(SUMPRODUCT(('控温被PRO-S级品'!$B$2:$B$10=$B110)*('控温被PRO-S级品'!$E$1:$BE$1=I$1)*('控温被PRO-S级品'!$E$2:$BE$10)),0)+IFERROR(SUMPRODUCT(('冬被-S级品'!$B$2:$B$10=$B110)*('冬被-S级品'!$E$1:$AW$1=I$1)*('冬被-S级品'!$E$2:$AW$10)),0)+IFERROR(SUMPRODUCT(('白止-S级品'!$A$2:$A$26=$B110)*('白止-S级品'!$D$1:$AV$1=I$1)*('白止-S级品'!$D$2:$AV$26)),0)+IFERROR(SUMPRODUCT(('乐容-S级品'!$A$4:$A$32=$B110)*('乐容-S级品'!$L$3:$CA$3=I$1)*('乐容-S级品'!$L$4:$CA$32)),0)</f>
      </c>
      <c r="J110" s="280">
        <f>IFERROR(SUMPRODUCT(('控温被PRO-S级品'!$B$2:$B$10=$B110)*('控温被PRO-S级品'!$E$1:$BE$1=J$1)*('控温被PRO-S级品'!$E$2:$BE$10)),0)+IFERROR(SUMPRODUCT(('冬被-S级品'!$B$2:$B$10=$B110)*('冬被-S级品'!$E$1:$AW$1=J$1)*('冬被-S级品'!$E$2:$AW$10)),0)+IFERROR(SUMPRODUCT(('白止-S级品'!$A$2:$A$26=$B110)*('白止-S级品'!$D$1:$AV$1=J$1)*('白止-S级品'!$D$2:$AV$26)),0)+IFERROR(SUMPRODUCT(('乐容-S级品'!$A$4:$A$32=$B110)*('乐容-S级品'!$L$3:$CA$3=J$1)*('乐容-S级品'!$L$4:$CA$32)),0)</f>
      </c>
      <c r="K110" s="280">
        <f>IFERROR(SUMPRODUCT(('控温被PRO-S级品'!$B$2:$B$10=$B110)*('控温被PRO-S级品'!$E$1:$BE$1=K$1)*('控温被PRO-S级品'!$E$2:$BE$10)),0)+IFERROR(SUMPRODUCT(('冬被-S级品'!$B$2:$B$10=$B110)*('冬被-S级品'!$E$1:$AW$1=K$1)*('冬被-S级品'!$E$2:$AW$10)),0)+IFERROR(SUMPRODUCT(('白止-S级品'!$A$2:$A$26=$B110)*('白止-S级品'!$D$1:$AV$1=K$1)*('白止-S级品'!$D$2:$AV$26)),0)+IFERROR(SUMPRODUCT(('乐容-S级品'!$A$4:$A$32=$B110)*('乐容-S级品'!$L$3:$CA$3=K$1)*('乐容-S级品'!$L$4:$CA$32)),0)</f>
      </c>
      <c r="L110" s="280">
        <f>IFERROR(SUMPRODUCT(('控温被PRO-S级品'!$B$2:$B$10=$B110)*('控温被PRO-S级品'!$E$1:$BE$1=L$1)*('控温被PRO-S级品'!$E$2:$BE$10)),0)+IFERROR(SUMPRODUCT(('冬被-S级品'!$B$2:$B$10=$B110)*('冬被-S级品'!$E$1:$AW$1=L$1)*('冬被-S级品'!$E$2:$AW$10)),0)+IFERROR(SUMPRODUCT(('白止-S级品'!$A$2:$A$26=$B110)*('白止-S级品'!$D$1:$AV$1=L$1)*('白止-S级品'!$D$2:$AV$26)),0)+IFERROR(SUMPRODUCT(('乐容-S级品'!$A$4:$A$32=$B110)*('乐容-S级品'!$L$3:$CA$3=L$1)*('乐容-S级品'!$L$4:$CA$32)),0)</f>
      </c>
      <c r="M110" s="280">
        <f>IFERROR(SUMPRODUCT(('控温被PRO-S级品'!$B$2:$B$10=$B110)*('控温被PRO-S级品'!$E$1:$BE$1=M$1)*('控温被PRO-S级品'!$E$2:$BE$10)),0)+IFERROR(SUMPRODUCT(('冬被-S级品'!$B$2:$B$10=$B110)*('冬被-S级品'!$E$1:$AW$1=M$1)*('冬被-S级品'!$E$2:$AW$10)),0)+IFERROR(SUMPRODUCT(('白止-S级品'!$A$2:$A$26=$B110)*('白止-S级品'!$D$1:$AV$1=M$1)*('白止-S级品'!$D$2:$AV$26)),0)+IFERROR(SUMPRODUCT(('乐容-S级品'!$A$4:$A$32=$B110)*('乐容-S级品'!$L$3:$CA$3=M$1)*('乐容-S级品'!$L$4:$CA$32)),0)</f>
      </c>
      <c r="N110" s="280">
        <f>IFERROR(SUMPRODUCT(('控温被PRO-S级品'!$B$2:$B$10=$B110)*('控温被PRO-S级品'!$E$1:$BE$1=N$1)*('控温被PRO-S级品'!$E$2:$BE$10)),0)+IFERROR(SUMPRODUCT(('冬被-S级品'!$B$2:$B$10=$B110)*('冬被-S级品'!$E$1:$AW$1=N$1)*('冬被-S级品'!$E$2:$AW$10)),0)+IFERROR(SUMPRODUCT(('白止-S级品'!$A$2:$A$26=$B110)*('白止-S级品'!$D$1:$AV$1=N$1)*('白止-S级品'!$D$2:$AV$26)),0)+IFERROR(SUMPRODUCT(('乐容-S级品'!$A$4:$A$32=$B110)*('乐容-S级品'!$L$3:$CA$3=N$1)*('乐容-S级品'!$L$4:$CA$32)),0)</f>
      </c>
      <c r="O110" s="280">
        <f>IFERROR(SUMPRODUCT(('控温被PRO-S级品'!$B$2:$B$10=$B110)*('控温被PRO-S级品'!$E$1:$BE$1=O$1)*('控温被PRO-S级品'!$E$2:$BE$10)),0)+IFERROR(SUMPRODUCT(('冬被-S级品'!$B$2:$B$10=$B110)*('冬被-S级品'!$E$1:$AW$1=O$1)*('冬被-S级品'!$E$2:$AW$10)),0)+IFERROR(SUMPRODUCT(('白止-S级品'!$A$2:$A$26=$B110)*('白止-S级品'!$D$1:$AV$1=O$1)*('白止-S级品'!$D$2:$AV$26)),0)+IFERROR(SUMPRODUCT(('乐容-S级品'!$A$4:$A$32=$B110)*('乐容-S级品'!$L$3:$CA$3=O$1)*('乐容-S级品'!$L$4:$CA$32)),0)</f>
      </c>
      <c r="P110" s="280">
        <f>IFERROR(SUMPRODUCT(('控温被PRO-S级品'!$B$2:$B$10=$B110)*('控温被PRO-S级品'!$E$1:$BE$1=P$1)*('控温被PRO-S级品'!$E$2:$BE$10)),0)+IFERROR(SUMPRODUCT(('冬被-S级品'!$B$2:$B$10=$B110)*('冬被-S级品'!$E$1:$AW$1=P$1)*('冬被-S级品'!$E$2:$AW$10)),0)+IFERROR(SUMPRODUCT(('白止-S级品'!$A$2:$A$26=$B110)*('白止-S级品'!$D$1:$AV$1=P$1)*('白止-S级品'!$D$2:$AV$26)),0)+IFERROR(SUMPRODUCT(('乐容-S级品'!$A$4:$A$32=$B110)*('乐容-S级品'!$L$3:$CA$3=P$1)*('乐容-S级品'!$L$4:$CA$32)),0)</f>
      </c>
      <c r="Q110" s="280">
        <f>IFERROR(SUMPRODUCT(('控温被PRO-S级品'!$B$2:$B$10=$B110)*('控温被PRO-S级品'!$E$1:$BE$1=Q$1)*('控温被PRO-S级品'!$E$2:$BE$10)),0)+IFERROR(SUMPRODUCT(('冬被-S级品'!$B$2:$B$10=$B110)*('冬被-S级品'!$E$1:$AW$1=Q$1)*('冬被-S级品'!$E$2:$AW$10)),0)+IFERROR(SUMPRODUCT(('白止-S级品'!$A$2:$A$26=$B110)*('白止-S级品'!$D$1:$AV$1=Q$1)*('白止-S级品'!$D$2:$AV$26)),0)+IFERROR(SUMPRODUCT(('乐容-S级品'!$A$4:$A$32=$B110)*('乐容-S级品'!$L$3:$CA$3=Q$1)*('乐容-S级品'!$L$4:$CA$32)),0)</f>
      </c>
      <c r="R110" s="280">
        <f>IFERROR(SUMPRODUCT(('控温被PRO-S级品'!$B$2:$B$10=$B110)*('控温被PRO-S级品'!$E$1:$BE$1=R$1)*('控温被PRO-S级品'!$E$2:$BE$10)),0)+IFERROR(SUMPRODUCT(('冬被-S级品'!$B$2:$B$10=$B110)*('冬被-S级品'!$E$1:$AW$1=R$1)*('冬被-S级品'!$E$2:$AW$10)),0)+IFERROR(SUMPRODUCT(('白止-S级品'!$A$2:$A$26=$B110)*('白止-S级品'!$D$1:$AV$1=R$1)*('白止-S级品'!$D$2:$AV$26)),0)+IFERROR(SUMPRODUCT(('乐容-S级品'!$A$4:$A$32=$B110)*('乐容-S级品'!$L$3:$CA$3=R$1)*('乐容-S级品'!$L$4:$CA$32)),0)</f>
      </c>
      <c r="S110" s="280">
        <f>IFERROR(SUMPRODUCT(('控温被PRO-S级品'!$B$2:$B$10=$B110)*('控温被PRO-S级品'!$E$1:$BE$1=S$1)*('控温被PRO-S级品'!$E$2:$BE$10)),0)+IFERROR(SUMPRODUCT(('冬被-S级品'!$B$2:$B$10=$B110)*('冬被-S级品'!$E$1:$AW$1=S$1)*('冬被-S级品'!$E$2:$AW$10)),0)+IFERROR(SUMPRODUCT(('白止-S级品'!$A$2:$A$26=$B110)*('白止-S级品'!$D$1:$AV$1=S$1)*('白止-S级品'!$D$2:$AV$26)),0)+IFERROR(SUMPRODUCT(('乐容-S级品'!$A$4:$A$32=$B110)*('乐容-S级品'!$L$3:$CA$3=S$1)*('乐容-S级品'!$L$4:$CA$32)),0)</f>
      </c>
      <c r="T110" s="280">
        <f>IFERROR(SUMPRODUCT(('控温被PRO-S级品'!$B$2:$B$10=$B110)*('控温被PRO-S级品'!$E$1:$BE$1=T$1)*('控温被PRO-S级品'!$E$2:$BE$10)),0)+IFERROR(SUMPRODUCT(('冬被-S级品'!$B$2:$B$10=$B110)*('冬被-S级品'!$E$1:$AW$1=T$1)*('冬被-S级品'!$E$2:$AW$10)),0)+IFERROR(SUMPRODUCT(('白止-S级品'!$A$2:$A$26=$B110)*('白止-S级品'!$D$1:$AV$1=T$1)*('白止-S级品'!$D$2:$AV$26)),0)+IFERROR(SUMPRODUCT(('乐容-S级品'!$A$4:$A$32=$B110)*('乐容-S级品'!$L$3:$CA$3=T$1)*('乐容-S级品'!$L$4:$CA$32)),0)</f>
      </c>
      <c r="U110" s="280">
        <f>IFERROR(SUMPRODUCT(('控温被PRO-S级品'!$B$2:$B$10=$B110)*('控温被PRO-S级品'!$E$1:$BE$1=U$1)*('控温被PRO-S级品'!$E$2:$BE$10)),0)+IFERROR(SUMPRODUCT(('冬被-S级品'!$B$2:$B$10=$B110)*('冬被-S级品'!$E$1:$AW$1=U$1)*('冬被-S级品'!$E$2:$AW$10)),0)+IFERROR(SUMPRODUCT(('白止-S级品'!$A$2:$A$26=$B110)*('白止-S级品'!$D$1:$AV$1=U$1)*('白止-S级品'!$D$2:$AV$26)),0)+IFERROR(SUMPRODUCT(('乐容-S级品'!$A$4:$A$32=$B110)*('乐容-S级品'!$L$3:$CA$3=U$1)*('乐容-S级品'!$L$4:$CA$32)),0)</f>
      </c>
      <c r="V110" s="280">
        <f>IFERROR(SUMPRODUCT(('控温被PRO-S级品'!$B$2:$B$10=$B110)*('控温被PRO-S级品'!$E$1:$BE$1=V$1)*('控温被PRO-S级品'!$E$2:$BE$10)),0)+IFERROR(SUMPRODUCT(('冬被-S级品'!$B$2:$B$10=$B110)*('冬被-S级品'!$E$1:$AW$1=V$1)*('冬被-S级品'!$E$2:$AW$10)),0)+IFERROR(SUMPRODUCT(('白止-S级品'!$A$2:$A$26=$B110)*('白止-S级品'!$D$1:$AV$1=V$1)*('白止-S级品'!$D$2:$AV$26)),0)+IFERROR(SUMPRODUCT(('乐容-S级品'!$A$4:$A$32=$B110)*('乐容-S级品'!$L$3:$CA$3=V$1)*('乐容-S级品'!$L$4:$CA$32)),0)</f>
      </c>
      <c r="W110" s="280">
        <f>IFERROR(SUMPRODUCT(('控温被PRO-S级品'!$B$2:$B$10=$B110)*('控温被PRO-S级品'!$E$1:$BE$1=W$1)*('控温被PRO-S级品'!$E$2:$BE$10)),0)+IFERROR(SUMPRODUCT(('冬被-S级品'!$B$2:$B$10=$B110)*('冬被-S级品'!$E$1:$AW$1=W$1)*('冬被-S级品'!$E$2:$AW$10)),0)+IFERROR(SUMPRODUCT(('白止-S级品'!$A$2:$A$26=$B110)*('白止-S级品'!$D$1:$AV$1=W$1)*('白止-S级品'!$D$2:$AV$26)),0)+IFERROR(SUMPRODUCT(('乐容-S级品'!$A$4:$A$32=$B110)*('乐容-S级品'!$L$3:$CA$3=W$1)*('乐容-S级品'!$L$4:$CA$32)),0)</f>
      </c>
      <c r="X110" s="280">
        <f>IFERROR(SUMPRODUCT(('控温被PRO-S级品'!$B$2:$B$10=$B110)*('控温被PRO-S级品'!$E$1:$BE$1=X$1)*('控温被PRO-S级品'!$E$2:$BE$10)),0)+IFERROR(SUMPRODUCT(('冬被-S级品'!$B$2:$B$10=$B110)*('冬被-S级品'!$E$1:$AW$1=X$1)*('冬被-S级品'!$E$2:$AW$10)),0)+IFERROR(SUMPRODUCT(('白止-S级品'!$A$2:$A$26=$B110)*('白止-S级品'!$D$1:$AV$1=X$1)*('白止-S级品'!$D$2:$AV$26)),0)+IFERROR(SUMPRODUCT(('乐容-S级品'!$A$4:$A$32=$B110)*('乐容-S级品'!$L$3:$CA$3=X$1)*('乐容-S级品'!$L$4:$CA$32)),0)</f>
      </c>
      <c r="Y110" s="280">
        <f>IFERROR(SUMPRODUCT(('控温被PRO-S级品'!$B$2:$B$10=$B110)*('控温被PRO-S级品'!$E$1:$BE$1=Y$1)*('控温被PRO-S级品'!$E$2:$BE$10)),0)+IFERROR(SUMPRODUCT(('冬被-S级品'!$B$2:$B$10=$B110)*('冬被-S级品'!$E$1:$AW$1=Y$1)*('冬被-S级品'!$E$2:$AW$10)),0)+IFERROR(SUMPRODUCT(('白止-S级品'!$A$2:$A$26=$B110)*('白止-S级品'!$D$1:$AV$1=Y$1)*('白止-S级品'!$D$2:$AV$26)),0)+IFERROR(SUMPRODUCT(('乐容-S级品'!$A$4:$A$32=$B110)*('乐容-S级品'!$L$3:$CA$3=Y$1)*('乐容-S级品'!$L$4:$CA$32)),0)</f>
      </c>
      <c r="Z110" s="280">
        <f>IFERROR(SUMPRODUCT(('控温被PRO-S级品'!$B$2:$B$10=$B110)*('控温被PRO-S级品'!$E$1:$BE$1=Z$1)*('控温被PRO-S级品'!$E$2:$BE$10)),0)+IFERROR(SUMPRODUCT(('冬被-S级品'!$B$2:$B$10=$B110)*('冬被-S级品'!$E$1:$AW$1=Z$1)*('冬被-S级品'!$E$2:$AW$10)),0)+IFERROR(SUMPRODUCT(('白止-S级品'!$A$2:$A$26=$B110)*('白止-S级品'!$D$1:$AV$1=Z$1)*('白止-S级品'!$D$2:$AV$26)),0)+IFERROR(SUMPRODUCT(('乐容-S级品'!$A$4:$A$32=$B110)*('乐容-S级品'!$L$3:$CA$3=Z$1)*('乐容-S级品'!$L$4:$CA$32)),0)</f>
      </c>
      <c r="AA110" s="280">
        <f>IFERROR(SUMPRODUCT(('控温被PRO-S级品'!$B$2:$B$10=$B110)*('控温被PRO-S级品'!$E$1:$BE$1=AA$1)*('控温被PRO-S级品'!$E$2:$BE$10)),0)+IFERROR(SUMPRODUCT(('冬被-S级品'!$B$2:$B$10=$B110)*('冬被-S级品'!$E$1:$AW$1=AA$1)*('冬被-S级品'!$E$2:$AW$10)),0)+IFERROR(SUMPRODUCT(('白止-S级品'!$A$2:$A$26=$B110)*('白止-S级品'!$D$1:$AV$1=AA$1)*('白止-S级品'!$D$2:$AV$26)),0)+IFERROR(SUMPRODUCT(('乐容-S级品'!$A$4:$A$32=$B110)*('乐容-S级品'!$L$3:$CA$3=AA$1)*('乐容-S级品'!$L$4:$CA$32)),0)</f>
      </c>
      <c r="AB110" s="280">
        <f>IFERROR(SUMPRODUCT(('控温被PRO-S级品'!$B$2:$B$10=$B110)*('控温被PRO-S级品'!$E$1:$BE$1=AB$1)*('控温被PRO-S级品'!$E$2:$BE$10)),0)+IFERROR(SUMPRODUCT(('冬被-S级品'!$B$2:$B$10=$B110)*('冬被-S级品'!$E$1:$AW$1=AB$1)*('冬被-S级品'!$E$2:$AW$10)),0)+IFERROR(SUMPRODUCT(('白止-S级品'!$A$2:$A$26=$B110)*('白止-S级品'!$D$1:$AV$1=AB$1)*('白止-S级品'!$D$2:$AV$26)),0)+IFERROR(SUMPRODUCT(('乐容-S级品'!$A$4:$A$32=$B110)*('乐容-S级品'!$L$3:$CA$3=AB$1)*('乐容-S级品'!$L$4:$CA$32)),0)</f>
      </c>
      <c r="AC110" s="280">
        <f>IFERROR(SUMPRODUCT(('控温被PRO-S级品'!$B$2:$B$10=$B110)*('控温被PRO-S级品'!$E$1:$BE$1=AC$1)*('控温被PRO-S级品'!$E$2:$BE$10)),0)+IFERROR(SUMPRODUCT(('冬被-S级品'!$B$2:$B$10=$B110)*('冬被-S级品'!$E$1:$AW$1=AC$1)*('冬被-S级品'!$E$2:$AW$10)),0)+IFERROR(SUMPRODUCT(('白止-S级品'!$A$2:$A$26=$B110)*('白止-S级品'!$D$1:$AV$1=AC$1)*('白止-S级品'!$D$2:$AV$26)),0)+IFERROR(SUMPRODUCT(('乐容-S级品'!$A$4:$A$32=$B110)*('乐容-S级品'!$L$3:$CA$3=AC$1)*('乐容-S级品'!$L$4:$CA$32)),0)</f>
      </c>
      <c r="AD110" s="280">
        <f>IFERROR(SUMPRODUCT(('控温被PRO-S级品'!$B$2:$B$10=$B110)*('控温被PRO-S级品'!$E$1:$BE$1=AD$1)*('控温被PRO-S级品'!$E$2:$BE$10)),0)+IFERROR(SUMPRODUCT(('冬被-S级品'!$B$2:$B$10=$B110)*('冬被-S级品'!$E$1:$AW$1=AD$1)*('冬被-S级品'!$E$2:$AW$10)),0)+IFERROR(SUMPRODUCT(('白止-S级品'!$A$2:$A$26=$B110)*('白止-S级品'!$D$1:$AV$1=AD$1)*('白止-S级品'!$D$2:$AV$26)),0)+IFERROR(SUMPRODUCT(('乐容-S级品'!$A$4:$A$32=$B110)*('乐容-S级品'!$L$3:$CA$3=AD$1)*('乐容-S级品'!$L$4:$CA$32)),0)</f>
      </c>
      <c r="AE110" s="280">
        <f>IFERROR(SUMPRODUCT(('控温被PRO-S级品'!$B$2:$B$10=$B110)*('控温被PRO-S级品'!$E$1:$BE$1=AE$1)*('控温被PRO-S级品'!$E$2:$BE$10)),0)+IFERROR(SUMPRODUCT(('冬被-S级品'!$B$2:$B$10=$B110)*('冬被-S级品'!$E$1:$AW$1=AE$1)*('冬被-S级品'!$E$2:$AW$10)),0)+IFERROR(SUMPRODUCT(('白止-S级品'!$A$2:$A$26=$B110)*('白止-S级品'!$D$1:$AV$1=AE$1)*('白止-S级品'!$D$2:$AV$26)),0)+IFERROR(SUMPRODUCT(('乐容-S级品'!$A$4:$A$32=$B110)*('乐容-S级品'!$L$3:$CA$3=AE$1)*('乐容-S级品'!$L$4:$CA$32)),0)</f>
      </c>
      <c r="AF110" s="280">
        <f>IFERROR(SUMPRODUCT(('控温被PRO-S级品'!$B$2:$B$10=$B110)*('控温被PRO-S级品'!$E$1:$BE$1=AF$1)*('控温被PRO-S级品'!$E$2:$BE$10)),0)+IFERROR(SUMPRODUCT(('冬被-S级品'!$B$2:$B$10=$B110)*('冬被-S级品'!$E$1:$AW$1=AF$1)*('冬被-S级品'!$E$2:$AW$10)),0)+IFERROR(SUMPRODUCT(('白止-S级品'!$A$2:$A$26=$B110)*('白止-S级品'!$D$1:$AV$1=AF$1)*('白止-S级品'!$D$2:$AV$26)),0)+IFERROR(SUMPRODUCT(('乐容-S级品'!$A$4:$A$32=$B110)*('乐容-S级品'!$L$3:$CA$3=AF$1)*('乐容-S级品'!$L$4:$CA$32)),0)</f>
      </c>
      <c r="AG110" s="280">
        <f>IFERROR(SUMPRODUCT(('控温被PRO-S级品'!$B$2:$B$10=$B110)*('控温被PRO-S级品'!$E$1:$BE$1=AG$1)*('控温被PRO-S级品'!$E$2:$BE$10)),0)+IFERROR(SUMPRODUCT(('冬被-S级品'!$B$2:$B$10=$B110)*('冬被-S级品'!$E$1:$AW$1=AG$1)*('冬被-S级品'!$E$2:$AW$10)),0)+IFERROR(SUMPRODUCT(('白止-S级品'!$A$2:$A$26=$B110)*('白止-S级品'!$D$1:$AV$1=AG$1)*('白止-S级品'!$D$2:$AV$26)),0)+IFERROR(SUMPRODUCT(('乐容-S级品'!$A$4:$A$32=$B110)*('乐容-S级品'!$L$3:$CA$3=AG$1)*('乐容-S级品'!$L$4:$CA$32)),0)</f>
      </c>
      <c r="AH110" s="280">
        <f>IFERROR(SUMPRODUCT(('控温被PRO-S级品'!$B$2:$B$10=$B110)*('控温被PRO-S级品'!$E$1:$BE$1=AH$1)*('控温被PRO-S级品'!$E$2:$BE$10)),0)+IFERROR(SUMPRODUCT(('冬被-S级品'!$B$2:$B$10=$B110)*('冬被-S级品'!$E$1:$AW$1=AH$1)*('冬被-S级品'!$E$2:$AW$10)),0)+IFERROR(SUMPRODUCT(('白止-S级品'!$A$2:$A$26=$B110)*('白止-S级品'!$D$1:$AV$1=AH$1)*('白止-S级品'!$D$2:$AV$26)),0)+IFERROR(SUMPRODUCT(('乐容-S级品'!$A$4:$A$32=$B110)*('乐容-S级品'!$L$3:$CA$3=AH$1)*('乐容-S级品'!$L$4:$CA$32)),0)</f>
      </c>
      <c r="AI110" s="280">
        <f>IFERROR(SUMPRODUCT(('控温被PRO-S级品'!$B$2:$B$10=$B110)*('控温被PRO-S级品'!$E$1:$BE$1=AI$1)*('控温被PRO-S级品'!$E$2:$BE$10)),0)+IFERROR(SUMPRODUCT(('冬被-S级品'!$B$2:$B$10=$B110)*('冬被-S级品'!$E$1:$AW$1=AI$1)*('冬被-S级品'!$E$2:$AW$10)),0)+IFERROR(SUMPRODUCT(('白止-S级品'!$A$2:$A$26=$B110)*('白止-S级品'!$D$1:$AV$1=AI$1)*('白止-S级品'!$D$2:$AV$26)),0)+IFERROR(SUMPRODUCT(('乐容-S级品'!$A$4:$A$32=$B110)*('乐容-S级品'!$L$3:$CA$3=AI$1)*('乐容-S级品'!$L$4:$CA$32)),0)</f>
      </c>
      <c r="AJ110" s="280">
        <f>IFERROR(SUMPRODUCT(('控温被PRO-S级品'!$B$2:$B$10=$B110)*('控温被PRO-S级品'!$E$1:$BE$1=AJ$1)*('控温被PRO-S级品'!$E$2:$BE$10)),0)+IFERROR(SUMPRODUCT(('冬被-S级品'!$B$2:$B$10=$B110)*('冬被-S级品'!$E$1:$AW$1=AJ$1)*('冬被-S级品'!$E$2:$AW$10)),0)+IFERROR(SUMPRODUCT(('白止-S级品'!$A$2:$A$26=$B110)*('白止-S级品'!$D$1:$AV$1=AJ$1)*('白止-S级品'!$D$2:$AV$26)),0)+IFERROR(SUMPRODUCT(('乐容-S级品'!$A$4:$A$32=$B110)*('乐容-S级品'!$L$3:$CA$3=AJ$1)*('乐容-S级品'!$L$4:$CA$32)),0)</f>
      </c>
      <c r="AK110" s="280">
        <f>IFERROR(SUMPRODUCT(('控温被PRO-S级品'!$B$2:$B$10=$B110)*('控温被PRO-S级品'!$E$1:$BE$1=AK$1)*('控温被PRO-S级品'!$E$2:$BE$10)),0)+IFERROR(SUMPRODUCT(('冬被-S级品'!$B$2:$B$10=$B110)*('冬被-S级品'!$E$1:$AW$1=AK$1)*('冬被-S级品'!$E$2:$AW$10)),0)+IFERROR(SUMPRODUCT(('白止-S级品'!$A$2:$A$26=$B110)*('白止-S级品'!$D$1:$AV$1=AK$1)*('白止-S级品'!$D$2:$AV$26)),0)+IFERROR(SUMPRODUCT(('乐容-S级品'!$A$4:$A$32=$B110)*('乐容-S级品'!$L$3:$CA$3=AK$1)*('乐容-S级品'!$L$4:$CA$32)),0)</f>
      </c>
      <c r="AL110" s="280">
        <f>IFERROR(SUMPRODUCT(('控温被PRO-S级品'!$B$2:$B$10=$B110)*('控温被PRO-S级品'!$E$1:$BE$1=AL$1)*('控温被PRO-S级品'!$E$2:$BE$10)),0)+IFERROR(SUMPRODUCT(('冬被-S级品'!$B$2:$B$10=$B110)*('冬被-S级品'!$E$1:$AW$1=AL$1)*('冬被-S级品'!$E$2:$AW$10)),0)+IFERROR(SUMPRODUCT(('白止-S级品'!$A$2:$A$26=$B110)*('白止-S级品'!$D$1:$AV$1=AL$1)*('白止-S级品'!$D$2:$AV$26)),0)+IFERROR(SUMPRODUCT(('乐容-S级品'!$A$4:$A$32=$B110)*('乐容-S级品'!$L$3:$CA$3=AL$1)*('乐容-S级品'!$L$4:$CA$32)),0)</f>
      </c>
      <c r="AM110" s="280">
        <f>IFERROR(SUMPRODUCT(('控温被PRO-S级品'!$B$2:$B$10=$B110)*('控温被PRO-S级品'!$E$1:$BE$1=AM$1)*('控温被PRO-S级品'!$E$2:$BE$10)),0)+IFERROR(SUMPRODUCT(('冬被-S级品'!$B$2:$B$10=$B110)*('冬被-S级品'!$E$1:$AW$1=AM$1)*('冬被-S级品'!$E$2:$AW$10)),0)+IFERROR(SUMPRODUCT(('白止-S级品'!$A$2:$A$26=$B110)*('白止-S级品'!$D$1:$AV$1=AM$1)*('白止-S级品'!$D$2:$AV$26)),0)+IFERROR(SUMPRODUCT(('乐容-S级品'!$A$4:$A$32=$B110)*('乐容-S级品'!$L$3:$CA$3=AM$1)*('乐容-S级品'!$L$4:$CA$32)),0)</f>
      </c>
      <c r="AN110" s="280">
        <f>IFERROR(SUMPRODUCT(('控温被PRO-S级品'!$B$2:$B$10=$B110)*('控温被PRO-S级品'!$E$1:$BE$1=AN$1)*('控温被PRO-S级品'!$E$2:$BE$10)),0)+IFERROR(SUMPRODUCT(('冬被-S级品'!$B$2:$B$10=$B110)*('冬被-S级品'!$E$1:$AW$1=AN$1)*('冬被-S级品'!$E$2:$AW$10)),0)+IFERROR(SUMPRODUCT(('白止-S级品'!$A$2:$A$26=$B110)*('白止-S级品'!$D$1:$AV$1=AN$1)*('白止-S级品'!$D$2:$AV$26)),0)+IFERROR(SUMPRODUCT(('乐容-S级品'!$A$4:$A$32=$B110)*('乐容-S级品'!$L$3:$CA$3=AN$1)*('乐容-S级品'!$L$4:$CA$32)),0)</f>
      </c>
      <c r="AO110" s="280">
        <f>IFERROR(SUMPRODUCT(('控温被PRO-S级品'!$B$2:$B$10=$B110)*('控温被PRO-S级品'!$E$1:$BE$1=AO$1)*('控温被PRO-S级品'!$E$2:$BE$10)),0)+IFERROR(SUMPRODUCT(('冬被-S级品'!$B$2:$B$10=$B110)*('冬被-S级品'!$E$1:$AW$1=AO$1)*('冬被-S级品'!$E$2:$AW$10)),0)+IFERROR(SUMPRODUCT(('白止-S级品'!$A$2:$A$26=$B110)*('白止-S级品'!$D$1:$AV$1=AO$1)*('白止-S级品'!$D$2:$AV$26)),0)+IFERROR(SUMPRODUCT(('乐容-S级品'!$A$4:$A$32=$B110)*('乐容-S级品'!$L$3:$CA$3=AO$1)*('乐容-S级品'!$L$4:$CA$32)),0)</f>
      </c>
      <c r="AP110" s="280">
        <f>IFERROR(SUMPRODUCT(('控温被PRO-S级品'!$B$2:$B$10=$B110)*('控温被PRO-S级品'!$E$1:$BE$1=AP$1)*('控温被PRO-S级品'!$E$2:$BE$10)),0)+IFERROR(SUMPRODUCT(('冬被-S级品'!$B$2:$B$10=$B110)*('冬被-S级品'!$E$1:$AW$1=AP$1)*('冬被-S级品'!$E$2:$AW$10)),0)+IFERROR(SUMPRODUCT(('白止-S级品'!$A$2:$A$26=$B110)*('白止-S级品'!$D$1:$AV$1=AP$1)*('白止-S级品'!$D$2:$AV$26)),0)+IFERROR(SUMPRODUCT(('乐容-S级品'!$A$4:$A$32=$B110)*('乐容-S级品'!$L$3:$CA$3=AP$1)*('乐容-S级品'!$L$4:$CA$32)),0)</f>
      </c>
      <c r="AQ110" s="280">
        <f>IFERROR(SUMPRODUCT(('控温被PRO-S级品'!$B$2:$B$10=$B110)*('控温被PRO-S级品'!$E$1:$BE$1=AQ$1)*('控温被PRO-S级品'!$E$2:$BE$10)),0)+IFERROR(SUMPRODUCT(('冬被-S级品'!$B$2:$B$10=$B110)*('冬被-S级品'!$E$1:$AW$1=AQ$1)*('冬被-S级品'!$E$2:$AW$10)),0)+IFERROR(SUMPRODUCT(('白止-S级品'!$A$2:$A$26=$B110)*('白止-S级品'!$D$1:$AV$1=AQ$1)*('白止-S级品'!$D$2:$AV$26)),0)+IFERROR(SUMPRODUCT(('乐容-S级品'!$A$4:$A$32=$B110)*('乐容-S级品'!$L$3:$CA$3=AQ$1)*('乐容-S级品'!$L$4:$CA$32)),0)</f>
      </c>
      <c r="AR110" s="280">
        <f>IFERROR(SUMPRODUCT(('控温被PRO-S级品'!$B$2:$B$10=$B110)*('控温被PRO-S级品'!$E$1:$BE$1=AR$1)*('控温被PRO-S级品'!$E$2:$BE$10)),0)+IFERROR(SUMPRODUCT(('冬被-S级品'!$B$2:$B$10=$B110)*('冬被-S级品'!$E$1:$AW$1=AR$1)*('冬被-S级品'!$E$2:$AW$10)),0)+IFERROR(SUMPRODUCT(('白止-S级品'!$A$2:$A$26=$B110)*('白止-S级品'!$D$1:$AV$1=AR$1)*('白止-S级品'!$D$2:$AV$26)),0)+IFERROR(SUMPRODUCT(('乐容-S级品'!$A$4:$A$32=$B110)*('乐容-S级品'!$L$3:$CA$3=AR$1)*('乐容-S级品'!$L$4:$CA$32)),0)</f>
      </c>
      <c r="AS110" s="280">
        <f>IFERROR(SUMPRODUCT(('控温被PRO-S级品'!$B$2:$B$10=$B110)*('控温被PRO-S级品'!$E$1:$BE$1=AS$1)*('控温被PRO-S级品'!$E$2:$BE$10)),0)+IFERROR(SUMPRODUCT(('冬被-S级品'!$B$2:$B$10=$B110)*('冬被-S级品'!$E$1:$AW$1=AS$1)*('冬被-S级品'!$E$2:$AW$10)),0)+IFERROR(SUMPRODUCT(('白止-S级品'!$A$2:$A$26=$B110)*('白止-S级品'!$D$1:$AV$1=AS$1)*('白止-S级品'!$D$2:$AV$26)),0)+IFERROR(SUMPRODUCT(('乐容-S级品'!$A$4:$A$32=$B110)*('乐容-S级品'!$L$3:$CA$3=AS$1)*('乐容-S级品'!$L$4:$CA$32)),0)</f>
      </c>
      <c r="AT110" s="280">
        <f>IFERROR(SUMPRODUCT(('控温被PRO-S级品'!$B$2:$B$10=$B110)*('控温被PRO-S级品'!$E$1:$BE$1=AT$1)*('控温被PRO-S级品'!$E$2:$BE$10)),0)+IFERROR(SUMPRODUCT(('冬被-S级品'!$B$2:$B$10=$B110)*('冬被-S级品'!$E$1:$AW$1=AT$1)*('冬被-S级品'!$E$2:$AW$10)),0)+IFERROR(SUMPRODUCT(('白止-S级品'!$A$2:$A$26=$B110)*('白止-S级品'!$D$1:$AV$1=AT$1)*('白止-S级品'!$D$2:$AV$26)),0)+IFERROR(SUMPRODUCT(('乐容-S级品'!$A$4:$A$32=$B110)*('乐容-S级品'!$L$3:$CA$3=AT$1)*('乐容-S级品'!$L$4:$CA$32)),0)</f>
      </c>
      <c r="AU110" s="280">
        <f>IFERROR(SUMPRODUCT(('控温被PRO-S级品'!$B$2:$B$10=$B110)*('控温被PRO-S级品'!$E$1:$BE$1=AU$1)*('控温被PRO-S级品'!$E$2:$BE$10)),0)+IFERROR(SUMPRODUCT(('冬被-S级品'!$B$2:$B$10=$B110)*('冬被-S级品'!$E$1:$AW$1=AU$1)*('冬被-S级品'!$E$2:$AW$10)),0)+IFERROR(SUMPRODUCT(('白止-S级品'!$A$2:$A$26=$B110)*('白止-S级品'!$D$1:$AV$1=AU$1)*('白止-S级品'!$D$2:$AV$26)),0)+IFERROR(SUMPRODUCT(('乐容-S级品'!$A$4:$A$32=$B110)*('乐容-S级品'!$L$3:$CA$3=AU$1)*('乐容-S级品'!$L$4:$CA$32)),0)</f>
      </c>
      <c r="AV110" s="280">
        <f>IFERROR(SUMPRODUCT(('控温被PRO-S级品'!$B$2:$B$10=$B110)*('控温被PRO-S级品'!$E$1:$BE$1=AV$1)*('控温被PRO-S级品'!$E$2:$BE$10)),0)+IFERROR(SUMPRODUCT(('冬被-S级品'!$B$2:$B$10=$B110)*('冬被-S级品'!$E$1:$AW$1=AV$1)*('冬被-S级品'!$E$2:$AW$10)),0)+IFERROR(SUMPRODUCT(('白止-S级品'!$A$2:$A$26=$B110)*('白止-S级品'!$D$1:$AV$1=AV$1)*('白止-S级品'!$D$2:$AV$26)),0)+IFERROR(SUMPRODUCT(('乐容-S级品'!$A$4:$A$32=$B110)*('乐容-S级品'!$L$3:$CA$3=AV$1)*('乐容-S级品'!$L$4:$CA$32)),0)</f>
      </c>
      <c r="AW110" s="280">
        <f>IFERROR(SUMPRODUCT(('控温被PRO-S级品'!$B$2:$B$10=$B110)*('控温被PRO-S级品'!$E$1:$BE$1=AW$1)*('控温被PRO-S级品'!$E$2:$BE$10)),0)+IFERROR(SUMPRODUCT(('冬被-S级品'!$B$2:$B$10=$B110)*('冬被-S级品'!$E$1:$AW$1=AW$1)*('冬被-S级品'!$E$2:$AW$10)),0)+IFERROR(SUMPRODUCT(('白止-S级品'!$A$2:$A$26=$B110)*('白止-S级品'!$D$1:$AV$1=AW$1)*('白止-S级品'!$D$2:$AV$26)),0)+IFERROR(SUMPRODUCT(('乐容-S级品'!$A$4:$A$32=$B110)*('乐容-S级品'!$L$3:$CA$3=AW$1)*('乐容-S级品'!$L$4:$CA$32)),0)</f>
      </c>
      <c r="AX110" s="280">
        <f>IFERROR(SUMPRODUCT(('控温被PRO-S级品'!$B$2:$B$10=$B110)*('控温被PRO-S级品'!$E$1:$BE$1=AX$1)*('控温被PRO-S级品'!$E$2:$BE$10)),0)+IFERROR(SUMPRODUCT(('冬被-S级品'!$B$2:$B$10=$B110)*('冬被-S级品'!$E$1:$AW$1=AX$1)*('冬被-S级品'!$E$2:$AW$10)),0)+IFERROR(SUMPRODUCT(('白止-S级品'!$A$2:$A$26=$B110)*('白止-S级品'!$D$1:$AV$1=AX$1)*('白止-S级品'!$D$2:$AV$26)),0)+IFERROR(SUMPRODUCT(('乐容-S级品'!$A$4:$A$32=$B110)*('乐容-S级品'!$L$3:$CA$3=AX$1)*('乐容-S级品'!$L$4:$CA$32)),0)</f>
      </c>
      <c r="AY110" s="280">
        <f>IFERROR(SUMPRODUCT(('控温被PRO-S级品'!$B$2:$B$10=$B110)*('控温被PRO-S级品'!$E$1:$BE$1=AY$1)*('控温被PRO-S级品'!$E$2:$BE$10)),0)+IFERROR(SUMPRODUCT(('冬被-S级品'!$B$2:$B$10=$B110)*('冬被-S级品'!$E$1:$AW$1=AY$1)*('冬被-S级品'!$E$2:$AW$10)),0)+IFERROR(SUMPRODUCT(('白止-S级品'!$A$2:$A$26=$B110)*('白止-S级品'!$D$1:$AV$1=AY$1)*('白止-S级品'!$D$2:$AV$26)),0)+IFERROR(SUMPRODUCT(('乐容-S级品'!$A$4:$A$32=$B110)*('乐容-S级品'!$L$3:$CA$3=AY$1)*('乐容-S级品'!$L$4:$CA$32)),0)</f>
      </c>
      <c r="AZ110" s="280">
        <f>IFERROR(SUMPRODUCT(('控温被PRO-S级品'!$B$2:$B$10=$B110)*('控温被PRO-S级品'!$E$1:$BE$1=AZ$1)*('控温被PRO-S级品'!$E$2:$BE$10)),0)+IFERROR(SUMPRODUCT(('冬被-S级品'!$B$2:$B$10=$B110)*('冬被-S级品'!$E$1:$AW$1=AZ$1)*('冬被-S级品'!$E$2:$AW$10)),0)+IFERROR(SUMPRODUCT(('白止-S级品'!$A$2:$A$26=$B110)*('白止-S级品'!$D$1:$AV$1=AZ$1)*('白止-S级品'!$D$2:$AV$26)),0)+IFERROR(SUMPRODUCT(('乐容-S级品'!$A$4:$A$32=$B110)*('乐容-S级品'!$L$3:$CA$3=AZ$1)*('乐容-S级品'!$L$4:$CA$32)),0)</f>
      </c>
      <c r="BA110" s="280">
        <f>IFERROR(SUMPRODUCT(('控温被PRO-S级品'!$B$2:$B$10=$B110)*('控温被PRO-S级品'!$E$1:$BE$1=BA$1)*('控温被PRO-S级品'!$E$2:$BE$10)),0)+IFERROR(SUMPRODUCT(('冬被-S级品'!$B$2:$B$10=$B110)*('冬被-S级品'!$E$1:$AW$1=BA$1)*('冬被-S级品'!$E$2:$AW$10)),0)+IFERROR(SUMPRODUCT(('白止-S级品'!$A$2:$A$26=$B110)*('白止-S级品'!$D$1:$AV$1=BA$1)*('白止-S级品'!$D$2:$AV$26)),0)+IFERROR(SUMPRODUCT(('乐容-S级品'!$A$4:$A$32=$B110)*('乐容-S级品'!$L$3:$CA$3=BA$1)*('乐容-S级品'!$L$4:$CA$32)),0)</f>
      </c>
      <c r="BB110" s="280">
        <f>IFERROR(SUMPRODUCT(('控温被PRO-S级品'!$B$2:$B$10=$B110)*('控温被PRO-S级品'!$E$1:$BE$1=BB$1)*('控温被PRO-S级品'!$E$2:$BE$10)),0)+IFERROR(SUMPRODUCT(('冬被-S级品'!$B$2:$B$10=$B110)*('冬被-S级品'!$E$1:$AW$1=BB$1)*('冬被-S级品'!$E$2:$AW$10)),0)+IFERROR(SUMPRODUCT(('白止-S级品'!$A$2:$A$26=$B110)*('白止-S级品'!$D$1:$AV$1=BB$1)*('白止-S级品'!$D$2:$AV$26)),0)+IFERROR(SUMPRODUCT(('乐容-S级品'!$A$4:$A$32=$B110)*('乐容-S级品'!$L$3:$CA$3=BB$1)*('乐容-S级品'!$L$4:$CA$32)),0)</f>
      </c>
      <c r="BC110" s="280">
        <f>IFERROR(SUMPRODUCT(('控温被PRO-S级品'!$B$2:$B$10=$B110)*('控温被PRO-S级品'!$E$1:$BE$1=BC$1)*('控温被PRO-S级品'!$E$2:$BE$10)),0)+IFERROR(SUMPRODUCT(('冬被-S级品'!$B$2:$B$10=$B110)*('冬被-S级品'!$E$1:$AW$1=BC$1)*('冬被-S级品'!$E$2:$AW$10)),0)+IFERROR(SUMPRODUCT(('白止-S级品'!$A$2:$A$26=$B110)*('白止-S级品'!$D$1:$AV$1=BC$1)*('白止-S级品'!$D$2:$AV$26)),0)+IFERROR(SUMPRODUCT(('乐容-S级品'!$A$4:$A$32=$B110)*('乐容-S级品'!$L$3:$CA$3=BC$1)*('乐容-S级品'!$L$4:$CA$32)),0)</f>
      </c>
      <c r="BD110" s="280">
        <f>IFERROR(SUMPRODUCT(('控温被PRO-S级品'!$B$2:$B$10=$B110)*('控温被PRO-S级品'!$E$1:$BE$1=BD$1)*('控温被PRO-S级品'!$E$2:$BE$10)),0)+IFERROR(SUMPRODUCT(('冬被-S级品'!$B$2:$B$10=$B110)*('冬被-S级品'!$E$1:$AW$1=BD$1)*('冬被-S级品'!$E$2:$AW$10)),0)+IFERROR(SUMPRODUCT(('白止-S级品'!$A$2:$A$26=$B110)*('白止-S级品'!$D$1:$AV$1=BD$1)*('白止-S级品'!$D$2:$AV$26)),0)+IFERROR(SUMPRODUCT(('乐容-S级品'!$A$4:$A$32=$B110)*('乐容-S级品'!$L$3:$CA$3=BD$1)*('乐容-S级品'!$L$4:$CA$32)),0)</f>
      </c>
      <c r="BE110" s="280">
        <f>IFERROR(SUMPRODUCT(('控温被PRO-S级品'!$B$2:$B$10=$B110)*('控温被PRO-S级品'!$E$1:$BE$1=BE$1)*('控温被PRO-S级品'!$E$2:$BE$10)),0)+IFERROR(SUMPRODUCT(('冬被-S级品'!$B$2:$B$10=$B110)*('冬被-S级品'!$E$1:$AW$1=BE$1)*('冬被-S级品'!$E$2:$AW$10)),0)+IFERROR(SUMPRODUCT(('白止-S级品'!$A$2:$A$26=$B110)*('白止-S级品'!$D$1:$AV$1=BE$1)*('白止-S级品'!$D$2:$AV$26)),0)+IFERROR(SUMPRODUCT(('乐容-S级品'!$A$4:$A$32=$B110)*('乐容-S级品'!$L$3:$CA$3=BE$1)*('乐容-S级品'!$L$4:$CA$32)),0)</f>
      </c>
      <c r="BF110" s="280">
        <f>IFERROR(SUMPRODUCT(('控温被PRO-S级品'!$B$2:$B$10=$B110)*('控温被PRO-S级品'!$E$1:$BE$1=BF$1)*('控温被PRO-S级品'!$E$2:$BE$10)),0)+IFERROR(SUMPRODUCT(('冬被-S级品'!$B$2:$B$10=$B110)*('冬被-S级品'!$E$1:$AW$1=BF$1)*('冬被-S级品'!$E$2:$AW$10)),0)+IFERROR(SUMPRODUCT(('白止-S级品'!$A$2:$A$26=$B110)*('白止-S级品'!$D$1:$AV$1=BF$1)*('白止-S级品'!$D$2:$AV$26)),0)+IFERROR(SUMPRODUCT(('乐容-S级品'!$A$4:$A$32=$B110)*('乐容-S级品'!$L$3:$CA$3=BF$1)*('乐容-S级品'!$L$4:$CA$32)),0)</f>
      </c>
      <c r="BG110" s="280">
        <f>IFERROR(SUMPRODUCT(('控温被PRO-S级品'!$B$2:$B$10=$B110)*('控温被PRO-S级品'!$E$1:$BE$1=BG$1)*('控温被PRO-S级品'!$E$2:$BE$10)),0)+IFERROR(SUMPRODUCT(('冬被-S级品'!$B$2:$B$10=$B110)*('冬被-S级品'!$E$1:$AW$1=BG$1)*('冬被-S级品'!$E$2:$AW$10)),0)+IFERROR(SUMPRODUCT(('白止-S级品'!$A$2:$A$26=$B110)*('白止-S级品'!$D$1:$AV$1=BG$1)*('白止-S级品'!$D$2:$AV$26)),0)+IFERROR(SUMPRODUCT(('乐容-S级品'!$A$4:$A$32=$B110)*('乐容-S级品'!$L$3:$CA$3=BG$1)*('乐容-S级品'!$L$4:$CA$32)),0)</f>
      </c>
      <c r="BH110" s="280">
        <f>IFERROR(SUMPRODUCT(('控温被PRO-S级品'!$B$2:$B$10=$B110)*('控温被PRO-S级品'!$E$1:$BE$1=BH$1)*('控温被PRO-S级品'!$E$2:$BE$10)),0)+IFERROR(SUMPRODUCT(('冬被-S级品'!$B$2:$B$10=$B110)*('冬被-S级品'!$E$1:$AW$1=BH$1)*('冬被-S级品'!$E$2:$AW$10)),0)+IFERROR(SUMPRODUCT(('白止-S级品'!$A$2:$A$26=$B110)*('白止-S级品'!$D$1:$AV$1=BH$1)*('白止-S级品'!$D$2:$AV$26)),0)+IFERROR(SUMPRODUCT(('乐容-S级品'!$A$4:$A$32=$B110)*('乐容-S级品'!$L$3:$CA$3=BH$1)*('乐容-S级品'!$L$4:$CA$32)),0)</f>
      </c>
      <c r="BI110" s="280">
        <f>IFERROR(SUMPRODUCT(('控温被PRO-S级品'!$B$2:$B$10=$B110)*('控温被PRO-S级品'!$E$1:$BE$1=BI$1)*('控温被PRO-S级品'!$E$2:$BE$10)),0)+IFERROR(SUMPRODUCT(('冬被-S级品'!$B$2:$B$10=$B110)*('冬被-S级品'!$E$1:$AW$1=BI$1)*('冬被-S级品'!$E$2:$AW$10)),0)+IFERROR(SUMPRODUCT(('白止-S级品'!$A$2:$A$26=$B110)*('白止-S级品'!$D$1:$AV$1=BI$1)*('白止-S级品'!$D$2:$AV$26)),0)+IFERROR(SUMPRODUCT(('乐容-S级品'!$A$4:$A$32=$B110)*('乐容-S级品'!$L$3:$CA$3=BI$1)*('乐容-S级品'!$L$4:$CA$32)),0)</f>
      </c>
      <c r="BJ110" s="280">
        <f>IFERROR(SUMPRODUCT(('控温被PRO-S级品'!$B$2:$B$10=$B110)*('控温被PRO-S级品'!$E$1:$BE$1=BJ$1)*('控温被PRO-S级品'!$E$2:$BE$10)),0)+IFERROR(SUMPRODUCT(('冬被-S级品'!$B$2:$B$10=$B110)*('冬被-S级品'!$E$1:$AW$1=BJ$1)*('冬被-S级品'!$E$2:$AW$10)),0)+IFERROR(SUMPRODUCT(('白止-S级品'!$A$2:$A$26=$B110)*('白止-S级品'!$D$1:$AV$1=BJ$1)*('白止-S级品'!$D$2:$AV$26)),0)+IFERROR(SUMPRODUCT(('乐容-S级品'!$A$4:$A$32=$B110)*('乐容-S级品'!$L$3:$CA$3=BJ$1)*('乐容-S级品'!$L$4:$CA$32)),0)</f>
      </c>
      <c r="BK110" s="280">
        <f>IFERROR(SUMPRODUCT(('控温被PRO-S级品'!$B$2:$B$10=$B110)*('控温被PRO-S级品'!$E$1:$BE$1=BK$1)*('控温被PRO-S级品'!$E$2:$BE$10)),0)+IFERROR(SUMPRODUCT(('冬被-S级品'!$B$2:$B$10=$B110)*('冬被-S级品'!$E$1:$AW$1=BK$1)*('冬被-S级品'!$E$2:$AW$10)),0)+IFERROR(SUMPRODUCT(('白止-S级品'!$A$2:$A$26=$B110)*('白止-S级品'!$D$1:$AV$1=BK$1)*('白止-S级品'!$D$2:$AV$26)),0)+IFERROR(SUMPRODUCT(('乐容-S级品'!$A$4:$A$32=$B110)*('乐容-S级品'!$L$3:$CA$3=BK$1)*('乐容-S级品'!$L$4:$CA$32)),0)</f>
      </c>
      <c r="BL110" s="280">
        <f>IFERROR(SUMPRODUCT(('控温被PRO-S级品'!$B$2:$B$10=$B110)*('控温被PRO-S级品'!$E$1:$BE$1=BL$1)*('控温被PRO-S级品'!$E$2:$BE$10)),0)+IFERROR(SUMPRODUCT(('冬被-S级品'!$B$2:$B$10=$B110)*('冬被-S级品'!$E$1:$AW$1=BL$1)*('冬被-S级品'!$E$2:$AW$10)),0)+IFERROR(SUMPRODUCT(('白止-S级品'!$A$2:$A$26=$B110)*('白止-S级品'!$D$1:$AV$1=BL$1)*('白止-S级品'!$D$2:$AV$26)),0)+IFERROR(SUMPRODUCT(('乐容-S级品'!$A$4:$A$32=$B110)*('乐容-S级品'!$L$3:$CA$3=BL$1)*('乐容-S级品'!$L$4:$CA$32)),0)</f>
      </c>
      <c r="BM110" s="280">
        <f>IFERROR(SUMPRODUCT(('控温被PRO-S级品'!$B$2:$B$10=$B110)*('控温被PRO-S级品'!$E$1:$BE$1=BM$1)*('控温被PRO-S级品'!$E$2:$BE$10)),0)+IFERROR(SUMPRODUCT(('冬被-S级品'!$B$2:$B$10=$B110)*('冬被-S级品'!$E$1:$AW$1=BM$1)*('冬被-S级品'!$E$2:$AW$10)),0)+IFERROR(SUMPRODUCT(('白止-S级品'!$A$2:$A$26=$B110)*('白止-S级品'!$D$1:$AV$1=BM$1)*('白止-S级品'!$D$2:$AV$26)),0)+IFERROR(SUMPRODUCT(('乐容-S级品'!$A$4:$A$32=$B110)*('乐容-S级品'!$L$3:$CA$3=BM$1)*('乐容-S级品'!$L$4:$CA$32)),0)</f>
      </c>
      <c r="BN110" s="280">
        <f>IFERROR(SUMPRODUCT(('控温被PRO-S级品'!$B$2:$B$10=$B110)*('控温被PRO-S级品'!$E$1:$BE$1=BN$1)*('控温被PRO-S级品'!$E$2:$BE$10)),0)+IFERROR(SUMPRODUCT(('冬被-S级品'!$B$2:$B$10=$B110)*('冬被-S级品'!$E$1:$AW$1=BN$1)*('冬被-S级品'!$E$2:$AW$10)),0)+IFERROR(SUMPRODUCT(('白止-S级品'!$A$2:$A$26=$B110)*('白止-S级品'!$D$1:$AV$1=BN$1)*('白止-S级品'!$D$2:$AV$26)),0)+IFERROR(SUMPRODUCT(('乐容-S级品'!$A$4:$A$32=$B110)*('乐容-S级品'!$L$3:$CA$3=BN$1)*('乐容-S级品'!$L$4:$CA$32)),0)</f>
      </c>
      <c r="BO110" s="280">
        <f>IFERROR(SUMPRODUCT(('控温被PRO-S级品'!$B$2:$B$10=$B110)*('控温被PRO-S级品'!$E$1:$BE$1=BO$1)*('控温被PRO-S级品'!$E$2:$BE$10)),0)+IFERROR(SUMPRODUCT(('冬被-S级品'!$B$2:$B$10=$B110)*('冬被-S级品'!$E$1:$AW$1=BO$1)*('冬被-S级品'!$E$2:$AW$10)),0)+IFERROR(SUMPRODUCT(('白止-S级品'!$A$2:$A$26=$B110)*('白止-S级品'!$D$1:$AV$1=BO$1)*('白止-S级品'!$D$2:$AV$26)),0)+IFERROR(SUMPRODUCT(('乐容-S级品'!$A$4:$A$32=$B110)*('乐容-S级品'!$L$3:$CA$3=BO$1)*('乐容-S级品'!$L$4:$CA$32)),0)</f>
      </c>
      <c r="BP110" s="280">
        <f>IFERROR(SUMPRODUCT(('控温被PRO-S级品'!$B$2:$B$10=$B110)*('控温被PRO-S级品'!$E$1:$BE$1=BP$1)*('控温被PRO-S级品'!$E$2:$BE$10)),0)+IFERROR(SUMPRODUCT(('冬被-S级品'!$B$2:$B$10=$B110)*('冬被-S级品'!$E$1:$AW$1=BP$1)*('冬被-S级品'!$E$2:$AW$10)),0)+IFERROR(SUMPRODUCT(('白止-S级品'!$A$2:$A$26=$B110)*('白止-S级品'!$D$1:$AV$1=BP$1)*('白止-S级品'!$D$2:$AV$26)),0)+IFERROR(SUMPRODUCT(('乐容-S级品'!$A$4:$A$32=$B110)*('乐容-S级品'!$L$3:$CA$3=BP$1)*('乐容-S级品'!$L$4:$CA$32)),0)</f>
      </c>
      <c r="BQ110" s="280">
        <f>IFERROR(SUMPRODUCT(('控温被PRO-S级品'!$B$2:$B$10=$B110)*('控温被PRO-S级品'!$E$1:$BE$1=BQ$1)*('控温被PRO-S级品'!$E$2:$BE$10)),0)+IFERROR(SUMPRODUCT(('冬被-S级品'!$B$2:$B$10=$B110)*('冬被-S级品'!$E$1:$AW$1=BQ$1)*('冬被-S级品'!$E$2:$AW$10)),0)+IFERROR(SUMPRODUCT(('白止-S级品'!$A$2:$A$26=$B110)*('白止-S级品'!$D$1:$AV$1=BQ$1)*('白止-S级品'!$D$2:$AV$26)),0)+IFERROR(SUMPRODUCT(('乐容-S级品'!$A$4:$A$32=$B110)*('乐容-S级品'!$L$3:$CA$3=BQ$1)*('乐容-S级品'!$L$4:$CA$32)),0)</f>
      </c>
      <c r="BR110" s="280">
        <f>IFERROR(SUMPRODUCT(('控温被PRO-S级品'!$B$2:$B$10=$B110)*('控温被PRO-S级品'!$E$1:$BE$1=BR$1)*('控温被PRO-S级品'!$E$2:$BE$10)),0)+IFERROR(SUMPRODUCT(('冬被-S级品'!$B$2:$B$10=$B110)*('冬被-S级品'!$E$1:$AW$1=BR$1)*('冬被-S级品'!$E$2:$AW$10)),0)+IFERROR(SUMPRODUCT(('白止-S级品'!$A$2:$A$26=$B110)*('白止-S级品'!$D$1:$AV$1=BR$1)*('白止-S级品'!$D$2:$AV$26)),0)+IFERROR(SUMPRODUCT(('乐容-S级品'!$A$4:$A$32=$B110)*('乐容-S级品'!$L$3:$CA$3=BR$1)*('乐容-S级品'!$L$4:$CA$32)),0)</f>
      </c>
      <c r="BS110" s="280">
        <f>IFERROR(SUMPRODUCT(('控温被PRO-S级品'!$B$2:$B$10=$B110)*('控温被PRO-S级品'!$E$1:$BE$1=BS$1)*('控温被PRO-S级品'!$E$2:$BE$10)),0)+IFERROR(SUMPRODUCT(('冬被-S级品'!$B$2:$B$10=$B110)*('冬被-S级品'!$E$1:$AW$1=BS$1)*('冬被-S级品'!$E$2:$AW$10)),0)+IFERROR(SUMPRODUCT(('白止-S级品'!$A$2:$A$26=$B110)*('白止-S级品'!$D$1:$AV$1=BS$1)*('白止-S级品'!$D$2:$AV$26)),0)+IFERROR(SUMPRODUCT(('乐容-S级品'!$A$4:$A$32=$B110)*('乐容-S级品'!$L$3:$CA$3=BS$1)*('乐容-S级品'!$L$4:$CA$32)),0)</f>
      </c>
      <c r="BT110" s="280">
        <f>IFERROR(SUMPRODUCT(('控温被PRO-S级品'!$B$2:$B$10=$B110)*('控温被PRO-S级品'!$E$1:$BE$1=BT$1)*('控温被PRO-S级品'!$E$2:$BE$10)),0)+IFERROR(SUMPRODUCT(('冬被-S级品'!$B$2:$B$10=$B110)*('冬被-S级品'!$E$1:$AW$1=BT$1)*('冬被-S级品'!$E$2:$AW$10)),0)+IFERROR(SUMPRODUCT(('白止-S级品'!$A$2:$A$26=$B110)*('白止-S级品'!$D$1:$AV$1=BT$1)*('白止-S级品'!$D$2:$AV$26)),0)+IFERROR(SUMPRODUCT(('乐容-S级品'!$A$4:$A$32=$B110)*('乐容-S级品'!$L$3:$CA$3=BT$1)*('乐容-S级品'!$L$4:$CA$32)),0)</f>
      </c>
      <c r="BU110" s="280">
        <f>IFERROR(SUMPRODUCT(('控温被PRO-S级品'!$B$2:$B$10=$B110)*('控温被PRO-S级品'!$E$1:$BE$1=BU$1)*('控温被PRO-S级品'!$E$2:$BE$10)),0)+IFERROR(SUMPRODUCT(('冬被-S级品'!$B$2:$B$10=$B110)*('冬被-S级品'!$E$1:$AW$1=BU$1)*('冬被-S级品'!$E$2:$AW$10)),0)+IFERROR(SUMPRODUCT(('白止-S级品'!$A$2:$A$26=$B110)*('白止-S级品'!$D$1:$AV$1=BU$1)*('白止-S级品'!$D$2:$AV$26)),0)+IFERROR(SUMPRODUCT(('乐容-S级品'!$A$4:$A$32=$B110)*('乐容-S级品'!$L$3:$CA$3=BU$1)*('乐容-S级品'!$L$4:$CA$32)),0)</f>
      </c>
      <c r="BV110" s="280">
        <f>IFERROR(SUMPRODUCT(('控温被PRO-S级品'!$B$2:$B$10=$B110)*('控温被PRO-S级品'!$E$1:$BE$1=BV$1)*('控温被PRO-S级品'!$E$2:$BE$10)),0)+IFERROR(SUMPRODUCT(('冬被-S级品'!$B$2:$B$10=$B110)*('冬被-S级品'!$E$1:$AW$1=BV$1)*('冬被-S级品'!$E$2:$AW$10)),0)+IFERROR(SUMPRODUCT(('白止-S级品'!$A$2:$A$26=$B110)*('白止-S级品'!$D$1:$AV$1=BV$1)*('白止-S级品'!$D$2:$AV$26)),0)+IFERROR(SUMPRODUCT(('乐容-S级品'!$A$4:$A$32=$B110)*('乐容-S级品'!$L$3:$CA$3=BV$1)*('乐容-S级品'!$L$4:$CA$32)),0)</f>
      </c>
      <c r="BW110" s="280">
        <f>IFERROR(SUMPRODUCT(('控温被PRO-S级品'!$B$2:$B$10=$B110)*('控温被PRO-S级品'!$E$1:$BE$1=BW$1)*('控温被PRO-S级品'!$E$2:$BE$10)),0)+IFERROR(SUMPRODUCT(('冬被-S级品'!$B$2:$B$10=$B110)*('冬被-S级品'!$E$1:$AW$1=BW$1)*('冬被-S级品'!$E$2:$AW$10)),0)+IFERROR(SUMPRODUCT(('白止-S级品'!$A$2:$A$26=$B110)*('白止-S级品'!$D$1:$AV$1=BW$1)*('白止-S级品'!$D$2:$AV$26)),0)+IFERROR(SUMPRODUCT(('乐容-S级品'!$A$4:$A$32=$B110)*('乐容-S级品'!$L$3:$CA$3=BW$1)*('乐容-S级品'!$L$4:$CA$32)),0)</f>
      </c>
      <c r="BX110" s="280">
        <f>IFERROR(SUMPRODUCT(('控温被PRO-S级品'!$B$2:$B$10=$B110)*('控温被PRO-S级品'!$E$1:$BE$1=BX$1)*('控温被PRO-S级品'!$E$2:$BE$10)),0)+IFERROR(SUMPRODUCT(('冬被-S级品'!$B$2:$B$10=$B110)*('冬被-S级品'!$E$1:$AW$1=BX$1)*('冬被-S级品'!$E$2:$AW$10)),0)+IFERROR(SUMPRODUCT(('白止-S级品'!$A$2:$A$26=$B110)*('白止-S级品'!$D$1:$AV$1=BX$1)*('白止-S级品'!$D$2:$AV$26)),0)+IFERROR(SUMPRODUCT(('乐容-S级品'!$A$4:$A$32=$B110)*('乐容-S级品'!$L$3:$CA$3=BX$1)*('乐容-S级品'!$L$4:$CA$32)),0)</f>
      </c>
      <c r="BY110" s="280">
        <f>IFERROR(SUMPRODUCT(('控温被PRO-S级品'!$B$2:$B$10=$B110)*('控温被PRO-S级品'!$E$1:$BE$1=BY$1)*('控温被PRO-S级品'!$E$2:$BE$10)),0)+IFERROR(SUMPRODUCT(('冬被-S级品'!$B$2:$B$10=$B110)*('冬被-S级品'!$E$1:$AW$1=BY$1)*('冬被-S级品'!$E$2:$AW$10)),0)+IFERROR(SUMPRODUCT(('白止-S级品'!$A$2:$A$26=$B110)*('白止-S级品'!$D$1:$AV$1=BY$1)*('白止-S级品'!$D$2:$AV$26)),0)+IFERROR(SUMPRODUCT(('乐容-S级品'!$A$4:$A$32=$B110)*('乐容-S级品'!$L$3:$CA$3=BY$1)*('乐容-S级品'!$L$4:$CA$32)),0)</f>
      </c>
      <c r="BZ110" s="280">
        <f>IFERROR(SUMPRODUCT(('控温被PRO-S级品'!$B$2:$B$10=$B110)*('控温被PRO-S级品'!$E$1:$BE$1=BZ$1)*('控温被PRO-S级品'!$E$2:$BE$10)),0)+IFERROR(SUMPRODUCT(('冬被-S级品'!$B$2:$B$10=$B110)*('冬被-S级品'!$E$1:$AW$1=BZ$1)*('冬被-S级品'!$E$2:$AW$10)),0)+IFERROR(SUMPRODUCT(('白止-S级品'!$A$2:$A$26=$B110)*('白止-S级品'!$D$1:$AV$1=BZ$1)*('白止-S级品'!$D$2:$AV$26)),0)+IFERROR(SUMPRODUCT(('乐容-S级品'!$A$4:$A$32=$B110)*('乐容-S级品'!$L$3:$CA$3=BZ$1)*('乐容-S级品'!$L$4:$CA$32)),0)</f>
      </c>
      <c r="CA110" s="280">
        <f>IFERROR(SUMPRODUCT(('控温被PRO-S级品'!$B$2:$B$10=$B110)*('控温被PRO-S级品'!$E$1:$BE$1=CA$1)*('控温被PRO-S级品'!$E$2:$BE$10)),0)+IFERROR(SUMPRODUCT(('冬被-S级品'!$B$2:$B$10=$B110)*('冬被-S级品'!$E$1:$AW$1=CA$1)*('冬被-S级品'!$E$2:$AW$10)),0)+IFERROR(SUMPRODUCT(('白止-S级品'!$A$2:$A$26=$B110)*('白止-S级品'!$D$1:$AV$1=CA$1)*('白止-S级品'!$D$2:$AV$26)),0)+IFERROR(SUMPRODUCT(('乐容-S级品'!$A$4:$A$32=$B110)*('乐容-S级品'!$L$3:$CA$3=CA$1)*('乐容-S级品'!$L$4:$CA$32)),0)</f>
      </c>
      <c r="CB110" s="280">
        <f>IFERROR(SUMPRODUCT(('控温被PRO-S级品'!$B$2:$B$10=$B110)*('控温被PRO-S级品'!$E$1:$BE$1=CB$1)*('控温被PRO-S级品'!$E$2:$BE$10)),0)+IFERROR(SUMPRODUCT(('冬被-S级品'!$B$2:$B$10=$B110)*('冬被-S级品'!$E$1:$AW$1=CB$1)*('冬被-S级品'!$E$2:$AW$10)),0)+IFERROR(SUMPRODUCT(('白止-S级品'!$A$2:$A$26=$B110)*('白止-S级品'!$D$1:$AV$1=CB$1)*('白止-S级品'!$D$2:$AV$26)),0)+IFERROR(SUMPRODUCT(('乐容-S级品'!$A$4:$A$32=$B110)*('乐容-S级品'!$L$3:$CA$3=CB$1)*('乐容-S级品'!$L$4:$CA$32)),0)</f>
      </c>
      <c r="CC110" s="280">
        <f>IFERROR(SUMPRODUCT(('控温被PRO-S级品'!$B$2:$B$10=$B110)*('控温被PRO-S级品'!$E$1:$BE$1=CC$1)*('控温被PRO-S级品'!$E$2:$BE$10)),0)+IFERROR(SUMPRODUCT(('冬被-S级品'!$B$2:$B$10=$B110)*('冬被-S级品'!$E$1:$AW$1=CC$1)*('冬被-S级品'!$E$2:$AW$10)),0)+IFERROR(SUMPRODUCT(('白止-S级品'!$A$2:$A$26=$B110)*('白止-S级品'!$D$1:$AV$1=CC$1)*('白止-S级品'!$D$2:$AV$26)),0)+IFERROR(SUMPRODUCT(('乐容-S级品'!$A$4:$A$32=$B110)*('乐容-S级品'!$L$3:$CA$3=CC$1)*('乐容-S级品'!$L$4:$CA$32)),0)</f>
      </c>
      <c r="CD110" s="280">
        <f>IFERROR(SUMPRODUCT(('控温被PRO-S级品'!$B$2:$B$10=$B110)*('控温被PRO-S级品'!$E$1:$BE$1=CD$1)*('控温被PRO-S级品'!$E$2:$BE$10)),0)+IFERROR(SUMPRODUCT(('冬被-S级品'!$B$2:$B$10=$B110)*('冬被-S级品'!$E$1:$AW$1=CD$1)*('冬被-S级品'!$E$2:$AW$10)),0)+IFERROR(SUMPRODUCT(('白止-S级品'!$A$2:$A$26=$B110)*('白止-S级品'!$D$1:$AV$1=CD$1)*('白止-S级品'!$D$2:$AV$26)),0)+IFERROR(SUMPRODUCT(('乐容-S级品'!$A$4:$A$32=$B110)*('乐容-S级品'!$L$3:$CA$3=CD$1)*('乐容-S级品'!$L$4:$CA$32)),0)</f>
      </c>
      <c r="CE110" s="280">
        <f>IFERROR(SUMPRODUCT(('控温被PRO-S级品'!$B$2:$B$10=$B110)*('控温被PRO-S级品'!$E$1:$BE$1=CE$1)*('控温被PRO-S级品'!$E$2:$BE$10)),0)+IFERROR(SUMPRODUCT(('冬被-S级品'!$B$2:$B$10=$B110)*('冬被-S级品'!$E$1:$AW$1=CE$1)*('冬被-S级品'!$E$2:$AW$10)),0)+IFERROR(SUMPRODUCT(('白止-S级品'!$A$2:$A$26=$B110)*('白止-S级品'!$D$1:$AV$1=CE$1)*('白止-S级品'!$D$2:$AV$26)),0)+IFERROR(SUMPRODUCT(('乐容-S级品'!$A$4:$A$32=$B110)*('乐容-S级品'!$L$3:$CA$3=CE$1)*('乐容-S级品'!$L$4:$CA$32)),0)</f>
      </c>
      <c r="CF110" s="280">
        <f>IFERROR(SUMPRODUCT(('控温被PRO-S级品'!$B$2:$B$10=$B110)*('控温被PRO-S级品'!$E$1:$BE$1=CF$1)*('控温被PRO-S级品'!$E$2:$BE$10)),0)+IFERROR(SUMPRODUCT(('冬被-S级品'!$B$2:$B$10=$B110)*('冬被-S级品'!$E$1:$AW$1=CF$1)*('冬被-S级品'!$E$2:$AW$10)),0)+IFERROR(SUMPRODUCT(('白止-S级品'!$A$2:$A$26=$B110)*('白止-S级品'!$D$1:$AV$1=CF$1)*('白止-S级品'!$D$2:$AV$26)),0)+IFERROR(SUMPRODUCT(('乐容-S级品'!$A$4:$A$32=$B110)*('乐容-S级品'!$L$3:$CA$3=CF$1)*('乐容-S级品'!$L$4:$CA$32)),0)</f>
      </c>
      <c r="CG110" s="280">
        <f>IFERROR(SUMPRODUCT(('控温被PRO-S级品'!$B$2:$B$10=$B110)*('控温被PRO-S级品'!$E$1:$BE$1=CG$1)*('控温被PRO-S级品'!$E$2:$BE$10)),0)+IFERROR(SUMPRODUCT(('冬被-S级品'!$B$2:$B$10=$B110)*('冬被-S级品'!$E$1:$AW$1=CG$1)*('冬被-S级品'!$E$2:$AW$10)),0)+IFERROR(SUMPRODUCT(('白止-S级品'!$A$2:$A$26=$B110)*('白止-S级品'!$D$1:$AV$1=CG$1)*('白止-S级品'!$D$2:$AV$26)),0)+IFERROR(SUMPRODUCT(('乐容-S级品'!$A$4:$A$32=$B110)*('乐容-S级品'!$L$3:$CA$3=CG$1)*('乐容-S级品'!$L$4:$CA$32)),0)</f>
      </c>
      <c r="CH110" s="280">
        <f>IFERROR(SUMPRODUCT(('控温被PRO-S级品'!$B$2:$B$10=$B110)*('控温被PRO-S级品'!$E$1:$BE$1=CH$1)*('控温被PRO-S级品'!$E$2:$BE$10)),0)+IFERROR(SUMPRODUCT(('冬被-S级品'!$B$2:$B$10=$B110)*('冬被-S级品'!$E$1:$AW$1=CH$1)*('冬被-S级品'!$E$2:$AW$10)),0)+IFERROR(SUMPRODUCT(('白止-S级品'!$A$2:$A$26=$B110)*('白止-S级品'!$D$1:$AV$1=CH$1)*('白止-S级品'!$D$2:$AV$26)),0)+IFERROR(SUMPRODUCT(('乐容-S级品'!$A$4:$A$32=$B110)*('乐容-S级品'!$L$3:$CA$3=CH$1)*('乐容-S级品'!$L$4:$CA$32)),0)</f>
      </c>
      <c r="CI110" s="280">
        <f>IFERROR(SUMPRODUCT(('控温被PRO-S级品'!$B$2:$B$10=$B110)*('控温被PRO-S级品'!$E$1:$BE$1=CI$1)*('控温被PRO-S级品'!$E$2:$BE$10)),0)+IFERROR(SUMPRODUCT(('冬被-S级品'!$B$2:$B$10=$B110)*('冬被-S级品'!$E$1:$AW$1=CI$1)*('冬被-S级品'!$E$2:$AW$10)),0)+IFERROR(SUMPRODUCT(('白止-S级品'!$A$2:$A$26=$B110)*('白止-S级品'!$D$1:$AV$1=CI$1)*('白止-S级品'!$D$2:$AV$26)),0)+IFERROR(SUMPRODUCT(('乐容-S级品'!$A$4:$A$32=$B110)*('乐容-S级品'!$L$3:$CA$3=CI$1)*('乐容-S级品'!$L$4:$CA$32)),0)</f>
      </c>
      <c r="CJ110" s="280">
        <f>IFERROR(SUMPRODUCT(('控温被PRO-S级品'!$B$2:$B$10=$B110)*('控温被PRO-S级品'!$E$1:$BE$1=CJ$1)*('控温被PRO-S级品'!$E$2:$BE$10)),0)+IFERROR(SUMPRODUCT(('冬被-S级品'!$B$2:$B$10=$B110)*('冬被-S级品'!$E$1:$AW$1=CJ$1)*('冬被-S级品'!$E$2:$AW$10)),0)+IFERROR(SUMPRODUCT(('白止-S级品'!$A$2:$A$26=$B110)*('白止-S级品'!$D$1:$AV$1=CJ$1)*('白止-S级品'!$D$2:$AV$26)),0)+IFERROR(SUMPRODUCT(('乐容-S级品'!$A$4:$A$32=$B110)*('乐容-S级品'!$L$3:$CA$3=CJ$1)*('乐容-S级品'!$L$4:$CA$32)),0)</f>
      </c>
      <c r="CK110" s="280">
        <f>IFERROR(SUMPRODUCT(('控温被PRO-S级品'!$B$2:$B$10=$B110)*('控温被PRO-S级品'!$E$1:$BE$1=CK$1)*('控温被PRO-S级品'!$E$2:$BE$10)),0)+IFERROR(SUMPRODUCT(('冬被-S级品'!$B$2:$B$10=$B110)*('冬被-S级品'!$E$1:$AW$1=CK$1)*('冬被-S级品'!$E$2:$AW$10)),0)+IFERROR(SUMPRODUCT(('白止-S级品'!$A$2:$A$26=$B110)*('白止-S级品'!$D$1:$AV$1=CK$1)*('白止-S级品'!$D$2:$AV$26)),0)+IFERROR(SUMPRODUCT(('乐容-S级品'!$A$4:$A$32=$B110)*('乐容-S级品'!$L$3:$CA$3=CK$1)*('乐容-S级品'!$L$4:$CA$32)),0)</f>
      </c>
      <c r="CL110" s="280">
        <f>IFERROR(SUMPRODUCT(('控温被PRO-S级品'!$B$2:$B$10=$B110)*('控温被PRO-S级品'!$E$1:$BE$1=CL$1)*('控温被PRO-S级品'!$E$2:$BE$10)),0)+IFERROR(SUMPRODUCT(('冬被-S级品'!$B$2:$B$10=$B110)*('冬被-S级品'!$E$1:$AW$1=CL$1)*('冬被-S级品'!$E$2:$AW$10)),0)+IFERROR(SUMPRODUCT(('白止-S级品'!$A$2:$A$26=$B110)*('白止-S级品'!$D$1:$AV$1=CL$1)*('白止-S级品'!$D$2:$AV$26)),0)+IFERROR(SUMPRODUCT(('乐容-S级品'!$A$4:$A$32=$B110)*('乐容-S级品'!$L$3:$CA$3=CL$1)*('乐容-S级品'!$L$4:$CA$32)),0)</f>
      </c>
      <c r="CM110" s="280">
        <f>IFERROR(SUMPRODUCT(('控温被PRO-S级品'!$B$2:$B$10=$B110)*('控温被PRO-S级品'!$E$1:$BE$1=CM$1)*('控温被PRO-S级品'!$E$2:$BE$10)),0)+IFERROR(SUMPRODUCT(('冬被-S级品'!$B$2:$B$10=$B110)*('冬被-S级品'!$E$1:$AW$1=CM$1)*('冬被-S级品'!$E$2:$AW$10)),0)+IFERROR(SUMPRODUCT(('白止-S级品'!$A$2:$A$26=$B110)*('白止-S级品'!$D$1:$AV$1=CM$1)*('白止-S级品'!$D$2:$AV$26)),0)+IFERROR(SUMPRODUCT(('乐容-S级品'!$A$4:$A$32=$B110)*('乐容-S级品'!$L$3:$CA$3=CM$1)*('乐容-S级品'!$L$4:$CA$32)),0)</f>
      </c>
      <c r="CN110" s="280">
        <f>IFERROR(SUMPRODUCT(('控温被PRO-S级品'!$B$2:$B$10=$B110)*('控温被PRO-S级品'!$E$1:$BE$1=CN$1)*('控温被PRO-S级品'!$E$2:$BE$10)),0)+IFERROR(SUMPRODUCT(('冬被-S级品'!$B$2:$B$10=$B110)*('冬被-S级品'!$E$1:$AW$1=CN$1)*('冬被-S级品'!$E$2:$AW$10)),0)+IFERROR(SUMPRODUCT(('白止-S级品'!$A$2:$A$26=$B110)*('白止-S级品'!$D$1:$AV$1=CN$1)*('白止-S级品'!$D$2:$AV$26)),0)+IFERROR(SUMPRODUCT(('乐容-S级品'!$A$4:$A$32=$B110)*('乐容-S级品'!$L$3:$CA$3=CN$1)*('乐容-S级品'!$L$4:$CA$32)),0)</f>
      </c>
      <c r="CO110" s="280">
        <f>IFERROR(SUMPRODUCT(('控温被PRO-S级品'!$B$2:$B$10=$B110)*('控温被PRO-S级品'!$E$1:$BE$1=CO$1)*('控温被PRO-S级品'!$E$2:$BE$10)),0)+IFERROR(SUMPRODUCT(('冬被-S级品'!$B$2:$B$10=$B110)*('冬被-S级品'!$E$1:$AW$1=CO$1)*('冬被-S级品'!$E$2:$AW$10)),0)+IFERROR(SUMPRODUCT(('白止-S级品'!$A$2:$A$26=$B110)*('白止-S级品'!$D$1:$AV$1=CO$1)*('白止-S级品'!$D$2:$AV$26)),0)+IFERROR(SUMPRODUCT(('乐容-S级品'!$A$4:$A$32=$B110)*('乐容-S级品'!$L$3:$CA$3=CO$1)*('乐容-S级品'!$L$4:$CA$32)),0)</f>
      </c>
      <c r="CP110" s="280">
        <f>IFERROR(SUMPRODUCT(('控温被PRO-S级品'!$B$2:$B$10=$B110)*('控温被PRO-S级品'!$E$1:$BE$1=CP$1)*('控温被PRO-S级品'!$E$2:$BE$10)),0)+IFERROR(SUMPRODUCT(('冬被-S级品'!$B$2:$B$10=$B110)*('冬被-S级品'!$E$1:$AW$1=CP$1)*('冬被-S级品'!$E$2:$AW$10)),0)+IFERROR(SUMPRODUCT(('白止-S级品'!$A$2:$A$26=$B110)*('白止-S级品'!$D$1:$AV$1=CP$1)*('白止-S级品'!$D$2:$AV$26)),0)+IFERROR(SUMPRODUCT(('乐容-S级品'!$A$4:$A$32=$B110)*('乐容-S级品'!$L$3:$CA$3=CP$1)*('乐容-S级品'!$L$4:$CA$32)),0)</f>
      </c>
      <c r="CQ110" s="280">
        <f>IFERROR(SUMPRODUCT(('控温被PRO-S级品'!$B$2:$B$10=$B110)*('控温被PRO-S级品'!$E$1:$BE$1=CQ$1)*('控温被PRO-S级品'!$E$2:$BE$10)),0)+IFERROR(SUMPRODUCT(('冬被-S级品'!$B$2:$B$10=$B110)*('冬被-S级品'!$E$1:$AW$1=CQ$1)*('冬被-S级品'!$E$2:$AW$10)),0)+IFERROR(SUMPRODUCT(('白止-S级品'!$A$2:$A$26=$B110)*('白止-S级品'!$D$1:$AV$1=CQ$1)*('白止-S级品'!$D$2:$AV$26)),0)+IFERROR(SUMPRODUCT(('乐容-S级品'!$A$4:$A$32=$B110)*('乐容-S级品'!$L$3:$CA$3=CQ$1)*('乐容-S级品'!$L$4:$CA$32)),0)</f>
      </c>
      <c r="CR110" s="280">
        <f>IFERROR(SUMPRODUCT(('控温被PRO-S级品'!$B$2:$B$10=$B110)*('控温被PRO-S级品'!$E$1:$BE$1=CR$1)*('控温被PRO-S级品'!$E$2:$BE$10)),0)+IFERROR(SUMPRODUCT(('冬被-S级品'!$B$2:$B$10=$B110)*('冬被-S级品'!$E$1:$AW$1=CR$1)*('冬被-S级品'!$E$2:$AW$10)),0)+IFERROR(SUMPRODUCT(('白止-S级品'!$A$2:$A$26=$B110)*('白止-S级品'!$D$1:$AV$1=CR$1)*('白止-S级品'!$D$2:$AV$26)),0)+IFERROR(SUMPRODUCT(('乐容-S级品'!$A$4:$A$32=$B110)*('乐容-S级品'!$L$3:$CA$3=CR$1)*('乐容-S级品'!$L$4:$CA$32)),0)</f>
      </c>
      <c r="CS110" s="280">
        <f>IFERROR(SUMPRODUCT(('控温被PRO-S级品'!$B$2:$B$10=$B110)*('控温被PRO-S级品'!$E$1:$BE$1=CS$1)*('控温被PRO-S级品'!$E$2:$BE$10)),0)+IFERROR(SUMPRODUCT(('冬被-S级品'!$B$2:$B$10=$B110)*('冬被-S级品'!$E$1:$AW$1=CS$1)*('冬被-S级品'!$E$2:$AW$10)),0)+IFERROR(SUMPRODUCT(('白止-S级品'!$A$2:$A$26=$B110)*('白止-S级品'!$D$1:$AV$1=CS$1)*('白止-S级品'!$D$2:$AV$26)),0)+IFERROR(SUMPRODUCT(('乐容-S级品'!$A$4:$A$32=$B110)*('乐容-S级品'!$L$3:$CA$3=CS$1)*('乐容-S级品'!$L$4:$CA$32)),0)</f>
      </c>
      <c r="CT110" s="280">
        <f>IFERROR(SUMPRODUCT(('控温被PRO-S级品'!$B$2:$B$10=$B110)*('控温被PRO-S级品'!$E$1:$BE$1=CT$1)*('控温被PRO-S级品'!$E$2:$BE$10)),0)+IFERROR(SUMPRODUCT(('冬被-S级品'!$B$2:$B$10=$B110)*('冬被-S级品'!$E$1:$AW$1=CT$1)*('冬被-S级品'!$E$2:$AW$10)),0)+IFERROR(SUMPRODUCT(('白止-S级品'!$A$2:$A$26=$B110)*('白止-S级品'!$D$1:$AV$1=CT$1)*('白止-S级品'!$D$2:$AV$26)),0)+IFERROR(SUMPRODUCT(('乐容-S级品'!$A$4:$A$32=$B110)*('乐容-S级品'!$L$3:$CA$3=CT$1)*('乐容-S级品'!$L$4:$CA$32)),0)</f>
      </c>
      <c r="CU110" s="280">
        <f>IFERROR(SUMPRODUCT(('控温被PRO-S级品'!$B$2:$B$10=$B110)*('控温被PRO-S级品'!$E$1:$BE$1=CU$1)*('控温被PRO-S级品'!$E$2:$BE$10)),0)+IFERROR(SUMPRODUCT(('冬被-S级品'!$B$2:$B$10=$B110)*('冬被-S级品'!$E$1:$AW$1=CU$1)*('冬被-S级品'!$E$2:$AW$10)),0)+IFERROR(SUMPRODUCT(('白止-S级品'!$A$2:$A$26=$B110)*('白止-S级品'!$D$1:$AV$1=CU$1)*('白止-S级品'!$D$2:$AV$26)),0)+IFERROR(SUMPRODUCT(('乐容-S级品'!$A$4:$A$32=$B110)*('乐容-S级品'!$L$3:$CA$3=CU$1)*('乐容-S级品'!$L$4:$CA$32)),0)</f>
      </c>
      <c r="CV110" s="280">
        <f>IFERROR(SUMPRODUCT(('控温被PRO-S级品'!$B$2:$B$10=$B110)*('控温被PRO-S级品'!$E$1:$BE$1=CV$1)*('控温被PRO-S级品'!$E$2:$BE$10)),0)+IFERROR(SUMPRODUCT(('冬被-S级品'!$B$2:$B$10=$B110)*('冬被-S级品'!$E$1:$AW$1=CV$1)*('冬被-S级品'!$E$2:$AW$10)),0)+IFERROR(SUMPRODUCT(('白止-S级品'!$A$2:$A$26=$B110)*('白止-S级品'!$D$1:$AV$1=CV$1)*('白止-S级品'!$D$2:$AV$26)),0)+IFERROR(SUMPRODUCT(('乐容-S级品'!$A$4:$A$32=$B110)*('乐容-S级品'!$L$3:$CA$3=CV$1)*('乐容-S级品'!$L$4:$CA$32)),0)</f>
      </c>
      <c r="CW110" s="280">
        <f>IFERROR(SUMPRODUCT(('控温被PRO-S级品'!$B$2:$B$10=$B110)*('控温被PRO-S级品'!$E$1:$BE$1=CW$1)*('控温被PRO-S级品'!$E$2:$BE$10)),0)+IFERROR(SUMPRODUCT(('冬被-S级品'!$B$2:$B$10=$B110)*('冬被-S级品'!$E$1:$AW$1=CW$1)*('冬被-S级品'!$E$2:$AW$10)),0)+IFERROR(SUMPRODUCT(('白止-S级品'!$A$2:$A$26=$B110)*('白止-S级品'!$D$1:$AV$1=CW$1)*('白止-S级品'!$D$2:$AV$26)),0)+IFERROR(SUMPRODUCT(('乐容-S级品'!$A$4:$A$32=$B110)*('乐容-S级品'!$L$3:$CA$3=CW$1)*('乐容-S级品'!$L$4:$CA$32)),0)</f>
      </c>
      <c r="CX110" s="280">
        <f>IFERROR(SUMPRODUCT(('控温被PRO-S级品'!$B$2:$B$10=$B110)*('控温被PRO-S级品'!$E$1:$BE$1=CX$1)*('控温被PRO-S级品'!$E$2:$BE$10)),0)+IFERROR(SUMPRODUCT(('冬被-S级品'!$B$2:$B$10=$B110)*('冬被-S级品'!$E$1:$AW$1=CX$1)*('冬被-S级品'!$E$2:$AW$10)),0)+IFERROR(SUMPRODUCT(('白止-S级品'!$A$2:$A$26=$B110)*('白止-S级品'!$D$1:$AV$1=CX$1)*('白止-S级品'!$D$2:$AV$26)),0)+IFERROR(SUMPRODUCT(('乐容-S级品'!$A$4:$A$32=$B110)*('乐容-S级品'!$L$3:$CA$3=CX$1)*('乐容-S级品'!$L$4:$CA$32)),0)</f>
      </c>
      <c r="CY110" s="280">
        <f>IFERROR(SUMPRODUCT(('控温被PRO-S级品'!$B$2:$B$10=$B110)*('控温被PRO-S级品'!$E$1:$BE$1=CY$1)*('控温被PRO-S级品'!$E$2:$BE$10)),0)+IFERROR(SUMPRODUCT(('冬被-S级品'!$B$2:$B$10=$B110)*('冬被-S级品'!$E$1:$AW$1=CY$1)*('冬被-S级品'!$E$2:$AW$10)),0)+IFERROR(SUMPRODUCT(('白止-S级品'!$A$2:$A$26=$B110)*('白止-S级品'!$D$1:$AV$1=CY$1)*('白止-S级品'!$D$2:$AV$26)),0)+IFERROR(SUMPRODUCT(('乐容-S级品'!$A$4:$A$32=$B110)*('乐容-S级品'!$L$3:$CA$3=CY$1)*('乐容-S级品'!$L$4:$CA$32)),0)</f>
      </c>
      <c r="CZ110" s="280">
        <f>IFERROR(SUMPRODUCT(('控温被PRO-S级品'!$B$2:$B$10=$B110)*('控温被PRO-S级品'!$E$1:$BE$1=CZ$1)*('控温被PRO-S级品'!$E$2:$BE$10)),0)+IFERROR(SUMPRODUCT(('冬被-S级品'!$B$2:$B$10=$B110)*('冬被-S级品'!$E$1:$AW$1=CZ$1)*('冬被-S级品'!$E$2:$AW$10)),0)+IFERROR(SUMPRODUCT(('白止-S级品'!$A$2:$A$26=$B110)*('白止-S级品'!$D$1:$AV$1=CZ$1)*('白止-S级品'!$D$2:$AV$26)),0)+IFERROR(SUMPRODUCT(('乐容-S级品'!$A$4:$A$32=$B110)*('乐容-S级品'!$L$3:$CA$3=CZ$1)*('乐容-S级品'!$L$4:$CA$32)),0)</f>
      </c>
      <c r="DA110" s="280">
        <f>IFERROR(SUMPRODUCT(('控温被PRO-S级品'!$B$2:$B$10=$B110)*('控温被PRO-S级品'!$E$1:$BE$1=DA$1)*('控温被PRO-S级品'!$E$2:$BE$10)),0)+IFERROR(SUMPRODUCT(('冬被-S级品'!$B$2:$B$10=$B110)*('冬被-S级品'!$E$1:$AW$1=DA$1)*('冬被-S级品'!$E$2:$AW$10)),0)+IFERROR(SUMPRODUCT(('白止-S级品'!$A$2:$A$26=$B110)*('白止-S级品'!$D$1:$AV$1=DA$1)*('白止-S级品'!$D$2:$AV$26)),0)+IFERROR(SUMPRODUCT(('乐容-S级品'!$A$4:$A$32=$B110)*('乐容-S级品'!$L$3:$CA$3=DA$1)*('乐容-S级品'!$L$4:$CA$32)),0)</f>
      </c>
      <c r="DB110" s="280">
        <f>IFERROR(SUMPRODUCT(('控温被PRO-S级品'!$B$2:$B$10=$B110)*('控温被PRO-S级品'!$E$1:$BE$1=DB$1)*('控温被PRO-S级品'!$E$2:$BE$10)),0)+IFERROR(SUMPRODUCT(('冬被-S级品'!$B$2:$B$10=$B110)*('冬被-S级品'!$E$1:$AW$1=DB$1)*('冬被-S级品'!$E$2:$AW$10)),0)+IFERROR(SUMPRODUCT(('白止-S级品'!$A$2:$A$26=$B110)*('白止-S级品'!$D$1:$AV$1=DB$1)*('白止-S级品'!$D$2:$AV$26)),0)+IFERROR(SUMPRODUCT(('乐容-S级品'!$A$4:$A$32=$B110)*('乐容-S级品'!$L$3:$CA$3=DB$1)*('乐容-S级品'!$L$4:$CA$32)),0)</f>
      </c>
      <c r="DC110" s="280">
        <f>IFERROR(SUMPRODUCT(('控温被PRO-S级品'!$B$2:$B$10=$B110)*('控温被PRO-S级品'!$E$1:$BE$1=DC$1)*('控温被PRO-S级品'!$E$2:$BE$10)),0)+IFERROR(SUMPRODUCT(('冬被-S级品'!$B$2:$B$10=$B110)*('冬被-S级品'!$E$1:$AW$1=DC$1)*('冬被-S级品'!$E$2:$AW$10)),0)+IFERROR(SUMPRODUCT(('白止-S级品'!$A$2:$A$26=$B110)*('白止-S级品'!$D$1:$AV$1=DC$1)*('白止-S级品'!$D$2:$AV$26)),0)+IFERROR(SUMPRODUCT(('乐容-S级品'!$A$4:$A$32=$B110)*('乐容-S级品'!$L$3:$CA$3=DC$1)*('乐容-S级品'!$L$4:$CA$32)),0)</f>
      </c>
      <c r="DD110" s="280">
        <f>IFERROR(SUMPRODUCT(('控温被PRO-S级品'!$B$2:$B$10=$B110)*('控温被PRO-S级品'!$E$1:$BE$1=DD$1)*('控温被PRO-S级品'!$E$2:$BE$10)),0)+IFERROR(SUMPRODUCT(('冬被-S级品'!$B$2:$B$10=$B110)*('冬被-S级品'!$E$1:$AW$1=DD$1)*('冬被-S级品'!$E$2:$AW$10)),0)+IFERROR(SUMPRODUCT(('白止-S级品'!$A$2:$A$26=$B110)*('白止-S级品'!$D$1:$AV$1=DD$1)*('白止-S级品'!$D$2:$AV$26)),0)+IFERROR(SUMPRODUCT(('乐容-S级品'!$A$4:$A$32=$B110)*('乐容-S级品'!$L$3:$CA$3=DD$1)*('乐容-S级品'!$L$4:$CA$32)),0)</f>
      </c>
      <c r="DE110" s="280">
        <f>IFERROR(SUMPRODUCT(('控温被PRO-S级品'!$B$2:$B$10=$B110)*('控温被PRO-S级品'!$E$1:$BE$1=DE$1)*('控温被PRO-S级品'!$E$2:$BE$10)),0)+IFERROR(SUMPRODUCT(('冬被-S级品'!$B$2:$B$10=$B110)*('冬被-S级品'!$E$1:$AW$1=DE$1)*('冬被-S级品'!$E$2:$AW$10)),0)+IFERROR(SUMPRODUCT(('白止-S级品'!$A$2:$A$26=$B110)*('白止-S级品'!$D$1:$AV$1=DE$1)*('白止-S级品'!$D$2:$AV$26)),0)+IFERROR(SUMPRODUCT(('乐容-S级品'!$A$4:$A$32=$B110)*('乐容-S级品'!$L$3:$CA$3=DE$1)*('乐容-S级品'!$L$4:$CA$32)),0)</f>
      </c>
      <c r="DF110" s="280">
        <f>IFERROR(SUMPRODUCT(('控温被PRO-S级品'!$B$2:$B$10=$B110)*('控温被PRO-S级品'!$E$1:$BE$1=DF$1)*('控温被PRO-S级品'!$E$2:$BE$10)),0)+IFERROR(SUMPRODUCT(('冬被-S级品'!$B$2:$B$10=$B110)*('冬被-S级品'!$E$1:$AW$1=DF$1)*('冬被-S级品'!$E$2:$AW$10)),0)+IFERROR(SUMPRODUCT(('白止-S级品'!$A$2:$A$26=$B110)*('白止-S级品'!$D$1:$AV$1=DF$1)*('白止-S级品'!$D$2:$AV$26)),0)+IFERROR(SUMPRODUCT(('乐容-S级品'!$A$4:$A$32=$B110)*('乐容-S级品'!$L$3:$CA$3=DF$1)*('乐容-S级品'!$L$4:$CA$32)),0)</f>
      </c>
      <c r="DG110" s="280">
        <f>IFERROR(SUMPRODUCT(('控温被PRO-S级品'!$B$2:$B$10=$B110)*('控温被PRO-S级品'!$E$1:$BE$1=DG$1)*('控温被PRO-S级品'!$E$2:$BE$10)),0)+IFERROR(SUMPRODUCT(('冬被-S级品'!$B$2:$B$10=$B110)*('冬被-S级品'!$E$1:$AW$1=DG$1)*('冬被-S级品'!$E$2:$AW$10)),0)+IFERROR(SUMPRODUCT(('白止-S级品'!$A$2:$A$26=$B110)*('白止-S级品'!$D$1:$AV$1=DG$1)*('白止-S级品'!$D$2:$AV$26)),0)+IFERROR(SUMPRODUCT(('乐容-S级品'!$A$4:$A$32=$B110)*('乐容-S级品'!$L$3:$CA$3=DG$1)*('乐容-S级品'!$L$4:$CA$32)),0)</f>
      </c>
      <c r="DH110" s="280">
        <f>IFERROR(SUMPRODUCT(('控温被PRO-S级品'!$B$2:$B$10=$B110)*('控温被PRO-S级品'!$E$1:$BE$1=DH$1)*('控温被PRO-S级品'!$E$2:$BE$10)),0)+IFERROR(SUMPRODUCT(('冬被-S级品'!$B$2:$B$10=$B110)*('冬被-S级品'!$E$1:$AW$1=DH$1)*('冬被-S级品'!$E$2:$AW$10)),0)+IFERROR(SUMPRODUCT(('白止-S级品'!$A$2:$A$26=$B110)*('白止-S级品'!$D$1:$AV$1=DH$1)*('白止-S级品'!$D$2:$AV$26)),0)+IFERROR(SUMPRODUCT(('乐容-S级品'!$A$4:$A$32=$B110)*('乐容-S级品'!$L$3:$CA$3=DH$1)*('乐容-S级品'!$L$4:$CA$32)),0)</f>
      </c>
      <c r="DI110" s="280">
        <f>IFERROR(SUMPRODUCT(('控温被PRO-S级品'!$B$2:$B$10=$B110)*('控温被PRO-S级品'!$E$1:$BE$1=DI$1)*('控温被PRO-S级品'!$E$2:$BE$10)),0)+IFERROR(SUMPRODUCT(('冬被-S级品'!$B$2:$B$10=$B110)*('冬被-S级品'!$E$1:$AW$1=DI$1)*('冬被-S级品'!$E$2:$AW$10)),0)+IFERROR(SUMPRODUCT(('白止-S级品'!$A$2:$A$26=$B110)*('白止-S级品'!$D$1:$AV$1=DI$1)*('白止-S级品'!$D$2:$AV$26)),0)+IFERROR(SUMPRODUCT(('乐容-S级品'!$A$4:$A$32=$B110)*('乐容-S级品'!$L$3:$CA$3=DI$1)*('乐容-S级品'!$L$4:$CA$32)),0)</f>
      </c>
      <c r="DJ110" s="280">
        <f>IFERROR(SUMPRODUCT(('控温被PRO-S级品'!$B$2:$B$10=$B110)*('控温被PRO-S级品'!$E$1:$BE$1=DJ$1)*('控温被PRO-S级品'!$E$2:$BE$10)),0)+IFERROR(SUMPRODUCT(('冬被-S级品'!$B$2:$B$10=$B110)*('冬被-S级品'!$E$1:$AW$1=DJ$1)*('冬被-S级品'!$E$2:$AW$10)),0)+IFERROR(SUMPRODUCT(('白止-S级品'!$A$2:$A$26=$B110)*('白止-S级品'!$D$1:$AV$1=DJ$1)*('白止-S级品'!$D$2:$AV$26)),0)+IFERROR(SUMPRODUCT(('乐容-S级品'!$A$4:$A$32=$B110)*('乐容-S级品'!$L$3:$CA$3=DJ$1)*('乐容-S级品'!$L$4:$CA$32)),0)</f>
      </c>
      <c r="DK110" s="280"/>
      <c r="DL110" s="280"/>
      <c r="DM110" s="280"/>
      <c r="DN110" s="280"/>
      <c r="DO110" s="280"/>
      <c r="DP110" s="280"/>
      <c r="DQ110" s="280"/>
      <c r="DR110" s="280"/>
      <c r="DS110" s="280"/>
      <c r="DT110" s="280"/>
      <c r="DU110" s="280"/>
      <c r="DV110" s="280"/>
      <c r="DW110" s="280">
        <f>VLOOKUP(B110,'系统编码规格'!A:C,3,FALSE)</f>
      </c>
      <c r="DX110" s="280"/>
      <c r="DY110" s="280"/>
      <c r="DZ110" s="280"/>
      <c r="EA110" s="280"/>
      <c r="EB110" s="280"/>
      <c r="EC110" s="280"/>
      <c r="ED110" s="280"/>
      <c r="EE110" s="280"/>
      <c r="EF110" s="280"/>
      <c r="EG110" s="280"/>
      <c r="EH110" s="280"/>
      <c r="EI110" s="280"/>
      <c r="EJ110" s="280"/>
      <c r="EK110" s="280"/>
      <c r="EL110" s="280"/>
      <c r="EM110" s="280"/>
      <c r="EN110" s="280"/>
      <c r="EO110" s="280"/>
      <c r="EP110" s="280"/>
      <c r="EQ110" s="280"/>
      <c r="ER110" s="280"/>
      <c r="ES110" s="280"/>
      <c r="ET110" s="280"/>
      <c r="EU110" s="280"/>
      <c r="EV110" s="280"/>
      <c r="EW110" s="280"/>
      <c r="EX110" s="280"/>
      <c r="EY110" s="280"/>
      <c r="EZ110" s="280"/>
      <c r="FA110" s="280"/>
      <c r="FB110" s="280"/>
      <c r="FC110" s="280"/>
      <c r="FD110" s="280"/>
      <c r="FE110" s="280"/>
      <c r="FF110" s="280"/>
      <c r="FG110" s="280"/>
      <c r="FH110" s="280"/>
      <c r="FI110" s="280"/>
      <c r="FJ110" s="280"/>
      <c r="FK110" s="280"/>
      <c r="FL110" s="280"/>
      <c r="FM110" s="280"/>
      <c r="FN110" s="280"/>
      <c r="FO110" s="280"/>
      <c r="FP110" s="280"/>
      <c r="FQ110" s="280"/>
      <c r="FR110" s="280"/>
      <c r="FS110" s="280"/>
      <c r="FT110" s="280"/>
      <c r="FU110" s="280"/>
      <c r="FV110" s="280"/>
      <c r="FW110" s="280"/>
      <c r="FX110" s="280"/>
      <c r="FY110" s="280"/>
      <c r="FZ110" s="280"/>
      <c r="GA110" s="280"/>
      <c r="GB110" s="280"/>
      <c r="GC110" s="280"/>
      <c r="GD110" s="280"/>
      <c r="GE110" s="280"/>
      <c r="GF110" s="280"/>
      <c r="GG110" s="280"/>
      <c r="GH110" s="280"/>
      <c r="GI110" s="280"/>
      <c r="GJ110" s="280"/>
      <c r="GK110" s="280"/>
      <c r="GL110" s="280"/>
      <c r="GM110" s="280"/>
      <c r="GN110" s="280"/>
      <c r="GO110" s="280"/>
      <c r="GP110" s="280"/>
      <c r="GQ110" s="280"/>
      <c r="GR110" s="280"/>
      <c r="GS110" s="280"/>
      <c r="GT110" s="280"/>
      <c r="GU110" s="280"/>
      <c r="GV110" s="280"/>
    </row>
    <row r="111">
      <c r="A111" s="309" t="str">
        <v>乐容</v>
      </c>
      <c r="B111" s="310" t="str">
        <v>12800026100640473</v>
      </c>
      <c r="C111" s="309" t="str">
        <v>亚朵星球 纯色全棉四件套</v>
      </c>
      <c r="D111" s="309" t="str">
        <v>静湖蓝-1.8m床-床单款</v>
      </c>
      <c r="E111">
        <f>SUM(F111:GX111)</f>
      </c>
      <c r="F111" s="280">
        <f>IFERROR(SUMPRODUCT(('控温被PRO-S级品'!$B$2:$B$10=$B111)*('控温被PRO-S级品'!$E$1:$BE$1=F$1)*('控温被PRO-S级品'!$E$2:$BE$10)),0)+IFERROR(SUMPRODUCT(('冬被-S级品'!$B$2:$B$10=$B111)*('冬被-S级品'!$E$1:$AW$1=F$1)*('冬被-S级品'!$E$2:$AW$10)),0)+IFERROR(SUMPRODUCT(('白止-S级品'!$A$2:$A$26=$B111)*('白止-S级品'!$D$1:$AV$1=F$1)*('白止-S级品'!$D$2:$AV$26)),0)+IFERROR(SUMPRODUCT(('乐容-S级品'!$A$4:$A$32=$B111)*('乐容-S级品'!$L$3:$CA$3=F$1)*('乐容-S级品'!$L$4:$CA$32)),0)</f>
      </c>
      <c r="G111" s="280">
        <f>IFERROR(SUMPRODUCT(('控温被PRO-S级品'!$B$2:$B$10=$B111)*('控温被PRO-S级品'!$E$1:$BE$1=G$1)*('控温被PRO-S级品'!$E$2:$BE$10)),0)+IFERROR(SUMPRODUCT(('冬被-S级品'!$B$2:$B$10=$B111)*('冬被-S级品'!$E$1:$AW$1=G$1)*('冬被-S级品'!$E$2:$AW$10)),0)+IFERROR(SUMPRODUCT(('白止-S级品'!$A$2:$A$26=$B111)*('白止-S级品'!$D$1:$AV$1=G$1)*('白止-S级品'!$D$2:$AV$26)),0)+IFERROR(SUMPRODUCT(('乐容-S级品'!$A$4:$A$32=$B111)*('乐容-S级品'!$L$3:$CA$3=G$1)*('乐容-S级品'!$L$4:$CA$32)),0)</f>
      </c>
      <c r="H111" s="280">
        <f>IFERROR(SUMPRODUCT(('控温被PRO-S级品'!$B$2:$B$10=$B111)*('控温被PRO-S级品'!$E$1:$BE$1=H$1)*('控温被PRO-S级品'!$E$2:$BE$10)),0)+IFERROR(SUMPRODUCT(('冬被-S级品'!$B$2:$B$10=$B111)*('冬被-S级品'!$E$1:$AW$1=H$1)*('冬被-S级品'!$E$2:$AW$10)),0)+IFERROR(SUMPRODUCT(('白止-S级品'!$A$2:$A$26=$B111)*('白止-S级品'!$D$1:$AV$1=H$1)*('白止-S级品'!$D$2:$AV$26)),0)+IFERROR(SUMPRODUCT(('乐容-S级品'!$A$4:$A$32=$B111)*('乐容-S级品'!$L$3:$CA$3=H$1)*('乐容-S级品'!$L$4:$CA$32)),0)</f>
      </c>
      <c r="I111" s="280">
        <f>IFERROR(SUMPRODUCT(('控温被PRO-S级品'!$B$2:$B$10=$B111)*('控温被PRO-S级品'!$E$1:$BE$1=I$1)*('控温被PRO-S级品'!$E$2:$BE$10)),0)+IFERROR(SUMPRODUCT(('冬被-S级品'!$B$2:$B$10=$B111)*('冬被-S级品'!$E$1:$AW$1=I$1)*('冬被-S级品'!$E$2:$AW$10)),0)+IFERROR(SUMPRODUCT(('白止-S级品'!$A$2:$A$26=$B111)*('白止-S级品'!$D$1:$AV$1=I$1)*('白止-S级品'!$D$2:$AV$26)),0)+IFERROR(SUMPRODUCT(('乐容-S级品'!$A$4:$A$32=$B111)*('乐容-S级品'!$L$3:$CA$3=I$1)*('乐容-S级品'!$L$4:$CA$32)),0)</f>
      </c>
      <c r="J111" s="280">
        <f>IFERROR(SUMPRODUCT(('控温被PRO-S级品'!$B$2:$B$10=$B111)*('控温被PRO-S级品'!$E$1:$BE$1=J$1)*('控温被PRO-S级品'!$E$2:$BE$10)),0)+IFERROR(SUMPRODUCT(('冬被-S级品'!$B$2:$B$10=$B111)*('冬被-S级品'!$E$1:$AW$1=J$1)*('冬被-S级品'!$E$2:$AW$10)),0)+IFERROR(SUMPRODUCT(('白止-S级品'!$A$2:$A$26=$B111)*('白止-S级品'!$D$1:$AV$1=J$1)*('白止-S级品'!$D$2:$AV$26)),0)+IFERROR(SUMPRODUCT(('乐容-S级品'!$A$4:$A$32=$B111)*('乐容-S级品'!$L$3:$CA$3=J$1)*('乐容-S级品'!$L$4:$CA$32)),0)</f>
      </c>
      <c r="K111" s="280">
        <f>IFERROR(SUMPRODUCT(('控温被PRO-S级品'!$B$2:$B$10=$B111)*('控温被PRO-S级品'!$E$1:$BE$1=K$1)*('控温被PRO-S级品'!$E$2:$BE$10)),0)+IFERROR(SUMPRODUCT(('冬被-S级品'!$B$2:$B$10=$B111)*('冬被-S级品'!$E$1:$AW$1=K$1)*('冬被-S级品'!$E$2:$AW$10)),0)+IFERROR(SUMPRODUCT(('白止-S级品'!$A$2:$A$26=$B111)*('白止-S级品'!$D$1:$AV$1=K$1)*('白止-S级品'!$D$2:$AV$26)),0)+IFERROR(SUMPRODUCT(('乐容-S级品'!$A$4:$A$32=$B111)*('乐容-S级品'!$L$3:$CA$3=K$1)*('乐容-S级品'!$L$4:$CA$32)),0)</f>
      </c>
      <c r="L111" s="280">
        <f>IFERROR(SUMPRODUCT(('控温被PRO-S级品'!$B$2:$B$10=$B111)*('控温被PRO-S级品'!$E$1:$BE$1=L$1)*('控温被PRO-S级品'!$E$2:$BE$10)),0)+IFERROR(SUMPRODUCT(('冬被-S级品'!$B$2:$B$10=$B111)*('冬被-S级品'!$E$1:$AW$1=L$1)*('冬被-S级品'!$E$2:$AW$10)),0)+IFERROR(SUMPRODUCT(('白止-S级品'!$A$2:$A$26=$B111)*('白止-S级品'!$D$1:$AV$1=L$1)*('白止-S级品'!$D$2:$AV$26)),0)+IFERROR(SUMPRODUCT(('乐容-S级品'!$A$4:$A$32=$B111)*('乐容-S级品'!$L$3:$CA$3=L$1)*('乐容-S级品'!$L$4:$CA$32)),0)</f>
      </c>
      <c r="M111" s="280">
        <f>IFERROR(SUMPRODUCT(('控温被PRO-S级品'!$B$2:$B$10=$B111)*('控温被PRO-S级品'!$E$1:$BE$1=M$1)*('控温被PRO-S级品'!$E$2:$BE$10)),0)+IFERROR(SUMPRODUCT(('冬被-S级品'!$B$2:$B$10=$B111)*('冬被-S级品'!$E$1:$AW$1=M$1)*('冬被-S级品'!$E$2:$AW$10)),0)+IFERROR(SUMPRODUCT(('白止-S级品'!$A$2:$A$26=$B111)*('白止-S级品'!$D$1:$AV$1=M$1)*('白止-S级品'!$D$2:$AV$26)),0)+IFERROR(SUMPRODUCT(('乐容-S级品'!$A$4:$A$32=$B111)*('乐容-S级品'!$L$3:$CA$3=M$1)*('乐容-S级品'!$L$4:$CA$32)),0)</f>
      </c>
      <c r="N111" s="280">
        <f>IFERROR(SUMPRODUCT(('控温被PRO-S级品'!$B$2:$B$10=$B111)*('控温被PRO-S级品'!$E$1:$BE$1=N$1)*('控温被PRO-S级品'!$E$2:$BE$10)),0)+IFERROR(SUMPRODUCT(('冬被-S级品'!$B$2:$B$10=$B111)*('冬被-S级品'!$E$1:$AW$1=N$1)*('冬被-S级品'!$E$2:$AW$10)),0)+IFERROR(SUMPRODUCT(('白止-S级品'!$A$2:$A$26=$B111)*('白止-S级品'!$D$1:$AV$1=N$1)*('白止-S级品'!$D$2:$AV$26)),0)+IFERROR(SUMPRODUCT(('乐容-S级品'!$A$4:$A$32=$B111)*('乐容-S级品'!$L$3:$CA$3=N$1)*('乐容-S级品'!$L$4:$CA$32)),0)</f>
      </c>
      <c r="O111" s="280">
        <f>IFERROR(SUMPRODUCT(('控温被PRO-S级品'!$B$2:$B$10=$B111)*('控温被PRO-S级品'!$E$1:$BE$1=O$1)*('控温被PRO-S级品'!$E$2:$BE$10)),0)+IFERROR(SUMPRODUCT(('冬被-S级品'!$B$2:$B$10=$B111)*('冬被-S级品'!$E$1:$AW$1=O$1)*('冬被-S级品'!$E$2:$AW$10)),0)+IFERROR(SUMPRODUCT(('白止-S级品'!$A$2:$A$26=$B111)*('白止-S级品'!$D$1:$AV$1=O$1)*('白止-S级品'!$D$2:$AV$26)),0)+IFERROR(SUMPRODUCT(('乐容-S级品'!$A$4:$A$32=$B111)*('乐容-S级品'!$L$3:$CA$3=O$1)*('乐容-S级品'!$L$4:$CA$32)),0)</f>
      </c>
      <c r="P111" s="280">
        <f>IFERROR(SUMPRODUCT(('控温被PRO-S级品'!$B$2:$B$10=$B111)*('控温被PRO-S级品'!$E$1:$BE$1=P$1)*('控温被PRO-S级品'!$E$2:$BE$10)),0)+IFERROR(SUMPRODUCT(('冬被-S级品'!$B$2:$B$10=$B111)*('冬被-S级品'!$E$1:$AW$1=P$1)*('冬被-S级品'!$E$2:$AW$10)),0)+IFERROR(SUMPRODUCT(('白止-S级品'!$A$2:$A$26=$B111)*('白止-S级品'!$D$1:$AV$1=P$1)*('白止-S级品'!$D$2:$AV$26)),0)+IFERROR(SUMPRODUCT(('乐容-S级品'!$A$4:$A$32=$B111)*('乐容-S级品'!$L$3:$CA$3=P$1)*('乐容-S级品'!$L$4:$CA$32)),0)</f>
      </c>
      <c r="Q111" s="280">
        <f>IFERROR(SUMPRODUCT(('控温被PRO-S级品'!$B$2:$B$10=$B111)*('控温被PRO-S级品'!$E$1:$BE$1=Q$1)*('控温被PRO-S级品'!$E$2:$BE$10)),0)+IFERROR(SUMPRODUCT(('冬被-S级品'!$B$2:$B$10=$B111)*('冬被-S级品'!$E$1:$AW$1=Q$1)*('冬被-S级品'!$E$2:$AW$10)),0)+IFERROR(SUMPRODUCT(('白止-S级品'!$A$2:$A$26=$B111)*('白止-S级品'!$D$1:$AV$1=Q$1)*('白止-S级品'!$D$2:$AV$26)),0)+IFERROR(SUMPRODUCT(('乐容-S级品'!$A$4:$A$32=$B111)*('乐容-S级品'!$L$3:$CA$3=Q$1)*('乐容-S级品'!$L$4:$CA$32)),0)</f>
      </c>
      <c r="R111" s="280">
        <f>IFERROR(SUMPRODUCT(('控温被PRO-S级品'!$B$2:$B$10=$B111)*('控温被PRO-S级品'!$E$1:$BE$1=R$1)*('控温被PRO-S级品'!$E$2:$BE$10)),0)+IFERROR(SUMPRODUCT(('冬被-S级品'!$B$2:$B$10=$B111)*('冬被-S级品'!$E$1:$AW$1=R$1)*('冬被-S级品'!$E$2:$AW$10)),0)+IFERROR(SUMPRODUCT(('白止-S级品'!$A$2:$A$26=$B111)*('白止-S级品'!$D$1:$AV$1=R$1)*('白止-S级品'!$D$2:$AV$26)),0)+IFERROR(SUMPRODUCT(('乐容-S级品'!$A$4:$A$32=$B111)*('乐容-S级品'!$L$3:$CA$3=R$1)*('乐容-S级品'!$L$4:$CA$32)),0)</f>
      </c>
      <c r="S111" s="280">
        <f>IFERROR(SUMPRODUCT(('控温被PRO-S级品'!$B$2:$B$10=$B111)*('控温被PRO-S级品'!$E$1:$BE$1=S$1)*('控温被PRO-S级品'!$E$2:$BE$10)),0)+IFERROR(SUMPRODUCT(('冬被-S级品'!$B$2:$B$10=$B111)*('冬被-S级品'!$E$1:$AW$1=S$1)*('冬被-S级品'!$E$2:$AW$10)),0)+IFERROR(SUMPRODUCT(('白止-S级品'!$A$2:$A$26=$B111)*('白止-S级品'!$D$1:$AV$1=S$1)*('白止-S级品'!$D$2:$AV$26)),0)+IFERROR(SUMPRODUCT(('乐容-S级品'!$A$4:$A$32=$B111)*('乐容-S级品'!$L$3:$CA$3=S$1)*('乐容-S级品'!$L$4:$CA$32)),0)</f>
      </c>
      <c r="T111" s="280">
        <f>IFERROR(SUMPRODUCT(('控温被PRO-S级品'!$B$2:$B$10=$B111)*('控温被PRO-S级品'!$E$1:$BE$1=T$1)*('控温被PRO-S级品'!$E$2:$BE$10)),0)+IFERROR(SUMPRODUCT(('冬被-S级品'!$B$2:$B$10=$B111)*('冬被-S级品'!$E$1:$AW$1=T$1)*('冬被-S级品'!$E$2:$AW$10)),0)+IFERROR(SUMPRODUCT(('白止-S级品'!$A$2:$A$26=$B111)*('白止-S级品'!$D$1:$AV$1=T$1)*('白止-S级品'!$D$2:$AV$26)),0)+IFERROR(SUMPRODUCT(('乐容-S级品'!$A$4:$A$32=$B111)*('乐容-S级品'!$L$3:$CA$3=T$1)*('乐容-S级品'!$L$4:$CA$32)),0)</f>
      </c>
      <c r="U111" s="280">
        <f>IFERROR(SUMPRODUCT(('控温被PRO-S级品'!$B$2:$B$10=$B111)*('控温被PRO-S级品'!$E$1:$BE$1=U$1)*('控温被PRO-S级品'!$E$2:$BE$10)),0)+IFERROR(SUMPRODUCT(('冬被-S级品'!$B$2:$B$10=$B111)*('冬被-S级品'!$E$1:$AW$1=U$1)*('冬被-S级品'!$E$2:$AW$10)),0)+IFERROR(SUMPRODUCT(('白止-S级品'!$A$2:$A$26=$B111)*('白止-S级品'!$D$1:$AV$1=U$1)*('白止-S级品'!$D$2:$AV$26)),0)+IFERROR(SUMPRODUCT(('乐容-S级品'!$A$4:$A$32=$B111)*('乐容-S级品'!$L$3:$CA$3=U$1)*('乐容-S级品'!$L$4:$CA$32)),0)</f>
      </c>
      <c r="V111" s="280">
        <f>IFERROR(SUMPRODUCT(('控温被PRO-S级品'!$B$2:$B$10=$B111)*('控温被PRO-S级品'!$E$1:$BE$1=V$1)*('控温被PRO-S级品'!$E$2:$BE$10)),0)+IFERROR(SUMPRODUCT(('冬被-S级品'!$B$2:$B$10=$B111)*('冬被-S级品'!$E$1:$AW$1=V$1)*('冬被-S级品'!$E$2:$AW$10)),0)+IFERROR(SUMPRODUCT(('白止-S级品'!$A$2:$A$26=$B111)*('白止-S级品'!$D$1:$AV$1=V$1)*('白止-S级品'!$D$2:$AV$26)),0)+IFERROR(SUMPRODUCT(('乐容-S级品'!$A$4:$A$32=$B111)*('乐容-S级品'!$L$3:$CA$3=V$1)*('乐容-S级品'!$L$4:$CA$32)),0)</f>
      </c>
      <c r="W111" s="280">
        <f>IFERROR(SUMPRODUCT(('控温被PRO-S级品'!$B$2:$B$10=$B111)*('控温被PRO-S级品'!$E$1:$BE$1=W$1)*('控温被PRO-S级品'!$E$2:$BE$10)),0)+IFERROR(SUMPRODUCT(('冬被-S级品'!$B$2:$B$10=$B111)*('冬被-S级品'!$E$1:$AW$1=W$1)*('冬被-S级品'!$E$2:$AW$10)),0)+IFERROR(SUMPRODUCT(('白止-S级品'!$A$2:$A$26=$B111)*('白止-S级品'!$D$1:$AV$1=W$1)*('白止-S级品'!$D$2:$AV$26)),0)+IFERROR(SUMPRODUCT(('乐容-S级品'!$A$4:$A$32=$B111)*('乐容-S级品'!$L$3:$CA$3=W$1)*('乐容-S级品'!$L$4:$CA$32)),0)</f>
      </c>
      <c r="X111" s="280">
        <f>IFERROR(SUMPRODUCT(('控温被PRO-S级品'!$B$2:$B$10=$B111)*('控温被PRO-S级品'!$E$1:$BE$1=X$1)*('控温被PRO-S级品'!$E$2:$BE$10)),0)+IFERROR(SUMPRODUCT(('冬被-S级品'!$B$2:$B$10=$B111)*('冬被-S级品'!$E$1:$AW$1=X$1)*('冬被-S级品'!$E$2:$AW$10)),0)+IFERROR(SUMPRODUCT(('白止-S级品'!$A$2:$A$26=$B111)*('白止-S级品'!$D$1:$AV$1=X$1)*('白止-S级品'!$D$2:$AV$26)),0)+IFERROR(SUMPRODUCT(('乐容-S级品'!$A$4:$A$32=$B111)*('乐容-S级品'!$L$3:$CA$3=X$1)*('乐容-S级品'!$L$4:$CA$32)),0)</f>
      </c>
      <c r="Y111" s="280">
        <f>IFERROR(SUMPRODUCT(('控温被PRO-S级品'!$B$2:$B$10=$B111)*('控温被PRO-S级品'!$E$1:$BE$1=Y$1)*('控温被PRO-S级品'!$E$2:$BE$10)),0)+IFERROR(SUMPRODUCT(('冬被-S级品'!$B$2:$B$10=$B111)*('冬被-S级品'!$E$1:$AW$1=Y$1)*('冬被-S级品'!$E$2:$AW$10)),0)+IFERROR(SUMPRODUCT(('白止-S级品'!$A$2:$A$26=$B111)*('白止-S级品'!$D$1:$AV$1=Y$1)*('白止-S级品'!$D$2:$AV$26)),0)+IFERROR(SUMPRODUCT(('乐容-S级品'!$A$4:$A$32=$B111)*('乐容-S级品'!$L$3:$CA$3=Y$1)*('乐容-S级品'!$L$4:$CA$32)),0)</f>
      </c>
      <c r="Z111" s="280">
        <f>IFERROR(SUMPRODUCT(('控温被PRO-S级品'!$B$2:$B$10=$B111)*('控温被PRO-S级品'!$E$1:$BE$1=Z$1)*('控温被PRO-S级品'!$E$2:$BE$10)),0)+IFERROR(SUMPRODUCT(('冬被-S级品'!$B$2:$B$10=$B111)*('冬被-S级品'!$E$1:$AW$1=Z$1)*('冬被-S级品'!$E$2:$AW$10)),0)+IFERROR(SUMPRODUCT(('白止-S级品'!$A$2:$A$26=$B111)*('白止-S级品'!$D$1:$AV$1=Z$1)*('白止-S级品'!$D$2:$AV$26)),0)+IFERROR(SUMPRODUCT(('乐容-S级品'!$A$4:$A$32=$B111)*('乐容-S级品'!$L$3:$CA$3=Z$1)*('乐容-S级品'!$L$4:$CA$32)),0)</f>
      </c>
      <c r="AA111" s="280">
        <f>IFERROR(SUMPRODUCT(('控温被PRO-S级品'!$B$2:$B$10=$B111)*('控温被PRO-S级品'!$E$1:$BE$1=AA$1)*('控温被PRO-S级品'!$E$2:$BE$10)),0)+IFERROR(SUMPRODUCT(('冬被-S级品'!$B$2:$B$10=$B111)*('冬被-S级品'!$E$1:$AW$1=AA$1)*('冬被-S级品'!$E$2:$AW$10)),0)+IFERROR(SUMPRODUCT(('白止-S级品'!$A$2:$A$26=$B111)*('白止-S级品'!$D$1:$AV$1=AA$1)*('白止-S级品'!$D$2:$AV$26)),0)+IFERROR(SUMPRODUCT(('乐容-S级品'!$A$4:$A$32=$B111)*('乐容-S级品'!$L$3:$CA$3=AA$1)*('乐容-S级品'!$L$4:$CA$32)),0)</f>
      </c>
      <c r="AB111" s="280">
        <f>IFERROR(SUMPRODUCT(('控温被PRO-S级品'!$B$2:$B$10=$B111)*('控温被PRO-S级品'!$E$1:$BE$1=AB$1)*('控温被PRO-S级品'!$E$2:$BE$10)),0)+IFERROR(SUMPRODUCT(('冬被-S级品'!$B$2:$B$10=$B111)*('冬被-S级品'!$E$1:$AW$1=AB$1)*('冬被-S级品'!$E$2:$AW$10)),0)+IFERROR(SUMPRODUCT(('白止-S级品'!$A$2:$A$26=$B111)*('白止-S级品'!$D$1:$AV$1=AB$1)*('白止-S级品'!$D$2:$AV$26)),0)+IFERROR(SUMPRODUCT(('乐容-S级品'!$A$4:$A$32=$B111)*('乐容-S级品'!$L$3:$CA$3=AB$1)*('乐容-S级品'!$L$4:$CA$32)),0)</f>
      </c>
      <c r="AC111" s="280">
        <f>IFERROR(SUMPRODUCT(('控温被PRO-S级品'!$B$2:$B$10=$B111)*('控温被PRO-S级品'!$E$1:$BE$1=AC$1)*('控温被PRO-S级品'!$E$2:$BE$10)),0)+IFERROR(SUMPRODUCT(('冬被-S级品'!$B$2:$B$10=$B111)*('冬被-S级品'!$E$1:$AW$1=AC$1)*('冬被-S级品'!$E$2:$AW$10)),0)+IFERROR(SUMPRODUCT(('白止-S级品'!$A$2:$A$26=$B111)*('白止-S级品'!$D$1:$AV$1=AC$1)*('白止-S级品'!$D$2:$AV$26)),0)+IFERROR(SUMPRODUCT(('乐容-S级品'!$A$4:$A$32=$B111)*('乐容-S级品'!$L$3:$CA$3=AC$1)*('乐容-S级品'!$L$4:$CA$32)),0)</f>
      </c>
      <c r="AD111" s="280">
        <f>IFERROR(SUMPRODUCT(('控温被PRO-S级品'!$B$2:$B$10=$B111)*('控温被PRO-S级品'!$E$1:$BE$1=AD$1)*('控温被PRO-S级品'!$E$2:$BE$10)),0)+IFERROR(SUMPRODUCT(('冬被-S级品'!$B$2:$B$10=$B111)*('冬被-S级品'!$E$1:$AW$1=AD$1)*('冬被-S级品'!$E$2:$AW$10)),0)+IFERROR(SUMPRODUCT(('白止-S级品'!$A$2:$A$26=$B111)*('白止-S级品'!$D$1:$AV$1=AD$1)*('白止-S级品'!$D$2:$AV$26)),0)+IFERROR(SUMPRODUCT(('乐容-S级品'!$A$4:$A$32=$B111)*('乐容-S级品'!$L$3:$CA$3=AD$1)*('乐容-S级品'!$L$4:$CA$32)),0)</f>
      </c>
      <c r="AE111" s="280">
        <f>IFERROR(SUMPRODUCT(('控温被PRO-S级品'!$B$2:$B$10=$B111)*('控温被PRO-S级品'!$E$1:$BE$1=AE$1)*('控温被PRO-S级品'!$E$2:$BE$10)),0)+IFERROR(SUMPRODUCT(('冬被-S级品'!$B$2:$B$10=$B111)*('冬被-S级品'!$E$1:$AW$1=AE$1)*('冬被-S级品'!$E$2:$AW$10)),0)+IFERROR(SUMPRODUCT(('白止-S级品'!$A$2:$A$26=$B111)*('白止-S级品'!$D$1:$AV$1=AE$1)*('白止-S级品'!$D$2:$AV$26)),0)+IFERROR(SUMPRODUCT(('乐容-S级品'!$A$4:$A$32=$B111)*('乐容-S级品'!$L$3:$CA$3=AE$1)*('乐容-S级品'!$L$4:$CA$32)),0)</f>
      </c>
      <c r="AF111" s="280">
        <f>IFERROR(SUMPRODUCT(('控温被PRO-S级品'!$B$2:$B$10=$B111)*('控温被PRO-S级品'!$E$1:$BE$1=AF$1)*('控温被PRO-S级品'!$E$2:$BE$10)),0)+IFERROR(SUMPRODUCT(('冬被-S级品'!$B$2:$B$10=$B111)*('冬被-S级品'!$E$1:$AW$1=AF$1)*('冬被-S级品'!$E$2:$AW$10)),0)+IFERROR(SUMPRODUCT(('白止-S级品'!$A$2:$A$26=$B111)*('白止-S级品'!$D$1:$AV$1=AF$1)*('白止-S级品'!$D$2:$AV$26)),0)+IFERROR(SUMPRODUCT(('乐容-S级品'!$A$4:$A$32=$B111)*('乐容-S级品'!$L$3:$CA$3=AF$1)*('乐容-S级品'!$L$4:$CA$32)),0)</f>
      </c>
      <c r="AG111" s="280">
        <f>IFERROR(SUMPRODUCT(('控温被PRO-S级品'!$B$2:$B$10=$B111)*('控温被PRO-S级品'!$E$1:$BE$1=AG$1)*('控温被PRO-S级品'!$E$2:$BE$10)),0)+IFERROR(SUMPRODUCT(('冬被-S级品'!$B$2:$B$10=$B111)*('冬被-S级品'!$E$1:$AW$1=AG$1)*('冬被-S级品'!$E$2:$AW$10)),0)+IFERROR(SUMPRODUCT(('白止-S级品'!$A$2:$A$26=$B111)*('白止-S级品'!$D$1:$AV$1=AG$1)*('白止-S级品'!$D$2:$AV$26)),0)+IFERROR(SUMPRODUCT(('乐容-S级品'!$A$4:$A$32=$B111)*('乐容-S级品'!$L$3:$CA$3=AG$1)*('乐容-S级品'!$L$4:$CA$32)),0)</f>
      </c>
      <c r="AH111" s="280">
        <f>IFERROR(SUMPRODUCT(('控温被PRO-S级品'!$B$2:$B$10=$B111)*('控温被PRO-S级品'!$E$1:$BE$1=AH$1)*('控温被PRO-S级品'!$E$2:$BE$10)),0)+IFERROR(SUMPRODUCT(('冬被-S级品'!$B$2:$B$10=$B111)*('冬被-S级品'!$E$1:$AW$1=AH$1)*('冬被-S级品'!$E$2:$AW$10)),0)+IFERROR(SUMPRODUCT(('白止-S级品'!$A$2:$A$26=$B111)*('白止-S级品'!$D$1:$AV$1=AH$1)*('白止-S级品'!$D$2:$AV$26)),0)+IFERROR(SUMPRODUCT(('乐容-S级品'!$A$4:$A$32=$B111)*('乐容-S级品'!$L$3:$CA$3=AH$1)*('乐容-S级品'!$L$4:$CA$32)),0)</f>
      </c>
      <c r="AI111" s="280">
        <f>IFERROR(SUMPRODUCT(('控温被PRO-S级品'!$B$2:$B$10=$B111)*('控温被PRO-S级品'!$E$1:$BE$1=AI$1)*('控温被PRO-S级品'!$E$2:$BE$10)),0)+IFERROR(SUMPRODUCT(('冬被-S级品'!$B$2:$B$10=$B111)*('冬被-S级品'!$E$1:$AW$1=AI$1)*('冬被-S级品'!$E$2:$AW$10)),0)+IFERROR(SUMPRODUCT(('白止-S级品'!$A$2:$A$26=$B111)*('白止-S级品'!$D$1:$AV$1=AI$1)*('白止-S级品'!$D$2:$AV$26)),0)+IFERROR(SUMPRODUCT(('乐容-S级品'!$A$4:$A$32=$B111)*('乐容-S级品'!$L$3:$CA$3=AI$1)*('乐容-S级品'!$L$4:$CA$32)),0)</f>
      </c>
      <c r="AJ111" s="280">
        <f>IFERROR(SUMPRODUCT(('控温被PRO-S级品'!$B$2:$B$10=$B111)*('控温被PRO-S级品'!$E$1:$BE$1=AJ$1)*('控温被PRO-S级品'!$E$2:$BE$10)),0)+IFERROR(SUMPRODUCT(('冬被-S级品'!$B$2:$B$10=$B111)*('冬被-S级品'!$E$1:$AW$1=AJ$1)*('冬被-S级品'!$E$2:$AW$10)),0)+IFERROR(SUMPRODUCT(('白止-S级品'!$A$2:$A$26=$B111)*('白止-S级品'!$D$1:$AV$1=AJ$1)*('白止-S级品'!$D$2:$AV$26)),0)+IFERROR(SUMPRODUCT(('乐容-S级品'!$A$4:$A$32=$B111)*('乐容-S级品'!$L$3:$CA$3=AJ$1)*('乐容-S级品'!$L$4:$CA$32)),0)</f>
      </c>
      <c r="AK111" s="280">
        <f>IFERROR(SUMPRODUCT(('控温被PRO-S级品'!$B$2:$B$10=$B111)*('控温被PRO-S级品'!$E$1:$BE$1=AK$1)*('控温被PRO-S级品'!$E$2:$BE$10)),0)+IFERROR(SUMPRODUCT(('冬被-S级品'!$B$2:$B$10=$B111)*('冬被-S级品'!$E$1:$AW$1=AK$1)*('冬被-S级品'!$E$2:$AW$10)),0)+IFERROR(SUMPRODUCT(('白止-S级品'!$A$2:$A$26=$B111)*('白止-S级品'!$D$1:$AV$1=AK$1)*('白止-S级品'!$D$2:$AV$26)),0)+IFERROR(SUMPRODUCT(('乐容-S级品'!$A$4:$A$32=$B111)*('乐容-S级品'!$L$3:$CA$3=AK$1)*('乐容-S级品'!$L$4:$CA$32)),0)</f>
      </c>
      <c r="AL111" s="280">
        <f>IFERROR(SUMPRODUCT(('控温被PRO-S级品'!$B$2:$B$10=$B111)*('控温被PRO-S级品'!$E$1:$BE$1=AL$1)*('控温被PRO-S级品'!$E$2:$BE$10)),0)+IFERROR(SUMPRODUCT(('冬被-S级品'!$B$2:$B$10=$B111)*('冬被-S级品'!$E$1:$AW$1=AL$1)*('冬被-S级品'!$E$2:$AW$10)),0)+IFERROR(SUMPRODUCT(('白止-S级品'!$A$2:$A$26=$B111)*('白止-S级品'!$D$1:$AV$1=AL$1)*('白止-S级品'!$D$2:$AV$26)),0)+IFERROR(SUMPRODUCT(('乐容-S级品'!$A$4:$A$32=$B111)*('乐容-S级品'!$L$3:$CA$3=AL$1)*('乐容-S级品'!$L$4:$CA$32)),0)</f>
      </c>
      <c r="AM111" s="280">
        <f>IFERROR(SUMPRODUCT(('控温被PRO-S级品'!$B$2:$B$10=$B111)*('控温被PRO-S级品'!$E$1:$BE$1=AM$1)*('控温被PRO-S级品'!$E$2:$BE$10)),0)+IFERROR(SUMPRODUCT(('冬被-S级品'!$B$2:$B$10=$B111)*('冬被-S级品'!$E$1:$AW$1=AM$1)*('冬被-S级品'!$E$2:$AW$10)),0)+IFERROR(SUMPRODUCT(('白止-S级品'!$A$2:$A$26=$B111)*('白止-S级品'!$D$1:$AV$1=AM$1)*('白止-S级品'!$D$2:$AV$26)),0)+IFERROR(SUMPRODUCT(('乐容-S级品'!$A$4:$A$32=$B111)*('乐容-S级品'!$L$3:$CA$3=AM$1)*('乐容-S级品'!$L$4:$CA$32)),0)</f>
      </c>
      <c r="AN111" s="280">
        <f>IFERROR(SUMPRODUCT(('控温被PRO-S级品'!$B$2:$B$10=$B111)*('控温被PRO-S级品'!$E$1:$BE$1=AN$1)*('控温被PRO-S级品'!$E$2:$BE$10)),0)+IFERROR(SUMPRODUCT(('冬被-S级品'!$B$2:$B$10=$B111)*('冬被-S级品'!$E$1:$AW$1=AN$1)*('冬被-S级品'!$E$2:$AW$10)),0)+IFERROR(SUMPRODUCT(('白止-S级品'!$A$2:$A$26=$B111)*('白止-S级品'!$D$1:$AV$1=AN$1)*('白止-S级品'!$D$2:$AV$26)),0)+IFERROR(SUMPRODUCT(('乐容-S级品'!$A$4:$A$32=$B111)*('乐容-S级品'!$L$3:$CA$3=AN$1)*('乐容-S级品'!$L$4:$CA$32)),0)</f>
      </c>
      <c r="AO111" s="280">
        <f>IFERROR(SUMPRODUCT(('控温被PRO-S级品'!$B$2:$B$10=$B111)*('控温被PRO-S级品'!$E$1:$BE$1=AO$1)*('控温被PRO-S级品'!$E$2:$BE$10)),0)+IFERROR(SUMPRODUCT(('冬被-S级品'!$B$2:$B$10=$B111)*('冬被-S级品'!$E$1:$AW$1=AO$1)*('冬被-S级品'!$E$2:$AW$10)),0)+IFERROR(SUMPRODUCT(('白止-S级品'!$A$2:$A$26=$B111)*('白止-S级品'!$D$1:$AV$1=AO$1)*('白止-S级品'!$D$2:$AV$26)),0)+IFERROR(SUMPRODUCT(('乐容-S级品'!$A$4:$A$32=$B111)*('乐容-S级品'!$L$3:$CA$3=AO$1)*('乐容-S级品'!$L$4:$CA$32)),0)</f>
      </c>
      <c r="AP111" s="280">
        <f>IFERROR(SUMPRODUCT(('控温被PRO-S级品'!$B$2:$B$10=$B111)*('控温被PRO-S级品'!$E$1:$BE$1=AP$1)*('控温被PRO-S级品'!$E$2:$BE$10)),0)+IFERROR(SUMPRODUCT(('冬被-S级品'!$B$2:$B$10=$B111)*('冬被-S级品'!$E$1:$AW$1=AP$1)*('冬被-S级品'!$E$2:$AW$10)),0)+IFERROR(SUMPRODUCT(('白止-S级品'!$A$2:$A$26=$B111)*('白止-S级品'!$D$1:$AV$1=AP$1)*('白止-S级品'!$D$2:$AV$26)),0)+IFERROR(SUMPRODUCT(('乐容-S级品'!$A$4:$A$32=$B111)*('乐容-S级品'!$L$3:$CA$3=AP$1)*('乐容-S级品'!$L$4:$CA$32)),0)</f>
      </c>
      <c r="AQ111" s="280">
        <f>IFERROR(SUMPRODUCT(('控温被PRO-S级品'!$B$2:$B$10=$B111)*('控温被PRO-S级品'!$E$1:$BE$1=AQ$1)*('控温被PRO-S级品'!$E$2:$BE$10)),0)+IFERROR(SUMPRODUCT(('冬被-S级品'!$B$2:$B$10=$B111)*('冬被-S级品'!$E$1:$AW$1=AQ$1)*('冬被-S级品'!$E$2:$AW$10)),0)+IFERROR(SUMPRODUCT(('白止-S级品'!$A$2:$A$26=$B111)*('白止-S级品'!$D$1:$AV$1=AQ$1)*('白止-S级品'!$D$2:$AV$26)),0)+IFERROR(SUMPRODUCT(('乐容-S级品'!$A$4:$A$32=$B111)*('乐容-S级品'!$L$3:$CA$3=AQ$1)*('乐容-S级品'!$L$4:$CA$32)),0)</f>
      </c>
      <c r="AR111" s="280">
        <f>IFERROR(SUMPRODUCT(('控温被PRO-S级品'!$B$2:$B$10=$B111)*('控温被PRO-S级品'!$E$1:$BE$1=AR$1)*('控温被PRO-S级品'!$E$2:$BE$10)),0)+IFERROR(SUMPRODUCT(('冬被-S级品'!$B$2:$B$10=$B111)*('冬被-S级品'!$E$1:$AW$1=AR$1)*('冬被-S级品'!$E$2:$AW$10)),0)+IFERROR(SUMPRODUCT(('白止-S级品'!$A$2:$A$26=$B111)*('白止-S级品'!$D$1:$AV$1=AR$1)*('白止-S级品'!$D$2:$AV$26)),0)+IFERROR(SUMPRODUCT(('乐容-S级品'!$A$4:$A$32=$B111)*('乐容-S级品'!$L$3:$CA$3=AR$1)*('乐容-S级品'!$L$4:$CA$32)),0)</f>
      </c>
      <c r="AS111" s="280">
        <f>IFERROR(SUMPRODUCT(('控温被PRO-S级品'!$B$2:$B$10=$B111)*('控温被PRO-S级品'!$E$1:$BE$1=AS$1)*('控温被PRO-S级品'!$E$2:$BE$10)),0)+IFERROR(SUMPRODUCT(('冬被-S级品'!$B$2:$B$10=$B111)*('冬被-S级品'!$E$1:$AW$1=AS$1)*('冬被-S级品'!$E$2:$AW$10)),0)+IFERROR(SUMPRODUCT(('白止-S级品'!$A$2:$A$26=$B111)*('白止-S级品'!$D$1:$AV$1=AS$1)*('白止-S级品'!$D$2:$AV$26)),0)+IFERROR(SUMPRODUCT(('乐容-S级品'!$A$4:$A$32=$B111)*('乐容-S级品'!$L$3:$CA$3=AS$1)*('乐容-S级品'!$L$4:$CA$32)),0)</f>
      </c>
      <c r="AT111" s="280">
        <f>IFERROR(SUMPRODUCT(('控温被PRO-S级品'!$B$2:$B$10=$B111)*('控温被PRO-S级品'!$E$1:$BE$1=AT$1)*('控温被PRO-S级品'!$E$2:$BE$10)),0)+IFERROR(SUMPRODUCT(('冬被-S级品'!$B$2:$B$10=$B111)*('冬被-S级品'!$E$1:$AW$1=AT$1)*('冬被-S级品'!$E$2:$AW$10)),0)+IFERROR(SUMPRODUCT(('白止-S级品'!$A$2:$A$26=$B111)*('白止-S级品'!$D$1:$AV$1=AT$1)*('白止-S级品'!$D$2:$AV$26)),0)+IFERROR(SUMPRODUCT(('乐容-S级品'!$A$4:$A$32=$B111)*('乐容-S级品'!$L$3:$CA$3=AT$1)*('乐容-S级品'!$L$4:$CA$32)),0)</f>
      </c>
      <c r="AU111" s="280">
        <f>IFERROR(SUMPRODUCT(('控温被PRO-S级品'!$B$2:$B$10=$B111)*('控温被PRO-S级品'!$E$1:$BE$1=AU$1)*('控温被PRO-S级品'!$E$2:$BE$10)),0)+IFERROR(SUMPRODUCT(('冬被-S级品'!$B$2:$B$10=$B111)*('冬被-S级品'!$E$1:$AW$1=AU$1)*('冬被-S级品'!$E$2:$AW$10)),0)+IFERROR(SUMPRODUCT(('白止-S级品'!$A$2:$A$26=$B111)*('白止-S级品'!$D$1:$AV$1=AU$1)*('白止-S级品'!$D$2:$AV$26)),0)+IFERROR(SUMPRODUCT(('乐容-S级品'!$A$4:$A$32=$B111)*('乐容-S级品'!$L$3:$CA$3=AU$1)*('乐容-S级品'!$L$4:$CA$32)),0)</f>
      </c>
      <c r="AV111" s="280">
        <f>IFERROR(SUMPRODUCT(('控温被PRO-S级品'!$B$2:$B$10=$B111)*('控温被PRO-S级品'!$E$1:$BE$1=AV$1)*('控温被PRO-S级品'!$E$2:$BE$10)),0)+IFERROR(SUMPRODUCT(('冬被-S级品'!$B$2:$B$10=$B111)*('冬被-S级品'!$E$1:$AW$1=AV$1)*('冬被-S级品'!$E$2:$AW$10)),0)+IFERROR(SUMPRODUCT(('白止-S级品'!$A$2:$A$26=$B111)*('白止-S级品'!$D$1:$AV$1=AV$1)*('白止-S级品'!$D$2:$AV$26)),0)+IFERROR(SUMPRODUCT(('乐容-S级品'!$A$4:$A$32=$B111)*('乐容-S级品'!$L$3:$CA$3=AV$1)*('乐容-S级品'!$L$4:$CA$32)),0)</f>
      </c>
      <c r="AW111" s="280">
        <f>IFERROR(SUMPRODUCT(('控温被PRO-S级品'!$B$2:$B$10=$B111)*('控温被PRO-S级品'!$E$1:$BE$1=AW$1)*('控温被PRO-S级品'!$E$2:$BE$10)),0)+IFERROR(SUMPRODUCT(('冬被-S级品'!$B$2:$B$10=$B111)*('冬被-S级品'!$E$1:$AW$1=AW$1)*('冬被-S级品'!$E$2:$AW$10)),0)+IFERROR(SUMPRODUCT(('白止-S级品'!$A$2:$A$26=$B111)*('白止-S级品'!$D$1:$AV$1=AW$1)*('白止-S级品'!$D$2:$AV$26)),0)+IFERROR(SUMPRODUCT(('乐容-S级品'!$A$4:$A$32=$B111)*('乐容-S级品'!$L$3:$CA$3=AW$1)*('乐容-S级品'!$L$4:$CA$32)),0)</f>
      </c>
      <c r="AX111" s="280">
        <f>IFERROR(SUMPRODUCT(('控温被PRO-S级品'!$B$2:$B$10=$B111)*('控温被PRO-S级品'!$E$1:$BE$1=AX$1)*('控温被PRO-S级品'!$E$2:$BE$10)),0)+IFERROR(SUMPRODUCT(('冬被-S级品'!$B$2:$B$10=$B111)*('冬被-S级品'!$E$1:$AW$1=AX$1)*('冬被-S级品'!$E$2:$AW$10)),0)+IFERROR(SUMPRODUCT(('白止-S级品'!$A$2:$A$26=$B111)*('白止-S级品'!$D$1:$AV$1=AX$1)*('白止-S级品'!$D$2:$AV$26)),0)+IFERROR(SUMPRODUCT(('乐容-S级品'!$A$4:$A$32=$B111)*('乐容-S级品'!$L$3:$CA$3=AX$1)*('乐容-S级品'!$L$4:$CA$32)),0)</f>
      </c>
      <c r="AY111" s="280">
        <f>IFERROR(SUMPRODUCT(('控温被PRO-S级品'!$B$2:$B$10=$B111)*('控温被PRO-S级品'!$E$1:$BE$1=AY$1)*('控温被PRO-S级品'!$E$2:$BE$10)),0)+IFERROR(SUMPRODUCT(('冬被-S级品'!$B$2:$B$10=$B111)*('冬被-S级品'!$E$1:$AW$1=AY$1)*('冬被-S级品'!$E$2:$AW$10)),0)+IFERROR(SUMPRODUCT(('白止-S级品'!$A$2:$A$26=$B111)*('白止-S级品'!$D$1:$AV$1=AY$1)*('白止-S级品'!$D$2:$AV$26)),0)+IFERROR(SUMPRODUCT(('乐容-S级品'!$A$4:$A$32=$B111)*('乐容-S级品'!$L$3:$CA$3=AY$1)*('乐容-S级品'!$L$4:$CA$32)),0)</f>
      </c>
      <c r="AZ111" s="280">
        <f>IFERROR(SUMPRODUCT(('控温被PRO-S级品'!$B$2:$B$10=$B111)*('控温被PRO-S级品'!$E$1:$BE$1=AZ$1)*('控温被PRO-S级品'!$E$2:$BE$10)),0)+IFERROR(SUMPRODUCT(('冬被-S级品'!$B$2:$B$10=$B111)*('冬被-S级品'!$E$1:$AW$1=AZ$1)*('冬被-S级品'!$E$2:$AW$10)),0)+IFERROR(SUMPRODUCT(('白止-S级品'!$A$2:$A$26=$B111)*('白止-S级品'!$D$1:$AV$1=AZ$1)*('白止-S级品'!$D$2:$AV$26)),0)+IFERROR(SUMPRODUCT(('乐容-S级品'!$A$4:$A$32=$B111)*('乐容-S级品'!$L$3:$CA$3=AZ$1)*('乐容-S级品'!$L$4:$CA$32)),0)</f>
      </c>
      <c r="BA111" s="280">
        <f>IFERROR(SUMPRODUCT(('控温被PRO-S级品'!$B$2:$B$10=$B111)*('控温被PRO-S级品'!$E$1:$BE$1=BA$1)*('控温被PRO-S级品'!$E$2:$BE$10)),0)+IFERROR(SUMPRODUCT(('冬被-S级品'!$B$2:$B$10=$B111)*('冬被-S级品'!$E$1:$AW$1=BA$1)*('冬被-S级品'!$E$2:$AW$10)),0)+IFERROR(SUMPRODUCT(('白止-S级品'!$A$2:$A$26=$B111)*('白止-S级品'!$D$1:$AV$1=BA$1)*('白止-S级品'!$D$2:$AV$26)),0)+IFERROR(SUMPRODUCT(('乐容-S级品'!$A$4:$A$32=$B111)*('乐容-S级品'!$L$3:$CA$3=BA$1)*('乐容-S级品'!$L$4:$CA$32)),0)</f>
      </c>
      <c r="BB111" s="280">
        <f>IFERROR(SUMPRODUCT(('控温被PRO-S级品'!$B$2:$B$10=$B111)*('控温被PRO-S级品'!$E$1:$BE$1=BB$1)*('控温被PRO-S级品'!$E$2:$BE$10)),0)+IFERROR(SUMPRODUCT(('冬被-S级品'!$B$2:$B$10=$B111)*('冬被-S级品'!$E$1:$AW$1=BB$1)*('冬被-S级品'!$E$2:$AW$10)),0)+IFERROR(SUMPRODUCT(('白止-S级品'!$A$2:$A$26=$B111)*('白止-S级品'!$D$1:$AV$1=BB$1)*('白止-S级品'!$D$2:$AV$26)),0)+IFERROR(SUMPRODUCT(('乐容-S级品'!$A$4:$A$32=$B111)*('乐容-S级品'!$L$3:$CA$3=BB$1)*('乐容-S级品'!$L$4:$CA$32)),0)</f>
      </c>
      <c r="BC111" s="280">
        <f>IFERROR(SUMPRODUCT(('控温被PRO-S级品'!$B$2:$B$10=$B111)*('控温被PRO-S级品'!$E$1:$BE$1=BC$1)*('控温被PRO-S级品'!$E$2:$BE$10)),0)+IFERROR(SUMPRODUCT(('冬被-S级品'!$B$2:$B$10=$B111)*('冬被-S级品'!$E$1:$AW$1=BC$1)*('冬被-S级品'!$E$2:$AW$10)),0)+IFERROR(SUMPRODUCT(('白止-S级品'!$A$2:$A$26=$B111)*('白止-S级品'!$D$1:$AV$1=BC$1)*('白止-S级品'!$D$2:$AV$26)),0)+IFERROR(SUMPRODUCT(('乐容-S级品'!$A$4:$A$32=$B111)*('乐容-S级品'!$L$3:$CA$3=BC$1)*('乐容-S级品'!$L$4:$CA$32)),0)</f>
      </c>
      <c r="BD111" s="280">
        <f>IFERROR(SUMPRODUCT(('控温被PRO-S级品'!$B$2:$B$10=$B111)*('控温被PRO-S级品'!$E$1:$BE$1=BD$1)*('控温被PRO-S级品'!$E$2:$BE$10)),0)+IFERROR(SUMPRODUCT(('冬被-S级品'!$B$2:$B$10=$B111)*('冬被-S级品'!$E$1:$AW$1=BD$1)*('冬被-S级品'!$E$2:$AW$10)),0)+IFERROR(SUMPRODUCT(('白止-S级品'!$A$2:$A$26=$B111)*('白止-S级品'!$D$1:$AV$1=BD$1)*('白止-S级品'!$D$2:$AV$26)),0)+IFERROR(SUMPRODUCT(('乐容-S级品'!$A$4:$A$32=$B111)*('乐容-S级品'!$L$3:$CA$3=BD$1)*('乐容-S级品'!$L$4:$CA$32)),0)</f>
      </c>
      <c r="BE111" s="280">
        <f>IFERROR(SUMPRODUCT(('控温被PRO-S级品'!$B$2:$B$10=$B111)*('控温被PRO-S级品'!$E$1:$BE$1=BE$1)*('控温被PRO-S级品'!$E$2:$BE$10)),0)+IFERROR(SUMPRODUCT(('冬被-S级品'!$B$2:$B$10=$B111)*('冬被-S级品'!$E$1:$AW$1=BE$1)*('冬被-S级品'!$E$2:$AW$10)),0)+IFERROR(SUMPRODUCT(('白止-S级品'!$A$2:$A$26=$B111)*('白止-S级品'!$D$1:$AV$1=BE$1)*('白止-S级品'!$D$2:$AV$26)),0)+IFERROR(SUMPRODUCT(('乐容-S级品'!$A$4:$A$32=$B111)*('乐容-S级品'!$L$3:$CA$3=BE$1)*('乐容-S级品'!$L$4:$CA$32)),0)</f>
      </c>
      <c r="BF111" s="280">
        <f>IFERROR(SUMPRODUCT(('控温被PRO-S级品'!$B$2:$B$10=$B111)*('控温被PRO-S级品'!$E$1:$BE$1=BF$1)*('控温被PRO-S级品'!$E$2:$BE$10)),0)+IFERROR(SUMPRODUCT(('冬被-S级品'!$B$2:$B$10=$B111)*('冬被-S级品'!$E$1:$AW$1=BF$1)*('冬被-S级品'!$E$2:$AW$10)),0)+IFERROR(SUMPRODUCT(('白止-S级品'!$A$2:$A$26=$B111)*('白止-S级品'!$D$1:$AV$1=BF$1)*('白止-S级品'!$D$2:$AV$26)),0)+IFERROR(SUMPRODUCT(('乐容-S级品'!$A$4:$A$32=$B111)*('乐容-S级品'!$L$3:$CA$3=BF$1)*('乐容-S级品'!$L$4:$CA$32)),0)</f>
      </c>
      <c r="BG111" s="280">
        <f>IFERROR(SUMPRODUCT(('控温被PRO-S级品'!$B$2:$B$10=$B111)*('控温被PRO-S级品'!$E$1:$BE$1=BG$1)*('控温被PRO-S级品'!$E$2:$BE$10)),0)+IFERROR(SUMPRODUCT(('冬被-S级品'!$B$2:$B$10=$B111)*('冬被-S级品'!$E$1:$AW$1=BG$1)*('冬被-S级品'!$E$2:$AW$10)),0)+IFERROR(SUMPRODUCT(('白止-S级品'!$A$2:$A$26=$B111)*('白止-S级品'!$D$1:$AV$1=BG$1)*('白止-S级品'!$D$2:$AV$26)),0)+IFERROR(SUMPRODUCT(('乐容-S级品'!$A$4:$A$32=$B111)*('乐容-S级品'!$L$3:$CA$3=BG$1)*('乐容-S级品'!$L$4:$CA$32)),0)</f>
      </c>
      <c r="BH111" s="280">
        <f>IFERROR(SUMPRODUCT(('控温被PRO-S级品'!$B$2:$B$10=$B111)*('控温被PRO-S级品'!$E$1:$BE$1=BH$1)*('控温被PRO-S级品'!$E$2:$BE$10)),0)+IFERROR(SUMPRODUCT(('冬被-S级品'!$B$2:$B$10=$B111)*('冬被-S级品'!$E$1:$AW$1=BH$1)*('冬被-S级品'!$E$2:$AW$10)),0)+IFERROR(SUMPRODUCT(('白止-S级品'!$A$2:$A$26=$B111)*('白止-S级品'!$D$1:$AV$1=BH$1)*('白止-S级品'!$D$2:$AV$26)),0)+IFERROR(SUMPRODUCT(('乐容-S级品'!$A$4:$A$32=$B111)*('乐容-S级品'!$L$3:$CA$3=BH$1)*('乐容-S级品'!$L$4:$CA$32)),0)</f>
      </c>
      <c r="BI111" s="280">
        <f>IFERROR(SUMPRODUCT(('控温被PRO-S级品'!$B$2:$B$10=$B111)*('控温被PRO-S级品'!$E$1:$BE$1=BI$1)*('控温被PRO-S级品'!$E$2:$BE$10)),0)+IFERROR(SUMPRODUCT(('冬被-S级品'!$B$2:$B$10=$B111)*('冬被-S级品'!$E$1:$AW$1=BI$1)*('冬被-S级品'!$E$2:$AW$10)),0)+IFERROR(SUMPRODUCT(('白止-S级品'!$A$2:$A$26=$B111)*('白止-S级品'!$D$1:$AV$1=BI$1)*('白止-S级品'!$D$2:$AV$26)),0)+IFERROR(SUMPRODUCT(('乐容-S级品'!$A$4:$A$32=$B111)*('乐容-S级品'!$L$3:$CA$3=BI$1)*('乐容-S级品'!$L$4:$CA$32)),0)</f>
      </c>
      <c r="BJ111" s="280">
        <f>IFERROR(SUMPRODUCT(('控温被PRO-S级品'!$B$2:$B$10=$B111)*('控温被PRO-S级品'!$E$1:$BE$1=BJ$1)*('控温被PRO-S级品'!$E$2:$BE$10)),0)+IFERROR(SUMPRODUCT(('冬被-S级品'!$B$2:$B$10=$B111)*('冬被-S级品'!$E$1:$AW$1=BJ$1)*('冬被-S级品'!$E$2:$AW$10)),0)+IFERROR(SUMPRODUCT(('白止-S级品'!$A$2:$A$26=$B111)*('白止-S级品'!$D$1:$AV$1=BJ$1)*('白止-S级品'!$D$2:$AV$26)),0)+IFERROR(SUMPRODUCT(('乐容-S级品'!$A$4:$A$32=$B111)*('乐容-S级品'!$L$3:$CA$3=BJ$1)*('乐容-S级品'!$L$4:$CA$32)),0)</f>
      </c>
      <c r="BK111" s="280">
        <f>IFERROR(SUMPRODUCT(('控温被PRO-S级品'!$B$2:$B$10=$B111)*('控温被PRO-S级品'!$E$1:$BE$1=BK$1)*('控温被PRO-S级品'!$E$2:$BE$10)),0)+IFERROR(SUMPRODUCT(('冬被-S级品'!$B$2:$B$10=$B111)*('冬被-S级品'!$E$1:$AW$1=BK$1)*('冬被-S级品'!$E$2:$AW$10)),0)+IFERROR(SUMPRODUCT(('白止-S级品'!$A$2:$A$26=$B111)*('白止-S级品'!$D$1:$AV$1=BK$1)*('白止-S级品'!$D$2:$AV$26)),0)+IFERROR(SUMPRODUCT(('乐容-S级品'!$A$4:$A$32=$B111)*('乐容-S级品'!$L$3:$CA$3=BK$1)*('乐容-S级品'!$L$4:$CA$32)),0)</f>
      </c>
      <c r="BL111" s="280">
        <f>IFERROR(SUMPRODUCT(('控温被PRO-S级品'!$B$2:$B$10=$B111)*('控温被PRO-S级品'!$E$1:$BE$1=BL$1)*('控温被PRO-S级品'!$E$2:$BE$10)),0)+IFERROR(SUMPRODUCT(('冬被-S级品'!$B$2:$B$10=$B111)*('冬被-S级品'!$E$1:$AW$1=BL$1)*('冬被-S级品'!$E$2:$AW$10)),0)+IFERROR(SUMPRODUCT(('白止-S级品'!$A$2:$A$26=$B111)*('白止-S级品'!$D$1:$AV$1=BL$1)*('白止-S级品'!$D$2:$AV$26)),0)+IFERROR(SUMPRODUCT(('乐容-S级品'!$A$4:$A$32=$B111)*('乐容-S级品'!$L$3:$CA$3=BL$1)*('乐容-S级品'!$L$4:$CA$32)),0)</f>
      </c>
      <c r="BM111" s="280">
        <f>IFERROR(SUMPRODUCT(('控温被PRO-S级品'!$B$2:$B$10=$B111)*('控温被PRO-S级品'!$E$1:$BE$1=BM$1)*('控温被PRO-S级品'!$E$2:$BE$10)),0)+IFERROR(SUMPRODUCT(('冬被-S级品'!$B$2:$B$10=$B111)*('冬被-S级品'!$E$1:$AW$1=BM$1)*('冬被-S级品'!$E$2:$AW$10)),0)+IFERROR(SUMPRODUCT(('白止-S级品'!$A$2:$A$26=$B111)*('白止-S级品'!$D$1:$AV$1=BM$1)*('白止-S级品'!$D$2:$AV$26)),0)+IFERROR(SUMPRODUCT(('乐容-S级品'!$A$4:$A$32=$B111)*('乐容-S级品'!$L$3:$CA$3=BM$1)*('乐容-S级品'!$L$4:$CA$32)),0)</f>
      </c>
      <c r="BN111" s="280">
        <f>IFERROR(SUMPRODUCT(('控温被PRO-S级品'!$B$2:$B$10=$B111)*('控温被PRO-S级品'!$E$1:$BE$1=BN$1)*('控温被PRO-S级品'!$E$2:$BE$10)),0)+IFERROR(SUMPRODUCT(('冬被-S级品'!$B$2:$B$10=$B111)*('冬被-S级品'!$E$1:$AW$1=BN$1)*('冬被-S级品'!$E$2:$AW$10)),0)+IFERROR(SUMPRODUCT(('白止-S级品'!$A$2:$A$26=$B111)*('白止-S级品'!$D$1:$AV$1=BN$1)*('白止-S级品'!$D$2:$AV$26)),0)+IFERROR(SUMPRODUCT(('乐容-S级品'!$A$4:$A$32=$B111)*('乐容-S级品'!$L$3:$CA$3=BN$1)*('乐容-S级品'!$L$4:$CA$32)),0)</f>
      </c>
      <c r="BO111" s="280">
        <f>IFERROR(SUMPRODUCT(('控温被PRO-S级品'!$B$2:$B$10=$B111)*('控温被PRO-S级品'!$E$1:$BE$1=BO$1)*('控温被PRO-S级品'!$E$2:$BE$10)),0)+IFERROR(SUMPRODUCT(('冬被-S级品'!$B$2:$B$10=$B111)*('冬被-S级品'!$E$1:$AW$1=BO$1)*('冬被-S级品'!$E$2:$AW$10)),0)+IFERROR(SUMPRODUCT(('白止-S级品'!$A$2:$A$26=$B111)*('白止-S级品'!$D$1:$AV$1=BO$1)*('白止-S级品'!$D$2:$AV$26)),0)+IFERROR(SUMPRODUCT(('乐容-S级品'!$A$4:$A$32=$B111)*('乐容-S级品'!$L$3:$CA$3=BO$1)*('乐容-S级品'!$L$4:$CA$32)),0)</f>
      </c>
      <c r="BP111" s="280">
        <f>IFERROR(SUMPRODUCT(('控温被PRO-S级品'!$B$2:$B$10=$B111)*('控温被PRO-S级品'!$E$1:$BE$1=BP$1)*('控温被PRO-S级品'!$E$2:$BE$10)),0)+IFERROR(SUMPRODUCT(('冬被-S级品'!$B$2:$B$10=$B111)*('冬被-S级品'!$E$1:$AW$1=BP$1)*('冬被-S级品'!$E$2:$AW$10)),0)+IFERROR(SUMPRODUCT(('白止-S级品'!$A$2:$A$26=$B111)*('白止-S级品'!$D$1:$AV$1=BP$1)*('白止-S级品'!$D$2:$AV$26)),0)+IFERROR(SUMPRODUCT(('乐容-S级品'!$A$4:$A$32=$B111)*('乐容-S级品'!$L$3:$CA$3=BP$1)*('乐容-S级品'!$L$4:$CA$32)),0)</f>
      </c>
      <c r="BQ111" s="280">
        <f>IFERROR(SUMPRODUCT(('控温被PRO-S级品'!$B$2:$B$10=$B111)*('控温被PRO-S级品'!$E$1:$BE$1=BQ$1)*('控温被PRO-S级品'!$E$2:$BE$10)),0)+IFERROR(SUMPRODUCT(('冬被-S级品'!$B$2:$B$10=$B111)*('冬被-S级品'!$E$1:$AW$1=BQ$1)*('冬被-S级品'!$E$2:$AW$10)),0)+IFERROR(SUMPRODUCT(('白止-S级品'!$A$2:$A$26=$B111)*('白止-S级品'!$D$1:$AV$1=BQ$1)*('白止-S级品'!$D$2:$AV$26)),0)+IFERROR(SUMPRODUCT(('乐容-S级品'!$A$4:$A$32=$B111)*('乐容-S级品'!$L$3:$CA$3=BQ$1)*('乐容-S级品'!$L$4:$CA$32)),0)</f>
      </c>
      <c r="BR111" s="280">
        <f>IFERROR(SUMPRODUCT(('控温被PRO-S级品'!$B$2:$B$10=$B111)*('控温被PRO-S级品'!$E$1:$BE$1=BR$1)*('控温被PRO-S级品'!$E$2:$BE$10)),0)+IFERROR(SUMPRODUCT(('冬被-S级品'!$B$2:$B$10=$B111)*('冬被-S级品'!$E$1:$AW$1=BR$1)*('冬被-S级品'!$E$2:$AW$10)),0)+IFERROR(SUMPRODUCT(('白止-S级品'!$A$2:$A$26=$B111)*('白止-S级品'!$D$1:$AV$1=BR$1)*('白止-S级品'!$D$2:$AV$26)),0)+IFERROR(SUMPRODUCT(('乐容-S级品'!$A$4:$A$32=$B111)*('乐容-S级品'!$L$3:$CA$3=BR$1)*('乐容-S级品'!$L$4:$CA$32)),0)</f>
      </c>
      <c r="BS111" s="280">
        <f>IFERROR(SUMPRODUCT(('控温被PRO-S级品'!$B$2:$B$10=$B111)*('控温被PRO-S级品'!$E$1:$BE$1=BS$1)*('控温被PRO-S级品'!$E$2:$BE$10)),0)+IFERROR(SUMPRODUCT(('冬被-S级品'!$B$2:$B$10=$B111)*('冬被-S级品'!$E$1:$AW$1=BS$1)*('冬被-S级品'!$E$2:$AW$10)),0)+IFERROR(SUMPRODUCT(('白止-S级品'!$A$2:$A$26=$B111)*('白止-S级品'!$D$1:$AV$1=BS$1)*('白止-S级品'!$D$2:$AV$26)),0)+IFERROR(SUMPRODUCT(('乐容-S级品'!$A$4:$A$32=$B111)*('乐容-S级品'!$L$3:$CA$3=BS$1)*('乐容-S级品'!$L$4:$CA$32)),0)</f>
      </c>
      <c r="BT111" s="280">
        <f>IFERROR(SUMPRODUCT(('控温被PRO-S级品'!$B$2:$B$10=$B111)*('控温被PRO-S级品'!$E$1:$BE$1=BT$1)*('控温被PRO-S级品'!$E$2:$BE$10)),0)+IFERROR(SUMPRODUCT(('冬被-S级品'!$B$2:$B$10=$B111)*('冬被-S级品'!$E$1:$AW$1=BT$1)*('冬被-S级品'!$E$2:$AW$10)),0)+IFERROR(SUMPRODUCT(('白止-S级品'!$A$2:$A$26=$B111)*('白止-S级品'!$D$1:$AV$1=BT$1)*('白止-S级品'!$D$2:$AV$26)),0)+IFERROR(SUMPRODUCT(('乐容-S级品'!$A$4:$A$32=$B111)*('乐容-S级品'!$L$3:$CA$3=BT$1)*('乐容-S级品'!$L$4:$CA$32)),0)</f>
      </c>
      <c r="BU111" s="280">
        <f>IFERROR(SUMPRODUCT(('控温被PRO-S级品'!$B$2:$B$10=$B111)*('控温被PRO-S级品'!$E$1:$BE$1=BU$1)*('控温被PRO-S级品'!$E$2:$BE$10)),0)+IFERROR(SUMPRODUCT(('冬被-S级品'!$B$2:$B$10=$B111)*('冬被-S级品'!$E$1:$AW$1=BU$1)*('冬被-S级品'!$E$2:$AW$10)),0)+IFERROR(SUMPRODUCT(('白止-S级品'!$A$2:$A$26=$B111)*('白止-S级品'!$D$1:$AV$1=BU$1)*('白止-S级品'!$D$2:$AV$26)),0)+IFERROR(SUMPRODUCT(('乐容-S级品'!$A$4:$A$32=$B111)*('乐容-S级品'!$L$3:$CA$3=BU$1)*('乐容-S级品'!$L$4:$CA$32)),0)</f>
      </c>
      <c r="BV111" s="280">
        <f>IFERROR(SUMPRODUCT(('控温被PRO-S级品'!$B$2:$B$10=$B111)*('控温被PRO-S级品'!$E$1:$BE$1=BV$1)*('控温被PRO-S级品'!$E$2:$BE$10)),0)+IFERROR(SUMPRODUCT(('冬被-S级品'!$B$2:$B$10=$B111)*('冬被-S级品'!$E$1:$AW$1=BV$1)*('冬被-S级品'!$E$2:$AW$10)),0)+IFERROR(SUMPRODUCT(('白止-S级品'!$A$2:$A$26=$B111)*('白止-S级品'!$D$1:$AV$1=BV$1)*('白止-S级品'!$D$2:$AV$26)),0)+IFERROR(SUMPRODUCT(('乐容-S级品'!$A$4:$A$32=$B111)*('乐容-S级品'!$L$3:$CA$3=BV$1)*('乐容-S级品'!$L$4:$CA$32)),0)</f>
      </c>
      <c r="BW111" s="280">
        <f>IFERROR(SUMPRODUCT(('控温被PRO-S级品'!$B$2:$B$10=$B111)*('控温被PRO-S级品'!$E$1:$BE$1=BW$1)*('控温被PRO-S级品'!$E$2:$BE$10)),0)+IFERROR(SUMPRODUCT(('冬被-S级品'!$B$2:$B$10=$B111)*('冬被-S级品'!$E$1:$AW$1=BW$1)*('冬被-S级品'!$E$2:$AW$10)),0)+IFERROR(SUMPRODUCT(('白止-S级品'!$A$2:$A$26=$B111)*('白止-S级品'!$D$1:$AV$1=BW$1)*('白止-S级品'!$D$2:$AV$26)),0)+IFERROR(SUMPRODUCT(('乐容-S级品'!$A$4:$A$32=$B111)*('乐容-S级品'!$L$3:$CA$3=BW$1)*('乐容-S级品'!$L$4:$CA$32)),0)</f>
      </c>
      <c r="BX111" s="280">
        <f>IFERROR(SUMPRODUCT(('控温被PRO-S级品'!$B$2:$B$10=$B111)*('控温被PRO-S级品'!$E$1:$BE$1=BX$1)*('控温被PRO-S级品'!$E$2:$BE$10)),0)+IFERROR(SUMPRODUCT(('冬被-S级品'!$B$2:$B$10=$B111)*('冬被-S级品'!$E$1:$AW$1=BX$1)*('冬被-S级品'!$E$2:$AW$10)),0)+IFERROR(SUMPRODUCT(('白止-S级品'!$A$2:$A$26=$B111)*('白止-S级品'!$D$1:$AV$1=BX$1)*('白止-S级品'!$D$2:$AV$26)),0)+IFERROR(SUMPRODUCT(('乐容-S级品'!$A$4:$A$32=$B111)*('乐容-S级品'!$L$3:$CA$3=BX$1)*('乐容-S级品'!$L$4:$CA$32)),0)</f>
      </c>
      <c r="BY111" s="280">
        <f>IFERROR(SUMPRODUCT(('控温被PRO-S级品'!$B$2:$B$10=$B111)*('控温被PRO-S级品'!$E$1:$BE$1=BY$1)*('控温被PRO-S级品'!$E$2:$BE$10)),0)+IFERROR(SUMPRODUCT(('冬被-S级品'!$B$2:$B$10=$B111)*('冬被-S级品'!$E$1:$AW$1=BY$1)*('冬被-S级品'!$E$2:$AW$10)),0)+IFERROR(SUMPRODUCT(('白止-S级品'!$A$2:$A$26=$B111)*('白止-S级品'!$D$1:$AV$1=BY$1)*('白止-S级品'!$D$2:$AV$26)),0)+IFERROR(SUMPRODUCT(('乐容-S级品'!$A$4:$A$32=$B111)*('乐容-S级品'!$L$3:$CA$3=BY$1)*('乐容-S级品'!$L$4:$CA$32)),0)</f>
      </c>
      <c r="BZ111" s="280">
        <f>IFERROR(SUMPRODUCT(('控温被PRO-S级品'!$B$2:$B$10=$B111)*('控温被PRO-S级品'!$E$1:$BE$1=BZ$1)*('控温被PRO-S级品'!$E$2:$BE$10)),0)+IFERROR(SUMPRODUCT(('冬被-S级品'!$B$2:$B$10=$B111)*('冬被-S级品'!$E$1:$AW$1=BZ$1)*('冬被-S级品'!$E$2:$AW$10)),0)+IFERROR(SUMPRODUCT(('白止-S级品'!$A$2:$A$26=$B111)*('白止-S级品'!$D$1:$AV$1=BZ$1)*('白止-S级品'!$D$2:$AV$26)),0)+IFERROR(SUMPRODUCT(('乐容-S级品'!$A$4:$A$32=$B111)*('乐容-S级品'!$L$3:$CA$3=BZ$1)*('乐容-S级品'!$L$4:$CA$32)),0)</f>
      </c>
      <c r="CA111" s="280">
        <f>IFERROR(SUMPRODUCT(('控温被PRO-S级品'!$B$2:$B$10=$B111)*('控温被PRO-S级品'!$E$1:$BE$1=CA$1)*('控温被PRO-S级品'!$E$2:$BE$10)),0)+IFERROR(SUMPRODUCT(('冬被-S级品'!$B$2:$B$10=$B111)*('冬被-S级品'!$E$1:$AW$1=CA$1)*('冬被-S级品'!$E$2:$AW$10)),0)+IFERROR(SUMPRODUCT(('白止-S级品'!$A$2:$A$26=$B111)*('白止-S级品'!$D$1:$AV$1=CA$1)*('白止-S级品'!$D$2:$AV$26)),0)+IFERROR(SUMPRODUCT(('乐容-S级品'!$A$4:$A$32=$B111)*('乐容-S级品'!$L$3:$CA$3=CA$1)*('乐容-S级品'!$L$4:$CA$32)),0)</f>
      </c>
      <c r="CB111" s="280">
        <f>IFERROR(SUMPRODUCT(('控温被PRO-S级品'!$B$2:$B$10=$B111)*('控温被PRO-S级品'!$E$1:$BE$1=CB$1)*('控温被PRO-S级品'!$E$2:$BE$10)),0)+IFERROR(SUMPRODUCT(('冬被-S级品'!$B$2:$B$10=$B111)*('冬被-S级品'!$E$1:$AW$1=CB$1)*('冬被-S级品'!$E$2:$AW$10)),0)+IFERROR(SUMPRODUCT(('白止-S级品'!$A$2:$A$26=$B111)*('白止-S级品'!$D$1:$AV$1=CB$1)*('白止-S级品'!$D$2:$AV$26)),0)+IFERROR(SUMPRODUCT(('乐容-S级品'!$A$4:$A$32=$B111)*('乐容-S级品'!$L$3:$CA$3=CB$1)*('乐容-S级品'!$L$4:$CA$32)),0)</f>
      </c>
      <c r="CC111" s="280">
        <f>IFERROR(SUMPRODUCT(('控温被PRO-S级品'!$B$2:$B$10=$B111)*('控温被PRO-S级品'!$E$1:$BE$1=CC$1)*('控温被PRO-S级品'!$E$2:$BE$10)),0)+IFERROR(SUMPRODUCT(('冬被-S级品'!$B$2:$B$10=$B111)*('冬被-S级品'!$E$1:$AW$1=CC$1)*('冬被-S级品'!$E$2:$AW$10)),0)+IFERROR(SUMPRODUCT(('白止-S级品'!$A$2:$A$26=$B111)*('白止-S级品'!$D$1:$AV$1=CC$1)*('白止-S级品'!$D$2:$AV$26)),0)+IFERROR(SUMPRODUCT(('乐容-S级品'!$A$4:$A$32=$B111)*('乐容-S级品'!$L$3:$CA$3=CC$1)*('乐容-S级品'!$L$4:$CA$32)),0)</f>
      </c>
      <c r="CD111" s="280">
        <f>IFERROR(SUMPRODUCT(('控温被PRO-S级品'!$B$2:$B$10=$B111)*('控温被PRO-S级品'!$E$1:$BE$1=CD$1)*('控温被PRO-S级品'!$E$2:$BE$10)),0)+IFERROR(SUMPRODUCT(('冬被-S级品'!$B$2:$B$10=$B111)*('冬被-S级品'!$E$1:$AW$1=CD$1)*('冬被-S级品'!$E$2:$AW$10)),0)+IFERROR(SUMPRODUCT(('白止-S级品'!$A$2:$A$26=$B111)*('白止-S级品'!$D$1:$AV$1=CD$1)*('白止-S级品'!$D$2:$AV$26)),0)+IFERROR(SUMPRODUCT(('乐容-S级品'!$A$4:$A$32=$B111)*('乐容-S级品'!$L$3:$CA$3=CD$1)*('乐容-S级品'!$L$4:$CA$32)),0)</f>
      </c>
      <c r="CE111" s="280">
        <f>IFERROR(SUMPRODUCT(('控温被PRO-S级品'!$B$2:$B$10=$B111)*('控温被PRO-S级品'!$E$1:$BE$1=CE$1)*('控温被PRO-S级品'!$E$2:$BE$10)),0)+IFERROR(SUMPRODUCT(('冬被-S级品'!$B$2:$B$10=$B111)*('冬被-S级品'!$E$1:$AW$1=CE$1)*('冬被-S级品'!$E$2:$AW$10)),0)+IFERROR(SUMPRODUCT(('白止-S级品'!$A$2:$A$26=$B111)*('白止-S级品'!$D$1:$AV$1=CE$1)*('白止-S级品'!$D$2:$AV$26)),0)+IFERROR(SUMPRODUCT(('乐容-S级品'!$A$4:$A$32=$B111)*('乐容-S级品'!$L$3:$CA$3=CE$1)*('乐容-S级品'!$L$4:$CA$32)),0)</f>
      </c>
      <c r="CF111" s="280">
        <f>IFERROR(SUMPRODUCT(('控温被PRO-S级品'!$B$2:$B$10=$B111)*('控温被PRO-S级品'!$E$1:$BE$1=CF$1)*('控温被PRO-S级品'!$E$2:$BE$10)),0)+IFERROR(SUMPRODUCT(('冬被-S级品'!$B$2:$B$10=$B111)*('冬被-S级品'!$E$1:$AW$1=CF$1)*('冬被-S级品'!$E$2:$AW$10)),0)+IFERROR(SUMPRODUCT(('白止-S级品'!$A$2:$A$26=$B111)*('白止-S级品'!$D$1:$AV$1=CF$1)*('白止-S级品'!$D$2:$AV$26)),0)+IFERROR(SUMPRODUCT(('乐容-S级品'!$A$4:$A$32=$B111)*('乐容-S级品'!$L$3:$CA$3=CF$1)*('乐容-S级品'!$L$4:$CA$32)),0)</f>
      </c>
      <c r="CG111" s="280">
        <f>IFERROR(SUMPRODUCT(('控温被PRO-S级品'!$B$2:$B$10=$B111)*('控温被PRO-S级品'!$E$1:$BE$1=CG$1)*('控温被PRO-S级品'!$E$2:$BE$10)),0)+IFERROR(SUMPRODUCT(('冬被-S级品'!$B$2:$B$10=$B111)*('冬被-S级品'!$E$1:$AW$1=CG$1)*('冬被-S级品'!$E$2:$AW$10)),0)+IFERROR(SUMPRODUCT(('白止-S级品'!$A$2:$A$26=$B111)*('白止-S级品'!$D$1:$AV$1=CG$1)*('白止-S级品'!$D$2:$AV$26)),0)+IFERROR(SUMPRODUCT(('乐容-S级品'!$A$4:$A$32=$B111)*('乐容-S级品'!$L$3:$CA$3=CG$1)*('乐容-S级品'!$L$4:$CA$32)),0)</f>
      </c>
      <c r="CH111" s="280">
        <f>IFERROR(SUMPRODUCT(('控温被PRO-S级品'!$B$2:$B$10=$B111)*('控温被PRO-S级品'!$E$1:$BE$1=CH$1)*('控温被PRO-S级品'!$E$2:$BE$10)),0)+IFERROR(SUMPRODUCT(('冬被-S级品'!$B$2:$B$10=$B111)*('冬被-S级品'!$E$1:$AW$1=CH$1)*('冬被-S级品'!$E$2:$AW$10)),0)+IFERROR(SUMPRODUCT(('白止-S级品'!$A$2:$A$26=$B111)*('白止-S级品'!$D$1:$AV$1=CH$1)*('白止-S级品'!$D$2:$AV$26)),0)+IFERROR(SUMPRODUCT(('乐容-S级品'!$A$4:$A$32=$B111)*('乐容-S级品'!$L$3:$CA$3=CH$1)*('乐容-S级品'!$L$4:$CA$32)),0)</f>
      </c>
      <c r="CI111" s="280">
        <f>IFERROR(SUMPRODUCT(('控温被PRO-S级品'!$B$2:$B$10=$B111)*('控温被PRO-S级品'!$E$1:$BE$1=CI$1)*('控温被PRO-S级品'!$E$2:$BE$10)),0)+IFERROR(SUMPRODUCT(('冬被-S级品'!$B$2:$B$10=$B111)*('冬被-S级品'!$E$1:$AW$1=CI$1)*('冬被-S级品'!$E$2:$AW$10)),0)+IFERROR(SUMPRODUCT(('白止-S级品'!$A$2:$A$26=$B111)*('白止-S级品'!$D$1:$AV$1=CI$1)*('白止-S级品'!$D$2:$AV$26)),0)+IFERROR(SUMPRODUCT(('乐容-S级品'!$A$4:$A$32=$B111)*('乐容-S级品'!$L$3:$CA$3=CI$1)*('乐容-S级品'!$L$4:$CA$32)),0)</f>
      </c>
      <c r="CJ111" s="280">
        <f>IFERROR(SUMPRODUCT(('控温被PRO-S级品'!$B$2:$B$10=$B111)*('控温被PRO-S级品'!$E$1:$BE$1=CJ$1)*('控温被PRO-S级品'!$E$2:$BE$10)),0)+IFERROR(SUMPRODUCT(('冬被-S级品'!$B$2:$B$10=$B111)*('冬被-S级品'!$E$1:$AW$1=CJ$1)*('冬被-S级品'!$E$2:$AW$10)),0)+IFERROR(SUMPRODUCT(('白止-S级品'!$A$2:$A$26=$B111)*('白止-S级品'!$D$1:$AV$1=CJ$1)*('白止-S级品'!$D$2:$AV$26)),0)+IFERROR(SUMPRODUCT(('乐容-S级品'!$A$4:$A$32=$B111)*('乐容-S级品'!$L$3:$CA$3=CJ$1)*('乐容-S级品'!$L$4:$CA$32)),0)</f>
      </c>
      <c r="CK111" s="280">
        <f>IFERROR(SUMPRODUCT(('控温被PRO-S级品'!$B$2:$B$10=$B111)*('控温被PRO-S级品'!$E$1:$BE$1=CK$1)*('控温被PRO-S级品'!$E$2:$BE$10)),0)+IFERROR(SUMPRODUCT(('冬被-S级品'!$B$2:$B$10=$B111)*('冬被-S级品'!$E$1:$AW$1=CK$1)*('冬被-S级品'!$E$2:$AW$10)),0)+IFERROR(SUMPRODUCT(('白止-S级品'!$A$2:$A$26=$B111)*('白止-S级品'!$D$1:$AV$1=CK$1)*('白止-S级品'!$D$2:$AV$26)),0)+IFERROR(SUMPRODUCT(('乐容-S级品'!$A$4:$A$32=$B111)*('乐容-S级品'!$L$3:$CA$3=CK$1)*('乐容-S级品'!$L$4:$CA$32)),0)</f>
      </c>
      <c r="CL111" s="280">
        <f>IFERROR(SUMPRODUCT(('控温被PRO-S级品'!$B$2:$B$10=$B111)*('控温被PRO-S级品'!$E$1:$BE$1=CL$1)*('控温被PRO-S级品'!$E$2:$BE$10)),0)+IFERROR(SUMPRODUCT(('冬被-S级品'!$B$2:$B$10=$B111)*('冬被-S级品'!$E$1:$AW$1=CL$1)*('冬被-S级品'!$E$2:$AW$10)),0)+IFERROR(SUMPRODUCT(('白止-S级品'!$A$2:$A$26=$B111)*('白止-S级品'!$D$1:$AV$1=CL$1)*('白止-S级品'!$D$2:$AV$26)),0)+IFERROR(SUMPRODUCT(('乐容-S级品'!$A$4:$A$32=$B111)*('乐容-S级品'!$L$3:$CA$3=CL$1)*('乐容-S级品'!$L$4:$CA$32)),0)</f>
      </c>
      <c r="CM111" s="280">
        <f>IFERROR(SUMPRODUCT(('控温被PRO-S级品'!$B$2:$B$10=$B111)*('控温被PRO-S级品'!$E$1:$BE$1=CM$1)*('控温被PRO-S级品'!$E$2:$BE$10)),0)+IFERROR(SUMPRODUCT(('冬被-S级品'!$B$2:$B$10=$B111)*('冬被-S级品'!$E$1:$AW$1=CM$1)*('冬被-S级品'!$E$2:$AW$10)),0)+IFERROR(SUMPRODUCT(('白止-S级品'!$A$2:$A$26=$B111)*('白止-S级品'!$D$1:$AV$1=CM$1)*('白止-S级品'!$D$2:$AV$26)),0)+IFERROR(SUMPRODUCT(('乐容-S级品'!$A$4:$A$32=$B111)*('乐容-S级品'!$L$3:$CA$3=CM$1)*('乐容-S级品'!$L$4:$CA$32)),0)</f>
      </c>
      <c r="CN111" s="280">
        <f>IFERROR(SUMPRODUCT(('控温被PRO-S级品'!$B$2:$B$10=$B111)*('控温被PRO-S级品'!$E$1:$BE$1=CN$1)*('控温被PRO-S级品'!$E$2:$BE$10)),0)+IFERROR(SUMPRODUCT(('冬被-S级品'!$B$2:$B$10=$B111)*('冬被-S级品'!$E$1:$AW$1=CN$1)*('冬被-S级品'!$E$2:$AW$10)),0)+IFERROR(SUMPRODUCT(('白止-S级品'!$A$2:$A$26=$B111)*('白止-S级品'!$D$1:$AV$1=CN$1)*('白止-S级品'!$D$2:$AV$26)),0)+IFERROR(SUMPRODUCT(('乐容-S级品'!$A$4:$A$32=$B111)*('乐容-S级品'!$L$3:$CA$3=CN$1)*('乐容-S级品'!$L$4:$CA$32)),0)</f>
      </c>
      <c r="CO111" s="280">
        <f>IFERROR(SUMPRODUCT(('控温被PRO-S级品'!$B$2:$B$10=$B111)*('控温被PRO-S级品'!$E$1:$BE$1=CO$1)*('控温被PRO-S级品'!$E$2:$BE$10)),0)+IFERROR(SUMPRODUCT(('冬被-S级品'!$B$2:$B$10=$B111)*('冬被-S级品'!$E$1:$AW$1=CO$1)*('冬被-S级品'!$E$2:$AW$10)),0)+IFERROR(SUMPRODUCT(('白止-S级品'!$A$2:$A$26=$B111)*('白止-S级品'!$D$1:$AV$1=CO$1)*('白止-S级品'!$D$2:$AV$26)),0)+IFERROR(SUMPRODUCT(('乐容-S级品'!$A$4:$A$32=$B111)*('乐容-S级品'!$L$3:$CA$3=CO$1)*('乐容-S级品'!$L$4:$CA$32)),0)</f>
      </c>
      <c r="CP111" s="280">
        <f>IFERROR(SUMPRODUCT(('控温被PRO-S级品'!$B$2:$B$10=$B111)*('控温被PRO-S级品'!$E$1:$BE$1=CP$1)*('控温被PRO-S级品'!$E$2:$BE$10)),0)+IFERROR(SUMPRODUCT(('冬被-S级品'!$B$2:$B$10=$B111)*('冬被-S级品'!$E$1:$AW$1=CP$1)*('冬被-S级品'!$E$2:$AW$10)),0)+IFERROR(SUMPRODUCT(('白止-S级品'!$A$2:$A$26=$B111)*('白止-S级品'!$D$1:$AV$1=CP$1)*('白止-S级品'!$D$2:$AV$26)),0)+IFERROR(SUMPRODUCT(('乐容-S级品'!$A$4:$A$32=$B111)*('乐容-S级品'!$L$3:$CA$3=CP$1)*('乐容-S级品'!$L$4:$CA$32)),0)</f>
      </c>
      <c r="CQ111" s="280">
        <f>IFERROR(SUMPRODUCT(('控温被PRO-S级品'!$B$2:$B$10=$B111)*('控温被PRO-S级品'!$E$1:$BE$1=CQ$1)*('控温被PRO-S级品'!$E$2:$BE$10)),0)+IFERROR(SUMPRODUCT(('冬被-S级品'!$B$2:$B$10=$B111)*('冬被-S级品'!$E$1:$AW$1=CQ$1)*('冬被-S级品'!$E$2:$AW$10)),0)+IFERROR(SUMPRODUCT(('白止-S级品'!$A$2:$A$26=$B111)*('白止-S级品'!$D$1:$AV$1=CQ$1)*('白止-S级品'!$D$2:$AV$26)),0)+IFERROR(SUMPRODUCT(('乐容-S级品'!$A$4:$A$32=$B111)*('乐容-S级品'!$L$3:$CA$3=CQ$1)*('乐容-S级品'!$L$4:$CA$32)),0)</f>
      </c>
      <c r="CR111" s="280">
        <f>IFERROR(SUMPRODUCT(('控温被PRO-S级品'!$B$2:$B$10=$B111)*('控温被PRO-S级品'!$E$1:$BE$1=CR$1)*('控温被PRO-S级品'!$E$2:$BE$10)),0)+IFERROR(SUMPRODUCT(('冬被-S级品'!$B$2:$B$10=$B111)*('冬被-S级品'!$E$1:$AW$1=CR$1)*('冬被-S级品'!$E$2:$AW$10)),0)+IFERROR(SUMPRODUCT(('白止-S级品'!$A$2:$A$26=$B111)*('白止-S级品'!$D$1:$AV$1=CR$1)*('白止-S级品'!$D$2:$AV$26)),0)+IFERROR(SUMPRODUCT(('乐容-S级品'!$A$4:$A$32=$B111)*('乐容-S级品'!$L$3:$CA$3=CR$1)*('乐容-S级品'!$L$4:$CA$32)),0)</f>
      </c>
      <c r="CS111" s="280">
        <f>IFERROR(SUMPRODUCT(('控温被PRO-S级品'!$B$2:$B$10=$B111)*('控温被PRO-S级品'!$E$1:$BE$1=CS$1)*('控温被PRO-S级品'!$E$2:$BE$10)),0)+IFERROR(SUMPRODUCT(('冬被-S级品'!$B$2:$B$10=$B111)*('冬被-S级品'!$E$1:$AW$1=CS$1)*('冬被-S级品'!$E$2:$AW$10)),0)+IFERROR(SUMPRODUCT(('白止-S级品'!$A$2:$A$26=$B111)*('白止-S级品'!$D$1:$AV$1=CS$1)*('白止-S级品'!$D$2:$AV$26)),0)+IFERROR(SUMPRODUCT(('乐容-S级品'!$A$4:$A$32=$B111)*('乐容-S级品'!$L$3:$CA$3=CS$1)*('乐容-S级品'!$L$4:$CA$32)),0)</f>
      </c>
      <c r="CT111" s="280">
        <f>IFERROR(SUMPRODUCT(('控温被PRO-S级品'!$B$2:$B$10=$B111)*('控温被PRO-S级品'!$E$1:$BE$1=CT$1)*('控温被PRO-S级品'!$E$2:$BE$10)),0)+IFERROR(SUMPRODUCT(('冬被-S级品'!$B$2:$B$10=$B111)*('冬被-S级品'!$E$1:$AW$1=CT$1)*('冬被-S级品'!$E$2:$AW$10)),0)+IFERROR(SUMPRODUCT(('白止-S级品'!$A$2:$A$26=$B111)*('白止-S级品'!$D$1:$AV$1=CT$1)*('白止-S级品'!$D$2:$AV$26)),0)+IFERROR(SUMPRODUCT(('乐容-S级品'!$A$4:$A$32=$B111)*('乐容-S级品'!$L$3:$CA$3=CT$1)*('乐容-S级品'!$L$4:$CA$32)),0)</f>
      </c>
      <c r="CU111" s="280">
        <f>IFERROR(SUMPRODUCT(('控温被PRO-S级品'!$B$2:$B$10=$B111)*('控温被PRO-S级品'!$E$1:$BE$1=CU$1)*('控温被PRO-S级品'!$E$2:$BE$10)),0)+IFERROR(SUMPRODUCT(('冬被-S级品'!$B$2:$B$10=$B111)*('冬被-S级品'!$E$1:$AW$1=CU$1)*('冬被-S级品'!$E$2:$AW$10)),0)+IFERROR(SUMPRODUCT(('白止-S级品'!$A$2:$A$26=$B111)*('白止-S级品'!$D$1:$AV$1=CU$1)*('白止-S级品'!$D$2:$AV$26)),0)+IFERROR(SUMPRODUCT(('乐容-S级品'!$A$4:$A$32=$B111)*('乐容-S级品'!$L$3:$CA$3=CU$1)*('乐容-S级品'!$L$4:$CA$32)),0)</f>
      </c>
      <c r="CV111" s="280">
        <f>IFERROR(SUMPRODUCT(('控温被PRO-S级品'!$B$2:$B$10=$B111)*('控温被PRO-S级品'!$E$1:$BE$1=CV$1)*('控温被PRO-S级品'!$E$2:$BE$10)),0)+IFERROR(SUMPRODUCT(('冬被-S级品'!$B$2:$B$10=$B111)*('冬被-S级品'!$E$1:$AW$1=CV$1)*('冬被-S级品'!$E$2:$AW$10)),0)+IFERROR(SUMPRODUCT(('白止-S级品'!$A$2:$A$26=$B111)*('白止-S级品'!$D$1:$AV$1=CV$1)*('白止-S级品'!$D$2:$AV$26)),0)+IFERROR(SUMPRODUCT(('乐容-S级品'!$A$4:$A$32=$B111)*('乐容-S级品'!$L$3:$CA$3=CV$1)*('乐容-S级品'!$L$4:$CA$32)),0)</f>
      </c>
      <c r="CW111" s="280">
        <f>IFERROR(SUMPRODUCT(('控温被PRO-S级品'!$B$2:$B$10=$B111)*('控温被PRO-S级品'!$E$1:$BE$1=CW$1)*('控温被PRO-S级品'!$E$2:$BE$10)),0)+IFERROR(SUMPRODUCT(('冬被-S级品'!$B$2:$B$10=$B111)*('冬被-S级品'!$E$1:$AW$1=CW$1)*('冬被-S级品'!$E$2:$AW$10)),0)+IFERROR(SUMPRODUCT(('白止-S级品'!$A$2:$A$26=$B111)*('白止-S级品'!$D$1:$AV$1=CW$1)*('白止-S级品'!$D$2:$AV$26)),0)+IFERROR(SUMPRODUCT(('乐容-S级品'!$A$4:$A$32=$B111)*('乐容-S级品'!$L$3:$CA$3=CW$1)*('乐容-S级品'!$L$4:$CA$32)),0)</f>
      </c>
      <c r="CX111" s="280">
        <f>IFERROR(SUMPRODUCT(('控温被PRO-S级品'!$B$2:$B$10=$B111)*('控温被PRO-S级品'!$E$1:$BE$1=CX$1)*('控温被PRO-S级品'!$E$2:$BE$10)),0)+IFERROR(SUMPRODUCT(('冬被-S级品'!$B$2:$B$10=$B111)*('冬被-S级品'!$E$1:$AW$1=CX$1)*('冬被-S级品'!$E$2:$AW$10)),0)+IFERROR(SUMPRODUCT(('白止-S级品'!$A$2:$A$26=$B111)*('白止-S级品'!$D$1:$AV$1=CX$1)*('白止-S级品'!$D$2:$AV$26)),0)+IFERROR(SUMPRODUCT(('乐容-S级品'!$A$4:$A$32=$B111)*('乐容-S级品'!$L$3:$CA$3=CX$1)*('乐容-S级品'!$L$4:$CA$32)),0)</f>
      </c>
      <c r="CY111" s="280">
        <f>IFERROR(SUMPRODUCT(('控温被PRO-S级品'!$B$2:$B$10=$B111)*('控温被PRO-S级品'!$E$1:$BE$1=CY$1)*('控温被PRO-S级品'!$E$2:$BE$10)),0)+IFERROR(SUMPRODUCT(('冬被-S级品'!$B$2:$B$10=$B111)*('冬被-S级品'!$E$1:$AW$1=CY$1)*('冬被-S级品'!$E$2:$AW$10)),0)+IFERROR(SUMPRODUCT(('白止-S级品'!$A$2:$A$26=$B111)*('白止-S级品'!$D$1:$AV$1=CY$1)*('白止-S级品'!$D$2:$AV$26)),0)+IFERROR(SUMPRODUCT(('乐容-S级品'!$A$4:$A$32=$B111)*('乐容-S级品'!$L$3:$CA$3=CY$1)*('乐容-S级品'!$L$4:$CA$32)),0)</f>
      </c>
      <c r="CZ111" s="280">
        <f>IFERROR(SUMPRODUCT(('控温被PRO-S级品'!$B$2:$B$10=$B111)*('控温被PRO-S级品'!$E$1:$BE$1=CZ$1)*('控温被PRO-S级品'!$E$2:$BE$10)),0)+IFERROR(SUMPRODUCT(('冬被-S级品'!$B$2:$B$10=$B111)*('冬被-S级品'!$E$1:$AW$1=CZ$1)*('冬被-S级品'!$E$2:$AW$10)),0)+IFERROR(SUMPRODUCT(('白止-S级品'!$A$2:$A$26=$B111)*('白止-S级品'!$D$1:$AV$1=CZ$1)*('白止-S级品'!$D$2:$AV$26)),0)+IFERROR(SUMPRODUCT(('乐容-S级品'!$A$4:$A$32=$B111)*('乐容-S级品'!$L$3:$CA$3=CZ$1)*('乐容-S级品'!$L$4:$CA$32)),0)</f>
      </c>
      <c r="DA111" s="280">
        <f>IFERROR(SUMPRODUCT(('控温被PRO-S级品'!$B$2:$B$10=$B111)*('控温被PRO-S级品'!$E$1:$BE$1=DA$1)*('控温被PRO-S级品'!$E$2:$BE$10)),0)+IFERROR(SUMPRODUCT(('冬被-S级品'!$B$2:$B$10=$B111)*('冬被-S级品'!$E$1:$AW$1=DA$1)*('冬被-S级品'!$E$2:$AW$10)),0)+IFERROR(SUMPRODUCT(('白止-S级品'!$A$2:$A$26=$B111)*('白止-S级品'!$D$1:$AV$1=DA$1)*('白止-S级品'!$D$2:$AV$26)),0)+IFERROR(SUMPRODUCT(('乐容-S级品'!$A$4:$A$32=$B111)*('乐容-S级品'!$L$3:$CA$3=DA$1)*('乐容-S级品'!$L$4:$CA$32)),0)</f>
      </c>
      <c r="DB111" s="280">
        <f>IFERROR(SUMPRODUCT(('控温被PRO-S级品'!$B$2:$B$10=$B111)*('控温被PRO-S级品'!$E$1:$BE$1=DB$1)*('控温被PRO-S级品'!$E$2:$BE$10)),0)+IFERROR(SUMPRODUCT(('冬被-S级品'!$B$2:$B$10=$B111)*('冬被-S级品'!$E$1:$AW$1=DB$1)*('冬被-S级品'!$E$2:$AW$10)),0)+IFERROR(SUMPRODUCT(('白止-S级品'!$A$2:$A$26=$B111)*('白止-S级品'!$D$1:$AV$1=DB$1)*('白止-S级品'!$D$2:$AV$26)),0)+IFERROR(SUMPRODUCT(('乐容-S级品'!$A$4:$A$32=$B111)*('乐容-S级品'!$L$3:$CA$3=DB$1)*('乐容-S级品'!$L$4:$CA$32)),0)</f>
      </c>
      <c r="DC111" s="280">
        <f>IFERROR(SUMPRODUCT(('控温被PRO-S级品'!$B$2:$B$10=$B111)*('控温被PRO-S级品'!$E$1:$BE$1=DC$1)*('控温被PRO-S级品'!$E$2:$BE$10)),0)+IFERROR(SUMPRODUCT(('冬被-S级品'!$B$2:$B$10=$B111)*('冬被-S级品'!$E$1:$AW$1=DC$1)*('冬被-S级品'!$E$2:$AW$10)),0)+IFERROR(SUMPRODUCT(('白止-S级品'!$A$2:$A$26=$B111)*('白止-S级品'!$D$1:$AV$1=DC$1)*('白止-S级品'!$D$2:$AV$26)),0)+IFERROR(SUMPRODUCT(('乐容-S级品'!$A$4:$A$32=$B111)*('乐容-S级品'!$L$3:$CA$3=DC$1)*('乐容-S级品'!$L$4:$CA$32)),0)</f>
      </c>
      <c r="DD111" s="280">
        <f>IFERROR(SUMPRODUCT(('控温被PRO-S级品'!$B$2:$B$10=$B111)*('控温被PRO-S级品'!$E$1:$BE$1=DD$1)*('控温被PRO-S级品'!$E$2:$BE$10)),0)+IFERROR(SUMPRODUCT(('冬被-S级品'!$B$2:$B$10=$B111)*('冬被-S级品'!$E$1:$AW$1=DD$1)*('冬被-S级品'!$E$2:$AW$10)),0)+IFERROR(SUMPRODUCT(('白止-S级品'!$A$2:$A$26=$B111)*('白止-S级品'!$D$1:$AV$1=DD$1)*('白止-S级品'!$D$2:$AV$26)),0)+IFERROR(SUMPRODUCT(('乐容-S级品'!$A$4:$A$32=$B111)*('乐容-S级品'!$L$3:$CA$3=DD$1)*('乐容-S级品'!$L$4:$CA$32)),0)</f>
      </c>
      <c r="DE111" s="280">
        <f>IFERROR(SUMPRODUCT(('控温被PRO-S级品'!$B$2:$B$10=$B111)*('控温被PRO-S级品'!$E$1:$BE$1=DE$1)*('控温被PRO-S级品'!$E$2:$BE$10)),0)+IFERROR(SUMPRODUCT(('冬被-S级品'!$B$2:$B$10=$B111)*('冬被-S级品'!$E$1:$AW$1=DE$1)*('冬被-S级品'!$E$2:$AW$10)),0)+IFERROR(SUMPRODUCT(('白止-S级品'!$A$2:$A$26=$B111)*('白止-S级品'!$D$1:$AV$1=DE$1)*('白止-S级品'!$D$2:$AV$26)),0)+IFERROR(SUMPRODUCT(('乐容-S级品'!$A$4:$A$32=$B111)*('乐容-S级品'!$L$3:$CA$3=DE$1)*('乐容-S级品'!$L$4:$CA$32)),0)</f>
      </c>
      <c r="DF111" s="280">
        <f>IFERROR(SUMPRODUCT(('控温被PRO-S级品'!$B$2:$B$10=$B111)*('控温被PRO-S级品'!$E$1:$BE$1=DF$1)*('控温被PRO-S级品'!$E$2:$BE$10)),0)+IFERROR(SUMPRODUCT(('冬被-S级品'!$B$2:$B$10=$B111)*('冬被-S级品'!$E$1:$AW$1=DF$1)*('冬被-S级品'!$E$2:$AW$10)),0)+IFERROR(SUMPRODUCT(('白止-S级品'!$A$2:$A$26=$B111)*('白止-S级品'!$D$1:$AV$1=DF$1)*('白止-S级品'!$D$2:$AV$26)),0)+IFERROR(SUMPRODUCT(('乐容-S级品'!$A$4:$A$32=$B111)*('乐容-S级品'!$L$3:$CA$3=DF$1)*('乐容-S级品'!$L$4:$CA$32)),0)</f>
      </c>
      <c r="DG111" s="280">
        <f>IFERROR(SUMPRODUCT(('控温被PRO-S级品'!$B$2:$B$10=$B111)*('控温被PRO-S级品'!$E$1:$BE$1=DG$1)*('控温被PRO-S级品'!$E$2:$BE$10)),0)+IFERROR(SUMPRODUCT(('冬被-S级品'!$B$2:$B$10=$B111)*('冬被-S级品'!$E$1:$AW$1=DG$1)*('冬被-S级品'!$E$2:$AW$10)),0)+IFERROR(SUMPRODUCT(('白止-S级品'!$A$2:$A$26=$B111)*('白止-S级品'!$D$1:$AV$1=DG$1)*('白止-S级品'!$D$2:$AV$26)),0)+IFERROR(SUMPRODUCT(('乐容-S级品'!$A$4:$A$32=$B111)*('乐容-S级品'!$L$3:$CA$3=DG$1)*('乐容-S级品'!$L$4:$CA$32)),0)</f>
      </c>
      <c r="DH111" s="280">
        <f>IFERROR(SUMPRODUCT(('控温被PRO-S级品'!$B$2:$B$10=$B111)*('控温被PRO-S级品'!$E$1:$BE$1=DH$1)*('控温被PRO-S级品'!$E$2:$BE$10)),0)+IFERROR(SUMPRODUCT(('冬被-S级品'!$B$2:$B$10=$B111)*('冬被-S级品'!$E$1:$AW$1=DH$1)*('冬被-S级品'!$E$2:$AW$10)),0)+IFERROR(SUMPRODUCT(('白止-S级品'!$A$2:$A$26=$B111)*('白止-S级品'!$D$1:$AV$1=DH$1)*('白止-S级品'!$D$2:$AV$26)),0)+IFERROR(SUMPRODUCT(('乐容-S级品'!$A$4:$A$32=$B111)*('乐容-S级品'!$L$3:$CA$3=DH$1)*('乐容-S级品'!$L$4:$CA$32)),0)</f>
      </c>
      <c r="DI111" s="280">
        <f>IFERROR(SUMPRODUCT(('控温被PRO-S级品'!$B$2:$B$10=$B111)*('控温被PRO-S级品'!$E$1:$BE$1=DI$1)*('控温被PRO-S级品'!$E$2:$BE$10)),0)+IFERROR(SUMPRODUCT(('冬被-S级品'!$B$2:$B$10=$B111)*('冬被-S级品'!$E$1:$AW$1=DI$1)*('冬被-S级品'!$E$2:$AW$10)),0)+IFERROR(SUMPRODUCT(('白止-S级品'!$A$2:$A$26=$B111)*('白止-S级品'!$D$1:$AV$1=DI$1)*('白止-S级品'!$D$2:$AV$26)),0)+IFERROR(SUMPRODUCT(('乐容-S级品'!$A$4:$A$32=$B111)*('乐容-S级品'!$L$3:$CA$3=DI$1)*('乐容-S级品'!$L$4:$CA$32)),0)</f>
      </c>
      <c r="DJ111" s="280">
        <f>IFERROR(SUMPRODUCT(('控温被PRO-S级品'!$B$2:$B$10=$B111)*('控温被PRO-S级品'!$E$1:$BE$1=DJ$1)*('控温被PRO-S级品'!$E$2:$BE$10)),0)+IFERROR(SUMPRODUCT(('冬被-S级品'!$B$2:$B$10=$B111)*('冬被-S级品'!$E$1:$AW$1=DJ$1)*('冬被-S级品'!$E$2:$AW$10)),0)+IFERROR(SUMPRODUCT(('白止-S级品'!$A$2:$A$26=$B111)*('白止-S级品'!$D$1:$AV$1=DJ$1)*('白止-S级品'!$D$2:$AV$26)),0)+IFERROR(SUMPRODUCT(('乐容-S级品'!$A$4:$A$32=$B111)*('乐容-S级品'!$L$3:$CA$3=DJ$1)*('乐容-S级品'!$L$4:$CA$32)),0)</f>
      </c>
      <c r="DK111" s="280"/>
      <c r="DL111" s="280"/>
      <c r="DM111" s="280"/>
      <c r="DN111" s="280"/>
      <c r="DO111" s="280"/>
      <c r="DP111" s="280"/>
      <c r="DQ111" s="280"/>
      <c r="DR111" s="280"/>
      <c r="DS111" s="280"/>
      <c r="DT111" s="280"/>
      <c r="DU111" s="280"/>
      <c r="DV111" s="280"/>
      <c r="DW111" s="280">
        <f>VLOOKUP(B111,'系统编码规格'!A:C,3,FALSE)</f>
      </c>
      <c r="DX111" s="280"/>
      <c r="DY111" s="280"/>
      <c r="DZ111" s="280"/>
      <c r="EA111" s="280"/>
      <c r="EB111" s="280"/>
      <c r="EC111" s="280"/>
      <c r="ED111" s="280"/>
      <c r="EE111" s="280"/>
      <c r="EF111" s="280"/>
      <c r="EG111" s="280"/>
      <c r="EH111" s="280"/>
      <c r="EI111" s="280"/>
      <c r="EJ111" s="280"/>
      <c r="EK111" s="280"/>
      <c r="EL111" s="280"/>
      <c r="EM111" s="280"/>
      <c r="EN111" s="280"/>
      <c r="EO111" s="280"/>
      <c r="EP111" s="280"/>
      <c r="EQ111" s="280"/>
      <c r="ER111" s="280"/>
      <c r="ES111" s="280"/>
      <c r="ET111" s="280"/>
      <c r="EU111" s="280"/>
      <c r="EV111" s="280"/>
      <c r="EW111" s="280"/>
      <c r="EX111" s="280"/>
      <c r="EY111" s="280"/>
      <c r="EZ111" s="280"/>
      <c r="FA111" s="280"/>
      <c r="FB111" s="280"/>
      <c r="FC111" s="280"/>
      <c r="FD111" s="280"/>
      <c r="FE111" s="280"/>
      <c r="FF111" s="280"/>
      <c r="FG111" s="280"/>
      <c r="FH111" s="280"/>
      <c r="FI111" s="280"/>
      <c r="FJ111" s="280"/>
      <c r="FK111" s="280"/>
      <c r="FL111" s="280"/>
      <c r="FM111" s="280"/>
      <c r="FN111" s="280"/>
      <c r="FO111" s="280"/>
      <c r="FP111" s="280"/>
      <c r="FQ111" s="280"/>
      <c r="FR111" s="280"/>
      <c r="FS111" s="280"/>
      <c r="FT111" s="280"/>
      <c r="FU111" s="280"/>
      <c r="FV111" s="280"/>
      <c r="FW111" s="280"/>
      <c r="FX111" s="280"/>
      <c r="FY111" s="280"/>
      <c r="FZ111" s="280"/>
      <c r="GA111" s="280"/>
      <c r="GB111" s="280"/>
      <c r="GC111" s="280"/>
      <c r="GD111" s="280"/>
      <c r="GE111" s="280"/>
      <c r="GF111" s="280"/>
      <c r="GG111" s="280"/>
      <c r="GH111" s="280"/>
      <c r="GI111" s="280"/>
      <c r="GJ111" s="280"/>
      <c r="GK111" s="280"/>
      <c r="GL111" s="280"/>
      <c r="GM111" s="280"/>
      <c r="GN111" s="280"/>
      <c r="GO111" s="280"/>
      <c r="GP111" s="280"/>
      <c r="GQ111" s="280"/>
      <c r="GR111" s="280"/>
      <c r="GS111" s="280"/>
      <c r="GT111" s="280"/>
      <c r="GU111" s="280"/>
      <c r="GV111" s="280"/>
    </row>
    <row r="112">
      <c r="A112" s="309" t="str">
        <v>乐容</v>
      </c>
      <c r="B112" s="310" t="str">
        <v>12800026100640387</v>
      </c>
      <c r="C112" s="309" t="str">
        <v>亚朵星球 纯色全棉四件套</v>
      </c>
      <c r="D112" s="309" t="str">
        <v>松林青-1.2m床-床笠款</v>
      </c>
      <c r="E112">
        <f>SUM(F112:GX112)</f>
      </c>
      <c r="F112" s="280">
        <f>IFERROR(SUMPRODUCT(('控温被PRO-S级品'!$B$2:$B$10=$B112)*('控温被PRO-S级品'!$E$1:$BE$1=F$1)*('控温被PRO-S级品'!$E$2:$BE$10)),0)+IFERROR(SUMPRODUCT(('冬被-S级品'!$B$2:$B$10=$B112)*('冬被-S级品'!$E$1:$AW$1=F$1)*('冬被-S级品'!$E$2:$AW$10)),0)+IFERROR(SUMPRODUCT(('白止-S级品'!$A$2:$A$26=$B112)*('白止-S级品'!$D$1:$AV$1=F$1)*('白止-S级品'!$D$2:$AV$26)),0)+IFERROR(SUMPRODUCT(('乐容-S级品'!$A$4:$A$32=$B112)*('乐容-S级品'!$L$3:$CA$3=F$1)*('乐容-S级品'!$L$4:$CA$32)),0)</f>
      </c>
      <c r="G112" s="280">
        <f>IFERROR(SUMPRODUCT(('控温被PRO-S级品'!$B$2:$B$10=$B112)*('控温被PRO-S级品'!$E$1:$BE$1=G$1)*('控温被PRO-S级品'!$E$2:$BE$10)),0)+IFERROR(SUMPRODUCT(('冬被-S级品'!$B$2:$B$10=$B112)*('冬被-S级品'!$E$1:$AW$1=G$1)*('冬被-S级品'!$E$2:$AW$10)),0)+IFERROR(SUMPRODUCT(('白止-S级品'!$A$2:$A$26=$B112)*('白止-S级品'!$D$1:$AV$1=G$1)*('白止-S级品'!$D$2:$AV$26)),0)+IFERROR(SUMPRODUCT(('乐容-S级品'!$A$4:$A$32=$B112)*('乐容-S级品'!$L$3:$CA$3=G$1)*('乐容-S级品'!$L$4:$CA$32)),0)</f>
      </c>
      <c r="H112" s="280">
        <f>IFERROR(SUMPRODUCT(('控温被PRO-S级品'!$B$2:$B$10=$B112)*('控温被PRO-S级品'!$E$1:$BE$1=H$1)*('控温被PRO-S级品'!$E$2:$BE$10)),0)+IFERROR(SUMPRODUCT(('冬被-S级品'!$B$2:$B$10=$B112)*('冬被-S级品'!$E$1:$AW$1=H$1)*('冬被-S级品'!$E$2:$AW$10)),0)+IFERROR(SUMPRODUCT(('白止-S级品'!$A$2:$A$26=$B112)*('白止-S级品'!$D$1:$AV$1=H$1)*('白止-S级品'!$D$2:$AV$26)),0)+IFERROR(SUMPRODUCT(('乐容-S级品'!$A$4:$A$32=$B112)*('乐容-S级品'!$L$3:$CA$3=H$1)*('乐容-S级品'!$L$4:$CA$32)),0)</f>
      </c>
      <c r="I112" s="280">
        <f>IFERROR(SUMPRODUCT(('控温被PRO-S级品'!$B$2:$B$10=$B112)*('控温被PRO-S级品'!$E$1:$BE$1=I$1)*('控温被PRO-S级品'!$E$2:$BE$10)),0)+IFERROR(SUMPRODUCT(('冬被-S级品'!$B$2:$B$10=$B112)*('冬被-S级品'!$E$1:$AW$1=I$1)*('冬被-S级品'!$E$2:$AW$10)),0)+IFERROR(SUMPRODUCT(('白止-S级品'!$A$2:$A$26=$B112)*('白止-S级品'!$D$1:$AV$1=I$1)*('白止-S级品'!$D$2:$AV$26)),0)+IFERROR(SUMPRODUCT(('乐容-S级品'!$A$4:$A$32=$B112)*('乐容-S级品'!$L$3:$CA$3=I$1)*('乐容-S级品'!$L$4:$CA$32)),0)</f>
      </c>
      <c r="J112" s="280">
        <f>IFERROR(SUMPRODUCT(('控温被PRO-S级品'!$B$2:$B$10=$B112)*('控温被PRO-S级品'!$E$1:$BE$1=J$1)*('控温被PRO-S级品'!$E$2:$BE$10)),0)+IFERROR(SUMPRODUCT(('冬被-S级品'!$B$2:$B$10=$B112)*('冬被-S级品'!$E$1:$AW$1=J$1)*('冬被-S级品'!$E$2:$AW$10)),0)+IFERROR(SUMPRODUCT(('白止-S级品'!$A$2:$A$26=$B112)*('白止-S级品'!$D$1:$AV$1=J$1)*('白止-S级品'!$D$2:$AV$26)),0)+IFERROR(SUMPRODUCT(('乐容-S级品'!$A$4:$A$32=$B112)*('乐容-S级品'!$L$3:$CA$3=J$1)*('乐容-S级品'!$L$4:$CA$32)),0)</f>
      </c>
      <c r="K112" s="280">
        <f>IFERROR(SUMPRODUCT(('控温被PRO-S级品'!$B$2:$B$10=$B112)*('控温被PRO-S级品'!$E$1:$BE$1=K$1)*('控温被PRO-S级品'!$E$2:$BE$10)),0)+IFERROR(SUMPRODUCT(('冬被-S级品'!$B$2:$B$10=$B112)*('冬被-S级品'!$E$1:$AW$1=K$1)*('冬被-S级品'!$E$2:$AW$10)),0)+IFERROR(SUMPRODUCT(('白止-S级品'!$A$2:$A$26=$B112)*('白止-S级品'!$D$1:$AV$1=K$1)*('白止-S级品'!$D$2:$AV$26)),0)+IFERROR(SUMPRODUCT(('乐容-S级品'!$A$4:$A$32=$B112)*('乐容-S级品'!$L$3:$CA$3=K$1)*('乐容-S级品'!$L$4:$CA$32)),0)</f>
      </c>
      <c r="L112" s="280">
        <f>IFERROR(SUMPRODUCT(('控温被PRO-S级品'!$B$2:$B$10=$B112)*('控温被PRO-S级品'!$E$1:$BE$1=L$1)*('控温被PRO-S级品'!$E$2:$BE$10)),0)+IFERROR(SUMPRODUCT(('冬被-S级品'!$B$2:$B$10=$B112)*('冬被-S级品'!$E$1:$AW$1=L$1)*('冬被-S级品'!$E$2:$AW$10)),0)+IFERROR(SUMPRODUCT(('白止-S级品'!$A$2:$A$26=$B112)*('白止-S级品'!$D$1:$AV$1=L$1)*('白止-S级品'!$D$2:$AV$26)),0)+IFERROR(SUMPRODUCT(('乐容-S级品'!$A$4:$A$32=$B112)*('乐容-S级品'!$L$3:$CA$3=L$1)*('乐容-S级品'!$L$4:$CA$32)),0)</f>
      </c>
      <c r="M112" s="280">
        <f>IFERROR(SUMPRODUCT(('控温被PRO-S级品'!$B$2:$B$10=$B112)*('控温被PRO-S级品'!$E$1:$BE$1=M$1)*('控温被PRO-S级品'!$E$2:$BE$10)),0)+IFERROR(SUMPRODUCT(('冬被-S级品'!$B$2:$B$10=$B112)*('冬被-S级品'!$E$1:$AW$1=M$1)*('冬被-S级品'!$E$2:$AW$10)),0)+IFERROR(SUMPRODUCT(('白止-S级品'!$A$2:$A$26=$B112)*('白止-S级品'!$D$1:$AV$1=M$1)*('白止-S级品'!$D$2:$AV$26)),0)+IFERROR(SUMPRODUCT(('乐容-S级品'!$A$4:$A$32=$B112)*('乐容-S级品'!$L$3:$CA$3=M$1)*('乐容-S级品'!$L$4:$CA$32)),0)</f>
      </c>
      <c r="N112" s="280">
        <f>IFERROR(SUMPRODUCT(('控温被PRO-S级品'!$B$2:$B$10=$B112)*('控温被PRO-S级品'!$E$1:$BE$1=N$1)*('控温被PRO-S级品'!$E$2:$BE$10)),0)+IFERROR(SUMPRODUCT(('冬被-S级品'!$B$2:$B$10=$B112)*('冬被-S级品'!$E$1:$AW$1=N$1)*('冬被-S级品'!$E$2:$AW$10)),0)+IFERROR(SUMPRODUCT(('白止-S级品'!$A$2:$A$26=$B112)*('白止-S级品'!$D$1:$AV$1=N$1)*('白止-S级品'!$D$2:$AV$26)),0)+IFERROR(SUMPRODUCT(('乐容-S级品'!$A$4:$A$32=$B112)*('乐容-S级品'!$L$3:$CA$3=N$1)*('乐容-S级品'!$L$4:$CA$32)),0)</f>
      </c>
      <c r="O112" s="280">
        <f>IFERROR(SUMPRODUCT(('控温被PRO-S级品'!$B$2:$B$10=$B112)*('控温被PRO-S级品'!$E$1:$BE$1=O$1)*('控温被PRO-S级品'!$E$2:$BE$10)),0)+IFERROR(SUMPRODUCT(('冬被-S级品'!$B$2:$B$10=$B112)*('冬被-S级品'!$E$1:$AW$1=O$1)*('冬被-S级品'!$E$2:$AW$10)),0)+IFERROR(SUMPRODUCT(('白止-S级品'!$A$2:$A$26=$B112)*('白止-S级品'!$D$1:$AV$1=O$1)*('白止-S级品'!$D$2:$AV$26)),0)+IFERROR(SUMPRODUCT(('乐容-S级品'!$A$4:$A$32=$B112)*('乐容-S级品'!$L$3:$CA$3=O$1)*('乐容-S级品'!$L$4:$CA$32)),0)</f>
      </c>
      <c r="P112" s="280">
        <f>IFERROR(SUMPRODUCT(('控温被PRO-S级品'!$B$2:$B$10=$B112)*('控温被PRO-S级品'!$E$1:$BE$1=P$1)*('控温被PRO-S级品'!$E$2:$BE$10)),0)+IFERROR(SUMPRODUCT(('冬被-S级品'!$B$2:$B$10=$B112)*('冬被-S级品'!$E$1:$AW$1=P$1)*('冬被-S级品'!$E$2:$AW$10)),0)+IFERROR(SUMPRODUCT(('白止-S级品'!$A$2:$A$26=$B112)*('白止-S级品'!$D$1:$AV$1=P$1)*('白止-S级品'!$D$2:$AV$26)),0)+IFERROR(SUMPRODUCT(('乐容-S级品'!$A$4:$A$32=$B112)*('乐容-S级品'!$L$3:$CA$3=P$1)*('乐容-S级品'!$L$4:$CA$32)),0)</f>
      </c>
      <c r="Q112" s="280">
        <f>IFERROR(SUMPRODUCT(('控温被PRO-S级品'!$B$2:$B$10=$B112)*('控温被PRO-S级品'!$E$1:$BE$1=Q$1)*('控温被PRO-S级品'!$E$2:$BE$10)),0)+IFERROR(SUMPRODUCT(('冬被-S级品'!$B$2:$B$10=$B112)*('冬被-S级品'!$E$1:$AW$1=Q$1)*('冬被-S级品'!$E$2:$AW$10)),0)+IFERROR(SUMPRODUCT(('白止-S级品'!$A$2:$A$26=$B112)*('白止-S级品'!$D$1:$AV$1=Q$1)*('白止-S级品'!$D$2:$AV$26)),0)+IFERROR(SUMPRODUCT(('乐容-S级品'!$A$4:$A$32=$B112)*('乐容-S级品'!$L$3:$CA$3=Q$1)*('乐容-S级品'!$L$4:$CA$32)),0)</f>
      </c>
      <c r="R112" s="280">
        <f>IFERROR(SUMPRODUCT(('控温被PRO-S级品'!$B$2:$B$10=$B112)*('控温被PRO-S级品'!$E$1:$BE$1=R$1)*('控温被PRO-S级品'!$E$2:$BE$10)),0)+IFERROR(SUMPRODUCT(('冬被-S级品'!$B$2:$B$10=$B112)*('冬被-S级品'!$E$1:$AW$1=R$1)*('冬被-S级品'!$E$2:$AW$10)),0)+IFERROR(SUMPRODUCT(('白止-S级品'!$A$2:$A$26=$B112)*('白止-S级品'!$D$1:$AV$1=R$1)*('白止-S级品'!$D$2:$AV$26)),0)+IFERROR(SUMPRODUCT(('乐容-S级品'!$A$4:$A$32=$B112)*('乐容-S级品'!$L$3:$CA$3=R$1)*('乐容-S级品'!$L$4:$CA$32)),0)</f>
      </c>
      <c r="S112" s="280">
        <f>IFERROR(SUMPRODUCT(('控温被PRO-S级品'!$B$2:$B$10=$B112)*('控温被PRO-S级品'!$E$1:$BE$1=S$1)*('控温被PRO-S级品'!$E$2:$BE$10)),0)+IFERROR(SUMPRODUCT(('冬被-S级品'!$B$2:$B$10=$B112)*('冬被-S级品'!$E$1:$AW$1=S$1)*('冬被-S级品'!$E$2:$AW$10)),0)+IFERROR(SUMPRODUCT(('白止-S级品'!$A$2:$A$26=$B112)*('白止-S级品'!$D$1:$AV$1=S$1)*('白止-S级品'!$D$2:$AV$26)),0)+IFERROR(SUMPRODUCT(('乐容-S级品'!$A$4:$A$32=$B112)*('乐容-S级品'!$L$3:$CA$3=S$1)*('乐容-S级品'!$L$4:$CA$32)),0)</f>
      </c>
      <c r="T112" s="280">
        <f>IFERROR(SUMPRODUCT(('控温被PRO-S级品'!$B$2:$B$10=$B112)*('控温被PRO-S级品'!$E$1:$BE$1=T$1)*('控温被PRO-S级品'!$E$2:$BE$10)),0)+IFERROR(SUMPRODUCT(('冬被-S级品'!$B$2:$B$10=$B112)*('冬被-S级品'!$E$1:$AW$1=T$1)*('冬被-S级品'!$E$2:$AW$10)),0)+IFERROR(SUMPRODUCT(('白止-S级品'!$A$2:$A$26=$B112)*('白止-S级品'!$D$1:$AV$1=T$1)*('白止-S级品'!$D$2:$AV$26)),0)+IFERROR(SUMPRODUCT(('乐容-S级品'!$A$4:$A$32=$B112)*('乐容-S级品'!$L$3:$CA$3=T$1)*('乐容-S级品'!$L$4:$CA$32)),0)</f>
      </c>
      <c r="U112" s="280">
        <f>IFERROR(SUMPRODUCT(('控温被PRO-S级品'!$B$2:$B$10=$B112)*('控温被PRO-S级品'!$E$1:$BE$1=U$1)*('控温被PRO-S级品'!$E$2:$BE$10)),0)+IFERROR(SUMPRODUCT(('冬被-S级品'!$B$2:$B$10=$B112)*('冬被-S级品'!$E$1:$AW$1=U$1)*('冬被-S级品'!$E$2:$AW$10)),0)+IFERROR(SUMPRODUCT(('白止-S级品'!$A$2:$A$26=$B112)*('白止-S级品'!$D$1:$AV$1=U$1)*('白止-S级品'!$D$2:$AV$26)),0)+IFERROR(SUMPRODUCT(('乐容-S级品'!$A$4:$A$32=$B112)*('乐容-S级品'!$L$3:$CA$3=U$1)*('乐容-S级品'!$L$4:$CA$32)),0)</f>
      </c>
      <c r="V112" s="280">
        <f>IFERROR(SUMPRODUCT(('控温被PRO-S级品'!$B$2:$B$10=$B112)*('控温被PRO-S级品'!$E$1:$BE$1=V$1)*('控温被PRO-S级品'!$E$2:$BE$10)),0)+IFERROR(SUMPRODUCT(('冬被-S级品'!$B$2:$B$10=$B112)*('冬被-S级品'!$E$1:$AW$1=V$1)*('冬被-S级品'!$E$2:$AW$10)),0)+IFERROR(SUMPRODUCT(('白止-S级品'!$A$2:$A$26=$B112)*('白止-S级品'!$D$1:$AV$1=V$1)*('白止-S级品'!$D$2:$AV$26)),0)+IFERROR(SUMPRODUCT(('乐容-S级品'!$A$4:$A$32=$B112)*('乐容-S级品'!$L$3:$CA$3=V$1)*('乐容-S级品'!$L$4:$CA$32)),0)</f>
      </c>
      <c r="W112" s="280">
        <f>IFERROR(SUMPRODUCT(('控温被PRO-S级品'!$B$2:$B$10=$B112)*('控温被PRO-S级品'!$E$1:$BE$1=W$1)*('控温被PRO-S级品'!$E$2:$BE$10)),0)+IFERROR(SUMPRODUCT(('冬被-S级品'!$B$2:$B$10=$B112)*('冬被-S级品'!$E$1:$AW$1=W$1)*('冬被-S级品'!$E$2:$AW$10)),0)+IFERROR(SUMPRODUCT(('白止-S级品'!$A$2:$A$26=$B112)*('白止-S级品'!$D$1:$AV$1=W$1)*('白止-S级品'!$D$2:$AV$26)),0)+IFERROR(SUMPRODUCT(('乐容-S级品'!$A$4:$A$32=$B112)*('乐容-S级品'!$L$3:$CA$3=W$1)*('乐容-S级品'!$L$4:$CA$32)),0)</f>
      </c>
      <c r="X112" s="280">
        <f>IFERROR(SUMPRODUCT(('控温被PRO-S级品'!$B$2:$B$10=$B112)*('控温被PRO-S级品'!$E$1:$BE$1=X$1)*('控温被PRO-S级品'!$E$2:$BE$10)),0)+IFERROR(SUMPRODUCT(('冬被-S级品'!$B$2:$B$10=$B112)*('冬被-S级品'!$E$1:$AW$1=X$1)*('冬被-S级品'!$E$2:$AW$10)),0)+IFERROR(SUMPRODUCT(('白止-S级品'!$A$2:$A$26=$B112)*('白止-S级品'!$D$1:$AV$1=X$1)*('白止-S级品'!$D$2:$AV$26)),0)+IFERROR(SUMPRODUCT(('乐容-S级品'!$A$4:$A$32=$B112)*('乐容-S级品'!$L$3:$CA$3=X$1)*('乐容-S级品'!$L$4:$CA$32)),0)</f>
      </c>
      <c r="Y112" s="280">
        <f>IFERROR(SUMPRODUCT(('控温被PRO-S级品'!$B$2:$B$10=$B112)*('控温被PRO-S级品'!$E$1:$BE$1=Y$1)*('控温被PRO-S级品'!$E$2:$BE$10)),0)+IFERROR(SUMPRODUCT(('冬被-S级品'!$B$2:$B$10=$B112)*('冬被-S级品'!$E$1:$AW$1=Y$1)*('冬被-S级品'!$E$2:$AW$10)),0)+IFERROR(SUMPRODUCT(('白止-S级品'!$A$2:$A$26=$B112)*('白止-S级品'!$D$1:$AV$1=Y$1)*('白止-S级品'!$D$2:$AV$26)),0)+IFERROR(SUMPRODUCT(('乐容-S级品'!$A$4:$A$32=$B112)*('乐容-S级品'!$L$3:$CA$3=Y$1)*('乐容-S级品'!$L$4:$CA$32)),0)</f>
      </c>
      <c r="Z112" s="280">
        <f>IFERROR(SUMPRODUCT(('控温被PRO-S级品'!$B$2:$B$10=$B112)*('控温被PRO-S级品'!$E$1:$BE$1=Z$1)*('控温被PRO-S级品'!$E$2:$BE$10)),0)+IFERROR(SUMPRODUCT(('冬被-S级品'!$B$2:$B$10=$B112)*('冬被-S级品'!$E$1:$AW$1=Z$1)*('冬被-S级品'!$E$2:$AW$10)),0)+IFERROR(SUMPRODUCT(('白止-S级品'!$A$2:$A$26=$B112)*('白止-S级品'!$D$1:$AV$1=Z$1)*('白止-S级品'!$D$2:$AV$26)),0)+IFERROR(SUMPRODUCT(('乐容-S级品'!$A$4:$A$32=$B112)*('乐容-S级品'!$L$3:$CA$3=Z$1)*('乐容-S级品'!$L$4:$CA$32)),0)</f>
      </c>
      <c r="AA112" s="280">
        <f>IFERROR(SUMPRODUCT(('控温被PRO-S级品'!$B$2:$B$10=$B112)*('控温被PRO-S级品'!$E$1:$BE$1=AA$1)*('控温被PRO-S级品'!$E$2:$BE$10)),0)+IFERROR(SUMPRODUCT(('冬被-S级品'!$B$2:$B$10=$B112)*('冬被-S级品'!$E$1:$AW$1=AA$1)*('冬被-S级品'!$E$2:$AW$10)),0)+IFERROR(SUMPRODUCT(('白止-S级品'!$A$2:$A$26=$B112)*('白止-S级品'!$D$1:$AV$1=AA$1)*('白止-S级品'!$D$2:$AV$26)),0)+IFERROR(SUMPRODUCT(('乐容-S级品'!$A$4:$A$32=$B112)*('乐容-S级品'!$L$3:$CA$3=AA$1)*('乐容-S级品'!$L$4:$CA$32)),0)</f>
      </c>
      <c r="AB112" s="280">
        <f>IFERROR(SUMPRODUCT(('控温被PRO-S级品'!$B$2:$B$10=$B112)*('控温被PRO-S级品'!$E$1:$BE$1=AB$1)*('控温被PRO-S级品'!$E$2:$BE$10)),0)+IFERROR(SUMPRODUCT(('冬被-S级品'!$B$2:$B$10=$B112)*('冬被-S级品'!$E$1:$AW$1=AB$1)*('冬被-S级品'!$E$2:$AW$10)),0)+IFERROR(SUMPRODUCT(('白止-S级品'!$A$2:$A$26=$B112)*('白止-S级品'!$D$1:$AV$1=AB$1)*('白止-S级品'!$D$2:$AV$26)),0)+IFERROR(SUMPRODUCT(('乐容-S级品'!$A$4:$A$32=$B112)*('乐容-S级品'!$L$3:$CA$3=AB$1)*('乐容-S级品'!$L$4:$CA$32)),0)</f>
      </c>
      <c r="AC112" s="280">
        <f>IFERROR(SUMPRODUCT(('控温被PRO-S级品'!$B$2:$B$10=$B112)*('控温被PRO-S级品'!$E$1:$BE$1=AC$1)*('控温被PRO-S级品'!$E$2:$BE$10)),0)+IFERROR(SUMPRODUCT(('冬被-S级品'!$B$2:$B$10=$B112)*('冬被-S级品'!$E$1:$AW$1=AC$1)*('冬被-S级品'!$E$2:$AW$10)),0)+IFERROR(SUMPRODUCT(('白止-S级品'!$A$2:$A$26=$B112)*('白止-S级品'!$D$1:$AV$1=AC$1)*('白止-S级品'!$D$2:$AV$26)),0)+IFERROR(SUMPRODUCT(('乐容-S级品'!$A$4:$A$32=$B112)*('乐容-S级品'!$L$3:$CA$3=AC$1)*('乐容-S级品'!$L$4:$CA$32)),0)</f>
      </c>
      <c r="AD112" s="280">
        <f>IFERROR(SUMPRODUCT(('控温被PRO-S级品'!$B$2:$B$10=$B112)*('控温被PRO-S级品'!$E$1:$BE$1=AD$1)*('控温被PRO-S级品'!$E$2:$BE$10)),0)+IFERROR(SUMPRODUCT(('冬被-S级品'!$B$2:$B$10=$B112)*('冬被-S级品'!$E$1:$AW$1=AD$1)*('冬被-S级品'!$E$2:$AW$10)),0)+IFERROR(SUMPRODUCT(('白止-S级品'!$A$2:$A$26=$B112)*('白止-S级品'!$D$1:$AV$1=AD$1)*('白止-S级品'!$D$2:$AV$26)),0)+IFERROR(SUMPRODUCT(('乐容-S级品'!$A$4:$A$32=$B112)*('乐容-S级品'!$L$3:$CA$3=AD$1)*('乐容-S级品'!$L$4:$CA$32)),0)</f>
      </c>
      <c r="AE112" s="280">
        <f>IFERROR(SUMPRODUCT(('控温被PRO-S级品'!$B$2:$B$10=$B112)*('控温被PRO-S级品'!$E$1:$BE$1=AE$1)*('控温被PRO-S级品'!$E$2:$BE$10)),0)+IFERROR(SUMPRODUCT(('冬被-S级品'!$B$2:$B$10=$B112)*('冬被-S级品'!$E$1:$AW$1=AE$1)*('冬被-S级品'!$E$2:$AW$10)),0)+IFERROR(SUMPRODUCT(('白止-S级品'!$A$2:$A$26=$B112)*('白止-S级品'!$D$1:$AV$1=AE$1)*('白止-S级品'!$D$2:$AV$26)),0)+IFERROR(SUMPRODUCT(('乐容-S级品'!$A$4:$A$32=$B112)*('乐容-S级品'!$L$3:$CA$3=AE$1)*('乐容-S级品'!$L$4:$CA$32)),0)</f>
      </c>
      <c r="AF112" s="280">
        <f>IFERROR(SUMPRODUCT(('控温被PRO-S级品'!$B$2:$B$10=$B112)*('控温被PRO-S级品'!$E$1:$BE$1=AF$1)*('控温被PRO-S级品'!$E$2:$BE$10)),0)+IFERROR(SUMPRODUCT(('冬被-S级品'!$B$2:$B$10=$B112)*('冬被-S级品'!$E$1:$AW$1=AF$1)*('冬被-S级品'!$E$2:$AW$10)),0)+IFERROR(SUMPRODUCT(('白止-S级品'!$A$2:$A$26=$B112)*('白止-S级品'!$D$1:$AV$1=AF$1)*('白止-S级品'!$D$2:$AV$26)),0)+IFERROR(SUMPRODUCT(('乐容-S级品'!$A$4:$A$32=$B112)*('乐容-S级品'!$L$3:$CA$3=AF$1)*('乐容-S级品'!$L$4:$CA$32)),0)</f>
      </c>
      <c r="AG112" s="280">
        <f>IFERROR(SUMPRODUCT(('控温被PRO-S级品'!$B$2:$B$10=$B112)*('控温被PRO-S级品'!$E$1:$BE$1=AG$1)*('控温被PRO-S级品'!$E$2:$BE$10)),0)+IFERROR(SUMPRODUCT(('冬被-S级品'!$B$2:$B$10=$B112)*('冬被-S级品'!$E$1:$AW$1=AG$1)*('冬被-S级品'!$E$2:$AW$10)),0)+IFERROR(SUMPRODUCT(('白止-S级品'!$A$2:$A$26=$B112)*('白止-S级品'!$D$1:$AV$1=AG$1)*('白止-S级品'!$D$2:$AV$26)),0)+IFERROR(SUMPRODUCT(('乐容-S级品'!$A$4:$A$32=$B112)*('乐容-S级品'!$L$3:$CA$3=AG$1)*('乐容-S级品'!$L$4:$CA$32)),0)</f>
      </c>
      <c r="AH112" s="280">
        <f>IFERROR(SUMPRODUCT(('控温被PRO-S级品'!$B$2:$B$10=$B112)*('控温被PRO-S级品'!$E$1:$BE$1=AH$1)*('控温被PRO-S级品'!$E$2:$BE$10)),0)+IFERROR(SUMPRODUCT(('冬被-S级品'!$B$2:$B$10=$B112)*('冬被-S级品'!$E$1:$AW$1=AH$1)*('冬被-S级品'!$E$2:$AW$10)),0)+IFERROR(SUMPRODUCT(('白止-S级品'!$A$2:$A$26=$B112)*('白止-S级品'!$D$1:$AV$1=AH$1)*('白止-S级品'!$D$2:$AV$26)),0)+IFERROR(SUMPRODUCT(('乐容-S级品'!$A$4:$A$32=$B112)*('乐容-S级品'!$L$3:$CA$3=AH$1)*('乐容-S级品'!$L$4:$CA$32)),0)</f>
      </c>
      <c r="AI112" s="280">
        <f>IFERROR(SUMPRODUCT(('控温被PRO-S级品'!$B$2:$B$10=$B112)*('控温被PRO-S级品'!$E$1:$BE$1=AI$1)*('控温被PRO-S级品'!$E$2:$BE$10)),0)+IFERROR(SUMPRODUCT(('冬被-S级品'!$B$2:$B$10=$B112)*('冬被-S级品'!$E$1:$AW$1=AI$1)*('冬被-S级品'!$E$2:$AW$10)),0)+IFERROR(SUMPRODUCT(('白止-S级品'!$A$2:$A$26=$B112)*('白止-S级品'!$D$1:$AV$1=AI$1)*('白止-S级品'!$D$2:$AV$26)),0)+IFERROR(SUMPRODUCT(('乐容-S级品'!$A$4:$A$32=$B112)*('乐容-S级品'!$L$3:$CA$3=AI$1)*('乐容-S级品'!$L$4:$CA$32)),0)</f>
      </c>
      <c r="AJ112" s="280">
        <f>IFERROR(SUMPRODUCT(('控温被PRO-S级品'!$B$2:$B$10=$B112)*('控温被PRO-S级品'!$E$1:$BE$1=AJ$1)*('控温被PRO-S级品'!$E$2:$BE$10)),0)+IFERROR(SUMPRODUCT(('冬被-S级品'!$B$2:$B$10=$B112)*('冬被-S级品'!$E$1:$AW$1=AJ$1)*('冬被-S级品'!$E$2:$AW$10)),0)+IFERROR(SUMPRODUCT(('白止-S级品'!$A$2:$A$26=$B112)*('白止-S级品'!$D$1:$AV$1=AJ$1)*('白止-S级品'!$D$2:$AV$26)),0)+IFERROR(SUMPRODUCT(('乐容-S级品'!$A$4:$A$32=$B112)*('乐容-S级品'!$L$3:$CA$3=AJ$1)*('乐容-S级品'!$L$4:$CA$32)),0)</f>
      </c>
      <c r="AK112" s="280">
        <f>IFERROR(SUMPRODUCT(('控温被PRO-S级品'!$B$2:$B$10=$B112)*('控温被PRO-S级品'!$E$1:$BE$1=AK$1)*('控温被PRO-S级品'!$E$2:$BE$10)),0)+IFERROR(SUMPRODUCT(('冬被-S级品'!$B$2:$B$10=$B112)*('冬被-S级品'!$E$1:$AW$1=AK$1)*('冬被-S级品'!$E$2:$AW$10)),0)+IFERROR(SUMPRODUCT(('白止-S级品'!$A$2:$A$26=$B112)*('白止-S级品'!$D$1:$AV$1=AK$1)*('白止-S级品'!$D$2:$AV$26)),0)+IFERROR(SUMPRODUCT(('乐容-S级品'!$A$4:$A$32=$B112)*('乐容-S级品'!$L$3:$CA$3=AK$1)*('乐容-S级品'!$L$4:$CA$32)),0)</f>
      </c>
      <c r="AL112" s="280">
        <f>IFERROR(SUMPRODUCT(('控温被PRO-S级品'!$B$2:$B$10=$B112)*('控温被PRO-S级品'!$E$1:$BE$1=AL$1)*('控温被PRO-S级品'!$E$2:$BE$10)),0)+IFERROR(SUMPRODUCT(('冬被-S级品'!$B$2:$B$10=$B112)*('冬被-S级品'!$E$1:$AW$1=AL$1)*('冬被-S级品'!$E$2:$AW$10)),0)+IFERROR(SUMPRODUCT(('白止-S级品'!$A$2:$A$26=$B112)*('白止-S级品'!$D$1:$AV$1=AL$1)*('白止-S级品'!$D$2:$AV$26)),0)+IFERROR(SUMPRODUCT(('乐容-S级品'!$A$4:$A$32=$B112)*('乐容-S级品'!$L$3:$CA$3=AL$1)*('乐容-S级品'!$L$4:$CA$32)),0)</f>
      </c>
      <c r="AM112" s="280">
        <f>IFERROR(SUMPRODUCT(('控温被PRO-S级品'!$B$2:$B$10=$B112)*('控温被PRO-S级品'!$E$1:$BE$1=AM$1)*('控温被PRO-S级品'!$E$2:$BE$10)),0)+IFERROR(SUMPRODUCT(('冬被-S级品'!$B$2:$B$10=$B112)*('冬被-S级品'!$E$1:$AW$1=AM$1)*('冬被-S级品'!$E$2:$AW$10)),0)+IFERROR(SUMPRODUCT(('白止-S级品'!$A$2:$A$26=$B112)*('白止-S级品'!$D$1:$AV$1=AM$1)*('白止-S级品'!$D$2:$AV$26)),0)+IFERROR(SUMPRODUCT(('乐容-S级品'!$A$4:$A$32=$B112)*('乐容-S级品'!$L$3:$CA$3=AM$1)*('乐容-S级品'!$L$4:$CA$32)),0)</f>
      </c>
      <c r="AN112" s="280">
        <f>IFERROR(SUMPRODUCT(('控温被PRO-S级品'!$B$2:$B$10=$B112)*('控温被PRO-S级品'!$E$1:$BE$1=AN$1)*('控温被PRO-S级品'!$E$2:$BE$10)),0)+IFERROR(SUMPRODUCT(('冬被-S级品'!$B$2:$B$10=$B112)*('冬被-S级品'!$E$1:$AW$1=AN$1)*('冬被-S级品'!$E$2:$AW$10)),0)+IFERROR(SUMPRODUCT(('白止-S级品'!$A$2:$A$26=$B112)*('白止-S级品'!$D$1:$AV$1=AN$1)*('白止-S级品'!$D$2:$AV$26)),0)+IFERROR(SUMPRODUCT(('乐容-S级品'!$A$4:$A$32=$B112)*('乐容-S级品'!$L$3:$CA$3=AN$1)*('乐容-S级品'!$L$4:$CA$32)),0)</f>
      </c>
      <c r="AO112" s="280">
        <f>IFERROR(SUMPRODUCT(('控温被PRO-S级品'!$B$2:$B$10=$B112)*('控温被PRO-S级品'!$E$1:$BE$1=AO$1)*('控温被PRO-S级品'!$E$2:$BE$10)),0)+IFERROR(SUMPRODUCT(('冬被-S级品'!$B$2:$B$10=$B112)*('冬被-S级品'!$E$1:$AW$1=AO$1)*('冬被-S级品'!$E$2:$AW$10)),0)+IFERROR(SUMPRODUCT(('白止-S级品'!$A$2:$A$26=$B112)*('白止-S级品'!$D$1:$AV$1=AO$1)*('白止-S级品'!$D$2:$AV$26)),0)+IFERROR(SUMPRODUCT(('乐容-S级品'!$A$4:$A$32=$B112)*('乐容-S级品'!$L$3:$CA$3=AO$1)*('乐容-S级品'!$L$4:$CA$32)),0)</f>
      </c>
      <c r="AP112" s="280">
        <f>IFERROR(SUMPRODUCT(('控温被PRO-S级品'!$B$2:$B$10=$B112)*('控温被PRO-S级品'!$E$1:$BE$1=AP$1)*('控温被PRO-S级品'!$E$2:$BE$10)),0)+IFERROR(SUMPRODUCT(('冬被-S级品'!$B$2:$B$10=$B112)*('冬被-S级品'!$E$1:$AW$1=AP$1)*('冬被-S级品'!$E$2:$AW$10)),0)+IFERROR(SUMPRODUCT(('白止-S级品'!$A$2:$A$26=$B112)*('白止-S级品'!$D$1:$AV$1=AP$1)*('白止-S级品'!$D$2:$AV$26)),0)+IFERROR(SUMPRODUCT(('乐容-S级品'!$A$4:$A$32=$B112)*('乐容-S级品'!$L$3:$CA$3=AP$1)*('乐容-S级品'!$L$4:$CA$32)),0)</f>
      </c>
      <c r="AQ112" s="280">
        <f>IFERROR(SUMPRODUCT(('控温被PRO-S级品'!$B$2:$B$10=$B112)*('控温被PRO-S级品'!$E$1:$BE$1=AQ$1)*('控温被PRO-S级品'!$E$2:$BE$10)),0)+IFERROR(SUMPRODUCT(('冬被-S级品'!$B$2:$B$10=$B112)*('冬被-S级品'!$E$1:$AW$1=AQ$1)*('冬被-S级品'!$E$2:$AW$10)),0)+IFERROR(SUMPRODUCT(('白止-S级品'!$A$2:$A$26=$B112)*('白止-S级品'!$D$1:$AV$1=AQ$1)*('白止-S级品'!$D$2:$AV$26)),0)+IFERROR(SUMPRODUCT(('乐容-S级品'!$A$4:$A$32=$B112)*('乐容-S级品'!$L$3:$CA$3=AQ$1)*('乐容-S级品'!$L$4:$CA$32)),0)</f>
      </c>
      <c r="AR112" s="280">
        <f>IFERROR(SUMPRODUCT(('控温被PRO-S级品'!$B$2:$B$10=$B112)*('控温被PRO-S级品'!$E$1:$BE$1=AR$1)*('控温被PRO-S级品'!$E$2:$BE$10)),0)+IFERROR(SUMPRODUCT(('冬被-S级品'!$B$2:$B$10=$B112)*('冬被-S级品'!$E$1:$AW$1=AR$1)*('冬被-S级品'!$E$2:$AW$10)),0)+IFERROR(SUMPRODUCT(('白止-S级品'!$A$2:$A$26=$B112)*('白止-S级品'!$D$1:$AV$1=AR$1)*('白止-S级品'!$D$2:$AV$26)),0)+IFERROR(SUMPRODUCT(('乐容-S级品'!$A$4:$A$32=$B112)*('乐容-S级品'!$L$3:$CA$3=AR$1)*('乐容-S级品'!$L$4:$CA$32)),0)</f>
      </c>
      <c r="AS112" s="280">
        <f>IFERROR(SUMPRODUCT(('控温被PRO-S级品'!$B$2:$B$10=$B112)*('控温被PRO-S级品'!$E$1:$BE$1=AS$1)*('控温被PRO-S级品'!$E$2:$BE$10)),0)+IFERROR(SUMPRODUCT(('冬被-S级品'!$B$2:$B$10=$B112)*('冬被-S级品'!$E$1:$AW$1=AS$1)*('冬被-S级品'!$E$2:$AW$10)),0)+IFERROR(SUMPRODUCT(('白止-S级品'!$A$2:$A$26=$B112)*('白止-S级品'!$D$1:$AV$1=AS$1)*('白止-S级品'!$D$2:$AV$26)),0)+IFERROR(SUMPRODUCT(('乐容-S级品'!$A$4:$A$32=$B112)*('乐容-S级品'!$L$3:$CA$3=AS$1)*('乐容-S级品'!$L$4:$CA$32)),0)</f>
      </c>
      <c r="AT112" s="280">
        <f>IFERROR(SUMPRODUCT(('控温被PRO-S级品'!$B$2:$B$10=$B112)*('控温被PRO-S级品'!$E$1:$BE$1=AT$1)*('控温被PRO-S级品'!$E$2:$BE$10)),0)+IFERROR(SUMPRODUCT(('冬被-S级品'!$B$2:$B$10=$B112)*('冬被-S级品'!$E$1:$AW$1=AT$1)*('冬被-S级品'!$E$2:$AW$10)),0)+IFERROR(SUMPRODUCT(('白止-S级品'!$A$2:$A$26=$B112)*('白止-S级品'!$D$1:$AV$1=AT$1)*('白止-S级品'!$D$2:$AV$26)),0)+IFERROR(SUMPRODUCT(('乐容-S级品'!$A$4:$A$32=$B112)*('乐容-S级品'!$L$3:$CA$3=AT$1)*('乐容-S级品'!$L$4:$CA$32)),0)</f>
      </c>
      <c r="AU112" s="280">
        <f>IFERROR(SUMPRODUCT(('控温被PRO-S级品'!$B$2:$B$10=$B112)*('控温被PRO-S级品'!$E$1:$BE$1=AU$1)*('控温被PRO-S级品'!$E$2:$BE$10)),0)+IFERROR(SUMPRODUCT(('冬被-S级品'!$B$2:$B$10=$B112)*('冬被-S级品'!$E$1:$AW$1=AU$1)*('冬被-S级品'!$E$2:$AW$10)),0)+IFERROR(SUMPRODUCT(('白止-S级品'!$A$2:$A$26=$B112)*('白止-S级品'!$D$1:$AV$1=AU$1)*('白止-S级品'!$D$2:$AV$26)),0)+IFERROR(SUMPRODUCT(('乐容-S级品'!$A$4:$A$32=$B112)*('乐容-S级品'!$L$3:$CA$3=AU$1)*('乐容-S级品'!$L$4:$CA$32)),0)</f>
      </c>
      <c r="AV112" s="280">
        <f>IFERROR(SUMPRODUCT(('控温被PRO-S级品'!$B$2:$B$10=$B112)*('控温被PRO-S级品'!$E$1:$BE$1=AV$1)*('控温被PRO-S级品'!$E$2:$BE$10)),0)+IFERROR(SUMPRODUCT(('冬被-S级品'!$B$2:$B$10=$B112)*('冬被-S级品'!$E$1:$AW$1=AV$1)*('冬被-S级品'!$E$2:$AW$10)),0)+IFERROR(SUMPRODUCT(('白止-S级品'!$A$2:$A$26=$B112)*('白止-S级品'!$D$1:$AV$1=AV$1)*('白止-S级品'!$D$2:$AV$26)),0)+IFERROR(SUMPRODUCT(('乐容-S级品'!$A$4:$A$32=$B112)*('乐容-S级品'!$L$3:$CA$3=AV$1)*('乐容-S级品'!$L$4:$CA$32)),0)</f>
      </c>
      <c r="AW112" s="280">
        <f>IFERROR(SUMPRODUCT(('控温被PRO-S级品'!$B$2:$B$10=$B112)*('控温被PRO-S级品'!$E$1:$BE$1=AW$1)*('控温被PRO-S级品'!$E$2:$BE$10)),0)+IFERROR(SUMPRODUCT(('冬被-S级品'!$B$2:$B$10=$B112)*('冬被-S级品'!$E$1:$AW$1=AW$1)*('冬被-S级品'!$E$2:$AW$10)),0)+IFERROR(SUMPRODUCT(('白止-S级品'!$A$2:$A$26=$B112)*('白止-S级品'!$D$1:$AV$1=AW$1)*('白止-S级品'!$D$2:$AV$26)),0)+IFERROR(SUMPRODUCT(('乐容-S级品'!$A$4:$A$32=$B112)*('乐容-S级品'!$L$3:$CA$3=AW$1)*('乐容-S级品'!$L$4:$CA$32)),0)</f>
      </c>
      <c r="AX112" s="280">
        <f>IFERROR(SUMPRODUCT(('控温被PRO-S级品'!$B$2:$B$10=$B112)*('控温被PRO-S级品'!$E$1:$BE$1=AX$1)*('控温被PRO-S级品'!$E$2:$BE$10)),0)+IFERROR(SUMPRODUCT(('冬被-S级品'!$B$2:$B$10=$B112)*('冬被-S级品'!$E$1:$AW$1=AX$1)*('冬被-S级品'!$E$2:$AW$10)),0)+IFERROR(SUMPRODUCT(('白止-S级品'!$A$2:$A$26=$B112)*('白止-S级品'!$D$1:$AV$1=AX$1)*('白止-S级品'!$D$2:$AV$26)),0)+IFERROR(SUMPRODUCT(('乐容-S级品'!$A$4:$A$32=$B112)*('乐容-S级品'!$L$3:$CA$3=AX$1)*('乐容-S级品'!$L$4:$CA$32)),0)</f>
      </c>
      <c r="AY112" s="280">
        <f>IFERROR(SUMPRODUCT(('控温被PRO-S级品'!$B$2:$B$10=$B112)*('控温被PRO-S级品'!$E$1:$BE$1=AY$1)*('控温被PRO-S级品'!$E$2:$BE$10)),0)+IFERROR(SUMPRODUCT(('冬被-S级品'!$B$2:$B$10=$B112)*('冬被-S级品'!$E$1:$AW$1=AY$1)*('冬被-S级品'!$E$2:$AW$10)),0)+IFERROR(SUMPRODUCT(('白止-S级品'!$A$2:$A$26=$B112)*('白止-S级品'!$D$1:$AV$1=AY$1)*('白止-S级品'!$D$2:$AV$26)),0)+IFERROR(SUMPRODUCT(('乐容-S级品'!$A$4:$A$32=$B112)*('乐容-S级品'!$L$3:$CA$3=AY$1)*('乐容-S级品'!$L$4:$CA$32)),0)</f>
      </c>
      <c r="AZ112" s="280">
        <f>IFERROR(SUMPRODUCT(('控温被PRO-S级品'!$B$2:$B$10=$B112)*('控温被PRO-S级品'!$E$1:$BE$1=AZ$1)*('控温被PRO-S级品'!$E$2:$BE$10)),0)+IFERROR(SUMPRODUCT(('冬被-S级品'!$B$2:$B$10=$B112)*('冬被-S级品'!$E$1:$AW$1=AZ$1)*('冬被-S级品'!$E$2:$AW$10)),0)+IFERROR(SUMPRODUCT(('白止-S级品'!$A$2:$A$26=$B112)*('白止-S级品'!$D$1:$AV$1=AZ$1)*('白止-S级品'!$D$2:$AV$26)),0)+IFERROR(SUMPRODUCT(('乐容-S级品'!$A$4:$A$32=$B112)*('乐容-S级品'!$L$3:$CA$3=AZ$1)*('乐容-S级品'!$L$4:$CA$32)),0)</f>
      </c>
      <c r="BA112" s="280">
        <f>IFERROR(SUMPRODUCT(('控温被PRO-S级品'!$B$2:$B$10=$B112)*('控温被PRO-S级品'!$E$1:$BE$1=BA$1)*('控温被PRO-S级品'!$E$2:$BE$10)),0)+IFERROR(SUMPRODUCT(('冬被-S级品'!$B$2:$B$10=$B112)*('冬被-S级品'!$E$1:$AW$1=BA$1)*('冬被-S级品'!$E$2:$AW$10)),0)+IFERROR(SUMPRODUCT(('白止-S级品'!$A$2:$A$26=$B112)*('白止-S级品'!$D$1:$AV$1=BA$1)*('白止-S级品'!$D$2:$AV$26)),0)+IFERROR(SUMPRODUCT(('乐容-S级品'!$A$4:$A$32=$B112)*('乐容-S级品'!$L$3:$CA$3=BA$1)*('乐容-S级品'!$L$4:$CA$32)),0)</f>
      </c>
      <c r="BB112" s="280">
        <f>IFERROR(SUMPRODUCT(('控温被PRO-S级品'!$B$2:$B$10=$B112)*('控温被PRO-S级品'!$E$1:$BE$1=BB$1)*('控温被PRO-S级品'!$E$2:$BE$10)),0)+IFERROR(SUMPRODUCT(('冬被-S级品'!$B$2:$B$10=$B112)*('冬被-S级品'!$E$1:$AW$1=BB$1)*('冬被-S级品'!$E$2:$AW$10)),0)+IFERROR(SUMPRODUCT(('白止-S级品'!$A$2:$A$26=$B112)*('白止-S级品'!$D$1:$AV$1=BB$1)*('白止-S级品'!$D$2:$AV$26)),0)+IFERROR(SUMPRODUCT(('乐容-S级品'!$A$4:$A$32=$B112)*('乐容-S级品'!$L$3:$CA$3=BB$1)*('乐容-S级品'!$L$4:$CA$32)),0)</f>
      </c>
      <c r="BC112" s="280">
        <f>IFERROR(SUMPRODUCT(('控温被PRO-S级品'!$B$2:$B$10=$B112)*('控温被PRO-S级品'!$E$1:$BE$1=BC$1)*('控温被PRO-S级品'!$E$2:$BE$10)),0)+IFERROR(SUMPRODUCT(('冬被-S级品'!$B$2:$B$10=$B112)*('冬被-S级品'!$E$1:$AW$1=BC$1)*('冬被-S级品'!$E$2:$AW$10)),0)+IFERROR(SUMPRODUCT(('白止-S级品'!$A$2:$A$26=$B112)*('白止-S级品'!$D$1:$AV$1=BC$1)*('白止-S级品'!$D$2:$AV$26)),0)+IFERROR(SUMPRODUCT(('乐容-S级品'!$A$4:$A$32=$B112)*('乐容-S级品'!$L$3:$CA$3=BC$1)*('乐容-S级品'!$L$4:$CA$32)),0)</f>
      </c>
      <c r="BD112" s="280">
        <f>IFERROR(SUMPRODUCT(('控温被PRO-S级品'!$B$2:$B$10=$B112)*('控温被PRO-S级品'!$E$1:$BE$1=BD$1)*('控温被PRO-S级品'!$E$2:$BE$10)),0)+IFERROR(SUMPRODUCT(('冬被-S级品'!$B$2:$B$10=$B112)*('冬被-S级品'!$E$1:$AW$1=BD$1)*('冬被-S级品'!$E$2:$AW$10)),0)+IFERROR(SUMPRODUCT(('白止-S级品'!$A$2:$A$26=$B112)*('白止-S级品'!$D$1:$AV$1=BD$1)*('白止-S级品'!$D$2:$AV$26)),0)+IFERROR(SUMPRODUCT(('乐容-S级品'!$A$4:$A$32=$B112)*('乐容-S级品'!$L$3:$CA$3=BD$1)*('乐容-S级品'!$L$4:$CA$32)),0)</f>
      </c>
      <c r="BE112" s="280">
        <f>IFERROR(SUMPRODUCT(('控温被PRO-S级品'!$B$2:$B$10=$B112)*('控温被PRO-S级品'!$E$1:$BE$1=BE$1)*('控温被PRO-S级品'!$E$2:$BE$10)),0)+IFERROR(SUMPRODUCT(('冬被-S级品'!$B$2:$B$10=$B112)*('冬被-S级品'!$E$1:$AW$1=BE$1)*('冬被-S级品'!$E$2:$AW$10)),0)+IFERROR(SUMPRODUCT(('白止-S级品'!$A$2:$A$26=$B112)*('白止-S级品'!$D$1:$AV$1=BE$1)*('白止-S级品'!$D$2:$AV$26)),0)+IFERROR(SUMPRODUCT(('乐容-S级品'!$A$4:$A$32=$B112)*('乐容-S级品'!$L$3:$CA$3=BE$1)*('乐容-S级品'!$L$4:$CA$32)),0)</f>
      </c>
      <c r="BF112" s="280">
        <f>IFERROR(SUMPRODUCT(('控温被PRO-S级品'!$B$2:$B$10=$B112)*('控温被PRO-S级品'!$E$1:$BE$1=BF$1)*('控温被PRO-S级品'!$E$2:$BE$10)),0)+IFERROR(SUMPRODUCT(('冬被-S级品'!$B$2:$B$10=$B112)*('冬被-S级品'!$E$1:$AW$1=BF$1)*('冬被-S级品'!$E$2:$AW$10)),0)+IFERROR(SUMPRODUCT(('白止-S级品'!$A$2:$A$26=$B112)*('白止-S级品'!$D$1:$AV$1=BF$1)*('白止-S级品'!$D$2:$AV$26)),0)+IFERROR(SUMPRODUCT(('乐容-S级品'!$A$4:$A$32=$B112)*('乐容-S级品'!$L$3:$CA$3=BF$1)*('乐容-S级品'!$L$4:$CA$32)),0)</f>
      </c>
      <c r="BG112" s="280">
        <f>IFERROR(SUMPRODUCT(('控温被PRO-S级品'!$B$2:$B$10=$B112)*('控温被PRO-S级品'!$E$1:$BE$1=BG$1)*('控温被PRO-S级品'!$E$2:$BE$10)),0)+IFERROR(SUMPRODUCT(('冬被-S级品'!$B$2:$B$10=$B112)*('冬被-S级品'!$E$1:$AW$1=BG$1)*('冬被-S级品'!$E$2:$AW$10)),0)+IFERROR(SUMPRODUCT(('白止-S级品'!$A$2:$A$26=$B112)*('白止-S级品'!$D$1:$AV$1=BG$1)*('白止-S级品'!$D$2:$AV$26)),0)+IFERROR(SUMPRODUCT(('乐容-S级品'!$A$4:$A$32=$B112)*('乐容-S级品'!$L$3:$CA$3=BG$1)*('乐容-S级品'!$L$4:$CA$32)),0)</f>
      </c>
      <c r="BH112" s="280">
        <f>IFERROR(SUMPRODUCT(('控温被PRO-S级品'!$B$2:$B$10=$B112)*('控温被PRO-S级品'!$E$1:$BE$1=BH$1)*('控温被PRO-S级品'!$E$2:$BE$10)),0)+IFERROR(SUMPRODUCT(('冬被-S级品'!$B$2:$B$10=$B112)*('冬被-S级品'!$E$1:$AW$1=BH$1)*('冬被-S级品'!$E$2:$AW$10)),0)+IFERROR(SUMPRODUCT(('白止-S级品'!$A$2:$A$26=$B112)*('白止-S级品'!$D$1:$AV$1=BH$1)*('白止-S级品'!$D$2:$AV$26)),0)+IFERROR(SUMPRODUCT(('乐容-S级品'!$A$4:$A$32=$B112)*('乐容-S级品'!$L$3:$CA$3=BH$1)*('乐容-S级品'!$L$4:$CA$32)),0)</f>
      </c>
      <c r="BI112" s="280">
        <f>IFERROR(SUMPRODUCT(('控温被PRO-S级品'!$B$2:$B$10=$B112)*('控温被PRO-S级品'!$E$1:$BE$1=BI$1)*('控温被PRO-S级品'!$E$2:$BE$10)),0)+IFERROR(SUMPRODUCT(('冬被-S级品'!$B$2:$B$10=$B112)*('冬被-S级品'!$E$1:$AW$1=BI$1)*('冬被-S级品'!$E$2:$AW$10)),0)+IFERROR(SUMPRODUCT(('白止-S级品'!$A$2:$A$26=$B112)*('白止-S级品'!$D$1:$AV$1=BI$1)*('白止-S级品'!$D$2:$AV$26)),0)+IFERROR(SUMPRODUCT(('乐容-S级品'!$A$4:$A$32=$B112)*('乐容-S级品'!$L$3:$CA$3=BI$1)*('乐容-S级品'!$L$4:$CA$32)),0)</f>
      </c>
      <c r="BJ112" s="280">
        <f>IFERROR(SUMPRODUCT(('控温被PRO-S级品'!$B$2:$B$10=$B112)*('控温被PRO-S级品'!$E$1:$BE$1=BJ$1)*('控温被PRO-S级品'!$E$2:$BE$10)),0)+IFERROR(SUMPRODUCT(('冬被-S级品'!$B$2:$B$10=$B112)*('冬被-S级品'!$E$1:$AW$1=BJ$1)*('冬被-S级品'!$E$2:$AW$10)),0)+IFERROR(SUMPRODUCT(('白止-S级品'!$A$2:$A$26=$B112)*('白止-S级品'!$D$1:$AV$1=BJ$1)*('白止-S级品'!$D$2:$AV$26)),0)+IFERROR(SUMPRODUCT(('乐容-S级品'!$A$4:$A$32=$B112)*('乐容-S级品'!$L$3:$CA$3=BJ$1)*('乐容-S级品'!$L$4:$CA$32)),0)</f>
      </c>
      <c r="BK112" s="280">
        <f>IFERROR(SUMPRODUCT(('控温被PRO-S级品'!$B$2:$B$10=$B112)*('控温被PRO-S级品'!$E$1:$BE$1=BK$1)*('控温被PRO-S级品'!$E$2:$BE$10)),0)+IFERROR(SUMPRODUCT(('冬被-S级品'!$B$2:$B$10=$B112)*('冬被-S级品'!$E$1:$AW$1=BK$1)*('冬被-S级品'!$E$2:$AW$10)),0)+IFERROR(SUMPRODUCT(('白止-S级品'!$A$2:$A$26=$B112)*('白止-S级品'!$D$1:$AV$1=BK$1)*('白止-S级品'!$D$2:$AV$26)),0)+IFERROR(SUMPRODUCT(('乐容-S级品'!$A$4:$A$32=$B112)*('乐容-S级品'!$L$3:$CA$3=BK$1)*('乐容-S级品'!$L$4:$CA$32)),0)</f>
      </c>
      <c r="BL112" s="280">
        <f>IFERROR(SUMPRODUCT(('控温被PRO-S级品'!$B$2:$B$10=$B112)*('控温被PRO-S级品'!$E$1:$BE$1=BL$1)*('控温被PRO-S级品'!$E$2:$BE$10)),0)+IFERROR(SUMPRODUCT(('冬被-S级品'!$B$2:$B$10=$B112)*('冬被-S级品'!$E$1:$AW$1=BL$1)*('冬被-S级品'!$E$2:$AW$10)),0)+IFERROR(SUMPRODUCT(('白止-S级品'!$A$2:$A$26=$B112)*('白止-S级品'!$D$1:$AV$1=BL$1)*('白止-S级品'!$D$2:$AV$26)),0)+IFERROR(SUMPRODUCT(('乐容-S级品'!$A$4:$A$32=$B112)*('乐容-S级品'!$L$3:$CA$3=BL$1)*('乐容-S级品'!$L$4:$CA$32)),0)</f>
      </c>
      <c r="BM112" s="280">
        <f>IFERROR(SUMPRODUCT(('控温被PRO-S级品'!$B$2:$B$10=$B112)*('控温被PRO-S级品'!$E$1:$BE$1=BM$1)*('控温被PRO-S级品'!$E$2:$BE$10)),0)+IFERROR(SUMPRODUCT(('冬被-S级品'!$B$2:$B$10=$B112)*('冬被-S级品'!$E$1:$AW$1=BM$1)*('冬被-S级品'!$E$2:$AW$10)),0)+IFERROR(SUMPRODUCT(('白止-S级品'!$A$2:$A$26=$B112)*('白止-S级品'!$D$1:$AV$1=BM$1)*('白止-S级品'!$D$2:$AV$26)),0)+IFERROR(SUMPRODUCT(('乐容-S级品'!$A$4:$A$32=$B112)*('乐容-S级品'!$L$3:$CA$3=BM$1)*('乐容-S级品'!$L$4:$CA$32)),0)</f>
      </c>
      <c r="BN112" s="280">
        <f>IFERROR(SUMPRODUCT(('控温被PRO-S级品'!$B$2:$B$10=$B112)*('控温被PRO-S级品'!$E$1:$BE$1=BN$1)*('控温被PRO-S级品'!$E$2:$BE$10)),0)+IFERROR(SUMPRODUCT(('冬被-S级品'!$B$2:$B$10=$B112)*('冬被-S级品'!$E$1:$AW$1=BN$1)*('冬被-S级品'!$E$2:$AW$10)),0)+IFERROR(SUMPRODUCT(('白止-S级品'!$A$2:$A$26=$B112)*('白止-S级品'!$D$1:$AV$1=BN$1)*('白止-S级品'!$D$2:$AV$26)),0)+IFERROR(SUMPRODUCT(('乐容-S级品'!$A$4:$A$32=$B112)*('乐容-S级品'!$L$3:$CA$3=BN$1)*('乐容-S级品'!$L$4:$CA$32)),0)</f>
      </c>
      <c r="BO112" s="280">
        <f>IFERROR(SUMPRODUCT(('控温被PRO-S级品'!$B$2:$B$10=$B112)*('控温被PRO-S级品'!$E$1:$BE$1=BO$1)*('控温被PRO-S级品'!$E$2:$BE$10)),0)+IFERROR(SUMPRODUCT(('冬被-S级品'!$B$2:$B$10=$B112)*('冬被-S级品'!$E$1:$AW$1=BO$1)*('冬被-S级品'!$E$2:$AW$10)),0)+IFERROR(SUMPRODUCT(('白止-S级品'!$A$2:$A$26=$B112)*('白止-S级品'!$D$1:$AV$1=BO$1)*('白止-S级品'!$D$2:$AV$26)),0)+IFERROR(SUMPRODUCT(('乐容-S级品'!$A$4:$A$32=$B112)*('乐容-S级品'!$L$3:$CA$3=BO$1)*('乐容-S级品'!$L$4:$CA$32)),0)</f>
      </c>
      <c r="BP112" s="280">
        <f>IFERROR(SUMPRODUCT(('控温被PRO-S级品'!$B$2:$B$10=$B112)*('控温被PRO-S级品'!$E$1:$BE$1=BP$1)*('控温被PRO-S级品'!$E$2:$BE$10)),0)+IFERROR(SUMPRODUCT(('冬被-S级品'!$B$2:$B$10=$B112)*('冬被-S级品'!$E$1:$AW$1=BP$1)*('冬被-S级品'!$E$2:$AW$10)),0)+IFERROR(SUMPRODUCT(('白止-S级品'!$A$2:$A$26=$B112)*('白止-S级品'!$D$1:$AV$1=BP$1)*('白止-S级品'!$D$2:$AV$26)),0)+IFERROR(SUMPRODUCT(('乐容-S级品'!$A$4:$A$32=$B112)*('乐容-S级品'!$L$3:$CA$3=BP$1)*('乐容-S级品'!$L$4:$CA$32)),0)</f>
      </c>
      <c r="BQ112" s="280">
        <f>IFERROR(SUMPRODUCT(('控温被PRO-S级品'!$B$2:$B$10=$B112)*('控温被PRO-S级品'!$E$1:$BE$1=BQ$1)*('控温被PRO-S级品'!$E$2:$BE$10)),0)+IFERROR(SUMPRODUCT(('冬被-S级品'!$B$2:$B$10=$B112)*('冬被-S级品'!$E$1:$AW$1=BQ$1)*('冬被-S级品'!$E$2:$AW$10)),0)+IFERROR(SUMPRODUCT(('白止-S级品'!$A$2:$A$26=$B112)*('白止-S级品'!$D$1:$AV$1=BQ$1)*('白止-S级品'!$D$2:$AV$26)),0)+IFERROR(SUMPRODUCT(('乐容-S级品'!$A$4:$A$32=$B112)*('乐容-S级品'!$L$3:$CA$3=BQ$1)*('乐容-S级品'!$L$4:$CA$32)),0)</f>
      </c>
      <c r="BR112" s="280">
        <f>IFERROR(SUMPRODUCT(('控温被PRO-S级品'!$B$2:$B$10=$B112)*('控温被PRO-S级品'!$E$1:$BE$1=BR$1)*('控温被PRO-S级品'!$E$2:$BE$10)),0)+IFERROR(SUMPRODUCT(('冬被-S级品'!$B$2:$B$10=$B112)*('冬被-S级品'!$E$1:$AW$1=BR$1)*('冬被-S级品'!$E$2:$AW$10)),0)+IFERROR(SUMPRODUCT(('白止-S级品'!$A$2:$A$26=$B112)*('白止-S级品'!$D$1:$AV$1=BR$1)*('白止-S级品'!$D$2:$AV$26)),0)+IFERROR(SUMPRODUCT(('乐容-S级品'!$A$4:$A$32=$B112)*('乐容-S级品'!$L$3:$CA$3=BR$1)*('乐容-S级品'!$L$4:$CA$32)),0)</f>
      </c>
      <c r="BS112" s="280">
        <f>IFERROR(SUMPRODUCT(('控温被PRO-S级品'!$B$2:$B$10=$B112)*('控温被PRO-S级品'!$E$1:$BE$1=BS$1)*('控温被PRO-S级品'!$E$2:$BE$10)),0)+IFERROR(SUMPRODUCT(('冬被-S级品'!$B$2:$B$10=$B112)*('冬被-S级品'!$E$1:$AW$1=BS$1)*('冬被-S级品'!$E$2:$AW$10)),0)+IFERROR(SUMPRODUCT(('白止-S级品'!$A$2:$A$26=$B112)*('白止-S级品'!$D$1:$AV$1=BS$1)*('白止-S级品'!$D$2:$AV$26)),0)+IFERROR(SUMPRODUCT(('乐容-S级品'!$A$4:$A$32=$B112)*('乐容-S级品'!$L$3:$CA$3=BS$1)*('乐容-S级品'!$L$4:$CA$32)),0)</f>
      </c>
      <c r="BT112" s="280">
        <f>IFERROR(SUMPRODUCT(('控温被PRO-S级品'!$B$2:$B$10=$B112)*('控温被PRO-S级品'!$E$1:$BE$1=BT$1)*('控温被PRO-S级品'!$E$2:$BE$10)),0)+IFERROR(SUMPRODUCT(('冬被-S级品'!$B$2:$B$10=$B112)*('冬被-S级品'!$E$1:$AW$1=BT$1)*('冬被-S级品'!$E$2:$AW$10)),0)+IFERROR(SUMPRODUCT(('白止-S级品'!$A$2:$A$26=$B112)*('白止-S级品'!$D$1:$AV$1=BT$1)*('白止-S级品'!$D$2:$AV$26)),0)+IFERROR(SUMPRODUCT(('乐容-S级品'!$A$4:$A$32=$B112)*('乐容-S级品'!$L$3:$CA$3=BT$1)*('乐容-S级品'!$L$4:$CA$32)),0)</f>
      </c>
      <c r="BU112" s="280">
        <f>IFERROR(SUMPRODUCT(('控温被PRO-S级品'!$B$2:$B$10=$B112)*('控温被PRO-S级品'!$E$1:$BE$1=BU$1)*('控温被PRO-S级品'!$E$2:$BE$10)),0)+IFERROR(SUMPRODUCT(('冬被-S级品'!$B$2:$B$10=$B112)*('冬被-S级品'!$E$1:$AW$1=BU$1)*('冬被-S级品'!$E$2:$AW$10)),0)+IFERROR(SUMPRODUCT(('白止-S级品'!$A$2:$A$26=$B112)*('白止-S级品'!$D$1:$AV$1=BU$1)*('白止-S级品'!$D$2:$AV$26)),0)+IFERROR(SUMPRODUCT(('乐容-S级品'!$A$4:$A$32=$B112)*('乐容-S级品'!$L$3:$CA$3=BU$1)*('乐容-S级品'!$L$4:$CA$32)),0)</f>
      </c>
      <c r="BV112" s="280">
        <f>IFERROR(SUMPRODUCT(('控温被PRO-S级品'!$B$2:$B$10=$B112)*('控温被PRO-S级品'!$E$1:$BE$1=BV$1)*('控温被PRO-S级品'!$E$2:$BE$10)),0)+IFERROR(SUMPRODUCT(('冬被-S级品'!$B$2:$B$10=$B112)*('冬被-S级品'!$E$1:$AW$1=BV$1)*('冬被-S级品'!$E$2:$AW$10)),0)+IFERROR(SUMPRODUCT(('白止-S级品'!$A$2:$A$26=$B112)*('白止-S级品'!$D$1:$AV$1=BV$1)*('白止-S级品'!$D$2:$AV$26)),0)+IFERROR(SUMPRODUCT(('乐容-S级品'!$A$4:$A$32=$B112)*('乐容-S级品'!$L$3:$CA$3=BV$1)*('乐容-S级品'!$L$4:$CA$32)),0)</f>
      </c>
      <c r="BW112" s="280">
        <f>IFERROR(SUMPRODUCT(('控温被PRO-S级品'!$B$2:$B$10=$B112)*('控温被PRO-S级品'!$E$1:$BE$1=BW$1)*('控温被PRO-S级品'!$E$2:$BE$10)),0)+IFERROR(SUMPRODUCT(('冬被-S级品'!$B$2:$B$10=$B112)*('冬被-S级品'!$E$1:$AW$1=BW$1)*('冬被-S级品'!$E$2:$AW$10)),0)+IFERROR(SUMPRODUCT(('白止-S级品'!$A$2:$A$26=$B112)*('白止-S级品'!$D$1:$AV$1=BW$1)*('白止-S级品'!$D$2:$AV$26)),0)+IFERROR(SUMPRODUCT(('乐容-S级品'!$A$4:$A$32=$B112)*('乐容-S级品'!$L$3:$CA$3=BW$1)*('乐容-S级品'!$L$4:$CA$32)),0)</f>
      </c>
      <c r="BX112" s="280">
        <f>IFERROR(SUMPRODUCT(('控温被PRO-S级品'!$B$2:$B$10=$B112)*('控温被PRO-S级品'!$E$1:$BE$1=BX$1)*('控温被PRO-S级品'!$E$2:$BE$10)),0)+IFERROR(SUMPRODUCT(('冬被-S级品'!$B$2:$B$10=$B112)*('冬被-S级品'!$E$1:$AW$1=BX$1)*('冬被-S级品'!$E$2:$AW$10)),0)+IFERROR(SUMPRODUCT(('白止-S级品'!$A$2:$A$26=$B112)*('白止-S级品'!$D$1:$AV$1=BX$1)*('白止-S级品'!$D$2:$AV$26)),0)+IFERROR(SUMPRODUCT(('乐容-S级品'!$A$4:$A$32=$B112)*('乐容-S级品'!$L$3:$CA$3=BX$1)*('乐容-S级品'!$L$4:$CA$32)),0)</f>
      </c>
      <c r="BY112" s="280">
        <f>IFERROR(SUMPRODUCT(('控温被PRO-S级品'!$B$2:$B$10=$B112)*('控温被PRO-S级品'!$E$1:$BE$1=BY$1)*('控温被PRO-S级品'!$E$2:$BE$10)),0)+IFERROR(SUMPRODUCT(('冬被-S级品'!$B$2:$B$10=$B112)*('冬被-S级品'!$E$1:$AW$1=BY$1)*('冬被-S级品'!$E$2:$AW$10)),0)+IFERROR(SUMPRODUCT(('白止-S级品'!$A$2:$A$26=$B112)*('白止-S级品'!$D$1:$AV$1=BY$1)*('白止-S级品'!$D$2:$AV$26)),0)+IFERROR(SUMPRODUCT(('乐容-S级品'!$A$4:$A$32=$B112)*('乐容-S级品'!$L$3:$CA$3=BY$1)*('乐容-S级品'!$L$4:$CA$32)),0)</f>
      </c>
      <c r="BZ112" s="280">
        <f>IFERROR(SUMPRODUCT(('控温被PRO-S级品'!$B$2:$B$10=$B112)*('控温被PRO-S级品'!$E$1:$BE$1=BZ$1)*('控温被PRO-S级品'!$E$2:$BE$10)),0)+IFERROR(SUMPRODUCT(('冬被-S级品'!$B$2:$B$10=$B112)*('冬被-S级品'!$E$1:$AW$1=BZ$1)*('冬被-S级品'!$E$2:$AW$10)),0)+IFERROR(SUMPRODUCT(('白止-S级品'!$A$2:$A$26=$B112)*('白止-S级品'!$D$1:$AV$1=BZ$1)*('白止-S级品'!$D$2:$AV$26)),0)+IFERROR(SUMPRODUCT(('乐容-S级品'!$A$4:$A$32=$B112)*('乐容-S级品'!$L$3:$CA$3=BZ$1)*('乐容-S级品'!$L$4:$CA$32)),0)</f>
      </c>
      <c r="CA112" s="280">
        <f>IFERROR(SUMPRODUCT(('控温被PRO-S级品'!$B$2:$B$10=$B112)*('控温被PRO-S级品'!$E$1:$BE$1=CA$1)*('控温被PRO-S级品'!$E$2:$BE$10)),0)+IFERROR(SUMPRODUCT(('冬被-S级品'!$B$2:$B$10=$B112)*('冬被-S级品'!$E$1:$AW$1=CA$1)*('冬被-S级品'!$E$2:$AW$10)),0)+IFERROR(SUMPRODUCT(('白止-S级品'!$A$2:$A$26=$B112)*('白止-S级品'!$D$1:$AV$1=CA$1)*('白止-S级品'!$D$2:$AV$26)),0)+IFERROR(SUMPRODUCT(('乐容-S级品'!$A$4:$A$32=$B112)*('乐容-S级品'!$L$3:$CA$3=CA$1)*('乐容-S级品'!$L$4:$CA$32)),0)</f>
      </c>
      <c r="CB112" s="280">
        <f>IFERROR(SUMPRODUCT(('控温被PRO-S级品'!$B$2:$B$10=$B112)*('控温被PRO-S级品'!$E$1:$BE$1=CB$1)*('控温被PRO-S级品'!$E$2:$BE$10)),0)+IFERROR(SUMPRODUCT(('冬被-S级品'!$B$2:$B$10=$B112)*('冬被-S级品'!$E$1:$AW$1=CB$1)*('冬被-S级品'!$E$2:$AW$10)),0)+IFERROR(SUMPRODUCT(('白止-S级品'!$A$2:$A$26=$B112)*('白止-S级品'!$D$1:$AV$1=CB$1)*('白止-S级品'!$D$2:$AV$26)),0)+IFERROR(SUMPRODUCT(('乐容-S级品'!$A$4:$A$32=$B112)*('乐容-S级品'!$L$3:$CA$3=CB$1)*('乐容-S级品'!$L$4:$CA$32)),0)</f>
      </c>
      <c r="CC112" s="280">
        <f>IFERROR(SUMPRODUCT(('控温被PRO-S级品'!$B$2:$B$10=$B112)*('控温被PRO-S级品'!$E$1:$BE$1=CC$1)*('控温被PRO-S级品'!$E$2:$BE$10)),0)+IFERROR(SUMPRODUCT(('冬被-S级品'!$B$2:$B$10=$B112)*('冬被-S级品'!$E$1:$AW$1=CC$1)*('冬被-S级品'!$E$2:$AW$10)),0)+IFERROR(SUMPRODUCT(('白止-S级品'!$A$2:$A$26=$B112)*('白止-S级品'!$D$1:$AV$1=CC$1)*('白止-S级品'!$D$2:$AV$26)),0)+IFERROR(SUMPRODUCT(('乐容-S级品'!$A$4:$A$32=$B112)*('乐容-S级品'!$L$3:$CA$3=CC$1)*('乐容-S级品'!$L$4:$CA$32)),0)</f>
      </c>
      <c r="CD112" s="280">
        <f>IFERROR(SUMPRODUCT(('控温被PRO-S级品'!$B$2:$B$10=$B112)*('控温被PRO-S级品'!$E$1:$BE$1=CD$1)*('控温被PRO-S级品'!$E$2:$BE$10)),0)+IFERROR(SUMPRODUCT(('冬被-S级品'!$B$2:$B$10=$B112)*('冬被-S级品'!$E$1:$AW$1=CD$1)*('冬被-S级品'!$E$2:$AW$10)),0)+IFERROR(SUMPRODUCT(('白止-S级品'!$A$2:$A$26=$B112)*('白止-S级品'!$D$1:$AV$1=CD$1)*('白止-S级品'!$D$2:$AV$26)),0)+IFERROR(SUMPRODUCT(('乐容-S级品'!$A$4:$A$32=$B112)*('乐容-S级品'!$L$3:$CA$3=CD$1)*('乐容-S级品'!$L$4:$CA$32)),0)</f>
      </c>
      <c r="CE112" s="280">
        <f>IFERROR(SUMPRODUCT(('控温被PRO-S级品'!$B$2:$B$10=$B112)*('控温被PRO-S级品'!$E$1:$BE$1=CE$1)*('控温被PRO-S级品'!$E$2:$BE$10)),0)+IFERROR(SUMPRODUCT(('冬被-S级品'!$B$2:$B$10=$B112)*('冬被-S级品'!$E$1:$AW$1=CE$1)*('冬被-S级品'!$E$2:$AW$10)),0)+IFERROR(SUMPRODUCT(('白止-S级品'!$A$2:$A$26=$B112)*('白止-S级品'!$D$1:$AV$1=CE$1)*('白止-S级品'!$D$2:$AV$26)),0)+IFERROR(SUMPRODUCT(('乐容-S级品'!$A$4:$A$32=$B112)*('乐容-S级品'!$L$3:$CA$3=CE$1)*('乐容-S级品'!$L$4:$CA$32)),0)</f>
      </c>
      <c r="CF112" s="280">
        <f>IFERROR(SUMPRODUCT(('控温被PRO-S级品'!$B$2:$B$10=$B112)*('控温被PRO-S级品'!$E$1:$BE$1=CF$1)*('控温被PRO-S级品'!$E$2:$BE$10)),0)+IFERROR(SUMPRODUCT(('冬被-S级品'!$B$2:$B$10=$B112)*('冬被-S级品'!$E$1:$AW$1=CF$1)*('冬被-S级品'!$E$2:$AW$10)),0)+IFERROR(SUMPRODUCT(('白止-S级品'!$A$2:$A$26=$B112)*('白止-S级品'!$D$1:$AV$1=CF$1)*('白止-S级品'!$D$2:$AV$26)),0)+IFERROR(SUMPRODUCT(('乐容-S级品'!$A$4:$A$32=$B112)*('乐容-S级品'!$L$3:$CA$3=CF$1)*('乐容-S级品'!$L$4:$CA$32)),0)</f>
      </c>
      <c r="CG112" s="280">
        <f>IFERROR(SUMPRODUCT(('控温被PRO-S级品'!$B$2:$B$10=$B112)*('控温被PRO-S级品'!$E$1:$BE$1=CG$1)*('控温被PRO-S级品'!$E$2:$BE$10)),0)+IFERROR(SUMPRODUCT(('冬被-S级品'!$B$2:$B$10=$B112)*('冬被-S级品'!$E$1:$AW$1=CG$1)*('冬被-S级品'!$E$2:$AW$10)),0)+IFERROR(SUMPRODUCT(('白止-S级品'!$A$2:$A$26=$B112)*('白止-S级品'!$D$1:$AV$1=CG$1)*('白止-S级品'!$D$2:$AV$26)),0)+IFERROR(SUMPRODUCT(('乐容-S级品'!$A$4:$A$32=$B112)*('乐容-S级品'!$L$3:$CA$3=CG$1)*('乐容-S级品'!$L$4:$CA$32)),0)</f>
      </c>
      <c r="CH112" s="280">
        <f>IFERROR(SUMPRODUCT(('控温被PRO-S级品'!$B$2:$B$10=$B112)*('控温被PRO-S级品'!$E$1:$BE$1=CH$1)*('控温被PRO-S级品'!$E$2:$BE$10)),0)+IFERROR(SUMPRODUCT(('冬被-S级品'!$B$2:$B$10=$B112)*('冬被-S级品'!$E$1:$AW$1=CH$1)*('冬被-S级品'!$E$2:$AW$10)),0)+IFERROR(SUMPRODUCT(('白止-S级品'!$A$2:$A$26=$B112)*('白止-S级品'!$D$1:$AV$1=CH$1)*('白止-S级品'!$D$2:$AV$26)),0)+IFERROR(SUMPRODUCT(('乐容-S级品'!$A$4:$A$32=$B112)*('乐容-S级品'!$L$3:$CA$3=CH$1)*('乐容-S级品'!$L$4:$CA$32)),0)</f>
      </c>
      <c r="CI112" s="280">
        <f>IFERROR(SUMPRODUCT(('控温被PRO-S级品'!$B$2:$B$10=$B112)*('控温被PRO-S级品'!$E$1:$BE$1=CI$1)*('控温被PRO-S级品'!$E$2:$BE$10)),0)+IFERROR(SUMPRODUCT(('冬被-S级品'!$B$2:$B$10=$B112)*('冬被-S级品'!$E$1:$AW$1=CI$1)*('冬被-S级品'!$E$2:$AW$10)),0)+IFERROR(SUMPRODUCT(('白止-S级品'!$A$2:$A$26=$B112)*('白止-S级品'!$D$1:$AV$1=CI$1)*('白止-S级品'!$D$2:$AV$26)),0)+IFERROR(SUMPRODUCT(('乐容-S级品'!$A$4:$A$32=$B112)*('乐容-S级品'!$L$3:$CA$3=CI$1)*('乐容-S级品'!$L$4:$CA$32)),0)</f>
      </c>
      <c r="CJ112" s="280">
        <f>IFERROR(SUMPRODUCT(('控温被PRO-S级品'!$B$2:$B$10=$B112)*('控温被PRO-S级品'!$E$1:$BE$1=CJ$1)*('控温被PRO-S级品'!$E$2:$BE$10)),0)+IFERROR(SUMPRODUCT(('冬被-S级品'!$B$2:$B$10=$B112)*('冬被-S级品'!$E$1:$AW$1=CJ$1)*('冬被-S级品'!$E$2:$AW$10)),0)+IFERROR(SUMPRODUCT(('白止-S级品'!$A$2:$A$26=$B112)*('白止-S级品'!$D$1:$AV$1=CJ$1)*('白止-S级品'!$D$2:$AV$26)),0)+IFERROR(SUMPRODUCT(('乐容-S级品'!$A$4:$A$32=$B112)*('乐容-S级品'!$L$3:$CA$3=CJ$1)*('乐容-S级品'!$L$4:$CA$32)),0)</f>
      </c>
      <c r="CK112" s="280">
        <f>IFERROR(SUMPRODUCT(('控温被PRO-S级品'!$B$2:$B$10=$B112)*('控温被PRO-S级品'!$E$1:$BE$1=CK$1)*('控温被PRO-S级品'!$E$2:$BE$10)),0)+IFERROR(SUMPRODUCT(('冬被-S级品'!$B$2:$B$10=$B112)*('冬被-S级品'!$E$1:$AW$1=CK$1)*('冬被-S级品'!$E$2:$AW$10)),0)+IFERROR(SUMPRODUCT(('白止-S级品'!$A$2:$A$26=$B112)*('白止-S级品'!$D$1:$AV$1=CK$1)*('白止-S级品'!$D$2:$AV$26)),0)+IFERROR(SUMPRODUCT(('乐容-S级品'!$A$4:$A$32=$B112)*('乐容-S级品'!$L$3:$CA$3=CK$1)*('乐容-S级品'!$L$4:$CA$32)),0)</f>
      </c>
      <c r="CL112" s="280">
        <f>IFERROR(SUMPRODUCT(('控温被PRO-S级品'!$B$2:$B$10=$B112)*('控温被PRO-S级品'!$E$1:$BE$1=CL$1)*('控温被PRO-S级品'!$E$2:$BE$10)),0)+IFERROR(SUMPRODUCT(('冬被-S级品'!$B$2:$B$10=$B112)*('冬被-S级品'!$E$1:$AW$1=CL$1)*('冬被-S级品'!$E$2:$AW$10)),0)+IFERROR(SUMPRODUCT(('白止-S级品'!$A$2:$A$26=$B112)*('白止-S级品'!$D$1:$AV$1=CL$1)*('白止-S级品'!$D$2:$AV$26)),0)+IFERROR(SUMPRODUCT(('乐容-S级品'!$A$4:$A$32=$B112)*('乐容-S级品'!$L$3:$CA$3=CL$1)*('乐容-S级品'!$L$4:$CA$32)),0)</f>
      </c>
      <c r="CM112" s="280">
        <f>IFERROR(SUMPRODUCT(('控温被PRO-S级品'!$B$2:$B$10=$B112)*('控温被PRO-S级品'!$E$1:$BE$1=CM$1)*('控温被PRO-S级品'!$E$2:$BE$10)),0)+IFERROR(SUMPRODUCT(('冬被-S级品'!$B$2:$B$10=$B112)*('冬被-S级品'!$E$1:$AW$1=CM$1)*('冬被-S级品'!$E$2:$AW$10)),0)+IFERROR(SUMPRODUCT(('白止-S级品'!$A$2:$A$26=$B112)*('白止-S级品'!$D$1:$AV$1=CM$1)*('白止-S级品'!$D$2:$AV$26)),0)+IFERROR(SUMPRODUCT(('乐容-S级品'!$A$4:$A$32=$B112)*('乐容-S级品'!$L$3:$CA$3=CM$1)*('乐容-S级品'!$L$4:$CA$32)),0)</f>
      </c>
      <c r="CN112" s="280">
        <f>IFERROR(SUMPRODUCT(('控温被PRO-S级品'!$B$2:$B$10=$B112)*('控温被PRO-S级品'!$E$1:$BE$1=CN$1)*('控温被PRO-S级品'!$E$2:$BE$10)),0)+IFERROR(SUMPRODUCT(('冬被-S级品'!$B$2:$B$10=$B112)*('冬被-S级品'!$E$1:$AW$1=CN$1)*('冬被-S级品'!$E$2:$AW$10)),0)+IFERROR(SUMPRODUCT(('白止-S级品'!$A$2:$A$26=$B112)*('白止-S级品'!$D$1:$AV$1=CN$1)*('白止-S级品'!$D$2:$AV$26)),0)+IFERROR(SUMPRODUCT(('乐容-S级品'!$A$4:$A$32=$B112)*('乐容-S级品'!$L$3:$CA$3=CN$1)*('乐容-S级品'!$L$4:$CA$32)),0)</f>
      </c>
      <c r="CO112" s="280">
        <f>IFERROR(SUMPRODUCT(('控温被PRO-S级品'!$B$2:$B$10=$B112)*('控温被PRO-S级品'!$E$1:$BE$1=CO$1)*('控温被PRO-S级品'!$E$2:$BE$10)),0)+IFERROR(SUMPRODUCT(('冬被-S级品'!$B$2:$B$10=$B112)*('冬被-S级品'!$E$1:$AW$1=CO$1)*('冬被-S级品'!$E$2:$AW$10)),0)+IFERROR(SUMPRODUCT(('白止-S级品'!$A$2:$A$26=$B112)*('白止-S级品'!$D$1:$AV$1=CO$1)*('白止-S级品'!$D$2:$AV$26)),0)+IFERROR(SUMPRODUCT(('乐容-S级品'!$A$4:$A$32=$B112)*('乐容-S级品'!$L$3:$CA$3=CO$1)*('乐容-S级品'!$L$4:$CA$32)),0)</f>
      </c>
      <c r="CP112" s="280">
        <f>IFERROR(SUMPRODUCT(('控温被PRO-S级品'!$B$2:$B$10=$B112)*('控温被PRO-S级品'!$E$1:$BE$1=CP$1)*('控温被PRO-S级品'!$E$2:$BE$10)),0)+IFERROR(SUMPRODUCT(('冬被-S级品'!$B$2:$B$10=$B112)*('冬被-S级品'!$E$1:$AW$1=CP$1)*('冬被-S级品'!$E$2:$AW$10)),0)+IFERROR(SUMPRODUCT(('白止-S级品'!$A$2:$A$26=$B112)*('白止-S级品'!$D$1:$AV$1=CP$1)*('白止-S级品'!$D$2:$AV$26)),0)+IFERROR(SUMPRODUCT(('乐容-S级品'!$A$4:$A$32=$B112)*('乐容-S级品'!$L$3:$CA$3=CP$1)*('乐容-S级品'!$L$4:$CA$32)),0)</f>
      </c>
      <c r="CQ112" s="280">
        <f>IFERROR(SUMPRODUCT(('控温被PRO-S级品'!$B$2:$B$10=$B112)*('控温被PRO-S级品'!$E$1:$BE$1=CQ$1)*('控温被PRO-S级品'!$E$2:$BE$10)),0)+IFERROR(SUMPRODUCT(('冬被-S级品'!$B$2:$B$10=$B112)*('冬被-S级品'!$E$1:$AW$1=CQ$1)*('冬被-S级品'!$E$2:$AW$10)),0)+IFERROR(SUMPRODUCT(('白止-S级品'!$A$2:$A$26=$B112)*('白止-S级品'!$D$1:$AV$1=CQ$1)*('白止-S级品'!$D$2:$AV$26)),0)+IFERROR(SUMPRODUCT(('乐容-S级品'!$A$4:$A$32=$B112)*('乐容-S级品'!$L$3:$CA$3=CQ$1)*('乐容-S级品'!$L$4:$CA$32)),0)</f>
      </c>
      <c r="CR112" s="280">
        <f>IFERROR(SUMPRODUCT(('控温被PRO-S级品'!$B$2:$B$10=$B112)*('控温被PRO-S级品'!$E$1:$BE$1=CR$1)*('控温被PRO-S级品'!$E$2:$BE$10)),0)+IFERROR(SUMPRODUCT(('冬被-S级品'!$B$2:$B$10=$B112)*('冬被-S级品'!$E$1:$AW$1=CR$1)*('冬被-S级品'!$E$2:$AW$10)),0)+IFERROR(SUMPRODUCT(('白止-S级品'!$A$2:$A$26=$B112)*('白止-S级品'!$D$1:$AV$1=CR$1)*('白止-S级品'!$D$2:$AV$26)),0)+IFERROR(SUMPRODUCT(('乐容-S级品'!$A$4:$A$32=$B112)*('乐容-S级品'!$L$3:$CA$3=CR$1)*('乐容-S级品'!$L$4:$CA$32)),0)</f>
      </c>
      <c r="CS112" s="280">
        <f>IFERROR(SUMPRODUCT(('控温被PRO-S级品'!$B$2:$B$10=$B112)*('控温被PRO-S级品'!$E$1:$BE$1=CS$1)*('控温被PRO-S级品'!$E$2:$BE$10)),0)+IFERROR(SUMPRODUCT(('冬被-S级品'!$B$2:$B$10=$B112)*('冬被-S级品'!$E$1:$AW$1=CS$1)*('冬被-S级品'!$E$2:$AW$10)),0)+IFERROR(SUMPRODUCT(('白止-S级品'!$A$2:$A$26=$B112)*('白止-S级品'!$D$1:$AV$1=CS$1)*('白止-S级品'!$D$2:$AV$26)),0)+IFERROR(SUMPRODUCT(('乐容-S级品'!$A$4:$A$32=$B112)*('乐容-S级品'!$L$3:$CA$3=CS$1)*('乐容-S级品'!$L$4:$CA$32)),0)</f>
      </c>
      <c r="CT112" s="280">
        <f>IFERROR(SUMPRODUCT(('控温被PRO-S级品'!$B$2:$B$10=$B112)*('控温被PRO-S级品'!$E$1:$BE$1=CT$1)*('控温被PRO-S级品'!$E$2:$BE$10)),0)+IFERROR(SUMPRODUCT(('冬被-S级品'!$B$2:$B$10=$B112)*('冬被-S级品'!$E$1:$AW$1=CT$1)*('冬被-S级品'!$E$2:$AW$10)),0)+IFERROR(SUMPRODUCT(('白止-S级品'!$A$2:$A$26=$B112)*('白止-S级品'!$D$1:$AV$1=CT$1)*('白止-S级品'!$D$2:$AV$26)),0)+IFERROR(SUMPRODUCT(('乐容-S级品'!$A$4:$A$32=$B112)*('乐容-S级品'!$L$3:$CA$3=CT$1)*('乐容-S级品'!$L$4:$CA$32)),0)</f>
      </c>
      <c r="CU112" s="280">
        <f>IFERROR(SUMPRODUCT(('控温被PRO-S级品'!$B$2:$B$10=$B112)*('控温被PRO-S级品'!$E$1:$BE$1=CU$1)*('控温被PRO-S级品'!$E$2:$BE$10)),0)+IFERROR(SUMPRODUCT(('冬被-S级品'!$B$2:$B$10=$B112)*('冬被-S级品'!$E$1:$AW$1=CU$1)*('冬被-S级品'!$E$2:$AW$10)),0)+IFERROR(SUMPRODUCT(('白止-S级品'!$A$2:$A$26=$B112)*('白止-S级品'!$D$1:$AV$1=CU$1)*('白止-S级品'!$D$2:$AV$26)),0)+IFERROR(SUMPRODUCT(('乐容-S级品'!$A$4:$A$32=$B112)*('乐容-S级品'!$L$3:$CA$3=CU$1)*('乐容-S级品'!$L$4:$CA$32)),0)</f>
      </c>
      <c r="CV112" s="280">
        <f>IFERROR(SUMPRODUCT(('控温被PRO-S级品'!$B$2:$B$10=$B112)*('控温被PRO-S级品'!$E$1:$BE$1=CV$1)*('控温被PRO-S级品'!$E$2:$BE$10)),0)+IFERROR(SUMPRODUCT(('冬被-S级品'!$B$2:$B$10=$B112)*('冬被-S级品'!$E$1:$AW$1=CV$1)*('冬被-S级品'!$E$2:$AW$10)),0)+IFERROR(SUMPRODUCT(('白止-S级品'!$A$2:$A$26=$B112)*('白止-S级品'!$D$1:$AV$1=CV$1)*('白止-S级品'!$D$2:$AV$26)),0)+IFERROR(SUMPRODUCT(('乐容-S级品'!$A$4:$A$32=$B112)*('乐容-S级品'!$L$3:$CA$3=CV$1)*('乐容-S级品'!$L$4:$CA$32)),0)</f>
      </c>
      <c r="CW112" s="280">
        <f>IFERROR(SUMPRODUCT(('控温被PRO-S级品'!$B$2:$B$10=$B112)*('控温被PRO-S级品'!$E$1:$BE$1=CW$1)*('控温被PRO-S级品'!$E$2:$BE$10)),0)+IFERROR(SUMPRODUCT(('冬被-S级品'!$B$2:$B$10=$B112)*('冬被-S级品'!$E$1:$AW$1=CW$1)*('冬被-S级品'!$E$2:$AW$10)),0)+IFERROR(SUMPRODUCT(('白止-S级品'!$A$2:$A$26=$B112)*('白止-S级品'!$D$1:$AV$1=CW$1)*('白止-S级品'!$D$2:$AV$26)),0)+IFERROR(SUMPRODUCT(('乐容-S级品'!$A$4:$A$32=$B112)*('乐容-S级品'!$L$3:$CA$3=CW$1)*('乐容-S级品'!$L$4:$CA$32)),0)</f>
      </c>
      <c r="CX112" s="280">
        <f>IFERROR(SUMPRODUCT(('控温被PRO-S级品'!$B$2:$B$10=$B112)*('控温被PRO-S级品'!$E$1:$BE$1=CX$1)*('控温被PRO-S级品'!$E$2:$BE$10)),0)+IFERROR(SUMPRODUCT(('冬被-S级品'!$B$2:$B$10=$B112)*('冬被-S级品'!$E$1:$AW$1=CX$1)*('冬被-S级品'!$E$2:$AW$10)),0)+IFERROR(SUMPRODUCT(('白止-S级品'!$A$2:$A$26=$B112)*('白止-S级品'!$D$1:$AV$1=CX$1)*('白止-S级品'!$D$2:$AV$26)),0)+IFERROR(SUMPRODUCT(('乐容-S级品'!$A$4:$A$32=$B112)*('乐容-S级品'!$L$3:$CA$3=CX$1)*('乐容-S级品'!$L$4:$CA$32)),0)</f>
      </c>
      <c r="CY112" s="280">
        <f>IFERROR(SUMPRODUCT(('控温被PRO-S级品'!$B$2:$B$10=$B112)*('控温被PRO-S级品'!$E$1:$BE$1=CY$1)*('控温被PRO-S级品'!$E$2:$BE$10)),0)+IFERROR(SUMPRODUCT(('冬被-S级品'!$B$2:$B$10=$B112)*('冬被-S级品'!$E$1:$AW$1=CY$1)*('冬被-S级品'!$E$2:$AW$10)),0)+IFERROR(SUMPRODUCT(('白止-S级品'!$A$2:$A$26=$B112)*('白止-S级品'!$D$1:$AV$1=CY$1)*('白止-S级品'!$D$2:$AV$26)),0)+IFERROR(SUMPRODUCT(('乐容-S级品'!$A$4:$A$32=$B112)*('乐容-S级品'!$L$3:$CA$3=CY$1)*('乐容-S级品'!$L$4:$CA$32)),0)</f>
      </c>
      <c r="CZ112" s="280">
        <f>IFERROR(SUMPRODUCT(('控温被PRO-S级品'!$B$2:$B$10=$B112)*('控温被PRO-S级品'!$E$1:$BE$1=CZ$1)*('控温被PRO-S级品'!$E$2:$BE$10)),0)+IFERROR(SUMPRODUCT(('冬被-S级品'!$B$2:$B$10=$B112)*('冬被-S级品'!$E$1:$AW$1=CZ$1)*('冬被-S级品'!$E$2:$AW$10)),0)+IFERROR(SUMPRODUCT(('白止-S级品'!$A$2:$A$26=$B112)*('白止-S级品'!$D$1:$AV$1=CZ$1)*('白止-S级品'!$D$2:$AV$26)),0)+IFERROR(SUMPRODUCT(('乐容-S级品'!$A$4:$A$32=$B112)*('乐容-S级品'!$L$3:$CA$3=CZ$1)*('乐容-S级品'!$L$4:$CA$32)),0)</f>
      </c>
      <c r="DA112" s="280">
        <f>IFERROR(SUMPRODUCT(('控温被PRO-S级品'!$B$2:$B$10=$B112)*('控温被PRO-S级品'!$E$1:$BE$1=DA$1)*('控温被PRO-S级品'!$E$2:$BE$10)),0)+IFERROR(SUMPRODUCT(('冬被-S级品'!$B$2:$B$10=$B112)*('冬被-S级品'!$E$1:$AW$1=DA$1)*('冬被-S级品'!$E$2:$AW$10)),0)+IFERROR(SUMPRODUCT(('白止-S级品'!$A$2:$A$26=$B112)*('白止-S级品'!$D$1:$AV$1=DA$1)*('白止-S级品'!$D$2:$AV$26)),0)+IFERROR(SUMPRODUCT(('乐容-S级品'!$A$4:$A$32=$B112)*('乐容-S级品'!$L$3:$CA$3=DA$1)*('乐容-S级品'!$L$4:$CA$32)),0)</f>
      </c>
      <c r="DB112" s="280">
        <f>IFERROR(SUMPRODUCT(('控温被PRO-S级品'!$B$2:$B$10=$B112)*('控温被PRO-S级品'!$E$1:$BE$1=DB$1)*('控温被PRO-S级品'!$E$2:$BE$10)),0)+IFERROR(SUMPRODUCT(('冬被-S级品'!$B$2:$B$10=$B112)*('冬被-S级品'!$E$1:$AW$1=DB$1)*('冬被-S级品'!$E$2:$AW$10)),0)+IFERROR(SUMPRODUCT(('白止-S级品'!$A$2:$A$26=$B112)*('白止-S级品'!$D$1:$AV$1=DB$1)*('白止-S级品'!$D$2:$AV$26)),0)+IFERROR(SUMPRODUCT(('乐容-S级品'!$A$4:$A$32=$B112)*('乐容-S级品'!$L$3:$CA$3=DB$1)*('乐容-S级品'!$L$4:$CA$32)),0)</f>
      </c>
      <c r="DC112" s="280">
        <f>IFERROR(SUMPRODUCT(('控温被PRO-S级品'!$B$2:$B$10=$B112)*('控温被PRO-S级品'!$E$1:$BE$1=DC$1)*('控温被PRO-S级品'!$E$2:$BE$10)),0)+IFERROR(SUMPRODUCT(('冬被-S级品'!$B$2:$B$10=$B112)*('冬被-S级品'!$E$1:$AW$1=DC$1)*('冬被-S级品'!$E$2:$AW$10)),0)+IFERROR(SUMPRODUCT(('白止-S级品'!$A$2:$A$26=$B112)*('白止-S级品'!$D$1:$AV$1=DC$1)*('白止-S级品'!$D$2:$AV$26)),0)+IFERROR(SUMPRODUCT(('乐容-S级品'!$A$4:$A$32=$B112)*('乐容-S级品'!$L$3:$CA$3=DC$1)*('乐容-S级品'!$L$4:$CA$32)),0)</f>
      </c>
      <c r="DD112" s="280">
        <f>IFERROR(SUMPRODUCT(('控温被PRO-S级品'!$B$2:$B$10=$B112)*('控温被PRO-S级品'!$E$1:$BE$1=DD$1)*('控温被PRO-S级品'!$E$2:$BE$10)),0)+IFERROR(SUMPRODUCT(('冬被-S级品'!$B$2:$B$10=$B112)*('冬被-S级品'!$E$1:$AW$1=DD$1)*('冬被-S级品'!$E$2:$AW$10)),0)+IFERROR(SUMPRODUCT(('白止-S级品'!$A$2:$A$26=$B112)*('白止-S级品'!$D$1:$AV$1=DD$1)*('白止-S级品'!$D$2:$AV$26)),0)+IFERROR(SUMPRODUCT(('乐容-S级品'!$A$4:$A$32=$B112)*('乐容-S级品'!$L$3:$CA$3=DD$1)*('乐容-S级品'!$L$4:$CA$32)),0)</f>
      </c>
      <c r="DE112" s="280">
        <f>IFERROR(SUMPRODUCT(('控温被PRO-S级品'!$B$2:$B$10=$B112)*('控温被PRO-S级品'!$E$1:$BE$1=DE$1)*('控温被PRO-S级品'!$E$2:$BE$10)),0)+IFERROR(SUMPRODUCT(('冬被-S级品'!$B$2:$B$10=$B112)*('冬被-S级品'!$E$1:$AW$1=DE$1)*('冬被-S级品'!$E$2:$AW$10)),0)+IFERROR(SUMPRODUCT(('白止-S级品'!$A$2:$A$26=$B112)*('白止-S级品'!$D$1:$AV$1=DE$1)*('白止-S级品'!$D$2:$AV$26)),0)+IFERROR(SUMPRODUCT(('乐容-S级品'!$A$4:$A$32=$B112)*('乐容-S级品'!$L$3:$CA$3=DE$1)*('乐容-S级品'!$L$4:$CA$32)),0)</f>
      </c>
      <c r="DF112" s="280">
        <f>IFERROR(SUMPRODUCT(('控温被PRO-S级品'!$B$2:$B$10=$B112)*('控温被PRO-S级品'!$E$1:$BE$1=DF$1)*('控温被PRO-S级品'!$E$2:$BE$10)),0)+IFERROR(SUMPRODUCT(('冬被-S级品'!$B$2:$B$10=$B112)*('冬被-S级品'!$E$1:$AW$1=DF$1)*('冬被-S级品'!$E$2:$AW$10)),0)+IFERROR(SUMPRODUCT(('白止-S级品'!$A$2:$A$26=$B112)*('白止-S级品'!$D$1:$AV$1=DF$1)*('白止-S级品'!$D$2:$AV$26)),0)+IFERROR(SUMPRODUCT(('乐容-S级品'!$A$4:$A$32=$B112)*('乐容-S级品'!$L$3:$CA$3=DF$1)*('乐容-S级品'!$L$4:$CA$32)),0)</f>
      </c>
      <c r="DG112" s="280">
        <f>IFERROR(SUMPRODUCT(('控温被PRO-S级品'!$B$2:$B$10=$B112)*('控温被PRO-S级品'!$E$1:$BE$1=DG$1)*('控温被PRO-S级品'!$E$2:$BE$10)),0)+IFERROR(SUMPRODUCT(('冬被-S级品'!$B$2:$B$10=$B112)*('冬被-S级品'!$E$1:$AW$1=DG$1)*('冬被-S级品'!$E$2:$AW$10)),0)+IFERROR(SUMPRODUCT(('白止-S级品'!$A$2:$A$26=$B112)*('白止-S级品'!$D$1:$AV$1=DG$1)*('白止-S级品'!$D$2:$AV$26)),0)+IFERROR(SUMPRODUCT(('乐容-S级品'!$A$4:$A$32=$B112)*('乐容-S级品'!$L$3:$CA$3=DG$1)*('乐容-S级品'!$L$4:$CA$32)),0)</f>
      </c>
      <c r="DH112" s="280">
        <f>IFERROR(SUMPRODUCT(('控温被PRO-S级品'!$B$2:$B$10=$B112)*('控温被PRO-S级品'!$E$1:$BE$1=DH$1)*('控温被PRO-S级品'!$E$2:$BE$10)),0)+IFERROR(SUMPRODUCT(('冬被-S级品'!$B$2:$B$10=$B112)*('冬被-S级品'!$E$1:$AW$1=DH$1)*('冬被-S级品'!$E$2:$AW$10)),0)+IFERROR(SUMPRODUCT(('白止-S级品'!$A$2:$A$26=$B112)*('白止-S级品'!$D$1:$AV$1=DH$1)*('白止-S级品'!$D$2:$AV$26)),0)+IFERROR(SUMPRODUCT(('乐容-S级品'!$A$4:$A$32=$B112)*('乐容-S级品'!$L$3:$CA$3=DH$1)*('乐容-S级品'!$L$4:$CA$32)),0)</f>
      </c>
      <c r="DI112" s="280">
        <f>IFERROR(SUMPRODUCT(('控温被PRO-S级品'!$B$2:$B$10=$B112)*('控温被PRO-S级品'!$E$1:$BE$1=DI$1)*('控温被PRO-S级品'!$E$2:$BE$10)),0)+IFERROR(SUMPRODUCT(('冬被-S级品'!$B$2:$B$10=$B112)*('冬被-S级品'!$E$1:$AW$1=DI$1)*('冬被-S级品'!$E$2:$AW$10)),0)+IFERROR(SUMPRODUCT(('白止-S级品'!$A$2:$A$26=$B112)*('白止-S级品'!$D$1:$AV$1=DI$1)*('白止-S级品'!$D$2:$AV$26)),0)+IFERROR(SUMPRODUCT(('乐容-S级品'!$A$4:$A$32=$B112)*('乐容-S级品'!$L$3:$CA$3=DI$1)*('乐容-S级品'!$L$4:$CA$32)),0)</f>
      </c>
      <c r="DJ112" s="280">
        <f>IFERROR(SUMPRODUCT(('控温被PRO-S级品'!$B$2:$B$10=$B112)*('控温被PRO-S级品'!$E$1:$BE$1=DJ$1)*('控温被PRO-S级品'!$E$2:$BE$10)),0)+IFERROR(SUMPRODUCT(('冬被-S级品'!$B$2:$B$10=$B112)*('冬被-S级品'!$E$1:$AW$1=DJ$1)*('冬被-S级品'!$E$2:$AW$10)),0)+IFERROR(SUMPRODUCT(('白止-S级品'!$A$2:$A$26=$B112)*('白止-S级品'!$D$1:$AV$1=DJ$1)*('白止-S级品'!$D$2:$AV$26)),0)+IFERROR(SUMPRODUCT(('乐容-S级品'!$A$4:$A$32=$B112)*('乐容-S级品'!$L$3:$CA$3=DJ$1)*('乐容-S级品'!$L$4:$CA$32)),0)</f>
      </c>
      <c r="DK112" s="280"/>
      <c r="DL112" s="280"/>
      <c r="DM112" s="280"/>
      <c r="DN112" s="280"/>
      <c r="DO112" s="280"/>
      <c r="DP112" s="280"/>
      <c r="DQ112" s="280"/>
      <c r="DR112" s="280"/>
      <c r="DS112" s="280"/>
      <c r="DT112" s="280"/>
      <c r="DU112" s="280"/>
      <c r="DV112" s="280"/>
      <c r="DW112" s="280">
        <f>VLOOKUP(B112,'系统编码规格'!A:C,3,FALSE)</f>
      </c>
      <c r="DX112" s="280"/>
      <c r="DY112" s="280"/>
      <c r="DZ112" s="280"/>
      <c r="EA112" s="280"/>
      <c r="EB112" s="280"/>
      <c r="EC112" s="280"/>
      <c r="ED112" s="280"/>
      <c r="EE112" s="280"/>
      <c r="EF112" s="280"/>
      <c r="EG112" s="280"/>
      <c r="EH112" s="280"/>
      <c r="EI112" s="280"/>
      <c r="EJ112" s="280"/>
      <c r="EK112" s="280"/>
      <c r="EL112" s="280"/>
      <c r="EM112" s="280"/>
      <c r="EN112" s="280"/>
      <c r="EO112" s="280"/>
      <c r="EP112" s="280"/>
      <c r="EQ112" s="280"/>
      <c r="ER112" s="280"/>
      <c r="ES112" s="280"/>
      <c r="ET112" s="280"/>
      <c r="EU112" s="280"/>
      <c r="EV112" s="280"/>
      <c r="EW112" s="280"/>
      <c r="EX112" s="280"/>
      <c r="EY112" s="280"/>
      <c r="EZ112" s="280"/>
      <c r="FA112" s="280"/>
      <c r="FB112" s="280"/>
      <c r="FC112" s="280"/>
      <c r="FD112" s="280"/>
      <c r="FE112" s="280"/>
      <c r="FF112" s="280"/>
      <c r="FG112" s="280"/>
      <c r="FH112" s="280"/>
      <c r="FI112" s="280"/>
      <c r="FJ112" s="280"/>
      <c r="FK112" s="280"/>
      <c r="FL112" s="280"/>
      <c r="FM112" s="280"/>
      <c r="FN112" s="280"/>
      <c r="FO112" s="280"/>
      <c r="FP112" s="280"/>
      <c r="FQ112" s="280"/>
      <c r="FR112" s="280"/>
      <c r="FS112" s="280"/>
      <c r="FT112" s="280"/>
      <c r="FU112" s="280"/>
      <c r="FV112" s="280"/>
      <c r="FW112" s="280"/>
      <c r="FX112" s="280"/>
      <c r="FY112" s="280"/>
      <c r="FZ112" s="280"/>
      <c r="GA112" s="280"/>
      <c r="GB112" s="280"/>
      <c r="GC112" s="280"/>
      <c r="GD112" s="280"/>
      <c r="GE112" s="280"/>
      <c r="GF112" s="280"/>
      <c r="GG112" s="280"/>
      <c r="GH112" s="280"/>
      <c r="GI112" s="280"/>
      <c r="GJ112" s="280"/>
      <c r="GK112" s="280"/>
      <c r="GL112" s="280"/>
      <c r="GM112" s="280"/>
      <c r="GN112" s="280"/>
      <c r="GO112" s="280"/>
      <c r="GP112" s="280"/>
      <c r="GQ112" s="280"/>
      <c r="GR112" s="280"/>
      <c r="GS112" s="280"/>
      <c r="GT112" s="280"/>
      <c r="GU112" s="280"/>
      <c r="GV112" s="280"/>
    </row>
    <row r="113">
      <c r="A113" s="309" t="str">
        <v>乐容</v>
      </c>
      <c r="B113" s="310" t="str">
        <v>12800026100640369</v>
      </c>
      <c r="C113" s="309" t="str">
        <v>亚朵星球 纯色全棉四件套</v>
      </c>
      <c r="D113" s="309" t="str">
        <v>松林青-1.5m床-床笠款</v>
      </c>
      <c r="E113">
        <f>SUM(F113:GX113)</f>
      </c>
      <c r="F113" s="280">
        <f>IFERROR(SUMPRODUCT(('控温被PRO-S级品'!$B$2:$B$10=$B113)*('控温被PRO-S级品'!$E$1:$BE$1=F$1)*('控温被PRO-S级品'!$E$2:$BE$10)),0)+IFERROR(SUMPRODUCT(('冬被-S级品'!$B$2:$B$10=$B113)*('冬被-S级品'!$E$1:$AW$1=F$1)*('冬被-S级品'!$E$2:$AW$10)),0)+IFERROR(SUMPRODUCT(('白止-S级品'!$A$2:$A$26=$B113)*('白止-S级品'!$D$1:$AV$1=F$1)*('白止-S级品'!$D$2:$AV$26)),0)+IFERROR(SUMPRODUCT(('乐容-S级品'!$A$4:$A$32=$B113)*('乐容-S级品'!$L$3:$CA$3=F$1)*('乐容-S级品'!$L$4:$CA$32)),0)</f>
      </c>
      <c r="G113" s="280">
        <f>IFERROR(SUMPRODUCT(('控温被PRO-S级品'!$B$2:$B$10=$B113)*('控温被PRO-S级品'!$E$1:$BE$1=G$1)*('控温被PRO-S级品'!$E$2:$BE$10)),0)+IFERROR(SUMPRODUCT(('冬被-S级品'!$B$2:$B$10=$B113)*('冬被-S级品'!$E$1:$AW$1=G$1)*('冬被-S级品'!$E$2:$AW$10)),0)+IFERROR(SUMPRODUCT(('白止-S级品'!$A$2:$A$26=$B113)*('白止-S级品'!$D$1:$AV$1=G$1)*('白止-S级品'!$D$2:$AV$26)),0)+IFERROR(SUMPRODUCT(('乐容-S级品'!$A$4:$A$32=$B113)*('乐容-S级品'!$L$3:$CA$3=G$1)*('乐容-S级品'!$L$4:$CA$32)),0)</f>
      </c>
      <c r="H113" s="280">
        <f>IFERROR(SUMPRODUCT(('控温被PRO-S级品'!$B$2:$B$10=$B113)*('控温被PRO-S级品'!$E$1:$BE$1=H$1)*('控温被PRO-S级品'!$E$2:$BE$10)),0)+IFERROR(SUMPRODUCT(('冬被-S级品'!$B$2:$B$10=$B113)*('冬被-S级品'!$E$1:$AW$1=H$1)*('冬被-S级品'!$E$2:$AW$10)),0)+IFERROR(SUMPRODUCT(('白止-S级品'!$A$2:$A$26=$B113)*('白止-S级品'!$D$1:$AV$1=H$1)*('白止-S级品'!$D$2:$AV$26)),0)+IFERROR(SUMPRODUCT(('乐容-S级品'!$A$4:$A$32=$B113)*('乐容-S级品'!$L$3:$CA$3=H$1)*('乐容-S级品'!$L$4:$CA$32)),0)</f>
      </c>
      <c r="I113" s="280">
        <f>IFERROR(SUMPRODUCT(('控温被PRO-S级品'!$B$2:$B$10=$B113)*('控温被PRO-S级品'!$E$1:$BE$1=I$1)*('控温被PRO-S级品'!$E$2:$BE$10)),0)+IFERROR(SUMPRODUCT(('冬被-S级品'!$B$2:$B$10=$B113)*('冬被-S级品'!$E$1:$AW$1=I$1)*('冬被-S级品'!$E$2:$AW$10)),0)+IFERROR(SUMPRODUCT(('白止-S级品'!$A$2:$A$26=$B113)*('白止-S级品'!$D$1:$AV$1=I$1)*('白止-S级品'!$D$2:$AV$26)),0)+IFERROR(SUMPRODUCT(('乐容-S级品'!$A$4:$A$32=$B113)*('乐容-S级品'!$L$3:$CA$3=I$1)*('乐容-S级品'!$L$4:$CA$32)),0)</f>
      </c>
      <c r="J113" s="280">
        <f>IFERROR(SUMPRODUCT(('控温被PRO-S级品'!$B$2:$B$10=$B113)*('控温被PRO-S级品'!$E$1:$BE$1=J$1)*('控温被PRO-S级品'!$E$2:$BE$10)),0)+IFERROR(SUMPRODUCT(('冬被-S级品'!$B$2:$B$10=$B113)*('冬被-S级品'!$E$1:$AW$1=J$1)*('冬被-S级品'!$E$2:$AW$10)),0)+IFERROR(SUMPRODUCT(('白止-S级品'!$A$2:$A$26=$B113)*('白止-S级品'!$D$1:$AV$1=J$1)*('白止-S级品'!$D$2:$AV$26)),0)+IFERROR(SUMPRODUCT(('乐容-S级品'!$A$4:$A$32=$B113)*('乐容-S级品'!$L$3:$CA$3=J$1)*('乐容-S级品'!$L$4:$CA$32)),0)</f>
      </c>
      <c r="K113" s="280">
        <f>IFERROR(SUMPRODUCT(('控温被PRO-S级品'!$B$2:$B$10=$B113)*('控温被PRO-S级品'!$E$1:$BE$1=K$1)*('控温被PRO-S级品'!$E$2:$BE$10)),0)+IFERROR(SUMPRODUCT(('冬被-S级品'!$B$2:$B$10=$B113)*('冬被-S级品'!$E$1:$AW$1=K$1)*('冬被-S级品'!$E$2:$AW$10)),0)+IFERROR(SUMPRODUCT(('白止-S级品'!$A$2:$A$26=$B113)*('白止-S级品'!$D$1:$AV$1=K$1)*('白止-S级品'!$D$2:$AV$26)),0)+IFERROR(SUMPRODUCT(('乐容-S级品'!$A$4:$A$32=$B113)*('乐容-S级品'!$L$3:$CA$3=K$1)*('乐容-S级品'!$L$4:$CA$32)),0)</f>
      </c>
      <c r="L113" s="280">
        <f>IFERROR(SUMPRODUCT(('控温被PRO-S级品'!$B$2:$B$10=$B113)*('控温被PRO-S级品'!$E$1:$BE$1=L$1)*('控温被PRO-S级品'!$E$2:$BE$10)),0)+IFERROR(SUMPRODUCT(('冬被-S级品'!$B$2:$B$10=$B113)*('冬被-S级品'!$E$1:$AW$1=L$1)*('冬被-S级品'!$E$2:$AW$10)),0)+IFERROR(SUMPRODUCT(('白止-S级品'!$A$2:$A$26=$B113)*('白止-S级品'!$D$1:$AV$1=L$1)*('白止-S级品'!$D$2:$AV$26)),0)+IFERROR(SUMPRODUCT(('乐容-S级品'!$A$4:$A$32=$B113)*('乐容-S级品'!$L$3:$CA$3=L$1)*('乐容-S级品'!$L$4:$CA$32)),0)</f>
      </c>
      <c r="M113" s="280">
        <f>IFERROR(SUMPRODUCT(('控温被PRO-S级品'!$B$2:$B$10=$B113)*('控温被PRO-S级品'!$E$1:$BE$1=M$1)*('控温被PRO-S级品'!$E$2:$BE$10)),0)+IFERROR(SUMPRODUCT(('冬被-S级品'!$B$2:$B$10=$B113)*('冬被-S级品'!$E$1:$AW$1=M$1)*('冬被-S级品'!$E$2:$AW$10)),0)+IFERROR(SUMPRODUCT(('白止-S级品'!$A$2:$A$26=$B113)*('白止-S级品'!$D$1:$AV$1=M$1)*('白止-S级品'!$D$2:$AV$26)),0)+IFERROR(SUMPRODUCT(('乐容-S级品'!$A$4:$A$32=$B113)*('乐容-S级品'!$L$3:$CA$3=M$1)*('乐容-S级品'!$L$4:$CA$32)),0)</f>
      </c>
      <c r="N113" s="280">
        <f>IFERROR(SUMPRODUCT(('控温被PRO-S级品'!$B$2:$B$10=$B113)*('控温被PRO-S级品'!$E$1:$BE$1=N$1)*('控温被PRO-S级品'!$E$2:$BE$10)),0)+IFERROR(SUMPRODUCT(('冬被-S级品'!$B$2:$B$10=$B113)*('冬被-S级品'!$E$1:$AW$1=N$1)*('冬被-S级品'!$E$2:$AW$10)),0)+IFERROR(SUMPRODUCT(('白止-S级品'!$A$2:$A$26=$B113)*('白止-S级品'!$D$1:$AV$1=N$1)*('白止-S级品'!$D$2:$AV$26)),0)+IFERROR(SUMPRODUCT(('乐容-S级品'!$A$4:$A$32=$B113)*('乐容-S级品'!$L$3:$CA$3=N$1)*('乐容-S级品'!$L$4:$CA$32)),0)</f>
      </c>
      <c r="O113" s="280">
        <f>IFERROR(SUMPRODUCT(('控温被PRO-S级品'!$B$2:$B$10=$B113)*('控温被PRO-S级品'!$E$1:$BE$1=O$1)*('控温被PRO-S级品'!$E$2:$BE$10)),0)+IFERROR(SUMPRODUCT(('冬被-S级品'!$B$2:$B$10=$B113)*('冬被-S级品'!$E$1:$AW$1=O$1)*('冬被-S级品'!$E$2:$AW$10)),0)+IFERROR(SUMPRODUCT(('白止-S级品'!$A$2:$A$26=$B113)*('白止-S级品'!$D$1:$AV$1=O$1)*('白止-S级品'!$D$2:$AV$26)),0)+IFERROR(SUMPRODUCT(('乐容-S级品'!$A$4:$A$32=$B113)*('乐容-S级品'!$L$3:$CA$3=O$1)*('乐容-S级品'!$L$4:$CA$32)),0)</f>
      </c>
      <c r="P113" s="280">
        <f>IFERROR(SUMPRODUCT(('控温被PRO-S级品'!$B$2:$B$10=$B113)*('控温被PRO-S级品'!$E$1:$BE$1=P$1)*('控温被PRO-S级品'!$E$2:$BE$10)),0)+IFERROR(SUMPRODUCT(('冬被-S级品'!$B$2:$B$10=$B113)*('冬被-S级品'!$E$1:$AW$1=P$1)*('冬被-S级品'!$E$2:$AW$10)),0)+IFERROR(SUMPRODUCT(('白止-S级品'!$A$2:$A$26=$B113)*('白止-S级品'!$D$1:$AV$1=P$1)*('白止-S级品'!$D$2:$AV$26)),0)+IFERROR(SUMPRODUCT(('乐容-S级品'!$A$4:$A$32=$B113)*('乐容-S级品'!$L$3:$CA$3=P$1)*('乐容-S级品'!$L$4:$CA$32)),0)</f>
      </c>
      <c r="Q113" s="280">
        <f>IFERROR(SUMPRODUCT(('控温被PRO-S级品'!$B$2:$B$10=$B113)*('控温被PRO-S级品'!$E$1:$BE$1=Q$1)*('控温被PRO-S级品'!$E$2:$BE$10)),0)+IFERROR(SUMPRODUCT(('冬被-S级品'!$B$2:$B$10=$B113)*('冬被-S级品'!$E$1:$AW$1=Q$1)*('冬被-S级品'!$E$2:$AW$10)),0)+IFERROR(SUMPRODUCT(('白止-S级品'!$A$2:$A$26=$B113)*('白止-S级品'!$D$1:$AV$1=Q$1)*('白止-S级品'!$D$2:$AV$26)),0)+IFERROR(SUMPRODUCT(('乐容-S级品'!$A$4:$A$32=$B113)*('乐容-S级品'!$L$3:$CA$3=Q$1)*('乐容-S级品'!$L$4:$CA$32)),0)</f>
      </c>
      <c r="R113" s="280">
        <f>IFERROR(SUMPRODUCT(('控温被PRO-S级品'!$B$2:$B$10=$B113)*('控温被PRO-S级品'!$E$1:$BE$1=R$1)*('控温被PRO-S级品'!$E$2:$BE$10)),0)+IFERROR(SUMPRODUCT(('冬被-S级品'!$B$2:$B$10=$B113)*('冬被-S级品'!$E$1:$AW$1=R$1)*('冬被-S级品'!$E$2:$AW$10)),0)+IFERROR(SUMPRODUCT(('白止-S级品'!$A$2:$A$26=$B113)*('白止-S级品'!$D$1:$AV$1=R$1)*('白止-S级品'!$D$2:$AV$26)),0)+IFERROR(SUMPRODUCT(('乐容-S级品'!$A$4:$A$32=$B113)*('乐容-S级品'!$L$3:$CA$3=R$1)*('乐容-S级品'!$L$4:$CA$32)),0)</f>
      </c>
      <c r="S113" s="280">
        <f>IFERROR(SUMPRODUCT(('控温被PRO-S级品'!$B$2:$B$10=$B113)*('控温被PRO-S级品'!$E$1:$BE$1=S$1)*('控温被PRO-S级品'!$E$2:$BE$10)),0)+IFERROR(SUMPRODUCT(('冬被-S级品'!$B$2:$B$10=$B113)*('冬被-S级品'!$E$1:$AW$1=S$1)*('冬被-S级品'!$E$2:$AW$10)),0)+IFERROR(SUMPRODUCT(('白止-S级品'!$A$2:$A$26=$B113)*('白止-S级品'!$D$1:$AV$1=S$1)*('白止-S级品'!$D$2:$AV$26)),0)+IFERROR(SUMPRODUCT(('乐容-S级品'!$A$4:$A$32=$B113)*('乐容-S级品'!$L$3:$CA$3=S$1)*('乐容-S级品'!$L$4:$CA$32)),0)</f>
      </c>
      <c r="T113" s="280">
        <f>IFERROR(SUMPRODUCT(('控温被PRO-S级品'!$B$2:$B$10=$B113)*('控温被PRO-S级品'!$E$1:$BE$1=T$1)*('控温被PRO-S级品'!$E$2:$BE$10)),0)+IFERROR(SUMPRODUCT(('冬被-S级品'!$B$2:$B$10=$B113)*('冬被-S级品'!$E$1:$AW$1=T$1)*('冬被-S级品'!$E$2:$AW$10)),0)+IFERROR(SUMPRODUCT(('白止-S级品'!$A$2:$A$26=$B113)*('白止-S级品'!$D$1:$AV$1=T$1)*('白止-S级品'!$D$2:$AV$26)),0)+IFERROR(SUMPRODUCT(('乐容-S级品'!$A$4:$A$32=$B113)*('乐容-S级品'!$L$3:$CA$3=T$1)*('乐容-S级品'!$L$4:$CA$32)),0)</f>
      </c>
      <c r="U113" s="280">
        <f>IFERROR(SUMPRODUCT(('控温被PRO-S级品'!$B$2:$B$10=$B113)*('控温被PRO-S级品'!$E$1:$BE$1=U$1)*('控温被PRO-S级品'!$E$2:$BE$10)),0)+IFERROR(SUMPRODUCT(('冬被-S级品'!$B$2:$B$10=$B113)*('冬被-S级品'!$E$1:$AW$1=U$1)*('冬被-S级品'!$E$2:$AW$10)),0)+IFERROR(SUMPRODUCT(('白止-S级品'!$A$2:$A$26=$B113)*('白止-S级品'!$D$1:$AV$1=U$1)*('白止-S级品'!$D$2:$AV$26)),0)+IFERROR(SUMPRODUCT(('乐容-S级品'!$A$4:$A$32=$B113)*('乐容-S级品'!$L$3:$CA$3=U$1)*('乐容-S级品'!$L$4:$CA$32)),0)</f>
      </c>
      <c r="V113" s="280">
        <f>IFERROR(SUMPRODUCT(('控温被PRO-S级品'!$B$2:$B$10=$B113)*('控温被PRO-S级品'!$E$1:$BE$1=V$1)*('控温被PRO-S级品'!$E$2:$BE$10)),0)+IFERROR(SUMPRODUCT(('冬被-S级品'!$B$2:$B$10=$B113)*('冬被-S级品'!$E$1:$AW$1=V$1)*('冬被-S级品'!$E$2:$AW$10)),0)+IFERROR(SUMPRODUCT(('白止-S级品'!$A$2:$A$26=$B113)*('白止-S级品'!$D$1:$AV$1=V$1)*('白止-S级品'!$D$2:$AV$26)),0)+IFERROR(SUMPRODUCT(('乐容-S级品'!$A$4:$A$32=$B113)*('乐容-S级品'!$L$3:$CA$3=V$1)*('乐容-S级品'!$L$4:$CA$32)),0)</f>
      </c>
      <c r="W113" s="280">
        <f>IFERROR(SUMPRODUCT(('控温被PRO-S级品'!$B$2:$B$10=$B113)*('控温被PRO-S级品'!$E$1:$BE$1=W$1)*('控温被PRO-S级品'!$E$2:$BE$10)),0)+IFERROR(SUMPRODUCT(('冬被-S级品'!$B$2:$B$10=$B113)*('冬被-S级品'!$E$1:$AW$1=W$1)*('冬被-S级品'!$E$2:$AW$10)),0)+IFERROR(SUMPRODUCT(('白止-S级品'!$A$2:$A$26=$B113)*('白止-S级品'!$D$1:$AV$1=W$1)*('白止-S级品'!$D$2:$AV$26)),0)+IFERROR(SUMPRODUCT(('乐容-S级品'!$A$4:$A$32=$B113)*('乐容-S级品'!$L$3:$CA$3=W$1)*('乐容-S级品'!$L$4:$CA$32)),0)</f>
      </c>
      <c r="X113" s="280">
        <f>IFERROR(SUMPRODUCT(('控温被PRO-S级品'!$B$2:$B$10=$B113)*('控温被PRO-S级品'!$E$1:$BE$1=X$1)*('控温被PRO-S级品'!$E$2:$BE$10)),0)+IFERROR(SUMPRODUCT(('冬被-S级品'!$B$2:$B$10=$B113)*('冬被-S级品'!$E$1:$AW$1=X$1)*('冬被-S级品'!$E$2:$AW$10)),0)+IFERROR(SUMPRODUCT(('白止-S级品'!$A$2:$A$26=$B113)*('白止-S级品'!$D$1:$AV$1=X$1)*('白止-S级品'!$D$2:$AV$26)),0)+IFERROR(SUMPRODUCT(('乐容-S级品'!$A$4:$A$32=$B113)*('乐容-S级品'!$L$3:$CA$3=X$1)*('乐容-S级品'!$L$4:$CA$32)),0)</f>
      </c>
      <c r="Y113" s="280">
        <f>IFERROR(SUMPRODUCT(('控温被PRO-S级品'!$B$2:$B$10=$B113)*('控温被PRO-S级品'!$E$1:$BE$1=Y$1)*('控温被PRO-S级品'!$E$2:$BE$10)),0)+IFERROR(SUMPRODUCT(('冬被-S级品'!$B$2:$B$10=$B113)*('冬被-S级品'!$E$1:$AW$1=Y$1)*('冬被-S级品'!$E$2:$AW$10)),0)+IFERROR(SUMPRODUCT(('白止-S级品'!$A$2:$A$26=$B113)*('白止-S级品'!$D$1:$AV$1=Y$1)*('白止-S级品'!$D$2:$AV$26)),0)+IFERROR(SUMPRODUCT(('乐容-S级品'!$A$4:$A$32=$B113)*('乐容-S级品'!$L$3:$CA$3=Y$1)*('乐容-S级品'!$L$4:$CA$32)),0)</f>
      </c>
      <c r="Z113" s="280">
        <f>IFERROR(SUMPRODUCT(('控温被PRO-S级品'!$B$2:$B$10=$B113)*('控温被PRO-S级品'!$E$1:$BE$1=Z$1)*('控温被PRO-S级品'!$E$2:$BE$10)),0)+IFERROR(SUMPRODUCT(('冬被-S级品'!$B$2:$B$10=$B113)*('冬被-S级品'!$E$1:$AW$1=Z$1)*('冬被-S级品'!$E$2:$AW$10)),0)+IFERROR(SUMPRODUCT(('白止-S级品'!$A$2:$A$26=$B113)*('白止-S级品'!$D$1:$AV$1=Z$1)*('白止-S级品'!$D$2:$AV$26)),0)+IFERROR(SUMPRODUCT(('乐容-S级品'!$A$4:$A$32=$B113)*('乐容-S级品'!$L$3:$CA$3=Z$1)*('乐容-S级品'!$L$4:$CA$32)),0)</f>
      </c>
      <c r="AA113" s="280">
        <f>IFERROR(SUMPRODUCT(('控温被PRO-S级品'!$B$2:$B$10=$B113)*('控温被PRO-S级品'!$E$1:$BE$1=AA$1)*('控温被PRO-S级品'!$E$2:$BE$10)),0)+IFERROR(SUMPRODUCT(('冬被-S级品'!$B$2:$B$10=$B113)*('冬被-S级品'!$E$1:$AW$1=AA$1)*('冬被-S级品'!$E$2:$AW$10)),0)+IFERROR(SUMPRODUCT(('白止-S级品'!$A$2:$A$26=$B113)*('白止-S级品'!$D$1:$AV$1=AA$1)*('白止-S级品'!$D$2:$AV$26)),0)+IFERROR(SUMPRODUCT(('乐容-S级品'!$A$4:$A$32=$B113)*('乐容-S级品'!$L$3:$CA$3=AA$1)*('乐容-S级品'!$L$4:$CA$32)),0)</f>
      </c>
      <c r="AB113" s="280">
        <f>IFERROR(SUMPRODUCT(('控温被PRO-S级品'!$B$2:$B$10=$B113)*('控温被PRO-S级品'!$E$1:$BE$1=AB$1)*('控温被PRO-S级品'!$E$2:$BE$10)),0)+IFERROR(SUMPRODUCT(('冬被-S级品'!$B$2:$B$10=$B113)*('冬被-S级品'!$E$1:$AW$1=AB$1)*('冬被-S级品'!$E$2:$AW$10)),0)+IFERROR(SUMPRODUCT(('白止-S级品'!$A$2:$A$26=$B113)*('白止-S级品'!$D$1:$AV$1=AB$1)*('白止-S级品'!$D$2:$AV$26)),0)+IFERROR(SUMPRODUCT(('乐容-S级品'!$A$4:$A$32=$B113)*('乐容-S级品'!$L$3:$CA$3=AB$1)*('乐容-S级品'!$L$4:$CA$32)),0)</f>
      </c>
      <c r="AC113" s="280">
        <f>IFERROR(SUMPRODUCT(('控温被PRO-S级品'!$B$2:$B$10=$B113)*('控温被PRO-S级品'!$E$1:$BE$1=AC$1)*('控温被PRO-S级品'!$E$2:$BE$10)),0)+IFERROR(SUMPRODUCT(('冬被-S级品'!$B$2:$B$10=$B113)*('冬被-S级品'!$E$1:$AW$1=AC$1)*('冬被-S级品'!$E$2:$AW$10)),0)+IFERROR(SUMPRODUCT(('白止-S级品'!$A$2:$A$26=$B113)*('白止-S级品'!$D$1:$AV$1=AC$1)*('白止-S级品'!$D$2:$AV$26)),0)+IFERROR(SUMPRODUCT(('乐容-S级品'!$A$4:$A$32=$B113)*('乐容-S级品'!$L$3:$CA$3=AC$1)*('乐容-S级品'!$L$4:$CA$32)),0)</f>
      </c>
      <c r="AD113" s="280">
        <f>IFERROR(SUMPRODUCT(('控温被PRO-S级品'!$B$2:$B$10=$B113)*('控温被PRO-S级品'!$E$1:$BE$1=AD$1)*('控温被PRO-S级品'!$E$2:$BE$10)),0)+IFERROR(SUMPRODUCT(('冬被-S级品'!$B$2:$B$10=$B113)*('冬被-S级品'!$E$1:$AW$1=AD$1)*('冬被-S级品'!$E$2:$AW$10)),0)+IFERROR(SUMPRODUCT(('白止-S级品'!$A$2:$A$26=$B113)*('白止-S级品'!$D$1:$AV$1=AD$1)*('白止-S级品'!$D$2:$AV$26)),0)+IFERROR(SUMPRODUCT(('乐容-S级品'!$A$4:$A$32=$B113)*('乐容-S级品'!$L$3:$CA$3=AD$1)*('乐容-S级品'!$L$4:$CA$32)),0)</f>
      </c>
      <c r="AE113" s="280">
        <f>IFERROR(SUMPRODUCT(('控温被PRO-S级品'!$B$2:$B$10=$B113)*('控温被PRO-S级品'!$E$1:$BE$1=AE$1)*('控温被PRO-S级品'!$E$2:$BE$10)),0)+IFERROR(SUMPRODUCT(('冬被-S级品'!$B$2:$B$10=$B113)*('冬被-S级品'!$E$1:$AW$1=AE$1)*('冬被-S级品'!$E$2:$AW$10)),0)+IFERROR(SUMPRODUCT(('白止-S级品'!$A$2:$A$26=$B113)*('白止-S级品'!$D$1:$AV$1=AE$1)*('白止-S级品'!$D$2:$AV$26)),0)+IFERROR(SUMPRODUCT(('乐容-S级品'!$A$4:$A$32=$B113)*('乐容-S级品'!$L$3:$CA$3=AE$1)*('乐容-S级品'!$L$4:$CA$32)),0)</f>
      </c>
      <c r="AF113" s="280">
        <f>IFERROR(SUMPRODUCT(('控温被PRO-S级品'!$B$2:$B$10=$B113)*('控温被PRO-S级品'!$E$1:$BE$1=AF$1)*('控温被PRO-S级品'!$E$2:$BE$10)),0)+IFERROR(SUMPRODUCT(('冬被-S级品'!$B$2:$B$10=$B113)*('冬被-S级品'!$E$1:$AW$1=AF$1)*('冬被-S级品'!$E$2:$AW$10)),0)+IFERROR(SUMPRODUCT(('白止-S级品'!$A$2:$A$26=$B113)*('白止-S级品'!$D$1:$AV$1=AF$1)*('白止-S级品'!$D$2:$AV$26)),0)+IFERROR(SUMPRODUCT(('乐容-S级品'!$A$4:$A$32=$B113)*('乐容-S级品'!$L$3:$CA$3=AF$1)*('乐容-S级品'!$L$4:$CA$32)),0)</f>
      </c>
      <c r="AG113" s="280">
        <f>IFERROR(SUMPRODUCT(('控温被PRO-S级品'!$B$2:$B$10=$B113)*('控温被PRO-S级品'!$E$1:$BE$1=AG$1)*('控温被PRO-S级品'!$E$2:$BE$10)),0)+IFERROR(SUMPRODUCT(('冬被-S级品'!$B$2:$B$10=$B113)*('冬被-S级品'!$E$1:$AW$1=AG$1)*('冬被-S级品'!$E$2:$AW$10)),0)+IFERROR(SUMPRODUCT(('白止-S级品'!$A$2:$A$26=$B113)*('白止-S级品'!$D$1:$AV$1=AG$1)*('白止-S级品'!$D$2:$AV$26)),0)+IFERROR(SUMPRODUCT(('乐容-S级品'!$A$4:$A$32=$B113)*('乐容-S级品'!$L$3:$CA$3=AG$1)*('乐容-S级品'!$L$4:$CA$32)),0)</f>
      </c>
      <c r="AH113" s="280">
        <f>IFERROR(SUMPRODUCT(('控温被PRO-S级品'!$B$2:$B$10=$B113)*('控温被PRO-S级品'!$E$1:$BE$1=AH$1)*('控温被PRO-S级品'!$E$2:$BE$10)),0)+IFERROR(SUMPRODUCT(('冬被-S级品'!$B$2:$B$10=$B113)*('冬被-S级品'!$E$1:$AW$1=AH$1)*('冬被-S级品'!$E$2:$AW$10)),0)+IFERROR(SUMPRODUCT(('白止-S级品'!$A$2:$A$26=$B113)*('白止-S级品'!$D$1:$AV$1=AH$1)*('白止-S级品'!$D$2:$AV$26)),0)+IFERROR(SUMPRODUCT(('乐容-S级品'!$A$4:$A$32=$B113)*('乐容-S级品'!$L$3:$CA$3=AH$1)*('乐容-S级品'!$L$4:$CA$32)),0)</f>
      </c>
      <c r="AI113" s="280">
        <f>IFERROR(SUMPRODUCT(('控温被PRO-S级品'!$B$2:$B$10=$B113)*('控温被PRO-S级品'!$E$1:$BE$1=AI$1)*('控温被PRO-S级品'!$E$2:$BE$10)),0)+IFERROR(SUMPRODUCT(('冬被-S级品'!$B$2:$B$10=$B113)*('冬被-S级品'!$E$1:$AW$1=AI$1)*('冬被-S级品'!$E$2:$AW$10)),0)+IFERROR(SUMPRODUCT(('白止-S级品'!$A$2:$A$26=$B113)*('白止-S级品'!$D$1:$AV$1=AI$1)*('白止-S级品'!$D$2:$AV$26)),0)+IFERROR(SUMPRODUCT(('乐容-S级品'!$A$4:$A$32=$B113)*('乐容-S级品'!$L$3:$CA$3=AI$1)*('乐容-S级品'!$L$4:$CA$32)),0)</f>
      </c>
      <c r="AJ113" s="280">
        <f>IFERROR(SUMPRODUCT(('控温被PRO-S级品'!$B$2:$B$10=$B113)*('控温被PRO-S级品'!$E$1:$BE$1=AJ$1)*('控温被PRO-S级品'!$E$2:$BE$10)),0)+IFERROR(SUMPRODUCT(('冬被-S级品'!$B$2:$B$10=$B113)*('冬被-S级品'!$E$1:$AW$1=AJ$1)*('冬被-S级品'!$E$2:$AW$10)),0)+IFERROR(SUMPRODUCT(('白止-S级品'!$A$2:$A$26=$B113)*('白止-S级品'!$D$1:$AV$1=AJ$1)*('白止-S级品'!$D$2:$AV$26)),0)+IFERROR(SUMPRODUCT(('乐容-S级品'!$A$4:$A$32=$B113)*('乐容-S级品'!$L$3:$CA$3=AJ$1)*('乐容-S级品'!$L$4:$CA$32)),0)</f>
      </c>
      <c r="AK113" s="280">
        <f>IFERROR(SUMPRODUCT(('控温被PRO-S级品'!$B$2:$B$10=$B113)*('控温被PRO-S级品'!$E$1:$BE$1=AK$1)*('控温被PRO-S级品'!$E$2:$BE$10)),0)+IFERROR(SUMPRODUCT(('冬被-S级品'!$B$2:$B$10=$B113)*('冬被-S级品'!$E$1:$AW$1=AK$1)*('冬被-S级品'!$E$2:$AW$10)),0)+IFERROR(SUMPRODUCT(('白止-S级品'!$A$2:$A$26=$B113)*('白止-S级品'!$D$1:$AV$1=AK$1)*('白止-S级品'!$D$2:$AV$26)),0)+IFERROR(SUMPRODUCT(('乐容-S级品'!$A$4:$A$32=$B113)*('乐容-S级品'!$L$3:$CA$3=AK$1)*('乐容-S级品'!$L$4:$CA$32)),0)</f>
      </c>
      <c r="AL113" s="280">
        <f>IFERROR(SUMPRODUCT(('控温被PRO-S级品'!$B$2:$B$10=$B113)*('控温被PRO-S级品'!$E$1:$BE$1=AL$1)*('控温被PRO-S级品'!$E$2:$BE$10)),0)+IFERROR(SUMPRODUCT(('冬被-S级品'!$B$2:$B$10=$B113)*('冬被-S级品'!$E$1:$AW$1=AL$1)*('冬被-S级品'!$E$2:$AW$10)),0)+IFERROR(SUMPRODUCT(('白止-S级品'!$A$2:$A$26=$B113)*('白止-S级品'!$D$1:$AV$1=AL$1)*('白止-S级品'!$D$2:$AV$26)),0)+IFERROR(SUMPRODUCT(('乐容-S级品'!$A$4:$A$32=$B113)*('乐容-S级品'!$L$3:$CA$3=AL$1)*('乐容-S级品'!$L$4:$CA$32)),0)</f>
      </c>
      <c r="AM113" s="280">
        <f>IFERROR(SUMPRODUCT(('控温被PRO-S级品'!$B$2:$B$10=$B113)*('控温被PRO-S级品'!$E$1:$BE$1=AM$1)*('控温被PRO-S级品'!$E$2:$BE$10)),0)+IFERROR(SUMPRODUCT(('冬被-S级品'!$B$2:$B$10=$B113)*('冬被-S级品'!$E$1:$AW$1=AM$1)*('冬被-S级品'!$E$2:$AW$10)),0)+IFERROR(SUMPRODUCT(('白止-S级品'!$A$2:$A$26=$B113)*('白止-S级品'!$D$1:$AV$1=AM$1)*('白止-S级品'!$D$2:$AV$26)),0)+IFERROR(SUMPRODUCT(('乐容-S级品'!$A$4:$A$32=$B113)*('乐容-S级品'!$L$3:$CA$3=AM$1)*('乐容-S级品'!$L$4:$CA$32)),0)</f>
      </c>
      <c r="AN113" s="280">
        <f>IFERROR(SUMPRODUCT(('控温被PRO-S级品'!$B$2:$B$10=$B113)*('控温被PRO-S级品'!$E$1:$BE$1=AN$1)*('控温被PRO-S级品'!$E$2:$BE$10)),0)+IFERROR(SUMPRODUCT(('冬被-S级品'!$B$2:$B$10=$B113)*('冬被-S级品'!$E$1:$AW$1=AN$1)*('冬被-S级品'!$E$2:$AW$10)),0)+IFERROR(SUMPRODUCT(('白止-S级品'!$A$2:$A$26=$B113)*('白止-S级品'!$D$1:$AV$1=AN$1)*('白止-S级品'!$D$2:$AV$26)),0)+IFERROR(SUMPRODUCT(('乐容-S级品'!$A$4:$A$32=$B113)*('乐容-S级品'!$L$3:$CA$3=AN$1)*('乐容-S级品'!$L$4:$CA$32)),0)</f>
      </c>
      <c r="AO113" s="280">
        <f>IFERROR(SUMPRODUCT(('控温被PRO-S级品'!$B$2:$B$10=$B113)*('控温被PRO-S级品'!$E$1:$BE$1=AO$1)*('控温被PRO-S级品'!$E$2:$BE$10)),0)+IFERROR(SUMPRODUCT(('冬被-S级品'!$B$2:$B$10=$B113)*('冬被-S级品'!$E$1:$AW$1=AO$1)*('冬被-S级品'!$E$2:$AW$10)),0)+IFERROR(SUMPRODUCT(('白止-S级品'!$A$2:$A$26=$B113)*('白止-S级品'!$D$1:$AV$1=AO$1)*('白止-S级品'!$D$2:$AV$26)),0)+IFERROR(SUMPRODUCT(('乐容-S级品'!$A$4:$A$32=$B113)*('乐容-S级品'!$L$3:$CA$3=AO$1)*('乐容-S级品'!$L$4:$CA$32)),0)</f>
      </c>
      <c r="AP113" s="280">
        <f>IFERROR(SUMPRODUCT(('控温被PRO-S级品'!$B$2:$B$10=$B113)*('控温被PRO-S级品'!$E$1:$BE$1=AP$1)*('控温被PRO-S级品'!$E$2:$BE$10)),0)+IFERROR(SUMPRODUCT(('冬被-S级品'!$B$2:$B$10=$B113)*('冬被-S级品'!$E$1:$AW$1=AP$1)*('冬被-S级品'!$E$2:$AW$10)),0)+IFERROR(SUMPRODUCT(('白止-S级品'!$A$2:$A$26=$B113)*('白止-S级品'!$D$1:$AV$1=AP$1)*('白止-S级品'!$D$2:$AV$26)),0)+IFERROR(SUMPRODUCT(('乐容-S级品'!$A$4:$A$32=$B113)*('乐容-S级品'!$L$3:$CA$3=AP$1)*('乐容-S级品'!$L$4:$CA$32)),0)</f>
      </c>
      <c r="AQ113" s="280">
        <f>IFERROR(SUMPRODUCT(('控温被PRO-S级品'!$B$2:$B$10=$B113)*('控温被PRO-S级品'!$E$1:$BE$1=AQ$1)*('控温被PRO-S级品'!$E$2:$BE$10)),0)+IFERROR(SUMPRODUCT(('冬被-S级品'!$B$2:$B$10=$B113)*('冬被-S级品'!$E$1:$AW$1=AQ$1)*('冬被-S级品'!$E$2:$AW$10)),0)+IFERROR(SUMPRODUCT(('白止-S级品'!$A$2:$A$26=$B113)*('白止-S级品'!$D$1:$AV$1=AQ$1)*('白止-S级品'!$D$2:$AV$26)),0)+IFERROR(SUMPRODUCT(('乐容-S级品'!$A$4:$A$32=$B113)*('乐容-S级品'!$L$3:$CA$3=AQ$1)*('乐容-S级品'!$L$4:$CA$32)),0)</f>
      </c>
      <c r="AR113" s="280">
        <f>IFERROR(SUMPRODUCT(('控温被PRO-S级品'!$B$2:$B$10=$B113)*('控温被PRO-S级品'!$E$1:$BE$1=AR$1)*('控温被PRO-S级品'!$E$2:$BE$10)),0)+IFERROR(SUMPRODUCT(('冬被-S级品'!$B$2:$B$10=$B113)*('冬被-S级品'!$E$1:$AW$1=AR$1)*('冬被-S级品'!$E$2:$AW$10)),0)+IFERROR(SUMPRODUCT(('白止-S级品'!$A$2:$A$26=$B113)*('白止-S级品'!$D$1:$AV$1=AR$1)*('白止-S级品'!$D$2:$AV$26)),0)+IFERROR(SUMPRODUCT(('乐容-S级品'!$A$4:$A$32=$B113)*('乐容-S级品'!$L$3:$CA$3=AR$1)*('乐容-S级品'!$L$4:$CA$32)),0)</f>
      </c>
      <c r="AS113" s="280">
        <f>IFERROR(SUMPRODUCT(('控温被PRO-S级品'!$B$2:$B$10=$B113)*('控温被PRO-S级品'!$E$1:$BE$1=AS$1)*('控温被PRO-S级品'!$E$2:$BE$10)),0)+IFERROR(SUMPRODUCT(('冬被-S级品'!$B$2:$B$10=$B113)*('冬被-S级品'!$E$1:$AW$1=AS$1)*('冬被-S级品'!$E$2:$AW$10)),0)+IFERROR(SUMPRODUCT(('白止-S级品'!$A$2:$A$26=$B113)*('白止-S级品'!$D$1:$AV$1=AS$1)*('白止-S级品'!$D$2:$AV$26)),0)+IFERROR(SUMPRODUCT(('乐容-S级品'!$A$4:$A$32=$B113)*('乐容-S级品'!$L$3:$CA$3=AS$1)*('乐容-S级品'!$L$4:$CA$32)),0)</f>
      </c>
      <c r="AT113" s="280">
        <f>IFERROR(SUMPRODUCT(('控温被PRO-S级品'!$B$2:$B$10=$B113)*('控温被PRO-S级品'!$E$1:$BE$1=AT$1)*('控温被PRO-S级品'!$E$2:$BE$10)),0)+IFERROR(SUMPRODUCT(('冬被-S级品'!$B$2:$B$10=$B113)*('冬被-S级品'!$E$1:$AW$1=AT$1)*('冬被-S级品'!$E$2:$AW$10)),0)+IFERROR(SUMPRODUCT(('白止-S级品'!$A$2:$A$26=$B113)*('白止-S级品'!$D$1:$AV$1=AT$1)*('白止-S级品'!$D$2:$AV$26)),0)+IFERROR(SUMPRODUCT(('乐容-S级品'!$A$4:$A$32=$B113)*('乐容-S级品'!$L$3:$CA$3=AT$1)*('乐容-S级品'!$L$4:$CA$32)),0)</f>
      </c>
      <c r="AU113" s="280">
        <f>IFERROR(SUMPRODUCT(('控温被PRO-S级品'!$B$2:$B$10=$B113)*('控温被PRO-S级品'!$E$1:$BE$1=AU$1)*('控温被PRO-S级品'!$E$2:$BE$10)),0)+IFERROR(SUMPRODUCT(('冬被-S级品'!$B$2:$B$10=$B113)*('冬被-S级品'!$E$1:$AW$1=AU$1)*('冬被-S级品'!$E$2:$AW$10)),0)+IFERROR(SUMPRODUCT(('白止-S级品'!$A$2:$A$26=$B113)*('白止-S级品'!$D$1:$AV$1=AU$1)*('白止-S级品'!$D$2:$AV$26)),0)+IFERROR(SUMPRODUCT(('乐容-S级品'!$A$4:$A$32=$B113)*('乐容-S级品'!$L$3:$CA$3=AU$1)*('乐容-S级品'!$L$4:$CA$32)),0)</f>
      </c>
      <c r="AV113" s="280">
        <f>IFERROR(SUMPRODUCT(('控温被PRO-S级品'!$B$2:$B$10=$B113)*('控温被PRO-S级品'!$E$1:$BE$1=AV$1)*('控温被PRO-S级品'!$E$2:$BE$10)),0)+IFERROR(SUMPRODUCT(('冬被-S级品'!$B$2:$B$10=$B113)*('冬被-S级品'!$E$1:$AW$1=AV$1)*('冬被-S级品'!$E$2:$AW$10)),0)+IFERROR(SUMPRODUCT(('白止-S级品'!$A$2:$A$26=$B113)*('白止-S级品'!$D$1:$AV$1=AV$1)*('白止-S级品'!$D$2:$AV$26)),0)+IFERROR(SUMPRODUCT(('乐容-S级品'!$A$4:$A$32=$B113)*('乐容-S级品'!$L$3:$CA$3=AV$1)*('乐容-S级品'!$L$4:$CA$32)),0)</f>
      </c>
      <c r="AW113" s="280">
        <f>IFERROR(SUMPRODUCT(('控温被PRO-S级品'!$B$2:$B$10=$B113)*('控温被PRO-S级品'!$E$1:$BE$1=AW$1)*('控温被PRO-S级品'!$E$2:$BE$10)),0)+IFERROR(SUMPRODUCT(('冬被-S级品'!$B$2:$B$10=$B113)*('冬被-S级品'!$E$1:$AW$1=AW$1)*('冬被-S级品'!$E$2:$AW$10)),0)+IFERROR(SUMPRODUCT(('白止-S级品'!$A$2:$A$26=$B113)*('白止-S级品'!$D$1:$AV$1=AW$1)*('白止-S级品'!$D$2:$AV$26)),0)+IFERROR(SUMPRODUCT(('乐容-S级品'!$A$4:$A$32=$B113)*('乐容-S级品'!$L$3:$CA$3=AW$1)*('乐容-S级品'!$L$4:$CA$32)),0)</f>
      </c>
      <c r="AX113" s="280">
        <f>IFERROR(SUMPRODUCT(('控温被PRO-S级品'!$B$2:$B$10=$B113)*('控温被PRO-S级品'!$E$1:$BE$1=AX$1)*('控温被PRO-S级品'!$E$2:$BE$10)),0)+IFERROR(SUMPRODUCT(('冬被-S级品'!$B$2:$B$10=$B113)*('冬被-S级品'!$E$1:$AW$1=AX$1)*('冬被-S级品'!$E$2:$AW$10)),0)+IFERROR(SUMPRODUCT(('白止-S级品'!$A$2:$A$26=$B113)*('白止-S级品'!$D$1:$AV$1=AX$1)*('白止-S级品'!$D$2:$AV$26)),0)+IFERROR(SUMPRODUCT(('乐容-S级品'!$A$4:$A$32=$B113)*('乐容-S级品'!$L$3:$CA$3=AX$1)*('乐容-S级品'!$L$4:$CA$32)),0)</f>
      </c>
      <c r="AY113" s="280">
        <f>IFERROR(SUMPRODUCT(('控温被PRO-S级品'!$B$2:$B$10=$B113)*('控温被PRO-S级品'!$E$1:$BE$1=AY$1)*('控温被PRO-S级品'!$E$2:$BE$10)),0)+IFERROR(SUMPRODUCT(('冬被-S级品'!$B$2:$B$10=$B113)*('冬被-S级品'!$E$1:$AW$1=AY$1)*('冬被-S级品'!$E$2:$AW$10)),0)+IFERROR(SUMPRODUCT(('白止-S级品'!$A$2:$A$26=$B113)*('白止-S级品'!$D$1:$AV$1=AY$1)*('白止-S级品'!$D$2:$AV$26)),0)+IFERROR(SUMPRODUCT(('乐容-S级品'!$A$4:$A$32=$B113)*('乐容-S级品'!$L$3:$CA$3=AY$1)*('乐容-S级品'!$L$4:$CA$32)),0)</f>
      </c>
      <c r="AZ113" s="280">
        <f>IFERROR(SUMPRODUCT(('控温被PRO-S级品'!$B$2:$B$10=$B113)*('控温被PRO-S级品'!$E$1:$BE$1=AZ$1)*('控温被PRO-S级品'!$E$2:$BE$10)),0)+IFERROR(SUMPRODUCT(('冬被-S级品'!$B$2:$B$10=$B113)*('冬被-S级品'!$E$1:$AW$1=AZ$1)*('冬被-S级品'!$E$2:$AW$10)),0)+IFERROR(SUMPRODUCT(('白止-S级品'!$A$2:$A$26=$B113)*('白止-S级品'!$D$1:$AV$1=AZ$1)*('白止-S级品'!$D$2:$AV$26)),0)+IFERROR(SUMPRODUCT(('乐容-S级品'!$A$4:$A$32=$B113)*('乐容-S级品'!$L$3:$CA$3=AZ$1)*('乐容-S级品'!$L$4:$CA$32)),0)</f>
      </c>
      <c r="BA113" s="280">
        <f>IFERROR(SUMPRODUCT(('控温被PRO-S级品'!$B$2:$B$10=$B113)*('控温被PRO-S级品'!$E$1:$BE$1=BA$1)*('控温被PRO-S级品'!$E$2:$BE$10)),0)+IFERROR(SUMPRODUCT(('冬被-S级品'!$B$2:$B$10=$B113)*('冬被-S级品'!$E$1:$AW$1=BA$1)*('冬被-S级品'!$E$2:$AW$10)),0)+IFERROR(SUMPRODUCT(('白止-S级品'!$A$2:$A$26=$B113)*('白止-S级品'!$D$1:$AV$1=BA$1)*('白止-S级品'!$D$2:$AV$26)),0)+IFERROR(SUMPRODUCT(('乐容-S级品'!$A$4:$A$32=$B113)*('乐容-S级品'!$L$3:$CA$3=BA$1)*('乐容-S级品'!$L$4:$CA$32)),0)</f>
      </c>
      <c r="BB113" s="280">
        <f>IFERROR(SUMPRODUCT(('控温被PRO-S级品'!$B$2:$B$10=$B113)*('控温被PRO-S级品'!$E$1:$BE$1=BB$1)*('控温被PRO-S级品'!$E$2:$BE$10)),0)+IFERROR(SUMPRODUCT(('冬被-S级品'!$B$2:$B$10=$B113)*('冬被-S级品'!$E$1:$AW$1=BB$1)*('冬被-S级品'!$E$2:$AW$10)),0)+IFERROR(SUMPRODUCT(('白止-S级品'!$A$2:$A$26=$B113)*('白止-S级品'!$D$1:$AV$1=BB$1)*('白止-S级品'!$D$2:$AV$26)),0)+IFERROR(SUMPRODUCT(('乐容-S级品'!$A$4:$A$32=$B113)*('乐容-S级品'!$L$3:$CA$3=BB$1)*('乐容-S级品'!$L$4:$CA$32)),0)</f>
      </c>
      <c r="BC113" s="280">
        <f>IFERROR(SUMPRODUCT(('控温被PRO-S级品'!$B$2:$B$10=$B113)*('控温被PRO-S级品'!$E$1:$BE$1=BC$1)*('控温被PRO-S级品'!$E$2:$BE$10)),0)+IFERROR(SUMPRODUCT(('冬被-S级品'!$B$2:$B$10=$B113)*('冬被-S级品'!$E$1:$AW$1=BC$1)*('冬被-S级品'!$E$2:$AW$10)),0)+IFERROR(SUMPRODUCT(('白止-S级品'!$A$2:$A$26=$B113)*('白止-S级品'!$D$1:$AV$1=BC$1)*('白止-S级品'!$D$2:$AV$26)),0)+IFERROR(SUMPRODUCT(('乐容-S级品'!$A$4:$A$32=$B113)*('乐容-S级品'!$L$3:$CA$3=BC$1)*('乐容-S级品'!$L$4:$CA$32)),0)</f>
      </c>
      <c r="BD113" s="280">
        <f>IFERROR(SUMPRODUCT(('控温被PRO-S级品'!$B$2:$B$10=$B113)*('控温被PRO-S级品'!$E$1:$BE$1=BD$1)*('控温被PRO-S级品'!$E$2:$BE$10)),0)+IFERROR(SUMPRODUCT(('冬被-S级品'!$B$2:$B$10=$B113)*('冬被-S级品'!$E$1:$AW$1=BD$1)*('冬被-S级品'!$E$2:$AW$10)),0)+IFERROR(SUMPRODUCT(('白止-S级品'!$A$2:$A$26=$B113)*('白止-S级品'!$D$1:$AV$1=BD$1)*('白止-S级品'!$D$2:$AV$26)),0)+IFERROR(SUMPRODUCT(('乐容-S级品'!$A$4:$A$32=$B113)*('乐容-S级品'!$L$3:$CA$3=BD$1)*('乐容-S级品'!$L$4:$CA$32)),0)</f>
      </c>
      <c r="BE113" s="280">
        <f>IFERROR(SUMPRODUCT(('控温被PRO-S级品'!$B$2:$B$10=$B113)*('控温被PRO-S级品'!$E$1:$BE$1=BE$1)*('控温被PRO-S级品'!$E$2:$BE$10)),0)+IFERROR(SUMPRODUCT(('冬被-S级品'!$B$2:$B$10=$B113)*('冬被-S级品'!$E$1:$AW$1=BE$1)*('冬被-S级品'!$E$2:$AW$10)),0)+IFERROR(SUMPRODUCT(('白止-S级品'!$A$2:$A$26=$B113)*('白止-S级品'!$D$1:$AV$1=BE$1)*('白止-S级品'!$D$2:$AV$26)),0)+IFERROR(SUMPRODUCT(('乐容-S级品'!$A$4:$A$32=$B113)*('乐容-S级品'!$L$3:$CA$3=BE$1)*('乐容-S级品'!$L$4:$CA$32)),0)</f>
      </c>
      <c r="BF113" s="280">
        <f>IFERROR(SUMPRODUCT(('控温被PRO-S级品'!$B$2:$B$10=$B113)*('控温被PRO-S级品'!$E$1:$BE$1=BF$1)*('控温被PRO-S级品'!$E$2:$BE$10)),0)+IFERROR(SUMPRODUCT(('冬被-S级品'!$B$2:$B$10=$B113)*('冬被-S级品'!$E$1:$AW$1=BF$1)*('冬被-S级品'!$E$2:$AW$10)),0)+IFERROR(SUMPRODUCT(('白止-S级品'!$A$2:$A$26=$B113)*('白止-S级品'!$D$1:$AV$1=BF$1)*('白止-S级品'!$D$2:$AV$26)),0)+IFERROR(SUMPRODUCT(('乐容-S级品'!$A$4:$A$32=$B113)*('乐容-S级品'!$L$3:$CA$3=BF$1)*('乐容-S级品'!$L$4:$CA$32)),0)</f>
      </c>
      <c r="BG113" s="280">
        <f>IFERROR(SUMPRODUCT(('控温被PRO-S级品'!$B$2:$B$10=$B113)*('控温被PRO-S级品'!$E$1:$BE$1=BG$1)*('控温被PRO-S级品'!$E$2:$BE$10)),0)+IFERROR(SUMPRODUCT(('冬被-S级品'!$B$2:$B$10=$B113)*('冬被-S级品'!$E$1:$AW$1=BG$1)*('冬被-S级品'!$E$2:$AW$10)),0)+IFERROR(SUMPRODUCT(('白止-S级品'!$A$2:$A$26=$B113)*('白止-S级品'!$D$1:$AV$1=BG$1)*('白止-S级品'!$D$2:$AV$26)),0)+IFERROR(SUMPRODUCT(('乐容-S级品'!$A$4:$A$32=$B113)*('乐容-S级品'!$L$3:$CA$3=BG$1)*('乐容-S级品'!$L$4:$CA$32)),0)</f>
      </c>
      <c r="BH113" s="280">
        <f>IFERROR(SUMPRODUCT(('控温被PRO-S级品'!$B$2:$B$10=$B113)*('控温被PRO-S级品'!$E$1:$BE$1=BH$1)*('控温被PRO-S级品'!$E$2:$BE$10)),0)+IFERROR(SUMPRODUCT(('冬被-S级品'!$B$2:$B$10=$B113)*('冬被-S级品'!$E$1:$AW$1=BH$1)*('冬被-S级品'!$E$2:$AW$10)),0)+IFERROR(SUMPRODUCT(('白止-S级品'!$A$2:$A$26=$B113)*('白止-S级品'!$D$1:$AV$1=BH$1)*('白止-S级品'!$D$2:$AV$26)),0)+IFERROR(SUMPRODUCT(('乐容-S级品'!$A$4:$A$32=$B113)*('乐容-S级品'!$L$3:$CA$3=BH$1)*('乐容-S级品'!$L$4:$CA$32)),0)</f>
      </c>
      <c r="BI113" s="280">
        <f>IFERROR(SUMPRODUCT(('控温被PRO-S级品'!$B$2:$B$10=$B113)*('控温被PRO-S级品'!$E$1:$BE$1=BI$1)*('控温被PRO-S级品'!$E$2:$BE$10)),0)+IFERROR(SUMPRODUCT(('冬被-S级品'!$B$2:$B$10=$B113)*('冬被-S级品'!$E$1:$AW$1=BI$1)*('冬被-S级品'!$E$2:$AW$10)),0)+IFERROR(SUMPRODUCT(('白止-S级品'!$A$2:$A$26=$B113)*('白止-S级品'!$D$1:$AV$1=BI$1)*('白止-S级品'!$D$2:$AV$26)),0)+IFERROR(SUMPRODUCT(('乐容-S级品'!$A$4:$A$32=$B113)*('乐容-S级品'!$L$3:$CA$3=BI$1)*('乐容-S级品'!$L$4:$CA$32)),0)</f>
      </c>
      <c r="BJ113" s="280">
        <f>IFERROR(SUMPRODUCT(('控温被PRO-S级品'!$B$2:$B$10=$B113)*('控温被PRO-S级品'!$E$1:$BE$1=BJ$1)*('控温被PRO-S级品'!$E$2:$BE$10)),0)+IFERROR(SUMPRODUCT(('冬被-S级品'!$B$2:$B$10=$B113)*('冬被-S级品'!$E$1:$AW$1=BJ$1)*('冬被-S级品'!$E$2:$AW$10)),0)+IFERROR(SUMPRODUCT(('白止-S级品'!$A$2:$A$26=$B113)*('白止-S级品'!$D$1:$AV$1=BJ$1)*('白止-S级品'!$D$2:$AV$26)),0)+IFERROR(SUMPRODUCT(('乐容-S级品'!$A$4:$A$32=$B113)*('乐容-S级品'!$L$3:$CA$3=BJ$1)*('乐容-S级品'!$L$4:$CA$32)),0)</f>
      </c>
      <c r="BK113" s="280">
        <f>IFERROR(SUMPRODUCT(('控温被PRO-S级品'!$B$2:$B$10=$B113)*('控温被PRO-S级品'!$E$1:$BE$1=BK$1)*('控温被PRO-S级品'!$E$2:$BE$10)),0)+IFERROR(SUMPRODUCT(('冬被-S级品'!$B$2:$B$10=$B113)*('冬被-S级品'!$E$1:$AW$1=BK$1)*('冬被-S级品'!$E$2:$AW$10)),0)+IFERROR(SUMPRODUCT(('白止-S级品'!$A$2:$A$26=$B113)*('白止-S级品'!$D$1:$AV$1=BK$1)*('白止-S级品'!$D$2:$AV$26)),0)+IFERROR(SUMPRODUCT(('乐容-S级品'!$A$4:$A$32=$B113)*('乐容-S级品'!$L$3:$CA$3=BK$1)*('乐容-S级品'!$L$4:$CA$32)),0)</f>
      </c>
      <c r="BL113" s="280">
        <f>IFERROR(SUMPRODUCT(('控温被PRO-S级品'!$B$2:$B$10=$B113)*('控温被PRO-S级品'!$E$1:$BE$1=BL$1)*('控温被PRO-S级品'!$E$2:$BE$10)),0)+IFERROR(SUMPRODUCT(('冬被-S级品'!$B$2:$B$10=$B113)*('冬被-S级品'!$E$1:$AW$1=BL$1)*('冬被-S级品'!$E$2:$AW$10)),0)+IFERROR(SUMPRODUCT(('白止-S级品'!$A$2:$A$26=$B113)*('白止-S级品'!$D$1:$AV$1=BL$1)*('白止-S级品'!$D$2:$AV$26)),0)+IFERROR(SUMPRODUCT(('乐容-S级品'!$A$4:$A$32=$B113)*('乐容-S级品'!$L$3:$CA$3=BL$1)*('乐容-S级品'!$L$4:$CA$32)),0)</f>
      </c>
      <c r="BM113" s="280">
        <f>IFERROR(SUMPRODUCT(('控温被PRO-S级品'!$B$2:$B$10=$B113)*('控温被PRO-S级品'!$E$1:$BE$1=BM$1)*('控温被PRO-S级品'!$E$2:$BE$10)),0)+IFERROR(SUMPRODUCT(('冬被-S级品'!$B$2:$B$10=$B113)*('冬被-S级品'!$E$1:$AW$1=BM$1)*('冬被-S级品'!$E$2:$AW$10)),0)+IFERROR(SUMPRODUCT(('白止-S级品'!$A$2:$A$26=$B113)*('白止-S级品'!$D$1:$AV$1=BM$1)*('白止-S级品'!$D$2:$AV$26)),0)+IFERROR(SUMPRODUCT(('乐容-S级品'!$A$4:$A$32=$B113)*('乐容-S级品'!$L$3:$CA$3=BM$1)*('乐容-S级品'!$L$4:$CA$32)),0)</f>
      </c>
      <c r="BN113" s="280">
        <f>IFERROR(SUMPRODUCT(('控温被PRO-S级品'!$B$2:$B$10=$B113)*('控温被PRO-S级品'!$E$1:$BE$1=BN$1)*('控温被PRO-S级品'!$E$2:$BE$10)),0)+IFERROR(SUMPRODUCT(('冬被-S级品'!$B$2:$B$10=$B113)*('冬被-S级品'!$E$1:$AW$1=BN$1)*('冬被-S级品'!$E$2:$AW$10)),0)+IFERROR(SUMPRODUCT(('白止-S级品'!$A$2:$A$26=$B113)*('白止-S级品'!$D$1:$AV$1=BN$1)*('白止-S级品'!$D$2:$AV$26)),0)+IFERROR(SUMPRODUCT(('乐容-S级品'!$A$4:$A$32=$B113)*('乐容-S级品'!$L$3:$CA$3=BN$1)*('乐容-S级品'!$L$4:$CA$32)),0)</f>
      </c>
      <c r="BO113" s="280">
        <f>IFERROR(SUMPRODUCT(('控温被PRO-S级品'!$B$2:$B$10=$B113)*('控温被PRO-S级品'!$E$1:$BE$1=BO$1)*('控温被PRO-S级品'!$E$2:$BE$10)),0)+IFERROR(SUMPRODUCT(('冬被-S级品'!$B$2:$B$10=$B113)*('冬被-S级品'!$E$1:$AW$1=BO$1)*('冬被-S级品'!$E$2:$AW$10)),0)+IFERROR(SUMPRODUCT(('白止-S级品'!$A$2:$A$26=$B113)*('白止-S级品'!$D$1:$AV$1=BO$1)*('白止-S级品'!$D$2:$AV$26)),0)+IFERROR(SUMPRODUCT(('乐容-S级品'!$A$4:$A$32=$B113)*('乐容-S级品'!$L$3:$CA$3=BO$1)*('乐容-S级品'!$L$4:$CA$32)),0)</f>
      </c>
      <c r="BP113" s="280">
        <f>IFERROR(SUMPRODUCT(('控温被PRO-S级品'!$B$2:$B$10=$B113)*('控温被PRO-S级品'!$E$1:$BE$1=BP$1)*('控温被PRO-S级品'!$E$2:$BE$10)),0)+IFERROR(SUMPRODUCT(('冬被-S级品'!$B$2:$B$10=$B113)*('冬被-S级品'!$E$1:$AW$1=BP$1)*('冬被-S级品'!$E$2:$AW$10)),0)+IFERROR(SUMPRODUCT(('白止-S级品'!$A$2:$A$26=$B113)*('白止-S级品'!$D$1:$AV$1=BP$1)*('白止-S级品'!$D$2:$AV$26)),0)+IFERROR(SUMPRODUCT(('乐容-S级品'!$A$4:$A$32=$B113)*('乐容-S级品'!$L$3:$CA$3=BP$1)*('乐容-S级品'!$L$4:$CA$32)),0)</f>
      </c>
      <c r="BQ113" s="280">
        <f>IFERROR(SUMPRODUCT(('控温被PRO-S级品'!$B$2:$B$10=$B113)*('控温被PRO-S级品'!$E$1:$BE$1=BQ$1)*('控温被PRO-S级品'!$E$2:$BE$10)),0)+IFERROR(SUMPRODUCT(('冬被-S级品'!$B$2:$B$10=$B113)*('冬被-S级品'!$E$1:$AW$1=BQ$1)*('冬被-S级品'!$E$2:$AW$10)),0)+IFERROR(SUMPRODUCT(('白止-S级品'!$A$2:$A$26=$B113)*('白止-S级品'!$D$1:$AV$1=BQ$1)*('白止-S级品'!$D$2:$AV$26)),0)+IFERROR(SUMPRODUCT(('乐容-S级品'!$A$4:$A$32=$B113)*('乐容-S级品'!$L$3:$CA$3=BQ$1)*('乐容-S级品'!$L$4:$CA$32)),0)</f>
      </c>
      <c r="BR113" s="280">
        <f>IFERROR(SUMPRODUCT(('控温被PRO-S级品'!$B$2:$B$10=$B113)*('控温被PRO-S级品'!$E$1:$BE$1=BR$1)*('控温被PRO-S级品'!$E$2:$BE$10)),0)+IFERROR(SUMPRODUCT(('冬被-S级品'!$B$2:$B$10=$B113)*('冬被-S级品'!$E$1:$AW$1=BR$1)*('冬被-S级品'!$E$2:$AW$10)),0)+IFERROR(SUMPRODUCT(('白止-S级品'!$A$2:$A$26=$B113)*('白止-S级品'!$D$1:$AV$1=BR$1)*('白止-S级品'!$D$2:$AV$26)),0)+IFERROR(SUMPRODUCT(('乐容-S级品'!$A$4:$A$32=$B113)*('乐容-S级品'!$L$3:$CA$3=BR$1)*('乐容-S级品'!$L$4:$CA$32)),0)</f>
      </c>
      <c r="BS113" s="280">
        <f>IFERROR(SUMPRODUCT(('控温被PRO-S级品'!$B$2:$B$10=$B113)*('控温被PRO-S级品'!$E$1:$BE$1=BS$1)*('控温被PRO-S级品'!$E$2:$BE$10)),0)+IFERROR(SUMPRODUCT(('冬被-S级品'!$B$2:$B$10=$B113)*('冬被-S级品'!$E$1:$AW$1=BS$1)*('冬被-S级品'!$E$2:$AW$10)),0)+IFERROR(SUMPRODUCT(('白止-S级品'!$A$2:$A$26=$B113)*('白止-S级品'!$D$1:$AV$1=BS$1)*('白止-S级品'!$D$2:$AV$26)),0)+IFERROR(SUMPRODUCT(('乐容-S级品'!$A$4:$A$32=$B113)*('乐容-S级品'!$L$3:$CA$3=BS$1)*('乐容-S级品'!$L$4:$CA$32)),0)</f>
      </c>
      <c r="BT113" s="280">
        <f>IFERROR(SUMPRODUCT(('控温被PRO-S级品'!$B$2:$B$10=$B113)*('控温被PRO-S级品'!$E$1:$BE$1=BT$1)*('控温被PRO-S级品'!$E$2:$BE$10)),0)+IFERROR(SUMPRODUCT(('冬被-S级品'!$B$2:$B$10=$B113)*('冬被-S级品'!$E$1:$AW$1=BT$1)*('冬被-S级品'!$E$2:$AW$10)),0)+IFERROR(SUMPRODUCT(('白止-S级品'!$A$2:$A$26=$B113)*('白止-S级品'!$D$1:$AV$1=BT$1)*('白止-S级品'!$D$2:$AV$26)),0)+IFERROR(SUMPRODUCT(('乐容-S级品'!$A$4:$A$32=$B113)*('乐容-S级品'!$L$3:$CA$3=BT$1)*('乐容-S级品'!$L$4:$CA$32)),0)</f>
      </c>
      <c r="BU113" s="280">
        <f>IFERROR(SUMPRODUCT(('控温被PRO-S级品'!$B$2:$B$10=$B113)*('控温被PRO-S级品'!$E$1:$BE$1=BU$1)*('控温被PRO-S级品'!$E$2:$BE$10)),0)+IFERROR(SUMPRODUCT(('冬被-S级品'!$B$2:$B$10=$B113)*('冬被-S级品'!$E$1:$AW$1=BU$1)*('冬被-S级品'!$E$2:$AW$10)),0)+IFERROR(SUMPRODUCT(('白止-S级品'!$A$2:$A$26=$B113)*('白止-S级品'!$D$1:$AV$1=BU$1)*('白止-S级品'!$D$2:$AV$26)),0)+IFERROR(SUMPRODUCT(('乐容-S级品'!$A$4:$A$32=$B113)*('乐容-S级品'!$L$3:$CA$3=BU$1)*('乐容-S级品'!$L$4:$CA$32)),0)</f>
      </c>
      <c r="BV113" s="280">
        <f>IFERROR(SUMPRODUCT(('控温被PRO-S级品'!$B$2:$B$10=$B113)*('控温被PRO-S级品'!$E$1:$BE$1=BV$1)*('控温被PRO-S级品'!$E$2:$BE$10)),0)+IFERROR(SUMPRODUCT(('冬被-S级品'!$B$2:$B$10=$B113)*('冬被-S级品'!$E$1:$AW$1=BV$1)*('冬被-S级品'!$E$2:$AW$10)),0)+IFERROR(SUMPRODUCT(('白止-S级品'!$A$2:$A$26=$B113)*('白止-S级品'!$D$1:$AV$1=BV$1)*('白止-S级品'!$D$2:$AV$26)),0)+IFERROR(SUMPRODUCT(('乐容-S级品'!$A$4:$A$32=$B113)*('乐容-S级品'!$L$3:$CA$3=BV$1)*('乐容-S级品'!$L$4:$CA$32)),0)</f>
      </c>
      <c r="BW113" s="280">
        <f>IFERROR(SUMPRODUCT(('控温被PRO-S级品'!$B$2:$B$10=$B113)*('控温被PRO-S级品'!$E$1:$BE$1=BW$1)*('控温被PRO-S级品'!$E$2:$BE$10)),0)+IFERROR(SUMPRODUCT(('冬被-S级品'!$B$2:$B$10=$B113)*('冬被-S级品'!$E$1:$AW$1=BW$1)*('冬被-S级品'!$E$2:$AW$10)),0)+IFERROR(SUMPRODUCT(('白止-S级品'!$A$2:$A$26=$B113)*('白止-S级品'!$D$1:$AV$1=BW$1)*('白止-S级品'!$D$2:$AV$26)),0)+IFERROR(SUMPRODUCT(('乐容-S级品'!$A$4:$A$32=$B113)*('乐容-S级品'!$L$3:$CA$3=BW$1)*('乐容-S级品'!$L$4:$CA$32)),0)</f>
      </c>
      <c r="BX113" s="280">
        <f>IFERROR(SUMPRODUCT(('控温被PRO-S级品'!$B$2:$B$10=$B113)*('控温被PRO-S级品'!$E$1:$BE$1=BX$1)*('控温被PRO-S级品'!$E$2:$BE$10)),0)+IFERROR(SUMPRODUCT(('冬被-S级品'!$B$2:$B$10=$B113)*('冬被-S级品'!$E$1:$AW$1=BX$1)*('冬被-S级品'!$E$2:$AW$10)),0)+IFERROR(SUMPRODUCT(('白止-S级品'!$A$2:$A$26=$B113)*('白止-S级品'!$D$1:$AV$1=BX$1)*('白止-S级品'!$D$2:$AV$26)),0)+IFERROR(SUMPRODUCT(('乐容-S级品'!$A$4:$A$32=$B113)*('乐容-S级品'!$L$3:$CA$3=BX$1)*('乐容-S级品'!$L$4:$CA$32)),0)</f>
      </c>
      <c r="BY113" s="280">
        <f>IFERROR(SUMPRODUCT(('控温被PRO-S级品'!$B$2:$B$10=$B113)*('控温被PRO-S级品'!$E$1:$BE$1=BY$1)*('控温被PRO-S级品'!$E$2:$BE$10)),0)+IFERROR(SUMPRODUCT(('冬被-S级品'!$B$2:$B$10=$B113)*('冬被-S级品'!$E$1:$AW$1=BY$1)*('冬被-S级品'!$E$2:$AW$10)),0)+IFERROR(SUMPRODUCT(('白止-S级品'!$A$2:$A$26=$B113)*('白止-S级品'!$D$1:$AV$1=BY$1)*('白止-S级品'!$D$2:$AV$26)),0)+IFERROR(SUMPRODUCT(('乐容-S级品'!$A$4:$A$32=$B113)*('乐容-S级品'!$L$3:$CA$3=BY$1)*('乐容-S级品'!$L$4:$CA$32)),0)</f>
      </c>
      <c r="BZ113" s="280">
        <f>IFERROR(SUMPRODUCT(('控温被PRO-S级品'!$B$2:$B$10=$B113)*('控温被PRO-S级品'!$E$1:$BE$1=BZ$1)*('控温被PRO-S级品'!$E$2:$BE$10)),0)+IFERROR(SUMPRODUCT(('冬被-S级品'!$B$2:$B$10=$B113)*('冬被-S级品'!$E$1:$AW$1=BZ$1)*('冬被-S级品'!$E$2:$AW$10)),0)+IFERROR(SUMPRODUCT(('白止-S级品'!$A$2:$A$26=$B113)*('白止-S级品'!$D$1:$AV$1=BZ$1)*('白止-S级品'!$D$2:$AV$26)),0)+IFERROR(SUMPRODUCT(('乐容-S级品'!$A$4:$A$32=$B113)*('乐容-S级品'!$L$3:$CA$3=BZ$1)*('乐容-S级品'!$L$4:$CA$32)),0)</f>
      </c>
      <c r="CA113" s="280">
        <f>IFERROR(SUMPRODUCT(('控温被PRO-S级品'!$B$2:$B$10=$B113)*('控温被PRO-S级品'!$E$1:$BE$1=CA$1)*('控温被PRO-S级品'!$E$2:$BE$10)),0)+IFERROR(SUMPRODUCT(('冬被-S级品'!$B$2:$B$10=$B113)*('冬被-S级品'!$E$1:$AW$1=CA$1)*('冬被-S级品'!$E$2:$AW$10)),0)+IFERROR(SUMPRODUCT(('白止-S级品'!$A$2:$A$26=$B113)*('白止-S级品'!$D$1:$AV$1=CA$1)*('白止-S级品'!$D$2:$AV$26)),0)+IFERROR(SUMPRODUCT(('乐容-S级品'!$A$4:$A$32=$B113)*('乐容-S级品'!$L$3:$CA$3=CA$1)*('乐容-S级品'!$L$4:$CA$32)),0)</f>
      </c>
      <c r="CB113" s="280">
        <f>IFERROR(SUMPRODUCT(('控温被PRO-S级品'!$B$2:$B$10=$B113)*('控温被PRO-S级品'!$E$1:$BE$1=CB$1)*('控温被PRO-S级品'!$E$2:$BE$10)),0)+IFERROR(SUMPRODUCT(('冬被-S级品'!$B$2:$B$10=$B113)*('冬被-S级品'!$E$1:$AW$1=CB$1)*('冬被-S级品'!$E$2:$AW$10)),0)+IFERROR(SUMPRODUCT(('白止-S级品'!$A$2:$A$26=$B113)*('白止-S级品'!$D$1:$AV$1=CB$1)*('白止-S级品'!$D$2:$AV$26)),0)+IFERROR(SUMPRODUCT(('乐容-S级品'!$A$4:$A$32=$B113)*('乐容-S级品'!$L$3:$CA$3=CB$1)*('乐容-S级品'!$L$4:$CA$32)),0)</f>
      </c>
      <c r="CC113" s="280">
        <f>IFERROR(SUMPRODUCT(('控温被PRO-S级品'!$B$2:$B$10=$B113)*('控温被PRO-S级品'!$E$1:$BE$1=CC$1)*('控温被PRO-S级品'!$E$2:$BE$10)),0)+IFERROR(SUMPRODUCT(('冬被-S级品'!$B$2:$B$10=$B113)*('冬被-S级品'!$E$1:$AW$1=CC$1)*('冬被-S级品'!$E$2:$AW$10)),0)+IFERROR(SUMPRODUCT(('白止-S级品'!$A$2:$A$26=$B113)*('白止-S级品'!$D$1:$AV$1=CC$1)*('白止-S级品'!$D$2:$AV$26)),0)+IFERROR(SUMPRODUCT(('乐容-S级品'!$A$4:$A$32=$B113)*('乐容-S级品'!$L$3:$CA$3=CC$1)*('乐容-S级品'!$L$4:$CA$32)),0)</f>
      </c>
      <c r="CD113" s="280">
        <f>IFERROR(SUMPRODUCT(('控温被PRO-S级品'!$B$2:$B$10=$B113)*('控温被PRO-S级品'!$E$1:$BE$1=CD$1)*('控温被PRO-S级品'!$E$2:$BE$10)),0)+IFERROR(SUMPRODUCT(('冬被-S级品'!$B$2:$B$10=$B113)*('冬被-S级品'!$E$1:$AW$1=CD$1)*('冬被-S级品'!$E$2:$AW$10)),0)+IFERROR(SUMPRODUCT(('白止-S级品'!$A$2:$A$26=$B113)*('白止-S级品'!$D$1:$AV$1=CD$1)*('白止-S级品'!$D$2:$AV$26)),0)+IFERROR(SUMPRODUCT(('乐容-S级品'!$A$4:$A$32=$B113)*('乐容-S级品'!$L$3:$CA$3=CD$1)*('乐容-S级品'!$L$4:$CA$32)),0)</f>
      </c>
      <c r="CE113" s="280">
        <f>IFERROR(SUMPRODUCT(('控温被PRO-S级品'!$B$2:$B$10=$B113)*('控温被PRO-S级品'!$E$1:$BE$1=CE$1)*('控温被PRO-S级品'!$E$2:$BE$10)),0)+IFERROR(SUMPRODUCT(('冬被-S级品'!$B$2:$B$10=$B113)*('冬被-S级品'!$E$1:$AW$1=CE$1)*('冬被-S级品'!$E$2:$AW$10)),0)+IFERROR(SUMPRODUCT(('白止-S级品'!$A$2:$A$26=$B113)*('白止-S级品'!$D$1:$AV$1=CE$1)*('白止-S级品'!$D$2:$AV$26)),0)+IFERROR(SUMPRODUCT(('乐容-S级品'!$A$4:$A$32=$B113)*('乐容-S级品'!$L$3:$CA$3=CE$1)*('乐容-S级品'!$L$4:$CA$32)),0)</f>
      </c>
      <c r="CF113" s="280">
        <f>IFERROR(SUMPRODUCT(('控温被PRO-S级品'!$B$2:$B$10=$B113)*('控温被PRO-S级品'!$E$1:$BE$1=CF$1)*('控温被PRO-S级品'!$E$2:$BE$10)),0)+IFERROR(SUMPRODUCT(('冬被-S级品'!$B$2:$B$10=$B113)*('冬被-S级品'!$E$1:$AW$1=CF$1)*('冬被-S级品'!$E$2:$AW$10)),0)+IFERROR(SUMPRODUCT(('白止-S级品'!$A$2:$A$26=$B113)*('白止-S级品'!$D$1:$AV$1=CF$1)*('白止-S级品'!$D$2:$AV$26)),0)+IFERROR(SUMPRODUCT(('乐容-S级品'!$A$4:$A$32=$B113)*('乐容-S级品'!$L$3:$CA$3=CF$1)*('乐容-S级品'!$L$4:$CA$32)),0)</f>
      </c>
      <c r="CG113" s="280">
        <f>IFERROR(SUMPRODUCT(('控温被PRO-S级品'!$B$2:$B$10=$B113)*('控温被PRO-S级品'!$E$1:$BE$1=CG$1)*('控温被PRO-S级品'!$E$2:$BE$10)),0)+IFERROR(SUMPRODUCT(('冬被-S级品'!$B$2:$B$10=$B113)*('冬被-S级品'!$E$1:$AW$1=CG$1)*('冬被-S级品'!$E$2:$AW$10)),0)+IFERROR(SUMPRODUCT(('白止-S级品'!$A$2:$A$26=$B113)*('白止-S级品'!$D$1:$AV$1=CG$1)*('白止-S级品'!$D$2:$AV$26)),0)+IFERROR(SUMPRODUCT(('乐容-S级品'!$A$4:$A$32=$B113)*('乐容-S级品'!$L$3:$CA$3=CG$1)*('乐容-S级品'!$L$4:$CA$32)),0)</f>
      </c>
      <c r="CH113" s="280">
        <f>IFERROR(SUMPRODUCT(('控温被PRO-S级品'!$B$2:$B$10=$B113)*('控温被PRO-S级品'!$E$1:$BE$1=CH$1)*('控温被PRO-S级品'!$E$2:$BE$10)),0)+IFERROR(SUMPRODUCT(('冬被-S级品'!$B$2:$B$10=$B113)*('冬被-S级品'!$E$1:$AW$1=CH$1)*('冬被-S级品'!$E$2:$AW$10)),0)+IFERROR(SUMPRODUCT(('白止-S级品'!$A$2:$A$26=$B113)*('白止-S级品'!$D$1:$AV$1=CH$1)*('白止-S级品'!$D$2:$AV$26)),0)+IFERROR(SUMPRODUCT(('乐容-S级品'!$A$4:$A$32=$B113)*('乐容-S级品'!$L$3:$CA$3=CH$1)*('乐容-S级品'!$L$4:$CA$32)),0)</f>
      </c>
      <c r="CI113" s="280">
        <f>IFERROR(SUMPRODUCT(('控温被PRO-S级品'!$B$2:$B$10=$B113)*('控温被PRO-S级品'!$E$1:$BE$1=CI$1)*('控温被PRO-S级品'!$E$2:$BE$10)),0)+IFERROR(SUMPRODUCT(('冬被-S级品'!$B$2:$B$10=$B113)*('冬被-S级品'!$E$1:$AW$1=CI$1)*('冬被-S级品'!$E$2:$AW$10)),0)+IFERROR(SUMPRODUCT(('白止-S级品'!$A$2:$A$26=$B113)*('白止-S级品'!$D$1:$AV$1=CI$1)*('白止-S级品'!$D$2:$AV$26)),0)+IFERROR(SUMPRODUCT(('乐容-S级品'!$A$4:$A$32=$B113)*('乐容-S级品'!$L$3:$CA$3=CI$1)*('乐容-S级品'!$L$4:$CA$32)),0)</f>
      </c>
      <c r="CJ113" s="280">
        <f>IFERROR(SUMPRODUCT(('控温被PRO-S级品'!$B$2:$B$10=$B113)*('控温被PRO-S级品'!$E$1:$BE$1=CJ$1)*('控温被PRO-S级品'!$E$2:$BE$10)),0)+IFERROR(SUMPRODUCT(('冬被-S级品'!$B$2:$B$10=$B113)*('冬被-S级品'!$E$1:$AW$1=CJ$1)*('冬被-S级品'!$E$2:$AW$10)),0)+IFERROR(SUMPRODUCT(('白止-S级品'!$A$2:$A$26=$B113)*('白止-S级品'!$D$1:$AV$1=CJ$1)*('白止-S级品'!$D$2:$AV$26)),0)+IFERROR(SUMPRODUCT(('乐容-S级品'!$A$4:$A$32=$B113)*('乐容-S级品'!$L$3:$CA$3=CJ$1)*('乐容-S级品'!$L$4:$CA$32)),0)</f>
      </c>
      <c r="CK113" s="280">
        <f>IFERROR(SUMPRODUCT(('控温被PRO-S级品'!$B$2:$B$10=$B113)*('控温被PRO-S级品'!$E$1:$BE$1=CK$1)*('控温被PRO-S级品'!$E$2:$BE$10)),0)+IFERROR(SUMPRODUCT(('冬被-S级品'!$B$2:$B$10=$B113)*('冬被-S级品'!$E$1:$AW$1=CK$1)*('冬被-S级品'!$E$2:$AW$10)),0)+IFERROR(SUMPRODUCT(('白止-S级品'!$A$2:$A$26=$B113)*('白止-S级品'!$D$1:$AV$1=CK$1)*('白止-S级品'!$D$2:$AV$26)),0)+IFERROR(SUMPRODUCT(('乐容-S级品'!$A$4:$A$32=$B113)*('乐容-S级品'!$L$3:$CA$3=CK$1)*('乐容-S级品'!$L$4:$CA$32)),0)</f>
      </c>
      <c r="CL113" s="280">
        <f>IFERROR(SUMPRODUCT(('控温被PRO-S级品'!$B$2:$B$10=$B113)*('控温被PRO-S级品'!$E$1:$BE$1=CL$1)*('控温被PRO-S级品'!$E$2:$BE$10)),0)+IFERROR(SUMPRODUCT(('冬被-S级品'!$B$2:$B$10=$B113)*('冬被-S级品'!$E$1:$AW$1=CL$1)*('冬被-S级品'!$E$2:$AW$10)),0)+IFERROR(SUMPRODUCT(('白止-S级品'!$A$2:$A$26=$B113)*('白止-S级品'!$D$1:$AV$1=CL$1)*('白止-S级品'!$D$2:$AV$26)),0)+IFERROR(SUMPRODUCT(('乐容-S级品'!$A$4:$A$32=$B113)*('乐容-S级品'!$L$3:$CA$3=CL$1)*('乐容-S级品'!$L$4:$CA$32)),0)</f>
      </c>
      <c r="CM113" s="280">
        <f>IFERROR(SUMPRODUCT(('控温被PRO-S级品'!$B$2:$B$10=$B113)*('控温被PRO-S级品'!$E$1:$BE$1=CM$1)*('控温被PRO-S级品'!$E$2:$BE$10)),0)+IFERROR(SUMPRODUCT(('冬被-S级品'!$B$2:$B$10=$B113)*('冬被-S级品'!$E$1:$AW$1=CM$1)*('冬被-S级品'!$E$2:$AW$10)),0)+IFERROR(SUMPRODUCT(('白止-S级品'!$A$2:$A$26=$B113)*('白止-S级品'!$D$1:$AV$1=CM$1)*('白止-S级品'!$D$2:$AV$26)),0)+IFERROR(SUMPRODUCT(('乐容-S级品'!$A$4:$A$32=$B113)*('乐容-S级品'!$L$3:$CA$3=CM$1)*('乐容-S级品'!$L$4:$CA$32)),0)</f>
      </c>
      <c r="CN113" s="280">
        <f>IFERROR(SUMPRODUCT(('控温被PRO-S级品'!$B$2:$B$10=$B113)*('控温被PRO-S级品'!$E$1:$BE$1=CN$1)*('控温被PRO-S级品'!$E$2:$BE$10)),0)+IFERROR(SUMPRODUCT(('冬被-S级品'!$B$2:$B$10=$B113)*('冬被-S级品'!$E$1:$AW$1=CN$1)*('冬被-S级品'!$E$2:$AW$10)),0)+IFERROR(SUMPRODUCT(('白止-S级品'!$A$2:$A$26=$B113)*('白止-S级品'!$D$1:$AV$1=CN$1)*('白止-S级品'!$D$2:$AV$26)),0)+IFERROR(SUMPRODUCT(('乐容-S级品'!$A$4:$A$32=$B113)*('乐容-S级品'!$L$3:$CA$3=CN$1)*('乐容-S级品'!$L$4:$CA$32)),0)</f>
      </c>
      <c r="CO113" s="280">
        <f>IFERROR(SUMPRODUCT(('控温被PRO-S级品'!$B$2:$B$10=$B113)*('控温被PRO-S级品'!$E$1:$BE$1=CO$1)*('控温被PRO-S级品'!$E$2:$BE$10)),0)+IFERROR(SUMPRODUCT(('冬被-S级品'!$B$2:$B$10=$B113)*('冬被-S级品'!$E$1:$AW$1=CO$1)*('冬被-S级品'!$E$2:$AW$10)),0)+IFERROR(SUMPRODUCT(('白止-S级品'!$A$2:$A$26=$B113)*('白止-S级品'!$D$1:$AV$1=CO$1)*('白止-S级品'!$D$2:$AV$26)),0)+IFERROR(SUMPRODUCT(('乐容-S级品'!$A$4:$A$32=$B113)*('乐容-S级品'!$L$3:$CA$3=CO$1)*('乐容-S级品'!$L$4:$CA$32)),0)</f>
      </c>
      <c r="CP113" s="280">
        <f>IFERROR(SUMPRODUCT(('控温被PRO-S级品'!$B$2:$B$10=$B113)*('控温被PRO-S级品'!$E$1:$BE$1=CP$1)*('控温被PRO-S级品'!$E$2:$BE$10)),0)+IFERROR(SUMPRODUCT(('冬被-S级品'!$B$2:$B$10=$B113)*('冬被-S级品'!$E$1:$AW$1=CP$1)*('冬被-S级品'!$E$2:$AW$10)),0)+IFERROR(SUMPRODUCT(('白止-S级品'!$A$2:$A$26=$B113)*('白止-S级品'!$D$1:$AV$1=CP$1)*('白止-S级品'!$D$2:$AV$26)),0)+IFERROR(SUMPRODUCT(('乐容-S级品'!$A$4:$A$32=$B113)*('乐容-S级品'!$L$3:$CA$3=CP$1)*('乐容-S级品'!$L$4:$CA$32)),0)</f>
      </c>
      <c r="CQ113" s="280">
        <f>IFERROR(SUMPRODUCT(('控温被PRO-S级品'!$B$2:$B$10=$B113)*('控温被PRO-S级品'!$E$1:$BE$1=CQ$1)*('控温被PRO-S级品'!$E$2:$BE$10)),0)+IFERROR(SUMPRODUCT(('冬被-S级品'!$B$2:$B$10=$B113)*('冬被-S级品'!$E$1:$AW$1=CQ$1)*('冬被-S级品'!$E$2:$AW$10)),0)+IFERROR(SUMPRODUCT(('白止-S级品'!$A$2:$A$26=$B113)*('白止-S级品'!$D$1:$AV$1=CQ$1)*('白止-S级品'!$D$2:$AV$26)),0)+IFERROR(SUMPRODUCT(('乐容-S级品'!$A$4:$A$32=$B113)*('乐容-S级品'!$L$3:$CA$3=CQ$1)*('乐容-S级品'!$L$4:$CA$32)),0)</f>
      </c>
      <c r="CR113" s="280">
        <f>IFERROR(SUMPRODUCT(('控温被PRO-S级品'!$B$2:$B$10=$B113)*('控温被PRO-S级品'!$E$1:$BE$1=CR$1)*('控温被PRO-S级品'!$E$2:$BE$10)),0)+IFERROR(SUMPRODUCT(('冬被-S级品'!$B$2:$B$10=$B113)*('冬被-S级品'!$E$1:$AW$1=CR$1)*('冬被-S级品'!$E$2:$AW$10)),0)+IFERROR(SUMPRODUCT(('白止-S级品'!$A$2:$A$26=$B113)*('白止-S级品'!$D$1:$AV$1=CR$1)*('白止-S级品'!$D$2:$AV$26)),0)+IFERROR(SUMPRODUCT(('乐容-S级品'!$A$4:$A$32=$B113)*('乐容-S级品'!$L$3:$CA$3=CR$1)*('乐容-S级品'!$L$4:$CA$32)),0)</f>
      </c>
      <c r="CS113" s="280">
        <f>IFERROR(SUMPRODUCT(('控温被PRO-S级品'!$B$2:$B$10=$B113)*('控温被PRO-S级品'!$E$1:$BE$1=CS$1)*('控温被PRO-S级品'!$E$2:$BE$10)),0)+IFERROR(SUMPRODUCT(('冬被-S级品'!$B$2:$B$10=$B113)*('冬被-S级品'!$E$1:$AW$1=CS$1)*('冬被-S级品'!$E$2:$AW$10)),0)+IFERROR(SUMPRODUCT(('白止-S级品'!$A$2:$A$26=$B113)*('白止-S级品'!$D$1:$AV$1=CS$1)*('白止-S级品'!$D$2:$AV$26)),0)+IFERROR(SUMPRODUCT(('乐容-S级品'!$A$4:$A$32=$B113)*('乐容-S级品'!$L$3:$CA$3=CS$1)*('乐容-S级品'!$L$4:$CA$32)),0)</f>
      </c>
      <c r="CT113" s="280">
        <f>IFERROR(SUMPRODUCT(('控温被PRO-S级品'!$B$2:$B$10=$B113)*('控温被PRO-S级品'!$E$1:$BE$1=CT$1)*('控温被PRO-S级品'!$E$2:$BE$10)),0)+IFERROR(SUMPRODUCT(('冬被-S级品'!$B$2:$B$10=$B113)*('冬被-S级品'!$E$1:$AW$1=CT$1)*('冬被-S级品'!$E$2:$AW$10)),0)+IFERROR(SUMPRODUCT(('白止-S级品'!$A$2:$A$26=$B113)*('白止-S级品'!$D$1:$AV$1=CT$1)*('白止-S级品'!$D$2:$AV$26)),0)+IFERROR(SUMPRODUCT(('乐容-S级品'!$A$4:$A$32=$B113)*('乐容-S级品'!$L$3:$CA$3=CT$1)*('乐容-S级品'!$L$4:$CA$32)),0)</f>
      </c>
      <c r="CU113" s="280">
        <f>IFERROR(SUMPRODUCT(('控温被PRO-S级品'!$B$2:$B$10=$B113)*('控温被PRO-S级品'!$E$1:$BE$1=CU$1)*('控温被PRO-S级品'!$E$2:$BE$10)),0)+IFERROR(SUMPRODUCT(('冬被-S级品'!$B$2:$B$10=$B113)*('冬被-S级品'!$E$1:$AW$1=CU$1)*('冬被-S级品'!$E$2:$AW$10)),0)+IFERROR(SUMPRODUCT(('白止-S级品'!$A$2:$A$26=$B113)*('白止-S级品'!$D$1:$AV$1=CU$1)*('白止-S级品'!$D$2:$AV$26)),0)+IFERROR(SUMPRODUCT(('乐容-S级品'!$A$4:$A$32=$B113)*('乐容-S级品'!$L$3:$CA$3=CU$1)*('乐容-S级品'!$L$4:$CA$32)),0)</f>
      </c>
      <c r="CV113" s="280">
        <f>IFERROR(SUMPRODUCT(('控温被PRO-S级品'!$B$2:$B$10=$B113)*('控温被PRO-S级品'!$E$1:$BE$1=CV$1)*('控温被PRO-S级品'!$E$2:$BE$10)),0)+IFERROR(SUMPRODUCT(('冬被-S级品'!$B$2:$B$10=$B113)*('冬被-S级品'!$E$1:$AW$1=CV$1)*('冬被-S级品'!$E$2:$AW$10)),0)+IFERROR(SUMPRODUCT(('白止-S级品'!$A$2:$A$26=$B113)*('白止-S级品'!$D$1:$AV$1=CV$1)*('白止-S级品'!$D$2:$AV$26)),0)+IFERROR(SUMPRODUCT(('乐容-S级品'!$A$4:$A$32=$B113)*('乐容-S级品'!$L$3:$CA$3=CV$1)*('乐容-S级品'!$L$4:$CA$32)),0)</f>
      </c>
      <c r="CW113" s="280">
        <f>IFERROR(SUMPRODUCT(('控温被PRO-S级品'!$B$2:$B$10=$B113)*('控温被PRO-S级品'!$E$1:$BE$1=CW$1)*('控温被PRO-S级品'!$E$2:$BE$10)),0)+IFERROR(SUMPRODUCT(('冬被-S级品'!$B$2:$B$10=$B113)*('冬被-S级品'!$E$1:$AW$1=CW$1)*('冬被-S级品'!$E$2:$AW$10)),0)+IFERROR(SUMPRODUCT(('白止-S级品'!$A$2:$A$26=$B113)*('白止-S级品'!$D$1:$AV$1=CW$1)*('白止-S级品'!$D$2:$AV$26)),0)+IFERROR(SUMPRODUCT(('乐容-S级品'!$A$4:$A$32=$B113)*('乐容-S级品'!$L$3:$CA$3=CW$1)*('乐容-S级品'!$L$4:$CA$32)),0)</f>
      </c>
      <c r="CX113" s="280">
        <f>IFERROR(SUMPRODUCT(('控温被PRO-S级品'!$B$2:$B$10=$B113)*('控温被PRO-S级品'!$E$1:$BE$1=CX$1)*('控温被PRO-S级品'!$E$2:$BE$10)),0)+IFERROR(SUMPRODUCT(('冬被-S级品'!$B$2:$B$10=$B113)*('冬被-S级品'!$E$1:$AW$1=CX$1)*('冬被-S级品'!$E$2:$AW$10)),0)+IFERROR(SUMPRODUCT(('白止-S级品'!$A$2:$A$26=$B113)*('白止-S级品'!$D$1:$AV$1=CX$1)*('白止-S级品'!$D$2:$AV$26)),0)+IFERROR(SUMPRODUCT(('乐容-S级品'!$A$4:$A$32=$B113)*('乐容-S级品'!$L$3:$CA$3=CX$1)*('乐容-S级品'!$L$4:$CA$32)),0)</f>
      </c>
      <c r="CY113" s="280">
        <f>IFERROR(SUMPRODUCT(('控温被PRO-S级品'!$B$2:$B$10=$B113)*('控温被PRO-S级品'!$E$1:$BE$1=CY$1)*('控温被PRO-S级品'!$E$2:$BE$10)),0)+IFERROR(SUMPRODUCT(('冬被-S级品'!$B$2:$B$10=$B113)*('冬被-S级品'!$E$1:$AW$1=CY$1)*('冬被-S级品'!$E$2:$AW$10)),0)+IFERROR(SUMPRODUCT(('白止-S级品'!$A$2:$A$26=$B113)*('白止-S级品'!$D$1:$AV$1=CY$1)*('白止-S级品'!$D$2:$AV$26)),0)+IFERROR(SUMPRODUCT(('乐容-S级品'!$A$4:$A$32=$B113)*('乐容-S级品'!$L$3:$CA$3=CY$1)*('乐容-S级品'!$L$4:$CA$32)),0)</f>
      </c>
      <c r="CZ113" s="280">
        <f>IFERROR(SUMPRODUCT(('控温被PRO-S级品'!$B$2:$B$10=$B113)*('控温被PRO-S级品'!$E$1:$BE$1=CZ$1)*('控温被PRO-S级品'!$E$2:$BE$10)),0)+IFERROR(SUMPRODUCT(('冬被-S级品'!$B$2:$B$10=$B113)*('冬被-S级品'!$E$1:$AW$1=CZ$1)*('冬被-S级品'!$E$2:$AW$10)),0)+IFERROR(SUMPRODUCT(('白止-S级品'!$A$2:$A$26=$B113)*('白止-S级品'!$D$1:$AV$1=CZ$1)*('白止-S级品'!$D$2:$AV$26)),0)+IFERROR(SUMPRODUCT(('乐容-S级品'!$A$4:$A$32=$B113)*('乐容-S级品'!$L$3:$CA$3=CZ$1)*('乐容-S级品'!$L$4:$CA$32)),0)</f>
      </c>
      <c r="DA113" s="280">
        <f>IFERROR(SUMPRODUCT(('控温被PRO-S级品'!$B$2:$B$10=$B113)*('控温被PRO-S级品'!$E$1:$BE$1=DA$1)*('控温被PRO-S级品'!$E$2:$BE$10)),0)+IFERROR(SUMPRODUCT(('冬被-S级品'!$B$2:$B$10=$B113)*('冬被-S级品'!$E$1:$AW$1=DA$1)*('冬被-S级品'!$E$2:$AW$10)),0)+IFERROR(SUMPRODUCT(('白止-S级品'!$A$2:$A$26=$B113)*('白止-S级品'!$D$1:$AV$1=DA$1)*('白止-S级品'!$D$2:$AV$26)),0)+IFERROR(SUMPRODUCT(('乐容-S级品'!$A$4:$A$32=$B113)*('乐容-S级品'!$L$3:$CA$3=DA$1)*('乐容-S级品'!$L$4:$CA$32)),0)</f>
      </c>
      <c r="DB113" s="280">
        <f>IFERROR(SUMPRODUCT(('控温被PRO-S级品'!$B$2:$B$10=$B113)*('控温被PRO-S级品'!$E$1:$BE$1=DB$1)*('控温被PRO-S级品'!$E$2:$BE$10)),0)+IFERROR(SUMPRODUCT(('冬被-S级品'!$B$2:$B$10=$B113)*('冬被-S级品'!$E$1:$AW$1=DB$1)*('冬被-S级品'!$E$2:$AW$10)),0)+IFERROR(SUMPRODUCT(('白止-S级品'!$A$2:$A$26=$B113)*('白止-S级品'!$D$1:$AV$1=DB$1)*('白止-S级品'!$D$2:$AV$26)),0)+IFERROR(SUMPRODUCT(('乐容-S级品'!$A$4:$A$32=$B113)*('乐容-S级品'!$L$3:$CA$3=DB$1)*('乐容-S级品'!$L$4:$CA$32)),0)</f>
      </c>
      <c r="DC113" s="280">
        <f>IFERROR(SUMPRODUCT(('控温被PRO-S级品'!$B$2:$B$10=$B113)*('控温被PRO-S级品'!$E$1:$BE$1=DC$1)*('控温被PRO-S级品'!$E$2:$BE$10)),0)+IFERROR(SUMPRODUCT(('冬被-S级品'!$B$2:$B$10=$B113)*('冬被-S级品'!$E$1:$AW$1=DC$1)*('冬被-S级品'!$E$2:$AW$10)),0)+IFERROR(SUMPRODUCT(('白止-S级品'!$A$2:$A$26=$B113)*('白止-S级品'!$D$1:$AV$1=DC$1)*('白止-S级品'!$D$2:$AV$26)),0)+IFERROR(SUMPRODUCT(('乐容-S级品'!$A$4:$A$32=$B113)*('乐容-S级品'!$L$3:$CA$3=DC$1)*('乐容-S级品'!$L$4:$CA$32)),0)</f>
      </c>
      <c r="DD113" s="280">
        <f>IFERROR(SUMPRODUCT(('控温被PRO-S级品'!$B$2:$B$10=$B113)*('控温被PRO-S级品'!$E$1:$BE$1=DD$1)*('控温被PRO-S级品'!$E$2:$BE$10)),0)+IFERROR(SUMPRODUCT(('冬被-S级品'!$B$2:$B$10=$B113)*('冬被-S级品'!$E$1:$AW$1=DD$1)*('冬被-S级品'!$E$2:$AW$10)),0)+IFERROR(SUMPRODUCT(('白止-S级品'!$A$2:$A$26=$B113)*('白止-S级品'!$D$1:$AV$1=DD$1)*('白止-S级品'!$D$2:$AV$26)),0)+IFERROR(SUMPRODUCT(('乐容-S级品'!$A$4:$A$32=$B113)*('乐容-S级品'!$L$3:$CA$3=DD$1)*('乐容-S级品'!$L$4:$CA$32)),0)</f>
      </c>
      <c r="DE113" s="280">
        <f>IFERROR(SUMPRODUCT(('控温被PRO-S级品'!$B$2:$B$10=$B113)*('控温被PRO-S级品'!$E$1:$BE$1=DE$1)*('控温被PRO-S级品'!$E$2:$BE$10)),0)+IFERROR(SUMPRODUCT(('冬被-S级品'!$B$2:$B$10=$B113)*('冬被-S级品'!$E$1:$AW$1=DE$1)*('冬被-S级品'!$E$2:$AW$10)),0)+IFERROR(SUMPRODUCT(('白止-S级品'!$A$2:$A$26=$B113)*('白止-S级品'!$D$1:$AV$1=DE$1)*('白止-S级品'!$D$2:$AV$26)),0)+IFERROR(SUMPRODUCT(('乐容-S级品'!$A$4:$A$32=$B113)*('乐容-S级品'!$L$3:$CA$3=DE$1)*('乐容-S级品'!$L$4:$CA$32)),0)</f>
      </c>
      <c r="DF113" s="280">
        <f>IFERROR(SUMPRODUCT(('控温被PRO-S级品'!$B$2:$B$10=$B113)*('控温被PRO-S级品'!$E$1:$BE$1=DF$1)*('控温被PRO-S级品'!$E$2:$BE$10)),0)+IFERROR(SUMPRODUCT(('冬被-S级品'!$B$2:$B$10=$B113)*('冬被-S级品'!$E$1:$AW$1=DF$1)*('冬被-S级品'!$E$2:$AW$10)),0)+IFERROR(SUMPRODUCT(('白止-S级品'!$A$2:$A$26=$B113)*('白止-S级品'!$D$1:$AV$1=DF$1)*('白止-S级品'!$D$2:$AV$26)),0)+IFERROR(SUMPRODUCT(('乐容-S级品'!$A$4:$A$32=$B113)*('乐容-S级品'!$L$3:$CA$3=DF$1)*('乐容-S级品'!$L$4:$CA$32)),0)</f>
      </c>
      <c r="DG113" s="280">
        <f>IFERROR(SUMPRODUCT(('控温被PRO-S级品'!$B$2:$B$10=$B113)*('控温被PRO-S级品'!$E$1:$BE$1=DG$1)*('控温被PRO-S级品'!$E$2:$BE$10)),0)+IFERROR(SUMPRODUCT(('冬被-S级品'!$B$2:$B$10=$B113)*('冬被-S级品'!$E$1:$AW$1=DG$1)*('冬被-S级品'!$E$2:$AW$10)),0)+IFERROR(SUMPRODUCT(('白止-S级品'!$A$2:$A$26=$B113)*('白止-S级品'!$D$1:$AV$1=DG$1)*('白止-S级品'!$D$2:$AV$26)),0)+IFERROR(SUMPRODUCT(('乐容-S级品'!$A$4:$A$32=$B113)*('乐容-S级品'!$L$3:$CA$3=DG$1)*('乐容-S级品'!$L$4:$CA$32)),0)</f>
      </c>
      <c r="DH113" s="280">
        <f>IFERROR(SUMPRODUCT(('控温被PRO-S级品'!$B$2:$B$10=$B113)*('控温被PRO-S级品'!$E$1:$BE$1=DH$1)*('控温被PRO-S级品'!$E$2:$BE$10)),0)+IFERROR(SUMPRODUCT(('冬被-S级品'!$B$2:$B$10=$B113)*('冬被-S级品'!$E$1:$AW$1=DH$1)*('冬被-S级品'!$E$2:$AW$10)),0)+IFERROR(SUMPRODUCT(('白止-S级品'!$A$2:$A$26=$B113)*('白止-S级品'!$D$1:$AV$1=DH$1)*('白止-S级品'!$D$2:$AV$26)),0)+IFERROR(SUMPRODUCT(('乐容-S级品'!$A$4:$A$32=$B113)*('乐容-S级品'!$L$3:$CA$3=DH$1)*('乐容-S级品'!$L$4:$CA$32)),0)</f>
      </c>
      <c r="DI113" s="280">
        <f>IFERROR(SUMPRODUCT(('控温被PRO-S级品'!$B$2:$B$10=$B113)*('控温被PRO-S级品'!$E$1:$BE$1=DI$1)*('控温被PRO-S级品'!$E$2:$BE$10)),0)+IFERROR(SUMPRODUCT(('冬被-S级品'!$B$2:$B$10=$B113)*('冬被-S级品'!$E$1:$AW$1=DI$1)*('冬被-S级品'!$E$2:$AW$10)),0)+IFERROR(SUMPRODUCT(('白止-S级品'!$A$2:$A$26=$B113)*('白止-S级品'!$D$1:$AV$1=DI$1)*('白止-S级品'!$D$2:$AV$26)),0)+IFERROR(SUMPRODUCT(('乐容-S级品'!$A$4:$A$32=$B113)*('乐容-S级品'!$L$3:$CA$3=DI$1)*('乐容-S级品'!$L$4:$CA$32)),0)</f>
      </c>
      <c r="DJ113" s="280">
        <f>IFERROR(SUMPRODUCT(('控温被PRO-S级品'!$B$2:$B$10=$B113)*('控温被PRO-S级品'!$E$1:$BE$1=DJ$1)*('控温被PRO-S级品'!$E$2:$BE$10)),0)+IFERROR(SUMPRODUCT(('冬被-S级品'!$B$2:$B$10=$B113)*('冬被-S级品'!$E$1:$AW$1=DJ$1)*('冬被-S级品'!$E$2:$AW$10)),0)+IFERROR(SUMPRODUCT(('白止-S级品'!$A$2:$A$26=$B113)*('白止-S级品'!$D$1:$AV$1=DJ$1)*('白止-S级品'!$D$2:$AV$26)),0)+IFERROR(SUMPRODUCT(('乐容-S级品'!$A$4:$A$32=$B113)*('乐容-S级品'!$L$3:$CA$3=DJ$1)*('乐容-S级品'!$L$4:$CA$32)),0)</f>
      </c>
      <c r="DK113" s="280"/>
      <c r="DL113" s="280"/>
      <c r="DM113" s="280"/>
      <c r="DN113" s="280"/>
      <c r="DO113" s="280"/>
      <c r="DP113" s="280"/>
      <c r="DQ113" s="280"/>
      <c r="DR113" s="280"/>
      <c r="DS113" s="280"/>
      <c r="DT113" s="280"/>
      <c r="DU113" s="280"/>
      <c r="DV113" s="280"/>
      <c r="DW113" s="280">
        <f>VLOOKUP(B113,'系统编码规格'!A:C,3,FALSE)</f>
      </c>
      <c r="DX113" s="280"/>
      <c r="DY113" s="280"/>
      <c r="DZ113" s="280"/>
      <c r="EA113" s="280"/>
      <c r="EB113" s="280"/>
      <c r="EC113" s="280"/>
      <c r="ED113" s="280"/>
      <c r="EE113" s="280"/>
      <c r="EF113" s="280"/>
      <c r="EG113" s="280"/>
      <c r="EH113" s="280"/>
      <c r="EI113" s="280"/>
      <c r="EJ113" s="280"/>
      <c r="EK113" s="280"/>
      <c r="EL113" s="280"/>
      <c r="EM113" s="280"/>
      <c r="EN113" s="280"/>
      <c r="EO113" s="280"/>
      <c r="EP113" s="280"/>
      <c r="EQ113" s="280"/>
      <c r="ER113" s="280"/>
      <c r="ES113" s="280"/>
      <c r="ET113" s="280"/>
      <c r="EU113" s="280"/>
      <c r="EV113" s="280"/>
      <c r="EW113" s="280"/>
      <c r="EX113" s="280"/>
      <c r="EY113" s="280"/>
      <c r="EZ113" s="280"/>
      <c r="FA113" s="280"/>
      <c r="FB113" s="280"/>
      <c r="FC113" s="280"/>
      <c r="FD113" s="280"/>
      <c r="FE113" s="280"/>
      <c r="FF113" s="280"/>
      <c r="FG113" s="280"/>
      <c r="FH113" s="280"/>
      <c r="FI113" s="280"/>
      <c r="FJ113" s="280"/>
      <c r="FK113" s="280"/>
      <c r="FL113" s="280"/>
      <c r="FM113" s="280"/>
      <c r="FN113" s="280"/>
      <c r="FO113" s="280"/>
      <c r="FP113" s="280"/>
      <c r="FQ113" s="280"/>
      <c r="FR113" s="280"/>
      <c r="FS113" s="280"/>
      <c r="FT113" s="280"/>
      <c r="FU113" s="280"/>
      <c r="FV113" s="280"/>
      <c r="FW113" s="280"/>
      <c r="FX113" s="280"/>
      <c r="FY113" s="280"/>
      <c r="FZ113" s="280"/>
      <c r="GA113" s="280"/>
      <c r="GB113" s="280"/>
      <c r="GC113" s="280"/>
      <c r="GD113" s="280"/>
      <c r="GE113" s="280"/>
      <c r="GF113" s="280"/>
      <c r="GG113" s="280"/>
      <c r="GH113" s="280"/>
      <c r="GI113" s="280"/>
      <c r="GJ113" s="280"/>
      <c r="GK113" s="280"/>
      <c r="GL113" s="280"/>
      <c r="GM113" s="280"/>
      <c r="GN113" s="280"/>
      <c r="GO113" s="280"/>
      <c r="GP113" s="280"/>
      <c r="GQ113" s="280"/>
      <c r="GR113" s="280"/>
      <c r="GS113" s="280"/>
      <c r="GT113" s="280"/>
      <c r="GU113" s="280"/>
      <c r="GV113" s="280"/>
    </row>
    <row r="114">
      <c r="A114" s="309" t="str">
        <v>乐容</v>
      </c>
      <c r="B114" s="310" t="str">
        <v>12800026100640371</v>
      </c>
      <c r="C114" s="309" t="str">
        <v>亚朵星球 纯色全棉四件套</v>
      </c>
      <c r="D114" s="309" t="str">
        <v>松林青-1.8m床-床笠款</v>
      </c>
      <c r="E114">
        <f>SUM(F114:GX114)</f>
      </c>
      <c r="F114" s="280">
        <f>IFERROR(SUMPRODUCT(('控温被PRO-S级品'!$B$2:$B$10=$B114)*('控温被PRO-S级品'!$E$1:$BE$1=F$1)*('控温被PRO-S级品'!$E$2:$BE$10)),0)+IFERROR(SUMPRODUCT(('冬被-S级品'!$B$2:$B$10=$B114)*('冬被-S级品'!$E$1:$AW$1=F$1)*('冬被-S级品'!$E$2:$AW$10)),0)+IFERROR(SUMPRODUCT(('白止-S级品'!$A$2:$A$26=$B114)*('白止-S级品'!$D$1:$AV$1=F$1)*('白止-S级品'!$D$2:$AV$26)),0)+IFERROR(SUMPRODUCT(('乐容-S级品'!$A$4:$A$32=$B114)*('乐容-S级品'!$L$3:$CA$3=F$1)*('乐容-S级品'!$L$4:$CA$32)),0)</f>
      </c>
      <c r="G114" s="280">
        <f>IFERROR(SUMPRODUCT(('控温被PRO-S级品'!$B$2:$B$10=$B114)*('控温被PRO-S级品'!$E$1:$BE$1=G$1)*('控温被PRO-S级品'!$E$2:$BE$10)),0)+IFERROR(SUMPRODUCT(('冬被-S级品'!$B$2:$B$10=$B114)*('冬被-S级品'!$E$1:$AW$1=G$1)*('冬被-S级品'!$E$2:$AW$10)),0)+IFERROR(SUMPRODUCT(('白止-S级品'!$A$2:$A$26=$B114)*('白止-S级品'!$D$1:$AV$1=G$1)*('白止-S级品'!$D$2:$AV$26)),0)+IFERROR(SUMPRODUCT(('乐容-S级品'!$A$4:$A$32=$B114)*('乐容-S级品'!$L$3:$CA$3=G$1)*('乐容-S级品'!$L$4:$CA$32)),0)</f>
      </c>
      <c r="H114" s="280">
        <f>IFERROR(SUMPRODUCT(('控温被PRO-S级品'!$B$2:$B$10=$B114)*('控温被PRO-S级品'!$E$1:$BE$1=H$1)*('控温被PRO-S级品'!$E$2:$BE$10)),0)+IFERROR(SUMPRODUCT(('冬被-S级品'!$B$2:$B$10=$B114)*('冬被-S级品'!$E$1:$AW$1=H$1)*('冬被-S级品'!$E$2:$AW$10)),0)+IFERROR(SUMPRODUCT(('白止-S级品'!$A$2:$A$26=$B114)*('白止-S级品'!$D$1:$AV$1=H$1)*('白止-S级品'!$D$2:$AV$26)),0)+IFERROR(SUMPRODUCT(('乐容-S级品'!$A$4:$A$32=$B114)*('乐容-S级品'!$L$3:$CA$3=H$1)*('乐容-S级品'!$L$4:$CA$32)),0)</f>
      </c>
      <c r="I114" s="280">
        <f>IFERROR(SUMPRODUCT(('控温被PRO-S级品'!$B$2:$B$10=$B114)*('控温被PRO-S级品'!$E$1:$BE$1=I$1)*('控温被PRO-S级品'!$E$2:$BE$10)),0)+IFERROR(SUMPRODUCT(('冬被-S级品'!$B$2:$B$10=$B114)*('冬被-S级品'!$E$1:$AW$1=I$1)*('冬被-S级品'!$E$2:$AW$10)),0)+IFERROR(SUMPRODUCT(('白止-S级品'!$A$2:$A$26=$B114)*('白止-S级品'!$D$1:$AV$1=I$1)*('白止-S级品'!$D$2:$AV$26)),0)+IFERROR(SUMPRODUCT(('乐容-S级品'!$A$4:$A$32=$B114)*('乐容-S级品'!$L$3:$CA$3=I$1)*('乐容-S级品'!$L$4:$CA$32)),0)</f>
      </c>
      <c r="J114" s="280">
        <f>IFERROR(SUMPRODUCT(('控温被PRO-S级品'!$B$2:$B$10=$B114)*('控温被PRO-S级品'!$E$1:$BE$1=J$1)*('控温被PRO-S级品'!$E$2:$BE$10)),0)+IFERROR(SUMPRODUCT(('冬被-S级品'!$B$2:$B$10=$B114)*('冬被-S级品'!$E$1:$AW$1=J$1)*('冬被-S级品'!$E$2:$AW$10)),0)+IFERROR(SUMPRODUCT(('白止-S级品'!$A$2:$A$26=$B114)*('白止-S级品'!$D$1:$AV$1=J$1)*('白止-S级品'!$D$2:$AV$26)),0)+IFERROR(SUMPRODUCT(('乐容-S级品'!$A$4:$A$32=$B114)*('乐容-S级品'!$L$3:$CA$3=J$1)*('乐容-S级品'!$L$4:$CA$32)),0)</f>
      </c>
      <c r="K114" s="280">
        <f>IFERROR(SUMPRODUCT(('控温被PRO-S级品'!$B$2:$B$10=$B114)*('控温被PRO-S级品'!$E$1:$BE$1=K$1)*('控温被PRO-S级品'!$E$2:$BE$10)),0)+IFERROR(SUMPRODUCT(('冬被-S级品'!$B$2:$B$10=$B114)*('冬被-S级品'!$E$1:$AW$1=K$1)*('冬被-S级品'!$E$2:$AW$10)),0)+IFERROR(SUMPRODUCT(('白止-S级品'!$A$2:$A$26=$B114)*('白止-S级品'!$D$1:$AV$1=K$1)*('白止-S级品'!$D$2:$AV$26)),0)+IFERROR(SUMPRODUCT(('乐容-S级品'!$A$4:$A$32=$B114)*('乐容-S级品'!$L$3:$CA$3=K$1)*('乐容-S级品'!$L$4:$CA$32)),0)</f>
      </c>
      <c r="L114" s="280">
        <f>IFERROR(SUMPRODUCT(('控温被PRO-S级品'!$B$2:$B$10=$B114)*('控温被PRO-S级品'!$E$1:$BE$1=L$1)*('控温被PRO-S级品'!$E$2:$BE$10)),0)+IFERROR(SUMPRODUCT(('冬被-S级品'!$B$2:$B$10=$B114)*('冬被-S级品'!$E$1:$AW$1=L$1)*('冬被-S级品'!$E$2:$AW$10)),0)+IFERROR(SUMPRODUCT(('白止-S级品'!$A$2:$A$26=$B114)*('白止-S级品'!$D$1:$AV$1=L$1)*('白止-S级品'!$D$2:$AV$26)),0)+IFERROR(SUMPRODUCT(('乐容-S级品'!$A$4:$A$32=$B114)*('乐容-S级品'!$L$3:$CA$3=L$1)*('乐容-S级品'!$L$4:$CA$32)),0)</f>
      </c>
      <c r="M114" s="280">
        <f>IFERROR(SUMPRODUCT(('控温被PRO-S级品'!$B$2:$B$10=$B114)*('控温被PRO-S级品'!$E$1:$BE$1=M$1)*('控温被PRO-S级品'!$E$2:$BE$10)),0)+IFERROR(SUMPRODUCT(('冬被-S级品'!$B$2:$B$10=$B114)*('冬被-S级品'!$E$1:$AW$1=M$1)*('冬被-S级品'!$E$2:$AW$10)),0)+IFERROR(SUMPRODUCT(('白止-S级品'!$A$2:$A$26=$B114)*('白止-S级品'!$D$1:$AV$1=M$1)*('白止-S级品'!$D$2:$AV$26)),0)+IFERROR(SUMPRODUCT(('乐容-S级品'!$A$4:$A$32=$B114)*('乐容-S级品'!$L$3:$CA$3=M$1)*('乐容-S级品'!$L$4:$CA$32)),0)</f>
      </c>
      <c r="N114" s="280">
        <f>IFERROR(SUMPRODUCT(('控温被PRO-S级品'!$B$2:$B$10=$B114)*('控温被PRO-S级品'!$E$1:$BE$1=N$1)*('控温被PRO-S级品'!$E$2:$BE$10)),0)+IFERROR(SUMPRODUCT(('冬被-S级品'!$B$2:$B$10=$B114)*('冬被-S级品'!$E$1:$AW$1=N$1)*('冬被-S级品'!$E$2:$AW$10)),0)+IFERROR(SUMPRODUCT(('白止-S级品'!$A$2:$A$26=$B114)*('白止-S级品'!$D$1:$AV$1=N$1)*('白止-S级品'!$D$2:$AV$26)),0)+IFERROR(SUMPRODUCT(('乐容-S级品'!$A$4:$A$32=$B114)*('乐容-S级品'!$L$3:$CA$3=N$1)*('乐容-S级品'!$L$4:$CA$32)),0)</f>
      </c>
      <c r="O114" s="280">
        <f>IFERROR(SUMPRODUCT(('控温被PRO-S级品'!$B$2:$B$10=$B114)*('控温被PRO-S级品'!$E$1:$BE$1=O$1)*('控温被PRO-S级品'!$E$2:$BE$10)),0)+IFERROR(SUMPRODUCT(('冬被-S级品'!$B$2:$B$10=$B114)*('冬被-S级品'!$E$1:$AW$1=O$1)*('冬被-S级品'!$E$2:$AW$10)),0)+IFERROR(SUMPRODUCT(('白止-S级品'!$A$2:$A$26=$B114)*('白止-S级品'!$D$1:$AV$1=O$1)*('白止-S级品'!$D$2:$AV$26)),0)+IFERROR(SUMPRODUCT(('乐容-S级品'!$A$4:$A$32=$B114)*('乐容-S级品'!$L$3:$CA$3=O$1)*('乐容-S级品'!$L$4:$CA$32)),0)</f>
      </c>
      <c r="P114" s="280">
        <f>IFERROR(SUMPRODUCT(('控温被PRO-S级品'!$B$2:$B$10=$B114)*('控温被PRO-S级品'!$E$1:$BE$1=P$1)*('控温被PRO-S级品'!$E$2:$BE$10)),0)+IFERROR(SUMPRODUCT(('冬被-S级品'!$B$2:$B$10=$B114)*('冬被-S级品'!$E$1:$AW$1=P$1)*('冬被-S级品'!$E$2:$AW$10)),0)+IFERROR(SUMPRODUCT(('白止-S级品'!$A$2:$A$26=$B114)*('白止-S级品'!$D$1:$AV$1=P$1)*('白止-S级品'!$D$2:$AV$26)),0)+IFERROR(SUMPRODUCT(('乐容-S级品'!$A$4:$A$32=$B114)*('乐容-S级品'!$L$3:$CA$3=P$1)*('乐容-S级品'!$L$4:$CA$32)),0)</f>
      </c>
      <c r="Q114" s="280">
        <f>IFERROR(SUMPRODUCT(('控温被PRO-S级品'!$B$2:$B$10=$B114)*('控温被PRO-S级品'!$E$1:$BE$1=Q$1)*('控温被PRO-S级品'!$E$2:$BE$10)),0)+IFERROR(SUMPRODUCT(('冬被-S级品'!$B$2:$B$10=$B114)*('冬被-S级品'!$E$1:$AW$1=Q$1)*('冬被-S级品'!$E$2:$AW$10)),0)+IFERROR(SUMPRODUCT(('白止-S级品'!$A$2:$A$26=$B114)*('白止-S级品'!$D$1:$AV$1=Q$1)*('白止-S级品'!$D$2:$AV$26)),0)+IFERROR(SUMPRODUCT(('乐容-S级品'!$A$4:$A$32=$B114)*('乐容-S级品'!$L$3:$CA$3=Q$1)*('乐容-S级品'!$L$4:$CA$32)),0)</f>
      </c>
      <c r="R114" s="280">
        <f>IFERROR(SUMPRODUCT(('控温被PRO-S级品'!$B$2:$B$10=$B114)*('控温被PRO-S级品'!$E$1:$BE$1=R$1)*('控温被PRO-S级品'!$E$2:$BE$10)),0)+IFERROR(SUMPRODUCT(('冬被-S级品'!$B$2:$B$10=$B114)*('冬被-S级品'!$E$1:$AW$1=R$1)*('冬被-S级品'!$E$2:$AW$10)),0)+IFERROR(SUMPRODUCT(('白止-S级品'!$A$2:$A$26=$B114)*('白止-S级品'!$D$1:$AV$1=R$1)*('白止-S级品'!$D$2:$AV$26)),0)+IFERROR(SUMPRODUCT(('乐容-S级品'!$A$4:$A$32=$B114)*('乐容-S级品'!$L$3:$CA$3=R$1)*('乐容-S级品'!$L$4:$CA$32)),0)</f>
      </c>
      <c r="S114" s="280">
        <f>IFERROR(SUMPRODUCT(('控温被PRO-S级品'!$B$2:$B$10=$B114)*('控温被PRO-S级品'!$E$1:$BE$1=S$1)*('控温被PRO-S级品'!$E$2:$BE$10)),0)+IFERROR(SUMPRODUCT(('冬被-S级品'!$B$2:$B$10=$B114)*('冬被-S级品'!$E$1:$AW$1=S$1)*('冬被-S级品'!$E$2:$AW$10)),0)+IFERROR(SUMPRODUCT(('白止-S级品'!$A$2:$A$26=$B114)*('白止-S级品'!$D$1:$AV$1=S$1)*('白止-S级品'!$D$2:$AV$26)),0)+IFERROR(SUMPRODUCT(('乐容-S级品'!$A$4:$A$32=$B114)*('乐容-S级品'!$L$3:$CA$3=S$1)*('乐容-S级品'!$L$4:$CA$32)),0)</f>
      </c>
      <c r="T114" s="280">
        <f>IFERROR(SUMPRODUCT(('控温被PRO-S级品'!$B$2:$B$10=$B114)*('控温被PRO-S级品'!$E$1:$BE$1=T$1)*('控温被PRO-S级品'!$E$2:$BE$10)),0)+IFERROR(SUMPRODUCT(('冬被-S级品'!$B$2:$B$10=$B114)*('冬被-S级品'!$E$1:$AW$1=T$1)*('冬被-S级品'!$E$2:$AW$10)),0)+IFERROR(SUMPRODUCT(('白止-S级品'!$A$2:$A$26=$B114)*('白止-S级品'!$D$1:$AV$1=T$1)*('白止-S级品'!$D$2:$AV$26)),0)+IFERROR(SUMPRODUCT(('乐容-S级品'!$A$4:$A$32=$B114)*('乐容-S级品'!$L$3:$CA$3=T$1)*('乐容-S级品'!$L$4:$CA$32)),0)</f>
      </c>
      <c r="U114" s="280">
        <f>IFERROR(SUMPRODUCT(('控温被PRO-S级品'!$B$2:$B$10=$B114)*('控温被PRO-S级品'!$E$1:$BE$1=U$1)*('控温被PRO-S级品'!$E$2:$BE$10)),0)+IFERROR(SUMPRODUCT(('冬被-S级品'!$B$2:$B$10=$B114)*('冬被-S级品'!$E$1:$AW$1=U$1)*('冬被-S级品'!$E$2:$AW$10)),0)+IFERROR(SUMPRODUCT(('白止-S级品'!$A$2:$A$26=$B114)*('白止-S级品'!$D$1:$AV$1=U$1)*('白止-S级品'!$D$2:$AV$26)),0)+IFERROR(SUMPRODUCT(('乐容-S级品'!$A$4:$A$32=$B114)*('乐容-S级品'!$L$3:$CA$3=U$1)*('乐容-S级品'!$L$4:$CA$32)),0)</f>
      </c>
      <c r="V114" s="280">
        <f>IFERROR(SUMPRODUCT(('控温被PRO-S级品'!$B$2:$B$10=$B114)*('控温被PRO-S级品'!$E$1:$BE$1=V$1)*('控温被PRO-S级品'!$E$2:$BE$10)),0)+IFERROR(SUMPRODUCT(('冬被-S级品'!$B$2:$B$10=$B114)*('冬被-S级品'!$E$1:$AW$1=V$1)*('冬被-S级品'!$E$2:$AW$10)),0)+IFERROR(SUMPRODUCT(('白止-S级品'!$A$2:$A$26=$B114)*('白止-S级品'!$D$1:$AV$1=V$1)*('白止-S级品'!$D$2:$AV$26)),0)+IFERROR(SUMPRODUCT(('乐容-S级品'!$A$4:$A$32=$B114)*('乐容-S级品'!$L$3:$CA$3=V$1)*('乐容-S级品'!$L$4:$CA$32)),0)</f>
      </c>
      <c r="W114" s="280">
        <f>IFERROR(SUMPRODUCT(('控温被PRO-S级品'!$B$2:$B$10=$B114)*('控温被PRO-S级品'!$E$1:$BE$1=W$1)*('控温被PRO-S级品'!$E$2:$BE$10)),0)+IFERROR(SUMPRODUCT(('冬被-S级品'!$B$2:$B$10=$B114)*('冬被-S级品'!$E$1:$AW$1=W$1)*('冬被-S级品'!$E$2:$AW$10)),0)+IFERROR(SUMPRODUCT(('白止-S级品'!$A$2:$A$26=$B114)*('白止-S级品'!$D$1:$AV$1=W$1)*('白止-S级品'!$D$2:$AV$26)),0)+IFERROR(SUMPRODUCT(('乐容-S级品'!$A$4:$A$32=$B114)*('乐容-S级品'!$L$3:$CA$3=W$1)*('乐容-S级品'!$L$4:$CA$32)),0)</f>
      </c>
      <c r="X114" s="280">
        <f>IFERROR(SUMPRODUCT(('控温被PRO-S级品'!$B$2:$B$10=$B114)*('控温被PRO-S级品'!$E$1:$BE$1=X$1)*('控温被PRO-S级品'!$E$2:$BE$10)),0)+IFERROR(SUMPRODUCT(('冬被-S级品'!$B$2:$B$10=$B114)*('冬被-S级品'!$E$1:$AW$1=X$1)*('冬被-S级品'!$E$2:$AW$10)),0)+IFERROR(SUMPRODUCT(('白止-S级品'!$A$2:$A$26=$B114)*('白止-S级品'!$D$1:$AV$1=X$1)*('白止-S级品'!$D$2:$AV$26)),0)+IFERROR(SUMPRODUCT(('乐容-S级品'!$A$4:$A$32=$B114)*('乐容-S级品'!$L$3:$CA$3=X$1)*('乐容-S级品'!$L$4:$CA$32)),0)</f>
      </c>
      <c r="Y114" s="280">
        <f>IFERROR(SUMPRODUCT(('控温被PRO-S级品'!$B$2:$B$10=$B114)*('控温被PRO-S级品'!$E$1:$BE$1=Y$1)*('控温被PRO-S级品'!$E$2:$BE$10)),0)+IFERROR(SUMPRODUCT(('冬被-S级品'!$B$2:$B$10=$B114)*('冬被-S级品'!$E$1:$AW$1=Y$1)*('冬被-S级品'!$E$2:$AW$10)),0)+IFERROR(SUMPRODUCT(('白止-S级品'!$A$2:$A$26=$B114)*('白止-S级品'!$D$1:$AV$1=Y$1)*('白止-S级品'!$D$2:$AV$26)),0)+IFERROR(SUMPRODUCT(('乐容-S级品'!$A$4:$A$32=$B114)*('乐容-S级品'!$L$3:$CA$3=Y$1)*('乐容-S级品'!$L$4:$CA$32)),0)</f>
      </c>
      <c r="Z114" s="280">
        <f>IFERROR(SUMPRODUCT(('控温被PRO-S级品'!$B$2:$B$10=$B114)*('控温被PRO-S级品'!$E$1:$BE$1=Z$1)*('控温被PRO-S级品'!$E$2:$BE$10)),0)+IFERROR(SUMPRODUCT(('冬被-S级品'!$B$2:$B$10=$B114)*('冬被-S级品'!$E$1:$AW$1=Z$1)*('冬被-S级品'!$E$2:$AW$10)),0)+IFERROR(SUMPRODUCT(('白止-S级品'!$A$2:$A$26=$B114)*('白止-S级品'!$D$1:$AV$1=Z$1)*('白止-S级品'!$D$2:$AV$26)),0)+IFERROR(SUMPRODUCT(('乐容-S级品'!$A$4:$A$32=$B114)*('乐容-S级品'!$L$3:$CA$3=Z$1)*('乐容-S级品'!$L$4:$CA$32)),0)</f>
      </c>
      <c r="AA114" s="280">
        <f>IFERROR(SUMPRODUCT(('控温被PRO-S级品'!$B$2:$B$10=$B114)*('控温被PRO-S级品'!$E$1:$BE$1=AA$1)*('控温被PRO-S级品'!$E$2:$BE$10)),0)+IFERROR(SUMPRODUCT(('冬被-S级品'!$B$2:$B$10=$B114)*('冬被-S级品'!$E$1:$AW$1=AA$1)*('冬被-S级品'!$E$2:$AW$10)),0)+IFERROR(SUMPRODUCT(('白止-S级品'!$A$2:$A$26=$B114)*('白止-S级品'!$D$1:$AV$1=AA$1)*('白止-S级品'!$D$2:$AV$26)),0)+IFERROR(SUMPRODUCT(('乐容-S级品'!$A$4:$A$32=$B114)*('乐容-S级品'!$L$3:$CA$3=AA$1)*('乐容-S级品'!$L$4:$CA$32)),0)</f>
      </c>
      <c r="AB114" s="280">
        <f>IFERROR(SUMPRODUCT(('控温被PRO-S级品'!$B$2:$B$10=$B114)*('控温被PRO-S级品'!$E$1:$BE$1=AB$1)*('控温被PRO-S级品'!$E$2:$BE$10)),0)+IFERROR(SUMPRODUCT(('冬被-S级品'!$B$2:$B$10=$B114)*('冬被-S级品'!$E$1:$AW$1=AB$1)*('冬被-S级品'!$E$2:$AW$10)),0)+IFERROR(SUMPRODUCT(('白止-S级品'!$A$2:$A$26=$B114)*('白止-S级品'!$D$1:$AV$1=AB$1)*('白止-S级品'!$D$2:$AV$26)),0)+IFERROR(SUMPRODUCT(('乐容-S级品'!$A$4:$A$32=$B114)*('乐容-S级品'!$L$3:$CA$3=AB$1)*('乐容-S级品'!$L$4:$CA$32)),0)</f>
      </c>
      <c r="AC114" s="280">
        <f>IFERROR(SUMPRODUCT(('控温被PRO-S级品'!$B$2:$B$10=$B114)*('控温被PRO-S级品'!$E$1:$BE$1=AC$1)*('控温被PRO-S级品'!$E$2:$BE$10)),0)+IFERROR(SUMPRODUCT(('冬被-S级品'!$B$2:$B$10=$B114)*('冬被-S级品'!$E$1:$AW$1=AC$1)*('冬被-S级品'!$E$2:$AW$10)),0)+IFERROR(SUMPRODUCT(('白止-S级品'!$A$2:$A$26=$B114)*('白止-S级品'!$D$1:$AV$1=AC$1)*('白止-S级品'!$D$2:$AV$26)),0)+IFERROR(SUMPRODUCT(('乐容-S级品'!$A$4:$A$32=$B114)*('乐容-S级品'!$L$3:$CA$3=AC$1)*('乐容-S级品'!$L$4:$CA$32)),0)</f>
      </c>
      <c r="AD114" s="280">
        <f>IFERROR(SUMPRODUCT(('控温被PRO-S级品'!$B$2:$B$10=$B114)*('控温被PRO-S级品'!$E$1:$BE$1=AD$1)*('控温被PRO-S级品'!$E$2:$BE$10)),0)+IFERROR(SUMPRODUCT(('冬被-S级品'!$B$2:$B$10=$B114)*('冬被-S级品'!$E$1:$AW$1=AD$1)*('冬被-S级品'!$E$2:$AW$10)),0)+IFERROR(SUMPRODUCT(('白止-S级品'!$A$2:$A$26=$B114)*('白止-S级品'!$D$1:$AV$1=AD$1)*('白止-S级品'!$D$2:$AV$26)),0)+IFERROR(SUMPRODUCT(('乐容-S级品'!$A$4:$A$32=$B114)*('乐容-S级品'!$L$3:$CA$3=AD$1)*('乐容-S级品'!$L$4:$CA$32)),0)</f>
      </c>
      <c r="AE114" s="280">
        <f>IFERROR(SUMPRODUCT(('控温被PRO-S级品'!$B$2:$B$10=$B114)*('控温被PRO-S级品'!$E$1:$BE$1=AE$1)*('控温被PRO-S级品'!$E$2:$BE$10)),0)+IFERROR(SUMPRODUCT(('冬被-S级品'!$B$2:$B$10=$B114)*('冬被-S级品'!$E$1:$AW$1=AE$1)*('冬被-S级品'!$E$2:$AW$10)),0)+IFERROR(SUMPRODUCT(('白止-S级品'!$A$2:$A$26=$B114)*('白止-S级品'!$D$1:$AV$1=AE$1)*('白止-S级品'!$D$2:$AV$26)),0)+IFERROR(SUMPRODUCT(('乐容-S级品'!$A$4:$A$32=$B114)*('乐容-S级品'!$L$3:$CA$3=AE$1)*('乐容-S级品'!$L$4:$CA$32)),0)</f>
      </c>
      <c r="AF114" s="280">
        <f>IFERROR(SUMPRODUCT(('控温被PRO-S级品'!$B$2:$B$10=$B114)*('控温被PRO-S级品'!$E$1:$BE$1=AF$1)*('控温被PRO-S级品'!$E$2:$BE$10)),0)+IFERROR(SUMPRODUCT(('冬被-S级品'!$B$2:$B$10=$B114)*('冬被-S级品'!$E$1:$AW$1=AF$1)*('冬被-S级品'!$E$2:$AW$10)),0)+IFERROR(SUMPRODUCT(('白止-S级品'!$A$2:$A$26=$B114)*('白止-S级品'!$D$1:$AV$1=AF$1)*('白止-S级品'!$D$2:$AV$26)),0)+IFERROR(SUMPRODUCT(('乐容-S级品'!$A$4:$A$32=$B114)*('乐容-S级品'!$L$3:$CA$3=AF$1)*('乐容-S级品'!$L$4:$CA$32)),0)</f>
      </c>
      <c r="AG114" s="280">
        <f>IFERROR(SUMPRODUCT(('控温被PRO-S级品'!$B$2:$B$10=$B114)*('控温被PRO-S级品'!$E$1:$BE$1=AG$1)*('控温被PRO-S级品'!$E$2:$BE$10)),0)+IFERROR(SUMPRODUCT(('冬被-S级品'!$B$2:$B$10=$B114)*('冬被-S级品'!$E$1:$AW$1=AG$1)*('冬被-S级品'!$E$2:$AW$10)),0)+IFERROR(SUMPRODUCT(('白止-S级品'!$A$2:$A$26=$B114)*('白止-S级品'!$D$1:$AV$1=AG$1)*('白止-S级品'!$D$2:$AV$26)),0)+IFERROR(SUMPRODUCT(('乐容-S级品'!$A$4:$A$32=$B114)*('乐容-S级品'!$L$3:$CA$3=AG$1)*('乐容-S级品'!$L$4:$CA$32)),0)</f>
      </c>
      <c r="AH114" s="280">
        <f>IFERROR(SUMPRODUCT(('控温被PRO-S级品'!$B$2:$B$10=$B114)*('控温被PRO-S级品'!$E$1:$BE$1=AH$1)*('控温被PRO-S级品'!$E$2:$BE$10)),0)+IFERROR(SUMPRODUCT(('冬被-S级品'!$B$2:$B$10=$B114)*('冬被-S级品'!$E$1:$AW$1=AH$1)*('冬被-S级品'!$E$2:$AW$10)),0)+IFERROR(SUMPRODUCT(('白止-S级品'!$A$2:$A$26=$B114)*('白止-S级品'!$D$1:$AV$1=AH$1)*('白止-S级品'!$D$2:$AV$26)),0)+IFERROR(SUMPRODUCT(('乐容-S级品'!$A$4:$A$32=$B114)*('乐容-S级品'!$L$3:$CA$3=AH$1)*('乐容-S级品'!$L$4:$CA$32)),0)</f>
      </c>
      <c r="AI114" s="280">
        <f>IFERROR(SUMPRODUCT(('控温被PRO-S级品'!$B$2:$B$10=$B114)*('控温被PRO-S级品'!$E$1:$BE$1=AI$1)*('控温被PRO-S级品'!$E$2:$BE$10)),0)+IFERROR(SUMPRODUCT(('冬被-S级品'!$B$2:$B$10=$B114)*('冬被-S级品'!$E$1:$AW$1=AI$1)*('冬被-S级品'!$E$2:$AW$10)),0)+IFERROR(SUMPRODUCT(('白止-S级品'!$A$2:$A$26=$B114)*('白止-S级品'!$D$1:$AV$1=AI$1)*('白止-S级品'!$D$2:$AV$26)),0)+IFERROR(SUMPRODUCT(('乐容-S级品'!$A$4:$A$32=$B114)*('乐容-S级品'!$L$3:$CA$3=AI$1)*('乐容-S级品'!$L$4:$CA$32)),0)</f>
      </c>
      <c r="AJ114" s="280">
        <f>IFERROR(SUMPRODUCT(('控温被PRO-S级品'!$B$2:$B$10=$B114)*('控温被PRO-S级品'!$E$1:$BE$1=AJ$1)*('控温被PRO-S级品'!$E$2:$BE$10)),0)+IFERROR(SUMPRODUCT(('冬被-S级品'!$B$2:$B$10=$B114)*('冬被-S级品'!$E$1:$AW$1=AJ$1)*('冬被-S级品'!$E$2:$AW$10)),0)+IFERROR(SUMPRODUCT(('白止-S级品'!$A$2:$A$26=$B114)*('白止-S级品'!$D$1:$AV$1=AJ$1)*('白止-S级品'!$D$2:$AV$26)),0)+IFERROR(SUMPRODUCT(('乐容-S级品'!$A$4:$A$32=$B114)*('乐容-S级品'!$L$3:$CA$3=AJ$1)*('乐容-S级品'!$L$4:$CA$32)),0)</f>
      </c>
      <c r="AK114" s="280">
        <f>IFERROR(SUMPRODUCT(('控温被PRO-S级品'!$B$2:$B$10=$B114)*('控温被PRO-S级品'!$E$1:$BE$1=AK$1)*('控温被PRO-S级品'!$E$2:$BE$10)),0)+IFERROR(SUMPRODUCT(('冬被-S级品'!$B$2:$B$10=$B114)*('冬被-S级品'!$E$1:$AW$1=AK$1)*('冬被-S级品'!$E$2:$AW$10)),0)+IFERROR(SUMPRODUCT(('白止-S级品'!$A$2:$A$26=$B114)*('白止-S级品'!$D$1:$AV$1=AK$1)*('白止-S级品'!$D$2:$AV$26)),0)+IFERROR(SUMPRODUCT(('乐容-S级品'!$A$4:$A$32=$B114)*('乐容-S级品'!$L$3:$CA$3=AK$1)*('乐容-S级品'!$L$4:$CA$32)),0)</f>
      </c>
      <c r="AL114" s="280">
        <f>IFERROR(SUMPRODUCT(('控温被PRO-S级品'!$B$2:$B$10=$B114)*('控温被PRO-S级品'!$E$1:$BE$1=AL$1)*('控温被PRO-S级品'!$E$2:$BE$10)),0)+IFERROR(SUMPRODUCT(('冬被-S级品'!$B$2:$B$10=$B114)*('冬被-S级品'!$E$1:$AW$1=AL$1)*('冬被-S级品'!$E$2:$AW$10)),0)+IFERROR(SUMPRODUCT(('白止-S级品'!$A$2:$A$26=$B114)*('白止-S级品'!$D$1:$AV$1=AL$1)*('白止-S级品'!$D$2:$AV$26)),0)+IFERROR(SUMPRODUCT(('乐容-S级品'!$A$4:$A$32=$B114)*('乐容-S级品'!$L$3:$CA$3=AL$1)*('乐容-S级品'!$L$4:$CA$32)),0)</f>
      </c>
      <c r="AM114" s="280">
        <f>IFERROR(SUMPRODUCT(('控温被PRO-S级品'!$B$2:$B$10=$B114)*('控温被PRO-S级品'!$E$1:$BE$1=AM$1)*('控温被PRO-S级品'!$E$2:$BE$10)),0)+IFERROR(SUMPRODUCT(('冬被-S级品'!$B$2:$B$10=$B114)*('冬被-S级品'!$E$1:$AW$1=AM$1)*('冬被-S级品'!$E$2:$AW$10)),0)+IFERROR(SUMPRODUCT(('白止-S级品'!$A$2:$A$26=$B114)*('白止-S级品'!$D$1:$AV$1=AM$1)*('白止-S级品'!$D$2:$AV$26)),0)+IFERROR(SUMPRODUCT(('乐容-S级品'!$A$4:$A$32=$B114)*('乐容-S级品'!$L$3:$CA$3=AM$1)*('乐容-S级品'!$L$4:$CA$32)),0)</f>
      </c>
      <c r="AN114" s="280">
        <f>IFERROR(SUMPRODUCT(('控温被PRO-S级品'!$B$2:$B$10=$B114)*('控温被PRO-S级品'!$E$1:$BE$1=AN$1)*('控温被PRO-S级品'!$E$2:$BE$10)),0)+IFERROR(SUMPRODUCT(('冬被-S级品'!$B$2:$B$10=$B114)*('冬被-S级品'!$E$1:$AW$1=AN$1)*('冬被-S级品'!$E$2:$AW$10)),0)+IFERROR(SUMPRODUCT(('白止-S级品'!$A$2:$A$26=$B114)*('白止-S级品'!$D$1:$AV$1=AN$1)*('白止-S级品'!$D$2:$AV$26)),0)+IFERROR(SUMPRODUCT(('乐容-S级品'!$A$4:$A$32=$B114)*('乐容-S级品'!$L$3:$CA$3=AN$1)*('乐容-S级品'!$L$4:$CA$32)),0)</f>
      </c>
      <c r="AO114" s="280">
        <f>IFERROR(SUMPRODUCT(('控温被PRO-S级品'!$B$2:$B$10=$B114)*('控温被PRO-S级品'!$E$1:$BE$1=AO$1)*('控温被PRO-S级品'!$E$2:$BE$10)),0)+IFERROR(SUMPRODUCT(('冬被-S级品'!$B$2:$B$10=$B114)*('冬被-S级品'!$E$1:$AW$1=AO$1)*('冬被-S级品'!$E$2:$AW$10)),0)+IFERROR(SUMPRODUCT(('白止-S级品'!$A$2:$A$26=$B114)*('白止-S级品'!$D$1:$AV$1=AO$1)*('白止-S级品'!$D$2:$AV$26)),0)+IFERROR(SUMPRODUCT(('乐容-S级品'!$A$4:$A$32=$B114)*('乐容-S级品'!$L$3:$CA$3=AO$1)*('乐容-S级品'!$L$4:$CA$32)),0)</f>
      </c>
      <c r="AP114" s="280">
        <f>IFERROR(SUMPRODUCT(('控温被PRO-S级品'!$B$2:$B$10=$B114)*('控温被PRO-S级品'!$E$1:$BE$1=AP$1)*('控温被PRO-S级品'!$E$2:$BE$10)),0)+IFERROR(SUMPRODUCT(('冬被-S级品'!$B$2:$B$10=$B114)*('冬被-S级品'!$E$1:$AW$1=AP$1)*('冬被-S级品'!$E$2:$AW$10)),0)+IFERROR(SUMPRODUCT(('白止-S级品'!$A$2:$A$26=$B114)*('白止-S级品'!$D$1:$AV$1=AP$1)*('白止-S级品'!$D$2:$AV$26)),0)+IFERROR(SUMPRODUCT(('乐容-S级品'!$A$4:$A$32=$B114)*('乐容-S级品'!$L$3:$CA$3=AP$1)*('乐容-S级品'!$L$4:$CA$32)),0)</f>
      </c>
      <c r="AQ114" s="280">
        <f>IFERROR(SUMPRODUCT(('控温被PRO-S级品'!$B$2:$B$10=$B114)*('控温被PRO-S级品'!$E$1:$BE$1=AQ$1)*('控温被PRO-S级品'!$E$2:$BE$10)),0)+IFERROR(SUMPRODUCT(('冬被-S级品'!$B$2:$B$10=$B114)*('冬被-S级品'!$E$1:$AW$1=AQ$1)*('冬被-S级品'!$E$2:$AW$10)),0)+IFERROR(SUMPRODUCT(('白止-S级品'!$A$2:$A$26=$B114)*('白止-S级品'!$D$1:$AV$1=AQ$1)*('白止-S级品'!$D$2:$AV$26)),0)+IFERROR(SUMPRODUCT(('乐容-S级品'!$A$4:$A$32=$B114)*('乐容-S级品'!$L$3:$CA$3=AQ$1)*('乐容-S级品'!$L$4:$CA$32)),0)</f>
      </c>
      <c r="AR114" s="280">
        <f>IFERROR(SUMPRODUCT(('控温被PRO-S级品'!$B$2:$B$10=$B114)*('控温被PRO-S级品'!$E$1:$BE$1=AR$1)*('控温被PRO-S级品'!$E$2:$BE$10)),0)+IFERROR(SUMPRODUCT(('冬被-S级品'!$B$2:$B$10=$B114)*('冬被-S级品'!$E$1:$AW$1=AR$1)*('冬被-S级品'!$E$2:$AW$10)),0)+IFERROR(SUMPRODUCT(('白止-S级品'!$A$2:$A$26=$B114)*('白止-S级品'!$D$1:$AV$1=AR$1)*('白止-S级品'!$D$2:$AV$26)),0)+IFERROR(SUMPRODUCT(('乐容-S级品'!$A$4:$A$32=$B114)*('乐容-S级品'!$L$3:$CA$3=AR$1)*('乐容-S级品'!$L$4:$CA$32)),0)</f>
      </c>
      <c r="AS114" s="280">
        <f>IFERROR(SUMPRODUCT(('控温被PRO-S级品'!$B$2:$B$10=$B114)*('控温被PRO-S级品'!$E$1:$BE$1=AS$1)*('控温被PRO-S级品'!$E$2:$BE$10)),0)+IFERROR(SUMPRODUCT(('冬被-S级品'!$B$2:$B$10=$B114)*('冬被-S级品'!$E$1:$AW$1=AS$1)*('冬被-S级品'!$E$2:$AW$10)),0)+IFERROR(SUMPRODUCT(('白止-S级品'!$A$2:$A$26=$B114)*('白止-S级品'!$D$1:$AV$1=AS$1)*('白止-S级品'!$D$2:$AV$26)),0)+IFERROR(SUMPRODUCT(('乐容-S级品'!$A$4:$A$32=$B114)*('乐容-S级品'!$L$3:$CA$3=AS$1)*('乐容-S级品'!$L$4:$CA$32)),0)</f>
      </c>
      <c r="AT114" s="280">
        <f>IFERROR(SUMPRODUCT(('控温被PRO-S级品'!$B$2:$B$10=$B114)*('控温被PRO-S级品'!$E$1:$BE$1=AT$1)*('控温被PRO-S级品'!$E$2:$BE$10)),0)+IFERROR(SUMPRODUCT(('冬被-S级品'!$B$2:$B$10=$B114)*('冬被-S级品'!$E$1:$AW$1=AT$1)*('冬被-S级品'!$E$2:$AW$10)),0)+IFERROR(SUMPRODUCT(('白止-S级品'!$A$2:$A$26=$B114)*('白止-S级品'!$D$1:$AV$1=AT$1)*('白止-S级品'!$D$2:$AV$26)),0)+IFERROR(SUMPRODUCT(('乐容-S级品'!$A$4:$A$32=$B114)*('乐容-S级品'!$L$3:$CA$3=AT$1)*('乐容-S级品'!$L$4:$CA$32)),0)</f>
      </c>
      <c r="AU114" s="280">
        <f>IFERROR(SUMPRODUCT(('控温被PRO-S级品'!$B$2:$B$10=$B114)*('控温被PRO-S级品'!$E$1:$BE$1=AU$1)*('控温被PRO-S级品'!$E$2:$BE$10)),0)+IFERROR(SUMPRODUCT(('冬被-S级品'!$B$2:$B$10=$B114)*('冬被-S级品'!$E$1:$AW$1=AU$1)*('冬被-S级品'!$E$2:$AW$10)),0)+IFERROR(SUMPRODUCT(('白止-S级品'!$A$2:$A$26=$B114)*('白止-S级品'!$D$1:$AV$1=AU$1)*('白止-S级品'!$D$2:$AV$26)),0)+IFERROR(SUMPRODUCT(('乐容-S级品'!$A$4:$A$32=$B114)*('乐容-S级品'!$L$3:$CA$3=AU$1)*('乐容-S级品'!$L$4:$CA$32)),0)</f>
      </c>
      <c r="AV114" s="280">
        <f>IFERROR(SUMPRODUCT(('控温被PRO-S级品'!$B$2:$B$10=$B114)*('控温被PRO-S级品'!$E$1:$BE$1=AV$1)*('控温被PRO-S级品'!$E$2:$BE$10)),0)+IFERROR(SUMPRODUCT(('冬被-S级品'!$B$2:$B$10=$B114)*('冬被-S级品'!$E$1:$AW$1=AV$1)*('冬被-S级品'!$E$2:$AW$10)),0)+IFERROR(SUMPRODUCT(('白止-S级品'!$A$2:$A$26=$B114)*('白止-S级品'!$D$1:$AV$1=AV$1)*('白止-S级品'!$D$2:$AV$26)),0)+IFERROR(SUMPRODUCT(('乐容-S级品'!$A$4:$A$32=$B114)*('乐容-S级品'!$L$3:$CA$3=AV$1)*('乐容-S级品'!$L$4:$CA$32)),0)</f>
      </c>
      <c r="AW114" s="280">
        <f>IFERROR(SUMPRODUCT(('控温被PRO-S级品'!$B$2:$B$10=$B114)*('控温被PRO-S级品'!$E$1:$BE$1=AW$1)*('控温被PRO-S级品'!$E$2:$BE$10)),0)+IFERROR(SUMPRODUCT(('冬被-S级品'!$B$2:$B$10=$B114)*('冬被-S级品'!$E$1:$AW$1=AW$1)*('冬被-S级品'!$E$2:$AW$10)),0)+IFERROR(SUMPRODUCT(('白止-S级品'!$A$2:$A$26=$B114)*('白止-S级品'!$D$1:$AV$1=AW$1)*('白止-S级品'!$D$2:$AV$26)),0)+IFERROR(SUMPRODUCT(('乐容-S级品'!$A$4:$A$32=$B114)*('乐容-S级品'!$L$3:$CA$3=AW$1)*('乐容-S级品'!$L$4:$CA$32)),0)</f>
      </c>
      <c r="AX114" s="280">
        <f>IFERROR(SUMPRODUCT(('控温被PRO-S级品'!$B$2:$B$10=$B114)*('控温被PRO-S级品'!$E$1:$BE$1=AX$1)*('控温被PRO-S级品'!$E$2:$BE$10)),0)+IFERROR(SUMPRODUCT(('冬被-S级品'!$B$2:$B$10=$B114)*('冬被-S级品'!$E$1:$AW$1=AX$1)*('冬被-S级品'!$E$2:$AW$10)),0)+IFERROR(SUMPRODUCT(('白止-S级品'!$A$2:$A$26=$B114)*('白止-S级品'!$D$1:$AV$1=AX$1)*('白止-S级品'!$D$2:$AV$26)),0)+IFERROR(SUMPRODUCT(('乐容-S级品'!$A$4:$A$32=$B114)*('乐容-S级品'!$L$3:$CA$3=AX$1)*('乐容-S级品'!$L$4:$CA$32)),0)</f>
      </c>
      <c r="AY114" s="280">
        <f>IFERROR(SUMPRODUCT(('控温被PRO-S级品'!$B$2:$B$10=$B114)*('控温被PRO-S级品'!$E$1:$BE$1=AY$1)*('控温被PRO-S级品'!$E$2:$BE$10)),0)+IFERROR(SUMPRODUCT(('冬被-S级品'!$B$2:$B$10=$B114)*('冬被-S级品'!$E$1:$AW$1=AY$1)*('冬被-S级品'!$E$2:$AW$10)),0)+IFERROR(SUMPRODUCT(('白止-S级品'!$A$2:$A$26=$B114)*('白止-S级品'!$D$1:$AV$1=AY$1)*('白止-S级品'!$D$2:$AV$26)),0)+IFERROR(SUMPRODUCT(('乐容-S级品'!$A$4:$A$32=$B114)*('乐容-S级品'!$L$3:$CA$3=AY$1)*('乐容-S级品'!$L$4:$CA$32)),0)</f>
      </c>
      <c r="AZ114" s="280">
        <f>IFERROR(SUMPRODUCT(('控温被PRO-S级品'!$B$2:$B$10=$B114)*('控温被PRO-S级品'!$E$1:$BE$1=AZ$1)*('控温被PRO-S级品'!$E$2:$BE$10)),0)+IFERROR(SUMPRODUCT(('冬被-S级品'!$B$2:$B$10=$B114)*('冬被-S级品'!$E$1:$AW$1=AZ$1)*('冬被-S级品'!$E$2:$AW$10)),0)+IFERROR(SUMPRODUCT(('白止-S级品'!$A$2:$A$26=$B114)*('白止-S级品'!$D$1:$AV$1=AZ$1)*('白止-S级品'!$D$2:$AV$26)),0)+IFERROR(SUMPRODUCT(('乐容-S级品'!$A$4:$A$32=$B114)*('乐容-S级品'!$L$3:$CA$3=AZ$1)*('乐容-S级品'!$L$4:$CA$32)),0)</f>
      </c>
      <c r="BA114" s="280">
        <f>IFERROR(SUMPRODUCT(('控温被PRO-S级品'!$B$2:$B$10=$B114)*('控温被PRO-S级品'!$E$1:$BE$1=BA$1)*('控温被PRO-S级品'!$E$2:$BE$10)),0)+IFERROR(SUMPRODUCT(('冬被-S级品'!$B$2:$B$10=$B114)*('冬被-S级品'!$E$1:$AW$1=BA$1)*('冬被-S级品'!$E$2:$AW$10)),0)+IFERROR(SUMPRODUCT(('白止-S级品'!$A$2:$A$26=$B114)*('白止-S级品'!$D$1:$AV$1=BA$1)*('白止-S级品'!$D$2:$AV$26)),0)+IFERROR(SUMPRODUCT(('乐容-S级品'!$A$4:$A$32=$B114)*('乐容-S级品'!$L$3:$CA$3=BA$1)*('乐容-S级品'!$L$4:$CA$32)),0)</f>
      </c>
      <c r="BB114" s="280">
        <f>IFERROR(SUMPRODUCT(('控温被PRO-S级品'!$B$2:$B$10=$B114)*('控温被PRO-S级品'!$E$1:$BE$1=BB$1)*('控温被PRO-S级品'!$E$2:$BE$10)),0)+IFERROR(SUMPRODUCT(('冬被-S级品'!$B$2:$B$10=$B114)*('冬被-S级品'!$E$1:$AW$1=BB$1)*('冬被-S级品'!$E$2:$AW$10)),0)+IFERROR(SUMPRODUCT(('白止-S级品'!$A$2:$A$26=$B114)*('白止-S级品'!$D$1:$AV$1=BB$1)*('白止-S级品'!$D$2:$AV$26)),0)+IFERROR(SUMPRODUCT(('乐容-S级品'!$A$4:$A$32=$B114)*('乐容-S级品'!$L$3:$CA$3=BB$1)*('乐容-S级品'!$L$4:$CA$32)),0)</f>
      </c>
      <c r="BC114" s="280">
        <f>IFERROR(SUMPRODUCT(('控温被PRO-S级品'!$B$2:$B$10=$B114)*('控温被PRO-S级品'!$E$1:$BE$1=BC$1)*('控温被PRO-S级品'!$E$2:$BE$10)),0)+IFERROR(SUMPRODUCT(('冬被-S级品'!$B$2:$B$10=$B114)*('冬被-S级品'!$E$1:$AW$1=BC$1)*('冬被-S级品'!$E$2:$AW$10)),0)+IFERROR(SUMPRODUCT(('白止-S级品'!$A$2:$A$26=$B114)*('白止-S级品'!$D$1:$AV$1=BC$1)*('白止-S级品'!$D$2:$AV$26)),0)+IFERROR(SUMPRODUCT(('乐容-S级品'!$A$4:$A$32=$B114)*('乐容-S级品'!$L$3:$CA$3=BC$1)*('乐容-S级品'!$L$4:$CA$32)),0)</f>
      </c>
      <c r="BD114" s="280">
        <f>IFERROR(SUMPRODUCT(('控温被PRO-S级品'!$B$2:$B$10=$B114)*('控温被PRO-S级品'!$E$1:$BE$1=BD$1)*('控温被PRO-S级品'!$E$2:$BE$10)),0)+IFERROR(SUMPRODUCT(('冬被-S级品'!$B$2:$B$10=$B114)*('冬被-S级品'!$E$1:$AW$1=BD$1)*('冬被-S级品'!$E$2:$AW$10)),0)+IFERROR(SUMPRODUCT(('白止-S级品'!$A$2:$A$26=$B114)*('白止-S级品'!$D$1:$AV$1=BD$1)*('白止-S级品'!$D$2:$AV$26)),0)+IFERROR(SUMPRODUCT(('乐容-S级品'!$A$4:$A$32=$B114)*('乐容-S级品'!$L$3:$CA$3=BD$1)*('乐容-S级品'!$L$4:$CA$32)),0)</f>
      </c>
      <c r="BE114" s="280">
        <f>IFERROR(SUMPRODUCT(('控温被PRO-S级品'!$B$2:$B$10=$B114)*('控温被PRO-S级品'!$E$1:$BE$1=BE$1)*('控温被PRO-S级品'!$E$2:$BE$10)),0)+IFERROR(SUMPRODUCT(('冬被-S级品'!$B$2:$B$10=$B114)*('冬被-S级品'!$E$1:$AW$1=BE$1)*('冬被-S级品'!$E$2:$AW$10)),0)+IFERROR(SUMPRODUCT(('白止-S级品'!$A$2:$A$26=$B114)*('白止-S级品'!$D$1:$AV$1=BE$1)*('白止-S级品'!$D$2:$AV$26)),0)+IFERROR(SUMPRODUCT(('乐容-S级品'!$A$4:$A$32=$B114)*('乐容-S级品'!$L$3:$CA$3=BE$1)*('乐容-S级品'!$L$4:$CA$32)),0)</f>
      </c>
      <c r="BF114" s="280">
        <f>IFERROR(SUMPRODUCT(('控温被PRO-S级品'!$B$2:$B$10=$B114)*('控温被PRO-S级品'!$E$1:$BE$1=BF$1)*('控温被PRO-S级品'!$E$2:$BE$10)),0)+IFERROR(SUMPRODUCT(('冬被-S级品'!$B$2:$B$10=$B114)*('冬被-S级品'!$E$1:$AW$1=BF$1)*('冬被-S级品'!$E$2:$AW$10)),0)+IFERROR(SUMPRODUCT(('白止-S级品'!$A$2:$A$26=$B114)*('白止-S级品'!$D$1:$AV$1=BF$1)*('白止-S级品'!$D$2:$AV$26)),0)+IFERROR(SUMPRODUCT(('乐容-S级品'!$A$4:$A$32=$B114)*('乐容-S级品'!$L$3:$CA$3=BF$1)*('乐容-S级品'!$L$4:$CA$32)),0)</f>
      </c>
      <c r="BG114" s="280">
        <f>IFERROR(SUMPRODUCT(('控温被PRO-S级品'!$B$2:$B$10=$B114)*('控温被PRO-S级品'!$E$1:$BE$1=BG$1)*('控温被PRO-S级品'!$E$2:$BE$10)),0)+IFERROR(SUMPRODUCT(('冬被-S级品'!$B$2:$B$10=$B114)*('冬被-S级品'!$E$1:$AW$1=BG$1)*('冬被-S级品'!$E$2:$AW$10)),0)+IFERROR(SUMPRODUCT(('白止-S级品'!$A$2:$A$26=$B114)*('白止-S级品'!$D$1:$AV$1=BG$1)*('白止-S级品'!$D$2:$AV$26)),0)+IFERROR(SUMPRODUCT(('乐容-S级品'!$A$4:$A$32=$B114)*('乐容-S级品'!$L$3:$CA$3=BG$1)*('乐容-S级品'!$L$4:$CA$32)),0)</f>
      </c>
      <c r="BH114" s="280">
        <f>IFERROR(SUMPRODUCT(('控温被PRO-S级品'!$B$2:$B$10=$B114)*('控温被PRO-S级品'!$E$1:$BE$1=BH$1)*('控温被PRO-S级品'!$E$2:$BE$10)),0)+IFERROR(SUMPRODUCT(('冬被-S级品'!$B$2:$B$10=$B114)*('冬被-S级品'!$E$1:$AW$1=BH$1)*('冬被-S级品'!$E$2:$AW$10)),0)+IFERROR(SUMPRODUCT(('白止-S级品'!$A$2:$A$26=$B114)*('白止-S级品'!$D$1:$AV$1=BH$1)*('白止-S级品'!$D$2:$AV$26)),0)+IFERROR(SUMPRODUCT(('乐容-S级品'!$A$4:$A$32=$B114)*('乐容-S级品'!$L$3:$CA$3=BH$1)*('乐容-S级品'!$L$4:$CA$32)),0)</f>
      </c>
      <c r="BI114" s="280">
        <f>IFERROR(SUMPRODUCT(('控温被PRO-S级品'!$B$2:$B$10=$B114)*('控温被PRO-S级品'!$E$1:$BE$1=BI$1)*('控温被PRO-S级品'!$E$2:$BE$10)),0)+IFERROR(SUMPRODUCT(('冬被-S级品'!$B$2:$B$10=$B114)*('冬被-S级品'!$E$1:$AW$1=BI$1)*('冬被-S级品'!$E$2:$AW$10)),0)+IFERROR(SUMPRODUCT(('白止-S级品'!$A$2:$A$26=$B114)*('白止-S级品'!$D$1:$AV$1=BI$1)*('白止-S级品'!$D$2:$AV$26)),0)+IFERROR(SUMPRODUCT(('乐容-S级品'!$A$4:$A$32=$B114)*('乐容-S级品'!$L$3:$CA$3=BI$1)*('乐容-S级品'!$L$4:$CA$32)),0)</f>
      </c>
      <c r="BJ114" s="280">
        <f>IFERROR(SUMPRODUCT(('控温被PRO-S级品'!$B$2:$B$10=$B114)*('控温被PRO-S级品'!$E$1:$BE$1=BJ$1)*('控温被PRO-S级品'!$E$2:$BE$10)),0)+IFERROR(SUMPRODUCT(('冬被-S级品'!$B$2:$B$10=$B114)*('冬被-S级品'!$E$1:$AW$1=BJ$1)*('冬被-S级品'!$E$2:$AW$10)),0)+IFERROR(SUMPRODUCT(('白止-S级品'!$A$2:$A$26=$B114)*('白止-S级品'!$D$1:$AV$1=BJ$1)*('白止-S级品'!$D$2:$AV$26)),0)+IFERROR(SUMPRODUCT(('乐容-S级品'!$A$4:$A$32=$B114)*('乐容-S级品'!$L$3:$CA$3=BJ$1)*('乐容-S级品'!$L$4:$CA$32)),0)</f>
      </c>
      <c r="BK114" s="280">
        <f>IFERROR(SUMPRODUCT(('控温被PRO-S级品'!$B$2:$B$10=$B114)*('控温被PRO-S级品'!$E$1:$BE$1=BK$1)*('控温被PRO-S级品'!$E$2:$BE$10)),0)+IFERROR(SUMPRODUCT(('冬被-S级品'!$B$2:$B$10=$B114)*('冬被-S级品'!$E$1:$AW$1=BK$1)*('冬被-S级品'!$E$2:$AW$10)),0)+IFERROR(SUMPRODUCT(('白止-S级品'!$A$2:$A$26=$B114)*('白止-S级品'!$D$1:$AV$1=BK$1)*('白止-S级品'!$D$2:$AV$26)),0)+IFERROR(SUMPRODUCT(('乐容-S级品'!$A$4:$A$32=$B114)*('乐容-S级品'!$L$3:$CA$3=BK$1)*('乐容-S级品'!$L$4:$CA$32)),0)</f>
      </c>
      <c r="BL114" s="280">
        <f>IFERROR(SUMPRODUCT(('控温被PRO-S级品'!$B$2:$B$10=$B114)*('控温被PRO-S级品'!$E$1:$BE$1=BL$1)*('控温被PRO-S级品'!$E$2:$BE$10)),0)+IFERROR(SUMPRODUCT(('冬被-S级品'!$B$2:$B$10=$B114)*('冬被-S级品'!$E$1:$AW$1=BL$1)*('冬被-S级品'!$E$2:$AW$10)),0)+IFERROR(SUMPRODUCT(('白止-S级品'!$A$2:$A$26=$B114)*('白止-S级品'!$D$1:$AV$1=BL$1)*('白止-S级品'!$D$2:$AV$26)),0)+IFERROR(SUMPRODUCT(('乐容-S级品'!$A$4:$A$32=$B114)*('乐容-S级品'!$L$3:$CA$3=BL$1)*('乐容-S级品'!$L$4:$CA$32)),0)</f>
      </c>
      <c r="BM114" s="280">
        <f>IFERROR(SUMPRODUCT(('控温被PRO-S级品'!$B$2:$B$10=$B114)*('控温被PRO-S级品'!$E$1:$BE$1=BM$1)*('控温被PRO-S级品'!$E$2:$BE$10)),0)+IFERROR(SUMPRODUCT(('冬被-S级品'!$B$2:$B$10=$B114)*('冬被-S级品'!$E$1:$AW$1=BM$1)*('冬被-S级品'!$E$2:$AW$10)),0)+IFERROR(SUMPRODUCT(('白止-S级品'!$A$2:$A$26=$B114)*('白止-S级品'!$D$1:$AV$1=BM$1)*('白止-S级品'!$D$2:$AV$26)),0)+IFERROR(SUMPRODUCT(('乐容-S级品'!$A$4:$A$32=$B114)*('乐容-S级品'!$L$3:$CA$3=BM$1)*('乐容-S级品'!$L$4:$CA$32)),0)</f>
      </c>
      <c r="BN114" s="280">
        <f>IFERROR(SUMPRODUCT(('控温被PRO-S级品'!$B$2:$B$10=$B114)*('控温被PRO-S级品'!$E$1:$BE$1=BN$1)*('控温被PRO-S级品'!$E$2:$BE$10)),0)+IFERROR(SUMPRODUCT(('冬被-S级品'!$B$2:$B$10=$B114)*('冬被-S级品'!$E$1:$AW$1=BN$1)*('冬被-S级品'!$E$2:$AW$10)),0)+IFERROR(SUMPRODUCT(('白止-S级品'!$A$2:$A$26=$B114)*('白止-S级品'!$D$1:$AV$1=BN$1)*('白止-S级品'!$D$2:$AV$26)),0)+IFERROR(SUMPRODUCT(('乐容-S级品'!$A$4:$A$32=$B114)*('乐容-S级品'!$L$3:$CA$3=BN$1)*('乐容-S级品'!$L$4:$CA$32)),0)</f>
      </c>
      <c r="BO114" s="280">
        <f>IFERROR(SUMPRODUCT(('控温被PRO-S级品'!$B$2:$B$10=$B114)*('控温被PRO-S级品'!$E$1:$BE$1=BO$1)*('控温被PRO-S级品'!$E$2:$BE$10)),0)+IFERROR(SUMPRODUCT(('冬被-S级品'!$B$2:$B$10=$B114)*('冬被-S级品'!$E$1:$AW$1=BO$1)*('冬被-S级品'!$E$2:$AW$10)),0)+IFERROR(SUMPRODUCT(('白止-S级品'!$A$2:$A$26=$B114)*('白止-S级品'!$D$1:$AV$1=BO$1)*('白止-S级品'!$D$2:$AV$26)),0)+IFERROR(SUMPRODUCT(('乐容-S级品'!$A$4:$A$32=$B114)*('乐容-S级品'!$L$3:$CA$3=BO$1)*('乐容-S级品'!$L$4:$CA$32)),0)</f>
      </c>
      <c r="BP114" s="280">
        <f>IFERROR(SUMPRODUCT(('控温被PRO-S级品'!$B$2:$B$10=$B114)*('控温被PRO-S级品'!$E$1:$BE$1=BP$1)*('控温被PRO-S级品'!$E$2:$BE$10)),0)+IFERROR(SUMPRODUCT(('冬被-S级品'!$B$2:$B$10=$B114)*('冬被-S级品'!$E$1:$AW$1=BP$1)*('冬被-S级品'!$E$2:$AW$10)),0)+IFERROR(SUMPRODUCT(('白止-S级品'!$A$2:$A$26=$B114)*('白止-S级品'!$D$1:$AV$1=BP$1)*('白止-S级品'!$D$2:$AV$26)),0)+IFERROR(SUMPRODUCT(('乐容-S级品'!$A$4:$A$32=$B114)*('乐容-S级品'!$L$3:$CA$3=BP$1)*('乐容-S级品'!$L$4:$CA$32)),0)</f>
      </c>
      <c r="BQ114" s="280">
        <f>IFERROR(SUMPRODUCT(('控温被PRO-S级品'!$B$2:$B$10=$B114)*('控温被PRO-S级品'!$E$1:$BE$1=BQ$1)*('控温被PRO-S级品'!$E$2:$BE$10)),0)+IFERROR(SUMPRODUCT(('冬被-S级品'!$B$2:$B$10=$B114)*('冬被-S级品'!$E$1:$AW$1=BQ$1)*('冬被-S级品'!$E$2:$AW$10)),0)+IFERROR(SUMPRODUCT(('白止-S级品'!$A$2:$A$26=$B114)*('白止-S级品'!$D$1:$AV$1=BQ$1)*('白止-S级品'!$D$2:$AV$26)),0)+IFERROR(SUMPRODUCT(('乐容-S级品'!$A$4:$A$32=$B114)*('乐容-S级品'!$L$3:$CA$3=BQ$1)*('乐容-S级品'!$L$4:$CA$32)),0)</f>
      </c>
      <c r="BR114" s="280">
        <f>IFERROR(SUMPRODUCT(('控温被PRO-S级品'!$B$2:$B$10=$B114)*('控温被PRO-S级品'!$E$1:$BE$1=BR$1)*('控温被PRO-S级品'!$E$2:$BE$10)),0)+IFERROR(SUMPRODUCT(('冬被-S级品'!$B$2:$B$10=$B114)*('冬被-S级品'!$E$1:$AW$1=BR$1)*('冬被-S级品'!$E$2:$AW$10)),0)+IFERROR(SUMPRODUCT(('白止-S级品'!$A$2:$A$26=$B114)*('白止-S级品'!$D$1:$AV$1=BR$1)*('白止-S级品'!$D$2:$AV$26)),0)+IFERROR(SUMPRODUCT(('乐容-S级品'!$A$4:$A$32=$B114)*('乐容-S级品'!$L$3:$CA$3=BR$1)*('乐容-S级品'!$L$4:$CA$32)),0)</f>
      </c>
      <c r="BS114" s="280">
        <f>IFERROR(SUMPRODUCT(('控温被PRO-S级品'!$B$2:$B$10=$B114)*('控温被PRO-S级品'!$E$1:$BE$1=BS$1)*('控温被PRO-S级品'!$E$2:$BE$10)),0)+IFERROR(SUMPRODUCT(('冬被-S级品'!$B$2:$B$10=$B114)*('冬被-S级品'!$E$1:$AW$1=BS$1)*('冬被-S级品'!$E$2:$AW$10)),0)+IFERROR(SUMPRODUCT(('白止-S级品'!$A$2:$A$26=$B114)*('白止-S级品'!$D$1:$AV$1=BS$1)*('白止-S级品'!$D$2:$AV$26)),0)+IFERROR(SUMPRODUCT(('乐容-S级品'!$A$4:$A$32=$B114)*('乐容-S级品'!$L$3:$CA$3=BS$1)*('乐容-S级品'!$L$4:$CA$32)),0)</f>
      </c>
      <c r="BT114" s="280">
        <f>IFERROR(SUMPRODUCT(('控温被PRO-S级品'!$B$2:$B$10=$B114)*('控温被PRO-S级品'!$E$1:$BE$1=BT$1)*('控温被PRO-S级品'!$E$2:$BE$10)),0)+IFERROR(SUMPRODUCT(('冬被-S级品'!$B$2:$B$10=$B114)*('冬被-S级品'!$E$1:$AW$1=BT$1)*('冬被-S级品'!$E$2:$AW$10)),0)+IFERROR(SUMPRODUCT(('白止-S级品'!$A$2:$A$26=$B114)*('白止-S级品'!$D$1:$AV$1=BT$1)*('白止-S级品'!$D$2:$AV$26)),0)+IFERROR(SUMPRODUCT(('乐容-S级品'!$A$4:$A$32=$B114)*('乐容-S级品'!$L$3:$CA$3=BT$1)*('乐容-S级品'!$L$4:$CA$32)),0)</f>
      </c>
      <c r="BU114" s="280">
        <f>IFERROR(SUMPRODUCT(('控温被PRO-S级品'!$B$2:$B$10=$B114)*('控温被PRO-S级品'!$E$1:$BE$1=BU$1)*('控温被PRO-S级品'!$E$2:$BE$10)),0)+IFERROR(SUMPRODUCT(('冬被-S级品'!$B$2:$B$10=$B114)*('冬被-S级品'!$E$1:$AW$1=BU$1)*('冬被-S级品'!$E$2:$AW$10)),0)+IFERROR(SUMPRODUCT(('白止-S级品'!$A$2:$A$26=$B114)*('白止-S级品'!$D$1:$AV$1=BU$1)*('白止-S级品'!$D$2:$AV$26)),0)+IFERROR(SUMPRODUCT(('乐容-S级品'!$A$4:$A$32=$B114)*('乐容-S级品'!$L$3:$CA$3=BU$1)*('乐容-S级品'!$L$4:$CA$32)),0)</f>
      </c>
      <c r="BV114" s="280">
        <f>IFERROR(SUMPRODUCT(('控温被PRO-S级品'!$B$2:$B$10=$B114)*('控温被PRO-S级品'!$E$1:$BE$1=BV$1)*('控温被PRO-S级品'!$E$2:$BE$10)),0)+IFERROR(SUMPRODUCT(('冬被-S级品'!$B$2:$B$10=$B114)*('冬被-S级品'!$E$1:$AW$1=BV$1)*('冬被-S级品'!$E$2:$AW$10)),0)+IFERROR(SUMPRODUCT(('白止-S级品'!$A$2:$A$26=$B114)*('白止-S级品'!$D$1:$AV$1=BV$1)*('白止-S级品'!$D$2:$AV$26)),0)+IFERROR(SUMPRODUCT(('乐容-S级品'!$A$4:$A$32=$B114)*('乐容-S级品'!$L$3:$CA$3=BV$1)*('乐容-S级品'!$L$4:$CA$32)),0)</f>
      </c>
      <c r="BW114" s="280">
        <f>IFERROR(SUMPRODUCT(('控温被PRO-S级品'!$B$2:$B$10=$B114)*('控温被PRO-S级品'!$E$1:$BE$1=BW$1)*('控温被PRO-S级品'!$E$2:$BE$10)),0)+IFERROR(SUMPRODUCT(('冬被-S级品'!$B$2:$B$10=$B114)*('冬被-S级品'!$E$1:$AW$1=BW$1)*('冬被-S级品'!$E$2:$AW$10)),0)+IFERROR(SUMPRODUCT(('白止-S级品'!$A$2:$A$26=$B114)*('白止-S级品'!$D$1:$AV$1=BW$1)*('白止-S级品'!$D$2:$AV$26)),0)+IFERROR(SUMPRODUCT(('乐容-S级品'!$A$4:$A$32=$B114)*('乐容-S级品'!$L$3:$CA$3=BW$1)*('乐容-S级品'!$L$4:$CA$32)),0)</f>
      </c>
      <c r="BX114" s="280">
        <f>IFERROR(SUMPRODUCT(('控温被PRO-S级品'!$B$2:$B$10=$B114)*('控温被PRO-S级品'!$E$1:$BE$1=BX$1)*('控温被PRO-S级品'!$E$2:$BE$10)),0)+IFERROR(SUMPRODUCT(('冬被-S级品'!$B$2:$B$10=$B114)*('冬被-S级品'!$E$1:$AW$1=BX$1)*('冬被-S级品'!$E$2:$AW$10)),0)+IFERROR(SUMPRODUCT(('白止-S级品'!$A$2:$A$26=$B114)*('白止-S级品'!$D$1:$AV$1=BX$1)*('白止-S级品'!$D$2:$AV$26)),0)+IFERROR(SUMPRODUCT(('乐容-S级品'!$A$4:$A$32=$B114)*('乐容-S级品'!$L$3:$CA$3=BX$1)*('乐容-S级品'!$L$4:$CA$32)),0)</f>
      </c>
      <c r="BY114" s="280">
        <f>IFERROR(SUMPRODUCT(('控温被PRO-S级品'!$B$2:$B$10=$B114)*('控温被PRO-S级品'!$E$1:$BE$1=BY$1)*('控温被PRO-S级品'!$E$2:$BE$10)),0)+IFERROR(SUMPRODUCT(('冬被-S级品'!$B$2:$B$10=$B114)*('冬被-S级品'!$E$1:$AW$1=BY$1)*('冬被-S级品'!$E$2:$AW$10)),0)+IFERROR(SUMPRODUCT(('白止-S级品'!$A$2:$A$26=$B114)*('白止-S级品'!$D$1:$AV$1=BY$1)*('白止-S级品'!$D$2:$AV$26)),0)+IFERROR(SUMPRODUCT(('乐容-S级品'!$A$4:$A$32=$B114)*('乐容-S级品'!$L$3:$CA$3=BY$1)*('乐容-S级品'!$L$4:$CA$32)),0)</f>
      </c>
      <c r="BZ114" s="280">
        <f>IFERROR(SUMPRODUCT(('控温被PRO-S级品'!$B$2:$B$10=$B114)*('控温被PRO-S级品'!$E$1:$BE$1=BZ$1)*('控温被PRO-S级品'!$E$2:$BE$10)),0)+IFERROR(SUMPRODUCT(('冬被-S级品'!$B$2:$B$10=$B114)*('冬被-S级品'!$E$1:$AW$1=BZ$1)*('冬被-S级品'!$E$2:$AW$10)),0)+IFERROR(SUMPRODUCT(('白止-S级品'!$A$2:$A$26=$B114)*('白止-S级品'!$D$1:$AV$1=BZ$1)*('白止-S级品'!$D$2:$AV$26)),0)+IFERROR(SUMPRODUCT(('乐容-S级品'!$A$4:$A$32=$B114)*('乐容-S级品'!$L$3:$CA$3=BZ$1)*('乐容-S级品'!$L$4:$CA$32)),0)</f>
      </c>
      <c r="CA114" s="280">
        <f>IFERROR(SUMPRODUCT(('控温被PRO-S级品'!$B$2:$B$10=$B114)*('控温被PRO-S级品'!$E$1:$BE$1=CA$1)*('控温被PRO-S级品'!$E$2:$BE$10)),0)+IFERROR(SUMPRODUCT(('冬被-S级品'!$B$2:$B$10=$B114)*('冬被-S级品'!$E$1:$AW$1=CA$1)*('冬被-S级品'!$E$2:$AW$10)),0)+IFERROR(SUMPRODUCT(('白止-S级品'!$A$2:$A$26=$B114)*('白止-S级品'!$D$1:$AV$1=CA$1)*('白止-S级品'!$D$2:$AV$26)),0)+IFERROR(SUMPRODUCT(('乐容-S级品'!$A$4:$A$32=$B114)*('乐容-S级品'!$L$3:$CA$3=CA$1)*('乐容-S级品'!$L$4:$CA$32)),0)</f>
      </c>
      <c r="CB114" s="280">
        <f>IFERROR(SUMPRODUCT(('控温被PRO-S级品'!$B$2:$B$10=$B114)*('控温被PRO-S级品'!$E$1:$BE$1=CB$1)*('控温被PRO-S级品'!$E$2:$BE$10)),0)+IFERROR(SUMPRODUCT(('冬被-S级品'!$B$2:$B$10=$B114)*('冬被-S级品'!$E$1:$AW$1=CB$1)*('冬被-S级品'!$E$2:$AW$10)),0)+IFERROR(SUMPRODUCT(('白止-S级品'!$A$2:$A$26=$B114)*('白止-S级品'!$D$1:$AV$1=CB$1)*('白止-S级品'!$D$2:$AV$26)),0)+IFERROR(SUMPRODUCT(('乐容-S级品'!$A$4:$A$32=$B114)*('乐容-S级品'!$L$3:$CA$3=CB$1)*('乐容-S级品'!$L$4:$CA$32)),0)</f>
      </c>
      <c r="CC114" s="280">
        <f>IFERROR(SUMPRODUCT(('控温被PRO-S级品'!$B$2:$B$10=$B114)*('控温被PRO-S级品'!$E$1:$BE$1=CC$1)*('控温被PRO-S级品'!$E$2:$BE$10)),0)+IFERROR(SUMPRODUCT(('冬被-S级品'!$B$2:$B$10=$B114)*('冬被-S级品'!$E$1:$AW$1=CC$1)*('冬被-S级品'!$E$2:$AW$10)),0)+IFERROR(SUMPRODUCT(('白止-S级品'!$A$2:$A$26=$B114)*('白止-S级品'!$D$1:$AV$1=CC$1)*('白止-S级品'!$D$2:$AV$26)),0)+IFERROR(SUMPRODUCT(('乐容-S级品'!$A$4:$A$32=$B114)*('乐容-S级品'!$L$3:$CA$3=CC$1)*('乐容-S级品'!$L$4:$CA$32)),0)</f>
      </c>
      <c r="CD114" s="280">
        <f>IFERROR(SUMPRODUCT(('控温被PRO-S级品'!$B$2:$B$10=$B114)*('控温被PRO-S级品'!$E$1:$BE$1=CD$1)*('控温被PRO-S级品'!$E$2:$BE$10)),0)+IFERROR(SUMPRODUCT(('冬被-S级品'!$B$2:$B$10=$B114)*('冬被-S级品'!$E$1:$AW$1=CD$1)*('冬被-S级品'!$E$2:$AW$10)),0)+IFERROR(SUMPRODUCT(('白止-S级品'!$A$2:$A$26=$B114)*('白止-S级品'!$D$1:$AV$1=CD$1)*('白止-S级品'!$D$2:$AV$26)),0)+IFERROR(SUMPRODUCT(('乐容-S级品'!$A$4:$A$32=$B114)*('乐容-S级品'!$L$3:$CA$3=CD$1)*('乐容-S级品'!$L$4:$CA$32)),0)</f>
      </c>
      <c r="CE114" s="280">
        <f>IFERROR(SUMPRODUCT(('控温被PRO-S级品'!$B$2:$B$10=$B114)*('控温被PRO-S级品'!$E$1:$BE$1=CE$1)*('控温被PRO-S级品'!$E$2:$BE$10)),0)+IFERROR(SUMPRODUCT(('冬被-S级品'!$B$2:$B$10=$B114)*('冬被-S级品'!$E$1:$AW$1=CE$1)*('冬被-S级品'!$E$2:$AW$10)),0)+IFERROR(SUMPRODUCT(('白止-S级品'!$A$2:$A$26=$B114)*('白止-S级品'!$D$1:$AV$1=CE$1)*('白止-S级品'!$D$2:$AV$26)),0)+IFERROR(SUMPRODUCT(('乐容-S级品'!$A$4:$A$32=$B114)*('乐容-S级品'!$L$3:$CA$3=CE$1)*('乐容-S级品'!$L$4:$CA$32)),0)</f>
      </c>
      <c r="CF114" s="280">
        <f>IFERROR(SUMPRODUCT(('控温被PRO-S级品'!$B$2:$B$10=$B114)*('控温被PRO-S级品'!$E$1:$BE$1=CF$1)*('控温被PRO-S级品'!$E$2:$BE$10)),0)+IFERROR(SUMPRODUCT(('冬被-S级品'!$B$2:$B$10=$B114)*('冬被-S级品'!$E$1:$AW$1=CF$1)*('冬被-S级品'!$E$2:$AW$10)),0)+IFERROR(SUMPRODUCT(('白止-S级品'!$A$2:$A$26=$B114)*('白止-S级品'!$D$1:$AV$1=CF$1)*('白止-S级品'!$D$2:$AV$26)),0)+IFERROR(SUMPRODUCT(('乐容-S级品'!$A$4:$A$32=$B114)*('乐容-S级品'!$L$3:$CA$3=CF$1)*('乐容-S级品'!$L$4:$CA$32)),0)</f>
      </c>
      <c r="CG114" s="280">
        <f>IFERROR(SUMPRODUCT(('控温被PRO-S级品'!$B$2:$B$10=$B114)*('控温被PRO-S级品'!$E$1:$BE$1=CG$1)*('控温被PRO-S级品'!$E$2:$BE$10)),0)+IFERROR(SUMPRODUCT(('冬被-S级品'!$B$2:$B$10=$B114)*('冬被-S级品'!$E$1:$AW$1=CG$1)*('冬被-S级品'!$E$2:$AW$10)),0)+IFERROR(SUMPRODUCT(('白止-S级品'!$A$2:$A$26=$B114)*('白止-S级品'!$D$1:$AV$1=CG$1)*('白止-S级品'!$D$2:$AV$26)),0)+IFERROR(SUMPRODUCT(('乐容-S级品'!$A$4:$A$32=$B114)*('乐容-S级品'!$L$3:$CA$3=CG$1)*('乐容-S级品'!$L$4:$CA$32)),0)</f>
      </c>
      <c r="CH114" s="280">
        <f>IFERROR(SUMPRODUCT(('控温被PRO-S级品'!$B$2:$B$10=$B114)*('控温被PRO-S级品'!$E$1:$BE$1=CH$1)*('控温被PRO-S级品'!$E$2:$BE$10)),0)+IFERROR(SUMPRODUCT(('冬被-S级品'!$B$2:$B$10=$B114)*('冬被-S级品'!$E$1:$AW$1=CH$1)*('冬被-S级品'!$E$2:$AW$10)),0)+IFERROR(SUMPRODUCT(('白止-S级品'!$A$2:$A$26=$B114)*('白止-S级品'!$D$1:$AV$1=CH$1)*('白止-S级品'!$D$2:$AV$26)),0)+IFERROR(SUMPRODUCT(('乐容-S级品'!$A$4:$A$32=$B114)*('乐容-S级品'!$L$3:$CA$3=CH$1)*('乐容-S级品'!$L$4:$CA$32)),0)</f>
      </c>
      <c r="CI114" s="280">
        <f>IFERROR(SUMPRODUCT(('控温被PRO-S级品'!$B$2:$B$10=$B114)*('控温被PRO-S级品'!$E$1:$BE$1=CI$1)*('控温被PRO-S级品'!$E$2:$BE$10)),0)+IFERROR(SUMPRODUCT(('冬被-S级品'!$B$2:$B$10=$B114)*('冬被-S级品'!$E$1:$AW$1=CI$1)*('冬被-S级品'!$E$2:$AW$10)),0)+IFERROR(SUMPRODUCT(('白止-S级品'!$A$2:$A$26=$B114)*('白止-S级品'!$D$1:$AV$1=CI$1)*('白止-S级品'!$D$2:$AV$26)),0)+IFERROR(SUMPRODUCT(('乐容-S级品'!$A$4:$A$32=$B114)*('乐容-S级品'!$L$3:$CA$3=CI$1)*('乐容-S级品'!$L$4:$CA$32)),0)</f>
      </c>
      <c r="CJ114" s="280">
        <f>IFERROR(SUMPRODUCT(('控温被PRO-S级品'!$B$2:$B$10=$B114)*('控温被PRO-S级品'!$E$1:$BE$1=CJ$1)*('控温被PRO-S级品'!$E$2:$BE$10)),0)+IFERROR(SUMPRODUCT(('冬被-S级品'!$B$2:$B$10=$B114)*('冬被-S级品'!$E$1:$AW$1=CJ$1)*('冬被-S级品'!$E$2:$AW$10)),0)+IFERROR(SUMPRODUCT(('白止-S级品'!$A$2:$A$26=$B114)*('白止-S级品'!$D$1:$AV$1=CJ$1)*('白止-S级品'!$D$2:$AV$26)),0)+IFERROR(SUMPRODUCT(('乐容-S级品'!$A$4:$A$32=$B114)*('乐容-S级品'!$L$3:$CA$3=CJ$1)*('乐容-S级品'!$L$4:$CA$32)),0)</f>
      </c>
      <c r="CK114" s="280">
        <f>IFERROR(SUMPRODUCT(('控温被PRO-S级品'!$B$2:$B$10=$B114)*('控温被PRO-S级品'!$E$1:$BE$1=CK$1)*('控温被PRO-S级品'!$E$2:$BE$10)),0)+IFERROR(SUMPRODUCT(('冬被-S级品'!$B$2:$B$10=$B114)*('冬被-S级品'!$E$1:$AW$1=CK$1)*('冬被-S级品'!$E$2:$AW$10)),0)+IFERROR(SUMPRODUCT(('白止-S级品'!$A$2:$A$26=$B114)*('白止-S级品'!$D$1:$AV$1=CK$1)*('白止-S级品'!$D$2:$AV$26)),0)+IFERROR(SUMPRODUCT(('乐容-S级品'!$A$4:$A$32=$B114)*('乐容-S级品'!$L$3:$CA$3=CK$1)*('乐容-S级品'!$L$4:$CA$32)),0)</f>
      </c>
      <c r="CL114" s="280">
        <f>IFERROR(SUMPRODUCT(('控温被PRO-S级品'!$B$2:$B$10=$B114)*('控温被PRO-S级品'!$E$1:$BE$1=CL$1)*('控温被PRO-S级品'!$E$2:$BE$10)),0)+IFERROR(SUMPRODUCT(('冬被-S级品'!$B$2:$B$10=$B114)*('冬被-S级品'!$E$1:$AW$1=CL$1)*('冬被-S级品'!$E$2:$AW$10)),0)+IFERROR(SUMPRODUCT(('白止-S级品'!$A$2:$A$26=$B114)*('白止-S级品'!$D$1:$AV$1=CL$1)*('白止-S级品'!$D$2:$AV$26)),0)+IFERROR(SUMPRODUCT(('乐容-S级品'!$A$4:$A$32=$B114)*('乐容-S级品'!$L$3:$CA$3=CL$1)*('乐容-S级品'!$L$4:$CA$32)),0)</f>
      </c>
      <c r="CM114" s="280">
        <f>IFERROR(SUMPRODUCT(('控温被PRO-S级品'!$B$2:$B$10=$B114)*('控温被PRO-S级品'!$E$1:$BE$1=CM$1)*('控温被PRO-S级品'!$E$2:$BE$10)),0)+IFERROR(SUMPRODUCT(('冬被-S级品'!$B$2:$B$10=$B114)*('冬被-S级品'!$E$1:$AW$1=CM$1)*('冬被-S级品'!$E$2:$AW$10)),0)+IFERROR(SUMPRODUCT(('白止-S级品'!$A$2:$A$26=$B114)*('白止-S级品'!$D$1:$AV$1=CM$1)*('白止-S级品'!$D$2:$AV$26)),0)+IFERROR(SUMPRODUCT(('乐容-S级品'!$A$4:$A$32=$B114)*('乐容-S级品'!$L$3:$CA$3=CM$1)*('乐容-S级品'!$L$4:$CA$32)),0)</f>
      </c>
      <c r="CN114" s="280">
        <f>IFERROR(SUMPRODUCT(('控温被PRO-S级品'!$B$2:$B$10=$B114)*('控温被PRO-S级品'!$E$1:$BE$1=CN$1)*('控温被PRO-S级品'!$E$2:$BE$10)),0)+IFERROR(SUMPRODUCT(('冬被-S级品'!$B$2:$B$10=$B114)*('冬被-S级品'!$E$1:$AW$1=CN$1)*('冬被-S级品'!$E$2:$AW$10)),0)+IFERROR(SUMPRODUCT(('白止-S级品'!$A$2:$A$26=$B114)*('白止-S级品'!$D$1:$AV$1=CN$1)*('白止-S级品'!$D$2:$AV$26)),0)+IFERROR(SUMPRODUCT(('乐容-S级品'!$A$4:$A$32=$B114)*('乐容-S级品'!$L$3:$CA$3=CN$1)*('乐容-S级品'!$L$4:$CA$32)),0)</f>
      </c>
      <c r="CO114" s="280">
        <f>IFERROR(SUMPRODUCT(('控温被PRO-S级品'!$B$2:$B$10=$B114)*('控温被PRO-S级品'!$E$1:$BE$1=CO$1)*('控温被PRO-S级品'!$E$2:$BE$10)),0)+IFERROR(SUMPRODUCT(('冬被-S级品'!$B$2:$B$10=$B114)*('冬被-S级品'!$E$1:$AW$1=CO$1)*('冬被-S级品'!$E$2:$AW$10)),0)+IFERROR(SUMPRODUCT(('白止-S级品'!$A$2:$A$26=$B114)*('白止-S级品'!$D$1:$AV$1=CO$1)*('白止-S级品'!$D$2:$AV$26)),0)+IFERROR(SUMPRODUCT(('乐容-S级品'!$A$4:$A$32=$B114)*('乐容-S级品'!$L$3:$CA$3=CO$1)*('乐容-S级品'!$L$4:$CA$32)),0)</f>
      </c>
      <c r="CP114" s="280">
        <f>IFERROR(SUMPRODUCT(('控温被PRO-S级品'!$B$2:$B$10=$B114)*('控温被PRO-S级品'!$E$1:$BE$1=CP$1)*('控温被PRO-S级品'!$E$2:$BE$10)),0)+IFERROR(SUMPRODUCT(('冬被-S级品'!$B$2:$B$10=$B114)*('冬被-S级品'!$E$1:$AW$1=CP$1)*('冬被-S级品'!$E$2:$AW$10)),0)+IFERROR(SUMPRODUCT(('白止-S级品'!$A$2:$A$26=$B114)*('白止-S级品'!$D$1:$AV$1=CP$1)*('白止-S级品'!$D$2:$AV$26)),0)+IFERROR(SUMPRODUCT(('乐容-S级品'!$A$4:$A$32=$B114)*('乐容-S级品'!$L$3:$CA$3=CP$1)*('乐容-S级品'!$L$4:$CA$32)),0)</f>
      </c>
      <c r="CQ114" s="280">
        <f>IFERROR(SUMPRODUCT(('控温被PRO-S级品'!$B$2:$B$10=$B114)*('控温被PRO-S级品'!$E$1:$BE$1=CQ$1)*('控温被PRO-S级品'!$E$2:$BE$10)),0)+IFERROR(SUMPRODUCT(('冬被-S级品'!$B$2:$B$10=$B114)*('冬被-S级品'!$E$1:$AW$1=CQ$1)*('冬被-S级品'!$E$2:$AW$10)),0)+IFERROR(SUMPRODUCT(('白止-S级品'!$A$2:$A$26=$B114)*('白止-S级品'!$D$1:$AV$1=CQ$1)*('白止-S级品'!$D$2:$AV$26)),0)+IFERROR(SUMPRODUCT(('乐容-S级品'!$A$4:$A$32=$B114)*('乐容-S级品'!$L$3:$CA$3=CQ$1)*('乐容-S级品'!$L$4:$CA$32)),0)</f>
      </c>
      <c r="CR114" s="280">
        <f>IFERROR(SUMPRODUCT(('控温被PRO-S级品'!$B$2:$B$10=$B114)*('控温被PRO-S级品'!$E$1:$BE$1=CR$1)*('控温被PRO-S级品'!$E$2:$BE$10)),0)+IFERROR(SUMPRODUCT(('冬被-S级品'!$B$2:$B$10=$B114)*('冬被-S级品'!$E$1:$AW$1=CR$1)*('冬被-S级品'!$E$2:$AW$10)),0)+IFERROR(SUMPRODUCT(('白止-S级品'!$A$2:$A$26=$B114)*('白止-S级品'!$D$1:$AV$1=CR$1)*('白止-S级品'!$D$2:$AV$26)),0)+IFERROR(SUMPRODUCT(('乐容-S级品'!$A$4:$A$32=$B114)*('乐容-S级品'!$L$3:$CA$3=CR$1)*('乐容-S级品'!$L$4:$CA$32)),0)</f>
      </c>
      <c r="CS114" s="280">
        <f>IFERROR(SUMPRODUCT(('控温被PRO-S级品'!$B$2:$B$10=$B114)*('控温被PRO-S级品'!$E$1:$BE$1=CS$1)*('控温被PRO-S级品'!$E$2:$BE$10)),0)+IFERROR(SUMPRODUCT(('冬被-S级品'!$B$2:$B$10=$B114)*('冬被-S级品'!$E$1:$AW$1=CS$1)*('冬被-S级品'!$E$2:$AW$10)),0)+IFERROR(SUMPRODUCT(('白止-S级品'!$A$2:$A$26=$B114)*('白止-S级品'!$D$1:$AV$1=CS$1)*('白止-S级品'!$D$2:$AV$26)),0)+IFERROR(SUMPRODUCT(('乐容-S级品'!$A$4:$A$32=$B114)*('乐容-S级品'!$L$3:$CA$3=CS$1)*('乐容-S级品'!$L$4:$CA$32)),0)</f>
      </c>
      <c r="CT114" s="280">
        <f>IFERROR(SUMPRODUCT(('控温被PRO-S级品'!$B$2:$B$10=$B114)*('控温被PRO-S级品'!$E$1:$BE$1=CT$1)*('控温被PRO-S级品'!$E$2:$BE$10)),0)+IFERROR(SUMPRODUCT(('冬被-S级品'!$B$2:$B$10=$B114)*('冬被-S级品'!$E$1:$AW$1=CT$1)*('冬被-S级品'!$E$2:$AW$10)),0)+IFERROR(SUMPRODUCT(('白止-S级品'!$A$2:$A$26=$B114)*('白止-S级品'!$D$1:$AV$1=CT$1)*('白止-S级品'!$D$2:$AV$26)),0)+IFERROR(SUMPRODUCT(('乐容-S级品'!$A$4:$A$32=$B114)*('乐容-S级品'!$L$3:$CA$3=CT$1)*('乐容-S级品'!$L$4:$CA$32)),0)</f>
      </c>
      <c r="CU114" s="280">
        <f>IFERROR(SUMPRODUCT(('控温被PRO-S级品'!$B$2:$B$10=$B114)*('控温被PRO-S级品'!$E$1:$BE$1=CU$1)*('控温被PRO-S级品'!$E$2:$BE$10)),0)+IFERROR(SUMPRODUCT(('冬被-S级品'!$B$2:$B$10=$B114)*('冬被-S级品'!$E$1:$AW$1=CU$1)*('冬被-S级品'!$E$2:$AW$10)),0)+IFERROR(SUMPRODUCT(('白止-S级品'!$A$2:$A$26=$B114)*('白止-S级品'!$D$1:$AV$1=CU$1)*('白止-S级品'!$D$2:$AV$26)),0)+IFERROR(SUMPRODUCT(('乐容-S级品'!$A$4:$A$32=$B114)*('乐容-S级品'!$L$3:$CA$3=CU$1)*('乐容-S级品'!$L$4:$CA$32)),0)</f>
      </c>
      <c r="CV114" s="280">
        <f>IFERROR(SUMPRODUCT(('控温被PRO-S级品'!$B$2:$B$10=$B114)*('控温被PRO-S级品'!$E$1:$BE$1=CV$1)*('控温被PRO-S级品'!$E$2:$BE$10)),0)+IFERROR(SUMPRODUCT(('冬被-S级品'!$B$2:$B$10=$B114)*('冬被-S级品'!$E$1:$AW$1=CV$1)*('冬被-S级品'!$E$2:$AW$10)),0)+IFERROR(SUMPRODUCT(('白止-S级品'!$A$2:$A$26=$B114)*('白止-S级品'!$D$1:$AV$1=CV$1)*('白止-S级品'!$D$2:$AV$26)),0)+IFERROR(SUMPRODUCT(('乐容-S级品'!$A$4:$A$32=$B114)*('乐容-S级品'!$L$3:$CA$3=CV$1)*('乐容-S级品'!$L$4:$CA$32)),0)</f>
      </c>
      <c r="CW114" s="280">
        <f>IFERROR(SUMPRODUCT(('控温被PRO-S级品'!$B$2:$B$10=$B114)*('控温被PRO-S级品'!$E$1:$BE$1=CW$1)*('控温被PRO-S级品'!$E$2:$BE$10)),0)+IFERROR(SUMPRODUCT(('冬被-S级品'!$B$2:$B$10=$B114)*('冬被-S级品'!$E$1:$AW$1=CW$1)*('冬被-S级品'!$E$2:$AW$10)),0)+IFERROR(SUMPRODUCT(('白止-S级品'!$A$2:$A$26=$B114)*('白止-S级品'!$D$1:$AV$1=CW$1)*('白止-S级品'!$D$2:$AV$26)),0)+IFERROR(SUMPRODUCT(('乐容-S级品'!$A$4:$A$32=$B114)*('乐容-S级品'!$L$3:$CA$3=CW$1)*('乐容-S级品'!$L$4:$CA$32)),0)</f>
      </c>
      <c r="CX114" s="280">
        <f>IFERROR(SUMPRODUCT(('控温被PRO-S级品'!$B$2:$B$10=$B114)*('控温被PRO-S级品'!$E$1:$BE$1=CX$1)*('控温被PRO-S级品'!$E$2:$BE$10)),0)+IFERROR(SUMPRODUCT(('冬被-S级品'!$B$2:$B$10=$B114)*('冬被-S级品'!$E$1:$AW$1=CX$1)*('冬被-S级品'!$E$2:$AW$10)),0)+IFERROR(SUMPRODUCT(('白止-S级品'!$A$2:$A$26=$B114)*('白止-S级品'!$D$1:$AV$1=CX$1)*('白止-S级品'!$D$2:$AV$26)),0)+IFERROR(SUMPRODUCT(('乐容-S级品'!$A$4:$A$32=$B114)*('乐容-S级品'!$L$3:$CA$3=CX$1)*('乐容-S级品'!$L$4:$CA$32)),0)</f>
      </c>
      <c r="CY114" s="280">
        <f>IFERROR(SUMPRODUCT(('控温被PRO-S级品'!$B$2:$B$10=$B114)*('控温被PRO-S级品'!$E$1:$BE$1=CY$1)*('控温被PRO-S级品'!$E$2:$BE$10)),0)+IFERROR(SUMPRODUCT(('冬被-S级品'!$B$2:$B$10=$B114)*('冬被-S级品'!$E$1:$AW$1=CY$1)*('冬被-S级品'!$E$2:$AW$10)),0)+IFERROR(SUMPRODUCT(('白止-S级品'!$A$2:$A$26=$B114)*('白止-S级品'!$D$1:$AV$1=CY$1)*('白止-S级品'!$D$2:$AV$26)),0)+IFERROR(SUMPRODUCT(('乐容-S级品'!$A$4:$A$32=$B114)*('乐容-S级品'!$L$3:$CA$3=CY$1)*('乐容-S级品'!$L$4:$CA$32)),0)</f>
      </c>
      <c r="CZ114" s="280">
        <f>IFERROR(SUMPRODUCT(('控温被PRO-S级品'!$B$2:$B$10=$B114)*('控温被PRO-S级品'!$E$1:$BE$1=CZ$1)*('控温被PRO-S级品'!$E$2:$BE$10)),0)+IFERROR(SUMPRODUCT(('冬被-S级品'!$B$2:$B$10=$B114)*('冬被-S级品'!$E$1:$AW$1=CZ$1)*('冬被-S级品'!$E$2:$AW$10)),0)+IFERROR(SUMPRODUCT(('白止-S级品'!$A$2:$A$26=$B114)*('白止-S级品'!$D$1:$AV$1=CZ$1)*('白止-S级品'!$D$2:$AV$26)),0)+IFERROR(SUMPRODUCT(('乐容-S级品'!$A$4:$A$32=$B114)*('乐容-S级品'!$L$3:$CA$3=CZ$1)*('乐容-S级品'!$L$4:$CA$32)),0)</f>
      </c>
      <c r="DA114" s="280">
        <f>IFERROR(SUMPRODUCT(('控温被PRO-S级品'!$B$2:$B$10=$B114)*('控温被PRO-S级品'!$E$1:$BE$1=DA$1)*('控温被PRO-S级品'!$E$2:$BE$10)),0)+IFERROR(SUMPRODUCT(('冬被-S级品'!$B$2:$B$10=$B114)*('冬被-S级品'!$E$1:$AW$1=DA$1)*('冬被-S级品'!$E$2:$AW$10)),0)+IFERROR(SUMPRODUCT(('白止-S级品'!$A$2:$A$26=$B114)*('白止-S级品'!$D$1:$AV$1=DA$1)*('白止-S级品'!$D$2:$AV$26)),0)+IFERROR(SUMPRODUCT(('乐容-S级品'!$A$4:$A$32=$B114)*('乐容-S级品'!$L$3:$CA$3=DA$1)*('乐容-S级品'!$L$4:$CA$32)),0)</f>
      </c>
      <c r="DB114" s="280">
        <f>IFERROR(SUMPRODUCT(('控温被PRO-S级品'!$B$2:$B$10=$B114)*('控温被PRO-S级品'!$E$1:$BE$1=DB$1)*('控温被PRO-S级品'!$E$2:$BE$10)),0)+IFERROR(SUMPRODUCT(('冬被-S级品'!$B$2:$B$10=$B114)*('冬被-S级品'!$E$1:$AW$1=DB$1)*('冬被-S级品'!$E$2:$AW$10)),0)+IFERROR(SUMPRODUCT(('白止-S级品'!$A$2:$A$26=$B114)*('白止-S级品'!$D$1:$AV$1=DB$1)*('白止-S级品'!$D$2:$AV$26)),0)+IFERROR(SUMPRODUCT(('乐容-S级品'!$A$4:$A$32=$B114)*('乐容-S级品'!$L$3:$CA$3=DB$1)*('乐容-S级品'!$L$4:$CA$32)),0)</f>
      </c>
      <c r="DC114" s="280">
        <f>IFERROR(SUMPRODUCT(('控温被PRO-S级品'!$B$2:$B$10=$B114)*('控温被PRO-S级品'!$E$1:$BE$1=DC$1)*('控温被PRO-S级品'!$E$2:$BE$10)),0)+IFERROR(SUMPRODUCT(('冬被-S级品'!$B$2:$B$10=$B114)*('冬被-S级品'!$E$1:$AW$1=DC$1)*('冬被-S级品'!$E$2:$AW$10)),0)+IFERROR(SUMPRODUCT(('白止-S级品'!$A$2:$A$26=$B114)*('白止-S级品'!$D$1:$AV$1=DC$1)*('白止-S级品'!$D$2:$AV$26)),0)+IFERROR(SUMPRODUCT(('乐容-S级品'!$A$4:$A$32=$B114)*('乐容-S级品'!$L$3:$CA$3=DC$1)*('乐容-S级品'!$L$4:$CA$32)),0)</f>
      </c>
      <c r="DD114" s="280">
        <f>IFERROR(SUMPRODUCT(('控温被PRO-S级品'!$B$2:$B$10=$B114)*('控温被PRO-S级品'!$E$1:$BE$1=DD$1)*('控温被PRO-S级品'!$E$2:$BE$10)),0)+IFERROR(SUMPRODUCT(('冬被-S级品'!$B$2:$B$10=$B114)*('冬被-S级品'!$E$1:$AW$1=DD$1)*('冬被-S级品'!$E$2:$AW$10)),0)+IFERROR(SUMPRODUCT(('白止-S级品'!$A$2:$A$26=$B114)*('白止-S级品'!$D$1:$AV$1=DD$1)*('白止-S级品'!$D$2:$AV$26)),0)+IFERROR(SUMPRODUCT(('乐容-S级品'!$A$4:$A$32=$B114)*('乐容-S级品'!$L$3:$CA$3=DD$1)*('乐容-S级品'!$L$4:$CA$32)),0)</f>
      </c>
      <c r="DE114" s="280">
        <f>IFERROR(SUMPRODUCT(('控温被PRO-S级品'!$B$2:$B$10=$B114)*('控温被PRO-S级品'!$E$1:$BE$1=DE$1)*('控温被PRO-S级品'!$E$2:$BE$10)),0)+IFERROR(SUMPRODUCT(('冬被-S级品'!$B$2:$B$10=$B114)*('冬被-S级品'!$E$1:$AW$1=DE$1)*('冬被-S级品'!$E$2:$AW$10)),0)+IFERROR(SUMPRODUCT(('白止-S级品'!$A$2:$A$26=$B114)*('白止-S级品'!$D$1:$AV$1=DE$1)*('白止-S级品'!$D$2:$AV$26)),0)+IFERROR(SUMPRODUCT(('乐容-S级品'!$A$4:$A$32=$B114)*('乐容-S级品'!$L$3:$CA$3=DE$1)*('乐容-S级品'!$L$4:$CA$32)),0)</f>
      </c>
      <c r="DF114" s="280">
        <f>IFERROR(SUMPRODUCT(('控温被PRO-S级品'!$B$2:$B$10=$B114)*('控温被PRO-S级品'!$E$1:$BE$1=DF$1)*('控温被PRO-S级品'!$E$2:$BE$10)),0)+IFERROR(SUMPRODUCT(('冬被-S级品'!$B$2:$B$10=$B114)*('冬被-S级品'!$E$1:$AW$1=DF$1)*('冬被-S级品'!$E$2:$AW$10)),0)+IFERROR(SUMPRODUCT(('白止-S级品'!$A$2:$A$26=$B114)*('白止-S级品'!$D$1:$AV$1=DF$1)*('白止-S级品'!$D$2:$AV$26)),0)+IFERROR(SUMPRODUCT(('乐容-S级品'!$A$4:$A$32=$B114)*('乐容-S级品'!$L$3:$CA$3=DF$1)*('乐容-S级品'!$L$4:$CA$32)),0)</f>
      </c>
      <c r="DG114" s="280">
        <f>IFERROR(SUMPRODUCT(('控温被PRO-S级品'!$B$2:$B$10=$B114)*('控温被PRO-S级品'!$E$1:$BE$1=DG$1)*('控温被PRO-S级品'!$E$2:$BE$10)),0)+IFERROR(SUMPRODUCT(('冬被-S级品'!$B$2:$B$10=$B114)*('冬被-S级品'!$E$1:$AW$1=DG$1)*('冬被-S级品'!$E$2:$AW$10)),0)+IFERROR(SUMPRODUCT(('白止-S级品'!$A$2:$A$26=$B114)*('白止-S级品'!$D$1:$AV$1=DG$1)*('白止-S级品'!$D$2:$AV$26)),0)+IFERROR(SUMPRODUCT(('乐容-S级品'!$A$4:$A$32=$B114)*('乐容-S级品'!$L$3:$CA$3=DG$1)*('乐容-S级品'!$L$4:$CA$32)),0)</f>
      </c>
      <c r="DH114" s="280">
        <f>IFERROR(SUMPRODUCT(('控温被PRO-S级品'!$B$2:$B$10=$B114)*('控温被PRO-S级品'!$E$1:$BE$1=DH$1)*('控温被PRO-S级品'!$E$2:$BE$10)),0)+IFERROR(SUMPRODUCT(('冬被-S级品'!$B$2:$B$10=$B114)*('冬被-S级品'!$E$1:$AW$1=DH$1)*('冬被-S级品'!$E$2:$AW$10)),0)+IFERROR(SUMPRODUCT(('白止-S级品'!$A$2:$A$26=$B114)*('白止-S级品'!$D$1:$AV$1=DH$1)*('白止-S级品'!$D$2:$AV$26)),0)+IFERROR(SUMPRODUCT(('乐容-S级品'!$A$4:$A$32=$B114)*('乐容-S级品'!$L$3:$CA$3=DH$1)*('乐容-S级品'!$L$4:$CA$32)),0)</f>
      </c>
      <c r="DI114" s="280">
        <f>IFERROR(SUMPRODUCT(('控温被PRO-S级品'!$B$2:$B$10=$B114)*('控温被PRO-S级品'!$E$1:$BE$1=DI$1)*('控温被PRO-S级品'!$E$2:$BE$10)),0)+IFERROR(SUMPRODUCT(('冬被-S级品'!$B$2:$B$10=$B114)*('冬被-S级品'!$E$1:$AW$1=DI$1)*('冬被-S级品'!$E$2:$AW$10)),0)+IFERROR(SUMPRODUCT(('白止-S级品'!$A$2:$A$26=$B114)*('白止-S级品'!$D$1:$AV$1=DI$1)*('白止-S级品'!$D$2:$AV$26)),0)+IFERROR(SUMPRODUCT(('乐容-S级品'!$A$4:$A$32=$B114)*('乐容-S级品'!$L$3:$CA$3=DI$1)*('乐容-S级品'!$L$4:$CA$32)),0)</f>
      </c>
      <c r="DJ114" s="280">
        <f>IFERROR(SUMPRODUCT(('控温被PRO-S级品'!$B$2:$B$10=$B114)*('控温被PRO-S级品'!$E$1:$BE$1=DJ$1)*('控温被PRO-S级品'!$E$2:$BE$10)),0)+IFERROR(SUMPRODUCT(('冬被-S级品'!$B$2:$B$10=$B114)*('冬被-S级品'!$E$1:$AW$1=DJ$1)*('冬被-S级品'!$E$2:$AW$10)),0)+IFERROR(SUMPRODUCT(('白止-S级品'!$A$2:$A$26=$B114)*('白止-S级品'!$D$1:$AV$1=DJ$1)*('白止-S级品'!$D$2:$AV$26)),0)+IFERROR(SUMPRODUCT(('乐容-S级品'!$A$4:$A$32=$B114)*('乐容-S级品'!$L$3:$CA$3=DJ$1)*('乐容-S级品'!$L$4:$CA$32)),0)</f>
      </c>
      <c r="DK114" s="280"/>
      <c r="DL114" s="280"/>
      <c r="DM114" s="280"/>
      <c r="DN114" s="280"/>
      <c r="DO114" s="280"/>
      <c r="DP114" s="280"/>
      <c r="DQ114" s="280"/>
      <c r="DR114" s="280"/>
      <c r="DS114" s="280"/>
      <c r="DT114" s="280"/>
      <c r="DU114" s="280"/>
      <c r="DV114" s="280"/>
      <c r="DW114" s="280">
        <f>VLOOKUP(B114,'系统编码规格'!A:C,3,FALSE)</f>
      </c>
      <c r="DX114" s="280"/>
      <c r="DY114" s="280"/>
      <c r="DZ114" s="280"/>
      <c r="EA114" s="280"/>
      <c r="EB114" s="280"/>
      <c r="EC114" s="280"/>
      <c r="ED114" s="280"/>
      <c r="EE114" s="280"/>
      <c r="EF114" s="280"/>
      <c r="EG114" s="280"/>
      <c r="EH114" s="280"/>
      <c r="EI114" s="280"/>
      <c r="EJ114" s="280"/>
      <c r="EK114" s="280"/>
      <c r="EL114" s="280"/>
      <c r="EM114" s="280"/>
      <c r="EN114" s="280"/>
      <c r="EO114" s="280"/>
      <c r="EP114" s="280"/>
      <c r="EQ114" s="280"/>
      <c r="ER114" s="280"/>
      <c r="ES114" s="280"/>
      <c r="ET114" s="280"/>
      <c r="EU114" s="280"/>
      <c r="EV114" s="280"/>
      <c r="EW114" s="280"/>
      <c r="EX114" s="280"/>
      <c r="EY114" s="280"/>
      <c r="EZ114" s="280"/>
      <c r="FA114" s="280"/>
      <c r="FB114" s="280"/>
      <c r="FC114" s="280"/>
      <c r="FD114" s="280"/>
      <c r="FE114" s="280"/>
      <c r="FF114" s="280"/>
      <c r="FG114" s="280"/>
      <c r="FH114" s="280"/>
      <c r="FI114" s="280"/>
      <c r="FJ114" s="280"/>
      <c r="FK114" s="280"/>
      <c r="FL114" s="280"/>
      <c r="FM114" s="280"/>
      <c r="FN114" s="280"/>
      <c r="FO114" s="280"/>
      <c r="FP114" s="280"/>
      <c r="FQ114" s="280"/>
      <c r="FR114" s="280"/>
      <c r="FS114" s="280"/>
      <c r="FT114" s="280"/>
      <c r="FU114" s="280"/>
      <c r="FV114" s="280"/>
      <c r="FW114" s="280"/>
      <c r="FX114" s="280"/>
      <c r="FY114" s="280"/>
      <c r="FZ114" s="280"/>
      <c r="GA114" s="280"/>
      <c r="GB114" s="280"/>
      <c r="GC114" s="280"/>
      <c r="GD114" s="280"/>
      <c r="GE114" s="280"/>
      <c r="GF114" s="280"/>
      <c r="GG114" s="280"/>
      <c r="GH114" s="280"/>
      <c r="GI114" s="280"/>
      <c r="GJ114" s="280"/>
      <c r="GK114" s="280"/>
      <c r="GL114" s="280"/>
      <c r="GM114" s="280"/>
      <c r="GN114" s="280"/>
      <c r="GO114" s="280"/>
      <c r="GP114" s="280"/>
      <c r="GQ114" s="280"/>
      <c r="GR114" s="280"/>
      <c r="GS114" s="280"/>
      <c r="GT114" s="280"/>
      <c r="GU114" s="280"/>
      <c r="GV114" s="280"/>
    </row>
    <row r="115">
      <c r="A115" s="309" t="str">
        <v>乐容</v>
      </c>
      <c r="B115" s="310" t="str">
        <v>12800026100640382</v>
      </c>
      <c r="C115" s="309" t="str">
        <v>亚朵星球 纯色全棉四件套</v>
      </c>
      <c r="D115" s="309" t="str">
        <v>松林青-1.2m床-床单款</v>
      </c>
      <c r="E115">
        <f>SUM(F115:GX115)</f>
      </c>
      <c r="F115" s="280">
        <f>IFERROR(SUMPRODUCT(('控温被PRO-S级品'!$B$2:$B$10=$B115)*('控温被PRO-S级品'!$E$1:$BE$1=F$1)*('控温被PRO-S级品'!$E$2:$BE$10)),0)+IFERROR(SUMPRODUCT(('冬被-S级品'!$B$2:$B$10=$B115)*('冬被-S级品'!$E$1:$AW$1=F$1)*('冬被-S级品'!$E$2:$AW$10)),0)+IFERROR(SUMPRODUCT(('白止-S级品'!$A$2:$A$26=$B115)*('白止-S级品'!$D$1:$AV$1=F$1)*('白止-S级品'!$D$2:$AV$26)),0)+IFERROR(SUMPRODUCT(('乐容-S级品'!$A$4:$A$32=$B115)*('乐容-S级品'!$L$3:$CA$3=F$1)*('乐容-S级品'!$L$4:$CA$32)),0)</f>
      </c>
      <c r="G115" s="280">
        <f>IFERROR(SUMPRODUCT(('控温被PRO-S级品'!$B$2:$B$10=$B115)*('控温被PRO-S级品'!$E$1:$BE$1=G$1)*('控温被PRO-S级品'!$E$2:$BE$10)),0)+IFERROR(SUMPRODUCT(('冬被-S级品'!$B$2:$B$10=$B115)*('冬被-S级品'!$E$1:$AW$1=G$1)*('冬被-S级品'!$E$2:$AW$10)),0)+IFERROR(SUMPRODUCT(('白止-S级品'!$A$2:$A$26=$B115)*('白止-S级品'!$D$1:$AV$1=G$1)*('白止-S级品'!$D$2:$AV$26)),0)+IFERROR(SUMPRODUCT(('乐容-S级品'!$A$4:$A$32=$B115)*('乐容-S级品'!$L$3:$CA$3=G$1)*('乐容-S级品'!$L$4:$CA$32)),0)</f>
      </c>
      <c r="H115" s="280">
        <f>IFERROR(SUMPRODUCT(('控温被PRO-S级品'!$B$2:$B$10=$B115)*('控温被PRO-S级品'!$E$1:$BE$1=H$1)*('控温被PRO-S级品'!$E$2:$BE$10)),0)+IFERROR(SUMPRODUCT(('冬被-S级品'!$B$2:$B$10=$B115)*('冬被-S级品'!$E$1:$AW$1=H$1)*('冬被-S级品'!$E$2:$AW$10)),0)+IFERROR(SUMPRODUCT(('白止-S级品'!$A$2:$A$26=$B115)*('白止-S级品'!$D$1:$AV$1=H$1)*('白止-S级品'!$D$2:$AV$26)),0)+IFERROR(SUMPRODUCT(('乐容-S级品'!$A$4:$A$32=$B115)*('乐容-S级品'!$L$3:$CA$3=H$1)*('乐容-S级品'!$L$4:$CA$32)),0)</f>
      </c>
      <c r="I115" s="280">
        <f>IFERROR(SUMPRODUCT(('控温被PRO-S级品'!$B$2:$B$10=$B115)*('控温被PRO-S级品'!$E$1:$BE$1=I$1)*('控温被PRO-S级品'!$E$2:$BE$10)),0)+IFERROR(SUMPRODUCT(('冬被-S级品'!$B$2:$B$10=$B115)*('冬被-S级品'!$E$1:$AW$1=I$1)*('冬被-S级品'!$E$2:$AW$10)),0)+IFERROR(SUMPRODUCT(('白止-S级品'!$A$2:$A$26=$B115)*('白止-S级品'!$D$1:$AV$1=I$1)*('白止-S级品'!$D$2:$AV$26)),0)+IFERROR(SUMPRODUCT(('乐容-S级品'!$A$4:$A$32=$B115)*('乐容-S级品'!$L$3:$CA$3=I$1)*('乐容-S级品'!$L$4:$CA$32)),0)</f>
      </c>
      <c r="J115" s="280">
        <f>IFERROR(SUMPRODUCT(('控温被PRO-S级品'!$B$2:$B$10=$B115)*('控温被PRO-S级品'!$E$1:$BE$1=J$1)*('控温被PRO-S级品'!$E$2:$BE$10)),0)+IFERROR(SUMPRODUCT(('冬被-S级品'!$B$2:$B$10=$B115)*('冬被-S级品'!$E$1:$AW$1=J$1)*('冬被-S级品'!$E$2:$AW$10)),0)+IFERROR(SUMPRODUCT(('白止-S级品'!$A$2:$A$26=$B115)*('白止-S级品'!$D$1:$AV$1=J$1)*('白止-S级品'!$D$2:$AV$26)),0)+IFERROR(SUMPRODUCT(('乐容-S级品'!$A$4:$A$32=$B115)*('乐容-S级品'!$L$3:$CA$3=J$1)*('乐容-S级品'!$L$4:$CA$32)),0)</f>
      </c>
      <c r="K115" s="280">
        <f>IFERROR(SUMPRODUCT(('控温被PRO-S级品'!$B$2:$B$10=$B115)*('控温被PRO-S级品'!$E$1:$BE$1=K$1)*('控温被PRO-S级品'!$E$2:$BE$10)),0)+IFERROR(SUMPRODUCT(('冬被-S级品'!$B$2:$B$10=$B115)*('冬被-S级品'!$E$1:$AW$1=K$1)*('冬被-S级品'!$E$2:$AW$10)),0)+IFERROR(SUMPRODUCT(('白止-S级品'!$A$2:$A$26=$B115)*('白止-S级品'!$D$1:$AV$1=K$1)*('白止-S级品'!$D$2:$AV$26)),0)+IFERROR(SUMPRODUCT(('乐容-S级品'!$A$4:$A$32=$B115)*('乐容-S级品'!$L$3:$CA$3=K$1)*('乐容-S级品'!$L$4:$CA$32)),0)</f>
      </c>
      <c r="L115" s="280">
        <f>IFERROR(SUMPRODUCT(('控温被PRO-S级品'!$B$2:$B$10=$B115)*('控温被PRO-S级品'!$E$1:$BE$1=L$1)*('控温被PRO-S级品'!$E$2:$BE$10)),0)+IFERROR(SUMPRODUCT(('冬被-S级品'!$B$2:$B$10=$B115)*('冬被-S级品'!$E$1:$AW$1=L$1)*('冬被-S级品'!$E$2:$AW$10)),0)+IFERROR(SUMPRODUCT(('白止-S级品'!$A$2:$A$26=$B115)*('白止-S级品'!$D$1:$AV$1=L$1)*('白止-S级品'!$D$2:$AV$26)),0)+IFERROR(SUMPRODUCT(('乐容-S级品'!$A$4:$A$32=$B115)*('乐容-S级品'!$L$3:$CA$3=L$1)*('乐容-S级品'!$L$4:$CA$32)),0)</f>
      </c>
      <c r="M115" s="280">
        <f>IFERROR(SUMPRODUCT(('控温被PRO-S级品'!$B$2:$B$10=$B115)*('控温被PRO-S级品'!$E$1:$BE$1=M$1)*('控温被PRO-S级品'!$E$2:$BE$10)),0)+IFERROR(SUMPRODUCT(('冬被-S级品'!$B$2:$B$10=$B115)*('冬被-S级品'!$E$1:$AW$1=M$1)*('冬被-S级品'!$E$2:$AW$10)),0)+IFERROR(SUMPRODUCT(('白止-S级品'!$A$2:$A$26=$B115)*('白止-S级品'!$D$1:$AV$1=M$1)*('白止-S级品'!$D$2:$AV$26)),0)+IFERROR(SUMPRODUCT(('乐容-S级品'!$A$4:$A$32=$B115)*('乐容-S级品'!$L$3:$CA$3=M$1)*('乐容-S级品'!$L$4:$CA$32)),0)</f>
      </c>
      <c r="N115" s="280">
        <f>IFERROR(SUMPRODUCT(('控温被PRO-S级品'!$B$2:$B$10=$B115)*('控温被PRO-S级品'!$E$1:$BE$1=N$1)*('控温被PRO-S级品'!$E$2:$BE$10)),0)+IFERROR(SUMPRODUCT(('冬被-S级品'!$B$2:$B$10=$B115)*('冬被-S级品'!$E$1:$AW$1=N$1)*('冬被-S级品'!$E$2:$AW$10)),0)+IFERROR(SUMPRODUCT(('白止-S级品'!$A$2:$A$26=$B115)*('白止-S级品'!$D$1:$AV$1=N$1)*('白止-S级品'!$D$2:$AV$26)),0)+IFERROR(SUMPRODUCT(('乐容-S级品'!$A$4:$A$32=$B115)*('乐容-S级品'!$L$3:$CA$3=N$1)*('乐容-S级品'!$L$4:$CA$32)),0)</f>
      </c>
      <c r="O115" s="280">
        <f>IFERROR(SUMPRODUCT(('控温被PRO-S级品'!$B$2:$B$10=$B115)*('控温被PRO-S级品'!$E$1:$BE$1=O$1)*('控温被PRO-S级品'!$E$2:$BE$10)),0)+IFERROR(SUMPRODUCT(('冬被-S级品'!$B$2:$B$10=$B115)*('冬被-S级品'!$E$1:$AW$1=O$1)*('冬被-S级品'!$E$2:$AW$10)),0)+IFERROR(SUMPRODUCT(('白止-S级品'!$A$2:$A$26=$B115)*('白止-S级品'!$D$1:$AV$1=O$1)*('白止-S级品'!$D$2:$AV$26)),0)+IFERROR(SUMPRODUCT(('乐容-S级品'!$A$4:$A$32=$B115)*('乐容-S级品'!$L$3:$CA$3=O$1)*('乐容-S级品'!$L$4:$CA$32)),0)</f>
      </c>
      <c r="P115" s="280">
        <f>IFERROR(SUMPRODUCT(('控温被PRO-S级品'!$B$2:$B$10=$B115)*('控温被PRO-S级品'!$E$1:$BE$1=P$1)*('控温被PRO-S级品'!$E$2:$BE$10)),0)+IFERROR(SUMPRODUCT(('冬被-S级品'!$B$2:$B$10=$B115)*('冬被-S级品'!$E$1:$AW$1=P$1)*('冬被-S级品'!$E$2:$AW$10)),0)+IFERROR(SUMPRODUCT(('白止-S级品'!$A$2:$A$26=$B115)*('白止-S级品'!$D$1:$AV$1=P$1)*('白止-S级品'!$D$2:$AV$26)),0)+IFERROR(SUMPRODUCT(('乐容-S级品'!$A$4:$A$32=$B115)*('乐容-S级品'!$L$3:$CA$3=P$1)*('乐容-S级品'!$L$4:$CA$32)),0)</f>
      </c>
      <c r="Q115" s="280">
        <f>IFERROR(SUMPRODUCT(('控温被PRO-S级品'!$B$2:$B$10=$B115)*('控温被PRO-S级品'!$E$1:$BE$1=Q$1)*('控温被PRO-S级品'!$E$2:$BE$10)),0)+IFERROR(SUMPRODUCT(('冬被-S级品'!$B$2:$B$10=$B115)*('冬被-S级品'!$E$1:$AW$1=Q$1)*('冬被-S级品'!$E$2:$AW$10)),0)+IFERROR(SUMPRODUCT(('白止-S级品'!$A$2:$A$26=$B115)*('白止-S级品'!$D$1:$AV$1=Q$1)*('白止-S级品'!$D$2:$AV$26)),0)+IFERROR(SUMPRODUCT(('乐容-S级品'!$A$4:$A$32=$B115)*('乐容-S级品'!$L$3:$CA$3=Q$1)*('乐容-S级品'!$L$4:$CA$32)),0)</f>
      </c>
      <c r="R115" s="280">
        <f>IFERROR(SUMPRODUCT(('控温被PRO-S级品'!$B$2:$B$10=$B115)*('控温被PRO-S级品'!$E$1:$BE$1=R$1)*('控温被PRO-S级品'!$E$2:$BE$10)),0)+IFERROR(SUMPRODUCT(('冬被-S级品'!$B$2:$B$10=$B115)*('冬被-S级品'!$E$1:$AW$1=R$1)*('冬被-S级品'!$E$2:$AW$10)),0)+IFERROR(SUMPRODUCT(('白止-S级品'!$A$2:$A$26=$B115)*('白止-S级品'!$D$1:$AV$1=R$1)*('白止-S级品'!$D$2:$AV$26)),0)+IFERROR(SUMPRODUCT(('乐容-S级品'!$A$4:$A$32=$B115)*('乐容-S级品'!$L$3:$CA$3=R$1)*('乐容-S级品'!$L$4:$CA$32)),0)</f>
      </c>
      <c r="S115" s="280">
        <f>IFERROR(SUMPRODUCT(('控温被PRO-S级品'!$B$2:$B$10=$B115)*('控温被PRO-S级品'!$E$1:$BE$1=S$1)*('控温被PRO-S级品'!$E$2:$BE$10)),0)+IFERROR(SUMPRODUCT(('冬被-S级品'!$B$2:$B$10=$B115)*('冬被-S级品'!$E$1:$AW$1=S$1)*('冬被-S级品'!$E$2:$AW$10)),0)+IFERROR(SUMPRODUCT(('白止-S级品'!$A$2:$A$26=$B115)*('白止-S级品'!$D$1:$AV$1=S$1)*('白止-S级品'!$D$2:$AV$26)),0)+IFERROR(SUMPRODUCT(('乐容-S级品'!$A$4:$A$32=$B115)*('乐容-S级品'!$L$3:$CA$3=S$1)*('乐容-S级品'!$L$4:$CA$32)),0)</f>
      </c>
      <c r="T115" s="280">
        <f>IFERROR(SUMPRODUCT(('控温被PRO-S级品'!$B$2:$B$10=$B115)*('控温被PRO-S级品'!$E$1:$BE$1=T$1)*('控温被PRO-S级品'!$E$2:$BE$10)),0)+IFERROR(SUMPRODUCT(('冬被-S级品'!$B$2:$B$10=$B115)*('冬被-S级品'!$E$1:$AW$1=T$1)*('冬被-S级品'!$E$2:$AW$10)),0)+IFERROR(SUMPRODUCT(('白止-S级品'!$A$2:$A$26=$B115)*('白止-S级品'!$D$1:$AV$1=T$1)*('白止-S级品'!$D$2:$AV$26)),0)+IFERROR(SUMPRODUCT(('乐容-S级品'!$A$4:$A$32=$B115)*('乐容-S级品'!$L$3:$CA$3=T$1)*('乐容-S级品'!$L$4:$CA$32)),0)</f>
      </c>
      <c r="U115" s="280">
        <f>IFERROR(SUMPRODUCT(('控温被PRO-S级品'!$B$2:$B$10=$B115)*('控温被PRO-S级品'!$E$1:$BE$1=U$1)*('控温被PRO-S级品'!$E$2:$BE$10)),0)+IFERROR(SUMPRODUCT(('冬被-S级品'!$B$2:$B$10=$B115)*('冬被-S级品'!$E$1:$AW$1=U$1)*('冬被-S级品'!$E$2:$AW$10)),0)+IFERROR(SUMPRODUCT(('白止-S级品'!$A$2:$A$26=$B115)*('白止-S级品'!$D$1:$AV$1=U$1)*('白止-S级品'!$D$2:$AV$26)),0)+IFERROR(SUMPRODUCT(('乐容-S级品'!$A$4:$A$32=$B115)*('乐容-S级品'!$L$3:$CA$3=U$1)*('乐容-S级品'!$L$4:$CA$32)),0)</f>
      </c>
      <c r="V115" s="280">
        <f>IFERROR(SUMPRODUCT(('控温被PRO-S级品'!$B$2:$B$10=$B115)*('控温被PRO-S级品'!$E$1:$BE$1=V$1)*('控温被PRO-S级品'!$E$2:$BE$10)),0)+IFERROR(SUMPRODUCT(('冬被-S级品'!$B$2:$B$10=$B115)*('冬被-S级品'!$E$1:$AW$1=V$1)*('冬被-S级品'!$E$2:$AW$10)),0)+IFERROR(SUMPRODUCT(('白止-S级品'!$A$2:$A$26=$B115)*('白止-S级品'!$D$1:$AV$1=V$1)*('白止-S级品'!$D$2:$AV$26)),0)+IFERROR(SUMPRODUCT(('乐容-S级品'!$A$4:$A$32=$B115)*('乐容-S级品'!$L$3:$CA$3=V$1)*('乐容-S级品'!$L$4:$CA$32)),0)</f>
      </c>
      <c r="W115" s="280">
        <f>IFERROR(SUMPRODUCT(('控温被PRO-S级品'!$B$2:$B$10=$B115)*('控温被PRO-S级品'!$E$1:$BE$1=W$1)*('控温被PRO-S级品'!$E$2:$BE$10)),0)+IFERROR(SUMPRODUCT(('冬被-S级品'!$B$2:$B$10=$B115)*('冬被-S级品'!$E$1:$AW$1=W$1)*('冬被-S级品'!$E$2:$AW$10)),0)+IFERROR(SUMPRODUCT(('白止-S级品'!$A$2:$A$26=$B115)*('白止-S级品'!$D$1:$AV$1=W$1)*('白止-S级品'!$D$2:$AV$26)),0)+IFERROR(SUMPRODUCT(('乐容-S级品'!$A$4:$A$32=$B115)*('乐容-S级品'!$L$3:$CA$3=W$1)*('乐容-S级品'!$L$4:$CA$32)),0)</f>
      </c>
      <c r="X115" s="280">
        <f>IFERROR(SUMPRODUCT(('控温被PRO-S级品'!$B$2:$B$10=$B115)*('控温被PRO-S级品'!$E$1:$BE$1=X$1)*('控温被PRO-S级品'!$E$2:$BE$10)),0)+IFERROR(SUMPRODUCT(('冬被-S级品'!$B$2:$B$10=$B115)*('冬被-S级品'!$E$1:$AW$1=X$1)*('冬被-S级品'!$E$2:$AW$10)),0)+IFERROR(SUMPRODUCT(('白止-S级品'!$A$2:$A$26=$B115)*('白止-S级品'!$D$1:$AV$1=X$1)*('白止-S级品'!$D$2:$AV$26)),0)+IFERROR(SUMPRODUCT(('乐容-S级品'!$A$4:$A$32=$B115)*('乐容-S级品'!$L$3:$CA$3=X$1)*('乐容-S级品'!$L$4:$CA$32)),0)</f>
      </c>
      <c r="Y115" s="280">
        <f>IFERROR(SUMPRODUCT(('控温被PRO-S级品'!$B$2:$B$10=$B115)*('控温被PRO-S级品'!$E$1:$BE$1=Y$1)*('控温被PRO-S级品'!$E$2:$BE$10)),0)+IFERROR(SUMPRODUCT(('冬被-S级品'!$B$2:$B$10=$B115)*('冬被-S级品'!$E$1:$AW$1=Y$1)*('冬被-S级品'!$E$2:$AW$10)),0)+IFERROR(SUMPRODUCT(('白止-S级品'!$A$2:$A$26=$B115)*('白止-S级品'!$D$1:$AV$1=Y$1)*('白止-S级品'!$D$2:$AV$26)),0)+IFERROR(SUMPRODUCT(('乐容-S级品'!$A$4:$A$32=$B115)*('乐容-S级品'!$L$3:$CA$3=Y$1)*('乐容-S级品'!$L$4:$CA$32)),0)</f>
      </c>
      <c r="Z115" s="280">
        <f>IFERROR(SUMPRODUCT(('控温被PRO-S级品'!$B$2:$B$10=$B115)*('控温被PRO-S级品'!$E$1:$BE$1=Z$1)*('控温被PRO-S级品'!$E$2:$BE$10)),0)+IFERROR(SUMPRODUCT(('冬被-S级品'!$B$2:$B$10=$B115)*('冬被-S级品'!$E$1:$AW$1=Z$1)*('冬被-S级品'!$E$2:$AW$10)),0)+IFERROR(SUMPRODUCT(('白止-S级品'!$A$2:$A$26=$B115)*('白止-S级品'!$D$1:$AV$1=Z$1)*('白止-S级品'!$D$2:$AV$26)),0)+IFERROR(SUMPRODUCT(('乐容-S级品'!$A$4:$A$32=$B115)*('乐容-S级品'!$L$3:$CA$3=Z$1)*('乐容-S级品'!$L$4:$CA$32)),0)</f>
      </c>
      <c r="AA115" s="280">
        <f>IFERROR(SUMPRODUCT(('控温被PRO-S级品'!$B$2:$B$10=$B115)*('控温被PRO-S级品'!$E$1:$BE$1=AA$1)*('控温被PRO-S级品'!$E$2:$BE$10)),0)+IFERROR(SUMPRODUCT(('冬被-S级品'!$B$2:$B$10=$B115)*('冬被-S级品'!$E$1:$AW$1=AA$1)*('冬被-S级品'!$E$2:$AW$10)),0)+IFERROR(SUMPRODUCT(('白止-S级品'!$A$2:$A$26=$B115)*('白止-S级品'!$D$1:$AV$1=AA$1)*('白止-S级品'!$D$2:$AV$26)),0)+IFERROR(SUMPRODUCT(('乐容-S级品'!$A$4:$A$32=$B115)*('乐容-S级品'!$L$3:$CA$3=AA$1)*('乐容-S级品'!$L$4:$CA$32)),0)</f>
      </c>
      <c r="AB115" s="280">
        <f>IFERROR(SUMPRODUCT(('控温被PRO-S级品'!$B$2:$B$10=$B115)*('控温被PRO-S级品'!$E$1:$BE$1=AB$1)*('控温被PRO-S级品'!$E$2:$BE$10)),0)+IFERROR(SUMPRODUCT(('冬被-S级品'!$B$2:$B$10=$B115)*('冬被-S级品'!$E$1:$AW$1=AB$1)*('冬被-S级品'!$E$2:$AW$10)),0)+IFERROR(SUMPRODUCT(('白止-S级品'!$A$2:$A$26=$B115)*('白止-S级品'!$D$1:$AV$1=AB$1)*('白止-S级品'!$D$2:$AV$26)),0)+IFERROR(SUMPRODUCT(('乐容-S级品'!$A$4:$A$32=$B115)*('乐容-S级品'!$L$3:$CA$3=AB$1)*('乐容-S级品'!$L$4:$CA$32)),0)</f>
      </c>
      <c r="AC115" s="280">
        <f>IFERROR(SUMPRODUCT(('控温被PRO-S级品'!$B$2:$B$10=$B115)*('控温被PRO-S级品'!$E$1:$BE$1=AC$1)*('控温被PRO-S级品'!$E$2:$BE$10)),0)+IFERROR(SUMPRODUCT(('冬被-S级品'!$B$2:$B$10=$B115)*('冬被-S级品'!$E$1:$AW$1=AC$1)*('冬被-S级品'!$E$2:$AW$10)),0)+IFERROR(SUMPRODUCT(('白止-S级品'!$A$2:$A$26=$B115)*('白止-S级品'!$D$1:$AV$1=AC$1)*('白止-S级品'!$D$2:$AV$26)),0)+IFERROR(SUMPRODUCT(('乐容-S级品'!$A$4:$A$32=$B115)*('乐容-S级品'!$L$3:$CA$3=AC$1)*('乐容-S级品'!$L$4:$CA$32)),0)</f>
      </c>
      <c r="AD115" s="280">
        <f>IFERROR(SUMPRODUCT(('控温被PRO-S级品'!$B$2:$B$10=$B115)*('控温被PRO-S级品'!$E$1:$BE$1=AD$1)*('控温被PRO-S级品'!$E$2:$BE$10)),0)+IFERROR(SUMPRODUCT(('冬被-S级品'!$B$2:$B$10=$B115)*('冬被-S级品'!$E$1:$AW$1=AD$1)*('冬被-S级品'!$E$2:$AW$10)),0)+IFERROR(SUMPRODUCT(('白止-S级品'!$A$2:$A$26=$B115)*('白止-S级品'!$D$1:$AV$1=AD$1)*('白止-S级品'!$D$2:$AV$26)),0)+IFERROR(SUMPRODUCT(('乐容-S级品'!$A$4:$A$32=$B115)*('乐容-S级品'!$L$3:$CA$3=AD$1)*('乐容-S级品'!$L$4:$CA$32)),0)</f>
      </c>
      <c r="AE115" s="280">
        <f>IFERROR(SUMPRODUCT(('控温被PRO-S级品'!$B$2:$B$10=$B115)*('控温被PRO-S级品'!$E$1:$BE$1=AE$1)*('控温被PRO-S级品'!$E$2:$BE$10)),0)+IFERROR(SUMPRODUCT(('冬被-S级品'!$B$2:$B$10=$B115)*('冬被-S级品'!$E$1:$AW$1=AE$1)*('冬被-S级品'!$E$2:$AW$10)),0)+IFERROR(SUMPRODUCT(('白止-S级品'!$A$2:$A$26=$B115)*('白止-S级品'!$D$1:$AV$1=AE$1)*('白止-S级品'!$D$2:$AV$26)),0)+IFERROR(SUMPRODUCT(('乐容-S级品'!$A$4:$A$32=$B115)*('乐容-S级品'!$L$3:$CA$3=AE$1)*('乐容-S级品'!$L$4:$CA$32)),0)</f>
      </c>
      <c r="AF115" s="280">
        <f>IFERROR(SUMPRODUCT(('控温被PRO-S级品'!$B$2:$B$10=$B115)*('控温被PRO-S级品'!$E$1:$BE$1=AF$1)*('控温被PRO-S级品'!$E$2:$BE$10)),0)+IFERROR(SUMPRODUCT(('冬被-S级品'!$B$2:$B$10=$B115)*('冬被-S级品'!$E$1:$AW$1=AF$1)*('冬被-S级品'!$E$2:$AW$10)),0)+IFERROR(SUMPRODUCT(('白止-S级品'!$A$2:$A$26=$B115)*('白止-S级品'!$D$1:$AV$1=AF$1)*('白止-S级品'!$D$2:$AV$26)),0)+IFERROR(SUMPRODUCT(('乐容-S级品'!$A$4:$A$32=$B115)*('乐容-S级品'!$L$3:$CA$3=AF$1)*('乐容-S级品'!$L$4:$CA$32)),0)</f>
      </c>
      <c r="AG115" s="280">
        <f>IFERROR(SUMPRODUCT(('控温被PRO-S级品'!$B$2:$B$10=$B115)*('控温被PRO-S级品'!$E$1:$BE$1=AG$1)*('控温被PRO-S级品'!$E$2:$BE$10)),0)+IFERROR(SUMPRODUCT(('冬被-S级品'!$B$2:$B$10=$B115)*('冬被-S级品'!$E$1:$AW$1=AG$1)*('冬被-S级品'!$E$2:$AW$10)),0)+IFERROR(SUMPRODUCT(('白止-S级品'!$A$2:$A$26=$B115)*('白止-S级品'!$D$1:$AV$1=AG$1)*('白止-S级品'!$D$2:$AV$26)),0)+IFERROR(SUMPRODUCT(('乐容-S级品'!$A$4:$A$32=$B115)*('乐容-S级品'!$L$3:$CA$3=AG$1)*('乐容-S级品'!$L$4:$CA$32)),0)</f>
      </c>
      <c r="AH115" s="280">
        <f>IFERROR(SUMPRODUCT(('控温被PRO-S级品'!$B$2:$B$10=$B115)*('控温被PRO-S级品'!$E$1:$BE$1=AH$1)*('控温被PRO-S级品'!$E$2:$BE$10)),0)+IFERROR(SUMPRODUCT(('冬被-S级品'!$B$2:$B$10=$B115)*('冬被-S级品'!$E$1:$AW$1=AH$1)*('冬被-S级品'!$E$2:$AW$10)),0)+IFERROR(SUMPRODUCT(('白止-S级品'!$A$2:$A$26=$B115)*('白止-S级品'!$D$1:$AV$1=AH$1)*('白止-S级品'!$D$2:$AV$26)),0)+IFERROR(SUMPRODUCT(('乐容-S级品'!$A$4:$A$32=$B115)*('乐容-S级品'!$L$3:$CA$3=AH$1)*('乐容-S级品'!$L$4:$CA$32)),0)</f>
      </c>
      <c r="AI115" s="280">
        <f>IFERROR(SUMPRODUCT(('控温被PRO-S级品'!$B$2:$B$10=$B115)*('控温被PRO-S级品'!$E$1:$BE$1=AI$1)*('控温被PRO-S级品'!$E$2:$BE$10)),0)+IFERROR(SUMPRODUCT(('冬被-S级品'!$B$2:$B$10=$B115)*('冬被-S级品'!$E$1:$AW$1=AI$1)*('冬被-S级品'!$E$2:$AW$10)),0)+IFERROR(SUMPRODUCT(('白止-S级品'!$A$2:$A$26=$B115)*('白止-S级品'!$D$1:$AV$1=AI$1)*('白止-S级品'!$D$2:$AV$26)),0)+IFERROR(SUMPRODUCT(('乐容-S级品'!$A$4:$A$32=$B115)*('乐容-S级品'!$L$3:$CA$3=AI$1)*('乐容-S级品'!$L$4:$CA$32)),0)</f>
      </c>
      <c r="AJ115" s="280">
        <f>IFERROR(SUMPRODUCT(('控温被PRO-S级品'!$B$2:$B$10=$B115)*('控温被PRO-S级品'!$E$1:$BE$1=AJ$1)*('控温被PRO-S级品'!$E$2:$BE$10)),0)+IFERROR(SUMPRODUCT(('冬被-S级品'!$B$2:$B$10=$B115)*('冬被-S级品'!$E$1:$AW$1=AJ$1)*('冬被-S级品'!$E$2:$AW$10)),0)+IFERROR(SUMPRODUCT(('白止-S级品'!$A$2:$A$26=$B115)*('白止-S级品'!$D$1:$AV$1=AJ$1)*('白止-S级品'!$D$2:$AV$26)),0)+IFERROR(SUMPRODUCT(('乐容-S级品'!$A$4:$A$32=$B115)*('乐容-S级品'!$L$3:$CA$3=AJ$1)*('乐容-S级品'!$L$4:$CA$32)),0)</f>
      </c>
      <c r="AK115" s="280">
        <f>IFERROR(SUMPRODUCT(('控温被PRO-S级品'!$B$2:$B$10=$B115)*('控温被PRO-S级品'!$E$1:$BE$1=AK$1)*('控温被PRO-S级品'!$E$2:$BE$10)),0)+IFERROR(SUMPRODUCT(('冬被-S级品'!$B$2:$B$10=$B115)*('冬被-S级品'!$E$1:$AW$1=AK$1)*('冬被-S级品'!$E$2:$AW$10)),0)+IFERROR(SUMPRODUCT(('白止-S级品'!$A$2:$A$26=$B115)*('白止-S级品'!$D$1:$AV$1=AK$1)*('白止-S级品'!$D$2:$AV$26)),0)+IFERROR(SUMPRODUCT(('乐容-S级品'!$A$4:$A$32=$B115)*('乐容-S级品'!$L$3:$CA$3=AK$1)*('乐容-S级品'!$L$4:$CA$32)),0)</f>
      </c>
      <c r="AL115" s="280">
        <f>IFERROR(SUMPRODUCT(('控温被PRO-S级品'!$B$2:$B$10=$B115)*('控温被PRO-S级品'!$E$1:$BE$1=AL$1)*('控温被PRO-S级品'!$E$2:$BE$10)),0)+IFERROR(SUMPRODUCT(('冬被-S级品'!$B$2:$B$10=$B115)*('冬被-S级品'!$E$1:$AW$1=AL$1)*('冬被-S级品'!$E$2:$AW$10)),0)+IFERROR(SUMPRODUCT(('白止-S级品'!$A$2:$A$26=$B115)*('白止-S级品'!$D$1:$AV$1=AL$1)*('白止-S级品'!$D$2:$AV$26)),0)+IFERROR(SUMPRODUCT(('乐容-S级品'!$A$4:$A$32=$B115)*('乐容-S级品'!$L$3:$CA$3=AL$1)*('乐容-S级品'!$L$4:$CA$32)),0)</f>
      </c>
      <c r="AM115" s="280">
        <f>IFERROR(SUMPRODUCT(('控温被PRO-S级品'!$B$2:$B$10=$B115)*('控温被PRO-S级品'!$E$1:$BE$1=AM$1)*('控温被PRO-S级品'!$E$2:$BE$10)),0)+IFERROR(SUMPRODUCT(('冬被-S级品'!$B$2:$B$10=$B115)*('冬被-S级品'!$E$1:$AW$1=AM$1)*('冬被-S级品'!$E$2:$AW$10)),0)+IFERROR(SUMPRODUCT(('白止-S级品'!$A$2:$A$26=$B115)*('白止-S级品'!$D$1:$AV$1=AM$1)*('白止-S级品'!$D$2:$AV$26)),0)+IFERROR(SUMPRODUCT(('乐容-S级品'!$A$4:$A$32=$B115)*('乐容-S级品'!$L$3:$CA$3=AM$1)*('乐容-S级品'!$L$4:$CA$32)),0)</f>
      </c>
      <c r="AN115" s="280">
        <f>IFERROR(SUMPRODUCT(('控温被PRO-S级品'!$B$2:$B$10=$B115)*('控温被PRO-S级品'!$E$1:$BE$1=AN$1)*('控温被PRO-S级品'!$E$2:$BE$10)),0)+IFERROR(SUMPRODUCT(('冬被-S级品'!$B$2:$B$10=$B115)*('冬被-S级品'!$E$1:$AW$1=AN$1)*('冬被-S级品'!$E$2:$AW$10)),0)+IFERROR(SUMPRODUCT(('白止-S级品'!$A$2:$A$26=$B115)*('白止-S级品'!$D$1:$AV$1=AN$1)*('白止-S级品'!$D$2:$AV$26)),0)+IFERROR(SUMPRODUCT(('乐容-S级品'!$A$4:$A$32=$B115)*('乐容-S级品'!$L$3:$CA$3=AN$1)*('乐容-S级品'!$L$4:$CA$32)),0)</f>
      </c>
      <c r="AO115" s="280">
        <f>IFERROR(SUMPRODUCT(('控温被PRO-S级品'!$B$2:$B$10=$B115)*('控温被PRO-S级品'!$E$1:$BE$1=AO$1)*('控温被PRO-S级品'!$E$2:$BE$10)),0)+IFERROR(SUMPRODUCT(('冬被-S级品'!$B$2:$B$10=$B115)*('冬被-S级品'!$E$1:$AW$1=AO$1)*('冬被-S级品'!$E$2:$AW$10)),0)+IFERROR(SUMPRODUCT(('白止-S级品'!$A$2:$A$26=$B115)*('白止-S级品'!$D$1:$AV$1=AO$1)*('白止-S级品'!$D$2:$AV$26)),0)+IFERROR(SUMPRODUCT(('乐容-S级品'!$A$4:$A$32=$B115)*('乐容-S级品'!$L$3:$CA$3=AO$1)*('乐容-S级品'!$L$4:$CA$32)),0)</f>
      </c>
      <c r="AP115" s="280">
        <f>IFERROR(SUMPRODUCT(('控温被PRO-S级品'!$B$2:$B$10=$B115)*('控温被PRO-S级品'!$E$1:$BE$1=AP$1)*('控温被PRO-S级品'!$E$2:$BE$10)),0)+IFERROR(SUMPRODUCT(('冬被-S级品'!$B$2:$B$10=$B115)*('冬被-S级品'!$E$1:$AW$1=AP$1)*('冬被-S级品'!$E$2:$AW$10)),0)+IFERROR(SUMPRODUCT(('白止-S级品'!$A$2:$A$26=$B115)*('白止-S级品'!$D$1:$AV$1=AP$1)*('白止-S级品'!$D$2:$AV$26)),0)+IFERROR(SUMPRODUCT(('乐容-S级品'!$A$4:$A$32=$B115)*('乐容-S级品'!$L$3:$CA$3=AP$1)*('乐容-S级品'!$L$4:$CA$32)),0)</f>
      </c>
      <c r="AQ115" s="280">
        <f>IFERROR(SUMPRODUCT(('控温被PRO-S级品'!$B$2:$B$10=$B115)*('控温被PRO-S级品'!$E$1:$BE$1=AQ$1)*('控温被PRO-S级品'!$E$2:$BE$10)),0)+IFERROR(SUMPRODUCT(('冬被-S级品'!$B$2:$B$10=$B115)*('冬被-S级品'!$E$1:$AW$1=AQ$1)*('冬被-S级品'!$E$2:$AW$10)),0)+IFERROR(SUMPRODUCT(('白止-S级品'!$A$2:$A$26=$B115)*('白止-S级品'!$D$1:$AV$1=AQ$1)*('白止-S级品'!$D$2:$AV$26)),0)+IFERROR(SUMPRODUCT(('乐容-S级品'!$A$4:$A$32=$B115)*('乐容-S级品'!$L$3:$CA$3=AQ$1)*('乐容-S级品'!$L$4:$CA$32)),0)</f>
      </c>
      <c r="AR115" s="280">
        <f>IFERROR(SUMPRODUCT(('控温被PRO-S级品'!$B$2:$B$10=$B115)*('控温被PRO-S级品'!$E$1:$BE$1=AR$1)*('控温被PRO-S级品'!$E$2:$BE$10)),0)+IFERROR(SUMPRODUCT(('冬被-S级品'!$B$2:$B$10=$B115)*('冬被-S级品'!$E$1:$AW$1=AR$1)*('冬被-S级品'!$E$2:$AW$10)),0)+IFERROR(SUMPRODUCT(('白止-S级品'!$A$2:$A$26=$B115)*('白止-S级品'!$D$1:$AV$1=AR$1)*('白止-S级品'!$D$2:$AV$26)),0)+IFERROR(SUMPRODUCT(('乐容-S级品'!$A$4:$A$32=$B115)*('乐容-S级品'!$L$3:$CA$3=AR$1)*('乐容-S级品'!$L$4:$CA$32)),0)</f>
      </c>
      <c r="AS115" s="280">
        <f>IFERROR(SUMPRODUCT(('控温被PRO-S级品'!$B$2:$B$10=$B115)*('控温被PRO-S级品'!$E$1:$BE$1=AS$1)*('控温被PRO-S级品'!$E$2:$BE$10)),0)+IFERROR(SUMPRODUCT(('冬被-S级品'!$B$2:$B$10=$B115)*('冬被-S级品'!$E$1:$AW$1=AS$1)*('冬被-S级品'!$E$2:$AW$10)),0)+IFERROR(SUMPRODUCT(('白止-S级品'!$A$2:$A$26=$B115)*('白止-S级品'!$D$1:$AV$1=AS$1)*('白止-S级品'!$D$2:$AV$26)),0)+IFERROR(SUMPRODUCT(('乐容-S级品'!$A$4:$A$32=$B115)*('乐容-S级品'!$L$3:$CA$3=AS$1)*('乐容-S级品'!$L$4:$CA$32)),0)</f>
      </c>
      <c r="AT115" s="280">
        <f>IFERROR(SUMPRODUCT(('控温被PRO-S级品'!$B$2:$B$10=$B115)*('控温被PRO-S级品'!$E$1:$BE$1=AT$1)*('控温被PRO-S级品'!$E$2:$BE$10)),0)+IFERROR(SUMPRODUCT(('冬被-S级品'!$B$2:$B$10=$B115)*('冬被-S级品'!$E$1:$AW$1=AT$1)*('冬被-S级品'!$E$2:$AW$10)),0)+IFERROR(SUMPRODUCT(('白止-S级品'!$A$2:$A$26=$B115)*('白止-S级品'!$D$1:$AV$1=AT$1)*('白止-S级品'!$D$2:$AV$26)),0)+IFERROR(SUMPRODUCT(('乐容-S级品'!$A$4:$A$32=$B115)*('乐容-S级品'!$L$3:$CA$3=AT$1)*('乐容-S级品'!$L$4:$CA$32)),0)</f>
      </c>
      <c r="AU115" s="280">
        <f>IFERROR(SUMPRODUCT(('控温被PRO-S级品'!$B$2:$B$10=$B115)*('控温被PRO-S级品'!$E$1:$BE$1=AU$1)*('控温被PRO-S级品'!$E$2:$BE$10)),0)+IFERROR(SUMPRODUCT(('冬被-S级品'!$B$2:$B$10=$B115)*('冬被-S级品'!$E$1:$AW$1=AU$1)*('冬被-S级品'!$E$2:$AW$10)),0)+IFERROR(SUMPRODUCT(('白止-S级品'!$A$2:$A$26=$B115)*('白止-S级品'!$D$1:$AV$1=AU$1)*('白止-S级品'!$D$2:$AV$26)),0)+IFERROR(SUMPRODUCT(('乐容-S级品'!$A$4:$A$32=$B115)*('乐容-S级品'!$L$3:$CA$3=AU$1)*('乐容-S级品'!$L$4:$CA$32)),0)</f>
      </c>
      <c r="AV115" s="280">
        <f>IFERROR(SUMPRODUCT(('控温被PRO-S级品'!$B$2:$B$10=$B115)*('控温被PRO-S级品'!$E$1:$BE$1=AV$1)*('控温被PRO-S级品'!$E$2:$BE$10)),0)+IFERROR(SUMPRODUCT(('冬被-S级品'!$B$2:$B$10=$B115)*('冬被-S级品'!$E$1:$AW$1=AV$1)*('冬被-S级品'!$E$2:$AW$10)),0)+IFERROR(SUMPRODUCT(('白止-S级品'!$A$2:$A$26=$B115)*('白止-S级品'!$D$1:$AV$1=AV$1)*('白止-S级品'!$D$2:$AV$26)),0)+IFERROR(SUMPRODUCT(('乐容-S级品'!$A$4:$A$32=$B115)*('乐容-S级品'!$L$3:$CA$3=AV$1)*('乐容-S级品'!$L$4:$CA$32)),0)</f>
      </c>
      <c r="AW115" s="280">
        <f>IFERROR(SUMPRODUCT(('控温被PRO-S级品'!$B$2:$B$10=$B115)*('控温被PRO-S级品'!$E$1:$BE$1=AW$1)*('控温被PRO-S级品'!$E$2:$BE$10)),0)+IFERROR(SUMPRODUCT(('冬被-S级品'!$B$2:$B$10=$B115)*('冬被-S级品'!$E$1:$AW$1=AW$1)*('冬被-S级品'!$E$2:$AW$10)),0)+IFERROR(SUMPRODUCT(('白止-S级品'!$A$2:$A$26=$B115)*('白止-S级品'!$D$1:$AV$1=AW$1)*('白止-S级品'!$D$2:$AV$26)),0)+IFERROR(SUMPRODUCT(('乐容-S级品'!$A$4:$A$32=$B115)*('乐容-S级品'!$L$3:$CA$3=AW$1)*('乐容-S级品'!$L$4:$CA$32)),0)</f>
      </c>
      <c r="AX115" s="280">
        <f>IFERROR(SUMPRODUCT(('控温被PRO-S级品'!$B$2:$B$10=$B115)*('控温被PRO-S级品'!$E$1:$BE$1=AX$1)*('控温被PRO-S级品'!$E$2:$BE$10)),0)+IFERROR(SUMPRODUCT(('冬被-S级品'!$B$2:$B$10=$B115)*('冬被-S级品'!$E$1:$AW$1=AX$1)*('冬被-S级品'!$E$2:$AW$10)),0)+IFERROR(SUMPRODUCT(('白止-S级品'!$A$2:$A$26=$B115)*('白止-S级品'!$D$1:$AV$1=AX$1)*('白止-S级品'!$D$2:$AV$26)),0)+IFERROR(SUMPRODUCT(('乐容-S级品'!$A$4:$A$32=$B115)*('乐容-S级品'!$L$3:$CA$3=AX$1)*('乐容-S级品'!$L$4:$CA$32)),0)</f>
      </c>
      <c r="AY115" s="280">
        <f>IFERROR(SUMPRODUCT(('控温被PRO-S级品'!$B$2:$B$10=$B115)*('控温被PRO-S级品'!$E$1:$BE$1=AY$1)*('控温被PRO-S级品'!$E$2:$BE$10)),0)+IFERROR(SUMPRODUCT(('冬被-S级品'!$B$2:$B$10=$B115)*('冬被-S级品'!$E$1:$AW$1=AY$1)*('冬被-S级品'!$E$2:$AW$10)),0)+IFERROR(SUMPRODUCT(('白止-S级品'!$A$2:$A$26=$B115)*('白止-S级品'!$D$1:$AV$1=AY$1)*('白止-S级品'!$D$2:$AV$26)),0)+IFERROR(SUMPRODUCT(('乐容-S级品'!$A$4:$A$32=$B115)*('乐容-S级品'!$L$3:$CA$3=AY$1)*('乐容-S级品'!$L$4:$CA$32)),0)</f>
      </c>
      <c r="AZ115" s="280">
        <f>IFERROR(SUMPRODUCT(('控温被PRO-S级品'!$B$2:$B$10=$B115)*('控温被PRO-S级品'!$E$1:$BE$1=AZ$1)*('控温被PRO-S级品'!$E$2:$BE$10)),0)+IFERROR(SUMPRODUCT(('冬被-S级品'!$B$2:$B$10=$B115)*('冬被-S级品'!$E$1:$AW$1=AZ$1)*('冬被-S级品'!$E$2:$AW$10)),0)+IFERROR(SUMPRODUCT(('白止-S级品'!$A$2:$A$26=$B115)*('白止-S级品'!$D$1:$AV$1=AZ$1)*('白止-S级品'!$D$2:$AV$26)),0)+IFERROR(SUMPRODUCT(('乐容-S级品'!$A$4:$A$32=$B115)*('乐容-S级品'!$L$3:$CA$3=AZ$1)*('乐容-S级品'!$L$4:$CA$32)),0)</f>
      </c>
      <c r="BA115" s="280">
        <f>IFERROR(SUMPRODUCT(('控温被PRO-S级品'!$B$2:$B$10=$B115)*('控温被PRO-S级品'!$E$1:$BE$1=BA$1)*('控温被PRO-S级品'!$E$2:$BE$10)),0)+IFERROR(SUMPRODUCT(('冬被-S级品'!$B$2:$B$10=$B115)*('冬被-S级品'!$E$1:$AW$1=BA$1)*('冬被-S级品'!$E$2:$AW$10)),0)+IFERROR(SUMPRODUCT(('白止-S级品'!$A$2:$A$26=$B115)*('白止-S级品'!$D$1:$AV$1=BA$1)*('白止-S级品'!$D$2:$AV$26)),0)+IFERROR(SUMPRODUCT(('乐容-S级品'!$A$4:$A$32=$B115)*('乐容-S级品'!$L$3:$CA$3=BA$1)*('乐容-S级品'!$L$4:$CA$32)),0)</f>
      </c>
      <c r="BB115" s="280">
        <f>IFERROR(SUMPRODUCT(('控温被PRO-S级品'!$B$2:$B$10=$B115)*('控温被PRO-S级品'!$E$1:$BE$1=BB$1)*('控温被PRO-S级品'!$E$2:$BE$10)),0)+IFERROR(SUMPRODUCT(('冬被-S级品'!$B$2:$B$10=$B115)*('冬被-S级品'!$E$1:$AW$1=BB$1)*('冬被-S级品'!$E$2:$AW$10)),0)+IFERROR(SUMPRODUCT(('白止-S级品'!$A$2:$A$26=$B115)*('白止-S级品'!$D$1:$AV$1=BB$1)*('白止-S级品'!$D$2:$AV$26)),0)+IFERROR(SUMPRODUCT(('乐容-S级品'!$A$4:$A$32=$B115)*('乐容-S级品'!$L$3:$CA$3=BB$1)*('乐容-S级品'!$L$4:$CA$32)),0)</f>
      </c>
      <c r="BC115" s="280">
        <f>IFERROR(SUMPRODUCT(('控温被PRO-S级品'!$B$2:$B$10=$B115)*('控温被PRO-S级品'!$E$1:$BE$1=BC$1)*('控温被PRO-S级品'!$E$2:$BE$10)),0)+IFERROR(SUMPRODUCT(('冬被-S级品'!$B$2:$B$10=$B115)*('冬被-S级品'!$E$1:$AW$1=BC$1)*('冬被-S级品'!$E$2:$AW$10)),0)+IFERROR(SUMPRODUCT(('白止-S级品'!$A$2:$A$26=$B115)*('白止-S级品'!$D$1:$AV$1=BC$1)*('白止-S级品'!$D$2:$AV$26)),0)+IFERROR(SUMPRODUCT(('乐容-S级品'!$A$4:$A$32=$B115)*('乐容-S级品'!$L$3:$CA$3=BC$1)*('乐容-S级品'!$L$4:$CA$32)),0)</f>
      </c>
      <c r="BD115" s="280">
        <f>IFERROR(SUMPRODUCT(('控温被PRO-S级品'!$B$2:$B$10=$B115)*('控温被PRO-S级品'!$E$1:$BE$1=BD$1)*('控温被PRO-S级品'!$E$2:$BE$10)),0)+IFERROR(SUMPRODUCT(('冬被-S级品'!$B$2:$B$10=$B115)*('冬被-S级品'!$E$1:$AW$1=BD$1)*('冬被-S级品'!$E$2:$AW$10)),0)+IFERROR(SUMPRODUCT(('白止-S级品'!$A$2:$A$26=$B115)*('白止-S级品'!$D$1:$AV$1=BD$1)*('白止-S级品'!$D$2:$AV$26)),0)+IFERROR(SUMPRODUCT(('乐容-S级品'!$A$4:$A$32=$B115)*('乐容-S级品'!$L$3:$CA$3=BD$1)*('乐容-S级品'!$L$4:$CA$32)),0)</f>
      </c>
      <c r="BE115" s="280">
        <f>IFERROR(SUMPRODUCT(('控温被PRO-S级品'!$B$2:$B$10=$B115)*('控温被PRO-S级品'!$E$1:$BE$1=BE$1)*('控温被PRO-S级品'!$E$2:$BE$10)),0)+IFERROR(SUMPRODUCT(('冬被-S级品'!$B$2:$B$10=$B115)*('冬被-S级品'!$E$1:$AW$1=BE$1)*('冬被-S级品'!$E$2:$AW$10)),0)+IFERROR(SUMPRODUCT(('白止-S级品'!$A$2:$A$26=$B115)*('白止-S级品'!$D$1:$AV$1=BE$1)*('白止-S级品'!$D$2:$AV$26)),0)+IFERROR(SUMPRODUCT(('乐容-S级品'!$A$4:$A$32=$B115)*('乐容-S级品'!$L$3:$CA$3=BE$1)*('乐容-S级品'!$L$4:$CA$32)),0)</f>
      </c>
      <c r="BF115" s="280">
        <f>IFERROR(SUMPRODUCT(('控温被PRO-S级品'!$B$2:$B$10=$B115)*('控温被PRO-S级品'!$E$1:$BE$1=BF$1)*('控温被PRO-S级品'!$E$2:$BE$10)),0)+IFERROR(SUMPRODUCT(('冬被-S级品'!$B$2:$B$10=$B115)*('冬被-S级品'!$E$1:$AW$1=BF$1)*('冬被-S级品'!$E$2:$AW$10)),0)+IFERROR(SUMPRODUCT(('白止-S级品'!$A$2:$A$26=$B115)*('白止-S级品'!$D$1:$AV$1=BF$1)*('白止-S级品'!$D$2:$AV$26)),0)+IFERROR(SUMPRODUCT(('乐容-S级品'!$A$4:$A$32=$B115)*('乐容-S级品'!$L$3:$CA$3=BF$1)*('乐容-S级品'!$L$4:$CA$32)),0)</f>
      </c>
      <c r="BG115" s="280">
        <f>IFERROR(SUMPRODUCT(('控温被PRO-S级品'!$B$2:$B$10=$B115)*('控温被PRO-S级品'!$E$1:$BE$1=BG$1)*('控温被PRO-S级品'!$E$2:$BE$10)),0)+IFERROR(SUMPRODUCT(('冬被-S级品'!$B$2:$B$10=$B115)*('冬被-S级品'!$E$1:$AW$1=BG$1)*('冬被-S级品'!$E$2:$AW$10)),0)+IFERROR(SUMPRODUCT(('白止-S级品'!$A$2:$A$26=$B115)*('白止-S级品'!$D$1:$AV$1=BG$1)*('白止-S级品'!$D$2:$AV$26)),0)+IFERROR(SUMPRODUCT(('乐容-S级品'!$A$4:$A$32=$B115)*('乐容-S级品'!$L$3:$CA$3=BG$1)*('乐容-S级品'!$L$4:$CA$32)),0)</f>
      </c>
      <c r="BH115" s="280">
        <f>IFERROR(SUMPRODUCT(('控温被PRO-S级品'!$B$2:$B$10=$B115)*('控温被PRO-S级品'!$E$1:$BE$1=BH$1)*('控温被PRO-S级品'!$E$2:$BE$10)),0)+IFERROR(SUMPRODUCT(('冬被-S级品'!$B$2:$B$10=$B115)*('冬被-S级品'!$E$1:$AW$1=BH$1)*('冬被-S级品'!$E$2:$AW$10)),0)+IFERROR(SUMPRODUCT(('白止-S级品'!$A$2:$A$26=$B115)*('白止-S级品'!$D$1:$AV$1=BH$1)*('白止-S级品'!$D$2:$AV$26)),0)+IFERROR(SUMPRODUCT(('乐容-S级品'!$A$4:$A$32=$B115)*('乐容-S级品'!$L$3:$CA$3=BH$1)*('乐容-S级品'!$L$4:$CA$32)),0)</f>
      </c>
      <c r="BI115" s="280">
        <f>IFERROR(SUMPRODUCT(('控温被PRO-S级品'!$B$2:$B$10=$B115)*('控温被PRO-S级品'!$E$1:$BE$1=BI$1)*('控温被PRO-S级品'!$E$2:$BE$10)),0)+IFERROR(SUMPRODUCT(('冬被-S级品'!$B$2:$B$10=$B115)*('冬被-S级品'!$E$1:$AW$1=BI$1)*('冬被-S级品'!$E$2:$AW$10)),0)+IFERROR(SUMPRODUCT(('白止-S级品'!$A$2:$A$26=$B115)*('白止-S级品'!$D$1:$AV$1=BI$1)*('白止-S级品'!$D$2:$AV$26)),0)+IFERROR(SUMPRODUCT(('乐容-S级品'!$A$4:$A$32=$B115)*('乐容-S级品'!$L$3:$CA$3=BI$1)*('乐容-S级品'!$L$4:$CA$32)),0)</f>
      </c>
      <c r="BJ115" s="280">
        <f>IFERROR(SUMPRODUCT(('控温被PRO-S级品'!$B$2:$B$10=$B115)*('控温被PRO-S级品'!$E$1:$BE$1=BJ$1)*('控温被PRO-S级品'!$E$2:$BE$10)),0)+IFERROR(SUMPRODUCT(('冬被-S级品'!$B$2:$B$10=$B115)*('冬被-S级品'!$E$1:$AW$1=BJ$1)*('冬被-S级品'!$E$2:$AW$10)),0)+IFERROR(SUMPRODUCT(('白止-S级品'!$A$2:$A$26=$B115)*('白止-S级品'!$D$1:$AV$1=BJ$1)*('白止-S级品'!$D$2:$AV$26)),0)+IFERROR(SUMPRODUCT(('乐容-S级品'!$A$4:$A$32=$B115)*('乐容-S级品'!$L$3:$CA$3=BJ$1)*('乐容-S级品'!$L$4:$CA$32)),0)</f>
      </c>
      <c r="BK115" s="280">
        <f>IFERROR(SUMPRODUCT(('控温被PRO-S级品'!$B$2:$B$10=$B115)*('控温被PRO-S级品'!$E$1:$BE$1=BK$1)*('控温被PRO-S级品'!$E$2:$BE$10)),0)+IFERROR(SUMPRODUCT(('冬被-S级品'!$B$2:$B$10=$B115)*('冬被-S级品'!$E$1:$AW$1=BK$1)*('冬被-S级品'!$E$2:$AW$10)),0)+IFERROR(SUMPRODUCT(('白止-S级品'!$A$2:$A$26=$B115)*('白止-S级品'!$D$1:$AV$1=BK$1)*('白止-S级品'!$D$2:$AV$26)),0)+IFERROR(SUMPRODUCT(('乐容-S级品'!$A$4:$A$32=$B115)*('乐容-S级品'!$L$3:$CA$3=BK$1)*('乐容-S级品'!$L$4:$CA$32)),0)</f>
      </c>
      <c r="BL115" s="280">
        <f>IFERROR(SUMPRODUCT(('控温被PRO-S级品'!$B$2:$B$10=$B115)*('控温被PRO-S级品'!$E$1:$BE$1=BL$1)*('控温被PRO-S级品'!$E$2:$BE$10)),0)+IFERROR(SUMPRODUCT(('冬被-S级品'!$B$2:$B$10=$B115)*('冬被-S级品'!$E$1:$AW$1=BL$1)*('冬被-S级品'!$E$2:$AW$10)),0)+IFERROR(SUMPRODUCT(('白止-S级品'!$A$2:$A$26=$B115)*('白止-S级品'!$D$1:$AV$1=BL$1)*('白止-S级品'!$D$2:$AV$26)),0)+IFERROR(SUMPRODUCT(('乐容-S级品'!$A$4:$A$32=$B115)*('乐容-S级品'!$L$3:$CA$3=BL$1)*('乐容-S级品'!$L$4:$CA$32)),0)</f>
      </c>
      <c r="BM115" s="280">
        <f>IFERROR(SUMPRODUCT(('控温被PRO-S级品'!$B$2:$B$10=$B115)*('控温被PRO-S级品'!$E$1:$BE$1=BM$1)*('控温被PRO-S级品'!$E$2:$BE$10)),0)+IFERROR(SUMPRODUCT(('冬被-S级品'!$B$2:$B$10=$B115)*('冬被-S级品'!$E$1:$AW$1=BM$1)*('冬被-S级品'!$E$2:$AW$10)),0)+IFERROR(SUMPRODUCT(('白止-S级品'!$A$2:$A$26=$B115)*('白止-S级品'!$D$1:$AV$1=BM$1)*('白止-S级品'!$D$2:$AV$26)),0)+IFERROR(SUMPRODUCT(('乐容-S级品'!$A$4:$A$32=$B115)*('乐容-S级品'!$L$3:$CA$3=BM$1)*('乐容-S级品'!$L$4:$CA$32)),0)</f>
      </c>
      <c r="BN115" s="280">
        <f>IFERROR(SUMPRODUCT(('控温被PRO-S级品'!$B$2:$B$10=$B115)*('控温被PRO-S级品'!$E$1:$BE$1=BN$1)*('控温被PRO-S级品'!$E$2:$BE$10)),0)+IFERROR(SUMPRODUCT(('冬被-S级品'!$B$2:$B$10=$B115)*('冬被-S级品'!$E$1:$AW$1=BN$1)*('冬被-S级品'!$E$2:$AW$10)),0)+IFERROR(SUMPRODUCT(('白止-S级品'!$A$2:$A$26=$B115)*('白止-S级品'!$D$1:$AV$1=BN$1)*('白止-S级品'!$D$2:$AV$26)),0)+IFERROR(SUMPRODUCT(('乐容-S级品'!$A$4:$A$32=$B115)*('乐容-S级品'!$L$3:$CA$3=BN$1)*('乐容-S级品'!$L$4:$CA$32)),0)</f>
      </c>
      <c r="BO115" s="280">
        <f>IFERROR(SUMPRODUCT(('控温被PRO-S级品'!$B$2:$B$10=$B115)*('控温被PRO-S级品'!$E$1:$BE$1=BO$1)*('控温被PRO-S级品'!$E$2:$BE$10)),0)+IFERROR(SUMPRODUCT(('冬被-S级品'!$B$2:$B$10=$B115)*('冬被-S级品'!$E$1:$AW$1=BO$1)*('冬被-S级品'!$E$2:$AW$10)),0)+IFERROR(SUMPRODUCT(('白止-S级品'!$A$2:$A$26=$B115)*('白止-S级品'!$D$1:$AV$1=BO$1)*('白止-S级品'!$D$2:$AV$26)),0)+IFERROR(SUMPRODUCT(('乐容-S级品'!$A$4:$A$32=$B115)*('乐容-S级品'!$L$3:$CA$3=BO$1)*('乐容-S级品'!$L$4:$CA$32)),0)</f>
      </c>
      <c r="BP115" s="280">
        <f>IFERROR(SUMPRODUCT(('控温被PRO-S级品'!$B$2:$B$10=$B115)*('控温被PRO-S级品'!$E$1:$BE$1=BP$1)*('控温被PRO-S级品'!$E$2:$BE$10)),0)+IFERROR(SUMPRODUCT(('冬被-S级品'!$B$2:$B$10=$B115)*('冬被-S级品'!$E$1:$AW$1=BP$1)*('冬被-S级品'!$E$2:$AW$10)),0)+IFERROR(SUMPRODUCT(('白止-S级品'!$A$2:$A$26=$B115)*('白止-S级品'!$D$1:$AV$1=BP$1)*('白止-S级品'!$D$2:$AV$26)),0)+IFERROR(SUMPRODUCT(('乐容-S级品'!$A$4:$A$32=$B115)*('乐容-S级品'!$L$3:$CA$3=BP$1)*('乐容-S级品'!$L$4:$CA$32)),0)</f>
      </c>
      <c r="BQ115" s="280">
        <f>IFERROR(SUMPRODUCT(('控温被PRO-S级品'!$B$2:$B$10=$B115)*('控温被PRO-S级品'!$E$1:$BE$1=BQ$1)*('控温被PRO-S级品'!$E$2:$BE$10)),0)+IFERROR(SUMPRODUCT(('冬被-S级品'!$B$2:$B$10=$B115)*('冬被-S级品'!$E$1:$AW$1=BQ$1)*('冬被-S级品'!$E$2:$AW$10)),0)+IFERROR(SUMPRODUCT(('白止-S级品'!$A$2:$A$26=$B115)*('白止-S级品'!$D$1:$AV$1=BQ$1)*('白止-S级品'!$D$2:$AV$26)),0)+IFERROR(SUMPRODUCT(('乐容-S级品'!$A$4:$A$32=$B115)*('乐容-S级品'!$L$3:$CA$3=BQ$1)*('乐容-S级品'!$L$4:$CA$32)),0)</f>
      </c>
      <c r="BR115" s="280">
        <f>IFERROR(SUMPRODUCT(('控温被PRO-S级品'!$B$2:$B$10=$B115)*('控温被PRO-S级品'!$E$1:$BE$1=BR$1)*('控温被PRO-S级品'!$E$2:$BE$10)),0)+IFERROR(SUMPRODUCT(('冬被-S级品'!$B$2:$B$10=$B115)*('冬被-S级品'!$E$1:$AW$1=BR$1)*('冬被-S级品'!$E$2:$AW$10)),0)+IFERROR(SUMPRODUCT(('白止-S级品'!$A$2:$A$26=$B115)*('白止-S级品'!$D$1:$AV$1=BR$1)*('白止-S级品'!$D$2:$AV$26)),0)+IFERROR(SUMPRODUCT(('乐容-S级品'!$A$4:$A$32=$B115)*('乐容-S级品'!$L$3:$CA$3=BR$1)*('乐容-S级品'!$L$4:$CA$32)),0)</f>
      </c>
      <c r="BS115" s="280">
        <f>IFERROR(SUMPRODUCT(('控温被PRO-S级品'!$B$2:$B$10=$B115)*('控温被PRO-S级品'!$E$1:$BE$1=BS$1)*('控温被PRO-S级品'!$E$2:$BE$10)),0)+IFERROR(SUMPRODUCT(('冬被-S级品'!$B$2:$B$10=$B115)*('冬被-S级品'!$E$1:$AW$1=BS$1)*('冬被-S级品'!$E$2:$AW$10)),0)+IFERROR(SUMPRODUCT(('白止-S级品'!$A$2:$A$26=$B115)*('白止-S级品'!$D$1:$AV$1=BS$1)*('白止-S级品'!$D$2:$AV$26)),0)+IFERROR(SUMPRODUCT(('乐容-S级品'!$A$4:$A$32=$B115)*('乐容-S级品'!$L$3:$CA$3=BS$1)*('乐容-S级品'!$L$4:$CA$32)),0)</f>
      </c>
      <c r="BT115" s="280">
        <f>IFERROR(SUMPRODUCT(('控温被PRO-S级品'!$B$2:$B$10=$B115)*('控温被PRO-S级品'!$E$1:$BE$1=BT$1)*('控温被PRO-S级品'!$E$2:$BE$10)),0)+IFERROR(SUMPRODUCT(('冬被-S级品'!$B$2:$B$10=$B115)*('冬被-S级品'!$E$1:$AW$1=BT$1)*('冬被-S级品'!$E$2:$AW$10)),0)+IFERROR(SUMPRODUCT(('白止-S级品'!$A$2:$A$26=$B115)*('白止-S级品'!$D$1:$AV$1=BT$1)*('白止-S级品'!$D$2:$AV$26)),0)+IFERROR(SUMPRODUCT(('乐容-S级品'!$A$4:$A$32=$B115)*('乐容-S级品'!$L$3:$CA$3=BT$1)*('乐容-S级品'!$L$4:$CA$32)),0)</f>
      </c>
      <c r="BU115" s="280">
        <f>IFERROR(SUMPRODUCT(('控温被PRO-S级品'!$B$2:$B$10=$B115)*('控温被PRO-S级品'!$E$1:$BE$1=BU$1)*('控温被PRO-S级品'!$E$2:$BE$10)),0)+IFERROR(SUMPRODUCT(('冬被-S级品'!$B$2:$B$10=$B115)*('冬被-S级品'!$E$1:$AW$1=BU$1)*('冬被-S级品'!$E$2:$AW$10)),0)+IFERROR(SUMPRODUCT(('白止-S级品'!$A$2:$A$26=$B115)*('白止-S级品'!$D$1:$AV$1=BU$1)*('白止-S级品'!$D$2:$AV$26)),0)+IFERROR(SUMPRODUCT(('乐容-S级品'!$A$4:$A$32=$B115)*('乐容-S级品'!$L$3:$CA$3=BU$1)*('乐容-S级品'!$L$4:$CA$32)),0)</f>
      </c>
      <c r="BV115" s="280">
        <f>IFERROR(SUMPRODUCT(('控温被PRO-S级品'!$B$2:$B$10=$B115)*('控温被PRO-S级品'!$E$1:$BE$1=BV$1)*('控温被PRO-S级品'!$E$2:$BE$10)),0)+IFERROR(SUMPRODUCT(('冬被-S级品'!$B$2:$B$10=$B115)*('冬被-S级品'!$E$1:$AW$1=BV$1)*('冬被-S级品'!$E$2:$AW$10)),0)+IFERROR(SUMPRODUCT(('白止-S级品'!$A$2:$A$26=$B115)*('白止-S级品'!$D$1:$AV$1=BV$1)*('白止-S级品'!$D$2:$AV$26)),0)+IFERROR(SUMPRODUCT(('乐容-S级品'!$A$4:$A$32=$B115)*('乐容-S级品'!$L$3:$CA$3=BV$1)*('乐容-S级品'!$L$4:$CA$32)),0)</f>
      </c>
      <c r="BW115" s="280">
        <f>IFERROR(SUMPRODUCT(('控温被PRO-S级品'!$B$2:$B$10=$B115)*('控温被PRO-S级品'!$E$1:$BE$1=BW$1)*('控温被PRO-S级品'!$E$2:$BE$10)),0)+IFERROR(SUMPRODUCT(('冬被-S级品'!$B$2:$B$10=$B115)*('冬被-S级品'!$E$1:$AW$1=BW$1)*('冬被-S级品'!$E$2:$AW$10)),0)+IFERROR(SUMPRODUCT(('白止-S级品'!$A$2:$A$26=$B115)*('白止-S级品'!$D$1:$AV$1=BW$1)*('白止-S级品'!$D$2:$AV$26)),0)+IFERROR(SUMPRODUCT(('乐容-S级品'!$A$4:$A$32=$B115)*('乐容-S级品'!$L$3:$CA$3=BW$1)*('乐容-S级品'!$L$4:$CA$32)),0)</f>
      </c>
      <c r="BX115" s="280">
        <f>IFERROR(SUMPRODUCT(('控温被PRO-S级品'!$B$2:$B$10=$B115)*('控温被PRO-S级品'!$E$1:$BE$1=BX$1)*('控温被PRO-S级品'!$E$2:$BE$10)),0)+IFERROR(SUMPRODUCT(('冬被-S级品'!$B$2:$B$10=$B115)*('冬被-S级品'!$E$1:$AW$1=BX$1)*('冬被-S级品'!$E$2:$AW$10)),0)+IFERROR(SUMPRODUCT(('白止-S级品'!$A$2:$A$26=$B115)*('白止-S级品'!$D$1:$AV$1=BX$1)*('白止-S级品'!$D$2:$AV$26)),0)+IFERROR(SUMPRODUCT(('乐容-S级品'!$A$4:$A$32=$B115)*('乐容-S级品'!$L$3:$CA$3=BX$1)*('乐容-S级品'!$L$4:$CA$32)),0)</f>
      </c>
      <c r="BY115" s="280">
        <f>IFERROR(SUMPRODUCT(('控温被PRO-S级品'!$B$2:$B$10=$B115)*('控温被PRO-S级品'!$E$1:$BE$1=BY$1)*('控温被PRO-S级品'!$E$2:$BE$10)),0)+IFERROR(SUMPRODUCT(('冬被-S级品'!$B$2:$B$10=$B115)*('冬被-S级品'!$E$1:$AW$1=BY$1)*('冬被-S级品'!$E$2:$AW$10)),0)+IFERROR(SUMPRODUCT(('白止-S级品'!$A$2:$A$26=$B115)*('白止-S级品'!$D$1:$AV$1=BY$1)*('白止-S级品'!$D$2:$AV$26)),0)+IFERROR(SUMPRODUCT(('乐容-S级品'!$A$4:$A$32=$B115)*('乐容-S级品'!$L$3:$CA$3=BY$1)*('乐容-S级品'!$L$4:$CA$32)),0)</f>
      </c>
      <c r="BZ115" s="280">
        <f>IFERROR(SUMPRODUCT(('控温被PRO-S级品'!$B$2:$B$10=$B115)*('控温被PRO-S级品'!$E$1:$BE$1=BZ$1)*('控温被PRO-S级品'!$E$2:$BE$10)),0)+IFERROR(SUMPRODUCT(('冬被-S级品'!$B$2:$B$10=$B115)*('冬被-S级品'!$E$1:$AW$1=BZ$1)*('冬被-S级品'!$E$2:$AW$10)),0)+IFERROR(SUMPRODUCT(('白止-S级品'!$A$2:$A$26=$B115)*('白止-S级品'!$D$1:$AV$1=BZ$1)*('白止-S级品'!$D$2:$AV$26)),0)+IFERROR(SUMPRODUCT(('乐容-S级品'!$A$4:$A$32=$B115)*('乐容-S级品'!$L$3:$CA$3=BZ$1)*('乐容-S级品'!$L$4:$CA$32)),0)</f>
      </c>
      <c r="CA115" s="280">
        <f>IFERROR(SUMPRODUCT(('控温被PRO-S级品'!$B$2:$B$10=$B115)*('控温被PRO-S级品'!$E$1:$BE$1=CA$1)*('控温被PRO-S级品'!$E$2:$BE$10)),0)+IFERROR(SUMPRODUCT(('冬被-S级品'!$B$2:$B$10=$B115)*('冬被-S级品'!$E$1:$AW$1=CA$1)*('冬被-S级品'!$E$2:$AW$10)),0)+IFERROR(SUMPRODUCT(('白止-S级品'!$A$2:$A$26=$B115)*('白止-S级品'!$D$1:$AV$1=CA$1)*('白止-S级品'!$D$2:$AV$26)),0)+IFERROR(SUMPRODUCT(('乐容-S级品'!$A$4:$A$32=$B115)*('乐容-S级品'!$L$3:$CA$3=CA$1)*('乐容-S级品'!$L$4:$CA$32)),0)</f>
      </c>
      <c r="CB115" s="280">
        <f>IFERROR(SUMPRODUCT(('控温被PRO-S级品'!$B$2:$B$10=$B115)*('控温被PRO-S级品'!$E$1:$BE$1=CB$1)*('控温被PRO-S级品'!$E$2:$BE$10)),0)+IFERROR(SUMPRODUCT(('冬被-S级品'!$B$2:$B$10=$B115)*('冬被-S级品'!$E$1:$AW$1=CB$1)*('冬被-S级品'!$E$2:$AW$10)),0)+IFERROR(SUMPRODUCT(('白止-S级品'!$A$2:$A$26=$B115)*('白止-S级品'!$D$1:$AV$1=CB$1)*('白止-S级品'!$D$2:$AV$26)),0)+IFERROR(SUMPRODUCT(('乐容-S级品'!$A$4:$A$32=$B115)*('乐容-S级品'!$L$3:$CA$3=CB$1)*('乐容-S级品'!$L$4:$CA$32)),0)</f>
      </c>
      <c r="CC115" s="280">
        <f>IFERROR(SUMPRODUCT(('控温被PRO-S级品'!$B$2:$B$10=$B115)*('控温被PRO-S级品'!$E$1:$BE$1=CC$1)*('控温被PRO-S级品'!$E$2:$BE$10)),0)+IFERROR(SUMPRODUCT(('冬被-S级品'!$B$2:$B$10=$B115)*('冬被-S级品'!$E$1:$AW$1=CC$1)*('冬被-S级品'!$E$2:$AW$10)),0)+IFERROR(SUMPRODUCT(('白止-S级品'!$A$2:$A$26=$B115)*('白止-S级品'!$D$1:$AV$1=CC$1)*('白止-S级品'!$D$2:$AV$26)),0)+IFERROR(SUMPRODUCT(('乐容-S级品'!$A$4:$A$32=$B115)*('乐容-S级品'!$L$3:$CA$3=CC$1)*('乐容-S级品'!$L$4:$CA$32)),0)</f>
      </c>
      <c r="CD115" s="280">
        <f>IFERROR(SUMPRODUCT(('控温被PRO-S级品'!$B$2:$B$10=$B115)*('控温被PRO-S级品'!$E$1:$BE$1=CD$1)*('控温被PRO-S级品'!$E$2:$BE$10)),0)+IFERROR(SUMPRODUCT(('冬被-S级品'!$B$2:$B$10=$B115)*('冬被-S级品'!$E$1:$AW$1=CD$1)*('冬被-S级品'!$E$2:$AW$10)),0)+IFERROR(SUMPRODUCT(('白止-S级品'!$A$2:$A$26=$B115)*('白止-S级品'!$D$1:$AV$1=CD$1)*('白止-S级品'!$D$2:$AV$26)),0)+IFERROR(SUMPRODUCT(('乐容-S级品'!$A$4:$A$32=$B115)*('乐容-S级品'!$L$3:$CA$3=CD$1)*('乐容-S级品'!$L$4:$CA$32)),0)</f>
      </c>
      <c r="CE115" s="280">
        <f>IFERROR(SUMPRODUCT(('控温被PRO-S级品'!$B$2:$B$10=$B115)*('控温被PRO-S级品'!$E$1:$BE$1=CE$1)*('控温被PRO-S级品'!$E$2:$BE$10)),0)+IFERROR(SUMPRODUCT(('冬被-S级品'!$B$2:$B$10=$B115)*('冬被-S级品'!$E$1:$AW$1=CE$1)*('冬被-S级品'!$E$2:$AW$10)),0)+IFERROR(SUMPRODUCT(('白止-S级品'!$A$2:$A$26=$B115)*('白止-S级品'!$D$1:$AV$1=CE$1)*('白止-S级品'!$D$2:$AV$26)),0)+IFERROR(SUMPRODUCT(('乐容-S级品'!$A$4:$A$32=$B115)*('乐容-S级品'!$L$3:$CA$3=CE$1)*('乐容-S级品'!$L$4:$CA$32)),0)</f>
      </c>
      <c r="CF115" s="280">
        <f>IFERROR(SUMPRODUCT(('控温被PRO-S级品'!$B$2:$B$10=$B115)*('控温被PRO-S级品'!$E$1:$BE$1=CF$1)*('控温被PRO-S级品'!$E$2:$BE$10)),0)+IFERROR(SUMPRODUCT(('冬被-S级品'!$B$2:$B$10=$B115)*('冬被-S级品'!$E$1:$AW$1=CF$1)*('冬被-S级品'!$E$2:$AW$10)),0)+IFERROR(SUMPRODUCT(('白止-S级品'!$A$2:$A$26=$B115)*('白止-S级品'!$D$1:$AV$1=CF$1)*('白止-S级品'!$D$2:$AV$26)),0)+IFERROR(SUMPRODUCT(('乐容-S级品'!$A$4:$A$32=$B115)*('乐容-S级品'!$L$3:$CA$3=CF$1)*('乐容-S级品'!$L$4:$CA$32)),0)</f>
      </c>
      <c r="CG115" s="280">
        <f>IFERROR(SUMPRODUCT(('控温被PRO-S级品'!$B$2:$B$10=$B115)*('控温被PRO-S级品'!$E$1:$BE$1=CG$1)*('控温被PRO-S级品'!$E$2:$BE$10)),0)+IFERROR(SUMPRODUCT(('冬被-S级品'!$B$2:$B$10=$B115)*('冬被-S级品'!$E$1:$AW$1=CG$1)*('冬被-S级品'!$E$2:$AW$10)),0)+IFERROR(SUMPRODUCT(('白止-S级品'!$A$2:$A$26=$B115)*('白止-S级品'!$D$1:$AV$1=CG$1)*('白止-S级品'!$D$2:$AV$26)),0)+IFERROR(SUMPRODUCT(('乐容-S级品'!$A$4:$A$32=$B115)*('乐容-S级品'!$L$3:$CA$3=CG$1)*('乐容-S级品'!$L$4:$CA$32)),0)</f>
      </c>
      <c r="CH115" s="280">
        <f>IFERROR(SUMPRODUCT(('控温被PRO-S级品'!$B$2:$B$10=$B115)*('控温被PRO-S级品'!$E$1:$BE$1=CH$1)*('控温被PRO-S级品'!$E$2:$BE$10)),0)+IFERROR(SUMPRODUCT(('冬被-S级品'!$B$2:$B$10=$B115)*('冬被-S级品'!$E$1:$AW$1=CH$1)*('冬被-S级品'!$E$2:$AW$10)),0)+IFERROR(SUMPRODUCT(('白止-S级品'!$A$2:$A$26=$B115)*('白止-S级品'!$D$1:$AV$1=CH$1)*('白止-S级品'!$D$2:$AV$26)),0)+IFERROR(SUMPRODUCT(('乐容-S级品'!$A$4:$A$32=$B115)*('乐容-S级品'!$L$3:$CA$3=CH$1)*('乐容-S级品'!$L$4:$CA$32)),0)</f>
      </c>
      <c r="CI115" s="280">
        <f>IFERROR(SUMPRODUCT(('控温被PRO-S级品'!$B$2:$B$10=$B115)*('控温被PRO-S级品'!$E$1:$BE$1=CI$1)*('控温被PRO-S级品'!$E$2:$BE$10)),0)+IFERROR(SUMPRODUCT(('冬被-S级品'!$B$2:$B$10=$B115)*('冬被-S级品'!$E$1:$AW$1=CI$1)*('冬被-S级品'!$E$2:$AW$10)),0)+IFERROR(SUMPRODUCT(('白止-S级品'!$A$2:$A$26=$B115)*('白止-S级品'!$D$1:$AV$1=CI$1)*('白止-S级品'!$D$2:$AV$26)),0)+IFERROR(SUMPRODUCT(('乐容-S级品'!$A$4:$A$32=$B115)*('乐容-S级品'!$L$3:$CA$3=CI$1)*('乐容-S级品'!$L$4:$CA$32)),0)</f>
      </c>
      <c r="CJ115" s="280">
        <f>IFERROR(SUMPRODUCT(('控温被PRO-S级品'!$B$2:$B$10=$B115)*('控温被PRO-S级品'!$E$1:$BE$1=CJ$1)*('控温被PRO-S级品'!$E$2:$BE$10)),0)+IFERROR(SUMPRODUCT(('冬被-S级品'!$B$2:$B$10=$B115)*('冬被-S级品'!$E$1:$AW$1=CJ$1)*('冬被-S级品'!$E$2:$AW$10)),0)+IFERROR(SUMPRODUCT(('白止-S级品'!$A$2:$A$26=$B115)*('白止-S级品'!$D$1:$AV$1=CJ$1)*('白止-S级品'!$D$2:$AV$26)),0)+IFERROR(SUMPRODUCT(('乐容-S级品'!$A$4:$A$32=$B115)*('乐容-S级品'!$L$3:$CA$3=CJ$1)*('乐容-S级品'!$L$4:$CA$32)),0)</f>
      </c>
      <c r="CK115" s="280">
        <f>IFERROR(SUMPRODUCT(('控温被PRO-S级品'!$B$2:$B$10=$B115)*('控温被PRO-S级品'!$E$1:$BE$1=CK$1)*('控温被PRO-S级品'!$E$2:$BE$10)),0)+IFERROR(SUMPRODUCT(('冬被-S级品'!$B$2:$B$10=$B115)*('冬被-S级品'!$E$1:$AW$1=CK$1)*('冬被-S级品'!$E$2:$AW$10)),0)+IFERROR(SUMPRODUCT(('白止-S级品'!$A$2:$A$26=$B115)*('白止-S级品'!$D$1:$AV$1=CK$1)*('白止-S级品'!$D$2:$AV$26)),0)+IFERROR(SUMPRODUCT(('乐容-S级品'!$A$4:$A$32=$B115)*('乐容-S级品'!$L$3:$CA$3=CK$1)*('乐容-S级品'!$L$4:$CA$32)),0)</f>
      </c>
      <c r="CL115" s="280">
        <f>IFERROR(SUMPRODUCT(('控温被PRO-S级品'!$B$2:$B$10=$B115)*('控温被PRO-S级品'!$E$1:$BE$1=CL$1)*('控温被PRO-S级品'!$E$2:$BE$10)),0)+IFERROR(SUMPRODUCT(('冬被-S级品'!$B$2:$B$10=$B115)*('冬被-S级品'!$E$1:$AW$1=CL$1)*('冬被-S级品'!$E$2:$AW$10)),0)+IFERROR(SUMPRODUCT(('白止-S级品'!$A$2:$A$26=$B115)*('白止-S级品'!$D$1:$AV$1=CL$1)*('白止-S级品'!$D$2:$AV$26)),0)+IFERROR(SUMPRODUCT(('乐容-S级品'!$A$4:$A$32=$B115)*('乐容-S级品'!$L$3:$CA$3=CL$1)*('乐容-S级品'!$L$4:$CA$32)),0)</f>
      </c>
      <c r="CM115" s="280">
        <f>IFERROR(SUMPRODUCT(('控温被PRO-S级品'!$B$2:$B$10=$B115)*('控温被PRO-S级品'!$E$1:$BE$1=CM$1)*('控温被PRO-S级品'!$E$2:$BE$10)),0)+IFERROR(SUMPRODUCT(('冬被-S级品'!$B$2:$B$10=$B115)*('冬被-S级品'!$E$1:$AW$1=CM$1)*('冬被-S级品'!$E$2:$AW$10)),0)+IFERROR(SUMPRODUCT(('白止-S级品'!$A$2:$A$26=$B115)*('白止-S级品'!$D$1:$AV$1=CM$1)*('白止-S级品'!$D$2:$AV$26)),0)+IFERROR(SUMPRODUCT(('乐容-S级品'!$A$4:$A$32=$B115)*('乐容-S级品'!$L$3:$CA$3=CM$1)*('乐容-S级品'!$L$4:$CA$32)),0)</f>
      </c>
      <c r="CN115" s="280">
        <f>IFERROR(SUMPRODUCT(('控温被PRO-S级品'!$B$2:$B$10=$B115)*('控温被PRO-S级品'!$E$1:$BE$1=CN$1)*('控温被PRO-S级品'!$E$2:$BE$10)),0)+IFERROR(SUMPRODUCT(('冬被-S级品'!$B$2:$B$10=$B115)*('冬被-S级品'!$E$1:$AW$1=CN$1)*('冬被-S级品'!$E$2:$AW$10)),0)+IFERROR(SUMPRODUCT(('白止-S级品'!$A$2:$A$26=$B115)*('白止-S级品'!$D$1:$AV$1=CN$1)*('白止-S级品'!$D$2:$AV$26)),0)+IFERROR(SUMPRODUCT(('乐容-S级品'!$A$4:$A$32=$B115)*('乐容-S级品'!$L$3:$CA$3=CN$1)*('乐容-S级品'!$L$4:$CA$32)),0)</f>
      </c>
      <c r="CO115" s="280">
        <f>IFERROR(SUMPRODUCT(('控温被PRO-S级品'!$B$2:$B$10=$B115)*('控温被PRO-S级品'!$E$1:$BE$1=CO$1)*('控温被PRO-S级品'!$E$2:$BE$10)),0)+IFERROR(SUMPRODUCT(('冬被-S级品'!$B$2:$B$10=$B115)*('冬被-S级品'!$E$1:$AW$1=CO$1)*('冬被-S级品'!$E$2:$AW$10)),0)+IFERROR(SUMPRODUCT(('白止-S级品'!$A$2:$A$26=$B115)*('白止-S级品'!$D$1:$AV$1=CO$1)*('白止-S级品'!$D$2:$AV$26)),0)+IFERROR(SUMPRODUCT(('乐容-S级品'!$A$4:$A$32=$B115)*('乐容-S级品'!$L$3:$CA$3=CO$1)*('乐容-S级品'!$L$4:$CA$32)),0)</f>
      </c>
      <c r="CP115" s="280">
        <f>IFERROR(SUMPRODUCT(('控温被PRO-S级品'!$B$2:$B$10=$B115)*('控温被PRO-S级品'!$E$1:$BE$1=CP$1)*('控温被PRO-S级品'!$E$2:$BE$10)),0)+IFERROR(SUMPRODUCT(('冬被-S级品'!$B$2:$B$10=$B115)*('冬被-S级品'!$E$1:$AW$1=CP$1)*('冬被-S级品'!$E$2:$AW$10)),0)+IFERROR(SUMPRODUCT(('白止-S级品'!$A$2:$A$26=$B115)*('白止-S级品'!$D$1:$AV$1=CP$1)*('白止-S级品'!$D$2:$AV$26)),0)+IFERROR(SUMPRODUCT(('乐容-S级品'!$A$4:$A$32=$B115)*('乐容-S级品'!$L$3:$CA$3=CP$1)*('乐容-S级品'!$L$4:$CA$32)),0)</f>
      </c>
      <c r="CQ115" s="280">
        <f>IFERROR(SUMPRODUCT(('控温被PRO-S级品'!$B$2:$B$10=$B115)*('控温被PRO-S级品'!$E$1:$BE$1=CQ$1)*('控温被PRO-S级品'!$E$2:$BE$10)),0)+IFERROR(SUMPRODUCT(('冬被-S级品'!$B$2:$B$10=$B115)*('冬被-S级品'!$E$1:$AW$1=CQ$1)*('冬被-S级品'!$E$2:$AW$10)),0)+IFERROR(SUMPRODUCT(('白止-S级品'!$A$2:$A$26=$B115)*('白止-S级品'!$D$1:$AV$1=CQ$1)*('白止-S级品'!$D$2:$AV$26)),0)+IFERROR(SUMPRODUCT(('乐容-S级品'!$A$4:$A$32=$B115)*('乐容-S级品'!$L$3:$CA$3=CQ$1)*('乐容-S级品'!$L$4:$CA$32)),0)</f>
      </c>
      <c r="CR115" s="280">
        <f>IFERROR(SUMPRODUCT(('控温被PRO-S级品'!$B$2:$B$10=$B115)*('控温被PRO-S级品'!$E$1:$BE$1=CR$1)*('控温被PRO-S级品'!$E$2:$BE$10)),0)+IFERROR(SUMPRODUCT(('冬被-S级品'!$B$2:$B$10=$B115)*('冬被-S级品'!$E$1:$AW$1=CR$1)*('冬被-S级品'!$E$2:$AW$10)),0)+IFERROR(SUMPRODUCT(('白止-S级品'!$A$2:$A$26=$B115)*('白止-S级品'!$D$1:$AV$1=CR$1)*('白止-S级品'!$D$2:$AV$26)),0)+IFERROR(SUMPRODUCT(('乐容-S级品'!$A$4:$A$32=$B115)*('乐容-S级品'!$L$3:$CA$3=CR$1)*('乐容-S级品'!$L$4:$CA$32)),0)</f>
      </c>
      <c r="CS115" s="280">
        <f>IFERROR(SUMPRODUCT(('控温被PRO-S级品'!$B$2:$B$10=$B115)*('控温被PRO-S级品'!$E$1:$BE$1=CS$1)*('控温被PRO-S级品'!$E$2:$BE$10)),0)+IFERROR(SUMPRODUCT(('冬被-S级品'!$B$2:$B$10=$B115)*('冬被-S级品'!$E$1:$AW$1=CS$1)*('冬被-S级品'!$E$2:$AW$10)),0)+IFERROR(SUMPRODUCT(('白止-S级品'!$A$2:$A$26=$B115)*('白止-S级品'!$D$1:$AV$1=CS$1)*('白止-S级品'!$D$2:$AV$26)),0)+IFERROR(SUMPRODUCT(('乐容-S级品'!$A$4:$A$32=$B115)*('乐容-S级品'!$L$3:$CA$3=CS$1)*('乐容-S级品'!$L$4:$CA$32)),0)</f>
      </c>
      <c r="CT115" s="280">
        <f>IFERROR(SUMPRODUCT(('控温被PRO-S级品'!$B$2:$B$10=$B115)*('控温被PRO-S级品'!$E$1:$BE$1=CT$1)*('控温被PRO-S级品'!$E$2:$BE$10)),0)+IFERROR(SUMPRODUCT(('冬被-S级品'!$B$2:$B$10=$B115)*('冬被-S级品'!$E$1:$AW$1=CT$1)*('冬被-S级品'!$E$2:$AW$10)),0)+IFERROR(SUMPRODUCT(('白止-S级品'!$A$2:$A$26=$B115)*('白止-S级品'!$D$1:$AV$1=CT$1)*('白止-S级品'!$D$2:$AV$26)),0)+IFERROR(SUMPRODUCT(('乐容-S级品'!$A$4:$A$32=$B115)*('乐容-S级品'!$L$3:$CA$3=CT$1)*('乐容-S级品'!$L$4:$CA$32)),0)</f>
      </c>
      <c r="CU115" s="280">
        <f>IFERROR(SUMPRODUCT(('控温被PRO-S级品'!$B$2:$B$10=$B115)*('控温被PRO-S级品'!$E$1:$BE$1=CU$1)*('控温被PRO-S级品'!$E$2:$BE$10)),0)+IFERROR(SUMPRODUCT(('冬被-S级品'!$B$2:$B$10=$B115)*('冬被-S级品'!$E$1:$AW$1=CU$1)*('冬被-S级品'!$E$2:$AW$10)),0)+IFERROR(SUMPRODUCT(('白止-S级品'!$A$2:$A$26=$B115)*('白止-S级品'!$D$1:$AV$1=CU$1)*('白止-S级品'!$D$2:$AV$26)),0)+IFERROR(SUMPRODUCT(('乐容-S级品'!$A$4:$A$32=$B115)*('乐容-S级品'!$L$3:$CA$3=CU$1)*('乐容-S级品'!$L$4:$CA$32)),0)</f>
      </c>
      <c r="CV115" s="280">
        <f>IFERROR(SUMPRODUCT(('控温被PRO-S级品'!$B$2:$B$10=$B115)*('控温被PRO-S级品'!$E$1:$BE$1=CV$1)*('控温被PRO-S级品'!$E$2:$BE$10)),0)+IFERROR(SUMPRODUCT(('冬被-S级品'!$B$2:$B$10=$B115)*('冬被-S级品'!$E$1:$AW$1=CV$1)*('冬被-S级品'!$E$2:$AW$10)),0)+IFERROR(SUMPRODUCT(('白止-S级品'!$A$2:$A$26=$B115)*('白止-S级品'!$D$1:$AV$1=CV$1)*('白止-S级品'!$D$2:$AV$26)),0)+IFERROR(SUMPRODUCT(('乐容-S级品'!$A$4:$A$32=$B115)*('乐容-S级品'!$L$3:$CA$3=CV$1)*('乐容-S级品'!$L$4:$CA$32)),0)</f>
      </c>
      <c r="CW115" s="280">
        <f>IFERROR(SUMPRODUCT(('控温被PRO-S级品'!$B$2:$B$10=$B115)*('控温被PRO-S级品'!$E$1:$BE$1=CW$1)*('控温被PRO-S级品'!$E$2:$BE$10)),0)+IFERROR(SUMPRODUCT(('冬被-S级品'!$B$2:$B$10=$B115)*('冬被-S级品'!$E$1:$AW$1=CW$1)*('冬被-S级品'!$E$2:$AW$10)),0)+IFERROR(SUMPRODUCT(('白止-S级品'!$A$2:$A$26=$B115)*('白止-S级品'!$D$1:$AV$1=CW$1)*('白止-S级品'!$D$2:$AV$26)),0)+IFERROR(SUMPRODUCT(('乐容-S级品'!$A$4:$A$32=$B115)*('乐容-S级品'!$L$3:$CA$3=CW$1)*('乐容-S级品'!$L$4:$CA$32)),0)</f>
      </c>
      <c r="CX115" s="280">
        <f>IFERROR(SUMPRODUCT(('控温被PRO-S级品'!$B$2:$B$10=$B115)*('控温被PRO-S级品'!$E$1:$BE$1=CX$1)*('控温被PRO-S级品'!$E$2:$BE$10)),0)+IFERROR(SUMPRODUCT(('冬被-S级品'!$B$2:$B$10=$B115)*('冬被-S级品'!$E$1:$AW$1=CX$1)*('冬被-S级品'!$E$2:$AW$10)),0)+IFERROR(SUMPRODUCT(('白止-S级品'!$A$2:$A$26=$B115)*('白止-S级品'!$D$1:$AV$1=CX$1)*('白止-S级品'!$D$2:$AV$26)),0)+IFERROR(SUMPRODUCT(('乐容-S级品'!$A$4:$A$32=$B115)*('乐容-S级品'!$L$3:$CA$3=CX$1)*('乐容-S级品'!$L$4:$CA$32)),0)</f>
      </c>
      <c r="CY115" s="280">
        <f>IFERROR(SUMPRODUCT(('控温被PRO-S级品'!$B$2:$B$10=$B115)*('控温被PRO-S级品'!$E$1:$BE$1=CY$1)*('控温被PRO-S级品'!$E$2:$BE$10)),0)+IFERROR(SUMPRODUCT(('冬被-S级品'!$B$2:$B$10=$B115)*('冬被-S级品'!$E$1:$AW$1=CY$1)*('冬被-S级品'!$E$2:$AW$10)),0)+IFERROR(SUMPRODUCT(('白止-S级品'!$A$2:$A$26=$B115)*('白止-S级品'!$D$1:$AV$1=CY$1)*('白止-S级品'!$D$2:$AV$26)),0)+IFERROR(SUMPRODUCT(('乐容-S级品'!$A$4:$A$32=$B115)*('乐容-S级品'!$L$3:$CA$3=CY$1)*('乐容-S级品'!$L$4:$CA$32)),0)</f>
      </c>
      <c r="CZ115" s="280">
        <f>IFERROR(SUMPRODUCT(('控温被PRO-S级品'!$B$2:$B$10=$B115)*('控温被PRO-S级品'!$E$1:$BE$1=CZ$1)*('控温被PRO-S级品'!$E$2:$BE$10)),0)+IFERROR(SUMPRODUCT(('冬被-S级品'!$B$2:$B$10=$B115)*('冬被-S级品'!$E$1:$AW$1=CZ$1)*('冬被-S级品'!$E$2:$AW$10)),0)+IFERROR(SUMPRODUCT(('白止-S级品'!$A$2:$A$26=$B115)*('白止-S级品'!$D$1:$AV$1=CZ$1)*('白止-S级品'!$D$2:$AV$26)),0)+IFERROR(SUMPRODUCT(('乐容-S级品'!$A$4:$A$32=$B115)*('乐容-S级品'!$L$3:$CA$3=CZ$1)*('乐容-S级品'!$L$4:$CA$32)),0)</f>
      </c>
      <c r="DA115" s="280">
        <f>IFERROR(SUMPRODUCT(('控温被PRO-S级品'!$B$2:$B$10=$B115)*('控温被PRO-S级品'!$E$1:$BE$1=DA$1)*('控温被PRO-S级品'!$E$2:$BE$10)),0)+IFERROR(SUMPRODUCT(('冬被-S级品'!$B$2:$B$10=$B115)*('冬被-S级品'!$E$1:$AW$1=DA$1)*('冬被-S级品'!$E$2:$AW$10)),0)+IFERROR(SUMPRODUCT(('白止-S级品'!$A$2:$A$26=$B115)*('白止-S级品'!$D$1:$AV$1=DA$1)*('白止-S级品'!$D$2:$AV$26)),0)+IFERROR(SUMPRODUCT(('乐容-S级品'!$A$4:$A$32=$B115)*('乐容-S级品'!$L$3:$CA$3=DA$1)*('乐容-S级品'!$L$4:$CA$32)),0)</f>
      </c>
      <c r="DB115" s="280">
        <f>IFERROR(SUMPRODUCT(('控温被PRO-S级品'!$B$2:$B$10=$B115)*('控温被PRO-S级品'!$E$1:$BE$1=DB$1)*('控温被PRO-S级品'!$E$2:$BE$10)),0)+IFERROR(SUMPRODUCT(('冬被-S级品'!$B$2:$B$10=$B115)*('冬被-S级品'!$E$1:$AW$1=DB$1)*('冬被-S级品'!$E$2:$AW$10)),0)+IFERROR(SUMPRODUCT(('白止-S级品'!$A$2:$A$26=$B115)*('白止-S级品'!$D$1:$AV$1=DB$1)*('白止-S级品'!$D$2:$AV$26)),0)+IFERROR(SUMPRODUCT(('乐容-S级品'!$A$4:$A$32=$B115)*('乐容-S级品'!$L$3:$CA$3=DB$1)*('乐容-S级品'!$L$4:$CA$32)),0)</f>
      </c>
      <c r="DC115" s="280">
        <f>IFERROR(SUMPRODUCT(('控温被PRO-S级品'!$B$2:$B$10=$B115)*('控温被PRO-S级品'!$E$1:$BE$1=DC$1)*('控温被PRO-S级品'!$E$2:$BE$10)),0)+IFERROR(SUMPRODUCT(('冬被-S级品'!$B$2:$B$10=$B115)*('冬被-S级品'!$E$1:$AW$1=DC$1)*('冬被-S级品'!$E$2:$AW$10)),0)+IFERROR(SUMPRODUCT(('白止-S级品'!$A$2:$A$26=$B115)*('白止-S级品'!$D$1:$AV$1=DC$1)*('白止-S级品'!$D$2:$AV$26)),0)+IFERROR(SUMPRODUCT(('乐容-S级品'!$A$4:$A$32=$B115)*('乐容-S级品'!$L$3:$CA$3=DC$1)*('乐容-S级品'!$L$4:$CA$32)),0)</f>
      </c>
      <c r="DD115" s="280">
        <f>IFERROR(SUMPRODUCT(('控温被PRO-S级品'!$B$2:$B$10=$B115)*('控温被PRO-S级品'!$E$1:$BE$1=DD$1)*('控温被PRO-S级品'!$E$2:$BE$10)),0)+IFERROR(SUMPRODUCT(('冬被-S级品'!$B$2:$B$10=$B115)*('冬被-S级品'!$E$1:$AW$1=DD$1)*('冬被-S级品'!$E$2:$AW$10)),0)+IFERROR(SUMPRODUCT(('白止-S级品'!$A$2:$A$26=$B115)*('白止-S级品'!$D$1:$AV$1=DD$1)*('白止-S级品'!$D$2:$AV$26)),0)+IFERROR(SUMPRODUCT(('乐容-S级品'!$A$4:$A$32=$B115)*('乐容-S级品'!$L$3:$CA$3=DD$1)*('乐容-S级品'!$L$4:$CA$32)),0)</f>
      </c>
      <c r="DE115" s="280">
        <f>IFERROR(SUMPRODUCT(('控温被PRO-S级品'!$B$2:$B$10=$B115)*('控温被PRO-S级品'!$E$1:$BE$1=DE$1)*('控温被PRO-S级品'!$E$2:$BE$10)),0)+IFERROR(SUMPRODUCT(('冬被-S级品'!$B$2:$B$10=$B115)*('冬被-S级品'!$E$1:$AW$1=DE$1)*('冬被-S级品'!$E$2:$AW$10)),0)+IFERROR(SUMPRODUCT(('白止-S级品'!$A$2:$A$26=$B115)*('白止-S级品'!$D$1:$AV$1=DE$1)*('白止-S级品'!$D$2:$AV$26)),0)+IFERROR(SUMPRODUCT(('乐容-S级品'!$A$4:$A$32=$B115)*('乐容-S级品'!$L$3:$CA$3=DE$1)*('乐容-S级品'!$L$4:$CA$32)),0)</f>
      </c>
      <c r="DF115" s="280">
        <f>IFERROR(SUMPRODUCT(('控温被PRO-S级品'!$B$2:$B$10=$B115)*('控温被PRO-S级品'!$E$1:$BE$1=DF$1)*('控温被PRO-S级品'!$E$2:$BE$10)),0)+IFERROR(SUMPRODUCT(('冬被-S级品'!$B$2:$B$10=$B115)*('冬被-S级品'!$E$1:$AW$1=DF$1)*('冬被-S级品'!$E$2:$AW$10)),0)+IFERROR(SUMPRODUCT(('白止-S级品'!$A$2:$A$26=$B115)*('白止-S级品'!$D$1:$AV$1=DF$1)*('白止-S级品'!$D$2:$AV$26)),0)+IFERROR(SUMPRODUCT(('乐容-S级品'!$A$4:$A$32=$B115)*('乐容-S级品'!$L$3:$CA$3=DF$1)*('乐容-S级品'!$L$4:$CA$32)),0)</f>
      </c>
      <c r="DG115" s="280">
        <f>IFERROR(SUMPRODUCT(('控温被PRO-S级品'!$B$2:$B$10=$B115)*('控温被PRO-S级品'!$E$1:$BE$1=DG$1)*('控温被PRO-S级品'!$E$2:$BE$10)),0)+IFERROR(SUMPRODUCT(('冬被-S级品'!$B$2:$B$10=$B115)*('冬被-S级品'!$E$1:$AW$1=DG$1)*('冬被-S级品'!$E$2:$AW$10)),0)+IFERROR(SUMPRODUCT(('白止-S级品'!$A$2:$A$26=$B115)*('白止-S级品'!$D$1:$AV$1=DG$1)*('白止-S级品'!$D$2:$AV$26)),0)+IFERROR(SUMPRODUCT(('乐容-S级品'!$A$4:$A$32=$B115)*('乐容-S级品'!$L$3:$CA$3=DG$1)*('乐容-S级品'!$L$4:$CA$32)),0)</f>
      </c>
      <c r="DH115" s="280">
        <f>IFERROR(SUMPRODUCT(('控温被PRO-S级品'!$B$2:$B$10=$B115)*('控温被PRO-S级品'!$E$1:$BE$1=DH$1)*('控温被PRO-S级品'!$E$2:$BE$10)),0)+IFERROR(SUMPRODUCT(('冬被-S级品'!$B$2:$B$10=$B115)*('冬被-S级品'!$E$1:$AW$1=DH$1)*('冬被-S级品'!$E$2:$AW$10)),0)+IFERROR(SUMPRODUCT(('白止-S级品'!$A$2:$A$26=$B115)*('白止-S级品'!$D$1:$AV$1=DH$1)*('白止-S级品'!$D$2:$AV$26)),0)+IFERROR(SUMPRODUCT(('乐容-S级品'!$A$4:$A$32=$B115)*('乐容-S级品'!$L$3:$CA$3=DH$1)*('乐容-S级品'!$L$4:$CA$32)),0)</f>
      </c>
      <c r="DI115" s="280">
        <f>IFERROR(SUMPRODUCT(('控温被PRO-S级品'!$B$2:$B$10=$B115)*('控温被PRO-S级品'!$E$1:$BE$1=DI$1)*('控温被PRO-S级品'!$E$2:$BE$10)),0)+IFERROR(SUMPRODUCT(('冬被-S级品'!$B$2:$B$10=$B115)*('冬被-S级品'!$E$1:$AW$1=DI$1)*('冬被-S级品'!$E$2:$AW$10)),0)+IFERROR(SUMPRODUCT(('白止-S级品'!$A$2:$A$26=$B115)*('白止-S级品'!$D$1:$AV$1=DI$1)*('白止-S级品'!$D$2:$AV$26)),0)+IFERROR(SUMPRODUCT(('乐容-S级品'!$A$4:$A$32=$B115)*('乐容-S级品'!$L$3:$CA$3=DI$1)*('乐容-S级品'!$L$4:$CA$32)),0)</f>
      </c>
      <c r="DJ115" s="280">
        <f>IFERROR(SUMPRODUCT(('控温被PRO-S级品'!$B$2:$B$10=$B115)*('控温被PRO-S级品'!$E$1:$BE$1=DJ$1)*('控温被PRO-S级品'!$E$2:$BE$10)),0)+IFERROR(SUMPRODUCT(('冬被-S级品'!$B$2:$B$10=$B115)*('冬被-S级品'!$E$1:$AW$1=DJ$1)*('冬被-S级品'!$E$2:$AW$10)),0)+IFERROR(SUMPRODUCT(('白止-S级品'!$A$2:$A$26=$B115)*('白止-S级品'!$D$1:$AV$1=DJ$1)*('白止-S级品'!$D$2:$AV$26)),0)+IFERROR(SUMPRODUCT(('乐容-S级品'!$A$4:$A$32=$B115)*('乐容-S级品'!$L$3:$CA$3=DJ$1)*('乐容-S级品'!$L$4:$CA$32)),0)</f>
      </c>
      <c r="DK115" s="280"/>
      <c r="DL115" s="280"/>
      <c r="DM115" s="280"/>
      <c r="DN115" s="280"/>
      <c r="DO115" s="280"/>
      <c r="DP115" s="280"/>
      <c r="DQ115" s="280"/>
      <c r="DR115" s="280"/>
      <c r="DS115" s="280"/>
      <c r="DT115" s="280"/>
      <c r="DU115" s="280"/>
      <c r="DV115" s="280"/>
      <c r="DW115" s="280">
        <f>VLOOKUP(B115,'系统编码规格'!A:C,3,FALSE)</f>
      </c>
      <c r="DX115" s="280"/>
      <c r="DY115" s="280"/>
      <c r="DZ115" s="280"/>
      <c r="EA115" s="280"/>
      <c r="EB115" s="280"/>
      <c r="EC115" s="280"/>
      <c r="ED115" s="280"/>
      <c r="EE115" s="280"/>
      <c r="EF115" s="280"/>
      <c r="EG115" s="280"/>
      <c r="EH115" s="280"/>
      <c r="EI115" s="280"/>
      <c r="EJ115" s="280"/>
      <c r="EK115" s="280"/>
      <c r="EL115" s="280"/>
      <c r="EM115" s="280"/>
      <c r="EN115" s="280"/>
      <c r="EO115" s="280"/>
      <c r="EP115" s="280"/>
      <c r="EQ115" s="280"/>
      <c r="ER115" s="280"/>
      <c r="ES115" s="280"/>
      <c r="ET115" s="280"/>
      <c r="EU115" s="280"/>
      <c r="EV115" s="280"/>
      <c r="EW115" s="280"/>
      <c r="EX115" s="280"/>
      <c r="EY115" s="280"/>
      <c r="EZ115" s="280"/>
      <c r="FA115" s="280"/>
      <c r="FB115" s="280"/>
      <c r="FC115" s="280"/>
      <c r="FD115" s="280"/>
      <c r="FE115" s="280"/>
      <c r="FF115" s="280"/>
      <c r="FG115" s="280"/>
      <c r="FH115" s="280"/>
      <c r="FI115" s="280"/>
      <c r="FJ115" s="280"/>
      <c r="FK115" s="280"/>
      <c r="FL115" s="280"/>
      <c r="FM115" s="280"/>
      <c r="FN115" s="280"/>
      <c r="FO115" s="280"/>
      <c r="FP115" s="280"/>
      <c r="FQ115" s="280"/>
      <c r="FR115" s="280"/>
      <c r="FS115" s="280"/>
      <c r="FT115" s="280"/>
      <c r="FU115" s="280"/>
      <c r="FV115" s="280"/>
      <c r="FW115" s="280"/>
      <c r="FX115" s="280"/>
      <c r="FY115" s="280"/>
      <c r="FZ115" s="280"/>
      <c r="GA115" s="280"/>
      <c r="GB115" s="280"/>
      <c r="GC115" s="280"/>
      <c r="GD115" s="280"/>
      <c r="GE115" s="280"/>
      <c r="GF115" s="280"/>
      <c r="GG115" s="280"/>
      <c r="GH115" s="280"/>
      <c r="GI115" s="280"/>
      <c r="GJ115" s="280"/>
      <c r="GK115" s="280"/>
      <c r="GL115" s="280"/>
      <c r="GM115" s="280"/>
      <c r="GN115" s="280"/>
      <c r="GO115" s="280"/>
      <c r="GP115" s="280"/>
      <c r="GQ115" s="280"/>
      <c r="GR115" s="280"/>
      <c r="GS115" s="280"/>
      <c r="GT115" s="280"/>
      <c r="GU115" s="280"/>
      <c r="GV115" s="280"/>
    </row>
    <row r="116">
      <c r="A116" s="309" t="str">
        <v>乐容</v>
      </c>
      <c r="B116" s="310" t="str">
        <v>12800026100640372</v>
      </c>
      <c r="C116" s="309" t="str">
        <v>亚朵星球 纯色全棉四件套</v>
      </c>
      <c r="D116" s="309" t="str">
        <v>松林青-1.5m床-床单款</v>
      </c>
      <c r="E116">
        <f>SUM(F116:GX116)</f>
      </c>
      <c r="F116" s="280">
        <f>IFERROR(SUMPRODUCT(('控温被PRO-S级品'!$B$2:$B$10=$B116)*('控温被PRO-S级品'!$E$1:$BE$1=F$1)*('控温被PRO-S级品'!$E$2:$BE$10)),0)+IFERROR(SUMPRODUCT(('冬被-S级品'!$B$2:$B$10=$B116)*('冬被-S级品'!$E$1:$AW$1=F$1)*('冬被-S级品'!$E$2:$AW$10)),0)+IFERROR(SUMPRODUCT(('白止-S级品'!$A$2:$A$26=$B116)*('白止-S级品'!$D$1:$AV$1=F$1)*('白止-S级品'!$D$2:$AV$26)),0)+IFERROR(SUMPRODUCT(('乐容-S级品'!$A$4:$A$32=$B116)*('乐容-S级品'!$L$3:$CA$3=F$1)*('乐容-S级品'!$L$4:$CA$32)),0)</f>
      </c>
      <c r="G116" s="280">
        <f>IFERROR(SUMPRODUCT(('控温被PRO-S级品'!$B$2:$B$10=$B116)*('控温被PRO-S级品'!$E$1:$BE$1=G$1)*('控温被PRO-S级品'!$E$2:$BE$10)),0)+IFERROR(SUMPRODUCT(('冬被-S级品'!$B$2:$B$10=$B116)*('冬被-S级品'!$E$1:$AW$1=G$1)*('冬被-S级品'!$E$2:$AW$10)),0)+IFERROR(SUMPRODUCT(('白止-S级品'!$A$2:$A$26=$B116)*('白止-S级品'!$D$1:$AV$1=G$1)*('白止-S级品'!$D$2:$AV$26)),0)+IFERROR(SUMPRODUCT(('乐容-S级品'!$A$4:$A$32=$B116)*('乐容-S级品'!$L$3:$CA$3=G$1)*('乐容-S级品'!$L$4:$CA$32)),0)</f>
      </c>
      <c r="H116" s="280">
        <f>IFERROR(SUMPRODUCT(('控温被PRO-S级品'!$B$2:$B$10=$B116)*('控温被PRO-S级品'!$E$1:$BE$1=H$1)*('控温被PRO-S级品'!$E$2:$BE$10)),0)+IFERROR(SUMPRODUCT(('冬被-S级品'!$B$2:$B$10=$B116)*('冬被-S级品'!$E$1:$AW$1=H$1)*('冬被-S级品'!$E$2:$AW$10)),0)+IFERROR(SUMPRODUCT(('白止-S级品'!$A$2:$A$26=$B116)*('白止-S级品'!$D$1:$AV$1=H$1)*('白止-S级品'!$D$2:$AV$26)),0)+IFERROR(SUMPRODUCT(('乐容-S级品'!$A$4:$A$32=$B116)*('乐容-S级品'!$L$3:$CA$3=H$1)*('乐容-S级品'!$L$4:$CA$32)),0)</f>
      </c>
      <c r="I116" s="280">
        <f>IFERROR(SUMPRODUCT(('控温被PRO-S级品'!$B$2:$B$10=$B116)*('控温被PRO-S级品'!$E$1:$BE$1=I$1)*('控温被PRO-S级品'!$E$2:$BE$10)),0)+IFERROR(SUMPRODUCT(('冬被-S级品'!$B$2:$B$10=$B116)*('冬被-S级品'!$E$1:$AW$1=I$1)*('冬被-S级品'!$E$2:$AW$10)),0)+IFERROR(SUMPRODUCT(('白止-S级品'!$A$2:$A$26=$B116)*('白止-S级品'!$D$1:$AV$1=I$1)*('白止-S级品'!$D$2:$AV$26)),0)+IFERROR(SUMPRODUCT(('乐容-S级品'!$A$4:$A$32=$B116)*('乐容-S级品'!$L$3:$CA$3=I$1)*('乐容-S级品'!$L$4:$CA$32)),0)</f>
      </c>
      <c r="J116" s="280">
        <f>IFERROR(SUMPRODUCT(('控温被PRO-S级品'!$B$2:$B$10=$B116)*('控温被PRO-S级品'!$E$1:$BE$1=J$1)*('控温被PRO-S级品'!$E$2:$BE$10)),0)+IFERROR(SUMPRODUCT(('冬被-S级品'!$B$2:$B$10=$B116)*('冬被-S级品'!$E$1:$AW$1=J$1)*('冬被-S级品'!$E$2:$AW$10)),0)+IFERROR(SUMPRODUCT(('白止-S级品'!$A$2:$A$26=$B116)*('白止-S级品'!$D$1:$AV$1=J$1)*('白止-S级品'!$D$2:$AV$26)),0)+IFERROR(SUMPRODUCT(('乐容-S级品'!$A$4:$A$32=$B116)*('乐容-S级品'!$L$3:$CA$3=J$1)*('乐容-S级品'!$L$4:$CA$32)),0)</f>
      </c>
      <c r="K116" s="280">
        <f>IFERROR(SUMPRODUCT(('控温被PRO-S级品'!$B$2:$B$10=$B116)*('控温被PRO-S级品'!$E$1:$BE$1=K$1)*('控温被PRO-S级品'!$E$2:$BE$10)),0)+IFERROR(SUMPRODUCT(('冬被-S级品'!$B$2:$B$10=$B116)*('冬被-S级品'!$E$1:$AW$1=K$1)*('冬被-S级品'!$E$2:$AW$10)),0)+IFERROR(SUMPRODUCT(('白止-S级品'!$A$2:$A$26=$B116)*('白止-S级品'!$D$1:$AV$1=K$1)*('白止-S级品'!$D$2:$AV$26)),0)+IFERROR(SUMPRODUCT(('乐容-S级品'!$A$4:$A$32=$B116)*('乐容-S级品'!$L$3:$CA$3=K$1)*('乐容-S级品'!$L$4:$CA$32)),0)</f>
      </c>
      <c r="L116" s="280">
        <f>IFERROR(SUMPRODUCT(('控温被PRO-S级品'!$B$2:$B$10=$B116)*('控温被PRO-S级品'!$E$1:$BE$1=L$1)*('控温被PRO-S级品'!$E$2:$BE$10)),0)+IFERROR(SUMPRODUCT(('冬被-S级品'!$B$2:$B$10=$B116)*('冬被-S级品'!$E$1:$AW$1=L$1)*('冬被-S级品'!$E$2:$AW$10)),0)+IFERROR(SUMPRODUCT(('白止-S级品'!$A$2:$A$26=$B116)*('白止-S级品'!$D$1:$AV$1=L$1)*('白止-S级品'!$D$2:$AV$26)),0)+IFERROR(SUMPRODUCT(('乐容-S级品'!$A$4:$A$32=$B116)*('乐容-S级品'!$L$3:$CA$3=L$1)*('乐容-S级品'!$L$4:$CA$32)),0)</f>
      </c>
      <c r="M116" s="280">
        <f>IFERROR(SUMPRODUCT(('控温被PRO-S级品'!$B$2:$B$10=$B116)*('控温被PRO-S级品'!$E$1:$BE$1=M$1)*('控温被PRO-S级品'!$E$2:$BE$10)),0)+IFERROR(SUMPRODUCT(('冬被-S级品'!$B$2:$B$10=$B116)*('冬被-S级品'!$E$1:$AW$1=M$1)*('冬被-S级品'!$E$2:$AW$10)),0)+IFERROR(SUMPRODUCT(('白止-S级品'!$A$2:$A$26=$B116)*('白止-S级品'!$D$1:$AV$1=M$1)*('白止-S级品'!$D$2:$AV$26)),0)+IFERROR(SUMPRODUCT(('乐容-S级品'!$A$4:$A$32=$B116)*('乐容-S级品'!$L$3:$CA$3=M$1)*('乐容-S级品'!$L$4:$CA$32)),0)</f>
      </c>
      <c r="N116" s="280">
        <f>IFERROR(SUMPRODUCT(('控温被PRO-S级品'!$B$2:$B$10=$B116)*('控温被PRO-S级品'!$E$1:$BE$1=N$1)*('控温被PRO-S级品'!$E$2:$BE$10)),0)+IFERROR(SUMPRODUCT(('冬被-S级品'!$B$2:$B$10=$B116)*('冬被-S级品'!$E$1:$AW$1=N$1)*('冬被-S级品'!$E$2:$AW$10)),0)+IFERROR(SUMPRODUCT(('白止-S级品'!$A$2:$A$26=$B116)*('白止-S级品'!$D$1:$AV$1=N$1)*('白止-S级品'!$D$2:$AV$26)),0)+IFERROR(SUMPRODUCT(('乐容-S级品'!$A$4:$A$32=$B116)*('乐容-S级品'!$L$3:$CA$3=N$1)*('乐容-S级品'!$L$4:$CA$32)),0)</f>
      </c>
      <c r="O116" s="280">
        <f>IFERROR(SUMPRODUCT(('控温被PRO-S级品'!$B$2:$B$10=$B116)*('控温被PRO-S级品'!$E$1:$BE$1=O$1)*('控温被PRO-S级品'!$E$2:$BE$10)),0)+IFERROR(SUMPRODUCT(('冬被-S级品'!$B$2:$B$10=$B116)*('冬被-S级品'!$E$1:$AW$1=O$1)*('冬被-S级品'!$E$2:$AW$10)),0)+IFERROR(SUMPRODUCT(('白止-S级品'!$A$2:$A$26=$B116)*('白止-S级品'!$D$1:$AV$1=O$1)*('白止-S级品'!$D$2:$AV$26)),0)+IFERROR(SUMPRODUCT(('乐容-S级品'!$A$4:$A$32=$B116)*('乐容-S级品'!$L$3:$CA$3=O$1)*('乐容-S级品'!$L$4:$CA$32)),0)</f>
      </c>
      <c r="P116" s="280">
        <f>IFERROR(SUMPRODUCT(('控温被PRO-S级品'!$B$2:$B$10=$B116)*('控温被PRO-S级品'!$E$1:$BE$1=P$1)*('控温被PRO-S级品'!$E$2:$BE$10)),0)+IFERROR(SUMPRODUCT(('冬被-S级品'!$B$2:$B$10=$B116)*('冬被-S级品'!$E$1:$AW$1=P$1)*('冬被-S级品'!$E$2:$AW$10)),0)+IFERROR(SUMPRODUCT(('白止-S级品'!$A$2:$A$26=$B116)*('白止-S级品'!$D$1:$AV$1=P$1)*('白止-S级品'!$D$2:$AV$26)),0)+IFERROR(SUMPRODUCT(('乐容-S级品'!$A$4:$A$32=$B116)*('乐容-S级品'!$L$3:$CA$3=P$1)*('乐容-S级品'!$L$4:$CA$32)),0)</f>
      </c>
      <c r="Q116" s="280">
        <f>IFERROR(SUMPRODUCT(('控温被PRO-S级品'!$B$2:$B$10=$B116)*('控温被PRO-S级品'!$E$1:$BE$1=Q$1)*('控温被PRO-S级品'!$E$2:$BE$10)),0)+IFERROR(SUMPRODUCT(('冬被-S级品'!$B$2:$B$10=$B116)*('冬被-S级品'!$E$1:$AW$1=Q$1)*('冬被-S级品'!$E$2:$AW$10)),0)+IFERROR(SUMPRODUCT(('白止-S级品'!$A$2:$A$26=$B116)*('白止-S级品'!$D$1:$AV$1=Q$1)*('白止-S级品'!$D$2:$AV$26)),0)+IFERROR(SUMPRODUCT(('乐容-S级品'!$A$4:$A$32=$B116)*('乐容-S级品'!$L$3:$CA$3=Q$1)*('乐容-S级品'!$L$4:$CA$32)),0)</f>
      </c>
      <c r="R116" s="280">
        <f>IFERROR(SUMPRODUCT(('控温被PRO-S级品'!$B$2:$B$10=$B116)*('控温被PRO-S级品'!$E$1:$BE$1=R$1)*('控温被PRO-S级品'!$E$2:$BE$10)),0)+IFERROR(SUMPRODUCT(('冬被-S级品'!$B$2:$B$10=$B116)*('冬被-S级品'!$E$1:$AW$1=R$1)*('冬被-S级品'!$E$2:$AW$10)),0)+IFERROR(SUMPRODUCT(('白止-S级品'!$A$2:$A$26=$B116)*('白止-S级品'!$D$1:$AV$1=R$1)*('白止-S级品'!$D$2:$AV$26)),0)+IFERROR(SUMPRODUCT(('乐容-S级品'!$A$4:$A$32=$B116)*('乐容-S级品'!$L$3:$CA$3=R$1)*('乐容-S级品'!$L$4:$CA$32)),0)</f>
      </c>
      <c r="S116" s="280">
        <f>IFERROR(SUMPRODUCT(('控温被PRO-S级品'!$B$2:$B$10=$B116)*('控温被PRO-S级品'!$E$1:$BE$1=S$1)*('控温被PRO-S级品'!$E$2:$BE$10)),0)+IFERROR(SUMPRODUCT(('冬被-S级品'!$B$2:$B$10=$B116)*('冬被-S级品'!$E$1:$AW$1=S$1)*('冬被-S级品'!$E$2:$AW$10)),0)+IFERROR(SUMPRODUCT(('白止-S级品'!$A$2:$A$26=$B116)*('白止-S级品'!$D$1:$AV$1=S$1)*('白止-S级品'!$D$2:$AV$26)),0)+IFERROR(SUMPRODUCT(('乐容-S级品'!$A$4:$A$32=$B116)*('乐容-S级品'!$L$3:$CA$3=S$1)*('乐容-S级品'!$L$4:$CA$32)),0)</f>
      </c>
      <c r="T116" s="280">
        <f>IFERROR(SUMPRODUCT(('控温被PRO-S级品'!$B$2:$B$10=$B116)*('控温被PRO-S级品'!$E$1:$BE$1=T$1)*('控温被PRO-S级品'!$E$2:$BE$10)),0)+IFERROR(SUMPRODUCT(('冬被-S级品'!$B$2:$B$10=$B116)*('冬被-S级品'!$E$1:$AW$1=T$1)*('冬被-S级品'!$E$2:$AW$10)),0)+IFERROR(SUMPRODUCT(('白止-S级品'!$A$2:$A$26=$B116)*('白止-S级品'!$D$1:$AV$1=T$1)*('白止-S级品'!$D$2:$AV$26)),0)+IFERROR(SUMPRODUCT(('乐容-S级品'!$A$4:$A$32=$B116)*('乐容-S级品'!$L$3:$CA$3=T$1)*('乐容-S级品'!$L$4:$CA$32)),0)</f>
      </c>
      <c r="U116" s="280">
        <f>IFERROR(SUMPRODUCT(('控温被PRO-S级品'!$B$2:$B$10=$B116)*('控温被PRO-S级品'!$E$1:$BE$1=U$1)*('控温被PRO-S级品'!$E$2:$BE$10)),0)+IFERROR(SUMPRODUCT(('冬被-S级品'!$B$2:$B$10=$B116)*('冬被-S级品'!$E$1:$AW$1=U$1)*('冬被-S级品'!$E$2:$AW$10)),0)+IFERROR(SUMPRODUCT(('白止-S级品'!$A$2:$A$26=$B116)*('白止-S级品'!$D$1:$AV$1=U$1)*('白止-S级品'!$D$2:$AV$26)),0)+IFERROR(SUMPRODUCT(('乐容-S级品'!$A$4:$A$32=$B116)*('乐容-S级品'!$L$3:$CA$3=U$1)*('乐容-S级品'!$L$4:$CA$32)),0)</f>
      </c>
      <c r="V116" s="280">
        <f>IFERROR(SUMPRODUCT(('控温被PRO-S级品'!$B$2:$B$10=$B116)*('控温被PRO-S级品'!$E$1:$BE$1=V$1)*('控温被PRO-S级品'!$E$2:$BE$10)),0)+IFERROR(SUMPRODUCT(('冬被-S级品'!$B$2:$B$10=$B116)*('冬被-S级品'!$E$1:$AW$1=V$1)*('冬被-S级品'!$E$2:$AW$10)),0)+IFERROR(SUMPRODUCT(('白止-S级品'!$A$2:$A$26=$B116)*('白止-S级品'!$D$1:$AV$1=V$1)*('白止-S级品'!$D$2:$AV$26)),0)+IFERROR(SUMPRODUCT(('乐容-S级品'!$A$4:$A$32=$B116)*('乐容-S级品'!$L$3:$CA$3=V$1)*('乐容-S级品'!$L$4:$CA$32)),0)</f>
      </c>
      <c r="W116" s="280">
        <f>IFERROR(SUMPRODUCT(('控温被PRO-S级品'!$B$2:$B$10=$B116)*('控温被PRO-S级品'!$E$1:$BE$1=W$1)*('控温被PRO-S级品'!$E$2:$BE$10)),0)+IFERROR(SUMPRODUCT(('冬被-S级品'!$B$2:$B$10=$B116)*('冬被-S级品'!$E$1:$AW$1=W$1)*('冬被-S级品'!$E$2:$AW$10)),0)+IFERROR(SUMPRODUCT(('白止-S级品'!$A$2:$A$26=$B116)*('白止-S级品'!$D$1:$AV$1=W$1)*('白止-S级品'!$D$2:$AV$26)),0)+IFERROR(SUMPRODUCT(('乐容-S级品'!$A$4:$A$32=$B116)*('乐容-S级品'!$L$3:$CA$3=W$1)*('乐容-S级品'!$L$4:$CA$32)),0)</f>
      </c>
      <c r="X116" s="280">
        <f>IFERROR(SUMPRODUCT(('控温被PRO-S级品'!$B$2:$B$10=$B116)*('控温被PRO-S级品'!$E$1:$BE$1=X$1)*('控温被PRO-S级品'!$E$2:$BE$10)),0)+IFERROR(SUMPRODUCT(('冬被-S级品'!$B$2:$B$10=$B116)*('冬被-S级品'!$E$1:$AW$1=X$1)*('冬被-S级品'!$E$2:$AW$10)),0)+IFERROR(SUMPRODUCT(('白止-S级品'!$A$2:$A$26=$B116)*('白止-S级品'!$D$1:$AV$1=X$1)*('白止-S级品'!$D$2:$AV$26)),0)+IFERROR(SUMPRODUCT(('乐容-S级品'!$A$4:$A$32=$B116)*('乐容-S级品'!$L$3:$CA$3=X$1)*('乐容-S级品'!$L$4:$CA$32)),0)</f>
      </c>
      <c r="Y116" s="280">
        <f>IFERROR(SUMPRODUCT(('控温被PRO-S级品'!$B$2:$B$10=$B116)*('控温被PRO-S级品'!$E$1:$BE$1=Y$1)*('控温被PRO-S级品'!$E$2:$BE$10)),0)+IFERROR(SUMPRODUCT(('冬被-S级品'!$B$2:$B$10=$B116)*('冬被-S级品'!$E$1:$AW$1=Y$1)*('冬被-S级品'!$E$2:$AW$10)),0)+IFERROR(SUMPRODUCT(('白止-S级品'!$A$2:$A$26=$B116)*('白止-S级品'!$D$1:$AV$1=Y$1)*('白止-S级品'!$D$2:$AV$26)),0)+IFERROR(SUMPRODUCT(('乐容-S级品'!$A$4:$A$32=$B116)*('乐容-S级品'!$L$3:$CA$3=Y$1)*('乐容-S级品'!$L$4:$CA$32)),0)</f>
      </c>
      <c r="Z116" s="280">
        <f>IFERROR(SUMPRODUCT(('控温被PRO-S级品'!$B$2:$B$10=$B116)*('控温被PRO-S级品'!$E$1:$BE$1=Z$1)*('控温被PRO-S级品'!$E$2:$BE$10)),0)+IFERROR(SUMPRODUCT(('冬被-S级品'!$B$2:$B$10=$B116)*('冬被-S级品'!$E$1:$AW$1=Z$1)*('冬被-S级品'!$E$2:$AW$10)),0)+IFERROR(SUMPRODUCT(('白止-S级品'!$A$2:$A$26=$B116)*('白止-S级品'!$D$1:$AV$1=Z$1)*('白止-S级品'!$D$2:$AV$26)),0)+IFERROR(SUMPRODUCT(('乐容-S级品'!$A$4:$A$32=$B116)*('乐容-S级品'!$L$3:$CA$3=Z$1)*('乐容-S级品'!$L$4:$CA$32)),0)</f>
      </c>
      <c r="AA116" s="280">
        <f>IFERROR(SUMPRODUCT(('控温被PRO-S级品'!$B$2:$B$10=$B116)*('控温被PRO-S级品'!$E$1:$BE$1=AA$1)*('控温被PRO-S级品'!$E$2:$BE$10)),0)+IFERROR(SUMPRODUCT(('冬被-S级品'!$B$2:$B$10=$B116)*('冬被-S级品'!$E$1:$AW$1=AA$1)*('冬被-S级品'!$E$2:$AW$10)),0)+IFERROR(SUMPRODUCT(('白止-S级品'!$A$2:$A$26=$B116)*('白止-S级品'!$D$1:$AV$1=AA$1)*('白止-S级品'!$D$2:$AV$26)),0)+IFERROR(SUMPRODUCT(('乐容-S级品'!$A$4:$A$32=$B116)*('乐容-S级品'!$L$3:$CA$3=AA$1)*('乐容-S级品'!$L$4:$CA$32)),0)</f>
      </c>
      <c r="AB116" s="280">
        <f>IFERROR(SUMPRODUCT(('控温被PRO-S级品'!$B$2:$B$10=$B116)*('控温被PRO-S级品'!$E$1:$BE$1=AB$1)*('控温被PRO-S级品'!$E$2:$BE$10)),0)+IFERROR(SUMPRODUCT(('冬被-S级品'!$B$2:$B$10=$B116)*('冬被-S级品'!$E$1:$AW$1=AB$1)*('冬被-S级品'!$E$2:$AW$10)),0)+IFERROR(SUMPRODUCT(('白止-S级品'!$A$2:$A$26=$B116)*('白止-S级品'!$D$1:$AV$1=AB$1)*('白止-S级品'!$D$2:$AV$26)),0)+IFERROR(SUMPRODUCT(('乐容-S级品'!$A$4:$A$32=$B116)*('乐容-S级品'!$L$3:$CA$3=AB$1)*('乐容-S级品'!$L$4:$CA$32)),0)</f>
      </c>
      <c r="AC116" s="280">
        <f>IFERROR(SUMPRODUCT(('控温被PRO-S级品'!$B$2:$B$10=$B116)*('控温被PRO-S级品'!$E$1:$BE$1=AC$1)*('控温被PRO-S级品'!$E$2:$BE$10)),0)+IFERROR(SUMPRODUCT(('冬被-S级品'!$B$2:$B$10=$B116)*('冬被-S级品'!$E$1:$AW$1=AC$1)*('冬被-S级品'!$E$2:$AW$10)),0)+IFERROR(SUMPRODUCT(('白止-S级品'!$A$2:$A$26=$B116)*('白止-S级品'!$D$1:$AV$1=AC$1)*('白止-S级品'!$D$2:$AV$26)),0)+IFERROR(SUMPRODUCT(('乐容-S级品'!$A$4:$A$32=$B116)*('乐容-S级品'!$L$3:$CA$3=AC$1)*('乐容-S级品'!$L$4:$CA$32)),0)</f>
      </c>
      <c r="AD116" s="280">
        <f>IFERROR(SUMPRODUCT(('控温被PRO-S级品'!$B$2:$B$10=$B116)*('控温被PRO-S级品'!$E$1:$BE$1=AD$1)*('控温被PRO-S级品'!$E$2:$BE$10)),0)+IFERROR(SUMPRODUCT(('冬被-S级品'!$B$2:$B$10=$B116)*('冬被-S级品'!$E$1:$AW$1=AD$1)*('冬被-S级品'!$E$2:$AW$10)),0)+IFERROR(SUMPRODUCT(('白止-S级品'!$A$2:$A$26=$B116)*('白止-S级品'!$D$1:$AV$1=AD$1)*('白止-S级品'!$D$2:$AV$26)),0)+IFERROR(SUMPRODUCT(('乐容-S级品'!$A$4:$A$32=$B116)*('乐容-S级品'!$L$3:$CA$3=AD$1)*('乐容-S级品'!$L$4:$CA$32)),0)</f>
      </c>
      <c r="AE116" s="280">
        <f>IFERROR(SUMPRODUCT(('控温被PRO-S级品'!$B$2:$B$10=$B116)*('控温被PRO-S级品'!$E$1:$BE$1=AE$1)*('控温被PRO-S级品'!$E$2:$BE$10)),0)+IFERROR(SUMPRODUCT(('冬被-S级品'!$B$2:$B$10=$B116)*('冬被-S级品'!$E$1:$AW$1=AE$1)*('冬被-S级品'!$E$2:$AW$10)),0)+IFERROR(SUMPRODUCT(('白止-S级品'!$A$2:$A$26=$B116)*('白止-S级品'!$D$1:$AV$1=AE$1)*('白止-S级品'!$D$2:$AV$26)),0)+IFERROR(SUMPRODUCT(('乐容-S级品'!$A$4:$A$32=$B116)*('乐容-S级品'!$L$3:$CA$3=AE$1)*('乐容-S级品'!$L$4:$CA$32)),0)</f>
      </c>
      <c r="AF116" s="280">
        <f>IFERROR(SUMPRODUCT(('控温被PRO-S级品'!$B$2:$B$10=$B116)*('控温被PRO-S级品'!$E$1:$BE$1=AF$1)*('控温被PRO-S级品'!$E$2:$BE$10)),0)+IFERROR(SUMPRODUCT(('冬被-S级品'!$B$2:$B$10=$B116)*('冬被-S级品'!$E$1:$AW$1=AF$1)*('冬被-S级品'!$E$2:$AW$10)),0)+IFERROR(SUMPRODUCT(('白止-S级品'!$A$2:$A$26=$B116)*('白止-S级品'!$D$1:$AV$1=AF$1)*('白止-S级品'!$D$2:$AV$26)),0)+IFERROR(SUMPRODUCT(('乐容-S级品'!$A$4:$A$32=$B116)*('乐容-S级品'!$L$3:$CA$3=AF$1)*('乐容-S级品'!$L$4:$CA$32)),0)</f>
      </c>
      <c r="AG116" s="280">
        <f>IFERROR(SUMPRODUCT(('控温被PRO-S级品'!$B$2:$B$10=$B116)*('控温被PRO-S级品'!$E$1:$BE$1=AG$1)*('控温被PRO-S级品'!$E$2:$BE$10)),0)+IFERROR(SUMPRODUCT(('冬被-S级品'!$B$2:$B$10=$B116)*('冬被-S级品'!$E$1:$AW$1=AG$1)*('冬被-S级品'!$E$2:$AW$10)),0)+IFERROR(SUMPRODUCT(('白止-S级品'!$A$2:$A$26=$B116)*('白止-S级品'!$D$1:$AV$1=AG$1)*('白止-S级品'!$D$2:$AV$26)),0)+IFERROR(SUMPRODUCT(('乐容-S级品'!$A$4:$A$32=$B116)*('乐容-S级品'!$L$3:$CA$3=AG$1)*('乐容-S级品'!$L$4:$CA$32)),0)</f>
      </c>
      <c r="AH116" s="280">
        <f>IFERROR(SUMPRODUCT(('控温被PRO-S级品'!$B$2:$B$10=$B116)*('控温被PRO-S级品'!$E$1:$BE$1=AH$1)*('控温被PRO-S级品'!$E$2:$BE$10)),0)+IFERROR(SUMPRODUCT(('冬被-S级品'!$B$2:$B$10=$B116)*('冬被-S级品'!$E$1:$AW$1=AH$1)*('冬被-S级品'!$E$2:$AW$10)),0)+IFERROR(SUMPRODUCT(('白止-S级品'!$A$2:$A$26=$B116)*('白止-S级品'!$D$1:$AV$1=AH$1)*('白止-S级品'!$D$2:$AV$26)),0)+IFERROR(SUMPRODUCT(('乐容-S级品'!$A$4:$A$32=$B116)*('乐容-S级品'!$L$3:$CA$3=AH$1)*('乐容-S级品'!$L$4:$CA$32)),0)</f>
      </c>
      <c r="AI116" s="280">
        <f>IFERROR(SUMPRODUCT(('控温被PRO-S级品'!$B$2:$B$10=$B116)*('控温被PRO-S级品'!$E$1:$BE$1=AI$1)*('控温被PRO-S级品'!$E$2:$BE$10)),0)+IFERROR(SUMPRODUCT(('冬被-S级品'!$B$2:$B$10=$B116)*('冬被-S级品'!$E$1:$AW$1=AI$1)*('冬被-S级品'!$E$2:$AW$10)),0)+IFERROR(SUMPRODUCT(('白止-S级品'!$A$2:$A$26=$B116)*('白止-S级品'!$D$1:$AV$1=AI$1)*('白止-S级品'!$D$2:$AV$26)),0)+IFERROR(SUMPRODUCT(('乐容-S级品'!$A$4:$A$32=$B116)*('乐容-S级品'!$L$3:$CA$3=AI$1)*('乐容-S级品'!$L$4:$CA$32)),0)</f>
      </c>
      <c r="AJ116" s="280">
        <f>IFERROR(SUMPRODUCT(('控温被PRO-S级品'!$B$2:$B$10=$B116)*('控温被PRO-S级品'!$E$1:$BE$1=AJ$1)*('控温被PRO-S级品'!$E$2:$BE$10)),0)+IFERROR(SUMPRODUCT(('冬被-S级品'!$B$2:$B$10=$B116)*('冬被-S级品'!$E$1:$AW$1=AJ$1)*('冬被-S级品'!$E$2:$AW$10)),0)+IFERROR(SUMPRODUCT(('白止-S级品'!$A$2:$A$26=$B116)*('白止-S级品'!$D$1:$AV$1=AJ$1)*('白止-S级品'!$D$2:$AV$26)),0)+IFERROR(SUMPRODUCT(('乐容-S级品'!$A$4:$A$32=$B116)*('乐容-S级品'!$L$3:$CA$3=AJ$1)*('乐容-S级品'!$L$4:$CA$32)),0)</f>
      </c>
      <c r="AK116" s="280">
        <f>IFERROR(SUMPRODUCT(('控温被PRO-S级品'!$B$2:$B$10=$B116)*('控温被PRO-S级品'!$E$1:$BE$1=AK$1)*('控温被PRO-S级品'!$E$2:$BE$10)),0)+IFERROR(SUMPRODUCT(('冬被-S级品'!$B$2:$B$10=$B116)*('冬被-S级品'!$E$1:$AW$1=AK$1)*('冬被-S级品'!$E$2:$AW$10)),0)+IFERROR(SUMPRODUCT(('白止-S级品'!$A$2:$A$26=$B116)*('白止-S级品'!$D$1:$AV$1=AK$1)*('白止-S级品'!$D$2:$AV$26)),0)+IFERROR(SUMPRODUCT(('乐容-S级品'!$A$4:$A$32=$B116)*('乐容-S级品'!$L$3:$CA$3=AK$1)*('乐容-S级品'!$L$4:$CA$32)),0)</f>
      </c>
      <c r="AL116" s="280">
        <f>IFERROR(SUMPRODUCT(('控温被PRO-S级品'!$B$2:$B$10=$B116)*('控温被PRO-S级品'!$E$1:$BE$1=AL$1)*('控温被PRO-S级品'!$E$2:$BE$10)),0)+IFERROR(SUMPRODUCT(('冬被-S级品'!$B$2:$B$10=$B116)*('冬被-S级品'!$E$1:$AW$1=AL$1)*('冬被-S级品'!$E$2:$AW$10)),0)+IFERROR(SUMPRODUCT(('白止-S级品'!$A$2:$A$26=$B116)*('白止-S级品'!$D$1:$AV$1=AL$1)*('白止-S级品'!$D$2:$AV$26)),0)+IFERROR(SUMPRODUCT(('乐容-S级品'!$A$4:$A$32=$B116)*('乐容-S级品'!$L$3:$CA$3=AL$1)*('乐容-S级品'!$L$4:$CA$32)),0)</f>
      </c>
      <c r="AM116" s="280">
        <f>IFERROR(SUMPRODUCT(('控温被PRO-S级品'!$B$2:$B$10=$B116)*('控温被PRO-S级品'!$E$1:$BE$1=AM$1)*('控温被PRO-S级品'!$E$2:$BE$10)),0)+IFERROR(SUMPRODUCT(('冬被-S级品'!$B$2:$B$10=$B116)*('冬被-S级品'!$E$1:$AW$1=AM$1)*('冬被-S级品'!$E$2:$AW$10)),0)+IFERROR(SUMPRODUCT(('白止-S级品'!$A$2:$A$26=$B116)*('白止-S级品'!$D$1:$AV$1=AM$1)*('白止-S级品'!$D$2:$AV$26)),0)+IFERROR(SUMPRODUCT(('乐容-S级品'!$A$4:$A$32=$B116)*('乐容-S级品'!$L$3:$CA$3=AM$1)*('乐容-S级品'!$L$4:$CA$32)),0)</f>
      </c>
      <c r="AN116" s="280">
        <f>IFERROR(SUMPRODUCT(('控温被PRO-S级品'!$B$2:$B$10=$B116)*('控温被PRO-S级品'!$E$1:$BE$1=AN$1)*('控温被PRO-S级品'!$E$2:$BE$10)),0)+IFERROR(SUMPRODUCT(('冬被-S级品'!$B$2:$B$10=$B116)*('冬被-S级品'!$E$1:$AW$1=AN$1)*('冬被-S级品'!$E$2:$AW$10)),0)+IFERROR(SUMPRODUCT(('白止-S级品'!$A$2:$A$26=$B116)*('白止-S级品'!$D$1:$AV$1=AN$1)*('白止-S级品'!$D$2:$AV$26)),0)+IFERROR(SUMPRODUCT(('乐容-S级品'!$A$4:$A$32=$B116)*('乐容-S级品'!$L$3:$CA$3=AN$1)*('乐容-S级品'!$L$4:$CA$32)),0)</f>
      </c>
      <c r="AO116" s="280">
        <f>IFERROR(SUMPRODUCT(('控温被PRO-S级品'!$B$2:$B$10=$B116)*('控温被PRO-S级品'!$E$1:$BE$1=AO$1)*('控温被PRO-S级品'!$E$2:$BE$10)),0)+IFERROR(SUMPRODUCT(('冬被-S级品'!$B$2:$B$10=$B116)*('冬被-S级品'!$E$1:$AW$1=AO$1)*('冬被-S级品'!$E$2:$AW$10)),0)+IFERROR(SUMPRODUCT(('白止-S级品'!$A$2:$A$26=$B116)*('白止-S级品'!$D$1:$AV$1=AO$1)*('白止-S级品'!$D$2:$AV$26)),0)+IFERROR(SUMPRODUCT(('乐容-S级品'!$A$4:$A$32=$B116)*('乐容-S级品'!$L$3:$CA$3=AO$1)*('乐容-S级品'!$L$4:$CA$32)),0)</f>
      </c>
      <c r="AP116" s="280">
        <f>IFERROR(SUMPRODUCT(('控温被PRO-S级品'!$B$2:$B$10=$B116)*('控温被PRO-S级品'!$E$1:$BE$1=AP$1)*('控温被PRO-S级品'!$E$2:$BE$10)),0)+IFERROR(SUMPRODUCT(('冬被-S级品'!$B$2:$B$10=$B116)*('冬被-S级品'!$E$1:$AW$1=AP$1)*('冬被-S级品'!$E$2:$AW$10)),0)+IFERROR(SUMPRODUCT(('白止-S级品'!$A$2:$A$26=$B116)*('白止-S级品'!$D$1:$AV$1=AP$1)*('白止-S级品'!$D$2:$AV$26)),0)+IFERROR(SUMPRODUCT(('乐容-S级品'!$A$4:$A$32=$B116)*('乐容-S级品'!$L$3:$CA$3=AP$1)*('乐容-S级品'!$L$4:$CA$32)),0)</f>
      </c>
      <c r="AQ116" s="280">
        <f>IFERROR(SUMPRODUCT(('控温被PRO-S级品'!$B$2:$B$10=$B116)*('控温被PRO-S级品'!$E$1:$BE$1=AQ$1)*('控温被PRO-S级品'!$E$2:$BE$10)),0)+IFERROR(SUMPRODUCT(('冬被-S级品'!$B$2:$B$10=$B116)*('冬被-S级品'!$E$1:$AW$1=AQ$1)*('冬被-S级品'!$E$2:$AW$10)),0)+IFERROR(SUMPRODUCT(('白止-S级品'!$A$2:$A$26=$B116)*('白止-S级品'!$D$1:$AV$1=AQ$1)*('白止-S级品'!$D$2:$AV$26)),0)+IFERROR(SUMPRODUCT(('乐容-S级品'!$A$4:$A$32=$B116)*('乐容-S级品'!$L$3:$CA$3=AQ$1)*('乐容-S级品'!$L$4:$CA$32)),0)</f>
      </c>
      <c r="AR116" s="280">
        <f>IFERROR(SUMPRODUCT(('控温被PRO-S级品'!$B$2:$B$10=$B116)*('控温被PRO-S级品'!$E$1:$BE$1=AR$1)*('控温被PRO-S级品'!$E$2:$BE$10)),0)+IFERROR(SUMPRODUCT(('冬被-S级品'!$B$2:$B$10=$B116)*('冬被-S级品'!$E$1:$AW$1=AR$1)*('冬被-S级品'!$E$2:$AW$10)),0)+IFERROR(SUMPRODUCT(('白止-S级品'!$A$2:$A$26=$B116)*('白止-S级品'!$D$1:$AV$1=AR$1)*('白止-S级品'!$D$2:$AV$26)),0)+IFERROR(SUMPRODUCT(('乐容-S级品'!$A$4:$A$32=$B116)*('乐容-S级品'!$L$3:$CA$3=AR$1)*('乐容-S级品'!$L$4:$CA$32)),0)</f>
      </c>
      <c r="AS116" s="280">
        <f>IFERROR(SUMPRODUCT(('控温被PRO-S级品'!$B$2:$B$10=$B116)*('控温被PRO-S级品'!$E$1:$BE$1=AS$1)*('控温被PRO-S级品'!$E$2:$BE$10)),0)+IFERROR(SUMPRODUCT(('冬被-S级品'!$B$2:$B$10=$B116)*('冬被-S级品'!$E$1:$AW$1=AS$1)*('冬被-S级品'!$E$2:$AW$10)),0)+IFERROR(SUMPRODUCT(('白止-S级品'!$A$2:$A$26=$B116)*('白止-S级品'!$D$1:$AV$1=AS$1)*('白止-S级品'!$D$2:$AV$26)),0)+IFERROR(SUMPRODUCT(('乐容-S级品'!$A$4:$A$32=$B116)*('乐容-S级品'!$L$3:$CA$3=AS$1)*('乐容-S级品'!$L$4:$CA$32)),0)</f>
      </c>
      <c r="AT116" s="280">
        <f>IFERROR(SUMPRODUCT(('控温被PRO-S级品'!$B$2:$B$10=$B116)*('控温被PRO-S级品'!$E$1:$BE$1=AT$1)*('控温被PRO-S级品'!$E$2:$BE$10)),0)+IFERROR(SUMPRODUCT(('冬被-S级品'!$B$2:$B$10=$B116)*('冬被-S级品'!$E$1:$AW$1=AT$1)*('冬被-S级品'!$E$2:$AW$10)),0)+IFERROR(SUMPRODUCT(('白止-S级品'!$A$2:$A$26=$B116)*('白止-S级品'!$D$1:$AV$1=AT$1)*('白止-S级品'!$D$2:$AV$26)),0)+IFERROR(SUMPRODUCT(('乐容-S级品'!$A$4:$A$32=$B116)*('乐容-S级品'!$L$3:$CA$3=AT$1)*('乐容-S级品'!$L$4:$CA$32)),0)</f>
      </c>
      <c r="AU116" s="280">
        <f>IFERROR(SUMPRODUCT(('控温被PRO-S级品'!$B$2:$B$10=$B116)*('控温被PRO-S级品'!$E$1:$BE$1=AU$1)*('控温被PRO-S级品'!$E$2:$BE$10)),0)+IFERROR(SUMPRODUCT(('冬被-S级品'!$B$2:$B$10=$B116)*('冬被-S级品'!$E$1:$AW$1=AU$1)*('冬被-S级品'!$E$2:$AW$10)),0)+IFERROR(SUMPRODUCT(('白止-S级品'!$A$2:$A$26=$B116)*('白止-S级品'!$D$1:$AV$1=AU$1)*('白止-S级品'!$D$2:$AV$26)),0)+IFERROR(SUMPRODUCT(('乐容-S级品'!$A$4:$A$32=$B116)*('乐容-S级品'!$L$3:$CA$3=AU$1)*('乐容-S级品'!$L$4:$CA$32)),0)</f>
      </c>
      <c r="AV116" s="280">
        <f>IFERROR(SUMPRODUCT(('控温被PRO-S级品'!$B$2:$B$10=$B116)*('控温被PRO-S级品'!$E$1:$BE$1=AV$1)*('控温被PRO-S级品'!$E$2:$BE$10)),0)+IFERROR(SUMPRODUCT(('冬被-S级品'!$B$2:$B$10=$B116)*('冬被-S级品'!$E$1:$AW$1=AV$1)*('冬被-S级品'!$E$2:$AW$10)),0)+IFERROR(SUMPRODUCT(('白止-S级品'!$A$2:$A$26=$B116)*('白止-S级品'!$D$1:$AV$1=AV$1)*('白止-S级品'!$D$2:$AV$26)),0)+IFERROR(SUMPRODUCT(('乐容-S级品'!$A$4:$A$32=$B116)*('乐容-S级品'!$L$3:$CA$3=AV$1)*('乐容-S级品'!$L$4:$CA$32)),0)</f>
      </c>
      <c r="AW116" s="280">
        <f>IFERROR(SUMPRODUCT(('控温被PRO-S级品'!$B$2:$B$10=$B116)*('控温被PRO-S级品'!$E$1:$BE$1=AW$1)*('控温被PRO-S级品'!$E$2:$BE$10)),0)+IFERROR(SUMPRODUCT(('冬被-S级品'!$B$2:$B$10=$B116)*('冬被-S级品'!$E$1:$AW$1=AW$1)*('冬被-S级品'!$E$2:$AW$10)),0)+IFERROR(SUMPRODUCT(('白止-S级品'!$A$2:$A$26=$B116)*('白止-S级品'!$D$1:$AV$1=AW$1)*('白止-S级品'!$D$2:$AV$26)),0)+IFERROR(SUMPRODUCT(('乐容-S级品'!$A$4:$A$32=$B116)*('乐容-S级品'!$L$3:$CA$3=AW$1)*('乐容-S级品'!$L$4:$CA$32)),0)</f>
      </c>
      <c r="AX116" s="280">
        <f>IFERROR(SUMPRODUCT(('控温被PRO-S级品'!$B$2:$B$10=$B116)*('控温被PRO-S级品'!$E$1:$BE$1=AX$1)*('控温被PRO-S级品'!$E$2:$BE$10)),0)+IFERROR(SUMPRODUCT(('冬被-S级品'!$B$2:$B$10=$B116)*('冬被-S级品'!$E$1:$AW$1=AX$1)*('冬被-S级品'!$E$2:$AW$10)),0)+IFERROR(SUMPRODUCT(('白止-S级品'!$A$2:$A$26=$B116)*('白止-S级品'!$D$1:$AV$1=AX$1)*('白止-S级品'!$D$2:$AV$26)),0)+IFERROR(SUMPRODUCT(('乐容-S级品'!$A$4:$A$32=$B116)*('乐容-S级品'!$L$3:$CA$3=AX$1)*('乐容-S级品'!$L$4:$CA$32)),0)</f>
      </c>
      <c r="AY116" s="280">
        <f>IFERROR(SUMPRODUCT(('控温被PRO-S级品'!$B$2:$B$10=$B116)*('控温被PRO-S级品'!$E$1:$BE$1=AY$1)*('控温被PRO-S级品'!$E$2:$BE$10)),0)+IFERROR(SUMPRODUCT(('冬被-S级品'!$B$2:$B$10=$B116)*('冬被-S级品'!$E$1:$AW$1=AY$1)*('冬被-S级品'!$E$2:$AW$10)),0)+IFERROR(SUMPRODUCT(('白止-S级品'!$A$2:$A$26=$B116)*('白止-S级品'!$D$1:$AV$1=AY$1)*('白止-S级品'!$D$2:$AV$26)),0)+IFERROR(SUMPRODUCT(('乐容-S级品'!$A$4:$A$32=$B116)*('乐容-S级品'!$L$3:$CA$3=AY$1)*('乐容-S级品'!$L$4:$CA$32)),0)</f>
      </c>
      <c r="AZ116" s="280">
        <f>IFERROR(SUMPRODUCT(('控温被PRO-S级品'!$B$2:$B$10=$B116)*('控温被PRO-S级品'!$E$1:$BE$1=AZ$1)*('控温被PRO-S级品'!$E$2:$BE$10)),0)+IFERROR(SUMPRODUCT(('冬被-S级品'!$B$2:$B$10=$B116)*('冬被-S级品'!$E$1:$AW$1=AZ$1)*('冬被-S级品'!$E$2:$AW$10)),0)+IFERROR(SUMPRODUCT(('白止-S级品'!$A$2:$A$26=$B116)*('白止-S级品'!$D$1:$AV$1=AZ$1)*('白止-S级品'!$D$2:$AV$26)),0)+IFERROR(SUMPRODUCT(('乐容-S级品'!$A$4:$A$32=$B116)*('乐容-S级品'!$L$3:$CA$3=AZ$1)*('乐容-S级品'!$L$4:$CA$32)),0)</f>
      </c>
      <c r="BA116" s="280">
        <f>IFERROR(SUMPRODUCT(('控温被PRO-S级品'!$B$2:$B$10=$B116)*('控温被PRO-S级品'!$E$1:$BE$1=BA$1)*('控温被PRO-S级品'!$E$2:$BE$10)),0)+IFERROR(SUMPRODUCT(('冬被-S级品'!$B$2:$B$10=$B116)*('冬被-S级品'!$E$1:$AW$1=BA$1)*('冬被-S级品'!$E$2:$AW$10)),0)+IFERROR(SUMPRODUCT(('白止-S级品'!$A$2:$A$26=$B116)*('白止-S级品'!$D$1:$AV$1=BA$1)*('白止-S级品'!$D$2:$AV$26)),0)+IFERROR(SUMPRODUCT(('乐容-S级品'!$A$4:$A$32=$B116)*('乐容-S级品'!$L$3:$CA$3=BA$1)*('乐容-S级品'!$L$4:$CA$32)),0)</f>
      </c>
      <c r="BB116" s="280">
        <f>IFERROR(SUMPRODUCT(('控温被PRO-S级品'!$B$2:$B$10=$B116)*('控温被PRO-S级品'!$E$1:$BE$1=BB$1)*('控温被PRO-S级品'!$E$2:$BE$10)),0)+IFERROR(SUMPRODUCT(('冬被-S级品'!$B$2:$B$10=$B116)*('冬被-S级品'!$E$1:$AW$1=BB$1)*('冬被-S级品'!$E$2:$AW$10)),0)+IFERROR(SUMPRODUCT(('白止-S级品'!$A$2:$A$26=$B116)*('白止-S级品'!$D$1:$AV$1=BB$1)*('白止-S级品'!$D$2:$AV$26)),0)+IFERROR(SUMPRODUCT(('乐容-S级品'!$A$4:$A$32=$B116)*('乐容-S级品'!$L$3:$CA$3=BB$1)*('乐容-S级品'!$L$4:$CA$32)),0)</f>
      </c>
      <c r="BC116" s="280">
        <f>IFERROR(SUMPRODUCT(('控温被PRO-S级品'!$B$2:$B$10=$B116)*('控温被PRO-S级品'!$E$1:$BE$1=BC$1)*('控温被PRO-S级品'!$E$2:$BE$10)),0)+IFERROR(SUMPRODUCT(('冬被-S级品'!$B$2:$B$10=$B116)*('冬被-S级品'!$E$1:$AW$1=BC$1)*('冬被-S级品'!$E$2:$AW$10)),0)+IFERROR(SUMPRODUCT(('白止-S级品'!$A$2:$A$26=$B116)*('白止-S级品'!$D$1:$AV$1=BC$1)*('白止-S级品'!$D$2:$AV$26)),0)+IFERROR(SUMPRODUCT(('乐容-S级品'!$A$4:$A$32=$B116)*('乐容-S级品'!$L$3:$CA$3=BC$1)*('乐容-S级品'!$L$4:$CA$32)),0)</f>
      </c>
      <c r="BD116" s="280">
        <f>IFERROR(SUMPRODUCT(('控温被PRO-S级品'!$B$2:$B$10=$B116)*('控温被PRO-S级品'!$E$1:$BE$1=BD$1)*('控温被PRO-S级品'!$E$2:$BE$10)),0)+IFERROR(SUMPRODUCT(('冬被-S级品'!$B$2:$B$10=$B116)*('冬被-S级品'!$E$1:$AW$1=BD$1)*('冬被-S级品'!$E$2:$AW$10)),0)+IFERROR(SUMPRODUCT(('白止-S级品'!$A$2:$A$26=$B116)*('白止-S级品'!$D$1:$AV$1=BD$1)*('白止-S级品'!$D$2:$AV$26)),0)+IFERROR(SUMPRODUCT(('乐容-S级品'!$A$4:$A$32=$B116)*('乐容-S级品'!$L$3:$CA$3=BD$1)*('乐容-S级品'!$L$4:$CA$32)),0)</f>
      </c>
      <c r="BE116" s="280">
        <f>IFERROR(SUMPRODUCT(('控温被PRO-S级品'!$B$2:$B$10=$B116)*('控温被PRO-S级品'!$E$1:$BE$1=BE$1)*('控温被PRO-S级品'!$E$2:$BE$10)),0)+IFERROR(SUMPRODUCT(('冬被-S级品'!$B$2:$B$10=$B116)*('冬被-S级品'!$E$1:$AW$1=BE$1)*('冬被-S级品'!$E$2:$AW$10)),0)+IFERROR(SUMPRODUCT(('白止-S级品'!$A$2:$A$26=$B116)*('白止-S级品'!$D$1:$AV$1=BE$1)*('白止-S级品'!$D$2:$AV$26)),0)+IFERROR(SUMPRODUCT(('乐容-S级品'!$A$4:$A$32=$B116)*('乐容-S级品'!$L$3:$CA$3=BE$1)*('乐容-S级品'!$L$4:$CA$32)),0)</f>
      </c>
      <c r="BF116" s="280">
        <f>IFERROR(SUMPRODUCT(('控温被PRO-S级品'!$B$2:$B$10=$B116)*('控温被PRO-S级品'!$E$1:$BE$1=BF$1)*('控温被PRO-S级品'!$E$2:$BE$10)),0)+IFERROR(SUMPRODUCT(('冬被-S级品'!$B$2:$B$10=$B116)*('冬被-S级品'!$E$1:$AW$1=BF$1)*('冬被-S级品'!$E$2:$AW$10)),0)+IFERROR(SUMPRODUCT(('白止-S级品'!$A$2:$A$26=$B116)*('白止-S级品'!$D$1:$AV$1=BF$1)*('白止-S级品'!$D$2:$AV$26)),0)+IFERROR(SUMPRODUCT(('乐容-S级品'!$A$4:$A$32=$B116)*('乐容-S级品'!$L$3:$CA$3=BF$1)*('乐容-S级品'!$L$4:$CA$32)),0)</f>
      </c>
      <c r="BG116" s="280">
        <f>IFERROR(SUMPRODUCT(('控温被PRO-S级品'!$B$2:$B$10=$B116)*('控温被PRO-S级品'!$E$1:$BE$1=BG$1)*('控温被PRO-S级品'!$E$2:$BE$10)),0)+IFERROR(SUMPRODUCT(('冬被-S级品'!$B$2:$B$10=$B116)*('冬被-S级品'!$E$1:$AW$1=BG$1)*('冬被-S级品'!$E$2:$AW$10)),0)+IFERROR(SUMPRODUCT(('白止-S级品'!$A$2:$A$26=$B116)*('白止-S级品'!$D$1:$AV$1=BG$1)*('白止-S级品'!$D$2:$AV$26)),0)+IFERROR(SUMPRODUCT(('乐容-S级品'!$A$4:$A$32=$B116)*('乐容-S级品'!$L$3:$CA$3=BG$1)*('乐容-S级品'!$L$4:$CA$32)),0)</f>
      </c>
      <c r="BH116" s="280">
        <f>IFERROR(SUMPRODUCT(('控温被PRO-S级品'!$B$2:$B$10=$B116)*('控温被PRO-S级品'!$E$1:$BE$1=BH$1)*('控温被PRO-S级品'!$E$2:$BE$10)),0)+IFERROR(SUMPRODUCT(('冬被-S级品'!$B$2:$B$10=$B116)*('冬被-S级品'!$E$1:$AW$1=BH$1)*('冬被-S级品'!$E$2:$AW$10)),0)+IFERROR(SUMPRODUCT(('白止-S级品'!$A$2:$A$26=$B116)*('白止-S级品'!$D$1:$AV$1=BH$1)*('白止-S级品'!$D$2:$AV$26)),0)+IFERROR(SUMPRODUCT(('乐容-S级品'!$A$4:$A$32=$B116)*('乐容-S级品'!$L$3:$CA$3=BH$1)*('乐容-S级品'!$L$4:$CA$32)),0)</f>
      </c>
      <c r="BI116" s="280">
        <f>IFERROR(SUMPRODUCT(('控温被PRO-S级品'!$B$2:$B$10=$B116)*('控温被PRO-S级品'!$E$1:$BE$1=BI$1)*('控温被PRO-S级品'!$E$2:$BE$10)),0)+IFERROR(SUMPRODUCT(('冬被-S级品'!$B$2:$B$10=$B116)*('冬被-S级品'!$E$1:$AW$1=BI$1)*('冬被-S级品'!$E$2:$AW$10)),0)+IFERROR(SUMPRODUCT(('白止-S级品'!$A$2:$A$26=$B116)*('白止-S级品'!$D$1:$AV$1=BI$1)*('白止-S级品'!$D$2:$AV$26)),0)+IFERROR(SUMPRODUCT(('乐容-S级品'!$A$4:$A$32=$B116)*('乐容-S级品'!$L$3:$CA$3=BI$1)*('乐容-S级品'!$L$4:$CA$32)),0)</f>
      </c>
      <c r="BJ116" s="280">
        <f>IFERROR(SUMPRODUCT(('控温被PRO-S级品'!$B$2:$B$10=$B116)*('控温被PRO-S级品'!$E$1:$BE$1=BJ$1)*('控温被PRO-S级品'!$E$2:$BE$10)),0)+IFERROR(SUMPRODUCT(('冬被-S级品'!$B$2:$B$10=$B116)*('冬被-S级品'!$E$1:$AW$1=BJ$1)*('冬被-S级品'!$E$2:$AW$10)),0)+IFERROR(SUMPRODUCT(('白止-S级品'!$A$2:$A$26=$B116)*('白止-S级品'!$D$1:$AV$1=BJ$1)*('白止-S级品'!$D$2:$AV$26)),0)+IFERROR(SUMPRODUCT(('乐容-S级品'!$A$4:$A$32=$B116)*('乐容-S级品'!$L$3:$CA$3=BJ$1)*('乐容-S级品'!$L$4:$CA$32)),0)</f>
      </c>
      <c r="BK116" s="280">
        <f>IFERROR(SUMPRODUCT(('控温被PRO-S级品'!$B$2:$B$10=$B116)*('控温被PRO-S级品'!$E$1:$BE$1=BK$1)*('控温被PRO-S级品'!$E$2:$BE$10)),0)+IFERROR(SUMPRODUCT(('冬被-S级品'!$B$2:$B$10=$B116)*('冬被-S级品'!$E$1:$AW$1=BK$1)*('冬被-S级品'!$E$2:$AW$10)),0)+IFERROR(SUMPRODUCT(('白止-S级品'!$A$2:$A$26=$B116)*('白止-S级品'!$D$1:$AV$1=BK$1)*('白止-S级品'!$D$2:$AV$26)),0)+IFERROR(SUMPRODUCT(('乐容-S级品'!$A$4:$A$32=$B116)*('乐容-S级品'!$L$3:$CA$3=BK$1)*('乐容-S级品'!$L$4:$CA$32)),0)</f>
      </c>
      <c r="BL116" s="280">
        <f>IFERROR(SUMPRODUCT(('控温被PRO-S级品'!$B$2:$B$10=$B116)*('控温被PRO-S级品'!$E$1:$BE$1=BL$1)*('控温被PRO-S级品'!$E$2:$BE$10)),0)+IFERROR(SUMPRODUCT(('冬被-S级品'!$B$2:$B$10=$B116)*('冬被-S级品'!$E$1:$AW$1=BL$1)*('冬被-S级品'!$E$2:$AW$10)),0)+IFERROR(SUMPRODUCT(('白止-S级品'!$A$2:$A$26=$B116)*('白止-S级品'!$D$1:$AV$1=BL$1)*('白止-S级品'!$D$2:$AV$26)),0)+IFERROR(SUMPRODUCT(('乐容-S级品'!$A$4:$A$32=$B116)*('乐容-S级品'!$L$3:$CA$3=BL$1)*('乐容-S级品'!$L$4:$CA$32)),0)</f>
      </c>
      <c r="BM116" s="280">
        <f>IFERROR(SUMPRODUCT(('控温被PRO-S级品'!$B$2:$B$10=$B116)*('控温被PRO-S级品'!$E$1:$BE$1=BM$1)*('控温被PRO-S级品'!$E$2:$BE$10)),0)+IFERROR(SUMPRODUCT(('冬被-S级品'!$B$2:$B$10=$B116)*('冬被-S级品'!$E$1:$AW$1=BM$1)*('冬被-S级品'!$E$2:$AW$10)),0)+IFERROR(SUMPRODUCT(('白止-S级品'!$A$2:$A$26=$B116)*('白止-S级品'!$D$1:$AV$1=BM$1)*('白止-S级品'!$D$2:$AV$26)),0)+IFERROR(SUMPRODUCT(('乐容-S级品'!$A$4:$A$32=$B116)*('乐容-S级品'!$L$3:$CA$3=BM$1)*('乐容-S级品'!$L$4:$CA$32)),0)</f>
      </c>
      <c r="BN116" s="280">
        <f>IFERROR(SUMPRODUCT(('控温被PRO-S级品'!$B$2:$B$10=$B116)*('控温被PRO-S级品'!$E$1:$BE$1=BN$1)*('控温被PRO-S级品'!$E$2:$BE$10)),0)+IFERROR(SUMPRODUCT(('冬被-S级品'!$B$2:$B$10=$B116)*('冬被-S级品'!$E$1:$AW$1=BN$1)*('冬被-S级品'!$E$2:$AW$10)),0)+IFERROR(SUMPRODUCT(('白止-S级品'!$A$2:$A$26=$B116)*('白止-S级品'!$D$1:$AV$1=BN$1)*('白止-S级品'!$D$2:$AV$26)),0)+IFERROR(SUMPRODUCT(('乐容-S级品'!$A$4:$A$32=$B116)*('乐容-S级品'!$L$3:$CA$3=BN$1)*('乐容-S级品'!$L$4:$CA$32)),0)</f>
      </c>
      <c r="BO116" s="280">
        <f>IFERROR(SUMPRODUCT(('控温被PRO-S级品'!$B$2:$B$10=$B116)*('控温被PRO-S级品'!$E$1:$BE$1=BO$1)*('控温被PRO-S级品'!$E$2:$BE$10)),0)+IFERROR(SUMPRODUCT(('冬被-S级品'!$B$2:$B$10=$B116)*('冬被-S级品'!$E$1:$AW$1=BO$1)*('冬被-S级品'!$E$2:$AW$10)),0)+IFERROR(SUMPRODUCT(('白止-S级品'!$A$2:$A$26=$B116)*('白止-S级品'!$D$1:$AV$1=BO$1)*('白止-S级品'!$D$2:$AV$26)),0)+IFERROR(SUMPRODUCT(('乐容-S级品'!$A$4:$A$32=$B116)*('乐容-S级品'!$L$3:$CA$3=BO$1)*('乐容-S级品'!$L$4:$CA$32)),0)</f>
      </c>
      <c r="BP116" s="280">
        <f>IFERROR(SUMPRODUCT(('控温被PRO-S级品'!$B$2:$B$10=$B116)*('控温被PRO-S级品'!$E$1:$BE$1=BP$1)*('控温被PRO-S级品'!$E$2:$BE$10)),0)+IFERROR(SUMPRODUCT(('冬被-S级品'!$B$2:$B$10=$B116)*('冬被-S级品'!$E$1:$AW$1=BP$1)*('冬被-S级品'!$E$2:$AW$10)),0)+IFERROR(SUMPRODUCT(('白止-S级品'!$A$2:$A$26=$B116)*('白止-S级品'!$D$1:$AV$1=BP$1)*('白止-S级品'!$D$2:$AV$26)),0)+IFERROR(SUMPRODUCT(('乐容-S级品'!$A$4:$A$32=$B116)*('乐容-S级品'!$L$3:$CA$3=BP$1)*('乐容-S级品'!$L$4:$CA$32)),0)</f>
      </c>
      <c r="BQ116" s="280">
        <f>IFERROR(SUMPRODUCT(('控温被PRO-S级品'!$B$2:$B$10=$B116)*('控温被PRO-S级品'!$E$1:$BE$1=BQ$1)*('控温被PRO-S级品'!$E$2:$BE$10)),0)+IFERROR(SUMPRODUCT(('冬被-S级品'!$B$2:$B$10=$B116)*('冬被-S级品'!$E$1:$AW$1=BQ$1)*('冬被-S级品'!$E$2:$AW$10)),0)+IFERROR(SUMPRODUCT(('白止-S级品'!$A$2:$A$26=$B116)*('白止-S级品'!$D$1:$AV$1=BQ$1)*('白止-S级品'!$D$2:$AV$26)),0)+IFERROR(SUMPRODUCT(('乐容-S级品'!$A$4:$A$32=$B116)*('乐容-S级品'!$L$3:$CA$3=BQ$1)*('乐容-S级品'!$L$4:$CA$32)),0)</f>
      </c>
      <c r="BR116" s="280">
        <f>IFERROR(SUMPRODUCT(('控温被PRO-S级品'!$B$2:$B$10=$B116)*('控温被PRO-S级品'!$E$1:$BE$1=BR$1)*('控温被PRO-S级品'!$E$2:$BE$10)),0)+IFERROR(SUMPRODUCT(('冬被-S级品'!$B$2:$B$10=$B116)*('冬被-S级品'!$E$1:$AW$1=BR$1)*('冬被-S级品'!$E$2:$AW$10)),0)+IFERROR(SUMPRODUCT(('白止-S级品'!$A$2:$A$26=$B116)*('白止-S级品'!$D$1:$AV$1=BR$1)*('白止-S级品'!$D$2:$AV$26)),0)+IFERROR(SUMPRODUCT(('乐容-S级品'!$A$4:$A$32=$B116)*('乐容-S级品'!$L$3:$CA$3=BR$1)*('乐容-S级品'!$L$4:$CA$32)),0)</f>
      </c>
      <c r="BS116" s="280">
        <f>IFERROR(SUMPRODUCT(('控温被PRO-S级品'!$B$2:$B$10=$B116)*('控温被PRO-S级品'!$E$1:$BE$1=BS$1)*('控温被PRO-S级品'!$E$2:$BE$10)),0)+IFERROR(SUMPRODUCT(('冬被-S级品'!$B$2:$B$10=$B116)*('冬被-S级品'!$E$1:$AW$1=BS$1)*('冬被-S级品'!$E$2:$AW$10)),0)+IFERROR(SUMPRODUCT(('白止-S级品'!$A$2:$A$26=$B116)*('白止-S级品'!$D$1:$AV$1=BS$1)*('白止-S级品'!$D$2:$AV$26)),0)+IFERROR(SUMPRODUCT(('乐容-S级品'!$A$4:$A$32=$B116)*('乐容-S级品'!$L$3:$CA$3=BS$1)*('乐容-S级品'!$L$4:$CA$32)),0)</f>
      </c>
      <c r="BT116" s="280">
        <f>IFERROR(SUMPRODUCT(('控温被PRO-S级品'!$B$2:$B$10=$B116)*('控温被PRO-S级品'!$E$1:$BE$1=BT$1)*('控温被PRO-S级品'!$E$2:$BE$10)),0)+IFERROR(SUMPRODUCT(('冬被-S级品'!$B$2:$B$10=$B116)*('冬被-S级品'!$E$1:$AW$1=BT$1)*('冬被-S级品'!$E$2:$AW$10)),0)+IFERROR(SUMPRODUCT(('白止-S级品'!$A$2:$A$26=$B116)*('白止-S级品'!$D$1:$AV$1=BT$1)*('白止-S级品'!$D$2:$AV$26)),0)+IFERROR(SUMPRODUCT(('乐容-S级品'!$A$4:$A$32=$B116)*('乐容-S级品'!$L$3:$CA$3=BT$1)*('乐容-S级品'!$L$4:$CA$32)),0)</f>
      </c>
      <c r="BU116" s="280">
        <f>IFERROR(SUMPRODUCT(('控温被PRO-S级品'!$B$2:$B$10=$B116)*('控温被PRO-S级品'!$E$1:$BE$1=BU$1)*('控温被PRO-S级品'!$E$2:$BE$10)),0)+IFERROR(SUMPRODUCT(('冬被-S级品'!$B$2:$B$10=$B116)*('冬被-S级品'!$E$1:$AW$1=BU$1)*('冬被-S级品'!$E$2:$AW$10)),0)+IFERROR(SUMPRODUCT(('白止-S级品'!$A$2:$A$26=$B116)*('白止-S级品'!$D$1:$AV$1=BU$1)*('白止-S级品'!$D$2:$AV$26)),0)+IFERROR(SUMPRODUCT(('乐容-S级品'!$A$4:$A$32=$B116)*('乐容-S级品'!$L$3:$CA$3=BU$1)*('乐容-S级品'!$L$4:$CA$32)),0)</f>
      </c>
      <c r="BV116" s="280">
        <f>IFERROR(SUMPRODUCT(('控温被PRO-S级品'!$B$2:$B$10=$B116)*('控温被PRO-S级品'!$E$1:$BE$1=BV$1)*('控温被PRO-S级品'!$E$2:$BE$10)),0)+IFERROR(SUMPRODUCT(('冬被-S级品'!$B$2:$B$10=$B116)*('冬被-S级品'!$E$1:$AW$1=BV$1)*('冬被-S级品'!$E$2:$AW$10)),0)+IFERROR(SUMPRODUCT(('白止-S级品'!$A$2:$A$26=$B116)*('白止-S级品'!$D$1:$AV$1=BV$1)*('白止-S级品'!$D$2:$AV$26)),0)+IFERROR(SUMPRODUCT(('乐容-S级品'!$A$4:$A$32=$B116)*('乐容-S级品'!$L$3:$CA$3=BV$1)*('乐容-S级品'!$L$4:$CA$32)),0)</f>
      </c>
      <c r="BW116" s="280">
        <f>IFERROR(SUMPRODUCT(('控温被PRO-S级品'!$B$2:$B$10=$B116)*('控温被PRO-S级品'!$E$1:$BE$1=BW$1)*('控温被PRO-S级品'!$E$2:$BE$10)),0)+IFERROR(SUMPRODUCT(('冬被-S级品'!$B$2:$B$10=$B116)*('冬被-S级品'!$E$1:$AW$1=BW$1)*('冬被-S级品'!$E$2:$AW$10)),0)+IFERROR(SUMPRODUCT(('白止-S级品'!$A$2:$A$26=$B116)*('白止-S级品'!$D$1:$AV$1=BW$1)*('白止-S级品'!$D$2:$AV$26)),0)+IFERROR(SUMPRODUCT(('乐容-S级品'!$A$4:$A$32=$B116)*('乐容-S级品'!$L$3:$CA$3=BW$1)*('乐容-S级品'!$L$4:$CA$32)),0)</f>
      </c>
      <c r="BX116" s="280">
        <f>IFERROR(SUMPRODUCT(('控温被PRO-S级品'!$B$2:$B$10=$B116)*('控温被PRO-S级品'!$E$1:$BE$1=BX$1)*('控温被PRO-S级品'!$E$2:$BE$10)),0)+IFERROR(SUMPRODUCT(('冬被-S级品'!$B$2:$B$10=$B116)*('冬被-S级品'!$E$1:$AW$1=BX$1)*('冬被-S级品'!$E$2:$AW$10)),0)+IFERROR(SUMPRODUCT(('白止-S级品'!$A$2:$A$26=$B116)*('白止-S级品'!$D$1:$AV$1=BX$1)*('白止-S级品'!$D$2:$AV$26)),0)+IFERROR(SUMPRODUCT(('乐容-S级品'!$A$4:$A$32=$B116)*('乐容-S级品'!$L$3:$CA$3=BX$1)*('乐容-S级品'!$L$4:$CA$32)),0)</f>
      </c>
      <c r="BY116" s="280">
        <f>IFERROR(SUMPRODUCT(('控温被PRO-S级品'!$B$2:$B$10=$B116)*('控温被PRO-S级品'!$E$1:$BE$1=BY$1)*('控温被PRO-S级品'!$E$2:$BE$10)),0)+IFERROR(SUMPRODUCT(('冬被-S级品'!$B$2:$B$10=$B116)*('冬被-S级品'!$E$1:$AW$1=BY$1)*('冬被-S级品'!$E$2:$AW$10)),0)+IFERROR(SUMPRODUCT(('白止-S级品'!$A$2:$A$26=$B116)*('白止-S级品'!$D$1:$AV$1=BY$1)*('白止-S级品'!$D$2:$AV$26)),0)+IFERROR(SUMPRODUCT(('乐容-S级品'!$A$4:$A$32=$B116)*('乐容-S级品'!$L$3:$CA$3=BY$1)*('乐容-S级品'!$L$4:$CA$32)),0)</f>
      </c>
      <c r="BZ116" s="280">
        <f>IFERROR(SUMPRODUCT(('控温被PRO-S级品'!$B$2:$B$10=$B116)*('控温被PRO-S级品'!$E$1:$BE$1=BZ$1)*('控温被PRO-S级品'!$E$2:$BE$10)),0)+IFERROR(SUMPRODUCT(('冬被-S级品'!$B$2:$B$10=$B116)*('冬被-S级品'!$E$1:$AW$1=BZ$1)*('冬被-S级品'!$E$2:$AW$10)),0)+IFERROR(SUMPRODUCT(('白止-S级品'!$A$2:$A$26=$B116)*('白止-S级品'!$D$1:$AV$1=BZ$1)*('白止-S级品'!$D$2:$AV$26)),0)+IFERROR(SUMPRODUCT(('乐容-S级品'!$A$4:$A$32=$B116)*('乐容-S级品'!$L$3:$CA$3=BZ$1)*('乐容-S级品'!$L$4:$CA$32)),0)</f>
      </c>
      <c r="CA116" s="280">
        <f>IFERROR(SUMPRODUCT(('控温被PRO-S级品'!$B$2:$B$10=$B116)*('控温被PRO-S级品'!$E$1:$BE$1=CA$1)*('控温被PRO-S级品'!$E$2:$BE$10)),0)+IFERROR(SUMPRODUCT(('冬被-S级品'!$B$2:$B$10=$B116)*('冬被-S级品'!$E$1:$AW$1=CA$1)*('冬被-S级品'!$E$2:$AW$10)),0)+IFERROR(SUMPRODUCT(('白止-S级品'!$A$2:$A$26=$B116)*('白止-S级品'!$D$1:$AV$1=CA$1)*('白止-S级品'!$D$2:$AV$26)),0)+IFERROR(SUMPRODUCT(('乐容-S级品'!$A$4:$A$32=$B116)*('乐容-S级品'!$L$3:$CA$3=CA$1)*('乐容-S级品'!$L$4:$CA$32)),0)</f>
      </c>
      <c r="CB116" s="280">
        <f>IFERROR(SUMPRODUCT(('控温被PRO-S级品'!$B$2:$B$10=$B116)*('控温被PRO-S级品'!$E$1:$BE$1=CB$1)*('控温被PRO-S级品'!$E$2:$BE$10)),0)+IFERROR(SUMPRODUCT(('冬被-S级品'!$B$2:$B$10=$B116)*('冬被-S级品'!$E$1:$AW$1=CB$1)*('冬被-S级品'!$E$2:$AW$10)),0)+IFERROR(SUMPRODUCT(('白止-S级品'!$A$2:$A$26=$B116)*('白止-S级品'!$D$1:$AV$1=CB$1)*('白止-S级品'!$D$2:$AV$26)),0)+IFERROR(SUMPRODUCT(('乐容-S级品'!$A$4:$A$32=$B116)*('乐容-S级品'!$L$3:$CA$3=CB$1)*('乐容-S级品'!$L$4:$CA$32)),0)</f>
      </c>
      <c r="CC116" s="280">
        <f>IFERROR(SUMPRODUCT(('控温被PRO-S级品'!$B$2:$B$10=$B116)*('控温被PRO-S级品'!$E$1:$BE$1=CC$1)*('控温被PRO-S级品'!$E$2:$BE$10)),0)+IFERROR(SUMPRODUCT(('冬被-S级品'!$B$2:$B$10=$B116)*('冬被-S级品'!$E$1:$AW$1=CC$1)*('冬被-S级品'!$E$2:$AW$10)),0)+IFERROR(SUMPRODUCT(('白止-S级品'!$A$2:$A$26=$B116)*('白止-S级品'!$D$1:$AV$1=CC$1)*('白止-S级品'!$D$2:$AV$26)),0)+IFERROR(SUMPRODUCT(('乐容-S级品'!$A$4:$A$32=$B116)*('乐容-S级品'!$L$3:$CA$3=CC$1)*('乐容-S级品'!$L$4:$CA$32)),0)</f>
      </c>
      <c r="CD116" s="280">
        <f>IFERROR(SUMPRODUCT(('控温被PRO-S级品'!$B$2:$B$10=$B116)*('控温被PRO-S级品'!$E$1:$BE$1=CD$1)*('控温被PRO-S级品'!$E$2:$BE$10)),0)+IFERROR(SUMPRODUCT(('冬被-S级品'!$B$2:$B$10=$B116)*('冬被-S级品'!$E$1:$AW$1=CD$1)*('冬被-S级品'!$E$2:$AW$10)),0)+IFERROR(SUMPRODUCT(('白止-S级品'!$A$2:$A$26=$B116)*('白止-S级品'!$D$1:$AV$1=CD$1)*('白止-S级品'!$D$2:$AV$26)),0)+IFERROR(SUMPRODUCT(('乐容-S级品'!$A$4:$A$32=$B116)*('乐容-S级品'!$L$3:$CA$3=CD$1)*('乐容-S级品'!$L$4:$CA$32)),0)</f>
      </c>
      <c r="CE116" s="280">
        <f>IFERROR(SUMPRODUCT(('控温被PRO-S级品'!$B$2:$B$10=$B116)*('控温被PRO-S级品'!$E$1:$BE$1=CE$1)*('控温被PRO-S级品'!$E$2:$BE$10)),0)+IFERROR(SUMPRODUCT(('冬被-S级品'!$B$2:$B$10=$B116)*('冬被-S级品'!$E$1:$AW$1=CE$1)*('冬被-S级品'!$E$2:$AW$10)),0)+IFERROR(SUMPRODUCT(('白止-S级品'!$A$2:$A$26=$B116)*('白止-S级品'!$D$1:$AV$1=CE$1)*('白止-S级品'!$D$2:$AV$26)),0)+IFERROR(SUMPRODUCT(('乐容-S级品'!$A$4:$A$32=$B116)*('乐容-S级品'!$L$3:$CA$3=CE$1)*('乐容-S级品'!$L$4:$CA$32)),0)</f>
      </c>
      <c r="CF116" s="280">
        <f>IFERROR(SUMPRODUCT(('控温被PRO-S级品'!$B$2:$B$10=$B116)*('控温被PRO-S级品'!$E$1:$BE$1=CF$1)*('控温被PRO-S级品'!$E$2:$BE$10)),0)+IFERROR(SUMPRODUCT(('冬被-S级品'!$B$2:$B$10=$B116)*('冬被-S级品'!$E$1:$AW$1=CF$1)*('冬被-S级品'!$E$2:$AW$10)),0)+IFERROR(SUMPRODUCT(('白止-S级品'!$A$2:$A$26=$B116)*('白止-S级品'!$D$1:$AV$1=CF$1)*('白止-S级品'!$D$2:$AV$26)),0)+IFERROR(SUMPRODUCT(('乐容-S级品'!$A$4:$A$32=$B116)*('乐容-S级品'!$L$3:$CA$3=CF$1)*('乐容-S级品'!$L$4:$CA$32)),0)</f>
      </c>
      <c r="CG116" s="280">
        <f>IFERROR(SUMPRODUCT(('控温被PRO-S级品'!$B$2:$B$10=$B116)*('控温被PRO-S级品'!$E$1:$BE$1=CG$1)*('控温被PRO-S级品'!$E$2:$BE$10)),0)+IFERROR(SUMPRODUCT(('冬被-S级品'!$B$2:$B$10=$B116)*('冬被-S级品'!$E$1:$AW$1=CG$1)*('冬被-S级品'!$E$2:$AW$10)),0)+IFERROR(SUMPRODUCT(('白止-S级品'!$A$2:$A$26=$B116)*('白止-S级品'!$D$1:$AV$1=CG$1)*('白止-S级品'!$D$2:$AV$26)),0)+IFERROR(SUMPRODUCT(('乐容-S级品'!$A$4:$A$32=$B116)*('乐容-S级品'!$L$3:$CA$3=CG$1)*('乐容-S级品'!$L$4:$CA$32)),0)</f>
      </c>
      <c r="CH116" s="280">
        <f>IFERROR(SUMPRODUCT(('控温被PRO-S级品'!$B$2:$B$10=$B116)*('控温被PRO-S级品'!$E$1:$BE$1=CH$1)*('控温被PRO-S级品'!$E$2:$BE$10)),0)+IFERROR(SUMPRODUCT(('冬被-S级品'!$B$2:$B$10=$B116)*('冬被-S级品'!$E$1:$AW$1=CH$1)*('冬被-S级品'!$E$2:$AW$10)),0)+IFERROR(SUMPRODUCT(('白止-S级品'!$A$2:$A$26=$B116)*('白止-S级品'!$D$1:$AV$1=CH$1)*('白止-S级品'!$D$2:$AV$26)),0)+IFERROR(SUMPRODUCT(('乐容-S级品'!$A$4:$A$32=$B116)*('乐容-S级品'!$L$3:$CA$3=CH$1)*('乐容-S级品'!$L$4:$CA$32)),0)</f>
      </c>
      <c r="CI116" s="280">
        <f>IFERROR(SUMPRODUCT(('控温被PRO-S级品'!$B$2:$B$10=$B116)*('控温被PRO-S级品'!$E$1:$BE$1=CI$1)*('控温被PRO-S级品'!$E$2:$BE$10)),0)+IFERROR(SUMPRODUCT(('冬被-S级品'!$B$2:$B$10=$B116)*('冬被-S级品'!$E$1:$AW$1=CI$1)*('冬被-S级品'!$E$2:$AW$10)),0)+IFERROR(SUMPRODUCT(('白止-S级品'!$A$2:$A$26=$B116)*('白止-S级品'!$D$1:$AV$1=CI$1)*('白止-S级品'!$D$2:$AV$26)),0)+IFERROR(SUMPRODUCT(('乐容-S级品'!$A$4:$A$32=$B116)*('乐容-S级品'!$L$3:$CA$3=CI$1)*('乐容-S级品'!$L$4:$CA$32)),0)</f>
      </c>
      <c r="CJ116" s="280">
        <f>IFERROR(SUMPRODUCT(('控温被PRO-S级品'!$B$2:$B$10=$B116)*('控温被PRO-S级品'!$E$1:$BE$1=CJ$1)*('控温被PRO-S级品'!$E$2:$BE$10)),0)+IFERROR(SUMPRODUCT(('冬被-S级品'!$B$2:$B$10=$B116)*('冬被-S级品'!$E$1:$AW$1=CJ$1)*('冬被-S级品'!$E$2:$AW$10)),0)+IFERROR(SUMPRODUCT(('白止-S级品'!$A$2:$A$26=$B116)*('白止-S级品'!$D$1:$AV$1=CJ$1)*('白止-S级品'!$D$2:$AV$26)),0)+IFERROR(SUMPRODUCT(('乐容-S级品'!$A$4:$A$32=$B116)*('乐容-S级品'!$L$3:$CA$3=CJ$1)*('乐容-S级品'!$L$4:$CA$32)),0)</f>
      </c>
      <c r="CK116" s="280">
        <f>IFERROR(SUMPRODUCT(('控温被PRO-S级品'!$B$2:$B$10=$B116)*('控温被PRO-S级品'!$E$1:$BE$1=CK$1)*('控温被PRO-S级品'!$E$2:$BE$10)),0)+IFERROR(SUMPRODUCT(('冬被-S级品'!$B$2:$B$10=$B116)*('冬被-S级品'!$E$1:$AW$1=CK$1)*('冬被-S级品'!$E$2:$AW$10)),0)+IFERROR(SUMPRODUCT(('白止-S级品'!$A$2:$A$26=$B116)*('白止-S级品'!$D$1:$AV$1=CK$1)*('白止-S级品'!$D$2:$AV$26)),0)+IFERROR(SUMPRODUCT(('乐容-S级品'!$A$4:$A$32=$B116)*('乐容-S级品'!$L$3:$CA$3=CK$1)*('乐容-S级品'!$L$4:$CA$32)),0)</f>
      </c>
      <c r="CL116" s="280">
        <f>IFERROR(SUMPRODUCT(('控温被PRO-S级品'!$B$2:$B$10=$B116)*('控温被PRO-S级品'!$E$1:$BE$1=CL$1)*('控温被PRO-S级品'!$E$2:$BE$10)),0)+IFERROR(SUMPRODUCT(('冬被-S级品'!$B$2:$B$10=$B116)*('冬被-S级品'!$E$1:$AW$1=CL$1)*('冬被-S级品'!$E$2:$AW$10)),0)+IFERROR(SUMPRODUCT(('白止-S级品'!$A$2:$A$26=$B116)*('白止-S级品'!$D$1:$AV$1=CL$1)*('白止-S级品'!$D$2:$AV$26)),0)+IFERROR(SUMPRODUCT(('乐容-S级品'!$A$4:$A$32=$B116)*('乐容-S级品'!$L$3:$CA$3=CL$1)*('乐容-S级品'!$L$4:$CA$32)),0)</f>
      </c>
      <c r="CM116" s="280">
        <f>IFERROR(SUMPRODUCT(('控温被PRO-S级品'!$B$2:$B$10=$B116)*('控温被PRO-S级品'!$E$1:$BE$1=CM$1)*('控温被PRO-S级品'!$E$2:$BE$10)),0)+IFERROR(SUMPRODUCT(('冬被-S级品'!$B$2:$B$10=$B116)*('冬被-S级品'!$E$1:$AW$1=CM$1)*('冬被-S级品'!$E$2:$AW$10)),0)+IFERROR(SUMPRODUCT(('白止-S级品'!$A$2:$A$26=$B116)*('白止-S级品'!$D$1:$AV$1=CM$1)*('白止-S级品'!$D$2:$AV$26)),0)+IFERROR(SUMPRODUCT(('乐容-S级品'!$A$4:$A$32=$B116)*('乐容-S级品'!$L$3:$CA$3=CM$1)*('乐容-S级品'!$L$4:$CA$32)),0)</f>
      </c>
      <c r="CN116" s="280">
        <f>IFERROR(SUMPRODUCT(('控温被PRO-S级品'!$B$2:$B$10=$B116)*('控温被PRO-S级品'!$E$1:$BE$1=CN$1)*('控温被PRO-S级品'!$E$2:$BE$10)),0)+IFERROR(SUMPRODUCT(('冬被-S级品'!$B$2:$B$10=$B116)*('冬被-S级品'!$E$1:$AW$1=CN$1)*('冬被-S级品'!$E$2:$AW$10)),0)+IFERROR(SUMPRODUCT(('白止-S级品'!$A$2:$A$26=$B116)*('白止-S级品'!$D$1:$AV$1=CN$1)*('白止-S级品'!$D$2:$AV$26)),0)+IFERROR(SUMPRODUCT(('乐容-S级品'!$A$4:$A$32=$B116)*('乐容-S级品'!$L$3:$CA$3=CN$1)*('乐容-S级品'!$L$4:$CA$32)),0)</f>
      </c>
      <c r="CO116" s="280">
        <f>IFERROR(SUMPRODUCT(('控温被PRO-S级品'!$B$2:$B$10=$B116)*('控温被PRO-S级品'!$E$1:$BE$1=CO$1)*('控温被PRO-S级品'!$E$2:$BE$10)),0)+IFERROR(SUMPRODUCT(('冬被-S级品'!$B$2:$B$10=$B116)*('冬被-S级品'!$E$1:$AW$1=CO$1)*('冬被-S级品'!$E$2:$AW$10)),0)+IFERROR(SUMPRODUCT(('白止-S级品'!$A$2:$A$26=$B116)*('白止-S级品'!$D$1:$AV$1=CO$1)*('白止-S级品'!$D$2:$AV$26)),0)+IFERROR(SUMPRODUCT(('乐容-S级品'!$A$4:$A$32=$B116)*('乐容-S级品'!$L$3:$CA$3=CO$1)*('乐容-S级品'!$L$4:$CA$32)),0)</f>
      </c>
      <c r="CP116" s="280">
        <f>IFERROR(SUMPRODUCT(('控温被PRO-S级品'!$B$2:$B$10=$B116)*('控温被PRO-S级品'!$E$1:$BE$1=CP$1)*('控温被PRO-S级品'!$E$2:$BE$10)),0)+IFERROR(SUMPRODUCT(('冬被-S级品'!$B$2:$B$10=$B116)*('冬被-S级品'!$E$1:$AW$1=CP$1)*('冬被-S级品'!$E$2:$AW$10)),0)+IFERROR(SUMPRODUCT(('白止-S级品'!$A$2:$A$26=$B116)*('白止-S级品'!$D$1:$AV$1=CP$1)*('白止-S级品'!$D$2:$AV$26)),0)+IFERROR(SUMPRODUCT(('乐容-S级品'!$A$4:$A$32=$B116)*('乐容-S级品'!$L$3:$CA$3=CP$1)*('乐容-S级品'!$L$4:$CA$32)),0)</f>
      </c>
      <c r="CQ116" s="280">
        <f>IFERROR(SUMPRODUCT(('控温被PRO-S级品'!$B$2:$B$10=$B116)*('控温被PRO-S级品'!$E$1:$BE$1=CQ$1)*('控温被PRO-S级品'!$E$2:$BE$10)),0)+IFERROR(SUMPRODUCT(('冬被-S级品'!$B$2:$B$10=$B116)*('冬被-S级品'!$E$1:$AW$1=CQ$1)*('冬被-S级品'!$E$2:$AW$10)),0)+IFERROR(SUMPRODUCT(('白止-S级品'!$A$2:$A$26=$B116)*('白止-S级品'!$D$1:$AV$1=CQ$1)*('白止-S级品'!$D$2:$AV$26)),0)+IFERROR(SUMPRODUCT(('乐容-S级品'!$A$4:$A$32=$B116)*('乐容-S级品'!$L$3:$CA$3=CQ$1)*('乐容-S级品'!$L$4:$CA$32)),0)</f>
      </c>
      <c r="CR116" s="280">
        <f>IFERROR(SUMPRODUCT(('控温被PRO-S级品'!$B$2:$B$10=$B116)*('控温被PRO-S级品'!$E$1:$BE$1=CR$1)*('控温被PRO-S级品'!$E$2:$BE$10)),0)+IFERROR(SUMPRODUCT(('冬被-S级品'!$B$2:$B$10=$B116)*('冬被-S级品'!$E$1:$AW$1=CR$1)*('冬被-S级品'!$E$2:$AW$10)),0)+IFERROR(SUMPRODUCT(('白止-S级品'!$A$2:$A$26=$B116)*('白止-S级品'!$D$1:$AV$1=CR$1)*('白止-S级品'!$D$2:$AV$26)),0)+IFERROR(SUMPRODUCT(('乐容-S级品'!$A$4:$A$32=$B116)*('乐容-S级品'!$L$3:$CA$3=CR$1)*('乐容-S级品'!$L$4:$CA$32)),0)</f>
      </c>
      <c r="CS116" s="280">
        <f>IFERROR(SUMPRODUCT(('控温被PRO-S级品'!$B$2:$B$10=$B116)*('控温被PRO-S级品'!$E$1:$BE$1=CS$1)*('控温被PRO-S级品'!$E$2:$BE$10)),0)+IFERROR(SUMPRODUCT(('冬被-S级品'!$B$2:$B$10=$B116)*('冬被-S级品'!$E$1:$AW$1=CS$1)*('冬被-S级品'!$E$2:$AW$10)),0)+IFERROR(SUMPRODUCT(('白止-S级品'!$A$2:$A$26=$B116)*('白止-S级品'!$D$1:$AV$1=CS$1)*('白止-S级品'!$D$2:$AV$26)),0)+IFERROR(SUMPRODUCT(('乐容-S级品'!$A$4:$A$32=$B116)*('乐容-S级品'!$L$3:$CA$3=CS$1)*('乐容-S级品'!$L$4:$CA$32)),0)</f>
      </c>
      <c r="CT116" s="280">
        <f>IFERROR(SUMPRODUCT(('控温被PRO-S级品'!$B$2:$B$10=$B116)*('控温被PRO-S级品'!$E$1:$BE$1=CT$1)*('控温被PRO-S级品'!$E$2:$BE$10)),0)+IFERROR(SUMPRODUCT(('冬被-S级品'!$B$2:$B$10=$B116)*('冬被-S级品'!$E$1:$AW$1=CT$1)*('冬被-S级品'!$E$2:$AW$10)),0)+IFERROR(SUMPRODUCT(('白止-S级品'!$A$2:$A$26=$B116)*('白止-S级品'!$D$1:$AV$1=CT$1)*('白止-S级品'!$D$2:$AV$26)),0)+IFERROR(SUMPRODUCT(('乐容-S级品'!$A$4:$A$32=$B116)*('乐容-S级品'!$L$3:$CA$3=CT$1)*('乐容-S级品'!$L$4:$CA$32)),0)</f>
      </c>
      <c r="CU116" s="280">
        <f>IFERROR(SUMPRODUCT(('控温被PRO-S级品'!$B$2:$B$10=$B116)*('控温被PRO-S级品'!$E$1:$BE$1=CU$1)*('控温被PRO-S级品'!$E$2:$BE$10)),0)+IFERROR(SUMPRODUCT(('冬被-S级品'!$B$2:$B$10=$B116)*('冬被-S级品'!$E$1:$AW$1=CU$1)*('冬被-S级品'!$E$2:$AW$10)),0)+IFERROR(SUMPRODUCT(('白止-S级品'!$A$2:$A$26=$B116)*('白止-S级品'!$D$1:$AV$1=CU$1)*('白止-S级品'!$D$2:$AV$26)),0)+IFERROR(SUMPRODUCT(('乐容-S级品'!$A$4:$A$32=$B116)*('乐容-S级品'!$L$3:$CA$3=CU$1)*('乐容-S级品'!$L$4:$CA$32)),0)</f>
      </c>
      <c r="CV116" s="280">
        <f>IFERROR(SUMPRODUCT(('控温被PRO-S级品'!$B$2:$B$10=$B116)*('控温被PRO-S级品'!$E$1:$BE$1=CV$1)*('控温被PRO-S级品'!$E$2:$BE$10)),0)+IFERROR(SUMPRODUCT(('冬被-S级品'!$B$2:$B$10=$B116)*('冬被-S级品'!$E$1:$AW$1=CV$1)*('冬被-S级品'!$E$2:$AW$10)),0)+IFERROR(SUMPRODUCT(('白止-S级品'!$A$2:$A$26=$B116)*('白止-S级品'!$D$1:$AV$1=CV$1)*('白止-S级品'!$D$2:$AV$26)),0)+IFERROR(SUMPRODUCT(('乐容-S级品'!$A$4:$A$32=$B116)*('乐容-S级品'!$L$3:$CA$3=CV$1)*('乐容-S级品'!$L$4:$CA$32)),0)</f>
      </c>
      <c r="CW116" s="280">
        <f>IFERROR(SUMPRODUCT(('控温被PRO-S级品'!$B$2:$B$10=$B116)*('控温被PRO-S级品'!$E$1:$BE$1=CW$1)*('控温被PRO-S级品'!$E$2:$BE$10)),0)+IFERROR(SUMPRODUCT(('冬被-S级品'!$B$2:$B$10=$B116)*('冬被-S级品'!$E$1:$AW$1=CW$1)*('冬被-S级品'!$E$2:$AW$10)),0)+IFERROR(SUMPRODUCT(('白止-S级品'!$A$2:$A$26=$B116)*('白止-S级品'!$D$1:$AV$1=CW$1)*('白止-S级品'!$D$2:$AV$26)),0)+IFERROR(SUMPRODUCT(('乐容-S级品'!$A$4:$A$32=$B116)*('乐容-S级品'!$L$3:$CA$3=CW$1)*('乐容-S级品'!$L$4:$CA$32)),0)</f>
      </c>
      <c r="CX116" s="280">
        <f>IFERROR(SUMPRODUCT(('控温被PRO-S级品'!$B$2:$B$10=$B116)*('控温被PRO-S级品'!$E$1:$BE$1=CX$1)*('控温被PRO-S级品'!$E$2:$BE$10)),0)+IFERROR(SUMPRODUCT(('冬被-S级品'!$B$2:$B$10=$B116)*('冬被-S级品'!$E$1:$AW$1=CX$1)*('冬被-S级品'!$E$2:$AW$10)),0)+IFERROR(SUMPRODUCT(('白止-S级品'!$A$2:$A$26=$B116)*('白止-S级品'!$D$1:$AV$1=CX$1)*('白止-S级品'!$D$2:$AV$26)),0)+IFERROR(SUMPRODUCT(('乐容-S级品'!$A$4:$A$32=$B116)*('乐容-S级品'!$L$3:$CA$3=CX$1)*('乐容-S级品'!$L$4:$CA$32)),0)</f>
      </c>
      <c r="CY116" s="280">
        <f>IFERROR(SUMPRODUCT(('控温被PRO-S级品'!$B$2:$B$10=$B116)*('控温被PRO-S级品'!$E$1:$BE$1=CY$1)*('控温被PRO-S级品'!$E$2:$BE$10)),0)+IFERROR(SUMPRODUCT(('冬被-S级品'!$B$2:$B$10=$B116)*('冬被-S级品'!$E$1:$AW$1=CY$1)*('冬被-S级品'!$E$2:$AW$10)),0)+IFERROR(SUMPRODUCT(('白止-S级品'!$A$2:$A$26=$B116)*('白止-S级品'!$D$1:$AV$1=CY$1)*('白止-S级品'!$D$2:$AV$26)),0)+IFERROR(SUMPRODUCT(('乐容-S级品'!$A$4:$A$32=$B116)*('乐容-S级品'!$L$3:$CA$3=CY$1)*('乐容-S级品'!$L$4:$CA$32)),0)</f>
      </c>
      <c r="CZ116" s="280">
        <f>IFERROR(SUMPRODUCT(('控温被PRO-S级品'!$B$2:$B$10=$B116)*('控温被PRO-S级品'!$E$1:$BE$1=CZ$1)*('控温被PRO-S级品'!$E$2:$BE$10)),0)+IFERROR(SUMPRODUCT(('冬被-S级品'!$B$2:$B$10=$B116)*('冬被-S级品'!$E$1:$AW$1=CZ$1)*('冬被-S级品'!$E$2:$AW$10)),0)+IFERROR(SUMPRODUCT(('白止-S级品'!$A$2:$A$26=$B116)*('白止-S级品'!$D$1:$AV$1=CZ$1)*('白止-S级品'!$D$2:$AV$26)),0)+IFERROR(SUMPRODUCT(('乐容-S级品'!$A$4:$A$32=$B116)*('乐容-S级品'!$L$3:$CA$3=CZ$1)*('乐容-S级品'!$L$4:$CA$32)),0)</f>
      </c>
      <c r="DA116" s="280">
        <f>IFERROR(SUMPRODUCT(('控温被PRO-S级品'!$B$2:$B$10=$B116)*('控温被PRO-S级品'!$E$1:$BE$1=DA$1)*('控温被PRO-S级品'!$E$2:$BE$10)),0)+IFERROR(SUMPRODUCT(('冬被-S级品'!$B$2:$B$10=$B116)*('冬被-S级品'!$E$1:$AW$1=DA$1)*('冬被-S级品'!$E$2:$AW$10)),0)+IFERROR(SUMPRODUCT(('白止-S级品'!$A$2:$A$26=$B116)*('白止-S级品'!$D$1:$AV$1=DA$1)*('白止-S级品'!$D$2:$AV$26)),0)+IFERROR(SUMPRODUCT(('乐容-S级品'!$A$4:$A$32=$B116)*('乐容-S级品'!$L$3:$CA$3=DA$1)*('乐容-S级品'!$L$4:$CA$32)),0)</f>
      </c>
      <c r="DB116" s="280">
        <f>IFERROR(SUMPRODUCT(('控温被PRO-S级品'!$B$2:$B$10=$B116)*('控温被PRO-S级品'!$E$1:$BE$1=DB$1)*('控温被PRO-S级品'!$E$2:$BE$10)),0)+IFERROR(SUMPRODUCT(('冬被-S级品'!$B$2:$B$10=$B116)*('冬被-S级品'!$E$1:$AW$1=DB$1)*('冬被-S级品'!$E$2:$AW$10)),0)+IFERROR(SUMPRODUCT(('白止-S级品'!$A$2:$A$26=$B116)*('白止-S级品'!$D$1:$AV$1=DB$1)*('白止-S级品'!$D$2:$AV$26)),0)+IFERROR(SUMPRODUCT(('乐容-S级品'!$A$4:$A$32=$B116)*('乐容-S级品'!$L$3:$CA$3=DB$1)*('乐容-S级品'!$L$4:$CA$32)),0)</f>
      </c>
      <c r="DC116" s="280">
        <f>IFERROR(SUMPRODUCT(('控温被PRO-S级品'!$B$2:$B$10=$B116)*('控温被PRO-S级品'!$E$1:$BE$1=DC$1)*('控温被PRO-S级品'!$E$2:$BE$10)),0)+IFERROR(SUMPRODUCT(('冬被-S级品'!$B$2:$B$10=$B116)*('冬被-S级品'!$E$1:$AW$1=DC$1)*('冬被-S级品'!$E$2:$AW$10)),0)+IFERROR(SUMPRODUCT(('白止-S级品'!$A$2:$A$26=$B116)*('白止-S级品'!$D$1:$AV$1=DC$1)*('白止-S级品'!$D$2:$AV$26)),0)+IFERROR(SUMPRODUCT(('乐容-S级品'!$A$4:$A$32=$B116)*('乐容-S级品'!$L$3:$CA$3=DC$1)*('乐容-S级品'!$L$4:$CA$32)),0)</f>
      </c>
      <c r="DD116" s="280">
        <f>IFERROR(SUMPRODUCT(('控温被PRO-S级品'!$B$2:$B$10=$B116)*('控温被PRO-S级品'!$E$1:$BE$1=DD$1)*('控温被PRO-S级品'!$E$2:$BE$10)),0)+IFERROR(SUMPRODUCT(('冬被-S级品'!$B$2:$B$10=$B116)*('冬被-S级品'!$E$1:$AW$1=DD$1)*('冬被-S级品'!$E$2:$AW$10)),0)+IFERROR(SUMPRODUCT(('白止-S级品'!$A$2:$A$26=$B116)*('白止-S级品'!$D$1:$AV$1=DD$1)*('白止-S级品'!$D$2:$AV$26)),0)+IFERROR(SUMPRODUCT(('乐容-S级品'!$A$4:$A$32=$B116)*('乐容-S级品'!$L$3:$CA$3=DD$1)*('乐容-S级品'!$L$4:$CA$32)),0)</f>
      </c>
      <c r="DE116" s="280">
        <f>IFERROR(SUMPRODUCT(('控温被PRO-S级品'!$B$2:$B$10=$B116)*('控温被PRO-S级品'!$E$1:$BE$1=DE$1)*('控温被PRO-S级品'!$E$2:$BE$10)),0)+IFERROR(SUMPRODUCT(('冬被-S级品'!$B$2:$B$10=$B116)*('冬被-S级品'!$E$1:$AW$1=DE$1)*('冬被-S级品'!$E$2:$AW$10)),0)+IFERROR(SUMPRODUCT(('白止-S级品'!$A$2:$A$26=$B116)*('白止-S级品'!$D$1:$AV$1=DE$1)*('白止-S级品'!$D$2:$AV$26)),0)+IFERROR(SUMPRODUCT(('乐容-S级品'!$A$4:$A$32=$B116)*('乐容-S级品'!$L$3:$CA$3=DE$1)*('乐容-S级品'!$L$4:$CA$32)),0)</f>
      </c>
      <c r="DF116" s="280">
        <f>IFERROR(SUMPRODUCT(('控温被PRO-S级品'!$B$2:$B$10=$B116)*('控温被PRO-S级品'!$E$1:$BE$1=DF$1)*('控温被PRO-S级品'!$E$2:$BE$10)),0)+IFERROR(SUMPRODUCT(('冬被-S级品'!$B$2:$B$10=$B116)*('冬被-S级品'!$E$1:$AW$1=DF$1)*('冬被-S级品'!$E$2:$AW$10)),0)+IFERROR(SUMPRODUCT(('白止-S级品'!$A$2:$A$26=$B116)*('白止-S级品'!$D$1:$AV$1=DF$1)*('白止-S级品'!$D$2:$AV$26)),0)+IFERROR(SUMPRODUCT(('乐容-S级品'!$A$4:$A$32=$B116)*('乐容-S级品'!$L$3:$CA$3=DF$1)*('乐容-S级品'!$L$4:$CA$32)),0)</f>
      </c>
      <c r="DG116" s="280">
        <f>IFERROR(SUMPRODUCT(('控温被PRO-S级品'!$B$2:$B$10=$B116)*('控温被PRO-S级品'!$E$1:$BE$1=DG$1)*('控温被PRO-S级品'!$E$2:$BE$10)),0)+IFERROR(SUMPRODUCT(('冬被-S级品'!$B$2:$B$10=$B116)*('冬被-S级品'!$E$1:$AW$1=DG$1)*('冬被-S级品'!$E$2:$AW$10)),0)+IFERROR(SUMPRODUCT(('白止-S级品'!$A$2:$A$26=$B116)*('白止-S级品'!$D$1:$AV$1=DG$1)*('白止-S级品'!$D$2:$AV$26)),0)+IFERROR(SUMPRODUCT(('乐容-S级品'!$A$4:$A$32=$B116)*('乐容-S级品'!$L$3:$CA$3=DG$1)*('乐容-S级品'!$L$4:$CA$32)),0)</f>
      </c>
      <c r="DH116" s="280">
        <f>IFERROR(SUMPRODUCT(('控温被PRO-S级品'!$B$2:$B$10=$B116)*('控温被PRO-S级品'!$E$1:$BE$1=DH$1)*('控温被PRO-S级品'!$E$2:$BE$10)),0)+IFERROR(SUMPRODUCT(('冬被-S级品'!$B$2:$B$10=$B116)*('冬被-S级品'!$E$1:$AW$1=DH$1)*('冬被-S级品'!$E$2:$AW$10)),0)+IFERROR(SUMPRODUCT(('白止-S级品'!$A$2:$A$26=$B116)*('白止-S级品'!$D$1:$AV$1=DH$1)*('白止-S级品'!$D$2:$AV$26)),0)+IFERROR(SUMPRODUCT(('乐容-S级品'!$A$4:$A$32=$B116)*('乐容-S级品'!$L$3:$CA$3=DH$1)*('乐容-S级品'!$L$4:$CA$32)),0)</f>
      </c>
      <c r="DI116" s="280">
        <f>IFERROR(SUMPRODUCT(('控温被PRO-S级品'!$B$2:$B$10=$B116)*('控温被PRO-S级品'!$E$1:$BE$1=DI$1)*('控温被PRO-S级品'!$E$2:$BE$10)),0)+IFERROR(SUMPRODUCT(('冬被-S级品'!$B$2:$B$10=$B116)*('冬被-S级品'!$E$1:$AW$1=DI$1)*('冬被-S级品'!$E$2:$AW$10)),0)+IFERROR(SUMPRODUCT(('白止-S级品'!$A$2:$A$26=$B116)*('白止-S级品'!$D$1:$AV$1=DI$1)*('白止-S级品'!$D$2:$AV$26)),0)+IFERROR(SUMPRODUCT(('乐容-S级品'!$A$4:$A$32=$B116)*('乐容-S级品'!$L$3:$CA$3=DI$1)*('乐容-S级品'!$L$4:$CA$32)),0)</f>
      </c>
      <c r="DJ116" s="280">
        <f>IFERROR(SUMPRODUCT(('控温被PRO-S级品'!$B$2:$B$10=$B116)*('控温被PRO-S级品'!$E$1:$BE$1=DJ$1)*('控温被PRO-S级品'!$E$2:$BE$10)),0)+IFERROR(SUMPRODUCT(('冬被-S级品'!$B$2:$B$10=$B116)*('冬被-S级品'!$E$1:$AW$1=DJ$1)*('冬被-S级品'!$E$2:$AW$10)),0)+IFERROR(SUMPRODUCT(('白止-S级品'!$A$2:$A$26=$B116)*('白止-S级品'!$D$1:$AV$1=DJ$1)*('白止-S级品'!$D$2:$AV$26)),0)+IFERROR(SUMPRODUCT(('乐容-S级品'!$A$4:$A$32=$B116)*('乐容-S级品'!$L$3:$CA$3=DJ$1)*('乐容-S级品'!$L$4:$CA$32)),0)</f>
      </c>
      <c r="DK116" s="280"/>
      <c r="DL116" s="280"/>
      <c r="DM116" s="280"/>
      <c r="DN116" s="280"/>
      <c r="DO116" s="280"/>
      <c r="DP116" s="280"/>
      <c r="DQ116" s="280"/>
      <c r="DR116" s="280"/>
      <c r="DS116" s="280"/>
      <c r="DT116" s="280"/>
      <c r="DU116" s="280"/>
      <c r="DV116" s="280"/>
      <c r="DW116" s="280">
        <f>VLOOKUP(B116,'系统编码规格'!A:C,3,FALSE)</f>
      </c>
      <c r="DX116" s="280"/>
      <c r="DY116" s="280"/>
      <c r="DZ116" s="280"/>
      <c r="EA116" s="280"/>
      <c r="EB116" s="280"/>
      <c r="EC116" s="280"/>
      <c r="ED116" s="280"/>
      <c r="EE116" s="280"/>
      <c r="EF116" s="280"/>
      <c r="EG116" s="280"/>
      <c r="EH116" s="280"/>
      <c r="EI116" s="280"/>
      <c r="EJ116" s="280"/>
      <c r="EK116" s="280"/>
      <c r="EL116" s="280"/>
      <c r="EM116" s="280"/>
      <c r="EN116" s="280"/>
      <c r="EO116" s="280"/>
      <c r="EP116" s="280"/>
      <c r="EQ116" s="280"/>
      <c r="ER116" s="280"/>
      <c r="ES116" s="280"/>
      <c r="ET116" s="280"/>
      <c r="EU116" s="280"/>
      <c r="EV116" s="280"/>
      <c r="EW116" s="280"/>
      <c r="EX116" s="280"/>
      <c r="EY116" s="280"/>
      <c r="EZ116" s="280"/>
      <c r="FA116" s="280"/>
      <c r="FB116" s="280"/>
      <c r="FC116" s="280"/>
      <c r="FD116" s="280"/>
      <c r="FE116" s="280"/>
      <c r="FF116" s="280"/>
      <c r="FG116" s="280"/>
      <c r="FH116" s="280"/>
      <c r="FI116" s="280"/>
      <c r="FJ116" s="280"/>
      <c r="FK116" s="280"/>
      <c r="FL116" s="280"/>
      <c r="FM116" s="280"/>
      <c r="FN116" s="280"/>
      <c r="FO116" s="280"/>
      <c r="FP116" s="280"/>
      <c r="FQ116" s="280"/>
      <c r="FR116" s="280"/>
      <c r="FS116" s="280"/>
      <c r="FT116" s="280"/>
      <c r="FU116" s="280"/>
      <c r="FV116" s="280"/>
      <c r="FW116" s="280"/>
      <c r="FX116" s="280"/>
      <c r="FY116" s="280"/>
      <c r="FZ116" s="280"/>
      <c r="GA116" s="280"/>
      <c r="GB116" s="280"/>
      <c r="GC116" s="280"/>
      <c r="GD116" s="280"/>
      <c r="GE116" s="280"/>
      <c r="GF116" s="280"/>
      <c r="GG116" s="280"/>
      <c r="GH116" s="280"/>
      <c r="GI116" s="280"/>
      <c r="GJ116" s="280"/>
      <c r="GK116" s="280"/>
      <c r="GL116" s="280"/>
      <c r="GM116" s="280"/>
      <c r="GN116" s="280"/>
      <c r="GO116" s="280"/>
      <c r="GP116" s="280"/>
      <c r="GQ116" s="280"/>
      <c r="GR116" s="280"/>
      <c r="GS116" s="280"/>
      <c r="GT116" s="280"/>
      <c r="GU116" s="280"/>
      <c r="GV116" s="280"/>
    </row>
    <row r="117">
      <c r="A117" s="309" t="str">
        <v>乐容</v>
      </c>
      <c r="B117" s="310" t="str">
        <v>12800026100640373</v>
      </c>
      <c r="C117" s="309" t="str">
        <v>亚朵星球 纯色全棉四件套</v>
      </c>
      <c r="D117" s="309" t="str">
        <v>松林青-1.8m床-床单款</v>
      </c>
      <c r="E117">
        <f>SUM(F117:GX117)</f>
      </c>
      <c r="F117" s="280">
        <f>IFERROR(SUMPRODUCT(('控温被PRO-S级品'!$B$2:$B$10=$B117)*('控温被PRO-S级品'!$E$1:$BE$1=F$1)*('控温被PRO-S级品'!$E$2:$BE$10)),0)+IFERROR(SUMPRODUCT(('冬被-S级品'!$B$2:$B$10=$B117)*('冬被-S级品'!$E$1:$AW$1=F$1)*('冬被-S级品'!$E$2:$AW$10)),0)+IFERROR(SUMPRODUCT(('白止-S级品'!$A$2:$A$26=$B117)*('白止-S级品'!$D$1:$AV$1=F$1)*('白止-S级品'!$D$2:$AV$26)),0)+IFERROR(SUMPRODUCT(('乐容-S级品'!$A$4:$A$32=$B117)*('乐容-S级品'!$L$3:$CA$3=F$1)*('乐容-S级品'!$L$4:$CA$32)),0)</f>
      </c>
      <c r="G117" s="280">
        <f>IFERROR(SUMPRODUCT(('控温被PRO-S级品'!$B$2:$B$10=$B117)*('控温被PRO-S级品'!$E$1:$BE$1=G$1)*('控温被PRO-S级品'!$E$2:$BE$10)),0)+IFERROR(SUMPRODUCT(('冬被-S级品'!$B$2:$B$10=$B117)*('冬被-S级品'!$E$1:$AW$1=G$1)*('冬被-S级品'!$E$2:$AW$10)),0)+IFERROR(SUMPRODUCT(('白止-S级品'!$A$2:$A$26=$B117)*('白止-S级品'!$D$1:$AV$1=G$1)*('白止-S级品'!$D$2:$AV$26)),0)+IFERROR(SUMPRODUCT(('乐容-S级品'!$A$4:$A$32=$B117)*('乐容-S级品'!$L$3:$CA$3=G$1)*('乐容-S级品'!$L$4:$CA$32)),0)</f>
      </c>
      <c r="H117" s="280">
        <f>IFERROR(SUMPRODUCT(('控温被PRO-S级品'!$B$2:$B$10=$B117)*('控温被PRO-S级品'!$E$1:$BE$1=H$1)*('控温被PRO-S级品'!$E$2:$BE$10)),0)+IFERROR(SUMPRODUCT(('冬被-S级品'!$B$2:$B$10=$B117)*('冬被-S级品'!$E$1:$AW$1=H$1)*('冬被-S级品'!$E$2:$AW$10)),0)+IFERROR(SUMPRODUCT(('白止-S级品'!$A$2:$A$26=$B117)*('白止-S级品'!$D$1:$AV$1=H$1)*('白止-S级品'!$D$2:$AV$26)),0)+IFERROR(SUMPRODUCT(('乐容-S级品'!$A$4:$A$32=$B117)*('乐容-S级品'!$L$3:$CA$3=H$1)*('乐容-S级品'!$L$4:$CA$32)),0)</f>
      </c>
      <c r="I117" s="280">
        <f>IFERROR(SUMPRODUCT(('控温被PRO-S级品'!$B$2:$B$10=$B117)*('控温被PRO-S级品'!$E$1:$BE$1=I$1)*('控温被PRO-S级品'!$E$2:$BE$10)),0)+IFERROR(SUMPRODUCT(('冬被-S级品'!$B$2:$B$10=$B117)*('冬被-S级品'!$E$1:$AW$1=I$1)*('冬被-S级品'!$E$2:$AW$10)),0)+IFERROR(SUMPRODUCT(('白止-S级品'!$A$2:$A$26=$B117)*('白止-S级品'!$D$1:$AV$1=I$1)*('白止-S级品'!$D$2:$AV$26)),0)+IFERROR(SUMPRODUCT(('乐容-S级品'!$A$4:$A$32=$B117)*('乐容-S级品'!$L$3:$CA$3=I$1)*('乐容-S级品'!$L$4:$CA$32)),0)</f>
      </c>
      <c r="J117" s="280">
        <f>IFERROR(SUMPRODUCT(('控温被PRO-S级品'!$B$2:$B$10=$B117)*('控温被PRO-S级品'!$E$1:$BE$1=J$1)*('控温被PRO-S级品'!$E$2:$BE$10)),0)+IFERROR(SUMPRODUCT(('冬被-S级品'!$B$2:$B$10=$B117)*('冬被-S级品'!$E$1:$AW$1=J$1)*('冬被-S级品'!$E$2:$AW$10)),0)+IFERROR(SUMPRODUCT(('白止-S级品'!$A$2:$A$26=$B117)*('白止-S级品'!$D$1:$AV$1=J$1)*('白止-S级品'!$D$2:$AV$26)),0)+IFERROR(SUMPRODUCT(('乐容-S级品'!$A$4:$A$32=$B117)*('乐容-S级品'!$L$3:$CA$3=J$1)*('乐容-S级品'!$L$4:$CA$32)),0)</f>
      </c>
      <c r="K117" s="280">
        <f>IFERROR(SUMPRODUCT(('控温被PRO-S级品'!$B$2:$B$10=$B117)*('控温被PRO-S级品'!$E$1:$BE$1=K$1)*('控温被PRO-S级品'!$E$2:$BE$10)),0)+IFERROR(SUMPRODUCT(('冬被-S级品'!$B$2:$B$10=$B117)*('冬被-S级品'!$E$1:$AW$1=K$1)*('冬被-S级品'!$E$2:$AW$10)),0)+IFERROR(SUMPRODUCT(('白止-S级品'!$A$2:$A$26=$B117)*('白止-S级品'!$D$1:$AV$1=K$1)*('白止-S级品'!$D$2:$AV$26)),0)+IFERROR(SUMPRODUCT(('乐容-S级品'!$A$4:$A$32=$B117)*('乐容-S级品'!$L$3:$CA$3=K$1)*('乐容-S级品'!$L$4:$CA$32)),0)</f>
      </c>
      <c r="L117" s="280">
        <f>IFERROR(SUMPRODUCT(('控温被PRO-S级品'!$B$2:$B$10=$B117)*('控温被PRO-S级品'!$E$1:$BE$1=L$1)*('控温被PRO-S级品'!$E$2:$BE$10)),0)+IFERROR(SUMPRODUCT(('冬被-S级品'!$B$2:$B$10=$B117)*('冬被-S级品'!$E$1:$AW$1=L$1)*('冬被-S级品'!$E$2:$AW$10)),0)+IFERROR(SUMPRODUCT(('白止-S级品'!$A$2:$A$26=$B117)*('白止-S级品'!$D$1:$AV$1=L$1)*('白止-S级品'!$D$2:$AV$26)),0)+IFERROR(SUMPRODUCT(('乐容-S级品'!$A$4:$A$32=$B117)*('乐容-S级品'!$L$3:$CA$3=L$1)*('乐容-S级品'!$L$4:$CA$32)),0)</f>
      </c>
      <c r="M117" s="280">
        <f>IFERROR(SUMPRODUCT(('控温被PRO-S级品'!$B$2:$B$10=$B117)*('控温被PRO-S级品'!$E$1:$BE$1=M$1)*('控温被PRO-S级品'!$E$2:$BE$10)),0)+IFERROR(SUMPRODUCT(('冬被-S级品'!$B$2:$B$10=$B117)*('冬被-S级品'!$E$1:$AW$1=M$1)*('冬被-S级品'!$E$2:$AW$10)),0)+IFERROR(SUMPRODUCT(('白止-S级品'!$A$2:$A$26=$B117)*('白止-S级品'!$D$1:$AV$1=M$1)*('白止-S级品'!$D$2:$AV$26)),0)+IFERROR(SUMPRODUCT(('乐容-S级品'!$A$4:$A$32=$B117)*('乐容-S级品'!$L$3:$CA$3=M$1)*('乐容-S级品'!$L$4:$CA$32)),0)</f>
      </c>
      <c r="N117" s="280">
        <f>IFERROR(SUMPRODUCT(('控温被PRO-S级品'!$B$2:$B$10=$B117)*('控温被PRO-S级品'!$E$1:$BE$1=N$1)*('控温被PRO-S级品'!$E$2:$BE$10)),0)+IFERROR(SUMPRODUCT(('冬被-S级品'!$B$2:$B$10=$B117)*('冬被-S级品'!$E$1:$AW$1=N$1)*('冬被-S级品'!$E$2:$AW$10)),0)+IFERROR(SUMPRODUCT(('白止-S级品'!$A$2:$A$26=$B117)*('白止-S级品'!$D$1:$AV$1=N$1)*('白止-S级品'!$D$2:$AV$26)),0)+IFERROR(SUMPRODUCT(('乐容-S级品'!$A$4:$A$32=$B117)*('乐容-S级品'!$L$3:$CA$3=N$1)*('乐容-S级品'!$L$4:$CA$32)),0)</f>
      </c>
      <c r="O117" s="280">
        <f>IFERROR(SUMPRODUCT(('控温被PRO-S级品'!$B$2:$B$10=$B117)*('控温被PRO-S级品'!$E$1:$BE$1=O$1)*('控温被PRO-S级品'!$E$2:$BE$10)),0)+IFERROR(SUMPRODUCT(('冬被-S级品'!$B$2:$B$10=$B117)*('冬被-S级品'!$E$1:$AW$1=O$1)*('冬被-S级品'!$E$2:$AW$10)),0)+IFERROR(SUMPRODUCT(('白止-S级品'!$A$2:$A$26=$B117)*('白止-S级品'!$D$1:$AV$1=O$1)*('白止-S级品'!$D$2:$AV$26)),0)+IFERROR(SUMPRODUCT(('乐容-S级品'!$A$4:$A$32=$B117)*('乐容-S级品'!$L$3:$CA$3=O$1)*('乐容-S级品'!$L$4:$CA$32)),0)</f>
      </c>
      <c r="P117" s="280">
        <f>IFERROR(SUMPRODUCT(('控温被PRO-S级品'!$B$2:$B$10=$B117)*('控温被PRO-S级品'!$E$1:$BE$1=P$1)*('控温被PRO-S级品'!$E$2:$BE$10)),0)+IFERROR(SUMPRODUCT(('冬被-S级品'!$B$2:$B$10=$B117)*('冬被-S级品'!$E$1:$AW$1=P$1)*('冬被-S级品'!$E$2:$AW$10)),0)+IFERROR(SUMPRODUCT(('白止-S级品'!$A$2:$A$26=$B117)*('白止-S级品'!$D$1:$AV$1=P$1)*('白止-S级品'!$D$2:$AV$26)),0)+IFERROR(SUMPRODUCT(('乐容-S级品'!$A$4:$A$32=$B117)*('乐容-S级品'!$L$3:$CA$3=P$1)*('乐容-S级品'!$L$4:$CA$32)),0)</f>
      </c>
      <c r="Q117" s="280">
        <f>IFERROR(SUMPRODUCT(('控温被PRO-S级品'!$B$2:$B$10=$B117)*('控温被PRO-S级品'!$E$1:$BE$1=Q$1)*('控温被PRO-S级品'!$E$2:$BE$10)),0)+IFERROR(SUMPRODUCT(('冬被-S级品'!$B$2:$B$10=$B117)*('冬被-S级品'!$E$1:$AW$1=Q$1)*('冬被-S级品'!$E$2:$AW$10)),0)+IFERROR(SUMPRODUCT(('白止-S级品'!$A$2:$A$26=$B117)*('白止-S级品'!$D$1:$AV$1=Q$1)*('白止-S级品'!$D$2:$AV$26)),0)+IFERROR(SUMPRODUCT(('乐容-S级品'!$A$4:$A$32=$B117)*('乐容-S级品'!$L$3:$CA$3=Q$1)*('乐容-S级品'!$L$4:$CA$32)),0)</f>
      </c>
      <c r="R117" s="280">
        <f>IFERROR(SUMPRODUCT(('控温被PRO-S级品'!$B$2:$B$10=$B117)*('控温被PRO-S级品'!$E$1:$BE$1=R$1)*('控温被PRO-S级品'!$E$2:$BE$10)),0)+IFERROR(SUMPRODUCT(('冬被-S级品'!$B$2:$B$10=$B117)*('冬被-S级品'!$E$1:$AW$1=R$1)*('冬被-S级品'!$E$2:$AW$10)),0)+IFERROR(SUMPRODUCT(('白止-S级品'!$A$2:$A$26=$B117)*('白止-S级品'!$D$1:$AV$1=R$1)*('白止-S级品'!$D$2:$AV$26)),0)+IFERROR(SUMPRODUCT(('乐容-S级品'!$A$4:$A$32=$B117)*('乐容-S级品'!$L$3:$CA$3=R$1)*('乐容-S级品'!$L$4:$CA$32)),0)</f>
      </c>
      <c r="S117" s="280">
        <f>IFERROR(SUMPRODUCT(('控温被PRO-S级品'!$B$2:$B$10=$B117)*('控温被PRO-S级品'!$E$1:$BE$1=S$1)*('控温被PRO-S级品'!$E$2:$BE$10)),0)+IFERROR(SUMPRODUCT(('冬被-S级品'!$B$2:$B$10=$B117)*('冬被-S级品'!$E$1:$AW$1=S$1)*('冬被-S级品'!$E$2:$AW$10)),0)+IFERROR(SUMPRODUCT(('白止-S级品'!$A$2:$A$26=$B117)*('白止-S级品'!$D$1:$AV$1=S$1)*('白止-S级品'!$D$2:$AV$26)),0)+IFERROR(SUMPRODUCT(('乐容-S级品'!$A$4:$A$32=$B117)*('乐容-S级品'!$L$3:$CA$3=S$1)*('乐容-S级品'!$L$4:$CA$32)),0)</f>
      </c>
      <c r="T117" s="280">
        <f>IFERROR(SUMPRODUCT(('控温被PRO-S级品'!$B$2:$B$10=$B117)*('控温被PRO-S级品'!$E$1:$BE$1=T$1)*('控温被PRO-S级品'!$E$2:$BE$10)),0)+IFERROR(SUMPRODUCT(('冬被-S级品'!$B$2:$B$10=$B117)*('冬被-S级品'!$E$1:$AW$1=T$1)*('冬被-S级品'!$E$2:$AW$10)),0)+IFERROR(SUMPRODUCT(('白止-S级品'!$A$2:$A$26=$B117)*('白止-S级品'!$D$1:$AV$1=T$1)*('白止-S级品'!$D$2:$AV$26)),0)+IFERROR(SUMPRODUCT(('乐容-S级品'!$A$4:$A$32=$B117)*('乐容-S级品'!$L$3:$CA$3=T$1)*('乐容-S级品'!$L$4:$CA$32)),0)</f>
      </c>
      <c r="U117" s="280">
        <f>IFERROR(SUMPRODUCT(('控温被PRO-S级品'!$B$2:$B$10=$B117)*('控温被PRO-S级品'!$E$1:$BE$1=U$1)*('控温被PRO-S级品'!$E$2:$BE$10)),0)+IFERROR(SUMPRODUCT(('冬被-S级品'!$B$2:$B$10=$B117)*('冬被-S级品'!$E$1:$AW$1=U$1)*('冬被-S级品'!$E$2:$AW$10)),0)+IFERROR(SUMPRODUCT(('白止-S级品'!$A$2:$A$26=$B117)*('白止-S级品'!$D$1:$AV$1=U$1)*('白止-S级品'!$D$2:$AV$26)),0)+IFERROR(SUMPRODUCT(('乐容-S级品'!$A$4:$A$32=$B117)*('乐容-S级品'!$L$3:$CA$3=U$1)*('乐容-S级品'!$L$4:$CA$32)),0)</f>
      </c>
      <c r="V117" s="280">
        <f>IFERROR(SUMPRODUCT(('控温被PRO-S级品'!$B$2:$B$10=$B117)*('控温被PRO-S级品'!$E$1:$BE$1=V$1)*('控温被PRO-S级品'!$E$2:$BE$10)),0)+IFERROR(SUMPRODUCT(('冬被-S级品'!$B$2:$B$10=$B117)*('冬被-S级品'!$E$1:$AW$1=V$1)*('冬被-S级品'!$E$2:$AW$10)),0)+IFERROR(SUMPRODUCT(('白止-S级品'!$A$2:$A$26=$B117)*('白止-S级品'!$D$1:$AV$1=V$1)*('白止-S级品'!$D$2:$AV$26)),0)+IFERROR(SUMPRODUCT(('乐容-S级品'!$A$4:$A$32=$B117)*('乐容-S级品'!$L$3:$CA$3=V$1)*('乐容-S级品'!$L$4:$CA$32)),0)</f>
      </c>
      <c r="W117" s="280">
        <f>IFERROR(SUMPRODUCT(('控温被PRO-S级品'!$B$2:$B$10=$B117)*('控温被PRO-S级品'!$E$1:$BE$1=W$1)*('控温被PRO-S级品'!$E$2:$BE$10)),0)+IFERROR(SUMPRODUCT(('冬被-S级品'!$B$2:$B$10=$B117)*('冬被-S级品'!$E$1:$AW$1=W$1)*('冬被-S级品'!$E$2:$AW$10)),0)+IFERROR(SUMPRODUCT(('白止-S级品'!$A$2:$A$26=$B117)*('白止-S级品'!$D$1:$AV$1=W$1)*('白止-S级品'!$D$2:$AV$26)),0)+IFERROR(SUMPRODUCT(('乐容-S级品'!$A$4:$A$32=$B117)*('乐容-S级品'!$L$3:$CA$3=W$1)*('乐容-S级品'!$L$4:$CA$32)),0)</f>
      </c>
      <c r="X117" s="280">
        <f>IFERROR(SUMPRODUCT(('控温被PRO-S级品'!$B$2:$B$10=$B117)*('控温被PRO-S级品'!$E$1:$BE$1=X$1)*('控温被PRO-S级品'!$E$2:$BE$10)),0)+IFERROR(SUMPRODUCT(('冬被-S级品'!$B$2:$B$10=$B117)*('冬被-S级品'!$E$1:$AW$1=X$1)*('冬被-S级品'!$E$2:$AW$10)),0)+IFERROR(SUMPRODUCT(('白止-S级品'!$A$2:$A$26=$B117)*('白止-S级品'!$D$1:$AV$1=X$1)*('白止-S级品'!$D$2:$AV$26)),0)+IFERROR(SUMPRODUCT(('乐容-S级品'!$A$4:$A$32=$B117)*('乐容-S级品'!$L$3:$CA$3=X$1)*('乐容-S级品'!$L$4:$CA$32)),0)</f>
      </c>
      <c r="Y117" s="280">
        <f>IFERROR(SUMPRODUCT(('控温被PRO-S级品'!$B$2:$B$10=$B117)*('控温被PRO-S级品'!$E$1:$BE$1=Y$1)*('控温被PRO-S级品'!$E$2:$BE$10)),0)+IFERROR(SUMPRODUCT(('冬被-S级品'!$B$2:$B$10=$B117)*('冬被-S级品'!$E$1:$AW$1=Y$1)*('冬被-S级品'!$E$2:$AW$10)),0)+IFERROR(SUMPRODUCT(('白止-S级品'!$A$2:$A$26=$B117)*('白止-S级品'!$D$1:$AV$1=Y$1)*('白止-S级品'!$D$2:$AV$26)),0)+IFERROR(SUMPRODUCT(('乐容-S级品'!$A$4:$A$32=$B117)*('乐容-S级品'!$L$3:$CA$3=Y$1)*('乐容-S级品'!$L$4:$CA$32)),0)</f>
      </c>
      <c r="Z117" s="280">
        <f>IFERROR(SUMPRODUCT(('控温被PRO-S级品'!$B$2:$B$10=$B117)*('控温被PRO-S级品'!$E$1:$BE$1=Z$1)*('控温被PRO-S级品'!$E$2:$BE$10)),0)+IFERROR(SUMPRODUCT(('冬被-S级品'!$B$2:$B$10=$B117)*('冬被-S级品'!$E$1:$AW$1=Z$1)*('冬被-S级品'!$E$2:$AW$10)),0)+IFERROR(SUMPRODUCT(('白止-S级品'!$A$2:$A$26=$B117)*('白止-S级品'!$D$1:$AV$1=Z$1)*('白止-S级品'!$D$2:$AV$26)),0)+IFERROR(SUMPRODUCT(('乐容-S级品'!$A$4:$A$32=$B117)*('乐容-S级品'!$L$3:$CA$3=Z$1)*('乐容-S级品'!$L$4:$CA$32)),0)</f>
      </c>
      <c r="AA117" s="280">
        <f>IFERROR(SUMPRODUCT(('控温被PRO-S级品'!$B$2:$B$10=$B117)*('控温被PRO-S级品'!$E$1:$BE$1=AA$1)*('控温被PRO-S级品'!$E$2:$BE$10)),0)+IFERROR(SUMPRODUCT(('冬被-S级品'!$B$2:$B$10=$B117)*('冬被-S级品'!$E$1:$AW$1=AA$1)*('冬被-S级品'!$E$2:$AW$10)),0)+IFERROR(SUMPRODUCT(('白止-S级品'!$A$2:$A$26=$B117)*('白止-S级品'!$D$1:$AV$1=AA$1)*('白止-S级品'!$D$2:$AV$26)),0)+IFERROR(SUMPRODUCT(('乐容-S级品'!$A$4:$A$32=$B117)*('乐容-S级品'!$L$3:$CA$3=AA$1)*('乐容-S级品'!$L$4:$CA$32)),0)</f>
      </c>
      <c r="AB117" s="280">
        <f>IFERROR(SUMPRODUCT(('控温被PRO-S级品'!$B$2:$B$10=$B117)*('控温被PRO-S级品'!$E$1:$BE$1=AB$1)*('控温被PRO-S级品'!$E$2:$BE$10)),0)+IFERROR(SUMPRODUCT(('冬被-S级品'!$B$2:$B$10=$B117)*('冬被-S级品'!$E$1:$AW$1=AB$1)*('冬被-S级品'!$E$2:$AW$10)),0)+IFERROR(SUMPRODUCT(('白止-S级品'!$A$2:$A$26=$B117)*('白止-S级品'!$D$1:$AV$1=AB$1)*('白止-S级品'!$D$2:$AV$26)),0)+IFERROR(SUMPRODUCT(('乐容-S级品'!$A$4:$A$32=$B117)*('乐容-S级品'!$L$3:$CA$3=AB$1)*('乐容-S级品'!$L$4:$CA$32)),0)</f>
      </c>
      <c r="AC117" s="280">
        <f>IFERROR(SUMPRODUCT(('控温被PRO-S级品'!$B$2:$B$10=$B117)*('控温被PRO-S级品'!$E$1:$BE$1=AC$1)*('控温被PRO-S级品'!$E$2:$BE$10)),0)+IFERROR(SUMPRODUCT(('冬被-S级品'!$B$2:$B$10=$B117)*('冬被-S级品'!$E$1:$AW$1=AC$1)*('冬被-S级品'!$E$2:$AW$10)),0)+IFERROR(SUMPRODUCT(('白止-S级品'!$A$2:$A$26=$B117)*('白止-S级品'!$D$1:$AV$1=AC$1)*('白止-S级品'!$D$2:$AV$26)),0)+IFERROR(SUMPRODUCT(('乐容-S级品'!$A$4:$A$32=$B117)*('乐容-S级品'!$L$3:$CA$3=AC$1)*('乐容-S级品'!$L$4:$CA$32)),0)</f>
      </c>
      <c r="AD117" s="280">
        <f>IFERROR(SUMPRODUCT(('控温被PRO-S级品'!$B$2:$B$10=$B117)*('控温被PRO-S级品'!$E$1:$BE$1=AD$1)*('控温被PRO-S级品'!$E$2:$BE$10)),0)+IFERROR(SUMPRODUCT(('冬被-S级品'!$B$2:$B$10=$B117)*('冬被-S级品'!$E$1:$AW$1=AD$1)*('冬被-S级品'!$E$2:$AW$10)),0)+IFERROR(SUMPRODUCT(('白止-S级品'!$A$2:$A$26=$B117)*('白止-S级品'!$D$1:$AV$1=AD$1)*('白止-S级品'!$D$2:$AV$26)),0)+IFERROR(SUMPRODUCT(('乐容-S级品'!$A$4:$A$32=$B117)*('乐容-S级品'!$L$3:$CA$3=AD$1)*('乐容-S级品'!$L$4:$CA$32)),0)</f>
      </c>
      <c r="AE117" s="280">
        <f>IFERROR(SUMPRODUCT(('控温被PRO-S级品'!$B$2:$B$10=$B117)*('控温被PRO-S级品'!$E$1:$BE$1=AE$1)*('控温被PRO-S级品'!$E$2:$BE$10)),0)+IFERROR(SUMPRODUCT(('冬被-S级品'!$B$2:$B$10=$B117)*('冬被-S级品'!$E$1:$AW$1=AE$1)*('冬被-S级品'!$E$2:$AW$10)),0)+IFERROR(SUMPRODUCT(('白止-S级品'!$A$2:$A$26=$B117)*('白止-S级品'!$D$1:$AV$1=AE$1)*('白止-S级品'!$D$2:$AV$26)),0)+IFERROR(SUMPRODUCT(('乐容-S级品'!$A$4:$A$32=$B117)*('乐容-S级品'!$L$3:$CA$3=AE$1)*('乐容-S级品'!$L$4:$CA$32)),0)</f>
      </c>
      <c r="AF117" s="280">
        <f>IFERROR(SUMPRODUCT(('控温被PRO-S级品'!$B$2:$B$10=$B117)*('控温被PRO-S级品'!$E$1:$BE$1=AF$1)*('控温被PRO-S级品'!$E$2:$BE$10)),0)+IFERROR(SUMPRODUCT(('冬被-S级品'!$B$2:$B$10=$B117)*('冬被-S级品'!$E$1:$AW$1=AF$1)*('冬被-S级品'!$E$2:$AW$10)),0)+IFERROR(SUMPRODUCT(('白止-S级品'!$A$2:$A$26=$B117)*('白止-S级品'!$D$1:$AV$1=AF$1)*('白止-S级品'!$D$2:$AV$26)),0)+IFERROR(SUMPRODUCT(('乐容-S级品'!$A$4:$A$32=$B117)*('乐容-S级品'!$L$3:$CA$3=AF$1)*('乐容-S级品'!$L$4:$CA$32)),0)</f>
      </c>
      <c r="AG117" s="280">
        <f>IFERROR(SUMPRODUCT(('控温被PRO-S级品'!$B$2:$B$10=$B117)*('控温被PRO-S级品'!$E$1:$BE$1=AG$1)*('控温被PRO-S级品'!$E$2:$BE$10)),0)+IFERROR(SUMPRODUCT(('冬被-S级品'!$B$2:$B$10=$B117)*('冬被-S级品'!$E$1:$AW$1=AG$1)*('冬被-S级品'!$E$2:$AW$10)),0)+IFERROR(SUMPRODUCT(('白止-S级品'!$A$2:$A$26=$B117)*('白止-S级品'!$D$1:$AV$1=AG$1)*('白止-S级品'!$D$2:$AV$26)),0)+IFERROR(SUMPRODUCT(('乐容-S级品'!$A$4:$A$32=$B117)*('乐容-S级品'!$L$3:$CA$3=AG$1)*('乐容-S级品'!$L$4:$CA$32)),0)</f>
      </c>
      <c r="AH117" s="280">
        <f>IFERROR(SUMPRODUCT(('控温被PRO-S级品'!$B$2:$B$10=$B117)*('控温被PRO-S级品'!$E$1:$BE$1=AH$1)*('控温被PRO-S级品'!$E$2:$BE$10)),0)+IFERROR(SUMPRODUCT(('冬被-S级品'!$B$2:$B$10=$B117)*('冬被-S级品'!$E$1:$AW$1=AH$1)*('冬被-S级品'!$E$2:$AW$10)),0)+IFERROR(SUMPRODUCT(('白止-S级品'!$A$2:$A$26=$B117)*('白止-S级品'!$D$1:$AV$1=AH$1)*('白止-S级品'!$D$2:$AV$26)),0)+IFERROR(SUMPRODUCT(('乐容-S级品'!$A$4:$A$32=$B117)*('乐容-S级品'!$L$3:$CA$3=AH$1)*('乐容-S级品'!$L$4:$CA$32)),0)</f>
      </c>
      <c r="AI117" s="280">
        <f>IFERROR(SUMPRODUCT(('控温被PRO-S级品'!$B$2:$B$10=$B117)*('控温被PRO-S级品'!$E$1:$BE$1=AI$1)*('控温被PRO-S级品'!$E$2:$BE$10)),0)+IFERROR(SUMPRODUCT(('冬被-S级品'!$B$2:$B$10=$B117)*('冬被-S级品'!$E$1:$AW$1=AI$1)*('冬被-S级品'!$E$2:$AW$10)),0)+IFERROR(SUMPRODUCT(('白止-S级品'!$A$2:$A$26=$B117)*('白止-S级品'!$D$1:$AV$1=AI$1)*('白止-S级品'!$D$2:$AV$26)),0)+IFERROR(SUMPRODUCT(('乐容-S级品'!$A$4:$A$32=$B117)*('乐容-S级品'!$L$3:$CA$3=AI$1)*('乐容-S级品'!$L$4:$CA$32)),0)</f>
      </c>
      <c r="AJ117" s="280">
        <f>IFERROR(SUMPRODUCT(('控温被PRO-S级品'!$B$2:$B$10=$B117)*('控温被PRO-S级品'!$E$1:$BE$1=AJ$1)*('控温被PRO-S级品'!$E$2:$BE$10)),0)+IFERROR(SUMPRODUCT(('冬被-S级品'!$B$2:$B$10=$B117)*('冬被-S级品'!$E$1:$AW$1=AJ$1)*('冬被-S级品'!$E$2:$AW$10)),0)+IFERROR(SUMPRODUCT(('白止-S级品'!$A$2:$A$26=$B117)*('白止-S级品'!$D$1:$AV$1=AJ$1)*('白止-S级品'!$D$2:$AV$26)),0)+IFERROR(SUMPRODUCT(('乐容-S级品'!$A$4:$A$32=$B117)*('乐容-S级品'!$L$3:$CA$3=AJ$1)*('乐容-S级品'!$L$4:$CA$32)),0)</f>
      </c>
      <c r="AK117" s="280">
        <f>IFERROR(SUMPRODUCT(('控温被PRO-S级品'!$B$2:$B$10=$B117)*('控温被PRO-S级品'!$E$1:$BE$1=AK$1)*('控温被PRO-S级品'!$E$2:$BE$10)),0)+IFERROR(SUMPRODUCT(('冬被-S级品'!$B$2:$B$10=$B117)*('冬被-S级品'!$E$1:$AW$1=AK$1)*('冬被-S级品'!$E$2:$AW$10)),0)+IFERROR(SUMPRODUCT(('白止-S级品'!$A$2:$A$26=$B117)*('白止-S级品'!$D$1:$AV$1=AK$1)*('白止-S级品'!$D$2:$AV$26)),0)+IFERROR(SUMPRODUCT(('乐容-S级品'!$A$4:$A$32=$B117)*('乐容-S级品'!$L$3:$CA$3=AK$1)*('乐容-S级品'!$L$4:$CA$32)),0)</f>
      </c>
      <c r="AL117" s="280">
        <f>IFERROR(SUMPRODUCT(('控温被PRO-S级品'!$B$2:$B$10=$B117)*('控温被PRO-S级品'!$E$1:$BE$1=AL$1)*('控温被PRO-S级品'!$E$2:$BE$10)),0)+IFERROR(SUMPRODUCT(('冬被-S级品'!$B$2:$B$10=$B117)*('冬被-S级品'!$E$1:$AW$1=AL$1)*('冬被-S级品'!$E$2:$AW$10)),0)+IFERROR(SUMPRODUCT(('白止-S级品'!$A$2:$A$26=$B117)*('白止-S级品'!$D$1:$AV$1=AL$1)*('白止-S级品'!$D$2:$AV$26)),0)+IFERROR(SUMPRODUCT(('乐容-S级品'!$A$4:$A$32=$B117)*('乐容-S级品'!$L$3:$CA$3=AL$1)*('乐容-S级品'!$L$4:$CA$32)),0)</f>
      </c>
      <c r="AM117" s="280">
        <f>IFERROR(SUMPRODUCT(('控温被PRO-S级品'!$B$2:$B$10=$B117)*('控温被PRO-S级品'!$E$1:$BE$1=AM$1)*('控温被PRO-S级品'!$E$2:$BE$10)),0)+IFERROR(SUMPRODUCT(('冬被-S级品'!$B$2:$B$10=$B117)*('冬被-S级品'!$E$1:$AW$1=AM$1)*('冬被-S级品'!$E$2:$AW$10)),0)+IFERROR(SUMPRODUCT(('白止-S级品'!$A$2:$A$26=$B117)*('白止-S级品'!$D$1:$AV$1=AM$1)*('白止-S级品'!$D$2:$AV$26)),0)+IFERROR(SUMPRODUCT(('乐容-S级品'!$A$4:$A$32=$B117)*('乐容-S级品'!$L$3:$CA$3=AM$1)*('乐容-S级品'!$L$4:$CA$32)),0)</f>
      </c>
      <c r="AN117" s="280">
        <f>IFERROR(SUMPRODUCT(('控温被PRO-S级品'!$B$2:$B$10=$B117)*('控温被PRO-S级品'!$E$1:$BE$1=AN$1)*('控温被PRO-S级品'!$E$2:$BE$10)),0)+IFERROR(SUMPRODUCT(('冬被-S级品'!$B$2:$B$10=$B117)*('冬被-S级品'!$E$1:$AW$1=AN$1)*('冬被-S级品'!$E$2:$AW$10)),0)+IFERROR(SUMPRODUCT(('白止-S级品'!$A$2:$A$26=$B117)*('白止-S级品'!$D$1:$AV$1=AN$1)*('白止-S级品'!$D$2:$AV$26)),0)+IFERROR(SUMPRODUCT(('乐容-S级品'!$A$4:$A$32=$B117)*('乐容-S级品'!$L$3:$CA$3=AN$1)*('乐容-S级品'!$L$4:$CA$32)),0)</f>
      </c>
      <c r="AO117" s="280">
        <f>IFERROR(SUMPRODUCT(('控温被PRO-S级品'!$B$2:$B$10=$B117)*('控温被PRO-S级品'!$E$1:$BE$1=AO$1)*('控温被PRO-S级品'!$E$2:$BE$10)),0)+IFERROR(SUMPRODUCT(('冬被-S级品'!$B$2:$B$10=$B117)*('冬被-S级品'!$E$1:$AW$1=AO$1)*('冬被-S级品'!$E$2:$AW$10)),0)+IFERROR(SUMPRODUCT(('白止-S级品'!$A$2:$A$26=$B117)*('白止-S级品'!$D$1:$AV$1=AO$1)*('白止-S级品'!$D$2:$AV$26)),0)+IFERROR(SUMPRODUCT(('乐容-S级品'!$A$4:$A$32=$B117)*('乐容-S级品'!$L$3:$CA$3=AO$1)*('乐容-S级品'!$L$4:$CA$32)),0)</f>
      </c>
      <c r="AP117" s="280">
        <f>IFERROR(SUMPRODUCT(('控温被PRO-S级品'!$B$2:$B$10=$B117)*('控温被PRO-S级品'!$E$1:$BE$1=AP$1)*('控温被PRO-S级品'!$E$2:$BE$10)),0)+IFERROR(SUMPRODUCT(('冬被-S级品'!$B$2:$B$10=$B117)*('冬被-S级品'!$E$1:$AW$1=AP$1)*('冬被-S级品'!$E$2:$AW$10)),0)+IFERROR(SUMPRODUCT(('白止-S级品'!$A$2:$A$26=$B117)*('白止-S级品'!$D$1:$AV$1=AP$1)*('白止-S级品'!$D$2:$AV$26)),0)+IFERROR(SUMPRODUCT(('乐容-S级品'!$A$4:$A$32=$B117)*('乐容-S级品'!$L$3:$CA$3=AP$1)*('乐容-S级品'!$L$4:$CA$32)),0)</f>
      </c>
      <c r="AQ117" s="280">
        <f>IFERROR(SUMPRODUCT(('控温被PRO-S级品'!$B$2:$B$10=$B117)*('控温被PRO-S级品'!$E$1:$BE$1=AQ$1)*('控温被PRO-S级品'!$E$2:$BE$10)),0)+IFERROR(SUMPRODUCT(('冬被-S级品'!$B$2:$B$10=$B117)*('冬被-S级品'!$E$1:$AW$1=AQ$1)*('冬被-S级品'!$E$2:$AW$10)),0)+IFERROR(SUMPRODUCT(('白止-S级品'!$A$2:$A$26=$B117)*('白止-S级品'!$D$1:$AV$1=AQ$1)*('白止-S级品'!$D$2:$AV$26)),0)+IFERROR(SUMPRODUCT(('乐容-S级品'!$A$4:$A$32=$B117)*('乐容-S级品'!$L$3:$CA$3=AQ$1)*('乐容-S级品'!$L$4:$CA$32)),0)</f>
      </c>
      <c r="AR117" s="280">
        <f>IFERROR(SUMPRODUCT(('控温被PRO-S级品'!$B$2:$B$10=$B117)*('控温被PRO-S级品'!$E$1:$BE$1=AR$1)*('控温被PRO-S级品'!$E$2:$BE$10)),0)+IFERROR(SUMPRODUCT(('冬被-S级品'!$B$2:$B$10=$B117)*('冬被-S级品'!$E$1:$AW$1=AR$1)*('冬被-S级品'!$E$2:$AW$10)),0)+IFERROR(SUMPRODUCT(('白止-S级品'!$A$2:$A$26=$B117)*('白止-S级品'!$D$1:$AV$1=AR$1)*('白止-S级品'!$D$2:$AV$26)),0)+IFERROR(SUMPRODUCT(('乐容-S级品'!$A$4:$A$32=$B117)*('乐容-S级品'!$L$3:$CA$3=AR$1)*('乐容-S级品'!$L$4:$CA$32)),0)</f>
      </c>
      <c r="AS117" s="280">
        <f>IFERROR(SUMPRODUCT(('控温被PRO-S级品'!$B$2:$B$10=$B117)*('控温被PRO-S级品'!$E$1:$BE$1=AS$1)*('控温被PRO-S级品'!$E$2:$BE$10)),0)+IFERROR(SUMPRODUCT(('冬被-S级品'!$B$2:$B$10=$B117)*('冬被-S级品'!$E$1:$AW$1=AS$1)*('冬被-S级品'!$E$2:$AW$10)),0)+IFERROR(SUMPRODUCT(('白止-S级品'!$A$2:$A$26=$B117)*('白止-S级品'!$D$1:$AV$1=AS$1)*('白止-S级品'!$D$2:$AV$26)),0)+IFERROR(SUMPRODUCT(('乐容-S级品'!$A$4:$A$32=$B117)*('乐容-S级品'!$L$3:$CA$3=AS$1)*('乐容-S级品'!$L$4:$CA$32)),0)</f>
      </c>
      <c r="AT117" s="280">
        <f>IFERROR(SUMPRODUCT(('控温被PRO-S级品'!$B$2:$B$10=$B117)*('控温被PRO-S级品'!$E$1:$BE$1=AT$1)*('控温被PRO-S级品'!$E$2:$BE$10)),0)+IFERROR(SUMPRODUCT(('冬被-S级品'!$B$2:$B$10=$B117)*('冬被-S级品'!$E$1:$AW$1=AT$1)*('冬被-S级品'!$E$2:$AW$10)),0)+IFERROR(SUMPRODUCT(('白止-S级品'!$A$2:$A$26=$B117)*('白止-S级品'!$D$1:$AV$1=AT$1)*('白止-S级品'!$D$2:$AV$26)),0)+IFERROR(SUMPRODUCT(('乐容-S级品'!$A$4:$A$32=$B117)*('乐容-S级品'!$L$3:$CA$3=AT$1)*('乐容-S级品'!$L$4:$CA$32)),0)</f>
      </c>
      <c r="AU117" s="280">
        <f>IFERROR(SUMPRODUCT(('控温被PRO-S级品'!$B$2:$B$10=$B117)*('控温被PRO-S级品'!$E$1:$BE$1=AU$1)*('控温被PRO-S级品'!$E$2:$BE$10)),0)+IFERROR(SUMPRODUCT(('冬被-S级品'!$B$2:$B$10=$B117)*('冬被-S级品'!$E$1:$AW$1=AU$1)*('冬被-S级品'!$E$2:$AW$10)),0)+IFERROR(SUMPRODUCT(('白止-S级品'!$A$2:$A$26=$B117)*('白止-S级品'!$D$1:$AV$1=AU$1)*('白止-S级品'!$D$2:$AV$26)),0)+IFERROR(SUMPRODUCT(('乐容-S级品'!$A$4:$A$32=$B117)*('乐容-S级品'!$L$3:$CA$3=AU$1)*('乐容-S级品'!$L$4:$CA$32)),0)</f>
      </c>
      <c r="AV117" s="280">
        <f>IFERROR(SUMPRODUCT(('控温被PRO-S级品'!$B$2:$B$10=$B117)*('控温被PRO-S级品'!$E$1:$BE$1=AV$1)*('控温被PRO-S级品'!$E$2:$BE$10)),0)+IFERROR(SUMPRODUCT(('冬被-S级品'!$B$2:$B$10=$B117)*('冬被-S级品'!$E$1:$AW$1=AV$1)*('冬被-S级品'!$E$2:$AW$10)),0)+IFERROR(SUMPRODUCT(('白止-S级品'!$A$2:$A$26=$B117)*('白止-S级品'!$D$1:$AV$1=AV$1)*('白止-S级品'!$D$2:$AV$26)),0)+IFERROR(SUMPRODUCT(('乐容-S级品'!$A$4:$A$32=$B117)*('乐容-S级品'!$L$3:$CA$3=AV$1)*('乐容-S级品'!$L$4:$CA$32)),0)</f>
      </c>
      <c r="AW117" s="280">
        <f>IFERROR(SUMPRODUCT(('控温被PRO-S级品'!$B$2:$B$10=$B117)*('控温被PRO-S级品'!$E$1:$BE$1=AW$1)*('控温被PRO-S级品'!$E$2:$BE$10)),0)+IFERROR(SUMPRODUCT(('冬被-S级品'!$B$2:$B$10=$B117)*('冬被-S级品'!$E$1:$AW$1=AW$1)*('冬被-S级品'!$E$2:$AW$10)),0)+IFERROR(SUMPRODUCT(('白止-S级品'!$A$2:$A$26=$B117)*('白止-S级品'!$D$1:$AV$1=AW$1)*('白止-S级品'!$D$2:$AV$26)),0)+IFERROR(SUMPRODUCT(('乐容-S级品'!$A$4:$A$32=$B117)*('乐容-S级品'!$L$3:$CA$3=AW$1)*('乐容-S级品'!$L$4:$CA$32)),0)</f>
      </c>
      <c r="AX117" s="280">
        <f>IFERROR(SUMPRODUCT(('控温被PRO-S级品'!$B$2:$B$10=$B117)*('控温被PRO-S级品'!$E$1:$BE$1=AX$1)*('控温被PRO-S级品'!$E$2:$BE$10)),0)+IFERROR(SUMPRODUCT(('冬被-S级品'!$B$2:$B$10=$B117)*('冬被-S级品'!$E$1:$AW$1=AX$1)*('冬被-S级品'!$E$2:$AW$10)),0)+IFERROR(SUMPRODUCT(('白止-S级品'!$A$2:$A$26=$B117)*('白止-S级品'!$D$1:$AV$1=AX$1)*('白止-S级品'!$D$2:$AV$26)),0)+IFERROR(SUMPRODUCT(('乐容-S级品'!$A$4:$A$32=$B117)*('乐容-S级品'!$L$3:$CA$3=AX$1)*('乐容-S级品'!$L$4:$CA$32)),0)</f>
      </c>
      <c r="AY117" s="280">
        <f>IFERROR(SUMPRODUCT(('控温被PRO-S级品'!$B$2:$B$10=$B117)*('控温被PRO-S级品'!$E$1:$BE$1=AY$1)*('控温被PRO-S级品'!$E$2:$BE$10)),0)+IFERROR(SUMPRODUCT(('冬被-S级品'!$B$2:$B$10=$B117)*('冬被-S级品'!$E$1:$AW$1=AY$1)*('冬被-S级品'!$E$2:$AW$10)),0)+IFERROR(SUMPRODUCT(('白止-S级品'!$A$2:$A$26=$B117)*('白止-S级品'!$D$1:$AV$1=AY$1)*('白止-S级品'!$D$2:$AV$26)),0)+IFERROR(SUMPRODUCT(('乐容-S级品'!$A$4:$A$32=$B117)*('乐容-S级品'!$L$3:$CA$3=AY$1)*('乐容-S级品'!$L$4:$CA$32)),0)</f>
      </c>
      <c r="AZ117" s="280">
        <f>IFERROR(SUMPRODUCT(('控温被PRO-S级品'!$B$2:$B$10=$B117)*('控温被PRO-S级品'!$E$1:$BE$1=AZ$1)*('控温被PRO-S级品'!$E$2:$BE$10)),0)+IFERROR(SUMPRODUCT(('冬被-S级品'!$B$2:$B$10=$B117)*('冬被-S级品'!$E$1:$AW$1=AZ$1)*('冬被-S级品'!$E$2:$AW$10)),0)+IFERROR(SUMPRODUCT(('白止-S级品'!$A$2:$A$26=$B117)*('白止-S级品'!$D$1:$AV$1=AZ$1)*('白止-S级品'!$D$2:$AV$26)),0)+IFERROR(SUMPRODUCT(('乐容-S级品'!$A$4:$A$32=$B117)*('乐容-S级品'!$L$3:$CA$3=AZ$1)*('乐容-S级品'!$L$4:$CA$32)),0)</f>
      </c>
      <c r="BA117" s="280">
        <f>IFERROR(SUMPRODUCT(('控温被PRO-S级品'!$B$2:$B$10=$B117)*('控温被PRO-S级品'!$E$1:$BE$1=BA$1)*('控温被PRO-S级品'!$E$2:$BE$10)),0)+IFERROR(SUMPRODUCT(('冬被-S级品'!$B$2:$B$10=$B117)*('冬被-S级品'!$E$1:$AW$1=BA$1)*('冬被-S级品'!$E$2:$AW$10)),0)+IFERROR(SUMPRODUCT(('白止-S级品'!$A$2:$A$26=$B117)*('白止-S级品'!$D$1:$AV$1=BA$1)*('白止-S级品'!$D$2:$AV$26)),0)+IFERROR(SUMPRODUCT(('乐容-S级品'!$A$4:$A$32=$B117)*('乐容-S级品'!$L$3:$CA$3=BA$1)*('乐容-S级品'!$L$4:$CA$32)),0)</f>
      </c>
      <c r="BB117" s="280">
        <f>IFERROR(SUMPRODUCT(('控温被PRO-S级品'!$B$2:$B$10=$B117)*('控温被PRO-S级品'!$E$1:$BE$1=BB$1)*('控温被PRO-S级品'!$E$2:$BE$10)),0)+IFERROR(SUMPRODUCT(('冬被-S级品'!$B$2:$B$10=$B117)*('冬被-S级品'!$E$1:$AW$1=BB$1)*('冬被-S级品'!$E$2:$AW$10)),0)+IFERROR(SUMPRODUCT(('白止-S级品'!$A$2:$A$26=$B117)*('白止-S级品'!$D$1:$AV$1=BB$1)*('白止-S级品'!$D$2:$AV$26)),0)+IFERROR(SUMPRODUCT(('乐容-S级品'!$A$4:$A$32=$B117)*('乐容-S级品'!$L$3:$CA$3=BB$1)*('乐容-S级品'!$L$4:$CA$32)),0)</f>
      </c>
      <c r="BC117" s="280">
        <f>IFERROR(SUMPRODUCT(('控温被PRO-S级品'!$B$2:$B$10=$B117)*('控温被PRO-S级品'!$E$1:$BE$1=BC$1)*('控温被PRO-S级品'!$E$2:$BE$10)),0)+IFERROR(SUMPRODUCT(('冬被-S级品'!$B$2:$B$10=$B117)*('冬被-S级品'!$E$1:$AW$1=BC$1)*('冬被-S级品'!$E$2:$AW$10)),0)+IFERROR(SUMPRODUCT(('白止-S级品'!$A$2:$A$26=$B117)*('白止-S级品'!$D$1:$AV$1=BC$1)*('白止-S级品'!$D$2:$AV$26)),0)+IFERROR(SUMPRODUCT(('乐容-S级品'!$A$4:$A$32=$B117)*('乐容-S级品'!$L$3:$CA$3=BC$1)*('乐容-S级品'!$L$4:$CA$32)),0)</f>
      </c>
      <c r="BD117" s="280">
        <f>IFERROR(SUMPRODUCT(('控温被PRO-S级品'!$B$2:$B$10=$B117)*('控温被PRO-S级品'!$E$1:$BE$1=BD$1)*('控温被PRO-S级品'!$E$2:$BE$10)),0)+IFERROR(SUMPRODUCT(('冬被-S级品'!$B$2:$B$10=$B117)*('冬被-S级品'!$E$1:$AW$1=BD$1)*('冬被-S级品'!$E$2:$AW$10)),0)+IFERROR(SUMPRODUCT(('白止-S级品'!$A$2:$A$26=$B117)*('白止-S级品'!$D$1:$AV$1=BD$1)*('白止-S级品'!$D$2:$AV$26)),0)+IFERROR(SUMPRODUCT(('乐容-S级品'!$A$4:$A$32=$B117)*('乐容-S级品'!$L$3:$CA$3=BD$1)*('乐容-S级品'!$L$4:$CA$32)),0)</f>
      </c>
      <c r="BE117" s="280">
        <f>IFERROR(SUMPRODUCT(('控温被PRO-S级品'!$B$2:$B$10=$B117)*('控温被PRO-S级品'!$E$1:$BE$1=BE$1)*('控温被PRO-S级品'!$E$2:$BE$10)),0)+IFERROR(SUMPRODUCT(('冬被-S级品'!$B$2:$B$10=$B117)*('冬被-S级品'!$E$1:$AW$1=BE$1)*('冬被-S级品'!$E$2:$AW$10)),0)+IFERROR(SUMPRODUCT(('白止-S级品'!$A$2:$A$26=$B117)*('白止-S级品'!$D$1:$AV$1=BE$1)*('白止-S级品'!$D$2:$AV$26)),0)+IFERROR(SUMPRODUCT(('乐容-S级品'!$A$4:$A$32=$B117)*('乐容-S级品'!$L$3:$CA$3=BE$1)*('乐容-S级品'!$L$4:$CA$32)),0)</f>
      </c>
      <c r="BF117" s="280">
        <f>IFERROR(SUMPRODUCT(('控温被PRO-S级品'!$B$2:$B$10=$B117)*('控温被PRO-S级品'!$E$1:$BE$1=BF$1)*('控温被PRO-S级品'!$E$2:$BE$10)),0)+IFERROR(SUMPRODUCT(('冬被-S级品'!$B$2:$B$10=$B117)*('冬被-S级品'!$E$1:$AW$1=BF$1)*('冬被-S级品'!$E$2:$AW$10)),0)+IFERROR(SUMPRODUCT(('白止-S级品'!$A$2:$A$26=$B117)*('白止-S级品'!$D$1:$AV$1=BF$1)*('白止-S级品'!$D$2:$AV$26)),0)+IFERROR(SUMPRODUCT(('乐容-S级品'!$A$4:$A$32=$B117)*('乐容-S级品'!$L$3:$CA$3=BF$1)*('乐容-S级品'!$L$4:$CA$32)),0)</f>
      </c>
      <c r="BG117" s="280">
        <f>IFERROR(SUMPRODUCT(('控温被PRO-S级品'!$B$2:$B$10=$B117)*('控温被PRO-S级品'!$E$1:$BE$1=BG$1)*('控温被PRO-S级品'!$E$2:$BE$10)),0)+IFERROR(SUMPRODUCT(('冬被-S级品'!$B$2:$B$10=$B117)*('冬被-S级品'!$E$1:$AW$1=BG$1)*('冬被-S级品'!$E$2:$AW$10)),0)+IFERROR(SUMPRODUCT(('白止-S级品'!$A$2:$A$26=$B117)*('白止-S级品'!$D$1:$AV$1=BG$1)*('白止-S级品'!$D$2:$AV$26)),0)+IFERROR(SUMPRODUCT(('乐容-S级品'!$A$4:$A$32=$B117)*('乐容-S级品'!$L$3:$CA$3=BG$1)*('乐容-S级品'!$L$4:$CA$32)),0)</f>
      </c>
      <c r="BH117" s="280">
        <f>IFERROR(SUMPRODUCT(('控温被PRO-S级品'!$B$2:$B$10=$B117)*('控温被PRO-S级品'!$E$1:$BE$1=BH$1)*('控温被PRO-S级品'!$E$2:$BE$10)),0)+IFERROR(SUMPRODUCT(('冬被-S级品'!$B$2:$B$10=$B117)*('冬被-S级品'!$E$1:$AW$1=BH$1)*('冬被-S级品'!$E$2:$AW$10)),0)+IFERROR(SUMPRODUCT(('白止-S级品'!$A$2:$A$26=$B117)*('白止-S级品'!$D$1:$AV$1=BH$1)*('白止-S级品'!$D$2:$AV$26)),0)+IFERROR(SUMPRODUCT(('乐容-S级品'!$A$4:$A$32=$B117)*('乐容-S级品'!$L$3:$CA$3=BH$1)*('乐容-S级品'!$L$4:$CA$32)),0)</f>
      </c>
      <c r="BI117" s="280">
        <f>IFERROR(SUMPRODUCT(('控温被PRO-S级品'!$B$2:$B$10=$B117)*('控温被PRO-S级品'!$E$1:$BE$1=BI$1)*('控温被PRO-S级品'!$E$2:$BE$10)),0)+IFERROR(SUMPRODUCT(('冬被-S级品'!$B$2:$B$10=$B117)*('冬被-S级品'!$E$1:$AW$1=BI$1)*('冬被-S级品'!$E$2:$AW$10)),0)+IFERROR(SUMPRODUCT(('白止-S级品'!$A$2:$A$26=$B117)*('白止-S级品'!$D$1:$AV$1=BI$1)*('白止-S级品'!$D$2:$AV$26)),0)+IFERROR(SUMPRODUCT(('乐容-S级品'!$A$4:$A$32=$B117)*('乐容-S级品'!$L$3:$CA$3=BI$1)*('乐容-S级品'!$L$4:$CA$32)),0)</f>
      </c>
      <c r="BJ117" s="280">
        <f>IFERROR(SUMPRODUCT(('控温被PRO-S级品'!$B$2:$B$10=$B117)*('控温被PRO-S级品'!$E$1:$BE$1=BJ$1)*('控温被PRO-S级品'!$E$2:$BE$10)),0)+IFERROR(SUMPRODUCT(('冬被-S级品'!$B$2:$B$10=$B117)*('冬被-S级品'!$E$1:$AW$1=BJ$1)*('冬被-S级品'!$E$2:$AW$10)),0)+IFERROR(SUMPRODUCT(('白止-S级品'!$A$2:$A$26=$B117)*('白止-S级品'!$D$1:$AV$1=BJ$1)*('白止-S级品'!$D$2:$AV$26)),0)+IFERROR(SUMPRODUCT(('乐容-S级品'!$A$4:$A$32=$B117)*('乐容-S级品'!$L$3:$CA$3=BJ$1)*('乐容-S级品'!$L$4:$CA$32)),0)</f>
      </c>
      <c r="BK117" s="280">
        <f>IFERROR(SUMPRODUCT(('控温被PRO-S级品'!$B$2:$B$10=$B117)*('控温被PRO-S级品'!$E$1:$BE$1=BK$1)*('控温被PRO-S级品'!$E$2:$BE$10)),0)+IFERROR(SUMPRODUCT(('冬被-S级品'!$B$2:$B$10=$B117)*('冬被-S级品'!$E$1:$AW$1=BK$1)*('冬被-S级品'!$E$2:$AW$10)),0)+IFERROR(SUMPRODUCT(('白止-S级品'!$A$2:$A$26=$B117)*('白止-S级品'!$D$1:$AV$1=BK$1)*('白止-S级品'!$D$2:$AV$26)),0)+IFERROR(SUMPRODUCT(('乐容-S级品'!$A$4:$A$32=$B117)*('乐容-S级品'!$L$3:$CA$3=BK$1)*('乐容-S级品'!$L$4:$CA$32)),0)</f>
      </c>
      <c r="BL117" s="280">
        <f>IFERROR(SUMPRODUCT(('控温被PRO-S级品'!$B$2:$B$10=$B117)*('控温被PRO-S级品'!$E$1:$BE$1=BL$1)*('控温被PRO-S级品'!$E$2:$BE$10)),0)+IFERROR(SUMPRODUCT(('冬被-S级品'!$B$2:$B$10=$B117)*('冬被-S级品'!$E$1:$AW$1=BL$1)*('冬被-S级品'!$E$2:$AW$10)),0)+IFERROR(SUMPRODUCT(('白止-S级品'!$A$2:$A$26=$B117)*('白止-S级品'!$D$1:$AV$1=BL$1)*('白止-S级品'!$D$2:$AV$26)),0)+IFERROR(SUMPRODUCT(('乐容-S级品'!$A$4:$A$32=$B117)*('乐容-S级品'!$L$3:$CA$3=BL$1)*('乐容-S级品'!$L$4:$CA$32)),0)</f>
      </c>
      <c r="BM117" s="280">
        <f>IFERROR(SUMPRODUCT(('控温被PRO-S级品'!$B$2:$B$10=$B117)*('控温被PRO-S级品'!$E$1:$BE$1=BM$1)*('控温被PRO-S级品'!$E$2:$BE$10)),0)+IFERROR(SUMPRODUCT(('冬被-S级品'!$B$2:$B$10=$B117)*('冬被-S级品'!$E$1:$AW$1=BM$1)*('冬被-S级品'!$E$2:$AW$10)),0)+IFERROR(SUMPRODUCT(('白止-S级品'!$A$2:$A$26=$B117)*('白止-S级品'!$D$1:$AV$1=BM$1)*('白止-S级品'!$D$2:$AV$26)),0)+IFERROR(SUMPRODUCT(('乐容-S级品'!$A$4:$A$32=$B117)*('乐容-S级品'!$L$3:$CA$3=BM$1)*('乐容-S级品'!$L$4:$CA$32)),0)</f>
      </c>
      <c r="BN117" s="280">
        <f>IFERROR(SUMPRODUCT(('控温被PRO-S级品'!$B$2:$B$10=$B117)*('控温被PRO-S级品'!$E$1:$BE$1=BN$1)*('控温被PRO-S级品'!$E$2:$BE$10)),0)+IFERROR(SUMPRODUCT(('冬被-S级品'!$B$2:$B$10=$B117)*('冬被-S级品'!$E$1:$AW$1=BN$1)*('冬被-S级品'!$E$2:$AW$10)),0)+IFERROR(SUMPRODUCT(('白止-S级品'!$A$2:$A$26=$B117)*('白止-S级品'!$D$1:$AV$1=BN$1)*('白止-S级品'!$D$2:$AV$26)),0)+IFERROR(SUMPRODUCT(('乐容-S级品'!$A$4:$A$32=$B117)*('乐容-S级品'!$L$3:$CA$3=BN$1)*('乐容-S级品'!$L$4:$CA$32)),0)</f>
      </c>
      <c r="BO117" s="280">
        <f>IFERROR(SUMPRODUCT(('控温被PRO-S级品'!$B$2:$B$10=$B117)*('控温被PRO-S级品'!$E$1:$BE$1=BO$1)*('控温被PRO-S级品'!$E$2:$BE$10)),0)+IFERROR(SUMPRODUCT(('冬被-S级品'!$B$2:$B$10=$B117)*('冬被-S级品'!$E$1:$AW$1=BO$1)*('冬被-S级品'!$E$2:$AW$10)),0)+IFERROR(SUMPRODUCT(('白止-S级品'!$A$2:$A$26=$B117)*('白止-S级品'!$D$1:$AV$1=BO$1)*('白止-S级品'!$D$2:$AV$26)),0)+IFERROR(SUMPRODUCT(('乐容-S级品'!$A$4:$A$32=$B117)*('乐容-S级品'!$L$3:$CA$3=BO$1)*('乐容-S级品'!$L$4:$CA$32)),0)</f>
      </c>
      <c r="BP117" s="280">
        <f>IFERROR(SUMPRODUCT(('控温被PRO-S级品'!$B$2:$B$10=$B117)*('控温被PRO-S级品'!$E$1:$BE$1=BP$1)*('控温被PRO-S级品'!$E$2:$BE$10)),0)+IFERROR(SUMPRODUCT(('冬被-S级品'!$B$2:$B$10=$B117)*('冬被-S级品'!$E$1:$AW$1=BP$1)*('冬被-S级品'!$E$2:$AW$10)),0)+IFERROR(SUMPRODUCT(('白止-S级品'!$A$2:$A$26=$B117)*('白止-S级品'!$D$1:$AV$1=BP$1)*('白止-S级品'!$D$2:$AV$26)),0)+IFERROR(SUMPRODUCT(('乐容-S级品'!$A$4:$A$32=$B117)*('乐容-S级品'!$L$3:$CA$3=BP$1)*('乐容-S级品'!$L$4:$CA$32)),0)</f>
      </c>
      <c r="BQ117" s="280">
        <f>IFERROR(SUMPRODUCT(('控温被PRO-S级品'!$B$2:$B$10=$B117)*('控温被PRO-S级品'!$E$1:$BE$1=BQ$1)*('控温被PRO-S级品'!$E$2:$BE$10)),0)+IFERROR(SUMPRODUCT(('冬被-S级品'!$B$2:$B$10=$B117)*('冬被-S级品'!$E$1:$AW$1=BQ$1)*('冬被-S级品'!$E$2:$AW$10)),0)+IFERROR(SUMPRODUCT(('白止-S级品'!$A$2:$A$26=$B117)*('白止-S级品'!$D$1:$AV$1=BQ$1)*('白止-S级品'!$D$2:$AV$26)),0)+IFERROR(SUMPRODUCT(('乐容-S级品'!$A$4:$A$32=$B117)*('乐容-S级品'!$L$3:$CA$3=BQ$1)*('乐容-S级品'!$L$4:$CA$32)),0)</f>
      </c>
      <c r="BR117" s="280">
        <f>IFERROR(SUMPRODUCT(('控温被PRO-S级品'!$B$2:$B$10=$B117)*('控温被PRO-S级品'!$E$1:$BE$1=BR$1)*('控温被PRO-S级品'!$E$2:$BE$10)),0)+IFERROR(SUMPRODUCT(('冬被-S级品'!$B$2:$B$10=$B117)*('冬被-S级品'!$E$1:$AW$1=BR$1)*('冬被-S级品'!$E$2:$AW$10)),0)+IFERROR(SUMPRODUCT(('白止-S级品'!$A$2:$A$26=$B117)*('白止-S级品'!$D$1:$AV$1=BR$1)*('白止-S级品'!$D$2:$AV$26)),0)+IFERROR(SUMPRODUCT(('乐容-S级品'!$A$4:$A$32=$B117)*('乐容-S级品'!$L$3:$CA$3=BR$1)*('乐容-S级品'!$L$4:$CA$32)),0)</f>
      </c>
      <c r="BS117" s="280">
        <f>IFERROR(SUMPRODUCT(('控温被PRO-S级品'!$B$2:$B$10=$B117)*('控温被PRO-S级品'!$E$1:$BE$1=BS$1)*('控温被PRO-S级品'!$E$2:$BE$10)),0)+IFERROR(SUMPRODUCT(('冬被-S级品'!$B$2:$B$10=$B117)*('冬被-S级品'!$E$1:$AW$1=BS$1)*('冬被-S级品'!$E$2:$AW$10)),0)+IFERROR(SUMPRODUCT(('白止-S级品'!$A$2:$A$26=$B117)*('白止-S级品'!$D$1:$AV$1=BS$1)*('白止-S级品'!$D$2:$AV$26)),0)+IFERROR(SUMPRODUCT(('乐容-S级品'!$A$4:$A$32=$B117)*('乐容-S级品'!$L$3:$CA$3=BS$1)*('乐容-S级品'!$L$4:$CA$32)),0)</f>
      </c>
      <c r="BT117" s="280">
        <f>IFERROR(SUMPRODUCT(('控温被PRO-S级品'!$B$2:$B$10=$B117)*('控温被PRO-S级品'!$E$1:$BE$1=BT$1)*('控温被PRO-S级品'!$E$2:$BE$10)),0)+IFERROR(SUMPRODUCT(('冬被-S级品'!$B$2:$B$10=$B117)*('冬被-S级品'!$E$1:$AW$1=BT$1)*('冬被-S级品'!$E$2:$AW$10)),0)+IFERROR(SUMPRODUCT(('白止-S级品'!$A$2:$A$26=$B117)*('白止-S级品'!$D$1:$AV$1=BT$1)*('白止-S级品'!$D$2:$AV$26)),0)+IFERROR(SUMPRODUCT(('乐容-S级品'!$A$4:$A$32=$B117)*('乐容-S级品'!$L$3:$CA$3=BT$1)*('乐容-S级品'!$L$4:$CA$32)),0)</f>
      </c>
      <c r="BU117" s="280">
        <f>IFERROR(SUMPRODUCT(('控温被PRO-S级品'!$B$2:$B$10=$B117)*('控温被PRO-S级品'!$E$1:$BE$1=BU$1)*('控温被PRO-S级品'!$E$2:$BE$10)),0)+IFERROR(SUMPRODUCT(('冬被-S级品'!$B$2:$B$10=$B117)*('冬被-S级品'!$E$1:$AW$1=BU$1)*('冬被-S级品'!$E$2:$AW$10)),0)+IFERROR(SUMPRODUCT(('白止-S级品'!$A$2:$A$26=$B117)*('白止-S级品'!$D$1:$AV$1=BU$1)*('白止-S级品'!$D$2:$AV$26)),0)+IFERROR(SUMPRODUCT(('乐容-S级品'!$A$4:$A$32=$B117)*('乐容-S级品'!$L$3:$CA$3=BU$1)*('乐容-S级品'!$L$4:$CA$32)),0)</f>
      </c>
      <c r="BV117" s="280">
        <f>IFERROR(SUMPRODUCT(('控温被PRO-S级品'!$B$2:$B$10=$B117)*('控温被PRO-S级品'!$E$1:$BE$1=BV$1)*('控温被PRO-S级品'!$E$2:$BE$10)),0)+IFERROR(SUMPRODUCT(('冬被-S级品'!$B$2:$B$10=$B117)*('冬被-S级品'!$E$1:$AW$1=BV$1)*('冬被-S级品'!$E$2:$AW$10)),0)+IFERROR(SUMPRODUCT(('白止-S级品'!$A$2:$A$26=$B117)*('白止-S级品'!$D$1:$AV$1=BV$1)*('白止-S级品'!$D$2:$AV$26)),0)+IFERROR(SUMPRODUCT(('乐容-S级品'!$A$4:$A$32=$B117)*('乐容-S级品'!$L$3:$CA$3=BV$1)*('乐容-S级品'!$L$4:$CA$32)),0)</f>
      </c>
      <c r="BW117" s="280">
        <f>IFERROR(SUMPRODUCT(('控温被PRO-S级品'!$B$2:$B$10=$B117)*('控温被PRO-S级品'!$E$1:$BE$1=BW$1)*('控温被PRO-S级品'!$E$2:$BE$10)),0)+IFERROR(SUMPRODUCT(('冬被-S级品'!$B$2:$B$10=$B117)*('冬被-S级品'!$E$1:$AW$1=BW$1)*('冬被-S级品'!$E$2:$AW$10)),0)+IFERROR(SUMPRODUCT(('白止-S级品'!$A$2:$A$26=$B117)*('白止-S级品'!$D$1:$AV$1=BW$1)*('白止-S级品'!$D$2:$AV$26)),0)+IFERROR(SUMPRODUCT(('乐容-S级品'!$A$4:$A$32=$B117)*('乐容-S级品'!$L$3:$CA$3=BW$1)*('乐容-S级品'!$L$4:$CA$32)),0)</f>
      </c>
      <c r="BX117" s="280">
        <f>IFERROR(SUMPRODUCT(('控温被PRO-S级品'!$B$2:$B$10=$B117)*('控温被PRO-S级品'!$E$1:$BE$1=BX$1)*('控温被PRO-S级品'!$E$2:$BE$10)),0)+IFERROR(SUMPRODUCT(('冬被-S级品'!$B$2:$B$10=$B117)*('冬被-S级品'!$E$1:$AW$1=BX$1)*('冬被-S级品'!$E$2:$AW$10)),0)+IFERROR(SUMPRODUCT(('白止-S级品'!$A$2:$A$26=$B117)*('白止-S级品'!$D$1:$AV$1=BX$1)*('白止-S级品'!$D$2:$AV$26)),0)+IFERROR(SUMPRODUCT(('乐容-S级品'!$A$4:$A$32=$B117)*('乐容-S级品'!$L$3:$CA$3=BX$1)*('乐容-S级品'!$L$4:$CA$32)),0)</f>
      </c>
      <c r="BY117" s="280">
        <f>IFERROR(SUMPRODUCT(('控温被PRO-S级品'!$B$2:$B$10=$B117)*('控温被PRO-S级品'!$E$1:$BE$1=BY$1)*('控温被PRO-S级品'!$E$2:$BE$10)),0)+IFERROR(SUMPRODUCT(('冬被-S级品'!$B$2:$B$10=$B117)*('冬被-S级品'!$E$1:$AW$1=BY$1)*('冬被-S级品'!$E$2:$AW$10)),0)+IFERROR(SUMPRODUCT(('白止-S级品'!$A$2:$A$26=$B117)*('白止-S级品'!$D$1:$AV$1=BY$1)*('白止-S级品'!$D$2:$AV$26)),0)+IFERROR(SUMPRODUCT(('乐容-S级品'!$A$4:$A$32=$B117)*('乐容-S级品'!$L$3:$CA$3=BY$1)*('乐容-S级品'!$L$4:$CA$32)),0)</f>
      </c>
      <c r="BZ117" s="280">
        <f>IFERROR(SUMPRODUCT(('控温被PRO-S级品'!$B$2:$B$10=$B117)*('控温被PRO-S级品'!$E$1:$BE$1=BZ$1)*('控温被PRO-S级品'!$E$2:$BE$10)),0)+IFERROR(SUMPRODUCT(('冬被-S级品'!$B$2:$B$10=$B117)*('冬被-S级品'!$E$1:$AW$1=BZ$1)*('冬被-S级品'!$E$2:$AW$10)),0)+IFERROR(SUMPRODUCT(('白止-S级品'!$A$2:$A$26=$B117)*('白止-S级品'!$D$1:$AV$1=BZ$1)*('白止-S级品'!$D$2:$AV$26)),0)+IFERROR(SUMPRODUCT(('乐容-S级品'!$A$4:$A$32=$B117)*('乐容-S级品'!$L$3:$CA$3=BZ$1)*('乐容-S级品'!$L$4:$CA$32)),0)</f>
      </c>
      <c r="CA117" s="280">
        <f>IFERROR(SUMPRODUCT(('控温被PRO-S级品'!$B$2:$B$10=$B117)*('控温被PRO-S级品'!$E$1:$BE$1=CA$1)*('控温被PRO-S级品'!$E$2:$BE$10)),0)+IFERROR(SUMPRODUCT(('冬被-S级品'!$B$2:$B$10=$B117)*('冬被-S级品'!$E$1:$AW$1=CA$1)*('冬被-S级品'!$E$2:$AW$10)),0)+IFERROR(SUMPRODUCT(('白止-S级品'!$A$2:$A$26=$B117)*('白止-S级品'!$D$1:$AV$1=CA$1)*('白止-S级品'!$D$2:$AV$26)),0)+IFERROR(SUMPRODUCT(('乐容-S级品'!$A$4:$A$32=$B117)*('乐容-S级品'!$L$3:$CA$3=CA$1)*('乐容-S级品'!$L$4:$CA$32)),0)</f>
      </c>
      <c r="CB117" s="280">
        <f>IFERROR(SUMPRODUCT(('控温被PRO-S级品'!$B$2:$B$10=$B117)*('控温被PRO-S级品'!$E$1:$BE$1=CB$1)*('控温被PRO-S级品'!$E$2:$BE$10)),0)+IFERROR(SUMPRODUCT(('冬被-S级品'!$B$2:$B$10=$B117)*('冬被-S级品'!$E$1:$AW$1=CB$1)*('冬被-S级品'!$E$2:$AW$10)),0)+IFERROR(SUMPRODUCT(('白止-S级品'!$A$2:$A$26=$B117)*('白止-S级品'!$D$1:$AV$1=CB$1)*('白止-S级品'!$D$2:$AV$26)),0)+IFERROR(SUMPRODUCT(('乐容-S级品'!$A$4:$A$32=$B117)*('乐容-S级品'!$L$3:$CA$3=CB$1)*('乐容-S级品'!$L$4:$CA$32)),0)</f>
      </c>
      <c r="CC117" s="280">
        <f>IFERROR(SUMPRODUCT(('控温被PRO-S级品'!$B$2:$B$10=$B117)*('控温被PRO-S级品'!$E$1:$BE$1=CC$1)*('控温被PRO-S级品'!$E$2:$BE$10)),0)+IFERROR(SUMPRODUCT(('冬被-S级品'!$B$2:$B$10=$B117)*('冬被-S级品'!$E$1:$AW$1=CC$1)*('冬被-S级品'!$E$2:$AW$10)),0)+IFERROR(SUMPRODUCT(('白止-S级品'!$A$2:$A$26=$B117)*('白止-S级品'!$D$1:$AV$1=CC$1)*('白止-S级品'!$D$2:$AV$26)),0)+IFERROR(SUMPRODUCT(('乐容-S级品'!$A$4:$A$32=$B117)*('乐容-S级品'!$L$3:$CA$3=CC$1)*('乐容-S级品'!$L$4:$CA$32)),0)</f>
      </c>
      <c r="CD117" s="280">
        <f>IFERROR(SUMPRODUCT(('控温被PRO-S级品'!$B$2:$B$10=$B117)*('控温被PRO-S级品'!$E$1:$BE$1=CD$1)*('控温被PRO-S级品'!$E$2:$BE$10)),0)+IFERROR(SUMPRODUCT(('冬被-S级品'!$B$2:$B$10=$B117)*('冬被-S级品'!$E$1:$AW$1=CD$1)*('冬被-S级品'!$E$2:$AW$10)),0)+IFERROR(SUMPRODUCT(('白止-S级品'!$A$2:$A$26=$B117)*('白止-S级品'!$D$1:$AV$1=CD$1)*('白止-S级品'!$D$2:$AV$26)),0)+IFERROR(SUMPRODUCT(('乐容-S级品'!$A$4:$A$32=$B117)*('乐容-S级品'!$L$3:$CA$3=CD$1)*('乐容-S级品'!$L$4:$CA$32)),0)</f>
      </c>
      <c r="CE117" s="280">
        <f>IFERROR(SUMPRODUCT(('控温被PRO-S级品'!$B$2:$B$10=$B117)*('控温被PRO-S级品'!$E$1:$BE$1=CE$1)*('控温被PRO-S级品'!$E$2:$BE$10)),0)+IFERROR(SUMPRODUCT(('冬被-S级品'!$B$2:$B$10=$B117)*('冬被-S级品'!$E$1:$AW$1=CE$1)*('冬被-S级品'!$E$2:$AW$10)),0)+IFERROR(SUMPRODUCT(('白止-S级品'!$A$2:$A$26=$B117)*('白止-S级品'!$D$1:$AV$1=CE$1)*('白止-S级品'!$D$2:$AV$26)),0)+IFERROR(SUMPRODUCT(('乐容-S级品'!$A$4:$A$32=$B117)*('乐容-S级品'!$L$3:$CA$3=CE$1)*('乐容-S级品'!$L$4:$CA$32)),0)</f>
      </c>
      <c r="CF117" s="280">
        <f>IFERROR(SUMPRODUCT(('控温被PRO-S级品'!$B$2:$B$10=$B117)*('控温被PRO-S级品'!$E$1:$BE$1=CF$1)*('控温被PRO-S级品'!$E$2:$BE$10)),0)+IFERROR(SUMPRODUCT(('冬被-S级品'!$B$2:$B$10=$B117)*('冬被-S级品'!$E$1:$AW$1=CF$1)*('冬被-S级品'!$E$2:$AW$10)),0)+IFERROR(SUMPRODUCT(('白止-S级品'!$A$2:$A$26=$B117)*('白止-S级品'!$D$1:$AV$1=CF$1)*('白止-S级品'!$D$2:$AV$26)),0)+IFERROR(SUMPRODUCT(('乐容-S级品'!$A$4:$A$32=$B117)*('乐容-S级品'!$L$3:$CA$3=CF$1)*('乐容-S级品'!$L$4:$CA$32)),0)</f>
      </c>
      <c r="CG117" s="280">
        <f>IFERROR(SUMPRODUCT(('控温被PRO-S级品'!$B$2:$B$10=$B117)*('控温被PRO-S级品'!$E$1:$BE$1=CG$1)*('控温被PRO-S级品'!$E$2:$BE$10)),0)+IFERROR(SUMPRODUCT(('冬被-S级品'!$B$2:$B$10=$B117)*('冬被-S级品'!$E$1:$AW$1=CG$1)*('冬被-S级品'!$E$2:$AW$10)),0)+IFERROR(SUMPRODUCT(('白止-S级品'!$A$2:$A$26=$B117)*('白止-S级品'!$D$1:$AV$1=CG$1)*('白止-S级品'!$D$2:$AV$26)),0)+IFERROR(SUMPRODUCT(('乐容-S级品'!$A$4:$A$32=$B117)*('乐容-S级品'!$L$3:$CA$3=CG$1)*('乐容-S级品'!$L$4:$CA$32)),0)</f>
      </c>
      <c r="CH117" s="280">
        <f>IFERROR(SUMPRODUCT(('控温被PRO-S级品'!$B$2:$B$10=$B117)*('控温被PRO-S级品'!$E$1:$BE$1=CH$1)*('控温被PRO-S级品'!$E$2:$BE$10)),0)+IFERROR(SUMPRODUCT(('冬被-S级品'!$B$2:$B$10=$B117)*('冬被-S级品'!$E$1:$AW$1=CH$1)*('冬被-S级品'!$E$2:$AW$10)),0)+IFERROR(SUMPRODUCT(('白止-S级品'!$A$2:$A$26=$B117)*('白止-S级品'!$D$1:$AV$1=CH$1)*('白止-S级品'!$D$2:$AV$26)),0)+IFERROR(SUMPRODUCT(('乐容-S级品'!$A$4:$A$32=$B117)*('乐容-S级品'!$L$3:$CA$3=CH$1)*('乐容-S级品'!$L$4:$CA$32)),0)</f>
      </c>
      <c r="CI117" s="280">
        <f>IFERROR(SUMPRODUCT(('控温被PRO-S级品'!$B$2:$B$10=$B117)*('控温被PRO-S级品'!$E$1:$BE$1=CI$1)*('控温被PRO-S级品'!$E$2:$BE$10)),0)+IFERROR(SUMPRODUCT(('冬被-S级品'!$B$2:$B$10=$B117)*('冬被-S级品'!$E$1:$AW$1=CI$1)*('冬被-S级品'!$E$2:$AW$10)),0)+IFERROR(SUMPRODUCT(('白止-S级品'!$A$2:$A$26=$B117)*('白止-S级品'!$D$1:$AV$1=CI$1)*('白止-S级品'!$D$2:$AV$26)),0)+IFERROR(SUMPRODUCT(('乐容-S级品'!$A$4:$A$32=$B117)*('乐容-S级品'!$L$3:$CA$3=CI$1)*('乐容-S级品'!$L$4:$CA$32)),0)</f>
      </c>
      <c r="CJ117" s="280">
        <f>IFERROR(SUMPRODUCT(('控温被PRO-S级品'!$B$2:$B$10=$B117)*('控温被PRO-S级品'!$E$1:$BE$1=CJ$1)*('控温被PRO-S级品'!$E$2:$BE$10)),0)+IFERROR(SUMPRODUCT(('冬被-S级品'!$B$2:$B$10=$B117)*('冬被-S级品'!$E$1:$AW$1=CJ$1)*('冬被-S级品'!$E$2:$AW$10)),0)+IFERROR(SUMPRODUCT(('白止-S级品'!$A$2:$A$26=$B117)*('白止-S级品'!$D$1:$AV$1=CJ$1)*('白止-S级品'!$D$2:$AV$26)),0)+IFERROR(SUMPRODUCT(('乐容-S级品'!$A$4:$A$32=$B117)*('乐容-S级品'!$L$3:$CA$3=CJ$1)*('乐容-S级品'!$L$4:$CA$32)),0)</f>
      </c>
      <c r="CK117" s="280">
        <f>IFERROR(SUMPRODUCT(('控温被PRO-S级品'!$B$2:$B$10=$B117)*('控温被PRO-S级品'!$E$1:$BE$1=CK$1)*('控温被PRO-S级品'!$E$2:$BE$10)),0)+IFERROR(SUMPRODUCT(('冬被-S级品'!$B$2:$B$10=$B117)*('冬被-S级品'!$E$1:$AW$1=CK$1)*('冬被-S级品'!$E$2:$AW$10)),0)+IFERROR(SUMPRODUCT(('白止-S级品'!$A$2:$A$26=$B117)*('白止-S级品'!$D$1:$AV$1=CK$1)*('白止-S级品'!$D$2:$AV$26)),0)+IFERROR(SUMPRODUCT(('乐容-S级品'!$A$4:$A$32=$B117)*('乐容-S级品'!$L$3:$CA$3=CK$1)*('乐容-S级品'!$L$4:$CA$32)),0)</f>
      </c>
      <c r="CL117" s="280">
        <f>IFERROR(SUMPRODUCT(('控温被PRO-S级品'!$B$2:$B$10=$B117)*('控温被PRO-S级品'!$E$1:$BE$1=CL$1)*('控温被PRO-S级品'!$E$2:$BE$10)),0)+IFERROR(SUMPRODUCT(('冬被-S级品'!$B$2:$B$10=$B117)*('冬被-S级品'!$E$1:$AW$1=CL$1)*('冬被-S级品'!$E$2:$AW$10)),0)+IFERROR(SUMPRODUCT(('白止-S级品'!$A$2:$A$26=$B117)*('白止-S级品'!$D$1:$AV$1=CL$1)*('白止-S级品'!$D$2:$AV$26)),0)+IFERROR(SUMPRODUCT(('乐容-S级品'!$A$4:$A$32=$B117)*('乐容-S级品'!$L$3:$CA$3=CL$1)*('乐容-S级品'!$L$4:$CA$32)),0)</f>
      </c>
      <c r="CM117" s="280">
        <f>IFERROR(SUMPRODUCT(('控温被PRO-S级品'!$B$2:$B$10=$B117)*('控温被PRO-S级品'!$E$1:$BE$1=CM$1)*('控温被PRO-S级品'!$E$2:$BE$10)),0)+IFERROR(SUMPRODUCT(('冬被-S级品'!$B$2:$B$10=$B117)*('冬被-S级品'!$E$1:$AW$1=CM$1)*('冬被-S级品'!$E$2:$AW$10)),0)+IFERROR(SUMPRODUCT(('白止-S级品'!$A$2:$A$26=$B117)*('白止-S级品'!$D$1:$AV$1=CM$1)*('白止-S级品'!$D$2:$AV$26)),0)+IFERROR(SUMPRODUCT(('乐容-S级品'!$A$4:$A$32=$B117)*('乐容-S级品'!$L$3:$CA$3=CM$1)*('乐容-S级品'!$L$4:$CA$32)),0)</f>
      </c>
      <c r="CN117" s="280">
        <f>IFERROR(SUMPRODUCT(('控温被PRO-S级品'!$B$2:$B$10=$B117)*('控温被PRO-S级品'!$E$1:$BE$1=CN$1)*('控温被PRO-S级品'!$E$2:$BE$10)),0)+IFERROR(SUMPRODUCT(('冬被-S级品'!$B$2:$B$10=$B117)*('冬被-S级品'!$E$1:$AW$1=CN$1)*('冬被-S级品'!$E$2:$AW$10)),0)+IFERROR(SUMPRODUCT(('白止-S级品'!$A$2:$A$26=$B117)*('白止-S级品'!$D$1:$AV$1=CN$1)*('白止-S级品'!$D$2:$AV$26)),0)+IFERROR(SUMPRODUCT(('乐容-S级品'!$A$4:$A$32=$B117)*('乐容-S级品'!$L$3:$CA$3=CN$1)*('乐容-S级品'!$L$4:$CA$32)),0)</f>
      </c>
      <c r="CO117" s="280">
        <f>IFERROR(SUMPRODUCT(('控温被PRO-S级品'!$B$2:$B$10=$B117)*('控温被PRO-S级品'!$E$1:$BE$1=CO$1)*('控温被PRO-S级品'!$E$2:$BE$10)),0)+IFERROR(SUMPRODUCT(('冬被-S级品'!$B$2:$B$10=$B117)*('冬被-S级品'!$E$1:$AW$1=CO$1)*('冬被-S级品'!$E$2:$AW$10)),0)+IFERROR(SUMPRODUCT(('白止-S级品'!$A$2:$A$26=$B117)*('白止-S级品'!$D$1:$AV$1=CO$1)*('白止-S级品'!$D$2:$AV$26)),0)+IFERROR(SUMPRODUCT(('乐容-S级品'!$A$4:$A$32=$B117)*('乐容-S级品'!$L$3:$CA$3=CO$1)*('乐容-S级品'!$L$4:$CA$32)),0)</f>
      </c>
      <c r="CP117" s="280">
        <f>IFERROR(SUMPRODUCT(('控温被PRO-S级品'!$B$2:$B$10=$B117)*('控温被PRO-S级品'!$E$1:$BE$1=CP$1)*('控温被PRO-S级品'!$E$2:$BE$10)),0)+IFERROR(SUMPRODUCT(('冬被-S级品'!$B$2:$B$10=$B117)*('冬被-S级品'!$E$1:$AW$1=CP$1)*('冬被-S级品'!$E$2:$AW$10)),0)+IFERROR(SUMPRODUCT(('白止-S级品'!$A$2:$A$26=$B117)*('白止-S级品'!$D$1:$AV$1=CP$1)*('白止-S级品'!$D$2:$AV$26)),0)+IFERROR(SUMPRODUCT(('乐容-S级品'!$A$4:$A$32=$B117)*('乐容-S级品'!$L$3:$CA$3=CP$1)*('乐容-S级品'!$L$4:$CA$32)),0)</f>
      </c>
      <c r="CQ117" s="280">
        <f>IFERROR(SUMPRODUCT(('控温被PRO-S级品'!$B$2:$B$10=$B117)*('控温被PRO-S级品'!$E$1:$BE$1=CQ$1)*('控温被PRO-S级品'!$E$2:$BE$10)),0)+IFERROR(SUMPRODUCT(('冬被-S级品'!$B$2:$B$10=$B117)*('冬被-S级品'!$E$1:$AW$1=CQ$1)*('冬被-S级品'!$E$2:$AW$10)),0)+IFERROR(SUMPRODUCT(('白止-S级品'!$A$2:$A$26=$B117)*('白止-S级品'!$D$1:$AV$1=CQ$1)*('白止-S级品'!$D$2:$AV$26)),0)+IFERROR(SUMPRODUCT(('乐容-S级品'!$A$4:$A$32=$B117)*('乐容-S级品'!$L$3:$CA$3=CQ$1)*('乐容-S级品'!$L$4:$CA$32)),0)</f>
      </c>
      <c r="CR117" s="280">
        <f>IFERROR(SUMPRODUCT(('控温被PRO-S级品'!$B$2:$B$10=$B117)*('控温被PRO-S级品'!$E$1:$BE$1=CR$1)*('控温被PRO-S级品'!$E$2:$BE$10)),0)+IFERROR(SUMPRODUCT(('冬被-S级品'!$B$2:$B$10=$B117)*('冬被-S级品'!$E$1:$AW$1=CR$1)*('冬被-S级品'!$E$2:$AW$10)),0)+IFERROR(SUMPRODUCT(('白止-S级品'!$A$2:$A$26=$B117)*('白止-S级品'!$D$1:$AV$1=CR$1)*('白止-S级品'!$D$2:$AV$26)),0)+IFERROR(SUMPRODUCT(('乐容-S级品'!$A$4:$A$32=$B117)*('乐容-S级品'!$L$3:$CA$3=CR$1)*('乐容-S级品'!$L$4:$CA$32)),0)</f>
      </c>
      <c r="CS117" s="280">
        <f>IFERROR(SUMPRODUCT(('控温被PRO-S级品'!$B$2:$B$10=$B117)*('控温被PRO-S级品'!$E$1:$BE$1=CS$1)*('控温被PRO-S级品'!$E$2:$BE$10)),0)+IFERROR(SUMPRODUCT(('冬被-S级品'!$B$2:$B$10=$B117)*('冬被-S级品'!$E$1:$AW$1=CS$1)*('冬被-S级品'!$E$2:$AW$10)),0)+IFERROR(SUMPRODUCT(('白止-S级品'!$A$2:$A$26=$B117)*('白止-S级品'!$D$1:$AV$1=CS$1)*('白止-S级品'!$D$2:$AV$26)),0)+IFERROR(SUMPRODUCT(('乐容-S级品'!$A$4:$A$32=$B117)*('乐容-S级品'!$L$3:$CA$3=CS$1)*('乐容-S级品'!$L$4:$CA$32)),0)</f>
      </c>
      <c r="CT117" s="280">
        <f>IFERROR(SUMPRODUCT(('控温被PRO-S级品'!$B$2:$B$10=$B117)*('控温被PRO-S级品'!$E$1:$BE$1=CT$1)*('控温被PRO-S级品'!$E$2:$BE$10)),0)+IFERROR(SUMPRODUCT(('冬被-S级品'!$B$2:$B$10=$B117)*('冬被-S级品'!$E$1:$AW$1=CT$1)*('冬被-S级品'!$E$2:$AW$10)),0)+IFERROR(SUMPRODUCT(('白止-S级品'!$A$2:$A$26=$B117)*('白止-S级品'!$D$1:$AV$1=CT$1)*('白止-S级品'!$D$2:$AV$26)),0)+IFERROR(SUMPRODUCT(('乐容-S级品'!$A$4:$A$32=$B117)*('乐容-S级品'!$L$3:$CA$3=CT$1)*('乐容-S级品'!$L$4:$CA$32)),0)</f>
      </c>
      <c r="CU117" s="280">
        <f>IFERROR(SUMPRODUCT(('控温被PRO-S级品'!$B$2:$B$10=$B117)*('控温被PRO-S级品'!$E$1:$BE$1=CU$1)*('控温被PRO-S级品'!$E$2:$BE$10)),0)+IFERROR(SUMPRODUCT(('冬被-S级品'!$B$2:$B$10=$B117)*('冬被-S级品'!$E$1:$AW$1=CU$1)*('冬被-S级品'!$E$2:$AW$10)),0)+IFERROR(SUMPRODUCT(('白止-S级品'!$A$2:$A$26=$B117)*('白止-S级品'!$D$1:$AV$1=CU$1)*('白止-S级品'!$D$2:$AV$26)),0)+IFERROR(SUMPRODUCT(('乐容-S级品'!$A$4:$A$32=$B117)*('乐容-S级品'!$L$3:$CA$3=CU$1)*('乐容-S级品'!$L$4:$CA$32)),0)</f>
      </c>
      <c r="CV117" s="280">
        <f>IFERROR(SUMPRODUCT(('控温被PRO-S级品'!$B$2:$B$10=$B117)*('控温被PRO-S级品'!$E$1:$BE$1=CV$1)*('控温被PRO-S级品'!$E$2:$BE$10)),0)+IFERROR(SUMPRODUCT(('冬被-S级品'!$B$2:$B$10=$B117)*('冬被-S级品'!$E$1:$AW$1=CV$1)*('冬被-S级品'!$E$2:$AW$10)),0)+IFERROR(SUMPRODUCT(('白止-S级品'!$A$2:$A$26=$B117)*('白止-S级品'!$D$1:$AV$1=CV$1)*('白止-S级品'!$D$2:$AV$26)),0)+IFERROR(SUMPRODUCT(('乐容-S级品'!$A$4:$A$32=$B117)*('乐容-S级品'!$L$3:$CA$3=CV$1)*('乐容-S级品'!$L$4:$CA$32)),0)</f>
      </c>
      <c r="CW117" s="280">
        <f>IFERROR(SUMPRODUCT(('控温被PRO-S级品'!$B$2:$B$10=$B117)*('控温被PRO-S级品'!$E$1:$BE$1=CW$1)*('控温被PRO-S级品'!$E$2:$BE$10)),0)+IFERROR(SUMPRODUCT(('冬被-S级品'!$B$2:$B$10=$B117)*('冬被-S级品'!$E$1:$AW$1=CW$1)*('冬被-S级品'!$E$2:$AW$10)),0)+IFERROR(SUMPRODUCT(('白止-S级品'!$A$2:$A$26=$B117)*('白止-S级品'!$D$1:$AV$1=CW$1)*('白止-S级品'!$D$2:$AV$26)),0)+IFERROR(SUMPRODUCT(('乐容-S级品'!$A$4:$A$32=$B117)*('乐容-S级品'!$L$3:$CA$3=CW$1)*('乐容-S级品'!$L$4:$CA$32)),0)</f>
      </c>
      <c r="CX117" s="280">
        <f>IFERROR(SUMPRODUCT(('控温被PRO-S级品'!$B$2:$B$10=$B117)*('控温被PRO-S级品'!$E$1:$BE$1=CX$1)*('控温被PRO-S级品'!$E$2:$BE$10)),0)+IFERROR(SUMPRODUCT(('冬被-S级品'!$B$2:$B$10=$B117)*('冬被-S级品'!$E$1:$AW$1=CX$1)*('冬被-S级品'!$E$2:$AW$10)),0)+IFERROR(SUMPRODUCT(('白止-S级品'!$A$2:$A$26=$B117)*('白止-S级品'!$D$1:$AV$1=CX$1)*('白止-S级品'!$D$2:$AV$26)),0)+IFERROR(SUMPRODUCT(('乐容-S级品'!$A$4:$A$32=$B117)*('乐容-S级品'!$L$3:$CA$3=CX$1)*('乐容-S级品'!$L$4:$CA$32)),0)</f>
      </c>
      <c r="CY117" s="280">
        <f>IFERROR(SUMPRODUCT(('控温被PRO-S级品'!$B$2:$B$10=$B117)*('控温被PRO-S级品'!$E$1:$BE$1=CY$1)*('控温被PRO-S级品'!$E$2:$BE$10)),0)+IFERROR(SUMPRODUCT(('冬被-S级品'!$B$2:$B$10=$B117)*('冬被-S级品'!$E$1:$AW$1=CY$1)*('冬被-S级品'!$E$2:$AW$10)),0)+IFERROR(SUMPRODUCT(('白止-S级品'!$A$2:$A$26=$B117)*('白止-S级品'!$D$1:$AV$1=CY$1)*('白止-S级品'!$D$2:$AV$26)),0)+IFERROR(SUMPRODUCT(('乐容-S级品'!$A$4:$A$32=$B117)*('乐容-S级品'!$L$3:$CA$3=CY$1)*('乐容-S级品'!$L$4:$CA$32)),0)</f>
      </c>
      <c r="CZ117" s="280">
        <f>IFERROR(SUMPRODUCT(('控温被PRO-S级品'!$B$2:$B$10=$B117)*('控温被PRO-S级品'!$E$1:$BE$1=CZ$1)*('控温被PRO-S级品'!$E$2:$BE$10)),0)+IFERROR(SUMPRODUCT(('冬被-S级品'!$B$2:$B$10=$B117)*('冬被-S级品'!$E$1:$AW$1=CZ$1)*('冬被-S级品'!$E$2:$AW$10)),0)+IFERROR(SUMPRODUCT(('白止-S级品'!$A$2:$A$26=$B117)*('白止-S级品'!$D$1:$AV$1=CZ$1)*('白止-S级品'!$D$2:$AV$26)),0)+IFERROR(SUMPRODUCT(('乐容-S级品'!$A$4:$A$32=$B117)*('乐容-S级品'!$L$3:$CA$3=CZ$1)*('乐容-S级品'!$L$4:$CA$32)),0)</f>
      </c>
      <c r="DA117" s="280">
        <f>IFERROR(SUMPRODUCT(('控温被PRO-S级品'!$B$2:$B$10=$B117)*('控温被PRO-S级品'!$E$1:$BE$1=DA$1)*('控温被PRO-S级品'!$E$2:$BE$10)),0)+IFERROR(SUMPRODUCT(('冬被-S级品'!$B$2:$B$10=$B117)*('冬被-S级品'!$E$1:$AW$1=DA$1)*('冬被-S级品'!$E$2:$AW$10)),0)+IFERROR(SUMPRODUCT(('白止-S级品'!$A$2:$A$26=$B117)*('白止-S级品'!$D$1:$AV$1=DA$1)*('白止-S级品'!$D$2:$AV$26)),0)+IFERROR(SUMPRODUCT(('乐容-S级品'!$A$4:$A$32=$B117)*('乐容-S级品'!$L$3:$CA$3=DA$1)*('乐容-S级品'!$L$4:$CA$32)),0)</f>
      </c>
      <c r="DB117" s="280">
        <f>IFERROR(SUMPRODUCT(('控温被PRO-S级品'!$B$2:$B$10=$B117)*('控温被PRO-S级品'!$E$1:$BE$1=DB$1)*('控温被PRO-S级品'!$E$2:$BE$10)),0)+IFERROR(SUMPRODUCT(('冬被-S级品'!$B$2:$B$10=$B117)*('冬被-S级品'!$E$1:$AW$1=DB$1)*('冬被-S级品'!$E$2:$AW$10)),0)+IFERROR(SUMPRODUCT(('白止-S级品'!$A$2:$A$26=$B117)*('白止-S级品'!$D$1:$AV$1=DB$1)*('白止-S级品'!$D$2:$AV$26)),0)+IFERROR(SUMPRODUCT(('乐容-S级品'!$A$4:$A$32=$B117)*('乐容-S级品'!$L$3:$CA$3=DB$1)*('乐容-S级品'!$L$4:$CA$32)),0)</f>
      </c>
      <c r="DC117" s="280">
        <f>IFERROR(SUMPRODUCT(('控温被PRO-S级品'!$B$2:$B$10=$B117)*('控温被PRO-S级品'!$E$1:$BE$1=DC$1)*('控温被PRO-S级品'!$E$2:$BE$10)),0)+IFERROR(SUMPRODUCT(('冬被-S级品'!$B$2:$B$10=$B117)*('冬被-S级品'!$E$1:$AW$1=DC$1)*('冬被-S级品'!$E$2:$AW$10)),0)+IFERROR(SUMPRODUCT(('白止-S级品'!$A$2:$A$26=$B117)*('白止-S级品'!$D$1:$AV$1=DC$1)*('白止-S级品'!$D$2:$AV$26)),0)+IFERROR(SUMPRODUCT(('乐容-S级品'!$A$4:$A$32=$B117)*('乐容-S级品'!$L$3:$CA$3=DC$1)*('乐容-S级品'!$L$4:$CA$32)),0)</f>
      </c>
      <c r="DD117" s="280">
        <f>IFERROR(SUMPRODUCT(('控温被PRO-S级品'!$B$2:$B$10=$B117)*('控温被PRO-S级品'!$E$1:$BE$1=DD$1)*('控温被PRO-S级品'!$E$2:$BE$10)),0)+IFERROR(SUMPRODUCT(('冬被-S级品'!$B$2:$B$10=$B117)*('冬被-S级品'!$E$1:$AW$1=DD$1)*('冬被-S级品'!$E$2:$AW$10)),0)+IFERROR(SUMPRODUCT(('白止-S级品'!$A$2:$A$26=$B117)*('白止-S级品'!$D$1:$AV$1=DD$1)*('白止-S级品'!$D$2:$AV$26)),0)+IFERROR(SUMPRODUCT(('乐容-S级品'!$A$4:$A$32=$B117)*('乐容-S级品'!$L$3:$CA$3=DD$1)*('乐容-S级品'!$L$4:$CA$32)),0)</f>
      </c>
      <c r="DE117" s="280">
        <f>IFERROR(SUMPRODUCT(('控温被PRO-S级品'!$B$2:$B$10=$B117)*('控温被PRO-S级品'!$E$1:$BE$1=DE$1)*('控温被PRO-S级品'!$E$2:$BE$10)),0)+IFERROR(SUMPRODUCT(('冬被-S级品'!$B$2:$B$10=$B117)*('冬被-S级品'!$E$1:$AW$1=DE$1)*('冬被-S级品'!$E$2:$AW$10)),0)+IFERROR(SUMPRODUCT(('白止-S级品'!$A$2:$A$26=$B117)*('白止-S级品'!$D$1:$AV$1=DE$1)*('白止-S级品'!$D$2:$AV$26)),0)+IFERROR(SUMPRODUCT(('乐容-S级品'!$A$4:$A$32=$B117)*('乐容-S级品'!$L$3:$CA$3=DE$1)*('乐容-S级品'!$L$4:$CA$32)),0)</f>
      </c>
      <c r="DF117" s="280">
        <f>IFERROR(SUMPRODUCT(('控温被PRO-S级品'!$B$2:$B$10=$B117)*('控温被PRO-S级品'!$E$1:$BE$1=DF$1)*('控温被PRO-S级品'!$E$2:$BE$10)),0)+IFERROR(SUMPRODUCT(('冬被-S级品'!$B$2:$B$10=$B117)*('冬被-S级品'!$E$1:$AW$1=DF$1)*('冬被-S级品'!$E$2:$AW$10)),0)+IFERROR(SUMPRODUCT(('白止-S级品'!$A$2:$A$26=$B117)*('白止-S级品'!$D$1:$AV$1=DF$1)*('白止-S级品'!$D$2:$AV$26)),0)+IFERROR(SUMPRODUCT(('乐容-S级品'!$A$4:$A$32=$B117)*('乐容-S级品'!$L$3:$CA$3=DF$1)*('乐容-S级品'!$L$4:$CA$32)),0)</f>
      </c>
      <c r="DG117" s="280">
        <f>IFERROR(SUMPRODUCT(('控温被PRO-S级品'!$B$2:$B$10=$B117)*('控温被PRO-S级品'!$E$1:$BE$1=DG$1)*('控温被PRO-S级品'!$E$2:$BE$10)),0)+IFERROR(SUMPRODUCT(('冬被-S级品'!$B$2:$B$10=$B117)*('冬被-S级品'!$E$1:$AW$1=DG$1)*('冬被-S级品'!$E$2:$AW$10)),0)+IFERROR(SUMPRODUCT(('白止-S级品'!$A$2:$A$26=$B117)*('白止-S级品'!$D$1:$AV$1=DG$1)*('白止-S级品'!$D$2:$AV$26)),0)+IFERROR(SUMPRODUCT(('乐容-S级品'!$A$4:$A$32=$B117)*('乐容-S级品'!$L$3:$CA$3=DG$1)*('乐容-S级品'!$L$4:$CA$32)),0)</f>
      </c>
      <c r="DH117" s="280">
        <f>IFERROR(SUMPRODUCT(('控温被PRO-S级品'!$B$2:$B$10=$B117)*('控温被PRO-S级品'!$E$1:$BE$1=DH$1)*('控温被PRO-S级品'!$E$2:$BE$10)),0)+IFERROR(SUMPRODUCT(('冬被-S级品'!$B$2:$B$10=$B117)*('冬被-S级品'!$E$1:$AW$1=DH$1)*('冬被-S级品'!$E$2:$AW$10)),0)+IFERROR(SUMPRODUCT(('白止-S级品'!$A$2:$A$26=$B117)*('白止-S级品'!$D$1:$AV$1=DH$1)*('白止-S级品'!$D$2:$AV$26)),0)+IFERROR(SUMPRODUCT(('乐容-S级品'!$A$4:$A$32=$B117)*('乐容-S级品'!$L$3:$CA$3=DH$1)*('乐容-S级品'!$L$4:$CA$32)),0)</f>
      </c>
      <c r="DI117" s="280">
        <f>IFERROR(SUMPRODUCT(('控温被PRO-S级品'!$B$2:$B$10=$B117)*('控温被PRO-S级品'!$E$1:$BE$1=DI$1)*('控温被PRO-S级品'!$E$2:$BE$10)),0)+IFERROR(SUMPRODUCT(('冬被-S级品'!$B$2:$B$10=$B117)*('冬被-S级品'!$E$1:$AW$1=DI$1)*('冬被-S级品'!$E$2:$AW$10)),0)+IFERROR(SUMPRODUCT(('白止-S级品'!$A$2:$A$26=$B117)*('白止-S级品'!$D$1:$AV$1=DI$1)*('白止-S级品'!$D$2:$AV$26)),0)+IFERROR(SUMPRODUCT(('乐容-S级品'!$A$4:$A$32=$B117)*('乐容-S级品'!$L$3:$CA$3=DI$1)*('乐容-S级品'!$L$4:$CA$32)),0)</f>
      </c>
      <c r="DJ117" s="280">
        <f>IFERROR(SUMPRODUCT(('控温被PRO-S级品'!$B$2:$B$10=$B117)*('控温被PRO-S级品'!$E$1:$BE$1=DJ$1)*('控温被PRO-S级品'!$E$2:$BE$10)),0)+IFERROR(SUMPRODUCT(('冬被-S级品'!$B$2:$B$10=$B117)*('冬被-S级品'!$E$1:$AW$1=DJ$1)*('冬被-S级品'!$E$2:$AW$10)),0)+IFERROR(SUMPRODUCT(('白止-S级品'!$A$2:$A$26=$B117)*('白止-S级品'!$D$1:$AV$1=DJ$1)*('白止-S级品'!$D$2:$AV$26)),0)+IFERROR(SUMPRODUCT(('乐容-S级品'!$A$4:$A$32=$B117)*('乐容-S级品'!$L$3:$CA$3=DJ$1)*('乐容-S级品'!$L$4:$CA$32)),0)</f>
      </c>
      <c r="DK117" s="280"/>
      <c r="DL117" s="280"/>
      <c r="DM117" s="280"/>
      <c r="DN117" s="280"/>
      <c r="DO117" s="280"/>
      <c r="DP117" s="280"/>
      <c r="DQ117" s="280"/>
      <c r="DR117" s="280"/>
      <c r="DS117" s="280"/>
      <c r="DT117" s="280"/>
      <c r="DU117" s="280"/>
      <c r="DV117" s="280"/>
      <c r="DW117" s="280">
        <f>VLOOKUP(B117,'系统编码规格'!A:C,3,FALSE)</f>
      </c>
      <c r="DX117" s="280"/>
      <c r="DY117" s="280"/>
      <c r="DZ117" s="280"/>
      <c r="EA117" s="280"/>
      <c r="EB117" s="280"/>
      <c r="EC117" s="280"/>
      <c r="ED117" s="280"/>
      <c r="EE117" s="280"/>
      <c r="EF117" s="280"/>
      <c r="EG117" s="280"/>
      <c r="EH117" s="280"/>
      <c r="EI117" s="280"/>
      <c r="EJ117" s="280"/>
      <c r="EK117" s="280"/>
      <c r="EL117" s="280"/>
      <c r="EM117" s="280"/>
      <c r="EN117" s="280"/>
      <c r="EO117" s="280"/>
      <c r="EP117" s="280"/>
      <c r="EQ117" s="280"/>
      <c r="ER117" s="280"/>
      <c r="ES117" s="280"/>
      <c r="ET117" s="280"/>
      <c r="EU117" s="280"/>
      <c r="EV117" s="280"/>
      <c r="EW117" s="280"/>
      <c r="EX117" s="280"/>
      <c r="EY117" s="280"/>
      <c r="EZ117" s="280"/>
      <c r="FA117" s="280"/>
      <c r="FB117" s="280"/>
      <c r="FC117" s="280"/>
      <c r="FD117" s="280"/>
      <c r="FE117" s="280"/>
      <c r="FF117" s="280"/>
      <c r="FG117" s="280"/>
      <c r="FH117" s="280"/>
      <c r="FI117" s="280"/>
      <c r="FJ117" s="280"/>
      <c r="FK117" s="280"/>
      <c r="FL117" s="280"/>
      <c r="FM117" s="280"/>
      <c r="FN117" s="280"/>
      <c r="FO117" s="280"/>
      <c r="FP117" s="280"/>
      <c r="FQ117" s="280"/>
      <c r="FR117" s="280"/>
      <c r="FS117" s="280"/>
      <c r="FT117" s="280"/>
      <c r="FU117" s="280"/>
      <c r="FV117" s="280"/>
      <c r="FW117" s="280"/>
      <c r="FX117" s="280"/>
      <c r="FY117" s="280"/>
      <c r="FZ117" s="280"/>
      <c r="GA117" s="280"/>
      <c r="GB117" s="280"/>
      <c r="GC117" s="280"/>
      <c r="GD117" s="280"/>
      <c r="GE117" s="280"/>
      <c r="GF117" s="280"/>
      <c r="GG117" s="280"/>
      <c r="GH117" s="280"/>
      <c r="GI117" s="280"/>
      <c r="GJ117" s="280"/>
      <c r="GK117" s="280"/>
      <c r="GL117" s="280"/>
      <c r="GM117" s="280"/>
      <c r="GN117" s="280"/>
      <c r="GO117" s="280"/>
      <c r="GP117" s="280"/>
      <c r="GQ117" s="280"/>
      <c r="GR117" s="280"/>
      <c r="GS117" s="280"/>
      <c r="GT117" s="280"/>
      <c r="GU117" s="280"/>
      <c r="GV117" s="280"/>
    </row>
    <row r="118">
      <c r="A118" s="309" t="str">
        <v>乐容</v>
      </c>
      <c r="B118" s="310" t="str">
        <v>12800026100640287</v>
      </c>
      <c r="C118" s="309" t="str">
        <v>亚朵星球 纯色全棉四件套</v>
      </c>
      <c r="D118" s="309" t="str">
        <v>山野绿-1.2m床-床笠款</v>
      </c>
      <c r="E118">
        <f>SUM(F118:GX118)</f>
      </c>
      <c r="F118" s="280">
        <f>IFERROR(SUMPRODUCT(('控温被PRO-S级品'!$B$2:$B$10=$B118)*('控温被PRO-S级品'!$E$1:$BE$1=F$1)*('控温被PRO-S级品'!$E$2:$BE$10)),0)+IFERROR(SUMPRODUCT(('冬被-S级品'!$B$2:$B$10=$B118)*('冬被-S级品'!$E$1:$AW$1=F$1)*('冬被-S级品'!$E$2:$AW$10)),0)+IFERROR(SUMPRODUCT(('白止-S级品'!$A$2:$A$26=$B118)*('白止-S级品'!$D$1:$AV$1=F$1)*('白止-S级品'!$D$2:$AV$26)),0)+IFERROR(SUMPRODUCT(('乐容-S级品'!$A$4:$A$32=$B118)*('乐容-S级品'!$L$3:$CA$3=F$1)*('乐容-S级品'!$L$4:$CA$32)),0)</f>
      </c>
      <c r="G118" s="280">
        <f>IFERROR(SUMPRODUCT(('控温被PRO-S级品'!$B$2:$B$10=$B118)*('控温被PRO-S级品'!$E$1:$BE$1=G$1)*('控温被PRO-S级品'!$E$2:$BE$10)),0)+IFERROR(SUMPRODUCT(('冬被-S级品'!$B$2:$B$10=$B118)*('冬被-S级品'!$E$1:$AW$1=G$1)*('冬被-S级品'!$E$2:$AW$10)),0)+IFERROR(SUMPRODUCT(('白止-S级品'!$A$2:$A$26=$B118)*('白止-S级品'!$D$1:$AV$1=G$1)*('白止-S级品'!$D$2:$AV$26)),0)+IFERROR(SUMPRODUCT(('乐容-S级品'!$A$4:$A$32=$B118)*('乐容-S级品'!$L$3:$CA$3=G$1)*('乐容-S级品'!$L$4:$CA$32)),0)</f>
      </c>
      <c r="H118" s="280">
        <f>IFERROR(SUMPRODUCT(('控温被PRO-S级品'!$B$2:$B$10=$B118)*('控温被PRO-S级品'!$E$1:$BE$1=H$1)*('控温被PRO-S级品'!$E$2:$BE$10)),0)+IFERROR(SUMPRODUCT(('冬被-S级品'!$B$2:$B$10=$B118)*('冬被-S级品'!$E$1:$AW$1=H$1)*('冬被-S级品'!$E$2:$AW$10)),0)+IFERROR(SUMPRODUCT(('白止-S级品'!$A$2:$A$26=$B118)*('白止-S级品'!$D$1:$AV$1=H$1)*('白止-S级品'!$D$2:$AV$26)),0)+IFERROR(SUMPRODUCT(('乐容-S级品'!$A$4:$A$32=$B118)*('乐容-S级品'!$L$3:$CA$3=H$1)*('乐容-S级品'!$L$4:$CA$32)),0)</f>
      </c>
      <c r="I118" s="280">
        <f>IFERROR(SUMPRODUCT(('控温被PRO-S级品'!$B$2:$B$10=$B118)*('控温被PRO-S级品'!$E$1:$BE$1=I$1)*('控温被PRO-S级品'!$E$2:$BE$10)),0)+IFERROR(SUMPRODUCT(('冬被-S级品'!$B$2:$B$10=$B118)*('冬被-S级品'!$E$1:$AW$1=I$1)*('冬被-S级品'!$E$2:$AW$10)),0)+IFERROR(SUMPRODUCT(('白止-S级品'!$A$2:$A$26=$B118)*('白止-S级品'!$D$1:$AV$1=I$1)*('白止-S级品'!$D$2:$AV$26)),0)+IFERROR(SUMPRODUCT(('乐容-S级品'!$A$4:$A$32=$B118)*('乐容-S级品'!$L$3:$CA$3=I$1)*('乐容-S级品'!$L$4:$CA$32)),0)</f>
      </c>
      <c r="J118" s="280">
        <f>IFERROR(SUMPRODUCT(('控温被PRO-S级品'!$B$2:$B$10=$B118)*('控温被PRO-S级品'!$E$1:$BE$1=J$1)*('控温被PRO-S级品'!$E$2:$BE$10)),0)+IFERROR(SUMPRODUCT(('冬被-S级品'!$B$2:$B$10=$B118)*('冬被-S级品'!$E$1:$AW$1=J$1)*('冬被-S级品'!$E$2:$AW$10)),0)+IFERROR(SUMPRODUCT(('白止-S级品'!$A$2:$A$26=$B118)*('白止-S级品'!$D$1:$AV$1=J$1)*('白止-S级品'!$D$2:$AV$26)),0)+IFERROR(SUMPRODUCT(('乐容-S级品'!$A$4:$A$32=$B118)*('乐容-S级品'!$L$3:$CA$3=J$1)*('乐容-S级品'!$L$4:$CA$32)),0)</f>
      </c>
      <c r="K118" s="280">
        <f>IFERROR(SUMPRODUCT(('控温被PRO-S级品'!$B$2:$B$10=$B118)*('控温被PRO-S级品'!$E$1:$BE$1=K$1)*('控温被PRO-S级品'!$E$2:$BE$10)),0)+IFERROR(SUMPRODUCT(('冬被-S级品'!$B$2:$B$10=$B118)*('冬被-S级品'!$E$1:$AW$1=K$1)*('冬被-S级品'!$E$2:$AW$10)),0)+IFERROR(SUMPRODUCT(('白止-S级品'!$A$2:$A$26=$B118)*('白止-S级品'!$D$1:$AV$1=K$1)*('白止-S级品'!$D$2:$AV$26)),0)+IFERROR(SUMPRODUCT(('乐容-S级品'!$A$4:$A$32=$B118)*('乐容-S级品'!$L$3:$CA$3=K$1)*('乐容-S级品'!$L$4:$CA$32)),0)</f>
      </c>
      <c r="L118" s="280">
        <f>IFERROR(SUMPRODUCT(('控温被PRO-S级品'!$B$2:$B$10=$B118)*('控温被PRO-S级品'!$E$1:$BE$1=L$1)*('控温被PRO-S级品'!$E$2:$BE$10)),0)+IFERROR(SUMPRODUCT(('冬被-S级品'!$B$2:$B$10=$B118)*('冬被-S级品'!$E$1:$AW$1=L$1)*('冬被-S级品'!$E$2:$AW$10)),0)+IFERROR(SUMPRODUCT(('白止-S级品'!$A$2:$A$26=$B118)*('白止-S级品'!$D$1:$AV$1=L$1)*('白止-S级品'!$D$2:$AV$26)),0)+IFERROR(SUMPRODUCT(('乐容-S级品'!$A$4:$A$32=$B118)*('乐容-S级品'!$L$3:$CA$3=L$1)*('乐容-S级品'!$L$4:$CA$32)),0)</f>
      </c>
      <c r="M118" s="280">
        <f>IFERROR(SUMPRODUCT(('控温被PRO-S级品'!$B$2:$B$10=$B118)*('控温被PRO-S级品'!$E$1:$BE$1=M$1)*('控温被PRO-S级品'!$E$2:$BE$10)),0)+IFERROR(SUMPRODUCT(('冬被-S级品'!$B$2:$B$10=$B118)*('冬被-S级品'!$E$1:$AW$1=M$1)*('冬被-S级品'!$E$2:$AW$10)),0)+IFERROR(SUMPRODUCT(('白止-S级品'!$A$2:$A$26=$B118)*('白止-S级品'!$D$1:$AV$1=M$1)*('白止-S级品'!$D$2:$AV$26)),0)+IFERROR(SUMPRODUCT(('乐容-S级品'!$A$4:$A$32=$B118)*('乐容-S级品'!$L$3:$CA$3=M$1)*('乐容-S级品'!$L$4:$CA$32)),0)</f>
      </c>
      <c r="N118" s="280">
        <f>IFERROR(SUMPRODUCT(('控温被PRO-S级品'!$B$2:$B$10=$B118)*('控温被PRO-S级品'!$E$1:$BE$1=N$1)*('控温被PRO-S级品'!$E$2:$BE$10)),0)+IFERROR(SUMPRODUCT(('冬被-S级品'!$B$2:$B$10=$B118)*('冬被-S级品'!$E$1:$AW$1=N$1)*('冬被-S级品'!$E$2:$AW$10)),0)+IFERROR(SUMPRODUCT(('白止-S级品'!$A$2:$A$26=$B118)*('白止-S级品'!$D$1:$AV$1=N$1)*('白止-S级品'!$D$2:$AV$26)),0)+IFERROR(SUMPRODUCT(('乐容-S级品'!$A$4:$A$32=$B118)*('乐容-S级品'!$L$3:$CA$3=N$1)*('乐容-S级品'!$L$4:$CA$32)),0)</f>
      </c>
      <c r="O118" s="280">
        <f>IFERROR(SUMPRODUCT(('控温被PRO-S级品'!$B$2:$B$10=$B118)*('控温被PRO-S级品'!$E$1:$BE$1=O$1)*('控温被PRO-S级品'!$E$2:$BE$10)),0)+IFERROR(SUMPRODUCT(('冬被-S级品'!$B$2:$B$10=$B118)*('冬被-S级品'!$E$1:$AW$1=O$1)*('冬被-S级品'!$E$2:$AW$10)),0)+IFERROR(SUMPRODUCT(('白止-S级品'!$A$2:$A$26=$B118)*('白止-S级品'!$D$1:$AV$1=O$1)*('白止-S级品'!$D$2:$AV$26)),0)+IFERROR(SUMPRODUCT(('乐容-S级品'!$A$4:$A$32=$B118)*('乐容-S级品'!$L$3:$CA$3=O$1)*('乐容-S级品'!$L$4:$CA$32)),0)</f>
      </c>
      <c r="P118" s="280">
        <f>IFERROR(SUMPRODUCT(('控温被PRO-S级品'!$B$2:$B$10=$B118)*('控温被PRO-S级品'!$E$1:$BE$1=P$1)*('控温被PRO-S级品'!$E$2:$BE$10)),0)+IFERROR(SUMPRODUCT(('冬被-S级品'!$B$2:$B$10=$B118)*('冬被-S级品'!$E$1:$AW$1=P$1)*('冬被-S级品'!$E$2:$AW$10)),0)+IFERROR(SUMPRODUCT(('白止-S级品'!$A$2:$A$26=$B118)*('白止-S级品'!$D$1:$AV$1=P$1)*('白止-S级品'!$D$2:$AV$26)),0)+IFERROR(SUMPRODUCT(('乐容-S级品'!$A$4:$A$32=$B118)*('乐容-S级品'!$L$3:$CA$3=P$1)*('乐容-S级品'!$L$4:$CA$32)),0)</f>
      </c>
      <c r="Q118" s="280">
        <f>IFERROR(SUMPRODUCT(('控温被PRO-S级品'!$B$2:$B$10=$B118)*('控温被PRO-S级品'!$E$1:$BE$1=Q$1)*('控温被PRO-S级品'!$E$2:$BE$10)),0)+IFERROR(SUMPRODUCT(('冬被-S级品'!$B$2:$B$10=$B118)*('冬被-S级品'!$E$1:$AW$1=Q$1)*('冬被-S级品'!$E$2:$AW$10)),0)+IFERROR(SUMPRODUCT(('白止-S级品'!$A$2:$A$26=$B118)*('白止-S级品'!$D$1:$AV$1=Q$1)*('白止-S级品'!$D$2:$AV$26)),0)+IFERROR(SUMPRODUCT(('乐容-S级品'!$A$4:$A$32=$B118)*('乐容-S级品'!$L$3:$CA$3=Q$1)*('乐容-S级品'!$L$4:$CA$32)),0)</f>
      </c>
      <c r="R118" s="280">
        <f>IFERROR(SUMPRODUCT(('控温被PRO-S级品'!$B$2:$B$10=$B118)*('控温被PRO-S级品'!$E$1:$BE$1=R$1)*('控温被PRO-S级品'!$E$2:$BE$10)),0)+IFERROR(SUMPRODUCT(('冬被-S级品'!$B$2:$B$10=$B118)*('冬被-S级品'!$E$1:$AW$1=R$1)*('冬被-S级品'!$E$2:$AW$10)),0)+IFERROR(SUMPRODUCT(('白止-S级品'!$A$2:$A$26=$B118)*('白止-S级品'!$D$1:$AV$1=R$1)*('白止-S级品'!$D$2:$AV$26)),0)+IFERROR(SUMPRODUCT(('乐容-S级品'!$A$4:$A$32=$B118)*('乐容-S级品'!$L$3:$CA$3=R$1)*('乐容-S级品'!$L$4:$CA$32)),0)</f>
      </c>
      <c r="S118" s="280">
        <f>IFERROR(SUMPRODUCT(('控温被PRO-S级品'!$B$2:$B$10=$B118)*('控温被PRO-S级品'!$E$1:$BE$1=S$1)*('控温被PRO-S级品'!$E$2:$BE$10)),0)+IFERROR(SUMPRODUCT(('冬被-S级品'!$B$2:$B$10=$B118)*('冬被-S级品'!$E$1:$AW$1=S$1)*('冬被-S级品'!$E$2:$AW$10)),0)+IFERROR(SUMPRODUCT(('白止-S级品'!$A$2:$A$26=$B118)*('白止-S级品'!$D$1:$AV$1=S$1)*('白止-S级品'!$D$2:$AV$26)),0)+IFERROR(SUMPRODUCT(('乐容-S级品'!$A$4:$A$32=$B118)*('乐容-S级品'!$L$3:$CA$3=S$1)*('乐容-S级品'!$L$4:$CA$32)),0)</f>
      </c>
      <c r="T118" s="280">
        <f>IFERROR(SUMPRODUCT(('控温被PRO-S级品'!$B$2:$B$10=$B118)*('控温被PRO-S级品'!$E$1:$BE$1=T$1)*('控温被PRO-S级品'!$E$2:$BE$10)),0)+IFERROR(SUMPRODUCT(('冬被-S级品'!$B$2:$B$10=$B118)*('冬被-S级品'!$E$1:$AW$1=T$1)*('冬被-S级品'!$E$2:$AW$10)),0)+IFERROR(SUMPRODUCT(('白止-S级品'!$A$2:$A$26=$B118)*('白止-S级品'!$D$1:$AV$1=T$1)*('白止-S级品'!$D$2:$AV$26)),0)+IFERROR(SUMPRODUCT(('乐容-S级品'!$A$4:$A$32=$B118)*('乐容-S级品'!$L$3:$CA$3=T$1)*('乐容-S级品'!$L$4:$CA$32)),0)</f>
      </c>
      <c r="U118" s="280">
        <f>IFERROR(SUMPRODUCT(('控温被PRO-S级品'!$B$2:$B$10=$B118)*('控温被PRO-S级品'!$E$1:$BE$1=U$1)*('控温被PRO-S级品'!$E$2:$BE$10)),0)+IFERROR(SUMPRODUCT(('冬被-S级品'!$B$2:$B$10=$B118)*('冬被-S级品'!$E$1:$AW$1=U$1)*('冬被-S级品'!$E$2:$AW$10)),0)+IFERROR(SUMPRODUCT(('白止-S级品'!$A$2:$A$26=$B118)*('白止-S级品'!$D$1:$AV$1=U$1)*('白止-S级品'!$D$2:$AV$26)),0)+IFERROR(SUMPRODUCT(('乐容-S级品'!$A$4:$A$32=$B118)*('乐容-S级品'!$L$3:$CA$3=U$1)*('乐容-S级品'!$L$4:$CA$32)),0)</f>
      </c>
      <c r="V118" s="280">
        <f>IFERROR(SUMPRODUCT(('控温被PRO-S级品'!$B$2:$B$10=$B118)*('控温被PRO-S级品'!$E$1:$BE$1=V$1)*('控温被PRO-S级品'!$E$2:$BE$10)),0)+IFERROR(SUMPRODUCT(('冬被-S级品'!$B$2:$B$10=$B118)*('冬被-S级品'!$E$1:$AW$1=V$1)*('冬被-S级品'!$E$2:$AW$10)),0)+IFERROR(SUMPRODUCT(('白止-S级品'!$A$2:$A$26=$B118)*('白止-S级品'!$D$1:$AV$1=V$1)*('白止-S级品'!$D$2:$AV$26)),0)+IFERROR(SUMPRODUCT(('乐容-S级品'!$A$4:$A$32=$B118)*('乐容-S级品'!$L$3:$CA$3=V$1)*('乐容-S级品'!$L$4:$CA$32)),0)</f>
      </c>
      <c r="W118" s="280">
        <f>IFERROR(SUMPRODUCT(('控温被PRO-S级品'!$B$2:$B$10=$B118)*('控温被PRO-S级品'!$E$1:$BE$1=W$1)*('控温被PRO-S级品'!$E$2:$BE$10)),0)+IFERROR(SUMPRODUCT(('冬被-S级品'!$B$2:$B$10=$B118)*('冬被-S级品'!$E$1:$AW$1=W$1)*('冬被-S级品'!$E$2:$AW$10)),0)+IFERROR(SUMPRODUCT(('白止-S级品'!$A$2:$A$26=$B118)*('白止-S级品'!$D$1:$AV$1=W$1)*('白止-S级品'!$D$2:$AV$26)),0)+IFERROR(SUMPRODUCT(('乐容-S级品'!$A$4:$A$32=$B118)*('乐容-S级品'!$L$3:$CA$3=W$1)*('乐容-S级品'!$L$4:$CA$32)),0)</f>
      </c>
      <c r="X118" s="280">
        <f>IFERROR(SUMPRODUCT(('控温被PRO-S级品'!$B$2:$B$10=$B118)*('控温被PRO-S级品'!$E$1:$BE$1=X$1)*('控温被PRO-S级品'!$E$2:$BE$10)),0)+IFERROR(SUMPRODUCT(('冬被-S级品'!$B$2:$B$10=$B118)*('冬被-S级品'!$E$1:$AW$1=X$1)*('冬被-S级品'!$E$2:$AW$10)),0)+IFERROR(SUMPRODUCT(('白止-S级品'!$A$2:$A$26=$B118)*('白止-S级品'!$D$1:$AV$1=X$1)*('白止-S级品'!$D$2:$AV$26)),0)+IFERROR(SUMPRODUCT(('乐容-S级品'!$A$4:$A$32=$B118)*('乐容-S级品'!$L$3:$CA$3=X$1)*('乐容-S级品'!$L$4:$CA$32)),0)</f>
      </c>
      <c r="Y118" s="280">
        <f>IFERROR(SUMPRODUCT(('控温被PRO-S级品'!$B$2:$B$10=$B118)*('控温被PRO-S级品'!$E$1:$BE$1=Y$1)*('控温被PRO-S级品'!$E$2:$BE$10)),0)+IFERROR(SUMPRODUCT(('冬被-S级品'!$B$2:$B$10=$B118)*('冬被-S级品'!$E$1:$AW$1=Y$1)*('冬被-S级品'!$E$2:$AW$10)),0)+IFERROR(SUMPRODUCT(('白止-S级品'!$A$2:$A$26=$B118)*('白止-S级品'!$D$1:$AV$1=Y$1)*('白止-S级品'!$D$2:$AV$26)),0)+IFERROR(SUMPRODUCT(('乐容-S级品'!$A$4:$A$32=$B118)*('乐容-S级品'!$L$3:$CA$3=Y$1)*('乐容-S级品'!$L$4:$CA$32)),0)</f>
      </c>
      <c r="Z118" s="280">
        <f>IFERROR(SUMPRODUCT(('控温被PRO-S级品'!$B$2:$B$10=$B118)*('控温被PRO-S级品'!$E$1:$BE$1=Z$1)*('控温被PRO-S级品'!$E$2:$BE$10)),0)+IFERROR(SUMPRODUCT(('冬被-S级品'!$B$2:$B$10=$B118)*('冬被-S级品'!$E$1:$AW$1=Z$1)*('冬被-S级品'!$E$2:$AW$10)),0)+IFERROR(SUMPRODUCT(('白止-S级品'!$A$2:$A$26=$B118)*('白止-S级品'!$D$1:$AV$1=Z$1)*('白止-S级品'!$D$2:$AV$26)),0)+IFERROR(SUMPRODUCT(('乐容-S级品'!$A$4:$A$32=$B118)*('乐容-S级品'!$L$3:$CA$3=Z$1)*('乐容-S级品'!$L$4:$CA$32)),0)</f>
      </c>
      <c r="AA118" s="280">
        <f>IFERROR(SUMPRODUCT(('控温被PRO-S级品'!$B$2:$B$10=$B118)*('控温被PRO-S级品'!$E$1:$BE$1=AA$1)*('控温被PRO-S级品'!$E$2:$BE$10)),0)+IFERROR(SUMPRODUCT(('冬被-S级品'!$B$2:$B$10=$B118)*('冬被-S级品'!$E$1:$AW$1=AA$1)*('冬被-S级品'!$E$2:$AW$10)),0)+IFERROR(SUMPRODUCT(('白止-S级品'!$A$2:$A$26=$B118)*('白止-S级品'!$D$1:$AV$1=AA$1)*('白止-S级品'!$D$2:$AV$26)),0)+IFERROR(SUMPRODUCT(('乐容-S级品'!$A$4:$A$32=$B118)*('乐容-S级品'!$L$3:$CA$3=AA$1)*('乐容-S级品'!$L$4:$CA$32)),0)</f>
      </c>
      <c r="AB118" s="280">
        <f>IFERROR(SUMPRODUCT(('控温被PRO-S级品'!$B$2:$B$10=$B118)*('控温被PRO-S级品'!$E$1:$BE$1=AB$1)*('控温被PRO-S级品'!$E$2:$BE$10)),0)+IFERROR(SUMPRODUCT(('冬被-S级品'!$B$2:$B$10=$B118)*('冬被-S级品'!$E$1:$AW$1=AB$1)*('冬被-S级品'!$E$2:$AW$10)),0)+IFERROR(SUMPRODUCT(('白止-S级品'!$A$2:$A$26=$B118)*('白止-S级品'!$D$1:$AV$1=AB$1)*('白止-S级品'!$D$2:$AV$26)),0)+IFERROR(SUMPRODUCT(('乐容-S级品'!$A$4:$A$32=$B118)*('乐容-S级品'!$L$3:$CA$3=AB$1)*('乐容-S级品'!$L$4:$CA$32)),0)</f>
      </c>
      <c r="AC118" s="280">
        <f>IFERROR(SUMPRODUCT(('控温被PRO-S级品'!$B$2:$B$10=$B118)*('控温被PRO-S级品'!$E$1:$BE$1=AC$1)*('控温被PRO-S级品'!$E$2:$BE$10)),0)+IFERROR(SUMPRODUCT(('冬被-S级品'!$B$2:$B$10=$B118)*('冬被-S级品'!$E$1:$AW$1=AC$1)*('冬被-S级品'!$E$2:$AW$10)),0)+IFERROR(SUMPRODUCT(('白止-S级品'!$A$2:$A$26=$B118)*('白止-S级品'!$D$1:$AV$1=AC$1)*('白止-S级品'!$D$2:$AV$26)),0)+IFERROR(SUMPRODUCT(('乐容-S级品'!$A$4:$A$32=$B118)*('乐容-S级品'!$L$3:$CA$3=AC$1)*('乐容-S级品'!$L$4:$CA$32)),0)</f>
      </c>
      <c r="AD118" s="280">
        <f>IFERROR(SUMPRODUCT(('控温被PRO-S级品'!$B$2:$B$10=$B118)*('控温被PRO-S级品'!$E$1:$BE$1=AD$1)*('控温被PRO-S级品'!$E$2:$BE$10)),0)+IFERROR(SUMPRODUCT(('冬被-S级品'!$B$2:$B$10=$B118)*('冬被-S级品'!$E$1:$AW$1=AD$1)*('冬被-S级品'!$E$2:$AW$10)),0)+IFERROR(SUMPRODUCT(('白止-S级品'!$A$2:$A$26=$B118)*('白止-S级品'!$D$1:$AV$1=AD$1)*('白止-S级品'!$D$2:$AV$26)),0)+IFERROR(SUMPRODUCT(('乐容-S级品'!$A$4:$A$32=$B118)*('乐容-S级品'!$L$3:$CA$3=AD$1)*('乐容-S级品'!$L$4:$CA$32)),0)</f>
      </c>
      <c r="AE118" s="280">
        <f>IFERROR(SUMPRODUCT(('控温被PRO-S级品'!$B$2:$B$10=$B118)*('控温被PRO-S级品'!$E$1:$BE$1=AE$1)*('控温被PRO-S级品'!$E$2:$BE$10)),0)+IFERROR(SUMPRODUCT(('冬被-S级品'!$B$2:$B$10=$B118)*('冬被-S级品'!$E$1:$AW$1=AE$1)*('冬被-S级品'!$E$2:$AW$10)),0)+IFERROR(SUMPRODUCT(('白止-S级品'!$A$2:$A$26=$B118)*('白止-S级品'!$D$1:$AV$1=AE$1)*('白止-S级品'!$D$2:$AV$26)),0)+IFERROR(SUMPRODUCT(('乐容-S级品'!$A$4:$A$32=$B118)*('乐容-S级品'!$L$3:$CA$3=AE$1)*('乐容-S级品'!$L$4:$CA$32)),0)</f>
      </c>
      <c r="AF118" s="280">
        <f>IFERROR(SUMPRODUCT(('控温被PRO-S级品'!$B$2:$B$10=$B118)*('控温被PRO-S级品'!$E$1:$BE$1=AF$1)*('控温被PRO-S级品'!$E$2:$BE$10)),0)+IFERROR(SUMPRODUCT(('冬被-S级品'!$B$2:$B$10=$B118)*('冬被-S级品'!$E$1:$AW$1=AF$1)*('冬被-S级品'!$E$2:$AW$10)),0)+IFERROR(SUMPRODUCT(('白止-S级品'!$A$2:$A$26=$B118)*('白止-S级品'!$D$1:$AV$1=AF$1)*('白止-S级品'!$D$2:$AV$26)),0)+IFERROR(SUMPRODUCT(('乐容-S级品'!$A$4:$A$32=$B118)*('乐容-S级品'!$L$3:$CA$3=AF$1)*('乐容-S级品'!$L$4:$CA$32)),0)</f>
      </c>
      <c r="AG118" s="280">
        <f>IFERROR(SUMPRODUCT(('控温被PRO-S级品'!$B$2:$B$10=$B118)*('控温被PRO-S级品'!$E$1:$BE$1=AG$1)*('控温被PRO-S级品'!$E$2:$BE$10)),0)+IFERROR(SUMPRODUCT(('冬被-S级品'!$B$2:$B$10=$B118)*('冬被-S级品'!$E$1:$AW$1=AG$1)*('冬被-S级品'!$E$2:$AW$10)),0)+IFERROR(SUMPRODUCT(('白止-S级品'!$A$2:$A$26=$B118)*('白止-S级品'!$D$1:$AV$1=AG$1)*('白止-S级品'!$D$2:$AV$26)),0)+IFERROR(SUMPRODUCT(('乐容-S级品'!$A$4:$A$32=$B118)*('乐容-S级品'!$L$3:$CA$3=AG$1)*('乐容-S级品'!$L$4:$CA$32)),0)</f>
      </c>
      <c r="AH118" s="280">
        <f>IFERROR(SUMPRODUCT(('控温被PRO-S级品'!$B$2:$B$10=$B118)*('控温被PRO-S级品'!$E$1:$BE$1=AH$1)*('控温被PRO-S级品'!$E$2:$BE$10)),0)+IFERROR(SUMPRODUCT(('冬被-S级品'!$B$2:$B$10=$B118)*('冬被-S级品'!$E$1:$AW$1=AH$1)*('冬被-S级品'!$E$2:$AW$10)),0)+IFERROR(SUMPRODUCT(('白止-S级品'!$A$2:$A$26=$B118)*('白止-S级品'!$D$1:$AV$1=AH$1)*('白止-S级品'!$D$2:$AV$26)),0)+IFERROR(SUMPRODUCT(('乐容-S级品'!$A$4:$A$32=$B118)*('乐容-S级品'!$L$3:$CA$3=AH$1)*('乐容-S级品'!$L$4:$CA$32)),0)</f>
      </c>
      <c r="AI118" s="280">
        <f>IFERROR(SUMPRODUCT(('控温被PRO-S级品'!$B$2:$B$10=$B118)*('控温被PRO-S级品'!$E$1:$BE$1=AI$1)*('控温被PRO-S级品'!$E$2:$BE$10)),0)+IFERROR(SUMPRODUCT(('冬被-S级品'!$B$2:$B$10=$B118)*('冬被-S级品'!$E$1:$AW$1=AI$1)*('冬被-S级品'!$E$2:$AW$10)),0)+IFERROR(SUMPRODUCT(('白止-S级品'!$A$2:$A$26=$B118)*('白止-S级品'!$D$1:$AV$1=AI$1)*('白止-S级品'!$D$2:$AV$26)),0)+IFERROR(SUMPRODUCT(('乐容-S级品'!$A$4:$A$32=$B118)*('乐容-S级品'!$L$3:$CA$3=AI$1)*('乐容-S级品'!$L$4:$CA$32)),0)</f>
      </c>
      <c r="AJ118" s="280">
        <f>IFERROR(SUMPRODUCT(('控温被PRO-S级品'!$B$2:$B$10=$B118)*('控温被PRO-S级品'!$E$1:$BE$1=AJ$1)*('控温被PRO-S级品'!$E$2:$BE$10)),0)+IFERROR(SUMPRODUCT(('冬被-S级品'!$B$2:$B$10=$B118)*('冬被-S级品'!$E$1:$AW$1=AJ$1)*('冬被-S级品'!$E$2:$AW$10)),0)+IFERROR(SUMPRODUCT(('白止-S级品'!$A$2:$A$26=$B118)*('白止-S级品'!$D$1:$AV$1=AJ$1)*('白止-S级品'!$D$2:$AV$26)),0)+IFERROR(SUMPRODUCT(('乐容-S级品'!$A$4:$A$32=$B118)*('乐容-S级品'!$L$3:$CA$3=AJ$1)*('乐容-S级品'!$L$4:$CA$32)),0)</f>
      </c>
      <c r="AK118" s="280">
        <f>IFERROR(SUMPRODUCT(('控温被PRO-S级品'!$B$2:$B$10=$B118)*('控温被PRO-S级品'!$E$1:$BE$1=AK$1)*('控温被PRO-S级品'!$E$2:$BE$10)),0)+IFERROR(SUMPRODUCT(('冬被-S级品'!$B$2:$B$10=$B118)*('冬被-S级品'!$E$1:$AW$1=AK$1)*('冬被-S级品'!$E$2:$AW$10)),0)+IFERROR(SUMPRODUCT(('白止-S级品'!$A$2:$A$26=$B118)*('白止-S级品'!$D$1:$AV$1=AK$1)*('白止-S级品'!$D$2:$AV$26)),0)+IFERROR(SUMPRODUCT(('乐容-S级品'!$A$4:$A$32=$B118)*('乐容-S级品'!$L$3:$CA$3=AK$1)*('乐容-S级品'!$L$4:$CA$32)),0)</f>
      </c>
      <c r="AL118" s="280">
        <f>IFERROR(SUMPRODUCT(('控温被PRO-S级品'!$B$2:$B$10=$B118)*('控温被PRO-S级品'!$E$1:$BE$1=AL$1)*('控温被PRO-S级品'!$E$2:$BE$10)),0)+IFERROR(SUMPRODUCT(('冬被-S级品'!$B$2:$B$10=$B118)*('冬被-S级品'!$E$1:$AW$1=AL$1)*('冬被-S级品'!$E$2:$AW$10)),0)+IFERROR(SUMPRODUCT(('白止-S级品'!$A$2:$A$26=$B118)*('白止-S级品'!$D$1:$AV$1=AL$1)*('白止-S级品'!$D$2:$AV$26)),0)+IFERROR(SUMPRODUCT(('乐容-S级品'!$A$4:$A$32=$B118)*('乐容-S级品'!$L$3:$CA$3=AL$1)*('乐容-S级品'!$L$4:$CA$32)),0)</f>
      </c>
      <c r="AM118" s="280">
        <f>IFERROR(SUMPRODUCT(('控温被PRO-S级品'!$B$2:$B$10=$B118)*('控温被PRO-S级品'!$E$1:$BE$1=AM$1)*('控温被PRO-S级品'!$E$2:$BE$10)),0)+IFERROR(SUMPRODUCT(('冬被-S级品'!$B$2:$B$10=$B118)*('冬被-S级品'!$E$1:$AW$1=AM$1)*('冬被-S级品'!$E$2:$AW$10)),0)+IFERROR(SUMPRODUCT(('白止-S级品'!$A$2:$A$26=$B118)*('白止-S级品'!$D$1:$AV$1=AM$1)*('白止-S级品'!$D$2:$AV$26)),0)+IFERROR(SUMPRODUCT(('乐容-S级品'!$A$4:$A$32=$B118)*('乐容-S级品'!$L$3:$CA$3=AM$1)*('乐容-S级品'!$L$4:$CA$32)),0)</f>
      </c>
      <c r="AN118" s="280">
        <f>IFERROR(SUMPRODUCT(('控温被PRO-S级品'!$B$2:$B$10=$B118)*('控温被PRO-S级品'!$E$1:$BE$1=AN$1)*('控温被PRO-S级品'!$E$2:$BE$10)),0)+IFERROR(SUMPRODUCT(('冬被-S级品'!$B$2:$B$10=$B118)*('冬被-S级品'!$E$1:$AW$1=AN$1)*('冬被-S级品'!$E$2:$AW$10)),0)+IFERROR(SUMPRODUCT(('白止-S级品'!$A$2:$A$26=$B118)*('白止-S级品'!$D$1:$AV$1=AN$1)*('白止-S级品'!$D$2:$AV$26)),0)+IFERROR(SUMPRODUCT(('乐容-S级品'!$A$4:$A$32=$B118)*('乐容-S级品'!$L$3:$CA$3=AN$1)*('乐容-S级品'!$L$4:$CA$32)),0)</f>
      </c>
      <c r="AO118" s="280">
        <f>IFERROR(SUMPRODUCT(('控温被PRO-S级品'!$B$2:$B$10=$B118)*('控温被PRO-S级品'!$E$1:$BE$1=AO$1)*('控温被PRO-S级品'!$E$2:$BE$10)),0)+IFERROR(SUMPRODUCT(('冬被-S级品'!$B$2:$B$10=$B118)*('冬被-S级品'!$E$1:$AW$1=AO$1)*('冬被-S级品'!$E$2:$AW$10)),0)+IFERROR(SUMPRODUCT(('白止-S级品'!$A$2:$A$26=$B118)*('白止-S级品'!$D$1:$AV$1=AO$1)*('白止-S级品'!$D$2:$AV$26)),0)+IFERROR(SUMPRODUCT(('乐容-S级品'!$A$4:$A$32=$B118)*('乐容-S级品'!$L$3:$CA$3=AO$1)*('乐容-S级品'!$L$4:$CA$32)),0)</f>
      </c>
      <c r="AP118" s="280">
        <f>IFERROR(SUMPRODUCT(('控温被PRO-S级品'!$B$2:$B$10=$B118)*('控温被PRO-S级品'!$E$1:$BE$1=AP$1)*('控温被PRO-S级品'!$E$2:$BE$10)),0)+IFERROR(SUMPRODUCT(('冬被-S级品'!$B$2:$B$10=$B118)*('冬被-S级品'!$E$1:$AW$1=AP$1)*('冬被-S级品'!$E$2:$AW$10)),0)+IFERROR(SUMPRODUCT(('白止-S级品'!$A$2:$A$26=$B118)*('白止-S级品'!$D$1:$AV$1=AP$1)*('白止-S级品'!$D$2:$AV$26)),0)+IFERROR(SUMPRODUCT(('乐容-S级品'!$A$4:$A$32=$B118)*('乐容-S级品'!$L$3:$CA$3=AP$1)*('乐容-S级品'!$L$4:$CA$32)),0)</f>
      </c>
      <c r="AQ118" s="280">
        <f>IFERROR(SUMPRODUCT(('控温被PRO-S级品'!$B$2:$B$10=$B118)*('控温被PRO-S级品'!$E$1:$BE$1=AQ$1)*('控温被PRO-S级品'!$E$2:$BE$10)),0)+IFERROR(SUMPRODUCT(('冬被-S级品'!$B$2:$B$10=$B118)*('冬被-S级品'!$E$1:$AW$1=AQ$1)*('冬被-S级品'!$E$2:$AW$10)),0)+IFERROR(SUMPRODUCT(('白止-S级品'!$A$2:$A$26=$B118)*('白止-S级品'!$D$1:$AV$1=AQ$1)*('白止-S级品'!$D$2:$AV$26)),0)+IFERROR(SUMPRODUCT(('乐容-S级品'!$A$4:$A$32=$B118)*('乐容-S级品'!$L$3:$CA$3=AQ$1)*('乐容-S级品'!$L$4:$CA$32)),0)</f>
      </c>
      <c r="AR118" s="280">
        <f>IFERROR(SUMPRODUCT(('控温被PRO-S级品'!$B$2:$B$10=$B118)*('控温被PRO-S级品'!$E$1:$BE$1=AR$1)*('控温被PRO-S级品'!$E$2:$BE$10)),0)+IFERROR(SUMPRODUCT(('冬被-S级品'!$B$2:$B$10=$B118)*('冬被-S级品'!$E$1:$AW$1=AR$1)*('冬被-S级品'!$E$2:$AW$10)),0)+IFERROR(SUMPRODUCT(('白止-S级品'!$A$2:$A$26=$B118)*('白止-S级品'!$D$1:$AV$1=AR$1)*('白止-S级品'!$D$2:$AV$26)),0)+IFERROR(SUMPRODUCT(('乐容-S级品'!$A$4:$A$32=$B118)*('乐容-S级品'!$L$3:$CA$3=AR$1)*('乐容-S级品'!$L$4:$CA$32)),0)</f>
      </c>
      <c r="AS118" s="280">
        <f>IFERROR(SUMPRODUCT(('控温被PRO-S级品'!$B$2:$B$10=$B118)*('控温被PRO-S级品'!$E$1:$BE$1=AS$1)*('控温被PRO-S级品'!$E$2:$BE$10)),0)+IFERROR(SUMPRODUCT(('冬被-S级品'!$B$2:$B$10=$B118)*('冬被-S级品'!$E$1:$AW$1=AS$1)*('冬被-S级品'!$E$2:$AW$10)),0)+IFERROR(SUMPRODUCT(('白止-S级品'!$A$2:$A$26=$B118)*('白止-S级品'!$D$1:$AV$1=AS$1)*('白止-S级品'!$D$2:$AV$26)),0)+IFERROR(SUMPRODUCT(('乐容-S级品'!$A$4:$A$32=$B118)*('乐容-S级品'!$L$3:$CA$3=AS$1)*('乐容-S级品'!$L$4:$CA$32)),0)</f>
      </c>
      <c r="AT118" s="280">
        <f>IFERROR(SUMPRODUCT(('控温被PRO-S级品'!$B$2:$B$10=$B118)*('控温被PRO-S级品'!$E$1:$BE$1=AT$1)*('控温被PRO-S级品'!$E$2:$BE$10)),0)+IFERROR(SUMPRODUCT(('冬被-S级品'!$B$2:$B$10=$B118)*('冬被-S级品'!$E$1:$AW$1=AT$1)*('冬被-S级品'!$E$2:$AW$10)),0)+IFERROR(SUMPRODUCT(('白止-S级品'!$A$2:$A$26=$B118)*('白止-S级品'!$D$1:$AV$1=AT$1)*('白止-S级品'!$D$2:$AV$26)),0)+IFERROR(SUMPRODUCT(('乐容-S级品'!$A$4:$A$32=$B118)*('乐容-S级品'!$L$3:$CA$3=AT$1)*('乐容-S级品'!$L$4:$CA$32)),0)</f>
      </c>
      <c r="AU118" s="280">
        <f>IFERROR(SUMPRODUCT(('控温被PRO-S级品'!$B$2:$B$10=$B118)*('控温被PRO-S级品'!$E$1:$BE$1=AU$1)*('控温被PRO-S级品'!$E$2:$BE$10)),0)+IFERROR(SUMPRODUCT(('冬被-S级品'!$B$2:$B$10=$B118)*('冬被-S级品'!$E$1:$AW$1=AU$1)*('冬被-S级品'!$E$2:$AW$10)),0)+IFERROR(SUMPRODUCT(('白止-S级品'!$A$2:$A$26=$B118)*('白止-S级品'!$D$1:$AV$1=AU$1)*('白止-S级品'!$D$2:$AV$26)),0)+IFERROR(SUMPRODUCT(('乐容-S级品'!$A$4:$A$32=$B118)*('乐容-S级品'!$L$3:$CA$3=AU$1)*('乐容-S级品'!$L$4:$CA$32)),0)</f>
      </c>
      <c r="AV118" s="280">
        <f>IFERROR(SUMPRODUCT(('控温被PRO-S级品'!$B$2:$B$10=$B118)*('控温被PRO-S级品'!$E$1:$BE$1=AV$1)*('控温被PRO-S级品'!$E$2:$BE$10)),0)+IFERROR(SUMPRODUCT(('冬被-S级品'!$B$2:$B$10=$B118)*('冬被-S级品'!$E$1:$AW$1=AV$1)*('冬被-S级品'!$E$2:$AW$10)),0)+IFERROR(SUMPRODUCT(('白止-S级品'!$A$2:$A$26=$B118)*('白止-S级品'!$D$1:$AV$1=AV$1)*('白止-S级品'!$D$2:$AV$26)),0)+IFERROR(SUMPRODUCT(('乐容-S级品'!$A$4:$A$32=$B118)*('乐容-S级品'!$L$3:$CA$3=AV$1)*('乐容-S级品'!$L$4:$CA$32)),0)</f>
      </c>
      <c r="AW118" s="280">
        <f>IFERROR(SUMPRODUCT(('控温被PRO-S级品'!$B$2:$B$10=$B118)*('控温被PRO-S级品'!$E$1:$BE$1=AW$1)*('控温被PRO-S级品'!$E$2:$BE$10)),0)+IFERROR(SUMPRODUCT(('冬被-S级品'!$B$2:$B$10=$B118)*('冬被-S级品'!$E$1:$AW$1=AW$1)*('冬被-S级品'!$E$2:$AW$10)),0)+IFERROR(SUMPRODUCT(('白止-S级品'!$A$2:$A$26=$B118)*('白止-S级品'!$D$1:$AV$1=AW$1)*('白止-S级品'!$D$2:$AV$26)),0)+IFERROR(SUMPRODUCT(('乐容-S级品'!$A$4:$A$32=$B118)*('乐容-S级品'!$L$3:$CA$3=AW$1)*('乐容-S级品'!$L$4:$CA$32)),0)</f>
      </c>
      <c r="AX118" s="280">
        <f>IFERROR(SUMPRODUCT(('控温被PRO-S级品'!$B$2:$B$10=$B118)*('控温被PRO-S级品'!$E$1:$BE$1=AX$1)*('控温被PRO-S级品'!$E$2:$BE$10)),0)+IFERROR(SUMPRODUCT(('冬被-S级品'!$B$2:$B$10=$B118)*('冬被-S级品'!$E$1:$AW$1=AX$1)*('冬被-S级品'!$E$2:$AW$10)),0)+IFERROR(SUMPRODUCT(('白止-S级品'!$A$2:$A$26=$B118)*('白止-S级品'!$D$1:$AV$1=AX$1)*('白止-S级品'!$D$2:$AV$26)),0)+IFERROR(SUMPRODUCT(('乐容-S级品'!$A$4:$A$32=$B118)*('乐容-S级品'!$L$3:$CA$3=AX$1)*('乐容-S级品'!$L$4:$CA$32)),0)</f>
      </c>
      <c r="AY118" s="280">
        <f>IFERROR(SUMPRODUCT(('控温被PRO-S级品'!$B$2:$B$10=$B118)*('控温被PRO-S级品'!$E$1:$BE$1=AY$1)*('控温被PRO-S级品'!$E$2:$BE$10)),0)+IFERROR(SUMPRODUCT(('冬被-S级品'!$B$2:$B$10=$B118)*('冬被-S级品'!$E$1:$AW$1=AY$1)*('冬被-S级品'!$E$2:$AW$10)),0)+IFERROR(SUMPRODUCT(('白止-S级品'!$A$2:$A$26=$B118)*('白止-S级品'!$D$1:$AV$1=AY$1)*('白止-S级品'!$D$2:$AV$26)),0)+IFERROR(SUMPRODUCT(('乐容-S级品'!$A$4:$A$32=$B118)*('乐容-S级品'!$L$3:$CA$3=AY$1)*('乐容-S级品'!$L$4:$CA$32)),0)</f>
      </c>
      <c r="AZ118" s="280">
        <f>IFERROR(SUMPRODUCT(('控温被PRO-S级品'!$B$2:$B$10=$B118)*('控温被PRO-S级品'!$E$1:$BE$1=AZ$1)*('控温被PRO-S级品'!$E$2:$BE$10)),0)+IFERROR(SUMPRODUCT(('冬被-S级品'!$B$2:$B$10=$B118)*('冬被-S级品'!$E$1:$AW$1=AZ$1)*('冬被-S级品'!$E$2:$AW$10)),0)+IFERROR(SUMPRODUCT(('白止-S级品'!$A$2:$A$26=$B118)*('白止-S级品'!$D$1:$AV$1=AZ$1)*('白止-S级品'!$D$2:$AV$26)),0)+IFERROR(SUMPRODUCT(('乐容-S级品'!$A$4:$A$32=$B118)*('乐容-S级品'!$L$3:$CA$3=AZ$1)*('乐容-S级品'!$L$4:$CA$32)),0)</f>
      </c>
      <c r="BA118" s="280">
        <f>IFERROR(SUMPRODUCT(('控温被PRO-S级品'!$B$2:$B$10=$B118)*('控温被PRO-S级品'!$E$1:$BE$1=BA$1)*('控温被PRO-S级品'!$E$2:$BE$10)),0)+IFERROR(SUMPRODUCT(('冬被-S级品'!$B$2:$B$10=$B118)*('冬被-S级品'!$E$1:$AW$1=BA$1)*('冬被-S级品'!$E$2:$AW$10)),0)+IFERROR(SUMPRODUCT(('白止-S级品'!$A$2:$A$26=$B118)*('白止-S级品'!$D$1:$AV$1=BA$1)*('白止-S级品'!$D$2:$AV$26)),0)+IFERROR(SUMPRODUCT(('乐容-S级品'!$A$4:$A$32=$B118)*('乐容-S级品'!$L$3:$CA$3=BA$1)*('乐容-S级品'!$L$4:$CA$32)),0)</f>
      </c>
      <c r="BB118" s="280">
        <f>IFERROR(SUMPRODUCT(('控温被PRO-S级品'!$B$2:$B$10=$B118)*('控温被PRO-S级品'!$E$1:$BE$1=BB$1)*('控温被PRO-S级品'!$E$2:$BE$10)),0)+IFERROR(SUMPRODUCT(('冬被-S级品'!$B$2:$B$10=$B118)*('冬被-S级品'!$E$1:$AW$1=BB$1)*('冬被-S级品'!$E$2:$AW$10)),0)+IFERROR(SUMPRODUCT(('白止-S级品'!$A$2:$A$26=$B118)*('白止-S级品'!$D$1:$AV$1=BB$1)*('白止-S级品'!$D$2:$AV$26)),0)+IFERROR(SUMPRODUCT(('乐容-S级品'!$A$4:$A$32=$B118)*('乐容-S级品'!$L$3:$CA$3=BB$1)*('乐容-S级品'!$L$4:$CA$32)),0)</f>
      </c>
      <c r="BC118" s="280">
        <f>IFERROR(SUMPRODUCT(('控温被PRO-S级品'!$B$2:$B$10=$B118)*('控温被PRO-S级品'!$E$1:$BE$1=BC$1)*('控温被PRO-S级品'!$E$2:$BE$10)),0)+IFERROR(SUMPRODUCT(('冬被-S级品'!$B$2:$B$10=$B118)*('冬被-S级品'!$E$1:$AW$1=BC$1)*('冬被-S级品'!$E$2:$AW$10)),0)+IFERROR(SUMPRODUCT(('白止-S级品'!$A$2:$A$26=$B118)*('白止-S级品'!$D$1:$AV$1=BC$1)*('白止-S级品'!$D$2:$AV$26)),0)+IFERROR(SUMPRODUCT(('乐容-S级品'!$A$4:$A$32=$B118)*('乐容-S级品'!$L$3:$CA$3=BC$1)*('乐容-S级品'!$L$4:$CA$32)),0)</f>
      </c>
      <c r="BD118" s="280">
        <f>IFERROR(SUMPRODUCT(('控温被PRO-S级品'!$B$2:$B$10=$B118)*('控温被PRO-S级品'!$E$1:$BE$1=BD$1)*('控温被PRO-S级品'!$E$2:$BE$10)),0)+IFERROR(SUMPRODUCT(('冬被-S级品'!$B$2:$B$10=$B118)*('冬被-S级品'!$E$1:$AW$1=BD$1)*('冬被-S级品'!$E$2:$AW$10)),0)+IFERROR(SUMPRODUCT(('白止-S级品'!$A$2:$A$26=$B118)*('白止-S级品'!$D$1:$AV$1=BD$1)*('白止-S级品'!$D$2:$AV$26)),0)+IFERROR(SUMPRODUCT(('乐容-S级品'!$A$4:$A$32=$B118)*('乐容-S级品'!$L$3:$CA$3=BD$1)*('乐容-S级品'!$L$4:$CA$32)),0)</f>
      </c>
      <c r="BE118" s="280">
        <f>IFERROR(SUMPRODUCT(('控温被PRO-S级品'!$B$2:$B$10=$B118)*('控温被PRO-S级品'!$E$1:$BE$1=BE$1)*('控温被PRO-S级品'!$E$2:$BE$10)),0)+IFERROR(SUMPRODUCT(('冬被-S级品'!$B$2:$B$10=$B118)*('冬被-S级品'!$E$1:$AW$1=BE$1)*('冬被-S级品'!$E$2:$AW$10)),0)+IFERROR(SUMPRODUCT(('白止-S级品'!$A$2:$A$26=$B118)*('白止-S级品'!$D$1:$AV$1=BE$1)*('白止-S级品'!$D$2:$AV$26)),0)+IFERROR(SUMPRODUCT(('乐容-S级品'!$A$4:$A$32=$B118)*('乐容-S级品'!$L$3:$CA$3=BE$1)*('乐容-S级品'!$L$4:$CA$32)),0)</f>
      </c>
      <c r="BF118" s="280">
        <f>IFERROR(SUMPRODUCT(('控温被PRO-S级品'!$B$2:$B$10=$B118)*('控温被PRO-S级品'!$E$1:$BE$1=BF$1)*('控温被PRO-S级品'!$E$2:$BE$10)),0)+IFERROR(SUMPRODUCT(('冬被-S级品'!$B$2:$B$10=$B118)*('冬被-S级品'!$E$1:$AW$1=BF$1)*('冬被-S级品'!$E$2:$AW$10)),0)+IFERROR(SUMPRODUCT(('白止-S级品'!$A$2:$A$26=$B118)*('白止-S级品'!$D$1:$AV$1=BF$1)*('白止-S级品'!$D$2:$AV$26)),0)+IFERROR(SUMPRODUCT(('乐容-S级品'!$A$4:$A$32=$B118)*('乐容-S级品'!$L$3:$CA$3=BF$1)*('乐容-S级品'!$L$4:$CA$32)),0)</f>
      </c>
      <c r="BG118" s="280">
        <f>IFERROR(SUMPRODUCT(('控温被PRO-S级品'!$B$2:$B$10=$B118)*('控温被PRO-S级品'!$E$1:$BE$1=BG$1)*('控温被PRO-S级品'!$E$2:$BE$10)),0)+IFERROR(SUMPRODUCT(('冬被-S级品'!$B$2:$B$10=$B118)*('冬被-S级品'!$E$1:$AW$1=BG$1)*('冬被-S级品'!$E$2:$AW$10)),0)+IFERROR(SUMPRODUCT(('白止-S级品'!$A$2:$A$26=$B118)*('白止-S级品'!$D$1:$AV$1=BG$1)*('白止-S级品'!$D$2:$AV$26)),0)+IFERROR(SUMPRODUCT(('乐容-S级品'!$A$4:$A$32=$B118)*('乐容-S级品'!$L$3:$CA$3=BG$1)*('乐容-S级品'!$L$4:$CA$32)),0)</f>
      </c>
      <c r="BH118" s="280">
        <f>IFERROR(SUMPRODUCT(('控温被PRO-S级品'!$B$2:$B$10=$B118)*('控温被PRO-S级品'!$E$1:$BE$1=BH$1)*('控温被PRO-S级品'!$E$2:$BE$10)),0)+IFERROR(SUMPRODUCT(('冬被-S级品'!$B$2:$B$10=$B118)*('冬被-S级品'!$E$1:$AW$1=BH$1)*('冬被-S级品'!$E$2:$AW$10)),0)+IFERROR(SUMPRODUCT(('白止-S级品'!$A$2:$A$26=$B118)*('白止-S级品'!$D$1:$AV$1=BH$1)*('白止-S级品'!$D$2:$AV$26)),0)+IFERROR(SUMPRODUCT(('乐容-S级品'!$A$4:$A$32=$B118)*('乐容-S级品'!$L$3:$CA$3=BH$1)*('乐容-S级品'!$L$4:$CA$32)),0)</f>
      </c>
      <c r="BI118" s="280">
        <f>IFERROR(SUMPRODUCT(('控温被PRO-S级品'!$B$2:$B$10=$B118)*('控温被PRO-S级品'!$E$1:$BE$1=BI$1)*('控温被PRO-S级品'!$E$2:$BE$10)),0)+IFERROR(SUMPRODUCT(('冬被-S级品'!$B$2:$B$10=$B118)*('冬被-S级品'!$E$1:$AW$1=BI$1)*('冬被-S级品'!$E$2:$AW$10)),0)+IFERROR(SUMPRODUCT(('白止-S级品'!$A$2:$A$26=$B118)*('白止-S级品'!$D$1:$AV$1=BI$1)*('白止-S级品'!$D$2:$AV$26)),0)+IFERROR(SUMPRODUCT(('乐容-S级品'!$A$4:$A$32=$B118)*('乐容-S级品'!$L$3:$CA$3=BI$1)*('乐容-S级品'!$L$4:$CA$32)),0)</f>
      </c>
      <c r="BJ118" s="280">
        <f>IFERROR(SUMPRODUCT(('控温被PRO-S级品'!$B$2:$B$10=$B118)*('控温被PRO-S级品'!$E$1:$BE$1=BJ$1)*('控温被PRO-S级品'!$E$2:$BE$10)),0)+IFERROR(SUMPRODUCT(('冬被-S级品'!$B$2:$B$10=$B118)*('冬被-S级品'!$E$1:$AW$1=BJ$1)*('冬被-S级品'!$E$2:$AW$10)),0)+IFERROR(SUMPRODUCT(('白止-S级品'!$A$2:$A$26=$B118)*('白止-S级品'!$D$1:$AV$1=BJ$1)*('白止-S级品'!$D$2:$AV$26)),0)+IFERROR(SUMPRODUCT(('乐容-S级品'!$A$4:$A$32=$B118)*('乐容-S级品'!$L$3:$CA$3=BJ$1)*('乐容-S级品'!$L$4:$CA$32)),0)</f>
      </c>
      <c r="BK118" s="280">
        <f>IFERROR(SUMPRODUCT(('控温被PRO-S级品'!$B$2:$B$10=$B118)*('控温被PRO-S级品'!$E$1:$BE$1=BK$1)*('控温被PRO-S级品'!$E$2:$BE$10)),0)+IFERROR(SUMPRODUCT(('冬被-S级品'!$B$2:$B$10=$B118)*('冬被-S级品'!$E$1:$AW$1=BK$1)*('冬被-S级品'!$E$2:$AW$10)),0)+IFERROR(SUMPRODUCT(('白止-S级品'!$A$2:$A$26=$B118)*('白止-S级品'!$D$1:$AV$1=BK$1)*('白止-S级品'!$D$2:$AV$26)),0)+IFERROR(SUMPRODUCT(('乐容-S级品'!$A$4:$A$32=$B118)*('乐容-S级品'!$L$3:$CA$3=BK$1)*('乐容-S级品'!$L$4:$CA$32)),0)</f>
      </c>
      <c r="BL118" s="280">
        <f>IFERROR(SUMPRODUCT(('控温被PRO-S级品'!$B$2:$B$10=$B118)*('控温被PRO-S级品'!$E$1:$BE$1=BL$1)*('控温被PRO-S级品'!$E$2:$BE$10)),0)+IFERROR(SUMPRODUCT(('冬被-S级品'!$B$2:$B$10=$B118)*('冬被-S级品'!$E$1:$AW$1=BL$1)*('冬被-S级品'!$E$2:$AW$10)),0)+IFERROR(SUMPRODUCT(('白止-S级品'!$A$2:$A$26=$B118)*('白止-S级品'!$D$1:$AV$1=BL$1)*('白止-S级品'!$D$2:$AV$26)),0)+IFERROR(SUMPRODUCT(('乐容-S级品'!$A$4:$A$32=$B118)*('乐容-S级品'!$L$3:$CA$3=BL$1)*('乐容-S级品'!$L$4:$CA$32)),0)</f>
      </c>
      <c r="BM118" s="280">
        <f>IFERROR(SUMPRODUCT(('控温被PRO-S级品'!$B$2:$B$10=$B118)*('控温被PRO-S级品'!$E$1:$BE$1=BM$1)*('控温被PRO-S级品'!$E$2:$BE$10)),0)+IFERROR(SUMPRODUCT(('冬被-S级品'!$B$2:$B$10=$B118)*('冬被-S级品'!$E$1:$AW$1=BM$1)*('冬被-S级品'!$E$2:$AW$10)),0)+IFERROR(SUMPRODUCT(('白止-S级品'!$A$2:$A$26=$B118)*('白止-S级品'!$D$1:$AV$1=BM$1)*('白止-S级品'!$D$2:$AV$26)),0)+IFERROR(SUMPRODUCT(('乐容-S级品'!$A$4:$A$32=$B118)*('乐容-S级品'!$L$3:$CA$3=BM$1)*('乐容-S级品'!$L$4:$CA$32)),0)</f>
      </c>
      <c r="BN118" s="280">
        <f>IFERROR(SUMPRODUCT(('控温被PRO-S级品'!$B$2:$B$10=$B118)*('控温被PRO-S级品'!$E$1:$BE$1=BN$1)*('控温被PRO-S级品'!$E$2:$BE$10)),0)+IFERROR(SUMPRODUCT(('冬被-S级品'!$B$2:$B$10=$B118)*('冬被-S级品'!$E$1:$AW$1=BN$1)*('冬被-S级品'!$E$2:$AW$10)),0)+IFERROR(SUMPRODUCT(('白止-S级品'!$A$2:$A$26=$B118)*('白止-S级品'!$D$1:$AV$1=BN$1)*('白止-S级品'!$D$2:$AV$26)),0)+IFERROR(SUMPRODUCT(('乐容-S级品'!$A$4:$A$32=$B118)*('乐容-S级品'!$L$3:$CA$3=BN$1)*('乐容-S级品'!$L$4:$CA$32)),0)</f>
      </c>
      <c r="BO118" s="280">
        <f>IFERROR(SUMPRODUCT(('控温被PRO-S级品'!$B$2:$B$10=$B118)*('控温被PRO-S级品'!$E$1:$BE$1=BO$1)*('控温被PRO-S级品'!$E$2:$BE$10)),0)+IFERROR(SUMPRODUCT(('冬被-S级品'!$B$2:$B$10=$B118)*('冬被-S级品'!$E$1:$AW$1=BO$1)*('冬被-S级品'!$E$2:$AW$10)),0)+IFERROR(SUMPRODUCT(('白止-S级品'!$A$2:$A$26=$B118)*('白止-S级品'!$D$1:$AV$1=BO$1)*('白止-S级品'!$D$2:$AV$26)),0)+IFERROR(SUMPRODUCT(('乐容-S级品'!$A$4:$A$32=$B118)*('乐容-S级品'!$L$3:$CA$3=BO$1)*('乐容-S级品'!$L$4:$CA$32)),0)</f>
      </c>
      <c r="BP118" s="280">
        <f>IFERROR(SUMPRODUCT(('控温被PRO-S级品'!$B$2:$B$10=$B118)*('控温被PRO-S级品'!$E$1:$BE$1=BP$1)*('控温被PRO-S级品'!$E$2:$BE$10)),0)+IFERROR(SUMPRODUCT(('冬被-S级品'!$B$2:$B$10=$B118)*('冬被-S级品'!$E$1:$AW$1=BP$1)*('冬被-S级品'!$E$2:$AW$10)),0)+IFERROR(SUMPRODUCT(('白止-S级品'!$A$2:$A$26=$B118)*('白止-S级品'!$D$1:$AV$1=BP$1)*('白止-S级品'!$D$2:$AV$26)),0)+IFERROR(SUMPRODUCT(('乐容-S级品'!$A$4:$A$32=$B118)*('乐容-S级品'!$L$3:$CA$3=BP$1)*('乐容-S级品'!$L$4:$CA$32)),0)</f>
      </c>
      <c r="BQ118" s="280">
        <f>IFERROR(SUMPRODUCT(('控温被PRO-S级品'!$B$2:$B$10=$B118)*('控温被PRO-S级品'!$E$1:$BE$1=BQ$1)*('控温被PRO-S级品'!$E$2:$BE$10)),0)+IFERROR(SUMPRODUCT(('冬被-S级品'!$B$2:$B$10=$B118)*('冬被-S级品'!$E$1:$AW$1=BQ$1)*('冬被-S级品'!$E$2:$AW$10)),0)+IFERROR(SUMPRODUCT(('白止-S级品'!$A$2:$A$26=$B118)*('白止-S级品'!$D$1:$AV$1=BQ$1)*('白止-S级品'!$D$2:$AV$26)),0)+IFERROR(SUMPRODUCT(('乐容-S级品'!$A$4:$A$32=$B118)*('乐容-S级品'!$L$3:$CA$3=BQ$1)*('乐容-S级品'!$L$4:$CA$32)),0)</f>
      </c>
      <c r="BR118" s="280">
        <f>IFERROR(SUMPRODUCT(('控温被PRO-S级品'!$B$2:$B$10=$B118)*('控温被PRO-S级品'!$E$1:$BE$1=BR$1)*('控温被PRO-S级品'!$E$2:$BE$10)),0)+IFERROR(SUMPRODUCT(('冬被-S级品'!$B$2:$B$10=$B118)*('冬被-S级品'!$E$1:$AW$1=BR$1)*('冬被-S级品'!$E$2:$AW$10)),0)+IFERROR(SUMPRODUCT(('白止-S级品'!$A$2:$A$26=$B118)*('白止-S级品'!$D$1:$AV$1=BR$1)*('白止-S级品'!$D$2:$AV$26)),0)+IFERROR(SUMPRODUCT(('乐容-S级品'!$A$4:$A$32=$B118)*('乐容-S级品'!$L$3:$CA$3=BR$1)*('乐容-S级品'!$L$4:$CA$32)),0)</f>
      </c>
      <c r="BS118" s="280">
        <f>IFERROR(SUMPRODUCT(('控温被PRO-S级品'!$B$2:$B$10=$B118)*('控温被PRO-S级品'!$E$1:$BE$1=BS$1)*('控温被PRO-S级品'!$E$2:$BE$10)),0)+IFERROR(SUMPRODUCT(('冬被-S级品'!$B$2:$B$10=$B118)*('冬被-S级品'!$E$1:$AW$1=BS$1)*('冬被-S级品'!$E$2:$AW$10)),0)+IFERROR(SUMPRODUCT(('白止-S级品'!$A$2:$A$26=$B118)*('白止-S级品'!$D$1:$AV$1=BS$1)*('白止-S级品'!$D$2:$AV$26)),0)+IFERROR(SUMPRODUCT(('乐容-S级品'!$A$4:$A$32=$B118)*('乐容-S级品'!$L$3:$CA$3=BS$1)*('乐容-S级品'!$L$4:$CA$32)),0)</f>
      </c>
      <c r="BT118" s="280">
        <f>IFERROR(SUMPRODUCT(('控温被PRO-S级品'!$B$2:$B$10=$B118)*('控温被PRO-S级品'!$E$1:$BE$1=BT$1)*('控温被PRO-S级品'!$E$2:$BE$10)),0)+IFERROR(SUMPRODUCT(('冬被-S级品'!$B$2:$B$10=$B118)*('冬被-S级品'!$E$1:$AW$1=BT$1)*('冬被-S级品'!$E$2:$AW$10)),0)+IFERROR(SUMPRODUCT(('白止-S级品'!$A$2:$A$26=$B118)*('白止-S级品'!$D$1:$AV$1=BT$1)*('白止-S级品'!$D$2:$AV$26)),0)+IFERROR(SUMPRODUCT(('乐容-S级品'!$A$4:$A$32=$B118)*('乐容-S级品'!$L$3:$CA$3=BT$1)*('乐容-S级品'!$L$4:$CA$32)),0)</f>
      </c>
      <c r="BU118" s="280">
        <f>IFERROR(SUMPRODUCT(('控温被PRO-S级品'!$B$2:$B$10=$B118)*('控温被PRO-S级品'!$E$1:$BE$1=BU$1)*('控温被PRO-S级品'!$E$2:$BE$10)),0)+IFERROR(SUMPRODUCT(('冬被-S级品'!$B$2:$B$10=$B118)*('冬被-S级品'!$E$1:$AW$1=BU$1)*('冬被-S级品'!$E$2:$AW$10)),0)+IFERROR(SUMPRODUCT(('白止-S级品'!$A$2:$A$26=$B118)*('白止-S级品'!$D$1:$AV$1=BU$1)*('白止-S级品'!$D$2:$AV$26)),0)+IFERROR(SUMPRODUCT(('乐容-S级品'!$A$4:$A$32=$B118)*('乐容-S级品'!$L$3:$CA$3=BU$1)*('乐容-S级品'!$L$4:$CA$32)),0)</f>
      </c>
      <c r="BV118" s="280">
        <f>IFERROR(SUMPRODUCT(('控温被PRO-S级品'!$B$2:$B$10=$B118)*('控温被PRO-S级品'!$E$1:$BE$1=BV$1)*('控温被PRO-S级品'!$E$2:$BE$10)),0)+IFERROR(SUMPRODUCT(('冬被-S级品'!$B$2:$B$10=$B118)*('冬被-S级品'!$E$1:$AW$1=BV$1)*('冬被-S级品'!$E$2:$AW$10)),0)+IFERROR(SUMPRODUCT(('白止-S级品'!$A$2:$A$26=$B118)*('白止-S级品'!$D$1:$AV$1=BV$1)*('白止-S级品'!$D$2:$AV$26)),0)+IFERROR(SUMPRODUCT(('乐容-S级品'!$A$4:$A$32=$B118)*('乐容-S级品'!$L$3:$CA$3=BV$1)*('乐容-S级品'!$L$4:$CA$32)),0)</f>
      </c>
      <c r="BW118" s="280">
        <f>IFERROR(SUMPRODUCT(('控温被PRO-S级品'!$B$2:$B$10=$B118)*('控温被PRO-S级品'!$E$1:$BE$1=BW$1)*('控温被PRO-S级品'!$E$2:$BE$10)),0)+IFERROR(SUMPRODUCT(('冬被-S级品'!$B$2:$B$10=$B118)*('冬被-S级品'!$E$1:$AW$1=BW$1)*('冬被-S级品'!$E$2:$AW$10)),0)+IFERROR(SUMPRODUCT(('白止-S级品'!$A$2:$A$26=$B118)*('白止-S级品'!$D$1:$AV$1=BW$1)*('白止-S级品'!$D$2:$AV$26)),0)+IFERROR(SUMPRODUCT(('乐容-S级品'!$A$4:$A$32=$B118)*('乐容-S级品'!$L$3:$CA$3=BW$1)*('乐容-S级品'!$L$4:$CA$32)),0)</f>
      </c>
      <c r="BX118" s="280">
        <f>IFERROR(SUMPRODUCT(('控温被PRO-S级品'!$B$2:$B$10=$B118)*('控温被PRO-S级品'!$E$1:$BE$1=BX$1)*('控温被PRO-S级品'!$E$2:$BE$10)),0)+IFERROR(SUMPRODUCT(('冬被-S级品'!$B$2:$B$10=$B118)*('冬被-S级品'!$E$1:$AW$1=BX$1)*('冬被-S级品'!$E$2:$AW$10)),0)+IFERROR(SUMPRODUCT(('白止-S级品'!$A$2:$A$26=$B118)*('白止-S级品'!$D$1:$AV$1=BX$1)*('白止-S级品'!$D$2:$AV$26)),0)+IFERROR(SUMPRODUCT(('乐容-S级品'!$A$4:$A$32=$B118)*('乐容-S级品'!$L$3:$CA$3=BX$1)*('乐容-S级品'!$L$4:$CA$32)),0)</f>
      </c>
      <c r="BY118" s="280">
        <f>IFERROR(SUMPRODUCT(('控温被PRO-S级品'!$B$2:$B$10=$B118)*('控温被PRO-S级品'!$E$1:$BE$1=BY$1)*('控温被PRO-S级品'!$E$2:$BE$10)),0)+IFERROR(SUMPRODUCT(('冬被-S级品'!$B$2:$B$10=$B118)*('冬被-S级品'!$E$1:$AW$1=BY$1)*('冬被-S级品'!$E$2:$AW$10)),0)+IFERROR(SUMPRODUCT(('白止-S级品'!$A$2:$A$26=$B118)*('白止-S级品'!$D$1:$AV$1=BY$1)*('白止-S级品'!$D$2:$AV$26)),0)+IFERROR(SUMPRODUCT(('乐容-S级品'!$A$4:$A$32=$B118)*('乐容-S级品'!$L$3:$CA$3=BY$1)*('乐容-S级品'!$L$4:$CA$32)),0)</f>
      </c>
      <c r="BZ118" s="280">
        <f>IFERROR(SUMPRODUCT(('控温被PRO-S级品'!$B$2:$B$10=$B118)*('控温被PRO-S级品'!$E$1:$BE$1=BZ$1)*('控温被PRO-S级品'!$E$2:$BE$10)),0)+IFERROR(SUMPRODUCT(('冬被-S级品'!$B$2:$B$10=$B118)*('冬被-S级品'!$E$1:$AW$1=BZ$1)*('冬被-S级品'!$E$2:$AW$10)),0)+IFERROR(SUMPRODUCT(('白止-S级品'!$A$2:$A$26=$B118)*('白止-S级品'!$D$1:$AV$1=BZ$1)*('白止-S级品'!$D$2:$AV$26)),0)+IFERROR(SUMPRODUCT(('乐容-S级品'!$A$4:$A$32=$B118)*('乐容-S级品'!$L$3:$CA$3=BZ$1)*('乐容-S级品'!$L$4:$CA$32)),0)</f>
      </c>
      <c r="CA118" s="280">
        <f>IFERROR(SUMPRODUCT(('控温被PRO-S级品'!$B$2:$B$10=$B118)*('控温被PRO-S级品'!$E$1:$BE$1=CA$1)*('控温被PRO-S级品'!$E$2:$BE$10)),0)+IFERROR(SUMPRODUCT(('冬被-S级品'!$B$2:$B$10=$B118)*('冬被-S级品'!$E$1:$AW$1=CA$1)*('冬被-S级品'!$E$2:$AW$10)),0)+IFERROR(SUMPRODUCT(('白止-S级品'!$A$2:$A$26=$B118)*('白止-S级品'!$D$1:$AV$1=CA$1)*('白止-S级品'!$D$2:$AV$26)),0)+IFERROR(SUMPRODUCT(('乐容-S级品'!$A$4:$A$32=$B118)*('乐容-S级品'!$L$3:$CA$3=CA$1)*('乐容-S级品'!$L$4:$CA$32)),0)</f>
      </c>
      <c r="CB118" s="280">
        <f>IFERROR(SUMPRODUCT(('控温被PRO-S级品'!$B$2:$B$10=$B118)*('控温被PRO-S级品'!$E$1:$BE$1=CB$1)*('控温被PRO-S级品'!$E$2:$BE$10)),0)+IFERROR(SUMPRODUCT(('冬被-S级品'!$B$2:$B$10=$B118)*('冬被-S级品'!$E$1:$AW$1=CB$1)*('冬被-S级品'!$E$2:$AW$10)),0)+IFERROR(SUMPRODUCT(('白止-S级品'!$A$2:$A$26=$B118)*('白止-S级品'!$D$1:$AV$1=CB$1)*('白止-S级品'!$D$2:$AV$26)),0)+IFERROR(SUMPRODUCT(('乐容-S级品'!$A$4:$A$32=$B118)*('乐容-S级品'!$L$3:$CA$3=CB$1)*('乐容-S级品'!$L$4:$CA$32)),0)</f>
      </c>
      <c r="CC118" s="280">
        <f>IFERROR(SUMPRODUCT(('控温被PRO-S级品'!$B$2:$B$10=$B118)*('控温被PRO-S级品'!$E$1:$BE$1=CC$1)*('控温被PRO-S级品'!$E$2:$BE$10)),0)+IFERROR(SUMPRODUCT(('冬被-S级品'!$B$2:$B$10=$B118)*('冬被-S级品'!$E$1:$AW$1=CC$1)*('冬被-S级品'!$E$2:$AW$10)),0)+IFERROR(SUMPRODUCT(('白止-S级品'!$A$2:$A$26=$B118)*('白止-S级品'!$D$1:$AV$1=CC$1)*('白止-S级品'!$D$2:$AV$26)),0)+IFERROR(SUMPRODUCT(('乐容-S级品'!$A$4:$A$32=$B118)*('乐容-S级品'!$L$3:$CA$3=CC$1)*('乐容-S级品'!$L$4:$CA$32)),0)</f>
      </c>
      <c r="CD118" s="280">
        <f>IFERROR(SUMPRODUCT(('控温被PRO-S级品'!$B$2:$B$10=$B118)*('控温被PRO-S级品'!$E$1:$BE$1=CD$1)*('控温被PRO-S级品'!$E$2:$BE$10)),0)+IFERROR(SUMPRODUCT(('冬被-S级品'!$B$2:$B$10=$B118)*('冬被-S级品'!$E$1:$AW$1=CD$1)*('冬被-S级品'!$E$2:$AW$10)),0)+IFERROR(SUMPRODUCT(('白止-S级品'!$A$2:$A$26=$B118)*('白止-S级品'!$D$1:$AV$1=CD$1)*('白止-S级品'!$D$2:$AV$26)),0)+IFERROR(SUMPRODUCT(('乐容-S级品'!$A$4:$A$32=$B118)*('乐容-S级品'!$L$3:$CA$3=CD$1)*('乐容-S级品'!$L$4:$CA$32)),0)</f>
      </c>
      <c r="CE118" s="280">
        <f>IFERROR(SUMPRODUCT(('控温被PRO-S级品'!$B$2:$B$10=$B118)*('控温被PRO-S级品'!$E$1:$BE$1=CE$1)*('控温被PRO-S级品'!$E$2:$BE$10)),0)+IFERROR(SUMPRODUCT(('冬被-S级品'!$B$2:$B$10=$B118)*('冬被-S级品'!$E$1:$AW$1=CE$1)*('冬被-S级品'!$E$2:$AW$10)),0)+IFERROR(SUMPRODUCT(('白止-S级品'!$A$2:$A$26=$B118)*('白止-S级品'!$D$1:$AV$1=CE$1)*('白止-S级品'!$D$2:$AV$26)),0)+IFERROR(SUMPRODUCT(('乐容-S级品'!$A$4:$A$32=$B118)*('乐容-S级品'!$L$3:$CA$3=CE$1)*('乐容-S级品'!$L$4:$CA$32)),0)</f>
      </c>
      <c r="CF118" s="280">
        <f>IFERROR(SUMPRODUCT(('控温被PRO-S级品'!$B$2:$B$10=$B118)*('控温被PRO-S级品'!$E$1:$BE$1=CF$1)*('控温被PRO-S级品'!$E$2:$BE$10)),0)+IFERROR(SUMPRODUCT(('冬被-S级品'!$B$2:$B$10=$B118)*('冬被-S级品'!$E$1:$AW$1=CF$1)*('冬被-S级品'!$E$2:$AW$10)),0)+IFERROR(SUMPRODUCT(('白止-S级品'!$A$2:$A$26=$B118)*('白止-S级品'!$D$1:$AV$1=CF$1)*('白止-S级品'!$D$2:$AV$26)),0)+IFERROR(SUMPRODUCT(('乐容-S级品'!$A$4:$A$32=$B118)*('乐容-S级品'!$L$3:$CA$3=CF$1)*('乐容-S级品'!$L$4:$CA$32)),0)</f>
      </c>
      <c r="CG118" s="280">
        <f>IFERROR(SUMPRODUCT(('控温被PRO-S级品'!$B$2:$B$10=$B118)*('控温被PRO-S级品'!$E$1:$BE$1=CG$1)*('控温被PRO-S级品'!$E$2:$BE$10)),0)+IFERROR(SUMPRODUCT(('冬被-S级品'!$B$2:$B$10=$B118)*('冬被-S级品'!$E$1:$AW$1=CG$1)*('冬被-S级品'!$E$2:$AW$10)),0)+IFERROR(SUMPRODUCT(('白止-S级品'!$A$2:$A$26=$B118)*('白止-S级品'!$D$1:$AV$1=CG$1)*('白止-S级品'!$D$2:$AV$26)),0)+IFERROR(SUMPRODUCT(('乐容-S级品'!$A$4:$A$32=$B118)*('乐容-S级品'!$L$3:$CA$3=CG$1)*('乐容-S级品'!$L$4:$CA$32)),0)</f>
      </c>
      <c r="CH118" s="280">
        <f>IFERROR(SUMPRODUCT(('控温被PRO-S级品'!$B$2:$B$10=$B118)*('控温被PRO-S级品'!$E$1:$BE$1=CH$1)*('控温被PRO-S级品'!$E$2:$BE$10)),0)+IFERROR(SUMPRODUCT(('冬被-S级品'!$B$2:$B$10=$B118)*('冬被-S级品'!$E$1:$AW$1=CH$1)*('冬被-S级品'!$E$2:$AW$10)),0)+IFERROR(SUMPRODUCT(('白止-S级品'!$A$2:$A$26=$B118)*('白止-S级品'!$D$1:$AV$1=CH$1)*('白止-S级品'!$D$2:$AV$26)),0)+IFERROR(SUMPRODUCT(('乐容-S级品'!$A$4:$A$32=$B118)*('乐容-S级品'!$L$3:$CA$3=CH$1)*('乐容-S级品'!$L$4:$CA$32)),0)</f>
      </c>
      <c r="CI118" s="280">
        <f>IFERROR(SUMPRODUCT(('控温被PRO-S级品'!$B$2:$B$10=$B118)*('控温被PRO-S级品'!$E$1:$BE$1=CI$1)*('控温被PRO-S级品'!$E$2:$BE$10)),0)+IFERROR(SUMPRODUCT(('冬被-S级品'!$B$2:$B$10=$B118)*('冬被-S级品'!$E$1:$AW$1=CI$1)*('冬被-S级品'!$E$2:$AW$10)),0)+IFERROR(SUMPRODUCT(('白止-S级品'!$A$2:$A$26=$B118)*('白止-S级品'!$D$1:$AV$1=CI$1)*('白止-S级品'!$D$2:$AV$26)),0)+IFERROR(SUMPRODUCT(('乐容-S级品'!$A$4:$A$32=$B118)*('乐容-S级品'!$L$3:$CA$3=CI$1)*('乐容-S级品'!$L$4:$CA$32)),0)</f>
      </c>
      <c r="CJ118" s="280">
        <f>IFERROR(SUMPRODUCT(('控温被PRO-S级品'!$B$2:$B$10=$B118)*('控温被PRO-S级品'!$E$1:$BE$1=CJ$1)*('控温被PRO-S级品'!$E$2:$BE$10)),0)+IFERROR(SUMPRODUCT(('冬被-S级品'!$B$2:$B$10=$B118)*('冬被-S级品'!$E$1:$AW$1=CJ$1)*('冬被-S级品'!$E$2:$AW$10)),0)+IFERROR(SUMPRODUCT(('白止-S级品'!$A$2:$A$26=$B118)*('白止-S级品'!$D$1:$AV$1=CJ$1)*('白止-S级品'!$D$2:$AV$26)),0)+IFERROR(SUMPRODUCT(('乐容-S级品'!$A$4:$A$32=$B118)*('乐容-S级品'!$L$3:$CA$3=CJ$1)*('乐容-S级品'!$L$4:$CA$32)),0)</f>
      </c>
      <c r="CK118" s="280">
        <f>IFERROR(SUMPRODUCT(('控温被PRO-S级品'!$B$2:$B$10=$B118)*('控温被PRO-S级品'!$E$1:$BE$1=CK$1)*('控温被PRO-S级品'!$E$2:$BE$10)),0)+IFERROR(SUMPRODUCT(('冬被-S级品'!$B$2:$B$10=$B118)*('冬被-S级品'!$E$1:$AW$1=CK$1)*('冬被-S级品'!$E$2:$AW$10)),0)+IFERROR(SUMPRODUCT(('白止-S级品'!$A$2:$A$26=$B118)*('白止-S级品'!$D$1:$AV$1=CK$1)*('白止-S级品'!$D$2:$AV$26)),0)+IFERROR(SUMPRODUCT(('乐容-S级品'!$A$4:$A$32=$B118)*('乐容-S级品'!$L$3:$CA$3=CK$1)*('乐容-S级品'!$L$4:$CA$32)),0)</f>
      </c>
      <c r="CL118" s="280">
        <f>IFERROR(SUMPRODUCT(('控温被PRO-S级品'!$B$2:$B$10=$B118)*('控温被PRO-S级品'!$E$1:$BE$1=CL$1)*('控温被PRO-S级品'!$E$2:$BE$10)),0)+IFERROR(SUMPRODUCT(('冬被-S级品'!$B$2:$B$10=$B118)*('冬被-S级品'!$E$1:$AW$1=CL$1)*('冬被-S级品'!$E$2:$AW$10)),0)+IFERROR(SUMPRODUCT(('白止-S级品'!$A$2:$A$26=$B118)*('白止-S级品'!$D$1:$AV$1=CL$1)*('白止-S级品'!$D$2:$AV$26)),0)+IFERROR(SUMPRODUCT(('乐容-S级品'!$A$4:$A$32=$B118)*('乐容-S级品'!$L$3:$CA$3=CL$1)*('乐容-S级品'!$L$4:$CA$32)),0)</f>
      </c>
      <c r="CM118" s="280">
        <f>IFERROR(SUMPRODUCT(('控温被PRO-S级品'!$B$2:$B$10=$B118)*('控温被PRO-S级品'!$E$1:$BE$1=CM$1)*('控温被PRO-S级品'!$E$2:$BE$10)),0)+IFERROR(SUMPRODUCT(('冬被-S级品'!$B$2:$B$10=$B118)*('冬被-S级品'!$E$1:$AW$1=CM$1)*('冬被-S级品'!$E$2:$AW$10)),0)+IFERROR(SUMPRODUCT(('白止-S级品'!$A$2:$A$26=$B118)*('白止-S级品'!$D$1:$AV$1=CM$1)*('白止-S级品'!$D$2:$AV$26)),0)+IFERROR(SUMPRODUCT(('乐容-S级品'!$A$4:$A$32=$B118)*('乐容-S级品'!$L$3:$CA$3=CM$1)*('乐容-S级品'!$L$4:$CA$32)),0)</f>
      </c>
      <c r="CN118" s="280">
        <f>IFERROR(SUMPRODUCT(('控温被PRO-S级品'!$B$2:$B$10=$B118)*('控温被PRO-S级品'!$E$1:$BE$1=CN$1)*('控温被PRO-S级品'!$E$2:$BE$10)),0)+IFERROR(SUMPRODUCT(('冬被-S级品'!$B$2:$B$10=$B118)*('冬被-S级品'!$E$1:$AW$1=CN$1)*('冬被-S级品'!$E$2:$AW$10)),0)+IFERROR(SUMPRODUCT(('白止-S级品'!$A$2:$A$26=$B118)*('白止-S级品'!$D$1:$AV$1=CN$1)*('白止-S级品'!$D$2:$AV$26)),0)+IFERROR(SUMPRODUCT(('乐容-S级品'!$A$4:$A$32=$B118)*('乐容-S级品'!$L$3:$CA$3=CN$1)*('乐容-S级品'!$L$4:$CA$32)),0)</f>
      </c>
      <c r="CO118" s="280">
        <f>IFERROR(SUMPRODUCT(('控温被PRO-S级品'!$B$2:$B$10=$B118)*('控温被PRO-S级品'!$E$1:$BE$1=CO$1)*('控温被PRO-S级品'!$E$2:$BE$10)),0)+IFERROR(SUMPRODUCT(('冬被-S级品'!$B$2:$B$10=$B118)*('冬被-S级品'!$E$1:$AW$1=CO$1)*('冬被-S级品'!$E$2:$AW$10)),0)+IFERROR(SUMPRODUCT(('白止-S级品'!$A$2:$A$26=$B118)*('白止-S级品'!$D$1:$AV$1=CO$1)*('白止-S级品'!$D$2:$AV$26)),0)+IFERROR(SUMPRODUCT(('乐容-S级品'!$A$4:$A$32=$B118)*('乐容-S级品'!$L$3:$CA$3=CO$1)*('乐容-S级品'!$L$4:$CA$32)),0)</f>
      </c>
      <c r="CP118" s="280">
        <f>IFERROR(SUMPRODUCT(('控温被PRO-S级品'!$B$2:$B$10=$B118)*('控温被PRO-S级品'!$E$1:$BE$1=CP$1)*('控温被PRO-S级品'!$E$2:$BE$10)),0)+IFERROR(SUMPRODUCT(('冬被-S级品'!$B$2:$B$10=$B118)*('冬被-S级品'!$E$1:$AW$1=CP$1)*('冬被-S级品'!$E$2:$AW$10)),0)+IFERROR(SUMPRODUCT(('白止-S级品'!$A$2:$A$26=$B118)*('白止-S级品'!$D$1:$AV$1=CP$1)*('白止-S级品'!$D$2:$AV$26)),0)+IFERROR(SUMPRODUCT(('乐容-S级品'!$A$4:$A$32=$B118)*('乐容-S级品'!$L$3:$CA$3=CP$1)*('乐容-S级品'!$L$4:$CA$32)),0)</f>
      </c>
      <c r="CQ118" s="280">
        <f>IFERROR(SUMPRODUCT(('控温被PRO-S级品'!$B$2:$B$10=$B118)*('控温被PRO-S级品'!$E$1:$BE$1=CQ$1)*('控温被PRO-S级品'!$E$2:$BE$10)),0)+IFERROR(SUMPRODUCT(('冬被-S级品'!$B$2:$B$10=$B118)*('冬被-S级品'!$E$1:$AW$1=CQ$1)*('冬被-S级品'!$E$2:$AW$10)),0)+IFERROR(SUMPRODUCT(('白止-S级品'!$A$2:$A$26=$B118)*('白止-S级品'!$D$1:$AV$1=CQ$1)*('白止-S级品'!$D$2:$AV$26)),0)+IFERROR(SUMPRODUCT(('乐容-S级品'!$A$4:$A$32=$B118)*('乐容-S级品'!$L$3:$CA$3=CQ$1)*('乐容-S级品'!$L$4:$CA$32)),0)</f>
      </c>
      <c r="CR118" s="280">
        <f>IFERROR(SUMPRODUCT(('控温被PRO-S级品'!$B$2:$B$10=$B118)*('控温被PRO-S级品'!$E$1:$BE$1=CR$1)*('控温被PRO-S级品'!$E$2:$BE$10)),0)+IFERROR(SUMPRODUCT(('冬被-S级品'!$B$2:$B$10=$B118)*('冬被-S级品'!$E$1:$AW$1=CR$1)*('冬被-S级品'!$E$2:$AW$10)),0)+IFERROR(SUMPRODUCT(('白止-S级品'!$A$2:$A$26=$B118)*('白止-S级品'!$D$1:$AV$1=CR$1)*('白止-S级品'!$D$2:$AV$26)),0)+IFERROR(SUMPRODUCT(('乐容-S级品'!$A$4:$A$32=$B118)*('乐容-S级品'!$L$3:$CA$3=CR$1)*('乐容-S级品'!$L$4:$CA$32)),0)</f>
      </c>
      <c r="CS118" s="280">
        <f>IFERROR(SUMPRODUCT(('控温被PRO-S级品'!$B$2:$B$10=$B118)*('控温被PRO-S级品'!$E$1:$BE$1=CS$1)*('控温被PRO-S级品'!$E$2:$BE$10)),0)+IFERROR(SUMPRODUCT(('冬被-S级品'!$B$2:$B$10=$B118)*('冬被-S级品'!$E$1:$AW$1=CS$1)*('冬被-S级品'!$E$2:$AW$10)),0)+IFERROR(SUMPRODUCT(('白止-S级品'!$A$2:$A$26=$B118)*('白止-S级品'!$D$1:$AV$1=CS$1)*('白止-S级品'!$D$2:$AV$26)),0)+IFERROR(SUMPRODUCT(('乐容-S级品'!$A$4:$A$32=$B118)*('乐容-S级品'!$L$3:$CA$3=CS$1)*('乐容-S级品'!$L$4:$CA$32)),0)</f>
      </c>
      <c r="CT118" s="280">
        <f>IFERROR(SUMPRODUCT(('控温被PRO-S级品'!$B$2:$B$10=$B118)*('控温被PRO-S级品'!$E$1:$BE$1=CT$1)*('控温被PRO-S级品'!$E$2:$BE$10)),0)+IFERROR(SUMPRODUCT(('冬被-S级品'!$B$2:$B$10=$B118)*('冬被-S级品'!$E$1:$AW$1=CT$1)*('冬被-S级品'!$E$2:$AW$10)),0)+IFERROR(SUMPRODUCT(('白止-S级品'!$A$2:$A$26=$B118)*('白止-S级品'!$D$1:$AV$1=CT$1)*('白止-S级品'!$D$2:$AV$26)),0)+IFERROR(SUMPRODUCT(('乐容-S级品'!$A$4:$A$32=$B118)*('乐容-S级品'!$L$3:$CA$3=CT$1)*('乐容-S级品'!$L$4:$CA$32)),0)</f>
      </c>
      <c r="CU118" s="280">
        <f>IFERROR(SUMPRODUCT(('控温被PRO-S级品'!$B$2:$B$10=$B118)*('控温被PRO-S级品'!$E$1:$BE$1=CU$1)*('控温被PRO-S级品'!$E$2:$BE$10)),0)+IFERROR(SUMPRODUCT(('冬被-S级品'!$B$2:$B$10=$B118)*('冬被-S级品'!$E$1:$AW$1=CU$1)*('冬被-S级品'!$E$2:$AW$10)),0)+IFERROR(SUMPRODUCT(('白止-S级品'!$A$2:$A$26=$B118)*('白止-S级品'!$D$1:$AV$1=CU$1)*('白止-S级品'!$D$2:$AV$26)),0)+IFERROR(SUMPRODUCT(('乐容-S级品'!$A$4:$A$32=$B118)*('乐容-S级品'!$L$3:$CA$3=CU$1)*('乐容-S级品'!$L$4:$CA$32)),0)</f>
      </c>
      <c r="CV118" s="280">
        <f>IFERROR(SUMPRODUCT(('控温被PRO-S级品'!$B$2:$B$10=$B118)*('控温被PRO-S级品'!$E$1:$BE$1=CV$1)*('控温被PRO-S级品'!$E$2:$BE$10)),0)+IFERROR(SUMPRODUCT(('冬被-S级品'!$B$2:$B$10=$B118)*('冬被-S级品'!$E$1:$AW$1=CV$1)*('冬被-S级品'!$E$2:$AW$10)),0)+IFERROR(SUMPRODUCT(('白止-S级品'!$A$2:$A$26=$B118)*('白止-S级品'!$D$1:$AV$1=CV$1)*('白止-S级品'!$D$2:$AV$26)),0)+IFERROR(SUMPRODUCT(('乐容-S级品'!$A$4:$A$32=$B118)*('乐容-S级品'!$L$3:$CA$3=CV$1)*('乐容-S级品'!$L$4:$CA$32)),0)</f>
      </c>
      <c r="CW118" s="280">
        <f>IFERROR(SUMPRODUCT(('控温被PRO-S级品'!$B$2:$B$10=$B118)*('控温被PRO-S级品'!$E$1:$BE$1=CW$1)*('控温被PRO-S级品'!$E$2:$BE$10)),0)+IFERROR(SUMPRODUCT(('冬被-S级品'!$B$2:$B$10=$B118)*('冬被-S级品'!$E$1:$AW$1=CW$1)*('冬被-S级品'!$E$2:$AW$10)),0)+IFERROR(SUMPRODUCT(('白止-S级品'!$A$2:$A$26=$B118)*('白止-S级品'!$D$1:$AV$1=CW$1)*('白止-S级品'!$D$2:$AV$26)),0)+IFERROR(SUMPRODUCT(('乐容-S级品'!$A$4:$A$32=$B118)*('乐容-S级品'!$L$3:$CA$3=CW$1)*('乐容-S级品'!$L$4:$CA$32)),0)</f>
      </c>
      <c r="CX118" s="280">
        <f>IFERROR(SUMPRODUCT(('控温被PRO-S级品'!$B$2:$B$10=$B118)*('控温被PRO-S级品'!$E$1:$BE$1=CX$1)*('控温被PRO-S级品'!$E$2:$BE$10)),0)+IFERROR(SUMPRODUCT(('冬被-S级品'!$B$2:$B$10=$B118)*('冬被-S级品'!$E$1:$AW$1=CX$1)*('冬被-S级品'!$E$2:$AW$10)),0)+IFERROR(SUMPRODUCT(('白止-S级品'!$A$2:$A$26=$B118)*('白止-S级品'!$D$1:$AV$1=CX$1)*('白止-S级品'!$D$2:$AV$26)),0)+IFERROR(SUMPRODUCT(('乐容-S级品'!$A$4:$A$32=$B118)*('乐容-S级品'!$L$3:$CA$3=CX$1)*('乐容-S级品'!$L$4:$CA$32)),0)</f>
      </c>
      <c r="CY118" s="280">
        <f>IFERROR(SUMPRODUCT(('控温被PRO-S级品'!$B$2:$B$10=$B118)*('控温被PRO-S级品'!$E$1:$BE$1=CY$1)*('控温被PRO-S级品'!$E$2:$BE$10)),0)+IFERROR(SUMPRODUCT(('冬被-S级品'!$B$2:$B$10=$B118)*('冬被-S级品'!$E$1:$AW$1=CY$1)*('冬被-S级品'!$E$2:$AW$10)),0)+IFERROR(SUMPRODUCT(('白止-S级品'!$A$2:$A$26=$B118)*('白止-S级品'!$D$1:$AV$1=CY$1)*('白止-S级品'!$D$2:$AV$26)),0)+IFERROR(SUMPRODUCT(('乐容-S级品'!$A$4:$A$32=$B118)*('乐容-S级品'!$L$3:$CA$3=CY$1)*('乐容-S级品'!$L$4:$CA$32)),0)</f>
      </c>
      <c r="CZ118" s="280">
        <f>IFERROR(SUMPRODUCT(('控温被PRO-S级品'!$B$2:$B$10=$B118)*('控温被PRO-S级品'!$E$1:$BE$1=CZ$1)*('控温被PRO-S级品'!$E$2:$BE$10)),0)+IFERROR(SUMPRODUCT(('冬被-S级品'!$B$2:$B$10=$B118)*('冬被-S级品'!$E$1:$AW$1=CZ$1)*('冬被-S级品'!$E$2:$AW$10)),0)+IFERROR(SUMPRODUCT(('白止-S级品'!$A$2:$A$26=$B118)*('白止-S级品'!$D$1:$AV$1=CZ$1)*('白止-S级品'!$D$2:$AV$26)),0)+IFERROR(SUMPRODUCT(('乐容-S级品'!$A$4:$A$32=$B118)*('乐容-S级品'!$L$3:$CA$3=CZ$1)*('乐容-S级品'!$L$4:$CA$32)),0)</f>
      </c>
      <c r="DA118" s="280">
        <f>IFERROR(SUMPRODUCT(('控温被PRO-S级品'!$B$2:$B$10=$B118)*('控温被PRO-S级品'!$E$1:$BE$1=DA$1)*('控温被PRO-S级品'!$E$2:$BE$10)),0)+IFERROR(SUMPRODUCT(('冬被-S级品'!$B$2:$B$10=$B118)*('冬被-S级品'!$E$1:$AW$1=DA$1)*('冬被-S级品'!$E$2:$AW$10)),0)+IFERROR(SUMPRODUCT(('白止-S级品'!$A$2:$A$26=$B118)*('白止-S级品'!$D$1:$AV$1=DA$1)*('白止-S级品'!$D$2:$AV$26)),0)+IFERROR(SUMPRODUCT(('乐容-S级品'!$A$4:$A$32=$B118)*('乐容-S级品'!$L$3:$CA$3=DA$1)*('乐容-S级品'!$L$4:$CA$32)),0)</f>
      </c>
      <c r="DB118" s="280">
        <f>IFERROR(SUMPRODUCT(('控温被PRO-S级品'!$B$2:$B$10=$B118)*('控温被PRO-S级品'!$E$1:$BE$1=DB$1)*('控温被PRO-S级品'!$E$2:$BE$10)),0)+IFERROR(SUMPRODUCT(('冬被-S级品'!$B$2:$B$10=$B118)*('冬被-S级品'!$E$1:$AW$1=DB$1)*('冬被-S级品'!$E$2:$AW$10)),0)+IFERROR(SUMPRODUCT(('白止-S级品'!$A$2:$A$26=$B118)*('白止-S级品'!$D$1:$AV$1=DB$1)*('白止-S级品'!$D$2:$AV$26)),0)+IFERROR(SUMPRODUCT(('乐容-S级品'!$A$4:$A$32=$B118)*('乐容-S级品'!$L$3:$CA$3=DB$1)*('乐容-S级品'!$L$4:$CA$32)),0)</f>
      </c>
      <c r="DC118" s="280">
        <f>IFERROR(SUMPRODUCT(('控温被PRO-S级品'!$B$2:$B$10=$B118)*('控温被PRO-S级品'!$E$1:$BE$1=DC$1)*('控温被PRO-S级品'!$E$2:$BE$10)),0)+IFERROR(SUMPRODUCT(('冬被-S级品'!$B$2:$B$10=$B118)*('冬被-S级品'!$E$1:$AW$1=DC$1)*('冬被-S级品'!$E$2:$AW$10)),0)+IFERROR(SUMPRODUCT(('白止-S级品'!$A$2:$A$26=$B118)*('白止-S级品'!$D$1:$AV$1=DC$1)*('白止-S级品'!$D$2:$AV$26)),0)+IFERROR(SUMPRODUCT(('乐容-S级品'!$A$4:$A$32=$B118)*('乐容-S级品'!$L$3:$CA$3=DC$1)*('乐容-S级品'!$L$4:$CA$32)),0)</f>
      </c>
      <c r="DD118" s="280">
        <f>IFERROR(SUMPRODUCT(('控温被PRO-S级品'!$B$2:$B$10=$B118)*('控温被PRO-S级品'!$E$1:$BE$1=DD$1)*('控温被PRO-S级品'!$E$2:$BE$10)),0)+IFERROR(SUMPRODUCT(('冬被-S级品'!$B$2:$B$10=$B118)*('冬被-S级品'!$E$1:$AW$1=DD$1)*('冬被-S级品'!$E$2:$AW$10)),0)+IFERROR(SUMPRODUCT(('白止-S级品'!$A$2:$A$26=$B118)*('白止-S级品'!$D$1:$AV$1=DD$1)*('白止-S级品'!$D$2:$AV$26)),0)+IFERROR(SUMPRODUCT(('乐容-S级品'!$A$4:$A$32=$B118)*('乐容-S级品'!$L$3:$CA$3=DD$1)*('乐容-S级品'!$L$4:$CA$32)),0)</f>
      </c>
      <c r="DE118" s="280">
        <f>IFERROR(SUMPRODUCT(('控温被PRO-S级品'!$B$2:$B$10=$B118)*('控温被PRO-S级品'!$E$1:$BE$1=DE$1)*('控温被PRO-S级品'!$E$2:$BE$10)),0)+IFERROR(SUMPRODUCT(('冬被-S级品'!$B$2:$B$10=$B118)*('冬被-S级品'!$E$1:$AW$1=DE$1)*('冬被-S级品'!$E$2:$AW$10)),0)+IFERROR(SUMPRODUCT(('白止-S级品'!$A$2:$A$26=$B118)*('白止-S级品'!$D$1:$AV$1=DE$1)*('白止-S级品'!$D$2:$AV$26)),0)+IFERROR(SUMPRODUCT(('乐容-S级品'!$A$4:$A$32=$B118)*('乐容-S级品'!$L$3:$CA$3=DE$1)*('乐容-S级品'!$L$4:$CA$32)),0)</f>
      </c>
      <c r="DF118" s="280">
        <f>IFERROR(SUMPRODUCT(('控温被PRO-S级品'!$B$2:$B$10=$B118)*('控温被PRO-S级品'!$E$1:$BE$1=DF$1)*('控温被PRO-S级品'!$E$2:$BE$10)),0)+IFERROR(SUMPRODUCT(('冬被-S级品'!$B$2:$B$10=$B118)*('冬被-S级品'!$E$1:$AW$1=DF$1)*('冬被-S级品'!$E$2:$AW$10)),0)+IFERROR(SUMPRODUCT(('白止-S级品'!$A$2:$A$26=$B118)*('白止-S级品'!$D$1:$AV$1=DF$1)*('白止-S级品'!$D$2:$AV$26)),0)+IFERROR(SUMPRODUCT(('乐容-S级品'!$A$4:$A$32=$B118)*('乐容-S级品'!$L$3:$CA$3=DF$1)*('乐容-S级品'!$L$4:$CA$32)),0)</f>
      </c>
      <c r="DG118" s="280">
        <f>IFERROR(SUMPRODUCT(('控温被PRO-S级品'!$B$2:$B$10=$B118)*('控温被PRO-S级品'!$E$1:$BE$1=DG$1)*('控温被PRO-S级品'!$E$2:$BE$10)),0)+IFERROR(SUMPRODUCT(('冬被-S级品'!$B$2:$B$10=$B118)*('冬被-S级品'!$E$1:$AW$1=DG$1)*('冬被-S级品'!$E$2:$AW$10)),0)+IFERROR(SUMPRODUCT(('白止-S级品'!$A$2:$A$26=$B118)*('白止-S级品'!$D$1:$AV$1=DG$1)*('白止-S级品'!$D$2:$AV$26)),0)+IFERROR(SUMPRODUCT(('乐容-S级品'!$A$4:$A$32=$B118)*('乐容-S级品'!$L$3:$CA$3=DG$1)*('乐容-S级品'!$L$4:$CA$32)),0)</f>
      </c>
      <c r="DH118" s="280">
        <f>IFERROR(SUMPRODUCT(('控温被PRO-S级品'!$B$2:$B$10=$B118)*('控温被PRO-S级品'!$E$1:$BE$1=DH$1)*('控温被PRO-S级品'!$E$2:$BE$10)),0)+IFERROR(SUMPRODUCT(('冬被-S级品'!$B$2:$B$10=$B118)*('冬被-S级品'!$E$1:$AW$1=DH$1)*('冬被-S级品'!$E$2:$AW$10)),0)+IFERROR(SUMPRODUCT(('白止-S级品'!$A$2:$A$26=$B118)*('白止-S级品'!$D$1:$AV$1=DH$1)*('白止-S级品'!$D$2:$AV$26)),0)+IFERROR(SUMPRODUCT(('乐容-S级品'!$A$4:$A$32=$B118)*('乐容-S级品'!$L$3:$CA$3=DH$1)*('乐容-S级品'!$L$4:$CA$32)),0)</f>
      </c>
      <c r="DI118" s="280">
        <f>IFERROR(SUMPRODUCT(('控温被PRO-S级品'!$B$2:$B$10=$B118)*('控温被PRO-S级品'!$E$1:$BE$1=DI$1)*('控温被PRO-S级品'!$E$2:$BE$10)),0)+IFERROR(SUMPRODUCT(('冬被-S级品'!$B$2:$B$10=$B118)*('冬被-S级品'!$E$1:$AW$1=DI$1)*('冬被-S级品'!$E$2:$AW$10)),0)+IFERROR(SUMPRODUCT(('白止-S级品'!$A$2:$A$26=$B118)*('白止-S级品'!$D$1:$AV$1=DI$1)*('白止-S级品'!$D$2:$AV$26)),0)+IFERROR(SUMPRODUCT(('乐容-S级品'!$A$4:$A$32=$B118)*('乐容-S级品'!$L$3:$CA$3=DI$1)*('乐容-S级品'!$L$4:$CA$32)),0)</f>
      </c>
      <c r="DJ118" s="280">
        <f>IFERROR(SUMPRODUCT(('控温被PRO-S级品'!$B$2:$B$10=$B118)*('控温被PRO-S级品'!$E$1:$BE$1=DJ$1)*('控温被PRO-S级品'!$E$2:$BE$10)),0)+IFERROR(SUMPRODUCT(('冬被-S级品'!$B$2:$B$10=$B118)*('冬被-S级品'!$E$1:$AW$1=DJ$1)*('冬被-S级品'!$E$2:$AW$10)),0)+IFERROR(SUMPRODUCT(('白止-S级品'!$A$2:$A$26=$B118)*('白止-S级品'!$D$1:$AV$1=DJ$1)*('白止-S级品'!$D$2:$AV$26)),0)+IFERROR(SUMPRODUCT(('乐容-S级品'!$A$4:$A$32=$B118)*('乐容-S级品'!$L$3:$CA$3=DJ$1)*('乐容-S级品'!$L$4:$CA$32)),0)</f>
      </c>
      <c r="DK118" s="280"/>
      <c r="DL118" s="280"/>
      <c r="DM118" s="280"/>
      <c r="DN118" s="280"/>
      <c r="DO118" s="280"/>
      <c r="DP118" s="280"/>
      <c r="DQ118" s="280"/>
      <c r="DR118" s="280"/>
      <c r="DS118" s="280"/>
      <c r="DT118" s="280"/>
      <c r="DU118" s="280"/>
      <c r="DV118" s="280"/>
      <c r="DW118" s="280">
        <f>VLOOKUP(B118,'系统编码规格'!A:C,3,FALSE)</f>
      </c>
      <c r="DX118" s="280"/>
      <c r="DY118" s="280"/>
      <c r="DZ118" s="280"/>
      <c r="EA118" s="280"/>
      <c r="EB118" s="280"/>
      <c r="EC118" s="280"/>
      <c r="ED118" s="280"/>
      <c r="EE118" s="280"/>
      <c r="EF118" s="280"/>
      <c r="EG118" s="280"/>
      <c r="EH118" s="280"/>
      <c r="EI118" s="280"/>
      <c r="EJ118" s="280"/>
      <c r="EK118" s="280"/>
      <c r="EL118" s="280"/>
      <c r="EM118" s="280"/>
      <c r="EN118" s="280"/>
      <c r="EO118" s="280"/>
      <c r="EP118" s="280"/>
      <c r="EQ118" s="280"/>
      <c r="ER118" s="280"/>
      <c r="ES118" s="280"/>
      <c r="ET118" s="280"/>
      <c r="EU118" s="280"/>
      <c r="EV118" s="280"/>
      <c r="EW118" s="280"/>
      <c r="EX118" s="280"/>
      <c r="EY118" s="280"/>
      <c r="EZ118" s="280"/>
      <c r="FA118" s="280"/>
      <c r="FB118" s="280"/>
      <c r="FC118" s="280"/>
      <c r="FD118" s="280"/>
      <c r="FE118" s="280"/>
      <c r="FF118" s="280"/>
      <c r="FG118" s="280"/>
      <c r="FH118" s="280"/>
      <c r="FI118" s="280"/>
      <c r="FJ118" s="280"/>
      <c r="FK118" s="280"/>
      <c r="FL118" s="280"/>
      <c r="FM118" s="280"/>
      <c r="FN118" s="280"/>
      <c r="FO118" s="280"/>
      <c r="FP118" s="280"/>
      <c r="FQ118" s="280"/>
      <c r="FR118" s="280"/>
      <c r="FS118" s="280"/>
      <c r="FT118" s="280"/>
      <c r="FU118" s="280"/>
      <c r="FV118" s="280"/>
      <c r="FW118" s="280"/>
      <c r="FX118" s="280"/>
      <c r="FY118" s="280"/>
      <c r="FZ118" s="280"/>
      <c r="GA118" s="280"/>
      <c r="GB118" s="280"/>
      <c r="GC118" s="280"/>
      <c r="GD118" s="280"/>
      <c r="GE118" s="280"/>
      <c r="GF118" s="280"/>
      <c r="GG118" s="280"/>
      <c r="GH118" s="280"/>
      <c r="GI118" s="280"/>
      <c r="GJ118" s="280"/>
      <c r="GK118" s="280"/>
      <c r="GL118" s="280"/>
      <c r="GM118" s="280"/>
      <c r="GN118" s="280"/>
      <c r="GO118" s="280"/>
      <c r="GP118" s="280"/>
      <c r="GQ118" s="280"/>
      <c r="GR118" s="280"/>
      <c r="GS118" s="280"/>
      <c r="GT118" s="280"/>
      <c r="GU118" s="280"/>
      <c r="GV118" s="280"/>
    </row>
    <row r="119">
      <c r="A119" s="309" t="str">
        <v>乐容</v>
      </c>
      <c r="B119" s="310" t="str">
        <v>12800026100640269</v>
      </c>
      <c r="C119" s="309" t="str">
        <v>亚朵星球 纯色全棉四件套</v>
      </c>
      <c r="D119" s="309" t="str">
        <v>山野绿-1.5m床-床笠款</v>
      </c>
      <c r="E119">
        <f>SUM(F119:GX119)</f>
      </c>
      <c r="F119" s="280">
        <f>IFERROR(SUMPRODUCT(('控温被PRO-S级品'!$B$2:$B$10=$B119)*('控温被PRO-S级品'!$E$1:$BE$1=F$1)*('控温被PRO-S级品'!$E$2:$BE$10)),0)+IFERROR(SUMPRODUCT(('冬被-S级品'!$B$2:$B$10=$B119)*('冬被-S级品'!$E$1:$AW$1=F$1)*('冬被-S级品'!$E$2:$AW$10)),0)+IFERROR(SUMPRODUCT(('白止-S级品'!$A$2:$A$26=$B119)*('白止-S级品'!$D$1:$AV$1=F$1)*('白止-S级品'!$D$2:$AV$26)),0)+IFERROR(SUMPRODUCT(('乐容-S级品'!$A$4:$A$32=$B119)*('乐容-S级品'!$L$3:$CA$3=F$1)*('乐容-S级品'!$L$4:$CA$32)),0)</f>
      </c>
      <c r="G119" s="280">
        <f>IFERROR(SUMPRODUCT(('控温被PRO-S级品'!$B$2:$B$10=$B119)*('控温被PRO-S级品'!$E$1:$BE$1=G$1)*('控温被PRO-S级品'!$E$2:$BE$10)),0)+IFERROR(SUMPRODUCT(('冬被-S级品'!$B$2:$B$10=$B119)*('冬被-S级品'!$E$1:$AW$1=G$1)*('冬被-S级品'!$E$2:$AW$10)),0)+IFERROR(SUMPRODUCT(('白止-S级品'!$A$2:$A$26=$B119)*('白止-S级品'!$D$1:$AV$1=G$1)*('白止-S级品'!$D$2:$AV$26)),0)+IFERROR(SUMPRODUCT(('乐容-S级品'!$A$4:$A$32=$B119)*('乐容-S级品'!$L$3:$CA$3=G$1)*('乐容-S级品'!$L$4:$CA$32)),0)</f>
      </c>
      <c r="H119" s="280">
        <f>IFERROR(SUMPRODUCT(('控温被PRO-S级品'!$B$2:$B$10=$B119)*('控温被PRO-S级品'!$E$1:$BE$1=H$1)*('控温被PRO-S级品'!$E$2:$BE$10)),0)+IFERROR(SUMPRODUCT(('冬被-S级品'!$B$2:$B$10=$B119)*('冬被-S级品'!$E$1:$AW$1=H$1)*('冬被-S级品'!$E$2:$AW$10)),0)+IFERROR(SUMPRODUCT(('白止-S级品'!$A$2:$A$26=$B119)*('白止-S级品'!$D$1:$AV$1=H$1)*('白止-S级品'!$D$2:$AV$26)),0)+IFERROR(SUMPRODUCT(('乐容-S级品'!$A$4:$A$32=$B119)*('乐容-S级品'!$L$3:$CA$3=H$1)*('乐容-S级品'!$L$4:$CA$32)),0)</f>
      </c>
      <c r="I119" s="280">
        <f>IFERROR(SUMPRODUCT(('控温被PRO-S级品'!$B$2:$B$10=$B119)*('控温被PRO-S级品'!$E$1:$BE$1=I$1)*('控温被PRO-S级品'!$E$2:$BE$10)),0)+IFERROR(SUMPRODUCT(('冬被-S级品'!$B$2:$B$10=$B119)*('冬被-S级品'!$E$1:$AW$1=I$1)*('冬被-S级品'!$E$2:$AW$10)),0)+IFERROR(SUMPRODUCT(('白止-S级品'!$A$2:$A$26=$B119)*('白止-S级品'!$D$1:$AV$1=I$1)*('白止-S级品'!$D$2:$AV$26)),0)+IFERROR(SUMPRODUCT(('乐容-S级品'!$A$4:$A$32=$B119)*('乐容-S级品'!$L$3:$CA$3=I$1)*('乐容-S级品'!$L$4:$CA$32)),0)</f>
      </c>
      <c r="J119" s="280">
        <f>IFERROR(SUMPRODUCT(('控温被PRO-S级品'!$B$2:$B$10=$B119)*('控温被PRO-S级品'!$E$1:$BE$1=J$1)*('控温被PRO-S级品'!$E$2:$BE$10)),0)+IFERROR(SUMPRODUCT(('冬被-S级品'!$B$2:$B$10=$B119)*('冬被-S级品'!$E$1:$AW$1=J$1)*('冬被-S级品'!$E$2:$AW$10)),0)+IFERROR(SUMPRODUCT(('白止-S级品'!$A$2:$A$26=$B119)*('白止-S级品'!$D$1:$AV$1=J$1)*('白止-S级品'!$D$2:$AV$26)),0)+IFERROR(SUMPRODUCT(('乐容-S级品'!$A$4:$A$32=$B119)*('乐容-S级品'!$L$3:$CA$3=J$1)*('乐容-S级品'!$L$4:$CA$32)),0)</f>
      </c>
      <c r="K119" s="280">
        <f>IFERROR(SUMPRODUCT(('控温被PRO-S级品'!$B$2:$B$10=$B119)*('控温被PRO-S级品'!$E$1:$BE$1=K$1)*('控温被PRO-S级品'!$E$2:$BE$10)),0)+IFERROR(SUMPRODUCT(('冬被-S级品'!$B$2:$B$10=$B119)*('冬被-S级品'!$E$1:$AW$1=K$1)*('冬被-S级品'!$E$2:$AW$10)),0)+IFERROR(SUMPRODUCT(('白止-S级品'!$A$2:$A$26=$B119)*('白止-S级品'!$D$1:$AV$1=K$1)*('白止-S级品'!$D$2:$AV$26)),0)+IFERROR(SUMPRODUCT(('乐容-S级品'!$A$4:$A$32=$B119)*('乐容-S级品'!$L$3:$CA$3=K$1)*('乐容-S级品'!$L$4:$CA$32)),0)</f>
      </c>
      <c r="L119" s="280">
        <f>IFERROR(SUMPRODUCT(('控温被PRO-S级品'!$B$2:$B$10=$B119)*('控温被PRO-S级品'!$E$1:$BE$1=L$1)*('控温被PRO-S级品'!$E$2:$BE$10)),0)+IFERROR(SUMPRODUCT(('冬被-S级品'!$B$2:$B$10=$B119)*('冬被-S级品'!$E$1:$AW$1=L$1)*('冬被-S级品'!$E$2:$AW$10)),0)+IFERROR(SUMPRODUCT(('白止-S级品'!$A$2:$A$26=$B119)*('白止-S级品'!$D$1:$AV$1=L$1)*('白止-S级品'!$D$2:$AV$26)),0)+IFERROR(SUMPRODUCT(('乐容-S级品'!$A$4:$A$32=$B119)*('乐容-S级品'!$L$3:$CA$3=L$1)*('乐容-S级品'!$L$4:$CA$32)),0)</f>
      </c>
      <c r="M119" s="280">
        <f>IFERROR(SUMPRODUCT(('控温被PRO-S级品'!$B$2:$B$10=$B119)*('控温被PRO-S级品'!$E$1:$BE$1=M$1)*('控温被PRO-S级品'!$E$2:$BE$10)),0)+IFERROR(SUMPRODUCT(('冬被-S级品'!$B$2:$B$10=$B119)*('冬被-S级品'!$E$1:$AW$1=M$1)*('冬被-S级品'!$E$2:$AW$10)),0)+IFERROR(SUMPRODUCT(('白止-S级品'!$A$2:$A$26=$B119)*('白止-S级品'!$D$1:$AV$1=M$1)*('白止-S级品'!$D$2:$AV$26)),0)+IFERROR(SUMPRODUCT(('乐容-S级品'!$A$4:$A$32=$B119)*('乐容-S级品'!$L$3:$CA$3=M$1)*('乐容-S级品'!$L$4:$CA$32)),0)</f>
      </c>
      <c r="N119" s="280">
        <f>IFERROR(SUMPRODUCT(('控温被PRO-S级品'!$B$2:$B$10=$B119)*('控温被PRO-S级品'!$E$1:$BE$1=N$1)*('控温被PRO-S级品'!$E$2:$BE$10)),0)+IFERROR(SUMPRODUCT(('冬被-S级品'!$B$2:$B$10=$B119)*('冬被-S级品'!$E$1:$AW$1=N$1)*('冬被-S级品'!$E$2:$AW$10)),0)+IFERROR(SUMPRODUCT(('白止-S级品'!$A$2:$A$26=$B119)*('白止-S级品'!$D$1:$AV$1=N$1)*('白止-S级品'!$D$2:$AV$26)),0)+IFERROR(SUMPRODUCT(('乐容-S级品'!$A$4:$A$32=$B119)*('乐容-S级品'!$L$3:$CA$3=N$1)*('乐容-S级品'!$L$4:$CA$32)),0)</f>
      </c>
      <c r="O119" s="280">
        <f>IFERROR(SUMPRODUCT(('控温被PRO-S级品'!$B$2:$B$10=$B119)*('控温被PRO-S级品'!$E$1:$BE$1=O$1)*('控温被PRO-S级品'!$E$2:$BE$10)),0)+IFERROR(SUMPRODUCT(('冬被-S级品'!$B$2:$B$10=$B119)*('冬被-S级品'!$E$1:$AW$1=O$1)*('冬被-S级品'!$E$2:$AW$10)),0)+IFERROR(SUMPRODUCT(('白止-S级品'!$A$2:$A$26=$B119)*('白止-S级品'!$D$1:$AV$1=O$1)*('白止-S级品'!$D$2:$AV$26)),0)+IFERROR(SUMPRODUCT(('乐容-S级品'!$A$4:$A$32=$B119)*('乐容-S级品'!$L$3:$CA$3=O$1)*('乐容-S级品'!$L$4:$CA$32)),0)</f>
      </c>
      <c r="P119" s="280">
        <f>IFERROR(SUMPRODUCT(('控温被PRO-S级品'!$B$2:$B$10=$B119)*('控温被PRO-S级品'!$E$1:$BE$1=P$1)*('控温被PRO-S级品'!$E$2:$BE$10)),0)+IFERROR(SUMPRODUCT(('冬被-S级品'!$B$2:$B$10=$B119)*('冬被-S级品'!$E$1:$AW$1=P$1)*('冬被-S级品'!$E$2:$AW$10)),0)+IFERROR(SUMPRODUCT(('白止-S级品'!$A$2:$A$26=$B119)*('白止-S级品'!$D$1:$AV$1=P$1)*('白止-S级品'!$D$2:$AV$26)),0)+IFERROR(SUMPRODUCT(('乐容-S级品'!$A$4:$A$32=$B119)*('乐容-S级品'!$L$3:$CA$3=P$1)*('乐容-S级品'!$L$4:$CA$32)),0)</f>
      </c>
      <c r="Q119" s="280">
        <f>IFERROR(SUMPRODUCT(('控温被PRO-S级品'!$B$2:$B$10=$B119)*('控温被PRO-S级品'!$E$1:$BE$1=Q$1)*('控温被PRO-S级品'!$E$2:$BE$10)),0)+IFERROR(SUMPRODUCT(('冬被-S级品'!$B$2:$B$10=$B119)*('冬被-S级品'!$E$1:$AW$1=Q$1)*('冬被-S级品'!$E$2:$AW$10)),0)+IFERROR(SUMPRODUCT(('白止-S级品'!$A$2:$A$26=$B119)*('白止-S级品'!$D$1:$AV$1=Q$1)*('白止-S级品'!$D$2:$AV$26)),0)+IFERROR(SUMPRODUCT(('乐容-S级品'!$A$4:$A$32=$B119)*('乐容-S级品'!$L$3:$CA$3=Q$1)*('乐容-S级品'!$L$4:$CA$32)),0)</f>
      </c>
      <c r="R119" s="280">
        <f>IFERROR(SUMPRODUCT(('控温被PRO-S级品'!$B$2:$B$10=$B119)*('控温被PRO-S级品'!$E$1:$BE$1=R$1)*('控温被PRO-S级品'!$E$2:$BE$10)),0)+IFERROR(SUMPRODUCT(('冬被-S级品'!$B$2:$B$10=$B119)*('冬被-S级品'!$E$1:$AW$1=R$1)*('冬被-S级品'!$E$2:$AW$10)),0)+IFERROR(SUMPRODUCT(('白止-S级品'!$A$2:$A$26=$B119)*('白止-S级品'!$D$1:$AV$1=R$1)*('白止-S级品'!$D$2:$AV$26)),0)+IFERROR(SUMPRODUCT(('乐容-S级品'!$A$4:$A$32=$B119)*('乐容-S级品'!$L$3:$CA$3=R$1)*('乐容-S级品'!$L$4:$CA$32)),0)</f>
      </c>
      <c r="S119" s="280">
        <f>IFERROR(SUMPRODUCT(('控温被PRO-S级品'!$B$2:$B$10=$B119)*('控温被PRO-S级品'!$E$1:$BE$1=S$1)*('控温被PRO-S级品'!$E$2:$BE$10)),0)+IFERROR(SUMPRODUCT(('冬被-S级品'!$B$2:$B$10=$B119)*('冬被-S级品'!$E$1:$AW$1=S$1)*('冬被-S级品'!$E$2:$AW$10)),0)+IFERROR(SUMPRODUCT(('白止-S级品'!$A$2:$A$26=$B119)*('白止-S级品'!$D$1:$AV$1=S$1)*('白止-S级品'!$D$2:$AV$26)),0)+IFERROR(SUMPRODUCT(('乐容-S级品'!$A$4:$A$32=$B119)*('乐容-S级品'!$L$3:$CA$3=S$1)*('乐容-S级品'!$L$4:$CA$32)),0)</f>
      </c>
      <c r="T119" s="280">
        <f>IFERROR(SUMPRODUCT(('控温被PRO-S级品'!$B$2:$B$10=$B119)*('控温被PRO-S级品'!$E$1:$BE$1=T$1)*('控温被PRO-S级品'!$E$2:$BE$10)),0)+IFERROR(SUMPRODUCT(('冬被-S级品'!$B$2:$B$10=$B119)*('冬被-S级品'!$E$1:$AW$1=T$1)*('冬被-S级品'!$E$2:$AW$10)),0)+IFERROR(SUMPRODUCT(('白止-S级品'!$A$2:$A$26=$B119)*('白止-S级品'!$D$1:$AV$1=T$1)*('白止-S级品'!$D$2:$AV$26)),0)+IFERROR(SUMPRODUCT(('乐容-S级品'!$A$4:$A$32=$B119)*('乐容-S级品'!$L$3:$CA$3=T$1)*('乐容-S级品'!$L$4:$CA$32)),0)</f>
      </c>
      <c r="U119" s="280">
        <f>IFERROR(SUMPRODUCT(('控温被PRO-S级品'!$B$2:$B$10=$B119)*('控温被PRO-S级品'!$E$1:$BE$1=U$1)*('控温被PRO-S级品'!$E$2:$BE$10)),0)+IFERROR(SUMPRODUCT(('冬被-S级品'!$B$2:$B$10=$B119)*('冬被-S级品'!$E$1:$AW$1=U$1)*('冬被-S级品'!$E$2:$AW$10)),0)+IFERROR(SUMPRODUCT(('白止-S级品'!$A$2:$A$26=$B119)*('白止-S级品'!$D$1:$AV$1=U$1)*('白止-S级品'!$D$2:$AV$26)),0)+IFERROR(SUMPRODUCT(('乐容-S级品'!$A$4:$A$32=$B119)*('乐容-S级品'!$L$3:$CA$3=U$1)*('乐容-S级品'!$L$4:$CA$32)),0)</f>
      </c>
      <c r="V119" s="280">
        <f>IFERROR(SUMPRODUCT(('控温被PRO-S级品'!$B$2:$B$10=$B119)*('控温被PRO-S级品'!$E$1:$BE$1=V$1)*('控温被PRO-S级品'!$E$2:$BE$10)),0)+IFERROR(SUMPRODUCT(('冬被-S级品'!$B$2:$B$10=$B119)*('冬被-S级品'!$E$1:$AW$1=V$1)*('冬被-S级品'!$E$2:$AW$10)),0)+IFERROR(SUMPRODUCT(('白止-S级品'!$A$2:$A$26=$B119)*('白止-S级品'!$D$1:$AV$1=V$1)*('白止-S级品'!$D$2:$AV$26)),0)+IFERROR(SUMPRODUCT(('乐容-S级品'!$A$4:$A$32=$B119)*('乐容-S级品'!$L$3:$CA$3=V$1)*('乐容-S级品'!$L$4:$CA$32)),0)</f>
      </c>
      <c r="W119" s="280">
        <f>IFERROR(SUMPRODUCT(('控温被PRO-S级品'!$B$2:$B$10=$B119)*('控温被PRO-S级品'!$E$1:$BE$1=W$1)*('控温被PRO-S级品'!$E$2:$BE$10)),0)+IFERROR(SUMPRODUCT(('冬被-S级品'!$B$2:$B$10=$B119)*('冬被-S级品'!$E$1:$AW$1=W$1)*('冬被-S级品'!$E$2:$AW$10)),0)+IFERROR(SUMPRODUCT(('白止-S级品'!$A$2:$A$26=$B119)*('白止-S级品'!$D$1:$AV$1=W$1)*('白止-S级品'!$D$2:$AV$26)),0)+IFERROR(SUMPRODUCT(('乐容-S级品'!$A$4:$A$32=$B119)*('乐容-S级品'!$L$3:$CA$3=W$1)*('乐容-S级品'!$L$4:$CA$32)),0)</f>
      </c>
      <c r="X119" s="280">
        <f>IFERROR(SUMPRODUCT(('控温被PRO-S级品'!$B$2:$B$10=$B119)*('控温被PRO-S级品'!$E$1:$BE$1=X$1)*('控温被PRO-S级品'!$E$2:$BE$10)),0)+IFERROR(SUMPRODUCT(('冬被-S级品'!$B$2:$B$10=$B119)*('冬被-S级品'!$E$1:$AW$1=X$1)*('冬被-S级品'!$E$2:$AW$10)),0)+IFERROR(SUMPRODUCT(('白止-S级品'!$A$2:$A$26=$B119)*('白止-S级品'!$D$1:$AV$1=X$1)*('白止-S级品'!$D$2:$AV$26)),0)+IFERROR(SUMPRODUCT(('乐容-S级品'!$A$4:$A$32=$B119)*('乐容-S级品'!$L$3:$CA$3=X$1)*('乐容-S级品'!$L$4:$CA$32)),0)</f>
      </c>
      <c r="Y119" s="280">
        <f>IFERROR(SUMPRODUCT(('控温被PRO-S级品'!$B$2:$B$10=$B119)*('控温被PRO-S级品'!$E$1:$BE$1=Y$1)*('控温被PRO-S级品'!$E$2:$BE$10)),0)+IFERROR(SUMPRODUCT(('冬被-S级品'!$B$2:$B$10=$B119)*('冬被-S级品'!$E$1:$AW$1=Y$1)*('冬被-S级品'!$E$2:$AW$10)),0)+IFERROR(SUMPRODUCT(('白止-S级品'!$A$2:$A$26=$B119)*('白止-S级品'!$D$1:$AV$1=Y$1)*('白止-S级品'!$D$2:$AV$26)),0)+IFERROR(SUMPRODUCT(('乐容-S级品'!$A$4:$A$32=$B119)*('乐容-S级品'!$L$3:$CA$3=Y$1)*('乐容-S级品'!$L$4:$CA$32)),0)</f>
      </c>
      <c r="Z119" s="280">
        <f>IFERROR(SUMPRODUCT(('控温被PRO-S级品'!$B$2:$B$10=$B119)*('控温被PRO-S级品'!$E$1:$BE$1=Z$1)*('控温被PRO-S级品'!$E$2:$BE$10)),0)+IFERROR(SUMPRODUCT(('冬被-S级品'!$B$2:$B$10=$B119)*('冬被-S级品'!$E$1:$AW$1=Z$1)*('冬被-S级品'!$E$2:$AW$10)),0)+IFERROR(SUMPRODUCT(('白止-S级品'!$A$2:$A$26=$B119)*('白止-S级品'!$D$1:$AV$1=Z$1)*('白止-S级品'!$D$2:$AV$26)),0)+IFERROR(SUMPRODUCT(('乐容-S级品'!$A$4:$A$32=$B119)*('乐容-S级品'!$L$3:$CA$3=Z$1)*('乐容-S级品'!$L$4:$CA$32)),0)</f>
      </c>
      <c r="AA119" s="280">
        <f>IFERROR(SUMPRODUCT(('控温被PRO-S级品'!$B$2:$B$10=$B119)*('控温被PRO-S级品'!$E$1:$BE$1=AA$1)*('控温被PRO-S级品'!$E$2:$BE$10)),0)+IFERROR(SUMPRODUCT(('冬被-S级品'!$B$2:$B$10=$B119)*('冬被-S级品'!$E$1:$AW$1=AA$1)*('冬被-S级品'!$E$2:$AW$10)),0)+IFERROR(SUMPRODUCT(('白止-S级品'!$A$2:$A$26=$B119)*('白止-S级品'!$D$1:$AV$1=AA$1)*('白止-S级品'!$D$2:$AV$26)),0)+IFERROR(SUMPRODUCT(('乐容-S级品'!$A$4:$A$32=$B119)*('乐容-S级品'!$L$3:$CA$3=AA$1)*('乐容-S级品'!$L$4:$CA$32)),0)</f>
      </c>
      <c r="AB119" s="280">
        <f>IFERROR(SUMPRODUCT(('控温被PRO-S级品'!$B$2:$B$10=$B119)*('控温被PRO-S级品'!$E$1:$BE$1=AB$1)*('控温被PRO-S级品'!$E$2:$BE$10)),0)+IFERROR(SUMPRODUCT(('冬被-S级品'!$B$2:$B$10=$B119)*('冬被-S级品'!$E$1:$AW$1=AB$1)*('冬被-S级品'!$E$2:$AW$10)),0)+IFERROR(SUMPRODUCT(('白止-S级品'!$A$2:$A$26=$B119)*('白止-S级品'!$D$1:$AV$1=AB$1)*('白止-S级品'!$D$2:$AV$26)),0)+IFERROR(SUMPRODUCT(('乐容-S级品'!$A$4:$A$32=$B119)*('乐容-S级品'!$L$3:$CA$3=AB$1)*('乐容-S级品'!$L$4:$CA$32)),0)</f>
      </c>
      <c r="AC119" s="280">
        <f>IFERROR(SUMPRODUCT(('控温被PRO-S级品'!$B$2:$B$10=$B119)*('控温被PRO-S级品'!$E$1:$BE$1=AC$1)*('控温被PRO-S级品'!$E$2:$BE$10)),0)+IFERROR(SUMPRODUCT(('冬被-S级品'!$B$2:$B$10=$B119)*('冬被-S级品'!$E$1:$AW$1=AC$1)*('冬被-S级品'!$E$2:$AW$10)),0)+IFERROR(SUMPRODUCT(('白止-S级品'!$A$2:$A$26=$B119)*('白止-S级品'!$D$1:$AV$1=AC$1)*('白止-S级品'!$D$2:$AV$26)),0)+IFERROR(SUMPRODUCT(('乐容-S级品'!$A$4:$A$32=$B119)*('乐容-S级品'!$L$3:$CA$3=AC$1)*('乐容-S级品'!$L$4:$CA$32)),0)</f>
      </c>
      <c r="AD119" s="280">
        <f>IFERROR(SUMPRODUCT(('控温被PRO-S级品'!$B$2:$B$10=$B119)*('控温被PRO-S级品'!$E$1:$BE$1=AD$1)*('控温被PRO-S级品'!$E$2:$BE$10)),0)+IFERROR(SUMPRODUCT(('冬被-S级品'!$B$2:$B$10=$B119)*('冬被-S级品'!$E$1:$AW$1=AD$1)*('冬被-S级品'!$E$2:$AW$10)),0)+IFERROR(SUMPRODUCT(('白止-S级品'!$A$2:$A$26=$B119)*('白止-S级品'!$D$1:$AV$1=AD$1)*('白止-S级品'!$D$2:$AV$26)),0)+IFERROR(SUMPRODUCT(('乐容-S级品'!$A$4:$A$32=$B119)*('乐容-S级品'!$L$3:$CA$3=AD$1)*('乐容-S级品'!$L$4:$CA$32)),0)</f>
      </c>
      <c r="AE119" s="280">
        <f>IFERROR(SUMPRODUCT(('控温被PRO-S级品'!$B$2:$B$10=$B119)*('控温被PRO-S级品'!$E$1:$BE$1=AE$1)*('控温被PRO-S级品'!$E$2:$BE$10)),0)+IFERROR(SUMPRODUCT(('冬被-S级品'!$B$2:$B$10=$B119)*('冬被-S级品'!$E$1:$AW$1=AE$1)*('冬被-S级品'!$E$2:$AW$10)),0)+IFERROR(SUMPRODUCT(('白止-S级品'!$A$2:$A$26=$B119)*('白止-S级品'!$D$1:$AV$1=AE$1)*('白止-S级品'!$D$2:$AV$26)),0)+IFERROR(SUMPRODUCT(('乐容-S级品'!$A$4:$A$32=$B119)*('乐容-S级品'!$L$3:$CA$3=AE$1)*('乐容-S级品'!$L$4:$CA$32)),0)</f>
      </c>
      <c r="AF119" s="280">
        <f>IFERROR(SUMPRODUCT(('控温被PRO-S级品'!$B$2:$B$10=$B119)*('控温被PRO-S级品'!$E$1:$BE$1=AF$1)*('控温被PRO-S级品'!$E$2:$BE$10)),0)+IFERROR(SUMPRODUCT(('冬被-S级品'!$B$2:$B$10=$B119)*('冬被-S级品'!$E$1:$AW$1=AF$1)*('冬被-S级品'!$E$2:$AW$10)),0)+IFERROR(SUMPRODUCT(('白止-S级品'!$A$2:$A$26=$B119)*('白止-S级品'!$D$1:$AV$1=AF$1)*('白止-S级品'!$D$2:$AV$26)),0)+IFERROR(SUMPRODUCT(('乐容-S级品'!$A$4:$A$32=$B119)*('乐容-S级品'!$L$3:$CA$3=AF$1)*('乐容-S级品'!$L$4:$CA$32)),0)</f>
      </c>
      <c r="AG119" s="280">
        <f>IFERROR(SUMPRODUCT(('控温被PRO-S级品'!$B$2:$B$10=$B119)*('控温被PRO-S级品'!$E$1:$BE$1=AG$1)*('控温被PRO-S级品'!$E$2:$BE$10)),0)+IFERROR(SUMPRODUCT(('冬被-S级品'!$B$2:$B$10=$B119)*('冬被-S级品'!$E$1:$AW$1=AG$1)*('冬被-S级品'!$E$2:$AW$10)),0)+IFERROR(SUMPRODUCT(('白止-S级品'!$A$2:$A$26=$B119)*('白止-S级品'!$D$1:$AV$1=AG$1)*('白止-S级品'!$D$2:$AV$26)),0)+IFERROR(SUMPRODUCT(('乐容-S级品'!$A$4:$A$32=$B119)*('乐容-S级品'!$L$3:$CA$3=AG$1)*('乐容-S级品'!$L$4:$CA$32)),0)</f>
      </c>
      <c r="AH119" s="280">
        <f>IFERROR(SUMPRODUCT(('控温被PRO-S级品'!$B$2:$B$10=$B119)*('控温被PRO-S级品'!$E$1:$BE$1=AH$1)*('控温被PRO-S级品'!$E$2:$BE$10)),0)+IFERROR(SUMPRODUCT(('冬被-S级品'!$B$2:$B$10=$B119)*('冬被-S级品'!$E$1:$AW$1=AH$1)*('冬被-S级品'!$E$2:$AW$10)),0)+IFERROR(SUMPRODUCT(('白止-S级品'!$A$2:$A$26=$B119)*('白止-S级品'!$D$1:$AV$1=AH$1)*('白止-S级品'!$D$2:$AV$26)),0)+IFERROR(SUMPRODUCT(('乐容-S级品'!$A$4:$A$32=$B119)*('乐容-S级品'!$L$3:$CA$3=AH$1)*('乐容-S级品'!$L$4:$CA$32)),0)</f>
      </c>
      <c r="AI119" s="280">
        <f>IFERROR(SUMPRODUCT(('控温被PRO-S级品'!$B$2:$B$10=$B119)*('控温被PRO-S级品'!$E$1:$BE$1=AI$1)*('控温被PRO-S级品'!$E$2:$BE$10)),0)+IFERROR(SUMPRODUCT(('冬被-S级品'!$B$2:$B$10=$B119)*('冬被-S级品'!$E$1:$AW$1=AI$1)*('冬被-S级品'!$E$2:$AW$10)),0)+IFERROR(SUMPRODUCT(('白止-S级品'!$A$2:$A$26=$B119)*('白止-S级品'!$D$1:$AV$1=AI$1)*('白止-S级品'!$D$2:$AV$26)),0)+IFERROR(SUMPRODUCT(('乐容-S级品'!$A$4:$A$32=$B119)*('乐容-S级品'!$L$3:$CA$3=AI$1)*('乐容-S级品'!$L$4:$CA$32)),0)</f>
      </c>
      <c r="AJ119" s="280">
        <f>IFERROR(SUMPRODUCT(('控温被PRO-S级品'!$B$2:$B$10=$B119)*('控温被PRO-S级品'!$E$1:$BE$1=AJ$1)*('控温被PRO-S级品'!$E$2:$BE$10)),0)+IFERROR(SUMPRODUCT(('冬被-S级品'!$B$2:$B$10=$B119)*('冬被-S级品'!$E$1:$AW$1=AJ$1)*('冬被-S级品'!$E$2:$AW$10)),0)+IFERROR(SUMPRODUCT(('白止-S级品'!$A$2:$A$26=$B119)*('白止-S级品'!$D$1:$AV$1=AJ$1)*('白止-S级品'!$D$2:$AV$26)),0)+IFERROR(SUMPRODUCT(('乐容-S级品'!$A$4:$A$32=$B119)*('乐容-S级品'!$L$3:$CA$3=AJ$1)*('乐容-S级品'!$L$4:$CA$32)),0)</f>
      </c>
      <c r="AK119" s="280">
        <f>IFERROR(SUMPRODUCT(('控温被PRO-S级品'!$B$2:$B$10=$B119)*('控温被PRO-S级品'!$E$1:$BE$1=AK$1)*('控温被PRO-S级品'!$E$2:$BE$10)),0)+IFERROR(SUMPRODUCT(('冬被-S级品'!$B$2:$B$10=$B119)*('冬被-S级品'!$E$1:$AW$1=AK$1)*('冬被-S级品'!$E$2:$AW$10)),0)+IFERROR(SUMPRODUCT(('白止-S级品'!$A$2:$A$26=$B119)*('白止-S级品'!$D$1:$AV$1=AK$1)*('白止-S级品'!$D$2:$AV$26)),0)+IFERROR(SUMPRODUCT(('乐容-S级品'!$A$4:$A$32=$B119)*('乐容-S级品'!$L$3:$CA$3=AK$1)*('乐容-S级品'!$L$4:$CA$32)),0)</f>
      </c>
      <c r="AL119" s="280">
        <f>IFERROR(SUMPRODUCT(('控温被PRO-S级品'!$B$2:$B$10=$B119)*('控温被PRO-S级品'!$E$1:$BE$1=AL$1)*('控温被PRO-S级品'!$E$2:$BE$10)),0)+IFERROR(SUMPRODUCT(('冬被-S级品'!$B$2:$B$10=$B119)*('冬被-S级品'!$E$1:$AW$1=AL$1)*('冬被-S级品'!$E$2:$AW$10)),0)+IFERROR(SUMPRODUCT(('白止-S级品'!$A$2:$A$26=$B119)*('白止-S级品'!$D$1:$AV$1=AL$1)*('白止-S级品'!$D$2:$AV$26)),0)+IFERROR(SUMPRODUCT(('乐容-S级品'!$A$4:$A$32=$B119)*('乐容-S级品'!$L$3:$CA$3=AL$1)*('乐容-S级品'!$L$4:$CA$32)),0)</f>
      </c>
      <c r="AM119" s="280">
        <f>IFERROR(SUMPRODUCT(('控温被PRO-S级品'!$B$2:$B$10=$B119)*('控温被PRO-S级品'!$E$1:$BE$1=AM$1)*('控温被PRO-S级品'!$E$2:$BE$10)),0)+IFERROR(SUMPRODUCT(('冬被-S级品'!$B$2:$B$10=$B119)*('冬被-S级品'!$E$1:$AW$1=AM$1)*('冬被-S级品'!$E$2:$AW$10)),0)+IFERROR(SUMPRODUCT(('白止-S级品'!$A$2:$A$26=$B119)*('白止-S级品'!$D$1:$AV$1=AM$1)*('白止-S级品'!$D$2:$AV$26)),0)+IFERROR(SUMPRODUCT(('乐容-S级品'!$A$4:$A$32=$B119)*('乐容-S级品'!$L$3:$CA$3=AM$1)*('乐容-S级品'!$L$4:$CA$32)),0)</f>
      </c>
      <c r="AN119" s="280">
        <f>IFERROR(SUMPRODUCT(('控温被PRO-S级品'!$B$2:$B$10=$B119)*('控温被PRO-S级品'!$E$1:$BE$1=AN$1)*('控温被PRO-S级品'!$E$2:$BE$10)),0)+IFERROR(SUMPRODUCT(('冬被-S级品'!$B$2:$B$10=$B119)*('冬被-S级品'!$E$1:$AW$1=AN$1)*('冬被-S级品'!$E$2:$AW$10)),0)+IFERROR(SUMPRODUCT(('白止-S级品'!$A$2:$A$26=$B119)*('白止-S级品'!$D$1:$AV$1=AN$1)*('白止-S级品'!$D$2:$AV$26)),0)+IFERROR(SUMPRODUCT(('乐容-S级品'!$A$4:$A$32=$B119)*('乐容-S级品'!$L$3:$CA$3=AN$1)*('乐容-S级品'!$L$4:$CA$32)),0)</f>
      </c>
      <c r="AO119" s="280">
        <f>IFERROR(SUMPRODUCT(('控温被PRO-S级品'!$B$2:$B$10=$B119)*('控温被PRO-S级品'!$E$1:$BE$1=AO$1)*('控温被PRO-S级品'!$E$2:$BE$10)),0)+IFERROR(SUMPRODUCT(('冬被-S级品'!$B$2:$B$10=$B119)*('冬被-S级品'!$E$1:$AW$1=AO$1)*('冬被-S级品'!$E$2:$AW$10)),0)+IFERROR(SUMPRODUCT(('白止-S级品'!$A$2:$A$26=$B119)*('白止-S级品'!$D$1:$AV$1=AO$1)*('白止-S级品'!$D$2:$AV$26)),0)+IFERROR(SUMPRODUCT(('乐容-S级品'!$A$4:$A$32=$B119)*('乐容-S级品'!$L$3:$CA$3=AO$1)*('乐容-S级品'!$L$4:$CA$32)),0)</f>
      </c>
      <c r="AP119" s="280">
        <f>IFERROR(SUMPRODUCT(('控温被PRO-S级品'!$B$2:$B$10=$B119)*('控温被PRO-S级品'!$E$1:$BE$1=AP$1)*('控温被PRO-S级品'!$E$2:$BE$10)),0)+IFERROR(SUMPRODUCT(('冬被-S级品'!$B$2:$B$10=$B119)*('冬被-S级品'!$E$1:$AW$1=AP$1)*('冬被-S级品'!$E$2:$AW$10)),0)+IFERROR(SUMPRODUCT(('白止-S级品'!$A$2:$A$26=$B119)*('白止-S级品'!$D$1:$AV$1=AP$1)*('白止-S级品'!$D$2:$AV$26)),0)+IFERROR(SUMPRODUCT(('乐容-S级品'!$A$4:$A$32=$B119)*('乐容-S级品'!$L$3:$CA$3=AP$1)*('乐容-S级品'!$L$4:$CA$32)),0)</f>
      </c>
      <c r="AQ119" s="280">
        <f>IFERROR(SUMPRODUCT(('控温被PRO-S级品'!$B$2:$B$10=$B119)*('控温被PRO-S级品'!$E$1:$BE$1=AQ$1)*('控温被PRO-S级品'!$E$2:$BE$10)),0)+IFERROR(SUMPRODUCT(('冬被-S级品'!$B$2:$B$10=$B119)*('冬被-S级品'!$E$1:$AW$1=AQ$1)*('冬被-S级品'!$E$2:$AW$10)),0)+IFERROR(SUMPRODUCT(('白止-S级品'!$A$2:$A$26=$B119)*('白止-S级品'!$D$1:$AV$1=AQ$1)*('白止-S级品'!$D$2:$AV$26)),0)+IFERROR(SUMPRODUCT(('乐容-S级品'!$A$4:$A$32=$B119)*('乐容-S级品'!$L$3:$CA$3=AQ$1)*('乐容-S级品'!$L$4:$CA$32)),0)</f>
      </c>
      <c r="AR119" s="280">
        <f>IFERROR(SUMPRODUCT(('控温被PRO-S级品'!$B$2:$B$10=$B119)*('控温被PRO-S级品'!$E$1:$BE$1=AR$1)*('控温被PRO-S级品'!$E$2:$BE$10)),0)+IFERROR(SUMPRODUCT(('冬被-S级品'!$B$2:$B$10=$B119)*('冬被-S级品'!$E$1:$AW$1=AR$1)*('冬被-S级品'!$E$2:$AW$10)),0)+IFERROR(SUMPRODUCT(('白止-S级品'!$A$2:$A$26=$B119)*('白止-S级品'!$D$1:$AV$1=AR$1)*('白止-S级品'!$D$2:$AV$26)),0)+IFERROR(SUMPRODUCT(('乐容-S级品'!$A$4:$A$32=$B119)*('乐容-S级品'!$L$3:$CA$3=AR$1)*('乐容-S级品'!$L$4:$CA$32)),0)</f>
      </c>
      <c r="AS119" s="280">
        <f>IFERROR(SUMPRODUCT(('控温被PRO-S级品'!$B$2:$B$10=$B119)*('控温被PRO-S级品'!$E$1:$BE$1=AS$1)*('控温被PRO-S级品'!$E$2:$BE$10)),0)+IFERROR(SUMPRODUCT(('冬被-S级品'!$B$2:$B$10=$B119)*('冬被-S级品'!$E$1:$AW$1=AS$1)*('冬被-S级品'!$E$2:$AW$10)),0)+IFERROR(SUMPRODUCT(('白止-S级品'!$A$2:$A$26=$B119)*('白止-S级品'!$D$1:$AV$1=AS$1)*('白止-S级品'!$D$2:$AV$26)),0)+IFERROR(SUMPRODUCT(('乐容-S级品'!$A$4:$A$32=$B119)*('乐容-S级品'!$L$3:$CA$3=AS$1)*('乐容-S级品'!$L$4:$CA$32)),0)</f>
      </c>
      <c r="AT119" s="280">
        <f>IFERROR(SUMPRODUCT(('控温被PRO-S级品'!$B$2:$B$10=$B119)*('控温被PRO-S级品'!$E$1:$BE$1=AT$1)*('控温被PRO-S级品'!$E$2:$BE$10)),0)+IFERROR(SUMPRODUCT(('冬被-S级品'!$B$2:$B$10=$B119)*('冬被-S级品'!$E$1:$AW$1=AT$1)*('冬被-S级品'!$E$2:$AW$10)),0)+IFERROR(SUMPRODUCT(('白止-S级品'!$A$2:$A$26=$B119)*('白止-S级品'!$D$1:$AV$1=AT$1)*('白止-S级品'!$D$2:$AV$26)),0)+IFERROR(SUMPRODUCT(('乐容-S级品'!$A$4:$A$32=$B119)*('乐容-S级品'!$L$3:$CA$3=AT$1)*('乐容-S级品'!$L$4:$CA$32)),0)</f>
      </c>
      <c r="AU119" s="280">
        <f>IFERROR(SUMPRODUCT(('控温被PRO-S级品'!$B$2:$B$10=$B119)*('控温被PRO-S级品'!$E$1:$BE$1=AU$1)*('控温被PRO-S级品'!$E$2:$BE$10)),0)+IFERROR(SUMPRODUCT(('冬被-S级品'!$B$2:$B$10=$B119)*('冬被-S级品'!$E$1:$AW$1=AU$1)*('冬被-S级品'!$E$2:$AW$10)),0)+IFERROR(SUMPRODUCT(('白止-S级品'!$A$2:$A$26=$B119)*('白止-S级品'!$D$1:$AV$1=AU$1)*('白止-S级品'!$D$2:$AV$26)),0)+IFERROR(SUMPRODUCT(('乐容-S级品'!$A$4:$A$32=$B119)*('乐容-S级品'!$L$3:$CA$3=AU$1)*('乐容-S级品'!$L$4:$CA$32)),0)</f>
      </c>
      <c r="AV119" s="280">
        <f>IFERROR(SUMPRODUCT(('控温被PRO-S级品'!$B$2:$B$10=$B119)*('控温被PRO-S级品'!$E$1:$BE$1=AV$1)*('控温被PRO-S级品'!$E$2:$BE$10)),0)+IFERROR(SUMPRODUCT(('冬被-S级品'!$B$2:$B$10=$B119)*('冬被-S级品'!$E$1:$AW$1=AV$1)*('冬被-S级品'!$E$2:$AW$10)),0)+IFERROR(SUMPRODUCT(('白止-S级品'!$A$2:$A$26=$B119)*('白止-S级品'!$D$1:$AV$1=AV$1)*('白止-S级品'!$D$2:$AV$26)),0)+IFERROR(SUMPRODUCT(('乐容-S级品'!$A$4:$A$32=$B119)*('乐容-S级品'!$L$3:$CA$3=AV$1)*('乐容-S级品'!$L$4:$CA$32)),0)</f>
      </c>
      <c r="AW119" s="280">
        <f>IFERROR(SUMPRODUCT(('控温被PRO-S级品'!$B$2:$B$10=$B119)*('控温被PRO-S级品'!$E$1:$BE$1=AW$1)*('控温被PRO-S级品'!$E$2:$BE$10)),0)+IFERROR(SUMPRODUCT(('冬被-S级品'!$B$2:$B$10=$B119)*('冬被-S级品'!$E$1:$AW$1=AW$1)*('冬被-S级品'!$E$2:$AW$10)),0)+IFERROR(SUMPRODUCT(('白止-S级品'!$A$2:$A$26=$B119)*('白止-S级品'!$D$1:$AV$1=AW$1)*('白止-S级品'!$D$2:$AV$26)),0)+IFERROR(SUMPRODUCT(('乐容-S级品'!$A$4:$A$32=$B119)*('乐容-S级品'!$L$3:$CA$3=AW$1)*('乐容-S级品'!$L$4:$CA$32)),0)</f>
      </c>
      <c r="AX119" s="280">
        <f>IFERROR(SUMPRODUCT(('控温被PRO-S级品'!$B$2:$B$10=$B119)*('控温被PRO-S级品'!$E$1:$BE$1=AX$1)*('控温被PRO-S级品'!$E$2:$BE$10)),0)+IFERROR(SUMPRODUCT(('冬被-S级品'!$B$2:$B$10=$B119)*('冬被-S级品'!$E$1:$AW$1=AX$1)*('冬被-S级品'!$E$2:$AW$10)),0)+IFERROR(SUMPRODUCT(('白止-S级品'!$A$2:$A$26=$B119)*('白止-S级品'!$D$1:$AV$1=AX$1)*('白止-S级品'!$D$2:$AV$26)),0)+IFERROR(SUMPRODUCT(('乐容-S级品'!$A$4:$A$32=$B119)*('乐容-S级品'!$L$3:$CA$3=AX$1)*('乐容-S级品'!$L$4:$CA$32)),0)</f>
      </c>
      <c r="AY119" s="280">
        <f>IFERROR(SUMPRODUCT(('控温被PRO-S级品'!$B$2:$B$10=$B119)*('控温被PRO-S级品'!$E$1:$BE$1=AY$1)*('控温被PRO-S级品'!$E$2:$BE$10)),0)+IFERROR(SUMPRODUCT(('冬被-S级品'!$B$2:$B$10=$B119)*('冬被-S级品'!$E$1:$AW$1=AY$1)*('冬被-S级品'!$E$2:$AW$10)),0)+IFERROR(SUMPRODUCT(('白止-S级品'!$A$2:$A$26=$B119)*('白止-S级品'!$D$1:$AV$1=AY$1)*('白止-S级品'!$D$2:$AV$26)),0)+IFERROR(SUMPRODUCT(('乐容-S级品'!$A$4:$A$32=$B119)*('乐容-S级品'!$L$3:$CA$3=AY$1)*('乐容-S级品'!$L$4:$CA$32)),0)</f>
      </c>
      <c r="AZ119" s="280">
        <f>IFERROR(SUMPRODUCT(('控温被PRO-S级品'!$B$2:$B$10=$B119)*('控温被PRO-S级品'!$E$1:$BE$1=AZ$1)*('控温被PRO-S级品'!$E$2:$BE$10)),0)+IFERROR(SUMPRODUCT(('冬被-S级品'!$B$2:$B$10=$B119)*('冬被-S级品'!$E$1:$AW$1=AZ$1)*('冬被-S级品'!$E$2:$AW$10)),0)+IFERROR(SUMPRODUCT(('白止-S级品'!$A$2:$A$26=$B119)*('白止-S级品'!$D$1:$AV$1=AZ$1)*('白止-S级品'!$D$2:$AV$26)),0)+IFERROR(SUMPRODUCT(('乐容-S级品'!$A$4:$A$32=$B119)*('乐容-S级品'!$L$3:$CA$3=AZ$1)*('乐容-S级品'!$L$4:$CA$32)),0)</f>
      </c>
      <c r="BA119" s="280">
        <f>IFERROR(SUMPRODUCT(('控温被PRO-S级品'!$B$2:$B$10=$B119)*('控温被PRO-S级品'!$E$1:$BE$1=BA$1)*('控温被PRO-S级品'!$E$2:$BE$10)),0)+IFERROR(SUMPRODUCT(('冬被-S级品'!$B$2:$B$10=$B119)*('冬被-S级品'!$E$1:$AW$1=BA$1)*('冬被-S级品'!$E$2:$AW$10)),0)+IFERROR(SUMPRODUCT(('白止-S级品'!$A$2:$A$26=$B119)*('白止-S级品'!$D$1:$AV$1=BA$1)*('白止-S级品'!$D$2:$AV$26)),0)+IFERROR(SUMPRODUCT(('乐容-S级品'!$A$4:$A$32=$B119)*('乐容-S级品'!$L$3:$CA$3=BA$1)*('乐容-S级品'!$L$4:$CA$32)),0)</f>
      </c>
      <c r="BB119" s="280">
        <f>IFERROR(SUMPRODUCT(('控温被PRO-S级品'!$B$2:$B$10=$B119)*('控温被PRO-S级品'!$E$1:$BE$1=BB$1)*('控温被PRO-S级品'!$E$2:$BE$10)),0)+IFERROR(SUMPRODUCT(('冬被-S级品'!$B$2:$B$10=$B119)*('冬被-S级品'!$E$1:$AW$1=BB$1)*('冬被-S级品'!$E$2:$AW$10)),0)+IFERROR(SUMPRODUCT(('白止-S级品'!$A$2:$A$26=$B119)*('白止-S级品'!$D$1:$AV$1=BB$1)*('白止-S级品'!$D$2:$AV$26)),0)+IFERROR(SUMPRODUCT(('乐容-S级品'!$A$4:$A$32=$B119)*('乐容-S级品'!$L$3:$CA$3=BB$1)*('乐容-S级品'!$L$4:$CA$32)),0)</f>
      </c>
      <c r="BC119" s="280">
        <f>IFERROR(SUMPRODUCT(('控温被PRO-S级品'!$B$2:$B$10=$B119)*('控温被PRO-S级品'!$E$1:$BE$1=BC$1)*('控温被PRO-S级品'!$E$2:$BE$10)),0)+IFERROR(SUMPRODUCT(('冬被-S级品'!$B$2:$B$10=$B119)*('冬被-S级品'!$E$1:$AW$1=BC$1)*('冬被-S级品'!$E$2:$AW$10)),0)+IFERROR(SUMPRODUCT(('白止-S级品'!$A$2:$A$26=$B119)*('白止-S级品'!$D$1:$AV$1=BC$1)*('白止-S级品'!$D$2:$AV$26)),0)+IFERROR(SUMPRODUCT(('乐容-S级品'!$A$4:$A$32=$B119)*('乐容-S级品'!$L$3:$CA$3=BC$1)*('乐容-S级品'!$L$4:$CA$32)),0)</f>
      </c>
      <c r="BD119" s="280">
        <f>IFERROR(SUMPRODUCT(('控温被PRO-S级品'!$B$2:$B$10=$B119)*('控温被PRO-S级品'!$E$1:$BE$1=BD$1)*('控温被PRO-S级品'!$E$2:$BE$10)),0)+IFERROR(SUMPRODUCT(('冬被-S级品'!$B$2:$B$10=$B119)*('冬被-S级品'!$E$1:$AW$1=BD$1)*('冬被-S级品'!$E$2:$AW$10)),0)+IFERROR(SUMPRODUCT(('白止-S级品'!$A$2:$A$26=$B119)*('白止-S级品'!$D$1:$AV$1=BD$1)*('白止-S级品'!$D$2:$AV$26)),0)+IFERROR(SUMPRODUCT(('乐容-S级品'!$A$4:$A$32=$B119)*('乐容-S级品'!$L$3:$CA$3=BD$1)*('乐容-S级品'!$L$4:$CA$32)),0)</f>
      </c>
      <c r="BE119" s="280">
        <f>IFERROR(SUMPRODUCT(('控温被PRO-S级品'!$B$2:$B$10=$B119)*('控温被PRO-S级品'!$E$1:$BE$1=BE$1)*('控温被PRO-S级品'!$E$2:$BE$10)),0)+IFERROR(SUMPRODUCT(('冬被-S级品'!$B$2:$B$10=$B119)*('冬被-S级品'!$E$1:$AW$1=BE$1)*('冬被-S级品'!$E$2:$AW$10)),0)+IFERROR(SUMPRODUCT(('白止-S级品'!$A$2:$A$26=$B119)*('白止-S级品'!$D$1:$AV$1=BE$1)*('白止-S级品'!$D$2:$AV$26)),0)+IFERROR(SUMPRODUCT(('乐容-S级品'!$A$4:$A$32=$B119)*('乐容-S级品'!$L$3:$CA$3=BE$1)*('乐容-S级品'!$L$4:$CA$32)),0)</f>
      </c>
      <c r="BF119" s="280">
        <f>IFERROR(SUMPRODUCT(('控温被PRO-S级品'!$B$2:$B$10=$B119)*('控温被PRO-S级品'!$E$1:$BE$1=BF$1)*('控温被PRO-S级品'!$E$2:$BE$10)),0)+IFERROR(SUMPRODUCT(('冬被-S级品'!$B$2:$B$10=$B119)*('冬被-S级品'!$E$1:$AW$1=BF$1)*('冬被-S级品'!$E$2:$AW$10)),0)+IFERROR(SUMPRODUCT(('白止-S级品'!$A$2:$A$26=$B119)*('白止-S级品'!$D$1:$AV$1=BF$1)*('白止-S级品'!$D$2:$AV$26)),0)+IFERROR(SUMPRODUCT(('乐容-S级品'!$A$4:$A$32=$B119)*('乐容-S级品'!$L$3:$CA$3=BF$1)*('乐容-S级品'!$L$4:$CA$32)),0)</f>
      </c>
      <c r="BG119" s="280">
        <f>IFERROR(SUMPRODUCT(('控温被PRO-S级品'!$B$2:$B$10=$B119)*('控温被PRO-S级品'!$E$1:$BE$1=BG$1)*('控温被PRO-S级品'!$E$2:$BE$10)),0)+IFERROR(SUMPRODUCT(('冬被-S级品'!$B$2:$B$10=$B119)*('冬被-S级品'!$E$1:$AW$1=BG$1)*('冬被-S级品'!$E$2:$AW$10)),0)+IFERROR(SUMPRODUCT(('白止-S级品'!$A$2:$A$26=$B119)*('白止-S级品'!$D$1:$AV$1=BG$1)*('白止-S级品'!$D$2:$AV$26)),0)+IFERROR(SUMPRODUCT(('乐容-S级品'!$A$4:$A$32=$B119)*('乐容-S级品'!$L$3:$CA$3=BG$1)*('乐容-S级品'!$L$4:$CA$32)),0)</f>
      </c>
      <c r="BH119" s="280">
        <f>IFERROR(SUMPRODUCT(('控温被PRO-S级品'!$B$2:$B$10=$B119)*('控温被PRO-S级品'!$E$1:$BE$1=BH$1)*('控温被PRO-S级品'!$E$2:$BE$10)),0)+IFERROR(SUMPRODUCT(('冬被-S级品'!$B$2:$B$10=$B119)*('冬被-S级品'!$E$1:$AW$1=BH$1)*('冬被-S级品'!$E$2:$AW$10)),0)+IFERROR(SUMPRODUCT(('白止-S级品'!$A$2:$A$26=$B119)*('白止-S级品'!$D$1:$AV$1=BH$1)*('白止-S级品'!$D$2:$AV$26)),0)+IFERROR(SUMPRODUCT(('乐容-S级品'!$A$4:$A$32=$B119)*('乐容-S级品'!$L$3:$CA$3=BH$1)*('乐容-S级品'!$L$4:$CA$32)),0)</f>
      </c>
      <c r="BI119" s="280">
        <f>IFERROR(SUMPRODUCT(('控温被PRO-S级品'!$B$2:$B$10=$B119)*('控温被PRO-S级品'!$E$1:$BE$1=BI$1)*('控温被PRO-S级品'!$E$2:$BE$10)),0)+IFERROR(SUMPRODUCT(('冬被-S级品'!$B$2:$B$10=$B119)*('冬被-S级品'!$E$1:$AW$1=BI$1)*('冬被-S级品'!$E$2:$AW$10)),0)+IFERROR(SUMPRODUCT(('白止-S级品'!$A$2:$A$26=$B119)*('白止-S级品'!$D$1:$AV$1=BI$1)*('白止-S级品'!$D$2:$AV$26)),0)+IFERROR(SUMPRODUCT(('乐容-S级品'!$A$4:$A$32=$B119)*('乐容-S级品'!$L$3:$CA$3=BI$1)*('乐容-S级品'!$L$4:$CA$32)),0)</f>
      </c>
      <c r="BJ119" s="280">
        <f>IFERROR(SUMPRODUCT(('控温被PRO-S级品'!$B$2:$B$10=$B119)*('控温被PRO-S级品'!$E$1:$BE$1=BJ$1)*('控温被PRO-S级品'!$E$2:$BE$10)),0)+IFERROR(SUMPRODUCT(('冬被-S级品'!$B$2:$B$10=$B119)*('冬被-S级品'!$E$1:$AW$1=BJ$1)*('冬被-S级品'!$E$2:$AW$10)),0)+IFERROR(SUMPRODUCT(('白止-S级品'!$A$2:$A$26=$B119)*('白止-S级品'!$D$1:$AV$1=BJ$1)*('白止-S级品'!$D$2:$AV$26)),0)+IFERROR(SUMPRODUCT(('乐容-S级品'!$A$4:$A$32=$B119)*('乐容-S级品'!$L$3:$CA$3=BJ$1)*('乐容-S级品'!$L$4:$CA$32)),0)</f>
      </c>
      <c r="BK119" s="280">
        <f>IFERROR(SUMPRODUCT(('控温被PRO-S级品'!$B$2:$B$10=$B119)*('控温被PRO-S级品'!$E$1:$BE$1=BK$1)*('控温被PRO-S级品'!$E$2:$BE$10)),0)+IFERROR(SUMPRODUCT(('冬被-S级品'!$B$2:$B$10=$B119)*('冬被-S级品'!$E$1:$AW$1=BK$1)*('冬被-S级品'!$E$2:$AW$10)),0)+IFERROR(SUMPRODUCT(('白止-S级品'!$A$2:$A$26=$B119)*('白止-S级品'!$D$1:$AV$1=BK$1)*('白止-S级品'!$D$2:$AV$26)),0)+IFERROR(SUMPRODUCT(('乐容-S级品'!$A$4:$A$32=$B119)*('乐容-S级品'!$L$3:$CA$3=BK$1)*('乐容-S级品'!$L$4:$CA$32)),0)</f>
      </c>
      <c r="BL119" s="280">
        <f>IFERROR(SUMPRODUCT(('控温被PRO-S级品'!$B$2:$B$10=$B119)*('控温被PRO-S级品'!$E$1:$BE$1=BL$1)*('控温被PRO-S级品'!$E$2:$BE$10)),0)+IFERROR(SUMPRODUCT(('冬被-S级品'!$B$2:$B$10=$B119)*('冬被-S级品'!$E$1:$AW$1=BL$1)*('冬被-S级品'!$E$2:$AW$10)),0)+IFERROR(SUMPRODUCT(('白止-S级品'!$A$2:$A$26=$B119)*('白止-S级品'!$D$1:$AV$1=BL$1)*('白止-S级品'!$D$2:$AV$26)),0)+IFERROR(SUMPRODUCT(('乐容-S级品'!$A$4:$A$32=$B119)*('乐容-S级品'!$L$3:$CA$3=BL$1)*('乐容-S级品'!$L$4:$CA$32)),0)</f>
      </c>
      <c r="BM119" s="280">
        <f>IFERROR(SUMPRODUCT(('控温被PRO-S级品'!$B$2:$B$10=$B119)*('控温被PRO-S级品'!$E$1:$BE$1=BM$1)*('控温被PRO-S级品'!$E$2:$BE$10)),0)+IFERROR(SUMPRODUCT(('冬被-S级品'!$B$2:$B$10=$B119)*('冬被-S级品'!$E$1:$AW$1=BM$1)*('冬被-S级品'!$E$2:$AW$10)),0)+IFERROR(SUMPRODUCT(('白止-S级品'!$A$2:$A$26=$B119)*('白止-S级品'!$D$1:$AV$1=BM$1)*('白止-S级品'!$D$2:$AV$26)),0)+IFERROR(SUMPRODUCT(('乐容-S级品'!$A$4:$A$32=$B119)*('乐容-S级品'!$L$3:$CA$3=BM$1)*('乐容-S级品'!$L$4:$CA$32)),0)</f>
      </c>
      <c r="BN119" s="280">
        <f>IFERROR(SUMPRODUCT(('控温被PRO-S级品'!$B$2:$B$10=$B119)*('控温被PRO-S级品'!$E$1:$BE$1=BN$1)*('控温被PRO-S级品'!$E$2:$BE$10)),0)+IFERROR(SUMPRODUCT(('冬被-S级品'!$B$2:$B$10=$B119)*('冬被-S级品'!$E$1:$AW$1=BN$1)*('冬被-S级品'!$E$2:$AW$10)),0)+IFERROR(SUMPRODUCT(('白止-S级品'!$A$2:$A$26=$B119)*('白止-S级品'!$D$1:$AV$1=BN$1)*('白止-S级品'!$D$2:$AV$26)),0)+IFERROR(SUMPRODUCT(('乐容-S级品'!$A$4:$A$32=$B119)*('乐容-S级品'!$L$3:$CA$3=BN$1)*('乐容-S级品'!$L$4:$CA$32)),0)</f>
      </c>
      <c r="BO119" s="280">
        <f>IFERROR(SUMPRODUCT(('控温被PRO-S级品'!$B$2:$B$10=$B119)*('控温被PRO-S级品'!$E$1:$BE$1=BO$1)*('控温被PRO-S级品'!$E$2:$BE$10)),0)+IFERROR(SUMPRODUCT(('冬被-S级品'!$B$2:$B$10=$B119)*('冬被-S级品'!$E$1:$AW$1=BO$1)*('冬被-S级品'!$E$2:$AW$10)),0)+IFERROR(SUMPRODUCT(('白止-S级品'!$A$2:$A$26=$B119)*('白止-S级品'!$D$1:$AV$1=BO$1)*('白止-S级品'!$D$2:$AV$26)),0)+IFERROR(SUMPRODUCT(('乐容-S级品'!$A$4:$A$32=$B119)*('乐容-S级品'!$L$3:$CA$3=BO$1)*('乐容-S级品'!$L$4:$CA$32)),0)</f>
      </c>
      <c r="BP119" s="280">
        <f>IFERROR(SUMPRODUCT(('控温被PRO-S级品'!$B$2:$B$10=$B119)*('控温被PRO-S级品'!$E$1:$BE$1=BP$1)*('控温被PRO-S级品'!$E$2:$BE$10)),0)+IFERROR(SUMPRODUCT(('冬被-S级品'!$B$2:$B$10=$B119)*('冬被-S级品'!$E$1:$AW$1=BP$1)*('冬被-S级品'!$E$2:$AW$10)),0)+IFERROR(SUMPRODUCT(('白止-S级品'!$A$2:$A$26=$B119)*('白止-S级品'!$D$1:$AV$1=BP$1)*('白止-S级品'!$D$2:$AV$26)),0)+IFERROR(SUMPRODUCT(('乐容-S级品'!$A$4:$A$32=$B119)*('乐容-S级品'!$L$3:$CA$3=BP$1)*('乐容-S级品'!$L$4:$CA$32)),0)</f>
      </c>
      <c r="BQ119" s="280">
        <f>IFERROR(SUMPRODUCT(('控温被PRO-S级品'!$B$2:$B$10=$B119)*('控温被PRO-S级品'!$E$1:$BE$1=BQ$1)*('控温被PRO-S级品'!$E$2:$BE$10)),0)+IFERROR(SUMPRODUCT(('冬被-S级品'!$B$2:$B$10=$B119)*('冬被-S级品'!$E$1:$AW$1=BQ$1)*('冬被-S级品'!$E$2:$AW$10)),0)+IFERROR(SUMPRODUCT(('白止-S级品'!$A$2:$A$26=$B119)*('白止-S级品'!$D$1:$AV$1=BQ$1)*('白止-S级品'!$D$2:$AV$26)),0)+IFERROR(SUMPRODUCT(('乐容-S级品'!$A$4:$A$32=$B119)*('乐容-S级品'!$L$3:$CA$3=BQ$1)*('乐容-S级品'!$L$4:$CA$32)),0)</f>
      </c>
      <c r="BR119" s="280">
        <f>IFERROR(SUMPRODUCT(('控温被PRO-S级品'!$B$2:$B$10=$B119)*('控温被PRO-S级品'!$E$1:$BE$1=BR$1)*('控温被PRO-S级品'!$E$2:$BE$10)),0)+IFERROR(SUMPRODUCT(('冬被-S级品'!$B$2:$B$10=$B119)*('冬被-S级品'!$E$1:$AW$1=BR$1)*('冬被-S级品'!$E$2:$AW$10)),0)+IFERROR(SUMPRODUCT(('白止-S级品'!$A$2:$A$26=$B119)*('白止-S级品'!$D$1:$AV$1=BR$1)*('白止-S级品'!$D$2:$AV$26)),0)+IFERROR(SUMPRODUCT(('乐容-S级品'!$A$4:$A$32=$B119)*('乐容-S级品'!$L$3:$CA$3=BR$1)*('乐容-S级品'!$L$4:$CA$32)),0)</f>
      </c>
      <c r="BS119" s="280">
        <f>IFERROR(SUMPRODUCT(('控温被PRO-S级品'!$B$2:$B$10=$B119)*('控温被PRO-S级品'!$E$1:$BE$1=BS$1)*('控温被PRO-S级品'!$E$2:$BE$10)),0)+IFERROR(SUMPRODUCT(('冬被-S级品'!$B$2:$B$10=$B119)*('冬被-S级品'!$E$1:$AW$1=BS$1)*('冬被-S级品'!$E$2:$AW$10)),0)+IFERROR(SUMPRODUCT(('白止-S级品'!$A$2:$A$26=$B119)*('白止-S级品'!$D$1:$AV$1=BS$1)*('白止-S级品'!$D$2:$AV$26)),0)+IFERROR(SUMPRODUCT(('乐容-S级品'!$A$4:$A$32=$B119)*('乐容-S级品'!$L$3:$CA$3=BS$1)*('乐容-S级品'!$L$4:$CA$32)),0)</f>
      </c>
      <c r="BT119" s="280">
        <f>IFERROR(SUMPRODUCT(('控温被PRO-S级品'!$B$2:$B$10=$B119)*('控温被PRO-S级品'!$E$1:$BE$1=BT$1)*('控温被PRO-S级品'!$E$2:$BE$10)),0)+IFERROR(SUMPRODUCT(('冬被-S级品'!$B$2:$B$10=$B119)*('冬被-S级品'!$E$1:$AW$1=BT$1)*('冬被-S级品'!$E$2:$AW$10)),0)+IFERROR(SUMPRODUCT(('白止-S级品'!$A$2:$A$26=$B119)*('白止-S级品'!$D$1:$AV$1=BT$1)*('白止-S级品'!$D$2:$AV$26)),0)+IFERROR(SUMPRODUCT(('乐容-S级品'!$A$4:$A$32=$B119)*('乐容-S级品'!$L$3:$CA$3=BT$1)*('乐容-S级品'!$L$4:$CA$32)),0)</f>
      </c>
      <c r="BU119" s="280">
        <f>IFERROR(SUMPRODUCT(('控温被PRO-S级品'!$B$2:$B$10=$B119)*('控温被PRO-S级品'!$E$1:$BE$1=BU$1)*('控温被PRO-S级品'!$E$2:$BE$10)),0)+IFERROR(SUMPRODUCT(('冬被-S级品'!$B$2:$B$10=$B119)*('冬被-S级品'!$E$1:$AW$1=BU$1)*('冬被-S级品'!$E$2:$AW$10)),0)+IFERROR(SUMPRODUCT(('白止-S级品'!$A$2:$A$26=$B119)*('白止-S级品'!$D$1:$AV$1=BU$1)*('白止-S级品'!$D$2:$AV$26)),0)+IFERROR(SUMPRODUCT(('乐容-S级品'!$A$4:$A$32=$B119)*('乐容-S级品'!$L$3:$CA$3=BU$1)*('乐容-S级品'!$L$4:$CA$32)),0)</f>
      </c>
      <c r="BV119" s="280">
        <f>IFERROR(SUMPRODUCT(('控温被PRO-S级品'!$B$2:$B$10=$B119)*('控温被PRO-S级品'!$E$1:$BE$1=BV$1)*('控温被PRO-S级品'!$E$2:$BE$10)),0)+IFERROR(SUMPRODUCT(('冬被-S级品'!$B$2:$B$10=$B119)*('冬被-S级品'!$E$1:$AW$1=BV$1)*('冬被-S级品'!$E$2:$AW$10)),0)+IFERROR(SUMPRODUCT(('白止-S级品'!$A$2:$A$26=$B119)*('白止-S级品'!$D$1:$AV$1=BV$1)*('白止-S级品'!$D$2:$AV$26)),0)+IFERROR(SUMPRODUCT(('乐容-S级品'!$A$4:$A$32=$B119)*('乐容-S级品'!$L$3:$CA$3=BV$1)*('乐容-S级品'!$L$4:$CA$32)),0)</f>
      </c>
      <c r="BW119" s="280">
        <f>IFERROR(SUMPRODUCT(('控温被PRO-S级品'!$B$2:$B$10=$B119)*('控温被PRO-S级品'!$E$1:$BE$1=BW$1)*('控温被PRO-S级品'!$E$2:$BE$10)),0)+IFERROR(SUMPRODUCT(('冬被-S级品'!$B$2:$B$10=$B119)*('冬被-S级品'!$E$1:$AW$1=BW$1)*('冬被-S级品'!$E$2:$AW$10)),0)+IFERROR(SUMPRODUCT(('白止-S级品'!$A$2:$A$26=$B119)*('白止-S级品'!$D$1:$AV$1=BW$1)*('白止-S级品'!$D$2:$AV$26)),0)+IFERROR(SUMPRODUCT(('乐容-S级品'!$A$4:$A$32=$B119)*('乐容-S级品'!$L$3:$CA$3=BW$1)*('乐容-S级品'!$L$4:$CA$32)),0)</f>
      </c>
      <c r="BX119" s="280">
        <f>IFERROR(SUMPRODUCT(('控温被PRO-S级品'!$B$2:$B$10=$B119)*('控温被PRO-S级品'!$E$1:$BE$1=BX$1)*('控温被PRO-S级品'!$E$2:$BE$10)),0)+IFERROR(SUMPRODUCT(('冬被-S级品'!$B$2:$B$10=$B119)*('冬被-S级品'!$E$1:$AW$1=BX$1)*('冬被-S级品'!$E$2:$AW$10)),0)+IFERROR(SUMPRODUCT(('白止-S级品'!$A$2:$A$26=$B119)*('白止-S级品'!$D$1:$AV$1=BX$1)*('白止-S级品'!$D$2:$AV$26)),0)+IFERROR(SUMPRODUCT(('乐容-S级品'!$A$4:$A$32=$B119)*('乐容-S级品'!$L$3:$CA$3=BX$1)*('乐容-S级品'!$L$4:$CA$32)),0)</f>
      </c>
      <c r="BY119" s="280">
        <f>IFERROR(SUMPRODUCT(('控温被PRO-S级品'!$B$2:$B$10=$B119)*('控温被PRO-S级品'!$E$1:$BE$1=BY$1)*('控温被PRO-S级品'!$E$2:$BE$10)),0)+IFERROR(SUMPRODUCT(('冬被-S级品'!$B$2:$B$10=$B119)*('冬被-S级品'!$E$1:$AW$1=BY$1)*('冬被-S级品'!$E$2:$AW$10)),0)+IFERROR(SUMPRODUCT(('白止-S级品'!$A$2:$A$26=$B119)*('白止-S级品'!$D$1:$AV$1=BY$1)*('白止-S级品'!$D$2:$AV$26)),0)+IFERROR(SUMPRODUCT(('乐容-S级品'!$A$4:$A$32=$B119)*('乐容-S级品'!$L$3:$CA$3=BY$1)*('乐容-S级品'!$L$4:$CA$32)),0)</f>
      </c>
      <c r="BZ119" s="280">
        <f>IFERROR(SUMPRODUCT(('控温被PRO-S级品'!$B$2:$B$10=$B119)*('控温被PRO-S级品'!$E$1:$BE$1=BZ$1)*('控温被PRO-S级品'!$E$2:$BE$10)),0)+IFERROR(SUMPRODUCT(('冬被-S级品'!$B$2:$B$10=$B119)*('冬被-S级品'!$E$1:$AW$1=BZ$1)*('冬被-S级品'!$E$2:$AW$10)),0)+IFERROR(SUMPRODUCT(('白止-S级品'!$A$2:$A$26=$B119)*('白止-S级品'!$D$1:$AV$1=BZ$1)*('白止-S级品'!$D$2:$AV$26)),0)+IFERROR(SUMPRODUCT(('乐容-S级品'!$A$4:$A$32=$B119)*('乐容-S级品'!$L$3:$CA$3=BZ$1)*('乐容-S级品'!$L$4:$CA$32)),0)</f>
      </c>
      <c r="CA119" s="280">
        <f>IFERROR(SUMPRODUCT(('控温被PRO-S级品'!$B$2:$B$10=$B119)*('控温被PRO-S级品'!$E$1:$BE$1=CA$1)*('控温被PRO-S级品'!$E$2:$BE$10)),0)+IFERROR(SUMPRODUCT(('冬被-S级品'!$B$2:$B$10=$B119)*('冬被-S级品'!$E$1:$AW$1=CA$1)*('冬被-S级品'!$E$2:$AW$10)),0)+IFERROR(SUMPRODUCT(('白止-S级品'!$A$2:$A$26=$B119)*('白止-S级品'!$D$1:$AV$1=CA$1)*('白止-S级品'!$D$2:$AV$26)),0)+IFERROR(SUMPRODUCT(('乐容-S级品'!$A$4:$A$32=$B119)*('乐容-S级品'!$L$3:$CA$3=CA$1)*('乐容-S级品'!$L$4:$CA$32)),0)</f>
      </c>
      <c r="CB119" s="280">
        <f>IFERROR(SUMPRODUCT(('控温被PRO-S级品'!$B$2:$B$10=$B119)*('控温被PRO-S级品'!$E$1:$BE$1=CB$1)*('控温被PRO-S级品'!$E$2:$BE$10)),0)+IFERROR(SUMPRODUCT(('冬被-S级品'!$B$2:$B$10=$B119)*('冬被-S级品'!$E$1:$AW$1=CB$1)*('冬被-S级品'!$E$2:$AW$10)),0)+IFERROR(SUMPRODUCT(('白止-S级品'!$A$2:$A$26=$B119)*('白止-S级品'!$D$1:$AV$1=CB$1)*('白止-S级品'!$D$2:$AV$26)),0)+IFERROR(SUMPRODUCT(('乐容-S级品'!$A$4:$A$32=$B119)*('乐容-S级品'!$L$3:$CA$3=CB$1)*('乐容-S级品'!$L$4:$CA$32)),0)</f>
      </c>
      <c r="CC119" s="280">
        <f>IFERROR(SUMPRODUCT(('控温被PRO-S级品'!$B$2:$B$10=$B119)*('控温被PRO-S级品'!$E$1:$BE$1=CC$1)*('控温被PRO-S级品'!$E$2:$BE$10)),0)+IFERROR(SUMPRODUCT(('冬被-S级品'!$B$2:$B$10=$B119)*('冬被-S级品'!$E$1:$AW$1=CC$1)*('冬被-S级品'!$E$2:$AW$10)),0)+IFERROR(SUMPRODUCT(('白止-S级品'!$A$2:$A$26=$B119)*('白止-S级品'!$D$1:$AV$1=CC$1)*('白止-S级品'!$D$2:$AV$26)),0)+IFERROR(SUMPRODUCT(('乐容-S级品'!$A$4:$A$32=$B119)*('乐容-S级品'!$L$3:$CA$3=CC$1)*('乐容-S级品'!$L$4:$CA$32)),0)</f>
      </c>
      <c r="CD119" s="280">
        <f>IFERROR(SUMPRODUCT(('控温被PRO-S级品'!$B$2:$B$10=$B119)*('控温被PRO-S级品'!$E$1:$BE$1=CD$1)*('控温被PRO-S级品'!$E$2:$BE$10)),0)+IFERROR(SUMPRODUCT(('冬被-S级品'!$B$2:$B$10=$B119)*('冬被-S级品'!$E$1:$AW$1=CD$1)*('冬被-S级品'!$E$2:$AW$10)),0)+IFERROR(SUMPRODUCT(('白止-S级品'!$A$2:$A$26=$B119)*('白止-S级品'!$D$1:$AV$1=CD$1)*('白止-S级品'!$D$2:$AV$26)),0)+IFERROR(SUMPRODUCT(('乐容-S级品'!$A$4:$A$32=$B119)*('乐容-S级品'!$L$3:$CA$3=CD$1)*('乐容-S级品'!$L$4:$CA$32)),0)</f>
      </c>
      <c r="CE119" s="280">
        <f>IFERROR(SUMPRODUCT(('控温被PRO-S级品'!$B$2:$B$10=$B119)*('控温被PRO-S级品'!$E$1:$BE$1=CE$1)*('控温被PRO-S级品'!$E$2:$BE$10)),0)+IFERROR(SUMPRODUCT(('冬被-S级品'!$B$2:$B$10=$B119)*('冬被-S级品'!$E$1:$AW$1=CE$1)*('冬被-S级品'!$E$2:$AW$10)),0)+IFERROR(SUMPRODUCT(('白止-S级品'!$A$2:$A$26=$B119)*('白止-S级品'!$D$1:$AV$1=CE$1)*('白止-S级品'!$D$2:$AV$26)),0)+IFERROR(SUMPRODUCT(('乐容-S级品'!$A$4:$A$32=$B119)*('乐容-S级品'!$L$3:$CA$3=CE$1)*('乐容-S级品'!$L$4:$CA$32)),0)</f>
      </c>
      <c r="CF119" s="280">
        <f>IFERROR(SUMPRODUCT(('控温被PRO-S级品'!$B$2:$B$10=$B119)*('控温被PRO-S级品'!$E$1:$BE$1=CF$1)*('控温被PRO-S级品'!$E$2:$BE$10)),0)+IFERROR(SUMPRODUCT(('冬被-S级品'!$B$2:$B$10=$B119)*('冬被-S级品'!$E$1:$AW$1=CF$1)*('冬被-S级品'!$E$2:$AW$10)),0)+IFERROR(SUMPRODUCT(('白止-S级品'!$A$2:$A$26=$B119)*('白止-S级品'!$D$1:$AV$1=CF$1)*('白止-S级品'!$D$2:$AV$26)),0)+IFERROR(SUMPRODUCT(('乐容-S级品'!$A$4:$A$32=$B119)*('乐容-S级品'!$L$3:$CA$3=CF$1)*('乐容-S级品'!$L$4:$CA$32)),0)</f>
      </c>
      <c r="CG119" s="280">
        <f>IFERROR(SUMPRODUCT(('控温被PRO-S级品'!$B$2:$B$10=$B119)*('控温被PRO-S级品'!$E$1:$BE$1=CG$1)*('控温被PRO-S级品'!$E$2:$BE$10)),0)+IFERROR(SUMPRODUCT(('冬被-S级品'!$B$2:$B$10=$B119)*('冬被-S级品'!$E$1:$AW$1=CG$1)*('冬被-S级品'!$E$2:$AW$10)),0)+IFERROR(SUMPRODUCT(('白止-S级品'!$A$2:$A$26=$B119)*('白止-S级品'!$D$1:$AV$1=CG$1)*('白止-S级品'!$D$2:$AV$26)),0)+IFERROR(SUMPRODUCT(('乐容-S级品'!$A$4:$A$32=$B119)*('乐容-S级品'!$L$3:$CA$3=CG$1)*('乐容-S级品'!$L$4:$CA$32)),0)</f>
      </c>
      <c r="CH119" s="280">
        <f>IFERROR(SUMPRODUCT(('控温被PRO-S级品'!$B$2:$B$10=$B119)*('控温被PRO-S级品'!$E$1:$BE$1=CH$1)*('控温被PRO-S级品'!$E$2:$BE$10)),0)+IFERROR(SUMPRODUCT(('冬被-S级品'!$B$2:$B$10=$B119)*('冬被-S级品'!$E$1:$AW$1=CH$1)*('冬被-S级品'!$E$2:$AW$10)),0)+IFERROR(SUMPRODUCT(('白止-S级品'!$A$2:$A$26=$B119)*('白止-S级品'!$D$1:$AV$1=CH$1)*('白止-S级品'!$D$2:$AV$26)),0)+IFERROR(SUMPRODUCT(('乐容-S级品'!$A$4:$A$32=$B119)*('乐容-S级品'!$L$3:$CA$3=CH$1)*('乐容-S级品'!$L$4:$CA$32)),0)</f>
      </c>
      <c r="CI119" s="280">
        <f>IFERROR(SUMPRODUCT(('控温被PRO-S级品'!$B$2:$B$10=$B119)*('控温被PRO-S级品'!$E$1:$BE$1=CI$1)*('控温被PRO-S级品'!$E$2:$BE$10)),0)+IFERROR(SUMPRODUCT(('冬被-S级品'!$B$2:$B$10=$B119)*('冬被-S级品'!$E$1:$AW$1=CI$1)*('冬被-S级品'!$E$2:$AW$10)),0)+IFERROR(SUMPRODUCT(('白止-S级品'!$A$2:$A$26=$B119)*('白止-S级品'!$D$1:$AV$1=CI$1)*('白止-S级品'!$D$2:$AV$26)),0)+IFERROR(SUMPRODUCT(('乐容-S级品'!$A$4:$A$32=$B119)*('乐容-S级品'!$L$3:$CA$3=CI$1)*('乐容-S级品'!$L$4:$CA$32)),0)</f>
      </c>
      <c r="CJ119" s="280">
        <f>IFERROR(SUMPRODUCT(('控温被PRO-S级品'!$B$2:$B$10=$B119)*('控温被PRO-S级品'!$E$1:$BE$1=CJ$1)*('控温被PRO-S级品'!$E$2:$BE$10)),0)+IFERROR(SUMPRODUCT(('冬被-S级品'!$B$2:$B$10=$B119)*('冬被-S级品'!$E$1:$AW$1=CJ$1)*('冬被-S级品'!$E$2:$AW$10)),0)+IFERROR(SUMPRODUCT(('白止-S级品'!$A$2:$A$26=$B119)*('白止-S级品'!$D$1:$AV$1=CJ$1)*('白止-S级品'!$D$2:$AV$26)),0)+IFERROR(SUMPRODUCT(('乐容-S级品'!$A$4:$A$32=$B119)*('乐容-S级品'!$L$3:$CA$3=CJ$1)*('乐容-S级品'!$L$4:$CA$32)),0)</f>
      </c>
      <c r="CK119" s="280">
        <f>IFERROR(SUMPRODUCT(('控温被PRO-S级品'!$B$2:$B$10=$B119)*('控温被PRO-S级品'!$E$1:$BE$1=CK$1)*('控温被PRO-S级品'!$E$2:$BE$10)),0)+IFERROR(SUMPRODUCT(('冬被-S级品'!$B$2:$B$10=$B119)*('冬被-S级品'!$E$1:$AW$1=CK$1)*('冬被-S级品'!$E$2:$AW$10)),0)+IFERROR(SUMPRODUCT(('白止-S级品'!$A$2:$A$26=$B119)*('白止-S级品'!$D$1:$AV$1=CK$1)*('白止-S级品'!$D$2:$AV$26)),0)+IFERROR(SUMPRODUCT(('乐容-S级品'!$A$4:$A$32=$B119)*('乐容-S级品'!$L$3:$CA$3=CK$1)*('乐容-S级品'!$L$4:$CA$32)),0)</f>
      </c>
      <c r="CL119" s="280">
        <f>IFERROR(SUMPRODUCT(('控温被PRO-S级品'!$B$2:$B$10=$B119)*('控温被PRO-S级品'!$E$1:$BE$1=CL$1)*('控温被PRO-S级品'!$E$2:$BE$10)),0)+IFERROR(SUMPRODUCT(('冬被-S级品'!$B$2:$B$10=$B119)*('冬被-S级品'!$E$1:$AW$1=CL$1)*('冬被-S级品'!$E$2:$AW$10)),0)+IFERROR(SUMPRODUCT(('白止-S级品'!$A$2:$A$26=$B119)*('白止-S级品'!$D$1:$AV$1=CL$1)*('白止-S级品'!$D$2:$AV$26)),0)+IFERROR(SUMPRODUCT(('乐容-S级品'!$A$4:$A$32=$B119)*('乐容-S级品'!$L$3:$CA$3=CL$1)*('乐容-S级品'!$L$4:$CA$32)),0)</f>
      </c>
      <c r="CM119" s="280">
        <f>IFERROR(SUMPRODUCT(('控温被PRO-S级品'!$B$2:$B$10=$B119)*('控温被PRO-S级品'!$E$1:$BE$1=CM$1)*('控温被PRO-S级品'!$E$2:$BE$10)),0)+IFERROR(SUMPRODUCT(('冬被-S级品'!$B$2:$B$10=$B119)*('冬被-S级品'!$E$1:$AW$1=CM$1)*('冬被-S级品'!$E$2:$AW$10)),0)+IFERROR(SUMPRODUCT(('白止-S级品'!$A$2:$A$26=$B119)*('白止-S级品'!$D$1:$AV$1=CM$1)*('白止-S级品'!$D$2:$AV$26)),0)+IFERROR(SUMPRODUCT(('乐容-S级品'!$A$4:$A$32=$B119)*('乐容-S级品'!$L$3:$CA$3=CM$1)*('乐容-S级品'!$L$4:$CA$32)),0)</f>
      </c>
      <c r="CN119" s="280">
        <f>IFERROR(SUMPRODUCT(('控温被PRO-S级品'!$B$2:$B$10=$B119)*('控温被PRO-S级品'!$E$1:$BE$1=CN$1)*('控温被PRO-S级品'!$E$2:$BE$10)),0)+IFERROR(SUMPRODUCT(('冬被-S级品'!$B$2:$B$10=$B119)*('冬被-S级品'!$E$1:$AW$1=CN$1)*('冬被-S级品'!$E$2:$AW$10)),0)+IFERROR(SUMPRODUCT(('白止-S级品'!$A$2:$A$26=$B119)*('白止-S级品'!$D$1:$AV$1=CN$1)*('白止-S级品'!$D$2:$AV$26)),0)+IFERROR(SUMPRODUCT(('乐容-S级品'!$A$4:$A$32=$B119)*('乐容-S级品'!$L$3:$CA$3=CN$1)*('乐容-S级品'!$L$4:$CA$32)),0)</f>
      </c>
      <c r="CO119" s="280">
        <f>IFERROR(SUMPRODUCT(('控温被PRO-S级品'!$B$2:$B$10=$B119)*('控温被PRO-S级品'!$E$1:$BE$1=CO$1)*('控温被PRO-S级品'!$E$2:$BE$10)),0)+IFERROR(SUMPRODUCT(('冬被-S级品'!$B$2:$B$10=$B119)*('冬被-S级品'!$E$1:$AW$1=CO$1)*('冬被-S级品'!$E$2:$AW$10)),0)+IFERROR(SUMPRODUCT(('白止-S级品'!$A$2:$A$26=$B119)*('白止-S级品'!$D$1:$AV$1=CO$1)*('白止-S级品'!$D$2:$AV$26)),0)+IFERROR(SUMPRODUCT(('乐容-S级品'!$A$4:$A$32=$B119)*('乐容-S级品'!$L$3:$CA$3=CO$1)*('乐容-S级品'!$L$4:$CA$32)),0)</f>
      </c>
      <c r="CP119" s="280">
        <f>IFERROR(SUMPRODUCT(('控温被PRO-S级品'!$B$2:$B$10=$B119)*('控温被PRO-S级品'!$E$1:$BE$1=CP$1)*('控温被PRO-S级品'!$E$2:$BE$10)),0)+IFERROR(SUMPRODUCT(('冬被-S级品'!$B$2:$B$10=$B119)*('冬被-S级品'!$E$1:$AW$1=CP$1)*('冬被-S级品'!$E$2:$AW$10)),0)+IFERROR(SUMPRODUCT(('白止-S级品'!$A$2:$A$26=$B119)*('白止-S级品'!$D$1:$AV$1=CP$1)*('白止-S级品'!$D$2:$AV$26)),0)+IFERROR(SUMPRODUCT(('乐容-S级品'!$A$4:$A$32=$B119)*('乐容-S级品'!$L$3:$CA$3=CP$1)*('乐容-S级品'!$L$4:$CA$32)),0)</f>
      </c>
      <c r="CQ119" s="280">
        <f>IFERROR(SUMPRODUCT(('控温被PRO-S级品'!$B$2:$B$10=$B119)*('控温被PRO-S级品'!$E$1:$BE$1=CQ$1)*('控温被PRO-S级品'!$E$2:$BE$10)),0)+IFERROR(SUMPRODUCT(('冬被-S级品'!$B$2:$B$10=$B119)*('冬被-S级品'!$E$1:$AW$1=CQ$1)*('冬被-S级品'!$E$2:$AW$10)),0)+IFERROR(SUMPRODUCT(('白止-S级品'!$A$2:$A$26=$B119)*('白止-S级品'!$D$1:$AV$1=CQ$1)*('白止-S级品'!$D$2:$AV$26)),0)+IFERROR(SUMPRODUCT(('乐容-S级品'!$A$4:$A$32=$B119)*('乐容-S级品'!$L$3:$CA$3=CQ$1)*('乐容-S级品'!$L$4:$CA$32)),0)</f>
      </c>
      <c r="CR119" s="280">
        <f>IFERROR(SUMPRODUCT(('控温被PRO-S级品'!$B$2:$B$10=$B119)*('控温被PRO-S级品'!$E$1:$BE$1=CR$1)*('控温被PRO-S级品'!$E$2:$BE$10)),0)+IFERROR(SUMPRODUCT(('冬被-S级品'!$B$2:$B$10=$B119)*('冬被-S级品'!$E$1:$AW$1=CR$1)*('冬被-S级品'!$E$2:$AW$10)),0)+IFERROR(SUMPRODUCT(('白止-S级品'!$A$2:$A$26=$B119)*('白止-S级品'!$D$1:$AV$1=CR$1)*('白止-S级品'!$D$2:$AV$26)),0)+IFERROR(SUMPRODUCT(('乐容-S级品'!$A$4:$A$32=$B119)*('乐容-S级品'!$L$3:$CA$3=CR$1)*('乐容-S级品'!$L$4:$CA$32)),0)</f>
      </c>
      <c r="CS119" s="280">
        <f>IFERROR(SUMPRODUCT(('控温被PRO-S级品'!$B$2:$B$10=$B119)*('控温被PRO-S级品'!$E$1:$BE$1=CS$1)*('控温被PRO-S级品'!$E$2:$BE$10)),0)+IFERROR(SUMPRODUCT(('冬被-S级品'!$B$2:$B$10=$B119)*('冬被-S级品'!$E$1:$AW$1=CS$1)*('冬被-S级品'!$E$2:$AW$10)),0)+IFERROR(SUMPRODUCT(('白止-S级品'!$A$2:$A$26=$B119)*('白止-S级品'!$D$1:$AV$1=CS$1)*('白止-S级品'!$D$2:$AV$26)),0)+IFERROR(SUMPRODUCT(('乐容-S级品'!$A$4:$A$32=$B119)*('乐容-S级品'!$L$3:$CA$3=CS$1)*('乐容-S级品'!$L$4:$CA$32)),0)</f>
      </c>
      <c r="CT119" s="280">
        <f>IFERROR(SUMPRODUCT(('控温被PRO-S级品'!$B$2:$B$10=$B119)*('控温被PRO-S级品'!$E$1:$BE$1=CT$1)*('控温被PRO-S级品'!$E$2:$BE$10)),0)+IFERROR(SUMPRODUCT(('冬被-S级品'!$B$2:$B$10=$B119)*('冬被-S级品'!$E$1:$AW$1=CT$1)*('冬被-S级品'!$E$2:$AW$10)),0)+IFERROR(SUMPRODUCT(('白止-S级品'!$A$2:$A$26=$B119)*('白止-S级品'!$D$1:$AV$1=CT$1)*('白止-S级品'!$D$2:$AV$26)),0)+IFERROR(SUMPRODUCT(('乐容-S级品'!$A$4:$A$32=$B119)*('乐容-S级品'!$L$3:$CA$3=CT$1)*('乐容-S级品'!$L$4:$CA$32)),0)</f>
      </c>
      <c r="CU119" s="280">
        <f>IFERROR(SUMPRODUCT(('控温被PRO-S级品'!$B$2:$B$10=$B119)*('控温被PRO-S级品'!$E$1:$BE$1=CU$1)*('控温被PRO-S级品'!$E$2:$BE$10)),0)+IFERROR(SUMPRODUCT(('冬被-S级品'!$B$2:$B$10=$B119)*('冬被-S级品'!$E$1:$AW$1=CU$1)*('冬被-S级品'!$E$2:$AW$10)),0)+IFERROR(SUMPRODUCT(('白止-S级品'!$A$2:$A$26=$B119)*('白止-S级品'!$D$1:$AV$1=CU$1)*('白止-S级品'!$D$2:$AV$26)),0)+IFERROR(SUMPRODUCT(('乐容-S级品'!$A$4:$A$32=$B119)*('乐容-S级品'!$L$3:$CA$3=CU$1)*('乐容-S级品'!$L$4:$CA$32)),0)</f>
      </c>
      <c r="CV119" s="280">
        <f>IFERROR(SUMPRODUCT(('控温被PRO-S级品'!$B$2:$B$10=$B119)*('控温被PRO-S级品'!$E$1:$BE$1=CV$1)*('控温被PRO-S级品'!$E$2:$BE$10)),0)+IFERROR(SUMPRODUCT(('冬被-S级品'!$B$2:$B$10=$B119)*('冬被-S级品'!$E$1:$AW$1=CV$1)*('冬被-S级品'!$E$2:$AW$10)),0)+IFERROR(SUMPRODUCT(('白止-S级品'!$A$2:$A$26=$B119)*('白止-S级品'!$D$1:$AV$1=CV$1)*('白止-S级品'!$D$2:$AV$26)),0)+IFERROR(SUMPRODUCT(('乐容-S级品'!$A$4:$A$32=$B119)*('乐容-S级品'!$L$3:$CA$3=CV$1)*('乐容-S级品'!$L$4:$CA$32)),0)</f>
      </c>
      <c r="CW119" s="280">
        <f>IFERROR(SUMPRODUCT(('控温被PRO-S级品'!$B$2:$B$10=$B119)*('控温被PRO-S级品'!$E$1:$BE$1=CW$1)*('控温被PRO-S级品'!$E$2:$BE$10)),0)+IFERROR(SUMPRODUCT(('冬被-S级品'!$B$2:$B$10=$B119)*('冬被-S级品'!$E$1:$AW$1=CW$1)*('冬被-S级品'!$E$2:$AW$10)),0)+IFERROR(SUMPRODUCT(('白止-S级品'!$A$2:$A$26=$B119)*('白止-S级品'!$D$1:$AV$1=CW$1)*('白止-S级品'!$D$2:$AV$26)),0)+IFERROR(SUMPRODUCT(('乐容-S级品'!$A$4:$A$32=$B119)*('乐容-S级品'!$L$3:$CA$3=CW$1)*('乐容-S级品'!$L$4:$CA$32)),0)</f>
      </c>
      <c r="CX119" s="280">
        <f>IFERROR(SUMPRODUCT(('控温被PRO-S级品'!$B$2:$B$10=$B119)*('控温被PRO-S级品'!$E$1:$BE$1=CX$1)*('控温被PRO-S级品'!$E$2:$BE$10)),0)+IFERROR(SUMPRODUCT(('冬被-S级品'!$B$2:$B$10=$B119)*('冬被-S级品'!$E$1:$AW$1=CX$1)*('冬被-S级品'!$E$2:$AW$10)),0)+IFERROR(SUMPRODUCT(('白止-S级品'!$A$2:$A$26=$B119)*('白止-S级品'!$D$1:$AV$1=CX$1)*('白止-S级品'!$D$2:$AV$26)),0)+IFERROR(SUMPRODUCT(('乐容-S级品'!$A$4:$A$32=$B119)*('乐容-S级品'!$L$3:$CA$3=CX$1)*('乐容-S级品'!$L$4:$CA$32)),0)</f>
      </c>
      <c r="CY119" s="280">
        <f>IFERROR(SUMPRODUCT(('控温被PRO-S级品'!$B$2:$B$10=$B119)*('控温被PRO-S级品'!$E$1:$BE$1=CY$1)*('控温被PRO-S级品'!$E$2:$BE$10)),0)+IFERROR(SUMPRODUCT(('冬被-S级品'!$B$2:$B$10=$B119)*('冬被-S级品'!$E$1:$AW$1=CY$1)*('冬被-S级品'!$E$2:$AW$10)),0)+IFERROR(SUMPRODUCT(('白止-S级品'!$A$2:$A$26=$B119)*('白止-S级品'!$D$1:$AV$1=CY$1)*('白止-S级品'!$D$2:$AV$26)),0)+IFERROR(SUMPRODUCT(('乐容-S级品'!$A$4:$A$32=$B119)*('乐容-S级品'!$L$3:$CA$3=CY$1)*('乐容-S级品'!$L$4:$CA$32)),0)</f>
      </c>
      <c r="CZ119" s="280">
        <f>IFERROR(SUMPRODUCT(('控温被PRO-S级品'!$B$2:$B$10=$B119)*('控温被PRO-S级品'!$E$1:$BE$1=CZ$1)*('控温被PRO-S级品'!$E$2:$BE$10)),0)+IFERROR(SUMPRODUCT(('冬被-S级品'!$B$2:$B$10=$B119)*('冬被-S级品'!$E$1:$AW$1=CZ$1)*('冬被-S级品'!$E$2:$AW$10)),0)+IFERROR(SUMPRODUCT(('白止-S级品'!$A$2:$A$26=$B119)*('白止-S级品'!$D$1:$AV$1=CZ$1)*('白止-S级品'!$D$2:$AV$26)),0)+IFERROR(SUMPRODUCT(('乐容-S级品'!$A$4:$A$32=$B119)*('乐容-S级品'!$L$3:$CA$3=CZ$1)*('乐容-S级品'!$L$4:$CA$32)),0)</f>
      </c>
      <c r="DA119" s="280">
        <f>IFERROR(SUMPRODUCT(('控温被PRO-S级品'!$B$2:$B$10=$B119)*('控温被PRO-S级品'!$E$1:$BE$1=DA$1)*('控温被PRO-S级品'!$E$2:$BE$10)),0)+IFERROR(SUMPRODUCT(('冬被-S级品'!$B$2:$B$10=$B119)*('冬被-S级品'!$E$1:$AW$1=DA$1)*('冬被-S级品'!$E$2:$AW$10)),0)+IFERROR(SUMPRODUCT(('白止-S级品'!$A$2:$A$26=$B119)*('白止-S级品'!$D$1:$AV$1=DA$1)*('白止-S级品'!$D$2:$AV$26)),0)+IFERROR(SUMPRODUCT(('乐容-S级品'!$A$4:$A$32=$B119)*('乐容-S级品'!$L$3:$CA$3=DA$1)*('乐容-S级品'!$L$4:$CA$32)),0)</f>
      </c>
      <c r="DB119" s="280">
        <f>IFERROR(SUMPRODUCT(('控温被PRO-S级品'!$B$2:$B$10=$B119)*('控温被PRO-S级品'!$E$1:$BE$1=DB$1)*('控温被PRO-S级品'!$E$2:$BE$10)),0)+IFERROR(SUMPRODUCT(('冬被-S级品'!$B$2:$B$10=$B119)*('冬被-S级品'!$E$1:$AW$1=DB$1)*('冬被-S级品'!$E$2:$AW$10)),0)+IFERROR(SUMPRODUCT(('白止-S级品'!$A$2:$A$26=$B119)*('白止-S级品'!$D$1:$AV$1=DB$1)*('白止-S级品'!$D$2:$AV$26)),0)+IFERROR(SUMPRODUCT(('乐容-S级品'!$A$4:$A$32=$B119)*('乐容-S级品'!$L$3:$CA$3=DB$1)*('乐容-S级品'!$L$4:$CA$32)),0)</f>
      </c>
      <c r="DC119" s="280">
        <f>IFERROR(SUMPRODUCT(('控温被PRO-S级品'!$B$2:$B$10=$B119)*('控温被PRO-S级品'!$E$1:$BE$1=DC$1)*('控温被PRO-S级品'!$E$2:$BE$10)),0)+IFERROR(SUMPRODUCT(('冬被-S级品'!$B$2:$B$10=$B119)*('冬被-S级品'!$E$1:$AW$1=DC$1)*('冬被-S级品'!$E$2:$AW$10)),0)+IFERROR(SUMPRODUCT(('白止-S级品'!$A$2:$A$26=$B119)*('白止-S级品'!$D$1:$AV$1=DC$1)*('白止-S级品'!$D$2:$AV$26)),0)+IFERROR(SUMPRODUCT(('乐容-S级品'!$A$4:$A$32=$B119)*('乐容-S级品'!$L$3:$CA$3=DC$1)*('乐容-S级品'!$L$4:$CA$32)),0)</f>
      </c>
      <c r="DD119" s="280">
        <f>IFERROR(SUMPRODUCT(('控温被PRO-S级品'!$B$2:$B$10=$B119)*('控温被PRO-S级品'!$E$1:$BE$1=DD$1)*('控温被PRO-S级品'!$E$2:$BE$10)),0)+IFERROR(SUMPRODUCT(('冬被-S级品'!$B$2:$B$10=$B119)*('冬被-S级品'!$E$1:$AW$1=DD$1)*('冬被-S级品'!$E$2:$AW$10)),0)+IFERROR(SUMPRODUCT(('白止-S级品'!$A$2:$A$26=$B119)*('白止-S级品'!$D$1:$AV$1=DD$1)*('白止-S级品'!$D$2:$AV$26)),0)+IFERROR(SUMPRODUCT(('乐容-S级品'!$A$4:$A$32=$B119)*('乐容-S级品'!$L$3:$CA$3=DD$1)*('乐容-S级品'!$L$4:$CA$32)),0)</f>
      </c>
      <c r="DE119" s="280">
        <f>IFERROR(SUMPRODUCT(('控温被PRO-S级品'!$B$2:$B$10=$B119)*('控温被PRO-S级品'!$E$1:$BE$1=DE$1)*('控温被PRO-S级品'!$E$2:$BE$10)),0)+IFERROR(SUMPRODUCT(('冬被-S级品'!$B$2:$B$10=$B119)*('冬被-S级品'!$E$1:$AW$1=DE$1)*('冬被-S级品'!$E$2:$AW$10)),0)+IFERROR(SUMPRODUCT(('白止-S级品'!$A$2:$A$26=$B119)*('白止-S级品'!$D$1:$AV$1=DE$1)*('白止-S级品'!$D$2:$AV$26)),0)+IFERROR(SUMPRODUCT(('乐容-S级品'!$A$4:$A$32=$B119)*('乐容-S级品'!$L$3:$CA$3=DE$1)*('乐容-S级品'!$L$4:$CA$32)),0)</f>
      </c>
      <c r="DF119" s="280">
        <f>IFERROR(SUMPRODUCT(('控温被PRO-S级品'!$B$2:$B$10=$B119)*('控温被PRO-S级品'!$E$1:$BE$1=DF$1)*('控温被PRO-S级品'!$E$2:$BE$10)),0)+IFERROR(SUMPRODUCT(('冬被-S级品'!$B$2:$B$10=$B119)*('冬被-S级品'!$E$1:$AW$1=DF$1)*('冬被-S级品'!$E$2:$AW$10)),0)+IFERROR(SUMPRODUCT(('白止-S级品'!$A$2:$A$26=$B119)*('白止-S级品'!$D$1:$AV$1=DF$1)*('白止-S级品'!$D$2:$AV$26)),0)+IFERROR(SUMPRODUCT(('乐容-S级品'!$A$4:$A$32=$B119)*('乐容-S级品'!$L$3:$CA$3=DF$1)*('乐容-S级品'!$L$4:$CA$32)),0)</f>
      </c>
      <c r="DG119" s="280">
        <f>IFERROR(SUMPRODUCT(('控温被PRO-S级品'!$B$2:$B$10=$B119)*('控温被PRO-S级品'!$E$1:$BE$1=DG$1)*('控温被PRO-S级品'!$E$2:$BE$10)),0)+IFERROR(SUMPRODUCT(('冬被-S级品'!$B$2:$B$10=$B119)*('冬被-S级品'!$E$1:$AW$1=DG$1)*('冬被-S级品'!$E$2:$AW$10)),0)+IFERROR(SUMPRODUCT(('白止-S级品'!$A$2:$A$26=$B119)*('白止-S级品'!$D$1:$AV$1=DG$1)*('白止-S级品'!$D$2:$AV$26)),0)+IFERROR(SUMPRODUCT(('乐容-S级品'!$A$4:$A$32=$B119)*('乐容-S级品'!$L$3:$CA$3=DG$1)*('乐容-S级品'!$L$4:$CA$32)),0)</f>
      </c>
      <c r="DH119" s="280">
        <f>IFERROR(SUMPRODUCT(('控温被PRO-S级品'!$B$2:$B$10=$B119)*('控温被PRO-S级品'!$E$1:$BE$1=DH$1)*('控温被PRO-S级品'!$E$2:$BE$10)),0)+IFERROR(SUMPRODUCT(('冬被-S级品'!$B$2:$B$10=$B119)*('冬被-S级品'!$E$1:$AW$1=DH$1)*('冬被-S级品'!$E$2:$AW$10)),0)+IFERROR(SUMPRODUCT(('白止-S级品'!$A$2:$A$26=$B119)*('白止-S级品'!$D$1:$AV$1=DH$1)*('白止-S级品'!$D$2:$AV$26)),0)+IFERROR(SUMPRODUCT(('乐容-S级品'!$A$4:$A$32=$B119)*('乐容-S级品'!$L$3:$CA$3=DH$1)*('乐容-S级品'!$L$4:$CA$32)),0)</f>
      </c>
      <c r="DI119" s="280">
        <f>IFERROR(SUMPRODUCT(('控温被PRO-S级品'!$B$2:$B$10=$B119)*('控温被PRO-S级品'!$E$1:$BE$1=DI$1)*('控温被PRO-S级品'!$E$2:$BE$10)),0)+IFERROR(SUMPRODUCT(('冬被-S级品'!$B$2:$B$10=$B119)*('冬被-S级品'!$E$1:$AW$1=DI$1)*('冬被-S级品'!$E$2:$AW$10)),0)+IFERROR(SUMPRODUCT(('白止-S级品'!$A$2:$A$26=$B119)*('白止-S级品'!$D$1:$AV$1=DI$1)*('白止-S级品'!$D$2:$AV$26)),0)+IFERROR(SUMPRODUCT(('乐容-S级品'!$A$4:$A$32=$B119)*('乐容-S级品'!$L$3:$CA$3=DI$1)*('乐容-S级品'!$L$4:$CA$32)),0)</f>
      </c>
      <c r="DJ119" s="280">
        <f>IFERROR(SUMPRODUCT(('控温被PRO-S级品'!$B$2:$B$10=$B119)*('控温被PRO-S级品'!$E$1:$BE$1=DJ$1)*('控温被PRO-S级品'!$E$2:$BE$10)),0)+IFERROR(SUMPRODUCT(('冬被-S级品'!$B$2:$B$10=$B119)*('冬被-S级品'!$E$1:$AW$1=DJ$1)*('冬被-S级品'!$E$2:$AW$10)),0)+IFERROR(SUMPRODUCT(('白止-S级品'!$A$2:$A$26=$B119)*('白止-S级品'!$D$1:$AV$1=DJ$1)*('白止-S级品'!$D$2:$AV$26)),0)+IFERROR(SUMPRODUCT(('乐容-S级品'!$A$4:$A$32=$B119)*('乐容-S级品'!$L$3:$CA$3=DJ$1)*('乐容-S级品'!$L$4:$CA$32)),0)</f>
      </c>
      <c r="DK119" s="280"/>
      <c r="DL119" s="280"/>
      <c r="DM119" s="280"/>
      <c r="DN119" s="280"/>
      <c r="DO119" s="280"/>
      <c r="DP119" s="280"/>
      <c r="DQ119" s="280"/>
      <c r="DR119" s="280"/>
      <c r="DS119" s="280"/>
      <c r="DT119" s="280"/>
      <c r="DU119" s="280"/>
      <c r="DV119" s="280"/>
      <c r="DW119" s="280">
        <f>VLOOKUP(B119,'系统编码规格'!A:C,3,FALSE)</f>
      </c>
      <c r="DX119" s="280"/>
      <c r="DY119" s="280"/>
      <c r="DZ119" s="280"/>
      <c r="EA119" s="280"/>
      <c r="EB119" s="280"/>
      <c r="EC119" s="280"/>
      <c r="ED119" s="280"/>
      <c r="EE119" s="280"/>
      <c r="EF119" s="280"/>
      <c r="EG119" s="280"/>
      <c r="EH119" s="280"/>
      <c r="EI119" s="280"/>
      <c r="EJ119" s="280"/>
      <c r="EK119" s="280"/>
      <c r="EL119" s="280"/>
      <c r="EM119" s="280"/>
      <c r="EN119" s="280"/>
      <c r="EO119" s="280"/>
      <c r="EP119" s="280"/>
      <c r="EQ119" s="280"/>
      <c r="ER119" s="280"/>
      <c r="ES119" s="280"/>
      <c r="ET119" s="280"/>
      <c r="EU119" s="280"/>
      <c r="EV119" s="280"/>
      <c r="EW119" s="280"/>
      <c r="EX119" s="280"/>
      <c r="EY119" s="280"/>
      <c r="EZ119" s="280"/>
      <c r="FA119" s="280"/>
      <c r="FB119" s="280"/>
      <c r="FC119" s="280"/>
      <c r="FD119" s="280"/>
      <c r="FE119" s="280"/>
      <c r="FF119" s="280"/>
      <c r="FG119" s="280"/>
      <c r="FH119" s="280"/>
      <c r="FI119" s="280"/>
      <c r="FJ119" s="280"/>
      <c r="FK119" s="280"/>
      <c r="FL119" s="280"/>
      <c r="FM119" s="280"/>
      <c r="FN119" s="280"/>
      <c r="FO119" s="280"/>
      <c r="FP119" s="280"/>
      <c r="FQ119" s="280"/>
      <c r="FR119" s="280"/>
      <c r="FS119" s="280"/>
      <c r="FT119" s="280"/>
      <c r="FU119" s="280"/>
      <c r="FV119" s="280"/>
      <c r="FW119" s="280"/>
      <c r="FX119" s="280"/>
      <c r="FY119" s="280"/>
      <c r="FZ119" s="280"/>
      <c r="GA119" s="280"/>
      <c r="GB119" s="280"/>
      <c r="GC119" s="280"/>
      <c r="GD119" s="280"/>
      <c r="GE119" s="280"/>
      <c r="GF119" s="280"/>
      <c r="GG119" s="280"/>
      <c r="GH119" s="280"/>
      <c r="GI119" s="280"/>
      <c r="GJ119" s="280"/>
      <c r="GK119" s="280"/>
      <c r="GL119" s="280"/>
      <c r="GM119" s="280"/>
      <c r="GN119" s="280"/>
      <c r="GO119" s="280"/>
      <c r="GP119" s="280"/>
      <c r="GQ119" s="280"/>
      <c r="GR119" s="280"/>
      <c r="GS119" s="280"/>
      <c r="GT119" s="280"/>
      <c r="GU119" s="280"/>
      <c r="GV119" s="280"/>
    </row>
    <row r="120">
      <c r="A120" s="309" t="str">
        <v>乐容</v>
      </c>
      <c r="B120" s="310" t="str">
        <v>12800026100640271</v>
      </c>
      <c r="C120" s="309" t="str">
        <v>亚朵星球 纯色全棉四件套</v>
      </c>
      <c r="D120" s="309" t="str">
        <v>山野绿-1.8m床-床笠款</v>
      </c>
      <c r="E120">
        <f>SUM(F120:GX120)</f>
      </c>
      <c r="F120" s="280">
        <f>IFERROR(SUMPRODUCT(('控温被PRO-S级品'!$B$2:$B$10=$B120)*('控温被PRO-S级品'!$E$1:$BE$1=F$1)*('控温被PRO-S级品'!$E$2:$BE$10)),0)+IFERROR(SUMPRODUCT(('冬被-S级品'!$B$2:$B$10=$B120)*('冬被-S级品'!$E$1:$AW$1=F$1)*('冬被-S级品'!$E$2:$AW$10)),0)+IFERROR(SUMPRODUCT(('白止-S级品'!$A$2:$A$26=$B120)*('白止-S级品'!$D$1:$AV$1=F$1)*('白止-S级品'!$D$2:$AV$26)),0)+IFERROR(SUMPRODUCT(('乐容-S级品'!$A$4:$A$32=$B120)*('乐容-S级品'!$L$3:$CA$3=F$1)*('乐容-S级品'!$L$4:$CA$32)),0)</f>
      </c>
      <c r="G120" s="280">
        <f>IFERROR(SUMPRODUCT(('控温被PRO-S级品'!$B$2:$B$10=$B120)*('控温被PRO-S级品'!$E$1:$BE$1=G$1)*('控温被PRO-S级品'!$E$2:$BE$10)),0)+IFERROR(SUMPRODUCT(('冬被-S级品'!$B$2:$B$10=$B120)*('冬被-S级品'!$E$1:$AW$1=G$1)*('冬被-S级品'!$E$2:$AW$10)),0)+IFERROR(SUMPRODUCT(('白止-S级品'!$A$2:$A$26=$B120)*('白止-S级品'!$D$1:$AV$1=G$1)*('白止-S级品'!$D$2:$AV$26)),0)+IFERROR(SUMPRODUCT(('乐容-S级品'!$A$4:$A$32=$B120)*('乐容-S级品'!$L$3:$CA$3=G$1)*('乐容-S级品'!$L$4:$CA$32)),0)</f>
      </c>
      <c r="H120" s="280">
        <f>IFERROR(SUMPRODUCT(('控温被PRO-S级品'!$B$2:$B$10=$B120)*('控温被PRO-S级品'!$E$1:$BE$1=H$1)*('控温被PRO-S级品'!$E$2:$BE$10)),0)+IFERROR(SUMPRODUCT(('冬被-S级品'!$B$2:$B$10=$B120)*('冬被-S级品'!$E$1:$AW$1=H$1)*('冬被-S级品'!$E$2:$AW$10)),0)+IFERROR(SUMPRODUCT(('白止-S级品'!$A$2:$A$26=$B120)*('白止-S级品'!$D$1:$AV$1=H$1)*('白止-S级品'!$D$2:$AV$26)),0)+IFERROR(SUMPRODUCT(('乐容-S级品'!$A$4:$A$32=$B120)*('乐容-S级品'!$L$3:$CA$3=H$1)*('乐容-S级品'!$L$4:$CA$32)),0)</f>
      </c>
      <c r="I120" s="280">
        <f>IFERROR(SUMPRODUCT(('控温被PRO-S级品'!$B$2:$B$10=$B120)*('控温被PRO-S级品'!$E$1:$BE$1=I$1)*('控温被PRO-S级品'!$E$2:$BE$10)),0)+IFERROR(SUMPRODUCT(('冬被-S级品'!$B$2:$B$10=$B120)*('冬被-S级品'!$E$1:$AW$1=I$1)*('冬被-S级品'!$E$2:$AW$10)),0)+IFERROR(SUMPRODUCT(('白止-S级品'!$A$2:$A$26=$B120)*('白止-S级品'!$D$1:$AV$1=I$1)*('白止-S级品'!$D$2:$AV$26)),0)+IFERROR(SUMPRODUCT(('乐容-S级品'!$A$4:$A$32=$B120)*('乐容-S级品'!$L$3:$CA$3=I$1)*('乐容-S级品'!$L$4:$CA$32)),0)</f>
      </c>
      <c r="J120" s="280">
        <f>IFERROR(SUMPRODUCT(('控温被PRO-S级品'!$B$2:$B$10=$B120)*('控温被PRO-S级品'!$E$1:$BE$1=J$1)*('控温被PRO-S级品'!$E$2:$BE$10)),0)+IFERROR(SUMPRODUCT(('冬被-S级品'!$B$2:$B$10=$B120)*('冬被-S级品'!$E$1:$AW$1=J$1)*('冬被-S级品'!$E$2:$AW$10)),0)+IFERROR(SUMPRODUCT(('白止-S级品'!$A$2:$A$26=$B120)*('白止-S级品'!$D$1:$AV$1=J$1)*('白止-S级品'!$D$2:$AV$26)),0)+IFERROR(SUMPRODUCT(('乐容-S级品'!$A$4:$A$32=$B120)*('乐容-S级品'!$L$3:$CA$3=J$1)*('乐容-S级品'!$L$4:$CA$32)),0)</f>
      </c>
      <c r="K120" s="280">
        <f>IFERROR(SUMPRODUCT(('控温被PRO-S级品'!$B$2:$B$10=$B120)*('控温被PRO-S级品'!$E$1:$BE$1=K$1)*('控温被PRO-S级品'!$E$2:$BE$10)),0)+IFERROR(SUMPRODUCT(('冬被-S级品'!$B$2:$B$10=$B120)*('冬被-S级品'!$E$1:$AW$1=K$1)*('冬被-S级品'!$E$2:$AW$10)),0)+IFERROR(SUMPRODUCT(('白止-S级品'!$A$2:$A$26=$B120)*('白止-S级品'!$D$1:$AV$1=K$1)*('白止-S级品'!$D$2:$AV$26)),0)+IFERROR(SUMPRODUCT(('乐容-S级品'!$A$4:$A$32=$B120)*('乐容-S级品'!$L$3:$CA$3=K$1)*('乐容-S级品'!$L$4:$CA$32)),0)</f>
      </c>
      <c r="L120" s="280">
        <f>IFERROR(SUMPRODUCT(('控温被PRO-S级品'!$B$2:$B$10=$B120)*('控温被PRO-S级品'!$E$1:$BE$1=L$1)*('控温被PRO-S级品'!$E$2:$BE$10)),0)+IFERROR(SUMPRODUCT(('冬被-S级品'!$B$2:$B$10=$B120)*('冬被-S级品'!$E$1:$AW$1=L$1)*('冬被-S级品'!$E$2:$AW$10)),0)+IFERROR(SUMPRODUCT(('白止-S级品'!$A$2:$A$26=$B120)*('白止-S级品'!$D$1:$AV$1=L$1)*('白止-S级品'!$D$2:$AV$26)),0)+IFERROR(SUMPRODUCT(('乐容-S级品'!$A$4:$A$32=$B120)*('乐容-S级品'!$L$3:$CA$3=L$1)*('乐容-S级品'!$L$4:$CA$32)),0)</f>
      </c>
      <c r="M120" s="280">
        <f>IFERROR(SUMPRODUCT(('控温被PRO-S级品'!$B$2:$B$10=$B120)*('控温被PRO-S级品'!$E$1:$BE$1=M$1)*('控温被PRO-S级品'!$E$2:$BE$10)),0)+IFERROR(SUMPRODUCT(('冬被-S级品'!$B$2:$B$10=$B120)*('冬被-S级品'!$E$1:$AW$1=M$1)*('冬被-S级品'!$E$2:$AW$10)),0)+IFERROR(SUMPRODUCT(('白止-S级品'!$A$2:$A$26=$B120)*('白止-S级品'!$D$1:$AV$1=M$1)*('白止-S级品'!$D$2:$AV$26)),0)+IFERROR(SUMPRODUCT(('乐容-S级品'!$A$4:$A$32=$B120)*('乐容-S级品'!$L$3:$CA$3=M$1)*('乐容-S级品'!$L$4:$CA$32)),0)</f>
      </c>
      <c r="N120" s="280">
        <f>IFERROR(SUMPRODUCT(('控温被PRO-S级品'!$B$2:$B$10=$B120)*('控温被PRO-S级品'!$E$1:$BE$1=N$1)*('控温被PRO-S级品'!$E$2:$BE$10)),0)+IFERROR(SUMPRODUCT(('冬被-S级品'!$B$2:$B$10=$B120)*('冬被-S级品'!$E$1:$AW$1=N$1)*('冬被-S级品'!$E$2:$AW$10)),0)+IFERROR(SUMPRODUCT(('白止-S级品'!$A$2:$A$26=$B120)*('白止-S级品'!$D$1:$AV$1=N$1)*('白止-S级品'!$D$2:$AV$26)),0)+IFERROR(SUMPRODUCT(('乐容-S级品'!$A$4:$A$32=$B120)*('乐容-S级品'!$L$3:$CA$3=N$1)*('乐容-S级品'!$L$4:$CA$32)),0)</f>
      </c>
      <c r="O120" s="280">
        <f>IFERROR(SUMPRODUCT(('控温被PRO-S级品'!$B$2:$B$10=$B120)*('控温被PRO-S级品'!$E$1:$BE$1=O$1)*('控温被PRO-S级品'!$E$2:$BE$10)),0)+IFERROR(SUMPRODUCT(('冬被-S级品'!$B$2:$B$10=$B120)*('冬被-S级品'!$E$1:$AW$1=O$1)*('冬被-S级品'!$E$2:$AW$10)),0)+IFERROR(SUMPRODUCT(('白止-S级品'!$A$2:$A$26=$B120)*('白止-S级品'!$D$1:$AV$1=O$1)*('白止-S级品'!$D$2:$AV$26)),0)+IFERROR(SUMPRODUCT(('乐容-S级品'!$A$4:$A$32=$B120)*('乐容-S级品'!$L$3:$CA$3=O$1)*('乐容-S级品'!$L$4:$CA$32)),0)</f>
      </c>
      <c r="P120" s="280">
        <f>IFERROR(SUMPRODUCT(('控温被PRO-S级品'!$B$2:$B$10=$B120)*('控温被PRO-S级品'!$E$1:$BE$1=P$1)*('控温被PRO-S级品'!$E$2:$BE$10)),0)+IFERROR(SUMPRODUCT(('冬被-S级品'!$B$2:$B$10=$B120)*('冬被-S级品'!$E$1:$AW$1=P$1)*('冬被-S级品'!$E$2:$AW$10)),0)+IFERROR(SUMPRODUCT(('白止-S级品'!$A$2:$A$26=$B120)*('白止-S级品'!$D$1:$AV$1=P$1)*('白止-S级品'!$D$2:$AV$26)),0)+IFERROR(SUMPRODUCT(('乐容-S级品'!$A$4:$A$32=$B120)*('乐容-S级品'!$L$3:$CA$3=P$1)*('乐容-S级品'!$L$4:$CA$32)),0)</f>
      </c>
      <c r="Q120" s="280">
        <f>IFERROR(SUMPRODUCT(('控温被PRO-S级品'!$B$2:$B$10=$B120)*('控温被PRO-S级品'!$E$1:$BE$1=Q$1)*('控温被PRO-S级品'!$E$2:$BE$10)),0)+IFERROR(SUMPRODUCT(('冬被-S级品'!$B$2:$B$10=$B120)*('冬被-S级品'!$E$1:$AW$1=Q$1)*('冬被-S级品'!$E$2:$AW$10)),0)+IFERROR(SUMPRODUCT(('白止-S级品'!$A$2:$A$26=$B120)*('白止-S级品'!$D$1:$AV$1=Q$1)*('白止-S级品'!$D$2:$AV$26)),0)+IFERROR(SUMPRODUCT(('乐容-S级品'!$A$4:$A$32=$B120)*('乐容-S级品'!$L$3:$CA$3=Q$1)*('乐容-S级品'!$L$4:$CA$32)),0)</f>
      </c>
      <c r="R120" s="280">
        <f>IFERROR(SUMPRODUCT(('控温被PRO-S级品'!$B$2:$B$10=$B120)*('控温被PRO-S级品'!$E$1:$BE$1=R$1)*('控温被PRO-S级品'!$E$2:$BE$10)),0)+IFERROR(SUMPRODUCT(('冬被-S级品'!$B$2:$B$10=$B120)*('冬被-S级品'!$E$1:$AW$1=R$1)*('冬被-S级品'!$E$2:$AW$10)),0)+IFERROR(SUMPRODUCT(('白止-S级品'!$A$2:$A$26=$B120)*('白止-S级品'!$D$1:$AV$1=R$1)*('白止-S级品'!$D$2:$AV$26)),0)+IFERROR(SUMPRODUCT(('乐容-S级品'!$A$4:$A$32=$B120)*('乐容-S级品'!$L$3:$CA$3=R$1)*('乐容-S级品'!$L$4:$CA$32)),0)</f>
      </c>
      <c r="S120" s="280">
        <f>IFERROR(SUMPRODUCT(('控温被PRO-S级品'!$B$2:$B$10=$B120)*('控温被PRO-S级品'!$E$1:$BE$1=S$1)*('控温被PRO-S级品'!$E$2:$BE$10)),0)+IFERROR(SUMPRODUCT(('冬被-S级品'!$B$2:$B$10=$B120)*('冬被-S级品'!$E$1:$AW$1=S$1)*('冬被-S级品'!$E$2:$AW$10)),0)+IFERROR(SUMPRODUCT(('白止-S级品'!$A$2:$A$26=$B120)*('白止-S级品'!$D$1:$AV$1=S$1)*('白止-S级品'!$D$2:$AV$26)),0)+IFERROR(SUMPRODUCT(('乐容-S级品'!$A$4:$A$32=$B120)*('乐容-S级品'!$L$3:$CA$3=S$1)*('乐容-S级品'!$L$4:$CA$32)),0)</f>
      </c>
      <c r="T120" s="280">
        <f>IFERROR(SUMPRODUCT(('控温被PRO-S级品'!$B$2:$B$10=$B120)*('控温被PRO-S级品'!$E$1:$BE$1=T$1)*('控温被PRO-S级品'!$E$2:$BE$10)),0)+IFERROR(SUMPRODUCT(('冬被-S级品'!$B$2:$B$10=$B120)*('冬被-S级品'!$E$1:$AW$1=T$1)*('冬被-S级品'!$E$2:$AW$10)),0)+IFERROR(SUMPRODUCT(('白止-S级品'!$A$2:$A$26=$B120)*('白止-S级品'!$D$1:$AV$1=T$1)*('白止-S级品'!$D$2:$AV$26)),0)+IFERROR(SUMPRODUCT(('乐容-S级品'!$A$4:$A$32=$B120)*('乐容-S级品'!$L$3:$CA$3=T$1)*('乐容-S级品'!$L$4:$CA$32)),0)</f>
      </c>
      <c r="U120" s="280">
        <f>IFERROR(SUMPRODUCT(('控温被PRO-S级品'!$B$2:$B$10=$B120)*('控温被PRO-S级品'!$E$1:$BE$1=U$1)*('控温被PRO-S级品'!$E$2:$BE$10)),0)+IFERROR(SUMPRODUCT(('冬被-S级品'!$B$2:$B$10=$B120)*('冬被-S级品'!$E$1:$AW$1=U$1)*('冬被-S级品'!$E$2:$AW$10)),0)+IFERROR(SUMPRODUCT(('白止-S级品'!$A$2:$A$26=$B120)*('白止-S级品'!$D$1:$AV$1=U$1)*('白止-S级品'!$D$2:$AV$26)),0)+IFERROR(SUMPRODUCT(('乐容-S级品'!$A$4:$A$32=$B120)*('乐容-S级品'!$L$3:$CA$3=U$1)*('乐容-S级品'!$L$4:$CA$32)),0)</f>
      </c>
      <c r="V120" s="280">
        <f>IFERROR(SUMPRODUCT(('控温被PRO-S级品'!$B$2:$B$10=$B120)*('控温被PRO-S级品'!$E$1:$BE$1=V$1)*('控温被PRO-S级品'!$E$2:$BE$10)),0)+IFERROR(SUMPRODUCT(('冬被-S级品'!$B$2:$B$10=$B120)*('冬被-S级品'!$E$1:$AW$1=V$1)*('冬被-S级品'!$E$2:$AW$10)),0)+IFERROR(SUMPRODUCT(('白止-S级品'!$A$2:$A$26=$B120)*('白止-S级品'!$D$1:$AV$1=V$1)*('白止-S级品'!$D$2:$AV$26)),0)+IFERROR(SUMPRODUCT(('乐容-S级品'!$A$4:$A$32=$B120)*('乐容-S级品'!$L$3:$CA$3=V$1)*('乐容-S级品'!$L$4:$CA$32)),0)</f>
      </c>
      <c r="W120" s="280">
        <f>IFERROR(SUMPRODUCT(('控温被PRO-S级品'!$B$2:$B$10=$B120)*('控温被PRO-S级品'!$E$1:$BE$1=W$1)*('控温被PRO-S级品'!$E$2:$BE$10)),0)+IFERROR(SUMPRODUCT(('冬被-S级品'!$B$2:$B$10=$B120)*('冬被-S级品'!$E$1:$AW$1=W$1)*('冬被-S级品'!$E$2:$AW$10)),0)+IFERROR(SUMPRODUCT(('白止-S级品'!$A$2:$A$26=$B120)*('白止-S级品'!$D$1:$AV$1=W$1)*('白止-S级品'!$D$2:$AV$26)),0)+IFERROR(SUMPRODUCT(('乐容-S级品'!$A$4:$A$32=$B120)*('乐容-S级品'!$L$3:$CA$3=W$1)*('乐容-S级品'!$L$4:$CA$32)),0)</f>
      </c>
      <c r="X120" s="280">
        <f>IFERROR(SUMPRODUCT(('控温被PRO-S级品'!$B$2:$B$10=$B120)*('控温被PRO-S级品'!$E$1:$BE$1=X$1)*('控温被PRO-S级品'!$E$2:$BE$10)),0)+IFERROR(SUMPRODUCT(('冬被-S级品'!$B$2:$B$10=$B120)*('冬被-S级品'!$E$1:$AW$1=X$1)*('冬被-S级品'!$E$2:$AW$10)),0)+IFERROR(SUMPRODUCT(('白止-S级品'!$A$2:$A$26=$B120)*('白止-S级品'!$D$1:$AV$1=X$1)*('白止-S级品'!$D$2:$AV$26)),0)+IFERROR(SUMPRODUCT(('乐容-S级品'!$A$4:$A$32=$B120)*('乐容-S级品'!$L$3:$CA$3=X$1)*('乐容-S级品'!$L$4:$CA$32)),0)</f>
      </c>
      <c r="Y120" s="280">
        <f>IFERROR(SUMPRODUCT(('控温被PRO-S级品'!$B$2:$B$10=$B120)*('控温被PRO-S级品'!$E$1:$BE$1=Y$1)*('控温被PRO-S级品'!$E$2:$BE$10)),0)+IFERROR(SUMPRODUCT(('冬被-S级品'!$B$2:$B$10=$B120)*('冬被-S级品'!$E$1:$AW$1=Y$1)*('冬被-S级品'!$E$2:$AW$10)),0)+IFERROR(SUMPRODUCT(('白止-S级品'!$A$2:$A$26=$B120)*('白止-S级品'!$D$1:$AV$1=Y$1)*('白止-S级品'!$D$2:$AV$26)),0)+IFERROR(SUMPRODUCT(('乐容-S级品'!$A$4:$A$32=$B120)*('乐容-S级品'!$L$3:$CA$3=Y$1)*('乐容-S级品'!$L$4:$CA$32)),0)</f>
      </c>
      <c r="Z120" s="280">
        <f>IFERROR(SUMPRODUCT(('控温被PRO-S级品'!$B$2:$B$10=$B120)*('控温被PRO-S级品'!$E$1:$BE$1=Z$1)*('控温被PRO-S级品'!$E$2:$BE$10)),0)+IFERROR(SUMPRODUCT(('冬被-S级品'!$B$2:$B$10=$B120)*('冬被-S级品'!$E$1:$AW$1=Z$1)*('冬被-S级品'!$E$2:$AW$10)),0)+IFERROR(SUMPRODUCT(('白止-S级品'!$A$2:$A$26=$B120)*('白止-S级品'!$D$1:$AV$1=Z$1)*('白止-S级品'!$D$2:$AV$26)),0)+IFERROR(SUMPRODUCT(('乐容-S级品'!$A$4:$A$32=$B120)*('乐容-S级品'!$L$3:$CA$3=Z$1)*('乐容-S级品'!$L$4:$CA$32)),0)</f>
      </c>
      <c r="AA120" s="280">
        <f>IFERROR(SUMPRODUCT(('控温被PRO-S级品'!$B$2:$B$10=$B120)*('控温被PRO-S级品'!$E$1:$BE$1=AA$1)*('控温被PRO-S级品'!$E$2:$BE$10)),0)+IFERROR(SUMPRODUCT(('冬被-S级品'!$B$2:$B$10=$B120)*('冬被-S级品'!$E$1:$AW$1=AA$1)*('冬被-S级品'!$E$2:$AW$10)),0)+IFERROR(SUMPRODUCT(('白止-S级品'!$A$2:$A$26=$B120)*('白止-S级品'!$D$1:$AV$1=AA$1)*('白止-S级品'!$D$2:$AV$26)),0)+IFERROR(SUMPRODUCT(('乐容-S级品'!$A$4:$A$32=$B120)*('乐容-S级品'!$L$3:$CA$3=AA$1)*('乐容-S级品'!$L$4:$CA$32)),0)</f>
      </c>
      <c r="AB120" s="280">
        <f>IFERROR(SUMPRODUCT(('控温被PRO-S级品'!$B$2:$B$10=$B120)*('控温被PRO-S级品'!$E$1:$BE$1=AB$1)*('控温被PRO-S级品'!$E$2:$BE$10)),0)+IFERROR(SUMPRODUCT(('冬被-S级品'!$B$2:$B$10=$B120)*('冬被-S级品'!$E$1:$AW$1=AB$1)*('冬被-S级品'!$E$2:$AW$10)),0)+IFERROR(SUMPRODUCT(('白止-S级品'!$A$2:$A$26=$B120)*('白止-S级品'!$D$1:$AV$1=AB$1)*('白止-S级品'!$D$2:$AV$26)),0)+IFERROR(SUMPRODUCT(('乐容-S级品'!$A$4:$A$32=$B120)*('乐容-S级品'!$L$3:$CA$3=AB$1)*('乐容-S级品'!$L$4:$CA$32)),0)</f>
      </c>
      <c r="AC120" s="280">
        <f>IFERROR(SUMPRODUCT(('控温被PRO-S级品'!$B$2:$B$10=$B120)*('控温被PRO-S级品'!$E$1:$BE$1=AC$1)*('控温被PRO-S级品'!$E$2:$BE$10)),0)+IFERROR(SUMPRODUCT(('冬被-S级品'!$B$2:$B$10=$B120)*('冬被-S级品'!$E$1:$AW$1=AC$1)*('冬被-S级品'!$E$2:$AW$10)),0)+IFERROR(SUMPRODUCT(('白止-S级品'!$A$2:$A$26=$B120)*('白止-S级品'!$D$1:$AV$1=AC$1)*('白止-S级品'!$D$2:$AV$26)),0)+IFERROR(SUMPRODUCT(('乐容-S级品'!$A$4:$A$32=$B120)*('乐容-S级品'!$L$3:$CA$3=AC$1)*('乐容-S级品'!$L$4:$CA$32)),0)</f>
      </c>
      <c r="AD120" s="280">
        <f>IFERROR(SUMPRODUCT(('控温被PRO-S级品'!$B$2:$B$10=$B120)*('控温被PRO-S级品'!$E$1:$BE$1=AD$1)*('控温被PRO-S级品'!$E$2:$BE$10)),0)+IFERROR(SUMPRODUCT(('冬被-S级品'!$B$2:$B$10=$B120)*('冬被-S级品'!$E$1:$AW$1=AD$1)*('冬被-S级品'!$E$2:$AW$10)),0)+IFERROR(SUMPRODUCT(('白止-S级品'!$A$2:$A$26=$B120)*('白止-S级品'!$D$1:$AV$1=AD$1)*('白止-S级品'!$D$2:$AV$26)),0)+IFERROR(SUMPRODUCT(('乐容-S级品'!$A$4:$A$32=$B120)*('乐容-S级品'!$L$3:$CA$3=AD$1)*('乐容-S级品'!$L$4:$CA$32)),0)</f>
      </c>
      <c r="AE120" s="280">
        <f>IFERROR(SUMPRODUCT(('控温被PRO-S级品'!$B$2:$B$10=$B120)*('控温被PRO-S级品'!$E$1:$BE$1=AE$1)*('控温被PRO-S级品'!$E$2:$BE$10)),0)+IFERROR(SUMPRODUCT(('冬被-S级品'!$B$2:$B$10=$B120)*('冬被-S级品'!$E$1:$AW$1=AE$1)*('冬被-S级品'!$E$2:$AW$10)),0)+IFERROR(SUMPRODUCT(('白止-S级品'!$A$2:$A$26=$B120)*('白止-S级品'!$D$1:$AV$1=AE$1)*('白止-S级品'!$D$2:$AV$26)),0)+IFERROR(SUMPRODUCT(('乐容-S级品'!$A$4:$A$32=$B120)*('乐容-S级品'!$L$3:$CA$3=AE$1)*('乐容-S级品'!$L$4:$CA$32)),0)</f>
      </c>
      <c r="AF120" s="280">
        <f>IFERROR(SUMPRODUCT(('控温被PRO-S级品'!$B$2:$B$10=$B120)*('控温被PRO-S级品'!$E$1:$BE$1=AF$1)*('控温被PRO-S级品'!$E$2:$BE$10)),0)+IFERROR(SUMPRODUCT(('冬被-S级品'!$B$2:$B$10=$B120)*('冬被-S级品'!$E$1:$AW$1=AF$1)*('冬被-S级品'!$E$2:$AW$10)),0)+IFERROR(SUMPRODUCT(('白止-S级品'!$A$2:$A$26=$B120)*('白止-S级品'!$D$1:$AV$1=AF$1)*('白止-S级品'!$D$2:$AV$26)),0)+IFERROR(SUMPRODUCT(('乐容-S级品'!$A$4:$A$32=$B120)*('乐容-S级品'!$L$3:$CA$3=AF$1)*('乐容-S级品'!$L$4:$CA$32)),0)</f>
      </c>
      <c r="AG120" s="280">
        <f>IFERROR(SUMPRODUCT(('控温被PRO-S级品'!$B$2:$B$10=$B120)*('控温被PRO-S级品'!$E$1:$BE$1=AG$1)*('控温被PRO-S级品'!$E$2:$BE$10)),0)+IFERROR(SUMPRODUCT(('冬被-S级品'!$B$2:$B$10=$B120)*('冬被-S级品'!$E$1:$AW$1=AG$1)*('冬被-S级品'!$E$2:$AW$10)),0)+IFERROR(SUMPRODUCT(('白止-S级品'!$A$2:$A$26=$B120)*('白止-S级品'!$D$1:$AV$1=AG$1)*('白止-S级品'!$D$2:$AV$26)),0)+IFERROR(SUMPRODUCT(('乐容-S级品'!$A$4:$A$32=$B120)*('乐容-S级品'!$L$3:$CA$3=AG$1)*('乐容-S级品'!$L$4:$CA$32)),0)</f>
      </c>
      <c r="AH120" s="280">
        <f>IFERROR(SUMPRODUCT(('控温被PRO-S级品'!$B$2:$B$10=$B120)*('控温被PRO-S级品'!$E$1:$BE$1=AH$1)*('控温被PRO-S级品'!$E$2:$BE$10)),0)+IFERROR(SUMPRODUCT(('冬被-S级品'!$B$2:$B$10=$B120)*('冬被-S级品'!$E$1:$AW$1=AH$1)*('冬被-S级品'!$E$2:$AW$10)),0)+IFERROR(SUMPRODUCT(('白止-S级品'!$A$2:$A$26=$B120)*('白止-S级品'!$D$1:$AV$1=AH$1)*('白止-S级品'!$D$2:$AV$26)),0)+IFERROR(SUMPRODUCT(('乐容-S级品'!$A$4:$A$32=$B120)*('乐容-S级品'!$L$3:$CA$3=AH$1)*('乐容-S级品'!$L$4:$CA$32)),0)</f>
      </c>
      <c r="AI120" s="280">
        <f>IFERROR(SUMPRODUCT(('控温被PRO-S级品'!$B$2:$B$10=$B120)*('控温被PRO-S级品'!$E$1:$BE$1=AI$1)*('控温被PRO-S级品'!$E$2:$BE$10)),0)+IFERROR(SUMPRODUCT(('冬被-S级品'!$B$2:$B$10=$B120)*('冬被-S级品'!$E$1:$AW$1=AI$1)*('冬被-S级品'!$E$2:$AW$10)),0)+IFERROR(SUMPRODUCT(('白止-S级品'!$A$2:$A$26=$B120)*('白止-S级品'!$D$1:$AV$1=AI$1)*('白止-S级品'!$D$2:$AV$26)),0)+IFERROR(SUMPRODUCT(('乐容-S级品'!$A$4:$A$32=$B120)*('乐容-S级品'!$L$3:$CA$3=AI$1)*('乐容-S级品'!$L$4:$CA$32)),0)</f>
      </c>
      <c r="AJ120" s="280">
        <f>IFERROR(SUMPRODUCT(('控温被PRO-S级品'!$B$2:$B$10=$B120)*('控温被PRO-S级品'!$E$1:$BE$1=AJ$1)*('控温被PRO-S级品'!$E$2:$BE$10)),0)+IFERROR(SUMPRODUCT(('冬被-S级品'!$B$2:$B$10=$B120)*('冬被-S级品'!$E$1:$AW$1=AJ$1)*('冬被-S级品'!$E$2:$AW$10)),0)+IFERROR(SUMPRODUCT(('白止-S级品'!$A$2:$A$26=$B120)*('白止-S级品'!$D$1:$AV$1=AJ$1)*('白止-S级品'!$D$2:$AV$26)),0)+IFERROR(SUMPRODUCT(('乐容-S级品'!$A$4:$A$32=$B120)*('乐容-S级品'!$L$3:$CA$3=AJ$1)*('乐容-S级品'!$L$4:$CA$32)),0)</f>
      </c>
      <c r="AK120" s="280">
        <f>IFERROR(SUMPRODUCT(('控温被PRO-S级品'!$B$2:$B$10=$B120)*('控温被PRO-S级品'!$E$1:$BE$1=AK$1)*('控温被PRO-S级品'!$E$2:$BE$10)),0)+IFERROR(SUMPRODUCT(('冬被-S级品'!$B$2:$B$10=$B120)*('冬被-S级品'!$E$1:$AW$1=AK$1)*('冬被-S级品'!$E$2:$AW$10)),0)+IFERROR(SUMPRODUCT(('白止-S级品'!$A$2:$A$26=$B120)*('白止-S级品'!$D$1:$AV$1=AK$1)*('白止-S级品'!$D$2:$AV$26)),0)+IFERROR(SUMPRODUCT(('乐容-S级品'!$A$4:$A$32=$B120)*('乐容-S级品'!$L$3:$CA$3=AK$1)*('乐容-S级品'!$L$4:$CA$32)),0)</f>
      </c>
      <c r="AL120" s="280">
        <f>IFERROR(SUMPRODUCT(('控温被PRO-S级品'!$B$2:$B$10=$B120)*('控温被PRO-S级品'!$E$1:$BE$1=AL$1)*('控温被PRO-S级品'!$E$2:$BE$10)),0)+IFERROR(SUMPRODUCT(('冬被-S级品'!$B$2:$B$10=$B120)*('冬被-S级品'!$E$1:$AW$1=AL$1)*('冬被-S级品'!$E$2:$AW$10)),0)+IFERROR(SUMPRODUCT(('白止-S级品'!$A$2:$A$26=$B120)*('白止-S级品'!$D$1:$AV$1=AL$1)*('白止-S级品'!$D$2:$AV$26)),0)+IFERROR(SUMPRODUCT(('乐容-S级品'!$A$4:$A$32=$B120)*('乐容-S级品'!$L$3:$CA$3=AL$1)*('乐容-S级品'!$L$4:$CA$32)),0)</f>
      </c>
      <c r="AM120" s="280">
        <f>IFERROR(SUMPRODUCT(('控温被PRO-S级品'!$B$2:$B$10=$B120)*('控温被PRO-S级品'!$E$1:$BE$1=AM$1)*('控温被PRO-S级品'!$E$2:$BE$10)),0)+IFERROR(SUMPRODUCT(('冬被-S级品'!$B$2:$B$10=$B120)*('冬被-S级品'!$E$1:$AW$1=AM$1)*('冬被-S级品'!$E$2:$AW$10)),0)+IFERROR(SUMPRODUCT(('白止-S级品'!$A$2:$A$26=$B120)*('白止-S级品'!$D$1:$AV$1=AM$1)*('白止-S级品'!$D$2:$AV$26)),0)+IFERROR(SUMPRODUCT(('乐容-S级品'!$A$4:$A$32=$B120)*('乐容-S级品'!$L$3:$CA$3=AM$1)*('乐容-S级品'!$L$4:$CA$32)),0)</f>
      </c>
      <c r="AN120" s="280">
        <f>IFERROR(SUMPRODUCT(('控温被PRO-S级品'!$B$2:$B$10=$B120)*('控温被PRO-S级品'!$E$1:$BE$1=AN$1)*('控温被PRO-S级品'!$E$2:$BE$10)),0)+IFERROR(SUMPRODUCT(('冬被-S级品'!$B$2:$B$10=$B120)*('冬被-S级品'!$E$1:$AW$1=AN$1)*('冬被-S级品'!$E$2:$AW$10)),0)+IFERROR(SUMPRODUCT(('白止-S级品'!$A$2:$A$26=$B120)*('白止-S级品'!$D$1:$AV$1=AN$1)*('白止-S级品'!$D$2:$AV$26)),0)+IFERROR(SUMPRODUCT(('乐容-S级品'!$A$4:$A$32=$B120)*('乐容-S级品'!$L$3:$CA$3=AN$1)*('乐容-S级品'!$L$4:$CA$32)),0)</f>
      </c>
      <c r="AO120" s="280">
        <f>IFERROR(SUMPRODUCT(('控温被PRO-S级品'!$B$2:$B$10=$B120)*('控温被PRO-S级品'!$E$1:$BE$1=AO$1)*('控温被PRO-S级品'!$E$2:$BE$10)),0)+IFERROR(SUMPRODUCT(('冬被-S级品'!$B$2:$B$10=$B120)*('冬被-S级品'!$E$1:$AW$1=AO$1)*('冬被-S级品'!$E$2:$AW$10)),0)+IFERROR(SUMPRODUCT(('白止-S级品'!$A$2:$A$26=$B120)*('白止-S级品'!$D$1:$AV$1=AO$1)*('白止-S级品'!$D$2:$AV$26)),0)+IFERROR(SUMPRODUCT(('乐容-S级品'!$A$4:$A$32=$B120)*('乐容-S级品'!$L$3:$CA$3=AO$1)*('乐容-S级品'!$L$4:$CA$32)),0)</f>
      </c>
      <c r="AP120" s="280">
        <f>IFERROR(SUMPRODUCT(('控温被PRO-S级品'!$B$2:$B$10=$B120)*('控温被PRO-S级品'!$E$1:$BE$1=AP$1)*('控温被PRO-S级品'!$E$2:$BE$10)),0)+IFERROR(SUMPRODUCT(('冬被-S级品'!$B$2:$B$10=$B120)*('冬被-S级品'!$E$1:$AW$1=AP$1)*('冬被-S级品'!$E$2:$AW$10)),0)+IFERROR(SUMPRODUCT(('白止-S级品'!$A$2:$A$26=$B120)*('白止-S级品'!$D$1:$AV$1=AP$1)*('白止-S级品'!$D$2:$AV$26)),0)+IFERROR(SUMPRODUCT(('乐容-S级品'!$A$4:$A$32=$B120)*('乐容-S级品'!$L$3:$CA$3=AP$1)*('乐容-S级品'!$L$4:$CA$32)),0)</f>
      </c>
      <c r="AQ120" s="280">
        <f>IFERROR(SUMPRODUCT(('控温被PRO-S级品'!$B$2:$B$10=$B120)*('控温被PRO-S级品'!$E$1:$BE$1=AQ$1)*('控温被PRO-S级品'!$E$2:$BE$10)),0)+IFERROR(SUMPRODUCT(('冬被-S级品'!$B$2:$B$10=$B120)*('冬被-S级品'!$E$1:$AW$1=AQ$1)*('冬被-S级品'!$E$2:$AW$10)),0)+IFERROR(SUMPRODUCT(('白止-S级品'!$A$2:$A$26=$B120)*('白止-S级品'!$D$1:$AV$1=AQ$1)*('白止-S级品'!$D$2:$AV$26)),0)+IFERROR(SUMPRODUCT(('乐容-S级品'!$A$4:$A$32=$B120)*('乐容-S级品'!$L$3:$CA$3=AQ$1)*('乐容-S级品'!$L$4:$CA$32)),0)</f>
      </c>
      <c r="AR120" s="280">
        <f>IFERROR(SUMPRODUCT(('控温被PRO-S级品'!$B$2:$B$10=$B120)*('控温被PRO-S级品'!$E$1:$BE$1=AR$1)*('控温被PRO-S级品'!$E$2:$BE$10)),0)+IFERROR(SUMPRODUCT(('冬被-S级品'!$B$2:$B$10=$B120)*('冬被-S级品'!$E$1:$AW$1=AR$1)*('冬被-S级品'!$E$2:$AW$10)),0)+IFERROR(SUMPRODUCT(('白止-S级品'!$A$2:$A$26=$B120)*('白止-S级品'!$D$1:$AV$1=AR$1)*('白止-S级品'!$D$2:$AV$26)),0)+IFERROR(SUMPRODUCT(('乐容-S级品'!$A$4:$A$32=$B120)*('乐容-S级品'!$L$3:$CA$3=AR$1)*('乐容-S级品'!$L$4:$CA$32)),0)</f>
      </c>
      <c r="AS120" s="280">
        <f>IFERROR(SUMPRODUCT(('控温被PRO-S级品'!$B$2:$B$10=$B120)*('控温被PRO-S级品'!$E$1:$BE$1=AS$1)*('控温被PRO-S级品'!$E$2:$BE$10)),0)+IFERROR(SUMPRODUCT(('冬被-S级品'!$B$2:$B$10=$B120)*('冬被-S级品'!$E$1:$AW$1=AS$1)*('冬被-S级品'!$E$2:$AW$10)),0)+IFERROR(SUMPRODUCT(('白止-S级品'!$A$2:$A$26=$B120)*('白止-S级品'!$D$1:$AV$1=AS$1)*('白止-S级品'!$D$2:$AV$26)),0)+IFERROR(SUMPRODUCT(('乐容-S级品'!$A$4:$A$32=$B120)*('乐容-S级品'!$L$3:$CA$3=AS$1)*('乐容-S级品'!$L$4:$CA$32)),0)</f>
      </c>
      <c r="AT120" s="280">
        <f>IFERROR(SUMPRODUCT(('控温被PRO-S级品'!$B$2:$B$10=$B120)*('控温被PRO-S级品'!$E$1:$BE$1=AT$1)*('控温被PRO-S级品'!$E$2:$BE$10)),0)+IFERROR(SUMPRODUCT(('冬被-S级品'!$B$2:$B$10=$B120)*('冬被-S级品'!$E$1:$AW$1=AT$1)*('冬被-S级品'!$E$2:$AW$10)),0)+IFERROR(SUMPRODUCT(('白止-S级品'!$A$2:$A$26=$B120)*('白止-S级品'!$D$1:$AV$1=AT$1)*('白止-S级品'!$D$2:$AV$26)),0)+IFERROR(SUMPRODUCT(('乐容-S级品'!$A$4:$A$32=$B120)*('乐容-S级品'!$L$3:$CA$3=AT$1)*('乐容-S级品'!$L$4:$CA$32)),0)</f>
      </c>
      <c r="AU120" s="280">
        <f>IFERROR(SUMPRODUCT(('控温被PRO-S级品'!$B$2:$B$10=$B120)*('控温被PRO-S级品'!$E$1:$BE$1=AU$1)*('控温被PRO-S级品'!$E$2:$BE$10)),0)+IFERROR(SUMPRODUCT(('冬被-S级品'!$B$2:$B$10=$B120)*('冬被-S级品'!$E$1:$AW$1=AU$1)*('冬被-S级品'!$E$2:$AW$10)),0)+IFERROR(SUMPRODUCT(('白止-S级品'!$A$2:$A$26=$B120)*('白止-S级品'!$D$1:$AV$1=AU$1)*('白止-S级品'!$D$2:$AV$26)),0)+IFERROR(SUMPRODUCT(('乐容-S级品'!$A$4:$A$32=$B120)*('乐容-S级品'!$L$3:$CA$3=AU$1)*('乐容-S级品'!$L$4:$CA$32)),0)</f>
      </c>
      <c r="AV120" s="280">
        <f>IFERROR(SUMPRODUCT(('控温被PRO-S级品'!$B$2:$B$10=$B120)*('控温被PRO-S级品'!$E$1:$BE$1=AV$1)*('控温被PRO-S级品'!$E$2:$BE$10)),0)+IFERROR(SUMPRODUCT(('冬被-S级品'!$B$2:$B$10=$B120)*('冬被-S级品'!$E$1:$AW$1=AV$1)*('冬被-S级品'!$E$2:$AW$10)),0)+IFERROR(SUMPRODUCT(('白止-S级品'!$A$2:$A$26=$B120)*('白止-S级品'!$D$1:$AV$1=AV$1)*('白止-S级品'!$D$2:$AV$26)),0)+IFERROR(SUMPRODUCT(('乐容-S级品'!$A$4:$A$32=$B120)*('乐容-S级品'!$L$3:$CA$3=AV$1)*('乐容-S级品'!$L$4:$CA$32)),0)</f>
      </c>
      <c r="AW120" s="280">
        <f>IFERROR(SUMPRODUCT(('控温被PRO-S级品'!$B$2:$B$10=$B120)*('控温被PRO-S级品'!$E$1:$BE$1=AW$1)*('控温被PRO-S级品'!$E$2:$BE$10)),0)+IFERROR(SUMPRODUCT(('冬被-S级品'!$B$2:$B$10=$B120)*('冬被-S级品'!$E$1:$AW$1=AW$1)*('冬被-S级品'!$E$2:$AW$10)),0)+IFERROR(SUMPRODUCT(('白止-S级品'!$A$2:$A$26=$B120)*('白止-S级品'!$D$1:$AV$1=AW$1)*('白止-S级品'!$D$2:$AV$26)),0)+IFERROR(SUMPRODUCT(('乐容-S级品'!$A$4:$A$32=$B120)*('乐容-S级品'!$L$3:$CA$3=AW$1)*('乐容-S级品'!$L$4:$CA$32)),0)</f>
      </c>
      <c r="AX120" s="280">
        <f>IFERROR(SUMPRODUCT(('控温被PRO-S级品'!$B$2:$B$10=$B120)*('控温被PRO-S级品'!$E$1:$BE$1=AX$1)*('控温被PRO-S级品'!$E$2:$BE$10)),0)+IFERROR(SUMPRODUCT(('冬被-S级品'!$B$2:$B$10=$B120)*('冬被-S级品'!$E$1:$AW$1=AX$1)*('冬被-S级品'!$E$2:$AW$10)),0)+IFERROR(SUMPRODUCT(('白止-S级品'!$A$2:$A$26=$B120)*('白止-S级品'!$D$1:$AV$1=AX$1)*('白止-S级品'!$D$2:$AV$26)),0)+IFERROR(SUMPRODUCT(('乐容-S级品'!$A$4:$A$32=$B120)*('乐容-S级品'!$L$3:$CA$3=AX$1)*('乐容-S级品'!$L$4:$CA$32)),0)</f>
      </c>
      <c r="AY120" s="280">
        <f>IFERROR(SUMPRODUCT(('控温被PRO-S级品'!$B$2:$B$10=$B120)*('控温被PRO-S级品'!$E$1:$BE$1=AY$1)*('控温被PRO-S级品'!$E$2:$BE$10)),0)+IFERROR(SUMPRODUCT(('冬被-S级品'!$B$2:$B$10=$B120)*('冬被-S级品'!$E$1:$AW$1=AY$1)*('冬被-S级品'!$E$2:$AW$10)),0)+IFERROR(SUMPRODUCT(('白止-S级品'!$A$2:$A$26=$B120)*('白止-S级品'!$D$1:$AV$1=AY$1)*('白止-S级品'!$D$2:$AV$26)),0)+IFERROR(SUMPRODUCT(('乐容-S级品'!$A$4:$A$32=$B120)*('乐容-S级品'!$L$3:$CA$3=AY$1)*('乐容-S级品'!$L$4:$CA$32)),0)</f>
      </c>
      <c r="AZ120" s="280">
        <f>IFERROR(SUMPRODUCT(('控温被PRO-S级品'!$B$2:$B$10=$B120)*('控温被PRO-S级品'!$E$1:$BE$1=AZ$1)*('控温被PRO-S级品'!$E$2:$BE$10)),0)+IFERROR(SUMPRODUCT(('冬被-S级品'!$B$2:$B$10=$B120)*('冬被-S级品'!$E$1:$AW$1=AZ$1)*('冬被-S级品'!$E$2:$AW$10)),0)+IFERROR(SUMPRODUCT(('白止-S级品'!$A$2:$A$26=$B120)*('白止-S级品'!$D$1:$AV$1=AZ$1)*('白止-S级品'!$D$2:$AV$26)),0)+IFERROR(SUMPRODUCT(('乐容-S级品'!$A$4:$A$32=$B120)*('乐容-S级品'!$L$3:$CA$3=AZ$1)*('乐容-S级品'!$L$4:$CA$32)),0)</f>
      </c>
      <c r="BA120" s="280">
        <f>IFERROR(SUMPRODUCT(('控温被PRO-S级品'!$B$2:$B$10=$B120)*('控温被PRO-S级品'!$E$1:$BE$1=BA$1)*('控温被PRO-S级品'!$E$2:$BE$10)),0)+IFERROR(SUMPRODUCT(('冬被-S级品'!$B$2:$B$10=$B120)*('冬被-S级品'!$E$1:$AW$1=BA$1)*('冬被-S级品'!$E$2:$AW$10)),0)+IFERROR(SUMPRODUCT(('白止-S级品'!$A$2:$A$26=$B120)*('白止-S级品'!$D$1:$AV$1=BA$1)*('白止-S级品'!$D$2:$AV$26)),0)+IFERROR(SUMPRODUCT(('乐容-S级品'!$A$4:$A$32=$B120)*('乐容-S级品'!$L$3:$CA$3=BA$1)*('乐容-S级品'!$L$4:$CA$32)),0)</f>
      </c>
      <c r="BB120" s="280">
        <f>IFERROR(SUMPRODUCT(('控温被PRO-S级品'!$B$2:$B$10=$B120)*('控温被PRO-S级品'!$E$1:$BE$1=BB$1)*('控温被PRO-S级品'!$E$2:$BE$10)),0)+IFERROR(SUMPRODUCT(('冬被-S级品'!$B$2:$B$10=$B120)*('冬被-S级品'!$E$1:$AW$1=BB$1)*('冬被-S级品'!$E$2:$AW$10)),0)+IFERROR(SUMPRODUCT(('白止-S级品'!$A$2:$A$26=$B120)*('白止-S级品'!$D$1:$AV$1=BB$1)*('白止-S级品'!$D$2:$AV$26)),0)+IFERROR(SUMPRODUCT(('乐容-S级品'!$A$4:$A$32=$B120)*('乐容-S级品'!$L$3:$CA$3=BB$1)*('乐容-S级品'!$L$4:$CA$32)),0)</f>
      </c>
      <c r="BC120" s="280">
        <f>IFERROR(SUMPRODUCT(('控温被PRO-S级品'!$B$2:$B$10=$B120)*('控温被PRO-S级品'!$E$1:$BE$1=BC$1)*('控温被PRO-S级品'!$E$2:$BE$10)),0)+IFERROR(SUMPRODUCT(('冬被-S级品'!$B$2:$B$10=$B120)*('冬被-S级品'!$E$1:$AW$1=BC$1)*('冬被-S级品'!$E$2:$AW$10)),0)+IFERROR(SUMPRODUCT(('白止-S级品'!$A$2:$A$26=$B120)*('白止-S级品'!$D$1:$AV$1=BC$1)*('白止-S级品'!$D$2:$AV$26)),0)+IFERROR(SUMPRODUCT(('乐容-S级品'!$A$4:$A$32=$B120)*('乐容-S级品'!$L$3:$CA$3=BC$1)*('乐容-S级品'!$L$4:$CA$32)),0)</f>
      </c>
      <c r="BD120" s="280">
        <f>IFERROR(SUMPRODUCT(('控温被PRO-S级品'!$B$2:$B$10=$B120)*('控温被PRO-S级品'!$E$1:$BE$1=BD$1)*('控温被PRO-S级品'!$E$2:$BE$10)),0)+IFERROR(SUMPRODUCT(('冬被-S级品'!$B$2:$B$10=$B120)*('冬被-S级品'!$E$1:$AW$1=BD$1)*('冬被-S级品'!$E$2:$AW$10)),0)+IFERROR(SUMPRODUCT(('白止-S级品'!$A$2:$A$26=$B120)*('白止-S级品'!$D$1:$AV$1=BD$1)*('白止-S级品'!$D$2:$AV$26)),0)+IFERROR(SUMPRODUCT(('乐容-S级品'!$A$4:$A$32=$B120)*('乐容-S级品'!$L$3:$CA$3=BD$1)*('乐容-S级品'!$L$4:$CA$32)),0)</f>
      </c>
      <c r="BE120" s="280">
        <f>IFERROR(SUMPRODUCT(('控温被PRO-S级品'!$B$2:$B$10=$B120)*('控温被PRO-S级品'!$E$1:$BE$1=BE$1)*('控温被PRO-S级品'!$E$2:$BE$10)),0)+IFERROR(SUMPRODUCT(('冬被-S级品'!$B$2:$B$10=$B120)*('冬被-S级品'!$E$1:$AW$1=BE$1)*('冬被-S级品'!$E$2:$AW$10)),0)+IFERROR(SUMPRODUCT(('白止-S级品'!$A$2:$A$26=$B120)*('白止-S级品'!$D$1:$AV$1=BE$1)*('白止-S级品'!$D$2:$AV$26)),0)+IFERROR(SUMPRODUCT(('乐容-S级品'!$A$4:$A$32=$B120)*('乐容-S级品'!$L$3:$CA$3=BE$1)*('乐容-S级品'!$L$4:$CA$32)),0)</f>
      </c>
      <c r="BF120" s="280">
        <f>IFERROR(SUMPRODUCT(('控温被PRO-S级品'!$B$2:$B$10=$B120)*('控温被PRO-S级品'!$E$1:$BE$1=BF$1)*('控温被PRO-S级品'!$E$2:$BE$10)),0)+IFERROR(SUMPRODUCT(('冬被-S级品'!$B$2:$B$10=$B120)*('冬被-S级品'!$E$1:$AW$1=BF$1)*('冬被-S级品'!$E$2:$AW$10)),0)+IFERROR(SUMPRODUCT(('白止-S级品'!$A$2:$A$26=$B120)*('白止-S级品'!$D$1:$AV$1=BF$1)*('白止-S级品'!$D$2:$AV$26)),0)+IFERROR(SUMPRODUCT(('乐容-S级品'!$A$4:$A$32=$B120)*('乐容-S级品'!$L$3:$CA$3=BF$1)*('乐容-S级品'!$L$4:$CA$32)),0)</f>
      </c>
      <c r="BG120" s="280">
        <f>IFERROR(SUMPRODUCT(('控温被PRO-S级品'!$B$2:$B$10=$B120)*('控温被PRO-S级品'!$E$1:$BE$1=BG$1)*('控温被PRO-S级品'!$E$2:$BE$10)),0)+IFERROR(SUMPRODUCT(('冬被-S级品'!$B$2:$B$10=$B120)*('冬被-S级品'!$E$1:$AW$1=BG$1)*('冬被-S级品'!$E$2:$AW$10)),0)+IFERROR(SUMPRODUCT(('白止-S级品'!$A$2:$A$26=$B120)*('白止-S级品'!$D$1:$AV$1=BG$1)*('白止-S级品'!$D$2:$AV$26)),0)+IFERROR(SUMPRODUCT(('乐容-S级品'!$A$4:$A$32=$B120)*('乐容-S级品'!$L$3:$CA$3=BG$1)*('乐容-S级品'!$L$4:$CA$32)),0)</f>
      </c>
      <c r="BH120" s="280">
        <f>IFERROR(SUMPRODUCT(('控温被PRO-S级品'!$B$2:$B$10=$B120)*('控温被PRO-S级品'!$E$1:$BE$1=BH$1)*('控温被PRO-S级品'!$E$2:$BE$10)),0)+IFERROR(SUMPRODUCT(('冬被-S级品'!$B$2:$B$10=$B120)*('冬被-S级品'!$E$1:$AW$1=BH$1)*('冬被-S级品'!$E$2:$AW$10)),0)+IFERROR(SUMPRODUCT(('白止-S级品'!$A$2:$A$26=$B120)*('白止-S级品'!$D$1:$AV$1=BH$1)*('白止-S级品'!$D$2:$AV$26)),0)+IFERROR(SUMPRODUCT(('乐容-S级品'!$A$4:$A$32=$B120)*('乐容-S级品'!$L$3:$CA$3=BH$1)*('乐容-S级品'!$L$4:$CA$32)),0)</f>
      </c>
      <c r="BI120" s="280">
        <f>IFERROR(SUMPRODUCT(('控温被PRO-S级品'!$B$2:$B$10=$B120)*('控温被PRO-S级品'!$E$1:$BE$1=BI$1)*('控温被PRO-S级品'!$E$2:$BE$10)),0)+IFERROR(SUMPRODUCT(('冬被-S级品'!$B$2:$B$10=$B120)*('冬被-S级品'!$E$1:$AW$1=BI$1)*('冬被-S级品'!$E$2:$AW$10)),0)+IFERROR(SUMPRODUCT(('白止-S级品'!$A$2:$A$26=$B120)*('白止-S级品'!$D$1:$AV$1=BI$1)*('白止-S级品'!$D$2:$AV$26)),0)+IFERROR(SUMPRODUCT(('乐容-S级品'!$A$4:$A$32=$B120)*('乐容-S级品'!$L$3:$CA$3=BI$1)*('乐容-S级品'!$L$4:$CA$32)),0)</f>
      </c>
      <c r="BJ120" s="280">
        <f>IFERROR(SUMPRODUCT(('控温被PRO-S级品'!$B$2:$B$10=$B120)*('控温被PRO-S级品'!$E$1:$BE$1=BJ$1)*('控温被PRO-S级品'!$E$2:$BE$10)),0)+IFERROR(SUMPRODUCT(('冬被-S级品'!$B$2:$B$10=$B120)*('冬被-S级品'!$E$1:$AW$1=BJ$1)*('冬被-S级品'!$E$2:$AW$10)),0)+IFERROR(SUMPRODUCT(('白止-S级品'!$A$2:$A$26=$B120)*('白止-S级品'!$D$1:$AV$1=BJ$1)*('白止-S级品'!$D$2:$AV$26)),0)+IFERROR(SUMPRODUCT(('乐容-S级品'!$A$4:$A$32=$B120)*('乐容-S级品'!$L$3:$CA$3=BJ$1)*('乐容-S级品'!$L$4:$CA$32)),0)</f>
      </c>
      <c r="BK120" s="280">
        <f>IFERROR(SUMPRODUCT(('控温被PRO-S级品'!$B$2:$B$10=$B120)*('控温被PRO-S级品'!$E$1:$BE$1=BK$1)*('控温被PRO-S级品'!$E$2:$BE$10)),0)+IFERROR(SUMPRODUCT(('冬被-S级品'!$B$2:$B$10=$B120)*('冬被-S级品'!$E$1:$AW$1=BK$1)*('冬被-S级品'!$E$2:$AW$10)),0)+IFERROR(SUMPRODUCT(('白止-S级品'!$A$2:$A$26=$B120)*('白止-S级品'!$D$1:$AV$1=BK$1)*('白止-S级品'!$D$2:$AV$26)),0)+IFERROR(SUMPRODUCT(('乐容-S级品'!$A$4:$A$32=$B120)*('乐容-S级品'!$L$3:$CA$3=BK$1)*('乐容-S级品'!$L$4:$CA$32)),0)</f>
      </c>
      <c r="BL120" s="280">
        <f>IFERROR(SUMPRODUCT(('控温被PRO-S级品'!$B$2:$B$10=$B120)*('控温被PRO-S级品'!$E$1:$BE$1=BL$1)*('控温被PRO-S级品'!$E$2:$BE$10)),0)+IFERROR(SUMPRODUCT(('冬被-S级品'!$B$2:$B$10=$B120)*('冬被-S级品'!$E$1:$AW$1=BL$1)*('冬被-S级品'!$E$2:$AW$10)),0)+IFERROR(SUMPRODUCT(('白止-S级品'!$A$2:$A$26=$B120)*('白止-S级品'!$D$1:$AV$1=BL$1)*('白止-S级品'!$D$2:$AV$26)),0)+IFERROR(SUMPRODUCT(('乐容-S级品'!$A$4:$A$32=$B120)*('乐容-S级品'!$L$3:$CA$3=BL$1)*('乐容-S级品'!$L$4:$CA$32)),0)</f>
      </c>
      <c r="BM120" s="280">
        <f>IFERROR(SUMPRODUCT(('控温被PRO-S级品'!$B$2:$B$10=$B120)*('控温被PRO-S级品'!$E$1:$BE$1=BM$1)*('控温被PRO-S级品'!$E$2:$BE$10)),0)+IFERROR(SUMPRODUCT(('冬被-S级品'!$B$2:$B$10=$B120)*('冬被-S级品'!$E$1:$AW$1=BM$1)*('冬被-S级品'!$E$2:$AW$10)),0)+IFERROR(SUMPRODUCT(('白止-S级品'!$A$2:$A$26=$B120)*('白止-S级品'!$D$1:$AV$1=BM$1)*('白止-S级品'!$D$2:$AV$26)),0)+IFERROR(SUMPRODUCT(('乐容-S级品'!$A$4:$A$32=$B120)*('乐容-S级品'!$L$3:$CA$3=BM$1)*('乐容-S级品'!$L$4:$CA$32)),0)</f>
      </c>
      <c r="BN120" s="280">
        <f>IFERROR(SUMPRODUCT(('控温被PRO-S级品'!$B$2:$B$10=$B120)*('控温被PRO-S级品'!$E$1:$BE$1=BN$1)*('控温被PRO-S级品'!$E$2:$BE$10)),0)+IFERROR(SUMPRODUCT(('冬被-S级品'!$B$2:$B$10=$B120)*('冬被-S级品'!$E$1:$AW$1=BN$1)*('冬被-S级品'!$E$2:$AW$10)),0)+IFERROR(SUMPRODUCT(('白止-S级品'!$A$2:$A$26=$B120)*('白止-S级品'!$D$1:$AV$1=BN$1)*('白止-S级品'!$D$2:$AV$26)),0)+IFERROR(SUMPRODUCT(('乐容-S级品'!$A$4:$A$32=$B120)*('乐容-S级品'!$L$3:$CA$3=BN$1)*('乐容-S级品'!$L$4:$CA$32)),0)</f>
      </c>
      <c r="BO120" s="280">
        <f>IFERROR(SUMPRODUCT(('控温被PRO-S级品'!$B$2:$B$10=$B120)*('控温被PRO-S级品'!$E$1:$BE$1=BO$1)*('控温被PRO-S级品'!$E$2:$BE$10)),0)+IFERROR(SUMPRODUCT(('冬被-S级品'!$B$2:$B$10=$B120)*('冬被-S级品'!$E$1:$AW$1=BO$1)*('冬被-S级品'!$E$2:$AW$10)),0)+IFERROR(SUMPRODUCT(('白止-S级品'!$A$2:$A$26=$B120)*('白止-S级品'!$D$1:$AV$1=BO$1)*('白止-S级品'!$D$2:$AV$26)),0)+IFERROR(SUMPRODUCT(('乐容-S级品'!$A$4:$A$32=$B120)*('乐容-S级品'!$L$3:$CA$3=BO$1)*('乐容-S级品'!$L$4:$CA$32)),0)</f>
      </c>
      <c r="BP120" s="280">
        <f>IFERROR(SUMPRODUCT(('控温被PRO-S级品'!$B$2:$B$10=$B120)*('控温被PRO-S级品'!$E$1:$BE$1=BP$1)*('控温被PRO-S级品'!$E$2:$BE$10)),0)+IFERROR(SUMPRODUCT(('冬被-S级品'!$B$2:$B$10=$B120)*('冬被-S级品'!$E$1:$AW$1=BP$1)*('冬被-S级品'!$E$2:$AW$10)),0)+IFERROR(SUMPRODUCT(('白止-S级品'!$A$2:$A$26=$B120)*('白止-S级品'!$D$1:$AV$1=BP$1)*('白止-S级品'!$D$2:$AV$26)),0)+IFERROR(SUMPRODUCT(('乐容-S级品'!$A$4:$A$32=$B120)*('乐容-S级品'!$L$3:$CA$3=BP$1)*('乐容-S级品'!$L$4:$CA$32)),0)</f>
      </c>
      <c r="BQ120" s="280">
        <f>IFERROR(SUMPRODUCT(('控温被PRO-S级品'!$B$2:$B$10=$B120)*('控温被PRO-S级品'!$E$1:$BE$1=BQ$1)*('控温被PRO-S级品'!$E$2:$BE$10)),0)+IFERROR(SUMPRODUCT(('冬被-S级品'!$B$2:$B$10=$B120)*('冬被-S级品'!$E$1:$AW$1=BQ$1)*('冬被-S级品'!$E$2:$AW$10)),0)+IFERROR(SUMPRODUCT(('白止-S级品'!$A$2:$A$26=$B120)*('白止-S级品'!$D$1:$AV$1=BQ$1)*('白止-S级品'!$D$2:$AV$26)),0)+IFERROR(SUMPRODUCT(('乐容-S级品'!$A$4:$A$32=$B120)*('乐容-S级品'!$L$3:$CA$3=BQ$1)*('乐容-S级品'!$L$4:$CA$32)),0)</f>
      </c>
      <c r="BR120" s="280">
        <f>IFERROR(SUMPRODUCT(('控温被PRO-S级品'!$B$2:$B$10=$B120)*('控温被PRO-S级品'!$E$1:$BE$1=BR$1)*('控温被PRO-S级品'!$E$2:$BE$10)),0)+IFERROR(SUMPRODUCT(('冬被-S级品'!$B$2:$B$10=$B120)*('冬被-S级品'!$E$1:$AW$1=BR$1)*('冬被-S级品'!$E$2:$AW$10)),0)+IFERROR(SUMPRODUCT(('白止-S级品'!$A$2:$A$26=$B120)*('白止-S级品'!$D$1:$AV$1=BR$1)*('白止-S级品'!$D$2:$AV$26)),0)+IFERROR(SUMPRODUCT(('乐容-S级品'!$A$4:$A$32=$B120)*('乐容-S级品'!$L$3:$CA$3=BR$1)*('乐容-S级品'!$L$4:$CA$32)),0)</f>
      </c>
      <c r="BS120" s="280">
        <f>IFERROR(SUMPRODUCT(('控温被PRO-S级品'!$B$2:$B$10=$B120)*('控温被PRO-S级品'!$E$1:$BE$1=BS$1)*('控温被PRO-S级品'!$E$2:$BE$10)),0)+IFERROR(SUMPRODUCT(('冬被-S级品'!$B$2:$B$10=$B120)*('冬被-S级品'!$E$1:$AW$1=BS$1)*('冬被-S级品'!$E$2:$AW$10)),0)+IFERROR(SUMPRODUCT(('白止-S级品'!$A$2:$A$26=$B120)*('白止-S级品'!$D$1:$AV$1=BS$1)*('白止-S级品'!$D$2:$AV$26)),0)+IFERROR(SUMPRODUCT(('乐容-S级品'!$A$4:$A$32=$B120)*('乐容-S级品'!$L$3:$CA$3=BS$1)*('乐容-S级品'!$L$4:$CA$32)),0)</f>
      </c>
      <c r="BT120" s="280">
        <f>IFERROR(SUMPRODUCT(('控温被PRO-S级品'!$B$2:$B$10=$B120)*('控温被PRO-S级品'!$E$1:$BE$1=BT$1)*('控温被PRO-S级品'!$E$2:$BE$10)),0)+IFERROR(SUMPRODUCT(('冬被-S级品'!$B$2:$B$10=$B120)*('冬被-S级品'!$E$1:$AW$1=BT$1)*('冬被-S级品'!$E$2:$AW$10)),0)+IFERROR(SUMPRODUCT(('白止-S级品'!$A$2:$A$26=$B120)*('白止-S级品'!$D$1:$AV$1=BT$1)*('白止-S级品'!$D$2:$AV$26)),0)+IFERROR(SUMPRODUCT(('乐容-S级品'!$A$4:$A$32=$B120)*('乐容-S级品'!$L$3:$CA$3=BT$1)*('乐容-S级品'!$L$4:$CA$32)),0)</f>
      </c>
      <c r="BU120" s="280">
        <f>IFERROR(SUMPRODUCT(('控温被PRO-S级品'!$B$2:$B$10=$B120)*('控温被PRO-S级品'!$E$1:$BE$1=BU$1)*('控温被PRO-S级品'!$E$2:$BE$10)),0)+IFERROR(SUMPRODUCT(('冬被-S级品'!$B$2:$B$10=$B120)*('冬被-S级品'!$E$1:$AW$1=BU$1)*('冬被-S级品'!$E$2:$AW$10)),0)+IFERROR(SUMPRODUCT(('白止-S级品'!$A$2:$A$26=$B120)*('白止-S级品'!$D$1:$AV$1=BU$1)*('白止-S级品'!$D$2:$AV$26)),0)+IFERROR(SUMPRODUCT(('乐容-S级品'!$A$4:$A$32=$B120)*('乐容-S级品'!$L$3:$CA$3=BU$1)*('乐容-S级品'!$L$4:$CA$32)),0)</f>
      </c>
      <c r="BV120" s="280">
        <f>IFERROR(SUMPRODUCT(('控温被PRO-S级品'!$B$2:$B$10=$B120)*('控温被PRO-S级品'!$E$1:$BE$1=BV$1)*('控温被PRO-S级品'!$E$2:$BE$10)),0)+IFERROR(SUMPRODUCT(('冬被-S级品'!$B$2:$B$10=$B120)*('冬被-S级品'!$E$1:$AW$1=BV$1)*('冬被-S级品'!$E$2:$AW$10)),0)+IFERROR(SUMPRODUCT(('白止-S级品'!$A$2:$A$26=$B120)*('白止-S级品'!$D$1:$AV$1=BV$1)*('白止-S级品'!$D$2:$AV$26)),0)+IFERROR(SUMPRODUCT(('乐容-S级品'!$A$4:$A$32=$B120)*('乐容-S级品'!$L$3:$CA$3=BV$1)*('乐容-S级品'!$L$4:$CA$32)),0)</f>
      </c>
      <c r="BW120" s="280">
        <f>IFERROR(SUMPRODUCT(('控温被PRO-S级品'!$B$2:$B$10=$B120)*('控温被PRO-S级品'!$E$1:$BE$1=BW$1)*('控温被PRO-S级品'!$E$2:$BE$10)),0)+IFERROR(SUMPRODUCT(('冬被-S级品'!$B$2:$B$10=$B120)*('冬被-S级品'!$E$1:$AW$1=BW$1)*('冬被-S级品'!$E$2:$AW$10)),0)+IFERROR(SUMPRODUCT(('白止-S级品'!$A$2:$A$26=$B120)*('白止-S级品'!$D$1:$AV$1=BW$1)*('白止-S级品'!$D$2:$AV$26)),0)+IFERROR(SUMPRODUCT(('乐容-S级品'!$A$4:$A$32=$B120)*('乐容-S级品'!$L$3:$CA$3=BW$1)*('乐容-S级品'!$L$4:$CA$32)),0)</f>
      </c>
      <c r="BX120" s="280">
        <f>IFERROR(SUMPRODUCT(('控温被PRO-S级品'!$B$2:$B$10=$B120)*('控温被PRO-S级品'!$E$1:$BE$1=BX$1)*('控温被PRO-S级品'!$E$2:$BE$10)),0)+IFERROR(SUMPRODUCT(('冬被-S级品'!$B$2:$B$10=$B120)*('冬被-S级品'!$E$1:$AW$1=BX$1)*('冬被-S级品'!$E$2:$AW$10)),0)+IFERROR(SUMPRODUCT(('白止-S级品'!$A$2:$A$26=$B120)*('白止-S级品'!$D$1:$AV$1=BX$1)*('白止-S级品'!$D$2:$AV$26)),0)+IFERROR(SUMPRODUCT(('乐容-S级品'!$A$4:$A$32=$B120)*('乐容-S级品'!$L$3:$CA$3=BX$1)*('乐容-S级品'!$L$4:$CA$32)),0)</f>
      </c>
      <c r="BY120" s="280">
        <f>IFERROR(SUMPRODUCT(('控温被PRO-S级品'!$B$2:$B$10=$B120)*('控温被PRO-S级品'!$E$1:$BE$1=BY$1)*('控温被PRO-S级品'!$E$2:$BE$10)),0)+IFERROR(SUMPRODUCT(('冬被-S级品'!$B$2:$B$10=$B120)*('冬被-S级品'!$E$1:$AW$1=BY$1)*('冬被-S级品'!$E$2:$AW$10)),0)+IFERROR(SUMPRODUCT(('白止-S级品'!$A$2:$A$26=$B120)*('白止-S级品'!$D$1:$AV$1=BY$1)*('白止-S级品'!$D$2:$AV$26)),0)+IFERROR(SUMPRODUCT(('乐容-S级品'!$A$4:$A$32=$B120)*('乐容-S级品'!$L$3:$CA$3=BY$1)*('乐容-S级品'!$L$4:$CA$32)),0)</f>
      </c>
      <c r="BZ120" s="280">
        <f>IFERROR(SUMPRODUCT(('控温被PRO-S级品'!$B$2:$B$10=$B120)*('控温被PRO-S级品'!$E$1:$BE$1=BZ$1)*('控温被PRO-S级品'!$E$2:$BE$10)),0)+IFERROR(SUMPRODUCT(('冬被-S级品'!$B$2:$B$10=$B120)*('冬被-S级品'!$E$1:$AW$1=BZ$1)*('冬被-S级品'!$E$2:$AW$10)),0)+IFERROR(SUMPRODUCT(('白止-S级品'!$A$2:$A$26=$B120)*('白止-S级品'!$D$1:$AV$1=BZ$1)*('白止-S级品'!$D$2:$AV$26)),0)+IFERROR(SUMPRODUCT(('乐容-S级品'!$A$4:$A$32=$B120)*('乐容-S级品'!$L$3:$CA$3=BZ$1)*('乐容-S级品'!$L$4:$CA$32)),0)</f>
      </c>
      <c r="CA120" s="280">
        <f>IFERROR(SUMPRODUCT(('控温被PRO-S级品'!$B$2:$B$10=$B120)*('控温被PRO-S级品'!$E$1:$BE$1=CA$1)*('控温被PRO-S级品'!$E$2:$BE$10)),0)+IFERROR(SUMPRODUCT(('冬被-S级品'!$B$2:$B$10=$B120)*('冬被-S级品'!$E$1:$AW$1=CA$1)*('冬被-S级品'!$E$2:$AW$10)),0)+IFERROR(SUMPRODUCT(('白止-S级品'!$A$2:$A$26=$B120)*('白止-S级品'!$D$1:$AV$1=CA$1)*('白止-S级品'!$D$2:$AV$26)),0)+IFERROR(SUMPRODUCT(('乐容-S级品'!$A$4:$A$32=$B120)*('乐容-S级品'!$L$3:$CA$3=CA$1)*('乐容-S级品'!$L$4:$CA$32)),0)</f>
      </c>
      <c r="CB120" s="280">
        <f>IFERROR(SUMPRODUCT(('控温被PRO-S级品'!$B$2:$B$10=$B120)*('控温被PRO-S级品'!$E$1:$BE$1=CB$1)*('控温被PRO-S级品'!$E$2:$BE$10)),0)+IFERROR(SUMPRODUCT(('冬被-S级品'!$B$2:$B$10=$B120)*('冬被-S级品'!$E$1:$AW$1=CB$1)*('冬被-S级品'!$E$2:$AW$10)),0)+IFERROR(SUMPRODUCT(('白止-S级品'!$A$2:$A$26=$B120)*('白止-S级品'!$D$1:$AV$1=CB$1)*('白止-S级品'!$D$2:$AV$26)),0)+IFERROR(SUMPRODUCT(('乐容-S级品'!$A$4:$A$32=$B120)*('乐容-S级品'!$L$3:$CA$3=CB$1)*('乐容-S级品'!$L$4:$CA$32)),0)</f>
      </c>
      <c r="CC120" s="280">
        <f>IFERROR(SUMPRODUCT(('控温被PRO-S级品'!$B$2:$B$10=$B120)*('控温被PRO-S级品'!$E$1:$BE$1=CC$1)*('控温被PRO-S级品'!$E$2:$BE$10)),0)+IFERROR(SUMPRODUCT(('冬被-S级品'!$B$2:$B$10=$B120)*('冬被-S级品'!$E$1:$AW$1=CC$1)*('冬被-S级品'!$E$2:$AW$10)),0)+IFERROR(SUMPRODUCT(('白止-S级品'!$A$2:$A$26=$B120)*('白止-S级品'!$D$1:$AV$1=CC$1)*('白止-S级品'!$D$2:$AV$26)),0)+IFERROR(SUMPRODUCT(('乐容-S级品'!$A$4:$A$32=$B120)*('乐容-S级品'!$L$3:$CA$3=CC$1)*('乐容-S级品'!$L$4:$CA$32)),0)</f>
      </c>
      <c r="CD120" s="280">
        <f>IFERROR(SUMPRODUCT(('控温被PRO-S级品'!$B$2:$B$10=$B120)*('控温被PRO-S级品'!$E$1:$BE$1=CD$1)*('控温被PRO-S级品'!$E$2:$BE$10)),0)+IFERROR(SUMPRODUCT(('冬被-S级品'!$B$2:$B$10=$B120)*('冬被-S级品'!$E$1:$AW$1=CD$1)*('冬被-S级品'!$E$2:$AW$10)),0)+IFERROR(SUMPRODUCT(('白止-S级品'!$A$2:$A$26=$B120)*('白止-S级品'!$D$1:$AV$1=CD$1)*('白止-S级品'!$D$2:$AV$26)),0)+IFERROR(SUMPRODUCT(('乐容-S级品'!$A$4:$A$32=$B120)*('乐容-S级品'!$L$3:$CA$3=CD$1)*('乐容-S级品'!$L$4:$CA$32)),0)</f>
      </c>
      <c r="CE120" s="280">
        <f>IFERROR(SUMPRODUCT(('控温被PRO-S级品'!$B$2:$B$10=$B120)*('控温被PRO-S级品'!$E$1:$BE$1=CE$1)*('控温被PRO-S级品'!$E$2:$BE$10)),0)+IFERROR(SUMPRODUCT(('冬被-S级品'!$B$2:$B$10=$B120)*('冬被-S级品'!$E$1:$AW$1=CE$1)*('冬被-S级品'!$E$2:$AW$10)),0)+IFERROR(SUMPRODUCT(('白止-S级品'!$A$2:$A$26=$B120)*('白止-S级品'!$D$1:$AV$1=CE$1)*('白止-S级品'!$D$2:$AV$26)),0)+IFERROR(SUMPRODUCT(('乐容-S级品'!$A$4:$A$32=$B120)*('乐容-S级品'!$L$3:$CA$3=CE$1)*('乐容-S级品'!$L$4:$CA$32)),0)</f>
      </c>
      <c r="CF120" s="280">
        <f>IFERROR(SUMPRODUCT(('控温被PRO-S级品'!$B$2:$B$10=$B120)*('控温被PRO-S级品'!$E$1:$BE$1=CF$1)*('控温被PRO-S级品'!$E$2:$BE$10)),0)+IFERROR(SUMPRODUCT(('冬被-S级品'!$B$2:$B$10=$B120)*('冬被-S级品'!$E$1:$AW$1=CF$1)*('冬被-S级品'!$E$2:$AW$10)),0)+IFERROR(SUMPRODUCT(('白止-S级品'!$A$2:$A$26=$B120)*('白止-S级品'!$D$1:$AV$1=CF$1)*('白止-S级品'!$D$2:$AV$26)),0)+IFERROR(SUMPRODUCT(('乐容-S级品'!$A$4:$A$32=$B120)*('乐容-S级品'!$L$3:$CA$3=CF$1)*('乐容-S级品'!$L$4:$CA$32)),0)</f>
      </c>
      <c r="CG120" s="280">
        <f>IFERROR(SUMPRODUCT(('控温被PRO-S级品'!$B$2:$B$10=$B120)*('控温被PRO-S级品'!$E$1:$BE$1=CG$1)*('控温被PRO-S级品'!$E$2:$BE$10)),0)+IFERROR(SUMPRODUCT(('冬被-S级品'!$B$2:$B$10=$B120)*('冬被-S级品'!$E$1:$AW$1=CG$1)*('冬被-S级品'!$E$2:$AW$10)),0)+IFERROR(SUMPRODUCT(('白止-S级品'!$A$2:$A$26=$B120)*('白止-S级品'!$D$1:$AV$1=CG$1)*('白止-S级品'!$D$2:$AV$26)),0)+IFERROR(SUMPRODUCT(('乐容-S级品'!$A$4:$A$32=$B120)*('乐容-S级品'!$L$3:$CA$3=CG$1)*('乐容-S级品'!$L$4:$CA$32)),0)</f>
      </c>
      <c r="CH120" s="280">
        <f>IFERROR(SUMPRODUCT(('控温被PRO-S级品'!$B$2:$B$10=$B120)*('控温被PRO-S级品'!$E$1:$BE$1=CH$1)*('控温被PRO-S级品'!$E$2:$BE$10)),0)+IFERROR(SUMPRODUCT(('冬被-S级品'!$B$2:$B$10=$B120)*('冬被-S级品'!$E$1:$AW$1=CH$1)*('冬被-S级品'!$E$2:$AW$10)),0)+IFERROR(SUMPRODUCT(('白止-S级品'!$A$2:$A$26=$B120)*('白止-S级品'!$D$1:$AV$1=CH$1)*('白止-S级品'!$D$2:$AV$26)),0)+IFERROR(SUMPRODUCT(('乐容-S级品'!$A$4:$A$32=$B120)*('乐容-S级品'!$L$3:$CA$3=CH$1)*('乐容-S级品'!$L$4:$CA$32)),0)</f>
      </c>
      <c r="CI120" s="280">
        <f>IFERROR(SUMPRODUCT(('控温被PRO-S级品'!$B$2:$B$10=$B120)*('控温被PRO-S级品'!$E$1:$BE$1=CI$1)*('控温被PRO-S级品'!$E$2:$BE$10)),0)+IFERROR(SUMPRODUCT(('冬被-S级品'!$B$2:$B$10=$B120)*('冬被-S级品'!$E$1:$AW$1=CI$1)*('冬被-S级品'!$E$2:$AW$10)),0)+IFERROR(SUMPRODUCT(('白止-S级品'!$A$2:$A$26=$B120)*('白止-S级品'!$D$1:$AV$1=CI$1)*('白止-S级品'!$D$2:$AV$26)),0)+IFERROR(SUMPRODUCT(('乐容-S级品'!$A$4:$A$32=$B120)*('乐容-S级品'!$L$3:$CA$3=CI$1)*('乐容-S级品'!$L$4:$CA$32)),0)</f>
      </c>
      <c r="CJ120" s="280">
        <f>IFERROR(SUMPRODUCT(('控温被PRO-S级品'!$B$2:$B$10=$B120)*('控温被PRO-S级品'!$E$1:$BE$1=CJ$1)*('控温被PRO-S级品'!$E$2:$BE$10)),0)+IFERROR(SUMPRODUCT(('冬被-S级品'!$B$2:$B$10=$B120)*('冬被-S级品'!$E$1:$AW$1=CJ$1)*('冬被-S级品'!$E$2:$AW$10)),0)+IFERROR(SUMPRODUCT(('白止-S级品'!$A$2:$A$26=$B120)*('白止-S级品'!$D$1:$AV$1=CJ$1)*('白止-S级品'!$D$2:$AV$26)),0)+IFERROR(SUMPRODUCT(('乐容-S级品'!$A$4:$A$32=$B120)*('乐容-S级品'!$L$3:$CA$3=CJ$1)*('乐容-S级品'!$L$4:$CA$32)),0)</f>
      </c>
      <c r="CK120" s="280">
        <f>IFERROR(SUMPRODUCT(('控温被PRO-S级品'!$B$2:$B$10=$B120)*('控温被PRO-S级品'!$E$1:$BE$1=CK$1)*('控温被PRO-S级品'!$E$2:$BE$10)),0)+IFERROR(SUMPRODUCT(('冬被-S级品'!$B$2:$B$10=$B120)*('冬被-S级品'!$E$1:$AW$1=CK$1)*('冬被-S级品'!$E$2:$AW$10)),0)+IFERROR(SUMPRODUCT(('白止-S级品'!$A$2:$A$26=$B120)*('白止-S级品'!$D$1:$AV$1=CK$1)*('白止-S级品'!$D$2:$AV$26)),0)+IFERROR(SUMPRODUCT(('乐容-S级品'!$A$4:$A$32=$B120)*('乐容-S级品'!$L$3:$CA$3=CK$1)*('乐容-S级品'!$L$4:$CA$32)),0)</f>
      </c>
      <c r="CL120" s="280">
        <f>IFERROR(SUMPRODUCT(('控温被PRO-S级品'!$B$2:$B$10=$B120)*('控温被PRO-S级品'!$E$1:$BE$1=CL$1)*('控温被PRO-S级品'!$E$2:$BE$10)),0)+IFERROR(SUMPRODUCT(('冬被-S级品'!$B$2:$B$10=$B120)*('冬被-S级品'!$E$1:$AW$1=CL$1)*('冬被-S级品'!$E$2:$AW$10)),0)+IFERROR(SUMPRODUCT(('白止-S级品'!$A$2:$A$26=$B120)*('白止-S级品'!$D$1:$AV$1=CL$1)*('白止-S级品'!$D$2:$AV$26)),0)+IFERROR(SUMPRODUCT(('乐容-S级品'!$A$4:$A$32=$B120)*('乐容-S级品'!$L$3:$CA$3=CL$1)*('乐容-S级品'!$L$4:$CA$32)),0)</f>
      </c>
      <c r="CM120" s="280">
        <f>IFERROR(SUMPRODUCT(('控温被PRO-S级品'!$B$2:$B$10=$B120)*('控温被PRO-S级品'!$E$1:$BE$1=CM$1)*('控温被PRO-S级品'!$E$2:$BE$10)),0)+IFERROR(SUMPRODUCT(('冬被-S级品'!$B$2:$B$10=$B120)*('冬被-S级品'!$E$1:$AW$1=CM$1)*('冬被-S级品'!$E$2:$AW$10)),0)+IFERROR(SUMPRODUCT(('白止-S级品'!$A$2:$A$26=$B120)*('白止-S级品'!$D$1:$AV$1=CM$1)*('白止-S级品'!$D$2:$AV$26)),0)+IFERROR(SUMPRODUCT(('乐容-S级品'!$A$4:$A$32=$B120)*('乐容-S级品'!$L$3:$CA$3=CM$1)*('乐容-S级品'!$L$4:$CA$32)),0)</f>
      </c>
      <c r="CN120" s="280">
        <f>IFERROR(SUMPRODUCT(('控温被PRO-S级品'!$B$2:$B$10=$B120)*('控温被PRO-S级品'!$E$1:$BE$1=CN$1)*('控温被PRO-S级品'!$E$2:$BE$10)),0)+IFERROR(SUMPRODUCT(('冬被-S级品'!$B$2:$B$10=$B120)*('冬被-S级品'!$E$1:$AW$1=CN$1)*('冬被-S级品'!$E$2:$AW$10)),0)+IFERROR(SUMPRODUCT(('白止-S级品'!$A$2:$A$26=$B120)*('白止-S级品'!$D$1:$AV$1=CN$1)*('白止-S级品'!$D$2:$AV$26)),0)+IFERROR(SUMPRODUCT(('乐容-S级品'!$A$4:$A$32=$B120)*('乐容-S级品'!$L$3:$CA$3=CN$1)*('乐容-S级品'!$L$4:$CA$32)),0)</f>
      </c>
      <c r="CO120" s="280">
        <f>IFERROR(SUMPRODUCT(('控温被PRO-S级品'!$B$2:$B$10=$B120)*('控温被PRO-S级品'!$E$1:$BE$1=CO$1)*('控温被PRO-S级品'!$E$2:$BE$10)),0)+IFERROR(SUMPRODUCT(('冬被-S级品'!$B$2:$B$10=$B120)*('冬被-S级品'!$E$1:$AW$1=CO$1)*('冬被-S级品'!$E$2:$AW$10)),0)+IFERROR(SUMPRODUCT(('白止-S级品'!$A$2:$A$26=$B120)*('白止-S级品'!$D$1:$AV$1=CO$1)*('白止-S级品'!$D$2:$AV$26)),0)+IFERROR(SUMPRODUCT(('乐容-S级品'!$A$4:$A$32=$B120)*('乐容-S级品'!$L$3:$CA$3=CO$1)*('乐容-S级品'!$L$4:$CA$32)),0)</f>
      </c>
      <c r="CP120" s="280">
        <f>IFERROR(SUMPRODUCT(('控温被PRO-S级品'!$B$2:$B$10=$B120)*('控温被PRO-S级品'!$E$1:$BE$1=CP$1)*('控温被PRO-S级品'!$E$2:$BE$10)),0)+IFERROR(SUMPRODUCT(('冬被-S级品'!$B$2:$B$10=$B120)*('冬被-S级品'!$E$1:$AW$1=CP$1)*('冬被-S级品'!$E$2:$AW$10)),0)+IFERROR(SUMPRODUCT(('白止-S级品'!$A$2:$A$26=$B120)*('白止-S级品'!$D$1:$AV$1=CP$1)*('白止-S级品'!$D$2:$AV$26)),0)+IFERROR(SUMPRODUCT(('乐容-S级品'!$A$4:$A$32=$B120)*('乐容-S级品'!$L$3:$CA$3=CP$1)*('乐容-S级品'!$L$4:$CA$32)),0)</f>
      </c>
      <c r="CQ120" s="280">
        <f>IFERROR(SUMPRODUCT(('控温被PRO-S级品'!$B$2:$B$10=$B120)*('控温被PRO-S级品'!$E$1:$BE$1=CQ$1)*('控温被PRO-S级品'!$E$2:$BE$10)),0)+IFERROR(SUMPRODUCT(('冬被-S级品'!$B$2:$B$10=$B120)*('冬被-S级品'!$E$1:$AW$1=CQ$1)*('冬被-S级品'!$E$2:$AW$10)),0)+IFERROR(SUMPRODUCT(('白止-S级品'!$A$2:$A$26=$B120)*('白止-S级品'!$D$1:$AV$1=CQ$1)*('白止-S级品'!$D$2:$AV$26)),0)+IFERROR(SUMPRODUCT(('乐容-S级品'!$A$4:$A$32=$B120)*('乐容-S级品'!$L$3:$CA$3=CQ$1)*('乐容-S级品'!$L$4:$CA$32)),0)</f>
      </c>
      <c r="CR120" s="280">
        <f>IFERROR(SUMPRODUCT(('控温被PRO-S级品'!$B$2:$B$10=$B120)*('控温被PRO-S级品'!$E$1:$BE$1=CR$1)*('控温被PRO-S级品'!$E$2:$BE$10)),0)+IFERROR(SUMPRODUCT(('冬被-S级品'!$B$2:$B$10=$B120)*('冬被-S级品'!$E$1:$AW$1=CR$1)*('冬被-S级品'!$E$2:$AW$10)),0)+IFERROR(SUMPRODUCT(('白止-S级品'!$A$2:$A$26=$B120)*('白止-S级品'!$D$1:$AV$1=CR$1)*('白止-S级品'!$D$2:$AV$26)),0)+IFERROR(SUMPRODUCT(('乐容-S级品'!$A$4:$A$32=$B120)*('乐容-S级品'!$L$3:$CA$3=CR$1)*('乐容-S级品'!$L$4:$CA$32)),0)</f>
      </c>
      <c r="CS120" s="280">
        <f>IFERROR(SUMPRODUCT(('控温被PRO-S级品'!$B$2:$B$10=$B120)*('控温被PRO-S级品'!$E$1:$BE$1=CS$1)*('控温被PRO-S级品'!$E$2:$BE$10)),0)+IFERROR(SUMPRODUCT(('冬被-S级品'!$B$2:$B$10=$B120)*('冬被-S级品'!$E$1:$AW$1=CS$1)*('冬被-S级品'!$E$2:$AW$10)),0)+IFERROR(SUMPRODUCT(('白止-S级品'!$A$2:$A$26=$B120)*('白止-S级品'!$D$1:$AV$1=CS$1)*('白止-S级品'!$D$2:$AV$26)),0)+IFERROR(SUMPRODUCT(('乐容-S级品'!$A$4:$A$32=$B120)*('乐容-S级品'!$L$3:$CA$3=CS$1)*('乐容-S级品'!$L$4:$CA$32)),0)</f>
      </c>
      <c r="CT120" s="280">
        <f>IFERROR(SUMPRODUCT(('控温被PRO-S级品'!$B$2:$B$10=$B120)*('控温被PRO-S级品'!$E$1:$BE$1=CT$1)*('控温被PRO-S级品'!$E$2:$BE$10)),0)+IFERROR(SUMPRODUCT(('冬被-S级品'!$B$2:$B$10=$B120)*('冬被-S级品'!$E$1:$AW$1=CT$1)*('冬被-S级品'!$E$2:$AW$10)),0)+IFERROR(SUMPRODUCT(('白止-S级品'!$A$2:$A$26=$B120)*('白止-S级品'!$D$1:$AV$1=CT$1)*('白止-S级品'!$D$2:$AV$26)),0)+IFERROR(SUMPRODUCT(('乐容-S级品'!$A$4:$A$32=$B120)*('乐容-S级品'!$L$3:$CA$3=CT$1)*('乐容-S级品'!$L$4:$CA$32)),0)</f>
      </c>
      <c r="CU120" s="280">
        <f>IFERROR(SUMPRODUCT(('控温被PRO-S级品'!$B$2:$B$10=$B120)*('控温被PRO-S级品'!$E$1:$BE$1=CU$1)*('控温被PRO-S级品'!$E$2:$BE$10)),0)+IFERROR(SUMPRODUCT(('冬被-S级品'!$B$2:$B$10=$B120)*('冬被-S级品'!$E$1:$AW$1=CU$1)*('冬被-S级品'!$E$2:$AW$10)),0)+IFERROR(SUMPRODUCT(('白止-S级品'!$A$2:$A$26=$B120)*('白止-S级品'!$D$1:$AV$1=CU$1)*('白止-S级品'!$D$2:$AV$26)),0)+IFERROR(SUMPRODUCT(('乐容-S级品'!$A$4:$A$32=$B120)*('乐容-S级品'!$L$3:$CA$3=CU$1)*('乐容-S级品'!$L$4:$CA$32)),0)</f>
      </c>
      <c r="CV120" s="280">
        <f>IFERROR(SUMPRODUCT(('控温被PRO-S级品'!$B$2:$B$10=$B120)*('控温被PRO-S级品'!$E$1:$BE$1=CV$1)*('控温被PRO-S级品'!$E$2:$BE$10)),0)+IFERROR(SUMPRODUCT(('冬被-S级品'!$B$2:$B$10=$B120)*('冬被-S级品'!$E$1:$AW$1=CV$1)*('冬被-S级品'!$E$2:$AW$10)),0)+IFERROR(SUMPRODUCT(('白止-S级品'!$A$2:$A$26=$B120)*('白止-S级品'!$D$1:$AV$1=CV$1)*('白止-S级品'!$D$2:$AV$26)),0)+IFERROR(SUMPRODUCT(('乐容-S级品'!$A$4:$A$32=$B120)*('乐容-S级品'!$L$3:$CA$3=CV$1)*('乐容-S级品'!$L$4:$CA$32)),0)</f>
      </c>
      <c r="CW120" s="280">
        <f>IFERROR(SUMPRODUCT(('控温被PRO-S级品'!$B$2:$B$10=$B120)*('控温被PRO-S级品'!$E$1:$BE$1=CW$1)*('控温被PRO-S级品'!$E$2:$BE$10)),0)+IFERROR(SUMPRODUCT(('冬被-S级品'!$B$2:$B$10=$B120)*('冬被-S级品'!$E$1:$AW$1=CW$1)*('冬被-S级品'!$E$2:$AW$10)),0)+IFERROR(SUMPRODUCT(('白止-S级品'!$A$2:$A$26=$B120)*('白止-S级品'!$D$1:$AV$1=CW$1)*('白止-S级品'!$D$2:$AV$26)),0)+IFERROR(SUMPRODUCT(('乐容-S级品'!$A$4:$A$32=$B120)*('乐容-S级品'!$L$3:$CA$3=CW$1)*('乐容-S级品'!$L$4:$CA$32)),0)</f>
      </c>
      <c r="CX120" s="280">
        <f>IFERROR(SUMPRODUCT(('控温被PRO-S级品'!$B$2:$B$10=$B120)*('控温被PRO-S级品'!$E$1:$BE$1=CX$1)*('控温被PRO-S级品'!$E$2:$BE$10)),0)+IFERROR(SUMPRODUCT(('冬被-S级品'!$B$2:$B$10=$B120)*('冬被-S级品'!$E$1:$AW$1=CX$1)*('冬被-S级品'!$E$2:$AW$10)),0)+IFERROR(SUMPRODUCT(('白止-S级品'!$A$2:$A$26=$B120)*('白止-S级品'!$D$1:$AV$1=CX$1)*('白止-S级品'!$D$2:$AV$26)),0)+IFERROR(SUMPRODUCT(('乐容-S级品'!$A$4:$A$32=$B120)*('乐容-S级品'!$L$3:$CA$3=CX$1)*('乐容-S级品'!$L$4:$CA$32)),0)</f>
      </c>
      <c r="CY120" s="280">
        <f>IFERROR(SUMPRODUCT(('控温被PRO-S级品'!$B$2:$B$10=$B120)*('控温被PRO-S级品'!$E$1:$BE$1=CY$1)*('控温被PRO-S级品'!$E$2:$BE$10)),0)+IFERROR(SUMPRODUCT(('冬被-S级品'!$B$2:$B$10=$B120)*('冬被-S级品'!$E$1:$AW$1=CY$1)*('冬被-S级品'!$E$2:$AW$10)),0)+IFERROR(SUMPRODUCT(('白止-S级品'!$A$2:$A$26=$B120)*('白止-S级品'!$D$1:$AV$1=CY$1)*('白止-S级品'!$D$2:$AV$26)),0)+IFERROR(SUMPRODUCT(('乐容-S级品'!$A$4:$A$32=$B120)*('乐容-S级品'!$L$3:$CA$3=CY$1)*('乐容-S级品'!$L$4:$CA$32)),0)</f>
      </c>
      <c r="CZ120" s="280">
        <f>IFERROR(SUMPRODUCT(('控温被PRO-S级品'!$B$2:$B$10=$B120)*('控温被PRO-S级品'!$E$1:$BE$1=CZ$1)*('控温被PRO-S级品'!$E$2:$BE$10)),0)+IFERROR(SUMPRODUCT(('冬被-S级品'!$B$2:$B$10=$B120)*('冬被-S级品'!$E$1:$AW$1=CZ$1)*('冬被-S级品'!$E$2:$AW$10)),0)+IFERROR(SUMPRODUCT(('白止-S级品'!$A$2:$A$26=$B120)*('白止-S级品'!$D$1:$AV$1=CZ$1)*('白止-S级品'!$D$2:$AV$26)),0)+IFERROR(SUMPRODUCT(('乐容-S级品'!$A$4:$A$32=$B120)*('乐容-S级品'!$L$3:$CA$3=CZ$1)*('乐容-S级品'!$L$4:$CA$32)),0)</f>
      </c>
      <c r="DA120" s="280">
        <f>IFERROR(SUMPRODUCT(('控温被PRO-S级品'!$B$2:$B$10=$B120)*('控温被PRO-S级品'!$E$1:$BE$1=DA$1)*('控温被PRO-S级品'!$E$2:$BE$10)),0)+IFERROR(SUMPRODUCT(('冬被-S级品'!$B$2:$B$10=$B120)*('冬被-S级品'!$E$1:$AW$1=DA$1)*('冬被-S级品'!$E$2:$AW$10)),0)+IFERROR(SUMPRODUCT(('白止-S级品'!$A$2:$A$26=$B120)*('白止-S级品'!$D$1:$AV$1=DA$1)*('白止-S级品'!$D$2:$AV$26)),0)+IFERROR(SUMPRODUCT(('乐容-S级品'!$A$4:$A$32=$B120)*('乐容-S级品'!$L$3:$CA$3=DA$1)*('乐容-S级品'!$L$4:$CA$32)),0)</f>
      </c>
      <c r="DB120" s="280">
        <f>IFERROR(SUMPRODUCT(('控温被PRO-S级品'!$B$2:$B$10=$B120)*('控温被PRO-S级品'!$E$1:$BE$1=DB$1)*('控温被PRO-S级品'!$E$2:$BE$10)),0)+IFERROR(SUMPRODUCT(('冬被-S级品'!$B$2:$B$10=$B120)*('冬被-S级品'!$E$1:$AW$1=DB$1)*('冬被-S级品'!$E$2:$AW$10)),0)+IFERROR(SUMPRODUCT(('白止-S级品'!$A$2:$A$26=$B120)*('白止-S级品'!$D$1:$AV$1=DB$1)*('白止-S级品'!$D$2:$AV$26)),0)+IFERROR(SUMPRODUCT(('乐容-S级品'!$A$4:$A$32=$B120)*('乐容-S级品'!$L$3:$CA$3=DB$1)*('乐容-S级品'!$L$4:$CA$32)),0)</f>
      </c>
      <c r="DC120" s="280">
        <f>IFERROR(SUMPRODUCT(('控温被PRO-S级品'!$B$2:$B$10=$B120)*('控温被PRO-S级品'!$E$1:$BE$1=DC$1)*('控温被PRO-S级品'!$E$2:$BE$10)),0)+IFERROR(SUMPRODUCT(('冬被-S级品'!$B$2:$B$10=$B120)*('冬被-S级品'!$E$1:$AW$1=DC$1)*('冬被-S级品'!$E$2:$AW$10)),0)+IFERROR(SUMPRODUCT(('白止-S级品'!$A$2:$A$26=$B120)*('白止-S级品'!$D$1:$AV$1=DC$1)*('白止-S级品'!$D$2:$AV$26)),0)+IFERROR(SUMPRODUCT(('乐容-S级品'!$A$4:$A$32=$B120)*('乐容-S级品'!$L$3:$CA$3=DC$1)*('乐容-S级品'!$L$4:$CA$32)),0)</f>
      </c>
      <c r="DD120" s="280">
        <f>IFERROR(SUMPRODUCT(('控温被PRO-S级品'!$B$2:$B$10=$B120)*('控温被PRO-S级品'!$E$1:$BE$1=DD$1)*('控温被PRO-S级品'!$E$2:$BE$10)),0)+IFERROR(SUMPRODUCT(('冬被-S级品'!$B$2:$B$10=$B120)*('冬被-S级品'!$E$1:$AW$1=DD$1)*('冬被-S级品'!$E$2:$AW$10)),0)+IFERROR(SUMPRODUCT(('白止-S级品'!$A$2:$A$26=$B120)*('白止-S级品'!$D$1:$AV$1=DD$1)*('白止-S级品'!$D$2:$AV$26)),0)+IFERROR(SUMPRODUCT(('乐容-S级品'!$A$4:$A$32=$B120)*('乐容-S级品'!$L$3:$CA$3=DD$1)*('乐容-S级品'!$L$4:$CA$32)),0)</f>
      </c>
      <c r="DE120" s="280">
        <f>IFERROR(SUMPRODUCT(('控温被PRO-S级品'!$B$2:$B$10=$B120)*('控温被PRO-S级品'!$E$1:$BE$1=DE$1)*('控温被PRO-S级品'!$E$2:$BE$10)),0)+IFERROR(SUMPRODUCT(('冬被-S级品'!$B$2:$B$10=$B120)*('冬被-S级品'!$E$1:$AW$1=DE$1)*('冬被-S级品'!$E$2:$AW$10)),0)+IFERROR(SUMPRODUCT(('白止-S级品'!$A$2:$A$26=$B120)*('白止-S级品'!$D$1:$AV$1=DE$1)*('白止-S级品'!$D$2:$AV$26)),0)+IFERROR(SUMPRODUCT(('乐容-S级品'!$A$4:$A$32=$B120)*('乐容-S级品'!$L$3:$CA$3=DE$1)*('乐容-S级品'!$L$4:$CA$32)),0)</f>
      </c>
      <c r="DF120" s="280">
        <f>IFERROR(SUMPRODUCT(('控温被PRO-S级品'!$B$2:$B$10=$B120)*('控温被PRO-S级品'!$E$1:$BE$1=DF$1)*('控温被PRO-S级品'!$E$2:$BE$10)),0)+IFERROR(SUMPRODUCT(('冬被-S级品'!$B$2:$B$10=$B120)*('冬被-S级品'!$E$1:$AW$1=DF$1)*('冬被-S级品'!$E$2:$AW$10)),0)+IFERROR(SUMPRODUCT(('白止-S级品'!$A$2:$A$26=$B120)*('白止-S级品'!$D$1:$AV$1=DF$1)*('白止-S级品'!$D$2:$AV$26)),0)+IFERROR(SUMPRODUCT(('乐容-S级品'!$A$4:$A$32=$B120)*('乐容-S级品'!$L$3:$CA$3=DF$1)*('乐容-S级品'!$L$4:$CA$32)),0)</f>
      </c>
      <c r="DG120" s="280">
        <f>IFERROR(SUMPRODUCT(('控温被PRO-S级品'!$B$2:$B$10=$B120)*('控温被PRO-S级品'!$E$1:$BE$1=DG$1)*('控温被PRO-S级品'!$E$2:$BE$10)),0)+IFERROR(SUMPRODUCT(('冬被-S级品'!$B$2:$B$10=$B120)*('冬被-S级品'!$E$1:$AW$1=DG$1)*('冬被-S级品'!$E$2:$AW$10)),0)+IFERROR(SUMPRODUCT(('白止-S级品'!$A$2:$A$26=$B120)*('白止-S级品'!$D$1:$AV$1=DG$1)*('白止-S级品'!$D$2:$AV$26)),0)+IFERROR(SUMPRODUCT(('乐容-S级品'!$A$4:$A$32=$B120)*('乐容-S级品'!$L$3:$CA$3=DG$1)*('乐容-S级品'!$L$4:$CA$32)),0)</f>
      </c>
      <c r="DH120" s="280">
        <f>IFERROR(SUMPRODUCT(('控温被PRO-S级品'!$B$2:$B$10=$B120)*('控温被PRO-S级品'!$E$1:$BE$1=DH$1)*('控温被PRO-S级品'!$E$2:$BE$10)),0)+IFERROR(SUMPRODUCT(('冬被-S级品'!$B$2:$B$10=$B120)*('冬被-S级品'!$E$1:$AW$1=DH$1)*('冬被-S级品'!$E$2:$AW$10)),0)+IFERROR(SUMPRODUCT(('白止-S级品'!$A$2:$A$26=$B120)*('白止-S级品'!$D$1:$AV$1=DH$1)*('白止-S级品'!$D$2:$AV$26)),0)+IFERROR(SUMPRODUCT(('乐容-S级品'!$A$4:$A$32=$B120)*('乐容-S级品'!$L$3:$CA$3=DH$1)*('乐容-S级品'!$L$4:$CA$32)),0)</f>
      </c>
      <c r="DI120" s="280">
        <f>IFERROR(SUMPRODUCT(('控温被PRO-S级品'!$B$2:$B$10=$B120)*('控温被PRO-S级品'!$E$1:$BE$1=DI$1)*('控温被PRO-S级品'!$E$2:$BE$10)),0)+IFERROR(SUMPRODUCT(('冬被-S级品'!$B$2:$B$10=$B120)*('冬被-S级品'!$E$1:$AW$1=DI$1)*('冬被-S级品'!$E$2:$AW$10)),0)+IFERROR(SUMPRODUCT(('白止-S级品'!$A$2:$A$26=$B120)*('白止-S级品'!$D$1:$AV$1=DI$1)*('白止-S级品'!$D$2:$AV$26)),0)+IFERROR(SUMPRODUCT(('乐容-S级品'!$A$4:$A$32=$B120)*('乐容-S级品'!$L$3:$CA$3=DI$1)*('乐容-S级品'!$L$4:$CA$32)),0)</f>
      </c>
      <c r="DJ120" s="280">
        <f>IFERROR(SUMPRODUCT(('控温被PRO-S级品'!$B$2:$B$10=$B120)*('控温被PRO-S级品'!$E$1:$BE$1=DJ$1)*('控温被PRO-S级品'!$E$2:$BE$10)),0)+IFERROR(SUMPRODUCT(('冬被-S级品'!$B$2:$B$10=$B120)*('冬被-S级品'!$E$1:$AW$1=DJ$1)*('冬被-S级品'!$E$2:$AW$10)),0)+IFERROR(SUMPRODUCT(('白止-S级品'!$A$2:$A$26=$B120)*('白止-S级品'!$D$1:$AV$1=DJ$1)*('白止-S级品'!$D$2:$AV$26)),0)+IFERROR(SUMPRODUCT(('乐容-S级品'!$A$4:$A$32=$B120)*('乐容-S级品'!$L$3:$CA$3=DJ$1)*('乐容-S级品'!$L$4:$CA$32)),0)</f>
      </c>
      <c r="DK120" s="280"/>
      <c r="DL120" s="280"/>
      <c r="DM120" s="280"/>
      <c r="DN120" s="280"/>
      <c r="DO120" s="280"/>
      <c r="DP120" s="280"/>
      <c r="DQ120" s="280"/>
      <c r="DR120" s="280"/>
      <c r="DS120" s="280"/>
      <c r="DT120" s="280"/>
      <c r="DU120" s="280"/>
      <c r="DV120" s="280"/>
      <c r="DW120" s="280">
        <f>VLOOKUP(B120,'系统编码规格'!A:C,3,FALSE)</f>
      </c>
      <c r="DX120" s="280"/>
      <c r="DY120" s="280"/>
      <c r="DZ120" s="280"/>
      <c r="EA120" s="280"/>
      <c r="EB120" s="280"/>
      <c r="EC120" s="280"/>
      <c r="ED120" s="280"/>
      <c r="EE120" s="280"/>
      <c r="EF120" s="280"/>
      <c r="EG120" s="280"/>
      <c r="EH120" s="280"/>
      <c r="EI120" s="280"/>
      <c r="EJ120" s="280"/>
      <c r="EK120" s="280"/>
      <c r="EL120" s="280"/>
      <c r="EM120" s="280"/>
      <c r="EN120" s="280"/>
      <c r="EO120" s="280"/>
      <c r="EP120" s="280"/>
      <c r="EQ120" s="280"/>
      <c r="ER120" s="280"/>
      <c r="ES120" s="280"/>
      <c r="ET120" s="280"/>
      <c r="EU120" s="280"/>
      <c r="EV120" s="280"/>
      <c r="EW120" s="280"/>
      <c r="EX120" s="280"/>
      <c r="EY120" s="280"/>
      <c r="EZ120" s="280"/>
      <c r="FA120" s="280"/>
      <c r="FB120" s="280"/>
      <c r="FC120" s="280"/>
      <c r="FD120" s="280"/>
      <c r="FE120" s="280"/>
      <c r="FF120" s="280"/>
      <c r="FG120" s="280"/>
      <c r="FH120" s="280"/>
      <c r="FI120" s="280"/>
      <c r="FJ120" s="280"/>
      <c r="FK120" s="280"/>
      <c r="FL120" s="280"/>
      <c r="FM120" s="280"/>
      <c r="FN120" s="280"/>
      <c r="FO120" s="280"/>
      <c r="FP120" s="280"/>
      <c r="FQ120" s="280"/>
      <c r="FR120" s="280"/>
      <c r="FS120" s="280"/>
      <c r="FT120" s="280"/>
      <c r="FU120" s="280"/>
      <c r="FV120" s="280"/>
      <c r="FW120" s="280"/>
      <c r="FX120" s="280"/>
      <c r="FY120" s="280"/>
      <c r="FZ120" s="280"/>
      <c r="GA120" s="280"/>
      <c r="GB120" s="280"/>
      <c r="GC120" s="280"/>
      <c r="GD120" s="280"/>
      <c r="GE120" s="280"/>
      <c r="GF120" s="280"/>
      <c r="GG120" s="280"/>
      <c r="GH120" s="280"/>
      <c r="GI120" s="280"/>
      <c r="GJ120" s="280"/>
      <c r="GK120" s="280"/>
      <c r="GL120" s="280"/>
      <c r="GM120" s="280"/>
      <c r="GN120" s="280"/>
      <c r="GO120" s="280"/>
      <c r="GP120" s="280"/>
      <c r="GQ120" s="280"/>
      <c r="GR120" s="280"/>
      <c r="GS120" s="280"/>
      <c r="GT120" s="280"/>
      <c r="GU120" s="280"/>
      <c r="GV120" s="280"/>
    </row>
    <row r="121">
      <c r="A121" s="309" t="str">
        <v>乐容</v>
      </c>
      <c r="B121" s="310" t="str">
        <v>12800026100640282</v>
      </c>
      <c r="C121" s="309" t="str">
        <v>亚朵星球 纯色全棉四件套</v>
      </c>
      <c r="D121" s="309" t="str">
        <v>山野绿-1.2m床-床单款</v>
      </c>
      <c r="E121">
        <f>SUM(F121:GX121)</f>
      </c>
      <c r="F121" s="280">
        <f>IFERROR(SUMPRODUCT(('控温被PRO-S级品'!$B$2:$B$10=$B121)*('控温被PRO-S级品'!$E$1:$BE$1=F$1)*('控温被PRO-S级品'!$E$2:$BE$10)),0)+IFERROR(SUMPRODUCT(('冬被-S级品'!$B$2:$B$10=$B121)*('冬被-S级品'!$E$1:$AW$1=F$1)*('冬被-S级品'!$E$2:$AW$10)),0)+IFERROR(SUMPRODUCT(('白止-S级品'!$A$2:$A$26=$B121)*('白止-S级品'!$D$1:$AV$1=F$1)*('白止-S级品'!$D$2:$AV$26)),0)+IFERROR(SUMPRODUCT(('乐容-S级品'!$A$4:$A$32=$B121)*('乐容-S级品'!$L$3:$CA$3=F$1)*('乐容-S级品'!$L$4:$CA$32)),0)</f>
      </c>
      <c r="G121" s="280">
        <f>IFERROR(SUMPRODUCT(('控温被PRO-S级品'!$B$2:$B$10=$B121)*('控温被PRO-S级品'!$E$1:$BE$1=G$1)*('控温被PRO-S级品'!$E$2:$BE$10)),0)+IFERROR(SUMPRODUCT(('冬被-S级品'!$B$2:$B$10=$B121)*('冬被-S级品'!$E$1:$AW$1=G$1)*('冬被-S级品'!$E$2:$AW$10)),0)+IFERROR(SUMPRODUCT(('白止-S级品'!$A$2:$A$26=$B121)*('白止-S级品'!$D$1:$AV$1=G$1)*('白止-S级品'!$D$2:$AV$26)),0)+IFERROR(SUMPRODUCT(('乐容-S级品'!$A$4:$A$32=$B121)*('乐容-S级品'!$L$3:$CA$3=G$1)*('乐容-S级品'!$L$4:$CA$32)),0)</f>
      </c>
      <c r="H121" s="280">
        <f>IFERROR(SUMPRODUCT(('控温被PRO-S级品'!$B$2:$B$10=$B121)*('控温被PRO-S级品'!$E$1:$BE$1=H$1)*('控温被PRO-S级品'!$E$2:$BE$10)),0)+IFERROR(SUMPRODUCT(('冬被-S级品'!$B$2:$B$10=$B121)*('冬被-S级品'!$E$1:$AW$1=H$1)*('冬被-S级品'!$E$2:$AW$10)),0)+IFERROR(SUMPRODUCT(('白止-S级品'!$A$2:$A$26=$B121)*('白止-S级品'!$D$1:$AV$1=H$1)*('白止-S级品'!$D$2:$AV$26)),0)+IFERROR(SUMPRODUCT(('乐容-S级品'!$A$4:$A$32=$B121)*('乐容-S级品'!$L$3:$CA$3=H$1)*('乐容-S级品'!$L$4:$CA$32)),0)</f>
      </c>
      <c r="I121" s="280">
        <f>IFERROR(SUMPRODUCT(('控温被PRO-S级品'!$B$2:$B$10=$B121)*('控温被PRO-S级品'!$E$1:$BE$1=I$1)*('控温被PRO-S级品'!$E$2:$BE$10)),0)+IFERROR(SUMPRODUCT(('冬被-S级品'!$B$2:$B$10=$B121)*('冬被-S级品'!$E$1:$AW$1=I$1)*('冬被-S级品'!$E$2:$AW$10)),0)+IFERROR(SUMPRODUCT(('白止-S级品'!$A$2:$A$26=$B121)*('白止-S级品'!$D$1:$AV$1=I$1)*('白止-S级品'!$D$2:$AV$26)),0)+IFERROR(SUMPRODUCT(('乐容-S级品'!$A$4:$A$32=$B121)*('乐容-S级品'!$L$3:$CA$3=I$1)*('乐容-S级品'!$L$4:$CA$32)),0)</f>
      </c>
      <c r="J121" s="280">
        <f>IFERROR(SUMPRODUCT(('控温被PRO-S级品'!$B$2:$B$10=$B121)*('控温被PRO-S级品'!$E$1:$BE$1=J$1)*('控温被PRO-S级品'!$E$2:$BE$10)),0)+IFERROR(SUMPRODUCT(('冬被-S级品'!$B$2:$B$10=$B121)*('冬被-S级品'!$E$1:$AW$1=J$1)*('冬被-S级品'!$E$2:$AW$10)),0)+IFERROR(SUMPRODUCT(('白止-S级品'!$A$2:$A$26=$B121)*('白止-S级品'!$D$1:$AV$1=J$1)*('白止-S级品'!$D$2:$AV$26)),0)+IFERROR(SUMPRODUCT(('乐容-S级品'!$A$4:$A$32=$B121)*('乐容-S级品'!$L$3:$CA$3=J$1)*('乐容-S级品'!$L$4:$CA$32)),0)</f>
      </c>
      <c r="K121" s="280">
        <f>IFERROR(SUMPRODUCT(('控温被PRO-S级品'!$B$2:$B$10=$B121)*('控温被PRO-S级品'!$E$1:$BE$1=K$1)*('控温被PRO-S级品'!$E$2:$BE$10)),0)+IFERROR(SUMPRODUCT(('冬被-S级品'!$B$2:$B$10=$B121)*('冬被-S级品'!$E$1:$AW$1=K$1)*('冬被-S级品'!$E$2:$AW$10)),0)+IFERROR(SUMPRODUCT(('白止-S级品'!$A$2:$A$26=$B121)*('白止-S级品'!$D$1:$AV$1=K$1)*('白止-S级品'!$D$2:$AV$26)),0)+IFERROR(SUMPRODUCT(('乐容-S级品'!$A$4:$A$32=$B121)*('乐容-S级品'!$L$3:$CA$3=K$1)*('乐容-S级品'!$L$4:$CA$32)),0)</f>
      </c>
      <c r="L121" s="280">
        <f>IFERROR(SUMPRODUCT(('控温被PRO-S级品'!$B$2:$B$10=$B121)*('控温被PRO-S级品'!$E$1:$BE$1=L$1)*('控温被PRO-S级品'!$E$2:$BE$10)),0)+IFERROR(SUMPRODUCT(('冬被-S级品'!$B$2:$B$10=$B121)*('冬被-S级品'!$E$1:$AW$1=L$1)*('冬被-S级品'!$E$2:$AW$10)),0)+IFERROR(SUMPRODUCT(('白止-S级品'!$A$2:$A$26=$B121)*('白止-S级品'!$D$1:$AV$1=L$1)*('白止-S级品'!$D$2:$AV$26)),0)+IFERROR(SUMPRODUCT(('乐容-S级品'!$A$4:$A$32=$B121)*('乐容-S级品'!$L$3:$CA$3=L$1)*('乐容-S级品'!$L$4:$CA$32)),0)</f>
      </c>
      <c r="M121" s="280">
        <f>IFERROR(SUMPRODUCT(('控温被PRO-S级品'!$B$2:$B$10=$B121)*('控温被PRO-S级品'!$E$1:$BE$1=M$1)*('控温被PRO-S级品'!$E$2:$BE$10)),0)+IFERROR(SUMPRODUCT(('冬被-S级品'!$B$2:$B$10=$B121)*('冬被-S级品'!$E$1:$AW$1=M$1)*('冬被-S级品'!$E$2:$AW$10)),0)+IFERROR(SUMPRODUCT(('白止-S级品'!$A$2:$A$26=$B121)*('白止-S级品'!$D$1:$AV$1=M$1)*('白止-S级品'!$D$2:$AV$26)),0)+IFERROR(SUMPRODUCT(('乐容-S级品'!$A$4:$A$32=$B121)*('乐容-S级品'!$L$3:$CA$3=M$1)*('乐容-S级品'!$L$4:$CA$32)),0)</f>
      </c>
      <c r="N121" s="280">
        <f>IFERROR(SUMPRODUCT(('控温被PRO-S级品'!$B$2:$B$10=$B121)*('控温被PRO-S级品'!$E$1:$BE$1=N$1)*('控温被PRO-S级品'!$E$2:$BE$10)),0)+IFERROR(SUMPRODUCT(('冬被-S级品'!$B$2:$B$10=$B121)*('冬被-S级品'!$E$1:$AW$1=N$1)*('冬被-S级品'!$E$2:$AW$10)),0)+IFERROR(SUMPRODUCT(('白止-S级品'!$A$2:$A$26=$B121)*('白止-S级品'!$D$1:$AV$1=N$1)*('白止-S级品'!$D$2:$AV$26)),0)+IFERROR(SUMPRODUCT(('乐容-S级品'!$A$4:$A$32=$B121)*('乐容-S级品'!$L$3:$CA$3=N$1)*('乐容-S级品'!$L$4:$CA$32)),0)</f>
      </c>
      <c r="O121" s="280">
        <f>IFERROR(SUMPRODUCT(('控温被PRO-S级品'!$B$2:$B$10=$B121)*('控温被PRO-S级品'!$E$1:$BE$1=O$1)*('控温被PRO-S级品'!$E$2:$BE$10)),0)+IFERROR(SUMPRODUCT(('冬被-S级品'!$B$2:$B$10=$B121)*('冬被-S级品'!$E$1:$AW$1=O$1)*('冬被-S级品'!$E$2:$AW$10)),0)+IFERROR(SUMPRODUCT(('白止-S级品'!$A$2:$A$26=$B121)*('白止-S级品'!$D$1:$AV$1=O$1)*('白止-S级品'!$D$2:$AV$26)),0)+IFERROR(SUMPRODUCT(('乐容-S级品'!$A$4:$A$32=$B121)*('乐容-S级品'!$L$3:$CA$3=O$1)*('乐容-S级品'!$L$4:$CA$32)),0)</f>
      </c>
      <c r="P121" s="280">
        <f>IFERROR(SUMPRODUCT(('控温被PRO-S级品'!$B$2:$B$10=$B121)*('控温被PRO-S级品'!$E$1:$BE$1=P$1)*('控温被PRO-S级品'!$E$2:$BE$10)),0)+IFERROR(SUMPRODUCT(('冬被-S级品'!$B$2:$B$10=$B121)*('冬被-S级品'!$E$1:$AW$1=P$1)*('冬被-S级品'!$E$2:$AW$10)),0)+IFERROR(SUMPRODUCT(('白止-S级品'!$A$2:$A$26=$B121)*('白止-S级品'!$D$1:$AV$1=P$1)*('白止-S级品'!$D$2:$AV$26)),0)+IFERROR(SUMPRODUCT(('乐容-S级品'!$A$4:$A$32=$B121)*('乐容-S级品'!$L$3:$CA$3=P$1)*('乐容-S级品'!$L$4:$CA$32)),0)</f>
      </c>
      <c r="Q121" s="280">
        <f>IFERROR(SUMPRODUCT(('控温被PRO-S级品'!$B$2:$B$10=$B121)*('控温被PRO-S级品'!$E$1:$BE$1=Q$1)*('控温被PRO-S级品'!$E$2:$BE$10)),0)+IFERROR(SUMPRODUCT(('冬被-S级品'!$B$2:$B$10=$B121)*('冬被-S级品'!$E$1:$AW$1=Q$1)*('冬被-S级品'!$E$2:$AW$10)),0)+IFERROR(SUMPRODUCT(('白止-S级品'!$A$2:$A$26=$B121)*('白止-S级品'!$D$1:$AV$1=Q$1)*('白止-S级品'!$D$2:$AV$26)),0)+IFERROR(SUMPRODUCT(('乐容-S级品'!$A$4:$A$32=$B121)*('乐容-S级品'!$L$3:$CA$3=Q$1)*('乐容-S级品'!$L$4:$CA$32)),0)</f>
      </c>
      <c r="R121" s="280">
        <f>IFERROR(SUMPRODUCT(('控温被PRO-S级品'!$B$2:$B$10=$B121)*('控温被PRO-S级品'!$E$1:$BE$1=R$1)*('控温被PRO-S级品'!$E$2:$BE$10)),0)+IFERROR(SUMPRODUCT(('冬被-S级品'!$B$2:$B$10=$B121)*('冬被-S级品'!$E$1:$AW$1=R$1)*('冬被-S级品'!$E$2:$AW$10)),0)+IFERROR(SUMPRODUCT(('白止-S级品'!$A$2:$A$26=$B121)*('白止-S级品'!$D$1:$AV$1=R$1)*('白止-S级品'!$D$2:$AV$26)),0)+IFERROR(SUMPRODUCT(('乐容-S级品'!$A$4:$A$32=$B121)*('乐容-S级品'!$L$3:$CA$3=R$1)*('乐容-S级品'!$L$4:$CA$32)),0)</f>
      </c>
      <c r="S121" s="280">
        <f>IFERROR(SUMPRODUCT(('控温被PRO-S级品'!$B$2:$B$10=$B121)*('控温被PRO-S级品'!$E$1:$BE$1=S$1)*('控温被PRO-S级品'!$E$2:$BE$10)),0)+IFERROR(SUMPRODUCT(('冬被-S级品'!$B$2:$B$10=$B121)*('冬被-S级品'!$E$1:$AW$1=S$1)*('冬被-S级品'!$E$2:$AW$10)),0)+IFERROR(SUMPRODUCT(('白止-S级品'!$A$2:$A$26=$B121)*('白止-S级品'!$D$1:$AV$1=S$1)*('白止-S级品'!$D$2:$AV$26)),0)+IFERROR(SUMPRODUCT(('乐容-S级品'!$A$4:$A$32=$B121)*('乐容-S级品'!$L$3:$CA$3=S$1)*('乐容-S级品'!$L$4:$CA$32)),0)</f>
      </c>
      <c r="T121" s="280">
        <f>IFERROR(SUMPRODUCT(('控温被PRO-S级品'!$B$2:$B$10=$B121)*('控温被PRO-S级品'!$E$1:$BE$1=T$1)*('控温被PRO-S级品'!$E$2:$BE$10)),0)+IFERROR(SUMPRODUCT(('冬被-S级品'!$B$2:$B$10=$B121)*('冬被-S级品'!$E$1:$AW$1=T$1)*('冬被-S级品'!$E$2:$AW$10)),0)+IFERROR(SUMPRODUCT(('白止-S级品'!$A$2:$A$26=$B121)*('白止-S级品'!$D$1:$AV$1=T$1)*('白止-S级品'!$D$2:$AV$26)),0)+IFERROR(SUMPRODUCT(('乐容-S级品'!$A$4:$A$32=$B121)*('乐容-S级品'!$L$3:$CA$3=T$1)*('乐容-S级品'!$L$4:$CA$32)),0)</f>
      </c>
      <c r="U121" s="280">
        <f>IFERROR(SUMPRODUCT(('控温被PRO-S级品'!$B$2:$B$10=$B121)*('控温被PRO-S级品'!$E$1:$BE$1=U$1)*('控温被PRO-S级品'!$E$2:$BE$10)),0)+IFERROR(SUMPRODUCT(('冬被-S级品'!$B$2:$B$10=$B121)*('冬被-S级品'!$E$1:$AW$1=U$1)*('冬被-S级品'!$E$2:$AW$10)),0)+IFERROR(SUMPRODUCT(('白止-S级品'!$A$2:$A$26=$B121)*('白止-S级品'!$D$1:$AV$1=U$1)*('白止-S级品'!$D$2:$AV$26)),0)+IFERROR(SUMPRODUCT(('乐容-S级品'!$A$4:$A$32=$B121)*('乐容-S级品'!$L$3:$CA$3=U$1)*('乐容-S级品'!$L$4:$CA$32)),0)</f>
      </c>
      <c r="V121" s="280">
        <f>IFERROR(SUMPRODUCT(('控温被PRO-S级品'!$B$2:$B$10=$B121)*('控温被PRO-S级品'!$E$1:$BE$1=V$1)*('控温被PRO-S级品'!$E$2:$BE$10)),0)+IFERROR(SUMPRODUCT(('冬被-S级品'!$B$2:$B$10=$B121)*('冬被-S级品'!$E$1:$AW$1=V$1)*('冬被-S级品'!$E$2:$AW$10)),0)+IFERROR(SUMPRODUCT(('白止-S级品'!$A$2:$A$26=$B121)*('白止-S级品'!$D$1:$AV$1=V$1)*('白止-S级品'!$D$2:$AV$26)),0)+IFERROR(SUMPRODUCT(('乐容-S级品'!$A$4:$A$32=$B121)*('乐容-S级品'!$L$3:$CA$3=V$1)*('乐容-S级品'!$L$4:$CA$32)),0)</f>
      </c>
      <c r="W121" s="280">
        <f>IFERROR(SUMPRODUCT(('控温被PRO-S级品'!$B$2:$B$10=$B121)*('控温被PRO-S级品'!$E$1:$BE$1=W$1)*('控温被PRO-S级品'!$E$2:$BE$10)),0)+IFERROR(SUMPRODUCT(('冬被-S级品'!$B$2:$B$10=$B121)*('冬被-S级品'!$E$1:$AW$1=W$1)*('冬被-S级品'!$E$2:$AW$10)),0)+IFERROR(SUMPRODUCT(('白止-S级品'!$A$2:$A$26=$B121)*('白止-S级品'!$D$1:$AV$1=W$1)*('白止-S级品'!$D$2:$AV$26)),0)+IFERROR(SUMPRODUCT(('乐容-S级品'!$A$4:$A$32=$B121)*('乐容-S级品'!$L$3:$CA$3=W$1)*('乐容-S级品'!$L$4:$CA$32)),0)</f>
      </c>
      <c r="X121" s="280">
        <f>IFERROR(SUMPRODUCT(('控温被PRO-S级品'!$B$2:$B$10=$B121)*('控温被PRO-S级品'!$E$1:$BE$1=X$1)*('控温被PRO-S级品'!$E$2:$BE$10)),0)+IFERROR(SUMPRODUCT(('冬被-S级品'!$B$2:$B$10=$B121)*('冬被-S级品'!$E$1:$AW$1=X$1)*('冬被-S级品'!$E$2:$AW$10)),0)+IFERROR(SUMPRODUCT(('白止-S级品'!$A$2:$A$26=$B121)*('白止-S级品'!$D$1:$AV$1=X$1)*('白止-S级品'!$D$2:$AV$26)),0)+IFERROR(SUMPRODUCT(('乐容-S级品'!$A$4:$A$32=$B121)*('乐容-S级品'!$L$3:$CA$3=X$1)*('乐容-S级品'!$L$4:$CA$32)),0)</f>
      </c>
      <c r="Y121" s="280">
        <f>IFERROR(SUMPRODUCT(('控温被PRO-S级品'!$B$2:$B$10=$B121)*('控温被PRO-S级品'!$E$1:$BE$1=Y$1)*('控温被PRO-S级品'!$E$2:$BE$10)),0)+IFERROR(SUMPRODUCT(('冬被-S级品'!$B$2:$B$10=$B121)*('冬被-S级品'!$E$1:$AW$1=Y$1)*('冬被-S级品'!$E$2:$AW$10)),0)+IFERROR(SUMPRODUCT(('白止-S级品'!$A$2:$A$26=$B121)*('白止-S级品'!$D$1:$AV$1=Y$1)*('白止-S级品'!$D$2:$AV$26)),0)+IFERROR(SUMPRODUCT(('乐容-S级品'!$A$4:$A$32=$B121)*('乐容-S级品'!$L$3:$CA$3=Y$1)*('乐容-S级品'!$L$4:$CA$32)),0)</f>
      </c>
      <c r="Z121" s="280">
        <f>IFERROR(SUMPRODUCT(('控温被PRO-S级品'!$B$2:$B$10=$B121)*('控温被PRO-S级品'!$E$1:$BE$1=Z$1)*('控温被PRO-S级品'!$E$2:$BE$10)),0)+IFERROR(SUMPRODUCT(('冬被-S级品'!$B$2:$B$10=$B121)*('冬被-S级品'!$E$1:$AW$1=Z$1)*('冬被-S级品'!$E$2:$AW$10)),0)+IFERROR(SUMPRODUCT(('白止-S级品'!$A$2:$A$26=$B121)*('白止-S级品'!$D$1:$AV$1=Z$1)*('白止-S级品'!$D$2:$AV$26)),0)+IFERROR(SUMPRODUCT(('乐容-S级品'!$A$4:$A$32=$B121)*('乐容-S级品'!$L$3:$CA$3=Z$1)*('乐容-S级品'!$L$4:$CA$32)),0)</f>
      </c>
      <c r="AA121" s="280">
        <f>IFERROR(SUMPRODUCT(('控温被PRO-S级品'!$B$2:$B$10=$B121)*('控温被PRO-S级品'!$E$1:$BE$1=AA$1)*('控温被PRO-S级品'!$E$2:$BE$10)),0)+IFERROR(SUMPRODUCT(('冬被-S级品'!$B$2:$B$10=$B121)*('冬被-S级品'!$E$1:$AW$1=AA$1)*('冬被-S级品'!$E$2:$AW$10)),0)+IFERROR(SUMPRODUCT(('白止-S级品'!$A$2:$A$26=$B121)*('白止-S级品'!$D$1:$AV$1=AA$1)*('白止-S级品'!$D$2:$AV$26)),0)+IFERROR(SUMPRODUCT(('乐容-S级品'!$A$4:$A$32=$B121)*('乐容-S级品'!$L$3:$CA$3=AA$1)*('乐容-S级品'!$L$4:$CA$32)),0)</f>
      </c>
      <c r="AB121" s="280">
        <f>IFERROR(SUMPRODUCT(('控温被PRO-S级品'!$B$2:$B$10=$B121)*('控温被PRO-S级品'!$E$1:$BE$1=AB$1)*('控温被PRO-S级品'!$E$2:$BE$10)),0)+IFERROR(SUMPRODUCT(('冬被-S级品'!$B$2:$B$10=$B121)*('冬被-S级品'!$E$1:$AW$1=AB$1)*('冬被-S级品'!$E$2:$AW$10)),0)+IFERROR(SUMPRODUCT(('白止-S级品'!$A$2:$A$26=$B121)*('白止-S级品'!$D$1:$AV$1=AB$1)*('白止-S级品'!$D$2:$AV$26)),0)+IFERROR(SUMPRODUCT(('乐容-S级品'!$A$4:$A$32=$B121)*('乐容-S级品'!$L$3:$CA$3=AB$1)*('乐容-S级品'!$L$4:$CA$32)),0)</f>
      </c>
      <c r="AC121" s="280">
        <f>IFERROR(SUMPRODUCT(('控温被PRO-S级品'!$B$2:$B$10=$B121)*('控温被PRO-S级品'!$E$1:$BE$1=AC$1)*('控温被PRO-S级品'!$E$2:$BE$10)),0)+IFERROR(SUMPRODUCT(('冬被-S级品'!$B$2:$B$10=$B121)*('冬被-S级品'!$E$1:$AW$1=AC$1)*('冬被-S级品'!$E$2:$AW$10)),0)+IFERROR(SUMPRODUCT(('白止-S级品'!$A$2:$A$26=$B121)*('白止-S级品'!$D$1:$AV$1=AC$1)*('白止-S级品'!$D$2:$AV$26)),0)+IFERROR(SUMPRODUCT(('乐容-S级品'!$A$4:$A$32=$B121)*('乐容-S级品'!$L$3:$CA$3=AC$1)*('乐容-S级品'!$L$4:$CA$32)),0)</f>
      </c>
      <c r="AD121" s="280">
        <f>IFERROR(SUMPRODUCT(('控温被PRO-S级品'!$B$2:$B$10=$B121)*('控温被PRO-S级品'!$E$1:$BE$1=AD$1)*('控温被PRO-S级品'!$E$2:$BE$10)),0)+IFERROR(SUMPRODUCT(('冬被-S级品'!$B$2:$B$10=$B121)*('冬被-S级品'!$E$1:$AW$1=AD$1)*('冬被-S级品'!$E$2:$AW$10)),0)+IFERROR(SUMPRODUCT(('白止-S级品'!$A$2:$A$26=$B121)*('白止-S级品'!$D$1:$AV$1=AD$1)*('白止-S级品'!$D$2:$AV$26)),0)+IFERROR(SUMPRODUCT(('乐容-S级品'!$A$4:$A$32=$B121)*('乐容-S级品'!$L$3:$CA$3=AD$1)*('乐容-S级品'!$L$4:$CA$32)),0)</f>
      </c>
      <c r="AE121" s="280">
        <f>IFERROR(SUMPRODUCT(('控温被PRO-S级品'!$B$2:$B$10=$B121)*('控温被PRO-S级品'!$E$1:$BE$1=AE$1)*('控温被PRO-S级品'!$E$2:$BE$10)),0)+IFERROR(SUMPRODUCT(('冬被-S级品'!$B$2:$B$10=$B121)*('冬被-S级品'!$E$1:$AW$1=AE$1)*('冬被-S级品'!$E$2:$AW$10)),0)+IFERROR(SUMPRODUCT(('白止-S级品'!$A$2:$A$26=$B121)*('白止-S级品'!$D$1:$AV$1=AE$1)*('白止-S级品'!$D$2:$AV$26)),0)+IFERROR(SUMPRODUCT(('乐容-S级品'!$A$4:$A$32=$B121)*('乐容-S级品'!$L$3:$CA$3=AE$1)*('乐容-S级品'!$L$4:$CA$32)),0)</f>
      </c>
      <c r="AF121" s="280">
        <f>IFERROR(SUMPRODUCT(('控温被PRO-S级品'!$B$2:$B$10=$B121)*('控温被PRO-S级品'!$E$1:$BE$1=AF$1)*('控温被PRO-S级品'!$E$2:$BE$10)),0)+IFERROR(SUMPRODUCT(('冬被-S级品'!$B$2:$B$10=$B121)*('冬被-S级品'!$E$1:$AW$1=AF$1)*('冬被-S级品'!$E$2:$AW$10)),0)+IFERROR(SUMPRODUCT(('白止-S级品'!$A$2:$A$26=$B121)*('白止-S级品'!$D$1:$AV$1=AF$1)*('白止-S级品'!$D$2:$AV$26)),0)+IFERROR(SUMPRODUCT(('乐容-S级品'!$A$4:$A$32=$B121)*('乐容-S级品'!$L$3:$CA$3=AF$1)*('乐容-S级品'!$L$4:$CA$32)),0)</f>
      </c>
      <c r="AG121" s="280">
        <f>IFERROR(SUMPRODUCT(('控温被PRO-S级品'!$B$2:$B$10=$B121)*('控温被PRO-S级品'!$E$1:$BE$1=AG$1)*('控温被PRO-S级品'!$E$2:$BE$10)),0)+IFERROR(SUMPRODUCT(('冬被-S级品'!$B$2:$B$10=$B121)*('冬被-S级品'!$E$1:$AW$1=AG$1)*('冬被-S级品'!$E$2:$AW$10)),0)+IFERROR(SUMPRODUCT(('白止-S级品'!$A$2:$A$26=$B121)*('白止-S级品'!$D$1:$AV$1=AG$1)*('白止-S级品'!$D$2:$AV$26)),0)+IFERROR(SUMPRODUCT(('乐容-S级品'!$A$4:$A$32=$B121)*('乐容-S级品'!$L$3:$CA$3=AG$1)*('乐容-S级品'!$L$4:$CA$32)),0)</f>
      </c>
      <c r="AH121" s="280">
        <f>IFERROR(SUMPRODUCT(('控温被PRO-S级品'!$B$2:$B$10=$B121)*('控温被PRO-S级品'!$E$1:$BE$1=AH$1)*('控温被PRO-S级品'!$E$2:$BE$10)),0)+IFERROR(SUMPRODUCT(('冬被-S级品'!$B$2:$B$10=$B121)*('冬被-S级品'!$E$1:$AW$1=AH$1)*('冬被-S级品'!$E$2:$AW$10)),0)+IFERROR(SUMPRODUCT(('白止-S级品'!$A$2:$A$26=$B121)*('白止-S级品'!$D$1:$AV$1=AH$1)*('白止-S级品'!$D$2:$AV$26)),0)+IFERROR(SUMPRODUCT(('乐容-S级品'!$A$4:$A$32=$B121)*('乐容-S级品'!$L$3:$CA$3=AH$1)*('乐容-S级品'!$L$4:$CA$32)),0)</f>
      </c>
      <c r="AI121" s="280">
        <f>IFERROR(SUMPRODUCT(('控温被PRO-S级品'!$B$2:$B$10=$B121)*('控温被PRO-S级品'!$E$1:$BE$1=AI$1)*('控温被PRO-S级品'!$E$2:$BE$10)),0)+IFERROR(SUMPRODUCT(('冬被-S级品'!$B$2:$B$10=$B121)*('冬被-S级品'!$E$1:$AW$1=AI$1)*('冬被-S级品'!$E$2:$AW$10)),0)+IFERROR(SUMPRODUCT(('白止-S级品'!$A$2:$A$26=$B121)*('白止-S级品'!$D$1:$AV$1=AI$1)*('白止-S级品'!$D$2:$AV$26)),0)+IFERROR(SUMPRODUCT(('乐容-S级品'!$A$4:$A$32=$B121)*('乐容-S级品'!$L$3:$CA$3=AI$1)*('乐容-S级品'!$L$4:$CA$32)),0)</f>
      </c>
      <c r="AJ121" s="280">
        <f>IFERROR(SUMPRODUCT(('控温被PRO-S级品'!$B$2:$B$10=$B121)*('控温被PRO-S级品'!$E$1:$BE$1=AJ$1)*('控温被PRO-S级品'!$E$2:$BE$10)),0)+IFERROR(SUMPRODUCT(('冬被-S级品'!$B$2:$B$10=$B121)*('冬被-S级品'!$E$1:$AW$1=AJ$1)*('冬被-S级品'!$E$2:$AW$10)),0)+IFERROR(SUMPRODUCT(('白止-S级品'!$A$2:$A$26=$B121)*('白止-S级品'!$D$1:$AV$1=AJ$1)*('白止-S级品'!$D$2:$AV$26)),0)+IFERROR(SUMPRODUCT(('乐容-S级品'!$A$4:$A$32=$B121)*('乐容-S级品'!$L$3:$CA$3=AJ$1)*('乐容-S级品'!$L$4:$CA$32)),0)</f>
      </c>
      <c r="AK121" s="280">
        <f>IFERROR(SUMPRODUCT(('控温被PRO-S级品'!$B$2:$B$10=$B121)*('控温被PRO-S级品'!$E$1:$BE$1=AK$1)*('控温被PRO-S级品'!$E$2:$BE$10)),0)+IFERROR(SUMPRODUCT(('冬被-S级品'!$B$2:$B$10=$B121)*('冬被-S级品'!$E$1:$AW$1=AK$1)*('冬被-S级品'!$E$2:$AW$10)),0)+IFERROR(SUMPRODUCT(('白止-S级品'!$A$2:$A$26=$B121)*('白止-S级品'!$D$1:$AV$1=AK$1)*('白止-S级品'!$D$2:$AV$26)),0)+IFERROR(SUMPRODUCT(('乐容-S级品'!$A$4:$A$32=$B121)*('乐容-S级品'!$L$3:$CA$3=AK$1)*('乐容-S级品'!$L$4:$CA$32)),0)</f>
      </c>
      <c r="AL121" s="280">
        <f>IFERROR(SUMPRODUCT(('控温被PRO-S级品'!$B$2:$B$10=$B121)*('控温被PRO-S级品'!$E$1:$BE$1=AL$1)*('控温被PRO-S级品'!$E$2:$BE$10)),0)+IFERROR(SUMPRODUCT(('冬被-S级品'!$B$2:$B$10=$B121)*('冬被-S级品'!$E$1:$AW$1=AL$1)*('冬被-S级品'!$E$2:$AW$10)),0)+IFERROR(SUMPRODUCT(('白止-S级品'!$A$2:$A$26=$B121)*('白止-S级品'!$D$1:$AV$1=AL$1)*('白止-S级品'!$D$2:$AV$26)),0)+IFERROR(SUMPRODUCT(('乐容-S级品'!$A$4:$A$32=$B121)*('乐容-S级品'!$L$3:$CA$3=AL$1)*('乐容-S级品'!$L$4:$CA$32)),0)</f>
      </c>
      <c r="AM121" s="280">
        <f>IFERROR(SUMPRODUCT(('控温被PRO-S级品'!$B$2:$B$10=$B121)*('控温被PRO-S级品'!$E$1:$BE$1=AM$1)*('控温被PRO-S级品'!$E$2:$BE$10)),0)+IFERROR(SUMPRODUCT(('冬被-S级品'!$B$2:$B$10=$B121)*('冬被-S级品'!$E$1:$AW$1=AM$1)*('冬被-S级品'!$E$2:$AW$10)),0)+IFERROR(SUMPRODUCT(('白止-S级品'!$A$2:$A$26=$B121)*('白止-S级品'!$D$1:$AV$1=AM$1)*('白止-S级品'!$D$2:$AV$26)),0)+IFERROR(SUMPRODUCT(('乐容-S级品'!$A$4:$A$32=$B121)*('乐容-S级品'!$L$3:$CA$3=AM$1)*('乐容-S级品'!$L$4:$CA$32)),0)</f>
      </c>
      <c r="AN121" s="280">
        <f>IFERROR(SUMPRODUCT(('控温被PRO-S级品'!$B$2:$B$10=$B121)*('控温被PRO-S级品'!$E$1:$BE$1=AN$1)*('控温被PRO-S级品'!$E$2:$BE$10)),0)+IFERROR(SUMPRODUCT(('冬被-S级品'!$B$2:$B$10=$B121)*('冬被-S级品'!$E$1:$AW$1=AN$1)*('冬被-S级品'!$E$2:$AW$10)),0)+IFERROR(SUMPRODUCT(('白止-S级品'!$A$2:$A$26=$B121)*('白止-S级品'!$D$1:$AV$1=AN$1)*('白止-S级品'!$D$2:$AV$26)),0)+IFERROR(SUMPRODUCT(('乐容-S级品'!$A$4:$A$32=$B121)*('乐容-S级品'!$L$3:$CA$3=AN$1)*('乐容-S级品'!$L$4:$CA$32)),0)</f>
      </c>
      <c r="AO121" s="280">
        <f>IFERROR(SUMPRODUCT(('控温被PRO-S级品'!$B$2:$B$10=$B121)*('控温被PRO-S级品'!$E$1:$BE$1=AO$1)*('控温被PRO-S级品'!$E$2:$BE$10)),0)+IFERROR(SUMPRODUCT(('冬被-S级品'!$B$2:$B$10=$B121)*('冬被-S级品'!$E$1:$AW$1=AO$1)*('冬被-S级品'!$E$2:$AW$10)),0)+IFERROR(SUMPRODUCT(('白止-S级品'!$A$2:$A$26=$B121)*('白止-S级品'!$D$1:$AV$1=AO$1)*('白止-S级品'!$D$2:$AV$26)),0)+IFERROR(SUMPRODUCT(('乐容-S级品'!$A$4:$A$32=$B121)*('乐容-S级品'!$L$3:$CA$3=AO$1)*('乐容-S级品'!$L$4:$CA$32)),0)</f>
      </c>
      <c r="AP121" s="280">
        <f>IFERROR(SUMPRODUCT(('控温被PRO-S级品'!$B$2:$B$10=$B121)*('控温被PRO-S级品'!$E$1:$BE$1=AP$1)*('控温被PRO-S级品'!$E$2:$BE$10)),0)+IFERROR(SUMPRODUCT(('冬被-S级品'!$B$2:$B$10=$B121)*('冬被-S级品'!$E$1:$AW$1=AP$1)*('冬被-S级品'!$E$2:$AW$10)),0)+IFERROR(SUMPRODUCT(('白止-S级品'!$A$2:$A$26=$B121)*('白止-S级品'!$D$1:$AV$1=AP$1)*('白止-S级品'!$D$2:$AV$26)),0)+IFERROR(SUMPRODUCT(('乐容-S级品'!$A$4:$A$32=$B121)*('乐容-S级品'!$L$3:$CA$3=AP$1)*('乐容-S级品'!$L$4:$CA$32)),0)</f>
      </c>
      <c r="AQ121" s="280">
        <f>IFERROR(SUMPRODUCT(('控温被PRO-S级品'!$B$2:$B$10=$B121)*('控温被PRO-S级品'!$E$1:$BE$1=AQ$1)*('控温被PRO-S级品'!$E$2:$BE$10)),0)+IFERROR(SUMPRODUCT(('冬被-S级品'!$B$2:$B$10=$B121)*('冬被-S级品'!$E$1:$AW$1=AQ$1)*('冬被-S级品'!$E$2:$AW$10)),0)+IFERROR(SUMPRODUCT(('白止-S级品'!$A$2:$A$26=$B121)*('白止-S级品'!$D$1:$AV$1=AQ$1)*('白止-S级品'!$D$2:$AV$26)),0)+IFERROR(SUMPRODUCT(('乐容-S级品'!$A$4:$A$32=$B121)*('乐容-S级品'!$L$3:$CA$3=AQ$1)*('乐容-S级品'!$L$4:$CA$32)),0)</f>
      </c>
      <c r="AR121" s="280">
        <f>IFERROR(SUMPRODUCT(('控温被PRO-S级品'!$B$2:$B$10=$B121)*('控温被PRO-S级品'!$E$1:$BE$1=AR$1)*('控温被PRO-S级品'!$E$2:$BE$10)),0)+IFERROR(SUMPRODUCT(('冬被-S级品'!$B$2:$B$10=$B121)*('冬被-S级品'!$E$1:$AW$1=AR$1)*('冬被-S级品'!$E$2:$AW$10)),0)+IFERROR(SUMPRODUCT(('白止-S级品'!$A$2:$A$26=$B121)*('白止-S级品'!$D$1:$AV$1=AR$1)*('白止-S级品'!$D$2:$AV$26)),0)+IFERROR(SUMPRODUCT(('乐容-S级品'!$A$4:$A$32=$B121)*('乐容-S级品'!$L$3:$CA$3=AR$1)*('乐容-S级品'!$L$4:$CA$32)),0)</f>
      </c>
      <c r="AS121" s="280">
        <f>IFERROR(SUMPRODUCT(('控温被PRO-S级品'!$B$2:$B$10=$B121)*('控温被PRO-S级品'!$E$1:$BE$1=AS$1)*('控温被PRO-S级品'!$E$2:$BE$10)),0)+IFERROR(SUMPRODUCT(('冬被-S级品'!$B$2:$B$10=$B121)*('冬被-S级品'!$E$1:$AW$1=AS$1)*('冬被-S级品'!$E$2:$AW$10)),0)+IFERROR(SUMPRODUCT(('白止-S级品'!$A$2:$A$26=$B121)*('白止-S级品'!$D$1:$AV$1=AS$1)*('白止-S级品'!$D$2:$AV$26)),0)+IFERROR(SUMPRODUCT(('乐容-S级品'!$A$4:$A$32=$B121)*('乐容-S级品'!$L$3:$CA$3=AS$1)*('乐容-S级品'!$L$4:$CA$32)),0)</f>
      </c>
      <c r="AT121" s="280">
        <f>IFERROR(SUMPRODUCT(('控温被PRO-S级品'!$B$2:$B$10=$B121)*('控温被PRO-S级品'!$E$1:$BE$1=AT$1)*('控温被PRO-S级品'!$E$2:$BE$10)),0)+IFERROR(SUMPRODUCT(('冬被-S级品'!$B$2:$B$10=$B121)*('冬被-S级品'!$E$1:$AW$1=AT$1)*('冬被-S级品'!$E$2:$AW$10)),0)+IFERROR(SUMPRODUCT(('白止-S级品'!$A$2:$A$26=$B121)*('白止-S级品'!$D$1:$AV$1=AT$1)*('白止-S级品'!$D$2:$AV$26)),0)+IFERROR(SUMPRODUCT(('乐容-S级品'!$A$4:$A$32=$B121)*('乐容-S级品'!$L$3:$CA$3=AT$1)*('乐容-S级品'!$L$4:$CA$32)),0)</f>
      </c>
      <c r="AU121" s="280">
        <f>IFERROR(SUMPRODUCT(('控温被PRO-S级品'!$B$2:$B$10=$B121)*('控温被PRO-S级品'!$E$1:$BE$1=AU$1)*('控温被PRO-S级品'!$E$2:$BE$10)),0)+IFERROR(SUMPRODUCT(('冬被-S级品'!$B$2:$B$10=$B121)*('冬被-S级品'!$E$1:$AW$1=AU$1)*('冬被-S级品'!$E$2:$AW$10)),0)+IFERROR(SUMPRODUCT(('白止-S级品'!$A$2:$A$26=$B121)*('白止-S级品'!$D$1:$AV$1=AU$1)*('白止-S级品'!$D$2:$AV$26)),0)+IFERROR(SUMPRODUCT(('乐容-S级品'!$A$4:$A$32=$B121)*('乐容-S级品'!$L$3:$CA$3=AU$1)*('乐容-S级品'!$L$4:$CA$32)),0)</f>
      </c>
      <c r="AV121" s="280">
        <f>IFERROR(SUMPRODUCT(('控温被PRO-S级品'!$B$2:$B$10=$B121)*('控温被PRO-S级品'!$E$1:$BE$1=AV$1)*('控温被PRO-S级品'!$E$2:$BE$10)),0)+IFERROR(SUMPRODUCT(('冬被-S级品'!$B$2:$B$10=$B121)*('冬被-S级品'!$E$1:$AW$1=AV$1)*('冬被-S级品'!$E$2:$AW$10)),0)+IFERROR(SUMPRODUCT(('白止-S级品'!$A$2:$A$26=$B121)*('白止-S级品'!$D$1:$AV$1=AV$1)*('白止-S级品'!$D$2:$AV$26)),0)+IFERROR(SUMPRODUCT(('乐容-S级品'!$A$4:$A$32=$B121)*('乐容-S级品'!$L$3:$CA$3=AV$1)*('乐容-S级品'!$L$4:$CA$32)),0)</f>
      </c>
      <c r="AW121" s="280">
        <f>IFERROR(SUMPRODUCT(('控温被PRO-S级品'!$B$2:$B$10=$B121)*('控温被PRO-S级品'!$E$1:$BE$1=AW$1)*('控温被PRO-S级品'!$E$2:$BE$10)),0)+IFERROR(SUMPRODUCT(('冬被-S级品'!$B$2:$B$10=$B121)*('冬被-S级品'!$E$1:$AW$1=AW$1)*('冬被-S级品'!$E$2:$AW$10)),0)+IFERROR(SUMPRODUCT(('白止-S级品'!$A$2:$A$26=$B121)*('白止-S级品'!$D$1:$AV$1=AW$1)*('白止-S级品'!$D$2:$AV$26)),0)+IFERROR(SUMPRODUCT(('乐容-S级品'!$A$4:$A$32=$B121)*('乐容-S级品'!$L$3:$CA$3=AW$1)*('乐容-S级品'!$L$4:$CA$32)),0)</f>
      </c>
      <c r="AX121" s="280">
        <f>IFERROR(SUMPRODUCT(('控温被PRO-S级品'!$B$2:$B$10=$B121)*('控温被PRO-S级品'!$E$1:$BE$1=AX$1)*('控温被PRO-S级品'!$E$2:$BE$10)),0)+IFERROR(SUMPRODUCT(('冬被-S级品'!$B$2:$B$10=$B121)*('冬被-S级品'!$E$1:$AW$1=AX$1)*('冬被-S级品'!$E$2:$AW$10)),0)+IFERROR(SUMPRODUCT(('白止-S级品'!$A$2:$A$26=$B121)*('白止-S级品'!$D$1:$AV$1=AX$1)*('白止-S级品'!$D$2:$AV$26)),0)+IFERROR(SUMPRODUCT(('乐容-S级品'!$A$4:$A$32=$B121)*('乐容-S级品'!$L$3:$CA$3=AX$1)*('乐容-S级品'!$L$4:$CA$32)),0)</f>
      </c>
      <c r="AY121" s="280">
        <f>IFERROR(SUMPRODUCT(('控温被PRO-S级品'!$B$2:$B$10=$B121)*('控温被PRO-S级品'!$E$1:$BE$1=AY$1)*('控温被PRO-S级品'!$E$2:$BE$10)),0)+IFERROR(SUMPRODUCT(('冬被-S级品'!$B$2:$B$10=$B121)*('冬被-S级品'!$E$1:$AW$1=AY$1)*('冬被-S级品'!$E$2:$AW$10)),0)+IFERROR(SUMPRODUCT(('白止-S级品'!$A$2:$A$26=$B121)*('白止-S级品'!$D$1:$AV$1=AY$1)*('白止-S级品'!$D$2:$AV$26)),0)+IFERROR(SUMPRODUCT(('乐容-S级品'!$A$4:$A$32=$B121)*('乐容-S级品'!$L$3:$CA$3=AY$1)*('乐容-S级品'!$L$4:$CA$32)),0)</f>
      </c>
      <c r="AZ121" s="280">
        <f>IFERROR(SUMPRODUCT(('控温被PRO-S级品'!$B$2:$B$10=$B121)*('控温被PRO-S级品'!$E$1:$BE$1=AZ$1)*('控温被PRO-S级品'!$E$2:$BE$10)),0)+IFERROR(SUMPRODUCT(('冬被-S级品'!$B$2:$B$10=$B121)*('冬被-S级品'!$E$1:$AW$1=AZ$1)*('冬被-S级品'!$E$2:$AW$10)),0)+IFERROR(SUMPRODUCT(('白止-S级品'!$A$2:$A$26=$B121)*('白止-S级品'!$D$1:$AV$1=AZ$1)*('白止-S级品'!$D$2:$AV$26)),0)+IFERROR(SUMPRODUCT(('乐容-S级品'!$A$4:$A$32=$B121)*('乐容-S级品'!$L$3:$CA$3=AZ$1)*('乐容-S级品'!$L$4:$CA$32)),0)</f>
      </c>
      <c r="BA121" s="280">
        <f>IFERROR(SUMPRODUCT(('控温被PRO-S级品'!$B$2:$B$10=$B121)*('控温被PRO-S级品'!$E$1:$BE$1=BA$1)*('控温被PRO-S级品'!$E$2:$BE$10)),0)+IFERROR(SUMPRODUCT(('冬被-S级品'!$B$2:$B$10=$B121)*('冬被-S级品'!$E$1:$AW$1=BA$1)*('冬被-S级品'!$E$2:$AW$10)),0)+IFERROR(SUMPRODUCT(('白止-S级品'!$A$2:$A$26=$B121)*('白止-S级品'!$D$1:$AV$1=BA$1)*('白止-S级品'!$D$2:$AV$26)),0)+IFERROR(SUMPRODUCT(('乐容-S级品'!$A$4:$A$32=$B121)*('乐容-S级品'!$L$3:$CA$3=BA$1)*('乐容-S级品'!$L$4:$CA$32)),0)</f>
      </c>
      <c r="BB121" s="280">
        <f>IFERROR(SUMPRODUCT(('控温被PRO-S级品'!$B$2:$B$10=$B121)*('控温被PRO-S级品'!$E$1:$BE$1=BB$1)*('控温被PRO-S级品'!$E$2:$BE$10)),0)+IFERROR(SUMPRODUCT(('冬被-S级品'!$B$2:$B$10=$B121)*('冬被-S级品'!$E$1:$AW$1=BB$1)*('冬被-S级品'!$E$2:$AW$10)),0)+IFERROR(SUMPRODUCT(('白止-S级品'!$A$2:$A$26=$B121)*('白止-S级品'!$D$1:$AV$1=BB$1)*('白止-S级品'!$D$2:$AV$26)),0)+IFERROR(SUMPRODUCT(('乐容-S级品'!$A$4:$A$32=$B121)*('乐容-S级品'!$L$3:$CA$3=BB$1)*('乐容-S级品'!$L$4:$CA$32)),0)</f>
      </c>
      <c r="BC121" s="280">
        <f>IFERROR(SUMPRODUCT(('控温被PRO-S级品'!$B$2:$B$10=$B121)*('控温被PRO-S级品'!$E$1:$BE$1=BC$1)*('控温被PRO-S级品'!$E$2:$BE$10)),0)+IFERROR(SUMPRODUCT(('冬被-S级品'!$B$2:$B$10=$B121)*('冬被-S级品'!$E$1:$AW$1=BC$1)*('冬被-S级品'!$E$2:$AW$10)),0)+IFERROR(SUMPRODUCT(('白止-S级品'!$A$2:$A$26=$B121)*('白止-S级品'!$D$1:$AV$1=BC$1)*('白止-S级品'!$D$2:$AV$26)),0)+IFERROR(SUMPRODUCT(('乐容-S级品'!$A$4:$A$32=$B121)*('乐容-S级品'!$L$3:$CA$3=BC$1)*('乐容-S级品'!$L$4:$CA$32)),0)</f>
      </c>
      <c r="BD121" s="280">
        <f>IFERROR(SUMPRODUCT(('控温被PRO-S级品'!$B$2:$B$10=$B121)*('控温被PRO-S级品'!$E$1:$BE$1=BD$1)*('控温被PRO-S级品'!$E$2:$BE$10)),0)+IFERROR(SUMPRODUCT(('冬被-S级品'!$B$2:$B$10=$B121)*('冬被-S级品'!$E$1:$AW$1=BD$1)*('冬被-S级品'!$E$2:$AW$10)),0)+IFERROR(SUMPRODUCT(('白止-S级品'!$A$2:$A$26=$B121)*('白止-S级品'!$D$1:$AV$1=BD$1)*('白止-S级品'!$D$2:$AV$26)),0)+IFERROR(SUMPRODUCT(('乐容-S级品'!$A$4:$A$32=$B121)*('乐容-S级品'!$L$3:$CA$3=BD$1)*('乐容-S级品'!$L$4:$CA$32)),0)</f>
      </c>
      <c r="BE121" s="280">
        <f>IFERROR(SUMPRODUCT(('控温被PRO-S级品'!$B$2:$B$10=$B121)*('控温被PRO-S级品'!$E$1:$BE$1=BE$1)*('控温被PRO-S级品'!$E$2:$BE$10)),0)+IFERROR(SUMPRODUCT(('冬被-S级品'!$B$2:$B$10=$B121)*('冬被-S级品'!$E$1:$AW$1=BE$1)*('冬被-S级品'!$E$2:$AW$10)),0)+IFERROR(SUMPRODUCT(('白止-S级品'!$A$2:$A$26=$B121)*('白止-S级品'!$D$1:$AV$1=BE$1)*('白止-S级品'!$D$2:$AV$26)),0)+IFERROR(SUMPRODUCT(('乐容-S级品'!$A$4:$A$32=$B121)*('乐容-S级品'!$L$3:$CA$3=BE$1)*('乐容-S级品'!$L$4:$CA$32)),0)</f>
      </c>
      <c r="BF121" s="280">
        <f>IFERROR(SUMPRODUCT(('控温被PRO-S级品'!$B$2:$B$10=$B121)*('控温被PRO-S级品'!$E$1:$BE$1=BF$1)*('控温被PRO-S级品'!$E$2:$BE$10)),0)+IFERROR(SUMPRODUCT(('冬被-S级品'!$B$2:$B$10=$B121)*('冬被-S级品'!$E$1:$AW$1=BF$1)*('冬被-S级品'!$E$2:$AW$10)),0)+IFERROR(SUMPRODUCT(('白止-S级品'!$A$2:$A$26=$B121)*('白止-S级品'!$D$1:$AV$1=BF$1)*('白止-S级品'!$D$2:$AV$26)),0)+IFERROR(SUMPRODUCT(('乐容-S级品'!$A$4:$A$32=$B121)*('乐容-S级品'!$L$3:$CA$3=BF$1)*('乐容-S级品'!$L$4:$CA$32)),0)</f>
      </c>
      <c r="BG121" s="280">
        <f>IFERROR(SUMPRODUCT(('控温被PRO-S级品'!$B$2:$B$10=$B121)*('控温被PRO-S级品'!$E$1:$BE$1=BG$1)*('控温被PRO-S级品'!$E$2:$BE$10)),0)+IFERROR(SUMPRODUCT(('冬被-S级品'!$B$2:$B$10=$B121)*('冬被-S级品'!$E$1:$AW$1=BG$1)*('冬被-S级品'!$E$2:$AW$10)),0)+IFERROR(SUMPRODUCT(('白止-S级品'!$A$2:$A$26=$B121)*('白止-S级品'!$D$1:$AV$1=BG$1)*('白止-S级品'!$D$2:$AV$26)),0)+IFERROR(SUMPRODUCT(('乐容-S级品'!$A$4:$A$32=$B121)*('乐容-S级品'!$L$3:$CA$3=BG$1)*('乐容-S级品'!$L$4:$CA$32)),0)</f>
      </c>
      <c r="BH121" s="280">
        <f>IFERROR(SUMPRODUCT(('控温被PRO-S级品'!$B$2:$B$10=$B121)*('控温被PRO-S级品'!$E$1:$BE$1=BH$1)*('控温被PRO-S级品'!$E$2:$BE$10)),0)+IFERROR(SUMPRODUCT(('冬被-S级品'!$B$2:$B$10=$B121)*('冬被-S级品'!$E$1:$AW$1=BH$1)*('冬被-S级品'!$E$2:$AW$10)),0)+IFERROR(SUMPRODUCT(('白止-S级品'!$A$2:$A$26=$B121)*('白止-S级品'!$D$1:$AV$1=BH$1)*('白止-S级品'!$D$2:$AV$26)),0)+IFERROR(SUMPRODUCT(('乐容-S级品'!$A$4:$A$32=$B121)*('乐容-S级品'!$L$3:$CA$3=BH$1)*('乐容-S级品'!$L$4:$CA$32)),0)</f>
      </c>
      <c r="BI121" s="280">
        <f>IFERROR(SUMPRODUCT(('控温被PRO-S级品'!$B$2:$B$10=$B121)*('控温被PRO-S级品'!$E$1:$BE$1=BI$1)*('控温被PRO-S级品'!$E$2:$BE$10)),0)+IFERROR(SUMPRODUCT(('冬被-S级品'!$B$2:$B$10=$B121)*('冬被-S级品'!$E$1:$AW$1=BI$1)*('冬被-S级品'!$E$2:$AW$10)),0)+IFERROR(SUMPRODUCT(('白止-S级品'!$A$2:$A$26=$B121)*('白止-S级品'!$D$1:$AV$1=BI$1)*('白止-S级品'!$D$2:$AV$26)),0)+IFERROR(SUMPRODUCT(('乐容-S级品'!$A$4:$A$32=$B121)*('乐容-S级品'!$L$3:$CA$3=BI$1)*('乐容-S级品'!$L$4:$CA$32)),0)</f>
      </c>
      <c r="BJ121" s="280">
        <f>IFERROR(SUMPRODUCT(('控温被PRO-S级品'!$B$2:$B$10=$B121)*('控温被PRO-S级品'!$E$1:$BE$1=BJ$1)*('控温被PRO-S级品'!$E$2:$BE$10)),0)+IFERROR(SUMPRODUCT(('冬被-S级品'!$B$2:$B$10=$B121)*('冬被-S级品'!$E$1:$AW$1=BJ$1)*('冬被-S级品'!$E$2:$AW$10)),0)+IFERROR(SUMPRODUCT(('白止-S级品'!$A$2:$A$26=$B121)*('白止-S级品'!$D$1:$AV$1=BJ$1)*('白止-S级品'!$D$2:$AV$26)),0)+IFERROR(SUMPRODUCT(('乐容-S级品'!$A$4:$A$32=$B121)*('乐容-S级品'!$L$3:$CA$3=BJ$1)*('乐容-S级品'!$L$4:$CA$32)),0)</f>
      </c>
      <c r="BK121" s="280">
        <f>IFERROR(SUMPRODUCT(('控温被PRO-S级品'!$B$2:$B$10=$B121)*('控温被PRO-S级品'!$E$1:$BE$1=BK$1)*('控温被PRO-S级品'!$E$2:$BE$10)),0)+IFERROR(SUMPRODUCT(('冬被-S级品'!$B$2:$B$10=$B121)*('冬被-S级品'!$E$1:$AW$1=BK$1)*('冬被-S级品'!$E$2:$AW$10)),0)+IFERROR(SUMPRODUCT(('白止-S级品'!$A$2:$A$26=$B121)*('白止-S级品'!$D$1:$AV$1=BK$1)*('白止-S级品'!$D$2:$AV$26)),0)+IFERROR(SUMPRODUCT(('乐容-S级品'!$A$4:$A$32=$B121)*('乐容-S级品'!$L$3:$CA$3=BK$1)*('乐容-S级品'!$L$4:$CA$32)),0)</f>
      </c>
      <c r="BL121" s="280">
        <f>IFERROR(SUMPRODUCT(('控温被PRO-S级品'!$B$2:$B$10=$B121)*('控温被PRO-S级品'!$E$1:$BE$1=BL$1)*('控温被PRO-S级品'!$E$2:$BE$10)),0)+IFERROR(SUMPRODUCT(('冬被-S级品'!$B$2:$B$10=$B121)*('冬被-S级品'!$E$1:$AW$1=BL$1)*('冬被-S级品'!$E$2:$AW$10)),0)+IFERROR(SUMPRODUCT(('白止-S级品'!$A$2:$A$26=$B121)*('白止-S级品'!$D$1:$AV$1=BL$1)*('白止-S级品'!$D$2:$AV$26)),0)+IFERROR(SUMPRODUCT(('乐容-S级品'!$A$4:$A$32=$B121)*('乐容-S级品'!$L$3:$CA$3=BL$1)*('乐容-S级品'!$L$4:$CA$32)),0)</f>
      </c>
      <c r="BM121" s="280">
        <f>IFERROR(SUMPRODUCT(('控温被PRO-S级品'!$B$2:$B$10=$B121)*('控温被PRO-S级品'!$E$1:$BE$1=BM$1)*('控温被PRO-S级品'!$E$2:$BE$10)),0)+IFERROR(SUMPRODUCT(('冬被-S级品'!$B$2:$B$10=$B121)*('冬被-S级品'!$E$1:$AW$1=BM$1)*('冬被-S级品'!$E$2:$AW$10)),0)+IFERROR(SUMPRODUCT(('白止-S级品'!$A$2:$A$26=$B121)*('白止-S级品'!$D$1:$AV$1=BM$1)*('白止-S级品'!$D$2:$AV$26)),0)+IFERROR(SUMPRODUCT(('乐容-S级品'!$A$4:$A$32=$B121)*('乐容-S级品'!$L$3:$CA$3=BM$1)*('乐容-S级品'!$L$4:$CA$32)),0)</f>
      </c>
      <c r="BN121" s="280">
        <f>IFERROR(SUMPRODUCT(('控温被PRO-S级品'!$B$2:$B$10=$B121)*('控温被PRO-S级品'!$E$1:$BE$1=BN$1)*('控温被PRO-S级品'!$E$2:$BE$10)),0)+IFERROR(SUMPRODUCT(('冬被-S级品'!$B$2:$B$10=$B121)*('冬被-S级品'!$E$1:$AW$1=BN$1)*('冬被-S级品'!$E$2:$AW$10)),0)+IFERROR(SUMPRODUCT(('白止-S级品'!$A$2:$A$26=$B121)*('白止-S级品'!$D$1:$AV$1=BN$1)*('白止-S级品'!$D$2:$AV$26)),0)+IFERROR(SUMPRODUCT(('乐容-S级品'!$A$4:$A$32=$B121)*('乐容-S级品'!$L$3:$CA$3=BN$1)*('乐容-S级品'!$L$4:$CA$32)),0)</f>
      </c>
      <c r="BO121" s="280">
        <f>IFERROR(SUMPRODUCT(('控温被PRO-S级品'!$B$2:$B$10=$B121)*('控温被PRO-S级品'!$E$1:$BE$1=BO$1)*('控温被PRO-S级品'!$E$2:$BE$10)),0)+IFERROR(SUMPRODUCT(('冬被-S级品'!$B$2:$B$10=$B121)*('冬被-S级品'!$E$1:$AW$1=BO$1)*('冬被-S级品'!$E$2:$AW$10)),0)+IFERROR(SUMPRODUCT(('白止-S级品'!$A$2:$A$26=$B121)*('白止-S级品'!$D$1:$AV$1=BO$1)*('白止-S级品'!$D$2:$AV$26)),0)+IFERROR(SUMPRODUCT(('乐容-S级品'!$A$4:$A$32=$B121)*('乐容-S级品'!$L$3:$CA$3=BO$1)*('乐容-S级品'!$L$4:$CA$32)),0)</f>
      </c>
      <c r="BP121" s="280">
        <f>IFERROR(SUMPRODUCT(('控温被PRO-S级品'!$B$2:$B$10=$B121)*('控温被PRO-S级品'!$E$1:$BE$1=BP$1)*('控温被PRO-S级品'!$E$2:$BE$10)),0)+IFERROR(SUMPRODUCT(('冬被-S级品'!$B$2:$B$10=$B121)*('冬被-S级品'!$E$1:$AW$1=BP$1)*('冬被-S级品'!$E$2:$AW$10)),0)+IFERROR(SUMPRODUCT(('白止-S级品'!$A$2:$A$26=$B121)*('白止-S级品'!$D$1:$AV$1=BP$1)*('白止-S级品'!$D$2:$AV$26)),0)+IFERROR(SUMPRODUCT(('乐容-S级品'!$A$4:$A$32=$B121)*('乐容-S级品'!$L$3:$CA$3=BP$1)*('乐容-S级品'!$L$4:$CA$32)),0)</f>
      </c>
      <c r="BQ121" s="280">
        <f>IFERROR(SUMPRODUCT(('控温被PRO-S级品'!$B$2:$B$10=$B121)*('控温被PRO-S级品'!$E$1:$BE$1=BQ$1)*('控温被PRO-S级品'!$E$2:$BE$10)),0)+IFERROR(SUMPRODUCT(('冬被-S级品'!$B$2:$B$10=$B121)*('冬被-S级品'!$E$1:$AW$1=BQ$1)*('冬被-S级品'!$E$2:$AW$10)),0)+IFERROR(SUMPRODUCT(('白止-S级品'!$A$2:$A$26=$B121)*('白止-S级品'!$D$1:$AV$1=BQ$1)*('白止-S级品'!$D$2:$AV$26)),0)+IFERROR(SUMPRODUCT(('乐容-S级品'!$A$4:$A$32=$B121)*('乐容-S级品'!$L$3:$CA$3=BQ$1)*('乐容-S级品'!$L$4:$CA$32)),0)</f>
      </c>
      <c r="BR121" s="280">
        <f>IFERROR(SUMPRODUCT(('控温被PRO-S级品'!$B$2:$B$10=$B121)*('控温被PRO-S级品'!$E$1:$BE$1=BR$1)*('控温被PRO-S级品'!$E$2:$BE$10)),0)+IFERROR(SUMPRODUCT(('冬被-S级品'!$B$2:$B$10=$B121)*('冬被-S级品'!$E$1:$AW$1=BR$1)*('冬被-S级品'!$E$2:$AW$10)),0)+IFERROR(SUMPRODUCT(('白止-S级品'!$A$2:$A$26=$B121)*('白止-S级品'!$D$1:$AV$1=BR$1)*('白止-S级品'!$D$2:$AV$26)),0)+IFERROR(SUMPRODUCT(('乐容-S级品'!$A$4:$A$32=$B121)*('乐容-S级品'!$L$3:$CA$3=BR$1)*('乐容-S级品'!$L$4:$CA$32)),0)</f>
      </c>
      <c r="BS121" s="280">
        <f>IFERROR(SUMPRODUCT(('控温被PRO-S级品'!$B$2:$B$10=$B121)*('控温被PRO-S级品'!$E$1:$BE$1=BS$1)*('控温被PRO-S级品'!$E$2:$BE$10)),0)+IFERROR(SUMPRODUCT(('冬被-S级品'!$B$2:$B$10=$B121)*('冬被-S级品'!$E$1:$AW$1=BS$1)*('冬被-S级品'!$E$2:$AW$10)),0)+IFERROR(SUMPRODUCT(('白止-S级品'!$A$2:$A$26=$B121)*('白止-S级品'!$D$1:$AV$1=BS$1)*('白止-S级品'!$D$2:$AV$26)),0)+IFERROR(SUMPRODUCT(('乐容-S级品'!$A$4:$A$32=$B121)*('乐容-S级品'!$L$3:$CA$3=BS$1)*('乐容-S级品'!$L$4:$CA$32)),0)</f>
      </c>
      <c r="BT121" s="280">
        <f>IFERROR(SUMPRODUCT(('控温被PRO-S级品'!$B$2:$B$10=$B121)*('控温被PRO-S级品'!$E$1:$BE$1=BT$1)*('控温被PRO-S级品'!$E$2:$BE$10)),0)+IFERROR(SUMPRODUCT(('冬被-S级品'!$B$2:$B$10=$B121)*('冬被-S级品'!$E$1:$AW$1=BT$1)*('冬被-S级品'!$E$2:$AW$10)),0)+IFERROR(SUMPRODUCT(('白止-S级品'!$A$2:$A$26=$B121)*('白止-S级品'!$D$1:$AV$1=BT$1)*('白止-S级品'!$D$2:$AV$26)),0)+IFERROR(SUMPRODUCT(('乐容-S级品'!$A$4:$A$32=$B121)*('乐容-S级品'!$L$3:$CA$3=BT$1)*('乐容-S级品'!$L$4:$CA$32)),0)</f>
      </c>
      <c r="BU121" s="280">
        <f>IFERROR(SUMPRODUCT(('控温被PRO-S级品'!$B$2:$B$10=$B121)*('控温被PRO-S级品'!$E$1:$BE$1=BU$1)*('控温被PRO-S级品'!$E$2:$BE$10)),0)+IFERROR(SUMPRODUCT(('冬被-S级品'!$B$2:$B$10=$B121)*('冬被-S级品'!$E$1:$AW$1=BU$1)*('冬被-S级品'!$E$2:$AW$10)),0)+IFERROR(SUMPRODUCT(('白止-S级品'!$A$2:$A$26=$B121)*('白止-S级品'!$D$1:$AV$1=BU$1)*('白止-S级品'!$D$2:$AV$26)),0)+IFERROR(SUMPRODUCT(('乐容-S级品'!$A$4:$A$32=$B121)*('乐容-S级品'!$L$3:$CA$3=BU$1)*('乐容-S级品'!$L$4:$CA$32)),0)</f>
      </c>
      <c r="BV121" s="280">
        <f>IFERROR(SUMPRODUCT(('控温被PRO-S级品'!$B$2:$B$10=$B121)*('控温被PRO-S级品'!$E$1:$BE$1=BV$1)*('控温被PRO-S级品'!$E$2:$BE$10)),0)+IFERROR(SUMPRODUCT(('冬被-S级品'!$B$2:$B$10=$B121)*('冬被-S级品'!$E$1:$AW$1=BV$1)*('冬被-S级品'!$E$2:$AW$10)),0)+IFERROR(SUMPRODUCT(('白止-S级品'!$A$2:$A$26=$B121)*('白止-S级品'!$D$1:$AV$1=BV$1)*('白止-S级品'!$D$2:$AV$26)),0)+IFERROR(SUMPRODUCT(('乐容-S级品'!$A$4:$A$32=$B121)*('乐容-S级品'!$L$3:$CA$3=BV$1)*('乐容-S级品'!$L$4:$CA$32)),0)</f>
      </c>
      <c r="BW121" s="280">
        <f>IFERROR(SUMPRODUCT(('控温被PRO-S级品'!$B$2:$B$10=$B121)*('控温被PRO-S级品'!$E$1:$BE$1=BW$1)*('控温被PRO-S级品'!$E$2:$BE$10)),0)+IFERROR(SUMPRODUCT(('冬被-S级品'!$B$2:$B$10=$B121)*('冬被-S级品'!$E$1:$AW$1=BW$1)*('冬被-S级品'!$E$2:$AW$10)),0)+IFERROR(SUMPRODUCT(('白止-S级品'!$A$2:$A$26=$B121)*('白止-S级品'!$D$1:$AV$1=BW$1)*('白止-S级品'!$D$2:$AV$26)),0)+IFERROR(SUMPRODUCT(('乐容-S级品'!$A$4:$A$32=$B121)*('乐容-S级品'!$L$3:$CA$3=BW$1)*('乐容-S级品'!$L$4:$CA$32)),0)</f>
      </c>
      <c r="BX121" s="280">
        <f>IFERROR(SUMPRODUCT(('控温被PRO-S级品'!$B$2:$B$10=$B121)*('控温被PRO-S级品'!$E$1:$BE$1=BX$1)*('控温被PRO-S级品'!$E$2:$BE$10)),0)+IFERROR(SUMPRODUCT(('冬被-S级品'!$B$2:$B$10=$B121)*('冬被-S级品'!$E$1:$AW$1=BX$1)*('冬被-S级品'!$E$2:$AW$10)),0)+IFERROR(SUMPRODUCT(('白止-S级品'!$A$2:$A$26=$B121)*('白止-S级品'!$D$1:$AV$1=BX$1)*('白止-S级品'!$D$2:$AV$26)),0)+IFERROR(SUMPRODUCT(('乐容-S级品'!$A$4:$A$32=$B121)*('乐容-S级品'!$L$3:$CA$3=BX$1)*('乐容-S级品'!$L$4:$CA$32)),0)</f>
      </c>
      <c r="BY121" s="280">
        <f>IFERROR(SUMPRODUCT(('控温被PRO-S级品'!$B$2:$B$10=$B121)*('控温被PRO-S级品'!$E$1:$BE$1=BY$1)*('控温被PRO-S级品'!$E$2:$BE$10)),0)+IFERROR(SUMPRODUCT(('冬被-S级品'!$B$2:$B$10=$B121)*('冬被-S级品'!$E$1:$AW$1=BY$1)*('冬被-S级品'!$E$2:$AW$10)),0)+IFERROR(SUMPRODUCT(('白止-S级品'!$A$2:$A$26=$B121)*('白止-S级品'!$D$1:$AV$1=BY$1)*('白止-S级品'!$D$2:$AV$26)),0)+IFERROR(SUMPRODUCT(('乐容-S级品'!$A$4:$A$32=$B121)*('乐容-S级品'!$L$3:$CA$3=BY$1)*('乐容-S级品'!$L$4:$CA$32)),0)</f>
      </c>
      <c r="BZ121" s="280">
        <f>IFERROR(SUMPRODUCT(('控温被PRO-S级品'!$B$2:$B$10=$B121)*('控温被PRO-S级品'!$E$1:$BE$1=BZ$1)*('控温被PRO-S级品'!$E$2:$BE$10)),0)+IFERROR(SUMPRODUCT(('冬被-S级品'!$B$2:$B$10=$B121)*('冬被-S级品'!$E$1:$AW$1=BZ$1)*('冬被-S级品'!$E$2:$AW$10)),0)+IFERROR(SUMPRODUCT(('白止-S级品'!$A$2:$A$26=$B121)*('白止-S级品'!$D$1:$AV$1=BZ$1)*('白止-S级品'!$D$2:$AV$26)),0)+IFERROR(SUMPRODUCT(('乐容-S级品'!$A$4:$A$32=$B121)*('乐容-S级品'!$L$3:$CA$3=BZ$1)*('乐容-S级品'!$L$4:$CA$32)),0)</f>
      </c>
      <c r="CA121" s="280">
        <f>IFERROR(SUMPRODUCT(('控温被PRO-S级品'!$B$2:$B$10=$B121)*('控温被PRO-S级品'!$E$1:$BE$1=CA$1)*('控温被PRO-S级品'!$E$2:$BE$10)),0)+IFERROR(SUMPRODUCT(('冬被-S级品'!$B$2:$B$10=$B121)*('冬被-S级品'!$E$1:$AW$1=CA$1)*('冬被-S级品'!$E$2:$AW$10)),0)+IFERROR(SUMPRODUCT(('白止-S级品'!$A$2:$A$26=$B121)*('白止-S级品'!$D$1:$AV$1=CA$1)*('白止-S级品'!$D$2:$AV$26)),0)+IFERROR(SUMPRODUCT(('乐容-S级品'!$A$4:$A$32=$B121)*('乐容-S级品'!$L$3:$CA$3=CA$1)*('乐容-S级品'!$L$4:$CA$32)),0)</f>
      </c>
      <c r="CB121" s="280">
        <f>IFERROR(SUMPRODUCT(('控温被PRO-S级品'!$B$2:$B$10=$B121)*('控温被PRO-S级品'!$E$1:$BE$1=CB$1)*('控温被PRO-S级品'!$E$2:$BE$10)),0)+IFERROR(SUMPRODUCT(('冬被-S级品'!$B$2:$B$10=$B121)*('冬被-S级品'!$E$1:$AW$1=CB$1)*('冬被-S级品'!$E$2:$AW$10)),0)+IFERROR(SUMPRODUCT(('白止-S级品'!$A$2:$A$26=$B121)*('白止-S级品'!$D$1:$AV$1=CB$1)*('白止-S级品'!$D$2:$AV$26)),0)+IFERROR(SUMPRODUCT(('乐容-S级品'!$A$4:$A$32=$B121)*('乐容-S级品'!$L$3:$CA$3=CB$1)*('乐容-S级品'!$L$4:$CA$32)),0)</f>
      </c>
      <c r="CC121" s="280">
        <f>IFERROR(SUMPRODUCT(('控温被PRO-S级品'!$B$2:$B$10=$B121)*('控温被PRO-S级品'!$E$1:$BE$1=CC$1)*('控温被PRO-S级品'!$E$2:$BE$10)),0)+IFERROR(SUMPRODUCT(('冬被-S级品'!$B$2:$B$10=$B121)*('冬被-S级品'!$E$1:$AW$1=CC$1)*('冬被-S级品'!$E$2:$AW$10)),0)+IFERROR(SUMPRODUCT(('白止-S级品'!$A$2:$A$26=$B121)*('白止-S级品'!$D$1:$AV$1=CC$1)*('白止-S级品'!$D$2:$AV$26)),0)+IFERROR(SUMPRODUCT(('乐容-S级品'!$A$4:$A$32=$B121)*('乐容-S级品'!$L$3:$CA$3=CC$1)*('乐容-S级品'!$L$4:$CA$32)),0)</f>
      </c>
      <c r="CD121" s="280">
        <f>IFERROR(SUMPRODUCT(('控温被PRO-S级品'!$B$2:$B$10=$B121)*('控温被PRO-S级品'!$E$1:$BE$1=CD$1)*('控温被PRO-S级品'!$E$2:$BE$10)),0)+IFERROR(SUMPRODUCT(('冬被-S级品'!$B$2:$B$10=$B121)*('冬被-S级品'!$E$1:$AW$1=CD$1)*('冬被-S级品'!$E$2:$AW$10)),0)+IFERROR(SUMPRODUCT(('白止-S级品'!$A$2:$A$26=$B121)*('白止-S级品'!$D$1:$AV$1=CD$1)*('白止-S级品'!$D$2:$AV$26)),0)+IFERROR(SUMPRODUCT(('乐容-S级品'!$A$4:$A$32=$B121)*('乐容-S级品'!$L$3:$CA$3=CD$1)*('乐容-S级品'!$L$4:$CA$32)),0)</f>
      </c>
      <c r="CE121" s="280">
        <f>IFERROR(SUMPRODUCT(('控温被PRO-S级品'!$B$2:$B$10=$B121)*('控温被PRO-S级品'!$E$1:$BE$1=CE$1)*('控温被PRO-S级品'!$E$2:$BE$10)),0)+IFERROR(SUMPRODUCT(('冬被-S级品'!$B$2:$B$10=$B121)*('冬被-S级品'!$E$1:$AW$1=CE$1)*('冬被-S级品'!$E$2:$AW$10)),0)+IFERROR(SUMPRODUCT(('白止-S级品'!$A$2:$A$26=$B121)*('白止-S级品'!$D$1:$AV$1=CE$1)*('白止-S级品'!$D$2:$AV$26)),0)+IFERROR(SUMPRODUCT(('乐容-S级品'!$A$4:$A$32=$B121)*('乐容-S级品'!$L$3:$CA$3=CE$1)*('乐容-S级品'!$L$4:$CA$32)),0)</f>
      </c>
      <c r="CF121" s="280">
        <f>IFERROR(SUMPRODUCT(('控温被PRO-S级品'!$B$2:$B$10=$B121)*('控温被PRO-S级品'!$E$1:$BE$1=CF$1)*('控温被PRO-S级品'!$E$2:$BE$10)),0)+IFERROR(SUMPRODUCT(('冬被-S级品'!$B$2:$B$10=$B121)*('冬被-S级品'!$E$1:$AW$1=CF$1)*('冬被-S级品'!$E$2:$AW$10)),0)+IFERROR(SUMPRODUCT(('白止-S级品'!$A$2:$A$26=$B121)*('白止-S级品'!$D$1:$AV$1=CF$1)*('白止-S级品'!$D$2:$AV$26)),0)+IFERROR(SUMPRODUCT(('乐容-S级品'!$A$4:$A$32=$B121)*('乐容-S级品'!$L$3:$CA$3=CF$1)*('乐容-S级品'!$L$4:$CA$32)),0)</f>
      </c>
      <c r="CG121" s="280">
        <f>IFERROR(SUMPRODUCT(('控温被PRO-S级品'!$B$2:$B$10=$B121)*('控温被PRO-S级品'!$E$1:$BE$1=CG$1)*('控温被PRO-S级品'!$E$2:$BE$10)),0)+IFERROR(SUMPRODUCT(('冬被-S级品'!$B$2:$B$10=$B121)*('冬被-S级品'!$E$1:$AW$1=CG$1)*('冬被-S级品'!$E$2:$AW$10)),0)+IFERROR(SUMPRODUCT(('白止-S级品'!$A$2:$A$26=$B121)*('白止-S级品'!$D$1:$AV$1=CG$1)*('白止-S级品'!$D$2:$AV$26)),0)+IFERROR(SUMPRODUCT(('乐容-S级品'!$A$4:$A$32=$B121)*('乐容-S级品'!$L$3:$CA$3=CG$1)*('乐容-S级品'!$L$4:$CA$32)),0)</f>
      </c>
      <c r="CH121" s="280">
        <f>IFERROR(SUMPRODUCT(('控温被PRO-S级品'!$B$2:$B$10=$B121)*('控温被PRO-S级品'!$E$1:$BE$1=CH$1)*('控温被PRO-S级品'!$E$2:$BE$10)),0)+IFERROR(SUMPRODUCT(('冬被-S级品'!$B$2:$B$10=$B121)*('冬被-S级品'!$E$1:$AW$1=CH$1)*('冬被-S级品'!$E$2:$AW$10)),0)+IFERROR(SUMPRODUCT(('白止-S级品'!$A$2:$A$26=$B121)*('白止-S级品'!$D$1:$AV$1=CH$1)*('白止-S级品'!$D$2:$AV$26)),0)+IFERROR(SUMPRODUCT(('乐容-S级品'!$A$4:$A$32=$B121)*('乐容-S级品'!$L$3:$CA$3=CH$1)*('乐容-S级品'!$L$4:$CA$32)),0)</f>
      </c>
      <c r="CI121" s="280">
        <f>IFERROR(SUMPRODUCT(('控温被PRO-S级品'!$B$2:$B$10=$B121)*('控温被PRO-S级品'!$E$1:$BE$1=CI$1)*('控温被PRO-S级品'!$E$2:$BE$10)),0)+IFERROR(SUMPRODUCT(('冬被-S级品'!$B$2:$B$10=$B121)*('冬被-S级品'!$E$1:$AW$1=CI$1)*('冬被-S级品'!$E$2:$AW$10)),0)+IFERROR(SUMPRODUCT(('白止-S级品'!$A$2:$A$26=$B121)*('白止-S级品'!$D$1:$AV$1=CI$1)*('白止-S级品'!$D$2:$AV$26)),0)+IFERROR(SUMPRODUCT(('乐容-S级品'!$A$4:$A$32=$B121)*('乐容-S级品'!$L$3:$CA$3=CI$1)*('乐容-S级品'!$L$4:$CA$32)),0)</f>
      </c>
      <c r="CJ121" s="280">
        <f>IFERROR(SUMPRODUCT(('控温被PRO-S级品'!$B$2:$B$10=$B121)*('控温被PRO-S级品'!$E$1:$BE$1=CJ$1)*('控温被PRO-S级品'!$E$2:$BE$10)),0)+IFERROR(SUMPRODUCT(('冬被-S级品'!$B$2:$B$10=$B121)*('冬被-S级品'!$E$1:$AW$1=CJ$1)*('冬被-S级品'!$E$2:$AW$10)),0)+IFERROR(SUMPRODUCT(('白止-S级品'!$A$2:$A$26=$B121)*('白止-S级品'!$D$1:$AV$1=CJ$1)*('白止-S级品'!$D$2:$AV$26)),0)+IFERROR(SUMPRODUCT(('乐容-S级品'!$A$4:$A$32=$B121)*('乐容-S级品'!$L$3:$CA$3=CJ$1)*('乐容-S级品'!$L$4:$CA$32)),0)</f>
      </c>
      <c r="CK121" s="280">
        <f>IFERROR(SUMPRODUCT(('控温被PRO-S级品'!$B$2:$B$10=$B121)*('控温被PRO-S级品'!$E$1:$BE$1=CK$1)*('控温被PRO-S级品'!$E$2:$BE$10)),0)+IFERROR(SUMPRODUCT(('冬被-S级品'!$B$2:$B$10=$B121)*('冬被-S级品'!$E$1:$AW$1=CK$1)*('冬被-S级品'!$E$2:$AW$10)),0)+IFERROR(SUMPRODUCT(('白止-S级品'!$A$2:$A$26=$B121)*('白止-S级品'!$D$1:$AV$1=CK$1)*('白止-S级品'!$D$2:$AV$26)),0)+IFERROR(SUMPRODUCT(('乐容-S级品'!$A$4:$A$32=$B121)*('乐容-S级品'!$L$3:$CA$3=CK$1)*('乐容-S级品'!$L$4:$CA$32)),0)</f>
      </c>
      <c r="CL121" s="280">
        <f>IFERROR(SUMPRODUCT(('控温被PRO-S级品'!$B$2:$B$10=$B121)*('控温被PRO-S级品'!$E$1:$BE$1=CL$1)*('控温被PRO-S级品'!$E$2:$BE$10)),0)+IFERROR(SUMPRODUCT(('冬被-S级品'!$B$2:$B$10=$B121)*('冬被-S级品'!$E$1:$AW$1=CL$1)*('冬被-S级品'!$E$2:$AW$10)),0)+IFERROR(SUMPRODUCT(('白止-S级品'!$A$2:$A$26=$B121)*('白止-S级品'!$D$1:$AV$1=CL$1)*('白止-S级品'!$D$2:$AV$26)),0)+IFERROR(SUMPRODUCT(('乐容-S级品'!$A$4:$A$32=$B121)*('乐容-S级品'!$L$3:$CA$3=CL$1)*('乐容-S级品'!$L$4:$CA$32)),0)</f>
      </c>
      <c r="CM121" s="280">
        <f>IFERROR(SUMPRODUCT(('控温被PRO-S级品'!$B$2:$B$10=$B121)*('控温被PRO-S级品'!$E$1:$BE$1=CM$1)*('控温被PRO-S级品'!$E$2:$BE$10)),0)+IFERROR(SUMPRODUCT(('冬被-S级品'!$B$2:$B$10=$B121)*('冬被-S级品'!$E$1:$AW$1=CM$1)*('冬被-S级品'!$E$2:$AW$10)),0)+IFERROR(SUMPRODUCT(('白止-S级品'!$A$2:$A$26=$B121)*('白止-S级品'!$D$1:$AV$1=CM$1)*('白止-S级品'!$D$2:$AV$26)),0)+IFERROR(SUMPRODUCT(('乐容-S级品'!$A$4:$A$32=$B121)*('乐容-S级品'!$L$3:$CA$3=CM$1)*('乐容-S级品'!$L$4:$CA$32)),0)</f>
      </c>
      <c r="CN121" s="280">
        <f>IFERROR(SUMPRODUCT(('控温被PRO-S级品'!$B$2:$B$10=$B121)*('控温被PRO-S级品'!$E$1:$BE$1=CN$1)*('控温被PRO-S级品'!$E$2:$BE$10)),0)+IFERROR(SUMPRODUCT(('冬被-S级品'!$B$2:$B$10=$B121)*('冬被-S级品'!$E$1:$AW$1=CN$1)*('冬被-S级品'!$E$2:$AW$10)),0)+IFERROR(SUMPRODUCT(('白止-S级品'!$A$2:$A$26=$B121)*('白止-S级品'!$D$1:$AV$1=CN$1)*('白止-S级品'!$D$2:$AV$26)),0)+IFERROR(SUMPRODUCT(('乐容-S级品'!$A$4:$A$32=$B121)*('乐容-S级品'!$L$3:$CA$3=CN$1)*('乐容-S级品'!$L$4:$CA$32)),0)</f>
      </c>
      <c r="CO121" s="280">
        <f>IFERROR(SUMPRODUCT(('控温被PRO-S级品'!$B$2:$B$10=$B121)*('控温被PRO-S级品'!$E$1:$BE$1=CO$1)*('控温被PRO-S级品'!$E$2:$BE$10)),0)+IFERROR(SUMPRODUCT(('冬被-S级品'!$B$2:$B$10=$B121)*('冬被-S级品'!$E$1:$AW$1=CO$1)*('冬被-S级品'!$E$2:$AW$10)),0)+IFERROR(SUMPRODUCT(('白止-S级品'!$A$2:$A$26=$B121)*('白止-S级品'!$D$1:$AV$1=CO$1)*('白止-S级品'!$D$2:$AV$26)),0)+IFERROR(SUMPRODUCT(('乐容-S级品'!$A$4:$A$32=$B121)*('乐容-S级品'!$L$3:$CA$3=CO$1)*('乐容-S级品'!$L$4:$CA$32)),0)</f>
      </c>
      <c r="CP121" s="280">
        <f>IFERROR(SUMPRODUCT(('控温被PRO-S级品'!$B$2:$B$10=$B121)*('控温被PRO-S级品'!$E$1:$BE$1=CP$1)*('控温被PRO-S级品'!$E$2:$BE$10)),0)+IFERROR(SUMPRODUCT(('冬被-S级品'!$B$2:$B$10=$B121)*('冬被-S级品'!$E$1:$AW$1=CP$1)*('冬被-S级品'!$E$2:$AW$10)),0)+IFERROR(SUMPRODUCT(('白止-S级品'!$A$2:$A$26=$B121)*('白止-S级品'!$D$1:$AV$1=CP$1)*('白止-S级品'!$D$2:$AV$26)),0)+IFERROR(SUMPRODUCT(('乐容-S级品'!$A$4:$A$32=$B121)*('乐容-S级品'!$L$3:$CA$3=CP$1)*('乐容-S级品'!$L$4:$CA$32)),0)</f>
      </c>
      <c r="CQ121" s="280">
        <f>IFERROR(SUMPRODUCT(('控温被PRO-S级品'!$B$2:$B$10=$B121)*('控温被PRO-S级品'!$E$1:$BE$1=CQ$1)*('控温被PRO-S级品'!$E$2:$BE$10)),0)+IFERROR(SUMPRODUCT(('冬被-S级品'!$B$2:$B$10=$B121)*('冬被-S级品'!$E$1:$AW$1=CQ$1)*('冬被-S级品'!$E$2:$AW$10)),0)+IFERROR(SUMPRODUCT(('白止-S级品'!$A$2:$A$26=$B121)*('白止-S级品'!$D$1:$AV$1=CQ$1)*('白止-S级品'!$D$2:$AV$26)),0)+IFERROR(SUMPRODUCT(('乐容-S级品'!$A$4:$A$32=$B121)*('乐容-S级品'!$L$3:$CA$3=CQ$1)*('乐容-S级品'!$L$4:$CA$32)),0)</f>
      </c>
      <c r="CR121" s="280">
        <f>IFERROR(SUMPRODUCT(('控温被PRO-S级品'!$B$2:$B$10=$B121)*('控温被PRO-S级品'!$E$1:$BE$1=CR$1)*('控温被PRO-S级品'!$E$2:$BE$10)),0)+IFERROR(SUMPRODUCT(('冬被-S级品'!$B$2:$B$10=$B121)*('冬被-S级品'!$E$1:$AW$1=CR$1)*('冬被-S级品'!$E$2:$AW$10)),0)+IFERROR(SUMPRODUCT(('白止-S级品'!$A$2:$A$26=$B121)*('白止-S级品'!$D$1:$AV$1=CR$1)*('白止-S级品'!$D$2:$AV$26)),0)+IFERROR(SUMPRODUCT(('乐容-S级品'!$A$4:$A$32=$B121)*('乐容-S级品'!$L$3:$CA$3=CR$1)*('乐容-S级品'!$L$4:$CA$32)),0)</f>
      </c>
      <c r="CS121" s="280">
        <f>IFERROR(SUMPRODUCT(('控温被PRO-S级品'!$B$2:$B$10=$B121)*('控温被PRO-S级品'!$E$1:$BE$1=CS$1)*('控温被PRO-S级品'!$E$2:$BE$10)),0)+IFERROR(SUMPRODUCT(('冬被-S级品'!$B$2:$B$10=$B121)*('冬被-S级品'!$E$1:$AW$1=CS$1)*('冬被-S级品'!$E$2:$AW$10)),0)+IFERROR(SUMPRODUCT(('白止-S级品'!$A$2:$A$26=$B121)*('白止-S级品'!$D$1:$AV$1=CS$1)*('白止-S级品'!$D$2:$AV$26)),0)+IFERROR(SUMPRODUCT(('乐容-S级品'!$A$4:$A$32=$B121)*('乐容-S级品'!$L$3:$CA$3=CS$1)*('乐容-S级品'!$L$4:$CA$32)),0)</f>
      </c>
      <c r="CT121" s="280">
        <f>IFERROR(SUMPRODUCT(('控温被PRO-S级品'!$B$2:$B$10=$B121)*('控温被PRO-S级品'!$E$1:$BE$1=CT$1)*('控温被PRO-S级品'!$E$2:$BE$10)),0)+IFERROR(SUMPRODUCT(('冬被-S级品'!$B$2:$B$10=$B121)*('冬被-S级品'!$E$1:$AW$1=CT$1)*('冬被-S级品'!$E$2:$AW$10)),0)+IFERROR(SUMPRODUCT(('白止-S级品'!$A$2:$A$26=$B121)*('白止-S级品'!$D$1:$AV$1=CT$1)*('白止-S级品'!$D$2:$AV$26)),0)+IFERROR(SUMPRODUCT(('乐容-S级品'!$A$4:$A$32=$B121)*('乐容-S级品'!$L$3:$CA$3=CT$1)*('乐容-S级品'!$L$4:$CA$32)),0)</f>
      </c>
      <c r="CU121" s="280">
        <f>IFERROR(SUMPRODUCT(('控温被PRO-S级品'!$B$2:$B$10=$B121)*('控温被PRO-S级品'!$E$1:$BE$1=CU$1)*('控温被PRO-S级品'!$E$2:$BE$10)),0)+IFERROR(SUMPRODUCT(('冬被-S级品'!$B$2:$B$10=$B121)*('冬被-S级品'!$E$1:$AW$1=CU$1)*('冬被-S级品'!$E$2:$AW$10)),0)+IFERROR(SUMPRODUCT(('白止-S级品'!$A$2:$A$26=$B121)*('白止-S级品'!$D$1:$AV$1=CU$1)*('白止-S级品'!$D$2:$AV$26)),0)+IFERROR(SUMPRODUCT(('乐容-S级品'!$A$4:$A$32=$B121)*('乐容-S级品'!$L$3:$CA$3=CU$1)*('乐容-S级品'!$L$4:$CA$32)),0)</f>
      </c>
      <c r="CV121" s="280">
        <f>IFERROR(SUMPRODUCT(('控温被PRO-S级品'!$B$2:$B$10=$B121)*('控温被PRO-S级品'!$E$1:$BE$1=CV$1)*('控温被PRO-S级品'!$E$2:$BE$10)),0)+IFERROR(SUMPRODUCT(('冬被-S级品'!$B$2:$B$10=$B121)*('冬被-S级品'!$E$1:$AW$1=CV$1)*('冬被-S级品'!$E$2:$AW$10)),0)+IFERROR(SUMPRODUCT(('白止-S级品'!$A$2:$A$26=$B121)*('白止-S级品'!$D$1:$AV$1=CV$1)*('白止-S级品'!$D$2:$AV$26)),0)+IFERROR(SUMPRODUCT(('乐容-S级品'!$A$4:$A$32=$B121)*('乐容-S级品'!$L$3:$CA$3=CV$1)*('乐容-S级品'!$L$4:$CA$32)),0)</f>
      </c>
      <c r="CW121" s="280">
        <f>IFERROR(SUMPRODUCT(('控温被PRO-S级品'!$B$2:$B$10=$B121)*('控温被PRO-S级品'!$E$1:$BE$1=CW$1)*('控温被PRO-S级品'!$E$2:$BE$10)),0)+IFERROR(SUMPRODUCT(('冬被-S级品'!$B$2:$B$10=$B121)*('冬被-S级品'!$E$1:$AW$1=CW$1)*('冬被-S级品'!$E$2:$AW$10)),0)+IFERROR(SUMPRODUCT(('白止-S级品'!$A$2:$A$26=$B121)*('白止-S级品'!$D$1:$AV$1=CW$1)*('白止-S级品'!$D$2:$AV$26)),0)+IFERROR(SUMPRODUCT(('乐容-S级品'!$A$4:$A$32=$B121)*('乐容-S级品'!$L$3:$CA$3=CW$1)*('乐容-S级品'!$L$4:$CA$32)),0)</f>
      </c>
      <c r="CX121" s="280">
        <f>IFERROR(SUMPRODUCT(('控温被PRO-S级品'!$B$2:$B$10=$B121)*('控温被PRO-S级品'!$E$1:$BE$1=CX$1)*('控温被PRO-S级品'!$E$2:$BE$10)),0)+IFERROR(SUMPRODUCT(('冬被-S级品'!$B$2:$B$10=$B121)*('冬被-S级品'!$E$1:$AW$1=CX$1)*('冬被-S级品'!$E$2:$AW$10)),0)+IFERROR(SUMPRODUCT(('白止-S级品'!$A$2:$A$26=$B121)*('白止-S级品'!$D$1:$AV$1=CX$1)*('白止-S级品'!$D$2:$AV$26)),0)+IFERROR(SUMPRODUCT(('乐容-S级品'!$A$4:$A$32=$B121)*('乐容-S级品'!$L$3:$CA$3=CX$1)*('乐容-S级品'!$L$4:$CA$32)),0)</f>
      </c>
      <c r="CY121" s="280">
        <f>IFERROR(SUMPRODUCT(('控温被PRO-S级品'!$B$2:$B$10=$B121)*('控温被PRO-S级品'!$E$1:$BE$1=CY$1)*('控温被PRO-S级品'!$E$2:$BE$10)),0)+IFERROR(SUMPRODUCT(('冬被-S级品'!$B$2:$B$10=$B121)*('冬被-S级品'!$E$1:$AW$1=CY$1)*('冬被-S级品'!$E$2:$AW$10)),0)+IFERROR(SUMPRODUCT(('白止-S级品'!$A$2:$A$26=$B121)*('白止-S级品'!$D$1:$AV$1=CY$1)*('白止-S级品'!$D$2:$AV$26)),0)+IFERROR(SUMPRODUCT(('乐容-S级品'!$A$4:$A$32=$B121)*('乐容-S级品'!$L$3:$CA$3=CY$1)*('乐容-S级品'!$L$4:$CA$32)),0)</f>
      </c>
      <c r="CZ121" s="280">
        <f>IFERROR(SUMPRODUCT(('控温被PRO-S级品'!$B$2:$B$10=$B121)*('控温被PRO-S级品'!$E$1:$BE$1=CZ$1)*('控温被PRO-S级品'!$E$2:$BE$10)),0)+IFERROR(SUMPRODUCT(('冬被-S级品'!$B$2:$B$10=$B121)*('冬被-S级品'!$E$1:$AW$1=CZ$1)*('冬被-S级品'!$E$2:$AW$10)),0)+IFERROR(SUMPRODUCT(('白止-S级品'!$A$2:$A$26=$B121)*('白止-S级品'!$D$1:$AV$1=CZ$1)*('白止-S级品'!$D$2:$AV$26)),0)+IFERROR(SUMPRODUCT(('乐容-S级品'!$A$4:$A$32=$B121)*('乐容-S级品'!$L$3:$CA$3=CZ$1)*('乐容-S级品'!$L$4:$CA$32)),0)</f>
      </c>
      <c r="DA121" s="280">
        <f>IFERROR(SUMPRODUCT(('控温被PRO-S级品'!$B$2:$B$10=$B121)*('控温被PRO-S级品'!$E$1:$BE$1=DA$1)*('控温被PRO-S级品'!$E$2:$BE$10)),0)+IFERROR(SUMPRODUCT(('冬被-S级品'!$B$2:$B$10=$B121)*('冬被-S级品'!$E$1:$AW$1=DA$1)*('冬被-S级品'!$E$2:$AW$10)),0)+IFERROR(SUMPRODUCT(('白止-S级品'!$A$2:$A$26=$B121)*('白止-S级品'!$D$1:$AV$1=DA$1)*('白止-S级品'!$D$2:$AV$26)),0)+IFERROR(SUMPRODUCT(('乐容-S级品'!$A$4:$A$32=$B121)*('乐容-S级品'!$L$3:$CA$3=DA$1)*('乐容-S级品'!$L$4:$CA$32)),0)</f>
      </c>
      <c r="DB121" s="280">
        <f>IFERROR(SUMPRODUCT(('控温被PRO-S级品'!$B$2:$B$10=$B121)*('控温被PRO-S级品'!$E$1:$BE$1=DB$1)*('控温被PRO-S级品'!$E$2:$BE$10)),0)+IFERROR(SUMPRODUCT(('冬被-S级品'!$B$2:$B$10=$B121)*('冬被-S级品'!$E$1:$AW$1=DB$1)*('冬被-S级品'!$E$2:$AW$10)),0)+IFERROR(SUMPRODUCT(('白止-S级品'!$A$2:$A$26=$B121)*('白止-S级品'!$D$1:$AV$1=DB$1)*('白止-S级品'!$D$2:$AV$26)),0)+IFERROR(SUMPRODUCT(('乐容-S级品'!$A$4:$A$32=$B121)*('乐容-S级品'!$L$3:$CA$3=DB$1)*('乐容-S级品'!$L$4:$CA$32)),0)</f>
      </c>
      <c r="DC121" s="280">
        <f>IFERROR(SUMPRODUCT(('控温被PRO-S级品'!$B$2:$B$10=$B121)*('控温被PRO-S级品'!$E$1:$BE$1=DC$1)*('控温被PRO-S级品'!$E$2:$BE$10)),0)+IFERROR(SUMPRODUCT(('冬被-S级品'!$B$2:$B$10=$B121)*('冬被-S级品'!$E$1:$AW$1=DC$1)*('冬被-S级品'!$E$2:$AW$10)),0)+IFERROR(SUMPRODUCT(('白止-S级品'!$A$2:$A$26=$B121)*('白止-S级品'!$D$1:$AV$1=DC$1)*('白止-S级品'!$D$2:$AV$26)),0)+IFERROR(SUMPRODUCT(('乐容-S级品'!$A$4:$A$32=$B121)*('乐容-S级品'!$L$3:$CA$3=DC$1)*('乐容-S级品'!$L$4:$CA$32)),0)</f>
      </c>
      <c r="DD121" s="280">
        <f>IFERROR(SUMPRODUCT(('控温被PRO-S级品'!$B$2:$B$10=$B121)*('控温被PRO-S级品'!$E$1:$BE$1=DD$1)*('控温被PRO-S级品'!$E$2:$BE$10)),0)+IFERROR(SUMPRODUCT(('冬被-S级品'!$B$2:$B$10=$B121)*('冬被-S级品'!$E$1:$AW$1=DD$1)*('冬被-S级品'!$E$2:$AW$10)),0)+IFERROR(SUMPRODUCT(('白止-S级品'!$A$2:$A$26=$B121)*('白止-S级品'!$D$1:$AV$1=DD$1)*('白止-S级品'!$D$2:$AV$26)),0)+IFERROR(SUMPRODUCT(('乐容-S级品'!$A$4:$A$32=$B121)*('乐容-S级品'!$L$3:$CA$3=DD$1)*('乐容-S级品'!$L$4:$CA$32)),0)</f>
      </c>
      <c r="DE121" s="280">
        <f>IFERROR(SUMPRODUCT(('控温被PRO-S级品'!$B$2:$B$10=$B121)*('控温被PRO-S级品'!$E$1:$BE$1=DE$1)*('控温被PRO-S级品'!$E$2:$BE$10)),0)+IFERROR(SUMPRODUCT(('冬被-S级品'!$B$2:$B$10=$B121)*('冬被-S级品'!$E$1:$AW$1=DE$1)*('冬被-S级品'!$E$2:$AW$10)),0)+IFERROR(SUMPRODUCT(('白止-S级品'!$A$2:$A$26=$B121)*('白止-S级品'!$D$1:$AV$1=DE$1)*('白止-S级品'!$D$2:$AV$26)),0)+IFERROR(SUMPRODUCT(('乐容-S级品'!$A$4:$A$32=$B121)*('乐容-S级品'!$L$3:$CA$3=DE$1)*('乐容-S级品'!$L$4:$CA$32)),0)</f>
      </c>
      <c r="DF121" s="280">
        <f>IFERROR(SUMPRODUCT(('控温被PRO-S级品'!$B$2:$B$10=$B121)*('控温被PRO-S级品'!$E$1:$BE$1=DF$1)*('控温被PRO-S级品'!$E$2:$BE$10)),0)+IFERROR(SUMPRODUCT(('冬被-S级品'!$B$2:$B$10=$B121)*('冬被-S级品'!$E$1:$AW$1=DF$1)*('冬被-S级品'!$E$2:$AW$10)),0)+IFERROR(SUMPRODUCT(('白止-S级品'!$A$2:$A$26=$B121)*('白止-S级品'!$D$1:$AV$1=DF$1)*('白止-S级品'!$D$2:$AV$26)),0)+IFERROR(SUMPRODUCT(('乐容-S级品'!$A$4:$A$32=$B121)*('乐容-S级品'!$L$3:$CA$3=DF$1)*('乐容-S级品'!$L$4:$CA$32)),0)</f>
      </c>
      <c r="DG121" s="280">
        <f>IFERROR(SUMPRODUCT(('控温被PRO-S级品'!$B$2:$B$10=$B121)*('控温被PRO-S级品'!$E$1:$BE$1=DG$1)*('控温被PRO-S级品'!$E$2:$BE$10)),0)+IFERROR(SUMPRODUCT(('冬被-S级品'!$B$2:$B$10=$B121)*('冬被-S级品'!$E$1:$AW$1=DG$1)*('冬被-S级品'!$E$2:$AW$10)),0)+IFERROR(SUMPRODUCT(('白止-S级品'!$A$2:$A$26=$B121)*('白止-S级品'!$D$1:$AV$1=DG$1)*('白止-S级品'!$D$2:$AV$26)),0)+IFERROR(SUMPRODUCT(('乐容-S级品'!$A$4:$A$32=$B121)*('乐容-S级品'!$L$3:$CA$3=DG$1)*('乐容-S级品'!$L$4:$CA$32)),0)</f>
      </c>
      <c r="DH121" s="280">
        <f>IFERROR(SUMPRODUCT(('控温被PRO-S级品'!$B$2:$B$10=$B121)*('控温被PRO-S级品'!$E$1:$BE$1=DH$1)*('控温被PRO-S级品'!$E$2:$BE$10)),0)+IFERROR(SUMPRODUCT(('冬被-S级品'!$B$2:$B$10=$B121)*('冬被-S级品'!$E$1:$AW$1=DH$1)*('冬被-S级品'!$E$2:$AW$10)),0)+IFERROR(SUMPRODUCT(('白止-S级品'!$A$2:$A$26=$B121)*('白止-S级品'!$D$1:$AV$1=DH$1)*('白止-S级品'!$D$2:$AV$26)),0)+IFERROR(SUMPRODUCT(('乐容-S级品'!$A$4:$A$32=$B121)*('乐容-S级品'!$L$3:$CA$3=DH$1)*('乐容-S级品'!$L$4:$CA$32)),0)</f>
      </c>
      <c r="DI121" s="280">
        <f>IFERROR(SUMPRODUCT(('控温被PRO-S级品'!$B$2:$B$10=$B121)*('控温被PRO-S级品'!$E$1:$BE$1=DI$1)*('控温被PRO-S级品'!$E$2:$BE$10)),0)+IFERROR(SUMPRODUCT(('冬被-S级品'!$B$2:$B$10=$B121)*('冬被-S级品'!$E$1:$AW$1=DI$1)*('冬被-S级品'!$E$2:$AW$10)),0)+IFERROR(SUMPRODUCT(('白止-S级品'!$A$2:$A$26=$B121)*('白止-S级品'!$D$1:$AV$1=DI$1)*('白止-S级品'!$D$2:$AV$26)),0)+IFERROR(SUMPRODUCT(('乐容-S级品'!$A$4:$A$32=$B121)*('乐容-S级品'!$L$3:$CA$3=DI$1)*('乐容-S级品'!$L$4:$CA$32)),0)</f>
      </c>
      <c r="DJ121" s="280">
        <f>IFERROR(SUMPRODUCT(('控温被PRO-S级品'!$B$2:$B$10=$B121)*('控温被PRO-S级品'!$E$1:$BE$1=DJ$1)*('控温被PRO-S级品'!$E$2:$BE$10)),0)+IFERROR(SUMPRODUCT(('冬被-S级品'!$B$2:$B$10=$B121)*('冬被-S级品'!$E$1:$AW$1=DJ$1)*('冬被-S级品'!$E$2:$AW$10)),0)+IFERROR(SUMPRODUCT(('白止-S级品'!$A$2:$A$26=$B121)*('白止-S级品'!$D$1:$AV$1=DJ$1)*('白止-S级品'!$D$2:$AV$26)),0)+IFERROR(SUMPRODUCT(('乐容-S级品'!$A$4:$A$32=$B121)*('乐容-S级品'!$L$3:$CA$3=DJ$1)*('乐容-S级品'!$L$4:$CA$32)),0)</f>
      </c>
      <c r="DK121" s="280"/>
      <c r="DL121" s="280"/>
      <c r="DM121" s="280"/>
      <c r="DN121" s="280"/>
      <c r="DO121" s="280"/>
      <c r="DP121" s="280"/>
      <c r="DQ121" s="280"/>
      <c r="DR121" s="280"/>
      <c r="DS121" s="280"/>
      <c r="DT121" s="280"/>
      <c r="DU121" s="280"/>
      <c r="DV121" s="280"/>
      <c r="DW121" s="280">
        <f>VLOOKUP(B121,'系统编码规格'!A:C,3,FALSE)</f>
      </c>
      <c r="DX121" s="280"/>
      <c r="DY121" s="280"/>
      <c r="DZ121" s="280"/>
      <c r="EA121" s="280"/>
      <c r="EB121" s="280"/>
      <c r="EC121" s="280"/>
      <c r="ED121" s="280"/>
      <c r="EE121" s="280"/>
      <c r="EF121" s="280"/>
      <c r="EG121" s="280"/>
      <c r="EH121" s="280"/>
      <c r="EI121" s="280"/>
      <c r="EJ121" s="280"/>
      <c r="EK121" s="280"/>
      <c r="EL121" s="280"/>
      <c r="EM121" s="280"/>
      <c r="EN121" s="280"/>
      <c r="EO121" s="280"/>
      <c r="EP121" s="280"/>
      <c r="EQ121" s="280"/>
      <c r="ER121" s="280"/>
      <c r="ES121" s="280"/>
      <c r="ET121" s="280"/>
      <c r="EU121" s="280"/>
      <c r="EV121" s="280"/>
      <c r="EW121" s="280"/>
      <c r="EX121" s="280"/>
      <c r="EY121" s="280"/>
      <c r="EZ121" s="280"/>
      <c r="FA121" s="280"/>
      <c r="FB121" s="280"/>
      <c r="FC121" s="280"/>
      <c r="FD121" s="280"/>
      <c r="FE121" s="280"/>
      <c r="FF121" s="280"/>
      <c r="FG121" s="280"/>
      <c r="FH121" s="280"/>
      <c r="FI121" s="280"/>
      <c r="FJ121" s="280"/>
      <c r="FK121" s="280"/>
      <c r="FL121" s="280"/>
      <c r="FM121" s="280"/>
      <c r="FN121" s="280"/>
      <c r="FO121" s="280"/>
      <c r="FP121" s="280"/>
      <c r="FQ121" s="280"/>
      <c r="FR121" s="280"/>
      <c r="FS121" s="280"/>
      <c r="FT121" s="280"/>
      <c r="FU121" s="280"/>
      <c r="FV121" s="280"/>
      <c r="FW121" s="280"/>
      <c r="FX121" s="280"/>
      <c r="FY121" s="280"/>
      <c r="FZ121" s="280"/>
      <c r="GA121" s="280"/>
      <c r="GB121" s="280"/>
      <c r="GC121" s="280"/>
      <c r="GD121" s="280"/>
      <c r="GE121" s="280"/>
      <c r="GF121" s="280"/>
      <c r="GG121" s="280"/>
      <c r="GH121" s="280"/>
      <c r="GI121" s="280"/>
      <c r="GJ121" s="280"/>
      <c r="GK121" s="280"/>
      <c r="GL121" s="280"/>
      <c r="GM121" s="280"/>
      <c r="GN121" s="280"/>
      <c r="GO121" s="280"/>
      <c r="GP121" s="280"/>
      <c r="GQ121" s="280"/>
      <c r="GR121" s="280"/>
      <c r="GS121" s="280"/>
      <c r="GT121" s="280"/>
      <c r="GU121" s="280"/>
      <c r="GV121" s="280"/>
    </row>
    <row r="122">
      <c r="A122" s="309" t="str">
        <v>乐容</v>
      </c>
      <c r="B122" s="310" t="str">
        <v>12800026100640272</v>
      </c>
      <c r="C122" s="309" t="str">
        <v>亚朵星球 纯色全棉四件套</v>
      </c>
      <c r="D122" s="309" t="str">
        <v>山野绿-1.5m床-床单款</v>
      </c>
      <c r="E122">
        <f>SUM(F122:GX122)</f>
      </c>
      <c r="F122" s="280">
        <f>IFERROR(SUMPRODUCT(('控温被PRO-S级品'!$B$2:$B$10=$B122)*('控温被PRO-S级品'!$E$1:$BE$1=F$1)*('控温被PRO-S级品'!$E$2:$BE$10)),0)+IFERROR(SUMPRODUCT(('冬被-S级品'!$B$2:$B$10=$B122)*('冬被-S级品'!$E$1:$AW$1=F$1)*('冬被-S级品'!$E$2:$AW$10)),0)+IFERROR(SUMPRODUCT(('白止-S级品'!$A$2:$A$26=$B122)*('白止-S级品'!$D$1:$AV$1=F$1)*('白止-S级品'!$D$2:$AV$26)),0)+IFERROR(SUMPRODUCT(('乐容-S级品'!$A$4:$A$32=$B122)*('乐容-S级品'!$L$3:$CA$3=F$1)*('乐容-S级品'!$L$4:$CA$32)),0)</f>
      </c>
      <c r="G122" s="280">
        <f>IFERROR(SUMPRODUCT(('控温被PRO-S级品'!$B$2:$B$10=$B122)*('控温被PRO-S级品'!$E$1:$BE$1=G$1)*('控温被PRO-S级品'!$E$2:$BE$10)),0)+IFERROR(SUMPRODUCT(('冬被-S级品'!$B$2:$B$10=$B122)*('冬被-S级品'!$E$1:$AW$1=G$1)*('冬被-S级品'!$E$2:$AW$10)),0)+IFERROR(SUMPRODUCT(('白止-S级品'!$A$2:$A$26=$B122)*('白止-S级品'!$D$1:$AV$1=G$1)*('白止-S级品'!$D$2:$AV$26)),0)+IFERROR(SUMPRODUCT(('乐容-S级品'!$A$4:$A$32=$B122)*('乐容-S级品'!$L$3:$CA$3=G$1)*('乐容-S级品'!$L$4:$CA$32)),0)</f>
      </c>
      <c r="H122" s="280">
        <f>IFERROR(SUMPRODUCT(('控温被PRO-S级品'!$B$2:$B$10=$B122)*('控温被PRO-S级品'!$E$1:$BE$1=H$1)*('控温被PRO-S级品'!$E$2:$BE$10)),0)+IFERROR(SUMPRODUCT(('冬被-S级品'!$B$2:$B$10=$B122)*('冬被-S级品'!$E$1:$AW$1=H$1)*('冬被-S级品'!$E$2:$AW$10)),0)+IFERROR(SUMPRODUCT(('白止-S级品'!$A$2:$A$26=$B122)*('白止-S级品'!$D$1:$AV$1=H$1)*('白止-S级品'!$D$2:$AV$26)),0)+IFERROR(SUMPRODUCT(('乐容-S级品'!$A$4:$A$32=$B122)*('乐容-S级品'!$L$3:$CA$3=H$1)*('乐容-S级品'!$L$4:$CA$32)),0)</f>
      </c>
      <c r="I122" s="280">
        <f>IFERROR(SUMPRODUCT(('控温被PRO-S级品'!$B$2:$B$10=$B122)*('控温被PRO-S级品'!$E$1:$BE$1=I$1)*('控温被PRO-S级品'!$E$2:$BE$10)),0)+IFERROR(SUMPRODUCT(('冬被-S级品'!$B$2:$B$10=$B122)*('冬被-S级品'!$E$1:$AW$1=I$1)*('冬被-S级品'!$E$2:$AW$10)),0)+IFERROR(SUMPRODUCT(('白止-S级品'!$A$2:$A$26=$B122)*('白止-S级品'!$D$1:$AV$1=I$1)*('白止-S级品'!$D$2:$AV$26)),0)+IFERROR(SUMPRODUCT(('乐容-S级品'!$A$4:$A$32=$B122)*('乐容-S级品'!$L$3:$CA$3=I$1)*('乐容-S级品'!$L$4:$CA$32)),0)</f>
      </c>
      <c r="J122" s="280">
        <f>IFERROR(SUMPRODUCT(('控温被PRO-S级品'!$B$2:$B$10=$B122)*('控温被PRO-S级品'!$E$1:$BE$1=J$1)*('控温被PRO-S级品'!$E$2:$BE$10)),0)+IFERROR(SUMPRODUCT(('冬被-S级品'!$B$2:$B$10=$B122)*('冬被-S级品'!$E$1:$AW$1=J$1)*('冬被-S级品'!$E$2:$AW$10)),0)+IFERROR(SUMPRODUCT(('白止-S级品'!$A$2:$A$26=$B122)*('白止-S级品'!$D$1:$AV$1=J$1)*('白止-S级品'!$D$2:$AV$26)),0)+IFERROR(SUMPRODUCT(('乐容-S级品'!$A$4:$A$32=$B122)*('乐容-S级品'!$L$3:$CA$3=J$1)*('乐容-S级品'!$L$4:$CA$32)),0)</f>
      </c>
      <c r="K122" s="280">
        <f>IFERROR(SUMPRODUCT(('控温被PRO-S级品'!$B$2:$B$10=$B122)*('控温被PRO-S级品'!$E$1:$BE$1=K$1)*('控温被PRO-S级品'!$E$2:$BE$10)),0)+IFERROR(SUMPRODUCT(('冬被-S级品'!$B$2:$B$10=$B122)*('冬被-S级品'!$E$1:$AW$1=K$1)*('冬被-S级品'!$E$2:$AW$10)),0)+IFERROR(SUMPRODUCT(('白止-S级品'!$A$2:$A$26=$B122)*('白止-S级品'!$D$1:$AV$1=K$1)*('白止-S级品'!$D$2:$AV$26)),0)+IFERROR(SUMPRODUCT(('乐容-S级品'!$A$4:$A$32=$B122)*('乐容-S级品'!$L$3:$CA$3=K$1)*('乐容-S级品'!$L$4:$CA$32)),0)</f>
      </c>
      <c r="L122" s="280">
        <f>IFERROR(SUMPRODUCT(('控温被PRO-S级品'!$B$2:$B$10=$B122)*('控温被PRO-S级品'!$E$1:$BE$1=L$1)*('控温被PRO-S级品'!$E$2:$BE$10)),0)+IFERROR(SUMPRODUCT(('冬被-S级品'!$B$2:$B$10=$B122)*('冬被-S级品'!$E$1:$AW$1=L$1)*('冬被-S级品'!$E$2:$AW$10)),0)+IFERROR(SUMPRODUCT(('白止-S级品'!$A$2:$A$26=$B122)*('白止-S级品'!$D$1:$AV$1=L$1)*('白止-S级品'!$D$2:$AV$26)),0)+IFERROR(SUMPRODUCT(('乐容-S级品'!$A$4:$A$32=$B122)*('乐容-S级品'!$L$3:$CA$3=L$1)*('乐容-S级品'!$L$4:$CA$32)),0)</f>
      </c>
      <c r="M122" s="280">
        <f>IFERROR(SUMPRODUCT(('控温被PRO-S级品'!$B$2:$B$10=$B122)*('控温被PRO-S级品'!$E$1:$BE$1=M$1)*('控温被PRO-S级品'!$E$2:$BE$10)),0)+IFERROR(SUMPRODUCT(('冬被-S级品'!$B$2:$B$10=$B122)*('冬被-S级品'!$E$1:$AW$1=M$1)*('冬被-S级品'!$E$2:$AW$10)),0)+IFERROR(SUMPRODUCT(('白止-S级品'!$A$2:$A$26=$B122)*('白止-S级品'!$D$1:$AV$1=M$1)*('白止-S级品'!$D$2:$AV$26)),0)+IFERROR(SUMPRODUCT(('乐容-S级品'!$A$4:$A$32=$B122)*('乐容-S级品'!$L$3:$CA$3=M$1)*('乐容-S级品'!$L$4:$CA$32)),0)</f>
      </c>
      <c r="N122" s="280">
        <f>IFERROR(SUMPRODUCT(('控温被PRO-S级品'!$B$2:$B$10=$B122)*('控温被PRO-S级品'!$E$1:$BE$1=N$1)*('控温被PRO-S级品'!$E$2:$BE$10)),0)+IFERROR(SUMPRODUCT(('冬被-S级品'!$B$2:$B$10=$B122)*('冬被-S级品'!$E$1:$AW$1=N$1)*('冬被-S级品'!$E$2:$AW$10)),0)+IFERROR(SUMPRODUCT(('白止-S级品'!$A$2:$A$26=$B122)*('白止-S级品'!$D$1:$AV$1=N$1)*('白止-S级品'!$D$2:$AV$26)),0)+IFERROR(SUMPRODUCT(('乐容-S级品'!$A$4:$A$32=$B122)*('乐容-S级品'!$L$3:$CA$3=N$1)*('乐容-S级品'!$L$4:$CA$32)),0)</f>
      </c>
      <c r="O122" s="280">
        <f>IFERROR(SUMPRODUCT(('控温被PRO-S级品'!$B$2:$B$10=$B122)*('控温被PRO-S级品'!$E$1:$BE$1=O$1)*('控温被PRO-S级品'!$E$2:$BE$10)),0)+IFERROR(SUMPRODUCT(('冬被-S级品'!$B$2:$B$10=$B122)*('冬被-S级品'!$E$1:$AW$1=O$1)*('冬被-S级品'!$E$2:$AW$10)),0)+IFERROR(SUMPRODUCT(('白止-S级品'!$A$2:$A$26=$B122)*('白止-S级品'!$D$1:$AV$1=O$1)*('白止-S级品'!$D$2:$AV$26)),0)+IFERROR(SUMPRODUCT(('乐容-S级品'!$A$4:$A$32=$B122)*('乐容-S级品'!$L$3:$CA$3=O$1)*('乐容-S级品'!$L$4:$CA$32)),0)</f>
      </c>
      <c r="P122" s="280">
        <f>IFERROR(SUMPRODUCT(('控温被PRO-S级品'!$B$2:$B$10=$B122)*('控温被PRO-S级品'!$E$1:$BE$1=P$1)*('控温被PRO-S级品'!$E$2:$BE$10)),0)+IFERROR(SUMPRODUCT(('冬被-S级品'!$B$2:$B$10=$B122)*('冬被-S级品'!$E$1:$AW$1=P$1)*('冬被-S级品'!$E$2:$AW$10)),0)+IFERROR(SUMPRODUCT(('白止-S级品'!$A$2:$A$26=$B122)*('白止-S级品'!$D$1:$AV$1=P$1)*('白止-S级品'!$D$2:$AV$26)),0)+IFERROR(SUMPRODUCT(('乐容-S级品'!$A$4:$A$32=$B122)*('乐容-S级品'!$L$3:$CA$3=P$1)*('乐容-S级品'!$L$4:$CA$32)),0)</f>
      </c>
      <c r="Q122" s="280">
        <f>IFERROR(SUMPRODUCT(('控温被PRO-S级品'!$B$2:$B$10=$B122)*('控温被PRO-S级品'!$E$1:$BE$1=Q$1)*('控温被PRO-S级品'!$E$2:$BE$10)),0)+IFERROR(SUMPRODUCT(('冬被-S级品'!$B$2:$B$10=$B122)*('冬被-S级品'!$E$1:$AW$1=Q$1)*('冬被-S级品'!$E$2:$AW$10)),0)+IFERROR(SUMPRODUCT(('白止-S级品'!$A$2:$A$26=$B122)*('白止-S级品'!$D$1:$AV$1=Q$1)*('白止-S级品'!$D$2:$AV$26)),0)+IFERROR(SUMPRODUCT(('乐容-S级品'!$A$4:$A$32=$B122)*('乐容-S级品'!$L$3:$CA$3=Q$1)*('乐容-S级品'!$L$4:$CA$32)),0)</f>
      </c>
      <c r="R122" s="280">
        <f>IFERROR(SUMPRODUCT(('控温被PRO-S级品'!$B$2:$B$10=$B122)*('控温被PRO-S级品'!$E$1:$BE$1=R$1)*('控温被PRO-S级品'!$E$2:$BE$10)),0)+IFERROR(SUMPRODUCT(('冬被-S级品'!$B$2:$B$10=$B122)*('冬被-S级品'!$E$1:$AW$1=R$1)*('冬被-S级品'!$E$2:$AW$10)),0)+IFERROR(SUMPRODUCT(('白止-S级品'!$A$2:$A$26=$B122)*('白止-S级品'!$D$1:$AV$1=R$1)*('白止-S级品'!$D$2:$AV$26)),0)+IFERROR(SUMPRODUCT(('乐容-S级品'!$A$4:$A$32=$B122)*('乐容-S级品'!$L$3:$CA$3=R$1)*('乐容-S级品'!$L$4:$CA$32)),0)</f>
      </c>
      <c r="S122" s="280">
        <f>IFERROR(SUMPRODUCT(('控温被PRO-S级品'!$B$2:$B$10=$B122)*('控温被PRO-S级品'!$E$1:$BE$1=S$1)*('控温被PRO-S级品'!$E$2:$BE$10)),0)+IFERROR(SUMPRODUCT(('冬被-S级品'!$B$2:$B$10=$B122)*('冬被-S级品'!$E$1:$AW$1=S$1)*('冬被-S级品'!$E$2:$AW$10)),0)+IFERROR(SUMPRODUCT(('白止-S级品'!$A$2:$A$26=$B122)*('白止-S级品'!$D$1:$AV$1=S$1)*('白止-S级品'!$D$2:$AV$26)),0)+IFERROR(SUMPRODUCT(('乐容-S级品'!$A$4:$A$32=$B122)*('乐容-S级品'!$L$3:$CA$3=S$1)*('乐容-S级品'!$L$4:$CA$32)),0)</f>
      </c>
      <c r="T122" s="280">
        <f>IFERROR(SUMPRODUCT(('控温被PRO-S级品'!$B$2:$B$10=$B122)*('控温被PRO-S级品'!$E$1:$BE$1=T$1)*('控温被PRO-S级品'!$E$2:$BE$10)),0)+IFERROR(SUMPRODUCT(('冬被-S级品'!$B$2:$B$10=$B122)*('冬被-S级品'!$E$1:$AW$1=T$1)*('冬被-S级品'!$E$2:$AW$10)),0)+IFERROR(SUMPRODUCT(('白止-S级品'!$A$2:$A$26=$B122)*('白止-S级品'!$D$1:$AV$1=T$1)*('白止-S级品'!$D$2:$AV$26)),0)+IFERROR(SUMPRODUCT(('乐容-S级品'!$A$4:$A$32=$B122)*('乐容-S级品'!$L$3:$CA$3=T$1)*('乐容-S级品'!$L$4:$CA$32)),0)</f>
      </c>
      <c r="U122" s="280">
        <f>IFERROR(SUMPRODUCT(('控温被PRO-S级品'!$B$2:$B$10=$B122)*('控温被PRO-S级品'!$E$1:$BE$1=U$1)*('控温被PRO-S级品'!$E$2:$BE$10)),0)+IFERROR(SUMPRODUCT(('冬被-S级品'!$B$2:$B$10=$B122)*('冬被-S级品'!$E$1:$AW$1=U$1)*('冬被-S级品'!$E$2:$AW$10)),0)+IFERROR(SUMPRODUCT(('白止-S级品'!$A$2:$A$26=$B122)*('白止-S级品'!$D$1:$AV$1=U$1)*('白止-S级品'!$D$2:$AV$26)),0)+IFERROR(SUMPRODUCT(('乐容-S级品'!$A$4:$A$32=$B122)*('乐容-S级品'!$L$3:$CA$3=U$1)*('乐容-S级品'!$L$4:$CA$32)),0)</f>
      </c>
      <c r="V122" s="280">
        <f>IFERROR(SUMPRODUCT(('控温被PRO-S级品'!$B$2:$B$10=$B122)*('控温被PRO-S级品'!$E$1:$BE$1=V$1)*('控温被PRO-S级品'!$E$2:$BE$10)),0)+IFERROR(SUMPRODUCT(('冬被-S级品'!$B$2:$B$10=$B122)*('冬被-S级品'!$E$1:$AW$1=V$1)*('冬被-S级品'!$E$2:$AW$10)),0)+IFERROR(SUMPRODUCT(('白止-S级品'!$A$2:$A$26=$B122)*('白止-S级品'!$D$1:$AV$1=V$1)*('白止-S级品'!$D$2:$AV$26)),0)+IFERROR(SUMPRODUCT(('乐容-S级品'!$A$4:$A$32=$B122)*('乐容-S级品'!$L$3:$CA$3=V$1)*('乐容-S级品'!$L$4:$CA$32)),0)</f>
      </c>
      <c r="W122" s="280">
        <f>IFERROR(SUMPRODUCT(('控温被PRO-S级品'!$B$2:$B$10=$B122)*('控温被PRO-S级品'!$E$1:$BE$1=W$1)*('控温被PRO-S级品'!$E$2:$BE$10)),0)+IFERROR(SUMPRODUCT(('冬被-S级品'!$B$2:$B$10=$B122)*('冬被-S级品'!$E$1:$AW$1=W$1)*('冬被-S级品'!$E$2:$AW$10)),0)+IFERROR(SUMPRODUCT(('白止-S级品'!$A$2:$A$26=$B122)*('白止-S级品'!$D$1:$AV$1=W$1)*('白止-S级品'!$D$2:$AV$26)),0)+IFERROR(SUMPRODUCT(('乐容-S级品'!$A$4:$A$32=$B122)*('乐容-S级品'!$L$3:$CA$3=W$1)*('乐容-S级品'!$L$4:$CA$32)),0)</f>
      </c>
      <c r="X122" s="280">
        <f>IFERROR(SUMPRODUCT(('控温被PRO-S级品'!$B$2:$B$10=$B122)*('控温被PRO-S级品'!$E$1:$BE$1=X$1)*('控温被PRO-S级品'!$E$2:$BE$10)),0)+IFERROR(SUMPRODUCT(('冬被-S级品'!$B$2:$B$10=$B122)*('冬被-S级品'!$E$1:$AW$1=X$1)*('冬被-S级品'!$E$2:$AW$10)),0)+IFERROR(SUMPRODUCT(('白止-S级品'!$A$2:$A$26=$B122)*('白止-S级品'!$D$1:$AV$1=X$1)*('白止-S级品'!$D$2:$AV$26)),0)+IFERROR(SUMPRODUCT(('乐容-S级品'!$A$4:$A$32=$B122)*('乐容-S级品'!$L$3:$CA$3=X$1)*('乐容-S级品'!$L$4:$CA$32)),0)</f>
      </c>
      <c r="Y122" s="280">
        <f>IFERROR(SUMPRODUCT(('控温被PRO-S级品'!$B$2:$B$10=$B122)*('控温被PRO-S级品'!$E$1:$BE$1=Y$1)*('控温被PRO-S级品'!$E$2:$BE$10)),0)+IFERROR(SUMPRODUCT(('冬被-S级品'!$B$2:$B$10=$B122)*('冬被-S级品'!$E$1:$AW$1=Y$1)*('冬被-S级品'!$E$2:$AW$10)),0)+IFERROR(SUMPRODUCT(('白止-S级品'!$A$2:$A$26=$B122)*('白止-S级品'!$D$1:$AV$1=Y$1)*('白止-S级品'!$D$2:$AV$26)),0)+IFERROR(SUMPRODUCT(('乐容-S级品'!$A$4:$A$32=$B122)*('乐容-S级品'!$L$3:$CA$3=Y$1)*('乐容-S级品'!$L$4:$CA$32)),0)</f>
      </c>
      <c r="Z122" s="280">
        <f>IFERROR(SUMPRODUCT(('控温被PRO-S级品'!$B$2:$B$10=$B122)*('控温被PRO-S级品'!$E$1:$BE$1=Z$1)*('控温被PRO-S级品'!$E$2:$BE$10)),0)+IFERROR(SUMPRODUCT(('冬被-S级品'!$B$2:$B$10=$B122)*('冬被-S级品'!$E$1:$AW$1=Z$1)*('冬被-S级品'!$E$2:$AW$10)),0)+IFERROR(SUMPRODUCT(('白止-S级品'!$A$2:$A$26=$B122)*('白止-S级品'!$D$1:$AV$1=Z$1)*('白止-S级品'!$D$2:$AV$26)),0)+IFERROR(SUMPRODUCT(('乐容-S级品'!$A$4:$A$32=$B122)*('乐容-S级品'!$L$3:$CA$3=Z$1)*('乐容-S级品'!$L$4:$CA$32)),0)</f>
      </c>
      <c r="AA122" s="280">
        <f>IFERROR(SUMPRODUCT(('控温被PRO-S级品'!$B$2:$B$10=$B122)*('控温被PRO-S级品'!$E$1:$BE$1=AA$1)*('控温被PRO-S级品'!$E$2:$BE$10)),0)+IFERROR(SUMPRODUCT(('冬被-S级品'!$B$2:$B$10=$B122)*('冬被-S级品'!$E$1:$AW$1=AA$1)*('冬被-S级品'!$E$2:$AW$10)),0)+IFERROR(SUMPRODUCT(('白止-S级品'!$A$2:$A$26=$B122)*('白止-S级品'!$D$1:$AV$1=AA$1)*('白止-S级品'!$D$2:$AV$26)),0)+IFERROR(SUMPRODUCT(('乐容-S级品'!$A$4:$A$32=$B122)*('乐容-S级品'!$L$3:$CA$3=AA$1)*('乐容-S级品'!$L$4:$CA$32)),0)</f>
      </c>
      <c r="AB122" s="280">
        <f>IFERROR(SUMPRODUCT(('控温被PRO-S级品'!$B$2:$B$10=$B122)*('控温被PRO-S级品'!$E$1:$BE$1=AB$1)*('控温被PRO-S级品'!$E$2:$BE$10)),0)+IFERROR(SUMPRODUCT(('冬被-S级品'!$B$2:$B$10=$B122)*('冬被-S级品'!$E$1:$AW$1=AB$1)*('冬被-S级品'!$E$2:$AW$10)),0)+IFERROR(SUMPRODUCT(('白止-S级品'!$A$2:$A$26=$B122)*('白止-S级品'!$D$1:$AV$1=AB$1)*('白止-S级品'!$D$2:$AV$26)),0)+IFERROR(SUMPRODUCT(('乐容-S级品'!$A$4:$A$32=$B122)*('乐容-S级品'!$L$3:$CA$3=AB$1)*('乐容-S级品'!$L$4:$CA$32)),0)</f>
      </c>
      <c r="AC122" s="280">
        <f>IFERROR(SUMPRODUCT(('控温被PRO-S级品'!$B$2:$B$10=$B122)*('控温被PRO-S级品'!$E$1:$BE$1=AC$1)*('控温被PRO-S级品'!$E$2:$BE$10)),0)+IFERROR(SUMPRODUCT(('冬被-S级品'!$B$2:$B$10=$B122)*('冬被-S级品'!$E$1:$AW$1=AC$1)*('冬被-S级品'!$E$2:$AW$10)),0)+IFERROR(SUMPRODUCT(('白止-S级品'!$A$2:$A$26=$B122)*('白止-S级品'!$D$1:$AV$1=AC$1)*('白止-S级品'!$D$2:$AV$26)),0)+IFERROR(SUMPRODUCT(('乐容-S级品'!$A$4:$A$32=$B122)*('乐容-S级品'!$L$3:$CA$3=AC$1)*('乐容-S级品'!$L$4:$CA$32)),0)</f>
      </c>
      <c r="AD122" s="280">
        <f>IFERROR(SUMPRODUCT(('控温被PRO-S级品'!$B$2:$B$10=$B122)*('控温被PRO-S级品'!$E$1:$BE$1=AD$1)*('控温被PRO-S级品'!$E$2:$BE$10)),0)+IFERROR(SUMPRODUCT(('冬被-S级品'!$B$2:$B$10=$B122)*('冬被-S级品'!$E$1:$AW$1=AD$1)*('冬被-S级品'!$E$2:$AW$10)),0)+IFERROR(SUMPRODUCT(('白止-S级品'!$A$2:$A$26=$B122)*('白止-S级品'!$D$1:$AV$1=AD$1)*('白止-S级品'!$D$2:$AV$26)),0)+IFERROR(SUMPRODUCT(('乐容-S级品'!$A$4:$A$32=$B122)*('乐容-S级品'!$L$3:$CA$3=AD$1)*('乐容-S级品'!$L$4:$CA$32)),0)</f>
      </c>
      <c r="AE122" s="280">
        <f>IFERROR(SUMPRODUCT(('控温被PRO-S级品'!$B$2:$B$10=$B122)*('控温被PRO-S级品'!$E$1:$BE$1=AE$1)*('控温被PRO-S级品'!$E$2:$BE$10)),0)+IFERROR(SUMPRODUCT(('冬被-S级品'!$B$2:$B$10=$B122)*('冬被-S级品'!$E$1:$AW$1=AE$1)*('冬被-S级品'!$E$2:$AW$10)),0)+IFERROR(SUMPRODUCT(('白止-S级品'!$A$2:$A$26=$B122)*('白止-S级品'!$D$1:$AV$1=AE$1)*('白止-S级品'!$D$2:$AV$26)),0)+IFERROR(SUMPRODUCT(('乐容-S级品'!$A$4:$A$32=$B122)*('乐容-S级品'!$L$3:$CA$3=AE$1)*('乐容-S级品'!$L$4:$CA$32)),0)</f>
      </c>
      <c r="AF122" s="280">
        <f>IFERROR(SUMPRODUCT(('控温被PRO-S级品'!$B$2:$B$10=$B122)*('控温被PRO-S级品'!$E$1:$BE$1=AF$1)*('控温被PRO-S级品'!$E$2:$BE$10)),0)+IFERROR(SUMPRODUCT(('冬被-S级品'!$B$2:$B$10=$B122)*('冬被-S级品'!$E$1:$AW$1=AF$1)*('冬被-S级品'!$E$2:$AW$10)),0)+IFERROR(SUMPRODUCT(('白止-S级品'!$A$2:$A$26=$B122)*('白止-S级品'!$D$1:$AV$1=AF$1)*('白止-S级品'!$D$2:$AV$26)),0)+IFERROR(SUMPRODUCT(('乐容-S级品'!$A$4:$A$32=$B122)*('乐容-S级品'!$L$3:$CA$3=AF$1)*('乐容-S级品'!$L$4:$CA$32)),0)</f>
      </c>
      <c r="AG122" s="280">
        <f>IFERROR(SUMPRODUCT(('控温被PRO-S级品'!$B$2:$B$10=$B122)*('控温被PRO-S级品'!$E$1:$BE$1=AG$1)*('控温被PRO-S级品'!$E$2:$BE$10)),0)+IFERROR(SUMPRODUCT(('冬被-S级品'!$B$2:$B$10=$B122)*('冬被-S级品'!$E$1:$AW$1=AG$1)*('冬被-S级品'!$E$2:$AW$10)),0)+IFERROR(SUMPRODUCT(('白止-S级品'!$A$2:$A$26=$B122)*('白止-S级品'!$D$1:$AV$1=AG$1)*('白止-S级品'!$D$2:$AV$26)),0)+IFERROR(SUMPRODUCT(('乐容-S级品'!$A$4:$A$32=$B122)*('乐容-S级品'!$L$3:$CA$3=AG$1)*('乐容-S级品'!$L$4:$CA$32)),0)</f>
      </c>
      <c r="AH122" s="280">
        <f>IFERROR(SUMPRODUCT(('控温被PRO-S级品'!$B$2:$B$10=$B122)*('控温被PRO-S级品'!$E$1:$BE$1=AH$1)*('控温被PRO-S级品'!$E$2:$BE$10)),0)+IFERROR(SUMPRODUCT(('冬被-S级品'!$B$2:$B$10=$B122)*('冬被-S级品'!$E$1:$AW$1=AH$1)*('冬被-S级品'!$E$2:$AW$10)),0)+IFERROR(SUMPRODUCT(('白止-S级品'!$A$2:$A$26=$B122)*('白止-S级品'!$D$1:$AV$1=AH$1)*('白止-S级品'!$D$2:$AV$26)),0)+IFERROR(SUMPRODUCT(('乐容-S级品'!$A$4:$A$32=$B122)*('乐容-S级品'!$L$3:$CA$3=AH$1)*('乐容-S级品'!$L$4:$CA$32)),0)</f>
      </c>
      <c r="AI122" s="280">
        <f>IFERROR(SUMPRODUCT(('控温被PRO-S级品'!$B$2:$B$10=$B122)*('控温被PRO-S级品'!$E$1:$BE$1=AI$1)*('控温被PRO-S级品'!$E$2:$BE$10)),0)+IFERROR(SUMPRODUCT(('冬被-S级品'!$B$2:$B$10=$B122)*('冬被-S级品'!$E$1:$AW$1=AI$1)*('冬被-S级品'!$E$2:$AW$10)),0)+IFERROR(SUMPRODUCT(('白止-S级品'!$A$2:$A$26=$B122)*('白止-S级品'!$D$1:$AV$1=AI$1)*('白止-S级品'!$D$2:$AV$26)),0)+IFERROR(SUMPRODUCT(('乐容-S级品'!$A$4:$A$32=$B122)*('乐容-S级品'!$L$3:$CA$3=AI$1)*('乐容-S级品'!$L$4:$CA$32)),0)</f>
      </c>
      <c r="AJ122" s="280">
        <f>IFERROR(SUMPRODUCT(('控温被PRO-S级品'!$B$2:$B$10=$B122)*('控温被PRO-S级品'!$E$1:$BE$1=AJ$1)*('控温被PRO-S级品'!$E$2:$BE$10)),0)+IFERROR(SUMPRODUCT(('冬被-S级品'!$B$2:$B$10=$B122)*('冬被-S级品'!$E$1:$AW$1=AJ$1)*('冬被-S级品'!$E$2:$AW$10)),0)+IFERROR(SUMPRODUCT(('白止-S级品'!$A$2:$A$26=$B122)*('白止-S级品'!$D$1:$AV$1=AJ$1)*('白止-S级品'!$D$2:$AV$26)),0)+IFERROR(SUMPRODUCT(('乐容-S级品'!$A$4:$A$32=$B122)*('乐容-S级品'!$L$3:$CA$3=AJ$1)*('乐容-S级品'!$L$4:$CA$32)),0)</f>
      </c>
      <c r="AK122" s="280">
        <f>IFERROR(SUMPRODUCT(('控温被PRO-S级品'!$B$2:$B$10=$B122)*('控温被PRO-S级品'!$E$1:$BE$1=AK$1)*('控温被PRO-S级品'!$E$2:$BE$10)),0)+IFERROR(SUMPRODUCT(('冬被-S级品'!$B$2:$B$10=$B122)*('冬被-S级品'!$E$1:$AW$1=AK$1)*('冬被-S级品'!$E$2:$AW$10)),0)+IFERROR(SUMPRODUCT(('白止-S级品'!$A$2:$A$26=$B122)*('白止-S级品'!$D$1:$AV$1=AK$1)*('白止-S级品'!$D$2:$AV$26)),0)+IFERROR(SUMPRODUCT(('乐容-S级品'!$A$4:$A$32=$B122)*('乐容-S级品'!$L$3:$CA$3=AK$1)*('乐容-S级品'!$L$4:$CA$32)),0)</f>
      </c>
      <c r="AL122" s="280">
        <f>IFERROR(SUMPRODUCT(('控温被PRO-S级品'!$B$2:$B$10=$B122)*('控温被PRO-S级品'!$E$1:$BE$1=AL$1)*('控温被PRO-S级品'!$E$2:$BE$10)),0)+IFERROR(SUMPRODUCT(('冬被-S级品'!$B$2:$B$10=$B122)*('冬被-S级品'!$E$1:$AW$1=AL$1)*('冬被-S级品'!$E$2:$AW$10)),0)+IFERROR(SUMPRODUCT(('白止-S级品'!$A$2:$A$26=$B122)*('白止-S级品'!$D$1:$AV$1=AL$1)*('白止-S级品'!$D$2:$AV$26)),0)+IFERROR(SUMPRODUCT(('乐容-S级品'!$A$4:$A$32=$B122)*('乐容-S级品'!$L$3:$CA$3=AL$1)*('乐容-S级品'!$L$4:$CA$32)),0)</f>
      </c>
      <c r="AM122" s="280">
        <f>IFERROR(SUMPRODUCT(('控温被PRO-S级品'!$B$2:$B$10=$B122)*('控温被PRO-S级品'!$E$1:$BE$1=AM$1)*('控温被PRO-S级品'!$E$2:$BE$10)),0)+IFERROR(SUMPRODUCT(('冬被-S级品'!$B$2:$B$10=$B122)*('冬被-S级品'!$E$1:$AW$1=AM$1)*('冬被-S级品'!$E$2:$AW$10)),0)+IFERROR(SUMPRODUCT(('白止-S级品'!$A$2:$A$26=$B122)*('白止-S级品'!$D$1:$AV$1=AM$1)*('白止-S级品'!$D$2:$AV$26)),0)+IFERROR(SUMPRODUCT(('乐容-S级品'!$A$4:$A$32=$B122)*('乐容-S级品'!$L$3:$CA$3=AM$1)*('乐容-S级品'!$L$4:$CA$32)),0)</f>
      </c>
      <c r="AN122" s="280">
        <f>IFERROR(SUMPRODUCT(('控温被PRO-S级品'!$B$2:$B$10=$B122)*('控温被PRO-S级品'!$E$1:$BE$1=AN$1)*('控温被PRO-S级品'!$E$2:$BE$10)),0)+IFERROR(SUMPRODUCT(('冬被-S级品'!$B$2:$B$10=$B122)*('冬被-S级品'!$E$1:$AW$1=AN$1)*('冬被-S级品'!$E$2:$AW$10)),0)+IFERROR(SUMPRODUCT(('白止-S级品'!$A$2:$A$26=$B122)*('白止-S级品'!$D$1:$AV$1=AN$1)*('白止-S级品'!$D$2:$AV$26)),0)+IFERROR(SUMPRODUCT(('乐容-S级品'!$A$4:$A$32=$B122)*('乐容-S级品'!$L$3:$CA$3=AN$1)*('乐容-S级品'!$L$4:$CA$32)),0)</f>
      </c>
      <c r="AO122" s="280">
        <f>IFERROR(SUMPRODUCT(('控温被PRO-S级品'!$B$2:$B$10=$B122)*('控温被PRO-S级品'!$E$1:$BE$1=AO$1)*('控温被PRO-S级品'!$E$2:$BE$10)),0)+IFERROR(SUMPRODUCT(('冬被-S级品'!$B$2:$B$10=$B122)*('冬被-S级品'!$E$1:$AW$1=AO$1)*('冬被-S级品'!$E$2:$AW$10)),0)+IFERROR(SUMPRODUCT(('白止-S级品'!$A$2:$A$26=$B122)*('白止-S级品'!$D$1:$AV$1=AO$1)*('白止-S级品'!$D$2:$AV$26)),0)+IFERROR(SUMPRODUCT(('乐容-S级品'!$A$4:$A$32=$B122)*('乐容-S级品'!$L$3:$CA$3=AO$1)*('乐容-S级品'!$L$4:$CA$32)),0)</f>
      </c>
      <c r="AP122" s="280">
        <f>IFERROR(SUMPRODUCT(('控温被PRO-S级品'!$B$2:$B$10=$B122)*('控温被PRO-S级品'!$E$1:$BE$1=AP$1)*('控温被PRO-S级品'!$E$2:$BE$10)),0)+IFERROR(SUMPRODUCT(('冬被-S级品'!$B$2:$B$10=$B122)*('冬被-S级品'!$E$1:$AW$1=AP$1)*('冬被-S级品'!$E$2:$AW$10)),0)+IFERROR(SUMPRODUCT(('白止-S级品'!$A$2:$A$26=$B122)*('白止-S级品'!$D$1:$AV$1=AP$1)*('白止-S级品'!$D$2:$AV$26)),0)+IFERROR(SUMPRODUCT(('乐容-S级品'!$A$4:$A$32=$B122)*('乐容-S级品'!$L$3:$CA$3=AP$1)*('乐容-S级品'!$L$4:$CA$32)),0)</f>
      </c>
      <c r="AQ122" s="280">
        <f>IFERROR(SUMPRODUCT(('控温被PRO-S级品'!$B$2:$B$10=$B122)*('控温被PRO-S级品'!$E$1:$BE$1=AQ$1)*('控温被PRO-S级品'!$E$2:$BE$10)),0)+IFERROR(SUMPRODUCT(('冬被-S级品'!$B$2:$B$10=$B122)*('冬被-S级品'!$E$1:$AW$1=AQ$1)*('冬被-S级品'!$E$2:$AW$10)),0)+IFERROR(SUMPRODUCT(('白止-S级品'!$A$2:$A$26=$B122)*('白止-S级品'!$D$1:$AV$1=AQ$1)*('白止-S级品'!$D$2:$AV$26)),0)+IFERROR(SUMPRODUCT(('乐容-S级品'!$A$4:$A$32=$B122)*('乐容-S级品'!$L$3:$CA$3=AQ$1)*('乐容-S级品'!$L$4:$CA$32)),0)</f>
      </c>
      <c r="AR122" s="280">
        <f>IFERROR(SUMPRODUCT(('控温被PRO-S级品'!$B$2:$B$10=$B122)*('控温被PRO-S级品'!$E$1:$BE$1=AR$1)*('控温被PRO-S级品'!$E$2:$BE$10)),0)+IFERROR(SUMPRODUCT(('冬被-S级品'!$B$2:$B$10=$B122)*('冬被-S级品'!$E$1:$AW$1=AR$1)*('冬被-S级品'!$E$2:$AW$10)),0)+IFERROR(SUMPRODUCT(('白止-S级品'!$A$2:$A$26=$B122)*('白止-S级品'!$D$1:$AV$1=AR$1)*('白止-S级品'!$D$2:$AV$26)),0)+IFERROR(SUMPRODUCT(('乐容-S级品'!$A$4:$A$32=$B122)*('乐容-S级品'!$L$3:$CA$3=AR$1)*('乐容-S级品'!$L$4:$CA$32)),0)</f>
      </c>
      <c r="AS122" s="280">
        <f>IFERROR(SUMPRODUCT(('控温被PRO-S级品'!$B$2:$B$10=$B122)*('控温被PRO-S级品'!$E$1:$BE$1=AS$1)*('控温被PRO-S级品'!$E$2:$BE$10)),0)+IFERROR(SUMPRODUCT(('冬被-S级品'!$B$2:$B$10=$B122)*('冬被-S级品'!$E$1:$AW$1=AS$1)*('冬被-S级品'!$E$2:$AW$10)),0)+IFERROR(SUMPRODUCT(('白止-S级品'!$A$2:$A$26=$B122)*('白止-S级品'!$D$1:$AV$1=AS$1)*('白止-S级品'!$D$2:$AV$26)),0)+IFERROR(SUMPRODUCT(('乐容-S级品'!$A$4:$A$32=$B122)*('乐容-S级品'!$L$3:$CA$3=AS$1)*('乐容-S级品'!$L$4:$CA$32)),0)</f>
      </c>
      <c r="AT122" s="280">
        <f>IFERROR(SUMPRODUCT(('控温被PRO-S级品'!$B$2:$B$10=$B122)*('控温被PRO-S级品'!$E$1:$BE$1=AT$1)*('控温被PRO-S级品'!$E$2:$BE$10)),0)+IFERROR(SUMPRODUCT(('冬被-S级品'!$B$2:$B$10=$B122)*('冬被-S级品'!$E$1:$AW$1=AT$1)*('冬被-S级品'!$E$2:$AW$10)),0)+IFERROR(SUMPRODUCT(('白止-S级品'!$A$2:$A$26=$B122)*('白止-S级品'!$D$1:$AV$1=AT$1)*('白止-S级品'!$D$2:$AV$26)),0)+IFERROR(SUMPRODUCT(('乐容-S级品'!$A$4:$A$32=$B122)*('乐容-S级品'!$L$3:$CA$3=AT$1)*('乐容-S级品'!$L$4:$CA$32)),0)</f>
      </c>
      <c r="AU122" s="280">
        <f>IFERROR(SUMPRODUCT(('控温被PRO-S级品'!$B$2:$B$10=$B122)*('控温被PRO-S级品'!$E$1:$BE$1=AU$1)*('控温被PRO-S级品'!$E$2:$BE$10)),0)+IFERROR(SUMPRODUCT(('冬被-S级品'!$B$2:$B$10=$B122)*('冬被-S级品'!$E$1:$AW$1=AU$1)*('冬被-S级品'!$E$2:$AW$10)),0)+IFERROR(SUMPRODUCT(('白止-S级品'!$A$2:$A$26=$B122)*('白止-S级品'!$D$1:$AV$1=AU$1)*('白止-S级品'!$D$2:$AV$26)),0)+IFERROR(SUMPRODUCT(('乐容-S级品'!$A$4:$A$32=$B122)*('乐容-S级品'!$L$3:$CA$3=AU$1)*('乐容-S级品'!$L$4:$CA$32)),0)</f>
      </c>
      <c r="AV122" s="280">
        <f>IFERROR(SUMPRODUCT(('控温被PRO-S级品'!$B$2:$B$10=$B122)*('控温被PRO-S级品'!$E$1:$BE$1=AV$1)*('控温被PRO-S级品'!$E$2:$BE$10)),0)+IFERROR(SUMPRODUCT(('冬被-S级品'!$B$2:$B$10=$B122)*('冬被-S级品'!$E$1:$AW$1=AV$1)*('冬被-S级品'!$E$2:$AW$10)),0)+IFERROR(SUMPRODUCT(('白止-S级品'!$A$2:$A$26=$B122)*('白止-S级品'!$D$1:$AV$1=AV$1)*('白止-S级品'!$D$2:$AV$26)),0)+IFERROR(SUMPRODUCT(('乐容-S级品'!$A$4:$A$32=$B122)*('乐容-S级品'!$L$3:$CA$3=AV$1)*('乐容-S级品'!$L$4:$CA$32)),0)</f>
      </c>
      <c r="AW122" s="280">
        <f>IFERROR(SUMPRODUCT(('控温被PRO-S级品'!$B$2:$B$10=$B122)*('控温被PRO-S级品'!$E$1:$BE$1=AW$1)*('控温被PRO-S级品'!$E$2:$BE$10)),0)+IFERROR(SUMPRODUCT(('冬被-S级品'!$B$2:$B$10=$B122)*('冬被-S级品'!$E$1:$AW$1=AW$1)*('冬被-S级品'!$E$2:$AW$10)),0)+IFERROR(SUMPRODUCT(('白止-S级品'!$A$2:$A$26=$B122)*('白止-S级品'!$D$1:$AV$1=AW$1)*('白止-S级品'!$D$2:$AV$26)),0)+IFERROR(SUMPRODUCT(('乐容-S级品'!$A$4:$A$32=$B122)*('乐容-S级品'!$L$3:$CA$3=AW$1)*('乐容-S级品'!$L$4:$CA$32)),0)</f>
      </c>
      <c r="AX122" s="280">
        <f>IFERROR(SUMPRODUCT(('控温被PRO-S级品'!$B$2:$B$10=$B122)*('控温被PRO-S级品'!$E$1:$BE$1=AX$1)*('控温被PRO-S级品'!$E$2:$BE$10)),0)+IFERROR(SUMPRODUCT(('冬被-S级品'!$B$2:$B$10=$B122)*('冬被-S级品'!$E$1:$AW$1=AX$1)*('冬被-S级品'!$E$2:$AW$10)),0)+IFERROR(SUMPRODUCT(('白止-S级品'!$A$2:$A$26=$B122)*('白止-S级品'!$D$1:$AV$1=AX$1)*('白止-S级品'!$D$2:$AV$26)),0)+IFERROR(SUMPRODUCT(('乐容-S级品'!$A$4:$A$32=$B122)*('乐容-S级品'!$L$3:$CA$3=AX$1)*('乐容-S级品'!$L$4:$CA$32)),0)</f>
      </c>
      <c r="AY122" s="280">
        <f>IFERROR(SUMPRODUCT(('控温被PRO-S级品'!$B$2:$B$10=$B122)*('控温被PRO-S级品'!$E$1:$BE$1=AY$1)*('控温被PRO-S级品'!$E$2:$BE$10)),0)+IFERROR(SUMPRODUCT(('冬被-S级品'!$B$2:$B$10=$B122)*('冬被-S级品'!$E$1:$AW$1=AY$1)*('冬被-S级品'!$E$2:$AW$10)),0)+IFERROR(SUMPRODUCT(('白止-S级品'!$A$2:$A$26=$B122)*('白止-S级品'!$D$1:$AV$1=AY$1)*('白止-S级品'!$D$2:$AV$26)),0)+IFERROR(SUMPRODUCT(('乐容-S级品'!$A$4:$A$32=$B122)*('乐容-S级品'!$L$3:$CA$3=AY$1)*('乐容-S级品'!$L$4:$CA$32)),0)</f>
      </c>
      <c r="AZ122" s="280">
        <f>IFERROR(SUMPRODUCT(('控温被PRO-S级品'!$B$2:$B$10=$B122)*('控温被PRO-S级品'!$E$1:$BE$1=AZ$1)*('控温被PRO-S级品'!$E$2:$BE$10)),0)+IFERROR(SUMPRODUCT(('冬被-S级品'!$B$2:$B$10=$B122)*('冬被-S级品'!$E$1:$AW$1=AZ$1)*('冬被-S级品'!$E$2:$AW$10)),0)+IFERROR(SUMPRODUCT(('白止-S级品'!$A$2:$A$26=$B122)*('白止-S级品'!$D$1:$AV$1=AZ$1)*('白止-S级品'!$D$2:$AV$26)),0)+IFERROR(SUMPRODUCT(('乐容-S级品'!$A$4:$A$32=$B122)*('乐容-S级品'!$L$3:$CA$3=AZ$1)*('乐容-S级品'!$L$4:$CA$32)),0)</f>
      </c>
      <c r="BA122" s="280">
        <f>IFERROR(SUMPRODUCT(('控温被PRO-S级品'!$B$2:$B$10=$B122)*('控温被PRO-S级品'!$E$1:$BE$1=BA$1)*('控温被PRO-S级品'!$E$2:$BE$10)),0)+IFERROR(SUMPRODUCT(('冬被-S级品'!$B$2:$B$10=$B122)*('冬被-S级品'!$E$1:$AW$1=BA$1)*('冬被-S级品'!$E$2:$AW$10)),0)+IFERROR(SUMPRODUCT(('白止-S级品'!$A$2:$A$26=$B122)*('白止-S级品'!$D$1:$AV$1=BA$1)*('白止-S级品'!$D$2:$AV$26)),0)+IFERROR(SUMPRODUCT(('乐容-S级品'!$A$4:$A$32=$B122)*('乐容-S级品'!$L$3:$CA$3=BA$1)*('乐容-S级品'!$L$4:$CA$32)),0)</f>
      </c>
      <c r="BB122" s="280">
        <f>IFERROR(SUMPRODUCT(('控温被PRO-S级品'!$B$2:$B$10=$B122)*('控温被PRO-S级品'!$E$1:$BE$1=BB$1)*('控温被PRO-S级品'!$E$2:$BE$10)),0)+IFERROR(SUMPRODUCT(('冬被-S级品'!$B$2:$B$10=$B122)*('冬被-S级品'!$E$1:$AW$1=BB$1)*('冬被-S级品'!$E$2:$AW$10)),0)+IFERROR(SUMPRODUCT(('白止-S级品'!$A$2:$A$26=$B122)*('白止-S级品'!$D$1:$AV$1=BB$1)*('白止-S级品'!$D$2:$AV$26)),0)+IFERROR(SUMPRODUCT(('乐容-S级品'!$A$4:$A$32=$B122)*('乐容-S级品'!$L$3:$CA$3=BB$1)*('乐容-S级品'!$L$4:$CA$32)),0)</f>
      </c>
      <c r="BC122" s="280">
        <f>IFERROR(SUMPRODUCT(('控温被PRO-S级品'!$B$2:$B$10=$B122)*('控温被PRO-S级品'!$E$1:$BE$1=BC$1)*('控温被PRO-S级品'!$E$2:$BE$10)),0)+IFERROR(SUMPRODUCT(('冬被-S级品'!$B$2:$B$10=$B122)*('冬被-S级品'!$E$1:$AW$1=BC$1)*('冬被-S级品'!$E$2:$AW$10)),0)+IFERROR(SUMPRODUCT(('白止-S级品'!$A$2:$A$26=$B122)*('白止-S级品'!$D$1:$AV$1=BC$1)*('白止-S级品'!$D$2:$AV$26)),0)+IFERROR(SUMPRODUCT(('乐容-S级品'!$A$4:$A$32=$B122)*('乐容-S级品'!$L$3:$CA$3=BC$1)*('乐容-S级品'!$L$4:$CA$32)),0)</f>
      </c>
      <c r="BD122" s="280">
        <f>IFERROR(SUMPRODUCT(('控温被PRO-S级品'!$B$2:$B$10=$B122)*('控温被PRO-S级品'!$E$1:$BE$1=BD$1)*('控温被PRO-S级品'!$E$2:$BE$10)),0)+IFERROR(SUMPRODUCT(('冬被-S级品'!$B$2:$B$10=$B122)*('冬被-S级品'!$E$1:$AW$1=BD$1)*('冬被-S级品'!$E$2:$AW$10)),0)+IFERROR(SUMPRODUCT(('白止-S级品'!$A$2:$A$26=$B122)*('白止-S级品'!$D$1:$AV$1=BD$1)*('白止-S级品'!$D$2:$AV$26)),0)+IFERROR(SUMPRODUCT(('乐容-S级品'!$A$4:$A$32=$B122)*('乐容-S级品'!$L$3:$CA$3=BD$1)*('乐容-S级品'!$L$4:$CA$32)),0)</f>
      </c>
      <c r="BE122" s="280">
        <f>IFERROR(SUMPRODUCT(('控温被PRO-S级品'!$B$2:$B$10=$B122)*('控温被PRO-S级品'!$E$1:$BE$1=BE$1)*('控温被PRO-S级品'!$E$2:$BE$10)),0)+IFERROR(SUMPRODUCT(('冬被-S级品'!$B$2:$B$10=$B122)*('冬被-S级品'!$E$1:$AW$1=BE$1)*('冬被-S级品'!$E$2:$AW$10)),0)+IFERROR(SUMPRODUCT(('白止-S级品'!$A$2:$A$26=$B122)*('白止-S级品'!$D$1:$AV$1=BE$1)*('白止-S级品'!$D$2:$AV$26)),0)+IFERROR(SUMPRODUCT(('乐容-S级品'!$A$4:$A$32=$B122)*('乐容-S级品'!$L$3:$CA$3=BE$1)*('乐容-S级品'!$L$4:$CA$32)),0)</f>
      </c>
      <c r="BF122" s="280">
        <f>IFERROR(SUMPRODUCT(('控温被PRO-S级品'!$B$2:$B$10=$B122)*('控温被PRO-S级品'!$E$1:$BE$1=BF$1)*('控温被PRO-S级品'!$E$2:$BE$10)),0)+IFERROR(SUMPRODUCT(('冬被-S级品'!$B$2:$B$10=$B122)*('冬被-S级品'!$E$1:$AW$1=BF$1)*('冬被-S级品'!$E$2:$AW$10)),0)+IFERROR(SUMPRODUCT(('白止-S级品'!$A$2:$A$26=$B122)*('白止-S级品'!$D$1:$AV$1=BF$1)*('白止-S级品'!$D$2:$AV$26)),0)+IFERROR(SUMPRODUCT(('乐容-S级品'!$A$4:$A$32=$B122)*('乐容-S级品'!$L$3:$CA$3=BF$1)*('乐容-S级品'!$L$4:$CA$32)),0)</f>
      </c>
      <c r="BG122" s="280">
        <f>IFERROR(SUMPRODUCT(('控温被PRO-S级品'!$B$2:$B$10=$B122)*('控温被PRO-S级品'!$E$1:$BE$1=BG$1)*('控温被PRO-S级品'!$E$2:$BE$10)),0)+IFERROR(SUMPRODUCT(('冬被-S级品'!$B$2:$B$10=$B122)*('冬被-S级品'!$E$1:$AW$1=BG$1)*('冬被-S级品'!$E$2:$AW$10)),0)+IFERROR(SUMPRODUCT(('白止-S级品'!$A$2:$A$26=$B122)*('白止-S级品'!$D$1:$AV$1=BG$1)*('白止-S级品'!$D$2:$AV$26)),0)+IFERROR(SUMPRODUCT(('乐容-S级品'!$A$4:$A$32=$B122)*('乐容-S级品'!$L$3:$CA$3=BG$1)*('乐容-S级品'!$L$4:$CA$32)),0)</f>
      </c>
      <c r="BH122" s="280">
        <f>IFERROR(SUMPRODUCT(('控温被PRO-S级品'!$B$2:$B$10=$B122)*('控温被PRO-S级品'!$E$1:$BE$1=BH$1)*('控温被PRO-S级品'!$E$2:$BE$10)),0)+IFERROR(SUMPRODUCT(('冬被-S级品'!$B$2:$B$10=$B122)*('冬被-S级品'!$E$1:$AW$1=BH$1)*('冬被-S级品'!$E$2:$AW$10)),0)+IFERROR(SUMPRODUCT(('白止-S级品'!$A$2:$A$26=$B122)*('白止-S级品'!$D$1:$AV$1=BH$1)*('白止-S级品'!$D$2:$AV$26)),0)+IFERROR(SUMPRODUCT(('乐容-S级品'!$A$4:$A$32=$B122)*('乐容-S级品'!$L$3:$CA$3=BH$1)*('乐容-S级品'!$L$4:$CA$32)),0)</f>
      </c>
      <c r="BI122" s="280">
        <f>IFERROR(SUMPRODUCT(('控温被PRO-S级品'!$B$2:$B$10=$B122)*('控温被PRO-S级品'!$E$1:$BE$1=BI$1)*('控温被PRO-S级品'!$E$2:$BE$10)),0)+IFERROR(SUMPRODUCT(('冬被-S级品'!$B$2:$B$10=$B122)*('冬被-S级品'!$E$1:$AW$1=BI$1)*('冬被-S级品'!$E$2:$AW$10)),0)+IFERROR(SUMPRODUCT(('白止-S级品'!$A$2:$A$26=$B122)*('白止-S级品'!$D$1:$AV$1=BI$1)*('白止-S级品'!$D$2:$AV$26)),0)+IFERROR(SUMPRODUCT(('乐容-S级品'!$A$4:$A$32=$B122)*('乐容-S级品'!$L$3:$CA$3=BI$1)*('乐容-S级品'!$L$4:$CA$32)),0)</f>
      </c>
      <c r="BJ122" s="280">
        <f>IFERROR(SUMPRODUCT(('控温被PRO-S级品'!$B$2:$B$10=$B122)*('控温被PRO-S级品'!$E$1:$BE$1=BJ$1)*('控温被PRO-S级品'!$E$2:$BE$10)),0)+IFERROR(SUMPRODUCT(('冬被-S级品'!$B$2:$B$10=$B122)*('冬被-S级品'!$E$1:$AW$1=BJ$1)*('冬被-S级品'!$E$2:$AW$10)),0)+IFERROR(SUMPRODUCT(('白止-S级品'!$A$2:$A$26=$B122)*('白止-S级品'!$D$1:$AV$1=BJ$1)*('白止-S级品'!$D$2:$AV$26)),0)+IFERROR(SUMPRODUCT(('乐容-S级品'!$A$4:$A$32=$B122)*('乐容-S级品'!$L$3:$CA$3=BJ$1)*('乐容-S级品'!$L$4:$CA$32)),0)</f>
      </c>
      <c r="BK122" s="280">
        <f>IFERROR(SUMPRODUCT(('控温被PRO-S级品'!$B$2:$B$10=$B122)*('控温被PRO-S级品'!$E$1:$BE$1=BK$1)*('控温被PRO-S级品'!$E$2:$BE$10)),0)+IFERROR(SUMPRODUCT(('冬被-S级品'!$B$2:$B$10=$B122)*('冬被-S级品'!$E$1:$AW$1=BK$1)*('冬被-S级品'!$E$2:$AW$10)),0)+IFERROR(SUMPRODUCT(('白止-S级品'!$A$2:$A$26=$B122)*('白止-S级品'!$D$1:$AV$1=BK$1)*('白止-S级品'!$D$2:$AV$26)),0)+IFERROR(SUMPRODUCT(('乐容-S级品'!$A$4:$A$32=$B122)*('乐容-S级品'!$L$3:$CA$3=BK$1)*('乐容-S级品'!$L$4:$CA$32)),0)</f>
      </c>
      <c r="BL122" s="280">
        <f>IFERROR(SUMPRODUCT(('控温被PRO-S级品'!$B$2:$B$10=$B122)*('控温被PRO-S级品'!$E$1:$BE$1=BL$1)*('控温被PRO-S级品'!$E$2:$BE$10)),0)+IFERROR(SUMPRODUCT(('冬被-S级品'!$B$2:$B$10=$B122)*('冬被-S级品'!$E$1:$AW$1=BL$1)*('冬被-S级品'!$E$2:$AW$10)),0)+IFERROR(SUMPRODUCT(('白止-S级品'!$A$2:$A$26=$B122)*('白止-S级品'!$D$1:$AV$1=BL$1)*('白止-S级品'!$D$2:$AV$26)),0)+IFERROR(SUMPRODUCT(('乐容-S级品'!$A$4:$A$32=$B122)*('乐容-S级品'!$L$3:$CA$3=BL$1)*('乐容-S级品'!$L$4:$CA$32)),0)</f>
      </c>
      <c r="BM122" s="280">
        <f>IFERROR(SUMPRODUCT(('控温被PRO-S级品'!$B$2:$B$10=$B122)*('控温被PRO-S级品'!$E$1:$BE$1=BM$1)*('控温被PRO-S级品'!$E$2:$BE$10)),0)+IFERROR(SUMPRODUCT(('冬被-S级品'!$B$2:$B$10=$B122)*('冬被-S级品'!$E$1:$AW$1=BM$1)*('冬被-S级品'!$E$2:$AW$10)),0)+IFERROR(SUMPRODUCT(('白止-S级品'!$A$2:$A$26=$B122)*('白止-S级品'!$D$1:$AV$1=BM$1)*('白止-S级品'!$D$2:$AV$26)),0)+IFERROR(SUMPRODUCT(('乐容-S级品'!$A$4:$A$32=$B122)*('乐容-S级品'!$L$3:$CA$3=BM$1)*('乐容-S级品'!$L$4:$CA$32)),0)</f>
      </c>
      <c r="BN122" s="280">
        <f>IFERROR(SUMPRODUCT(('控温被PRO-S级品'!$B$2:$B$10=$B122)*('控温被PRO-S级品'!$E$1:$BE$1=BN$1)*('控温被PRO-S级品'!$E$2:$BE$10)),0)+IFERROR(SUMPRODUCT(('冬被-S级品'!$B$2:$B$10=$B122)*('冬被-S级品'!$E$1:$AW$1=BN$1)*('冬被-S级品'!$E$2:$AW$10)),0)+IFERROR(SUMPRODUCT(('白止-S级品'!$A$2:$A$26=$B122)*('白止-S级品'!$D$1:$AV$1=BN$1)*('白止-S级品'!$D$2:$AV$26)),0)+IFERROR(SUMPRODUCT(('乐容-S级品'!$A$4:$A$32=$B122)*('乐容-S级品'!$L$3:$CA$3=BN$1)*('乐容-S级品'!$L$4:$CA$32)),0)</f>
      </c>
      <c r="BO122" s="280">
        <f>IFERROR(SUMPRODUCT(('控温被PRO-S级品'!$B$2:$B$10=$B122)*('控温被PRO-S级品'!$E$1:$BE$1=BO$1)*('控温被PRO-S级品'!$E$2:$BE$10)),0)+IFERROR(SUMPRODUCT(('冬被-S级品'!$B$2:$B$10=$B122)*('冬被-S级品'!$E$1:$AW$1=BO$1)*('冬被-S级品'!$E$2:$AW$10)),0)+IFERROR(SUMPRODUCT(('白止-S级品'!$A$2:$A$26=$B122)*('白止-S级品'!$D$1:$AV$1=BO$1)*('白止-S级品'!$D$2:$AV$26)),0)+IFERROR(SUMPRODUCT(('乐容-S级品'!$A$4:$A$32=$B122)*('乐容-S级品'!$L$3:$CA$3=BO$1)*('乐容-S级品'!$L$4:$CA$32)),0)</f>
      </c>
      <c r="BP122" s="280">
        <f>IFERROR(SUMPRODUCT(('控温被PRO-S级品'!$B$2:$B$10=$B122)*('控温被PRO-S级品'!$E$1:$BE$1=BP$1)*('控温被PRO-S级品'!$E$2:$BE$10)),0)+IFERROR(SUMPRODUCT(('冬被-S级品'!$B$2:$B$10=$B122)*('冬被-S级品'!$E$1:$AW$1=BP$1)*('冬被-S级品'!$E$2:$AW$10)),0)+IFERROR(SUMPRODUCT(('白止-S级品'!$A$2:$A$26=$B122)*('白止-S级品'!$D$1:$AV$1=BP$1)*('白止-S级品'!$D$2:$AV$26)),0)+IFERROR(SUMPRODUCT(('乐容-S级品'!$A$4:$A$32=$B122)*('乐容-S级品'!$L$3:$CA$3=BP$1)*('乐容-S级品'!$L$4:$CA$32)),0)</f>
      </c>
      <c r="BQ122" s="280">
        <f>IFERROR(SUMPRODUCT(('控温被PRO-S级品'!$B$2:$B$10=$B122)*('控温被PRO-S级品'!$E$1:$BE$1=BQ$1)*('控温被PRO-S级品'!$E$2:$BE$10)),0)+IFERROR(SUMPRODUCT(('冬被-S级品'!$B$2:$B$10=$B122)*('冬被-S级品'!$E$1:$AW$1=BQ$1)*('冬被-S级品'!$E$2:$AW$10)),0)+IFERROR(SUMPRODUCT(('白止-S级品'!$A$2:$A$26=$B122)*('白止-S级品'!$D$1:$AV$1=BQ$1)*('白止-S级品'!$D$2:$AV$26)),0)+IFERROR(SUMPRODUCT(('乐容-S级品'!$A$4:$A$32=$B122)*('乐容-S级品'!$L$3:$CA$3=BQ$1)*('乐容-S级品'!$L$4:$CA$32)),0)</f>
      </c>
      <c r="BR122" s="280">
        <f>IFERROR(SUMPRODUCT(('控温被PRO-S级品'!$B$2:$B$10=$B122)*('控温被PRO-S级品'!$E$1:$BE$1=BR$1)*('控温被PRO-S级品'!$E$2:$BE$10)),0)+IFERROR(SUMPRODUCT(('冬被-S级品'!$B$2:$B$10=$B122)*('冬被-S级品'!$E$1:$AW$1=BR$1)*('冬被-S级品'!$E$2:$AW$10)),0)+IFERROR(SUMPRODUCT(('白止-S级品'!$A$2:$A$26=$B122)*('白止-S级品'!$D$1:$AV$1=BR$1)*('白止-S级品'!$D$2:$AV$26)),0)+IFERROR(SUMPRODUCT(('乐容-S级品'!$A$4:$A$32=$B122)*('乐容-S级品'!$L$3:$CA$3=BR$1)*('乐容-S级品'!$L$4:$CA$32)),0)</f>
      </c>
      <c r="BS122" s="280">
        <f>IFERROR(SUMPRODUCT(('控温被PRO-S级品'!$B$2:$B$10=$B122)*('控温被PRO-S级品'!$E$1:$BE$1=BS$1)*('控温被PRO-S级品'!$E$2:$BE$10)),0)+IFERROR(SUMPRODUCT(('冬被-S级品'!$B$2:$B$10=$B122)*('冬被-S级品'!$E$1:$AW$1=BS$1)*('冬被-S级品'!$E$2:$AW$10)),0)+IFERROR(SUMPRODUCT(('白止-S级品'!$A$2:$A$26=$B122)*('白止-S级品'!$D$1:$AV$1=BS$1)*('白止-S级品'!$D$2:$AV$26)),0)+IFERROR(SUMPRODUCT(('乐容-S级品'!$A$4:$A$32=$B122)*('乐容-S级品'!$L$3:$CA$3=BS$1)*('乐容-S级品'!$L$4:$CA$32)),0)</f>
      </c>
      <c r="BT122" s="280">
        <f>IFERROR(SUMPRODUCT(('控温被PRO-S级品'!$B$2:$B$10=$B122)*('控温被PRO-S级品'!$E$1:$BE$1=BT$1)*('控温被PRO-S级品'!$E$2:$BE$10)),0)+IFERROR(SUMPRODUCT(('冬被-S级品'!$B$2:$B$10=$B122)*('冬被-S级品'!$E$1:$AW$1=BT$1)*('冬被-S级品'!$E$2:$AW$10)),0)+IFERROR(SUMPRODUCT(('白止-S级品'!$A$2:$A$26=$B122)*('白止-S级品'!$D$1:$AV$1=BT$1)*('白止-S级品'!$D$2:$AV$26)),0)+IFERROR(SUMPRODUCT(('乐容-S级品'!$A$4:$A$32=$B122)*('乐容-S级品'!$L$3:$CA$3=BT$1)*('乐容-S级品'!$L$4:$CA$32)),0)</f>
      </c>
      <c r="BU122" s="280">
        <f>IFERROR(SUMPRODUCT(('控温被PRO-S级品'!$B$2:$B$10=$B122)*('控温被PRO-S级品'!$E$1:$BE$1=BU$1)*('控温被PRO-S级品'!$E$2:$BE$10)),0)+IFERROR(SUMPRODUCT(('冬被-S级品'!$B$2:$B$10=$B122)*('冬被-S级品'!$E$1:$AW$1=BU$1)*('冬被-S级品'!$E$2:$AW$10)),0)+IFERROR(SUMPRODUCT(('白止-S级品'!$A$2:$A$26=$B122)*('白止-S级品'!$D$1:$AV$1=BU$1)*('白止-S级品'!$D$2:$AV$26)),0)+IFERROR(SUMPRODUCT(('乐容-S级品'!$A$4:$A$32=$B122)*('乐容-S级品'!$L$3:$CA$3=BU$1)*('乐容-S级品'!$L$4:$CA$32)),0)</f>
      </c>
      <c r="BV122" s="280">
        <f>IFERROR(SUMPRODUCT(('控温被PRO-S级品'!$B$2:$B$10=$B122)*('控温被PRO-S级品'!$E$1:$BE$1=BV$1)*('控温被PRO-S级品'!$E$2:$BE$10)),0)+IFERROR(SUMPRODUCT(('冬被-S级品'!$B$2:$B$10=$B122)*('冬被-S级品'!$E$1:$AW$1=BV$1)*('冬被-S级品'!$E$2:$AW$10)),0)+IFERROR(SUMPRODUCT(('白止-S级品'!$A$2:$A$26=$B122)*('白止-S级品'!$D$1:$AV$1=BV$1)*('白止-S级品'!$D$2:$AV$26)),0)+IFERROR(SUMPRODUCT(('乐容-S级品'!$A$4:$A$32=$B122)*('乐容-S级品'!$L$3:$CA$3=BV$1)*('乐容-S级品'!$L$4:$CA$32)),0)</f>
      </c>
      <c r="BW122" s="280">
        <f>IFERROR(SUMPRODUCT(('控温被PRO-S级品'!$B$2:$B$10=$B122)*('控温被PRO-S级品'!$E$1:$BE$1=BW$1)*('控温被PRO-S级品'!$E$2:$BE$10)),0)+IFERROR(SUMPRODUCT(('冬被-S级品'!$B$2:$B$10=$B122)*('冬被-S级品'!$E$1:$AW$1=BW$1)*('冬被-S级品'!$E$2:$AW$10)),0)+IFERROR(SUMPRODUCT(('白止-S级品'!$A$2:$A$26=$B122)*('白止-S级品'!$D$1:$AV$1=BW$1)*('白止-S级品'!$D$2:$AV$26)),0)+IFERROR(SUMPRODUCT(('乐容-S级品'!$A$4:$A$32=$B122)*('乐容-S级品'!$L$3:$CA$3=BW$1)*('乐容-S级品'!$L$4:$CA$32)),0)</f>
      </c>
      <c r="BX122" s="280">
        <f>IFERROR(SUMPRODUCT(('控温被PRO-S级品'!$B$2:$B$10=$B122)*('控温被PRO-S级品'!$E$1:$BE$1=BX$1)*('控温被PRO-S级品'!$E$2:$BE$10)),0)+IFERROR(SUMPRODUCT(('冬被-S级品'!$B$2:$B$10=$B122)*('冬被-S级品'!$E$1:$AW$1=BX$1)*('冬被-S级品'!$E$2:$AW$10)),0)+IFERROR(SUMPRODUCT(('白止-S级品'!$A$2:$A$26=$B122)*('白止-S级品'!$D$1:$AV$1=BX$1)*('白止-S级品'!$D$2:$AV$26)),0)+IFERROR(SUMPRODUCT(('乐容-S级品'!$A$4:$A$32=$B122)*('乐容-S级品'!$L$3:$CA$3=BX$1)*('乐容-S级品'!$L$4:$CA$32)),0)</f>
      </c>
      <c r="BY122" s="280">
        <f>IFERROR(SUMPRODUCT(('控温被PRO-S级品'!$B$2:$B$10=$B122)*('控温被PRO-S级品'!$E$1:$BE$1=BY$1)*('控温被PRO-S级品'!$E$2:$BE$10)),0)+IFERROR(SUMPRODUCT(('冬被-S级品'!$B$2:$B$10=$B122)*('冬被-S级品'!$E$1:$AW$1=BY$1)*('冬被-S级品'!$E$2:$AW$10)),0)+IFERROR(SUMPRODUCT(('白止-S级品'!$A$2:$A$26=$B122)*('白止-S级品'!$D$1:$AV$1=BY$1)*('白止-S级品'!$D$2:$AV$26)),0)+IFERROR(SUMPRODUCT(('乐容-S级品'!$A$4:$A$32=$B122)*('乐容-S级品'!$L$3:$CA$3=BY$1)*('乐容-S级品'!$L$4:$CA$32)),0)</f>
      </c>
      <c r="BZ122" s="280">
        <f>IFERROR(SUMPRODUCT(('控温被PRO-S级品'!$B$2:$B$10=$B122)*('控温被PRO-S级品'!$E$1:$BE$1=BZ$1)*('控温被PRO-S级品'!$E$2:$BE$10)),0)+IFERROR(SUMPRODUCT(('冬被-S级品'!$B$2:$B$10=$B122)*('冬被-S级品'!$E$1:$AW$1=BZ$1)*('冬被-S级品'!$E$2:$AW$10)),0)+IFERROR(SUMPRODUCT(('白止-S级品'!$A$2:$A$26=$B122)*('白止-S级品'!$D$1:$AV$1=BZ$1)*('白止-S级品'!$D$2:$AV$26)),0)+IFERROR(SUMPRODUCT(('乐容-S级品'!$A$4:$A$32=$B122)*('乐容-S级品'!$L$3:$CA$3=BZ$1)*('乐容-S级品'!$L$4:$CA$32)),0)</f>
      </c>
      <c r="CA122" s="280">
        <f>IFERROR(SUMPRODUCT(('控温被PRO-S级品'!$B$2:$B$10=$B122)*('控温被PRO-S级品'!$E$1:$BE$1=CA$1)*('控温被PRO-S级品'!$E$2:$BE$10)),0)+IFERROR(SUMPRODUCT(('冬被-S级品'!$B$2:$B$10=$B122)*('冬被-S级品'!$E$1:$AW$1=CA$1)*('冬被-S级品'!$E$2:$AW$10)),0)+IFERROR(SUMPRODUCT(('白止-S级品'!$A$2:$A$26=$B122)*('白止-S级品'!$D$1:$AV$1=CA$1)*('白止-S级品'!$D$2:$AV$26)),0)+IFERROR(SUMPRODUCT(('乐容-S级品'!$A$4:$A$32=$B122)*('乐容-S级品'!$L$3:$CA$3=CA$1)*('乐容-S级品'!$L$4:$CA$32)),0)</f>
      </c>
      <c r="CB122" s="280">
        <f>IFERROR(SUMPRODUCT(('控温被PRO-S级品'!$B$2:$B$10=$B122)*('控温被PRO-S级品'!$E$1:$BE$1=CB$1)*('控温被PRO-S级品'!$E$2:$BE$10)),0)+IFERROR(SUMPRODUCT(('冬被-S级品'!$B$2:$B$10=$B122)*('冬被-S级品'!$E$1:$AW$1=CB$1)*('冬被-S级品'!$E$2:$AW$10)),0)+IFERROR(SUMPRODUCT(('白止-S级品'!$A$2:$A$26=$B122)*('白止-S级品'!$D$1:$AV$1=CB$1)*('白止-S级品'!$D$2:$AV$26)),0)+IFERROR(SUMPRODUCT(('乐容-S级品'!$A$4:$A$32=$B122)*('乐容-S级品'!$L$3:$CA$3=CB$1)*('乐容-S级品'!$L$4:$CA$32)),0)</f>
      </c>
      <c r="CC122" s="280">
        <f>IFERROR(SUMPRODUCT(('控温被PRO-S级品'!$B$2:$B$10=$B122)*('控温被PRO-S级品'!$E$1:$BE$1=CC$1)*('控温被PRO-S级品'!$E$2:$BE$10)),0)+IFERROR(SUMPRODUCT(('冬被-S级品'!$B$2:$B$10=$B122)*('冬被-S级品'!$E$1:$AW$1=CC$1)*('冬被-S级品'!$E$2:$AW$10)),0)+IFERROR(SUMPRODUCT(('白止-S级品'!$A$2:$A$26=$B122)*('白止-S级品'!$D$1:$AV$1=CC$1)*('白止-S级品'!$D$2:$AV$26)),0)+IFERROR(SUMPRODUCT(('乐容-S级品'!$A$4:$A$32=$B122)*('乐容-S级品'!$L$3:$CA$3=CC$1)*('乐容-S级品'!$L$4:$CA$32)),0)</f>
      </c>
      <c r="CD122" s="280">
        <f>IFERROR(SUMPRODUCT(('控温被PRO-S级品'!$B$2:$B$10=$B122)*('控温被PRO-S级品'!$E$1:$BE$1=CD$1)*('控温被PRO-S级品'!$E$2:$BE$10)),0)+IFERROR(SUMPRODUCT(('冬被-S级品'!$B$2:$B$10=$B122)*('冬被-S级品'!$E$1:$AW$1=CD$1)*('冬被-S级品'!$E$2:$AW$10)),0)+IFERROR(SUMPRODUCT(('白止-S级品'!$A$2:$A$26=$B122)*('白止-S级品'!$D$1:$AV$1=CD$1)*('白止-S级品'!$D$2:$AV$26)),0)+IFERROR(SUMPRODUCT(('乐容-S级品'!$A$4:$A$32=$B122)*('乐容-S级品'!$L$3:$CA$3=CD$1)*('乐容-S级品'!$L$4:$CA$32)),0)</f>
      </c>
      <c r="CE122" s="280">
        <f>IFERROR(SUMPRODUCT(('控温被PRO-S级品'!$B$2:$B$10=$B122)*('控温被PRO-S级品'!$E$1:$BE$1=CE$1)*('控温被PRO-S级品'!$E$2:$BE$10)),0)+IFERROR(SUMPRODUCT(('冬被-S级品'!$B$2:$B$10=$B122)*('冬被-S级品'!$E$1:$AW$1=CE$1)*('冬被-S级品'!$E$2:$AW$10)),0)+IFERROR(SUMPRODUCT(('白止-S级品'!$A$2:$A$26=$B122)*('白止-S级品'!$D$1:$AV$1=CE$1)*('白止-S级品'!$D$2:$AV$26)),0)+IFERROR(SUMPRODUCT(('乐容-S级品'!$A$4:$A$32=$B122)*('乐容-S级品'!$L$3:$CA$3=CE$1)*('乐容-S级品'!$L$4:$CA$32)),0)</f>
      </c>
      <c r="CF122" s="280">
        <f>IFERROR(SUMPRODUCT(('控温被PRO-S级品'!$B$2:$B$10=$B122)*('控温被PRO-S级品'!$E$1:$BE$1=CF$1)*('控温被PRO-S级品'!$E$2:$BE$10)),0)+IFERROR(SUMPRODUCT(('冬被-S级品'!$B$2:$B$10=$B122)*('冬被-S级品'!$E$1:$AW$1=CF$1)*('冬被-S级品'!$E$2:$AW$10)),0)+IFERROR(SUMPRODUCT(('白止-S级品'!$A$2:$A$26=$B122)*('白止-S级品'!$D$1:$AV$1=CF$1)*('白止-S级品'!$D$2:$AV$26)),0)+IFERROR(SUMPRODUCT(('乐容-S级品'!$A$4:$A$32=$B122)*('乐容-S级品'!$L$3:$CA$3=CF$1)*('乐容-S级品'!$L$4:$CA$32)),0)</f>
      </c>
      <c r="CG122" s="280">
        <f>IFERROR(SUMPRODUCT(('控温被PRO-S级品'!$B$2:$B$10=$B122)*('控温被PRO-S级品'!$E$1:$BE$1=CG$1)*('控温被PRO-S级品'!$E$2:$BE$10)),0)+IFERROR(SUMPRODUCT(('冬被-S级品'!$B$2:$B$10=$B122)*('冬被-S级品'!$E$1:$AW$1=CG$1)*('冬被-S级品'!$E$2:$AW$10)),0)+IFERROR(SUMPRODUCT(('白止-S级品'!$A$2:$A$26=$B122)*('白止-S级品'!$D$1:$AV$1=CG$1)*('白止-S级品'!$D$2:$AV$26)),0)+IFERROR(SUMPRODUCT(('乐容-S级品'!$A$4:$A$32=$B122)*('乐容-S级品'!$L$3:$CA$3=CG$1)*('乐容-S级品'!$L$4:$CA$32)),0)</f>
      </c>
      <c r="CH122" s="280">
        <f>IFERROR(SUMPRODUCT(('控温被PRO-S级品'!$B$2:$B$10=$B122)*('控温被PRO-S级品'!$E$1:$BE$1=CH$1)*('控温被PRO-S级品'!$E$2:$BE$10)),0)+IFERROR(SUMPRODUCT(('冬被-S级品'!$B$2:$B$10=$B122)*('冬被-S级品'!$E$1:$AW$1=CH$1)*('冬被-S级品'!$E$2:$AW$10)),0)+IFERROR(SUMPRODUCT(('白止-S级品'!$A$2:$A$26=$B122)*('白止-S级品'!$D$1:$AV$1=CH$1)*('白止-S级品'!$D$2:$AV$26)),0)+IFERROR(SUMPRODUCT(('乐容-S级品'!$A$4:$A$32=$B122)*('乐容-S级品'!$L$3:$CA$3=CH$1)*('乐容-S级品'!$L$4:$CA$32)),0)</f>
      </c>
      <c r="CI122" s="280">
        <f>IFERROR(SUMPRODUCT(('控温被PRO-S级品'!$B$2:$B$10=$B122)*('控温被PRO-S级品'!$E$1:$BE$1=CI$1)*('控温被PRO-S级品'!$E$2:$BE$10)),0)+IFERROR(SUMPRODUCT(('冬被-S级品'!$B$2:$B$10=$B122)*('冬被-S级品'!$E$1:$AW$1=CI$1)*('冬被-S级品'!$E$2:$AW$10)),0)+IFERROR(SUMPRODUCT(('白止-S级品'!$A$2:$A$26=$B122)*('白止-S级品'!$D$1:$AV$1=CI$1)*('白止-S级品'!$D$2:$AV$26)),0)+IFERROR(SUMPRODUCT(('乐容-S级品'!$A$4:$A$32=$B122)*('乐容-S级品'!$L$3:$CA$3=CI$1)*('乐容-S级品'!$L$4:$CA$32)),0)</f>
      </c>
      <c r="CJ122" s="280">
        <f>IFERROR(SUMPRODUCT(('控温被PRO-S级品'!$B$2:$B$10=$B122)*('控温被PRO-S级品'!$E$1:$BE$1=CJ$1)*('控温被PRO-S级品'!$E$2:$BE$10)),0)+IFERROR(SUMPRODUCT(('冬被-S级品'!$B$2:$B$10=$B122)*('冬被-S级品'!$E$1:$AW$1=CJ$1)*('冬被-S级品'!$E$2:$AW$10)),0)+IFERROR(SUMPRODUCT(('白止-S级品'!$A$2:$A$26=$B122)*('白止-S级品'!$D$1:$AV$1=CJ$1)*('白止-S级品'!$D$2:$AV$26)),0)+IFERROR(SUMPRODUCT(('乐容-S级品'!$A$4:$A$32=$B122)*('乐容-S级品'!$L$3:$CA$3=CJ$1)*('乐容-S级品'!$L$4:$CA$32)),0)</f>
      </c>
      <c r="CK122" s="280">
        <f>IFERROR(SUMPRODUCT(('控温被PRO-S级品'!$B$2:$B$10=$B122)*('控温被PRO-S级品'!$E$1:$BE$1=CK$1)*('控温被PRO-S级品'!$E$2:$BE$10)),0)+IFERROR(SUMPRODUCT(('冬被-S级品'!$B$2:$B$10=$B122)*('冬被-S级品'!$E$1:$AW$1=CK$1)*('冬被-S级品'!$E$2:$AW$10)),0)+IFERROR(SUMPRODUCT(('白止-S级品'!$A$2:$A$26=$B122)*('白止-S级品'!$D$1:$AV$1=CK$1)*('白止-S级品'!$D$2:$AV$26)),0)+IFERROR(SUMPRODUCT(('乐容-S级品'!$A$4:$A$32=$B122)*('乐容-S级品'!$L$3:$CA$3=CK$1)*('乐容-S级品'!$L$4:$CA$32)),0)</f>
      </c>
      <c r="CL122" s="280">
        <f>IFERROR(SUMPRODUCT(('控温被PRO-S级品'!$B$2:$B$10=$B122)*('控温被PRO-S级品'!$E$1:$BE$1=CL$1)*('控温被PRO-S级品'!$E$2:$BE$10)),0)+IFERROR(SUMPRODUCT(('冬被-S级品'!$B$2:$B$10=$B122)*('冬被-S级品'!$E$1:$AW$1=CL$1)*('冬被-S级品'!$E$2:$AW$10)),0)+IFERROR(SUMPRODUCT(('白止-S级品'!$A$2:$A$26=$B122)*('白止-S级品'!$D$1:$AV$1=CL$1)*('白止-S级品'!$D$2:$AV$26)),0)+IFERROR(SUMPRODUCT(('乐容-S级品'!$A$4:$A$32=$B122)*('乐容-S级品'!$L$3:$CA$3=CL$1)*('乐容-S级品'!$L$4:$CA$32)),0)</f>
      </c>
      <c r="CM122" s="280">
        <f>IFERROR(SUMPRODUCT(('控温被PRO-S级品'!$B$2:$B$10=$B122)*('控温被PRO-S级品'!$E$1:$BE$1=CM$1)*('控温被PRO-S级品'!$E$2:$BE$10)),0)+IFERROR(SUMPRODUCT(('冬被-S级品'!$B$2:$B$10=$B122)*('冬被-S级品'!$E$1:$AW$1=CM$1)*('冬被-S级品'!$E$2:$AW$10)),0)+IFERROR(SUMPRODUCT(('白止-S级品'!$A$2:$A$26=$B122)*('白止-S级品'!$D$1:$AV$1=CM$1)*('白止-S级品'!$D$2:$AV$26)),0)+IFERROR(SUMPRODUCT(('乐容-S级品'!$A$4:$A$32=$B122)*('乐容-S级品'!$L$3:$CA$3=CM$1)*('乐容-S级品'!$L$4:$CA$32)),0)</f>
      </c>
      <c r="CN122" s="280">
        <f>IFERROR(SUMPRODUCT(('控温被PRO-S级品'!$B$2:$B$10=$B122)*('控温被PRO-S级品'!$E$1:$BE$1=CN$1)*('控温被PRO-S级品'!$E$2:$BE$10)),0)+IFERROR(SUMPRODUCT(('冬被-S级品'!$B$2:$B$10=$B122)*('冬被-S级品'!$E$1:$AW$1=CN$1)*('冬被-S级品'!$E$2:$AW$10)),0)+IFERROR(SUMPRODUCT(('白止-S级品'!$A$2:$A$26=$B122)*('白止-S级品'!$D$1:$AV$1=CN$1)*('白止-S级品'!$D$2:$AV$26)),0)+IFERROR(SUMPRODUCT(('乐容-S级品'!$A$4:$A$32=$B122)*('乐容-S级品'!$L$3:$CA$3=CN$1)*('乐容-S级品'!$L$4:$CA$32)),0)</f>
      </c>
      <c r="CO122" s="280">
        <f>IFERROR(SUMPRODUCT(('控温被PRO-S级品'!$B$2:$B$10=$B122)*('控温被PRO-S级品'!$E$1:$BE$1=CO$1)*('控温被PRO-S级品'!$E$2:$BE$10)),0)+IFERROR(SUMPRODUCT(('冬被-S级品'!$B$2:$B$10=$B122)*('冬被-S级品'!$E$1:$AW$1=CO$1)*('冬被-S级品'!$E$2:$AW$10)),0)+IFERROR(SUMPRODUCT(('白止-S级品'!$A$2:$A$26=$B122)*('白止-S级品'!$D$1:$AV$1=CO$1)*('白止-S级品'!$D$2:$AV$26)),0)+IFERROR(SUMPRODUCT(('乐容-S级品'!$A$4:$A$32=$B122)*('乐容-S级品'!$L$3:$CA$3=CO$1)*('乐容-S级品'!$L$4:$CA$32)),0)</f>
      </c>
      <c r="CP122" s="280">
        <f>IFERROR(SUMPRODUCT(('控温被PRO-S级品'!$B$2:$B$10=$B122)*('控温被PRO-S级品'!$E$1:$BE$1=CP$1)*('控温被PRO-S级品'!$E$2:$BE$10)),0)+IFERROR(SUMPRODUCT(('冬被-S级品'!$B$2:$B$10=$B122)*('冬被-S级品'!$E$1:$AW$1=CP$1)*('冬被-S级品'!$E$2:$AW$10)),0)+IFERROR(SUMPRODUCT(('白止-S级品'!$A$2:$A$26=$B122)*('白止-S级品'!$D$1:$AV$1=CP$1)*('白止-S级品'!$D$2:$AV$26)),0)+IFERROR(SUMPRODUCT(('乐容-S级品'!$A$4:$A$32=$B122)*('乐容-S级品'!$L$3:$CA$3=CP$1)*('乐容-S级品'!$L$4:$CA$32)),0)</f>
      </c>
      <c r="CQ122" s="280">
        <f>IFERROR(SUMPRODUCT(('控温被PRO-S级品'!$B$2:$B$10=$B122)*('控温被PRO-S级品'!$E$1:$BE$1=CQ$1)*('控温被PRO-S级品'!$E$2:$BE$10)),0)+IFERROR(SUMPRODUCT(('冬被-S级品'!$B$2:$B$10=$B122)*('冬被-S级品'!$E$1:$AW$1=CQ$1)*('冬被-S级品'!$E$2:$AW$10)),0)+IFERROR(SUMPRODUCT(('白止-S级品'!$A$2:$A$26=$B122)*('白止-S级品'!$D$1:$AV$1=CQ$1)*('白止-S级品'!$D$2:$AV$26)),0)+IFERROR(SUMPRODUCT(('乐容-S级品'!$A$4:$A$32=$B122)*('乐容-S级品'!$L$3:$CA$3=CQ$1)*('乐容-S级品'!$L$4:$CA$32)),0)</f>
      </c>
      <c r="CR122" s="280">
        <f>IFERROR(SUMPRODUCT(('控温被PRO-S级品'!$B$2:$B$10=$B122)*('控温被PRO-S级品'!$E$1:$BE$1=CR$1)*('控温被PRO-S级品'!$E$2:$BE$10)),0)+IFERROR(SUMPRODUCT(('冬被-S级品'!$B$2:$B$10=$B122)*('冬被-S级品'!$E$1:$AW$1=CR$1)*('冬被-S级品'!$E$2:$AW$10)),0)+IFERROR(SUMPRODUCT(('白止-S级品'!$A$2:$A$26=$B122)*('白止-S级品'!$D$1:$AV$1=CR$1)*('白止-S级品'!$D$2:$AV$26)),0)+IFERROR(SUMPRODUCT(('乐容-S级品'!$A$4:$A$32=$B122)*('乐容-S级品'!$L$3:$CA$3=CR$1)*('乐容-S级品'!$L$4:$CA$32)),0)</f>
      </c>
      <c r="CS122" s="280">
        <f>IFERROR(SUMPRODUCT(('控温被PRO-S级品'!$B$2:$B$10=$B122)*('控温被PRO-S级品'!$E$1:$BE$1=CS$1)*('控温被PRO-S级品'!$E$2:$BE$10)),0)+IFERROR(SUMPRODUCT(('冬被-S级品'!$B$2:$B$10=$B122)*('冬被-S级品'!$E$1:$AW$1=CS$1)*('冬被-S级品'!$E$2:$AW$10)),0)+IFERROR(SUMPRODUCT(('白止-S级品'!$A$2:$A$26=$B122)*('白止-S级品'!$D$1:$AV$1=CS$1)*('白止-S级品'!$D$2:$AV$26)),0)+IFERROR(SUMPRODUCT(('乐容-S级品'!$A$4:$A$32=$B122)*('乐容-S级品'!$L$3:$CA$3=CS$1)*('乐容-S级品'!$L$4:$CA$32)),0)</f>
      </c>
      <c r="CT122" s="280">
        <f>IFERROR(SUMPRODUCT(('控温被PRO-S级品'!$B$2:$B$10=$B122)*('控温被PRO-S级品'!$E$1:$BE$1=CT$1)*('控温被PRO-S级品'!$E$2:$BE$10)),0)+IFERROR(SUMPRODUCT(('冬被-S级品'!$B$2:$B$10=$B122)*('冬被-S级品'!$E$1:$AW$1=CT$1)*('冬被-S级品'!$E$2:$AW$10)),0)+IFERROR(SUMPRODUCT(('白止-S级品'!$A$2:$A$26=$B122)*('白止-S级品'!$D$1:$AV$1=CT$1)*('白止-S级品'!$D$2:$AV$26)),0)+IFERROR(SUMPRODUCT(('乐容-S级品'!$A$4:$A$32=$B122)*('乐容-S级品'!$L$3:$CA$3=CT$1)*('乐容-S级品'!$L$4:$CA$32)),0)</f>
      </c>
      <c r="CU122" s="280">
        <f>IFERROR(SUMPRODUCT(('控温被PRO-S级品'!$B$2:$B$10=$B122)*('控温被PRO-S级品'!$E$1:$BE$1=CU$1)*('控温被PRO-S级品'!$E$2:$BE$10)),0)+IFERROR(SUMPRODUCT(('冬被-S级品'!$B$2:$B$10=$B122)*('冬被-S级品'!$E$1:$AW$1=CU$1)*('冬被-S级品'!$E$2:$AW$10)),0)+IFERROR(SUMPRODUCT(('白止-S级品'!$A$2:$A$26=$B122)*('白止-S级品'!$D$1:$AV$1=CU$1)*('白止-S级品'!$D$2:$AV$26)),0)+IFERROR(SUMPRODUCT(('乐容-S级品'!$A$4:$A$32=$B122)*('乐容-S级品'!$L$3:$CA$3=CU$1)*('乐容-S级品'!$L$4:$CA$32)),0)</f>
      </c>
      <c r="CV122" s="280">
        <f>IFERROR(SUMPRODUCT(('控温被PRO-S级品'!$B$2:$B$10=$B122)*('控温被PRO-S级品'!$E$1:$BE$1=CV$1)*('控温被PRO-S级品'!$E$2:$BE$10)),0)+IFERROR(SUMPRODUCT(('冬被-S级品'!$B$2:$B$10=$B122)*('冬被-S级品'!$E$1:$AW$1=CV$1)*('冬被-S级品'!$E$2:$AW$10)),0)+IFERROR(SUMPRODUCT(('白止-S级品'!$A$2:$A$26=$B122)*('白止-S级品'!$D$1:$AV$1=CV$1)*('白止-S级品'!$D$2:$AV$26)),0)+IFERROR(SUMPRODUCT(('乐容-S级品'!$A$4:$A$32=$B122)*('乐容-S级品'!$L$3:$CA$3=CV$1)*('乐容-S级品'!$L$4:$CA$32)),0)</f>
      </c>
      <c r="CW122" s="280">
        <f>IFERROR(SUMPRODUCT(('控温被PRO-S级品'!$B$2:$B$10=$B122)*('控温被PRO-S级品'!$E$1:$BE$1=CW$1)*('控温被PRO-S级品'!$E$2:$BE$10)),0)+IFERROR(SUMPRODUCT(('冬被-S级品'!$B$2:$B$10=$B122)*('冬被-S级品'!$E$1:$AW$1=CW$1)*('冬被-S级品'!$E$2:$AW$10)),0)+IFERROR(SUMPRODUCT(('白止-S级品'!$A$2:$A$26=$B122)*('白止-S级品'!$D$1:$AV$1=CW$1)*('白止-S级品'!$D$2:$AV$26)),0)+IFERROR(SUMPRODUCT(('乐容-S级品'!$A$4:$A$32=$B122)*('乐容-S级品'!$L$3:$CA$3=CW$1)*('乐容-S级品'!$L$4:$CA$32)),0)</f>
      </c>
      <c r="CX122" s="280">
        <f>IFERROR(SUMPRODUCT(('控温被PRO-S级品'!$B$2:$B$10=$B122)*('控温被PRO-S级品'!$E$1:$BE$1=CX$1)*('控温被PRO-S级品'!$E$2:$BE$10)),0)+IFERROR(SUMPRODUCT(('冬被-S级品'!$B$2:$B$10=$B122)*('冬被-S级品'!$E$1:$AW$1=CX$1)*('冬被-S级品'!$E$2:$AW$10)),0)+IFERROR(SUMPRODUCT(('白止-S级品'!$A$2:$A$26=$B122)*('白止-S级品'!$D$1:$AV$1=CX$1)*('白止-S级品'!$D$2:$AV$26)),0)+IFERROR(SUMPRODUCT(('乐容-S级品'!$A$4:$A$32=$B122)*('乐容-S级品'!$L$3:$CA$3=CX$1)*('乐容-S级品'!$L$4:$CA$32)),0)</f>
      </c>
      <c r="CY122" s="280">
        <f>IFERROR(SUMPRODUCT(('控温被PRO-S级品'!$B$2:$B$10=$B122)*('控温被PRO-S级品'!$E$1:$BE$1=CY$1)*('控温被PRO-S级品'!$E$2:$BE$10)),0)+IFERROR(SUMPRODUCT(('冬被-S级品'!$B$2:$B$10=$B122)*('冬被-S级品'!$E$1:$AW$1=CY$1)*('冬被-S级品'!$E$2:$AW$10)),0)+IFERROR(SUMPRODUCT(('白止-S级品'!$A$2:$A$26=$B122)*('白止-S级品'!$D$1:$AV$1=CY$1)*('白止-S级品'!$D$2:$AV$26)),0)+IFERROR(SUMPRODUCT(('乐容-S级品'!$A$4:$A$32=$B122)*('乐容-S级品'!$L$3:$CA$3=CY$1)*('乐容-S级品'!$L$4:$CA$32)),0)</f>
      </c>
      <c r="CZ122" s="280">
        <f>IFERROR(SUMPRODUCT(('控温被PRO-S级品'!$B$2:$B$10=$B122)*('控温被PRO-S级品'!$E$1:$BE$1=CZ$1)*('控温被PRO-S级品'!$E$2:$BE$10)),0)+IFERROR(SUMPRODUCT(('冬被-S级品'!$B$2:$B$10=$B122)*('冬被-S级品'!$E$1:$AW$1=CZ$1)*('冬被-S级品'!$E$2:$AW$10)),0)+IFERROR(SUMPRODUCT(('白止-S级品'!$A$2:$A$26=$B122)*('白止-S级品'!$D$1:$AV$1=CZ$1)*('白止-S级品'!$D$2:$AV$26)),0)+IFERROR(SUMPRODUCT(('乐容-S级品'!$A$4:$A$32=$B122)*('乐容-S级品'!$L$3:$CA$3=CZ$1)*('乐容-S级品'!$L$4:$CA$32)),0)</f>
      </c>
      <c r="DA122" s="280">
        <f>IFERROR(SUMPRODUCT(('控温被PRO-S级品'!$B$2:$B$10=$B122)*('控温被PRO-S级品'!$E$1:$BE$1=DA$1)*('控温被PRO-S级品'!$E$2:$BE$10)),0)+IFERROR(SUMPRODUCT(('冬被-S级品'!$B$2:$B$10=$B122)*('冬被-S级品'!$E$1:$AW$1=DA$1)*('冬被-S级品'!$E$2:$AW$10)),0)+IFERROR(SUMPRODUCT(('白止-S级品'!$A$2:$A$26=$B122)*('白止-S级品'!$D$1:$AV$1=DA$1)*('白止-S级品'!$D$2:$AV$26)),0)+IFERROR(SUMPRODUCT(('乐容-S级品'!$A$4:$A$32=$B122)*('乐容-S级品'!$L$3:$CA$3=DA$1)*('乐容-S级品'!$L$4:$CA$32)),0)</f>
      </c>
      <c r="DB122" s="280">
        <f>IFERROR(SUMPRODUCT(('控温被PRO-S级品'!$B$2:$B$10=$B122)*('控温被PRO-S级品'!$E$1:$BE$1=DB$1)*('控温被PRO-S级品'!$E$2:$BE$10)),0)+IFERROR(SUMPRODUCT(('冬被-S级品'!$B$2:$B$10=$B122)*('冬被-S级品'!$E$1:$AW$1=DB$1)*('冬被-S级品'!$E$2:$AW$10)),0)+IFERROR(SUMPRODUCT(('白止-S级品'!$A$2:$A$26=$B122)*('白止-S级品'!$D$1:$AV$1=DB$1)*('白止-S级品'!$D$2:$AV$26)),0)+IFERROR(SUMPRODUCT(('乐容-S级品'!$A$4:$A$32=$B122)*('乐容-S级品'!$L$3:$CA$3=DB$1)*('乐容-S级品'!$L$4:$CA$32)),0)</f>
      </c>
      <c r="DC122" s="280">
        <f>IFERROR(SUMPRODUCT(('控温被PRO-S级品'!$B$2:$B$10=$B122)*('控温被PRO-S级品'!$E$1:$BE$1=DC$1)*('控温被PRO-S级品'!$E$2:$BE$10)),0)+IFERROR(SUMPRODUCT(('冬被-S级品'!$B$2:$B$10=$B122)*('冬被-S级品'!$E$1:$AW$1=DC$1)*('冬被-S级品'!$E$2:$AW$10)),0)+IFERROR(SUMPRODUCT(('白止-S级品'!$A$2:$A$26=$B122)*('白止-S级品'!$D$1:$AV$1=DC$1)*('白止-S级品'!$D$2:$AV$26)),0)+IFERROR(SUMPRODUCT(('乐容-S级品'!$A$4:$A$32=$B122)*('乐容-S级品'!$L$3:$CA$3=DC$1)*('乐容-S级品'!$L$4:$CA$32)),0)</f>
      </c>
      <c r="DD122" s="280">
        <f>IFERROR(SUMPRODUCT(('控温被PRO-S级品'!$B$2:$B$10=$B122)*('控温被PRO-S级品'!$E$1:$BE$1=DD$1)*('控温被PRO-S级品'!$E$2:$BE$10)),0)+IFERROR(SUMPRODUCT(('冬被-S级品'!$B$2:$B$10=$B122)*('冬被-S级品'!$E$1:$AW$1=DD$1)*('冬被-S级品'!$E$2:$AW$10)),0)+IFERROR(SUMPRODUCT(('白止-S级品'!$A$2:$A$26=$B122)*('白止-S级品'!$D$1:$AV$1=DD$1)*('白止-S级品'!$D$2:$AV$26)),0)+IFERROR(SUMPRODUCT(('乐容-S级品'!$A$4:$A$32=$B122)*('乐容-S级品'!$L$3:$CA$3=DD$1)*('乐容-S级品'!$L$4:$CA$32)),0)</f>
      </c>
      <c r="DE122" s="280">
        <f>IFERROR(SUMPRODUCT(('控温被PRO-S级品'!$B$2:$B$10=$B122)*('控温被PRO-S级品'!$E$1:$BE$1=DE$1)*('控温被PRO-S级品'!$E$2:$BE$10)),0)+IFERROR(SUMPRODUCT(('冬被-S级品'!$B$2:$B$10=$B122)*('冬被-S级品'!$E$1:$AW$1=DE$1)*('冬被-S级品'!$E$2:$AW$10)),0)+IFERROR(SUMPRODUCT(('白止-S级品'!$A$2:$A$26=$B122)*('白止-S级品'!$D$1:$AV$1=DE$1)*('白止-S级品'!$D$2:$AV$26)),0)+IFERROR(SUMPRODUCT(('乐容-S级品'!$A$4:$A$32=$B122)*('乐容-S级品'!$L$3:$CA$3=DE$1)*('乐容-S级品'!$L$4:$CA$32)),0)</f>
      </c>
      <c r="DF122" s="280">
        <f>IFERROR(SUMPRODUCT(('控温被PRO-S级品'!$B$2:$B$10=$B122)*('控温被PRO-S级品'!$E$1:$BE$1=DF$1)*('控温被PRO-S级品'!$E$2:$BE$10)),0)+IFERROR(SUMPRODUCT(('冬被-S级品'!$B$2:$B$10=$B122)*('冬被-S级品'!$E$1:$AW$1=DF$1)*('冬被-S级品'!$E$2:$AW$10)),0)+IFERROR(SUMPRODUCT(('白止-S级品'!$A$2:$A$26=$B122)*('白止-S级品'!$D$1:$AV$1=DF$1)*('白止-S级品'!$D$2:$AV$26)),0)+IFERROR(SUMPRODUCT(('乐容-S级品'!$A$4:$A$32=$B122)*('乐容-S级品'!$L$3:$CA$3=DF$1)*('乐容-S级品'!$L$4:$CA$32)),0)</f>
      </c>
      <c r="DG122" s="280">
        <f>IFERROR(SUMPRODUCT(('控温被PRO-S级品'!$B$2:$B$10=$B122)*('控温被PRO-S级品'!$E$1:$BE$1=DG$1)*('控温被PRO-S级品'!$E$2:$BE$10)),0)+IFERROR(SUMPRODUCT(('冬被-S级品'!$B$2:$B$10=$B122)*('冬被-S级品'!$E$1:$AW$1=DG$1)*('冬被-S级品'!$E$2:$AW$10)),0)+IFERROR(SUMPRODUCT(('白止-S级品'!$A$2:$A$26=$B122)*('白止-S级品'!$D$1:$AV$1=DG$1)*('白止-S级品'!$D$2:$AV$26)),0)+IFERROR(SUMPRODUCT(('乐容-S级品'!$A$4:$A$32=$B122)*('乐容-S级品'!$L$3:$CA$3=DG$1)*('乐容-S级品'!$L$4:$CA$32)),0)</f>
      </c>
      <c r="DH122" s="280">
        <f>IFERROR(SUMPRODUCT(('控温被PRO-S级品'!$B$2:$B$10=$B122)*('控温被PRO-S级品'!$E$1:$BE$1=DH$1)*('控温被PRO-S级品'!$E$2:$BE$10)),0)+IFERROR(SUMPRODUCT(('冬被-S级品'!$B$2:$B$10=$B122)*('冬被-S级品'!$E$1:$AW$1=DH$1)*('冬被-S级品'!$E$2:$AW$10)),0)+IFERROR(SUMPRODUCT(('白止-S级品'!$A$2:$A$26=$B122)*('白止-S级品'!$D$1:$AV$1=DH$1)*('白止-S级品'!$D$2:$AV$26)),0)+IFERROR(SUMPRODUCT(('乐容-S级品'!$A$4:$A$32=$B122)*('乐容-S级品'!$L$3:$CA$3=DH$1)*('乐容-S级品'!$L$4:$CA$32)),0)</f>
      </c>
      <c r="DI122" s="280">
        <f>IFERROR(SUMPRODUCT(('控温被PRO-S级品'!$B$2:$B$10=$B122)*('控温被PRO-S级品'!$E$1:$BE$1=DI$1)*('控温被PRO-S级品'!$E$2:$BE$10)),0)+IFERROR(SUMPRODUCT(('冬被-S级品'!$B$2:$B$10=$B122)*('冬被-S级品'!$E$1:$AW$1=DI$1)*('冬被-S级品'!$E$2:$AW$10)),0)+IFERROR(SUMPRODUCT(('白止-S级品'!$A$2:$A$26=$B122)*('白止-S级品'!$D$1:$AV$1=DI$1)*('白止-S级品'!$D$2:$AV$26)),0)+IFERROR(SUMPRODUCT(('乐容-S级品'!$A$4:$A$32=$B122)*('乐容-S级品'!$L$3:$CA$3=DI$1)*('乐容-S级品'!$L$4:$CA$32)),0)</f>
      </c>
      <c r="DJ122" s="280">
        <f>IFERROR(SUMPRODUCT(('控温被PRO-S级品'!$B$2:$B$10=$B122)*('控温被PRO-S级品'!$E$1:$BE$1=DJ$1)*('控温被PRO-S级品'!$E$2:$BE$10)),0)+IFERROR(SUMPRODUCT(('冬被-S级品'!$B$2:$B$10=$B122)*('冬被-S级品'!$E$1:$AW$1=DJ$1)*('冬被-S级品'!$E$2:$AW$10)),0)+IFERROR(SUMPRODUCT(('白止-S级品'!$A$2:$A$26=$B122)*('白止-S级品'!$D$1:$AV$1=DJ$1)*('白止-S级品'!$D$2:$AV$26)),0)+IFERROR(SUMPRODUCT(('乐容-S级品'!$A$4:$A$32=$B122)*('乐容-S级品'!$L$3:$CA$3=DJ$1)*('乐容-S级品'!$L$4:$CA$32)),0)</f>
      </c>
      <c r="DK122" s="280"/>
      <c r="DL122" s="280"/>
      <c r="DM122" s="280"/>
      <c r="DN122" s="280"/>
      <c r="DO122" s="280"/>
      <c r="DP122" s="280"/>
      <c r="DQ122" s="280"/>
      <c r="DR122" s="280"/>
      <c r="DS122" s="280"/>
      <c r="DT122" s="280"/>
      <c r="DU122" s="280"/>
      <c r="DV122" s="280"/>
      <c r="DW122" s="280">
        <f>VLOOKUP(B122,'系统编码规格'!A:C,3,FALSE)</f>
      </c>
      <c r="DX122" s="280"/>
      <c r="DY122" s="280"/>
      <c r="DZ122" s="280"/>
      <c r="EA122" s="280"/>
      <c r="EB122" s="280"/>
      <c r="EC122" s="280"/>
      <c r="ED122" s="280"/>
      <c r="EE122" s="280"/>
      <c r="EF122" s="280"/>
      <c r="EG122" s="280"/>
      <c r="EH122" s="280"/>
      <c r="EI122" s="280"/>
      <c r="EJ122" s="280"/>
      <c r="EK122" s="280"/>
      <c r="EL122" s="280"/>
      <c r="EM122" s="280"/>
      <c r="EN122" s="280"/>
      <c r="EO122" s="280"/>
      <c r="EP122" s="280"/>
      <c r="EQ122" s="280"/>
      <c r="ER122" s="280"/>
      <c r="ES122" s="280"/>
      <c r="ET122" s="280"/>
      <c r="EU122" s="280"/>
      <c r="EV122" s="280"/>
      <c r="EW122" s="280"/>
      <c r="EX122" s="280"/>
      <c r="EY122" s="280"/>
      <c r="EZ122" s="280"/>
      <c r="FA122" s="280"/>
      <c r="FB122" s="280"/>
      <c r="FC122" s="280"/>
      <c r="FD122" s="280"/>
      <c r="FE122" s="280"/>
      <c r="FF122" s="280"/>
      <c r="FG122" s="280"/>
      <c r="FH122" s="280"/>
      <c r="FI122" s="280"/>
      <c r="FJ122" s="280"/>
      <c r="FK122" s="280"/>
      <c r="FL122" s="280"/>
      <c r="FM122" s="280"/>
      <c r="FN122" s="280"/>
      <c r="FO122" s="280"/>
      <c r="FP122" s="280"/>
      <c r="FQ122" s="280"/>
      <c r="FR122" s="280"/>
      <c r="FS122" s="280"/>
      <c r="FT122" s="280"/>
      <c r="FU122" s="280"/>
      <c r="FV122" s="280"/>
      <c r="FW122" s="280"/>
      <c r="FX122" s="280"/>
      <c r="FY122" s="280"/>
      <c r="FZ122" s="280"/>
      <c r="GA122" s="280"/>
      <c r="GB122" s="280"/>
      <c r="GC122" s="280"/>
      <c r="GD122" s="280"/>
      <c r="GE122" s="280"/>
      <c r="GF122" s="280"/>
      <c r="GG122" s="280"/>
      <c r="GH122" s="280"/>
      <c r="GI122" s="280"/>
      <c r="GJ122" s="280"/>
      <c r="GK122" s="280"/>
      <c r="GL122" s="280"/>
      <c r="GM122" s="280"/>
      <c r="GN122" s="280"/>
      <c r="GO122" s="280"/>
      <c r="GP122" s="280"/>
      <c r="GQ122" s="280"/>
      <c r="GR122" s="280"/>
      <c r="GS122" s="280"/>
      <c r="GT122" s="280"/>
      <c r="GU122" s="280"/>
      <c r="GV122" s="280"/>
    </row>
    <row r="123">
      <c r="A123" s="309" t="str">
        <v>乐容</v>
      </c>
      <c r="B123" s="310" t="str">
        <v>12800026100640273</v>
      </c>
      <c r="C123" s="309" t="str">
        <v>亚朵星球 纯色全棉四件套</v>
      </c>
      <c r="D123" s="309" t="str">
        <v>山野绿-1.8m床-床单款</v>
      </c>
      <c r="E123">
        <f>SUM(F123:GX123)</f>
      </c>
      <c r="F123" s="280">
        <f>IFERROR(SUMPRODUCT(('控温被PRO-S级品'!$B$2:$B$10=$B123)*('控温被PRO-S级品'!$E$1:$BE$1=F$1)*('控温被PRO-S级品'!$E$2:$BE$10)),0)+IFERROR(SUMPRODUCT(('冬被-S级品'!$B$2:$B$10=$B123)*('冬被-S级品'!$E$1:$AW$1=F$1)*('冬被-S级品'!$E$2:$AW$10)),0)+IFERROR(SUMPRODUCT(('白止-S级品'!$A$2:$A$26=$B123)*('白止-S级品'!$D$1:$AV$1=F$1)*('白止-S级品'!$D$2:$AV$26)),0)+IFERROR(SUMPRODUCT(('乐容-S级品'!$A$4:$A$32=$B123)*('乐容-S级品'!$L$3:$CA$3=F$1)*('乐容-S级品'!$L$4:$CA$32)),0)</f>
      </c>
      <c r="G123" s="280">
        <f>IFERROR(SUMPRODUCT(('控温被PRO-S级品'!$B$2:$B$10=$B123)*('控温被PRO-S级品'!$E$1:$BE$1=G$1)*('控温被PRO-S级品'!$E$2:$BE$10)),0)+IFERROR(SUMPRODUCT(('冬被-S级品'!$B$2:$B$10=$B123)*('冬被-S级品'!$E$1:$AW$1=G$1)*('冬被-S级品'!$E$2:$AW$10)),0)+IFERROR(SUMPRODUCT(('白止-S级品'!$A$2:$A$26=$B123)*('白止-S级品'!$D$1:$AV$1=G$1)*('白止-S级品'!$D$2:$AV$26)),0)+IFERROR(SUMPRODUCT(('乐容-S级品'!$A$4:$A$32=$B123)*('乐容-S级品'!$L$3:$CA$3=G$1)*('乐容-S级品'!$L$4:$CA$32)),0)</f>
      </c>
      <c r="H123" s="280">
        <f>IFERROR(SUMPRODUCT(('控温被PRO-S级品'!$B$2:$B$10=$B123)*('控温被PRO-S级品'!$E$1:$BE$1=H$1)*('控温被PRO-S级品'!$E$2:$BE$10)),0)+IFERROR(SUMPRODUCT(('冬被-S级品'!$B$2:$B$10=$B123)*('冬被-S级品'!$E$1:$AW$1=H$1)*('冬被-S级品'!$E$2:$AW$10)),0)+IFERROR(SUMPRODUCT(('白止-S级品'!$A$2:$A$26=$B123)*('白止-S级品'!$D$1:$AV$1=H$1)*('白止-S级品'!$D$2:$AV$26)),0)+IFERROR(SUMPRODUCT(('乐容-S级品'!$A$4:$A$32=$B123)*('乐容-S级品'!$L$3:$CA$3=H$1)*('乐容-S级品'!$L$4:$CA$32)),0)</f>
      </c>
      <c r="I123" s="280">
        <f>IFERROR(SUMPRODUCT(('控温被PRO-S级品'!$B$2:$B$10=$B123)*('控温被PRO-S级品'!$E$1:$BE$1=I$1)*('控温被PRO-S级品'!$E$2:$BE$10)),0)+IFERROR(SUMPRODUCT(('冬被-S级品'!$B$2:$B$10=$B123)*('冬被-S级品'!$E$1:$AW$1=I$1)*('冬被-S级品'!$E$2:$AW$10)),0)+IFERROR(SUMPRODUCT(('白止-S级品'!$A$2:$A$26=$B123)*('白止-S级品'!$D$1:$AV$1=I$1)*('白止-S级品'!$D$2:$AV$26)),0)+IFERROR(SUMPRODUCT(('乐容-S级品'!$A$4:$A$32=$B123)*('乐容-S级品'!$L$3:$CA$3=I$1)*('乐容-S级品'!$L$4:$CA$32)),0)</f>
      </c>
      <c r="J123" s="280">
        <f>IFERROR(SUMPRODUCT(('控温被PRO-S级品'!$B$2:$B$10=$B123)*('控温被PRO-S级品'!$E$1:$BE$1=J$1)*('控温被PRO-S级品'!$E$2:$BE$10)),0)+IFERROR(SUMPRODUCT(('冬被-S级品'!$B$2:$B$10=$B123)*('冬被-S级品'!$E$1:$AW$1=J$1)*('冬被-S级品'!$E$2:$AW$10)),0)+IFERROR(SUMPRODUCT(('白止-S级品'!$A$2:$A$26=$B123)*('白止-S级品'!$D$1:$AV$1=J$1)*('白止-S级品'!$D$2:$AV$26)),0)+IFERROR(SUMPRODUCT(('乐容-S级品'!$A$4:$A$32=$B123)*('乐容-S级品'!$L$3:$CA$3=J$1)*('乐容-S级品'!$L$4:$CA$32)),0)</f>
      </c>
      <c r="K123" s="280">
        <f>IFERROR(SUMPRODUCT(('控温被PRO-S级品'!$B$2:$B$10=$B123)*('控温被PRO-S级品'!$E$1:$BE$1=K$1)*('控温被PRO-S级品'!$E$2:$BE$10)),0)+IFERROR(SUMPRODUCT(('冬被-S级品'!$B$2:$B$10=$B123)*('冬被-S级品'!$E$1:$AW$1=K$1)*('冬被-S级品'!$E$2:$AW$10)),0)+IFERROR(SUMPRODUCT(('白止-S级品'!$A$2:$A$26=$B123)*('白止-S级品'!$D$1:$AV$1=K$1)*('白止-S级品'!$D$2:$AV$26)),0)+IFERROR(SUMPRODUCT(('乐容-S级品'!$A$4:$A$32=$B123)*('乐容-S级品'!$L$3:$CA$3=K$1)*('乐容-S级品'!$L$4:$CA$32)),0)</f>
      </c>
      <c r="L123" s="280">
        <f>IFERROR(SUMPRODUCT(('控温被PRO-S级品'!$B$2:$B$10=$B123)*('控温被PRO-S级品'!$E$1:$BE$1=L$1)*('控温被PRO-S级品'!$E$2:$BE$10)),0)+IFERROR(SUMPRODUCT(('冬被-S级品'!$B$2:$B$10=$B123)*('冬被-S级品'!$E$1:$AW$1=L$1)*('冬被-S级品'!$E$2:$AW$10)),0)+IFERROR(SUMPRODUCT(('白止-S级品'!$A$2:$A$26=$B123)*('白止-S级品'!$D$1:$AV$1=L$1)*('白止-S级品'!$D$2:$AV$26)),0)+IFERROR(SUMPRODUCT(('乐容-S级品'!$A$4:$A$32=$B123)*('乐容-S级品'!$L$3:$CA$3=L$1)*('乐容-S级品'!$L$4:$CA$32)),0)</f>
      </c>
      <c r="M123" s="280">
        <f>IFERROR(SUMPRODUCT(('控温被PRO-S级品'!$B$2:$B$10=$B123)*('控温被PRO-S级品'!$E$1:$BE$1=M$1)*('控温被PRO-S级品'!$E$2:$BE$10)),0)+IFERROR(SUMPRODUCT(('冬被-S级品'!$B$2:$B$10=$B123)*('冬被-S级品'!$E$1:$AW$1=M$1)*('冬被-S级品'!$E$2:$AW$10)),0)+IFERROR(SUMPRODUCT(('白止-S级品'!$A$2:$A$26=$B123)*('白止-S级品'!$D$1:$AV$1=M$1)*('白止-S级品'!$D$2:$AV$26)),0)+IFERROR(SUMPRODUCT(('乐容-S级品'!$A$4:$A$32=$B123)*('乐容-S级品'!$L$3:$CA$3=M$1)*('乐容-S级品'!$L$4:$CA$32)),0)</f>
      </c>
      <c r="N123" s="280">
        <f>IFERROR(SUMPRODUCT(('控温被PRO-S级品'!$B$2:$B$10=$B123)*('控温被PRO-S级品'!$E$1:$BE$1=N$1)*('控温被PRO-S级品'!$E$2:$BE$10)),0)+IFERROR(SUMPRODUCT(('冬被-S级品'!$B$2:$B$10=$B123)*('冬被-S级品'!$E$1:$AW$1=N$1)*('冬被-S级品'!$E$2:$AW$10)),0)+IFERROR(SUMPRODUCT(('白止-S级品'!$A$2:$A$26=$B123)*('白止-S级品'!$D$1:$AV$1=N$1)*('白止-S级品'!$D$2:$AV$26)),0)+IFERROR(SUMPRODUCT(('乐容-S级品'!$A$4:$A$32=$B123)*('乐容-S级品'!$L$3:$CA$3=N$1)*('乐容-S级品'!$L$4:$CA$32)),0)</f>
      </c>
      <c r="O123" s="280">
        <f>IFERROR(SUMPRODUCT(('控温被PRO-S级品'!$B$2:$B$10=$B123)*('控温被PRO-S级品'!$E$1:$BE$1=O$1)*('控温被PRO-S级品'!$E$2:$BE$10)),0)+IFERROR(SUMPRODUCT(('冬被-S级品'!$B$2:$B$10=$B123)*('冬被-S级品'!$E$1:$AW$1=O$1)*('冬被-S级品'!$E$2:$AW$10)),0)+IFERROR(SUMPRODUCT(('白止-S级品'!$A$2:$A$26=$B123)*('白止-S级品'!$D$1:$AV$1=O$1)*('白止-S级品'!$D$2:$AV$26)),0)+IFERROR(SUMPRODUCT(('乐容-S级品'!$A$4:$A$32=$B123)*('乐容-S级品'!$L$3:$CA$3=O$1)*('乐容-S级品'!$L$4:$CA$32)),0)</f>
      </c>
      <c r="P123" s="280">
        <f>IFERROR(SUMPRODUCT(('控温被PRO-S级品'!$B$2:$B$10=$B123)*('控温被PRO-S级品'!$E$1:$BE$1=P$1)*('控温被PRO-S级品'!$E$2:$BE$10)),0)+IFERROR(SUMPRODUCT(('冬被-S级品'!$B$2:$B$10=$B123)*('冬被-S级品'!$E$1:$AW$1=P$1)*('冬被-S级品'!$E$2:$AW$10)),0)+IFERROR(SUMPRODUCT(('白止-S级品'!$A$2:$A$26=$B123)*('白止-S级品'!$D$1:$AV$1=P$1)*('白止-S级品'!$D$2:$AV$26)),0)+IFERROR(SUMPRODUCT(('乐容-S级品'!$A$4:$A$32=$B123)*('乐容-S级品'!$L$3:$CA$3=P$1)*('乐容-S级品'!$L$4:$CA$32)),0)</f>
      </c>
      <c r="Q123" s="280">
        <f>IFERROR(SUMPRODUCT(('控温被PRO-S级品'!$B$2:$B$10=$B123)*('控温被PRO-S级品'!$E$1:$BE$1=Q$1)*('控温被PRO-S级品'!$E$2:$BE$10)),0)+IFERROR(SUMPRODUCT(('冬被-S级品'!$B$2:$B$10=$B123)*('冬被-S级品'!$E$1:$AW$1=Q$1)*('冬被-S级品'!$E$2:$AW$10)),0)+IFERROR(SUMPRODUCT(('白止-S级品'!$A$2:$A$26=$B123)*('白止-S级品'!$D$1:$AV$1=Q$1)*('白止-S级品'!$D$2:$AV$26)),0)+IFERROR(SUMPRODUCT(('乐容-S级品'!$A$4:$A$32=$B123)*('乐容-S级品'!$L$3:$CA$3=Q$1)*('乐容-S级品'!$L$4:$CA$32)),0)</f>
      </c>
      <c r="R123" s="280">
        <f>IFERROR(SUMPRODUCT(('控温被PRO-S级品'!$B$2:$B$10=$B123)*('控温被PRO-S级品'!$E$1:$BE$1=R$1)*('控温被PRO-S级品'!$E$2:$BE$10)),0)+IFERROR(SUMPRODUCT(('冬被-S级品'!$B$2:$B$10=$B123)*('冬被-S级品'!$E$1:$AW$1=R$1)*('冬被-S级品'!$E$2:$AW$10)),0)+IFERROR(SUMPRODUCT(('白止-S级品'!$A$2:$A$26=$B123)*('白止-S级品'!$D$1:$AV$1=R$1)*('白止-S级品'!$D$2:$AV$26)),0)+IFERROR(SUMPRODUCT(('乐容-S级品'!$A$4:$A$32=$B123)*('乐容-S级品'!$L$3:$CA$3=R$1)*('乐容-S级品'!$L$4:$CA$32)),0)</f>
      </c>
      <c r="S123" s="280">
        <f>IFERROR(SUMPRODUCT(('控温被PRO-S级品'!$B$2:$B$10=$B123)*('控温被PRO-S级品'!$E$1:$BE$1=S$1)*('控温被PRO-S级品'!$E$2:$BE$10)),0)+IFERROR(SUMPRODUCT(('冬被-S级品'!$B$2:$B$10=$B123)*('冬被-S级品'!$E$1:$AW$1=S$1)*('冬被-S级品'!$E$2:$AW$10)),0)+IFERROR(SUMPRODUCT(('白止-S级品'!$A$2:$A$26=$B123)*('白止-S级品'!$D$1:$AV$1=S$1)*('白止-S级品'!$D$2:$AV$26)),0)+IFERROR(SUMPRODUCT(('乐容-S级品'!$A$4:$A$32=$B123)*('乐容-S级品'!$L$3:$CA$3=S$1)*('乐容-S级品'!$L$4:$CA$32)),0)</f>
      </c>
      <c r="T123" s="280">
        <f>IFERROR(SUMPRODUCT(('控温被PRO-S级品'!$B$2:$B$10=$B123)*('控温被PRO-S级品'!$E$1:$BE$1=T$1)*('控温被PRO-S级品'!$E$2:$BE$10)),0)+IFERROR(SUMPRODUCT(('冬被-S级品'!$B$2:$B$10=$B123)*('冬被-S级品'!$E$1:$AW$1=T$1)*('冬被-S级品'!$E$2:$AW$10)),0)+IFERROR(SUMPRODUCT(('白止-S级品'!$A$2:$A$26=$B123)*('白止-S级品'!$D$1:$AV$1=T$1)*('白止-S级品'!$D$2:$AV$26)),0)+IFERROR(SUMPRODUCT(('乐容-S级品'!$A$4:$A$32=$B123)*('乐容-S级品'!$L$3:$CA$3=T$1)*('乐容-S级品'!$L$4:$CA$32)),0)</f>
      </c>
      <c r="U123" s="280">
        <f>IFERROR(SUMPRODUCT(('控温被PRO-S级品'!$B$2:$B$10=$B123)*('控温被PRO-S级品'!$E$1:$BE$1=U$1)*('控温被PRO-S级品'!$E$2:$BE$10)),0)+IFERROR(SUMPRODUCT(('冬被-S级品'!$B$2:$B$10=$B123)*('冬被-S级品'!$E$1:$AW$1=U$1)*('冬被-S级品'!$E$2:$AW$10)),0)+IFERROR(SUMPRODUCT(('白止-S级品'!$A$2:$A$26=$B123)*('白止-S级品'!$D$1:$AV$1=U$1)*('白止-S级品'!$D$2:$AV$26)),0)+IFERROR(SUMPRODUCT(('乐容-S级品'!$A$4:$A$32=$B123)*('乐容-S级品'!$L$3:$CA$3=U$1)*('乐容-S级品'!$L$4:$CA$32)),0)</f>
      </c>
      <c r="V123" s="280">
        <f>IFERROR(SUMPRODUCT(('控温被PRO-S级品'!$B$2:$B$10=$B123)*('控温被PRO-S级品'!$E$1:$BE$1=V$1)*('控温被PRO-S级品'!$E$2:$BE$10)),0)+IFERROR(SUMPRODUCT(('冬被-S级品'!$B$2:$B$10=$B123)*('冬被-S级品'!$E$1:$AW$1=V$1)*('冬被-S级品'!$E$2:$AW$10)),0)+IFERROR(SUMPRODUCT(('白止-S级品'!$A$2:$A$26=$B123)*('白止-S级品'!$D$1:$AV$1=V$1)*('白止-S级品'!$D$2:$AV$26)),0)+IFERROR(SUMPRODUCT(('乐容-S级品'!$A$4:$A$32=$B123)*('乐容-S级品'!$L$3:$CA$3=V$1)*('乐容-S级品'!$L$4:$CA$32)),0)</f>
      </c>
      <c r="W123" s="280">
        <f>IFERROR(SUMPRODUCT(('控温被PRO-S级品'!$B$2:$B$10=$B123)*('控温被PRO-S级品'!$E$1:$BE$1=W$1)*('控温被PRO-S级品'!$E$2:$BE$10)),0)+IFERROR(SUMPRODUCT(('冬被-S级品'!$B$2:$B$10=$B123)*('冬被-S级品'!$E$1:$AW$1=W$1)*('冬被-S级品'!$E$2:$AW$10)),0)+IFERROR(SUMPRODUCT(('白止-S级品'!$A$2:$A$26=$B123)*('白止-S级品'!$D$1:$AV$1=W$1)*('白止-S级品'!$D$2:$AV$26)),0)+IFERROR(SUMPRODUCT(('乐容-S级品'!$A$4:$A$32=$B123)*('乐容-S级品'!$L$3:$CA$3=W$1)*('乐容-S级品'!$L$4:$CA$32)),0)</f>
      </c>
      <c r="X123" s="280">
        <f>IFERROR(SUMPRODUCT(('控温被PRO-S级品'!$B$2:$B$10=$B123)*('控温被PRO-S级品'!$E$1:$BE$1=X$1)*('控温被PRO-S级品'!$E$2:$BE$10)),0)+IFERROR(SUMPRODUCT(('冬被-S级品'!$B$2:$B$10=$B123)*('冬被-S级品'!$E$1:$AW$1=X$1)*('冬被-S级品'!$E$2:$AW$10)),0)+IFERROR(SUMPRODUCT(('白止-S级品'!$A$2:$A$26=$B123)*('白止-S级品'!$D$1:$AV$1=X$1)*('白止-S级品'!$D$2:$AV$26)),0)+IFERROR(SUMPRODUCT(('乐容-S级品'!$A$4:$A$32=$B123)*('乐容-S级品'!$L$3:$CA$3=X$1)*('乐容-S级品'!$L$4:$CA$32)),0)</f>
      </c>
      <c r="Y123" s="280">
        <f>IFERROR(SUMPRODUCT(('控温被PRO-S级品'!$B$2:$B$10=$B123)*('控温被PRO-S级品'!$E$1:$BE$1=Y$1)*('控温被PRO-S级品'!$E$2:$BE$10)),0)+IFERROR(SUMPRODUCT(('冬被-S级品'!$B$2:$B$10=$B123)*('冬被-S级品'!$E$1:$AW$1=Y$1)*('冬被-S级品'!$E$2:$AW$10)),0)+IFERROR(SUMPRODUCT(('白止-S级品'!$A$2:$A$26=$B123)*('白止-S级品'!$D$1:$AV$1=Y$1)*('白止-S级品'!$D$2:$AV$26)),0)+IFERROR(SUMPRODUCT(('乐容-S级品'!$A$4:$A$32=$B123)*('乐容-S级品'!$L$3:$CA$3=Y$1)*('乐容-S级品'!$L$4:$CA$32)),0)</f>
      </c>
      <c r="Z123" s="280">
        <f>IFERROR(SUMPRODUCT(('控温被PRO-S级品'!$B$2:$B$10=$B123)*('控温被PRO-S级品'!$E$1:$BE$1=Z$1)*('控温被PRO-S级品'!$E$2:$BE$10)),0)+IFERROR(SUMPRODUCT(('冬被-S级品'!$B$2:$B$10=$B123)*('冬被-S级品'!$E$1:$AW$1=Z$1)*('冬被-S级品'!$E$2:$AW$10)),0)+IFERROR(SUMPRODUCT(('白止-S级品'!$A$2:$A$26=$B123)*('白止-S级品'!$D$1:$AV$1=Z$1)*('白止-S级品'!$D$2:$AV$26)),0)+IFERROR(SUMPRODUCT(('乐容-S级品'!$A$4:$A$32=$B123)*('乐容-S级品'!$L$3:$CA$3=Z$1)*('乐容-S级品'!$L$4:$CA$32)),0)</f>
      </c>
      <c r="AA123" s="280">
        <f>IFERROR(SUMPRODUCT(('控温被PRO-S级品'!$B$2:$B$10=$B123)*('控温被PRO-S级品'!$E$1:$BE$1=AA$1)*('控温被PRO-S级品'!$E$2:$BE$10)),0)+IFERROR(SUMPRODUCT(('冬被-S级品'!$B$2:$B$10=$B123)*('冬被-S级品'!$E$1:$AW$1=AA$1)*('冬被-S级品'!$E$2:$AW$10)),0)+IFERROR(SUMPRODUCT(('白止-S级品'!$A$2:$A$26=$B123)*('白止-S级品'!$D$1:$AV$1=AA$1)*('白止-S级品'!$D$2:$AV$26)),0)+IFERROR(SUMPRODUCT(('乐容-S级品'!$A$4:$A$32=$B123)*('乐容-S级品'!$L$3:$CA$3=AA$1)*('乐容-S级品'!$L$4:$CA$32)),0)</f>
      </c>
      <c r="AB123" s="280">
        <f>IFERROR(SUMPRODUCT(('控温被PRO-S级品'!$B$2:$B$10=$B123)*('控温被PRO-S级品'!$E$1:$BE$1=AB$1)*('控温被PRO-S级品'!$E$2:$BE$10)),0)+IFERROR(SUMPRODUCT(('冬被-S级品'!$B$2:$B$10=$B123)*('冬被-S级品'!$E$1:$AW$1=AB$1)*('冬被-S级品'!$E$2:$AW$10)),0)+IFERROR(SUMPRODUCT(('白止-S级品'!$A$2:$A$26=$B123)*('白止-S级品'!$D$1:$AV$1=AB$1)*('白止-S级品'!$D$2:$AV$26)),0)+IFERROR(SUMPRODUCT(('乐容-S级品'!$A$4:$A$32=$B123)*('乐容-S级品'!$L$3:$CA$3=AB$1)*('乐容-S级品'!$L$4:$CA$32)),0)</f>
      </c>
      <c r="AC123" s="280">
        <f>IFERROR(SUMPRODUCT(('控温被PRO-S级品'!$B$2:$B$10=$B123)*('控温被PRO-S级品'!$E$1:$BE$1=AC$1)*('控温被PRO-S级品'!$E$2:$BE$10)),0)+IFERROR(SUMPRODUCT(('冬被-S级品'!$B$2:$B$10=$B123)*('冬被-S级品'!$E$1:$AW$1=AC$1)*('冬被-S级品'!$E$2:$AW$10)),0)+IFERROR(SUMPRODUCT(('白止-S级品'!$A$2:$A$26=$B123)*('白止-S级品'!$D$1:$AV$1=AC$1)*('白止-S级品'!$D$2:$AV$26)),0)+IFERROR(SUMPRODUCT(('乐容-S级品'!$A$4:$A$32=$B123)*('乐容-S级品'!$L$3:$CA$3=AC$1)*('乐容-S级品'!$L$4:$CA$32)),0)</f>
      </c>
      <c r="AD123" s="280">
        <f>IFERROR(SUMPRODUCT(('控温被PRO-S级品'!$B$2:$B$10=$B123)*('控温被PRO-S级品'!$E$1:$BE$1=AD$1)*('控温被PRO-S级品'!$E$2:$BE$10)),0)+IFERROR(SUMPRODUCT(('冬被-S级品'!$B$2:$B$10=$B123)*('冬被-S级品'!$E$1:$AW$1=AD$1)*('冬被-S级品'!$E$2:$AW$10)),0)+IFERROR(SUMPRODUCT(('白止-S级品'!$A$2:$A$26=$B123)*('白止-S级品'!$D$1:$AV$1=AD$1)*('白止-S级品'!$D$2:$AV$26)),0)+IFERROR(SUMPRODUCT(('乐容-S级品'!$A$4:$A$32=$B123)*('乐容-S级品'!$L$3:$CA$3=AD$1)*('乐容-S级品'!$L$4:$CA$32)),0)</f>
      </c>
      <c r="AE123" s="280">
        <f>IFERROR(SUMPRODUCT(('控温被PRO-S级品'!$B$2:$B$10=$B123)*('控温被PRO-S级品'!$E$1:$BE$1=AE$1)*('控温被PRO-S级品'!$E$2:$BE$10)),0)+IFERROR(SUMPRODUCT(('冬被-S级品'!$B$2:$B$10=$B123)*('冬被-S级品'!$E$1:$AW$1=AE$1)*('冬被-S级品'!$E$2:$AW$10)),0)+IFERROR(SUMPRODUCT(('白止-S级品'!$A$2:$A$26=$B123)*('白止-S级品'!$D$1:$AV$1=AE$1)*('白止-S级品'!$D$2:$AV$26)),0)+IFERROR(SUMPRODUCT(('乐容-S级品'!$A$4:$A$32=$B123)*('乐容-S级品'!$L$3:$CA$3=AE$1)*('乐容-S级品'!$L$4:$CA$32)),0)</f>
      </c>
      <c r="AF123" s="280">
        <f>IFERROR(SUMPRODUCT(('控温被PRO-S级品'!$B$2:$B$10=$B123)*('控温被PRO-S级品'!$E$1:$BE$1=AF$1)*('控温被PRO-S级品'!$E$2:$BE$10)),0)+IFERROR(SUMPRODUCT(('冬被-S级品'!$B$2:$B$10=$B123)*('冬被-S级品'!$E$1:$AW$1=AF$1)*('冬被-S级品'!$E$2:$AW$10)),0)+IFERROR(SUMPRODUCT(('白止-S级品'!$A$2:$A$26=$B123)*('白止-S级品'!$D$1:$AV$1=AF$1)*('白止-S级品'!$D$2:$AV$26)),0)+IFERROR(SUMPRODUCT(('乐容-S级品'!$A$4:$A$32=$B123)*('乐容-S级品'!$L$3:$CA$3=AF$1)*('乐容-S级品'!$L$4:$CA$32)),0)</f>
      </c>
      <c r="AG123" s="280">
        <f>IFERROR(SUMPRODUCT(('控温被PRO-S级品'!$B$2:$B$10=$B123)*('控温被PRO-S级品'!$E$1:$BE$1=AG$1)*('控温被PRO-S级品'!$E$2:$BE$10)),0)+IFERROR(SUMPRODUCT(('冬被-S级品'!$B$2:$B$10=$B123)*('冬被-S级品'!$E$1:$AW$1=AG$1)*('冬被-S级品'!$E$2:$AW$10)),0)+IFERROR(SUMPRODUCT(('白止-S级品'!$A$2:$A$26=$B123)*('白止-S级品'!$D$1:$AV$1=AG$1)*('白止-S级品'!$D$2:$AV$26)),0)+IFERROR(SUMPRODUCT(('乐容-S级品'!$A$4:$A$32=$B123)*('乐容-S级品'!$L$3:$CA$3=AG$1)*('乐容-S级品'!$L$4:$CA$32)),0)</f>
      </c>
      <c r="AH123" s="280">
        <f>IFERROR(SUMPRODUCT(('控温被PRO-S级品'!$B$2:$B$10=$B123)*('控温被PRO-S级品'!$E$1:$BE$1=AH$1)*('控温被PRO-S级品'!$E$2:$BE$10)),0)+IFERROR(SUMPRODUCT(('冬被-S级品'!$B$2:$B$10=$B123)*('冬被-S级品'!$E$1:$AW$1=AH$1)*('冬被-S级品'!$E$2:$AW$10)),0)+IFERROR(SUMPRODUCT(('白止-S级品'!$A$2:$A$26=$B123)*('白止-S级品'!$D$1:$AV$1=AH$1)*('白止-S级品'!$D$2:$AV$26)),0)+IFERROR(SUMPRODUCT(('乐容-S级品'!$A$4:$A$32=$B123)*('乐容-S级品'!$L$3:$CA$3=AH$1)*('乐容-S级品'!$L$4:$CA$32)),0)</f>
      </c>
      <c r="AI123" s="280">
        <f>IFERROR(SUMPRODUCT(('控温被PRO-S级品'!$B$2:$B$10=$B123)*('控温被PRO-S级品'!$E$1:$BE$1=AI$1)*('控温被PRO-S级品'!$E$2:$BE$10)),0)+IFERROR(SUMPRODUCT(('冬被-S级品'!$B$2:$B$10=$B123)*('冬被-S级品'!$E$1:$AW$1=AI$1)*('冬被-S级品'!$E$2:$AW$10)),0)+IFERROR(SUMPRODUCT(('白止-S级品'!$A$2:$A$26=$B123)*('白止-S级品'!$D$1:$AV$1=AI$1)*('白止-S级品'!$D$2:$AV$26)),0)+IFERROR(SUMPRODUCT(('乐容-S级品'!$A$4:$A$32=$B123)*('乐容-S级品'!$L$3:$CA$3=AI$1)*('乐容-S级品'!$L$4:$CA$32)),0)</f>
      </c>
      <c r="AJ123" s="280">
        <f>IFERROR(SUMPRODUCT(('控温被PRO-S级品'!$B$2:$B$10=$B123)*('控温被PRO-S级品'!$E$1:$BE$1=AJ$1)*('控温被PRO-S级品'!$E$2:$BE$10)),0)+IFERROR(SUMPRODUCT(('冬被-S级品'!$B$2:$B$10=$B123)*('冬被-S级品'!$E$1:$AW$1=AJ$1)*('冬被-S级品'!$E$2:$AW$10)),0)+IFERROR(SUMPRODUCT(('白止-S级品'!$A$2:$A$26=$B123)*('白止-S级品'!$D$1:$AV$1=AJ$1)*('白止-S级品'!$D$2:$AV$26)),0)+IFERROR(SUMPRODUCT(('乐容-S级品'!$A$4:$A$32=$B123)*('乐容-S级品'!$L$3:$CA$3=AJ$1)*('乐容-S级品'!$L$4:$CA$32)),0)</f>
      </c>
      <c r="AK123" s="280">
        <f>IFERROR(SUMPRODUCT(('控温被PRO-S级品'!$B$2:$B$10=$B123)*('控温被PRO-S级品'!$E$1:$BE$1=AK$1)*('控温被PRO-S级品'!$E$2:$BE$10)),0)+IFERROR(SUMPRODUCT(('冬被-S级品'!$B$2:$B$10=$B123)*('冬被-S级品'!$E$1:$AW$1=AK$1)*('冬被-S级品'!$E$2:$AW$10)),0)+IFERROR(SUMPRODUCT(('白止-S级品'!$A$2:$A$26=$B123)*('白止-S级品'!$D$1:$AV$1=AK$1)*('白止-S级品'!$D$2:$AV$26)),0)+IFERROR(SUMPRODUCT(('乐容-S级品'!$A$4:$A$32=$B123)*('乐容-S级品'!$L$3:$CA$3=AK$1)*('乐容-S级品'!$L$4:$CA$32)),0)</f>
      </c>
      <c r="AL123" s="280">
        <f>IFERROR(SUMPRODUCT(('控温被PRO-S级品'!$B$2:$B$10=$B123)*('控温被PRO-S级品'!$E$1:$BE$1=AL$1)*('控温被PRO-S级品'!$E$2:$BE$10)),0)+IFERROR(SUMPRODUCT(('冬被-S级品'!$B$2:$B$10=$B123)*('冬被-S级品'!$E$1:$AW$1=AL$1)*('冬被-S级品'!$E$2:$AW$10)),0)+IFERROR(SUMPRODUCT(('白止-S级品'!$A$2:$A$26=$B123)*('白止-S级品'!$D$1:$AV$1=AL$1)*('白止-S级品'!$D$2:$AV$26)),0)+IFERROR(SUMPRODUCT(('乐容-S级品'!$A$4:$A$32=$B123)*('乐容-S级品'!$L$3:$CA$3=AL$1)*('乐容-S级品'!$L$4:$CA$32)),0)</f>
      </c>
      <c r="AM123" s="280">
        <f>IFERROR(SUMPRODUCT(('控温被PRO-S级品'!$B$2:$B$10=$B123)*('控温被PRO-S级品'!$E$1:$BE$1=AM$1)*('控温被PRO-S级品'!$E$2:$BE$10)),0)+IFERROR(SUMPRODUCT(('冬被-S级品'!$B$2:$B$10=$B123)*('冬被-S级品'!$E$1:$AW$1=AM$1)*('冬被-S级品'!$E$2:$AW$10)),0)+IFERROR(SUMPRODUCT(('白止-S级品'!$A$2:$A$26=$B123)*('白止-S级品'!$D$1:$AV$1=AM$1)*('白止-S级品'!$D$2:$AV$26)),0)+IFERROR(SUMPRODUCT(('乐容-S级品'!$A$4:$A$32=$B123)*('乐容-S级品'!$L$3:$CA$3=AM$1)*('乐容-S级品'!$L$4:$CA$32)),0)</f>
      </c>
      <c r="AN123" s="280">
        <f>IFERROR(SUMPRODUCT(('控温被PRO-S级品'!$B$2:$B$10=$B123)*('控温被PRO-S级品'!$E$1:$BE$1=AN$1)*('控温被PRO-S级品'!$E$2:$BE$10)),0)+IFERROR(SUMPRODUCT(('冬被-S级品'!$B$2:$B$10=$B123)*('冬被-S级品'!$E$1:$AW$1=AN$1)*('冬被-S级品'!$E$2:$AW$10)),0)+IFERROR(SUMPRODUCT(('白止-S级品'!$A$2:$A$26=$B123)*('白止-S级品'!$D$1:$AV$1=AN$1)*('白止-S级品'!$D$2:$AV$26)),0)+IFERROR(SUMPRODUCT(('乐容-S级品'!$A$4:$A$32=$B123)*('乐容-S级品'!$L$3:$CA$3=AN$1)*('乐容-S级品'!$L$4:$CA$32)),0)</f>
      </c>
      <c r="AO123" s="280">
        <f>IFERROR(SUMPRODUCT(('控温被PRO-S级品'!$B$2:$B$10=$B123)*('控温被PRO-S级品'!$E$1:$BE$1=AO$1)*('控温被PRO-S级品'!$E$2:$BE$10)),0)+IFERROR(SUMPRODUCT(('冬被-S级品'!$B$2:$B$10=$B123)*('冬被-S级品'!$E$1:$AW$1=AO$1)*('冬被-S级品'!$E$2:$AW$10)),0)+IFERROR(SUMPRODUCT(('白止-S级品'!$A$2:$A$26=$B123)*('白止-S级品'!$D$1:$AV$1=AO$1)*('白止-S级品'!$D$2:$AV$26)),0)+IFERROR(SUMPRODUCT(('乐容-S级品'!$A$4:$A$32=$B123)*('乐容-S级品'!$L$3:$CA$3=AO$1)*('乐容-S级品'!$L$4:$CA$32)),0)</f>
      </c>
      <c r="AP123" s="280">
        <f>IFERROR(SUMPRODUCT(('控温被PRO-S级品'!$B$2:$B$10=$B123)*('控温被PRO-S级品'!$E$1:$BE$1=AP$1)*('控温被PRO-S级品'!$E$2:$BE$10)),0)+IFERROR(SUMPRODUCT(('冬被-S级品'!$B$2:$B$10=$B123)*('冬被-S级品'!$E$1:$AW$1=AP$1)*('冬被-S级品'!$E$2:$AW$10)),0)+IFERROR(SUMPRODUCT(('白止-S级品'!$A$2:$A$26=$B123)*('白止-S级品'!$D$1:$AV$1=AP$1)*('白止-S级品'!$D$2:$AV$26)),0)+IFERROR(SUMPRODUCT(('乐容-S级品'!$A$4:$A$32=$B123)*('乐容-S级品'!$L$3:$CA$3=AP$1)*('乐容-S级品'!$L$4:$CA$32)),0)</f>
      </c>
      <c r="AQ123" s="280">
        <f>IFERROR(SUMPRODUCT(('控温被PRO-S级品'!$B$2:$B$10=$B123)*('控温被PRO-S级品'!$E$1:$BE$1=AQ$1)*('控温被PRO-S级品'!$E$2:$BE$10)),0)+IFERROR(SUMPRODUCT(('冬被-S级品'!$B$2:$B$10=$B123)*('冬被-S级品'!$E$1:$AW$1=AQ$1)*('冬被-S级品'!$E$2:$AW$10)),0)+IFERROR(SUMPRODUCT(('白止-S级品'!$A$2:$A$26=$B123)*('白止-S级品'!$D$1:$AV$1=AQ$1)*('白止-S级品'!$D$2:$AV$26)),0)+IFERROR(SUMPRODUCT(('乐容-S级品'!$A$4:$A$32=$B123)*('乐容-S级品'!$L$3:$CA$3=AQ$1)*('乐容-S级品'!$L$4:$CA$32)),0)</f>
      </c>
      <c r="AR123" s="280">
        <f>IFERROR(SUMPRODUCT(('控温被PRO-S级品'!$B$2:$B$10=$B123)*('控温被PRO-S级品'!$E$1:$BE$1=AR$1)*('控温被PRO-S级品'!$E$2:$BE$10)),0)+IFERROR(SUMPRODUCT(('冬被-S级品'!$B$2:$B$10=$B123)*('冬被-S级品'!$E$1:$AW$1=AR$1)*('冬被-S级品'!$E$2:$AW$10)),0)+IFERROR(SUMPRODUCT(('白止-S级品'!$A$2:$A$26=$B123)*('白止-S级品'!$D$1:$AV$1=AR$1)*('白止-S级品'!$D$2:$AV$26)),0)+IFERROR(SUMPRODUCT(('乐容-S级品'!$A$4:$A$32=$B123)*('乐容-S级品'!$L$3:$CA$3=AR$1)*('乐容-S级品'!$L$4:$CA$32)),0)</f>
      </c>
      <c r="AS123" s="280">
        <f>IFERROR(SUMPRODUCT(('控温被PRO-S级品'!$B$2:$B$10=$B123)*('控温被PRO-S级品'!$E$1:$BE$1=AS$1)*('控温被PRO-S级品'!$E$2:$BE$10)),0)+IFERROR(SUMPRODUCT(('冬被-S级品'!$B$2:$B$10=$B123)*('冬被-S级品'!$E$1:$AW$1=AS$1)*('冬被-S级品'!$E$2:$AW$10)),0)+IFERROR(SUMPRODUCT(('白止-S级品'!$A$2:$A$26=$B123)*('白止-S级品'!$D$1:$AV$1=AS$1)*('白止-S级品'!$D$2:$AV$26)),0)+IFERROR(SUMPRODUCT(('乐容-S级品'!$A$4:$A$32=$B123)*('乐容-S级品'!$L$3:$CA$3=AS$1)*('乐容-S级品'!$L$4:$CA$32)),0)</f>
      </c>
      <c r="AT123" s="280">
        <f>IFERROR(SUMPRODUCT(('控温被PRO-S级品'!$B$2:$B$10=$B123)*('控温被PRO-S级品'!$E$1:$BE$1=AT$1)*('控温被PRO-S级品'!$E$2:$BE$10)),0)+IFERROR(SUMPRODUCT(('冬被-S级品'!$B$2:$B$10=$B123)*('冬被-S级品'!$E$1:$AW$1=AT$1)*('冬被-S级品'!$E$2:$AW$10)),0)+IFERROR(SUMPRODUCT(('白止-S级品'!$A$2:$A$26=$B123)*('白止-S级品'!$D$1:$AV$1=AT$1)*('白止-S级品'!$D$2:$AV$26)),0)+IFERROR(SUMPRODUCT(('乐容-S级品'!$A$4:$A$32=$B123)*('乐容-S级品'!$L$3:$CA$3=AT$1)*('乐容-S级品'!$L$4:$CA$32)),0)</f>
      </c>
      <c r="AU123" s="280">
        <f>IFERROR(SUMPRODUCT(('控温被PRO-S级品'!$B$2:$B$10=$B123)*('控温被PRO-S级品'!$E$1:$BE$1=AU$1)*('控温被PRO-S级品'!$E$2:$BE$10)),0)+IFERROR(SUMPRODUCT(('冬被-S级品'!$B$2:$B$10=$B123)*('冬被-S级品'!$E$1:$AW$1=AU$1)*('冬被-S级品'!$E$2:$AW$10)),0)+IFERROR(SUMPRODUCT(('白止-S级品'!$A$2:$A$26=$B123)*('白止-S级品'!$D$1:$AV$1=AU$1)*('白止-S级品'!$D$2:$AV$26)),0)+IFERROR(SUMPRODUCT(('乐容-S级品'!$A$4:$A$32=$B123)*('乐容-S级品'!$L$3:$CA$3=AU$1)*('乐容-S级品'!$L$4:$CA$32)),0)</f>
      </c>
      <c r="AV123" s="280">
        <f>IFERROR(SUMPRODUCT(('控温被PRO-S级品'!$B$2:$B$10=$B123)*('控温被PRO-S级品'!$E$1:$BE$1=AV$1)*('控温被PRO-S级品'!$E$2:$BE$10)),0)+IFERROR(SUMPRODUCT(('冬被-S级品'!$B$2:$B$10=$B123)*('冬被-S级品'!$E$1:$AW$1=AV$1)*('冬被-S级品'!$E$2:$AW$10)),0)+IFERROR(SUMPRODUCT(('白止-S级品'!$A$2:$A$26=$B123)*('白止-S级品'!$D$1:$AV$1=AV$1)*('白止-S级品'!$D$2:$AV$26)),0)+IFERROR(SUMPRODUCT(('乐容-S级品'!$A$4:$A$32=$B123)*('乐容-S级品'!$L$3:$CA$3=AV$1)*('乐容-S级品'!$L$4:$CA$32)),0)</f>
      </c>
      <c r="AW123" s="280">
        <f>IFERROR(SUMPRODUCT(('控温被PRO-S级品'!$B$2:$B$10=$B123)*('控温被PRO-S级品'!$E$1:$BE$1=AW$1)*('控温被PRO-S级品'!$E$2:$BE$10)),0)+IFERROR(SUMPRODUCT(('冬被-S级品'!$B$2:$B$10=$B123)*('冬被-S级品'!$E$1:$AW$1=AW$1)*('冬被-S级品'!$E$2:$AW$10)),0)+IFERROR(SUMPRODUCT(('白止-S级品'!$A$2:$A$26=$B123)*('白止-S级品'!$D$1:$AV$1=AW$1)*('白止-S级品'!$D$2:$AV$26)),0)+IFERROR(SUMPRODUCT(('乐容-S级品'!$A$4:$A$32=$B123)*('乐容-S级品'!$L$3:$CA$3=AW$1)*('乐容-S级品'!$L$4:$CA$32)),0)</f>
      </c>
      <c r="AX123" s="280">
        <f>IFERROR(SUMPRODUCT(('控温被PRO-S级品'!$B$2:$B$10=$B123)*('控温被PRO-S级品'!$E$1:$BE$1=AX$1)*('控温被PRO-S级品'!$E$2:$BE$10)),0)+IFERROR(SUMPRODUCT(('冬被-S级品'!$B$2:$B$10=$B123)*('冬被-S级品'!$E$1:$AW$1=AX$1)*('冬被-S级品'!$E$2:$AW$10)),0)+IFERROR(SUMPRODUCT(('白止-S级品'!$A$2:$A$26=$B123)*('白止-S级品'!$D$1:$AV$1=AX$1)*('白止-S级品'!$D$2:$AV$26)),0)+IFERROR(SUMPRODUCT(('乐容-S级品'!$A$4:$A$32=$B123)*('乐容-S级品'!$L$3:$CA$3=AX$1)*('乐容-S级品'!$L$4:$CA$32)),0)</f>
      </c>
      <c r="AY123" s="280">
        <f>IFERROR(SUMPRODUCT(('控温被PRO-S级品'!$B$2:$B$10=$B123)*('控温被PRO-S级品'!$E$1:$BE$1=AY$1)*('控温被PRO-S级品'!$E$2:$BE$10)),0)+IFERROR(SUMPRODUCT(('冬被-S级品'!$B$2:$B$10=$B123)*('冬被-S级品'!$E$1:$AW$1=AY$1)*('冬被-S级品'!$E$2:$AW$10)),0)+IFERROR(SUMPRODUCT(('白止-S级品'!$A$2:$A$26=$B123)*('白止-S级品'!$D$1:$AV$1=AY$1)*('白止-S级品'!$D$2:$AV$26)),0)+IFERROR(SUMPRODUCT(('乐容-S级品'!$A$4:$A$32=$B123)*('乐容-S级品'!$L$3:$CA$3=AY$1)*('乐容-S级品'!$L$4:$CA$32)),0)</f>
      </c>
      <c r="AZ123" s="280">
        <f>IFERROR(SUMPRODUCT(('控温被PRO-S级品'!$B$2:$B$10=$B123)*('控温被PRO-S级品'!$E$1:$BE$1=AZ$1)*('控温被PRO-S级品'!$E$2:$BE$10)),0)+IFERROR(SUMPRODUCT(('冬被-S级品'!$B$2:$B$10=$B123)*('冬被-S级品'!$E$1:$AW$1=AZ$1)*('冬被-S级品'!$E$2:$AW$10)),0)+IFERROR(SUMPRODUCT(('白止-S级品'!$A$2:$A$26=$B123)*('白止-S级品'!$D$1:$AV$1=AZ$1)*('白止-S级品'!$D$2:$AV$26)),0)+IFERROR(SUMPRODUCT(('乐容-S级品'!$A$4:$A$32=$B123)*('乐容-S级品'!$L$3:$CA$3=AZ$1)*('乐容-S级品'!$L$4:$CA$32)),0)</f>
      </c>
      <c r="BA123" s="280">
        <f>IFERROR(SUMPRODUCT(('控温被PRO-S级品'!$B$2:$B$10=$B123)*('控温被PRO-S级品'!$E$1:$BE$1=BA$1)*('控温被PRO-S级品'!$E$2:$BE$10)),0)+IFERROR(SUMPRODUCT(('冬被-S级品'!$B$2:$B$10=$B123)*('冬被-S级品'!$E$1:$AW$1=BA$1)*('冬被-S级品'!$E$2:$AW$10)),0)+IFERROR(SUMPRODUCT(('白止-S级品'!$A$2:$A$26=$B123)*('白止-S级品'!$D$1:$AV$1=BA$1)*('白止-S级品'!$D$2:$AV$26)),0)+IFERROR(SUMPRODUCT(('乐容-S级品'!$A$4:$A$32=$B123)*('乐容-S级品'!$L$3:$CA$3=BA$1)*('乐容-S级品'!$L$4:$CA$32)),0)</f>
      </c>
      <c r="BB123" s="280">
        <f>IFERROR(SUMPRODUCT(('控温被PRO-S级品'!$B$2:$B$10=$B123)*('控温被PRO-S级品'!$E$1:$BE$1=BB$1)*('控温被PRO-S级品'!$E$2:$BE$10)),0)+IFERROR(SUMPRODUCT(('冬被-S级品'!$B$2:$B$10=$B123)*('冬被-S级品'!$E$1:$AW$1=BB$1)*('冬被-S级品'!$E$2:$AW$10)),0)+IFERROR(SUMPRODUCT(('白止-S级品'!$A$2:$A$26=$B123)*('白止-S级品'!$D$1:$AV$1=BB$1)*('白止-S级品'!$D$2:$AV$26)),0)+IFERROR(SUMPRODUCT(('乐容-S级品'!$A$4:$A$32=$B123)*('乐容-S级品'!$L$3:$CA$3=BB$1)*('乐容-S级品'!$L$4:$CA$32)),0)</f>
      </c>
      <c r="BC123" s="280">
        <f>IFERROR(SUMPRODUCT(('控温被PRO-S级品'!$B$2:$B$10=$B123)*('控温被PRO-S级品'!$E$1:$BE$1=BC$1)*('控温被PRO-S级品'!$E$2:$BE$10)),0)+IFERROR(SUMPRODUCT(('冬被-S级品'!$B$2:$B$10=$B123)*('冬被-S级品'!$E$1:$AW$1=BC$1)*('冬被-S级品'!$E$2:$AW$10)),0)+IFERROR(SUMPRODUCT(('白止-S级品'!$A$2:$A$26=$B123)*('白止-S级品'!$D$1:$AV$1=BC$1)*('白止-S级品'!$D$2:$AV$26)),0)+IFERROR(SUMPRODUCT(('乐容-S级品'!$A$4:$A$32=$B123)*('乐容-S级品'!$L$3:$CA$3=BC$1)*('乐容-S级品'!$L$4:$CA$32)),0)</f>
      </c>
      <c r="BD123" s="280">
        <f>IFERROR(SUMPRODUCT(('控温被PRO-S级品'!$B$2:$B$10=$B123)*('控温被PRO-S级品'!$E$1:$BE$1=BD$1)*('控温被PRO-S级品'!$E$2:$BE$10)),0)+IFERROR(SUMPRODUCT(('冬被-S级品'!$B$2:$B$10=$B123)*('冬被-S级品'!$E$1:$AW$1=BD$1)*('冬被-S级品'!$E$2:$AW$10)),0)+IFERROR(SUMPRODUCT(('白止-S级品'!$A$2:$A$26=$B123)*('白止-S级品'!$D$1:$AV$1=BD$1)*('白止-S级品'!$D$2:$AV$26)),0)+IFERROR(SUMPRODUCT(('乐容-S级品'!$A$4:$A$32=$B123)*('乐容-S级品'!$L$3:$CA$3=BD$1)*('乐容-S级品'!$L$4:$CA$32)),0)</f>
      </c>
      <c r="BE123" s="280">
        <f>IFERROR(SUMPRODUCT(('控温被PRO-S级品'!$B$2:$B$10=$B123)*('控温被PRO-S级品'!$E$1:$BE$1=BE$1)*('控温被PRO-S级品'!$E$2:$BE$10)),0)+IFERROR(SUMPRODUCT(('冬被-S级品'!$B$2:$B$10=$B123)*('冬被-S级品'!$E$1:$AW$1=BE$1)*('冬被-S级品'!$E$2:$AW$10)),0)+IFERROR(SUMPRODUCT(('白止-S级品'!$A$2:$A$26=$B123)*('白止-S级品'!$D$1:$AV$1=BE$1)*('白止-S级品'!$D$2:$AV$26)),0)+IFERROR(SUMPRODUCT(('乐容-S级品'!$A$4:$A$32=$B123)*('乐容-S级品'!$L$3:$CA$3=BE$1)*('乐容-S级品'!$L$4:$CA$32)),0)</f>
      </c>
      <c r="BF123" s="280">
        <f>IFERROR(SUMPRODUCT(('控温被PRO-S级品'!$B$2:$B$10=$B123)*('控温被PRO-S级品'!$E$1:$BE$1=BF$1)*('控温被PRO-S级品'!$E$2:$BE$10)),0)+IFERROR(SUMPRODUCT(('冬被-S级品'!$B$2:$B$10=$B123)*('冬被-S级品'!$E$1:$AW$1=BF$1)*('冬被-S级品'!$E$2:$AW$10)),0)+IFERROR(SUMPRODUCT(('白止-S级品'!$A$2:$A$26=$B123)*('白止-S级品'!$D$1:$AV$1=BF$1)*('白止-S级品'!$D$2:$AV$26)),0)+IFERROR(SUMPRODUCT(('乐容-S级品'!$A$4:$A$32=$B123)*('乐容-S级品'!$L$3:$CA$3=BF$1)*('乐容-S级品'!$L$4:$CA$32)),0)</f>
      </c>
      <c r="BG123" s="280">
        <f>IFERROR(SUMPRODUCT(('控温被PRO-S级品'!$B$2:$B$10=$B123)*('控温被PRO-S级品'!$E$1:$BE$1=BG$1)*('控温被PRO-S级品'!$E$2:$BE$10)),0)+IFERROR(SUMPRODUCT(('冬被-S级品'!$B$2:$B$10=$B123)*('冬被-S级品'!$E$1:$AW$1=BG$1)*('冬被-S级品'!$E$2:$AW$10)),0)+IFERROR(SUMPRODUCT(('白止-S级品'!$A$2:$A$26=$B123)*('白止-S级品'!$D$1:$AV$1=BG$1)*('白止-S级品'!$D$2:$AV$26)),0)+IFERROR(SUMPRODUCT(('乐容-S级品'!$A$4:$A$32=$B123)*('乐容-S级品'!$L$3:$CA$3=BG$1)*('乐容-S级品'!$L$4:$CA$32)),0)</f>
      </c>
      <c r="BH123" s="280">
        <f>IFERROR(SUMPRODUCT(('控温被PRO-S级品'!$B$2:$B$10=$B123)*('控温被PRO-S级品'!$E$1:$BE$1=BH$1)*('控温被PRO-S级品'!$E$2:$BE$10)),0)+IFERROR(SUMPRODUCT(('冬被-S级品'!$B$2:$B$10=$B123)*('冬被-S级品'!$E$1:$AW$1=BH$1)*('冬被-S级品'!$E$2:$AW$10)),0)+IFERROR(SUMPRODUCT(('白止-S级品'!$A$2:$A$26=$B123)*('白止-S级品'!$D$1:$AV$1=BH$1)*('白止-S级品'!$D$2:$AV$26)),0)+IFERROR(SUMPRODUCT(('乐容-S级品'!$A$4:$A$32=$B123)*('乐容-S级品'!$L$3:$CA$3=BH$1)*('乐容-S级品'!$L$4:$CA$32)),0)</f>
      </c>
      <c r="BI123" s="280">
        <f>IFERROR(SUMPRODUCT(('控温被PRO-S级品'!$B$2:$B$10=$B123)*('控温被PRO-S级品'!$E$1:$BE$1=BI$1)*('控温被PRO-S级品'!$E$2:$BE$10)),0)+IFERROR(SUMPRODUCT(('冬被-S级品'!$B$2:$B$10=$B123)*('冬被-S级品'!$E$1:$AW$1=BI$1)*('冬被-S级品'!$E$2:$AW$10)),0)+IFERROR(SUMPRODUCT(('白止-S级品'!$A$2:$A$26=$B123)*('白止-S级品'!$D$1:$AV$1=BI$1)*('白止-S级品'!$D$2:$AV$26)),0)+IFERROR(SUMPRODUCT(('乐容-S级品'!$A$4:$A$32=$B123)*('乐容-S级品'!$L$3:$CA$3=BI$1)*('乐容-S级品'!$L$4:$CA$32)),0)</f>
      </c>
      <c r="BJ123" s="280">
        <f>IFERROR(SUMPRODUCT(('控温被PRO-S级品'!$B$2:$B$10=$B123)*('控温被PRO-S级品'!$E$1:$BE$1=BJ$1)*('控温被PRO-S级品'!$E$2:$BE$10)),0)+IFERROR(SUMPRODUCT(('冬被-S级品'!$B$2:$B$10=$B123)*('冬被-S级品'!$E$1:$AW$1=BJ$1)*('冬被-S级品'!$E$2:$AW$10)),0)+IFERROR(SUMPRODUCT(('白止-S级品'!$A$2:$A$26=$B123)*('白止-S级品'!$D$1:$AV$1=BJ$1)*('白止-S级品'!$D$2:$AV$26)),0)+IFERROR(SUMPRODUCT(('乐容-S级品'!$A$4:$A$32=$B123)*('乐容-S级品'!$L$3:$CA$3=BJ$1)*('乐容-S级品'!$L$4:$CA$32)),0)</f>
      </c>
      <c r="BK123" s="280">
        <f>IFERROR(SUMPRODUCT(('控温被PRO-S级品'!$B$2:$B$10=$B123)*('控温被PRO-S级品'!$E$1:$BE$1=BK$1)*('控温被PRO-S级品'!$E$2:$BE$10)),0)+IFERROR(SUMPRODUCT(('冬被-S级品'!$B$2:$B$10=$B123)*('冬被-S级品'!$E$1:$AW$1=BK$1)*('冬被-S级品'!$E$2:$AW$10)),0)+IFERROR(SUMPRODUCT(('白止-S级品'!$A$2:$A$26=$B123)*('白止-S级品'!$D$1:$AV$1=BK$1)*('白止-S级品'!$D$2:$AV$26)),0)+IFERROR(SUMPRODUCT(('乐容-S级品'!$A$4:$A$32=$B123)*('乐容-S级品'!$L$3:$CA$3=BK$1)*('乐容-S级品'!$L$4:$CA$32)),0)</f>
      </c>
      <c r="BL123" s="280">
        <f>IFERROR(SUMPRODUCT(('控温被PRO-S级品'!$B$2:$B$10=$B123)*('控温被PRO-S级品'!$E$1:$BE$1=BL$1)*('控温被PRO-S级品'!$E$2:$BE$10)),0)+IFERROR(SUMPRODUCT(('冬被-S级品'!$B$2:$B$10=$B123)*('冬被-S级品'!$E$1:$AW$1=BL$1)*('冬被-S级品'!$E$2:$AW$10)),0)+IFERROR(SUMPRODUCT(('白止-S级品'!$A$2:$A$26=$B123)*('白止-S级品'!$D$1:$AV$1=BL$1)*('白止-S级品'!$D$2:$AV$26)),0)+IFERROR(SUMPRODUCT(('乐容-S级品'!$A$4:$A$32=$B123)*('乐容-S级品'!$L$3:$CA$3=BL$1)*('乐容-S级品'!$L$4:$CA$32)),0)</f>
      </c>
      <c r="BM123" s="280">
        <f>IFERROR(SUMPRODUCT(('控温被PRO-S级品'!$B$2:$B$10=$B123)*('控温被PRO-S级品'!$E$1:$BE$1=BM$1)*('控温被PRO-S级品'!$E$2:$BE$10)),0)+IFERROR(SUMPRODUCT(('冬被-S级品'!$B$2:$B$10=$B123)*('冬被-S级品'!$E$1:$AW$1=BM$1)*('冬被-S级品'!$E$2:$AW$10)),0)+IFERROR(SUMPRODUCT(('白止-S级品'!$A$2:$A$26=$B123)*('白止-S级品'!$D$1:$AV$1=BM$1)*('白止-S级品'!$D$2:$AV$26)),0)+IFERROR(SUMPRODUCT(('乐容-S级品'!$A$4:$A$32=$B123)*('乐容-S级品'!$L$3:$CA$3=BM$1)*('乐容-S级品'!$L$4:$CA$32)),0)</f>
      </c>
      <c r="BN123" s="280">
        <f>IFERROR(SUMPRODUCT(('控温被PRO-S级品'!$B$2:$B$10=$B123)*('控温被PRO-S级品'!$E$1:$BE$1=BN$1)*('控温被PRO-S级品'!$E$2:$BE$10)),0)+IFERROR(SUMPRODUCT(('冬被-S级品'!$B$2:$B$10=$B123)*('冬被-S级品'!$E$1:$AW$1=BN$1)*('冬被-S级品'!$E$2:$AW$10)),0)+IFERROR(SUMPRODUCT(('白止-S级品'!$A$2:$A$26=$B123)*('白止-S级品'!$D$1:$AV$1=BN$1)*('白止-S级品'!$D$2:$AV$26)),0)+IFERROR(SUMPRODUCT(('乐容-S级品'!$A$4:$A$32=$B123)*('乐容-S级品'!$L$3:$CA$3=BN$1)*('乐容-S级品'!$L$4:$CA$32)),0)</f>
      </c>
      <c r="BO123" s="280">
        <f>IFERROR(SUMPRODUCT(('控温被PRO-S级品'!$B$2:$B$10=$B123)*('控温被PRO-S级品'!$E$1:$BE$1=BO$1)*('控温被PRO-S级品'!$E$2:$BE$10)),0)+IFERROR(SUMPRODUCT(('冬被-S级品'!$B$2:$B$10=$B123)*('冬被-S级品'!$E$1:$AW$1=BO$1)*('冬被-S级品'!$E$2:$AW$10)),0)+IFERROR(SUMPRODUCT(('白止-S级品'!$A$2:$A$26=$B123)*('白止-S级品'!$D$1:$AV$1=BO$1)*('白止-S级品'!$D$2:$AV$26)),0)+IFERROR(SUMPRODUCT(('乐容-S级品'!$A$4:$A$32=$B123)*('乐容-S级品'!$L$3:$CA$3=BO$1)*('乐容-S级品'!$L$4:$CA$32)),0)</f>
      </c>
      <c r="BP123" s="280">
        <f>IFERROR(SUMPRODUCT(('控温被PRO-S级品'!$B$2:$B$10=$B123)*('控温被PRO-S级品'!$E$1:$BE$1=BP$1)*('控温被PRO-S级品'!$E$2:$BE$10)),0)+IFERROR(SUMPRODUCT(('冬被-S级品'!$B$2:$B$10=$B123)*('冬被-S级品'!$E$1:$AW$1=BP$1)*('冬被-S级品'!$E$2:$AW$10)),0)+IFERROR(SUMPRODUCT(('白止-S级品'!$A$2:$A$26=$B123)*('白止-S级品'!$D$1:$AV$1=BP$1)*('白止-S级品'!$D$2:$AV$26)),0)+IFERROR(SUMPRODUCT(('乐容-S级品'!$A$4:$A$32=$B123)*('乐容-S级品'!$L$3:$CA$3=BP$1)*('乐容-S级品'!$L$4:$CA$32)),0)</f>
      </c>
      <c r="BQ123" s="280">
        <f>IFERROR(SUMPRODUCT(('控温被PRO-S级品'!$B$2:$B$10=$B123)*('控温被PRO-S级品'!$E$1:$BE$1=BQ$1)*('控温被PRO-S级品'!$E$2:$BE$10)),0)+IFERROR(SUMPRODUCT(('冬被-S级品'!$B$2:$B$10=$B123)*('冬被-S级品'!$E$1:$AW$1=BQ$1)*('冬被-S级品'!$E$2:$AW$10)),0)+IFERROR(SUMPRODUCT(('白止-S级品'!$A$2:$A$26=$B123)*('白止-S级品'!$D$1:$AV$1=BQ$1)*('白止-S级品'!$D$2:$AV$26)),0)+IFERROR(SUMPRODUCT(('乐容-S级品'!$A$4:$A$32=$B123)*('乐容-S级品'!$L$3:$CA$3=BQ$1)*('乐容-S级品'!$L$4:$CA$32)),0)</f>
      </c>
      <c r="BR123" s="280">
        <f>IFERROR(SUMPRODUCT(('控温被PRO-S级品'!$B$2:$B$10=$B123)*('控温被PRO-S级品'!$E$1:$BE$1=BR$1)*('控温被PRO-S级品'!$E$2:$BE$10)),0)+IFERROR(SUMPRODUCT(('冬被-S级品'!$B$2:$B$10=$B123)*('冬被-S级品'!$E$1:$AW$1=BR$1)*('冬被-S级品'!$E$2:$AW$10)),0)+IFERROR(SUMPRODUCT(('白止-S级品'!$A$2:$A$26=$B123)*('白止-S级品'!$D$1:$AV$1=BR$1)*('白止-S级品'!$D$2:$AV$26)),0)+IFERROR(SUMPRODUCT(('乐容-S级品'!$A$4:$A$32=$B123)*('乐容-S级品'!$L$3:$CA$3=BR$1)*('乐容-S级品'!$L$4:$CA$32)),0)</f>
      </c>
      <c r="BS123" s="280">
        <f>IFERROR(SUMPRODUCT(('控温被PRO-S级品'!$B$2:$B$10=$B123)*('控温被PRO-S级品'!$E$1:$BE$1=BS$1)*('控温被PRO-S级品'!$E$2:$BE$10)),0)+IFERROR(SUMPRODUCT(('冬被-S级品'!$B$2:$B$10=$B123)*('冬被-S级品'!$E$1:$AW$1=BS$1)*('冬被-S级品'!$E$2:$AW$10)),0)+IFERROR(SUMPRODUCT(('白止-S级品'!$A$2:$A$26=$B123)*('白止-S级品'!$D$1:$AV$1=BS$1)*('白止-S级品'!$D$2:$AV$26)),0)+IFERROR(SUMPRODUCT(('乐容-S级品'!$A$4:$A$32=$B123)*('乐容-S级品'!$L$3:$CA$3=BS$1)*('乐容-S级品'!$L$4:$CA$32)),0)</f>
      </c>
      <c r="BT123" s="280">
        <f>IFERROR(SUMPRODUCT(('控温被PRO-S级品'!$B$2:$B$10=$B123)*('控温被PRO-S级品'!$E$1:$BE$1=BT$1)*('控温被PRO-S级品'!$E$2:$BE$10)),0)+IFERROR(SUMPRODUCT(('冬被-S级品'!$B$2:$B$10=$B123)*('冬被-S级品'!$E$1:$AW$1=BT$1)*('冬被-S级品'!$E$2:$AW$10)),0)+IFERROR(SUMPRODUCT(('白止-S级品'!$A$2:$A$26=$B123)*('白止-S级品'!$D$1:$AV$1=BT$1)*('白止-S级品'!$D$2:$AV$26)),0)+IFERROR(SUMPRODUCT(('乐容-S级品'!$A$4:$A$32=$B123)*('乐容-S级品'!$L$3:$CA$3=BT$1)*('乐容-S级品'!$L$4:$CA$32)),0)</f>
      </c>
      <c r="BU123" s="280">
        <f>IFERROR(SUMPRODUCT(('控温被PRO-S级品'!$B$2:$B$10=$B123)*('控温被PRO-S级品'!$E$1:$BE$1=BU$1)*('控温被PRO-S级品'!$E$2:$BE$10)),0)+IFERROR(SUMPRODUCT(('冬被-S级品'!$B$2:$B$10=$B123)*('冬被-S级品'!$E$1:$AW$1=BU$1)*('冬被-S级品'!$E$2:$AW$10)),0)+IFERROR(SUMPRODUCT(('白止-S级品'!$A$2:$A$26=$B123)*('白止-S级品'!$D$1:$AV$1=BU$1)*('白止-S级品'!$D$2:$AV$26)),0)+IFERROR(SUMPRODUCT(('乐容-S级品'!$A$4:$A$32=$B123)*('乐容-S级品'!$L$3:$CA$3=BU$1)*('乐容-S级品'!$L$4:$CA$32)),0)</f>
      </c>
      <c r="BV123" s="280">
        <f>IFERROR(SUMPRODUCT(('控温被PRO-S级品'!$B$2:$B$10=$B123)*('控温被PRO-S级品'!$E$1:$BE$1=BV$1)*('控温被PRO-S级品'!$E$2:$BE$10)),0)+IFERROR(SUMPRODUCT(('冬被-S级品'!$B$2:$B$10=$B123)*('冬被-S级品'!$E$1:$AW$1=BV$1)*('冬被-S级品'!$E$2:$AW$10)),0)+IFERROR(SUMPRODUCT(('白止-S级品'!$A$2:$A$26=$B123)*('白止-S级品'!$D$1:$AV$1=BV$1)*('白止-S级品'!$D$2:$AV$26)),0)+IFERROR(SUMPRODUCT(('乐容-S级品'!$A$4:$A$32=$B123)*('乐容-S级品'!$L$3:$CA$3=BV$1)*('乐容-S级品'!$L$4:$CA$32)),0)</f>
      </c>
      <c r="BW123" s="280">
        <f>IFERROR(SUMPRODUCT(('控温被PRO-S级品'!$B$2:$B$10=$B123)*('控温被PRO-S级品'!$E$1:$BE$1=BW$1)*('控温被PRO-S级品'!$E$2:$BE$10)),0)+IFERROR(SUMPRODUCT(('冬被-S级品'!$B$2:$B$10=$B123)*('冬被-S级品'!$E$1:$AW$1=BW$1)*('冬被-S级品'!$E$2:$AW$10)),0)+IFERROR(SUMPRODUCT(('白止-S级品'!$A$2:$A$26=$B123)*('白止-S级品'!$D$1:$AV$1=BW$1)*('白止-S级品'!$D$2:$AV$26)),0)+IFERROR(SUMPRODUCT(('乐容-S级品'!$A$4:$A$32=$B123)*('乐容-S级品'!$L$3:$CA$3=BW$1)*('乐容-S级品'!$L$4:$CA$32)),0)</f>
      </c>
      <c r="BX123" s="280">
        <f>IFERROR(SUMPRODUCT(('控温被PRO-S级品'!$B$2:$B$10=$B123)*('控温被PRO-S级品'!$E$1:$BE$1=BX$1)*('控温被PRO-S级品'!$E$2:$BE$10)),0)+IFERROR(SUMPRODUCT(('冬被-S级品'!$B$2:$B$10=$B123)*('冬被-S级品'!$E$1:$AW$1=BX$1)*('冬被-S级品'!$E$2:$AW$10)),0)+IFERROR(SUMPRODUCT(('白止-S级品'!$A$2:$A$26=$B123)*('白止-S级品'!$D$1:$AV$1=BX$1)*('白止-S级品'!$D$2:$AV$26)),0)+IFERROR(SUMPRODUCT(('乐容-S级品'!$A$4:$A$32=$B123)*('乐容-S级品'!$L$3:$CA$3=BX$1)*('乐容-S级品'!$L$4:$CA$32)),0)</f>
      </c>
      <c r="BY123" s="280">
        <f>IFERROR(SUMPRODUCT(('控温被PRO-S级品'!$B$2:$B$10=$B123)*('控温被PRO-S级品'!$E$1:$BE$1=BY$1)*('控温被PRO-S级品'!$E$2:$BE$10)),0)+IFERROR(SUMPRODUCT(('冬被-S级品'!$B$2:$B$10=$B123)*('冬被-S级品'!$E$1:$AW$1=BY$1)*('冬被-S级品'!$E$2:$AW$10)),0)+IFERROR(SUMPRODUCT(('白止-S级品'!$A$2:$A$26=$B123)*('白止-S级品'!$D$1:$AV$1=BY$1)*('白止-S级品'!$D$2:$AV$26)),0)+IFERROR(SUMPRODUCT(('乐容-S级品'!$A$4:$A$32=$B123)*('乐容-S级品'!$L$3:$CA$3=BY$1)*('乐容-S级品'!$L$4:$CA$32)),0)</f>
      </c>
      <c r="BZ123" s="280">
        <f>IFERROR(SUMPRODUCT(('控温被PRO-S级品'!$B$2:$B$10=$B123)*('控温被PRO-S级品'!$E$1:$BE$1=BZ$1)*('控温被PRO-S级品'!$E$2:$BE$10)),0)+IFERROR(SUMPRODUCT(('冬被-S级品'!$B$2:$B$10=$B123)*('冬被-S级品'!$E$1:$AW$1=BZ$1)*('冬被-S级品'!$E$2:$AW$10)),0)+IFERROR(SUMPRODUCT(('白止-S级品'!$A$2:$A$26=$B123)*('白止-S级品'!$D$1:$AV$1=BZ$1)*('白止-S级品'!$D$2:$AV$26)),0)+IFERROR(SUMPRODUCT(('乐容-S级品'!$A$4:$A$32=$B123)*('乐容-S级品'!$L$3:$CA$3=BZ$1)*('乐容-S级品'!$L$4:$CA$32)),0)</f>
      </c>
      <c r="CA123" s="280">
        <f>IFERROR(SUMPRODUCT(('控温被PRO-S级品'!$B$2:$B$10=$B123)*('控温被PRO-S级品'!$E$1:$BE$1=CA$1)*('控温被PRO-S级品'!$E$2:$BE$10)),0)+IFERROR(SUMPRODUCT(('冬被-S级品'!$B$2:$B$10=$B123)*('冬被-S级品'!$E$1:$AW$1=CA$1)*('冬被-S级品'!$E$2:$AW$10)),0)+IFERROR(SUMPRODUCT(('白止-S级品'!$A$2:$A$26=$B123)*('白止-S级品'!$D$1:$AV$1=CA$1)*('白止-S级品'!$D$2:$AV$26)),0)+IFERROR(SUMPRODUCT(('乐容-S级品'!$A$4:$A$32=$B123)*('乐容-S级品'!$L$3:$CA$3=CA$1)*('乐容-S级品'!$L$4:$CA$32)),0)</f>
      </c>
      <c r="CB123" s="280">
        <f>IFERROR(SUMPRODUCT(('控温被PRO-S级品'!$B$2:$B$10=$B123)*('控温被PRO-S级品'!$E$1:$BE$1=CB$1)*('控温被PRO-S级品'!$E$2:$BE$10)),0)+IFERROR(SUMPRODUCT(('冬被-S级品'!$B$2:$B$10=$B123)*('冬被-S级品'!$E$1:$AW$1=CB$1)*('冬被-S级品'!$E$2:$AW$10)),0)+IFERROR(SUMPRODUCT(('白止-S级品'!$A$2:$A$26=$B123)*('白止-S级品'!$D$1:$AV$1=CB$1)*('白止-S级品'!$D$2:$AV$26)),0)+IFERROR(SUMPRODUCT(('乐容-S级品'!$A$4:$A$32=$B123)*('乐容-S级品'!$L$3:$CA$3=CB$1)*('乐容-S级品'!$L$4:$CA$32)),0)</f>
      </c>
      <c r="CC123" s="280">
        <f>IFERROR(SUMPRODUCT(('控温被PRO-S级品'!$B$2:$B$10=$B123)*('控温被PRO-S级品'!$E$1:$BE$1=CC$1)*('控温被PRO-S级品'!$E$2:$BE$10)),0)+IFERROR(SUMPRODUCT(('冬被-S级品'!$B$2:$B$10=$B123)*('冬被-S级品'!$E$1:$AW$1=CC$1)*('冬被-S级品'!$E$2:$AW$10)),0)+IFERROR(SUMPRODUCT(('白止-S级品'!$A$2:$A$26=$B123)*('白止-S级品'!$D$1:$AV$1=CC$1)*('白止-S级品'!$D$2:$AV$26)),0)+IFERROR(SUMPRODUCT(('乐容-S级品'!$A$4:$A$32=$B123)*('乐容-S级品'!$L$3:$CA$3=CC$1)*('乐容-S级品'!$L$4:$CA$32)),0)</f>
      </c>
      <c r="CD123" s="280">
        <f>IFERROR(SUMPRODUCT(('控温被PRO-S级品'!$B$2:$B$10=$B123)*('控温被PRO-S级品'!$E$1:$BE$1=CD$1)*('控温被PRO-S级品'!$E$2:$BE$10)),0)+IFERROR(SUMPRODUCT(('冬被-S级品'!$B$2:$B$10=$B123)*('冬被-S级品'!$E$1:$AW$1=CD$1)*('冬被-S级品'!$E$2:$AW$10)),0)+IFERROR(SUMPRODUCT(('白止-S级品'!$A$2:$A$26=$B123)*('白止-S级品'!$D$1:$AV$1=CD$1)*('白止-S级品'!$D$2:$AV$26)),0)+IFERROR(SUMPRODUCT(('乐容-S级品'!$A$4:$A$32=$B123)*('乐容-S级品'!$L$3:$CA$3=CD$1)*('乐容-S级品'!$L$4:$CA$32)),0)</f>
      </c>
      <c r="CE123" s="280">
        <f>IFERROR(SUMPRODUCT(('控温被PRO-S级品'!$B$2:$B$10=$B123)*('控温被PRO-S级品'!$E$1:$BE$1=CE$1)*('控温被PRO-S级品'!$E$2:$BE$10)),0)+IFERROR(SUMPRODUCT(('冬被-S级品'!$B$2:$B$10=$B123)*('冬被-S级品'!$E$1:$AW$1=CE$1)*('冬被-S级品'!$E$2:$AW$10)),0)+IFERROR(SUMPRODUCT(('白止-S级品'!$A$2:$A$26=$B123)*('白止-S级品'!$D$1:$AV$1=CE$1)*('白止-S级品'!$D$2:$AV$26)),0)+IFERROR(SUMPRODUCT(('乐容-S级品'!$A$4:$A$32=$B123)*('乐容-S级品'!$L$3:$CA$3=CE$1)*('乐容-S级品'!$L$4:$CA$32)),0)</f>
      </c>
      <c r="CF123" s="280">
        <f>IFERROR(SUMPRODUCT(('控温被PRO-S级品'!$B$2:$B$10=$B123)*('控温被PRO-S级品'!$E$1:$BE$1=CF$1)*('控温被PRO-S级品'!$E$2:$BE$10)),0)+IFERROR(SUMPRODUCT(('冬被-S级品'!$B$2:$B$10=$B123)*('冬被-S级品'!$E$1:$AW$1=CF$1)*('冬被-S级品'!$E$2:$AW$10)),0)+IFERROR(SUMPRODUCT(('白止-S级品'!$A$2:$A$26=$B123)*('白止-S级品'!$D$1:$AV$1=CF$1)*('白止-S级品'!$D$2:$AV$26)),0)+IFERROR(SUMPRODUCT(('乐容-S级品'!$A$4:$A$32=$B123)*('乐容-S级品'!$L$3:$CA$3=CF$1)*('乐容-S级品'!$L$4:$CA$32)),0)</f>
      </c>
      <c r="CG123" s="280">
        <f>IFERROR(SUMPRODUCT(('控温被PRO-S级品'!$B$2:$B$10=$B123)*('控温被PRO-S级品'!$E$1:$BE$1=CG$1)*('控温被PRO-S级品'!$E$2:$BE$10)),0)+IFERROR(SUMPRODUCT(('冬被-S级品'!$B$2:$B$10=$B123)*('冬被-S级品'!$E$1:$AW$1=CG$1)*('冬被-S级品'!$E$2:$AW$10)),0)+IFERROR(SUMPRODUCT(('白止-S级品'!$A$2:$A$26=$B123)*('白止-S级品'!$D$1:$AV$1=CG$1)*('白止-S级品'!$D$2:$AV$26)),0)+IFERROR(SUMPRODUCT(('乐容-S级品'!$A$4:$A$32=$B123)*('乐容-S级品'!$L$3:$CA$3=CG$1)*('乐容-S级品'!$L$4:$CA$32)),0)</f>
      </c>
      <c r="CH123" s="280">
        <f>IFERROR(SUMPRODUCT(('控温被PRO-S级品'!$B$2:$B$10=$B123)*('控温被PRO-S级品'!$E$1:$BE$1=CH$1)*('控温被PRO-S级品'!$E$2:$BE$10)),0)+IFERROR(SUMPRODUCT(('冬被-S级品'!$B$2:$B$10=$B123)*('冬被-S级品'!$E$1:$AW$1=CH$1)*('冬被-S级品'!$E$2:$AW$10)),0)+IFERROR(SUMPRODUCT(('白止-S级品'!$A$2:$A$26=$B123)*('白止-S级品'!$D$1:$AV$1=CH$1)*('白止-S级品'!$D$2:$AV$26)),0)+IFERROR(SUMPRODUCT(('乐容-S级品'!$A$4:$A$32=$B123)*('乐容-S级品'!$L$3:$CA$3=CH$1)*('乐容-S级品'!$L$4:$CA$32)),0)</f>
      </c>
      <c r="CI123" s="280">
        <f>IFERROR(SUMPRODUCT(('控温被PRO-S级品'!$B$2:$B$10=$B123)*('控温被PRO-S级品'!$E$1:$BE$1=CI$1)*('控温被PRO-S级品'!$E$2:$BE$10)),0)+IFERROR(SUMPRODUCT(('冬被-S级品'!$B$2:$B$10=$B123)*('冬被-S级品'!$E$1:$AW$1=CI$1)*('冬被-S级品'!$E$2:$AW$10)),0)+IFERROR(SUMPRODUCT(('白止-S级品'!$A$2:$A$26=$B123)*('白止-S级品'!$D$1:$AV$1=CI$1)*('白止-S级品'!$D$2:$AV$26)),0)+IFERROR(SUMPRODUCT(('乐容-S级品'!$A$4:$A$32=$B123)*('乐容-S级品'!$L$3:$CA$3=CI$1)*('乐容-S级品'!$L$4:$CA$32)),0)</f>
      </c>
      <c r="CJ123" s="280">
        <f>IFERROR(SUMPRODUCT(('控温被PRO-S级品'!$B$2:$B$10=$B123)*('控温被PRO-S级品'!$E$1:$BE$1=CJ$1)*('控温被PRO-S级品'!$E$2:$BE$10)),0)+IFERROR(SUMPRODUCT(('冬被-S级品'!$B$2:$B$10=$B123)*('冬被-S级品'!$E$1:$AW$1=CJ$1)*('冬被-S级品'!$E$2:$AW$10)),0)+IFERROR(SUMPRODUCT(('白止-S级品'!$A$2:$A$26=$B123)*('白止-S级品'!$D$1:$AV$1=CJ$1)*('白止-S级品'!$D$2:$AV$26)),0)+IFERROR(SUMPRODUCT(('乐容-S级品'!$A$4:$A$32=$B123)*('乐容-S级品'!$L$3:$CA$3=CJ$1)*('乐容-S级品'!$L$4:$CA$32)),0)</f>
      </c>
      <c r="CK123" s="280">
        <f>IFERROR(SUMPRODUCT(('控温被PRO-S级品'!$B$2:$B$10=$B123)*('控温被PRO-S级品'!$E$1:$BE$1=CK$1)*('控温被PRO-S级品'!$E$2:$BE$10)),0)+IFERROR(SUMPRODUCT(('冬被-S级品'!$B$2:$B$10=$B123)*('冬被-S级品'!$E$1:$AW$1=CK$1)*('冬被-S级品'!$E$2:$AW$10)),0)+IFERROR(SUMPRODUCT(('白止-S级品'!$A$2:$A$26=$B123)*('白止-S级品'!$D$1:$AV$1=CK$1)*('白止-S级品'!$D$2:$AV$26)),0)+IFERROR(SUMPRODUCT(('乐容-S级品'!$A$4:$A$32=$B123)*('乐容-S级品'!$L$3:$CA$3=CK$1)*('乐容-S级品'!$L$4:$CA$32)),0)</f>
      </c>
      <c r="CL123" s="280">
        <f>IFERROR(SUMPRODUCT(('控温被PRO-S级品'!$B$2:$B$10=$B123)*('控温被PRO-S级品'!$E$1:$BE$1=CL$1)*('控温被PRO-S级品'!$E$2:$BE$10)),0)+IFERROR(SUMPRODUCT(('冬被-S级品'!$B$2:$B$10=$B123)*('冬被-S级品'!$E$1:$AW$1=CL$1)*('冬被-S级品'!$E$2:$AW$10)),0)+IFERROR(SUMPRODUCT(('白止-S级品'!$A$2:$A$26=$B123)*('白止-S级品'!$D$1:$AV$1=CL$1)*('白止-S级品'!$D$2:$AV$26)),0)+IFERROR(SUMPRODUCT(('乐容-S级品'!$A$4:$A$32=$B123)*('乐容-S级品'!$L$3:$CA$3=CL$1)*('乐容-S级品'!$L$4:$CA$32)),0)</f>
      </c>
      <c r="CM123" s="280">
        <f>IFERROR(SUMPRODUCT(('控温被PRO-S级品'!$B$2:$B$10=$B123)*('控温被PRO-S级品'!$E$1:$BE$1=CM$1)*('控温被PRO-S级品'!$E$2:$BE$10)),0)+IFERROR(SUMPRODUCT(('冬被-S级品'!$B$2:$B$10=$B123)*('冬被-S级品'!$E$1:$AW$1=CM$1)*('冬被-S级品'!$E$2:$AW$10)),0)+IFERROR(SUMPRODUCT(('白止-S级品'!$A$2:$A$26=$B123)*('白止-S级品'!$D$1:$AV$1=CM$1)*('白止-S级品'!$D$2:$AV$26)),0)+IFERROR(SUMPRODUCT(('乐容-S级品'!$A$4:$A$32=$B123)*('乐容-S级品'!$L$3:$CA$3=CM$1)*('乐容-S级品'!$L$4:$CA$32)),0)</f>
      </c>
      <c r="CN123" s="280">
        <f>IFERROR(SUMPRODUCT(('控温被PRO-S级品'!$B$2:$B$10=$B123)*('控温被PRO-S级品'!$E$1:$BE$1=CN$1)*('控温被PRO-S级品'!$E$2:$BE$10)),0)+IFERROR(SUMPRODUCT(('冬被-S级品'!$B$2:$B$10=$B123)*('冬被-S级品'!$E$1:$AW$1=CN$1)*('冬被-S级品'!$E$2:$AW$10)),0)+IFERROR(SUMPRODUCT(('白止-S级品'!$A$2:$A$26=$B123)*('白止-S级品'!$D$1:$AV$1=CN$1)*('白止-S级品'!$D$2:$AV$26)),0)+IFERROR(SUMPRODUCT(('乐容-S级品'!$A$4:$A$32=$B123)*('乐容-S级品'!$L$3:$CA$3=CN$1)*('乐容-S级品'!$L$4:$CA$32)),0)</f>
      </c>
      <c r="CO123" s="280">
        <f>IFERROR(SUMPRODUCT(('控温被PRO-S级品'!$B$2:$B$10=$B123)*('控温被PRO-S级品'!$E$1:$BE$1=CO$1)*('控温被PRO-S级品'!$E$2:$BE$10)),0)+IFERROR(SUMPRODUCT(('冬被-S级品'!$B$2:$B$10=$B123)*('冬被-S级品'!$E$1:$AW$1=CO$1)*('冬被-S级品'!$E$2:$AW$10)),0)+IFERROR(SUMPRODUCT(('白止-S级品'!$A$2:$A$26=$B123)*('白止-S级品'!$D$1:$AV$1=CO$1)*('白止-S级品'!$D$2:$AV$26)),0)+IFERROR(SUMPRODUCT(('乐容-S级品'!$A$4:$A$32=$B123)*('乐容-S级品'!$L$3:$CA$3=CO$1)*('乐容-S级品'!$L$4:$CA$32)),0)</f>
      </c>
      <c r="CP123" s="280">
        <f>IFERROR(SUMPRODUCT(('控温被PRO-S级品'!$B$2:$B$10=$B123)*('控温被PRO-S级品'!$E$1:$BE$1=CP$1)*('控温被PRO-S级品'!$E$2:$BE$10)),0)+IFERROR(SUMPRODUCT(('冬被-S级品'!$B$2:$B$10=$B123)*('冬被-S级品'!$E$1:$AW$1=CP$1)*('冬被-S级品'!$E$2:$AW$10)),0)+IFERROR(SUMPRODUCT(('白止-S级品'!$A$2:$A$26=$B123)*('白止-S级品'!$D$1:$AV$1=CP$1)*('白止-S级品'!$D$2:$AV$26)),0)+IFERROR(SUMPRODUCT(('乐容-S级品'!$A$4:$A$32=$B123)*('乐容-S级品'!$L$3:$CA$3=CP$1)*('乐容-S级品'!$L$4:$CA$32)),0)</f>
      </c>
      <c r="CQ123" s="280">
        <f>IFERROR(SUMPRODUCT(('控温被PRO-S级品'!$B$2:$B$10=$B123)*('控温被PRO-S级品'!$E$1:$BE$1=CQ$1)*('控温被PRO-S级品'!$E$2:$BE$10)),0)+IFERROR(SUMPRODUCT(('冬被-S级品'!$B$2:$B$10=$B123)*('冬被-S级品'!$E$1:$AW$1=CQ$1)*('冬被-S级品'!$E$2:$AW$10)),0)+IFERROR(SUMPRODUCT(('白止-S级品'!$A$2:$A$26=$B123)*('白止-S级品'!$D$1:$AV$1=CQ$1)*('白止-S级品'!$D$2:$AV$26)),0)+IFERROR(SUMPRODUCT(('乐容-S级品'!$A$4:$A$32=$B123)*('乐容-S级品'!$L$3:$CA$3=CQ$1)*('乐容-S级品'!$L$4:$CA$32)),0)</f>
      </c>
      <c r="CR123" s="280">
        <f>IFERROR(SUMPRODUCT(('控温被PRO-S级品'!$B$2:$B$10=$B123)*('控温被PRO-S级品'!$E$1:$BE$1=CR$1)*('控温被PRO-S级品'!$E$2:$BE$10)),0)+IFERROR(SUMPRODUCT(('冬被-S级品'!$B$2:$B$10=$B123)*('冬被-S级品'!$E$1:$AW$1=CR$1)*('冬被-S级品'!$E$2:$AW$10)),0)+IFERROR(SUMPRODUCT(('白止-S级品'!$A$2:$A$26=$B123)*('白止-S级品'!$D$1:$AV$1=CR$1)*('白止-S级品'!$D$2:$AV$26)),0)+IFERROR(SUMPRODUCT(('乐容-S级品'!$A$4:$A$32=$B123)*('乐容-S级品'!$L$3:$CA$3=CR$1)*('乐容-S级品'!$L$4:$CA$32)),0)</f>
      </c>
      <c r="CS123" s="280">
        <f>IFERROR(SUMPRODUCT(('控温被PRO-S级品'!$B$2:$B$10=$B123)*('控温被PRO-S级品'!$E$1:$BE$1=CS$1)*('控温被PRO-S级品'!$E$2:$BE$10)),0)+IFERROR(SUMPRODUCT(('冬被-S级品'!$B$2:$B$10=$B123)*('冬被-S级品'!$E$1:$AW$1=CS$1)*('冬被-S级品'!$E$2:$AW$10)),0)+IFERROR(SUMPRODUCT(('白止-S级品'!$A$2:$A$26=$B123)*('白止-S级品'!$D$1:$AV$1=CS$1)*('白止-S级品'!$D$2:$AV$26)),0)+IFERROR(SUMPRODUCT(('乐容-S级品'!$A$4:$A$32=$B123)*('乐容-S级品'!$L$3:$CA$3=CS$1)*('乐容-S级品'!$L$4:$CA$32)),0)</f>
      </c>
      <c r="CT123" s="280">
        <f>IFERROR(SUMPRODUCT(('控温被PRO-S级品'!$B$2:$B$10=$B123)*('控温被PRO-S级品'!$E$1:$BE$1=CT$1)*('控温被PRO-S级品'!$E$2:$BE$10)),0)+IFERROR(SUMPRODUCT(('冬被-S级品'!$B$2:$B$10=$B123)*('冬被-S级品'!$E$1:$AW$1=CT$1)*('冬被-S级品'!$E$2:$AW$10)),0)+IFERROR(SUMPRODUCT(('白止-S级品'!$A$2:$A$26=$B123)*('白止-S级品'!$D$1:$AV$1=CT$1)*('白止-S级品'!$D$2:$AV$26)),0)+IFERROR(SUMPRODUCT(('乐容-S级品'!$A$4:$A$32=$B123)*('乐容-S级品'!$L$3:$CA$3=CT$1)*('乐容-S级品'!$L$4:$CA$32)),0)</f>
      </c>
      <c r="CU123" s="280">
        <f>IFERROR(SUMPRODUCT(('控温被PRO-S级品'!$B$2:$B$10=$B123)*('控温被PRO-S级品'!$E$1:$BE$1=CU$1)*('控温被PRO-S级品'!$E$2:$BE$10)),0)+IFERROR(SUMPRODUCT(('冬被-S级品'!$B$2:$B$10=$B123)*('冬被-S级品'!$E$1:$AW$1=CU$1)*('冬被-S级品'!$E$2:$AW$10)),0)+IFERROR(SUMPRODUCT(('白止-S级品'!$A$2:$A$26=$B123)*('白止-S级品'!$D$1:$AV$1=CU$1)*('白止-S级品'!$D$2:$AV$26)),0)+IFERROR(SUMPRODUCT(('乐容-S级品'!$A$4:$A$32=$B123)*('乐容-S级品'!$L$3:$CA$3=CU$1)*('乐容-S级品'!$L$4:$CA$32)),0)</f>
      </c>
      <c r="CV123" s="280">
        <f>IFERROR(SUMPRODUCT(('控温被PRO-S级品'!$B$2:$B$10=$B123)*('控温被PRO-S级品'!$E$1:$BE$1=CV$1)*('控温被PRO-S级品'!$E$2:$BE$10)),0)+IFERROR(SUMPRODUCT(('冬被-S级品'!$B$2:$B$10=$B123)*('冬被-S级品'!$E$1:$AW$1=CV$1)*('冬被-S级品'!$E$2:$AW$10)),0)+IFERROR(SUMPRODUCT(('白止-S级品'!$A$2:$A$26=$B123)*('白止-S级品'!$D$1:$AV$1=CV$1)*('白止-S级品'!$D$2:$AV$26)),0)+IFERROR(SUMPRODUCT(('乐容-S级品'!$A$4:$A$32=$B123)*('乐容-S级品'!$L$3:$CA$3=CV$1)*('乐容-S级品'!$L$4:$CA$32)),0)</f>
      </c>
      <c r="CW123" s="280">
        <f>IFERROR(SUMPRODUCT(('控温被PRO-S级品'!$B$2:$B$10=$B123)*('控温被PRO-S级品'!$E$1:$BE$1=CW$1)*('控温被PRO-S级品'!$E$2:$BE$10)),0)+IFERROR(SUMPRODUCT(('冬被-S级品'!$B$2:$B$10=$B123)*('冬被-S级品'!$E$1:$AW$1=CW$1)*('冬被-S级品'!$E$2:$AW$10)),0)+IFERROR(SUMPRODUCT(('白止-S级品'!$A$2:$A$26=$B123)*('白止-S级品'!$D$1:$AV$1=CW$1)*('白止-S级品'!$D$2:$AV$26)),0)+IFERROR(SUMPRODUCT(('乐容-S级品'!$A$4:$A$32=$B123)*('乐容-S级品'!$L$3:$CA$3=CW$1)*('乐容-S级品'!$L$4:$CA$32)),0)</f>
      </c>
      <c r="CX123" s="280">
        <f>IFERROR(SUMPRODUCT(('控温被PRO-S级品'!$B$2:$B$10=$B123)*('控温被PRO-S级品'!$E$1:$BE$1=CX$1)*('控温被PRO-S级品'!$E$2:$BE$10)),0)+IFERROR(SUMPRODUCT(('冬被-S级品'!$B$2:$B$10=$B123)*('冬被-S级品'!$E$1:$AW$1=CX$1)*('冬被-S级品'!$E$2:$AW$10)),0)+IFERROR(SUMPRODUCT(('白止-S级品'!$A$2:$A$26=$B123)*('白止-S级品'!$D$1:$AV$1=CX$1)*('白止-S级品'!$D$2:$AV$26)),0)+IFERROR(SUMPRODUCT(('乐容-S级品'!$A$4:$A$32=$B123)*('乐容-S级品'!$L$3:$CA$3=CX$1)*('乐容-S级品'!$L$4:$CA$32)),0)</f>
      </c>
      <c r="CY123" s="280">
        <f>IFERROR(SUMPRODUCT(('控温被PRO-S级品'!$B$2:$B$10=$B123)*('控温被PRO-S级品'!$E$1:$BE$1=CY$1)*('控温被PRO-S级品'!$E$2:$BE$10)),0)+IFERROR(SUMPRODUCT(('冬被-S级品'!$B$2:$B$10=$B123)*('冬被-S级品'!$E$1:$AW$1=CY$1)*('冬被-S级品'!$E$2:$AW$10)),0)+IFERROR(SUMPRODUCT(('白止-S级品'!$A$2:$A$26=$B123)*('白止-S级品'!$D$1:$AV$1=CY$1)*('白止-S级品'!$D$2:$AV$26)),0)+IFERROR(SUMPRODUCT(('乐容-S级品'!$A$4:$A$32=$B123)*('乐容-S级品'!$L$3:$CA$3=CY$1)*('乐容-S级品'!$L$4:$CA$32)),0)</f>
      </c>
      <c r="CZ123" s="280">
        <f>IFERROR(SUMPRODUCT(('控温被PRO-S级品'!$B$2:$B$10=$B123)*('控温被PRO-S级品'!$E$1:$BE$1=CZ$1)*('控温被PRO-S级品'!$E$2:$BE$10)),0)+IFERROR(SUMPRODUCT(('冬被-S级品'!$B$2:$B$10=$B123)*('冬被-S级品'!$E$1:$AW$1=CZ$1)*('冬被-S级品'!$E$2:$AW$10)),0)+IFERROR(SUMPRODUCT(('白止-S级品'!$A$2:$A$26=$B123)*('白止-S级品'!$D$1:$AV$1=CZ$1)*('白止-S级品'!$D$2:$AV$26)),0)+IFERROR(SUMPRODUCT(('乐容-S级品'!$A$4:$A$32=$B123)*('乐容-S级品'!$L$3:$CA$3=CZ$1)*('乐容-S级品'!$L$4:$CA$32)),0)</f>
      </c>
      <c r="DA123" s="280">
        <f>IFERROR(SUMPRODUCT(('控温被PRO-S级品'!$B$2:$B$10=$B123)*('控温被PRO-S级品'!$E$1:$BE$1=DA$1)*('控温被PRO-S级品'!$E$2:$BE$10)),0)+IFERROR(SUMPRODUCT(('冬被-S级品'!$B$2:$B$10=$B123)*('冬被-S级品'!$E$1:$AW$1=DA$1)*('冬被-S级品'!$E$2:$AW$10)),0)+IFERROR(SUMPRODUCT(('白止-S级品'!$A$2:$A$26=$B123)*('白止-S级品'!$D$1:$AV$1=DA$1)*('白止-S级品'!$D$2:$AV$26)),0)+IFERROR(SUMPRODUCT(('乐容-S级品'!$A$4:$A$32=$B123)*('乐容-S级品'!$L$3:$CA$3=DA$1)*('乐容-S级品'!$L$4:$CA$32)),0)</f>
      </c>
      <c r="DB123" s="280">
        <f>IFERROR(SUMPRODUCT(('控温被PRO-S级品'!$B$2:$B$10=$B123)*('控温被PRO-S级品'!$E$1:$BE$1=DB$1)*('控温被PRO-S级品'!$E$2:$BE$10)),0)+IFERROR(SUMPRODUCT(('冬被-S级品'!$B$2:$B$10=$B123)*('冬被-S级品'!$E$1:$AW$1=DB$1)*('冬被-S级品'!$E$2:$AW$10)),0)+IFERROR(SUMPRODUCT(('白止-S级品'!$A$2:$A$26=$B123)*('白止-S级品'!$D$1:$AV$1=DB$1)*('白止-S级品'!$D$2:$AV$26)),0)+IFERROR(SUMPRODUCT(('乐容-S级品'!$A$4:$A$32=$B123)*('乐容-S级品'!$L$3:$CA$3=DB$1)*('乐容-S级品'!$L$4:$CA$32)),0)</f>
      </c>
      <c r="DC123" s="280">
        <f>IFERROR(SUMPRODUCT(('控温被PRO-S级品'!$B$2:$B$10=$B123)*('控温被PRO-S级品'!$E$1:$BE$1=DC$1)*('控温被PRO-S级品'!$E$2:$BE$10)),0)+IFERROR(SUMPRODUCT(('冬被-S级品'!$B$2:$B$10=$B123)*('冬被-S级品'!$E$1:$AW$1=DC$1)*('冬被-S级品'!$E$2:$AW$10)),0)+IFERROR(SUMPRODUCT(('白止-S级品'!$A$2:$A$26=$B123)*('白止-S级品'!$D$1:$AV$1=DC$1)*('白止-S级品'!$D$2:$AV$26)),0)+IFERROR(SUMPRODUCT(('乐容-S级品'!$A$4:$A$32=$B123)*('乐容-S级品'!$L$3:$CA$3=DC$1)*('乐容-S级品'!$L$4:$CA$32)),0)</f>
      </c>
      <c r="DD123" s="280">
        <f>IFERROR(SUMPRODUCT(('控温被PRO-S级品'!$B$2:$B$10=$B123)*('控温被PRO-S级品'!$E$1:$BE$1=DD$1)*('控温被PRO-S级品'!$E$2:$BE$10)),0)+IFERROR(SUMPRODUCT(('冬被-S级品'!$B$2:$B$10=$B123)*('冬被-S级品'!$E$1:$AW$1=DD$1)*('冬被-S级品'!$E$2:$AW$10)),0)+IFERROR(SUMPRODUCT(('白止-S级品'!$A$2:$A$26=$B123)*('白止-S级品'!$D$1:$AV$1=DD$1)*('白止-S级品'!$D$2:$AV$26)),0)+IFERROR(SUMPRODUCT(('乐容-S级品'!$A$4:$A$32=$B123)*('乐容-S级品'!$L$3:$CA$3=DD$1)*('乐容-S级品'!$L$4:$CA$32)),0)</f>
      </c>
      <c r="DE123" s="280">
        <f>IFERROR(SUMPRODUCT(('控温被PRO-S级品'!$B$2:$B$10=$B123)*('控温被PRO-S级品'!$E$1:$BE$1=DE$1)*('控温被PRO-S级品'!$E$2:$BE$10)),0)+IFERROR(SUMPRODUCT(('冬被-S级品'!$B$2:$B$10=$B123)*('冬被-S级品'!$E$1:$AW$1=DE$1)*('冬被-S级品'!$E$2:$AW$10)),0)+IFERROR(SUMPRODUCT(('白止-S级品'!$A$2:$A$26=$B123)*('白止-S级品'!$D$1:$AV$1=DE$1)*('白止-S级品'!$D$2:$AV$26)),0)+IFERROR(SUMPRODUCT(('乐容-S级品'!$A$4:$A$32=$B123)*('乐容-S级品'!$L$3:$CA$3=DE$1)*('乐容-S级品'!$L$4:$CA$32)),0)</f>
      </c>
      <c r="DF123" s="280">
        <f>IFERROR(SUMPRODUCT(('控温被PRO-S级品'!$B$2:$B$10=$B123)*('控温被PRO-S级品'!$E$1:$BE$1=DF$1)*('控温被PRO-S级品'!$E$2:$BE$10)),0)+IFERROR(SUMPRODUCT(('冬被-S级品'!$B$2:$B$10=$B123)*('冬被-S级品'!$E$1:$AW$1=DF$1)*('冬被-S级品'!$E$2:$AW$10)),0)+IFERROR(SUMPRODUCT(('白止-S级品'!$A$2:$A$26=$B123)*('白止-S级品'!$D$1:$AV$1=DF$1)*('白止-S级品'!$D$2:$AV$26)),0)+IFERROR(SUMPRODUCT(('乐容-S级品'!$A$4:$A$32=$B123)*('乐容-S级品'!$L$3:$CA$3=DF$1)*('乐容-S级品'!$L$4:$CA$32)),0)</f>
      </c>
      <c r="DG123" s="280">
        <f>IFERROR(SUMPRODUCT(('控温被PRO-S级品'!$B$2:$B$10=$B123)*('控温被PRO-S级品'!$E$1:$BE$1=DG$1)*('控温被PRO-S级品'!$E$2:$BE$10)),0)+IFERROR(SUMPRODUCT(('冬被-S级品'!$B$2:$B$10=$B123)*('冬被-S级品'!$E$1:$AW$1=DG$1)*('冬被-S级品'!$E$2:$AW$10)),0)+IFERROR(SUMPRODUCT(('白止-S级品'!$A$2:$A$26=$B123)*('白止-S级品'!$D$1:$AV$1=DG$1)*('白止-S级品'!$D$2:$AV$26)),0)+IFERROR(SUMPRODUCT(('乐容-S级品'!$A$4:$A$32=$B123)*('乐容-S级品'!$L$3:$CA$3=DG$1)*('乐容-S级品'!$L$4:$CA$32)),0)</f>
      </c>
      <c r="DH123" s="280">
        <f>IFERROR(SUMPRODUCT(('控温被PRO-S级品'!$B$2:$B$10=$B123)*('控温被PRO-S级品'!$E$1:$BE$1=DH$1)*('控温被PRO-S级品'!$E$2:$BE$10)),0)+IFERROR(SUMPRODUCT(('冬被-S级品'!$B$2:$B$10=$B123)*('冬被-S级品'!$E$1:$AW$1=DH$1)*('冬被-S级品'!$E$2:$AW$10)),0)+IFERROR(SUMPRODUCT(('白止-S级品'!$A$2:$A$26=$B123)*('白止-S级品'!$D$1:$AV$1=DH$1)*('白止-S级品'!$D$2:$AV$26)),0)+IFERROR(SUMPRODUCT(('乐容-S级品'!$A$4:$A$32=$B123)*('乐容-S级品'!$L$3:$CA$3=DH$1)*('乐容-S级品'!$L$4:$CA$32)),0)</f>
      </c>
      <c r="DI123" s="280">
        <f>IFERROR(SUMPRODUCT(('控温被PRO-S级品'!$B$2:$B$10=$B123)*('控温被PRO-S级品'!$E$1:$BE$1=DI$1)*('控温被PRO-S级品'!$E$2:$BE$10)),0)+IFERROR(SUMPRODUCT(('冬被-S级品'!$B$2:$B$10=$B123)*('冬被-S级品'!$E$1:$AW$1=DI$1)*('冬被-S级品'!$E$2:$AW$10)),0)+IFERROR(SUMPRODUCT(('白止-S级品'!$A$2:$A$26=$B123)*('白止-S级品'!$D$1:$AV$1=DI$1)*('白止-S级品'!$D$2:$AV$26)),0)+IFERROR(SUMPRODUCT(('乐容-S级品'!$A$4:$A$32=$B123)*('乐容-S级品'!$L$3:$CA$3=DI$1)*('乐容-S级品'!$L$4:$CA$32)),0)</f>
      </c>
      <c r="DJ123" s="280">
        <f>IFERROR(SUMPRODUCT(('控温被PRO-S级品'!$B$2:$B$10=$B123)*('控温被PRO-S级品'!$E$1:$BE$1=DJ$1)*('控温被PRO-S级品'!$E$2:$BE$10)),0)+IFERROR(SUMPRODUCT(('冬被-S级品'!$B$2:$B$10=$B123)*('冬被-S级品'!$E$1:$AW$1=DJ$1)*('冬被-S级品'!$E$2:$AW$10)),0)+IFERROR(SUMPRODUCT(('白止-S级品'!$A$2:$A$26=$B123)*('白止-S级品'!$D$1:$AV$1=DJ$1)*('白止-S级品'!$D$2:$AV$26)),0)+IFERROR(SUMPRODUCT(('乐容-S级品'!$A$4:$A$32=$B123)*('乐容-S级品'!$L$3:$CA$3=DJ$1)*('乐容-S级品'!$L$4:$CA$32)),0)</f>
      </c>
      <c r="DK123" s="280"/>
      <c r="DL123" s="280"/>
      <c r="DM123" s="280"/>
      <c r="DN123" s="280"/>
      <c r="DO123" s="280"/>
      <c r="DP123" s="280"/>
      <c r="DQ123" s="280"/>
      <c r="DR123" s="280"/>
      <c r="DS123" s="280"/>
      <c r="DT123" s="280"/>
      <c r="DU123" s="280"/>
      <c r="DV123" s="280"/>
      <c r="DW123" s="280">
        <f>VLOOKUP(B123,'系统编码规格'!A:C,3,FALSE)</f>
      </c>
      <c r="DX123" s="280"/>
      <c r="DY123" s="280"/>
      <c r="DZ123" s="280"/>
      <c r="EA123" s="280"/>
      <c r="EB123" s="280"/>
      <c r="EC123" s="280"/>
      <c r="ED123" s="280"/>
      <c r="EE123" s="280"/>
      <c r="EF123" s="280"/>
      <c r="EG123" s="280"/>
      <c r="EH123" s="280"/>
      <c r="EI123" s="280"/>
      <c r="EJ123" s="280"/>
      <c r="EK123" s="280"/>
      <c r="EL123" s="280"/>
      <c r="EM123" s="280"/>
      <c r="EN123" s="280"/>
      <c r="EO123" s="280"/>
      <c r="EP123" s="280"/>
      <c r="EQ123" s="280"/>
      <c r="ER123" s="280"/>
      <c r="ES123" s="280"/>
      <c r="ET123" s="280"/>
      <c r="EU123" s="280"/>
      <c r="EV123" s="280"/>
      <c r="EW123" s="280"/>
      <c r="EX123" s="280"/>
      <c r="EY123" s="280"/>
      <c r="EZ123" s="280"/>
      <c r="FA123" s="280"/>
      <c r="FB123" s="280"/>
      <c r="FC123" s="280"/>
      <c r="FD123" s="280"/>
      <c r="FE123" s="280"/>
      <c r="FF123" s="280"/>
      <c r="FG123" s="280"/>
      <c r="FH123" s="280"/>
      <c r="FI123" s="280"/>
      <c r="FJ123" s="280"/>
      <c r="FK123" s="280"/>
      <c r="FL123" s="280"/>
      <c r="FM123" s="280"/>
      <c r="FN123" s="280"/>
      <c r="FO123" s="280"/>
      <c r="FP123" s="280"/>
      <c r="FQ123" s="280"/>
      <c r="FR123" s="280"/>
      <c r="FS123" s="280"/>
      <c r="FT123" s="280"/>
      <c r="FU123" s="280"/>
      <c r="FV123" s="280"/>
      <c r="FW123" s="280"/>
      <c r="FX123" s="280"/>
      <c r="FY123" s="280"/>
      <c r="FZ123" s="280"/>
      <c r="GA123" s="280"/>
      <c r="GB123" s="280"/>
      <c r="GC123" s="280"/>
      <c r="GD123" s="280"/>
      <c r="GE123" s="280"/>
      <c r="GF123" s="280"/>
      <c r="GG123" s="280"/>
      <c r="GH123" s="280"/>
      <c r="GI123" s="280"/>
      <c r="GJ123" s="280"/>
      <c r="GK123" s="280"/>
      <c r="GL123" s="280"/>
      <c r="GM123" s="280"/>
      <c r="GN123" s="280"/>
      <c r="GO123" s="280"/>
      <c r="GP123" s="280"/>
      <c r="GQ123" s="280"/>
      <c r="GR123" s="280"/>
      <c r="GS123" s="280"/>
      <c r="GT123" s="280"/>
      <c r="GU123" s="280"/>
      <c r="GV123" s="280"/>
    </row>
    <row r="124">
      <c r="A124" s="309" t="str">
        <v>乐容</v>
      </c>
      <c r="B124" s="312" t="str">
        <v>12800025900540316</v>
      </c>
      <c r="C124" s="309" t="str">
        <v>亚朵星球 纯色全棉床笠</v>
      </c>
      <c r="D124" s="309" t="str">
        <v>松林青 1.5m床</v>
      </c>
      <c r="E124">
        <f>SUM(F124:GX124)</f>
      </c>
      <c r="F124" s="280">
        <f>IFERROR(SUMPRODUCT(('控温被PRO-S级品'!$B$2:$B$10=$B124)*('控温被PRO-S级品'!$E$1:$BE$1=F$1)*('控温被PRO-S级品'!$E$2:$BE$10)),0)+IFERROR(SUMPRODUCT(('冬被-S级品'!$B$2:$B$10=$B124)*('冬被-S级品'!$E$1:$AW$1=F$1)*('冬被-S级品'!$E$2:$AW$10)),0)+IFERROR(SUMPRODUCT(('白止-S级品'!$A$2:$A$26=$B124)*('白止-S级品'!$D$1:$AV$1=F$1)*('白止-S级品'!$D$2:$AV$26)),0)+IFERROR(SUMPRODUCT(('乐容-S级品'!$A$4:$A$32=$B124)*('乐容-S级品'!$L$3:$CA$3=F$1)*('乐容-S级品'!$L$4:$CA$32)),0)</f>
      </c>
      <c r="G124" s="280">
        <f>IFERROR(SUMPRODUCT(('控温被PRO-S级品'!$B$2:$B$10=$B124)*('控温被PRO-S级品'!$E$1:$BE$1=G$1)*('控温被PRO-S级品'!$E$2:$BE$10)),0)+IFERROR(SUMPRODUCT(('冬被-S级品'!$B$2:$B$10=$B124)*('冬被-S级品'!$E$1:$AW$1=G$1)*('冬被-S级品'!$E$2:$AW$10)),0)+IFERROR(SUMPRODUCT(('白止-S级品'!$A$2:$A$26=$B124)*('白止-S级品'!$D$1:$AV$1=G$1)*('白止-S级品'!$D$2:$AV$26)),0)+IFERROR(SUMPRODUCT(('乐容-S级品'!$A$4:$A$32=$B124)*('乐容-S级品'!$L$3:$CA$3=G$1)*('乐容-S级品'!$L$4:$CA$32)),0)</f>
      </c>
      <c r="H124" s="280">
        <f>IFERROR(SUMPRODUCT(('控温被PRO-S级品'!$B$2:$B$10=$B124)*('控温被PRO-S级品'!$E$1:$BE$1=H$1)*('控温被PRO-S级品'!$E$2:$BE$10)),0)+IFERROR(SUMPRODUCT(('冬被-S级品'!$B$2:$B$10=$B124)*('冬被-S级品'!$E$1:$AW$1=H$1)*('冬被-S级品'!$E$2:$AW$10)),0)+IFERROR(SUMPRODUCT(('白止-S级品'!$A$2:$A$26=$B124)*('白止-S级品'!$D$1:$AV$1=H$1)*('白止-S级品'!$D$2:$AV$26)),0)+IFERROR(SUMPRODUCT(('乐容-S级品'!$A$4:$A$32=$B124)*('乐容-S级品'!$L$3:$CA$3=H$1)*('乐容-S级品'!$L$4:$CA$32)),0)</f>
      </c>
      <c r="I124" s="280">
        <f>IFERROR(SUMPRODUCT(('控温被PRO-S级品'!$B$2:$B$10=$B124)*('控温被PRO-S级品'!$E$1:$BE$1=I$1)*('控温被PRO-S级品'!$E$2:$BE$10)),0)+IFERROR(SUMPRODUCT(('冬被-S级品'!$B$2:$B$10=$B124)*('冬被-S级品'!$E$1:$AW$1=I$1)*('冬被-S级品'!$E$2:$AW$10)),0)+IFERROR(SUMPRODUCT(('白止-S级品'!$A$2:$A$26=$B124)*('白止-S级品'!$D$1:$AV$1=I$1)*('白止-S级品'!$D$2:$AV$26)),0)+IFERROR(SUMPRODUCT(('乐容-S级品'!$A$4:$A$32=$B124)*('乐容-S级品'!$L$3:$CA$3=I$1)*('乐容-S级品'!$L$4:$CA$32)),0)</f>
      </c>
      <c r="J124" s="280">
        <f>IFERROR(SUMPRODUCT(('控温被PRO-S级品'!$B$2:$B$10=$B124)*('控温被PRO-S级品'!$E$1:$BE$1=J$1)*('控温被PRO-S级品'!$E$2:$BE$10)),0)+IFERROR(SUMPRODUCT(('冬被-S级品'!$B$2:$B$10=$B124)*('冬被-S级品'!$E$1:$AW$1=J$1)*('冬被-S级品'!$E$2:$AW$10)),0)+IFERROR(SUMPRODUCT(('白止-S级品'!$A$2:$A$26=$B124)*('白止-S级品'!$D$1:$AV$1=J$1)*('白止-S级品'!$D$2:$AV$26)),0)+IFERROR(SUMPRODUCT(('乐容-S级品'!$A$4:$A$32=$B124)*('乐容-S级品'!$L$3:$CA$3=J$1)*('乐容-S级品'!$L$4:$CA$32)),0)</f>
      </c>
      <c r="K124" s="280">
        <f>IFERROR(SUMPRODUCT(('控温被PRO-S级品'!$B$2:$B$10=$B124)*('控温被PRO-S级品'!$E$1:$BE$1=K$1)*('控温被PRO-S级品'!$E$2:$BE$10)),0)+IFERROR(SUMPRODUCT(('冬被-S级品'!$B$2:$B$10=$B124)*('冬被-S级品'!$E$1:$AW$1=K$1)*('冬被-S级品'!$E$2:$AW$10)),0)+IFERROR(SUMPRODUCT(('白止-S级品'!$A$2:$A$26=$B124)*('白止-S级品'!$D$1:$AV$1=K$1)*('白止-S级品'!$D$2:$AV$26)),0)+IFERROR(SUMPRODUCT(('乐容-S级品'!$A$4:$A$32=$B124)*('乐容-S级品'!$L$3:$CA$3=K$1)*('乐容-S级品'!$L$4:$CA$32)),0)</f>
      </c>
      <c r="L124" s="280">
        <f>IFERROR(SUMPRODUCT(('控温被PRO-S级品'!$B$2:$B$10=$B124)*('控温被PRO-S级品'!$E$1:$BE$1=L$1)*('控温被PRO-S级品'!$E$2:$BE$10)),0)+IFERROR(SUMPRODUCT(('冬被-S级品'!$B$2:$B$10=$B124)*('冬被-S级品'!$E$1:$AW$1=L$1)*('冬被-S级品'!$E$2:$AW$10)),0)+IFERROR(SUMPRODUCT(('白止-S级品'!$A$2:$A$26=$B124)*('白止-S级品'!$D$1:$AV$1=L$1)*('白止-S级品'!$D$2:$AV$26)),0)+IFERROR(SUMPRODUCT(('乐容-S级品'!$A$4:$A$32=$B124)*('乐容-S级品'!$L$3:$CA$3=L$1)*('乐容-S级品'!$L$4:$CA$32)),0)</f>
      </c>
      <c r="M124" s="280">
        <f>IFERROR(SUMPRODUCT(('控温被PRO-S级品'!$B$2:$B$10=$B124)*('控温被PRO-S级品'!$E$1:$BE$1=M$1)*('控温被PRO-S级品'!$E$2:$BE$10)),0)+IFERROR(SUMPRODUCT(('冬被-S级品'!$B$2:$B$10=$B124)*('冬被-S级品'!$E$1:$AW$1=M$1)*('冬被-S级品'!$E$2:$AW$10)),0)+IFERROR(SUMPRODUCT(('白止-S级品'!$A$2:$A$26=$B124)*('白止-S级品'!$D$1:$AV$1=M$1)*('白止-S级品'!$D$2:$AV$26)),0)+IFERROR(SUMPRODUCT(('乐容-S级品'!$A$4:$A$32=$B124)*('乐容-S级品'!$L$3:$CA$3=M$1)*('乐容-S级品'!$L$4:$CA$32)),0)</f>
      </c>
      <c r="N124" s="280">
        <f>IFERROR(SUMPRODUCT(('控温被PRO-S级品'!$B$2:$B$10=$B124)*('控温被PRO-S级品'!$E$1:$BE$1=N$1)*('控温被PRO-S级品'!$E$2:$BE$10)),0)+IFERROR(SUMPRODUCT(('冬被-S级品'!$B$2:$B$10=$B124)*('冬被-S级品'!$E$1:$AW$1=N$1)*('冬被-S级品'!$E$2:$AW$10)),0)+IFERROR(SUMPRODUCT(('白止-S级品'!$A$2:$A$26=$B124)*('白止-S级品'!$D$1:$AV$1=N$1)*('白止-S级品'!$D$2:$AV$26)),0)+IFERROR(SUMPRODUCT(('乐容-S级品'!$A$4:$A$32=$B124)*('乐容-S级品'!$L$3:$CA$3=N$1)*('乐容-S级品'!$L$4:$CA$32)),0)</f>
      </c>
      <c r="O124" s="280">
        <f>IFERROR(SUMPRODUCT(('控温被PRO-S级品'!$B$2:$B$10=$B124)*('控温被PRO-S级品'!$E$1:$BE$1=O$1)*('控温被PRO-S级品'!$E$2:$BE$10)),0)+IFERROR(SUMPRODUCT(('冬被-S级品'!$B$2:$B$10=$B124)*('冬被-S级品'!$E$1:$AW$1=O$1)*('冬被-S级品'!$E$2:$AW$10)),0)+IFERROR(SUMPRODUCT(('白止-S级品'!$A$2:$A$26=$B124)*('白止-S级品'!$D$1:$AV$1=O$1)*('白止-S级品'!$D$2:$AV$26)),0)+IFERROR(SUMPRODUCT(('乐容-S级品'!$A$4:$A$32=$B124)*('乐容-S级品'!$L$3:$CA$3=O$1)*('乐容-S级品'!$L$4:$CA$32)),0)</f>
      </c>
      <c r="P124" s="280">
        <f>IFERROR(SUMPRODUCT(('控温被PRO-S级品'!$B$2:$B$10=$B124)*('控温被PRO-S级品'!$E$1:$BE$1=P$1)*('控温被PRO-S级品'!$E$2:$BE$10)),0)+IFERROR(SUMPRODUCT(('冬被-S级品'!$B$2:$B$10=$B124)*('冬被-S级品'!$E$1:$AW$1=P$1)*('冬被-S级品'!$E$2:$AW$10)),0)+IFERROR(SUMPRODUCT(('白止-S级品'!$A$2:$A$26=$B124)*('白止-S级品'!$D$1:$AV$1=P$1)*('白止-S级品'!$D$2:$AV$26)),0)+IFERROR(SUMPRODUCT(('乐容-S级品'!$A$4:$A$32=$B124)*('乐容-S级品'!$L$3:$CA$3=P$1)*('乐容-S级品'!$L$4:$CA$32)),0)</f>
      </c>
      <c r="Q124" s="280">
        <f>IFERROR(SUMPRODUCT(('控温被PRO-S级品'!$B$2:$B$10=$B124)*('控温被PRO-S级品'!$E$1:$BE$1=Q$1)*('控温被PRO-S级品'!$E$2:$BE$10)),0)+IFERROR(SUMPRODUCT(('冬被-S级品'!$B$2:$B$10=$B124)*('冬被-S级品'!$E$1:$AW$1=Q$1)*('冬被-S级品'!$E$2:$AW$10)),0)+IFERROR(SUMPRODUCT(('白止-S级品'!$A$2:$A$26=$B124)*('白止-S级品'!$D$1:$AV$1=Q$1)*('白止-S级品'!$D$2:$AV$26)),0)+IFERROR(SUMPRODUCT(('乐容-S级品'!$A$4:$A$32=$B124)*('乐容-S级品'!$L$3:$CA$3=Q$1)*('乐容-S级品'!$L$4:$CA$32)),0)</f>
      </c>
      <c r="R124" s="280">
        <f>IFERROR(SUMPRODUCT(('控温被PRO-S级品'!$B$2:$B$10=$B124)*('控温被PRO-S级品'!$E$1:$BE$1=R$1)*('控温被PRO-S级品'!$E$2:$BE$10)),0)+IFERROR(SUMPRODUCT(('冬被-S级品'!$B$2:$B$10=$B124)*('冬被-S级品'!$E$1:$AW$1=R$1)*('冬被-S级品'!$E$2:$AW$10)),0)+IFERROR(SUMPRODUCT(('白止-S级品'!$A$2:$A$26=$B124)*('白止-S级品'!$D$1:$AV$1=R$1)*('白止-S级品'!$D$2:$AV$26)),0)+IFERROR(SUMPRODUCT(('乐容-S级品'!$A$4:$A$32=$B124)*('乐容-S级品'!$L$3:$CA$3=R$1)*('乐容-S级品'!$L$4:$CA$32)),0)</f>
      </c>
      <c r="S124" s="280">
        <f>IFERROR(SUMPRODUCT(('控温被PRO-S级品'!$B$2:$B$10=$B124)*('控温被PRO-S级品'!$E$1:$BE$1=S$1)*('控温被PRO-S级品'!$E$2:$BE$10)),0)+IFERROR(SUMPRODUCT(('冬被-S级品'!$B$2:$B$10=$B124)*('冬被-S级品'!$E$1:$AW$1=S$1)*('冬被-S级品'!$E$2:$AW$10)),0)+IFERROR(SUMPRODUCT(('白止-S级品'!$A$2:$A$26=$B124)*('白止-S级品'!$D$1:$AV$1=S$1)*('白止-S级品'!$D$2:$AV$26)),0)+IFERROR(SUMPRODUCT(('乐容-S级品'!$A$4:$A$32=$B124)*('乐容-S级品'!$L$3:$CA$3=S$1)*('乐容-S级品'!$L$4:$CA$32)),0)</f>
      </c>
      <c r="T124" s="280">
        <f>IFERROR(SUMPRODUCT(('控温被PRO-S级品'!$B$2:$B$10=$B124)*('控温被PRO-S级品'!$E$1:$BE$1=T$1)*('控温被PRO-S级品'!$E$2:$BE$10)),0)+IFERROR(SUMPRODUCT(('冬被-S级品'!$B$2:$B$10=$B124)*('冬被-S级品'!$E$1:$AW$1=T$1)*('冬被-S级品'!$E$2:$AW$10)),0)+IFERROR(SUMPRODUCT(('白止-S级品'!$A$2:$A$26=$B124)*('白止-S级品'!$D$1:$AV$1=T$1)*('白止-S级品'!$D$2:$AV$26)),0)+IFERROR(SUMPRODUCT(('乐容-S级品'!$A$4:$A$32=$B124)*('乐容-S级品'!$L$3:$CA$3=T$1)*('乐容-S级品'!$L$4:$CA$32)),0)</f>
      </c>
      <c r="U124" s="280">
        <f>IFERROR(SUMPRODUCT(('控温被PRO-S级品'!$B$2:$B$10=$B124)*('控温被PRO-S级品'!$E$1:$BE$1=U$1)*('控温被PRO-S级品'!$E$2:$BE$10)),0)+IFERROR(SUMPRODUCT(('冬被-S级品'!$B$2:$B$10=$B124)*('冬被-S级品'!$E$1:$AW$1=U$1)*('冬被-S级品'!$E$2:$AW$10)),0)+IFERROR(SUMPRODUCT(('白止-S级品'!$A$2:$A$26=$B124)*('白止-S级品'!$D$1:$AV$1=U$1)*('白止-S级品'!$D$2:$AV$26)),0)+IFERROR(SUMPRODUCT(('乐容-S级品'!$A$4:$A$32=$B124)*('乐容-S级品'!$L$3:$CA$3=U$1)*('乐容-S级品'!$L$4:$CA$32)),0)</f>
      </c>
      <c r="V124" s="280">
        <f>IFERROR(SUMPRODUCT(('控温被PRO-S级品'!$B$2:$B$10=$B124)*('控温被PRO-S级品'!$E$1:$BE$1=V$1)*('控温被PRO-S级品'!$E$2:$BE$10)),0)+IFERROR(SUMPRODUCT(('冬被-S级品'!$B$2:$B$10=$B124)*('冬被-S级品'!$E$1:$AW$1=V$1)*('冬被-S级品'!$E$2:$AW$10)),0)+IFERROR(SUMPRODUCT(('白止-S级品'!$A$2:$A$26=$B124)*('白止-S级品'!$D$1:$AV$1=V$1)*('白止-S级品'!$D$2:$AV$26)),0)+IFERROR(SUMPRODUCT(('乐容-S级品'!$A$4:$A$32=$B124)*('乐容-S级品'!$L$3:$CA$3=V$1)*('乐容-S级品'!$L$4:$CA$32)),0)</f>
      </c>
      <c r="W124" s="280">
        <f>IFERROR(SUMPRODUCT(('控温被PRO-S级品'!$B$2:$B$10=$B124)*('控温被PRO-S级品'!$E$1:$BE$1=W$1)*('控温被PRO-S级品'!$E$2:$BE$10)),0)+IFERROR(SUMPRODUCT(('冬被-S级品'!$B$2:$B$10=$B124)*('冬被-S级品'!$E$1:$AW$1=W$1)*('冬被-S级品'!$E$2:$AW$10)),0)+IFERROR(SUMPRODUCT(('白止-S级品'!$A$2:$A$26=$B124)*('白止-S级品'!$D$1:$AV$1=W$1)*('白止-S级品'!$D$2:$AV$26)),0)+IFERROR(SUMPRODUCT(('乐容-S级品'!$A$4:$A$32=$B124)*('乐容-S级品'!$L$3:$CA$3=W$1)*('乐容-S级品'!$L$4:$CA$32)),0)</f>
      </c>
      <c r="X124" s="280">
        <f>IFERROR(SUMPRODUCT(('控温被PRO-S级品'!$B$2:$B$10=$B124)*('控温被PRO-S级品'!$E$1:$BE$1=X$1)*('控温被PRO-S级品'!$E$2:$BE$10)),0)+IFERROR(SUMPRODUCT(('冬被-S级品'!$B$2:$B$10=$B124)*('冬被-S级品'!$E$1:$AW$1=X$1)*('冬被-S级品'!$E$2:$AW$10)),0)+IFERROR(SUMPRODUCT(('白止-S级品'!$A$2:$A$26=$B124)*('白止-S级品'!$D$1:$AV$1=X$1)*('白止-S级品'!$D$2:$AV$26)),0)+IFERROR(SUMPRODUCT(('乐容-S级品'!$A$4:$A$32=$B124)*('乐容-S级品'!$L$3:$CA$3=X$1)*('乐容-S级品'!$L$4:$CA$32)),0)</f>
      </c>
      <c r="Y124" s="280">
        <f>IFERROR(SUMPRODUCT(('控温被PRO-S级品'!$B$2:$B$10=$B124)*('控温被PRO-S级品'!$E$1:$BE$1=Y$1)*('控温被PRO-S级品'!$E$2:$BE$10)),0)+IFERROR(SUMPRODUCT(('冬被-S级品'!$B$2:$B$10=$B124)*('冬被-S级品'!$E$1:$AW$1=Y$1)*('冬被-S级品'!$E$2:$AW$10)),0)+IFERROR(SUMPRODUCT(('白止-S级品'!$A$2:$A$26=$B124)*('白止-S级品'!$D$1:$AV$1=Y$1)*('白止-S级品'!$D$2:$AV$26)),0)+IFERROR(SUMPRODUCT(('乐容-S级品'!$A$4:$A$32=$B124)*('乐容-S级品'!$L$3:$CA$3=Y$1)*('乐容-S级品'!$L$4:$CA$32)),0)</f>
      </c>
      <c r="Z124" s="280">
        <f>IFERROR(SUMPRODUCT(('控温被PRO-S级品'!$B$2:$B$10=$B124)*('控温被PRO-S级品'!$E$1:$BE$1=Z$1)*('控温被PRO-S级品'!$E$2:$BE$10)),0)+IFERROR(SUMPRODUCT(('冬被-S级品'!$B$2:$B$10=$B124)*('冬被-S级品'!$E$1:$AW$1=Z$1)*('冬被-S级品'!$E$2:$AW$10)),0)+IFERROR(SUMPRODUCT(('白止-S级品'!$A$2:$A$26=$B124)*('白止-S级品'!$D$1:$AV$1=Z$1)*('白止-S级品'!$D$2:$AV$26)),0)+IFERROR(SUMPRODUCT(('乐容-S级品'!$A$4:$A$32=$B124)*('乐容-S级品'!$L$3:$CA$3=Z$1)*('乐容-S级品'!$L$4:$CA$32)),0)</f>
      </c>
      <c r="AA124" s="280">
        <f>IFERROR(SUMPRODUCT(('控温被PRO-S级品'!$B$2:$B$10=$B124)*('控温被PRO-S级品'!$E$1:$BE$1=AA$1)*('控温被PRO-S级品'!$E$2:$BE$10)),0)+IFERROR(SUMPRODUCT(('冬被-S级品'!$B$2:$B$10=$B124)*('冬被-S级品'!$E$1:$AW$1=AA$1)*('冬被-S级品'!$E$2:$AW$10)),0)+IFERROR(SUMPRODUCT(('白止-S级品'!$A$2:$A$26=$B124)*('白止-S级品'!$D$1:$AV$1=AA$1)*('白止-S级品'!$D$2:$AV$26)),0)+IFERROR(SUMPRODUCT(('乐容-S级品'!$A$4:$A$32=$B124)*('乐容-S级品'!$L$3:$CA$3=AA$1)*('乐容-S级品'!$L$4:$CA$32)),0)</f>
      </c>
      <c r="AB124" s="280">
        <f>IFERROR(SUMPRODUCT(('控温被PRO-S级品'!$B$2:$B$10=$B124)*('控温被PRO-S级品'!$E$1:$BE$1=AB$1)*('控温被PRO-S级品'!$E$2:$BE$10)),0)+IFERROR(SUMPRODUCT(('冬被-S级品'!$B$2:$B$10=$B124)*('冬被-S级品'!$E$1:$AW$1=AB$1)*('冬被-S级品'!$E$2:$AW$10)),0)+IFERROR(SUMPRODUCT(('白止-S级品'!$A$2:$A$26=$B124)*('白止-S级品'!$D$1:$AV$1=AB$1)*('白止-S级品'!$D$2:$AV$26)),0)+IFERROR(SUMPRODUCT(('乐容-S级品'!$A$4:$A$32=$B124)*('乐容-S级品'!$L$3:$CA$3=AB$1)*('乐容-S级品'!$L$4:$CA$32)),0)</f>
      </c>
      <c r="AC124" s="280">
        <f>IFERROR(SUMPRODUCT(('控温被PRO-S级品'!$B$2:$B$10=$B124)*('控温被PRO-S级品'!$E$1:$BE$1=AC$1)*('控温被PRO-S级品'!$E$2:$BE$10)),0)+IFERROR(SUMPRODUCT(('冬被-S级品'!$B$2:$B$10=$B124)*('冬被-S级品'!$E$1:$AW$1=AC$1)*('冬被-S级品'!$E$2:$AW$10)),0)+IFERROR(SUMPRODUCT(('白止-S级品'!$A$2:$A$26=$B124)*('白止-S级品'!$D$1:$AV$1=AC$1)*('白止-S级品'!$D$2:$AV$26)),0)+IFERROR(SUMPRODUCT(('乐容-S级品'!$A$4:$A$32=$B124)*('乐容-S级品'!$L$3:$CA$3=AC$1)*('乐容-S级品'!$L$4:$CA$32)),0)</f>
      </c>
      <c r="AD124" s="280">
        <f>IFERROR(SUMPRODUCT(('控温被PRO-S级品'!$B$2:$B$10=$B124)*('控温被PRO-S级品'!$E$1:$BE$1=AD$1)*('控温被PRO-S级品'!$E$2:$BE$10)),0)+IFERROR(SUMPRODUCT(('冬被-S级品'!$B$2:$B$10=$B124)*('冬被-S级品'!$E$1:$AW$1=AD$1)*('冬被-S级品'!$E$2:$AW$10)),0)+IFERROR(SUMPRODUCT(('白止-S级品'!$A$2:$A$26=$B124)*('白止-S级品'!$D$1:$AV$1=AD$1)*('白止-S级品'!$D$2:$AV$26)),0)+IFERROR(SUMPRODUCT(('乐容-S级品'!$A$4:$A$32=$B124)*('乐容-S级品'!$L$3:$CA$3=AD$1)*('乐容-S级品'!$L$4:$CA$32)),0)</f>
      </c>
      <c r="AE124" s="280">
        <f>IFERROR(SUMPRODUCT(('控温被PRO-S级品'!$B$2:$B$10=$B124)*('控温被PRO-S级品'!$E$1:$BE$1=AE$1)*('控温被PRO-S级品'!$E$2:$BE$10)),0)+IFERROR(SUMPRODUCT(('冬被-S级品'!$B$2:$B$10=$B124)*('冬被-S级品'!$E$1:$AW$1=AE$1)*('冬被-S级品'!$E$2:$AW$10)),0)+IFERROR(SUMPRODUCT(('白止-S级品'!$A$2:$A$26=$B124)*('白止-S级品'!$D$1:$AV$1=AE$1)*('白止-S级品'!$D$2:$AV$26)),0)+IFERROR(SUMPRODUCT(('乐容-S级品'!$A$4:$A$32=$B124)*('乐容-S级品'!$L$3:$CA$3=AE$1)*('乐容-S级品'!$L$4:$CA$32)),0)</f>
      </c>
      <c r="AF124" s="280">
        <f>IFERROR(SUMPRODUCT(('控温被PRO-S级品'!$B$2:$B$10=$B124)*('控温被PRO-S级品'!$E$1:$BE$1=AF$1)*('控温被PRO-S级品'!$E$2:$BE$10)),0)+IFERROR(SUMPRODUCT(('冬被-S级品'!$B$2:$B$10=$B124)*('冬被-S级品'!$E$1:$AW$1=AF$1)*('冬被-S级品'!$E$2:$AW$10)),0)+IFERROR(SUMPRODUCT(('白止-S级品'!$A$2:$A$26=$B124)*('白止-S级品'!$D$1:$AV$1=AF$1)*('白止-S级品'!$D$2:$AV$26)),0)+IFERROR(SUMPRODUCT(('乐容-S级品'!$A$4:$A$32=$B124)*('乐容-S级品'!$L$3:$CA$3=AF$1)*('乐容-S级品'!$L$4:$CA$32)),0)</f>
      </c>
      <c r="AG124" s="280">
        <f>IFERROR(SUMPRODUCT(('控温被PRO-S级品'!$B$2:$B$10=$B124)*('控温被PRO-S级品'!$E$1:$BE$1=AG$1)*('控温被PRO-S级品'!$E$2:$BE$10)),0)+IFERROR(SUMPRODUCT(('冬被-S级品'!$B$2:$B$10=$B124)*('冬被-S级品'!$E$1:$AW$1=AG$1)*('冬被-S级品'!$E$2:$AW$10)),0)+IFERROR(SUMPRODUCT(('白止-S级品'!$A$2:$A$26=$B124)*('白止-S级品'!$D$1:$AV$1=AG$1)*('白止-S级品'!$D$2:$AV$26)),0)+IFERROR(SUMPRODUCT(('乐容-S级品'!$A$4:$A$32=$B124)*('乐容-S级品'!$L$3:$CA$3=AG$1)*('乐容-S级品'!$L$4:$CA$32)),0)</f>
      </c>
      <c r="AH124" s="280">
        <f>IFERROR(SUMPRODUCT(('控温被PRO-S级品'!$B$2:$B$10=$B124)*('控温被PRO-S级品'!$E$1:$BE$1=AH$1)*('控温被PRO-S级品'!$E$2:$BE$10)),0)+IFERROR(SUMPRODUCT(('冬被-S级品'!$B$2:$B$10=$B124)*('冬被-S级品'!$E$1:$AW$1=AH$1)*('冬被-S级品'!$E$2:$AW$10)),0)+IFERROR(SUMPRODUCT(('白止-S级品'!$A$2:$A$26=$B124)*('白止-S级品'!$D$1:$AV$1=AH$1)*('白止-S级品'!$D$2:$AV$26)),0)+IFERROR(SUMPRODUCT(('乐容-S级品'!$A$4:$A$32=$B124)*('乐容-S级品'!$L$3:$CA$3=AH$1)*('乐容-S级品'!$L$4:$CA$32)),0)</f>
      </c>
      <c r="AI124" s="280">
        <f>IFERROR(SUMPRODUCT(('控温被PRO-S级品'!$B$2:$B$10=$B124)*('控温被PRO-S级品'!$E$1:$BE$1=AI$1)*('控温被PRO-S级品'!$E$2:$BE$10)),0)+IFERROR(SUMPRODUCT(('冬被-S级品'!$B$2:$B$10=$B124)*('冬被-S级品'!$E$1:$AW$1=AI$1)*('冬被-S级品'!$E$2:$AW$10)),0)+IFERROR(SUMPRODUCT(('白止-S级品'!$A$2:$A$26=$B124)*('白止-S级品'!$D$1:$AV$1=AI$1)*('白止-S级品'!$D$2:$AV$26)),0)+IFERROR(SUMPRODUCT(('乐容-S级品'!$A$4:$A$32=$B124)*('乐容-S级品'!$L$3:$CA$3=AI$1)*('乐容-S级品'!$L$4:$CA$32)),0)</f>
      </c>
      <c r="AJ124" s="280">
        <f>IFERROR(SUMPRODUCT(('控温被PRO-S级品'!$B$2:$B$10=$B124)*('控温被PRO-S级品'!$E$1:$BE$1=AJ$1)*('控温被PRO-S级品'!$E$2:$BE$10)),0)+IFERROR(SUMPRODUCT(('冬被-S级品'!$B$2:$B$10=$B124)*('冬被-S级品'!$E$1:$AW$1=AJ$1)*('冬被-S级品'!$E$2:$AW$10)),0)+IFERROR(SUMPRODUCT(('白止-S级品'!$A$2:$A$26=$B124)*('白止-S级品'!$D$1:$AV$1=AJ$1)*('白止-S级品'!$D$2:$AV$26)),0)+IFERROR(SUMPRODUCT(('乐容-S级品'!$A$4:$A$32=$B124)*('乐容-S级品'!$L$3:$CA$3=AJ$1)*('乐容-S级品'!$L$4:$CA$32)),0)</f>
      </c>
      <c r="AK124" s="280">
        <f>IFERROR(SUMPRODUCT(('控温被PRO-S级品'!$B$2:$B$10=$B124)*('控温被PRO-S级品'!$E$1:$BE$1=AK$1)*('控温被PRO-S级品'!$E$2:$BE$10)),0)+IFERROR(SUMPRODUCT(('冬被-S级品'!$B$2:$B$10=$B124)*('冬被-S级品'!$E$1:$AW$1=AK$1)*('冬被-S级品'!$E$2:$AW$10)),0)+IFERROR(SUMPRODUCT(('白止-S级品'!$A$2:$A$26=$B124)*('白止-S级品'!$D$1:$AV$1=AK$1)*('白止-S级品'!$D$2:$AV$26)),0)+IFERROR(SUMPRODUCT(('乐容-S级品'!$A$4:$A$32=$B124)*('乐容-S级品'!$L$3:$CA$3=AK$1)*('乐容-S级品'!$L$4:$CA$32)),0)</f>
      </c>
      <c r="AL124" s="280">
        <f>IFERROR(SUMPRODUCT(('控温被PRO-S级品'!$B$2:$B$10=$B124)*('控温被PRO-S级品'!$E$1:$BE$1=AL$1)*('控温被PRO-S级品'!$E$2:$BE$10)),0)+IFERROR(SUMPRODUCT(('冬被-S级品'!$B$2:$B$10=$B124)*('冬被-S级品'!$E$1:$AW$1=AL$1)*('冬被-S级品'!$E$2:$AW$10)),0)+IFERROR(SUMPRODUCT(('白止-S级品'!$A$2:$A$26=$B124)*('白止-S级品'!$D$1:$AV$1=AL$1)*('白止-S级品'!$D$2:$AV$26)),0)+IFERROR(SUMPRODUCT(('乐容-S级品'!$A$4:$A$32=$B124)*('乐容-S级品'!$L$3:$CA$3=AL$1)*('乐容-S级品'!$L$4:$CA$32)),0)</f>
      </c>
      <c r="AM124" s="280">
        <f>IFERROR(SUMPRODUCT(('控温被PRO-S级品'!$B$2:$B$10=$B124)*('控温被PRO-S级品'!$E$1:$BE$1=AM$1)*('控温被PRO-S级品'!$E$2:$BE$10)),0)+IFERROR(SUMPRODUCT(('冬被-S级品'!$B$2:$B$10=$B124)*('冬被-S级品'!$E$1:$AW$1=AM$1)*('冬被-S级品'!$E$2:$AW$10)),0)+IFERROR(SUMPRODUCT(('白止-S级品'!$A$2:$A$26=$B124)*('白止-S级品'!$D$1:$AV$1=AM$1)*('白止-S级品'!$D$2:$AV$26)),0)+IFERROR(SUMPRODUCT(('乐容-S级品'!$A$4:$A$32=$B124)*('乐容-S级品'!$L$3:$CA$3=AM$1)*('乐容-S级品'!$L$4:$CA$32)),0)</f>
      </c>
      <c r="AN124" s="280">
        <f>IFERROR(SUMPRODUCT(('控温被PRO-S级品'!$B$2:$B$10=$B124)*('控温被PRO-S级品'!$E$1:$BE$1=AN$1)*('控温被PRO-S级品'!$E$2:$BE$10)),0)+IFERROR(SUMPRODUCT(('冬被-S级品'!$B$2:$B$10=$B124)*('冬被-S级品'!$E$1:$AW$1=AN$1)*('冬被-S级品'!$E$2:$AW$10)),0)+IFERROR(SUMPRODUCT(('白止-S级品'!$A$2:$A$26=$B124)*('白止-S级品'!$D$1:$AV$1=AN$1)*('白止-S级品'!$D$2:$AV$26)),0)+IFERROR(SUMPRODUCT(('乐容-S级品'!$A$4:$A$32=$B124)*('乐容-S级品'!$L$3:$CA$3=AN$1)*('乐容-S级品'!$L$4:$CA$32)),0)</f>
      </c>
      <c r="AO124" s="280">
        <f>IFERROR(SUMPRODUCT(('控温被PRO-S级品'!$B$2:$B$10=$B124)*('控温被PRO-S级品'!$E$1:$BE$1=AO$1)*('控温被PRO-S级品'!$E$2:$BE$10)),0)+IFERROR(SUMPRODUCT(('冬被-S级品'!$B$2:$B$10=$B124)*('冬被-S级品'!$E$1:$AW$1=AO$1)*('冬被-S级品'!$E$2:$AW$10)),0)+IFERROR(SUMPRODUCT(('白止-S级品'!$A$2:$A$26=$B124)*('白止-S级品'!$D$1:$AV$1=AO$1)*('白止-S级品'!$D$2:$AV$26)),0)+IFERROR(SUMPRODUCT(('乐容-S级品'!$A$4:$A$32=$B124)*('乐容-S级品'!$L$3:$CA$3=AO$1)*('乐容-S级品'!$L$4:$CA$32)),0)</f>
      </c>
      <c r="AP124" s="280">
        <f>IFERROR(SUMPRODUCT(('控温被PRO-S级品'!$B$2:$B$10=$B124)*('控温被PRO-S级品'!$E$1:$BE$1=AP$1)*('控温被PRO-S级品'!$E$2:$BE$10)),0)+IFERROR(SUMPRODUCT(('冬被-S级品'!$B$2:$B$10=$B124)*('冬被-S级品'!$E$1:$AW$1=AP$1)*('冬被-S级品'!$E$2:$AW$10)),0)+IFERROR(SUMPRODUCT(('白止-S级品'!$A$2:$A$26=$B124)*('白止-S级品'!$D$1:$AV$1=AP$1)*('白止-S级品'!$D$2:$AV$26)),0)+IFERROR(SUMPRODUCT(('乐容-S级品'!$A$4:$A$32=$B124)*('乐容-S级品'!$L$3:$CA$3=AP$1)*('乐容-S级品'!$L$4:$CA$32)),0)</f>
      </c>
      <c r="AQ124" s="280">
        <f>IFERROR(SUMPRODUCT(('控温被PRO-S级品'!$B$2:$B$10=$B124)*('控温被PRO-S级品'!$E$1:$BE$1=AQ$1)*('控温被PRO-S级品'!$E$2:$BE$10)),0)+IFERROR(SUMPRODUCT(('冬被-S级品'!$B$2:$B$10=$B124)*('冬被-S级品'!$E$1:$AW$1=AQ$1)*('冬被-S级品'!$E$2:$AW$10)),0)+IFERROR(SUMPRODUCT(('白止-S级品'!$A$2:$A$26=$B124)*('白止-S级品'!$D$1:$AV$1=AQ$1)*('白止-S级品'!$D$2:$AV$26)),0)+IFERROR(SUMPRODUCT(('乐容-S级品'!$A$4:$A$32=$B124)*('乐容-S级品'!$L$3:$CA$3=AQ$1)*('乐容-S级品'!$L$4:$CA$32)),0)</f>
      </c>
      <c r="AR124" s="280">
        <f>IFERROR(SUMPRODUCT(('控温被PRO-S级品'!$B$2:$B$10=$B124)*('控温被PRO-S级品'!$E$1:$BE$1=AR$1)*('控温被PRO-S级品'!$E$2:$BE$10)),0)+IFERROR(SUMPRODUCT(('冬被-S级品'!$B$2:$B$10=$B124)*('冬被-S级品'!$E$1:$AW$1=AR$1)*('冬被-S级品'!$E$2:$AW$10)),0)+IFERROR(SUMPRODUCT(('白止-S级品'!$A$2:$A$26=$B124)*('白止-S级品'!$D$1:$AV$1=AR$1)*('白止-S级品'!$D$2:$AV$26)),0)+IFERROR(SUMPRODUCT(('乐容-S级品'!$A$4:$A$32=$B124)*('乐容-S级品'!$L$3:$CA$3=AR$1)*('乐容-S级品'!$L$4:$CA$32)),0)</f>
      </c>
      <c r="AS124" s="280">
        <f>IFERROR(SUMPRODUCT(('控温被PRO-S级品'!$B$2:$B$10=$B124)*('控温被PRO-S级品'!$E$1:$BE$1=AS$1)*('控温被PRO-S级品'!$E$2:$BE$10)),0)+IFERROR(SUMPRODUCT(('冬被-S级品'!$B$2:$B$10=$B124)*('冬被-S级品'!$E$1:$AW$1=AS$1)*('冬被-S级品'!$E$2:$AW$10)),0)+IFERROR(SUMPRODUCT(('白止-S级品'!$A$2:$A$26=$B124)*('白止-S级品'!$D$1:$AV$1=AS$1)*('白止-S级品'!$D$2:$AV$26)),0)+IFERROR(SUMPRODUCT(('乐容-S级品'!$A$4:$A$32=$B124)*('乐容-S级品'!$L$3:$CA$3=AS$1)*('乐容-S级品'!$L$4:$CA$32)),0)</f>
      </c>
      <c r="AT124" s="280">
        <f>IFERROR(SUMPRODUCT(('控温被PRO-S级品'!$B$2:$B$10=$B124)*('控温被PRO-S级品'!$E$1:$BE$1=AT$1)*('控温被PRO-S级品'!$E$2:$BE$10)),0)+IFERROR(SUMPRODUCT(('冬被-S级品'!$B$2:$B$10=$B124)*('冬被-S级品'!$E$1:$AW$1=AT$1)*('冬被-S级品'!$E$2:$AW$10)),0)+IFERROR(SUMPRODUCT(('白止-S级品'!$A$2:$A$26=$B124)*('白止-S级品'!$D$1:$AV$1=AT$1)*('白止-S级品'!$D$2:$AV$26)),0)+IFERROR(SUMPRODUCT(('乐容-S级品'!$A$4:$A$32=$B124)*('乐容-S级品'!$L$3:$CA$3=AT$1)*('乐容-S级品'!$L$4:$CA$32)),0)</f>
      </c>
      <c r="AU124" s="280">
        <f>IFERROR(SUMPRODUCT(('控温被PRO-S级品'!$B$2:$B$10=$B124)*('控温被PRO-S级品'!$E$1:$BE$1=AU$1)*('控温被PRO-S级品'!$E$2:$BE$10)),0)+IFERROR(SUMPRODUCT(('冬被-S级品'!$B$2:$B$10=$B124)*('冬被-S级品'!$E$1:$AW$1=AU$1)*('冬被-S级品'!$E$2:$AW$10)),0)+IFERROR(SUMPRODUCT(('白止-S级品'!$A$2:$A$26=$B124)*('白止-S级品'!$D$1:$AV$1=AU$1)*('白止-S级品'!$D$2:$AV$26)),0)+IFERROR(SUMPRODUCT(('乐容-S级品'!$A$4:$A$32=$B124)*('乐容-S级品'!$L$3:$CA$3=AU$1)*('乐容-S级品'!$L$4:$CA$32)),0)</f>
      </c>
      <c r="AV124" s="280">
        <f>IFERROR(SUMPRODUCT(('控温被PRO-S级品'!$B$2:$B$10=$B124)*('控温被PRO-S级品'!$E$1:$BE$1=AV$1)*('控温被PRO-S级品'!$E$2:$BE$10)),0)+IFERROR(SUMPRODUCT(('冬被-S级品'!$B$2:$B$10=$B124)*('冬被-S级品'!$E$1:$AW$1=AV$1)*('冬被-S级品'!$E$2:$AW$10)),0)+IFERROR(SUMPRODUCT(('白止-S级品'!$A$2:$A$26=$B124)*('白止-S级品'!$D$1:$AV$1=AV$1)*('白止-S级品'!$D$2:$AV$26)),0)+IFERROR(SUMPRODUCT(('乐容-S级品'!$A$4:$A$32=$B124)*('乐容-S级品'!$L$3:$CA$3=AV$1)*('乐容-S级品'!$L$4:$CA$32)),0)</f>
      </c>
      <c r="AW124" s="280">
        <f>IFERROR(SUMPRODUCT(('控温被PRO-S级品'!$B$2:$B$10=$B124)*('控温被PRO-S级品'!$E$1:$BE$1=AW$1)*('控温被PRO-S级品'!$E$2:$BE$10)),0)+IFERROR(SUMPRODUCT(('冬被-S级品'!$B$2:$B$10=$B124)*('冬被-S级品'!$E$1:$AW$1=AW$1)*('冬被-S级品'!$E$2:$AW$10)),0)+IFERROR(SUMPRODUCT(('白止-S级品'!$A$2:$A$26=$B124)*('白止-S级品'!$D$1:$AV$1=AW$1)*('白止-S级品'!$D$2:$AV$26)),0)+IFERROR(SUMPRODUCT(('乐容-S级品'!$A$4:$A$32=$B124)*('乐容-S级品'!$L$3:$CA$3=AW$1)*('乐容-S级品'!$L$4:$CA$32)),0)</f>
      </c>
      <c r="AX124" s="280">
        <f>IFERROR(SUMPRODUCT(('控温被PRO-S级品'!$B$2:$B$10=$B124)*('控温被PRO-S级品'!$E$1:$BE$1=AX$1)*('控温被PRO-S级品'!$E$2:$BE$10)),0)+IFERROR(SUMPRODUCT(('冬被-S级品'!$B$2:$B$10=$B124)*('冬被-S级品'!$E$1:$AW$1=AX$1)*('冬被-S级品'!$E$2:$AW$10)),0)+IFERROR(SUMPRODUCT(('白止-S级品'!$A$2:$A$26=$B124)*('白止-S级品'!$D$1:$AV$1=AX$1)*('白止-S级品'!$D$2:$AV$26)),0)+IFERROR(SUMPRODUCT(('乐容-S级品'!$A$4:$A$32=$B124)*('乐容-S级品'!$L$3:$CA$3=AX$1)*('乐容-S级品'!$L$4:$CA$32)),0)</f>
      </c>
      <c r="AY124" s="280">
        <f>IFERROR(SUMPRODUCT(('控温被PRO-S级品'!$B$2:$B$10=$B124)*('控温被PRO-S级品'!$E$1:$BE$1=AY$1)*('控温被PRO-S级品'!$E$2:$BE$10)),0)+IFERROR(SUMPRODUCT(('冬被-S级品'!$B$2:$B$10=$B124)*('冬被-S级品'!$E$1:$AW$1=AY$1)*('冬被-S级品'!$E$2:$AW$10)),0)+IFERROR(SUMPRODUCT(('白止-S级品'!$A$2:$A$26=$B124)*('白止-S级品'!$D$1:$AV$1=AY$1)*('白止-S级品'!$D$2:$AV$26)),0)+IFERROR(SUMPRODUCT(('乐容-S级品'!$A$4:$A$32=$B124)*('乐容-S级品'!$L$3:$CA$3=AY$1)*('乐容-S级品'!$L$4:$CA$32)),0)</f>
      </c>
      <c r="AZ124" s="280">
        <f>IFERROR(SUMPRODUCT(('控温被PRO-S级品'!$B$2:$B$10=$B124)*('控温被PRO-S级品'!$E$1:$BE$1=AZ$1)*('控温被PRO-S级品'!$E$2:$BE$10)),0)+IFERROR(SUMPRODUCT(('冬被-S级品'!$B$2:$B$10=$B124)*('冬被-S级品'!$E$1:$AW$1=AZ$1)*('冬被-S级品'!$E$2:$AW$10)),0)+IFERROR(SUMPRODUCT(('白止-S级品'!$A$2:$A$26=$B124)*('白止-S级品'!$D$1:$AV$1=AZ$1)*('白止-S级品'!$D$2:$AV$26)),0)+IFERROR(SUMPRODUCT(('乐容-S级品'!$A$4:$A$32=$B124)*('乐容-S级品'!$L$3:$CA$3=AZ$1)*('乐容-S级品'!$L$4:$CA$32)),0)</f>
      </c>
      <c r="BA124" s="280">
        <f>IFERROR(SUMPRODUCT(('控温被PRO-S级品'!$B$2:$B$10=$B124)*('控温被PRO-S级品'!$E$1:$BE$1=BA$1)*('控温被PRO-S级品'!$E$2:$BE$10)),0)+IFERROR(SUMPRODUCT(('冬被-S级品'!$B$2:$B$10=$B124)*('冬被-S级品'!$E$1:$AW$1=BA$1)*('冬被-S级品'!$E$2:$AW$10)),0)+IFERROR(SUMPRODUCT(('白止-S级品'!$A$2:$A$26=$B124)*('白止-S级品'!$D$1:$AV$1=BA$1)*('白止-S级品'!$D$2:$AV$26)),0)+IFERROR(SUMPRODUCT(('乐容-S级品'!$A$4:$A$32=$B124)*('乐容-S级品'!$L$3:$CA$3=BA$1)*('乐容-S级品'!$L$4:$CA$32)),0)</f>
      </c>
      <c r="BB124" s="280">
        <f>IFERROR(SUMPRODUCT(('控温被PRO-S级品'!$B$2:$B$10=$B124)*('控温被PRO-S级品'!$E$1:$BE$1=BB$1)*('控温被PRO-S级品'!$E$2:$BE$10)),0)+IFERROR(SUMPRODUCT(('冬被-S级品'!$B$2:$B$10=$B124)*('冬被-S级品'!$E$1:$AW$1=BB$1)*('冬被-S级品'!$E$2:$AW$10)),0)+IFERROR(SUMPRODUCT(('白止-S级品'!$A$2:$A$26=$B124)*('白止-S级品'!$D$1:$AV$1=BB$1)*('白止-S级品'!$D$2:$AV$26)),0)+IFERROR(SUMPRODUCT(('乐容-S级品'!$A$4:$A$32=$B124)*('乐容-S级品'!$L$3:$CA$3=BB$1)*('乐容-S级品'!$L$4:$CA$32)),0)</f>
      </c>
      <c r="BC124" s="280">
        <f>IFERROR(SUMPRODUCT(('控温被PRO-S级品'!$B$2:$B$10=$B124)*('控温被PRO-S级品'!$E$1:$BE$1=BC$1)*('控温被PRO-S级品'!$E$2:$BE$10)),0)+IFERROR(SUMPRODUCT(('冬被-S级品'!$B$2:$B$10=$B124)*('冬被-S级品'!$E$1:$AW$1=BC$1)*('冬被-S级品'!$E$2:$AW$10)),0)+IFERROR(SUMPRODUCT(('白止-S级品'!$A$2:$A$26=$B124)*('白止-S级品'!$D$1:$AV$1=BC$1)*('白止-S级品'!$D$2:$AV$26)),0)+IFERROR(SUMPRODUCT(('乐容-S级品'!$A$4:$A$32=$B124)*('乐容-S级品'!$L$3:$CA$3=BC$1)*('乐容-S级品'!$L$4:$CA$32)),0)</f>
      </c>
      <c r="BD124" s="280">
        <f>IFERROR(SUMPRODUCT(('控温被PRO-S级品'!$B$2:$B$10=$B124)*('控温被PRO-S级品'!$E$1:$BE$1=BD$1)*('控温被PRO-S级品'!$E$2:$BE$10)),0)+IFERROR(SUMPRODUCT(('冬被-S级品'!$B$2:$B$10=$B124)*('冬被-S级品'!$E$1:$AW$1=BD$1)*('冬被-S级品'!$E$2:$AW$10)),0)+IFERROR(SUMPRODUCT(('白止-S级品'!$A$2:$A$26=$B124)*('白止-S级品'!$D$1:$AV$1=BD$1)*('白止-S级品'!$D$2:$AV$26)),0)+IFERROR(SUMPRODUCT(('乐容-S级品'!$A$4:$A$32=$B124)*('乐容-S级品'!$L$3:$CA$3=BD$1)*('乐容-S级品'!$L$4:$CA$32)),0)</f>
      </c>
      <c r="BE124" s="280">
        <f>IFERROR(SUMPRODUCT(('控温被PRO-S级品'!$B$2:$B$10=$B124)*('控温被PRO-S级品'!$E$1:$BE$1=BE$1)*('控温被PRO-S级品'!$E$2:$BE$10)),0)+IFERROR(SUMPRODUCT(('冬被-S级品'!$B$2:$B$10=$B124)*('冬被-S级品'!$E$1:$AW$1=BE$1)*('冬被-S级品'!$E$2:$AW$10)),0)+IFERROR(SUMPRODUCT(('白止-S级品'!$A$2:$A$26=$B124)*('白止-S级品'!$D$1:$AV$1=BE$1)*('白止-S级品'!$D$2:$AV$26)),0)+IFERROR(SUMPRODUCT(('乐容-S级品'!$A$4:$A$32=$B124)*('乐容-S级品'!$L$3:$CA$3=BE$1)*('乐容-S级品'!$L$4:$CA$32)),0)</f>
      </c>
      <c r="BF124" s="280">
        <f>IFERROR(SUMPRODUCT(('控温被PRO-S级品'!$B$2:$B$10=$B124)*('控温被PRO-S级品'!$E$1:$BE$1=BF$1)*('控温被PRO-S级品'!$E$2:$BE$10)),0)+IFERROR(SUMPRODUCT(('冬被-S级品'!$B$2:$B$10=$B124)*('冬被-S级品'!$E$1:$AW$1=BF$1)*('冬被-S级品'!$E$2:$AW$10)),0)+IFERROR(SUMPRODUCT(('白止-S级品'!$A$2:$A$26=$B124)*('白止-S级品'!$D$1:$AV$1=BF$1)*('白止-S级品'!$D$2:$AV$26)),0)+IFERROR(SUMPRODUCT(('乐容-S级品'!$A$4:$A$32=$B124)*('乐容-S级品'!$L$3:$CA$3=BF$1)*('乐容-S级品'!$L$4:$CA$32)),0)</f>
      </c>
      <c r="BG124" s="280">
        <f>IFERROR(SUMPRODUCT(('控温被PRO-S级品'!$B$2:$B$10=$B124)*('控温被PRO-S级品'!$E$1:$BE$1=BG$1)*('控温被PRO-S级品'!$E$2:$BE$10)),0)+IFERROR(SUMPRODUCT(('冬被-S级品'!$B$2:$B$10=$B124)*('冬被-S级品'!$E$1:$AW$1=BG$1)*('冬被-S级品'!$E$2:$AW$10)),0)+IFERROR(SUMPRODUCT(('白止-S级品'!$A$2:$A$26=$B124)*('白止-S级品'!$D$1:$AV$1=BG$1)*('白止-S级品'!$D$2:$AV$26)),0)+IFERROR(SUMPRODUCT(('乐容-S级品'!$A$4:$A$32=$B124)*('乐容-S级品'!$L$3:$CA$3=BG$1)*('乐容-S级品'!$L$4:$CA$32)),0)</f>
      </c>
      <c r="BH124" s="280">
        <f>IFERROR(SUMPRODUCT(('控温被PRO-S级品'!$B$2:$B$10=$B124)*('控温被PRO-S级品'!$E$1:$BE$1=BH$1)*('控温被PRO-S级品'!$E$2:$BE$10)),0)+IFERROR(SUMPRODUCT(('冬被-S级品'!$B$2:$B$10=$B124)*('冬被-S级品'!$E$1:$AW$1=BH$1)*('冬被-S级品'!$E$2:$AW$10)),0)+IFERROR(SUMPRODUCT(('白止-S级品'!$A$2:$A$26=$B124)*('白止-S级品'!$D$1:$AV$1=BH$1)*('白止-S级品'!$D$2:$AV$26)),0)+IFERROR(SUMPRODUCT(('乐容-S级品'!$A$4:$A$32=$B124)*('乐容-S级品'!$L$3:$CA$3=BH$1)*('乐容-S级品'!$L$4:$CA$32)),0)</f>
      </c>
      <c r="BI124" s="280">
        <f>IFERROR(SUMPRODUCT(('控温被PRO-S级品'!$B$2:$B$10=$B124)*('控温被PRO-S级品'!$E$1:$BE$1=BI$1)*('控温被PRO-S级品'!$E$2:$BE$10)),0)+IFERROR(SUMPRODUCT(('冬被-S级品'!$B$2:$B$10=$B124)*('冬被-S级品'!$E$1:$AW$1=BI$1)*('冬被-S级品'!$E$2:$AW$10)),0)+IFERROR(SUMPRODUCT(('白止-S级品'!$A$2:$A$26=$B124)*('白止-S级品'!$D$1:$AV$1=BI$1)*('白止-S级品'!$D$2:$AV$26)),0)+IFERROR(SUMPRODUCT(('乐容-S级品'!$A$4:$A$32=$B124)*('乐容-S级品'!$L$3:$CA$3=BI$1)*('乐容-S级品'!$L$4:$CA$32)),0)</f>
      </c>
      <c r="BJ124" s="280">
        <f>IFERROR(SUMPRODUCT(('控温被PRO-S级品'!$B$2:$B$10=$B124)*('控温被PRO-S级品'!$E$1:$BE$1=BJ$1)*('控温被PRO-S级品'!$E$2:$BE$10)),0)+IFERROR(SUMPRODUCT(('冬被-S级品'!$B$2:$B$10=$B124)*('冬被-S级品'!$E$1:$AW$1=BJ$1)*('冬被-S级品'!$E$2:$AW$10)),0)+IFERROR(SUMPRODUCT(('白止-S级品'!$A$2:$A$26=$B124)*('白止-S级品'!$D$1:$AV$1=BJ$1)*('白止-S级品'!$D$2:$AV$26)),0)+IFERROR(SUMPRODUCT(('乐容-S级品'!$A$4:$A$32=$B124)*('乐容-S级品'!$L$3:$CA$3=BJ$1)*('乐容-S级品'!$L$4:$CA$32)),0)</f>
      </c>
      <c r="BK124" s="280">
        <f>IFERROR(SUMPRODUCT(('控温被PRO-S级品'!$B$2:$B$10=$B124)*('控温被PRO-S级品'!$E$1:$BE$1=BK$1)*('控温被PRO-S级品'!$E$2:$BE$10)),0)+IFERROR(SUMPRODUCT(('冬被-S级品'!$B$2:$B$10=$B124)*('冬被-S级品'!$E$1:$AW$1=BK$1)*('冬被-S级品'!$E$2:$AW$10)),0)+IFERROR(SUMPRODUCT(('白止-S级品'!$A$2:$A$26=$B124)*('白止-S级品'!$D$1:$AV$1=BK$1)*('白止-S级品'!$D$2:$AV$26)),0)+IFERROR(SUMPRODUCT(('乐容-S级品'!$A$4:$A$32=$B124)*('乐容-S级品'!$L$3:$CA$3=BK$1)*('乐容-S级品'!$L$4:$CA$32)),0)</f>
      </c>
      <c r="BL124" s="280">
        <f>IFERROR(SUMPRODUCT(('控温被PRO-S级品'!$B$2:$B$10=$B124)*('控温被PRO-S级品'!$E$1:$BE$1=BL$1)*('控温被PRO-S级品'!$E$2:$BE$10)),0)+IFERROR(SUMPRODUCT(('冬被-S级品'!$B$2:$B$10=$B124)*('冬被-S级品'!$E$1:$AW$1=BL$1)*('冬被-S级品'!$E$2:$AW$10)),0)+IFERROR(SUMPRODUCT(('白止-S级品'!$A$2:$A$26=$B124)*('白止-S级品'!$D$1:$AV$1=BL$1)*('白止-S级品'!$D$2:$AV$26)),0)+IFERROR(SUMPRODUCT(('乐容-S级品'!$A$4:$A$32=$B124)*('乐容-S级品'!$L$3:$CA$3=BL$1)*('乐容-S级品'!$L$4:$CA$32)),0)</f>
      </c>
      <c r="BM124" s="280">
        <f>IFERROR(SUMPRODUCT(('控温被PRO-S级品'!$B$2:$B$10=$B124)*('控温被PRO-S级品'!$E$1:$BE$1=BM$1)*('控温被PRO-S级品'!$E$2:$BE$10)),0)+IFERROR(SUMPRODUCT(('冬被-S级品'!$B$2:$B$10=$B124)*('冬被-S级品'!$E$1:$AW$1=BM$1)*('冬被-S级品'!$E$2:$AW$10)),0)+IFERROR(SUMPRODUCT(('白止-S级品'!$A$2:$A$26=$B124)*('白止-S级品'!$D$1:$AV$1=BM$1)*('白止-S级品'!$D$2:$AV$26)),0)+IFERROR(SUMPRODUCT(('乐容-S级品'!$A$4:$A$32=$B124)*('乐容-S级品'!$L$3:$CA$3=BM$1)*('乐容-S级品'!$L$4:$CA$32)),0)</f>
      </c>
      <c r="BN124" s="280">
        <f>IFERROR(SUMPRODUCT(('控温被PRO-S级品'!$B$2:$B$10=$B124)*('控温被PRO-S级品'!$E$1:$BE$1=BN$1)*('控温被PRO-S级品'!$E$2:$BE$10)),0)+IFERROR(SUMPRODUCT(('冬被-S级品'!$B$2:$B$10=$B124)*('冬被-S级品'!$E$1:$AW$1=BN$1)*('冬被-S级品'!$E$2:$AW$10)),0)+IFERROR(SUMPRODUCT(('白止-S级品'!$A$2:$A$26=$B124)*('白止-S级品'!$D$1:$AV$1=BN$1)*('白止-S级品'!$D$2:$AV$26)),0)+IFERROR(SUMPRODUCT(('乐容-S级品'!$A$4:$A$32=$B124)*('乐容-S级品'!$L$3:$CA$3=BN$1)*('乐容-S级品'!$L$4:$CA$32)),0)</f>
      </c>
      <c r="BO124" s="280">
        <f>IFERROR(SUMPRODUCT(('控温被PRO-S级品'!$B$2:$B$10=$B124)*('控温被PRO-S级品'!$E$1:$BE$1=BO$1)*('控温被PRO-S级品'!$E$2:$BE$10)),0)+IFERROR(SUMPRODUCT(('冬被-S级品'!$B$2:$B$10=$B124)*('冬被-S级品'!$E$1:$AW$1=BO$1)*('冬被-S级品'!$E$2:$AW$10)),0)+IFERROR(SUMPRODUCT(('白止-S级品'!$A$2:$A$26=$B124)*('白止-S级品'!$D$1:$AV$1=BO$1)*('白止-S级品'!$D$2:$AV$26)),0)+IFERROR(SUMPRODUCT(('乐容-S级品'!$A$4:$A$32=$B124)*('乐容-S级品'!$L$3:$CA$3=BO$1)*('乐容-S级品'!$L$4:$CA$32)),0)</f>
      </c>
      <c r="BP124" s="280">
        <f>IFERROR(SUMPRODUCT(('控温被PRO-S级品'!$B$2:$B$10=$B124)*('控温被PRO-S级品'!$E$1:$BE$1=BP$1)*('控温被PRO-S级品'!$E$2:$BE$10)),0)+IFERROR(SUMPRODUCT(('冬被-S级品'!$B$2:$B$10=$B124)*('冬被-S级品'!$E$1:$AW$1=BP$1)*('冬被-S级品'!$E$2:$AW$10)),0)+IFERROR(SUMPRODUCT(('白止-S级品'!$A$2:$A$26=$B124)*('白止-S级品'!$D$1:$AV$1=BP$1)*('白止-S级品'!$D$2:$AV$26)),0)+IFERROR(SUMPRODUCT(('乐容-S级品'!$A$4:$A$32=$B124)*('乐容-S级品'!$L$3:$CA$3=BP$1)*('乐容-S级品'!$L$4:$CA$32)),0)</f>
      </c>
      <c r="BQ124" s="280">
        <f>IFERROR(SUMPRODUCT(('控温被PRO-S级品'!$B$2:$B$10=$B124)*('控温被PRO-S级品'!$E$1:$BE$1=BQ$1)*('控温被PRO-S级品'!$E$2:$BE$10)),0)+IFERROR(SUMPRODUCT(('冬被-S级品'!$B$2:$B$10=$B124)*('冬被-S级品'!$E$1:$AW$1=BQ$1)*('冬被-S级品'!$E$2:$AW$10)),0)+IFERROR(SUMPRODUCT(('白止-S级品'!$A$2:$A$26=$B124)*('白止-S级品'!$D$1:$AV$1=BQ$1)*('白止-S级品'!$D$2:$AV$26)),0)+IFERROR(SUMPRODUCT(('乐容-S级品'!$A$4:$A$32=$B124)*('乐容-S级品'!$L$3:$CA$3=BQ$1)*('乐容-S级品'!$L$4:$CA$32)),0)</f>
      </c>
      <c r="BR124" s="280">
        <f>IFERROR(SUMPRODUCT(('控温被PRO-S级品'!$B$2:$B$10=$B124)*('控温被PRO-S级品'!$E$1:$BE$1=BR$1)*('控温被PRO-S级品'!$E$2:$BE$10)),0)+IFERROR(SUMPRODUCT(('冬被-S级品'!$B$2:$B$10=$B124)*('冬被-S级品'!$E$1:$AW$1=BR$1)*('冬被-S级品'!$E$2:$AW$10)),0)+IFERROR(SUMPRODUCT(('白止-S级品'!$A$2:$A$26=$B124)*('白止-S级品'!$D$1:$AV$1=BR$1)*('白止-S级品'!$D$2:$AV$26)),0)+IFERROR(SUMPRODUCT(('乐容-S级品'!$A$4:$A$32=$B124)*('乐容-S级品'!$L$3:$CA$3=BR$1)*('乐容-S级品'!$L$4:$CA$32)),0)</f>
      </c>
      <c r="BS124" s="280">
        <f>IFERROR(SUMPRODUCT(('控温被PRO-S级品'!$B$2:$B$10=$B124)*('控温被PRO-S级品'!$E$1:$BE$1=BS$1)*('控温被PRO-S级品'!$E$2:$BE$10)),0)+IFERROR(SUMPRODUCT(('冬被-S级品'!$B$2:$B$10=$B124)*('冬被-S级品'!$E$1:$AW$1=BS$1)*('冬被-S级品'!$E$2:$AW$10)),0)+IFERROR(SUMPRODUCT(('白止-S级品'!$A$2:$A$26=$B124)*('白止-S级品'!$D$1:$AV$1=BS$1)*('白止-S级品'!$D$2:$AV$26)),0)+IFERROR(SUMPRODUCT(('乐容-S级品'!$A$4:$A$32=$B124)*('乐容-S级品'!$L$3:$CA$3=BS$1)*('乐容-S级品'!$L$4:$CA$32)),0)</f>
      </c>
      <c r="BT124" s="280">
        <f>IFERROR(SUMPRODUCT(('控温被PRO-S级品'!$B$2:$B$10=$B124)*('控温被PRO-S级品'!$E$1:$BE$1=BT$1)*('控温被PRO-S级品'!$E$2:$BE$10)),0)+IFERROR(SUMPRODUCT(('冬被-S级品'!$B$2:$B$10=$B124)*('冬被-S级品'!$E$1:$AW$1=BT$1)*('冬被-S级品'!$E$2:$AW$10)),0)+IFERROR(SUMPRODUCT(('白止-S级品'!$A$2:$A$26=$B124)*('白止-S级品'!$D$1:$AV$1=BT$1)*('白止-S级品'!$D$2:$AV$26)),0)+IFERROR(SUMPRODUCT(('乐容-S级品'!$A$4:$A$32=$B124)*('乐容-S级品'!$L$3:$CA$3=BT$1)*('乐容-S级品'!$L$4:$CA$32)),0)</f>
      </c>
      <c r="BU124" s="280">
        <f>IFERROR(SUMPRODUCT(('控温被PRO-S级品'!$B$2:$B$10=$B124)*('控温被PRO-S级品'!$E$1:$BE$1=BU$1)*('控温被PRO-S级品'!$E$2:$BE$10)),0)+IFERROR(SUMPRODUCT(('冬被-S级品'!$B$2:$B$10=$B124)*('冬被-S级品'!$E$1:$AW$1=BU$1)*('冬被-S级品'!$E$2:$AW$10)),0)+IFERROR(SUMPRODUCT(('白止-S级品'!$A$2:$A$26=$B124)*('白止-S级品'!$D$1:$AV$1=BU$1)*('白止-S级品'!$D$2:$AV$26)),0)+IFERROR(SUMPRODUCT(('乐容-S级品'!$A$4:$A$32=$B124)*('乐容-S级品'!$L$3:$CA$3=BU$1)*('乐容-S级品'!$L$4:$CA$32)),0)</f>
      </c>
      <c r="BV124" s="280">
        <f>IFERROR(SUMPRODUCT(('控温被PRO-S级品'!$B$2:$B$10=$B124)*('控温被PRO-S级品'!$E$1:$BE$1=BV$1)*('控温被PRO-S级品'!$E$2:$BE$10)),0)+IFERROR(SUMPRODUCT(('冬被-S级品'!$B$2:$B$10=$B124)*('冬被-S级品'!$E$1:$AW$1=BV$1)*('冬被-S级品'!$E$2:$AW$10)),0)+IFERROR(SUMPRODUCT(('白止-S级品'!$A$2:$A$26=$B124)*('白止-S级品'!$D$1:$AV$1=BV$1)*('白止-S级品'!$D$2:$AV$26)),0)+IFERROR(SUMPRODUCT(('乐容-S级品'!$A$4:$A$32=$B124)*('乐容-S级品'!$L$3:$CA$3=BV$1)*('乐容-S级品'!$L$4:$CA$32)),0)</f>
      </c>
      <c r="BW124" s="280">
        <f>IFERROR(SUMPRODUCT(('控温被PRO-S级品'!$B$2:$B$10=$B124)*('控温被PRO-S级品'!$E$1:$BE$1=BW$1)*('控温被PRO-S级品'!$E$2:$BE$10)),0)+IFERROR(SUMPRODUCT(('冬被-S级品'!$B$2:$B$10=$B124)*('冬被-S级品'!$E$1:$AW$1=BW$1)*('冬被-S级品'!$E$2:$AW$10)),0)+IFERROR(SUMPRODUCT(('白止-S级品'!$A$2:$A$26=$B124)*('白止-S级品'!$D$1:$AV$1=BW$1)*('白止-S级品'!$D$2:$AV$26)),0)+IFERROR(SUMPRODUCT(('乐容-S级品'!$A$4:$A$32=$B124)*('乐容-S级品'!$L$3:$CA$3=BW$1)*('乐容-S级品'!$L$4:$CA$32)),0)</f>
      </c>
      <c r="BX124" s="280">
        <f>IFERROR(SUMPRODUCT(('控温被PRO-S级品'!$B$2:$B$10=$B124)*('控温被PRO-S级品'!$E$1:$BE$1=BX$1)*('控温被PRO-S级品'!$E$2:$BE$10)),0)+IFERROR(SUMPRODUCT(('冬被-S级品'!$B$2:$B$10=$B124)*('冬被-S级品'!$E$1:$AW$1=BX$1)*('冬被-S级品'!$E$2:$AW$10)),0)+IFERROR(SUMPRODUCT(('白止-S级品'!$A$2:$A$26=$B124)*('白止-S级品'!$D$1:$AV$1=BX$1)*('白止-S级品'!$D$2:$AV$26)),0)+IFERROR(SUMPRODUCT(('乐容-S级品'!$A$4:$A$32=$B124)*('乐容-S级品'!$L$3:$CA$3=BX$1)*('乐容-S级品'!$L$4:$CA$32)),0)</f>
      </c>
      <c r="BY124" s="280">
        <f>IFERROR(SUMPRODUCT(('控温被PRO-S级品'!$B$2:$B$10=$B124)*('控温被PRO-S级品'!$E$1:$BE$1=BY$1)*('控温被PRO-S级品'!$E$2:$BE$10)),0)+IFERROR(SUMPRODUCT(('冬被-S级品'!$B$2:$B$10=$B124)*('冬被-S级品'!$E$1:$AW$1=BY$1)*('冬被-S级品'!$E$2:$AW$10)),0)+IFERROR(SUMPRODUCT(('白止-S级品'!$A$2:$A$26=$B124)*('白止-S级品'!$D$1:$AV$1=BY$1)*('白止-S级品'!$D$2:$AV$26)),0)+IFERROR(SUMPRODUCT(('乐容-S级品'!$A$4:$A$32=$B124)*('乐容-S级品'!$L$3:$CA$3=BY$1)*('乐容-S级品'!$L$4:$CA$32)),0)</f>
      </c>
      <c r="BZ124" s="280">
        <f>IFERROR(SUMPRODUCT(('控温被PRO-S级品'!$B$2:$B$10=$B124)*('控温被PRO-S级品'!$E$1:$BE$1=BZ$1)*('控温被PRO-S级品'!$E$2:$BE$10)),0)+IFERROR(SUMPRODUCT(('冬被-S级品'!$B$2:$B$10=$B124)*('冬被-S级品'!$E$1:$AW$1=BZ$1)*('冬被-S级品'!$E$2:$AW$10)),0)+IFERROR(SUMPRODUCT(('白止-S级品'!$A$2:$A$26=$B124)*('白止-S级品'!$D$1:$AV$1=BZ$1)*('白止-S级品'!$D$2:$AV$26)),0)+IFERROR(SUMPRODUCT(('乐容-S级品'!$A$4:$A$32=$B124)*('乐容-S级品'!$L$3:$CA$3=BZ$1)*('乐容-S级品'!$L$4:$CA$32)),0)</f>
      </c>
      <c r="CA124" s="280">
        <f>IFERROR(SUMPRODUCT(('控温被PRO-S级品'!$B$2:$B$10=$B124)*('控温被PRO-S级品'!$E$1:$BE$1=CA$1)*('控温被PRO-S级品'!$E$2:$BE$10)),0)+IFERROR(SUMPRODUCT(('冬被-S级品'!$B$2:$B$10=$B124)*('冬被-S级品'!$E$1:$AW$1=CA$1)*('冬被-S级品'!$E$2:$AW$10)),0)+IFERROR(SUMPRODUCT(('白止-S级品'!$A$2:$A$26=$B124)*('白止-S级品'!$D$1:$AV$1=CA$1)*('白止-S级品'!$D$2:$AV$26)),0)+IFERROR(SUMPRODUCT(('乐容-S级品'!$A$4:$A$32=$B124)*('乐容-S级品'!$L$3:$CA$3=CA$1)*('乐容-S级品'!$L$4:$CA$32)),0)</f>
      </c>
      <c r="CB124" s="280">
        <f>IFERROR(SUMPRODUCT(('控温被PRO-S级品'!$B$2:$B$10=$B124)*('控温被PRO-S级品'!$E$1:$BE$1=CB$1)*('控温被PRO-S级品'!$E$2:$BE$10)),0)+IFERROR(SUMPRODUCT(('冬被-S级品'!$B$2:$B$10=$B124)*('冬被-S级品'!$E$1:$AW$1=CB$1)*('冬被-S级品'!$E$2:$AW$10)),0)+IFERROR(SUMPRODUCT(('白止-S级品'!$A$2:$A$26=$B124)*('白止-S级品'!$D$1:$AV$1=CB$1)*('白止-S级品'!$D$2:$AV$26)),0)+IFERROR(SUMPRODUCT(('乐容-S级品'!$A$4:$A$32=$B124)*('乐容-S级品'!$L$3:$CA$3=CB$1)*('乐容-S级品'!$L$4:$CA$32)),0)</f>
      </c>
      <c r="CC124" s="280">
        <f>IFERROR(SUMPRODUCT(('控温被PRO-S级品'!$B$2:$B$10=$B124)*('控温被PRO-S级品'!$E$1:$BE$1=CC$1)*('控温被PRO-S级品'!$E$2:$BE$10)),0)+IFERROR(SUMPRODUCT(('冬被-S级品'!$B$2:$B$10=$B124)*('冬被-S级品'!$E$1:$AW$1=CC$1)*('冬被-S级品'!$E$2:$AW$10)),0)+IFERROR(SUMPRODUCT(('白止-S级品'!$A$2:$A$26=$B124)*('白止-S级品'!$D$1:$AV$1=CC$1)*('白止-S级品'!$D$2:$AV$26)),0)+IFERROR(SUMPRODUCT(('乐容-S级品'!$A$4:$A$32=$B124)*('乐容-S级品'!$L$3:$CA$3=CC$1)*('乐容-S级品'!$L$4:$CA$32)),0)</f>
      </c>
      <c r="CD124" s="280">
        <f>IFERROR(SUMPRODUCT(('控温被PRO-S级品'!$B$2:$B$10=$B124)*('控温被PRO-S级品'!$E$1:$BE$1=CD$1)*('控温被PRO-S级品'!$E$2:$BE$10)),0)+IFERROR(SUMPRODUCT(('冬被-S级品'!$B$2:$B$10=$B124)*('冬被-S级品'!$E$1:$AW$1=CD$1)*('冬被-S级品'!$E$2:$AW$10)),0)+IFERROR(SUMPRODUCT(('白止-S级品'!$A$2:$A$26=$B124)*('白止-S级品'!$D$1:$AV$1=CD$1)*('白止-S级品'!$D$2:$AV$26)),0)+IFERROR(SUMPRODUCT(('乐容-S级品'!$A$4:$A$32=$B124)*('乐容-S级品'!$L$3:$CA$3=CD$1)*('乐容-S级品'!$L$4:$CA$32)),0)</f>
      </c>
      <c r="CE124" s="280">
        <f>IFERROR(SUMPRODUCT(('控温被PRO-S级品'!$B$2:$B$10=$B124)*('控温被PRO-S级品'!$E$1:$BE$1=CE$1)*('控温被PRO-S级品'!$E$2:$BE$10)),0)+IFERROR(SUMPRODUCT(('冬被-S级品'!$B$2:$B$10=$B124)*('冬被-S级品'!$E$1:$AW$1=CE$1)*('冬被-S级品'!$E$2:$AW$10)),0)+IFERROR(SUMPRODUCT(('白止-S级品'!$A$2:$A$26=$B124)*('白止-S级品'!$D$1:$AV$1=CE$1)*('白止-S级品'!$D$2:$AV$26)),0)+IFERROR(SUMPRODUCT(('乐容-S级品'!$A$4:$A$32=$B124)*('乐容-S级品'!$L$3:$CA$3=CE$1)*('乐容-S级品'!$L$4:$CA$32)),0)</f>
      </c>
      <c r="CF124" s="280">
        <f>IFERROR(SUMPRODUCT(('控温被PRO-S级品'!$B$2:$B$10=$B124)*('控温被PRO-S级品'!$E$1:$BE$1=CF$1)*('控温被PRO-S级品'!$E$2:$BE$10)),0)+IFERROR(SUMPRODUCT(('冬被-S级品'!$B$2:$B$10=$B124)*('冬被-S级品'!$E$1:$AW$1=CF$1)*('冬被-S级品'!$E$2:$AW$10)),0)+IFERROR(SUMPRODUCT(('白止-S级品'!$A$2:$A$26=$B124)*('白止-S级品'!$D$1:$AV$1=CF$1)*('白止-S级品'!$D$2:$AV$26)),0)+IFERROR(SUMPRODUCT(('乐容-S级品'!$A$4:$A$32=$B124)*('乐容-S级品'!$L$3:$CA$3=CF$1)*('乐容-S级品'!$L$4:$CA$32)),0)</f>
      </c>
      <c r="CG124" s="280">
        <f>IFERROR(SUMPRODUCT(('控温被PRO-S级品'!$B$2:$B$10=$B124)*('控温被PRO-S级品'!$E$1:$BE$1=CG$1)*('控温被PRO-S级品'!$E$2:$BE$10)),0)+IFERROR(SUMPRODUCT(('冬被-S级品'!$B$2:$B$10=$B124)*('冬被-S级品'!$E$1:$AW$1=CG$1)*('冬被-S级品'!$E$2:$AW$10)),0)+IFERROR(SUMPRODUCT(('白止-S级品'!$A$2:$A$26=$B124)*('白止-S级品'!$D$1:$AV$1=CG$1)*('白止-S级品'!$D$2:$AV$26)),0)+IFERROR(SUMPRODUCT(('乐容-S级品'!$A$4:$A$32=$B124)*('乐容-S级品'!$L$3:$CA$3=CG$1)*('乐容-S级品'!$L$4:$CA$32)),0)</f>
      </c>
      <c r="CH124" s="280">
        <f>IFERROR(SUMPRODUCT(('控温被PRO-S级品'!$B$2:$B$10=$B124)*('控温被PRO-S级品'!$E$1:$BE$1=CH$1)*('控温被PRO-S级品'!$E$2:$BE$10)),0)+IFERROR(SUMPRODUCT(('冬被-S级品'!$B$2:$B$10=$B124)*('冬被-S级品'!$E$1:$AW$1=CH$1)*('冬被-S级品'!$E$2:$AW$10)),0)+IFERROR(SUMPRODUCT(('白止-S级品'!$A$2:$A$26=$B124)*('白止-S级品'!$D$1:$AV$1=CH$1)*('白止-S级品'!$D$2:$AV$26)),0)+IFERROR(SUMPRODUCT(('乐容-S级品'!$A$4:$A$32=$B124)*('乐容-S级品'!$L$3:$CA$3=CH$1)*('乐容-S级品'!$L$4:$CA$32)),0)</f>
      </c>
      <c r="CI124" s="280">
        <f>IFERROR(SUMPRODUCT(('控温被PRO-S级品'!$B$2:$B$10=$B124)*('控温被PRO-S级品'!$E$1:$BE$1=CI$1)*('控温被PRO-S级品'!$E$2:$BE$10)),0)+IFERROR(SUMPRODUCT(('冬被-S级品'!$B$2:$B$10=$B124)*('冬被-S级品'!$E$1:$AW$1=CI$1)*('冬被-S级品'!$E$2:$AW$10)),0)+IFERROR(SUMPRODUCT(('白止-S级品'!$A$2:$A$26=$B124)*('白止-S级品'!$D$1:$AV$1=CI$1)*('白止-S级品'!$D$2:$AV$26)),0)+IFERROR(SUMPRODUCT(('乐容-S级品'!$A$4:$A$32=$B124)*('乐容-S级品'!$L$3:$CA$3=CI$1)*('乐容-S级品'!$L$4:$CA$32)),0)</f>
      </c>
      <c r="CJ124" s="280">
        <f>IFERROR(SUMPRODUCT(('控温被PRO-S级品'!$B$2:$B$10=$B124)*('控温被PRO-S级品'!$E$1:$BE$1=CJ$1)*('控温被PRO-S级品'!$E$2:$BE$10)),0)+IFERROR(SUMPRODUCT(('冬被-S级品'!$B$2:$B$10=$B124)*('冬被-S级品'!$E$1:$AW$1=CJ$1)*('冬被-S级品'!$E$2:$AW$10)),0)+IFERROR(SUMPRODUCT(('白止-S级品'!$A$2:$A$26=$B124)*('白止-S级品'!$D$1:$AV$1=CJ$1)*('白止-S级品'!$D$2:$AV$26)),0)+IFERROR(SUMPRODUCT(('乐容-S级品'!$A$4:$A$32=$B124)*('乐容-S级品'!$L$3:$CA$3=CJ$1)*('乐容-S级品'!$L$4:$CA$32)),0)</f>
      </c>
      <c r="CK124" s="280">
        <f>IFERROR(SUMPRODUCT(('控温被PRO-S级品'!$B$2:$B$10=$B124)*('控温被PRO-S级品'!$E$1:$BE$1=CK$1)*('控温被PRO-S级品'!$E$2:$BE$10)),0)+IFERROR(SUMPRODUCT(('冬被-S级品'!$B$2:$B$10=$B124)*('冬被-S级品'!$E$1:$AW$1=CK$1)*('冬被-S级品'!$E$2:$AW$10)),0)+IFERROR(SUMPRODUCT(('白止-S级品'!$A$2:$A$26=$B124)*('白止-S级品'!$D$1:$AV$1=CK$1)*('白止-S级品'!$D$2:$AV$26)),0)+IFERROR(SUMPRODUCT(('乐容-S级品'!$A$4:$A$32=$B124)*('乐容-S级品'!$L$3:$CA$3=CK$1)*('乐容-S级品'!$L$4:$CA$32)),0)</f>
      </c>
      <c r="CL124" s="280">
        <f>IFERROR(SUMPRODUCT(('控温被PRO-S级品'!$B$2:$B$10=$B124)*('控温被PRO-S级品'!$E$1:$BE$1=CL$1)*('控温被PRO-S级品'!$E$2:$BE$10)),0)+IFERROR(SUMPRODUCT(('冬被-S级品'!$B$2:$B$10=$B124)*('冬被-S级品'!$E$1:$AW$1=CL$1)*('冬被-S级品'!$E$2:$AW$10)),0)+IFERROR(SUMPRODUCT(('白止-S级品'!$A$2:$A$26=$B124)*('白止-S级品'!$D$1:$AV$1=CL$1)*('白止-S级品'!$D$2:$AV$26)),0)+IFERROR(SUMPRODUCT(('乐容-S级品'!$A$4:$A$32=$B124)*('乐容-S级品'!$L$3:$CA$3=CL$1)*('乐容-S级品'!$L$4:$CA$32)),0)</f>
      </c>
      <c r="CM124" s="280">
        <f>IFERROR(SUMPRODUCT(('控温被PRO-S级品'!$B$2:$B$10=$B124)*('控温被PRO-S级品'!$E$1:$BE$1=CM$1)*('控温被PRO-S级品'!$E$2:$BE$10)),0)+IFERROR(SUMPRODUCT(('冬被-S级品'!$B$2:$B$10=$B124)*('冬被-S级品'!$E$1:$AW$1=CM$1)*('冬被-S级品'!$E$2:$AW$10)),0)+IFERROR(SUMPRODUCT(('白止-S级品'!$A$2:$A$26=$B124)*('白止-S级品'!$D$1:$AV$1=CM$1)*('白止-S级品'!$D$2:$AV$26)),0)+IFERROR(SUMPRODUCT(('乐容-S级品'!$A$4:$A$32=$B124)*('乐容-S级品'!$L$3:$CA$3=CM$1)*('乐容-S级品'!$L$4:$CA$32)),0)</f>
      </c>
      <c r="CN124" s="280">
        <f>IFERROR(SUMPRODUCT(('控温被PRO-S级品'!$B$2:$B$10=$B124)*('控温被PRO-S级品'!$E$1:$BE$1=CN$1)*('控温被PRO-S级品'!$E$2:$BE$10)),0)+IFERROR(SUMPRODUCT(('冬被-S级品'!$B$2:$B$10=$B124)*('冬被-S级品'!$E$1:$AW$1=CN$1)*('冬被-S级品'!$E$2:$AW$10)),0)+IFERROR(SUMPRODUCT(('白止-S级品'!$A$2:$A$26=$B124)*('白止-S级品'!$D$1:$AV$1=CN$1)*('白止-S级品'!$D$2:$AV$26)),0)+IFERROR(SUMPRODUCT(('乐容-S级品'!$A$4:$A$32=$B124)*('乐容-S级品'!$L$3:$CA$3=CN$1)*('乐容-S级品'!$L$4:$CA$32)),0)</f>
      </c>
      <c r="CO124" s="280">
        <f>IFERROR(SUMPRODUCT(('控温被PRO-S级品'!$B$2:$B$10=$B124)*('控温被PRO-S级品'!$E$1:$BE$1=CO$1)*('控温被PRO-S级品'!$E$2:$BE$10)),0)+IFERROR(SUMPRODUCT(('冬被-S级品'!$B$2:$B$10=$B124)*('冬被-S级品'!$E$1:$AW$1=CO$1)*('冬被-S级品'!$E$2:$AW$10)),0)+IFERROR(SUMPRODUCT(('白止-S级品'!$A$2:$A$26=$B124)*('白止-S级品'!$D$1:$AV$1=CO$1)*('白止-S级品'!$D$2:$AV$26)),0)+IFERROR(SUMPRODUCT(('乐容-S级品'!$A$4:$A$32=$B124)*('乐容-S级品'!$L$3:$CA$3=CO$1)*('乐容-S级品'!$L$4:$CA$32)),0)</f>
      </c>
      <c r="CP124" s="280">
        <f>IFERROR(SUMPRODUCT(('控温被PRO-S级品'!$B$2:$B$10=$B124)*('控温被PRO-S级品'!$E$1:$BE$1=CP$1)*('控温被PRO-S级品'!$E$2:$BE$10)),0)+IFERROR(SUMPRODUCT(('冬被-S级品'!$B$2:$B$10=$B124)*('冬被-S级品'!$E$1:$AW$1=CP$1)*('冬被-S级品'!$E$2:$AW$10)),0)+IFERROR(SUMPRODUCT(('白止-S级品'!$A$2:$A$26=$B124)*('白止-S级品'!$D$1:$AV$1=CP$1)*('白止-S级品'!$D$2:$AV$26)),0)+IFERROR(SUMPRODUCT(('乐容-S级品'!$A$4:$A$32=$B124)*('乐容-S级品'!$L$3:$CA$3=CP$1)*('乐容-S级品'!$L$4:$CA$32)),0)</f>
      </c>
      <c r="CQ124" s="280">
        <f>IFERROR(SUMPRODUCT(('控温被PRO-S级品'!$B$2:$B$10=$B124)*('控温被PRO-S级品'!$E$1:$BE$1=CQ$1)*('控温被PRO-S级品'!$E$2:$BE$10)),0)+IFERROR(SUMPRODUCT(('冬被-S级品'!$B$2:$B$10=$B124)*('冬被-S级品'!$E$1:$AW$1=CQ$1)*('冬被-S级品'!$E$2:$AW$10)),0)+IFERROR(SUMPRODUCT(('白止-S级品'!$A$2:$A$26=$B124)*('白止-S级品'!$D$1:$AV$1=CQ$1)*('白止-S级品'!$D$2:$AV$26)),0)+IFERROR(SUMPRODUCT(('乐容-S级品'!$A$4:$A$32=$B124)*('乐容-S级品'!$L$3:$CA$3=CQ$1)*('乐容-S级品'!$L$4:$CA$32)),0)</f>
      </c>
      <c r="CR124" s="280">
        <f>IFERROR(SUMPRODUCT(('控温被PRO-S级品'!$B$2:$B$10=$B124)*('控温被PRO-S级品'!$E$1:$BE$1=CR$1)*('控温被PRO-S级品'!$E$2:$BE$10)),0)+IFERROR(SUMPRODUCT(('冬被-S级品'!$B$2:$B$10=$B124)*('冬被-S级品'!$E$1:$AW$1=CR$1)*('冬被-S级品'!$E$2:$AW$10)),0)+IFERROR(SUMPRODUCT(('白止-S级品'!$A$2:$A$26=$B124)*('白止-S级品'!$D$1:$AV$1=CR$1)*('白止-S级品'!$D$2:$AV$26)),0)+IFERROR(SUMPRODUCT(('乐容-S级品'!$A$4:$A$32=$B124)*('乐容-S级品'!$L$3:$CA$3=CR$1)*('乐容-S级品'!$L$4:$CA$32)),0)</f>
      </c>
      <c r="CS124" s="280">
        <f>IFERROR(SUMPRODUCT(('控温被PRO-S级品'!$B$2:$B$10=$B124)*('控温被PRO-S级品'!$E$1:$BE$1=CS$1)*('控温被PRO-S级品'!$E$2:$BE$10)),0)+IFERROR(SUMPRODUCT(('冬被-S级品'!$B$2:$B$10=$B124)*('冬被-S级品'!$E$1:$AW$1=CS$1)*('冬被-S级品'!$E$2:$AW$10)),0)+IFERROR(SUMPRODUCT(('白止-S级品'!$A$2:$A$26=$B124)*('白止-S级品'!$D$1:$AV$1=CS$1)*('白止-S级品'!$D$2:$AV$26)),0)+IFERROR(SUMPRODUCT(('乐容-S级品'!$A$4:$A$32=$B124)*('乐容-S级品'!$L$3:$CA$3=CS$1)*('乐容-S级品'!$L$4:$CA$32)),0)</f>
      </c>
      <c r="CT124" s="280">
        <f>IFERROR(SUMPRODUCT(('控温被PRO-S级品'!$B$2:$B$10=$B124)*('控温被PRO-S级品'!$E$1:$BE$1=CT$1)*('控温被PRO-S级品'!$E$2:$BE$10)),0)+IFERROR(SUMPRODUCT(('冬被-S级品'!$B$2:$B$10=$B124)*('冬被-S级品'!$E$1:$AW$1=CT$1)*('冬被-S级品'!$E$2:$AW$10)),0)+IFERROR(SUMPRODUCT(('白止-S级品'!$A$2:$A$26=$B124)*('白止-S级品'!$D$1:$AV$1=CT$1)*('白止-S级品'!$D$2:$AV$26)),0)+IFERROR(SUMPRODUCT(('乐容-S级品'!$A$4:$A$32=$B124)*('乐容-S级品'!$L$3:$CA$3=CT$1)*('乐容-S级品'!$L$4:$CA$32)),0)</f>
      </c>
      <c r="CU124" s="280">
        <f>IFERROR(SUMPRODUCT(('控温被PRO-S级品'!$B$2:$B$10=$B124)*('控温被PRO-S级品'!$E$1:$BE$1=CU$1)*('控温被PRO-S级品'!$E$2:$BE$10)),0)+IFERROR(SUMPRODUCT(('冬被-S级品'!$B$2:$B$10=$B124)*('冬被-S级品'!$E$1:$AW$1=CU$1)*('冬被-S级品'!$E$2:$AW$10)),0)+IFERROR(SUMPRODUCT(('白止-S级品'!$A$2:$A$26=$B124)*('白止-S级品'!$D$1:$AV$1=CU$1)*('白止-S级品'!$D$2:$AV$26)),0)+IFERROR(SUMPRODUCT(('乐容-S级品'!$A$4:$A$32=$B124)*('乐容-S级品'!$L$3:$CA$3=CU$1)*('乐容-S级品'!$L$4:$CA$32)),0)</f>
      </c>
      <c r="CV124" s="280">
        <f>IFERROR(SUMPRODUCT(('控温被PRO-S级品'!$B$2:$B$10=$B124)*('控温被PRO-S级品'!$E$1:$BE$1=CV$1)*('控温被PRO-S级品'!$E$2:$BE$10)),0)+IFERROR(SUMPRODUCT(('冬被-S级品'!$B$2:$B$10=$B124)*('冬被-S级品'!$E$1:$AW$1=CV$1)*('冬被-S级品'!$E$2:$AW$10)),0)+IFERROR(SUMPRODUCT(('白止-S级品'!$A$2:$A$26=$B124)*('白止-S级品'!$D$1:$AV$1=CV$1)*('白止-S级品'!$D$2:$AV$26)),0)+IFERROR(SUMPRODUCT(('乐容-S级品'!$A$4:$A$32=$B124)*('乐容-S级品'!$L$3:$CA$3=CV$1)*('乐容-S级品'!$L$4:$CA$32)),0)</f>
      </c>
      <c r="CW124" s="280">
        <f>IFERROR(SUMPRODUCT(('控温被PRO-S级品'!$B$2:$B$10=$B124)*('控温被PRO-S级品'!$E$1:$BE$1=CW$1)*('控温被PRO-S级品'!$E$2:$BE$10)),0)+IFERROR(SUMPRODUCT(('冬被-S级品'!$B$2:$B$10=$B124)*('冬被-S级品'!$E$1:$AW$1=CW$1)*('冬被-S级品'!$E$2:$AW$10)),0)+IFERROR(SUMPRODUCT(('白止-S级品'!$A$2:$A$26=$B124)*('白止-S级品'!$D$1:$AV$1=CW$1)*('白止-S级品'!$D$2:$AV$26)),0)+IFERROR(SUMPRODUCT(('乐容-S级品'!$A$4:$A$32=$B124)*('乐容-S级品'!$L$3:$CA$3=CW$1)*('乐容-S级品'!$L$4:$CA$32)),0)</f>
      </c>
      <c r="CX124" s="280">
        <f>IFERROR(SUMPRODUCT(('控温被PRO-S级品'!$B$2:$B$10=$B124)*('控温被PRO-S级品'!$E$1:$BE$1=CX$1)*('控温被PRO-S级品'!$E$2:$BE$10)),0)+IFERROR(SUMPRODUCT(('冬被-S级品'!$B$2:$B$10=$B124)*('冬被-S级品'!$E$1:$AW$1=CX$1)*('冬被-S级品'!$E$2:$AW$10)),0)+IFERROR(SUMPRODUCT(('白止-S级品'!$A$2:$A$26=$B124)*('白止-S级品'!$D$1:$AV$1=CX$1)*('白止-S级品'!$D$2:$AV$26)),0)+IFERROR(SUMPRODUCT(('乐容-S级品'!$A$4:$A$32=$B124)*('乐容-S级品'!$L$3:$CA$3=CX$1)*('乐容-S级品'!$L$4:$CA$32)),0)</f>
      </c>
      <c r="CY124" s="280">
        <f>IFERROR(SUMPRODUCT(('控温被PRO-S级品'!$B$2:$B$10=$B124)*('控温被PRO-S级品'!$E$1:$BE$1=CY$1)*('控温被PRO-S级品'!$E$2:$BE$10)),0)+IFERROR(SUMPRODUCT(('冬被-S级品'!$B$2:$B$10=$B124)*('冬被-S级品'!$E$1:$AW$1=CY$1)*('冬被-S级品'!$E$2:$AW$10)),0)+IFERROR(SUMPRODUCT(('白止-S级品'!$A$2:$A$26=$B124)*('白止-S级品'!$D$1:$AV$1=CY$1)*('白止-S级品'!$D$2:$AV$26)),0)+IFERROR(SUMPRODUCT(('乐容-S级品'!$A$4:$A$32=$B124)*('乐容-S级品'!$L$3:$CA$3=CY$1)*('乐容-S级品'!$L$4:$CA$32)),0)</f>
      </c>
      <c r="CZ124" s="280">
        <f>IFERROR(SUMPRODUCT(('控温被PRO-S级品'!$B$2:$B$10=$B124)*('控温被PRO-S级品'!$E$1:$BE$1=CZ$1)*('控温被PRO-S级品'!$E$2:$BE$10)),0)+IFERROR(SUMPRODUCT(('冬被-S级品'!$B$2:$B$10=$B124)*('冬被-S级品'!$E$1:$AW$1=CZ$1)*('冬被-S级品'!$E$2:$AW$10)),0)+IFERROR(SUMPRODUCT(('白止-S级品'!$A$2:$A$26=$B124)*('白止-S级品'!$D$1:$AV$1=CZ$1)*('白止-S级品'!$D$2:$AV$26)),0)+IFERROR(SUMPRODUCT(('乐容-S级品'!$A$4:$A$32=$B124)*('乐容-S级品'!$L$3:$CA$3=CZ$1)*('乐容-S级品'!$L$4:$CA$32)),0)</f>
      </c>
      <c r="DA124" s="280">
        <f>IFERROR(SUMPRODUCT(('控温被PRO-S级品'!$B$2:$B$10=$B124)*('控温被PRO-S级品'!$E$1:$BE$1=DA$1)*('控温被PRO-S级品'!$E$2:$BE$10)),0)+IFERROR(SUMPRODUCT(('冬被-S级品'!$B$2:$B$10=$B124)*('冬被-S级品'!$E$1:$AW$1=DA$1)*('冬被-S级品'!$E$2:$AW$10)),0)+IFERROR(SUMPRODUCT(('白止-S级品'!$A$2:$A$26=$B124)*('白止-S级品'!$D$1:$AV$1=DA$1)*('白止-S级品'!$D$2:$AV$26)),0)+IFERROR(SUMPRODUCT(('乐容-S级品'!$A$4:$A$32=$B124)*('乐容-S级品'!$L$3:$CA$3=DA$1)*('乐容-S级品'!$L$4:$CA$32)),0)</f>
      </c>
      <c r="DB124" s="280">
        <f>IFERROR(SUMPRODUCT(('控温被PRO-S级品'!$B$2:$B$10=$B124)*('控温被PRO-S级品'!$E$1:$BE$1=DB$1)*('控温被PRO-S级品'!$E$2:$BE$10)),0)+IFERROR(SUMPRODUCT(('冬被-S级品'!$B$2:$B$10=$B124)*('冬被-S级品'!$E$1:$AW$1=DB$1)*('冬被-S级品'!$E$2:$AW$10)),0)+IFERROR(SUMPRODUCT(('白止-S级品'!$A$2:$A$26=$B124)*('白止-S级品'!$D$1:$AV$1=DB$1)*('白止-S级品'!$D$2:$AV$26)),0)+IFERROR(SUMPRODUCT(('乐容-S级品'!$A$4:$A$32=$B124)*('乐容-S级品'!$L$3:$CA$3=DB$1)*('乐容-S级品'!$L$4:$CA$32)),0)</f>
      </c>
      <c r="DC124" s="280">
        <f>IFERROR(SUMPRODUCT(('控温被PRO-S级品'!$B$2:$B$10=$B124)*('控温被PRO-S级品'!$E$1:$BE$1=DC$1)*('控温被PRO-S级品'!$E$2:$BE$10)),0)+IFERROR(SUMPRODUCT(('冬被-S级品'!$B$2:$B$10=$B124)*('冬被-S级品'!$E$1:$AW$1=DC$1)*('冬被-S级品'!$E$2:$AW$10)),0)+IFERROR(SUMPRODUCT(('白止-S级品'!$A$2:$A$26=$B124)*('白止-S级品'!$D$1:$AV$1=DC$1)*('白止-S级品'!$D$2:$AV$26)),0)+IFERROR(SUMPRODUCT(('乐容-S级品'!$A$4:$A$32=$B124)*('乐容-S级品'!$L$3:$CA$3=DC$1)*('乐容-S级品'!$L$4:$CA$32)),0)</f>
      </c>
      <c r="DD124" s="280">
        <f>IFERROR(SUMPRODUCT(('控温被PRO-S级品'!$B$2:$B$10=$B124)*('控温被PRO-S级品'!$E$1:$BE$1=DD$1)*('控温被PRO-S级品'!$E$2:$BE$10)),0)+IFERROR(SUMPRODUCT(('冬被-S级品'!$B$2:$B$10=$B124)*('冬被-S级品'!$E$1:$AW$1=DD$1)*('冬被-S级品'!$E$2:$AW$10)),0)+IFERROR(SUMPRODUCT(('白止-S级品'!$A$2:$A$26=$B124)*('白止-S级品'!$D$1:$AV$1=DD$1)*('白止-S级品'!$D$2:$AV$26)),0)+IFERROR(SUMPRODUCT(('乐容-S级品'!$A$4:$A$32=$B124)*('乐容-S级品'!$L$3:$CA$3=DD$1)*('乐容-S级品'!$L$4:$CA$32)),0)</f>
      </c>
      <c r="DE124" s="280">
        <f>IFERROR(SUMPRODUCT(('控温被PRO-S级品'!$B$2:$B$10=$B124)*('控温被PRO-S级品'!$E$1:$BE$1=DE$1)*('控温被PRO-S级品'!$E$2:$BE$10)),0)+IFERROR(SUMPRODUCT(('冬被-S级品'!$B$2:$B$10=$B124)*('冬被-S级品'!$E$1:$AW$1=DE$1)*('冬被-S级品'!$E$2:$AW$10)),0)+IFERROR(SUMPRODUCT(('白止-S级品'!$A$2:$A$26=$B124)*('白止-S级品'!$D$1:$AV$1=DE$1)*('白止-S级品'!$D$2:$AV$26)),0)+IFERROR(SUMPRODUCT(('乐容-S级品'!$A$4:$A$32=$B124)*('乐容-S级品'!$L$3:$CA$3=DE$1)*('乐容-S级品'!$L$4:$CA$32)),0)</f>
      </c>
      <c r="DF124" s="280">
        <f>IFERROR(SUMPRODUCT(('控温被PRO-S级品'!$B$2:$B$10=$B124)*('控温被PRO-S级品'!$E$1:$BE$1=DF$1)*('控温被PRO-S级品'!$E$2:$BE$10)),0)+IFERROR(SUMPRODUCT(('冬被-S级品'!$B$2:$B$10=$B124)*('冬被-S级品'!$E$1:$AW$1=DF$1)*('冬被-S级品'!$E$2:$AW$10)),0)+IFERROR(SUMPRODUCT(('白止-S级品'!$A$2:$A$26=$B124)*('白止-S级品'!$D$1:$AV$1=DF$1)*('白止-S级品'!$D$2:$AV$26)),0)+IFERROR(SUMPRODUCT(('乐容-S级品'!$A$4:$A$32=$B124)*('乐容-S级品'!$L$3:$CA$3=DF$1)*('乐容-S级品'!$L$4:$CA$32)),0)</f>
      </c>
      <c r="DG124" s="280">
        <f>IFERROR(SUMPRODUCT(('控温被PRO-S级品'!$B$2:$B$10=$B124)*('控温被PRO-S级品'!$E$1:$BE$1=DG$1)*('控温被PRO-S级品'!$E$2:$BE$10)),0)+IFERROR(SUMPRODUCT(('冬被-S级品'!$B$2:$B$10=$B124)*('冬被-S级品'!$E$1:$AW$1=DG$1)*('冬被-S级品'!$E$2:$AW$10)),0)+IFERROR(SUMPRODUCT(('白止-S级品'!$A$2:$A$26=$B124)*('白止-S级品'!$D$1:$AV$1=DG$1)*('白止-S级品'!$D$2:$AV$26)),0)+IFERROR(SUMPRODUCT(('乐容-S级品'!$A$4:$A$32=$B124)*('乐容-S级品'!$L$3:$CA$3=DG$1)*('乐容-S级品'!$L$4:$CA$32)),0)</f>
      </c>
      <c r="DH124" s="280">
        <f>IFERROR(SUMPRODUCT(('控温被PRO-S级品'!$B$2:$B$10=$B124)*('控温被PRO-S级品'!$E$1:$BE$1=DH$1)*('控温被PRO-S级品'!$E$2:$BE$10)),0)+IFERROR(SUMPRODUCT(('冬被-S级品'!$B$2:$B$10=$B124)*('冬被-S级品'!$E$1:$AW$1=DH$1)*('冬被-S级品'!$E$2:$AW$10)),0)+IFERROR(SUMPRODUCT(('白止-S级品'!$A$2:$A$26=$B124)*('白止-S级品'!$D$1:$AV$1=DH$1)*('白止-S级品'!$D$2:$AV$26)),0)+IFERROR(SUMPRODUCT(('乐容-S级品'!$A$4:$A$32=$B124)*('乐容-S级品'!$L$3:$CA$3=DH$1)*('乐容-S级品'!$L$4:$CA$32)),0)</f>
      </c>
      <c r="DI124" s="280">
        <f>IFERROR(SUMPRODUCT(('控温被PRO-S级品'!$B$2:$B$10=$B124)*('控温被PRO-S级品'!$E$1:$BE$1=DI$1)*('控温被PRO-S级品'!$E$2:$BE$10)),0)+IFERROR(SUMPRODUCT(('冬被-S级品'!$B$2:$B$10=$B124)*('冬被-S级品'!$E$1:$AW$1=DI$1)*('冬被-S级品'!$E$2:$AW$10)),0)+IFERROR(SUMPRODUCT(('白止-S级品'!$A$2:$A$26=$B124)*('白止-S级品'!$D$1:$AV$1=DI$1)*('白止-S级品'!$D$2:$AV$26)),0)+IFERROR(SUMPRODUCT(('乐容-S级品'!$A$4:$A$32=$B124)*('乐容-S级品'!$L$3:$CA$3=DI$1)*('乐容-S级品'!$L$4:$CA$32)),0)</f>
      </c>
      <c r="DJ124" s="280">
        <f>IFERROR(SUMPRODUCT(('控温被PRO-S级品'!$B$2:$B$10=$B124)*('控温被PRO-S级品'!$E$1:$BE$1=DJ$1)*('控温被PRO-S级品'!$E$2:$BE$10)),0)+IFERROR(SUMPRODUCT(('冬被-S级品'!$B$2:$B$10=$B124)*('冬被-S级品'!$E$1:$AW$1=DJ$1)*('冬被-S级品'!$E$2:$AW$10)),0)+IFERROR(SUMPRODUCT(('白止-S级品'!$A$2:$A$26=$B124)*('白止-S级品'!$D$1:$AV$1=DJ$1)*('白止-S级品'!$D$2:$AV$26)),0)+IFERROR(SUMPRODUCT(('乐容-S级品'!$A$4:$A$32=$B124)*('乐容-S级品'!$L$3:$CA$3=DJ$1)*('乐容-S级品'!$L$4:$CA$32)),0)</f>
      </c>
      <c r="DK124" s="280"/>
      <c r="DL124" s="280"/>
      <c r="DM124" s="280"/>
      <c r="DN124" s="280"/>
      <c r="DO124" s="280"/>
      <c r="DP124" s="280"/>
      <c r="DQ124" s="280"/>
      <c r="DR124" s="280"/>
      <c r="DS124" s="280"/>
      <c r="DT124" s="280"/>
      <c r="DU124" s="280"/>
      <c r="DV124" s="280"/>
      <c r="DW124" s="280">
        <f>VLOOKUP(B124,'系统编码规格'!A:C,3,FALSE)</f>
      </c>
      <c r="DX124" s="280"/>
      <c r="DY124" s="280"/>
      <c r="DZ124" s="280"/>
      <c r="EA124" s="280"/>
      <c r="EB124" s="280"/>
      <c r="EC124" s="280"/>
      <c r="ED124" s="280"/>
      <c r="EE124" s="280"/>
      <c r="EF124" s="280"/>
      <c r="EG124" s="280"/>
      <c r="EH124" s="280"/>
      <c r="EI124" s="280"/>
      <c r="EJ124" s="280"/>
      <c r="EK124" s="280"/>
      <c r="EL124" s="280"/>
      <c r="EM124" s="280"/>
      <c r="EN124" s="280"/>
      <c r="EO124" s="280"/>
      <c r="EP124" s="280"/>
      <c r="EQ124" s="280"/>
      <c r="ER124" s="280"/>
      <c r="ES124" s="280"/>
      <c r="ET124" s="280"/>
      <c r="EU124" s="280"/>
      <c r="EV124" s="280"/>
      <c r="EW124" s="280"/>
      <c r="EX124" s="280"/>
      <c r="EY124" s="280"/>
      <c r="EZ124" s="280"/>
      <c r="FA124" s="280"/>
      <c r="FB124" s="280"/>
      <c r="FC124" s="280"/>
      <c r="FD124" s="280"/>
      <c r="FE124" s="280"/>
      <c r="FF124" s="280"/>
      <c r="FG124" s="280"/>
      <c r="FH124" s="280"/>
      <c r="FI124" s="280"/>
      <c r="FJ124" s="280"/>
      <c r="FK124" s="280"/>
      <c r="FL124" s="280"/>
      <c r="FM124" s="280"/>
      <c r="FN124" s="280"/>
      <c r="FO124" s="280"/>
      <c r="FP124" s="280"/>
      <c r="FQ124" s="280"/>
      <c r="FR124" s="280"/>
      <c r="FS124" s="280"/>
      <c r="FT124" s="280"/>
      <c r="FU124" s="280"/>
      <c r="FV124" s="280"/>
      <c r="FW124" s="280"/>
      <c r="FX124" s="280"/>
      <c r="FY124" s="280"/>
      <c r="FZ124" s="280"/>
      <c r="GA124" s="280"/>
      <c r="GB124" s="280"/>
      <c r="GC124" s="280"/>
      <c r="GD124" s="280"/>
      <c r="GE124" s="280"/>
      <c r="GF124" s="280"/>
      <c r="GG124" s="280"/>
      <c r="GH124" s="280"/>
      <c r="GI124" s="280"/>
      <c r="GJ124" s="280"/>
      <c r="GK124" s="280"/>
      <c r="GL124" s="280"/>
      <c r="GM124" s="280"/>
      <c r="GN124" s="280"/>
      <c r="GO124" s="280"/>
      <c r="GP124" s="280"/>
      <c r="GQ124" s="280"/>
      <c r="GR124" s="280"/>
      <c r="GS124" s="280"/>
      <c r="GT124" s="280"/>
      <c r="GU124" s="280"/>
      <c r="GV124" s="280"/>
    </row>
    <row r="125">
      <c r="A125" s="309" t="str">
        <v>乐容</v>
      </c>
      <c r="B125" s="312" t="str">
        <v>12800025900540318</v>
      </c>
      <c r="C125" s="309" t="str">
        <v>亚朵星球 纯色全棉床笠</v>
      </c>
      <c r="D125" s="309" t="str">
        <v>松林青 1.8m床</v>
      </c>
      <c r="E125">
        <f>SUM(F125:GX125)</f>
      </c>
      <c r="F125" s="280">
        <f>IFERROR(SUMPRODUCT(('控温被PRO-S级品'!$B$2:$B$10=$B125)*('控温被PRO-S级品'!$E$1:$BE$1=F$1)*('控温被PRO-S级品'!$E$2:$BE$10)),0)+IFERROR(SUMPRODUCT(('冬被-S级品'!$B$2:$B$10=$B125)*('冬被-S级品'!$E$1:$AW$1=F$1)*('冬被-S级品'!$E$2:$AW$10)),0)+IFERROR(SUMPRODUCT(('白止-S级品'!$A$2:$A$26=$B125)*('白止-S级品'!$D$1:$AV$1=F$1)*('白止-S级品'!$D$2:$AV$26)),0)+IFERROR(SUMPRODUCT(('乐容-S级品'!$A$4:$A$32=$B125)*('乐容-S级品'!$L$3:$CA$3=F$1)*('乐容-S级品'!$L$4:$CA$32)),0)</f>
      </c>
      <c r="G125" s="280">
        <f>IFERROR(SUMPRODUCT(('控温被PRO-S级品'!$B$2:$B$10=$B125)*('控温被PRO-S级品'!$E$1:$BE$1=G$1)*('控温被PRO-S级品'!$E$2:$BE$10)),0)+IFERROR(SUMPRODUCT(('冬被-S级品'!$B$2:$B$10=$B125)*('冬被-S级品'!$E$1:$AW$1=G$1)*('冬被-S级品'!$E$2:$AW$10)),0)+IFERROR(SUMPRODUCT(('白止-S级品'!$A$2:$A$26=$B125)*('白止-S级品'!$D$1:$AV$1=G$1)*('白止-S级品'!$D$2:$AV$26)),0)+IFERROR(SUMPRODUCT(('乐容-S级品'!$A$4:$A$32=$B125)*('乐容-S级品'!$L$3:$CA$3=G$1)*('乐容-S级品'!$L$4:$CA$32)),0)</f>
      </c>
      <c r="H125" s="280">
        <f>IFERROR(SUMPRODUCT(('控温被PRO-S级品'!$B$2:$B$10=$B125)*('控温被PRO-S级品'!$E$1:$BE$1=H$1)*('控温被PRO-S级品'!$E$2:$BE$10)),0)+IFERROR(SUMPRODUCT(('冬被-S级品'!$B$2:$B$10=$B125)*('冬被-S级品'!$E$1:$AW$1=H$1)*('冬被-S级品'!$E$2:$AW$10)),0)+IFERROR(SUMPRODUCT(('白止-S级品'!$A$2:$A$26=$B125)*('白止-S级品'!$D$1:$AV$1=H$1)*('白止-S级品'!$D$2:$AV$26)),0)+IFERROR(SUMPRODUCT(('乐容-S级品'!$A$4:$A$32=$B125)*('乐容-S级品'!$L$3:$CA$3=H$1)*('乐容-S级品'!$L$4:$CA$32)),0)</f>
      </c>
      <c r="I125" s="280">
        <f>IFERROR(SUMPRODUCT(('控温被PRO-S级品'!$B$2:$B$10=$B125)*('控温被PRO-S级品'!$E$1:$BE$1=I$1)*('控温被PRO-S级品'!$E$2:$BE$10)),0)+IFERROR(SUMPRODUCT(('冬被-S级品'!$B$2:$B$10=$B125)*('冬被-S级品'!$E$1:$AW$1=I$1)*('冬被-S级品'!$E$2:$AW$10)),0)+IFERROR(SUMPRODUCT(('白止-S级品'!$A$2:$A$26=$B125)*('白止-S级品'!$D$1:$AV$1=I$1)*('白止-S级品'!$D$2:$AV$26)),0)+IFERROR(SUMPRODUCT(('乐容-S级品'!$A$4:$A$32=$B125)*('乐容-S级品'!$L$3:$CA$3=I$1)*('乐容-S级品'!$L$4:$CA$32)),0)</f>
      </c>
      <c r="J125" s="280">
        <f>IFERROR(SUMPRODUCT(('控温被PRO-S级品'!$B$2:$B$10=$B125)*('控温被PRO-S级品'!$E$1:$BE$1=J$1)*('控温被PRO-S级品'!$E$2:$BE$10)),0)+IFERROR(SUMPRODUCT(('冬被-S级品'!$B$2:$B$10=$B125)*('冬被-S级品'!$E$1:$AW$1=J$1)*('冬被-S级品'!$E$2:$AW$10)),0)+IFERROR(SUMPRODUCT(('白止-S级品'!$A$2:$A$26=$B125)*('白止-S级品'!$D$1:$AV$1=J$1)*('白止-S级品'!$D$2:$AV$26)),0)+IFERROR(SUMPRODUCT(('乐容-S级品'!$A$4:$A$32=$B125)*('乐容-S级品'!$L$3:$CA$3=J$1)*('乐容-S级品'!$L$4:$CA$32)),0)</f>
      </c>
      <c r="K125" s="280">
        <f>IFERROR(SUMPRODUCT(('控温被PRO-S级品'!$B$2:$B$10=$B125)*('控温被PRO-S级品'!$E$1:$BE$1=K$1)*('控温被PRO-S级品'!$E$2:$BE$10)),0)+IFERROR(SUMPRODUCT(('冬被-S级品'!$B$2:$B$10=$B125)*('冬被-S级品'!$E$1:$AW$1=K$1)*('冬被-S级品'!$E$2:$AW$10)),0)+IFERROR(SUMPRODUCT(('白止-S级品'!$A$2:$A$26=$B125)*('白止-S级品'!$D$1:$AV$1=K$1)*('白止-S级品'!$D$2:$AV$26)),0)+IFERROR(SUMPRODUCT(('乐容-S级品'!$A$4:$A$32=$B125)*('乐容-S级品'!$L$3:$CA$3=K$1)*('乐容-S级品'!$L$4:$CA$32)),0)</f>
      </c>
      <c r="L125" s="280">
        <f>IFERROR(SUMPRODUCT(('控温被PRO-S级品'!$B$2:$B$10=$B125)*('控温被PRO-S级品'!$E$1:$BE$1=L$1)*('控温被PRO-S级品'!$E$2:$BE$10)),0)+IFERROR(SUMPRODUCT(('冬被-S级品'!$B$2:$B$10=$B125)*('冬被-S级品'!$E$1:$AW$1=L$1)*('冬被-S级品'!$E$2:$AW$10)),0)+IFERROR(SUMPRODUCT(('白止-S级品'!$A$2:$A$26=$B125)*('白止-S级品'!$D$1:$AV$1=L$1)*('白止-S级品'!$D$2:$AV$26)),0)+IFERROR(SUMPRODUCT(('乐容-S级品'!$A$4:$A$32=$B125)*('乐容-S级品'!$L$3:$CA$3=L$1)*('乐容-S级品'!$L$4:$CA$32)),0)</f>
      </c>
      <c r="M125" s="280">
        <f>IFERROR(SUMPRODUCT(('控温被PRO-S级品'!$B$2:$B$10=$B125)*('控温被PRO-S级品'!$E$1:$BE$1=M$1)*('控温被PRO-S级品'!$E$2:$BE$10)),0)+IFERROR(SUMPRODUCT(('冬被-S级品'!$B$2:$B$10=$B125)*('冬被-S级品'!$E$1:$AW$1=M$1)*('冬被-S级品'!$E$2:$AW$10)),0)+IFERROR(SUMPRODUCT(('白止-S级品'!$A$2:$A$26=$B125)*('白止-S级品'!$D$1:$AV$1=M$1)*('白止-S级品'!$D$2:$AV$26)),0)+IFERROR(SUMPRODUCT(('乐容-S级品'!$A$4:$A$32=$B125)*('乐容-S级品'!$L$3:$CA$3=M$1)*('乐容-S级品'!$L$4:$CA$32)),0)</f>
      </c>
      <c r="N125" s="280">
        <f>IFERROR(SUMPRODUCT(('控温被PRO-S级品'!$B$2:$B$10=$B125)*('控温被PRO-S级品'!$E$1:$BE$1=N$1)*('控温被PRO-S级品'!$E$2:$BE$10)),0)+IFERROR(SUMPRODUCT(('冬被-S级品'!$B$2:$B$10=$B125)*('冬被-S级品'!$E$1:$AW$1=N$1)*('冬被-S级品'!$E$2:$AW$10)),0)+IFERROR(SUMPRODUCT(('白止-S级品'!$A$2:$A$26=$B125)*('白止-S级品'!$D$1:$AV$1=N$1)*('白止-S级品'!$D$2:$AV$26)),0)+IFERROR(SUMPRODUCT(('乐容-S级品'!$A$4:$A$32=$B125)*('乐容-S级品'!$L$3:$CA$3=N$1)*('乐容-S级品'!$L$4:$CA$32)),0)</f>
      </c>
      <c r="O125" s="280">
        <f>IFERROR(SUMPRODUCT(('控温被PRO-S级品'!$B$2:$B$10=$B125)*('控温被PRO-S级品'!$E$1:$BE$1=O$1)*('控温被PRO-S级品'!$E$2:$BE$10)),0)+IFERROR(SUMPRODUCT(('冬被-S级品'!$B$2:$B$10=$B125)*('冬被-S级品'!$E$1:$AW$1=O$1)*('冬被-S级品'!$E$2:$AW$10)),0)+IFERROR(SUMPRODUCT(('白止-S级品'!$A$2:$A$26=$B125)*('白止-S级品'!$D$1:$AV$1=O$1)*('白止-S级品'!$D$2:$AV$26)),0)+IFERROR(SUMPRODUCT(('乐容-S级品'!$A$4:$A$32=$B125)*('乐容-S级品'!$L$3:$CA$3=O$1)*('乐容-S级品'!$L$4:$CA$32)),0)</f>
      </c>
      <c r="P125" s="280">
        <f>IFERROR(SUMPRODUCT(('控温被PRO-S级品'!$B$2:$B$10=$B125)*('控温被PRO-S级品'!$E$1:$BE$1=P$1)*('控温被PRO-S级品'!$E$2:$BE$10)),0)+IFERROR(SUMPRODUCT(('冬被-S级品'!$B$2:$B$10=$B125)*('冬被-S级品'!$E$1:$AW$1=P$1)*('冬被-S级品'!$E$2:$AW$10)),0)+IFERROR(SUMPRODUCT(('白止-S级品'!$A$2:$A$26=$B125)*('白止-S级品'!$D$1:$AV$1=P$1)*('白止-S级品'!$D$2:$AV$26)),0)+IFERROR(SUMPRODUCT(('乐容-S级品'!$A$4:$A$32=$B125)*('乐容-S级品'!$L$3:$CA$3=P$1)*('乐容-S级品'!$L$4:$CA$32)),0)</f>
      </c>
      <c r="Q125" s="280">
        <f>IFERROR(SUMPRODUCT(('控温被PRO-S级品'!$B$2:$B$10=$B125)*('控温被PRO-S级品'!$E$1:$BE$1=Q$1)*('控温被PRO-S级品'!$E$2:$BE$10)),0)+IFERROR(SUMPRODUCT(('冬被-S级品'!$B$2:$B$10=$B125)*('冬被-S级品'!$E$1:$AW$1=Q$1)*('冬被-S级品'!$E$2:$AW$10)),0)+IFERROR(SUMPRODUCT(('白止-S级品'!$A$2:$A$26=$B125)*('白止-S级品'!$D$1:$AV$1=Q$1)*('白止-S级品'!$D$2:$AV$26)),0)+IFERROR(SUMPRODUCT(('乐容-S级品'!$A$4:$A$32=$B125)*('乐容-S级品'!$L$3:$CA$3=Q$1)*('乐容-S级品'!$L$4:$CA$32)),0)</f>
      </c>
      <c r="R125" s="280">
        <f>IFERROR(SUMPRODUCT(('控温被PRO-S级品'!$B$2:$B$10=$B125)*('控温被PRO-S级品'!$E$1:$BE$1=R$1)*('控温被PRO-S级品'!$E$2:$BE$10)),0)+IFERROR(SUMPRODUCT(('冬被-S级品'!$B$2:$B$10=$B125)*('冬被-S级品'!$E$1:$AW$1=R$1)*('冬被-S级品'!$E$2:$AW$10)),0)+IFERROR(SUMPRODUCT(('白止-S级品'!$A$2:$A$26=$B125)*('白止-S级品'!$D$1:$AV$1=R$1)*('白止-S级品'!$D$2:$AV$26)),0)+IFERROR(SUMPRODUCT(('乐容-S级品'!$A$4:$A$32=$B125)*('乐容-S级品'!$L$3:$CA$3=R$1)*('乐容-S级品'!$L$4:$CA$32)),0)</f>
      </c>
      <c r="S125" s="280">
        <f>IFERROR(SUMPRODUCT(('控温被PRO-S级品'!$B$2:$B$10=$B125)*('控温被PRO-S级品'!$E$1:$BE$1=S$1)*('控温被PRO-S级品'!$E$2:$BE$10)),0)+IFERROR(SUMPRODUCT(('冬被-S级品'!$B$2:$B$10=$B125)*('冬被-S级品'!$E$1:$AW$1=S$1)*('冬被-S级品'!$E$2:$AW$10)),0)+IFERROR(SUMPRODUCT(('白止-S级品'!$A$2:$A$26=$B125)*('白止-S级品'!$D$1:$AV$1=S$1)*('白止-S级品'!$D$2:$AV$26)),0)+IFERROR(SUMPRODUCT(('乐容-S级品'!$A$4:$A$32=$B125)*('乐容-S级品'!$L$3:$CA$3=S$1)*('乐容-S级品'!$L$4:$CA$32)),0)</f>
      </c>
      <c r="T125" s="280">
        <f>IFERROR(SUMPRODUCT(('控温被PRO-S级品'!$B$2:$B$10=$B125)*('控温被PRO-S级品'!$E$1:$BE$1=T$1)*('控温被PRO-S级品'!$E$2:$BE$10)),0)+IFERROR(SUMPRODUCT(('冬被-S级品'!$B$2:$B$10=$B125)*('冬被-S级品'!$E$1:$AW$1=T$1)*('冬被-S级品'!$E$2:$AW$10)),0)+IFERROR(SUMPRODUCT(('白止-S级品'!$A$2:$A$26=$B125)*('白止-S级品'!$D$1:$AV$1=T$1)*('白止-S级品'!$D$2:$AV$26)),0)+IFERROR(SUMPRODUCT(('乐容-S级品'!$A$4:$A$32=$B125)*('乐容-S级品'!$L$3:$CA$3=T$1)*('乐容-S级品'!$L$4:$CA$32)),0)</f>
      </c>
      <c r="U125" s="280">
        <f>IFERROR(SUMPRODUCT(('控温被PRO-S级品'!$B$2:$B$10=$B125)*('控温被PRO-S级品'!$E$1:$BE$1=U$1)*('控温被PRO-S级品'!$E$2:$BE$10)),0)+IFERROR(SUMPRODUCT(('冬被-S级品'!$B$2:$B$10=$B125)*('冬被-S级品'!$E$1:$AW$1=U$1)*('冬被-S级品'!$E$2:$AW$10)),0)+IFERROR(SUMPRODUCT(('白止-S级品'!$A$2:$A$26=$B125)*('白止-S级品'!$D$1:$AV$1=U$1)*('白止-S级品'!$D$2:$AV$26)),0)+IFERROR(SUMPRODUCT(('乐容-S级品'!$A$4:$A$32=$B125)*('乐容-S级品'!$L$3:$CA$3=U$1)*('乐容-S级品'!$L$4:$CA$32)),0)</f>
      </c>
      <c r="V125" s="280">
        <f>IFERROR(SUMPRODUCT(('控温被PRO-S级品'!$B$2:$B$10=$B125)*('控温被PRO-S级品'!$E$1:$BE$1=V$1)*('控温被PRO-S级品'!$E$2:$BE$10)),0)+IFERROR(SUMPRODUCT(('冬被-S级品'!$B$2:$B$10=$B125)*('冬被-S级品'!$E$1:$AW$1=V$1)*('冬被-S级品'!$E$2:$AW$10)),0)+IFERROR(SUMPRODUCT(('白止-S级品'!$A$2:$A$26=$B125)*('白止-S级品'!$D$1:$AV$1=V$1)*('白止-S级品'!$D$2:$AV$26)),0)+IFERROR(SUMPRODUCT(('乐容-S级品'!$A$4:$A$32=$B125)*('乐容-S级品'!$L$3:$CA$3=V$1)*('乐容-S级品'!$L$4:$CA$32)),0)</f>
      </c>
      <c r="W125" s="280">
        <f>IFERROR(SUMPRODUCT(('控温被PRO-S级品'!$B$2:$B$10=$B125)*('控温被PRO-S级品'!$E$1:$BE$1=W$1)*('控温被PRO-S级品'!$E$2:$BE$10)),0)+IFERROR(SUMPRODUCT(('冬被-S级品'!$B$2:$B$10=$B125)*('冬被-S级品'!$E$1:$AW$1=W$1)*('冬被-S级品'!$E$2:$AW$10)),0)+IFERROR(SUMPRODUCT(('白止-S级品'!$A$2:$A$26=$B125)*('白止-S级品'!$D$1:$AV$1=W$1)*('白止-S级品'!$D$2:$AV$26)),0)+IFERROR(SUMPRODUCT(('乐容-S级品'!$A$4:$A$32=$B125)*('乐容-S级品'!$L$3:$CA$3=W$1)*('乐容-S级品'!$L$4:$CA$32)),0)</f>
      </c>
      <c r="X125" s="280">
        <f>IFERROR(SUMPRODUCT(('控温被PRO-S级品'!$B$2:$B$10=$B125)*('控温被PRO-S级品'!$E$1:$BE$1=X$1)*('控温被PRO-S级品'!$E$2:$BE$10)),0)+IFERROR(SUMPRODUCT(('冬被-S级品'!$B$2:$B$10=$B125)*('冬被-S级品'!$E$1:$AW$1=X$1)*('冬被-S级品'!$E$2:$AW$10)),0)+IFERROR(SUMPRODUCT(('白止-S级品'!$A$2:$A$26=$B125)*('白止-S级品'!$D$1:$AV$1=X$1)*('白止-S级品'!$D$2:$AV$26)),0)+IFERROR(SUMPRODUCT(('乐容-S级品'!$A$4:$A$32=$B125)*('乐容-S级品'!$L$3:$CA$3=X$1)*('乐容-S级品'!$L$4:$CA$32)),0)</f>
      </c>
      <c r="Y125" s="280">
        <f>IFERROR(SUMPRODUCT(('控温被PRO-S级品'!$B$2:$B$10=$B125)*('控温被PRO-S级品'!$E$1:$BE$1=Y$1)*('控温被PRO-S级品'!$E$2:$BE$10)),0)+IFERROR(SUMPRODUCT(('冬被-S级品'!$B$2:$B$10=$B125)*('冬被-S级品'!$E$1:$AW$1=Y$1)*('冬被-S级品'!$E$2:$AW$10)),0)+IFERROR(SUMPRODUCT(('白止-S级品'!$A$2:$A$26=$B125)*('白止-S级品'!$D$1:$AV$1=Y$1)*('白止-S级品'!$D$2:$AV$26)),0)+IFERROR(SUMPRODUCT(('乐容-S级品'!$A$4:$A$32=$B125)*('乐容-S级品'!$L$3:$CA$3=Y$1)*('乐容-S级品'!$L$4:$CA$32)),0)</f>
      </c>
      <c r="Z125" s="280">
        <f>IFERROR(SUMPRODUCT(('控温被PRO-S级品'!$B$2:$B$10=$B125)*('控温被PRO-S级品'!$E$1:$BE$1=Z$1)*('控温被PRO-S级品'!$E$2:$BE$10)),0)+IFERROR(SUMPRODUCT(('冬被-S级品'!$B$2:$B$10=$B125)*('冬被-S级品'!$E$1:$AW$1=Z$1)*('冬被-S级品'!$E$2:$AW$10)),0)+IFERROR(SUMPRODUCT(('白止-S级品'!$A$2:$A$26=$B125)*('白止-S级品'!$D$1:$AV$1=Z$1)*('白止-S级品'!$D$2:$AV$26)),0)+IFERROR(SUMPRODUCT(('乐容-S级品'!$A$4:$A$32=$B125)*('乐容-S级品'!$L$3:$CA$3=Z$1)*('乐容-S级品'!$L$4:$CA$32)),0)</f>
      </c>
      <c r="AA125" s="280">
        <f>IFERROR(SUMPRODUCT(('控温被PRO-S级品'!$B$2:$B$10=$B125)*('控温被PRO-S级品'!$E$1:$BE$1=AA$1)*('控温被PRO-S级品'!$E$2:$BE$10)),0)+IFERROR(SUMPRODUCT(('冬被-S级品'!$B$2:$B$10=$B125)*('冬被-S级品'!$E$1:$AW$1=AA$1)*('冬被-S级品'!$E$2:$AW$10)),0)+IFERROR(SUMPRODUCT(('白止-S级品'!$A$2:$A$26=$B125)*('白止-S级品'!$D$1:$AV$1=AA$1)*('白止-S级品'!$D$2:$AV$26)),0)+IFERROR(SUMPRODUCT(('乐容-S级品'!$A$4:$A$32=$B125)*('乐容-S级品'!$L$3:$CA$3=AA$1)*('乐容-S级品'!$L$4:$CA$32)),0)</f>
      </c>
      <c r="AB125" s="280">
        <f>IFERROR(SUMPRODUCT(('控温被PRO-S级品'!$B$2:$B$10=$B125)*('控温被PRO-S级品'!$E$1:$BE$1=AB$1)*('控温被PRO-S级品'!$E$2:$BE$10)),0)+IFERROR(SUMPRODUCT(('冬被-S级品'!$B$2:$B$10=$B125)*('冬被-S级品'!$E$1:$AW$1=AB$1)*('冬被-S级品'!$E$2:$AW$10)),0)+IFERROR(SUMPRODUCT(('白止-S级品'!$A$2:$A$26=$B125)*('白止-S级品'!$D$1:$AV$1=AB$1)*('白止-S级品'!$D$2:$AV$26)),0)+IFERROR(SUMPRODUCT(('乐容-S级品'!$A$4:$A$32=$B125)*('乐容-S级品'!$L$3:$CA$3=AB$1)*('乐容-S级品'!$L$4:$CA$32)),0)</f>
      </c>
      <c r="AC125" s="280">
        <f>IFERROR(SUMPRODUCT(('控温被PRO-S级品'!$B$2:$B$10=$B125)*('控温被PRO-S级品'!$E$1:$BE$1=AC$1)*('控温被PRO-S级品'!$E$2:$BE$10)),0)+IFERROR(SUMPRODUCT(('冬被-S级品'!$B$2:$B$10=$B125)*('冬被-S级品'!$E$1:$AW$1=AC$1)*('冬被-S级品'!$E$2:$AW$10)),0)+IFERROR(SUMPRODUCT(('白止-S级品'!$A$2:$A$26=$B125)*('白止-S级品'!$D$1:$AV$1=AC$1)*('白止-S级品'!$D$2:$AV$26)),0)+IFERROR(SUMPRODUCT(('乐容-S级品'!$A$4:$A$32=$B125)*('乐容-S级品'!$L$3:$CA$3=AC$1)*('乐容-S级品'!$L$4:$CA$32)),0)</f>
      </c>
      <c r="AD125" s="280">
        <f>IFERROR(SUMPRODUCT(('控温被PRO-S级品'!$B$2:$B$10=$B125)*('控温被PRO-S级品'!$E$1:$BE$1=AD$1)*('控温被PRO-S级品'!$E$2:$BE$10)),0)+IFERROR(SUMPRODUCT(('冬被-S级品'!$B$2:$B$10=$B125)*('冬被-S级品'!$E$1:$AW$1=AD$1)*('冬被-S级品'!$E$2:$AW$10)),0)+IFERROR(SUMPRODUCT(('白止-S级品'!$A$2:$A$26=$B125)*('白止-S级品'!$D$1:$AV$1=AD$1)*('白止-S级品'!$D$2:$AV$26)),0)+IFERROR(SUMPRODUCT(('乐容-S级品'!$A$4:$A$32=$B125)*('乐容-S级品'!$L$3:$CA$3=AD$1)*('乐容-S级品'!$L$4:$CA$32)),0)</f>
      </c>
      <c r="AE125" s="280">
        <f>IFERROR(SUMPRODUCT(('控温被PRO-S级品'!$B$2:$B$10=$B125)*('控温被PRO-S级品'!$E$1:$BE$1=AE$1)*('控温被PRO-S级品'!$E$2:$BE$10)),0)+IFERROR(SUMPRODUCT(('冬被-S级品'!$B$2:$B$10=$B125)*('冬被-S级品'!$E$1:$AW$1=AE$1)*('冬被-S级品'!$E$2:$AW$10)),0)+IFERROR(SUMPRODUCT(('白止-S级品'!$A$2:$A$26=$B125)*('白止-S级品'!$D$1:$AV$1=AE$1)*('白止-S级品'!$D$2:$AV$26)),0)+IFERROR(SUMPRODUCT(('乐容-S级品'!$A$4:$A$32=$B125)*('乐容-S级品'!$L$3:$CA$3=AE$1)*('乐容-S级品'!$L$4:$CA$32)),0)</f>
      </c>
      <c r="AF125" s="280">
        <f>IFERROR(SUMPRODUCT(('控温被PRO-S级品'!$B$2:$B$10=$B125)*('控温被PRO-S级品'!$E$1:$BE$1=AF$1)*('控温被PRO-S级品'!$E$2:$BE$10)),0)+IFERROR(SUMPRODUCT(('冬被-S级品'!$B$2:$B$10=$B125)*('冬被-S级品'!$E$1:$AW$1=AF$1)*('冬被-S级品'!$E$2:$AW$10)),0)+IFERROR(SUMPRODUCT(('白止-S级品'!$A$2:$A$26=$B125)*('白止-S级品'!$D$1:$AV$1=AF$1)*('白止-S级品'!$D$2:$AV$26)),0)+IFERROR(SUMPRODUCT(('乐容-S级品'!$A$4:$A$32=$B125)*('乐容-S级品'!$L$3:$CA$3=AF$1)*('乐容-S级品'!$L$4:$CA$32)),0)</f>
      </c>
      <c r="AG125" s="280">
        <f>IFERROR(SUMPRODUCT(('控温被PRO-S级品'!$B$2:$B$10=$B125)*('控温被PRO-S级品'!$E$1:$BE$1=AG$1)*('控温被PRO-S级品'!$E$2:$BE$10)),0)+IFERROR(SUMPRODUCT(('冬被-S级品'!$B$2:$B$10=$B125)*('冬被-S级品'!$E$1:$AW$1=AG$1)*('冬被-S级品'!$E$2:$AW$10)),0)+IFERROR(SUMPRODUCT(('白止-S级品'!$A$2:$A$26=$B125)*('白止-S级品'!$D$1:$AV$1=AG$1)*('白止-S级品'!$D$2:$AV$26)),0)+IFERROR(SUMPRODUCT(('乐容-S级品'!$A$4:$A$32=$B125)*('乐容-S级品'!$L$3:$CA$3=AG$1)*('乐容-S级品'!$L$4:$CA$32)),0)</f>
      </c>
      <c r="AH125" s="280">
        <f>IFERROR(SUMPRODUCT(('控温被PRO-S级品'!$B$2:$B$10=$B125)*('控温被PRO-S级品'!$E$1:$BE$1=AH$1)*('控温被PRO-S级品'!$E$2:$BE$10)),0)+IFERROR(SUMPRODUCT(('冬被-S级品'!$B$2:$B$10=$B125)*('冬被-S级品'!$E$1:$AW$1=AH$1)*('冬被-S级品'!$E$2:$AW$10)),0)+IFERROR(SUMPRODUCT(('白止-S级品'!$A$2:$A$26=$B125)*('白止-S级品'!$D$1:$AV$1=AH$1)*('白止-S级品'!$D$2:$AV$26)),0)+IFERROR(SUMPRODUCT(('乐容-S级品'!$A$4:$A$32=$B125)*('乐容-S级品'!$L$3:$CA$3=AH$1)*('乐容-S级品'!$L$4:$CA$32)),0)</f>
      </c>
      <c r="AI125" s="280">
        <f>IFERROR(SUMPRODUCT(('控温被PRO-S级品'!$B$2:$B$10=$B125)*('控温被PRO-S级品'!$E$1:$BE$1=AI$1)*('控温被PRO-S级品'!$E$2:$BE$10)),0)+IFERROR(SUMPRODUCT(('冬被-S级品'!$B$2:$B$10=$B125)*('冬被-S级品'!$E$1:$AW$1=AI$1)*('冬被-S级品'!$E$2:$AW$10)),0)+IFERROR(SUMPRODUCT(('白止-S级品'!$A$2:$A$26=$B125)*('白止-S级品'!$D$1:$AV$1=AI$1)*('白止-S级品'!$D$2:$AV$26)),0)+IFERROR(SUMPRODUCT(('乐容-S级品'!$A$4:$A$32=$B125)*('乐容-S级品'!$L$3:$CA$3=AI$1)*('乐容-S级品'!$L$4:$CA$32)),0)</f>
      </c>
      <c r="AJ125" s="280">
        <f>IFERROR(SUMPRODUCT(('控温被PRO-S级品'!$B$2:$B$10=$B125)*('控温被PRO-S级品'!$E$1:$BE$1=AJ$1)*('控温被PRO-S级品'!$E$2:$BE$10)),0)+IFERROR(SUMPRODUCT(('冬被-S级品'!$B$2:$B$10=$B125)*('冬被-S级品'!$E$1:$AW$1=AJ$1)*('冬被-S级品'!$E$2:$AW$10)),0)+IFERROR(SUMPRODUCT(('白止-S级品'!$A$2:$A$26=$B125)*('白止-S级品'!$D$1:$AV$1=AJ$1)*('白止-S级品'!$D$2:$AV$26)),0)+IFERROR(SUMPRODUCT(('乐容-S级品'!$A$4:$A$32=$B125)*('乐容-S级品'!$L$3:$CA$3=AJ$1)*('乐容-S级品'!$L$4:$CA$32)),0)</f>
      </c>
      <c r="AK125" s="280">
        <f>IFERROR(SUMPRODUCT(('控温被PRO-S级品'!$B$2:$B$10=$B125)*('控温被PRO-S级品'!$E$1:$BE$1=AK$1)*('控温被PRO-S级品'!$E$2:$BE$10)),0)+IFERROR(SUMPRODUCT(('冬被-S级品'!$B$2:$B$10=$B125)*('冬被-S级品'!$E$1:$AW$1=AK$1)*('冬被-S级品'!$E$2:$AW$10)),0)+IFERROR(SUMPRODUCT(('白止-S级品'!$A$2:$A$26=$B125)*('白止-S级品'!$D$1:$AV$1=AK$1)*('白止-S级品'!$D$2:$AV$26)),0)+IFERROR(SUMPRODUCT(('乐容-S级品'!$A$4:$A$32=$B125)*('乐容-S级品'!$L$3:$CA$3=AK$1)*('乐容-S级品'!$L$4:$CA$32)),0)</f>
      </c>
      <c r="AL125" s="280">
        <f>IFERROR(SUMPRODUCT(('控温被PRO-S级品'!$B$2:$B$10=$B125)*('控温被PRO-S级品'!$E$1:$BE$1=AL$1)*('控温被PRO-S级品'!$E$2:$BE$10)),0)+IFERROR(SUMPRODUCT(('冬被-S级品'!$B$2:$B$10=$B125)*('冬被-S级品'!$E$1:$AW$1=AL$1)*('冬被-S级品'!$E$2:$AW$10)),0)+IFERROR(SUMPRODUCT(('白止-S级品'!$A$2:$A$26=$B125)*('白止-S级品'!$D$1:$AV$1=AL$1)*('白止-S级品'!$D$2:$AV$26)),0)+IFERROR(SUMPRODUCT(('乐容-S级品'!$A$4:$A$32=$B125)*('乐容-S级品'!$L$3:$CA$3=AL$1)*('乐容-S级品'!$L$4:$CA$32)),0)</f>
      </c>
      <c r="AM125" s="280">
        <f>IFERROR(SUMPRODUCT(('控温被PRO-S级品'!$B$2:$B$10=$B125)*('控温被PRO-S级品'!$E$1:$BE$1=AM$1)*('控温被PRO-S级品'!$E$2:$BE$10)),0)+IFERROR(SUMPRODUCT(('冬被-S级品'!$B$2:$B$10=$B125)*('冬被-S级品'!$E$1:$AW$1=AM$1)*('冬被-S级品'!$E$2:$AW$10)),0)+IFERROR(SUMPRODUCT(('白止-S级品'!$A$2:$A$26=$B125)*('白止-S级品'!$D$1:$AV$1=AM$1)*('白止-S级品'!$D$2:$AV$26)),0)+IFERROR(SUMPRODUCT(('乐容-S级品'!$A$4:$A$32=$B125)*('乐容-S级品'!$L$3:$CA$3=AM$1)*('乐容-S级品'!$L$4:$CA$32)),0)</f>
      </c>
      <c r="AN125" s="280">
        <f>IFERROR(SUMPRODUCT(('控温被PRO-S级品'!$B$2:$B$10=$B125)*('控温被PRO-S级品'!$E$1:$BE$1=AN$1)*('控温被PRO-S级品'!$E$2:$BE$10)),0)+IFERROR(SUMPRODUCT(('冬被-S级品'!$B$2:$B$10=$B125)*('冬被-S级品'!$E$1:$AW$1=AN$1)*('冬被-S级品'!$E$2:$AW$10)),0)+IFERROR(SUMPRODUCT(('白止-S级品'!$A$2:$A$26=$B125)*('白止-S级品'!$D$1:$AV$1=AN$1)*('白止-S级品'!$D$2:$AV$26)),0)+IFERROR(SUMPRODUCT(('乐容-S级品'!$A$4:$A$32=$B125)*('乐容-S级品'!$L$3:$CA$3=AN$1)*('乐容-S级品'!$L$4:$CA$32)),0)</f>
      </c>
      <c r="AO125" s="280">
        <f>IFERROR(SUMPRODUCT(('控温被PRO-S级品'!$B$2:$B$10=$B125)*('控温被PRO-S级品'!$E$1:$BE$1=AO$1)*('控温被PRO-S级品'!$E$2:$BE$10)),0)+IFERROR(SUMPRODUCT(('冬被-S级品'!$B$2:$B$10=$B125)*('冬被-S级品'!$E$1:$AW$1=AO$1)*('冬被-S级品'!$E$2:$AW$10)),0)+IFERROR(SUMPRODUCT(('白止-S级品'!$A$2:$A$26=$B125)*('白止-S级品'!$D$1:$AV$1=AO$1)*('白止-S级品'!$D$2:$AV$26)),0)+IFERROR(SUMPRODUCT(('乐容-S级品'!$A$4:$A$32=$B125)*('乐容-S级品'!$L$3:$CA$3=AO$1)*('乐容-S级品'!$L$4:$CA$32)),0)</f>
      </c>
      <c r="AP125" s="280">
        <f>IFERROR(SUMPRODUCT(('控温被PRO-S级品'!$B$2:$B$10=$B125)*('控温被PRO-S级品'!$E$1:$BE$1=AP$1)*('控温被PRO-S级品'!$E$2:$BE$10)),0)+IFERROR(SUMPRODUCT(('冬被-S级品'!$B$2:$B$10=$B125)*('冬被-S级品'!$E$1:$AW$1=AP$1)*('冬被-S级品'!$E$2:$AW$10)),0)+IFERROR(SUMPRODUCT(('白止-S级品'!$A$2:$A$26=$B125)*('白止-S级品'!$D$1:$AV$1=AP$1)*('白止-S级品'!$D$2:$AV$26)),0)+IFERROR(SUMPRODUCT(('乐容-S级品'!$A$4:$A$32=$B125)*('乐容-S级品'!$L$3:$CA$3=AP$1)*('乐容-S级品'!$L$4:$CA$32)),0)</f>
      </c>
      <c r="AQ125" s="280">
        <f>IFERROR(SUMPRODUCT(('控温被PRO-S级品'!$B$2:$B$10=$B125)*('控温被PRO-S级品'!$E$1:$BE$1=AQ$1)*('控温被PRO-S级品'!$E$2:$BE$10)),0)+IFERROR(SUMPRODUCT(('冬被-S级品'!$B$2:$B$10=$B125)*('冬被-S级品'!$E$1:$AW$1=AQ$1)*('冬被-S级品'!$E$2:$AW$10)),0)+IFERROR(SUMPRODUCT(('白止-S级品'!$A$2:$A$26=$B125)*('白止-S级品'!$D$1:$AV$1=AQ$1)*('白止-S级品'!$D$2:$AV$26)),0)+IFERROR(SUMPRODUCT(('乐容-S级品'!$A$4:$A$32=$B125)*('乐容-S级品'!$L$3:$CA$3=AQ$1)*('乐容-S级品'!$L$4:$CA$32)),0)</f>
      </c>
      <c r="AR125" s="280">
        <f>IFERROR(SUMPRODUCT(('控温被PRO-S级品'!$B$2:$B$10=$B125)*('控温被PRO-S级品'!$E$1:$BE$1=AR$1)*('控温被PRO-S级品'!$E$2:$BE$10)),0)+IFERROR(SUMPRODUCT(('冬被-S级品'!$B$2:$B$10=$B125)*('冬被-S级品'!$E$1:$AW$1=AR$1)*('冬被-S级品'!$E$2:$AW$10)),0)+IFERROR(SUMPRODUCT(('白止-S级品'!$A$2:$A$26=$B125)*('白止-S级品'!$D$1:$AV$1=AR$1)*('白止-S级品'!$D$2:$AV$26)),0)+IFERROR(SUMPRODUCT(('乐容-S级品'!$A$4:$A$32=$B125)*('乐容-S级品'!$L$3:$CA$3=AR$1)*('乐容-S级品'!$L$4:$CA$32)),0)</f>
      </c>
      <c r="AS125" s="280">
        <f>IFERROR(SUMPRODUCT(('控温被PRO-S级品'!$B$2:$B$10=$B125)*('控温被PRO-S级品'!$E$1:$BE$1=AS$1)*('控温被PRO-S级品'!$E$2:$BE$10)),0)+IFERROR(SUMPRODUCT(('冬被-S级品'!$B$2:$B$10=$B125)*('冬被-S级品'!$E$1:$AW$1=AS$1)*('冬被-S级品'!$E$2:$AW$10)),0)+IFERROR(SUMPRODUCT(('白止-S级品'!$A$2:$A$26=$B125)*('白止-S级品'!$D$1:$AV$1=AS$1)*('白止-S级品'!$D$2:$AV$26)),0)+IFERROR(SUMPRODUCT(('乐容-S级品'!$A$4:$A$32=$B125)*('乐容-S级品'!$L$3:$CA$3=AS$1)*('乐容-S级品'!$L$4:$CA$32)),0)</f>
      </c>
      <c r="AT125" s="280">
        <f>IFERROR(SUMPRODUCT(('控温被PRO-S级品'!$B$2:$B$10=$B125)*('控温被PRO-S级品'!$E$1:$BE$1=AT$1)*('控温被PRO-S级品'!$E$2:$BE$10)),0)+IFERROR(SUMPRODUCT(('冬被-S级品'!$B$2:$B$10=$B125)*('冬被-S级品'!$E$1:$AW$1=AT$1)*('冬被-S级品'!$E$2:$AW$10)),0)+IFERROR(SUMPRODUCT(('白止-S级品'!$A$2:$A$26=$B125)*('白止-S级品'!$D$1:$AV$1=AT$1)*('白止-S级品'!$D$2:$AV$26)),0)+IFERROR(SUMPRODUCT(('乐容-S级品'!$A$4:$A$32=$B125)*('乐容-S级品'!$L$3:$CA$3=AT$1)*('乐容-S级品'!$L$4:$CA$32)),0)</f>
      </c>
      <c r="AU125" s="280">
        <f>IFERROR(SUMPRODUCT(('控温被PRO-S级品'!$B$2:$B$10=$B125)*('控温被PRO-S级品'!$E$1:$BE$1=AU$1)*('控温被PRO-S级品'!$E$2:$BE$10)),0)+IFERROR(SUMPRODUCT(('冬被-S级品'!$B$2:$B$10=$B125)*('冬被-S级品'!$E$1:$AW$1=AU$1)*('冬被-S级品'!$E$2:$AW$10)),0)+IFERROR(SUMPRODUCT(('白止-S级品'!$A$2:$A$26=$B125)*('白止-S级品'!$D$1:$AV$1=AU$1)*('白止-S级品'!$D$2:$AV$26)),0)+IFERROR(SUMPRODUCT(('乐容-S级品'!$A$4:$A$32=$B125)*('乐容-S级品'!$L$3:$CA$3=AU$1)*('乐容-S级品'!$L$4:$CA$32)),0)</f>
      </c>
      <c r="AV125" s="280">
        <f>IFERROR(SUMPRODUCT(('控温被PRO-S级品'!$B$2:$B$10=$B125)*('控温被PRO-S级品'!$E$1:$BE$1=AV$1)*('控温被PRO-S级品'!$E$2:$BE$10)),0)+IFERROR(SUMPRODUCT(('冬被-S级品'!$B$2:$B$10=$B125)*('冬被-S级品'!$E$1:$AW$1=AV$1)*('冬被-S级品'!$E$2:$AW$10)),0)+IFERROR(SUMPRODUCT(('白止-S级品'!$A$2:$A$26=$B125)*('白止-S级品'!$D$1:$AV$1=AV$1)*('白止-S级品'!$D$2:$AV$26)),0)+IFERROR(SUMPRODUCT(('乐容-S级品'!$A$4:$A$32=$B125)*('乐容-S级品'!$L$3:$CA$3=AV$1)*('乐容-S级品'!$L$4:$CA$32)),0)</f>
      </c>
      <c r="AW125" s="280">
        <f>IFERROR(SUMPRODUCT(('控温被PRO-S级品'!$B$2:$B$10=$B125)*('控温被PRO-S级品'!$E$1:$BE$1=AW$1)*('控温被PRO-S级品'!$E$2:$BE$10)),0)+IFERROR(SUMPRODUCT(('冬被-S级品'!$B$2:$B$10=$B125)*('冬被-S级品'!$E$1:$AW$1=AW$1)*('冬被-S级品'!$E$2:$AW$10)),0)+IFERROR(SUMPRODUCT(('白止-S级品'!$A$2:$A$26=$B125)*('白止-S级品'!$D$1:$AV$1=AW$1)*('白止-S级品'!$D$2:$AV$26)),0)+IFERROR(SUMPRODUCT(('乐容-S级品'!$A$4:$A$32=$B125)*('乐容-S级品'!$L$3:$CA$3=AW$1)*('乐容-S级品'!$L$4:$CA$32)),0)</f>
      </c>
      <c r="AX125" s="280">
        <f>IFERROR(SUMPRODUCT(('控温被PRO-S级品'!$B$2:$B$10=$B125)*('控温被PRO-S级品'!$E$1:$BE$1=AX$1)*('控温被PRO-S级品'!$E$2:$BE$10)),0)+IFERROR(SUMPRODUCT(('冬被-S级品'!$B$2:$B$10=$B125)*('冬被-S级品'!$E$1:$AW$1=AX$1)*('冬被-S级品'!$E$2:$AW$10)),0)+IFERROR(SUMPRODUCT(('白止-S级品'!$A$2:$A$26=$B125)*('白止-S级品'!$D$1:$AV$1=AX$1)*('白止-S级品'!$D$2:$AV$26)),0)+IFERROR(SUMPRODUCT(('乐容-S级品'!$A$4:$A$32=$B125)*('乐容-S级品'!$L$3:$CA$3=AX$1)*('乐容-S级品'!$L$4:$CA$32)),0)</f>
      </c>
      <c r="AY125" s="280">
        <f>IFERROR(SUMPRODUCT(('控温被PRO-S级品'!$B$2:$B$10=$B125)*('控温被PRO-S级品'!$E$1:$BE$1=AY$1)*('控温被PRO-S级品'!$E$2:$BE$10)),0)+IFERROR(SUMPRODUCT(('冬被-S级品'!$B$2:$B$10=$B125)*('冬被-S级品'!$E$1:$AW$1=AY$1)*('冬被-S级品'!$E$2:$AW$10)),0)+IFERROR(SUMPRODUCT(('白止-S级品'!$A$2:$A$26=$B125)*('白止-S级品'!$D$1:$AV$1=AY$1)*('白止-S级品'!$D$2:$AV$26)),0)+IFERROR(SUMPRODUCT(('乐容-S级品'!$A$4:$A$32=$B125)*('乐容-S级品'!$L$3:$CA$3=AY$1)*('乐容-S级品'!$L$4:$CA$32)),0)</f>
      </c>
      <c r="AZ125" s="280">
        <f>IFERROR(SUMPRODUCT(('控温被PRO-S级品'!$B$2:$B$10=$B125)*('控温被PRO-S级品'!$E$1:$BE$1=AZ$1)*('控温被PRO-S级品'!$E$2:$BE$10)),0)+IFERROR(SUMPRODUCT(('冬被-S级品'!$B$2:$B$10=$B125)*('冬被-S级品'!$E$1:$AW$1=AZ$1)*('冬被-S级品'!$E$2:$AW$10)),0)+IFERROR(SUMPRODUCT(('白止-S级品'!$A$2:$A$26=$B125)*('白止-S级品'!$D$1:$AV$1=AZ$1)*('白止-S级品'!$D$2:$AV$26)),0)+IFERROR(SUMPRODUCT(('乐容-S级品'!$A$4:$A$32=$B125)*('乐容-S级品'!$L$3:$CA$3=AZ$1)*('乐容-S级品'!$L$4:$CA$32)),0)</f>
      </c>
      <c r="BA125" s="280">
        <f>IFERROR(SUMPRODUCT(('控温被PRO-S级品'!$B$2:$B$10=$B125)*('控温被PRO-S级品'!$E$1:$BE$1=BA$1)*('控温被PRO-S级品'!$E$2:$BE$10)),0)+IFERROR(SUMPRODUCT(('冬被-S级品'!$B$2:$B$10=$B125)*('冬被-S级品'!$E$1:$AW$1=BA$1)*('冬被-S级品'!$E$2:$AW$10)),0)+IFERROR(SUMPRODUCT(('白止-S级品'!$A$2:$A$26=$B125)*('白止-S级品'!$D$1:$AV$1=BA$1)*('白止-S级品'!$D$2:$AV$26)),0)+IFERROR(SUMPRODUCT(('乐容-S级品'!$A$4:$A$32=$B125)*('乐容-S级品'!$L$3:$CA$3=BA$1)*('乐容-S级品'!$L$4:$CA$32)),0)</f>
      </c>
      <c r="BB125" s="280">
        <f>IFERROR(SUMPRODUCT(('控温被PRO-S级品'!$B$2:$B$10=$B125)*('控温被PRO-S级品'!$E$1:$BE$1=BB$1)*('控温被PRO-S级品'!$E$2:$BE$10)),0)+IFERROR(SUMPRODUCT(('冬被-S级品'!$B$2:$B$10=$B125)*('冬被-S级品'!$E$1:$AW$1=BB$1)*('冬被-S级品'!$E$2:$AW$10)),0)+IFERROR(SUMPRODUCT(('白止-S级品'!$A$2:$A$26=$B125)*('白止-S级品'!$D$1:$AV$1=BB$1)*('白止-S级品'!$D$2:$AV$26)),0)+IFERROR(SUMPRODUCT(('乐容-S级品'!$A$4:$A$32=$B125)*('乐容-S级品'!$L$3:$CA$3=BB$1)*('乐容-S级品'!$L$4:$CA$32)),0)</f>
      </c>
      <c r="BC125" s="280">
        <f>IFERROR(SUMPRODUCT(('控温被PRO-S级品'!$B$2:$B$10=$B125)*('控温被PRO-S级品'!$E$1:$BE$1=BC$1)*('控温被PRO-S级品'!$E$2:$BE$10)),0)+IFERROR(SUMPRODUCT(('冬被-S级品'!$B$2:$B$10=$B125)*('冬被-S级品'!$E$1:$AW$1=BC$1)*('冬被-S级品'!$E$2:$AW$10)),0)+IFERROR(SUMPRODUCT(('白止-S级品'!$A$2:$A$26=$B125)*('白止-S级品'!$D$1:$AV$1=BC$1)*('白止-S级品'!$D$2:$AV$26)),0)+IFERROR(SUMPRODUCT(('乐容-S级品'!$A$4:$A$32=$B125)*('乐容-S级品'!$L$3:$CA$3=BC$1)*('乐容-S级品'!$L$4:$CA$32)),0)</f>
      </c>
      <c r="BD125" s="280">
        <f>IFERROR(SUMPRODUCT(('控温被PRO-S级品'!$B$2:$B$10=$B125)*('控温被PRO-S级品'!$E$1:$BE$1=BD$1)*('控温被PRO-S级品'!$E$2:$BE$10)),0)+IFERROR(SUMPRODUCT(('冬被-S级品'!$B$2:$B$10=$B125)*('冬被-S级品'!$E$1:$AW$1=BD$1)*('冬被-S级品'!$E$2:$AW$10)),0)+IFERROR(SUMPRODUCT(('白止-S级品'!$A$2:$A$26=$B125)*('白止-S级品'!$D$1:$AV$1=BD$1)*('白止-S级品'!$D$2:$AV$26)),0)+IFERROR(SUMPRODUCT(('乐容-S级品'!$A$4:$A$32=$B125)*('乐容-S级品'!$L$3:$CA$3=BD$1)*('乐容-S级品'!$L$4:$CA$32)),0)</f>
      </c>
      <c r="BE125" s="280">
        <f>IFERROR(SUMPRODUCT(('控温被PRO-S级品'!$B$2:$B$10=$B125)*('控温被PRO-S级品'!$E$1:$BE$1=BE$1)*('控温被PRO-S级品'!$E$2:$BE$10)),0)+IFERROR(SUMPRODUCT(('冬被-S级品'!$B$2:$B$10=$B125)*('冬被-S级品'!$E$1:$AW$1=BE$1)*('冬被-S级品'!$E$2:$AW$10)),0)+IFERROR(SUMPRODUCT(('白止-S级品'!$A$2:$A$26=$B125)*('白止-S级品'!$D$1:$AV$1=BE$1)*('白止-S级品'!$D$2:$AV$26)),0)+IFERROR(SUMPRODUCT(('乐容-S级品'!$A$4:$A$32=$B125)*('乐容-S级品'!$L$3:$CA$3=BE$1)*('乐容-S级品'!$L$4:$CA$32)),0)</f>
      </c>
      <c r="BF125" s="280">
        <f>IFERROR(SUMPRODUCT(('控温被PRO-S级品'!$B$2:$B$10=$B125)*('控温被PRO-S级品'!$E$1:$BE$1=BF$1)*('控温被PRO-S级品'!$E$2:$BE$10)),0)+IFERROR(SUMPRODUCT(('冬被-S级品'!$B$2:$B$10=$B125)*('冬被-S级品'!$E$1:$AW$1=BF$1)*('冬被-S级品'!$E$2:$AW$10)),0)+IFERROR(SUMPRODUCT(('白止-S级品'!$A$2:$A$26=$B125)*('白止-S级品'!$D$1:$AV$1=BF$1)*('白止-S级品'!$D$2:$AV$26)),0)+IFERROR(SUMPRODUCT(('乐容-S级品'!$A$4:$A$32=$B125)*('乐容-S级品'!$L$3:$CA$3=BF$1)*('乐容-S级品'!$L$4:$CA$32)),0)</f>
      </c>
      <c r="BG125" s="280">
        <f>IFERROR(SUMPRODUCT(('控温被PRO-S级品'!$B$2:$B$10=$B125)*('控温被PRO-S级品'!$E$1:$BE$1=BG$1)*('控温被PRO-S级品'!$E$2:$BE$10)),0)+IFERROR(SUMPRODUCT(('冬被-S级品'!$B$2:$B$10=$B125)*('冬被-S级品'!$E$1:$AW$1=BG$1)*('冬被-S级品'!$E$2:$AW$10)),0)+IFERROR(SUMPRODUCT(('白止-S级品'!$A$2:$A$26=$B125)*('白止-S级品'!$D$1:$AV$1=BG$1)*('白止-S级品'!$D$2:$AV$26)),0)+IFERROR(SUMPRODUCT(('乐容-S级品'!$A$4:$A$32=$B125)*('乐容-S级品'!$L$3:$CA$3=BG$1)*('乐容-S级品'!$L$4:$CA$32)),0)</f>
      </c>
      <c r="BH125" s="280">
        <f>IFERROR(SUMPRODUCT(('控温被PRO-S级品'!$B$2:$B$10=$B125)*('控温被PRO-S级品'!$E$1:$BE$1=BH$1)*('控温被PRO-S级品'!$E$2:$BE$10)),0)+IFERROR(SUMPRODUCT(('冬被-S级品'!$B$2:$B$10=$B125)*('冬被-S级品'!$E$1:$AW$1=BH$1)*('冬被-S级品'!$E$2:$AW$10)),0)+IFERROR(SUMPRODUCT(('白止-S级品'!$A$2:$A$26=$B125)*('白止-S级品'!$D$1:$AV$1=BH$1)*('白止-S级品'!$D$2:$AV$26)),0)+IFERROR(SUMPRODUCT(('乐容-S级品'!$A$4:$A$32=$B125)*('乐容-S级品'!$L$3:$CA$3=BH$1)*('乐容-S级品'!$L$4:$CA$32)),0)</f>
      </c>
      <c r="BI125" s="280">
        <f>IFERROR(SUMPRODUCT(('控温被PRO-S级品'!$B$2:$B$10=$B125)*('控温被PRO-S级品'!$E$1:$BE$1=BI$1)*('控温被PRO-S级品'!$E$2:$BE$10)),0)+IFERROR(SUMPRODUCT(('冬被-S级品'!$B$2:$B$10=$B125)*('冬被-S级品'!$E$1:$AW$1=BI$1)*('冬被-S级品'!$E$2:$AW$10)),0)+IFERROR(SUMPRODUCT(('白止-S级品'!$A$2:$A$26=$B125)*('白止-S级品'!$D$1:$AV$1=BI$1)*('白止-S级品'!$D$2:$AV$26)),0)+IFERROR(SUMPRODUCT(('乐容-S级品'!$A$4:$A$32=$B125)*('乐容-S级品'!$L$3:$CA$3=BI$1)*('乐容-S级品'!$L$4:$CA$32)),0)</f>
      </c>
      <c r="BJ125" s="280">
        <f>IFERROR(SUMPRODUCT(('控温被PRO-S级品'!$B$2:$B$10=$B125)*('控温被PRO-S级品'!$E$1:$BE$1=BJ$1)*('控温被PRO-S级品'!$E$2:$BE$10)),0)+IFERROR(SUMPRODUCT(('冬被-S级品'!$B$2:$B$10=$B125)*('冬被-S级品'!$E$1:$AW$1=BJ$1)*('冬被-S级品'!$E$2:$AW$10)),0)+IFERROR(SUMPRODUCT(('白止-S级品'!$A$2:$A$26=$B125)*('白止-S级品'!$D$1:$AV$1=BJ$1)*('白止-S级品'!$D$2:$AV$26)),0)+IFERROR(SUMPRODUCT(('乐容-S级品'!$A$4:$A$32=$B125)*('乐容-S级品'!$L$3:$CA$3=BJ$1)*('乐容-S级品'!$L$4:$CA$32)),0)</f>
      </c>
      <c r="BK125" s="280">
        <f>IFERROR(SUMPRODUCT(('控温被PRO-S级品'!$B$2:$B$10=$B125)*('控温被PRO-S级品'!$E$1:$BE$1=BK$1)*('控温被PRO-S级品'!$E$2:$BE$10)),0)+IFERROR(SUMPRODUCT(('冬被-S级品'!$B$2:$B$10=$B125)*('冬被-S级品'!$E$1:$AW$1=BK$1)*('冬被-S级品'!$E$2:$AW$10)),0)+IFERROR(SUMPRODUCT(('白止-S级品'!$A$2:$A$26=$B125)*('白止-S级品'!$D$1:$AV$1=BK$1)*('白止-S级品'!$D$2:$AV$26)),0)+IFERROR(SUMPRODUCT(('乐容-S级品'!$A$4:$A$32=$B125)*('乐容-S级品'!$L$3:$CA$3=BK$1)*('乐容-S级品'!$L$4:$CA$32)),0)</f>
      </c>
      <c r="BL125" s="280">
        <f>IFERROR(SUMPRODUCT(('控温被PRO-S级品'!$B$2:$B$10=$B125)*('控温被PRO-S级品'!$E$1:$BE$1=BL$1)*('控温被PRO-S级品'!$E$2:$BE$10)),0)+IFERROR(SUMPRODUCT(('冬被-S级品'!$B$2:$B$10=$B125)*('冬被-S级品'!$E$1:$AW$1=BL$1)*('冬被-S级品'!$E$2:$AW$10)),0)+IFERROR(SUMPRODUCT(('白止-S级品'!$A$2:$A$26=$B125)*('白止-S级品'!$D$1:$AV$1=BL$1)*('白止-S级品'!$D$2:$AV$26)),0)+IFERROR(SUMPRODUCT(('乐容-S级品'!$A$4:$A$32=$B125)*('乐容-S级品'!$L$3:$CA$3=BL$1)*('乐容-S级品'!$L$4:$CA$32)),0)</f>
      </c>
      <c r="BM125" s="280">
        <f>IFERROR(SUMPRODUCT(('控温被PRO-S级品'!$B$2:$B$10=$B125)*('控温被PRO-S级品'!$E$1:$BE$1=BM$1)*('控温被PRO-S级品'!$E$2:$BE$10)),0)+IFERROR(SUMPRODUCT(('冬被-S级品'!$B$2:$B$10=$B125)*('冬被-S级品'!$E$1:$AW$1=BM$1)*('冬被-S级品'!$E$2:$AW$10)),0)+IFERROR(SUMPRODUCT(('白止-S级品'!$A$2:$A$26=$B125)*('白止-S级品'!$D$1:$AV$1=BM$1)*('白止-S级品'!$D$2:$AV$26)),0)+IFERROR(SUMPRODUCT(('乐容-S级品'!$A$4:$A$32=$B125)*('乐容-S级品'!$L$3:$CA$3=BM$1)*('乐容-S级品'!$L$4:$CA$32)),0)</f>
      </c>
      <c r="BN125" s="280">
        <f>IFERROR(SUMPRODUCT(('控温被PRO-S级品'!$B$2:$B$10=$B125)*('控温被PRO-S级品'!$E$1:$BE$1=BN$1)*('控温被PRO-S级品'!$E$2:$BE$10)),0)+IFERROR(SUMPRODUCT(('冬被-S级品'!$B$2:$B$10=$B125)*('冬被-S级品'!$E$1:$AW$1=BN$1)*('冬被-S级品'!$E$2:$AW$10)),0)+IFERROR(SUMPRODUCT(('白止-S级品'!$A$2:$A$26=$B125)*('白止-S级品'!$D$1:$AV$1=BN$1)*('白止-S级品'!$D$2:$AV$26)),0)+IFERROR(SUMPRODUCT(('乐容-S级品'!$A$4:$A$32=$B125)*('乐容-S级品'!$L$3:$CA$3=BN$1)*('乐容-S级品'!$L$4:$CA$32)),0)</f>
      </c>
      <c r="BO125" s="280">
        <f>IFERROR(SUMPRODUCT(('控温被PRO-S级品'!$B$2:$B$10=$B125)*('控温被PRO-S级品'!$E$1:$BE$1=BO$1)*('控温被PRO-S级品'!$E$2:$BE$10)),0)+IFERROR(SUMPRODUCT(('冬被-S级品'!$B$2:$B$10=$B125)*('冬被-S级品'!$E$1:$AW$1=BO$1)*('冬被-S级品'!$E$2:$AW$10)),0)+IFERROR(SUMPRODUCT(('白止-S级品'!$A$2:$A$26=$B125)*('白止-S级品'!$D$1:$AV$1=BO$1)*('白止-S级品'!$D$2:$AV$26)),0)+IFERROR(SUMPRODUCT(('乐容-S级品'!$A$4:$A$32=$B125)*('乐容-S级品'!$L$3:$CA$3=BO$1)*('乐容-S级品'!$L$4:$CA$32)),0)</f>
      </c>
      <c r="BP125" s="280">
        <f>IFERROR(SUMPRODUCT(('控温被PRO-S级品'!$B$2:$B$10=$B125)*('控温被PRO-S级品'!$E$1:$BE$1=BP$1)*('控温被PRO-S级品'!$E$2:$BE$10)),0)+IFERROR(SUMPRODUCT(('冬被-S级品'!$B$2:$B$10=$B125)*('冬被-S级品'!$E$1:$AW$1=BP$1)*('冬被-S级品'!$E$2:$AW$10)),0)+IFERROR(SUMPRODUCT(('白止-S级品'!$A$2:$A$26=$B125)*('白止-S级品'!$D$1:$AV$1=BP$1)*('白止-S级品'!$D$2:$AV$26)),0)+IFERROR(SUMPRODUCT(('乐容-S级品'!$A$4:$A$32=$B125)*('乐容-S级品'!$L$3:$CA$3=BP$1)*('乐容-S级品'!$L$4:$CA$32)),0)</f>
      </c>
      <c r="BQ125" s="280">
        <f>IFERROR(SUMPRODUCT(('控温被PRO-S级品'!$B$2:$B$10=$B125)*('控温被PRO-S级品'!$E$1:$BE$1=BQ$1)*('控温被PRO-S级品'!$E$2:$BE$10)),0)+IFERROR(SUMPRODUCT(('冬被-S级品'!$B$2:$B$10=$B125)*('冬被-S级品'!$E$1:$AW$1=BQ$1)*('冬被-S级品'!$E$2:$AW$10)),0)+IFERROR(SUMPRODUCT(('白止-S级品'!$A$2:$A$26=$B125)*('白止-S级品'!$D$1:$AV$1=BQ$1)*('白止-S级品'!$D$2:$AV$26)),0)+IFERROR(SUMPRODUCT(('乐容-S级品'!$A$4:$A$32=$B125)*('乐容-S级品'!$L$3:$CA$3=BQ$1)*('乐容-S级品'!$L$4:$CA$32)),0)</f>
      </c>
      <c r="BR125" s="280">
        <f>IFERROR(SUMPRODUCT(('控温被PRO-S级品'!$B$2:$B$10=$B125)*('控温被PRO-S级品'!$E$1:$BE$1=BR$1)*('控温被PRO-S级品'!$E$2:$BE$10)),0)+IFERROR(SUMPRODUCT(('冬被-S级品'!$B$2:$B$10=$B125)*('冬被-S级品'!$E$1:$AW$1=BR$1)*('冬被-S级品'!$E$2:$AW$10)),0)+IFERROR(SUMPRODUCT(('白止-S级品'!$A$2:$A$26=$B125)*('白止-S级品'!$D$1:$AV$1=BR$1)*('白止-S级品'!$D$2:$AV$26)),0)+IFERROR(SUMPRODUCT(('乐容-S级品'!$A$4:$A$32=$B125)*('乐容-S级品'!$L$3:$CA$3=BR$1)*('乐容-S级品'!$L$4:$CA$32)),0)</f>
      </c>
      <c r="BS125" s="280">
        <f>IFERROR(SUMPRODUCT(('控温被PRO-S级品'!$B$2:$B$10=$B125)*('控温被PRO-S级品'!$E$1:$BE$1=BS$1)*('控温被PRO-S级品'!$E$2:$BE$10)),0)+IFERROR(SUMPRODUCT(('冬被-S级品'!$B$2:$B$10=$B125)*('冬被-S级品'!$E$1:$AW$1=BS$1)*('冬被-S级品'!$E$2:$AW$10)),0)+IFERROR(SUMPRODUCT(('白止-S级品'!$A$2:$A$26=$B125)*('白止-S级品'!$D$1:$AV$1=BS$1)*('白止-S级品'!$D$2:$AV$26)),0)+IFERROR(SUMPRODUCT(('乐容-S级品'!$A$4:$A$32=$B125)*('乐容-S级品'!$L$3:$CA$3=BS$1)*('乐容-S级品'!$L$4:$CA$32)),0)</f>
      </c>
      <c r="BT125" s="280">
        <f>IFERROR(SUMPRODUCT(('控温被PRO-S级品'!$B$2:$B$10=$B125)*('控温被PRO-S级品'!$E$1:$BE$1=BT$1)*('控温被PRO-S级品'!$E$2:$BE$10)),0)+IFERROR(SUMPRODUCT(('冬被-S级品'!$B$2:$B$10=$B125)*('冬被-S级品'!$E$1:$AW$1=BT$1)*('冬被-S级品'!$E$2:$AW$10)),0)+IFERROR(SUMPRODUCT(('白止-S级品'!$A$2:$A$26=$B125)*('白止-S级品'!$D$1:$AV$1=BT$1)*('白止-S级品'!$D$2:$AV$26)),0)+IFERROR(SUMPRODUCT(('乐容-S级品'!$A$4:$A$32=$B125)*('乐容-S级品'!$L$3:$CA$3=BT$1)*('乐容-S级品'!$L$4:$CA$32)),0)</f>
      </c>
      <c r="BU125" s="280">
        <f>IFERROR(SUMPRODUCT(('控温被PRO-S级品'!$B$2:$B$10=$B125)*('控温被PRO-S级品'!$E$1:$BE$1=BU$1)*('控温被PRO-S级品'!$E$2:$BE$10)),0)+IFERROR(SUMPRODUCT(('冬被-S级品'!$B$2:$B$10=$B125)*('冬被-S级品'!$E$1:$AW$1=BU$1)*('冬被-S级品'!$E$2:$AW$10)),0)+IFERROR(SUMPRODUCT(('白止-S级品'!$A$2:$A$26=$B125)*('白止-S级品'!$D$1:$AV$1=BU$1)*('白止-S级品'!$D$2:$AV$26)),0)+IFERROR(SUMPRODUCT(('乐容-S级品'!$A$4:$A$32=$B125)*('乐容-S级品'!$L$3:$CA$3=BU$1)*('乐容-S级品'!$L$4:$CA$32)),0)</f>
      </c>
      <c r="BV125" s="280">
        <f>IFERROR(SUMPRODUCT(('控温被PRO-S级品'!$B$2:$B$10=$B125)*('控温被PRO-S级品'!$E$1:$BE$1=BV$1)*('控温被PRO-S级品'!$E$2:$BE$10)),0)+IFERROR(SUMPRODUCT(('冬被-S级品'!$B$2:$B$10=$B125)*('冬被-S级品'!$E$1:$AW$1=BV$1)*('冬被-S级品'!$E$2:$AW$10)),0)+IFERROR(SUMPRODUCT(('白止-S级品'!$A$2:$A$26=$B125)*('白止-S级品'!$D$1:$AV$1=BV$1)*('白止-S级品'!$D$2:$AV$26)),0)+IFERROR(SUMPRODUCT(('乐容-S级品'!$A$4:$A$32=$B125)*('乐容-S级品'!$L$3:$CA$3=BV$1)*('乐容-S级品'!$L$4:$CA$32)),0)</f>
      </c>
      <c r="BW125" s="280">
        <f>IFERROR(SUMPRODUCT(('控温被PRO-S级品'!$B$2:$B$10=$B125)*('控温被PRO-S级品'!$E$1:$BE$1=BW$1)*('控温被PRO-S级品'!$E$2:$BE$10)),0)+IFERROR(SUMPRODUCT(('冬被-S级品'!$B$2:$B$10=$B125)*('冬被-S级品'!$E$1:$AW$1=BW$1)*('冬被-S级品'!$E$2:$AW$10)),0)+IFERROR(SUMPRODUCT(('白止-S级品'!$A$2:$A$26=$B125)*('白止-S级品'!$D$1:$AV$1=BW$1)*('白止-S级品'!$D$2:$AV$26)),0)+IFERROR(SUMPRODUCT(('乐容-S级品'!$A$4:$A$32=$B125)*('乐容-S级品'!$L$3:$CA$3=BW$1)*('乐容-S级品'!$L$4:$CA$32)),0)</f>
      </c>
      <c r="BX125" s="280">
        <f>IFERROR(SUMPRODUCT(('控温被PRO-S级品'!$B$2:$B$10=$B125)*('控温被PRO-S级品'!$E$1:$BE$1=BX$1)*('控温被PRO-S级品'!$E$2:$BE$10)),0)+IFERROR(SUMPRODUCT(('冬被-S级品'!$B$2:$B$10=$B125)*('冬被-S级品'!$E$1:$AW$1=BX$1)*('冬被-S级品'!$E$2:$AW$10)),0)+IFERROR(SUMPRODUCT(('白止-S级品'!$A$2:$A$26=$B125)*('白止-S级品'!$D$1:$AV$1=BX$1)*('白止-S级品'!$D$2:$AV$26)),0)+IFERROR(SUMPRODUCT(('乐容-S级品'!$A$4:$A$32=$B125)*('乐容-S级品'!$L$3:$CA$3=BX$1)*('乐容-S级品'!$L$4:$CA$32)),0)</f>
      </c>
      <c r="BY125" s="280">
        <f>IFERROR(SUMPRODUCT(('控温被PRO-S级品'!$B$2:$B$10=$B125)*('控温被PRO-S级品'!$E$1:$BE$1=BY$1)*('控温被PRO-S级品'!$E$2:$BE$10)),0)+IFERROR(SUMPRODUCT(('冬被-S级品'!$B$2:$B$10=$B125)*('冬被-S级品'!$E$1:$AW$1=BY$1)*('冬被-S级品'!$E$2:$AW$10)),0)+IFERROR(SUMPRODUCT(('白止-S级品'!$A$2:$A$26=$B125)*('白止-S级品'!$D$1:$AV$1=BY$1)*('白止-S级品'!$D$2:$AV$26)),0)+IFERROR(SUMPRODUCT(('乐容-S级品'!$A$4:$A$32=$B125)*('乐容-S级品'!$L$3:$CA$3=BY$1)*('乐容-S级品'!$L$4:$CA$32)),0)</f>
      </c>
      <c r="BZ125" s="280">
        <f>IFERROR(SUMPRODUCT(('控温被PRO-S级品'!$B$2:$B$10=$B125)*('控温被PRO-S级品'!$E$1:$BE$1=BZ$1)*('控温被PRO-S级品'!$E$2:$BE$10)),0)+IFERROR(SUMPRODUCT(('冬被-S级品'!$B$2:$B$10=$B125)*('冬被-S级品'!$E$1:$AW$1=BZ$1)*('冬被-S级品'!$E$2:$AW$10)),0)+IFERROR(SUMPRODUCT(('白止-S级品'!$A$2:$A$26=$B125)*('白止-S级品'!$D$1:$AV$1=BZ$1)*('白止-S级品'!$D$2:$AV$26)),0)+IFERROR(SUMPRODUCT(('乐容-S级品'!$A$4:$A$32=$B125)*('乐容-S级品'!$L$3:$CA$3=BZ$1)*('乐容-S级品'!$L$4:$CA$32)),0)</f>
      </c>
      <c r="CA125" s="280">
        <f>IFERROR(SUMPRODUCT(('控温被PRO-S级品'!$B$2:$B$10=$B125)*('控温被PRO-S级品'!$E$1:$BE$1=CA$1)*('控温被PRO-S级品'!$E$2:$BE$10)),0)+IFERROR(SUMPRODUCT(('冬被-S级品'!$B$2:$B$10=$B125)*('冬被-S级品'!$E$1:$AW$1=CA$1)*('冬被-S级品'!$E$2:$AW$10)),0)+IFERROR(SUMPRODUCT(('白止-S级品'!$A$2:$A$26=$B125)*('白止-S级品'!$D$1:$AV$1=CA$1)*('白止-S级品'!$D$2:$AV$26)),0)+IFERROR(SUMPRODUCT(('乐容-S级品'!$A$4:$A$32=$B125)*('乐容-S级品'!$L$3:$CA$3=CA$1)*('乐容-S级品'!$L$4:$CA$32)),0)</f>
      </c>
      <c r="CB125" s="280">
        <f>IFERROR(SUMPRODUCT(('控温被PRO-S级品'!$B$2:$B$10=$B125)*('控温被PRO-S级品'!$E$1:$BE$1=CB$1)*('控温被PRO-S级品'!$E$2:$BE$10)),0)+IFERROR(SUMPRODUCT(('冬被-S级品'!$B$2:$B$10=$B125)*('冬被-S级品'!$E$1:$AW$1=CB$1)*('冬被-S级品'!$E$2:$AW$10)),0)+IFERROR(SUMPRODUCT(('白止-S级品'!$A$2:$A$26=$B125)*('白止-S级品'!$D$1:$AV$1=CB$1)*('白止-S级品'!$D$2:$AV$26)),0)+IFERROR(SUMPRODUCT(('乐容-S级品'!$A$4:$A$32=$B125)*('乐容-S级品'!$L$3:$CA$3=CB$1)*('乐容-S级品'!$L$4:$CA$32)),0)</f>
      </c>
      <c r="CC125" s="280">
        <f>IFERROR(SUMPRODUCT(('控温被PRO-S级品'!$B$2:$B$10=$B125)*('控温被PRO-S级品'!$E$1:$BE$1=CC$1)*('控温被PRO-S级品'!$E$2:$BE$10)),0)+IFERROR(SUMPRODUCT(('冬被-S级品'!$B$2:$B$10=$B125)*('冬被-S级品'!$E$1:$AW$1=CC$1)*('冬被-S级品'!$E$2:$AW$10)),0)+IFERROR(SUMPRODUCT(('白止-S级品'!$A$2:$A$26=$B125)*('白止-S级品'!$D$1:$AV$1=CC$1)*('白止-S级品'!$D$2:$AV$26)),0)+IFERROR(SUMPRODUCT(('乐容-S级品'!$A$4:$A$32=$B125)*('乐容-S级品'!$L$3:$CA$3=CC$1)*('乐容-S级品'!$L$4:$CA$32)),0)</f>
      </c>
      <c r="CD125" s="280">
        <f>IFERROR(SUMPRODUCT(('控温被PRO-S级品'!$B$2:$B$10=$B125)*('控温被PRO-S级品'!$E$1:$BE$1=CD$1)*('控温被PRO-S级品'!$E$2:$BE$10)),0)+IFERROR(SUMPRODUCT(('冬被-S级品'!$B$2:$B$10=$B125)*('冬被-S级品'!$E$1:$AW$1=CD$1)*('冬被-S级品'!$E$2:$AW$10)),0)+IFERROR(SUMPRODUCT(('白止-S级品'!$A$2:$A$26=$B125)*('白止-S级品'!$D$1:$AV$1=CD$1)*('白止-S级品'!$D$2:$AV$26)),0)+IFERROR(SUMPRODUCT(('乐容-S级品'!$A$4:$A$32=$B125)*('乐容-S级品'!$L$3:$CA$3=CD$1)*('乐容-S级品'!$L$4:$CA$32)),0)</f>
      </c>
      <c r="CE125" s="280">
        <f>IFERROR(SUMPRODUCT(('控温被PRO-S级品'!$B$2:$B$10=$B125)*('控温被PRO-S级品'!$E$1:$BE$1=CE$1)*('控温被PRO-S级品'!$E$2:$BE$10)),0)+IFERROR(SUMPRODUCT(('冬被-S级品'!$B$2:$B$10=$B125)*('冬被-S级品'!$E$1:$AW$1=CE$1)*('冬被-S级品'!$E$2:$AW$10)),0)+IFERROR(SUMPRODUCT(('白止-S级品'!$A$2:$A$26=$B125)*('白止-S级品'!$D$1:$AV$1=CE$1)*('白止-S级品'!$D$2:$AV$26)),0)+IFERROR(SUMPRODUCT(('乐容-S级品'!$A$4:$A$32=$B125)*('乐容-S级品'!$L$3:$CA$3=CE$1)*('乐容-S级品'!$L$4:$CA$32)),0)</f>
      </c>
      <c r="CF125" s="280">
        <f>IFERROR(SUMPRODUCT(('控温被PRO-S级品'!$B$2:$B$10=$B125)*('控温被PRO-S级品'!$E$1:$BE$1=CF$1)*('控温被PRO-S级品'!$E$2:$BE$10)),0)+IFERROR(SUMPRODUCT(('冬被-S级品'!$B$2:$B$10=$B125)*('冬被-S级品'!$E$1:$AW$1=CF$1)*('冬被-S级品'!$E$2:$AW$10)),0)+IFERROR(SUMPRODUCT(('白止-S级品'!$A$2:$A$26=$B125)*('白止-S级品'!$D$1:$AV$1=CF$1)*('白止-S级品'!$D$2:$AV$26)),0)+IFERROR(SUMPRODUCT(('乐容-S级品'!$A$4:$A$32=$B125)*('乐容-S级品'!$L$3:$CA$3=CF$1)*('乐容-S级品'!$L$4:$CA$32)),0)</f>
      </c>
      <c r="CG125" s="280">
        <f>IFERROR(SUMPRODUCT(('控温被PRO-S级品'!$B$2:$B$10=$B125)*('控温被PRO-S级品'!$E$1:$BE$1=CG$1)*('控温被PRO-S级品'!$E$2:$BE$10)),0)+IFERROR(SUMPRODUCT(('冬被-S级品'!$B$2:$B$10=$B125)*('冬被-S级品'!$E$1:$AW$1=CG$1)*('冬被-S级品'!$E$2:$AW$10)),0)+IFERROR(SUMPRODUCT(('白止-S级品'!$A$2:$A$26=$B125)*('白止-S级品'!$D$1:$AV$1=CG$1)*('白止-S级品'!$D$2:$AV$26)),0)+IFERROR(SUMPRODUCT(('乐容-S级品'!$A$4:$A$32=$B125)*('乐容-S级品'!$L$3:$CA$3=CG$1)*('乐容-S级品'!$L$4:$CA$32)),0)</f>
      </c>
      <c r="CH125" s="280">
        <f>IFERROR(SUMPRODUCT(('控温被PRO-S级品'!$B$2:$B$10=$B125)*('控温被PRO-S级品'!$E$1:$BE$1=CH$1)*('控温被PRO-S级品'!$E$2:$BE$10)),0)+IFERROR(SUMPRODUCT(('冬被-S级品'!$B$2:$B$10=$B125)*('冬被-S级品'!$E$1:$AW$1=CH$1)*('冬被-S级品'!$E$2:$AW$10)),0)+IFERROR(SUMPRODUCT(('白止-S级品'!$A$2:$A$26=$B125)*('白止-S级品'!$D$1:$AV$1=CH$1)*('白止-S级品'!$D$2:$AV$26)),0)+IFERROR(SUMPRODUCT(('乐容-S级品'!$A$4:$A$32=$B125)*('乐容-S级品'!$L$3:$CA$3=CH$1)*('乐容-S级品'!$L$4:$CA$32)),0)</f>
      </c>
      <c r="CI125" s="280">
        <f>IFERROR(SUMPRODUCT(('控温被PRO-S级品'!$B$2:$B$10=$B125)*('控温被PRO-S级品'!$E$1:$BE$1=CI$1)*('控温被PRO-S级品'!$E$2:$BE$10)),0)+IFERROR(SUMPRODUCT(('冬被-S级品'!$B$2:$B$10=$B125)*('冬被-S级品'!$E$1:$AW$1=CI$1)*('冬被-S级品'!$E$2:$AW$10)),0)+IFERROR(SUMPRODUCT(('白止-S级品'!$A$2:$A$26=$B125)*('白止-S级品'!$D$1:$AV$1=CI$1)*('白止-S级品'!$D$2:$AV$26)),0)+IFERROR(SUMPRODUCT(('乐容-S级品'!$A$4:$A$32=$B125)*('乐容-S级品'!$L$3:$CA$3=CI$1)*('乐容-S级品'!$L$4:$CA$32)),0)</f>
      </c>
      <c r="CJ125" s="280">
        <f>IFERROR(SUMPRODUCT(('控温被PRO-S级品'!$B$2:$B$10=$B125)*('控温被PRO-S级品'!$E$1:$BE$1=CJ$1)*('控温被PRO-S级品'!$E$2:$BE$10)),0)+IFERROR(SUMPRODUCT(('冬被-S级品'!$B$2:$B$10=$B125)*('冬被-S级品'!$E$1:$AW$1=CJ$1)*('冬被-S级品'!$E$2:$AW$10)),0)+IFERROR(SUMPRODUCT(('白止-S级品'!$A$2:$A$26=$B125)*('白止-S级品'!$D$1:$AV$1=CJ$1)*('白止-S级品'!$D$2:$AV$26)),0)+IFERROR(SUMPRODUCT(('乐容-S级品'!$A$4:$A$32=$B125)*('乐容-S级品'!$L$3:$CA$3=CJ$1)*('乐容-S级品'!$L$4:$CA$32)),0)</f>
      </c>
      <c r="CK125" s="280">
        <f>IFERROR(SUMPRODUCT(('控温被PRO-S级品'!$B$2:$B$10=$B125)*('控温被PRO-S级品'!$E$1:$BE$1=CK$1)*('控温被PRO-S级品'!$E$2:$BE$10)),0)+IFERROR(SUMPRODUCT(('冬被-S级品'!$B$2:$B$10=$B125)*('冬被-S级品'!$E$1:$AW$1=CK$1)*('冬被-S级品'!$E$2:$AW$10)),0)+IFERROR(SUMPRODUCT(('白止-S级品'!$A$2:$A$26=$B125)*('白止-S级品'!$D$1:$AV$1=CK$1)*('白止-S级品'!$D$2:$AV$26)),0)+IFERROR(SUMPRODUCT(('乐容-S级品'!$A$4:$A$32=$B125)*('乐容-S级品'!$L$3:$CA$3=CK$1)*('乐容-S级品'!$L$4:$CA$32)),0)</f>
      </c>
      <c r="CL125" s="280">
        <f>IFERROR(SUMPRODUCT(('控温被PRO-S级品'!$B$2:$B$10=$B125)*('控温被PRO-S级品'!$E$1:$BE$1=CL$1)*('控温被PRO-S级品'!$E$2:$BE$10)),0)+IFERROR(SUMPRODUCT(('冬被-S级品'!$B$2:$B$10=$B125)*('冬被-S级品'!$E$1:$AW$1=CL$1)*('冬被-S级品'!$E$2:$AW$10)),0)+IFERROR(SUMPRODUCT(('白止-S级品'!$A$2:$A$26=$B125)*('白止-S级品'!$D$1:$AV$1=CL$1)*('白止-S级品'!$D$2:$AV$26)),0)+IFERROR(SUMPRODUCT(('乐容-S级品'!$A$4:$A$32=$B125)*('乐容-S级品'!$L$3:$CA$3=CL$1)*('乐容-S级品'!$L$4:$CA$32)),0)</f>
      </c>
      <c r="CM125" s="280">
        <f>IFERROR(SUMPRODUCT(('控温被PRO-S级品'!$B$2:$B$10=$B125)*('控温被PRO-S级品'!$E$1:$BE$1=CM$1)*('控温被PRO-S级品'!$E$2:$BE$10)),0)+IFERROR(SUMPRODUCT(('冬被-S级品'!$B$2:$B$10=$B125)*('冬被-S级品'!$E$1:$AW$1=CM$1)*('冬被-S级品'!$E$2:$AW$10)),0)+IFERROR(SUMPRODUCT(('白止-S级品'!$A$2:$A$26=$B125)*('白止-S级品'!$D$1:$AV$1=CM$1)*('白止-S级品'!$D$2:$AV$26)),0)+IFERROR(SUMPRODUCT(('乐容-S级品'!$A$4:$A$32=$B125)*('乐容-S级品'!$L$3:$CA$3=CM$1)*('乐容-S级品'!$L$4:$CA$32)),0)</f>
      </c>
      <c r="CN125" s="280">
        <f>IFERROR(SUMPRODUCT(('控温被PRO-S级品'!$B$2:$B$10=$B125)*('控温被PRO-S级品'!$E$1:$BE$1=CN$1)*('控温被PRO-S级品'!$E$2:$BE$10)),0)+IFERROR(SUMPRODUCT(('冬被-S级品'!$B$2:$B$10=$B125)*('冬被-S级品'!$E$1:$AW$1=CN$1)*('冬被-S级品'!$E$2:$AW$10)),0)+IFERROR(SUMPRODUCT(('白止-S级品'!$A$2:$A$26=$B125)*('白止-S级品'!$D$1:$AV$1=CN$1)*('白止-S级品'!$D$2:$AV$26)),0)+IFERROR(SUMPRODUCT(('乐容-S级品'!$A$4:$A$32=$B125)*('乐容-S级品'!$L$3:$CA$3=CN$1)*('乐容-S级品'!$L$4:$CA$32)),0)</f>
      </c>
      <c r="CO125" s="280">
        <f>IFERROR(SUMPRODUCT(('控温被PRO-S级品'!$B$2:$B$10=$B125)*('控温被PRO-S级品'!$E$1:$BE$1=CO$1)*('控温被PRO-S级品'!$E$2:$BE$10)),0)+IFERROR(SUMPRODUCT(('冬被-S级品'!$B$2:$B$10=$B125)*('冬被-S级品'!$E$1:$AW$1=CO$1)*('冬被-S级品'!$E$2:$AW$10)),0)+IFERROR(SUMPRODUCT(('白止-S级品'!$A$2:$A$26=$B125)*('白止-S级品'!$D$1:$AV$1=CO$1)*('白止-S级品'!$D$2:$AV$26)),0)+IFERROR(SUMPRODUCT(('乐容-S级品'!$A$4:$A$32=$B125)*('乐容-S级品'!$L$3:$CA$3=CO$1)*('乐容-S级品'!$L$4:$CA$32)),0)</f>
      </c>
      <c r="CP125" s="280">
        <f>IFERROR(SUMPRODUCT(('控温被PRO-S级品'!$B$2:$B$10=$B125)*('控温被PRO-S级品'!$E$1:$BE$1=CP$1)*('控温被PRO-S级品'!$E$2:$BE$10)),0)+IFERROR(SUMPRODUCT(('冬被-S级品'!$B$2:$B$10=$B125)*('冬被-S级品'!$E$1:$AW$1=CP$1)*('冬被-S级品'!$E$2:$AW$10)),0)+IFERROR(SUMPRODUCT(('白止-S级品'!$A$2:$A$26=$B125)*('白止-S级品'!$D$1:$AV$1=CP$1)*('白止-S级品'!$D$2:$AV$26)),0)+IFERROR(SUMPRODUCT(('乐容-S级品'!$A$4:$A$32=$B125)*('乐容-S级品'!$L$3:$CA$3=CP$1)*('乐容-S级品'!$L$4:$CA$32)),0)</f>
      </c>
      <c r="CQ125" s="280">
        <f>IFERROR(SUMPRODUCT(('控温被PRO-S级品'!$B$2:$B$10=$B125)*('控温被PRO-S级品'!$E$1:$BE$1=CQ$1)*('控温被PRO-S级品'!$E$2:$BE$10)),0)+IFERROR(SUMPRODUCT(('冬被-S级品'!$B$2:$B$10=$B125)*('冬被-S级品'!$E$1:$AW$1=CQ$1)*('冬被-S级品'!$E$2:$AW$10)),0)+IFERROR(SUMPRODUCT(('白止-S级品'!$A$2:$A$26=$B125)*('白止-S级品'!$D$1:$AV$1=CQ$1)*('白止-S级品'!$D$2:$AV$26)),0)+IFERROR(SUMPRODUCT(('乐容-S级品'!$A$4:$A$32=$B125)*('乐容-S级品'!$L$3:$CA$3=CQ$1)*('乐容-S级品'!$L$4:$CA$32)),0)</f>
      </c>
      <c r="CR125" s="280">
        <f>IFERROR(SUMPRODUCT(('控温被PRO-S级品'!$B$2:$B$10=$B125)*('控温被PRO-S级品'!$E$1:$BE$1=CR$1)*('控温被PRO-S级品'!$E$2:$BE$10)),0)+IFERROR(SUMPRODUCT(('冬被-S级品'!$B$2:$B$10=$B125)*('冬被-S级品'!$E$1:$AW$1=CR$1)*('冬被-S级品'!$E$2:$AW$10)),0)+IFERROR(SUMPRODUCT(('白止-S级品'!$A$2:$A$26=$B125)*('白止-S级品'!$D$1:$AV$1=CR$1)*('白止-S级品'!$D$2:$AV$26)),0)+IFERROR(SUMPRODUCT(('乐容-S级品'!$A$4:$A$32=$B125)*('乐容-S级品'!$L$3:$CA$3=CR$1)*('乐容-S级品'!$L$4:$CA$32)),0)</f>
      </c>
      <c r="CS125" s="280">
        <f>IFERROR(SUMPRODUCT(('控温被PRO-S级品'!$B$2:$B$10=$B125)*('控温被PRO-S级品'!$E$1:$BE$1=CS$1)*('控温被PRO-S级品'!$E$2:$BE$10)),0)+IFERROR(SUMPRODUCT(('冬被-S级品'!$B$2:$B$10=$B125)*('冬被-S级品'!$E$1:$AW$1=CS$1)*('冬被-S级品'!$E$2:$AW$10)),0)+IFERROR(SUMPRODUCT(('白止-S级品'!$A$2:$A$26=$B125)*('白止-S级品'!$D$1:$AV$1=CS$1)*('白止-S级品'!$D$2:$AV$26)),0)+IFERROR(SUMPRODUCT(('乐容-S级品'!$A$4:$A$32=$B125)*('乐容-S级品'!$L$3:$CA$3=CS$1)*('乐容-S级品'!$L$4:$CA$32)),0)</f>
      </c>
      <c r="CT125" s="280">
        <f>IFERROR(SUMPRODUCT(('控温被PRO-S级品'!$B$2:$B$10=$B125)*('控温被PRO-S级品'!$E$1:$BE$1=CT$1)*('控温被PRO-S级品'!$E$2:$BE$10)),0)+IFERROR(SUMPRODUCT(('冬被-S级品'!$B$2:$B$10=$B125)*('冬被-S级品'!$E$1:$AW$1=CT$1)*('冬被-S级品'!$E$2:$AW$10)),0)+IFERROR(SUMPRODUCT(('白止-S级品'!$A$2:$A$26=$B125)*('白止-S级品'!$D$1:$AV$1=CT$1)*('白止-S级品'!$D$2:$AV$26)),0)+IFERROR(SUMPRODUCT(('乐容-S级品'!$A$4:$A$32=$B125)*('乐容-S级品'!$L$3:$CA$3=CT$1)*('乐容-S级品'!$L$4:$CA$32)),0)</f>
      </c>
      <c r="CU125" s="280">
        <f>IFERROR(SUMPRODUCT(('控温被PRO-S级品'!$B$2:$B$10=$B125)*('控温被PRO-S级品'!$E$1:$BE$1=CU$1)*('控温被PRO-S级品'!$E$2:$BE$10)),0)+IFERROR(SUMPRODUCT(('冬被-S级品'!$B$2:$B$10=$B125)*('冬被-S级品'!$E$1:$AW$1=CU$1)*('冬被-S级品'!$E$2:$AW$10)),0)+IFERROR(SUMPRODUCT(('白止-S级品'!$A$2:$A$26=$B125)*('白止-S级品'!$D$1:$AV$1=CU$1)*('白止-S级品'!$D$2:$AV$26)),0)+IFERROR(SUMPRODUCT(('乐容-S级品'!$A$4:$A$32=$B125)*('乐容-S级品'!$L$3:$CA$3=CU$1)*('乐容-S级品'!$L$4:$CA$32)),0)</f>
      </c>
      <c r="CV125" s="280">
        <f>IFERROR(SUMPRODUCT(('控温被PRO-S级品'!$B$2:$B$10=$B125)*('控温被PRO-S级品'!$E$1:$BE$1=CV$1)*('控温被PRO-S级品'!$E$2:$BE$10)),0)+IFERROR(SUMPRODUCT(('冬被-S级品'!$B$2:$B$10=$B125)*('冬被-S级品'!$E$1:$AW$1=CV$1)*('冬被-S级品'!$E$2:$AW$10)),0)+IFERROR(SUMPRODUCT(('白止-S级品'!$A$2:$A$26=$B125)*('白止-S级品'!$D$1:$AV$1=CV$1)*('白止-S级品'!$D$2:$AV$26)),0)+IFERROR(SUMPRODUCT(('乐容-S级品'!$A$4:$A$32=$B125)*('乐容-S级品'!$L$3:$CA$3=CV$1)*('乐容-S级品'!$L$4:$CA$32)),0)</f>
      </c>
      <c r="CW125" s="280">
        <f>IFERROR(SUMPRODUCT(('控温被PRO-S级品'!$B$2:$B$10=$B125)*('控温被PRO-S级品'!$E$1:$BE$1=CW$1)*('控温被PRO-S级品'!$E$2:$BE$10)),0)+IFERROR(SUMPRODUCT(('冬被-S级品'!$B$2:$B$10=$B125)*('冬被-S级品'!$E$1:$AW$1=CW$1)*('冬被-S级品'!$E$2:$AW$10)),0)+IFERROR(SUMPRODUCT(('白止-S级品'!$A$2:$A$26=$B125)*('白止-S级品'!$D$1:$AV$1=CW$1)*('白止-S级品'!$D$2:$AV$26)),0)+IFERROR(SUMPRODUCT(('乐容-S级品'!$A$4:$A$32=$B125)*('乐容-S级品'!$L$3:$CA$3=CW$1)*('乐容-S级品'!$L$4:$CA$32)),0)</f>
      </c>
      <c r="CX125" s="280">
        <f>IFERROR(SUMPRODUCT(('控温被PRO-S级品'!$B$2:$B$10=$B125)*('控温被PRO-S级品'!$E$1:$BE$1=CX$1)*('控温被PRO-S级品'!$E$2:$BE$10)),0)+IFERROR(SUMPRODUCT(('冬被-S级品'!$B$2:$B$10=$B125)*('冬被-S级品'!$E$1:$AW$1=CX$1)*('冬被-S级品'!$E$2:$AW$10)),0)+IFERROR(SUMPRODUCT(('白止-S级品'!$A$2:$A$26=$B125)*('白止-S级品'!$D$1:$AV$1=CX$1)*('白止-S级品'!$D$2:$AV$26)),0)+IFERROR(SUMPRODUCT(('乐容-S级品'!$A$4:$A$32=$B125)*('乐容-S级品'!$L$3:$CA$3=CX$1)*('乐容-S级品'!$L$4:$CA$32)),0)</f>
      </c>
      <c r="CY125" s="280">
        <f>IFERROR(SUMPRODUCT(('控温被PRO-S级品'!$B$2:$B$10=$B125)*('控温被PRO-S级品'!$E$1:$BE$1=CY$1)*('控温被PRO-S级品'!$E$2:$BE$10)),0)+IFERROR(SUMPRODUCT(('冬被-S级品'!$B$2:$B$10=$B125)*('冬被-S级品'!$E$1:$AW$1=CY$1)*('冬被-S级品'!$E$2:$AW$10)),0)+IFERROR(SUMPRODUCT(('白止-S级品'!$A$2:$A$26=$B125)*('白止-S级品'!$D$1:$AV$1=CY$1)*('白止-S级品'!$D$2:$AV$26)),0)+IFERROR(SUMPRODUCT(('乐容-S级品'!$A$4:$A$32=$B125)*('乐容-S级品'!$L$3:$CA$3=CY$1)*('乐容-S级品'!$L$4:$CA$32)),0)</f>
      </c>
      <c r="CZ125" s="280">
        <f>IFERROR(SUMPRODUCT(('控温被PRO-S级品'!$B$2:$B$10=$B125)*('控温被PRO-S级品'!$E$1:$BE$1=CZ$1)*('控温被PRO-S级品'!$E$2:$BE$10)),0)+IFERROR(SUMPRODUCT(('冬被-S级品'!$B$2:$B$10=$B125)*('冬被-S级品'!$E$1:$AW$1=CZ$1)*('冬被-S级品'!$E$2:$AW$10)),0)+IFERROR(SUMPRODUCT(('白止-S级品'!$A$2:$A$26=$B125)*('白止-S级品'!$D$1:$AV$1=CZ$1)*('白止-S级品'!$D$2:$AV$26)),0)+IFERROR(SUMPRODUCT(('乐容-S级品'!$A$4:$A$32=$B125)*('乐容-S级品'!$L$3:$CA$3=CZ$1)*('乐容-S级品'!$L$4:$CA$32)),0)</f>
      </c>
      <c r="DA125" s="280">
        <f>IFERROR(SUMPRODUCT(('控温被PRO-S级品'!$B$2:$B$10=$B125)*('控温被PRO-S级品'!$E$1:$BE$1=DA$1)*('控温被PRO-S级品'!$E$2:$BE$10)),0)+IFERROR(SUMPRODUCT(('冬被-S级品'!$B$2:$B$10=$B125)*('冬被-S级品'!$E$1:$AW$1=DA$1)*('冬被-S级品'!$E$2:$AW$10)),0)+IFERROR(SUMPRODUCT(('白止-S级品'!$A$2:$A$26=$B125)*('白止-S级品'!$D$1:$AV$1=DA$1)*('白止-S级品'!$D$2:$AV$26)),0)+IFERROR(SUMPRODUCT(('乐容-S级品'!$A$4:$A$32=$B125)*('乐容-S级品'!$L$3:$CA$3=DA$1)*('乐容-S级品'!$L$4:$CA$32)),0)</f>
      </c>
      <c r="DB125" s="280">
        <f>IFERROR(SUMPRODUCT(('控温被PRO-S级品'!$B$2:$B$10=$B125)*('控温被PRO-S级品'!$E$1:$BE$1=DB$1)*('控温被PRO-S级品'!$E$2:$BE$10)),0)+IFERROR(SUMPRODUCT(('冬被-S级品'!$B$2:$B$10=$B125)*('冬被-S级品'!$E$1:$AW$1=DB$1)*('冬被-S级品'!$E$2:$AW$10)),0)+IFERROR(SUMPRODUCT(('白止-S级品'!$A$2:$A$26=$B125)*('白止-S级品'!$D$1:$AV$1=DB$1)*('白止-S级品'!$D$2:$AV$26)),0)+IFERROR(SUMPRODUCT(('乐容-S级品'!$A$4:$A$32=$B125)*('乐容-S级品'!$L$3:$CA$3=DB$1)*('乐容-S级品'!$L$4:$CA$32)),0)</f>
      </c>
      <c r="DC125" s="280">
        <f>IFERROR(SUMPRODUCT(('控温被PRO-S级品'!$B$2:$B$10=$B125)*('控温被PRO-S级品'!$E$1:$BE$1=DC$1)*('控温被PRO-S级品'!$E$2:$BE$10)),0)+IFERROR(SUMPRODUCT(('冬被-S级品'!$B$2:$B$10=$B125)*('冬被-S级品'!$E$1:$AW$1=DC$1)*('冬被-S级品'!$E$2:$AW$10)),0)+IFERROR(SUMPRODUCT(('白止-S级品'!$A$2:$A$26=$B125)*('白止-S级品'!$D$1:$AV$1=DC$1)*('白止-S级品'!$D$2:$AV$26)),0)+IFERROR(SUMPRODUCT(('乐容-S级品'!$A$4:$A$32=$B125)*('乐容-S级品'!$L$3:$CA$3=DC$1)*('乐容-S级品'!$L$4:$CA$32)),0)</f>
      </c>
      <c r="DD125" s="280">
        <f>IFERROR(SUMPRODUCT(('控温被PRO-S级品'!$B$2:$B$10=$B125)*('控温被PRO-S级品'!$E$1:$BE$1=DD$1)*('控温被PRO-S级品'!$E$2:$BE$10)),0)+IFERROR(SUMPRODUCT(('冬被-S级品'!$B$2:$B$10=$B125)*('冬被-S级品'!$E$1:$AW$1=DD$1)*('冬被-S级品'!$E$2:$AW$10)),0)+IFERROR(SUMPRODUCT(('白止-S级品'!$A$2:$A$26=$B125)*('白止-S级品'!$D$1:$AV$1=DD$1)*('白止-S级品'!$D$2:$AV$26)),0)+IFERROR(SUMPRODUCT(('乐容-S级品'!$A$4:$A$32=$B125)*('乐容-S级品'!$L$3:$CA$3=DD$1)*('乐容-S级品'!$L$4:$CA$32)),0)</f>
      </c>
      <c r="DE125" s="280">
        <f>IFERROR(SUMPRODUCT(('控温被PRO-S级品'!$B$2:$B$10=$B125)*('控温被PRO-S级品'!$E$1:$BE$1=DE$1)*('控温被PRO-S级品'!$E$2:$BE$10)),0)+IFERROR(SUMPRODUCT(('冬被-S级品'!$B$2:$B$10=$B125)*('冬被-S级品'!$E$1:$AW$1=DE$1)*('冬被-S级品'!$E$2:$AW$10)),0)+IFERROR(SUMPRODUCT(('白止-S级品'!$A$2:$A$26=$B125)*('白止-S级品'!$D$1:$AV$1=DE$1)*('白止-S级品'!$D$2:$AV$26)),0)+IFERROR(SUMPRODUCT(('乐容-S级品'!$A$4:$A$32=$B125)*('乐容-S级品'!$L$3:$CA$3=DE$1)*('乐容-S级品'!$L$4:$CA$32)),0)</f>
      </c>
      <c r="DF125" s="280">
        <f>IFERROR(SUMPRODUCT(('控温被PRO-S级品'!$B$2:$B$10=$B125)*('控温被PRO-S级品'!$E$1:$BE$1=DF$1)*('控温被PRO-S级品'!$E$2:$BE$10)),0)+IFERROR(SUMPRODUCT(('冬被-S级品'!$B$2:$B$10=$B125)*('冬被-S级品'!$E$1:$AW$1=DF$1)*('冬被-S级品'!$E$2:$AW$10)),0)+IFERROR(SUMPRODUCT(('白止-S级品'!$A$2:$A$26=$B125)*('白止-S级品'!$D$1:$AV$1=DF$1)*('白止-S级品'!$D$2:$AV$26)),0)+IFERROR(SUMPRODUCT(('乐容-S级品'!$A$4:$A$32=$B125)*('乐容-S级品'!$L$3:$CA$3=DF$1)*('乐容-S级品'!$L$4:$CA$32)),0)</f>
      </c>
      <c r="DG125" s="280">
        <f>IFERROR(SUMPRODUCT(('控温被PRO-S级品'!$B$2:$B$10=$B125)*('控温被PRO-S级品'!$E$1:$BE$1=DG$1)*('控温被PRO-S级品'!$E$2:$BE$10)),0)+IFERROR(SUMPRODUCT(('冬被-S级品'!$B$2:$B$10=$B125)*('冬被-S级品'!$E$1:$AW$1=DG$1)*('冬被-S级品'!$E$2:$AW$10)),0)+IFERROR(SUMPRODUCT(('白止-S级品'!$A$2:$A$26=$B125)*('白止-S级品'!$D$1:$AV$1=DG$1)*('白止-S级品'!$D$2:$AV$26)),0)+IFERROR(SUMPRODUCT(('乐容-S级品'!$A$4:$A$32=$B125)*('乐容-S级品'!$L$3:$CA$3=DG$1)*('乐容-S级品'!$L$4:$CA$32)),0)</f>
      </c>
      <c r="DH125" s="280">
        <f>IFERROR(SUMPRODUCT(('控温被PRO-S级品'!$B$2:$B$10=$B125)*('控温被PRO-S级品'!$E$1:$BE$1=DH$1)*('控温被PRO-S级品'!$E$2:$BE$10)),0)+IFERROR(SUMPRODUCT(('冬被-S级品'!$B$2:$B$10=$B125)*('冬被-S级品'!$E$1:$AW$1=DH$1)*('冬被-S级品'!$E$2:$AW$10)),0)+IFERROR(SUMPRODUCT(('白止-S级品'!$A$2:$A$26=$B125)*('白止-S级品'!$D$1:$AV$1=DH$1)*('白止-S级品'!$D$2:$AV$26)),0)+IFERROR(SUMPRODUCT(('乐容-S级品'!$A$4:$A$32=$B125)*('乐容-S级品'!$L$3:$CA$3=DH$1)*('乐容-S级品'!$L$4:$CA$32)),0)</f>
      </c>
      <c r="DI125" s="280">
        <f>IFERROR(SUMPRODUCT(('控温被PRO-S级品'!$B$2:$B$10=$B125)*('控温被PRO-S级品'!$E$1:$BE$1=DI$1)*('控温被PRO-S级品'!$E$2:$BE$10)),0)+IFERROR(SUMPRODUCT(('冬被-S级品'!$B$2:$B$10=$B125)*('冬被-S级品'!$E$1:$AW$1=DI$1)*('冬被-S级品'!$E$2:$AW$10)),0)+IFERROR(SUMPRODUCT(('白止-S级品'!$A$2:$A$26=$B125)*('白止-S级品'!$D$1:$AV$1=DI$1)*('白止-S级品'!$D$2:$AV$26)),0)+IFERROR(SUMPRODUCT(('乐容-S级品'!$A$4:$A$32=$B125)*('乐容-S级品'!$L$3:$CA$3=DI$1)*('乐容-S级品'!$L$4:$CA$32)),0)</f>
      </c>
      <c r="DJ125" s="280">
        <f>IFERROR(SUMPRODUCT(('控温被PRO-S级品'!$B$2:$B$10=$B125)*('控温被PRO-S级品'!$E$1:$BE$1=DJ$1)*('控温被PRO-S级品'!$E$2:$BE$10)),0)+IFERROR(SUMPRODUCT(('冬被-S级品'!$B$2:$B$10=$B125)*('冬被-S级品'!$E$1:$AW$1=DJ$1)*('冬被-S级品'!$E$2:$AW$10)),0)+IFERROR(SUMPRODUCT(('白止-S级品'!$A$2:$A$26=$B125)*('白止-S级品'!$D$1:$AV$1=DJ$1)*('白止-S级品'!$D$2:$AV$26)),0)+IFERROR(SUMPRODUCT(('乐容-S级品'!$A$4:$A$32=$B125)*('乐容-S级品'!$L$3:$CA$3=DJ$1)*('乐容-S级品'!$L$4:$CA$32)),0)</f>
      </c>
      <c r="DK125" s="280"/>
      <c r="DL125" s="280"/>
      <c r="DM125" s="280"/>
      <c r="DN125" s="280"/>
      <c r="DO125" s="280"/>
      <c r="DP125" s="280"/>
      <c r="DQ125" s="280"/>
      <c r="DR125" s="280"/>
      <c r="DS125" s="280"/>
      <c r="DT125" s="280"/>
      <c r="DU125" s="280"/>
      <c r="DV125" s="280"/>
      <c r="DW125" s="280">
        <f>VLOOKUP(B125,'系统编码规格'!A:C,3,FALSE)</f>
      </c>
      <c r="DX125" s="280"/>
      <c r="DY125" s="280"/>
      <c r="DZ125" s="280"/>
      <c r="EA125" s="280"/>
      <c r="EB125" s="280"/>
      <c r="EC125" s="280"/>
      <c r="ED125" s="280"/>
      <c r="EE125" s="280"/>
      <c r="EF125" s="280"/>
      <c r="EG125" s="280"/>
      <c r="EH125" s="280"/>
      <c r="EI125" s="280"/>
      <c r="EJ125" s="280"/>
      <c r="EK125" s="280"/>
      <c r="EL125" s="280"/>
      <c r="EM125" s="280"/>
      <c r="EN125" s="280"/>
      <c r="EO125" s="280"/>
      <c r="EP125" s="280"/>
      <c r="EQ125" s="280"/>
      <c r="ER125" s="280"/>
      <c r="ES125" s="280"/>
      <c r="ET125" s="280"/>
      <c r="EU125" s="280"/>
      <c r="EV125" s="280"/>
      <c r="EW125" s="280"/>
      <c r="EX125" s="280"/>
      <c r="EY125" s="280"/>
      <c r="EZ125" s="280"/>
      <c r="FA125" s="280"/>
      <c r="FB125" s="280"/>
      <c r="FC125" s="280"/>
      <c r="FD125" s="280"/>
      <c r="FE125" s="280"/>
      <c r="FF125" s="280"/>
      <c r="FG125" s="280"/>
      <c r="FH125" s="280"/>
      <c r="FI125" s="280"/>
      <c r="FJ125" s="280"/>
      <c r="FK125" s="280"/>
      <c r="FL125" s="280"/>
      <c r="FM125" s="280"/>
      <c r="FN125" s="280"/>
      <c r="FO125" s="280"/>
      <c r="FP125" s="280"/>
      <c r="FQ125" s="280"/>
      <c r="FR125" s="280"/>
      <c r="FS125" s="280"/>
      <c r="FT125" s="280"/>
      <c r="FU125" s="280"/>
      <c r="FV125" s="280"/>
      <c r="FW125" s="280"/>
      <c r="FX125" s="280"/>
      <c r="FY125" s="280"/>
      <c r="FZ125" s="280"/>
      <c r="GA125" s="280"/>
      <c r="GB125" s="280"/>
      <c r="GC125" s="280"/>
      <c r="GD125" s="280"/>
      <c r="GE125" s="280"/>
      <c r="GF125" s="280"/>
      <c r="GG125" s="280"/>
      <c r="GH125" s="280"/>
      <c r="GI125" s="280"/>
      <c r="GJ125" s="280"/>
      <c r="GK125" s="280"/>
      <c r="GL125" s="280"/>
      <c r="GM125" s="280"/>
      <c r="GN125" s="280"/>
      <c r="GO125" s="280"/>
      <c r="GP125" s="280"/>
      <c r="GQ125" s="280"/>
      <c r="GR125" s="280"/>
      <c r="GS125" s="280"/>
      <c r="GT125" s="280"/>
      <c r="GU125" s="280"/>
      <c r="GV125" s="280"/>
    </row>
    <row r="126">
      <c r="A126" s="309" t="str">
        <v>乐容</v>
      </c>
      <c r="B126" s="310" t="str">
        <v>12800025900540416</v>
      </c>
      <c r="C126" s="309" t="str">
        <v>亚朵星球 纯色全棉床笠</v>
      </c>
      <c r="D126" s="309" t="str">
        <v>静湖蓝 1.5m床</v>
      </c>
      <c r="E126">
        <f>SUM(F126:GX126)</f>
      </c>
      <c r="F126" s="280">
        <f>IFERROR(SUMPRODUCT(('控温被PRO-S级品'!$B$2:$B$10=$B126)*('控温被PRO-S级品'!$E$1:$BE$1=F$1)*('控温被PRO-S级品'!$E$2:$BE$10)),0)+IFERROR(SUMPRODUCT(('冬被-S级品'!$B$2:$B$10=$B126)*('冬被-S级品'!$E$1:$AW$1=F$1)*('冬被-S级品'!$E$2:$AW$10)),0)+IFERROR(SUMPRODUCT(('白止-S级品'!$A$2:$A$26=$B126)*('白止-S级品'!$D$1:$AV$1=F$1)*('白止-S级品'!$D$2:$AV$26)),0)+IFERROR(SUMPRODUCT(('乐容-S级品'!$A$4:$A$32=$B126)*('乐容-S级品'!$L$3:$CA$3=F$1)*('乐容-S级品'!$L$4:$CA$32)),0)</f>
      </c>
      <c r="G126" s="280">
        <f>IFERROR(SUMPRODUCT(('控温被PRO-S级品'!$B$2:$B$10=$B126)*('控温被PRO-S级品'!$E$1:$BE$1=G$1)*('控温被PRO-S级品'!$E$2:$BE$10)),0)+IFERROR(SUMPRODUCT(('冬被-S级品'!$B$2:$B$10=$B126)*('冬被-S级品'!$E$1:$AW$1=G$1)*('冬被-S级品'!$E$2:$AW$10)),0)+IFERROR(SUMPRODUCT(('白止-S级品'!$A$2:$A$26=$B126)*('白止-S级品'!$D$1:$AV$1=G$1)*('白止-S级品'!$D$2:$AV$26)),0)+IFERROR(SUMPRODUCT(('乐容-S级品'!$A$4:$A$32=$B126)*('乐容-S级品'!$L$3:$CA$3=G$1)*('乐容-S级品'!$L$4:$CA$32)),0)</f>
      </c>
      <c r="H126" s="280">
        <f>IFERROR(SUMPRODUCT(('控温被PRO-S级品'!$B$2:$B$10=$B126)*('控温被PRO-S级品'!$E$1:$BE$1=H$1)*('控温被PRO-S级品'!$E$2:$BE$10)),0)+IFERROR(SUMPRODUCT(('冬被-S级品'!$B$2:$B$10=$B126)*('冬被-S级品'!$E$1:$AW$1=H$1)*('冬被-S级品'!$E$2:$AW$10)),0)+IFERROR(SUMPRODUCT(('白止-S级品'!$A$2:$A$26=$B126)*('白止-S级品'!$D$1:$AV$1=H$1)*('白止-S级品'!$D$2:$AV$26)),0)+IFERROR(SUMPRODUCT(('乐容-S级品'!$A$4:$A$32=$B126)*('乐容-S级品'!$L$3:$CA$3=H$1)*('乐容-S级品'!$L$4:$CA$32)),0)</f>
      </c>
      <c r="I126" s="280">
        <f>IFERROR(SUMPRODUCT(('控温被PRO-S级品'!$B$2:$B$10=$B126)*('控温被PRO-S级品'!$E$1:$BE$1=I$1)*('控温被PRO-S级品'!$E$2:$BE$10)),0)+IFERROR(SUMPRODUCT(('冬被-S级品'!$B$2:$B$10=$B126)*('冬被-S级品'!$E$1:$AW$1=I$1)*('冬被-S级品'!$E$2:$AW$10)),0)+IFERROR(SUMPRODUCT(('白止-S级品'!$A$2:$A$26=$B126)*('白止-S级品'!$D$1:$AV$1=I$1)*('白止-S级品'!$D$2:$AV$26)),0)+IFERROR(SUMPRODUCT(('乐容-S级品'!$A$4:$A$32=$B126)*('乐容-S级品'!$L$3:$CA$3=I$1)*('乐容-S级品'!$L$4:$CA$32)),0)</f>
      </c>
      <c r="J126" s="280">
        <f>IFERROR(SUMPRODUCT(('控温被PRO-S级品'!$B$2:$B$10=$B126)*('控温被PRO-S级品'!$E$1:$BE$1=J$1)*('控温被PRO-S级品'!$E$2:$BE$10)),0)+IFERROR(SUMPRODUCT(('冬被-S级品'!$B$2:$B$10=$B126)*('冬被-S级品'!$E$1:$AW$1=J$1)*('冬被-S级品'!$E$2:$AW$10)),0)+IFERROR(SUMPRODUCT(('白止-S级品'!$A$2:$A$26=$B126)*('白止-S级品'!$D$1:$AV$1=J$1)*('白止-S级品'!$D$2:$AV$26)),0)+IFERROR(SUMPRODUCT(('乐容-S级品'!$A$4:$A$32=$B126)*('乐容-S级品'!$L$3:$CA$3=J$1)*('乐容-S级品'!$L$4:$CA$32)),0)</f>
      </c>
      <c r="K126" s="280">
        <f>IFERROR(SUMPRODUCT(('控温被PRO-S级品'!$B$2:$B$10=$B126)*('控温被PRO-S级品'!$E$1:$BE$1=K$1)*('控温被PRO-S级品'!$E$2:$BE$10)),0)+IFERROR(SUMPRODUCT(('冬被-S级品'!$B$2:$B$10=$B126)*('冬被-S级品'!$E$1:$AW$1=K$1)*('冬被-S级品'!$E$2:$AW$10)),0)+IFERROR(SUMPRODUCT(('白止-S级品'!$A$2:$A$26=$B126)*('白止-S级品'!$D$1:$AV$1=K$1)*('白止-S级品'!$D$2:$AV$26)),0)+IFERROR(SUMPRODUCT(('乐容-S级品'!$A$4:$A$32=$B126)*('乐容-S级品'!$L$3:$CA$3=K$1)*('乐容-S级品'!$L$4:$CA$32)),0)</f>
      </c>
      <c r="L126" s="280">
        <f>IFERROR(SUMPRODUCT(('控温被PRO-S级品'!$B$2:$B$10=$B126)*('控温被PRO-S级品'!$E$1:$BE$1=L$1)*('控温被PRO-S级品'!$E$2:$BE$10)),0)+IFERROR(SUMPRODUCT(('冬被-S级品'!$B$2:$B$10=$B126)*('冬被-S级品'!$E$1:$AW$1=L$1)*('冬被-S级品'!$E$2:$AW$10)),0)+IFERROR(SUMPRODUCT(('白止-S级品'!$A$2:$A$26=$B126)*('白止-S级品'!$D$1:$AV$1=L$1)*('白止-S级品'!$D$2:$AV$26)),0)+IFERROR(SUMPRODUCT(('乐容-S级品'!$A$4:$A$32=$B126)*('乐容-S级品'!$L$3:$CA$3=L$1)*('乐容-S级品'!$L$4:$CA$32)),0)</f>
      </c>
      <c r="M126" s="280">
        <f>IFERROR(SUMPRODUCT(('控温被PRO-S级品'!$B$2:$B$10=$B126)*('控温被PRO-S级品'!$E$1:$BE$1=M$1)*('控温被PRO-S级品'!$E$2:$BE$10)),0)+IFERROR(SUMPRODUCT(('冬被-S级品'!$B$2:$B$10=$B126)*('冬被-S级品'!$E$1:$AW$1=M$1)*('冬被-S级品'!$E$2:$AW$10)),0)+IFERROR(SUMPRODUCT(('白止-S级品'!$A$2:$A$26=$B126)*('白止-S级品'!$D$1:$AV$1=M$1)*('白止-S级品'!$D$2:$AV$26)),0)+IFERROR(SUMPRODUCT(('乐容-S级品'!$A$4:$A$32=$B126)*('乐容-S级品'!$L$3:$CA$3=M$1)*('乐容-S级品'!$L$4:$CA$32)),0)</f>
      </c>
      <c r="N126" s="280">
        <f>IFERROR(SUMPRODUCT(('控温被PRO-S级品'!$B$2:$B$10=$B126)*('控温被PRO-S级品'!$E$1:$BE$1=N$1)*('控温被PRO-S级品'!$E$2:$BE$10)),0)+IFERROR(SUMPRODUCT(('冬被-S级品'!$B$2:$B$10=$B126)*('冬被-S级品'!$E$1:$AW$1=N$1)*('冬被-S级品'!$E$2:$AW$10)),0)+IFERROR(SUMPRODUCT(('白止-S级品'!$A$2:$A$26=$B126)*('白止-S级品'!$D$1:$AV$1=N$1)*('白止-S级品'!$D$2:$AV$26)),0)+IFERROR(SUMPRODUCT(('乐容-S级品'!$A$4:$A$32=$B126)*('乐容-S级品'!$L$3:$CA$3=N$1)*('乐容-S级品'!$L$4:$CA$32)),0)</f>
      </c>
      <c r="O126" s="280">
        <f>IFERROR(SUMPRODUCT(('控温被PRO-S级品'!$B$2:$B$10=$B126)*('控温被PRO-S级品'!$E$1:$BE$1=O$1)*('控温被PRO-S级品'!$E$2:$BE$10)),0)+IFERROR(SUMPRODUCT(('冬被-S级品'!$B$2:$B$10=$B126)*('冬被-S级品'!$E$1:$AW$1=O$1)*('冬被-S级品'!$E$2:$AW$10)),0)+IFERROR(SUMPRODUCT(('白止-S级品'!$A$2:$A$26=$B126)*('白止-S级品'!$D$1:$AV$1=O$1)*('白止-S级品'!$D$2:$AV$26)),0)+IFERROR(SUMPRODUCT(('乐容-S级品'!$A$4:$A$32=$B126)*('乐容-S级品'!$L$3:$CA$3=O$1)*('乐容-S级品'!$L$4:$CA$32)),0)</f>
      </c>
      <c r="P126" s="280">
        <f>IFERROR(SUMPRODUCT(('控温被PRO-S级品'!$B$2:$B$10=$B126)*('控温被PRO-S级品'!$E$1:$BE$1=P$1)*('控温被PRO-S级品'!$E$2:$BE$10)),0)+IFERROR(SUMPRODUCT(('冬被-S级品'!$B$2:$B$10=$B126)*('冬被-S级品'!$E$1:$AW$1=P$1)*('冬被-S级品'!$E$2:$AW$10)),0)+IFERROR(SUMPRODUCT(('白止-S级品'!$A$2:$A$26=$B126)*('白止-S级品'!$D$1:$AV$1=P$1)*('白止-S级品'!$D$2:$AV$26)),0)+IFERROR(SUMPRODUCT(('乐容-S级品'!$A$4:$A$32=$B126)*('乐容-S级品'!$L$3:$CA$3=P$1)*('乐容-S级品'!$L$4:$CA$32)),0)</f>
      </c>
      <c r="Q126" s="280">
        <f>IFERROR(SUMPRODUCT(('控温被PRO-S级品'!$B$2:$B$10=$B126)*('控温被PRO-S级品'!$E$1:$BE$1=Q$1)*('控温被PRO-S级品'!$E$2:$BE$10)),0)+IFERROR(SUMPRODUCT(('冬被-S级品'!$B$2:$B$10=$B126)*('冬被-S级品'!$E$1:$AW$1=Q$1)*('冬被-S级品'!$E$2:$AW$10)),0)+IFERROR(SUMPRODUCT(('白止-S级品'!$A$2:$A$26=$B126)*('白止-S级品'!$D$1:$AV$1=Q$1)*('白止-S级品'!$D$2:$AV$26)),0)+IFERROR(SUMPRODUCT(('乐容-S级品'!$A$4:$A$32=$B126)*('乐容-S级品'!$L$3:$CA$3=Q$1)*('乐容-S级品'!$L$4:$CA$32)),0)</f>
      </c>
      <c r="R126" s="280">
        <f>IFERROR(SUMPRODUCT(('控温被PRO-S级品'!$B$2:$B$10=$B126)*('控温被PRO-S级品'!$E$1:$BE$1=R$1)*('控温被PRO-S级品'!$E$2:$BE$10)),0)+IFERROR(SUMPRODUCT(('冬被-S级品'!$B$2:$B$10=$B126)*('冬被-S级品'!$E$1:$AW$1=R$1)*('冬被-S级品'!$E$2:$AW$10)),0)+IFERROR(SUMPRODUCT(('白止-S级品'!$A$2:$A$26=$B126)*('白止-S级品'!$D$1:$AV$1=R$1)*('白止-S级品'!$D$2:$AV$26)),0)+IFERROR(SUMPRODUCT(('乐容-S级品'!$A$4:$A$32=$B126)*('乐容-S级品'!$L$3:$CA$3=R$1)*('乐容-S级品'!$L$4:$CA$32)),0)</f>
      </c>
      <c r="S126" s="280">
        <f>IFERROR(SUMPRODUCT(('控温被PRO-S级品'!$B$2:$B$10=$B126)*('控温被PRO-S级品'!$E$1:$BE$1=S$1)*('控温被PRO-S级品'!$E$2:$BE$10)),0)+IFERROR(SUMPRODUCT(('冬被-S级品'!$B$2:$B$10=$B126)*('冬被-S级品'!$E$1:$AW$1=S$1)*('冬被-S级品'!$E$2:$AW$10)),0)+IFERROR(SUMPRODUCT(('白止-S级品'!$A$2:$A$26=$B126)*('白止-S级品'!$D$1:$AV$1=S$1)*('白止-S级品'!$D$2:$AV$26)),0)+IFERROR(SUMPRODUCT(('乐容-S级品'!$A$4:$A$32=$B126)*('乐容-S级品'!$L$3:$CA$3=S$1)*('乐容-S级品'!$L$4:$CA$32)),0)</f>
      </c>
      <c r="T126" s="280">
        <f>IFERROR(SUMPRODUCT(('控温被PRO-S级品'!$B$2:$B$10=$B126)*('控温被PRO-S级品'!$E$1:$BE$1=T$1)*('控温被PRO-S级品'!$E$2:$BE$10)),0)+IFERROR(SUMPRODUCT(('冬被-S级品'!$B$2:$B$10=$B126)*('冬被-S级品'!$E$1:$AW$1=T$1)*('冬被-S级品'!$E$2:$AW$10)),0)+IFERROR(SUMPRODUCT(('白止-S级品'!$A$2:$A$26=$B126)*('白止-S级品'!$D$1:$AV$1=T$1)*('白止-S级品'!$D$2:$AV$26)),0)+IFERROR(SUMPRODUCT(('乐容-S级品'!$A$4:$A$32=$B126)*('乐容-S级品'!$L$3:$CA$3=T$1)*('乐容-S级品'!$L$4:$CA$32)),0)</f>
      </c>
      <c r="U126" s="280">
        <f>IFERROR(SUMPRODUCT(('控温被PRO-S级品'!$B$2:$B$10=$B126)*('控温被PRO-S级品'!$E$1:$BE$1=U$1)*('控温被PRO-S级品'!$E$2:$BE$10)),0)+IFERROR(SUMPRODUCT(('冬被-S级品'!$B$2:$B$10=$B126)*('冬被-S级品'!$E$1:$AW$1=U$1)*('冬被-S级品'!$E$2:$AW$10)),0)+IFERROR(SUMPRODUCT(('白止-S级品'!$A$2:$A$26=$B126)*('白止-S级品'!$D$1:$AV$1=U$1)*('白止-S级品'!$D$2:$AV$26)),0)+IFERROR(SUMPRODUCT(('乐容-S级品'!$A$4:$A$32=$B126)*('乐容-S级品'!$L$3:$CA$3=U$1)*('乐容-S级品'!$L$4:$CA$32)),0)</f>
      </c>
      <c r="V126" s="280">
        <f>IFERROR(SUMPRODUCT(('控温被PRO-S级品'!$B$2:$B$10=$B126)*('控温被PRO-S级品'!$E$1:$BE$1=V$1)*('控温被PRO-S级品'!$E$2:$BE$10)),0)+IFERROR(SUMPRODUCT(('冬被-S级品'!$B$2:$B$10=$B126)*('冬被-S级品'!$E$1:$AW$1=V$1)*('冬被-S级品'!$E$2:$AW$10)),0)+IFERROR(SUMPRODUCT(('白止-S级品'!$A$2:$A$26=$B126)*('白止-S级品'!$D$1:$AV$1=V$1)*('白止-S级品'!$D$2:$AV$26)),0)+IFERROR(SUMPRODUCT(('乐容-S级品'!$A$4:$A$32=$B126)*('乐容-S级品'!$L$3:$CA$3=V$1)*('乐容-S级品'!$L$4:$CA$32)),0)</f>
      </c>
      <c r="W126" s="280">
        <f>IFERROR(SUMPRODUCT(('控温被PRO-S级品'!$B$2:$B$10=$B126)*('控温被PRO-S级品'!$E$1:$BE$1=W$1)*('控温被PRO-S级品'!$E$2:$BE$10)),0)+IFERROR(SUMPRODUCT(('冬被-S级品'!$B$2:$B$10=$B126)*('冬被-S级品'!$E$1:$AW$1=W$1)*('冬被-S级品'!$E$2:$AW$10)),0)+IFERROR(SUMPRODUCT(('白止-S级品'!$A$2:$A$26=$B126)*('白止-S级品'!$D$1:$AV$1=W$1)*('白止-S级品'!$D$2:$AV$26)),0)+IFERROR(SUMPRODUCT(('乐容-S级品'!$A$4:$A$32=$B126)*('乐容-S级品'!$L$3:$CA$3=W$1)*('乐容-S级品'!$L$4:$CA$32)),0)</f>
      </c>
      <c r="X126" s="280">
        <f>IFERROR(SUMPRODUCT(('控温被PRO-S级品'!$B$2:$B$10=$B126)*('控温被PRO-S级品'!$E$1:$BE$1=X$1)*('控温被PRO-S级品'!$E$2:$BE$10)),0)+IFERROR(SUMPRODUCT(('冬被-S级品'!$B$2:$B$10=$B126)*('冬被-S级品'!$E$1:$AW$1=X$1)*('冬被-S级品'!$E$2:$AW$10)),0)+IFERROR(SUMPRODUCT(('白止-S级品'!$A$2:$A$26=$B126)*('白止-S级品'!$D$1:$AV$1=X$1)*('白止-S级品'!$D$2:$AV$26)),0)+IFERROR(SUMPRODUCT(('乐容-S级品'!$A$4:$A$32=$B126)*('乐容-S级品'!$L$3:$CA$3=X$1)*('乐容-S级品'!$L$4:$CA$32)),0)</f>
      </c>
      <c r="Y126" s="280">
        <f>IFERROR(SUMPRODUCT(('控温被PRO-S级品'!$B$2:$B$10=$B126)*('控温被PRO-S级品'!$E$1:$BE$1=Y$1)*('控温被PRO-S级品'!$E$2:$BE$10)),0)+IFERROR(SUMPRODUCT(('冬被-S级品'!$B$2:$B$10=$B126)*('冬被-S级品'!$E$1:$AW$1=Y$1)*('冬被-S级品'!$E$2:$AW$10)),0)+IFERROR(SUMPRODUCT(('白止-S级品'!$A$2:$A$26=$B126)*('白止-S级品'!$D$1:$AV$1=Y$1)*('白止-S级品'!$D$2:$AV$26)),0)+IFERROR(SUMPRODUCT(('乐容-S级品'!$A$4:$A$32=$B126)*('乐容-S级品'!$L$3:$CA$3=Y$1)*('乐容-S级品'!$L$4:$CA$32)),0)</f>
      </c>
      <c r="Z126" s="280">
        <f>IFERROR(SUMPRODUCT(('控温被PRO-S级品'!$B$2:$B$10=$B126)*('控温被PRO-S级品'!$E$1:$BE$1=Z$1)*('控温被PRO-S级品'!$E$2:$BE$10)),0)+IFERROR(SUMPRODUCT(('冬被-S级品'!$B$2:$B$10=$B126)*('冬被-S级品'!$E$1:$AW$1=Z$1)*('冬被-S级品'!$E$2:$AW$10)),0)+IFERROR(SUMPRODUCT(('白止-S级品'!$A$2:$A$26=$B126)*('白止-S级品'!$D$1:$AV$1=Z$1)*('白止-S级品'!$D$2:$AV$26)),0)+IFERROR(SUMPRODUCT(('乐容-S级品'!$A$4:$A$32=$B126)*('乐容-S级品'!$L$3:$CA$3=Z$1)*('乐容-S级品'!$L$4:$CA$32)),0)</f>
      </c>
      <c r="AA126" s="280">
        <f>IFERROR(SUMPRODUCT(('控温被PRO-S级品'!$B$2:$B$10=$B126)*('控温被PRO-S级品'!$E$1:$BE$1=AA$1)*('控温被PRO-S级品'!$E$2:$BE$10)),0)+IFERROR(SUMPRODUCT(('冬被-S级品'!$B$2:$B$10=$B126)*('冬被-S级品'!$E$1:$AW$1=AA$1)*('冬被-S级品'!$E$2:$AW$10)),0)+IFERROR(SUMPRODUCT(('白止-S级品'!$A$2:$A$26=$B126)*('白止-S级品'!$D$1:$AV$1=AA$1)*('白止-S级品'!$D$2:$AV$26)),0)+IFERROR(SUMPRODUCT(('乐容-S级品'!$A$4:$A$32=$B126)*('乐容-S级品'!$L$3:$CA$3=AA$1)*('乐容-S级品'!$L$4:$CA$32)),0)</f>
      </c>
      <c r="AB126" s="280">
        <f>IFERROR(SUMPRODUCT(('控温被PRO-S级品'!$B$2:$B$10=$B126)*('控温被PRO-S级品'!$E$1:$BE$1=AB$1)*('控温被PRO-S级品'!$E$2:$BE$10)),0)+IFERROR(SUMPRODUCT(('冬被-S级品'!$B$2:$B$10=$B126)*('冬被-S级品'!$E$1:$AW$1=AB$1)*('冬被-S级品'!$E$2:$AW$10)),0)+IFERROR(SUMPRODUCT(('白止-S级品'!$A$2:$A$26=$B126)*('白止-S级品'!$D$1:$AV$1=AB$1)*('白止-S级品'!$D$2:$AV$26)),0)+IFERROR(SUMPRODUCT(('乐容-S级品'!$A$4:$A$32=$B126)*('乐容-S级品'!$L$3:$CA$3=AB$1)*('乐容-S级品'!$L$4:$CA$32)),0)</f>
      </c>
      <c r="AC126" s="280">
        <f>IFERROR(SUMPRODUCT(('控温被PRO-S级品'!$B$2:$B$10=$B126)*('控温被PRO-S级品'!$E$1:$BE$1=AC$1)*('控温被PRO-S级品'!$E$2:$BE$10)),0)+IFERROR(SUMPRODUCT(('冬被-S级品'!$B$2:$B$10=$B126)*('冬被-S级品'!$E$1:$AW$1=AC$1)*('冬被-S级品'!$E$2:$AW$10)),0)+IFERROR(SUMPRODUCT(('白止-S级品'!$A$2:$A$26=$B126)*('白止-S级品'!$D$1:$AV$1=AC$1)*('白止-S级品'!$D$2:$AV$26)),0)+IFERROR(SUMPRODUCT(('乐容-S级品'!$A$4:$A$32=$B126)*('乐容-S级品'!$L$3:$CA$3=AC$1)*('乐容-S级品'!$L$4:$CA$32)),0)</f>
      </c>
      <c r="AD126" s="280">
        <f>IFERROR(SUMPRODUCT(('控温被PRO-S级品'!$B$2:$B$10=$B126)*('控温被PRO-S级品'!$E$1:$BE$1=AD$1)*('控温被PRO-S级品'!$E$2:$BE$10)),0)+IFERROR(SUMPRODUCT(('冬被-S级品'!$B$2:$B$10=$B126)*('冬被-S级品'!$E$1:$AW$1=AD$1)*('冬被-S级品'!$E$2:$AW$10)),0)+IFERROR(SUMPRODUCT(('白止-S级品'!$A$2:$A$26=$B126)*('白止-S级品'!$D$1:$AV$1=AD$1)*('白止-S级品'!$D$2:$AV$26)),0)+IFERROR(SUMPRODUCT(('乐容-S级品'!$A$4:$A$32=$B126)*('乐容-S级品'!$L$3:$CA$3=AD$1)*('乐容-S级品'!$L$4:$CA$32)),0)</f>
      </c>
      <c r="AE126" s="280">
        <f>IFERROR(SUMPRODUCT(('控温被PRO-S级品'!$B$2:$B$10=$B126)*('控温被PRO-S级品'!$E$1:$BE$1=AE$1)*('控温被PRO-S级品'!$E$2:$BE$10)),0)+IFERROR(SUMPRODUCT(('冬被-S级品'!$B$2:$B$10=$B126)*('冬被-S级品'!$E$1:$AW$1=AE$1)*('冬被-S级品'!$E$2:$AW$10)),0)+IFERROR(SUMPRODUCT(('白止-S级品'!$A$2:$A$26=$B126)*('白止-S级品'!$D$1:$AV$1=AE$1)*('白止-S级品'!$D$2:$AV$26)),0)+IFERROR(SUMPRODUCT(('乐容-S级品'!$A$4:$A$32=$B126)*('乐容-S级品'!$L$3:$CA$3=AE$1)*('乐容-S级品'!$L$4:$CA$32)),0)</f>
      </c>
      <c r="AF126" s="280">
        <f>IFERROR(SUMPRODUCT(('控温被PRO-S级品'!$B$2:$B$10=$B126)*('控温被PRO-S级品'!$E$1:$BE$1=AF$1)*('控温被PRO-S级品'!$E$2:$BE$10)),0)+IFERROR(SUMPRODUCT(('冬被-S级品'!$B$2:$B$10=$B126)*('冬被-S级品'!$E$1:$AW$1=AF$1)*('冬被-S级品'!$E$2:$AW$10)),0)+IFERROR(SUMPRODUCT(('白止-S级品'!$A$2:$A$26=$B126)*('白止-S级品'!$D$1:$AV$1=AF$1)*('白止-S级品'!$D$2:$AV$26)),0)+IFERROR(SUMPRODUCT(('乐容-S级品'!$A$4:$A$32=$B126)*('乐容-S级品'!$L$3:$CA$3=AF$1)*('乐容-S级品'!$L$4:$CA$32)),0)</f>
      </c>
      <c r="AG126" s="280">
        <f>IFERROR(SUMPRODUCT(('控温被PRO-S级品'!$B$2:$B$10=$B126)*('控温被PRO-S级品'!$E$1:$BE$1=AG$1)*('控温被PRO-S级品'!$E$2:$BE$10)),0)+IFERROR(SUMPRODUCT(('冬被-S级品'!$B$2:$B$10=$B126)*('冬被-S级品'!$E$1:$AW$1=AG$1)*('冬被-S级品'!$E$2:$AW$10)),0)+IFERROR(SUMPRODUCT(('白止-S级品'!$A$2:$A$26=$B126)*('白止-S级品'!$D$1:$AV$1=AG$1)*('白止-S级品'!$D$2:$AV$26)),0)+IFERROR(SUMPRODUCT(('乐容-S级品'!$A$4:$A$32=$B126)*('乐容-S级品'!$L$3:$CA$3=AG$1)*('乐容-S级品'!$L$4:$CA$32)),0)</f>
      </c>
      <c r="AH126" s="280">
        <f>IFERROR(SUMPRODUCT(('控温被PRO-S级品'!$B$2:$B$10=$B126)*('控温被PRO-S级品'!$E$1:$BE$1=AH$1)*('控温被PRO-S级品'!$E$2:$BE$10)),0)+IFERROR(SUMPRODUCT(('冬被-S级品'!$B$2:$B$10=$B126)*('冬被-S级品'!$E$1:$AW$1=AH$1)*('冬被-S级品'!$E$2:$AW$10)),0)+IFERROR(SUMPRODUCT(('白止-S级品'!$A$2:$A$26=$B126)*('白止-S级品'!$D$1:$AV$1=AH$1)*('白止-S级品'!$D$2:$AV$26)),0)+IFERROR(SUMPRODUCT(('乐容-S级品'!$A$4:$A$32=$B126)*('乐容-S级品'!$L$3:$CA$3=AH$1)*('乐容-S级品'!$L$4:$CA$32)),0)</f>
      </c>
      <c r="AI126" s="280">
        <f>IFERROR(SUMPRODUCT(('控温被PRO-S级品'!$B$2:$B$10=$B126)*('控温被PRO-S级品'!$E$1:$BE$1=AI$1)*('控温被PRO-S级品'!$E$2:$BE$10)),0)+IFERROR(SUMPRODUCT(('冬被-S级品'!$B$2:$B$10=$B126)*('冬被-S级品'!$E$1:$AW$1=AI$1)*('冬被-S级品'!$E$2:$AW$10)),0)+IFERROR(SUMPRODUCT(('白止-S级品'!$A$2:$A$26=$B126)*('白止-S级品'!$D$1:$AV$1=AI$1)*('白止-S级品'!$D$2:$AV$26)),0)+IFERROR(SUMPRODUCT(('乐容-S级品'!$A$4:$A$32=$B126)*('乐容-S级品'!$L$3:$CA$3=AI$1)*('乐容-S级品'!$L$4:$CA$32)),0)</f>
      </c>
      <c r="AJ126" s="280">
        <f>IFERROR(SUMPRODUCT(('控温被PRO-S级品'!$B$2:$B$10=$B126)*('控温被PRO-S级品'!$E$1:$BE$1=AJ$1)*('控温被PRO-S级品'!$E$2:$BE$10)),0)+IFERROR(SUMPRODUCT(('冬被-S级品'!$B$2:$B$10=$B126)*('冬被-S级品'!$E$1:$AW$1=AJ$1)*('冬被-S级品'!$E$2:$AW$10)),0)+IFERROR(SUMPRODUCT(('白止-S级品'!$A$2:$A$26=$B126)*('白止-S级品'!$D$1:$AV$1=AJ$1)*('白止-S级品'!$D$2:$AV$26)),0)+IFERROR(SUMPRODUCT(('乐容-S级品'!$A$4:$A$32=$B126)*('乐容-S级品'!$L$3:$CA$3=AJ$1)*('乐容-S级品'!$L$4:$CA$32)),0)</f>
      </c>
      <c r="AK126" s="280">
        <f>IFERROR(SUMPRODUCT(('控温被PRO-S级品'!$B$2:$B$10=$B126)*('控温被PRO-S级品'!$E$1:$BE$1=AK$1)*('控温被PRO-S级品'!$E$2:$BE$10)),0)+IFERROR(SUMPRODUCT(('冬被-S级品'!$B$2:$B$10=$B126)*('冬被-S级品'!$E$1:$AW$1=AK$1)*('冬被-S级品'!$E$2:$AW$10)),0)+IFERROR(SUMPRODUCT(('白止-S级品'!$A$2:$A$26=$B126)*('白止-S级品'!$D$1:$AV$1=AK$1)*('白止-S级品'!$D$2:$AV$26)),0)+IFERROR(SUMPRODUCT(('乐容-S级品'!$A$4:$A$32=$B126)*('乐容-S级品'!$L$3:$CA$3=AK$1)*('乐容-S级品'!$L$4:$CA$32)),0)</f>
      </c>
      <c r="AL126" s="280">
        <f>IFERROR(SUMPRODUCT(('控温被PRO-S级品'!$B$2:$B$10=$B126)*('控温被PRO-S级品'!$E$1:$BE$1=AL$1)*('控温被PRO-S级品'!$E$2:$BE$10)),0)+IFERROR(SUMPRODUCT(('冬被-S级品'!$B$2:$B$10=$B126)*('冬被-S级品'!$E$1:$AW$1=AL$1)*('冬被-S级品'!$E$2:$AW$10)),0)+IFERROR(SUMPRODUCT(('白止-S级品'!$A$2:$A$26=$B126)*('白止-S级品'!$D$1:$AV$1=AL$1)*('白止-S级品'!$D$2:$AV$26)),0)+IFERROR(SUMPRODUCT(('乐容-S级品'!$A$4:$A$32=$B126)*('乐容-S级品'!$L$3:$CA$3=AL$1)*('乐容-S级品'!$L$4:$CA$32)),0)</f>
      </c>
      <c r="AM126" s="280">
        <f>IFERROR(SUMPRODUCT(('控温被PRO-S级品'!$B$2:$B$10=$B126)*('控温被PRO-S级品'!$E$1:$BE$1=AM$1)*('控温被PRO-S级品'!$E$2:$BE$10)),0)+IFERROR(SUMPRODUCT(('冬被-S级品'!$B$2:$B$10=$B126)*('冬被-S级品'!$E$1:$AW$1=AM$1)*('冬被-S级品'!$E$2:$AW$10)),0)+IFERROR(SUMPRODUCT(('白止-S级品'!$A$2:$A$26=$B126)*('白止-S级品'!$D$1:$AV$1=AM$1)*('白止-S级品'!$D$2:$AV$26)),0)+IFERROR(SUMPRODUCT(('乐容-S级品'!$A$4:$A$32=$B126)*('乐容-S级品'!$L$3:$CA$3=AM$1)*('乐容-S级品'!$L$4:$CA$32)),0)</f>
      </c>
      <c r="AN126" s="280">
        <f>IFERROR(SUMPRODUCT(('控温被PRO-S级品'!$B$2:$B$10=$B126)*('控温被PRO-S级品'!$E$1:$BE$1=AN$1)*('控温被PRO-S级品'!$E$2:$BE$10)),0)+IFERROR(SUMPRODUCT(('冬被-S级品'!$B$2:$B$10=$B126)*('冬被-S级品'!$E$1:$AW$1=AN$1)*('冬被-S级品'!$E$2:$AW$10)),0)+IFERROR(SUMPRODUCT(('白止-S级品'!$A$2:$A$26=$B126)*('白止-S级品'!$D$1:$AV$1=AN$1)*('白止-S级品'!$D$2:$AV$26)),0)+IFERROR(SUMPRODUCT(('乐容-S级品'!$A$4:$A$32=$B126)*('乐容-S级品'!$L$3:$CA$3=AN$1)*('乐容-S级品'!$L$4:$CA$32)),0)</f>
      </c>
      <c r="AO126" s="280">
        <f>IFERROR(SUMPRODUCT(('控温被PRO-S级品'!$B$2:$B$10=$B126)*('控温被PRO-S级品'!$E$1:$BE$1=AO$1)*('控温被PRO-S级品'!$E$2:$BE$10)),0)+IFERROR(SUMPRODUCT(('冬被-S级品'!$B$2:$B$10=$B126)*('冬被-S级品'!$E$1:$AW$1=AO$1)*('冬被-S级品'!$E$2:$AW$10)),0)+IFERROR(SUMPRODUCT(('白止-S级品'!$A$2:$A$26=$B126)*('白止-S级品'!$D$1:$AV$1=AO$1)*('白止-S级品'!$D$2:$AV$26)),0)+IFERROR(SUMPRODUCT(('乐容-S级品'!$A$4:$A$32=$B126)*('乐容-S级品'!$L$3:$CA$3=AO$1)*('乐容-S级品'!$L$4:$CA$32)),0)</f>
      </c>
      <c r="AP126" s="280">
        <f>IFERROR(SUMPRODUCT(('控温被PRO-S级品'!$B$2:$B$10=$B126)*('控温被PRO-S级品'!$E$1:$BE$1=AP$1)*('控温被PRO-S级品'!$E$2:$BE$10)),0)+IFERROR(SUMPRODUCT(('冬被-S级品'!$B$2:$B$10=$B126)*('冬被-S级品'!$E$1:$AW$1=AP$1)*('冬被-S级品'!$E$2:$AW$10)),0)+IFERROR(SUMPRODUCT(('白止-S级品'!$A$2:$A$26=$B126)*('白止-S级品'!$D$1:$AV$1=AP$1)*('白止-S级品'!$D$2:$AV$26)),0)+IFERROR(SUMPRODUCT(('乐容-S级品'!$A$4:$A$32=$B126)*('乐容-S级品'!$L$3:$CA$3=AP$1)*('乐容-S级品'!$L$4:$CA$32)),0)</f>
      </c>
      <c r="AQ126" s="280">
        <f>IFERROR(SUMPRODUCT(('控温被PRO-S级品'!$B$2:$B$10=$B126)*('控温被PRO-S级品'!$E$1:$BE$1=AQ$1)*('控温被PRO-S级品'!$E$2:$BE$10)),0)+IFERROR(SUMPRODUCT(('冬被-S级品'!$B$2:$B$10=$B126)*('冬被-S级品'!$E$1:$AW$1=AQ$1)*('冬被-S级品'!$E$2:$AW$10)),0)+IFERROR(SUMPRODUCT(('白止-S级品'!$A$2:$A$26=$B126)*('白止-S级品'!$D$1:$AV$1=AQ$1)*('白止-S级品'!$D$2:$AV$26)),0)+IFERROR(SUMPRODUCT(('乐容-S级品'!$A$4:$A$32=$B126)*('乐容-S级品'!$L$3:$CA$3=AQ$1)*('乐容-S级品'!$L$4:$CA$32)),0)</f>
      </c>
      <c r="AR126" s="280">
        <f>IFERROR(SUMPRODUCT(('控温被PRO-S级品'!$B$2:$B$10=$B126)*('控温被PRO-S级品'!$E$1:$BE$1=AR$1)*('控温被PRO-S级品'!$E$2:$BE$10)),0)+IFERROR(SUMPRODUCT(('冬被-S级品'!$B$2:$B$10=$B126)*('冬被-S级品'!$E$1:$AW$1=AR$1)*('冬被-S级品'!$E$2:$AW$10)),0)+IFERROR(SUMPRODUCT(('白止-S级品'!$A$2:$A$26=$B126)*('白止-S级品'!$D$1:$AV$1=AR$1)*('白止-S级品'!$D$2:$AV$26)),0)+IFERROR(SUMPRODUCT(('乐容-S级品'!$A$4:$A$32=$B126)*('乐容-S级品'!$L$3:$CA$3=AR$1)*('乐容-S级品'!$L$4:$CA$32)),0)</f>
      </c>
      <c r="AS126" s="280">
        <f>IFERROR(SUMPRODUCT(('控温被PRO-S级品'!$B$2:$B$10=$B126)*('控温被PRO-S级品'!$E$1:$BE$1=AS$1)*('控温被PRO-S级品'!$E$2:$BE$10)),0)+IFERROR(SUMPRODUCT(('冬被-S级品'!$B$2:$B$10=$B126)*('冬被-S级品'!$E$1:$AW$1=AS$1)*('冬被-S级品'!$E$2:$AW$10)),0)+IFERROR(SUMPRODUCT(('白止-S级品'!$A$2:$A$26=$B126)*('白止-S级品'!$D$1:$AV$1=AS$1)*('白止-S级品'!$D$2:$AV$26)),0)+IFERROR(SUMPRODUCT(('乐容-S级品'!$A$4:$A$32=$B126)*('乐容-S级品'!$L$3:$CA$3=AS$1)*('乐容-S级品'!$L$4:$CA$32)),0)</f>
      </c>
      <c r="AT126" s="280">
        <f>IFERROR(SUMPRODUCT(('控温被PRO-S级品'!$B$2:$B$10=$B126)*('控温被PRO-S级品'!$E$1:$BE$1=AT$1)*('控温被PRO-S级品'!$E$2:$BE$10)),0)+IFERROR(SUMPRODUCT(('冬被-S级品'!$B$2:$B$10=$B126)*('冬被-S级品'!$E$1:$AW$1=AT$1)*('冬被-S级品'!$E$2:$AW$10)),0)+IFERROR(SUMPRODUCT(('白止-S级品'!$A$2:$A$26=$B126)*('白止-S级品'!$D$1:$AV$1=AT$1)*('白止-S级品'!$D$2:$AV$26)),0)+IFERROR(SUMPRODUCT(('乐容-S级品'!$A$4:$A$32=$B126)*('乐容-S级品'!$L$3:$CA$3=AT$1)*('乐容-S级品'!$L$4:$CA$32)),0)</f>
      </c>
      <c r="AU126" s="280">
        <f>IFERROR(SUMPRODUCT(('控温被PRO-S级品'!$B$2:$B$10=$B126)*('控温被PRO-S级品'!$E$1:$BE$1=AU$1)*('控温被PRO-S级品'!$E$2:$BE$10)),0)+IFERROR(SUMPRODUCT(('冬被-S级品'!$B$2:$B$10=$B126)*('冬被-S级品'!$E$1:$AW$1=AU$1)*('冬被-S级品'!$E$2:$AW$10)),0)+IFERROR(SUMPRODUCT(('白止-S级品'!$A$2:$A$26=$B126)*('白止-S级品'!$D$1:$AV$1=AU$1)*('白止-S级品'!$D$2:$AV$26)),0)+IFERROR(SUMPRODUCT(('乐容-S级品'!$A$4:$A$32=$B126)*('乐容-S级品'!$L$3:$CA$3=AU$1)*('乐容-S级品'!$L$4:$CA$32)),0)</f>
      </c>
      <c r="AV126" s="280">
        <f>IFERROR(SUMPRODUCT(('控温被PRO-S级品'!$B$2:$B$10=$B126)*('控温被PRO-S级品'!$E$1:$BE$1=AV$1)*('控温被PRO-S级品'!$E$2:$BE$10)),0)+IFERROR(SUMPRODUCT(('冬被-S级品'!$B$2:$B$10=$B126)*('冬被-S级品'!$E$1:$AW$1=AV$1)*('冬被-S级品'!$E$2:$AW$10)),0)+IFERROR(SUMPRODUCT(('白止-S级品'!$A$2:$A$26=$B126)*('白止-S级品'!$D$1:$AV$1=AV$1)*('白止-S级品'!$D$2:$AV$26)),0)+IFERROR(SUMPRODUCT(('乐容-S级品'!$A$4:$A$32=$B126)*('乐容-S级品'!$L$3:$CA$3=AV$1)*('乐容-S级品'!$L$4:$CA$32)),0)</f>
      </c>
      <c r="AW126" s="280">
        <f>IFERROR(SUMPRODUCT(('控温被PRO-S级品'!$B$2:$B$10=$B126)*('控温被PRO-S级品'!$E$1:$BE$1=AW$1)*('控温被PRO-S级品'!$E$2:$BE$10)),0)+IFERROR(SUMPRODUCT(('冬被-S级品'!$B$2:$B$10=$B126)*('冬被-S级品'!$E$1:$AW$1=AW$1)*('冬被-S级品'!$E$2:$AW$10)),0)+IFERROR(SUMPRODUCT(('白止-S级品'!$A$2:$A$26=$B126)*('白止-S级品'!$D$1:$AV$1=AW$1)*('白止-S级品'!$D$2:$AV$26)),0)+IFERROR(SUMPRODUCT(('乐容-S级品'!$A$4:$A$32=$B126)*('乐容-S级品'!$L$3:$CA$3=AW$1)*('乐容-S级品'!$L$4:$CA$32)),0)</f>
      </c>
      <c r="AX126" s="280">
        <f>IFERROR(SUMPRODUCT(('控温被PRO-S级品'!$B$2:$B$10=$B126)*('控温被PRO-S级品'!$E$1:$BE$1=AX$1)*('控温被PRO-S级品'!$E$2:$BE$10)),0)+IFERROR(SUMPRODUCT(('冬被-S级品'!$B$2:$B$10=$B126)*('冬被-S级品'!$E$1:$AW$1=AX$1)*('冬被-S级品'!$E$2:$AW$10)),0)+IFERROR(SUMPRODUCT(('白止-S级品'!$A$2:$A$26=$B126)*('白止-S级品'!$D$1:$AV$1=AX$1)*('白止-S级品'!$D$2:$AV$26)),0)+IFERROR(SUMPRODUCT(('乐容-S级品'!$A$4:$A$32=$B126)*('乐容-S级品'!$L$3:$CA$3=AX$1)*('乐容-S级品'!$L$4:$CA$32)),0)</f>
      </c>
      <c r="AY126" s="280">
        <f>IFERROR(SUMPRODUCT(('控温被PRO-S级品'!$B$2:$B$10=$B126)*('控温被PRO-S级品'!$E$1:$BE$1=AY$1)*('控温被PRO-S级品'!$E$2:$BE$10)),0)+IFERROR(SUMPRODUCT(('冬被-S级品'!$B$2:$B$10=$B126)*('冬被-S级品'!$E$1:$AW$1=AY$1)*('冬被-S级品'!$E$2:$AW$10)),0)+IFERROR(SUMPRODUCT(('白止-S级品'!$A$2:$A$26=$B126)*('白止-S级品'!$D$1:$AV$1=AY$1)*('白止-S级品'!$D$2:$AV$26)),0)+IFERROR(SUMPRODUCT(('乐容-S级品'!$A$4:$A$32=$B126)*('乐容-S级品'!$L$3:$CA$3=AY$1)*('乐容-S级品'!$L$4:$CA$32)),0)</f>
      </c>
      <c r="AZ126" s="280">
        <f>IFERROR(SUMPRODUCT(('控温被PRO-S级品'!$B$2:$B$10=$B126)*('控温被PRO-S级品'!$E$1:$BE$1=AZ$1)*('控温被PRO-S级品'!$E$2:$BE$10)),0)+IFERROR(SUMPRODUCT(('冬被-S级品'!$B$2:$B$10=$B126)*('冬被-S级品'!$E$1:$AW$1=AZ$1)*('冬被-S级品'!$E$2:$AW$10)),0)+IFERROR(SUMPRODUCT(('白止-S级品'!$A$2:$A$26=$B126)*('白止-S级品'!$D$1:$AV$1=AZ$1)*('白止-S级品'!$D$2:$AV$26)),0)+IFERROR(SUMPRODUCT(('乐容-S级品'!$A$4:$A$32=$B126)*('乐容-S级品'!$L$3:$CA$3=AZ$1)*('乐容-S级品'!$L$4:$CA$32)),0)</f>
      </c>
      <c r="BA126" s="280">
        <f>IFERROR(SUMPRODUCT(('控温被PRO-S级品'!$B$2:$B$10=$B126)*('控温被PRO-S级品'!$E$1:$BE$1=BA$1)*('控温被PRO-S级品'!$E$2:$BE$10)),0)+IFERROR(SUMPRODUCT(('冬被-S级品'!$B$2:$B$10=$B126)*('冬被-S级品'!$E$1:$AW$1=BA$1)*('冬被-S级品'!$E$2:$AW$10)),0)+IFERROR(SUMPRODUCT(('白止-S级品'!$A$2:$A$26=$B126)*('白止-S级品'!$D$1:$AV$1=BA$1)*('白止-S级品'!$D$2:$AV$26)),0)+IFERROR(SUMPRODUCT(('乐容-S级品'!$A$4:$A$32=$B126)*('乐容-S级品'!$L$3:$CA$3=BA$1)*('乐容-S级品'!$L$4:$CA$32)),0)</f>
      </c>
      <c r="BB126" s="280">
        <f>IFERROR(SUMPRODUCT(('控温被PRO-S级品'!$B$2:$B$10=$B126)*('控温被PRO-S级品'!$E$1:$BE$1=BB$1)*('控温被PRO-S级品'!$E$2:$BE$10)),0)+IFERROR(SUMPRODUCT(('冬被-S级品'!$B$2:$B$10=$B126)*('冬被-S级品'!$E$1:$AW$1=BB$1)*('冬被-S级品'!$E$2:$AW$10)),0)+IFERROR(SUMPRODUCT(('白止-S级品'!$A$2:$A$26=$B126)*('白止-S级品'!$D$1:$AV$1=BB$1)*('白止-S级品'!$D$2:$AV$26)),0)+IFERROR(SUMPRODUCT(('乐容-S级品'!$A$4:$A$32=$B126)*('乐容-S级品'!$L$3:$CA$3=BB$1)*('乐容-S级品'!$L$4:$CA$32)),0)</f>
      </c>
      <c r="BC126" s="280">
        <f>IFERROR(SUMPRODUCT(('控温被PRO-S级品'!$B$2:$B$10=$B126)*('控温被PRO-S级品'!$E$1:$BE$1=BC$1)*('控温被PRO-S级品'!$E$2:$BE$10)),0)+IFERROR(SUMPRODUCT(('冬被-S级品'!$B$2:$B$10=$B126)*('冬被-S级品'!$E$1:$AW$1=BC$1)*('冬被-S级品'!$E$2:$AW$10)),0)+IFERROR(SUMPRODUCT(('白止-S级品'!$A$2:$A$26=$B126)*('白止-S级品'!$D$1:$AV$1=BC$1)*('白止-S级品'!$D$2:$AV$26)),0)+IFERROR(SUMPRODUCT(('乐容-S级品'!$A$4:$A$32=$B126)*('乐容-S级品'!$L$3:$CA$3=BC$1)*('乐容-S级品'!$L$4:$CA$32)),0)</f>
      </c>
      <c r="BD126" s="280">
        <f>IFERROR(SUMPRODUCT(('控温被PRO-S级品'!$B$2:$B$10=$B126)*('控温被PRO-S级品'!$E$1:$BE$1=BD$1)*('控温被PRO-S级品'!$E$2:$BE$10)),0)+IFERROR(SUMPRODUCT(('冬被-S级品'!$B$2:$B$10=$B126)*('冬被-S级品'!$E$1:$AW$1=BD$1)*('冬被-S级品'!$E$2:$AW$10)),0)+IFERROR(SUMPRODUCT(('白止-S级品'!$A$2:$A$26=$B126)*('白止-S级品'!$D$1:$AV$1=BD$1)*('白止-S级品'!$D$2:$AV$26)),0)+IFERROR(SUMPRODUCT(('乐容-S级品'!$A$4:$A$32=$B126)*('乐容-S级品'!$L$3:$CA$3=BD$1)*('乐容-S级品'!$L$4:$CA$32)),0)</f>
      </c>
      <c r="BE126" s="280">
        <f>IFERROR(SUMPRODUCT(('控温被PRO-S级品'!$B$2:$B$10=$B126)*('控温被PRO-S级品'!$E$1:$BE$1=BE$1)*('控温被PRO-S级品'!$E$2:$BE$10)),0)+IFERROR(SUMPRODUCT(('冬被-S级品'!$B$2:$B$10=$B126)*('冬被-S级品'!$E$1:$AW$1=BE$1)*('冬被-S级品'!$E$2:$AW$10)),0)+IFERROR(SUMPRODUCT(('白止-S级品'!$A$2:$A$26=$B126)*('白止-S级品'!$D$1:$AV$1=BE$1)*('白止-S级品'!$D$2:$AV$26)),0)+IFERROR(SUMPRODUCT(('乐容-S级品'!$A$4:$A$32=$B126)*('乐容-S级品'!$L$3:$CA$3=BE$1)*('乐容-S级品'!$L$4:$CA$32)),0)</f>
      </c>
      <c r="BF126" s="280">
        <f>IFERROR(SUMPRODUCT(('控温被PRO-S级品'!$B$2:$B$10=$B126)*('控温被PRO-S级品'!$E$1:$BE$1=BF$1)*('控温被PRO-S级品'!$E$2:$BE$10)),0)+IFERROR(SUMPRODUCT(('冬被-S级品'!$B$2:$B$10=$B126)*('冬被-S级品'!$E$1:$AW$1=BF$1)*('冬被-S级品'!$E$2:$AW$10)),0)+IFERROR(SUMPRODUCT(('白止-S级品'!$A$2:$A$26=$B126)*('白止-S级品'!$D$1:$AV$1=BF$1)*('白止-S级品'!$D$2:$AV$26)),0)+IFERROR(SUMPRODUCT(('乐容-S级品'!$A$4:$A$32=$B126)*('乐容-S级品'!$L$3:$CA$3=BF$1)*('乐容-S级品'!$L$4:$CA$32)),0)</f>
      </c>
      <c r="BG126" s="280">
        <f>IFERROR(SUMPRODUCT(('控温被PRO-S级品'!$B$2:$B$10=$B126)*('控温被PRO-S级品'!$E$1:$BE$1=BG$1)*('控温被PRO-S级品'!$E$2:$BE$10)),0)+IFERROR(SUMPRODUCT(('冬被-S级品'!$B$2:$B$10=$B126)*('冬被-S级品'!$E$1:$AW$1=BG$1)*('冬被-S级品'!$E$2:$AW$10)),0)+IFERROR(SUMPRODUCT(('白止-S级品'!$A$2:$A$26=$B126)*('白止-S级品'!$D$1:$AV$1=BG$1)*('白止-S级品'!$D$2:$AV$26)),0)+IFERROR(SUMPRODUCT(('乐容-S级品'!$A$4:$A$32=$B126)*('乐容-S级品'!$L$3:$CA$3=BG$1)*('乐容-S级品'!$L$4:$CA$32)),0)</f>
      </c>
      <c r="BH126" s="280">
        <f>IFERROR(SUMPRODUCT(('控温被PRO-S级品'!$B$2:$B$10=$B126)*('控温被PRO-S级品'!$E$1:$BE$1=BH$1)*('控温被PRO-S级品'!$E$2:$BE$10)),0)+IFERROR(SUMPRODUCT(('冬被-S级品'!$B$2:$B$10=$B126)*('冬被-S级品'!$E$1:$AW$1=BH$1)*('冬被-S级品'!$E$2:$AW$10)),0)+IFERROR(SUMPRODUCT(('白止-S级品'!$A$2:$A$26=$B126)*('白止-S级品'!$D$1:$AV$1=BH$1)*('白止-S级品'!$D$2:$AV$26)),0)+IFERROR(SUMPRODUCT(('乐容-S级品'!$A$4:$A$32=$B126)*('乐容-S级品'!$L$3:$CA$3=BH$1)*('乐容-S级品'!$L$4:$CA$32)),0)</f>
      </c>
      <c r="BI126" s="280">
        <f>IFERROR(SUMPRODUCT(('控温被PRO-S级品'!$B$2:$B$10=$B126)*('控温被PRO-S级品'!$E$1:$BE$1=BI$1)*('控温被PRO-S级品'!$E$2:$BE$10)),0)+IFERROR(SUMPRODUCT(('冬被-S级品'!$B$2:$B$10=$B126)*('冬被-S级品'!$E$1:$AW$1=BI$1)*('冬被-S级品'!$E$2:$AW$10)),0)+IFERROR(SUMPRODUCT(('白止-S级品'!$A$2:$A$26=$B126)*('白止-S级品'!$D$1:$AV$1=BI$1)*('白止-S级品'!$D$2:$AV$26)),0)+IFERROR(SUMPRODUCT(('乐容-S级品'!$A$4:$A$32=$B126)*('乐容-S级品'!$L$3:$CA$3=BI$1)*('乐容-S级品'!$L$4:$CA$32)),0)</f>
      </c>
      <c r="BJ126" s="280">
        <f>IFERROR(SUMPRODUCT(('控温被PRO-S级品'!$B$2:$B$10=$B126)*('控温被PRO-S级品'!$E$1:$BE$1=BJ$1)*('控温被PRO-S级品'!$E$2:$BE$10)),0)+IFERROR(SUMPRODUCT(('冬被-S级品'!$B$2:$B$10=$B126)*('冬被-S级品'!$E$1:$AW$1=BJ$1)*('冬被-S级品'!$E$2:$AW$10)),0)+IFERROR(SUMPRODUCT(('白止-S级品'!$A$2:$A$26=$B126)*('白止-S级品'!$D$1:$AV$1=BJ$1)*('白止-S级品'!$D$2:$AV$26)),0)+IFERROR(SUMPRODUCT(('乐容-S级品'!$A$4:$A$32=$B126)*('乐容-S级品'!$L$3:$CA$3=BJ$1)*('乐容-S级品'!$L$4:$CA$32)),0)</f>
      </c>
      <c r="BK126" s="280">
        <f>IFERROR(SUMPRODUCT(('控温被PRO-S级品'!$B$2:$B$10=$B126)*('控温被PRO-S级品'!$E$1:$BE$1=BK$1)*('控温被PRO-S级品'!$E$2:$BE$10)),0)+IFERROR(SUMPRODUCT(('冬被-S级品'!$B$2:$B$10=$B126)*('冬被-S级品'!$E$1:$AW$1=BK$1)*('冬被-S级品'!$E$2:$AW$10)),0)+IFERROR(SUMPRODUCT(('白止-S级品'!$A$2:$A$26=$B126)*('白止-S级品'!$D$1:$AV$1=BK$1)*('白止-S级品'!$D$2:$AV$26)),0)+IFERROR(SUMPRODUCT(('乐容-S级品'!$A$4:$A$32=$B126)*('乐容-S级品'!$L$3:$CA$3=BK$1)*('乐容-S级品'!$L$4:$CA$32)),0)</f>
      </c>
      <c r="BL126" s="280">
        <f>IFERROR(SUMPRODUCT(('控温被PRO-S级品'!$B$2:$B$10=$B126)*('控温被PRO-S级品'!$E$1:$BE$1=BL$1)*('控温被PRO-S级品'!$E$2:$BE$10)),0)+IFERROR(SUMPRODUCT(('冬被-S级品'!$B$2:$B$10=$B126)*('冬被-S级品'!$E$1:$AW$1=BL$1)*('冬被-S级品'!$E$2:$AW$10)),0)+IFERROR(SUMPRODUCT(('白止-S级品'!$A$2:$A$26=$B126)*('白止-S级品'!$D$1:$AV$1=BL$1)*('白止-S级品'!$D$2:$AV$26)),0)+IFERROR(SUMPRODUCT(('乐容-S级品'!$A$4:$A$32=$B126)*('乐容-S级品'!$L$3:$CA$3=BL$1)*('乐容-S级品'!$L$4:$CA$32)),0)</f>
      </c>
      <c r="BM126" s="280">
        <f>IFERROR(SUMPRODUCT(('控温被PRO-S级品'!$B$2:$B$10=$B126)*('控温被PRO-S级品'!$E$1:$BE$1=BM$1)*('控温被PRO-S级品'!$E$2:$BE$10)),0)+IFERROR(SUMPRODUCT(('冬被-S级品'!$B$2:$B$10=$B126)*('冬被-S级品'!$E$1:$AW$1=BM$1)*('冬被-S级品'!$E$2:$AW$10)),0)+IFERROR(SUMPRODUCT(('白止-S级品'!$A$2:$A$26=$B126)*('白止-S级品'!$D$1:$AV$1=BM$1)*('白止-S级品'!$D$2:$AV$26)),0)+IFERROR(SUMPRODUCT(('乐容-S级品'!$A$4:$A$32=$B126)*('乐容-S级品'!$L$3:$CA$3=BM$1)*('乐容-S级品'!$L$4:$CA$32)),0)</f>
      </c>
      <c r="BN126" s="280">
        <f>IFERROR(SUMPRODUCT(('控温被PRO-S级品'!$B$2:$B$10=$B126)*('控温被PRO-S级品'!$E$1:$BE$1=BN$1)*('控温被PRO-S级品'!$E$2:$BE$10)),0)+IFERROR(SUMPRODUCT(('冬被-S级品'!$B$2:$B$10=$B126)*('冬被-S级品'!$E$1:$AW$1=BN$1)*('冬被-S级品'!$E$2:$AW$10)),0)+IFERROR(SUMPRODUCT(('白止-S级品'!$A$2:$A$26=$B126)*('白止-S级品'!$D$1:$AV$1=BN$1)*('白止-S级品'!$D$2:$AV$26)),0)+IFERROR(SUMPRODUCT(('乐容-S级品'!$A$4:$A$32=$B126)*('乐容-S级品'!$L$3:$CA$3=BN$1)*('乐容-S级品'!$L$4:$CA$32)),0)</f>
      </c>
      <c r="BO126" s="280">
        <f>IFERROR(SUMPRODUCT(('控温被PRO-S级品'!$B$2:$B$10=$B126)*('控温被PRO-S级品'!$E$1:$BE$1=BO$1)*('控温被PRO-S级品'!$E$2:$BE$10)),0)+IFERROR(SUMPRODUCT(('冬被-S级品'!$B$2:$B$10=$B126)*('冬被-S级品'!$E$1:$AW$1=BO$1)*('冬被-S级品'!$E$2:$AW$10)),0)+IFERROR(SUMPRODUCT(('白止-S级品'!$A$2:$A$26=$B126)*('白止-S级品'!$D$1:$AV$1=BO$1)*('白止-S级品'!$D$2:$AV$26)),0)+IFERROR(SUMPRODUCT(('乐容-S级品'!$A$4:$A$32=$B126)*('乐容-S级品'!$L$3:$CA$3=BO$1)*('乐容-S级品'!$L$4:$CA$32)),0)</f>
      </c>
      <c r="BP126" s="280">
        <f>IFERROR(SUMPRODUCT(('控温被PRO-S级品'!$B$2:$B$10=$B126)*('控温被PRO-S级品'!$E$1:$BE$1=BP$1)*('控温被PRO-S级品'!$E$2:$BE$10)),0)+IFERROR(SUMPRODUCT(('冬被-S级品'!$B$2:$B$10=$B126)*('冬被-S级品'!$E$1:$AW$1=BP$1)*('冬被-S级品'!$E$2:$AW$10)),0)+IFERROR(SUMPRODUCT(('白止-S级品'!$A$2:$A$26=$B126)*('白止-S级品'!$D$1:$AV$1=BP$1)*('白止-S级品'!$D$2:$AV$26)),0)+IFERROR(SUMPRODUCT(('乐容-S级品'!$A$4:$A$32=$B126)*('乐容-S级品'!$L$3:$CA$3=BP$1)*('乐容-S级品'!$L$4:$CA$32)),0)</f>
      </c>
      <c r="BQ126" s="280">
        <f>IFERROR(SUMPRODUCT(('控温被PRO-S级品'!$B$2:$B$10=$B126)*('控温被PRO-S级品'!$E$1:$BE$1=BQ$1)*('控温被PRO-S级品'!$E$2:$BE$10)),0)+IFERROR(SUMPRODUCT(('冬被-S级品'!$B$2:$B$10=$B126)*('冬被-S级品'!$E$1:$AW$1=BQ$1)*('冬被-S级品'!$E$2:$AW$10)),0)+IFERROR(SUMPRODUCT(('白止-S级品'!$A$2:$A$26=$B126)*('白止-S级品'!$D$1:$AV$1=BQ$1)*('白止-S级品'!$D$2:$AV$26)),0)+IFERROR(SUMPRODUCT(('乐容-S级品'!$A$4:$A$32=$B126)*('乐容-S级品'!$L$3:$CA$3=BQ$1)*('乐容-S级品'!$L$4:$CA$32)),0)</f>
      </c>
      <c r="BR126" s="280">
        <f>IFERROR(SUMPRODUCT(('控温被PRO-S级品'!$B$2:$B$10=$B126)*('控温被PRO-S级品'!$E$1:$BE$1=BR$1)*('控温被PRO-S级品'!$E$2:$BE$10)),0)+IFERROR(SUMPRODUCT(('冬被-S级品'!$B$2:$B$10=$B126)*('冬被-S级品'!$E$1:$AW$1=BR$1)*('冬被-S级品'!$E$2:$AW$10)),0)+IFERROR(SUMPRODUCT(('白止-S级品'!$A$2:$A$26=$B126)*('白止-S级品'!$D$1:$AV$1=BR$1)*('白止-S级品'!$D$2:$AV$26)),0)+IFERROR(SUMPRODUCT(('乐容-S级品'!$A$4:$A$32=$B126)*('乐容-S级品'!$L$3:$CA$3=BR$1)*('乐容-S级品'!$L$4:$CA$32)),0)</f>
      </c>
      <c r="BS126" s="280">
        <f>IFERROR(SUMPRODUCT(('控温被PRO-S级品'!$B$2:$B$10=$B126)*('控温被PRO-S级品'!$E$1:$BE$1=BS$1)*('控温被PRO-S级品'!$E$2:$BE$10)),0)+IFERROR(SUMPRODUCT(('冬被-S级品'!$B$2:$B$10=$B126)*('冬被-S级品'!$E$1:$AW$1=BS$1)*('冬被-S级品'!$E$2:$AW$10)),0)+IFERROR(SUMPRODUCT(('白止-S级品'!$A$2:$A$26=$B126)*('白止-S级品'!$D$1:$AV$1=BS$1)*('白止-S级品'!$D$2:$AV$26)),0)+IFERROR(SUMPRODUCT(('乐容-S级品'!$A$4:$A$32=$B126)*('乐容-S级品'!$L$3:$CA$3=BS$1)*('乐容-S级品'!$L$4:$CA$32)),0)</f>
      </c>
      <c r="BT126" s="280">
        <f>IFERROR(SUMPRODUCT(('控温被PRO-S级品'!$B$2:$B$10=$B126)*('控温被PRO-S级品'!$E$1:$BE$1=BT$1)*('控温被PRO-S级品'!$E$2:$BE$10)),0)+IFERROR(SUMPRODUCT(('冬被-S级品'!$B$2:$B$10=$B126)*('冬被-S级品'!$E$1:$AW$1=BT$1)*('冬被-S级品'!$E$2:$AW$10)),0)+IFERROR(SUMPRODUCT(('白止-S级品'!$A$2:$A$26=$B126)*('白止-S级品'!$D$1:$AV$1=BT$1)*('白止-S级品'!$D$2:$AV$26)),0)+IFERROR(SUMPRODUCT(('乐容-S级品'!$A$4:$A$32=$B126)*('乐容-S级品'!$L$3:$CA$3=BT$1)*('乐容-S级品'!$L$4:$CA$32)),0)</f>
      </c>
      <c r="BU126" s="280">
        <f>IFERROR(SUMPRODUCT(('控温被PRO-S级品'!$B$2:$B$10=$B126)*('控温被PRO-S级品'!$E$1:$BE$1=BU$1)*('控温被PRO-S级品'!$E$2:$BE$10)),0)+IFERROR(SUMPRODUCT(('冬被-S级品'!$B$2:$B$10=$B126)*('冬被-S级品'!$E$1:$AW$1=BU$1)*('冬被-S级品'!$E$2:$AW$10)),0)+IFERROR(SUMPRODUCT(('白止-S级品'!$A$2:$A$26=$B126)*('白止-S级品'!$D$1:$AV$1=BU$1)*('白止-S级品'!$D$2:$AV$26)),0)+IFERROR(SUMPRODUCT(('乐容-S级品'!$A$4:$A$32=$B126)*('乐容-S级品'!$L$3:$CA$3=BU$1)*('乐容-S级品'!$L$4:$CA$32)),0)</f>
      </c>
      <c r="BV126" s="280">
        <f>IFERROR(SUMPRODUCT(('控温被PRO-S级品'!$B$2:$B$10=$B126)*('控温被PRO-S级品'!$E$1:$BE$1=BV$1)*('控温被PRO-S级品'!$E$2:$BE$10)),0)+IFERROR(SUMPRODUCT(('冬被-S级品'!$B$2:$B$10=$B126)*('冬被-S级品'!$E$1:$AW$1=BV$1)*('冬被-S级品'!$E$2:$AW$10)),0)+IFERROR(SUMPRODUCT(('白止-S级品'!$A$2:$A$26=$B126)*('白止-S级品'!$D$1:$AV$1=BV$1)*('白止-S级品'!$D$2:$AV$26)),0)+IFERROR(SUMPRODUCT(('乐容-S级品'!$A$4:$A$32=$B126)*('乐容-S级品'!$L$3:$CA$3=BV$1)*('乐容-S级品'!$L$4:$CA$32)),0)</f>
      </c>
      <c r="BW126" s="280">
        <f>IFERROR(SUMPRODUCT(('控温被PRO-S级品'!$B$2:$B$10=$B126)*('控温被PRO-S级品'!$E$1:$BE$1=BW$1)*('控温被PRO-S级品'!$E$2:$BE$10)),0)+IFERROR(SUMPRODUCT(('冬被-S级品'!$B$2:$B$10=$B126)*('冬被-S级品'!$E$1:$AW$1=BW$1)*('冬被-S级品'!$E$2:$AW$10)),0)+IFERROR(SUMPRODUCT(('白止-S级品'!$A$2:$A$26=$B126)*('白止-S级品'!$D$1:$AV$1=BW$1)*('白止-S级品'!$D$2:$AV$26)),0)+IFERROR(SUMPRODUCT(('乐容-S级品'!$A$4:$A$32=$B126)*('乐容-S级品'!$L$3:$CA$3=BW$1)*('乐容-S级品'!$L$4:$CA$32)),0)</f>
      </c>
      <c r="BX126" s="280">
        <f>IFERROR(SUMPRODUCT(('控温被PRO-S级品'!$B$2:$B$10=$B126)*('控温被PRO-S级品'!$E$1:$BE$1=BX$1)*('控温被PRO-S级品'!$E$2:$BE$10)),0)+IFERROR(SUMPRODUCT(('冬被-S级品'!$B$2:$B$10=$B126)*('冬被-S级品'!$E$1:$AW$1=BX$1)*('冬被-S级品'!$E$2:$AW$10)),0)+IFERROR(SUMPRODUCT(('白止-S级品'!$A$2:$A$26=$B126)*('白止-S级品'!$D$1:$AV$1=BX$1)*('白止-S级品'!$D$2:$AV$26)),0)+IFERROR(SUMPRODUCT(('乐容-S级品'!$A$4:$A$32=$B126)*('乐容-S级品'!$L$3:$CA$3=BX$1)*('乐容-S级品'!$L$4:$CA$32)),0)</f>
      </c>
      <c r="BY126" s="280">
        <f>IFERROR(SUMPRODUCT(('控温被PRO-S级品'!$B$2:$B$10=$B126)*('控温被PRO-S级品'!$E$1:$BE$1=BY$1)*('控温被PRO-S级品'!$E$2:$BE$10)),0)+IFERROR(SUMPRODUCT(('冬被-S级品'!$B$2:$B$10=$B126)*('冬被-S级品'!$E$1:$AW$1=BY$1)*('冬被-S级品'!$E$2:$AW$10)),0)+IFERROR(SUMPRODUCT(('白止-S级品'!$A$2:$A$26=$B126)*('白止-S级品'!$D$1:$AV$1=BY$1)*('白止-S级品'!$D$2:$AV$26)),0)+IFERROR(SUMPRODUCT(('乐容-S级品'!$A$4:$A$32=$B126)*('乐容-S级品'!$L$3:$CA$3=BY$1)*('乐容-S级品'!$L$4:$CA$32)),0)</f>
      </c>
      <c r="BZ126" s="280">
        <f>IFERROR(SUMPRODUCT(('控温被PRO-S级品'!$B$2:$B$10=$B126)*('控温被PRO-S级品'!$E$1:$BE$1=BZ$1)*('控温被PRO-S级品'!$E$2:$BE$10)),0)+IFERROR(SUMPRODUCT(('冬被-S级品'!$B$2:$B$10=$B126)*('冬被-S级品'!$E$1:$AW$1=BZ$1)*('冬被-S级品'!$E$2:$AW$10)),0)+IFERROR(SUMPRODUCT(('白止-S级品'!$A$2:$A$26=$B126)*('白止-S级品'!$D$1:$AV$1=BZ$1)*('白止-S级品'!$D$2:$AV$26)),0)+IFERROR(SUMPRODUCT(('乐容-S级品'!$A$4:$A$32=$B126)*('乐容-S级品'!$L$3:$CA$3=BZ$1)*('乐容-S级品'!$L$4:$CA$32)),0)</f>
      </c>
      <c r="CA126" s="280">
        <f>IFERROR(SUMPRODUCT(('控温被PRO-S级品'!$B$2:$B$10=$B126)*('控温被PRO-S级品'!$E$1:$BE$1=CA$1)*('控温被PRO-S级品'!$E$2:$BE$10)),0)+IFERROR(SUMPRODUCT(('冬被-S级品'!$B$2:$B$10=$B126)*('冬被-S级品'!$E$1:$AW$1=CA$1)*('冬被-S级品'!$E$2:$AW$10)),0)+IFERROR(SUMPRODUCT(('白止-S级品'!$A$2:$A$26=$B126)*('白止-S级品'!$D$1:$AV$1=CA$1)*('白止-S级品'!$D$2:$AV$26)),0)+IFERROR(SUMPRODUCT(('乐容-S级品'!$A$4:$A$32=$B126)*('乐容-S级品'!$L$3:$CA$3=CA$1)*('乐容-S级品'!$L$4:$CA$32)),0)</f>
      </c>
      <c r="CB126" s="280">
        <f>IFERROR(SUMPRODUCT(('控温被PRO-S级品'!$B$2:$B$10=$B126)*('控温被PRO-S级品'!$E$1:$BE$1=CB$1)*('控温被PRO-S级品'!$E$2:$BE$10)),0)+IFERROR(SUMPRODUCT(('冬被-S级品'!$B$2:$B$10=$B126)*('冬被-S级品'!$E$1:$AW$1=CB$1)*('冬被-S级品'!$E$2:$AW$10)),0)+IFERROR(SUMPRODUCT(('白止-S级品'!$A$2:$A$26=$B126)*('白止-S级品'!$D$1:$AV$1=CB$1)*('白止-S级品'!$D$2:$AV$26)),0)+IFERROR(SUMPRODUCT(('乐容-S级品'!$A$4:$A$32=$B126)*('乐容-S级品'!$L$3:$CA$3=CB$1)*('乐容-S级品'!$L$4:$CA$32)),0)</f>
      </c>
      <c r="CC126" s="280">
        <f>IFERROR(SUMPRODUCT(('控温被PRO-S级品'!$B$2:$B$10=$B126)*('控温被PRO-S级品'!$E$1:$BE$1=CC$1)*('控温被PRO-S级品'!$E$2:$BE$10)),0)+IFERROR(SUMPRODUCT(('冬被-S级品'!$B$2:$B$10=$B126)*('冬被-S级品'!$E$1:$AW$1=CC$1)*('冬被-S级品'!$E$2:$AW$10)),0)+IFERROR(SUMPRODUCT(('白止-S级品'!$A$2:$A$26=$B126)*('白止-S级品'!$D$1:$AV$1=CC$1)*('白止-S级品'!$D$2:$AV$26)),0)+IFERROR(SUMPRODUCT(('乐容-S级品'!$A$4:$A$32=$B126)*('乐容-S级品'!$L$3:$CA$3=CC$1)*('乐容-S级品'!$L$4:$CA$32)),0)</f>
      </c>
      <c r="CD126" s="280">
        <f>IFERROR(SUMPRODUCT(('控温被PRO-S级品'!$B$2:$B$10=$B126)*('控温被PRO-S级品'!$E$1:$BE$1=CD$1)*('控温被PRO-S级品'!$E$2:$BE$10)),0)+IFERROR(SUMPRODUCT(('冬被-S级品'!$B$2:$B$10=$B126)*('冬被-S级品'!$E$1:$AW$1=CD$1)*('冬被-S级品'!$E$2:$AW$10)),0)+IFERROR(SUMPRODUCT(('白止-S级品'!$A$2:$A$26=$B126)*('白止-S级品'!$D$1:$AV$1=CD$1)*('白止-S级品'!$D$2:$AV$26)),0)+IFERROR(SUMPRODUCT(('乐容-S级品'!$A$4:$A$32=$B126)*('乐容-S级品'!$L$3:$CA$3=CD$1)*('乐容-S级品'!$L$4:$CA$32)),0)</f>
      </c>
      <c r="CE126" s="280">
        <f>IFERROR(SUMPRODUCT(('控温被PRO-S级品'!$B$2:$B$10=$B126)*('控温被PRO-S级品'!$E$1:$BE$1=CE$1)*('控温被PRO-S级品'!$E$2:$BE$10)),0)+IFERROR(SUMPRODUCT(('冬被-S级品'!$B$2:$B$10=$B126)*('冬被-S级品'!$E$1:$AW$1=CE$1)*('冬被-S级品'!$E$2:$AW$10)),0)+IFERROR(SUMPRODUCT(('白止-S级品'!$A$2:$A$26=$B126)*('白止-S级品'!$D$1:$AV$1=CE$1)*('白止-S级品'!$D$2:$AV$26)),0)+IFERROR(SUMPRODUCT(('乐容-S级品'!$A$4:$A$32=$B126)*('乐容-S级品'!$L$3:$CA$3=CE$1)*('乐容-S级品'!$L$4:$CA$32)),0)</f>
      </c>
      <c r="CF126" s="280">
        <f>IFERROR(SUMPRODUCT(('控温被PRO-S级品'!$B$2:$B$10=$B126)*('控温被PRO-S级品'!$E$1:$BE$1=CF$1)*('控温被PRO-S级品'!$E$2:$BE$10)),0)+IFERROR(SUMPRODUCT(('冬被-S级品'!$B$2:$B$10=$B126)*('冬被-S级品'!$E$1:$AW$1=CF$1)*('冬被-S级品'!$E$2:$AW$10)),0)+IFERROR(SUMPRODUCT(('白止-S级品'!$A$2:$A$26=$B126)*('白止-S级品'!$D$1:$AV$1=CF$1)*('白止-S级品'!$D$2:$AV$26)),0)+IFERROR(SUMPRODUCT(('乐容-S级品'!$A$4:$A$32=$B126)*('乐容-S级品'!$L$3:$CA$3=CF$1)*('乐容-S级品'!$L$4:$CA$32)),0)</f>
      </c>
      <c r="CG126" s="280">
        <f>IFERROR(SUMPRODUCT(('控温被PRO-S级品'!$B$2:$B$10=$B126)*('控温被PRO-S级品'!$E$1:$BE$1=CG$1)*('控温被PRO-S级品'!$E$2:$BE$10)),0)+IFERROR(SUMPRODUCT(('冬被-S级品'!$B$2:$B$10=$B126)*('冬被-S级品'!$E$1:$AW$1=CG$1)*('冬被-S级品'!$E$2:$AW$10)),0)+IFERROR(SUMPRODUCT(('白止-S级品'!$A$2:$A$26=$B126)*('白止-S级品'!$D$1:$AV$1=CG$1)*('白止-S级品'!$D$2:$AV$26)),0)+IFERROR(SUMPRODUCT(('乐容-S级品'!$A$4:$A$32=$B126)*('乐容-S级品'!$L$3:$CA$3=CG$1)*('乐容-S级品'!$L$4:$CA$32)),0)</f>
      </c>
      <c r="CH126" s="280">
        <f>IFERROR(SUMPRODUCT(('控温被PRO-S级品'!$B$2:$B$10=$B126)*('控温被PRO-S级品'!$E$1:$BE$1=CH$1)*('控温被PRO-S级品'!$E$2:$BE$10)),0)+IFERROR(SUMPRODUCT(('冬被-S级品'!$B$2:$B$10=$B126)*('冬被-S级品'!$E$1:$AW$1=CH$1)*('冬被-S级品'!$E$2:$AW$10)),0)+IFERROR(SUMPRODUCT(('白止-S级品'!$A$2:$A$26=$B126)*('白止-S级品'!$D$1:$AV$1=CH$1)*('白止-S级品'!$D$2:$AV$26)),0)+IFERROR(SUMPRODUCT(('乐容-S级品'!$A$4:$A$32=$B126)*('乐容-S级品'!$L$3:$CA$3=CH$1)*('乐容-S级品'!$L$4:$CA$32)),0)</f>
      </c>
      <c r="CI126" s="280">
        <f>IFERROR(SUMPRODUCT(('控温被PRO-S级品'!$B$2:$B$10=$B126)*('控温被PRO-S级品'!$E$1:$BE$1=CI$1)*('控温被PRO-S级品'!$E$2:$BE$10)),0)+IFERROR(SUMPRODUCT(('冬被-S级品'!$B$2:$B$10=$B126)*('冬被-S级品'!$E$1:$AW$1=CI$1)*('冬被-S级品'!$E$2:$AW$10)),0)+IFERROR(SUMPRODUCT(('白止-S级品'!$A$2:$A$26=$B126)*('白止-S级品'!$D$1:$AV$1=CI$1)*('白止-S级品'!$D$2:$AV$26)),0)+IFERROR(SUMPRODUCT(('乐容-S级品'!$A$4:$A$32=$B126)*('乐容-S级品'!$L$3:$CA$3=CI$1)*('乐容-S级品'!$L$4:$CA$32)),0)</f>
      </c>
      <c r="CJ126" s="280">
        <f>IFERROR(SUMPRODUCT(('控温被PRO-S级品'!$B$2:$B$10=$B126)*('控温被PRO-S级品'!$E$1:$BE$1=CJ$1)*('控温被PRO-S级品'!$E$2:$BE$10)),0)+IFERROR(SUMPRODUCT(('冬被-S级品'!$B$2:$B$10=$B126)*('冬被-S级品'!$E$1:$AW$1=CJ$1)*('冬被-S级品'!$E$2:$AW$10)),0)+IFERROR(SUMPRODUCT(('白止-S级品'!$A$2:$A$26=$B126)*('白止-S级品'!$D$1:$AV$1=CJ$1)*('白止-S级品'!$D$2:$AV$26)),0)+IFERROR(SUMPRODUCT(('乐容-S级品'!$A$4:$A$32=$B126)*('乐容-S级品'!$L$3:$CA$3=CJ$1)*('乐容-S级品'!$L$4:$CA$32)),0)</f>
      </c>
      <c r="CK126" s="280">
        <f>IFERROR(SUMPRODUCT(('控温被PRO-S级品'!$B$2:$B$10=$B126)*('控温被PRO-S级品'!$E$1:$BE$1=CK$1)*('控温被PRO-S级品'!$E$2:$BE$10)),0)+IFERROR(SUMPRODUCT(('冬被-S级品'!$B$2:$B$10=$B126)*('冬被-S级品'!$E$1:$AW$1=CK$1)*('冬被-S级品'!$E$2:$AW$10)),0)+IFERROR(SUMPRODUCT(('白止-S级品'!$A$2:$A$26=$B126)*('白止-S级品'!$D$1:$AV$1=CK$1)*('白止-S级品'!$D$2:$AV$26)),0)+IFERROR(SUMPRODUCT(('乐容-S级品'!$A$4:$A$32=$B126)*('乐容-S级品'!$L$3:$CA$3=CK$1)*('乐容-S级品'!$L$4:$CA$32)),0)</f>
      </c>
      <c r="CL126" s="280">
        <f>IFERROR(SUMPRODUCT(('控温被PRO-S级品'!$B$2:$B$10=$B126)*('控温被PRO-S级品'!$E$1:$BE$1=CL$1)*('控温被PRO-S级品'!$E$2:$BE$10)),0)+IFERROR(SUMPRODUCT(('冬被-S级品'!$B$2:$B$10=$B126)*('冬被-S级品'!$E$1:$AW$1=CL$1)*('冬被-S级品'!$E$2:$AW$10)),0)+IFERROR(SUMPRODUCT(('白止-S级品'!$A$2:$A$26=$B126)*('白止-S级品'!$D$1:$AV$1=CL$1)*('白止-S级品'!$D$2:$AV$26)),0)+IFERROR(SUMPRODUCT(('乐容-S级品'!$A$4:$A$32=$B126)*('乐容-S级品'!$L$3:$CA$3=CL$1)*('乐容-S级品'!$L$4:$CA$32)),0)</f>
      </c>
      <c r="CM126" s="280">
        <f>IFERROR(SUMPRODUCT(('控温被PRO-S级品'!$B$2:$B$10=$B126)*('控温被PRO-S级品'!$E$1:$BE$1=CM$1)*('控温被PRO-S级品'!$E$2:$BE$10)),0)+IFERROR(SUMPRODUCT(('冬被-S级品'!$B$2:$B$10=$B126)*('冬被-S级品'!$E$1:$AW$1=CM$1)*('冬被-S级品'!$E$2:$AW$10)),0)+IFERROR(SUMPRODUCT(('白止-S级品'!$A$2:$A$26=$B126)*('白止-S级品'!$D$1:$AV$1=CM$1)*('白止-S级品'!$D$2:$AV$26)),0)+IFERROR(SUMPRODUCT(('乐容-S级品'!$A$4:$A$32=$B126)*('乐容-S级品'!$L$3:$CA$3=CM$1)*('乐容-S级品'!$L$4:$CA$32)),0)</f>
      </c>
      <c r="CN126" s="280">
        <f>IFERROR(SUMPRODUCT(('控温被PRO-S级品'!$B$2:$B$10=$B126)*('控温被PRO-S级品'!$E$1:$BE$1=CN$1)*('控温被PRO-S级品'!$E$2:$BE$10)),0)+IFERROR(SUMPRODUCT(('冬被-S级品'!$B$2:$B$10=$B126)*('冬被-S级品'!$E$1:$AW$1=CN$1)*('冬被-S级品'!$E$2:$AW$10)),0)+IFERROR(SUMPRODUCT(('白止-S级品'!$A$2:$A$26=$B126)*('白止-S级品'!$D$1:$AV$1=CN$1)*('白止-S级品'!$D$2:$AV$26)),0)+IFERROR(SUMPRODUCT(('乐容-S级品'!$A$4:$A$32=$B126)*('乐容-S级品'!$L$3:$CA$3=CN$1)*('乐容-S级品'!$L$4:$CA$32)),0)</f>
      </c>
      <c r="CO126" s="280">
        <f>IFERROR(SUMPRODUCT(('控温被PRO-S级品'!$B$2:$B$10=$B126)*('控温被PRO-S级品'!$E$1:$BE$1=CO$1)*('控温被PRO-S级品'!$E$2:$BE$10)),0)+IFERROR(SUMPRODUCT(('冬被-S级品'!$B$2:$B$10=$B126)*('冬被-S级品'!$E$1:$AW$1=CO$1)*('冬被-S级品'!$E$2:$AW$10)),0)+IFERROR(SUMPRODUCT(('白止-S级品'!$A$2:$A$26=$B126)*('白止-S级品'!$D$1:$AV$1=CO$1)*('白止-S级品'!$D$2:$AV$26)),0)+IFERROR(SUMPRODUCT(('乐容-S级品'!$A$4:$A$32=$B126)*('乐容-S级品'!$L$3:$CA$3=CO$1)*('乐容-S级品'!$L$4:$CA$32)),0)</f>
      </c>
      <c r="CP126" s="280">
        <f>IFERROR(SUMPRODUCT(('控温被PRO-S级品'!$B$2:$B$10=$B126)*('控温被PRO-S级品'!$E$1:$BE$1=CP$1)*('控温被PRO-S级品'!$E$2:$BE$10)),0)+IFERROR(SUMPRODUCT(('冬被-S级品'!$B$2:$B$10=$B126)*('冬被-S级品'!$E$1:$AW$1=CP$1)*('冬被-S级品'!$E$2:$AW$10)),0)+IFERROR(SUMPRODUCT(('白止-S级品'!$A$2:$A$26=$B126)*('白止-S级品'!$D$1:$AV$1=CP$1)*('白止-S级品'!$D$2:$AV$26)),0)+IFERROR(SUMPRODUCT(('乐容-S级品'!$A$4:$A$32=$B126)*('乐容-S级品'!$L$3:$CA$3=CP$1)*('乐容-S级品'!$L$4:$CA$32)),0)</f>
      </c>
      <c r="CQ126" s="280">
        <f>IFERROR(SUMPRODUCT(('控温被PRO-S级品'!$B$2:$B$10=$B126)*('控温被PRO-S级品'!$E$1:$BE$1=CQ$1)*('控温被PRO-S级品'!$E$2:$BE$10)),0)+IFERROR(SUMPRODUCT(('冬被-S级品'!$B$2:$B$10=$B126)*('冬被-S级品'!$E$1:$AW$1=CQ$1)*('冬被-S级品'!$E$2:$AW$10)),0)+IFERROR(SUMPRODUCT(('白止-S级品'!$A$2:$A$26=$B126)*('白止-S级品'!$D$1:$AV$1=CQ$1)*('白止-S级品'!$D$2:$AV$26)),0)+IFERROR(SUMPRODUCT(('乐容-S级品'!$A$4:$A$32=$B126)*('乐容-S级品'!$L$3:$CA$3=CQ$1)*('乐容-S级品'!$L$4:$CA$32)),0)</f>
      </c>
      <c r="CR126" s="280">
        <f>IFERROR(SUMPRODUCT(('控温被PRO-S级品'!$B$2:$B$10=$B126)*('控温被PRO-S级品'!$E$1:$BE$1=CR$1)*('控温被PRO-S级品'!$E$2:$BE$10)),0)+IFERROR(SUMPRODUCT(('冬被-S级品'!$B$2:$B$10=$B126)*('冬被-S级品'!$E$1:$AW$1=CR$1)*('冬被-S级品'!$E$2:$AW$10)),0)+IFERROR(SUMPRODUCT(('白止-S级品'!$A$2:$A$26=$B126)*('白止-S级品'!$D$1:$AV$1=CR$1)*('白止-S级品'!$D$2:$AV$26)),0)+IFERROR(SUMPRODUCT(('乐容-S级品'!$A$4:$A$32=$B126)*('乐容-S级品'!$L$3:$CA$3=CR$1)*('乐容-S级品'!$L$4:$CA$32)),0)</f>
      </c>
      <c r="CS126" s="280">
        <f>IFERROR(SUMPRODUCT(('控温被PRO-S级品'!$B$2:$B$10=$B126)*('控温被PRO-S级品'!$E$1:$BE$1=CS$1)*('控温被PRO-S级品'!$E$2:$BE$10)),0)+IFERROR(SUMPRODUCT(('冬被-S级品'!$B$2:$B$10=$B126)*('冬被-S级品'!$E$1:$AW$1=CS$1)*('冬被-S级品'!$E$2:$AW$10)),0)+IFERROR(SUMPRODUCT(('白止-S级品'!$A$2:$A$26=$B126)*('白止-S级品'!$D$1:$AV$1=CS$1)*('白止-S级品'!$D$2:$AV$26)),0)+IFERROR(SUMPRODUCT(('乐容-S级品'!$A$4:$A$32=$B126)*('乐容-S级品'!$L$3:$CA$3=CS$1)*('乐容-S级品'!$L$4:$CA$32)),0)</f>
      </c>
      <c r="CT126" s="280">
        <f>IFERROR(SUMPRODUCT(('控温被PRO-S级品'!$B$2:$B$10=$B126)*('控温被PRO-S级品'!$E$1:$BE$1=CT$1)*('控温被PRO-S级品'!$E$2:$BE$10)),0)+IFERROR(SUMPRODUCT(('冬被-S级品'!$B$2:$B$10=$B126)*('冬被-S级品'!$E$1:$AW$1=CT$1)*('冬被-S级品'!$E$2:$AW$10)),0)+IFERROR(SUMPRODUCT(('白止-S级品'!$A$2:$A$26=$B126)*('白止-S级品'!$D$1:$AV$1=CT$1)*('白止-S级品'!$D$2:$AV$26)),0)+IFERROR(SUMPRODUCT(('乐容-S级品'!$A$4:$A$32=$B126)*('乐容-S级品'!$L$3:$CA$3=CT$1)*('乐容-S级品'!$L$4:$CA$32)),0)</f>
      </c>
      <c r="CU126" s="280">
        <f>IFERROR(SUMPRODUCT(('控温被PRO-S级品'!$B$2:$B$10=$B126)*('控温被PRO-S级品'!$E$1:$BE$1=CU$1)*('控温被PRO-S级品'!$E$2:$BE$10)),0)+IFERROR(SUMPRODUCT(('冬被-S级品'!$B$2:$B$10=$B126)*('冬被-S级品'!$E$1:$AW$1=CU$1)*('冬被-S级品'!$E$2:$AW$10)),0)+IFERROR(SUMPRODUCT(('白止-S级品'!$A$2:$A$26=$B126)*('白止-S级品'!$D$1:$AV$1=CU$1)*('白止-S级品'!$D$2:$AV$26)),0)+IFERROR(SUMPRODUCT(('乐容-S级品'!$A$4:$A$32=$B126)*('乐容-S级品'!$L$3:$CA$3=CU$1)*('乐容-S级品'!$L$4:$CA$32)),0)</f>
      </c>
      <c r="CV126" s="280">
        <f>IFERROR(SUMPRODUCT(('控温被PRO-S级品'!$B$2:$B$10=$B126)*('控温被PRO-S级品'!$E$1:$BE$1=CV$1)*('控温被PRO-S级品'!$E$2:$BE$10)),0)+IFERROR(SUMPRODUCT(('冬被-S级品'!$B$2:$B$10=$B126)*('冬被-S级品'!$E$1:$AW$1=CV$1)*('冬被-S级品'!$E$2:$AW$10)),0)+IFERROR(SUMPRODUCT(('白止-S级品'!$A$2:$A$26=$B126)*('白止-S级品'!$D$1:$AV$1=CV$1)*('白止-S级品'!$D$2:$AV$26)),0)+IFERROR(SUMPRODUCT(('乐容-S级品'!$A$4:$A$32=$B126)*('乐容-S级品'!$L$3:$CA$3=CV$1)*('乐容-S级品'!$L$4:$CA$32)),0)</f>
      </c>
      <c r="CW126" s="280">
        <f>IFERROR(SUMPRODUCT(('控温被PRO-S级品'!$B$2:$B$10=$B126)*('控温被PRO-S级品'!$E$1:$BE$1=CW$1)*('控温被PRO-S级品'!$E$2:$BE$10)),0)+IFERROR(SUMPRODUCT(('冬被-S级品'!$B$2:$B$10=$B126)*('冬被-S级品'!$E$1:$AW$1=CW$1)*('冬被-S级品'!$E$2:$AW$10)),0)+IFERROR(SUMPRODUCT(('白止-S级品'!$A$2:$A$26=$B126)*('白止-S级品'!$D$1:$AV$1=CW$1)*('白止-S级品'!$D$2:$AV$26)),0)+IFERROR(SUMPRODUCT(('乐容-S级品'!$A$4:$A$32=$B126)*('乐容-S级品'!$L$3:$CA$3=CW$1)*('乐容-S级品'!$L$4:$CA$32)),0)</f>
      </c>
      <c r="CX126" s="280">
        <f>IFERROR(SUMPRODUCT(('控温被PRO-S级品'!$B$2:$B$10=$B126)*('控温被PRO-S级品'!$E$1:$BE$1=CX$1)*('控温被PRO-S级品'!$E$2:$BE$10)),0)+IFERROR(SUMPRODUCT(('冬被-S级品'!$B$2:$B$10=$B126)*('冬被-S级品'!$E$1:$AW$1=CX$1)*('冬被-S级品'!$E$2:$AW$10)),0)+IFERROR(SUMPRODUCT(('白止-S级品'!$A$2:$A$26=$B126)*('白止-S级品'!$D$1:$AV$1=CX$1)*('白止-S级品'!$D$2:$AV$26)),0)+IFERROR(SUMPRODUCT(('乐容-S级品'!$A$4:$A$32=$B126)*('乐容-S级品'!$L$3:$CA$3=CX$1)*('乐容-S级品'!$L$4:$CA$32)),0)</f>
      </c>
      <c r="CY126" s="280">
        <f>IFERROR(SUMPRODUCT(('控温被PRO-S级品'!$B$2:$B$10=$B126)*('控温被PRO-S级品'!$E$1:$BE$1=CY$1)*('控温被PRO-S级品'!$E$2:$BE$10)),0)+IFERROR(SUMPRODUCT(('冬被-S级品'!$B$2:$B$10=$B126)*('冬被-S级品'!$E$1:$AW$1=CY$1)*('冬被-S级品'!$E$2:$AW$10)),0)+IFERROR(SUMPRODUCT(('白止-S级品'!$A$2:$A$26=$B126)*('白止-S级品'!$D$1:$AV$1=CY$1)*('白止-S级品'!$D$2:$AV$26)),0)+IFERROR(SUMPRODUCT(('乐容-S级品'!$A$4:$A$32=$B126)*('乐容-S级品'!$L$3:$CA$3=CY$1)*('乐容-S级品'!$L$4:$CA$32)),0)</f>
      </c>
      <c r="CZ126" s="280">
        <f>IFERROR(SUMPRODUCT(('控温被PRO-S级品'!$B$2:$B$10=$B126)*('控温被PRO-S级品'!$E$1:$BE$1=CZ$1)*('控温被PRO-S级品'!$E$2:$BE$10)),0)+IFERROR(SUMPRODUCT(('冬被-S级品'!$B$2:$B$10=$B126)*('冬被-S级品'!$E$1:$AW$1=CZ$1)*('冬被-S级品'!$E$2:$AW$10)),0)+IFERROR(SUMPRODUCT(('白止-S级品'!$A$2:$A$26=$B126)*('白止-S级品'!$D$1:$AV$1=CZ$1)*('白止-S级品'!$D$2:$AV$26)),0)+IFERROR(SUMPRODUCT(('乐容-S级品'!$A$4:$A$32=$B126)*('乐容-S级品'!$L$3:$CA$3=CZ$1)*('乐容-S级品'!$L$4:$CA$32)),0)</f>
      </c>
      <c r="DA126" s="280">
        <f>IFERROR(SUMPRODUCT(('控温被PRO-S级品'!$B$2:$B$10=$B126)*('控温被PRO-S级品'!$E$1:$BE$1=DA$1)*('控温被PRO-S级品'!$E$2:$BE$10)),0)+IFERROR(SUMPRODUCT(('冬被-S级品'!$B$2:$B$10=$B126)*('冬被-S级品'!$E$1:$AW$1=DA$1)*('冬被-S级品'!$E$2:$AW$10)),0)+IFERROR(SUMPRODUCT(('白止-S级品'!$A$2:$A$26=$B126)*('白止-S级品'!$D$1:$AV$1=DA$1)*('白止-S级品'!$D$2:$AV$26)),0)+IFERROR(SUMPRODUCT(('乐容-S级品'!$A$4:$A$32=$B126)*('乐容-S级品'!$L$3:$CA$3=DA$1)*('乐容-S级品'!$L$4:$CA$32)),0)</f>
      </c>
      <c r="DB126" s="280">
        <f>IFERROR(SUMPRODUCT(('控温被PRO-S级品'!$B$2:$B$10=$B126)*('控温被PRO-S级品'!$E$1:$BE$1=DB$1)*('控温被PRO-S级品'!$E$2:$BE$10)),0)+IFERROR(SUMPRODUCT(('冬被-S级品'!$B$2:$B$10=$B126)*('冬被-S级品'!$E$1:$AW$1=DB$1)*('冬被-S级品'!$E$2:$AW$10)),0)+IFERROR(SUMPRODUCT(('白止-S级品'!$A$2:$A$26=$B126)*('白止-S级品'!$D$1:$AV$1=DB$1)*('白止-S级品'!$D$2:$AV$26)),0)+IFERROR(SUMPRODUCT(('乐容-S级品'!$A$4:$A$32=$B126)*('乐容-S级品'!$L$3:$CA$3=DB$1)*('乐容-S级品'!$L$4:$CA$32)),0)</f>
      </c>
      <c r="DC126" s="280">
        <f>IFERROR(SUMPRODUCT(('控温被PRO-S级品'!$B$2:$B$10=$B126)*('控温被PRO-S级品'!$E$1:$BE$1=DC$1)*('控温被PRO-S级品'!$E$2:$BE$10)),0)+IFERROR(SUMPRODUCT(('冬被-S级品'!$B$2:$B$10=$B126)*('冬被-S级品'!$E$1:$AW$1=DC$1)*('冬被-S级品'!$E$2:$AW$10)),0)+IFERROR(SUMPRODUCT(('白止-S级品'!$A$2:$A$26=$B126)*('白止-S级品'!$D$1:$AV$1=DC$1)*('白止-S级品'!$D$2:$AV$26)),0)+IFERROR(SUMPRODUCT(('乐容-S级品'!$A$4:$A$32=$B126)*('乐容-S级品'!$L$3:$CA$3=DC$1)*('乐容-S级品'!$L$4:$CA$32)),0)</f>
      </c>
      <c r="DD126" s="280">
        <f>IFERROR(SUMPRODUCT(('控温被PRO-S级品'!$B$2:$B$10=$B126)*('控温被PRO-S级品'!$E$1:$BE$1=DD$1)*('控温被PRO-S级品'!$E$2:$BE$10)),0)+IFERROR(SUMPRODUCT(('冬被-S级品'!$B$2:$B$10=$B126)*('冬被-S级品'!$E$1:$AW$1=DD$1)*('冬被-S级品'!$E$2:$AW$10)),0)+IFERROR(SUMPRODUCT(('白止-S级品'!$A$2:$A$26=$B126)*('白止-S级品'!$D$1:$AV$1=DD$1)*('白止-S级品'!$D$2:$AV$26)),0)+IFERROR(SUMPRODUCT(('乐容-S级品'!$A$4:$A$32=$B126)*('乐容-S级品'!$L$3:$CA$3=DD$1)*('乐容-S级品'!$L$4:$CA$32)),0)</f>
      </c>
      <c r="DE126" s="280">
        <f>IFERROR(SUMPRODUCT(('控温被PRO-S级品'!$B$2:$B$10=$B126)*('控温被PRO-S级品'!$E$1:$BE$1=DE$1)*('控温被PRO-S级品'!$E$2:$BE$10)),0)+IFERROR(SUMPRODUCT(('冬被-S级品'!$B$2:$B$10=$B126)*('冬被-S级品'!$E$1:$AW$1=DE$1)*('冬被-S级品'!$E$2:$AW$10)),0)+IFERROR(SUMPRODUCT(('白止-S级品'!$A$2:$A$26=$B126)*('白止-S级品'!$D$1:$AV$1=DE$1)*('白止-S级品'!$D$2:$AV$26)),0)+IFERROR(SUMPRODUCT(('乐容-S级品'!$A$4:$A$32=$B126)*('乐容-S级品'!$L$3:$CA$3=DE$1)*('乐容-S级品'!$L$4:$CA$32)),0)</f>
      </c>
      <c r="DF126" s="280">
        <f>IFERROR(SUMPRODUCT(('控温被PRO-S级品'!$B$2:$B$10=$B126)*('控温被PRO-S级品'!$E$1:$BE$1=DF$1)*('控温被PRO-S级品'!$E$2:$BE$10)),0)+IFERROR(SUMPRODUCT(('冬被-S级品'!$B$2:$B$10=$B126)*('冬被-S级品'!$E$1:$AW$1=DF$1)*('冬被-S级品'!$E$2:$AW$10)),0)+IFERROR(SUMPRODUCT(('白止-S级品'!$A$2:$A$26=$B126)*('白止-S级品'!$D$1:$AV$1=DF$1)*('白止-S级品'!$D$2:$AV$26)),0)+IFERROR(SUMPRODUCT(('乐容-S级品'!$A$4:$A$32=$B126)*('乐容-S级品'!$L$3:$CA$3=DF$1)*('乐容-S级品'!$L$4:$CA$32)),0)</f>
      </c>
      <c r="DG126" s="280">
        <f>IFERROR(SUMPRODUCT(('控温被PRO-S级品'!$B$2:$B$10=$B126)*('控温被PRO-S级品'!$E$1:$BE$1=DG$1)*('控温被PRO-S级品'!$E$2:$BE$10)),0)+IFERROR(SUMPRODUCT(('冬被-S级品'!$B$2:$B$10=$B126)*('冬被-S级品'!$E$1:$AW$1=DG$1)*('冬被-S级品'!$E$2:$AW$10)),0)+IFERROR(SUMPRODUCT(('白止-S级品'!$A$2:$A$26=$B126)*('白止-S级品'!$D$1:$AV$1=DG$1)*('白止-S级品'!$D$2:$AV$26)),0)+IFERROR(SUMPRODUCT(('乐容-S级品'!$A$4:$A$32=$B126)*('乐容-S级品'!$L$3:$CA$3=DG$1)*('乐容-S级品'!$L$4:$CA$32)),0)</f>
      </c>
      <c r="DH126" s="280">
        <f>IFERROR(SUMPRODUCT(('控温被PRO-S级品'!$B$2:$B$10=$B126)*('控温被PRO-S级品'!$E$1:$BE$1=DH$1)*('控温被PRO-S级品'!$E$2:$BE$10)),0)+IFERROR(SUMPRODUCT(('冬被-S级品'!$B$2:$B$10=$B126)*('冬被-S级品'!$E$1:$AW$1=DH$1)*('冬被-S级品'!$E$2:$AW$10)),0)+IFERROR(SUMPRODUCT(('白止-S级品'!$A$2:$A$26=$B126)*('白止-S级品'!$D$1:$AV$1=DH$1)*('白止-S级品'!$D$2:$AV$26)),0)+IFERROR(SUMPRODUCT(('乐容-S级品'!$A$4:$A$32=$B126)*('乐容-S级品'!$L$3:$CA$3=DH$1)*('乐容-S级品'!$L$4:$CA$32)),0)</f>
      </c>
      <c r="DI126" s="280">
        <f>IFERROR(SUMPRODUCT(('控温被PRO-S级品'!$B$2:$B$10=$B126)*('控温被PRO-S级品'!$E$1:$BE$1=DI$1)*('控温被PRO-S级品'!$E$2:$BE$10)),0)+IFERROR(SUMPRODUCT(('冬被-S级品'!$B$2:$B$10=$B126)*('冬被-S级品'!$E$1:$AW$1=DI$1)*('冬被-S级品'!$E$2:$AW$10)),0)+IFERROR(SUMPRODUCT(('白止-S级品'!$A$2:$A$26=$B126)*('白止-S级品'!$D$1:$AV$1=DI$1)*('白止-S级品'!$D$2:$AV$26)),0)+IFERROR(SUMPRODUCT(('乐容-S级品'!$A$4:$A$32=$B126)*('乐容-S级品'!$L$3:$CA$3=DI$1)*('乐容-S级品'!$L$4:$CA$32)),0)</f>
      </c>
      <c r="DJ126" s="280">
        <f>IFERROR(SUMPRODUCT(('控温被PRO-S级品'!$B$2:$B$10=$B126)*('控温被PRO-S级品'!$E$1:$BE$1=DJ$1)*('控温被PRO-S级品'!$E$2:$BE$10)),0)+IFERROR(SUMPRODUCT(('冬被-S级品'!$B$2:$B$10=$B126)*('冬被-S级品'!$E$1:$AW$1=DJ$1)*('冬被-S级品'!$E$2:$AW$10)),0)+IFERROR(SUMPRODUCT(('白止-S级品'!$A$2:$A$26=$B126)*('白止-S级品'!$D$1:$AV$1=DJ$1)*('白止-S级品'!$D$2:$AV$26)),0)+IFERROR(SUMPRODUCT(('乐容-S级品'!$A$4:$A$32=$B126)*('乐容-S级品'!$L$3:$CA$3=DJ$1)*('乐容-S级品'!$L$4:$CA$32)),0)</f>
      </c>
      <c r="DK126" s="280"/>
      <c r="DL126" s="280"/>
      <c r="DM126" s="280"/>
      <c r="DN126" s="280"/>
      <c r="DO126" s="280"/>
      <c r="DP126" s="280"/>
      <c r="DQ126" s="280"/>
      <c r="DR126" s="280"/>
      <c r="DS126" s="280"/>
      <c r="DT126" s="280"/>
      <c r="DU126" s="280"/>
      <c r="DV126" s="280"/>
      <c r="DW126" s="280">
        <f>VLOOKUP(B126,'系统编码规格'!A:C,3,FALSE)</f>
      </c>
      <c r="DX126" s="280"/>
      <c r="DY126" s="280"/>
      <c r="DZ126" s="280"/>
      <c r="EA126" s="280"/>
      <c r="EB126" s="280"/>
      <c r="EC126" s="280"/>
      <c r="ED126" s="280"/>
      <c r="EE126" s="280"/>
      <c r="EF126" s="280"/>
      <c r="EG126" s="280"/>
      <c r="EH126" s="280"/>
      <c r="EI126" s="280"/>
      <c r="EJ126" s="280"/>
      <c r="EK126" s="280"/>
      <c r="EL126" s="280"/>
      <c r="EM126" s="280"/>
      <c r="EN126" s="280"/>
      <c r="EO126" s="280"/>
      <c r="EP126" s="280"/>
      <c r="EQ126" s="280"/>
      <c r="ER126" s="280"/>
      <c r="ES126" s="280"/>
      <c r="ET126" s="280"/>
      <c r="EU126" s="280"/>
      <c r="EV126" s="280"/>
      <c r="EW126" s="280"/>
      <c r="EX126" s="280"/>
      <c r="EY126" s="280"/>
      <c r="EZ126" s="280"/>
      <c r="FA126" s="280"/>
      <c r="FB126" s="280"/>
      <c r="FC126" s="280"/>
      <c r="FD126" s="280"/>
      <c r="FE126" s="280"/>
      <c r="FF126" s="280"/>
      <c r="FG126" s="280"/>
      <c r="FH126" s="280"/>
      <c r="FI126" s="280"/>
      <c r="FJ126" s="280"/>
      <c r="FK126" s="280"/>
      <c r="FL126" s="280"/>
      <c r="FM126" s="280"/>
      <c r="FN126" s="280"/>
      <c r="FO126" s="280"/>
      <c r="FP126" s="280"/>
      <c r="FQ126" s="280"/>
      <c r="FR126" s="280"/>
      <c r="FS126" s="280"/>
      <c r="FT126" s="280"/>
      <c r="FU126" s="280"/>
      <c r="FV126" s="280"/>
      <c r="FW126" s="280"/>
      <c r="FX126" s="280"/>
      <c r="FY126" s="280"/>
      <c r="FZ126" s="280"/>
      <c r="GA126" s="280"/>
      <c r="GB126" s="280"/>
      <c r="GC126" s="280"/>
      <c r="GD126" s="280"/>
      <c r="GE126" s="280"/>
      <c r="GF126" s="280"/>
      <c r="GG126" s="280"/>
      <c r="GH126" s="280"/>
      <c r="GI126" s="280"/>
      <c r="GJ126" s="280"/>
      <c r="GK126" s="280"/>
      <c r="GL126" s="280"/>
      <c r="GM126" s="280"/>
      <c r="GN126" s="280"/>
      <c r="GO126" s="280"/>
      <c r="GP126" s="280"/>
      <c r="GQ126" s="280"/>
      <c r="GR126" s="280"/>
      <c r="GS126" s="280"/>
      <c r="GT126" s="280"/>
      <c r="GU126" s="280"/>
      <c r="GV126" s="280"/>
    </row>
    <row r="127">
      <c r="A127" s="309" t="str">
        <v>乐容</v>
      </c>
      <c r="B127" s="310" t="str">
        <v>12800025900540418</v>
      </c>
      <c r="C127" s="309" t="str">
        <v>亚朵星球 纯色全棉床笠</v>
      </c>
      <c r="D127" s="309" t="str">
        <v>静湖蓝 1.8m床</v>
      </c>
      <c r="E127">
        <f>SUM(F127:GX127)</f>
      </c>
      <c r="F127" s="280">
        <f>IFERROR(SUMPRODUCT(('控温被PRO-S级品'!$B$2:$B$10=$B127)*('控温被PRO-S级品'!$E$1:$BE$1=F$1)*('控温被PRO-S级品'!$E$2:$BE$10)),0)+IFERROR(SUMPRODUCT(('冬被-S级品'!$B$2:$B$10=$B127)*('冬被-S级品'!$E$1:$AW$1=F$1)*('冬被-S级品'!$E$2:$AW$10)),0)+IFERROR(SUMPRODUCT(('白止-S级品'!$A$2:$A$26=$B127)*('白止-S级品'!$D$1:$AV$1=F$1)*('白止-S级品'!$D$2:$AV$26)),0)+IFERROR(SUMPRODUCT(('乐容-S级品'!$A$4:$A$32=$B127)*('乐容-S级品'!$L$3:$CA$3=F$1)*('乐容-S级品'!$L$4:$CA$32)),0)</f>
      </c>
      <c r="G127" s="280">
        <f>IFERROR(SUMPRODUCT(('控温被PRO-S级品'!$B$2:$B$10=$B127)*('控温被PRO-S级品'!$E$1:$BE$1=G$1)*('控温被PRO-S级品'!$E$2:$BE$10)),0)+IFERROR(SUMPRODUCT(('冬被-S级品'!$B$2:$B$10=$B127)*('冬被-S级品'!$E$1:$AW$1=G$1)*('冬被-S级品'!$E$2:$AW$10)),0)+IFERROR(SUMPRODUCT(('白止-S级品'!$A$2:$A$26=$B127)*('白止-S级品'!$D$1:$AV$1=G$1)*('白止-S级品'!$D$2:$AV$26)),0)+IFERROR(SUMPRODUCT(('乐容-S级品'!$A$4:$A$32=$B127)*('乐容-S级品'!$L$3:$CA$3=G$1)*('乐容-S级品'!$L$4:$CA$32)),0)</f>
      </c>
      <c r="H127" s="280">
        <f>IFERROR(SUMPRODUCT(('控温被PRO-S级品'!$B$2:$B$10=$B127)*('控温被PRO-S级品'!$E$1:$BE$1=H$1)*('控温被PRO-S级品'!$E$2:$BE$10)),0)+IFERROR(SUMPRODUCT(('冬被-S级品'!$B$2:$B$10=$B127)*('冬被-S级品'!$E$1:$AW$1=H$1)*('冬被-S级品'!$E$2:$AW$10)),0)+IFERROR(SUMPRODUCT(('白止-S级品'!$A$2:$A$26=$B127)*('白止-S级品'!$D$1:$AV$1=H$1)*('白止-S级品'!$D$2:$AV$26)),0)+IFERROR(SUMPRODUCT(('乐容-S级品'!$A$4:$A$32=$B127)*('乐容-S级品'!$L$3:$CA$3=H$1)*('乐容-S级品'!$L$4:$CA$32)),0)</f>
      </c>
      <c r="I127" s="280">
        <f>IFERROR(SUMPRODUCT(('控温被PRO-S级品'!$B$2:$B$10=$B127)*('控温被PRO-S级品'!$E$1:$BE$1=I$1)*('控温被PRO-S级品'!$E$2:$BE$10)),0)+IFERROR(SUMPRODUCT(('冬被-S级品'!$B$2:$B$10=$B127)*('冬被-S级品'!$E$1:$AW$1=I$1)*('冬被-S级品'!$E$2:$AW$10)),0)+IFERROR(SUMPRODUCT(('白止-S级品'!$A$2:$A$26=$B127)*('白止-S级品'!$D$1:$AV$1=I$1)*('白止-S级品'!$D$2:$AV$26)),0)+IFERROR(SUMPRODUCT(('乐容-S级品'!$A$4:$A$32=$B127)*('乐容-S级品'!$L$3:$CA$3=I$1)*('乐容-S级品'!$L$4:$CA$32)),0)</f>
      </c>
      <c r="J127" s="280">
        <f>IFERROR(SUMPRODUCT(('控温被PRO-S级品'!$B$2:$B$10=$B127)*('控温被PRO-S级品'!$E$1:$BE$1=J$1)*('控温被PRO-S级品'!$E$2:$BE$10)),0)+IFERROR(SUMPRODUCT(('冬被-S级品'!$B$2:$B$10=$B127)*('冬被-S级品'!$E$1:$AW$1=J$1)*('冬被-S级品'!$E$2:$AW$10)),0)+IFERROR(SUMPRODUCT(('白止-S级品'!$A$2:$A$26=$B127)*('白止-S级品'!$D$1:$AV$1=J$1)*('白止-S级品'!$D$2:$AV$26)),0)+IFERROR(SUMPRODUCT(('乐容-S级品'!$A$4:$A$32=$B127)*('乐容-S级品'!$L$3:$CA$3=J$1)*('乐容-S级品'!$L$4:$CA$32)),0)</f>
      </c>
      <c r="K127" s="280">
        <f>IFERROR(SUMPRODUCT(('控温被PRO-S级品'!$B$2:$B$10=$B127)*('控温被PRO-S级品'!$E$1:$BE$1=K$1)*('控温被PRO-S级品'!$E$2:$BE$10)),0)+IFERROR(SUMPRODUCT(('冬被-S级品'!$B$2:$B$10=$B127)*('冬被-S级品'!$E$1:$AW$1=K$1)*('冬被-S级品'!$E$2:$AW$10)),0)+IFERROR(SUMPRODUCT(('白止-S级品'!$A$2:$A$26=$B127)*('白止-S级品'!$D$1:$AV$1=K$1)*('白止-S级品'!$D$2:$AV$26)),0)+IFERROR(SUMPRODUCT(('乐容-S级品'!$A$4:$A$32=$B127)*('乐容-S级品'!$L$3:$CA$3=K$1)*('乐容-S级品'!$L$4:$CA$32)),0)</f>
      </c>
      <c r="L127" s="280">
        <f>IFERROR(SUMPRODUCT(('控温被PRO-S级品'!$B$2:$B$10=$B127)*('控温被PRO-S级品'!$E$1:$BE$1=L$1)*('控温被PRO-S级品'!$E$2:$BE$10)),0)+IFERROR(SUMPRODUCT(('冬被-S级品'!$B$2:$B$10=$B127)*('冬被-S级品'!$E$1:$AW$1=L$1)*('冬被-S级品'!$E$2:$AW$10)),0)+IFERROR(SUMPRODUCT(('白止-S级品'!$A$2:$A$26=$B127)*('白止-S级品'!$D$1:$AV$1=L$1)*('白止-S级品'!$D$2:$AV$26)),0)+IFERROR(SUMPRODUCT(('乐容-S级品'!$A$4:$A$32=$B127)*('乐容-S级品'!$L$3:$CA$3=L$1)*('乐容-S级品'!$L$4:$CA$32)),0)</f>
      </c>
      <c r="M127" s="280">
        <f>IFERROR(SUMPRODUCT(('控温被PRO-S级品'!$B$2:$B$10=$B127)*('控温被PRO-S级品'!$E$1:$BE$1=M$1)*('控温被PRO-S级品'!$E$2:$BE$10)),0)+IFERROR(SUMPRODUCT(('冬被-S级品'!$B$2:$B$10=$B127)*('冬被-S级品'!$E$1:$AW$1=M$1)*('冬被-S级品'!$E$2:$AW$10)),0)+IFERROR(SUMPRODUCT(('白止-S级品'!$A$2:$A$26=$B127)*('白止-S级品'!$D$1:$AV$1=M$1)*('白止-S级品'!$D$2:$AV$26)),0)+IFERROR(SUMPRODUCT(('乐容-S级品'!$A$4:$A$32=$B127)*('乐容-S级品'!$L$3:$CA$3=M$1)*('乐容-S级品'!$L$4:$CA$32)),0)</f>
      </c>
      <c r="N127" s="280">
        <f>IFERROR(SUMPRODUCT(('控温被PRO-S级品'!$B$2:$B$10=$B127)*('控温被PRO-S级品'!$E$1:$BE$1=N$1)*('控温被PRO-S级品'!$E$2:$BE$10)),0)+IFERROR(SUMPRODUCT(('冬被-S级品'!$B$2:$B$10=$B127)*('冬被-S级品'!$E$1:$AW$1=N$1)*('冬被-S级品'!$E$2:$AW$10)),0)+IFERROR(SUMPRODUCT(('白止-S级品'!$A$2:$A$26=$B127)*('白止-S级品'!$D$1:$AV$1=N$1)*('白止-S级品'!$D$2:$AV$26)),0)+IFERROR(SUMPRODUCT(('乐容-S级品'!$A$4:$A$32=$B127)*('乐容-S级品'!$L$3:$CA$3=N$1)*('乐容-S级品'!$L$4:$CA$32)),0)</f>
      </c>
      <c r="O127" s="280">
        <f>IFERROR(SUMPRODUCT(('控温被PRO-S级品'!$B$2:$B$10=$B127)*('控温被PRO-S级品'!$E$1:$BE$1=O$1)*('控温被PRO-S级品'!$E$2:$BE$10)),0)+IFERROR(SUMPRODUCT(('冬被-S级品'!$B$2:$B$10=$B127)*('冬被-S级品'!$E$1:$AW$1=O$1)*('冬被-S级品'!$E$2:$AW$10)),0)+IFERROR(SUMPRODUCT(('白止-S级品'!$A$2:$A$26=$B127)*('白止-S级品'!$D$1:$AV$1=O$1)*('白止-S级品'!$D$2:$AV$26)),0)+IFERROR(SUMPRODUCT(('乐容-S级品'!$A$4:$A$32=$B127)*('乐容-S级品'!$L$3:$CA$3=O$1)*('乐容-S级品'!$L$4:$CA$32)),0)</f>
      </c>
      <c r="P127" s="280">
        <f>IFERROR(SUMPRODUCT(('控温被PRO-S级品'!$B$2:$B$10=$B127)*('控温被PRO-S级品'!$E$1:$BE$1=P$1)*('控温被PRO-S级品'!$E$2:$BE$10)),0)+IFERROR(SUMPRODUCT(('冬被-S级品'!$B$2:$B$10=$B127)*('冬被-S级品'!$E$1:$AW$1=P$1)*('冬被-S级品'!$E$2:$AW$10)),0)+IFERROR(SUMPRODUCT(('白止-S级品'!$A$2:$A$26=$B127)*('白止-S级品'!$D$1:$AV$1=P$1)*('白止-S级品'!$D$2:$AV$26)),0)+IFERROR(SUMPRODUCT(('乐容-S级品'!$A$4:$A$32=$B127)*('乐容-S级品'!$L$3:$CA$3=P$1)*('乐容-S级品'!$L$4:$CA$32)),0)</f>
      </c>
      <c r="Q127" s="280">
        <f>IFERROR(SUMPRODUCT(('控温被PRO-S级品'!$B$2:$B$10=$B127)*('控温被PRO-S级品'!$E$1:$BE$1=Q$1)*('控温被PRO-S级品'!$E$2:$BE$10)),0)+IFERROR(SUMPRODUCT(('冬被-S级品'!$B$2:$B$10=$B127)*('冬被-S级品'!$E$1:$AW$1=Q$1)*('冬被-S级品'!$E$2:$AW$10)),0)+IFERROR(SUMPRODUCT(('白止-S级品'!$A$2:$A$26=$B127)*('白止-S级品'!$D$1:$AV$1=Q$1)*('白止-S级品'!$D$2:$AV$26)),0)+IFERROR(SUMPRODUCT(('乐容-S级品'!$A$4:$A$32=$B127)*('乐容-S级品'!$L$3:$CA$3=Q$1)*('乐容-S级品'!$L$4:$CA$32)),0)</f>
      </c>
      <c r="R127" s="280">
        <f>IFERROR(SUMPRODUCT(('控温被PRO-S级品'!$B$2:$B$10=$B127)*('控温被PRO-S级品'!$E$1:$BE$1=R$1)*('控温被PRO-S级品'!$E$2:$BE$10)),0)+IFERROR(SUMPRODUCT(('冬被-S级品'!$B$2:$B$10=$B127)*('冬被-S级品'!$E$1:$AW$1=R$1)*('冬被-S级品'!$E$2:$AW$10)),0)+IFERROR(SUMPRODUCT(('白止-S级品'!$A$2:$A$26=$B127)*('白止-S级品'!$D$1:$AV$1=R$1)*('白止-S级品'!$D$2:$AV$26)),0)+IFERROR(SUMPRODUCT(('乐容-S级品'!$A$4:$A$32=$B127)*('乐容-S级品'!$L$3:$CA$3=R$1)*('乐容-S级品'!$L$4:$CA$32)),0)</f>
      </c>
      <c r="S127" s="280">
        <f>IFERROR(SUMPRODUCT(('控温被PRO-S级品'!$B$2:$B$10=$B127)*('控温被PRO-S级品'!$E$1:$BE$1=S$1)*('控温被PRO-S级品'!$E$2:$BE$10)),0)+IFERROR(SUMPRODUCT(('冬被-S级品'!$B$2:$B$10=$B127)*('冬被-S级品'!$E$1:$AW$1=S$1)*('冬被-S级品'!$E$2:$AW$10)),0)+IFERROR(SUMPRODUCT(('白止-S级品'!$A$2:$A$26=$B127)*('白止-S级品'!$D$1:$AV$1=S$1)*('白止-S级品'!$D$2:$AV$26)),0)+IFERROR(SUMPRODUCT(('乐容-S级品'!$A$4:$A$32=$B127)*('乐容-S级品'!$L$3:$CA$3=S$1)*('乐容-S级品'!$L$4:$CA$32)),0)</f>
      </c>
      <c r="T127" s="280">
        <f>IFERROR(SUMPRODUCT(('控温被PRO-S级品'!$B$2:$B$10=$B127)*('控温被PRO-S级品'!$E$1:$BE$1=T$1)*('控温被PRO-S级品'!$E$2:$BE$10)),0)+IFERROR(SUMPRODUCT(('冬被-S级品'!$B$2:$B$10=$B127)*('冬被-S级品'!$E$1:$AW$1=T$1)*('冬被-S级品'!$E$2:$AW$10)),0)+IFERROR(SUMPRODUCT(('白止-S级品'!$A$2:$A$26=$B127)*('白止-S级品'!$D$1:$AV$1=T$1)*('白止-S级品'!$D$2:$AV$26)),0)+IFERROR(SUMPRODUCT(('乐容-S级品'!$A$4:$A$32=$B127)*('乐容-S级品'!$L$3:$CA$3=T$1)*('乐容-S级品'!$L$4:$CA$32)),0)</f>
      </c>
      <c r="U127" s="280">
        <f>IFERROR(SUMPRODUCT(('控温被PRO-S级品'!$B$2:$B$10=$B127)*('控温被PRO-S级品'!$E$1:$BE$1=U$1)*('控温被PRO-S级品'!$E$2:$BE$10)),0)+IFERROR(SUMPRODUCT(('冬被-S级品'!$B$2:$B$10=$B127)*('冬被-S级品'!$E$1:$AW$1=U$1)*('冬被-S级品'!$E$2:$AW$10)),0)+IFERROR(SUMPRODUCT(('白止-S级品'!$A$2:$A$26=$B127)*('白止-S级品'!$D$1:$AV$1=U$1)*('白止-S级品'!$D$2:$AV$26)),0)+IFERROR(SUMPRODUCT(('乐容-S级品'!$A$4:$A$32=$B127)*('乐容-S级品'!$L$3:$CA$3=U$1)*('乐容-S级品'!$L$4:$CA$32)),0)</f>
      </c>
      <c r="V127" s="280">
        <f>IFERROR(SUMPRODUCT(('控温被PRO-S级品'!$B$2:$B$10=$B127)*('控温被PRO-S级品'!$E$1:$BE$1=V$1)*('控温被PRO-S级品'!$E$2:$BE$10)),0)+IFERROR(SUMPRODUCT(('冬被-S级品'!$B$2:$B$10=$B127)*('冬被-S级品'!$E$1:$AW$1=V$1)*('冬被-S级品'!$E$2:$AW$10)),0)+IFERROR(SUMPRODUCT(('白止-S级品'!$A$2:$A$26=$B127)*('白止-S级品'!$D$1:$AV$1=V$1)*('白止-S级品'!$D$2:$AV$26)),0)+IFERROR(SUMPRODUCT(('乐容-S级品'!$A$4:$A$32=$B127)*('乐容-S级品'!$L$3:$CA$3=V$1)*('乐容-S级品'!$L$4:$CA$32)),0)</f>
      </c>
      <c r="W127" s="280">
        <f>IFERROR(SUMPRODUCT(('控温被PRO-S级品'!$B$2:$B$10=$B127)*('控温被PRO-S级品'!$E$1:$BE$1=W$1)*('控温被PRO-S级品'!$E$2:$BE$10)),0)+IFERROR(SUMPRODUCT(('冬被-S级品'!$B$2:$B$10=$B127)*('冬被-S级品'!$E$1:$AW$1=W$1)*('冬被-S级品'!$E$2:$AW$10)),0)+IFERROR(SUMPRODUCT(('白止-S级品'!$A$2:$A$26=$B127)*('白止-S级品'!$D$1:$AV$1=W$1)*('白止-S级品'!$D$2:$AV$26)),0)+IFERROR(SUMPRODUCT(('乐容-S级品'!$A$4:$A$32=$B127)*('乐容-S级品'!$L$3:$CA$3=W$1)*('乐容-S级品'!$L$4:$CA$32)),0)</f>
      </c>
      <c r="X127" s="280">
        <f>IFERROR(SUMPRODUCT(('控温被PRO-S级品'!$B$2:$B$10=$B127)*('控温被PRO-S级品'!$E$1:$BE$1=X$1)*('控温被PRO-S级品'!$E$2:$BE$10)),0)+IFERROR(SUMPRODUCT(('冬被-S级品'!$B$2:$B$10=$B127)*('冬被-S级品'!$E$1:$AW$1=X$1)*('冬被-S级品'!$E$2:$AW$10)),0)+IFERROR(SUMPRODUCT(('白止-S级品'!$A$2:$A$26=$B127)*('白止-S级品'!$D$1:$AV$1=X$1)*('白止-S级品'!$D$2:$AV$26)),0)+IFERROR(SUMPRODUCT(('乐容-S级品'!$A$4:$A$32=$B127)*('乐容-S级品'!$L$3:$CA$3=X$1)*('乐容-S级品'!$L$4:$CA$32)),0)</f>
      </c>
      <c r="Y127" s="280">
        <f>IFERROR(SUMPRODUCT(('控温被PRO-S级品'!$B$2:$B$10=$B127)*('控温被PRO-S级品'!$E$1:$BE$1=Y$1)*('控温被PRO-S级品'!$E$2:$BE$10)),0)+IFERROR(SUMPRODUCT(('冬被-S级品'!$B$2:$B$10=$B127)*('冬被-S级品'!$E$1:$AW$1=Y$1)*('冬被-S级品'!$E$2:$AW$10)),0)+IFERROR(SUMPRODUCT(('白止-S级品'!$A$2:$A$26=$B127)*('白止-S级品'!$D$1:$AV$1=Y$1)*('白止-S级品'!$D$2:$AV$26)),0)+IFERROR(SUMPRODUCT(('乐容-S级品'!$A$4:$A$32=$B127)*('乐容-S级品'!$L$3:$CA$3=Y$1)*('乐容-S级品'!$L$4:$CA$32)),0)</f>
      </c>
      <c r="Z127" s="280">
        <f>IFERROR(SUMPRODUCT(('控温被PRO-S级品'!$B$2:$B$10=$B127)*('控温被PRO-S级品'!$E$1:$BE$1=Z$1)*('控温被PRO-S级品'!$E$2:$BE$10)),0)+IFERROR(SUMPRODUCT(('冬被-S级品'!$B$2:$B$10=$B127)*('冬被-S级品'!$E$1:$AW$1=Z$1)*('冬被-S级品'!$E$2:$AW$10)),0)+IFERROR(SUMPRODUCT(('白止-S级品'!$A$2:$A$26=$B127)*('白止-S级品'!$D$1:$AV$1=Z$1)*('白止-S级品'!$D$2:$AV$26)),0)+IFERROR(SUMPRODUCT(('乐容-S级品'!$A$4:$A$32=$B127)*('乐容-S级品'!$L$3:$CA$3=Z$1)*('乐容-S级品'!$L$4:$CA$32)),0)</f>
      </c>
      <c r="AA127" s="280">
        <f>IFERROR(SUMPRODUCT(('控温被PRO-S级品'!$B$2:$B$10=$B127)*('控温被PRO-S级品'!$E$1:$BE$1=AA$1)*('控温被PRO-S级品'!$E$2:$BE$10)),0)+IFERROR(SUMPRODUCT(('冬被-S级品'!$B$2:$B$10=$B127)*('冬被-S级品'!$E$1:$AW$1=AA$1)*('冬被-S级品'!$E$2:$AW$10)),0)+IFERROR(SUMPRODUCT(('白止-S级品'!$A$2:$A$26=$B127)*('白止-S级品'!$D$1:$AV$1=AA$1)*('白止-S级品'!$D$2:$AV$26)),0)+IFERROR(SUMPRODUCT(('乐容-S级品'!$A$4:$A$32=$B127)*('乐容-S级品'!$L$3:$CA$3=AA$1)*('乐容-S级品'!$L$4:$CA$32)),0)</f>
      </c>
      <c r="AB127" s="280">
        <f>IFERROR(SUMPRODUCT(('控温被PRO-S级品'!$B$2:$B$10=$B127)*('控温被PRO-S级品'!$E$1:$BE$1=AB$1)*('控温被PRO-S级品'!$E$2:$BE$10)),0)+IFERROR(SUMPRODUCT(('冬被-S级品'!$B$2:$B$10=$B127)*('冬被-S级品'!$E$1:$AW$1=AB$1)*('冬被-S级品'!$E$2:$AW$10)),0)+IFERROR(SUMPRODUCT(('白止-S级品'!$A$2:$A$26=$B127)*('白止-S级品'!$D$1:$AV$1=AB$1)*('白止-S级品'!$D$2:$AV$26)),0)+IFERROR(SUMPRODUCT(('乐容-S级品'!$A$4:$A$32=$B127)*('乐容-S级品'!$L$3:$CA$3=AB$1)*('乐容-S级品'!$L$4:$CA$32)),0)</f>
      </c>
      <c r="AC127" s="280">
        <f>IFERROR(SUMPRODUCT(('控温被PRO-S级品'!$B$2:$B$10=$B127)*('控温被PRO-S级品'!$E$1:$BE$1=AC$1)*('控温被PRO-S级品'!$E$2:$BE$10)),0)+IFERROR(SUMPRODUCT(('冬被-S级品'!$B$2:$B$10=$B127)*('冬被-S级品'!$E$1:$AW$1=AC$1)*('冬被-S级品'!$E$2:$AW$10)),0)+IFERROR(SUMPRODUCT(('白止-S级品'!$A$2:$A$26=$B127)*('白止-S级品'!$D$1:$AV$1=AC$1)*('白止-S级品'!$D$2:$AV$26)),0)+IFERROR(SUMPRODUCT(('乐容-S级品'!$A$4:$A$32=$B127)*('乐容-S级品'!$L$3:$CA$3=AC$1)*('乐容-S级品'!$L$4:$CA$32)),0)</f>
      </c>
      <c r="AD127" s="280">
        <f>IFERROR(SUMPRODUCT(('控温被PRO-S级品'!$B$2:$B$10=$B127)*('控温被PRO-S级品'!$E$1:$BE$1=AD$1)*('控温被PRO-S级品'!$E$2:$BE$10)),0)+IFERROR(SUMPRODUCT(('冬被-S级品'!$B$2:$B$10=$B127)*('冬被-S级品'!$E$1:$AW$1=AD$1)*('冬被-S级品'!$E$2:$AW$10)),0)+IFERROR(SUMPRODUCT(('白止-S级品'!$A$2:$A$26=$B127)*('白止-S级品'!$D$1:$AV$1=AD$1)*('白止-S级品'!$D$2:$AV$26)),0)+IFERROR(SUMPRODUCT(('乐容-S级品'!$A$4:$A$32=$B127)*('乐容-S级品'!$L$3:$CA$3=AD$1)*('乐容-S级品'!$L$4:$CA$32)),0)</f>
      </c>
      <c r="AE127" s="280">
        <f>IFERROR(SUMPRODUCT(('控温被PRO-S级品'!$B$2:$B$10=$B127)*('控温被PRO-S级品'!$E$1:$BE$1=AE$1)*('控温被PRO-S级品'!$E$2:$BE$10)),0)+IFERROR(SUMPRODUCT(('冬被-S级品'!$B$2:$B$10=$B127)*('冬被-S级品'!$E$1:$AW$1=AE$1)*('冬被-S级品'!$E$2:$AW$10)),0)+IFERROR(SUMPRODUCT(('白止-S级品'!$A$2:$A$26=$B127)*('白止-S级品'!$D$1:$AV$1=AE$1)*('白止-S级品'!$D$2:$AV$26)),0)+IFERROR(SUMPRODUCT(('乐容-S级品'!$A$4:$A$32=$B127)*('乐容-S级品'!$L$3:$CA$3=AE$1)*('乐容-S级品'!$L$4:$CA$32)),0)</f>
      </c>
      <c r="AF127" s="280">
        <f>IFERROR(SUMPRODUCT(('控温被PRO-S级品'!$B$2:$B$10=$B127)*('控温被PRO-S级品'!$E$1:$BE$1=AF$1)*('控温被PRO-S级品'!$E$2:$BE$10)),0)+IFERROR(SUMPRODUCT(('冬被-S级品'!$B$2:$B$10=$B127)*('冬被-S级品'!$E$1:$AW$1=AF$1)*('冬被-S级品'!$E$2:$AW$10)),0)+IFERROR(SUMPRODUCT(('白止-S级品'!$A$2:$A$26=$B127)*('白止-S级品'!$D$1:$AV$1=AF$1)*('白止-S级品'!$D$2:$AV$26)),0)+IFERROR(SUMPRODUCT(('乐容-S级品'!$A$4:$A$32=$B127)*('乐容-S级品'!$L$3:$CA$3=AF$1)*('乐容-S级品'!$L$4:$CA$32)),0)</f>
      </c>
      <c r="AG127" s="280">
        <f>IFERROR(SUMPRODUCT(('控温被PRO-S级品'!$B$2:$B$10=$B127)*('控温被PRO-S级品'!$E$1:$BE$1=AG$1)*('控温被PRO-S级品'!$E$2:$BE$10)),0)+IFERROR(SUMPRODUCT(('冬被-S级品'!$B$2:$B$10=$B127)*('冬被-S级品'!$E$1:$AW$1=AG$1)*('冬被-S级品'!$E$2:$AW$10)),0)+IFERROR(SUMPRODUCT(('白止-S级品'!$A$2:$A$26=$B127)*('白止-S级品'!$D$1:$AV$1=AG$1)*('白止-S级品'!$D$2:$AV$26)),0)+IFERROR(SUMPRODUCT(('乐容-S级品'!$A$4:$A$32=$B127)*('乐容-S级品'!$L$3:$CA$3=AG$1)*('乐容-S级品'!$L$4:$CA$32)),0)</f>
      </c>
      <c r="AH127" s="280">
        <f>IFERROR(SUMPRODUCT(('控温被PRO-S级品'!$B$2:$B$10=$B127)*('控温被PRO-S级品'!$E$1:$BE$1=AH$1)*('控温被PRO-S级品'!$E$2:$BE$10)),0)+IFERROR(SUMPRODUCT(('冬被-S级品'!$B$2:$B$10=$B127)*('冬被-S级品'!$E$1:$AW$1=AH$1)*('冬被-S级品'!$E$2:$AW$10)),0)+IFERROR(SUMPRODUCT(('白止-S级品'!$A$2:$A$26=$B127)*('白止-S级品'!$D$1:$AV$1=AH$1)*('白止-S级品'!$D$2:$AV$26)),0)+IFERROR(SUMPRODUCT(('乐容-S级品'!$A$4:$A$32=$B127)*('乐容-S级品'!$L$3:$CA$3=AH$1)*('乐容-S级品'!$L$4:$CA$32)),0)</f>
      </c>
      <c r="AI127" s="280">
        <f>IFERROR(SUMPRODUCT(('控温被PRO-S级品'!$B$2:$B$10=$B127)*('控温被PRO-S级品'!$E$1:$BE$1=AI$1)*('控温被PRO-S级品'!$E$2:$BE$10)),0)+IFERROR(SUMPRODUCT(('冬被-S级品'!$B$2:$B$10=$B127)*('冬被-S级品'!$E$1:$AW$1=AI$1)*('冬被-S级品'!$E$2:$AW$10)),0)+IFERROR(SUMPRODUCT(('白止-S级品'!$A$2:$A$26=$B127)*('白止-S级品'!$D$1:$AV$1=AI$1)*('白止-S级品'!$D$2:$AV$26)),0)+IFERROR(SUMPRODUCT(('乐容-S级品'!$A$4:$A$32=$B127)*('乐容-S级品'!$L$3:$CA$3=AI$1)*('乐容-S级品'!$L$4:$CA$32)),0)</f>
      </c>
      <c r="AJ127" s="280">
        <f>IFERROR(SUMPRODUCT(('控温被PRO-S级品'!$B$2:$B$10=$B127)*('控温被PRO-S级品'!$E$1:$BE$1=AJ$1)*('控温被PRO-S级品'!$E$2:$BE$10)),0)+IFERROR(SUMPRODUCT(('冬被-S级品'!$B$2:$B$10=$B127)*('冬被-S级品'!$E$1:$AW$1=AJ$1)*('冬被-S级品'!$E$2:$AW$10)),0)+IFERROR(SUMPRODUCT(('白止-S级品'!$A$2:$A$26=$B127)*('白止-S级品'!$D$1:$AV$1=AJ$1)*('白止-S级品'!$D$2:$AV$26)),0)+IFERROR(SUMPRODUCT(('乐容-S级品'!$A$4:$A$32=$B127)*('乐容-S级品'!$L$3:$CA$3=AJ$1)*('乐容-S级品'!$L$4:$CA$32)),0)</f>
      </c>
      <c r="AK127" s="280">
        <f>IFERROR(SUMPRODUCT(('控温被PRO-S级品'!$B$2:$B$10=$B127)*('控温被PRO-S级品'!$E$1:$BE$1=AK$1)*('控温被PRO-S级品'!$E$2:$BE$10)),0)+IFERROR(SUMPRODUCT(('冬被-S级品'!$B$2:$B$10=$B127)*('冬被-S级品'!$E$1:$AW$1=AK$1)*('冬被-S级品'!$E$2:$AW$10)),0)+IFERROR(SUMPRODUCT(('白止-S级品'!$A$2:$A$26=$B127)*('白止-S级品'!$D$1:$AV$1=AK$1)*('白止-S级品'!$D$2:$AV$26)),0)+IFERROR(SUMPRODUCT(('乐容-S级品'!$A$4:$A$32=$B127)*('乐容-S级品'!$L$3:$CA$3=AK$1)*('乐容-S级品'!$L$4:$CA$32)),0)</f>
      </c>
      <c r="AL127" s="280">
        <f>IFERROR(SUMPRODUCT(('控温被PRO-S级品'!$B$2:$B$10=$B127)*('控温被PRO-S级品'!$E$1:$BE$1=AL$1)*('控温被PRO-S级品'!$E$2:$BE$10)),0)+IFERROR(SUMPRODUCT(('冬被-S级品'!$B$2:$B$10=$B127)*('冬被-S级品'!$E$1:$AW$1=AL$1)*('冬被-S级品'!$E$2:$AW$10)),0)+IFERROR(SUMPRODUCT(('白止-S级品'!$A$2:$A$26=$B127)*('白止-S级品'!$D$1:$AV$1=AL$1)*('白止-S级品'!$D$2:$AV$26)),0)+IFERROR(SUMPRODUCT(('乐容-S级品'!$A$4:$A$32=$B127)*('乐容-S级品'!$L$3:$CA$3=AL$1)*('乐容-S级品'!$L$4:$CA$32)),0)</f>
      </c>
      <c r="AM127" s="280">
        <f>IFERROR(SUMPRODUCT(('控温被PRO-S级品'!$B$2:$B$10=$B127)*('控温被PRO-S级品'!$E$1:$BE$1=AM$1)*('控温被PRO-S级品'!$E$2:$BE$10)),0)+IFERROR(SUMPRODUCT(('冬被-S级品'!$B$2:$B$10=$B127)*('冬被-S级品'!$E$1:$AW$1=AM$1)*('冬被-S级品'!$E$2:$AW$10)),0)+IFERROR(SUMPRODUCT(('白止-S级品'!$A$2:$A$26=$B127)*('白止-S级品'!$D$1:$AV$1=AM$1)*('白止-S级品'!$D$2:$AV$26)),0)+IFERROR(SUMPRODUCT(('乐容-S级品'!$A$4:$A$32=$B127)*('乐容-S级品'!$L$3:$CA$3=AM$1)*('乐容-S级品'!$L$4:$CA$32)),0)</f>
      </c>
      <c r="AN127" s="280">
        <f>IFERROR(SUMPRODUCT(('控温被PRO-S级品'!$B$2:$B$10=$B127)*('控温被PRO-S级品'!$E$1:$BE$1=AN$1)*('控温被PRO-S级品'!$E$2:$BE$10)),0)+IFERROR(SUMPRODUCT(('冬被-S级品'!$B$2:$B$10=$B127)*('冬被-S级品'!$E$1:$AW$1=AN$1)*('冬被-S级品'!$E$2:$AW$10)),0)+IFERROR(SUMPRODUCT(('白止-S级品'!$A$2:$A$26=$B127)*('白止-S级品'!$D$1:$AV$1=AN$1)*('白止-S级品'!$D$2:$AV$26)),0)+IFERROR(SUMPRODUCT(('乐容-S级品'!$A$4:$A$32=$B127)*('乐容-S级品'!$L$3:$CA$3=AN$1)*('乐容-S级品'!$L$4:$CA$32)),0)</f>
      </c>
      <c r="AO127" s="280">
        <f>IFERROR(SUMPRODUCT(('控温被PRO-S级品'!$B$2:$B$10=$B127)*('控温被PRO-S级品'!$E$1:$BE$1=AO$1)*('控温被PRO-S级品'!$E$2:$BE$10)),0)+IFERROR(SUMPRODUCT(('冬被-S级品'!$B$2:$B$10=$B127)*('冬被-S级品'!$E$1:$AW$1=AO$1)*('冬被-S级品'!$E$2:$AW$10)),0)+IFERROR(SUMPRODUCT(('白止-S级品'!$A$2:$A$26=$B127)*('白止-S级品'!$D$1:$AV$1=AO$1)*('白止-S级品'!$D$2:$AV$26)),0)+IFERROR(SUMPRODUCT(('乐容-S级品'!$A$4:$A$32=$B127)*('乐容-S级品'!$L$3:$CA$3=AO$1)*('乐容-S级品'!$L$4:$CA$32)),0)</f>
      </c>
      <c r="AP127" s="280">
        <f>IFERROR(SUMPRODUCT(('控温被PRO-S级品'!$B$2:$B$10=$B127)*('控温被PRO-S级品'!$E$1:$BE$1=AP$1)*('控温被PRO-S级品'!$E$2:$BE$10)),0)+IFERROR(SUMPRODUCT(('冬被-S级品'!$B$2:$B$10=$B127)*('冬被-S级品'!$E$1:$AW$1=AP$1)*('冬被-S级品'!$E$2:$AW$10)),0)+IFERROR(SUMPRODUCT(('白止-S级品'!$A$2:$A$26=$B127)*('白止-S级品'!$D$1:$AV$1=AP$1)*('白止-S级品'!$D$2:$AV$26)),0)+IFERROR(SUMPRODUCT(('乐容-S级品'!$A$4:$A$32=$B127)*('乐容-S级品'!$L$3:$CA$3=AP$1)*('乐容-S级品'!$L$4:$CA$32)),0)</f>
      </c>
      <c r="AQ127" s="280">
        <f>IFERROR(SUMPRODUCT(('控温被PRO-S级品'!$B$2:$B$10=$B127)*('控温被PRO-S级品'!$E$1:$BE$1=AQ$1)*('控温被PRO-S级品'!$E$2:$BE$10)),0)+IFERROR(SUMPRODUCT(('冬被-S级品'!$B$2:$B$10=$B127)*('冬被-S级品'!$E$1:$AW$1=AQ$1)*('冬被-S级品'!$E$2:$AW$10)),0)+IFERROR(SUMPRODUCT(('白止-S级品'!$A$2:$A$26=$B127)*('白止-S级品'!$D$1:$AV$1=AQ$1)*('白止-S级品'!$D$2:$AV$26)),0)+IFERROR(SUMPRODUCT(('乐容-S级品'!$A$4:$A$32=$B127)*('乐容-S级品'!$L$3:$CA$3=AQ$1)*('乐容-S级品'!$L$4:$CA$32)),0)</f>
      </c>
      <c r="AR127" s="280">
        <f>IFERROR(SUMPRODUCT(('控温被PRO-S级品'!$B$2:$B$10=$B127)*('控温被PRO-S级品'!$E$1:$BE$1=AR$1)*('控温被PRO-S级品'!$E$2:$BE$10)),0)+IFERROR(SUMPRODUCT(('冬被-S级品'!$B$2:$B$10=$B127)*('冬被-S级品'!$E$1:$AW$1=AR$1)*('冬被-S级品'!$E$2:$AW$10)),0)+IFERROR(SUMPRODUCT(('白止-S级品'!$A$2:$A$26=$B127)*('白止-S级品'!$D$1:$AV$1=AR$1)*('白止-S级品'!$D$2:$AV$26)),0)+IFERROR(SUMPRODUCT(('乐容-S级品'!$A$4:$A$32=$B127)*('乐容-S级品'!$L$3:$CA$3=AR$1)*('乐容-S级品'!$L$4:$CA$32)),0)</f>
      </c>
      <c r="AS127" s="280">
        <f>IFERROR(SUMPRODUCT(('控温被PRO-S级品'!$B$2:$B$10=$B127)*('控温被PRO-S级品'!$E$1:$BE$1=AS$1)*('控温被PRO-S级品'!$E$2:$BE$10)),0)+IFERROR(SUMPRODUCT(('冬被-S级品'!$B$2:$B$10=$B127)*('冬被-S级品'!$E$1:$AW$1=AS$1)*('冬被-S级品'!$E$2:$AW$10)),0)+IFERROR(SUMPRODUCT(('白止-S级品'!$A$2:$A$26=$B127)*('白止-S级品'!$D$1:$AV$1=AS$1)*('白止-S级品'!$D$2:$AV$26)),0)+IFERROR(SUMPRODUCT(('乐容-S级品'!$A$4:$A$32=$B127)*('乐容-S级品'!$L$3:$CA$3=AS$1)*('乐容-S级品'!$L$4:$CA$32)),0)</f>
      </c>
      <c r="AT127" s="280">
        <f>IFERROR(SUMPRODUCT(('控温被PRO-S级品'!$B$2:$B$10=$B127)*('控温被PRO-S级品'!$E$1:$BE$1=AT$1)*('控温被PRO-S级品'!$E$2:$BE$10)),0)+IFERROR(SUMPRODUCT(('冬被-S级品'!$B$2:$B$10=$B127)*('冬被-S级品'!$E$1:$AW$1=AT$1)*('冬被-S级品'!$E$2:$AW$10)),0)+IFERROR(SUMPRODUCT(('白止-S级品'!$A$2:$A$26=$B127)*('白止-S级品'!$D$1:$AV$1=AT$1)*('白止-S级品'!$D$2:$AV$26)),0)+IFERROR(SUMPRODUCT(('乐容-S级品'!$A$4:$A$32=$B127)*('乐容-S级品'!$L$3:$CA$3=AT$1)*('乐容-S级品'!$L$4:$CA$32)),0)</f>
      </c>
      <c r="AU127" s="280">
        <f>IFERROR(SUMPRODUCT(('控温被PRO-S级品'!$B$2:$B$10=$B127)*('控温被PRO-S级品'!$E$1:$BE$1=AU$1)*('控温被PRO-S级品'!$E$2:$BE$10)),0)+IFERROR(SUMPRODUCT(('冬被-S级品'!$B$2:$B$10=$B127)*('冬被-S级品'!$E$1:$AW$1=AU$1)*('冬被-S级品'!$E$2:$AW$10)),0)+IFERROR(SUMPRODUCT(('白止-S级品'!$A$2:$A$26=$B127)*('白止-S级品'!$D$1:$AV$1=AU$1)*('白止-S级品'!$D$2:$AV$26)),0)+IFERROR(SUMPRODUCT(('乐容-S级品'!$A$4:$A$32=$B127)*('乐容-S级品'!$L$3:$CA$3=AU$1)*('乐容-S级品'!$L$4:$CA$32)),0)</f>
      </c>
      <c r="AV127" s="280">
        <f>IFERROR(SUMPRODUCT(('控温被PRO-S级品'!$B$2:$B$10=$B127)*('控温被PRO-S级品'!$E$1:$BE$1=AV$1)*('控温被PRO-S级品'!$E$2:$BE$10)),0)+IFERROR(SUMPRODUCT(('冬被-S级品'!$B$2:$B$10=$B127)*('冬被-S级品'!$E$1:$AW$1=AV$1)*('冬被-S级品'!$E$2:$AW$10)),0)+IFERROR(SUMPRODUCT(('白止-S级品'!$A$2:$A$26=$B127)*('白止-S级品'!$D$1:$AV$1=AV$1)*('白止-S级品'!$D$2:$AV$26)),0)+IFERROR(SUMPRODUCT(('乐容-S级品'!$A$4:$A$32=$B127)*('乐容-S级品'!$L$3:$CA$3=AV$1)*('乐容-S级品'!$L$4:$CA$32)),0)</f>
      </c>
      <c r="AW127" s="280">
        <f>IFERROR(SUMPRODUCT(('控温被PRO-S级品'!$B$2:$B$10=$B127)*('控温被PRO-S级品'!$E$1:$BE$1=AW$1)*('控温被PRO-S级品'!$E$2:$BE$10)),0)+IFERROR(SUMPRODUCT(('冬被-S级品'!$B$2:$B$10=$B127)*('冬被-S级品'!$E$1:$AW$1=AW$1)*('冬被-S级品'!$E$2:$AW$10)),0)+IFERROR(SUMPRODUCT(('白止-S级品'!$A$2:$A$26=$B127)*('白止-S级品'!$D$1:$AV$1=AW$1)*('白止-S级品'!$D$2:$AV$26)),0)+IFERROR(SUMPRODUCT(('乐容-S级品'!$A$4:$A$32=$B127)*('乐容-S级品'!$L$3:$CA$3=AW$1)*('乐容-S级品'!$L$4:$CA$32)),0)</f>
      </c>
      <c r="AX127" s="280">
        <f>IFERROR(SUMPRODUCT(('控温被PRO-S级品'!$B$2:$B$10=$B127)*('控温被PRO-S级品'!$E$1:$BE$1=AX$1)*('控温被PRO-S级品'!$E$2:$BE$10)),0)+IFERROR(SUMPRODUCT(('冬被-S级品'!$B$2:$B$10=$B127)*('冬被-S级品'!$E$1:$AW$1=AX$1)*('冬被-S级品'!$E$2:$AW$10)),0)+IFERROR(SUMPRODUCT(('白止-S级品'!$A$2:$A$26=$B127)*('白止-S级品'!$D$1:$AV$1=AX$1)*('白止-S级品'!$D$2:$AV$26)),0)+IFERROR(SUMPRODUCT(('乐容-S级品'!$A$4:$A$32=$B127)*('乐容-S级品'!$L$3:$CA$3=AX$1)*('乐容-S级品'!$L$4:$CA$32)),0)</f>
      </c>
      <c r="AY127" s="280">
        <f>IFERROR(SUMPRODUCT(('控温被PRO-S级品'!$B$2:$B$10=$B127)*('控温被PRO-S级品'!$E$1:$BE$1=AY$1)*('控温被PRO-S级品'!$E$2:$BE$10)),0)+IFERROR(SUMPRODUCT(('冬被-S级品'!$B$2:$B$10=$B127)*('冬被-S级品'!$E$1:$AW$1=AY$1)*('冬被-S级品'!$E$2:$AW$10)),0)+IFERROR(SUMPRODUCT(('白止-S级品'!$A$2:$A$26=$B127)*('白止-S级品'!$D$1:$AV$1=AY$1)*('白止-S级品'!$D$2:$AV$26)),0)+IFERROR(SUMPRODUCT(('乐容-S级品'!$A$4:$A$32=$B127)*('乐容-S级品'!$L$3:$CA$3=AY$1)*('乐容-S级品'!$L$4:$CA$32)),0)</f>
      </c>
      <c r="AZ127" s="280">
        <f>IFERROR(SUMPRODUCT(('控温被PRO-S级品'!$B$2:$B$10=$B127)*('控温被PRO-S级品'!$E$1:$BE$1=AZ$1)*('控温被PRO-S级品'!$E$2:$BE$10)),0)+IFERROR(SUMPRODUCT(('冬被-S级品'!$B$2:$B$10=$B127)*('冬被-S级品'!$E$1:$AW$1=AZ$1)*('冬被-S级品'!$E$2:$AW$10)),0)+IFERROR(SUMPRODUCT(('白止-S级品'!$A$2:$A$26=$B127)*('白止-S级品'!$D$1:$AV$1=AZ$1)*('白止-S级品'!$D$2:$AV$26)),0)+IFERROR(SUMPRODUCT(('乐容-S级品'!$A$4:$A$32=$B127)*('乐容-S级品'!$L$3:$CA$3=AZ$1)*('乐容-S级品'!$L$4:$CA$32)),0)</f>
      </c>
      <c r="BA127" s="280">
        <f>IFERROR(SUMPRODUCT(('控温被PRO-S级品'!$B$2:$B$10=$B127)*('控温被PRO-S级品'!$E$1:$BE$1=BA$1)*('控温被PRO-S级品'!$E$2:$BE$10)),0)+IFERROR(SUMPRODUCT(('冬被-S级品'!$B$2:$B$10=$B127)*('冬被-S级品'!$E$1:$AW$1=BA$1)*('冬被-S级品'!$E$2:$AW$10)),0)+IFERROR(SUMPRODUCT(('白止-S级品'!$A$2:$A$26=$B127)*('白止-S级品'!$D$1:$AV$1=BA$1)*('白止-S级品'!$D$2:$AV$26)),0)+IFERROR(SUMPRODUCT(('乐容-S级品'!$A$4:$A$32=$B127)*('乐容-S级品'!$L$3:$CA$3=BA$1)*('乐容-S级品'!$L$4:$CA$32)),0)</f>
      </c>
      <c r="BB127" s="280">
        <f>IFERROR(SUMPRODUCT(('控温被PRO-S级品'!$B$2:$B$10=$B127)*('控温被PRO-S级品'!$E$1:$BE$1=BB$1)*('控温被PRO-S级品'!$E$2:$BE$10)),0)+IFERROR(SUMPRODUCT(('冬被-S级品'!$B$2:$B$10=$B127)*('冬被-S级品'!$E$1:$AW$1=BB$1)*('冬被-S级品'!$E$2:$AW$10)),0)+IFERROR(SUMPRODUCT(('白止-S级品'!$A$2:$A$26=$B127)*('白止-S级品'!$D$1:$AV$1=BB$1)*('白止-S级品'!$D$2:$AV$26)),0)+IFERROR(SUMPRODUCT(('乐容-S级品'!$A$4:$A$32=$B127)*('乐容-S级品'!$L$3:$CA$3=BB$1)*('乐容-S级品'!$L$4:$CA$32)),0)</f>
      </c>
      <c r="BC127" s="280">
        <f>IFERROR(SUMPRODUCT(('控温被PRO-S级品'!$B$2:$B$10=$B127)*('控温被PRO-S级品'!$E$1:$BE$1=BC$1)*('控温被PRO-S级品'!$E$2:$BE$10)),0)+IFERROR(SUMPRODUCT(('冬被-S级品'!$B$2:$B$10=$B127)*('冬被-S级品'!$E$1:$AW$1=BC$1)*('冬被-S级品'!$E$2:$AW$10)),0)+IFERROR(SUMPRODUCT(('白止-S级品'!$A$2:$A$26=$B127)*('白止-S级品'!$D$1:$AV$1=BC$1)*('白止-S级品'!$D$2:$AV$26)),0)+IFERROR(SUMPRODUCT(('乐容-S级品'!$A$4:$A$32=$B127)*('乐容-S级品'!$L$3:$CA$3=BC$1)*('乐容-S级品'!$L$4:$CA$32)),0)</f>
      </c>
      <c r="BD127" s="280">
        <f>IFERROR(SUMPRODUCT(('控温被PRO-S级品'!$B$2:$B$10=$B127)*('控温被PRO-S级品'!$E$1:$BE$1=BD$1)*('控温被PRO-S级品'!$E$2:$BE$10)),0)+IFERROR(SUMPRODUCT(('冬被-S级品'!$B$2:$B$10=$B127)*('冬被-S级品'!$E$1:$AW$1=BD$1)*('冬被-S级品'!$E$2:$AW$10)),0)+IFERROR(SUMPRODUCT(('白止-S级品'!$A$2:$A$26=$B127)*('白止-S级品'!$D$1:$AV$1=BD$1)*('白止-S级品'!$D$2:$AV$26)),0)+IFERROR(SUMPRODUCT(('乐容-S级品'!$A$4:$A$32=$B127)*('乐容-S级品'!$L$3:$CA$3=BD$1)*('乐容-S级品'!$L$4:$CA$32)),0)</f>
      </c>
      <c r="BE127" s="280">
        <f>IFERROR(SUMPRODUCT(('控温被PRO-S级品'!$B$2:$B$10=$B127)*('控温被PRO-S级品'!$E$1:$BE$1=BE$1)*('控温被PRO-S级品'!$E$2:$BE$10)),0)+IFERROR(SUMPRODUCT(('冬被-S级品'!$B$2:$B$10=$B127)*('冬被-S级品'!$E$1:$AW$1=BE$1)*('冬被-S级品'!$E$2:$AW$10)),0)+IFERROR(SUMPRODUCT(('白止-S级品'!$A$2:$A$26=$B127)*('白止-S级品'!$D$1:$AV$1=BE$1)*('白止-S级品'!$D$2:$AV$26)),0)+IFERROR(SUMPRODUCT(('乐容-S级品'!$A$4:$A$32=$B127)*('乐容-S级品'!$L$3:$CA$3=BE$1)*('乐容-S级品'!$L$4:$CA$32)),0)</f>
      </c>
      <c r="BF127" s="280">
        <f>IFERROR(SUMPRODUCT(('控温被PRO-S级品'!$B$2:$B$10=$B127)*('控温被PRO-S级品'!$E$1:$BE$1=BF$1)*('控温被PRO-S级品'!$E$2:$BE$10)),0)+IFERROR(SUMPRODUCT(('冬被-S级品'!$B$2:$B$10=$B127)*('冬被-S级品'!$E$1:$AW$1=BF$1)*('冬被-S级品'!$E$2:$AW$10)),0)+IFERROR(SUMPRODUCT(('白止-S级品'!$A$2:$A$26=$B127)*('白止-S级品'!$D$1:$AV$1=BF$1)*('白止-S级品'!$D$2:$AV$26)),0)+IFERROR(SUMPRODUCT(('乐容-S级品'!$A$4:$A$32=$B127)*('乐容-S级品'!$L$3:$CA$3=BF$1)*('乐容-S级品'!$L$4:$CA$32)),0)</f>
      </c>
      <c r="BG127" s="280">
        <f>IFERROR(SUMPRODUCT(('控温被PRO-S级品'!$B$2:$B$10=$B127)*('控温被PRO-S级品'!$E$1:$BE$1=BG$1)*('控温被PRO-S级品'!$E$2:$BE$10)),0)+IFERROR(SUMPRODUCT(('冬被-S级品'!$B$2:$B$10=$B127)*('冬被-S级品'!$E$1:$AW$1=BG$1)*('冬被-S级品'!$E$2:$AW$10)),0)+IFERROR(SUMPRODUCT(('白止-S级品'!$A$2:$A$26=$B127)*('白止-S级品'!$D$1:$AV$1=BG$1)*('白止-S级品'!$D$2:$AV$26)),0)+IFERROR(SUMPRODUCT(('乐容-S级品'!$A$4:$A$32=$B127)*('乐容-S级品'!$L$3:$CA$3=BG$1)*('乐容-S级品'!$L$4:$CA$32)),0)</f>
      </c>
      <c r="BH127" s="280">
        <f>IFERROR(SUMPRODUCT(('控温被PRO-S级品'!$B$2:$B$10=$B127)*('控温被PRO-S级品'!$E$1:$BE$1=BH$1)*('控温被PRO-S级品'!$E$2:$BE$10)),0)+IFERROR(SUMPRODUCT(('冬被-S级品'!$B$2:$B$10=$B127)*('冬被-S级品'!$E$1:$AW$1=BH$1)*('冬被-S级品'!$E$2:$AW$10)),0)+IFERROR(SUMPRODUCT(('白止-S级品'!$A$2:$A$26=$B127)*('白止-S级品'!$D$1:$AV$1=BH$1)*('白止-S级品'!$D$2:$AV$26)),0)+IFERROR(SUMPRODUCT(('乐容-S级品'!$A$4:$A$32=$B127)*('乐容-S级品'!$L$3:$CA$3=BH$1)*('乐容-S级品'!$L$4:$CA$32)),0)</f>
      </c>
      <c r="BI127" s="280">
        <f>IFERROR(SUMPRODUCT(('控温被PRO-S级品'!$B$2:$B$10=$B127)*('控温被PRO-S级品'!$E$1:$BE$1=BI$1)*('控温被PRO-S级品'!$E$2:$BE$10)),0)+IFERROR(SUMPRODUCT(('冬被-S级品'!$B$2:$B$10=$B127)*('冬被-S级品'!$E$1:$AW$1=BI$1)*('冬被-S级品'!$E$2:$AW$10)),0)+IFERROR(SUMPRODUCT(('白止-S级品'!$A$2:$A$26=$B127)*('白止-S级品'!$D$1:$AV$1=BI$1)*('白止-S级品'!$D$2:$AV$26)),0)+IFERROR(SUMPRODUCT(('乐容-S级品'!$A$4:$A$32=$B127)*('乐容-S级品'!$L$3:$CA$3=BI$1)*('乐容-S级品'!$L$4:$CA$32)),0)</f>
      </c>
      <c r="BJ127" s="280">
        <f>IFERROR(SUMPRODUCT(('控温被PRO-S级品'!$B$2:$B$10=$B127)*('控温被PRO-S级品'!$E$1:$BE$1=BJ$1)*('控温被PRO-S级品'!$E$2:$BE$10)),0)+IFERROR(SUMPRODUCT(('冬被-S级品'!$B$2:$B$10=$B127)*('冬被-S级品'!$E$1:$AW$1=BJ$1)*('冬被-S级品'!$E$2:$AW$10)),0)+IFERROR(SUMPRODUCT(('白止-S级品'!$A$2:$A$26=$B127)*('白止-S级品'!$D$1:$AV$1=BJ$1)*('白止-S级品'!$D$2:$AV$26)),0)+IFERROR(SUMPRODUCT(('乐容-S级品'!$A$4:$A$32=$B127)*('乐容-S级品'!$L$3:$CA$3=BJ$1)*('乐容-S级品'!$L$4:$CA$32)),0)</f>
      </c>
      <c r="BK127" s="280">
        <f>IFERROR(SUMPRODUCT(('控温被PRO-S级品'!$B$2:$B$10=$B127)*('控温被PRO-S级品'!$E$1:$BE$1=BK$1)*('控温被PRO-S级品'!$E$2:$BE$10)),0)+IFERROR(SUMPRODUCT(('冬被-S级品'!$B$2:$B$10=$B127)*('冬被-S级品'!$E$1:$AW$1=BK$1)*('冬被-S级品'!$E$2:$AW$10)),0)+IFERROR(SUMPRODUCT(('白止-S级品'!$A$2:$A$26=$B127)*('白止-S级品'!$D$1:$AV$1=BK$1)*('白止-S级品'!$D$2:$AV$26)),0)+IFERROR(SUMPRODUCT(('乐容-S级品'!$A$4:$A$32=$B127)*('乐容-S级品'!$L$3:$CA$3=BK$1)*('乐容-S级品'!$L$4:$CA$32)),0)</f>
      </c>
      <c r="BL127" s="280">
        <f>IFERROR(SUMPRODUCT(('控温被PRO-S级品'!$B$2:$B$10=$B127)*('控温被PRO-S级品'!$E$1:$BE$1=BL$1)*('控温被PRO-S级品'!$E$2:$BE$10)),0)+IFERROR(SUMPRODUCT(('冬被-S级品'!$B$2:$B$10=$B127)*('冬被-S级品'!$E$1:$AW$1=BL$1)*('冬被-S级品'!$E$2:$AW$10)),0)+IFERROR(SUMPRODUCT(('白止-S级品'!$A$2:$A$26=$B127)*('白止-S级品'!$D$1:$AV$1=BL$1)*('白止-S级品'!$D$2:$AV$26)),0)+IFERROR(SUMPRODUCT(('乐容-S级品'!$A$4:$A$32=$B127)*('乐容-S级品'!$L$3:$CA$3=BL$1)*('乐容-S级品'!$L$4:$CA$32)),0)</f>
      </c>
      <c r="BM127" s="280">
        <f>IFERROR(SUMPRODUCT(('控温被PRO-S级品'!$B$2:$B$10=$B127)*('控温被PRO-S级品'!$E$1:$BE$1=BM$1)*('控温被PRO-S级品'!$E$2:$BE$10)),0)+IFERROR(SUMPRODUCT(('冬被-S级品'!$B$2:$B$10=$B127)*('冬被-S级品'!$E$1:$AW$1=BM$1)*('冬被-S级品'!$E$2:$AW$10)),0)+IFERROR(SUMPRODUCT(('白止-S级品'!$A$2:$A$26=$B127)*('白止-S级品'!$D$1:$AV$1=BM$1)*('白止-S级品'!$D$2:$AV$26)),0)+IFERROR(SUMPRODUCT(('乐容-S级品'!$A$4:$A$32=$B127)*('乐容-S级品'!$L$3:$CA$3=BM$1)*('乐容-S级品'!$L$4:$CA$32)),0)</f>
      </c>
      <c r="BN127" s="280">
        <f>IFERROR(SUMPRODUCT(('控温被PRO-S级品'!$B$2:$B$10=$B127)*('控温被PRO-S级品'!$E$1:$BE$1=BN$1)*('控温被PRO-S级品'!$E$2:$BE$10)),0)+IFERROR(SUMPRODUCT(('冬被-S级品'!$B$2:$B$10=$B127)*('冬被-S级品'!$E$1:$AW$1=BN$1)*('冬被-S级品'!$E$2:$AW$10)),0)+IFERROR(SUMPRODUCT(('白止-S级品'!$A$2:$A$26=$B127)*('白止-S级品'!$D$1:$AV$1=BN$1)*('白止-S级品'!$D$2:$AV$26)),0)+IFERROR(SUMPRODUCT(('乐容-S级品'!$A$4:$A$32=$B127)*('乐容-S级品'!$L$3:$CA$3=BN$1)*('乐容-S级品'!$L$4:$CA$32)),0)</f>
      </c>
      <c r="BO127" s="280">
        <f>IFERROR(SUMPRODUCT(('控温被PRO-S级品'!$B$2:$B$10=$B127)*('控温被PRO-S级品'!$E$1:$BE$1=BO$1)*('控温被PRO-S级品'!$E$2:$BE$10)),0)+IFERROR(SUMPRODUCT(('冬被-S级品'!$B$2:$B$10=$B127)*('冬被-S级品'!$E$1:$AW$1=BO$1)*('冬被-S级品'!$E$2:$AW$10)),0)+IFERROR(SUMPRODUCT(('白止-S级品'!$A$2:$A$26=$B127)*('白止-S级品'!$D$1:$AV$1=BO$1)*('白止-S级品'!$D$2:$AV$26)),0)+IFERROR(SUMPRODUCT(('乐容-S级品'!$A$4:$A$32=$B127)*('乐容-S级品'!$L$3:$CA$3=BO$1)*('乐容-S级品'!$L$4:$CA$32)),0)</f>
      </c>
      <c r="BP127" s="280">
        <f>IFERROR(SUMPRODUCT(('控温被PRO-S级品'!$B$2:$B$10=$B127)*('控温被PRO-S级品'!$E$1:$BE$1=BP$1)*('控温被PRO-S级品'!$E$2:$BE$10)),0)+IFERROR(SUMPRODUCT(('冬被-S级品'!$B$2:$B$10=$B127)*('冬被-S级品'!$E$1:$AW$1=BP$1)*('冬被-S级品'!$E$2:$AW$10)),0)+IFERROR(SUMPRODUCT(('白止-S级品'!$A$2:$A$26=$B127)*('白止-S级品'!$D$1:$AV$1=BP$1)*('白止-S级品'!$D$2:$AV$26)),0)+IFERROR(SUMPRODUCT(('乐容-S级品'!$A$4:$A$32=$B127)*('乐容-S级品'!$L$3:$CA$3=BP$1)*('乐容-S级品'!$L$4:$CA$32)),0)</f>
      </c>
      <c r="BQ127" s="280">
        <f>IFERROR(SUMPRODUCT(('控温被PRO-S级品'!$B$2:$B$10=$B127)*('控温被PRO-S级品'!$E$1:$BE$1=BQ$1)*('控温被PRO-S级品'!$E$2:$BE$10)),0)+IFERROR(SUMPRODUCT(('冬被-S级品'!$B$2:$B$10=$B127)*('冬被-S级品'!$E$1:$AW$1=BQ$1)*('冬被-S级品'!$E$2:$AW$10)),0)+IFERROR(SUMPRODUCT(('白止-S级品'!$A$2:$A$26=$B127)*('白止-S级品'!$D$1:$AV$1=BQ$1)*('白止-S级品'!$D$2:$AV$26)),0)+IFERROR(SUMPRODUCT(('乐容-S级品'!$A$4:$A$32=$B127)*('乐容-S级品'!$L$3:$CA$3=BQ$1)*('乐容-S级品'!$L$4:$CA$32)),0)</f>
      </c>
      <c r="BR127" s="280">
        <f>IFERROR(SUMPRODUCT(('控温被PRO-S级品'!$B$2:$B$10=$B127)*('控温被PRO-S级品'!$E$1:$BE$1=BR$1)*('控温被PRO-S级品'!$E$2:$BE$10)),0)+IFERROR(SUMPRODUCT(('冬被-S级品'!$B$2:$B$10=$B127)*('冬被-S级品'!$E$1:$AW$1=BR$1)*('冬被-S级品'!$E$2:$AW$10)),0)+IFERROR(SUMPRODUCT(('白止-S级品'!$A$2:$A$26=$B127)*('白止-S级品'!$D$1:$AV$1=BR$1)*('白止-S级品'!$D$2:$AV$26)),0)+IFERROR(SUMPRODUCT(('乐容-S级品'!$A$4:$A$32=$B127)*('乐容-S级品'!$L$3:$CA$3=BR$1)*('乐容-S级品'!$L$4:$CA$32)),0)</f>
      </c>
      <c r="BS127" s="280">
        <f>IFERROR(SUMPRODUCT(('控温被PRO-S级品'!$B$2:$B$10=$B127)*('控温被PRO-S级品'!$E$1:$BE$1=BS$1)*('控温被PRO-S级品'!$E$2:$BE$10)),0)+IFERROR(SUMPRODUCT(('冬被-S级品'!$B$2:$B$10=$B127)*('冬被-S级品'!$E$1:$AW$1=BS$1)*('冬被-S级品'!$E$2:$AW$10)),0)+IFERROR(SUMPRODUCT(('白止-S级品'!$A$2:$A$26=$B127)*('白止-S级品'!$D$1:$AV$1=BS$1)*('白止-S级品'!$D$2:$AV$26)),0)+IFERROR(SUMPRODUCT(('乐容-S级品'!$A$4:$A$32=$B127)*('乐容-S级品'!$L$3:$CA$3=BS$1)*('乐容-S级品'!$L$4:$CA$32)),0)</f>
      </c>
      <c r="BT127" s="280">
        <f>IFERROR(SUMPRODUCT(('控温被PRO-S级品'!$B$2:$B$10=$B127)*('控温被PRO-S级品'!$E$1:$BE$1=BT$1)*('控温被PRO-S级品'!$E$2:$BE$10)),0)+IFERROR(SUMPRODUCT(('冬被-S级品'!$B$2:$B$10=$B127)*('冬被-S级品'!$E$1:$AW$1=BT$1)*('冬被-S级品'!$E$2:$AW$10)),0)+IFERROR(SUMPRODUCT(('白止-S级品'!$A$2:$A$26=$B127)*('白止-S级品'!$D$1:$AV$1=BT$1)*('白止-S级品'!$D$2:$AV$26)),0)+IFERROR(SUMPRODUCT(('乐容-S级品'!$A$4:$A$32=$B127)*('乐容-S级品'!$L$3:$CA$3=BT$1)*('乐容-S级品'!$L$4:$CA$32)),0)</f>
      </c>
      <c r="BU127" s="280">
        <f>IFERROR(SUMPRODUCT(('控温被PRO-S级品'!$B$2:$B$10=$B127)*('控温被PRO-S级品'!$E$1:$BE$1=BU$1)*('控温被PRO-S级品'!$E$2:$BE$10)),0)+IFERROR(SUMPRODUCT(('冬被-S级品'!$B$2:$B$10=$B127)*('冬被-S级品'!$E$1:$AW$1=BU$1)*('冬被-S级品'!$E$2:$AW$10)),0)+IFERROR(SUMPRODUCT(('白止-S级品'!$A$2:$A$26=$B127)*('白止-S级品'!$D$1:$AV$1=BU$1)*('白止-S级品'!$D$2:$AV$26)),0)+IFERROR(SUMPRODUCT(('乐容-S级品'!$A$4:$A$32=$B127)*('乐容-S级品'!$L$3:$CA$3=BU$1)*('乐容-S级品'!$L$4:$CA$32)),0)</f>
      </c>
      <c r="BV127" s="280">
        <f>IFERROR(SUMPRODUCT(('控温被PRO-S级品'!$B$2:$B$10=$B127)*('控温被PRO-S级品'!$E$1:$BE$1=BV$1)*('控温被PRO-S级品'!$E$2:$BE$10)),0)+IFERROR(SUMPRODUCT(('冬被-S级品'!$B$2:$B$10=$B127)*('冬被-S级品'!$E$1:$AW$1=BV$1)*('冬被-S级品'!$E$2:$AW$10)),0)+IFERROR(SUMPRODUCT(('白止-S级品'!$A$2:$A$26=$B127)*('白止-S级品'!$D$1:$AV$1=BV$1)*('白止-S级品'!$D$2:$AV$26)),0)+IFERROR(SUMPRODUCT(('乐容-S级品'!$A$4:$A$32=$B127)*('乐容-S级品'!$L$3:$CA$3=BV$1)*('乐容-S级品'!$L$4:$CA$32)),0)</f>
      </c>
      <c r="BW127" s="280">
        <f>IFERROR(SUMPRODUCT(('控温被PRO-S级品'!$B$2:$B$10=$B127)*('控温被PRO-S级品'!$E$1:$BE$1=BW$1)*('控温被PRO-S级品'!$E$2:$BE$10)),0)+IFERROR(SUMPRODUCT(('冬被-S级品'!$B$2:$B$10=$B127)*('冬被-S级品'!$E$1:$AW$1=BW$1)*('冬被-S级品'!$E$2:$AW$10)),0)+IFERROR(SUMPRODUCT(('白止-S级品'!$A$2:$A$26=$B127)*('白止-S级品'!$D$1:$AV$1=BW$1)*('白止-S级品'!$D$2:$AV$26)),0)+IFERROR(SUMPRODUCT(('乐容-S级品'!$A$4:$A$32=$B127)*('乐容-S级品'!$L$3:$CA$3=BW$1)*('乐容-S级品'!$L$4:$CA$32)),0)</f>
      </c>
      <c r="BX127" s="280">
        <f>IFERROR(SUMPRODUCT(('控温被PRO-S级品'!$B$2:$B$10=$B127)*('控温被PRO-S级品'!$E$1:$BE$1=BX$1)*('控温被PRO-S级品'!$E$2:$BE$10)),0)+IFERROR(SUMPRODUCT(('冬被-S级品'!$B$2:$B$10=$B127)*('冬被-S级品'!$E$1:$AW$1=BX$1)*('冬被-S级品'!$E$2:$AW$10)),0)+IFERROR(SUMPRODUCT(('白止-S级品'!$A$2:$A$26=$B127)*('白止-S级品'!$D$1:$AV$1=BX$1)*('白止-S级品'!$D$2:$AV$26)),0)+IFERROR(SUMPRODUCT(('乐容-S级品'!$A$4:$A$32=$B127)*('乐容-S级品'!$L$3:$CA$3=BX$1)*('乐容-S级品'!$L$4:$CA$32)),0)</f>
      </c>
      <c r="BY127" s="280">
        <f>IFERROR(SUMPRODUCT(('控温被PRO-S级品'!$B$2:$B$10=$B127)*('控温被PRO-S级品'!$E$1:$BE$1=BY$1)*('控温被PRO-S级品'!$E$2:$BE$10)),0)+IFERROR(SUMPRODUCT(('冬被-S级品'!$B$2:$B$10=$B127)*('冬被-S级品'!$E$1:$AW$1=BY$1)*('冬被-S级品'!$E$2:$AW$10)),0)+IFERROR(SUMPRODUCT(('白止-S级品'!$A$2:$A$26=$B127)*('白止-S级品'!$D$1:$AV$1=BY$1)*('白止-S级品'!$D$2:$AV$26)),0)+IFERROR(SUMPRODUCT(('乐容-S级品'!$A$4:$A$32=$B127)*('乐容-S级品'!$L$3:$CA$3=BY$1)*('乐容-S级品'!$L$4:$CA$32)),0)</f>
      </c>
      <c r="BZ127" s="280">
        <f>IFERROR(SUMPRODUCT(('控温被PRO-S级品'!$B$2:$B$10=$B127)*('控温被PRO-S级品'!$E$1:$BE$1=BZ$1)*('控温被PRO-S级品'!$E$2:$BE$10)),0)+IFERROR(SUMPRODUCT(('冬被-S级品'!$B$2:$B$10=$B127)*('冬被-S级品'!$E$1:$AW$1=BZ$1)*('冬被-S级品'!$E$2:$AW$10)),0)+IFERROR(SUMPRODUCT(('白止-S级品'!$A$2:$A$26=$B127)*('白止-S级品'!$D$1:$AV$1=BZ$1)*('白止-S级品'!$D$2:$AV$26)),0)+IFERROR(SUMPRODUCT(('乐容-S级品'!$A$4:$A$32=$B127)*('乐容-S级品'!$L$3:$CA$3=BZ$1)*('乐容-S级品'!$L$4:$CA$32)),0)</f>
      </c>
      <c r="CA127" s="280">
        <f>IFERROR(SUMPRODUCT(('控温被PRO-S级品'!$B$2:$B$10=$B127)*('控温被PRO-S级品'!$E$1:$BE$1=CA$1)*('控温被PRO-S级品'!$E$2:$BE$10)),0)+IFERROR(SUMPRODUCT(('冬被-S级品'!$B$2:$B$10=$B127)*('冬被-S级品'!$E$1:$AW$1=CA$1)*('冬被-S级品'!$E$2:$AW$10)),0)+IFERROR(SUMPRODUCT(('白止-S级品'!$A$2:$A$26=$B127)*('白止-S级品'!$D$1:$AV$1=CA$1)*('白止-S级品'!$D$2:$AV$26)),0)+IFERROR(SUMPRODUCT(('乐容-S级品'!$A$4:$A$32=$B127)*('乐容-S级品'!$L$3:$CA$3=CA$1)*('乐容-S级品'!$L$4:$CA$32)),0)</f>
      </c>
      <c r="CB127" s="280">
        <f>IFERROR(SUMPRODUCT(('控温被PRO-S级品'!$B$2:$B$10=$B127)*('控温被PRO-S级品'!$E$1:$BE$1=CB$1)*('控温被PRO-S级品'!$E$2:$BE$10)),0)+IFERROR(SUMPRODUCT(('冬被-S级品'!$B$2:$B$10=$B127)*('冬被-S级品'!$E$1:$AW$1=CB$1)*('冬被-S级品'!$E$2:$AW$10)),0)+IFERROR(SUMPRODUCT(('白止-S级品'!$A$2:$A$26=$B127)*('白止-S级品'!$D$1:$AV$1=CB$1)*('白止-S级品'!$D$2:$AV$26)),0)+IFERROR(SUMPRODUCT(('乐容-S级品'!$A$4:$A$32=$B127)*('乐容-S级品'!$L$3:$CA$3=CB$1)*('乐容-S级品'!$L$4:$CA$32)),0)</f>
      </c>
      <c r="CC127" s="280">
        <f>IFERROR(SUMPRODUCT(('控温被PRO-S级品'!$B$2:$B$10=$B127)*('控温被PRO-S级品'!$E$1:$BE$1=CC$1)*('控温被PRO-S级品'!$E$2:$BE$10)),0)+IFERROR(SUMPRODUCT(('冬被-S级品'!$B$2:$B$10=$B127)*('冬被-S级品'!$E$1:$AW$1=CC$1)*('冬被-S级品'!$E$2:$AW$10)),0)+IFERROR(SUMPRODUCT(('白止-S级品'!$A$2:$A$26=$B127)*('白止-S级品'!$D$1:$AV$1=CC$1)*('白止-S级品'!$D$2:$AV$26)),0)+IFERROR(SUMPRODUCT(('乐容-S级品'!$A$4:$A$32=$B127)*('乐容-S级品'!$L$3:$CA$3=CC$1)*('乐容-S级品'!$L$4:$CA$32)),0)</f>
      </c>
      <c r="CD127" s="280">
        <f>IFERROR(SUMPRODUCT(('控温被PRO-S级品'!$B$2:$B$10=$B127)*('控温被PRO-S级品'!$E$1:$BE$1=CD$1)*('控温被PRO-S级品'!$E$2:$BE$10)),0)+IFERROR(SUMPRODUCT(('冬被-S级品'!$B$2:$B$10=$B127)*('冬被-S级品'!$E$1:$AW$1=CD$1)*('冬被-S级品'!$E$2:$AW$10)),0)+IFERROR(SUMPRODUCT(('白止-S级品'!$A$2:$A$26=$B127)*('白止-S级品'!$D$1:$AV$1=CD$1)*('白止-S级品'!$D$2:$AV$26)),0)+IFERROR(SUMPRODUCT(('乐容-S级品'!$A$4:$A$32=$B127)*('乐容-S级品'!$L$3:$CA$3=CD$1)*('乐容-S级品'!$L$4:$CA$32)),0)</f>
      </c>
      <c r="CE127" s="280">
        <f>IFERROR(SUMPRODUCT(('控温被PRO-S级品'!$B$2:$B$10=$B127)*('控温被PRO-S级品'!$E$1:$BE$1=CE$1)*('控温被PRO-S级品'!$E$2:$BE$10)),0)+IFERROR(SUMPRODUCT(('冬被-S级品'!$B$2:$B$10=$B127)*('冬被-S级品'!$E$1:$AW$1=CE$1)*('冬被-S级品'!$E$2:$AW$10)),0)+IFERROR(SUMPRODUCT(('白止-S级品'!$A$2:$A$26=$B127)*('白止-S级品'!$D$1:$AV$1=CE$1)*('白止-S级品'!$D$2:$AV$26)),0)+IFERROR(SUMPRODUCT(('乐容-S级品'!$A$4:$A$32=$B127)*('乐容-S级品'!$L$3:$CA$3=CE$1)*('乐容-S级品'!$L$4:$CA$32)),0)</f>
      </c>
      <c r="CF127" s="280">
        <f>IFERROR(SUMPRODUCT(('控温被PRO-S级品'!$B$2:$B$10=$B127)*('控温被PRO-S级品'!$E$1:$BE$1=CF$1)*('控温被PRO-S级品'!$E$2:$BE$10)),0)+IFERROR(SUMPRODUCT(('冬被-S级品'!$B$2:$B$10=$B127)*('冬被-S级品'!$E$1:$AW$1=CF$1)*('冬被-S级品'!$E$2:$AW$10)),0)+IFERROR(SUMPRODUCT(('白止-S级品'!$A$2:$A$26=$B127)*('白止-S级品'!$D$1:$AV$1=CF$1)*('白止-S级品'!$D$2:$AV$26)),0)+IFERROR(SUMPRODUCT(('乐容-S级品'!$A$4:$A$32=$B127)*('乐容-S级品'!$L$3:$CA$3=CF$1)*('乐容-S级品'!$L$4:$CA$32)),0)</f>
      </c>
      <c r="CG127" s="280">
        <f>IFERROR(SUMPRODUCT(('控温被PRO-S级品'!$B$2:$B$10=$B127)*('控温被PRO-S级品'!$E$1:$BE$1=CG$1)*('控温被PRO-S级品'!$E$2:$BE$10)),0)+IFERROR(SUMPRODUCT(('冬被-S级品'!$B$2:$B$10=$B127)*('冬被-S级品'!$E$1:$AW$1=CG$1)*('冬被-S级品'!$E$2:$AW$10)),0)+IFERROR(SUMPRODUCT(('白止-S级品'!$A$2:$A$26=$B127)*('白止-S级品'!$D$1:$AV$1=CG$1)*('白止-S级品'!$D$2:$AV$26)),0)+IFERROR(SUMPRODUCT(('乐容-S级品'!$A$4:$A$32=$B127)*('乐容-S级品'!$L$3:$CA$3=CG$1)*('乐容-S级品'!$L$4:$CA$32)),0)</f>
      </c>
      <c r="CH127" s="280">
        <f>IFERROR(SUMPRODUCT(('控温被PRO-S级品'!$B$2:$B$10=$B127)*('控温被PRO-S级品'!$E$1:$BE$1=CH$1)*('控温被PRO-S级品'!$E$2:$BE$10)),0)+IFERROR(SUMPRODUCT(('冬被-S级品'!$B$2:$B$10=$B127)*('冬被-S级品'!$E$1:$AW$1=CH$1)*('冬被-S级品'!$E$2:$AW$10)),0)+IFERROR(SUMPRODUCT(('白止-S级品'!$A$2:$A$26=$B127)*('白止-S级品'!$D$1:$AV$1=CH$1)*('白止-S级品'!$D$2:$AV$26)),0)+IFERROR(SUMPRODUCT(('乐容-S级品'!$A$4:$A$32=$B127)*('乐容-S级品'!$L$3:$CA$3=CH$1)*('乐容-S级品'!$L$4:$CA$32)),0)</f>
      </c>
      <c r="CI127" s="280">
        <f>IFERROR(SUMPRODUCT(('控温被PRO-S级品'!$B$2:$B$10=$B127)*('控温被PRO-S级品'!$E$1:$BE$1=CI$1)*('控温被PRO-S级品'!$E$2:$BE$10)),0)+IFERROR(SUMPRODUCT(('冬被-S级品'!$B$2:$B$10=$B127)*('冬被-S级品'!$E$1:$AW$1=CI$1)*('冬被-S级品'!$E$2:$AW$10)),0)+IFERROR(SUMPRODUCT(('白止-S级品'!$A$2:$A$26=$B127)*('白止-S级品'!$D$1:$AV$1=CI$1)*('白止-S级品'!$D$2:$AV$26)),0)+IFERROR(SUMPRODUCT(('乐容-S级品'!$A$4:$A$32=$B127)*('乐容-S级品'!$L$3:$CA$3=CI$1)*('乐容-S级品'!$L$4:$CA$32)),0)</f>
      </c>
      <c r="CJ127" s="280">
        <f>IFERROR(SUMPRODUCT(('控温被PRO-S级品'!$B$2:$B$10=$B127)*('控温被PRO-S级品'!$E$1:$BE$1=CJ$1)*('控温被PRO-S级品'!$E$2:$BE$10)),0)+IFERROR(SUMPRODUCT(('冬被-S级品'!$B$2:$B$10=$B127)*('冬被-S级品'!$E$1:$AW$1=CJ$1)*('冬被-S级品'!$E$2:$AW$10)),0)+IFERROR(SUMPRODUCT(('白止-S级品'!$A$2:$A$26=$B127)*('白止-S级品'!$D$1:$AV$1=CJ$1)*('白止-S级品'!$D$2:$AV$26)),0)+IFERROR(SUMPRODUCT(('乐容-S级品'!$A$4:$A$32=$B127)*('乐容-S级品'!$L$3:$CA$3=CJ$1)*('乐容-S级品'!$L$4:$CA$32)),0)</f>
      </c>
      <c r="CK127" s="280">
        <f>IFERROR(SUMPRODUCT(('控温被PRO-S级品'!$B$2:$B$10=$B127)*('控温被PRO-S级品'!$E$1:$BE$1=CK$1)*('控温被PRO-S级品'!$E$2:$BE$10)),0)+IFERROR(SUMPRODUCT(('冬被-S级品'!$B$2:$B$10=$B127)*('冬被-S级品'!$E$1:$AW$1=CK$1)*('冬被-S级品'!$E$2:$AW$10)),0)+IFERROR(SUMPRODUCT(('白止-S级品'!$A$2:$A$26=$B127)*('白止-S级品'!$D$1:$AV$1=CK$1)*('白止-S级品'!$D$2:$AV$26)),0)+IFERROR(SUMPRODUCT(('乐容-S级品'!$A$4:$A$32=$B127)*('乐容-S级品'!$L$3:$CA$3=CK$1)*('乐容-S级品'!$L$4:$CA$32)),0)</f>
      </c>
      <c r="CL127" s="280">
        <f>IFERROR(SUMPRODUCT(('控温被PRO-S级品'!$B$2:$B$10=$B127)*('控温被PRO-S级品'!$E$1:$BE$1=CL$1)*('控温被PRO-S级品'!$E$2:$BE$10)),0)+IFERROR(SUMPRODUCT(('冬被-S级品'!$B$2:$B$10=$B127)*('冬被-S级品'!$E$1:$AW$1=CL$1)*('冬被-S级品'!$E$2:$AW$10)),0)+IFERROR(SUMPRODUCT(('白止-S级品'!$A$2:$A$26=$B127)*('白止-S级品'!$D$1:$AV$1=CL$1)*('白止-S级品'!$D$2:$AV$26)),0)+IFERROR(SUMPRODUCT(('乐容-S级品'!$A$4:$A$32=$B127)*('乐容-S级品'!$L$3:$CA$3=CL$1)*('乐容-S级品'!$L$4:$CA$32)),0)</f>
      </c>
      <c r="CM127" s="280">
        <f>IFERROR(SUMPRODUCT(('控温被PRO-S级品'!$B$2:$B$10=$B127)*('控温被PRO-S级品'!$E$1:$BE$1=CM$1)*('控温被PRO-S级品'!$E$2:$BE$10)),0)+IFERROR(SUMPRODUCT(('冬被-S级品'!$B$2:$B$10=$B127)*('冬被-S级品'!$E$1:$AW$1=CM$1)*('冬被-S级品'!$E$2:$AW$10)),0)+IFERROR(SUMPRODUCT(('白止-S级品'!$A$2:$A$26=$B127)*('白止-S级品'!$D$1:$AV$1=CM$1)*('白止-S级品'!$D$2:$AV$26)),0)+IFERROR(SUMPRODUCT(('乐容-S级品'!$A$4:$A$32=$B127)*('乐容-S级品'!$L$3:$CA$3=CM$1)*('乐容-S级品'!$L$4:$CA$32)),0)</f>
      </c>
      <c r="CN127" s="280">
        <f>IFERROR(SUMPRODUCT(('控温被PRO-S级品'!$B$2:$B$10=$B127)*('控温被PRO-S级品'!$E$1:$BE$1=CN$1)*('控温被PRO-S级品'!$E$2:$BE$10)),0)+IFERROR(SUMPRODUCT(('冬被-S级品'!$B$2:$B$10=$B127)*('冬被-S级品'!$E$1:$AW$1=CN$1)*('冬被-S级品'!$E$2:$AW$10)),0)+IFERROR(SUMPRODUCT(('白止-S级品'!$A$2:$A$26=$B127)*('白止-S级品'!$D$1:$AV$1=CN$1)*('白止-S级品'!$D$2:$AV$26)),0)+IFERROR(SUMPRODUCT(('乐容-S级品'!$A$4:$A$32=$B127)*('乐容-S级品'!$L$3:$CA$3=CN$1)*('乐容-S级品'!$L$4:$CA$32)),0)</f>
      </c>
      <c r="CO127" s="280">
        <f>IFERROR(SUMPRODUCT(('控温被PRO-S级品'!$B$2:$B$10=$B127)*('控温被PRO-S级品'!$E$1:$BE$1=CO$1)*('控温被PRO-S级品'!$E$2:$BE$10)),0)+IFERROR(SUMPRODUCT(('冬被-S级品'!$B$2:$B$10=$B127)*('冬被-S级品'!$E$1:$AW$1=CO$1)*('冬被-S级品'!$E$2:$AW$10)),0)+IFERROR(SUMPRODUCT(('白止-S级品'!$A$2:$A$26=$B127)*('白止-S级品'!$D$1:$AV$1=CO$1)*('白止-S级品'!$D$2:$AV$26)),0)+IFERROR(SUMPRODUCT(('乐容-S级品'!$A$4:$A$32=$B127)*('乐容-S级品'!$L$3:$CA$3=CO$1)*('乐容-S级品'!$L$4:$CA$32)),0)</f>
      </c>
      <c r="CP127" s="280">
        <f>IFERROR(SUMPRODUCT(('控温被PRO-S级品'!$B$2:$B$10=$B127)*('控温被PRO-S级品'!$E$1:$BE$1=CP$1)*('控温被PRO-S级品'!$E$2:$BE$10)),0)+IFERROR(SUMPRODUCT(('冬被-S级品'!$B$2:$B$10=$B127)*('冬被-S级品'!$E$1:$AW$1=CP$1)*('冬被-S级品'!$E$2:$AW$10)),0)+IFERROR(SUMPRODUCT(('白止-S级品'!$A$2:$A$26=$B127)*('白止-S级品'!$D$1:$AV$1=CP$1)*('白止-S级品'!$D$2:$AV$26)),0)+IFERROR(SUMPRODUCT(('乐容-S级品'!$A$4:$A$32=$B127)*('乐容-S级品'!$L$3:$CA$3=CP$1)*('乐容-S级品'!$L$4:$CA$32)),0)</f>
      </c>
      <c r="CQ127" s="280">
        <f>IFERROR(SUMPRODUCT(('控温被PRO-S级品'!$B$2:$B$10=$B127)*('控温被PRO-S级品'!$E$1:$BE$1=CQ$1)*('控温被PRO-S级品'!$E$2:$BE$10)),0)+IFERROR(SUMPRODUCT(('冬被-S级品'!$B$2:$B$10=$B127)*('冬被-S级品'!$E$1:$AW$1=CQ$1)*('冬被-S级品'!$E$2:$AW$10)),0)+IFERROR(SUMPRODUCT(('白止-S级品'!$A$2:$A$26=$B127)*('白止-S级品'!$D$1:$AV$1=CQ$1)*('白止-S级品'!$D$2:$AV$26)),0)+IFERROR(SUMPRODUCT(('乐容-S级品'!$A$4:$A$32=$B127)*('乐容-S级品'!$L$3:$CA$3=CQ$1)*('乐容-S级品'!$L$4:$CA$32)),0)</f>
      </c>
      <c r="CR127" s="280">
        <f>IFERROR(SUMPRODUCT(('控温被PRO-S级品'!$B$2:$B$10=$B127)*('控温被PRO-S级品'!$E$1:$BE$1=CR$1)*('控温被PRO-S级品'!$E$2:$BE$10)),0)+IFERROR(SUMPRODUCT(('冬被-S级品'!$B$2:$B$10=$B127)*('冬被-S级品'!$E$1:$AW$1=CR$1)*('冬被-S级品'!$E$2:$AW$10)),0)+IFERROR(SUMPRODUCT(('白止-S级品'!$A$2:$A$26=$B127)*('白止-S级品'!$D$1:$AV$1=CR$1)*('白止-S级品'!$D$2:$AV$26)),0)+IFERROR(SUMPRODUCT(('乐容-S级品'!$A$4:$A$32=$B127)*('乐容-S级品'!$L$3:$CA$3=CR$1)*('乐容-S级品'!$L$4:$CA$32)),0)</f>
      </c>
      <c r="CS127" s="280">
        <f>IFERROR(SUMPRODUCT(('控温被PRO-S级品'!$B$2:$B$10=$B127)*('控温被PRO-S级品'!$E$1:$BE$1=CS$1)*('控温被PRO-S级品'!$E$2:$BE$10)),0)+IFERROR(SUMPRODUCT(('冬被-S级品'!$B$2:$B$10=$B127)*('冬被-S级品'!$E$1:$AW$1=CS$1)*('冬被-S级品'!$E$2:$AW$10)),0)+IFERROR(SUMPRODUCT(('白止-S级品'!$A$2:$A$26=$B127)*('白止-S级品'!$D$1:$AV$1=CS$1)*('白止-S级品'!$D$2:$AV$26)),0)+IFERROR(SUMPRODUCT(('乐容-S级品'!$A$4:$A$32=$B127)*('乐容-S级品'!$L$3:$CA$3=CS$1)*('乐容-S级品'!$L$4:$CA$32)),0)</f>
      </c>
      <c r="CT127" s="280">
        <f>IFERROR(SUMPRODUCT(('控温被PRO-S级品'!$B$2:$B$10=$B127)*('控温被PRO-S级品'!$E$1:$BE$1=CT$1)*('控温被PRO-S级品'!$E$2:$BE$10)),0)+IFERROR(SUMPRODUCT(('冬被-S级品'!$B$2:$B$10=$B127)*('冬被-S级品'!$E$1:$AW$1=CT$1)*('冬被-S级品'!$E$2:$AW$10)),0)+IFERROR(SUMPRODUCT(('白止-S级品'!$A$2:$A$26=$B127)*('白止-S级品'!$D$1:$AV$1=CT$1)*('白止-S级品'!$D$2:$AV$26)),0)+IFERROR(SUMPRODUCT(('乐容-S级品'!$A$4:$A$32=$B127)*('乐容-S级品'!$L$3:$CA$3=CT$1)*('乐容-S级品'!$L$4:$CA$32)),0)</f>
      </c>
      <c r="CU127" s="280">
        <f>IFERROR(SUMPRODUCT(('控温被PRO-S级品'!$B$2:$B$10=$B127)*('控温被PRO-S级品'!$E$1:$BE$1=CU$1)*('控温被PRO-S级品'!$E$2:$BE$10)),0)+IFERROR(SUMPRODUCT(('冬被-S级品'!$B$2:$B$10=$B127)*('冬被-S级品'!$E$1:$AW$1=CU$1)*('冬被-S级品'!$E$2:$AW$10)),0)+IFERROR(SUMPRODUCT(('白止-S级品'!$A$2:$A$26=$B127)*('白止-S级品'!$D$1:$AV$1=CU$1)*('白止-S级品'!$D$2:$AV$26)),0)+IFERROR(SUMPRODUCT(('乐容-S级品'!$A$4:$A$32=$B127)*('乐容-S级品'!$L$3:$CA$3=CU$1)*('乐容-S级品'!$L$4:$CA$32)),0)</f>
      </c>
      <c r="CV127" s="280">
        <f>IFERROR(SUMPRODUCT(('控温被PRO-S级品'!$B$2:$B$10=$B127)*('控温被PRO-S级品'!$E$1:$BE$1=CV$1)*('控温被PRO-S级品'!$E$2:$BE$10)),0)+IFERROR(SUMPRODUCT(('冬被-S级品'!$B$2:$B$10=$B127)*('冬被-S级品'!$E$1:$AW$1=CV$1)*('冬被-S级品'!$E$2:$AW$10)),0)+IFERROR(SUMPRODUCT(('白止-S级品'!$A$2:$A$26=$B127)*('白止-S级品'!$D$1:$AV$1=CV$1)*('白止-S级品'!$D$2:$AV$26)),0)+IFERROR(SUMPRODUCT(('乐容-S级品'!$A$4:$A$32=$B127)*('乐容-S级品'!$L$3:$CA$3=CV$1)*('乐容-S级品'!$L$4:$CA$32)),0)</f>
      </c>
      <c r="CW127" s="280">
        <f>IFERROR(SUMPRODUCT(('控温被PRO-S级品'!$B$2:$B$10=$B127)*('控温被PRO-S级品'!$E$1:$BE$1=CW$1)*('控温被PRO-S级品'!$E$2:$BE$10)),0)+IFERROR(SUMPRODUCT(('冬被-S级品'!$B$2:$B$10=$B127)*('冬被-S级品'!$E$1:$AW$1=CW$1)*('冬被-S级品'!$E$2:$AW$10)),0)+IFERROR(SUMPRODUCT(('白止-S级品'!$A$2:$A$26=$B127)*('白止-S级品'!$D$1:$AV$1=CW$1)*('白止-S级品'!$D$2:$AV$26)),0)+IFERROR(SUMPRODUCT(('乐容-S级品'!$A$4:$A$32=$B127)*('乐容-S级品'!$L$3:$CA$3=CW$1)*('乐容-S级品'!$L$4:$CA$32)),0)</f>
      </c>
      <c r="CX127" s="280">
        <f>IFERROR(SUMPRODUCT(('控温被PRO-S级品'!$B$2:$B$10=$B127)*('控温被PRO-S级品'!$E$1:$BE$1=CX$1)*('控温被PRO-S级品'!$E$2:$BE$10)),0)+IFERROR(SUMPRODUCT(('冬被-S级品'!$B$2:$B$10=$B127)*('冬被-S级品'!$E$1:$AW$1=CX$1)*('冬被-S级品'!$E$2:$AW$10)),0)+IFERROR(SUMPRODUCT(('白止-S级品'!$A$2:$A$26=$B127)*('白止-S级品'!$D$1:$AV$1=CX$1)*('白止-S级品'!$D$2:$AV$26)),0)+IFERROR(SUMPRODUCT(('乐容-S级品'!$A$4:$A$32=$B127)*('乐容-S级品'!$L$3:$CA$3=CX$1)*('乐容-S级品'!$L$4:$CA$32)),0)</f>
      </c>
      <c r="CY127" s="280">
        <f>IFERROR(SUMPRODUCT(('控温被PRO-S级品'!$B$2:$B$10=$B127)*('控温被PRO-S级品'!$E$1:$BE$1=CY$1)*('控温被PRO-S级品'!$E$2:$BE$10)),0)+IFERROR(SUMPRODUCT(('冬被-S级品'!$B$2:$B$10=$B127)*('冬被-S级品'!$E$1:$AW$1=CY$1)*('冬被-S级品'!$E$2:$AW$10)),0)+IFERROR(SUMPRODUCT(('白止-S级品'!$A$2:$A$26=$B127)*('白止-S级品'!$D$1:$AV$1=CY$1)*('白止-S级品'!$D$2:$AV$26)),0)+IFERROR(SUMPRODUCT(('乐容-S级品'!$A$4:$A$32=$B127)*('乐容-S级品'!$L$3:$CA$3=CY$1)*('乐容-S级品'!$L$4:$CA$32)),0)</f>
      </c>
      <c r="CZ127" s="280">
        <f>IFERROR(SUMPRODUCT(('控温被PRO-S级品'!$B$2:$B$10=$B127)*('控温被PRO-S级品'!$E$1:$BE$1=CZ$1)*('控温被PRO-S级品'!$E$2:$BE$10)),0)+IFERROR(SUMPRODUCT(('冬被-S级品'!$B$2:$B$10=$B127)*('冬被-S级品'!$E$1:$AW$1=CZ$1)*('冬被-S级品'!$E$2:$AW$10)),0)+IFERROR(SUMPRODUCT(('白止-S级品'!$A$2:$A$26=$B127)*('白止-S级品'!$D$1:$AV$1=CZ$1)*('白止-S级品'!$D$2:$AV$26)),0)+IFERROR(SUMPRODUCT(('乐容-S级品'!$A$4:$A$32=$B127)*('乐容-S级品'!$L$3:$CA$3=CZ$1)*('乐容-S级品'!$L$4:$CA$32)),0)</f>
      </c>
      <c r="DA127" s="280">
        <f>IFERROR(SUMPRODUCT(('控温被PRO-S级品'!$B$2:$B$10=$B127)*('控温被PRO-S级品'!$E$1:$BE$1=DA$1)*('控温被PRO-S级品'!$E$2:$BE$10)),0)+IFERROR(SUMPRODUCT(('冬被-S级品'!$B$2:$B$10=$B127)*('冬被-S级品'!$E$1:$AW$1=DA$1)*('冬被-S级品'!$E$2:$AW$10)),0)+IFERROR(SUMPRODUCT(('白止-S级品'!$A$2:$A$26=$B127)*('白止-S级品'!$D$1:$AV$1=DA$1)*('白止-S级品'!$D$2:$AV$26)),0)+IFERROR(SUMPRODUCT(('乐容-S级品'!$A$4:$A$32=$B127)*('乐容-S级品'!$L$3:$CA$3=DA$1)*('乐容-S级品'!$L$4:$CA$32)),0)</f>
      </c>
      <c r="DB127" s="280">
        <f>IFERROR(SUMPRODUCT(('控温被PRO-S级品'!$B$2:$B$10=$B127)*('控温被PRO-S级品'!$E$1:$BE$1=DB$1)*('控温被PRO-S级品'!$E$2:$BE$10)),0)+IFERROR(SUMPRODUCT(('冬被-S级品'!$B$2:$B$10=$B127)*('冬被-S级品'!$E$1:$AW$1=DB$1)*('冬被-S级品'!$E$2:$AW$10)),0)+IFERROR(SUMPRODUCT(('白止-S级品'!$A$2:$A$26=$B127)*('白止-S级品'!$D$1:$AV$1=DB$1)*('白止-S级品'!$D$2:$AV$26)),0)+IFERROR(SUMPRODUCT(('乐容-S级品'!$A$4:$A$32=$B127)*('乐容-S级品'!$L$3:$CA$3=DB$1)*('乐容-S级品'!$L$4:$CA$32)),0)</f>
      </c>
      <c r="DC127" s="280">
        <f>IFERROR(SUMPRODUCT(('控温被PRO-S级品'!$B$2:$B$10=$B127)*('控温被PRO-S级品'!$E$1:$BE$1=DC$1)*('控温被PRO-S级品'!$E$2:$BE$10)),0)+IFERROR(SUMPRODUCT(('冬被-S级品'!$B$2:$B$10=$B127)*('冬被-S级品'!$E$1:$AW$1=DC$1)*('冬被-S级品'!$E$2:$AW$10)),0)+IFERROR(SUMPRODUCT(('白止-S级品'!$A$2:$A$26=$B127)*('白止-S级品'!$D$1:$AV$1=DC$1)*('白止-S级品'!$D$2:$AV$26)),0)+IFERROR(SUMPRODUCT(('乐容-S级品'!$A$4:$A$32=$B127)*('乐容-S级品'!$L$3:$CA$3=DC$1)*('乐容-S级品'!$L$4:$CA$32)),0)</f>
      </c>
      <c r="DD127" s="280">
        <f>IFERROR(SUMPRODUCT(('控温被PRO-S级品'!$B$2:$B$10=$B127)*('控温被PRO-S级品'!$E$1:$BE$1=DD$1)*('控温被PRO-S级品'!$E$2:$BE$10)),0)+IFERROR(SUMPRODUCT(('冬被-S级品'!$B$2:$B$10=$B127)*('冬被-S级品'!$E$1:$AW$1=DD$1)*('冬被-S级品'!$E$2:$AW$10)),0)+IFERROR(SUMPRODUCT(('白止-S级品'!$A$2:$A$26=$B127)*('白止-S级品'!$D$1:$AV$1=DD$1)*('白止-S级品'!$D$2:$AV$26)),0)+IFERROR(SUMPRODUCT(('乐容-S级品'!$A$4:$A$32=$B127)*('乐容-S级品'!$L$3:$CA$3=DD$1)*('乐容-S级品'!$L$4:$CA$32)),0)</f>
      </c>
      <c r="DE127" s="280">
        <f>IFERROR(SUMPRODUCT(('控温被PRO-S级品'!$B$2:$B$10=$B127)*('控温被PRO-S级品'!$E$1:$BE$1=DE$1)*('控温被PRO-S级品'!$E$2:$BE$10)),0)+IFERROR(SUMPRODUCT(('冬被-S级品'!$B$2:$B$10=$B127)*('冬被-S级品'!$E$1:$AW$1=DE$1)*('冬被-S级品'!$E$2:$AW$10)),0)+IFERROR(SUMPRODUCT(('白止-S级品'!$A$2:$A$26=$B127)*('白止-S级品'!$D$1:$AV$1=DE$1)*('白止-S级品'!$D$2:$AV$26)),0)+IFERROR(SUMPRODUCT(('乐容-S级品'!$A$4:$A$32=$B127)*('乐容-S级品'!$L$3:$CA$3=DE$1)*('乐容-S级品'!$L$4:$CA$32)),0)</f>
      </c>
      <c r="DF127" s="280">
        <f>IFERROR(SUMPRODUCT(('控温被PRO-S级品'!$B$2:$B$10=$B127)*('控温被PRO-S级品'!$E$1:$BE$1=DF$1)*('控温被PRO-S级品'!$E$2:$BE$10)),0)+IFERROR(SUMPRODUCT(('冬被-S级品'!$B$2:$B$10=$B127)*('冬被-S级品'!$E$1:$AW$1=DF$1)*('冬被-S级品'!$E$2:$AW$10)),0)+IFERROR(SUMPRODUCT(('白止-S级品'!$A$2:$A$26=$B127)*('白止-S级品'!$D$1:$AV$1=DF$1)*('白止-S级品'!$D$2:$AV$26)),0)+IFERROR(SUMPRODUCT(('乐容-S级品'!$A$4:$A$32=$B127)*('乐容-S级品'!$L$3:$CA$3=DF$1)*('乐容-S级品'!$L$4:$CA$32)),0)</f>
      </c>
      <c r="DG127" s="280">
        <f>IFERROR(SUMPRODUCT(('控温被PRO-S级品'!$B$2:$B$10=$B127)*('控温被PRO-S级品'!$E$1:$BE$1=DG$1)*('控温被PRO-S级品'!$E$2:$BE$10)),0)+IFERROR(SUMPRODUCT(('冬被-S级品'!$B$2:$B$10=$B127)*('冬被-S级品'!$E$1:$AW$1=DG$1)*('冬被-S级品'!$E$2:$AW$10)),0)+IFERROR(SUMPRODUCT(('白止-S级品'!$A$2:$A$26=$B127)*('白止-S级品'!$D$1:$AV$1=DG$1)*('白止-S级品'!$D$2:$AV$26)),0)+IFERROR(SUMPRODUCT(('乐容-S级品'!$A$4:$A$32=$B127)*('乐容-S级品'!$L$3:$CA$3=DG$1)*('乐容-S级品'!$L$4:$CA$32)),0)</f>
      </c>
      <c r="DH127" s="280">
        <f>IFERROR(SUMPRODUCT(('控温被PRO-S级品'!$B$2:$B$10=$B127)*('控温被PRO-S级品'!$E$1:$BE$1=DH$1)*('控温被PRO-S级品'!$E$2:$BE$10)),0)+IFERROR(SUMPRODUCT(('冬被-S级品'!$B$2:$B$10=$B127)*('冬被-S级品'!$E$1:$AW$1=DH$1)*('冬被-S级品'!$E$2:$AW$10)),0)+IFERROR(SUMPRODUCT(('白止-S级品'!$A$2:$A$26=$B127)*('白止-S级品'!$D$1:$AV$1=DH$1)*('白止-S级品'!$D$2:$AV$26)),0)+IFERROR(SUMPRODUCT(('乐容-S级品'!$A$4:$A$32=$B127)*('乐容-S级品'!$L$3:$CA$3=DH$1)*('乐容-S级品'!$L$4:$CA$32)),0)</f>
      </c>
      <c r="DI127" s="280">
        <f>IFERROR(SUMPRODUCT(('控温被PRO-S级品'!$B$2:$B$10=$B127)*('控温被PRO-S级品'!$E$1:$BE$1=DI$1)*('控温被PRO-S级品'!$E$2:$BE$10)),0)+IFERROR(SUMPRODUCT(('冬被-S级品'!$B$2:$B$10=$B127)*('冬被-S级品'!$E$1:$AW$1=DI$1)*('冬被-S级品'!$E$2:$AW$10)),0)+IFERROR(SUMPRODUCT(('白止-S级品'!$A$2:$A$26=$B127)*('白止-S级品'!$D$1:$AV$1=DI$1)*('白止-S级品'!$D$2:$AV$26)),0)+IFERROR(SUMPRODUCT(('乐容-S级品'!$A$4:$A$32=$B127)*('乐容-S级品'!$L$3:$CA$3=DI$1)*('乐容-S级品'!$L$4:$CA$32)),0)</f>
      </c>
      <c r="DJ127" s="280">
        <f>IFERROR(SUMPRODUCT(('控温被PRO-S级品'!$B$2:$B$10=$B127)*('控温被PRO-S级品'!$E$1:$BE$1=DJ$1)*('控温被PRO-S级品'!$E$2:$BE$10)),0)+IFERROR(SUMPRODUCT(('冬被-S级品'!$B$2:$B$10=$B127)*('冬被-S级品'!$E$1:$AW$1=DJ$1)*('冬被-S级品'!$E$2:$AW$10)),0)+IFERROR(SUMPRODUCT(('白止-S级品'!$A$2:$A$26=$B127)*('白止-S级品'!$D$1:$AV$1=DJ$1)*('白止-S级品'!$D$2:$AV$26)),0)+IFERROR(SUMPRODUCT(('乐容-S级品'!$A$4:$A$32=$B127)*('乐容-S级品'!$L$3:$CA$3=DJ$1)*('乐容-S级品'!$L$4:$CA$32)),0)</f>
      </c>
      <c r="DK127" s="280"/>
      <c r="DL127" s="280"/>
      <c r="DM127" s="280"/>
      <c r="DN127" s="280"/>
      <c r="DO127" s="280"/>
      <c r="DP127" s="280"/>
      <c r="DQ127" s="280"/>
      <c r="DR127" s="280"/>
      <c r="DS127" s="280"/>
      <c r="DT127" s="280"/>
      <c r="DU127" s="280"/>
      <c r="DV127" s="280"/>
      <c r="DW127" s="280">
        <f>VLOOKUP(B127,'系统编码规格'!A:C,3,FALSE)</f>
      </c>
      <c r="DX127" s="280"/>
      <c r="DY127" s="280"/>
      <c r="DZ127" s="280"/>
      <c r="EA127" s="280"/>
      <c r="EB127" s="280"/>
      <c r="EC127" s="280"/>
      <c r="ED127" s="280"/>
      <c r="EE127" s="280"/>
      <c r="EF127" s="280"/>
      <c r="EG127" s="280"/>
      <c r="EH127" s="280"/>
      <c r="EI127" s="280"/>
      <c r="EJ127" s="280"/>
      <c r="EK127" s="280"/>
      <c r="EL127" s="280"/>
      <c r="EM127" s="280"/>
      <c r="EN127" s="280"/>
      <c r="EO127" s="280"/>
      <c r="EP127" s="280"/>
      <c r="EQ127" s="280"/>
      <c r="ER127" s="280"/>
      <c r="ES127" s="280"/>
      <c r="ET127" s="280"/>
      <c r="EU127" s="280"/>
      <c r="EV127" s="280"/>
      <c r="EW127" s="280"/>
      <c r="EX127" s="280"/>
      <c r="EY127" s="280"/>
      <c r="EZ127" s="280"/>
      <c r="FA127" s="280"/>
      <c r="FB127" s="280"/>
      <c r="FC127" s="280"/>
      <c r="FD127" s="280"/>
      <c r="FE127" s="280"/>
      <c r="FF127" s="280"/>
      <c r="FG127" s="280"/>
      <c r="FH127" s="280"/>
      <c r="FI127" s="280"/>
      <c r="FJ127" s="280"/>
      <c r="FK127" s="280"/>
      <c r="FL127" s="280"/>
      <c r="FM127" s="280"/>
      <c r="FN127" s="280"/>
      <c r="FO127" s="280"/>
      <c r="FP127" s="280"/>
      <c r="FQ127" s="280"/>
      <c r="FR127" s="280"/>
      <c r="FS127" s="280"/>
      <c r="FT127" s="280"/>
      <c r="FU127" s="280"/>
      <c r="FV127" s="280"/>
      <c r="FW127" s="280"/>
      <c r="FX127" s="280"/>
      <c r="FY127" s="280"/>
      <c r="FZ127" s="280"/>
      <c r="GA127" s="280"/>
      <c r="GB127" s="280"/>
      <c r="GC127" s="280"/>
      <c r="GD127" s="280"/>
      <c r="GE127" s="280"/>
      <c r="GF127" s="280"/>
      <c r="GG127" s="280"/>
      <c r="GH127" s="280"/>
      <c r="GI127" s="280"/>
      <c r="GJ127" s="280"/>
      <c r="GK127" s="280"/>
      <c r="GL127" s="280"/>
      <c r="GM127" s="280"/>
      <c r="GN127" s="280"/>
      <c r="GO127" s="280"/>
      <c r="GP127" s="280"/>
      <c r="GQ127" s="280"/>
      <c r="GR127" s="280"/>
      <c r="GS127" s="280"/>
      <c r="GT127" s="280"/>
      <c r="GU127" s="280"/>
      <c r="GV127" s="280"/>
    </row>
    <row r="128">
      <c r="A128" s="309" t="str">
        <v>乐容</v>
      </c>
      <c r="B128" s="310" t="str">
        <v>12800025900525316</v>
      </c>
      <c r="C128" s="309" t="str">
        <v>亚朵星球 纯色全棉床笠</v>
      </c>
      <c r="D128" s="309" t="str">
        <v>薄雾灰 1.5m床</v>
      </c>
      <c r="E128">
        <f>SUM(F128:GX128)</f>
      </c>
      <c r="F128" s="280">
        <f>IFERROR(SUMPRODUCT(('控温被PRO-S级品'!$B$2:$B$10=$B128)*('控温被PRO-S级品'!$E$1:$BE$1=F$1)*('控温被PRO-S级品'!$E$2:$BE$10)),0)+IFERROR(SUMPRODUCT(('冬被-S级品'!$B$2:$B$10=$B128)*('冬被-S级品'!$E$1:$AW$1=F$1)*('冬被-S级品'!$E$2:$AW$10)),0)+IFERROR(SUMPRODUCT(('白止-S级品'!$A$2:$A$26=$B128)*('白止-S级品'!$D$1:$AV$1=F$1)*('白止-S级品'!$D$2:$AV$26)),0)+IFERROR(SUMPRODUCT(('乐容-S级品'!$A$4:$A$32=$B128)*('乐容-S级品'!$L$3:$CA$3=F$1)*('乐容-S级品'!$L$4:$CA$32)),0)</f>
      </c>
      <c r="G128" s="280">
        <f>IFERROR(SUMPRODUCT(('控温被PRO-S级品'!$B$2:$B$10=$B128)*('控温被PRO-S级品'!$E$1:$BE$1=G$1)*('控温被PRO-S级品'!$E$2:$BE$10)),0)+IFERROR(SUMPRODUCT(('冬被-S级品'!$B$2:$B$10=$B128)*('冬被-S级品'!$E$1:$AW$1=G$1)*('冬被-S级品'!$E$2:$AW$10)),0)+IFERROR(SUMPRODUCT(('白止-S级品'!$A$2:$A$26=$B128)*('白止-S级品'!$D$1:$AV$1=G$1)*('白止-S级品'!$D$2:$AV$26)),0)+IFERROR(SUMPRODUCT(('乐容-S级品'!$A$4:$A$32=$B128)*('乐容-S级品'!$L$3:$CA$3=G$1)*('乐容-S级品'!$L$4:$CA$32)),0)</f>
      </c>
      <c r="H128" s="280">
        <f>IFERROR(SUMPRODUCT(('控温被PRO-S级品'!$B$2:$B$10=$B128)*('控温被PRO-S级品'!$E$1:$BE$1=H$1)*('控温被PRO-S级品'!$E$2:$BE$10)),0)+IFERROR(SUMPRODUCT(('冬被-S级品'!$B$2:$B$10=$B128)*('冬被-S级品'!$E$1:$AW$1=H$1)*('冬被-S级品'!$E$2:$AW$10)),0)+IFERROR(SUMPRODUCT(('白止-S级品'!$A$2:$A$26=$B128)*('白止-S级品'!$D$1:$AV$1=H$1)*('白止-S级品'!$D$2:$AV$26)),0)+IFERROR(SUMPRODUCT(('乐容-S级品'!$A$4:$A$32=$B128)*('乐容-S级品'!$L$3:$CA$3=H$1)*('乐容-S级品'!$L$4:$CA$32)),0)</f>
      </c>
      <c r="I128" s="280">
        <f>IFERROR(SUMPRODUCT(('控温被PRO-S级品'!$B$2:$B$10=$B128)*('控温被PRO-S级品'!$E$1:$BE$1=I$1)*('控温被PRO-S级品'!$E$2:$BE$10)),0)+IFERROR(SUMPRODUCT(('冬被-S级品'!$B$2:$B$10=$B128)*('冬被-S级品'!$E$1:$AW$1=I$1)*('冬被-S级品'!$E$2:$AW$10)),0)+IFERROR(SUMPRODUCT(('白止-S级品'!$A$2:$A$26=$B128)*('白止-S级品'!$D$1:$AV$1=I$1)*('白止-S级品'!$D$2:$AV$26)),0)+IFERROR(SUMPRODUCT(('乐容-S级品'!$A$4:$A$32=$B128)*('乐容-S级品'!$L$3:$CA$3=I$1)*('乐容-S级品'!$L$4:$CA$32)),0)</f>
      </c>
      <c r="J128" s="280">
        <f>IFERROR(SUMPRODUCT(('控温被PRO-S级品'!$B$2:$B$10=$B128)*('控温被PRO-S级品'!$E$1:$BE$1=J$1)*('控温被PRO-S级品'!$E$2:$BE$10)),0)+IFERROR(SUMPRODUCT(('冬被-S级品'!$B$2:$B$10=$B128)*('冬被-S级品'!$E$1:$AW$1=J$1)*('冬被-S级品'!$E$2:$AW$10)),0)+IFERROR(SUMPRODUCT(('白止-S级品'!$A$2:$A$26=$B128)*('白止-S级品'!$D$1:$AV$1=J$1)*('白止-S级品'!$D$2:$AV$26)),0)+IFERROR(SUMPRODUCT(('乐容-S级品'!$A$4:$A$32=$B128)*('乐容-S级品'!$L$3:$CA$3=J$1)*('乐容-S级品'!$L$4:$CA$32)),0)</f>
      </c>
      <c r="K128" s="280">
        <f>IFERROR(SUMPRODUCT(('控温被PRO-S级品'!$B$2:$B$10=$B128)*('控温被PRO-S级品'!$E$1:$BE$1=K$1)*('控温被PRO-S级品'!$E$2:$BE$10)),0)+IFERROR(SUMPRODUCT(('冬被-S级品'!$B$2:$B$10=$B128)*('冬被-S级品'!$E$1:$AW$1=K$1)*('冬被-S级品'!$E$2:$AW$10)),0)+IFERROR(SUMPRODUCT(('白止-S级品'!$A$2:$A$26=$B128)*('白止-S级品'!$D$1:$AV$1=K$1)*('白止-S级品'!$D$2:$AV$26)),0)+IFERROR(SUMPRODUCT(('乐容-S级品'!$A$4:$A$32=$B128)*('乐容-S级品'!$L$3:$CA$3=K$1)*('乐容-S级品'!$L$4:$CA$32)),0)</f>
      </c>
      <c r="L128" s="280">
        <f>IFERROR(SUMPRODUCT(('控温被PRO-S级品'!$B$2:$B$10=$B128)*('控温被PRO-S级品'!$E$1:$BE$1=L$1)*('控温被PRO-S级品'!$E$2:$BE$10)),0)+IFERROR(SUMPRODUCT(('冬被-S级品'!$B$2:$B$10=$B128)*('冬被-S级品'!$E$1:$AW$1=L$1)*('冬被-S级品'!$E$2:$AW$10)),0)+IFERROR(SUMPRODUCT(('白止-S级品'!$A$2:$A$26=$B128)*('白止-S级品'!$D$1:$AV$1=L$1)*('白止-S级品'!$D$2:$AV$26)),0)+IFERROR(SUMPRODUCT(('乐容-S级品'!$A$4:$A$32=$B128)*('乐容-S级品'!$L$3:$CA$3=L$1)*('乐容-S级品'!$L$4:$CA$32)),0)</f>
      </c>
      <c r="M128" s="280">
        <f>IFERROR(SUMPRODUCT(('控温被PRO-S级品'!$B$2:$B$10=$B128)*('控温被PRO-S级品'!$E$1:$BE$1=M$1)*('控温被PRO-S级品'!$E$2:$BE$10)),0)+IFERROR(SUMPRODUCT(('冬被-S级品'!$B$2:$B$10=$B128)*('冬被-S级品'!$E$1:$AW$1=M$1)*('冬被-S级品'!$E$2:$AW$10)),0)+IFERROR(SUMPRODUCT(('白止-S级品'!$A$2:$A$26=$B128)*('白止-S级品'!$D$1:$AV$1=M$1)*('白止-S级品'!$D$2:$AV$26)),0)+IFERROR(SUMPRODUCT(('乐容-S级品'!$A$4:$A$32=$B128)*('乐容-S级品'!$L$3:$CA$3=M$1)*('乐容-S级品'!$L$4:$CA$32)),0)</f>
      </c>
      <c r="N128" s="280">
        <f>IFERROR(SUMPRODUCT(('控温被PRO-S级品'!$B$2:$B$10=$B128)*('控温被PRO-S级品'!$E$1:$BE$1=N$1)*('控温被PRO-S级品'!$E$2:$BE$10)),0)+IFERROR(SUMPRODUCT(('冬被-S级品'!$B$2:$B$10=$B128)*('冬被-S级品'!$E$1:$AW$1=N$1)*('冬被-S级品'!$E$2:$AW$10)),0)+IFERROR(SUMPRODUCT(('白止-S级品'!$A$2:$A$26=$B128)*('白止-S级品'!$D$1:$AV$1=N$1)*('白止-S级品'!$D$2:$AV$26)),0)+IFERROR(SUMPRODUCT(('乐容-S级品'!$A$4:$A$32=$B128)*('乐容-S级品'!$L$3:$CA$3=N$1)*('乐容-S级品'!$L$4:$CA$32)),0)</f>
      </c>
      <c r="O128" s="280">
        <f>IFERROR(SUMPRODUCT(('控温被PRO-S级品'!$B$2:$B$10=$B128)*('控温被PRO-S级品'!$E$1:$BE$1=O$1)*('控温被PRO-S级品'!$E$2:$BE$10)),0)+IFERROR(SUMPRODUCT(('冬被-S级品'!$B$2:$B$10=$B128)*('冬被-S级品'!$E$1:$AW$1=O$1)*('冬被-S级品'!$E$2:$AW$10)),0)+IFERROR(SUMPRODUCT(('白止-S级品'!$A$2:$A$26=$B128)*('白止-S级品'!$D$1:$AV$1=O$1)*('白止-S级品'!$D$2:$AV$26)),0)+IFERROR(SUMPRODUCT(('乐容-S级品'!$A$4:$A$32=$B128)*('乐容-S级品'!$L$3:$CA$3=O$1)*('乐容-S级品'!$L$4:$CA$32)),0)</f>
      </c>
      <c r="P128" s="280">
        <f>IFERROR(SUMPRODUCT(('控温被PRO-S级品'!$B$2:$B$10=$B128)*('控温被PRO-S级品'!$E$1:$BE$1=P$1)*('控温被PRO-S级品'!$E$2:$BE$10)),0)+IFERROR(SUMPRODUCT(('冬被-S级品'!$B$2:$B$10=$B128)*('冬被-S级品'!$E$1:$AW$1=P$1)*('冬被-S级品'!$E$2:$AW$10)),0)+IFERROR(SUMPRODUCT(('白止-S级品'!$A$2:$A$26=$B128)*('白止-S级品'!$D$1:$AV$1=P$1)*('白止-S级品'!$D$2:$AV$26)),0)+IFERROR(SUMPRODUCT(('乐容-S级品'!$A$4:$A$32=$B128)*('乐容-S级品'!$L$3:$CA$3=P$1)*('乐容-S级品'!$L$4:$CA$32)),0)</f>
      </c>
      <c r="Q128" s="280">
        <f>IFERROR(SUMPRODUCT(('控温被PRO-S级品'!$B$2:$B$10=$B128)*('控温被PRO-S级品'!$E$1:$BE$1=Q$1)*('控温被PRO-S级品'!$E$2:$BE$10)),0)+IFERROR(SUMPRODUCT(('冬被-S级品'!$B$2:$B$10=$B128)*('冬被-S级品'!$E$1:$AW$1=Q$1)*('冬被-S级品'!$E$2:$AW$10)),0)+IFERROR(SUMPRODUCT(('白止-S级品'!$A$2:$A$26=$B128)*('白止-S级品'!$D$1:$AV$1=Q$1)*('白止-S级品'!$D$2:$AV$26)),0)+IFERROR(SUMPRODUCT(('乐容-S级品'!$A$4:$A$32=$B128)*('乐容-S级品'!$L$3:$CA$3=Q$1)*('乐容-S级品'!$L$4:$CA$32)),0)</f>
      </c>
      <c r="R128" s="280">
        <f>IFERROR(SUMPRODUCT(('控温被PRO-S级品'!$B$2:$B$10=$B128)*('控温被PRO-S级品'!$E$1:$BE$1=R$1)*('控温被PRO-S级品'!$E$2:$BE$10)),0)+IFERROR(SUMPRODUCT(('冬被-S级品'!$B$2:$B$10=$B128)*('冬被-S级品'!$E$1:$AW$1=R$1)*('冬被-S级品'!$E$2:$AW$10)),0)+IFERROR(SUMPRODUCT(('白止-S级品'!$A$2:$A$26=$B128)*('白止-S级品'!$D$1:$AV$1=R$1)*('白止-S级品'!$D$2:$AV$26)),0)+IFERROR(SUMPRODUCT(('乐容-S级品'!$A$4:$A$32=$B128)*('乐容-S级品'!$L$3:$CA$3=R$1)*('乐容-S级品'!$L$4:$CA$32)),0)</f>
      </c>
      <c r="S128" s="280">
        <f>IFERROR(SUMPRODUCT(('控温被PRO-S级品'!$B$2:$B$10=$B128)*('控温被PRO-S级品'!$E$1:$BE$1=S$1)*('控温被PRO-S级品'!$E$2:$BE$10)),0)+IFERROR(SUMPRODUCT(('冬被-S级品'!$B$2:$B$10=$B128)*('冬被-S级品'!$E$1:$AW$1=S$1)*('冬被-S级品'!$E$2:$AW$10)),0)+IFERROR(SUMPRODUCT(('白止-S级品'!$A$2:$A$26=$B128)*('白止-S级品'!$D$1:$AV$1=S$1)*('白止-S级品'!$D$2:$AV$26)),0)+IFERROR(SUMPRODUCT(('乐容-S级品'!$A$4:$A$32=$B128)*('乐容-S级品'!$L$3:$CA$3=S$1)*('乐容-S级品'!$L$4:$CA$32)),0)</f>
      </c>
      <c r="T128" s="280">
        <f>IFERROR(SUMPRODUCT(('控温被PRO-S级品'!$B$2:$B$10=$B128)*('控温被PRO-S级品'!$E$1:$BE$1=T$1)*('控温被PRO-S级品'!$E$2:$BE$10)),0)+IFERROR(SUMPRODUCT(('冬被-S级品'!$B$2:$B$10=$B128)*('冬被-S级品'!$E$1:$AW$1=T$1)*('冬被-S级品'!$E$2:$AW$10)),0)+IFERROR(SUMPRODUCT(('白止-S级品'!$A$2:$A$26=$B128)*('白止-S级品'!$D$1:$AV$1=T$1)*('白止-S级品'!$D$2:$AV$26)),0)+IFERROR(SUMPRODUCT(('乐容-S级品'!$A$4:$A$32=$B128)*('乐容-S级品'!$L$3:$CA$3=T$1)*('乐容-S级品'!$L$4:$CA$32)),0)</f>
      </c>
      <c r="U128" s="280">
        <f>IFERROR(SUMPRODUCT(('控温被PRO-S级品'!$B$2:$B$10=$B128)*('控温被PRO-S级品'!$E$1:$BE$1=U$1)*('控温被PRO-S级品'!$E$2:$BE$10)),0)+IFERROR(SUMPRODUCT(('冬被-S级品'!$B$2:$B$10=$B128)*('冬被-S级品'!$E$1:$AW$1=U$1)*('冬被-S级品'!$E$2:$AW$10)),0)+IFERROR(SUMPRODUCT(('白止-S级品'!$A$2:$A$26=$B128)*('白止-S级品'!$D$1:$AV$1=U$1)*('白止-S级品'!$D$2:$AV$26)),0)+IFERROR(SUMPRODUCT(('乐容-S级品'!$A$4:$A$32=$B128)*('乐容-S级品'!$L$3:$CA$3=U$1)*('乐容-S级品'!$L$4:$CA$32)),0)</f>
      </c>
      <c r="V128" s="280">
        <f>IFERROR(SUMPRODUCT(('控温被PRO-S级品'!$B$2:$B$10=$B128)*('控温被PRO-S级品'!$E$1:$BE$1=V$1)*('控温被PRO-S级品'!$E$2:$BE$10)),0)+IFERROR(SUMPRODUCT(('冬被-S级品'!$B$2:$B$10=$B128)*('冬被-S级品'!$E$1:$AW$1=V$1)*('冬被-S级品'!$E$2:$AW$10)),0)+IFERROR(SUMPRODUCT(('白止-S级品'!$A$2:$A$26=$B128)*('白止-S级品'!$D$1:$AV$1=V$1)*('白止-S级品'!$D$2:$AV$26)),0)+IFERROR(SUMPRODUCT(('乐容-S级品'!$A$4:$A$32=$B128)*('乐容-S级品'!$L$3:$CA$3=V$1)*('乐容-S级品'!$L$4:$CA$32)),0)</f>
      </c>
      <c r="W128" s="280">
        <f>IFERROR(SUMPRODUCT(('控温被PRO-S级品'!$B$2:$B$10=$B128)*('控温被PRO-S级品'!$E$1:$BE$1=W$1)*('控温被PRO-S级品'!$E$2:$BE$10)),0)+IFERROR(SUMPRODUCT(('冬被-S级品'!$B$2:$B$10=$B128)*('冬被-S级品'!$E$1:$AW$1=W$1)*('冬被-S级品'!$E$2:$AW$10)),0)+IFERROR(SUMPRODUCT(('白止-S级品'!$A$2:$A$26=$B128)*('白止-S级品'!$D$1:$AV$1=W$1)*('白止-S级品'!$D$2:$AV$26)),0)+IFERROR(SUMPRODUCT(('乐容-S级品'!$A$4:$A$32=$B128)*('乐容-S级品'!$L$3:$CA$3=W$1)*('乐容-S级品'!$L$4:$CA$32)),0)</f>
      </c>
      <c r="X128" s="280">
        <f>IFERROR(SUMPRODUCT(('控温被PRO-S级品'!$B$2:$B$10=$B128)*('控温被PRO-S级品'!$E$1:$BE$1=X$1)*('控温被PRO-S级品'!$E$2:$BE$10)),0)+IFERROR(SUMPRODUCT(('冬被-S级品'!$B$2:$B$10=$B128)*('冬被-S级品'!$E$1:$AW$1=X$1)*('冬被-S级品'!$E$2:$AW$10)),0)+IFERROR(SUMPRODUCT(('白止-S级品'!$A$2:$A$26=$B128)*('白止-S级品'!$D$1:$AV$1=X$1)*('白止-S级品'!$D$2:$AV$26)),0)+IFERROR(SUMPRODUCT(('乐容-S级品'!$A$4:$A$32=$B128)*('乐容-S级品'!$L$3:$CA$3=X$1)*('乐容-S级品'!$L$4:$CA$32)),0)</f>
      </c>
      <c r="Y128" s="280">
        <f>IFERROR(SUMPRODUCT(('控温被PRO-S级品'!$B$2:$B$10=$B128)*('控温被PRO-S级品'!$E$1:$BE$1=Y$1)*('控温被PRO-S级品'!$E$2:$BE$10)),0)+IFERROR(SUMPRODUCT(('冬被-S级品'!$B$2:$B$10=$B128)*('冬被-S级品'!$E$1:$AW$1=Y$1)*('冬被-S级品'!$E$2:$AW$10)),0)+IFERROR(SUMPRODUCT(('白止-S级品'!$A$2:$A$26=$B128)*('白止-S级品'!$D$1:$AV$1=Y$1)*('白止-S级品'!$D$2:$AV$26)),0)+IFERROR(SUMPRODUCT(('乐容-S级品'!$A$4:$A$32=$B128)*('乐容-S级品'!$L$3:$CA$3=Y$1)*('乐容-S级品'!$L$4:$CA$32)),0)</f>
      </c>
      <c r="Z128" s="280">
        <f>IFERROR(SUMPRODUCT(('控温被PRO-S级品'!$B$2:$B$10=$B128)*('控温被PRO-S级品'!$E$1:$BE$1=Z$1)*('控温被PRO-S级品'!$E$2:$BE$10)),0)+IFERROR(SUMPRODUCT(('冬被-S级品'!$B$2:$B$10=$B128)*('冬被-S级品'!$E$1:$AW$1=Z$1)*('冬被-S级品'!$E$2:$AW$10)),0)+IFERROR(SUMPRODUCT(('白止-S级品'!$A$2:$A$26=$B128)*('白止-S级品'!$D$1:$AV$1=Z$1)*('白止-S级品'!$D$2:$AV$26)),0)+IFERROR(SUMPRODUCT(('乐容-S级品'!$A$4:$A$32=$B128)*('乐容-S级品'!$L$3:$CA$3=Z$1)*('乐容-S级品'!$L$4:$CA$32)),0)</f>
      </c>
      <c r="AA128" s="280">
        <f>IFERROR(SUMPRODUCT(('控温被PRO-S级品'!$B$2:$B$10=$B128)*('控温被PRO-S级品'!$E$1:$BE$1=AA$1)*('控温被PRO-S级品'!$E$2:$BE$10)),0)+IFERROR(SUMPRODUCT(('冬被-S级品'!$B$2:$B$10=$B128)*('冬被-S级品'!$E$1:$AW$1=AA$1)*('冬被-S级品'!$E$2:$AW$10)),0)+IFERROR(SUMPRODUCT(('白止-S级品'!$A$2:$A$26=$B128)*('白止-S级品'!$D$1:$AV$1=AA$1)*('白止-S级品'!$D$2:$AV$26)),0)+IFERROR(SUMPRODUCT(('乐容-S级品'!$A$4:$A$32=$B128)*('乐容-S级品'!$L$3:$CA$3=AA$1)*('乐容-S级品'!$L$4:$CA$32)),0)</f>
      </c>
      <c r="AB128" s="280">
        <f>IFERROR(SUMPRODUCT(('控温被PRO-S级品'!$B$2:$B$10=$B128)*('控温被PRO-S级品'!$E$1:$BE$1=AB$1)*('控温被PRO-S级品'!$E$2:$BE$10)),0)+IFERROR(SUMPRODUCT(('冬被-S级品'!$B$2:$B$10=$B128)*('冬被-S级品'!$E$1:$AW$1=AB$1)*('冬被-S级品'!$E$2:$AW$10)),0)+IFERROR(SUMPRODUCT(('白止-S级品'!$A$2:$A$26=$B128)*('白止-S级品'!$D$1:$AV$1=AB$1)*('白止-S级品'!$D$2:$AV$26)),0)+IFERROR(SUMPRODUCT(('乐容-S级品'!$A$4:$A$32=$B128)*('乐容-S级品'!$L$3:$CA$3=AB$1)*('乐容-S级品'!$L$4:$CA$32)),0)</f>
      </c>
      <c r="AC128" s="280">
        <f>IFERROR(SUMPRODUCT(('控温被PRO-S级品'!$B$2:$B$10=$B128)*('控温被PRO-S级品'!$E$1:$BE$1=AC$1)*('控温被PRO-S级品'!$E$2:$BE$10)),0)+IFERROR(SUMPRODUCT(('冬被-S级品'!$B$2:$B$10=$B128)*('冬被-S级品'!$E$1:$AW$1=AC$1)*('冬被-S级品'!$E$2:$AW$10)),0)+IFERROR(SUMPRODUCT(('白止-S级品'!$A$2:$A$26=$B128)*('白止-S级品'!$D$1:$AV$1=AC$1)*('白止-S级品'!$D$2:$AV$26)),0)+IFERROR(SUMPRODUCT(('乐容-S级品'!$A$4:$A$32=$B128)*('乐容-S级品'!$L$3:$CA$3=AC$1)*('乐容-S级品'!$L$4:$CA$32)),0)</f>
      </c>
      <c r="AD128" s="280">
        <f>IFERROR(SUMPRODUCT(('控温被PRO-S级品'!$B$2:$B$10=$B128)*('控温被PRO-S级品'!$E$1:$BE$1=AD$1)*('控温被PRO-S级品'!$E$2:$BE$10)),0)+IFERROR(SUMPRODUCT(('冬被-S级品'!$B$2:$B$10=$B128)*('冬被-S级品'!$E$1:$AW$1=AD$1)*('冬被-S级品'!$E$2:$AW$10)),0)+IFERROR(SUMPRODUCT(('白止-S级品'!$A$2:$A$26=$B128)*('白止-S级品'!$D$1:$AV$1=AD$1)*('白止-S级品'!$D$2:$AV$26)),0)+IFERROR(SUMPRODUCT(('乐容-S级品'!$A$4:$A$32=$B128)*('乐容-S级品'!$L$3:$CA$3=AD$1)*('乐容-S级品'!$L$4:$CA$32)),0)</f>
      </c>
      <c r="AE128" s="280">
        <f>IFERROR(SUMPRODUCT(('控温被PRO-S级品'!$B$2:$B$10=$B128)*('控温被PRO-S级品'!$E$1:$BE$1=AE$1)*('控温被PRO-S级品'!$E$2:$BE$10)),0)+IFERROR(SUMPRODUCT(('冬被-S级品'!$B$2:$B$10=$B128)*('冬被-S级品'!$E$1:$AW$1=AE$1)*('冬被-S级品'!$E$2:$AW$10)),0)+IFERROR(SUMPRODUCT(('白止-S级品'!$A$2:$A$26=$B128)*('白止-S级品'!$D$1:$AV$1=AE$1)*('白止-S级品'!$D$2:$AV$26)),0)+IFERROR(SUMPRODUCT(('乐容-S级品'!$A$4:$A$32=$B128)*('乐容-S级品'!$L$3:$CA$3=AE$1)*('乐容-S级品'!$L$4:$CA$32)),0)</f>
      </c>
      <c r="AF128" s="280">
        <f>IFERROR(SUMPRODUCT(('控温被PRO-S级品'!$B$2:$B$10=$B128)*('控温被PRO-S级品'!$E$1:$BE$1=AF$1)*('控温被PRO-S级品'!$E$2:$BE$10)),0)+IFERROR(SUMPRODUCT(('冬被-S级品'!$B$2:$B$10=$B128)*('冬被-S级品'!$E$1:$AW$1=AF$1)*('冬被-S级品'!$E$2:$AW$10)),0)+IFERROR(SUMPRODUCT(('白止-S级品'!$A$2:$A$26=$B128)*('白止-S级品'!$D$1:$AV$1=AF$1)*('白止-S级品'!$D$2:$AV$26)),0)+IFERROR(SUMPRODUCT(('乐容-S级品'!$A$4:$A$32=$B128)*('乐容-S级品'!$L$3:$CA$3=AF$1)*('乐容-S级品'!$L$4:$CA$32)),0)</f>
      </c>
      <c r="AG128" s="280">
        <f>IFERROR(SUMPRODUCT(('控温被PRO-S级品'!$B$2:$B$10=$B128)*('控温被PRO-S级品'!$E$1:$BE$1=AG$1)*('控温被PRO-S级品'!$E$2:$BE$10)),0)+IFERROR(SUMPRODUCT(('冬被-S级品'!$B$2:$B$10=$B128)*('冬被-S级品'!$E$1:$AW$1=AG$1)*('冬被-S级品'!$E$2:$AW$10)),0)+IFERROR(SUMPRODUCT(('白止-S级品'!$A$2:$A$26=$B128)*('白止-S级品'!$D$1:$AV$1=AG$1)*('白止-S级品'!$D$2:$AV$26)),0)+IFERROR(SUMPRODUCT(('乐容-S级品'!$A$4:$A$32=$B128)*('乐容-S级品'!$L$3:$CA$3=AG$1)*('乐容-S级品'!$L$4:$CA$32)),0)</f>
      </c>
      <c r="AH128" s="280">
        <f>IFERROR(SUMPRODUCT(('控温被PRO-S级品'!$B$2:$B$10=$B128)*('控温被PRO-S级品'!$E$1:$BE$1=AH$1)*('控温被PRO-S级品'!$E$2:$BE$10)),0)+IFERROR(SUMPRODUCT(('冬被-S级品'!$B$2:$B$10=$B128)*('冬被-S级品'!$E$1:$AW$1=AH$1)*('冬被-S级品'!$E$2:$AW$10)),0)+IFERROR(SUMPRODUCT(('白止-S级品'!$A$2:$A$26=$B128)*('白止-S级品'!$D$1:$AV$1=AH$1)*('白止-S级品'!$D$2:$AV$26)),0)+IFERROR(SUMPRODUCT(('乐容-S级品'!$A$4:$A$32=$B128)*('乐容-S级品'!$L$3:$CA$3=AH$1)*('乐容-S级品'!$L$4:$CA$32)),0)</f>
      </c>
      <c r="AI128" s="280">
        <f>IFERROR(SUMPRODUCT(('控温被PRO-S级品'!$B$2:$B$10=$B128)*('控温被PRO-S级品'!$E$1:$BE$1=AI$1)*('控温被PRO-S级品'!$E$2:$BE$10)),0)+IFERROR(SUMPRODUCT(('冬被-S级品'!$B$2:$B$10=$B128)*('冬被-S级品'!$E$1:$AW$1=AI$1)*('冬被-S级品'!$E$2:$AW$10)),0)+IFERROR(SUMPRODUCT(('白止-S级品'!$A$2:$A$26=$B128)*('白止-S级品'!$D$1:$AV$1=AI$1)*('白止-S级品'!$D$2:$AV$26)),0)+IFERROR(SUMPRODUCT(('乐容-S级品'!$A$4:$A$32=$B128)*('乐容-S级品'!$L$3:$CA$3=AI$1)*('乐容-S级品'!$L$4:$CA$32)),0)</f>
      </c>
      <c r="AJ128" s="280">
        <f>IFERROR(SUMPRODUCT(('控温被PRO-S级品'!$B$2:$B$10=$B128)*('控温被PRO-S级品'!$E$1:$BE$1=AJ$1)*('控温被PRO-S级品'!$E$2:$BE$10)),0)+IFERROR(SUMPRODUCT(('冬被-S级品'!$B$2:$B$10=$B128)*('冬被-S级品'!$E$1:$AW$1=AJ$1)*('冬被-S级品'!$E$2:$AW$10)),0)+IFERROR(SUMPRODUCT(('白止-S级品'!$A$2:$A$26=$B128)*('白止-S级品'!$D$1:$AV$1=AJ$1)*('白止-S级品'!$D$2:$AV$26)),0)+IFERROR(SUMPRODUCT(('乐容-S级品'!$A$4:$A$32=$B128)*('乐容-S级品'!$L$3:$CA$3=AJ$1)*('乐容-S级品'!$L$4:$CA$32)),0)</f>
      </c>
      <c r="AK128" s="280">
        <f>IFERROR(SUMPRODUCT(('控温被PRO-S级品'!$B$2:$B$10=$B128)*('控温被PRO-S级品'!$E$1:$BE$1=AK$1)*('控温被PRO-S级品'!$E$2:$BE$10)),0)+IFERROR(SUMPRODUCT(('冬被-S级品'!$B$2:$B$10=$B128)*('冬被-S级品'!$E$1:$AW$1=AK$1)*('冬被-S级品'!$E$2:$AW$10)),0)+IFERROR(SUMPRODUCT(('白止-S级品'!$A$2:$A$26=$B128)*('白止-S级品'!$D$1:$AV$1=AK$1)*('白止-S级品'!$D$2:$AV$26)),0)+IFERROR(SUMPRODUCT(('乐容-S级品'!$A$4:$A$32=$B128)*('乐容-S级品'!$L$3:$CA$3=AK$1)*('乐容-S级品'!$L$4:$CA$32)),0)</f>
      </c>
      <c r="AL128" s="280">
        <f>IFERROR(SUMPRODUCT(('控温被PRO-S级品'!$B$2:$B$10=$B128)*('控温被PRO-S级品'!$E$1:$BE$1=AL$1)*('控温被PRO-S级品'!$E$2:$BE$10)),0)+IFERROR(SUMPRODUCT(('冬被-S级品'!$B$2:$B$10=$B128)*('冬被-S级品'!$E$1:$AW$1=AL$1)*('冬被-S级品'!$E$2:$AW$10)),0)+IFERROR(SUMPRODUCT(('白止-S级品'!$A$2:$A$26=$B128)*('白止-S级品'!$D$1:$AV$1=AL$1)*('白止-S级品'!$D$2:$AV$26)),0)+IFERROR(SUMPRODUCT(('乐容-S级品'!$A$4:$A$32=$B128)*('乐容-S级品'!$L$3:$CA$3=AL$1)*('乐容-S级品'!$L$4:$CA$32)),0)</f>
      </c>
      <c r="AM128" s="280">
        <f>IFERROR(SUMPRODUCT(('控温被PRO-S级品'!$B$2:$B$10=$B128)*('控温被PRO-S级品'!$E$1:$BE$1=AM$1)*('控温被PRO-S级品'!$E$2:$BE$10)),0)+IFERROR(SUMPRODUCT(('冬被-S级品'!$B$2:$B$10=$B128)*('冬被-S级品'!$E$1:$AW$1=AM$1)*('冬被-S级品'!$E$2:$AW$10)),0)+IFERROR(SUMPRODUCT(('白止-S级品'!$A$2:$A$26=$B128)*('白止-S级品'!$D$1:$AV$1=AM$1)*('白止-S级品'!$D$2:$AV$26)),0)+IFERROR(SUMPRODUCT(('乐容-S级品'!$A$4:$A$32=$B128)*('乐容-S级品'!$L$3:$CA$3=AM$1)*('乐容-S级品'!$L$4:$CA$32)),0)</f>
      </c>
      <c r="AN128" s="280">
        <f>IFERROR(SUMPRODUCT(('控温被PRO-S级品'!$B$2:$B$10=$B128)*('控温被PRO-S级品'!$E$1:$BE$1=AN$1)*('控温被PRO-S级品'!$E$2:$BE$10)),0)+IFERROR(SUMPRODUCT(('冬被-S级品'!$B$2:$B$10=$B128)*('冬被-S级品'!$E$1:$AW$1=AN$1)*('冬被-S级品'!$E$2:$AW$10)),0)+IFERROR(SUMPRODUCT(('白止-S级品'!$A$2:$A$26=$B128)*('白止-S级品'!$D$1:$AV$1=AN$1)*('白止-S级品'!$D$2:$AV$26)),0)+IFERROR(SUMPRODUCT(('乐容-S级品'!$A$4:$A$32=$B128)*('乐容-S级品'!$L$3:$CA$3=AN$1)*('乐容-S级品'!$L$4:$CA$32)),0)</f>
      </c>
      <c r="AO128" s="280">
        <f>IFERROR(SUMPRODUCT(('控温被PRO-S级品'!$B$2:$B$10=$B128)*('控温被PRO-S级品'!$E$1:$BE$1=AO$1)*('控温被PRO-S级品'!$E$2:$BE$10)),0)+IFERROR(SUMPRODUCT(('冬被-S级品'!$B$2:$B$10=$B128)*('冬被-S级品'!$E$1:$AW$1=AO$1)*('冬被-S级品'!$E$2:$AW$10)),0)+IFERROR(SUMPRODUCT(('白止-S级品'!$A$2:$A$26=$B128)*('白止-S级品'!$D$1:$AV$1=AO$1)*('白止-S级品'!$D$2:$AV$26)),0)+IFERROR(SUMPRODUCT(('乐容-S级品'!$A$4:$A$32=$B128)*('乐容-S级品'!$L$3:$CA$3=AO$1)*('乐容-S级品'!$L$4:$CA$32)),0)</f>
      </c>
      <c r="AP128" s="280">
        <f>IFERROR(SUMPRODUCT(('控温被PRO-S级品'!$B$2:$B$10=$B128)*('控温被PRO-S级品'!$E$1:$BE$1=AP$1)*('控温被PRO-S级品'!$E$2:$BE$10)),0)+IFERROR(SUMPRODUCT(('冬被-S级品'!$B$2:$B$10=$B128)*('冬被-S级品'!$E$1:$AW$1=AP$1)*('冬被-S级品'!$E$2:$AW$10)),0)+IFERROR(SUMPRODUCT(('白止-S级品'!$A$2:$A$26=$B128)*('白止-S级品'!$D$1:$AV$1=AP$1)*('白止-S级品'!$D$2:$AV$26)),0)+IFERROR(SUMPRODUCT(('乐容-S级品'!$A$4:$A$32=$B128)*('乐容-S级品'!$L$3:$CA$3=AP$1)*('乐容-S级品'!$L$4:$CA$32)),0)</f>
      </c>
      <c r="AQ128" s="280">
        <f>IFERROR(SUMPRODUCT(('控温被PRO-S级品'!$B$2:$B$10=$B128)*('控温被PRO-S级品'!$E$1:$BE$1=AQ$1)*('控温被PRO-S级品'!$E$2:$BE$10)),0)+IFERROR(SUMPRODUCT(('冬被-S级品'!$B$2:$B$10=$B128)*('冬被-S级品'!$E$1:$AW$1=AQ$1)*('冬被-S级品'!$E$2:$AW$10)),0)+IFERROR(SUMPRODUCT(('白止-S级品'!$A$2:$A$26=$B128)*('白止-S级品'!$D$1:$AV$1=AQ$1)*('白止-S级品'!$D$2:$AV$26)),0)+IFERROR(SUMPRODUCT(('乐容-S级品'!$A$4:$A$32=$B128)*('乐容-S级品'!$L$3:$CA$3=AQ$1)*('乐容-S级品'!$L$4:$CA$32)),0)</f>
      </c>
      <c r="AR128" s="280">
        <f>IFERROR(SUMPRODUCT(('控温被PRO-S级品'!$B$2:$B$10=$B128)*('控温被PRO-S级品'!$E$1:$BE$1=AR$1)*('控温被PRO-S级品'!$E$2:$BE$10)),0)+IFERROR(SUMPRODUCT(('冬被-S级品'!$B$2:$B$10=$B128)*('冬被-S级品'!$E$1:$AW$1=AR$1)*('冬被-S级品'!$E$2:$AW$10)),0)+IFERROR(SUMPRODUCT(('白止-S级品'!$A$2:$A$26=$B128)*('白止-S级品'!$D$1:$AV$1=AR$1)*('白止-S级品'!$D$2:$AV$26)),0)+IFERROR(SUMPRODUCT(('乐容-S级品'!$A$4:$A$32=$B128)*('乐容-S级品'!$L$3:$CA$3=AR$1)*('乐容-S级品'!$L$4:$CA$32)),0)</f>
      </c>
      <c r="AS128" s="280">
        <f>IFERROR(SUMPRODUCT(('控温被PRO-S级品'!$B$2:$B$10=$B128)*('控温被PRO-S级品'!$E$1:$BE$1=AS$1)*('控温被PRO-S级品'!$E$2:$BE$10)),0)+IFERROR(SUMPRODUCT(('冬被-S级品'!$B$2:$B$10=$B128)*('冬被-S级品'!$E$1:$AW$1=AS$1)*('冬被-S级品'!$E$2:$AW$10)),0)+IFERROR(SUMPRODUCT(('白止-S级品'!$A$2:$A$26=$B128)*('白止-S级品'!$D$1:$AV$1=AS$1)*('白止-S级品'!$D$2:$AV$26)),0)+IFERROR(SUMPRODUCT(('乐容-S级品'!$A$4:$A$32=$B128)*('乐容-S级品'!$L$3:$CA$3=AS$1)*('乐容-S级品'!$L$4:$CA$32)),0)</f>
      </c>
      <c r="AT128" s="280">
        <f>IFERROR(SUMPRODUCT(('控温被PRO-S级品'!$B$2:$B$10=$B128)*('控温被PRO-S级品'!$E$1:$BE$1=AT$1)*('控温被PRO-S级品'!$E$2:$BE$10)),0)+IFERROR(SUMPRODUCT(('冬被-S级品'!$B$2:$B$10=$B128)*('冬被-S级品'!$E$1:$AW$1=AT$1)*('冬被-S级品'!$E$2:$AW$10)),0)+IFERROR(SUMPRODUCT(('白止-S级品'!$A$2:$A$26=$B128)*('白止-S级品'!$D$1:$AV$1=AT$1)*('白止-S级品'!$D$2:$AV$26)),0)+IFERROR(SUMPRODUCT(('乐容-S级品'!$A$4:$A$32=$B128)*('乐容-S级品'!$L$3:$CA$3=AT$1)*('乐容-S级品'!$L$4:$CA$32)),0)</f>
      </c>
      <c r="AU128" s="280">
        <f>IFERROR(SUMPRODUCT(('控温被PRO-S级品'!$B$2:$B$10=$B128)*('控温被PRO-S级品'!$E$1:$BE$1=AU$1)*('控温被PRO-S级品'!$E$2:$BE$10)),0)+IFERROR(SUMPRODUCT(('冬被-S级品'!$B$2:$B$10=$B128)*('冬被-S级品'!$E$1:$AW$1=AU$1)*('冬被-S级品'!$E$2:$AW$10)),0)+IFERROR(SUMPRODUCT(('白止-S级品'!$A$2:$A$26=$B128)*('白止-S级品'!$D$1:$AV$1=AU$1)*('白止-S级品'!$D$2:$AV$26)),0)+IFERROR(SUMPRODUCT(('乐容-S级品'!$A$4:$A$32=$B128)*('乐容-S级品'!$L$3:$CA$3=AU$1)*('乐容-S级品'!$L$4:$CA$32)),0)</f>
      </c>
      <c r="AV128" s="280">
        <f>IFERROR(SUMPRODUCT(('控温被PRO-S级品'!$B$2:$B$10=$B128)*('控温被PRO-S级品'!$E$1:$BE$1=AV$1)*('控温被PRO-S级品'!$E$2:$BE$10)),0)+IFERROR(SUMPRODUCT(('冬被-S级品'!$B$2:$B$10=$B128)*('冬被-S级品'!$E$1:$AW$1=AV$1)*('冬被-S级品'!$E$2:$AW$10)),0)+IFERROR(SUMPRODUCT(('白止-S级品'!$A$2:$A$26=$B128)*('白止-S级品'!$D$1:$AV$1=AV$1)*('白止-S级品'!$D$2:$AV$26)),0)+IFERROR(SUMPRODUCT(('乐容-S级品'!$A$4:$A$32=$B128)*('乐容-S级品'!$L$3:$CA$3=AV$1)*('乐容-S级品'!$L$4:$CA$32)),0)</f>
      </c>
      <c r="AW128" s="280">
        <f>IFERROR(SUMPRODUCT(('控温被PRO-S级品'!$B$2:$B$10=$B128)*('控温被PRO-S级品'!$E$1:$BE$1=AW$1)*('控温被PRO-S级品'!$E$2:$BE$10)),0)+IFERROR(SUMPRODUCT(('冬被-S级品'!$B$2:$B$10=$B128)*('冬被-S级品'!$E$1:$AW$1=AW$1)*('冬被-S级品'!$E$2:$AW$10)),0)+IFERROR(SUMPRODUCT(('白止-S级品'!$A$2:$A$26=$B128)*('白止-S级品'!$D$1:$AV$1=AW$1)*('白止-S级品'!$D$2:$AV$26)),0)+IFERROR(SUMPRODUCT(('乐容-S级品'!$A$4:$A$32=$B128)*('乐容-S级品'!$L$3:$CA$3=AW$1)*('乐容-S级品'!$L$4:$CA$32)),0)</f>
      </c>
      <c r="AX128" s="280">
        <f>IFERROR(SUMPRODUCT(('控温被PRO-S级品'!$B$2:$B$10=$B128)*('控温被PRO-S级品'!$E$1:$BE$1=AX$1)*('控温被PRO-S级品'!$E$2:$BE$10)),0)+IFERROR(SUMPRODUCT(('冬被-S级品'!$B$2:$B$10=$B128)*('冬被-S级品'!$E$1:$AW$1=AX$1)*('冬被-S级品'!$E$2:$AW$10)),0)+IFERROR(SUMPRODUCT(('白止-S级品'!$A$2:$A$26=$B128)*('白止-S级品'!$D$1:$AV$1=AX$1)*('白止-S级品'!$D$2:$AV$26)),0)+IFERROR(SUMPRODUCT(('乐容-S级品'!$A$4:$A$32=$B128)*('乐容-S级品'!$L$3:$CA$3=AX$1)*('乐容-S级品'!$L$4:$CA$32)),0)</f>
      </c>
      <c r="AY128" s="280">
        <f>IFERROR(SUMPRODUCT(('控温被PRO-S级品'!$B$2:$B$10=$B128)*('控温被PRO-S级品'!$E$1:$BE$1=AY$1)*('控温被PRO-S级品'!$E$2:$BE$10)),0)+IFERROR(SUMPRODUCT(('冬被-S级品'!$B$2:$B$10=$B128)*('冬被-S级品'!$E$1:$AW$1=AY$1)*('冬被-S级品'!$E$2:$AW$10)),0)+IFERROR(SUMPRODUCT(('白止-S级品'!$A$2:$A$26=$B128)*('白止-S级品'!$D$1:$AV$1=AY$1)*('白止-S级品'!$D$2:$AV$26)),0)+IFERROR(SUMPRODUCT(('乐容-S级品'!$A$4:$A$32=$B128)*('乐容-S级品'!$L$3:$CA$3=AY$1)*('乐容-S级品'!$L$4:$CA$32)),0)</f>
      </c>
      <c r="AZ128" s="280">
        <f>IFERROR(SUMPRODUCT(('控温被PRO-S级品'!$B$2:$B$10=$B128)*('控温被PRO-S级品'!$E$1:$BE$1=AZ$1)*('控温被PRO-S级品'!$E$2:$BE$10)),0)+IFERROR(SUMPRODUCT(('冬被-S级品'!$B$2:$B$10=$B128)*('冬被-S级品'!$E$1:$AW$1=AZ$1)*('冬被-S级品'!$E$2:$AW$10)),0)+IFERROR(SUMPRODUCT(('白止-S级品'!$A$2:$A$26=$B128)*('白止-S级品'!$D$1:$AV$1=AZ$1)*('白止-S级品'!$D$2:$AV$26)),0)+IFERROR(SUMPRODUCT(('乐容-S级品'!$A$4:$A$32=$B128)*('乐容-S级品'!$L$3:$CA$3=AZ$1)*('乐容-S级品'!$L$4:$CA$32)),0)</f>
      </c>
      <c r="BA128" s="280">
        <f>IFERROR(SUMPRODUCT(('控温被PRO-S级品'!$B$2:$B$10=$B128)*('控温被PRO-S级品'!$E$1:$BE$1=BA$1)*('控温被PRO-S级品'!$E$2:$BE$10)),0)+IFERROR(SUMPRODUCT(('冬被-S级品'!$B$2:$B$10=$B128)*('冬被-S级品'!$E$1:$AW$1=BA$1)*('冬被-S级品'!$E$2:$AW$10)),0)+IFERROR(SUMPRODUCT(('白止-S级品'!$A$2:$A$26=$B128)*('白止-S级品'!$D$1:$AV$1=BA$1)*('白止-S级品'!$D$2:$AV$26)),0)+IFERROR(SUMPRODUCT(('乐容-S级品'!$A$4:$A$32=$B128)*('乐容-S级品'!$L$3:$CA$3=BA$1)*('乐容-S级品'!$L$4:$CA$32)),0)</f>
      </c>
      <c r="BB128" s="280">
        <f>IFERROR(SUMPRODUCT(('控温被PRO-S级品'!$B$2:$B$10=$B128)*('控温被PRO-S级品'!$E$1:$BE$1=BB$1)*('控温被PRO-S级品'!$E$2:$BE$10)),0)+IFERROR(SUMPRODUCT(('冬被-S级品'!$B$2:$B$10=$B128)*('冬被-S级品'!$E$1:$AW$1=BB$1)*('冬被-S级品'!$E$2:$AW$10)),0)+IFERROR(SUMPRODUCT(('白止-S级品'!$A$2:$A$26=$B128)*('白止-S级品'!$D$1:$AV$1=BB$1)*('白止-S级品'!$D$2:$AV$26)),0)+IFERROR(SUMPRODUCT(('乐容-S级品'!$A$4:$A$32=$B128)*('乐容-S级品'!$L$3:$CA$3=BB$1)*('乐容-S级品'!$L$4:$CA$32)),0)</f>
      </c>
      <c r="BC128" s="280">
        <f>IFERROR(SUMPRODUCT(('控温被PRO-S级品'!$B$2:$B$10=$B128)*('控温被PRO-S级品'!$E$1:$BE$1=BC$1)*('控温被PRO-S级品'!$E$2:$BE$10)),0)+IFERROR(SUMPRODUCT(('冬被-S级品'!$B$2:$B$10=$B128)*('冬被-S级品'!$E$1:$AW$1=BC$1)*('冬被-S级品'!$E$2:$AW$10)),0)+IFERROR(SUMPRODUCT(('白止-S级品'!$A$2:$A$26=$B128)*('白止-S级品'!$D$1:$AV$1=BC$1)*('白止-S级品'!$D$2:$AV$26)),0)+IFERROR(SUMPRODUCT(('乐容-S级品'!$A$4:$A$32=$B128)*('乐容-S级品'!$L$3:$CA$3=BC$1)*('乐容-S级品'!$L$4:$CA$32)),0)</f>
      </c>
      <c r="BD128" s="280">
        <f>IFERROR(SUMPRODUCT(('控温被PRO-S级品'!$B$2:$B$10=$B128)*('控温被PRO-S级品'!$E$1:$BE$1=BD$1)*('控温被PRO-S级品'!$E$2:$BE$10)),0)+IFERROR(SUMPRODUCT(('冬被-S级品'!$B$2:$B$10=$B128)*('冬被-S级品'!$E$1:$AW$1=BD$1)*('冬被-S级品'!$E$2:$AW$10)),0)+IFERROR(SUMPRODUCT(('白止-S级品'!$A$2:$A$26=$B128)*('白止-S级品'!$D$1:$AV$1=BD$1)*('白止-S级品'!$D$2:$AV$26)),0)+IFERROR(SUMPRODUCT(('乐容-S级品'!$A$4:$A$32=$B128)*('乐容-S级品'!$L$3:$CA$3=BD$1)*('乐容-S级品'!$L$4:$CA$32)),0)</f>
      </c>
      <c r="BE128" s="280">
        <f>IFERROR(SUMPRODUCT(('控温被PRO-S级品'!$B$2:$B$10=$B128)*('控温被PRO-S级品'!$E$1:$BE$1=BE$1)*('控温被PRO-S级品'!$E$2:$BE$10)),0)+IFERROR(SUMPRODUCT(('冬被-S级品'!$B$2:$B$10=$B128)*('冬被-S级品'!$E$1:$AW$1=BE$1)*('冬被-S级品'!$E$2:$AW$10)),0)+IFERROR(SUMPRODUCT(('白止-S级品'!$A$2:$A$26=$B128)*('白止-S级品'!$D$1:$AV$1=BE$1)*('白止-S级品'!$D$2:$AV$26)),0)+IFERROR(SUMPRODUCT(('乐容-S级品'!$A$4:$A$32=$B128)*('乐容-S级品'!$L$3:$CA$3=BE$1)*('乐容-S级品'!$L$4:$CA$32)),0)</f>
      </c>
      <c r="BF128" s="280">
        <f>IFERROR(SUMPRODUCT(('控温被PRO-S级品'!$B$2:$B$10=$B128)*('控温被PRO-S级品'!$E$1:$BE$1=BF$1)*('控温被PRO-S级品'!$E$2:$BE$10)),0)+IFERROR(SUMPRODUCT(('冬被-S级品'!$B$2:$B$10=$B128)*('冬被-S级品'!$E$1:$AW$1=BF$1)*('冬被-S级品'!$E$2:$AW$10)),0)+IFERROR(SUMPRODUCT(('白止-S级品'!$A$2:$A$26=$B128)*('白止-S级品'!$D$1:$AV$1=BF$1)*('白止-S级品'!$D$2:$AV$26)),0)+IFERROR(SUMPRODUCT(('乐容-S级品'!$A$4:$A$32=$B128)*('乐容-S级品'!$L$3:$CA$3=BF$1)*('乐容-S级品'!$L$4:$CA$32)),0)</f>
      </c>
      <c r="BG128" s="280">
        <f>IFERROR(SUMPRODUCT(('控温被PRO-S级品'!$B$2:$B$10=$B128)*('控温被PRO-S级品'!$E$1:$BE$1=BG$1)*('控温被PRO-S级品'!$E$2:$BE$10)),0)+IFERROR(SUMPRODUCT(('冬被-S级品'!$B$2:$B$10=$B128)*('冬被-S级品'!$E$1:$AW$1=BG$1)*('冬被-S级品'!$E$2:$AW$10)),0)+IFERROR(SUMPRODUCT(('白止-S级品'!$A$2:$A$26=$B128)*('白止-S级品'!$D$1:$AV$1=BG$1)*('白止-S级品'!$D$2:$AV$26)),0)+IFERROR(SUMPRODUCT(('乐容-S级品'!$A$4:$A$32=$B128)*('乐容-S级品'!$L$3:$CA$3=BG$1)*('乐容-S级品'!$L$4:$CA$32)),0)</f>
      </c>
      <c r="BH128" s="280">
        <f>IFERROR(SUMPRODUCT(('控温被PRO-S级品'!$B$2:$B$10=$B128)*('控温被PRO-S级品'!$E$1:$BE$1=BH$1)*('控温被PRO-S级品'!$E$2:$BE$10)),0)+IFERROR(SUMPRODUCT(('冬被-S级品'!$B$2:$B$10=$B128)*('冬被-S级品'!$E$1:$AW$1=BH$1)*('冬被-S级品'!$E$2:$AW$10)),0)+IFERROR(SUMPRODUCT(('白止-S级品'!$A$2:$A$26=$B128)*('白止-S级品'!$D$1:$AV$1=BH$1)*('白止-S级品'!$D$2:$AV$26)),0)+IFERROR(SUMPRODUCT(('乐容-S级品'!$A$4:$A$32=$B128)*('乐容-S级品'!$L$3:$CA$3=BH$1)*('乐容-S级品'!$L$4:$CA$32)),0)</f>
      </c>
      <c r="BI128" s="280">
        <f>IFERROR(SUMPRODUCT(('控温被PRO-S级品'!$B$2:$B$10=$B128)*('控温被PRO-S级品'!$E$1:$BE$1=BI$1)*('控温被PRO-S级品'!$E$2:$BE$10)),0)+IFERROR(SUMPRODUCT(('冬被-S级品'!$B$2:$B$10=$B128)*('冬被-S级品'!$E$1:$AW$1=BI$1)*('冬被-S级品'!$E$2:$AW$10)),0)+IFERROR(SUMPRODUCT(('白止-S级品'!$A$2:$A$26=$B128)*('白止-S级品'!$D$1:$AV$1=BI$1)*('白止-S级品'!$D$2:$AV$26)),0)+IFERROR(SUMPRODUCT(('乐容-S级品'!$A$4:$A$32=$B128)*('乐容-S级品'!$L$3:$CA$3=BI$1)*('乐容-S级品'!$L$4:$CA$32)),0)</f>
      </c>
      <c r="BJ128" s="280">
        <f>IFERROR(SUMPRODUCT(('控温被PRO-S级品'!$B$2:$B$10=$B128)*('控温被PRO-S级品'!$E$1:$BE$1=BJ$1)*('控温被PRO-S级品'!$E$2:$BE$10)),0)+IFERROR(SUMPRODUCT(('冬被-S级品'!$B$2:$B$10=$B128)*('冬被-S级品'!$E$1:$AW$1=BJ$1)*('冬被-S级品'!$E$2:$AW$10)),0)+IFERROR(SUMPRODUCT(('白止-S级品'!$A$2:$A$26=$B128)*('白止-S级品'!$D$1:$AV$1=BJ$1)*('白止-S级品'!$D$2:$AV$26)),0)+IFERROR(SUMPRODUCT(('乐容-S级品'!$A$4:$A$32=$B128)*('乐容-S级品'!$L$3:$CA$3=BJ$1)*('乐容-S级品'!$L$4:$CA$32)),0)</f>
      </c>
      <c r="BK128" s="280">
        <f>IFERROR(SUMPRODUCT(('控温被PRO-S级品'!$B$2:$B$10=$B128)*('控温被PRO-S级品'!$E$1:$BE$1=BK$1)*('控温被PRO-S级品'!$E$2:$BE$10)),0)+IFERROR(SUMPRODUCT(('冬被-S级品'!$B$2:$B$10=$B128)*('冬被-S级品'!$E$1:$AW$1=BK$1)*('冬被-S级品'!$E$2:$AW$10)),0)+IFERROR(SUMPRODUCT(('白止-S级品'!$A$2:$A$26=$B128)*('白止-S级品'!$D$1:$AV$1=BK$1)*('白止-S级品'!$D$2:$AV$26)),0)+IFERROR(SUMPRODUCT(('乐容-S级品'!$A$4:$A$32=$B128)*('乐容-S级品'!$L$3:$CA$3=BK$1)*('乐容-S级品'!$L$4:$CA$32)),0)</f>
      </c>
      <c r="BL128" s="280">
        <f>IFERROR(SUMPRODUCT(('控温被PRO-S级品'!$B$2:$B$10=$B128)*('控温被PRO-S级品'!$E$1:$BE$1=BL$1)*('控温被PRO-S级品'!$E$2:$BE$10)),0)+IFERROR(SUMPRODUCT(('冬被-S级品'!$B$2:$B$10=$B128)*('冬被-S级品'!$E$1:$AW$1=BL$1)*('冬被-S级品'!$E$2:$AW$10)),0)+IFERROR(SUMPRODUCT(('白止-S级品'!$A$2:$A$26=$B128)*('白止-S级品'!$D$1:$AV$1=BL$1)*('白止-S级品'!$D$2:$AV$26)),0)+IFERROR(SUMPRODUCT(('乐容-S级品'!$A$4:$A$32=$B128)*('乐容-S级品'!$L$3:$CA$3=BL$1)*('乐容-S级品'!$L$4:$CA$32)),0)</f>
      </c>
      <c r="BM128" s="280">
        <f>IFERROR(SUMPRODUCT(('控温被PRO-S级品'!$B$2:$B$10=$B128)*('控温被PRO-S级品'!$E$1:$BE$1=BM$1)*('控温被PRO-S级品'!$E$2:$BE$10)),0)+IFERROR(SUMPRODUCT(('冬被-S级品'!$B$2:$B$10=$B128)*('冬被-S级品'!$E$1:$AW$1=BM$1)*('冬被-S级品'!$E$2:$AW$10)),0)+IFERROR(SUMPRODUCT(('白止-S级品'!$A$2:$A$26=$B128)*('白止-S级品'!$D$1:$AV$1=BM$1)*('白止-S级品'!$D$2:$AV$26)),0)+IFERROR(SUMPRODUCT(('乐容-S级品'!$A$4:$A$32=$B128)*('乐容-S级品'!$L$3:$CA$3=BM$1)*('乐容-S级品'!$L$4:$CA$32)),0)</f>
      </c>
      <c r="BN128" s="280">
        <f>IFERROR(SUMPRODUCT(('控温被PRO-S级品'!$B$2:$B$10=$B128)*('控温被PRO-S级品'!$E$1:$BE$1=BN$1)*('控温被PRO-S级品'!$E$2:$BE$10)),0)+IFERROR(SUMPRODUCT(('冬被-S级品'!$B$2:$B$10=$B128)*('冬被-S级品'!$E$1:$AW$1=BN$1)*('冬被-S级品'!$E$2:$AW$10)),0)+IFERROR(SUMPRODUCT(('白止-S级品'!$A$2:$A$26=$B128)*('白止-S级品'!$D$1:$AV$1=BN$1)*('白止-S级品'!$D$2:$AV$26)),0)+IFERROR(SUMPRODUCT(('乐容-S级品'!$A$4:$A$32=$B128)*('乐容-S级品'!$L$3:$CA$3=BN$1)*('乐容-S级品'!$L$4:$CA$32)),0)</f>
      </c>
      <c r="BO128" s="280">
        <f>IFERROR(SUMPRODUCT(('控温被PRO-S级品'!$B$2:$B$10=$B128)*('控温被PRO-S级品'!$E$1:$BE$1=BO$1)*('控温被PRO-S级品'!$E$2:$BE$10)),0)+IFERROR(SUMPRODUCT(('冬被-S级品'!$B$2:$B$10=$B128)*('冬被-S级品'!$E$1:$AW$1=BO$1)*('冬被-S级品'!$E$2:$AW$10)),0)+IFERROR(SUMPRODUCT(('白止-S级品'!$A$2:$A$26=$B128)*('白止-S级品'!$D$1:$AV$1=BO$1)*('白止-S级品'!$D$2:$AV$26)),0)+IFERROR(SUMPRODUCT(('乐容-S级品'!$A$4:$A$32=$B128)*('乐容-S级品'!$L$3:$CA$3=BO$1)*('乐容-S级品'!$L$4:$CA$32)),0)</f>
      </c>
      <c r="BP128" s="280">
        <f>IFERROR(SUMPRODUCT(('控温被PRO-S级品'!$B$2:$B$10=$B128)*('控温被PRO-S级品'!$E$1:$BE$1=BP$1)*('控温被PRO-S级品'!$E$2:$BE$10)),0)+IFERROR(SUMPRODUCT(('冬被-S级品'!$B$2:$B$10=$B128)*('冬被-S级品'!$E$1:$AW$1=BP$1)*('冬被-S级品'!$E$2:$AW$10)),0)+IFERROR(SUMPRODUCT(('白止-S级品'!$A$2:$A$26=$B128)*('白止-S级品'!$D$1:$AV$1=BP$1)*('白止-S级品'!$D$2:$AV$26)),0)+IFERROR(SUMPRODUCT(('乐容-S级品'!$A$4:$A$32=$B128)*('乐容-S级品'!$L$3:$CA$3=BP$1)*('乐容-S级品'!$L$4:$CA$32)),0)</f>
      </c>
      <c r="BQ128" s="280">
        <f>IFERROR(SUMPRODUCT(('控温被PRO-S级品'!$B$2:$B$10=$B128)*('控温被PRO-S级品'!$E$1:$BE$1=BQ$1)*('控温被PRO-S级品'!$E$2:$BE$10)),0)+IFERROR(SUMPRODUCT(('冬被-S级品'!$B$2:$B$10=$B128)*('冬被-S级品'!$E$1:$AW$1=BQ$1)*('冬被-S级品'!$E$2:$AW$10)),0)+IFERROR(SUMPRODUCT(('白止-S级品'!$A$2:$A$26=$B128)*('白止-S级品'!$D$1:$AV$1=BQ$1)*('白止-S级品'!$D$2:$AV$26)),0)+IFERROR(SUMPRODUCT(('乐容-S级品'!$A$4:$A$32=$B128)*('乐容-S级品'!$L$3:$CA$3=BQ$1)*('乐容-S级品'!$L$4:$CA$32)),0)</f>
      </c>
      <c r="BR128" s="280">
        <f>IFERROR(SUMPRODUCT(('控温被PRO-S级品'!$B$2:$B$10=$B128)*('控温被PRO-S级品'!$E$1:$BE$1=BR$1)*('控温被PRO-S级品'!$E$2:$BE$10)),0)+IFERROR(SUMPRODUCT(('冬被-S级品'!$B$2:$B$10=$B128)*('冬被-S级品'!$E$1:$AW$1=BR$1)*('冬被-S级品'!$E$2:$AW$10)),0)+IFERROR(SUMPRODUCT(('白止-S级品'!$A$2:$A$26=$B128)*('白止-S级品'!$D$1:$AV$1=BR$1)*('白止-S级品'!$D$2:$AV$26)),0)+IFERROR(SUMPRODUCT(('乐容-S级品'!$A$4:$A$32=$B128)*('乐容-S级品'!$L$3:$CA$3=BR$1)*('乐容-S级品'!$L$4:$CA$32)),0)</f>
      </c>
      <c r="BS128" s="280">
        <f>IFERROR(SUMPRODUCT(('控温被PRO-S级品'!$B$2:$B$10=$B128)*('控温被PRO-S级品'!$E$1:$BE$1=BS$1)*('控温被PRO-S级品'!$E$2:$BE$10)),0)+IFERROR(SUMPRODUCT(('冬被-S级品'!$B$2:$B$10=$B128)*('冬被-S级品'!$E$1:$AW$1=BS$1)*('冬被-S级品'!$E$2:$AW$10)),0)+IFERROR(SUMPRODUCT(('白止-S级品'!$A$2:$A$26=$B128)*('白止-S级品'!$D$1:$AV$1=BS$1)*('白止-S级品'!$D$2:$AV$26)),0)+IFERROR(SUMPRODUCT(('乐容-S级品'!$A$4:$A$32=$B128)*('乐容-S级品'!$L$3:$CA$3=BS$1)*('乐容-S级品'!$L$4:$CA$32)),0)</f>
      </c>
      <c r="BT128" s="280">
        <f>IFERROR(SUMPRODUCT(('控温被PRO-S级品'!$B$2:$B$10=$B128)*('控温被PRO-S级品'!$E$1:$BE$1=BT$1)*('控温被PRO-S级品'!$E$2:$BE$10)),0)+IFERROR(SUMPRODUCT(('冬被-S级品'!$B$2:$B$10=$B128)*('冬被-S级品'!$E$1:$AW$1=BT$1)*('冬被-S级品'!$E$2:$AW$10)),0)+IFERROR(SUMPRODUCT(('白止-S级品'!$A$2:$A$26=$B128)*('白止-S级品'!$D$1:$AV$1=BT$1)*('白止-S级品'!$D$2:$AV$26)),0)+IFERROR(SUMPRODUCT(('乐容-S级品'!$A$4:$A$32=$B128)*('乐容-S级品'!$L$3:$CA$3=BT$1)*('乐容-S级品'!$L$4:$CA$32)),0)</f>
      </c>
      <c r="BU128" s="280">
        <f>IFERROR(SUMPRODUCT(('控温被PRO-S级品'!$B$2:$B$10=$B128)*('控温被PRO-S级品'!$E$1:$BE$1=BU$1)*('控温被PRO-S级品'!$E$2:$BE$10)),0)+IFERROR(SUMPRODUCT(('冬被-S级品'!$B$2:$B$10=$B128)*('冬被-S级品'!$E$1:$AW$1=BU$1)*('冬被-S级品'!$E$2:$AW$10)),0)+IFERROR(SUMPRODUCT(('白止-S级品'!$A$2:$A$26=$B128)*('白止-S级品'!$D$1:$AV$1=BU$1)*('白止-S级品'!$D$2:$AV$26)),0)+IFERROR(SUMPRODUCT(('乐容-S级品'!$A$4:$A$32=$B128)*('乐容-S级品'!$L$3:$CA$3=BU$1)*('乐容-S级品'!$L$4:$CA$32)),0)</f>
      </c>
      <c r="BV128" s="280">
        <f>IFERROR(SUMPRODUCT(('控温被PRO-S级品'!$B$2:$B$10=$B128)*('控温被PRO-S级品'!$E$1:$BE$1=BV$1)*('控温被PRO-S级品'!$E$2:$BE$10)),0)+IFERROR(SUMPRODUCT(('冬被-S级品'!$B$2:$B$10=$B128)*('冬被-S级品'!$E$1:$AW$1=BV$1)*('冬被-S级品'!$E$2:$AW$10)),0)+IFERROR(SUMPRODUCT(('白止-S级品'!$A$2:$A$26=$B128)*('白止-S级品'!$D$1:$AV$1=BV$1)*('白止-S级品'!$D$2:$AV$26)),0)+IFERROR(SUMPRODUCT(('乐容-S级品'!$A$4:$A$32=$B128)*('乐容-S级品'!$L$3:$CA$3=BV$1)*('乐容-S级品'!$L$4:$CA$32)),0)</f>
      </c>
      <c r="BW128" s="280">
        <f>IFERROR(SUMPRODUCT(('控温被PRO-S级品'!$B$2:$B$10=$B128)*('控温被PRO-S级品'!$E$1:$BE$1=BW$1)*('控温被PRO-S级品'!$E$2:$BE$10)),0)+IFERROR(SUMPRODUCT(('冬被-S级品'!$B$2:$B$10=$B128)*('冬被-S级品'!$E$1:$AW$1=BW$1)*('冬被-S级品'!$E$2:$AW$10)),0)+IFERROR(SUMPRODUCT(('白止-S级品'!$A$2:$A$26=$B128)*('白止-S级品'!$D$1:$AV$1=BW$1)*('白止-S级品'!$D$2:$AV$26)),0)+IFERROR(SUMPRODUCT(('乐容-S级品'!$A$4:$A$32=$B128)*('乐容-S级品'!$L$3:$CA$3=BW$1)*('乐容-S级品'!$L$4:$CA$32)),0)</f>
      </c>
      <c r="BX128" s="280">
        <f>IFERROR(SUMPRODUCT(('控温被PRO-S级品'!$B$2:$B$10=$B128)*('控温被PRO-S级品'!$E$1:$BE$1=BX$1)*('控温被PRO-S级品'!$E$2:$BE$10)),0)+IFERROR(SUMPRODUCT(('冬被-S级品'!$B$2:$B$10=$B128)*('冬被-S级品'!$E$1:$AW$1=BX$1)*('冬被-S级品'!$E$2:$AW$10)),0)+IFERROR(SUMPRODUCT(('白止-S级品'!$A$2:$A$26=$B128)*('白止-S级品'!$D$1:$AV$1=BX$1)*('白止-S级品'!$D$2:$AV$26)),0)+IFERROR(SUMPRODUCT(('乐容-S级品'!$A$4:$A$32=$B128)*('乐容-S级品'!$L$3:$CA$3=BX$1)*('乐容-S级品'!$L$4:$CA$32)),0)</f>
      </c>
      <c r="BY128" s="280">
        <f>IFERROR(SUMPRODUCT(('控温被PRO-S级品'!$B$2:$B$10=$B128)*('控温被PRO-S级品'!$E$1:$BE$1=BY$1)*('控温被PRO-S级品'!$E$2:$BE$10)),0)+IFERROR(SUMPRODUCT(('冬被-S级品'!$B$2:$B$10=$B128)*('冬被-S级品'!$E$1:$AW$1=BY$1)*('冬被-S级品'!$E$2:$AW$10)),0)+IFERROR(SUMPRODUCT(('白止-S级品'!$A$2:$A$26=$B128)*('白止-S级品'!$D$1:$AV$1=BY$1)*('白止-S级品'!$D$2:$AV$26)),0)+IFERROR(SUMPRODUCT(('乐容-S级品'!$A$4:$A$32=$B128)*('乐容-S级品'!$L$3:$CA$3=BY$1)*('乐容-S级品'!$L$4:$CA$32)),0)</f>
      </c>
      <c r="BZ128" s="280">
        <f>IFERROR(SUMPRODUCT(('控温被PRO-S级品'!$B$2:$B$10=$B128)*('控温被PRO-S级品'!$E$1:$BE$1=BZ$1)*('控温被PRO-S级品'!$E$2:$BE$10)),0)+IFERROR(SUMPRODUCT(('冬被-S级品'!$B$2:$B$10=$B128)*('冬被-S级品'!$E$1:$AW$1=BZ$1)*('冬被-S级品'!$E$2:$AW$10)),0)+IFERROR(SUMPRODUCT(('白止-S级品'!$A$2:$A$26=$B128)*('白止-S级品'!$D$1:$AV$1=BZ$1)*('白止-S级品'!$D$2:$AV$26)),0)+IFERROR(SUMPRODUCT(('乐容-S级品'!$A$4:$A$32=$B128)*('乐容-S级品'!$L$3:$CA$3=BZ$1)*('乐容-S级品'!$L$4:$CA$32)),0)</f>
      </c>
      <c r="CA128" s="280">
        <f>IFERROR(SUMPRODUCT(('控温被PRO-S级品'!$B$2:$B$10=$B128)*('控温被PRO-S级品'!$E$1:$BE$1=CA$1)*('控温被PRO-S级品'!$E$2:$BE$10)),0)+IFERROR(SUMPRODUCT(('冬被-S级品'!$B$2:$B$10=$B128)*('冬被-S级品'!$E$1:$AW$1=CA$1)*('冬被-S级品'!$E$2:$AW$10)),0)+IFERROR(SUMPRODUCT(('白止-S级品'!$A$2:$A$26=$B128)*('白止-S级品'!$D$1:$AV$1=CA$1)*('白止-S级品'!$D$2:$AV$26)),0)+IFERROR(SUMPRODUCT(('乐容-S级品'!$A$4:$A$32=$B128)*('乐容-S级品'!$L$3:$CA$3=CA$1)*('乐容-S级品'!$L$4:$CA$32)),0)</f>
      </c>
      <c r="CB128" s="280">
        <f>IFERROR(SUMPRODUCT(('控温被PRO-S级品'!$B$2:$B$10=$B128)*('控温被PRO-S级品'!$E$1:$BE$1=CB$1)*('控温被PRO-S级品'!$E$2:$BE$10)),0)+IFERROR(SUMPRODUCT(('冬被-S级品'!$B$2:$B$10=$B128)*('冬被-S级品'!$E$1:$AW$1=CB$1)*('冬被-S级品'!$E$2:$AW$10)),0)+IFERROR(SUMPRODUCT(('白止-S级品'!$A$2:$A$26=$B128)*('白止-S级品'!$D$1:$AV$1=CB$1)*('白止-S级品'!$D$2:$AV$26)),0)+IFERROR(SUMPRODUCT(('乐容-S级品'!$A$4:$A$32=$B128)*('乐容-S级品'!$L$3:$CA$3=CB$1)*('乐容-S级品'!$L$4:$CA$32)),0)</f>
      </c>
      <c r="CC128" s="280">
        <f>IFERROR(SUMPRODUCT(('控温被PRO-S级品'!$B$2:$B$10=$B128)*('控温被PRO-S级品'!$E$1:$BE$1=CC$1)*('控温被PRO-S级品'!$E$2:$BE$10)),0)+IFERROR(SUMPRODUCT(('冬被-S级品'!$B$2:$B$10=$B128)*('冬被-S级品'!$E$1:$AW$1=CC$1)*('冬被-S级品'!$E$2:$AW$10)),0)+IFERROR(SUMPRODUCT(('白止-S级品'!$A$2:$A$26=$B128)*('白止-S级品'!$D$1:$AV$1=CC$1)*('白止-S级品'!$D$2:$AV$26)),0)+IFERROR(SUMPRODUCT(('乐容-S级品'!$A$4:$A$32=$B128)*('乐容-S级品'!$L$3:$CA$3=CC$1)*('乐容-S级品'!$L$4:$CA$32)),0)</f>
      </c>
      <c r="CD128" s="280">
        <f>IFERROR(SUMPRODUCT(('控温被PRO-S级品'!$B$2:$B$10=$B128)*('控温被PRO-S级品'!$E$1:$BE$1=CD$1)*('控温被PRO-S级品'!$E$2:$BE$10)),0)+IFERROR(SUMPRODUCT(('冬被-S级品'!$B$2:$B$10=$B128)*('冬被-S级品'!$E$1:$AW$1=CD$1)*('冬被-S级品'!$E$2:$AW$10)),0)+IFERROR(SUMPRODUCT(('白止-S级品'!$A$2:$A$26=$B128)*('白止-S级品'!$D$1:$AV$1=CD$1)*('白止-S级品'!$D$2:$AV$26)),0)+IFERROR(SUMPRODUCT(('乐容-S级品'!$A$4:$A$32=$B128)*('乐容-S级品'!$L$3:$CA$3=CD$1)*('乐容-S级品'!$L$4:$CA$32)),0)</f>
      </c>
      <c r="CE128" s="280">
        <f>IFERROR(SUMPRODUCT(('控温被PRO-S级品'!$B$2:$B$10=$B128)*('控温被PRO-S级品'!$E$1:$BE$1=CE$1)*('控温被PRO-S级品'!$E$2:$BE$10)),0)+IFERROR(SUMPRODUCT(('冬被-S级品'!$B$2:$B$10=$B128)*('冬被-S级品'!$E$1:$AW$1=CE$1)*('冬被-S级品'!$E$2:$AW$10)),0)+IFERROR(SUMPRODUCT(('白止-S级品'!$A$2:$A$26=$B128)*('白止-S级品'!$D$1:$AV$1=CE$1)*('白止-S级品'!$D$2:$AV$26)),0)+IFERROR(SUMPRODUCT(('乐容-S级品'!$A$4:$A$32=$B128)*('乐容-S级品'!$L$3:$CA$3=CE$1)*('乐容-S级品'!$L$4:$CA$32)),0)</f>
      </c>
      <c r="CF128" s="280">
        <f>IFERROR(SUMPRODUCT(('控温被PRO-S级品'!$B$2:$B$10=$B128)*('控温被PRO-S级品'!$E$1:$BE$1=CF$1)*('控温被PRO-S级品'!$E$2:$BE$10)),0)+IFERROR(SUMPRODUCT(('冬被-S级品'!$B$2:$B$10=$B128)*('冬被-S级品'!$E$1:$AW$1=CF$1)*('冬被-S级品'!$E$2:$AW$10)),0)+IFERROR(SUMPRODUCT(('白止-S级品'!$A$2:$A$26=$B128)*('白止-S级品'!$D$1:$AV$1=CF$1)*('白止-S级品'!$D$2:$AV$26)),0)+IFERROR(SUMPRODUCT(('乐容-S级品'!$A$4:$A$32=$B128)*('乐容-S级品'!$L$3:$CA$3=CF$1)*('乐容-S级品'!$L$4:$CA$32)),0)</f>
      </c>
      <c r="CG128" s="280">
        <f>IFERROR(SUMPRODUCT(('控温被PRO-S级品'!$B$2:$B$10=$B128)*('控温被PRO-S级品'!$E$1:$BE$1=CG$1)*('控温被PRO-S级品'!$E$2:$BE$10)),0)+IFERROR(SUMPRODUCT(('冬被-S级品'!$B$2:$B$10=$B128)*('冬被-S级品'!$E$1:$AW$1=CG$1)*('冬被-S级品'!$E$2:$AW$10)),0)+IFERROR(SUMPRODUCT(('白止-S级品'!$A$2:$A$26=$B128)*('白止-S级品'!$D$1:$AV$1=CG$1)*('白止-S级品'!$D$2:$AV$26)),0)+IFERROR(SUMPRODUCT(('乐容-S级品'!$A$4:$A$32=$B128)*('乐容-S级品'!$L$3:$CA$3=CG$1)*('乐容-S级品'!$L$4:$CA$32)),0)</f>
      </c>
      <c r="CH128" s="280">
        <f>IFERROR(SUMPRODUCT(('控温被PRO-S级品'!$B$2:$B$10=$B128)*('控温被PRO-S级品'!$E$1:$BE$1=CH$1)*('控温被PRO-S级品'!$E$2:$BE$10)),0)+IFERROR(SUMPRODUCT(('冬被-S级品'!$B$2:$B$10=$B128)*('冬被-S级品'!$E$1:$AW$1=CH$1)*('冬被-S级品'!$E$2:$AW$10)),0)+IFERROR(SUMPRODUCT(('白止-S级品'!$A$2:$A$26=$B128)*('白止-S级品'!$D$1:$AV$1=CH$1)*('白止-S级品'!$D$2:$AV$26)),0)+IFERROR(SUMPRODUCT(('乐容-S级品'!$A$4:$A$32=$B128)*('乐容-S级品'!$L$3:$CA$3=CH$1)*('乐容-S级品'!$L$4:$CA$32)),0)</f>
      </c>
      <c r="CI128" s="280">
        <f>IFERROR(SUMPRODUCT(('控温被PRO-S级品'!$B$2:$B$10=$B128)*('控温被PRO-S级品'!$E$1:$BE$1=CI$1)*('控温被PRO-S级品'!$E$2:$BE$10)),0)+IFERROR(SUMPRODUCT(('冬被-S级品'!$B$2:$B$10=$B128)*('冬被-S级品'!$E$1:$AW$1=CI$1)*('冬被-S级品'!$E$2:$AW$10)),0)+IFERROR(SUMPRODUCT(('白止-S级品'!$A$2:$A$26=$B128)*('白止-S级品'!$D$1:$AV$1=CI$1)*('白止-S级品'!$D$2:$AV$26)),0)+IFERROR(SUMPRODUCT(('乐容-S级品'!$A$4:$A$32=$B128)*('乐容-S级品'!$L$3:$CA$3=CI$1)*('乐容-S级品'!$L$4:$CA$32)),0)</f>
      </c>
      <c r="CJ128" s="280">
        <f>IFERROR(SUMPRODUCT(('控温被PRO-S级品'!$B$2:$B$10=$B128)*('控温被PRO-S级品'!$E$1:$BE$1=CJ$1)*('控温被PRO-S级品'!$E$2:$BE$10)),0)+IFERROR(SUMPRODUCT(('冬被-S级品'!$B$2:$B$10=$B128)*('冬被-S级品'!$E$1:$AW$1=CJ$1)*('冬被-S级品'!$E$2:$AW$10)),0)+IFERROR(SUMPRODUCT(('白止-S级品'!$A$2:$A$26=$B128)*('白止-S级品'!$D$1:$AV$1=CJ$1)*('白止-S级品'!$D$2:$AV$26)),0)+IFERROR(SUMPRODUCT(('乐容-S级品'!$A$4:$A$32=$B128)*('乐容-S级品'!$L$3:$CA$3=CJ$1)*('乐容-S级品'!$L$4:$CA$32)),0)</f>
      </c>
      <c r="CK128" s="280">
        <f>IFERROR(SUMPRODUCT(('控温被PRO-S级品'!$B$2:$B$10=$B128)*('控温被PRO-S级品'!$E$1:$BE$1=CK$1)*('控温被PRO-S级品'!$E$2:$BE$10)),0)+IFERROR(SUMPRODUCT(('冬被-S级品'!$B$2:$B$10=$B128)*('冬被-S级品'!$E$1:$AW$1=CK$1)*('冬被-S级品'!$E$2:$AW$10)),0)+IFERROR(SUMPRODUCT(('白止-S级品'!$A$2:$A$26=$B128)*('白止-S级品'!$D$1:$AV$1=CK$1)*('白止-S级品'!$D$2:$AV$26)),0)+IFERROR(SUMPRODUCT(('乐容-S级品'!$A$4:$A$32=$B128)*('乐容-S级品'!$L$3:$CA$3=CK$1)*('乐容-S级品'!$L$4:$CA$32)),0)</f>
      </c>
      <c r="CL128" s="280">
        <f>IFERROR(SUMPRODUCT(('控温被PRO-S级品'!$B$2:$B$10=$B128)*('控温被PRO-S级品'!$E$1:$BE$1=CL$1)*('控温被PRO-S级品'!$E$2:$BE$10)),0)+IFERROR(SUMPRODUCT(('冬被-S级品'!$B$2:$B$10=$B128)*('冬被-S级品'!$E$1:$AW$1=CL$1)*('冬被-S级品'!$E$2:$AW$10)),0)+IFERROR(SUMPRODUCT(('白止-S级品'!$A$2:$A$26=$B128)*('白止-S级品'!$D$1:$AV$1=CL$1)*('白止-S级品'!$D$2:$AV$26)),0)+IFERROR(SUMPRODUCT(('乐容-S级品'!$A$4:$A$32=$B128)*('乐容-S级品'!$L$3:$CA$3=CL$1)*('乐容-S级品'!$L$4:$CA$32)),0)</f>
      </c>
      <c r="CM128" s="280">
        <f>IFERROR(SUMPRODUCT(('控温被PRO-S级品'!$B$2:$B$10=$B128)*('控温被PRO-S级品'!$E$1:$BE$1=CM$1)*('控温被PRO-S级品'!$E$2:$BE$10)),0)+IFERROR(SUMPRODUCT(('冬被-S级品'!$B$2:$B$10=$B128)*('冬被-S级品'!$E$1:$AW$1=CM$1)*('冬被-S级品'!$E$2:$AW$10)),0)+IFERROR(SUMPRODUCT(('白止-S级品'!$A$2:$A$26=$B128)*('白止-S级品'!$D$1:$AV$1=CM$1)*('白止-S级品'!$D$2:$AV$26)),0)+IFERROR(SUMPRODUCT(('乐容-S级品'!$A$4:$A$32=$B128)*('乐容-S级品'!$L$3:$CA$3=CM$1)*('乐容-S级品'!$L$4:$CA$32)),0)</f>
      </c>
      <c r="CN128" s="280">
        <f>IFERROR(SUMPRODUCT(('控温被PRO-S级品'!$B$2:$B$10=$B128)*('控温被PRO-S级品'!$E$1:$BE$1=CN$1)*('控温被PRO-S级品'!$E$2:$BE$10)),0)+IFERROR(SUMPRODUCT(('冬被-S级品'!$B$2:$B$10=$B128)*('冬被-S级品'!$E$1:$AW$1=CN$1)*('冬被-S级品'!$E$2:$AW$10)),0)+IFERROR(SUMPRODUCT(('白止-S级品'!$A$2:$A$26=$B128)*('白止-S级品'!$D$1:$AV$1=CN$1)*('白止-S级品'!$D$2:$AV$26)),0)+IFERROR(SUMPRODUCT(('乐容-S级品'!$A$4:$A$32=$B128)*('乐容-S级品'!$L$3:$CA$3=CN$1)*('乐容-S级品'!$L$4:$CA$32)),0)</f>
      </c>
      <c r="CO128" s="280">
        <f>IFERROR(SUMPRODUCT(('控温被PRO-S级品'!$B$2:$B$10=$B128)*('控温被PRO-S级品'!$E$1:$BE$1=CO$1)*('控温被PRO-S级品'!$E$2:$BE$10)),0)+IFERROR(SUMPRODUCT(('冬被-S级品'!$B$2:$B$10=$B128)*('冬被-S级品'!$E$1:$AW$1=CO$1)*('冬被-S级品'!$E$2:$AW$10)),0)+IFERROR(SUMPRODUCT(('白止-S级品'!$A$2:$A$26=$B128)*('白止-S级品'!$D$1:$AV$1=CO$1)*('白止-S级品'!$D$2:$AV$26)),0)+IFERROR(SUMPRODUCT(('乐容-S级品'!$A$4:$A$32=$B128)*('乐容-S级品'!$L$3:$CA$3=CO$1)*('乐容-S级品'!$L$4:$CA$32)),0)</f>
      </c>
      <c r="CP128" s="280">
        <f>IFERROR(SUMPRODUCT(('控温被PRO-S级品'!$B$2:$B$10=$B128)*('控温被PRO-S级品'!$E$1:$BE$1=CP$1)*('控温被PRO-S级品'!$E$2:$BE$10)),0)+IFERROR(SUMPRODUCT(('冬被-S级品'!$B$2:$B$10=$B128)*('冬被-S级品'!$E$1:$AW$1=CP$1)*('冬被-S级品'!$E$2:$AW$10)),0)+IFERROR(SUMPRODUCT(('白止-S级品'!$A$2:$A$26=$B128)*('白止-S级品'!$D$1:$AV$1=CP$1)*('白止-S级品'!$D$2:$AV$26)),0)+IFERROR(SUMPRODUCT(('乐容-S级品'!$A$4:$A$32=$B128)*('乐容-S级品'!$L$3:$CA$3=CP$1)*('乐容-S级品'!$L$4:$CA$32)),0)</f>
      </c>
      <c r="CQ128" s="280">
        <f>IFERROR(SUMPRODUCT(('控温被PRO-S级品'!$B$2:$B$10=$B128)*('控温被PRO-S级品'!$E$1:$BE$1=CQ$1)*('控温被PRO-S级品'!$E$2:$BE$10)),0)+IFERROR(SUMPRODUCT(('冬被-S级品'!$B$2:$B$10=$B128)*('冬被-S级品'!$E$1:$AW$1=CQ$1)*('冬被-S级品'!$E$2:$AW$10)),0)+IFERROR(SUMPRODUCT(('白止-S级品'!$A$2:$A$26=$B128)*('白止-S级品'!$D$1:$AV$1=CQ$1)*('白止-S级品'!$D$2:$AV$26)),0)+IFERROR(SUMPRODUCT(('乐容-S级品'!$A$4:$A$32=$B128)*('乐容-S级品'!$L$3:$CA$3=CQ$1)*('乐容-S级品'!$L$4:$CA$32)),0)</f>
      </c>
      <c r="CR128" s="280">
        <f>IFERROR(SUMPRODUCT(('控温被PRO-S级品'!$B$2:$B$10=$B128)*('控温被PRO-S级品'!$E$1:$BE$1=CR$1)*('控温被PRO-S级品'!$E$2:$BE$10)),0)+IFERROR(SUMPRODUCT(('冬被-S级品'!$B$2:$B$10=$B128)*('冬被-S级品'!$E$1:$AW$1=CR$1)*('冬被-S级品'!$E$2:$AW$10)),0)+IFERROR(SUMPRODUCT(('白止-S级品'!$A$2:$A$26=$B128)*('白止-S级品'!$D$1:$AV$1=CR$1)*('白止-S级品'!$D$2:$AV$26)),0)+IFERROR(SUMPRODUCT(('乐容-S级品'!$A$4:$A$32=$B128)*('乐容-S级品'!$L$3:$CA$3=CR$1)*('乐容-S级品'!$L$4:$CA$32)),0)</f>
      </c>
      <c r="CS128" s="280">
        <f>IFERROR(SUMPRODUCT(('控温被PRO-S级品'!$B$2:$B$10=$B128)*('控温被PRO-S级品'!$E$1:$BE$1=CS$1)*('控温被PRO-S级品'!$E$2:$BE$10)),0)+IFERROR(SUMPRODUCT(('冬被-S级品'!$B$2:$B$10=$B128)*('冬被-S级品'!$E$1:$AW$1=CS$1)*('冬被-S级品'!$E$2:$AW$10)),0)+IFERROR(SUMPRODUCT(('白止-S级品'!$A$2:$A$26=$B128)*('白止-S级品'!$D$1:$AV$1=CS$1)*('白止-S级品'!$D$2:$AV$26)),0)+IFERROR(SUMPRODUCT(('乐容-S级品'!$A$4:$A$32=$B128)*('乐容-S级品'!$L$3:$CA$3=CS$1)*('乐容-S级品'!$L$4:$CA$32)),0)</f>
      </c>
      <c r="CT128" s="280">
        <f>IFERROR(SUMPRODUCT(('控温被PRO-S级品'!$B$2:$B$10=$B128)*('控温被PRO-S级品'!$E$1:$BE$1=CT$1)*('控温被PRO-S级品'!$E$2:$BE$10)),0)+IFERROR(SUMPRODUCT(('冬被-S级品'!$B$2:$B$10=$B128)*('冬被-S级品'!$E$1:$AW$1=CT$1)*('冬被-S级品'!$E$2:$AW$10)),0)+IFERROR(SUMPRODUCT(('白止-S级品'!$A$2:$A$26=$B128)*('白止-S级品'!$D$1:$AV$1=CT$1)*('白止-S级品'!$D$2:$AV$26)),0)+IFERROR(SUMPRODUCT(('乐容-S级品'!$A$4:$A$32=$B128)*('乐容-S级品'!$L$3:$CA$3=CT$1)*('乐容-S级品'!$L$4:$CA$32)),0)</f>
      </c>
      <c r="CU128" s="280">
        <f>IFERROR(SUMPRODUCT(('控温被PRO-S级品'!$B$2:$B$10=$B128)*('控温被PRO-S级品'!$E$1:$BE$1=CU$1)*('控温被PRO-S级品'!$E$2:$BE$10)),0)+IFERROR(SUMPRODUCT(('冬被-S级品'!$B$2:$B$10=$B128)*('冬被-S级品'!$E$1:$AW$1=CU$1)*('冬被-S级品'!$E$2:$AW$10)),0)+IFERROR(SUMPRODUCT(('白止-S级品'!$A$2:$A$26=$B128)*('白止-S级品'!$D$1:$AV$1=CU$1)*('白止-S级品'!$D$2:$AV$26)),0)+IFERROR(SUMPRODUCT(('乐容-S级品'!$A$4:$A$32=$B128)*('乐容-S级品'!$L$3:$CA$3=CU$1)*('乐容-S级品'!$L$4:$CA$32)),0)</f>
      </c>
      <c r="CV128" s="280">
        <f>IFERROR(SUMPRODUCT(('控温被PRO-S级品'!$B$2:$B$10=$B128)*('控温被PRO-S级品'!$E$1:$BE$1=CV$1)*('控温被PRO-S级品'!$E$2:$BE$10)),0)+IFERROR(SUMPRODUCT(('冬被-S级品'!$B$2:$B$10=$B128)*('冬被-S级品'!$E$1:$AW$1=CV$1)*('冬被-S级品'!$E$2:$AW$10)),0)+IFERROR(SUMPRODUCT(('白止-S级品'!$A$2:$A$26=$B128)*('白止-S级品'!$D$1:$AV$1=CV$1)*('白止-S级品'!$D$2:$AV$26)),0)+IFERROR(SUMPRODUCT(('乐容-S级品'!$A$4:$A$32=$B128)*('乐容-S级品'!$L$3:$CA$3=CV$1)*('乐容-S级品'!$L$4:$CA$32)),0)</f>
      </c>
      <c r="CW128" s="280">
        <f>IFERROR(SUMPRODUCT(('控温被PRO-S级品'!$B$2:$B$10=$B128)*('控温被PRO-S级品'!$E$1:$BE$1=CW$1)*('控温被PRO-S级品'!$E$2:$BE$10)),0)+IFERROR(SUMPRODUCT(('冬被-S级品'!$B$2:$B$10=$B128)*('冬被-S级品'!$E$1:$AW$1=CW$1)*('冬被-S级品'!$E$2:$AW$10)),0)+IFERROR(SUMPRODUCT(('白止-S级品'!$A$2:$A$26=$B128)*('白止-S级品'!$D$1:$AV$1=CW$1)*('白止-S级品'!$D$2:$AV$26)),0)+IFERROR(SUMPRODUCT(('乐容-S级品'!$A$4:$A$32=$B128)*('乐容-S级品'!$L$3:$CA$3=CW$1)*('乐容-S级品'!$L$4:$CA$32)),0)</f>
      </c>
      <c r="CX128" s="280">
        <f>IFERROR(SUMPRODUCT(('控温被PRO-S级品'!$B$2:$B$10=$B128)*('控温被PRO-S级品'!$E$1:$BE$1=CX$1)*('控温被PRO-S级品'!$E$2:$BE$10)),0)+IFERROR(SUMPRODUCT(('冬被-S级品'!$B$2:$B$10=$B128)*('冬被-S级品'!$E$1:$AW$1=CX$1)*('冬被-S级品'!$E$2:$AW$10)),0)+IFERROR(SUMPRODUCT(('白止-S级品'!$A$2:$A$26=$B128)*('白止-S级品'!$D$1:$AV$1=CX$1)*('白止-S级品'!$D$2:$AV$26)),0)+IFERROR(SUMPRODUCT(('乐容-S级品'!$A$4:$A$32=$B128)*('乐容-S级品'!$L$3:$CA$3=CX$1)*('乐容-S级品'!$L$4:$CA$32)),0)</f>
      </c>
      <c r="CY128" s="280">
        <f>IFERROR(SUMPRODUCT(('控温被PRO-S级品'!$B$2:$B$10=$B128)*('控温被PRO-S级品'!$E$1:$BE$1=CY$1)*('控温被PRO-S级品'!$E$2:$BE$10)),0)+IFERROR(SUMPRODUCT(('冬被-S级品'!$B$2:$B$10=$B128)*('冬被-S级品'!$E$1:$AW$1=CY$1)*('冬被-S级品'!$E$2:$AW$10)),0)+IFERROR(SUMPRODUCT(('白止-S级品'!$A$2:$A$26=$B128)*('白止-S级品'!$D$1:$AV$1=CY$1)*('白止-S级品'!$D$2:$AV$26)),0)+IFERROR(SUMPRODUCT(('乐容-S级品'!$A$4:$A$32=$B128)*('乐容-S级品'!$L$3:$CA$3=CY$1)*('乐容-S级品'!$L$4:$CA$32)),0)</f>
      </c>
      <c r="CZ128" s="280">
        <f>IFERROR(SUMPRODUCT(('控温被PRO-S级品'!$B$2:$B$10=$B128)*('控温被PRO-S级品'!$E$1:$BE$1=CZ$1)*('控温被PRO-S级品'!$E$2:$BE$10)),0)+IFERROR(SUMPRODUCT(('冬被-S级品'!$B$2:$B$10=$B128)*('冬被-S级品'!$E$1:$AW$1=CZ$1)*('冬被-S级品'!$E$2:$AW$10)),0)+IFERROR(SUMPRODUCT(('白止-S级品'!$A$2:$A$26=$B128)*('白止-S级品'!$D$1:$AV$1=CZ$1)*('白止-S级品'!$D$2:$AV$26)),0)+IFERROR(SUMPRODUCT(('乐容-S级品'!$A$4:$A$32=$B128)*('乐容-S级品'!$L$3:$CA$3=CZ$1)*('乐容-S级品'!$L$4:$CA$32)),0)</f>
      </c>
      <c r="DA128" s="280">
        <f>IFERROR(SUMPRODUCT(('控温被PRO-S级品'!$B$2:$B$10=$B128)*('控温被PRO-S级品'!$E$1:$BE$1=DA$1)*('控温被PRO-S级品'!$E$2:$BE$10)),0)+IFERROR(SUMPRODUCT(('冬被-S级品'!$B$2:$B$10=$B128)*('冬被-S级品'!$E$1:$AW$1=DA$1)*('冬被-S级品'!$E$2:$AW$10)),0)+IFERROR(SUMPRODUCT(('白止-S级品'!$A$2:$A$26=$B128)*('白止-S级品'!$D$1:$AV$1=DA$1)*('白止-S级品'!$D$2:$AV$26)),0)+IFERROR(SUMPRODUCT(('乐容-S级品'!$A$4:$A$32=$B128)*('乐容-S级品'!$L$3:$CA$3=DA$1)*('乐容-S级品'!$L$4:$CA$32)),0)</f>
      </c>
      <c r="DB128" s="280">
        <f>IFERROR(SUMPRODUCT(('控温被PRO-S级品'!$B$2:$B$10=$B128)*('控温被PRO-S级品'!$E$1:$BE$1=DB$1)*('控温被PRO-S级品'!$E$2:$BE$10)),0)+IFERROR(SUMPRODUCT(('冬被-S级品'!$B$2:$B$10=$B128)*('冬被-S级品'!$E$1:$AW$1=DB$1)*('冬被-S级品'!$E$2:$AW$10)),0)+IFERROR(SUMPRODUCT(('白止-S级品'!$A$2:$A$26=$B128)*('白止-S级品'!$D$1:$AV$1=DB$1)*('白止-S级品'!$D$2:$AV$26)),0)+IFERROR(SUMPRODUCT(('乐容-S级品'!$A$4:$A$32=$B128)*('乐容-S级品'!$L$3:$CA$3=DB$1)*('乐容-S级品'!$L$4:$CA$32)),0)</f>
      </c>
      <c r="DC128" s="280">
        <f>IFERROR(SUMPRODUCT(('控温被PRO-S级品'!$B$2:$B$10=$B128)*('控温被PRO-S级品'!$E$1:$BE$1=DC$1)*('控温被PRO-S级品'!$E$2:$BE$10)),0)+IFERROR(SUMPRODUCT(('冬被-S级品'!$B$2:$B$10=$B128)*('冬被-S级品'!$E$1:$AW$1=DC$1)*('冬被-S级品'!$E$2:$AW$10)),0)+IFERROR(SUMPRODUCT(('白止-S级品'!$A$2:$A$26=$B128)*('白止-S级品'!$D$1:$AV$1=DC$1)*('白止-S级品'!$D$2:$AV$26)),0)+IFERROR(SUMPRODUCT(('乐容-S级品'!$A$4:$A$32=$B128)*('乐容-S级品'!$L$3:$CA$3=DC$1)*('乐容-S级品'!$L$4:$CA$32)),0)</f>
      </c>
      <c r="DD128" s="280">
        <f>IFERROR(SUMPRODUCT(('控温被PRO-S级品'!$B$2:$B$10=$B128)*('控温被PRO-S级品'!$E$1:$BE$1=DD$1)*('控温被PRO-S级品'!$E$2:$BE$10)),0)+IFERROR(SUMPRODUCT(('冬被-S级品'!$B$2:$B$10=$B128)*('冬被-S级品'!$E$1:$AW$1=DD$1)*('冬被-S级品'!$E$2:$AW$10)),0)+IFERROR(SUMPRODUCT(('白止-S级品'!$A$2:$A$26=$B128)*('白止-S级品'!$D$1:$AV$1=DD$1)*('白止-S级品'!$D$2:$AV$26)),0)+IFERROR(SUMPRODUCT(('乐容-S级品'!$A$4:$A$32=$B128)*('乐容-S级品'!$L$3:$CA$3=DD$1)*('乐容-S级品'!$L$4:$CA$32)),0)</f>
      </c>
      <c r="DE128" s="280">
        <f>IFERROR(SUMPRODUCT(('控温被PRO-S级品'!$B$2:$B$10=$B128)*('控温被PRO-S级品'!$E$1:$BE$1=DE$1)*('控温被PRO-S级品'!$E$2:$BE$10)),0)+IFERROR(SUMPRODUCT(('冬被-S级品'!$B$2:$B$10=$B128)*('冬被-S级品'!$E$1:$AW$1=DE$1)*('冬被-S级品'!$E$2:$AW$10)),0)+IFERROR(SUMPRODUCT(('白止-S级品'!$A$2:$A$26=$B128)*('白止-S级品'!$D$1:$AV$1=DE$1)*('白止-S级品'!$D$2:$AV$26)),0)+IFERROR(SUMPRODUCT(('乐容-S级品'!$A$4:$A$32=$B128)*('乐容-S级品'!$L$3:$CA$3=DE$1)*('乐容-S级品'!$L$4:$CA$32)),0)</f>
      </c>
      <c r="DF128" s="280">
        <f>IFERROR(SUMPRODUCT(('控温被PRO-S级品'!$B$2:$B$10=$B128)*('控温被PRO-S级品'!$E$1:$BE$1=DF$1)*('控温被PRO-S级品'!$E$2:$BE$10)),0)+IFERROR(SUMPRODUCT(('冬被-S级品'!$B$2:$B$10=$B128)*('冬被-S级品'!$E$1:$AW$1=DF$1)*('冬被-S级品'!$E$2:$AW$10)),0)+IFERROR(SUMPRODUCT(('白止-S级品'!$A$2:$A$26=$B128)*('白止-S级品'!$D$1:$AV$1=DF$1)*('白止-S级品'!$D$2:$AV$26)),0)+IFERROR(SUMPRODUCT(('乐容-S级品'!$A$4:$A$32=$B128)*('乐容-S级品'!$L$3:$CA$3=DF$1)*('乐容-S级品'!$L$4:$CA$32)),0)</f>
      </c>
      <c r="DG128" s="280">
        <f>IFERROR(SUMPRODUCT(('控温被PRO-S级品'!$B$2:$B$10=$B128)*('控温被PRO-S级品'!$E$1:$BE$1=DG$1)*('控温被PRO-S级品'!$E$2:$BE$10)),0)+IFERROR(SUMPRODUCT(('冬被-S级品'!$B$2:$B$10=$B128)*('冬被-S级品'!$E$1:$AW$1=DG$1)*('冬被-S级品'!$E$2:$AW$10)),0)+IFERROR(SUMPRODUCT(('白止-S级品'!$A$2:$A$26=$B128)*('白止-S级品'!$D$1:$AV$1=DG$1)*('白止-S级品'!$D$2:$AV$26)),0)+IFERROR(SUMPRODUCT(('乐容-S级品'!$A$4:$A$32=$B128)*('乐容-S级品'!$L$3:$CA$3=DG$1)*('乐容-S级品'!$L$4:$CA$32)),0)</f>
      </c>
      <c r="DH128" s="280">
        <f>IFERROR(SUMPRODUCT(('控温被PRO-S级品'!$B$2:$B$10=$B128)*('控温被PRO-S级品'!$E$1:$BE$1=DH$1)*('控温被PRO-S级品'!$E$2:$BE$10)),0)+IFERROR(SUMPRODUCT(('冬被-S级品'!$B$2:$B$10=$B128)*('冬被-S级品'!$E$1:$AW$1=DH$1)*('冬被-S级品'!$E$2:$AW$10)),0)+IFERROR(SUMPRODUCT(('白止-S级品'!$A$2:$A$26=$B128)*('白止-S级品'!$D$1:$AV$1=DH$1)*('白止-S级品'!$D$2:$AV$26)),0)+IFERROR(SUMPRODUCT(('乐容-S级品'!$A$4:$A$32=$B128)*('乐容-S级品'!$L$3:$CA$3=DH$1)*('乐容-S级品'!$L$4:$CA$32)),0)</f>
      </c>
      <c r="DI128" s="280">
        <f>IFERROR(SUMPRODUCT(('控温被PRO-S级品'!$B$2:$B$10=$B128)*('控温被PRO-S级品'!$E$1:$BE$1=DI$1)*('控温被PRO-S级品'!$E$2:$BE$10)),0)+IFERROR(SUMPRODUCT(('冬被-S级品'!$B$2:$B$10=$B128)*('冬被-S级品'!$E$1:$AW$1=DI$1)*('冬被-S级品'!$E$2:$AW$10)),0)+IFERROR(SUMPRODUCT(('白止-S级品'!$A$2:$A$26=$B128)*('白止-S级品'!$D$1:$AV$1=DI$1)*('白止-S级品'!$D$2:$AV$26)),0)+IFERROR(SUMPRODUCT(('乐容-S级品'!$A$4:$A$32=$B128)*('乐容-S级品'!$L$3:$CA$3=DI$1)*('乐容-S级品'!$L$4:$CA$32)),0)</f>
      </c>
      <c r="DJ128" s="280">
        <f>IFERROR(SUMPRODUCT(('控温被PRO-S级品'!$B$2:$B$10=$B128)*('控温被PRO-S级品'!$E$1:$BE$1=DJ$1)*('控温被PRO-S级品'!$E$2:$BE$10)),0)+IFERROR(SUMPRODUCT(('冬被-S级品'!$B$2:$B$10=$B128)*('冬被-S级品'!$E$1:$AW$1=DJ$1)*('冬被-S级品'!$E$2:$AW$10)),0)+IFERROR(SUMPRODUCT(('白止-S级品'!$A$2:$A$26=$B128)*('白止-S级品'!$D$1:$AV$1=DJ$1)*('白止-S级品'!$D$2:$AV$26)),0)+IFERROR(SUMPRODUCT(('乐容-S级品'!$A$4:$A$32=$B128)*('乐容-S级品'!$L$3:$CA$3=DJ$1)*('乐容-S级品'!$L$4:$CA$32)),0)</f>
      </c>
      <c r="DK128" s="280"/>
      <c r="DL128" s="280"/>
      <c r="DM128" s="280"/>
      <c r="DN128" s="280"/>
      <c r="DO128" s="280"/>
      <c r="DP128" s="280"/>
      <c r="DQ128" s="280"/>
      <c r="DR128" s="280"/>
      <c r="DS128" s="280"/>
      <c r="DT128" s="280"/>
      <c r="DU128" s="280"/>
      <c r="DV128" s="280"/>
      <c r="DW128" s="280">
        <f>VLOOKUP(B128,'系统编码规格'!A:C,3,FALSE)</f>
      </c>
      <c r="DX128" s="280"/>
      <c r="DY128" s="280"/>
      <c r="DZ128" s="280"/>
      <c r="EA128" s="280"/>
      <c r="EB128" s="280"/>
      <c r="EC128" s="280"/>
      <c r="ED128" s="280"/>
      <c r="EE128" s="280"/>
      <c r="EF128" s="280"/>
      <c r="EG128" s="280"/>
      <c r="EH128" s="280"/>
      <c r="EI128" s="280"/>
      <c r="EJ128" s="280"/>
      <c r="EK128" s="280"/>
      <c r="EL128" s="280"/>
      <c r="EM128" s="280"/>
      <c r="EN128" s="280"/>
      <c r="EO128" s="280"/>
      <c r="EP128" s="280"/>
      <c r="EQ128" s="280"/>
      <c r="ER128" s="280"/>
      <c r="ES128" s="280"/>
      <c r="ET128" s="280"/>
      <c r="EU128" s="280"/>
      <c r="EV128" s="280"/>
      <c r="EW128" s="280"/>
      <c r="EX128" s="280"/>
      <c r="EY128" s="280"/>
      <c r="EZ128" s="280"/>
      <c r="FA128" s="280"/>
      <c r="FB128" s="280"/>
      <c r="FC128" s="280"/>
      <c r="FD128" s="280"/>
      <c r="FE128" s="280"/>
      <c r="FF128" s="280"/>
      <c r="FG128" s="280"/>
      <c r="FH128" s="280"/>
      <c r="FI128" s="280"/>
      <c r="FJ128" s="280"/>
      <c r="FK128" s="280"/>
      <c r="FL128" s="280"/>
      <c r="FM128" s="280"/>
      <c r="FN128" s="280"/>
      <c r="FO128" s="280"/>
      <c r="FP128" s="280"/>
      <c r="FQ128" s="280"/>
      <c r="FR128" s="280"/>
      <c r="FS128" s="280"/>
      <c r="FT128" s="280"/>
      <c r="FU128" s="280"/>
      <c r="FV128" s="280"/>
      <c r="FW128" s="280"/>
      <c r="FX128" s="280"/>
      <c r="FY128" s="280"/>
      <c r="FZ128" s="280"/>
      <c r="GA128" s="280"/>
      <c r="GB128" s="280"/>
      <c r="GC128" s="280"/>
      <c r="GD128" s="280"/>
      <c r="GE128" s="280"/>
      <c r="GF128" s="280"/>
      <c r="GG128" s="280"/>
      <c r="GH128" s="280"/>
      <c r="GI128" s="280"/>
      <c r="GJ128" s="280"/>
      <c r="GK128" s="280"/>
      <c r="GL128" s="280"/>
      <c r="GM128" s="280"/>
      <c r="GN128" s="280"/>
      <c r="GO128" s="280"/>
      <c r="GP128" s="280"/>
      <c r="GQ128" s="280"/>
      <c r="GR128" s="280"/>
      <c r="GS128" s="280"/>
      <c r="GT128" s="280"/>
      <c r="GU128" s="280"/>
      <c r="GV128" s="280"/>
    </row>
    <row r="129">
      <c r="A129" s="309" t="str">
        <v>乐容</v>
      </c>
      <c r="B129" s="310" t="str">
        <v>12800025900525318</v>
      </c>
      <c r="C129" s="309" t="str">
        <v>亚朵星球 纯色全棉床笠</v>
      </c>
      <c r="D129" s="309" t="str">
        <v>薄雾灰 1.8m床</v>
      </c>
      <c r="E129">
        <f>SUM(F129:GX129)</f>
      </c>
      <c r="F129" s="280">
        <f>IFERROR(SUMPRODUCT(('控温被PRO-S级品'!$B$2:$B$10=$B129)*('控温被PRO-S级品'!$E$1:$BE$1=F$1)*('控温被PRO-S级品'!$E$2:$BE$10)),0)+IFERROR(SUMPRODUCT(('冬被-S级品'!$B$2:$B$10=$B129)*('冬被-S级品'!$E$1:$AW$1=F$1)*('冬被-S级品'!$E$2:$AW$10)),0)+IFERROR(SUMPRODUCT(('白止-S级品'!$A$2:$A$26=$B129)*('白止-S级品'!$D$1:$AV$1=F$1)*('白止-S级品'!$D$2:$AV$26)),0)+IFERROR(SUMPRODUCT(('乐容-S级品'!$A$4:$A$32=$B129)*('乐容-S级品'!$L$3:$CA$3=F$1)*('乐容-S级品'!$L$4:$CA$32)),0)</f>
      </c>
      <c r="G129" s="280">
        <f>IFERROR(SUMPRODUCT(('控温被PRO-S级品'!$B$2:$B$10=$B129)*('控温被PRO-S级品'!$E$1:$BE$1=G$1)*('控温被PRO-S级品'!$E$2:$BE$10)),0)+IFERROR(SUMPRODUCT(('冬被-S级品'!$B$2:$B$10=$B129)*('冬被-S级品'!$E$1:$AW$1=G$1)*('冬被-S级品'!$E$2:$AW$10)),0)+IFERROR(SUMPRODUCT(('白止-S级品'!$A$2:$A$26=$B129)*('白止-S级品'!$D$1:$AV$1=G$1)*('白止-S级品'!$D$2:$AV$26)),0)+IFERROR(SUMPRODUCT(('乐容-S级品'!$A$4:$A$32=$B129)*('乐容-S级品'!$L$3:$CA$3=G$1)*('乐容-S级品'!$L$4:$CA$32)),0)</f>
      </c>
      <c r="H129" s="280">
        <f>IFERROR(SUMPRODUCT(('控温被PRO-S级品'!$B$2:$B$10=$B129)*('控温被PRO-S级品'!$E$1:$BE$1=H$1)*('控温被PRO-S级品'!$E$2:$BE$10)),0)+IFERROR(SUMPRODUCT(('冬被-S级品'!$B$2:$B$10=$B129)*('冬被-S级品'!$E$1:$AW$1=H$1)*('冬被-S级品'!$E$2:$AW$10)),0)+IFERROR(SUMPRODUCT(('白止-S级品'!$A$2:$A$26=$B129)*('白止-S级品'!$D$1:$AV$1=H$1)*('白止-S级品'!$D$2:$AV$26)),0)+IFERROR(SUMPRODUCT(('乐容-S级品'!$A$4:$A$32=$B129)*('乐容-S级品'!$L$3:$CA$3=H$1)*('乐容-S级品'!$L$4:$CA$32)),0)</f>
      </c>
      <c r="I129" s="280">
        <f>IFERROR(SUMPRODUCT(('控温被PRO-S级品'!$B$2:$B$10=$B129)*('控温被PRO-S级品'!$E$1:$BE$1=I$1)*('控温被PRO-S级品'!$E$2:$BE$10)),0)+IFERROR(SUMPRODUCT(('冬被-S级品'!$B$2:$B$10=$B129)*('冬被-S级品'!$E$1:$AW$1=I$1)*('冬被-S级品'!$E$2:$AW$10)),0)+IFERROR(SUMPRODUCT(('白止-S级品'!$A$2:$A$26=$B129)*('白止-S级品'!$D$1:$AV$1=I$1)*('白止-S级品'!$D$2:$AV$26)),0)+IFERROR(SUMPRODUCT(('乐容-S级品'!$A$4:$A$32=$B129)*('乐容-S级品'!$L$3:$CA$3=I$1)*('乐容-S级品'!$L$4:$CA$32)),0)</f>
      </c>
      <c r="J129" s="280">
        <f>IFERROR(SUMPRODUCT(('控温被PRO-S级品'!$B$2:$B$10=$B129)*('控温被PRO-S级品'!$E$1:$BE$1=J$1)*('控温被PRO-S级品'!$E$2:$BE$10)),0)+IFERROR(SUMPRODUCT(('冬被-S级品'!$B$2:$B$10=$B129)*('冬被-S级品'!$E$1:$AW$1=J$1)*('冬被-S级品'!$E$2:$AW$10)),0)+IFERROR(SUMPRODUCT(('白止-S级品'!$A$2:$A$26=$B129)*('白止-S级品'!$D$1:$AV$1=J$1)*('白止-S级品'!$D$2:$AV$26)),0)+IFERROR(SUMPRODUCT(('乐容-S级品'!$A$4:$A$32=$B129)*('乐容-S级品'!$L$3:$CA$3=J$1)*('乐容-S级品'!$L$4:$CA$32)),0)</f>
      </c>
      <c r="K129" s="280">
        <f>IFERROR(SUMPRODUCT(('控温被PRO-S级品'!$B$2:$B$10=$B129)*('控温被PRO-S级品'!$E$1:$BE$1=K$1)*('控温被PRO-S级品'!$E$2:$BE$10)),0)+IFERROR(SUMPRODUCT(('冬被-S级品'!$B$2:$B$10=$B129)*('冬被-S级品'!$E$1:$AW$1=K$1)*('冬被-S级品'!$E$2:$AW$10)),0)+IFERROR(SUMPRODUCT(('白止-S级品'!$A$2:$A$26=$B129)*('白止-S级品'!$D$1:$AV$1=K$1)*('白止-S级品'!$D$2:$AV$26)),0)+IFERROR(SUMPRODUCT(('乐容-S级品'!$A$4:$A$32=$B129)*('乐容-S级品'!$L$3:$CA$3=K$1)*('乐容-S级品'!$L$4:$CA$32)),0)</f>
      </c>
      <c r="L129" s="280">
        <f>IFERROR(SUMPRODUCT(('控温被PRO-S级品'!$B$2:$B$10=$B129)*('控温被PRO-S级品'!$E$1:$BE$1=L$1)*('控温被PRO-S级品'!$E$2:$BE$10)),0)+IFERROR(SUMPRODUCT(('冬被-S级品'!$B$2:$B$10=$B129)*('冬被-S级品'!$E$1:$AW$1=L$1)*('冬被-S级品'!$E$2:$AW$10)),0)+IFERROR(SUMPRODUCT(('白止-S级品'!$A$2:$A$26=$B129)*('白止-S级品'!$D$1:$AV$1=L$1)*('白止-S级品'!$D$2:$AV$26)),0)+IFERROR(SUMPRODUCT(('乐容-S级品'!$A$4:$A$32=$B129)*('乐容-S级品'!$L$3:$CA$3=L$1)*('乐容-S级品'!$L$4:$CA$32)),0)</f>
      </c>
      <c r="M129" s="280">
        <f>IFERROR(SUMPRODUCT(('控温被PRO-S级品'!$B$2:$B$10=$B129)*('控温被PRO-S级品'!$E$1:$BE$1=M$1)*('控温被PRO-S级品'!$E$2:$BE$10)),0)+IFERROR(SUMPRODUCT(('冬被-S级品'!$B$2:$B$10=$B129)*('冬被-S级品'!$E$1:$AW$1=M$1)*('冬被-S级品'!$E$2:$AW$10)),0)+IFERROR(SUMPRODUCT(('白止-S级品'!$A$2:$A$26=$B129)*('白止-S级品'!$D$1:$AV$1=M$1)*('白止-S级品'!$D$2:$AV$26)),0)+IFERROR(SUMPRODUCT(('乐容-S级品'!$A$4:$A$32=$B129)*('乐容-S级品'!$L$3:$CA$3=M$1)*('乐容-S级品'!$L$4:$CA$32)),0)</f>
      </c>
      <c r="N129" s="280">
        <f>IFERROR(SUMPRODUCT(('控温被PRO-S级品'!$B$2:$B$10=$B129)*('控温被PRO-S级品'!$E$1:$BE$1=N$1)*('控温被PRO-S级品'!$E$2:$BE$10)),0)+IFERROR(SUMPRODUCT(('冬被-S级品'!$B$2:$B$10=$B129)*('冬被-S级品'!$E$1:$AW$1=N$1)*('冬被-S级品'!$E$2:$AW$10)),0)+IFERROR(SUMPRODUCT(('白止-S级品'!$A$2:$A$26=$B129)*('白止-S级品'!$D$1:$AV$1=N$1)*('白止-S级品'!$D$2:$AV$26)),0)+IFERROR(SUMPRODUCT(('乐容-S级品'!$A$4:$A$32=$B129)*('乐容-S级品'!$L$3:$CA$3=N$1)*('乐容-S级品'!$L$4:$CA$32)),0)</f>
      </c>
      <c r="O129" s="280">
        <f>IFERROR(SUMPRODUCT(('控温被PRO-S级品'!$B$2:$B$10=$B129)*('控温被PRO-S级品'!$E$1:$BE$1=O$1)*('控温被PRO-S级品'!$E$2:$BE$10)),0)+IFERROR(SUMPRODUCT(('冬被-S级品'!$B$2:$B$10=$B129)*('冬被-S级品'!$E$1:$AW$1=O$1)*('冬被-S级品'!$E$2:$AW$10)),0)+IFERROR(SUMPRODUCT(('白止-S级品'!$A$2:$A$26=$B129)*('白止-S级品'!$D$1:$AV$1=O$1)*('白止-S级品'!$D$2:$AV$26)),0)+IFERROR(SUMPRODUCT(('乐容-S级品'!$A$4:$A$32=$B129)*('乐容-S级品'!$L$3:$CA$3=O$1)*('乐容-S级品'!$L$4:$CA$32)),0)</f>
      </c>
      <c r="P129" s="280">
        <f>IFERROR(SUMPRODUCT(('控温被PRO-S级品'!$B$2:$B$10=$B129)*('控温被PRO-S级品'!$E$1:$BE$1=P$1)*('控温被PRO-S级品'!$E$2:$BE$10)),0)+IFERROR(SUMPRODUCT(('冬被-S级品'!$B$2:$B$10=$B129)*('冬被-S级品'!$E$1:$AW$1=P$1)*('冬被-S级品'!$E$2:$AW$10)),0)+IFERROR(SUMPRODUCT(('白止-S级品'!$A$2:$A$26=$B129)*('白止-S级品'!$D$1:$AV$1=P$1)*('白止-S级品'!$D$2:$AV$26)),0)+IFERROR(SUMPRODUCT(('乐容-S级品'!$A$4:$A$32=$B129)*('乐容-S级品'!$L$3:$CA$3=P$1)*('乐容-S级品'!$L$4:$CA$32)),0)</f>
      </c>
      <c r="Q129" s="280">
        <f>IFERROR(SUMPRODUCT(('控温被PRO-S级品'!$B$2:$B$10=$B129)*('控温被PRO-S级品'!$E$1:$BE$1=Q$1)*('控温被PRO-S级品'!$E$2:$BE$10)),0)+IFERROR(SUMPRODUCT(('冬被-S级品'!$B$2:$B$10=$B129)*('冬被-S级品'!$E$1:$AW$1=Q$1)*('冬被-S级品'!$E$2:$AW$10)),0)+IFERROR(SUMPRODUCT(('白止-S级品'!$A$2:$A$26=$B129)*('白止-S级品'!$D$1:$AV$1=Q$1)*('白止-S级品'!$D$2:$AV$26)),0)+IFERROR(SUMPRODUCT(('乐容-S级品'!$A$4:$A$32=$B129)*('乐容-S级品'!$L$3:$CA$3=Q$1)*('乐容-S级品'!$L$4:$CA$32)),0)</f>
      </c>
      <c r="R129" s="280">
        <f>IFERROR(SUMPRODUCT(('控温被PRO-S级品'!$B$2:$B$10=$B129)*('控温被PRO-S级品'!$E$1:$BE$1=R$1)*('控温被PRO-S级品'!$E$2:$BE$10)),0)+IFERROR(SUMPRODUCT(('冬被-S级品'!$B$2:$B$10=$B129)*('冬被-S级品'!$E$1:$AW$1=R$1)*('冬被-S级品'!$E$2:$AW$10)),0)+IFERROR(SUMPRODUCT(('白止-S级品'!$A$2:$A$26=$B129)*('白止-S级品'!$D$1:$AV$1=R$1)*('白止-S级品'!$D$2:$AV$26)),0)+IFERROR(SUMPRODUCT(('乐容-S级品'!$A$4:$A$32=$B129)*('乐容-S级品'!$L$3:$CA$3=R$1)*('乐容-S级品'!$L$4:$CA$32)),0)</f>
      </c>
      <c r="S129" s="280">
        <f>IFERROR(SUMPRODUCT(('控温被PRO-S级品'!$B$2:$B$10=$B129)*('控温被PRO-S级品'!$E$1:$BE$1=S$1)*('控温被PRO-S级品'!$E$2:$BE$10)),0)+IFERROR(SUMPRODUCT(('冬被-S级品'!$B$2:$B$10=$B129)*('冬被-S级品'!$E$1:$AW$1=S$1)*('冬被-S级品'!$E$2:$AW$10)),0)+IFERROR(SUMPRODUCT(('白止-S级品'!$A$2:$A$26=$B129)*('白止-S级品'!$D$1:$AV$1=S$1)*('白止-S级品'!$D$2:$AV$26)),0)+IFERROR(SUMPRODUCT(('乐容-S级品'!$A$4:$A$32=$B129)*('乐容-S级品'!$L$3:$CA$3=S$1)*('乐容-S级品'!$L$4:$CA$32)),0)</f>
      </c>
      <c r="T129" s="280">
        <f>IFERROR(SUMPRODUCT(('控温被PRO-S级品'!$B$2:$B$10=$B129)*('控温被PRO-S级品'!$E$1:$BE$1=T$1)*('控温被PRO-S级品'!$E$2:$BE$10)),0)+IFERROR(SUMPRODUCT(('冬被-S级品'!$B$2:$B$10=$B129)*('冬被-S级品'!$E$1:$AW$1=T$1)*('冬被-S级品'!$E$2:$AW$10)),0)+IFERROR(SUMPRODUCT(('白止-S级品'!$A$2:$A$26=$B129)*('白止-S级品'!$D$1:$AV$1=T$1)*('白止-S级品'!$D$2:$AV$26)),0)+IFERROR(SUMPRODUCT(('乐容-S级品'!$A$4:$A$32=$B129)*('乐容-S级品'!$L$3:$CA$3=T$1)*('乐容-S级品'!$L$4:$CA$32)),0)</f>
      </c>
      <c r="U129" s="280">
        <f>IFERROR(SUMPRODUCT(('控温被PRO-S级品'!$B$2:$B$10=$B129)*('控温被PRO-S级品'!$E$1:$BE$1=U$1)*('控温被PRO-S级品'!$E$2:$BE$10)),0)+IFERROR(SUMPRODUCT(('冬被-S级品'!$B$2:$B$10=$B129)*('冬被-S级品'!$E$1:$AW$1=U$1)*('冬被-S级品'!$E$2:$AW$10)),0)+IFERROR(SUMPRODUCT(('白止-S级品'!$A$2:$A$26=$B129)*('白止-S级品'!$D$1:$AV$1=U$1)*('白止-S级品'!$D$2:$AV$26)),0)+IFERROR(SUMPRODUCT(('乐容-S级品'!$A$4:$A$32=$B129)*('乐容-S级品'!$L$3:$CA$3=U$1)*('乐容-S级品'!$L$4:$CA$32)),0)</f>
      </c>
      <c r="V129" s="280">
        <f>IFERROR(SUMPRODUCT(('控温被PRO-S级品'!$B$2:$B$10=$B129)*('控温被PRO-S级品'!$E$1:$BE$1=V$1)*('控温被PRO-S级品'!$E$2:$BE$10)),0)+IFERROR(SUMPRODUCT(('冬被-S级品'!$B$2:$B$10=$B129)*('冬被-S级品'!$E$1:$AW$1=V$1)*('冬被-S级品'!$E$2:$AW$10)),0)+IFERROR(SUMPRODUCT(('白止-S级品'!$A$2:$A$26=$B129)*('白止-S级品'!$D$1:$AV$1=V$1)*('白止-S级品'!$D$2:$AV$26)),0)+IFERROR(SUMPRODUCT(('乐容-S级品'!$A$4:$A$32=$B129)*('乐容-S级品'!$L$3:$CA$3=V$1)*('乐容-S级品'!$L$4:$CA$32)),0)</f>
      </c>
      <c r="W129" s="280">
        <f>IFERROR(SUMPRODUCT(('控温被PRO-S级品'!$B$2:$B$10=$B129)*('控温被PRO-S级品'!$E$1:$BE$1=W$1)*('控温被PRO-S级品'!$E$2:$BE$10)),0)+IFERROR(SUMPRODUCT(('冬被-S级品'!$B$2:$B$10=$B129)*('冬被-S级品'!$E$1:$AW$1=W$1)*('冬被-S级品'!$E$2:$AW$10)),0)+IFERROR(SUMPRODUCT(('白止-S级品'!$A$2:$A$26=$B129)*('白止-S级品'!$D$1:$AV$1=W$1)*('白止-S级品'!$D$2:$AV$26)),0)+IFERROR(SUMPRODUCT(('乐容-S级品'!$A$4:$A$32=$B129)*('乐容-S级品'!$L$3:$CA$3=W$1)*('乐容-S级品'!$L$4:$CA$32)),0)</f>
      </c>
      <c r="X129" s="280">
        <f>IFERROR(SUMPRODUCT(('控温被PRO-S级品'!$B$2:$B$10=$B129)*('控温被PRO-S级品'!$E$1:$BE$1=X$1)*('控温被PRO-S级品'!$E$2:$BE$10)),0)+IFERROR(SUMPRODUCT(('冬被-S级品'!$B$2:$B$10=$B129)*('冬被-S级品'!$E$1:$AW$1=X$1)*('冬被-S级品'!$E$2:$AW$10)),0)+IFERROR(SUMPRODUCT(('白止-S级品'!$A$2:$A$26=$B129)*('白止-S级品'!$D$1:$AV$1=X$1)*('白止-S级品'!$D$2:$AV$26)),0)+IFERROR(SUMPRODUCT(('乐容-S级品'!$A$4:$A$32=$B129)*('乐容-S级品'!$L$3:$CA$3=X$1)*('乐容-S级品'!$L$4:$CA$32)),0)</f>
      </c>
      <c r="Y129" s="280">
        <f>IFERROR(SUMPRODUCT(('控温被PRO-S级品'!$B$2:$B$10=$B129)*('控温被PRO-S级品'!$E$1:$BE$1=Y$1)*('控温被PRO-S级品'!$E$2:$BE$10)),0)+IFERROR(SUMPRODUCT(('冬被-S级品'!$B$2:$B$10=$B129)*('冬被-S级品'!$E$1:$AW$1=Y$1)*('冬被-S级品'!$E$2:$AW$10)),0)+IFERROR(SUMPRODUCT(('白止-S级品'!$A$2:$A$26=$B129)*('白止-S级品'!$D$1:$AV$1=Y$1)*('白止-S级品'!$D$2:$AV$26)),0)+IFERROR(SUMPRODUCT(('乐容-S级品'!$A$4:$A$32=$B129)*('乐容-S级品'!$L$3:$CA$3=Y$1)*('乐容-S级品'!$L$4:$CA$32)),0)</f>
      </c>
      <c r="Z129" s="280">
        <f>IFERROR(SUMPRODUCT(('控温被PRO-S级品'!$B$2:$B$10=$B129)*('控温被PRO-S级品'!$E$1:$BE$1=Z$1)*('控温被PRO-S级品'!$E$2:$BE$10)),0)+IFERROR(SUMPRODUCT(('冬被-S级品'!$B$2:$B$10=$B129)*('冬被-S级品'!$E$1:$AW$1=Z$1)*('冬被-S级品'!$E$2:$AW$10)),0)+IFERROR(SUMPRODUCT(('白止-S级品'!$A$2:$A$26=$B129)*('白止-S级品'!$D$1:$AV$1=Z$1)*('白止-S级品'!$D$2:$AV$26)),0)+IFERROR(SUMPRODUCT(('乐容-S级品'!$A$4:$A$32=$B129)*('乐容-S级品'!$L$3:$CA$3=Z$1)*('乐容-S级品'!$L$4:$CA$32)),0)</f>
      </c>
      <c r="AA129" s="280">
        <f>IFERROR(SUMPRODUCT(('控温被PRO-S级品'!$B$2:$B$10=$B129)*('控温被PRO-S级品'!$E$1:$BE$1=AA$1)*('控温被PRO-S级品'!$E$2:$BE$10)),0)+IFERROR(SUMPRODUCT(('冬被-S级品'!$B$2:$B$10=$B129)*('冬被-S级品'!$E$1:$AW$1=AA$1)*('冬被-S级品'!$E$2:$AW$10)),0)+IFERROR(SUMPRODUCT(('白止-S级品'!$A$2:$A$26=$B129)*('白止-S级品'!$D$1:$AV$1=AA$1)*('白止-S级品'!$D$2:$AV$26)),0)+IFERROR(SUMPRODUCT(('乐容-S级品'!$A$4:$A$32=$B129)*('乐容-S级品'!$L$3:$CA$3=AA$1)*('乐容-S级品'!$L$4:$CA$32)),0)</f>
      </c>
      <c r="AB129" s="280">
        <f>IFERROR(SUMPRODUCT(('控温被PRO-S级品'!$B$2:$B$10=$B129)*('控温被PRO-S级品'!$E$1:$BE$1=AB$1)*('控温被PRO-S级品'!$E$2:$BE$10)),0)+IFERROR(SUMPRODUCT(('冬被-S级品'!$B$2:$B$10=$B129)*('冬被-S级品'!$E$1:$AW$1=AB$1)*('冬被-S级品'!$E$2:$AW$10)),0)+IFERROR(SUMPRODUCT(('白止-S级品'!$A$2:$A$26=$B129)*('白止-S级品'!$D$1:$AV$1=AB$1)*('白止-S级品'!$D$2:$AV$26)),0)+IFERROR(SUMPRODUCT(('乐容-S级品'!$A$4:$A$32=$B129)*('乐容-S级品'!$L$3:$CA$3=AB$1)*('乐容-S级品'!$L$4:$CA$32)),0)</f>
      </c>
      <c r="AC129" s="280">
        <f>IFERROR(SUMPRODUCT(('控温被PRO-S级品'!$B$2:$B$10=$B129)*('控温被PRO-S级品'!$E$1:$BE$1=AC$1)*('控温被PRO-S级品'!$E$2:$BE$10)),0)+IFERROR(SUMPRODUCT(('冬被-S级品'!$B$2:$B$10=$B129)*('冬被-S级品'!$E$1:$AW$1=AC$1)*('冬被-S级品'!$E$2:$AW$10)),0)+IFERROR(SUMPRODUCT(('白止-S级品'!$A$2:$A$26=$B129)*('白止-S级品'!$D$1:$AV$1=AC$1)*('白止-S级品'!$D$2:$AV$26)),0)+IFERROR(SUMPRODUCT(('乐容-S级品'!$A$4:$A$32=$B129)*('乐容-S级品'!$L$3:$CA$3=AC$1)*('乐容-S级品'!$L$4:$CA$32)),0)</f>
      </c>
      <c r="AD129" s="280">
        <f>IFERROR(SUMPRODUCT(('控温被PRO-S级品'!$B$2:$B$10=$B129)*('控温被PRO-S级品'!$E$1:$BE$1=AD$1)*('控温被PRO-S级品'!$E$2:$BE$10)),0)+IFERROR(SUMPRODUCT(('冬被-S级品'!$B$2:$B$10=$B129)*('冬被-S级品'!$E$1:$AW$1=AD$1)*('冬被-S级品'!$E$2:$AW$10)),0)+IFERROR(SUMPRODUCT(('白止-S级品'!$A$2:$A$26=$B129)*('白止-S级品'!$D$1:$AV$1=AD$1)*('白止-S级品'!$D$2:$AV$26)),0)+IFERROR(SUMPRODUCT(('乐容-S级品'!$A$4:$A$32=$B129)*('乐容-S级品'!$L$3:$CA$3=AD$1)*('乐容-S级品'!$L$4:$CA$32)),0)</f>
      </c>
      <c r="AE129" s="280">
        <f>IFERROR(SUMPRODUCT(('控温被PRO-S级品'!$B$2:$B$10=$B129)*('控温被PRO-S级品'!$E$1:$BE$1=AE$1)*('控温被PRO-S级品'!$E$2:$BE$10)),0)+IFERROR(SUMPRODUCT(('冬被-S级品'!$B$2:$B$10=$B129)*('冬被-S级品'!$E$1:$AW$1=AE$1)*('冬被-S级品'!$E$2:$AW$10)),0)+IFERROR(SUMPRODUCT(('白止-S级品'!$A$2:$A$26=$B129)*('白止-S级品'!$D$1:$AV$1=AE$1)*('白止-S级品'!$D$2:$AV$26)),0)+IFERROR(SUMPRODUCT(('乐容-S级品'!$A$4:$A$32=$B129)*('乐容-S级品'!$L$3:$CA$3=AE$1)*('乐容-S级品'!$L$4:$CA$32)),0)</f>
      </c>
      <c r="AF129" s="280">
        <f>IFERROR(SUMPRODUCT(('控温被PRO-S级品'!$B$2:$B$10=$B129)*('控温被PRO-S级品'!$E$1:$BE$1=AF$1)*('控温被PRO-S级品'!$E$2:$BE$10)),0)+IFERROR(SUMPRODUCT(('冬被-S级品'!$B$2:$B$10=$B129)*('冬被-S级品'!$E$1:$AW$1=AF$1)*('冬被-S级品'!$E$2:$AW$10)),0)+IFERROR(SUMPRODUCT(('白止-S级品'!$A$2:$A$26=$B129)*('白止-S级品'!$D$1:$AV$1=AF$1)*('白止-S级品'!$D$2:$AV$26)),0)+IFERROR(SUMPRODUCT(('乐容-S级品'!$A$4:$A$32=$B129)*('乐容-S级品'!$L$3:$CA$3=AF$1)*('乐容-S级品'!$L$4:$CA$32)),0)</f>
      </c>
      <c r="AG129" s="280">
        <f>IFERROR(SUMPRODUCT(('控温被PRO-S级品'!$B$2:$B$10=$B129)*('控温被PRO-S级品'!$E$1:$BE$1=AG$1)*('控温被PRO-S级品'!$E$2:$BE$10)),0)+IFERROR(SUMPRODUCT(('冬被-S级品'!$B$2:$B$10=$B129)*('冬被-S级品'!$E$1:$AW$1=AG$1)*('冬被-S级品'!$E$2:$AW$10)),0)+IFERROR(SUMPRODUCT(('白止-S级品'!$A$2:$A$26=$B129)*('白止-S级品'!$D$1:$AV$1=AG$1)*('白止-S级品'!$D$2:$AV$26)),0)+IFERROR(SUMPRODUCT(('乐容-S级品'!$A$4:$A$32=$B129)*('乐容-S级品'!$L$3:$CA$3=AG$1)*('乐容-S级品'!$L$4:$CA$32)),0)</f>
      </c>
      <c r="AH129" s="280">
        <f>IFERROR(SUMPRODUCT(('控温被PRO-S级品'!$B$2:$B$10=$B129)*('控温被PRO-S级品'!$E$1:$BE$1=AH$1)*('控温被PRO-S级品'!$E$2:$BE$10)),0)+IFERROR(SUMPRODUCT(('冬被-S级品'!$B$2:$B$10=$B129)*('冬被-S级品'!$E$1:$AW$1=AH$1)*('冬被-S级品'!$E$2:$AW$10)),0)+IFERROR(SUMPRODUCT(('白止-S级品'!$A$2:$A$26=$B129)*('白止-S级品'!$D$1:$AV$1=AH$1)*('白止-S级品'!$D$2:$AV$26)),0)+IFERROR(SUMPRODUCT(('乐容-S级品'!$A$4:$A$32=$B129)*('乐容-S级品'!$L$3:$CA$3=AH$1)*('乐容-S级品'!$L$4:$CA$32)),0)</f>
      </c>
      <c r="AI129" s="280">
        <f>IFERROR(SUMPRODUCT(('控温被PRO-S级品'!$B$2:$B$10=$B129)*('控温被PRO-S级品'!$E$1:$BE$1=AI$1)*('控温被PRO-S级品'!$E$2:$BE$10)),0)+IFERROR(SUMPRODUCT(('冬被-S级品'!$B$2:$B$10=$B129)*('冬被-S级品'!$E$1:$AW$1=AI$1)*('冬被-S级品'!$E$2:$AW$10)),0)+IFERROR(SUMPRODUCT(('白止-S级品'!$A$2:$A$26=$B129)*('白止-S级品'!$D$1:$AV$1=AI$1)*('白止-S级品'!$D$2:$AV$26)),0)+IFERROR(SUMPRODUCT(('乐容-S级品'!$A$4:$A$32=$B129)*('乐容-S级品'!$L$3:$CA$3=AI$1)*('乐容-S级品'!$L$4:$CA$32)),0)</f>
      </c>
      <c r="AJ129" s="280">
        <f>IFERROR(SUMPRODUCT(('控温被PRO-S级品'!$B$2:$B$10=$B129)*('控温被PRO-S级品'!$E$1:$BE$1=AJ$1)*('控温被PRO-S级品'!$E$2:$BE$10)),0)+IFERROR(SUMPRODUCT(('冬被-S级品'!$B$2:$B$10=$B129)*('冬被-S级品'!$E$1:$AW$1=AJ$1)*('冬被-S级品'!$E$2:$AW$10)),0)+IFERROR(SUMPRODUCT(('白止-S级品'!$A$2:$A$26=$B129)*('白止-S级品'!$D$1:$AV$1=AJ$1)*('白止-S级品'!$D$2:$AV$26)),0)+IFERROR(SUMPRODUCT(('乐容-S级品'!$A$4:$A$32=$B129)*('乐容-S级品'!$L$3:$CA$3=AJ$1)*('乐容-S级品'!$L$4:$CA$32)),0)</f>
      </c>
      <c r="AK129" s="280">
        <f>IFERROR(SUMPRODUCT(('控温被PRO-S级品'!$B$2:$B$10=$B129)*('控温被PRO-S级品'!$E$1:$BE$1=AK$1)*('控温被PRO-S级品'!$E$2:$BE$10)),0)+IFERROR(SUMPRODUCT(('冬被-S级品'!$B$2:$B$10=$B129)*('冬被-S级品'!$E$1:$AW$1=AK$1)*('冬被-S级品'!$E$2:$AW$10)),0)+IFERROR(SUMPRODUCT(('白止-S级品'!$A$2:$A$26=$B129)*('白止-S级品'!$D$1:$AV$1=AK$1)*('白止-S级品'!$D$2:$AV$26)),0)+IFERROR(SUMPRODUCT(('乐容-S级品'!$A$4:$A$32=$B129)*('乐容-S级品'!$L$3:$CA$3=AK$1)*('乐容-S级品'!$L$4:$CA$32)),0)</f>
      </c>
      <c r="AL129" s="280">
        <f>IFERROR(SUMPRODUCT(('控温被PRO-S级品'!$B$2:$B$10=$B129)*('控温被PRO-S级品'!$E$1:$BE$1=AL$1)*('控温被PRO-S级品'!$E$2:$BE$10)),0)+IFERROR(SUMPRODUCT(('冬被-S级品'!$B$2:$B$10=$B129)*('冬被-S级品'!$E$1:$AW$1=AL$1)*('冬被-S级品'!$E$2:$AW$10)),0)+IFERROR(SUMPRODUCT(('白止-S级品'!$A$2:$A$26=$B129)*('白止-S级品'!$D$1:$AV$1=AL$1)*('白止-S级品'!$D$2:$AV$26)),0)+IFERROR(SUMPRODUCT(('乐容-S级品'!$A$4:$A$32=$B129)*('乐容-S级品'!$L$3:$CA$3=AL$1)*('乐容-S级品'!$L$4:$CA$32)),0)</f>
      </c>
      <c r="AM129" s="280">
        <f>IFERROR(SUMPRODUCT(('控温被PRO-S级品'!$B$2:$B$10=$B129)*('控温被PRO-S级品'!$E$1:$BE$1=AM$1)*('控温被PRO-S级品'!$E$2:$BE$10)),0)+IFERROR(SUMPRODUCT(('冬被-S级品'!$B$2:$B$10=$B129)*('冬被-S级品'!$E$1:$AW$1=AM$1)*('冬被-S级品'!$E$2:$AW$10)),0)+IFERROR(SUMPRODUCT(('白止-S级品'!$A$2:$A$26=$B129)*('白止-S级品'!$D$1:$AV$1=AM$1)*('白止-S级品'!$D$2:$AV$26)),0)+IFERROR(SUMPRODUCT(('乐容-S级品'!$A$4:$A$32=$B129)*('乐容-S级品'!$L$3:$CA$3=AM$1)*('乐容-S级品'!$L$4:$CA$32)),0)</f>
      </c>
      <c r="AN129" s="280">
        <f>IFERROR(SUMPRODUCT(('控温被PRO-S级品'!$B$2:$B$10=$B129)*('控温被PRO-S级品'!$E$1:$BE$1=AN$1)*('控温被PRO-S级品'!$E$2:$BE$10)),0)+IFERROR(SUMPRODUCT(('冬被-S级品'!$B$2:$B$10=$B129)*('冬被-S级品'!$E$1:$AW$1=AN$1)*('冬被-S级品'!$E$2:$AW$10)),0)+IFERROR(SUMPRODUCT(('白止-S级品'!$A$2:$A$26=$B129)*('白止-S级品'!$D$1:$AV$1=AN$1)*('白止-S级品'!$D$2:$AV$26)),0)+IFERROR(SUMPRODUCT(('乐容-S级品'!$A$4:$A$32=$B129)*('乐容-S级品'!$L$3:$CA$3=AN$1)*('乐容-S级品'!$L$4:$CA$32)),0)</f>
      </c>
      <c r="AO129" s="280">
        <f>IFERROR(SUMPRODUCT(('控温被PRO-S级品'!$B$2:$B$10=$B129)*('控温被PRO-S级品'!$E$1:$BE$1=AO$1)*('控温被PRO-S级品'!$E$2:$BE$10)),0)+IFERROR(SUMPRODUCT(('冬被-S级品'!$B$2:$B$10=$B129)*('冬被-S级品'!$E$1:$AW$1=AO$1)*('冬被-S级品'!$E$2:$AW$10)),0)+IFERROR(SUMPRODUCT(('白止-S级品'!$A$2:$A$26=$B129)*('白止-S级品'!$D$1:$AV$1=AO$1)*('白止-S级品'!$D$2:$AV$26)),0)+IFERROR(SUMPRODUCT(('乐容-S级品'!$A$4:$A$32=$B129)*('乐容-S级品'!$L$3:$CA$3=AO$1)*('乐容-S级品'!$L$4:$CA$32)),0)</f>
      </c>
      <c r="AP129" s="280">
        <f>IFERROR(SUMPRODUCT(('控温被PRO-S级品'!$B$2:$B$10=$B129)*('控温被PRO-S级品'!$E$1:$BE$1=AP$1)*('控温被PRO-S级品'!$E$2:$BE$10)),0)+IFERROR(SUMPRODUCT(('冬被-S级品'!$B$2:$B$10=$B129)*('冬被-S级品'!$E$1:$AW$1=AP$1)*('冬被-S级品'!$E$2:$AW$10)),0)+IFERROR(SUMPRODUCT(('白止-S级品'!$A$2:$A$26=$B129)*('白止-S级品'!$D$1:$AV$1=AP$1)*('白止-S级品'!$D$2:$AV$26)),0)+IFERROR(SUMPRODUCT(('乐容-S级品'!$A$4:$A$32=$B129)*('乐容-S级品'!$L$3:$CA$3=AP$1)*('乐容-S级品'!$L$4:$CA$32)),0)</f>
      </c>
      <c r="AQ129" s="280">
        <f>IFERROR(SUMPRODUCT(('控温被PRO-S级品'!$B$2:$B$10=$B129)*('控温被PRO-S级品'!$E$1:$BE$1=AQ$1)*('控温被PRO-S级品'!$E$2:$BE$10)),0)+IFERROR(SUMPRODUCT(('冬被-S级品'!$B$2:$B$10=$B129)*('冬被-S级品'!$E$1:$AW$1=AQ$1)*('冬被-S级品'!$E$2:$AW$10)),0)+IFERROR(SUMPRODUCT(('白止-S级品'!$A$2:$A$26=$B129)*('白止-S级品'!$D$1:$AV$1=AQ$1)*('白止-S级品'!$D$2:$AV$26)),0)+IFERROR(SUMPRODUCT(('乐容-S级品'!$A$4:$A$32=$B129)*('乐容-S级品'!$L$3:$CA$3=AQ$1)*('乐容-S级品'!$L$4:$CA$32)),0)</f>
      </c>
      <c r="AR129" s="280">
        <f>IFERROR(SUMPRODUCT(('控温被PRO-S级品'!$B$2:$B$10=$B129)*('控温被PRO-S级品'!$E$1:$BE$1=AR$1)*('控温被PRO-S级品'!$E$2:$BE$10)),0)+IFERROR(SUMPRODUCT(('冬被-S级品'!$B$2:$B$10=$B129)*('冬被-S级品'!$E$1:$AW$1=AR$1)*('冬被-S级品'!$E$2:$AW$10)),0)+IFERROR(SUMPRODUCT(('白止-S级品'!$A$2:$A$26=$B129)*('白止-S级品'!$D$1:$AV$1=AR$1)*('白止-S级品'!$D$2:$AV$26)),0)+IFERROR(SUMPRODUCT(('乐容-S级品'!$A$4:$A$32=$B129)*('乐容-S级品'!$L$3:$CA$3=AR$1)*('乐容-S级品'!$L$4:$CA$32)),0)</f>
      </c>
      <c r="AS129" s="280">
        <f>IFERROR(SUMPRODUCT(('控温被PRO-S级品'!$B$2:$B$10=$B129)*('控温被PRO-S级品'!$E$1:$BE$1=AS$1)*('控温被PRO-S级品'!$E$2:$BE$10)),0)+IFERROR(SUMPRODUCT(('冬被-S级品'!$B$2:$B$10=$B129)*('冬被-S级品'!$E$1:$AW$1=AS$1)*('冬被-S级品'!$E$2:$AW$10)),0)+IFERROR(SUMPRODUCT(('白止-S级品'!$A$2:$A$26=$B129)*('白止-S级品'!$D$1:$AV$1=AS$1)*('白止-S级品'!$D$2:$AV$26)),0)+IFERROR(SUMPRODUCT(('乐容-S级品'!$A$4:$A$32=$B129)*('乐容-S级品'!$L$3:$CA$3=AS$1)*('乐容-S级品'!$L$4:$CA$32)),0)</f>
      </c>
      <c r="AT129" s="280">
        <f>IFERROR(SUMPRODUCT(('控温被PRO-S级品'!$B$2:$B$10=$B129)*('控温被PRO-S级品'!$E$1:$BE$1=AT$1)*('控温被PRO-S级品'!$E$2:$BE$10)),0)+IFERROR(SUMPRODUCT(('冬被-S级品'!$B$2:$B$10=$B129)*('冬被-S级品'!$E$1:$AW$1=AT$1)*('冬被-S级品'!$E$2:$AW$10)),0)+IFERROR(SUMPRODUCT(('白止-S级品'!$A$2:$A$26=$B129)*('白止-S级品'!$D$1:$AV$1=AT$1)*('白止-S级品'!$D$2:$AV$26)),0)+IFERROR(SUMPRODUCT(('乐容-S级品'!$A$4:$A$32=$B129)*('乐容-S级品'!$L$3:$CA$3=AT$1)*('乐容-S级品'!$L$4:$CA$32)),0)</f>
      </c>
      <c r="AU129" s="280">
        <f>IFERROR(SUMPRODUCT(('控温被PRO-S级品'!$B$2:$B$10=$B129)*('控温被PRO-S级品'!$E$1:$BE$1=AU$1)*('控温被PRO-S级品'!$E$2:$BE$10)),0)+IFERROR(SUMPRODUCT(('冬被-S级品'!$B$2:$B$10=$B129)*('冬被-S级品'!$E$1:$AW$1=AU$1)*('冬被-S级品'!$E$2:$AW$10)),0)+IFERROR(SUMPRODUCT(('白止-S级品'!$A$2:$A$26=$B129)*('白止-S级品'!$D$1:$AV$1=AU$1)*('白止-S级品'!$D$2:$AV$26)),0)+IFERROR(SUMPRODUCT(('乐容-S级品'!$A$4:$A$32=$B129)*('乐容-S级品'!$L$3:$CA$3=AU$1)*('乐容-S级品'!$L$4:$CA$32)),0)</f>
      </c>
      <c r="AV129" s="280">
        <f>IFERROR(SUMPRODUCT(('控温被PRO-S级品'!$B$2:$B$10=$B129)*('控温被PRO-S级品'!$E$1:$BE$1=AV$1)*('控温被PRO-S级品'!$E$2:$BE$10)),0)+IFERROR(SUMPRODUCT(('冬被-S级品'!$B$2:$B$10=$B129)*('冬被-S级品'!$E$1:$AW$1=AV$1)*('冬被-S级品'!$E$2:$AW$10)),0)+IFERROR(SUMPRODUCT(('白止-S级品'!$A$2:$A$26=$B129)*('白止-S级品'!$D$1:$AV$1=AV$1)*('白止-S级品'!$D$2:$AV$26)),0)+IFERROR(SUMPRODUCT(('乐容-S级品'!$A$4:$A$32=$B129)*('乐容-S级品'!$L$3:$CA$3=AV$1)*('乐容-S级品'!$L$4:$CA$32)),0)</f>
      </c>
      <c r="AW129" s="280">
        <f>IFERROR(SUMPRODUCT(('控温被PRO-S级品'!$B$2:$B$10=$B129)*('控温被PRO-S级品'!$E$1:$BE$1=AW$1)*('控温被PRO-S级品'!$E$2:$BE$10)),0)+IFERROR(SUMPRODUCT(('冬被-S级品'!$B$2:$B$10=$B129)*('冬被-S级品'!$E$1:$AW$1=AW$1)*('冬被-S级品'!$E$2:$AW$10)),0)+IFERROR(SUMPRODUCT(('白止-S级品'!$A$2:$A$26=$B129)*('白止-S级品'!$D$1:$AV$1=AW$1)*('白止-S级品'!$D$2:$AV$26)),0)+IFERROR(SUMPRODUCT(('乐容-S级品'!$A$4:$A$32=$B129)*('乐容-S级品'!$L$3:$CA$3=AW$1)*('乐容-S级品'!$L$4:$CA$32)),0)</f>
      </c>
      <c r="AX129" s="280">
        <f>IFERROR(SUMPRODUCT(('控温被PRO-S级品'!$B$2:$B$10=$B129)*('控温被PRO-S级品'!$E$1:$BE$1=AX$1)*('控温被PRO-S级品'!$E$2:$BE$10)),0)+IFERROR(SUMPRODUCT(('冬被-S级品'!$B$2:$B$10=$B129)*('冬被-S级品'!$E$1:$AW$1=AX$1)*('冬被-S级品'!$E$2:$AW$10)),0)+IFERROR(SUMPRODUCT(('白止-S级品'!$A$2:$A$26=$B129)*('白止-S级品'!$D$1:$AV$1=AX$1)*('白止-S级品'!$D$2:$AV$26)),0)+IFERROR(SUMPRODUCT(('乐容-S级品'!$A$4:$A$32=$B129)*('乐容-S级品'!$L$3:$CA$3=AX$1)*('乐容-S级品'!$L$4:$CA$32)),0)</f>
      </c>
      <c r="AY129" s="280">
        <f>IFERROR(SUMPRODUCT(('控温被PRO-S级品'!$B$2:$B$10=$B129)*('控温被PRO-S级品'!$E$1:$BE$1=AY$1)*('控温被PRO-S级品'!$E$2:$BE$10)),0)+IFERROR(SUMPRODUCT(('冬被-S级品'!$B$2:$B$10=$B129)*('冬被-S级品'!$E$1:$AW$1=AY$1)*('冬被-S级品'!$E$2:$AW$10)),0)+IFERROR(SUMPRODUCT(('白止-S级品'!$A$2:$A$26=$B129)*('白止-S级品'!$D$1:$AV$1=AY$1)*('白止-S级品'!$D$2:$AV$26)),0)+IFERROR(SUMPRODUCT(('乐容-S级品'!$A$4:$A$32=$B129)*('乐容-S级品'!$L$3:$CA$3=AY$1)*('乐容-S级品'!$L$4:$CA$32)),0)</f>
      </c>
      <c r="AZ129" s="280">
        <f>IFERROR(SUMPRODUCT(('控温被PRO-S级品'!$B$2:$B$10=$B129)*('控温被PRO-S级品'!$E$1:$BE$1=AZ$1)*('控温被PRO-S级品'!$E$2:$BE$10)),0)+IFERROR(SUMPRODUCT(('冬被-S级品'!$B$2:$B$10=$B129)*('冬被-S级品'!$E$1:$AW$1=AZ$1)*('冬被-S级品'!$E$2:$AW$10)),0)+IFERROR(SUMPRODUCT(('白止-S级品'!$A$2:$A$26=$B129)*('白止-S级品'!$D$1:$AV$1=AZ$1)*('白止-S级品'!$D$2:$AV$26)),0)+IFERROR(SUMPRODUCT(('乐容-S级品'!$A$4:$A$32=$B129)*('乐容-S级品'!$L$3:$CA$3=AZ$1)*('乐容-S级品'!$L$4:$CA$32)),0)</f>
      </c>
      <c r="BA129" s="280">
        <f>IFERROR(SUMPRODUCT(('控温被PRO-S级品'!$B$2:$B$10=$B129)*('控温被PRO-S级品'!$E$1:$BE$1=BA$1)*('控温被PRO-S级品'!$E$2:$BE$10)),0)+IFERROR(SUMPRODUCT(('冬被-S级品'!$B$2:$B$10=$B129)*('冬被-S级品'!$E$1:$AW$1=BA$1)*('冬被-S级品'!$E$2:$AW$10)),0)+IFERROR(SUMPRODUCT(('白止-S级品'!$A$2:$A$26=$B129)*('白止-S级品'!$D$1:$AV$1=BA$1)*('白止-S级品'!$D$2:$AV$26)),0)+IFERROR(SUMPRODUCT(('乐容-S级品'!$A$4:$A$32=$B129)*('乐容-S级品'!$L$3:$CA$3=BA$1)*('乐容-S级品'!$L$4:$CA$32)),0)</f>
      </c>
      <c r="BB129" s="280">
        <f>IFERROR(SUMPRODUCT(('控温被PRO-S级品'!$B$2:$B$10=$B129)*('控温被PRO-S级品'!$E$1:$BE$1=BB$1)*('控温被PRO-S级品'!$E$2:$BE$10)),0)+IFERROR(SUMPRODUCT(('冬被-S级品'!$B$2:$B$10=$B129)*('冬被-S级品'!$E$1:$AW$1=BB$1)*('冬被-S级品'!$E$2:$AW$10)),0)+IFERROR(SUMPRODUCT(('白止-S级品'!$A$2:$A$26=$B129)*('白止-S级品'!$D$1:$AV$1=BB$1)*('白止-S级品'!$D$2:$AV$26)),0)+IFERROR(SUMPRODUCT(('乐容-S级品'!$A$4:$A$32=$B129)*('乐容-S级品'!$L$3:$CA$3=BB$1)*('乐容-S级品'!$L$4:$CA$32)),0)</f>
      </c>
      <c r="BC129" s="280">
        <f>IFERROR(SUMPRODUCT(('控温被PRO-S级品'!$B$2:$B$10=$B129)*('控温被PRO-S级品'!$E$1:$BE$1=BC$1)*('控温被PRO-S级品'!$E$2:$BE$10)),0)+IFERROR(SUMPRODUCT(('冬被-S级品'!$B$2:$B$10=$B129)*('冬被-S级品'!$E$1:$AW$1=BC$1)*('冬被-S级品'!$E$2:$AW$10)),0)+IFERROR(SUMPRODUCT(('白止-S级品'!$A$2:$A$26=$B129)*('白止-S级品'!$D$1:$AV$1=BC$1)*('白止-S级品'!$D$2:$AV$26)),0)+IFERROR(SUMPRODUCT(('乐容-S级品'!$A$4:$A$32=$B129)*('乐容-S级品'!$L$3:$CA$3=BC$1)*('乐容-S级品'!$L$4:$CA$32)),0)</f>
      </c>
      <c r="BD129" s="280">
        <f>IFERROR(SUMPRODUCT(('控温被PRO-S级品'!$B$2:$B$10=$B129)*('控温被PRO-S级品'!$E$1:$BE$1=BD$1)*('控温被PRO-S级品'!$E$2:$BE$10)),0)+IFERROR(SUMPRODUCT(('冬被-S级品'!$B$2:$B$10=$B129)*('冬被-S级品'!$E$1:$AW$1=BD$1)*('冬被-S级品'!$E$2:$AW$10)),0)+IFERROR(SUMPRODUCT(('白止-S级品'!$A$2:$A$26=$B129)*('白止-S级品'!$D$1:$AV$1=BD$1)*('白止-S级品'!$D$2:$AV$26)),0)+IFERROR(SUMPRODUCT(('乐容-S级品'!$A$4:$A$32=$B129)*('乐容-S级品'!$L$3:$CA$3=BD$1)*('乐容-S级品'!$L$4:$CA$32)),0)</f>
      </c>
      <c r="BE129" s="280">
        <f>IFERROR(SUMPRODUCT(('控温被PRO-S级品'!$B$2:$B$10=$B129)*('控温被PRO-S级品'!$E$1:$BE$1=BE$1)*('控温被PRO-S级品'!$E$2:$BE$10)),0)+IFERROR(SUMPRODUCT(('冬被-S级品'!$B$2:$B$10=$B129)*('冬被-S级品'!$E$1:$AW$1=BE$1)*('冬被-S级品'!$E$2:$AW$10)),0)+IFERROR(SUMPRODUCT(('白止-S级品'!$A$2:$A$26=$B129)*('白止-S级品'!$D$1:$AV$1=BE$1)*('白止-S级品'!$D$2:$AV$26)),0)+IFERROR(SUMPRODUCT(('乐容-S级品'!$A$4:$A$32=$B129)*('乐容-S级品'!$L$3:$CA$3=BE$1)*('乐容-S级品'!$L$4:$CA$32)),0)</f>
      </c>
      <c r="BF129" s="280">
        <f>IFERROR(SUMPRODUCT(('控温被PRO-S级品'!$B$2:$B$10=$B129)*('控温被PRO-S级品'!$E$1:$BE$1=BF$1)*('控温被PRO-S级品'!$E$2:$BE$10)),0)+IFERROR(SUMPRODUCT(('冬被-S级品'!$B$2:$B$10=$B129)*('冬被-S级品'!$E$1:$AW$1=BF$1)*('冬被-S级品'!$E$2:$AW$10)),0)+IFERROR(SUMPRODUCT(('白止-S级品'!$A$2:$A$26=$B129)*('白止-S级品'!$D$1:$AV$1=BF$1)*('白止-S级品'!$D$2:$AV$26)),0)+IFERROR(SUMPRODUCT(('乐容-S级品'!$A$4:$A$32=$B129)*('乐容-S级品'!$L$3:$CA$3=BF$1)*('乐容-S级品'!$L$4:$CA$32)),0)</f>
      </c>
      <c r="BG129" s="280">
        <f>IFERROR(SUMPRODUCT(('控温被PRO-S级品'!$B$2:$B$10=$B129)*('控温被PRO-S级品'!$E$1:$BE$1=BG$1)*('控温被PRO-S级品'!$E$2:$BE$10)),0)+IFERROR(SUMPRODUCT(('冬被-S级品'!$B$2:$B$10=$B129)*('冬被-S级品'!$E$1:$AW$1=BG$1)*('冬被-S级品'!$E$2:$AW$10)),0)+IFERROR(SUMPRODUCT(('白止-S级品'!$A$2:$A$26=$B129)*('白止-S级品'!$D$1:$AV$1=BG$1)*('白止-S级品'!$D$2:$AV$26)),0)+IFERROR(SUMPRODUCT(('乐容-S级品'!$A$4:$A$32=$B129)*('乐容-S级品'!$L$3:$CA$3=BG$1)*('乐容-S级品'!$L$4:$CA$32)),0)</f>
      </c>
      <c r="BH129" s="280">
        <f>IFERROR(SUMPRODUCT(('控温被PRO-S级品'!$B$2:$B$10=$B129)*('控温被PRO-S级品'!$E$1:$BE$1=BH$1)*('控温被PRO-S级品'!$E$2:$BE$10)),0)+IFERROR(SUMPRODUCT(('冬被-S级品'!$B$2:$B$10=$B129)*('冬被-S级品'!$E$1:$AW$1=BH$1)*('冬被-S级品'!$E$2:$AW$10)),0)+IFERROR(SUMPRODUCT(('白止-S级品'!$A$2:$A$26=$B129)*('白止-S级品'!$D$1:$AV$1=BH$1)*('白止-S级品'!$D$2:$AV$26)),0)+IFERROR(SUMPRODUCT(('乐容-S级品'!$A$4:$A$32=$B129)*('乐容-S级品'!$L$3:$CA$3=BH$1)*('乐容-S级品'!$L$4:$CA$32)),0)</f>
      </c>
      <c r="BI129" s="280">
        <f>IFERROR(SUMPRODUCT(('控温被PRO-S级品'!$B$2:$B$10=$B129)*('控温被PRO-S级品'!$E$1:$BE$1=BI$1)*('控温被PRO-S级品'!$E$2:$BE$10)),0)+IFERROR(SUMPRODUCT(('冬被-S级品'!$B$2:$B$10=$B129)*('冬被-S级品'!$E$1:$AW$1=BI$1)*('冬被-S级品'!$E$2:$AW$10)),0)+IFERROR(SUMPRODUCT(('白止-S级品'!$A$2:$A$26=$B129)*('白止-S级品'!$D$1:$AV$1=BI$1)*('白止-S级品'!$D$2:$AV$26)),0)+IFERROR(SUMPRODUCT(('乐容-S级品'!$A$4:$A$32=$B129)*('乐容-S级品'!$L$3:$CA$3=BI$1)*('乐容-S级品'!$L$4:$CA$32)),0)</f>
      </c>
      <c r="BJ129" s="280">
        <f>IFERROR(SUMPRODUCT(('控温被PRO-S级品'!$B$2:$B$10=$B129)*('控温被PRO-S级品'!$E$1:$BE$1=BJ$1)*('控温被PRO-S级品'!$E$2:$BE$10)),0)+IFERROR(SUMPRODUCT(('冬被-S级品'!$B$2:$B$10=$B129)*('冬被-S级品'!$E$1:$AW$1=BJ$1)*('冬被-S级品'!$E$2:$AW$10)),0)+IFERROR(SUMPRODUCT(('白止-S级品'!$A$2:$A$26=$B129)*('白止-S级品'!$D$1:$AV$1=BJ$1)*('白止-S级品'!$D$2:$AV$26)),0)+IFERROR(SUMPRODUCT(('乐容-S级品'!$A$4:$A$32=$B129)*('乐容-S级品'!$L$3:$CA$3=BJ$1)*('乐容-S级品'!$L$4:$CA$32)),0)</f>
      </c>
      <c r="BK129" s="280">
        <f>IFERROR(SUMPRODUCT(('控温被PRO-S级品'!$B$2:$B$10=$B129)*('控温被PRO-S级品'!$E$1:$BE$1=BK$1)*('控温被PRO-S级品'!$E$2:$BE$10)),0)+IFERROR(SUMPRODUCT(('冬被-S级品'!$B$2:$B$10=$B129)*('冬被-S级品'!$E$1:$AW$1=BK$1)*('冬被-S级品'!$E$2:$AW$10)),0)+IFERROR(SUMPRODUCT(('白止-S级品'!$A$2:$A$26=$B129)*('白止-S级品'!$D$1:$AV$1=BK$1)*('白止-S级品'!$D$2:$AV$26)),0)+IFERROR(SUMPRODUCT(('乐容-S级品'!$A$4:$A$32=$B129)*('乐容-S级品'!$L$3:$CA$3=BK$1)*('乐容-S级品'!$L$4:$CA$32)),0)</f>
      </c>
      <c r="BL129" s="280">
        <f>IFERROR(SUMPRODUCT(('控温被PRO-S级品'!$B$2:$B$10=$B129)*('控温被PRO-S级品'!$E$1:$BE$1=BL$1)*('控温被PRO-S级品'!$E$2:$BE$10)),0)+IFERROR(SUMPRODUCT(('冬被-S级品'!$B$2:$B$10=$B129)*('冬被-S级品'!$E$1:$AW$1=BL$1)*('冬被-S级品'!$E$2:$AW$10)),0)+IFERROR(SUMPRODUCT(('白止-S级品'!$A$2:$A$26=$B129)*('白止-S级品'!$D$1:$AV$1=BL$1)*('白止-S级品'!$D$2:$AV$26)),0)+IFERROR(SUMPRODUCT(('乐容-S级品'!$A$4:$A$32=$B129)*('乐容-S级品'!$L$3:$CA$3=BL$1)*('乐容-S级品'!$L$4:$CA$32)),0)</f>
      </c>
      <c r="BM129" s="280">
        <f>IFERROR(SUMPRODUCT(('控温被PRO-S级品'!$B$2:$B$10=$B129)*('控温被PRO-S级品'!$E$1:$BE$1=BM$1)*('控温被PRO-S级品'!$E$2:$BE$10)),0)+IFERROR(SUMPRODUCT(('冬被-S级品'!$B$2:$B$10=$B129)*('冬被-S级品'!$E$1:$AW$1=BM$1)*('冬被-S级品'!$E$2:$AW$10)),0)+IFERROR(SUMPRODUCT(('白止-S级品'!$A$2:$A$26=$B129)*('白止-S级品'!$D$1:$AV$1=BM$1)*('白止-S级品'!$D$2:$AV$26)),0)+IFERROR(SUMPRODUCT(('乐容-S级品'!$A$4:$A$32=$B129)*('乐容-S级品'!$L$3:$CA$3=BM$1)*('乐容-S级品'!$L$4:$CA$32)),0)</f>
      </c>
      <c r="BN129" s="280">
        <f>IFERROR(SUMPRODUCT(('控温被PRO-S级品'!$B$2:$B$10=$B129)*('控温被PRO-S级品'!$E$1:$BE$1=BN$1)*('控温被PRO-S级品'!$E$2:$BE$10)),0)+IFERROR(SUMPRODUCT(('冬被-S级品'!$B$2:$B$10=$B129)*('冬被-S级品'!$E$1:$AW$1=BN$1)*('冬被-S级品'!$E$2:$AW$10)),0)+IFERROR(SUMPRODUCT(('白止-S级品'!$A$2:$A$26=$B129)*('白止-S级品'!$D$1:$AV$1=BN$1)*('白止-S级品'!$D$2:$AV$26)),0)+IFERROR(SUMPRODUCT(('乐容-S级品'!$A$4:$A$32=$B129)*('乐容-S级品'!$L$3:$CA$3=BN$1)*('乐容-S级品'!$L$4:$CA$32)),0)</f>
      </c>
      <c r="BO129" s="280">
        <f>IFERROR(SUMPRODUCT(('控温被PRO-S级品'!$B$2:$B$10=$B129)*('控温被PRO-S级品'!$E$1:$BE$1=BO$1)*('控温被PRO-S级品'!$E$2:$BE$10)),0)+IFERROR(SUMPRODUCT(('冬被-S级品'!$B$2:$B$10=$B129)*('冬被-S级品'!$E$1:$AW$1=BO$1)*('冬被-S级品'!$E$2:$AW$10)),0)+IFERROR(SUMPRODUCT(('白止-S级品'!$A$2:$A$26=$B129)*('白止-S级品'!$D$1:$AV$1=BO$1)*('白止-S级品'!$D$2:$AV$26)),0)+IFERROR(SUMPRODUCT(('乐容-S级品'!$A$4:$A$32=$B129)*('乐容-S级品'!$L$3:$CA$3=BO$1)*('乐容-S级品'!$L$4:$CA$32)),0)</f>
      </c>
      <c r="BP129" s="280">
        <f>IFERROR(SUMPRODUCT(('控温被PRO-S级品'!$B$2:$B$10=$B129)*('控温被PRO-S级品'!$E$1:$BE$1=BP$1)*('控温被PRO-S级品'!$E$2:$BE$10)),0)+IFERROR(SUMPRODUCT(('冬被-S级品'!$B$2:$B$10=$B129)*('冬被-S级品'!$E$1:$AW$1=BP$1)*('冬被-S级品'!$E$2:$AW$10)),0)+IFERROR(SUMPRODUCT(('白止-S级品'!$A$2:$A$26=$B129)*('白止-S级品'!$D$1:$AV$1=BP$1)*('白止-S级品'!$D$2:$AV$26)),0)+IFERROR(SUMPRODUCT(('乐容-S级品'!$A$4:$A$32=$B129)*('乐容-S级品'!$L$3:$CA$3=BP$1)*('乐容-S级品'!$L$4:$CA$32)),0)</f>
      </c>
      <c r="BQ129" s="280">
        <f>IFERROR(SUMPRODUCT(('控温被PRO-S级品'!$B$2:$B$10=$B129)*('控温被PRO-S级品'!$E$1:$BE$1=BQ$1)*('控温被PRO-S级品'!$E$2:$BE$10)),0)+IFERROR(SUMPRODUCT(('冬被-S级品'!$B$2:$B$10=$B129)*('冬被-S级品'!$E$1:$AW$1=BQ$1)*('冬被-S级品'!$E$2:$AW$10)),0)+IFERROR(SUMPRODUCT(('白止-S级品'!$A$2:$A$26=$B129)*('白止-S级品'!$D$1:$AV$1=BQ$1)*('白止-S级品'!$D$2:$AV$26)),0)+IFERROR(SUMPRODUCT(('乐容-S级品'!$A$4:$A$32=$B129)*('乐容-S级品'!$L$3:$CA$3=BQ$1)*('乐容-S级品'!$L$4:$CA$32)),0)</f>
      </c>
      <c r="BR129" s="280">
        <f>IFERROR(SUMPRODUCT(('控温被PRO-S级品'!$B$2:$B$10=$B129)*('控温被PRO-S级品'!$E$1:$BE$1=BR$1)*('控温被PRO-S级品'!$E$2:$BE$10)),0)+IFERROR(SUMPRODUCT(('冬被-S级品'!$B$2:$B$10=$B129)*('冬被-S级品'!$E$1:$AW$1=BR$1)*('冬被-S级品'!$E$2:$AW$10)),0)+IFERROR(SUMPRODUCT(('白止-S级品'!$A$2:$A$26=$B129)*('白止-S级品'!$D$1:$AV$1=BR$1)*('白止-S级品'!$D$2:$AV$26)),0)+IFERROR(SUMPRODUCT(('乐容-S级品'!$A$4:$A$32=$B129)*('乐容-S级品'!$L$3:$CA$3=BR$1)*('乐容-S级品'!$L$4:$CA$32)),0)</f>
      </c>
      <c r="BS129" s="280">
        <f>IFERROR(SUMPRODUCT(('控温被PRO-S级品'!$B$2:$B$10=$B129)*('控温被PRO-S级品'!$E$1:$BE$1=BS$1)*('控温被PRO-S级品'!$E$2:$BE$10)),0)+IFERROR(SUMPRODUCT(('冬被-S级品'!$B$2:$B$10=$B129)*('冬被-S级品'!$E$1:$AW$1=BS$1)*('冬被-S级品'!$E$2:$AW$10)),0)+IFERROR(SUMPRODUCT(('白止-S级品'!$A$2:$A$26=$B129)*('白止-S级品'!$D$1:$AV$1=BS$1)*('白止-S级品'!$D$2:$AV$26)),0)+IFERROR(SUMPRODUCT(('乐容-S级品'!$A$4:$A$32=$B129)*('乐容-S级品'!$L$3:$CA$3=BS$1)*('乐容-S级品'!$L$4:$CA$32)),0)</f>
      </c>
      <c r="BT129" s="280">
        <f>IFERROR(SUMPRODUCT(('控温被PRO-S级品'!$B$2:$B$10=$B129)*('控温被PRO-S级品'!$E$1:$BE$1=BT$1)*('控温被PRO-S级品'!$E$2:$BE$10)),0)+IFERROR(SUMPRODUCT(('冬被-S级品'!$B$2:$B$10=$B129)*('冬被-S级品'!$E$1:$AW$1=BT$1)*('冬被-S级品'!$E$2:$AW$10)),0)+IFERROR(SUMPRODUCT(('白止-S级品'!$A$2:$A$26=$B129)*('白止-S级品'!$D$1:$AV$1=BT$1)*('白止-S级品'!$D$2:$AV$26)),0)+IFERROR(SUMPRODUCT(('乐容-S级品'!$A$4:$A$32=$B129)*('乐容-S级品'!$L$3:$CA$3=BT$1)*('乐容-S级品'!$L$4:$CA$32)),0)</f>
      </c>
      <c r="BU129" s="280">
        <f>IFERROR(SUMPRODUCT(('控温被PRO-S级品'!$B$2:$B$10=$B129)*('控温被PRO-S级品'!$E$1:$BE$1=BU$1)*('控温被PRO-S级品'!$E$2:$BE$10)),0)+IFERROR(SUMPRODUCT(('冬被-S级品'!$B$2:$B$10=$B129)*('冬被-S级品'!$E$1:$AW$1=BU$1)*('冬被-S级品'!$E$2:$AW$10)),0)+IFERROR(SUMPRODUCT(('白止-S级品'!$A$2:$A$26=$B129)*('白止-S级品'!$D$1:$AV$1=BU$1)*('白止-S级品'!$D$2:$AV$26)),0)+IFERROR(SUMPRODUCT(('乐容-S级品'!$A$4:$A$32=$B129)*('乐容-S级品'!$L$3:$CA$3=BU$1)*('乐容-S级品'!$L$4:$CA$32)),0)</f>
      </c>
      <c r="BV129" s="280">
        <f>IFERROR(SUMPRODUCT(('控温被PRO-S级品'!$B$2:$B$10=$B129)*('控温被PRO-S级品'!$E$1:$BE$1=BV$1)*('控温被PRO-S级品'!$E$2:$BE$10)),0)+IFERROR(SUMPRODUCT(('冬被-S级品'!$B$2:$B$10=$B129)*('冬被-S级品'!$E$1:$AW$1=BV$1)*('冬被-S级品'!$E$2:$AW$10)),0)+IFERROR(SUMPRODUCT(('白止-S级品'!$A$2:$A$26=$B129)*('白止-S级品'!$D$1:$AV$1=BV$1)*('白止-S级品'!$D$2:$AV$26)),0)+IFERROR(SUMPRODUCT(('乐容-S级品'!$A$4:$A$32=$B129)*('乐容-S级品'!$L$3:$CA$3=BV$1)*('乐容-S级品'!$L$4:$CA$32)),0)</f>
      </c>
      <c r="BW129" s="280">
        <f>IFERROR(SUMPRODUCT(('控温被PRO-S级品'!$B$2:$B$10=$B129)*('控温被PRO-S级品'!$E$1:$BE$1=BW$1)*('控温被PRO-S级品'!$E$2:$BE$10)),0)+IFERROR(SUMPRODUCT(('冬被-S级品'!$B$2:$B$10=$B129)*('冬被-S级品'!$E$1:$AW$1=BW$1)*('冬被-S级品'!$E$2:$AW$10)),0)+IFERROR(SUMPRODUCT(('白止-S级品'!$A$2:$A$26=$B129)*('白止-S级品'!$D$1:$AV$1=BW$1)*('白止-S级品'!$D$2:$AV$26)),0)+IFERROR(SUMPRODUCT(('乐容-S级品'!$A$4:$A$32=$B129)*('乐容-S级品'!$L$3:$CA$3=BW$1)*('乐容-S级品'!$L$4:$CA$32)),0)</f>
      </c>
      <c r="BX129" s="280">
        <f>IFERROR(SUMPRODUCT(('控温被PRO-S级品'!$B$2:$B$10=$B129)*('控温被PRO-S级品'!$E$1:$BE$1=BX$1)*('控温被PRO-S级品'!$E$2:$BE$10)),0)+IFERROR(SUMPRODUCT(('冬被-S级品'!$B$2:$B$10=$B129)*('冬被-S级品'!$E$1:$AW$1=BX$1)*('冬被-S级品'!$E$2:$AW$10)),0)+IFERROR(SUMPRODUCT(('白止-S级品'!$A$2:$A$26=$B129)*('白止-S级品'!$D$1:$AV$1=BX$1)*('白止-S级品'!$D$2:$AV$26)),0)+IFERROR(SUMPRODUCT(('乐容-S级品'!$A$4:$A$32=$B129)*('乐容-S级品'!$L$3:$CA$3=BX$1)*('乐容-S级品'!$L$4:$CA$32)),0)</f>
      </c>
      <c r="BY129" s="280">
        <f>IFERROR(SUMPRODUCT(('控温被PRO-S级品'!$B$2:$B$10=$B129)*('控温被PRO-S级品'!$E$1:$BE$1=BY$1)*('控温被PRO-S级品'!$E$2:$BE$10)),0)+IFERROR(SUMPRODUCT(('冬被-S级品'!$B$2:$B$10=$B129)*('冬被-S级品'!$E$1:$AW$1=BY$1)*('冬被-S级品'!$E$2:$AW$10)),0)+IFERROR(SUMPRODUCT(('白止-S级品'!$A$2:$A$26=$B129)*('白止-S级品'!$D$1:$AV$1=BY$1)*('白止-S级品'!$D$2:$AV$26)),0)+IFERROR(SUMPRODUCT(('乐容-S级品'!$A$4:$A$32=$B129)*('乐容-S级品'!$L$3:$CA$3=BY$1)*('乐容-S级品'!$L$4:$CA$32)),0)</f>
      </c>
      <c r="BZ129" s="280">
        <f>IFERROR(SUMPRODUCT(('控温被PRO-S级品'!$B$2:$B$10=$B129)*('控温被PRO-S级品'!$E$1:$BE$1=BZ$1)*('控温被PRO-S级品'!$E$2:$BE$10)),0)+IFERROR(SUMPRODUCT(('冬被-S级品'!$B$2:$B$10=$B129)*('冬被-S级品'!$E$1:$AW$1=BZ$1)*('冬被-S级品'!$E$2:$AW$10)),0)+IFERROR(SUMPRODUCT(('白止-S级品'!$A$2:$A$26=$B129)*('白止-S级品'!$D$1:$AV$1=BZ$1)*('白止-S级品'!$D$2:$AV$26)),0)+IFERROR(SUMPRODUCT(('乐容-S级品'!$A$4:$A$32=$B129)*('乐容-S级品'!$L$3:$CA$3=BZ$1)*('乐容-S级品'!$L$4:$CA$32)),0)</f>
      </c>
      <c r="CA129" s="280">
        <f>IFERROR(SUMPRODUCT(('控温被PRO-S级品'!$B$2:$B$10=$B129)*('控温被PRO-S级品'!$E$1:$BE$1=CA$1)*('控温被PRO-S级品'!$E$2:$BE$10)),0)+IFERROR(SUMPRODUCT(('冬被-S级品'!$B$2:$B$10=$B129)*('冬被-S级品'!$E$1:$AW$1=CA$1)*('冬被-S级品'!$E$2:$AW$10)),0)+IFERROR(SUMPRODUCT(('白止-S级品'!$A$2:$A$26=$B129)*('白止-S级品'!$D$1:$AV$1=CA$1)*('白止-S级品'!$D$2:$AV$26)),0)+IFERROR(SUMPRODUCT(('乐容-S级品'!$A$4:$A$32=$B129)*('乐容-S级品'!$L$3:$CA$3=CA$1)*('乐容-S级品'!$L$4:$CA$32)),0)</f>
      </c>
      <c r="CB129" s="280">
        <f>IFERROR(SUMPRODUCT(('控温被PRO-S级品'!$B$2:$B$10=$B129)*('控温被PRO-S级品'!$E$1:$BE$1=CB$1)*('控温被PRO-S级品'!$E$2:$BE$10)),0)+IFERROR(SUMPRODUCT(('冬被-S级品'!$B$2:$B$10=$B129)*('冬被-S级品'!$E$1:$AW$1=CB$1)*('冬被-S级品'!$E$2:$AW$10)),0)+IFERROR(SUMPRODUCT(('白止-S级品'!$A$2:$A$26=$B129)*('白止-S级品'!$D$1:$AV$1=CB$1)*('白止-S级品'!$D$2:$AV$26)),0)+IFERROR(SUMPRODUCT(('乐容-S级品'!$A$4:$A$32=$B129)*('乐容-S级品'!$L$3:$CA$3=CB$1)*('乐容-S级品'!$L$4:$CA$32)),0)</f>
      </c>
      <c r="CC129" s="280">
        <f>IFERROR(SUMPRODUCT(('控温被PRO-S级品'!$B$2:$B$10=$B129)*('控温被PRO-S级品'!$E$1:$BE$1=CC$1)*('控温被PRO-S级品'!$E$2:$BE$10)),0)+IFERROR(SUMPRODUCT(('冬被-S级品'!$B$2:$B$10=$B129)*('冬被-S级品'!$E$1:$AW$1=CC$1)*('冬被-S级品'!$E$2:$AW$10)),0)+IFERROR(SUMPRODUCT(('白止-S级品'!$A$2:$A$26=$B129)*('白止-S级品'!$D$1:$AV$1=CC$1)*('白止-S级品'!$D$2:$AV$26)),0)+IFERROR(SUMPRODUCT(('乐容-S级品'!$A$4:$A$32=$B129)*('乐容-S级品'!$L$3:$CA$3=CC$1)*('乐容-S级品'!$L$4:$CA$32)),0)</f>
      </c>
      <c r="CD129" s="280">
        <f>IFERROR(SUMPRODUCT(('控温被PRO-S级品'!$B$2:$B$10=$B129)*('控温被PRO-S级品'!$E$1:$BE$1=CD$1)*('控温被PRO-S级品'!$E$2:$BE$10)),0)+IFERROR(SUMPRODUCT(('冬被-S级品'!$B$2:$B$10=$B129)*('冬被-S级品'!$E$1:$AW$1=CD$1)*('冬被-S级品'!$E$2:$AW$10)),0)+IFERROR(SUMPRODUCT(('白止-S级品'!$A$2:$A$26=$B129)*('白止-S级品'!$D$1:$AV$1=CD$1)*('白止-S级品'!$D$2:$AV$26)),0)+IFERROR(SUMPRODUCT(('乐容-S级品'!$A$4:$A$32=$B129)*('乐容-S级品'!$L$3:$CA$3=CD$1)*('乐容-S级品'!$L$4:$CA$32)),0)</f>
      </c>
      <c r="CE129" s="280">
        <f>IFERROR(SUMPRODUCT(('控温被PRO-S级品'!$B$2:$B$10=$B129)*('控温被PRO-S级品'!$E$1:$BE$1=CE$1)*('控温被PRO-S级品'!$E$2:$BE$10)),0)+IFERROR(SUMPRODUCT(('冬被-S级品'!$B$2:$B$10=$B129)*('冬被-S级品'!$E$1:$AW$1=CE$1)*('冬被-S级品'!$E$2:$AW$10)),0)+IFERROR(SUMPRODUCT(('白止-S级品'!$A$2:$A$26=$B129)*('白止-S级品'!$D$1:$AV$1=CE$1)*('白止-S级品'!$D$2:$AV$26)),0)+IFERROR(SUMPRODUCT(('乐容-S级品'!$A$4:$A$32=$B129)*('乐容-S级品'!$L$3:$CA$3=CE$1)*('乐容-S级品'!$L$4:$CA$32)),0)</f>
      </c>
      <c r="CF129" s="280">
        <f>IFERROR(SUMPRODUCT(('控温被PRO-S级品'!$B$2:$B$10=$B129)*('控温被PRO-S级品'!$E$1:$BE$1=CF$1)*('控温被PRO-S级品'!$E$2:$BE$10)),0)+IFERROR(SUMPRODUCT(('冬被-S级品'!$B$2:$B$10=$B129)*('冬被-S级品'!$E$1:$AW$1=CF$1)*('冬被-S级品'!$E$2:$AW$10)),0)+IFERROR(SUMPRODUCT(('白止-S级品'!$A$2:$A$26=$B129)*('白止-S级品'!$D$1:$AV$1=CF$1)*('白止-S级品'!$D$2:$AV$26)),0)+IFERROR(SUMPRODUCT(('乐容-S级品'!$A$4:$A$32=$B129)*('乐容-S级品'!$L$3:$CA$3=CF$1)*('乐容-S级品'!$L$4:$CA$32)),0)</f>
      </c>
      <c r="CG129" s="280">
        <f>IFERROR(SUMPRODUCT(('控温被PRO-S级品'!$B$2:$B$10=$B129)*('控温被PRO-S级品'!$E$1:$BE$1=CG$1)*('控温被PRO-S级品'!$E$2:$BE$10)),0)+IFERROR(SUMPRODUCT(('冬被-S级品'!$B$2:$B$10=$B129)*('冬被-S级品'!$E$1:$AW$1=CG$1)*('冬被-S级品'!$E$2:$AW$10)),0)+IFERROR(SUMPRODUCT(('白止-S级品'!$A$2:$A$26=$B129)*('白止-S级品'!$D$1:$AV$1=CG$1)*('白止-S级品'!$D$2:$AV$26)),0)+IFERROR(SUMPRODUCT(('乐容-S级品'!$A$4:$A$32=$B129)*('乐容-S级品'!$L$3:$CA$3=CG$1)*('乐容-S级品'!$L$4:$CA$32)),0)</f>
      </c>
      <c r="CH129" s="280">
        <f>IFERROR(SUMPRODUCT(('控温被PRO-S级品'!$B$2:$B$10=$B129)*('控温被PRO-S级品'!$E$1:$BE$1=CH$1)*('控温被PRO-S级品'!$E$2:$BE$10)),0)+IFERROR(SUMPRODUCT(('冬被-S级品'!$B$2:$B$10=$B129)*('冬被-S级品'!$E$1:$AW$1=CH$1)*('冬被-S级品'!$E$2:$AW$10)),0)+IFERROR(SUMPRODUCT(('白止-S级品'!$A$2:$A$26=$B129)*('白止-S级品'!$D$1:$AV$1=CH$1)*('白止-S级品'!$D$2:$AV$26)),0)+IFERROR(SUMPRODUCT(('乐容-S级品'!$A$4:$A$32=$B129)*('乐容-S级品'!$L$3:$CA$3=CH$1)*('乐容-S级品'!$L$4:$CA$32)),0)</f>
      </c>
      <c r="CI129" s="280">
        <f>IFERROR(SUMPRODUCT(('控温被PRO-S级品'!$B$2:$B$10=$B129)*('控温被PRO-S级品'!$E$1:$BE$1=CI$1)*('控温被PRO-S级品'!$E$2:$BE$10)),0)+IFERROR(SUMPRODUCT(('冬被-S级品'!$B$2:$B$10=$B129)*('冬被-S级品'!$E$1:$AW$1=CI$1)*('冬被-S级品'!$E$2:$AW$10)),0)+IFERROR(SUMPRODUCT(('白止-S级品'!$A$2:$A$26=$B129)*('白止-S级品'!$D$1:$AV$1=CI$1)*('白止-S级品'!$D$2:$AV$26)),0)+IFERROR(SUMPRODUCT(('乐容-S级品'!$A$4:$A$32=$B129)*('乐容-S级品'!$L$3:$CA$3=CI$1)*('乐容-S级品'!$L$4:$CA$32)),0)</f>
      </c>
      <c r="CJ129" s="280">
        <f>IFERROR(SUMPRODUCT(('控温被PRO-S级品'!$B$2:$B$10=$B129)*('控温被PRO-S级品'!$E$1:$BE$1=CJ$1)*('控温被PRO-S级品'!$E$2:$BE$10)),0)+IFERROR(SUMPRODUCT(('冬被-S级品'!$B$2:$B$10=$B129)*('冬被-S级品'!$E$1:$AW$1=CJ$1)*('冬被-S级品'!$E$2:$AW$10)),0)+IFERROR(SUMPRODUCT(('白止-S级品'!$A$2:$A$26=$B129)*('白止-S级品'!$D$1:$AV$1=CJ$1)*('白止-S级品'!$D$2:$AV$26)),0)+IFERROR(SUMPRODUCT(('乐容-S级品'!$A$4:$A$32=$B129)*('乐容-S级品'!$L$3:$CA$3=CJ$1)*('乐容-S级品'!$L$4:$CA$32)),0)</f>
      </c>
      <c r="CK129" s="280">
        <f>IFERROR(SUMPRODUCT(('控温被PRO-S级品'!$B$2:$B$10=$B129)*('控温被PRO-S级品'!$E$1:$BE$1=CK$1)*('控温被PRO-S级品'!$E$2:$BE$10)),0)+IFERROR(SUMPRODUCT(('冬被-S级品'!$B$2:$B$10=$B129)*('冬被-S级品'!$E$1:$AW$1=CK$1)*('冬被-S级品'!$E$2:$AW$10)),0)+IFERROR(SUMPRODUCT(('白止-S级品'!$A$2:$A$26=$B129)*('白止-S级品'!$D$1:$AV$1=CK$1)*('白止-S级品'!$D$2:$AV$26)),0)+IFERROR(SUMPRODUCT(('乐容-S级品'!$A$4:$A$32=$B129)*('乐容-S级品'!$L$3:$CA$3=CK$1)*('乐容-S级品'!$L$4:$CA$32)),0)</f>
      </c>
      <c r="CL129" s="280">
        <f>IFERROR(SUMPRODUCT(('控温被PRO-S级品'!$B$2:$B$10=$B129)*('控温被PRO-S级品'!$E$1:$BE$1=CL$1)*('控温被PRO-S级品'!$E$2:$BE$10)),0)+IFERROR(SUMPRODUCT(('冬被-S级品'!$B$2:$B$10=$B129)*('冬被-S级品'!$E$1:$AW$1=CL$1)*('冬被-S级品'!$E$2:$AW$10)),0)+IFERROR(SUMPRODUCT(('白止-S级品'!$A$2:$A$26=$B129)*('白止-S级品'!$D$1:$AV$1=CL$1)*('白止-S级品'!$D$2:$AV$26)),0)+IFERROR(SUMPRODUCT(('乐容-S级品'!$A$4:$A$32=$B129)*('乐容-S级品'!$L$3:$CA$3=CL$1)*('乐容-S级品'!$L$4:$CA$32)),0)</f>
      </c>
      <c r="CM129" s="280">
        <f>IFERROR(SUMPRODUCT(('控温被PRO-S级品'!$B$2:$B$10=$B129)*('控温被PRO-S级品'!$E$1:$BE$1=CM$1)*('控温被PRO-S级品'!$E$2:$BE$10)),0)+IFERROR(SUMPRODUCT(('冬被-S级品'!$B$2:$B$10=$B129)*('冬被-S级品'!$E$1:$AW$1=CM$1)*('冬被-S级品'!$E$2:$AW$10)),0)+IFERROR(SUMPRODUCT(('白止-S级品'!$A$2:$A$26=$B129)*('白止-S级品'!$D$1:$AV$1=CM$1)*('白止-S级品'!$D$2:$AV$26)),0)+IFERROR(SUMPRODUCT(('乐容-S级品'!$A$4:$A$32=$B129)*('乐容-S级品'!$L$3:$CA$3=CM$1)*('乐容-S级品'!$L$4:$CA$32)),0)</f>
      </c>
      <c r="CN129" s="280">
        <f>IFERROR(SUMPRODUCT(('控温被PRO-S级品'!$B$2:$B$10=$B129)*('控温被PRO-S级品'!$E$1:$BE$1=CN$1)*('控温被PRO-S级品'!$E$2:$BE$10)),0)+IFERROR(SUMPRODUCT(('冬被-S级品'!$B$2:$B$10=$B129)*('冬被-S级品'!$E$1:$AW$1=CN$1)*('冬被-S级品'!$E$2:$AW$10)),0)+IFERROR(SUMPRODUCT(('白止-S级品'!$A$2:$A$26=$B129)*('白止-S级品'!$D$1:$AV$1=CN$1)*('白止-S级品'!$D$2:$AV$26)),0)+IFERROR(SUMPRODUCT(('乐容-S级品'!$A$4:$A$32=$B129)*('乐容-S级品'!$L$3:$CA$3=CN$1)*('乐容-S级品'!$L$4:$CA$32)),0)</f>
      </c>
      <c r="CO129" s="280">
        <f>IFERROR(SUMPRODUCT(('控温被PRO-S级品'!$B$2:$B$10=$B129)*('控温被PRO-S级品'!$E$1:$BE$1=CO$1)*('控温被PRO-S级品'!$E$2:$BE$10)),0)+IFERROR(SUMPRODUCT(('冬被-S级品'!$B$2:$B$10=$B129)*('冬被-S级品'!$E$1:$AW$1=CO$1)*('冬被-S级品'!$E$2:$AW$10)),0)+IFERROR(SUMPRODUCT(('白止-S级品'!$A$2:$A$26=$B129)*('白止-S级品'!$D$1:$AV$1=CO$1)*('白止-S级品'!$D$2:$AV$26)),0)+IFERROR(SUMPRODUCT(('乐容-S级品'!$A$4:$A$32=$B129)*('乐容-S级品'!$L$3:$CA$3=CO$1)*('乐容-S级品'!$L$4:$CA$32)),0)</f>
      </c>
      <c r="CP129" s="280">
        <f>IFERROR(SUMPRODUCT(('控温被PRO-S级品'!$B$2:$B$10=$B129)*('控温被PRO-S级品'!$E$1:$BE$1=CP$1)*('控温被PRO-S级品'!$E$2:$BE$10)),0)+IFERROR(SUMPRODUCT(('冬被-S级品'!$B$2:$B$10=$B129)*('冬被-S级品'!$E$1:$AW$1=CP$1)*('冬被-S级品'!$E$2:$AW$10)),0)+IFERROR(SUMPRODUCT(('白止-S级品'!$A$2:$A$26=$B129)*('白止-S级品'!$D$1:$AV$1=CP$1)*('白止-S级品'!$D$2:$AV$26)),0)+IFERROR(SUMPRODUCT(('乐容-S级品'!$A$4:$A$32=$B129)*('乐容-S级品'!$L$3:$CA$3=CP$1)*('乐容-S级品'!$L$4:$CA$32)),0)</f>
      </c>
      <c r="CQ129" s="280">
        <f>IFERROR(SUMPRODUCT(('控温被PRO-S级品'!$B$2:$B$10=$B129)*('控温被PRO-S级品'!$E$1:$BE$1=CQ$1)*('控温被PRO-S级品'!$E$2:$BE$10)),0)+IFERROR(SUMPRODUCT(('冬被-S级品'!$B$2:$B$10=$B129)*('冬被-S级品'!$E$1:$AW$1=CQ$1)*('冬被-S级品'!$E$2:$AW$10)),0)+IFERROR(SUMPRODUCT(('白止-S级品'!$A$2:$A$26=$B129)*('白止-S级品'!$D$1:$AV$1=CQ$1)*('白止-S级品'!$D$2:$AV$26)),0)+IFERROR(SUMPRODUCT(('乐容-S级品'!$A$4:$A$32=$B129)*('乐容-S级品'!$L$3:$CA$3=CQ$1)*('乐容-S级品'!$L$4:$CA$32)),0)</f>
      </c>
      <c r="CR129" s="280">
        <f>IFERROR(SUMPRODUCT(('控温被PRO-S级品'!$B$2:$B$10=$B129)*('控温被PRO-S级品'!$E$1:$BE$1=CR$1)*('控温被PRO-S级品'!$E$2:$BE$10)),0)+IFERROR(SUMPRODUCT(('冬被-S级品'!$B$2:$B$10=$B129)*('冬被-S级品'!$E$1:$AW$1=CR$1)*('冬被-S级品'!$E$2:$AW$10)),0)+IFERROR(SUMPRODUCT(('白止-S级品'!$A$2:$A$26=$B129)*('白止-S级品'!$D$1:$AV$1=CR$1)*('白止-S级品'!$D$2:$AV$26)),0)+IFERROR(SUMPRODUCT(('乐容-S级品'!$A$4:$A$32=$B129)*('乐容-S级品'!$L$3:$CA$3=CR$1)*('乐容-S级品'!$L$4:$CA$32)),0)</f>
      </c>
      <c r="CS129" s="280">
        <f>IFERROR(SUMPRODUCT(('控温被PRO-S级品'!$B$2:$B$10=$B129)*('控温被PRO-S级品'!$E$1:$BE$1=CS$1)*('控温被PRO-S级品'!$E$2:$BE$10)),0)+IFERROR(SUMPRODUCT(('冬被-S级品'!$B$2:$B$10=$B129)*('冬被-S级品'!$E$1:$AW$1=CS$1)*('冬被-S级品'!$E$2:$AW$10)),0)+IFERROR(SUMPRODUCT(('白止-S级品'!$A$2:$A$26=$B129)*('白止-S级品'!$D$1:$AV$1=CS$1)*('白止-S级品'!$D$2:$AV$26)),0)+IFERROR(SUMPRODUCT(('乐容-S级品'!$A$4:$A$32=$B129)*('乐容-S级品'!$L$3:$CA$3=CS$1)*('乐容-S级品'!$L$4:$CA$32)),0)</f>
      </c>
      <c r="CT129" s="280">
        <f>IFERROR(SUMPRODUCT(('控温被PRO-S级品'!$B$2:$B$10=$B129)*('控温被PRO-S级品'!$E$1:$BE$1=CT$1)*('控温被PRO-S级品'!$E$2:$BE$10)),0)+IFERROR(SUMPRODUCT(('冬被-S级品'!$B$2:$B$10=$B129)*('冬被-S级品'!$E$1:$AW$1=CT$1)*('冬被-S级品'!$E$2:$AW$10)),0)+IFERROR(SUMPRODUCT(('白止-S级品'!$A$2:$A$26=$B129)*('白止-S级品'!$D$1:$AV$1=CT$1)*('白止-S级品'!$D$2:$AV$26)),0)+IFERROR(SUMPRODUCT(('乐容-S级品'!$A$4:$A$32=$B129)*('乐容-S级品'!$L$3:$CA$3=CT$1)*('乐容-S级品'!$L$4:$CA$32)),0)</f>
      </c>
      <c r="CU129" s="280">
        <f>IFERROR(SUMPRODUCT(('控温被PRO-S级品'!$B$2:$B$10=$B129)*('控温被PRO-S级品'!$E$1:$BE$1=CU$1)*('控温被PRO-S级品'!$E$2:$BE$10)),0)+IFERROR(SUMPRODUCT(('冬被-S级品'!$B$2:$B$10=$B129)*('冬被-S级品'!$E$1:$AW$1=CU$1)*('冬被-S级品'!$E$2:$AW$10)),0)+IFERROR(SUMPRODUCT(('白止-S级品'!$A$2:$A$26=$B129)*('白止-S级品'!$D$1:$AV$1=CU$1)*('白止-S级品'!$D$2:$AV$26)),0)+IFERROR(SUMPRODUCT(('乐容-S级品'!$A$4:$A$32=$B129)*('乐容-S级品'!$L$3:$CA$3=CU$1)*('乐容-S级品'!$L$4:$CA$32)),0)</f>
      </c>
      <c r="CV129" s="280">
        <f>IFERROR(SUMPRODUCT(('控温被PRO-S级品'!$B$2:$B$10=$B129)*('控温被PRO-S级品'!$E$1:$BE$1=CV$1)*('控温被PRO-S级品'!$E$2:$BE$10)),0)+IFERROR(SUMPRODUCT(('冬被-S级品'!$B$2:$B$10=$B129)*('冬被-S级品'!$E$1:$AW$1=CV$1)*('冬被-S级品'!$E$2:$AW$10)),0)+IFERROR(SUMPRODUCT(('白止-S级品'!$A$2:$A$26=$B129)*('白止-S级品'!$D$1:$AV$1=CV$1)*('白止-S级品'!$D$2:$AV$26)),0)+IFERROR(SUMPRODUCT(('乐容-S级品'!$A$4:$A$32=$B129)*('乐容-S级品'!$L$3:$CA$3=CV$1)*('乐容-S级品'!$L$4:$CA$32)),0)</f>
      </c>
      <c r="CW129" s="280">
        <f>IFERROR(SUMPRODUCT(('控温被PRO-S级品'!$B$2:$B$10=$B129)*('控温被PRO-S级品'!$E$1:$BE$1=CW$1)*('控温被PRO-S级品'!$E$2:$BE$10)),0)+IFERROR(SUMPRODUCT(('冬被-S级品'!$B$2:$B$10=$B129)*('冬被-S级品'!$E$1:$AW$1=CW$1)*('冬被-S级品'!$E$2:$AW$10)),0)+IFERROR(SUMPRODUCT(('白止-S级品'!$A$2:$A$26=$B129)*('白止-S级品'!$D$1:$AV$1=CW$1)*('白止-S级品'!$D$2:$AV$26)),0)+IFERROR(SUMPRODUCT(('乐容-S级品'!$A$4:$A$32=$B129)*('乐容-S级品'!$L$3:$CA$3=CW$1)*('乐容-S级品'!$L$4:$CA$32)),0)</f>
      </c>
      <c r="CX129" s="280">
        <f>IFERROR(SUMPRODUCT(('控温被PRO-S级品'!$B$2:$B$10=$B129)*('控温被PRO-S级品'!$E$1:$BE$1=CX$1)*('控温被PRO-S级品'!$E$2:$BE$10)),0)+IFERROR(SUMPRODUCT(('冬被-S级品'!$B$2:$B$10=$B129)*('冬被-S级品'!$E$1:$AW$1=CX$1)*('冬被-S级品'!$E$2:$AW$10)),0)+IFERROR(SUMPRODUCT(('白止-S级品'!$A$2:$A$26=$B129)*('白止-S级品'!$D$1:$AV$1=CX$1)*('白止-S级品'!$D$2:$AV$26)),0)+IFERROR(SUMPRODUCT(('乐容-S级品'!$A$4:$A$32=$B129)*('乐容-S级品'!$L$3:$CA$3=CX$1)*('乐容-S级品'!$L$4:$CA$32)),0)</f>
      </c>
      <c r="CY129" s="280">
        <f>IFERROR(SUMPRODUCT(('控温被PRO-S级品'!$B$2:$B$10=$B129)*('控温被PRO-S级品'!$E$1:$BE$1=CY$1)*('控温被PRO-S级品'!$E$2:$BE$10)),0)+IFERROR(SUMPRODUCT(('冬被-S级品'!$B$2:$B$10=$B129)*('冬被-S级品'!$E$1:$AW$1=CY$1)*('冬被-S级品'!$E$2:$AW$10)),0)+IFERROR(SUMPRODUCT(('白止-S级品'!$A$2:$A$26=$B129)*('白止-S级品'!$D$1:$AV$1=CY$1)*('白止-S级品'!$D$2:$AV$26)),0)+IFERROR(SUMPRODUCT(('乐容-S级品'!$A$4:$A$32=$B129)*('乐容-S级品'!$L$3:$CA$3=CY$1)*('乐容-S级品'!$L$4:$CA$32)),0)</f>
      </c>
      <c r="CZ129" s="280">
        <f>IFERROR(SUMPRODUCT(('控温被PRO-S级品'!$B$2:$B$10=$B129)*('控温被PRO-S级品'!$E$1:$BE$1=CZ$1)*('控温被PRO-S级品'!$E$2:$BE$10)),0)+IFERROR(SUMPRODUCT(('冬被-S级品'!$B$2:$B$10=$B129)*('冬被-S级品'!$E$1:$AW$1=CZ$1)*('冬被-S级品'!$E$2:$AW$10)),0)+IFERROR(SUMPRODUCT(('白止-S级品'!$A$2:$A$26=$B129)*('白止-S级品'!$D$1:$AV$1=CZ$1)*('白止-S级品'!$D$2:$AV$26)),0)+IFERROR(SUMPRODUCT(('乐容-S级品'!$A$4:$A$32=$B129)*('乐容-S级品'!$L$3:$CA$3=CZ$1)*('乐容-S级品'!$L$4:$CA$32)),0)</f>
      </c>
      <c r="DA129" s="280">
        <f>IFERROR(SUMPRODUCT(('控温被PRO-S级品'!$B$2:$B$10=$B129)*('控温被PRO-S级品'!$E$1:$BE$1=DA$1)*('控温被PRO-S级品'!$E$2:$BE$10)),0)+IFERROR(SUMPRODUCT(('冬被-S级品'!$B$2:$B$10=$B129)*('冬被-S级品'!$E$1:$AW$1=DA$1)*('冬被-S级品'!$E$2:$AW$10)),0)+IFERROR(SUMPRODUCT(('白止-S级品'!$A$2:$A$26=$B129)*('白止-S级品'!$D$1:$AV$1=DA$1)*('白止-S级品'!$D$2:$AV$26)),0)+IFERROR(SUMPRODUCT(('乐容-S级品'!$A$4:$A$32=$B129)*('乐容-S级品'!$L$3:$CA$3=DA$1)*('乐容-S级品'!$L$4:$CA$32)),0)</f>
      </c>
      <c r="DB129" s="280">
        <f>IFERROR(SUMPRODUCT(('控温被PRO-S级品'!$B$2:$B$10=$B129)*('控温被PRO-S级品'!$E$1:$BE$1=DB$1)*('控温被PRO-S级品'!$E$2:$BE$10)),0)+IFERROR(SUMPRODUCT(('冬被-S级品'!$B$2:$B$10=$B129)*('冬被-S级品'!$E$1:$AW$1=DB$1)*('冬被-S级品'!$E$2:$AW$10)),0)+IFERROR(SUMPRODUCT(('白止-S级品'!$A$2:$A$26=$B129)*('白止-S级品'!$D$1:$AV$1=DB$1)*('白止-S级品'!$D$2:$AV$26)),0)+IFERROR(SUMPRODUCT(('乐容-S级品'!$A$4:$A$32=$B129)*('乐容-S级品'!$L$3:$CA$3=DB$1)*('乐容-S级品'!$L$4:$CA$32)),0)</f>
      </c>
      <c r="DC129" s="280">
        <f>IFERROR(SUMPRODUCT(('控温被PRO-S级品'!$B$2:$B$10=$B129)*('控温被PRO-S级品'!$E$1:$BE$1=DC$1)*('控温被PRO-S级品'!$E$2:$BE$10)),0)+IFERROR(SUMPRODUCT(('冬被-S级品'!$B$2:$B$10=$B129)*('冬被-S级品'!$E$1:$AW$1=DC$1)*('冬被-S级品'!$E$2:$AW$10)),0)+IFERROR(SUMPRODUCT(('白止-S级品'!$A$2:$A$26=$B129)*('白止-S级品'!$D$1:$AV$1=DC$1)*('白止-S级品'!$D$2:$AV$26)),0)+IFERROR(SUMPRODUCT(('乐容-S级品'!$A$4:$A$32=$B129)*('乐容-S级品'!$L$3:$CA$3=DC$1)*('乐容-S级品'!$L$4:$CA$32)),0)</f>
      </c>
      <c r="DD129" s="280">
        <f>IFERROR(SUMPRODUCT(('控温被PRO-S级品'!$B$2:$B$10=$B129)*('控温被PRO-S级品'!$E$1:$BE$1=DD$1)*('控温被PRO-S级品'!$E$2:$BE$10)),0)+IFERROR(SUMPRODUCT(('冬被-S级品'!$B$2:$B$10=$B129)*('冬被-S级品'!$E$1:$AW$1=DD$1)*('冬被-S级品'!$E$2:$AW$10)),0)+IFERROR(SUMPRODUCT(('白止-S级品'!$A$2:$A$26=$B129)*('白止-S级品'!$D$1:$AV$1=DD$1)*('白止-S级品'!$D$2:$AV$26)),0)+IFERROR(SUMPRODUCT(('乐容-S级品'!$A$4:$A$32=$B129)*('乐容-S级品'!$L$3:$CA$3=DD$1)*('乐容-S级品'!$L$4:$CA$32)),0)</f>
      </c>
      <c r="DE129" s="280">
        <f>IFERROR(SUMPRODUCT(('控温被PRO-S级品'!$B$2:$B$10=$B129)*('控温被PRO-S级品'!$E$1:$BE$1=DE$1)*('控温被PRO-S级品'!$E$2:$BE$10)),0)+IFERROR(SUMPRODUCT(('冬被-S级品'!$B$2:$B$10=$B129)*('冬被-S级品'!$E$1:$AW$1=DE$1)*('冬被-S级品'!$E$2:$AW$10)),0)+IFERROR(SUMPRODUCT(('白止-S级品'!$A$2:$A$26=$B129)*('白止-S级品'!$D$1:$AV$1=DE$1)*('白止-S级品'!$D$2:$AV$26)),0)+IFERROR(SUMPRODUCT(('乐容-S级品'!$A$4:$A$32=$B129)*('乐容-S级品'!$L$3:$CA$3=DE$1)*('乐容-S级品'!$L$4:$CA$32)),0)</f>
      </c>
      <c r="DF129" s="280">
        <f>IFERROR(SUMPRODUCT(('控温被PRO-S级品'!$B$2:$B$10=$B129)*('控温被PRO-S级品'!$E$1:$BE$1=DF$1)*('控温被PRO-S级品'!$E$2:$BE$10)),0)+IFERROR(SUMPRODUCT(('冬被-S级品'!$B$2:$B$10=$B129)*('冬被-S级品'!$E$1:$AW$1=DF$1)*('冬被-S级品'!$E$2:$AW$10)),0)+IFERROR(SUMPRODUCT(('白止-S级品'!$A$2:$A$26=$B129)*('白止-S级品'!$D$1:$AV$1=DF$1)*('白止-S级品'!$D$2:$AV$26)),0)+IFERROR(SUMPRODUCT(('乐容-S级品'!$A$4:$A$32=$B129)*('乐容-S级品'!$L$3:$CA$3=DF$1)*('乐容-S级品'!$L$4:$CA$32)),0)</f>
      </c>
      <c r="DG129" s="280">
        <f>IFERROR(SUMPRODUCT(('控温被PRO-S级品'!$B$2:$B$10=$B129)*('控温被PRO-S级品'!$E$1:$BE$1=DG$1)*('控温被PRO-S级品'!$E$2:$BE$10)),0)+IFERROR(SUMPRODUCT(('冬被-S级品'!$B$2:$B$10=$B129)*('冬被-S级品'!$E$1:$AW$1=DG$1)*('冬被-S级品'!$E$2:$AW$10)),0)+IFERROR(SUMPRODUCT(('白止-S级品'!$A$2:$A$26=$B129)*('白止-S级品'!$D$1:$AV$1=DG$1)*('白止-S级品'!$D$2:$AV$26)),0)+IFERROR(SUMPRODUCT(('乐容-S级品'!$A$4:$A$32=$B129)*('乐容-S级品'!$L$3:$CA$3=DG$1)*('乐容-S级品'!$L$4:$CA$32)),0)</f>
      </c>
      <c r="DH129" s="280">
        <f>IFERROR(SUMPRODUCT(('控温被PRO-S级品'!$B$2:$B$10=$B129)*('控温被PRO-S级品'!$E$1:$BE$1=DH$1)*('控温被PRO-S级品'!$E$2:$BE$10)),0)+IFERROR(SUMPRODUCT(('冬被-S级品'!$B$2:$B$10=$B129)*('冬被-S级品'!$E$1:$AW$1=DH$1)*('冬被-S级品'!$E$2:$AW$10)),0)+IFERROR(SUMPRODUCT(('白止-S级品'!$A$2:$A$26=$B129)*('白止-S级品'!$D$1:$AV$1=DH$1)*('白止-S级品'!$D$2:$AV$26)),0)+IFERROR(SUMPRODUCT(('乐容-S级品'!$A$4:$A$32=$B129)*('乐容-S级品'!$L$3:$CA$3=DH$1)*('乐容-S级品'!$L$4:$CA$32)),0)</f>
      </c>
      <c r="DI129" s="280">
        <f>IFERROR(SUMPRODUCT(('控温被PRO-S级品'!$B$2:$B$10=$B129)*('控温被PRO-S级品'!$E$1:$BE$1=DI$1)*('控温被PRO-S级品'!$E$2:$BE$10)),0)+IFERROR(SUMPRODUCT(('冬被-S级品'!$B$2:$B$10=$B129)*('冬被-S级品'!$E$1:$AW$1=DI$1)*('冬被-S级品'!$E$2:$AW$10)),0)+IFERROR(SUMPRODUCT(('白止-S级品'!$A$2:$A$26=$B129)*('白止-S级品'!$D$1:$AV$1=DI$1)*('白止-S级品'!$D$2:$AV$26)),0)+IFERROR(SUMPRODUCT(('乐容-S级品'!$A$4:$A$32=$B129)*('乐容-S级品'!$L$3:$CA$3=DI$1)*('乐容-S级品'!$L$4:$CA$32)),0)</f>
      </c>
      <c r="DJ129" s="280">
        <f>IFERROR(SUMPRODUCT(('控温被PRO-S级品'!$B$2:$B$10=$B129)*('控温被PRO-S级品'!$E$1:$BE$1=DJ$1)*('控温被PRO-S级品'!$E$2:$BE$10)),0)+IFERROR(SUMPRODUCT(('冬被-S级品'!$B$2:$B$10=$B129)*('冬被-S级品'!$E$1:$AW$1=DJ$1)*('冬被-S级品'!$E$2:$AW$10)),0)+IFERROR(SUMPRODUCT(('白止-S级品'!$A$2:$A$26=$B129)*('白止-S级品'!$D$1:$AV$1=DJ$1)*('白止-S级品'!$D$2:$AV$26)),0)+IFERROR(SUMPRODUCT(('乐容-S级品'!$A$4:$A$32=$B129)*('乐容-S级品'!$L$3:$CA$3=DJ$1)*('乐容-S级品'!$L$4:$CA$32)),0)</f>
      </c>
      <c r="DK129" s="280"/>
      <c r="DL129" s="280"/>
      <c r="DM129" s="280"/>
      <c r="DN129" s="280"/>
      <c r="DO129" s="280"/>
      <c r="DP129" s="280"/>
      <c r="DQ129" s="280"/>
      <c r="DR129" s="280"/>
      <c r="DS129" s="280"/>
      <c r="DT129" s="280"/>
      <c r="DU129" s="280"/>
      <c r="DV129" s="280"/>
      <c r="DW129" s="280">
        <f>VLOOKUP(B129,'系统编码规格'!A:C,3,FALSE)</f>
      </c>
      <c r="DX129" s="280"/>
      <c r="DY129" s="280"/>
      <c r="DZ129" s="280"/>
      <c r="EA129" s="280"/>
      <c r="EB129" s="280"/>
      <c r="EC129" s="280"/>
      <c r="ED129" s="280"/>
      <c r="EE129" s="280"/>
      <c r="EF129" s="280"/>
      <c r="EG129" s="280"/>
      <c r="EH129" s="280"/>
      <c r="EI129" s="280"/>
      <c r="EJ129" s="280"/>
      <c r="EK129" s="280"/>
      <c r="EL129" s="280"/>
      <c r="EM129" s="280"/>
      <c r="EN129" s="280"/>
      <c r="EO129" s="280"/>
      <c r="EP129" s="280"/>
      <c r="EQ129" s="280"/>
      <c r="ER129" s="280"/>
      <c r="ES129" s="280"/>
      <c r="ET129" s="280"/>
      <c r="EU129" s="280"/>
      <c r="EV129" s="280"/>
      <c r="EW129" s="280"/>
      <c r="EX129" s="280"/>
      <c r="EY129" s="280"/>
      <c r="EZ129" s="280"/>
      <c r="FA129" s="280"/>
      <c r="FB129" s="280"/>
      <c r="FC129" s="280"/>
      <c r="FD129" s="280"/>
      <c r="FE129" s="280"/>
      <c r="FF129" s="280"/>
      <c r="FG129" s="280"/>
      <c r="FH129" s="280"/>
      <c r="FI129" s="280"/>
      <c r="FJ129" s="280"/>
      <c r="FK129" s="280"/>
      <c r="FL129" s="280"/>
      <c r="FM129" s="280"/>
      <c r="FN129" s="280"/>
      <c r="FO129" s="280"/>
      <c r="FP129" s="280"/>
      <c r="FQ129" s="280"/>
      <c r="FR129" s="280"/>
      <c r="FS129" s="280"/>
      <c r="FT129" s="280"/>
      <c r="FU129" s="280"/>
      <c r="FV129" s="280"/>
      <c r="FW129" s="280"/>
      <c r="FX129" s="280"/>
      <c r="FY129" s="280"/>
      <c r="FZ129" s="280"/>
      <c r="GA129" s="280"/>
      <c r="GB129" s="280"/>
      <c r="GC129" s="280"/>
      <c r="GD129" s="280"/>
      <c r="GE129" s="280"/>
      <c r="GF129" s="280"/>
      <c r="GG129" s="280"/>
      <c r="GH129" s="280"/>
      <c r="GI129" s="280"/>
      <c r="GJ129" s="280"/>
      <c r="GK129" s="280"/>
      <c r="GL129" s="280"/>
      <c r="GM129" s="280"/>
      <c r="GN129" s="280"/>
      <c r="GO129" s="280"/>
      <c r="GP129" s="280"/>
      <c r="GQ129" s="280"/>
      <c r="GR129" s="280"/>
      <c r="GS129" s="280"/>
      <c r="GT129" s="280"/>
      <c r="GU129" s="280"/>
      <c r="GV129" s="280"/>
    </row>
    <row r="130">
      <c r="A130" s="309" t="str">
        <v>乐容</v>
      </c>
      <c r="B130" s="310" t="str">
        <v>12800025900540216</v>
      </c>
      <c r="C130" s="309" t="str">
        <v>亚朵星球 纯色全棉床笠</v>
      </c>
      <c r="D130" s="309" t="str">
        <v>山野绿 1.5m床</v>
      </c>
      <c r="E130">
        <f>SUM(F130:GX130)</f>
      </c>
      <c r="F130" s="280">
        <f>IFERROR(SUMPRODUCT(('控温被PRO-S级品'!$B$2:$B$10=$B130)*('控温被PRO-S级品'!$E$1:$BE$1=F$1)*('控温被PRO-S级品'!$E$2:$BE$10)),0)+IFERROR(SUMPRODUCT(('冬被-S级品'!$B$2:$B$10=$B130)*('冬被-S级品'!$E$1:$AW$1=F$1)*('冬被-S级品'!$E$2:$AW$10)),0)+IFERROR(SUMPRODUCT(('白止-S级品'!$A$2:$A$26=$B130)*('白止-S级品'!$D$1:$AV$1=F$1)*('白止-S级品'!$D$2:$AV$26)),0)+IFERROR(SUMPRODUCT(('乐容-S级品'!$A$4:$A$32=$B130)*('乐容-S级品'!$L$3:$CA$3=F$1)*('乐容-S级品'!$L$4:$CA$32)),0)</f>
      </c>
      <c r="G130" s="280">
        <f>IFERROR(SUMPRODUCT(('控温被PRO-S级品'!$B$2:$B$10=$B130)*('控温被PRO-S级品'!$E$1:$BE$1=G$1)*('控温被PRO-S级品'!$E$2:$BE$10)),0)+IFERROR(SUMPRODUCT(('冬被-S级品'!$B$2:$B$10=$B130)*('冬被-S级品'!$E$1:$AW$1=G$1)*('冬被-S级品'!$E$2:$AW$10)),0)+IFERROR(SUMPRODUCT(('白止-S级品'!$A$2:$A$26=$B130)*('白止-S级品'!$D$1:$AV$1=G$1)*('白止-S级品'!$D$2:$AV$26)),0)+IFERROR(SUMPRODUCT(('乐容-S级品'!$A$4:$A$32=$B130)*('乐容-S级品'!$L$3:$CA$3=G$1)*('乐容-S级品'!$L$4:$CA$32)),0)</f>
      </c>
      <c r="H130" s="280">
        <f>IFERROR(SUMPRODUCT(('控温被PRO-S级品'!$B$2:$B$10=$B130)*('控温被PRO-S级品'!$E$1:$BE$1=H$1)*('控温被PRO-S级品'!$E$2:$BE$10)),0)+IFERROR(SUMPRODUCT(('冬被-S级品'!$B$2:$B$10=$B130)*('冬被-S级品'!$E$1:$AW$1=H$1)*('冬被-S级品'!$E$2:$AW$10)),0)+IFERROR(SUMPRODUCT(('白止-S级品'!$A$2:$A$26=$B130)*('白止-S级品'!$D$1:$AV$1=H$1)*('白止-S级品'!$D$2:$AV$26)),0)+IFERROR(SUMPRODUCT(('乐容-S级品'!$A$4:$A$32=$B130)*('乐容-S级品'!$L$3:$CA$3=H$1)*('乐容-S级品'!$L$4:$CA$32)),0)</f>
      </c>
      <c r="I130" s="280">
        <f>IFERROR(SUMPRODUCT(('控温被PRO-S级品'!$B$2:$B$10=$B130)*('控温被PRO-S级品'!$E$1:$BE$1=I$1)*('控温被PRO-S级品'!$E$2:$BE$10)),0)+IFERROR(SUMPRODUCT(('冬被-S级品'!$B$2:$B$10=$B130)*('冬被-S级品'!$E$1:$AW$1=I$1)*('冬被-S级品'!$E$2:$AW$10)),0)+IFERROR(SUMPRODUCT(('白止-S级品'!$A$2:$A$26=$B130)*('白止-S级品'!$D$1:$AV$1=I$1)*('白止-S级品'!$D$2:$AV$26)),0)+IFERROR(SUMPRODUCT(('乐容-S级品'!$A$4:$A$32=$B130)*('乐容-S级品'!$L$3:$CA$3=I$1)*('乐容-S级品'!$L$4:$CA$32)),0)</f>
      </c>
      <c r="J130" s="280">
        <f>IFERROR(SUMPRODUCT(('控温被PRO-S级品'!$B$2:$B$10=$B130)*('控温被PRO-S级品'!$E$1:$BE$1=J$1)*('控温被PRO-S级品'!$E$2:$BE$10)),0)+IFERROR(SUMPRODUCT(('冬被-S级品'!$B$2:$B$10=$B130)*('冬被-S级品'!$E$1:$AW$1=J$1)*('冬被-S级品'!$E$2:$AW$10)),0)+IFERROR(SUMPRODUCT(('白止-S级品'!$A$2:$A$26=$B130)*('白止-S级品'!$D$1:$AV$1=J$1)*('白止-S级品'!$D$2:$AV$26)),0)+IFERROR(SUMPRODUCT(('乐容-S级品'!$A$4:$A$32=$B130)*('乐容-S级品'!$L$3:$CA$3=J$1)*('乐容-S级品'!$L$4:$CA$32)),0)</f>
      </c>
      <c r="K130" s="280">
        <f>IFERROR(SUMPRODUCT(('控温被PRO-S级品'!$B$2:$B$10=$B130)*('控温被PRO-S级品'!$E$1:$BE$1=K$1)*('控温被PRO-S级品'!$E$2:$BE$10)),0)+IFERROR(SUMPRODUCT(('冬被-S级品'!$B$2:$B$10=$B130)*('冬被-S级品'!$E$1:$AW$1=K$1)*('冬被-S级品'!$E$2:$AW$10)),0)+IFERROR(SUMPRODUCT(('白止-S级品'!$A$2:$A$26=$B130)*('白止-S级品'!$D$1:$AV$1=K$1)*('白止-S级品'!$D$2:$AV$26)),0)+IFERROR(SUMPRODUCT(('乐容-S级品'!$A$4:$A$32=$B130)*('乐容-S级品'!$L$3:$CA$3=K$1)*('乐容-S级品'!$L$4:$CA$32)),0)</f>
      </c>
      <c r="L130" s="280">
        <f>IFERROR(SUMPRODUCT(('控温被PRO-S级品'!$B$2:$B$10=$B130)*('控温被PRO-S级品'!$E$1:$BE$1=L$1)*('控温被PRO-S级品'!$E$2:$BE$10)),0)+IFERROR(SUMPRODUCT(('冬被-S级品'!$B$2:$B$10=$B130)*('冬被-S级品'!$E$1:$AW$1=L$1)*('冬被-S级品'!$E$2:$AW$10)),0)+IFERROR(SUMPRODUCT(('白止-S级品'!$A$2:$A$26=$B130)*('白止-S级品'!$D$1:$AV$1=L$1)*('白止-S级品'!$D$2:$AV$26)),0)+IFERROR(SUMPRODUCT(('乐容-S级品'!$A$4:$A$32=$B130)*('乐容-S级品'!$L$3:$CA$3=L$1)*('乐容-S级品'!$L$4:$CA$32)),0)</f>
      </c>
      <c r="M130" s="280">
        <f>IFERROR(SUMPRODUCT(('控温被PRO-S级品'!$B$2:$B$10=$B130)*('控温被PRO-S级品'!$E$1:$BE$1=M$1)*('控温被PRO-S级品'!$E$2:$BE$10)),0)+IFERROR(SUMPRODUCT(('冬被-S级品'!$B$2:$B$10=$B130)*('冬被-S级品'!$E$1:$AW$1=M$1)*('冬被-S级品'!$E$2:$AW$10)),0)+IFERROR(SUMPRODUCT(('白止-S级品'!$A$2:$A$26=$B130)*('白止-S级品'!$D$1:$AV$1=M$1)*('白止-S级品'!$D$2:$AV$26)),0)+IFERROR(SUMPRODUCT(('乐容-S级品'!$A$4:$A$32=$B130)*('乐容-S级品'!$L$3:$CA$3=M$1)*('乐容-S级品'!$L$4:$CA$32)),0)</f>
      </c>
      <c r="N130" s="280">
        <f>IFERROR(SUMPRODUCT(('控温被PRO-S级品'!$B$2:$B$10=$B130)*('控温被PRO-S级品'!$E$1:$BE$1=N$1)*('控温被PRO-S级品'!$E$2:$BE$10)),0)+IFERROR(SUMPRODUCT(('冬被-S级品'!$B$2:$B$10=$B130)*('冬被-S级品'!$E$1:$AW$1=N$1)*('冬被-S级品'!$E$2:$AW$10)),0)+IFERROR(SUMPRODUCT(('白止-S级品'!$A$2:$A$26=$B130)*('白止-S级品'!$D$1:$AV$1=N$1)*('白止-S级品'!$D$2:$AV$26)),0)+IFERROR(SUMPRODUCT(('乐容-S级品'!$A$4:$A$32=$B130)*('乐容-S级品'!$L$3:$CA$3=N$1)*('乐容-S级品'!$L$4:$CA$32)),0)</f>
      </c>
      <c r="O130" s="280">
        <f>IFERROR(SUMPRODUCT(('控温被PRO-S级品'!$B$2:$B$10=$B130)*('控温被PRO-S级品'!$E$1:$BE$1=O$1)*('控温被PRO-S级品'!$E$2:$BE$10)),0)+IFERROR(SUMPRODUCT(('冬被-S级品'!$B$2:$B$10=$B130)*('冬被-S级品'!$E$1:$AW$1=O$1)*('冬被-S级品'!$E$2:$AW$10)),0)+IFERROR(SUMPRODUCT(('白止-S级品'!$A$2:$A$26=$B130)*('白止-S级品'!$D$1:$AV$1=O$1)*('白止-S级品'!$D$2:$AV$26)),0)+IFERROR(SUMPRODUCT(('乐容-S级品'!$A$4:$A$32=$B130)*('乐容-S级品'!$L$3:$CA$3=O$1)*('乐容-S级品'!$L$4:$CA$32)),0)</f>
      </c>
      <c r="P130" s="280">
        <f>IFERROR(SUMPRODUCT(('控温被PRO-S级品'!$B$2:$B$10=$B130)*('控温被PRO-S级品'!$E$1:$BE$1=P$1)*('控温被PRO-S级品'!$E$2:$BE$10)),0)+IFERROR(SUMPRODUCT(('冬被-S级品'!$B$2:$B$10=$B130)*('冬被-S级品'!$E$1:$AW$1=P$1)*('冬被-S级品'!$E$2:$AW$10)),0)+IFERROR(SUMPRODUCT(('白止-S级品'!$A$2:$A$26=$B130)*('白止-S级品'!$D$1:$AV$1=P$1)*('白止-S级品'!$D$2:$AV$26)),0)+IFERROR(SUMPRODUCT(('乐容-S级品'!$A$4:$A$32=$B130)*('乐容-S级品'!$L$3:$CA$3=P$1)*('乐容-S级品'!$L$4:$CA$32)),0)</f>
      </c>
      <c r="Q130" s="280">
        <f>IFERROR(SUMPRODUCT(('控温被PRO-S级品'!$B$2:$B$10=$B130)*('控温被PRO-S级品'!$E$1:$BE$1=Q$1)*('控温被PRO-S级品'!$E$2:$BE$10)),0)+IFERROR(SUMPRODUCT(('冬被-S级品'!$B$2:$B$10=$B130)*('冬被-S级品'!$E$1:$AW$1=Q$1)*('冬被-S级品'!$E$2:$AW$10)),0)+IFERROR(SUMPRODUCT(('白止-S级品'!$A$2:$A$26=$B130)*('白止-S级品'!$D$1:$AV$1=Q$1)*('白止-S级品'!$D$2:$AV$26)),0)+IFERROR(SUMPRODUCT(('乐容-S级品'!$A$4:$A$32=$B130)*('乐容-S级品'!$L$3:$CA$3=Q$1)*('乐容-S级品'!$L$4:$CA$32)),0)</f>
      </c>
      <c r="R130" s="280">
        <f>IFERROR(SUMPRODUCT(('控温被PRO-S级品'!$B$2:$B$10=$B130)*('控温被PRO-S级品'!$E$1:$BE$1=R$1)*('控温被PRO-S级品'!$E$2:$BE$10)),0)+IFERROR(SUMPRODUCT(('冬被-S级品'!$B$2:$B$10=$B130)*('冬被-S级品'!$E$1:$AW$1=R$1)*('冬被-S级品'!$E$2:$AW$10)),0)+IFERROR(SUMPRODUCT(('白止-S级品'!$A$2:$A$26=$B130)*('白止-S级品'!$D$1:$AV$1=R$1)*('白止-S级品'!$D$2:$AV$26)),0)+IFERROR(SUMPRODUCT(('乐容-S级品'!$A$4:$A$32=$B130)*('乐容-S级品'!$L$3:$CA$3=R$1)*('乐容-S级品'!$L$4:$CA$32)),0)</f>
      </c>
      <c r="S130" s="280">
        <f>IFERROR(SUMPRODUCT(('控温被PRO-S级品'!$B$2:$B$10=$B130)*('控温被PRO-S级品'!$E$1:$BE$1=S$1)*('控温被PRO-S级品'!$E$2:$BE$10)),0)+IFERROR(SUMPRODUCT(('冬被-S级品'!$B$2:$B$10=$B130)*('冬被-S级品'!$E$1:$AW$1=S$1)*('冬被-S级品'!$E$2:$AW$10)),0)+IFERROR(SUMPRODUCT(('白止-S级品'!$A$2:$A$26=$B130)*('白止-S级品'!$D$1:$AV$1=S$1)*('白止-S级品'!$D$2:$AV$26)),0)+IFERROR(SUMPRODUCT(('乐容-S级品'!$A$4:$A$32=$B130)*('乐容-S级品'!$L$3:$CA$3=S$1)*('乐容-S级品'!$L$4:$CA$32)),0)</f>
      </c>
      <c r="T130" s="280">
        <f>IFERROR(SUMPRODUCT(('控温被PRO-S级品'!$B$2:$B$10=$B130)*('控温被PRO-S级品'!$E$1:$BE$1=T$1)*('控温被PRO-S级品'!$E$2:$BE$10)),0)+IFERROR(SUMPRODUCT(('冬被-S级品'!$B$2:$B$10=$B130)*('冬被-S级品'!$E$1:$AW$1=T$1)*('冬被-S级品'!$E$2:$AW$10)),0)+IFERROR(SUMPRODUCT(('白止-S级品'!$A$2:$A$26=$B130)*('白止-S级品'!$D$1:$AV$1=T$1)*('白止-S级品'!$D$2:$AV$26)),0)+IFERROR(SUMPRODUCT(('乐容-S级品'!$A$4:$A$32=$B130)*('乐容-S级品'!$L$3:$CA$3=T$1)*('乐容-S级品'!$L$4:$CA$32)),0)</f>
      </c>
      <c r="U130" s="280">
        <f>IFERROR(SUMPRODUCT(('控温被PRO-S级品'!$B$2:$B$10=$B130)*('控温被PRO-S级品'!$E$1:$BE$1=U$1)*('控温被PRO-S级品'!$E$2:$BE$10)),0)+IFERROR(SUMPRODUCT(('冬被-S级品'!$B$2:$B$10=$B130)*('冬被-S级品'!$E$1:$AW$1=U$1)*('冬被-S级品'!$E$2:$AW$10)),0)+IFERROR(SUMPRODUCT(('白止-S级品'!$A$2:$A$26=$B130)*('白止-S级品'!$D$1:$AV$1=U$1)*('白止-S级品'!$D$2:$AV$26)),0)+IFERROR(SUMPRODUCT(('乐容-S级品'!$A$4:$A$32=$B130)*('乐容-S级品'!$L$3:$CA$3=U$1)*('乐容-S级品'!$L$4:$CA$32)),0)</f>
      </c>
      <c r="V130" s="280">
        <f>IFERROR(SUMPRODUCT(('控温被PRO-S级品'!$B$2:$B$10=$B130)*('控温被PRO-S级品'!$E$1:$BE$1=V$1)*('控温被PRO-S级品'!$E$2:$BE$10)),0)+IFERROR(SUMPRODUCT(('冬被-S级品'!$B$2:$B$10=$B130)*('冬被-S级品'!$E$1:$AW$1=V$1)*('冬被-S级品'!$E$2:$AW$10)),0)+IFERROR(SUMPRODUCT(('白止-S级品'!$A$2:$A$26=$B130)*('白止-S级品'!$D$1:$AV$1=V$1)*('白止-S级品'!$D$2:$AV$26)),0)+IFERROR(SUMPRODUCT(('乐容-S级品'!$A$4:$A$32=$B130)*('乐容-S级品'!$L$3:$CA$3=V$1)*('乐容-S级品'!$L$4:$CA$32)),0)</f>
      </c>
      <c r="W130" s="280">
        <f>IFERROR(SUMPRODUCT(('控温被PRO-S级品'!$B$2:$B$10=$B130)*('控温被PRO-S级品'!$E$1:$BE$1=W$1)*('控温被PRO-S级品'!$E$2:$BE$10)),0)+IFERROR(SUMPRODUCT(('冬被-S级品'!$B$2:$B$10=$B130)*('冬被-S级品'!$E$1:$AW$1=W$1)*('冬被-S级品'!$E$2:$AW$10)),0)+IFERROR(SUMPRODUCT(('白止-S级品'!$A$2:$A$26=$B130)*('白止-S级品'!$D$1:$AV$1=W$1)*('白止-S级品'!$D$2:$AV$26)),0)+IFERROR(SUMPRODUCT(('乐容-S级品'!$A$4:$A$32=$B130)*('乐容-S级品'!$L$3:$CA$3=W$1)*('乐容-S级品'!$L$4:$CA$32)),0)</f>
      </c>
      <c r="X130" s="280">
        <f>IFERROR(SUMPRODUCT(('控温被PRO-S级品'!$B$2:$B$10=$B130)*('控温被PRO-S级品'!$E$1:$BE$1=X$1)*('控温被PRO-S级品'!$E$2:$BE$10)),0)+IFERROR(SUMPRODUCT(('冬被-S级品'!$B$2:$B$10=$B130)*('冬被-S级品'!$E$1:$AW$1=X$1)*('冬被-S级品'!$E$2:$AW$10)),0)+IFERROR(SUMPRODUCT(('白止-S级品'!$A$2:$A$26=$B130)*('白止-S级品'!$D$1:$AV$1=X$1)*('白止-S级品'!$D$2:$AV$26)),0)+IFERROR(SUMPRODUCT(('乐容-S级品'!$A$4:$A$32=$B130)*('乐容-S级品'!$L$3:$CA$3=X$1)*('乐容-S级品'!$L$4:$CA$32)),0)</f>
      </c>
      <c r="Y130" s="280">
        <f>IFERROR(SUMPRODUCT(('控温被PRO-S级品'!$B$2:$B$10=$B130)*('控温被PRO-S级品'!$E$1:$BE$1=Y$1)*('控温被PRO-S级品'!$E$2:$BE$10)),0)+IFERROR(SUMPRODUCT(('冬被-S级品'!$B$2:$B$10=$B130)*('冬被-S级品'!$E$1:$AW$1=Y$1)*('冬被-S级品'!$E$2:$AW$10)),0)+IFERROR(SUMPRODUCT(('白止-S级品'!$A$2:$A$26=$B130)*('白止-S级品'!$D$1:$AV$1=Y$1)*('白止-S级品'!$D$2:$AV$26)),0)+IFERROR(SUMPRODUCT(('乐容-S级品'!$A$4:$A$32=$B130)*('乐容-S级品'!$L$3:$CA$3=Y$1)*('乐容-S级品'!$L$4:$CA$32)),0)</f>
      </c>
      <c r="Z130" s="280">
        <f>IFERROR(SUMPRODUCT(('控温被PRO-S级品'!$B$2:$B$10=$B130)*('控温被PRO-S级品'!$E$1:$BE$1=Z$1)*('控温被PRO-S级品'!$E$2:$BE$10)),0)+IFERROR(SUMPRODUCT(('冬被-S级品'!$B$2:$B$10=$B130)*('冬被-S级品'!$E$1:$AW$1=Z$1)*('冬被-S级品'!$E$2:$AW$10)),0)+IFERROR(SUMPRODUCT(('白止-S级品'!$A$2:$A$26=$B130)*('白止-S级品'!$D$1:$AV$1=Z$1)*('白止-S级品'!$D$2:$AV$26)),0)+IFERROR(SUMPRODUCT(('乐容-S级品'!$A$4:$A$32=$B130)*('乐容-S级品'!$L$3:$CA$3=Z$1)*('乐容-S级品'!$L$4:$CA$32)),0)</f>
      </c>
      <c r="AA130" s="280">
        <f>IFERROR(SUMPRODUCT(('控温被PRO-S级品'!$B$2:$B$10=$B130)*('控温被PRO-S级品'!$E$1:$BE$1=AA$1)*('控温被PRO-S级品'!$E$2:$BE$10)),0)+IFERROR(SUMPRODUCT(('冬被-S级品'!$B$2:$B$10=$B130)*('冬被-S级品'!$E$1:$AW$1=AA$1)*('冬被-S级品'!$E$2:$AW$10)),0)+IFERROR(SUMPRODUCT(('白止-S级品'!$A$2:$A$26=$B130)*('白止-S级品'!$D$1:$AV$1=AA$1)*('白止-S级品'!$D$2:$AV$26)),0)+IFERROR(SUMPRODUCT(('乐容-S级品'!$A$4:$A$32=$B130)*('乐容-S级品'!$L$3:$CA$3=AA$1)*('乐容-S级品'!$L$4:$CA$32)),0)</f>
      </c>
      <c r="AB130" s="280">
        <f>IFERROR(SUMPRODUCT(('控温被PRO-S级品'!$B$2:$B$10=$B130)*('控温被PRO-S级品'!$E$1:$BE$1=AB$1)*('控温被PRO-S级品'!$E$2:$BE$10)),0)+IFERROR(SUMPRODUCT(('冬被-S级品'!$B$2:$B$10=$B130)*('冬被-S级品'!$E$1:$AW$1=AB$1)*('冬被-S级品'!$E$2:$AW$10)),0)+IFERROR(SUMPRODUCT(('白止-S级品'!$A$2:$A$26=$B130)*('白止-S级品'!$D$1:$AV$1=AB$1)*('白止-S级品'!$D$2:$AV$26)),0)+IFERROR(SUMPRODUCT(('乐容-S级品'!$A$4:$A$32=$B130)*('乐容-S级品'!$L$3:$CA$3=AB$1)*('乐容-S级品'!$L$4:$CA$32)),0)</f>
      </c>
      <c r="AC130" s="280">
        <f>IFERROR(SUMPRODUCT(('控温被PRO-S级品'!$B$2:$B$10=$B130)*('控温被PRO-S级品'!$E$1:$BE$1=AC$1)*('控温被PRO-S级品'!$E$2:$BE$10)),0)+IFERROR(SUMPRODUCT(('冬被-S级品'!$B$2:$B$10=$B130)*('冬被-S级品'!$E$1:$AW$1=AC$1)*('冬被-S级品'!$E$2:$AW$10)),0)+IFERROR(SUMPRODUCT(('白止-S级品'!$A$2:$A$26=$B130)*('白止-S级品'!$D$1:$AV$1=AC$1)*('白止-S级品'!$D$2:$AV$26)),0)+IFERROR(SUMPRODUCT(('乐容-S级品'!$A$4:$A$32=$B130)*('乐容-S级品'!$L$3:$CA$3=AC$1)*('乐容-S级品'!$L$4:$CA$32)),0)</f>
      </c>
      <c r="AD130" s="280">
        <f>IFERROR(SUMPRODUCT(('控温被PRO-S级品'!$B$2:$B$10=$B130)*('控温被PRO-S级品'!$E$1:$BE$1=AD$1)*('控温被PRO-S级品'!$E$2:$BE$10)),0)+IFERROR(SUMPRODUCT(('冬被-S级品'!$B$2:$B$10=$B130)*('冬被-S级品'!$E$1:$AW$1=AD$1)*('冬被-S级品'!$E$2:$AW$10)),0)+IFERROR(SUMPRODUCT(('白止-S级品'!$A$2:$A$26=$B130)*('白止-S级品'!$D$1:$AV$1=AD$1)*('白止-S级品'!$D$2:$AV$26)),0)+IFERROR(SUMPRODUCT(('乐容-S级品'!$A$4:$A$32=$B130)*('乐容-S级品'!$L$3:$CA$3=AD$1)*('乐容-S级品'!$L$4:$CA$32)),0)</f>
      </c>
      <c r="AE130" s="280">
        <f>IFERROR(SUMPRODUCT(('控温被PRO-S级品'!$B$2:$B$10=$B130)*('控温被PRO-S级品'!$E$1:$BE$1=AE$1)*('控温被PRO-S级品'!$E$2:$BE$10)),0)+IFERROR(SUMPRODUCT(('冬被-S级品'!$B$2:$B$10=$B130)*('冬被-S级品'!$E$1:$AW$1=AE$1)*('冬被-S级品'!$E$2:$AW$10)),0)+IFERROR(SUMPRODUCT(('白止-S级品'!$A$2:$A$26=$B130)*('白止-S级品'!$D$1:$AV$1=AE$1)*('白止-S级品'!$D$2:$AV$26)),0)+IFERROR(SUMPRODUCT(('乐容-S级品'!$A$4:$A$32=$B130)*('乐容-S级品'!$L$3:$CA$3=AE$1)*('乐容-S级品'!$L$4:$CA$32)),0)</f>
      </c>
      <c r="AF130" s="280">
        <f>IFERROR(SUMPRODUCT(('控温被PRO-S级品'!$B$2:$B$10=$B130)*('控温被PRO-S级品'!$E$1:$BE$1=AF$1)*('控温被PRO-S级品'!$E$2:$BE$10)),0)+IFERROR(SUMPRODUCT(('冬被-S级品'!$B$2:$B$10=$B130)*('冬被-S级品'!$E$1:$AW$1=AF$1)*('冬被-S级品'!$E$2:$AW$10)),0)+IFERROR(SUMPRODUCT(('白止-S级品'!$A$2:$A$26=$B130)*('白止-S级品'!$D$1:$AV$1=AF$1)*('白止-S级品'!$D$2:$AV$26)),0)+IFERROR(SUMPRODUCT(('乐容-S级品'!$A$4:$A$32=$B130)*('乐容-S级品'!$L$3:$CA$3=AF$1)*('乐容-S级品'!$L$4:$CA$32)),0)</f>
      </c>
      <c r="AG130" s="280">
        <f>IFERROR(SUMPRODUCT(('控温被PRO-S级品'!$B$2:$B$10=$B130)*('控温被PRO-S级品'!$E$1:$BE$1=AG$1)*('控温被PRO-S级品'!$E$2:$BE$10)),0)+IFERROR(SUMPRODUCT(('冬被-S级品'!$B$2:$B$10=$B130)*('冬被-S级品'!$E$1:$AW$1=AG$1)*('冬被-S级品'!$E$2:$AW$10)),0)+IFERROR(SUMPRODUCT(('白止-S级品'!$A$2:$A$26=$B130)*('白止-S级品'!$D$1:$AV$1=AG$1)*('白止-S级品'!$D$2:$AV$26)),0)+IFERROR(SUMPRODUCT(('乐容-S级品'!$A$4:$A$32=$B130)*('乐容-S级品'!$L$3:$CA$3=AG$1)*('乐容-S级品'!$L$4:$CA$32)),0)</f>
      </c>
      <c r="AH130" s="280">
        <f>IFERROR(SUMPRODUCT(('控温被PRO-S级品'!$B$2:$B$10=$B130)*('控温被PRO-S级品'!$E$1:$BE$1=AH$1)*('控温被PRO-S级品'!$E$2:$BE$10)),0)+IFERROR(SUMPRODUCT(('冬被-S级品'!$B$2:$B$10=$B130)*('冬被-S级品'!$E$1:$AW$1=AH$1)*('冬被-S级品'!$E$2:$AW$10)),0)+IFERROR(SUMPRODUCT(('白止-S级品'!$A$2:$A$26=$B130)*('白止-S级品'!$D$1:$AV$1=AH$1)*('白止-S级品'!$D$2:$AV$26)),0)+IFERROR(SUMPRODUCT(('乐容-S级品'!$A$4:$A$32=$B130)*('乐容-S级品'!$L$3:$CA$3=AH$1)*('乐容-S级品'!$L$4:$CA$32)),0)</f>
      </c>
      <c r="AI130" s="280">
        <f>IFERROR(SUMPRODUCT(('控温被PRO-S级品'!$B$2:$B$10=$B130)*('控温被PRO-S级品'!$E$1:$BE$1=AI$1)*('控温被PRO-S级品'!$E$2:$BE$10)),0)+IFERROR(SUMPRODUCT(('冬被-S级品'!$B$2:$B$10=$B130)*('冬被-S级品'!$E$1:$AW$1=AI$1)*('冬被-S级品'!$E$2:$AW$10)),0)+IFERROR(SUMPRODUCT(('白止-S级品'!$A$2:$A$26=$B130)*('白止-S级品'!$D$1:$AV$1=AI$1)*('白止-S级品'!$D$2:$AV$26)),0)+IFERROR(SUMPRODUCT(('乐容-S级品'!$A$4:$A$32=$B130)*('乐容-S级品'!$L$3:$CA$3=AI$1)*('乐容-S级品'!$L$4:$CA$32)),0)</f>
      </c>
      <c r="AJ130" s="280">
        <f>IFERROR(SUMPRODUCT(('控温被PRO-S级品'!$B$2:$B$10=$B130)*('控温被PRO-S级品'!$E$1:$BE$1=AJ$1)*('控温被PRO-S级品'!$E$2:$BE$10)),0)+IFERROR(SUMPRODUCT(('冬被-S级品'!$B$2:$B$10=$B130)*('冬被-S级品'!$E$1:$AW$1=AJ$1)*('冬被-S级品'!$E$2:$AW$10)),0)+IFERROR(SUMPRODUCT(('白止-S级品'!$A$2:$A$26=$B130)*('白止-S级品'!$D$1:$AV$1=AJ$1)*('白止-S级品'!$D$2:$AV$26)),0)+IFERROR(SUMPRODUCT(('乐容-S级品'!$A$4:$A$32=$B130)*('乐容-S级品'!$L$3:$CA$3=AJ$1)*('乐容-S级品'!$L$4:$CA$32)),0)</f>
      </c>
      <c r="AK130" s="280">
        <f>IFERROR(SUMPRODUCT(('控温被PRO-S级品'!$B$2:$B$10=$B130)*('控温被PRO-S级品'!$E$1:$BE$1=AK$1)*('控温被PRO-S级品'!$E$2:$BE$10)),0)+IFERROR(SUMPRODUCT(('冬被-S级品'!$B$2:$B$10=$B130)*('冬被-S级品'!$E$1:$AW$1=AK$1)*('冬被-S级品'!$E$2:$AW$10)),0)+IFERROR(SUMPRODUCT(('白止-S级品'!$A$2:$A$26=$B130)*('白止-S级品'!$D$1:$AV$1=AK$1)*('白止-S级品'!$D$2:$AV$26)),0)+IFERROR(SUMPRODUCT(('乐容-S级品'!$A$4:$A$32=$B130)*('乐容-S级品'!$L$3:$CA$3=AK$1)*('乐容-S级品'!$L$4:$CA$32)),0)</f>
      </c>
      <c r="AL130" s="280">
        <f>IFERROR(SUMPRODUCT(('控温被PRO-S级品'!$B$2:$B$10=$B130)*('控温被PRO-S级品'!$E$1:$BE$1=AL$1)*('控温被PRO-S级品'!$E$2:$BE$10)),0)+IFERROR(SUMPRODUCT(('冬被-S级品'!$B$2:$B$10=$B130)*('冬被-S级品'!$E$1:$AW$1=AL$1)*('冬被-S级品'!$E$2:$AW$10)),0)+IFERROR(SUMPRODUCT(('白止-S级品'!$A$2:$A$26=$B130)*('白止-S级品'!$D$1:$AV$1=AL$1)*('白止-S级品'!$D$2:$AV$26)),0)+IFERROR(SUMPRODUCT(('乐容-S级品'!$A$4:$A$32=$B130)*('乐容-S级品'!$L$3:$CA$3=AL$1)*('乐容-S级品'!$L$4:$CA$32)),0)</f>
      </c>
      <c r="AM130" s="280">
        <f>IFERROR(SUMPRODUCT(('控温被PRO-S级品'!$B$2:$B$10=$B130)*('控温被PRO-S级品'!$E$1:$BE$1=AM$1)*('控温被PRO-S级品'!$E$2:$BE$10)),0)+IFERROR(SUMPRODUCT(('冬被-S级品'!$B$2:$B$10=$B130)*('冬被-S级品'!$E$1:$AW$1=AM$1)*('冬被-S级品'!$E$2:$AW$10)),0)+IFERROR(SUMPRODUCT(('白止-S级品'!$A$2:$A$26=$B130)*('白止-S级品'!$D$1:$AV$1=AM$1)*('白止-S级品'!$D$2:$AV$26)),0)+IFERROR(SUMPRODUCT(('乐容-S级品'!$A$4:$A$32=$B130)*('乐容-S级品'!$L$3:$CA$3=AM$1)*('乐容-S级品'!$L$4:$CA$32)),0)</f>
      </c>
      <c r="AN130" s="280">
        <f>IFERROR(SUMPRODUCT(('控温被PRO-S级品'!$B$2:$B$10=$B130)*('控温被PRO-S级品'!$E$1:$BE$1=AN$1)*('控温被PRO-S级品'!$E$2:$BE$10)),0)+IFERROR(SUMPRODUCT(('冬被-S级品'!$B$2:$B$10=$B130)*('冬被-S级品'!$E$1:$AW$1=AN$1)*('冬被-S级品'!$E$2:$AW$10)),0)+IFERROR(SUMPRODUCT(('白止-S级品'!$A$2:$A$26=$B130)*('白止-S级品'!$D$1:$AV$1=AN$1)*('白止-S级品'!$D$2:$AV$26)),0)+IFERROR(SUMPRODUCT(('乐容-S级品'!$A$4:$A$32=$B130)*('乐容-S级品'!$L$3:$CA$3=AN$1)*('乐容-S级品'!$L$4:$CA$32)),0)</f>
      </c>
      <c r="AO130" s="280">
        <f>IFERROR(SUMPRODUCT(('控温被PRO-S级品'!$B$2:$B$10=$B130)*('控温被PRO-S级品'!$E$1:$BE$1=AO$1)*('控温被PRO-S级品'!$E$2:$BE$10)),0)+IFERROR(SUMPRODUCT(('冬被-S级品'!$B$2:$B$10=$B130)*('冬被-S级品'!$E$1:$AW$1=AO$1)*('冬被-S级品'!$E$2:$AW$10)),0)+IFERROR(SUMPRODUCT(('白止-S级品'!$A$2:$A$26=$B130)*('白止-S级品'!$D$1:$AV$1=AO$1)*('白止-S级品'!$D$2:$AV$26)),0)+IFERROR(SUMPRODUCT(('乐容-S级品'!$A$4:$A$32=$B130)*('乐容-S级品'!$L$3:$CA$3=AO$1)*('乐容-S级品'!$L$4:$CA$32)),0)</f>
      </c>
      <c r="AP130" s="280">
        <f>IFERROR(SUMPRODUCT(('控温被PRO-S级品'!$B$2:$B$10=$B130)*('控温被PRO-S级品'!$E$1:$BE$1=AP$1)*('控温被PRO-S级品'!$E$2:$BE$10)),0)+IFERROR(SUMPRODUCT(('冬被-S级品'!$B$2:$B$10=$B130)*('冬被-S级品'!$E$1:$AW$1=AP$1)*('冬被-S级品'!$E$2:$AW$10)),0)+IFERROR(SUMPRODUCT(('白止-S级品'!$A$2:$A$26=$B130)*('白止-S级品'!$D$1:$AV$1=AP$1)*('白止-S级品'!$D$2:$AV$26)),0)+IFERROR(SUMPRODUCT(('乐容-S级品'!$A$4:$A$32=$B130)*('乐容-S级品'!$L$3:$CA$3=AP$1)*('乐容-S级品'!$L$4:$CA$32)),0)</f>
      </c>
      <c r="AQ130" s="280">
        <f>IFERROR(SUMPRODUCT(('控温被PRO-S级品'!$B$2:$B$10=$B130)*('控温被PRO-S级品'!$E$1:$BE$1=AQ$1)*('控温被PRO-S级品'!$E$2:$BE$10)),0)+IFERROR(SUMPRODUCT(('冬被-S级品'!$B$2:$B$10=$B130)*('冬被-S级品'!$E$1:$AW$1=AQ$1)*('冬被-S级品'!$E$2:$AW$10)),0)+IFERROR(SUMPRODUCT(('白止-S级品'!$A$2:$A$26=$B130)*('白止-S级品'!$D$1:$AV$1=AQ$1)*('白止-S级品'!$D$2:$AV$26)),0)+IFERROR(SUMPRODUCT(('乐容-S级品'!$A$4:$A$32=$B130)*('乐容-S级品'!$L$3:$CA$3=AQ$1)*('乐容-S级品'!$L$4:$CA$32)),0)</f>
      </c>
      <c r="AR130" s="280">
        <f>IFERROR(SUMPRODUCT(('控温被PRO-S级品'!$B$2:$B$10=$B130)*('控温被PRO-S级品'!$E$1:$BE$1=AR$1)*('控温被PRO-S级品'!$E$2:$BE$10)),0)+IFERROR(SUMPRODUCT(('冬被-S级品'!$B$2:$B$10=$B130)*('冬被-S级品'!$E$1:$AW$1=AR$1)*('冬被-S级品'!$E$2:$AW$10)),0)+IFERROR(SUMPRODUCT(('白止-S级品'!$A$2:$A$26=$B130)*('白止-S级品'!$D$1:$AV$1=AR$1)*('白止-S级品'!$D$2:$AV$26)),0)+IFERROR(SUMPRODUCT(('乐容-S级品'!$A$4:$A$32=$B130)*('乐容-S级品'!$L$3:$CA$3=AR$1)*('乐容-S级品'!$L$4:$CA$32)),0)</f>
      </c>
      <c r="AS130" s="280">
        <f>IFERROR(SUMPRODUCT(('控温被PRO-S级品'!$B$2:$B$10=$B130)*('控温被PRO-S级品'!$E$1:$BE$1=AS$1)*('控温被PRO-S级品'!$E$2:$BE$10)),0)+IFERROR(SUMPRODUCT(('冬被-S级品'!$B$2:$B$10=$B130)*('冬被-S级品'!$E$1:$AW$1=AS$1)*('冬被-S级品'!$E$2:$AW$10)),0)+IFERROR(SUMPRODUCT(('白止-S级品'!$A$2:$A$26=$B130)*('白止-S级品'!$D$1:$AV$1=AS$1)*('白止-S级品'!$D$2:$AV$26)),0)+IFERROR(SUMPRODUCT(('乐容-S级品'!$A$4:$A$32=$B130)*('乐容-S级品'!$L$3:$CA$3=AS$1)*('乐容-S级品'!$L$4:$CA$32)),0)</f>
      </c>
      <c r="AT130" s="280">
        <f>IFERROR(SUMPRODUCT(('控温被PRO-S级品'!$B$2:$B$10=$B130)*('控温被PRO-S级品'!$E$1:$BE$1=AT$1)*('控温被PRO-S级品'!$E$2:$BE$10)),0)+IFERROR(SUMPRODUCT(('冬被-S级品'!$B$2:$B$10=$B130)*('冬被-S级品'!$E$1:$AW$1=AT$1)*('冬被-S级品'!$E$2:$AW$10)),0)+IFERROR(SUMPRODUCT(('白止-S级品'!$A$2:$A$26=$B130)*('白止-S级品'!$D$1:$AV$1=AT$1)*('白止-S级品'!$D$2:$AV$26)),0)+IFERROR(SUMPRODUCT(('乐容-S级品'!$A$4:$A$32=$B130)*('乐容-S级品'!$L$3:$CA$3=AT$1)*('乐容-S级品'!$L$4:$CA$32)),0)</f>
      </c>
      <c r="AU130" s="280">
        <f>IFERROR(SUMPRODUCT(('控温被PRO-S级品'!$B$2:$B$10=$B130)*('控温被PRO-S级品'!$E$1:$BE$1=AU$1)*('控温被PRO-S级品'!$E$2:$BE$10)),0)+IFERROR(SUMPRODUCT(('冬被-S级品'!$B$2:$B$10=$B130)*('冬被-S级品'!$E$1:$AW$1=AU$1)*('冬被-S级品'!$E$2:$AW$10)),0)+IFERROR(SUMPRODUCT(('白止-S级品'!$A$2:$A$26=$B130)*('白止-S级品'!$D$1:$AV$1=AU$1)*('白止-S级品'!$D$2:$AV$26)),0)+IFERROR(SUMPRODUCT(('乐容-S级品'!$A$4:$A$32=$B130)*('乐容-S级品'!$L$3:$CA$3=AU$1)*('乐容-S级品'!$L$4:$CA$32)),0)</f>
      </c>
      <c r="AV130" s="280">
        <f>IFERROR(SUMPRODUCT(('控温被PRO-S级品'!$B$2:$B$10=$B130)*('控温被PRO-S级品'!$E$1:$BE$1=AV$1)*('控温被PRO-S级品'!$E$2:$BE$10)),0)+IFERROR(SUMPRODUCT(('冬被-S级品'!$B$2:$B$10=$B130)*('冬被-S级品'!$E$1:$AW$1=AV$1)*('冬被-S级品'!$E$2:$AW$10)),0)+IFERROR(SUMPRODUCT(('白止-S级品'!$A$2:$A$26=$B130)*('白止-S级品'!$D$1:$AV$1=AV$1)*('白止-S级品'!$D$2:$AV$26)),0)+IFERROR(SUMPRODUCT(('乐容-S级品'!$A$4:$A$32=$B130)*('乐容-S级品'!$L$3:$CA$3=AV$1)*('乐容-S级品'!$L$4:$CA$32)),0)</f>
      </c>
      <c r="AW130" s="280">
        <f>IFERROR(SUMPRODUCT(('控温被PRO-S级品'!$B$2:$B$10=$B130)*('控温被PRO-S级品'!$E$1:$BE$1=AW$1)*('控温被PRO-S级品'!$E$2:$BE$10)),0)+IFERROR(SUMPRODUCT(('冬被-S级品'!$B$2:$B$10=$B130)*('冬被-S级品'!$E$1:$AW$1=AW$1)*('冬被-S级品'!$E$2:$AW$10)),0)+IFERROR(SUMPRODUCT(('白止-S级品'!$A$2:$A$26=$B130)*('白止-S级品'!$D$1:$AV$1=AW$1)*('白止-S级品'!$D$2:$AV$26)),0)+IFERROR(SUMPRODUCT(('乐容-S级品'!$A$4:$A$32=$B130)*('乐容-S级品'!$L$3:$CA$3=AW$1)*('乐容-S级品'!$L$4:$CA$32)),0)</f>
      </c>
      <c r="AX130" s="280">
        <f>IFERROR(SUMPRODUCT(('控温被PRO-S级品'!$B$2:$B$10=$B130)*('控温被PRO-S级品'!$E$1:$BE$1=AX$1)*('控温被PRO-S级品'!$E$2:$BE$10)),0)+IFERROR(SUMPRODUCT(('冬被-S级品'!$B$2:$B$10=$B130)*('冬被-S级品'!$E$1:$AW$1=AX$1)*('冬被-S级品'!$E$2:$AW$10)),0)+IFERROR(SUMPRODUCT(('白止-S级品'!$A$2:$A$26=$B130)*('白止-S级品'!$D$1:$AV$1=AX$1)*('白止-S级品'!$D$2:$AV$26)),0)+IFERROR(SUMPRODUCT(('乐容-S级品'!$A$4:$A$32=$B130)*('乐容-S级品'!$L$3:$CA$3=AX$1)*('乐容-S级品'!$L$4:$CA$32)),0)</f>
      </c>
      <c r="AY130" s="280">
        <f>IFERROR(SUMPRODUCT(('控温被PRO-S级品'!$B$2:$B$10=$B130)*('控温被PRO-S级品'!$E$1:$BE$1=AY$1)*('控温被PRO-S级品'!$E$2:$BE$10)),0)+IFERROR(SUMPRODUCT(('冬被-S级品'!$B$2:$B$10=$B130)*('冬被-S级品'!$E$1:$AW$1=AY$1)*('冬被-S级品'!$E$2:$AW$10)),0)+IFERROR(SUMPRODUCT(('白止-S级品'!$A$2:$A$26=$B130)*('白止-S级品'!$D$1:$AV$1=AY$1)*('白止-S级品'!$D$2:$AV$26)),0)+IFERROR(SUMPRODUCT(('乐容-S级品'!$A$4:$A$32=$B130)*('乐容-S级品'!$L$3:$CA$3=AY$1)*('乐容-S级品'!$L$4:$CA$32)),0)</f>
      </c>
      <c r="AZ130" s="280">
        <f>IFERROR(SUMPRODUCT(('控温被PRO-S级品'!$B$2:$B$10=$B130)*('控温被PRO-S级品'!$E$1:$BE$1=AZ$1)*('控温被PRO-S级品'!$E$2:$BE$10)),0)+IFERROR(SUMPRODUCT(('冬被-S级品'!$B$2:$B$10=$B130)*('冬被-S级品'!$E$1:$AW$1=AZ$1)*('冬被-S级品'!$E$2:$AW$10)),0)+IFERROR(SUMPRODUCT(('白止-S级品'!$A$2:$A$26=$B130)*('白止-S级品'!$D$1:$AV$1=AZ$1)*('白止-S级品'!$D$2:$AV$26)),0)+IFERROR(SUMPRODUCT(('乐容-S级品'!$A$4:$A$32=$B130)*('乐容-S级品'!$L$3:$CA$3=AZ$1)*('乐容-S级品'!$L$4:$CA$32)),0)</f>
      </c>
      <c r="BA130" s="280">
        <f>IFERROR(SUMPRODUCT(('控温被PRO-S级品'!$B$2:$B$10=$B130)*('控温被PRO-S级品'!$E$1:$BE$1=BA$1)*('控温被PRO-S级品'!$E$2:$BE$10)),0)+IFERROR(SUMPRODUCT(('冬被-S级品'!$B$2:$B$10=$B130)*('冬被-S级品'!$E$1:$AW$1=BA$1)*('冬被-S级品'!$E$2:$AW$10)),0)+IFERROR(SUMPRODUCT(('白止-S级品'!$A$2:$A$26=$B130)*('白止-S级品'!$D$1:$AV$1=BA$1)*('白止-S级品'!$D$2:$AV$26)),0)+IFERROR(SUMPRODUCT(('乐容-S级品'!$A$4:$A$32=$B130)*('乐容-S级品'!$L$3:$CA$3=BA$1)*('乐容-S级品'!$L$4:$CA$32)),0)</f>
      </c>
      <c r="BB130" s="280">
        <f>IFERROR(SUMPRODUCT(('控温被PRO-S级品'!$B$2:$B$10=$B130)*('控温被PRO-S级品'!$E$1:$BE$1=BB$1)*('控温被PRO-S级品'!$E$2:$BE$10)),0)+IFERROR(SUMPRODUCT(('冬被-S级品'!$B$2:$B$10=$B130)*('冬被-S级品'!$E$1:$AW$1=BB$1)*('冬被-S级品'!$E$2:$AW$10)),0)+IFERROR(SUMPRODUCT(('白止-S级品'!$A$2:$A$26=$B130)*('白止-S级品'!$D$1:$AV$1=BB$1)*('白止-S级品'!$D$2:$AV$26)),0)+IFERROR(SUMPRODUCT(('乐容-S级品'!$A$4:$A$32=$B130)*('乐容-S级品'!$L$3:$CA$3=BB$1)*('乐容-S级品'!$L$4:$CA$32)),0)</f>
      </c>
      <c r="BC130" s="280">
        <f>IFERROR(SUMPRODUCT(('控温被PRO-S级品'!$B$2:$B$10=$B130)*('控温被PRO-S级品'!$E$1:$BE$1=BC$1)*('控温被PRO-S级品'!$E$2:$BE$10)),0)+IFERROR(SUMPRODUCT(('冬被-S级品'!$B$2:$B$10=$B130)*('冬被-S级品'!$E$1:$AW$1=BC$1)*('冬被-S级品'!$E$2:$AW$10)),0)+IFERROR(SUMPRODUCT(('白止-S级品'!$A$2:$A$26=$B130)*('白止-S级品'!$D$1:$AV$1=BC$1)*('白止-S级品'!$D$2:$AV$26)),0)+IFERROR(SUMPRODUCT(('乐容-S级品'!$A$4:$A$32=$B130)*('乐容-S级品'!$L$3:$CA$3=BC$1)*('乐容-S级品'!$L$4:$CA$32)),0)</f>
      </c>
      <c r="BD130" s="280">
        <f>IFERROR(SUMPRODUCT(('控温被PRO-S级品'!$B$2:$B$10=$B130)*('控温被PRO-S级品'!$E$1:$BE$1=BD$1)*('控温被PRO-S级品'!$E$2:$BE$10)),0)+IFERROR(SUMPRODUCT(('冬被-S级品'!$B$2:$B$10=$B130)*('冬被-S级品'!$E$1:$AW$1=BD$1)*('冬被-S级品'!$E$2:$AW$10)),0)+IFERROR(SUMPRODUCT(('白止-S级品'!$A$2:$A$26=$B130)*('白止-S级品'!$D$1:$AV$1=BD$1)*('白止-S级品'!$D$2:$AV$26)),0)+IFERROR(SUMPRODUCT(('乐容-S级品'!$A$4:$A$32=$B130)*('乐容-S级品'!$L$3:$CA$3=BD$1)*('乐容-S级品'!$L$4:$CA$32)),0)</f>
      </c>
      <c r="BE130" s="280">
        <f>IFERROR(SUMPRODUCT(('控温被PRO-S级品'!$B$2:$B$10=$B130)*('控温被PRO-S级品'!$E$1:$BE$1=BE$1)*('控温被PRO-S级品'!$E$2:$BE$10)),0)+IFERROR(SUMPRODUCT(('冬被-S级品'!$B$2:$B$10=$B130)*('冬被-S级品'!$E$1:$AW$1=BE$1)*('冬被-S级品'!$E$2:$AW$10)),0)+IFERROR(SUMPRODUCT(('白止-S级品'!$A$2:$A$26=$B130)*('白止-S级品'!$D$1:$AV$1=BE$1)*('白止-S级品'!$D$2:$AV$26)),0)+IFERROR(SUMPRODUCT(('乐容-S级品'!$A$4:$A$32=$B130)*('乐容-S级品'!$L$3:$CA$3=BE$1)*('乐容-S级品'!$L$4:$CA$32)),0)</f>
      </c>
      <c r="BF130" s="280">
        <f>IFERROR(SUMPRODUCT(('控温被PRO-S级品'!$B$2:$B$10=$B130)*('控温被PRO-S级品'!$E$1:$BE$1=BF$1)*('控温被PRO-S级品'!$E$2:$BE$10)),0)+IFERROR(SUMPRODUCT(('冬被-S级品'!$B$2:$B$10=$B130)*('冬被-S级品'!$E$1:$AW$1=BF$1)*('冬被-S级品'!$E$2:$AW$10)),0)+IFERROR(SUMPRODUCT(('白止-S级品'!$A$2:$A$26=$B130)*('白止-S级品'!$D$1:$AV$1=BF$1)*('白止-S级品'!$D$2:$AV$26)),0)+IFERROR(SUMPRODUCT(('乐容-S级品'!$A$4:$A$32=$B130)*('乐容-S级品'!$L$3:$CA$3=BF$1)*('乐容-S级品'!$L$4:$CA$32)),0)</f>
      </c>
      <c r="BG130" s="280">
        <f>IFERROR(SUMPRODUCT(('控温被PRO-S级品'!$B$2:$B$10=$B130)*('控温被PRO-S级品'!$E$1:$BE$1=BG$1)*('控温被PRO-S级品'!$E$2:$BE$10)),0)+IFERROR(SUMPRODUCT(('冬被-S级品'!$B$2:$B$10=$B130)*('冬被-S级品'!$E$1:$AW$1=BG$1)*('冬被-S级品'!$E$2:$AW$10)),0)+IFERROR(SUMPRODUCT(('白止-S级品'!$A$2:$A$26=$B130)*('白止-S级品'!$D$1:$AV$1=BG$1)*('白止-S级品'!$D$2:$AV$26)),0)+IFERROR(SUMPRODUCT(('乐容-S级品'!$A$4:$A$32=$B130)*('乐容-S级品'!$L$3:$CA$3=BG$1)*('乐容-S级品'!$L$4:$CA$32)),0)</f>
      </c>
      <c r="BH130" s="280">
        <f>IFERROR(SUMPRODUCT(('控温被PRO-S级品'!$B$2:$B$10=$B130)*('控温被PRO-S级品'!$E$1:$BE$1=BH$1)*('控温被PRO-S级品'!$E$2:$BE$10)),0)+IFERROR(SUMPRODUCT(('冬被-S级品'!$B$2:$B$10=$B130)*('冬被-S级品'!$E$1:$AW$1=BH$1)*('冬被-S级品'!$E$2:$AW$10)),0)+IFERROR(SUMPRODUCT(('白止-S级品'!$A$2:$A$26=$B130)*('白止-S级品'!$D$1:$AV$1=BH$1)*('白止-S级品'!$D$2:$AV$26)),0)+IFERROR(SUMPRODUCT(('乐容-S级品'!$A$4:$A$32=$B130)*('乐容-S级品'!$L$3:$CA$3=BH$1)*('乐容-S级品'!$L$4:$CA$32)),0)</f>
      </c>
      <c r="BI130" s="280">
        <f>IFERROR(SUMPRODUCT(('控温被PRO-S级品'!$B$2:$B$10=$B130)*('控温被PRO-S级品'!$E$1:$BE$1=BI$1)*('控温被PRO-S级品'!$E$2:$BE$10)),0)+IFERROR(SUMPRODUCT(('冬被-S级品'!$B$2:$B$10=$B130)*('冬被-S级品'!$E$1:$AW$1=BI$1)*('冬被-S级品'!$E$2:$AW$10)),0)+IFERROR(SUMPRODUCT(('白止-S级品'!$A$2:$A$26=$B130)*('白止-S级品'!$D$1:$AV$1=BI$1)*('白止-S级品'!$D$2:$AV$26)),0)+IFERROR(SUMPRODUCT(('乐容-S级品'!$A$4:$A$32=$B130)*('乐容-S级品'!$L$3:$CA$3=BI$1)*('乐容-S级品'!$L$4:$CA$32)),0)</f>
      </c>
      <c r="BJ130" s="280">
        <f>IFERROR(SUMPRODUCT(('控温被PRO-S级品'!$B$2:$B$10=$B130)*('控温被PRO-S级品'!$E$1:$BE$1=BJ$1)*('控温被PRO-S级品'!$E$2:$BE$10)),0)+IFERROR(SUMPRODUCT(('冬被-S级品'!$B$2:$B$10=$B130)*('冬被-S级品'!$E$1:$AW$1=BJ$1)*('冬被-S级品'!$E$2:$AW$10)),0)+IFERROR(SUMPRODUCT(('白止-S级品'!$A$2:$A$26=$B130)*('白止-S级品'!$D$1:$AV$1=BJ$1)*('白止-S级品'!$D$2:$AV$26)),0)+IFERROR(SUMPRODUCT(('乐容-S级品'!$A$4:$A$32=$B130)*('乐容-S级品'!$L$3:$CA$3=BJ$1)*('乐容-S级品'!$L$4:$CA$32)),0)</f>
      </c>
      <c r="BK130" s="280">
        <f>IFERROR(SUMPRODUCT(('控温被PRO-S级品'!$B$2:$B$10=$B130)*('控温被PRO-S级品'!$E$1:$BE$1=BK$1)*('控温被PRO-S级品'!$E$2:$BE$10)),0)+IFERROR(SUMPRODUCT(('冬被-S级品'!$B$2:$B$10=$B130)*('冬被-S级品'!$E$1:$AW$1=BK$1)*('冬被-S级品'!$E$2:$AW$10)),0)+IFERROR(SUMPRODUCT(('白止-S级品'!$A$2:$A$26=$B130)*('白止-S级品'!$D$1:$AV$1=BK$1)*('白止-S级品'!$D$2:$AV$26)),0)+IFERROR(SUMPRODUCT(('乐容-S级品'!$A$4:$A$32=$B130)*('乐容-S级品'!$L$3:$CA$3=BK$1)*('乐容-S级品'!$L$4:$CA$32)),0)</f>
      </c>
      <c r="BL130" s="280">
        <f>IFERROR(SUMPRODUCT(('控温被PRO-S级品'!$B$2:$B$10=$B130)*('控温被PRO-S级品'!$E$1:$BE$1=BL$1)*('控温被PRO-S级品'!$E$2:$BE$10)),0)+IFERROR(SUMPRODUCT(('冬被-S级品'!$B$2:$B$10=$B130)*('冬被-S级品'!$E$1:$AW$1=BL$1)*('冬被-S级品'!$E$2:$AW$10)),0)+IFERROR(SUMPRODUCT(('白止-S级品'!$A$2:$A$26=$B130)*('白止-S级品'!$D$1:$AV$1=BL$1)*('白止-S级品'!$D$2:$AV$26)),0)+IFERROR(SUMPRODUCT(('乐容-S级品'!$A$4:$A$32=$B130)*('乐容-S级品'!$L$3:$CA$3=BL$1)*('乐容-S级品'!$L$4:$CA$32)),0)</f>
      </c>
      <c r="BM130" s="280">
        <f>IFERROR(SUMPRODUCT(('控温被PRO-S级品'!$B$2:$B$10=$B130)*('控温被PRO-S级品'!$E$1:$BE$1=BM$1)*('控温被PRO-S级品'!$E$2:$BE$10)),0)+IFERROR(SUMPRODUCT(('冬被-S级品'!$B$2:$B$10=$B130)*('冬被-S级品'!$E$1:$AW$1=BM$1)*('冬被-S级品'!$E$2:$AW$10)),0)+IFERROR(SUMPRODUCT(('白止-S级品'!$A$2:$A$26=$B130)*('白止-S级品'!$D$1:$AV$1=BM$1)*('白止-S级品'!$D$2:$AV$26)),0)+IFERROR(SUMPRODUCT(('乐容-S级品'!$A$4:$A$32=$B130)*('乐容-S级品'!$L$3:$CA$3=BM$1)*('乐容-S级品'!$L$4:$CA$32)),0)</f>
      </c>
      <c r="BN130" s="280">
        <f>IFERROR(SUMPRODUCT(('控温被PRO-S级品'!$B$2:$B$10=$B130)*('控温被PRO-S级品'!$E$1:$BE$1=BN$1)*('控温被PRO-S级品'!$E$2:$BE$10)),0)+IFERROR(SUMPRODUCT(('冬被-S级品'!$B$2:$B$10=$B130)*('冬被-S级品'!$E$1:$AW$1=BN$1)*('冬被-S级品'!$E$2:$AW$10)),0)+IFERROR(SUMPRODUCT(('白止-S级品'!$A$2:$A$26=$B130)*('白止-S级品'!$D$1:$AV$1=BN$1)*('白止-S级品'!$D$2:$AV$26)),0)+IFERROR(SUMPRODUCT(('乐容-S级品'!$A$4:$A$32=$B130)*('乐容-S级品'!$L$3:$CA$3=BN$1)*('乐容-S级品'!$L$4:$CA$32)),0)</f>
      </c>
      <c r="BO130" s="280">
        <f>IFERROR(SUMPRODUCT(('控温被PRO-S级品'!$B$2:$B$10=$B130)*('控温被PRO-S级品'!$E$1:$BE$1=BO$1)*('控温被PRO-S级品'!$E$2:$BE$10)),0)+IFERROR(SUMPRODUCT(('冬被-S级品'!$B$2:$B$10=$B130)*('冬被-S级品'!$E$1:$AW$1=BO$1)*('冬被-S级品'!$E$2:$AW$10)),0)+IFERROR(SUMPRODUCT(('白止-S级品'!$A$2:$A$26=$B130)*('白止-S级品'!$D$1:$AV$1=BO$1)*('白止-S级品'!$D$2:$AV$26)),0)+IFERROR(SUMPRODUCT(('乐容-S级品'!$A$4:$A$32=$B130)*('乐容-S级品'!$L$3:$CA$3=BO$1)*('乐容-S级品'!$L$4:$CA$32)),0)</f>
      </c>
      <c r="BP130" s="280">
        <f>IFERROR(SUMPRODUCT(('控温被PRO-S级品'!$B$2:$B$10=$B130)*('控温被PRO-S级品'!$E$1:$BE$1=BP$1)*('控温被PRO-S级品'!$E$2:$BE$10)),0)+IFERROR(SUMPRODUCT(('冬被-S级品'!$B$2:$B$10=$B130)*('冬被-S级品'!$E$1:$AW$1=BP$1)*('冬被-S级品'!$E$2:$AW$10)),0)+IFERROR(SUMPRODUCT(('白止-S级品'!$A$2:$A$26=$B130)*('白止-S级品'!$D$1:$AV$1=BP$1)*('白止-S级品'!$D$2:$AV$26)),0)+IFERROR(SUMPRODUCT(('乐容-S级品'!$A$4:$A$32=$B130)*('乐容-S级品'!$L$3:$CA$3=BP$1)*('乐容-S级品'!$L$4:$CA$32)),0)</f>
      </c>
      <c r="BQ130" s="280">
        <f>IFERROR(SUMPRODUCT(('控温被PRO-S级品'!$B$2:$B$10=$B130)*('控温被PRO-S级品'!$E$1:$BE$1=BQ$1)*('控温被PRO-S级品'!$E$2:$BE$10)),0)+IFERROR(SUMPRODUCT(('冬被-S级品'!$B$2:$B$10=$B130)*('冬被-S级品'!$E$1:$AW$1=BQ$1)*('冬被-S级品'!$E$2:$AW$10)),0)+IFERROR(SUMPRODUCT(('白止-S级品'!$A$2:$A$26=$B130)*('白止-S级品'!$D$1:$AV$1=BQ$1)*('白止-S级品'!$D$2:$AV$26)),0)+IFERROR(SUMPRODUCT(('乐容-S级品'!$A$4:$A$32=$B130)*('乐容-S级品'!$L$3:$CA$3=BQ$1)*('乐容-S级品'!$L$4:$CA$32)),0)</f>
      </c>
      <c r="BR130" s="280">
        <f>IFERROR(SUMPRODUCT(('控温被PRO-S级品'!$B$2:$B$10=$B130)*('控温被PRO-S级品'!$E$1:$BE$1=BR$1)*('控温被PRO-S级品'!$E$2:$BE$10)),0)+IFERROR(SUMPRODUCT(('冬被-S级品'!$B$2:$B$10=$B130)*('冬被-S级品'!$E$1:$AW$1=BR$1)*('冬被-S级品'!$E$2:$AW$10)),0)+IFERROR(SUMPRODUCT(('白止-S级品'!$A$2:$A$26=$B130)*('白止-S级品'!$D$1:$AV$1=BR$1)*('白止-S级品'!$D$2:$AV$26)),0)+IFERROR(SUMPRODUCT(('乐容-S级品'!$A$4:$A$32=$B130)*('乐容-S级品'!$L$3:$CA$3=BR$1)*('乐容-S级品'!$L$4:$CA$32)),0)</f>
      </c>
      <c r="BS130" s="280">
        <f>IFERROR(SUMPRODUCT(('控温被PRO-S级品'!$B$2:$B$10=$B130)*('控温被PRO-S级品'!$E$1:$BE$1=BS$1)*('控温被PRO-S级品'!$E$2:$BE$10)),0)+IFERROR(SUMPRODUCT(('冬被-S级品'!$B$2:$B$10=$B130)*('冬被-S级品'!$E$1:$AW$1=BS$1)*('冬被-S级品'!$E$2:$AW$10)),0)+IFERROR(SUMPRODUCT(('白止-S级品'!$A$2:$A$26=$B130)*('白止-S级品'!$D$1:$AV$1=BS$1)*('白止-S级品'!$D$2:$AV$26)),0)+IFERROR(SUMPRODUCT(('乐容-S级品'!$A$4:$A$32=$B130)*('乐容-S级品'!$L$3:$CA$3=BS$1)*('乐容-S级品'!$L$4:$CA$32)),0)</f>
      </c>
      <c r="BT130" s="280">
        <f>IFERROR(SUMPRODUCT(('控温被PRO-S级品'!$B$2:$B$10=$B130)*('控温被PRO-S级品'!$E$1:$BE$1=BT$1)*('控温被PRO-S级品'!$E$2:$BE$10)),0)+IFERROR(SUMPRODUCT(('冬被-S级品'!$B$2:$B$10=$B130)*('冬被-S级品'!$E$1:$AW$1=BT$1)*('冬被-S级品'!$E$2:$AW$10)),0)+IFERROR(SUMPRODUCT(('白止-S级品'!$A$2:$A$26=$B130)*('白止-S级品'!$D$1:$AV$1=BT$1)*('白止-S级品'!$D$2:$AV$26)),0)+IFERROR(SUMPRODUCT(('乐容-S级品'!$A$4:$A$32=$B130)*('乐容-S级品'!$L$3:$CA$3=BT$1)*('乐容-S级品'!$L$4:$CA$32)),0)</f>
      </c>
      <c r="BU130" s="280">
        <f>IFERROR(SUMPRODUCT(('控温被PRO-S级品'!$B$2:$B$10=$B130)*('控温被PRO-S级品'!$E$1:$BE$1=BU$1)*('控温被PRO-S级品'!$E$2:$BE$10)),0)+IFERROR(SUMPRODUCT(('冬被-S级品'!$B$2:$B$10=$B130)*('冬被-S级品'!$E$1:$AW$1=BU$1)*('冬被-S级品'!$E$2:$AW$10)),0)+IFERROR(SUMPRODUCT(('白止-S级品'!$A$2:$A$26=$B130)*('白止-S级品'!$D$1:$AV$1=BU$1)*('白止-S级品'!$D$2:$AV$26)),0)+IFERROR(SUMPRODUCT(('乐容-S级品'!$A$4:$A$32=$B130)*('乐容-S级品'!$L$3:$CA$3=BU$1)*('乐容-S级品'!$L$4:$CA$32)),0)</f>
      </c>
      <c r="BV130" s="280">
        <f>IFERROR(SUMPRODUCT(('控温被PRO-S级品'!$B$2:$B$10=$B130)*('控温被PRO-S级品'!$E$1:$BE$1=BV$1)*('控温被PRO-S级品'!$E$2:$BE$10)),0)+IFERROR(SUMPRODUCT(('冬被-S级品'!$B$2:$B$10=$B130)*('冬被-S级品'!$E$1:$AW$1=BV$1)*('冬被-S级品'!$E$2:$AW$10)),0)+IFERROR(SUMPRODUCT(('白止-S级品'!$A$2:$A$26=$B130)*('白止-S级品'!$D$1:$AV$1=BV$1)*('白止-S级品'!$D$2:$AV$26)),0)+IFERROR(SUMPRODUCT(('乐容-S级品'!$A$4:$A$32=$B130)*('乐容-S级品'!$L$3:$CA$3=BV$1)*('乐容-S级品'!$L$4:$CA$32)),0)</f>
      </c>
      <c r="BW130" s="280">
        <f>IFERROR(SUMPRODUCT(('控温被PRO-S级品'!$B$2:$B$10=$B130)*('控温被PRO-S级品'!$E$1:$BE$1=BW$1)*('控温被PRO-S级品'!$E$2:$BE$10)),0)+IFERROR(SUMPRODUCT(('冬被-S级品'!$B$2:$B$10=$B130)*('冬被-S级品'!$E$1:$AW$1=BW$1)*('冬被-S级品'!$E$2:$AW$10)),0)+IFERROR(SUMPRODUCT(('白止-S级品'!$A$2:$A$26=$B130)*('白止-S级品'!$D$1:$AV$1=BW$1)*('白止-S级品'!$D$2:$AV$26)),0)+IFERROR(SUMPRODUCT(('乐容-S级品'!$A$4:$A$32=$B130)*('乐容-S级品'!$L$3:$CA$3=BW$1)*('乐容-S级品'!$L$4:$CA$32)),0)</f>
      </c>
      <c r="BX130" s="280">
        <f>IFERROR(SUMPRODUCT(('控温被PRO-S级品'!$B$2:$B$10=$B130)*('控温被PRO-S级品'!$E$1:$BE$1=BX$1)*('控温被PRO-S级品'!$E$2:$BE$10)),0)+IFERROR(SUMPRODUCT(('冬被-S级品'!$B$2:$B$10=$B130)*('冬被-S级品'!$E$1:$AW$1=BX$1)*('冬被-S级品'!$E$2:$AW$10)),0)+IFERROR(SUMPRODUCT(('白止-S级品'!$A$2:$A$26=$B130)*('白止-S级品'!$D$1:$AV$1=BX$1)*('白止-S级品'!$D$2:$AV$26)),0)+IFERROR(SUMPRODUCT(('乐容-S级品'!$A$4:$A$32=$B130)*('乐容-S级品'!$L$3:$CA$3=BX$1)*('乐容-S级品'!$L$4:$CA$32)),0)</f>
      </c>
      <c r="BY130" s="280">
        <f>IFERROR(SUMPRODUCT(('控温被PRO-S级品'!$B$2:$B$10=$B130)*('控温被PRO-S级品'!$E$1:$BE$1=BY$1)*('控温被PRO-S级品'!$E$2:$BE$10)),0)+IFERROR(SUMPRODUCT(('冬被-S级品'!$B$2:$B$10=$B130)*('冬被-S级品'!$E$1:$AW$1=BY$1)*('冬被-S级品'!$E$2:$AW$10)),0)+IFERROR(SUMPRODUCT(('白止-S级品'!$A$2:$A$26=$B130)*('白止-S级品'!$D$1:$AV$1=BY$1)*('白止-S级品'!$D$2:$AV$26)),0)+IFERROR(SUMPRODUCT(('乐容-S级品'!$A$4:$A$32=$B130)*('乐容-S级品'!$L$3:$CA$3=BY$1)*('乐容-S级品'!$L$4:$CA$32)),0)</f>
      </c>
      <c r="BZ130" s="280">
        <f>IFERROR(SUMPRODUCT(('控温被PRO-S级品'!$B$2:$B$10=$B130)*('控温被PRO-S级品'!$E$1:$BE$1=BZ$1)*('控温被PRO-S级品'!$E$2:$BE$10)),0)+IFERROR(SUMPRODUCT(('冬被-S级品'!$B$2:$B$10=$B130)*('冬被-S级品'!$E$1:$AW$1=BZ$1)*('冬被-S级品'!$E$2:$AW$10)),0)+IFERROR(SUMPRODUCT(('白止-S级品'!$A$2:$A$26=$B130)*('白止-S级品'!$D$1:$AV$1=BZ$1)*('白止-S级品'!$D$2:$AV$26)),0)+IFERROR(SUMPRODUCT(('乐容-S级品'!$A$4:$A$32=$B130)*('乐容-S级品'!$L$3:$CA$3=BZ$1)*('乐容-S级品'!$L$4:$CA$32)),0)</f>
      </c>
      <c r="CA130" s="280">
        <f>IFERROR(SUMPRODUCT(('控温被PRO-S级品'!$B$2:$B$10=$B130)*('控温被PRO-S级品'!$E$1:$BE$1=CA$1)*('控温被PRO-S级品'!$E$2:$BE$10)),0)+IFERROR(SUMPRODUCT(('冬被-S级品'!$B$2:$B$10=$B130)*('冬被-S级品'!$E$1:$AW$1=CA$1)*('冬被-S级品'!$E$2:$AW$10)),0)+IFERROR(SUMPRODUCT(('白止-S级品'!$A$2:$A$26=$B130)*('白止-S级品'!$D$1:$AV$1=CA$1)*('白止-S级品'!$D$2:$AV$26)),0)+IFERROR(SUMPRODUCT(('乐容-S级品'!$A$4:$A$32=$B130)*('乐容-S级品'!$L$3:$CA$3=CA$1)*('乐容-S级品'!$L$4:$CA$32)),0)</f>
      </c>
      <c r="CB130" s="280">
        <f>IFERROR(SUMPRODUCT(('控温被PRO-S级品'!$B$2:$B$10=$B130)*('控温被PRO-S级品'!$E$1:$BE$1=CB$1)*('控温被PRO-S级品'!$E$2:$BE$10)),0)+IFERROR(SUMPRODUCT(('冬被-S级品'!$B$2:$B$10=$B130)*('冬被-S级品'!$E$1:$AW$1=CB$1)*('冬被-S级品'!$E$2:$AW$10)),0)+IFERROR(SUMPRODUCT(('白止-S级品'!$A$2:$A$26=$B130)*('白止-S级品'!$D$1:$AV$1=CB$1)*('白止-S级品'!$D$2:$AV$26)),0)+IFERROR(SUMPRODUCT(('乐容-S级品'!$A$4:$A$32=$B130)*('乐容-S级品'!$L$3:$CA$3=CB$1)*('乐容-S级品'!$L$4:$CA$32)),0)</f>
      </c>
      <c r="CC130" s="280">
        <f>IFERROR(SUMPRODUCT(('控温被PRO-S级品'!$B$2:$B$10=$B130)*('控温被PRO-S级品'!$E$1:$BE$1=CC$1)*('控温被PRO-S级品'!$E$2:$BE$10)),0)+IFERROR(SUMPRODUCT(('冬被-S级品'!$B$2:$B$10=$B130)*('冬被-S级品'!$E$1:$AW$1=CC$1)*('冬被-S级品'!$E$2:$AW$10)),0)+IFERROR(SUMPRODUCT(('白止-S级品'!$A$2:$A$26=$B130)*('白止-S级品'!$D$1:$AV$1=CC$1)*('白止-S级品'!$D$2:$AV$26)),0)+IFERROR(SUMPRODUCT(('乐容-S级品'!$A$4:$A$32=$B130)*('乐容-S级品'!$L$3:$CA$3=CC$1)*('乐容-S级品'!$L$4:$CA$32)),0)</f>
      </c>
      <c r="CD130" s="280">
        <f>IFERROR(SUMPRODUCT(('控温被PRO-S级品'!$B$2:$B$10=$B130)*('控温被PRO-S级品'!$E$1:$BE$1=CD$1)*('控温被PRO-S级品'!$E$2:$BE$10)),0)+IFERROR(SUMPRODUCT(('冬被-S级品'!$B$2:$B$10=$B130)*('冬被-S级品'!$E$1:$AW$1=CD$1)*('冬被-S级品'!$E$2:$AW$10)),0)+IFERROR(SUMPRODUCT(('白止-S级品'!$A$2:$A$26=$B130)*('白止-S级品'!$D$1:$AV$1=CD$1)*('白止-S级品'!$D$2:$AV$26)),0)+IFERROR(SUMPRODUCT(('乐容-S级品'!$A$4:$A$32=$B130)*('乐容-S级品'!$L$3:$CA$3=CD$1)*('乐容-S级品'!$L$4:$CA$32)),0)</f>
      </c>
      <c r="CE130" s="280">
        <f>IFERROR(SUMPRODUCT(('控温被PRO-S级品'!$B$2:$B$10=$B130)*('控温被PRO-S级品'!$E$1:$BE$1=CE$1)*('控温被PRO-S级品'!$E$2:$BE$10)),0)+IFERROR(SUMPRODUCT(('冬被-S级品'!$B$2:$B$10=$B130)*('冬被-S级品'!$E$1:$AW$1=CE$1)*('冬被-S级品'!$E$2:$AW$10)),0)+IFERROR(SUMPRODUCT(('白止-S级品'!$A$2:$A$26=$B130)*('白止-S级品'!$D$1:$AV$1=CE$1)*('白止-S级品'!$D$2:$AV$26)),0)+IFERROR(SUMPRODUCT(('乐容-S级品'!$A$4:$A$32=$B130)*('乐容-S级品'!$L$3:$CA$3=CE$1)*('乐容-S级品'!$L$4:$CA$32)),0)</f>
      </c>
      <c r="CF130" s="280">
        <f>IFERROR(SUMPRODUCT(('控温被PRO-S级品'!$B$2:$B$10=$B130)*('控温被PRO-S级品'!$E$1:$BE$1=CF$1)*('控温被PRO-S级品'!$E$2:$BE$10)),0)+IFERROR(SUMPRODUCT(('冬被-S级品'!$B$2:$B$10=$B130)*('冬被-S级品'!$E$1:$AW$1=CF$1)*('冬被-S级品'!$E$2:$AW$10)),0)+IFERROR(SUMPRODUCT(('白止-S级品'!$A$2:$A$26=$B130)*('白止-S级品'!$D$1:$AV$1=CF$1)*('白止-S级品'!$D$2:$AV$26)),0)+IFERROR(SUMPRODUCT(('乐容-S级品'!$A$4:$A$32=$B130)*('乐容-S级品'!$L$3:$CA$3=CF$1)*('乐容-S级品'!$L$4:$CA$32)),0)</f>
      </c>
      <c r="CG130" s="280">
        <f>IFERROR(SUMPRODUCT(('控温被PRO-S级品'!$B$2:$B$10=$B130)*('控温被PRO-S级品'!$E$1:$BE$1=CG$1)*('控温被PRO-S级品'!$E$2:$BE$10)),0)+IFERROR(SUMPRODUCT(('冬被-S级品'!$B$2:$B$10=$B130)*('冬被-S级品'!$E$1:$AW$1=CG$1)*('冬被-S级品'!$E$2:$AW$10)),0)+IFERROR(SUMPRODUCT(('白止-S级品'!$A$2:$A$26=$B130)*('白止-S级品'!$D$1:$AV$1=CG$1)*('白止-S级品'!$D$2:$AV$26)),0)+IFERROR(SUMPRODUCT(('乐容-S级品'!$A$4:$A$32=$B130)*('乐容-S级品'!$L$3:$CA$3=CG$1)*('乐容-S级品'!$L$4:$CA$32)),0)</f>
      </c>
      <c r="CH130" s="280">
        <f>IFERROR(SUMPRODUCT(('控温被PRO-S级品'!$B$2:$B$10=$B130)*('控温被PRO-S级品'!$E$1:$BE$1=CH$1)*('控温被PRO-S级品'!$E$2:$BE$10)),0)+IFERROR(SUMPRODUCT(('冬被-S级品'!$B$2:$B$10=$B130)*('冬被-S级品'!$E$1:$AW$1=CH$1)*('冬被-S级品'!$E$2:$AW$10)),0)+IFERROR(SUMPRODUCT(('白止-S级品'!$A$2:$A$26=$B130)*('白止-S级品'!$D$1:$AV$1=CH$1)*('白止-S级品'!$D$2:$AV$26)),0)+IFERROR(SUMPRODUCT(('乐容-S级品'!$A$4:$A$32=$B130)*('乐容-S级品'!$L$3:$CA$3=CH$1)*('乐容-S级品'!$L$4:$CA$32)),0)</f>
      </c>
      <c r="CI130" s="280">
        <f>IFERROR(SUMPRODUCT(('控温被PRO-S级品'!$B$2:$B$10=$B130)*('控温被PRO-S级品'!$E$1:$BE$1=CI$1)*('控温被PRO-S级品'!$E$2:$BE$10)),0)+IFERROR(SUMPRODUCT(('冬被-S级品'!$B$2:$B$10=$B130)*('冬被-S级品'!$E$1:$AW$1=CI$1)*('冬被-S级品'!$E$2:$AW$10)),0)+IFERROR(SUMPRODUCT(('白止-S级品'!$A$2:$A$26=$B130)*('白止-S级品'!$D$1:$AV$1=CI$1)*('白止-S级品'!$D$2:$AV$26)),0)+IFERROR(SUMPRODUCT(('乐容-S级品'!$A$4:$A$32=$B130)*('乐容-S级品'!$L$3:$CA$3=CI$1)*('乐容-S级品'!$L$4:$CA$32)),0)</f>
      </c>
      <c r="CJ130" s="280">
        <f>IFERROR(SUMPRODUCT(('控温被PRO-S级品'!$B$2:$B$10=$B130)*('控温被PRO-S级品'!$E$1:$BE$1=CJ$1)*('控温被PRO-S级品'!$E$2:$BE$10)),0)+IFERROR(SUMPRODUCT(('冬被-S级品'!$B$2:$B$10=$B130)*('冬被-S级品'!$E$1:$AW$1=CJ$1)*('冬被-S级品'!$E$2:$AW$10)),0)+IFERROR(SUMPRODUCT(('白止-S级品'!$A$2:$A$26=$B130)*('白止-S级品'!$D$1:$AV$1=CJ$1)*('白止-S级品'!$D$2:$AV$26)),0)+IFERROR(SUMPRODUCT(('乐容-S级品'!$A$4:$A$32=$B130)*('乐容-S级品'!$L$3:$CA$3=CJ$1)*('乐容-S级品'!$L$4:$CA$32)),0)</f>
      </c>
      <c r="CK130" s="280">
        <f>IFERROR(SUMPRODUCT(('控温被PRO-S级品'!$B$2:$B$10=$B130)*('控温被PRO-S级品'!$E$1:$BE$1=CK$1)*('控温被PRO-S级品'!$E$2:$BE$10)),0)+IFERROR(SUMPRODUCT(('冬被-S级品'!$B$2:$B$10=$B130)*('冬被-S级品'!$E$1:$AW$1=CK$1)*('冬被-S级品'!$E$2:$AW$10)),0)+IFERROR(SUMPRODUCT(('白止-S级品'!$A$2:$A$26=$B130)*('白止-S级品'!$D$1:$AV$1=CK$1)*('白止-S级品'!$D$2:$AV$26)),0)+IFERROR(SUMPRODUCT(('乐容-S级品'!$A$4:$A$32=$B130)*('乐容-S级品'!$L$3:$CA$3=CK$1)*('乐容-S级品'!$L$4:$CA$32)),0)</f>
      </c>
      <c r="CL130" s="280">
        <f>IFERROR(SUMPRODUCT(('控温被PRO-S级品'!$B$2:$B$10=$B130)*('控温被PRO-S级品'!$E$1:$BE$1=CL$1)*('控温被PRO-S级品'!$E$2:$BE$10)),0)+IFERROR(SUMPRODUCT(('冬被-S级品'!$B$2:$B$10=$B130)*('冬被-S级品'!$E$1:$AW$1=CL$1)*('冬被-S级品'!$E$2:$AW$10)),0)+IFERROR(SUMPRODUCT(('白止-S级品'!$A$2:$A$26=$B130)*('白止-S级品'!$D$1:$AV$1=CL$1)*('白止-S级品'!$D$2:$AV$26)),0)+IFERROR(SUMPRODUCT(('乐容-S级品'!$A$4:$A$32=$B130)*('乐容-S级品'!$L$3:$CA$3=CL$1)*('乐容-S级品'!$L$4:$CA$32)),0)</f>
      </c>
      <c r="CM130" s="280">
        <f>IFERROR(SUMPRODUCT(('控温被PRO-S级品'!$B$2:$B$10=$B130)*('控温被PRO-S级品'!$E$1:$BE$1=CM$1)*('控温被PRO-S级品'!$E$2:$BE$10)),0)+IFERROR(SUMPRODUCT(('冬被-S级品'!$B$2:$B$10=$B130)*('冬被-S级品'!$E$1:$AW$1=CM$1)*('冬被-S级品'!$E$2:$AW$10)),0)+IFERROR(SUMPRODUCT(('白止-S级品'!$A$2:$A$26=$B130)*('白止-S级品'!$D$1:$AV$1=CM$1)*('白止-S级品'!$D$2:$AV$26)),0)+IFERROR(SUMPRODUCT(('乐容-S级品'!$A$4:$A$32=$B130)*('乐容-S级品'!$L$3:$CA$3=CM$1)*('乐容-S级品'!$L$4:$CA$32)),0)</f>
      </c>
      <c r="CN130" s="280">
        <f>IFERROR(SUMPRODUCT(('控温被PRO-S级品'!$B$2:$B$10=$B130)*('控温被PRO-S级品'!$E$1:$BE$1=CN$1)*('控温被PRO-S级品'!$E$2:$BE$10)),0)+IFERROR(SUMPRODUCT(('冬被-S级品'!$B$2:$B$10=$B130)*('冬被-S级品'!$E$1:$AW$1=CN$1)*('冬被-S级品'!$E$2:$AW$10)),0)+IFERROR(SUMPRODUCT(('白止-S级品'!$A$2:$A$26=$B130)*('白止-S级品'!$D$1:$AV$1=CN$1)*('白止-S级品'!$D$2:$AV$26)),0)+IFERROR(SUMPRODUCT(('乐容-S级品'!$A$4:$A$32=$B130)*('乐容-S级品'!$L$3:$CA$3=CN$1)*('乐容-S级品'!$L$4:$CA$32)),0)</f>
      </c>
      <c r="CO130" s="280">
        <f>IFERROR(SUMPRODUCT(('控温被PRO-S级品'!$B$2:$B$10=$B130)*('控温被PRO-S级品'!$E$1:$BE$1=CO$1)*('控温被PRO-S级品'!$E$2:$BE$10)),0)+IFERROR(SUMPRODUCT(('冬被-S级品'!$B$2:$B$10=$B130)*('冬被-S级品'!$E$1:$AW$1=CO$1)*('冬被-S级品'!$E$2:$AW$10)),0)+IFERROR(SUMPRODUCT(('白止-S级品'!$A$2:$A$26=$B130)*('白止-S级品'!$D$1:$AV$1=CO$1)*('白止-S级品'!$D$2:$AV$26)),0)+IFERROR(SUMPRODUCT(('乐容-S级品'!$A$4:$A$32=$B130)*('乐容-S级品'!$L$3:$CA$3=CO$1)*('乐容-S级品'!$L$4:$CA$32)),0)</f>
      </c>
      <c r="CP130" s="280">
        <f>IFERROR(SUMPRODUCT(('控温被PRO-S级品'!$B$2:$B$10=$B130)*('控温被PRO-S级品'!$E$1:$BE$1=CP$1)*('控温被PRO-S级品'!$E$2:$BE$10)),0)+IFERROR(SUMPRODUCT(('冬被-S级品'!$B$2:$B$10=$B130)*('冬被-S级品'!$E$1:$AW$1=CP$1)*('冬被-S级品'!$E$2:$AW$10)),0)+IFERROR(SUMPRODUCT(('白止-S级品'!$A$2:$A$26=$B130)*('白止-S级品'!$D$1:$AV$1=CP$1)*('白止-S级品'!$D$2:$AV$26)),0)+IFERROR(SUMPRODUCT(('乐容-S级品'!$A$4:$A$32=$B130)*('乐容-S级品'!$L$3:$CA$3=CP$1)*('乐容-S级品'!$L$4:$CA$32)),0)</f>
      </c>
      <c r="CQ130" s="280">
        <f>IFERROR(SUMPRODUCT(('控温被PRO-S级品'!$B$2:$B$10=$B130)*('控温被PRO-S级品'!$E$1:$BE$1=CQ$1)*('控温被PRO-S级品'!$E$2:$BE$10)),0)+IFERROR(SUMPRODUCT(('冬被-S级品'!$B$2:$B$10=$B130)*('冬被-S级品'!$E$1:$AW$1=CQ$1)*('冬被-S级品'!$E$2:$AW$10)),0)+IFERROR(SUMPRODUCT(('白止-S级品'!$A$2:$A$26=$B130)*('白止-S级品'!$D$1:$AV$1=CQ$1)*('白止-S级品'!$D$2:$AV$26)),0)+IFERROR(SUMPRODUCT(('乐容-S级品'!$A$4:$A$32=$B130)*('乐容-S级品'!$L$3:$CA$3=CQ$1)*('乐容-S级品'!$L$4:$CA$32)),0)</f>
      </c>
      <c r="CR130" s="280">
        <f>IFERROR(SUMPRODUCT(('控温被PRO-S级品'!$B$2:$B$10=$B130)*('控温被PRO-S级品'!$E$1:$BE$1=CR$1)*('控温被PRO-S级品'!$E$2:$BE$10)),0)+IFERROR(SUMPRODUCT(('冬被-S级品'!$B$2:$B$10=$B130)*('冬被-S级品'!$E$1:$AW$1=CR$1)*('冬被-S级品'!$E$2:$AW$10)),0)+IFERROR(SUMPRODUCT(('白止-S级品'!$A$2:$A$26=$B130)*('白止-S级品'!$D$1:$AV$1=CR$1)*('白止-S级品'!$D$2:$AV$26)),0)+IFERROR(SUMPRODUCT(('乐容-S级品'!$A$4:$A$32=$B130)*('乐容-S级品'!$L$3:$CA$3=CR$1)*('乐容-S级品'!$L$4:$CA$32)),0)</f>
      </c>
      <c r="CS130" s="280">
        <f>IFERROR(SUMPRODUCT(('控温被PRO-S级品'!$B$2:$B$10=$B130)*('控温被PRO-S级品'!$E$1:$BE$1=CS$1)*('控温被PRO-S级品'!$E$2:$BE$10)),0)+IFERROR(SUMPRODUCT(('冬被-S级品'!$B$2:$B$10=$B130)*('冬被-S级品'!$E$1:$AW$1=CS$1)*('冬被-S级品'!$E$2:$AW$10)),0)+IFERROR(SUMPRODUCT(('白止-S级品'!$A$2:$A$26=$B130)*('白止-S级品'!$D$1:$AV$1=CS$1)*('白止-S级品'!$D$2:$AV$26)),0)+IFERROR(SUMPRODUCT(('乐容-S级品'!$A$4:$A$32=$B130)*('乐容-S级品'!$L$3:$CA$3=CS$1)*('乐容-S级品'!$L$4:$CA$32)),0)</f>
      </c>
      <c r="CT130" s="280">
        <f>IFERROR(SUMPRODUCT(('控温被PRO-S级品'!$B$2:$B$10=$B130)*('控温被PRO-S级品'!$E$1:$BE$1=CT$1)*('控温被PRO-S级品'!$E$2:$BE$10)),0)+IFERROR(SUMPRODUCT(('冬被-S级品'!$B$2:$B$10=$B130)*('冬被-S级品'!$E$1:$AW$1=CT$1)*('冬被-S级品'!$E$2:$AW$10)),0)+IFERROR(SUMPRODUCT(('白止-S级品'!$A$2:$A$26=$B130)*('白止-S级品'!$D$1:$AV$1=CT$1)*('白止-S级品'!$D$2:$AV$26)),0)+IFERROR(SUMPRODUCT(('乐容-S级品'!$A$4:$A$32=$B130)*('乐容-S级品'!$L$3:$CA$3=CT$1)*('乐容-S级品'!$L$4:$CA$32)),0)</f>
      </c>
      <c r="CU130" s="280">
        <f>IFERROR(SUMPRODUCT(('控温被PRO-S级品'!$B$2:$B$10=$B130)*('控温被PRO-S级品'!$E$1:$BE$1=CU$1)*('控温被PRO-S级品'!$E$2:$BE$10)),0)+IFERROR(SUMPRODUCT(('冬被-S级品'!$B$2:$B$10=$B130)*('冬被-S级品'!$E$1:$AW$1=CU$1)*('冬被-S级品'!$E$2:$AW$10)),0)+IFERROR(SUMPRODUCT(('白止-S级品'!$A$2:$A$26=$B130)*('白止-S级品'!$D$1:$AV$1=CU$1)*('白止-S级品'!$D$2:$AV$26)),0)+IFERROR(SUMPRODUCT(('乐容-S级品'!$A$4:$A$32=$B130)*('乐容-S级品'!$L$3:$CA$3=CU$1)*('乐容-S级品'!$L$4:$CA$32)),0)</f>
      </c>
      <c r="CV130" s="280">
        <f>IFERROR(SUMPRODUCT(('控温被PRO-S级品'!$B$2:$B$10=$B130)*('控温被PRO-S级品'!$E$1:$BE$1=CV$1)*('控温被PRO-S级品'!$E$2:$BE$10)),0)+IFERROR(SUMPRODUCT(('冬被-S级品'!$B$2:$B$10=$B130)*('冬被-S级品'!$E$1:$AW$1=CV$1)*('冬被-S级品'!$E$2:$AW$10)),0)+IFERROR(SUMPRODUCT(('白止-S级品'!$A$2:$A$26=$B130)*('白止-S级品'!$D$1:$AV$1=CV$1)*('白止-S级品'!$D$2:$AV$26)),0)+IFERROR(SUMPRODUCT(('乐容-S级品'!$A$4:$A$32=$B130)*('乐容-S级品'!$L$3:$CA$3=CV$1)*('乐容-S级品'!$L$4:$CA$32)),0)</f>
      </c>
      <c r="CW130" s="280">
        <f>IFERROR(SUMPRODUCT(('控温被PRO-S级品'!$B$2:$B$10=$B130)*('控温被PRO-S级品'!$E$1:$BE$1=CW$1)*('控温被PRO-S级品'!$E$2:$BE$10)),0)+IFERROR(SUMPRODUCT(('冬被-S级品'!$B$2:$B$10=$B130)*('冬被-S级品'!$E$1:$AW$1=CW$1)*('冬被-S级品'!$E$2:$AW$10)),0)+IFERROR(SUMPRODUCT(('白止-S级品'!$A$2:$A$26=$B130)*('白止-S级品'!$D$1:$AV$1=CW$1)*('白止-S级品'!$D$2:$AV$26)),0)+IFERROR(SUMPRODUCT(('乐容-S级品'!$A$4:$A$32=$B130)*('乐容-S级品'!$L$3:$CA$3=CW$1)*('乐容-S级品'!$L$4:$CA$32)),0)</f>
      </c>
      <c r="CX130" s="280">
        <f>IFERROR(SUMPRODUCT(('控温被PRO-S级品'!$B$2:$B$10=$B130)*('控温被PRO-S级品'!$E$1:$BE$1=CX$1)*('控温被PRO-S级品'!$E$2:$BE$10)),0)+IFERROR(SUMPRODUCT(('冬被-S级品'!$B$2:$B$10=$B130)*('冬被-S级品'!$E$1:$AW$1=CX$1)*('冬被-S级品'!$E$2:$AW$10)),0)+IFERROR(SUMPRODUCT(('白止-S级品'!$A$2:$A$26=$B130)*('白止-S级品'!$D$1:$AV$1=CX$1)*('白止-S级品'!$D$2:$AV$26)),0)+IFERROR(SUMPRODUCT(('乐容-S级品'!$A$4:$A$32=$B130)*('乐容-S级品'!$L$3:$CA$3=CX$1)*('乐容-S级品'!$L$4:$CA$32)),0)</f>
      </c>
      <c r="CY130" s="280">
        <f>IFERROR(SUMPRODUCT(('控温被PRO-S级品'!$B$2:$B$10=$B130)*('控温被PRO-S级品'!$E$1:$BE$1=CY$1)*('控温被PRO-S级品'!$E$2:$BE$10)),0)+IFERROR(SUMPRODUCT(('冬被-S级品'!$B$2:$B$10=$B130)*('冬被-S级品'!$E$1:$AW$1=CY$1)*('冬被-S级品'!$E$2:$AW$10)),0)+IFERROR(SUMPRODUCT(('白止-S级品'!$A$2:$A$26=$B130)*('白止-S级品'!$D$1:$AV$1=CY$1)*('白止-S级品'!$D$2:$AV$26)),0)+IFERROR(SUMPRODUCT(('乐容-S级品'!$A$4:$A$32=$B130)*('乐容-S级品'!$L$3:$CA$3=CY$1)*('乐容-S级品'!$L$4:$CA$32)),0)</f>
      </c>
      <c r="CZ130" s="280">
        <f>IFERROR(SUMPRODUCT(('控温被PRO-S级品'!$B$2:$B$10=$B130)*('控温被PRO-S级品'!$E$1:$BE$1=CZ$1)*('控温被PRO-S级品'!$E$2:$BE$10)),0)+IFERROR(SUMPRODUCT(('冬被-S级品'!$B$2:$B$10=$B130)*('冬被-S级品'!$E$1:$AW$1=CZ$1)*('冬被-S级品'!$E$2:$AW$10)),0)+IFERROR(SUMPRODUCT(('白止-S级品'!$A$2:$A$26=$B130)*('白止-S级品'!$D$1:$AV$1=CZ$1)*('白止-S级品'!$D$2:$AV$26)),0)+IFERROR(SUMPRODUCT(('乐容-S级品'!$A$4:$A$32=$B130)*('乐容-S级品'!$L$3:$CA$3=CZ$1)*('乐容-S级品'!$L$4:$CA$32)),0)</f>
      </c>
      <c r="DA130" s="280">
        <f>IFERROR(SUMPRODUCT(('控温被PRO-S级品'!$B$2:$B$10=$B130)*('控温被PRO-S级品'!$E$1:$BE$1=DA$1)*('控温被PRO-S级品'!$E$2:$BE$10)),0)+IFERROR(SUMPRODUCT(('冬被-S级品'!$B$2:$B$10=$B130)*('冬被-S级品'!$E$1:$AW$1=DA$1)*('冬被-S级品'!$E$2:$AW$10)),0)+IFERROR(SUMPRODUCT(('白止-S级品'!$A$2:$A$26=$B130)*('白止-S级品'!$D$1:$AV$1=DA$1)*('白止-S级品'!$D$2:$AV$26)),0)+IFERROR(SUMPRODUCT(('乐容-S级品'!$A$4:$A$32=$B130)*('乐容-S级品'!$L$3:$CA$3=DA$1)*('乐容-S级品'!$L$4:$CA$32)),0)</f>
      </c>
      <c r="DB130" s="280">
        <f>IFERROR(SUMPRODUCT(('控温被PRO-S级品'!$B$2:$B$10=$B130)*('控温被PRO-S级品'!$E$1:$BE$1=DB$1)*('控温被PRO-S级品'!$E$2:$BE$10)),0)+IFERROR(SUMPRODUCT(('冬被-S级品'!$B$2:$B$10=$B130)*('冬被-S级品'!$E$1:$AW$1=DB$1)*('冬被-S级品'!$E$2:$AW$10)),0)+IFERROR(SUMPRODUCT(('白止-S级品'!$A$2:$A$26=$B130)*('白止-S级品'!$D$1:$AV$1=DB$1)*('白止-S级品'!$D$2:$AV$26)),0)+IFERROR(SUMPRODUCT(('乐容-S级品'!$A$4:$A$32=$B130)*('乐容-S级品'!$L$3:$CA$3=DB$1)*('乐容-S级品'!$L$4:$CA$32)),0)</f>
      </c>
      <c r="DC130" s="280">
        <f>IFERROR(SUMPRODUCT(('控温被PRO-S级品'!$B$2:$B$10=$B130)*('控温被PRO-S级品'!$E$1:$BE$1=DC$1)*('控温被PRO-S级品'!$E$2:$BE$10)),0)+IFERROR(SUMPRODUCT(('冬被-S级品'!$B$2:$B$10=$B130)*('冬被-S级品'!$E$1:$AW$1=DC$1)*('冬被-S级品'!$E$2:$AW$10)),0)+IFERROR(SUMPRODUCT(('白止-S级品'!$A$2:$A$26=$B130)*('白止-S级品'!$D$1:$AV$1=DC$1)*('白止-S级品'!$D$2:$AV$26)),0)+IFERROR(SUMPRODUCT(('乐容-S级品'!$A$4:$A$32=$B130)*('乐容-S级品'!$L$3:$CA$3=DC$1)*('乐容-S级品'!$L$4:$CA$32)),0)</f>
      </c>
      <c r="DD130" s="280">
        <f>IFERROR(SUMPRODUCT(('控温被PRO-S级品'!$B$2:$B$10=$B130)*('控温被PRO-S级品'!$E$1:$BE$1=DD$1)*('控温被PRO-S级品'!$E$2:$BE$10)),0)+IFERROR(SUMPRODUCT(('冬被-S级品'!$B$2:$B$10=$B130)*('冬被-S级品'!$E$1:$AW$1=DD$1)*('冬被-S级品'!$E$2:$AW$10)),0)+IFERROR(SUMPRODUCT(('白止-S级品'!$A$2:$A$26=$B130)*('白止-S级品'!$D$1:$AV$1=DD$1)*('白止-S级品'!$D$2:$AV$26)),0)+IFERROR(SUMPRODUCT(('乐容-S级品'!$A$4:$A$32=$B130)*('乐容-S级品'!$L$3:$CA$3=DD$1)*('乐容-S级品'!$L$4:$CA$32)),0)</f>
      </c>
      <c r="DE130" s="280">
        <f>IFERROR(SUMPRODUCT(('控温被PRO-S级品'!$B$2:$B$10=$B130)*('控温被PRO-S级品'!$E$1:$BE$1=DE$1)*('控温被PRO-S级品'!$E$2:$BE$10)),0)+IFERROR(SUMPRODUCT(('冬被-S级品'!$B$2:$B$10=$B130)*('冬被-S级品'!$E$1:$AW$1=DE$1)*('冬被-S级品'!$E$2:$AW$10)),0)+IFERROR(SUMPRODUCT(('白止-S级品'!$A$2:$A$26=$B130)*('白止-S级品'!$D$1:$AV$1=DE$1)*('白止-S级品'!$D$2:$AV$26)),0)+IFERROR(SUMPRODUCT(('乐容-S级品'!$A$4:$A$32=$B130)*('乐容-S级品'!$L$3:$CA$3=DE$1)*('乐容-S级品'!$L$4:$CA$32)),0)</f>
      </c>
      <c r="DF130" s="280">
        <f>IFERROR(SUMPRODUCT(('控温被PRO-S级品'!$B$2:$B$10=$B130)*('控温被PRO-S级品'!$E$1:$BE$1=DF$1)*('控温被PRO-S级品'!$E$2:$BE$10)),0)+IFERROR(SUMPRODUCT(('冬被-S级品'!$B$2:$B$10=$B130)*('冬被-S级品'!$E$1:$AW$1=DF$1)*('冬被-S级品'!$E$2:$AW$10)),0)+IFERROR(SUMPRODUCT(('白止-S级品'!$A$2:$A$26=$B130)*('白止-S级品'!$D$1:$AV$1=DF$1)*('白止-S级品'!$D$2:$AV$26)),0)+IFERROR(SUMPRODUCT(('乐容-S级品'!$A$4:$A$32=$B130)*('乐容-S级品'!$L$3:$CA$3=DF$1)*('乐容-S级品'!$L$4:$CA$32)),0)</f>
      </c>
      <c r="DG130" s="280">
        <f>IFERROR(SUMPRODUCT(('控温被PRO-S级品'!$B$2:$B$10=$B130)*('控温被PRO-S级品'!$E$1:$BE$1=DG$1)*('控温被PRO-S级品'!$E$2:$BE$10)),0)+IFERROR(SUMPRODUCT(('冬被-S级品'!$B$2:$B$10=$B130)*('冬被-S级品'!$E$1:$AW$1=DG$1)*('冬被-S级品'!$E$2:$AW$10)),0)+IFERROR(SUMPRODUCT(('白止-S级品'!$A$2:$A$26=$B130)*('白止-S级品'!$D$1:$AV$1=DG$1)*('白止-S级品'!$D$2:$AV$26)),0)+IFERROR(SUMPRODUCT(('乐容-S级品'!$A$4:$A$32=$B130)*('乐容-S级品'!$L$3:$CA$3=DG$1)*('乐容-S级品'!$L$4:$CA$32)),0)</f>
      </c>
      <c r="DH130" s="280">
        <f>IFERROR(SUMPRODUCT(('控温被PRO-S级品'!$B$2:$B$10=$B130)*('控温被PRO-S级品'!$E$1:$BE$1=DH$1)*('控温被PRO-S级品'!$E$2:$BE$10)),0)+IFERROR(SUMPRODUCT(('冬被-S级品'!$B$2:$B$10=$B130)*('冬被-S级品'!$E$1:$AW$1=DH$1)*('冬被-S级品'!$E$2:$AW$10)),0)+IFERROR(SUMPRODUCT(('白止-S级品'!$A$2:$A$26=$B130)*('白止-S级品'!$D$1:$AV$1=DH$1)*('白止-S级品'!$D$2:$AV$26)),0)+IFERROR(SUMPRODUCT(('乐容-S级品'!$A$4:$A$32=$B130)*('乐容-S级品'!$L$3:$CA$3=DH$1)*('乐容-S级品'!$L$4:$CA$32)),0)</f>
      </c>
      <c r="DI130" s="280">
        <f>IFERROR(SUMPRODUCT(('控温被PRO-S级品'!$B$2:$B$10=$B130)*('控温被PRO-S级品'!$E$1:$BE$1=DI$1)*('控温被PRO-S级品'!$E$2:$BE$10)),0)+IFERROR(SUMPRODUCT(('冬被-S级品'!$B$2:$B$10=$B130)*('冬被-S级品'!$E$1:$AW$1=DI$1)*('冬被-S级品'!$E$2:$AW$10)),0)+IFERROR(SUMPRODUCT(('白止-S级品'!$A$2:$A$26=$B130)*('白止-S级品'!$D$1:$AV$1=DI$1)*('白止-S级品'!$D$2:$AV$26)),0)+IFERROR(SUMPRODUCT(('乐容-S级品'!$A$4:$A$32=$B130)*('乐容-S级品'!$L$3:$CA$3=DI$1)*('乐容-S级品'!$L$4:$CA$32)),0)</f>
      </c>
      <c r="DJ130" s="280">
        <f>IFERROR(SUMPRODUCT(('控温被PRO-S级品'!$B$2:$B$10=$B130)*('控温被PRO-S级品'!$E$1:$BE$1=DJ$1)*('控温被PRO-S级品'!$E$2:$BE$10)),0)+IFERROR(SUMPRODUCT(('冬被-S级品'!$B$2:$B$10=$B130)*('冬被-S级品'!$E$1:$AW$1=DJ$1)*('冬被-S级品'!$E$2:$AW$10)),0)+IFERROR(SUMPRODUCT(('白止-S级品'!$A$2:$A$26=$B130)*('白止-S级品'!$D$1:$AV$1=DJ$1)*('白止-S级品'!$D$2:$AV$26)),0)+IFERROR(SUMPRODUCT(('乐容-S级品'!$A$4:$A$32=$B130)*('乐容-S级品'!$L$3:$CA$3=DJ$1)*('乐容-S级品'!$L$4:$CA$32)),0)</f>
      </c>
      <c r="DK130" s="280"/>
      <c r="DL130" s="280"/>
      <c r="DM130" s="280"/>
      <c r="DN130" s="280"/>
      <c r="DO130" s="280"/>
      <c r="DP130" s="280"/>
      <c r="DQ130" s="280"/>
      <c r="DR130" s="280"/>
      <c r="DS130" s="280"/>
      <c r="DT130" s="280"/>
      <c r="DU130" s="280"/>
      <c r="DV130" s="280"/>
      <c r="DW130" s="280">
        <f>VLOOKUP(B130,'系统编码规格'!A:C,3,FALSE)</f>
      </c>
      <c r="DX130" s="280"/>
      <c r="DY130" s="280"/>
      <c r="DZ130" s="280"/>
      <c r="EA130" s="280"/>
      <c r="EB130" s="280"/>
      <c r="EC130" s="280"/>
      <c r="ED130" s="280"/>
      <c r="EE130" s="280"/>
      <c r="EF130" s="280"/>
      <c r="EG130" s="280"/>
      <c r="EH130" s="280"/>
      <c r="EI130" s="280"/>
      <c r="EJ130" s="280"/>
      <c r="EK130" s="280"/>
      <c r="EL130" s="280"/>
      <c r="EM130" s="280"/>
      <c r="EN130" s="280"/>
      <c r="EO130" s="280"/>
      <c r="EP130" s="280"/>
      <c r="EQ130" s="280"/>
      <c r="ER130" s="280"/>
      <c r="ES130" s="280"/>
      <c r="ET130" s="280"/>
      <c r="EU130" s="280"/>
      <c r="EV130" s="280"/>
      <c r="EW130" s="280"/>
      <c r="EX130" s="280"/>
      <c r="EY130" s="280"/>
      <c r="EZ130" s="280"/>
      <c r="FA130" s="280"/>
      <c r="FB130" s="280"/>
      <c r="FC130" s="280"/>
      <c r="FD130" s="280"/>
      <c r="FE130" s="280"/>
      <c r="FF130" s="280"/>
      <c r="FG130" s="280"/>
      <c r="FH130" s="280"/>
      <c r="FI130" s="280"/>
      <c r="FJ130" s="280"/>
      <c r="FK130" s="280"/>
      <c r="FL130" s="280"/>
      <c r="FM130" s="280"/>
      <c r="FN130" s="280"/>
      <c r="FO130" s="280"/>
      <c r="FP130" s="280"/>
      <c r="FQ130" s="280"/>
      <c r="FR130" s="280"/>
      <c r="FS130" s="280"/>
      <c r="FT130" s="280"/>
      <c r="FU130" s="280"/>
      <c r="FV130" s="280"/>
      <c r="FW130" s="280"/>
      <c r="FX130" s="280"/>
      <c r="FY130" s="280"/>
      <c r="FZ130" s="280"/>
      <c r="GA130" s="280"/>
      <c r="GB130" s="280"/>
      <c r="GC130" s="280"/>
      <c r="GD130" s="280"/>
      <c r="GE130" s="280"/>
      <c r="GF130" s="280"/>
      <c r="GG130" s="280"/>
      <c r="GH130" s="280"/>
      <c r="GI130" s="280"/>
      <c r="GJ130" s="280"/>
      <c r="GK130" s="280"/>
      <c r="GL130" s="280"/>
      <c r="GM130" s="280"/>
      <c r="GN130" s="280"/>
      <c r="GO130" s="280"/>
      <c r="GP130" s="280"/>
      <c r="GQ130" s="280"/>
      <c r="GR130" s="280"/>
      <c r="GS130" s="280"/>
      <c r="GT130" s="280"/>
      <c r="GU130" s="280"/>
      <c r="GV130" s="280"/>
    </row>
    <row r="131">
      <c r="A131" s="309" t="str">
        <v>乐容</v>
      </c>
      <c r="B131" s="310" t="str">
        <v>12800025900540218</v>
      </c>
      <c r="C131" s="309" t="str">
        <v>亚朵星球 纯色全棉床笠</v>
      </c>
      <c r="D131" s="309" t="str">
        <v>山野绿 1.8m床</v>
      </c>
      <c r="E131">
        <f>SUM(F131:GX131)</f>
      </c>
      <c r="F131" s="280">
        <f>IFERROR(SUMPRODUCT(('控温被PRO-S级品'!$B$2:$B$10=$B131)*('控温被PRO-S级品'!$E$1:$BE$1=F$1)*('控温被PRO-S级品'!$E$2:$BE$10)),0)+IFERROR(SUMPRODUCT(('冬被-S级品'!$B$2:$B$10=$B131)*('冬被-S级品'!$E$1:$AW$1=F$1)*('冬被-S级品'!$E$2:$AW$10)),0)+IFERROR(SUMPRODUCT(('白止-S级品'!$A$2:$A$26=$B131)*('白止-S级品'!$D$1:$AV$1=F$1)*('白止-S级品'!$D$2:$AV$26)),0)+IFERROR(SUMPRODUCT(('乐容-S级品'!$A$4:$A$32=$B131)*('乐容-S级品'!$L$3:$CA$3=F$1)*('乐容-S级品'!$L$4:$CA$32)),0)</f>
      </c>
      <c r="G131" s="280">
        <f>IFERROR(SUMPRODUCT(('控温被PRO-S级品'!$B$2:$B$10=$B131)*('控温被PRO-S级品'!$E$1:$BE$1=G$1)*('控温被PRO-S级品'!$E$2:$BE$10)),0)+IFERROR(SUMPRODUCT(('冬被-S级品'!$B$2:$B$10=$B131)*('冬被-S级品'!$E$1:$AW$1=G$1)*('冬被-S级品'!$E$2:$AW$10)),0)+IFERROR(SUMPRODUCT(('白止-S级品'!$A$2:$A$26=$B131)*('白止-S级品'!$D$1:$AV$1=G$1)*('白止-S级品'!$D$2:$AV$26)),0)+IFERROR(SUMPRODUCT(('乐容-S级品'!$A$4:$A$32=$B131)*('乐容-S级品'!$L$3:$CA$3=G$1)*('乐容-S级品'!$L$4:$CA$32)),0)</f>
      </c>
      <c r="H131" s="280">
        <f>IFERROR(SUMPRODUCT(('控温被PRO-S级品'!$B$2:$B$10=$B131)*('控温被PRO-S级品'!$E$1:$BE$1=H$1)*('控温被PRO-S级品'!$E$2:$BE$10)),0)+IFERROR(SUMPRODUCT(('冬被-S级品'!$B$2:$B$10=$B131)*('冬被-S级品'!$E$1:$AW$1=H$1)*('冬被-S级品'!$E$2:$AW$10)),0)+IFERROR(SUMPRODUCT(('白止-S级品'!$A$2:$A$26=$B131)*('白止-S级品'!$D$1:$AV$1=H$1)*('白止-S级品'!$D$2:$AV$26)),0)+IFERROR(SUMPRODUCT(('乐容-S级品'!$A$4:$A$32=$B131)*('乐容-S级品'!$L$3:$CA$3=H$1)*('乐容-S级品'!$L$4:$CA$32)),0)</f>
      </c>
      <c r="I131" s="280">
        <f>IFERROR(SUMPRODUCT(('控温被PRO-S级品'!$B$2:$B$10=$B131)*('控温被PRO-S级品'!$E$1:$BE$1=I$1)*('控温被PRO-S级品'!$E$2:$BE$10)),0)+IFERROR(SUMPRODUCT(('冬被-S级品'!$B$2:$B$10=$B131)*('冬被-S级品'!$E$1:$AW$1=I$1)*('冬被-S级品'!$E$2:$AW$10)),0)+IFERROR(SUMPRODUCT(('白止-S级品'!$A$2:$A$26=$B131)*('白止-S级品'!$D$1:$AV$1=I$1)*('白止-S级品'!$D$2:$AV$26)),0)+IFERROR(SUMPRODUCT(('乐容-S级品'!$A$4:$A$32=$B131)*('乐容-S级品'!$L$3:$CA$3=I$1)*('乐容-S级品'!$L$4:$CA$32)),0)</f>
      </c>
      <c r="J131" s="280">
        <f>IFERROR(SUMPRODUCT(('控温被PRO-S级品'!$B$2:$B$10=$B131)*('控温被PRO-S级品'!$E$1:$BE$1=J$1)*('控温被PRO-S级品'!$E$2:$BE$10)),0)+IFERROR(SUMPRODUCT(('冬被-S级品'!$B$2:$B$10=$B131)*('冬被-S级品'!$E$1:$AW$1=J$1)*('冬被-S级品'!$E$2:$AW$10)),0)+IFERROR(SUMPRODUCT(('白止-S级品'!$A$2:$A$26=$B131)*('白止-S级品'!$D$1:$AV$1=J$1)*('白止-S级品'!$D$2:$AV$26)),0)+IFERROR(SUMPRODUCT(('乐容-S级品'!$A$4:$A$32=$B131)*('乐容-S级品'!$L$3:$CA$3=J$1)*('乐容-S级品'!$L$4:$CA$32)),0)</f>
      </c>
      <c r="K131" s="280">
        <f>IFERROR(SUMPRODUCT(('控温被PRO-S级品'!$B$2:$B$10=$B131)*('控温被PRO-S级品'!$E$1:$BE$1=K$1)*('控温被PRO-S级品'!$E$2:$BE$10)),0)+IFERROR(SUMPRODUCT(('冬被-S级品'!$B$2:$B$10=$B131)*('冬被-S级品'!$E$1:$AW$1=K$1)*('冬被-S级品'!$E$2:$AW$10)),0)+IFERROR(SUMPRODUCT(('白止-S级品'!$A$2:$A$26=$B131)*('白止-S级品'!$D$1:$AV$1=K$1)*('白止-S级品'!$D$2:$AV$26)),0)+IFERROR(SUMPRODUCT(('乐容-S级品'!$A$4:$A$32=$B131)*('乐容-S级品'!$L$3:$CA$3=K$1)*('乐容-S级品'!$L$4:$CA$32)),0)</f>
      </c>
      <c r="L131" s="280">
        <f>IFERROR(SUMPRODUCT(('控温被PRO-S级品'!$B$2:$B$10=$B131)*('控温被PRO-S级品'!$E$1:$BE$1=L$1)*('控温被PRO-S级品'!$E$2:$BE$10)),0)+IFERROR(SUMPRODUCT(('冬被-S级品'!$B$2:$B$10=$B131)*('冬被-S级品'!$E$1:$AW$1=L$1)*('冬被-S级品'!$E$2:$AW$10)),0)+IFERROR(SUMPRODUCT(('白止-S级品'!$A$2:$A$26=$B131)*('白止-S级品'!$D$1:$AV$1=L$1)*('白止-S级品'!$D$2:$AV$26)),0)+IFERROR(SUMPRODUCT(('乐容-S级品'!$A$4:$A$32=$B131)*('乐容-S级品'!$L$3:$CA$3=L$1)*('乐容-S级品'!$L$4:$CA$32)),0)</f>
      </c>
      <c r="M131" s="280">
        <f>IFERROR(SUMPRODUCT(('控温被PRO-S级品'!$B$2:$B$10=$B131)*('控温被PRO-S级品'!$E$1:$BE$1=M$1)*('控温被PRO-S级品'!$E$2:$BE$10)),0)+IFERROR(SUMPRODUCT(('冬被-S级品'!$B$2:$B$10=$B131)*('冬被-S级品'!$E$1:$AW$1=M$1)*('冬被-S级品'!$E$2:$AW$10)),0)+IFERROR(SUMPRODUCT(('白止-S级品'!$A$2:$A$26=$B131)*('白止-S级品'!$D$1:$AV$1=M$1)*('白止-S级品'!$D$2:$AV$26)),0)+IFERROR(SUMPRODUCT(('乐容-S级品'!$A$4:$A$32=$B131)*('乐容-S级品'!$L$3:$CA$3=M$1)*('乐容-S级品'!$L$4:$CA$32)),0)</f>
      </c>
      <c r="N131" s="280">
        <f>IFERROR(SUMPRODUCT(('控温被PRO-S级品'!$B$2:$B$10=$B131)*('控温被PRO-S级品'!$E$1:$BE$1=N$1)*('控温被PRO-S级品'!$E$2:$BE$10)),0)+IFERROR(SUMPRODUCT(('冬被-S级品'!$B$2:$B$10=$B131)*('冬被-S级品'!$E$1:$AW$1=N$1)*('冬被-S级品'!$E$2:$AW$10)),0)+IFERROR(SUMPRODUCT(('白止-S级品'!$A$2:$A$26=$B131)*('白止-S级品'!$D$1:$AV$1=N$1)*('白止-S级品'!$D$2:$AV$26)),0)+IFERROR(SUMPRODUCT(('乐容-S级品'!$A$4:$A$32=$B131)*('乐容-S级品'!$L$3:$CA$3=N$1)*('乐容-S级品'!$L$4:$CA$32)),0)</f>
      </c>
      <c r="O131" s="280">
        <f>IFERROR(SUMPRODUCT(('控温被PRO-S级品'!$B$2:$B$10=$B131)*('控温被PRO-S级品'!$E$1:$BE$1=O$1)*('控温被PRO-S级品'!$E$2:$BE$10)),0)+IFERROR(SUMPRODUCT(('冬被-S级品'!$B$2:$B$10=$B131)*('冬被-S级品'!$E$1:$AW$1=O$1)*('冬被-S级品'!$E$2:$AW$10)),0)+IFERROR(SUMPRODUCT(('白止-S级品'!$A$2:$A$26=$B131)*('白止-S级品'!$D$1:$AV$1=O$1)*('白止-S级品'!$D$2:$AV$26)),0)+IFERROR(SUMPRODUCT(('乐容-S级品'!$A$4:$A$32=$B131)*('乐容-S级品'!$L$3:$CA$3=O$1)*('乐容-S级品'!$L$4:$CA$32)),0)</f>
      </c>
      <c r="P131" s="280">
        <f>IFERROR(SUMPRODUCT(('控温被PRO-S级品'!$B$2:$B$10=$B131)*('控温被PRO-S级品'!$E$1:$BE$1=P$1)*('控温被PRO-S级品'!$E$2:$BE$10)),0)+IFERROR(SUMPRODUCT(('冬被-S级品'!$B$2:$B$10=$B131)*('冬被-S级品'!$E$1:$AW$1=P$1)*('冬被-S级品'!$E$2:$AW$10)),0)+IFERROR(SUMPRODUCT(('白止-S级品'!$A$2:$A$26=$B131)*('白止-S级品'!$D$1:$AV$1=P$1)*('白止-S级品'!$D$2:$AV$26)),0)+IFERROR(SUMPRODUCT(('乐容-S级品'!$A$4:$A$32=$B131)*('乐容-S级品'!$L$3:$CA$3=P$1)*('乐容-S级品'!$L$4:$CA$32)),0)</f>
      </c>
      <c r="Q131" s="280">
        <f>IFERROR(SUMPRODUCT(('控温被PRO-S级品'!$B$2:$B$10=$B131)*('控温被PRO-S级品'!$E$1:$BE$1=Q$1)*('控温被PRO-S级品'!$E$2:$BE$10)),0)+IFERROR(SUMPRODUCT(('冬被-S级品'!$B$2:$B$10=$B131)*('冬被-S级品'!$E$1:$AW$1=Q$1)*('冬被-S级品'!$E$2:$AW$10)),0)+IFERROR(SUMPRODUCT(('白止-S级品'!$A$2:$A$26=$B131)*('白止-S级品'!$D$1:$AV$1=Q$1)*('白止-S级品'!$D$2:$AV$26)),0)+IFERROR(SUMPRODUCT(('乐容-S级品'!$A$4:$A$32=$B131)*('乐容-S级品'!$L$3:$CA$3=Q$1)*('乐容-S级品'!$L$4:$CA$32)),0)</f>
      </c>
      <c r="R131" s="280">
        <f>IFERROR(SUMPRODUCT(('控温被PRO-S级品'!$B$2:$B$10=$B131)*('控温被PRO-S级品'!$E$1:$BE$1=R$1)*('控温被PRO-S级品'!$E$2:$BE$10)),0)+IFERROR(SUMPRODUCT(('冬被-S级品'!$B$2:$B$10=$B131)*('冬被-S级品'!$E$1:$AW$1=R$1)*('冬被-S级品'!$E$2:$AW$10)),0)+IFERROR(SUMPRODUCT(('白止-S级品'!$A$2:$A$26=$B131)*('白止-S级品'!$D$1:$AV$1=R$1)*('白止-S级品'!$D$2:$AV$26)),0)+IFERROR(SUMPRODUCT(('乐容-S级品'!$A$4:$A$32=$B131)*('乐容-S级品'!$L$3:$CA$3=R$1)*('乐容-S级品'!$L$4:$CA$32)),0)</f>
      </c>
      <c r="S131" s="280">
        <f>IFERROR(SUMPRODUCT(('控温被PRO-S级品'!$B$2:$B$10=$B131)*('控温被PRO-S级品'!$E$1:$BE$1=S$1)*('控温被PRO-S级品'!$E$2:$BE$10)),0)+IFERROR(SUMPRODUCT(('冬被-S级品'!$B$2:$B$10=$B131)*('冬被-S级品'!$E$1:$AW$1=S$1)*('冬被-S级品'!$E$2:$AW$10)),0)+IFERROR(SUMPRODUCT(('白止-S级品'!$A$2:$A$26=$B131)*('白止-S级品'!$D$1:$AV$1=S$1)*('白止-S级品'!$D$2:$AV$26)),0)+IFERROR(SUMPRODUCT(('乐容-S级品'!$A$4:$A$32=$B131)*('乐容-S级品'!$L$3:$CA$3=S$1)*('乐容-S级品'!$L$4:$CA$32)),0)</f>
      </c>
      <c r="T131" s="280">
        <f>IFERROR(SUMPRODUCT(('控温被PRO-S级品'!$B$2:$B$10=$B131)*('控温被PRO-S级品'!$E$1:$BE$1=T$1)*('控温被PRO-S级品'!$E$2:$BE$10)),0)+IFERROR(SUMPRODUCT(('冬被-S级品'!$B$2:$B$10=$B131)*('冬被-S级品'!$E$1:$AW$1=T$1)*('冬被-S级品'!$E$2:$AW$10)),0)+IFERROR(SUMPRODUCT(('白止-S级品'!$A$2:$A$26=$B131)*('白止-S级品'!$D$1:$AV$1=T$1)*('白止-S级品'!$D$2:$AV$26)),0)+IFERROR(SUMPRODUCT(('乐容-S级品'!$A$4:$A$32=$B131)*('乐容-S级品'!$L$3:$CA$3=T$1)*('乐容-S级品'!$L$4:$CA$32)),0)</f>
      </c>
      <c r="U131" s="280">
        <f>IFERROR(SUMPRODUCT(('控温被PRO-S级品'!$B$2:$B$10=$B131)*('控温被PRO-S级品'!$E$1:$BE$1=U$1)*('控温被PRO-S级品'!$E$2:$BE$10)),0)+IFERROR(SUMPRODUCT(('冬被-S级品'!$B$2:$B$10=$B131)*('冬被-S级品'!$E$1:$AW$1=U$1)*('冬被-S级品'!$E$2:$AW$10)),0)+IFERROR(SUMPRODUCT(('白止-S级品'!$A$2:$A$26=$B131)*('白止-S级品'!$D$1:$AV$1=U$1)*('白止-S级品'!$D$2:$AV$26)),0)+IFERROR(SUMPRODUCT(('乐容-S级品'!$A$4:$A$32=$B131)*('乐容-S级品'!$L$3:$CA$3=U$1)*('乐容-S级品'!$L$4:$CA$32)),0)</f>
      </c>
      <c r="V131" s="280">
        <f>IFERROR(SUMPRODUCT(('控温被PRO-S级品'!$B$2:$B$10=$B131)*('控温被PRO-S级品'!$E$1:$BE$1=V$1)*('控温被PRO-S级品'!$E$2:$BE$10)),0)+IFERROR(SUMPRODUCT(('冬被-S级品'!$B$2:$B$10=$B131)*('冬被-S级品'!$E$1:$AW$1=V$1)*('冬被-S级品'!$E$2:$AW$10)),0)+IFERROR(SUMPRODUCT(('白止-S级品'!$A$2:$A$26=$B131)*('白止-S级品'!$D$1:$AV$1=V$1)*('白止-S级品'!$D$2:$AV$26)),0)+IFERROR(SUMPRODUCT(('乐容-S级品'!$A$4:$A$32=$B131)*('乐容-S级品'!$L$3:$CA$3=V$1)*('乐容-S级品'!$L$4:$CA$32)),0)</f>
      </c>
      <c r="W131" s="280">
        <f>IFERROR(SUMPRODUCT(('控温被PRO-S级品'!$B$2:$B$10=$B131)*('控温被PRO-S级品'!$E$1:$BE$1=W$1)*('控温被PRO-S级品'!$E$2:$BE$10)),0)+IFERROR(SUMPRODUCT(('冬被-S级品'!$B$2:$B$10=$B131)*('冬被-S级品'!$E$1:$AW$1=W$1)*('冬被-S级品'!$E$2:$AW$10)),0)+IFERROR(SUMPRODUCT(('白止-S级品'!$A$2:$A$26=$B131)*('白止-S级品'!$D$1:$AV$1=W$1)*('白止-S级品'!$D$2:$AV$26)),0)+IFERROR(SUMPRODUCT(('乐容-S级品'!$A$4:$A$32=$B131)*('乐容-S级品'!$L$3:$CA$3=W$1)*('乐容-S级品'!$L$4:$CA$32)),0)</f>
      </c>
      <c r="X131" s="280">
        <f>IFERROR(SUMPRODUCT(('控温被PRO-S级品'!$B$2:$B$10=$B131)*('控温被PRO-S级品'!$E$1:$BE$1=X$1)*('控温被PRO-S级品'!$E$2:$BE$10)),0)+IFERROR(SUMPRODUCT(('冬被-S级品'!$B$2:$B$10=$B131)*('冬被-S级品'!$E$1:$AW$1=X$1)*('冬被-S级品'!$E$2:$AW$10)),0)+IFERROR(SUMPRODUCT(('白止-S级品'!$A$2:$A$26=$B131)*('白止-S级品'!$D$1:$AV$1=X$1)*('白止-S级品'!$D$2:$AV$26)),0)+IFERROR(SUMPRODUCT(('乐容-S级品'!$A$4:$A$32=$B131)*('乐容-S级品'!$L$3:$CA$3=X$1)*('乐容-S级品'!$L$4:$CA$32)),0)</f>
      </c>
      <c r="Y131" s="280">
        <f>IFERROR(SUMPRODUCT(('控温被PRO-S级品'!$B$2:$B$10=$B131)*('控温被PRO-S级品'!$E$1:$BE$1=Y$1)*('控温被PRO-S级品'!$E$2:$BE$10)),0)+IFERROR(SUMPRODUCT(('冬被-S级品'!$B$2:$B$10=$B131)*('冬被-S级品'!$E$1:$AW$1=Y$1)*('冬被-S级品'!$E$2:$AW$10)),0)+IFERROR(SUMPRODUCT(('白止-S级品'!$A$2:$A$26=$B131)*('白止-S级品'!$D$1:$AV$1=Y$1)*('白止-S级品'!$D$2:$AV$26)),0)+IFERROR(SUMPRODUCT(('乐容-S级品'!$A$4:$A$32=$B131)*('乐容-S级品'!$L$3:$CA$3=Y$1)*('乐容-S级品'!$L$4:$CA$32)),0)</f>
      </c>
      <c r="Z131" s="280">
        <f>IFERROR(SUMPRODUCT(('控温被PRO-S级品'!$B$2:$B$10=$B131)*('控温被PRO-S级品'!$E$1:$BE$1=Z$1)*('控温被PRO-S级品'!$E$2:$BE$10)),0)+IFERROR(SUMPRODUCT(('冬被-S级品'!$B$2:$B$10=$B131)*('冬被-S级品'!$E$1:$AW$1=Z$1)*('冬被-S级品'!$E$2:$AW$10)),0)+IFERROR(SUMPRODUCT(('白止-S级品'!$A$2:$A$26=$B131)*('白止-S级品'!$D$1:$AV$1=Z$1)*('白止-S级品'!$D$2:$AV$26)),0)+IFERROR(SUMPRODUCT(('乐容-S级品'!$A$4:$A$32=$B131)*('乐容-S级品'!$L$3:$CA$3=Z$1)*('乐容-S级品'!$L$4:$CA$32)),0)</f>
      </c>
      <c r="AA131" s="280">
        <f>IFERROR(SUMPRODUCT(('控温被PRO-S级品'!$B$2:$B$10=$B131)*('控温被PRO-S级品'!$E$1:$BE$1=AA$1)*('控温被PRO-S级品'!$E$2:$BE$10)),0)+IFERROR(SUMPRODUCT(('冬被-S级品'!$B$2:$B$10=$B131)*('冬被-S级品'!$E$1:$AW$1=AA$1)*('冬被-S级品'!$E$2:$AW$10)),0)+IFERROR(SUMPRODUCT(('白止-S级品'!$A$2:$A$26=$B131)*('白止-S级品'!$D$1:$AV$1=AA$1)*('白止-S级品'!$D$2:$AV$26)),0)+IFERROR(SUMPRODUCT(('乐容-S级品'!$A$4:$A$32=$B131)*('乐容-S级品'!$L$3:$CA$3=AA$1)*('乐容-S级品'!$L$4:$CA$32)),0)</f>
      </c>
      <c r="AB131" s="280">
        <f>IFERROR(SUMPRODUCT(('控温被PRO-S级品'!$B$2:$B$10=$B131)*('控温被PRO-S级品'!$E$1:$BE$1=AB$1)*('控温被PRO-S级品'!$E$2:$BE$10)),0)+IFERROR(SUMPRODUCT(('冬被-S级品'!$B$2:$B$10=$B131)*('冬被-S级品'!$E$1:$AW$1=AB$1)*('冬被-S级品'!$E$2:$AW$10)),0)+IFERROR(SUMPRODUCT(('白止-S级品'!$A$2:$A$26=$B131)*('白止-S级品'!$D$1:$AV$1=AB$1)*('白止-S级品'!$D$2:$AV$26)),0)+IFERROR(SUMPRODUCT(('乐容-S级品'!$A$4:$A$32=$B131)*('乐容-S级品'!$L$3:$CA$3=AB$1)*('乐容-S级品'!$L$4:$CA$32)),0)</f>
      </c>
      <c r="AC131" s="280">
        <f>IFERROR(SUMPRODUCT(('控温被PRO-S级品'!$B$2:$B$10=$B131)*('控温被PRO-S级品'!$E$1:$BE$1=AC$1)*('控温被PRO-S级品'!$E$2:$BE$10)),0)+IFERROR(SUMPRODUCT(('冬被-S级品'!$B$2:$B$10=$B131)*('冬被-S级品'!$E$1:$AW$1=AC$1)*('冬被-S级品'!$E$2:$AW$10)),0)+IFERROR(SUMPRODUCT(('白止-S级品'!$A$2:$A$26=$B131)*('白止-S级品'!$D$1:$AV$1=AC$1)*('白止-S级品'!$D$2:$AV$26)),0)+IFERROR(SUMPRODUCT(('乐容-S级品'!$A$4:$A$32=$B131)*('乐容-S级品'!$L$3:$CA$3=AC$1)*('乐容-S级品'!$L$4:$CA$32)),0)</f>
      </c>
      <c r="AD131" s="280">
        <f>IFERROR(SUMPRODUCT(('控温被PRO-S级品'!$B$2:$B$10=$B131)*('控温被PRO-S级品'!$E$1:$BE$1=AD$1)*('控温被PRO-S级品'!$E$2:$BE$10)),0)+IFERROR(SUMPRODUCT(('冬被-S级品'!$B$2:$B$10=$B131)*('冬被-S级品'!$E$1:$AW$1=AD$1)*('冬被-S级品'!$E$2:$AW$10)),0)+IFERROR(SUMPRODUCT(('白止-S级品'!$A$2:$A$26=$B131)*('白止-S级品'!$D$1:$AV$1=AD$1)*('白止-S级品'!$D$2:$AV$26)),0)+IFERROR(SUMPRODUCT(('乐容-S级品'!$A$4:$A$32=$B131)*('乐容-S级品'!$L$3:$CA$3=AD$1)*('乐容-S级品'!$L$4:$CA$32)),0)</f>
      </c>
      <c r="AE131" s="280">
        <f>IFERROR(SUMPRODUCT(('控温被PRO-S级品'!$B$2:$B$10=$B131)*('控温被PRO-S级品'!$E$1:$BE$1=AE$1)*('控温被PRO-S级品'!$E$2:$BE$10)),0)+IFERROR(SUMPRODUCT(('冬被-S级品'!$B$2:$B$10=$B131)*('冬被-S级品'!$E$1:$AW$1=AE$1)*('冬被-S级品'!$E$2:$AW$10)),0)+IFERROR(SUMPRODUCT(('白止-S级品'!$A$2:$A$26=$B131)*('白止-S级品'!$D$1:$AV$1=AE$1)*('白止-S级品'!$D$2:$AV$26)),0)+IFERROR(SUMPRODUCT(('乐容-S级品'!$A$4:$A$32=$B131)*('乐容-S级品'!$L$3:$CA$3=AE$1)*('乐容-S级品'!$L$4:$CA$32)),0)</f>
      </c>
      <c r="AF131" s="280">
        <f>IFERROR(SUMPRODUCT(('控温被PRO-S级品'!$B$2:$B$10=$B131)*('控温被PRO-S级品'!$E$1:$BE$1=AF$1)*('控温被PRO-S级品'!$E$2:$BE$10)),0)+IFERROR(SUMPRODUCT(('冬被-S级品'!$B$2:$B$10=$B131)*('冬被-S级品'!$E$1:$AW$1=AF$1)*('冬被-S级品'!$E$2:$AW$10)),0)+IFERROR(SUMPRODUCT(('白止-S级品'!$A$2:$A$26=$B131)*('白止-S级品'!$D$1:$AV$1=AF$1)*('白止-S级品'!$D$2:$AV$26)),0)+IFERROR(SUMPRODUCT(('乐容-S级品'!$A$4:$A$32=$B131)*('乐容-S级品'!$L$3:$CA$3=AF$1)*('乐容-S级品'!$L$4:$CA$32)),0)</f>
      </c>
      <c r="AG131" s="280">
        <f>IFERROR(SUMPRODUCT(('控温被PRO-S级品'!$B$2:$B$10=$B131)*('控温被PRO-S级品'!$E$1:$BE$1=AG$1)*('控温被PRO-S级品'!$E$2:$BE$10)),0)+IFERROR(SUMPRODUCT(('冬被-S级品'!$B$2:$B$10=$B131)*('冬被-S级品'!$E$1:$AW$1=AG$1)*('冬被-S级品'!$E$2:$AW$10)),0)+IFERROR(SUMPRODUCT(('白止-S级品'!$A$2:$A$26=$B131)*('白止-S级品'!$D$1:$AV$1=AG$1)*('白止-S级品'!$D$2:$AV$26)),0)+IFERROR(SUMPRODUCT(('乐容-S级品'!$A$4:$A$32=$B131)*('乐容-S级品'!$L$3:$CA$3=AG$1)*('乐容-S级品'!$L$4:$CA$32)),0)</f>
      </c>
      <c r="AH131" s="280">
        <f>IFERROR(SUMPRODUCT(('控温被PRO-S级品'!$B$2:$B$10=$B131)*('控温被PRO-S级品'!$E$1:$BE$1=AH$1)*('控温被PRO-S级品'!$E$2:$BE$10)),0)+IFERROR(SUMPRODUCT(('冬被-S级品'!$B$2:$B$10=$B131)*('冬被-S级品'!$E$1:$AW$1=AH$1)*('冬被-S级品'!$E$2:$AW$10)),0)+IFERROR(SUMPRODUCT(('白止-S级品'!$A$2:$A$26=$B131)*('白止-S级品'!$D$1:$AV$1=AH$1)*('白止-S级品'!$D$2:$AV$26)),0)+IFERROR(SUMPRODUCT(('乐容-S级品'!$A$4:$A$32=$B131)*('乐容-S级品'!$L$3:$CA$3=AH$1)*('乐容-S级品'!$L$4:$CA$32)),0)</f>
      </c>
      <c r="AI131" s="280">
        <f>IFERROR(SUMPRODUCT(('控温被PRO-S级品'!$B$2:$B$10=$B131)*('控温被PRO-S级品'!$E$1:$BE$1=AI$1)*('控温被PRO-S级品'!$E$2:$BE$10)),0)+IFERROR(SUMPRODUCT(('冬被-S级品'!$B$2:$B$10=$B131)*('冬被-S级品'!$E$1:$AW$1=AI$1)*('冬被-S级品'!$E$2:$AW$10)),0)+IFERROR(SUMPRODUCT(('白止-S级品'!$A$2:$A$26=$B131)*('白止-S级品'!$D$1:$AV$1=AI$1)*('白止-S级品'!$D$2:$AV$26)),0)+IFERROR(SUMPRODUCT(('乐容-S级品'!$A$4:$A$32=$B131)*('乐容-S级品'!$L$3:$CA$3=AI$1)*('乐容-S级品'!$L$4:$CA$32)),0)</f>
      </c>
      <c r="AJ131" s="280">
        <f>IFERROR(SUMPRODUCT(('控温被PRO-S级品'!$B$2:$B$10=$B131)*('控温被PRO-S级品'!$E$1:$BE$1=AJ$1)*('控温被PRO-S级品'!$E$2:$BE$10)),0)+IFERROR(SUMPRODUCT(('冬被-S级品'!$B$2:$B$10=$B131)*('冬被-S级品'!$E$1:$AW$1=AJ$1)*('冬被-S级品'!$E$2:$AW$10)),0)+IFERROR(SUMPRODUCT(('白止-S级品'!$A$2:$A$26=$B131)*('白止-S级品'!$D$1:$AV$1=AJ$1)*('白止-S级品'!$D$2:$AV$26)),0)+IFERROR(SUMPRODUCT(('乐容-S级品'!$A$4:$A$32=$B131)*('乐容-S级品'!$L$3:$CA$3=AJ$1)*('乐容-S级品'!$L$4:$CA$32)),0)</f>
      </c>
      <c r="AK131" s="280">
        <f>IFERROR(SUMPRODUCT(('控温被PRO-S级品'!$B$2:$B$10=$B131)*('控温被PRO-S级品'!$E$1:$BE$1=AK$1)*('控温被PRO-S级品'!$E$2:$BE$10)),0)+IFERROR(SUMPRODUCT(('冬被-S级品'!$B$2:$B$10=$B131)*('冬被-S级品'!$E$1:$AW$1=AK$1)*('冬被-S级品'!$E$2:$AW$10)),0)+IFERROR(SUMPRODUCT(('白止-S级品'!$A$2:$A$26=$B131)*('白止-S级品'!$D$1:$AV$1=AK$1)*('白止-S级品'!$D$2:$AV$26)),0)+IFERROR(SUMPRODUCT(('乐容-S级品'!$A$4:$A$32=$B131)*('乐容-S级品'!$L$3:$CA$3=AK$1)*('乐容-S级品'!$L$4:$CA$32)),0)</f>
      </c>
      <c r="AL131" s="280">
        <f>IFERROR(SUMPRODUCT(('控温被PRO-S级品'!$B$2:$B$10=$B131)*('控温被PRO-S级品'!$E$1:$BE$1=AL$1)*('控温被PRO-S级品'!$E$2:$BE$10)),0)+IFERROR(SUMPRODUCT(('冬被-S级品'!$B$2:$B$10=$B131)*('冬被-S级品'!$E$1:$AW$1=AL$1)*('冬被-S级品'!$E$2:$AW$10)),0)+IFERROR(SUMPRODUCT(('白止-S级品'!$A$2:$A$26=$B131)*('白止-S级品'!$D$1:$AV$1=AL$1)*('白止-S级品'!$D$2:$AV$26)),0)+IFERROR(SUMPRODUCT(('乐容-S级品'!$A$4:$A$32=$B131)*('乐容-S级品'!$L$3:$CA$3=AL$1)*('乐容-S级品'!$L$4:$CA$32)),0)</f>
      </c>
      <c r="AM131" s="280">
        <f>IFERROR(SUMPRODUCT(('控温被PRO-S级品'!$B$2:$B$10=$B131)*('控温被PRO-S级品'!$E$1:$BE$1=AM$1)*('控温被PRO-S级品'!$E$2:$BE$10)),0)+IFERROR(SUMPRODUCT(('冬被-S级品'!$B$2:$B$10=$B131)*('冬被-S级品'!$E$1:$AW$1=AM$1)*('冬被-S级品'!$E$2:$AW$10)),0)+IFERROR(SUMPRODUCT(('白止-S级品'!$A$2:$A$26=$B131)*('白止-S级品'!$D$1:$AV$1=AM$1)*('白止-S级品'!$D$2:$AV$26)),0)+IFERROR(SUMPRODUCT(('乐容-S级品'!$A$4:$A$32=$B131)*('乐容-S级品'!$L$3:$CA$3=AM$1)*('乐容-S级品'!$L$4:$CA$32)),0)</f>
      </c>
      <c r="AN131" s="280">
        <f>IFERROR(SUMPRODUCT(('控温被PRO-S级品'!$B$2:$B$10=$B131)*('控温被PRO-S级品'!$E$1:$BE$1=AN$1)*('控温被PRO-S级品'!$E$2:$BE$10)),0)+IFERROR(SUMPRODUCT(('冬被-S级品'!$B$2:$B$10=$B131)*('冬被-S级品'!$E$1:$AW$1=AN$1)*('冬被-S级品'!$E$2:$AW$10)),0)+IFERROR(SUMPRODUCT(('白止-S级品'!$A$2:$A$26=$B131)*('白止-S级品'!$D$1:$AV$1=AN$1)*('白止-S级品'!$D$2:$AV$26)),0)+IFERROR(SUMPRODUCT(('乐容-S级品'!$A$4:$A$32=$B131)*('乐容-S级品'!$L$3:$CA$3=AN$1)*('乐容-S级品'!$L$4:$CA$32)),0)</f>
      </c>
      <c r="AO131" s="280">
        <f>IFERROR(SUMPRODUCT(('控温被PRO-S级品'!$B$2:$B$10=$B131)*('控温被PRO-S级品'!$E$1:$BE$1=AO$1)*('控温被PRO-S级品'!$E$2:$BE$10)),0)+IFERROR(SUMPRODUCT(('冬被-S级品'!$B$2:$B$10=$B131)*('冬被-S级品'!$E$1:$AW$1=AO$1)*('冬被-S级品'!$E$2:$AW$10)),0)+IFERROR(SUMPRODUCT(('白止-S级品'!$A$2:$A$26=$B131)*('白止-S级品'!$D$1:$AV$1=AO$1)*('白止-S级品'!$D$2:$AV$26)),0)+IFERROR(SUMPRODUCT(('乐容-S级品'!$A$4:$A$32=$B131)*('乐容-S级品'!$L$3:$CA$3=AO$1)*('乐容-S级品'!$L$4:$CA$32)),0)</f>
      </c>
      <c r="AP131" s="280">
        <f>IFERROR(SUMPRODUCT(('控温被PRO-S级品'!$B$2:$B$10=$B131)*('控温被PRO-S级品'!$E$1:$BE$1=AP$1)*('控温被PRO-S级品'!$E$2:$BE$10)),0)+IFERROR(SUMPRODUCT(('冬被-S级品'!$B$2:$B$10=$B131)*('冬被-S级品'!$E$1:$AW$1=AP$1)*('冬被-S级品'!$E$2:$AW$10)),0)+IFERROR(SUMPRODUCT(('白止-S级品'!$A$2:$A$26=$B131)*('白止-S级品'!$D$1:$AV$1=AP$1)*('白止-S级品'!$D$2:$AV$26)),0)+IFERROR(SUMPRODUCT(('乐容-S级品'!$A$4:$A$32=$B131)*('乐容-S级品'!$L$3:$CA$3=AP$1)*('乐容-S级品'!$L$4:$CA$32)),0)</f>
      </c>
      <c r="AQ131" s="280">
        <f>IFERROR(SUMPRODUCT(('控温被PRO-S级品'!$B$2:$B$10=$B131)*('控温被PRO-S级品'!$E$1:$BE$1=AQ$1)*('控温被PRO-S级品'!$E$2:$BE$10)),0)+IFERROR(SUMPRODUCT(('冬被-S级品'!$B$2:$B$10=$B131)*('冬被-S级品'!$E$1:$AW$1=AQ$1)*('冬被-S级品'!$E$2:$AW$10)),0)+IFERROR(SUMPRODUCT(('白止-S级品'!$A$2:$A$26=$B131)*('白止-S级品'!$D$1:$AV$1=AQ$1)*('白止-S级品'!$D$2:$AV$26)),0)+IFERROR(SUMPRODUCT(('乐容-S级品'!$A$4:$A$32=$B131)*('乐容-S级品'!$L$3:$CA$3=AQ$1)*('乐容-S级品'!$L$4:$CA$32)),0)</f>
      </c>
      <c r="AR131" s="280">
        <f>IFERROR(SUMPRODUCT(('控温被PRO-S级品'!$B$2:$B$10=$B131)*('控温被PRO-S级品'!$E$1:$BE$1=AR$1)*('控温被PRO-S级品'!$E$2:$BE$10)),0)+IFERROR(SUMPRODUCT(('冬被-S级品'!$B$2:$B$10=$B131)*('冬被-S级品'!$E$1:$AW$1=AR$1)*('冬被-S级品'!$E$2:$AW$10)),0)+IFERROR(SUMPRODUCT(('白止-S级品'!$A$2:$A$26=$B131)*('白止-S级品'!$D$1:$AV$1=AR$1)*('白止-S级品'!$D$2:$AV$26)),0)+IFERROR(SUMPRODUCT(('乐容-S级品'!$A$4:$A$32=$B131)*('乐容-S级品'!$L$3:$CA$3=AR$1)*('乐容-S级品'!$L$4:$CA$32)),0)</f>
      </c>
      <c r="AS131" s="280">
        <f>IFERROR(SUMPRODUCT(('控温被PRO-S级品'!$B$2:$B$10=$B131)*('控温被PRO-S级品'!$E$1:$BE$1=AS$1)*('控温被PRO-S级品'!$E$2:$BE$10)),0)+IFERROR(SUMPRODUCT(('冬被-S级品'!$B$2:$B$10=$B131)*('冬被-S级品'!$E$1:$AW$1=AS$1)*('冬被-S级品'!$E$2:$AW$10)),0)+IFERROR(SUMPRODUCT(('白止-S级品'!$A$2:$A$26=$B131)*('白止-S级品'!$D$1:$AV$1=AS$1)*('白止-S级品'!$D$2:$AV$26)),0)+IFERROR(SUMPRODUCT(('乐容-S级品'!$A$4:$A$32=$B131)*('乐容-S级品'!$L$3:$CA$3=AS$1)*('乐容-S级品'!$L$4:$CA$32)),0)</f>
      </c>
      <c r="AT131" s="280">
        <f>IFERROR(SUMPRODUCT(('控温被PRO-S级品'!$B$2:$B$10=$B131)*('控温被PRO-S级品'!$E$1:$BE$1=AT$1)*('控温被PRO-S级品'!$E$2:$BE$10)),0)+IFERROR(SUMPRODUCT(('冬被-S级品'!$B$2:$B$10=$B131)*('冬被-S级品'!$E$1:$AW$1=AT$1)*('冬被-S级品'!$E$2:$AW$10)),0)+IFERROR(SUMPRODUCT(('白止-S级品'!$A$2:$A$26=$B131)*('白止-S级品'!$D$1:$AV$1=AT$1)*('白止-S级品'!$D$2:$AV$26)),0)+IFERROR(SUMPRODUCT(('乐容-S级品'!$A$4:$A$32=$B131)*('乐容-S级品'!$L$3:$CA$3=AT$1)*('乐容-S级品'!$L$4:$CA$32)),0)</f>
      </c>
      <c r="AU131" s="280">
        <f>IFERROR(SUMPRODUCT(('控温被PRO-S级品'!$B$2:$B$10=$B131)*('控温被PRO-S级品'!$E$1:$BE$1=AU$1)*('控温被PRO-S级品'!$E$2:$BE$10)),0)+IFERROR(SUMPRODUCT(('冬被-S级品'!$B$2:$B$10=$B131)*('冬被-S级品'!$E$1:$AW$1=AU$1)*('冬被-S级品'!$E$2:$AW$10)),0)+IFERROR(SUMPRODUCT(('白止-S级品'!$A$2:$A$26=$B131)*('白止-S级品'!$D$1:$AV$1=AU$1)*('白止-S级品'!$D$2:$AV$26)),0)+IFERROR(SUMPRODUCT(('乐容-S级品'!$A$4:$A$32=$B131)*('乐容-S级品'!$L$3:$CA$3=AU$1)*('乐容-S级品'!$L$4:$CA$32)),0)</f>
      </c>
      <c r="AV131" s="280">
        <f>IFERROR(SUMPRODUCT(('控温被PRO-S级品'!$B$2:$B$10=$B131)*('控温被PRO-S级品'!$E$1:$BE$1=AV$1)*('控温被PRO-S级品'!$E$2:$BE$10)),0)+IFERROR(SUMPRODUCT(('冬被-S级品'!$B$2:$B$10=$B131)*('冬被-S级品'!$E$1:$AW$1=AV$1)*('冬被-S级品'!$E$2:$AW$10)),0)+IFERROR(SUMPRODUCT(('白止-S级品'!$A$2:$A$26=$B131)*('白止-S级品'!$D$1:$AV$1=AV$1)*('白止-S级品'!$D$2:$AV$26)),0)+IFERROR(SUMPRODUCT(('乐容-S级品'!$A$4:$A$32=$B131)*('乐容-S级品'!$L$3:$CA$3=AV$1)*('乐容-S级品'!$L$4:$CA$32)),0)</f>
      </c>
      <c r="AW131" s="280">
        <f>IFERROR(SUMPRODUCT(('控温被PRO-S级品'!$B$2:$B$10=$B131)*('控温被PRO-S级品'!$E$1:$BE$1=AW$1)*('控温被PRO-S级品'!$E$2:$BE$10)),0)+IFERROR(SUMPRODUCT(('冬被-S级品'!$B$2:$B$10=$B131)*('冬被-S级品'!$E$1:$AW$1=AW$1)*('冬被-S级品'!$E$2:$AW$10)),0)+IFERROR(SUMPRODUCT(('白止-S级品'!$A$2:$A$26=$B131)*('白止-S级品'!$D$1:$AV$1=AW$1)*('白止-S级品'!$D$2:$AV$26)),0)+IFERROR(SUMPRODUCT(('乐容-S级品'!$A$4:$A$32=$B131)*('乐容-S级品'!$L$3:$CA$3=AW$1)*('乐容-S级品'!$L$4:$CA$32)),0)</f>
      </c>
      <c r="AX131" s="280">
        <f>IFERROR(SUMPRODUCT(('控温被PRO-S级品'!$B$2:$B$10=$B131)*('控温被PRO-S级品'!$E$1:$BE$1=AX$1)*('控温被PRO-S级品'!$E$2:$BE$10)),0)+IFERROR(SUMPRODUCT(('冬被-S级品'!$B$2:$B$10=$B131)*('冬被-S级品'!$E$1:$AW$1=AX$1)*('冬被-S级品'!$E$2:$AW$10)),0)+IFERROR(SUMPRODUCT(('白止-S级品'!$A$2:$A$26=$B131)*('白止-S级品'!$D$1:$AV$1=AX$1)*('白止-S级品'!$D$2:$AV$26)),0)+IFERROR(SUMPRODUCT(('乐容-S级品'!$A$4:$A$32=$B131)*('乐容-S级品'!$L$3:$CA$3=AX$1)*('乐容-S级品'!$L$4:$CA$32)),0)</f>
      </c>
      <c r="AY131" s="280">
        <f>IFERROR(SUMPRODUCT(('控温被PRO-S级品'!$B$2:$B$10=$B131)*('控温被PRO-S级品'!$E$1:$BE$1=AY$1)*('控温被PRO-S级品'!$E$2:$BE$10)),0)+IFERROR(SUMPRODUCT(('冬被-S级品'!$B$2:$B$10=$B131)*('冬被-S级品'!$E$1:$AW$1=AY$1)*('冬被-S级品'!$E$2:$AW$10)),0)+IFERROR(SUMPRODUCT(('白止-S级品'!$A$2:$A$26=$B131)*('白止-S级品'!$D$1:$AV$1=AY$1)*('白止-S级品'!$D$2:$AV$26)),0)+IFERROR(SUMPRODUCT(('乐容-S级品'!$A$4:$A$32=$B131)*('乐容-S级品'!$L$3:$CA$3=AY$1)*('乐容-S级品'!$L$4:$CA$32)),0)</f>
      </c>
      <c r="AZ131" s="280">
        <f>IFERROR(SUMPRODUCT(('控温被PRO-S级品'!$B$2:$B$10=$B131)*('控温被PRO-S级品'!$E$1:$BE$1=AZ$1)*('控温被PRO-S级品'!$E$2:$BE$10)),0)+IFERROR(SUMPRODUCT(('冬被-S级品'!$B$2:$B$10=$B131)*('冬被-S级品'!$E$1:$AW$1=AZ$1)*('冬被-S级品'!$E$2:$AW$10)),0)+IFERROR(SUMPRODUCT(('白止-S级品'!$A$2:$A$26=$B131)*('白止-S级品'!$D$1:$AV$1=AZ$1)*('白止-S级品'!$D$2:$AV$26)),0)+IFERROR(SUMPRODUCT(('乐容-S级品'!$A$4:$A$32=$B131)*('乐容-S级品'!$L$3:$CA$3=AZ$1)*('乐容-S级品'!$L$4:$CA$32)),0)</f>
      </c>
      <c r="BA131" s="280">
        <f>IFERROR(SUMPRODUCT(('控温被PRO-S级品'!$B$2:$B$10=$B131)*('控温被PRO-S级品'!$E$1:$BE$1=BA$1)*('控温被PRO-S级品'!$E$2:$BE$10)),0)+IFERROR(SUMPRODUCT(('冬被-S级品'!$B$2:$B$10=$B131)*('冬被-S级品'!$E$1:$AW$1=BA$1)*('冬被-S级品'!$E$2:$AW$10)),0)+IFERROR(SUMPRODUCT(('白止-S级品'!$A$2:$A$26=$B131)*('白止-S级品'!$D$1:$AV$1=BA$1)*('白止-S级品'!$D$2:$AV$26)),0)+IFERROR(SUMPRODUCT(('乐容-S级品'!$A$4:$A$32=$B131)*('乐容-S级品'!$L$3:$CA$3=BA$1)*('乐容-S级品'!$L$4:$CA$32)),0)</f>
      </c>
      <c r="BB131" s="280">
        <f>IFERROR(SUMPRODUCT(('控温被PRO-S级品'!$B$2:$B$10=$B131)*('控温被PRO-S级品'!$E$1:$BE$1=BB$1)*('控温被PRO-S级品'!$E$2:$BE$10)),0)+IFERROR(SUMPRODUCT(('冬被-S级品'!$B$2:$B$10=$B131)*('冬被-S级品'!$E$1:$AW$1=BB$1)*('冬被-S级品'!$E$2:$AW$10)),0)+IFERROR(SUMPRODUCT(('白止-S级品'!$A$2:$A$26=$B131)*('白止-S级品'!$D$1:$AV$1=BB$1)*('白止-S级品'!$D$2:$AV$26)),0)+IFERROR(SUMPRODUCT(('乐容-S级品'!$A$4:$A$32=$B131)*('乐容-S级品'!$L$3:$CA$3=BB$1)*('乐容-S级品'!$L$4:$CA$32)),0)</f>
      </c>
      <c r="BC131" s="280">
        <f>IFERROR(SUMPRODUCT(('控温被PRO-S级品'!$B$2:$B$10=$B131)*('控温被PRO-S级品'!$E$1:$BE$1=BC$1)*('控温被PRO-S级品'!$E$2:$BE$10)),0)+IFERROR(SUMPRODUCT(('冬被-S级品'!$B$2:$B$10=$B131)*('冬被-S级品'!$E$1:$AW$1=BC$1)*('冬被-S级品'!$E$2:$AW$10)),0)+IFERROR(SUMPRODUCT(('白止-S级品'!$A$2:$A$26=$B131)*('白止-S级品'!$D$1:$AV$1=BC$1)*('白止-S级品'!$D$2:$AV$26)),0)+IFERROR(SUMPRODUCT(('乐容-S级品'!$A$4:$A$32=$B131)*('乐容-S级品'!$L$3:$CA$3=BC$1)*('乐容-S级品'!$L$4:$CA$32)),0)</f>
      </c>
      <c r="BD131" s="280">
        <f>IFERROR(SUMPRODUCT(('控温被PRO-S级品'!$B$2:$B$10=$B131)*('控温被PRO-S级品'!$E$1:$BE$1=BD$1)*('控温被PRO-S级品'!$E$2:$BE$10)),0)+IFERROR(SUMPRODUCT(('冬被-S级品'!$B$2:$B$10=$B131)*('冬被-S级品'!$E$1:$AW$1=BD$1)*('冬被-S级品'!$E$2:$AW$10)),0)+IFERROR(SUMPRODUCT(('白止-S级品'!$A$2:$A$26=$B131)*('白止-S级品'!$D$1:$AV$1=BD$1)*('白止-S级品'!$D$2:$AV$26)),0)+IFERROR(SUMPRODUCT(('乐容-S级品'!$A$4:$A$32=$B131)*('乐容-S级品'!$L$3:$CA$3=BD$1)*('乐容-S级品'!$L$4:$CA$32)),0)</f>
      </c>
      <c r="BE131" s="280">
        <f>IFERROR(SUMPRODUCT(('控温被PRO-S级品'!$B$2:$B$10=$B131)*('控温被PRO-S级品'!$E$1:$BE$1=BE$1)*('控温被PRO-S级品'!$E$2:$BE$10)),0)+IFERROR(SUMPRODUCT(('冬被-S级品'!$B$2:$B$10=$B131)*('冬被-S级品'!$E$1:$AW$1=BE$1)*('冬被-S级品'!$E$2:$AW$10)),0)+IFERROR(SUMPRODUCT(('白止-S级品'!$A$2:$A$26=$B131)*('白止-S级品'!$D$1:$AV$1=BE$1)*('白止-S级品'!$D$2:$AV$26)),0)+IFERROR(SUMPRODUCT(('乐容-S级品'!$A$4:$A$32=$B131)*('乐容-S级品'!$L$3:$CA$3=BE$1)*('乐容-S级品'!$L$4:$CA$32)),0)</f>
      </c>
      <c r="BF131" s="280">
        <f>IFERROR(SUMPRODUCT(('控温被PRO-S级品'!$B$2:$B$10=$B131)*('控温被PRO-S级品'!$E$1:$BE$1=BF$1)*('控温被PRO-S级品'!$E$2:$BE$10)),0)+IFERROR(SUMPRODUCT(('冬被-S级品'!$B$2:$B$10=$B131)*('冬被-S级品'!$E$1:$AW$1=BF$1)*('冬被-S级品'!$E$2:$AW$10)),0)+IFERROR(SUMPRODUCT(('白止-S级品'!$A$2:$A$26=$B131)*('白止-S级品'!$D$1:$AV$1=BF$1)*('白止-S级品'!$D$2:$AV$26)),0)+IFERROR(SUMPRODUCT(('乐容-S级品'!$A$4:$A$32=$B131)*('乐容-S级品'!$L$3:$CA$3=BF$1)*('乐容-S级品'!$L$4:$CA$32)),0)</f>
      </c>
      <c r="BG131" s="280">
        <f>IFERROR(SUMPRODUCT(('控温被PRO-S级品'!$B$2:$B$10=$B131)*('控温被PRO-S级品'!$E$1:$BE$1=BG$1)*('控温被PRO-S级品'!$E$2:$BE$10)),0)+IFERROR(SUMPRODUCT(('冬被-S级品'!$B$2:$B$10=$B131)*('冬被-S级品'!$E$1:$AW$1=BG$1)*('冬被-S级品'!$E$2:$AW$10)),0)+IFERROR(SUMPRODUCT(('白止-S级品'!$A$2:$A$26=$B131)*('白止-S级品'!$D$1:$AV$1=BG$1)*('白止-S级品'!$D$2:$AV$26)),0)+IFERROR(SUMPRODUCT(('乐容-S级品'!$A$4:$A$32=$B131)*('乐容-S级品'!$L$3:$CA$3=BG$1)*('乐容-S级品'!$L$4:$CA$32)),0)</f>
      </c>
      <c r="BH131" s="280">
        <f>IFERROR(SUMPRODUCT(('控温被PRO-S级品'!$B$2:$B$10=$B131)*('控温被PRO-S级品'!$E$1:$BE$1=BH$1)*('控温被PRO-S级品'!$E$2:$BE$10)),0)+IFERROR(SUMPRODUCT(('冬被-S级品'!$B$2:$B$10=$B131)*('冬被-S级品'!$E$1:$AW$1=BH$1)*('冬被-S级品'!$E$2:$AW$10)),0)+IFERROR(SUMPRODUCT(('白止-S级品'!$A$2:$A$26=$B131)*('白止-S级品'!$D$1:$AV$1=BH$1)*('白止-S级品'!$D$2:$AV$26)),0)+IFERROR(SUMPRODUCT(('乐容-S级品'!$A$4:$A$32=$B131)*('乐容-S级品'!$L$3:$CA$3=BH$1)*('乐容-S级品'!$L$4:$CA$32)),0)</f>
      </c>
      <c r="BI131" s="280">
        <f>IFERROR(SUMPRODUCT(('控温被PRO-S级品'!$B$2:$B$10=$B131)*('控温被PRO-S级品'!$E$1:$BE$1=BI$1)*('控温被PRO-S级品'!$E$2:$BE$10)),0)+IFERROR(SUMPRODUCT(('冬被-S级品'!$B$2:$B$10=$B131)*('冬被-S级品'!$E$1:$AW$1=BI$1)*('冬被-S级品'!$E$2:$AW$10)),0)+IFERROR(SUMPRODUCT(('白止-S级品'!$A$2:$A$26=$B131)*('白止-S级品'!$D$1:$AV$1=BI$1)*('白止-S级品'!$D$2:$AV$26)),0)+IFERROR(SUMPRODUCT(('乐容-S级品'!$A$4:$A$32=$B131)*('乐容-S级品'!$L$3:$CA$3=BI$1)*('乐容-S级品'!$L$4:$CA$32)),0)</f>
      </c>
      <c r="BJ131" s="280">
        <f>IFERROR(SUMPRODUCT(('控温被PRO-S级品'!$B$2:$B$10=$B131)*('控温被PRO-S级品'!$E$1:$BE$1=BJ$1)*('控温被PRO-S级品'!$E$2:$BE$10)),0)+IFERROR(SUMPRODUCT(('冬被-S级品'!$B$2:$B$10=$B131)*('冬被-S级品'!$E$1:$AW$1=BJ$1)*('冬被-S级品'!$E$2:$AW$10)),0)+IFERROR(SUMPRODUCT(('白止-S级品'!$A$2:$A$26=$B131)*('白止-S级品'!$D$1:$AV$1=BJ$1)*('白止-S级品'!$D$2:$AV$26)),0)+IFERROR(SUMPRODUCT(('乐容-S级品'!$A$4:$A$32=$B131)*('乐容-S级品'!$L$3:$CA$3=BJ$1)*('乐容-S级品'!$L$4:$CA$32)),0)</f>
      </c>
      <c r="BK131" s="280">
        <f>IFERROR(SUMPRODUCT(('控温被PRO-S级品'!$B$2:$B$10=$B131)*('控温被PRO-S级品'!$E$1:$BE$1=BK$1)*('控温被PRO-S级品'!$E$2:$BE$10)),0)+IFERROR(SUMPRODUCT(('冬被-S级品'!$B$2:$B$10=$B131)*('冬被-S级品'!$E$1:$AW$1=BK$1)*('冬被-S级品'!$E$2:$AW$10)),0)+IFERROR(SUMPRODUCT(('白止-S级品'!$A$2:$A$26=$B131)*('白止-S级品'!$D$1:$AV$1=BK$1)*('白止-S级品'!$D$2:$AV$26)),0)+IFERROR(SUMPRODUCT(('乐容-S级品'!$A$4:$A$32=$B131)*('乐容-S级品'!$L$3:$CA$3=BK$1)*('乐容-S级品'!$L$4:$CA$32)),0)</f>
      </c>
      <c r="BL131" s="280">
        <f>IFERROR(SUMPRODUCT(('控温被PRO-S级品'!$B$2:$B$10=$B131)*('控温被PRO-S级品'!$E$1:$BE$1=BL$1)*('控温被PRO-S级品'!$E$2:$BE$10)),0)+IFERROR(SUMPRODUCT(('冬被-S级品'!$B$2:$B$10=$B131)*('冬被-S级品'!$E$1:$AW$1=BL$1)*('冬被-S级品'!$E$2:$AW$10)),0)+IFERROR(SUMPRODUCT(('白止-S级品'!$A$2:$A$26=$B131)*('白止-S级品'!$D$1:$AV$1=BL$1)*('白止-S级品'!$D$2:$AV$26)),0)+IFERROR(SUMPRODUCT(('乐容-S级品'!$A$4:$A$32=$B131)*('乐容-S级品'!$L$3:$CA$3=BL$1)*('乐容-S级品'!$L$4:$CA$32)),0)</f>
      </c>
      <c r="BM131" s="280">
        <f>IFERROR(SUMPRODUCT(('控温被PRO-S级品'!$B$2:$B$10=$B131)*('控温被PRO-S级品'!$E$1:$BE$1=BM$1)*('控温被PRO-S级品'!$E$2:$BE$10)),0)+IFERROR(SUMPRODUCT(('冬被-S级品'!$B$2:$B$10=$B131)*('冬被-S级品'!$E$1:$AW$1=BM$1)*('冬被-S级品'!$E$2:$AW$10)),0)+IFERROR(SUMPRODUCT(('白止-S级品'!$A$2:$A$26=$B131)*('白止-S级品'!$D$1:$AV$1=BM$1)*('白止-S级品'!$D$2:$AV$26)),0)+IFERROR(SUMPRODUCT(('乐容-S级品'!$A$4:$A$32=$B131)*('乐容-S级品'!$L$3:$CA$3=BM$1)*('乐容-S级品'!$L$4:$CA$32)),0)</f>
      </c>
      <c r="BN131" s="280">
        <f>IFERROR(SUMPRODUCT(('控温被PRO-S级品'!$B$2:$B$10=$B131)*('控温被PRO-S级品'!$E$1:$BE$1=BN$1)*('控温被PRO-S级品'!$E$2:$BE$10)),0)+IFERROR(SUMPRODUCT(('冬被-S级品'!$B$2:$B$10=$B131)*('冬被-S级品'!$E$1:$AW$1=BN$1)*('冬被-S级品'!$E$2:$AW$10)),0)+IFERROR(SUMPRODUCT(('白止-S级品'!$A$2:$A$26=$B131)*('白止-S级品'!$D$1:$AV$1=BN$1)*('白止-S级品'!$D$2:$AV$26)),0)+IFERROR(SUMPRODUCT(('乐容-S级品'!$A$4:$A$32=$B131)*('乐容-S级品'!$L$3:$CA$3=BN$1)*('乐容-S级品'!$L$4:$CA$32)),0)</f>
      </c>
      <c r="BO131" s="280">
        <f>IFERROR(SUMPRODUCT(('控温被PRO-S级品'!$B$2:$B$10=$B131)*('控温被PRO-S级品'!$E$1:$BE$1=BO$1)*('控温被PRO-S级品'!$E$2:$BE$10)),0)+IFERROR(SUMPRODUCT(('冬被-S级品'!$B$2:$B$10=$B131)*('冬被-S级品'!$E$1:$AW$1=BO$1)*('冬被-S级品'!$E$2:$AW$10)),0)+IFERROR(SUMPRODUCT(('白止-S级品'!$A$2:$A$26=$B131)*('白止-S级品'!$D$1:$AV$1=BO$1)*('白止-S级品'!$D$2:$AV$26)),0)+IFERROR(SUMPRODUCT(('乐容-S级品'!$A$4:$A$32=$B131)*('乐容-S级品'!$L$3:$CA$3=BO$1)*('乐容-S级品'!$L$4:$CA$32)),0)</f>
      </c>
      <c r="BP131" s="280">
        <f>IFERROR(SUMPRODUCT(('控温被PRO-S级品'!$B$2:$B$10=$B131)*('控温被PRO-S级品'!$E$1:$BE$1=BP$1)*('控温被PRO-S级品'!$E$2:$BE$10)),0)+IFERROR(SUMPRODUCT(('冬被-S级品'!$B$2:$B$10=$B131)*('冬被-S级品'!$E$1:$AW$1=BP$1)*('冬被-S级品'!$E$2:$AW$10)),0)+IFERROR(SUMPRODUCT(('白止-S级品'!$A$2:$A$26=$B131)*('白止-S级品'!$D$1:$AV$1=BP$1)*('白止-S级品'!$D$2:$AV$26)),0)+IFERROR(SUMPRODUCT(('乐容-S级品'!$A$4:$A$32=$B131)*('乐容-S级品'!$L$3:$CA$3=BP$1)*('乐容-S级品'!$L$4:$CA$32)),0)</f>
      </c>
      <c r="BQ131" s="280">
        <f>IFERROR(SUMPRODUCT(('控温被PRO-S级品'!$B$2:$B$10=$B131)*('控温被PRO-S级品'!$E$1:$BE$1=BQ$1)*('控温被PRO-S级品'!$E$2:$BE$10)),0)+IFERROR(SUMPRODUCT(('冬被-S级品'!$B$2:$B$10=$B131)*('冬被-S级品'!$E$1:$AW$1=BQ$1)*('冬被-S级品'!$E$2:$AW$10)),0)+IFERROR(SUMPRODUCT(('白止-S级品'!$A$2:$A$26=$B131)*('白止-S级品'!$D$1:$AV$1=BQ$1)*('白止-S级品'!$D$2:$AV$26)),0)+IFERROR(SUMPRODUCT(('乐容-S级品'!$A$4:$A$32=$B131)*('乐容-S级品'!$L$3:$CA$3=BQ$1)*('乐容-S级品'!$L$4:$CA$32)),0)</f>
      </c>
      <c r="BR131" s="280">
        <f>IFERROR(SUMPRODUCT(('控温被PRO-S级品'!$B$2:$B$10=$B131)*('控温被PRO-S级品'!$E$1:$BE$1=BR$1)*('控温被PRO-S级品'!$E$2:$BE$10)),0)+IFERROR(SUMPRODUCT(('冬被-S级品'!$B$2:$B$10=$B131)*('冬被-S级品'!$E$1:$AW$1=BR$1)*('冬被-S级品'!$E$2:$AW$10)),0)+IFERROR(SUMPRODUCT(('白止-S级品'!$A$2:$A$26=$B131)*('白止-S级品'!$D$1:$AV$1=BR$1)*('白止-S级品'!$D$2:$AV$26)),0)+IFERROR(SUMPRODUCT(('乐容-S级品'!$A$4:$A$32=$B131)*('乐容-S级品'!$L$3:$CA$3=BR$1)*('乐容-S级品'!$L$4:$CA$32)),0)</f>
      </c>
      <c r="BS131" s="280">
        <f>IFERROR(SUMPRODUCT(('控温被PRO-S级品'!$B$2:$B$10=$B131)*('控温被PRO-S级品'!$E$1:$BE$1=BS$1)*('控温被PRO-S级品'!$E$2:$BE$10)),0)+IFERROR(SUMPRODUCT(('冬被-S级品'!$B$2:$B$10=$B131)*('冬被-S级品'!$E$1:$AW$1=BS$1)*('冬被-S级品'!$E$2:$AW$10)),0)+IFERROR(SUMPRODUCT(('白止-S级品'!$A$2:$A$26=$B131)*('白止-S级品'!$D$1:$AV$1=BS$1)*('白止-S级品'!$D$2:$AV$26)),0)+IFERROR(SUMPRODUCT(('乐容-S级品'!$A$4:$A$32=$B131)*('乐容-S级品'!$L$3:$CA$3=BS$1)*('乐容-S级品'!$L$4:$CA$32)),0)</f>
      </c>
      <c r="BT131" s="280">
        <f>IFERROR(SUMPRODUCT(('控温被PRO-S级品'!$B$2:$B$10=$B131)*('控温被PRO-S级品'!$E$1:$BE$1=BT$1)*('控温被PRO-S级品'!$E$2:$BE$10)),0)+IFERROR(SUMPRODUCT(('冬被-S级品'!$B$2:$B$10=$B131)*('冬被-S级品'!$E$1:$AW$1=BT$1)*('冬被-S级品'!$E$2:$AW$10)),0)+IFERROR(SUMPRODUCT(('白止-S级品'!$A$2:$A$26=$B131)*('白止-S级品'!$D$1:$AV$1=BT$1)*('白止-S级品'!$D$2:$AV$26)),0)+IFERROR(SUMPRODUCT(('乐容-S级品'!$A$4:$A$32=$B131)*('乐容-S级品'!$L$3:$CA$3=BT$1)*('乐容-S级品'!$L$4:$CA$32)),0)</f>
      </c>
      <c r="BU131" s="280">
        <f>IFERROR(SUMPRODUCT(('控温被PRO-S级品'!$B$2:$B$10=$B131)*('控温被PRO-S级品'!$E$1:$BE$1=BU$1)*('控温被PRO-S级品'!$E$2:$BE$10)),0)+IFERROR(SUMPRODUCT(('冬被-S级品'!$B$2:$B$10=$B131)*('冬被-S级品'!$E$1:$AW$1=BU$1)*('冬被-S级品'!$E$2:$AW$10)),0)+IFERROR(SUMPRODUCT(('白止-S级品'!$A$2:$A$26=$B131)*('白止-S级品'!$D$1:$AV$1=BU$1)*('白止-S级品'!$D$2:$AV$26)),0)+IFERROR(SUMPRODUCT(('乐容-S级品'!$A$4:$A$32=$B131)*('乐容-S级品'!$L$3:$CA$3=BU$1)*('乐容-S级品'!$L$4:$CA$32)),0)</f>
      </c>
      <c r="BV131" s="280">
        <f>IFERROR(SUMPRODUCT(('控温被PRO-S级品'!$B$2:$B$10=$B131)*('控温被PRO-S级品'!$E$1:$BE$1=BV$1)*('控温被PRO-S级品'!$E$2:$BE$10)),0)+IFERROR(SUMPRODUCT(('冬被-S级品'!$B$2:$B$10=$B131)*('冬被-S级品'!$E$1:$AW$1=BV$1)*('冬被-S级品'!$E$2:$AW$10)),0)+IFERROR(SUMPRODUCT(('白止-S级品'!$A$2:$A$26=$B131)*('白止-S级品'!$D$1:$AV$1=BV$1)*('白止-S级品'!$D$2:$AV$26)),0)+IFERROR(SUMPRODUCT(('乐容-S级品'!$A$4:$A$32=$B131)*('乐容-S级品'!$L$3:$CA$3=BV$1)*('乐容-S级品'!$L$4:$CA$32)),0)</f>
      </c>
      <c r="BW131" s="280">
        <f>IFERROR(SUMPRODUCT(('控温被PRO-S级品'!$B$2:$B$10=$B131)*('控温被PRO-S级品'!$E$1:$BE$1=BW$1)*('控温被PRO-S级品'!$E$2:$BE$10)),0)+IFERROR(SUMPRODUCT(('冬被-S级品'!$B$2:$B$10=$B131)*('冬被-S级品'!$E$1:$AW$1=BW$1)*('冬被-S级品'!$E$2:$AW$10)),0)+IFERROR(SUMPRODUCT(('白止-S级品'!$A$2:$A$26=$B131)*('白止-S级品'!$D$1:$AV$1=BW$1)*('白止-S级品'!$D$2:$AV$26)),0)+IFERROR(SUMPRODUCT(('乐容-S级品'!$A$4:$A$32=$B131)*('乐容-S级品'!$L$3:$CA$3=BW$1)*('乐容-S级品'!$L$4:$CA$32)),0)</f>
      </c>
      <c r="BX131" s="280">
        <f>IFERROR(SUMPRODUCT(('控温被PRO-S级品'!$B$2:$B$10=$B131)*('控温被PRO-S级品'!$E$1:$BE$1=BX$1)*('控温被PRO-S级品'!$E$2:$BE$10)),0)+IFERROR(SUMPRODUCT(('冬被-S级品'!$B$2:$B$10=$B131)*('冬被-S级品'!$E$1:$AW$1=BX$1)*('冬被-S级品'!$E$2:$AW$10)),0)+IFERROR(SUMPRODUCT(('白止-S级品'!$A$2:$A$26=$B131)*('白止-S级品'!$D$1:$AV$1=BX$1)*('白止-S级品'!$D$2:$AV$26)),0)+IFERROR(SUMPRODUCT(('乐容-S级品'!$A$4:$A$32=$B131)*('乐容-S级品'!$L$3:$CA$3=BX$1)*('乐容-S级品'!$L$4:$CA$32)),0)</f>
      </c>
      <c r="BY131" s="280">
        <f>IFERROR(SUMPRODUCT(('控温被PRO-S级品'!$B$2:$B$10=$B131)*('控温被PRO-S级品'!$E$1:$BE$1=BY$1)*('控温被PRO-S级品'!$E$2:$BE$10)),0)+IFERROR(SUMPRODUCT(('冬被-S级品'!$B$2:$B$10=$B131)*('冬被-S级品'!$E$1:$AW$1=BY$1)*('冬被-S级品'!$E$2:$AW$10)),0)+IFERROR(SUMPRODUCT(('白止-S级品'!$A$2:$A$26=$B131)*('白止-S级品'!$D$1:$AV$1=BY$1)*('白止-S级品'!$D$2:$AV$26)),0)+IFERROR(SUMPRODUCT(('乐容-S级品'!$A$4:$A$32=$B131)*('乐容-S级品'!$L$3:$CA$3=BY$1)*('乐容-S级品'!$L$4:$CA$32)),0)</f>
      </c>
      <c r="BZ131" s="280">
        <f>IFERROR(SUMPRODUCT(('控温被PRO-S级品'!$B$2:$B$10=$B131)*('控温被PRO-S级品'!$E$1:$BE$1=BZ$1)*('控温被PRO-S级品'!$E$2:$BE$10)),0)+IFERROR(SUMPRODUCT(('冬被-S级品'!$B$2:$B$10=$B131)*('冬被-S级品'!$E$1:$AW$1=BZ$1)*('冬被-S级品'!$E$2:$AW$10)),0)+IFERROR(SUMPRODUCT(('白止-S级品'!$A$2:$A$26=$B131)*('白止-S级品'!$D$1:$AV$1=BZ$1)*('白止-S级品'!$D$2:$AV$26)),0)+IFERROR(SUMPRODUCT(('乐容-S级品'!$A$4:$A$32=$B131)*('乐容-S级品'!$L$3:$CA$3=BZ$1)*('乐容-S级品'!$L$4:$CA$32)),0)</f>
      </c>
      <c r="CA131" s="280">
        <f>IFERROR(SUMPRODUCT(('控温被PRO-S级品'!$B$2:$B$10=$B131)*('控温被PRO-S级品'!$E$1:$BE$1=CA$1)*('控温被PRO-S级品'!$E$2:$BE$10)),0)+IFERROR(SUMPRODUCT(('冬被-S级品'!$B$2:$B$10=$B131)*('冬被-S级品'!$E$1:$AW$1=CA$1)*('冬被-S级品'!$E$2:$AW$10)),0)+IFERROR(SUMPRODUCT(('白止-S级品'!$A$2:$A$26=$B131)*('白止-S级品'!$D$1:$AV$1=CA$1)*('白止-S级品'!$D$2:$AV$26)),0)+IFERROR(SUMPRODUCT(('乐容-S级品'!$A$4:$A$32=$B131)*('乐容-S级品'!$L$3:$CA$3=CA$1)*('乐容-S级品'!$L$4:$CA$32)),0)</f>
      </c>
      <c r="CB131" s="280">
        <f>IFERROR(SUMPRODUCT(('控温被PRO-S级品'!$B$2:$B$10=$B131)*('控温被PRO-S级品'!$E$1:$BE$1=CB$1)*('控温被PRO-S级品'!$E$2:$BE$10)),0)+IFERROR(SUMPRODUCT(('冬被-S级品'!$B$2:$B$10=$B131)*('冬被-S级品'!$E$1:$AW$1=CB$1)*('冬被-S级品'!$E$2:$AW$10)),0)+IFERROR(SUMPRODUCT(('白止-S级品'!$A$2:$A$26=$B131)*('白止-S级品'!$D$1:$AV$1=CB$1)*('白止-S级品'!$D$2:$AV$26)),0)+IFERROR(SUMPRODUCT(('乐容-S级品'!$A$4:$A$32=$B131)*('乐容-S级品'!$L$3:$CA$3=CB$1)*('乐容-S级品'!$L$4:$CA$32)),0)</f>
      </c>
      <c r="CC131" s="280">
        <f>IFERROR(SUMPRODUCT(('控温被PRO-S级品'!$B$2:$B$10=$B131)*('控温被PRO-S级品'!$E$1:$BE$1=CC$1)*('控温被PRO-S级品'!$E$2:$BE$10)),0)+IFERROR(SUMPRODUCT(('冬被-S级品'!$B$2:$B$10=$B131)*('冬被-S级品'!$E$1:$AW$1=CC$1)*('冬被-S级品'!$E$2:$AW$10)),0)+IFERROR(SUMPRODUCT(('白止-S级品'!$A$2:$A$26=$B131)*('白止-S级品'!$D$1:$AV$1=CC$1)*('白止-S级品'!$D$2:$AV$26)),0)+IFERROR(SUMPRODUCT(('乐容-S级品'!$A$4:$A$32=$B131)*('乐容-S级品'!$L$3:$CA$3=CC$1)*('乐容-S级品'!$L$4:$CA$32)),0)</f>
      </c>
      <c r="CD131" s="280">
        <f>IFERROR(SUMPRODUCT(('控温被PRO-S级品'!$B$2:$B$10=$B131)*('控温被PRO-S级品'!$E$1:$BE$1=CD$1)*('控温被PRO-S级品'!$E$2:$BE$10)),0)+IFERROR(SUMPRODUCT(('冬被-S级品'!$B$2:$B$10=$B131)*('冬被-S级品'!$E$1:$AW$1=CD$1)*('冬被-S级品'!$E$2:$AW$10)),0)+IFERROR(SUMPRODUCT(('白止-S级品'!$A$2:$A$26=$B131)*('白止-S级品'!$D$1:$AV$1=CD$1)*('白止-S级品'!$D$2:$AV$26)),0)+IFERROR(SUMPRODUCT(('乐容-S级品'!$A$4:$A$32=$B131)*('乐容-S级品'!$L$3:$CA$3=CD$1)*('乐容-S级品'!$L$4:$CA$32)),0)</f>
      </c>
      <c r="CE131" s="280">
        <f>IFERROR(SUMPRODUCT(('控温被PRO-S级品'!$B$2:$B$10=$B131)*('控温被PRO-S级品'!$E$1:$BE$1=CE$1)*('控温被PRO-S级品'!$E$2:$BE$10)),0)+IFERROR(SUMPRODUCT(('冬被-S级品'!$B$2:$B$10=$B131)*('冬被-S级品'!$E$1:$AW$1=CE$1)*('冬被-S级品'!$E$2:$AW$10)),0)+IFERROR(SUMPRODUCT(('白止-S级品'!$A$2:$A$26=$B131)*('白止-S级品'!$D$1:$AV$1=CE$1)*('白止-S级品'!$D$2:$AV$26)),0)+IFERROR(SUMPRODUCT(('乐容-S级品'!$A$4:$A$32=$B131)*('乐容-S级品'!$L$3:$CA$3=CE$1)*('乐容-S级品'!$L$4:$CA$32)),0)</f>
      </c>
      <c r="CF131" s="280">
        <f>IFERROR(SUMPRODUCT(('控温被PRO-S级品'!$B$2:$B$10=$B131)*('控温被PRO-S级品'!$E$1:$BE$1=CF$1)*('控温被PRO-S级品'!$E$2:$BE$10)),0)+IFERROR(SUMPRODUCT(('冬被-S级品'!$B$2:$B$10=$B131)*('冬被-S级品'!$E$1:$AW$1=CF$1)*('冬被-S级品'!$E$2:$AW$10)),0)+IFERROR(SUMPRODUCT(('白止-S级品'!$A$2:$A$26=$B131)*('白止-S级品'!$D$1:$AV$1=CF$1)*('白止-S级品'!$D$2:$AV$26)),0)+IFERROR(SUMPRODUCT(('乐容-S级品'!$A$4:$A$32=$B131)*('乐容-S级品'!$L$3:$CA$3=CF$1)*('乐容-S级品'!$L$4:$CA$32)),0)</f>
      </c>
      <c r="CG131" s="280">
        <f>IFERROR(SUMPRODUCT(('控温被PRO-S级品'!$B$2:$B$10=$B131)*('控温被PRO-S级品'!$E$1:$BE$1=CG$1)*('控温被PRO-S级品'!$E$2:$BE$10)),0)+IFERROR(SUMPRODUCT(('冬被-S级品'!$B$2:$B$10=$B131)*('冬被-S级品'!$E$1:$AW$1=CG$1)*('冬被-S级品'!$E$2:$AW$10)),0)+IFERROR(SUMPRODUCT(('白止-S级品'!$A$2:$A$26=$B131)*('白止-S级品'!$D$1:$AV$1=CG$1)*('白止-S级品'!$D$2:$AV$26)),0)+IFERROR(SUMPRODUCT(('乐容-S级品'!$A$4:$A$32=$B131)*('乐容-S级品'!$L$3:$CA$3=CG$1)*('乐容-S级品'!$L$4:$CA$32)),0)</f>
      </c>
      <c r="CH131" s="280">
        <f>IFERROR(SUMPRODUCT(('控温被PRO-S级品'!$B$2:$B$10=$B131)*('控温被PRO-S级品'!$E$1:$BE$1=CH$1)*('控温被PRO-S级品'!$E$2:$BE$10)),0)+IFERROR(SUMPRODUCT(('冬被-S级品'!$B$2:$B$10=$B131)*('冬被-S级品'!$E$1:$AW$1=CH$1)*('冬被-S级品'!$E$2:$AW$10)),0)+IFERROR(SUMPRODUCT(('白止-S级品'!$A$2:$A$26=$B131)*('白止-S级品'!$D$1:$AV$1=CH$1)*('白止-S级品'!$D$2:$AV$26)),0)+IFERROR(SUMPRODUCT(('乐容-S级品'!$A$4:$A$32=$B131)*('乐容-S级品'!$L$3:$CA$3=CH$1)*('乐容-S级品'!$L$4:$CA$32)),0)</f>
      </c>
      <c r="CI131" s="280">
        <f>IFERROR(SUMPRODUCT(('控温被PRO-S级品'!$B$2:$B$10=$B131)*('控温被PRO-S级品'!$E$1:$BE$1=CI$1)*('控温被PRO-S级品'!$E$2:$BE$10)),0)+IFERROR(SUMPRODUCT(('冬被-S级品'!$B$2:$B$10=$B131)*('冬被-S级品'!$E$1:$AW$1=CI$1)*('冬被-S级品'!$E$2:$AW$10)),0)+IFERROR(SUMPRODUCT(('白止-S级品'!$A$2:$A$26=$B131)*('白止-S级品'!$D$1:$AV$1=CI$1)*('白止-S级品'!$D$2:$AV$26)),0)+IFERROR(SUMPRODUCT(('乐容-S级品'!$A$4:$A$32=$B131)*('乐容-S级品'!$L$3:$CA$3=CI$1)*('乐容-S级品'!$L$4:$CA$32)),0)</f>
      </c>
      <c r="CJ131" s="280">
        <f>IFERROR(SUMPRODUCT(('控温被PRO-S级品'!$B$2:$B$10=$B131)*('控温被PRO-S级品'!$E$1:$BE$1=CJ$1)*('控温被PRO-S级品'!$E$2:$BE$10)),0)+IFERROR(SUMPRODUCT(('冬被-S级品'!$B$2:$B$10=$B131)*('冬被-S级品'!$E$1:$AW$1=CJ$1)*('冬被-S级品'!$E$2:$AW$10)),0)+IFERROR(SUMPRODUCT(('白止-S级品'!$A$2:$A$26=$B131)*('白止-S级品'!$D$1:$AV$1=CJ$1)*('白止-S级品'!$D$2:$AV$26)),0)+IFERROR(SUMPRODUCT(('乐容-S级品'!$A$4:$A$32=$B131)*('乐容-S级品'!$L$3:$CA$3=CJ$1)*('乐容-S级品'!$L$4:$CA$32)),0)</f>
      </c>
      <c r="CK131" s="280">
        <f>IFERROR(SUMPRODUCT(('控温被PRO-S级品'!$B$2:$B$10=$B131)*('控温被PRO-S级品'!$E$1:$BE$1=CK$1)*('控温被PRO-S级品'!$E$2:$BE$10)),0)+IFERROR(SUMPRODUCT(('冬被-S级品'!$B$2:$B$10=$B131)*('冬被-S级品'!$E$1:$AW$1=CK$1)*('冬被-S级品'!$E$2:$AW$10)),0)+IFERROR(SUMPRODUCT(('白止-S级品'!$A$2:$A$26=$B131)*('白止-S级品'!$D$1:$AV$1=CK$1)*('白止-S级品'!$D$2:$AV$26)),0)+IFERROR(SUMPRODUCT(('乐容-S级品'!$A$4:$A$32=$B131)*('乐容-S级品'!$L$3:$CA$3=CK$1)*('乐容-S级品'!$L$4:$CA$32)),0)</f>
      </c>
      <c r="CL131" s="280">
        <f>IFERROR(SUMPRODUCT(('控温被PRO-S级品'!$B$2:$B$10=$B131)*('控温被PRO-S级品'!$E$1:$BE$1=CL$1)*('控温被PRO-S级品'!$E$2:$BE$10)),0)+IFERROR(SUMPRODUCT(('冬被-S级品'!$B$2:$B$10=$B131)*('冬被-S级品'!$E$1:$AW$1=CL$1)*('冬被-S级品'!$E$2:$AW$10)),0)+IFERROR(SUMPRODUCT(('白止-S级品'!$A$2:$A$26=$B131)*('白止-S级品'!$D$1:$AV$1=CL$1)*('白止-S级品'!$D$2:$AV$26)),0)+IFERROR(SUMPRODUCT(('乐容-S级品'!$A$4:$A$32=$B131)*('乐容-S级品'!$L$3:$CA$3=CL$1)*('乐容-S级品'!$L$4:$CA$32)),0)</f>
      </c>
      <c r="CM131" s="280">
        <f>IFERROR(SUMPRODUCT(('控温被PRO-S级品'!$B$2:$B$10=$B131)*('控温被PRO-S级品'!$E$1:$BE$1=CM$1)*('控温被PRO-S级品'!$E$2:$BE$10)),0)+IFERROR(SUMPRODUCT(('冬被-S级品'!$B$2:$B$10=$B131)*('冬被-S级品'!$E$1:$AW$1=CM$1)*('冬被-S级品'!$E$2:$AW$10)),0)+IFERROR(SUMPRODUCT(('白止-S级品'!$A$2:$A$26=$B131)*('白止-S级品'!$D$1:$AV$1=CM$1)*('白止-S级品'!$D$2:$AV$26)),0)+IFERROR(SUMPRODUCT(('乐容-S级品'!$A$4:$A$32=$B131)*('乐容-S级品'!$L$3:$CA$3=CM$1)*('乐容-S级品'!$L$4:$CA$32)),0)</f>
      </c>
      <c r="CN131" s="280">
        <f>IFERROR(SUMPRODUCT(('控温被PRO-S级品'!$B$2:$B$10=$B131)*('控温被PRO-S级品'!$E$1:$BE$1=CN$1)*('控温被PRO-S级品'!$E$2:$BE$10)),0)+IFERROR(SUMPRODUCT(('冬被-S级品'!$B$2:$B$10=$B131)*('冬被-S级品'!$E$1:$AW$1=CN$1)*('冬被-S级品'!$E$2:$AW$10)),0)+IFERROR(SUMPRODUCT(('白止-S级品'!$A$2:$A$26=$B131)*('白止-S级品'!$D$1:$AV$1=CN$1)*('白止-S级品'!$D$2:$AV$26)),0)+IFERROR(SUMPRODUCT(('乐容-S级品'!$A$4:$A$32=$B131)*('乐容-S级品'!$L$3:$CA$3=CN$1)*('乐容-S级品'!$L$4:$CA$32)),0)</f>
      </c>
      <c r="CO131" s="280">
        <f>IFERROR(SUMPRODUCT(('控温被PRO-S级品'!$B$2:$B$10=$B131)*('控温被PRO-S级品'!$E$1:$BE$1=CO$1)*('控温被PRO-S级品'!$E$2:$BE$10)),0)+IFERROR(SUMPRODUCT(('冬被-S级品'!$B$2:$B$10=$B131)*('冬被-S级品'!$E$1:$AW$1=CO$1)*('冬被-S级品'!$E$2:$AW$10)),0)+IFERROR(SUMPRODUCT(('白止-S级品'!$A$2:$A$26=$B131)*('白止-S级品'!$D$1:$AV$1=CO$1)*('白止-S级品'!$D$2:$AV$26)),0)+IFERROR(SUMPRODUCT(('乐容-S级品'!$A$4:$A$32=$B131)*('乐容-S级品'!$L$3:$CA$3=CO$1)*('乐容-S级品'!$L$4:$CA$32)),0)</f>
      </c>
      <c r="CP131" s="280">
        <f>IFERROR(SUMPRODUCT(('控温被PRO-S级品'!$B$2:$B$10=$B131)*('控温被PRO-S级品'!$E$1:$BE$1=CP$1)*('控温被PRO-S级品'!$E$2:$BE$10)),0)+IFERROR(SUMPRODUCT(('冬被-S级品'!$B$2:$B$10=$B131)*('冬被-S级品'!$E$1:$AW$1=CP$1)*('冬被-S级品'!$E$2:$AW$10)),0)+IFERROR(SUMPRODUCT(('白止-S级品'!$A$2:$A$26=$B131)*('白止-S级品'!$D$1:$AV$1=CP$1)*('白止-S级品'!$D$2:$AV$26)),0)+IFERROR(SUMPRODUCT(('乐容-S级品'!$A$4:$A$32=$B131)*('乐容-S级品'!$L$3:$CA$3=CP$1)*('乐容-S级品'!$L$4:$CA$32)),0)</f>
      </c>
      <c r="CQ131" s="280">
        <f>IFERROR(SUMPRODUCT(('控温被PRO-S级品'!$B$2:$B$10=$B131)*('控温被PRO-S级品'!$E$1:$BE$1=CQ$1)*('控温被PRO-S级品'!$E$2:$BE$10)),0)+IFERROR(SUMPRODUCT(('冬被-S级品'!$B$2:$B$10=$B131)*('冬被-S级品'!$E$1:$AW$1=CQ$1)*('冬被-S级品'!$E$2:$AW$10)),0)+IFERROR(SUMPRODUCT(('白止-S级品'!$A$2:$A$26=$B131)*('白止-S级品'!$D$1:$AV$1=CQ$1)*('白止-S级品'!$D$2:$AV$26)),0)+IFERROR(SUMPRODUCT(('乐容-S级品'!$A$4:$A$32=$B131)*('乐容-S级品'!$L$3:$CA$3=CQ$1)*('乐容-S级品'!$L$4:$CA$32)),0)</f>
      </c>
      <c r="CR131" s="280">
        <f>IFERROR(SUMPRODUCT(('控温被PRO-S级品'!$B$2:$B$10=$B131)*('控温被PRO-S级品'!$E$1:$BE$1=CR$1)*('控温被PRO-S级品'!$E$2:$BE$10)),0)+IFERROR(SUMPRODUCT(('冬被-S级品'!$B$2:$B$10=$B131)*('冬被-S级品'!$E$1:$AW$1=CR$1)*('冬被-S级品'!$E$2:$AW$10)),0)+IFERROR(SUMPRODUCT(('白止-S级品'!$A$2:$A$26=$B131)*('白止-S级品'!$D$1:$AV$1=CR$1)*('白止-S级品'!$D$2:$AV$26)),0)+IFERROR(SUMPRODUCT(('乐容-S级品'!$A$4:$A$32=$B131)*('乐容-S级品'!$L$3:$CA$3=CR$1)*('乐容-S级品'!$L$4:$CA$32)),0)</f>
      </c>
      <c r="CS131" s="280">
        <f>IFERROR(SUMPRODUCT(('控温被PRO-S级品'!$B$2:$B$10=$B131)*('控温被PRO-S级品'!$E$1:$BE$1=CS$1)*('控温被PRO-S级品'!$E$2:$BE$10)),0)+IFERROR(SUMPRODUCT(('冬被-S级品'!$B$2:$B$10=$B131)*('冬被-S级品'!$E$1:$AW$1=CS$1)*('冬被-S级品'!$E$2:$AW$10)),0)+IFERROR(SUMPRODUCT(('白止-S级品'!$A$2:$A$26=$B131)*('白止-S级品'!$D$1:$AV$1=CS$1)*('白止-S级品'!$D$2:$AV$26)),0)+IFERROR(SUMPRODUCT(('乐容-S级品'!$A$4:$A$32=$B131)*('乐容-S级品'!$L$3:$CA$3=CS$1)*('乐容-S级品'!$L$4:$CA$32)),0)</f>
      </c>
      <c r="CT131" s="280">
        <f>IFERROR(SUMPRODUCT(('控温被PRO-S级品'!$B$2:$B$10=$B131)*('控温被PRO-S级品'!$E$1:$BE$1=CT$1)*('控温被PRO-S级品'!$E$2:$BE$10)),0)+IFERROR(SUMPRODUCT(('冬被-S级品'!$B$2:$B$10=$B131)*('冬被-S级品'!$E$1:$AW$1=CT$1)*('冬被-S级品'!$E$2:$AW$10)),0)+IFERROR(SUMPRODUCT(('白止-S级品'!$A$2:$A$26=$B131)*('白止-S级品'!$D$1:$AV$1=CT$1)*('白止-S级品'!$D$2:$AV$26)),0)+IFERROR(SUMPRODUCT(('乐容-S级品'!$A$4:$A$32=$B131)*('乐容-S级品'!$L$3:$CA$3=CT$1)*('乐容-S级品'!$L$4:$CA$32)),0)</f>
      </c>
      <c r="CU131" s="280">
        <f>IFERROR(SUMPRODUCT(('控温被PRO-S级品'!$B$2:$B$10=$B131)*('控温被PRO-S级品'!$E$1:$BE$1=CU$1)*('控温被PRO-S级品'!$E$2:$BE$10)),0)+IFERROR(SUMPRODUCT(('冬被-S级品'!$B$2:$B$10=$B131)*('冬被-S级品'!$E$1:$AW$1=CU$1)*('冬被-S级品'!$E$2:$AW$10)),0)+IFERROR(SUMPRODUCT(('白止-S级品'!$A$2:$A$26=$B131)*('白止-S级品'!$D$1:$AV$1=CU$1)*('白止-S级品'!$D$2:$AV$26)),0)+IFERROR(SUMPRODUCT(('乐容-S级品'!$A$4:$A$32=$B131)*('乐容-S级品'!$L$3:$CA$3=CU$1)*('乐容-S级品'!$L$4:$CA$32)),0)</f>
      </c>
      <c r="CV131" s="280">
        <f>IFERROR(SUMPRODUCT(('控温被PRO-S级品'!$B$2:$B$10=$B131)*('控温被PRO-S级品'!$E$1:$BE$1=CV$1)*('控温被PRO-S级品'!$E$2:$BE$10)),0)+IFERROR(SUMPRODUCT(('冬被-S级品'!$B$2:$B$10=$B131)*('冬被-S级品'!$E$1:$AW$1=CV$1)*('冬被-S级品'!$E$2:$AW$10)),0)+IFERROR(SUMPRODUCT(('白止-S级品'!$A$2:$A$26=$B131)*('白止-S级品'!$D$1:$AV$1=CV$1)*('白止-S级品'!$D$2:$AV$26)),0)+IFERROR(SUMPRODUCT(('乐容-S级品'!$A$4:$A$32=$B131)*('乐容-S级品'!$L$3:$CA$3=CV$1)*('乐容-S级品'!$L$4:$CA$32)),0)</f>
      </c>
      <c r="CW131" s="280">
        <f>IFERROR(SUMPRODUCT(('控温被PRO-S级品'!$B$2:$B$10=$B131)*('控温被PRO-S级品'!$E$1:$BE$1=CW$1)*('控温被PRO-S级品'!$E$2:$BE$10)),0)+IFERROR(SUMPRODUCT(('冬被-S级品'!$B$2:$B$10=$B131)*('冬被-S级品'!$E$1:$AW$1=CW$1)*('冬被-S级品'!$E$2:$AW$10)),0)+IFERROR(SUMPRODUCT(('白止-S级品'!$A$2:$A$26=$B131)*('白止-S级品'!$D$1:$AV$1=CW$1)*('白止-S级品'!$D$2:$AV$26)),0)+IFERROR(SUMPRODUCT(('乐容-S级品'!$A$4:$A$32=$B131)*('乐容-S级品'!$L$3:$CA$3=CW$1)*('乐容-S级品'!$L$4:$CA$32)),0)</f>
      </c>
      <c r="CX131" s="280">
        <f>IFERROR(SUMPRODUCT(('控温被PRO-S级品'!$B$2:$B$10=$B131)*('控温被PRO-S级品'!$E$1:$BE$1=CX$1)*('控温被PRO-S级品'!$E$2:$BE$10)),0)+IFERROR(SUMPRODUCT(('冬被-S级品'!$B$2:$B$10=$B131)*('冬被-S级品'!$E$1:$AW$1=CX$1)*('冬被-S级品'!$E$2:$AW$10)),0)+IFERROR(SUMPRODUCT(('白止-S级品'!$A$2:$A$26=$B131)*('白止-S级品'!$D$1:$AV$1=CX$1)*('白止-S级品'!$D$2:$AV$26)),0)+IFERROR(SUMPRODUCT(('乐容-S级品'!$A$4:$A$32=$B131)*('乐容-S级品'!$L$3:$CA$3=CX$1)*('乐容-S级品'!$L$4:$CA$32)),0)</f>
      </c>
      <c r="CY131" s="280">
        <f>IFERROR(SUMPRODUCT(('控温被PRO-S级品'!$B$2:$B$10=$B131)*('控温被PRO-S级品'!$E$1:$BE$1=CY$1)*('控温被PRO-S级品'!$E$2:$BE$10)),0)+IFERROR(SUMPRODUCT(('冬被-S级品'!$B$2:$B$10=$B131)*('冬被-S级品'!$E$1:$AW$1=CY$1)*('冬被-S级品'!$E$2:$AW$10)),0)+IFERROR(SUMPRODUCT(('白止-S级品'!$A$2:$A$26=$B131)*('白止-S级品'!$D$1:$AV$1=CY$1)*('白止-S级品'!$D$2:$AV$26)),0)+IFERROR(SUMPRODUCT(('乐容-S级品'!$A$4:$A$32=$B131)*('乐容-S级品'!$L$3:$CA$3=CY$1)*('乐容-S级品'!$L$4:$CA$32)),0)</f>
      </c>
      <c r="CZ131" s="280">
        <f>IFERROR(SUMPRODUCT(('控温被PRO-S级品'!$B$2:$B$10=$B131)*('控温被PRO-S级品'!$E$1:$BE$1=CZ$1)*('控温被PRO-S级品'!$E$2:$BE$10)),0)+IFERROR(SUMPRODUCT(('冬被-S级品'!$B$2:$B$10=$B131)*('冬被-S级品'!$E$1:$AW$1=CZ$1)*('冬被-S级品'!$E$2:$AW$10)),0)+IFERROR(SUMPRODUCT(('白止-S级品'!$A$2:$A$26=$B131)*('白止-S级品'!$D$1:$AV$1=CZ$1)*('白止-S级品'!$D$2:$AV$26)),0)+IFERROR(SUMPRODUCT(('乐容-S级品'!$A$4:$A$32=$B131)*('乐容-S级品'!$L$3:$CA$3=CZ$1)*('乐容-S级品'!$L$4:$CA$32)),0)</f>
      </c>
      <c r="DA131" s="280">
        <f>IFERROR(SUMPRODUCT(('控温被PRO-S级品'!$B$2:$B$10=$B131)*('控温被PRO-S级品'!$E$1:$BE$1=DA$1)*('控温被PRO-S级品'!$E$2:$BE$10)),0)+IFERROR(SUMPRODUCT(('冬被-S级品'!$B$2:$B$10=$B131)*('冬被-S级品'!$E$1:$AW$1=DA$1)*('冬被-S级品'!$E$2:$AW$10)),0)+IFERROR(SUMPRODUCT(('白止-S级品'!$A$2:$A$26=$B131)*('白止-S级品'!$D$1:$AV$1=DA$1)*('白止-S级品'!$D$2:$AV$26)),0)+IFERROR(SUMPRODUCT(('乐容-S级品'!$A$4:$A$32=$B131)*('乐容-S级品'!$L$3:$CA$3=DA$1)*('乐容-S级品'!$L$4:$CA$32)),0)</f>
      </c>
      <c r="DB131" s="280">
        <f>IFERROR(SUMPRODUCT(('控温被PRO-S级品'!$B$2:$B$10=$B131)*('控温被PRO-S级品'!$E$1:$BE$1=DB$1)*('控温被PRO-S级品'!$E$2:$BE$10)),0)+IFERROR(SUMPRODUCT(('冬被-S级品'!$B$2:$B$10=$B131)*('冬被-S级品'!$E$1:$AW$1=DB$1)*('冬被-S级品'!$E$2:$AW$10)),0)+IFERROR(SUMPRODUCT(('白止-S级品'!$A$2:$A$26=$B131)*('白止-S级品'!$D$1:$AV$1=DB$1)*('白止-S级品'!$D$2:$AV$26)),0)+IFERROR(SUMPRODUCT(('乐容-S级品'!$A$4:$A$32=$B131)*('乐容-S级品'!$L$3:$CA$3=DB$1)*('乐容-S级品'!$L$4:$CA$32)),0)</f>
      </c>
      <c r="DC131" s="280">
        <f>IFERROR(SUMPRODUCT(('控温被PRO-S级品'!$B$2:$B$10=$B131)*('控温被PRO-S级品'!$E$1:$BE$1=DC$1)*('控温被PRO-S级品'!$E$2:$BE$10)),0)+IFERROR(SUMPRODUCT(('冬被-S级品'!$B$2:$B$10=$B131)*('冬被-S级品'!$E$1:$AW$1=DC$1)*('冬被-S级品'!$E$2:$AW$10)),0)+IFERROR(SUMPRODUCT(('白止-S级品'!$A$2:$A$26=$B131)*('白止-S级品'!$D$1:$AV$1=DC$1)*('白止-S级品'!$D$2:$AV$26)),0)+IFERROR(SUMPRODUCT(('乐容-S级品'!$A$4:$A$32=$B131)*('乐容-S级品'!$L$3:$CA$3=DC$1)*('乐容-S级品'!$L$4:$CA$32)),0)</f>
      </c>
      <c r="DD131" s="280">
        <f>IFERROR(SUMPRODUCT(('控温被PRO-S级品'!$B$2:$B$10=$B131)*('控温被PRO-S级品'!$E$1:$BE$1=DD$1)*('控温被PRO-S级品'!$E$2:$BE$10)),0)+IFERROR(SUMPRODUCT(('冬被-S级品'!$B$2:$B$10=$B131)*('冬被-S级品'!$E$1:$AW$1=DD$1)*('冬被-S级品'!$E$2:$AW$10)),0)+IFERROR(SUMPRODUCT(('白止-S级品'!$A$2:$A$26=$B131)*('白止-S级品'!$D$1:$AV$1=DD$1)*('白止-S级品'!$D$2:$AV$26)),0)+IFERROR(SUMPRODUCT(('乐容-S级品'!$A$4:$A$32=$B131)*('乐容-S级品'!$L$3:$CA$3=DD$1)*('乐容-S级品'!$L$4:$CA$32)),0)</f>
      </c>
      <c r="DE131" s="280">
        <f>IFERROR(SUMPRODUCT(('控温被PRO-S级品'!$B$2:$B$10=$B131)*('控温被PRO-S级品'!$E$1:$BE$1=DE$1)*('控温被PRO-S级品'!$E$2:$BE$10)),0)+IFERROR(SUMPRODUCT(('冬被-S级品'!$B$2:$B$10=$B131)*('冬被-S级品'!$E$1:$AW$1=DE$1)*('冬被-S级品'!$E$2:$AW$10)),0)+IFERROR(SUMPRODUCT(('白止-S级品'!$A$2:$A$26=$B131)*('白止-S级品'!$D$1:$AV$1=DE$1)*('白止-S级品'!$D$2:$AV$26)),0)+IFERROR(SUMPRODUCT(('乐容-S级品'!$A$4:$A$32=$B131)*('乐容-S级品'!$L$3:$CA$3=DE$1)*('乐容-S级品'!$L$4:$CA$32)),0)</f>
      </c>
      <c r="DF131" s="280">
        <f>IFERROR(SUMPRODUCT(('控温被PRO-S级品'!$B$2:$B$10=$B131)*('控温被PRO-S级品'!$E$1:$BE$1=DF$1)*('控温被PRO-S级品'!$E$2:$BE$10)),0)+IFERROR(SUMPRODUCT(('冬被-S级品'!$B$2:$B$10=$B131)*('冬被-S级品'!$E$1:$AW$1=DF$1)*('冬被-S级品'!$E$2:$AW$10)),0)+IFERROR(SUMPRODUCT(('白止-S级品'!$A$2:$A$26=$B131)*('白止-S级品'!$D$1:$AV$1=DF$1)*('白止-S级品'!$D$2:$AV$26)),0)+IFERROR(SUMPRODUCT(('乐容-S级品'!$A$4:$A$32=$B131)*('乐容-S级品'!$L$3:$CA$3=DF$1)*('乐容-S级品'!$L$4:$CA$32)),0)</f>
      </c>
      <c r="DG131" s="280">
        <f>IFERROR(SUMPRODUCT(('控温被PRO-S级品'!$B$2:$B$10=$B131)*('控温被PRO-S级品'!$E$1:$BE$1=DG$1)*('控温被PRO-S级品'!$E$2:$BE$10)),0)+IFERROR(SUMPRODUCT(('冬被-S级品'!$B$2:$B$10=$B131)*('冬被-S级品'!$E$1:$AW$1=DG$1)*('冬被-S级品'!$E$2:$AW$10)),0)+IFERROR(SUMPRODUCT(('白止-S级品'!$A$2:$A$26=$B131)*('白止-S级品'!$D$1:$AV$1=DG$1)*('白止-S级品'!$D$2:$AV$26)),0)+IFERROR(SUMPRODUCT(('乐容-S级品'!$A$4:$A$32=$B131)*('乐容-S级品'!$L$3:$CA$3=DG$1)*('乐容-S级品'!$L$4:$CA$32)),0)</f>
      </c>
      <c r="DH131" s="280">
        <f>IFERROR(SUMPRODUCT(('控温被PRO-S级品'!$B$2:$B$10=$B131)*('控温被PRO-S级品'!$E$1:$BE$1=DH$1)*('控温被PRO-S级品'!$E$2:$BE$10)),0)+IFERROR(SUMPRODUCT(('冬被-S级品'!$B$2:$B$10=$B131)*('冬被-S级品'!$E$1:$AW$1=DH$1)*('冬被-S级品'!$E$2:$AW$10)),0)+IFERROR(SUMPRODUCT(('白止-S级品'!$A$2:$A$26=$B131)*('白止-S级品'!$D$1:$AV$1=DH$1)*('白止-S级品'!$D$2:$AV$26)),0)+IFERROR(SUMPRODUCT(('乐容-S级品'!$A$4:$A$32=$B131)*('乐容-S级品'!$L$3:$CA$3=DH$1)*('乐容-S级品'!$L$4:$CA$32)),0)</f>
      </c>
      <c r="DI131" s="280">
        <f>IFERROR(SUMPRODUCT(('控温被PRO-S级品'!$B$2:$B$10=$B131)*('控温被PRO-S级品'!$E$1:$BE$1=DI$1)*('控温被PRO-S级品'!$E$2:$BE$10)),0)+IFERROR(SUMPRODUCT(('冬被-S级品'!$B$2:$B$10=$B131)*('冬被-S级品'!$E$1:$AW$1=DI$1)*('冬被-S级品'!$E$2:$AW$10)),0)+IFERROR(SUMPRODUCT(('白止-S级品'!$A$2:$A$26=$B131)*('白止-S级品'!$D$1:$AV$1=DI$1)*('白止-S级品'!$D$2:$AV$26)),0)+IFERROR(SUMPRODUCT(('乐容-S级品'!$A$4:$A$32=$B131)*('乐容-S级品'!$L$3:$CA$3=DI$1)*('乐容-S级品'!$L$4:$CA$32)),0)</f>
      </c>
      <c r="DJ131" s="280">
        <f>IFERROR(SUMPRODUCT(('控温被PRO-S级品'!$B$2:$B$10=$B131)*('控温被PRO-S级品'!$E$1:$BE$1=DJ$1)*('控温被PRO-S级品'!$E$2:$BE$10)),0)+IFERROR(SUMPRODUCT(('冬被-S级品'!$B$2:$B$10=$B131)*('冬被-S级品'!$E$1:$AW$1=DJ$1)*('冬被-S级品'!$E$2:$AW$10)),0)+IFERROR(SUMPRODUCT(('白止-S级品'!$A$2:$A$26=$B131)*('白止-S级品'!$D$1:$AV$1=DJ$1)*('白止-S级品'!$D$2:$AV$26)),0)+IFERROR(SUMPRODUCT(('乐容-S级品'!$A$4:$A$32=$B131)*('乐容-S级品'!$L$3:$CA$3=DJ$1)*('乐容-S级品'!$L$4:$CA$32)),0)</f>
      </c>
      <c r="DK131" s="280"/>
      <c r="DL131" s="280"/>
      <c r="DM131" s="280"/>
      <c r="DN131" s="280"/>
      <c r="DO131" s="280"/>
      <c r="DP131" s="280"/>
      <c r="DQ131" s="280"/>
      <c r="DR131" s="280"/>
      <c r="DS131" s="280"/>
      <c r="DT131" s="280"/>
      <c r="DU131" s="280"/>
      <c r="DV131" s="280"/>
      <c r="DW131" s="280">
        <f>VLOOKUP(B131,'系统编码规格'!A:C,3,FALSE)</f>
      </c>
      <c r="DX131" s="280"/>
      <c r="DY131" s="280"/>
      <c r="DZ131" s="280"/>
      <c r="EA131" s="280"/>
      <c r="EB131" s="280"/>
      <c r="EC131" s="280"/>
      <c r="ED131" s="280"/>
      <c r="EE131" s="280"/>
      <c r="EF131" s="280"/>
      <c r="EG131" s="280"/>
      <c r="EH131" s="280"/>
      <c r="EI131" s="280"/>
      <c r="EJ131" s="280"/>
      <c r="EK131" s="280"/>
      <c r="EL131" s="280"/>
      <c r="EM131" s="280"/>
      <c r="EN131" s="280"/>
      <c r="EO131" s="280"/>
      <c r="EP131" s="280"/>
      <c r="EQ131" s="280"/>
      <c r="ER131" s="280"/>
      <c r="ES131" s="280"/>
      <c r="ET131" s="280"/>
      <c r="EU131" s="280"/>
      <c r="EV131" s="280"/>
      <c r="EW131" s="280"/>
      <c r="EX131" s="280"/>
      <c r="EY131" s="280"/>
      <c r="EZ131" s="280"/>
      <c r="FA131" s="280"/>
      <c r="FB131" s="280"/>
      <c r="FC131" s="280"/>
      <c r="FD131" s="280"/>
      <c r="FE131" s="280"/>
      <c r="FF131" s="280"/>
      <c r="FG131" s="280"/>
      <c r="FH131" s="280"/>
      <c r="FI131" s="280"/>
      <c r="FJ131" s="280"/>
      <c r="FK131" s="280"/>
      <c r="FL131" s="280"/>
      <c r="FM131" s="280"/>
      <c r="FN131" s="280"/>
      <c r="FO131" s="280"/>
      <c r="FP131" s="280"/>
      <c r="FQ131" s="280"/>
      <c r="FR131" s="280"/>
      <c r="FS131" s="280"/>
      <c r="FT131" s="280"/>
      <c r="FU131" s="280"/>
      <c r="FV131" s="280"/>
      <c r="FW131" s="280"/>
      <c r="FX131" s="280"/>
      <c r="FY131" s="280"/>
      <c r="FZ131" s="280"/>
      <c r="GA131" s="280"/>
      <c r="GB131" s="280"/>
      <c r="GC131" s="280"/>
      <c r="GD131" s="280"/>
      <c r="GE131" s="280"/>
      <c r="GF131" s="280"/>
      <c r="GG131" s="280"/>
      <c r="GH131" s="280"/>
      <c r="GI131" s="280"/>
      <c r="GJ131" s="280"/>
      <c r="GK131" s="280"/>
      <c r="GL131" s="280"/>
      <c r="GM131" s="280"/>
      <c r="GN131" s="280"/>
      <c r="GO131" s="280"/>
      <c r="GP131" s="280"/>
      <c r="GQ131" s="280"/>
      <c r="GR131" s="280"/>
      <c r="GS131" s="280"/>
      <c r="GT131" s="280"/>
      <c r="GU131" s="280"/>
      <c r="GV131" s="280"/>
    </row>
    <row r="132">
      <c r="A132" s="309" t="str">
        <v>乐容</v>
      </c>
      <c r="B132" s="310" t="str">
        <v>12800025900223216</v>
      </c>
      <c r="C132" s="309" t="str">
        <v>亚朵星球 纯色全棉床笠</v>
      </c>
      <c r="D132" s="309" t="str">
        <v>伯爵姜茶/150*200cm</v>
      </c>
      <c r="E132">
        <f>SUM(F132:GX132)</f>
      </c>
      <c r="F132" s="280">
        <f>IFERROR(SUMPRODUCT(('控温被PRO-S级品'!$B$2:$B$10=$B132)*('控温被PRO-S级品'!$E$1:$BE$1=F$1)*('控温被PRO-S级品'!$E$2:$BE$10)),0)+IFERROR(SUMPRODUCT(('冬被-S级品'!$B$2:$B$10=$B132)*('冬被-S级品'!$E$1:$AW$1=F$1)*('冬被-S级品'!$E$2:$AW$10)),0)+IFERROR(SUMPRODUCT(('白止-S级品'!$A$2:$A$26=$B132)*('白止-S级品'!$D$1:$AV$1=F$1)*('白止-S级品'!$D$2:$AV$26)),0)+IFERROR(SUMPRODUCT(('乐容-S级品'!$A$4:$A$32=$B132)*('乐容-S级品'!$L$3:$CA$3=F$1)*('乐容-S级品'!$L$4:$CA$32)),0)</f>
      </c>
      <c r="G132" s="280">
        <f>IFERROR(SUMPRODUCT(('控温被PRO-S级品'!$B$2:$B$10=$B132)*('控温被PRO-S级品'!$E$1:$BE$1=G$1)*('控温被PRO-S级品'!$E$2:$BE$10)),0)+IFERROR(SUMPRODUCT(('冬被-S级品'!$B$2:$B$10=$B132)*('冬被-S级品'!$E$1:$AW$1=G$1)*('冬被-S级品'!$E$2:$AW$10)),0)+IFERROR(SUMPRODUCT(('白止-S级品'!$A$2:$A$26=$B132)*('白止-S级品'!$D$1:$AV$1=G$1)*('白止-S级品'!$D$2:$AV$26)),0)+IFERROR(SUMPRODUCT(('乐容-S级品'!$A$4:$A$32=$B132)*('乐容-S级品'!$L$3:$CA$3=G$1)*('乐容-S级品'!$L$4:$CA$32)),0)</f>
      </c>
      <c r="H132" s="280">
        <f>IFERROR(SUMPRODUCT(('控温被PRO-S级品'!$B$2:$B$10=$B132)*('控温被PRO-S级品'!$E$1:$BE$1=H$1)*('控温被PRO-S级品'!$E$2:$BE$10)),0)+IFERROR(SUMPRODUCT(('冬被-S级品'!$B$2:$B$10=$B132)*('冬被-S级品'!$E$1:$AW$1=H$1)*('冬被-S级品'!$E$2:$AW$10)),0)+IFERROR(SUMPRODUCT(('白止-S级品'!$A$2:$A$26=$B132)*('白止-S级品'!$D$1:$AV$1=H$1)*('白止-S级品'!$D$2:$AV$26)),0)+IFERROR(SUMPRODUCT(('乐容-S级品'!$A$4:$A$32=$B132)*('乐容-S级品'!$L$3:$CA$3=H$1)*('乐容-S级品'!$L$4:$CA$32)),0)</f>
      </c>
      <c r="I132" s="280">
        <f>IFERROR(SUMPRODUCT(('控温被PRO-S级品'!$B$2:$B$10=$B132)*('控温被PRO-S级品'!$E$1:$BE$1=I$1)*('控温被PRO-S级品'!$E$2:$BE$10)),0)+IFERROR(SUMPRODUCT(('冬被-S级品'!$B$2:$B$10=$B132)*('冬被-S级品'!$E$1:$AW$1=I$1)*('冬被-S级品'!$E$2:$AW$10)),0)+IFERROR(SUMPRODUCT(('白止-S级品'!$A$2:$A$26=$B132)*('白止-S级品'!$D$1:$AV$1=I$1)*('白止-S级品'!$D$2:$AV$26)),0)+IFERROR(SUMPRODUCT(('乐容-S级品'!$A$4:$A$32=$B132)*('乐容-S级品'!$L$3:$CA$3=I$1)*('乐容-S级品'!$L$4:$CA$32)),0)</f>
      </c>
      <c r="J132" s="280">
        <f>IFERROR(SUMPRODUCT(('控温被PRO-S级品'!$B$2:$B$10=$B132)*('控温被PRO-S级品'!$E$1:$BE$1=J$1)*('控温被PRO-S级品'!$E$2:$BE$10)),0)+IFERROR(SUMPRODUCT(('冬被-S级品'!$B$2:$B$10=$B132)*('冬被-S级品'!$E$1:$AW$1=J$1)*('冬被-S级品'!$E$2:$AW$10)),0)+IFERROR(SUMPRODUCT(('白止-S级品'!$A$2:$A$26=$B132)*('白止-S级品'!$D$1:$AV$1=J$1)*('白止-S级品'!$D$2:$AV$26)),0)+IFERROR(SUMPRODUCT(('乐容-S级品'!$A$4:$A$32=$B132)*('乐容-S级品'!$L$3:$CA$3=J$1)*('乐容-S级品'!$L$4:$CA$32)),0)</f>
      </c>
      <c r="K132" s="280">
        <f>IFERROR(SUMPRODUCT(('控温被PRO-S级品'!$B$2:$B$10=$B132)*('控温被PRO-S级品'!$E$1:$BE$1=K$1)*('控温被PRO-S级品'!$E$2:$BE$10)),0)+IFERROR(SUMPRODUCT(('冬被-S级品'!$B$2:$B$10=$B132)*('冬被-S级品'!$E$1:$AW$1=K$1)*('冬被-S级品'!$E$2:$AW$10)),0)+IFERROR(SUMPRODUCT(('白止-S级品'!$A$2:$A$26=$B132)*('白止-S级品'!$D$1:$AV$1=K$1)*('白止-S级品'!$D$2:$AV$26)),0)+IFERROR(SUMPRODUCT(('乐容-S级品'!$A$4:$A$32=$B132)*('乐容-S级品'!$L$3:$CA$3=K$1)*('乐容-S级品'!$L$4:$CA$32)),0)</f>
      </c>
      <c r="L132" s="280">
        <f>IFERROR(SUMPRODUCT(('控温被PRO-S级品'!$B$2:$B$10=$B132)*('控温被PRO-S级品'!$E$1:$BE$1=L$1)*('控温被PRO-S级品'!$E$2:$BE$10)),0)+IFERROR(SUMPRODUCT(('冬被-S级品'!$B$2:$B$10=$B132)*('冬被-S级品'!$E$1:$AW$1=L$1)*('冬被-S级品'!$E$2:$AW$10)),0)+IFERROR(SUMPRODUCT(('白止-S级品'!$A$2:$A$26=$B132)*('白止-S级品'!$D$1:$AV$1=L$1)*('白止-S级品'!$D$2:$AV$26)),0)+IFERROR(SUMPRODUCT(('乐容-S级品'!$A$4:$A$32=$B132)*('乐容-S级品'!$L$3:$CA$3=L$1)*('乐容-S级品'!$L$4:$CA$32)),0)</f>
      </c>
      <c r="M132" s="280">
        <f>IFERROR(SUMPRODUCT(('控温被PRO-S级品'!$B$2:$B$10=$B132)*('控温被PRO-S级品'!$E$1:$BE$1=M$1)*('控温被PRO-S级品'!$E$2:$BE$10)),0)+IFERROR(SUMPRODUCT(('冬被-S级品'!$B$2:$B$10=$B132)*('冬被-S级品'!$E$1:$AW$1=M$1)*('冬被-S级品'!$E$2:$AW$10)),0)+IFERROR(SUMPRODUCT(('白止-S级品'!$A$2:$A$26=$B132)*('白止-S级品'!$D$1:$AV$1=M$1)*('白止-S级品'!$D$2:$AV$26)),0)+IFERROR(SUMPRODUCT(('乐容-S级品'!$A$4:$A$32=$B132)*('乐容-S级品'!$L$3:$CA$3=M$1)*('乐容-S级品'!$L$4:$CA$32)),0)</f>
      </c>
      <c r="N132" s="280">
        <f>IFERROR(SUMPRODUCT(('控温被PRO-S级品'!$B$2:$B$10=$B132)*('控温被PRO-S级品'!$E$1:$BE$1=N$1)*('控温被PRO-S级品'!$E$2:$BE$10)),0)+IFERROR(SUMPRODUCT(('冬被-S级品'!$B$2:$B$10=$B132)*('冬被-S级品'!$E$1:$AW$1=N$1)*('冬被-S级品'!$E$2:$AW$10)),0)+IFERROR(SUMPRODUCT(('白止-S级品'!$A$2:$A$26=$B132)*('白止-S级品'!$D$1:$AV$1=N$1)*('白止-S级品'!$D$2:$AV$26)),0)+IFERROR(SUMPRODUCT(('乐容-S级品'!$A$4:$A$32=$B132)*('乐容-S级品'!$L$3:$CA$3=N$1)*('乐容-S级品'!$L$4:$CA$32)),0)</f>
      </c>
      <c r="O132" s="280">
        <f>IFERROR(SUMPRODUCT(('控温被PRO-S级品'!$B$2:$B$10=$B132)*('控温被PRO-S级品'!$E$1:$BE$1=O$1)*('控温被PRO-S级品'!$E$2:$BE$10)),0)+IFERROR(SUMPRODUCT(('冬被-S级品'!$B$2:$B$10=$B132)*('冬被-S级品'!$E$1:$AW$1=O$1)*('冬被-S级品'!$E$2:$AW$10)),0)+IFERROR(SUMPRODUCT(('白止-S级品'!$A$2:$A$26=$B132)*('白止-S级品'!$D$1:$AV$1=O$1)*('白止-S级品'!$D$2:$AV$26)),0)+IFERROR(SUMPRODUCT(('乐容-S级品'!$A$4:$A$32=$B132)*('乐容-S级品'!$L$3:$CA$3=O$1)*('乐容-S级品'!$L$4:$CA$32)),0)</f>
      </c>
      <c r="P132" s="280">
        <f>IFERROR(SUMPRODUCT(('控温被PRO-S级品'!$B$2:$B$10=$B132)*('控温被PRO-S级品'!$E$1:$BE$1=P$1)*('控温被PRO-S级品'!$E$2:$BE$10)),0)+IFERROR(SUMPRODUCT(('冬被-S级品'!$B$2:$B$10=$B132)*('冬被-S级品'!$E$1:$AW$1=P$1)*('冬被-S级品'!$E$2:$AW$10)),0)+IFERROR(SUMPRODUCT(('白止-S级品'!$A$2:$A$26=$B132)*('白止-S级品'!$D$1:$AV$1=P$1)*('白止-S级品'!$D$2:$AV$26)),0)+IFERROR(SUMPRODUCT(('乐容-S级品'!$A$4:$A$32=$B132)*('乐容-S级品'!$L$3:$CA$3=P$1)*('乐容-S级品'!$L$4:$CA$32)),0)</f>
      </c>
      <c r="Q132" s="280">
        <f>IFERROR(SUMPRODUCT(('控温被PRO-S级品'!$B$2:$B$10=$B132)*('控温被PRO-S级品'!$E$1:$BE$1=Q$1)*('控温被PRO-S级品'!$E$2:$BE$10)),0)+IFERROR(SUMPRODUCT(('冬被-S级品'!$B$2:$B$10=$B132)*('冬被-S级品'!$E$1:$AW$1=Q$1)*('冬被-S级品'!$E$2:$AW$10)),0)+IFERROR(SUMPRODUCT(('白止-S级品'!$A$2:$A$26=$B132)*('白止-S级品'!$D$1:$AV$1=Q$1)*('白止-S级品'!$D$2:$AV$26)),0)+IFERROR(SUMPRODUCT(('乐容-S级品'!$A$4:$A$32=$B132)*('乐容-S级品'!$L$3:$CA$3=Q$1)*('乐容-S级品'!$L$4:$CA$32)),0)</f>
      </c>
      <c r="R132" s="280">
        <f>IFERROR(SUMPRODUCT(('控温被PRO-S级品'!$B$2:$B$10=$B132)*('控温被PRO-S级品'!$E$1:$BE$1=R$1)*('控温被PRO-S级品'!$E$2:$BE$10)),0)+IFERROR(SUMPRODUCT(('冬被-S级品'!$B$2:$B$10=$B132)*('冬被-S级品'!$E$1:$AW$1=R$1)*('冬被-S级品'!$E$2:$AW$10)),0)+IFERROR(SUMPRODUCT(('白止-S级品'!$A$2:$A$26=$B132)*('白止-S级品'!$D$1:$AV$1=R$1)*('白止-S级品'!$D$2:$AV$26)),0)+IFERROR(SUMPRODUCT(('乐容-S级品'!$A$4:$A$32=$B132)*('乐容-S级品'!$L$3:$CA$3=R$1)*('乐容-S级品'!$L$4:$CA$32)),0)</f>
      </c>
      <c r="S132" s="280">
        <f>IFERROR(SUMPRODUCT(('控温被PRO-S级品'!$B$2:$B$10=$B132)*('控温被PRO-S级品'!$E$1:$BE$1=S$1)*('控温被PRO-S级品'!$E$2:$BE$10)),0)+IFERROR(SUMPRODUCT(('冬被-S级品'!$B$2:$B$10=$B132)*('冬被-S级品'!$E$1:$AW$1=S$1)*('冬被-S级品'!$E$2:$AW$10)),0)+IFERROR(SUMPRODUCT(('白止-S级品'!$A$2:$A$26=$B132)*('白止-S级品'!$D$1:$AV$1=S$1)*('白止-S级品'!$D$2:$AV$26)),0)+IFERROR(SUMPRODUCT(('乐容-S级品'!$A$4:$A$32=$B132)*('乐容-S级品'!$L$3:$CA$3=S$1)*('乐容-S级品'!$L$4:$CA$32)),0)</f>
      </c>
      <c r="T132" s="280">
        <f>IFERROR(SUMPRODUCT(('控温被PRO-S级品'!$B$2:$B$10=$B132)*('控温被PRO-S级品'!$E$1:$BE$1=T$1)*('控温被PRO-S级品'!$E$2:$BE$10)),0)+IFERROR(SUMPRODUCT(('冬被-S级品'!$B$2:$B$10=$B132)*('冬被-S级品'!$E$1:$AW$1=T$1)*('冬被-S级品'!$E$2:$AW$10)),0)+IFERROR(SUMPRODUCT(('白止-S级品'!$A$2:$A$26=$B132)*('白止-S级品'!$D$1:$AV$1=T$1)*('白止-S级品'!$D$2:$AV$26)),0)+IFERROR(SUMPRODUCT(('乐容-S级品'!$A$4:$A$32=$B132)*('乐容-S级品'!$L$3:$CA$3=T$1)*('乐容-S级品'!$L$4:$CA$32)),0)</f>
      </c>
      <c r="U132" s="280">
        <f>IFERROR(SUMPRODUCT(('控温被PRO-S级品'!$B$2:$B$10=$B132)*('控温被PRO-S级品'!$E$1:$BE$1=U$1)*('控温被PRO-S级品'!$E$2:$BE$10)),0)+IFERROR(SUMPRODUCT(('冬被-S级品'!$B$2:$B$10=$B132)*('冬被-S级品'!$E$1:$AW$1=U$1)*('冬被-S级品'!$E$2:$AW$10)),0)+IFERROR(SUMPRODUCT(('白止-S级品'!$A$2:$A$26=$B132)*('白止-S级品'!$D$1:$AV$1=U$1)*('白止-S级品'!$D$2:$AV$26)),0)+IFERROR(SUMPRODUCT(('乐容-S级品'!$A$4:$A$32=$B132)*('乐容-S级品'!$L$3:$CA$3=U$1)*('乐容-S级品'!$L$4:$CA$32)),0)</f>
      </c>
      <c r="V132" s="280">
        <f>IFERROR(SUMPRODUCT(('控温被PRO-S级品'!$B$2:$B$10=$B132)*('控温被PRO-S级品'!$E$1:$BE$1=V$1)*('控温被PRO-S级品'!$E$2:$BE$10)),0)+IFERROR(SUMPRODUCT(('冬被-S级品'!$B$2:$B$10=$B132)*('冬被-S级品'!$E$1:$AW$1=V$1)*('冬被-S级品'!$E$2:$AW$10)),0)+IFERROR(SUMPRODUCT(('白止-S级品'!$A$2:$A$26=$B132)*('白止-S级品'!$D$1:$AV$1=V$1)*('白止-S级品'!$D$2:$AV$26)),0)+IFERROR(SUMPRODUCT(('乐容-S级品'!$A$4:$A$32=$B132)*('乐容-S级品'!$L$3:$CA$3=V$1)*('乐容-S级品'!$L$4:$CA$32)),0)</f>
      </c>
      <c r="W132" s="280">
        <f>IFERROR(SUMPRODUCT(('控温被PRO-S级品'!$B$2:$B$10=$B132)*('控温被PRO-S级品'!$E$1:$BE$1=W$1)*('控温被PRO-S级品'!$E$2:$BE$10)),0)+IFERROR(SUMPRODUCT(('冬被-S级品'!$B$2:$B$10=$B132)*('冬被-S级品'!$E$1:$AW$1=W$1)*('冬被-S级品'!$E$2:$AW$10)),0)+IFERROR(SUMPRODUCT(('白止-S级品'!$A$2:$A$26=$B132)*('白止-S级品'!$D$1:$AV$1=W$1)*('白止-S级品'!$D$2:$AV$26)),0)+IFERROR(SUMPRODUCT(('乐容-S级品'!$A$4:$A$32=$B132)*('乐容-S级品'!$L$3:$CA$3=W$1)*('乐容-S级品'!$L$4:$CA$32)),0)</f>
      </c>
      <c r="X132" s="280">
        <f>IFERROR(SUMPRODUCT(('控温被PRO-S级品'!$B$2:$B$10=$B132)*('控温被PRO-S级品'!$E$1:$BE$1=X$1)*('控温被PRO-S级品'!$E$2:$BE$10)),0)+IFERROR(SUMPRODUCT(('冬被-S级品'!$B$2:$B$10=$B132)*('冬被-S级品'!$E$1:$AW$1=X$1)*('冬被-S级品'!$E$2:$AW$10)),0)+IFERROR(SUMPRODUCT(('白止-S级品'!$A$2:$A$26=$B132)*('白止-S级品'!$D$1:$AV$1=X$1)*('白止-S级品'!$D$2:$AV$26)),0)+IFERROR(SUMPRODUCT(('乐容-S级品'!$A$4:$A$32=$B132)*('乐容-S级品'!$L$3:$CA$3=X$1)*('乐容-S级品'!$L$4:$CA$32)),0)</f>
      </c>
      <c r="Y132" s="280">
        <f>IFERROR(SUMPRODUCT(('控温被PRO-S级品'!$B$2:$B$10=$B132)*('控温被PRO-S级品'!$E$1:$BE$1=Y$1)*('控温被PRO-S级品'!$E$2:$BE$10)),0)+IFERROR(SUMPRODUCT(('冬被-S级品'!$B$2:$B$10=$B132)*('冬被-S级品'!$E$1:$AW$1=Y$1)*('冬被-S级品'!$E$2:$AW$10)),0)+IFERROR(SUMPRODUCT(('白止-S级品'!$A$2:$A$26=$B132)*('白止-S级品'!$D$1:$AV$1=Y$1)*('白止-S级品'!$D$2:$AV$26)),0)+IFERROR(SUMPRODUCT(('乐容-S级品'!$A$4:$A$32=$B132)*('乐容-S级品'!$L$3:$CA$3=Y$1)*('乐容-S级品'!$L$4:$CA$32)),0)</f>
      </c>
      <c r="Z132" s="280">
        <f>IFERROR(SUMPRODUCT(('控温被PRO-S级品'!$B$2:$B$10=$B132)*('控温被PRO-S级品'!$E$1:$BE$1=Z$1)*('控温被PRO-S级品'!$E$2:$BE$10)),0)+IFERROR(SUMPRODUCT(('冬被-S级品'!$B$2:$B$10=$B132)*('冬被-S级品'!$E$1:$AW$1=Z$1)*('冬被-S级品'!$E$2:$AW$10)),0)+IFERROR(SUMPRODUCT(('白止-S级品'!$A$2:$A$26=$B132)*('白止-S级品'!$D$1:$AV$1=Z$1)*('白止-S级品'!$D$2:$AV$26)),0)+IFERROR(SUMPRODUCT(('乐容-S级品'!$A$4:$A$32=$B132)*('乐容-S级品'!$L$3:$CA$3=Z$1)*('乐容-S级品'!$L$4:$CA$32)),0)</f>
      </c>
      <c r="AA132" s="280">
        <f>IFERROR(SUMPRODUCT(('控温被PRO-S级品'!$B$2:$B$10=$B132)*('控温被PRO-S级品'!$E$1:$BE$1=AA$1)*('控温被PRO-S级品'!$E$2:$BE$10)),0)+IFERROR(SUMPRODUCT(('冬被-S级品'!$B$2:$B$10=$B132)*('冬被-S级品'!$E$1:$AW$1=AA$1)*('冬被-S级品'!$E$2:$AW$10)),0)+IFERROR(SUMPRODUCT(('白止-S级品'!$A$2:$A$26=$B132)*('白止-S级品'!$D$1:$AV$1=AA$1)*('白止-S级品'!$D$2:$AV$26)),0)+IFERROR(SUMPRODUCT(('乐容-S级品'!$A$4:$A$32=$B132)*('乐容-S级品'!$L$3:$CA$3=AA$1)*('乐容-S级品'!$L$4:$CA$32)),0)</f>
      </c>
      <c r="AB132" s="280">
        <f>IFERROR(SUMPRODUCT(('控温被PRO-S级品'!$B$2:$B$10=$B132)*('控温被PRO-S级品'!$E$1:$BE$1=AB$1)*('控温被PRO-S级品'!$E$2:$BE$10)),0)+IFERROR(SUMPRODUCT(('冬被-S级品'!$B$2:$B$10=$B132)*('冬被-S级品'!$E$1:$AW$1=AB$1)*('冬被-S级品'!$E$2:$AW$10)),0)+IFERROR(SUMPRODUCT(('白止-S级品'!$A$2:$A$26=$B132)*('白止-S级品'!$D$1:$AV$1=AB$1)*('白止-S级品'!$D$2:$AV$26)),0)+IFERROR(SUMPRODUCT(('乐容-S级品'!$A$4:$A$32=$B132)*('乐容-S级品'!$L$3:$CA$3=AB$1)*('乐容-S级品'!$L$4:$CA$32)),0)</f>
      </c>
      <c r="AC132" s="280">
        <f>IFERROR(SUMPRODUCT(('控温被PRO-S级品'!$B$2:$B$10=$B132)*('控温被PRO-S级品'!$E$1:$BE$1=AC$1)*('控温被PRO-S级品'!$E$2:$BE$10)),0)+IFERROR(SUMPRODUCT(('冬被-S级品'!$B$2:$B$10=$B132)*('冬被-S级品'!$E$1:$AW$1=AC$1)*('冬被-S级品'!$E$2:$AW$10)),0)+IFERROR(SUMPRODUCT(('白止-S级品'!$A$2:$A$26=$B132)*('白止-S级品'!$D$1:$AV$1=AC$1)*('白止-S级品'!$D$2:$AV$26)),0)+IFERROR(SUMPRODUCT(('乐容-S级品'!$A$4:$A$32=$B132)*('乐容-S级品'!$L$3:$CA$3=AC$1)*('乐容-S级品'!$L$4:$CA$32)),0)</f>
      </c>
      <c r="AD132" s="280">
        <f>IFERROR(SUMPRODUCT(('控温被PRO-S级品'!$B$2:$B$10=$B132)*('控温被PRO-S级品'!$E$1:$BE$1=AD$1)*('控温被PRO-S级品'!$E$2:$BE$10)),0)+IFERROR(SUMPRODUCT(('冬被-S级品'!$B$2:$B$10=$B132)*('冬被-S级品'!$E$1:$AW$1=AD$1)*('冬被-S级品'!$E$2:$AW$10)),0)+IFERROR(SUMPRODUCT(('白止-S级品'!$A$2:$A$26=$B132)*('白止-S级品'!$D$1:$AV$1=AD$1)*('白止-S级品'!$D$2:$AV$26)),0)+IFERROR(SUMPRODUCT(('乐容-S级品'!$A$4:$A$32=$B132)*('乐容-S级品'!$L$3:$CA$3=AD$1)*('乐容-S级品'!$L$4:$CA$32)),0)</f>
      </c>
      <c r="AE132" s="280">
        <f>IFERROR(SUMPRODUCT(('控温被PRO-S级品'!$B$2:$B$10=$B132)*('控温被PRO-S级品'!$E$1:$BE$1=AE$1)*('控温被PRO-S级品'!$E$2:$BE$10)),0)+IFERROR(SUMPRODUCT(('冬被-S级品'!$B$2:$B$10=$B132)*('冬被-S级品'!$E$1:$AW$1=AE$1)*('冬被-S级品'!$E$2:$AW$10)),0)+IFERROR(SUMPRODUCT(('白止-S级品'!$A$2:$A$26=$B132)*('白止-S级品'!$D$1:$AV$1=AE$1)*('白止-S级品'!$D$2:$AV$26)),0)+IFERROR(SUMPRODUCT(('乐容-S级品'!$A$4:$A$32=$B132)*('乐容-S级品'!$L$3:$CA$3=AE$1)*('乐容-S级品'!$L$4:$CA$32)),0)</f>
      </c>
      <c r="AF132" s="280">
        <f>IFERROR(SUMPRODUCT(('控温被PRO-S级品'!$B$2:$B$10=$B132)*('控温被PRO-S级品'!$E$1:$BE$1=AF$1)*('控温被PRO-S级品'!$E$2:$BE$10)),0)+IFERROR(SUMPRODUCT(('冬被-S级品'!$B$2:$B$10=$B132)*('冬被-S级品'!$E$1:$AW$1=AF$1)*('冬被-S级品'!$E$2:$AW$10)),0)+IFERROR(SUMPRODUCT(('白止-S级品'!$A$2:$A$26=$B132)*('白止-S级品'!$D$1:$AV$1=AF$1)*('白止-S级品'!$D$2:$AV$26)),0)+IFERROR(SUMPRODUCT(('乐容-S级品'!$A$4:$A$32=$B132)*('乐容-S级品'!$L$3:$CA$3=AF$1)*('乐容-S级品'!$L$4:$CA$32)),0)</f>
      </c>
      <c r="AG132" s="280">
        <f>IFERROR(SUMPRODUCT(('控温被PRO-S级品'!$B$2:$B$10=$B132)*('控温被PRO-S级品'!$E$1:$BE$1=AG$1)*('控温被PRO-S级品'!$E$2:$BE$10)),0)+IFERROR(SUMPRODUCT(('冬被-S级品'!$B$2:$B$10=$B132)*('冬被-S级品'!$E$1:$AW$1=AG$1)*('冬被-S级品'!$E$2:$AW$10)),0)+IFERROR(SUMPRODUCT(('白止-S级品'!$A$2:$A$26=$B132)*('白止-S级品'!$D$1:$AV$1=AG$1)*('白止-S级品'!$D$2:$AV$26)),0)+IFERROR(SUMPRODUCT(('乐容-S级品'!$A$4:$A$32=$B132)*('乐容-S级品'!$L$3:$CA$3=AG$1)*('乐容-S级品'!$L$4:$CA$32)),0)</f>
      </c>
      <c r="AH132" s="280">
        <f>IFERROR(SUMPRODUCT(('控温被PRO-S级品'!$B$2:$B$10=$B132)*('控温被PRO-S级品'!$E$1:$BE$1=AH$1)*('控温被PRO-S级品'!$E$2:$BE$10)),0)+IFERROR(SUMPRODUCT(('冬被-S级品'!$B$2:$B$10=$B132)*('冬被-S级品'!$E$1:$AW$1=AH$1)*('冬被-S级品'!$E$2:$AW$10)),0)+IFERROR(SUMPRODUCT(('白止-S级品'!$A$2:$A$26=$B132)*('白止-S级品'!$D$1:$AV$1=AH$1)*('白止-S级品'!$D$2:$AV$26)),0)+IFERROR(SUMPRODUCT(('乐容-S级品'!$A$4:$A$32=$B132)*('乐容-S级品'!$L$3:$CA$3=AH$1)*('乐容-S级品'!$L$4:$CA$32)),0)</f>
      </c>
      <c r="AI132" s="280">
        <f>IFERROR(SUMPRODUCT(('控温被PRO-S级品'!$B$2:$B$10=$B132)*('控温被PRO-S级品'!$E$1:$BE$1=AI$1)*('控温被PRO-S级品'!$E$2:$BE$10)),0)+IFERROR(SUMPRODUCT(('冬被-S级品'!$B$2:$B$10=$B132)*('冬被-S级品'!$E$1:$AW$1=AI$1)*('冬被-S级品'!$E$2:$AW$10)),0)+IFERROR(SUMPRODUCT(('白止-S级品'!$A$2:$A$26=$B132)*('白止-S级品'!$D$1:$AV$1=AI$1)*('白止-S级品'!$D$2:$AV$26)),0)+IFERROR(SUMPRODUCT(('乐容-S级品'!$A$4:$A$32=$B132)*('乐容-S级品'!$L$3:$CA$3=AI$1)*('乐容-S级品'!$L$4:$CA$32)),0)</f>
      </c>
      <c r="AJ132" s="280">
        <f>IFERROR(SUMPRODUCT(('控温被PRO-S级品'!$B$2:$B$10=$B132)*('控温被PRO-S级品'!$E$1:$BE$1=AJ$1)*('控温被PRO-S级品'!$E$2:$BE$10)),0)+IFERROR(SUMPRODUCT(('冬被-S级品'!$B$2:$B$10=$B132)*('冬被-S级品'!$E$1:$AW$1=AJ$1)*('冬被-S级品'!$E$2:$AW$10)),0)+IFERROR(SUMPRODUCT(('白止-S级品'!$A$2:$A$26=$B132)*('白止-S级品'!$D$1:$AV$1=AJ$1)*('白止-S级品'!$D$2:$AV$26)),0)+IFERROR(SUMPRODUCT(('乐容-S级品'!$A$4:$A$32=$B132)*('乐容-S级品'!$L$3:$CA$3=AJ$1)*('乐容-S级品'!$L$4:$CA$32)),0)</f>
      </c>
      <c r="AK132" s="280">
        <f>IFERROR(SUMPRODUCT(('控温被PRO-S级品'!$B$2:$B$10=$B132)*('控温被PRO-S级品'!$E$1:$BE$1=AK$1)*('控温被PRO-S级品'!$E$2:$BE$10)),0)+IFERROR(SUMPRODUCT(('冬被-S级品'!$B$2:$B$10=$B132)*('冬被-S级品'!$E$1:$AW$1=AK$1)*('冬被-S级品'!$E$2:$AW$10)),0)+IFERROR(SUMPRODUCT(('白止-S级品'!$A$2:$A$26=$B132)*('白止-S级品'!$D$1:$AV$1=AK$1)*('白止-S级品'!$D$2:$AV$26)),0)+IFERROR(SUMPRODUCT(('乐容-S级品'!$A$4:$A$32=$B132)*('乐容-S级品'!$L$3:$CA$3=AK$1)*('乐容-S级品'!$L$4:$CA$32)),0)</f>
      </c>
      <c r="AL132" s="280">
        <f>IFERROR(SUMPRODUCT(('控温被PRO-S级品'!$B$2:$B$10=$B132)*('控温被PRO-S级品'!$E$1:$BE$1=AL$1)*('控温被PRO-S级品'!$E$2:$BE$10)),0)+IFERROR(SUMPRODUCT(('冬被-S级品'!$B$2:$B$10=$B132)*('冬被-S级品'!$E$1:$AW$1=AL$1)*('冬被-S级品'!$E$2:$AW$10)),0)+IFERROR(SUMPRODUCT(('白止-S级品'!$A$2:$A$26=$B132)*('白止-S级品'!$D$1:$AV$1=AL$1)*('白止-S级品'!$D$2:$AV$26)),0)+IFERROR(SUMPRODUCT(('乐容-S级品'!$A$4:$A$32=$B132)*('乐容-S级品'!$L$3:$CA$3=AL$1)*('乐容-S级品'!$L$4:$CA$32)),0)</f>
      </c>
      <c r="AM132" s="280">
        <f>IFERROR(SUMPRODUCT(('控温被PRO-S级品'!$B$2:$B$10=$B132)*('控温被PRO-S级品'!$E$1:$BE$1=AM$1)*('控温被PRO-S级品'!$E$2:$BE$10)),0)+IFERROR(SUMPRODUCT(('冬被-S级品'!$B$2:$B$10=$B132)*('冬被-S级品'!$E$1:$AW$1=AM$1)*('冬被-S级品'!$E$2:$AW$10)),0)+IFERROR(SUMPRODUCT(('白止-S级品'!$A$2:$A$26=$B132)*('白止-S级品'!$D$1:$AV$1=AM$1)*('白止-S级品'!$D$2:$AV$26)),0)+IFERROR(SUMPRODUCT(('乐容-S级品'!$A$4:$A$32=$B132)*('乐容-S级品'!$L$3:$CA$3=AM$1)*('乐容-S级品'!$L$4:$CA$32)),0)</f>
      </c>
      <c r="AN132" s="280">
        <f>IFERROR(SUMPRODUCT(('控温被PRO-S级品'!$B$2:$B$10=$B132)*('控温被PRO-S级品'!$E$1:$BE$1=AN$1)*('控温被PRO-S级品'!$E$2:$BE$10)),0)+IFERROR(SUMPRODUCT(('冬被-S级品'!$B$2:$B$10=$B132)*('冬被-S级品'!$E$1:$AW$1=AN$1)*('冬被-S级品'!$E$2:$AW$10)),0)+IFERROR(SUMPRODUCT(('白止-S级品'!$A$2:$A$26=$B132)*('白止-S级品'!$D$1:$AV$1=AN$1)*('白止-S级品'!$D$2:$AV$26)),0)+IFERROR(SUMPRODUCT(('乐容-S级品'!$A$4:$A$32=$B132)*('乐容-S级品'!$L$3:$CA$3=AN$1)*('乐容-S级品'!$L$4:$CA$32)),0)</f>
      </c>
      <c r="AO132" s="280">
        <f>IFERROR(SUMPRODUCT(('控温被PRO-S级品'!$B$2:$B$10=$B132)*('控温被PRO-S级品'!$E$1:$BE$1=AO$1)*('控温被PRO-S级品'!$E$2:$BE$10)),0)+IFERROR(SUMPRODUCT(('冬被-S级品'!$B$2:$B$10=$B132)*('冬被-S级品'!$E$1:$AW$1=AO$1)*('冬被-S级品'!$E$2:$AW$10)),0)+IFERROR(SUMPRODUCT(('白止-S级品'!$A$2:$A$26=$B132)*('白止-S级品'!$D$1:$AV$1=AO$1)*('白止-S级品'!$D$2:$AV$26)),0)+IFERROR(SUMPRODUCT(('乐容-S级品'!$A$4:$A$32=$B132)*('乐容-S级品'!$L$3:$CA$3=AO$1)*('乐容-S级品'!$L$4:$CA$32)),0)</f>
      </c>
      <c r="AP132" s="280">
        <f>IFERROR(SUMPRODUCT(('控温被PRO-S级品'!$B$2:$B$10=$B132)*('控温被PRO-S级品'!$E$1:$BE$1=AP$1)*('控温被PRO-S级品'!$E$2:$BE$10)),0)+IFERROR(SUMPRODUCT(('冬被-S级品'!$B$2:$B$10=$B132)*('冬被-S级品'!$E$1:$AW$1=AP$1)*('冬被-S级品'!$E$2:$AW$10)),0)+IFERROR(SUMPRODUCT(('白止-S级品'!$A$2:$A$26=$B132)*('白止-S级品'!$D$1:$AV$1=AP$1)*('白止-S级品'!$D$2:$AV$26)),0)+IFERROR(SUMPRODUCT(('乐容-S级品'!$A$4:$A$32=$B132)*('乐容-S级品'!$L$3:$CA$3=AP$1)*('乐容-S级品'!$L$4:$CA$32)),0)</f>
      </c>
      <c r="AQ132" s="280">
        <f>IFERROR(SUMPRODUCT(('控温被PRO-S级品'!$B$2:$B$10=$B132)*('控温被PRO-S级品'!$E$1:$BE$1=AQ$1)*('控温被PRO-S级品'!$E$2:$BE$10)),0)+IFERROR(SUMPRODUCT(('冬被-S级品'!$B$2:$B$10=$B132)*('冬被-S级品'!$E$1:$AW$1=AQ$1)*('冬被-S级品'!$E$2:$AW$10)),0)+IFERROR(SUMPRODUCT(('白止-S级品'!$A$2:$A$26=$B132)*('白止-S级品'!$D$1:$AV$1=AQ$1)*('白止-S级品'!$D$2:$AV$26)),0)+IFERROR(SUMPRODUCT(('乐容-S级品'!$A$4:$A$32=$B132)*('乐容-S级品'!$L$3:$CA$3=AQ$1)*('乐容-S级品'!$L$4:$CA$32)),0)</f>
      </c>
      <c r="AR132" s="280">
        <f>IFERROR(SUMPRODUCT(('控温被PRO-S级品'!$B$2:$B$10=$B132)*('控温被PRO-S级品'!$E$1:$BE$1=AR$1)*('控温被PRO-S级品'!$E$2:$BE$10)),0)+IFERROR(SUMPRODUCT(('冬被-S级品'!$B$2:$B$10=$B132)*('冬被-S级品'!$E$1:$AW$1=AR$1)*('冬被-S级品'!$E$2:$AW$10)),0)+IFERROR(SUMPRODUCT(('白止-S级品'!$A$2:$A$26=$B132)*('白止-S级品'!$D$1:$AV$1=AR$1)*('白止-S级品'!$D$2:$AV$26)),0)+IFERROR(SUMPRODUCT(('乐容-S级品'!$A$4:$A$32=$B132)*('乐容-S级品'!$L$3:$CA$3=AR$1)*('乐容-S级品'!$L$4:$CA$32)),0)</f>
      </c>
      <c r="AS132" s="280">
        <f>IFERROR(SUMPRODUCT(('控温被PRO-S级品'!$B$2:$B$10=$B132)*('控温被PRO-S级品'!$E$1:$BE$1=AS$1)*('控温被PRO-S级品'!$E$2:$BE$10)),0)+IFERROR(SUMPRODUCT(('冬被-S级品'!$B$2:$B$10=$B132)*('冬被-S级品'!$E$1:$AW$1=AS$1)*('冬被-S级品'!$E$2:$AW$10)),0)+IFERROR(SUMPRODUCT(('白止-S级品'!$A$2:$A$26=$B132)*('白止-S级品'!$D$1:$AV$1=AS$1)*('白止-S级品'!$D$2:$AV$26)),0)+IFERROR(SUMPRODUCT(('乐容-S级品'!$A$4:$A$32=$B132)*('乐容-S级品'!$L$3:$CA$3=AS$1)*('乐容-S级品'!$L$4:$CA$32)),0)</f>
      </c>
      <c r="AT132" s="280">
        <f>IFERROR(SUMPRODUCT(('控温被PRO-S级品'!$B$2:$B$10=$B132)*('控温被PRO-S级品'!$E$1:$BE$1=AT$1)*('控温被PRO-S级品'!$E$2:$BE$10)),0)+IFERROR(SUMPRODUCT(('冬被-S级品'!$B$2:$B$10=$B132)*('冬被-S级品'!$E$1:$AW$1=AT$1)*('冬被-S级品'!$E$2:$AW$10)),0)+IFERROR(SUMPRODUCT(('白止-S级品'!$A$2:$A$26=$B132)*('白止-S级品'!$D$1:$AV$1=AT$1)*('白止-S级品'!$D$2:$AV$26)),0)+IFERROR(SUMPRODUCT(('乐容-S级品'!$A$4:$A$32=$B132)*('乐容-S级品'!$L$3:$CA$3=AT$1)*('乐容-S级品'!$L$4:$CA$32)),0)</f>
      </c>
      <c r="AU132" s="280">
        <f>IFERROR(SUMPRODUCT(('控温被PRO-S级品'!$B$2:$B$10=$B132)*('控温被PRO-S级品'!$E$1:$BE$1=AU$1)*('控温被PRO-S级品'!$E$2:$BE$10)),0)+IFERROR(SUMPRODUCT(('冬被-S级品'!$B$2:$B$10=$B132)*('冬被-S级品'!$E$1:$AW$1=AU$1)*('冬被-S级品'!$E$2:$AW$10)),0)+IFERROR(SUMPRODUCT(('白止-S级品'!$A$2:$A$26=$B132)*('白止-S级品'!$D$1:$AV$1=AU$1)*('白止-S级品'!$D$2:$AV$26)),0)+IFERROR(SUMPRODUCT(('乐容-S级品'!$A$4:$A$32=$B132)*('乐容-S级品'!$L$3:$CA$3=AU$1)*('乐容-S级品'!$L$4:$CA$32)),0)</f>
      </c>
      <c r="AV132" s="280">
        <f>IFERROR(SUMPRODUCT(('控温被PRO-S级品'!$B$2:$B$10=$B132)*('控温被PRO-S级品'!$E$1:$BE$1=AV$1)*('控温被PRO-S级品'!$E$2:$BE$10)),0)+IFERROR(SUMPRODUCT(('冬被-S级品'!$B$2:$B$10=$B132)*('冬被-S级品'!$E$1:$AW$1=AV$1)*('冬被-S级品'!$E$2:$AW$10)),0)+IFERROR(SUMPRODUCT(('白止-S级品'!$A$2:$A$26=$B132)*('白止-S级品'!$D$1:$AV$1=AV$1)*('白止-S级品'!$D$2:$AV$26)),0)+IFERROR(SUMPRODUCT(('乐容-S级品'!$A$4:$A$32=$B132)*('乐容-S级品'!$L$3:$CA$3=AV$1)*('乐容-S级品'!$L$4:$CA$32)),0)</f>
      </c>
      <c r="AW132" s="280">
        <f>IFERROR(SUMPRODUCT(('控温被PRO-S级品'!$B$2:$B$10=$B132)*('控温被PRO-S级品'!$E$1:$BE$1=AW$1)*('控温被PRO-S级品'!$E$2:$BE$10)),0)+IFERROR(SUMPRODUCT(('冬被-S级品'!$B$2:$B$10=$B132)*('冬被-S级品'!$E$1:$AW$1=AW$1)*('冬被-S级品'!$E$2:$AW$10)),0)+IFERROR(SUMPRODUCT(('白止-S级品'!$A$2:$A$26=$B132)*('白止-S级品'!$D$1:$AV$1=AW$1)*('白止-S级品'!$D$2:$AV$26)),0)+IFERROR(SUMPRODUCT(('乐容-S级品'!$A$4:$A$32=$B132)*('乐容-S级品'!$L$3:$CA$3=AW$1)*('乐容-S级品'!$L$4:$CA$32)),0)</f>
      </c>
      <c r="AX132" s="280">
        <f>IFERROR(SUMPRODUCT(('控温被PRO-S级品'!$B$2:$B$10=$B132)*('控温被PRO-S级品'!$E$1:$BE$1=AX$1)*('控温被PRO-S级品'!$E$2:$BE$10)),0)+IFERROR(SUMPRODUCT(('冬被-S级品'!$B$2:$B$10=$B132)*('冬被-S级品'!$E$1:$AW$1=AX$1)*('冬被-S级品'!$E$2:$AW$10)),0)+IFERROR(SUMPRODUCT(('白止-S级品'!$A$2:$A$26=$B132)*('白止-S级品'!$D$1:$AV$1=AX$1)*('白止-S级品'!$D$2:$AV$26)),0)+IFERROR(SUMPRODUCT(('乐容-S级品'!$A$4:$A$32=$B132)*('乐容-S级品'!$L$3:$CA$3=AX$1)*('乐容-S级品'!$L$4:$CA$32)),0)</f>
      </c>
      <c r="AY132" s="280">
        <f>IFERROR(SUMPRODUCT(('控温被PRO-S级品'!$B$2:$B$10=$B132)*('控温被PRO-S级品'!$E$1:$BE$1=AY$1)*('控温被PRO-S级品'!$E$2:$BE$10)),0)+IFERROR(SUMPRODUCT(('冬被-S级品'!$B$2:$B$10=$B132)*('冬被-S级品'!$E$1:$AW$1=AY$1)*('冬被-S级品'!$E$2:$AW$10)),0)+IFERROR(SUMPRODUCT(('白止-S级品'!$A$2:$A$26=$B132)*('白止-S级品'!$D$1:$AV$1=AY$1)*('白止-S级品'!$D$2:$AV$26)),0)+IFERROR(SUMPRODUCT(('乐容-S级品'!$A$4:$A$32=$B132)*('乐容-S级品'!$L$3:$CA$3=AY$1)*('乐容-S级品'!$L$4:$CA$32)),0)</f>
      </c>
      <c r="AZ132" s="280">
        <f>IFERROR(SUMPRODUCT(('控温被PRO-S级品'!$B$2:$B$10=$B132)*('控温被PRO-S级品'!$E$1:$BE$1=AZ$1)*('控温被PRO-S级品'!$E$2:$BE$10)),0)+IFERROR(SUMPRODUCT(('冬被-S级品'!$B$2:$B$10=$B132)*('冬被-S级品'!$E$1:$AW$1=AZ$1)*('冬被-S级品'!$E$2:$AW$10)),0)+IFERROR(SUMPRODUCT(('白止-S级品'!$A$2:$A$26=$B132)*('白止-S级品'!$D$1:$AV$1=AZ$1)*('白止-S级品'!$D$2:$AV$26)),0)+IFERROR(SUMPRODUCT(('乐容-S级品'!$A$4:$A$32=$B132)*('乐容-S级品'!$L$3:$CA$3=AZ$1)*('乐容-S级品'!$L$4:$CA$32)),0)</f>
      </c>
      <c r="BA132" s="280">
        <f>IFERROR(SUMPRODUCT(('控温被PRO-S级品'!$B$2:$B$10=$B132)*('控温被PRO-S级品'!$E$1:$BE$1=BA$1)*('控温被PRO-S级品'!$E$2:$BE$10)),0)+IFERROR(SUMPRODUCT(('冬被-S级品'!$B$2:$B$10=$B132)*('冬被-S级品'!$E$1:$AW$1=BA$1)*('冬被-S级品'!$E$2:$AW$10)),0)+IFERROR(SUMPRODUCT(('白止-S级品'!$A$2:$A$26=$B132)*('白止-S级品'!$D$1:$AV$1=BA$1)*('白止-S级品'!$D$2:$AV$26)),0)+IFERROR(SUMPRODUCT(('乐容-S级品'!$A$4:$A$32=$B132)*('乐容-S级品'!$L$3:$CA$3=BA$1)*('乐容-S级品'!$L$4:$CA$32)),0)</f>
      </c>
      <c r="BB132" s="280">
        <f>IFERROR(SUMPRODUCT(('控温被PRO-S级品'!$B$2:$B$10=$B132)*('控温被PRO-S级品'!$E$1:$BE$1=BB$1)*('控温被PRO-S级品'!$E$2:$BE$10)),0)+IFERROR(SUMPRODUCT(('冬被-S级品'!$B$2:$B$10=$B132)*('冬被-S级品'!$E$1:$AW$1=BB$1)*('冬被-S级品'!$E$2:$AW$10)),0)+IFERROR(SUMPRODUCT(('白止-S级品'!$A$2:$A$26=$B132)*('白止-S级品'!$D$1:$AV$1=BB$1)*('白止-S级品'!$D$2:$AV$26)),0)+IFERROR(SUMPRODUCT(('乐容-S级品'!$A$4:$A$32=$B132)*('乐容-S级品'!$L$3:$CA$3=BB$1)*('乐容-S级品'!$L$4:$CA$32)),0)</f>
      </c>
      <c r="BC132" s="280">
        <f>IFERROR(SUMPRODUCT(('控温被PRO-S级品'!$B$2:$B$10=$B132)*('控温被PRO-S级品'!$E$1:$BE$1=BC$1)*('控温被PRO-S级品'!$E$2:$BE$10)),0)+IFERROR(SUMPRODUCT(('冬被-S级品'!$B$2:$B$10=$B132)*('冬被-S级品'!$E$1:$AW$1=BC$1)*('冬被-S级品'!$E$2:$AW$10)),0)+IFERROR(SUMPRODUCT(('白止-S级品'!$A$2:$A$26=$B132)*('白止-S级品'!$D$1:$AV$1=BC$1)*('白止-S级品'!$D$2:$AV$26)),0)+IFERROR(SUMPRODUCT(('乐容-S级品'!$A$4:$A$32=$B132)*('乐容-S级品'!$L$3:$CA$3=BC$1)*('乐容-S级品'!$L$4:$CA$32)),0)</f>
      </c>
      <c r="BD132" s="280">
        <f>IFERROR(SUMPRODUCT(('控温被PRO-S级品'!$B$2:$B$10=$B132)*('控温被PRO-S级品'!$E$1:$BE$1=BD$1)*('控温被PRO-S级品'!$E$2:$BE$10)),0)+IFERROR(SUMPRODUCT(('冬被-S级品'!$B$2:$B$10=$B132)*('冬被-S级品'!$E$1:$AW$1=BD$1)*('冬被-S级品'!$E$2:$AW$10)),0)+IFERROR(SUMPRODUCT(('白止-S级品'!$A$2:$A$26=$B132)*('白止-S级品'!$D$1:$AV$1=BD$1)*('白止-S级品'!$D$2:$AV$26)),0)+IFERROR(SUMPRODUCT(('乐容-S级品'!$A$4:$A$32=$B132)*('乐容-S级品'!$L$3:$CA$3=BD$1)*('乐容-S级品'!$L$4:$CA$32)),0)</f>
      </c>
      <c r="BE132" s="280">
        <f>IFERROR(SUMPRODUCT(('控温被PRO-S级品'!$B$2:$B$10=$B132)*('控温被PRO-S级品'!$E$1:$BE$1=BE$1)*('控温被PRO-S级品'!$E$2:$BE$10)),0)+IFERROR(SUMPRODUCT(('冬被-S级品'!$B$2:$B$10=$B132)*('冬被-S级品'!$E$1:$AW$1=BE$1)*('冬被-S级品'!$E$2:$AW$10)),0)+IFERROR(SUMPRODUCT(('白止-S级品'!$A$2:$A$26=$B132)*('白止-S级品'!$D$1:$AV$1=BE$1)*('白止-S级品'!$D$2:$AV$26)),0)+IFERROR(SUMPRODUCT(('乐容-S级品'!$A$4:$A$32=$B132)*('乐容-S级品'!$L$3:$CA$3=BE$1)*('乐容-S级品'!$L$4:$CA$32)),0)</f>
      </c>
      <c r="BF132" s="280">
        <f>IFERROR(SUMPRODUCT(('控温被PRO-S级品'!$B$2:$B$10=$B132)*('控温被PRO-S级品'!$E$1:$BE$1=BF$1)*('控温被PRO-S级品'!$E$2:$BE$10)),0)+IFERROR(SUMPRODUCT(('冬被-S级品'!$B$2:$B$10=$B132)*('冬被-S级品'!$E$1:$AW$1=BF$1)*('冬被-S级品'!$E$2:$AW$10)),0)+IFERROR(SUMPRODUCT(('白止-S级品'!$A$2:$A$26=$B132)*('白止-S级品'!$D$1:$AV$1=BF$1)*('白止-S级品'!$D$2:$AV$26)),0)+IFERROR(SUMPRODUCT(('乐容-S级品'!$A$4:$A$32=$B132)*('乐容-S级品'!$L$3:$CA$3=BF$1)*('乐容-S级品'!$L$4:$CA$32)),0)</f>
      </c>
      <c r="BG132" s="280">
        <f>IFERROR(SUMPRODUCT(('控温被PRO-S级品'!$B$2:$B$10=$B132)*('控温被PRO-S级品'!$E$1:$BE$1=BG$1)*('控温被PRO-S级品'!$E$2:$BE$10)),0)+IFERROR(SUMPRODUCT(('冬被-S级品'!$B$2:$B$10=$B132)*('冬被-S级品'!$E$1:$AW$1=BG$1)*('冬被-S级品'!$E$2:$AW$10)),0)+IFERROR(SUMPRODUCT(('白止-S级品'!$A$2:$A$26=$B132)*('白止-S级品'!$D$1:$AV$1=BG$1)*('白止-S级品'!$D$2:$AV$26)),0)+IFERROR(SUMPRODUCT(('乐容-S级品'!$A$4:$A$32=$B132)*('乐容-S级品'!$L$3:$CA$3=BG$1)*('乐容-S级品'!$L$4:$CA$32)),0)</f>
      </c>
      <c r="BH132" s="280">
        <f>IFERROR(SUMPRODUCT(('控温被PRO-S级品'!$B$2:$B$10=$B132)*('控温被PRO-S级品'!$E$1:$BE$1=BH$1)*('控温被PRO-S级品'!$E$2:$BE$10)),0)+IFERROR(SUMPRODUCT(('冬被-S级品'!$B$2:$B$10=$B132)*('冬被-S级品'!$E$1:$AW$1=BH$1)*('冬被-S级品'!$E$2:$AW$10)),0)+IFERROR(SUMPRODUCT(('白止-S级品'!$A$2:$A$26=$B132)*('白止-S级品'!$D$1:$AV$1=BH$1)*('白止-S级品'!$D$2:$AV$26)),0)+IFERROR(SUMPRODUCT(('乐容-S级品'!$A$4:$A$32=$B132)*('乐容-S级品'!$L$3:$CA$3=BH$1)*('乐容-S级品'!$L$4:$CA$32)),0)</f>
      </c>
      <c r="BI132" s="280">
        <f>IFERROR(SUMPRODUCT(('控温被PRO-S级品'!$B$2:$B$10=$B132)*('控温被PRO-S级品'!$E$1:$BE$1=BI$1)*('控温被PRO-S级品'!$E$2:$BE$10)),0)+IFERROR(SUMPRODUCT(('冬被-S级品'!$B$2:$B$10=$B132)*('冬被-S级品'!$E$1:$AW$1=BI$1)*('冬被-S级品'!$E$2:$AW$10)),0)+IFERROR(SUMPRODUCT(('白止-S级品'!$A$2:$A$26=$B132)*('白止-S级品'!$D$1:$AV$1=BI$1)*('白止-S级品'!$D$2:$AV$26)),0)+IFERROR(SUMPRODUCT(('乐容-S级品'!$A$4:$A$32=$B132)*('乐容-S级品'!$L$3:$CA$3=BI$1)*('乐容-S级品'!$L$4:$CA$32)),0)</f>
      </c>
      <c r="BJ132" s="280">
        <f>IFERROR(SUMPRODUCT(('控温被PRO-S级品'!$B$2:$B$10=$B132)*('控温被PRO-S级品'!$E$1:$BE$1=BJ$1)*('控温被PRO-S级品'!$E$2:$BE$10)),0)+IFERROR(SUMPRODUCT(('冬被-S级品'!$B$2:$B$10=$B132)*('冬被-S级品'!$E$1:$AW$1=BJ$1)*('冬被-S级品'!$E$2:$AW$10)),0)+IFERROR(SUMPRODUCT(('白止-S级品'!$A$2:$A$26=$B132)*('白止-S级品'!$D$1:$AV$1=BJ$1)*('白止-S级品'!$D$2:$AV$26)),0)+IFERROR(SUMPRODUCT(('乐容-S级品'!$A$4:$A$32=$B132)*('乐容-S级品'!$L$3:$CA$3=BJ$1)*('乐容-S级品'!$L$4:$CA$32)),0)</f>
      </c>
      <c r="BK132" s="280">
        <f>IFERROR(SUMPRODUCT(('控温被PRO-S级品'!$B$2:$B$10=$B132)*('控温被PRO-S级品'!$E$1:$BE$1=BK$1)*('控温被PRO-S级品'!$E$2:$BE$10)),0)+IFERROR(SUMPRODUCT(('冬被-S级品'!$B$2:$B$10=$B132)*('冬被-S级品'!$E$1:$AW$1=BK$1)*('冬被-S级品'!$E$2:$AW$10)),0)+IFERROR(SUMPRODUCT(('白止-S级品'!$A$2:$A$26=$B132)*('白止-S级品'!$D$1:$AV$1=BK$1)*('白止-S级品'!$D$2:$AV$26)),0)+IFERROR(SUMPRODUCT(('乐容-S级品'!$A$4:$A$32=$B132)*('乐容-S级品'!$L$3:$CA$3=BK$1)*('乐容-S级品'!$L$4:$CA$32)),0)</f>
      </c>
      <c r="BL132" s="280">
        <f>IFERROR(SUMPRODUCT(('控温被PRO-S级品'!$B$2:$B$10=$B132)*('控温被PRO-S级品'!$E$1:$BE$1=BL$1)*('控温被PRO-S级品'!$E$2:$BE$10)),0)+IFERROR(SUMPRODUCT(('冬被-S级品'!$B$2:$B$10=$B132)*('冬被-S级品'!$E$1:$AW$1=BL$1)*('冬被-S级品'!$E$2:$AW$10)),0)+IFERROR(SUMPRODUCT(('白止-S级品'!$A$2:$A$26=$B132)*('白止-S级品'!$D$1:$AV$1=BL$1)*('白止-S级品'!$D$2:$AV$26)),0)+IFERROR(SUMPRODUCT(('乐容-S级品'!$A$4:$A$32=$B132)*('乐容-S级品'!$L$3:$CA$3=BL$1)*('乐容-S级品'!$L$4:$CA$32)),0)</f>
      </c>
      <c r="BM132" s="280">
        <f>IFERROR(SUMPRODUCT(('控温被PRO-S级品'!$B$2:$B$10=$B132)*('控温被PRO-S级品'!$E$1:$BE$1=BM$1)*('控温被PRO-S级品'!$E$2:$BE$10)),0)+IFERROR(SUMPRODUCT(('冬被-S级品'!$B$2:$B$10=$B132)*('冬被-S级品'!$E$1:$AW$1=BM$1)*('冬被-S级品'!$E$2:$AW$10)),0)+IFERROR(SUMPRODUCT(('白止-S级品'!$A$2:$A$26=$B132)*('白止-S级品'!$D$1:$AV$1=BM$1)*('白止-S级品'!$D$2:$AV$26)),0)+IFERROR(SUMPRODUCT(('乐容-S级品'!$A$4:$A$32=$B132)*('乐容-S级品'!$L$3:$CA$3=BM$1)*('乐容-S级品'!$L$4:$CA$32)),0)</f>
      </c>
      <c r="BN132" s="280">
        <f>IFERROR(SUMPRODUCT(('控温被PRO-S级品'!$B$2:$B$10=$B132)*('控温被PRO-S级品'!$E$1:$BE$1=BN$1)*('控温被PRO-S级品'!$E$2:$BE$10)),0)+IFERROR(SUMPRODUCT(('冬被-S级品'!$B$2:$B$10=$B132)*('冬被-S级品'!$E$1:$AW$1=BN$1)*('冬被-S级品'!$E$2:$AW$10)),0)+IFERROR(SUMPRODUCT(('白止-S级品'!$A$2:$A$26=$B132)*('白止-S级品'!$D$1:$AV$1=BN$1)*('白止-S级品'!$D$2:$AV$26)),0)+IFERROR(SUMPRODUCT(('乐容-S级品'!$A$4:$A$32=$B132)*('乐容-S级品'!$L$3:$CA$3=BN$1)*('乐容-S级品'!$L$4:$CA$32)),0)</f>
      </c>
      <c r="BO132" s="280">
        <f>IFERROR(SUMPRODUCT(('控温被PRO-S级品'!$B$2:$B$10=$B132)*('控温被PRO-S级品'!$E$1:$BE$1=BO$1)*('控温被PRO-S级品'!$E$2:$BE$10)),0)+IFERROR(SUMPRODUCT(('冬被-S级品'!$B$2:$B$10=$B132)*('冬被-S级品'!$E$1:$AW$1=BO$1)*('冬被-S级品'!$E$2:$AW$10)),0)+IFERROR(SUMPRODUCT(('白止-S级品'!$A$2:$A$26=$B132)*('白止-S级品'!$D$1:$AV$1=BO$1)*('白止-S级品'!$D$2:$AV$26)),0)+IFERROR(SUMPRODUCT(('乐容-S级品'!$A$4:$A$32=$B132)*('乐容-S级品'!$L$3:$CA$3=BO$1)*('乐容-S级品'!$L$4:$CA$32)),0)</f>
      </c>
      <c r="BP132" s="280">
        <f>IFERROR(SUMPRODUCT(('控温被PRO-S级品'!$B$2:$B$10=$B132)*('控温被PRO-S级品'!$E$1:$BE$1=BP$1)*('控温被PRO-S级品'!$E$2:$BE$10)),0)+IFERROR(SUMPRODUCT(('冬被-S级品'!$B$2:$B$10=$B132)*('冬被-S级品'!$E$1:$AW$1=BP$1)*('冬被-S级品'!$E$2:$AW$10)),0)+IFERROR(SUMPRODUCT(('白止-S级品'!$A$2:$A$26=$B132)*('白止-S级品'!$D$1:$AV$1=BP$1)*('白止-S级品'!$D$2:$AV$26)),0)+IFERROR(SUMPRODUCT(('乐容-S级品'!$A$4:$A$32=$B132)*('乐容-S级品'!$L$3:$CA$3=BP$1)*('乐容-S级品'!$L$4:$CA$32)),0)</f>
      </c>
      <c r="BQ132" s="280">
        <f>IFERROR(SUMPRODUCT(('控温被PRO-S级品'!$B$2:$B$10=$B132)*('控温被PRO-S级品'!$E$1:$BE$1=BQ$1)*('控温被PRO-S级品'!$E$2:$BE$10)),0)+IFERROR(SUMPRODUCT(('冬被-S级品'!$B$2:$B$10=$B132)*('冬被-S级品'!$E$1:$AW$1=BQ$1)*('冬被-S级品'!$E$2:$AW$10)),0)+IFERROR(SUMPRODUCT(('白止-S级品'!$A$2:$A$26=$B132)*('白止-S级品'!$D$1:$AV$1=BQ$1)*('白止-S级品'!$D$2:$AV$26)),0)+IFERROR(SUMPRODUCT(('乐容-S级品'!$A$4:$A$32=$B132)*('乐容-S级品'!$L$3:$CA$3=BQ$1)*('乐容-S级品'!$L$4:$CA$32)),0)</f>
      </c>
      <c r="BR132" s="280">
        <f>IFERROR(SUMPRODUCT(('控温被PRO-S级品'!$B$2:$B$10=$B132)*('控温被PRO-S级品'!$E$1:$BE$1=BR$1)*('控温被PRO-S级品'!$E$2:$BE$10)),0)+IFERROR(SUMPRODUCT(('冬被-S级品'!$B$2:$B$10=$B132)*('冬被-S级品'!$E$1:$AW$1=BR$1)*('冬被-S级品'!$E$2:$AW$10)),0)+IFERROR(SUMPRODUCT(('白止-S级品'!$A$2:$A$26=$B132)*('白止-S级品'!$D$1:$AV$1=BR$1)*('白止-S级品'!$D$2:$AV$26)),0)+IFERROR(SUMPRODUCT(('乐容-S级品'!$A$4:$A$32=$B132)*('乐容-S级品'!$L$3:$CA$3=BR$1)*('乐容-S级品'!$L$4:$CA$32)),0)</f>
      </c>
      <c r="BS132" s="280">
        <f>IFERROR(SUMPRODUCT(('控温被PRO-S级品'!$B$2:$B$10=$B132)*('控温被PRO-S级品'!$E$1:$BE$1=BS$1)*('控温被PRO-S级品'!$E$2:$BE$10)),0)+IFERROR(SUMPRODUCT(('冬被-S级品'!$B$2:$B$10=$B132)*('冬被-S级品'!$E$1:$AW$1=BS$1)*('冬被-S级品'!$E$2:$AW$10)),0)+IFERROR(SUMPRODUCT(('白止-S级品'!$A$2:$A$26=$B132)*('白止-S级品'!$D$1:$AV$1=BS$1)*('白止-S级品'!$D$2:$AV$26)),0)+IFERROR(SUMPRODUCT(('乐容-S级品'!$A$4:$A$32=$B132)*('乐容-S级品'!$L$3:$CA$3=BS$1)*('乐容-S级品'!$L$4:$CA$32)),0)</f>
      </c>
      <c r="BT132" s="280">
        <f>IFERROR(SUMPRODUCT(('控温被PRO-S级品'!$B$2:$B$10=$B132)*('控温被PRO-S级品'!$E$1:$BE$1=BT$1)*('控温被PRO-S级品'!$E$2:$BE$10)),0)+IFERROR(SUMPRODUCT(('冬被-S级品'!$B$2:$B$10=$B132)*('冬被-S级品'!$E$1:$AW$1=BT$1)*('冬被-S级品'!$E$2:$AW$10)),0)+IFERROR(SUMPRODUCT(('白止-S级品'!$A$2:$A$26=$B132)*('白止-S级品'!$D$1:$AV$1=BT$1)*('白止-S级品'!$D$2:$AV$26)),0)+IFERROR(SUMPRODUCT(('乐容-S级品'!$A$4:$A$32=$B132)*('乐容-S级品'!$L$3:$CA$3=BT$1)*('乐容-S级品'!$L$4:$CA$32)),0)</f>
      </c>
      <c r="BU132" s="280">
        <f>IFERROR(SUMPRODUCT(('控温被PRO-S级品'!$B$2:$B$10=$B132)*('控温被PRO-S级品'!$E$1:$BE$1=BU$1)*('控温被PRO-S级品'!$E$2:$BE$10)),0)+IFERROR(SUMPRODUCT(('冬被-S级品'!$B$2:$B$10=$B132)*('冬被-S级品'!$E$1:$AW$1=BU$1)*('冬被-S级品'!$E$2:$AW$10)),0)+IFERROR(SUMPRODUCT(('白止-S级品'!$A$2:$A$26=$B132)*('白止-S级品'!$D$1:$AV$1=BU$1)*('白止-S级品'!$D$2:$AV$26)),0)+IFERROR(SUMPRODUCT(('乐容-S级品'!$A$4:$A$32=$B132)*('乐容-S级品'!$L$3:$CA$3=BU$1)*('乐容-S级品'!$L$4:$CA$32)),0)</f>
      </c>
      <c r="BV132" s="280">
        <f>IFERROR(SUMPRODUCT(('控温被PRO-S级品'!$B$2:$B$10=$B132)*('控温被PRO-S级品'!$E$1:$BE$1=BV$1)*('控温被PRO-S级品'!$E$2:$BE$10)),0)+IFERROR(SUMPRODUCT(('冬被-S级品'!$B$2:$B$10=$B132)*('冬被-S级品'!$E$1:$AW$1=BV$1)*('冬被-S级品'!$E$2:$AW$10)),0)+IFERROR(SUMPRODUCT(('白止-S级品'!$A$2:$A$26=$B132)*('白止-S级品'!$D$1:$AV$1=BV$1)*('白止-S级品'!$D$2:$AV$26)),0)+IFERROR(SUMPRODUCT(('乐容-S级品'!$A$4:$A$32=$B132)*('乐容-S级品'!$L$3:$CA$3=BV$1)*('乐容-S级品'!$L$4:$CA$32)),0)</f>
      </c>
      <c r="BW132" s="280">
        <f>IFERROR(SUMPRODUCT(('控温被PRO-S级品'!$B$2:$B$10=$B132)*('控温被PRO-S级品'!$E$1:$BE$1=BW$1)*('控温被PRO-S级品'!$E$2:$BE$10)),0)+IFERROR(SUMPRODUCT(('冬被-S级品'!$B$2:$B$10=$B132)*('冬被-S级品'!$E$1:$AW$1=BW$1)*('冬被-S级品'!$E$2:$AW$10)),0)+IFERROR(SUMPRODUCT(('白止-S级品'!$A$2:$A$26=$B132)*('白止-S级品'!$D$1:$AV$1=BW$1)*('白止-S级品'!$D$2:$AV$26)),0)+IFERROR(SUMPRODUCT(('乐容-S级品'!$A$4:$A$32=$B132)*('乐容-S级品'!$L$3:$CA$3=BW$1)*('乐容-S级品'!$L$4:$CA$32)),0)</f>
      </c>
      <c r="BX132" s="280">
        <f>IFERROR(SUMPRODUCT(('控温被PRO-S级品'!$B$2:$B$10=$B132)*('控温被PRO-S级品'!$E$1:$BE$1=BX$1)*('控温被PRO-S级品'!$E$2:$BE$10)),0)+IFERROR(SUMPRODUCT(('冬被-S级品'!$B$2:$B$10=$B132)*('冬被-S级品'!$E$1:$AW$1=BX$1)*('冬被-S级品'!$E$2:$AW$10)),0)+IFERROR(SUMPRODUCT(('白止-S级品'!$A$2:$A$26=$B132)*('白止-S级品'!$D$1:$AV$1=BX$1)*('白止-S级品'!$D$2:$AV$26)),0)+IFERROR(SUMPRODUCT(('乐容-S级品'!$A$4:$A$32=$B132)*('乐容-S级品'!$L$3:$CA$3=BX$1)*('乐容-S级品'!$L$4:$CA$32)),0)</f>
      </c>
      <c r="BY132" s="280">
        <f>IFERROR(SUMPRODUCT(('控温被PRO-S级品'!$B$2:$B$10=$B132)*('控温被PRO-S级品'!$E$1:$BE$1=BY$1)*('控温被PRO-S级品'!$E$2:$BE$10)),0)+IFERROR(SUMPRODUCT(('冬被-S级品'!$B$2:$B$10=$B132)*('冬被-S级品'!$E$1:$AW$1=BY$1)*('冬被-S级品'!$E$2:$AW$10)),0)+IFERROR(SUMPRODUCT(('白止-S级品'!$A$2:$A$26=$B132)*('白止-S级品'!$D$1:$AV$1=BY$1)*('白止-S级品'!$D$2:$AV$26)),0)+IFERROR(SUMPRODUCT(('乐容-S级品'!$A$4:$A$32=$B132)*('乐容-S级品'!$L$3:$CA$3=BY$1)*('乐容-S级品'!$L$4:$CA$32)),0)</f>
      </c>
      <c r="BZ132" s="280">
        <f>IFERROR(SUMPRODUCT(('控温被PRO-S级品'!$B$2:$B$10=$B132)*('控温被PRO-S级品'!$E$1:$BE$1=BZ$1)*('控温被PRO-S级品'!$E$2:$BE$10)),0)+IFERROR(SUMPRODUCT(('冬被-S级品'!$B$2:$B$10=$B132)*('冬被-S级品'!$E$1:$AW$1=BZ$1)*('冬被-S级品'!$E$2:$AW$10)),0)+IFERROR(SUMPRODUCT(('白止-S级品'!$A$2:$A$26=$B132)*('白止-S级品'!$D$1:$AV$1=BZ$1)*('白止-S级品'!$D$2:$AV$26)),0)+IFERROR(SUMPRODUCT(('乐容-S级品'!$A$4:$A$32=$B132)*('乐容-S级品'!$L$3:$CA$3=BZ$1)*('乐容-S级品'!$L$4:$CA$32)),0)</f>
      </c>
      <c r="CA132" s="280">
        <f>IFERROR(SUMPRODUCT(('控温被PRO-S级品'!$B$2:$B$10=$B132)*('控温被PRO-S级品'!$E$1:$BE$1=CA$1)*('控温被PRO-S级品'!$E$2:$BE$10)),0)+IFERROR(SUMPRODUCT(('冬被-S级品'!$B$2:$B$10=$B132)*('冬被-S级品'!$E$1:$AW$1=CA$1)*('冬被-S级品'!$E$2:$AW$10)),0)+IFERROR(SUMPRODUCT(('白止-S级品'!$A$2:$A$26=$B132)*('白止-S级品'!$D$1:$AV$1=CA$1)*('白止-S级品'!$D$2:$AV$26)),0)+IFERROR(SUMPRODUCT(('乐容-S级品'!$A$4:$A$32=$B132)*('乐容-S级品'!$L$3:$CA$3=CA$1)*('乐容-S级品'!$L$4:$CA$32)),0)</f>
      </c>
      <c r="CB132" s="280">
        <f>IFERROR(SUMPRODUCT(('控温被PRO-S级品'!$B$2:$B$10=$B132)*('控温被PRO-S级品'!$E$1:$BE$1=CB$1)*('控温被PRO-S级品'!$E$2:$BE$10)),0)+IFERROR(SUMPRODUCT(('冬被-S级品'!$B$2:$B$10=$B132)*('冬被-S级品'!$E$1:$AW$1=CB$1)*('冬被-S级品'!$E$2:$AW$10)),0)+IFERROR(SUMPRODUCT(('白止-S级品'!$A$2:$A$26=$B132)*('白止-S级品'!$D$1:$AV$1=CB$1)*('白止-S级品'!$D$2:$AV$26)),0)+IFERROR(SUMPRODUCT(('乐容-S级品'!$A$4:$A$32=$B132)*('乐容-S级品'!$L$3:$CA$3=CB$1)*('乐容-S级品'!$L$4:$CA$32)),0)</f>
      </c>
      <c r="CC132" s="280">
        <f>IFERROR(SUMPRODUCT(('控温被PRO-S级品'!$B$2:$B$10=$B132)*('控温被PRO-S级品'!$E$1:$BE$1=CC$1)*('控温被PRO-S级品'!$E$2:$BE$10)),0)+IFERROR(SUMPRODUCT(('冬被-S级品'!$B$2:$B$10=$B132)*('冬被-S级品'!$E$1:$AW$1=CC$1)*('冬被-S级品'!$E$2:$AW$10)),0)+IFERROR(SUMPRODUCT(('白止-S级品'!$A$2:$A$26=$B132)*('白止-S级品'!$D$1:$AV$1=CC$1)*('白止-S级品'!$D$2:$AV$26)),0)+IFERROR(SUMPRODUCT(('乐容-S级品'!$A$4:$A$32=$B132)*('乐容-S级品'!$L$3:$CA$3=CC$1)*('乐容-S级品'!$L$4:$CA$32)),0)</f>
      </c>
      <c r="CD132" s="280">
        <f>IFERROR(SUMPRODUCT(('控温被PRO-S级品'!$B$2:$B$10=$B132)*('控温被PRO-S级品'!$E$1:$BE$1=CD$1)*('控温被PRO-S级品'!$E$2:$BE$10)),0)+IFERROR(SUMPRODUCT(('冬被-S级品'!$B$2:$B$10=$B132)*('冬被-S级品'!$E$1:$AW$1=CD$1)*('冬被-S级品'!$E$2:$AW$10)),0)+IFERROR(SUMPRODUCT(('白止-S级品'!$A$2:$A$26=$B132)*('白止-S级品'!$D$1:$AV$1=CD$1)*('白止-S级品'!$D$2:$AV$26)),0)+IFERROR(SUMPRODUCT(('乐容-S级品'!$A$4:$A$32=$B132)*('乐容-S级品'!$L$3:$CA$3=CD$1)*('乐容-S级品'!$L$4:$CA$32)),0)</f>
      </c>
      <c r="CE132" s="280">
        <f>IFERROR(SUMPRODUCT(('控温被PRO-S级品'!$B$2:$B$10=$B132)*('控温被PRO-S级品'!$E$1:$BE$1=CE$1)*('控温被PRO-S级品'!$E$2:$BE$10)),0)+IFERROR(SUMPRODUCT(('冬被-S级品'!$B$2:$B$10=$B132)*('冬被-S级品'!$E$1:$AW$1=CE$1)*('冬被-S级品'!$E$2:$AW$10)),0)+IFERROR(SUMPRODUCT(('白止-S级品'!$A$2:$A$26=$B132)*('白止-S级品'!$D$1:$AV$1=CE$1)*('白止-S级品'!$D$2:$AV$26)),0)+IFERROR(SUMPRODUCT(('乐容-S级品'!$A$4:$A$32=$B132)*('乐容-S级品'!$L$3:$CA$3=CE$1)*('乐容-S级品'!$L$4:$CA$32)),0)</f>
      </c>
      <c r="CF132" s="280">
        <f>IFERROR(SUMPRODUCT(('控温被PRO-S级品'!$B$2:$B$10=$B132)*('控温被PRO-S级品'!$E$1:$BE$1=CF$1)*('控温被PRO-S级品'!$E$2:$BE$10)),0)+IFERROR(SUMPRODUCT(('冬被-S级品'!$B$2:$B$10=$B132)*('冬被-S级品'!$E$1:$AW$1=CF$1)*('冬被-S级品'!$E$2:$AW$10)),0)+IFERROR(SUMPRODUCT(('白止-S级品'!$A$2:$A$26=$B132)*('白止-S级品'!$D$1:$AV$1=CF$1)*('白止-S级品'!$D$2:$AV$26)),0)+IFERROR(SUMPRODUCT(('乐容-S级品'!$A$4:$A$32=$B132)*('乐容-S级品'!$L$3:$CA$3=CF$1)*('乐容-S级品'!$L$4:$CA$32)),0)</f>
      </c>
      <c r="CG132" s="280">
        <f>IFERROR(SUMPRODUCT(('控温被PRO-S级品'!$B$2:$B$10=$B132)*('控温被PRO-S级品'!$E$1:$BE$1=CG$1)*('控温被PRO-S级品'!$E$2:$BE$10)),0)+IFERROR(SUMPRODUCT(('冬被-S级品'!$B$2:$B$10=$B132)*('冬被-S级品'!$E$1:$AW$1=CG$1)*('冬被-S级品'!$E$2:$AW$10)),0)+IFERROR(SUMPRODUCT(('白止-S级品'!$A$2:$A$26=$B132)*('白止-S级品'!$D$1:$AV$1=CG$1)*('白止-S级品'!$D$2:$AV$26)),0)+IFERROR(SUMPRODUCT(('乐容-S级品'!$A$4:$A$32=$B132)*('乐容-S级品'!$L$3:$CA$3=CG$1)*('乐容-S级品'!$L$4:$CA$32)),0)</f>
      </c>
      <c r="CH132" s="280">
        <f>IFERROR(SUMPRODUCT(('控温被PRO-S级品'!$B$2:$B$10=$B132)*('控温被PRO-S级品'!$E$1:$BE$1=CH$1)*('控温被PRO-S级品'!$E$2:$BE$10)),0)+IFERROR(SUMPRODUCT(('冬被-S级品'!$B$2:$B$10=$B132)*('冬被-S级品'!$E$1:$AW$1=CH$1)*('冬被-S级品'!$E$2:$AW$10)),0)+IFERROR(SUMPRODUCT(('白止-S级品'!$A$2:$A$26=$B132)*('白止-S级品'!$D$1:$AV$1=CH$1)*('白止-S级品'!$D$2:$AV$26)),0)+IFERROR(SUMPRODUCT(('乐容-S级品'!$A$4:$A$32=$B132)*('乐容-S级品'!$L$3:$CA$3=CH$1)*('乐容-S级品'!$L$4:$CA$32)),0)</f>
      </c>
      <c r="CI132" s="280">
        <f>IFERROR(SUMPRODUCT(('控温被PRO-S级品'!$B$2:$B$10=$B132)*('控温被PRO-S级品'!$E$1:$BE$1=CI$1)*('控温被PRO-S级品'!$E$2:$BE$10)),0)+IFERROR(SUMPRODUCT(('冬被-S级品'!$B$2:$B$10=$B132)*('冬被-S级品'!$E$1:$AW$1=CI$1)*('冬被-S级品'!$E$2:$AW$10)),0)+IFERROR(SUMPRODUCT(('白止-S级品'!$A$2:$A$26=$B132)*('白止-S级品'!$D$1:$AV$1=CI$1)*('白止-S级品'!$D$2:$AV$26)),0)+IFERROR(SUMPRODUCT(('乐容-S级品'!$A$4:$A$32=$B132)*('乐容-S级品'!$L$3:$CA$3=CI$1)*('乐容-S级品'!$L$4:$CA$32)),0)</f>
      </c>
      <c r="CJ132" s="280">
        <f>IFERROR(SUMPRODUCT(('控温被PRO-S级品'!$B$2:$B$10=$B132)*('控温被PRO-S级品'!$E$1:$BE$1=CJ$1)*('控温被PRO-S级品'!$E$2:$BE$10)),0)+IFERROR(SUMPRODUCT(('冬被-S级品'!$B$2:$B$10=$B132)*('冬被-S级品'!$E$1:$AW$1=CJ$1)*('冬被-S级品'!$E$2:$AW$10)),0)+IFERROR(SUMPRODUCT(('白止-S级品'!$A$2:$A$26=$B132)*('白止-S级品'!$D$1:$AV$1=CJ$1)*('白止-S级品'!$D$2:$AV$26)),0)+IFERROR(SUMPRODUCT(('乐容-S级品'!$A$4:$A$32=$B132)*('乐容-S级品'!$L$3:$CA$3=CJ$1)*('乐容-S级品'!$L$4:$CA$32)),0)</f>
      </c>
      <c r="CK132" s="280">
        <f>IFERROR(SUMPRODUCT(('控温被PRO-S级品'!$B$2:$B$10=$B132)*('控温被PRO-S级品'!$E$1:$BE$1=CK$1)*('控温被PRO-S级品'!$E$2:$BE$10)),0)+IFERROR(SUMPRODUCT(('冬被-S级品'!$B$2:$B$10=$B132)*('冬被-S级品'!$E$1:$AW$1=CK$1)*('冬被-S级品'!$E$2:$AW$10)),0)+IFERROR(SUMPRODUCT(('白止-S级品'!$A$2:$A$26=$B132)*('白止-S级品'!$D$1:$AV$1=CK$1)*('白止-S级品'!$D$2:$AV$26)),0)+IFERROR(SUMPRODUCT(('乐容-S级品'!$A$4:$A$32=$B132)*('乐容-S级品'!$L$3:$CA$3=CK$1)*('乐容-S级品'!$L$4:$CA$32)),0)</f>
      </c>
      <c r="CL132" s="280">
        <f>IFERROR(SUMPRODUCT(('控温被PRO-S级品'!$B$2:$B$10=$B132)*('控温被PRO-S级品'!$E$1:$BE$1=CL$1)*('控温被PRO-S级品'!$E$2:$BE$10)),0)+IFERROR(SUMPRODUCT(('冬被-S级品'!$B$2:$B$10=$B132)*('冬被-S级品'!$E$1:$AW$1=CL$1)*('冬被-S级品'!$E$2:$AW$10)),0)+IFERROR(SUMPRODUCT(('白止-S级品'!$A$2:$A$26=$B132)*('白止-S级品'!$D$1:$AV$1=CL$1)*('白止-S级品'!$D$2:$AV$26)),0)+IFERROR(SUMPRODUCT(('乐容-S级品'!$A$4:$A$32=$B132)*('乐容-S级品'!$L$3:$CA$3=CL$1)*('乐容-S级品'!$L$4:$CA$32)),0)</f>
      </c>
      <c r="CM132" s="280">
        <f>IFERROR(SUMPRODUCT(('控温被PRO-S级品'!$B$2:$B$10=$B132)*('控温被PRO-S级品'!$E$1:$BE$1=CM$1)*('控温被PRO-S级品'!$E$2:$BE$10)),0)+IFERROR(SUMPRODUCT(('冬被-S级品'!$B$2:$B$10=$B132)*('冬被-S级品'!$E$1:$AW$1=CM$1)*('冬被-S级品'!$E$2:$AW$10)),0)+IFERROR(SUMPRODUCT(('白止-S级品'!$A$2:$A$26=$B132)*('白止-S级品'!$D$1:$AV$1=CM$1)*('白止-S级品'!$D$2:$AV$26)),0)+IFERROR(SUMPRODUCT(('乐容-S级品'!$A$4:$A$32=$B132)*('乐容-S级品'!$L$3:$CA$3=CM$1)*('乐容-S级品'!$L$4:$CA$32)),0)</f>
      </c>
      <c r="CN132" s="280">
        <f>IFERROR(SUMPRODUCT(('控温被PRO-S级品'!$B$2:$B$10=$B132)*('控温被PRO-S级品'!$E$1:$BE$1=CN$1)*('控温被PRO-S级品'!$E$2:$BE$10)),0)+IFERROR(SUMPRODUCT(('冬被-S级品'!$B$2:$B$10=$B132)*('冬被-S级品'!$E$1:$AW$1=CN$1)*('冬被-S级品'!$E$2:$AW$10)),0)+IFERROR(SUMPRODUCT(('白止-S级品'!$A$2:$A$26=$B132)*('白止-S级品'!$D$1:$AV$1=CN$1)*('白止-S级品'!$D$2:$AV$26)),0)+IFERROR(SUMPRODUCT(('乐容-S级品'!$A$4:$A$32=$B132)*('乐容-S级品'!$L$3:$CA$3=CN$1)*('乐容-S级品'!$L$4:$CA$32)),0)</f>
      </c>
      <c r="CO132" s="280">
        <f>IFERROR(SUMPRODUCT(('控温被PRO-S级品'!$B$2:$B$10=$B132)*('控温被PRO-S级品'!$E$1:$BE$1=CO$1)*('控温被PRO-S级品'!$E$2:$BE$10)),0)+IFERROR(SUMPRODUCT(('冬被-S级品'!$B$2:$B$10=$B132)*('冬被-S级品'!$E$1:$AW$1=CO$1)*('冬被-S级品'!$E$2:$AW$10)),0)+IFERROR(SUMPRODUCT(('白止-S级品'!$A$2:$A$26=$B132)*('白止-S级品'!$D$1:$AV$1=CO$1)*('白止-S级品'!$D$2:$AV$26)),0)+IFERROR(SUMPRODUCT(('乐容-S级品'!$A$4:$A$32=$B132)*('乐容-S级品'!$L$3:$CA$3=CO$1)*('乐容-S级品'!$L$4:$CA$32)),0)</f>
      </c>
      <c r="CP132" s="280">
        <f>IFERROR(SUMPRODUCT(('控温被PRO-S级品'!$B$2:$B$10=$B132)*('控温被PRO-S级品'!$E$1:$BE$1=CP$1)*('控温被PRO-S级品'!$E$2:$BE$10)),0)+IFERROR(SUMPRODUCT(('冬被-S级品'!$B$2:$B$10=$B132)*('冬被-S级品'!$E$1:$AW$1=CP$1)*('冬被-S级品'!$E$2:$AW$10)),0)+IFERROR(SUMPRODUCT(('白止-S级品'!$A$2:$A$26=$B132)*('白止-S级品'!$D$1:$AV$1=CP$1)*('白止-S级品'!$D$2:$AV$26)),0)+IFERROR(SUMPRODUCT(('乐容-S级品'!$A$4:$A$32=$B132)*('乐容-S级品'!$L$3:$CA$3=CP$1)*('乐容-S级品'!$L$4:$CA$32)),0)</f>
      </c>
      <c r="CQ132" s="280">
        <f>IFERROR(SUMPRODUCT(('控温被PRO-S级品'!$B$2:$B$10=$B132)*('控温被PRO-S级品'!$E$1:$BE$1=CQ$1)*('控温被PRO-S级品'!$E$2:$BE$10)),0)+IFERROR(SUMPRODUCT(('冬被-S级品'!$B$2:$B$10=$B132)*('冬被-S级品'!$E$1:$AW$1=CQ$1)*('冬被-S级品'!$E$2:$AW$10)),0)+IFERROR(SUMPRODUCT(('白止-S级品'!$A$2:$A$26=$B132)*('白止-S级品'!$D$1:$AV$1=CQ$1)*('白止-S级品'!$D$2:$AV$26)),0)+IFERROR(SUMPRODUCT(('乐容-S级品'!$A$4:$A$32=$B132)*('乐容-S级品'!$L$3:$CA$3=CQ$1)*('乐容-S级品'!$L$4:$CA$32)),0)</f>
      </c>
      <c r="CR132" s="280">
        <f>IFERROR(SUMPRODUCT(('控温被PRO-S级品'!$B$2:$B$10=$B132)*('控温被PRO-S级品'!$E$1:$BE$1=CR$1)*('控温被PRO-S级品'!$E$2:$BE$10)),0)+IFERROR(SUMPRODUCT(('冬被-S级品'!$B$2:$B$10=$B132)*('冬被-S级品'!$E$1:$AW$1=CR$1)*('冬被-S级品'!$E$2:$AW$10)),0)+IFERROR(SUMPRODUCT(('白止-S级品'!$A$2:$A$26=$B132)*('白止-S级品'!$D$1:$AV$1=CR$1)*('白止-S级品'!$D$2:$AV$26)),0)+IFERROR(SUMPRODUCT(('乐容-S级品'!$A$4:$A$32=$B132)*('乐容-S级品'!$L$3:$CA$3=CR$1)*('乐容-S级品'!$L$4:$CA$32)),0)</f>
      </c>
      <c r="CS132" s="280">
        <f>IFERROR(SUMPRODUCT(('控温被PRO-S级品'!$B$2:$B$10=$B132)*('控温被PRO-S级品'!$E$1:$BE$1=CS$1)*('控温被PRO-S级品'!$E$2:$BE$10)),0)+IFERROR(SUMPRODUCT(('冬被-S级品'!$B$2:$B$10=$B132)*('冬被-S级品'!$E$1:$AW$1=CS$1)*('冬被-S级品'!$E$2:$AW$10)),0)+IFERROR(SUMPRODUCT(('白止-S级品'!$A$2:$A$26=$B132)*('白止-S级品'!$D$1:$AV$1=CS$1)*('白止-S级品'!$D$2:$AV$26)),0)+IFERROR(SUMPRODUCT(('乐容-S级品'!$A$4:$A$32=$B132)*('乐容-S级品'!$L$3:$CA$3=CS$1)*('乐容-S级品'!$L$4:$CA$32)),0)</f>
      </c>
      <c r="CT132" s="280">
        <f>IFERROR(SUMPRODUCT(('控温被PRO-S级品'!$B$2:$B$10=$B132)*('控温被PRO-S级品'!$E$1:$BE$1=CT$1)*('控温被PRO-S级品'!$E$2:$BE$10)),0)+IFERROR(SUMPRODUCT(('冬被-S级品'!$B$2:$B$10=$B132)*('冬被-S级品'!$E$1:$AW$1=CT$1)*('冬被-S级品'!$E$2:$AW$10)),0)+IFERROR(SUMPRODUCT(('白止-S级品'!$A$2:$A$26=$B132)*('白止-S级品'!$D$1:$AV$1=CT$1)*('白止-S级品'!$D$2:$AV$26)),0)+IFERROR(SUMPRODUCT(('乐容-S级品'!$A$4:$A$32=$B132)*('乐容-S级品'!$L$3:$CA$3=CT$1)*('乐容-S级品'!$L$4:$CA$32)),0)</f>
      </c>
      <c r="CU132" s="280">
        <f>IFERROR(SUMPRODUCT(('控温被PRO-S级品'!$B$2:$B$10=$B132)*('控温被PRO-S级品'!$E$1:$BE$1=CU$1)*('控温被PRO-S级品'!$E$2:$BE$10)),0)+IFERROR(SUMPRODUCT(('冬被-S级品'!$B$2:$B$10=$B132)*('冬被-S级品'!$E$1:$AW$1=CU$1)*('冬被-S级品'!$E$2:$AW$10)),0)+IFERROR(SUMPRODUCT(('白止-S级品'!$A$2:$A$26=$B132)*('白止-S级品'!$D$1:$AV$1=CU$1)*('白止-S级品'!$D$2:$AV$26)),0)+IFERROR(SUMPRODUCT(('乐容-S级品'!$A$4:$A$32=$B132)*('乐容-S级品'!$L$3:$CA$3=CU$1)*('乐容-S级品'!$L$4:$CA$32)),0)</f>
      </c>
      <c r="CV132" s="280">
        <f>IFERROR(SUMPRODUCT(('控温被PRO-S级品'!$B$2:$B$10=$B132)*('控温被PRO-S级品'!$E$1:$BE$1=CV$1)*('控温被PRO-S级品'!$E$2:$BE$10)),0)+IFERROR(SUMPRODUCT(('冬被-S级品'!$B$2:$B$10=$B132)*('冬被-S级品'!$E$1:$AW$1=CV$1)*('冬被-S级品'!$E$2:$AW$10)),0)+IFERROR(SUMPRODUCT(('白止-S级品'!$A$2:$A$26=$B132)*('白止-S级品'!$D$1:$AV$1=CV$1)*('白止-S级品'!$D$2:$AV$26)),0)+IFERROR(SUMPRODUCT(('乐容-S级品'!$A$4:$A$32=$B132)*('乐容-S级品'!$L$3:$CA$3=CV$1)*('乐容-S级品'!$L$4:$CA$32)),0)</f>
      </c>
      <c r="CW132" s="280">
        <f>IFERROR(SUMPRODUCT(('控温被PRO-S级品'!$B$2:$B$10=$B132)*('控温被PRO-S级品'!$E$1:$BE$1=CW$1)*('控温被PRO-S级品'!$E$2:$BE$10)),0)+IFERROR(SUMPRODUCT(('冬被-S级品'!$B$2:$B$10=$B132)*('冬被-S级品'!$E$1:$AW$1=CW$1)*('冬被-S级品'!$E$2:$AW$10)),0)+IFERROR(SUMPRODUCT(('白止-S级品'!$A$2:$A$26=$B132)*('白止-S级品'!$D$1:$AV$1=CW$1)*('白止-S级品'!$D$2:$AV$26)),0)+IFERROR(SUMPRODUCT(('乐容-S级品'!$A$4:$A$32=$B132)*('乐容-S级品'!$L$3:$CA$3=CW$1)*('乐容-S级品'!$L$4:$CA$32)),0)</f>
      </c>
      <c r="CX132" s="280">
        <f>IFERROR(SUMPRODUCT(('控温被PRO-S级品'!$B$2:$B$10=$B132)*('控温被PRO-S级品'!$E$1:$BE$1=CX$1)*('控温被PRO-S级品'!$E$2:$BE$10)),0)+IFERROR(SUMPRODUCT(('冬被-S级品'!$B$2:$B$10=$B132)*('冬被-S级品'!$E$1:$AW$1=CX$1)*('冬被-S级品'!$E$2:$AW$10)),0)+IFERROR(SUMPRODUCT(('白止-S级品'!$A$2:$A$26=$B132)*('白止-S级品'!$D$1:$AV$1=CX$1)*('白止-S级品'!$D$2:$AV$26)),0)+IFERROR(SUMPRODUCT(('乐容-S级品'!$A$4:$A$32=$B132)*('乐容-S级品'!$L$3:$CA$3=CX$1)*('乐容-S级品'!$L$4:$CA$32)),0)</f>
      </c>
      <c r="CY132" s="280">
        <f>IFERROR(SUMPRODUCT(('控温被PRO-S级品'!$B$2:$B$10=$B132)*('控温被PRO-S级品'!$E$1:$BE$1=CY$1)*('控温被PRO-S级品'!$E$2:$BE$10)),0)+IFERROR(SUMPRODUCT(('冬被-S级品'!$B$2:$B$10=$B132)*('冬被-S级品'!$E$1:$AW$1=CY$1)*('冬被-S级品'!$E$2:$AW$10)),0)+IFERROR(SUMPRODUCT(('白止-S级品'!$A$2:$A$26=$B132)*('白止-S级品'!$D$1:$AV$1=CY$1)*('白止-S级品'!$D$2:$AV$26)),0)+IFERROR(SUMPRODUCT(('乐容-S级品'!$A$4:$A$32=$B132)*('乐容-S级品'!$L$3:$CA$3=CY$1)*('乐容-S级品'!$L$4:$CA$32)),0)</f>
      </c>
      <c r="CZ132" s="280">
        <f>IFERROR(SUMPRODUCT(('控温被PRO-S级品'!$B$2:$B$10=$B132)*('控温被PRO-S级品'!$E$1:$BE$1=CZ$1)*('控温被PRO-S级品'!$E$2:$BE$10)),0)+IFERROR(SUMPRODUCT(('冬被-S级品'!$B$2:$B$10=$B132)*('冬被-S级品'!$E$1:$AW$1=CZ$1)*('冬被-S级品'!$E$2:$AW$10)),0)+IFERROR(SUMPRODUCT(('白止-S级品'!$A$2:$A$26=$B132)*('白止-S级品'!$D$1:$AV$1=CZ$1)*('白止-S级品'!$D$2:$AV$26)),0)+IFERROR(SUMPRODUCT(('乐容-S级品'!$A$4:$A$32=$B132)*('乐容-S级品'!$L$3:$CA$3=CZ$1)*('乐容-S级品'!$L$4:$CA$32)),0)</f>
      </c>
      <c r="DA132" s="280">
        <f>IFERROR(SUMPRODUCT(('控温被PRO-S级品'!$B$2:$B$10=$B132)*('控温被PRO-S级品'!$E$1:$BE$1=DA$1)*('控温被PRO-S级品'!$E$2:$BE$10)),0)+IFERROR(SUMPRODUCT(('冬被-S级品'!$B$2:$B$10=$B132)*('冬被-S级品'!$E$1:$AW$1=DA$1)*('冬被-S级品'!$E$2:$AW$10)),0)+IFERROR(SUMPRODUCT(('白止-S级品'!$A$2:$A$26=$B132)*('白止-S级品'!$D$1:$AV$1=DA$1)*('白止-S级品'!$D$2:$AV$26)),0)+IFERROR(SUMPRODUCT(('乐容-S级品'!$A$4:$A$32=$B132)*('乐容-S级品'!$L$3:$CA$3=DA$1)*('乐容-S级品'!$L$4:$CA$32)),0)</f>
      </c>
      <c r="DB132" s="280">
        <f>IFERROR(SUMPRODUCT(('控温被PRO-S级品'!$B$2:$B$10=$B132)*('控温被PRO-S级品'!$E$1:$BE$1=DB$1)*('控温被PRO-S级品'!$E$2:$BE$10)),0)+IFERROR(SUMPRODUCT(('冬被-S级品'!$B$2:$B$10=$B132)*('冬被-S级品'!$E$1:$AW$1=DB$1)*('冬被-S级品'!$E$2:$AW$10)),0)+IFERROR(SUMPRODUCT(('白止-S级品'!$A$2:$A$26=$B132)*('白止-S级品'!$D$1:$AV$1=DB$1)*('白止-S级品'!$D$2:$AV$26)),0)+IFERROR(SUMPRODUCT(('乐容-S级品'!$A$4:$A$32=$B132)*('乐容-S级品'!$L$3:$CA$3=DB$1)*('乐容-S级品'!$L$4:$CA$32)),0)</f>
      </c>
      <c r="DC132" s="280">
        <f>IFERROR(SUMPRODUCT(('控温被PRO-S级品'!$B$2:$B$10=$B132)*('控温被PRO-S级品'!$E$1:$BE$1=DC$1)*('控温被PRO-S级品'!$E$2:$BE$10)),0)+IFERROR(SUMPRODUCT(('冬被-S级品'!$B$2:$B$10=$B132)*('冬被-S级品'!$E$1:$AW$1=DC$1)*('冬被-S级品'!$E$2:$AW$10)),0)+IFERROR(SUMPRODUCT(('白止-S级品'!$A$2:$A$26=$B132)*('白止-S级品'!$D$1:$AV$1=DC$1)*('白止-S级品'!$D$2:$AV$26)),0)+IFERROR(SUMPRODUCT(('乐容-S级品'!$A$4:$A$32=$B132)*('乐容-S级品'!$L$3:$CA$3=DC$1)*('乐容-S级品'!$L$4:$CA$32)),0)</f>
      </c>
      <c r="DD132" s="280">
        <f>IFERROR(SUMPRODUCT(('控温被PRO-S级品'!$B$2:$B$10=$B132)*('控温被PRO-S级品'!$E$1:$BE$1=DD$1)*('控温被PRO-S级品'!$E$2:$BE$10)),0)+IFERROR(SUMPRODUCT(('冬被-S级品'!$B$2:$B$10=$B132)*('冬被-S级品'!$E$1:$AW$1=DD$1)*('冬被-S级品'!$E$2:$AW$10)),0)+IFERROR(SUMPRODUCT(('白止-S级品'!$A$2:$A$26=$B132)*('白止-S级品'!$D$1:$AV$1=DD$1)*('白止-S级品'!$D$2:$AV$26)),0)+IFERROR(SUMPRODUCT(('乐容-S级品'!$A$4:$A$32=$B132)*('乐容-S级品'!$L$3:$CA$3=DD$1)*('乐容-S级品'!$L$4:$CA$32)),0)</f>
      </c>
      <c r="DE132" s="280">
        <f>IFERROR(SUMPRODUCT(('控温被PRO-S级品'!$B$2:$B$10=$B132)*('控温被PRO-S级品'!$E$1:$BE$1=DE$1)*('控温被PRO-S级品'!$E$2:$BE$10)),0)+IFERROR(SUMPRODUCT(('冬被-S级品'!$B$2:$B$10=$B132)*('冬被-S级品'!$E$1:$AW$1=DE$1)*('冬被-S级品'!$E$2:$AW$10)),0)+IFERROR(SUMPRODUCT(('白止-S级品'!$A$2:$A$26=$B132)*('白止-S级品'!$D$1:$AV$1=DE$1)*('白止-S级品'!$D$2:$AV$26)),0)+IFERROR(SUMPRODUCT(('乐容-S级品'!$A$4:$A$32=$B132)*('乐容-S级品'!$L$3:$CA$3=DE$1)*('乐容-S级品'!$L$4:$CA$32)),0)</f>
      </c>
      <c r="DF132" s="280">
        <f>IFERROR(SUMPRODUCT(('控温被PRO-S级品'!$B$2:$B$10=$B132)*('控温被PRO-S级品'!$E$1:$BE$1=DF$1)*('控温被PRO-S级品'!$E$2:$BE$10)),0)+IFERROR(SUMPRODUCT(('冬被-S级品'!$B$2:$B$10=$B132)*('冬被-S级品'!$E$1:$AW$1=DF$1)*('冬被-S级品'!$E$2:$AW$10)),0)+IFERROR(SUMPRODUCT(('白止-S级品'!$A$2:$A$26=$B132)*('白止-S级品'!$D$1:$AV$1=DF$1)*('白止-S级品'!$D$2:$AV$26)),0)+IFERROR(SUMPRODUCT(('乐容-S级品'!$A$4:$A$32=$B132)*('乐容-S级品'!$L$3:$CA$3=DF$1)*('乐容-S级品'!$L$4:$CA$32)),0)</f>
      </c>
      <c r="DG132" s="280">
        <f>IFERROR(SUMPRODUCT(('控温被PRO-S级品'!$B$2:$B$10=$B132)*('控温被PRO-S级品'!$E$1:$BE$1=DG$1)*('控温被PRO-S级品'!$E$2:$BE$10)),0)+IFERROR(SUMPRODUCT(('冬被-S级品'!$B$2:$B$10=$B132)*('冬被-S级品'!$E$1:$AW$1=DG$1)*('冬被-S级品'!$E$2:$AW$10)),0)+IFERROR(SUMPRODUCT(('白止-S级品'!$A$2:$A$26=$B132)*('白止-S级品'!$D$1:$AV$1=DG$1)*('白止-S级品'!$D$2:$AV$26)),0)+IFERROR(SUMPRODUCT(('乐容-S级品'!$A$4:$A$32=$B132)*('乐容-S级品'!$L$3:$CA$3=DG$1)*('乐容-S级品'!$L$4:$CA$32)),0)</f>
      </c>
      <c r="DH132" s="280">
        <f>IFERROR(SUMPRODUCT(('控温被PRO-S级品'!$B$2:$B$10=$B132)*('控温被PRO-S级品'!$E$1:$BE$1=DH$1)*('控温被PRO-S级品'!$E$2:$BE$10)),0)+IFERROR(SUMPRODUCT(('冬被-S级品'!$B$2:$B$10=$B132)*('冬被-S级品'!$E$1:$AW$1=DH$1)*('冬被-S级品'!$E$2:$AW$10)),0)+IFERROR(SUMPRODUCT(('白止-S级品'!$A$2:$A$26=$B132)*('白止-S级品'!$D$1:$AV$1=DH$1)*('白止-S级品'!$D$2:$AV$26)),0)+IFERROR(SUMPRODUCT(('乐容-S级品'!$A$4:$A$32=$B132)*('乐容-S级品'!$L$3:$CA$3=DH$1)*('乐容-S级品'!$L$4:$CA$32)),0)</f>
      </c>
      <c r="DI132" s="280">
        <f>IFERROR(SUMPRODUCT(('控温被PRO-S级品'!$B$2:$B$10=$B132)*('控温被PRO-S级品'!$E$1:$BE$1=DI$1)*('控温被PRO-S级品'!$E$2:$BE$10)),0)+IFERROR(SUMPRODUCT(('冬被-S级品'!$B$2:$B$10=$B132)*('冬被-S级品'!$E$1:$AW$1=DI$1)*('冬被-S级品'!$E$2:$AW$10)),0)+IFERROR(SUMPRODUCT(('白止-S级品'!$A$2:$A$26=$B132)*('白止-S级品'!$D$1:$AV$1=DI$1)*('白止-S级品'!$D$2:$AV$26)),0)+IFERROR(SUMPRODUCT(('乐容-S级品'!$A$4:$A$32=$B132)*('乐容-S级品'!$L$3:$CA$3=DI$1)*('乐容-S级品'!$L$4:$CA$32)),0)</f>
      </c>
      <c r="DJ132" s="280">
        <f>IFERROR(SUMPRODUCT(('控温被PRO-S级品'!$B$2:$B$10=$B132)*('控温被PRO-S级品'!$E$1:$BE$1=DJ$1)*('控温被PRO-S级品'!$E$2:$BE$10)),0)+IFERROR(SUMPRODUCT(('冬被-S级品'!$B$2:$B$10=$B132)*('冬被-S级品'!$E$1:$AW$1=DJ$1)*('冬被-S级品'!$E$2:$AW$10)),0)+IFERROR(SUMPRODUCT(('白止-S级品'!$A$2:$A$26=$B132)*('白止-S级品'!$D$1:$AV$1=DJ$1)*('白止-S级品'!$D$2:$AV$26)),0)+IFERROR(SUMPRODUCT(('乐容-S级品'!$A$4:$A$32=$B132)*('乐容-S级品'!$L$3:$CA$3=DJ$1)*('乐容-S级品'!$L$4:$CA$32)),0)</f>
      </c>
      <c r="DK132" s="280"/>
      <c r="DL132" s="280"/>
      <c r="DM132" s="280"/>
      <c r="DN132" s="280"/>
      <c r="DO132" s="280"/>
      <c r="DP132" s="280"/>
      <c r="DQ132" s="280"/>
      <c r="DR132" s="280"/>
      <c r="DS132" s="280"/>
      <c r="DT132" s="280"/>
      <c r="DU132" s="280"/>
      <c r="DV132" s="280"/>
      <c r="DW132" s="280">
        <f>VLOOKUP(B132,'系统编码规格'!A:C,3,FALSE)</f>
      </c>
      <c r="DX132" s="280"/>
      <c r="DY132" s="280"/>
      <c r="DZ132" s="280"/>
      <c r="EA132" s="280"/>
      <c r="EB132" s="280"/>
      <c r="EC132" s="280"/>
      <c r="ED132" s="280"/>
      <c r="EE132" s="280"/>
      <c r="EF132" s="280"/>
      <c r="EG132" s="280"/>
      <c r="EH132" s="280"/>
      <c r="EI132" s="280"/>
      <c r="EJ132" s="280"/>
      <c r="EK132" s="280"/>
      <c r="EL132" s="280"/>
      <c r="EM132" s="280"/>
      <c r="EN132" s="280"/>
      <c r="EO132" s="280"/>
      <c r="EP132" s="280"/>
      <c r="EQ132" s="280"/>
      <c r="ER132" s="280"/>
      <c r="ES132" s="280"/>
      <c r="ET132" s="280"/>
      <c r="EU132" s="280"/>
      <c r="EV132" s="280"/>
      <c r="EW132" s="280"/>
      <c r="EX132" s="280"/>
      <c r="EY132" s="280"/>
      <c r="EZ132" s="280"/>
      <c r="FA132" s="280"/>
      <c r="FB132" s="280"/>
      <c r="FC132" s="280"/>
      <c r="FD132" s="280"/>
      <c r="FE132" s="280"/>
      <c r="FF132" s="280"/>
      <c r="FG132" s="280"/>
      <c r="FH132" s="280"/>
      <c r="FI132" s="280"/>
      <c r="FJ132" s="280"/>
      <c r="FK132" s="280"/>
      <c r="FL132" s="280"/>
      <c r="FM132" s="280"/>
      <c r="FN132" s="280"/>
      <c r="FO132" s="280"/>
      <c r="FP132" s="280"/>
      <c r="FQ132" s="280"/>
      <c r="FR132" s="280"/>
      <c r="FS132" s="280"/>
      <c r="FT132" s="280"/>
      <c r="FU132" s="280"/>
      <c r="FV132" s="280"/>
      <c r="FW132" s="280"/>
      <c r="FX132" s="280"/>
      <c r="FY132" s="280"/>
      <c r="FZ132" s="280"/>
      <c r="GA132" s="280"/>
      <c r="GB132" s="280"/>
      <c r="GC132" s="280"/>
      <c r="GD132" s="280"/>
      <c r="GE132" s="280"/>
      <c r="GF132" s="280"/>
      <c r="GG132" s="280"/>
      <c r="GH132" s="280"/>
      <c r="GI132" s="280"/>
      <c r="GJ132" s="280"/>
      <c r="GK132" s="280"/>
      <c r="GL132" s="280"/>
      <c r="GM132" s="280"/>
      <c r="GN132" s="280"/>
      <c r="GO132" s="280"/>
      <c r="GP132" s="280"/>
      <c r="GQ132" s="280"/>
      <c r="GR132" s="280"/>
      <c r="GS132" s="280"/>
      <c r="GT132" s="280"/>
      <c r="GU132" s="280"/>
      <c r="GV132" s="280"/>
    </row>
    <row r="133">
      <c r="A133" s="309" t="str">
        <v>乐容</v>
      </c>
      <c r="B133" s="310" t="str">
        <v>12800025900223218</v>
      </c>
      <c r="C133" s="309" t="str">
        <v>亚朵星球 纯色全棉床笠</v>
      </c>
      <c r="D133" s="309" t="str">
        <v>伯爵姜茶/180*200cm</v>
      </c>
      <c r="E133">
        <f>SUM(F133:GX133)</f>
      </c>
      <c r="F133" s="280">
        <f>IFERROR(SUMPRODUCT(('控温被PRO-S级品'!$B$2:$B$10=$B133)*('控温被PRO-S级品'!$E$1:$BE$1=F$1)*('控温被PRO-S级品'!$E$2:$BE$10)),0)+IFERROR(SUMPRODUCT(('冬被-S级品'!$B$2:$B$10=$B133)*('冬被-S级品'!$E$1:$AW$1=F$1)*('冬被-S级品'!$E$2:$AW$10)),0)+IFERROR(SUMPRODUCT(('白止-S级品'!$A$2:$A$26=$B133)*('白止-S级品'!$D$1:$AV$1=F$1)*('白止-S级品'!$D$2:$AV$26)),0)+IFERROR(SUMPRODUCT(('乐容-S级品'!$A$4:$A$32=$B133)*('乐容-S级品'!$L$3:$CA$3=F$1)*('乐容-S级品'!$L$4:$CA$32)),0)</f>
      </c>
      <c r="G133" s="280">
        <f>IFERROR(SUMPRODUCT(('控温被PRO-S级品'!$B$2:$B$10=$B133)*('控温被PRO-S级品'!$E$1:$BE$1=G$1)*('控温被PRO-S级品'!$E$2:$BE$10)),0)+IFERROR(SUMPRODUCT(('冬被-S级品'!$B$2:$B$10=$B133)*('冬被-S级品'!$E$1:$AW$1=G$1)*('冬被-S级品'!$E$2:$AW$10)),0)+IFERROR(SUMPRODUCT(('白止-S级品'!$A$2:$A$26=$B133)*('白止-S级品'!$D$1:$AV$1=G$1)*('白止-S级品'!$D$2:$AV$26)),0)+IFERROR(SUMPRODUCT(('乐容-S级品'!$A$4:$A$32=$B133)*('乐容-S级品'!$L$3:$CA$3=G$1)*('乐容-S级品'!$L$4:$CA$32)),0)</f>
      </c>
      <c r="H133" s="280">
        <f>IFERROR(SUMPRODUCT(('控温被PRO-S级品'!$B$2:$B$10=$B133)*('控温被PRO-S级品'!$E$1:$BE$1=H$1)*('控温被PRO-S级品'!$E$2:$BE$10)),0)+IFERROR(SUMPRODUCT(('冬被-S级品'!$B$2:$B$10=$B133)*('冬被-S级品'!$E$1:$AW$1=H$1)*('冬被-S级品'!$E$2:$AW$10)),0)+IFERROR(SUMPRODUCT(('白止-S级品'!$A$2:$A$26=$B133)*('白止-S级品'!$D$1:$AV$1=H$1)*('白止-S级品'!$D$2:$AV$26)),0)+IFERROR(SUMPRODUCT(('乐容-S级品'!$A$4:$A$32=$B133)*('乐容-S级品'!$L$3:$CA$3=H$1)*('乐容-S级品'!$L$4:$CA$32)),0)</f>
      </c>
      <c r="I133" s="280">
        <f>IFERROR(SUMPRODUCT(('控温被PRO-S级品'!$B$2:$B$10=$B133)*('控温被PRO-S级品'!$E$1:$BE$1=I$1)*('控温被PRO-S级品'!$E$2:$BE$10)),0)+IFERROR(SUMPRODUCT(('冬被-S级品'!$B$2:$B$10=$B133)*('冬被-S级品'!$E$1:$AW$1=I$1)*('冬被-S级品'!$E$2:$AW$10)),0)+IFERROR(SUMPRODUCT(('白止-S级品'!$A$2:$A$26=$B133)*('白止-S级品'!$D$1:$AV$1=I$1)*('白止-S级品'!$D$2:$AV$26)),0)+IFERROR(SUMPRODUCT(('乐容-S级品'!$A$4:$A$32=$B133)*('乐容-S级品'!$L$3:$CA$3=I$1)*('乐容-S级品'!$L$4:$CA$32)),0)</f>
      </c>
      <c r="J133" s="280">
        <f>IFERROR(SUMPRODUCT(('控温被PRO-S级品'!$B$2:$B$10=$B133)*('控温被PRO-S级品'!$E$1:$BE$1=J$1)*('控温被PRO-S级品'!$E$2:$BE$10)),0)+IFERROR(SUMPRODUCT(('冬被-S级品'!$B$2:$B$10=$B133)*('冬被-S级品'!$E$1:$AW$1=J$1)*('冬被-S级品'!$E$2:$AW$10)),0)+IFERROR(SUMPRODUCT(('白止-S级品'!$A$2:$A$26=$B133)*('白止-S级品'!$D$1:$AV$1=J$1)*('白止-S级品'!$D$2:$AV$26)),0)+IFERROR(SUMPRODUCT(('乐容-S级品'!$A$4:$A$32=$B133)*('乐容-S级品'!$L$3:$CA$3=J$1)*('乐容-S级品'!$L$4:$CA$32)),0)</f>
      </c>
      <c r="K133" s="280">
        <f>IFERROR(SUMPRODUCT(('控温被PRO-S级品'!$B$2:$B$10=$B133)*('控温被PRO-S级品'!$E$1:$BE$1=K$1)*('控温被PRO-S级品'!$E$2:$BE$10)),0)+IFERROR(SUMPRODUCT(('冬被-S级品'!$B$2:$B$10=$B133)*('冬被-S级品'!$E$1:$AW$1=K$1)*('冬被-S级品'!$E$2:$AW$10)),0)+IFERROR(SUMPRODUCT(('白止-S级品'!$A$2:$A$26=$B133)*('白止-S级品'!$D$1:$AV$1=K$1)*('白止-S级品'!$D$2:$AV$26)),0)+IFERROR(SUMPRODUCT(('乐容-S级品'!$A$4:$A$32=$B133)*('乐容-S级品'!$L$3:$CA$3=K$1)*('乐容-S级品'!$L$4:$CA$32)),0)</f>
      </c>
      <c r="L133" s="280">
        <f>IFERROR(SUMPRODUCT(('控温被PRO-S级品'!$B$2:$B$10=$B133)*('控温被PRO-S级品'!$E$1:$BE$1=L$1)*('控温被PRO-S级品'!$E$2:$BE$10)),0)+IFERROR(SUMPRODUCT(('冬被-S级品'!$B$2:$B$10=$B133)*('冬被-S级品'!$E$1:$AW$1=L$1)*('冬被-S级品'!$E$2:$AW$10)),0)+IFERROR(SUMPRODUCT(('白止-S级品'!$A$2:$A$26=$B133)*('白止-S级品'!$D$1:$AV$1=L$1)*('白止-S级品'!$D$2:$AV$26)),0)+IFERROR(SUMPRODUCT(('乐容-S级品'!$A$4:$A$32=$B133)*('乐容-S级品'!$L$3:$CA$3=L$1)*('乐容-S级品'!$L$4:$CA$32)),0)</f>
      </c>
      <c r="M133" s="280">
        <f>IFERROR(SUMPRODUCT(('控温被PRO-S级品'!$B$2:$B$10=$B133)*('控温被PRO-S级品'!$E$1:$BE$1=M$1)*('控温被PRO-S级品'!$E$2:$BE$10)),0)+IFERROR(SUMPRODUCT(('冬被-S级品'!$B$2:$B$10=$B133)*('冬被-S级品'!$E$1:$AW$1=M$1)*('冬被-S级品'!$E$2:$AW$10)),0)+IFERROR(SUMPRODUCT(('白止-S级品'!$A$2:$A$26=$B133)*('白止-S级品'!$D$1:$AV$1=M$1)*('白止-S级品'!$D$2:$AV$26)),0)+IFERROR(SUMPRODUCT(('乐容-S级品'!$A$4:$A$32=$B133)*('乐容-S级品'!$L$3:$CA$3=M$1)*('乐容-S级品'!$L$4:$CA$32)),0)</f>
      </c>
      <c r="N133" s="280">
        <f>IFERROR(SUMPRODUCT(('控温被PRO-S级品'!$B$2:$B$10=$B133)*('控温被PRO-S级品'!$E$1:$BE$1=N$1)*('控温被PRO-S级品'!$E$2:$BE$10)),0)+IFERROR(SUMPRODUCT(('冬被-S级品'!$B$2:$B$10=$B133)*('冬被-S级品'!$E$1:$AW$1=N$1)*('冬被-S级品'!$E$2:$AW$10)),0)+IFERROR(SUMPRODUCT(('白止-S级品'!$A$2:$A$26=$B133)*('白止-S级品'!$D$1:$AV$1=N$1)*('白止-S级品'!$D$2:$AV$26)),0)+IFERROR(SUMPRODUCT(('乐容-S级品'!$A$4:$A$32=$B133)*('乐容-S级品'!$L$3:$CA$3=N$1)*('乐容-S级品'!$L$4:$CA$32)),0)</f>
      </c>
      <c r="O133" s="280">
        <f>IFERROR(SUMPRODUCT(('控温被PRO-S级品'!$B$2:$B$10=$B133)*('控温被PRO-S级品'!$E$1:$BE$1=O$1)*('控温被PRO-S级品'!$E$2:$BE$10)),0)+IFERROR(SUMPRODUCT(('冬被-S级品'!$B$2:$B$10=$B133)*('冬被-S级品'!$E$1:$AW$1=O$1)*('冬被-S级品'!$E$2:$AW$10)),0)+IFERROR(SUMPRODUCT(('白止-S级品'!$A$2:$A$26=$B133)*('白止-S级品'!$D$1:$AV$1=O$1)*('白止-S级品'!$D$2:$AV$26)),0)+IFERROR(SUMPRODUCT(('乐容-S级品'!$A$4:$A$32=$B133)*('乐容-S级品'!$L$3:$CA$3=O$1)*('乐容-S级品'!$L$4:$CA$32)),0)</f>
      </c>
      <c r="P133" s="280">
        <f>IFERROR(SUMPRODUCT(('控温被PRO-S级品'!$B$2:$B$10=$B133)*('控温被PRO-S级品'!$E$1:$BE$1=P$1)*('控温被PRO-S级品'!$E$2:$BE$10)),0)+IFERROR(SUMPRODUCT(('冬被-S级品'!$B$2:$B$10=$B133)*('冬被-S级品'!$E$1:$AW$1=P$1)*('冬被-S级品'!$E$2:$AW$10)),0)+IFERROR(SUMPRODUCT(('白止-S级品'!$A$2:$A$26=$B133)*('白止-S级品'!$D$1:$AV$1=P$1)*('白止-S级品'!$D$2:$AV$26)),0)+IFERROR(SUMPRODUCT(('乐容-S级品'!$A$4:$A$32=$B133)*('乐容-S级品'!$L$3:$CA$3=P$1)*('乐容-S级品'!$L$4:$CA$32)),0)</f>
      </c>
      <c r="Q133" s="280">
        <f>IFERROR(SUMPRODUCT(('控温被PRO-S级品'!$B$2:$B$10=$B133)*('控温被PRO-S级品'!$E$1:$BE$1=Q$1)*('控温被PRO-S级品'!$E$2:$BE$10)),0)+IFERROR(SUMPRODUCT(('冬被-S级品'!$B$2:$B$10=$B133)*('冬被-S级品'!$E$1:$AW$1=Q$1)*('冬被-S级品'!$E$2:$AW$10)),0)+IFERROR(SUMPRODUCT(('白止-S级品'!$A$2:$A$26=$B133)*('白止-S级品'!$D$1:$AV$1=Q$1)*('白止-S级品'!$D$2:$AV$26)),0)+IFERROR(SUMPRODUCT(('乐容-S级品'!$A$4:$A$32=$B133)*('乐容-S级品'!$L$3:$CA$3=Q$1)*('乐容-S级品'!$L$4:$CA$32)),0)</f>
      </c>
      <c r="R133" s="280">
        <f>IFERROR(SUMPRODUCT(('控温被PRO-S级品'!$B$2:$B$10=$B133)*('控温被PRO-S级品'!$E$1:$BE$1=R$1)*('控温被PRO-S级品'!$E$2:$BE$10)),0)+IFERROR(SUMPRODUCT(('冬被-S级品'!$B$2:$B$10=$B133)*('冬被-S级品'!$E$1:$AW$1=R$1)*('冬被-S级品'!$E$2:$AW$10)),0)+IFERROR(SUMPRODUCT(('白止-S级品'!$A$2:$A$26=$B133)*('白止-S级品'!$D$1:$AV$1=R$1)*('白止-S级品'!$D$2:$AV$26)),0)+IFERROR(SUMPRODUCT(('乐容-S级品'!$A$4:$A$32=$B133)*('乐容-S级品'!$L$3:$CA$3=R$1)*('乐容-S级品'!$L$4:$CA$32)),0)</f>
      </c>
      <c r="S133" s="280">
        <f>IFERROR(SUMPRODUCT(('控温被PRO-S级品'!$B$2:$B$10=$B133)*('控温被PRO-S级品'!$E$1:$BE$1=S$1)*('控温被PRO-S级品'!$E$2:$BE$10)),0)+IFERROR(SUMPRODUCT(('冬被-S级品'!$B$2:$B$10=$B133)*('冬被-S级品'!$E$1:$AW$1=S$1)*('冬被-S级品'!$E$2:$AW$10)),0)+IFERROR(SUMPRODUCT(('白止-S级品'!$A$2:$A$26=$B133)*('白止-S级品'!$D$1:$AV$1=S$1)*('白止-S级品'!$D$2:$AV$26)),0)+IFERROR(SUMPRODUCT(('乐容-S级品'!$A$4:$A$32=$B133)*('乐容-S级品'!$L$3:$CA$3=S$1)*('乐容-S级品'!$L$4:$CA$32)),0)</f>
      </c>
      <c r="T133" s="280">
        <f>IFERROR(SUMPRODUCT(('控温被PRO-S级品'!$B$2:$B$10=$B133)*('控温被PRO-S级品'!$E$1:$BE$1=T$1)*('控温被PRO-S级品'!$E$2:$BE$10)),0)+IFERROR(SUMPRODUCT(('冬被-S级品'!$B$2:$B$10=$B133)*('冬被-S级品'!$E$1:$AW$1=T$1)*('冬被-S级品'!$E$2:$AW$10)),0)+IFERROR(SUMPRODUCT(('白止-S级品'!$A$2:$A$26=$B133)*('白止-S级品'!$D$1:$AV$1=T$1)*('白止-S级品'!$D$2:$AV$26)),0)+IFERROR(SUMPRODUCT(('乐容-S级品'!$A$4:$A$32=$B133)*('乐容-S级品'!$L$3:$CA$3=T$1)*('乐容-S级品'!$L$4:$CA$32)),0)</f>
      </c>
      <c r="U133" s="280">
        <f>IFERROR(SUMPRODUCT(('控温被PRO-S级品'!$B$2:$B$10=$B133)*('控温被PRO-S级品'!$E$1:$BE$1=U$1)*('控温被PRO-S级品'!$E$2:$BE$10)),0)+IFERROR(SUMPRODUCT(('冬被-S级品'!$B$2:$B$10=$B133)*('冬被-S级品'!$E$1:$AW$1=U$1)*('冬被-S级品'!$E$2:$AW$10)),0)+IFERROR(SUMPRODUCT(('白止-S级品'!$A$2:$A$26=$B133)*('白止-S级品'!$D$1:$AV$1=U$1)*('白止-S级品'!$D$2:$AV$26)),0)+IFERROR(SUMPRODUCT(('乐容-S级品'!$A$4:$A$32=$B133)*('乐容-S级品'!$L$3:$CA$3=U$1)*('乐容-S级品'!$L$4:$CA$32)),0)</f>
      </c>
      <c r="V133" s="280">
        <f>IFERROR(SUMPRODUCT(('控温被PRO-S级品'!$B$2:$B$10=$B133)*('控温被PRO-S级品'!$E$1:$BE$1=V$1)*('控温被PRO-S级品'!$E$2:$BE$10)),0)+IFERROR(SUMPRODUCT(('冬被-S级品'!$B$2:$B$10=$B133)*('冬被-S级品'!$E$1:$AW$1=V$1)*('冬被-S级品'!$E$2:$AW$10)),0)+IFERROR(SUMPRODUCT(('白止-S级品'!$A$2:$A$26=$B133)*('白止-S级品'!$D$1:$AV$1=V$1)*('白止-S级品'!$D$2:$AV$26)),0)+IFERROR(SUMPRODUCT(('乐容-S级品'!$A$4:$A$32=$B133)*('乐容-S级品'!$L$3:$CA$3=V$1)*('乐容-S级品'!$L$4:$CA$32)),0)</f>
      </c>
      <c r="W133" s="280">
        <f>IFERROR(SUMPRODUCT(('控温被PRO-S级品'!$B$2:$B$10=$B133)*('控温被PRO-S级品'!$E$1:$BE$1=W$1)*('控温被PRO-S级品'!$E$2:$BE$10)),0)+IFERROR(SUMPRODUCT(('冬被-S级品'!$B$2:$B$10=$B133)*('冬被-S级品'!$E$1:$AW$1=W$1)*('冬被-S级品'!$E$2:$AW$10)),0)+IFERROR(SUMPRODUCT(('白止-S级品'!$A$2:$A$26=$B133)*('白止-S级品'!$D$1:$AV$1=W$1)*('白止-S级品'!$D$2:$AV$26)),0)+IFERROR(SUMPRODUCT(('乐容-S级品'!$A$4:$A$32=$B133)*('乐容-S级品'!$L$3:$CA$3=W$1)*('乐容-S级品'!$L$4:$CA$32)),0)</f>
      </c>
      <c r="X133" s="280">
        <f>IFERROR(SUMPRODUCT(('控温被PRO-S级品'!$B$2:$B$10=$B133)*('控温被PRO-S级品'!$E$1:$BE$1=X$1)*('控温被PRO-S级品'!$E$2:$BE$10)),0)+IFERROR(SUMPRODUCT(('冬被-S级品'!$B$2:$B$10=$B133)*('冬被-S级品'!$E$1:$AW$1=X$1)*('冬被-S级品'!$E$2:$AW$10)),0)+IFERROR(SUMPRODUCT(('白止-S级品'!$A$2:$A$26=$B133)*('白止-S级品'!$D$1:$AV$1=X$1)*('白止-S级品'!$D$2:$AV$26)),0)+IFERROR(SUMPRODUCT(('乐容-S级品'!$A$4:$A$32=$B133)*('乐容-S级品'!$L$3:$CA$3=X$1)*('乐容-S级品'!$L$4:$CA$32)),0)</f>
      </c>
      <c r="Y133" s="280">
        <f>IFERROR(SUMPRODUCT(('控温被PRO-S级品'!$B$2:$B$10=$B133)*('控温被PRO-S级品'!$E$1:$BE$1=Y$1)*('控温被PRO-S级品'!$E$2:$BE$10)),0)+IFERROR(SUMPRODUCT(('冬被-S级品'!$B$2:$B$10=$B133)*('冬被-S级品'!$E$1:$AW$1=Y$1)*('冬被-S级品'!$E$2:$AW$10)),0)+IFERROR(SUMPRODUCT(('白止-S级品'!$A$2:$A$26=$B133)*('白止-S级品'!$D$1:$AV$1=Y$1)*('白止-S级品'!$D$2:$AV$26)),0)+IFERROR(SUMPRODUCT(('乐容-S级品'!$A$4:$A$32=$B133)*('乐容-S级品'!$L$3:$CA$3=Y$1)*('乐容-S级品'!$L$4:$CA$32)),0)</f>
      </c>
      <c r="Z133" s="280">
        <f>IFERROR(SUMPRODUCT(('控温被PRO-S级品'!$B$2:$B$10=$B133)*('控温被PRO-S级品'!$E$1:$BE$1=Z$1)*('控温被PRO-S级品'!$E$2:$BE$10)),0)+IFERROR(SUMPRODUCT(('冬被-S级品'!$B$2:$B$10=$B133)*('冬被-S级品'!$E$1:$AW$1=Z$1)*('冬被-S级品'!$E$2:$AW$10)),0)+IFERROR(SUMPRODUCT(('白止-S级品'!$A$2:$A$26=$B133)*('白止-S级品'!$D$1:$AV$1=Z$1)*('白止-S级品'!$D$2:$AV$26)),0)+IFERROR(SUMPRODUCT(('乐容-S级品'!$A$4:$A$32=$B133)*('乐容-S级品'!$L$3:$CA$3=Z$1)*('乐容-S级品'!$L$4:$CA$32)),0)</f>
      </c>
      <c r="AA133" s="280">
        <f>IFERROR(SUMPRODUCT(('控温被PRO-S级品'!$B$2:$B$10=$B133)*('控温被PRO-S级品'!$E$1:$BE$1=AA$1)*('控温被PRO-S级品'!$E$2:$BE$10)),0)+IFERROR(SUMPRODUCT(('冬被-S级品'!$B$2:$B$10=$B133)*('冬被-S级品'!$E$1:$AW$1=AA$1)*('冬被-S级品'!$E$2:$AW$10)),0)+IFERROR(SUMPRODUCT(('白止-S级品'!$A$2:$A$26=$B133)*('白止-S级品'!$D$1:$AV$1=AA$1)*('白止-S级品'!$D$2:$AV$26)),0)+IFERROR(SUMPRODUCT(('乐容-S级品'!$A$4:$A$32=$B133)*('乐容-S级品'!$L$3:$CA$3=AA$1)*('乐容-S级品'!$L$4:$CA$32)),0)</f>
      </c>
      <c r="AB133" s="280">
        <f>IFERROR(SUMPRODUCT(('控温被PRO-S级品'!$B$2:$B$10=$B133)*('控温被PRO-S级品'!$E$1:$BE$1=AB$1)*('控温被PRO-S级品'!$E$2:$BE$10)),0)+IFERROR(SUMPRODUCT(('冬被-S级品'!$B$2:$B$10=$B133)*('冬被-S级品'!$E$1:$AW$1=AB$1)*('冬被-S级品'!$E$2:$AW$10)),0)+IFERROR(SUMPRODUCT(('白止-S级品'!$A$2:$A$26=$B133)*('白止-S级品'!$D$1:$AV$1=AB$1)*('白止-S级品'!$D$2:$AV$26)),0)+IFERROR(SUMPRODUCT(('乐容-S级品'!$A$4:$A$32=$B133)*('乐容-S级品'!$L$3:$CA$3=AB$1)*('乐容-S级品'!$L$4:$CA$32)),0)</f>
      </c>
      <c r="AC133" s="280">
        <f>IFERROR(SUMPRODUCT(('控温被PRO-S级品'!$B$2:$B$10=$B133)*('控温被PRO-S级品'!$E$1:$BE$1=AC$1)*('控温被PRO-S级品'!$E$2:$BE$10)),0)+IFERROR(SUMPRODUCT(('冬被-S级品'!$B$2:$B$10=$B133)*('冬被-S级品'!$E$1:$AW$1=AC$1)*('冬被-S级品'!$E$2:$AW$10)),0)+IFERROR(SUMPRODUCT(('白止-S级品'!$A$2:$A$26=$B133)*('白止-S级品'!$D$1:$AV$1=AC$1)*('白止-S级品'!$D$2:$AV$26)),0)+IFERROR(SUMPRODUCT(('乐容-S级品'!$A$4:$A$32=$B133)*('乐容-S级品'!$L$3:$CA$3=AC$1)*('乐容-S级品'!$L$4:$CA$32)),0)</f>
      </c>
      <c r="AD133" s="280">
        <f>IFERROR(SUMPRODUCT(('控温被PRO-S级品'!$B$2:$B$10=$B133)*('控温被PRO-S级品'!$E$1:$BE$1=AD$1)*('控温被PRO-S级品'!$E$2:$BE$10)),0)+IFERROR(SUMPRODUCT(('冬被-S级品'!$B$2:$B$10=$B133)*('冬被-S级品'!$E$1:$AW$1=AD$1)*('冬被-S级品'!$E$2:$AW$10)),0)+IFERROR(SUMPRODUCT(('白止-S级品'!$A$2:$A$26=$B133)*('白止-S级品'!$D$1:$AV$1=AD$1)*('白止-S级品'!$D$2:$AV$26)),0)+IFERROR(SUMPRODUCT(('乐容-S级品'!$A$4:$A$32=$B133)*('乐容-S级品'!$L$3:$CA$3=AD$1)*('乐容-S级品'!$L$4:$CA$32)),0)</f>
      </c>
      <c r="AE133" s="280">
        <f>IFERROR(SUMPRODUCT(('控温被PRO-S级品'!$B$2:$B$10=$B133)*('控温被PRO-S级品'!$E$1:$BE$1=AE$1)*('控温被PRO-S级品'!$E$2:$BE$10)),0)+IFERROR(SUMPRODUCT(('冬被-S级品'!$B$2:$B$10=$B133)*('冬被-S级品'!$E$1:$AW$1=AE$1)*('冬被-S级品'!$E$2:$AW$10)),0)+IFERROR(SUMPRODUCT(('白止-S级品'!$A$2:$A$26=$B133)*('白止-S级品'!$D$1:$AV$1=AE$1)*('白止-S级品'!$D$2:$AV$26)),0)+IFERROR(SUMPRODUCT(('乐容-S级品'!$A$4:$A$32=$B133)*('乐容-S级品'!$L$3:$CA$3=AE$1)*('乐容-S级品'!$L$4:$CA$32)),0)</f>
      </c>
      <c r="AF133" s="280">
        <f>IFERROR(SUMPRODUCT(('控温被PRO-S级品'!$B$2:$B$10=$B133)*('控温被PRO-S级品'!$E$1:$BE$1=AF$1)*('控温被PRO-S级品'!$E$2:$BE$10)),0)+IFERROR(SUMPRODUCT(('冬被-S级品'!$B$2:$B$10=$B133)*('冬被-S级品'!$E$1:$AW$1=AF$1)*('冬被-S级品'!$E$2:$AW$10)),0)+IFERROR(SUMPRODUCT(('白止-S级品'!$A$2:$A$26=$B133)*('白止-S级品'!$D$1:$AV$1=AF$1)*('白止-S级品'!$D$2:$AV$26)),0)+IFERROR(SUMPRODUCT(('乐容-S级品'!$A$4:$A$32=$B133)*('乐容-S级品'!$L$3:$CA$3=AF$1)*('乐容-S级品'!$L$4:$CA$32)),0)</f>
      </c>
      <c r="AG133" s="280">
        <f>IFERROR(SUMPRODUCT(('控温被PRO-S级品'!$B$2:$B$10=$B133)*('控温被PRO-S级品'!$E$1:$BE$1=AG$1)*('控温被PRO-S级品'!$E$2:$BE$10)),0)+IFERROR(SUMPRODUCT(('冬被-S级品'!$B$2:$B$10=$B133)*('冬被-S级品'!$E$1:$AW$1=AG$1)*('冬被-S级品'!$E$2:$AW$10)),0)+IFERROR(SUMPRODUCT(('白止-S级品'!$A$2:$A$26=$B133)*('白止-S级品'!$D$1:$AV$1=AG$1)*('白止-S级品'!$D$2:$AV$26)),0)+IFERROR(SUMPRODUCT(('乐容-S级品'!$A$4:$A$32=$B133)*('乐容-S级品'!$L$3:$CA$3=AG$1)*('乐容-S级品'!$L$4:$CA$32)),0)</f>
      </c>
      <c r="AH133" s="280">
        <f>IFERROR(SUMPRODUCT(('控温被PRO-S级品'!$B$2:$B$10=$B133)*('控温被PRO-S级品'!$E$1:$BE$1=AH$1)*('控温被PRO-S级品'!$E$2:$BE$10)),0)+IFERROR(SUMPRODUCT(('冬被-S级品'!$B$2:$B$10=$B133)*('冬被-S级品'!$E$1:$AW$1=AH$1)*('冬被-S级品'!$E$2:$AW$10)),0)+IFERROR(SUMPRODUCT(('白止-S级品'!$A$2:$A$26=$B133)*('白止-S级品'!$D$1:$AV$1=AH$1)*('白止-S级品'!$D$2:$AV$26)),0)+IFERROR(SUMPRODUCT(('乐容-S级品'!$A$4:$A$32=$B133)*('乐容-S级品'!$L$3:$CA$3=AH$1)*('乐容-S级品'!$L$4:$CA$32)),0)</f>
      </c>
      <c r="AI133" s="280">
        <f>IFERROR(SUMPRODUCT(('控温被PRO-S级品'!$B$2:$B$10=$B133)*('控温被PRO-S级品'!$E$1:$BE$1=AI$1)*('控温被PRO-S级品'!$E$2:$BE$10)),0)+IFERROR(SUMPRODUCT(('冬被-S级品'!$B$2:$B$10=$B133)*('冬被-S级品'!$E$1:$AW$1=AI$1)*('冬被-S级品'!$E$2:$AW$10)),0)+IFERROR(SUMPRODUCT(('白止-S级品'!$A$2:$A$26=$B133)*('白止-S级品'!$D$1:$AV$1=AI$1)*('白止-S级品'!$D$2:$AV$26)),0)+IFERROR(SUMPRODUCT(('乐容-S级品'!$A$4:$A$32=$B133)*('乐容-S级品'!$L$3:$CA$3=AI$1)*('乐容-S级品'!$L$4:$CA$32)),0)</f>
      </c>
      <c r="AJ133" s="280">
        <f>IFERROR(SUMPRODUCT(('控温被PRO-S级品'!$B$2:$B$10=$B133)*('控温被PRO-S级品'!$E$1:$BE$1=AJ$1)*('控温被PRO-S级品'!$E$2:$BE$10)),0)+IFERROR(SUMPRODUCT(('冬被-S级品'!$B$2:$B$10=$B133)*('冬被-S级品'!$E$1:$AW$1=AJ$1)*('冬被-S级品'!$E$2:$AW$10)),0)+IFERROR(SUMPRODUCT(('白止-S级品'!$A$2:$A$26=$B133)*('白止-S级品'!$D$1:$AV$1=AJ$1)*('白止-S级品'!$D$2:$AV$26)),0)+IFERROR(SUMPRODUCT(('乐容-S级品'!$A$4:$A$32=$B133)*('乐容-S级品'!$L$3:$CA$3=AJ$1)*('乐容-S级品'!$L$4:$CA$32)),0)</f>
      </c>
      <c r="AK133" s="280">
        <f>IFERROR(SUMPRODUCT(('控温被PRO-S级品'!$B$2:$B$10=$B133)*('控温被PRO-S级品'!$E$1:$BE$1=AK$1)*('控温被PRO-S级品'!$E$2:$BE$10)),0)+IFERROR(SUMPRODUCT(('冬被-S级品'!$B$2:$B$10=$B133)*('冬被-S级品'!$E$1:$AW$1=AK$1)*('冬被-S级品'!$E$2:$AW$10)),0)+IFERROR(SUMPRODUCT(('白止-S级品'!$A$2:$A$26=$B133)*('白止-S级品'!$D$1:$AV$1=AK$1)*('白止-S级品'!$D$2:$AV$26)),0)+IFERROR(SUMPRODUCT(('乐容-S级品'!$A$4:$A$32=$B133)*('乐容-S级品'!$L$3:$CA$3=AK$1)*('乐容-S级品'!$L$4:$CA$32)),0)</f>
      </c>
      <c r="AL133" s="280">
        <f>IFERROR(SUMPRODUCT(('控温被PRO-S级品'!$B$2:$B$10=$B133)*('控温被PRO-S级品'!$E$1:$BE$1=AL$1)*('控温被PRO-S级品'!$E$2:$BE$10)),0)+IFERROR(SUMPRODUCT(('冬被-S级品'!$B$2:$B$10=$B133)*('冬被-S级品'!$E$1:$AW$1=AL$1)*('冬被-S级品'!$E$2:$AW$10)),0)+IFERROR(SUMPRODUCT(('白止-S级品'!$A$2:$A$26=$B133)*('白止-S级品'!$D$1:$AV$1=AL$1)*('白止-S级品'!$D$2:$AV$26)),0)+IFERROR(SUMPRODUCT(('乐容-S级品'!$A$4:$A$32=$B133)*('乐容-S级品'!$L$3:$CA$3=AL$1)*('乐容-S级品'!$L$4:$CA$32)),0)</f>
      </c>
      <c r="AM133" s="280">
        <f>IFERROR(SUMPRODUCT(('控温被PRO-S级品'!$B$2:$B$10=$B133)*('控温被PRO-S级品'!$E$1:$BE$1=AM$1)*('控温被PRO-S级品'!$E$2:$BE$10)),0)+IFERROR(SUMPRODUCT(('冬被-S级品'!$B$2:$B$10=$B133)*('冬被-S级品'!$E$1:$AW$1=AM$1)*('冬被-S级品'!$E$2:$AW$10)),0)+IFERROR(SUMPRODUCT(('白止-S级品'!$A$2:$A$26=$B133)*('白止-S级品'!$D$1:$AV$1=AM$1)*('白止-S级品'!$D$2:$AV$26)),0)+IFERROR(SUMPRODUCT(('乐容-S级品'!$A$4:$A$32=$B133)*('乐容-S级品'!$L$3:$CA$3=AM$1)*('乐容-S级品'!$L$4:$CA$32)),0)</f>
      </c>
      <c r="AN133" s="280">
        <f>IFERROR(SUMPRODUCT(('控温被PRO-S级品'!$B$2:$B$10=$B133)*('控温被PRO-S级品'!$E$1:$BE$1=AN$1)*('控温被PRO-S级品'!$E$2:$BE$10)),0)+IFERROR(SUMPRODUCT(('冬被-S级品'!$B$2:$B$10=$B133)*('冬被-S级品'!$E$1:$AW$1=AN$1)*('冬被-S级品'!$E$2:$AW$10)),0)+IFERROR(SUMPRODUCT(('白止-S级品'!$A$2:$A$26=$B133)*('白止-S级品'!$D$1:$AV$1=AN$1)*('白止-S级品'!$D$2:$AV$26)),0)+IFERROR(SUMPRODUCT(('乐容-S级品'!$A$4:$A$32=$B133)*('乐容-S级品'!$L$3:$CA$3=AN$1)*('乐容-S级品'!$L$4:$CA$32)),0)</f>
      </c>
      <c r="AO133" s="280">
        <f>IFERROR(SUMPRODUCT(('控温被PRO-S级品'!$B$2:$B$10=$B133)*('控温被PRO-S级品'!$E$1:$BE$1=AO$1)*('控温被PRO-S级品'!$E$2:$BE$10)),0)+IFERROR(SUMPRODUCT(('冬被-S级品'!$B$2:$B$10=$B133)*('冬被-S级品'!$E$1:$AW$1=AO$1)*('冬被-S级品'!$E$2:$AW$10)),0)+IFERROR(SUMPRODUCT(('白止-S级品'!$A$2:$A$26=$B133)*('白止-S级品'!$D$1:$AV$1=AO$1)*('白止-S级品'!$D$2:$AV$26)),0)+IFERROR(SUMPRODUCT(('乐容-S级品'!$A$4:$A$32=$B133)*('乐容-S级品'!$L$3:$CA$3=AO$1)*('乐容-S级品'!$L$4:$CA$32)),0)</f>
      </c>
      <c r="AP133" s="280">
        <f>IFERROR(SUMPRODUCT(('控温被PRO-S级品'!$B$2:$B$10=$B133)*('控温被PRO-S级品'!$E$1:$BE$1=AP$1)*('控温被PRO-S级品'!$E$2:$BE$10)),0)+IFERROR(SUMPRODUCT(('冬被-S级品'!$B$2:$B$10=$B133)*('冬被-S级品'!$E$1:$AW$1=AP$1)*('冬被-S级品'!$E$2:$AW$10)),0)+IFERROR(SUMPRODUCT(('白止-S级品'!$A$2:$A$26=$B133)*('白止-S级品'!$D$1:$AV$1=AP$1)*('白止-S级品'!$D$2:$AV$26)),0)+IFERROR(SUMPRODUCT(('乐容-S级品'!$A$4:$A$32=$B133)*('乐容-S级品'!$L$3:$CA$3=AP$1)*('乐容-S级品'!$L$4:$CA$32)),0)</f>
      </c>
      <c r="AQ133" s="280">
        <f>IFERROR(SUMPRODUCT(('控温被PRO-S级品'!$B$2:$B$10=$B133)*('控温被PRO-S级品'!$E$1:$BE$1=AQ$1)*('控温被PRO-S级品'!$E$2:$BE$10)),0)+IFERROR(SUMPRODUCT(('冬被-S级品'!$B$2:$B$10=$B133)*('冬被-S级品'!$E$1:$AW$1=AQ$1)*('冬被-S级品'!$E$2:$AW$10)),0)+IFERROR(SUMPRODUCT(('白止-S级品'!$A$2:$A$26=$B133)*('白止-S级品'!$D$1:$AV$1=AQ$1)*('白止-S级品'!$D$2:$AV$26)),0)+IFERROR(SUMPRODUCT(('乐容-S级品'!$A$4:$A$32=$B133)*('乐容-S级品'!$L$3:$CA$3=AQ$1)*('乐容-S级品'!$L$4:$CA$32)),0)</f>
      </c>
      <c r="AR133" s="280">
        <f>IFERROR(SUMPRODUCT(('控温被PRO-S级品'!$B$2:$B$10=$B133)*('控温被PRO-S级品'!$E$1:$BE$1=AR$1)*('控温被PRO-S级品'!$E$2:$BE$10)),0)+IFERROR(SUMPRODUCT(('冬被-S级品'!$B$2:$B$10=$B133)*('冬被-S级品'!$E$1:$AW$1=AR$1)*('冬被-S级品'!$E$2:$AW$10)),0)+IFERROR(SUMPRODUCT(('白止-S级品'!$A$2:$A$26=$B133)*('白止-S级品'!$D$1:$AV$1=AR$1)*('白止-S级品'!$D$2:$AV$26)),0)+IFERROR(SUMPRODUCT(('乐容-S级品'!$A$4:$A$32=$B133)*('乐容-S级品'!$L$3:$CA$3=AR$1)*('乐容-S级品'!$L$4:$CA$32)),0)</f>
      </c>
      <c r="AS133" s="280">
        <f>IFERROR(SUMPRODUCT(('控温被PRO-S级品'!$B$2:$B$10=$B133)*('控温被PRO-S级品'!$E$1:$BE$1=AS$1)*('控温被PRO-S级品'!$E$2:$BE$10)),0)+IFERROR(SUMPRODUCT(('冬被-S级品'!$B$2:$B$10=$B133)*('冬被-S级品'!$E$1:$AW$1=AS$1)*('冬被-S级品'!$E$2:$AW$10)),0)+IFERROR(SUMPRODUCT(('白止-S级品'!$A$2:$A$26=$B133)*('白止-S级品'!$D$1:$AV$1=AS$1)*('白止-S级品'!$D$2:$AV$26)),0)+IFERROR(SUMPRODUCT(('乐容-S级品'!$A$4:$A$32=$B133)*('乐容-S级品'!$L$3:$CA$3=AS$1)*('乐容-S级品'!$L$4:$CA$32)),0)</f>
      </c>
      <c r="AT133" s="280">
        <f>IFERROR(SUMPRODUCT(('控温被PRO-S级品'!$B$2:$B$10=$B133)*('控温被PRO-S级品'!$E$1:$BE$1=AT$1)*('控温被PRO-S级品'!$E$2:$BE$10)),0)+IFERROR(SUMPRODUCT(('冬被-S级品'!$B$2:$B$10=$B133)*('冬被-S级品'!$E$1:$AW$1=AT$1)*('冬被-S级品'!$E$2:$AW$10)),0)+IFERROR(SUMPRODUCT(('白止-S级品'!$A$2:$A$26=$B133)*('白止-S级品'!$D$1:$AV$1=AT$1)*('白止-S级品'!$D$2:$AV$26)),0)+IFERROR(SUMPRODUCT(('乐容-S级品'!$A$4:$A$32=$B133)*('乐容-S级品'!$L$3:$CA$3=AT$1)*('乐容-S级品'!$L$4:$CA$32)),0)</f>
      </c>
      <c r="AU133" s="280">
        <f>IFERROR(SUMPRODUCT(('控温被PRO-S级品'!$B$2:$B$10=$B133)*('控温被PRO-S级品'!$E$1:$BE$1=AU$1)*('控温被PRO-S级品'!$E$2:$BE$10)),0)+IFERROR(SUMPRODUCT(('冬被-S级品'!$B$2:$B$10=$B133)*('冬被-S级品'!$E$1:$AW$1=AU$1)*('冬被-S级品'!$E$2:$AW$10)),0)+IFERROR(SUMPRODUCT(('白止-S级品'!$A$2:$A$26=$B133)*('白止-S级品'!$D$1:$AV$1=AU$1)*('白止-S级品'!$D$2:$AV$26)),0)+IFERROR(SUMPRODUCT(('乐容-S级品'!$A$4:$A$32=$B133)*('乐容-S级品'!$L$3:$CA$3=AU$1)*('乐容-S级品'!$L$4:$CA$32)),0)</f>
      </c>
      <c r="AV133" s="280">
        <f>IFERROR(SUMPRODUCT(('控温被PRO-S级品'!$B$2:$B$10=$B133)*('控温被PRO-S级品'!$E$1:$BE$1=AV$1)*('控温被PRO-S级品'!$E$2:$BE$10)),0)+IFERROR(SUMPRODUCT(('冬被-S级品'!$B$2:$B$10=$B133)*('冬被-S级品'!$E$1:$AW$1=AV$1)*('冬被-S级品'!$E$2:$AW$10)),0)+IFERROR(SUMPRODUCT(('白止-S级品'!$A$2:$A$26=$B133)*('白止-S级品'!$D$1:$AV$1=AV$1)*('白止-S级品'!$D$2:$AV$26)),0)+IFERROR(SUMPRODUCT(('乐容-S级品'!$A$4:$A$32=$B133)*('乐容-S级品'!$L$3:$CA$3=AV$1)*('乐容-S级品'!$L$4:$CA$32)),0)</f>
      </c>
      <c r="AW133" s="280">
        <f>IFERROR(SUMPRODUCT(('控温被PRO-S级品'!$B$2:$B$10=$B133)*('控温被PRO-S级品'!$E$1:$BE$1=AW$1)*('控温被PRO-S级品'!$E$2:$BE$10)),0)+IFERROR(SUMPRODUCT(('冬被-S级品'!$B$2:$B$10=$B133)*('冬被-S级品'!$E$1:$AW$1=AW$1)*('冬被-S级品'!$E$2:$AW$10)),0)+IFERROR(SUMPRODUCT(('白止-S级品'!$A$2:$A$26=$B133)*('白止-S级品'!$D$1:$AV$1=AW$1)*('白止-S级品'!$D$2:$AV$26)),0)+IFERROR(SUMPRODUCT(('乐容-S级品'!$A$4:$A$32=$B133)*('乐容-S级品'!$L$3:$CA$3=AW$1)*('乐容-S级品'!$L$4:$CA$32)),0)</f>
      </c>
      <c r="AX133" s="280">
        <f>IFERROR(SUMPRODUCT(('控温被PRO-S级品'!$B$2:$B$10=$B133)*('控温被PRO-S级品'!$E$1:$BE$1=AX$1)*('控温被PRO-S级品'!$E$2:$BE$10)),0)+IFERROR(SUMPRODUCT(('冬被-S级品'!$B$2:$B$10=$B133)*('冬被-S级品'!$E$1:$AW$1=AX$1)*('冬被-S级品'!$E$2:$AW$10)),0)+IFERROR(SUMPRODUCT(('白止-S级品'!$A$2:$A$26=$B133)*('白止-S级品'!$D$1:$AV$1=AX$1)*('白止-S级品'!$D$2:$AV$26)),0)+IFERROR(SUMPRODUCT(('乐容-S级品'!$A$4:$A$32=$B133)*('乐容-S级品'!$L$3:$CA$3=AX$1)*('乐容-S级品'!$L$4:$CA$32)),0)</f>
      </c>
      <c r="AY133" s="280">
        <f>IFERROR(SUMPRODUCT(('控温被PRO-S级品'!$B$2:$B$10=$B133)*('控温被PRO-S级品'!$E$1:$BE$1=AY$1)*('控温被PRO-S级品'!$E$2:$BE$10)),0)+IFERROR(SUMPRODUCT(('冬被-S级品'!$B$2:$B$10=$B133)*('冬被-S级品'!$E$1:$AW$1=AY$1)*('冬被-S级品'!$E$2:$AW$10)),0)+IFERROR(SUMPRODUCT(('白止-S级品'!$A$2:$A$26=$B133)*('白止-S级品'!$D$1:$AV$1=AY$1)*('白止-S级品'!$D$2:$AV$26)),0)+IFERROR(SUMPRODUCT(('乐容-S级品'!$A$4:$A$32=$B133)*('乐容-S级品'!$L$3:$CA$3=AY$1)*('乐容-S级品'!$L$4:$CA$32)),0)</f>
      </c>
      <c r="AZ133" s="280">
        <f>IFERROR(SUMPRODUCT(('控温被PRO-S级品'!$B$2:$B$10=$B133)*('控温被PRO-S级品'!$E$1:$BE$1=AZ$1)*('控温被PRO-S级品'!$E$2:$BE$10)),0)+IFERROR(SUMPRODUCT(('冬被-S级品'!$B$2:$B$10=$B133)*('冬被-S级品'!$E$1:$AW$1=AZ$1)*('冬被-S级品'!$E$2:$AW$10)),0)+IFERROR(SUMPRODUCT(('白止-S级品'!$A$2:$A$26=$B133)*('白止-S级品'!$D$1:$AV$1=AZ$1)*('白止-S级品'!$D$2:$AV$26)),0)+IFERROR(SUMPRODUCT(('乐容-S级品'!$A$4:$A$32=$B133)*('乐容-S级品'!$L$3:$CA$3=AZ$1)*('乐容-S级品'!$L$4:$CA$32)),0)</f>
      </c>
      <c r="BA133" s="280">
        <f>IFERROR(SUMPRODUCT(('控温被PRO-S级品'!$B$2:$B$10=$B133)*('控温被PRO-S级品'!$E$1:$BE$1=BA$1)*('控温被PRO-S级品'!$E$2:$BE$10)),0)+IFERROR(SUMPRODUCT(('冬被-S级品'!$B$2:$B$10=$B133)*('冬被-S级品'!$E$1:$AW$1=BA$1)*('冬被-S级品'!$E$2:$AW$10)),0)+IFERROR(SUMPRODUCT(('白止-S级品'!$A$2:$A$26=$B133)*('白止-S级品'!$D$1:$AV$1=BA$1)*('白止-S级品'!$D$2:$AV$26)),0)+IFERROR(SUMPRODUCT(('乐容-S级品'!$A$4:$A$32=$B133)*('乐容-S级品'!$L$3:$CA$3=BA$1)*('乐容-S级品'!$L$4:$CA$32)),0)</f>
      </c>
      <c r="BB133" s="280">
        <f>IFERROR(SUMPRODUCT(('控温被PRO-S级品'!$B$2:$B$10=$B133)*('控温被PRO-S级品'!$E$1:$BE$1=BB$1)*('控温被PRO-S级品'!$E$2:$BE$10)),0)+IFERROR(SUMPRODUCT(('冬被-S级品'!$B$2:$B$10=$B133)*('冬被-S级品'!$E$1:$AW$1=BB$1)*('冬被-S级品'!$E$2:$AW$10)),0)+IFERROR(SUMPRODUCT(('白止-S级品'!$A$2:$A$26=$B133)*('白止-S级品'!$D$1:$AV$1=BB$1)*('白止-S级品'!$D$2:$AV$26)),0)+IFERROR(SUMPRODUCT(('乐容-S级品'!$A$4:$A$32=$B133)*('乐容-S级品'!$L$3:$CA$3=BB$1)*('乐容-S级品'!$L$4:$CA$32)),0)</f>
      </c>
      <c r="BC133" s="280">
        <f>IFERROR(SUMPRODUCT(('控温被PRO-S级品'!$B$2:$B$10=$B133)*('控温被PRO-S级品'!$E$1:$BE$1=BC$1)*('控温被PRO-S级品'!$E$2:$BE$10)),0)+IFERROR(SUMPRODUCT(('冬被-S级品'!$B$2:$B$10=$B133)*('冬被-S级品'!$E$1:$AW$1=BC$1)*('冬被-S级品'!$E$2:$AW$10)),0)+IFERROR(SUMPRODUCT(('白止-S级品'!$A$2:$A$26=$B133)*('白止-S级品'!$D$1:$AV$1=BC$1)*('白止-S级品'!$D$2:$AV$26)),0)+IFERROR(SUMPRODUCT(('乐容-S级品'!$A$4:$A$32=$B133)*('乐容-S级品'!$L$3:$CA$3=BC$1)*('乐容-S级品'!$L$4:$CA$32)),0)</f>
      </c>
      <c r="BD133" s="280">
        <f>IFERROR(SUMPRODUCT(('控温被PRO-S级品'!$B$2:$B$10=$B133)*('控温被PRO-S级品'!$E$1:$BE$1=BD$1)*('控温被PRO-S级品'!$E$2:$BE$10)),0)+IFERROR(SUMPRODUCT(('冬被-S级品'!$B$2:$B$10=$B133)*('冬被-S级品'!$E$1:$AW$1=BD$1)*('冬被-S级品'!$E$2:$AW$10)),0)+IFERROR(SUMPRODUCT(('白止-S级品'!$A$2:$A$26=$B133)*('白止-S级品'!$D$1:$AV$1=BD$1)*('白止-S级品'!$D$2:$AV$26)),0)+IFERROR(SUMPRODUCT(('乐容-S级品'!$A$4:$A$32=$B133)*('乐容-S级品'!$L$3:$CA$3=BD$1)*('乐容-S级品'!$L$4:$CA$32)),0)</f>
      </c>
      <c r="BE133" s="280">
        <f>IFERROR(SUMPRODUCT(('控温被PRO-S级品'!$B$2:$B$10=$B133)*('控温被PRO-S级品'!$E$1:$BE$1=BE$1)*('控温被PRO-S级品'!$E$2:$BE$10)),0)+IFERROR(SUMPRODUCT(('冬被-S级品'!$B$2:$B$10=$B133)*('冬被-S级品'!$E$1:$AW$1=BE$1)*('冬被-S级品'!$E$2:$AW$10)),0)+IFERROR(SUMPRODUCT(('白止-S级品'!$A$2:$A$26=$B133)*('白止-S级品'!$D$1:$AV$1=BE$1)*('白止-S级品'!$D$2:$AV$26)),0)+IFERROR(SUMPRODUCT(('乐容-S级品'!$A$4:$A$32=$B133)*('乐容-S级品'!$L$3:$CA$3=BE$1)*('乐容-S级品'!$L$4:$CA$32)),0)</f>
      </c>
      <c r="BF133" s="280">
        <f>IFERROR(SUMPRODUCT(('控温被PRO-S级品'!$B$2:$B$10=$B133)*('控温被PRO-S级品'!$E$1:$BE$1=BF$1)*('控温被PRO-S级品'!$E$2:$BE$10)),0)+IFERROR(SUMPRODUCT(('冬被-S级品'!$B$2:$B$10=$B133)*('冬被-S级品'!$E$1:$AW$1=BF$1)*('冬被-S级品'!$E$2:$AW$10)),0)+IFERROR(SUMPRODUCT(('白止-S级品'!$A$2:$A$26=$B133)*('白止-S级品'!$D$1:$AV$1=BF$1)*('白止-S级品'!$D$2:$AV$26)),0)+IFERROR(SUMPRODUCT(('乐容-S级品'!$A$4:$A$32=$B133)*('乐容-S级品'!$L$3:$CA$3=BF$1)*('乐容-S级品'!$L$4:$CA$32)),0)</f>
      </c>
      <c r="BG133" s="280">
        <f>IFERROR(SUMPRODUCT(('控温被PRO-S级品'!$B$2:$B$10=$B133)*('控温被PRO-S级品'!$E$1:$BE$1=BG$1)*('控温被PRO-S级品'!$E$2:$BE$10)),0)+IFERROR(SUMPRODUCT(('冬被-S级品'!$B$2:$B$10=$B133)*('冬被-S级品'!$E$1:$AW$1=BG$1)*('冬被-S级品'!$E$2:$AW$10)),0)+IFERROR(SUMPRODUCT(('白止-S级品'!$A$2:$A$26=$B133)*('白止-S级品'!$D$1:$AV$1=BG$1)*('白止-S级品'!$D$2:$AV$26)),0)+IFERROR(SUMPRODUCT(('乐容-S级品'!$A$4:$A$32=$B133)*('乐容-S级品'!$L$3:$CA$3=BG$1)*('乐容-S级品'!$L$4:$CA$32)),0)</f>
      </c>
      <c r="BH133" s="280">
        <f>IFERROR(SUMPRODUCT(('控温被PRO-S级品'!$B$2:$B$10=$B133)*('控温被PRO-S级品'!$E$1:$BE$1=BH$1)*('控温被PRO-S级品'!$E$2:$BE$10)),0)+IFERROR(SUMPRODUCT(('冬被-S级品'!$B$2:$B$10=$B133)*('冬被-S级品'!$E$1:$AW$1=BH$1)*('冬被-S级品'!$E$2:$AW$10)),0)+IFERROR(SUMPRODUCT(('白止-S级品'!$A$2:$A$26=$B133)*('白止-S级品'!$D$1:$AV$1=BH$1)*('白止-S级品'!$D$2:$AV$26)),0)+IFERROR(SUMPRODUCT(('乐容-S级品'!$A$4:$A$32=$B133)*('乐容-S级品'!$L$3:$CA$3=BH$1)*('乐容-S级品'!$L$4:$CA$32)),0)</f>
      </c>
      <c r="BI133" s="280">
        <f>IFERROR(SUMPRODUCT(('控温被PRO-S级品'!$B$2:$B$10=$B133)*('控温被PRO-S级品'!$E$1:$BE$1=BI$1)*('控温被PRO-S级品'!$E$2:$BE$10)),0)+IFERROR(SUMPRODUCT(('冬被-S级品'!$B$2:$B$10=$B133)*('冬被-S级品'!$E$1:$AW$1=BI$1)*('冬被-S级品'!$E$2:$AW$10)),0)+IFERROR(SUMPRODUCT(('白止-S级品'!$A$2:$A$26=$B133)*('白止-S级品'!$D$1:$AV$1=BI$1)*('白止-S级品'!$D$2:$AV$26)),0)+IFERROR(SUMPRODUCT(('乐容-S级品'!$A$4:$A$32=$B133)*('乐容-S级品'!$L$3:$CA$3=BI$1)*('乐容-S级品'!$L$4:$CA$32)),0)</f>
      </c>
      <c r="BJ133" s="280">
        <f>IFERROR(SUMPRODUCT(('控温被PRO-S级品'!$B$2:$B$10=$B133)*('控温被PRO-S级品'!$E$1:$BE$1=BJ$1)*('控温被PRO-S级品'!$E$2:$BE$10)),0)+IFERROR(SUMPRODUCT(('冬被-S级品'!$B$2:$B$10=$B133)*('冬被-S级品'!$E$1:$AW$1=BJ$1)*('冬被-S级品'!$E$2:$AW$10)),0)+IFERROR(SUMPRODUCT(('白止-S级品'!$A$2:$A$26=$B133)*('白止-S级品'!$D$1:$AV$1=BJ$1)*('白止-S级品'!$D$2:$AV$26)),0)+IFERROR(SUMPRODUCT(('乐容-S级品'!$A$4:$A$32=$B133)*('乐容-S级品'!$L$3:$CA$3=BJ$1)*('乐容-S级品'!$L$4:$CA$32)),0)</f>
      </c>
      <c r="BK133" s="280">
        <f>IFERROR(SUMPRODUCT(('控温被PRO-S级品'!$B$2:$B$10=$B133)*('控温被PRO-S级品'!$E$1:$BE$1=BK$1)*('控温被PRO-S级品'!$E$2:$BE$10)),0)+IFERROR(SUMPRODUCT(('冬被-S级品'!$B$2:$B$10=$B133)*('冬被-S级品'!$E$1:$AW$1=BK$1)*('冬被-S级品'!$E$2:$AW$10)),0)+IFERROR(SUMPRODUCT(('白止-S级品'!$A$2:$A$26=$B133)*('白止-S级品'!$D$1:$AV$1=BK$1)*('白止-S级品'!$D$2:$AV$26)),0)+IFERROR(SUMPRODUCT(('乐容-S级品'!$A$4:$A$32=$B133)*('乐容-S级品'!$L$3:$CA$3=BK$1)*('乐容-S级品'!$L$4:$CA$32)),0)</f>
      </c>
      <c r="BL133" s="280">
        <f>IFERROR(SUMPRODUCT(('控温被PRO-S级品'!$B$2:$B$10=$B133)*('控温被PRO-S级品'!$E$1:$BE$1=BL$1)*('控温被PRO-S级品'!$E$2:$BE$10)),0)+IFERROR(SUMPRODUCT(('冬被-S级品'!$B$2:$B$10=$B133)*('冬被-S级品'!$E$1:$AW$1=BL$1)*('冬被-S级品'!$E$2:$AW$10)),0)+IFERROR(SUMPRODUCT(('白止-S级品'!$A$2:$A$26=$B133)*('白止-S级品'!$D$1:$AV$1=BL$1)*('白止-S级品'!$D$2:$AV$26)),0)+IFERROR(SUMPRODUCT(('乐容-S级品'!$A$4:$A$32=$B133)*('乐容-S级品'!$L$3:$CA$3=BL$1)*('乐容-S级品'!$L$4:$CA$32)),0)</f>
      </c>
      <c r="BM133" s="280">
        <f>IFERROR(SUMPRODUCT(('控温被PRO-S级品'!$B$2:$B$10=$B133)*('控温被PRO-S级品'!$E$1:$BE$1=BM$1)*('控温被PRO-S级品'!$E$2:$BE$10)),0)+IFERROR(SUMPRODUCT(('冬被-S级品'!$B$2:$B$10=$B133)*('冬被-S级品'!$E$1:$AW$1=BM$1)*('冬被-S级品'!$E$2:$AW$10)),0)+IFERROR(SUMPRODUCT(('白止-S级品'!$A$2:$A$26=$B133)*('白止-S级品'!$D$1:$AV$1=BM$1)*('白止-S级品'!$D$2:$AV$26)),0)+IFERROR(SUMPRODUCT(('乐容-S级品'!$A$4:$A$32=$B133)*('乐容-S级品'!$L$3:$CA$3=BM$1)*('乐容-S级品'!$L$4:$CA$32)),0)</f>
      </c>
      <c r="BN133" s="280">
        <f>IFERROR(SUMPRODUCT(('控温被PRO-S级品'!$B$2:$B$10=$B133)*('控温被PRO-S级品'!$E$1:$BE$1=BN$1)*('控温被PRO-S级品'!$E$2:$BE$10)),0)+IFERROR(SUMPRODUCT(('冬被-S级品'!$B$2:$B$10=$B133)*('冬被-S级品'!$E$1:$AW$1=BN$1)*('冬被-S级品'!$E$2:$AW$10)),0)+IFERROR(SUMPRODUCT(('白止-S级品'!$A$2:$A$26=$B133)*('白止-S级品'!$D$1:$AV$1=BN$1)*('白止-S级品'!$D$2:$AV$26)),0)+IFERROR(SUMPRODUCT(('乐容-S级品'!$A$4:$A$32=$B133)*('乐容-S级品'!$L$3:$CA$3=BN$1)*('乐容-S级品'!$L$4:$CA$32)),0)</f>
      </c>
      <c r="BO133" s="280">
        <f>IFERROR(SUMPRODUCT(('控温被PRO-S级品'!$B$2:$B$10=$B133)*('控温被PRO-S级品'!$E$1:$BE$1=BO$1)*('控温被PRO-S级品'!$E$2:$BE$10)),0)+IFERROR(SUMPRODUCT(('冬被-S级品'!$B$2:$B$10=$B133)*('冬被-S级品'!$E$1:$AW$1=BO$1)*('冬被-S级品'!$E$2:$AW$10)),0)+IFERROR(SUMPRODUCT(('白止-S级品'!$A$2:$A$26=$B133)*('白止-S级品'!$D$1:$AV$1=BO$1)*('白止-S级品'!$D$2:$AV$26)),0)+IFERROR(SUMPRODUCT(('乐容-S级品'!$A$4:$A$32=$B133)*('乐容-S级品'!$L$3:$CA$3=BO$1)*('乐容-S级品'!$L$4:$CA$32)),0)</f>
      </c>
      <c r="BP133" s="280">
        <f>IFERROR(SUMPRODUCT(('控温被PRO-S级品'!$B$2:$B$10=$B133)*('控温被PRO-S级品'!$E$1:$BE$1=BP$1)*('控温被PRO-S级品'!$E$2:$BE$10)),0)+IFERROR(SUMPRODUCT(('冬被-S级品'!$B$2:$B$10=$B133)*('冬被-S级品'!$E$1:$AW$1=BP$1)*('冬被-S级品'!$E$2:$AW$10)),0)+IFERROR(SUMPRODUCT(('白止-S级品'!$A$2:$A$26=$B133)*('白止-S级品'!$D$1:$AV$1=BP$1)*('白止-S级品'!$D$2:$AV$26)),0)+IFERROR(SUMPRODUCT(('乐容-S级品'!$A$4:$A$32=$B133)*('乐容-S级品'!$L$3:$CA$3=BP$1)*('乐容-S级品'!$L$4:$CA$32)),0)</f>
      </c>
      <c r="BQ133" s="280">
        <f>IFERROR(SUMPRODUCT(('控温被PRO-S级品'!$B$2:$B$10=$B133)*('控温被PRO-S级品'!$E$1:$BE$1=BQ$1)*('控温被PRO-S级品'!$E$2:$BE$10)),0)+IFERROR(SUMPRODUCT(('冬被-S级品'!$B$2:$B$10=$B133)*('冬被-S级品'!$E$1:$AW$1=BQ$1)*('冬被-S级品'!$E$2:$AW$10)),0)+IFERROR(SUMPRODUCT(('白止-S级品'!$A$2:$A$26=$B133)*('白止-S级品'!$D$1:$AV$1=BQ$1)*('白止-S级品'!$D$2:$AV$26)),0)+IFERROR(SUMPRODUCT(('乐容-S级品'!$A$4:$A$32=$B133)*('乐容-S级品'!$L$3:$CA$3=BQ$1)*('乐容-S级品'!$L$4:$CA$32)),0)</f>
      </c>
      <c r="BR133" s="280">
        <f>IFERROR(SUMPRODUCT(('控温被PRO-S级品'!$B$2:$B$10=$B133)*('控温被PRO-S级品'!$E$1:$BE$1=BR$1)*('控温被PRO-S级品'!$E$2:$BE$10)),0)+IFERROR(SUMPRODUCT(('冬被-S级品'!$B$2:$B$10=$B133)*('冬被-S级品'!$E$1:$AW$1=BR$1)*('冬被-S级品'!$E$2:$AW$10)),0)+IFERROR(SUMPRODUCT(('白止-S级品'!$A$2:$A$26=$B133)*('白止-S级品'!$D$1:$AV$1=BR$1)*('白止-S级品'!$D$2:$AV$26)),0)+IFERROR(SUMPRODUCT(('乐容-S级品'!$A$4:$A$32=$B133)*('乐容-S级品'!$L$3:$CA$3=BR$1)*('乐容-S级品'!$L$4:$CA$32)),0)</f>
      </c>
      <c r="BS133" s="280">
        <f>IFERROR(SUMPRODUCT(('控温被PRO-S级品'!$B$2:$B$10=$B133)*('控温被PRO-S级品'!$E$1:$BE$1=BS$1)*('控温被PRO-S级品'!$E$2:$BE$10)),0)+IFERROR(SUMPRODUCT(('冬被-S级品'!$B$2:$B$10=$B133)*('冬被-S级品'!$E$1:$AW$1=BS$1)*('冬被-S级品'!$E$2:$AW$10)),0)+IFERROR(SUMPRODUCT(('白止-S级品'!$A$2:$A$26=$B133)*('白止-S级品'!$D$1:$AV$1=BS$1)*('白止-S级品'!$D$2:$AV$26)),0)+IFERROR(SUMPRODUCT(('乐容-S级品'!$A$4:$A$32=$B133)*('乐容-S级品'!$L$3:$CA$3=BS$1)*('乐容-S级品'!$L$4:$CA$32)),0)</f>
      </c>
      <c r="BT133" s="280">
        <f>IFERROR(SUMPRODUCT(('控温被PRO-S级品'!$B$2:$B$10=$B133)*('控温被PRO-S级品'!$E$1:$BE$1=BT$1)*('控温被PRO-S级品'!$E$2:$BE$10)),0)+IFERROR(SUMPRODUCT(('冬被-S级品'!$B$2:$B$10=$B133)*('冬被-S级品'!$E$1:$AW$1=BT$1)*('冬被-S级品'!$E$2:$AW$10)),0)+IFERROR(SUMPRODUCT(('白止-S级品'!$A$2:$A$26=$B133)*('白止-S级品'!$D$1:$AV$1=BT$1)*('白止-S级品'!$D$2:$AV$26)),0)+IFERROR(SUMPRODUCT(('乐容-S级品'!$A$4:$A$32=$B133)*('乐容-S级品'!$L$3:$CA$3=BT$1)*('乐容-S级品'!$L$4:$CA$32)),0)</f>
      </c>
      <c r="BU133" s="280">
        <f>IFERROR(SUMPRODUCT(('控温被PRO-S级品'!$B$2:$B$10=$B133)*('控温被PRO-S级品'!$E$1:$BE$1=BU$1)*('控温被PRO-S级品'!$E$2:$BE$10)),0)+IFERROR(SUMPRODUCT(('冬被-S级品'!$B$2:$B$10=$B133)*('冬被-S级品'!$E$1:$AW$1=BU$1)*('冬被-S级品'!$E$2:$AW$10)),0)+IFERROR(SUMPRODUCT(('白止-S级品'!$A$2:$A$26=$B133)*('白止-S级品'!$D$1:$AV$1=BU$1)*('白止-S级品'!$D$2:$AV$26)),0)+IFERROR(SUMPRODUCT(('乐容-S级品'!$A$4:$A$32=$B133)*('乐容-S级品'!$L$3:$CA$3=BU$1)*('乐容-S级品'!$L$4:$CA$32)),0)</f>
      </c>
      <c r="BV133" s="280">
        <f>IFERROR(SUMPRODUCT(('控温被PRO-S级品'!$B$2:$B$10=$B133)*('控温被PRO-S级品'!$E$1:$BE$1=BV$1)*('控温被PRO-S级品'!$E$2:$BE$10)),0)+IFERROR(SUMPRODUCT(('冬被-S级品'!$B$2:$B$10=$B133)*('冬被-S级品'!$E$1:$AW$1=BV$1)*('冬被-S级品'!$E$2:$AW$10)),0)+IFERROR(SUMPRODUCT(('白止-S级品'!$A$2:$A$26=$B133)*('白止-S级品'!$D$1:$AV$1=BV$1)*('白止-S级品'!$D$2:$AV$26)),0)+IFERROR(SUMPRODUCT(('乐容-S级品'!$A$4:$A$32=$B133)*('乐容-S级品'!$L$3:$CA$3=BV$1)*('乐容-S级品'!$L$4:$CA$32)),0)</f>
      </c>
      <c r="BW133" s="280">
        <f>IFERROR(SUMPRODUCT(('控温被PRO-S级品'!$B$2:$B$10=$B133)*('控温被PRO-S级品'!$E$1:$BE$1=BW$1)*('控温被PRO-S级品'!$E$2:$BE$10)),0)+IFERROR(SUMPRODUCT(('冬被-S级品'!$B$2:$B$10=$B133)*('冬被-S级品'!$E$1:$AW$1=BW$1)*('冬被-S级品'!$E$2:$AW$10)),0)+IFERROR(SUMPRODUCT(('白止-S级品'!$A$2:$A$26=$B133)*('白止-S级品'!$D$1:$AV$1=BW$1)*('白止-S级品'!$D$2:$AV$26)),0)+IFERROR(SUMPRODUCT(('乐容-S级品'!$A$4:$A$32=$B133)*('乐容-S级品'!$L$3:$CA$3=BW$1)*('乐容-S级品'!$L$4:$CA$32)),0)</f>
      </c>
      <c r="BX133" s="280">
        <f>IFERROR(SUMPRODUCT(('控温被PRO-S级品'!$B$2:$B$10=$B133)*('控温被PRO-S级品'!$E$1:$BE$1=BX$1)*('控温被PRO-S级品'!$E$2:$BE$10)),0)+IFERROR(SUMPRODUCT(('冬被-S级品'!$B$2:$B$10=$B133)*('冬被-S级品'!$E$1:$AW$1=BX$1)*('冬被-S级品'!$E$2:$AW$10)),0)+IFERROR(SUMPRODUCT(('白止-S级品'!$A$2:$A$26=$B133)*('白止-S级品'!$D$1:$AV$1=BX$1)*('白止-S级品'!$D$2:$AV$26)),0)+IFERROR(SUMPRODUCT(('乐容-S级品'!$A$4:$A$32=$B133)*('乐容-S级品'!$L$3:$CA$3=BX$1)*('乐容-S级品'!$L$4:$CA$32)),0)</f>
      </c>
      <c r="BY133" s="280">
        <f>IFERROR(SUMPRODUCT(('控温被PRO-S级品'!$B$2:$B$10=$B133)*('控温被PRO-S级品'!$E$1:$BE$1=BY$1)*('控温被PRO-S级品'!$E$2:$BE$10)),0)+IFERROR(SUMPRODUCT(('冬被-S级品'!$B$2:$B$10=$B133)*('冬被-S级品'!$E$1:$AW$1=BY$1)*('冬被-S级品'!$E$2:$AW$10)),0)+IFERROR(SUMPRODUCT(('白止-S级品'!$A$2:$A$26=$B133)*('白止-S级品'!$D$1:$AV$1=BY$1)*('白止-S级品'!$D$2:$AV$26)),0)+IFERROR(SUMPRODUCT(('乐容-S级品'!$A$4:$A$32=$B133)*('乐容-S级品'!$L$3:$CA$3=BY$1)*('乐容-S级品'!$L$4:$CA$32)),0)</f>
      </c>
      <c r="BZ133" s="280">
        <f>IFERROR(SUMPRODUCT(('控温被PRO-S级品'!$B$2:$B$10=$B133)*('控温被PRO-S级品'!$E$1:$BE$1=BZ$1)*('控温被PRO-S级品'!$E$2:$BE$10)),0)+IFERROR(SUMPRODUCT(('冬被-S级品'!$B$2:$B$10=$B133)*('冬被-S级品'!$E$1:$AW$1=BZ$1)*('冬被-S级品'!$E$2:$AW$10)),0)+IFERROR(SUMPRODUCT(('白止-S级品'!$A$2:$A$26=$B133)*('白止-S级品'!$D$1:$AV$1=BZ$1)*('白止-S级品'!$D$2:$AV$26)),0)+IFERROR(SUMPRODUCT(('乐容-S级品'!$A$4:$A$32=$B133)*('乐容-S级品'!$L$3:$CA$3=BZ$1)*('乐容-S级品'!$L$4:$CA$32)),0)</f>
      </c>
      <c r="CA133" s="280">
        <f>IFERROR(SUMPRODUCT(('控温被PRO-S级品'!$B$2:$B$10=$B133)*('控温被PRO-S级品'!$E$1:$BE$1=CA$1)*('控温被PRO-S级品'!$E$2:$BE$10)),0)+IFERROR(SUMPRODUCT(('冬被-S级品'!$B$2:$B$10=$B133)*('冬被-S级品'!$E$1:$AW$1=CA$1)*('冬被-S级品'!$E$2:$AW$10)),0)+IFERROR(SUMPRODUCT(('白止-S级品'!$A$2:$A$26=$B133)*('白止-S级品'!$D$1:$AV$1=CA$1)*('白止-S级品'!$D$2:$AV$26)),0)+IFERROR(SUMPRODUCT(('乐容-S级品'!$A$4:$A$32=$B133)*('乐容-S级品'!$L$3:$CA$3=CA$1)*('乐容-S级品'!$L$4:$CA$32)),0)</f>
      </c>
      <c r="CB133" s="280">
        <f>IFERROR(SUMPRODUCT(('控温被PRO-S级品'!$B$2:$B$10=$B133)*('控温被PRO-S级品'!$E$1:$BE$1=CB$1)*('控温被PRO-S级品'!$E$2:$BE$10)),0)+IFERROR(SUMPRODUCT(('冬被-S级品'!$B$2:$B$10=$B133)*('冬被-S级品'!$E$1:$AW$1=CB$1)*('冬被-S级品'!$E$2:$AW$10)),0)+IFERROR(SUMPRODUCT(('白止-S级品'!$A$2:$A$26=$B133)*('白止-S级品'!$D$1:$AV$1=CB$1)*('白止-S级品'!$D$2:$AV$26)),0)+IFERROR(SUMPRODUCT(('乐容-S级品'!$A$4:$A$32=$B133)*('乐容-S级品'!$L$3:$CA$3=CB$1)*('乐容-S级品'!$L$4:$CA$32)),0)</f>
      </c>
      <c r="CC133" s="280">
        <f>IFERROR(SUMPRODUCT(('控温被PRO-S级品'!$B$2:$B$10=$B133)*('控温被PRO-S级品'!$E$1:$BE$1=CC$1)*('控温被PRO-S级品'!$E$2:$BE$10)),0)+IFERROR(SUMPRODUCT(('冬被-S级品'!$B$2:$B$10=$B133)*('冬被-S级品'!$E$1:$AW$1=CC$1)*('冬被-S级品'!$E$2:$AW$10)),0)+IFERROR(SUMPRODUCT(('白止-S级品'!$A$2:$A$26=$B133)*('白止-S级品'!$D$1:$AV$1=CC$1)*('白止-S级品'!$D$2:$AV$26)),0)+IFERROR(SUMPRODUCT(('乐容-S级品'!$A$4:$A$32=$B133)*('乐容-S级品'!$L$3:$CA$3=CC$1)*('乐容-S级品'!$L$4:$CA$32)),0)</f>
      </c>
      <c r="CD133" s="280">
        <f>IFERROR(SUMPRODUCT(('控温被PRO-S级品'!$B$2:$B$10=$B133)*('控温被PRO-S级品'!$E$1:$BE$1=CD$1)*('控温被PRO-S级品'!$E$2:$BE$10)),0)+IFERROR(SUMPRODUCT(('冬被-S级品'!$B$2:$B$10=$B133)*('冬被-S级品'!$E$1:$AW$1=CD$1)*('冬被-S级品'!$E$2:$AW$10)),0)+IFERROR(SUMPRODUCT(('白止-S级品'!$A$2:$A$26=$B133)*('白止-S级品'!$D$1:$AV$1=CD$1)*('白止-S级品'!$D$2:$AV$26)),0)+IFERROR(SUMPRODUCT(('乐容-S级品'!$A$4:$A$32=$B133)*('乐容-S级品'!$L$3:$CA$3=CD$1)*('乐容-S级品'!$L$4:$CA$32)),0)</f>
      </c>
      <c r="CE133" s="280">
        <f>IFERROR(SUMPRODUCT(('控温被PRO-S级品'!$B$2:$B$10=$B133)*('控温被PRO-S级品'!$E$1:$BE$1=CE$1)*('控温被PRO-S级品'!$E$2:$BE$10)),0)+IFERROR(SUMPRODUCT(('冬被-S级品'!$B$2:$B$10=$B133)*('冬被-S级品'!$E$1:$AW$1=CE$1)*('冬被-S级品'!$E$2:$AW$10)),0)+IFERROR(SUMPRODUCT(('白止-S级品'!$A$2:$A$26=$B133)*('白止-S级品'!$D$1:$AV$1=CE$1)*('白止-S级品'!$D$2:$AV$26)),0)+IFERROR(SUMPRODUCT(('乐容-S级品'!$A$4:$A$32=$B133)*('乐容-S级品'!$L$3:$CA$3=CE$1)*('乐容-S级品'!$L$4:$CA$32)),0)</f>
      </c>
      <c r="CF133" s="280">
        <f>IFERROR(SUMPRODUCT(('控温被PRO-S级品'!$B$2:$B$10=$B133)*('控温被PRO-S级品'!$E$1:$BE$1=CF$1)*('控温被PRO-S级品'!$E$2:$BE$10)),0)+IFERROR(SUMPRODUCT(('冬被-S级品'!$B$2:$B$10=$B133)*('冬被-S级品'!$E$1:$AW$1=CF$1)*('冬被-S级品'!$E$2:$AW$10)),0)+IFERROR(SUMPRODUCT(('白止-S级品'!$A$2:$A$26=$B133)*('白止-S级品'!$D$1:$AV$1=CF$1)*('白止-S级品'!$D$2:$AV$26)),0)+IFERROR(SUMPRODUCT(('乐容-S级品'!$A$4:$A$32=$B133)*('乐容-S级品'!$L$3:$CA$3=CF$1)*('乐容-S级品'!$L$4:$CA$32)),0)</f>
      </c>
      <c r="CG133" s="280">
        <f>IFERROR(SUMPRODUCT(('控温被PRO-S级品'!$B$2:$B$10=$B133)*('控温被PRO-S级品'!$E$1:$BE$1=CG$1)*('控温被PRO-S级品'!$E$2:$BE$10)),0)+IFERROR(SUMPRODUCT(('冬被-S级品'!$B$2:$B$10=$B133)*('冬被-S级品'!$E$1:$AW$1=CG$1)*('冬被-S级品'!$E$2:$AW$10)),0)+IFERROR(SUMPRODUCT(('白止-S级品'!$A$2:$A$26=$B133)*('白止-S级品'!$D$1:$AV$1=CG$1)*('白止-S级品'!$D$2:$AV$26)),0)+IFERROR(SUMPRODUCT(('乐容-S级品'!$A$4:$A$32=$B133)*('乐容-S级品'!$L$3:$CA$3=CG$1)*('乐容-S级品'!$L$4:$CA$32)),0)</f>
      </c>
      <c r="CH133" s="280">
        <f>IFERROR(SUMPRODUCT(('控温被PRO-S级品'!$B$2:$B$10=$B133)*('控温被PRO-S级品'!$E$1:$BE$1=CH$1)*('控温被PRO-S级品'!$E$2:$BE$10)),0)+IFERROR(SUMPRODUCT(('冬被-S级品'!$B$2:$B$10=$B133)*('冬被-S级品'!$E$1:$AW$1=CH$1)*('冬被-S级品'!$E$2:$AW$10)),0)+IFERROR(SUMPRODUCT(('白止-S级品'!$A$2:$A$26=$B133)*('白止-S级品'!$D$1:$AV$1=CH$1)*('白止-S级品'!$D$2:$AV$26)),0)+IFERROR(SUMPRODUCT(('乐容-S级品'!$A$4:$A$32=$B133)*('乐容-S级品'!$L$3:$CA$3=CH$1)*('乐容-S级品'!$L$4:$CA$32)),0)</f>
      </c>
      <c r="CI133" s="280">
        <f>IFERROR(SUMPRODUCT(('控温被PRO-S级品'!$B$2:$B$10=$B133)*('控温被PRO-S级品'!$E$1:$BE$1=CI$1)*('控温被PRO-S级品'!$E$2:$BE$10)),0)+IFERROR(SUMPRODUCT(('冬被-S级品'!$B$2:$B$10=$B133)*('冬被-S级品'!$E$1:$AW$1=CI$1)*('冬被-S级品'!$E$2:$AW$10)),0)+IFERROR(SUMPRODUCT(('白止-S级品'!$A$2:$A$26=$B133)*('白止-S级品'!$D$1:$AV$1=CI$1)*('白止-S级品'!$D$2:$AV$26)),0)+IFERROR(SUMPRODUCT(('乐容-S级品'!$A$4:$A$32=$B133)*('乐容-S级品'!$L$3:$CA$3=CI$1)*('乐容-S级品'!$L$4:$CA$32)),0)</f>
      </c>
      <c r="CJ133" s="280">
        <f>IFERROR(SUMPRODUCT(('控温被PRO-S级品'!$B$2:$B$10=$B133)*('控温被PRO-S级品'!$E$1:$BE$1=CJ$1)*('控温被PRO-S级品'!$E$2:$BE$10)),0)+IFERROR(SUMPRODUCT(('冬被-S级品'!$B$2:$B$10=$B133)*('冬被-S级品'!$E$1:$AW$1=CJ$1)*('冬被-S级品'!$E$2:$AW$10)),0)+IFERROR(SUMPRODUCT(('白止-S级品'!$A$2:$A$26=$B133)*('白止-S级品'!$D$1:$AV$1=CJ$1)*('白止-S级品'!$D$2:$AV$26)),0)+IFERROR(SUMPRODUCT(('乐容-S级品'!$A$4:$A$32=$B133)*('乐容-S级品'!$L$3:$CA$3=CJ$1)*('乐容-S级品'!$L$4:$CA$32)),0)</f>
      </c>
      <c r="CK133" s="280">
        <f>IFERROR(SUMPRODUCT(('控温被PRO-S级品'!$B$2:$B$10=$B133)*('控温被PRO-S级品'!$E$1:$BE$1=CK$1)*('控温被PRO-S级品'!$E$2:$BE$10)),0)+IFERROR(SUMPRODUCT(('冬被-S级品'!$B$2:$B$10=$B133)*('冬被-S级品'!$E$1:$AW$1=CK$1)*('冬被-S级品'!$E$2:$AW$10)),0)+IFERROR(SUMPRODUCT(('白止-S级品'!$A$2:$A$26=$B133)*('白止-S级品'!$D$1:$AV$1=CK$1)*('白止-S级品'!$D$2:$AV$26)),0)+IFERROR(SUMPRODUCT(('乐容-S级品'!$A$4:$A$32=$B133)*('乐容-S级品'!$L$3:$CA$3=CK$1)*('乐容-S级品'!$L$4:$CA$32)),0)</f>
      </c>
      <c r="CL133" s="280">
        <f>IFERROR(SUMPRODUCT(('控温被PRO-S级品'!$B$2:$B$10=$B133)*('控温被PRO-S级品'!$E$1:$BE$1=CL$1)*('控温被PRO-S级品'!$E$2:$BE$10)),0)+IFERROR(SUMPRODUCT(('冬被-S级品'!$B$2:$B$10=$B133)*('冬被-S级品'!$E$1:$AW$1=CL$1)*('冬被-S级品'!$E$2:$AW$10)),0)+IFERROR(SUMPRODUCT(('白止-S级品'!$A$2:$A$26=$B133)*('白止-S级品'!$D$1:$AV$1=CL$1)*('白止-S级品'!$D$2:$AV$26)),0)+IFERROR(SUMPRODUCT(('乐容-S级品'!$A$4:$A$32=$B133)*('乐容-S级品'!$L$3:$CA$3=CL$1)*('乐容-S级品'!$L$4:$CA$32)),0)</f>
      </c>
      <c r="CM133" s="280">
        <f>IFERROR(SUMPRODUCT(('控温被PRO-S级品'!$B$2:$B$10=$B133)*('控温被PRO-S级品'!$E$1:$BE$1=CM$1)*('控温被PRO-S级品'!$E$2:$BE$10)),0)+IFERROR(SUMPRODUCT(('冬被-S级品'!$B$2:$B$10=$B133)*('冬被-S级品'!$E$1:$AW$1=CM$1)*('冬被-S级品'!$E$2:$AW$10)),0)+IFERROR(SUMPRODUCT(('白止-S级品'!$A$2:$A$26=$B133)*('白止-S级品'!$D$1:$AV$1=CM$1)*('白止-S级品'!$D$2:$AV$26)),0)+IFERROR(SUMPRODUCT(('乐容-S级品'!$A$4:$A$32=$B133)*('乐容-S级品'!$L$3:$CA$3=CM$1)*('乐容-S级品'!$L$4:$CA$32)),0)</f>
      </c>
      <c r="CN133" s="280">
        <f>IFERROR(SUMPRODUCT(('控温被PRO-S级品'!$B$2:$B$10=$B133)*('控温被PRO-S级品'!$E$1:$BE$1=CN$1)*('控温被PRO-S级品'!$E$2:$BE$10)),0)+IFERROR(SUMPRODUCT(('冬被-S级品'!$B$2:$B$10=$B133)*('冬被-S级品'!$E$1:$AW$1=CN$1)*('冬被-S级品'!$E$2:$AW$10)),0)+IFERROR(SUMPRODUCT(('白止-S级品'!$A$2:$A$26=$B133)*('白止-S级品'!$D$1:$AV$1=CN$1)*('白止-S级品'!$D$2:$AV$26)),0)+IFERROR(SUMPRODUCT(('乐容-S级品'!$A$4:$A$32=$B133)*('乐容-S级品'!$L$3:$CA$3=CN$1)*('乐容-S级品'!$L$4:$CA$32)),0)</f>
      </c>
      <c r="CO133" s="280">
        <f>IFERROR(SUMPRODUCT(('控温被PRO-S级品'!$B$2:$B$10=$B133)*('控温被PRO-S级品'!$E$1:$BE$1=CO$1)*('控温被PRO-S级品'!$E$2:$BE$10)),0)+IFERROR(SUMPRODUCT(('冬被-S级品'!$B$2:$B$10=$B133)*('冬被-S级品'!$E$1:$AW$1=CO$1)*('冬被-S级品'!$E$2:$AW$10)),0)+IFERROR(SUMPRODUCT(('白止-S级品'!$A$2:$A$26=$B133)*('白止-S级品'!$D$1:$AV$1=CO$1)*('白止-S级品'!$D$2:$AV$26)),0)+IFERROR(SUMPRODUCT(('乐容-S级品'!$A$4:$A$32=$B133)*('乐容-S级品'!$L$3:$CA$3=CO$1)*('乐容-S级品'!$L$4:$CA$32)),0)</f>
      </c>
      <c r="CP133" s="280">
        <f>IFERROR(SUMPRODUCT(('控温被PRO-S级品'!$B$2:$B$10=$B133)*('控温被PRO-S级品'!$E$1:$BE$1=CP$1)*('控温被PRO-S级品'!$E$2:$BE$10)),0)+IFERROR(SUMPRODUCT(('冬被-S级品'!$B$2:$B$10=$B133)*('冬被-S级品'!$E$1:$AW$1=CP$1)*('冬被-S级品'!$E$2:$AW$10)),0)+IFERROR(SUMPRODUCT(('白止-S级品'!$A$2:$A$26=$B133)*('白止-S级品'!$D$1:$AV$1=CP$1)*('白止-S级品'!$D$2:$AV$26)),0)+IFERROR(SUMPRODUCT(('乐容-S级品'!$A$4:$A$32=$B133)*('乐容-S级品'!$L$3:$CA$3=CP$1)*('乐容-S级品'!$L$4:$CA$32)),0)</f>
      </c>
      <c r="CQ133" s="280">
        <f>IFERROR(SUMPRODUCT(('控温被PRO-S级品'!$B$2:$B$10=$B133)*('控温被PRO-S级品'!$E$1:$BE$1=CQ$1)*('控温被PRO-S级品'!$E$2:$BE$10)),0)+IFERROR(SUMPRODUCT(('冬被-S级品'!$B$2:$B$10=$B133)*('冬被-S级品'!$E$1:$AW$1=CQ$1)*('冬被-S级品'!$E$2:$AW$10)),0)+IFERROR(SUMPRODUCT(('白止-S级品'!$A$2:$A$26=$B133)*('白止-S级品'!$D$1:$AV$1=CQ$1)*('白止-S级品'!$D$2:$AV$26)),0)+IFERROR(SUMPRODUCT(('乐容-S级品'!$A$4:$A$32=$B133)*('乐容-S级品'!$L$3:$CA$3=CQ$1)*('乐容-S级品'!$L$4:$CA$32)),0)</f>
      </c>
      <c r="CR133" s="280">
        <f>IFERROR(SUMPRODUCT(('控温被PRO-S级品'!$B$2:$B$10=$B133)*('控温被PRO-S级品'!$E$1:$BE$1=CR$1)*('控温被PRO-S级品'!$E$2:$BE$10)),0)+IFERROR(SUMPRODUCT(('冬被-S级品'!$B$2:$B$10=$B133)*('冬被-S级品'!$E$1:$AW$1=CR$1)*('冬被-S级品'!$E$2:$AW$10)),0)+IFERROR(SUMPRODUCT(('白止-S级品'!$A$2:$A$26=$B133)*('白止-S级品'!$D$1:$AV$1=CR$1)*('白止-S级品'!$D$2:$AV$26)),0)+IFERROR(SUMPRODUCT(('乐容-S级品'!$A$4:$A$32=$B133)*('乐容-S级品'!$L$3:$CA$3=CR$1)*('乐容-S级品'!$L$4:$CA$32)),0)</f>
      </c>
      <c r="CS133" s="280">
        <f>IFERROR(SUMPRODUCT(('控温被PRO-S级品'!$B$2:$B$10=$B133)*('控温被PRO-S级品'!$E$1:$BE$1=CS$1)*('控温被PRO-S级品'!$E$2:$BE$10)),0)+IFERROR(SUMPRODUCT(('冬被-S级品'!$B$2:$B$10=$B133)*('冬被-S级品'!$E$1:$AW$1=CS$1)*('冬被-S级品'!$E$2:$AW$10)),0)+IFERROR(SUMPRODUCT(('白止-S级品'!$A$2:$A$26=$B133)*('白止-S级品'!$D$1:$AV$1=CS$1)*('白止-S级品'!$D$2:$AV$26)),0)+IFERROR(SUMPRODUCT(('乐容-S级品'!$A$4:$A$32=$B133)*('乐容-S级品'!$L$3:$CA$3=CS$1)*('乐容-S级品'!$L$4:$CA$32)),0)</f>
      </c>
      <c r="CT133" s="280">
        <f>IFERROR(SUMPRODUCT(('控温被PRO-S级品'!$B$2:$B$10=$B133)*('控温被PRO-S级品'!$E$1:$BE$1=CT$1)*('控温被PRO-S级品'!$E$2:$BE$10)),0)+IFERROR(SUMPRODUCT(('冬被-S级品'!$B$2:$B$10=$B133)*('冬被-S级品'!$E$1:$AW$1=CT$1)*('冬被-S级品'!$E$2:$AW$10)),0)+IFERROR(SUMPRODUCT(('白止-S级品'!$A$2:$A$26=$B133)*('白止-S级品'!$D$1:$AV$1=CT$1)*('白止-S级品'!$D$2:$AV$26)),0)+IFERROR(SUMPRODUCT(('乐容-S级品'!$A$4:$A$32=$B133)*('乐容-S级品'!$L$3:$CA$3=CT$1)*('乐容-S级品'!$L$4:$CA$32)),0)</f>
      </c>
      <c r="CU133" s="280">
        <f>IFERROR(SUMPRODUCT(('控温被PRO-S级品'!$B$2:$B$10=$B133)*('控温被PRO-S级品'!$E$1:$BE$1=CU$1)*('控温被PRO-S级品'!$E$2:$BE$10)),0)+IFERROR(SUMPRODUCT(('冬被-S级品'!$B$2:$B$10=$B133)*('冬被-S级品'!$E$1:$AW$1=CU$1)*('冬被-S级品'!$E$2:$AW$10)),0)+IFERROR(SUMPRODUCT(('白止-S级品'!$A$2:$A$26=$B133)*('白止-S级品'!$D$1:$AV$1=CU$1)*('白止-S级品'!$D$2:$AV$26)),0)+IFERROR(SUMPRODUCT(('乐容-S级品'!$A$4:$A$32=$B133)*('乐容-S级品'!$L$3:$CA$3=CU$1)*('乐容-S级品'!$L$4:$CA$32)),0)</f>
      </c>
      <c r="CV133" s="280">
        <f>IFERROR(SUMPRODUCT(('控温被PRO-S级品'!$B$2:$B$10=$B133)*('控温被PRO-S级品'!$E$1:$BE$1=CV$1)*('控温被PRO-S级品'!$E$2:$BE$10)),0)+IFERROR(SUMPRODUCT(('冬被-S级品'!$B$2:$B$10=$B133)*('冬被-S级品'!$E$1:$AW$1=CV$1)*('冬被-S级品'!$E$2:$AW$10)),0)+IFERROR(SUMPRODUCT(('白止-S级品'!$A$2:$A$26=$B133)*('白止-S级品'!$D$1:$AV$1=CV$1)*('白止-S级品'!$D$2:$AV$26)),0)+IFERROR(SUMPRODUCT(('乐容-S级品'!$A$4:$A$32=$B133)*('乐容-S级品'!$L$3:$CA$3=CV$1)*('乐容-S级品'!$L$4:$CA$32)),0)</f>
      </c>
      <c r="CW133" s="280">
        <f>IFERROR(SUMPRODUCT(('控温被PRO-S级品'!$B$2:$B$10=$B133)*('控温被PRO-S级品'!$E$1:$BE$1=CW$1)*('控温被PRO-S级品'!$E$2:$BE$10)),0)+IFERROR(SUMPRODUCT(('冬被-S级品'!$B$2:$B$10=$B133)*('冬被-S级品'!$E$1:$AW$1=CW$1)*('冬被-S级品'!$E$2:$AW$10)),0)+IFERROR(SUMPRODUCT(('白止-S级品'!$A$2:$A$26=$B133)*('白止-S级品'!$D$1:$AV$1=CW$1)*('白止-S级品'!$D$2:$AV$26)),0)+IFERROR(SUMPRODUCT(('乐容-S级品'!$A$4:$A$32=$B133)*('乐容-S级品'!$L$3:$CA$3=CW$1)*('乐容-S级品'!$L$4:$CA$32)),0)</f>
      </c>
      <c r="CX133" s="280">
        <f>IFERROR(SUMPRODUCT(('控温被PRO-S级品'!$B$2:$B$10=$B133)*('控温被PRO-S级品'!$E$1:$BE$1=CX$1)*('控温被PRO-S级品'!$E$2:$BE$10)),0)+IFERROR(SUMPRODUCT(('冬被-S级品'!$B$2:$B$10=$B133)*('冬被-S级品'!$E$1:$AW$1=CX$1)*('冬被-S级品'!$E$2:$AW$10)),0)+IFERROR(SUMPRODUCT(('白止-S级品'!$A$2:$A$26=$B133)*('白止-S级品'!$D$1:$AV$1=CX$1)*('白止-S级品'!$D$2:$AV$26)),0)+IFERROR(SUMPRODUCT(('乐容-S级品'!$A$4:$A$32=$B133)*('乐容-S级品'!$L$3:$CA$3=CX$1)*('乐容-S级品'!$L$4:$CA$32)),0)</f>
      </c>
      <c r="CY133" s="280">
        <f>IFERROR(SUMPRODUCT(('控温被PRO-S级品'!$B$2:$B$10=$B133)*('控温被PRO-S级品'!$E$1:$BE$1=CY$1)*('控温被PRO-S级品'!$E$2:$BE$10)),0)+IFERROR(SUMPRODUCT(('冬被-S级品'!$B$2:$B$10=$B133)*('冬被-S级品'!$E$1:$AW$1=CY$1)*('冬被-S级品'!$E$2:$AW$10)),0)+IFERROR(SUMPRODUCT(('白止-S级品'!$A$2:$A$26=$B133)*('白止-S级品'!$D$1:$AV$1=CY$1)*('白止-S级品'!$D$2:$AV$26)),0)+IFERROR(SUMPRODUCT(('乐容-S级品'!$A$4:$A$32=$B133)*('乐容-S级品'!$L$3:$CA$3=CY$1)*('乐容-S级品'!$L$4:$CA$32)),0)</f>
      </c>
      <c r="CZ133" s="280">
        <f>IFERROR(SUMPRODUCT(('控温被PRO-S级品'!$B$2:$B$10=$B133)*('控温被PRO-S级品'!$E$1:$BE$1=CZ$1)*('控温被PRO-S级品'!$E$2:$BE$10)),0)+IFERROR(SUMPRODUCT(('冬被-S级品'!$B$2:$B$10=$B133)*('冬被-S级品'!$E$1:$AW$1=CZ$1)*('冬被-S级品'!$E$2:$AW$10)),0)+IFERROR(SUMPRODUCT(('白止-S级品'!$A$2:$A$26=$B133)*('白止-S级品'!$D$1:$AV$1=CZ$1)*('白止-S级品'!$D$2:$AV$26)),0)+IFERROR(SUMPRODUCT(('乐容-S级品'!$A$4:$A$32=$B133)*('乐容-S级品'!$L$3:$CA$3=CZ$1)*('乐容-S级品'!$L$4:$CA$32)),0)</f>
      </c>
      <c r="DA133" s="280">
        <f>IFERROR(SUMPRODUCT(('控温被PRO-S级品'!$B$2:$B$10=$B133)*('控温被PRO-S级品'!$E$1:$BE$1=DA$1)*('控温被PRO-S级品'!$E$2:$BE$10)),0)+IFERROR(SUMPRODUCT(('冬被-S级品'!$B$2:$B$10=$B133)*('冬被-S级品'!$E$1:$AW$1=DA$1)*('冬被-S级品'!$E$2:$AW$10)),0)+IFERROR(SUMPRODUCT(('白止-S级品'!$A$2:$A$26=$B133)*('白止-S级品'!$D$1:$AV$1=DA$1)*('白止-S级品'!$D$2:$AV$26)),0)+IFERROR(SUMPRODUCT(('乐容-S级品'!$A$4:$A$32=$B133)*('乐容-S级品'!$L$3:$CA$3=DA$1)*('乐容-S级品'!$L$4:$CA$32)),0)</f>
      </c>
      <c r="DB133" s="280">
        <f>IFERROR(SUMPRODUCT(('控温被PRO-S级品'!$B$2:$B$10=$B133)*('控温被PRO-S级品'!$E$1:$BE$1=DB$1)*('控温被PRO-S级品'!$E$2:$BE$10)),0)+IFERROR(SUMPRODUCT(('冬被-S级品'!$B$2:$B$10=$B133)*('冬被-S级品'!$E$1:$AW$1=DB$1)*('冬被-S级品'!$E$2:$AW$10)),0)+IFERROR(SUMPRODUCT(('白止-S级品'!$A$2:$A$26=$B133)*('白止-S级品'!$D$1:$AV$1=DB$1)*('白止-S级品'!$D$2:$AV$26)),0)+IFERROR(SUMPRODUCT(('乐容-S级品'!$A$4:$A$32=$B133)*('乐容-S级品'!$L$3:$CA$3=DB$1)*('乐容-S级品'!$L$4:$CA$32)),0)</f>
      </c>
      <c r="DC133" s="280">
        <f>IFERROR(SUMPRODUCT(('控温被PRO-S级品'!$B$2:$B$10=$B133)*('控温被PRO-S级品'!$E$1:$BE$1=DC$1)*('控温被PRO-S级品'!$E$2:$BE$10)),0)+IFERROR(SUMPRODUCT(('冬被-S级品'!$B$2:$B$10=$B133)*('冬被-S级品'!$E$1:$AW$1=DC$1)*('冬被-S级品'!$E$2:$AW$10)),0)+IFERROR(SUMPRODUCT(('白止-S级品'!$A$2:$A$26=$B133)*('白止-S级品'!$D$1:$AV$1=DC$1)*('白止-S级品'!$D$2:$AV$26)),0)+IFERROR(SUMPRODUCT(('乐容-S级品'!$A$4:$A$32=$B133)*('乐容-S级品'!$L$3:$CA$3=DC$1)*('乐容-S级品'!$L$4:$CA$32)),0)</f>
      </c>
      <c r="DD133" s="280">
        <f>IFERROR(SUMPRODUCT(('控温被PRO-S级品'!$B$2:$B$10=$B133)*('控温被PRO-S级品'!$E$1:$BE$1=DD$1)*('控温被PRO-S级品'!$E$2:$BE$10)),0)+IFERROR(SUMPRODUCT(('冬被-S级品'!$B$2:$B$10=$B133)*('冬被-S级品'!$E$1:$AW$1=DD$1)*('冬被-S级品'!$E$2:$AW$10)),0)+IFERROR(SUMPRODUCT(('白止-S级品'!$A$2:$A$26=$B133)*('白止-S级品'!$D$1:$AV$1=DD$1)*('白止-S级品'!$D$2:$AV$26)),0)+IFERROR(SUMPRODUCT(('乐容-S级品'!$A$4:$A$32=$B133)*('乐容-S级品'!$L$3:$CA$3=DD$1)*('乐容-S级品'!$L$4:$CA$32)),0)</f>
      </c>
      <c r="DE133" s="280">
        <f>IFERROR(SUMPRODUCT(('控温被PRO-S级品'!$B$2:$B$10=$B133)*('控温被PRO-S级品'!$E$1:$BE$1=DE$1)*('控温被PRO-S级品'!$E$2:$BE$10)),0)+IFERROR(SUMPRODUCT(('冬被-S级品'!$B$2:$B$10=$B133)*('冬被-S级品'!$E$1:$AW$1=DE$1)*('冬被-S级品'!$E$2:$AW$10)),0)+IFERROR(SUMPRODUCT(('白止-S级品'!$A$2:$A$26=$B133)*('白止-S级品'!$D$1:$AV$1=DE$1)*('白止-S级品'!$D$2:$AV$26)),0)+IFERROR(SUMPRODUCT(('乐容-S级品'!$A$4:$A$32=$B133)*('乐容-S级品'!$L$3:$CA$3=DE$1)*('乐容-S级品'!$L$4:$CA$32)),0)</f>
      </c>
      <c r="DF133" s="280">
        <f>IFERROR(SUMPRODUCT(('控温被PRO-S级品'!$B$2:$B$10=$B133)*('控温被PRO-S级品'!$E$1:$BE$1=DF$1)*('控温被PRO-S级品'!$E$2:$BE$10)),0)+IFERROR(SUMPRODUCT(('冬被-S级品'!$B$2:$B$10=$B133)*('冬被-S级品'!$E$1:$AW$1=DF$1)*('冬被-S级品'!$E$2:$AW$10)),0)+IFERROR(SUMPRODUCT(('白止-S级品'!$A$2:$A$26=$B133)*('白止-S级品'!$D$1:$AV$1=DF$1)*('白止-S级品'!$D$2:$AV$26)),0)+IFERROR(SUMPRODUCT(('乐容-S级品'!$A$4:$A$32=$B133)*('乐容-S级品'!$L$3:$CA$3=DF$1)*('乐容-S级品'!$L$4:$CA$32)),0)</f>
      </c>
      <c r="DG133" s="280">
        <f>IFERROR(SUMPRODUCT(('控温被PRO-S级品'!$B$2:$B$10=$B133)*('控温被PRO-S级品'!$E$1:$BE$1=DG$1)*('控温被PRO-S级品'!$E$2:$BE$10)),0)+IFERROR(SUMPRODUCT(('冬被-S级品'!$B$2:$B$10=$B133)*('冬被-S级品'!$E$1:$AW$1=DG$1)*('冬被-S级品'!$E$2:$AW$10)),0)+IFERROR(SUMPRODUCT(('白止-S级品'!$A$2:$A$26=$B133)*('白止-S级品'!$D$1:$AV$1=DG$1)*('白止-S级品'!$D$2:$AV$26)),0)+IFERROR(SUMPRODUCT(('乐容-S级品'!$A$4:$A$32=$B133)*('乐容-S级品'!$L$3:$CA$3=DG$1)*('乐容-S级品'!$L$4:$CA$32)),0)</f>
      </c>
      <c r="DH133" s="280">
        <f>IFERROR(SUMPRODUCT(('控温被PRO-S级品'!$B$2:$B$10=$B133)*('控温被PRO-S级品'!$E$1:$BE$1=DH$1)*('控温被PRO-S级品'!$E$2:$BE$10)),0)+IFERROR(SUMPRODUCT(('冬被-S级品'!$B$2:$B$10=$B133)*('冬被-S级品'!$E$1:$AW$1=DH$1)*('冬被-S级品'!$E$2:$AW$10)),0)+IFERROR(SUMPRODUCT(('白止-S级品'!$A$2:$A$26=$B133)*('白止-S级品'!$D$1:$AV$1=DH$1)*('白止-S级品'!$D$2:$AV$26)),0)+IFERROR(SUMPRODUCT(('乐容-S级品'!$A$4:$A$32=$B133)*('乐容-S级品'!$L$3:$CA$3=DH$1)*('乐容-S级品'!$L$4:$CA$32)),0)</f>
      </c>
      <c r="DI133" s="280">
        <f>IFERROR(SUMPRODUCT(('控温被PRO-S级品'!$B$2:$B$10=$B133)*('控温被PRO-S级品'!$E$1:$BE$1=DI$1)*('控温被PRO-S级品'!$E$2:$BE$10)),0)+IFERROR(SUMPRODUCT(('冬被-S级品'!$B$2:$B$10=$B133)*('冬被-S级品'!$E$1:$AW$1=DI$1)*('冬被-S级品'!$E$2:$AW$10)),0)+IFERROR(SUMPRODUCT(('白止-S级品'!$A$2:$A$26=$B133)*('白止-S级品'!$D$1:$AV$1=DI$1)*('白止-S级品'!$D$2:$AV$26)),0)+IFERROR(SUMPRODUCT(('乐容-S级品'!$A$4:$A$32=$B133)*('乐容-S级品'!$L$3:$CA$3=DI$1)*('乐容-S级品'!$L$4:$CA$32)),0)</f>
      </c>
      <c r="DJ133" s="280">
        <f>IFERROR(SUMPRODUCT(('控温被PRO-S级品'!$B$2:$B$10=$B133)*('控温被PRO-S级品'!$E$1:$BE$1=DJ$1)*('控温被PRO-S级品'!$E$2:$BE$10)),0)+IFERROR(SUMPRODUCT(('冬被-S级品'!$B$2:$B$10=$B133)*('冬被-S级品'!$E$1:$AW$1=DJ$1)*('冬被-S级品'!$E$2:$AW$10)),0)+IFERROR(SUMPRODUCT(('白止-S级品'!$A$2:$A$26=$B133)*('白止-S级品'!$D$1:$AV$1=DJ$1)*('白止-S级品'!$D$2:$AV$26)),0)+IFERROR(SUMPRODUCT(('乐容-S级品'!$A$4:$A$32=$B133)*('乐容-S级品'!$L$3:$CA$3=DJ$1)*('乐容-S级品'!$L$4:$CA$32)),0)</f>
      </c>
      <c r="DK133" s="280"/>
      <c r="DL133" s="280"/>
      <c r="DM133" s="280"/>
      <c r="DN133" s="280"/>
      <c r="DO133" s="280"/>
      <c r="DP133" s="280"/>
      <c r="DQ133" s="280"/>
      <c r="DR133" s="280"/>
      <c r="DS133" s="280"/>
      <c r="DT133" s="280"/>
      <c r="DU133" s="280"/>
      <c r="DV133" s="280"/>
      <c r="DW133" s="280">
        <f>VLOOKUP(B133,'系统编码规格'!A:C,3,FALSE)</f>
      </c>
      <c r="DX133" s="280"/>
      <c r="DY133" s="280"/>
      <c r="DZ133" s="280"/>
      <c r="EA133" s="280"/>
      <c r="EB133" s="280"/>
      <c r="EC133" s="280"/>
      <c r="ED133" s="280"/>
      <c r="EE133" s="280"/>
      <c r="EF133" s="280"/>
      <c r="EG133" s="280"/>
      <c r="EH133" s="280"/>
      <c r="EI133" s="280"/>
      <c r="EJ133" s="280"/>
      <c r="EK133" s="280"/>
      <c r="EL133" s="280"/>
      <c r="EM133" s="280"/>
      <c r="EN133" s="280"/>
      <c r="EO133" s="280"/>
      <c r="EP133" s="280"/>
      <c r="EQ133" s="280"/>
      <c r="ER133" s="280"/>
      <c r="ES133" s="280"/>
      <c r="ET133" s="280"/>
      <c r="EU133" s="280"/>
      <c r="EV133" s="280"/>
      <c r="EW133" s="280"/>
      <c r="EX133" s="280"/>
      <c r="EY133" s="280"/>
      <c r="EZ133" s="280"/>
      <c r="FA133" s="280"/>
      <c r="FB133" s="280"/>
      <c r="FC133" s="280"/>
      <c r="FD133" s="280"/>
      <c r="FE133" s="280"/>
      <c r="FF133" s="280"/>
      <c r="FG133" s="280"/>
      <c r="FH133" s="280"/>
      <c r="FI133" s="280"/>
      <c r="FJ133" s="280"/>
      <c r="FK133" s="280"/>
      <c r="FL133" s="280"/>
      <c r="FM133" s="280"/>
      <c r="FN133" s="280"/>
      <c r="FO133" s="280"/>
      <c r="FP133" s="280"/>
      <c r="FQ133" s="280"/>
      <c r="FR133" s="280"/>
      <c r="FS133" s="280"/>
      <c r="FT133" s="280"/>
      <c r="FU133" s="280"/>
      <c r="FV133" s="280"/>
      <c r="FW133" s="280"/>
      <c r="FX133" s="280"/>
      <c r="FY133" s="280"/>
      <c r="FZ133" s="280"/>
      <c r="GA133" s="280"/>
      <c r="GB133" s="280"/>
      <c r="GC133" s="280"/>
      <c r="GD133" s="280"/>
      <c r="GE133" s="280"/>
      <c r="GF133" s="280"/>
      <c r="GG133" s="280"/>
      <c r="GH133" s="280"/>
      <c r="GI133" s="280"/>
      <c r="GJ133" s="280"/>
      <c r="GK133" s="280"/>
      <c r="GL133" s="280"/>
      <c r="GM133" s="280"/>
      <c r="GN133" s="280"/>
      <c r="GO133" s="280"/>
      <c r="GP133" s="280"/>
      <c r="GQ133" s="280"/>
      <c r="GR133" s="280"/>
      <c r="GS133" s="280"/>
      <c r="GT133" s="280"/>
      <c r="GU133" s="280"/>
      <c r="GV133" s="280"/>
    </row>
    <row r="134">
      <c r="A134" s="309" t="str">
        <v>乐容</v>
      </c>
      <c r="B134" s="310" t="str">
        <v>12800025900223316</v>
      </c>
      <c r="C134" s="309" t="str">
        <v>亚朵星球 纯色全棉床笠</v>
      </c>
      <c r="D134" s="309" t="str">
        <v>生椰姜茶/150*200cm</v>
      </c>
      <c r="E134">
        <f>SUM(F134:GX134)</f>
      </c>
      <c r="F134" s="280">
        <f>IFERROR(SUMPRODUCT(('控温被PRO-S级品'!$B$2:$B$10=$B134)*('控温被PRO-S级品'!$E$1:$BE$1=F$1)*('控温被PRO-S级品'!$E$2:$BE$10)),0)+IFERROR(SUMPRODUCT(('冬被-S级品'!$B$2:$B$10=$B134)*('冬被-S级品'!$E$1:$AW$1=F$1)*('冬被-S级品'!$E$2:$AW$10)),0)+IFERROR(SUMPRODUCT(('白止-S级品'!$A$2:$A$26=$B134)*('白止-S级品'!$D$1:$AV$1=F$1)*('白止-S级品'!$D$2:$AV$26)),0)+IFERROR(SUMPRODUCT(('乐容-S级品'!$A$4:$A$32=$B134)*('乐容-S级品'!$L$3:$CA$3=F$1)*('乐容-S级品'!$L$4:$CA$32)),0)</f>
      </c>
      <c r="G134" s="280">
        <f>IFERROR(SUMPRODUCT(('控温被PRO-S级品'!$B$2:$B$10=$B134)*('控温被PRO-S级品'!$E$1:$BE$1=G$1)*('控温被PRO-S级品'!$E$2:$BE$10)),0)+IFERROR(SUMPRODUCT(('冬被-S级品'!$B$2:$B$10=$B134)*('冬被-S级品'!$E$1:$AW$1=G$1)*('冬被-S级品'!$E$2:$AW$10)),0)+IFERROR(SUMPRODUCT(('白止-S级品'!$A$2:$A$26=$B134)*('白止-S级品'!$D$1:$AV$1=G$1)*('白止-S级品'!$D$2:$AV$26)),0)+IFERROR(SUMPRODUCT(('乐容-S级品'!$A$4:$A$32=$B134)*('乐容-S级品'!$L$3:$CA$3=G$1)*('乐容-S级品'!$L$4:$CA$32)),0)</f>
      </c>
      <c r="H134" s="280">
        <f>IFERROR(SUMPRODUCT(('控温被PRO-S级品'!$B$2:$B$10=$B134)*('控温被PRO-S级品'!$E$1:$BE$1=H$1)*('控温被PRO-S级品'!$E$2:$BE$10)),0)+IFERROR(SUMPRODUCT(('冬被-S级品'!$B$2:$B$10=$B134)*('冬被-S级品'!$E$1:$AW$1=H$1)*('冬被-S级品'!$E$2:$AW$10)),0)+IFERROR(SUMPRODUCT(('白止-S级品'!$A$2:$A$26=$B134)*('白止-S级品'!$D$1:$AV$1=H$1)*('白止-S级品'!$D$2:$AV$26)),0)+IFERROR(SUMPRODUCT(('乐容-S级品'!$A$4:$A$32=$B134)*('乐容-S级品'!$L$3:$CA$3=H$1)*('乐容-S级品'!$L$4:$CA$32)),0)</f>
      </c>
      <c r="I134" s="280">
        <f>IFERROR(SUMPRODUCT(('控温被PRO-S级品'!$B$2:$B$10=$B134)*('控温被PRO-S级品'!$E$1:$BE$1=I$1)*('控温被PRO-S级品'!$E$2:$BE$10)),0)+IFERROR(SUMPRODUCT(('冬被-S级品'!$B$2:$B$10=$B134)*('冬被-S级品'!$E$1:$AW$1=I$1)*('冬被-S级品'!$E$2:$AW$10)),0)+IFERROR(SUMPRODUCT(('白止-S级品'!$A$2:$A$26=$B134)*('白止-S级品'!$D$1:$AV$1=I$1)*('白止-S级品'!$D$2:$AV$26)),0)+IFERROR(SUMPRODUCT(('乐容-S级品'!$A$4:$A$32=$B134)*('乐容-S级品'!$L$3:$CA$3=I$1)*('乐容-S级品'!$L$4:$CA$32)),0)</f>
      </c>
      <c r="J134" s="280">
        <f>IFERROR(SUMPRODUCT(('控温被PRO-S级品'!$B$2:$B$10=$B134)*('控温被PRO-S级品'!$E$1:$BE$1=J$1)*('控温被PRO-S级品'!$E$2:$BE$10)),0)+IFERROR(SUMPRODUCT(('冬被-S级品'!$B$2:$B$10=$B134)*('冬被-S级品'!$E$1:$AW$1=J$1)*('冬被-S级品'!$E$2:$AW$10)),0)+IFERROR(SUMPRODUCT(('白止-S级品'!$A$2:$A$26=$B134)*('白止-S级品'!$D$1:$AV$1=J$1)*('白止-S级品'!$D$2:$AV$26)),0)+IFERROR(SUMPRODUCT(('乐容-S级品'!$A$4:$A$32=$B134)*('乐容-S级品'!$L$3:$CA$3=J$1)*('乐容-S级品'!$L$4:$CA$32)),0)</f>
      </c>
      <c r="K134" s="280">
        <f>IFERROR(SUMPRODUCT(('控温被PRO-S级品'!$B$2:$B$10=$B134)*('控温被PRO-S级品'!$E$1:$BE$1=K$1)*('控温被PRO-S级品'!$E$2:$BE$10)),0)+IFERROR(SUMPRODUCT(('冬被-S级品'!$B$2:$B$10=$B134)*('冬被-S级品'!$E$1:$AW$1=K$1)*('冬被-S级品'!$E$2:$AW$10)),0)+IFERROR(SUMPRODUCT(('白止-S级品'!$A$2:$A$26=$B134)*('白止-S级品'!$D$1:$AV$1=K$1)*('白止-S级品'!$D$2:$AV$26)),0)+IFERROR(SUMPRODUCT(('乐容-S级品'!$A$4:$A$32=$B134)*('乐容-S级品'!$L$3:$CA$3=K$1)*('乐容-S级品'!$L$4:$CA$32)),0)</f>
      </c>
      <c r="L134" s="280">
        <f>IFERROR(SUMPRODUCT(('控温被PRO-S级品'!$B$2:$B$10=$B134)*('控温被PRO-S级品'!$E$1:$BE$1=L$1)*('控温被PRO-S级品'!$E$2:$BE$10)),0)+IFERROR(SUMPRODUCT(('冬被-S级品'!$B$2:$B$10=$B134)*('冬被-S级品'!$E$1:$AW$1=L$1)*('冬被-S级品'!$E$2:$AW$10)),0)+IFERROR(SUMPRODUCT(('白止-S级品'!$A$2:$A$26=$B134)*('白止-S级品'!$D$1:$AV$1=L$1)*('白止-S级品'!$D$2:$AV$26)),0)+IFERROR(SUMPRODUCT(('乐容-S级品'!$A$4:$A$32=$B134)*('乐容-S级品'!$L$3:$CA$3=L$1)*('乐容-S级品'!$L$4:$CA$32)),0)</f>
      </c>
      <c r="M134" s="280">
        <f>IFERROR(SUMPRODUCT(('控温被PRO-S级品'!$B$2:$B$10=$B134)*('控温被PRO-S级品'!$E$1:$BE$1=M$1)*('控温被PRO-S级品'!$E$2:$BE$10)),0)+IFERROR(SUMPRODUCT(('冬被-S级品'!$B$2:$B$10=$B134)*('冬被-S级品'!$E$1:$AW$1=M$1)*('冬被-S级品'!$E$2:$AW$10)),0)+IFERROR(SUMPRODUCT(('白止-S级品'!$A$2:$A$26=$B134)*('白止-S级品'!$D$1:$AV$1=M$1)*('白止-S级品'!$D$2:$AV$26)),0)+IFERROR(SUMPRODUCT(('乐容-S级品'!$A$4:$A$32=$B134)*('乐容-S级品'!$L$3:$CA$3=M$1)*('乐容-S级品'!$L$4:$CA$32)),0)</f>
      </c>
      <c r="N134" s="280">
        <f>IFERROR(SUMPRODUCT(('控温被PRO-S级品'!$B$2:$B$10=$B134)*('控温被PRO-S级品'!$E$1:$BE$1=N$1)*('控温被PRO-S级品'!$E$2:$BE$10)),0)+IFERROR(SUMPRODUCT(('冬被-S级品'!$B$2:$B$10=$B134)*('冬被-S级品'!$E$1:$AW$1=N$1)*('冬被-S级品'!$E$2:$AW$10)),0)+IFERROR(SUMPRODUCT(('白止-S级品'!$A$2:$A$26=$B134)*('白止-S级品'!$D$1:$AV$1=N$1)*('白止-S级品'!$D$2:$AV$26)),0)+IFERROR(SUMPRODUCT(('乐容-S级品'!$A$4:$A$32=$B134)*('乐容-S级品'!$L$3:$CA$3=N$1)*('乐容-S级品'!$L$4:$CA$32)),0)</f>
      </c>
      <c r="O134" s="280">
        <f>IFERROR(SUMPRODUCT(('控温被PRO-S级品'!$B$2:$B$10=$B134)*('控温被PRO-S级品'!$E$1:$BE$1=O$1)*('控温被PRO-S级品'!$E$2:$BE$10)),0)+IFERROR(SUMPRODUCT(('冬被-S级品'!$B$2:$B$10=$B134)*('冬被-S级品'!$E$1:$AW$1=O$1)*('冬被-S级品'!$E$2:$AW$10)),0)+IFERROR(SUMPRODUCT(('白止-S级品'!$A$2:$A$26=$B134)*('白止-S级品'!$D$1:$AV$1=O$1)*('白止-S级品'!$D$2:$AV$26)),0)+IFERROR(SUMPRODUCT(('乐容-S级品'!$A$4:$A$32=$B134)*('乐容-S级品'!$L$3:$CA$3=O$1)*('乐容-S级品'!$L$4:$CA$32)),0)</f>
      </c>
      <c r="P134" s="280">
        <f>IFERROR(SUMPRODUCT(('控温被PRO-S级品'!$B$2:$B$10=$B134)*('控温被PRO-S级品'!$E$1:$BE$1=P$1)*('控温被PRO-S级品'!$E$2:$BE$10)),0)+IFERROR(SUMPRODUCT(('冬被-S级品'!$B$2:$B$10=$B134)*('冬被-S级品'!$E$1:$AW$1=P$1)*('冬被-S级品'!$E$2:$AW$10)),0)+IFERROR(SUMPRODUCT(('白止-S级品'!$A$2:$A$26=$B134)*('白止-S级品'!$D$1:$AV$1=P$1)*('白止-S级品'!$D$2:$AV$26)),0)+IFERROR(SUMPRODUCT(('乐容-S级品'!$A$4:$A$32=$B134)*('乐容-S级品'!$L$3:$CA$3=P$1)*('乐容-S级品'!$L$4:$CA$32)),0)</f>
      </c>
      <c r="Q134" s="280">
        <f>IFERROR(SUMPRODUCT(('控温被PRO-S级品'!$B$2:$B$10=$B134)*('控温被PRO-S级品'!$E$1:$BE$1=Q$1)*('控温被PRO-S级品'!$E$2:$BE$10)),0)+IFERROR(SUMPRODUCT(('冬被-S级品'!$B$2:$B$10=$B134)*('冬被-S级品'!$E$1:$AW$1=Q$1)*('冬被-S级品'!$E$2:$AW$10)),0)+IFERROR(SUMPRODUCT(('白止-S级品'!$A$2:$A$26=$B134)*('白止-S级品'!$D$1:$AV$1=Q$1)*('白止-S级品'!$D$2:$AV$26)),0)+IFERROR(SUMPRODUCT(('乐容-S级品'!$A$4:$A$32=$B134)*('乐容-S级品'!$L$3:$CA$3=Q$1)*('乐容-S级品'!$L$4:$CA$32)),0)</f>
      </c>
      <c r="R134" s="280">
        <f>IFERROR(SUMPRODUCT(('控温被PRO-S级品'!$B$2:$B$10=$B134)*('控温被PRO-S级品'!$E$1:$BE$1=R$1)*('控温被PRO-S级品'!$E$2:$BE$10)),0)+IFERROR(SUMPRODUCT(('冬被-S级品'!$B$2:$B$10=$B134)*('冬被-S级品'!$E$1:$AW$1=R$1)*('冬被-S级品'!$E$2:$AW$10)),0)+IFERROR(SUMPRODUCT(('白止-S级品'!$A$2:$A$26=$B134)*('白止-S级品'!$D$1:$AV$1=R$1)*('白止-S级品'!$D$2:$AV$26)),0)+IFERROR(SUMPRODUCT(('乐容-S级品'!$A$4:$A$32=$B134)*('乐容-S级品'!$L$3:$CA$3=R$1)*('乐容-S级品'!$L$4:$CA$32)),0)</f>
      </c>
      <c r="S134" s="280">
        <f>IFERROR(SUMPRODUCT(('控温被PRO-S级品'!$B$2:$B$10=$B134)*('控温被PRO-S级品'!$E$1:$BE$1=S$1)*('控温被PRO-S级品'!$E$2:$BE$10)),0)+IFERROR(SUMPRODUCT(('冬被-S级品'!$B$2:$B$10=$B134)*('冬被-S级品'!$E$1:$AW$1=S$1)*('冬被-S级品'!$E$2:$AW$10)),0)+IFERROR(SUMPRODUCT(('白止-S级品'!$A$2:$A$26=$B134)*('白止-S级品'!$D$1:$AV$1=S$1)*('白止-S级品'!$D$2:$AV$26)),0)+IFERROR(SUMPRODUCT(('乐容-S级品'!$A$4:$A$32=$B134)*('乐容-S级品'!$L$3:$CA$3=S$1)*('乐容-S级品'!$L$4:$CA$32)),0)</f>
      </c>
      <c r="T134" s="280">
        <f>IFERROR(SUMPRODUCT(('控温被PRO-S级品'!$B$2:$B$10=$B134)*('控温被PRO-S级品'!$E$1:$BE$1=T$1)*('控温被PRO-S级品'!$E$2:$BE$10)),0)+IFERROR(SUMPRODUCT(('冬被-S级品'!$B$2:$B$10=$B134)*('冬被-S级品'!$E$1:$AW$1=T$1)*('冬被-S级品'!$E$2:$AW$10)),0)+IFERROR(SUMPRODUCT(('白止-S级品'!$A$2:$A$26=$B134)*('白止-S级品'!$D$1:$AV$1=T$1)*('白止-S级品'!$D$2:$AV$26)),0)+IFERROR(SUMPRODUCT(('乐容-S级品'!$A$4:$A$32=$B134)*('乐容-S级品'!$L$3:$CA$3=T$1)*('乐容-S级品'!$L$4:$CA$32)),0)</f>
      </c>
      <c r="U134" s="280">
        <f>IFERROR(SUMPRODUCT(('控温被PRO-S级品'!$B$2:$B$10=$B134)*('控温被PRO-S级品'!$E$1:$BE$1=U$1)*('控温被PRO-S级品'!$E$2:$BE$10)),0)+IFERROR(SUMPRODUCT(('冬被-S级品'!$B$2:$B$10=$B134)*('冬被-S级品'!$E$1:$AW$1=U$1)*('冬被-S级品'!$E$2:$AW$10)),0)+IFERROR(SUMPRODUCT(('白止-S级品'!$A$2:$A$26=$B134)*('白止-S级品'!$D$1:$AV$1=U$1)*('白止-S级品'!$D$2:$AV$26)),0)+IFERROR(SUMPRODUCT(('乐容-S级品'!$A$4:$A$32=$B134)*('乐容-S级品'!$L$3:$CA$3=U$1)*('乐容-S级品'!$L$4:$CA$32)),0)</f>
      </c>
      <c r="V134" s="280">
        <f>IFERROR(SUMPRODUCT(('控温被PRO-S级品'!$B$2:$B$10=$B134)*('控温被PRO-S级品'!$E$1:$BE$1=V$1)*('控温被PRO-S级品'!$E$2:$BE$10)),0)+IFERROR(SUMPRODUCT(('冬被-S级品'!$B$2:$B$10=$B134)*('冬被-S级品'!$E$1:$AW$1=V$1)*('冬被-S级品'!$E$2:$AW$10)),0)+IFERROR(SUMPRODUCT(('白止-S级品'!$A$2:$A$26=$B134)*('白止-S级品'!$D$1:$AV$1=V$1)*('白止-S级品'!$D$2:$AV$26)),0)+IFERROR(SUMPRODUCT(('乐容-S级品'!$A$4:$A$32=$B134)*('乐容-S级品'!$L$3:$CA$3=V$1)*('乐容-S级品'!$L$4:$CA$32)),0)</f>
      </c>
      <c r="W134" s="280">
        <f>IFERROR(SUMPRODUCT(('控温被PRO-S级品'!$B$2:$B$10=$B134)*('控温被PRO-S级品'!$E$1:$BE$1=W$1)*('控温被PRO-S级品'!$E$2:$BE$10)),0)+IFERROR(SUMPRODUCT(('冬被-S级品'!$B$2:$B$10=$B134)*('冬被-S级品'!$E$1:$AW$1=W$1)*('冬被-S级品'!$E$2:$AW$10)),0)+IFERROR(SUMPRODUCT(('白止-S级品'!$A$2:$A$26=$B134)*('白止-S级品'!$D$1:$AV$1=W$1)*('白止-S级品'!$D$2:$AV$26)),0)+IFERROR(SUMPRODUCT(('乐容-S级品'!$A$4:$A$32=$B134)*('乐容-S级品'!$L$3:$CA$3=W$1)*('乐容-S级品'!$L$4:$CA$32)),0)</f>
      </c>
      <c r="X134" s="280">
        <f>IFERROR(SUMPRODUCT(('控温被PRO-S级品'!$B$2:$B$10=$B134)*('控温被PRO-S级品'!$E$1:$BE$1=X$1)*('控温被PRO-S级品'!$E$2:$BE$10)),0)+IFERROR(SUMPRODUCT(('冬被-S级品'!$B$2:$B$10=$B134)*('冬被-S级品'!$E$1:$AW$1=X$1)*('冬被-S级品'!$E$2:$AW$10)),0)+IFERROR(SUMPRODUCT(('白止-S级品'!$A$2:$A$26=$B134)*('白止-S级品'!$D$1:$AV$1=X$1)*('白止-S级品'!$D$2:$AV$26)),0)+IFERROR(SUMPRODUCT(('乐容-S级品'!$A$4:$A$32=$B134)*('乐容-S级品'!$L$3:$CA$3=X$1)*('乐容-S级品'!$L$4:$CA$32)),0)</f>
      </c>
      <c r="Y134" s="280">
        <f>IFERROR(SUMPRODUCT(('控温被PRO-S级品'!$B$2:$B$10=$B134)*('控温被PRO-S级品'!$E$1:$BE$1=Y$1)*('控温被PRO-S级品'!$E$2:$BE$10)),0)+IFERROR(SUMPRODUCT(('冬被-S级品'!$B$2:$B$10=$B134)*('冬被-S级品'!$E$1:$AW$1=Y$1)*('冬被-S级品'!$E$2:$AW$10)),0)+IFERROR(SUMPRODUCT(('白止-S级品'!$A$2:$A$26=$B134)*('白止-S级品'!$D$1:$AV$1=Y$1)*('白止-S级品'!$D$2:$AV$26)),0)+IFERROR(SUMPRODUCT(('乐容-S级品'!$A$4:$A$32=$B134)*('乐容-S级品'!$L$3:$CA$3=Y$1)*('乐容-S级品'!$L$4:$CA$32)),0)</f>
      </c>
      <c r="Z134" s="280">
        <f>IFERROR(SUMPRODUCT(('控温被PRO-S级品'!$B$2:$B$10=$B134)*('控温被PRO-S级品'!$E$1:$BE$1=Z$1)*('控温被PRO-S级品'!$E$2:$BE$10)),0)+IFERROR(SUMPRODUCT(('冬被-S级品'!$B$2:$B$10=$B134)*('冬被-S级品'!$E$1:$AW$1=Z$1)*('冬被-S级品'!$E$2:$AW$10)),0)+IFERROR(SUMPRODUCT(('白止-S级品'!$A$2:$A$26=$B134)*('白止-S级品'!$D$1:$AV$1=Z$1)*('白止-S级品'!$D$2:$AV$26)),0)+IFERROR(SUMPRODUCT(('乐容-S级品'!$A$4:$A$32=$B134)*('乐容-S级品'!$L$3:$CA$3=Z$1)*('乐容-S级品'!$L$4:$CA$32)),0)</f>
      </c>
      <c r="AA134" s="280">
        <f>IFERROR(SUMPRODUCT(('控温被PRO-S级品'!$B$2:$B$10=$B134)*('控温被PRO-S级品'!$E$1:$BE$1=AA$1)*('控温被PRO-S级品'!$E$2:$BE$10)),0)+IFERROR(SUMPRODUCT(('冬被-S级品'!$B$2:$B$10=$B134)*('冬被-S级品'!$E$1:$AW$1=AA$1)*('冬被-S级品'!$E$2:$AW$10)),0)+IFERROR(SUMPRODUCT(('白止-S级品'!$A$2:$A$26=$B134)*('白止-S级品'!$D$1:$AV$1=AA$1)*('白止-S级品'!$D$2:$AV$26)),0)+IFERROR(SUMPRODUCT(('乐容-S级品'!$A$4:$A$32=$B134)*('乐容-S级品'!$L$3:$CA$3=AA$1)*('乐容-S级品'!$L$4:$CA$32)),0)</f>
      </c>
      <c r="AB134" s="280">
        <f>IFERROR(SUMPRODUCT(('控温被PRO-S级品'!$B$2:$B$10=$B134)*('控温被PRO-S级品'!$E$1:$BE$1=AB$1)*('控温被PRO-S级品'!$E$2:$BE$10)),0)+IFERROR(SUMPRODUCT(('冬被-S级品'!$B$2:$B$10=$B134)*('冬被-S级品'!$E$1:$AW$1=AB$1)*('冬被-S级品'!$E$2:$AW$10)),0)+IFERROR(SUMPRODUCT(('白止-S级品'!$A$2:$A$26=$B134)*('白止-S级品'!$D$1:$AV$1=AB$1)*('白止-S级品'!$D$2:$AV$26)),0)+IFERROR(SUMPRODUCT(('乐容-S级品'!$A$4:$A$32=$B134)*('乐容-S级品'!$L$3:$CA$3=AB$1)*('乐容-S级品'!$L$4:$CA$32)),0)</f>
      </c>
      <c r="AC134" s="280">
        <f>IFERROR(SUMPRODUCT(('控温被PRO-S级品'!$B$2:$B$10=$B134)*('控温被PRO-S级品'!$E$1:$BE$1=AC$1)*('控温被PRO-S级品'!$E$2:$BE$10)),0)+IFERROR(SUMPRODUCT(('冬被-S级品'!$B$2:$B$10=$B134)*('冬被-S级品'!$E$1:$AW$1=AC$1)*('冬被-S级品'!$E$2:$AW$10)),0)+IFERROR(SUMPRODUCT(('白止-S级品'!$A$2:$A$26=$B134)*('白止-S级品'!$D$1:$AV$1=AC$1)*('白止-S级品'!$D$2:$AV$26)),0)+IFERROR(SUMPRODUCT(('乐容-S级品'!$A$4:$A$32=$B134)*('乐容-S级品'!$L$3:$CA$3=AC$1)*('乐容-S级品'!$L$4:$CA$32)),0)</f>
      </c>
      <c r="AD134" s="280">
        <f>IFERROR(SUMPRODUCT(('控温被PRO-S级品'!$B$2:$B$10=$B134)*('控温被PRO-S级品'!$E$1:$BE$1=AD$1)*('控温被PRO-S级品'!$E$2:$BE$10)),0)+IFERROR(SUMPRODUCT(('冬被-S级品'!$B$2:$B$10=$B134)*('冬被-S级品'!$E$1:$AW$1=AD$1)*('冬被-S级品'!$E$2:$AW$10)),0)+IFERROR(SUMPRODUCT(('白止-S级品'!$A$2:$A$26=$B134)*('白止-S级品'!$D$1:$AV$1=AD$1)*('白止-S级品'!$D$2:$AV$26)),0)+IFERROR(SUMPRODUCT(('乐容-S级品'!$A$4:$A$32=$B134)*('乐容-S级品'!$L$3:$CA$3=AD$1)*('乐容-S级品'!$L$4:$CA$32)),0)</f>
      </c>
      <c r="AE134" s="280">
        <f>IFERROR(SUMPRODUCT(('控温被PRO-S级品'!$B$2:$B$10=$B134)*('控温被PRO-S级品'!$E$1:$BE$1=AE$1)*('控温被PRO-S级品'!$E$2:$BE$10)),0)+IFERROR(SUMPRODUCT(('冬被-S级品'!$B$2:$B$10=$B134)*('冬被-S级品'!$E$1:$AW$1=AE$1)*('冬被-S级品'!$E$2:$AW$10)),0)+IFERROR(SUMPRODUCT(('白止-S级品'!$A$2:$A$26=$B134)*('白止-S级品'!$D$1:$AV$1=AE$1)*('白止-S级品'!$D$2:$AV$26)),0)+IFERROR(SUMPRODUCT(('乐容-S级品'!$A$4:$A$32=$B134)*('乐容-S级品'!$L$3:$CA$3=AE$1)*('乐容-S级品'!$L$4:$CA$32)),0)</f>
      </c>
      <c r="AF134" s="280">
        <f>IFERROR(SUMPRODUCT(('控温被PRO-S级品'!$B$2:$B$10=$B134)*('控温被PRO-S级品'!$E$1:$BE$1=AF$1)*('控温被PRO-S级品'!$E$2:$BE$10)),0)+IFERROR(SUMPRODUCT(('冬被-S级品'!$B$2:$B$10=$B134)*('冬被-S级品'!$E$1:$AW$1=AF$1)*('冬被-S级品'!$E$2:$AW$10)),0)+IFERROR(SUMPRODUCT(('白止-S级品'!$A$2:$A$26=$B134)*('白止-S级品'!$D$1:$AV$1=AF$1)*('白止-S级品'!$D$2:$AV$26)),0)+IFERROR(SUMPRODUCT(('乐容-S级品'!$A$4:$A$32=$B134)*('乐容-S级品'!$L$3:$CA$3=AF$1)*('乐容-S级品'!$L$4:$CA$32)),0)</f>
      </c>
      <c r="AG134" s="280">
        <f>IFERROR(SUMPRODUCT(('控温被PRO-S级品'!$B$2:$B$10=$B134)*('控温被PRO-S级品'!$E$1:$BE$1=AG$1)*('控温被PRO-S级品'!$E$2:$BE$10)),0)+IFERROR(SUMPRODUCT(('冬被-S级品'!$B$2:$B$10=$B134)*('冬被-S级品'!$E$1:$AW$1=AG$1)*('冬被-S级品'!$E$2:$AW$10)),0)+IFERROR(SUMPRODUCT(('白止-S级品'!$A$2:$A$26=$B134)*('白止-S级品'!$D$1:$AV$1=AG$1)*('白止-S级品'!$D$2:$AV$26)),0)+IFERROR(SUMPRODUCT(('乐容-S级品'!$A$4:$A$32=$B134)*('乐容-S级品'!$L$3:$CA$3=AG$1)*('乐容-S级品'!$L$4:$CA$32)),0)</f>
      </c>
      <c r="AH134" s="280">
        <f>IFERROR(SUMPRODUCT(('控温被PRO-S级品'!$B$2:$B$10=$B134)*('控温被PRO-S级品'!$E$1:$BE$1=AH$1)*('控温被PRO-S级品'!$E$2:$BE$10)),0)+IFERROR(SUMPRODUCT(('冬被-S级品'!$B$2:$B$10=$B134)*('冬被-S级品'!$E$1:$AW$1=AH$1)*('冬被-S级品'!$E$2:$AW$10)),0)+IFERROR(SUMPRODUCT(('白止-S级品'!$A$2:$A$26=$B134)*('白止-S级品'!$D$1:$AV$1=AH$1)*('白止-S级品'!$D$2:$AV$26)),0)+IFERROR(SUMPRODUCT(('乐容-S级品'!$A$4:$A$32=$B134)*('乐容-S级品'!$L$3:$CA$3=AH$1)*('乐容-S级品'!$L$4:$CA$32)),0)</f>
      </c>
      <c r="AI134" s="280">
        <f>IFERROR(SUMPRODUCT(('控温被PRO-S级品'!$B$2:$B$10=$B134)*('控温被PRO-S级品'!$E$1:$BE$1=AI$1)*('控温被PRO-S级品'!$E$2:$BE$10)),0)+IFERROR(SUMPRODUCT(('冬被-S级品'!$B$2:$B$10=$B134)*('冬被-S级品'!$E$1:$AW$1=AI$1)*('冬被-S级品'!$E$2:$AW$10)),0)+IFERROR(SUMPRODUCT(('白止-S级品'!$A$2:$A$26=$B134)*('白止-S级品'!$D$1:$AV$1=AI$1)*('白止-S级品'!$D$2:$AV$26)),0)+IFERROR(SUMPRODUCT(('乐容-S级品'!$A$4:$A$32=$B134)*('乐容-S级品'!$L$3:$CA$3=AI$1)*('乐容-S级品'!$L$4:$CA$32)),0)</f>
      </c>
      <c r="AJ134" s="280">
        <f>IFERROR(SUMPRODUCT(('控温被PRO-S级品'!$B$2:$B$10=$B134)*('控温被PRO-S级品'!$E$1:$BE$1=AJ$1)*('控温被PRO-S级品'!$E$2:$BE$10)),0)+IFERROR(SUMPRODUCT(('冬被-S级品'!$B$2:$B$10=$B134)*('冬被-S级品'!$E$1:$AW$1=AJ$1)*('冬被-S级品'!$E$2:$AW$10)),0)+IFERROR(SUMPRODUCT(('白止-S级品'!$A$2:$A$26=$B134)*('白止-S级品'!$D$1:$AV$1=AJ$1)*('白止-S级品'!$D$2:$AV$26)),0)+IFERROR(SUMPRODUCT(('乐容-S级品'!$A$4:$A$32=$B134)*('乐容-S级品'!$L$3:$CA$3=AJ$1)*('乐容-S级品'!$L$4:$CA$32)),0)</f>
      </c>
      <c r="AK134" s="280">
        <f>IFERROR(SUMPRODUCT(('控温被PRO-S级品'!$B$2:$B$10=$B134)*('控温被PRO-S级品'!$E$1:$BE$1=AK$1)*('控温被PRO-S级品'!$E$2:$BE$10)),0)+IFERROR(SUMPRODUCT(('冬被-S级品'!$B$2:$B$10=$B134)*('冬被-S级品'!$E$1:$AW$1=AK$1)*('冬被-S级品'!$E$2:$AW$10)),0)+IFERROR(SUMPRODUCT(('白止-S级品'!$A$2:$A$26=$B134)*('白止-S级品'!$D$1:$AV$1=AK$1)*('白止-S级品'!$D$2:$AV$26)),0)+IFERROR(SUMPRODUCT(('乐容-S级品'!$A$4:$A$32=$B134)*('乐容-S级品'!$L$3:$CA$3=AK$1)*('乐容-S级品'!$L$4:$CA$32)),0)</f>
      </c>
      <c r="AL134" s="280">
        <f>IFERROR(SUMPRODUCT(('控温被PRO-S级品'!$B$2:$B$10=$B134)*('控温被PRO-S级品'!$E$1:$BE$1=AL$1)*('控温被PRO-S级品'!$E$2:$BE$10)),0)+IFERROR(SUMPRODUCT(('冬被-S级品'!$B$2:$B$10=$B134)*('冬被-S级品'!$E$1:$AW$1=AL$1)*('冬被-S级品'!$E$2:$AW$10)),0)+IFERROR(SUMPRODUCT(('白止-S级品'!$A$2:$A$26=$B134)*('白止-S级品'!$D$1:$AV$1=AL$1)*('白止-S级品'!$D$2:$AV$26)),0)+IFERROR(SUMPRODUCT(('乐容-S级品'!$A$4:$A$32=$B134)*('乐容-S级品'!$L$3:$CA$3=AL$1)*('乐容-S级品'!$L$4:$CA$32)),0)</f>
      </c>
      <c r="AM134" s="280">
        <f>IFERROR(SUMPRODUCT(('控温被PRO-S级品'!$B$2:$B$10=$B134)*('控温被PRO-S级品'!$E$1:$BE$1=AM$1)*('控温被PRO-S级品'!$E$2:$BE$10)),0)+IFERROR(SUMPRODUCT(('冬被-S级品'!$B$2:$B$10=$B134)*('冬被-S级品'!$E$1:$AW$1=AM$1)*('冬被-S级品'!$E$2:$AW$10)),0)+IFERROR(SUMPRODUCT(('白止-S级品'!$A$2:$A$26=$B134)*('白止-S级品'!$D$1:$AV$1=AM$1)*('白止-S级品'!$D$2:$AV$26)),0)+IFERROR(SUMPRODUCT(('乐容-S级品'!$A$4:$A$32=$B134)*('乐容-S级品'!$L$3:$CA$3=AM$1)*('乐容-S级品'!$L$4:$CA$32)),0)</f>
      </c>
      <c r="AN134" s="280">
        <f>IFERROR(SUMPRODUCT(('控温被PRO-S级品'!$B$2:$B$10=$B134)*('控温被PRO-S级品'!$E$1:$BE$1=AN$1)*('控温被PRO-S级品'!$E$2:$BE$10)),0)+IFERROR(SUMPRODUCT(('冬被-S级品'!$B$2:$B$10=$B134)*('冬被-S级品'!$E$1:$AW$1=AN$1)*('冬被-S级品'!$E$2:$AW$10)),0)+IFERROR(SUMPRODUCT(('白止-S级品'!$A$2:$A$26=$B134)*('白止-S级品'!$D$1:$AV$1=AN$1)*('白止-S级品'!$D$2:$AV$26)),0)+IFERROR(SUMPRODUCT(('乐容-S级品'!$A$4:$A$32=$B134)*('乐容-S级品'!$L$3:$CA$3=AN$1)*('乐容-S级品'!$L$4:$CA$32)),0)</f>
      </c>
      <c r="AO134" s="280">
        <f>IFERROR(SUMPRODUCT(('控温被PRO-S级品'!$B$2:$B$10=$B134)*('控温被PRO-S级品'!$E$1:$BE$1=AO$1)*('控温被PRO-S级品'!$E$2:$BE$10)),0)+IFERROR(SUMPRODUCT(('冬被-S级品'!$B$2:$B$10=$B134)*('冬被-S级品'!$E$1:$AW$1=AO$1)*('冬被-S级品'!$E$2:$AW$10)),0)+IFERROR(SUMPRODUCT(('白止-S级品'!$A$2:$A$26=$B134)*('白止-S级品'!$D$1:$AV$1=AO$1)*('白止-S级品'!$D$2:$AV$26)),0)+IFERROR(SUMPRODUCT(('乐容-S级品'!$A$4:$A$32=$B134)*('乐容-S级品'!$L$3:$CA$3=AO$1)*('乐容-S级品'!$L$4:$CA$32)),0)</f>
      </c>
      <c r="AP134" s="280">
        <f>IFERROR(SUMPRODUCT(('控温被PRO-S级品'!$B$2:$B$10=$B134)*('控温被PRO-S级品'!$E$1:$BE$1=AP$1)*('控温被PRO-S级品'!$E$2:$BE$10)),0)+IFERROR(SUMPRODUCT(('冬被-S级品'!$B$2:$B$10=$B134)*('冬被-S级品'!$E$1:$AW$1=AP$1)*('冬被-S级品'!$E$2:$AW$10)),0)+IFERROR(SUMPRODUCT(('白止-S级品'!$A$2:$A$26=$B134)*('白止-S级品'!$D$1:$AV$1=AP$1)*('白止-S级品'!$D$2:$AV$26)),0)+IFERROR(SUMPRODUCT(('乐容-S级品'!$A$4:$A$32=$B134)*('乐容-S级品'!$L$3:$CA$3=AP$1)*('乐容-S级品'!$L$4:$CA$32)),0)</f>
      </c>
      <c r="AQ134" s="280">
        <f>IFERROR(SUMPRODUCT(('控温被PRO-S级品'!$B$2:$B$10=$B134)*('控温被PRO-S级品'!$E$1:$BE$1=AQ$1)*('控温被PRO-S级品'!$E$2:$BE$10)),0)+IFERROR(SUMPRODUCT(('冬被-S级品'!$B$2:$B$10=$B134)*('冬被-S级品'!$E$1:$AW$1=AQ$1)*('冬被-S级品'!$E$2:$AW$10)),0)+IFERROR(SUMPRODUCT(('白止-S级品'!$A$2:$A$26=$B134)*('白止-S级品'!$D$1:$AV$1=AQ$1)*('白止-S级品'!$D$2:$AV$26)),0)+IFERROR(SUMPRODUCT(('乐容-S级品'!$A$4:$A$32=$B134)*('乐容-S级品'!$L$3:$CA$3=AQ$1)*('乐容-S级品'!$L$4:$CA$32)),0)</f>
      </c>
      <c r="AR134" s="280">
        <f>IFERROR(SUMPRODUCT(('控温被PRO-S级品'!$B$2:$B$10=$B134)*('控温被PRO-S级品'!$E$1:$BE$1=AR$1)*('控温被PRO-S级品'!$E$2:$BE$10)),0)+IFERROR(SUMPRODUCT(('冬被-S级品'!$B$2:$B$10=$B134)*('冬被-S级品'!$E$1:$AW$1=AR$1)*('冬被-S级品'!$E$2:$AW$10)),0)+IFERROR(SUMPRODUCT(('白止-S级品'!$A$2:$A$26=$B134)*('白止-S级品'!$D$1:$AV$1=AR$1)*('白止-S级品'!$D$2:$AV$26)),0)+IFERROR(SUMPRODUCT(('乐容-S级品'!$A$4:$A$32=$B134)*('乐容-S级品'!$L$3:$CA$3=AR$1)*('乐容-S级品'!$L$4:$CA$32)),0)</f>
      </c>
      <c r="AS134" s="280">
        <f>IFERROR(SUMPRODUCT(('控温被PRO-S级品'!$B$2:$B$10=$B134)*('控温被PRO-S级品'!$E$1:$BE$1=AS$1)*('控温被PRO-S级品'!$E$2:$BE$10)),0)+IFERROR(SUMPRODUCT(('冬被-S级品'!$B$2:$B$10=$B134)*('冬被-S级品'!$E$1:$AW$1=AS$1)*('冬被-S级品'!$E$2:$AW$10)),0)+IFERROR(SUMPRODUCT(('白止-S级品'!$A$2:$A$26=$B134)*('白止-S级品'!$D$1:$AV$1=AS$1)*('白止-S级品'!$D$2:$AV$26)),0)+IFERROR(SUMPRODUCT(('乐容-S级品'!$A$4:$A$32=$B134)*('乐容-S级品'!$L$3:$CA$3=AS$1)*('乐容-S级品'!$L$4:$CA$32)),0)</f>
      </c>
      <c r="AT134" s="280">
        <f>IFERROR(SUMPRODUCT(('控温被PRO-S级品'!$B$2:$B$10=$B134)*('控温被PRO-S级品'!$E$1:$BE$1=AT$1)*('控温被PRO-S级品'!$E$2:$BE$10)),0)+IFERROR(SUMPRODUCT(('冬被-S级品'!$B$2:$B$10=$B134)*('冬被-S级品'!$E$1:$AW$1=AT$1)*('冬被-S级品'!$E$2:$AW$10)),0)+IFERROR(SUMPRODUCT(('白止-S级品'!$A$2:$A$26=$B134)*('白止-S级品'!$D$1:$AV$1=AT$1)*('白止-S级品'!$D$2:$AV$26)),0)+IFERROR(SUMPRODUCT(('乐容-S级品'!$A$4:$A$32=$B134)*('乐容-S级品'!$L$3:$CA$3=AT$1)*('乐容-S级品'!$L$4:$CA$32)),0)</f>
      </c>
      <c r="AU134" s="280">
        <f>IFERROR(SUMPRODUCT(('控温被PRO-S级品'!$B$2:$B$10=$B134)*('控温被PRO-S级品'!$E$1:$BE$1=AU$1)*('控温被PRO-S级品'!$E$2:$BE$10)),0)+IFERROR(SUMPRODUCT(('冬被-S级品'!$B$2:$B$10=$B134)*('冬被-S级品'!$E$1:$AW$1=AU$1)*('冬被-S级品'!$E$2:$AW$10)),0)+IFERROR(SUMPRODUCT(('白止-S级品'!$A$2:$A$26=$B134)*('白止-S级品'!$D$1:$AV$1=AU$1)*('白止-S级品'!$D$2:$AV$26)),0)+IFERROR(SUMPRODUCT(('乐容-S级品'!$A$4:$A$32=$B134)*('乐容-S级品'!$L$3:$CA$3=AU$1)*('乐容-S级品'!$L$4:$CA$32)),0)</f>
      </c>
      <c r="AV134" s="280">
        <f>IFERROR(SUMPRODUCT(('控温被PRO-S级品'!$B$2:$B$10=$B134)*('控温被PRO-S级品'!$E$1:$BE$1=AV$1)*('控温被PRO-S级品'!$E$2:$BE$10)),0)+IFERROR(SUMPRODUCT(('冬被-S级品'!$B$2:$B$10=$B134)*('冬被-S级品'!$E$1:$AW$1=AV$1)*('冬被-S级品'!$E$2:$AW$10)),0)+IFERROR(SUMPRODUCT(('白止-S级品'!$A$2:$A$26=$B134)*('白止-S级品'!$D$1:$AV$1=AV$1)*('白止-S级品'!$D$2:$AV$26)),0)+IFERROR(SUMPRODUCT(('乐容-S级品'!$A$4:$A$32=$B134)*('乐容-S级品'!$L$3:$CA$3=AV$1)*('乐容-S级品'!$L$4:$CA$32)),0)</f>
      </c>
      <c r="AW134" s="280">
        <f>IFERROR(SUMPRODUCT(('控温被PRO-S级品'!$B$2:$B$10=$B134)*('控温被PRO-S级品'!$E$1:$BE$1=AW$1)*('控温被PRO-S级品'!$E$2:$BE$10)),0)+IFERROR(SUMPRODUCT(('冬被-S级品'!$B$2:$B$10=$B134)*('冬被-S级品'!$E$1:$AW$1=AW$1)*('冬被-S级品'!$E$2:$AW$10)),0)+IFERROR(SUMPRODUCT(('白止-S级品'!$A$2:$A$26=$B134)*('白止-S级品'!$D$1:$AV$1=AW$1)*('白止-S级品'!$D$2:$AV$26)),0)+IFERROR(SUMPRODUCT(('乐容-S级品'!$A$4:$A$32=$B134)*('乐容-S级品'!$L$3:$CA$3=AW$1)*('乐容-S级品'!$L$4:$CA$32)),0)</f>
      </c>
      <c r="AX134" s="280">
        <f>IFERROR(SUMPRODUCT(('控温被PRO-S级品'!$B$2:$B$10=$B134)*('控温被PRO-S级品'!$E$1:$BE$1=AX$1)*('控温被PRO-S级品'!$E$2:$BE$10)),0)+IFERROR(SUMPRODUCT(('冬被-S级品'!$B$2:$B$10=$B134)*('冬被-S级品'!$E$1:$AW$1=AX$1)*('冬被-S级品'!$E$2:$AW$10)),0)+IFERROR(SUMPRODUCT(('白止-S级品'!$A$2:$A$26=$B134)*('白止-S级品'!$D$1:$AV$1=AX$1)*('白止-S级品'!$D$2:$AV$26)),0)+IFERROR(SUMPRODUCT(('乐容-S级品'!$A$4:$A$32=$B134)*('乐容-S级品'!$L$3:$CA$3=AX$1)*('乐容-S级品'!$L$4:$CA$32)),0)</f>
      </c>
      <c r="AY134" s="280">
        <f>IFERROR(SUMPRODUCT(('控温被PRO-S级品'!$B$2:$B$10=$B134)*('控温被PRO-S级品'!$E$1:$BE$1=AY$1)*('控温被PRO-S级品'!$E$2:$BE$10)),0)+IFERROR(SUMPRODUCT(('冬被-S级品'!$B$2:$B$10=$B134)*('冬被-S级品'!$E$1:$AW$1=AY$1)*('冬被-S级品'!$E$2:$AW$10)),0)+IFERROR(SUMPRODUCT(('白止-S级品'!$A$2:$A$26=$B134)*('白止-S级品'!$D$1:$AV$1=AY$1)*('白止-S级品'!$D$2:$AV$26)),0)+IFERROR(SUMPRODUCT(('乐容-S级品'!$A$4:$A$32=$B134)*('乐容-S级品'!$L$3:$CA$3=AY$1)*('乐容-S级品'!$L$4:$CA$32)),0)</f>
      </c>
      <c r="AZ134" s="280">
        <f>IFERROR(SUMPRODUCT(('控温被PRO-S级品'!$B$2:$B$10=$B134)*('控温被PRO-S级品'!$E$1:$BE$1=AZ$1)*('控温被PRO-S级品'!$E$2:$BE$10)),0)+IFERROR(SUMPRODUCT(('冬被-S级品'!$B$2:$B$10=$B134)*('冬被-S级品'!$E$1:$AW$1=AZ$1)*('冬被-S级品'!$E$2:$AW$10)),0)+IFERROR(SUMPRODUCT(('白止-S级品'!$A$2:$A$26=$B134)*('白止-S级品'!$D$1:$AV$1=AZ$1)*('白止-S级品'!$D$2:$AV$26)),0)+IFERROR(SUMPRODUCT(('乐容-S级品'!$A$4:$A$32=$B134)*('乐容-S级品'!$L$3:$CA$3=AZ$1)*('乐容-S级品'!$L$4:$CA$32)),0)</f>
      </c>
      <c r="BA134" s="280">
        <f>IFERROR(SUMPRODUCT(('控温被PRO-S级品'!$B$2:$B$10=$B134)*('控温被PRO-S级品'!$E$1:$BE$1=BA$1)*('控温被PRO-S级品'!$E$2:$BE$10)),0)+IFERROR(SUMPRODUCT(('冬被-S级品'!$B$2:$B$10=$B134)*('冬被-S级品'!$E$1:$AW$1=BA$1)*('冬被-S级品'!$E$2:$AW$10)),0)+IFERROR(SUMPRODUCT(('白止-S级品'!$A$2:$A$26=$B134)*('白止-S级品'!$D$1:$AV$1=BA$1)*('白止-S级品'!$D$2:$AV$26)),0)+IFERROR(SUMPRODUCT(('乐容-S级品'!$A$4:$A$32=$B134)*('乐容-S级品'!$L$3:$CA$3=BA$1)*('乐容-S级品'!$L$4:$CA$32)),0)</f>
      </c>
      <c r="BB134" s="280">
        <f>IFERROR(SUMPRODUCT(('控温被PRO-S级品'!$B$2:$B$10=$B134)*('控温被PRO-S级品'!$E$1:$BE$1=BB$1)*('控温被PRO-S级品'!$E$2:$BE$10)),0)+IFERROR(SUMPRODUCT(('冬被-S级品'!$B$2:$B$10=$B134)*('冬被-S级品'!$E$1:$AW$1=BB$1)*('冬被-S级品'!$E$2:$AW$10)),0)+IFERROR(SUMPRODUCT(('白止-S级品'!$A$2:$A$26=$B134)*('白止-S级品'!$D$1:$AV$1=BB$1)*('白止-S级品'!$D$2:$AV$26)),0)+IFERROR(SUMPRODUCT(('乐容-S级品'!$A$4:$A$32=$B134)*('乐容-S级品'!$L$3:$CA$3=BB$1)*('乐容-S级品'!$L$4:$CA$32)),0)</f>
      </c>
      <c r="BC134" s="280">
        <f>IFERROR(SUMPRODUCT(('控温被PRO-S级品'!$B$2:$B$10=$B134)*('控温被PRO-S级品'!$E$1:$BE$1=BC$1)*('控温被PRO-S级品'!$E$2:$BE$10)),0)+IFERROR(SUMPRODUCT(('冬被-S级品'!$B$2:$B$10=$B134)*('冬被-S级品'!$E$1:$AW$1=BC$1)*('冬被-S级品'!$E$2:$AW$10)),0)+IFERROR(SUMPRODUCT(('白止-S级品'!$A$2:$A$26=$B134)*('白止-S级品'!$D$1:$AV$1=BC$1)*('白止-S级品'!$D$2:$AV$26)),0)+IFERROR(SUMPRODUCT(('乐容-S级品'!$A$4:$A$32=$B134)*('乐容-S级品'!$L$3:$CA$3=BC$1)*('乐容-S级品'!$L$4:$CA$32)),0)</f>
      </c>
      <c r="BD134" s="280">
        <f>IFERROR(SUMPRODUCT(('控温被PRO-S级品'!$B$2:$B$10=$B134)*('控温被PRO-S级品'!$E$1:$BE$1=BD$1)*('控温被PRO-S级品'!$E$2:$BE$10)),0)+IFERROR(SUMPRODUCT(('冬被-S级品'!$B$2:$B$10=$B134)*('冬被-S级品'!$E$1:$AW$1=BD$1)*('冬被-S级品'!$E$2:$AW$10)),0)+IFERROR(SUMPRODUCT(('白止-S级品'!$A$2:$A$26=$B134)*('白止-S级品'!$D$1:$AV$1=BD$1)*('白止-S级品'!$D$2:$AV$26)),0)+IFERROR(SUMPRODUCT(('乐容-S级品'!$A$4:$A$32=$B134)*('乐容-S级品'!$L$3:$CA$3=BD$1)*('乐容-S级品'!$L$4:$CA$32)),0)</f>
      </c>
      <c r="BE134" s="280">
        <f>IFERROR(SUMPRODUCT(('控温被PRO-S级品'!$B$2:$B$10=$B134)*('控温被PRO-S级品'!$E$1:$BE$1=BE$1)*('控温被PRO-S级品'!$E$2:$BE$10)),0)+IFERROR(SUMPRODUCT(('冬被-S级品'!$B$2:$B$10=$B134)*('冬被-S级品'!$E$1:$AW$1=BE$1)*('冬被-S级品'!$E$2:$AW$10)),0)+IFERROR(SUMPRODUCT(('白止-S级品'!$A$2:$A$26=$B134)*('白止-S级品'!$D$1:$AV$1=BE$1)*('白止-S级品'!$D$2:$AV$26)),0)+IFERROR(SUMPRODUCT(('乐容-S级品'!$A$4:$A$32=$B134)*('乐容-S级品'!$L$3:$CA$3=BE$1)*('乐容-S级品'!$L$4:$CA$32)),0)</f>
      </c>
      <c r="BF134" s="280">
        <f>IFERROR(SUMPRODUCT(('控温被PRO-S级品'!$B$2:$B$10=$B134)*('控温被PRO-S级品'!$E$1:$BE$1=BF$1)*('控温被PRO-S级品'!$E$2:$BE$10)),0)+IFERROR(SUMPRODUCT(('冬被-S级品'!$B$2:$B$10=$B134)*('冬被-S级品'!$E$1:$AW$1=BF$1)*('冬被-S级品'!$E$2:$AW$10)),0)+IFERROR(SUMPRODUCT(('白止-S级品'!$A$2:$A$26=$B134)*('白止-S级品'!$D$1:$AV$1=BF$1)*('白止-S级品'!$D$2:$AV$26)),0)+IFERROR(SUMPRODUCT(('乐容-S级品'!$A$4:$A$32=$B134)*('乐容-S级品'!$L$3:$CA$3=BF$1)*('乐容-S级品'!$L$4:$CA$32)),0)</f>
      </c>
      <c r="BG134" s="280">
        <f>IFERROR(SUMPRODUCT(('控温被PRO-S级品'!$B$2:$B$10=$B134)*('控温被PRO-S级品'!$E$1:$BE$1=BG$1)*('控温被PRO-S级品'!$E$2:$BE$10)),0)+IFERROR(SUMPRODUCT(('冬被-S级品'!$B$2:$B$10=$B134)*('冬被-S级品'!$E$1:$AW$1=BG$1)*('冬被-S级品'!$E$2:$AW$10)),0)+IFERROR(SUMPRODUCT(('白止-S级品'!$A$2:$A$26=$B134)*('白止-S级品'!$D$1:$AV$1=BG$1)*('白止-S级品'!$D$2:$AV$26)),0)+IFERROR(SUMPRODUCT(('乐容-S级品'!$A$4:$A$32=$B134)*('乐容-S级品'!$L$3:$CA$3=BG$1)*('乐容-S级品'!$L$4:$CA$32)),0)</f>
      </c>
      <c r="BH134" s="280">
        <f>IFERROR(SUMPRODUCT(('控温被PRO-S级品'!$B$2:$B$10=$B134)*('控温被PRO-S级品'!$E$1:$BE$1=BH$1)*('控温被PRO-S级品'!$E$2:$BE$10)),0)+IFERROR(SUMPRODUCT(('冬被-S级品'!$B$2:$B$10=$B134)*('冬被-S级品'!$E$1:$AW$1=BH$1)*('冬被-S级品'!$E$2:$AW$10)),0)+IFERROR(SUMPRODUCT(('白止-S级品'!$A$2:$A$26=$B134)*('白止-S级品'!$D$1:$AV$1=BH$1)*('白止-S级品'!$D$2:$AV$26)),0)+IFERROR(SUMPRODUCT(('乐容-S级品'!$A$4:$A$32=$B134)*('乐容-S级品'!$L$3:$CA$3=BH$1)*('乐容-S级品'!$L$4:$CA$32)),0)</f>
      </c>
      <c r="BI134" s="280">
        <f>IFERROR(SUMPRODUCT(('控温被PRO-S级品'!$B$2:$B$10=$B134)*('控温被PRO-S级品'!$E$1:$BE$1=BI$1)*('控温被PRO-S级品'!$E$2:$BE$10)),0)+IFERROR(SUMPRODUCT(('冬被-S级品'!$B$2:$B$10=$B134)*('冬被-S级品'!$E$1:$AW$1=BI$1)*('冬被-S级品'!$E$2:$AW$10)),0)+IFERROR(SUMPRODUCT(('白止-S级品'!$A$2:$A$26=$B134)*('白止-S级品'!$D$1:$AV$1=BI$1)*('白止-S级品'!$D$2:$AV$26)),0)+IFERROR(SUMPRODUCT(('乐容-S级品'!$A$4:$A$32=$B134)*('乐容-S级品'!$L$3:$CA$3=BI$1)*('乐容-S级品'!$L$4:$CA$32)),0)</f>
      </c>
      <c r="BJ134" s="280">
        <f>IFERROR(SUMPRODUCT(('控温被PRO-S级品'!$B$2:$B$10=$B134)*('控温被PRO-S级品'!$E$1:$BE$1=BJ$1)*('控温被PRO-S级品'!$E$2:$BE$10)),0)+IFERROR(SUMPRODUCT(('冬被-S级品'!$B$2:$B$10=$B134)*('冬被-S级品'!$E$1:$AW$1=BJ$1)*('冬被-S级品'!$E$2:$AW$10)),0)+IFERROR(SUMPRODUCT(('白止-S级品'!$A$2:$A$26=$B134)*('白止-S级品'!$D$1:$AV$1=BJ$1)*('白止-S级品'!$D$2:$AV$26)),0)+IFERROR(SUMPRODUCT(('乐容-S级品'!$A$4:$A$32=$B134)*('乐容-S级品'!$L$3:$CA$3=BJ$1)*('乐容-S级品'!$L$4:$CA$32)),0)</f>
      </c>
      <c r="BK134" s="280">
        <f>IFERROR(SUMPRODUCT(('控温被PRO-S级品'!$B$2:$B$10=$B134)*('控温被PRO-S级品'!$E$1:$BE$1=BK$1)*('控温被PRO-S级品'!$E$2:$BE$10)),0)+IFERROR(SUMPRODUCT(('冬被-S级品'!$B$2:$B$10=$B134)*('冬被-S级品'!$E$1:$AW$1=BK$1)*('冬被-S级品'!$E$2:$AW$10)),0)+IFERROR(SUMPRODUCT(('白止-S级品'!$A$2:$A$26=$B134)*('白止-S级品'!$D$1:$AV$1=BK$1)*('白止-S级品'!$D$2:$AV$26)),0)+IFERROR(SUMPRODUCT(('乐容-S级品'!$A$4:$A$32=$B134)*('乐容-S级品'!$L$3:$CA$3=BK$1)*('乐容-S级品'!$L$4:$CA$32)),0)</f>
      </c>
      <c r="BL134" s="280">
        <f>IFERROR(SUMPRODUCT(('控温被PRO-S级品'!$B$2:$B$10=$B134)*('控温被PRO-S级品'!$E$1:$BE$1=BL$1)*('控温被PRO-S级品'!$E$2:$BE$10)),0)+IFERROR(SUMPRODUCT(('冬被-S级品'!$B$2:$B$10=$B134)*('冬被-S级品'!$E$1:$AW$1=BL$1)*('冬被-S级品'!$E$2:$AW$10)),0)+IFERROR(SUMPRODUCT(('白止-S级品'!$A$2:$A$26=$B134)*('白止-S级品'!$D$1:$AV$1=BL$1)*('白止-S级品'!$D$2:$AV$26)),0)+IFERROR(SUMPRODUCT(('乐容-S级品'!$A$4:$A$32=$B134)*('乐容-S级品'!$L$3:$CA$3=BL$1)*('乐容-S级品'!$L$4:$CA$32)),0)</f>
      </c>
      <c r="BM134" s="280">
        <f>IFERROR(SUMPRODUCT(('控温被PRO-S级品'!$B$2:$B$10=$B134)*('控温被PRO-S级品'!$E$1:$BE$1=BM$1)*('控温被PRO-S级品'!$E$2:$BE$10)),0)+IFERROR(SUMPRODUCT(('冬被-S级品'!$B$2:$B$10=$B134)*('冬被-S级品'!$E$1:$AW$1=BM$1)*('冬被-S级品'!$E$2:$AW$10)),0)+IFERROR(SUMPRODUCT(('白止-S级品'!$A$2:$A$26=$B134)*('白止-S级品'!$D$1:$AV$1=BM$1)*('白止-S级品'!$D$2:$AV$26)),0)+IFERROR(SUMPRODUCT(('乐容-S级品'!$A$4:$A$32=$B134)*('乐容-S级品'!$L$3:$CA$3=BM$1)*('乐容-S级品'!$L$4:$CA$32)),0)</f>
      </c>
      <c r="BN134" s="280">
        <f>IFERROR(SUMPRODUCT(('控温被PRO-S级品'!$B$2:$B$10=$B134)*('控温被PRO-S级品'!$E$1:$BE$1=BN$1)*('控温被PRO-S级品'!$E$2:$BE$10)),0)+IFERROR(SUMPRODUCT(('冬被-S级品'!$B$2:$B$10=$B134)*('冬被-S级品'!$E$1:$AW$1=BN$1)*('冬被-S级品'!$E$2:$AW$10)),0)+IFERROR(SUMPRODUCT(('白止-S级品'!$A$2:$A$26=$B134)*('白止-S级品'!$D$1:$AV$1=BN$1)*('白止-S级品'!$D$2:$AV$26)),0)+IFERROR(SUMPRODUCT(('乐容-S级品'!$A$4:$A$32=$B134)*('乐容-S级品'!$L$3:$CA$3=BN$1)*('乐容-S级品'!$L$4:$CA$32)),0)</f>
      </c>
      <c r="BO134" s="280">
        <f>IFERROR(SUMPRODUCT(('控温被PRO-S级品'!$B$2:$B$10=$B134)*('控温被PRO-S级品'!$E$1:$BE$1=BO$1)*('控温被PRO-S级品'!$E$2:$BE$10)),0)+IFERROR(SUMPRODUCT(('冬被-S级品'!$B$2:$B$10=$B134)*('冬被-S级品'!$E$1:$AW$1=BO$1)*('冬被-S级品'!$E$2:$AW$10)),0)+IFERROR(SUMPRODUCT(('白止-S级品'!$A$2:$A$26=$B134)*('白止-S级品'!$D$1:$AV$1=BO$1)*('白止-S级品'!$D$2:$AV$26)),0)+IFERROR(SUMPRODUCT(('乐容-S级品'!$A$4:$A$32=$B134)*('乐容-S级品'!$L$3:$CA$3=BO$1)*('乐容-S级品'!$L$4:$CA$32)),0)</f>
      </c>
      <c r="BP134" s="280">
        <f>IFERROR(SUMPRODUCT(('控温被PRO-S级品'!$B$2:$B$10=$B134)*('控温被PRO-S级品'!$E$1:$BE$1=BP$1)*('控温被PRO-S级品'!$E$2:$BE$10)),0)+IFERROR(SUMPRODUCT(('冬被-S级品'!$B$2:$B$10=$B134)*('冬被-S级品'!$E$1:$AW$1=BP$1)*('冬被-S级品'!$E$2:$AW$10)),0)+IFERROR(SUMPRODUCT(('白止-S级品'!$A$2:$A$26=$B134)*('白止-S级品'!$D$1:$AV$1=BP$1)*('白止-S级品'!$D$2:$AV$26)),0)+IFERROR(SUMPRODUCT(('乐容-S级品'!$A$4:$A$32=$B134)*('乐容-S级品'!$L$3:$CA$3=BP$1)*('乐容-S级品'!$L$4:$CA$32)),0)</f>
      </c>
      <c r="BQ134" s="280">
        <f>IFERROR(SUMPRODUCT(('控温被PRO-S级品'!$B$2:$B$10=$B134)*('控温被PRO-S级品'!$E$1:$BE$1=BQ$1)*('控温被PRO-S级品'!$E$2:$BE$10)),0)+IFERROR(SUMPRODUCT(('冬被-S级品'!$B$2:$B$10=$B134)*('冬被-S级品'!$E$1:$AW$1=BQ$1)*('冬被-S级品'!$E$2:$AW$10)),0)+IFERROR(SUMPRODUCT(('白止-S级品'!$A$2:$A$26=$B134)*('白止-S级品'!$D$1:$AV$1=BQ$1)*('白止-S级品'!$D$2:$AV$26)),0)+IFERROR(SUMPRODUCT(('乐容-S级品'!$A$4:$A$32=$B134)*('乐容-S级品'!$L$3:$CA$3=BQ$1)*('乐容-S级品'!$L$4:$CA$32)),0)</f>
      </c>
      <c r="BR134" s="280">
        <f>IFERROR(SUMPRODUCT(('控温被PRO-S级品'!$B$2:$B$10=$B134)*('控温被PRO-S级品'!$E$1:$BE$1=BR$1)*('控温被PRO-S级品'!$E$2:$BE$10)),0)+IFERROR(SUMPRODUCT(('冬被-S级品'!$B$2:$B$10=$B134)*('冬被-S级品'!$E$1:$AW$1=BR$1)*('冬被-S级品'!$E$2:$AW$10)),0)+IFERROR(SUMPRODUCT(('白止-S级品'!$A$2:$A$26=$B134)*('白止-S级品'!$D$1:$AV$1=BR$1)*('白止-S级品'!$D$2:$AV$26)),0)+IFERROR(SUMPRODUCT(('乐容-S级品'!$A$4:$A$32=$B134)*('乐容-S级品'!$L$3:$CA$3=BR$1)*('乐容-S级品'!$L$4:$CA$32)),0)</f>
      </c>
      <c r="BS134" s="280">
        <f>IFERROR(SUMPRODUCT(('控温被PRO-S级品'!$B$2:$B$10=$B134)*('控温被PRO-S级品'!$E$1:$BE$1=BS$1)*('控温被PRO-S级品'!$E$2:$BE$10)),0)+IFERROR(SUMPRODUCT(('冬被-S级品'!$B$2:$B$10=$B134)*('冬被-S级品'!$E$1:$AW$1=BS$1)*('冬被-S级品'!$E$2:$AW$10)),0)+IFERROR(SUMPRODUCT(('白止-S级品'!$A$2:$A$26=$B134)*('白止-S级品'!$D$1:$AV$1=BS$1)*('白止-S级品'!$D$2:$AV$26)),0)+IFERROR(SUMPRODUCT(('乐容-S级品'!$A$4:$A$32=$B134)*('乐容-S级品'!$L$3:$CA$3=BS$1)*('乐容-S级品'!$L$4:$CA$32)),0)</f>
      </c>
      <c r="BT134" s="280">
        <f>IFERROR(SUMPRODUCT(('控温被PRO-S级品'!$B$2:$B$10=$B134)*('控温被PRO-S级品'!$E$1:$BE$1=BT$1)*('控温被PRO-S级品'!$E$2:$BE$10)),0)+IFERROR(SUMPRODUCT(('冬被-S级品'!$B$2:$B$10=$B134)*('冬被-S级品'!$E$1:$AW$1=BT$1)*('冬被-S级品'!$E$2:$AW$10)),0)+IFERROR(SUMPRODUCT(('白止-S级品'!$A$2:$A$26=$B134)*('白止-S级品'!$D$1:$AV$1=BT$1)*('白止-S级品'!$D$2:$AV$26)),0)+IFERROR(SUMPRODUCT(('乐容-S级品'!$A$4:$A$32=$B134)*('乐容-S级品'!$L$3:$CA$3=BT$1)*('乐容-S级品'!$L$4:$CA$32)),0)</f>
      </c>
      <c r="BU134" s="280">
        <f>IFERROR(SUMPRODUCT(('控温被PRO-S级品'!$B$2:$B$10=$B134)*('控温被PRO-S级品'!$E$1:$BE$1=BU$1)*('控温被PRO-S级品'!$E$2:$BE$10)),0)+IFERROR(SUMPRODUCT(('冬被-S级品'!$B$2:$B$10=$B134)*('冬被-S级品'!$E$1:$AW$1=BU$1)*('冬被-S级品'!$E$2:$AW$10)),0)+IFERROR(SUMPRODUCT(('白止-S级品'!$A$2:$A$26=$B134)*('白止-S级品'!$D$1:$AV$1=BU$1)*('白止-S级品'!$D$2:$AV$26)),0)+IFERROR(SUMPRODUCT(('乐容-S级品'!$A$4:$A$32=$B134)*('乐容-S级品'!$L$3:$CA$3=BU$1)*('乐容-S级品'!$L$4:$CA$32)),0)</f>
      </c>
      <c r="BV134" s="280">
        <f>IFERROR(SUMPRODUCT(('控温被PRO-S级品'!$B$2:$B$10=$B134)*('控温被PRO-S级品'!$E$1:$BE$1=BV$1)*('控温被PRO-S级品'!$E$2:$BE$10)),0)+IFERROR(SUMPRODUCT(('冬被-S级品'!$B$2:$B$10=$B134)*('冬被-S级品'!$E$1:$AW$1=BV$1)*('冬被-S级品'!$E$2:$AW$10)),0)+IFERROR(SUMPRODUCT(('白止-S级品'!$A$2:$A$26=$B134)*('白止-S级品'!$D$1:$AV$1=BV$1)*('白止-S级品'!$D$2:$AV$26)),0)+IFERROR(SUMPRODUCT(('乐容-S级品'!$A$4:$A$32=$B134)*('乐容-S级品'!$L$3:$CA$3=BV$1)*('乐容-S级品'!$L$4:$CA$32)),0)</f>
      </c>
      <c r="BW134" s="280">
        <f>IFERROR(SUMPRODUCT(('控温被PRO-S级品'!$B$2:$B$10=$B134)*('控温被PRO-S级品'!$E$1:$BE$1=BW$1)*('控温被PRO-S级品'!$E$2:$BE$10)),0)+IFERROR(SUMPRODUCT(('冬被-S级品'!$B$2:$B$10=$B134)*('冬被-S级品'!$E$1:$AW$1=BW$1)*('冬被-S级品'!$E$2:$AW$10)),0)+IFERROR(SUMPRODUCT(('白止-S级品'!$A$2:$A$26=$B134)*('白止-S级品'!$D$1:$AV$1=BW$1)*('白止-S级品'!$D$2:$AV$26)),0)+IFERROR(SUMPRODUCT(('乐容-S级品'!$A$4:$A$32=$B134)*('乐容-S级品'!$L$3:$CA$3=BW$1)*('乐容-S级品'!$L$4:$CA$32)),0)</f>
      </c>
      <c r="BX134" s="280">
        <f>IFERROR(SUMPRODUCT(('控温被PRO-S级品'!$B$2:$B$10=$B134)*('控温被PRO-S级品'!$E$1:$BE$1=BX$1)*('控温被PRO-S级品'!$E$2:$BE$10)),0)+IFERROR(SUMPRODUCT(('冬被-S级品'!$B$2:$B$10=$B134)*('冬被-S级品'!$E$1:$AW$1=BX$1)*('冬被-S级品'!$E$2:$AW$10)),0)+IFERROR(SUMPRODUCT(('白止-S级品'!$A$2:$A$26=$B134)*('白止-S级品'!$D$1:$AV$1=BX$1)*('白止-S级品'!$D$2:$AV$26)),0)+IFERROR(SUMPRODUCT(('乐容-S级品'!$A$4:$A$32=$B134)*('乐容-S级品'!$L$3:$CA$3=BX$1)*('乐容-S级品'!$L$4:$CA$32)),0)</f>
      </c>
      <c r="BY134" s="280">
        <f>IFERROR(SUMPRODUCT(('控温被PRO-S级品'!$B$2:$B$10=$B134)*('控温被PRO-S级品'!$E$1:$BE$1=BY$1)*('控温被PRO-S级品'!$E$2:$BE$10)),0)+IFERROR(SUMPRODUCT(('冬被-S级品'!$B$2:$B$10=$B134)*('冬被-S级品'!$E$1:$AW$1=BY$1)*('冬被-S级品'!$E$2:$AW$10)),0)+IFERROR(SUMPRODUCT(('白止-S级品'!$A$2:$A$26=$B134)*('白止-S级品'!$D$1:$AV$1=BY$1)*('白止-S级品'!$D$2:$AV$26)),0)+IFERROR(SUMPRODUCT(('乐容-S级品'!$A$4:$A$32=$B134)*('乐容-S级品'!$L$3:$CA$3=BY$1)*('乐容-S级品'!$L$4:$CA$32)),0)</f>
      </c>
      <c r="BZ134" s="280">
        <f>IFERROR(SUMPRODUCT(('控温被PRO-S级品'!$B$2:$B$10=$B134)*('控温被PRO-S级品'!$E$1:$BE$1=BZ$1)*('控温被PRO-S级品'!$E$2:$BE$10)),0)+IFERROR(SUMPRODUCT(('冬被-S级品'!$B$2:$B$10=$B134)*('冬被-S级品'!$E$1:$AW$1=BZ$1)*('冬被-S级品'!$E$2:$AW$10)),0)+IFERROR(SUMPRODUCT(('白止-S级品'!$A$2:$A$26=$B134)*('白止-S级品'!$D$1:$AV$1=BZ$1)*('白止-S级品'!$D$2:$AV$26)),0)+IFERROR(SUMPRODUCT(('乐容-S级品'!$A$4:$A$32=$B134)*('乐容-S级品'!$L$3:$CA$3=BZ$1)*('乐容-S级品'!$L$4:$CA$32)),0)</f>
      </c>
      <c r="CA134" s="280">
        <f>IFERROR(SUMPRODUCT(('控温被PRO-S级品'!$B$2:$B$10=$B134)*('控温被PRO-S级品'!$E$1:$BE$1=CA$1)*('控温被PRO-S级品'!$E$2:$BE$10)),0)+IFERROR(SUMPRODUCT(('冬被-S级品'!$B$2:$B$10=$B134)*('冬被-S级品'!$E$1:$AW$1=CA$1)*('冬被-S级品'!$E$2:$AW$10)),0)+IFERROR(SUMPRODUCT(('白止-S级品'!$A$2:$A$26=$B134)*('白止-S级品'!$D$1:$AV$1=CA$1)*('白止-S级品'!$D$2:$AV$26)),0)+IFERROR(SUMPRODUCT(('乐容-S级品'!$A$4:$A$32=$B134)*('乐容-S级品'!$L$3:$CA$3=CA$1)*('乐容-S级品'!$L$4:$CA$32)),0)</f>
      </c>
      <c r="CB134" s="280">
        <f>IFERROR(SUMPRODUCT(('控温被PRO-S级品'!$B$2:$B$10=$B134)*('控温被PRO-S级品'!$E$1:$BE$1=CB$1)*('控温被PRO-S级品'!$E$2:$BE$10)),0)+IFERROR(SUMPRODUCT(('冬被-S级品'!$B$2:$B$10=$B134)*('冬被-S级品'!$E$1:$AW$1=CB$1)*('冬被-S级品'!$E$2:$AW$10)),0)+IFERROR(SUMPRODUCT(('白止-S级品'!$A$2:$A$26=$B134)*('白止-S级品'!$D$1:$AV$1=CB$1)*('白止-S级品'!$D$2:$AV$26)),0)+IFERROR(SUMPRODUCT(('乐容-S级品'!$A$4:$A$32=$B134)*('乐容-S级品'!$L$3:$CA$3=CB$1)*('乐容-S级品'!$L$4:$CA$32)),0)</f>
      </c>
      <c r="CC134" s="280">
        <f>IFERROR(SUMPRODUCT(('控温被PRO-S级品'!$B$2:$B$10=$B134)*('控温被PRO-S级品'!$E$1:$BE$1=CC$1)*('控温被PRO-S级品'!$E$2:$BE$10)),0)+IFERROR(SUMPRODUCT(('冬被-S级品'!$B$2:$B$10=$B134)*('冬被-S级品'!$E$1:$AW$1=CC$1)*('冬被-S级品'!$E$2:$AW$10)),0)+IFERROR(SUMPRODUCT(('白止-S级品'!$A$2:$A$26=$B134)*('白止-S级品'!$D$1:$AV$1=CC$1)*('白止-S级品'!$D$2:$AV$26)),0)+IFERROR(SUMPRODUCT(('乐容-S级品'!$A$4:$A$32=$B134)*('乐容-S级品'!$L$3:$CA$3=CC$1)*('乐容-S级品'!$L$4:$CA$32)),0)</f>
      </c>
      <c r="CD134" s="280">
        <f>IFERROR(SUMPRODUCT(('控温被PRO-S级品'!$B$2:$B$10=$B134)*('控温被PRO-S级品'!$E$1:$BE$1=CD$1)*('控温被PRO-S级品'!$E$2:$BE$10)),0)+IFERROR(SUMPRODUCT(('冬被-S级品'!$B$2:$B$10=$B134)*('冬被-S级品'!$E$1:$AW$1=CD$1)*('冬被-S级品'!$E$2:$AW$10)),0)+IFERROR(SUMPRODUCT(('白止-S级品'!$A$2:$A$26=$B134)*('白止-S级品'!$D$1:$AV$1=CD$1)*('白止-S级品'!$D$2:$AV$26)),0)+IFERROR(SUMPRODUCT(('乐容-S级品'!$A$4:$A$32=$B134)*('乐容-S级品'!$L$3:$CA$3=CD$1)*('乐容-S级品'!$L$4:$CA$32)),0)</f>
      </c>
      <c r="CE134" s="280">
        <f>IFERROR(SUMPRODUCT(('控温被PRO-S级品'!$B$2:$B$10=$B134)*('控温被PRO-S级品'!$E$1:$BE$1=CE$1)*('控温被PRO-S级品'!$E$2:$BE$10)),0)+IFERROR(SUMPRODUCT(('冬被-S级品'!$B$2:$B$10=$B134)*('冬被-S级品'!$E$1:$AW$1=CE$1)*('冬被-S级品'!$E$2:$AW$10)),0)+IFERROR(SUMPRODUCT(('白止-S级品'!$A$2:$A$26=$B134)*('白止-S级品'!$D$1:$AV$1=CE$1)*('白止-S级品'!$D$2:$AV$26)),0)+IFERROR(SUMPRODUCT(('乐容-S级品'!$A$4:$A$32=$B134)*('乐容-S级品'!$L$3:$CA$3=CE$1)*('乐容-S级品'!$L$4:$CA$32)),0)</f>
      </c>
      <c r="CF134" s="280">
        <f>IFERROR(SUMPRODUCT(('控温被PRO-S级品'!$B$2:$B$10=$B134)*('控温被PRO-S级品'!$E$1:$BE$1=CF$1)*('控温被PRO-S级品'!$E$2:$BE$10)),0)+IFERROR(SUMPRODUCT(('冬被-S级品'!$B$2:$B$10=$B134)*('冬被-S级品'!$E$1:$AW$1=CF$1)*('冬被-S级品'!$E$2:$AW$10)),0)+IFERROR(SUMPRODUCT(('白止-S级品'!$A$2:$A$26=$B134)*('白止-S级品'!$D$1:$AV$1=CF$1)*('白止-S级品'!$D$2:$AV$26)),0)+IFERROR(SUMPRODUCT(('乐容-S级品'!$A$4:$A$32=$B134)*('乐容-S级品'!$L$3:$CA$3=CF$1)*('乐容-S级品'!$L$4:$CA$32)),0)</f>
      </c>
      <c r="CG134" s="280">
        <f>IFERROR(SUMPRODUCT(('控温被PRO-S级品'!$B$2:$B$10=$B134)*('控温被PRO-S级品'!$E$1:$BE$1=CG$1)*('控温被PRO-S级品'!$E$2:$BE$10)),0)+IFERROR(SUMPRODUCT(('冬被-S级品'!$B$2:$B$10=$B134)*('冬被-S级品'!$E$1:$AW$1=CG$1)*('冬被-S级品'!$E$2:$AW$10)),0)+IFERROR(SUMPRODUCT(('白止-S级品'!$A$2:$A$26=$B134)*('白止-S级品'!$D$1:$AV$1=CG$1)*('白止-S级品'!$D$2:$AV$26)),0)+IFERROR(SUMPRODUCT(('乐容-S级品'!$A$4:$A$32=$B134)*('乐容-S级品'!$L$3:$CA$3=CG$1)*('乐容-S级品'!$L$4:$CA$32)),0)</f>
      </c>
      <c r="CH134" s="280">
        <f>IFERROR(SUMPRODUCT(('控温被PRO-S级品'!$B$2:$B$10=$B134)*('控温被PRO-S级品'!$E$1:$BE$1=CH$1)*('控温被PRO-S级品'!$E$2:$BE$10)),0)+IFERROR(SUMPRODUCT(('冬被-S级品'!$B$2:$B$10=$B134)*('冬被-S级品'!$E$1:$AW$1=CH$1)*('冬被-S级品'!$E$2:$AW$10)),0)+IFERROR(SUMPRODUCT(('白止-S级品'!$A$2:$A$26=$B134)*('白止-S级品'!$D$1:$AV$1=CH$1)*('白止-S级品'!$D$2:$AV$26)),0)+IFERROR(SUMPRODUCT(('乐容-S级品'!$A$4:$A$32=$B134)*('乐容-S级品'!$L$3:$CA$3=CH$1)*('乐容-S级品'!$L$4:$CA$32)),0)</f>
      </c>
      <c r="CI134" s="280">
        <f>IFERROR(SUMPRODUCT(('控温被PRO-S级品'!$B$2:$B$10=$B134)*('控温被PRO-S级品'!$E$1:$BE$1=CI$1)*('控温被PRO-S级品'!$E$2:$BE$10)),0)+IFERROR(SUMPRODUCT(('冬被-S级品'!$B$2:$B$10=$B134)*('冬被-S级品'!$E$1:$AW$1=CI$1)*('冬被-S级品'!$E$2:$AW$10)),0)+IFERROR(SUMPRODUCT(('白止-S级品'!$A$2:$A$26=$B134)*('白止-S级品'!$D$1:$AV$1=CI$1)*('白止-S级品'!$D$2:$AV$26)),0)+IFERROR(SUMPRODUCT(('乐容-S级品'!$A$4:$A$32=$B134)*('乐容-S级品'!$L$3:$CA$3=CI$1)*('乐容-S级品'!$L$4:$CA$32)),0)</f>
      </c>
      <c r="CJ134" s="280">
        <f>IFERROR(SUMPRODUCT(('控温被PRO-S级品'!$B$2:$B$10=$B134)*('控温被PRO-S级品'!$E$1:$BE$1=CJ$1)*('控温被PRO-S级品'!$E$2:$BE$10)),0)+IFERROR(SUMPRODUCT(('冬被-S级品'!$B$2:$B$10=$B134)*('冬被-S级品'!$E$1:$AW$1=CJ$1)*('冬被-S级品'!$E$2:$AW$10)),0)+IFERROR(SUMPRODUCT(('白止-S级品'!$A$2:$A$26=$B134)*('白止-S级品'!$D$1:$AV$1=CJ$1)*('白止-S级品'!$D$2:$AV$26)),0)+IFERROR(SUMPRODUCT(('乐容-S级品'!$A$4:$A$32=$B134)*('乐容-S级品'!$L$3:$CA$3=CJ$1)*('乐容-S级品'!$L$4:$CA$32)),0)</f>
      </c>
      <c r="CK134" s="280">
        <f>IFERROR(SUMPRODUCT(('控温被PRO-S级品'!$B$2:$B$10=$B134)*('控温被PRO-S级品'!$E$1:$BE$1=CK$1)*('控温被PRO-S级品'!$E$2:$BE$10)),0)+IFERROR(SUMPRODUCT(('冬被-S级品'!$B$2:$B$10=$B134)*('冬被-S级品'!$E$1:$AW$1=CK$1)*('冬被-S级品'!$E$2:$AW$10)),0)+IFERROR(SUMPRODUCT(('白止-S级品'!$A$2:$A$26=$B134)*('白止-S级品'!$D$1:$AV$1=CK$1)*('白止-S级品'!$D$2:$AV$26)),0)+IFERROR(SUMPRODUCT(('乐容-S级品'!$A$4:$A$32=$B134)*('乐容-S级品'!$L$3:$CA$3=CK$1)*('乐容-S级品'!$L$4:$CA$32)),0)</f>
      </c>
      <c r="CL134" s="280">
        <f>IFERROR(SUMPRODUCT(('控温被PRO-S级品'!$B$2:$B$10=$B134)*('控温被PRO-S级品'!$E$1:$BE$1=CL$1)*('控温被PRO-S级品'!$E$2:$BE$10)),0)+IFERROR(SUMPRODUCT(('冬被-S级品'!$B$2:$B$10=$B134)*('冬被-S级品'!$E$1:$AW$1=CL$1)*('冬被-S级品'!$E$2:$AW$10)),0)+IFERROR(SUMPRODUCT(('白止-S级品'!$A$2:$A$26=$B134)*('白止-S级品'!$D$1:$AV$1=CL$1)*('白止-S级品'!$D$2:$AV$26)),0)+IFERROR(SUMPRODUCT(('乐容-S级品'!$A$4:$A$32=$B134)*('乐容-S级品'!$L$3:$CA$3=CL$1)*('乐容-S级品'!$L$4:$CA$32)),0)</f>
      </c>
      <c r="CM134" s="280">
        <f>IFERROR(SUMPRODUCT(('控温被PRO-S级品'!$B$2:$B$10=$B134)*('控温被PRO-S级品'!$E$1:$BE$1=CM$1)*('控温被PRO-S级品'!$E$2:$BE$10)),0)+IFERROR(SUMPRODUCT(('冬被-S级品'!$B$2:$B$10=$B134)*('冬被-S级品'!$E$1:$AW$1=CM$1)*('冬被-S级品'!$E$2:$AW$10)),0)+IFERROR(SUMPRODUCT(('白止-S级品'!$A$2:$A$26=$B134)*('白止-S级品'!$D$1:$AV$1=CM$1)*('白止-S级品'!$D$2:$AV$26)),0)+IFERROR(SUMPRODUCT(('乐容-S级品'!$A$4:$A$32=$B134)*('乐容-S级品'!$L$3:$CA$3=CM$1)*('乐容-S级品'!$L$4:$CA$32)),0)</f>
      </c>
      <c r="CN134" s="280">
        <f>IFERROR(SUMPRODUCT(('控温被PRO-S级品'!$B$2:$B$10=$B134)*('控温被PRO-S级品'!$E$1:$BE$1=CN$1)*('控温被PRO-S级品'!$E$2:$BE$10)),0)+IFERROR(SUMPRODUCT(('冬被-S级品'!$B$2:$B$10=$B134)*('冬被-S级品'!$E$1:$AW$1=CN$1)*('冬被-S级品'!$E$2:$AW$10)),0)+IFERROR(SUMPRODUCT(('白止-S级品'!$A$2:$A$26=$B134)*('白止-S级品'!$D$1:$AV$1=CN$1)*('白止-S级品'!$D$2:$AV$26)),0)+IFERROR(SUMPRODUCT(('乐容-S级品'!$A$4:$A$32=$B134)*('乐容-S级品'!$L$3:$CA$3=CN$1)*('乐容-S级品'!$L$4:$CA$32)),0)</f>
      </c>
      <c r="CO134" s="280">
        <f>IFERROR(SUMPRODUCT(('控温被PRO-S级品'!$B$2:$B$10=$B134)*('控温被PRO-S级品'!$E$1:$BE$1=CO$1)*('控温被PRO-S级品'!$E$2:$BE$10)),0)+IFERROR(SUMPRODUCT(('冬被-S级品'!$B$2:$B$10=$B134)*('冬被-S级品'!$E$1:$AW$1=CO$1)*('冬被-S级品'!$E$2:$AW$10)),0)+IFERROR(SUMPRODUCT(('白止-S级品'!$A$2:$A$26=$B134)*('白止-S级品'!$D$1:$AV$1=CO$1)*('白止-S级品'!$D$2:$AV$26)),0)+IFERROR(SUMPRODUCT(('乐容-S级品'!$A$4:$A$32=$B134)*('乐容-S级品'!$L$3:$CA$3=CO$1)*('乐容-S级品'!$L$4:$CA$32)),0)</f>
      </c>
      <c r="CP134" s="280">
        <f>IFERROR(SUMPRODUCT(('控温被PRO-S级品'!$B$2:$B$10=$B134)*('控温被PRO-S级品'!$E$1:$BE$1=CP$1)*('控温被PRO-S级品'!$E$2:$BE$10)),0)+IFERROR(SUMPRODUCT(('冬被-S级品'!$B$2:$B$10=$B134)*('冬被-S级品'!$E$1:$AW$1=CP$1)*('冬被-S级品'!$E$2:$AW$10)),0)+IFERROR(SUMPRODUCT(('白止-S级品'!$A$2:$A$26=$B134)*('白止-S级品'!$D$1:$AV$1=CP$1)*('白止-S级品'!$D$2:$AV$26)),0)+IFERROR(SUMPRODUCT(('乐容-S级品'!$A$4:$A$32=$B134)*('乐容-S级品'!$L$3:$CA$3=CP$1)*('乐容-S级品'!$L$4:$CA$32)),0)</f>
      </c>
      <c r="CQ134" s="280">
        <f>IFERROR(SUMPRODUCT(('控温被PRO-S级品'!$B$2:$B$10=$B134)*('控温被PRO-S级品'!$E$1:$BE$1=CQ$1)*('控温被PRO-S级品'!$E$2:$BE$10)),0)+IFERROR(SUMPRODUCT(('冬被-S级品'!$B$2:$B$10=$B134)*('冬被-S级品'!$E$1:$AW$1=CQ$1)*('冬被-S级品'!$E$2:$AW$10)),0)+IFERROR(SUMPRODUCT(('白止-S级品'!$A$2:$A$26=$B134)*('白止-S级品'!$D$1:$AV$1=CQ$1)*('白止-S级品'!$D$2:$AV$26)),0)+IFERROR(SUMPRODUCT(('乐容-S级品'!$A$4:$A$32=$B134)*('乐容-S级品'!$L$3:$CA$3=CQ$1)*('乐容-S级品'!$L$4:$CA$32)),0)</f>
      </c>
      <c r="CR134" s="280">
        <f>IFERROR(SUMPRODUCT(('控温被PRO-S级品'!$B$2:$B$10=$B134)*('控温被PRO-S级品'!$E$1:$BE$1=CR$1)*('控温被PRO-S级品'!$E$2:$BE$10)),0)+IFERROR(SUMPRODUCT(('冬被-S级品'!$B$2:$B$10=$B134)*('冬被-S级品'!$E$1:$AW$1=CR$1)*('冬被-S级品'!$E$2:$AW$10)),0)+IFERROR(SUMPRODUCT(('白止-S级品'!$A$2:$A$26=$B134)*('白止-S级品'!$D$1:$AV$1=CR$1)*('白止-S级品'!$D$2:$AV$26)),0)+IFERROR(SUMPRODUCT(('乐容-S级品'!$A$4:$A$32=$B134)*('乐容-S级品'!$L$3:$CA$3=CR$1)*('乐容-S级品'!$L$4:$CA$32)),0)</f>
      </c>
      <c r="CS134" s="280">
        <f>IFERROR(SUMPRODUCT(('控温被PRO-S级品'!$B$2:$B$10=$B134)*('控温被PRO-S级品'!$E$1:$BE$1=CS$1)*('控温被PRO-S级品'!$E$2:$BE$10)),0)+IFERROR(SUMPRODUCT(('冬被-S级品'!$B$2:$B$10=$B134)*('冬被-S级品'!$E$1:$AW$1=CS$1)*('冬被-S级品'!$E$2:$AW$10)),0)+IFERROR(SUMPRODUCT(('白止-S级品'!$A$2:$A$26=$B134)*('白止-S级品'!$D$1:$AV$1=CS$1)*('白止-S级品'!$D$2:$AV$26)),0)+IFERROR(SUMPRODUCT(('乐容-S级品'!$A$4:$A$32=$B134)*('乐容-S级品'!$L$3:$CA$3=CS$1)*('乐容-S级品'!$L$4:$CA$32)),0)</f>
      </c>
      <c r="CT134" s="280">
        <f>IFERROR(SUMPRODUCT(('控温被PRO-S级品'!$B$2:$B$10=$B134)*('控温被PRO-S级品'!$E$1:$BE$1=CT$1)*('控温被PRO-S级品'!$E$2:$BE$10)),0)+IFERROR(SUMPRODUCT(('冬被-S级品'!$B$2:$B$10=$B134)*('冬被-S级品'!$E$1:$AW$1=CT$1)*('冬被-S级品'!$E$2:$AW$10)),0)+IFERROR(SUMPRODUCT(('白止-S级品'!$A$2:$A$26=$B134)*('白止-S级品'!$D$1:$AV$1=CT$1)*('白止-S级品'!$D$2:$AV$26)),0)+IFERROR(SUMPRODUCT(('乐容-S级品'!$A$4:$A$32=$B134)*('乐容-S级品'!$L$3:$CA$3=CT$1)*('乐容-S级品'!$L$4:$CA$32)),0)</f>
      </c>
      <c r="CU134" s="280">
        <f>IFERROR(SUMPRODUCT(('控温被PRO-S级品'!$B$2:$B$10=$B134)*('控温被PRO-S级品'!$E$1:$BE$1=CU$1)*('控温被PRO-S级品'!$E$2:$BE$10)),0)+IFERROR(SUMPRODUCT(('冬被-S级品'!$B$2:$B$10=$B134)*('冬被-S级品'!$E$1:$AW$1=CU$1)*('冬被-S级品'!$E$2:$AW$10)),0)+IFERROR(SUMPRODUCT(('白止-S级品'!$A$2:$A$26=$B134)*('白止-S级品'!$D$1:$AV$1=CU$1)*('白止-S级品'!$D$2:$AV$26)),0)+IFERROR(SUMPRODUCT(('乐容-S级品'!$A$4:$A$32=$B134)*('乐容-S级品'!$L$3:$CA$3=CU$1)*('乐容-S级品'!$L$4:$CA$32)),0)</f>
      </c>
      <c r="CV134" s="280">
        <f>IFERROR(SUMPRODUCT(('控温被PRO-S级品'!$B$2:$B$10=$B134)*('控温被PRO-S级品'!$E$1:$BE$1=CV$1)*('控温被PRO-S级品'!$E$2:$BE$10)),0)+IFERROR(SUMPRODUCT(('冬被-S级品'!$B$2:$B$10=$B134)*('冬被-S级品'!$E$1:$AW$1=CV$1)*('冬被-S级品'!$E$2:$AW$10)),0)+IFERROR(SUMPRODUCT(('白止-S级品'!$A$2:$A$26=$B134)*('白止-S级品'!$D$1:$AV$1=CV$1)*('白止-S级品'!$D$2:$AV$26)),0)+IFERROR(SUMPRODUCT(('乐容-S级品'!$A$4:$A$32=$B134)*('乐容-S级品'!$L$3:$CA$3=CV$1)*('乐容-S级品'!$L$4:$CA$32)),0)</f>
      </c>
      <c r="CW134" s="280">
        <f>IFERROR(SUMPRODUCT(('控温被PRO-S级品'!$B$2:$B$10=$B134)*('控温被PRO-S级品'!$E$1:$BE$1=CW$1)*('控温被PRO-S级品'!$E$2:$BE$10)),0)+IFERROR(SUMPRODUCT(('冬被-S级品'!$B$2:$B$10=$B134)*('冬被-S级品'!$E$1:$AW$1=CW$1)*('冬被-S级品'!$E$2:$AW$10)),0)+IFERROR(SUMPRODUCT(('白止-S级品'!$A$2:$A$26=$B134)*('白止-S级品'!$D$1:$AV$1=CW$1)*('白止-S级品'!$D$2:$AV$26)),0)+IFERROR(SUMPRODUCT(('乐容-S级品'!$A$4:$A$32=$B134)*('乐容-S级品'!$L$3:$CA$3=CW$1)*('乐容-S级品'!$L$4:$CA$32)),0)</f>
      </c>
      <c r="CX134" s="280">
        <f>IFERROR(SUMPRODUCT(('控温被PRO-S级品'!$B$2:$B$10=$B134)*('控温被PRO-S级品'!$E$1:$BE$1=CX$1)*('控温被PRO-S级品'!$E$2:$BE$10)),0)+IFERROR(SUMPRODUCT(('冬被-S级品'!$B$2:$B$10=$B134)*('冬被-S级品'!$E$1:$AW$1=CX$1)*('冬被-S级品'!$E$2:$AW$10)),0)+IFERROR(SUMPRODUCT(('白止-S级品'!$A$2:$A$26=$B134)*('白止-S级品'!$D$1:$AV$1=CX$1)*('白止-S级品'!$D$2:$AV$26)),0)+IFERROR(SUMPRODUCT(('乐容-S级品'!$A$4:$A$32=$B134)*('乐容-S级品'!$L$3:$CA$3=CX$1)*('乐容-S级品'!$L$4:$CA$32)),0)</f>
      </c>
      <c r="CY134" s="280">
        <f>IFERROR(SUMPRODUCT(('控温被PRO-S级品'!$B$2:$B$10=$B134)*('控温被PRO-S级品'!$E$1:$BE$1=CY$1)*('控温被PRO-S级品'!$E$2:$BE$10)),0)+IFERROR(SUMPRODUCT(('冬被-S级品'!$B$2:$B$10=$B134)*('冬被-S级品'!$E$1:$AW$1=CY$1)*('冬被-S级品'!$E$2:$AW$10)),0)+IFERROR(SUMPRODUCT(('白止-S级品'!$A$2:$A$26=$B134)*('白止-S级品'!$D$1:$AV$1=CY$1)*('白止-S级品'!$D$2:$AV$26)),0)+IFERROR(SUMPRODUCT(('乐容-S级品'!$A$4:$A$32=$B134)*('乐容-S级品'!$L$3:$CA$3=CY$1)*('乐容-S级品'!$L$4:$CA$32)),0)</f>
      </c>
      <c r="CZ134" s="280">
        <f>IFERROR(SUMPRODUCT(('控温被PRO-S级品'!$B$2:$B$10=$B134)*('控温被PRO-S级品'!$E$1:$BE$1=CZ$1)*('控温被PRO-S级品'!$E$2:$BE$10)),0)+IFERROR(SUMPRODUCT(('冬被-S级品'!$B$2:$B$10=$B134)*('冬被-S级品'!$E$1:$AW$1=CZ$1)*('冬被-S级品'!$E$2:$AW$10)),0)+IFERROR(SUMPRODUCT(('白止-S级品'!$A$2:$A$26=$B134)*('白止-S级品'!$D$1:$AV$1=CZ$1)*('白止-S级品'!$D$2:$AV$26)),0)+IFERROR(SUMPRODUCT(('乐容-S级品'!$A$4:$A$32=$B134)*('乐容-S级品'!$L$3:$CA$3=CZ$1)*('乐容-S级品'!$L$4:$CA$32)),0)</f>
      </c>
      <c r="DA134" s="280">
        <f>IFERROR(SUMPRODUCT(('控温被PRO-S级品'!$B$2:$B$10=$B134)*('控温被PRO-S级品'!$E$1:$BE$1=DA$1)*('控温被PRO-S级品'!$E$2:$BE$10)),0)+IFERROR(SUMPRODUCT(('冬被-S级品'!$B$2:$B$10=$B134)*('冬被-S级品'!$E$1:$AW$1=DA$1)*('冬被-S级品'!$E$2:$AW$10)),0)+IFERROR(SUMPRODUCT(('白止-S级品'!$A$2:$A$26=$B134)*('白止-S级品'!$D$1:$AV$1=DA$1)*('白止-S级品'!$D$2:$AV$26)),0)+IFERROR(SUMPRODUCT(('乐容-S级品'!$A$4:$A$32=$B134)*('乐容-S级品'!$L$3:$CA$3=DA$1)*('乐容-S级品'!$L$4:$CA$32)),0)</f>
      </c>
      <c r="DB134" s="280">
        <f>IFERROR(SUMPRODUCT(('控温被PRO-S级品'!$B$2:$B$10=$B134)*('控温被PRO-S级品'!$E$1:$BE$1=DB$1)*('控温被PRO-S级品'!$E$2:$BE$10)),0)+IFERROR(SUMPRODUCT(('冬被-S级品'!$B$2:$B$10=$B134)*('冬被-S级品'!$E$1:$AW$1=DB$1)*('冬被-S级品'!$E$2:$AW$10)),0)+IFERROR(SUMPRODUCT(('白止-S级品'!$A$2:$A$26=$B134)*('白止-S级品'!$D$1:$AV$1=DB$1)*('白止-S级品'!$D$2:$AV$26)),0)+IFERROR(SUMPRODUCT(('乐容-S级品'!$A$4:$A$32=$B134)*('乐容-S级品'!$L$3:$CA$3=DB$1)*('乐容-S级品'!$L$4:$CA$32)),0)</f>
      </c>
      <c r="DC134" s="280">
        <f>IFERROR(SUMPRODUCT(('控温被PRO-S级品'!$B$2:$B$10=$B134)*('控温被PRO-S级品'!$E$1:$BE$1=DC$1)*('控温被PRO-S级品'!$E$2:$BE$10)),0)+IFERROR(SUMPRODUCT(('冬被-S级品'!$B$2:$B$10=$B134)*('冬被-S级品'!$E$1:$AW$1=DC$1)*('冬被-S级品'!$E$2:$AW$10)),0)+IFERROR(SUMPRODUCT(('白止-S级品'!$A$2:$A$26=$B134)*('白止-S级品'!$D$1:$AV$1=DC$1)*('白止-S级品'!$D$2:$AV$26)),0)+IFERROR(SUMPRODUCT(('乐容-S级品'!$A$4:$A$32=$B134)*('乐容-S级品'!$L$3:$CA$3=DC$1)*('乐容-S级品'!$L$4:$CA$32)),0)</f>
      </c>
      <c r="DD134" s="280">
        <f>IFERROR(SUMPRODUCT(('控温被PRO-S级品'!$B$2:$B$10=$B134)*('控温被PRO-S级品'!$E$1:$BE$1=DD$1)*('控温被PRO-S级品'!$E$2:$BE$10)),0)+IFERROR(SUMPRODUCT(('冬被-S级品'!$B$2:$B$10=$B134)*('冬被-S级品'!$E$1:$AW$1=DD$1)*('冬被-S级品'!$E$2:$AW$10)),0)+IFERROR(SUMPRODUCT(('白止-S级品'!$A$2:$A$26=$B134)*('白止-S级品'!$D$1:$AV$1=DD$1)*('白止-S级品'!$D$2:$AV$26)),0)+IFERROR(SUMPRODUCT(('乐容-S级品'!$A$4:$A$32=$B134)*('乐容-S级品'!$L$3:$CA$3=DD$1)*('乐容-S级品'!$L$4:$CA$32)),0)</f>
      </c>
      <c r="DE134" s="280">
        <f>IFERROR(SUMPRODUCT(('控温被PRO-S级品'!$B$2:$B$10=$B134)*('控温被PRO-S级品'!$E$1:$BE$1=DE$1)*('控温被PRO-S级品'!$E$2:$BE$10)),0)+IFERROR(SUMPRODUCT(('冬被-S级品'!$B$2:$B$10=$B134)*('冬被-S级品'!$E$1:$AW$1=DE$1)*('冬被-S级品'!$E$2:$AW$10)),0)+IFERROR(SUMPRODUCT(('白止-S级品'!$A$2:$A$26=$B134)*('白止-S级品'!$D$1:$AV$1=DE$1)*('白止-S级品'!$D$2:$AV$26)),0)+IFERROR(SUMPRODUCT(('乐容-S级品'!$A$4:$A$32=$B134)*('乐容-S级品'!$L$3:$CA$3=DE$1)*('乐容-S级品'!$L$4:$CA$32)),0)</f>
      </c>
      <c r="DF134" s="280">
        <f>IFERROR(SUMPRODUCT(('控温被PRO-S级品'!$B$2:$B$10=$B134)*('控温被PRO-S级品'!$E$1:$BE$1=DF$1)*('控温被PRO-S级品'!$E$2:$BE$10)),0)+IFERROR(SUMPRODUCT(('冬被-S级品'!$B$2:$B$10=$B134)*('冬被-S级品'!$E$1:$AW$1=DF$1)*('冬被-S级品'!$E$2:$AW$10)),0)+IFERROR(SUMPRODUCT(('白止-S级品'!$A$2:$A$26=$B134)*('白止-S级品'!$D$1:$AV$1=DF$1)*('白止-S级品'!$D$2:$AV$26)),0)+IFERROR(SUMPRODUCT(('乐容-S级品'!$A$4:$A$32=$B134)*('乐容-S级品'!$L$3:$CA$3=DF$1)*('乐容-S级品'!$L$4:$CA$32)),0)</f>
      </c>
      <c r="DG134" s="280">
        <f>IFERROR(SUMPRODUCT(('控温被PRO-S级品'!$B$2:$B$10=$B134)*('控温被PRO-S级品'!$E$1:$BE$1=DG$1)*('控温被PRO-S级品'!$E$2:$BE$10)),0)+IFERROR(SUMPRODUCT(('冬被-S级品'!$B$2:$B$10=$B134)*('冬被-S级品'!$E$1:$AW$1=DG$1)*('冬被-S级品'!$E$2:$AW$10)),0)+IFERROR(SUMPRODUCT(('白止-S级品'!$A$2:$A$26=$B134)*('白止-S级品'!$D$1:$AV$1=DG$1)*('白止-S级品'!$D$2:$AV$26)),0)+IFERROR(SUMPRODUCT(('乐容-S级品'!$A$4:$A$32=$B134)*('乐容-S级品'!$L$3:$CA$3=DG$1)*('乐容-S级品'!$L$4:$CA$32)),0)</f>
      </c>
      <c r="DH134" s="280">
        <f>IFERROR(SUMPRODUCT(('控温被PRO-S级品'!$B$2:$B$10=$B134)*('控温被PRO-S级品'!$E$1:$BE$1=DH$1)*('控温被PRO-S级品'!$E$2:$BE$10)),0)+IFERROR(SUMPRODUCT(('冬被-S级品'!$B$2:$B$10=$B134)*('冬被-S级品'!$E$1:$AW$1=DH$1)*('冬被-S级品'!$E$2:$AW$10)),0)+IFERROR(SUMPRODUCT(('白止-S级品'!$A$2:$A$26=$B134)*('白止-S级品'!$D$1:$AV$1=DH$1)*('白止-S级品'!$D$2:$AV$26)),0)+IFERROR(SUMPRODUCT(('乐容-S级品'!$A$4:$A$32=$B134)*('乐容-S级品'!$L$3:$CA$3=DH$1)*('乐容-S级品'!$L$4:$CA$32)),0)</f>
      </c>
      <c r="DI134" s="280">
        <f>IFERROR(SUMPRODUCT(('控温被PRO-S级品'!$B$2:$B$10=$B134)*('控温被PRO-S级品'!$E$1:$BE$1=DI$1)*('控温被PRO-S级品'!$E$2:$BE$10)),0)+IFERROR(SUMPRODUCT(('冬被-S级品'!$B$2:$B$10=$B134)*('冬被-S级品'!$E$1:$AW$1=DI$1)*('冬被-S级品'!$E$2:$AW$10)),0)+IFERROR(SUMPRODUCT(('白止-S级品'!$A$2:$A$26=$B134)*('白止-S级品'!$D$1:$AV$1=DI$1)*('白止-S级品'!$D$2:$AV$26)),0)+IFERROR(SUMPRODUCT(('乐容-S级品'!$A$4:$A$32=$B134)*('乐容-S级品'!$L$3:$CA$3=DI$1)*('乐容-S级品'!$L$4:$CA$32)),0)</f>
      </c>
      <c r="DJ134" s="280">
        <f>IFERROR(SUMPRODUCT(('控温被PRO-S级品'!$B$2:$B$10=$B134)*('控温被PRO-S级品'!$E$1:$BE$1=DJ$1)*('控温被PRO-S级品'!$E$2:$BE$10)),0)+IFERROR(SUMPRODUCT(('冬被-S级品'!$B$2:$B$10=$B134)*('冬被-S级品'!$E$1:$AW$1=DJ$1)*('冬被-S级品'!$E$2:$AW$10)),0)+IFERROR(SUMPRODUCT(('白止-S级品'!$A$2:$A$26=$B134)*('白止-S级品'!$D$1:$AV$1=DJ$1)*('白止-S级品'!$D$2:$AV$26)),0)+IFERROR(SUMPRODUCT(('乐容-S级品'!$A$4:$A$32=$B134)*('乐容-S级品'!$L$3:$CA$3=DJ$1)*('乐容-S级品'!$L$4:$CA$32)),0)</f>
      </c>
      <c r="DK134" s="280"/>
      <c r="DL134" s="280"/>
      <c r="DM134" s="280"/>
      <c r="DN134" s="280"/>
      <c r="DO134" s="280"/>
      <c r="DP134" s="280"/>
      <c r="DQ134" s="280"/>
      <c r="DR134" s="280"/>
      <c r="DS134" s="280"/>
      <c r="DT134" s="280"/>
      <c r="DU134" s="280"/>
      <c r="DV134" s="280"/>
      <c r="DW134" s="280">
        <f>VLOOKUP(B134,'系统编码规格'!A:C,3,FALSE)</f>
      </c>
      <c r="DX134" s="280"/>
      <c r="DY134" s="280"/>
      <c r="DZ134" s="280"/>
      <c r="EA134" s="280"/>
      <c r="EB134" s="280"/>
      <c r="EC134" s="280"/>
      <c r="ED134" s="280"/>
      <c r="EE134" s="280"/>
      <c r="EF134" s="280"/>
      <c r="EG134" s="280"/>
      <c r="EH134" s="280"/>
      <c r="EI134" s="280"/>
      <c r="EJ134" s="280"/>
      <c r="EK134" s="280"/>
      <c r="EL134" s="280"/>
      <c r="EM134" s="280"/>
      <c r="EN134" s="280"/>
      <c r="EO134" s="280"/>
      <c r="EP134" s="280"/>
      <c r="EQ134" s="280"/>
      <c r="ER134" s="280"/>
      <c r="ES134" s="280"/>
      <c r="ET134" s="280"/>
      <c r="EU134" s="280"/>
      <c r="EV134" s="280"/>
      <c r="EW134" s="280"/>
      <c r="EX134" s="280"/>
      <c r="EY134" s="280"/>
      <c r="EZ134" s="280"/>
      <c r="FA134" s="280"/>
      <c r="FB134" s="280"/>
      <c r="FC134" s="280"/>
      <c r="FD134" s="280"/>
      <c r="FE134" s="280"/>
      <c r="FF134" s="280"/>
      <c r="FG134" s="280"/>
      <c r="FH134" s="280"/>
      <c r="FI134" s="280"/>
      <c r="FJ134" s="280"/>
      <c r="FK134" s="280"/>
      <c r="FL134" s="280"/>
      <c r="FM134" s="280"/>
      <c r="FN134" s="280"/>
      <c r="FO134" s="280"/>
      <c r="FP134" s="280"/>
      <c r="FQ134" s="280"/>
      <c r="FR134" s="280"/>
      <c r="FS134" s="280"/>
      <c r="FT134" s="280"/>
      <c r="FU134" s="280"/>
      <c r="FV134" s="280"/>
      <c r="FW134" s="280"/>
      <c r="FX134" s="280"/>
      <c r="FY134" s="280"/>
      <c r="FZ134" s="280"/>
      <c r="GA134" s="280"/>
      <c r="GB134" s="280"/>
      <c r="GC134" s="280"/>
      <c r="GD134" s="280"/>
      <c r="GE134" s="280"/>
      <c r="GF134" s="280"/>
      <c r="GG134" s="280"/>
      <c r="GH134" s="280"/>
      <c r="GI134" s="280"/>
      <c r="GJ134" s="280"/>
      <c r="GK134" s="280"/>
      <c r="GL134" s="280"/>
      <c r="GM134" s="280"/>
      <c r="GN134" s="280"/>
      <c r="GO134" s="280"/>
      <c r="GP134" s="280"/>
      <c r="GQ134" s="280"/>
      <c r="GR134" s="280"/>
      <c r="GS134" s="280"/>
      <c r="GT134" s="280"/>
      <c r="GU134" s="280"/>
      <c r="GV134" s="280"/>
    </row>
    <row r="135">
      <c r="A135" s="309" t="str">
        <v>乐容</v>
      </c>
      <c r="B135" s="310" t="str">
        <v>12800025900223318</v>
      </c>
      <c r="C135" s="309" t="str">
        <v>亚朵星球 纯色全棉床笠</v>
      </c>
      <c r="D135" s="309" t="str">
        <v>生椰姜茶/180*200cm</v>
      </c>
      <c r="E135">
        <f>SUM(F135:GX135)</f>
      </c>
      <c r="F135" s="280">
        <f>IFERROR(SUMPRODUCT(('控温被PRO-S级品'!$B$2:$B$10=$B135)*('控温被PRO-S级品'!$E$1:$BE$1=F$1)*('控温被PRO-S级品'!$E$2:$BE$10)),0)+IFERROR(SUMPRODUCT(('冬被-S级品'!$B$2:$B$10=$B135)*('冬被-S级品'!$E$1:$AW$1=F$1)*('冬被-S级品'!$E$2:$AW$10)),0)+IFERROR(SUMPRODUCT(('白止-S级品'!$A$2:$A$26=$B135)*('白止-S级品'!$D$1:$AV$1=F$1)*('白止-S级品'!$D$2:$AV$26)),0)+IFERROR(SUMPRODUCT(('乐容-S级品'!$A$4:$A$32=$B135)*('乐容-S级品'!$L$3:$CA$3=F$1)*('乐容-S级品'!$L$4:$CA$32)),0)</f>
      </c>
      <c r="G135" s="280">
        <f>IFERROR(SUMPRODUCT(('控温被PRO-S级品'!$B$2:$B$10=$B135)*('控温被PRO-S级品'!$E$1:$BE$1=G$1)*('控温被PRO-S级品'!$E$2:$BE$10)),0)+IFERROR(SUMPRODUCT(('冬被-S级品'!$B$2:$B$10=$B135)*('冬被-S级品'!$E$1:$AW$1=G$1)*('冬被-S级品'!$E$2:$AW$10)),0)+IFERROR(SUMPRODUCT(('白止-S级品'!$A$2:$A$26=$B135)*('白止-S级品'!$D$1:$AV$1=G$1)*('白止-S级品'!$D$2:$AV$26)),0)+IFERROR(SUMPRODUCT(('乐容-S级品'!$A$4:$A$32=$B135)*('乐容-S级品'!$L$3:$CA$3=G$1)*('乐容-S级品'!$L$4:$CA$32)),0)</f>
      </c>
      <c r="H135" s="280">
        <f>IFERROR(SUMPRODUCT(('控温被PRO-S级品'!$B$2:$B$10=$B135)*('控温被PRO-S级品'!$E$1:$BE$1=H$1)*('控温被PRO-S级品'!$E$2:$BE$10)),0)+IFERROR(SUMPRODUCT(('冬被-S级品'!$B$2:$B$10=$B135)*('冬被-S级品'!$E$1:$AW$1=H$1)*('冬被-S级品'!$E$2:$AW$10)),0)+IFERROR(SUMPRODUCT(('白止-S级品'!$A$2:$A$26=$B135)*('白止-S级品'!$D$1:$AV$1=H$1)*('白止-S级品'!$D$2:$AV$26)),0)+IFERROR(SUMPRODUCT(('乐容-S级品'!$A$4:$A$32=$B135)*('乐容-S级品'!$L$3:$CA$3=H$1)*('乐容-S级品'!$L$4:$CA$32)),0)</f>
      </c>
      <c r="I135" s="280">
        <f>IFERROR(SUMPRODUCT(('控温被PRO-S级品'!$B$2:$B$10=$B135)*('控温被PRO-S级品'!$E$1:$BE$1=I$1)*('控温被PRO-S级品'!$E$2:$BE$10)),0)+IFERROR(SUMPRODUCT(('冬被-S级品'!$B$2:$B$10=$B135)*('冬被-S级品'!$E$1:$AW$1=I$1)*('冬被-S级品'!$E$2:$AW$10)),0)+IFERROR(SUMPRODUCT(('白止-S级品'!$A$2:$A$26=$B135)*('白止-S级品'!$D$1:$AV$1=I$1)*('白止-S级品'!$D$2:$AV$26)),0)+IFERROR(SUMPRODUCT(('乐容-S级品'!$A$4:$A$32=$B135)*('乐容-S级品'!$L$3:$CA$3=I$1)*('乐容-S级品'!$L$4:$CA$32)),0)</f>
      </c>
      <c r="J135" s="280">
        <f>IFERROR(SUMPRODUCT(('控温被PRO-S级品'!$B$2:$B$10=$B135)*('控温被PRO-S级品'!$E$1:$BE$1=J$1)*('控温被PRO-S级品'!$E$2:$BE$10)),0)+IFERROR(SUMPRODUCT(('冬被-S级品'!$B$2:$B$10=$B135)*('冬被-S级品'!$E$1:$AW$1=J$1)*('冬被-S级品'!$E$2:$AW$10)),0)+IFERROR(SUMPRODUCT(('白止-S级品'!$A$2:$A$26=$B135)*('白止-S级品'!$D$1:$AV$1=J$1)*('白止-S级品'!$D$2:$AV$26)),0)+IFERROR(SUMPRODUCT(('乐容-S级品'!$A$4:$A$32=$B135)*('乐容-S级品'!$L$3:$CA$3=J$1)*('乐容-S级品'!$L$4:$CA$32)),0)</f>
      </c>
      <c r="K135" s="280">
        <f>IFERROR(SUMPRODUCT(('控温被PRO-S级品'!$B$2:$B$10=$B135)*('控温被PRO-S级品'!$E$1:$BE$1=K$1)*('控温被PRO-S级品'!$E$2:$BE$10)),0)+IFERROR(SUMPRODUCT(('冬被-S级品'!$B$2:$B$10=$B135)*('冬被-S级品'!$E$1:$AW$1=K$1)*('冬被-S级品'!$E$2:$AW$10)),0)+IFERROR(SUMPRODUCT(('白止-S级品'!$A$2:$A$26=$B135)*('白止-S级品'!$D$1:$AV$1=K$1)*('白止-S级品'!$D$2:$AV$26)),0)+IFERROR(SUMPRODUCT(('乐容-S级品'!$A$4:$A$32=$B135)*('乐容-S级品'!$L$3:$CA$3=K$1)*('乐容-S级品'!$L$4:$CA$32)),0)</f>
      </c>
      <c r="L135" s="280">
        <f>IFERROR(SUMPRODUCT(('控温被PRO-S级品'!$B$2:$B$10=$B135)*('控温被PRO-S级品'!$E$1:$BE$1=L$1)*('控温被PRO-S级品'!$E$2:$BE$10)),0)+IFERROR(SUMPRODUCT(('冬被-S级品'!$B$2:$B$10=$B135)*('冬被-S级品'!$E$1:$AW$1=L$1)*('冬被-S级品'!$E$2:$AW$10)),0)+IFERROR(SUMPRODUCT(('白止-S级品'!$A$2:$A$26=$B135)*('白止-S级品'!$D$1:$AV$1=L$1)*('白止-S级品'!$D$2:$AV$26)),0)+IFERROR(SUMPRODUCT(('乐容-S级品'!$A$4:$A$32=$B135)*('乐容-S级品'!$L$3:$CA$3=L$1)*('乐容-S级品'!$L$4:$CA$32)),0)</f>
      </c>
      <c r="M135" s="280">
        <f>IFERROR(SUMPRODUCT(('控温被PRO-S级品'!$B$2:$B$10=$B135)*('控温被PRO-S级品'!$E$1:$BE$1=M$1)*('控温被PRO-S级品'!$E$2:$BE$10)),0)+IFERROR(SUMPRODUCT(('冬被-S级品'!$B$2:$B$10=$B135)*('冬被-S级品'!$E$1:$AW$1=M$1)*('冬被-S级品'!$E$2:$AW$10)),0)+IFERROR(SUMPRODUCT(('白止-S级品'!$A$2:$A$26=$B135)*('白止-S级品'!$D$1:$AV$1=M$1)*('白止-S级品'!$D$2:$AV$26)),0)+IFERROR(SUMPRODUCT(('乐容-S级品'!$A$4:$A$32=$B135)*('乐容-S级品'!$L$3:$CA$3=M$1)*('乐容-S级品'!$L$4:$CA$32)),0)</f>
      </c>
      <c r="N135" s="280">
        <f>IFERROR(SUMPRODUCT(('控温被PRO-S级品'!$B$2:$B$10=$B135)*('控温被PRO-S级品'!$E$1:$BE$1=N$1)*('控温被PRO-S级品'!$E$2:$BE$10)),0)+IFERROR(SUMPRODUCT(('冬被-S级品'!$B$2:$B$10=$B135)*('冬被-S级品'!$E$1:$AW$1=N$1)*('冬被-S级品'!$E$2:$AW$10)),0)+IFERROR(SUMPRODUCT(('白止-S级品'!$A$2:$A$26=$B135)*('白止-S级品'!$D$1:$AV$1=N$1)*('白止-S级品'!$D$2:$AV$26)),0)+IFERROR(SUMPRODUCT(('乐容-S级品'!$A$4:$A$32=$B135)*('乐容-S级品'!$L$3:$CA$3=N$1)*('乐容-S级品'!$L$4:$CA$32)),0)</f>
      </c>
      <c r="O135" s="280">
        <f>IFERROR(SUMPRODUCT(('控温被PRO-S级品'!$B$2:$B$10=$B135)*('控温被PRO-S级品'!$E$1:$BE$1=O$1)*('控温被PRO-S级品'!$E$2:$BE$10)),0)+IFERROR(SUMPRODUCT(('冬被-S级品'!$B$2:$B$10=$B135)*('冬被-S级品'!$E$1:$AW$1=O$1)*('冬被-S级品'!$E$2:$AW$10)),0)+IFERROR(SUMPRODUCT(('白止-S级品'!$A$2:$A$26=$B135)*('白止-S级品'!$D$1:$AV$1=O$1)*('白止-S级品'!$D$2:$AV$26)),0)+IFERROR(SUMPRODUCT(('乐容-S级品'!$A$4:$A$32=$B135)*('乐容-S级品'!$L$3:$CA$3=O$1)*('乐容-S级品'!$L$4:$CA$32)),0)</f>
      </c>
      <c r="P135" s="280">
        <f>IFERROR(SUMPRODUCT(('控温被PRO-S级品'!$B$2:$B$10=$B135)*('控温被PRO-S级品'!$E$1:$BE$1=P$1)*('控温被PRO-S级品'!$E$2:$BE$10)),0)+IFERROR(SUMPRODUCT(('冬被-S级品'!$B$2:$B$10=$B135)*('冬被-S级品'!$E$1:$AW$1=P$1)*('冬被-S级品'!$E$2:$AW$10)),0)+IFERROR(SUMPRODUCT(('白止-S级品'!$A$2:$A$26=$B135)*('白止-S级品'!$D$1:$AV$1=P$1)*('白止-S级品'!$D$2:$AV$26)),0)+IFERROR(SUMPRODUCT(('乐容-S级品'!$A$4:$A$32=$B135)*('乐容-S级品'!$L$3:$CA$3=P$1)*('乐容-S级品'!$L$4:$CA$32)),0)</f>
      </c>
      <c r="Q135" s="280">
        <f>IFERROR(SUMPRODUCT(('控温被PRO-S级品'!$B$2:$B$10=$B135)*('控温被PRO-S级品'!$E$1:$BE$1=Q$1)*('控温被PRO-S级品'!$E$2:$BE$10)),0)+IFERROR(SUMPRODUCT(('冬被-S级品'!$B$2:$B$10=$B135)*('冬被-S级品'!$E$1:$AW$1=Q$1)*('冬被-S级品'!$E$2:$AW$10)),0)+IFERROR(SUMPRODUCT(('白止-S级品'!$A$2:$A$26=$B135)*('白止-S级品'!$D$1:$AV$1=Q$1)*('白止-S级品'!$D$2:$AV$26)),0)+IFERROR(SUMPRODUCT(('乐容-S级品'!$A$4:$A$32=$B135)*('乐容-S级品'!$L$3:$CA$3=Q$1)*('乐容-S级品'!$L$4:$CA$32)),0)</f>
      </c>
      <c r="R135" s="280">
        <f>IFERROR(SUMPRODUCT(('控温被PRO-S级品'!$B$2:$B$10=$B135)*('控温被PRO-S级品'!$E$1:$BE$1=R$1)*('控温被PRO-S级品'!$E$2:$BE$10)),0)+IFERROR(SUMPRODUCT(('冬被-S级品'!$B$2:$B$10=$B135)*('冬被-S级品'!$E$1:$AW$1=R$1)*('冬被-S级品'!$E$2:$AW$10)),0)+IFERROR(SUMPRODUCT(('白止-S级品'!$A$2:$A$26=$B135)*('白止-S级品'!$D$1:$AV$1=R$1)*('白止-S级品'!$D$2:$AV$26)),0)+IFERROR(SUMPRODUCT(('乐容-S级品'!$A$4:$A$32=$B135)*('乐容-S级品'!$L$3:$CA$3=R$1)*('乐容-S级品'!$L$4:$CA$32)),0)</f>
      </c>
      <c r="S135" s="280">
        <f>IFERROR(SUMPRODUCT(('控温被PRO-S级品'!$B$2:$B$10=$B135)*('控温被PRO-S级品'!$E$1:$BE$1=S$1)*('控温被PRO-S级品'!$E$2:$BE$10)),0)+IFERROR(SUMPRODUCT(('冬被-S级品'!$B$2:$B$10=$B135)*('冬被-S级品'!$E$1:$AW$1=S$1)*('冬被-S级品'!$E$2:$AW$10)),0)+IFERROR(SUMPRODUCT(('白止-S级品'!$A$2:$A$26=$B135)*('白止-S级品'!$D$1:$AV$1=S$1)*('白止-S级品'!$D$2:$AV$26)),0)+IFERROR(SUMPRODUCT(('乐容-S级品'!$A$4:$A$32=$B135)*('乐容-S级品'!$L$3:$CA$3=S$1)*('乐容-S级品'!$L$4:$CA$32)),0)</f>
      </c>
      <c r="T135" s="280">
        <f>IFERROR(SUMPRODUCT(('控温被PRO-S级品'!$B$2:$B$10=$B135)*('控温被PRO-S级品'!$E$1:$BE$1=T$1)*('控温被PRO-S级品'!$E$2:$BE$10)),0)+IFERROR(SUMPRODUCT(('冬被-S级品'!$B$2:$B$10=$B135)*('冬被-S级品'!$E$1:$AW$1=T$1)*('冬被-S级品'!$E$2:$AW$10)),0)+IFERROR(SUMPRODUCT(('白止-S级品'!$A$2:$A$26=$B135)*('白止-S级品'!$D$1:$AV$1=T$1)*('白止-S级品'!$D$2:$AV$26)),0)+IFERROR(SUMPRODUCT(('乐容-S级品'!$A$4:$A$32=$B135)*('乐容-S级品'!$L$3:$CA$3=T$1)*('乐容-S级品'!$L$4:$CA$32)),0)</f>
      </c>
      <c r="U135" s="280">
        <f>IFERROR(SUMPRODUCT(('控温被PRO-S级品'!$B$2:$B$10=$B135)*('控温被PRO-S级品'!$E$1:$BE$1=U$1)*('控温被PRO-S级品'!$E$2:$BE$10)),0)+IFERROR(SUMPRODUCT(('冬被-S级品'!$B$2:$B$10=$B135)*('冬被-S级品'!$E$1:$AW$1=U$1)*('冬被-S级品'!$E$2:$AW$10)),0)+IFERROR(SUMPRODUCT(('白止-S级品'!$A$2:$A$26=$B135)*('白止-S级品'!$D$1:$AV$1=U$1)*('白止-S级品'!$D$2:$AV$26)),0)+IFERROR(SUMPRODUCT(('乐容-S级品'!$A$4:$A$32=$B135)*('乐容-S级品'!$L$3:$CA$3=U$1)*('乐容-S级品'!$L$4:$CA$32)),0)</f>
      </c>
      <c r="V135" s="280">
        <f>IFERROR(SUMPRODUCT(('控温被PRO-S级品'!$B$2:$B$10=$B135)*('控温被PRO-S级品'!$E$1:$BE$1=V$1)*('控温被PRO-S级品'!$E$2:$BE$10)),0)+IFERROR(SUMPRODUCT(('冬被-S级品'!$B$2:$B$10=$B135)*('冬被-S级品'!$E$1:$AW$1=V$1)*('冬被-S级品'!$E$2:$AW$10)),0)+IFERROR(SUMPRODUCT(('白止-S级品'!$A$2:$A$26=$B135)*('白止-S级品'!$D$1:$AV$1=V$1)*('白止-S级品'!$D$2:$AV$26)),0)+IFERROR(SUMPRODUCT(('乐容-S级品'!$A$4:$A$32=$B135)*('乐容-S级品'!$L$3:$CA$3=V$1)*('乐容-S级品'!$L$4:$CA$32)),0)</f>
      </c>
      <c r="W135" s="280">
        <f>IFERROR(SUMPRODUCT(('控温被PRO-S级品'!$B$2:$B$10=$B135)*('控温被PRO-S级品'!$E$1:$BE$1=W$1)*('控温被PRO-S级品'!$E$2:$BE$10)),0)+IFERROR(SUMPRODUCT(('冬被-S级品'!$B$2:$B$10=$B135)*('冬被-S级品'!$E$1:$AW$1=W$1)*('冬被-S级品'!$E$2:$AW$10)),0)+IFERROR(SUMPRODUCT(('白止-S级品'!$A$2:$A$26=$B135)*('白止-S级品'!$D$1:$AV$1=W$1)*('白止-S级品'!$D$2:$AV$26)),0)+IFERROR(SUMPRODUCT(('乐容-S级品'!$A$4:$A$32=$B135)*('乐容-S级品'!$L$3:$CA$3=W$1)*('乐容-S级品'!$L$4:$CA$32)),0)</f>
      </c>
      <c r="X135" s="280">
        <f>IFERROR(SUMPRODUCT(('控温被PRO-S级品'!$B$2:$B$10=$B135)*('控温被PRO-S级品'!$E$1:$BE$1=X$1)*('控温被PRO-S级品'!$E$2:$BE$10)),0)+IFERROR(SUMPRODUCT(('冬被-S级品'!$B$2:$B$10=$B135)*('冬被-S级品'!$E$1:$AW$1=X$1)*('冬被-S级品'!$E$2:$AW$10)),0)+IFERROR(SUMPRODUCT(('白止-S级品'!$A$2:$A$26=$B135)*('白止-S级品'!$D$1:$AV$1=X$1)*('白止-S级品'!$D$2:$AV$26)),0)+IFERROR(SUMPRODUCT(('乐容-S级品'!$A$4:$A$32=$B135)*('乐容-S级品'!$L$3:$CA$3=X$1)*('乐容-S级品'!$L$4:$CA$32)),0)</f>
      </c>
      <c r="Y135" s="280">
        <f>IFERROR(SUMPRODUCT(('控温被PRO-S级品'!$B$2:$B$10=$B135)*('控温被PRO-S级品'!$E$1:$BE$1=Y$1)*('控温被PRO-S级品'!$E$2:$BE$10)),0)+IFERROR(SUMPRODUCT(('冬被-S级品'!$B$2:$B$10=$B135)*('冬被-S级品'!$E$1:$AW$1=Y$1)*('冬被-S级品'!$E$2:$AW$10)),0)+IFERROR(SUMPRODUCT(('白止-S级品'!$A$2:$A$26=$B135)*('白止-S级品'!$D$1:$AV$1=Y$1)*('白止-S级品'!$D$2:$AV$26)),0)+IFERROR(SUMPRODUCT(('乐容-S级品'!$A$4:$A$32=$B135)*('乐容-S级品'!$L$3:$CA$3=Y$1)*('乐容-S级品'!$L$4:$CA$32)),0)</f>
      </c>
      <c r="Z135" s="280">
        <f>IFERROR(SUMPRODUCT(('控温被PRO-S级品'!$B$2:$B$10=$B135)*('控温被PRO-S级品'!$E$1:$BE$1=Z$1)*('控温被PRO-S级品'!$E$2:$BE$10)),0)+IFERROR(SUMPRODUCT(('冬被-S级品'!$B$2:$B$10=$B135)*('冬被-S级品'!$E$1:$AW$1=Z$1)*('冬被-S级品'!$E$2:$AW$10)),0)+IFERROR(SUMPRODUCT(('白止-S级品'!$A$2:$A$26=$B135)*('白止-S级品'!$D$1:$AV$1=Z$1)*('白止-S级品'!$D$2:$AV$26)),0)+IFERROR(SUMPRODUCT(('乐容-S级品'!$A$4:$A$32=$B135)*('乐容-S级品'!$L$3:$CA$3=Z$1)*('乐容-S级品'!$L$4:$CA$32)),0)</f>
      </c>
      <c r="AA135" s="280">
        <f>IFERROR(SUMPRODUCT(('控温被PRO-S级品'!$B$2:$B$10=$B135)*('控温被PRO-S级品'!$E$1:$BE$1=AA$1)*('控温被PRO-S级品'!$E$2:$BE$10)),0)+IFERROR(SUMPRODUCT(('冬被-S级品'!$B$2:$B$10=$B135)*('冬被-S级品'!$E$1:$AW$1=AA$1)*('冬被-S级品'!$E$2:$AW$10)),0)+IFERROR(SUMPRODUCT(('白止-S级品'!$A$2:$A$26=$B135)*('白止-S级品'!$D$1:$AV$1=AA$1)*('白止-S级品'!$D$2:$AV$26)),0)+IFERROR(SUMPRODUCT(('乐容-S级品'!$A$4:$A$32=$B135)*('乐容-S级品'!$L$3:$CA$3=AA$1)*('乐容-S级品'!$L$4:$CA$32)),0)</f>
      </c>
      <c r="AB135" s="280">
        <f>IFERROR(SUMPRODUCT(('控温被PRO-S级品'!$B$2:$B$10=$B135)*('控温被PRO-S级品'!$E$1:$BE$1=AB$1)*('控温被PRO-S级品'!$E$2:$BE$10)),0)+IFERROR(SUMPRODUCT(('冬被-S级品'!$B$2:$B$10=$B135)*('冬被-S级品'!$E$1:$AW$1=AB$1)*('冬被-S级品'!$E$2:$AW$10)),0)+IFERROR(SUMPRODUCT(('白止-S级品'!$A$2:$A$26=$B135)*('白止-S级品'!$D$1:$AV$1=AB$1)*('白止-S级品'!$D$2:$AV$26)),0)+IFERROR(SUMPRODUCT(('乐容-S级品'!$A$4:$A$32=$B135)*('乐容-S级品'!$L$3:$CA$3=AB$1)*('乐容-S级品'!$L$4:$CA$32)),0)</f>
      </c>
      <c r="AC135" s="280">
        <f>IFERROR(SUMPRODUCT(('控温被PRO-S级品'!$B$2:$B$10=$B135)*('控温被PRO-S级品'!$E$1:$BE$1=AC$1)*('控温被PRO-S级品'!$E$2:$BE$10)),0)+IFERROR(SUMPRODUCT(('冬被-S级品'!$B$2:$B$10=$B135)*('冬被-S级品'!$E$1:$AW$1=AC$1)*('冬被-S级品'!$E$2:$AW$10)),0)+IFERROR(SUMPRODUCT(('白止-S级品'!$A$2:$A$26=$B135)*('白止-S级品'!$D$1:$AV$1=AC$1)*('白止-S级品'!$D$2:$AV$26)),0)+IFERROR(SUMPRODUCT(('乐容-S级品'!$A$4:$A$32=$B135)*('乐容-S级品'!$L$3:$CA$3=AC$1)*('乐容-S级品'!$L$4:$CA$32)),0)</f>
      </c>
      <c r="AD135" s="280">
        <f>IFERROR(SUMPRODUCT(('控温被PRO-S级品'!$B$2:$B$10=$B135)*('控温被PRO-S级品'!$E$1:$BE$1=AD$1)*('控温被PRO-S级品'!$E$2:$BE$10)),0)+IFERROR(SUMPRODUCT(('冬被-S级品'!$B$2:$B$10=$B135)*('冬被-S级品'!$E$1:$AW$1=AD$1)*('冬被-S级品'!$E$2:$AW$10)),0)+IFERROR(SUMPRODUCT(('白止-S级品'!$A$2:$A$26=$B135)*('白止-S级品'!$D$1:$AV$1=AD$1)*('白止-S级品'!$D$2:$AV$26)),0)+IFERROR(SUMPRODUCT(('乐容-S级品'!$A$4:$A$32=$B135)*('乐容-S级品'!$L$3:$CA$3=AD$1)*('乐容-S级品'!$L$4:$CA$32)),0)</f>
      </c>
      <c r="AE135" s="280">
        <f>IFERROR(SUMPRODUCT(('控温被PRO-S级品'!$B$2:$B$10=$B135)*('控温被PRO-S级品'!$E$1:$BE$1=AE$1)*('控温被PRO-S级品'!$E$2:$BE$10)),0)+IFERROR(SUMPRODUCT(('冬被-S级品'!$B$2:$B$10=$B135)*('冬被-S级品'!$E$1:$AW$1=AE$1)*('冬被-S级品'!$E$2:$AW$10)),0)+IFERROR(SUMPRODUCT(('白止-S级品'!$A$2:$A$26=$B135)*('白止-S级品'!$D$1:$AV$1=AE$1)*('白止-S级品'!$D$2:$AV$26)),0)+IFERROR(SUMPRODUCT(('乐容-S级品'!$A$4:$A$32=$B135)*('乐容-S级品'!$L$3:$CA$3=AE$1)*('乐容-S级品'!$L$4:$CA$32)),0)</f>
      </c>
      <c r="AF135" s="280">
        <f>IFERROR(SUMPRODUCT(('控温被PRO-S级品'!$B$2:$B$10=$B135)*('控温被PRO-S级品'!$E$1:$BE$1=AF$1)*('控温被PRO-S级品'!$E$2:$BE$10)),0)+IFERROR(SUMPRODUCT(('冬被-S级品'!$B$2:$B$10=$B135)*('冬被-S级品'!$E$1:$AW$1=AF$1)*('冬被-S级品'!$E$2:$AW$10)),0)+IFERROR(SUMPRODUCT(('白止-S级品'!$A$2:$A$26=$B135)*('白止-S级品'!$D$1:$AV$1=AF$1)*('白止-S级品'!$D$2:$AV$26)),0)+IFERROR(SUMPRODUCT(('乐容-S级品'!$A$4:$A$32=$B135)*('乐容-S级品'!$L$3:$CA$3=AF$1)*('乐容-S级品'!$L$4:$CA$32)),0)</f>
      </c>
      <c r="AG135" s="280">
        <f>IFERROR(SUMPRODUCT(('控温被PRO-S级品'!$B$2:$B$10=$B135)*('控温被PRO-S级品'!$E$1:$BE$1=AG$1)*('控温被PRO-S级品'!$E$2:$BE$10)),0)+IFERROR(SUMPRODUCT(('冬被-S级品'!$B$2:$B$10=$B135)*('冬被-S级品'!$E$1:$AW$1=AG$1)*('冬被-S级品'!$E$2:$AW$10)),0)+IFERROR(SUMPRODUCT(('白止-S级品'!$A$2:$A$26=$B135)*('白止-S级品'!$D$1:$AV$1=AG$1)*('白止-S级品'!$D$2:$AV$26)),0)+IFERROR(SUMPRODUCT(('乐容-S级品'!$A$4:$A$32=$B135)*('乐容-S级品'!$L$3:$CA$3=AG$1)*('乐容-S级品'!$L$4:$CA$32)),0)</f>
      </c>
      <c r="AH135" s="280">
        <f>IFERROR(SUMPRODUCT(('控温被PRO-S级品'!$B$2:$B$10=$B135)*('控温被PRO-S级品'!$E$1:$BE$1=AH$1)*('控温被PRO-S级品'!$E$2:$BE$10)),0)+IFERROR(SUMPRODUCT(('冬被-S级品'!$B$2:$B$10=$B135)*('冬被-S级品'!$E$1:$AW$1=AH$1)*('冬被-S级品'!$E$2:$AW$10)),0)+IFERROR(SUMPRODUCT(('白止-S级品'!$A$2:$A$26=$B135)*('白止-S级品'!$D$1:$AV$1=AH$1)*('白止-S级品'!$D$2:$AV$26)),0)+IFERROR(SUMPRODUCT(('乐容-S级品'!$A$4:$A$32=$B135)*('乐容-S级品'!$L$3:$CA$3=AH$1)*('乐容-S级品'!$L$4:$CA$32)),0)</f>
      </c>
      <c r="AI135" s="280">
        <f>IFERROR(SUMPRODUCT(('控温被PRO-S级品'!$B$2:$B$10=$B135)*('控温被PRO-S级品'!$E$1:$BE$1=AI$1)*('控温被PRO-S级品'!$E$2:$BE$10)),0)+IFERROR(SUMPRODUCT(('冬被-S级品'!$B$2:$B$10=$B135)*('冬被-S级品'!$E$1:$AW$1=AI$1)*('冬被-S级品'!$E$2:$AW$10)),0)+IFERROR(SUMPRODUCT(('白止-S级品'!$A$2:$A$26=$B135)*('白止-S级品'!$D$1:$AV$1=AI$1)*('白止-S级品'!$D$2:$AV$26)),0)+IFERROR(SUMPRODUCT(('乐容-S级品'!$A$4:$A$32=$B135)*('乐容-S级品'!$L$3:$CA$3=AI$1)*('乐容-S级品'!$L$4:$CA$32)),0)</f>
      </c>
      <c r="AJ135" s="280">
        <f>IFERROR(SUMPRODUCT(('控温被PRO-S级品'!$B$2:$B$10=$B135)*('控温被PRO-S级品'!$E$1:$BE$1=AJ$1)*('控温被PRO-S级品'!$E$2:$BE$10)),0)+IFERROR(SUMPRODUCT(('冬被-S级品'!$B$2:$B$10=$B135)*('冬被-S级品'!$E$1:$AW$1=AJ$1)*('冬被-S级品'!$E$2:$AW$10)),0)+IFERROR(SUMPRODUCT(('白止-S级品'!$A$2:$A$26=$B135)*('白止-S级品'!$D$1:$AV$1=AJ$1)*('白止-S级品'!$D$2:$AV$26)),0)+IFERROR(SUMPRODUCT(('乐容-S级品'!$A$4:$A$32=$B135)*('乐容-S级品'!$L$3:$CA$3=AJ$1)*('乐容-S级品'!$L$4:$CA$32)),0)</f>
      </c>
      <c r="AK135" s="280">
        <f>IFERROR(SUMPRODUCT(('控温被PRO-S级品'!$B$2:$B$10=$B135)*('控温被PRO-S级品'!$E$1:$BE$1=AK$1)*('控温被PRO-S级品'!$E$2:$BE$10)),0)+IFERROR(SUMPRODUCT(('冬被-S级品'!$B$2:$B$10=$B135)*('冬被-S级品'!$E$1:$AW$1=AK$1)*('冬被-S级品'!$E$2:$AW$10)),0)+IFERROR(SUMPRODUCT(('白止-S级品'!$A$2:$A$26=$B135)*('白止-S级品'!$D$1:$AV$1=AK$1)*('白止-S级品'!$D$2:$AV$26)),0)+IFERROR(SUMPRODUCT(('乐容-S级品'!$A$4:$A$32=$B135)*('乐容-S级品'!$L$3:$CA$3=AK$1)*('乐容-S级品'!$L$4:$CA$32)),0)</f>
      </c>
      <c r="AL135" s="280">
        <f>IFERROR(SUMPRODUCT(('控温被PRO-S级品'!$B$2:$B$10=$B135)*('控温被PRO-S级品'!$E$1:$BE$1=AL$1)*('控温被PRO-S级品'!$E$2:$BE$10)),0)+IFERROR(SUMPRODUCT(('冬被-S级品'!$B$2:$B$10=$B135)*('冬被-S级品'!$E$1:$AW$1=AL$1)*('冬被-S级品'!$E$2:$AW$10)),0)+IFERROR(SUMPRODUCT(('白止-S级品'!$A$2:$A$26=$B135)*('白止-S级品'!$D$1:$AV$1=AL$1)*('白止-S级品'!$D$2:$AV$26)),0)+IFERROR(SUMPRODUCT(('乐容-S级品'!$A$4:$A$32=$B135)*('乐容-S级品'!$L$3:$CA$3=AL$1)*('乐容-S级品'!$L$4:$CA$32)),0)</f>
      </c>
      <c r="AM135" s="280">
        <f>IFERROR(SUMPRODUCT(('控温被PRO-S级品'!$B$2:$B$10=$B135)*('控温被PRO-S级品'!$E$1:$BE$1=AM$1)*('控温被PRO-S级品'!$E$2:$BE$10)),0)+IFERROR(SUMPRODUCT(('冬被-S级品'!$B$2:$B$10=$B135)*('冬被-S级品'!$E$1:$AW$1=AM$1)*('冬被-S级品'!$E$2:$AW$10)),0)+IFERROR(SUMPRODUCT(('白止-S级品'!$A$2:$A$26=$B135)*('白止-S级品'!$D$1:$AV$1=AM$1)*('白止-S级品'!$D$2:$AV$26)),0)+IFERROR(SUMPRODUCT(('乐容-S级品'!$A$4:$A$32=$B135)*('乐容-S级品'!$L$3:$CA$3=AM$1)*('乐容-S级品'!$L$4:$CA$32)),0)</f>
      </c>
      <c r="AN135" s="280">
        <f>IFERROR(SUMPRODUCT(('控温被PRO-S级品'!$B$2:$B$10=$B135)*('控温被PRO-S级品'!$E$1:$BE$1=AN$1)*('控温被PRO-S级品'!$E$2:$BE$10)),0)+IFERROR(SUMPRODUCT(('冬被-S级品'!$B$2:$B$10=$B135)*('冬被-S级品'!$E$1:$AW$1=AN$1)*('冬被-S级品'!$E$2:$AW$10)),0)+IFERROR(SUMPRODUCT(('白止-S级品'!$A$2:$A$26=$B135)*('白止-S级品'!$D$1:$AV$1=AN$1)*('白止-S级品'!$D$2:$AV$26)),0)+IFERROR(SUMPRODUCT(('乐容-S级品'!$A$4:$A$32=$B135)*('乐容-S级品'!$L$3:$CA$3=AN$1)*('乐容-S级品'!$L$4:$CA$32)),0)</f>
      </c>
      <c r="AO135" s="280">
        <f>IFERROR(SUMPRODUCT(('控温被PRO-S级品'!$B$2:$B$10=$B135)*('控温被PRO-S级品'!$E$1:$BE$1=AO$1)*('控温被PRO-S级品'!$E$2:$BE$10)),0)+IFERROR(SUMPRODUCT(('冬被-S级品'!$B$2:$B$10=$B135)*('冬被-S级品'!$E$1:$AW$1=AO$1)*('冬被-S级品'!$E$2:$AW$10)),0)+IFERROR(SUMPRODUCT(('白止-S级品'!$A$2:$A$26=$B135)*('白止-S级品'!$D$1:$AV$1=AO$1)*('白止-S级品'!$D$2:$AV$26)),0)+IFERROR(SUMPRODUCT(('乐容-S级品'!$A$4:$A$32=$B135)*('乐容-S级品'!$L$3:$CA$3=AO$1)*('乐容-S级品'!$L$4:$CA$32)),0)</f>
      </c>
      <c r="AP135" s="280">
        <f>IFERROR(SUMPRODUCT(('控温被PRO-S级品'!$B$2:$B$10=$B135)*('控温被PRO-S级品'!$E$1:$BE$1=AP$1)*('控温被PRO-S级品'!$E$2:$BE$10)),0)+IFERROR(SUMPRODUCT(('冬被-S级品'!$B$2:$B$10=$B135)*('冬被-S级品'!$E$1:$AW$1=AP$1)*('冬被-S级品'!$E$2:$AW$10)),0)+IFERROR(SUMPRODUCT(('白止-S级品'!$A$2:$A$26=$B135)*('白止-S级品'!$D$1:$AV$1=AP$1)*('白止-S级品'!$D$2:$AV$26)),0)+IFERROR(SUMPRODUCT(('乐容-S级品'!$A$4:$A$32=$B135)*('乐容-S级品'!$L$3:$CA$3=AP$1)*('乐容-S级品'!$L$4:$CA$32)),0)</f>
      </c>
      <c r="AQ135" s="280">
        <f>IFERROR(SUMPRODUCT(('控温被PRO-S级品'!$B$2:$B$10=$B135)*('控温被PRO-S级品'!$E$1:$BE$1=AQ$1)*('控温被PRO-S级品'!$E$2:$BE$10)),0)+IFERROR(SUMPRODUCT(('冬被-S级品'!$B$2:$B$10=$B135)*('冬被-S级品'!$E$1:$AW$1=AQ$1)*('冬被-S级品'!$E$2:$AW$10)),0)+IFERROR(SUMPRODUCT(('白止-S级品'!$A$2:$A$26=$B135)*('白止-S级品'!$D$1:$AV$1=AQ$1)*('白止-S级品'!$D$2:$AV$26)),0)+IFERROR(SUMPRODUCT(('乐容-S级品'!$A$4:$A$32=$B135)*('乐容-S级品'!$L$3:$CA$3=AQ$1)*('乐容-S级品'!$L$4:$CA$32)),0)</f>
      </c>
      <c r="AR135" s="280">
        <f>IFERROR(SUMPRODUCT(('控温被PRO-S级品'!$B$2:$B$10=$B135)*('控温被PRO-S级品'!$E$1:$BE$1=AR$1)*('控温被PRO-S级品'!$E$2:$BE$10)),0)+IFERROR(SUMPRODUCT(('冬被-S级品'!$B$2:$B$10=$B135)*('冬被-S级品'!$E$1:$AW$1=AR$1)*('冬被-S级品'!$E$2:$AW$10)),0)+IFERROR(SUMPRODUCT(('白止-S级品'!$A$2:$A$26=$B135)*('白止-S级品'!$D$1:$AV$1=AR$1)*('白止-S级品'!$D$2:$AV$26)),0)+IFERROR(SUMPRODUCT(('乐容-S级品'!$A$4:$A$32=$B135)*('乐容-S级品'!$L$3:$CA$3=AR$1)*('乐容-S级品'!$L$4:$CA$32)),0)</f>
      </c>
      <c r="AS135" s="280">
        <f>IFERROR(SUMPRODUCT(('控温被PRO-S级品'!$B$2:$B$10=$B135)*('控温被PRO-S级品'!$E$1:$BE$1=AS$1)*('控温被PRO-S级品'!$E$2:$BE$10)),0)+IFERROR(SUMPRODUCT(('冬被-S级品'!$B$2:$B$10=$B135)*('冬被-S级品'!$E$1:$AW$1=AS$1)*('冬被-S级品'!$E$2:$AW$10)),0)+IFERROR(SUMPRODUCT(('白止-S级品'!$A$2:$A$26=$B135)*('白止-S级品'!$D$1:$AV$1=AS$1)*('白止-S级品'!$D$2:$AV$26)),0)+IFERROR(SUMPRODUCT(('乐容-S级品'!$A$4:$A$32=$B135)*('乐容-S级品'!$L$3:$CA$3=AS$1)*('乐容-S级品'!$L$4:$CA$32)),0)</f>
      </c>
      <c r="AT135" s="280">
        <f>IFERROR(SUMPRODUCT(('控温被PRO-S级品'!$B$2:$B$10=$B135)*('控温被PRO-S级品'!$E$1:$BE$1=AT$1)*('控温被PRO-S级品'!$E$2:$BE$10)),0)+IFERROR(SUMPRODUCT(('冬被-S级品'!$B$2:$B$10=$B135)*('冬被-S级品'!$E$1:$AW$1=AT$1)*('冬被-S级品'!$E$2:$AW$10)),0)+IFERROR(SUMPRODUCT(('白止-S级品'!$A$2:$A$26=$B135)*('白止-S级品'!$D$1:$AV$1=AT$1)*('白止-S级品'!$D$2:$AV$26)),0)+IFERROR(SUMPRODUCT(('乐容-S级品'!$A$4:$A$32=$B135)*('乐容-S级品'!$L$3:$CA$3=AT$1)*('乐容-S级品'!$L$4:$CA$32)),0)</f>
      </c>
      <c r="AU135" s="280">
        <f>IFERROR(SUMPRODUCT(('控温被PRO-S级品'!$B$2:$B$10=$B135)*('控温被PRO-S级品'!$E$1:$BE$1=AU$1)*('控温被PRO-S级品'!$E$2:$BE$10)),0)+IFERROR(SUMPRODUCT(('冬被-S级品'!$B$2:$B$10=$B135)*('冬被-S级品'!$E$1:$AW$1=AU$1)*('冬被-S级品'!$E$2:$AW$10)),0)+IFERROR(SUMPRODUCT(('白止-S级品'!$A$2:$A$26=$B135)*('白止-S级品'!$D$1:$AV$1=AU$1)*('白止-S级品'!$D$2:$AV$26)),0)+IFERROR(SUMPRODUCT(('乐容-S级品'!$A$4:$A$32=$B135)*('乐容-S级品'!$L$3:$CA$3=AU$1)*('乐容-S级品'!$L$4:$CA$32)),0)</f>
      </c>
      <c r="AV135" s="280">
        <f>IFERROR(SUMPRODUCT(('控温被PRO-S级品'!$B$2:$B$10=$B135)*('控温被PRO-S级品'!$E$1:$BE$1=AV$1)*('控温被PRO-S级品'!$E$2:$BE$10)),0)+IFERROR(SUMPRODUCT(('冬被-S级品'!$B$2:$B$10=$B135)*('冬被-S级品'!$E$1:$AW$1=AV$1)*('冬被-S级品'!$E$2:$AW$10)),0)+IFERROR(SUMPRODUCT(('白止-S级品'!$A$2:$A$26=$B135)*('白止-S级品'!$D$1:$AV$1=AV$1)*('白止-S级品'!$D$2:$AV$26)),0)+IFERROR(SUMPRODUCT(('乐容-S级品'!$A$4:$A$32=$B135)*('乐容-S级品'!$L$3:$CA$3=AV$1)*('乐容-S级品'!$L$4:$CA$32)),0)</f>
      </c>
      <c r="AW135" s="280">
        <f>IFERROR(SUMPRODUCT(('控温被PRO-S级品'!$B$2:$B$10=$B135)*('控温被PRO-S级品'!$E$1:$BE$1=AW$1)*('控温被PRO-S级品'!$E$2:$BE$10)),0)+IFERROR(SUMPRODUCT(('冬被-S级品'!$B$2:$B$10=$B135)*('冬被-S级品'!$E$1:$AW$1=AW$1)*('冬被-S级品'!$E$2:$AW$10)),0)+IFERROR(SUMPRODUCT(('白止-S级品'!$A$2:$A$26=$B135)*('白止-S级品'!$D$1:$AV$1=AW$1)*('白止-S级品'!$D$2:$AV$26)),0)+IFERROR(SUMPRODUCT(('乐容-S级品'!$A$4:$A$32=$B135)*('乐容-S级品'!$L$3:$CA$3=AW$1)*('乐容-S级品'!$L$4:$CA$32)),0)</f>
      </c>
      <c r="AX135" s="280">
        <f>IFERROR(SUMPRODUCT(('控温被PRO-S级品'!$B$2:$B$10=$B135)*('控温被PRO-S级品'!$E$1:$BE$1=AX$1)*('控温被PRO-S级品'!$E$2:$BE$10)),0)+IFERROR(SUMPRODUCT(('冬被-S级品'!$B$2:$B$10=$B135)*('冬被-S级品'!$E$1:$AW$1=AX$1)*('冬被-S级品'!$E$2:$AW$10)),0)+IFERROR(SUMPRODUCT(('白止-S级品'!$A$2:$A$26=$B135)*('白止-S级品'!$D$1:$AV$1=AX$1)*('白止-S级品'!$D$2:$AV$26)),0)+IFERROR(SUMPRODUCT(('乐容-S级品'!$A$4:$A$32=$B135)*('乐容-S级品'!$L$3:$CA$3=AX$1)*('乐容-S级品'!$L$4:$CA$32)),0)</f>
      </c>
      <c r="AY135" s="280">
        <f>IFERROR(SUMPRODUCT(('控温被PRO-S级品'!$B$2:$B$10=$B135)*('控温被PRO-S级品'!$E$1:$BE$1=AY$1)*('控温被PRO-S级品'!$E$2:$BE$10)),0)+IFERROR(SUMPRODUCT(('冬被-S级品'!$B$2:$B$10=$B135)*('冬被-S级品'!$E$1:$AW$1=AY$1)*('冬被-S级品'!$E$2:$AW$10)),0)+IFERROR(SUMPRODUCT(('白止-S级品'!$A$2:$A$26=$B135)*('白止-S级品'!$D$1:$AV$1=AY$1)*('白止-S级品'!$D$2:$AV$26)),0)+IFERROR(SUMPRODUCT(('乐容-S级品'!$A$4:$A$32=$B135)*('乐容-S级品'!$L$3:$CA$3=AY$1)*('乐容-S级品'!$L$4:$CA$32)),0)</f>
      </c>
      <c r="AZ135" s="280">
        <f>IFERROR(SUMPRODUCT(('控温被PRO-S级品'!$B$2:$B$10=$B135)*('控温被PRO-S级品'!$E$1:$BE$1=AZ$1)*('控温被PRO-S级品'!$E$2:$BE$10)),0)+IFERROR(SUMPRODUCT(('冬被-S级品'!$B$2:$B$10=$B135)*('冬被-S级品'!$E$1:$AW$1=AZ$1)*('冬被-S级品'!$E$2:$AW$10)),0)+IFERROR(SUMPRODUCT(('白止-S级品'!$A$2:$A$26=$B135)*('白止-S级品'!$D$1:$AV$1=AZ$1)*('白止-S级品'!$D$2:$AV$26)),0)+IFERROR(SUMPRODUCT(('乐容-S级品'!$A$4:$A$32=$B135)*('乐容-S级品'!$L$3:$CA$3=AZ$1)*('乐容-S级品'!$L$4:$CA$32)),0)</f>
      </c>
      <c r="BA135" s="280">
        <f>IFERROR(SUMPRODUCT(('控温被PRO-S级品'!$B$2:$B$10=$B135)*('控温被PRO-S级品'!$E$1:$BE$1=BA$1)*('控温被PRO-S级品'!$E$2:$BE$10)),0)+IFERROR(SUMPRODUCT(('冬被-S级品'!$B$2:$B$10=$B135)*('冬被-S级品'!$E$1:$AW$1=BA$1)*('冬被-S级品'!$E$2:$AW$10)),0)+IFERROR(SUMPRODUCT(('白止-S级品'!$A$2:$A$26=$B135)*('白止-S级品'!$D$1:$AV$1=BA$1)*('白止-S级品'!$D$2:$AV$26)),0)+IFERROR(SUMPRODUCT(('乐容-S级品'!$A$4:$A$32=$B135)*('乐容-S级品'!$L$3:$CA$3=BA$1)*('乐容-S级品'!$L$4:$CA$32)),0)</f>
      </c>
      <c r="BB135" s="280">
        <f>IFERROR(SUMPRODUCT(('控温被PRO-S级品'!$B$2:$B$10=$B135)*('控温被PRO-S级品'!$E$1:$BE$1=BB$1)*('控温被PRO-S级品'!$E$2:$BE$10)),0)+IFERROR(SUMPRODUCT(('冬被-S级品'!$B$2:$B$10=$B135)*('冬被-S级品'!$E$1:$AW$1=BB$1)*('冬被-S级品'!$E$2:$AW$10)),0)+IFERROR(SUMPRODUCT(('白止-S级品'!$A$2:$A$26=$B135)*('白止-S级品'!$D$1:$AV$1=BB$1)*('白止-S级品'!$D$2:$AV$26)),0)+IFERROR(SUMPRODUCT(('乐容-S级品'!$A$4:$A$32=$B135)*('乐容-S级品'!$L$3:$CA$3=BB$1)*('乐容-S级品'!$L$4:$CA$32)),0)</f>
      </c>
      <c r="BC135" s="280">
        <f>IFERROR(SUMPRODUCT(('控温被PRO-S级品'!$B$2:$B$10=$B135)*('控温被PRO-S级品'!$E$1:$BE$1=BC$1)*('控温被PRO-S级品'!$E$2:$BE$10)),0)+IFERROR(SUMPRODUCT(('冬被-S级品'!$B$2:$B$10=$B135)*('冬被-S级品'!$E$1:$AW$1=BC$1)*('冬被-S级品'!$E$2:$AW$10)),0)+IFERROR(SUMPRODUCT(('白止-S级品'!$A$2:$A$26=$B135)*('白止-S级品'!$D$1:$AV$1=BC$1)*('白止-S级品'!$D$2:$AV$26)),0)+IFERROR(SUMPRODUCT(('乐容-S级品'!$A$4:$A$32=$B135)*('乐容-S级品'!$L$3:$CA$3=BC$1)*('乐容-S级品'!$L$4:$CA$32)),0)</f>
      </c>
      <c r="BD135" s="280">
        <f>IFERROR(SUMPRODUCT(('控温被PRO-S级品'!$B$2:$B$10=$B135)*('控温被PRO-S级品'!$E$1:$BE$1=BD$1)*('控温被PRO-S级品'!$E$2:$BE$10)),0)+IFERROR(SUMPRODUCT(('冬被-S级品'!$B$2:$B$10=$B135)*('冬被-S级品'!$E$1:$AW$1=BD$1)*('冬被-S级品'!$E$2:$AW$10)),0)+IFERROR(SUMPRODUCT(('白止-S级品'!$A$2:$A$26=$B135)*('白止-S级品'!$D$1:$AV$1=BD$1)*('白止-S级品'!$D$2:$AV$26)),0)+IFERROR(SUMPRODUCT(('乐容-S级品'!$A$4:$A$32=$B135)*('乐容-S级品'!$L$3:$CA$3=BD$1)*('乐容-S级品'!$L$4:$CA$32)),0)</f>
      </c>
      <c r="BE135" s="280">
        <f>IFERROR(SUMPRODUCT(('控温被PRO-S级品'!$B$2:$B$10=$B135)*('控温被PRO-S级品'!$E$1:$BE$1=BE$1)*('控温被PRO-S级品'!$E$2:$BE$10)),0)+IFERROR(SUMPRODUCT(('冬被-S级品'!$B$2:$B$10=$B135)*('冬被-S级品'!$E$1:$AW$1=BE$1)*('冬被-S级品'!$E$2:$AW$10)),0)+IFERROR(SUMPRODUCT(('白止-S级品'!$A$2:$A$26=$B135)*('白止-S级品'!$D$1:$AV$1=BE$1)*('白止-S级品'!$D$2:$AV$26)),0)+IFERROR(SUMPRODUCT(('乐容-S级品'!$A$4:$A$32=$B135)*('乐容-S级品'!$L$3:$CA$3=BE$1)*('乐容-S级品'!$L$4:$CA$32)),0)</f>
      </c>
      <c r="BF135" s="280">
        <f>IFERROR(SUMPRODUCT(('控温被PRO-S级品'!$B$2:$B$10=$B135)*('控温被PRO-S级品'!$E$1:$BE$1=BF$1)*('控温被PRO-S级品'!$E$2:$BE$10)),0)+IFERROR(SUMPRODUCT(('冬被-S级品'!$B$2:$B$10=$B135)*('冬被-S级品'!$E$1:$AW$1=BF$1)*('冬被-S级品'!$E$2:$AW$10)),0)+IFERROR(SUMPRODUCT(('白止-S级品'!$A$2:$A$26=$B135)*('白止-S级品'!$D$1:$AV$1=BF$1)*('白止-S级品'!$D$2:$AV$26)),0)+IFERROR(SUMPRODUCT(('乐容-S级品'!$A$4:$A$32=$B135)*('乐容-S级品'!$L$3:$CA$3=BF$1)*('乐容-S级品'!$L$4:$CA$32)),0)</f>
      </c>
      <c r="BG135" s="280">
        <f>IFERROR(SUMPRODUCT(('控温被PRO-S级品'!$B$2:$B$10=$B135)*('控温被PRO-S级品'!$E$1:$BE$1=BG$1)*('控温被PRO-S级品'!$E$2:$BE$10)),0)+IFERROR(SUMPRODUCT(('冬被-S级品'!$B$2:$B$10=$B135)*('冬被-S级品'!$E$1:$AW$1=BG$1)*('冬被-S级品'!$E$2:$AW$10)),0)+IFERROR(SUMPRODUCT(('白止-S级品'!$A$2:$A$26=$B135)*('白止-S级品'!$D$1:$AV$1=BG$1)*('白止-S级品'!$D$2:$AV$26)),0)+IFERROR(SUMPRODUCT(('乐容-S级品'!$A$4:$A$32=$B135)*('乐容-S级品'!$L$3:$CA$3=BG$1)*('乐容-S级品'!$L$4:$CA$32)),0)</f>
      </c>
      <c r="BH135" s="280">
        <f>IFERROR(SUMPRODUCT(('控温被PRO-S级品'!$B$2:$B$10=$B135)*('控温被PRO-S级品'!$E$1:$BE$1=BH$1)*('控温被PRO-S级品'!$E$2:$BE$10)),0)+IFERROR(SUMPRODUCT(('冬被-S级品'!$B$2:$B$10=$B135)*('冬被-S级品'!$E$1:$AW$1=BH$1)*('冬被-S级品'!$E$2:$AW$10)),0)+IFERROR(SUMPRODUCT(('白止-S级品'!$A$2:$A$26=$B135)*('白止-S级品'!$D$1:$AV$1=BH$1)*('白止-S级品'!$D$2:$AV$26)),0)+IFERROR(SUMPRODUCT(('乐容-S级品'!$A$4:$A$32=$B135)*('乐容-S级品'!$L$3:$CA$3=BH$1)*('乐容-S级品'!$L$4:$CA$32)),0)</f>
      </c>
      <c r="BI135" s="280">
        <f>IFERROR(SUMPRODUCT(('控温被PRO-S级品'!$B$2:$B$10=$B135)*('控温被PRO-S级品'!$E$1:$BE$1=BI$1)*('控温被PRO-S级品'!$E$2:$BE$10)),0)+IFERROR(SUMPRODUCT(('冬被-S级品'!$B$2:$B$10=$B135)*('冬被-S级品'!$E$1:$AW$1=BI$1)*('冬被-S级品'!$E$2:$AW$10)),0)+IFERROR(SUMPRODUCT(('白止-S级品'!$A$2:$A$26=$B135)*('白止-S级品'!$D$1:$AV$1=BI$1)*('白止-S级品'!$D$2:$AV$26)),0)+IFERROR(SUMPRODUCT(('乐容-S级品'!$A$4:$A$32=$B135)*('乐容-S级品'!$L$3:$CA$3=BI$1)*('乐容-S级品'!$L$4:$CA$32)),0)</f>
      </c>
      <c r="BJ135" s="280">
        <f>IFERROR(SUMPRODUCT(('控温被PRO-S级品'!$B$2:$B$10=$B135)*('控温被PRO-S级品'!$E$1:$BE$1=BJ$1)*('控温被PRO-S级品'!$E$2:$BE$10)),0)+IFERROR(SUMPRODUCT(('冬被-S级品'!$B$2:$B$10=$B135)*('冬被-S级品'!$E$1:$AW$1=BJ$1)*('冬被-S级品'!$E$2:$AW$10)),0)+IFERROR(SUMPRODUCT(('白止-S级品'!$A$2:$A$26=$B135)*('白止-S级品'!$D$1:$AV$1=BJ$1)*('白止-S级品'!$D$2:$AV$26)),0)+IFERROR(SUMPRODUCT(('乐容-S级品'!$A$4:$A$32=$B135)*('乐容-S级品'!$L$3:$CA$3=BJ$1)*('乐容-S级品'!$L$4:$CA$32)),0)</f>
      </c>
      <c r="BK135" s="280">
        <f>IFERROR(SUMPRODUCT(('控温被PRO-S级品'!$B$2:$B$10=$B135)*('控温被PRO-S级品'!$E$1:$BE$1=BK$1)*('控温被PRO-S级品'!$E$2:$BE$10)),0)+IFERROR(SUMPRODUCT(('冬被-S级品'!$B$2:$B$10=$B135)*('冬被-S级品'!$E$1:$AW$1=BK$1)*('冬被-S级品'!$E$2:$AW$10)),0)+IFERROR(SUMPRODUCT(('白止-S级品'!$A$2:$A$26=$B135)*('白止-S级品'!$D$1:$AV$1=BK$1)*('白止-S级品'!$D$2:$AV$26)),0)+IFERROR(SUMPRODUCT(('乐容-S级品'!$A$4:$A$32=$B135)*('乐容-S级品'!$L$3:$CA$3=BK$1)*('乐容-S级品'!$L$4:$CA$32)),0)</f>
      </c>
      <c r="BL135" s="280">
        <f>IFERROR(SUMPRODUCT(('控温被PRO-S级品'!$B$2:$B$10=$B135)*('控温被PRO-S级品'!$E$1:$BE$1=BL$1)*('控温被PRO-S级品'!$E$2:$BE$10)),0)+IFERROR(SUMPRODUCT(('冬被-S级品'!$B$2:$B$10=$B135)*('冬被-S级品'!$E$1:$AW$1=BL$1)*('冬被-S级品'!$E$2:$AW$10)),0)+IFERROR(SUMPRODUCT(('白止-S级品'!$A$2:$A$26=$B135)*('白止-S级品'!$D$1:$AV$1=BL$1)*('白止-S级品'!$D$2:$AV$26)),0)+IFERROR(SUMPRODUCT(('乐容-S级品'!$A$4:$A$32=$B135)*('乐容-S级品'!$L$3:$CA$3=BL$1)*('乐容-S级品'!$L$4:$CA$32)),0)</f>
      </c>
      <c r="BM135" s="280">
        <f>IFERROR(SUMPRODUCT(('控温被PRO-S级品'!$B$2:$B$10=$B135)*('控温被PRO-S级品'!$E$1:$BE$1=BM$1)*('控温被PRO-S级品'!$E$2:$BE$10)),0)+IFERROR(SUMPRODUCT(('冬被-S级品'!$B$2:$B$10=$B135)*('冬被-S级品'!$E$1:$AW$1=BM$1)*('冬被-S级品'!$E$2:$AW$10)),0)+IFERROR(SUMPRODUCT(('白止-S级品'!$A$2:$A$26=$B135)*('白止-S级品'!$D$1:$AV$1=BM$1)*('白止-S级品'!$D$2:$AV$26)),0)+IFERROR(SUMPRODUCT(('乐容-S级品'!$A$4:$A$32=$B135)*('乐容-S级品'!$L$3:$CA$3=BM$1)*('乐容-S级品'!$L$4:$CA$32)),0)</f>
      </c>
      <c r="BN135" s="280">
        <f>IFERROR(SUMPRODUCT(('控温被PRO-S级品'!$B$2:$B$10=$B135)*('控温被PRO-S级品'!$E$1:$BE$1=BN$1)*('控温被PRO-S级品'!$E$2:$BE$10)),0)+IFERROR(SUMPRODUCT(('冬被-S级品'!$B$2:$B$10=$B135)*('冬被-S级品'!$E$1:$AW$1=BN$1)*('冬被-S级品'!$E$2:$AW$10)),0)+IFERROR(SUMPRODUCT(('白止-S级品'!$A$2:$A$26=$B135)*('白止-S级品'!$D$1:$AV$1=BN$1)*('白止-S级品'!$D$2:$AV$26)),0)+IFERROR(SUMPRODUCT(('乐容-S级品'!$A$4:$A$32=$B135)*('乐容-S级品'!$L$3:$CA$3=BN$1)*('乐容-S级品'!$L$4:$CA$32)),0)</f>
      </c>
      <c r="BO135" s="280">
        <f>IFERROR(SUMPRODUCT(('控温被PRO-S级品'!$B$2:$B$10=$B135)*('控温被PRO-S级品'!$E$1:$BE$1=BO$1)*('控温被PRO-S级品'!$E$2:$BE$10)),0)+IFERROR(SUMPRODUCT(('冬被-S级品'!$B$2:$B$10=$B135)*('冬被-S级品'!$E$1:$AW$1=BO$1)*('冬被-S级品'!$E$2:$AW$10)),0)+IFERROR(SUMPRODUCT(('白止-S级品'!$A$2:$A$26=$B135)*('白止-S级品'!$D$1:$AV$1=BO$1)*('白止-S级品'!$D$2:$AV$26)),0)+IFERROR(SUMPRODUCT(('乐容-S级品'!$A$4:$A$32=$B135)*('乐容-S级品'!$L$3:$CA$3=BO$1)*('乐容-S级品'!$L$4:$CA$32)),0)</f>
      </c>
      <c r="BP135" s="280">
        <f>IFERROR(SUMPRODUCT(('控温被PRO-S级品'!$B$2:$B$10=$B135)*('控温被PRO-S级品'!$E$1:$BE$1=BP$1)*('控温被PRO-S级品'!$E$2:$BE$10)),0)+IFERROR(SUMPRODUCT(('冬被-S级品'!$B$2:$B$10=$B135)*('冬被-S级品'!$E$1:$AW$1=BP$1)*('冬被-S级品'!$E$2:$AW$10)),0)+IFERROR(SUMPRODUCT(('白止-S级品'!$A$2:$A$26=$B135)*('白止-S级品'!$D$1:$AV$1=BP$1)*('白止-S级品'!$D$2:$AV$26)),0)+IFERROR(SUMPRODUCT(('乐容-S级品'!$A$4:$A$32=$B135)*('乐容-S级品'!$L$3:$CA$3=BP$1)*('乐容-S级品'!$L$4:$CA$32)),0)</f>
      </c>
      <c r="BQ135" s="280">
        <f>IFERROR(SUMPRODUCT(('控温被PRO-S级品'!$B$2:$B$10=$B135)*('控温被PRO-S级品'!$E$1:$BE$1=BQ$1)*('控温被PRO-S级品'!$E$2:$BE$10)),0)+IFERROR(SUMPRODUCT(('冬被-S级品'!$B$2:$B$10=$B135)*('冬被-S级品'!$E$1:$AW$1=BQ$1)*('冬被-S级品'!$E$2:$AW$10)),0)+IFERROR(SUMPRODUCT(('白止-S级品'!$A$2:$A$26=$B135)*('白止-S级品'!$D$1:$AV$1=BQ$1)*('白止-S级品'!$D$2:$AV$26)),0)+IFERROR(SUMPRODUCT(('乐容-S级品'!$A$4:$A$32=$B135)*('乐容-S级品'!$L$3:$CA$3=BQ$1)*('乐容-S级品'!$L$4:$CA$32)),0)</f>
      </c>
      <c r="BR135" s="280">
        <f>IFERROR(SUMPRODUCT(('控温被PRO-S级品'!$B$2:$B$10=$B135)*('控温被PRO-S级品'!$E$1:$BE$1=BR$1)*('控温被PRO-S级品'!$E$2:$BE$10)),0)+IFERROR(SUMPRODUCT(('冬被-S级品'!$B$2:$B$10=$B135)*('冬被-S级品'!$E$1:$AW$1=BR$1)*('冬被-S级品'!$E$2:$AW$10)),0)+IFERROR(SUMPRODUCT(('白止-S级品'!$A$2:$A$26=$B135)*('白止-S级品'!$D$1:$AV$1=BR$1)*('白止-S级品'!$D$2:$AV$26)),0)+IFERROR(SUMPRODUCT(('乐容-S级品'!$A$4:$A$32=$B135)*('乐容-S级品'!$L$3:$CA$3=BR$1)*('乐容-S级品'!$L$4:$CA$32)),0)</f>
      </c>
      <c r="BS135" s="280">
        <f>IFERROR(SUMPRODUCT(('控温被PRO-S级品'!$B$2:$B$10=$B135)*('控温被PRO-S级品'!$E$1:$BE$1=BS$1)*('控温被PRO-S级品'!$E$2:$BE$10)),0)+IFERROR(SUMPRODUCT(('冬被-S级品'!$B$2:$B$10=$B135)*('冬被-S级品'!$E$1:$AW$1=BS$1)*('冬被-S级品'!$E$2:$AW$10)),0)+IFERROR(SUMPRODUCT(('白止-S级品'!$A$2:$A$26=$B135)*('白止-S级品'!$D$1:$AV$1=BS$1)*('白止-S级品'!$D$2:$AV$26)),0)+IFERROR(SUMPRODUCT(('乐容-S级品'!$A$4:$A$32=$B135)*('乐容-S级品'!$L$3:$CA$3=BS$1)*('乐容-S级品'!$L$4:$CA$32)),0)</f>
      </c>
      <c r="BT135" s="280">
        <f>IFERROR(SUMPRODUCT(('控温被PRO-S级品'!$B$2:$B$10=$B135)*('控温被PRO-S级品'!$E$1:$BE$1=BT$1)*('控温被PRO-S级品'!$E$2:$BE$10)),0)+IFERROR(SUMPRODUCT(('冬被-S级品'!$B$2:$B$10=$B135)*('冬被-S级品'!$E$1:$AW$1=BT$1)*('冬被-S级品'!$E$2:$AW$10)),0)+IFERROR(SUMPRODUCT(('白止-S级品'!$A$2:$A$26=$B135)*('白止-S级品'!$D$1:$AV$1=BT$1)*('白止-S级品'!$D$2:$AV$26)),0)+IFERROR(SUMPRODUCT(('乐容-S级品'!$A$4:$A$32=$B135)*('乐容-S级品'!$L$3:$CA$3=BT$1)*('乐容-S级品'!$L$4:$CA$32)),0)</f>
      </c>
      <c r="BU135" s="280">
        <f>IFERROR(SUMPRODUCT(('控温被PRO-S级品'!$B$2:$B$10=$B135)*('控温被PRO-S级品'!$E$1:$BE$1=BU$1)*('控温被PRO-S级品'!$E$2:$BE$10)),0)+IFERROR(SUMPRODUCT(('冬被-S级品'!$B$2:$B$10=$B135)*('冬被-S级品'!$E$1:$AW$1=BU$1)*('冬被-S级品'!$E$2:$AW$10)),0)+IFERROR(SUMPRODUCT(('白止-S级品'!$A$2:$A$26=$B135)*('白止-S级品'!$D$1:$AV$1=BU$1)*('白止-S级品'!$D$2:$AV$26)),0)+IFERROR(SUMPRODUCT(('乐容-S级品'!$A$4:$A$32=$B135)*('乐容-S级品'!$L$3:$CA$3=BU$1)*('乐容-S级品'!$L$4:$CA$32)),0)</f>
      </c>
      <c r="BV135" s="280">
        <f>IFERROR(SUMPRODUCT(('控温被PRO-S级品'!$B$2:$B$10=$B135)*('控温被PRO-S级品'!$E$1:$BE$1=BV$1)*('控温被PRO-S级品'!$E$2:$BE$10)),0)+IFERROR(SUMPRODUCT(('冬被-S级品'!$B$2:$B$10=$B135)*('冬被-S级品'!$E$1:$AW$1=BV$1)*('冬被-S级品'!$E$2:$AW$10)),0)+IFERROR(SUMPRODUCT(('白止-S级品'!$A$2:$A$26=$B135)*('白止-S级品'!$D$1:$AV$1=BV$1)*('白止-S级品'!$D$2:$AV$26)),0)+IFERROR(SUMPRODUCT(('乐容-S级品'!$A$4:$A$32=$B135)*('乐容-S级品'!$L$3:$CA$3=BV$1)*('乐容-S级品'!$L$4:$CA$32)),0)</f>
      </c>
      <c r="BW135" s="280">
        <f>IFERROR(SUMPRODUCT(('控温被PRO-S级品'!$B$2:$B$10=$B135)*('控温被PRO-S级品'!$E$1:$BE$1=BW$1)*('控温被PRO-S级品'!$E$2:$BE$10)),0)+IFERROR(SUMPRODUCT(('冬被-S级品'!$B$2:$B$10=$B135)*('冬被-S级品'!$E$1:$AW$1=BW$1)*('冬被-S级品'!$E$2:$AW$10)),0)+IFERROR(SUMPRODUCT(('白止-S级品'!$A$2:$A$26=$B135)*('白止-S级品'!$D$1:$AV$1=BW$1)*('白止-S级品'!$D$2:$AV$26)),0)+IFERROR(SUMPRODUCT(('乐容-S级品'!$A$4:$A$32=$B135)*('乐容-S级品'!$L$3:$CA$3=BW$1)*('乐容-S级品'!$L$4:$CA$32)),0)</f>
      </c>
      <c r="BX135" s="280">
        <f>IFERROR(SUMPRODUCT(('控温被PRO-S级品'!$B$2:$B$10=$B135)*('控温被PRO-S级品'!$E$1:$BE$1=BX$1)*('控温被PRO-S级品'!$E$2:$BE$10)),0)+IFERROR(SUMPRODUCT(('冬被-S级品'!$B$2:$B$10=$B135)*('冬被-S级品'!$E$1:$AW$1=BX$1)*('冬被-S级品'!$E$2:$AW$10)),0)+IFERROR(SUMPRODUCT(('白止-S级品'!$A$2:$A$26=$B135)*('白止-S级品'!$D$1:$AV$1=BX$1)*('白止-S级品'!$D$2:$AV$26)),0)+IFERROR(SUMPRODUCT(('乐容-S级品'!$A$4:$A$32=$B135)*('乐容-S级品'!$L$3:$CA$3=BX$1)*('乐容-S级品'!$L$4:$CA$32)),0)</f>
      </c>
      <c r="BY135" s="280">
        <f>IFERROR(SUMPRODUCT(('控温被PRO-S级品'!$B$2:$B$10=$B135)*('控温被PRO-S级品'!$E$1:$BE$1=BY$1)*('控温被PRO-S级品'!$E$2:$BE$10)),0)+IFERROR(SUMPRODUCT(('冬被-S级品'!$B$2:$B$10=$B135)*('冬被-S级品'!$E$1:$AW$1=BY$1)*('冬被-S级品'!$E$2:$AW$10)),0)+IFERROR(SUMPRODUCT(('白止-S级品'!$A$2:$A$26=$B135)*('白止-S级品'!$D$1:$AV$1=BY$1)*('白止-S级品'!$D$2:$AV$26)),0)+IFERROR(SUMPRODUCT(('乐容-S级品'!$A$4:$A$32=$B135)*('乐容-S级品'!$L$3:$CA$3=BY$1)*('乐容-S级品'!$L$4:$CA$32)),0)</f>
      </c>
      <c r="BZ135" s="280">
        <f>IFERROR(SUMPRODUCT(('控温被PRO-S级品'!$B$2:$B$10=$B135)*('控温被PRO-S级品'!$E$1:$BE$1=BZ$1)*('控温被PRO-S级品'!$E$2:$BE$10)),0)+IFERROR(SUMPRODUCT(('冬被-S级品'!$B$2:$B$10=$B135)*('冬被-S级品'!$E$1:$AW$1=BZ$1)*('冬被-S级品'!$E$2:$AW$10)),0)+IFERROR(SUMPRODUCT(('白止-S级品'!$A$2:$A$26=$B135)*('白止-S级品'!$D$1:$AV$1=BZ$1)*('白止-S级品'!$D$2:$AV$26)),0)+IFERROR(SUMPRODUCT(('乐容-S级品'!$A$4:$A$32=$B135)*('乐容-S级品'!$L$3:$CA$3=BZ$1)*('乐容-S级品'!$L$4:$CA$32)),0)</f>
      </c>
      <c r="CA135" s="280">
        <f>IFERROR(SUMPRODUCT(('控温被PRO-S级品'!$B$2:$B$10=$B135)*('控温被PRO-S级品'!$E$1:$BE$1=CA$1)*('控温被PRO-S级品'!$E$2:$BE$10)),0)+IFERROR(SUMPRODUCT(('冬被-S级品'!$B$2:$B$10=$B135)*('冬被-S级品'!$E$1:$AW$1=CA$1)*('冬被-S级品'!$E$2:$AW$10)),0)+IFERROR(SUMPRODUCT(('白止-S级品'!$A$2:$A$26=$B135)*('白止-S级品'!$D$1:$AV$1=CA$1)*('白止-S级品'!$D$2:$AV$26)),0)+IFERROR(SUMPRODUCT(('乐容-S级品'!$A$4:$A$32=$B135)*('乐容-S级品'!$L$3:$CA$3=CA$1)*('乐容-S级品'!$L$4:$CA$32)),0)</f>
      </c>
      <c r="CB135" s="280">
        <f>IFERROR(SUMPRODUCT(('控温被PRO-S级品'!$B$2:$B$10=$B135)*('控温被PRO-S级品'!$E$1:$BE$1=CB$1)*('控温被PRO-S级品'!$E$2:$BE$10)),0)+IFERROR(SUMPRODUCT(('冬被-S级品'!$B$2:$B$10=$B135)*('冬被-S级品'!$E$1:$AW$1=CB$1)*('冬被-S级品'!$E$2:$AW$10)),0)+IFERROR(SUMPRODUCT(('白止-S级品'!$A$2:$A$26=$B135)*('白止-S级品'!$D$1:$AV$1=CB$1)*('白止-S级品'!$D$2:$AV$26)),0)+IFERROR(SUMPRODUCT(('乐容-S级品'!$A$4:$A$32=$B135)*('乐容-S级品'!$L$3:$CA$3=CB$1)*('乐容-S级品'!$L$4:$CA$32)),0)</f>
      </c>
      <c r="CC135" s="280">
        <f>IFERROR(SUMPRODUCT(('控温被PRO-S级品'!$B$2:$B$10=$B135)*('控温被PRO-S级品'!$E$1:$BE$1=CC$1)*('控温被PRO-S级品'!$E$2:$BE$10)),0)+IFERROR(SUMPRODUCT(('冬被-S级品'!$B$2:$B$10=$B135)*('冬被-S级品'!$E$1:$AW$1=CC$1)*('冬被-S级品'!$E$2:$AW$10)),0)+IFERROR(SUMPRODUCT(('白止-S级品'!$A$2:$A$26=$B135)*('白止-S级品'!$D$1:$AV$1=CC$1)*('白止-S级品'!$D$2:$AV$26)),0)+IFERROR(SUMPRODUCT(('乐容-S级品'!$A$4:$A$32=$B135)*('乐容-S级品'!$L$3:$CA$3=CC$1)*('乐容-S级品'!$L$4:$CA$32)),0)</f>
      </c>
      <c r="CD135" s="280">
        <f>IFERROR(SUMPRODUCT(('控温被PRO-S级品'!$B$2:$B$10=$B135)*('控温被PRO-S级品'!$E$1:$BE$1=CD$1)*('控温被PRO-S级品'!$E$2:$BE$10)),0)+IFERROR(SUMPRODUCT(('冬被-S级品'!$B$2:$B$10=$B135)*('冬被-S级品'!$E$1:$AW$1=CD$1)*('冬被-S级品'!$E$2:$AW$10)),0)+IFERROR(SUMPRODUCT(('白止-S级品'!$A$2:$A$26=$B135)*('白止-S级品'!$D$1:$AV$1=CD$1)*('白止-S级品'!$D$2:$AV$26)),0)+IFERROR(SUMPRODUCT(('乐容-S级品'!$A$4:$A$32=$B135)*('乐容-S级品'!$L$3:$CA$3=CD$1)*('乐容-S级品'!$L$4:$CA$32)),0)</f>
      </c>
      <c r="CE135" s="280">
        <f>IFERROR(SUMPRODUCT(('控温被PRO-S级品'!$B$2:$B$10=$B135)*('控温被PRO-S级品'!$E$1:$BE$1=CE$1)*('控温被PRO-S级品'!$E$2:$BE$10)),0)+IFERROR(SUMPRODUCT(('冬被-S级品'!$B$2:$B$10=$B135)*('冬被-S级品'!$E$1:$AW$1=CE$1)*('冬被-S级品'!$E$2:$AW$10)),0)+IFERROR(SUMPRODUCT(('白止-S级品'!$A$2:$A$26=$B135)*('白止-S级品'!$D$1:$AV$1=CE$1)*('白止-S级品'!$D$2:$AV$26)),0)+IFERROR(SUMPRODUCT(('乐容-S级品'!$A$4:$A$32=$B135)*('乐容-S级品'!$L$3:$CA$3=CE$1)*('乐容-S级品'!$L$4:$CA$32)),0)</f>
      </c>
      <c r="CF135" s="280">
        <f>IFERROR(SUMPRODUCT(('控温被PRO-S级品'!$B$2:$B$10=$B135)*('控温被PRO-S级品'!$E$1:$BE$1=CF$1)*('控温被PRO-S级品'!$E$2:$BE$10)),0)+IFERROR(SUMPRODUCT(('冬被-S级品'!$B$2:$B$10=$B135)*('冬被-S级品'!$E$1:$AW$1=CF$1)*('冬被-S级品'!$E$2:$AW$10)),0)+IFERROR(SUMPRODUCT(('白止-S级品'!$A$2:$A$26=$B135)*('白止-S级品'!$D$1:$AV$1=CF$1)*('白止-S级品'!$D$2:$AV$26)),0)+IFERROR(SUMPRODUCT(('乐容-S级品'!$A$4:$A$32=$B135)*('乐容-S级品'!$L$3:$CA$3=CF$1)*('乐容-S级品'!$L$4:$CA$32)),0)</f>
      </c>
      <c r="CG135" s="280">
        <f>IFERROR(SUMPRODUCT(('控温被PRO-S级品'!$B$2:$B$10=$B135)*('控温被PRO-S级品'!$E$1:$BE$1=CG$1)*('控温被PRO-S级品'!$E$2:$BE$10)),0)+IFERROR(SUMPRODUCT(('冬被-S级品'!$B$2:$B$10=$B135)*('冬被-S级品'!$E$1:$AW$1=CG$1)*('冬被-S级品'!$E$2:$AW$10)),0)+IFERROR(SUMPRODUCT(('白止-S级品'!$A$2:$A$26=$B135)*('白止-S级品'!$D$1:$AV$1=CG$1)*('白止-S级品'!$D$2:$AV$26)),0)+IFERROR(SUMPRODUCT(('乐容-S级品'!$A$4:$A$32=$B135)*('乐容-S级品'!$L$3:$CA$3=CG$1)*('乐容-S级品'!$L$4:$CA$32)),0)</f>
      </c>
      <c r="CH135" s="280">
        <f>IFERROR(SUMPRODUCT(('控温被PRO-S级品'!$B$2:$B$10=$B135)*('控温被PRO-S级品'!$E$1:$BE$1=CH$1)*('控温被PRO-S级品'!$E$2:$BE$10)),0)+IFERROR(SUMPRODUCT(('冬被-S级品'!$B$2:$B$10=$B135)*('冬被-S级品'!$E$1:$AW$1=CH$1)*('冬被-S级品'!$E$2:$AW$10)),0)+IFERROR(SUMPRODUCT(('白止-S级品'!$A$2:$A$26=$B135)*('白止-S级品'!$D$1:$AV$1=CH$1)*('白止-S级品'!$D$2:$AV$26)),0)+IFERROR(SUMPRODUCT(('乐容-S级品'!$A$4:$A$32=$B135)*('乐容-S级品'!$L$3:$CA$3=CH$1)*('乐容-S级品'!$L$4:$CA$32)),0)</f>
      </c>
      <c r="CI135" s="280">
        <f>IFERROR(SUMPRODUCT(('控温被PRO-S级品'!$B$2:$B$10=$B135)*('控温被PRO-S级品'!$E$1:$BE$1=CI$1)*('控温被PRO-S级品'!$E$2:$BE$10)),0)+IFERROR(SUMPRODUCT(('冬被-S级品'!$B$2:$B$10=$B135)*('冬被-S级品'!$E$1:$AW$1=CI$1)*('冬被-S级品'!$E$2:$AW$10)),0)+IFERROR(SUMPRODUCT(('白止-S级品'!$A$2:$A$26=$B135)*('白止-S级品'!$D$1:$AV$1=CI$1)*('白止-S级品'!$D$2:$AV$26)),0)+IFERROR(SUMPRODUCT(('乐容-S级品'!$A$4:$A$32=$B135)*('乐容-S级品'!$L$3:$CA$3=CI$1)*('乐容-S级品'!$L$4:$CA$32)),0)</f>
      </c>
      <c r="CJ135" s="280">
        <f>IFERROR(SUMPRODUCT(('控温被PRO-S级品'!$B$2:$B$10=$B135)*('控温被PRO-S级品'!$E$1:$BE$1=CJ$1)*('控温被PRO-S级品'!$E$2:$BE$10)),0)+IFERROR(SUMPRODUCT(('冬被-S级品'!$B$2:$B$10=$B135)*('冬被-S级品'!$E$1:$AW$1=CJ$1)*('冬被-S级品'!$E$2:$AW$10)),0)+IFERROR(SUMPRODUCT(('白止-S级品'!$A$2:$A$26=$B135)*('白止-S级品'!$D$1:$AV$1=CJ$1)*('白止-S级品'!$D$2:$AV$26)),0)+IFERROR(SUMPRODUCT(('乐容-S级品'!$A$4:$A$32=$B135)*('乐容-S级品'!$L$3:$CA$3=CJ$1)*('乐容-S级品'!$L$4:$CA$32)),0)</f>
      </c>
      <c r="CK135" s="280">
        <f>IFERROR(SUMPRODUCT(('控温被PRO-S级品'!$B$2:$B$10=$B135)*('控温被PRO-S级品'!$E$1:$BE$1=CK$1)*('控温被PRO-S级品'!$E$2:$BE$10)),0)+IFERROR(SUMPRODUCT(('冬被-S级品'!$B$2:$B$10=$B135)*('冬被-S级品'!$E$1:$AW$1=CK$1)*('冬被-S级品'!$E$2:$AW$10)),0)+IFERROR(SUMPRODUCT(('白止-S级品'!$A$2:$A$26=$B135)*('白止-S级品'!$D$1:$AV$1=CK$1)*('白止-S级品'!$D$2:$AV$26)),0)+IFERROR(SUMPRODUCT(('乐容-S级品'!$A$4:$A$32=$B135)*('乐容-S级品'!$L$3:$CA$3=CK$1)*('乐容-S级品'!$L$4:$CA$32)),0)</f>
      </c>
      <c r="CL135" s="280">
        <f>IFERROR(SUMPRODUCT(('控温被PRO-S级品'!$B$2:$B$10=$B135)*('控温被PRO-S级品'!$E$1:$BE$1=CL$1)*('控温被PRO-S级品'!$E$2:$BE$10)),0)+IFERROR(SUMPRODUCT(('冬被-S级品'!$B$2:$B$10=$B135)*('冬被-S级品'!$E$1:$AW$1=CL$1)*('冬被-S级品'!$E$2:$AW$10)),0)+IFERROR(SUMPRODUCT(('白止-S级品'!$A$2:$A$26=$B135)*('白止-S级品'!$D$1:$AV$1=CL$1)*('白止-S级品'!$D$2:$AV$26)),0)+IFERROR(SUMPRODUCT(('乐容-S级品'!$A$4:$A$32=$B135)*('乐容-S级品'!$L$3:$CA$3=CL$1)*('乐容-S级品'!$L$4:$CA$32)),0)</f>
      </c>
      <c r="CM135" s="280">
        <f>IFERROR(SUMPRODUCT(('控温被PRO-S级品'!$B$2:$B$10=$B135)*('控温被PRO-S级品'!$E$1:$BE$1=CM$1)*('控温被PRO-S级品'!$E$2:$BE$10)),0)+IFERROR(SUMPRODUCT(('冬被-S级品'!$B$2:$B$10=$B135)*('冬被-S级品'!$E$1:$AW$1=CM$1)*('冬被-S级品'!$E$2:$AW$10)),0)+IFERROR(SUMPRODUCT(('白止-S级品'!$A$2:$A$26=$B135)*('白止-S级品'!$D$1:$AV$1=CM$1)*('白止-S级品'!$D$2:$AV$26)),0)+IFERROR(SUMPRODUCT(('乐容-S级品'!$A$4:$A$32=$B135)*('乐容-S级品'!$L$3:$CA$3=CM$1)*('乐容-S级品'!$L$4:$CA$32)),0)</f>
      </c>
      <c r="CN135" s="280">
        <f>IFERROR(SUMPRODUCT(('控温被PRO-S级品'!$B$2:$B$10=$B135)*('控温被PRO-S级品'!$E$1:$BE$1=CN$1)*('控温被PRO-S级品'!$E$2:$BE$10)),0)+IFERROR(SUMPRODUCT(('冬被-S级品'!$B$2:$B$10=$B135)*('冬被-S级品'!$E$1:$AW$1=CN$1)*('冬被-S级品'!$E$2:$AW$10)),0)+IFERROR(SUMPRODUCT(('白止-S级品'!$A$2:$A$26=$B135)*('白止-S级品'!$D$1:$AV$1=CN$1)*('白止-S级品'!$D$2:$AV$26)),0)+IFERROR(SUMPRODUCT(('乐容-S级品'!$A$4:$A$32=$B135)*('乐容-S级品'!$L$3:$CA$3=CN$1)*('乐容-S级品'!$L$4:$CA$32)),0)</f>
      </c>
      <c r="CO135" s="280">
        <f>IFERROR(SUMPRODUCT(('控温被PRO-S级品'!$B$2:$B$10=$B135)*('控温被PRO-S级品'!$E$1:$BE$1=CO$1)*('控温被PRO-S级品'!$E$2:$BE$10)),0)+IFERROR(SUMPRODUCT(('冬被-S级品'!$B$2:$B$10=$B135)*('冬被-S级品'!$E$1:$AW$1=CO$1)*('冬被-S级品'!$E$2:$AW$10)),0)+IFERROR(SUMPRODUCT(('白止-S级品'!$A$2:$A$26=$B135)*('白止-S级品'!$D$1:$AV$1=CO$1)*('白止-S级品'!$D$2:$AV$26)),0)+IFERROR(SUMPRODUCT(('乐容-S级品'!$A$4:$A$32=$B135)*('乐容-S级品'!$L$3:$CA$3=CO$1)*('乐容-S级品'!$L$4:$CA$32)),0)</f>
      </c>
      <c r="CP135" s="280">
        <f>IFERROR(SUMPRODUCT(('控温被PRO-S级品'!$B$2:$B$10=$B135)*('控温被PRO-S级品'!$E$1:$BE$1=CP$1)*('控温被PRO-S级品'!$E$2:$BE$10)),0)+IFERROR(SUMPRODUCT(('冬被-S级品'!$B$2:$B$10=$B135)*('冬被-S级品'!$E$1:$AW$1=CP$1)*('冬被-S级品'!$E$2:$AW$10)),0)+IFERROR(SUMPRODUCT(('白止-S级品'!$A$2:$A$26=$B135)*('白止-S级品'!$D$1:$AV$1=CP$1)*('白止-S级品'!$D$2:$AV$26)),0)+IFERROR(SUMPRODUCT(('乐容-S级品'!$A$4:$A$32=$B135)*('乐容-S级品'!$L$3:$CA$3=CP$1)*('乐容-S级品'!$L$4:$CA$32)),0)</f>
      </c>
      <c r="CQ135" s="280">
        <f>IFERROR(SUMPRODUCT(('控温被PRO-S级品'!$B$2:$B$10=$B135)*('控温被PRO-S级品'!$E$1:$BE$1=CQ$1)*('控温被PRO-S级品'!$E$2:$BE$10)),0)+IFERROR(SUMPRODUCT(('冬被-S级品'!$B$2:$B$10=$B135)*('冬被-S级品'!$E$1:$AW$1=CQ$1)*('冬被-S级品'!$E$2:$AW$10)),0)+IFERROR(SUMPRODUCT(('白止-S级品'!$A$2:$A$26=$B135)*('白止-S级品'!$D$1:$AV$1=CQ$1)*('白止-S级品'!$D$2:$AV$26)),0)+IFERROR(SUMPRODUCT(('乐容-S级品'!$A$4:$A$32=$B135)*('乐容-S级品'!$L$3:$CA$3=CQ$1)*('乐容-S级品'!$L$4:$CA$32)),0)</f>
      </c>
      <c r="CR135" s="280">
        <f>IFERROR(SUMPRODUCT(('控温被PRO-S级品'!$B$2:$B$10=$B135)*('控温被PRO-S级品'!$E$1:$BE$1=CR$1)*('控温被PRO-S级品'!$E$2:$BE$10)),0)+IFERROR(SUMPRODUCT(('冬被-S级品'!$B$2:$B$10=$B135)*('冬被-S级品'!$E$1:$AW$1=CR$1)*('冬被-S级品'!$E$2:$AW$10)),0)+IFERROR(SUMPRODUCT(('白止-S级品'!$A$2:$A$26=$B135)*('白止-S级品'!$D$1:$AV$1=CR$1)*('白止-S级品'!$D$2:$AV$26)),0)+IFERROR(SUMPRODUCT(('乐容-S级品'!$A$4:$A$32=$B135)*('乐容-S级品'!$L$3:$CA$3=CR$1)*('乐容-S级品'!$L$4:$CA$32)),0)</f>
      </c>
      <c r="CS135" s="280">
        <f>IFERROR(SUMPRODUCT(('控温被PRO-S级品'!$B$2:$B$10=$B135)*('控温被PRO-S级品'!$E$1:$BE$1=CS$1)*('控温被PRO-S级品'!$E$2:$BE$10)),0)+IFERROR(SUMPRODUCT(('冬被-S级品'!$B$2:$B$10=$B135)*('冬被-S级品'!$E$1:$AW$1=CS$1)*('冬被-S级品'!$E$2:$AW$10)),0)+IFERROR(SUMPRODUCT(('白止-S级品'!$A$2:$A$26=$B135)*('白止-S级品'!$D$1:$AV$1=CS$1)*('白止-S级品'!$D$2:$AV$26)),0)+IFERROR(SUMPRODUCT(('乐容-S级品'!$A$4:$A$32=$B135)*('乐容-S级品'!$L$3:$CA$3=CS$1)*('乐容-S级品'!$L$4:$CA$32)),0)</f>
      </c>
      <c r="CT135" s="280">
        <f>IFERROR(SUMPRODUCT(('控温被PRO-S级品'!$B$2:$B$10=$B135)*('控温被PRO-S级品'!$E$1:$BE$1=CT$1)*('控温被PRO-S级品'!$E$2:$BE$10)),0)+IFERROR(SUMPRODUCT(('冬被-S级品'!$B$2:$B$10=$B135)*('冬被-S级品'!$E$1:$AW$1=CT$1)*('冬被-S级品'!$E$2:$AW$10)),0)+IFERROR(SUMPRODUCT(('白止-S级品'!$A$2:$A$26=$B135)*('白止-S级品'!$D$1:$AV$1=CT$1)*('白止-S级品'!$D$2:$AV$26)),0)+IFERROR(SUMPRODUCT(('乐容-S级品'!$A$4:$A$32=$B135)*('乐容-S级品'!$L$3:$CA$3=CT$1)*('乐容-S级品'!$L$4:$CA$32)),0)</f>
      </c>
      <c r="CU135" s="280">
        <f>IFERROR(SUMPRODUCT(('控温被PRO-S级品'!$B$2:$B$10=$B135)*('控温被PRO-S级品'!$E$1:$BE$1=CU$1)*('控温被PRO-S级品'!$E$2:$BE$10)),0)+IFERROR(SUMPRODUCT(('冬被-S级品'!$B$2:$B$10=$B135)*('冬被-S级品'!$E$1:$AW$1=CU$1)*('冬被-S级品'!$E$2:$AW$10)),0)+IFERROR(SUMPRODUCT(('白止-S级品'!$A$2:$A$26=$B135)*('白止-S级品'!$D$1:$AV$1=CU$1)*('白止-S级品'!$D$2:$AV$26)),0)+IFERROR(SUMPRODUCT(('乐容-S级品'!$A$4:$A$32=$B135)*('乐容-S级品'!$L$3:$CA$3=CU$1)*('乐容-S级品'!$L$4:$CA$32)),0)</f>
      </c>
      <c r="CV135" s="280">
        <f>IFERROR(SUMPRODUCT(('控温被PRO-S级品'!$B$2:$B$10=$B135)*('控温被PRO-S级品'!$E$1:$BE$1=CV$1)*('控温被PRO-S级品'!$E$2:$BE$10)),0)+IFERROR(SUMPRODUCT(('冬被-S级品'!$B$2:$B$10=$B135)*('冬被-S级品'!$E$1:$AW$1=CV$1)*('冬被-S级品'!$E$2:$AW$10)),0)+IFERROR(SUMPRODUCT(('白止-S级品'!$A$2:$A$26=$B135)*('白止-S级品'!$D$1:$AV$1=CV$1)*('白止-S级品'!$D$2:$AV$26)),0)+IFERROR(SUMPRODUCT(('乐容-S级品'!$A$4:$A$32=$B135)*('乐容-S级品'!$L$3:$CA$3=CV$1)*('乐容-S级品'!$L$4:$CA$32)),0)</f>
      </c>
      <c r="CW135" s="280">
        <f>IFERROR(SUMPRODUCT(('控温被PRO-S级品'!$B$2:$B$10=$B135)*('控温被PRO-S级品'!$E$1:$BE$1=CW$1)*('控温被PRO-S级品'!$E$2:$BE$10)),0)+IFERROR(SUMPRODUCT(('冬被-S级品'!$B$2:$B$10=$B135)*('冬被-S级品'!$E$1:$AW$1=CW$1)*('冬被-S级品'!$E$2:$AW$10)),0)+IFERROR(SUMPRODUCT(('白止-S级品'!$A$2:$A$26=$B135)*('白止-S级品'!$D$1:$AV$1=CW$1)*('白止-S级品'!$D$2:$AV$26)),0)+IFERROR(SUMPRODUCT(('乐容-S级品'!$A$4:$A$32=$B135)*('乐容-S级品'!$L$3:$CA$3=CW$1)*('乐容-S级品'!$L$4:$CA$32)),0)</f>
      </c>
      <c r="CX135" s="280">
        <f>IFERROR(SUMPRODUCT(('控温被PRO-S级品'!$B$2:$B$10=$B135)*('控温被PRO-S级品'!$E$1:$BE$1=CX$1)*('控温被PRO-S级品'!$E$2:$BE$10)),0)+IFERROR(SUMPRODUCT(('冬被-S级品'!$B$2:$B$10=$B135)*('冬被-S级品'!$E$1:$AW$1=CX$1)*('冬被-S级品'!$E$2:$AW$10)),0)+IFERROR(SUMPRODUCT(('白止-S级品'!$A$2:$A$26=$B135)*('白止-S级品'!$D$1:$AV$1=CX$1)*('白止-S级品'!$D$2:$AV$26)),0)+IFERROR(SUMPRODUCT(('乐容-S级品'!$A$4:$A$32=$B135)*('乐容-S级品'!$L$3:$CA$3=CX$1)*('乐容-S级品'!$L$4:$CA$32)),0)</f>
      </c>
      <c r="CY135" s="280">
        <f>IFERROR(SUMPRODUCT(('控温被PRO-S级品'!$B$2:$B$10=$B135)*('控温被PRO-S级品'!$E$1:$BE$1=CY$1)*('控温被PRO-S级品'!$E$2:$BE$10)),0)+IFERROR(SUMPRODUCT(('冬被-S级品'!$B$2:$B$10=$B135)*('冬被-S级品'!$E$1:$AW$1=CY$1)*('冬被-S级品'!$E$2:$AW$10)),0)+IFERROR(SUMPRODUCT(('白止-S级品'!$A$2:$A$26=$B135)*('白止-S级品'!$D$1:$AV$1=CY$1)*('白止-S级品'!$D$2:$AV$26)),0)+IFERROR(SUMPRODUCT(('乐容-S级品'!$A$4:$A$32=$B135)*('乐容-S级品'!$L$3:$CA$3=CY$1)*('乐容-S级品'!$L$4:$CA$32)),0)</f>
      </c>
      <c r="CZ135" s="280">
        <f>IFERROR(SUMPRODUCT(('控温被PRO-S级品'!$B$2:$B$10=$B135)*('控温被PRO-S级品'!$E$1:$BE$1=CZ$1)*('控温被PRO-S级品'!$E$2:$BE$10)),0)+IFERROR(SUMPRODUCT(('冬被-S级品'!$B$2:$B$10=$B135)*('冬被-S级品'!$E$1:$AW$1=CZ$1)*('冬被-S级品'!$E$2:$AW$10)),0)+IFERROR(SUMPRODUCT(('白止-S级品'!$A$2:$A$26=$B135)*('白止-S级品'!$D$1:$AV$1=CZ$1)*('白止-S级品'!$D$2:$AV$26)),0)+IFERROR(SUMPRODUCT(('乐容-S级品'!$A$4:$A$32=$B135)*('乐容-S级品'!$L$3:$CA$3=CZ$1)*('乐容-S级品'!$L$4:$CA$32)),0)</f>
      </c>
      <c r="DA135" s="280">
        <f>IFERROR(SUMPRODUCT(('控温被PRO-S级品'!$B$2:$B$10=$B135)*('控温被PRO-S级品'!$E$1:$BE$1=DA$1)*('控温被PRO-S级品'!$E$2:$BE$10)),0)+IFERROR(SUMPRODUCT(('冬被-S级品'!$B$2:$B$10=$B135)*('冬被-S级品'!$E$1:$AW$1=DA$1)*('冬被-S级品'!$E$2:$AW$10)),0)+IFERROR(SUMPRODUCT(('白止-S级品'!$A$2:$A$26=$B135)*('白止-S级品'!$D$1:$AV$1=DA$1)*('白止-S级品'!$D$2:$AV$26)),0)+IFERROR(SUMPRODUCT(('乐容-S级品'!$A$4:$A$32=$B135)*('乐容-S级品'!$L$3:$CA$3=DA$1)*('乐容-S级品'!$L$4:$CA$32)),0)</f>
      </c>
      <c r="DB135" s="280">
        <f>IFERROR(SUMPRODUCT(('控温被PRO-S级品'!$B$2:$B$10=$B135)*('控温被PRO-S级品'!$E$1:$BE$1=DB$1)*('控温被PRO-S级品'!$E$2:$BE$10)),0)+IFERROR(SUMPRODUCT(('冬被-S级品'!$B$2:$B$10=$B135)*('冬被-S级品'!$E$1:$AW$1=DB$1)*('冬被-S级品'!$E$2:$AW$10)),0)+IFERROR(SUMPRODUCT(('白止-S级品'!$A$2:$A$26=$B135)*('白止-S级品'!$D$1:$AV$1=DB$1)*('白止-S级品'!$D$2:$AV$26)),0)+IFERROR(SUMPRODUCT(('乐容-S级品'!$A$4:$A$32=$B135)*('乐容-S级品'!$L$3:$CA$3=DB$1)*('乐容-S级品'!$L$4:$CA$32)),0)</f>
      </c>
      <c r="DC135" s="280">
        <f>IFERROR(SUMPRODUCT(('控温被PRO-S级品'!$B$2:$B$10=$B135)*('控温被PRO-S级品'!$E$1:$BE$1=DC$1)*('控温被PRO-S级品'!$E$2:$BE$10)),0)+IFERROR(SUMPRODUCT(('冬被-S级品'!$B$2:$B$10=$B135)*('冬被-S级品'!$E$1:$AW$1=DC$1)*('冬被-S级品'!$E$2:$AW$10)),0)+IFERROR(SUMPRODUCT(('白止-S级品'!$A$2:$A$26=$B135)*('白止-S级品'!$D$1:$AV$1=DC$1)*('白止-S级品'!$D$2:$AV$26)),0)+IFERROR(SUMPRODUCT(('乐容-S级品'!$A$4:$A$32=$B135)*('乐容-S级品'!$L$3:$CA$3=DC$1)*('乐容-S级品'!$L$4:$CA$32)),0)</f>
      </c>
      <c r="DD135" s="280">
        <f>IFERROR(SUMPRODUCT(('控温被PRO-S级品'!$B$2:$B$10=$B135)*('控温被PRO-S级品'!$E$1:$BE$1=DD$1)*('控温被PRO-S级品'!$E$2:$BE$10)),0)+IFERROR(SUMPRODUCT(('冬被-S级品'!$B$2:$B$10=$B135)*('冬被-S级品'!$E$1:$AW$1=DD$1)*('冬被-S级品'!$E$2:$AW$10)),0)+IFERROR(SUMPRODUCT(('白止-S级品'!$A$2:$A$26=$B135)*('白止-S级品'!$D$1:$AV$1=DD$1)*('白止-S级品'!$D$2:$AV$26)),0)+IFERROR(SUMPRODUCT(('乐容-S级品'!$A$4:$A$32=$B135)*('乐容-S级品'!$L$3:$CA$3=DD$1)*('乐容-S级品'!$L$4:$CA$32)),0)</f>
      </c>
      <c r="DE135" s="280">
        <f>IFERROR(SUMPRODUCT(('控温被PRO-S级品'!$B$2:$B$10=$B135)*('控温被PRO-S级品'!$E$1:$BE$1=DE$1)*('控温被PRO-S级品'!$E$2:$BE$10)),0)+IFERROR(SUMPRODUCT(('冬被-S级品'!$B$2:$B$10=$B135)*('冬被-S级品'!$E$1:$AW$1=DE$1)*('冬被-S级品'!$E$2:$AW$10)),0)+IFERROR(SUMPRODUCT(('白止-S级品'!$A$2:$A$26=$B135)*('白止-S级品'!$D$1:$AV$1=DE$1)*('白止-S级品'!$D$2:$AV$26)),0)+IFERROR(SUMPRODUCT(('乐容-S级品'!$A$4:$A$32=$B135)*('乐容-S级品'!$L$3:$CA$3=DE$1)*('乐容-S级品'!$L$4:$CA$32)),0)</f>
      </c>
      <c r="DF135" s="280">
        <f>IFERROR(SUMPRODUCT(('控温被PRO-S级品'!$B$2:$B$10=$B135)*('控温被PRO-S级品'!$E$1:$BE$1=DF$1)*('控温被PRO-S级品'!$E$2:$BE$10)),0)+IFERROR(SUMPRODUCT(('冬被-S级品'!$B$2:$B$10=$B135)*('冬被-S级品'!$E$1:$AW$1=DF$1)*('冬被-S级品'!$E$2:$AW$10)),0)+IFERROR(SUMPRODUCT(('白止-S级品'!$A$2:$A$26=$B135)*('白止-S级品'!$D$1:$AV$1=DF$1)*('白止-S级品'!$D$2:$AV$26)),0)+IFERROR(SUMPRODUCT(('乐容-S级品'!$A$4:$A$32=$B135)*('乐容-S级品'!$L$3:$CA$3=DF$1)*('乐容-S级品'!$L$4:$CA$32)),0)</f>
      </c>
      <c r="DG135" s="280">
        <f>IFERROR(SUMPRODUCT(('控温被PRO-S级品'!$B$2:$B$10=$B135)*('控温被PRO-S级品'!$E$1:$BE$1=DG$1)*('控温被PRO-S级品'!$E$2:$BE$10)),0)+IFERROR(SUMPRODUCT(('冬被-S级品'!$B$2:$B$10=$B135)*('冬被-S级品'!$E$1:$AW$1=DG$1)*('冬被-S级品'!$E$2:$AW$10)),0)+IFERROR(SUMPRODUCT(('白止-S级品'!$A$2:$A$26=$B135)*('白止-S级品'!$D$1:$AV$1=DG$1)*('白止-S级品'!$D$2:$AV$26)),0)+IFERROR(SUMPRODUCT(('乐容-S级品'!$A$4:$A$32=$B135)*('乐容-S级品'!$L$3:$CA$3=DG$1)*('乐容-S级品'!$L$4:$CA$32)),0)</f>
      </c>
      <c r="DH135" s="280">
        <f>IFERROR(SUMPRODUCT(('控温被PRO-S级品'!$B$2:$B$10=$B135)*('控温被PRO-S级品'!$E$1:$BE$1=DH$1)*('控温被PRO-S级品'!$E$2:$BE$10)),0)+IFERROR(SUMPRODUCT(('冬被-S级品'!$B$2:$B$10=$B135)*('冬被-S级品'!$E$1:$AW$1=DH$1)*('冬被-S级品'!$E$2:$AW$10)),0)+IFERROR(SUMPRODUCT(('白止-S级品'!$A$2:$A$26=$B135)*('白止-S级品'!$D$1:$AV$1=DH$1)*('白止-S级品'!$D$2:$AV$26)),0)+IFERROR(SUMPRODUCT(('乐容-S级品'!$A$4:$A$32=$B135)*('乐容-S级品'!$L$3:$CA$3=DH$1)*('乐容-S级品'!$L$4:$CA$32)),0)</f>
      </c>
      <c r="DI135" s="280">
        <f>IFERROR(SUMPRODUCT(('控温被PRO-S级品'!$B$2:$B$10=$B135)*('控温被PRO-S级品'!$E$1:$BE$1=DI$1)*('控温被PRO-S级品'!$E$2:$BE$10)),0)+IFERROR(SUMPRODUCT(('冬被-S级品'!$B$2:$B$10=$B135)*('冬被-S级品'!$E$1:$AW$1=DI$1)*('冬被-S级品'!$E$2:$AW$10)),0)+IFERROR(SUMPRODUCT(('白止-S级品'!$A$2:$A$26=$B135)*('白止-S级品'!$D$1:$AV$1=DI$1)*('白止-S级品'!$D$2:$AV$26)),0)+IFERROR(SUMPRODUCT(('乐容-S级品'!$A$4:$A$32=$B135)*('乐容-S级品'!$L$3:$CA$3=DI$1)*('乐容-S级品'!$L$4:$CA$32)),0)</f>
      </c>
      <c r="DJ135" s="280">
        <f>IFERROR(SUMPRODUCT(('控温被PRO-S级品'!$B$2:$B$10=$B135)*('控温被PRO-S级品'!$E$1:$BE$1=DJ$1)*('控温被PRO-S级品'!$E$2:$BE$10)),0)+IFERROR(SUMPRODUCT(('冬被-S级品'!$B$2:$B$10=$B135)*('冬被-S级品'!$E$1:$AW$1=DJ$1)*('冬被-S级品'!$E$2:$AW$10)),0)+IFERROR(SUMPRODUCT(('白止-S级品'!$A$2:$A$26=$B135)*('白止-S级品'!$D$1:$AV$1=DJ$1)*('白止-S级品'!$D$2:$AV$26)),0)+IFERROR(SUMPRODUCT(('乐容-S级品'!$A$4:$A$32=$B135)*('乐容-S级品'!$L$3:$CA$3=DJ$1)*('乐容-S级品'!$L$4:$CA$32)),0)</f>
      </c>
      <c r="DK135" s="280"/>
      <c r="DL135" s="280"/>
      <c r="DM135" s="280"/>
      <c r="DN135" s="280"/>
      <c r="DO135" s="280"/>
      <c r="DP135" s="280"/>
      <c r="DQ135" s="280"/>
      <c r="DR135" s="280"/>
      <c r="DS135" s="280"/>
      <c r="DT135" s="280"/>
      <c r="DU135" s="280"/>
      <c r="DV135" s="280"/>
      <c r="DW135" s="280">
        <f>VLOOKUP(B135,'系统编码规格'!A:C,3,FALSE)</f>
      </c>
      <c r="DX135" s="280"/>
      <c r="DY135" s="280"/>
      <c r="DZ135" s="280"/>
      <c r="EA135" s="280"/>
      <c r="EB135" s="280"/>
      <c r="EC135" s="280"/>
      <c r="ED135" s="280"/>
      <c r="EE135" s="280"/>
      <c r="EF135" s="280"/>
      <c r="EG135" s="280"/>
      <c r="EH135" s="280"/>
      <c r="EI135" s="280"/>
      <c r="EJ135" s="280"/>
      <c r="EK135" s="280"/>
      <c r="EL135" s="280"/>
      <c r="EM135" s="280"/>
      <c r="EN135" s="280"/>
      <c r="EO135" s="280"/>
      <c r="EP135" s="280"/>
      <c r="EQ135" s="280"/>
      <c r="ER135" s="280"/>
      <c r="ES135" s="280"/>
      <c r="ET135" s="280"/>
      <c r="EU135" s="280"/>
      <c r="EV135" s="280"/>
      <c r="EW135" s="280"/>
      <c r="EX135" s="280"/>
      <c r="EY135" s="280"/>
      <c r="EZ135" s="280"/>
      <c r="FA135" s="280"/>
      <c r="FB135" s="280"/>
      <c r="FC135" s="280"/>
      <c r="FD135" s="280"/>
      <c r="FE135" s="280"/>
      <c r="FF135" s="280"/>
      <c r="FG135" s="280"/>
      <c r="FH135" s="280"/>
      <c r="FI135" s="280"/>
      <c r="FJ135" s="280"/>
      <c r="FK135" s="280"/>
      <c r="FL135" s="280"/>
      <c r="FM135" s="280"/>
      <c r="FN135" s="280"/>
      <c r="FO135" s="280"/>
      <c r="FP135" s="280"/>
      <c r="FQ135" s="280"/>
      <c r="FR135" s="280"/>
      <c r="FS135" s="280"/>
      <c r="FT135" s="280"/>
      <c r="FU135" s="280"/>
      <c r="FV135" s="280"/>
      <c r="FW135" s="280"/>
      <c r="FX135" s="280"/>
      <c r="FY135" s="280"/>
      <c r="FZ135" s="280"/>
      <c r="GA135" s="280"/>
      <c r="GB135" s="280"/>
      <c r="GC135" s="280"/>
      <c r="GD135" s="280"/>
      <c r="GE135" s="280"/>
      <c r="GF135" s="280"/>
      <c r="GG135" s="280"/>
      <c r="GH135" s="280"/>
      <c r="GI135" s="280"/>
      <c r="GJ135" s="280"/>
      <c r="GK135" s="280"/>
      <c r="GL135" s="280"/>
      <c r="GM135" s="280"/>
      <c r="GN135" s="280"/>
      <c r="GO135" s="280"/>
      <c r="GP135" s="280"/>
      <c r="GQ135" s="280"/>
      <c r="GR135" s="280"/>
      <c r="GS135" s="280"/>
      <c r="GT135" s="280"/>
      <c r="GU135" s="280"/>
      <c r="GV135" s="280"/>
    </row>
    <row r="136">
      <c r="A136" s="309" t="str">
        <v>乐容</v>
      </c>
      <c r="B136" s="311" t="str">
        <v>010020102090040-001</v>
      </c>
      <c r="C136" s="309" t="str">
        <v>磨毛四件套</v>
      </c>
      <c r="D136" s="309" t="str">
        <v>颜色:深空蓝,床品款式:床单款,床品规格:120cm,系列:普通系列</v>
      </c>
      <c r="E136">
        <f>SUM(F136:GX136)</f>
      </c>
      <c r="F136" s="280">
        <f>IFERROR(SUMPRODUCT(('控温被PRO-S级品'!$B$2:$B$10=$B136)*('控温被PRO-S级品'!$E$1:$BE$1=F$1)*('控温被PRO-S级品'!$E$2:$BE$10)),0)+IFERROR(SUMPRODUCT(('冬被-S级品'!$B$2:$B$10=$B136)*('冬被-S级品'!$E$1:$AW$1=F$1)*('冬被-S级品'!$E$2:$AW$10)),0)+IFERROR(SUMPRODUCT(('白止-S级品'!$A$2:$A$26=$B136)*('白止-S级品'!$D$1:$AV$1=F$1)*('白止-S级品'!$D$2:$AV$26)),0)+IFERROR(SUMPRODUCT(('乐容-S级品'!$A$4:$A$32=$B136)*('乐容-S级品'!$L$3:$CA$3=F$1)*('乐容-S级品'!$L$4:$CA$32)),0)</f>
      </c>
      <c r="G136" s="280">
        <f>IFERROR(SUMPRODUCT(('控温被PRO-S级品'!$B$2:$B$10=$B136)*('控温被PRO-S级品'!$E$1:$BE$1=G$1)*('控温被PRO-S级品'!$E$2:$BE$10)),0)+IFERROR(SUMPRODUCT(('冬被-S级品'!$B$2:$B$10=$B136)*('冬被-S级品'!$E$1:$AW$1=G$1)*('冬被-S级品'!$E$2:$AW$10)),0)+IFERROR(SUMPRODUCT(('白止-S级品'!$A$2:$A$26=$B136)*('白止-S级品'!$D$1:$AV$1=G$1)*('白止-S级品'!$D$2:$AV$26)),0)+IFERROR(SUMPRODUCT(('乐容-S级品'!$A$4:$A$32=$B136)*('乐容-S级品'!$L$3:$CA$3=G$1)*('乐容-S级品'!$L$4:$CA$32)),0)</f>
      </c>
      <c r="H136" s="280">
        <f>IFERROR(SUMPRODUCT(('控温被PRO-S级品'!$B$2:$B$10=$B136)*('控温被PRO-S级品'!$E$1:$BE$1=H$1)*('控温被PRO-S级品'!$E$2:$BE$10)),0)+IFERROR(SUMPRODUCT(('冬被-S级品'!$B$2:$B$10=$B136)*('冬被-S级品'!$E$1:$AW$1=H$1)*('冬被-S级品'!$E$2:$AW$10)),0)+IFERROR(SUMPRODUCT(('白止-S级品'!$A$2:$A$26=$B136)*('白止-S级品'!$D$1:$AV$1=H$1)*('白止-S级品'!$D$2:$AV$26)),0)+IFERROR(SUMPRODUCT(('乐容-S级品'!$A$4:$A$32=$B136)*('乐容-S级品'!$L$3:$CA$3=H$1)*('乐容-S级品'!$L$4:$CA$32)),0)</f>
      </c>
      <c r="I136" s="280">
        <f>IFERROR(SUMPRODUCT(('控温被PRO-S级品'!$B$2:$B$10=$B136)*('控温被PRO-S级品'!$E$1:$BE$1=I$1)*('控温被PRO-S级品'!$E$2:$BE$10)),0)+IFERROR(SUMPRODUCT(('冬被-S级品'!$B$2:$B$10=$B136)*('冬被-S级品'!$E$1:$AW$1=I$1)*('冬被-S级品'!$E$2:$AW$10)),0)+IFERROR(SUMPRODUCT(('白止-S级品'!$A$2:$A$26=$B136)*('白止-S级品'!$D$1:$AV$1=I$1)*('白止-S级品'!$D$2:$AV$26)),0)+IFERROR(SUMPRODUCT(('乐容-S级品'!$A$4:$A$32=$B136)*('乐容-S级品'!$L$3:$CA$3=I$1)*('乐容-S级品'!$L$4:$CA$32)),0)</f>
      </c>
      <c r="J136" s="280">
        <f>IFERROR(SUMPRODUCT(('控温被PRO-S级品'!$B$2:$B$10=$B136)*('控温被PRO-S级品'!$E$1:$BE$1=J$1)*('控温被PRO-S级品'!$E$2:$BE$10)),0)+IFERROR(SUMPRODUCT(('冬被-S级品'!$B$2:$B$10=$B136)*('冬被-S级品'!$E$1:$AW$1=J$1)*('冬被-S级品'!$E$2:$AW$10)),0)+IFERROR(SUMPRODUCT(('白止-S级品'!$A$2:$A$26=$B136)*('白止-S级品'!$D$1:$AV$1=J$1)*('白止-S级品'!$D$2:$AV$26)),0)+IFERROR(SUMPRODUCT(('乐容-S级品'!$A$4:$A$32=$B136)*('乐容-S级品'!$L$3:$CA$3=J$1)*('乐容-S级品'!$L$4:$CA$32)),0)</f>
      </c>
      <c r="K136" s="280">
        <f>IFERROR(SUMPRODUCT(('控温被PRO-S级品'!$B$2:$B$10=$B136)*('控温被PRO-S级品'!$E$1:$BE$1=K$1)*('控温被PRO-S级品'!$E$2:$BE$10)),0)+IFERROR(SUMPRODUCT(('冬被-S级品'!$B$2:$B$10=$B136)*('冬被-S级品'!$E$1:$AW$1=K$1)*('冬被-S级品'!$E$2:$AW$10)),0)+IFERROR(SUMPRODUCT(('白止-S级品'!$A$2:$A$26=$B136)*('白止-S级品'!$D$1:$AV$1=K$1)*('白止-S级品'!$D$2:$AV$26)),0)+IFERROR(SUMPRODUCT(('乐容-S级品'!$A$4:$A$32=$B136)*('乐容-S级品'!$L$3:$CA$3=K$1)*('乐容-S级品'!$L$4:$CA$32)),0)</f>
      </c>
      <c r="L136" s="280">
        <f>IFERROR(SUMPRODUCT(('控温被PRO-S级品'!$B$2:$B$10=$B136)*('控温被PRO-S级品'!$E$1:$BE$1=L$1)*('控温被PRO-S级品'!$E$2:$BE$10)),0)+IFERROR(SUMPRODUCT(('冬被-S级品'!$B$2:$B$10=$B136)*('冬被-S级品'!$E$1:$AW$1=L$1)*('冬被-S级品'!$E$2:$AW$10)),0)+IFERROR(SUMPRODUCT(('白止-S级品'!$A$2:$A$26=$B136)*('白止-S级品'!$D$1:$AV$1=L$1)*('白止-S级品'!$D$2:$AV$26)),0)+IFERROR(SUMPRODUCT(('乐容-S级品'!$A$4:$A$32=$B136)*('乐容-S级品'!$L$3:$CA$3=L$1)*('乐容-S级品'!$L$4:$CA$32)),0)</f>
      </c>
      <c r="M136" s="280">
        <f>IFERROR(SUMPRODUCT(('控温被PRO-S级品'!$B$2:$B$10=$B136)*('控温被PRO-S级品'!$E$1:$BE$1=M$1)*('控温被PRO-S级品'!$E$2:$BE$10)),0)+IFERROR(SUMPRODUCT(('冬被-S级品'!$B$2:$B$10=$B136)*('冬被-S级品'!$E$1:$AW$1=M$1)*('冬被-S级品'!$E$2:$AW$10)),0)+IFERROR(SUMPRODUCT(('白止-S级品'!$A$2:$A$26=$B136)*('白止-S级品'!$D$1:$AV$1=M$1)*('白止-S级品'!$D$2:$AV$26)),0)+IFERROR(SUMPRODUCT(('乐容-S级品'!$A$4:$A$32=$B136)*('乐容-S级品'!$L$3:$CA$3=M$1)*('乐容-S级品'!$L$4:$CA$32)),0)</f>
      </c>
      <c r="N136" s="280">
        <f>IFERROR(SUMPRODUCT(('控温被PRO-S级品'!$B$2:$B$10=$B136)*('控温被PRO-S级品'!$E$1:$BE$1=N$1)*('控温被PRO-S级品'!$E$2:$BE$10)),0)+IFERROR(SUMPRODUCT(('冬被-S级品'!$B$2:$B$10=$B136)*('冬被-S级品'!$E$1:$AW$1=N$1)*('冬被-S级品'!$E$2:$AW$10)),0)+IFERROR(SUMPRODUCT(('白止-S级品'!$A$2:$A$26=$B136)*('白止-S级品'!$D$1:$AV$1=N$1)*('白止-S级品'!$D$2:$AV$26)),0)+IFERROR(SUMPRODUCT(('乐容-S级品'!$A$4:$A$32=$B136)*('乐容-S级品'!$L$3:$CA$3=N$1)*('乐容-S级品'!$L$4:$CA$32)),0)</f>
      </c>
      <c r="O136" s="280">
        <f>IFERROR(SUMPRODUCT(('控温被PRO-S级品'!$B$2:$B$10=$B136)*('控温被PRO-S级品'!$E$1:$BE$1=O$1)*('控温被PRO-S级品'!$E$2:$BE$10)),0)+IFERROR(SUMPRODUCT(('冬被-S级品'!$B$2:$B$10=$B136)*('冬被-S级品'!$E$1:$AW$1=O$1)*('冬被-S级品'!$E$2:$AW$10)),0)+IFERROR(SUMPRODUCT(('白止-S级品'!$A$2:$A$26=$B136)*('白止-S级品'!$D$1:$AV$1=O$1)*('白止-S级品'!$D$2:$AV$26)),0)+IFERROR(SUMPRODUCT(('乐容-S级品'!$A$4:$A$32=$B136)*('乐容-S级品'!$L$3:$CA$3=O$1)*('乐容-S级品'!$L$4:$CA$32)),0)</f>
      </c>
      <c r="P136" s="280">
        <f>IFERROR(SUMPRODUCT(('控温被PRO-S级品'!$B$2:$B$10=$B136)*('控温被PRO-S级品'!$E$1:$BE$1=P$1)*('控温被PRO-S级品'!$E$2:$BE$10)),0)+IFERROR(SUMPRODUCT(('冬被-S级品'!$B$2:$B$10=$B136)*('冬被-S级品'!$E$1:$AW$1=P$1)*('冬被-S级品'!$E$2:$AW$10)),0)+IFERROR(SUMPRODUCT(('白止-S级品'!$A$2:$A$26=$B136)*('白止-S级品'!$D$1:$AV$1=P$1)*('白止-S级品'!$D$2:$AV$26)),0)+IFERROR(SUMPRODUCT(('乐容-S级品'!$A$4:$A$32=$B136)*('乐容-S级品'!$L$3:$CA$3=P$1)*('乐容-S级品'!$L$4:$CA$32)),0)</f>
      </c>
      <c r="Q136" s="280">
        <f>IFERROR(SUMPRODUCT(('控温被PRO-S级品'!$B$2:$B$10=$B136)*('控温被PRO-S级品'!$E$1:$BE$1=Q$1)*('控温被PRO-S级品'!$E$2:$BE$10)),0)+IFERROR(SUMPRODUCT(('冬被-S级品'!$B$2:$B$10=$B136)*('冬被-S级品'!$E$1:$AW$1=Q$1)*('冬被-S级品'!$E$2:$AW$10)),0)+IFERROR(SUMPRODUCT(('白止-S级品'!$A$2:$A$26=$B136)*('白止-S级品'!$D$1:$AV$1=Q$1)*('白止-S级品'!$D$2:$AV$26)),0)+IFERROR(SUMPRODUCT(('乐容-S级品'!$A$4:$A$32=$B136)*('乐容-S级品'!$L$3:$CA$3=Q$1)*('乐容-S级品'!$L$4:$CA$32)),0)</f>
      </c>
      <c r="R136" s="280">
        <f>IFERROR(SUMPRODUCT(('控温被PRO-S级品'!$B$2:$B$10=$B136)*('控温被PRO-S级品'!$E$1:$BE$1=R$1)*('控温被PRO-S级品'!$E$2:$BE$10)),0)+IFERROR(SUMPRODUCT(('冬被-S级品'!$B$2:$B$10=$B136)*('冬被-S级品'!$E$1:$AW$1=R$1)*('冬被-S级品'!$E$2:$AW$10)),0)+IFERROR(SUMPRODUCT(('白止-S级品'!$A$2:$A$26=$B136)*('白止-S级品'!$D$1:$AV$1=R$1)*('白止-S级品'!$D$2:$AV$26)),0)+IFERROR(SUMPRODUCT(('乐容-S级品'!$A$4:$A$32=$B136)*('乐容-S级品'!$L$3:$CA$3=R$1)*('乐容-S级品'!$L$4:$CA$32)),0)</f>
      </c>
      <c r="S136" s="280">
        <f>IFERROR(SUMPRODUCT(('控温被PRO-S级品'!$B$2:$B$10=$B136)*('控温被PRO-S级品'!$E$1:$BE$1=S$1)*('控温被PRO-S级品'!$E$2:$BE$10)),0)+IFERROR(SUMPRODUCT(('冬被-S级品'!$B$2:$B$10=$B136)*('冬被-S级品'!$E$1:$AW$1=S$1)*('冬被-S级品'!$E$2:$AW$10)),0)+IFERROR(SUMPRODUCT(('白止-S级品'!$A$2:$A$26=$B136)*('白止-S级品'!$D$1:$AV$1=S$1)*('白止-S级品'!$D$2:$AV$26)),0)+IFERROR(SUMPRODUCT(('乐容-S级品'!$A$4:$A$32=$B136)*('乐容-S级品'!$L$3:$CA$3=S$1)*('乐容-S级品'!$L$4:$CA$32)),0)</f>
      </c>
      <c r="T136" s="280">
        <f>IFERROR(SUMPRODUCT(('控温被PRO-S级品'!$B$2:$B$10=$B136)*('控温被PRO-S级品'!$E$1:$BE$1=T$1)*('控温被PRO-S级品'!$E$2:$BE$10)),0)+IFERROR(SUMPRODUCT(('冬被-S级品'!$B$2:$B$10=$B136)*('冬被-S级品'!$E$1:$AW$1=T$1)*('冬被-S级品'!$E$2:$AW$10)),0)+IFERROR(SUMPRODUCT(('白止-S级品'!$A$2:$A$26=$B136)*('白止-S级品'!$D$1:$AV$1=T$1)*('白止-S级品'!$D$2:$AV$26)),0)+IFERROR(SUMPRODUCT(('乐容-S级品'!$A$4:$A$32=$B136)*('乐容-S级品'!$L$3:$CA$3=T$1)*('乐容-S级品'!$L$4:$CA$32)),0)</f>
      </c>
      <c r="U136" s="280">
        <f>IFERROR(SUMPRODUCT(('控温被PRO-S级品'!$B$2:$B$10=$B136)*('控温被PRO-S级品'!$E$1:$BE$1=U$1)*('控温被PRO-S级品'!$E$2:$BE$10)),0)+IFERROR(SUMPRODUCT(('冬被-S级品'!$B$2:$B$10=$B136)*('冬被-S级品'!$E$1:$AW$1=U$1)*('冬被-S级品'!$E$2:$AW$10)),0)+IFERROR(SUMPRODUCT(('白止-S级品'!$A$2:$A$26=$B136)*('白止-S级品'!$D$1:$AV$1=U$1)*('白止-S级品'!$D$2:$AV$26)),0)+IFERROR(SUMPRODUCT(('乐容-S级品'!$A$4:$A$32=$B136)*('乐容-S级品'!$L$3:$CA$3=U$1)*('乐容-S级品'!$L$4:$CA$32)),0)</f>
      </c>
      <c r="V136" s="280">
        <f>IFERROR(SUMPRODUCT(('控温被PRO-S级品'!$B$2:$B$10=$B136)*('控温被PRO-S级品'!$E$1:$BE$1=V$1)*('控温被PRO-S级品'!$E$2:$BE$10)),0)+IFERROR(SUMPRODUCT(('冬被-S级品'!$B$2:$B$10=$B136)*('冬被-S级品'!$E$1:$AW$1=V$1)*('冬被-S级品'!$E$2:$AW$10)),0)+IFERROR(SUMPRODUCT(('白止-S级品'!$A$2:$A$26=$B136)*('白止-S级品'!$D$1:$AV$1=V$1)*('白止-S级品'!$D$2:$AV$26)),0)+IFERROR(SUMPRODUCT(('乐容-S级品'!$A$4:$A$32=$B136)*('乐容-S级品'!$L$3:$CA$3=V$1)*('乐容-S级品'!$L$4:$CA$32)),0)</f>
      </c>
      <c r="W136" s="280">
        <f>IFERROR(SUMPRODUCT(('控温被PRO-S级品'!$B$2:$B$10=$B136)*('控温被PRO-S级品'!$E$1:$BE$1=W$1)*('控温被PRO-S级品'!$E$2:$BE$10)),0)+IFERROR(SUMPRODUCT(('冬被-S级品'!$B$2:$B$10=$B136)*('冬被-S级品'!$E$1:$AW$1=W$1)*('冬被-S级品'!$E$2:$AW$10)),0)+IFERROR(SUMPRODUCT(('白止-S级品'!$A$2:$A$26=$B136)*('白止-S级品'!$D$1:$AV$1=W$1)*('白止-S级品'!$D$2:$AV$26)),0)+IFERROR(SUMPRODUCT(('乐容-S级品'!$A$4:$A$32=$B136)*('乐容-S级品'!$L$3:$CA$3=W$1)*('乐容-S级品'!$L$4:$CA$32)),0)</f>
      </c>
      <c r="X136" s="280">
        <f>IFERROR(SUMPRODUCT(('控温被PRO-S级品'!$B$2:$B$10=$B136)*('控温被PRO-S级品'!$E$1:$BE$1=X$1)*('控温被PRO-S级品'!$E$2:$BE$10)),0)+IFERROR(SUMPRODUCT(('冬被-S级品'!$B$2:$B$10=$B136)*('冬被-S级品'!$E$1:$AW$1=X$1)*('冬被-S级品'!$E$2:$AW$10)),0)+IFERROR(SUMPRODUCT(('白止-S级品'!$A$2:$A$26=$B136)*('白止-S级品'!$D$1:$AV$1=X$1)*('白止-S级品'!$D$2:$AV$26)),0)+IFERROR(SUMPRODUCT(('乐容-S级品'!$A$4:$A$32=$B136)*('乐容-S级品'!$L$3:$CA$3=X$1)*('乐容-S级品'!$L$4:$CA$32)),0)</f>
      </c>
      <c r="Y136" s="280">
        <f>IFERROR(SUMPRODUCT(('控温被PRO-S级品'!$B$2:$B$10=$B136)*('控温被PRO-S级品'!$E$1:$BE$1=Y$1)*('控温被PRO-S级品'!$E$2:$BE$10)),0)+IFERROR(SUMPRODUCT(('冬被-S级品'!$B$2:$B$10=$B136)*('冬被-S级品'!$E$1:$AW$1=Y$1)*('冬被-S级品'!$E$2:$AW$10)),0)+IFERROR(SUMPRODUCT(('白止-S级品'!$A$2:$A$26=$B136)*('白止-S级品'!$D$1:$AV$1=Y$1)*('白止-S级品'!$D$2:$AV$26)),0)+IFERROR(SUMPRODUCT(('乐容-S级品'!$A$4:$A$32=$B136)*('乐容-S级品'!$L$3:$CA$3=Y$1)*('乐容-S级品'!$L$4:$CA$32)),0)</f>
      </c>
      <c r="Z136" s="280">
        <f>IFERROR(SUMPRODUCT(('控温被PRO-S级品'!$B$2:$B$10=$B136)*('控温被PRO-S级品'!$E$1:$BE$1=Z$1)*('控温被PRO-S级品'!$E$2:$BE$10)),0)+IFERROR(SUMPRODUCT(('冬被-S级品'!$B$2:$B$10=$B136)*('冬被-S级品'!$E$1:$AW$1=Z$1)*('冬被-S级品'!$E$2:$AW$10)),0)+IFERROR(SUMPRODUCT(('白止-S级品'!$A$2:$A$26=$B136)*('白止-S级品'!$D$1:$AV$1=Z$1)*('白止-S级品'!$D$2:$AV$26)),0)+IFERROR(SUMPRODUCT(('乐容-S级品'!$A$4:$A$32=$B136)*('乐容-S级品'!$L$3:$CA$3=Z$1)*('乐容-S级品'!$L$4:$CA$32)),0)</f>
      </c>
      <c r="AA136" s="280">
        <f>IFERROR(SUMPRODUCT(('控温被PRO-S级品'!$B$2:$B$10=$B136)*('控温被PRO-S级品'!$E$1:$BE$1=AA$1)*('控温被PRO-S级品'!$E$2:$BE$10)),0)+IFERROR(SUMPRODUCT(('冬被-S级品'!$B$2:$B$10=$B136)*('冬被-S级品'!$E$1:$AW$1=AA$1)*('冬被-S级品'!$E$2:$AW$10)),0)+IFERROR(SUMPRODUCT(('白止-S级品'!$A$2:$A$26=$B136)*('白止-S级品'!$D$1:$AV$1=AA$1)*('白止-S级品'!$D$2:$AV$26)),0)+IFERROR(SUMPRODUCT(('乐容-S级品'!$A$4:$A$32=$B136)*('乐容-S级品'!$L$3:$CA$3=AA$1)*('乐容-S级品'!$L$4:$CA$32)),0)</f>
      </c>
      <c r="AB136" s="280">
        <f>IFERROR(SUMPRODUCT(('控温被PRO-S级品'!$B$2:$B$10=$B136)*('控温被PRO-S级品'!$E$1:$BE$1=AB$1)*('控温被PRO-S级品'!$E$2:$BE$10)),0)+IFERROR(SUMPRODUCT(('冬被-S级品'!$B$2:$B$10=$B136)*('冬被-S级品'!$E$1:$AW$1=AB$1)*('冬被-S级品'!$E$2:$AW$10)),0)+IFERROR(SUMPRODUCT(('白止-S级品'!$A$2:$A$26=$B136)*('白止-S级品'!$D$1:$AV$1=AB$1)*('白止-S级品'!$D$2:$AV$26)),0)+IFERROR(SUMPRODUCT(('乐容-S级品'!$A$4:$A$32=$B136)*('乐容-S级品'!$L$3:$CA$3=AB$1)*('乐容-S级品'!$L$4:$CA$32)),0)</f>
      </c>
      <c r="AC136" s="280">
        <f>IFERROR(SUMPRODUCT(('控温被PRO-S级品'!$B$2:$B$10=$B136)*('控温被PRO-S级品'!$E$1:$BE$1=AC$1)*('控温被PRO-S级品'!$E$2:$BE$10)),0)+IFERROR(SUMPRODUCT(('冬被-S级品'!$B$2:$B$10=$B136)*('冬被-S级品'!$E$1:$AW$1=AC$1)*('冬被-S级品'!$E$2:$AW$10)),0)+IFERROR(SUMPRODUCT(('白止-S级品'!$A$2:$A$26=$B136)*('白止-S级品'!$D$1:$AV$1=AC$1)*('白止-S级品'!$D$2:$AV$26)),0)+IFERROR(SUMPRODUCT(('乐容-S级品'!$A$4:$A$32=$B136)*('乐容-S级品'!$L$3:$CA$3=AC$1)*('乐容-S级品'!$L$4:$CA$32)),0)</f>
      </c>
      <c r="AD136" s="280">
        <f>IFERROR(SUMPRODUCT(('控温被PRO-S级品'!$B$2:$B$10=$B136)*('控温被PRO-S级品'!$E$1:$BE$1=AD$1)*('控温被PRO-S级品'!$E$2:$BE$10)),0)+IFERROR(SUMPRODUCT(('冬被-S级品'!$B$2:$B$10=$B136)*('冬被-S级品'!$E$1:$AW$1=AD$1)*('冬被-S级品'!$E$2:$AW$10)),0)+IFERROR(SUMPRODUCT(('白止-S级品'!$A$2:$A$26=$B136)*('白止-S级品'!$D$1:$AV$1=AD$1)*('白止-S级品'!$D$2:$AV$26)),0)+IFERROR(SUMPRODUCT(('乐容-S级品'!$A$4:$A$32=$B136)*('乐容-S级品'!$L$3:$CA$3=AD$1)*('乐容-S级品'!$L$4:$CA$32)),0)</f>
      </c>
      <c r="AE136" s="280">
        <f>IFERROR(SUMPRODUCT(('控温被PRO-S级品'!$B$2:$B$10=$B136)*('控温被PRO-S级品'!$E$1:$BE$1=AE$1)*('控温被PRO-S级品'!$E$2:$BE$10)),0)+IFERROR(SUMPRODUCT(('冬被-S级品'!$B$2:$B$10=$B136)*('冬被-S级品'!$E$1:$AW$1=AE$1)*('冬被-S级品'!$E$2:$AW$10)),0)+IFERROR(SUMPRODUCT(('白止-S级品'!$A$2:$A$26=$B136)*('白止-S级品'!$D$1:$AV$1=AE$1)*('白止-S级品'!$D$2:$AV$26)),0)+IFERROR(SUMPRODUCT(('乐容-S级品'!$A$4:$A$32=$B136)*('乐容-S级品'!$L$3:$CA$3=AE$1)*('乐容-S级品'!$L$4:$CA$32)),0)</f>
      </c>
      <c r="AF136" s="280">
        <f>IFERROR(SUMPRODUCT(('控温被PRO-S级品'!$B$2:$B$10=$B136)*('控温被PRO-S级品'!$E$1:$BE$1=AF$1)*('控温被PRO-S级品'!$E$2:$BE$10)),0)+IFERROR(SUMPRODUCT(('冬被-S级品'!$B$2:$B$10=$B136)*('冬被-S级品'!$E$1:$AW$1=AF$1)*('冬被-S级品'!$E$2:$AW$10)),0)+IFERROR(SUMPRODUCT(('白止-S级品'!$A$2:$A$26=$B136)*('白止-S级品'!$D$1:$AV$1=AF$1)*('白止-S级品'!$D$2:$AV$26)),0)+IFERROR(SUMPRODUCT(('乐容-S级品'!$A$4:$A$32=$B136)*('乐容-S级品'!$L$3:$CA$3=AF$1)*('乐容-S级品'!$L$4:$CA$32)),0)</f>
      </c>
      <c r="AG136" s="280">
        <f>IFERROR(SUMPRODUCT(('控温被PRO-S级品'!$B$2:$B$10=$B136)*('控温被PRO-S级品'!$E$1:$BE$1=AG$1)*('控温被PRO-S级品'!$E$2:$BE$10)),0)+IFERROR(SUMPRODUCT(('冬被-S级品'!$B$2:$B$10=$B136)*('冬被-S级品'!$E$1:$AW$1=AG$1)*('冬被-S级品'!$E$2:$AW$10)),0)+IFERROR(SUMPRODUCT(('白止-S级品'!$A$2:$A$26=$B136)*('白止-S级品'!$D$1:$AV$1=AG$1)*('白止-S级品'!$D$2:$AV$26)),0)+IFERROR(SUMPRODUCT(('乐容-S级品'!$A$4:$A$32=$B136)*('乐容-S级品'!$L$3:$CA$3=AG$1)*('乐容-S级品'!$L$4:$CA$32)),0)</f>
      </c>
      <c r="AH136" s="280">
        <f>IFERROR(SUMPRODUCT(('控温被PRO-S级品'!$B$2:$B$10=$B136)*('控温被PRO-S级品'!$E$1:$BE$1=AH$1)*('控温被PRO-S级品'!$E$2:$BE$10)),0)+IFERROR(SUMPRODUCT(('冬被-S级品'!$B$2:$B$10=$B136)*('冬被-S级品'!$E$1:$AW$1=AH$1)*('冬被-S级品'!$E$2:$AW$10)),0)+IFERROR(SUMPRODUCT(('白止-S级品'!$A$2:$A$26=$B136)*('白止-S级品'!$D$1:$AV$1=AH$1)*('白止-S级品'!$D$2:$AV$26)),0)+IFERROR(SUMPRODUCT(('乐容-S级品'!$A$4:$A$32=$B136)*('乐容-S级品'!$L$3:$CA$3=AH$1)*('乐容-S级品'!$L$4:$CA$32)),0)</f>
      </c>
      <c r="AI136" s="280">
        <f>IFERROR(SUMPRODUCT(('控温被PRO-S级品'!$B$2:$B$10=$B136)*('控温被PRO-S级品'!$E$1:$BE$1=AI$1)*('控温被PRO-S级品'!$E$2:$BE$10)),0)+IFERROR(SUMPRODUCT(('冬被-S级品'!$B$2:$B$10=$B136)*('冬被-S级品'!$E$1:$AW$1=AI$1)*('冬被-S级品'!$E$2:$AW$10)),0)+IFERROR(SUMPRODUCT(('白止-S级品'!$A$2:$A$26=$B136)*('白止-S级品'!$D$1:$AV$1=AI$1)*('白止-S级品'!$D$2:$AV$26)),0)+IFERROR(SUMPRODUCT(('乐容-S级品'!$A$4:$A$32=$B136)*('乐容-S级品'!$L$3:$CA$3=AI$1)*('乐容-S级品'!$L$4:$CA$32)),0)</f>
      </c>
      <c r="AJ136" s="280">
        <f>IFERROR(SUMPRODUCT(('控温被PRO-S级品'!$B$2:$B$10=$B136)*('控温被PRO-S级品'!$E$1:$BE$1=AJ$1)*('控温被PRO-S级品'!$E$2:$BE$10)),0)+IFERROR(SUMPRODUCT(('冬被-S级品'!$B$2:$B$10=$B136)*('冬被-S级品'!$E$1:$AW$1=AJ$1)*('冬被-S级品'!$E$2:$AW$10)),0)+IFERROR(SUMPRODUCT(('白止-S级品'!$A$2:$A$26=$B136)*('白止-S级品'!$D$1:$AV$1=AJ$1)*('白止-S级品'!$D$2:$AV$26)),0)+IFERROR(SUMPRODUCT(('乐容-S级品'!$A$4:$A$32=$B136)*('乐容-S级品'!$L$3:$CA$3=AJ$1)*('乐容-S级品'!$L$4:$CA$32)),0)</f>
      </c>
      <c r="AK136" s="280">
        <f>IFERROR(SUMPRODUCT(('控温被PRO-S级品'!$B$2:$B$10=$B136)*('控温被PRO-S级品'!$E$1:$BE$1=AK$1)*('控温被PRO-S级品'!$E$2:$BE$10)),0)+IFERROR(SUMPRODUCT(('冬被-S级品'!$B$2:$B$10=$B136)*('冬被-S级品'!$E$1:$AW$1=AK$1)*('冬被-S级品'!$E$2:$AW$10)),0)+IFERROR(SUMPRODUCT(('白止-S级品'!$A$2:$A$26=$B136)*('白止-S级品'!$D$1:$AV$1=AK$1)*('白止-S级品'!$D$2:$AV$26)),0)+IFERROR(SUMPRODUCT(('乐容-S级品'!$A$4:$A$32=$B136)*('乐容-S级品'!$L$3:$CA$3=AK$1)*('乐容-S级品'!$L$4:$CA$32)),0)</f>
      </c>
      <c r="AL136" s="280">
        <f>IFERROR(SUMPRODUCT(('控温被PRO-S级品'!$B$2:$B$10=$B136)*('控温被PRO-S级品'!$E$1:$BE$1=AL$1)*('控温被PRO-S级品'!$E$2:$BE$10)),0)+IFERROR(SUMPRODUCT(('冬被-S级品'!$B$2:$B$10=$B136)*('冬被-S级品'!$E$1:$AW$1=AL$1)*('冬被-S级品'!$E$2:$AW$10)),0)+IFERROR(SUMPRODUCT(('白止-S级品'!$A$2:$A$26=$B136)*('白止-S级品'!$D$1:$AV$1=AL$1)*('白止-S级品'!$D$2:$AV$26)),0)+IFERROR(SUMPRODUCT(('乐容-S级品'!$A$4:$A$32=$B136)*('乐容-S级品'!$L$3:$CA$3=AL$1)*('乐容-S级品'!$L$4:$CA$32)),0)</f>
      </c>
      <c r="AM136" s="280">
        <f>IFERROR(SUMPRODUCT(('控温被PRO-S级品'!$B$2:$B$10=$B136)*('控温被PRO-S级品'!$E$1:$BE$1=AM$1)*('控温被PRO-S级品'!$E$2:$BE$10)),0)+IFERROR(SUMPRODUCT(('冬被-S级品'!$B$2:$B$10=$B136)*('冬被-S级品'!$E$1:$AW$1=AM$1)*('冬被-S级品'!$E$2:$AW$10)),0)+IFERROR(SUMPRODUCT(('白止-S级品'!$A$2:$A$26=$B136)*('白止-S级品'!$D$1:$AV$1=AM$1)*('白止-S级品'!$D$2:$AV$26)),0)+IFERROR(SUMPRODUCT(('乐容-S级品'!$A$4:$A$32=$B136)*('乐容-S级品'!$L$3:$CA$3=AM$1)*('乐容-S级品'!$L$4:$CA$32)),0)</f>
      </c>
      <c r="AN136" s="280">
        <f>IFERROR(SUMPRODUCT(('控温被PRO-S级品'!$B$2:$B$10=$B136)*('控温被PRO-S级品'!$E$1:$BE$1=AN$1)*('控温被PRO-S级品'!$E$2:$BE$10)),0)+IFERROR(SUMPRODUCT(('冬被-S级品'!$B$2:$B$10=$B136)*('冬被-S级品'!$E$1:$AW$1=AN$1)*('冬被-S级品'!$E$2:$AW$10)),0)+IFERROR(SUMPRODUCT(('白止-S级品'!$A$2:$A$26=$B136)*('白止-S级品'!$D$1:$AV$1=AN$1)*('白止-S级品'!$D$2:$AV$26)),0)+IFERROR(SUMPRODUCT(('乐容-S级品'!$A$4:$A$32=$B136)*('乐容-S级品'!$L$3:$CA$3=AN$1)*('乐容-S级品'!$L$4:$CA$32)),0)</f>
      </c>
      <c r="AO136" s="280">
        <f>IFERROR(SUMPRODUCT(('控温被PRO-S级品'!$B$2:$B$10=$B136)*('控温被PRO-S级品'!$E$1:$BE$1=AO$1)*('控温被PRO-S级品'!$E$2:$BE$10)),0)+IFERROR(SUMPRODUCT(('冬被-S级品'!$B$2:$B$10=$B136)*('冬被-S级品'!$E$1:$AW$1=AO$1)*('冬被-S级品'!$E$2:$AW$10)),0)+IFERROR(SUMPRODUCT(('白止-S级品'!$A$2:$A$26=$B136)*('白止-S级品'!$D$1:$AV$1=AO$1)*('白止-S级品'!$D$2:$AV$26)),0)+IFERROR(SUMPRODUCT(('乐容-S级品'!$A$4:$A$32=$B136)*('乐容-S级品'!$L$3:$CA$3=AO$1)*('乐容-S级品'!$L$4:$CA$32)),0)</f>
      </c>
      <c r="AP136" s="280">
        <f>IFERROR(SUMPRODUCT(('控温被PRO-S级品'!$B$2:$B$10=$B136)*('控温被PRO-S级品'!$E$1:$BE$1=AP$1)*('控温被PRO-S级品'!$E$2:$BE$10)),0)+IFERROR(SUMPRODUCT(('冬被-S级品'!$B$2:$B$10=$B136)*('冬被-S级品'!$E$1:$AW$1=AP$1)*('冬被-S级品'!$E$2:$AW$10)),0)+IFERROR(SUMPRODUCT(('白止-S级品'!$A$2:$A$26=$B136)*('白止-S级品'!$D$1:$AV$1=AP$1)*('白止-S级品'!$D$2:$AV$26)),0)+IFERROR(SUMPRODUCT(('乐容-S级品'!$A$4:$A$32=$B136)*('乐容-S级品'!$L$3:$CA$3=AP$1)*('乐容-S级品'!$L$4:$CA$32)),0)</f>
      </c>
      <c r="AQ136" s="280">
        <f>IFERROR(SUMPRODUCT(('控温被PRO-S级品'!$B$2:$B$10=$B136)*('控温被PRO-S级品'!$E$1:$BE$1=AQ$1)*('控温被PRO-S级品'!$E$2:$BE$10)),0)+IFERROR(SUMPRODUCT(('冬被-S级品'!$B$2:$B$10=$B136)*('冬被-S级品'!$E$1:$AW$1=AQ$1)*('冬被-S级品'!$E$2:$AW$10)),0)+IFERROR(SUMPRODUCT(('白止-S级品'!$A$2:$A$26=$B136)*('白止-S级品'!$D$1:$AV$1=AQ$1)*('白止-S级品'!$D$2:$AV$26)),0)+IFERROR(SUMPRODUCT(('乐容-S级品'!$A$4:$A$32=$B136)*('乐容-S级品'!$L$3:$CA$3=AQ$1)*('乐容-S级品'!$L$4:$CA$32)),0)</f>
      </c>
      <c r="AR136" s="280">
        <f>IFERROR(SUMPRODUCT(('控温被PRO-S级品'!$B$2:$B$10=$B136)*('控温被PRO-S级品'!$E$1:$BE$1=AR$1)*('控温被PRO-S级品'!$E$2:$BE$10)),0)+IFERROR(SUMPRODUCT(('冬被-S级品'!$B$2:$B$10=$B136)*('冬被-S级品'!$E$1:$AW$1=AR$1)*('冬被-S级品'!$E$2:$AW$10)),0)+IFERROR(SUMPRODUCT(('白止-S级品'!$A$2:$A$26=$B136)*('白止-S级品'!$D$1:$AV$1=AR$1)*('白止-S级品'!$D$2:$AV$26)),0)+IFERROR(SUMPRODUCT(('乐容-S级品'!$A$4:$A$32=$B136)*('乐容-S级品'!$L$3:$CA$3=AR$1)*('乐容-S级品'!$L$4:$CA$32)),0)</f>
      </c>
      <c r="AS136" s="280">
        <f>IFERROR(SUMPRODUCT(('控温被PRO-S级品'!$B$2:$B$10=$B136)*('控温被PRO-S级品'!$E$1:$BE$1=AS$1)*('控温被PRO-S级品'!$E$2:$BE$10)),0)+IFERROR(SUMPRODUCT(('冬被-S级品'!$B$2:$B$10=$B136)*('冬被-S级品'!$E$1:$AW$1=AS$1)*('冬被-S级品'!$E$2:$AW$10)),0)+IFERROR(SUMPRODUCT(('白止-S级品'!$A$2:$A$26=$B136)*('白止-S级品'!$D$1:$AV$1=AS$1)*('白止-S级品'!$D$2:$AV$26)),0)+IFERROR(SUMPRODUCT(('乐容-S级品'!$A$4:$A$32=$B136)*('乐容-S级品'!$L$3:$CA$3=AS$1)*('乐容-S级品'!$L$4:$CA$32)),0)</f>
      </c>
      <c r="AT136" s="280">
        <f>IFERROR(SUMPRODUCT(('控温被PRO-S级品'!$B$2:$B$10=$B136)*('控温被PRO-S级品'!$E$1:$BE$1=AT$1)*('控温被PRO-S级品'!$E$2:$BE$10)),0)+IFERROR(SUMPRODUCT(('冬被-S级品'!$B$2:$B$10=$B136)*('冬被-S级品'!$E$1:$AW$1=AT$1)*('冬被-S级品'!$E$2:$AW$10)),0)+IFERROR(SUMPRODUCT(('白止-S级品'!$A$2:$A$26=$B136)*('白止-S级品'!$D$1:$AV$1=AT$1)*('白止-S级品'!$D$2:$AV$26)),0)+IFERROR(SUMPRODUCT(('乐容-S级品'!$A$4:$A$32=$B136)*('乐容-S级品'!$L$3:$CA$3=AT$1)*('乐容-S级品'!$L$4:$CA$32)),0)</f>
      </c>
      <c r="AU136" s="280">
        <f>IFERROR(SUMPRODUCT(('控温被PRO-S级品'!$B$2:$B$10=$B136)*('控温被PRO-S级品'!$E$1:$BE$1=AU$1)*('控温被PRO-S级品'!$E$2:$BE$10)),0)+IFERROR(SUMPRODUCT(('冬被-S级品'!$B$2:$B$10=$B136)*('冬被-S级品'!$E$1:$AW$1=AU$1)*('冬被-S级品'!$E$2:$AW$10)),0)+IFERROR(SUMPRODUCT(('白止-S级品'!$A$2:$A$26=$B136)*('白止-S级品'!$D$1:$AV$1=AU$1)*('白止-S级品'!$D$2:$AV$26)),0)+IFERROR(SUMPRODUCT(('乐容-S级品'!$A$4:$A$32=$B136)*('乐容-S级品'!$L$3:$CA$3=AU$1)*('乐容-S级品'!$L$4:$CA$32)),0)</f>
      </c>
      <c r="AV136" s="280">
        <f>IFERROR(SUMPRODUCT(('控温被PRO-S级品'!$B$2:$B$10=$B136)*('控温被PRO-S级品'!$E$1:$BE$1=AV$1)*('控温被PRO-S级品'!$E$2:$BE$10)),0)+IFERROR(SUMPRODUCT(('冬被-S级品'!$B$2:$B$10=$B136)*('冬被-S级品'!$E$1:$AW$1=AV$1)*('冬被-S级品'!$E$2:$AW$10)),0)+IFERROR(SUMPRODUCT(('白止-S级品'!$A$2:$A$26=$B136)*('白止-S级品'!$D$1:$AV$1=AV$1)*('白止-S级品'!$D$2:$AV$26)),0)+IFERROR(SUMPRODUCT(('乐容-S级品'!$A$4:$A$32=$B136)*('乐容-S级品'!$L$3:$CA$3=AV$1)*('乐容-S级品'!$L$4:$CA$32)),0)</f>
      </c>
      <c r="AW136" s="280">
        <f>IFERROR(SUMPRODUCT(('控温被PRO-S级品'!$B$2:$B$10=$B136)*('控温被PRO-S级品'!$E$1:$BE$1=AW$1)*('控温被PRO-S级品'!$E$2:$BE$10)),0)+IFERROR(SUMPRODUCT(('冬被-S级品'!$B$2:$B$10=$B136)*('冬被-S级品'!$E$1:$AW$1=AW$1)*('冬被-S级品'!$E$2:$AW$10)),0)+IFERROR(SUMPRODUCT(('白止-S级品'!$A$2:$A$26=$B136)*('白止-S级品'!$D$1:$AV$1=AW$1)*('白止-S级品'!$D$2:$AV$26)),0)+IFERROR(SUMPRODUCT(('乐容-S级品'!$A$4:$A$32=$B136)*('乐容-S级品'!$L$3:$CA$3=AW$1)*('乐容-S级品'!$L$4:$CA$32)),0)</f>
      </c>
      <c r="AX136" s="280">
        <f>IFERROR(SUMPRODUCT(('控温被PRO-S级品'!$B$2:$B$10=$B136)*('控温被PRO-S级品'!$E$1:$BE$1=AX$1)*('控温被PRO-S级品'!$E$2:$BE$10)),0)+IFERROR(SUMPRODUCT(('冬被-S级品'!$B$2:$B$10=$B136)*('冬被-S级品'!$E$1:$AW$1=AX$1)*('冬被-S级品'!$E$2:$AW$10)),0)+IFERROR(SUMPRODUCT(('白止-S级品'!$A$2:$A$26=$B136)*('白止-S级品'!$D$1:$AV$1=AX$1)*('白止-S级品'!$D$2:$AV$26)),0)+IFERROR(SUMPRODUCT(('乐容-S级品'!$A$4:$A$32=$B136)*('乐容-S级品'!$L$3:$CA$3=AX$1)*('乐容-S级品'!$L$4:$CA$32)),0)</f>
      </c>
      <c r="AY136" s="280">
        <f>IFERROR(SUMPRODUCT(('控温被PRO-S级品'!$B$2:$B$10=$B136)*('控温被PRO-S级品'!$E$1:$BE$1=AY$1)*('控温被PRO-S级品'!$E$2:$BE$10)),0)+IFERROR(SUMPRODUCT(('冬被-S级品'!$B$2:$B$10=$B136)*('冬被-S级品'!$E$1:$AW$1=AY$1)*('冬被-S级品'!$E$2:$AW$10)),0)+IFERROR(SUMPRODUCT(('白止-S级品'!$A$2:$A$26=$B136)*('白止-S级品'!$D$1:$AV$1=AY$1)*('白止-S级品'!$D$2:$AV$26)),0)+IFERROR(SUMPRODUCT(('乐容-S级品'!$A$4:$A$32=$B136)*('乐容-S级品'!$L$3:$CA$3=AY$1)*('乐容-S级品'!$L$4:$CA$32)),0)</f>
      </c>
      <c r="AZ136" s="280">
        <f>IFERROR(SUMPRODUCT(('控温被PRO-S级品'!$B$2:$B$10=$B136)*('控温被PRO-S级品'!$E$1:$BE$1=AZ$1)*('控温被PRO-S级品'!$E$2:$BE$10)),0)+IFERROR(SUMPRODUCT(('冬被-S级品'!$B$2:$B$10=$B136)*('冬被-S级品'!$E$1:$AW$1=AZ$1)*('冬被-S级品'!$E$2:$AW$10)),0)+IFERROR(SUMPRODUCT(('白止-S级品'!$A$2:$A$26=$B136)*('白止-S级品'!$D$1:$AV$1=AZ$1)*('白止-S级品'!$D$2:$AV$26)),0)+IFERROR(SUMPRODUCT(('乐容-S级品'!$A$4:$A$32=$B136)*('乐容-S级品'!$L$3:$CA$3=AZ$1)*('乐容-S级品'!$L$4:$CA$32)),0)</f>
      </c>
      <c r="BA136" s="280">
        <f>IFERROR(SUMPRODUCT(('控温被PRO-S级品'!$B$2:$B$10=$B136)*('控温被PRO-S级品'!$E$1:$BE$1=BA$1)*('控温被PRO-S级品'!$E$2:$BE$10)),0)+IFERROR(SUMPRODUCT(('冬被-S级品'!$B$2:$B$10=$B136)*('冬被-S级品'!$E$1:$AW$1=BA$1)*('冬被-S级品'!$E$2:$AW$10)),0)+IFERROR(SUMPRODUCT(('白止-S级品'!$A$2:$A$26=$B136)*('白止-S级品'!$D$1:$AV$1=BA$1)*('白止-S级品'!$D$2:$AV$26)),0)+IFERROR(SUMPRODUCT(('乐容-S级品'!$A$4:$A$32=$B136)*('乐容-S级品'!$L$3:$CA$3=BA$1)*('乐容-S级品'!$L$4:$CA$32)),0)</f>
      </c>
      <c r="BB136" s="280">
        <f>IFERROR(SUMPRODUCT(('控温被PRO-S级品'!$B$2:$B$10=$B136)*('控温被PRO-S级品'!$E$1:$BE$1=BB$1)*('控温被PRO-S级品'!$E$2:$BE$10)),0)+IFERROR(SUMPRODUCT(('冬被-S级品'!$B$2:$B$10=$B136)*('冬被-S级品'!$E$1:$AW$1=BB$1)*('冬被-S级品'!$E$2:$AW$10)),0)+IFERROR(SUMPRODUCT(('白止-S级品'!$A$2:$A$26=$B136)*('白止-S级品'!$D$1:$AV$1=BB$1)*('白止-S级品'!$D$2:$AV$26)),0)+IFERROR(SUMPRODUCT(('乐容-S级品'!$A$4:$A$32=$B136)*('乐容-S级品'!$L$3:$CA$3=BB$1)*('乐容-S级品'!$L$4:$CA$32)),0)</f>
      </c>
      <c r="BC136" s="280">
        <f>IFERROR(SUMPRODUCT(('控温被PRO-S级品'!$B$2:$B$10=$B136)*('控温被PRO-S级品'!$E$1:$BE$1=BC$1)*('控温被PRO-S级品'!$E$2:$BE$10)),0)+IFERROR(SUMPRODUCT(('冬被-S级品'!$B$2:$B$10=$B136)*('冬被-S级品'!$E$1:$AW$1=BC$1)*('冬被-S级品'!$E$2:$AW$10)),0)+IFERROR(SUMPRODUCT(('白止-S级品'!$A$2:$A$26=$B136)*('白止-S级品'!$D$1:$AV$1=BC$1)*('白止-S级品'!$D$2:$AV$26)),0)+IFERROR(SUMPRODUCT(('乐容-S级品'!$A$4:$A$32=$B136)*('乐容-S级品'!$L$3:$CA$3=BC$1)*('乐容-S级品'!$L$4:$CA$32)),0)</f>
      </c>
      <c r="BD136" s="280">
        <f>IFERROR(SUMPRODUCT(('控温被PRO-S级品'!$B$2:$B$10=$B136)*('控温被PRO-S级品'!$E$1:$BE$1=BD$1)*('控温被PRO-S级品'!$E$2:$BE$10)),0)+IFERROR(SUMPRODUCT(('冬被-S级品'!$B$2:$B$10=$B136)*('冬被-S级品'!$E$1:$AW$1=BD$1)*('冬被-S级品'!$E$2:$AW$10)),0)+IFERROR(SUMPRODUCT(('白止-S级品'!$A$2:$A$26=$B136)*('白止-S级品'!$D$1:$AV$1=BD$1)*('白止-S级品'!$D$2:$AV$26)),0)+IFERROR(SUMPRODUCT(('乐容-S级品'!$A$4:$A$32=$B136)*('乐容-S级品'!$L$3:$CA$3=BD$1)*('乐容-S级品'!$L$4:$CA$32)),0)</f>
      </c>
      <c r="BE136" s="280">
        <f>IFERROR(SUMPRODUCT(('控温被PRO-S级品'!$B$2:$B$10=$B136)*('控温被PRO-S级品'!$E$1:$BE$1=BE$1)*('控温被PRO-S级品'!$E$2:$BE$10)),0)+IFERROR(SUMPRODUCT(('冬被-S级品'!$B$2:$B$10=$B136)*('冬被-S级品'!$E$1:$AW$1=BE$1)*('冬被-S级品'!$E$2:$AW$10)),0)+IFERROR(SUMPRODUCT(('白止-S级品'!$A$2:$A$26=$B136)*('白止-S级品'!$D$1:$AV$1=BE$1)*('白止-S级品'!$D$2:$AV$26)),0)+IFERROR(SUMPRODUCT(('乐容-S级品'!$A$4:$A$32=$B136)*('乐容-S级品'!$L$3:$CA$3=BE$1)*('乐容-S级品'!$L$4:$CA$32)),0)</f>
      </c>
      <c r="BF136" s="280">
        <f>IFERROR(SUMPRODUCT(('控温被PRO-S级品'!$B$2:$B$10=$B136)*('控温被PRO-S级品'!$E$1:$BE$1=BF$1)*('控温被PRO-S级品'!$E$2:$BE$10)),0)+IFERROR(SUMPRODUCT(('冬被-S级品'!$B$2:$B$10=$B136)*('冬被-S级品'!$E$1:$AW$1=BF$1)*('冬被-S级品'!$E$2:$AW$10)),0)+IFERROR(SUMPRODUCT(('白止-S级品'!$A$2:$A$26=$B136)*('白止-S级品'!$D$1:$AV$1=BF$1)*('白止-S级品'!$D$2:$AV$26)),0)+IFERROR(SUMPRODUCT(('乐容-S级品'!$A$4:$A$32=$B136)*('乐容-S级品'!$L$3:$CA$3=BF$1)*('乐容-S级品'!$L$4:$CA$32)),0)</f>
      </c>
      <c r="BG136" s="280">
        <f>IFERROR(SUMPRODUCT(('控温被PRO-S级品'!$B$2:$B$10=$B136)*('控温被PRO-S级品'!$E$1:$BE$1=BG$1)*('控温被PRO-S级品'!$E$2:$BE$10)),0)+IFERROR(SUMPRODUCT(('冬被-S级品'!$B$2:$B$10=$B136)*('冬被-S级品'!$E$1:$AW$1=BG$1)*('冬被-S级品'!$E$2:$AW$10)),0)+IFERROR(SUMPRODUCT(('白止-S级品'!$A$2:$A$26=$B136)*('白止-S级品'!$D$1:$AV$1=BG$1)*('白止-S级品'!$D$2:$AV$26)),0)+IFERROR(SUMPRODUCT(('乐容-S级品'!$A$4:$A$32=$B136)*('乐容-S级品'!$L$3:$CA$3=BG$1)*('乐容-S级品'!$L$4:$CA$32)),0)</f>
      </c>
      <c r="BH136" s="280">
        <f>IFERROR(SUMPRODUCT(('控温被PRO-S级品'!$B$2:$B$10=$B136)*('控温被PRO-S级品'!$E$1:$BE$1=BH$1)*('控温被PRO-S级品'!$E$2:$BE$10)),0)+IFERROR(SUMPRODUCT(('冬被-S级品'!$B$2:$B$10=$B136)*('冬被-S级品'!$E$1:$AW$1=BH$1)*('冬被-S级品'!$E$2:$AW$10)),0)+IFERROR(SUMPRODUCT(('白止-S级品'!$A$2:$A$26=$B136)*('白止-S级品'!$D$1:$AV$1=BH$1)*('白止-S级品'!$D$2:$AV$26)),0)+IFERROR(SUMPRODUCT(('乐容-S级品'!$A$4:$A$32=$B136)*('乐容-S级品'!$L$3:$CA$3=BH$1)*('乐容-S级品'!$L$4:$CA$32)),0)</f>
      </c>
      <c r="BI136" s="280">
        <f>IFERROR(SUMPRODUCT(('控温被PRO-S级品'!$B$2:$B$10=$B136)*('控温被PRO-S级品'!$E$1:$BE$1=BI$1)*('控温被PRO-S级品'!$E$2:$BE$10)),0)+IFERROR(SUMPRODUCT(('冬被-S级品'!$B$2:$B$10=$B136)*('冬被-S级品'!$E$1:$AW$1=BI$1)*('冬被-S级品'!$E$2:$AW$10)),0)+IFERROR(SUMPRODUCT(('白止-S级品'!$A$2:$A$26=$B136)*('白止-S级品'!$D$1:$AV$1=BI$1)*('白止-S级品'!$D$2:$AV$26)),0)+IFERROR(SUMPRODUCT(('乐容-S级品'!$A$4:$A$32=$B136)*('乐容-S级品'!$L$3:$CA$3=BI$1)*('乐容-S级品'!$L$4:$CA$32)),0)</f>
      </c>
      <c r="BJ136" s="280">
        <f>IFERROR(SUMPRODUCT(('控温被PRO-S级品'!$B$2:$B$10=$B136)*('控温被PRO-S级品'!$E$1:$BE$1=BJ$1)*('控温被PRO-S级品'!$E$2:$BE$10)),0)+IFERROR(SUMPRODUCT(('冬被-S级品'!$B$2:$B$10=$B136)*('冬被-S级品'!$E$1:$AW$1=BJ$1)*('冬被-S级品'!$E$2:$AW$10)),0)+IFERROR(SUMPRODUCT(('白止-S级品'!$A$2:$A$26=$B136)*('白止-S级品'!$D$1:$AV$1=BJ$1)*('白止-S级品'!$D$2:$AV$26)),0)+IFERROR(SUMPRODUCT(('乐容-S级品'!$A$4:$A$32=$B136)*('乐容-S级品'!$L$3:$CA$3=BJ$1)*('乐容-S级品'!$L$4:$CA$32)),0)</f>
      </c>
      <c r="BK136" s="280">
        <f>IFERROR(SUMPRODUCT(('控温被PRO-S级品'!$B$2:$B$10=$B136)*('控温被PRO-S级品'!$E$1:$BE$1=BK$1)*('控温被PRO-S级品'!$E$2:$BE$10)),0)+IFERROR(SUMPRODUCT(('冬被-S级品'!$B$2:$B$10=$B136)*('冬被-S级品'!$E$1:$AW$1=BK$1)*('冬被-S级品'!$E$2:$AW$10)),0)+IFERROR(SUMPRODUCT(('白止-S级品'!$A$2:$A$26=$B136)*('白止-S级品'!$D$1:$AV$1=BK$1)*('白止-S级品'!$D$2:$AV$26)),0)+IFERROR(SUMPRODUCT(('乐容-S级品'!$A$4:$A$32=$B136)*('乐容-S级品'!$L$3:$CA$3=BK$1)*('乐容-S级品'!$L$4:$CA$32)),0)</f>
      </c>
      <c r="BL136" s="280">
        <f>IFERROR(SUMPRODUCT(('控温被PRO-S级品'!$B$2:$B$10=$B136)*('控温被PRO-S级品'!$E$1:$BE$1=BL$1)*('控温被PRO-S级品'!$E$2:$BE$10)),0)+IFERROR(SUMPRODUCT(('冬被-S级品'!$B$2:$B$10=$B136)*('冬被-S级品'!$E$1:$AW$1=BL$1)*('冬被-S级品'!$E$2:$AW$10)),0)+IFERROR(SUMPRODUCT(('白止-S级品'!$A$2:$A$26=$B136)*('白止-S级品'!$D$1:$AV$1=BL$1)*('白止-S级品'!$D$2:$AV$26)),0)+IFERROR(SUMPRODUCT(('乐容-S级品'!$A$4:$A$32=$B136)*('乐容-S级品'!$L$3:$CA$3=BL$1)*('乐容-S级品'!$L$4:$CA$32)),0)</f>
      </c>
      <c r="BM136" s="280">
        <f>IFERROR(SUMPRODUCT(('控温被PRO-S级品'!$B$2:$B$10=$B136)*('控温被PRO-S级品'!$E$1:$BE$1=BM$1)*('控温被PRO-S级品'!$E$2:$BE$10)),0)+IFERROR(SUMPRODUCT(('冬被-S级品'!$B$2:$B$10=$B136)*('冬被-S级品'!$E$1:$AW$1=BM$1)*('冬被-S级品'!$E$2:$AW$10)),0)+IFERROR(SUMPRODUCT(('白止-S级品'!$A$2:$A$26=$B136)*('白止-S级品'!$D$1:$AV$1=BM$1)*('白止-S级品'!$D$2:$AV$26)),0)+IFERROR(SUMPRODUCT(('乐容-S级品'!$A$4:$A$32=$B136)*('乐容-S级品'!$L$3:$CA$3=BM$1)*('乐容-S级品'!$L$4:$CA$32)),0)</f>
      </c>
      <c r="BN136" s="280">
        <f>IFERROR(SUMPRODUCT(('控温被PRO-S级品'!$B$2:$B$10=$B136)*('控温被PRO-S级品'!$E$1:$BE$1=BN$1)*('控温被PRO-S级品'!$E$2:$BE$10)),0)+IFERROR(SUMPRODUCT(('冬被-S级品'!$B$2:$B$10=$B136)*('冬被-S级品'!$E$1:$AW$1=BN$1)*('冬被-S级品'!$E$2:$AW$10)),0)+IFERROR(SUMPRODUCT(('白止-S级品'!$A$2:$A$26=$B136)*('白止-S级品'!$D$1:$AV$1=BN$1)*('白止-S级品'!$D$2:$AV$26)),0)+IFERROR(SUMPRODUCT(('乐容-S级品'!$A$4:$A$32=$B136)*('乐容-S级品'!$L$3:$CA$3=BN$1)*('乐容-S级品'!$L$4:$CA$32)),0)</f>
      </c>
      <c r="BO136" s="280">
        <f>IFERROR(SUMPRODUCT(('控温被PRO-S级品'!$B$2:$B$10=$B136)*('控温被PRO-S级品'!$E$1:$BE$1=BO$1)*('控温被PRO-S级品'!$E$2:$BE$10)),0)+IFERROR(SUMPRODUCT(('冬被-S级品'!$B$2:$B$10=$B136)*('冬被-S级品'!$E$1:$AW$1=BO$1)*('冬被-S级品'!$E$2:$AW$10)),0)+IFERROR(SUMPRODUCT(('白止-S级品'!$A$2:$A$26=$B136)*('白止-S级品'!$D$1:$AV$1=BO$1)*('白止-S级品'!$D$2:$AV$26)),0)+IFERROR(SUMPRODUCT(('乐容-S级品'!$A$4:$A$32=$B136)*('乐容-S级品'!$L$3:$CA$3=BO$1)*('乐容-S级品'!$L$4:$CA$32)),0)</f>
      </c>
      <c r="BP136" s="280">
        <f>IFERROR(SUMPRODUCT(('控温被PRO-S级品'!$B$2:$B$10=$B136)*('控温被PRO-S级品'!$E$1:$BE$1=BP$1)*('控温被PRO-S级品'!$E$2:$BE$10)),0)+IFERROR(SUMPRODUCT(('冬被-S级品'!$B$2:$B$10=$B136)*('冬被-S级品'!$E$1:$AW$1=BP$1)*('冬被-S级品'!$E$2:$AW$10)),0)+IFERROR(SUMPRODUCT(('白止-S级品'!$A$2:$A$26=$B136)*('白止-S级品'!$D$1:$AV$1=BP$1)*('白止-S级品'!$D$2:$AV$26)),0)+IFERROR(SUMPRODUCT(('乐容-S级品'!$A$4:$A$32=$B136)*('乐容-S级品'!$L$3:$CA$3=BP$1)*('乐容-S级品'!$L$4:$CA$32)),0)</f>
      </c>
      <c r="BQ136" s="280">
        <f>IFERROR(SUMPRODUCT(('控温被PRO-S级品'!$B$2:$B$10=$B136)*('控温被PRO-S级品'!$E$1:$BE$1=BQ$1)*('控温被PRO-S级品'!$E$2:$BE$10)),0)+IFERROR(SUMPRODUCT(('冬被-S级品'!$B$2:$B$10=$B136)*('冬被-S级品'!$E$1:$AW$1=BQ$1)*('冬被-S级品'!$E$2:$AW$10)),0)+IFERROR(SUMPRODUCT(('白止-S级品'!$A$2:$A$26=$B136)*('白止-S级品'!$D$1:$AV$1=BQ$1)*('白止-S级品'!$D$2:$AV$26)),0)+IFERROR(SUMPRODUCT(('乐容-S级品'!$A$4:$A$32=$B136)*('乐容-S级品'!$L$3:$CA$3=BQ$1)*('乐容-S级品'!$L$4:$CA$32)),0)</f>
      </c>
      <c r="BR136" s="280">
        <f>IFERROR(SUMPRODUCT(('控温被PRO-S级品'!$B$2:$B$10=$B136)*('控温被PRO-S级品'!$E$1:$BE$1=BR$1)*('控温被PRO-S级品'!$E$2:$BE$10)),0)+IFERROR(SUMPRODUCT(('冬被-S级品'!$B$2:$B$10=$B136)*('冬被-S级品'!$E$1:$AW$1=BR$1)*('冬被-S级品'!$E$2:$AW$10)),0)+IFERROR(SUMPRODUCT(('白止-S级品'!$A$2:$A$26=$B136)*('白止-S级品'!$D$1:$AV$1=BR$1)*('白止-S级品'!$D$2:$AV$26)),0)+IFERROR(SUMPRODUCT(('乐容-S级品'!$A$4:$A$32=$B136)*('乐容-S级品'!$L$3:$CA$3=BR$1)*('乐容-S级品'!$L$4:$CA$32)),0)</f>
      </c>
      <c r="BS136" s="280">
        <f>IFERROR(SUMPRODUCT(('控温被PRO-S级品'!$B$2:$B$10=$B136)*('控温被PRO-S级品'!$E$1:$BE$1=BS$1)*('控温被PRO-S级品'!$E$2:$BE$10)),0)+IFERROR(SUMPRODUCT(('冬被-S级品'!$B$2:$B$10=$B136)*('冬被-S级品'!$E$1:$AW$1=BS$1)*('冬被-S级品'!$E$2:$AW$10)),0)+IFERROR(SUMPRODUCT(('白止-S级品'!$A$2:$A$26=$B136)*('白止-S级品'!$D$1:$AV$1=BS$1)*('白止-S级品'!$D$2:$AV$26)),0)+IFERROR(SUMPRODUCT(('乐容-S级品'!$A$4:$A$32=$B136)*('乐容-S级品'!$L$3:$CA$3=BS$1)*('乐容-S级品'!$L$4:$CA$32)),0)</f>
      </c>
      <c r="BT136" s="280">
        <f>IFERROR(SUMPRODUCT(('控温被PRO-S级品'!$B$2:$B$10=$B136)*('控温被PRO-S级品'!$E$1:$BE$1=BT$1)*('控温被PRO-S级品'!$E$2:$BE$10)),0)+IFERROR(SUMPRODUCT(('冬被-S级品'!$B$2:$B$10=$B136)*('冬被-S级品'!$E$1:$AW$1=BT$1)*('冬被-S级品'!$E$2:$AW$10)),0)+IFERROR(SUMPRODUCT(('白止-S级品'!$A$2:$A$26=$B136)*('白止-S级品'!$D$1:$AV$1=BT$1)*('白止-S级品'!$D$2:$AV$26)),0)+IFERROR(SUMPRODUCT(('乐容-S级品'!$A$4:$A$32=$B136)*('乐容-S级品'!$L$3:$CA$3=BT$1)*('乐容-S级品'!$L$4:$CA$32)),0)</f>
      </c>
      <c r="BU136" s="280">
        <f>IFERROR(SUMPRODUCT(('控温被PRO-S级品'!$B$2:$B$10=$B136)*('控温被PRO-S级品'!$E$1:$BE$1=BU$1)*('控温被PRO-S级品'!$E$2:$BE$10)),0)+IFERROR(SUMPRODUCT(('冬被-S级品'!$B$2:$B$10=$B136)*('冬被-S级品'!$E$1:$AW$1=BU$1)*('冬被-S级品'!$E$2:$AW$10)),0)+IFERROR(SUMPRODUCT(('白止-S级品'!$A$2:$A$26=$B136)*('白止-S级品'!$D$1:$AV$1=BU$1)*('白止-S级品'!$D$2:$AV$26)),0)+IFERROR(SUMPRODUCT(('乐容-S级品'!$A$4:$A$32=$B136)*('乐容-S级品'!$L$3:$CA$3=BU$1)*('乐容-S级品'!$L$4:$CA$32)),0)</f>
      </c>
      <c r="BV136" s="280">
        <f>IFERROR(SUMPRODUCT(('控温被PRO-S级品'!$B$2:$B$10=$B136)*('控温被PRO-S级品'!$E$1:$BE$1=BV$1)*('控温被PRO-S级品'!$E$2:$BE$10)),0)+IFERROR(SUMPRODUCT(('冬被-S级品'!$B$2:$B$10=$B136)*('冬被-S级品'!$E$1:$AW$1=BV$1)*('冬被-S级品'!$E$2:$AW$10)),0)+IFERROR(SUMPRODUCT(('白止-S级品'!$A$2:$A$26=$B136)*('白止-S级品'!$D$1:$AV$1=BV$1)*('白止-S级品'!$D$2:$AV$26)),0)+IFERROR(SUMPRODUCT(('乐容-S级品'!$A$4:$A$32=$B136)*('乐容-S级品'!$L$3:$CA$3=BV$1)*('乐容-S级品'!$L$4:$CA$32)),0)</f>
      </c>
      <c r="BW136" s="280">
        <f>IFERROR(SUMPRODUCT(('控温被PRO-S级品'!$B$2:$B$10=$B136)*('控温被PRO-S级品'!$E$1:$BE$1=BW$1)*('控温被PRO-S级品'!$E$2:$BE$10)),0)+IFERROR(SUMPRODUCT(('冬被-S级品'!$B$2:$B$10=$B136)*('冬被-S级品'!$E$1:$AW$1=BW$1)*('冬被-S级品'!$E$2:$AW$10)),0)+IFERROR(SUMPRODUCT(('白止-S级品'!$A$2:$A$26=$B136)*('白止-S级品'!$D$1:$AV$1=BW$1)*('白止-S级品'!$D$2:$AV$26)),0)+IFERROR(SUMPRODUCT(('乐容-S级品'!$A$4:$A$32=$B136)*('乐容-S级品'!$L$3:$CA$3=BW$1)*('乐容-S级品'!$L$4:$CA$32)),0)</f>
      </c>
      <c r="BX136" s="280">
        <f>IFERROR(SUMPRODUCT(('控温被PRO-S级品'!$B$2:$B$10=$B136)*('控温被PRO-S级品'!$E$1:$BE$1=BX$1)*('控温被PRO-S级品'!$E$2:$BE$10)),0)+IFERROR(SUMPRODUCT(('冬被-S级品'!$B$2:$B$10=$B136)*('冬被-S级品'!$E$1:$AW$1=BX$1)*('冬被-S级品'!$E$2:$AW$10)),0)+IFERROR(SUMPRODUCT(('白止-S级品'!$A$2:$A$26=$B136)*('白止-S级品'!$D$1:$AV$1=BX$1)*('白止-S级品'!$D$2:$AV$26)),0)+IFERROR(SUMPRODUCT(('乐容-S级品'!$A$4:$A$32=$B136)*('乐容-S级品'!$L$3:$CA$3=BX$1)*('乐容-S级品'!$L$4:$CA$32)),0)</f>
      </c>
      <c r="BY136" s="280">
        <f>IFERROR(SUMPRODUCT(('控温被PRO-S级品'!$B$2:$B$10=$B136)*('控温被PRO-S级品'!$E$1:$BE$1=BY$1)*('控温被PRO-S级品'!$E$2:$BE$10)),0)+IFERROR(SUMPRODUCT(('冬被-S级品'!$B$2:$B$10=$B136)*('冬被-S级品'!$E$1:$AW$1=BY$1)*('冬被-S级品'!$E$2:$AW$10)),0)+IFERROR(SUMPRODUCT(('白止-S级品'!$A$2:$A$26=$B136)*('白止-S级品'!$D$1:$AV$1=BY$1)*('白止-S级品'!$D$2:$AV$26)),0)+IFERROR(SUMPRODUCT(('乐容-S级品'!$A$4:$A$32=$B136)*('乐容-S级品'!$L$3:$CA$3=BY$1)*('乐容-S级品'!$L$4:$CA$32)),0)</f>
      </c>
      <c r="BZ136" s="280">
        <f>IFERROR(SUMPRODUCT(('控温被PRO-S级品'!$B$2:$B$10=$B136)*('控温被PRO-S级品'!$E$1:$BE$1=BZ$1)*('控温被PRO-S级品'!$E$2:$BE$10)),0)+IFERROR(SUMPRODUCT(('冬被-S级品'!$B$2:$B$10=$B136)*('冬被-S级品'!$E$1:$AW$1=BZ$1)*('冬被-S级品'!$E$2:$AW$10)),0)+IFERROR(SUMPRODUCT(('白止-S级品'!$A$2:$A$26=$B136)*('白止-S级品'!$D$1:$AV$1=BZ$1)*('白止-S级品'!$D$2:$AV$26)),0)+IFERROR(SUMPRODUCT(('乐容-S级品'!$A$4:$A$32=$B136)*('乐容-S级品'!$L$3:$CA$3=BZ$1)*('乐容-S级品'!$L$4:$CA$32)),0)</f>
      </c>
      <c r="CA136" s="280">
        <f>IFERROR(SUMPRODUCT(('控温被PRO-S级品'!$B$2:$B$10=$B136)*('控温被PRO-S级品'!$E$1:$BE$1=CA$1)*('控温被PRO-S级品'!$E$2:$BE$10)),0)+IFERROR(SUMPRODUCT(('冬被-S级品'!$B$2:$B$10=$B136)*('冬被-S级品'!$E$1:$AW$1=CA$1)*('冬被-S级品'!$E$2:$AW$10)),0)+IFERROR(SUMPRODUCT(('白止-S级品'!$A$2:$A$26=$B136)*('白止-S级品'!$D$1:$AV$1=CA$1)*('白止-S级品'!$D$2:$AV$26)),0)+IFERROR(SUMPRODUCT(('乐容-S级品'!$A$4:$A$32=$B136)*('乐容-S级品'!$L$3:$CA$3=CA$1)*('乐容-S级品'!$L$4:$CA$32)),0)</f>
      </c>
      <c r="CB136" s="280">
        <f>IFERROR(SUMPRODUCT(('控温被PRO-S级品'!$B$2:$B$10=$B136)*('控温被PRO-S级品'!$E$1:$BE$1=CB$1)*('控温被PRO-S级品'!$E$2:$BE$10)),0)+IFERROR(SUMPRODUCT(('冬被-S级品'!$B$2:$B$10=$B136)*('冬被-S级品'!$E$1:$AW$1=CB$1)*('冬被-S级品'!$E$2:$AW$10)),0)+IFERROR(SUMPRODUCT(('白止-S级品'!$A$2:$A$26=$B136)*('白止-S级品'!$D$1:$AV$1=CB$1)*('白止-S级品'!$D$2:$AV$26)),0)+IFERROR(SUMPRODUCT(('乐容-S级品'!$A$4:$A$32=$B136)*('乐容-S级品'!$L$3:$CA$3=CB$1)*('乐容-S级品'!$L$4:$CA$32)),0)</f>
      </c>
      <c r="CC136" s="280">
        <f>IFERROR(SUMPRODUCT(('控温被PRO-S级品'!$B$2:$B$10=$B136)*('控温被PRO-S级品'!$E$1:$BE$1=CC$1)*('控温被PRO-S级品'!$E$2:$BE$10)),0)+IFERROR(SUMPRODUCT(('冬被-S级品'!$B$2:$B$10=$B136)*('冬被-S级品'!$E$1:$AW$1=CC$1)*('冬被-S级品'!$E$2:$AW$10)),0)+IFERROR(SUMPRODUCT(('白止-S级品'!$A$2:$A$26=$B136)*('白止-S级品'!$D$1:$AV$1=CC$1)*('白止-S级品'!$D$2:$AV$26)),0)+IFERROR(SUMPRODUCT(('乐容-S级品'!$A$4:$A$32=$B136)*('乐容-S级品'!$L$3:$CA$3=CC$1)*('乐容-S级品'!$L$4:$CA$32)),0)</f>
      </c>
      <c r="CD136" s="280">
        <f>IFERROR(SUMPRODUCT(('控温被PRO-S级品'!$B$2:$B$10=$B136)*('控温被PRO-S级品'!$E$1:$BE$1=CD$1)*('控温被PRO-S级品'!$E$2:$BE$10)),0)+IFERROR(SUMPRODUCT(('冬被-S级品'!$B$2:$B$10=$B136)*('冬被-S级品'!$E$1:$AW$1=CD$1)*('冬被-S级品'!$E$2:$AW$10)),0)+IFERROR(SUMPRODUCT(('白止-S级品'!$A$2:$A$26=$B136)*('白止-S级品'!$D$1:$AV$1=CD$1)*('白止-S级品'!$D$2:$AV$26)),0)+IFERROR(SUMPRODUCT(('乐容-S级品'!$A$4:$A$32=$B136)*('乐容-S级品'!$L$3:$CA$3=CD$1)*('乐容-S级品'!$L$4:$CA$32)),0)</f>
      </c>
      <c r="CE136" s="280">
        <f>IFERROR(SUMPRODUCT(('控温被PRO-S级品'!$B$2:$B$10=$B136)*('控温被PRO-S级品'!$E$1:$BE$1=CE$1)*('控温被PRO-S级品'!$E$2:$BE$10)),0)+IFERROR(SUMPRODUCT(('冬被-S级品'!$B$2:$B$10=$B136)*('冬被-S级品'!$E$1:$AW$1=CE$1)*('冬被-S级品'!$E$2:$AW$10)),0)+IFERROR(SUMPRODUCT(('白止-S级品'!$A$2:$A$26=$B136)*('白止-S级品'!$D$1:$AV$1=CE$1)*('白止-S级品'!$D$2:$AV$26)),0)+IFERROR(SUMPRODUCT(('乐容-S级品'!$A$4:$A$32=$B136)*('乐容-S级品'!$L$3:$CA$3=CE$1)*('乐容-S级品'!$L$4:$CA$32)),0)</f>
      </c>
      <c r="CF136" s="280">
        <f>IFERROR(SUMPRODUCT(('控温被PRO-S级品'!$B$2:$B$10=$B136)*('控温被PRO-S级品'!$E$1:$BE$1=CF$1)*('控温被PRO-S级品'!$E$2:$BE$10)),0)+IFERROR(SUMPRODUCT(('冬被-S级品'!$B$2:$B$10=$B136)*('冬被-S级品'!$E$1:$AW$1=CF$1)*('冬被-S级品'!$E$2:$AW$10)),0)+IFERROR(SUMPRODUCT(('白止-S级品'!$A$2:$A$26=$B136)*('白止-S级品'!$D$1:$AV$1=CF$1)*('白止-S级品'!$D$2:$AV$26)),0)+IFERROR(SUMPRODUCT(('乐容-S级品'!$A$4:$A$32=$B136)*('乐容-S级品'!$L$3:$CA$3=CF$1)*('乐容-S级品'!$L$4:$CA$32)),0)</f>
      </c>
      <c r="CG136" s="280">
        <f>IFERROR(SUMPRODUCT(('控温被PRO-S级品'!$B$2:$B$10=$B136)*('控温被PRO-S级品'!$E$1:$BE$1=CG$1)*('控温被PRO-S级品'!$E$2:$BE$10)),0)+IFERROR(SUMPRODUCT(('冬被-S级品'!$B$2:$B$10=$B136)*('冬被-S级品'!$E$1:$AW$1=CG$1)*('冬被-S级品'!$E$2:$AW$10)),0)+IFERROR(SUMPRODUCT(('白止-S级品'!$A$2:$A$26=$B136)*('白止-S级品'!$D$1:$AV$1=CG$1)*('白止-S级品'!$D$2:$AV$26)),0)+IFERROR(SUMPRODUCT(('乐容-S级品'!$A$4:$A$32=$B136)*('乐容-S级品'!$L$3:$CA$3=CG$1)*('乐容-S级品'!$L$4:$CA$32)),0)</f>
      </c>
      <c r="CH136" s="280">
        <f>IFERROR(SUMPRODUCT(('控温被PRO-S级品'!$B$2:$B$10=$B136)*('控温被PRO-S级品'!$E$1:$BE$1=CH$1)*('控温被PRO-S级品'!$E$2:$BE$10)),0)+IFERROR(SUMPRODUCT(('冬被-S级品'!$B$2:$B$10=$B136)*('冬被-S级品'!$E$1:$AW$1=CH$1)*('冬被-S级品'!$E$2:$AW$10)),0)+IFERROR(SUMPRODUCT(('白止-S级品'!$A$2:$A$26=$B136)*('白止-S级品'!$D$1:$AV$1=CH$1)*('白止-S级品'!$D$2:$AV$26)),0)+IFERROR(SUMPRODUCT(('乐容-S级品'!$A$4:$A$32=$B136)*('乐容-S级品'!$L$3:$CA$3=CH$1)*('乐容-S级品'!$L$4:$CA$32)),0)</f>
      </c>
      <c r="CI136" s="280">
        <f>IFERROR(SUMPRODUCT(('控温被PRO-S级品'!$B$2:$B$10=$B136)*('控温被PRO-S级品'!$E$1:$BE$1=CI$1)*('控温被PRO-S级品'!$E$2:$BE$10)),0)+IFERROR(SUMPRODUCT(('冬被-S级品'!$B$2:$B$10=$B136)*('冬被-S级品'!$E$1:$AW$1=CI$1)*('冬被-S级品'!$E$2:$AW$10)),0)+IFERROR(SUMPRODUCT(('白止-S级品'!$A$2:$A$26=$B136)*('白止-S级品'!$D$1:$AV$1=CI$1)*('白止-S级品'!$D$2:$AV$26)),0)+IFERROR(SUMPRODUCT(('乐容-S级品'!$A$4:$A$32=$B136)*('乐容-S级品'!$L$3:$CA$3=CI$1)*('乐容-S级品'!$L$4:$CA$32)),0)</f>
      </c>
      <c r="CJ136" s="280">
        <f>IFERROR(SUMPRODUCT(('控温被PRO-S级品'!$B$2:$B$10=$B136)*('控温被PRO-S级品'!$E$1:$BE$1=CJ$1)*('控温被PRO-S级品'!$E$2:$BE$10)),0)+IFERROR(SUMPRODUCT(('冬被-S级品'!$B$2:$B$10=$B136)*('冬被-S级品'!$E$1:$AW$1=CJ$1)*('冬被-S级品'!$E$2:$AW$10)),0)+IFERROR(SUMPRODUCT(('白止-S级品'!$A$2:$A$26=$B136)*('白止-S级品'!$D$1:$AV$1=CJ$1)*('白止-S级品'!$D$2:$AV$26)),0)+IFERROR(SUMPRODUCT(('乐容-S级品'!$A$4:$A$32=$B136)*('乐容-S级品'!$L$3:$CA$3=CJ$1)*('乐容-S级品'!$L$4:$CA$32)),0)</f>
      </c>
      <c r="CK136" s="280">
        <f>IFERROR(SUMPRODUCT(('控温被PRO-S级品'!$B$2:$B$10=$B136)*('控温被PRO-S级品'!$E$1:$BE$1=CK$1)*('控温被PRO-S级品'!$E$2:$BE$10)),0)+IFERROR(SUMPRODUCT(('冬被-S级品'!$B$2:$B$10=$B136)*('冬被-S级品'!$E$1:$AW$1=CK$1)*('冬被-S级品'!$E$2:$AW$10)),0)+IFERROR(SUMPRODUCT(('白止-S级品'!$A$2:$A$26=$B136)*('白止-S级品'!$D$1:$AV$1=CK$1)*('白止-S级品'!$D$2:$AV$26)),0)+IFERROR(SUMPRODUCT(('乐容-S级品'!$A$4:$A$32=$B136)*('乐容-S级品'!$L$3:$CA$3=CK$1)*('乐容-S级品'!$L$4:$CA$32)),0)</f>
      </c>
      <c r="CL136" s="280">
        <f>IFERROR(SUMPRODUCT(('控温被PRO-S级品'!$B$2:$B$10=$B136)*('控温被PRO-S级品'!$E$1:$BE$1=CL$1)*('控温被PRO-S级品'!$E$2:$BE$10)),0)+IFERROR(SUMPRODUCT(('冬被-S级品'!$B$2:$B$10=$B136)*('冬被-S级品'!$E$1:$AW$1=CL$1)*('冬被-S级品'!$E$2:$AW$10)),0)+IFERROR(SUMPRODUCT(('白止-S级品'!$A$2:$A$26=$B136)*('白止-S级品'!$D$1:$AV$1=CL$1)*('白止-S级品'!$D$2:$AV$26)),0)+IFERROR(SUMPRODUCT(('乐容-S级品'!$A$4:$A$32=$B136)*('乐容-S级品'!$L$3:$CA$3=CL$1)*('乐容-S级品'!$L$4:$CA$32)),0)</f>
      </c>
      <c r="CM136" s="280">
        <f>IFERROR(SUMPRODUCT(('控温被PRO-S级品'!$B$2:$B$10=$B136)*('控温被PRO-S级品'!$E$1:$BE$1=CM$1)*('控温被PRO-S级品'!$E$2:$BE$10)),0)+IFERROR(SUMPRODUCT(('冬被-S级品'!$B$2:$B$10=$B136)*('冬被-S级品'!$E$1:$AW$1=CM$1)*('冬被-S级品'!$E$2:$AW$10)),0)+IFERROR(SUMPRODUCT(('白止-S级品'!$A$2:$A$26=$B136)*('白止-S级品'!$D$1:$AV$1=CM$1)*('白止-S级品'!$D$2:$AV$26)),0)+IFERROR(SUMPRODUCT(('乐容-S级品'!$A$4:$A$32=$B136)*('乐容-S级品'!$L$3:$CA$3=CM$1)*('乐容-S级品'!$L$4:$CA$32)),0)</f>
      </c>
      <c r="CN136" s="280">
        <f>IFERROR(SUMPRODUCT(('控温被PRO-S级品'!$B$2:$B$10=$B136)*('控温被PRO-S级品'!$E$1:$BE$1=CN$1)*('控温被PRO-S级品'!$E$2:$BE$10)),0)+IFERROR(SUMPRODUCT(('冬被-S级品'!$B$2:$B$10=$B136)*('冬被-S级品'!$E$1:$AW$1=CN$1)*('冬被-S级品'!$E$2:$AW$10)),0)+IFERROR(SUMPRODUCT(('白止-S级品'!$A$2:$A$26=$B136)*('白止-S级品'!$D$1:$AV$1=CN$1)*('白止-S级品'!$D$2:$AV$26)),0)+IFERROR(SUMPRODUCT(('乐容-S级品'!$A$4:$A$32=$B136)*('乐容-S级品'!$L$3:$CA$3=CN$1)*('乐容-S级品'!$L$4:$CA$32)),0)</f>
      </c>
      <c r="CO136" s="280">
        <f>IFERROR(SUMPRODUCT(('控温被PRO-S级品'!$B$2:$B$10=$B136)*('控温被PRO-S级品'!$E$1:$BE$1=CO$1)*('控温被PRO-S级品'!$E$2:$BE$10)),0)+IFERROR(SUMPRODUCT(('冬被-S级品'!$B$2:$B$10=$B136)*('冬被-S级品'!$E$1:$AW$1=CO$1)*('冬被-S级品'!$E$2:$AW$10)),0)+IFERROR(SUMPRODUCT(('白止-S级品'!$A$2:$A$26=$B136)*('白止-S级品'!$D$1:$AV$1=CO$1)*('白止-S级品'!$D$2:$AV$26)),0)+IFERROR(SUMPRODUCT(('乐容-S级品'!$A$4:$A$32=$B136)*('乐容-S级品'!$L$3:$CA$3=CO$1)*('乐容-S级品'!$L$4:$CA$32)),0)</f>
      </c>
      <c r="CP136" s="280">
        <f>IFERROR(SUMPRODUCT(('控温被PRO-S级品'!$B$2:$B$10=$B136)*('控温被PRO-S级品'!$E$1:$BE$1=CP$1)*('控温被PRO-S级品'!$E$2:$BE$10)),0)+IFERROR(SUMPRODUCT(('冬被-S级品'!$B$2:$B$10=$B136)*('冬被-S级品'!$E$1:$AW$1=CP$1)*('冬被-S级品'!$E$2:$AW$10)),0)+IFERROR(SUMPRODUCT(('白止-S级品'!$A$2:$A$26=$B136)*('白止-S级品'!$D$1:$AV$1=CP$1)*('白止-S级品'!$D$2:$AV$26)),0)+IFERROR(SUMPRODUCT(('乐容-S级品'!$A$4:$A$32=$B136)*('乐容-S级品'!$L$3:$CA$3=CP$1)*('乐容-S级品'!$L$4:$CA$32)),0)</f>
      </c>
      <c r="CQ136" s="280">
        <f>IFERROR(SUMPRODUCT(('控温被PRO-S级品'!$B$2:$B$10=$B136)*('控温被PRO-S级品'!$E$1:$BE$1=CQ$1)*('控温被PRO-S级品'!$E$2:$BE$10)),0)+IFERROR(SUMPRODUCT(('冬被-S级品'!$B$2:$B$10=$B136)*('冬被-S级品'!$E$1:$AW$1=CQ$1)*('冬被-S级品'!$E$2:$AW$10)),0)+IFERROR(SUMPRODUCT(('白止-S级品'!$A$2:$A$26=$B136)*('白止-S级品'!$D$1:$AV$1=CQ$1)*('白止-S级品'!$D$2:$AV$26)),0)+IFERROR(SUMPRODUCT(('乐容-S级品'!$A$4:$A$32=$B136)*('乐容-S级品'!$L$3:$CA$3=CQ$1)*('乐容-S级品'!$L$4:$CA$32)),0)</f>
      </c>
      <c r="CR136" s="280">
        <f>IFERROR(SUMPRODUCT(('控温被PRO-S级品'!$B$2:$B$10=$B136)*('控温被PRO-S级品'!$E$1:$BE$1=CR$1)*('控温被PRO-S级品'!$E$2:$BE$10)),0)+IFERROR(SUMPRODUCT(('冬被-S级品'!$B$2:$B$10=$B136)*('冬被-S级品'!$E$1:$AW$1=CR$1)*('冬被-S级品'!$E$2:$AW$10)),0)+IFERROR(SUMPRODUCT(('白止-S级品'!$A$2:$A$26=$B136)*('白止-S级品'!$D$1:$AV$1=CR$1)*('白止-S级品'!$D$2:$AV$26)),0)+IFERROR(SUMPRODUCT(('乐容-S级品'!$A$4:$A$32=$B136)*('乐容-S级品'!$L$3:$CA$3=CR$1)*('乐容-S级品'!$L$4:$CA$32)),0)</f>
      </c>
      <c r="CS136" s="280">
        <f>IFERROR(SUMPRODUCT(('控温被PRO-S级品'!$B$2:$B$10=$B136)*('控温被PRO-S级品'!$E$1:$BE$1=CS$1)*('控温被PRO-S级品'!$E$2:$BE$10)),0)+IFERROR(SUMPRODUCT(('冬被-S级品'!$B$2:$B$10=$B136)*('冬被-S级品'!$E$1:$AW$1=CS$1)*('冬被-S级品'!$E$2:$AW$10)),0)+IFERROR(SUMPRODUCT(('白止-S级品'!$A$2:$A$26=$B136)*('白止-S级品'!$D$1:$AV$1=CS$1)*('白止-S级品'!$D$2:$AV$26)),0)+IFERROR(SUMPRODUCT(('乐容-S级品'!$A$4:$A$32=$B136)*('乐容-S级品'!$L$3:$CA$3=CS$1)*('乐容-S级品'!$L$4:$CA$32)),0)</f>
      </c>
      <c r="CT136" s="280">
        <f>IFERROR(SUMPRODUCT(('控温被PRO-S级品'!$B$2:$B$10=$B136)*('控温被PRO-S级品'!$E$1:$BE$1=CT$1)*('控温被PRO-S级品'!$E$2:$BE$10)),0)+IFERROR(SUMPRODUCT(('冬被-S级品'!$B$2:$B$10=$B136)*('冬被-S级品'!$E$1:$AW$1=CT$1)*('冬被-S级品'!$E$2:$AW$10)),0)+IFERROR(SUMPRODUCT(('白止-S级品'!$A$2:$A$26=$B136)*('白止-S级品'!$D$1:$AV$1=CT$1)*('白止-S级品'!$D$2:$AV$26)),0)+IFERROR(SUMPRODUCT(('乐容-S级品'!$A$4:$A$32=$B136)*('乐容-S级品'!$L$3:$CA$3=CT$1)*('乐容-S级品'!$L$4:$CA$32)),0)</f>
      </c>
      <c r="CU136" s="280">
        <f>IFERROR(SUMPRODUCT(('控温被PRO-S级品'!$B$2:$B$10=$B136)*('控温被PRO-S级品'!$E$1:$BE$1=CU$1)*('控温被PRO-S级品'!$E$2:$BE$10)),0)+IFERROR(SUMPRODUCT(('冬被-S级品'!$B$2:$B$10=$B136)*('冬被-S级品'!$E$1:$AW$1=CU$1)*('冬被-S级品'!$E$2:$AW$10)),0)+IFERROR(SUMPRODUCT(('白止-S级品'!$A$2:$A$26=$B136)*('白止-S级品'!$D$1:$AV$1=CU$1)*('白止-S级品'!$D$2:$AV$26)),0)+IFERROR(SUMPRODUCT(('乐容-S级品'!$A$4:$A$32=$B136)*('乐容-S级品'!$L$3:$CA$3=CU$1)*('乐容-S级品'!$L$4:$CA$32)),0)</f>
      </c>
      <c r="CV136" s="280">
        <f>IFERROR(SUMPRODUCT(('控温被PRO-S级品'!$B$2:$B$10=$B136)*('控温被PRO-S级品'!$E$1:$BE$1=CV$1)*('控温被PRO-S级品'!$E$2:$BE$10)),0)+IFERROR(SUMPRODUCT(('冬被-S级品'!$B$2:$B$10=$B136)*('冬被-S级品'!$E$1:$AW$1=CV$1)*('冬被-S级品'!$E$2:$AW$10)),0)+IFERROR(SUMPRODUCT(('白止-S级品'!$A$2:$A$26=$B136)*('白止-S级品'!$D$1:$AV$1=CV$1)*('白止-S级品'!$D$2:$AV$26)),0)+IFERROR(SUMPRODUCT(('乐容-S级品'!$A$4:$A$32=$B136)*('乐容-S级品'!$L$3:$CA$3=CV$1)*('乐容-S级品'!$L$4:$CA$32)),0)</f>
      </c>
      <c r="CW136" s="280">
        <f>IFERROR(SUMPRODUCT(('控温被PRO-S级品'!$B$2:$B$10=$B136)*('控温被PRO-S级品'!$E$1:$BE$1=CW$1)*('控温被PRO-S级品'!$E$2:$BE$10)),0)+IFERROR(SUMPRODUCT(('冬被-S级品'!$B$2:$B$10=$B136)*('冬被-S级品'!$E$1:$AW$1=CW$1)*('冬被-S级品'!$E$2:$AW$10)),0)+IFERROR(SUMPRODUCT(('白止-S级品'!$A$2:$A$26=$B136)*('白止-S级品'!$D$1:$AV$1=CW$1)*('白止-S级品'!$D$2:$AV$26)),0)+IFERROR(SUMPRODUCT(('乐容-S级品'!$A$4:$A$32=$B136)*('乐容-S级品'!$L$3:$CA$3=CW$1)*('乐容-S级品'!$L$4:$CA$32)),0)</f>
      </c>
      <c r="CX136" s="280">
        <f>IFERROR(SUMPRODUCT(('控温被PRO-S级品'!$B$2:$B$10=$B136)*('控温被PRO-S级品'!$E$1:$BE$1=CX$1)*('控温被PRO-S级品'!$E$2:$BE$10)),0)+IFERROR(SUMPRODUCT(('冬被-S级品'!$B$2:$B$10=$B136)*('冬被-S级品'!$E$1:$AW$1=CX$1)*('冬被-S级品'!$E$2:$AW$10)),0)+IFERROR(SUMPRODUCT(('白止-S级品'!$A$2:$A$26=$B136)*('白止-S级品'!$D$1:$AV$1=CX$1)*('白止-S级品'!$D$2:$AV$26)),0)+IFERROR(SUMPRODUCT(('乐容-S级品'!$A$4:$A$32=$B136)*('乐容-S级品'!$L$3:$CA$3=CX$1)*('乐容-S级品'!$L$4:$CA$32)),0)</f>
      </c>
      <c r="CY136" s="280">
        <f>IFERROR(SUMPRODUCT(('控温被PRO-S级品'!$B$2:$B$10=$B136)*('控温被PRO-S级品'!$E$1:$BE$1=CY$1)*('控温被PRO-S级品'!$E$2:$BE$10)),0)+IFERROR(SUMPRODUCT(('冬被-S级品'!$B$2:$B$10=$B136)*('冬被-S级品'!$E$1:$AW$1=CY$1)*('冬被-S级品'!$E$2:$AW$10)),0)+IFERROR(SUMPRODUCT(('白止-S级品'!$A$2:$A$26=$B136)*('白止-S级品'!$D$1:$AV$1=CY$1)*('白止-S级品'!$D$2:$AV$26)),0)+IFERROR(SUMPRODUCT(('乐容-S级品'!$A$4:$A$32=$B136)*('乐容-S级品'!$L$3:$CA$3=CY$1)*('乐容-S级品'!$L$4:$CA$32)),0)</f>
      </c>
      <c r="CZ136" s="280">
        <f>IFERROR(SUMPRODUCT(('控温被PRO-S级品'!$B$2:$B$10=$B136)*('控温被PRO-S级品'!$E$1:$BE$1=CZ$1)*('控温被PRO-S级品'!$E$2:$BE$10)),0)+IFERROR(SUMPRODUCT(('冬被-S级品'!$B$2:$B$10=$B136)*('冬被-S级品'!$E$1:$AW$1=CZ$1)*('冬被-S级品'!$E$2:$AW$10)),0)+IFERROR(SUMPRODUCT(('白止-S级品'!$A$2:$A$26=$B136)*('白止-S级品'!$D$1:$AV$1=CZ$1)*('白止-S级品'!$D$2:$AV$26)),0)+IFERROR(SUMPRODUCT(('乐容-S级品'!$A$4:$A$32=$B136)*('乐容-S级品'!$L$3:$CA$3=CZ$1)*('乐容-S级品'!$L$4:$CA$32)),0)</f>
      </c>
      <c r="DA136" s="280">
        <f>IFERROR(SUMPRODUCT(('控温被PRO-S级品'!$B$2:$B$10=$B136)*('控温被PRO-S级品'!$E$1:$BE$1=DA$1)*('控温被PRO-S级品'!$E$2:$BE$10)),0)+IFERROR(SUMPRODUCT(('冬被-S级品'!$B$2:$B$10=$B136)*('冬被-S级品'!$E$1:$AW$1=DA$1)*('冬被-S级品'!$E$2:$AW$10)),0)+IFERROR(SUMPRODUCT(('白止-S级品'!$A$2:$A$26=$B136)*('白止-S级品'!$D$1:$AV$1=DA$1)*('白止-S级品'!$D$2:$AV$26)),0)+IFERROR(SUMPRODUCT(('乐容-S级品'!$A$4:$A$32=$B136)*('乐容-S级品'!$L$3:$CA$3=DA$1)*('乐容-S级品'!$L$4:$CA$32)),0)</f>
      </c>
      <c r="DB136" s="280">
        <f>IFERROR(SUMPRODUCT(('控温被PRO-S级品'!$B$2:$B$10=$B136)*('控温被PRO-S级品'!$E$1:$BE$1=DB$1)*('控温被PRO-S级品'!$E$2:$BE$10)),0)+IFERROR(SUMPRODUCT(('冬被-S级品'!$B$2:$B$10=$B136)*('冬被-S级品'!$E$1:$AW$1=DB$1)*('冬被-S级品'!$E$2:$AW$10)),0)+IFERROR(SUMPRODUCT(('白止-S级品'!$A$2:$A$26=$B136)*('白止-S级品'!$D$1:$AV$1=DB$1)*('白止-S级品'!$D$2:$AV$26)),0)+IFERROR(SUMPRODUCT(('乐容-S级品'!$A$4:$A$32=$B136)*('乐容-S级品'!$L$3:$CA$3=DB$1)*('乐容-S级品'!$L$4:$CA$32)),0)</f>
      </c>
      <c r="DC136" s="280">
        <f>IFERROR(SUMPRODUCT(('控温被PRO-S级品'!$B$2:$B$10=$B136)*('控温被PRO-S级品'!$E$1:$BE$1=DC$1)*('控温被PRO-S级品'!$E$2:$BE$10)),0)+IFERROR(SUMPRODUCT(('冬被-S级品'!$B$2:$B$10=$B136)*('冬被-S级品'!$E$1:$AW$1=DC$1)*('冬被-S级品'!$E$2:$AW$10)),0)+IFERROR(SUMPRODUCT(('白止-S级品'!$A$2:$A$26=$B136)*('白止-S级品'!$D$1:$AV$1=DC$1)*('白止-S级品'!$D$2:$AV$26)),0)+IFERROR(SUMPRODUCT(('乐容-S级品'!$A$4:$A$32=$B136)*('乐容-S级品'!$L$3:$CA$3=DC$1)*('乐容-S级品'!$L$4:$CA$32)),0)</f>
      </c>
      <c r="DD136" s="280">
        <f>IFERROR(SUMPRODUCT(('控温被PRO-S级品'!$B$2:$B$10=$B136)*('控温被PRO-S级品'!$E$1:$BE$1=DD$1)*('控温被PRO-S级品'!$E$2:$BE$10)),0)+IFERROR(SUMPRODUCT(('冬被-S级品'!$B$2:$B$10=$B136)*('冬被-S级品'!$E$1:$AW$1=DD$1)*('冬被-S级品'!$E$2:$AW$10)),0)+IFERROR(SUMPRODUCT(('白止-S级品'!$A$2:$A$26=$B136)*('白止-S级品'!$D$1:$AV$1=DD$1)*('白止-S级品'!$D$2:$AV$26)),0)+IFERROR(SUMPRODUCT(('乐容-S级品'!$A$4:$A$32=$B136)*('乐容-S级品'!$L$3:$CA$3=DD$1)*('乐容-S级品'!$L$4:$CA$32)),0)</f>
      </c>
      <c r="DE136" s="280">
        <f>IFERROR(SUMPRODUCT(('控温被PRO-S级品'!$B$2:$B$10=$B136)*('控温被PRO-S级品'!$E$1:$BE$1=DE$1)*('控温被PRO-S级品'!$E$2:$BE$10)),0)+IFERROR(SUMPRODUCT(('冬被-S级品'!$B$2:$B$10=$B136)*('冬被-S级品'!$E$1:$AW$1=DE$1)*('冬被-S级品'!$E$2:$AW$10)),0)+IFERROR(SUMPRODUCT(('白止-S级品'!$A$2:$A$26=$B136)*('白止-S级品'!$D$1:$AV$1=DE$1)*('白止-S级品'!$D$2:$AV$26)),0)+IFERROR(SUMPRODUCT(('乐容-S级品'!$A$4:$A$32=$B136)*('乐容-S级品'!$L$3:$CA$3=DE$1)*('乐容-S级品'!$L$4:$CA$32)),0)</f>
      </c>
      <c r="DF136" s="280">
        <f>IFERROR(SUMPRODUCT(('控温被PRO-S级品'!$B$2:$B$10=$B136)*('控温被PRO-S级品'!$E$1:$BE$1=DF$1)*('控温被PRO-S级品'!$E$2:$BE$10)),0)+IFERROR(SUMPRODUCT(('冬被-S级品'!$B$2:$B$10=$B136)*('冬被-S级品'!$E$1:$AW$1=DF$1)*('冬被-S级品'!$E$2:$AW$10)),0)+IFERROR(SUMPRODUCT(('白止-S级品'!$A$2:$A$26=$B136)*('白止-S级品'!$D$1:$AV$1=DF$1)*('白止-S级品'!$D$2:$AV$26)),0)+IFERROR(SUMPRODUCT(('乐容-S级品'!$A$4:$A$32=$B136)*('乐容-S级品'!$L$3:$CA$3=DF$1)*('乐容-S级品'!$L$4:$CA$32)),0)</f>
      </c>
      <c r="DG136" s="280">
        <f>IFERROR(SUMPRODUCT(('控温被PRO-S级品'!$B$2:$B$10=$B136)*('控温被PRO-S级品'!$E$1:$BE$1=DG$1)*('控温被PRO-S级品'!$E$2:$BE$10)),0)+IFERROR(SUMPRODUCT(('冬被-S级品'!$B$2:$B$10=$B136)*('冬被-S级品'!$E$1:$AW$1=DG$1)*('冬被-S级品'!$E$2:$AW$10)),0)+IFERROR(SUMPRODUCT(('白止-S级品'!$A$2:$A$26=$B136)*('白止-S级品'!$D$1:$AV$1=DG$1)*('白止-S级品'!$D$2:$AV$26)),0)+IFERROR(SUMPRODUCT(('乐容-S级品'!$A$4:$A$32=$B136)*('乐容-S级品'!$L$3:$CA$3=DG$1)*('乐容-S级品'!$L$4:$CA$32)),0)</f>
      </c>
      <c r="DH136" s="280">
        <f>IFERROR(SUMPRODUCT(('控温被PRO-S级品'!$B$2:$B$10=$B136)*('控温被PRO-S级品'!$E$1:$BE$1=DH$1)*('控温被PRO-S级品'!$E$2:$BE$10)),0)+IFERROR(SUMPRODUCT(('冬被-S级品'!$B$2:$B$10=$B136)*('冬被-S级品'!$E$1:$AW$1=DH$1)*('冬被-S级品'!$E$2:$AW$10)),0)+IFERROR(SUMPRODUCT(('白止-S级品'!$A$2:$A$26=$B136)*('白止-S级品'!$D$1:$AV$1=DH$1)*('白止-S级品'!$D$2:$AV$26)),0)+IFERROR(SUMPRODUCT(('乐容-S级品'!$A$4:$A$32=$B136)*('乐容-S级品'!$L$3:$CA$3=DH$1)*('乐容-S级品'!$L$4:$CA$32)),0)</f>
      </c>
      <c r="DI136" s="280">
        <f>IFERROR(SUMPRODUCT(('控温被PRO-S级品'!$B$2:$B$10=$B136)*('控温被PRO-S级品'!$E$1:$BE$1=DI$1)*('控温被PRO-S级品'!$E$2:$BE$10)),0)+IFERROR(SUMPRODUCT(('冬被-S级品'!$B$2:$B$10=$B136)*('冬被-S级品'!$E$1:$AW$1=DI$1)*('冬被-S级品'!$E$2:$AW$10)),0)+IFERROR(SUMPRODUCT(('白止-S级品'!$A$2:$A$26=$B136)*('白止-S级品'!$D$1:$AV$1=DI$1)*('白止-S级品'!$D$2:$AV$26)),0)+IFERROR(SUMPRODUCT(('乐容-S级品'!$A$4:$A$32=$B136)*('乐容-S级品'!$L$3:$CA$3=DI$1)*('乐容-S级品'!$L$4:$CA$32)),0)</f>
      </c>
      <c r="DJ136" s="280">
        <f>IFERROR(SUMPRODUCT(('控温被PRO-S级品'!$B$2:$B$10=$B136)*('控温被PRO-S级品'!$E$1:$BE$1=DJ$1)*('控温被PRO-S级品'!$E$2:$BE$10)),0)+IFERROR(SUMPRODUCT(('冬被-S级品'!$B$2:$B$10=$B136)*('冬被-S级品'!$E$1:$AW$1=DJ$1)*('冬被-S级品'!$E$2:$AW$10)),0)+IFERROR(SUMPRODUCT(('白止-S级品'!$A$2:$A$26=$B136)*('白止-S级品'!$D$1:$AV$1=DJ$1)*('白止-S级品'!$D$2:$AV$26)),0)+IFERROR(SUMPRODUCT(('乐容-S级品'!$A$4:$A$32=$B136)*('乐容-S级品'!$L$3:$CA$3=DJ$1)*('乐容-S级品'!$L$4:$CA$32)),0)</f>
      </c>
      <c r="DK136" s="280"/>
      <c r="DL136" s="280"/>
      <c r="DM136" s="280"/>
      <c r="DN136" s="280"/>
      <c r="DO136" s="280"/>
      <c r="DP136" s="280"/>
      <c r="DQ136" s="280"/>
      <c r="DR136" s="280"/>
      <c r="DS136" s="280"/>
      <c r="DT136" s="280"/>
      <c r="DU136" s="280"/>
      <c r="DV136" s="280"/>
      <c r="DW136" s="280">
        <f>VLOOKUP(B136,'系统编码规格'!A:C,3,FALSE)</f>
      </c>
      <c r="DX136" s="280"/>
      <c r="DY136" s="280"/>
      <c r="DZ136" s="280"/>
      <c r="EA136" s="280"/>
      <c r="EB136" s="280"/>
      <c r="EC136" s="280"/>
      <c r="ED136" s="280"/>
      <c r="EE136" s="280"/>
      <c r="EF136" s="280"/>
      <c r="EG136" s="280"/>
      <c r="EH136" s="280"/>
      <c r="EI136" s="280"/>
      <c r="EJ136" s="280"/>
      <c r="EK136" s="280"/>
      <c r="EL136" s="280"/>
      <c r="EM136" s="280"/>
      <c r="EN136" s="280"/>
      <c r="EO136" s="280"/>
      <c r="EP136" s="280"/>
      <c r="EQ136" s="280"/>
      <c r="ER136" s="280"/>
      <c r="ES136" s="280"/>
      <c r="ET136" s="280"/>
      <c r="EU136" s="280"/>
      <c r="EV136" s="280"/>
      <c r="EW136" s="280"/>
      <c r="EX136" s="280"/>
      <c r="EY136" s="280"/>
      <c r="EZ136" s="280"/>
      <c r="FA136" s="280"/>
      <c r="FB136" s="280"/>
      <c r="FC136" s="280"/>
      <c r="FD136" s="280"/>
      <c r="FE136" s="280"/>
      <c r="FF136" s="280"/>
      <c r="FG136" s="280"/>
      <c r="FH136" s="280"/>
      <c r="FI136" s="280"/>
      <c r="FJ136" s="280"/>
      <c r="FK136" s="280"/>
      <c r="FL136" s="280"/>
      <c r="FM136" s="280"/>
      <c r="FN136" s="280"/>
      <c r="FO136" s="280"/>
      <c r="FP136" s="280"/>
      <c r="FQ136" s="280"/>
      <c r="FR136" s="280"/>
      <c r="FS136" s="280"/>
      <c r="FT136" s="280"/>
      <c r="FU136" s="280"/>
      <c r="FV136" s="280"/>
      <c r="FW136" s="280"/>
      <c r="FX136" s="280"/>
      <c r="FY136" s="280"/>
      <c r="FZ136" s="280"/>
      <c r="GA136" s="280"/>
      <c r="GB136" s="280"/>
      <c r="GC136" s="280"/>
      <c r="GD136" s="280"/>
      <c r="GE136" s="280"/>
      <c r="GF136" s="280"/>
      <c r="GG136" s="280"/>
      <c r="GH136" s="280"/>
      <c r="GI136" s="280"/>
      <c r="GJ136" s="280"/>
      <c r="GK136" s="280"/>
      <c r="GL136" s="280"/>
      <c r="GM136" s="280"/>
      <c r="GN136" s="280"/>
      <c r="GO136" s="280"/>
      <c r="GP136" s="280"/>
      <c r="GQ136" s="280"/>
      <c r="GR136" s="280"/>
      <c r="GS136" s="280"/>
      <c r="GT136" s="280"/>
      <c r="GU136" s="280"/>
      <c r="GV136" s="280"/>
    </row>
    <row r="137">
      <c r="A137" s="309" t="str">
        <v>乐容</v>
      </c>
      <c r="B137" s="311" t="str">
        <v>010020102090040-005</v>
      </c>
      <c r="C137" s="309" t="str">
        <v>磨毛四件套</v>
      </c>
      <c r="D137" s="309" t="str">
        <v>颜色:深空蓝,床品款式:床单款,床品规格:150cm,系列:普通系列</v>
      </c>
      <c r="E137">
        <f>SUM(F137:GX137)</f>
      </c>
      <c r="F137" s="280">
        <f>IFERROR(SUMPRODUCT(('控温被PRO-S级品'!$B$2:$B$10=$B137)*('控温被PRO-S级品'!$E$1:$BE$1=F$1)*('控温被PRO-S级品'!$E$2:$BE$10)),0)+IFERROR(SUMPRODUCT(('冬被-S级品'!$B$2:$B$10=$B137)*('冬被-S级品'!$E$1:$AW$1=F$1)*('冬被-S级品'!$E$2:$AW$10)),0)+IFERROR(SUMPRODUCT(('白止-S级品'!$A$2:$A$26=$B137)*('白止-S级品'!$D$1:$AV$1=F$1)*('白止-S级品'!$D$2:$AV$26)),0)+IFERROR(SUMPRODUCT(('乐容-S级品'!$A$4:$A$32=$B137)*('乐容-S级品'!$L$3:$CA$3=F$1)*('乐容-S级品'!$L$4:$CA$32)),0)</f>
      </c>
      <c r="G137" s="280">
        <f>IFERROR(SUMPRODUCT(('控温被PRO-S级品'!$B$2:$B$10=$B137)*('控温被PRO-S级品'!$E$1:$BE$1=G$1)*('控温被PRO-S级品'!$E$2:$BE$10)),0)+IFERROR(SUMPRODUCT(('冬被-S级品'!$B$2:$B$10=$B137)*('冬被-S级品'!$E$1:$AW$1=G$1)*('冬被-S级品'!$E$2:$AW$10)),0)+IFERROR(SUMPRODUCT(('白止-S级品'!$A$2:$A$26=$B137)*('白止-S级品'!$D$1:$AV$1=G$1)*('白止-S级品'!$D$2:$AV$26)),0)+IFERROR(SUMPRODUCT(('乐容-S级品'!$A$4:$A$32=$B137)*('乐容-S级品'!$L$3:$CA$3=G$1)*('乐容-S级品'!$L$4:$CA$32)),0)</f>
      </c>
      <c r="H137" s="280">
        <f>IFERROR(SUMPRODUCT(('控温被PRO-S级品'!$B$2:$B$10=$B137)*('控温被PRO-S级品'!$E$1:$BE$1=H$1)*('控温被PRO-S级品'!$E$2:$BE$10)),0)+IFERROR(SUMPRODUCT(('冬被-S级品'!$B$2:$B$10=$B137)*('冬被-S级品'!$E$1:$AW$1=H$1)*('冬被-S级品'!$E$2:$AW$10)),0)+IFERROR(SUMPRODUCT(('白止-S级品'!$A$2:$A$26=$B137)*('白止-S级品'!$D$1:$AV$1=H$1)*('白止-S级品'!$D$2:$AV$26)),0)+IFERROR(SUMPRODUCT(('乐容-S级品'!$A$4:$A$32=$B137)*('乐容-S级品'!$L$3:$CA$3=H$1)*('乐容-S级品'!$L$4:$CA$32)),0)</f>
      </c>
      <c r="I137" s="280">
        <f>IFERROR(SUMPRODUCT(('控温被PRO-S级品'!$B$2:$B$10=$B137)*('控温被PRO-S级品'!$E$1:$BE$1=I$1)*('控温被PRO-S级品'!$E$2:$BE$10)),0)+IFERROR(SUMPRODUCT(('冬被-S级品'!$B$2:$B$10=$B137)*('冬被-S级品'!$E$1:$AW$1=I$1)*('冬被-S级品'!$E$2:$AW$10)),0)+IFERROR(SUMPRODUCT(('白止-S级品'!$A$2:$A$26=$B137)*('白止-S级品'!$D$1:$AV$1=I$1)*('白止-S级品'!$D$2:$AV$26)),0)+IFERROR(SUMPRODUCT(('乐容-S级品'!$A$4:$A$32=$B137)*('乐容-S级品'!$L$3:$CA$3=I$1)*('乐容-S级品'!$L$4:$CA$32)),0)</f>
      </c>
      <c r="J137" s="280">
        <f>IFERROR(SUMPRODUCT(('控温被PRO-S级品'!$B$2:$B$10=$B137)*('控温被PRO-S级品'!$E$1:$BE$1=J$1)*('控温被PRO-S级品'!$E$2:$BE$10)),0)+IFERROR(SUMPRODUCT(('冬被-S级品'!$B$2:$B$10=$B137)*('冬被-S级品'!$E$1:$AW$1=J$1)*('冬被-S级品'!$E$2:$AW$10)),0)+IFERROR(SUMPRODUCT(('白止-S级品'!$A$2:$A$26=$B137)*('白止-S级品'!$D$1:$AV$1=J$1)*('白止-S级品'!$D$2:$AV$26)),0)+IFERROR(SUMPRODUCT(('乐容-S级品'!$A$4:$A$32=$B137)*('乐容-S级品'!$L$3:$CA$3=J$1)*('乐容-S级品'!$L$4:$CA$32)),0)</f>
      </c>
      <c r="K137" s="280">
        <f>IFERROR(SUMPRODUCT(('控温被PRO-S级品'!$B$2:$B$10=$B137)*('控温被PRO-S级品'!$E$1:$BE$1=K$1)*('控温被PRO-S级品'!$E$2:$BE$10)),0)+IFERROR(SUMPRODUCT(('冬被-S级品'!$B$2:$B$10=$B137)*('冬被-S级品'!$E$1:$AW$1=K$1)*('冬被-S级品'!$E$2:$AW$10)),0)+IFERROR(SUMPRODUCT(('白止-S级品'!$A$2:$A$26=$B137)*('白止-S级品'!$D$1:$AV$1=K$1)*('白止-S级品'!$D$2:$AV$26)),0)+IFERROR(SUMPRODUCT(('乐容-S级品'!$A$4:$A$32=$B137)*('乐容-S级品'!$L$3:$CA$3=K$1)*('乐容-S级品'!$L$4:$CA$32)),0)</f>
      </c>
      <c r="L137" s="280">
        <f>IFERROR(SUMPRODUCT(('控温被PRO-S级品'!$B$2:$B$10=$B137)*('控温被PRO-S级品'!$E$1:$BE$1=L$1)*('控温被PRO-S级品'!$E$2:$BE$10)),0)+IFERROR(SUMPRODUCT(('冬被-S级品'!$B$2:$B$10=$B137)*('冬被-S级品'!$E$1:$AW$1=L$1)*('冬被-S级品'!$E$2:$AW$10)),0)+IFERROR(SUMPRODUCT(('白止-S级品'!$A$2:$A$26=$B137)*('白止-S级品'!$D$1:$AV$1=L$1)*('白止-S级品'!$D$2:$AV$26)),0)+IFERROR(SUMPRODUCT(('乐容-S级品'!$A$4:$A$32=$B137)*('乐容-S级品'!$L$3:$CA$3=L$1)*('乐容-S级品'!$L$4:$CA$32)),0)</f>
      </c>
      <c r="M137" s="280">
        <f>IFERROR(SUMPRODUCT(('控温被PRO-S级品'!$B$2:$B$10=$B137)*('控温被PRO-S级品'!$E$1:$BE$1=M$1)*('控温被PRO-S级品'!$E$2:$BE$10)),0)+IFERROR(SUMPRODUCT(('冬被-S级品'!$B$2:$B$10=$B137)*('冬被-S级品'!$E$1:$AW$1=M$1)*('冬被-S级品'!$E$2:$AW$10)),0)+IFERROR(SUMPRODUCT(('白止-S级品'!$A$2:$A$26=$B137)*('白止-S级品'!$D$1:$AV$1=M$1)*('白止-S级品'!$D$2:$AV$26)),0)+IFERROR(SUMPRODUCT(('乐容-S级品'!$A$4:$A$32=$B137)*('乐容-S级品'!$L$3:$CA$3=M$1)*('乐容-S级品'!$L$4:$CA$32)),0)</f>
      </c>
      <c r="N137" s="280">
        <f>IFERROR(SUMPRODUCT(('控温被PRO-S级品'!$B$2:$B$10=$B137)*('控温被PRO-S级品'!$E$1:$BE$1=N$1)*('控温被PRO-S级品'!$E$2:$BE$10)),0)+IFERROR(SUMPRODUCT(('冬被-S级品'!$B$2:$B$10=$B137)*('冬被-S级品'!$E$1:$AW$1=N$1)*('冬被-S级品'!$E$2:$AW$10)),0)+IFERROR(SUMPRODUCT(('白止-S级品'!$A$2:$A$26=$B137)*('白止-S级品'!$D$1:$AV$1=N$1)*('白止-S级品'!$D$2:$AV$26)),0)+IFERROR(SUMPRODUCT(('乐容-S级品'!$A$4:$A$32=$B137)*('乐容-S级品'!$L$3:$CA$3=N$1)*('乐容-S级品'!$L$4:$CA$32)),0)</f>
      </c>
      <c r="O137" s="280">
        <f>IFERROR(SUMPRODUCT(('控温被PRO-S级品'!$B$2:$B$10=$B137)*('控温被PRO-S级品'!$E$1:$BE$1=O$1)*('控温被PRO-S级品'!$E$2:$BE$10)),0)+IFERROR(SUMPRODUCT(('冬被-S级品'!$B$2:$B$10=$B137)*('冬被-S级品'!$E$1:$AW$1=O$1)*('冬被-S级品'!$E$2:$AW$10)),0)+IFERROR(SUMPRODUCT(('白止-S级品'!$A$2:$A$26=$B137)*('白止-S级品'!$D$1:$AV$1=O$1)*('白止-S级品'!$D$2:$AV$26)),0)+IFERROR(SUMPRODUCT(('乐容-S级品'!$A$4:$A$32=$B137)*('乐容-S级品'!$L$3:$CA$3=O$1)*('乐容-S级品'!$L$4:$CA$32)),0)</f>
      </c>
      <c r="P137" s="280">
        <f>IFERROR(SUMPRODUCT(('控温被PRO-S级品'!$B$2:$B$10=$B137)*('控温被PRO-S级品'!$E$1:$BE$1=P$1)*('控温被PRO-S级品'!$E$2:$BE$10)),0)+IFERROR(SUMPRODUCT(('冬被-S级品'!$B$2:$B$10=$B137)*('冬被-S级品'!$E$1:$AW$1=P$1)*('冬被-S级品'!$E$2:$AW$10)),0)+IFERROR(SUMPRODUCT(('白止-S级品'!$A$2:$A$26=$B137)*('白止-S级品'!$D$1:$AV$1=P$1)*('白止-S级品'!$D$2:$AV$26)),0)+IFERROR(SUMPRODUCT(('乐容-S级品'!$A$4:$A$32=$B137)*('乐容-S级品'!$L$3:$CA$3=P$1)*('乐容-S级品'!$L$4:$CA$32)),0)</f>
      </c>
      <c r="Q137" s="280">
        <f>IFERROR(SUMPRODUCT(('控温被PRO-S级品'!$B$2:$B$10=$B137)*('控温被PRO-S级品'!$E$1:$BE$1=Q$1)*('控温被PRO-S级品'!$E$2:$BE$10)),0)+IFERROR(SUMPRODUCT(('冬被-S级品'!$B$2:$B$10=$B137)*('冬被-S级品'!$E$1:$AW$1=Q$1)*('冬被-S级品'!$E$2:$AW$10)),0)+IFERROR(SUMPRODUCT(('白止-S级品'!$A$2:$A$26=$B137)*('白止-S级品'!$D$1:$AV$1=Q$1)*('白止-S级品'!$D$2:$AV$26)),0)+IFERROR(SUMPRODUCT(('乐容-S级品'!$A$4:$A$32=$B137)*('乐容-S级品'!$L$3:$CA$3=Q$1)*('乐容-S级品'!$L$4:$CA$32)),0)</f>
      </c>
      <c r="R137" s="280">
        <f>IFERROR(SUMPRODUCT(('控温被PRO-S级品'!$B$2:$B$10=$B137)*('控温被PRO-S级品'!$E$1:$BE$1=R$1)*('控温被PRO-S级品'!$E$2:$BE$10)),0)+IFERROR(SUMPRODUCT(('冬被-S级品'!$B$2:$B$10=$B137)*('冬被-S级品'!$E$1:$AW$1=R$1)*('冬被-S级品'!$E$2:$AW$10)),0)+IFERROR(SUMPRODUCT(('白止-S级品'!$A$2:$A$26=$B137)*('白止-S级品'!$D$1:$AV$1=R$1)*('白止-S级品'!$D$2:$AV$26)),0)+IFERROR(SUMPRODUCT(('乐容-S级品'!$A$4:$A$32=$B137)*('乐容-S级品'!$L$3:$CA$3=R$1)*('乐容-S级品'!$L$4:$CA$32)),0)</f>
      </c>
      <c r="S137" s="280">
        <f>IFERROR(SUMPRODUCT(('控温被PRO-S级品'!$B$2:$B$10=$B137)*('控温被PRO-S级品'!$E$1:$BE$1=S$1)*('控温被PRO-S级品'!$E$2:$BE$10)),0)+IFERROR(SUMPRODUCT(('冬被-S级品'!$B$2:$B$10=$B137)*('冬被-S级品'!$E$1:$AW$1=S$1)*('冬被-S级品'!$E$2:$AW$10)),0)+IFERROR(SUMPRODUCT(('白止-S级品'!$A$2:$A$26=$B137)*('白止-S级品'!$D$1:$AV$1=S$1)*('白止-S级品'!$D$2:$AV$26)),0)+IFERROR(SUMPRODUCT(('乐容-S级品'!$A$4:$A$32=$B137)*('乐容-S级品'!$L$3:$CA$3=S$1)*('乐容-S级品'!$L$4:$CA$32)),0)</f>
      </c>
      <c r="T137" s="280">
        <f>IFERROR(SUMPRODUCT(('控温被PRO-S级品'!$B$2:$B$10=$B137)*('控温被PRO-S级品'!$E$1:$BE$1=T$1)*('控温被PRO-S级品'!$E$2:$BE$10)),0)+IFERROR(SUMPRODUCT(('冬被-S级品'!$B$2:$B$10=$B137)*('冬被-S级品'!$E$1:$AW$1=T$1)*('冬被-S级品'!$E$2:$AW$10)),0)+IFERROR(SUMPRODUCT(('白止-S级品'!$A$2:$A$26=$B137)*('白止-S级品'!$D$1:$AV$1=T$1)*('白止-S级品'!$D$2:$AV$26)),0)+IFERROR(SUMPRODUCT(('乐容-S级品'!$A$4:$A$32=$B137)*('乐容-S级品'!$L$3:$CA$3=T$1)*('乐容-S级品'!$L$4:$CA$32)),0)</f>
      </c>
      <c r="U137" s="280">
        <f>IFERROR(SUMPRODUCT(('控温被PRO-S级品'!$B$2:$B$10=$B137)*('控温被PRO-S级品'!$E$1:$BE$1=U$1)*('控温被PRO-S级品'!$E$2:$BE$10)),0)+IFERROR(SUMPRODUCT(('冬被-S级品'!$B$2:$B$10=$B137)*('冬被-S级品'!$E$1:$AW$1=U$1)*('冬被-S级品'!$E$2:$AW$10)),0)+IFERROR(SUMPRODUCT(('白止-S级品'!$A$2:$A$26=$B137)*('白止-S级品'!$D$1:$AV$1=U$1)*('白止-S级品'!$D$2:$AV$26)),0)+IFERROR(SUMPRODUCT(('乐容-S级品'!$A$4:$A$32=$B137)*('乐容-S级品'!$L$3:$CA$3=U$1)*('乐容-S级品'!$L$4:$CA$32)),0)</f>
      </c>
      <c r="V137" s="280">
        <f>IFERROR(SUMPRODUCT(('控温被PRO-S级品'!$B$2:$B$10=$B137)*('控温被PRO-S级品'!$E$1:$BE$1=V$1)*('控温被PRO-S级品'!$E$2:$BE$10)),0)+IFERROR(SUMPRODUCT(('冬被-S级品'!$B$2:$B$10=$B137)*('冬被-S级品'!$E$1:$AW$1=V$1)*('冬被-S级品'!$E$2:$AW$10)),0)+IFERROR(SUMPRODUCT(('白止-S级品'!$A$2:$A$26=$B137)*('白止-S级品'!$D$1:$AV$1=V$1)*('白止-S级品'!$D$2:$AV$26)),0)+IFERROR(SUMPRODUCT(('乐容-S级品'!$A$4:$A$32=$B137)*('乐容-S级品'!$L$3:$CA$3=V$1)*('乐容-S级品'!$L$4:$CA$32)),0)</f>
      </c>
      <c r="W137" s="280">
        <f>IFERROR(SUMPRODUCT(('控温被PRO-S级品'!$B$2:$B$10=$B137)*('控温被PRO-S级品'!$E$1:$BE$1=W$1)*('控温被PRO-S级品'!$E$2:$BE$10)),0)+IFERROR(SUMPRODUCT(('冬被-S级品'!$B$2:$B$10=$B137)*('冬被-S级品'!$E$1:$AW$1=W$1)*('冬被-S级品'!$E$2:$AW$10)),0)+IFERROR(SUMPRODUCT(('白止-S级品'!$A$2:$A$26=$B137)*('白止-S级品'!$D$1:$AV$1=W$1)*('白止-S级品'!$D$2:$AV$26)),0)+IFERROR(SUMPRODUCT(('乐容-S级品'!$A$4:$A$32=$B137)*('乐容-S级品'!$L$3:$CA$3=W$1)*('乐容-S级品'!$L$4:$CA$32)),0)</f>
      </c>
      <c r="X137" s="280">
        <f>IFERROR(SUMPRODUCT(('控温被PRO-S级品'!$B$2:$B$10=$B137)*('控温被PRO-S级品'!$E$1:$BE$1=X$1)*('控温被PRO-S级品'!$E$2:$BE$10)),0)+IFERROR(SUMPRODUCT(('冬被-S级品'!$B$2:$B$10=$B137)*('冬被-S级品'!$E$1:$AW$1=X$1)*('冬被-S级品'!$E$2:$AW$10)),0)+IFERROR(SUMPRODUCT(('白止-S级品'!$A$2:$A$26=$B137)*('白止-S级品'!$D$1:$AV$1=X$1)*('白止-S级品'!$D$2:$AV$26)),0)+IFERROR(SUMPRODUCT(('乐容-S级品'!$A$4:$A$32=$B137)*('乐容-S级品'!$L$3:$CA$3=X$1)*('乐容-S级品'!$L$4:$CA$32)),0)</f>
      </c>
      <c r="Y137" s="280">
        <f>IFERROR(SUMPRODUCT(('控温被PRO-S级品'!$B$2:$B$10=$B137)*('控温被PRO-S级品'!$E$1:$BE$1=Y$1)*('控温被PRO-S级品'!$E$2:$BE$10)),0)+IFERROR(SUMPRODUCT(('冬被-S级品'!$B$2:$B$10=$B137)*('冬被-S级品'!$E$1:$AW$1=Y$1)*('冬被-S级品'!$E$2:$AW$10)),0)+IFERROR(SUMPRODUCT(('白止-S级品'!$A$2:$A$26=$B137)*('白止-S级品'!$D$1:$AV$1=Y$1)*('白止-S级品'!$D$2:$AV$26)),0)+IFERROR(SUMPRODUCT(('乐容-S级品'!$A$4:$A$32=$B137)*('乐容-S级品'!$L$3:$CA$3=Y$1)*('乐容-S级品'!$L$4:$CA$32)),0)</f>
      </c>
      <c r="Z137" s="280">
        <f>IFERROR(SUMPRODUCT(('控温被PRO-S级品'!$B$2:$B$10=$B137)*('控温被PRO-S级品'!$E$1:$BE$1=Z$1)*('控温被PRO-S级品'!$E$2:$BE$10)),0)+IFERROR(SUMPRODUCT(('冬被-S级品'!$B$2:$B$10=$B137)*('冬被-S级品'!$E$1:$AW$1=Z$1)*('冬被-S级品'!$E$2:$AW$10)),0)+IFERROR(SUMPRODUCT(('白止-S级品'!$A$2:$A$26=$B137)*('白止-S级品'!$D$1:$AV$1=Z$1)*('白止-S级品'!$D$2:$AV$26)),0)+IFERROR(SUMPRODUCT(('乐容-S级品'!$A$4:$A$32=$B137)*('乐容-S级品'!$L$3:$CA$3=Z$1)*('乐容-S级品'!$L$4:$CA$32)),0)</f>
      </c>
      <c r="AA137" s="280">
        <f>IFERROR(SUMPRODUCT(('控温被PRO-S级品'!$B$2:$B$10=$B137)*('控温被PRO-S级品'!$E$1:$BE$1=AA$1)*('控温被PRO-S级品'!$E$2:$BE$10)),0)+IFERROR(SUMPRODUCT(('冬被-S级品'!$B$2:$B$10=$B137)*('冬被-S级品'!$E$1:$AW$1=AA$1)*('冬被-S级品'!$E$2:$AW$10)),0)+IFERROR(SUMPRODUCT(('白止-S级品'!$A$2:$A$26=$B137)*('白止-S级品'!$D$1:$AV$1=AA$1)*('白止-S级品'!$D$2:$AV$26)),0)+IFERROR(SUMPRODUCT(('乐容-S级品'!$A$4:$A$32=$B137)*('乐容-S级品'!$L$3:$CA$3=AA$1)*('乐容-S级品'!$L$4:$CA$32)),0)</f>
      </c>
      <c r="AB137" s="280">
        <f>IFERROR(SUMPRODUCT(('控温被PRO-S级品'!$B$2:$B$10=$B137)*('控温被PRO-S级品'!$E$1:$BE$1=AB$1)*('控温被PRO-S级品'!$E$2:$BE$10)),0)+IFERROR(SUMPRODUCT(('冬被-S级品'!$B$2:$B$10=$B137)*('冬被-S级品'!$E$1:$AW$1=AB$1)*('冬被-S级品'!$E$2:$AW$10)),0)+IFERROR(SUMPRODUCT(('白止-S级品'!$A$2:$A$26=$B137)*('白止-S级品'!$D$1:$AV$1=AB$1)*('白止-S级品'!$D$2:$AV$26)),0)+IFERROR(SUMPRODUCT(('乐容-S级品'!$A$4:$A$32=$B137)*('乐容-S级品'!$L$3:$CA$3=AB$1)*('乐容-S级品'!$L$4:$CA$32)),0)</f>
      </c>
      <c r="AC137" s="280">
        <f>IFERROR(SUMPRODUCT(('控温被PRO-S级品'!$B$2:$B$10=$B137)*('控温被PRO-S级品'!$E$1:$BE$1=AC$1)*('控温被PRO-S级品'!$E$2:$BE$10)),0)+IFERROR(SUMPRODUCT(('冬被-S级品'!$B$2:$B$10=$B137)*('冬被-S级品'!$E$1:$AW$1=AC$1)*('冬被-S级品'!$E$2:$AW$10)),0)+IFERROR(SUMPRODUCT(('白止-S级品'!$A$2:$A$26=$B137)*('白止-S级品'!$D$1:$AV$1=AC$1)*('白止-S级品'!$D$2:$AV$26)),0)+IFERROR(SUMPRODUCT(('乐容-S级品'!$A$4:$A$32=$B137)*('乐容-S级品'!$L$3:$CA$3=AC$1)*('乐容-S级品'!$L$4:$CA$32)),0)</f>
      </c>
      <c r="AD137" s="280">
        <f>IFERROR(SUMPRODUCT(('控温被PRO-S级品'!$B$2:$B$10=$B137)*('控温被PRO-S级品'!$E$1:$BE$1=AD$1)*('控温被PRO-S级品'!$E$2:$BE$10)),0)+IFERROR(SUMPRODUCT(('冬被-S级品'!$B$2:$B$10=$B137)*('冬被-S级品'!$E$1:$AW$1=AD$1)*('冬被-S级品'!$E$2:$AW$10)),0)+IFERROR(SUMPRODUCT(('白止-S级品'!$A$2:$A$26=$B137)*('白止-S级品'!$D$1:$AV$1=AD$1)*('白止-S级品'!$D$2:$AV$26)),0)+IFERROR(SUMPRODUCT(('乐容-S级品'!$A$4:$A$32=$B137)*('乐容-S级品'!$L$3:$CA$3=AD$1)*('乐容-S级品'!$L$4:$CA$32)),0)</f>
      </c>
      <c r="AE137" s="280">
        <f>IFERROR(SUMPRODUCT(('控温被PRO-S级品'!$B$2:$B$10=$B137)*('控温被PRO-S级品'!$E$1:$BE$1=AE$1)*('控温被PRO-S级品'!$E$2:$BE$10)),0)+IFERROR(SUMPRODUCT(('冬被-S级品'!$B$2:$B$10=$B137)*('冬被-S级品'!$E$1:$AW$1=AE$1)*('冬被-S级品'!$E$2:$AW$10)),0)+IFERROR(SUMPRODUCT(('白止-S级品'!$A$2:$A$26=$B137)*('白止-S级品'!$D$1:$AV$1=AE$1)*('白止-S级品'!$D$2:$AV$26)),0)+IFERROR(SUMPRODUCT(('乐容-S级品'!$A$4:$A$32=$B137)*('乐容-S级品'!$L$3:$CA$3=AE$1)*('乐容-S级品'!$L$4:$CA$32)),0)</f>
      </c>
      <c r="AF137" s="280">
        <f>IFERROR(SUMPRODUCT(('控温被PRO-S级品'!$B$2:$B$10=$B137)*('控温被PRO-S级品'!$E$1:$BE$1=AF$1)*('控温被PRO-S级品'!$E$2:$BE$10)),0)+IFERROR(SUMPRODUCT(('冬被-S级品'!$B$2:$B$10=$B137)*('冬被-S级品'!$E$1:$AW$1=AF$1)*('冬被-S级品'!$E$2:$AW$10)),0)+IFERROR(SUMPRODUCT(('白止-S级品'!$A$2:$A$26=$B137)*('白止-S级品'!$D$1:$AV$1=AF$1)*('白止-S级品'!$D$2:$AV$26)),0)+IFERROR(SUMPRODUCT(('乐容-S级品'!$A$4:$A$32=$B137)*('乐容-S级品'!$L$3:$CA$3=AF$1)*('乐容-S级品'!$L$4:$CA$32)),0)</f>
      </c>
      <c r="AG137" s="280">
        <f>IFERROR(SUMPRODUCT(('控温被PRO-S级品'!$B$2:$B$10=$B137)*('控温被PRO-S级品'!$E$1:$BE$1=AG$1)*('控温被PRO-S级品'!$E$2:$BE$10)),0)+IFERROR(SUMPRODUCT(('冬被-S级品'!$B$2:$B$10=$B137)*('冬被-S级品'!$E$1:$AW$1=AG$1)*('冬被-S级品'!$E$2:$AW$10)),0)+IFERROR(SUMPRODUCT(('白止-S级品'!$A$2:$A$26=$B137)*('白止-S级品'!$D$1:$AV$1=AG$1)*('白止-S级品'!$D$2:$AV$26)),0)+IFERROR(SUMPRODUCT(('乐容-S级品'!$A$4:$A$32=$B137)*('乐容-S级品'!$L$3:$CA$3=AG$1)*('乐容-S级品'!$L$4:$CA$32)),0)</f>
      </c>
      <c r="AH137" s="280">
        <f>IFERROR(SUMPRODUCT(('控温被PRO-S级品'!$B$2:$B$10=$B137)*('控温被PRO-S级品'!$E$1:$BE$1=AH$1)*('控温被PRO-S级品'!$E$2:$BE$10)),0)+IFERROR(SUMPRODUCT(('冬被-S级品'!$B$2:$B$10=$B137)*('冬被-S级品'!$E$1:$AW$1=AH$1)*('冬被-S级品'!$E$2:$AW$10)),0)+IFERROR(SUMPRODUCT(('白止-S级品'!$A$2:$A$26=$B137)*('白止-S级品'!$D$1:$AV$1=AH$1)*('白止-S级品'!$D$2:$AV$26)),0)+IFERROR(SUMPRODUCT(('乐容-S级品'!$A$4:$A$32=$B137)*('乐容-S级品'!$L$3:$CA$3=AH$1)*('乐容-S级品'!$L$4:$CA$32)),0)</f>
      </c>
      <c r="AI137" s="280">
        <f>IFERROR(SUMPRODUCT(('控温被PRO-S级品'!$B$2:$B$10=$B137)*('控温被PRO-S级品'!$E$1:$BE$1=AI$1)*('控温被PRO-S级品'!$E$2:$BE$10)),0)+IFERROR(SUMPRODUCT(('冬被-S级品'!$B$2:$B$10=$B137)*('冬被-S级品'!$E$1:$AW$1=AI$1)*('冬被-S级品'!$E$2:$AW$10)),0)+IFERROR(SUMPRODUCT(('白止-S级品'!$A$2:$A$26=$B137)*('白止-S级品'!$D$1:$AV$1=AI$1)*('白止-S级品'!$D$2:$AV$26)),0)+IFERROR(SUMPRODUCT(('乐容-S级品'!$A$4:$A$32=$B137)*('乐容-S级品'!$L$3:$CA$3=AI$1)*('乐容-S级品'!$L$4:$CA$32)),0)</f>
      </c>
      <c r="AJ137" s="280">
        <f>IFERROR(SUMPRODUCT(('控温被PRO-S级品'!$B$2:$B$10=$B137)*('控温被PRO-S级品'!$E$1:$BE$1=AJ$1)*('控温被PRO-S级品'!$E$2:$BE$10)),0)+IFERROR(SUMPRODUCT(('冬被-S级品'!$B$2:$B$10=$B137)*('冬被-S级品'!$E$1:$AW$1=AJ$1)*('冬被-S级品'!$E$2:$AW$10)),0)+IFERROR(SUMPRODUCT(('白止-S级品'!$A$2:$A$26=$B137)*('白止-S级品'!$D$1:$AV$1=AJ$1)*('白止-S级品'!$D$2:$AV$26)),0)+IFERROR(SUMPRODUCT(('乐容-S级品'!$A$4:$A$32=$B137)*('乐容-S级品'!$L$3:$CA$3=AJ$1)*('乐容-S级品'!$L$4:$CA$32)),0)</f>
      </c>
      <c r="AK137" s="280">
        <f>IFERROR(SUMPRODUCT(('控温被PRO-S级品'!$B$2:$B$10=$B137)*('控温被PRO-S级品'!$E$1:$BE$1=AK$1)*('控温被PRO-S级品'!$E$2:$BE$10)),0)+IFERROR(SUMPRODUCT(('冬被-S级品'!$B$2:$B$10=$B137)*('冬被-S级品'!$E$1:$AW$1=AK$1)*('冬被-S级品'!$E$2:$AW$10)),0)+IFERROR(SUMPRODUCT(('白止-S级品'!$A$2:$A$26=$B137)*('白止-S级品'!$D$1:$AV$1=AK$1)*('白止-S级品'!$D$2:$AV$26)),0)+IFERROR(SUMPRODUCT(('乐容-S级品'!$A$4:$A$32=$B137)*('乐容-S级品'!$L$3:$CA$3=AK$1)*('乐容-S级品'!$L$4:$CA$32)),0)</f>
      </c>
      <c r="AL137" s="280">
        <f>IFERROR(SUMPRODUCT(('控温被PRO-S级品'!$B$2:$B$10=$B137)*('控温被PRO-S级品'!$E$1:$BE$1=AL$1)*('控温被PRO-S级品'!$E$2:$BE$10)),0)+IFERROR(SUMPRODUCT(('冬被-S级品'!$B$2:$B$10=$B137)*('冬被-S级品'!$E$1:$AW$1=AL$1)*('冬被-S级品'!$E$2:$AW$10)),0)+IFERROR(SUMPRODUCT(('白止-S级品'!$A$2:$A$26=$B137)*('白止-S级品'!$D$1:$AV$1=AL$1)*('白止-S级品'!$D$2:$AV$26)),0)+IFERROR(SUMPRODUCT(('乐容-S级品'!$A$4:$A$32=$B137)*('乐容-S级品'!$L$3:$CA$3=AL$1)*('乐容-S级品'!$L$4:$CA$32)),0)</f>
      </c>
      <c r="AM137" s="280">
        <f>IFERROR(SUMPRODUCT(('控温被PRO-S级品'!$B$2:$B$10=$B137)*('控温被PRO-S级品'!$E$1:$BE$1=AM$1)*('控温被PRO-S级品'!$E$2:$BE$10)),0)+IFERROR(SUMPRODUCT(('冬被-S级品'!$B$2:$B$10=$B137)*('冬被-S级品'!$E$1:$AW$1=AM$1)*('冬被-S级品'!$E$2:$AW$10)),0)+IFERROR(SUMPRODUCT(('白止-S级品'!$A$2:$A$26=$B137)*('白止-S级品'!$D$1:$AV$1=AM$1)*('白止-S级品'!$D$2:$AV$26)),0)+IFERROR(SUMPRODUCT(('乐容-S级品'!$A$4:$A$32=$B137)*('乐容-S级品'!$L$3:$CA$3=AM$1)*('乐容-S级品'!$L$4:$CA$32)),0)</f>
      </c>
      <c r="AN137" s="280">
        <f>IFERROR(SUMPRODUCT(('控温被PRO-S级品'!$B$2:$B$10=$B137)*('控温被PRO-S级品'!$E$1:$BE$1=AN$1)*('控温被PRO-S级品'!$E$2:$BE$10)),0)+IFERROR(SUMPRODUCT(('冬被-S级品'!$B$2:$B$10=$B137)*('冬被-S级品'!$E$1:$AW$1=AN$1)*('冬被-S级品'!$E$2:$AW$10)),0)+IFERROR(SUMPRODUCT(('白止-S级品'!$A$2:$A$26=$B137)*('白止-S级品'!$D$1:$AV$1=AN$1)*('白止-S级品'!$D$2:$AV$26)),0)+IFERROR(SUMPRODUCT(('乐容-S级品'!$A$4:$A$32=$B137)*('乐容-S级品'!$L$3:$CA$3=AN$1)*('乐容-S级品'!$L$4:$CA$32)),0)</f>
      </c>
      <c r="AO137" s="280">
        <f>IFERROR(SUMPRODUCT(('控温被PRO-S级品'!$B$2:$B$10=$B137)*('控温被PRO-S级品'!$E$1:$BE$1=AO$1)*('控温被PRO-S级品'!$E$2:$BE$10)),0)+IFERROR(SUMPRODUCT(('冬被-S级品'!$B$2:$B$10=$B137)*('冬被-S级品'!$E$1:$AW$1=AO$1)*('冬被-S级品'!$E$2:$AW$10)),0)+IFERROR(SUMPRODUCT(('白止-S级品'!$A$2:$A$26=$B137)*('白止-S级品'!$D$1:$AV$1=AO$1)*('白止-S级品'!$D$2:$AV$26)),0)+IFERROR(SUMPRODUCT(('乐容-S级品'!$A$4:$A$32=$B137)*('乐容-S级品'!$L$3:$CA$3=AO$1)*('乐容-S级品'!$L$4:$CA$32)),0)</f>
      </c>
      <c r="AP137" s="280">
        <f>IFERROR(SUMPRODUCT(('控温被PRO-S级品'!$B$2:$B$10=$B137)*('控温被PRO-S级品'!$E$1:$BE$1=AP$1)*('控温被PRO-S级品'!$E$2:$BE$10)),0)+IFERROR(SUMPRODUCT(('冬被-S级品'!$B$2:$B$10=$B137)*('冬被-S级品'!$E$1:$AW$1=AP$1)*('冬被-S级品'!$E$2:$AW$10)),0)+IFERROR(SUMPRODUCT(('白止-S级品'!$A$2:$A$26=$B137)*('白止-S级品'!$D$1:$AV$1=AP$1)*('白止-S级品'!$D$2:$AV$26)),0)+IFERROR(SUMPRODUCT(('乐容-S级品'!$A$4:$A$32=$B137)*('乐容-S级品'!$L$3:$CA$3=AP$1)*('乐容-S级品'!$L$4:$CA$32)),0)</f>
      </c>
      <c r="AQ137" s="280">
        <f>IFERROR(SUMPRODUCT(('控温被PRO-S级品'!$B$2:$B$10=$B137)*('控温被PRO-S级品'!$E$1:$BE$1=AQ$1)*('控温被PRO-S级品'!$E$2:$BE$10)),0)+IFERROR(SUMPRODUCT(('冬被-S级品'!$B$2:$B$10=$B137)*('冬被-S级品'!$E$1:$AW$1=AQ$1)*('冬被-S级品'!$E$2:$AW$10)),0)+IFERROR(SUMPRODUCT(('白止-S级品'!$A$2:$A$26=$B137)*('白止-S级品'!$D$1:$AV$1=AQ$1)*('白止-S级品'!$D$2:$AV$26)),0)+IFERROR(SUMPRODUCT(('乐容-S级品'!$A$4:$A$32=$B137)*('乐容-S级品'!$L$3:$CA$3=AQ$1)*('乐容-S级品'!$L$4:$CA$32)),0)</f>
      </c>
      <c r="AR137" s="280">
        <f>IFERROR(SUMPRODUCT(('控温被PRO-S级品'!$B$2:$B$10=$B137)*('控温被PRO-S级品'!$E$1:$BE$1=AR$1)*('控温被PRO-S级品'!$E$2:$BE$10)),0)+IFERROR(SUMPRODUCT(('冬被-S级品'!$B$2:$B$10=$B137)*('冬被-S级品'!$E$1:$AW$1=AR$1)*('冬被-S级品'!$E$2:$AW$10)),0)+IFERROR(SUMPRODUCT(('白止-S级品'!$A$2:$A$26=$B137)*('白止-S级品'!$D$1:$AV$1=AR$1)*('白止-S级品'!$D$2:$AV$26)),0)+IFERROR(SUMPRODUCT(('乐容-S级品'!$A$4:$A$32=$B137)*('乐容-S级品'!$L$3:$CA$3=AR$1)*('乐容-S级品'!$L$4:$CA$32)),0)</f>
      </c>
      <c r="AS137" s="280">
        <f>IFERROR(SUMPRODUCT(('控温被PRO-S级品'!$B$2:$B$10=$B137)*('控温被PRO-S级品'!$E$1:$BE$1=AS$1)*('控温被PRO-S级品'!$E$2:$BE$10)),0)+IFERROR(SUMPRODUCT(('冬被-S级品'!$B$2:$B$10=$B137)*('冬被-S级品'!$E$1:$AW$1=AS$1)*('冬被-S级品'!$E$2:$AW$10)),0)+IFERROR(SUMPRODUCT(('白止-S级品'!$A$2:$A$26=$B137)*('白止-S级品'!$D$1:$AV$1=AS$1)*('白止-S级品'!$D$2:$AV$26)),0)+IFERROR(SUMPRODUCT(('乐容-S级品'!$A$4:$A$32=$B137)*('乐容-S级品'!$L$3:$CA$3=AS$1)*('乐容-S级品'!$L$4:$CA$32)),0)</f>
      </c>
      <c r="AT137" s="280">
        <f>IFERROR(SUMPRODUCT(('控温被PRO-S级品'!$B$2:$B$10=$B137)*('控温被PRO-S级品'!$E$1:$BE$1=AT$1)*('控温被PRO-S级品'!$E$2:$BE$10)),0)+IFERROR(SUMPRODUCT(('冬被-S级品'!$B$2:$B$10=$B137)*('冬被-S级品'!$E$1:$AW$1=AT$1)*('冬被-S级品'!$E$2:$AW$10)),0)+IFERROR(SUMPRODUCT(('白止-S级品'!$A$2:$A$26=$B137)*('白止-S级品'!$D$1:$AV$1=AT$1)*('白止-S级品'!$D$2:$AV$26)),0)+IFERROR(SUMPRODUCT(('乐容-S级品'!$A$4:$A$32=$B137)*('乐容-S级品'!$L$3:$CA$3=AT$1)*('乐容-S级品'!$L$4:$CA$32)),0)</f>
      </c>
      <c r="AU137" s="280">
        <f>IFERROR(SUMPRODUCT(('控温被PRO-S级品'!$B$2:$B$10=$B137)*('控温被PRO-S级品'!$E$1:$BE$1=AU$1)*('控温被PRO-S级品'!$E$2:$BE$10)),0)+IFERROR(SUMPRODUCT(('冬被-S级品'!$B$2:$B$10=$B137)*('冬被-S级品'!$E$1:$AW$1=AU$1)*('冬被-S级品'!$E$2:$AW$10)),0)+IFERROR(SUMPRODUCT(('白止-S级品'!$A$2:$A$26=$B137)*('白止-S级品'!$D$1:$AV$1=AU$1)*('白止-S级品'!$D$2:$AV$26)),0)+IFERROR(SUMPRODUCT(('乐容-S级品'!$A$4:$A$32=$B137)*('乐容-S级品'!$L$3:$CA$3=AU$1)*('乐容-S级品'!$L$4:$CA$32)),0)</f>
      </c>
      <c r="AV137" s="280">
        <f>IFERROR(SUMPRODUCT(('控温被PRO-S级品'!$B$2:$B$10=$B137)*('控温被PRO-S级品'!$E$1:$BE$1=AV$1)*('控温被PRO-S级品'!$E$2:$BE$10)),0)+IFERROR(SUMPRODUCT(('冬被-S级品'!$B$2:$B$10=$B137)*('冬被-S级品'!$E$1:$AW$1=AV$1)*('冬被-S级品'!$E$2:$AW$10)),0)+IFERROR(SUMPRODUCT(('白止-S级品'!$A$2:$A$26=$B137)*('白止-S级品'!$D$1:$AV$1=AV$1)*('白止-S级品'!$D$2:$AV$26)),0)+IFERROR(SUMPRODUCT(('乐容-S级品'!$A$4:$A$32=$B137)*('乐容-S级品'!$L$3:$CA$3=AV$1)*('乐容-S级品'!$L$4:$CA$32)),0)</f>
      </c>
      <c r="AW137" s="280">
        <f>IFERROR(SUMPRODUCT(('控温被PRO-S级品'!$B$2:$B$10=$B137)*('控温被PRO-S级品'!$E$1:$BE$1=AW$1)*('控温被PRO-S级品'!$E$2:$BE$10)),0)+IFERROR(SUMPRODUCT(('冬被-S级品'!$B$2:$B$10=$B137)*('冬被-S级品'!$E$1:$AW$1=AW$1)*('冬被-S级品'!$E$2:$AW$10)),0)+IFERROR(SUMPRODUCT(('白止-S级品'!$A$2:$A$26=$B137)*('白止-S级品'!$D$1:$AV$1=AW$1)*('白止-S级品'!$D$2:$AV$26)),0)+IFERROR(SUMPRODUCT(('乐容-S级品'!$A$4:$A$32=$B137)*('乐容-S级品'!$L$3:$CA$3=AW$1)*('乐容-S级品'!$L$4:$CA$32)),0)</f>
      </c>
      <c r="AX137" s="280">
        <f>IFERROR(SUMPRODUCT(('控温被PRO-S级品'!$B$2:$B$10=$B137)*('控温被PRO-S级品'!$E$1:$BE$1=AX$1)*('控温被PRO-S级品'!$E$2:$BE$10)),0)+IFERROR(SUMPRODUCT(('冬被-S级品'!$B$2:$B$10=$B137)*('冬被-S级品'!$E$1:$AW$1=AX$1)*('冬被-S级品'!$E$2:$AW$10)),0)+IFERROR(SUMPRODUCT(('白止-S级品'!$A$2:$A$26=$B137)*('白止-S级品'!$D$1:$AV$1=AX$1)*('白止-S级品'!$D$2:$AV$26)),0)+IFERROR(SUMPRODUCT(('乐容-S级品'!$A$4:$A$32=$B137)*('乐容-S级品'!$L$3:$CA$3=AX$1)*('乐容-S级品'!$L$4:$CA$32)),0)</f>
      </c>
      <c r="AY137" s="280">
        <f>IFERROR(SUMPRODUCT(('控温被PRO-S级品'!$B$2:$B$10=$B137)*('控温被PRO-S级品'!$E$1:$BE$1=AY$1)*('控温被PRO-S级品'!$E$2:$BE$10)),0)+IFERROR(SUMPRODUCT(('冬被-S级品'!$B$2:$B$10=$B137)*('冬被-S级品'!$E$1:$AW$1=AY$1)*('冬被-S级品'!$E$2:$AW$10)),0)+IFERROR(SUMPRODUCT(('白止-S级品'!$A$2:$A$26=$B137)*('白止-S级品'!$D$1:$AV$1=AY$1)*('白止-S级品'!$D$2:$AV$26)),0)+IFERROR(SUMPRODUCT(('乐容-S级品'!$A$4:$A$32=$B137)*('乐容-S级品'!$L$3:$CA$3=AY$1)*('乐容-S级品'!$L$4:$CA$32)),0)</f>
      </c>
      <c r="AZ137" s="280">
        <f>IFERROR(SUMPRODUCT(('控温被PRO-S级品'!$B$2:$B$10=$B137)*('控温被PRO-S级品'!$E$1:$BE$1=AZ$1)*('控温被PRO-S级品'!$E$2:$BE$10)),0)+IFERROR(SUMPRODUCT(('冬被-S级品'!$B$2:$B$10=$B137)*('冬被-S级品'!$E$1:$AW$1=AZ$1)*('冬被-S级品'!$E$2:$AW$10)),0)+IFERROR(SUMPRODUCT(('白止-S级品'!$A$2:$A$26=$B137)*('白止-S级品'!$D$1:$AV$1=AZ$1)*('白止-S级品'!$D$2:$AV$26)),0)+IFERROR(SUMPRODUCT(('乐容-S级品'!$A$4:$A$32=$B137)*('乐容-S级品'!$L$3:$CA$3=AZ$1)*('乐容-S级品'!$L$4:$CA$32)),0)</f>
      </c>
      <c r="BA137" s="280">
        <f>IFERROR(SUMPRODUCT(('控温被PRO-S级品'!$B$2:$B$10=$B137)*('控温被PRO-S级品'!$E$1:$BE$1=BA$1)*('控温被PRO-S级品'!$E$2:$BE$10)),0)+IFERROR(SUMPRODUCT(('冬被-S级品'!$B$2:$B$10=$B137)*('冬被-S级品'!$E$1:$AW$1=BA$1)*('冬被-S级品'!$E$2:$AW$10)),0)+IFERROR(SUMPRODUCT(('白止-S级品'!$A$2:$A$26=$B137)*('白止-S级品'!$D$1:$AV$1=BA$1)*('白止-S级品'!$D$2:$AV$26)),0)+IFERROR(SUMPRODUCT(('乐容-S级品'!$A$4:$A$32=$B137)*('乐容-S级品'!$L$3:$CA$3=BA$1)*('乐容-S级品'!$L$4:$CA$32)),0)</f>
      </c>
      <c r="BB137" s="280">
        <f>IFERROR(SUMPRODUCT(('控温被PRO-S级品'!$B$2:$B$10=$B137)*('控温被PRO-S级品'!$E$1:$BE$1=BB$1)*('控温被PRO-S级品'!$E$2:$BE$10)),0)+IFERROR(SUMPRODUCT(('冬被-S级品'!$B$2:$B$10=$B137)*('冬被-S级品'!$E$1:$AW$1=BB$1)*('冬被-S级品'!$E$2:$AW$10)),0)+IFERROR(SUMPRODUCT(('白止-S级品'!$A$2:$A$26=$B137)*('白止-S级品'!$D$1:$AV$1=BB$1)*('白止-S级品'!$D$2:$AV$26)),0)+IFERROR(SUMPRODUCT(('乐容-S级品'!$A$4:$A$32=$B137)*('乐容-S级品'!$L$3:$CA$3=BB$1)*('乐容-S级品'!$L$4:$CA$32)),0)</f>
      </c>
      <c r="BC137" s="280">
        <f>IFERROR(SUMPRODUCT(('控温被PRO-S级品'!$B$2:$B$10=$B137)*('控温被PRO-S级品'!$E$1:$BE$1=BC$1)*('控温被PRO-S级品'!$E$2:$BE$10)),0)+IFERROR(SUMPRODUCT(('冬被-S级品'!$B$2:$B$10=$B137)*('冬被-S级品'!$E$1:$AW$1=BC$1)*('冬被-S级品'!$E$2:$AW$10)),0)+IFERROR(SUMPRODUCT(('白止-S级品'!$A$2:$A$26=$B137)*('白止-S级品'!$D$1:$AV$1=BC$1)*('白止-S级品'!$D$2:$AV$26)),0)+IFERROR(SUMPRODUCT(('乐容-S级品'!$A$4:$A$32=$B137)*('乐容-S级品'!$L$3:$CA$3=BC$1)*('乐容-S级品'!$L$4:$CA$32)),0)</f>
      </c>
      <c r="BD137" s="280">
        <f>IFERROR(SUMPRODUCT(('控温被PRO-S级品'!$B$2:$B$10=$B137)*('控温被PRO-S级品'!$E$1:$BE$1=BD$1)*('控温被PRO-S级品'!$E$2:$BE$10)),0)+IFERROR(SUMPRODUCT(('冬被-S级品'!$B$2:$B$10=$B137)*('冬被-S级品'!$E$1:$AW$1=BD$1)*('冬被-S级品'!$E$2:$AW$10)),0)+IFERROR(SUMPRODUCT(('白止-S级品'!$A$2:$A$26=$B137)*('白止-S级品'!$D$1:$AV$1=BD$1)*('白止-S级品'!$D$2:$AV$26)),0)+IFERROR(SUMPRODUCT(('乐容-S级品'!$A$4:$A$32=$B137)*('乐容-S级品'!$L$3:$CA$3=BD$1)*('乐容-S级品'!$L$4:$CA$32)),0)</f>
      </c>
      <c r="BE137" s="280">
        <f>IFERROR(SUMPRODUCT(('控温被PRO-S级品'!$B$2:$B$10=$B137)*('控温被PRO-S级品'!$E$1:$BE$1=BE$1)*('控温被PRO-S级品'!$E$2:$BE$10)),0)+IFERROR(SUMPRODUCT(('冬被-S级品'!$B$2:$B$10=$B137)*('冬被-S级品'!$E$1:$AW$1=BE$1)*('冬被-S级品'!$E$2:$AW$10)),0)+IFERROR(SUMPRODUCT(('白止-S级品'!$A$2:$A$26=$B137)*('白止-S级品'!$D$1:$AV$1=BE$1)*('白止-S级品'!$D$2:$AV$26)),0)+IFERROR(SUMPRODUCT(('乐容-S级品'!$A$4:$A$32=$B137)*('乐容-S级品'!$L$3:$CA$3=BE$1)*('乐容-S级品'!$L$4:$CA$32)),0)</f>
      </c>
      <c r="BF137" s="280">
        <f>IFERROR(SUMPRODUCT(('控温被PRO-S级品'!$B$2:$B$10=$B137)*('控温被PRO-S级品'!$E$1:$BE$1=BF$1)*('控温被PRO-S级品'!$E$2:$BE$10)),0)+IFERROR(SUMPRODUCT(('冬被-S级品'!$B$2:$B$10=$B137)*('冬被-S级品'!$E$1:$AW$1=BF$1)*('冬被-S级品'!$E$2:$AW$10)),0)+IFERROR(SUMPRODUCT(('白止-S级品'!$A$2:$A$26=$B137)*('白止-S级品'!$D$1:$AV$1=BF$1)*('白止-S级品'!$D$2:$AV$26)),0)+IFERROR(SUMPRODUCT(('乐容-S级品'!$A$4:$A$32=$B137)*('乐容-S级品'!$L$3:$CA$3=BF$1)*('乐容-S级品'!$L$4:$CA$32)),0)</f>
      </c>
      <c r="BG137" s="280">
        <f>IFERROR(SUMPRODUCT(('控温被PRO-S级品'!$B$2:$B$10=$B137)*('控温被PRO-S级品'!$E$1:$BE$1=BG$1)*('控温被PRO-S级品'!$E$2:$BE$10)),0)+IFERROR(SUMPRODUCT(('冬被-S级品'!$B$2:$B$10=$B137)*('冬被-S级品'!$E$1:$AW$1=BG$1)*('冬被-S级品'!$E$2:$AW$10)),0)+IFERROR(SUMPRODUCT(('白止-S级品'!$A$2:$A$26=$B137)*('白止-S级品'!$D$1:$AV$1=BG$1)*('白止-S级品'!$D$2:$AV$26)),0)+IFERROR(SUMPRODUCT(('乐容-S级品'!$A$4:$A$32=$B137)*('乐容-S级品'!$L$3:$CA$3=BG$1)*('乐容-S级品'!$L$4:$CA$32)),0)</f>
      </c>
      <c r="BH137" s="280">
        <f>IFERROR(SUMPRODUCT(('控温被PRO-S级品'!$B$2:$B$10=$B137)*('控温被PRO-S级品'!$E$1:$BE$1=BH$1)*('控温被PRO-S级品'!$E$2:$BE$10)),0)+IFERROR(SUMPRODUCT(('冬被-S级品'!$B$2:$B$10=$B137)*('冬被-S级品'!$E$1:$AW$1=BH$1)*('冬被-S级品'!$E$2:$AW$10)),0)+IFERROR(SUMPRODUCT(('白止-S级品'!$A$2:$A$26=$B137)*('白止-S级品'!$D$1:$AV$1=BH$1)*('白止-S级品'!$D$2:$AV$26)),0)+IFERROR(SUMPRODUCT(('乐容-S级品'!$A$4:$A$32=$B137)*('乐容-S级品'!$L$3:$CA$3=BH$1)*('乐容-S级品'!$L$4:$CA$32)),0)</f>
      </c>
      <c r="BI137" s="280">
        <f>IFERROR(SUMPRODUCT(('控温被PRO-S级品'!$B$2:$B$10=$B137)*('控温被PRO-S级品'!$E$1:$BE$1=BI$1)*('控温被PRO-S级品'!$E$2:$BE$10)),0)+IFERROR(SUMPRODUCT(('冬被-S级品'!$B$2:$B$10=$B137)*('冬被-S级品'!$E$1:$AW$1=BI$1)*('冬被-S级品'!$E$2:$AW$10)),0)+IFERROR(SUMPRODUCT(('白止-S级品'!$A$2:$A$26=$B137)*('白止-S级品'!$D$1:$AV$1=BI$1)*('白止-S级品'!$D$2:$AV$26)),0)+IFERROR(SUMPRODUCT(('乐容-S级品'!$A$4:$A$32=$B137)*('乐容-S级品'!$L$3:$CA$3=BI$1)*('乐容-S级品'!$L$4:$CA$32)),0)</f>
      </c>
      <c r="BJ137" s="280">
        <f>IFERROR(SUMPRODUCT(('控温被PRO-S级品'!$B$2:$B$10=$B137)*('控温被PRO-S级品'!$E$1:$BE$1=BJ$1)*('控温被PRO-S级品'!$E$2:$BE$10)),0)+IFERROR(SUMPRODUCT(('冬被-S级品'!$B$2:$B$10=$B137)*('冬被-S级品'!$E$1:$AW$1=BJ$1)*('冬被-S级品'!$E$2:$AW$10)),0)+IFERROR(SUMPRODUCT(('白止-S级品'!$A$2:$A$26=$B137)*('白止-S级品'!$D$1:$AV$1=BJ$1)*('白止-S级品'!$D$2:$AV$26)),0)+IFERROR(SUMPRODUCT(('乐容-S级品'!$A$4:$A$32=$B137)*('乐容-S级品'!$L$3:$CA$3=BJ$1)*('乐容-S级品'!$L$4:$CA$32)),0)</f>
      </c>
      <c r="BK137" s="280">
        <f>IFERROR(SUMPRODUCT(('控温被PRO-S级品'!$B$2:$B$10=$B137)*('控温被PRO-S级品'!$E$1:$BE$1=BK$1)*('控温被PRO-S级品'!$E$2:$BE$10)),0)+IFERROR(SUMPRODUCT(('冬被-S级品'!$B$2:$B$10=$B137)*('冬被-S级品'!$E$1:$AW$1=BK$1)*('冬被-S级品'!$E$2:$AW$10)),0)+IFERROR(SUMPRODUCT(('白止-S级品'!$A$2:$A$26=$B137)*('白止-S级品'!$D$1:$AV$1=BK$1)*('白止-S级品'!$D$2:$AV$26)),0)+IFERROR(SUMPRODUCT(('乐容-S级品'!$A$4:$A$32=$B137)*('乐容-S级品'!$L$3:$CA$3=BK$1)*('乐容-S级品'!$L$4:$CA$32)),0)</f>
      </c>
      <c r="BL137" s="280">
        <f>IFERROR(SUMPRODUCT(('控温被PRO-S级品'!$B$2:$B$10=$B137)*('控温被PRO-S级品'!$E$1:$BE$1=BL$1)*('控温被PRO-S级品'!$E$2:$BE$10)),0)+IFERROR(SUMPRODUCT(('冬被-S级品'!$B$2:$B$10=$B137)*('冬被-S级品'!$E$1:$AW$1=BL$1)*('冬被-S级品'!$E$2:$AW$10)),0)+IFERROR(SUMPRODUCT(('白止-S级品'!$A$2:$A$26=$B137)*('白止-S级品'!$D$1:$AV$1=BL$1)*('白止-S级品'!$D$2:$AV$26)),0)+IFERROR(SUMPRODUCT(('乐容-S级品'!$A$4:$A$32=$B137)*('乐容-S级品'!$L$3:$CA$3=BL$1)*('乐容-S级品'!$L$4:$CA$32)),0)</f>
      </c>
      <c r="BM137" s="280">
        <f>IFERROR(SUMPRODUCT(('控温被PRO-S级品'!$B$2:$B$10=$B137)*('控温被PRO-S级品'!$E$1:$BE$1=BM$1)*('控温被PRO-S级品'!$E$2:$BE$10)),0)+IFERROR(SUMPRODUCT(('冬被-S级品'!$B$2:$B$10=$B137)*('冬被-S级品'!$E$1:$AW$1=BM$1)*('冬被-S级品'!$E$2:$AW$10)),0)+IFERROR(SUMPRODUCT(('白止-S级品'!$A$2:$A$26=$B137)*('白止-S级品'!$D$1:$AV$1=BM$1)*('白止-S级品'!$D$2:$AV$26)),0)+IFERROR(SUMPRODUCT(('乐容-S级品'!$A$4:$A$32=$B137)*('乐容-S级品'!$L$3:$CA$3=BM$1)*('乐容-S级品'!$L$4:$CA$32)),0)</f>
      </c>
      <c r="BN137" s="280">
        <f>IFERROR(SUMPRODUCT(('控温被PRO-S级品'!$B$2:$B$10=$B137)*('控温被PRO-S级品'!$E$1:$BE$1=BN$1)*('控温被PRO-S级品'!$E$2:$BE$10)),0)+IFERROR(SUMPRODUCT(('冬被-S级品'!$B$2:$B$10=$B137)*('冬被-S级品'!$E$1:$AW$1=BN$1)*('冬被-S级品'!$E$2:$AW$10)),0)+IFERROR(SUMPRODUCT(('白止-S级品'!$A$2:$A$26=$B137)*('白止-S级品'!$D$1:$AV$1=BN$1)*('白止-S级品'!$D$2:$AV$26)),0)+IFERROR(SUMPRODUCT(('乐容-S级品'!$A$4:$A$32=$B137)*('乐容-S级品'!$L$3:$CA$3=BN$1)*('乐容-S级品'!$L$4:$CA$32)),0)</f>
      </c>
      <c r="BO137" s="280">
        <f>IFERROR(SUMPRODUCT(('控温被PRO-S级品'!$B$2:$B$10=$B137)*('控温被PRO-S级品'!$E$1:$BE$1=BO$1)*('控温被PRO-S级品'!$E$2:$BE$10)),0)+IFERROR(SUMPRODUCT(('冬被-S级品'!$B$2:$B$10=$B137)*('冬被-S级品'!$E$1:$AW$1=BO$1)*('冬被-S级品'!$E$2:$AW$10)),0)+IFERROR(SUMPRODUCT(('白止-S级品'!$A$2:$A$26=$B137)*('白止-S级品'!$D$1:$AV$1=BO$1)*('白止-S级品'!$D$2:$AV$26)),0)+IFERROR(SUMPRODUCT(('乐容-S级品'!$A$4:$A$32=$B137)*('乐容-S级品'!$L$3:$CA$3=BO$1)*('乐容-S级品'!$L$4:$CA$32)),0)</f>
      </c>
      <c r="BP137" s="280">
        <f>IFERROR(SUMPRODUCT(('控温被PRO-S级品'!$B$2:$B$10=$B137)*('控温被PRO-S级品'!$E$1:$BE$1=BP$1)*('控温被PRO-S级品'!$E$2:$BE$10)),0)+IFERROR(SUMPRODUCT(('冬被-S级品'!$B$2:$B$10=$B137)*('冬被-S级品'!$E$1:$AW$1=BP$1)*('冬被-S级品'!$E$2:$AW$10)),0)+IFERROR(SUMPRODUCT(('白止-S级品'!$A$2:$A$26=$B137)*('白止-S级品'!$D$1:$AV$1=BP$1)*('白止-S级品'!$D$2:$AV$26)),0)+IFERROR(SUMPRODUCT(('乐容-S级品'!$A$4:$A$32=$B137)*('乐容-S级品'!$L$3:$CA$3=BP$1)*('乐容-S级品'!$L$4:$CA$32)),0)</f>
      </c>
      <c r="BQ137" s="280">
        <f>IFERROR(SUMPRODUCT(('控温被PRO-S级品'!$B$2:$B$10=$B137)*('控温被PRO-S级品'!$E$1:$BE$1=BQ$1)*('控温被PRO-S级品'!$E$2:$BE$10)),0)+IFERROR(SUMPRODUCT(('冬被-S级品'!$B$2:$B$10=$B137)*('冬被-S级品'!$E$1:$AW$1=BQ$1)*('冬被-S级品'!$E$2:$AW$10)),0)+IFERROR(SUMPRODUCT(('白止-S级品'!$A$2:$A$26=$B137)*('白止-S级品'!$D$1:$AV$1=BQ$1)*('白止-S级品'!$D$2:$AV$26)),0)+IFERROR(SUMPRODUCT(('乐容-S级品'!$A$4:$A$32=$B137)*('乐容-S级品'!$L$3:$CA$3=BQ$1)*('乐容-S级品'!$L$4:$CA$32)),0)</f>
      </c>
      <c r="BR137" s="280">
        <f>IFERROR(SUMPRODUCT(('控温被PRO-S级品'!$B$2:$B$10=$B137)*('控温被PRO-S级品'!$E$1:$BE$1=BR$1)*('控温被PRO-S级品'!$E$2:$BE$10)),0)+IFERROR(SUMPRODUCT(('冬被-S级品'!$B$2:$B$10=$B137)*('冬被-S级品'!$E$1:$AW$1=BR$1)*('冬被-S级品'!$E$2:$AW$10)),0)+IFERROR(SUMPRODUCT(('白止-S级品'!$A$2:$A$26=$B137)*('白止-S级品'!$D$1:$AV$1=BR$1)*('白止-S级品'!$D$2:$AV$26)),0)+IFERROR(SUMPRODUCT(('乐容-S级品'!$A$4:$A$32=$B137)*('乐容-S级品'!$L$3:$CA$3=BR$1)*('乐容-S级品'!$L$4:$CA$32)),0)</f>
      </c>
      <c r="BS137" s="280">
        <f>IFERROR(SUMPRODUCT(('控温被PRO-S级品'!$B$2:$B$10=$B137)*('控温被PRO-S级品'!$E$1:$BE$1=BS$1)*('控温被PRO-S级品'!$E$2:$BE$10)),0)+IFERROR(SUMPRODUCT(('冬被-S级品'!$B$2:$B$10=$B137)*('冬被-S级品'!$E$1:$AW$1=BS$1)*('冬被-S级品'!$E$2:$AW$10)),0)+IFERROR(SUMPRODUCT(('白止-S级品'!$A$2:$A$26=$B137)*('白止-S级品'!$D$1:$AV$1=BS$1)*('白止-S级品'!$D$2:$AV$26)),0)+IFERROR(SUMPRODUCT(('乐容-S级品'!$A$4:$A$32=$B137)*('乐容-S级品'!$L$3:$CA$3=BS$1)*('乐容-S级品'!$L$4:$CA$32)),0)</f>
      </c>
      <c r="BT137" s="280">
        <f>IFERROR(SUMPRODUCT(('控温被PRO-S级品'!$B$2:$B$10=$B137)*('控温被PRO-S级品'!$E$1:$BE$1=BT$1)*('控温被PRO-S级品'!$E$2:$BE$10)),0)+IFERROR(SUMPRODUCT(('冬被-S级品'!$B$2:$B$10=$B137)*('冬被-S级品'!$E$1:$AW$1=BT$1)*('冬被-S级品'!$E$2:$AW$10)),0)+IFERROR(SUMPRODUCT(('白止-S级品'!$A$2:$A$26=$B137)*('白止-S级品'!$D$1:$AV$1=BT$1)*('白止-S级品'!$D$2:$AV$26)),0)+IFERROR(SUMPRODUCT(('乐容-S级品'!$A$4:$A$32=$B137)*('乐容-S级品'!$L$3:$CA$3=BT$1)*('乐容-S级品'!$L$4:$CA$32)),0)</f>
      </c>
      <c r="BU137" s="280">
        <f>IFERROR(SUMPRODUCT(('控温被PRO-S级品'!$B$2:$B$10=$B137)*('控温被PRO-S级品'!$E$1:$BE$1=BU$1)*('控温被PRO-S级品'!$E$2:$BE$10)),0)+IFERROR(SUMPRODUCT(('冬被-S级品'!$B$2:$B$10=$B137)*('冬被-S级品'!$E$1:$AW$1=BU$1)*('冬被-S级品'!$E$2:$AW$10)),0)+IFERROR(SUMPRODUCT(('白止-S级品'!$A$2:$A$26=$B137)*('白止-S级品'!$D$1:$AV$1=BU$1)*('白止-S级品'!$D$2:$AV$26)),0)+IFERROR(SUMPRODUCT(('乐容-S级品'!$A$4:$A$32=$B137)*('乐容-S级品'!$L$3:$CA$3=BU$1)*('乐容-S级品'!$L$4:$CA$32)),0)</f>
      </c>
      <c r="BV137" s="280">
        <f>IFERROR(SUMPRODUCT(('控温被PRO-S级品'!$B$2:$B$10=$B137)*('控温被PRO-S级品'!$E$1:$BE$1=BV$1)*('控温被PRO-S级品'!$E$2:$BE$10)),0)+IFERROR(SUMPRODUCT(('冬被-S级品'!$B$2:$B$10=$B137)*('冬被-S级品'!$E$1:$AW$1=BV$1)*('冬被-S级品'!$E$2:$AW$10)),0)+IFERROR(SUMPRODUCT(('白止-S级品'!$A$2:$A$26=$B137)*('白止-S级品'!$D$1:$AV$1=BV$1)*('白止-S级品'!$D$2:$AV$26)),0)+IFERROR(SUMPRODUCT(('乐容-S级品'!$A$4:$A$32=$B137)*('乐容-S级品'!$L$3:$CA$3=BV$1)*('乐容-S级品'!$L$4:$CA$32)),0)</f>
      </c>
      <c r="BW137" s="280">
        <f>IFERROR(SUMPRODUCT(('控温被PRO-S级品'!$B$2:$B$10=$B137)*('控温被PRO-S级品'!$E$1:$BE$1=BW$1)*('控温被PRO-S级品'!$E$2:$BE$10)),0)+IFERROR(SUMPRODUCT(('冬被-S级品'!$B$2:$B$10=$B137)*('冬被-S级品'!$E$1:$AW$1=BW$1)*('冬被-S级品'!$E$2:$AW$10)),0)+IFERROR(SUMPRODUCT(('白止-S级品'!$A$2:$A$26=$B137)*('白止-S级品'!$D$1:$AV$1=BW$1)*('白止-S级品'!$D$2:$AV$26)),0)+IFERROR(SUMPRODUCT(('乐容-S级品'!$A$4:$A$32=$B137)*('乐容-S级品'!$L$3:$CA$3=BW$1)*('乐容-S级品'!$L$4:$CA$32)),0)</f>
      </c>
      <c r="BX137" s="280">
        <f>IFERROR(SUMPRODUCT(('控温被PRO-S级品'!$B$2:$B$10=$B137)*('控温被PRO-S级品'!$E$1:$BE$1=BX$1)*('控温被PRO-S级品'!$E$2:$BE$10)),0)+IFERROR(SUMPRODUCT(('冬被-S级品'!$B$2:$B$10=$B137)*('冬被-S级品'!$E$1:$AW$1=BX$1)*('冬被-S级品'!$E$2:$AW$10)),0)+IFERROR(SUMPRODUCT(('白止-S级品'!$A$2:$A$26=$B137)*('白止-S级品'!$D$1:$AV$1=BX$1)*('白止-S级品'!$D$2:$AV$26)),0)+IFERROR(SUMPRODUCT(('乐容-S级品'!$A$4:$A$32=$B137)*('乐容-S级品'!$L$3:$CA$3=BX$1)*('乐容-S级品'!$L$4:$CA$32)),0)</f>
      </c>
      <c r="BY137" s="280">
        <f>IFERROR(SUMPRODUCT(('控温被PRO-S级品'!$B$2:$B$10=$B137)*('控温被PRO-S级品'!$E$1:$BE$1=BY$1)*('控温被PRO-S级品'!$E$2:$BE$10)),0)+IFERROR(SUMPRODUCT(('冬被-S级品'!$B$2:$B$10=$B137)*('冬被-S级品'!$E$1:$AW$1=BY$1)*('冬被-S级品'!$E$2:$AW$10)),0)+IFERROR(SUMPRODUCT(('白止-S级品'!$A$2:$A$26=$B137)*('白止-S级品'!$D$1:$AV$1=BY$1)*('白止-S级品'!$D$2:$AV$26)),0)+IFERROR(SUMPRODUCT(('乐容-S级品'!$A$4:$A$32=$B137)*('乐容-S级品'!$L$3:$CA$3=BY$1)*('乐容-S级品'!$L$4:$CA$32)),0)</f>
      </c>
      <c r="BZ137" s="280">
        <f>IFERROR(SUMPRODUCT(('控温被PRO-S级品'!$B$2:$B$10=$B137)*('控温被PRO-S级品'!$E$1:$BE$1=BZ$1)*('控温被PRO-S级品'!$E$2:$BE$10)),0)+IFERROR(SUMPRODUCT(('冬被-S级品'!$B$2:$B$10=$B137)*('冬被-S级品'!$E$1:$AW$1=BZ$1)*('冬被-S级品'!$E$2:$AW$10)),0)+IFERROR(SUMPRODUCT(('白止-S级品'!$A$2:$A$26=$B137)*('白止-S级品'!$D$1:$AV$1=BZ$1)*('白止-S级品'!$D$2:$AV$26)),0)+IFERROR(SUMPRODUCT(('乐容-S级品'!$A$4:$A$32=$B137)*('乐容-S级品'!$L$3:$CA$3=BZ$1)*('乐容-S级品'!$L$4:$CA$32)),0)</f>
      </c>
      <c r="CA137" s="280">
        <f>IFERROR(SUMPRODUCT(('控温被PRO-S级品'!$B$2:$B$10=$B137)*('控温被PRO-S级品'!$E$1:$BE$1=CA$1)*('控温被PRO-S级品'!$E$2:$BE$10)),0)+IFERROR(SUMPRODUCT(('冬被-S级品'!$B$2:$B$10=$B137)*('冬被-S级品'!$E$1:$AW$1=CA$1)*('冬被-S级品'!$E$2:$AW$10)),0)+IFERROR(SUMPRODUCT(('白止-S级品'!$A$2:$A$26=$B137)*('白止-S级品'!$D$1:$AV$1=CA$1)*('白止-S级品'!$D$2:$AV$26)),0)+IFERROR(SUMPRODUCT(('乐容-S级品'!$A$4:$A$32=$B137)*('乐容-S级品'!$L$3:$CA$3=CA$1)*('乐容-S级品'!$L$4:$CA$32)),0)</f>
      </c>
      <c r="CB137" s="280">
        <f>IFERROR(SUMPRODUCT(('控温被PRO-S级品'!$B$2:$B$10=$B137)*('控温被PRO-S级品'!$E$1:$BE$1=CB$1)*('控温被PRO-S级品'!$E$2:$BE$10)),0)+IFERROR(SUMPRODUCT(('冬被-S级品'!$B$2:$B$10=$B137)*('冬被-S级品'!$E$1:$AW$1=CB$1)*('冬被-S级品'!$E$2:$AW$10)),0)+IFERROR(SUMPRODUCT(('白止-S级品'!$A$2:$A$26=$B137)*('白止-S级品'!$D$1:$AV$1=CB$1)*('白止-S级品'!$D$2:$AV$26)),0)+IFERROR(SUMPRODUCT(('乐容-S级品'!$A$4:$A$32=$B137)*('乐容-S级品'!$L$3:$CA$3=CB$1)*('乐容-S级品'!$L$4:$CA$32)),0)</f>
      </c>
      <c r="CC137" s="280">
        <f>IFERROR(SUMPRODUCT(('控温被PRO-S级品'!$B$2:$B$10=$B137)*('控温被PRO-S级品'!$E$1:$BE$1=CC$1)*('控温被PRO-S级品'!$E$2:$BE$10)),0)+IFERROR(SUMPRODUCT(('冬被-S级品'!$B$2:$B$10=$B137)*('冬被-S级品'!$E$1:$AW$1=CC$1)*('冬被-S级品'!$E$2:$AW$10)),0)+IFERROR(SUMPRODUCT(('白止-S级品'!$A$2:$A$26=$B137)*('白止-S级品'!$D$1:$AV$1=CC$1)*('白止-S级品'!$D$2:$AV$26)),0)+IFERROR(SUMPRODUCT(('乐容-S级品'!$A$4:$A$32=$B137)*('乐容-S级品'!$L$3:$CA$3=CC$1)*('乐容-S级品'!$L$4:$CA$32)),0)</f>
      </c>
      <c r="CD137" s="280">
        <f>IFERROR(SUMPRODUCT(('控温被PRO-S级品'!$B$2:$B$10=$B137)*('控温被PRO-S级品'!$E$1:$BE$1=CD$1)*('控温被PRO-S级品'!$E$2:$BE$10)),0)+IFERROR(SUMPRODUCT(('冬被-S级品'!$B$2:$B$10=$B137)*('冬被-S级品'!$E$1:$AW$1=CD$1)*('冬被-S级品'!$E$2:$AW$10)),0)+IFERROR(SUMPRODUCT(('白止-S级品'!$A$2:$A$26=$B137)*('白止-S级品'!$D$1:$AV$1=CD$1)*('白止-S级品'!$D$2:$AV$26)),0)+IFERROR(SUMPRODUCT(('乐容-S级品'!$A$4:$A$32=$B137)*('乐容-S级品'!$L$3:$CA$3=CD$1)*('乐容-S级品'!$L$4:$CA$32)),0)</f>
      </c>
      <c r="CE137" s="280">
        <f>IFERROR(SUMPRODUCT(('控温被PRO-S级品'!$B$2:$B$10=$B137)*('控温被PRO-S级品'!$E$1:$BE$1=CE$1)*('控温被PRO-S级品'!$E$2:$BE$10)),0)+IFERROR(SUMPRODUCT(('冬被-S级品'!$B$2:$B$10=$B137)*('冬被-S级品'!$E$1:$AW$1=CE$1)*('冬被-S级品'!$E$2:$AW$10)),0)+IFERROR(SUMPRODUCT(('白止-S级品'!$A$2:$A$26=$B137)*('白止-S级品'!$D$1:$AV$1=CE$1)*('白止-S级品'!$D$2:$AV$26)),0)+IFERROR(SUMPRODUCT(('乐容-S级品'!$A$4:$A$32=$B137)*('乐容-S级品'!$L$3:$CA$3=CE$1)*('乐容-S级品'!$L$4:$CA$32)),0)</f>
      </c>
      <c r="CF137" s="280">
        <f>IFERROR(SUMPRODUCT(('控温被PRO-S级品'!$B$2:$B$10=$B137)*('控温被PRO-S级品'!$E$1:$BE$1=CF$1)*('控温被PRO-S级品'!$E$2:$BE$10)),0)+IFERROR(SUMPRODUCT(('冬被-S级品'!$B$2:$B$10=$B137)*('冬被-S级品'!$E$1:$AW$1=CF$1)*('冬被-S级品'!$E$2:$AW$10)),0)+IFERROR(SUMPRODUCT(('白止-S级品'!$A$2:$A$26=$B137)*('白止-S级品'!$D$1:$AV$1=CF$1)*('白止-S级品'!$D$2:$AV$26)),0)+IFERROR(SUMPRODUCT(('乐容-S级品'!$A$4:$A$32=$B137)*('乐容-S级品'!$L$3:$CA$3=CF$1)*('乐容-S级品'!$L$4:$CA$32)),0)</f>
      </c>
      <c r="CG137" s="280">
        <f>IFERROR(SUMPRODUCT(('控温被PRO-S级品'!$B$2:$B$10=$B137)*('控温被PRO-S级品'!$E$1:$BE$1=CG$1)*('控温被PRO-S级品'!$E$2:$BE$10)),0)+IFERROR(SUMPRODUCT(('冬被-S级品'!$B$2:$B$10=$B137)*('冬被-S级品'!$E$1:$AW$1=CG$1)*('冬被-S级品'!$E$2:$AW$10)),0)+IFERROR(SUMPRODUCT(('白止-S级品'!$A$2:$A$26=$B137)*('白止-S级品'!$D$1:$AV$1=CG$1)*('白止-S级品'!$D$2:$AV$26)),0)+IFERROR(SUMPRODUCT(('乐容-S级品'!$A$4:$A$32=$B137)*('乐容-S级品'!$L$3:$CA$3=CG$1)*('乐容-S级品'!$L$4:$CA$32)),0)</f>
      </c>
      <c r="CH137" s="280">
        <f>IFERROR(SUMPRODUCT(('控温被PRO-S级品'!$B$2:$B$10=$B137)*('控温被PRO-S级品'!$E$1:$BE$1=CH$1)*('控温被PRO-S级品'!$E$2:$BE$10)),0)+IFERROR(SUMPRODUCT(('冬被-S级品'!$B$2:$B$10=$B137)*('冬被-S级品'!$E$1:$AW$1=CH$1)*('冬被-S级品'!$E$2:$AW$10)),0)+IFERROR(SUMPRODUCT(('白止-S级品'!$A$2:$A$26=$B137)*('白止-S级品'!$D$1:$AV$1=CH$1)*('白止-S级品'!$D$2:$AV$26)),0)+IFERROR(SUMPRODUCT(('乐容-S级品'!$A$4:$A$32=$B137)*('乐容-S级品'!$L$3:$CA$3=CH$1)*('乐容-S级品'!$L$4:$CA$32)),0)</f>
      </c>
      <c r="CI137" s="280">
        <f>IFERROR(SUMPRODUCT(('控温被PRO-S级品'!$B$2:$B$10=$B137)*('控温被PRO-S级品'!$E$1:$BE$1=CI$1)*('控温被PRO-S级品'!$E$2:$BE$10)),0)+IFERROR(SUMPRODUCT(('冬被-S级品'!$B$2:$B$10=$B137)*('冬被-S级品'!$E$1:$AW$1=CI$1)*('冬被-S级品'!$E$2:$AW$10)),0)+IFERROR(SUMPRODUCT(('白止-S级品'!$A$2:$A$26=$B137)*('白止-S级品'!$D$1:$AV$1=CI$1)*('白止-S级品'!$D$2:$AV$26)),0)+IFERROR(SUMPRODUCT(('乐容-S级品'!$A$4:$A$32=$B137)*('乐容-S级品'!$L$3:$CA$3=CI$1)*('乐容-S级品'!$L$4:$CA$32)),0)</f>
      </c>
      <c r="CJ137" s="280">
        <f>IFERROR(SUMPRODUCT(('控温被PRO-S级品'!$B$2:$B$10=$B137)*('控温被PRO-S级品'!$E$1:$BE$1=CJ$1)*('控温被PRO-S级品'!$E$2:$BE$10)),0)+IFERROR(SUMPRODUCT(('冬被-S级品'!$B$2:$B$10=$B137)*('冬被-S级品'!$E$1:$AW$1=CJ$1)*('冬被-S级品'!$E$2:$AW$10)),0)+IFERROR(SUMPRODUCT(('白止-S级品'!$A$2:$A$26=$B137)*('白止-S级品'!$D$1:$AV$1=CJ$1)*('白止-S级品'!$D$2:$AV$26)),0)+IFERROR(SUMPRODUCT(('乐容-S级品'!$A$4:$A$32=$B137)*('乐容-S级品'!$L$3:$CA$3=CJ$1)*('乐容-S级品'!$L$4:$CA$32)),0)</f>
      </c>
      <c r="CK137" s="280">
        <f>IFERROR(SUMPRODUCT(('控温被PRO-S级品'!$B$2:$B$10=$B137)*('控温被PRO-S级品'!$E$1:$BE$1=CK$1)*('控温被PRO-S级品'!$E$2:$BE$10)),0)+IFERROR(SUMPRODUCT(('冬被-S级品'!$B$2:$B$10=$B137)*('冬被-S级品'!$E$1:$AW$1=CK$1)*('冬被-S级品'!$E$2:$AW$10)),0)+IFERROR(SUMPRODUCT(('白止-S级品'!$A$2:$A$26=$B137)*('白止-S级品'!$D$1:$AV$1=CK$1)*('白止-S级品'!$D$2:$AV$26)),0)+IFERROR(SUMPRODUCT(('乐容-S级品'!$A$4:$A$32=$B137)*('乐容-S级品'!$L$3:$CA$3=CK$1)*('乐容-S级品'!$L$4:$CA$32)),0)</f>
      </c>
      <c r="CL137" s="280">
        <f>IFERROR(SUMPRODUCT(('控温被PRO-S级品'!$B$2:$B$10=$B137)*('控温被PRO-S级品'!$E$1:$BE$1=CL$1)*('控温被PRO-S级品'!$E$2:$BE$10)),0)+IFERROR(SUMPRODUCT(('冬被-S级品'!$B$2:$B$10=$B137)*('冬被-S级品'!$E$1:$AW$1=CL$1)*('冬被-S级品'!$E$2:$AW$10)),0)+IFERROR(SUMPRODUCT(('白止-S级品'!$A$2:$A$26=$B137)*('白止-S级品'!$D$1:$AV$1=CL$1)*('白止-S级品'!$D$2:$AV$26)),0)+IFERROR(SUMPRODUCT(('乐容-S级品'!$A$4:$A$32=$B137)*('乐容-S级品'!$L$3:$CA$3=CL$1)*('乐容-S级品'!$L$4:$CA$32)),0)</f>
      </c>
      <c r="CM137" s="280">
        <f>IFERROR(SUMPRODUCT(('控温被PRO-S级品'!$B$2:$B$10=$B137)*('控温被PRO-S级品'!$E$1:$BE$1=CM$1)*('控温被PRO-S级品'!$E$2:$BE$10)),0)+IFERROR(SUMPRODUCT(('冬被-S级品'!$B$2:$B$10=$B137)*('冬被-S级品'!$E$1:$AW$1=CM$1)*('冬被-S级品'!$E$2:$AW$10)),0)+IFERROR(SUMPRODUCT(('白止-S级品'!$A$2:$A$26=$B137)*('白止-S级品'!$D$1:$AV$1=CM$1)*('白止-S级品'!$D$2:$AV$26)),0)+IFERROR(SUMPRODUCT(('乐容-S级品'!$A$4:$A$32=$B137)*('乐容-S级品'!$L$3:$CA$3=CM$1)*('乐容-S级品'!$L$4:$CA$32)),0)</f>
      </c>
      <c r="CN137" s="280">
        <f>IFERROR(SUMPRODUCT(('控温被PRO-S级品'!$B$2:$B$10=$B137)*('控温被PRO-S级品'!$E$1:$BE$1=CN$1)*('控温被PRO-S级品'!$E$2:$BE$10)),0)+IFERROR(SUMPRODUCT(('冬被-S级品'!$B$2:$B$10=$B137)*('冬被-S级品'!$E$1:$AW$1=CN$1)*('冬被-S级品'!$E$2:$AW$10)),0)+IFERROR(SUMPRODUCT(('白止-S级品'!$A$2:$A$26=$B137)*('白止-S级品'!$D$1:$AV$1=CN$1)*('白止-S级品'!$D$2:$AV$26)),0)+IFERROR(SUMPRODUCT(('乐容-S级品'!$A$4:$A$32=$B137)*('乐容-S级品'!$L$3:$CA$3=CN$1)*('乐容-S级品'!$L$4:$CA$32)),0)</f>
      </c>
      <c r="CO137" s="280">
        <f>IFERROR(SUMPRODUCT(('控温被PRO-S级品'!$B$2:$B$10=$B137)*('控温被PRO-S级品'!$E$1:$BE$1=CO$1)*('控温被PRO-S级品'!$E$2:$BE$10)),0)+IFERROR(SUMPRODUCT(('冬被-S级品'!$B$2:$B$10=$B137)*('冬被-S级品'!$E$1:$AW$1=CO$1)*('冬被-S级品'!$E$2:$AW$10)),0)+IFERROR(SUMPRODUCT(('白止-S级品'!$A$2:$A$26=$B137)*('白止-S级品'!$D$1:$AV$1=CO$1)*('白止-S级品'!$D$2:$AV$26)),0)+IFERROR(SUMPRODUCT(('乐容-S级品'!$A$4:$A$32=$B137)*('乐容-S级品'!$L$3:$CA$3=CO$1)*('乐容-S级品'!$L$4:$CA$32)),0)</f>
      </c>
      <c r="CP137" s="280">
        <f>IFERROR(SUMPRODUCT(('控温被PRO-S级品'!$B$2:$B$10=$B137)*('控温被PRO-S级品'!$E$1:$BE$1=CP$1)*('控温被PRO-S级品'!$E$2:$BE$10)),0)+IFERROR(SUMPRODUCT(('冬被-S级品'!$B$2:$B$10=$B137)*('冬被-S级品'!$E$1:$AW$1=CP$1)*('冬被-S级品'!$E$2:$AW$10)),0)+IFERROR(SUMPRODUCT(('白止-S级品'!$A$2:$A$26=$B137)*('白止-S级品'!$D$1:$AV$1=CP$1)*('白止-S级品'!$D$2:$AV$26)),0)+IFERROR(SUMPRODUCT(('乐容-S级品'!$A$4:$A$32=$B137)*('乐容-S级品'!$L$3:$CA$3=CP$1)*('乐容-S级品'!$L$4:$CA$32)),0)</f>
      </c>
      <c r="CQ137" s="280">
        <f>IFERROR(SUMPRODUCT(('控温被PRO-S级品'!$B$2:$B$10=$B137)*('控温被PRO-S级品'!$E$1:$BE$1=CQ$1)*('控温被PRO-S级品'!$E$2:$BE$10)),0)+IFERROR(SUMPRODUCT(('冬被-S级品'!$B$2:$B$10=$B137)*('冬被-S级品'!$E$1:$AW$1=CQ$1)*('冬被-S级品'!$E$2:$AW$10)),0)+IFERROR(SUMPRODUCT(('白止-S级品'!$A$2:$A$26=$B137)*('白止-S级品'!$D$1:$AV$1=CQ$1)*('白止-S级品'!$D$2:$AV$26)),0)+IFERROR(SUMPRODUCT(('乐容-S级品'!$A$4:$A$32=$B137)*('乐容-S级品'!$L$3:$CA$3=CQ$1)*('乐容-S级品'!$L$4:$CA$32)),0)</f>
      </c>
      <c r="CR137" s="280">
        <f>IFERROR(SUMPRODUCT(('控温被PRO-S级品'!$B$2:$B$10=$B137)*('控温被PRO-S级品'!$E$1:$BE$1=CR$1)*('控温被PRO-S级品'!$E$2:$BE$10)),0)+IFERROR(SUMPRODUCT(('冬被-S级品'!$B$2:$B$10=$B137)*('冬被-S级品'!$E$1:$AW$1=CR$1)*('冬被-S级品'!$E$2:$AW$10)),0)+IFERROR(SUMPRODUCT(('白止-S级品'!$A$2:$A$26=$B137)*('白止-S级品'!$D$1:$AV$1=CR$1)*('白止-S级品'!$D$2:$AV$26)),0)+IFERROR(SUMPRODUCT(('乐容-S级品'!$A$4:$A$32=$B137)*('乐容-S级品'!$L$3:$CA$3=CR$1)*('乐容-S级品'!$L$4:$CA$32)),0)</f>
      </c>
      <c r="CS137" s="280">
        <f>IFERROR(SUMPRODUCT(('控温被PRO-S级品'!$B$2:$B$10=$B137)*('控温被PRO-S级品'!$E$1:$BE$1=CS$1)*('控温被PRO-S级品'!$E$2:$BE$10)),0)+IFERROR(SUMPRODUCT(('冬被-S级品'!$B$2:$B$10=$B137)*('冬被-S级品'!$E$1:$AW$1=CS$1)*('冬被-S级品'!$E$2:$AW$10)),0)+IFERROR(SUMPRODUCT(('白止-S级品'!$A$2:$A$26=$B137)*('白止-S级品'!$D$1:$AV$1=CS$1)*('白止-S级品'!$D$2:$AV$26)),0)+IFERROR(SUMPRODUCT(('乐容-S级品'!$A$4:$A$32=$B137)*('乐容-S级品'!$L$3:$CA$3=CS$1)*('乐容-S级品'!$L$4:$CA$32)),0)</f>
      </c>
      <c r="CT137" s="280">
        <f>IFERROR(SUMPRODUCT(('控温被PRO-S级品'!$B$2:$B$10=$B137)*('控温被PRO-S级品'!$E$1:$BE$1=CT$1)*('控温被PRO-S级品'!$E$2:$BE$10)),0)+IFERROR(SUMPRODUCT(('冬被-S级品'!$B$2:$B$10=$B137)*('冬被-S级品'!$E$1:$AW$1=CT$1)*('冬被-S级品'!$E$2:$AW$10)),0)+IFERROR(SUMPRODUCT(('白止-S级品'!$A$2:$A$26=$B137)*('白止-S级品'!$D$1:$AV$1=CT$1)*('白止-S级品'!$D$2:$AV$26)),0)+IFERROR(SUMPRODUCT(('乐容-S级品'!$A$4:$A$32=$B137)*('乐容-S级品'!$L$3:$CA$3=CT$1)*('乐容-S级品'!$L$4:$CA$32)),0)</f>
      </c>
      <c r="CU137" s="280">
        <f>IFERROR(SUMPRODUCT(('控温被PRO-S级品'!$B$2:$B$10=$B137)*('控温被PRO-S级品'!$E$1:$BE$1=CU$1)*('控温被PRO-S级品'!$E$2:$BE$10)),0)+IFERROR(SUMPRODUCT(('冬被-S级品'!$B$2:$B$10=$B137)*('冬被-S级品'!$E$1:$AW$1=CU$1)*('冬被-S级品'!$E$2:$AW$10)),0)+IFERROR(SUMPRODUCT(('白止-S级品'!$A$2:$A$26=$B137)*('白止-S级品'!$D$1:$AV$1=CU$1)*('白止-S级品'!$D$2:$AV$26)),0)+IFERROR(SUMPRODUCT(('乐容-S级品'!$A$4:$A$32=$B137)*('乐容-S级品'!$L$3:$CA$3=CU$1)*('乐容-S级品'!$L$4:$CA$32)),0)</f>
      </c>
      <c r="CV137" s="280">
        <f>IFERROR(SUMPRODUCT(('控温被PRO-S级品'!$B$2:$B$10=$B137)*('控温被PRO-S级品'!$E$1:$BE$1=CV$1)*('控温被PRO-S级品'!$E$2:$BE$10)),0)+IFERROR(SUMPRODUCT(('冬被-S级品'!$B$2:$B$10=$B137)*('冬被-S级品'!$E$1:$AW$1=CV$1)*('冬被-S级品'!$E$2:$AW$10)),0)+IFERROR(SUMPRODUCT(('白止-S级品'!$A$2:$A$26=$B137)*('白止-S级品'!$D$1:$AV$1=CV$1)*('白止-S级品'!$D$2:$AV$26)),0)+IFERROR(SUMPRODUCT(('乐容-S级品'!$A$4:$A$32=$B137)*('乐容-S级品'!$L$3:$CA$3=CV$1)*('乐容-S级品'!$L$4:$CA$32)),0)</f>
      </c>
      <c r="CW137" s="280">
        <f>IFERROR(SUMPRODUCT(('控温被PRO-S级品'!$B$2:$B$10=$B137)*('控温被PRO-S级品'!$E$1:$BE$1=CW$1)*('控温被PRO-S级品'!$E$2:$BE$10)),0)+IFERROR(SUMPRODUCT(('冬被-S级品'!$B$2:$B$10=$B137)*('冬被-S级品'!$E$1:$AW$1=CW$1)*('冬被-S级品'!$E$2:$AW$10)),0)+IFERROR(SUMPRODUCT(('白止-S级品'!$A$2:$A$26=$B137)*('白止-S级品'!$D$1:$AV$1=CW$1)*('白止-S级品'!$D$2:$AV$26)),0)+IFERROR(SUMPRODUCT(('乐容-S级品'!$A$4:$A$32=$B137)*('乐容-S级品'!$L$3:$CA$3=CW$1)*('乐容-S级品'!$L$4:$CA$32)),0)</f>
      </c>
      <c r="CX137" s="280">
        <f>IFERROR(SUMPRODUCT(('控温被PRO-S级品'!$B$2:$B$10=$B137)*('控温被PRO-S级品'!$E$1:$BE$1=CX$1)*('控温被PRO-S级品'!$E$2:$BE$10)),0)+IFERROR(SUMPRODUCT(('冬被-S级品'!$B$2:$B$10=$B137)*('冬被-S级品'!$E$1:$AW$1=CX$1)*('冬被-S级品'!$E$2:$AW$10)),0)+IFERROR(SUMPRODUCT(('白止-S级品'!$A$2:$A$26=$B137)*('白止-S级品'!$D$1:$AV$1=CX$1)*('白止-S级品'!$D$2:$AV$26)),0)+IFERROR(SUMPRODUCT(('乐容-S级品'!$A$4:$A$32=$B137)*('乐容-S级品'!$L$3:$CA$3=CX$1)*('乐容-S级品'!$L$4:$CA$32)),0)</f>
      </c>
      <c r="CY137" s="280">
        <f>IFERROR(SUMPRODUCT(('控温被PRO-S级品'!$B$2:$B$10=$B137)*('控温被PRO-S级品'!$E$1:$BE$1=CY$1)*('控温被PRO-S级品'!$E$2:$BE$10)),0)+IFERROR(SUMPRODUCT(('冬被-S级品'!$B$2:$B$10=$B137)*('冬被-S级品'!$E$1:$AW$1=CY$1)*('冬被-S级品'!$E$2:$AW$10)),0)+IFERROR(SUMPRODUCT(('白止-S级品'!$A$2:$A$26=$B137)*('白止-S级品'!$D$1:$AV$1=CY$1)*('白止-S级品'!$D$2:$AV$26)),0)+IFERROR(SUMPRODUCT(('乐容-S级品'!$A$4:$A$32=$B137)*('乐容-S级品'!$L$3:$CA$3=CY$1)*('乐容-S级品'!$L$4:$CA$32)),0)</f>
      </c>
      <c r="CZ137" s="280">
        <f>IFERROR(SUMPRODUCT(('控温被PRO-S级品'!$B$2:$B$10=$B137)*('控温被PRO-S级品'!$E$1:$BE$1=CZ$1)*('控温被PRO-S级品'!$E$2:$BE$10)),0)+IFERROR(SUMPRODUCT(('冬被-S级品'!$B$2:$B$10=$B137)*('冬被-S级品'!$E$1:$AW$1=CZ$1)*('冬被-S级品'!$E$2:$AW$10)),0)+IFERROR(SUMPRODUCT(('白止-S级品'!$A$2:$A$26=$B137)*('白止-S级品'!$D$1:$AV$1=CZ$1)*('白止-S级品'!$D$2:$AV$26)),0)+IFERROR(SUMPRODUCT(('乐容-S级品'!$A$4:$A$32=$B137)*('乐容-S级品'!$L$3:$CA$3=CZ$1)*('乐容-S级品'!$L$4:$CA$32)),0)</f>
      </c>
      <c r="DA137" s="280">
        <f>IFERROR(SUMPRODUCT(('控温被PRO-S级品'!$B$2:$B$10=$B137)*('控温被PRO-S级品'!$E$1:$BE$1=DA$1)*('控温被PRO-S级品'!$E$2:$BE$10)),0)+IFERROR(SUMPRODUCT(('冬被-S级品'!$B$2:$B$10=$B137)*('冬被-S级品'!$E$1:$AW$1=DA$1)*('冬被-S级品'!$E$2:$AW$10)),0)+IFERROR(SUMPRODUCT(('白止-S级品'!$A$2:$A$26=$B137)*('白止-S级品'!$D$1:$AV$1=DA$1)*('白止-S级品'!$D$2:$AV$26)),0)+IFERROR(SUMPRODUCT(('乐容-S级品'!$A$4:$A$32=$B137)*('乐容-S级品'!$L$3:$CA$3=DA$1)*('乐容-S级品'!$L$4:$CA$32)),0)</f>
      </c>
      <c r="DB137" s="280">
        <f>IFERROR(SUMPRODUCT(('控温被PRO-S级品'!$B$2:$B$10=$B137)*('控温被PRO-S级品'!$E$1:$BE$1=DB$1)*('控温被PRO-S级品'!$E$2:$BE$10)),0)+IFERROR(SUMPRODUCT(('冬被-S级品'!$B$2:$B$10=$B137)*('冬被-S级品'!$E$1:$AW$1=DB$1)*('冬被-S级品'!$E$2:$AW$10)),0)+IFERROR(SUMPRODUCT(('白止-S级品'!$A$2:$A$26=$B137)*('白止-S级品'!$D$1:$AV$1=DB$1)*('白止-S级品'!$D$2:$AV$26)),0)+IFERROR(SUMPRODUCT(('乐容-S级品'!$A$4:$A$32=$B137)*('乐容-S级品'!$L$3:$CA$3=DB$1)*('乐容-S级品'!$L$4:$CA$32)),0)</f>
      </c>
      <c r="DC137" s="280">
        <f>IFERROR(SUMPRODUCT(('控温被PRO-S级品'!$B$2:$B$10=$B137)*('控温被PRO-S级品'!$E$1:$BE$1=DC$1)*('控温被PRO-S级品'!$E$2:$BE$10)),0)+IFERROR(SUMPRODUCT(('冬被-S级品'!$B$2:$B$10=$B137)*('冬被-S级品'!$E$1:$AW$1=DC$1)*('冬被-S级品'!$E$2:$AW$10)),0)+IFERROR(SUMPRODUCT(('白止-S级品'!$A$2:$A$26=$B137)*('白止-S级品'!$D$1:$AV$1=DC$1)*('白止-S级品'!$D$2:$AV$26)),0)+IFERROR(SUMPRODUCT(('乐容-S级品'!$A$4:$A$32=$B137)*('乐容-S级品'!$L$3:$CA$3=DC$1)*('乐容-S级品'!$L$4:$CA$32)),0)</f>
      </c>
      <c r="DD137" s="280">
        <f>IFERROR(SUMPRODUCT(('控温被PRO-S级品'!$B$2:$B$10=$B137)*('控温被PRO-S级品'!$E$1:$BE$1=DD$1)*('控温被PRO-S级品'!$E$2:$BE$10)),0)+IFERROR(SUMPRODUCT(('冬被-S级品'!$B$2:$B$10=$B137)*('冬被-S级品'!$E$1:$AW$1=DD$1)*('冬被-S级品'!$E$2:$AW$10)),0)+IFERROR(SUMPRODUCT(('白止-S级品'!$A$2:$A$26=$B137)*('白止-S级品'!$D$1:$AV$1=DD$1)*('白止-S级品'!$D$2:$AV$26)),0)+IFERROR(SUMPRODUCT(('乐容-S级品'!$A$4:$A$32=$B137)*('乐容-S级品'!$L$3:$CA$3=DD$1)*('乐容-S级品'!$L$4:$CA$32)),0)</f>
      </c>
      <c r="DE137" s="280">
        <f>IFERROR(SUMPRODUCT(('控温被PRO-S级品'!$B$2:$B$10=$B137)*('控温被PRO-S级品'!$E$1:$BE$1=DE$1)*('控温被PRO-S级品'!$E$2:$BE$10)),0)+IFERROR(SUMPRODUCT(('冬被-S级品'!$B$2:$B$10=$B137)*('冬被-S级品'!$E$1:$AW$1=DE$1)*('冬被-S级品'!$E$2:$AW$10)),0)+IFERROR(SUMPRODUCT(('白止-S级品'!$A$2:$A$26=$B137)*('白止-S级品'!$D$1:$AV$1=DE$1)*('白止-S级品'!$D$2:$AV$26)),0)+IFERROR(SUMPRODUCT(('乐容-S级品'!$A$4:$A$32=$B137)*('乐容-S级品'!$L$3:$CA$3=DE$1)*('乐容-S级品'!$L$4:$CA$32)),0)</f>
      </c>
      <c r="DF137" s="280">
        <f>IFERROR(SUMPRODUCT(('控温被PRO-S级品'!$B$2:$B$10=$B137)*('控温被PRO-S级品'!$E$1:$BE$1=DF$1)*('控温被PRO-S级品'!$E$2:$BE$10)),0)+IFERROR(SUMPRODUCT(('冬被-S级品'!$B$2:$B$10=$B137)*('冬被-S级品'!$E$1:$AW$1=DF$1)*('冬被-S级品'!$E$2:$AW$10)),0)+IFERROR(SUMPRODUCT(('白止-S级品'!$A$2:$A$26=$B137)*('白止-S级品'!$D$1:$AV$1=DF$1)*('白止-S级品'!$D$2:$AV$26)),0)+IFERROR(SUMPRODUCT(('乐容-S级品'!$A$4:$A$32=$B137)*('乐容-S级品'!$L$3:$CA$3=DF$1)*('乐容-S级品'!$L$4:$CA$32)),0)</f>
      </c>
      <c r="DG137" s="280">
        <f>IFERROR(SUMPRODUCT(('控温被PRO-S级品'!$B$2:$B$10=$B137)*('控温被PRO-S级品'!$E$1:$BE$1=DG$1)*('控温被PRO-S级品'!$E$2:$BE$10)),0)+IFERROR(SUMPRODUCT(('冬被-S级品'!$B$2:$B$10=$B137)*('冬被-S级品'!$E$1:$AW$1=DG$1)*('冬被-S级品'!$E$2:$AW$10)),0)+IFERROR(SUMPRODUCT(('白止-S级品'!$A$2:$A$26=$B137)*('白止-S级品'!$D$1:$AV$1=DG$1)*('白止-S级品'!$D$2:$AV$26)),0)+IFERROR(SUMPRODUCT(('乐容-S级品'!$A$4:$A$32=$B137)*('乐容-S级品'!$L$3:$CA$3=DG$1)*('乐容-S级品'!$L$4:$CA$32)),0)</f>
      </c>
      <c r="DH137" s="280">
        <f>IFERROR(SUMPRODUCT(('控温被PRO-S级品'!$B$2:$B$10=$B137)*('控温被PRO-S级品'!$E$1:$BE$1=DH$1)*('控温被PRO-S级品'!$E$2:$BE$10)),0)+IFERROR(SUMPRODUCT(('冬被-S级品'!$B$2:$B$10=$B137)*('冬被-S级品'!$E$1:$AW$1=DH$1)*('冬被-S级品'!$E$2:$AW$10)),0)+IFERROR(SUMPRODUCT(('白止-S级品'!$A$2:$A$26=$B137)*('白止-S级品'!$D$1:$AV$1=DH$1)*('白止-S级品'!$D$2:$AV$26)),0)+IFERROR(SUMPRODUCT(('乐容-S级品'!$A$4:$A$32=$B137)*('乐容-S级品'!$L$3:$CA$3=DH$1)*('乐容-S级品'!$L$4:$CA$32)),0)</f>
      </c>
      <c r="DI137" s="280">
        <f>IFERROR(SUMPRODUCT(('控温被PRO-S级品'!$B$2:$B$10=$B137)*('控温被PRO-S级品'!$E$1:$BE$1=DI$1)*('控温被PRO-S级品'!$E$2:$BE$10)),0)+IFERROR(SUMPRODUCT(('冬被-S级品'!$B$2:$B$10=$B137)*('冬被-S级品'!$E$1:$AW$1=DI$1)*('冬被-S级品'!$E$2:$AW$10)),0)+IFERROR(SUMPRODUCT(('白止-S级品'!$A$2:$A$26=$B137)*('白止-S级品'!$D$1:$AV$1=DI$1)*('白止-S级品'!$D$2:$AV$26)),0)+IFERROR(SUMPRODUCT(('乐容-S级品'!$A$4:$A$32=$B137)*('乐容-S级品'!$L$3:$CA$3=DI$1)*('乐容-S级品'!$L$4:$CA$32)),0)</f>
      </c>
      <c r="DJ137" s="280">
        <f>IFERROR(SUMPRODUCT(('控温被PRO-S级品'!$B$2:$B$10=$B137)*('控温被PRO-S级品'!$E$1:$BE$1=DJ$1)*('控温被PRO-S级品'!$E$2:$BE$10)),0)+IFERROR(SUMPRODUCT(('冬被-S级品'!$B$2:$B$10=$B137)*('冬被-S级品'!$E$1:$AW$1=DJ$1)*('冬被-S级品'!$E$2:$AW$10)),0)+IFERROR(SUMPRODUCT(('白止-S级品'!$A$2:$A$26=$B137)*('白止-S级品'!$D$1:$AV$1=DJ$1)*('白止-S级品'!$D$2:$AV$26)),0)+IFERROR(SUMPRODUCT(('乐容-S级品'!$A$4:$A$32=$B137)*('乐容-S级品'!$L$3:$CA$3=DJ$1)*('乐容-S级品'!$L$4:$CA$32)),0)</f>
      </c>
      <c r="DK137" s="280"/>
      <c r="DL137" s="280"/>
      <c r="DM137" s="280"/>
      <c r="DN137" s="280"/>
      <c r="DO137" s="280"/>
      <c r="DP137" s="280"/>
      <c r="DQ137" s="280"/>
      <c r="DR137" s="280"/>
      <c r="DS137" s="280"/>
      <c r="DT137" s="280"/>
      <c r="DU137" s="280"/>
      <c r="DV137" s="280"/>
      <c r="DW137" s="280">
        <f>VLOOKUP(B137,'系统编码规格'!A:C,3,FALSE)</f>
      </c>
      <c r="DX137" s="280"/>
      <c r="DY137" s="280"/>
      <c r="DZ137" s="280"/>
      <c r="EA137" s="280"/>
      <c r="EB137" s="280"/>
      <c r="EC137" s="280"/>
      <c r="ED137" s="280"/>
      <c r="EE137" s="280"/>
      <c r="EF137" s="280"/>
      <c r="EG137" s="280"/>
      <c r="EH137" s="280"/>
      <c r="EI137" s="280"/>
      <c r="EJ137" s="280"/>
      <c r="EK137" s="280"/>
      <c r="EL137" s="280"/>
      <c r="EM137" s="280"/>
      <c r="EN137" s="280"/>
      <c r="EO137" s="280"/>
      <c r="EP137" s="280"/>
      <c r="EQ137" s="280"/>
      <c r="ER137" s="280"/>
      <c r="ES137" s="280"/>
      <c r="ET137" s="280"/>
      <c r="EU137" s="280"/>
      <c r="EV137" s="280"/>
      <c r="EW137" s="280"/>
      <c r="EX137" s="280"/>
      <c r="EY137" s="280"/>
      <c r="EZ137" s="280"/>
      <c r="FA137" s="280"/>
      <c r="FB137" s="280"/>
      <c r="FC137" s="280"/>
      <c r="FD137" s="280"/>
      <c r="FE137" s="280"/>
      <c r="FF137" s="280"/>
      <c r="FG137" s="280"/>
      <c r="FH137" s="280"/>
      <c r="FI137" s="280"/>
      <c r="FJ137" s="280"/>
      <c r="FK137" s="280"/>
      <c r="FL137" s="280"/>
      <c r="FM137" s="280"/>
      <c r="FN137" s="280"/>
      <c r="FO137" s="280"/>
      <c r="FP137" s="280"/>
      <c r="FQ137" s="280"/>
      <c r="FR137" s="280"/>
      <c r="FS137" s="280"/>
      <c r="FT137" s="280"/>
      <c r="FU137" s="280"/>
      <c r="FV137" s="280"/>
      <c r="FW137" s="280"/>
      <c r="FX137" s="280"/>
      <c r="FY137" s="280"/>
      <c r="FZ137" s="280"/>
      <c r="GA137" s="280"/>
      <c r="GB137" s="280"/>
      <c r="GC137" s="280"/>
      <c r="GD137" s="280"/>
      <c r="GE137" s="280"/>
      <c r="GF137" s="280"/>
      <c r="GG137" s="280"/>
      <c r="GH137" s="280"/>
      <c r="GI137" s="280"/>
      <c r="GJ137" s="280"/>
      <c r="GK137" s="280"/>
      <c r="GL137" s="280"/>
      <c r="GM137" s="280"/>
      <c r="GN137" s="280"/>
      <c r="GO137" s="280"/>
      <c r="GP137" s="280"/>
      <c r="GQ137" s="280"/>
      <c r="GR137" s="280"/>
      <c r="GS137" s="280"/>
      <c r="GT137" s="280"/>
      <c r="GU137" s="280"/>
      <c r="GV137" s="280"/>
    </row>
    <row r="138">
      <c r="A138" s="309" t="str">
        <v>乐容</v>
      </c>
      <c r="B138" s="311" t="str">
        <v>010020102090040-009</v>
      </c>
      <c r="C138" s="309" t="str">
        <v>磨毛四件套</v>
      </c>
      <c r="D138" s="309" t="str">
        <v>颜色:深空蓝,床品款式:床单款,床品规格:180cm,系列:普通系列</v>
      </c>
      <c r="E138">
        <f>SUM(F138:GX138)</f>
      </c>
      <c r="F138" s="280">
        <f>IFERROR(SUMPRODUCT(('控温被PRO-S级品'!$B$2:$B$10=$B138)*('控温被PRO-S级品'!$E$1:$BE$1=F$1)*('控温被PRO-S级品'!$E$2:$BE$10)),0)+IFERROR(SUMPRODUCT(('冬被-S级品'!$B$2:$B$10=$B138)*('冬被-S级品'!$E$1:$AW$1=F$1)*('冬被-S级品'!$E$2:$AW$10)),0)+IFERROR(SUMPRODUCT(('白止-S级品'!$A$2:$A$26=$B138)*('白止-S级品'!$D$1:$AV$1=F$1)*('白止-S级品'!$D$2:$AV$26)),0)+IFERROR(SUMPRODUCT(('乐容-S级品'!$A$4:$A$32=$B138)*('乐容-S级品'!$L$3:$CA$3=F$1)*('乐容-S级品'!$L$4:$CA$32)),0)</f>
      </c>
      <c r="G138" s="280">
        <f>IFERROR(SUMPRODUCT(('控温被PRO-S级品'!$B$2:$B$10=$B138)*('控温被PRO-S级品'!$E$1:$BE$1=G$1)*('控温被PRO-S级品'!$E$2:$BE$10)),0)+IFERROR(SUMPRODUCT(('冬被-S级品'!$B$2:$B$10=$B138)*('冬被-S级品'!$E$1:$AW$1=G$1)*('冬被-S级品'!$E$2:$AW$10)),0)+IFERROR(SUMPRODUCT(('白止-S级品'!$A$2:$A$26=$B138)*('白止-S级品'!$D$1:$AV$1=G$1)*('白止-S级品'!$D$2:$AV$26)),0)+IFERROR(SUMPRODUCT(('乐容-S级品'!$A$4:$A$32=$B138)*('乐容-S级品'!$L$3:$CA$3=G$1)*('乐容-S级品'!$L$4:$CA$32)),0)</f>
      </c>
      <c r="H138" s="280">
        <f>IFERROR(SUMPRODUCT(('控温被PRO-S级品'!$B$2:$B$10=$B138)*('控温被PRO-S级品'!$E$1:$BE$1=H$1)*('控温被PRO-S级品'!$E$2:$BE$10)),0)+IFERROR(SUMPRODUCT(('冬被-S级品'!$B$2:$B$10=$B138)*('冬被-S级品'!$E$1:$AW$1=H$1)*('冬被-S级品'!$E$2:$AW$10)),0)+IFERROR(SUMPRODUCT(('白止-S级品'!$A$2:$A$26=$B138)*('白止-S级品'!$D$1:$AV$1=H$1)*('白止-S级品'!$D$2:$AV$26)),0)+IFERROR(SUMPRODUCT(('乐容-S级品'!$A$4:$A$32=$B138)*('乐容-S级品'!$L$3:$CA$3=H$1)*('乐容-S级品'!$L$4:$CA$32)),0)</f>
      </c>
      <c r="I138" s="280">
        <f>IFERROR(SUMPRODUCT(('控温被PRO-S级品'!$B$2:$B$10=$B138)*('控温被PRO-S级品'!$E$1:$BE$1=I$1)*('控温被PRO-S级品'!$E$2:$BE$10)),0)+IFERROR(SUMPRODUCT(('冬被-S级品'!$B$2:$B$10=$B138)*('冬被-S级品'!$E$1:$AW$1=I$1)*('冬被-S级品'!$E$2:$AW$10)),0)+IFERROR(SUMPRODUCT(('白止-S级品'!$A$2:$A$26=$B138)*('白止-S级品'!$D$1:$AV$1=I$1)*('白止-S级品'!$D$2:$AV$26)),0)+IFERROR(SUMPRODUCT(('乐容-S级品'!$A$4:$A$32=$B138)*('乐容-S级品'!$L$3:$CA$3=I$1)*('乐容-S级品'!$L$4:$CA$32)),0)</f>
      </c>
      <c r="J138" s="280">
        <f>IFERROR(SUMPRODUCT(('控温被PRO-S级品'!$B$2:$B$10=$B138)*('控温被PRO-S级品'!$E$1:$BE$1=J$1)*('控温被PRO-S级品'!$E$2:$BE$10)),0)+IFERROR(SUMPRODUCT(('冬被-S级品'!$B$2:$B$10=$B138)*('冬被-S级品'!$E$1:$AW$1=J$1)*('冬被-S级品'!$E$2:$AW$10)),0)+IFERROR(SUMPRODUCT(('白止-S级品'!$A$2:$A$26=$B138)*('白止-S级品'!$D$1:$AV$1=J$1)*('白止-S级品'!$D$2:$AV$26)),0)+IFERROR(SUMPRODUCT(('乐容-S级品'!$A$4:$A$32=$B138)*('乐容-S级品'!$L$3:$CA$3=J$1)*('乐容-S级品'!$L$4:$CA$32)),0)</f>
      </c>
      <c r="K138" s="280">
        <f>IFERROR(SUMPRODUCT(('控温被PRO-S级品'!$B$2:$B$10=$B138)*('控温被PRO-S级品'!$E$1:$BE$1=K$1)*('控温被PRO-S级品'!$E$2:$BE$10)),0)+IFERROR(SUMPRODUCT(('冬被-S级品'!$B$2:$B$10=$B138)*('冬被-S级品'!$E$1:$AW$1=K$1)*('冬被-S级品'!$E$2:$AW$10)),0)+IFERROR(SUMPRODUCT(('白止-S级品'!$A$2:$A$26=$B138)*('白止-S级品'!$D$1:$AV$1=K$1)*('白止-S级品'!$D$2:$AV$26)),0)+IFERROR(SUMPRODUCT(('乐容-S级品'!$A$4:$A$32=$B138)*('乐容-S级品'!$L$3:$CA$3=K$1)*('乐容-S级品'!$L$4:$CA$32)),0)</f>
      </c>
      <c r="L138" s="280">
        <f>IFERROR(SUMPRODUCT(('控温被PRO-S级品'!$B$2:$B$10=$B138)*('控温被PRO-S级品'!$E$1:$BE$1=L$1)*('控温被PRO-S级品'!$E$2:$BE$10)),0)+IFERROR(SUMPRODUCT(('冬被-S级品'!$B$2:$B$10=$B138)*('冬被-S级品'!$E$1:$AW$1=L$1)*('冬被-S级品'!$E$2:$AW$10)),0)+IFERROR(SUMPRODUCT(('白止-S级品'!$A$2:$A$26=$B138)*('白止-S级品'!$D$1:$AV$1=L$1)*('白止-S级品'!$D$2:$AV$26)),0)+IFERROR(SUMPRODUCT(('乐容-S级品'!$A$4:$A$32=$B138)*('乐容-S级品'!$L$3:$CA$3=L$1)*('乐容-S级品'!$L$4:$CA$32)),0)</f>
      </c>
      <c r="M138" s="280">
        <f>IFERROR(SUMPRODUCT(('控温被PRO-S级品'!$B$2:$B$10=$B138)*('控温被PRO-S级品'!$E$1:$BE$1=M$1)*('控温被PRO-S级品'!$E$2:$BE$10)),0)+IFERROR(SUMPRODUCT(('冬被-S级品'!$B$2:$B$10=$B138)*('冬被-S级品'!$E$1:$AW$1=M$1)*('冬被-S级品'!$E$2:$AW$10)),0)+IFERROR(SUMPRODUCT(('白止-S级品'!$A$2:$A$26=$B138)*('白止-S级品'!$D$1:$AV$1=M$1)*('白止-S级品'!$D$2:$AV$26)),0)+IFERROR(SUMPRODUCT(('乐容-S级品'!$A$4:$A$32=$B138)*('乐容-S级品'!$L$3:$CA$3=M$1)*('乐容-S级品'!$L$4:$CA$32)),0)</f>
      </c>
      <c r="N138" s="280">
        <f>IFERROR(SUMPRODUCT(('控温被PRO-S级品'!$B$2:$B$10=$B138)*('控温被PRO-S级品'!$E$1:$BE$1=N$1)*('控温被PRO-S级品'!$E$2:$BE$10)),0)+IFERROR(SUMPRODUCT(('冬被-S级品'!$B$2:$B$10=$B138)*('冬被-S级品'!$E$1:$AW$1=N$1)*('冬被-S级品'!$E$2:$AW$10)),0)+IFERROR(SUMPRODUCT(('白止-S级品'!$A$2:$A$26=$B138)*('白止-S级品'!$D$1:$AV$1=N$1)*('白止-S级品'!$D$2:$AV$26)),0)+IFERROR(SUMPRODUCT(('乐容-S级品'!$A$4:$A$32=$B138)*('乐容-S级品'!$L$3:$CA$3=N$1)*('乐容-S级品'!$L$4:$CA$32)),0)</f>
      </c>
      <c r="O138" s="280">
        <f>IFERROR(SUMPRODUCT(('控温被PRO-S级品'!$B$2:$B$10=$B138)*('控温被PRO-S级品'!$E$1:$BE$1=O$1)*('控温被PRO-S级品'!$E$2:$BE$10)),0)+IFERROR(SUMPRODUCT(('冬被-S级品'!$B$2:$B$10=$B138)*('冬被-S级品'!$E$1:$AW$1=O$1)*('冬被-S级品'!$E$2:$AW$10)),0)+IFERROR(SUMPRODUCT(('白止-S级品'!$A$2:$A$26=$B138)*('白止-S级品'!$D$1:$AV$1=O$1)*('白止-S级品'!$D$2:$AV$26)),0)+IFERROR(SUMPRODUCT(('乐容-S级品'!$A$4:$A$32=$B138)*('乐容-S级品'!$L$3:$CA$3=O$1)*('乐容-S级品'!$L$4:$CA$32)),0)</f>
      </c>
      <c r="P138" s="280">
        <f>IFERROR(SUMPRODUCT(('控温被PRO-S级品'!$B$2:$B$10=$B138)*('控温被PRO-S级品'!$E$1:$BE$1=P$1)*('控温被PRO-S级品'!$E$2:$BE$10)),0)+IFERROR(SUMPRODUCT(('冬被-S级品'!$B$2:$B$10=$B138)*('冬被-S级品'!$E$1:$AW$1=P$1)*('冬被-S级品'!$E$2:$AW$10)),0)+IFERROR(SUMPRODUCT(('白止-S级品'!$A$2:$A$26=$B138)*('白止-S级品'!$D$1:$AV$1=P$1)*('白止-S级品'!$D$2:$AV$26)),0)+IFERROR(SUMPRODUCT(('乐容-S级品'!$A$4:$A$32=$B138)*('乐容-S级品'!$L$3:$CA$3=P$1)*('乐容-S级品'!$L$4:$CA$32)),0)</f>
      </c>
      <c r="Q138" s="280">
        <f>IFERROR(SUMPRODUCT(('控温被PRO-S级品'!$B$2:$B$10=$B138)*('控温被PRO-S级品'!$E$1:$BE$1=Q$1)*('控温被PRO-S级品'!$E$2:$BE$10)),0)+IFERROR(SUMPRODUCT(('冬被-S级品'!$B$2:$B$10=$B138)*('冬被-S级品'!$E$1:$AW$1=Q$1)*('冬被-S级品'!$E$2:$AW$10)),0)+IFERROR(SUMPRODUCT(('白止-S级品'!$A$2:$A$26=$B138)*('白止-S级品'!$D$1:$AV$1=Q$1)*('白止-S级品'!$D$2:$AV$26)),0)+IFERROR(SUMPRODUCT(('乐容-S级品'!$A$4:$A$32=$B138)*('乐容-S级品'!$L$3:$CA$3=Q$1)*('乐容-S级品'!$L$4:$CA$32)),0)</f>
      </c>
      <c r="R138" s="280">
        <f>IFERROR(SUMPRODUCT(('控温被PRO-S级品'!$B$2:$B$10=$B138)*('控温被PRO-S级品'!$E$1:$BE$1=R$1)*('控温被PRO-S级品'!$E$2:$BE$10)),0)+IFERROR(SUMPRODUCT(('冬被-S级品'!$B$2:$B$10=$B138)*('冬被-S级品'!$E$1:$AW$1=R$1)*('冬被-S级品'!$E$2:$AW$10)),0)+IFERROR(SUMPRODUCT(('白止-S级品'!$A$2:$A$26=$B138)*('白止-S级品'!$D$1:$AV$1=R$1)*('白止-S级品'!$D$2:$AV$26)),0)+IFERROR(SUMPRODUCT(('乐容-S级品'!$A$4:$A$32=$B138)*('乐容-S级品'!$L$3:$CA$3=R$1)*('乐容-S级品'!$L$4:$CA$32)),0)</f>
      </c>
      <c r="S138" s="280">
        <f>IFERROR(SUMPRODUCT(('控温被PRO-S级品'!$B$2:$B$10=$B138)*('控温被PRO-S级品'!$E$1:$BE$1=S$1)*('控温被PRO-S级品'!$E$2:$BE$10)),0)+IFERROR(SUMPRODUCT(('冬被-S级品'!$B$2:$B$10=$B138)*('冬被-S级品'!$E$1:$AW$1=S$1)*('冬被-S级品'!$E$2:$AW$10)),0)+IFERROR(SUMPRODUCT(('白止-S级品'!$A$2:$A$26=$B138)*('白止-S级品'!$D$1:$AV$1=S$1)*('白止-S级品'!$D$2:$AV$26)),0)+IFERROR(SUMPRODUCT(('乐容-S级品'!$A$4:$A$32=$B138)*('乐容-S级品'!$L$3:$CA$3=S$1)*('乐容-S级品'!$L$4:$CA$32)),0)</f>
      </c>
      <c r="T138" s="280">
        <f>IFERROR(SUMPRODUCT(('控温被PRO-S级品'!$B$2:$B$10=$B138)*('控温被PRO-S级品'!$E$1:$BE$1=T$1)*('控温被PRO-S级品'!$E$2:$BE$10)),0)+IFERROR(SUMPRODUCT(('冬被-S级品'!$B$2:$B$10=$B138)*('冬被-S级品'!$E$1:$AW$1=T$1)*('冬被-S级品'!$E$2:$AW$10)),0)+IFERROR(SUMPRODUCT(('白止-S级品'!$A$2:$A$26=$B138)*('白止-S级品'!$D$1:$AV$1=T$1)*('白止-S级品'!$D$2:$AV$26)),0)+IFERROR(SUMPRODUCT(('乐容-S级品'!$A$4:$A$32=$B138)*('乐容-S级品'!$L$3:$CA$3=T$1)*('乐容-S级品'!$L$4:$CA$32)),0)</f>
      </c>
      <c r="U138" s="280">
        <f>IFERROR(SUMPRODUCT(('控温被PRO-S级品'!$B$2:$B$10=$B138)*('控温被PRO-S级品'!$E$1:$BE$1=U$1)*('控温被PRO-S级品'!$E$2:$BE$10)),0)+IFERROR(SUMPRODUCT(('冬被-S级品'!$B$2:$B$10=$B138)*('冬被-S级品'!$E$1:$AW$1=U$1)*('冬被-S级品'!$E$2:$AW$10)),0)+IFERROR(SUMPRODUCT(('白止-S级品'!$A$2:$A$26=$B138)*('白止-S级品'!$D$1:$AV$1=U$1)*('白止-S级品'!$D$2:$AV$26)),0)+IFERROR(SUMPRODUCT(('乐容-S级品'!$A$4:$A$32=$B138)*('乐容-S级品'!$L$3:$CA$3=U$1)*('乐容-S级品'!$L$4:$CA$32)),0)</f>
      </c>
      <c r="V138" s="280">
        <f>IFERROR(SUMPRODUCT(('控温被PRO-S级品'!$B$2:$B$10=$B138)*('控温被PRO-S级品'!$E$1:$BE$1=V$1)*('控温被PRO-S级品'!$E$2:$BE$10)),0)+IFERROR(SUMPRODUCT(('冬被-S级品'!$B$2:$B$10=$B138)*('冬被-S级品'!$E$1:$AW$1=V$1)*('冬被-S级品'!$E$2:$AW$10)),0)+IFERROR(SUMPRODUCT(('白止-S级品'!$A$2:$A$26=$B138)*('白止-S级品'!$D$1:$AV$1=V$1)*('白止-S级品'!$D$2:$AV$26)),0)+IFERROR(SUMPRODUCT(('乐容-S级品'!$A$4:$A$32=$B138)*('乐容-S级品'!$L$3:$CA$3=V$1)*('乐容-S级品'!$L$4:$CA$32)),0)</f>
      </c>
      <c r="W138" s="280">
        <f>IFERROR(SUMPRODUCT(('控温被PRO-S级品'!$B$2:$B$10=$B138)*('控温被PRO-S级品'!$E$1:$BE$1=W$1)*('控温被PRO-S级品'!$E$2:$BE$10)),0)+IFERROR(SUMPRODUCT(('冬被-S级品'!$B$2:$B$10=$B138)*('冬被-S级品'!$E$1:$AW$1=W$1)*('冬被-S级品'!$E$2:$AW$10)),0)+IFERROR(SUMPRODUCT(('白止-S级品'!$A$2:$A$26=$B138)*('白止-S级品'!$D$1:$AV$1=W$1)*('白止-S级品'!$D$2:$AV$26)),0)+IFERROR(SUMPRODUCT(('乐容-S级品'!$A$4:$A$32=$B138)*('乐容-S级品'!$L$3:$CA$3=W$1)*('乐容-S级品'!$L$4:$CA$32)),0)</f>
      </c>
      <c r="X138" s="280">
        <f>IFERROR(SUMPRODUCT(('控温被PRO-S级品'!$B$2:$B$10=$B138)*('控温被PRO-S级品'!$E$1:$BE$1=X$1)*('控温被PRO-S级品'!$E$2:$BE$10)),0)+IFERROR(SUMPRODUCT(('冬被-S级品'!$B$2:$B$10=$B138)*('冬被-S级品'!$E$1:$AW$1=X$1)*('冬被-S级品'!$E$2:$AW$10)),0)+IFERROR(SUMPRODUCT(('白止-S级品'!$A$2:$A$26=$B138)*('白止-S级品'!$D$1:$AV$1=X$1)*('白止-S级品'!$D$2:$AV$26)),0)+IFERROR(SUMPRODUCT(('乐容-S级品'!$A$4:$A$32=$B138)*('乐容-S级品'!$L$3:$CA$3=X$1)*('乐容-S级品'!$L$4:$CA$32)),0)</f>
      </c>
      <c r="Y138" s="280">
        <f>IFERROR(SUMPRODUCT(('控温被PRO-S级品'!$B$2:$B$10=$B138)*('控温被PRO-S级品'!$E$1:$BE$1=Y$1)*('控温被PRO-S级品'!$E$2:$BE$10)),0)+IFERROR(SUMPRODUCT(('冬被-S级品'!$B$2:$B$10=$B138)*('冬被-S级品'!$E$1:$AW$1=Y$1)*('冬被-S级品'!$E$2:$AW$10)),0)+IFERROR(SUMPRODUCT(('白止-S级品'!$A$2:$A$26=$B138)*('白止-S级品'!$D$1:$AV$1=Y$1)*('白止-S级品'!$D$2:$AV$26)),0)+IFERROR(SUMPRODUCT(('乐容-S级品'!$A$4:$A$32=$B138)*('乐容-S级品'!$L$3:$CA$3=Y$1)*('乐容-S级品'!$L$4:$CA$32)),0)</f>
      </c>
      <c r="Z138" s="280">
        <f>IFERROR(SUMPRODUCT(('控温被PRO-S级品'!$B$2:$B$10=$B138)*('控温被PRO-S级品'!$E$1:$BE$1=Z$1)*('控温被PRO-S级品'!$E$2:$BE$10)),0)+IFERROR(SUMPRODUCT(('冬被-S级品'!$B$2:$B$10=$B138)*('冬被-S级品'!$E$1:$AW$1=Z$1)*('冬被-S级品'!$E$2:$AW$10)),0)+IFERROR(SUMPRODUCT(('白止-S级品'!$A$2:$A$26=$B138)*('白止-S级品'!$D$1:$AV$1=Z$1)*('白止-S级品'!$D$2:$AV$26)),0)+IFERROR(SUMPRODUCT(('乐容-S级品'!$A$4:$A$32=$B138)*('乐容-S级品'!$L$3:$CA$3=Z$1)*('乐容-S级品'!$L$4:$CA$32)),0)</f>
      </c>
      <c r="AA138" s="280">
        <f>IFERROR(SUMPRODUCT(('控温被PRO-S级品'!$B$2:$B$10=$B138)*('控温被PRO-S级品'!$E$1:$BE$1=AA$1)*('控温被PRO-S级品'!$E$2:$BE$10)),0)+IFERROR(SUMPRODUCT(('冬被-S级品'!$B$2:$B$10=$B138)*('冬被-S级品'!$E$1:$AW$1=AA$1)*('冬被-S级品'!$E$2:$AW$10)),0)+IFERROR(SUMPRODUCT(('白止-S级品'!$A$2:$A$26=$B138)*('白止-S级品'!$D$1:$AV$1=AA$1)*('白止-S级品'!$D$2:$AV$26)),0)+IFERROR(SUMPRODUCT(('乐容-S级品'!$A$4:$A$32=$B138)*('乐容-S级品'!$L$3:$CA$3=AA$1)*('乐容-S级品'!$L$4:$CA$32)),0)</f>
      </c>
      <c r="AB138" s="280">
        <f>IFERROR(SUMPRODUCT(('控温被PRO-S级品'!$B$2:$B$10=$B138)*('控温被PRO-S级品'!$E$1:$BE$1=AB$1)*('控温被PRO-S级品'!$E$2:$BE$10)),0)+IFERROR(SUMPRODUCT(('冬被-S级品'!$B$2:$B$10=$B138)*('冬被-S级品'!$E$1:$AW$1=AB$1)*('冬被-S级品'!$E$2:$AW$10)),0)+IFERROR(SUMPRODUCT(('白止-S级品'!$A$2:$A$26=$B138)*('白止-S级品'!$D$1:$AV$1=AB$1)*('白止-S级品'!$D$2:$AV$26)),0)+IFERROR(SUMPRODUCT(('乐容-S级品'!$A$4:$A$32=$B138)*('乐容-S级品'!$L$3:$CA$3=AB$1)*('乐容-S级品'!$L$4:$CA$32)),0)</f>
      </c>
      <c r="AC138" s="280">
        <f>IFERROR(SUMPRODUCT(('控温被PRO-S级品'!$B$2:$B$10=$B138)*('控温被PRO-S级品'!$E$1:$BE$1=AC$1)*('控温被PRO-S级品'!$E$2:$BE$10)),0)+IFERROR(SUMPRODUCT(('冬被-S级品'!$B$2:$B$10=$B138)*('冬被-S级品'!$E$1:$AW$1=AC$1)*('冬被-S级品'!$E$2:$AW$10)),0)+IFERROR(SUMPRODUCT(('白止-S级品'!$A$2:$A$26=$B138)*('白止-S级品'!$D$1:$AV$1=AC$1)*('白止-S级品'!$D$2:$AV$26)),0)+IFERROR(SUMPRODUCT(('乐容-S级品'!$A$4:$A$32=$B138)*('乐容-S级品'!$L$3:$CA$3=AC$1)*('乐容-S级品'!$L$4:$CA$32)),0)</f>
      </c>
      <c r="AD138" s="280">
        <f>IFERROR(SUMPRODUCT(('控温被PRO-S级品'!$B$2:$B$10=$B138)*('控温被PRO-S级品'!$E$1:$BE$1=AD$1)*('控温被PRO-S级品'!$E$2:$BE$10)),0)+IFERROR(SUMPRODUCT(('冬被-S级品'!$B$2:$B$10=$B138)*('冬被-S级品'!$E$1:$AW$1=AD$1)*('冬被-S级品'!$E$2:$AW$10)),0)+IFERROR(SUMPRODUCT(('白止-S级品'!$A$2:$A$26=$B138)*('白止-S级品'!$D$1:$AV$1=AD$1)*('白止-S级品'!$D$2:$AV$26)),0)+IFERROR(SUMPRODUCT(('乐容-S级品'!$A$4:$A$32=$B138)*('乐容-S级品'!$L$3:$CA$3=AD$1)*('乐容-S级品'!$L$4:$CA$32)),0)</f>
      </c>
      <c r="AE138" s="280">
        <f>IFERROR(SUMPRODUCT(('控温被PRO-S级品'!$B$2:$B$10=$B138)*('控温被PRO-S级品'!$E$1:$BE$1=AE$1)*('控温被PRO-S级品'!$E$2:$BE$10)),0)+IFERROR(SUMPRODUCT(('冬被-S级品'!$B$2:$B$10=$B138)*('冬被-S级品'!$E$1:$AW$1=AE$1)*('冬被-S级品'!$E$2:$AW$10)),0)+IFERROR(SUMPRODUCT(('白止-S级品'!$A$2:$A$26=$B138)*('白止-S级品'!$D$1:$AV$1=AE$1)*('白止-S级品'!$D$2:$AV$26)),0)+IFERROR(SUMPRODUCT(('乐容-S级品'!$A$4:$A$32=$B138)*('乐容-S级品'!$L$3:$CA$3=AE$1)*('乐容-S级品'!$L$4:$CA$32)),0)</f>
      </c>
      <c r="AF138" s="280">
        <f>IFERROR(SUMPRODUCT(('控温被PRO-S级品'!$B$2:$B$10=$B138)*('控温被PRO-S级品'!$E$1:$BE$1=AF$1)*('控温被PRO-S级品'!$E$2:$BE$10)),0)+IFERROR(SUMPRODUCT(('冬被-S级品'!$B$2:$B$10=$B138)*('冬被-S级品'!$E$1:$AW$1=AF$1)*('冬被-S级品'!$E$2:$AW$10)),0)+IFERROR(SUMPRODUCT(('白止-S级品'!$A$2:$A$26=$B138)*('白止-S级品'!$D$1:$AV$1=AF$1)*('白止-S级品'!$D$2:$AV$26)),0)+IFERROR(SUMPRODUCT(('乐容-S级品'!$A$4:$A$32=$B138)*('乐容-S级品'!$L$3:$CA$3=AF$1)*('乐容-S级品'!$L$4:$CA$32)),0)</f>
      </c>
      <c r="AG138" s="280">
        <f>IFERROR(SUMPRODUCT(('控温被PRO-S级品'!$B$2:$B$10=$B138)*('控温被PRO-S级品'!$E$1:$BE$1=AG$1)*('控温被PRO-S级品'!$E$2:$BE$10)),0)+IFERROR(SUMPRODUCT(('冬被-S级品'!$B$2:$B$10=$B138)*('冬被-S级品'!$E$1:$AW$1=AG$1)*('冬被-S级品'!$E$2:$AW$10)),0)+IFERROR(SUMPRODUCT(('白止-S级品'!$A$2:$A$26=$B138)*('白止-S级品'!$D$1:$AV$1=AG$1)*('白止-S级品'!$D$2:$AV$26)),0)+IFERROR(SUMPRODUCT(('乐容-S级品'!$A$4:$A$32=$B138)*('乐容-S级品'!$L$3:$CA$3=AG$1)*('乐容-S级品'!$L$4:$CA$32)),0)</f>
      </c>
      <c r="AH138" s="280">
        <f>IFERROR(SUMPRODUCT(('控温被PRO-S级品'!$B$2:$B$10=$B138)*('控温被PRO-S级品'!$E$1:$BE$1=AH$1)*('控温被PRO-S级品'!$E$2:$BE$10)),0)+IFERROR(SUMPRODUCT(('冬被-S级品'!$B$2:$B$10=$B138)*('冬被-S级品'!$E$1:$AW$1=AH$1)*('冬被-S级品'!$E$2:$AW$10)),0)+IFERROR(SUMPRODUCT(('白止-S级品'!$A$2:$A$26=$B138)*('白止-S级品'!$D$1:$AV$1=AH$1)*('白止-S级品'!$D$2:$AV$26)),0)+IFERROR(SUMPRODUCT(('乐容-S级品'!$A$4:$A$32=$B138)*('乐容-S级品'!$L$3:$CA$3=AH$1)*('乐容-S级品'!$L$4:$CA$32)),0)</f>
      </c>
      <c r="AI138" s="280">
        <f>IFERROR(SUMPRODUCT(('控温被PRO-S级品'!$B$2:$B$10=$B138)*('控温被PRO-S级品'!$E$1:$BE$1=AI$1)*('控温被PRO-S级品'!$E$2:$BE$10)),0)+IFERROR(SUMPRODUCT(('冬被-S级品'!$B$2:$B$10=$B138)*('冬被-S级品'!$E$1:$AW$1=AI$1)*('冬被-S级品'!$E$2:$AW$10)),0)+IFERROR(SUMPRODUCT(('白止-S级品'!$A$2:$A$26=$B138)*('白止-S级品'!$D$1:$AV$1=AI$1)*('白止-S级品'!$D$2:$AV$26)),0)+IFERROR(SUMPRODUCT(('乐容-S级品'!$A$4:$A$32=$B138)*('乐容-S级品'!$L$3:$CA$3=AI$1)*('乐容-S级品'!$L$4:$CA$32)),0)</f>
      </c>
      <c r="AJ138" s="280">
        <f>IFERROR(SUMPRODUCT(('控温被PRO-S级品'!$B$2:$B$10=$B138)*('控温被PRO-S级品'!$E$1:$BE$1=AJ$1)*('控温被PRO-S级品'!$E$2:$BE$10)),0)+IFERROR(SUMPRODUCT(('冬被-S级品'!$B$2:$B$10=$B138)*('冬被-S级品'!$E$1:$AW$1=AJ$1)*('冬被-S级品'!$E$2:$AW$10)),0)+IFERROR(SUMPRODUCT(('白止-S级品'!$A$2:$A$26=$B138)*('白止-S级品'!$D$1:$AV$1=AJ$1)*('白止-S级品'!$D$2:$AV$26)),0)+IFERROR(SUMPRODUCT(('乐容-S级品'!$A$4:$A$32=$B138)*('乐容-S级品'!$L$3:$CA$3=AJ$1)*('乐容-S级品'!$L$4:$CA$32)),0)</f>
      </c>
      <c r="AK138" s="280">
        <f>IFERROR(SUMPRODUCT(('控温被PRO-S级品'!$B$2:$B$10=$B138)*('控温被PRO-S级品'!$E$1:$BE$1=AK$1)*('控温被PRO-S级品'!$E$2:$BE$10)),0)+IFERROR(SUMPRODUCT(('冬被-S级品'!$B$2:$B$10=$B138)*('冬被-S级品'!$E$1:$AW$1=AK$1)*('冬被-S级品'!$E$2:$AW$10)),0)+IFERROR(SUMPRODUCT(('白止-S级品'!$A$2:$A$26=$B138)*('白止-S级品'!$D$1:$AV$1=AK$1)*('白止-S级品'!$D$2:$AV$26)),0)+IFERROR(SUMPRODUCT(('乐容-S级品'!$A$4:$A$32=$B138)*('乐容-S级品'!$L$3:$CA$3=AK$1)*('乐容-S级品'!$L$4:$CA$32)),0)</f>
      </c>
      <c r="AL138" s="280">
        <f>IFERROR(SUMPRODUCT(('控温被PRO-S级品'!$B$2:$B$10=$B138)*('控温被PRO-S级品'!$E$1:$BE$1=AL$1)*('控温被PRO-S级品'!$E$2:$BE$10)),0)+IFERROR(SUMPRODUCT(('冬被-S级品'!$B$2:$B$10=$B138)*('冬被-S级品'!$E$1:$AW$1=AL$1)*('冬被-S级品'!$E$2:$AW$10)),0)+IFERROR(SUMPRODUCT(('白止-S级品'!$A$2:$A$26=$B138)*('白止-S级品'!$D$1:$AV$1=AL$1)*('白止-S级品'!$D$2:$AV$26)),0)+IFERROR(SUMPRODUCT(('乐容-S级品'!$A$4:$A$32=$B138)*('乐容-S级品'!$L$3:$CA$3=AL$1)*('乐容-S级品'!$L$4:$CA$32)),0)</f>
      </c>
      <c r="AM138" s="280">
        <f>IFERROR(SUMPRODUCT(('控温被PRO-S级品'!$B$2:$B$10=$B138)*('控温被PRO-S级品'!$E$1:$BE$1=AM$1)*('控温被PRO-S级品'!$E$2:$BE$10)),0)+IFERROR(SUMPRODUCT(('冬被-S级品'!$B$2:$B$10=$B138)*('冬被-S级品'!$E$1:$AW$1=AM$1)*('冬被-S级品'!$E$2:$AW$10)),0)+IFERROR(SUMPRODUCT(('白止-S级品'!$A$2:$A$26=$B138)*('白止-S级品'!$D$1:$AV$1=AM$1)*('白止-S级品'!$D$2:$AV$26)),0)+IFERROR(SUMPRODUCT(('乐容-S级品'!$A$4:$A$32=$B138)*('乐容-S级品'!$L$3:$CA$3=AM$1)*('乐容-S级品'!$L$4:$CA$32)),0)</f>
      </c>
      <c r="AN138" s="280">
        <f>IFERROR(SUMPRODUCT(('控温被PRO-S级品'!$B$2:$B$10=$B138)*('控温被PRO-S级品'!$E$1:$BE$1=AN$1)*('控温被PRO-S级品'!$E$2:$BE$10)),0)+IFERROR(SUMPRODUCT(('冬被-S级品'!$B$2:$B$10=$B138)*('冬被-S级品'!$E$1:$AW$1=AN$1)*('冬被-S级品'!$E$2:$AW$10)),0)+IFERROR(SUMPRODUCT(('白止-S级品'!$A$2:$A$26=$B138)*('白止-S级品'!$D$1:$AV$1=AN$1)*('白止-S级品'!$D$2:$AV$26)),0)+IFERROR(SUMPRODUCT(('乐容-S级品'!$A$4:$A$32=$B138)*('乐容-S级品'!$L$3:$CA$3=AN$1)*('乐容-S级品'!$L$4:$CA$32)),0)</f>
      </c>
      <c r="AO138" s="280">
        <f>IFERROR(SUMPRODUCT(('控温被PRO-S级品'!$B$2:$B$10=$B138)*('控温被PRO-S级品'!$E$1:$BE$1=AO$1)*('控温被PRO-S级品'!$E$2:$BE$10)),0)+IFERROR(SUMPRODUCT(('冬被-S级品'!$B$2:$B$10=$B138)*('冬被-S级品'!$E$1:$AW$1=AO$1)*('冬被-S级品'!$E$2:$AW$10)),0)+IFERROR(SUMPRODUCT(('白止-S级品'!$A$2:$A$26=$B138)*('白止-S级品'!$D$1:$AV$1=AO$1)*('白止-S级品'!$D$2:$AV$26)),0)+IFERROR(SUMPRODUCT(('乐容-S级品'!$A$4:$A$32=$B138)*('乐容-S级品'!$L$3:$CA$3=AO$1)*('乐容-S级品'!$L$4:$CA$32)),0)</f>
      </c>
      <c r="AP138" s="280">
        <f>IFERROR(SUMPRODUCT(('控温被PRO-S级品'!$B$2:$B$10=$B138)*('控温被PRO-S级品'!$E$1:$BE$1=AP$1)*('控温被PRO-S级品'!$E$2:$BE$10)),0)+IFERROR(SUMPRODUCT(('冬被-S级品'!$B$2:$B$10=$B138)*('冬被-S级品'!$E$1:$AW$1=AP$1)*('冬被-S级品'!$E$2:$AW$10)),0)+IFERROR(SUMPRODUCT(('白止-S级品'!$A$2:$A$26=$B138)*('白止-S级品'!$D$1:$AV$1=AP$1)*('白止-S级品'!$D$2:$AV$26)),0)+IFERROR(SUMPRODUCT(('乐容-S级品'!$A$4:$A$32=$B138)*('乐容-S级品'!$L$3:$CA$3=AP$1)*('乐容-S级品'!$L$4:$CA$32)),0)</f>
      </c>
      <c r="AQ138" s="280">
        <f>IFERROR(SUMPRODUCT(('控温被PRO-S级品'!$B$2:$B$10=$B138)*('控温被PRO-S级品'!$E$1:$BE$1=AQ$1)*('控温被PRO-S级品'!$E$2:$BE$10)),0)+IFERROR(SUMPRODUCT(('冬被-S级品'!$B$2:$B$10=$B138)*('冬被-S级品'!$E$1:$AW$1=AQ$1)*('冬被-S级品'!$E$2:$AW$10)),0)+IFERROR(SUMPRODUCT(('白止-S级品'!$A$2:$A$26=$B138)*('白止-S级品'!$D$1:$AV$1=AQ$1)*('白止-S级品'!$D$2:$AV$26)),0)+IFERROR(SUMPRODUCT(('乐容-S级品'!$A$4:$A$32=$B138)*('乐容-S级品'!$L$3:$CA$3=AQ$1)*('乐容-S级品'!$L$4:$CA$32)),0)</f>
      </c>
      <c r="AR138" s="280">
        <f>IFERROR(SUMPRODUCT(('控温被PRO-S级品'!$B$2:$B$10=$B138)*('控温被PRO-S级品'!$E$1:$BE$1=AR$1)*('控温被PRO-S级品'!$E$2:$BE$10)),0)+IFERROR(SUMPRODUCT(('冬被-S级品'!$B$2:$B$10=$B138)*('冬被-S级品'!$E$1:$AW$1=AR$1)*('冬被-S级品'!$E$2:$AW$10)),0)+IFERROR(SUMPRODUCT(('白止-S级品'!$A$2:$A$26=$B138)*('白止-S级品'!$D$1:$AV$1=AR$1)*('白止-S级品'!$D$2:$AV$26)),0)+IFERROR(SUMPRODUCT(('乐容-S级品'!$A$4:$A$32=$B138)*('乐容-S级品'!$L$3:$CA$3=AR$1)*('乐容-S级品'!$L$4:$CA$32)),0)</f>
      </c>
      <c r="AS138" s="280">
        <f>IFERROR(SUMPRODUCT(('控温被PRO-S级品'!$B$2:$B$10=$B138)*('控温被PRO-S级品'!$E$1:$BE$1=AS$1)*('控温被PRO-S级品'!$E$2:$BE$10)),0)+IFERROR(SUMPRODUCT(('冬被-S级品'!$B$2:$B$10=$B138)*('冬被-S级品'!$E$1:$AW$1=AS$1)*('冬被-S级品'!$E$2:$AW$10)),0)+IFERROR(SUMPRODUCT(('白止-S级品'!$A$2:$A$26=$B138)*('白止-S级品'!$D$1:$AV$1=AS$1)*('白止-S级品'!$D$2:$AV$26)),0)+IFERROR(SUMPRODUCT(('乐容-S级品'!$A$4:$A$32=$B138)*('乐容-S级品'!$L$3:$CA$3=AS$1)*('乐容-S级品'!$L$4:$CA$32)),0)</f>
      </c>
      <c r="AT138" s="280">
        <f>IFERROR(SUMPRODUCT(('控温被PRO-S级品'!$B$2:$B$10=$B138)*('控温被PRO-S级品'!$E$1:$BE$1=AT$1)*('控温被PRO-S级品'!$E$2:$BE$10)),0)+IFERROR(SUMPRODUCT(('冬被-S级品'!$B$2:$B$10=$B138)*('冬被-S级品'!$E$1:$AW$1=AT$1)*('冬被-S级品'!$E$2:$AW$10)),0)+IFERROR(SUMPRODUCT(('白止-S级品'!$A$2:$A$26=$B138)*('白止-S级品'!$D$1:$AV$1=AT$1)*('白止-S级品'!$D$2:$AV$26)),0)+IFERROR(SUMPRODUCT(('乐容-S级品'!$A$4:$A$32=$B138)*('乐容-S级品'!$L$3:$CA$3=AT$1)*('乐容-S级品'!$L$4:$CA$32)),0)</f>
      </c>
      <c r="AU138" s="280">
        <f>IFERROR(SUMPRODUCT(('控温被PRO-S级品'!$B$2:$B$10=$B138)*('控温被PRO-S级品'!$E$1:$BE$1=AU$1)*('控温被PRO-S级品'!$E$2:$BE$10)),0)+IFERROR(SUMPRODUCT(('冬被-S级品'!$B$2:$B$10=$B138)*('冬被-S级品'!$E$1:$AW$1=AU$1)*('冬被-S级品'!$E$2:$AW$10)),0)+IFERROR(SUMPRODUCT(('白止-S级品'!$A$2:$A$26=$B138)*('白止-S级品'!$D$1:$AV$1=AU$1)*('白止-S级品'!$D$2:$AV$26)),0)+IFERROR(SUMPRODUCT(('乐容-S级品'!$A$4:$A$32=$B138)*('乐容-S级品'!$L$3:$CA$3=AU$1)*('乐容-S级品'!$L$4:$CA$32)),0)</f>
      </c>
      <c r="AV138" s="280">
        <f>IFERROR(SUMPRODUCT(('控温被PRO-S级品'!$B$2:$B$10=$B138)*('控温被PRO-S级品'!$E$1:$BE$1=AV$1)*('控温被PRO-S级品'!$E$2:$BE$10)),0)+IFERROR(SUMPRODUCT(('冬被-S级品'!$B$2:$B$10=$B138)*('冬被-S级品'!$E$1:$AW$1=AV$1)*('冬被-S级品'!$E$2:$AW$10)),0)+IFERROR(SUMPRODUCT(('白止-S级品'!$A$2:$A$26=$B138)*('白止-S级品'!$D$1:$AV$1=AV$1)*('白止-S级品'!$D$2:$AV$26)),0)+IFERROR(SUMPRODUCT(('乐容-S级品'!$A$4:$A$32=$B138)*('乐容-S级品'!$L$3:$CA$3=AV$1)*('乐容-S级品'!$L$4:$CA$32)),0)</f>
      </c>
      <c r="AW138" s="280">
        <f>IFERROR(SUMPRODUCT(('控温被PRO-S级品'!$B$2:$B$10=$B138)*('控温被PRO-S级品'!$E$1:$BE$1=AW$1)*('控温被PRO-S级品'!$E$2:$BE$10)),0)+IFERROR(SUMPRODUCT(('冬被-S级品'!$B$2:$B$10=$B138)*('冬被-S级品'!$E$1:$AW$1=AW$1)*('冬被-S级品'!$E$2:$AW$10)),0)+IFERROR(SUMPRODUCT(('白止-S级品'!$A$2:$A$26=$B138)*('白止-S级品'!$D$1:$AV$1=AW$1)*('白止-S级品'!$D$2:$AV$26)),0)+IFERROR(SUMPRODUCT(('乐容-S级品'!$A$4:$A$32=$B138)*('乐容-S级品'!$L$3:$CA$3=AW$1)*('乐容-S级品'!$L$4:$CA$32)),0)</f>
      </c>
      <c r="AX138" s="280">
        <f>IFERROR(SUMPRODUCT(('控温被PRO-S级品'!$B$2:$B$10=$B138)*('控温被PRO-S级品'!$E$1:$BE$1=AX$1)*('控温被PRO-S级品'!$E$2:$BE$10)),0)+IFERROR(SUMPRODUCT(('冬被-S级品'!$B$2:$B$10=$B138)*('冬被-S级品'!$E$1:$AW$1=AX$1)*('冬被-S级品'!$E$2:$AW$10)),0)+IFERROR(SUMPRODUCT(('白止-S级品'!$A$2:$A$26=$B138)*('白止-S级品'!$D$1:$AV$1=AX$1)*('白止-S级品'!$D$2:$AV$26)),0)+IFERROR(SUMPRODUCT(('乐容-S级品'!$A$4:$A$32=$B138)*('乐容-S级品'!$L$3:$CA$3=AX$1)*('乐容-S级品'!$L$4:$CA$32)),0)</f>
      </c>
      <c r="AY138" s="280">
        <f>IFERROR(SUMPRODUCT(('控温被PRO-S级品'!$B$2:$B$10=$B138)*('控温被PRO-S级品'!$E$1:$BE$1=AY$1)*('控温被PRO-S级品'!$E$2:$BE$10)),0)+IFERROR(SUMPRODUCT(('冬被-S级品'!$B$2:$B$10=$B138)*('冬被-S级品'!$E$1:$AW$1=AY$1)*('冬被-S级品'!$E$2:$AW$10)),0)+IFERROR(SUMPRODUCT(('白止-S级品'!$A$2:$A$26=$B138)*('白止-S级品'!$D$1:$AV$1=AY$1)*('白止-S级品'!$D$2:$AV$26)),0)+IFERROR(SUMPRODUCT(('乐容-S级品'!$A$4:$A$32=$B138)*('乐容-S级品'!$L$3:$CA$3=AY$1)*('乐容-S级品'!$L$4:$CA$32)),0)</f>
      </c>
      <c r="AZ138" s="280">
        <f>IFERROR(SUMPRODUCT(('控温被PRO-S级品'!$B$2:$B$10=$B138)*('控温被PRO-S级品'!$E$1:$BE$1=AZ$1)*('控温被PRO-S级品'!$E$2:$BE$10)),0)+IFERROR(SUMPRODUCT(('冬被-S级品'!$B$2:$B$10=$B138)*('冬被-S级品'!$E$1:$AW$1=AZ$1)*('冬被-S级品'!$E$2:$AW$10)),0)+IFERROR(SUMPRODUCT(('白止-S级品'!$A$2:$A$26=$B138)*('白止-S级品'!$D$1:$AV$1=AZ$1)*('白止-S级品'!$D$2:$AV$26)),0)+IFERROR(SUMPRODUCT(('乐容-S级品'!$A$4:$A$32=$B138)*('乐容-S级品'!$L$3:$CA$3=AZ$1)*('乐容-S级品'!$L$4:$CA$32)),0)</f>
      </c>
      <c r="BA138" s="280">
        <f>IFERROR(SUMPRODUCT(('控温被PRO-S级品'!$B$2:$B$10=$B138)*('控温被PRO-S级品'!$E$1:$BE$1=BA$1)*('控温被PRO-S级品'!$E$2:$BE$10)),0)+IFERROR(SUMPRODUCT(('冬被-S级品'!$B$2:$B$10=$B138)*('冬被-S级品'!$E$1:$AW$1=BA$1)*('冬被-S级品'!$E$2:$AW$10)),0)+IFERROR(SUMPRODUCT(('白止-S级品'!$A$2:$A$26=$B138)*('白止-S级品'!$D$1:$AV$1=BA$1)*('白止-S级品'!$D$2:$AV$26)),0)+IFERROR(SUMPRODUCT(('乐容-S级品'!$A$4:$A$32=$B138)*('乐容-S级品'!$L$3:$CA$3=BA$1)*('乐容-S级品'!$L$4:$CA$32)),0)</f>
      </c>
      <c r="BB138" s="280">
        <f>IFERROR(SUMPRODUCT(('控温被PRO-S级品'!$B$2:$B$10=$B138)*('控温被PRO-S级品'!$E$1:$BE$1=BB$1)*('控温被PRO-S级品'!$E$2:$BE$10)),0)+IFERROR(SUMPRODUCT(('冬被-S级品'!$B$2:$B$10=$B138)*('冬被-S级品'!$E$1:$AW$1=BB$1)*('冬被-S级品'!$E$2:$AW$10)),0)+IFERROR(SUMPRODUCT(('白止-S级品'!$A$2:$A$26=$B138)*('白止-S级品'!$D$1:$AV$1=BB$1)*('白止-S级品'!$D$2:$AV$26)),0)+IFERROR(SUMPRODUCT(('乐容-S级品'!$A$4:$A$32=$B138)*('乐容-S级品'!$L$3:$CA$3=BB$1)*('乐容-S级品'!$L$4:$CA$32)),0)</f>
      </c>
      <c r="BC138" s="280">
        <f>IFERROR(SUMPRODUCT(('控温被PRO-S级品'!$B$2:$B$10=$B138)*('控温被PRO-S级品'!$E$1:$BE$1=BC$1)*('控温被PRO-S级品'!$E$2:$BE$10)),0)+IFERROR(SUMPRODUCT(('冬被-S级品'!$B$2:$B$10=$B138)*('冬被-S级品'!$E$1:$AW$1=BC$1)*('冬被-S级品'!$E$2:$AW$10)),0)+IFERROR(SUMPRODUCT(('白止-S级品'!$A$2:$A$26=$B138)*('白止-S级品'!$D$1:$AV$1=BC$1)*('白止-S级品'!$D$2:$AV$26)),0)+IFERROR(SUMPRODUCT(('乐容-S级品'!$A$4:$A$32=$B138)*('乐容-S级品'!$L$3:$CA$3=BC$1)*('乐容-S级品'!$L$4:$CA$32)),0)</f>
      </c>
      <c r="BD138" s="280">
        <f>IFERROR(SUMPRODUCT(('控温被PRO-S级品'!$B$2:$B$10=$B138)*('控温被PRO-S级品'!$E$1:$BE$1=BD$1)*('控温被PRO-S级品'!$E$2:$BE$10)),0)+IFERROR(SUMPRODUCT(('冬被-S级品'!$B$2:$B$10=$B138)*('冬被-S级品'!$E$1:$AW$1=BD$1)*('冬被-S级品'!$E$2:$AW$10)),0)+IFERROR(SUMPRODUCT(('白止-S级品'!$A$2:$A$26=$B138)*('白止-S级品'!$D$1:$AV$1=BD$1)*('白止-S级品'!$D$2:$AV$26)),0)+IFERROR(SUMPRODUCT(('乐容-S级品'!$A$4:$A$32=$B138)*('乐容-S级品'!$L$3:$CA$3=BD$1)*('乐容-S级品'!$L$4:$CA$32)),0)</f>
      </c>
      <c r="BE138" s="280">
        <f>IFERROR(SUMPRODUCT(('控温被PRO-S级品'!$B$2:$B$10=$B138)*('控温被PRO-S级品'!$E$1:$BE$1=BE$1)*('控温被PRO-S级品'!$E$2:$BE$10)),0)+IFERROR(SUMPRODUCT(('冬被-S级品'!$B$2:$B$10=$B138)*('冬被-S级品'!$E$1:$AW$1=BE$1)*('冬被-S级品'!$E$2:$AW$10)),0)+IFERROR(SUMPRODUCT(('白止-S级品'!$A$2:$A$26=$B138)*('白止-S级品'!$D$1:$AV$1=BE$1)*('白止-S级品'!$D$2:$AV$26)),0)+IFERROR(SUMPRODUCT(('乐容-S级品'!$A$4:$A$32=$B138)*('乐容-S级品'!$L$3:$CA$3=BE$1)*('乐容-S级品'!$L$4:$CA$32)),0)</f>
      </c>
      <c r="BF138" s="280">
        <f>IFERROR(SUMPRODUCT(('控温被PRO-S级品'!$B$2:$B$10=$B138)*('控温被PRO-S级品'!$E$1:$BE$1=BF$1)*('控温被PRO-S级品'!$E$2:$BE$10)),0)+IFERROR(SUMPRODUCT(('冬被-S级品'!$B$2:$B$10=$B138)*('冬被-S级品'!$E$1:$AW$1=BF$1)*('冬被-S级品'!$E$2:$AW$10)),0)+IFERROR(SUMPRODUCT(('白止-S级品'!$A$2:$A$26=$B138)*('白止-S级品'!$D$1:$AV$1=BF$1)*('白止-S级品'!$D$2:$AV$26)),0)+IFERROR(SUMPRODUCT(('乐容-S级品'!$A$4:$A$32=$B138)*('乐容-S级品'!$L$3:$CA$3=BF$1)*('乐容-S级品'!$L$4:$CA$32)),0)</f>
      </c>
      <c r="BG138" s="280">
        <f>IFERROR(SUMPRODUCT(('控温被PRO-S级品'!$B$2:$B$10=$B138)*('控温被PRO-S级品'!$E$1:$BE$1=BG$1)*('控温被PRO-S级品'!$E$2:$BE$10)),0)+IFERROR(SUMPRODUCT(('冬被-S级品'!$B$2:$B$10=$B138)*('冬被-S级品'!$E$1:$AW$1=BG$1)*('冬被-S级品'!$E$2:$AW$10)),0)+IFERROR(SUMPRODUCT(('白止-S级品'!$A$2:$A$26=$B138)*('白止-S级品'!$D$1:$AV$1=BG$1)*('白止-S级品'!$D$2:$AV$26)),0)+IFERROR(SUMPRODUCT(('乐容-S级品'!$A$4:$A$32=$B138)*('乐容-S级品'!$L$3:$CA$3=BG$1)*('乐容-S级品'!$L$4:$CA$32)),0)</f>
      </c>
      <c r="BH138" s="280">
        <f>IFERROR(SUMPRODUCT(('控温被PRO-S级品'!$B$2:$B$10=$B138)*('控温被PRO-S级品'!$E$1:$BE$1=BH$1)*('控温被PRO-S级品'!$E$2:$BE$10)),0)+IFERROR(SUMPRODUCT(('冬被-S级品'!$B$2:$B$10=$B138)*('冬被-S级品'!$E$1:$AW$1=BH$1)*('冬被-S级品'!$E$2:$AW$10)),0)+IFERROR(SUMPRODUCT(('白止-S级品'!$A$2:$A$26=$B138)*('白止-S级品'!$D$1:$AV$1=BH$1)*('白止-S级品'!$D$2:$AV$26)),0)+IFERROR(SUMPRODUCT(('乐容-S级品'!$A$4:$A$32=$B138)*('乐容-S级品'!$L$3:$CA$3=BH$1)*('乐容-S级品'!$L$4:$CA$32)),0)</f>
      </c>
      <c r="BI138" s="280">
        <f>IFERROR(SUMPRODUCT(('控温被PRO-S级品'!$B$2:$B$10=$B138)*('控温被PRO-S级品'!$E$1:$BE$1=BI$1)*('控温被PRO-S级品'!$E$2:$BE$10)),0)+IFERROR(SUMPRODUCT(('冬被-S级品'!$B$2:$B$10=$B138)*('冬被-S级品'!$E$1:$AW$1=BI$1)*('冬被-S级品'!$E$2:$AW$10)),0)+IFERROR(SUMPRODUCT(('白止-S级品'!$A$2:$A$26=$B138)*('白止-S级品'!$D$1:$AV$1=BI$1)*('白止-S级品'!$D$2:$AV$26)),0)+IFERROR(SUMPRODUCT(('乐容-S级品'!$A$4:$A$32=$B138)*('乐容-S级品'!$L$3:$CA$3=BI$1)*('乐容-S级品'!$L$4:$CA$32)),0)</f>
      </c>
      <c r="BJ138" s="280">
        <f>IFERROR(SUMPRODUCT(('控温被PRO-S级品'!$B$2:$B$10=$B138)*('控温被PRO-S级品'!$E$1:$BE$1=BJ$1)*('控温被PRO-S级品'!$E$2:$BE$10)),0)+IFERROR(SUMPRODUCT(('冬被-S级品'!$B$2:$B$10=$B138)*('冬被-S级品'!$E$1:$AW$1=BJ$1)*('冬被-S级品'!$E$2:$AW$10)),0)+IFERROR(SUMPRODUCT(('白止-S级品'!$A$2:$A$26=$B138)*('白止-S级品'!$D$1:$AV$1=BJ$1)*('白止-S级品'!$D$2:$AV$26)),0)+IFERROR(SUMPRODUCT(('乐容-S级品'!$A$4:$A$32=$B138)*('乐容-S级品'!$L$3:$CA$3=BJ$1)*('乐容-S级品'!$L$4:$CA$32)),0)</f>
      </c>
      <c r="BK138" s="280">
        <f>IFERROR(SUMPRODUCT(('控温被PRO-S级品'!$B$2:$B$10=$B138)*('控温被PRO-S级品'!$E$1:$BE$1=BK$1)*('控温被PRO-S级品'!$E$2:$BE$10)),0)+IFERROR(SUMPRODUCT(('冬被-S级品'!$B$2:$B$10=$B138)*('冬被-S级品'!$E$1:$AW$1=BK$1)*('冬被-S级品'!$E$2:$AW$10)),0)+IFERROR(SUMPRODUCT(('白止-S级品'!$A$2:$A$26=$B138)*('白止-S级品'!$D$1:$AV$1=BK$1)*('白止-S级品'!$D$2:$AV$26)),0)+IFERROR(SUMPRODUCT(('乐容-S级品'!$A$4:$A$32=$B138)*('乐容-S级品'!$L$3:$CA$3=BK$1)*('乐容-S级品'!$L$4:$CA$32)),0)</f>
      </c>
      <c r="BL138" s="280">
        <f>IFERROR(SUMPRODUCT(('控温被PRO-S级品'!$B$2:$B$10=$B138)*('控温被PRO-S级品'!$E$1:$BE$1=BL$1)*('控温被PRO-S级品'!$E$2:$BE$10)),0)+IFERROR(SUMPRODUCT(('冬被-S级品'!$B$2:$B$10=$B138)*('冬被-S级品'!$E$1:$AW$1=BL$1)*('冬被-S级品'!$E$2:$AW$10)),0)+IFERROR(SUMPRODUCT(('白止-S级品'!$A$2:$A$26=$B138)*('白止-S级品'!$D$1:$AV$1=BL$1)*('白止-S级品'!$D$2:$AV$26)),0)+IFERROR(SUMPRODUCT(('乐容-S级品'!$A$4:$A$32=$B138)*('乐容-S级品'!$L$3:$CA$3=BL$1)*('乐容-S级品'!$L$4:$CA$32)),0)</f>
      </c>
      <c r="BM138" s="280">
        <f>IFERROR(SUMPRODUCT(('控温被PRO-S级品'!$B$2:$B$10=$B138)*('控温被PRO-S级品'!$E$1:$BE$1=BM$1)*('控温被PRO-S级品'!$E$2:$BE$10)),0)+IFERROR(SUMPRODUCT(('冬被-S级品'!$B$2:$B$10=$B138)*('冬被-S级品'!$E$1:$AW$1=BM$1)*('冬被-S级品'!$E$2:$AW$10)),0)+IFERROR(SUMPRODUCT(('白止-S级品'!$A$2:$A$26=$B138)*('白止-S级品'!$D$1:$AV$1=BM$1)*('白止-S级品'!$D$2:$AV$26)),0)+IFERROR(SUMPRODUCT(('乐容-S级品'!$A$4:$A$32=$B138)*('乐容-S级品'!$L$3:$CA$3=BM$1)*('乐容-S级品'!$L$4:$CA$32)),0)</f>
      </c>
      <c r="BN138" s="280">
        <f>IFERROR(SUMPRODUCT(('控温被PRO-S级品'!$B$2:$B$10=$B138)*('控温被PRO-S级品'!$E$1:$BE$1=BN$1)*('控温被PRO-S级品'!$E$2:$BE$10)),0)+IFERROR(SUMPRODUCT(('冬被-S级品'!$B$2:$B$10=$B138)*('冬被-S级品'!$E$1:$AW$1=BN$1)*('冬被-S级品'!$E$2:$AW$10)),0)+IFERROR(SUMPRODUCT(('白止-S级品'!$A$2:$A$26=$B138)*('白止-S级品'!$D$1:$AV$1=BN$1)*('白止-S级品'!$D$2:$AV$26)),0)+IFERROR(SUMPRODUCT(('乐容-S级品'!$A$4:$A$32=$B138)*('乐容-S级品'!$L$3:$CA$3=BN$1)*('乐容-S级品'!$L$4:$CA$32)),0)</f>
      </c>
      <c r="BO138" s="280">
        <f>IFERROR(SUMPRODUCT(('控温被PRO-S级品'!$B$2:$B$10=$B138)*('控温被PRO-S级品'!$E$1:$BE$1=BO$1)*('控温被PRO-S级品'!$E$2:$BE$10)),0)+IFERROR(SUMPRODUCT(('冬被-S级品'!$B$2:$B$10=$B138)*('冬被-S级品'!$E$1:$AW$1=BO$1)*('冬被-S级品'!$E$2:$AW$10)),0)+IFERROR(SUMPRODUCT(('白止-S级品'!$A$2:$A$26=$B138)*('白止-S级品'!$D$1:$AV$1=BO$1)*('白止-S级品'!$D$2:$AV$26)),0)+IFERROR(SUMPRODUCT(('乐容-S级品'!$A$4:$A$32=$B138)*('乐容-S级品'!$L$3:$CA$3=BO$1)*('乐容-S级品'!$L$4:$CA$32)),0)</f>
      </c>
      <c r="BP138" s="280">
        <f>IFERROR(SUMPRODUCT(('控温被PRO-S级品'!$B$2:$B$10=$B138)*('控温被PRO-S级品'!$E$1:$BE$1=BP$1)*('控温被PRO-S级品'!$E$2:$BE$10)),0)+IFERROR(SUMPRODUCT(('冬被-S级品'!$B$2:$B$10=$B138)*('冬被-S级品'!$E$1:$AW$1=BP$1)*('冬被-S级品'!$E$2:$AW$10)),0)+IFERROR(SUMPRODUCT(('白止-S级品'!$A$2:$A$26=$B138)*('白止-S级品'!$D$1:$AV$1=BP$1)*('白止-S级品'!$D$2:$AV$26)),0)+IFERROR(SUMPRODUCT(('乐容-S级品'!$A$4:$A$32=$B138)*('乐容-S级品'!$L$3:$CA$3=BP$1)*('乐容-S级品'!$L$4:$CA$32)),0)</f>
      </c>
      <c r="BQ138" s="280">
        <f>IFERROR(SUMPRODUCT(('控温被PRO-S级品'!$B$2:$B$10=$B138)*('控温被PRO-S级品'!$E$1:$BE$1=BQ$1)*('控温被PRO-S级品'!$E$2:$BE$10)),0)+IFERROR(SUMPRODUCT(('冬被-S级品'!$B$2:$B$10=$B138)*('冬被-S级品'!$E$1:$AW$1=BQ$1)*('冬被-S级品'!$E$2:$AW$10)),0)+IFERROR(SUMPRODUCT(('白止-S级品'!$A$2:$A$26=$B138)*('白止-S级品'!$D$1:$AV$1=BQ$1)*('白止-S级品'!$D$2:$AV$26)),0)+IFERROR(SUMPRODUCT(('乐容-S级品'!$A$4:$A$32=$B138)*('乐容-S级品'!$L$3:$CA$3=BQ$1)*('乐容-S级品'!$L$4:$CA$32)),0)</f>
      </c>
      <c r="BR138" s="280">
        <f>IFERROR(SUMPRODUCT(('控温被PRO-S级品'!$B$2:$B$10=$B138)*('控温被PRO-S级品'!$E$1:$BE$1=BR$1)*('控温被PRO-S级品'!$E$2:$BE$10)),0)+IFERROR(SUMPRODUCT(('冬被-S级品'!$B$2:$B$10=$B138)*('冬被-S级品'!$E$1:$AW$1=BR$1)*('冬被-S级品'!$E$2:$AW$10)),0)+IFERROR(SUMPRODUCT(('白止-S级品'!$A$2:$A$26=$B138)*('白止-S级品'!$D$1:$AV$1=BR$1)*('白止-S级品'!$D$2:$AV$26)),0)+IFERROR(SUMPRODUCT(('乐容-S级品'!$A$4:$A$32=$B138)*('乐容-S级品'!$L$3:$CA$3=BR$1)*('乐容-S级品'!$L$4:$CA$32)),0)</f>
      </c>
      <c r="BS138" s="280">
        <f>IFERROR(SUMPRODUCT(('控温被PRO-S级品'!$B$2:$B$10=$B138)*('控温被PRO-S级品'!$E$1:$BE$1=BS$1)*('控温被PRO-S级品'!$E$2:$BE$10)),0)+IFERROR(SUMPRODUCT(('冬被-S级品'!$B$2:$B$10=$B138)*('冬被-S级品'!$E$1:$AW$1=BS$1)*('冬被-S级品'!$E$2:$AW$10)),0)+IFERROR(SUMPRODUCT(('白止-S级品'!$A$2:$A$26=$B138)*('白止-S级品'!$D$1:$AV$1=BS$1)*('白止-S级品'!$D$2:$AV$26)),0)+IFERROR(SUMPRODUCT(('乐容-S级品'!$A$4:$A$32=$B138)*('乐容-S级品'!$L$3:$CA$3=BS$1)*('乐容-S级品'!$L$4:$CA$32)),0)</f>
      </c>
      <c r="BT138" s="280">
        <f>IFERROR(SUMPRODUCT(('控温被PRO-S级品'!$B$2:$B$10=$B138)*('控温被PRO-S级品'!$E$1:$BE$1=BT$1)*('控温被PRO-S级品'!$E$2:$BE$10)),0)+IFERROR(SUMPRODUCT(('冬被-S级品'!$B$2:$B$10=$B138)*('冬被-S级品'!$E$1:$AW$1=BT$1)*('冬被-S级品'!$E$2:$AW$10)),0)+IFERROR(SUMPRODUCT(('白止-S级品'!$A$2:$A$26=$B138)*('白止-S级品'!$D$1:$AV$1=BT$1)*('白止-S级品'!$D$2:$AV$26)),0)+IFERROR(SUMPRODUCT(('乐容-S级品'!$A$4:$A$32=$B138)*('乐容-S级品'!$L$3:$CA$3=BT$1)*('乐容-S级品'!$L$4:$CA$32)),0)</f>
      </c>
      <c r="BU138" s="280">
        <f>IFERROR(SUMPRODUCT(('控温被PRO-S级品'!$B$2:$B$10=$B138)*('控温被PRO-S级品'!$E$1:$BE$1=BU$1)*('控温被PRO-S级品'!$E$2:$BE$10)),0)+IFERROR(SUMPRODUCT(('冬被-S级品'!$B$2:$B$10=$B138)*('冬被-S级品'!$E$1:$AW$1=BU$1)*('冬被-S级品'!$E$2:$AW$10)),0)+IFERROR(SUMPRODUCT(('白止-S级品'!$A$2:$A$26=$B138)*('白止-S级品'!$D$1:$AV$1=BU$1)*('白止-S级品'!$D$2:$AV$26)),0)+IFERROR(SUMPRODUCT(('乐容-S级品'!$A$4:$A$32=$B138)*('乐容-S级品'!$L$3:$CA$3=BU$1)*('乐容-S级品'!$L$4:$CA$32)),0)</f>
      </c>
      <c r="BV138" s="280">
        <f>IFERROR(SUMPRODUCT(('控温被PRO-S级品'!$B$2:$B$10=$B138)*('控温被PRO-S级品'!$E$1:$BE$1=BV$1)*('控温被PRO-S级品'!$E$2:$BE$10)),0)+IFERROR(SUMPRODUCT(('冬被-S级品'!$B$2:$B$10=$B138)*('冬被-S级品'!$E$1:$AW$1=BV$1)*('冬被-S级品'!$E$2:$AW$10)),0)+IFERROR(SUMPRODUCT(('白止-S级品'!$A$2:$A$26=$B138)*('白止-S级品'!$D$1:$AV$1=BV$1)*('白止-S级品'!$D$2:$AV$26)),0)+IFERROR(SUMPRODUCT(('乐容-S级品'!$A$4:$A$32=$B138)*('乐容-S级品'!$L$3:$CA$3=BV$1)*('乐容-S级品'!$L$4:$CA$32)),0)</f>
      </c>
      <c r="BW138" s="280">
        <f>IFERROR(SUMPRODUCT(('控温被PRO-S级品'!$B$2:$B$10=$B138)*('控温被PRO-S级品'!$E$1:$BE$1=BW$1)*('控温被PRO-S级品'!$E$2:$BE$10)),0)+IFERROR(SUMPRODUCT(('冬被-S级品'!$B$2:$B$10=$B138)*('冬被-S级品'!$E$1:$AW$1=BW$1)*('冬被-S级品'!$E$2:$AW$10)),0)+IFERROR(SUMPRODUCT(('白止-S级品'!$A$2:$A$26=$B138)*('白止-S级品'!$D$1:$AV$1=BW$1)*('白止-S级品'!$D$2:$AV$26)),0)+IFERROR(SUMPRODUCT(('乐容-S级品'!$A$4:$A$32=$B138)*('乐容-S级品'!$L$3:$CA$3=BW$1)*('乐容-S级品'!$L$4:$CA$32)),0)</f>
      </c>
      <c r="BX138" s="280">
        <f>IFERROR(SUMPRODUCT(('控温被PRO-S级品'!$B$2:$B$10=$B138)*('控温被PRO-S级品'!$E$1:$BE$1=BX$1)*('控温被PRO-S级品'!$E$2:$BE$10)),0)+IFERROR(SUMPRODUCT(('冬被-S级品'!$B$2:$B$10=$B138)*('冬被-S级品'!$E$1:$AW$1=BX$1)*('冬被-S级品'!$E$2:$AW$10)),0)+IFERROR(SUMPRODUCT(('白止-S级品'!$A$2:$A$26=$B138)*('白止-S级品'!$D$1:$AV$1=BX$1)*('白止-S级品'!$D$2:$AV$26)),0)+IFERROR(SUMPRODUCT(('乐容-S级品'!$A$4:$A$32=$B138)*('乐容-S级品'!$L$3:$CA$3=BX$1)*('乐容-S级品'!$L$4:$CA$32)),0)</f>
      </c>
      <c r="BY138" s="280">
        <f>IFERROR(SUMPRODUCT(('控温被PRO-S级品'!$B$2:$B$10=$B138)*('控温被PRO-S级品'!$E$1:$BE$1=BY$1)*('控温被PRO-S级品'!$E$2:$BE$10)),0)+IFERROR(SUMPRODUCT(('冬被-S级品'!$B$2:$B$10=$B138)*('冬被-S级品'!$E$1:$AW$1=BY$1)*('冬被-S级品'!$E$2:$AW$10)),0)+IFERROR(SUMPRODUCT(('白止-S级品'!$A$2:$A$26=$B138)*('白止-S级品'!$D$1:$AV$1=BY$1)*('白止-S级品'!$D$2:$AV$26)),0)+IFERROR(SUMPRODUCT(('乐容-S级品'!$A$4:$A$32=$B138)*('乐容-S级品'!$L$3:$CA$3=BY$1)*('乐容-S级品'!$L$4:$CA$32)),0)</f>
      </c>
      <c r="BZ138" s="280">
        <f>IFERROR(SUMPRODUCT(('控温被PRO-S级品'!$B$2:$B$10=$B138)*('控温被PRO-S级品'!$E$1:$BE$1=BZ$1)*('控温被PRO-S级品'!$E$2:$BE$10)),0)+IFERROR(SUMPRODUCT(('冬被-S级品'!$B$2:$B$10=$B138)*('冬被-S级品'!$E$1:$AW$1=BZ$1)*('冬被-S级品'!$E$2:$AW$10)),0)+IFERROR(SUMPRODUCT(('白止-S级品'!$A$2:$A$26=$B138)*('白止-S级品'!$D$1:$AV$1=BZ$1)*('白止-S级品'!$D$2:$AV$26)),0)+IFERROR(SUMPRODUCT(('乐容-S级品'!$A$4:$A$32=$B138)*('乐容-S级品'!$L$3:$CA$3=BZ$1)*('乐容-S级品'!$L$4:$CA$32)),0)</f>
      </c>
      <c r="CA138" s="280">
        <f>IFERROR(SUMPRODUCT(('控温被PRO-S级品'!$B$2:$B$10=$B138)*('控温被PRO-S级品'!$E$1:$BE$1=CA$1)*('控温被PRO-S级品'!$E$2:$BE$10)),0)+IFERROR(SUMPRODUCT(('冬被-S级品'!$B$2:$B$10=$B138)*('冬被-S级品'!$E$1:$AW$1=CA$1)*('冬被-S级品'!$E$2:$AW$10)),0)+IFERROR(SUMPRODUCT(('白止-S级品'!$A$2:$A$26=$B138)*('白止-S级品'!$D$1:$AV$1=CA$1)*('白止-S级品'!$D$2:$AV$26)),0)+IFERROR(SUMPRODUCT(('乐容-S级品'!$A$4:$A$32=$B138)*('乐容-S级品'!$L$3:$CA$3=CA$1)*('乐容-S级品'!$L$4:$CA$32)),0)</f>
      </c>
      <c r="CB138" s="280">
        <f>IFERROR(SUMPRODUCT(('控温被PRO-S级品'!$B$2:$B$10=$B138)*('控温被PRO-S级品'!$E$1:$BE$1=CB$1)*('控温被PRO-S级品'!$E$2:$BE$10)),0)+IFERROR(SUMPRODUCT(('冬被-S级品'!$B$2:$B$10=$B138)*('冬被-S级品'!$E$1:$AW$1=CB$1)*('冬被-S级品'!$E$2:$AW$10)),0)+IFERROR(SUMPRODUCT(('白止-S级品'!$A$2:$A$26=$B138)*('白止-S级品'!$D$1:$AV$1=CB$1)*('白止-S级品'!$D$2:$AV$26)),0)+IFERROR(SUMPRODUCT(('乐容-S级品'!$A$4:$A$32=$B138)*('乐容-S级品'!$L$3:$CA$3=CB$1)*('乐容-S级品'!$L$4:$CA$32)),0)</f>
      </c>
      <c r="CC138" s="280">
        <f>IFERROR(SUMPRODUCT(('控温被PRO-S级品'!$B$2:$B$10=$B138)*('控温被PRO-S级品'!$E$1:$BE$1=CC$1)*('控温被PRO-S级品'!$E$2:$BE$10)),0)+IFERROR(SUMPRODUCT(('冬被-S级品'!$B$2:$B$10=$B138)*('冬被-S级品'!$E$1:$AW$1=CC$1)*('冬被-S级品'!$E$2:$AW$10)),0)+IFERROR(SUMPRODUCT(('白止-S级品'!$A$2:$A$26=$B138)*('白止-S级品'!$D$1:$AV$1=CC$1)*('白止-S级品'!$D$2:$AV$26)),0)+IFERROR(SUMPRODUCT(('乐容-S级品'!$A$4:$A$32=$B138)*('乐容-S级品'!$L$3:$CA$3=CC$1)*('乐容-S级品'!$L$4:$CA$32)),0)</f>
      </c>
      <c r="CD138" s="280">
        <f>IFERROR(SUMPRODUCT(('控温被PRO-S级品'!$B$2:$B$10=$B138)*('控温被PRO-S级品'!$E$1:$BE$1=CD$1)*('控温被PRO-S级品'!$E$2:$BE$10)),0)+IFERROR(SUMPRODUCT(('冬被-S级品'!$B$2:$B$10=$B138)*('冬被-S级品'!$E$1:$AW$1=CD$1)*('冬被-S级品'!$E$2:$AW$10)),0)+IFERROR(SUMPRODUCT(('白止-S级品'!$A$2:$A$26=$B138)*('白止-S级品'!$D$1:$AV$1=CD$1)*('白止-S级品'!$D$2:$AV$26)),0)+IFERROR(SUMPRODUCT(('乐容-S级品'!$A$4:$A$32=$B138)*('乐容-S级品'!$L$3:$CA$3=CD$1)*('乐容-S级品'!$L$4:$CA$32)),0)</f>
      </c>
      <c r="CE138" s="280">
        <f>IFERROR(SUMPRODUCT(('控温被PRO-S级品'!$B$2:$B$10=$B138)*('控温被PRO-S级品'!$E$1:$BE$1=CE$1)*('控温被PRO-S级品'!$E$2:$BE$10)),0)+IFERROR(SUMPRODUCT(('冬被-S级品'!$B$2:$B$10=$B138)*('冬被-S级品'!$E$1:$AW$1=CE$1)*('冬被-S级品'!$E$2:$AW$10)),0)+IFERROR(SUMPRODUCT(('白止-S级品'!$A$2:$A$26=$B138)*('白止-S级品'!$D$1:$AV$1=CE$1)*('白止-S级品'!$D$2:$AV$26)),0)+IFERROR(SUMPRODUCT(('乐容-S级品'!$A$4:$A$32=$B138)*('乐容-S级品'!$L$3:$CA$3=CE$1)*('乐容-S级品'!$L$4:$CA$32)),0)</f>
      </c>
      <c r="CF138" s="280">
        <f>IFERROR(SUMPRODUCT(('控温被PRO-S级品'!$B$2:$B$10=$B138)*('控温被PRO-S级品'!$E$1:$BE$1=CF$1)*('控温被PRO-S级品'!$E$2:$BE$10)),0)+IFERROR(SUMPRODUCT(('冬被-S级品'!$B$2:$B$10=$B138)*('冬被-S级品'!$E$1:$AW$1=CF$1)*('冬被-S级品'!$E$2:$AW$10)),0)+IFERROR(SUMPRODUCT(('白止-S级品'!$A$2:$A$26=$B138)*('白止-S级品'!$D$1:$AV$1=CF$1)*('白止-S级品'!$D$2:$AV$26)),0)+IFERROR(SUMPRODUCT(('乐容-S级品'!$A$4:$A$32=$B138)*('乐容-S级品'!$L$3:$CA$3=CF$1)*('乐容-S级品'!$L$4:$CA$32)),0)</f>
      </c>
      <c r="CG138" s="280">
        <f>IFERROR(SUMPRODUCT(('控温被PRO-S级品'!$B$2:$B$10=$B138)*('控温被PRO-S级品'!$E$1:$BE$1=CG$1)*('控温被PRO-S级品'!$E$2:$BE$10)),0)+IFERROR(SUMPRODUCT(('冬被-S级品'!$B$2:$B$10=$B138)*('冬被-S级品'!$E$1:$AW$1=CG$1)*('冬被-S级品'!$E$2:$AW$10)),0)+IFERROR(SUMPRODUCT(('白止-S级品'!$A$2:$A$26=$B138)*('白止-S级品'!$D$1:$AV$1=CG$1)*('白止-S级品'!$D$2:$AV$26)),0)+IFERROR(SUMPRODUCT(('乐容-S级品'!$A$4:$A$32=$B138)*('乐容-S级品'!$L$3:$CA$3=CG$1)*('乐容-S级品'!$L$4:$CA$32)),0)</f>
      </c>
      <c r="CH138" s="280">
        <f>IFERROR(SUMPRODUCT(('控温被PRO-S级品'!$B$2:$B$10=$B138)*('控温被PRO-S级品'!$E$1:$BE$1=CH$1)*('控温被PRO-S级品'!$E$2:$BE$10)),0)+IFERROR(SUMPRODUCT(('冬被-S级品'!$B$2:$B$10=$B138)*('冬被-S级品'!$E$1:$AW$1=CH$1)*('冬被-S级品'!$E$2:$AW$10)),0)+IFERROR(SUMPRODUCT(('白止-S级品'!$A$2:$A$26=$B138)*('白止-S级品'!$D$1:$AV$1=CH$1)*('白止-S级品'!$D$2:$AV$26)),0)+IFERROR(SUMPRODUCT(('乐容-S级品'!$A$4:$A$32=$B138)*('乐容-S级品'!$L$3:$CA$3=CH$1)*('乐容-S级品'!$L$4:$CA$32)),0)</f>
      </c>
      <c r="CI138" s="280">
        <f>IFERROR(SUMPRODUCT(('控温被PRO-S级品'!$B$2:$B$10=$B138)*('控温被PRO-S级品'!$E$1:$BE$1=CI$1)*('控温被PRO-S级品'!$E$2:$BE$10)),0)+IFERROR(SUMPRODUCT(('冬被-S级品'!$B$2:$B$10=$B138)*('冬被-S级品'!$E$1:$AW$1=CI$1)*('冬被-S级品'!$E$2:$AW$10)),0)+IFERROR(SUMPRODUCT(('白止-S级品'!$A$2:$A$26=$B138)*('白止-S级品'!$D$1:$AV$1=CI$1)*('白止-S级品'!$D$2:$AV$26)),0)+IFERROR(SUMPRODUCT(('乐容-S级品'!$A$4:$A$32=$B138)*('乐容-S级品'!$L$3:$CA$3=CI$1)*('乐容-S级品'!$L$4:$CA$32)),0)</f>
      </c>
      <c r="CJ138" s="280">
        <f>IFERROR(SUMPRODUCT(('控温被PRO-S级品'!$B$2:$B$10=$B138)*('控温被PRO-S级品'!$E$1:$BE$1=CJ$1)*('控温被PRO-S级品'!$E$2:$BE$10)),0)+IFERROR(SUMPRODUCT(('冬被-S级品'!$B$2:$B$10=$B138)*('冬被-S级品'!$E$1:$AW$1=CJ$1)*('冬被-S级品'!$E$2:$AW$10)),0)+IFERROR(SUMPRODUCT(('白止-S级品'!$A$2:$A$26=$B138)*('白止-S级品'!$D$1:$AV$1=CJ$1)*('白止-S级品'!$D$2:$AV$26)),0)+IFERROR(SUMPRODUCT(('乐容-S级品'!$A$4:$A$32=$B138)*('乐容-S级品'!$L$3:$CA$3=CJ$1)*('乐容-S级品'!$L$4:$CA$32)),0)</f>
      </c>
      <c r="CK138" s="280">
        <f>IFERROR(SUMPRODUCT(('控温被PRO-S级品'!$B$2:$B$10=$B138)*('控温被PRO-S级品'!$E$1:$BE$1=CK$1)*('控温被PRO-S级品'!$E$2:$BE$10)),0)+IFERROR(SUMPRODUCT(('冬被-S级品'!$B$2:$B$10=$B138)*('冬被-S级品'!$E$1:$AW$1=CK$1)*('冬被-S级品'!$E$2:$AW$10)),0)+IFERROR(SUMPRODUCT(('白止-S级品'!$A$2:$A$26=$B138)*('白止-S级品'!$D$1:$AV$1=CK$1)*('白止-S级品'!$D$2:$AV$26)),0)+IFERROR(SUMPRODUCT(('乐容-S级品'!$A$4:$A$32=$B138)*('乐容-S级品'!$L$3:$CA$3=CK$1)*('乐容-S级品'!$L$4:$CA$32)),0)</f>
      </c>
      <c r="CL138" s="280">
        <f>IFERROR(SUMPRODUCT(('控温被PRO-S级品'!$B$2:$B$10=$B138)*('控温被PRO-S级品'!$E$1:$BE$1=CL$1)*('控温被PRO-S级品'!$E$2:$BE$10)),0)+IFERROR(SUMPRODUCT(('冬被-S级品'!$B$2:$B$10=$B138)*('冬被-S级品'!$E$1:$AW$1=CL$1)*('冬被-S级品'!$E$2:$AW$10)),0)+IFERROR(SUMPRODUCT(('白止-S级品'!$A$2:$A$26=$B138)*('白止-S级品'!$D$1:$AV$1=CL$1)*('白止-S级品'!$D$2:$AV$26)),0)+IFERROR(SUMPRODUCT(('乐容-S级品'!$A$4:$A$32=$B138)*('乐容-S级品'!$L$3:$CA$3=CL$1)*('乐容-S级品'!$L$4:$CA$32)),0)</f>
      </c>
      <c r="CM138" s="280">
        <f>IFERROR(SUMPRODUCT(('控温被PRO-S级品'!$B$2:$B$10=$B138)*('控温被PRO-S级品'!$E$1:$BE$1=CM$1)*('控温被PRO-S级品'!$E$2:$BE$10)),0)+IFERROR(SUMPRODUCT(('冬被-S级品'!$B$2:$B$10=$B138)*('冬被-S级品'!$E$1:$AW$1=CM$1)*('冬被-S级品'!$E$2:$AW$10)),0)+IFERROR(SUMPRODUCT(('白止-S级品'!$A$2:$A$26=$B138)*('白止-S级品'!$D$1:$AV$1=CM$1)*('白止-S级品'!$D$2:$AV$26)),0)+IFERROR(SUMPRODUCT(('乐容-S级品'!$A$4:$A$32=$B138)*('乐容-S级品'!$L$3:$CA$3=CM$1)*('乐容-S级品'!$L$4:$CA$32)),0)</f>
      </c>
      <c r="CN138" s="280">
        <f>IFERROR(SUMPRODUCT(('控温被PRO-S级品'!$B$2:$B$10=$B138)*('控温被PRO-S级品'!$E$1:$BE$1=CN$1)*('控温被PRO-S级品'!$E$2:$BE$10)),0)+IFERROR(SUMPRODUCT(('冬被-S级品'!$B$2:$B$10=$B138)*('冬被-S级品'!$E$1:$AW$1=CN$1)*('冬被-S级品'!$E$2:$AW$10)),0)+IFERROR(SUMPRODUCT(('白止-S级品'!$A$2:$A$26=$B138)*('白止-S级品'!$D$1:$AV$1=CN$1)*('白止-S级品'!$D$2:$AV$26)),0)+IFERROR(SUMPRODUCT(('乐容-S级品'!$A$4:$A$32=$B138)*('乐容-S级品'!$L$3:$CA$3=CN$1)*('乐容-S级品'!$L$4:$CA$32)),0)</f>
      </c>
      <c r="CO138" s="280">
        <f>IFERROR(SUMPRODUCT(('控温被PRO-S级品'!$B$2:$B$10=$B138)*('控温被PRO-S级品'!$E$1:$BE$1=CO$1)*('控温被PRO-S级品'!$E$2:$BE$10)),0)+IFERROR(SUMPRODUCT(('冬被-S级品'!$B$2:$B$10=$B138)*('冬被-S级品'!$E$1:$AW$1=CO$1)*('冬被-S级品'!$E$2:$AW$10)),0)+IFERROR(SUMPRODUCT(('白止-S级品'!$A$2:$A$26=$B138)*('白止-S级品'!$D$1:$AV$1=CO$1)*('白止-S级品'!$D$2:$AV$26)),0)+IFERROR(SUMPRODUCT(('乐容-S级品'!$A$4:$A$32=$B138)*('乐容-S级品'!$L$3:$CA$3=CO$1)*('乐容-S级品'!$L$4:$CA$32)),0)</f>
      </c>
      <c r="CP138" s="280">
        <f>IFERROR(SUMPRODUCT(('控温被PRO-S级品'!$B$2:$B$10=$B138)*('控温被PRO-S级品'!$E$1:$BE$1=CP$1)*('控温被PRO-S级品'!$E$2:$BE$10)),0)+IFERROR(SUMPRODUCT(('冬被-S级品'!$B$2:$B$10=$B138)*('冬被-S级品'!$E$1:$AW$1=CP$1)*('冬被-S级品'!$E$2:$AW$10)),0)+IFERROR(SUMPRODUCT(('白止-S级品'!$A$2:$A$26=$B138)*('白止-S级品'!$D$1:$AV$1=CP$1)*('白止-S级品'!$D$2:$AV$26)),0)+IFERROR(SUMPRODUCT(('乐容-S级品'!$A$4:$A$32=$B138)*('乐容-S级品'!$L$3:$CA$3=CP$1)*('乐容-S级品'!$L$4:$CA$32)),0)</f>
      </c>
      <c r="CQ138" s="280">
        <f>IFERROR(SUMPRODUCT(('控温被PRO-S级品'!$B$2:$B$10=$B138)*('控温被PRO-S级品'!$E$1:$BE$1=CQ$1)*('控温被PRO-S级品'!$E$2:$BE$10)),0)+IFERROR(SUMPRODUCT(('冬被-S级品'!$B$2:$B$10=$B138)*('冬被-S级品'!$E$1:$AW$1=CQ$1)*('冬被-S级品'!$E$2:$AW$10)),0)+IFERROR(SUMPRODUCT(('白止-S级品'!$A$2:$A$26=$B138)*('白止-S级品'!$D$1:$AV$1=CQ$1)*('白止-S级品'!$D$2:$AV$26)),0)+IFERROR(SUMPRODUCT(('乐容-S级品'!$A$4:$A$32=$B138)*('乐容-S级品'!$L$3:$CA$3=CQ$1)*('乐容-S级品'!$L$4:$CA$32)),0)</f>
      </c>
      <c r="CR138" s="280">
        <f>IFERROR(SUMPRODUCT(('控温被PRO-S级品'!$B$2:$B$10=$B138)*('控温被PRO-S级品'!$E$1:$BE$1=CR$1)*('控温被PRO-S级品'!$E$2:$BE$10)),0)+IFERROR(SUMPRODUCT(('冬被-S级品'!$B$2:$B$10=$B138)*('冬被-S级品'!$E$1:$AW$1=CR$1)*('冬被-S级品'!$E$2:$AW$10)),0)+IFERROR(SUMPRODUCT(('白止-S级品'!$A$2:$A$26=$B138)*('白止-S级品'!$D$1:$AV$1=CR$1)*('白止-S级品'!$D$2:$AV$26)),0)+IFERROR(SUMPRODUCT(('乐容-S级品'!$A$4:$A$32=$B138)*('乐容-S级品'!$L$3:$CA$3=CR$1)*('乐容-S级品'!$L$4:$CA$32)),0)</f>
      </c>
      <c r="CS138" s="280">
        <f>IFERROR(SUMPRODUCT(('控温被PRO-S级品'!$B$2:$B$10=$B138)*('控温被PRO-S级品'!$E$1:$BE$1=CS$1)*('控温被PRO-S级品'!$E$2:$BE$10)),0)+IFERROR(SUMPRODUCT(('冬被-S级品'!$B$2:$B$10=$B138)*('冬被-S级品'!$E$1:$AW$1=CS$1)*('冬被-S级品'!$E$2:$AW$10)),0)+IFERROR(SUMPRODUCT(('白止-S级品'!$A$2:$A$26=$B138)*('白止-S级品'!$D$1:$AV$1=CS$1)*('白止-S级品'!$D$2:$AV$26)),0)+IFERROR(SUMPRODUCT(('乐容-S级品'!$A$4:$A$32=$B138)*('乐容-S级品'!$L$3:$CA$3=CS$1)*('乐容-S级品'!$L$4:$CA$32)),0)</f>
      </c>
      <c r="CT138" s="280">
        <f>IFERROR(SUMPRODUCT(('控温被PRO-S级品'!$B$2:$B$10=$B138)*('控温被PRO-S级品'!$E$1:$BE$1=CT$1)*('控温被PRO-S级品'!$E$2:$BE$10)),0)+IFERROR(SUMPRODUCT(('冬被-S级品'!$B$2:$B$10=$B138)*('冬被-S级品'!$E$1:$AW$1=CT$1)*('冬被-S级品'!$E$2:$AW$10)),0)+IFERROR(SUMPRODUCT(('白止-S级品'!$A$2:$A$26=$B138)*('白止-S级品'!$D$1:$AV$1=CT$1)*('白止-S级品'!$D$2:$AV$26)),0)+IFERROR(SUMPRODUCT(('乐容-S级品'!$A$4:$A$32=$B138)*('乐容-S级品'!$L$3:$CA$3=CT$1)*('乐容-S级品'!$L$4:$CA$32)),0)</f>
      </c>
      <c r="CU138" s="280">
        <f>IFERROR(SUMPRODUCT(('控温被PRO-S级品'!$B$2:$B$10=$B138)*('控温被PRO-S级品'!$E$1:$BE$1=CU$1)*('控温被PRO-S级品'!$E$2:$BE$10)),0)+IFERROR(SUMPRODUCT(('冬被-S级品'!$B$2:$B$10=$B138)*('冬被-S级品'!$E$1:$AW$1=CU$1)*('冬被-S级品'!$E$2:$AW$10)),0)+IFERROR(SUMPRODUCT(('白止-S级品'!$A$2:$A$26=$B138)*('白止-S级品'!$D$1:$AV$1=CU$1)*('白止-S级品'!$D$2:$AV$26)),0)+IFERROR(SUMPRODUCT(('乐容-S级品'!$A$4:$A$32=$B138)*('乐容-S级品'!$L$3:$CA$3=CU$1)*('乐容-S级品'!$L$4:$CA$32)),0)</f>
      </c>
      <c r="CV138" s="280">
        <f>IFERROR(SUMPRODUCT(('控温被PRO-S级品'!$B$2:$B$10=$B138)*('控温被PRO-S级品'!$E$1:$BE$1=CV$1)*('控温被PRO-S级品'!$E$2:$BE$10)),0)+IFERROR(SUMPRODUCT(('冬被-S级品'!$B$2:$B$10=$B138)*('冬被-S级品'!$E$1:$AW$1=CV$1)*('冬被-S级品'!$E$2:$AW$10)),0)+IFERROR(SUMPRODUCT(('白止-S级品'!$A$2:$A$26=$B138)*('白止-S级品'!$D$1:$AV$1=CV$1)*('白止-S级品'!$D$2:$AV$26)),0)+IFERROR(SUMPRODUCT(('乐容-S级品'!$A$4:$A$32=$B138)*('乐容-S级品'!$L$3:$CA$3=CV$1)*('乐容-S级品'!$L$4:$CA$32)),0)</f>
      </c>
      <c r="CW138" s="280">
        <f>IFERROR(SUMPRODUCT(('控温被PRO-S级品'!$B$2:$B$10=$B138)*('控温被PRO-S级品'!$E$1:$BE$1=CW$1)*('控温被PRO-S级品'!$E$2:$BE$10)),0)+IFERROR(SUMPRODUCT(('冬被-S级品'!$B$2:$B$10=$B138)*('冬被-S级品'!$E$1:$AW$1=CW$1)*('冬被-S级品'!$E$2:$AW$10)),0)+IFERROR(SUMPRODUCT(('白止-S级品'!$A$2:$A$26=$B138)*('白止-S级品'!$D$1:$AV$1=CW$1)*('白止-S级品'!$D$2:$AV$26)),0)+IFERROR(SUMPRODUCT(('乐容-S级品'!$A$4:$A$32=$B138)*('乐容-S级品'!$L$3:$CA$3=CW$1)*('乐容-S级品'!$L$4:$CA$32)),0)</f>
      </c>
      <c r="CX138" s="280">
        <f>IFERROR(SUMPRODUCT(('控温被PRO-S级品'!$B$2:$B$10=$B138)*('控温被PRO-S级品'!$E$1:$BE$1=CX$1)*('控温被PRO-S级品'!$E$2:$BE$10)),0)+IFERROR(SUMPRODUCT(('冬被-S级品'!$B$2:$B$10=$B138)*('冬被-S级品'!$E$1:$AW$1=CX$1)*('冬被-S级品'!$E$2:$AW$10)),0)+IFERROR(SUMPRODUCT(('白止-S级品'!$A$2:$A$26=$B138)*('白止-S级品'!$D$1:$AV$1=CX$1)*('白止-S级品'!$D$2:$AV$26)),0)+IFERROR(SUMPRODUCT(('乐容-S级品'!$A$4:$A$32=$B138)*('乐容-S级品'!$L$3:$CA$3=CX$1)*('乐容-S级品'!$L$4:$CA$32)),0)</f>
      </c>
      <c r="CY138" s="280">
        <f>IFERROR(SUMPRODUCT(('控温被PRO-S级品'!$B$2:$B$10=$B138)*('控温被PRO-S级品'!$E$1:$BE$1=CY$1)*('控温被PRO-S级品'!$E$2:$BE$10)),0)+IFERROR(SUMPRODUCT(('冬被-S级品'!$B$2:$B$10=$B138)*('冬被-S级品'!$E$1:$AW$1=CY$1)*('冬被-S级品'!$E$2:$AW$10)),0)+IFERROR(SUMPRODUCT(('白止-S级品'!$A$2:$A$26=$B138)*('白止-S级品'!$D$1:$AV$1=CY$1)*('白止-S级品'!$D$2:$AV$26)),0)+IFERROR(SUMPRODUCT(('乐容-S级品'!$A$4:$A$32=$B138)*('乐容-S级品'!$L$3:$CA$3=CY$1)*('乐容-S级品'!$L$4:$CA$32)),0)</f>
      </c>
      <c r="CZ138" s="280">
        <f>IFERROR(SUMPRODUCT(('控温被PRO-S级品'!$B$2:$B$10=$B138)*('控温被PRO-S级品'!$E$1:$BE$1=CZ$1)*('控温被PRO-S级品'!$E$2:$BE$10)),0)+IFERROR(SUMPRODUCT(('冬被-S级品'!$B$2:$B$10=$B138)*('冬被-S级品'!$E$1:$AW$1=CZ$1)*('冬被-S级品'!$E$2:$AW$10)),0)+IFERROR(SUMPRODUCT(('白止-S级品'!$A$2:$A$26=$B138)*('白止-S级品'!$D$1:$AV$1=CZ$1)*('白止-S级品'!$D$2:$AV$26)),0)+IFERROR(SUMPRODUCT(('乐容-S级品'!$A$4:$A$32=$B138)*('乐容-S级品'!$L$3:$CA$3=CZ$1)*('乐容-S级品'!$L$4:$CA$32)),0)</f>
      </c>
      <c r="DA138" s="280">
        <f>IFERROR(SUMPRODUCT(('控温被PRO-S级品'!$B$2:$B$10=$B138)*('控温被PRO-S级品'!$E$1:$BE$1=DA$1)*('控温被PRO-S级品'!$E$2:$BE$10)),0)+IFERROR(SUMPRODUCT(('冬被-S级品'!$B$2:$B$10=$B138)*('冬被-S级品'!$E$1:$AW$1=DA$1)*('冬被-S级品'!$E$2:$AW$10)),0)+IFERROR(SUMPRODUCT(('白止-S级品'!$A$2:$A$26=$B138)*('白止-S级品'!$D$1:$AV$1=DA$1)*('白止-S级品'!$D$2:$AV$26)),0)+IFERROR(SUMPRODUCT(('乐容-S级品'!$A$4:$A$32=$B138)*('乐容-S级品'!$L$3:$CA$3=DA$1)*('乐容-S级品'!$L$4:$CA$32)),0)</f>
      </c>
      <c r="DB138" s="280">
        <f>IFERROR(SUMPRODUCT(('控温被PRO-S级品'!$B$2:$B$10=$B138)*('控温被PRO-S级品'!$E$1:$BE$1=DB$1)*('控温被PRO-S级品'!$E$2:$BE$10)),0)+IFERROR(SUMPRODUCT(('冬被-S级品'!$B$2:$B$10=$B138)*('冬被-S级品'!$E$1:$AW$1=DB$1)*('冬被-S级品'!$E$2:$AW$10)),0)+IFERROR(SUMPRODUCT(('白止-S级品'!$A$2:$A$26=$B138)*('白止-S级品'!$D$1:$AV$1=DB$1)*('白止-S级品'!$D$2:$AV$26)),0)+IFERROR(SUMPRODUCT(('乐容-S级品'!$A$4:$A$32=$B138)*('乐容-S级品'!$L$3:$CA$3=DB$1)*('乐容-S级品'!$L$4:$CA$32)),0)</f>
      </c>
      <c r="DC138" s="280">
        <f>IFERROR(SUMPRODUCT(('控温被PRO-S级品'!$B$2:$B$10=$B138)*('控温被PRO-S级品'!$E$1:$BE$1=DC$1)*('控温被PRO-S级品'!$E$2:$BE$10)),0)+IFERROR(SUMPRODUCT(('冬被-S级品'!$B$2:$B$10=$B138)*('冬被-S级品'!$E$1:$AW$1=DC$1)*('冬被-S级品'!$E$2:$AW$10)),0)+IFERROR(SUMPRODUCT(('白止-S级品'!$A$2:$A$26=$B138)*('白止-S级品'!$D$1:$AV$1=DC$1)*('白止-S级品'!$D$2:$AV$26)),0)+IFERROR(SUMPRODUCT(('乐容-S级品'!$A$4:$A$32=$B138)*('乐容-S级品'!$L$3:$CA$3=DC$1)*('乐容-S级品'!$L$4:$CA$32)),0)</f>
      </c>
      <c r="DD138" s="280">
        <f>IFERROR(SUMPRODUCT(('控温被PRO-S级品'!$B$2:$B$10=$B138)*('控温被PRO-S级品'!$E$1:$BE$1=DD$1)*('控温被PRO-S级品'!$E$2:$BE$10)),0)+IFERROR(SUMPRODUCT(('冬被-S级品'!$B$2:$B$10=$B138)*('冬被-S级品'!$E$1:$AW$1=DD$1)*('冬被-S级品'!$E$2:$AW$10)),0)+IFERROR(SUMPRODUCT(('白止-S级品'!$A$2:$A$26=$B138)*('白止-S级品'!$D$1:$AV$1=DD$1)*('白止-S级品'!$D$2:$AV$26)),0)+IFERROR(SUMPRODUCT(('乐容-S级品'!$A$4:$A$32=$B138)*('乐容-S级品'!$L$3:$CA$3=DD$1)*('乐容-S级品'!$L$4:$CA$32)),0)</f>
      </c>
      <c r="DE138" s="280">
        <f>IFERROR(SUMPRODUCT(('控温被PRO-S级品'!$B$2:$B$10=$B138)*('控温被PRO-S级品'!$E$1:$BE$1=DE$1)*('控温被PRO-S级品'!$E$2:$BE$10)),0)+IFERROR(SUMPRODUCT(('冬被-S级品'!$B$2:$B$10=$B138)*('冬被-S级品'!$E$1:$AW$1=DE$1)*('冬被-S级品'!$E$2:$AW$10)),0)+IFERROR(SUMPRODUCT(('白止-S级品'!$A$2:$A$26=$B138)*('白止-S级品'!$D$1:$AV$1=DE$1)*('白止-S级品'!$D$2:$AV$26)),0)+IFERROR(SUMPRODUCT(('乐容-S级品'!$A$4:$A$32=$B138)*('乐容-S级品'!$L$3:$CA$3=DE$1)*('乐容-S级品'!$L$4:$CA$32)),0)</f>
      </c>
      <c r="DF138" s="280">
        <f>IFERROR(SUMPRODUCT(('控温被PRO-S级品'!$B$2:$B$10=$B138)*('控温被PRO-S级品'!$E$1:$BE$1=DF$1)*('控温被PRO-S级品'!$E$2:$BE$10)),0)+IFERROR(SUMPRODUCT(('冬被-S级品'!$B$2:$B$10=$B138)*('冬被-S级品'!$E$1:$AW$1=DF$1)*('冬被-S级品'!$E$2:$AW$10)),0)+IFERROR(SUMPRODUCT(('白止-S级品'!$A$2:$A$26=$B138)*('白止-S级品'!$D$1:$AV$1=DF$1)*('白止-S级品'!$D$2:$AV$26)),0)+IFERROR(SUMPRODUCT(('乐容-S级品'!$A$4:$A$32=$B138)*('乐容-S级品'!$L$3:$CA$3=DF$1)*('乐容-S级品'!$L$4:$CA$32)),0)</f>
      </c>
      <c r="DG138" s="280">
        <f>IFERROR(SUMPRODUCT(('控温被PRO-S级品'!$B$2:$B$10=$B138)*('控温被PRO-S级品'!$E$1:$BE$1=DG$1)*('控温被PRO-S级品'!$E$2:$BE$10)),0)+IFERROR(SUMPRODUCT(('冬被-S级品'!$B$2:$B$10=$B138)*('冬被-S级品'!$E$1:$AW$1=DG$1)*('冬被-S级品'!$E$2:$AW$10)),0)+IFERROR(SUMPRODUCT(('白止-S级品'!$A$2:$A$26=$B138)*('白止-S级品'!$D$1:$AV$1=DG$1)*('白止-S级品'!$D$2:$AV$26)),0)+IFERROR(SUMPRODUCT(('乐容-S级品'!$A$4:$A$32=$B138)*('乐容-S级品'!$L$3:$CA$3=DG$1)*('乐容-S级品'!$L$4:$CA$32)),0)</f>
      </c>
      <c r="DH138" s="280">
        <f>IFERROR(SUMPRODUCT(('控温被PRO-S级品'!$B$2:$B$10=$B138)*('控温被PRO-S级品'!$E$1:$BE$1=DH$1)*('控温被PRO-S级品'!$E$2:$BE$10)),0)+IFERROR(SUMPRODUCT(('冬被-S级品'!$B$2:$B$10=$B138)*('冬被-S级品'!$E$1:$AW$1=DH$1)*('冬被-S级品'!$E$2:$AW$10)),0)+IFERROR(SUMPRODUCT(('白止-S级品'!$A$2:$A$26=$B138)*('白止-S级品'!$D$1:$AV$1=DH$1)*('白止-S级品'!$D$2:$AV$26)),0)+IFERROR(SUMPRODUCT(('乐容-S级品'!$A$4:$A$32=$B138)*('乐容-S级品'!$L$3:$CA$3=DH$1)*('乐容-S级品'!$L$4:$CA$32)),0)</f>
      </c>
      <c r="DI138" s="280">
        <f>IFERROR(SUMPRODUCT(('控温被PRO-S级品'!$B$2:$B$10=$B138)*('控温被PRO-S级品'!$E$1:$BE$1=DI$1)*('控温被PRO-S级品'!$E$2:$BE$10)),0)+IFERROR(SUMPRODUCT(('冬被-S级品'!$B$2:$B$10=$B138)*('冬被-S级品'!$E$1:$AW$1=DI$1)*('冬被-S级品'!$E$2:$AW$10)),0)+IFERROR(SUMPRODUCT(('白止-S级品'!$A$2:$A$26=$B138)*('白止-S级品'!$D$1:$AV$1=DI$1)*('白止-S级品'!$D$2:$AV$26)),0)+IFERROR(SUMPRODUCT(('乐容-S级品'!$A$4:$A$32=$B138)*('乐容-S级品'!$L$3:$CA$3=DI$1)*('乐容-S级品'!$L$4:$CA$32)),0)</f>
      </c>
      <c r="DJ138" s="280">
        <f>IFERROR(SUMPRODUCT(('控温被PRO-S级品'!$B$2:$B$10=$B138)*('控温被PRO-S级品'!$E$1:$BE$1=DJ$1)*('控温被PRO-S级品'!$E$2:$BE$10)),0)+IFERROR(SUMPRODUCT(('冬被-S级品'!$B$2:$B$10=$B138)*('冬被-S级品'!$E$1:$AW$1=DJ$1)*('冬被-S级品'!$E$2:$AW$10)),0)+IFERROR(SUMPRODUCT(('白止-S级品'!$A$2:$A$26=$B138)*('白止-S级品'!$D$1:$AV$1=DJ$1)*('白止-S级品'!$D$2:$AV$26)),0)+IFERROR(SUMPRODUCT(('乐容-S级品'!$A$4:$A$32=$B138)*('乐容-S级品'!$L$3:$CA$3=DJ$1)*('乐容-S级品'!$L$4:$CA$32)),0)</f>
      </c>
      <c r="DK138" s="280"/>
      <c r="DL138" s="280"/>
      <c r="DM138" s="280"/>
      <c r="DN138" s="280"/>
      <c r="DO138" s="280"/>
      <c r="DP138" s="280"/>
      <c r="DQ138" s="280"/>
      <c r="DR138" s="280"/>
      <c r="DS138" s="280"/>
      <c r="DT138" s="280"/>
      <c r="DU138" s="280"/>
      <c r="DV138" s="280"/>
      <c r="DW138" s="280">
        <f>VLOOKUP(B138,'系统编码规格'!A:C,3,FALSE)</f>
      </c>
      <c r="DX138" s="280"/>
      <c r="DY138" s="280"/>
      <c r="DZ138" s="280"/>
      <c r="EA138" s="280"/>
      <c r="EB138" s="280"/>
      <c r="EC138" s="280"/>
      <c r="ED138" s="280"/>
      <c r="EE138" s="280"/>
      <c r="EF138" s="280"/>
      <c r="EG138" s="280"/>
      <c r="EH138" s="280"/>
      <c r="EI138" s="280"/>
      <c r="EJ138" s="280"/>
      <c r="EK138" s="280"/>
      <c r="EL138" s="280"/>
      <c r="EM138" s="280"/>
      <c r="EN138" s="280"/>
      <c r="EO138" s="280"/>
      <c r="EP138" s="280"/>
      <c r="EQ138" s="280"/>
      <c r="ER138" s="280"/>
      <c r="ES138" s="280"/>
      <c r="ET138" s="280"/>
      <c r="EU138" s="280"/>
      <c r="EV138" s="280"/>
      <c r="EW138" s="280"/>
      <c r="EX138" s="280"/>
      <c r="EY138" s="280"/>
      <c r="EZ138" s="280"/>
      <c r="FA138" s="280"/>
      <c r="FB138" s="280"/>
      <c r="FC138" s="280"/>
      <c r="FD138" s="280"/>
      <c r="FE138" s="280"/>
      <c r="FF138" s="280"/>
      <c r="FG138" s="280"/>
      <c r="FH138" s="280"/>
      <c r="FI138" s="280"/>
      <c r="FJ138" s="280"/>
      <c r="FK138" s="280"/>
      <c r="FL138" s="280"/>
      <c r="FM138" s="280"/>
      <c r="FN138" s="280"/>
      <c r="FO138" s="280"/>
      <c r="FP138" s="280"/>
      <c r="FQ138" s="280"/>
      <c r="FR138" s="280"/>
      <c r="FS138" s="280"/>
      <c r="FT138" s="280"/>
      <c r="FU138" s="280"/>
      <c r="FV138" s="280"/>
      <c r="FW138" s="280"/>
      <c r="FX138" s="280"/>
      <c r="FY138" s="280"/>
      <c r="FZ138" s="280"/>
      <c r="GA138" s="280"/>
      <c r="GB138" s="280"/>
      <c r="GC138" s="280"/>
      <c r="GD138" s="280"/>
      <c r="GE138" s="280"/>
      <c r="GF138" s="280"/>
      <c r="GG138" s="280"/>
      <c r="GH138" s="280"/>
      <c r="GI138" s="280"/>
      <c r="GJ138" s="280"/>
      <c r="GK138" s="280"/>
      <c r="GL138" s="280"/>
      <c r="GM138" s="280"/>
      <c r="GN138" s="280"/>
      <c r="GO138" s="280"/>
      <c r="GP138" s="280"/>
      <c r="GQ138" s="280"/>
      <c r="GR138" s="280"/>
      <c r="GS138" s="280"/>
      <c r="GT138" s="280"/>
      <c r="GU138" s="280"/>
      <c r="GV138" s="280"/>
    </row>
    <row r="139">
      <c r="A139" s="309" t="str">
        <v>乐容</v>
      </c>
      <c r="B139" s="311" t="str">
        <v>010020102090040-013</v>
      </c>
      <c r="C139" s="309" t="str">
        <v>磨毛四件套</v>
      </c>
      <c r="D139" s="309" t="str">
        <v>颜色:深空蓝,床品款式:床笠款,床品规格:120cm,系列:普通系列</v>
      </c>
      <c r="E139">
        <f>SUM(F139:GX139)</f>
      </c>
      <c r="F139" s="280">
        <f>IFERROR(SUMPRODUCT(('控温被PRO-S级品'!$B$2:$B$10=$B139)*('控温被PRO-S级品'!$E$1:$BE$1=F$1)*('控温被PRO-S级品'!$E$2:$BE$10)),0)+IFERROR(SUMPRODUCT(('冬被-S级品'!$B$2:$B$10=$B139)*('冬被-S级品'!$E$1:$AW$1=F$1)*('冬被-S级品'!$E$2:$AW$10)),0)+IFERROR(SUMPRODUCT(('白止-S级品'!$A$2:$A$26=$B139)*('白止-S级品'!$D$1:$AV$1=F$1)*('白止-S级品'!$D$2:$AV$26)),0)+IFERROR(SUMPRODUCT(('乐容-S级品'!$A$4:$A$32=$B139)*('乐容-S级品'!$L$3:$CA$3=F$1)*('乐容-S级品'!$L$4:$CA$32)),0)</f>
      </c>
      <c r="G139" s="280">
        <f>IFERROR(SUMPRODUCT(('控温被PRO-S级品'!$B$2:$B$10=$B139)*('控温被PRO-S级品'!$E$1:$BE$1=G$1)*('控温被PRO-S级品'!$E$2:$BE$10)),0)+IFERROR(SUMPRODUCT(('冬被-S级品'!$B$2:$B$10=$B139)*('冬被-S级品'!$E$1:$AW$1=G$1)*('冬被-S级品'!$E$2:$AW$10)),0)+IFERROR(SUMPRODUCT(('白止-S级品'!$A$2:$A$26=$B139)*('白止-S级品'!$D$1:$AV$1=G$1)*('白止-S级品'!$D$2:$AV$26)),0)+IFERROR(SUMPRODUCT(('乐容-S级品'!$A$4:$A$32=$B139)*('乐容-S级品'!$L$3:$CA$3=G$1)*('乐容-S级品'!$L$4:$CA$32)),0)</f>
      </c>
      <c r="H139" s="280">
        <f>IFERROR(SUMPRODUCT(('控温被PRO-S级品'!$B$2:$B$10=$B139)*('控温被PRO-S级品'!$E$1:$BE$1=H$1)*('控温被PRO-S级品'!$E$2:$BE$10)),0)+IFERROR(SUMPRODUCT(('冬被-S级品'!$B$2:$B$10=$B139)*('冬被-S级品'!$E$1:$AW$1=H$1)*('冬被-S级品'!$E$2:$AW$10)),0)+IFERROR(SUMPRODUCT(('白止-S级品'!$A$2:$A$26=$B139)*('白止-S级品'!$D$1:$AV$1=H$1)*('白止-S级品'!$D$2:$AV$26)),0)+IFERROR(SUMPRODUCT(('乐容-S级品'!$A$4:$A$32=$B139)*('乐容-S级品'!$L$3:$CA$3=H$1)*('乐容-S级品'!$L$4:$CA$32)),0)</f>
      </c>
      <c r="I139" s="280">
        <f>IFERROR(SUMPRODUCT(('控温被PRO-S级品'!$B$2:$B$10=$B139)*('控温被PRO-S级品'!$E$1:$BE$1=I$1)*('控温被PRO-S级品'!$E$2:$BE$10)),0)+IFERROR(SUMPRODUCT(('冬被-S级品'!$B$2:$B$10=$B139)*('冬被-S级品'!$E$1:$AW$1=I$1)*('冬被-S级品'!$E$2:$AW$10)),0)+IFERROR(SUMPRODUCT(('白止-S级品'!$A$2:$A$26=$B139)*('白止-S级品'!$D$1:$AV$1=I$1)*('白止-S级品'!$D$2:$AV$26)),0)+IFERROR(SUMPRODUCT(('乐容-S级品'!$A$4:$A$32=$B139)*('乐容-S级品'!$L$3:$CA$3=I$1)*('乐容-S级品'!$L$4:$CA$32)),0)</f>
      </c>
      <c r="J139" s="280">
        <f>IFERROR(SUMPRODUCT(('控温被PRO-S级品'!$B$2:$B$10=$B139)*('控温被PRO-S级品'!$E$1:$BE$1=J$1)*('控温被PRO-S级品'!$E$2:$BE$10)),0)+IFERROR(SUMPRODUCT(('冬被-S级品'!$B$2:$B$10=$B139)*('冬被-S级品'!$E$1:$AW$1=J$1)*('冬被-S级品'!$E$2:$AW$10)),0)+IFERROR(SUMPRODUCT(('白止-S级品'!$A$2:$A$26=$B139)*('白止-S级品'!$D$1:$AV$1=J$1)*('白止-S级品'!$D$2:$AV$26)),0)+IFERROR(SUMPRODUCT(('乐容-S级品'!$A$4:$A$32=$B139)*('乐容-S级品'!$L$3:$CA$3=J$1)*('乐容-S级品'!$L$4:$CA$32)),0)</f>
      </c>
      <c r="K139" s="280">
        <f>IFERROR(SUMPRODUCT(('控温被PRO-S级品'!$B$2:$B$10=$B139)*('控温被PRO-S级品'!$E$1:$BE$1=K$1)*('控温被PRO-S级品'!$E$2:$BE$10)),0)+IFERROR(SUMPRODUCT(('冬被-S级品'!$B$2:$B$10=$B139)*('冬被-S级品'!$E$1:$AW$1=K$1)*('冬被-S级品'!$E$2:$AW$10)),0)+IFERROR(SUMPRODUCT(('白止-S级品'!$A$2:$A$26=$B139)*('白止-S级品'!$D$1:$AV$1=K$1)*('白止-S级品'!$D$2:$AV$26)),0)+IFERROR(SUMPRODUCT(('乐容-S级品'!$A$4:$A$32=$B139)*('乐容-S级品'!$L$3:$CA$3=K$1)*('乐容-S级品'!$L$4:$CA$32)),0)</f>
      </c>
      <c r="L139" s="280">
        <f>IFERROR(SUMPRODUCT(('控温被PRO-S级品'!$B$2:$B$10=$B139)*('控温被PRO-S级品'!$E$1:$BE$1=L$1)*('控温被PRO-S级品'!$E$2:$BE$10)),0)+IFERROR(SUMPRODUCT(('冬被-S级品'!$B$2:$B$10=$B139)*('冬被-S级品'!$E$1:$AW$1=L$1)*('冬被-S级品'!$E$2:$AW$10)),0)+IFERROR(SUMPRODUCT(('白止-S级品'!$A$2:$A$26=$B139)*('白止-S级品'!$D$1:$AV$1=L$1)*('白止-S级品'!$D$2:$AV$26)),0)+IFERROR(SUMPRODUCT(('乐容-S级品'!$A$4:$A$32=$B139)*('乐容-S级品'!$L$3:$CA$3=L$1)*('乐容-S级品'!$L$4:$CA$32)),0)</f>
      </c>
      <c r="M139" s="280">
        <f>IFERROR(SUMPRODUCT(('控温被PRO-S级品'!$B$2:$B$10=$B139)*('控温被PRO-S级品'!$E$1:$BE$1=M$1)*('控温被PRO-S级品'!$E$2:$BE$10)),0)+IFERROR(SUMPRODUCT(('冬被-S级品'!$B$2:$B$10=$B139)*('冬被-S级品'!$E$1:$AW$1=M$1)*('冬被-S级品'!$E$2:$AW$10)),0)+IFERROR(SUMPRODUCT(('白止-S级品'!$A$2:$A$26=$B139)*('白止-S级品'!$D$1:$AV$1=M$1)*('白止-S级品'!$D$2:$AV$26)),0)+IFERROR(SUMPRODUCT(('乐容-S级品'!$A$4:$A$32=$B139)*('乐容-S级品'!$L$3:$CA$3=M$1)*('乐容-S级品'!$L$4:$CA$32)),0)</f>
      </c>
      <c r="N139" s="280">
        <f>IFERROR(SUMPRODUCT(('控温被PRO-S级品'!$B$2:$B$10=$B139)*('控温被PRO-S级品'!$E$1:$BE$1=N$1)*('控温被PRO-S级品'!$E$2:$BE$10)),0)+IFERROR(SUMPRODUCT(('冬被-S级品'!$B$2:$B$10=$B139)*('冬被-S级品'!$E$1:$AW$1=N$1)*('冬被-S级品'!$E$2:$AW$10)),0)+IFERROR(SUMPRODUCT(('白止-S级品'!$A$2:$A$26=$B139)*('白止-S级品'!$D$1:$AV$1=N$1)*('白止-S级品'!$D$2:$AV$26)),0)+IFERROR(SUMPRODUCT(('乐容-S级品'!$A$4:$A$32=$B139)*('乐容-S级品'!$L$3:$CA$3=N$1)*('乐容-S级品'!$L$4:$CA$32)),0)</f>
      </c>
      <c r="O139" s="280">
        <f>IFERROR(SUMPRODUCT(('控温被PRO-S级品'!$B$2:$B$10=$B139)*('控温被PRO-S级品'!$E$1:$BE$1=O$1)*('控温被PRO-S级品'!$E$2:$BE$10)),0)+IFERROR(SUMPRODUCT(('冬被-S级品'!$B$2:$B$10=$B139)*('冬被-S级品'!$E$1:$AW$1=O$1)*('冬被-S级品'!$E$2:$AW$10)),0)+IFERROR(SUMPRODUCT(('白止-S级品'!$A$2:$A$26=$B139)*('白止-S级品'!$D$1:$AV$1=O$1)*('白止-S级品'!$D$2:$AV$26)),0)+IFERROR(SUMPRODUCT(('乐容-S级品'!$A$4:$A$32=$B139)*('乐容-S级品'!$L$3:$CA$3=O$1)*('乐容-S级品'!$L$4:$CA$32)),0)</f>
      </c>
      <c r="P139" s="280">
        <f>IFERROR(SUMPRODUCT(('控温被PRO-S级品'!$B$2:$B$10=$B139)*('控温被PRO-S级品'!$E$1:$BE$1=P$1)*('控温被PRO-S级品'!$E$2:$BE$10)),0)+IFERROR(SUMPRODUCT(('冬被-S级品'!$B$2:$B$10=$B139)*('冬被-S级品'!$E$1:$AW$1=P$1)*('冬被-S级品'!$E$2:$AW$10)),0)+IFERROR(SUMPRODUCT(('白止-S级品'!$A$2:$A$26=$B139)*('白止-S级品'!$D$1:$AV$1=P$1)*('白止-S级品'!$D$2:$AV$26)),0)+IFERROR(SUMPRODUCT(('乐容-S级品'!$A$4:$A$32=$B139)*('乐容-S级品'!$L$3:$CA$3=P$1)*('乐容-S级品'!$L$4:$CA$32)),0)</f>
      </c>
      <c r="Q139" s="280">
        <f>IFERROR(SUMPRODUCT(('控温被PRO-S级品'!$B$2:$B$10=$B139)*('控温被PRO-S级品'!$E$1:$BE$1=Q$1)*('控温被PRO-S级品'!$E$2:$BE$10)),0)+IFERROR(SUMPRODUCT(('冬被-S级品'!$B$2:$B$10=$B139)*('冬被-S级品'!$E$1:$AW$1=Q$1)*('冬被-S级品'!$E$2:$AW$10)),0)+IFERROR(SUMPRODUCT(('白止-S级品'!$A$2:$A$26=$B139)*('白止-S级品'!$D$1:$AV$1=Q$1)*('白止-S级品'!$D$2:$AV$26)),0)+IFERROR(SUMPRODUCT(('乐容-S级品'!$A$4:$A$32=$B139)*('乐容-S级品'!$L$3:$CA$3=Q$1)*('乐容-S级品'!$L$4:$CA$32)),0)</f>
      </c>
      <c r="R139" s="280">
        <f>IFERROR(SUMPRODUCT(('控温被PRO-S级品'!$B$2:$B$10=$B139)*('控温被PRO-S级品'!$E$1:$BE$1=R$1)*('控温被PRO-S级品'!$E$2:$BE$10)),0)+IFERROR(SUMPRODUCT(('冬被-S级品'!$B$2:$B$10=$B139)*('冬被-S级品'!$E$1:$AW$1=R$1)*('冬被-S级品'!$E$2:$AW$10)),0)+IFERROR(SUMPRODUCT(('白止-S级品'!$A$2:$A$26=$B139)*('白止-S级品'!$D$1:$AV$1=R$1)*('白止-S级品'!$D$2:$AV$26)),0)+IFERROR(SUMPRODUCT(('乐容-S级品'!$A$4:$A$32=$B139)*('乐容-S级品'!$L$3:$CA$3=R$1)*('乐容-S级品'!$L$4:$CA$32)),0)</f>
      </c>
      <c r="S139" s="280">
        <f>IFERROR(SUMPRODUCT(('控温被PRO-S级品'!$B$2:$B$10=$B139)*('控温被PRO-S级品'!$E$1:$BE$1=S$1)*('控温被PRO-S级品'!$E$2:$BE$10)),0)+IFERROR(SUMPRODUCT(('冬被-S级品'!$B$2:$B$10=$B139)*('冬被-S级品'!$E$1:$AW$1=S$1)*('冬被-S级品'!$E$2:$AW$10)),0)+IFERROR(SUMPRODUCT(('白止-S级品'!$A$2:$A$26=$B139)*('白止-S级品'!$D$1:$AV$1=S$1)*('白止-S级品'!$D$2:$AV$26)),0)+IFERROR(SUMPRODUCT(('乐容-S级品'!$A$4:$A$32=$B139)*('乐容-S级品'!$L$3:$CA$3=S$1)*('乐容-S级品'!$L$4:$CA$32)),0)</f>
      </c>
      <c r="T139" s="280">
        <f>IFERROR(SUMPRODUCT(('控温被PRO-S级品'!$B$2:$B$10=$B139)*('控温被PRO-S级品'!$E$1:$BE$1=T$1)*('控温被PRO-S级品'!$E$2:$BE$10)),0)+IFERROR(SUMPRODUCT(('冬被-S级品'!$B$2:$B$10=$B139)*('冬被-S级品'!$E$1:$AW$1=T$1)*('冬被-S级品'!$E$2:$AW$10)),0)+IFERROR(SUMPRODUCT(('白止-S级品'!$A$2:$A$26=$B139)*('白止-S级品'!$D$1:$AV$1=T$1)*('白止-S级品'!$D$2:$AV$26)),0)+IFERROR(SUMPRODUCT(('乐容-S级品'!$A$4:$A$32=$B139)*('乐容-S级品'!$L$3:$CA$3=T$1)*('乐容-S级品'!$L$4:$CA$32)),0)</f>
      </c>
      <c r="U139" s="280">
        <f>IFERROR(SUMPRODUCT(('控温被PRO-S级品'!$B$2:$B$10=$B139)*('控温被PRO-S级品'!$E$1:$BE$1=U$1)*('控温被PRO-S级品'!$E$2:$BE$10)),0)+IFERROR(SUMPRODUCT(('冬被-S级品'!$B$2:$B$10=$B139)*('冬被-S级品'!$E$1:$AW$1=U$1)*('冬被-S级品'!$E$2:$AW$10)),0)+IFERROR(SUMPRODUCT(('白止-S级品'!$A$2:$A$26=$B139)*('白止-S级品'!$D$1:$AV$1=U$1)*('白止-S级品'!$D$2:$AV$26)),0)+IFERROR(SUMPRODUCT(('乐容-S级品'!$A$4:$A$32=$B139)*('乐容-S级品'!$L$3:$CA$3=U$1)*('乐容-S级品'!$L$4:$CA$32)),0)</f>
      </c>
      <c r="V139" s="280">
        <f>IFERROR(SUMPRODUCT(('控温被PRO-S级品'!$B$2:$B$10=$B139)*('控温被PRO-S级品'!$E$1:$BE$1=V$1)*('控温被PRO-S级品'!$E$2:$BE$10)),0)+IFERROR(SUMPRODUCT(('冬被-S级品'!$B$2:$B$10=$B139)*('冬被-S级品'!$E$1:$AW$1=V$1)*('冬被-S级品'!$E$2:$AW$10)),0)+IFERROR(SUMPRODUCT(('白止-S级品'!$A$2:$A$26=$B139)*('白止-S级品'!$D$1:$AV$1=V$1)*('白止-S级品'!$D$2:$AV$26)),0)+IFERROR(SUMPRODUCT(('乐容-S级品'!$A$4:$A$32=$B139)*('乐容-S级品'!$L$3:$CA$3=V$1)*('乐容-S级品'!$L$4:$CA$32)),0)</f>
      </c>
      <c r="W139" s="280">
        <f>IFERROR(SUMPRODUCT(('控温被PRO-S级品'!$B$2:$B$10=$B139)*('控温被PRO-S级品'!$E$1:$BE$1=W$1)*('控温被PRO-S级品'!$E$2:$BE$10)),0)+IFERROR(SUMPRODUCT(('冬被-S级品'!$B$2:$B$10=$B139)*('冬被-S级品'!$E$1:$AW$1=W$1)*('冬被-S级品'!$E$2:$AW$10)),0)+IFERROR(SUMPRODUCT(('白止-S级品'!$A$2:$A$26=$B139)*('白止-S级品'!$D$1:$AV$1=W$1)*('白止-S级品'!$D$2:$AV$26)),0)+IFERROR(SUMPRODUCT(('乐容-S级品'!$A$4:$A$32=$B139)*('乐容-S级品'!$L$3:$CA$3=W$1)*('乐容-S级品'!$L$4:$CA$32)),0)</f>
      </c>
      <c r="X139" s="280">
        <f>IFERROR(SUMPRODUCT(('控温被PRO-S级品'!$B$2:$B$10=$B139)*('控温被PRO-S级品'!$E$1:$BE$1=X$1)*('控温被PRO-S级品'!$E$2:$BE$10)),0)+IFERROR(SUMPRODUCT(('冬被-S级品'!$B$2:$B$10=$B139)*('冬被-S级品'!$E$1:$AW$1=X$1)*('冬被-S级品'!$E$2:$AW$10)),0)+IFERROR(SUMPRODUCT(('白止-S级品'!$A$2:$A$26=$B139)*('白止-S级品'!$D$1:$AV$1=X$1)*('白止-S级品'!$D$2:$AV$26)),0)+IFERROR(SUMPRODUCT(('乐容-S级品'!$A$4:$A$32=$B139)*('乐容-S级品'!$L$3:$CA$3=X$1)*('乐容-S级品'!$L$4:$CA$32)),0)</f>
      </c>
      <c r="Y139" s="280">
        <f>IFERROR(SUMPRODUCT(('控温被PRO-S级品'!$B$2:$B$10=$B139)*('控温被PRO-S级品'!$E$1:$BE$1=Y$1)*('控温被PRO-S级品'!$E$2:$BE$10)),0)+IFERROR(SUMPRODUCT(('冬被-S级品'!$B$2:$B$10=$B139)*('冬被-S级品'!$E$1:$AW$1=Y$1)*('冬被-S级品'!$E$2:$AW$10)),0)+IFERROR(SUMPRODUCT(('白止-S级品'!$A$2:$A$26=$B139)*('白止-S级品'!$D$1:$AV$1=Y$1)*('白止-S级品'!$D$2:$AV$26)),0)+IFERROR(SUMPRODUCT(('乐容-S级品'!$A$4:$A$32=$B139)*('乐容-S级品'!$L$3:$CA$3=Y$1)*('乐容-S级品'!$L$4:$CA$32)),0)</f>
      </c>
      <c r="Z139" s="280">
        <f>IFERROR(SUMPRODUCT(('控温被PRO-S级品'!$B$2:$B$10=$B139)*('控温被PRO-S级品'!$E$1:$BE$1=Z$1)*('控温被PRO-S级品'!$E$2:$BE$10)),0)+IFERROR(SUMPRODUCT(('冬被-S级品'!$B$2:$B$10=$B139)*('冬被-S级品'!$E$1:$AW$1=Z$1)*('冬被-S级品'!$E$2:$AW$10)),0)+IFERROR(SUMPRODUCT(('白止-S级品'!$A$2:$A$26=$B139)*('白止-S级品'!$D$1:$AV$1=Z$1)*('白止-S级品'!$D$2:$AV$26)),0)+IFERROR(SUMPRODUCT(('乐容-S级品'!$A$4:$A$32=$B139)*('乐容-S级品'!$L$3:$CA$3=Z$1)*('乐容-S级品'!$L$4:$CA$32)),0)</f>
      </c>
      <c r="AA139" s="280">
        <f>IFERROR(SUMPRODUCT(('控温被PRO-S级品'!$B$2:$B$10=$B139)*('控温被PRO-S级品'!$E$1:$BE$1=AA$1)*('控温被PRO-S级品'!$E$2:$BE$10)),0)+IFERROR(SUMPRODUCT(('冬被-S级品'!$B$2:$B$10=$B139)*('冬被-S级品'!$E$1:$AW$1=AA$1)*('冬被-S级品'!$E$2:$AW$10)),0)+IFERROR(SUMPRODUCT(('白止-S级品'!$A$2:$A$26=$B139)*('白止-S级品'!$D$1:$AV$1=AA$1)*('白止-S级品'!$D$2:$AV$26)),0)+IFERROR(SUMPRODUCT(('乐容-S级品'!$A$4:$A$32=$B139)*('乐容-S级品'!$L$3:$CA$3=AA$1)*('乐容-S级品'!$L$4:$CA$32)),0)</f>
      </c>
      <c r="AB139" s="280">
        <f>IFERROR(SUMPRODUCT(('控温被PRO-S级品'!$B$2:$B$10=$B139)*('控温被PRO-S级品'!$E$1:$BE$1=AB$1)*('控温被PRO-S级品'!$E$2:$BE$10)),0)+IFERROR(SUMPRODUCT(('冬被-S级品'!$B$2:$B$10=$B139)*('冬被-S级品'!$E$1:$AW$1=AB$1)*('冬被-S级品'!$E$2:$AW$10)),0)+IFERROR(SUMPRODUCT(('白止-S级品'!$A$2:$A$26=$B139)*('白止-S级品'!$D$1:$AV$1=AB$1)*('白止-S级品'!$D$2:$AV$26)),0)+IFERROR(SUMPRODUCT(('乐容-S级品'!$A$4:$A$32=$B139)*('乐容-S级品'!$L$3:$CA$3=AB$1)*('乐容-S级品'!$L$4:$CA$32)),0)</f>
      </c>
      <c r="AC139" s="280">
        <f>IFERROR(SUMPRODUCT(('控温被PRO-S级品'!$B$2:$B$10=$B139)*('控温被PRO-S级品'!$E$1:$BE$1=AC$1)*('控温被PRO-S级品'!$E$2:$BE$10)),0)+IFERROR(SUMPRODUCT(('冬被-S级品'!$B$2:$B$10=$B139)*('冬被-S级品'!$E$1:$AW$1=AC$1)*('冬被-S级品'!$E$2:$AW$10)),0)+IFERROR(SUMPRODUCT(('白止-S级品'!$A$2:$A$26=$B139)*('白止-S级品'!$D$1:$AV$1=AC$1)*('白止-S级品'!$D$2:$AV$26)),0)+IFERROR(SUMPRODUCT(('乐容-S级品'!$A$4:$A$32=$B139)*('乐容-S级品'!$L$3:$CA$3=AC$1)*('乐容-S级品'!$L$4:$CA$32)),0)</f>
      </c>
      <c r="AD139" s="280">
        <f>IFERROR(SUMPRODUCT(('控温被PRO-S级品'!$B$2:$B$10=$B139)*('控温被PRO-S级品'!$E$1:$BE$1=AD$1)*('控温被PRO-S级品'!$E$2:$BE$10)),0)+IFERROR(SUMPRODUCT(('冬被-S级品'!$B$2:$B$10=$B139)*('冬被-S级品'!$E$1:$AW$1=AD$1)*('冬被-S级品'!$E$2:$AW$10)),0)+IFERROR(SUMPRODUCT(('白止-S级品'!$A$2:$A$26=$B139)*('白止-S级品'!$D$1:$AV$1=AD$1)*('白止-S级品'!$D$2:$AV$26)),0)+IFERROR(SUMPRODUCT(('乐容-S级品'!$A$4:$A$32=$B139)*('乐容-S级品'!$L$3:$CA$3=AD$1)*('乐容-S级品'!$L$4:$CA$32)),0)</f>
      </c>
      <c r="AE139" s="280">
        <f>IFERROR(SUMPRODUCT(('控温被PRO-S级品'!$B$2:$B$10=$B139)*('控温被PRO-S级品'!$E$1:$BE$1=AE$1)*('控温被PRO-S级品'!$E$2:$BE$10)),0)+IFERROR(SUMPRODUCT(('冬被-S级品'!$B$2:$B$10=$B139)*('冬被-S级品'!$E$1:$AW$1=AE$1)*('冬被-S级品'!$E$2:$AW$10)),0)+IFERROR(SUMPRODUCT(('白止-S级品'!$A$2:$A$26=$B139)*('白止-S级品'!$D$1:$AV$1=AE$1)*('白止-S级品'!$D$2:$AV$26)),0)+IFERROR(SUMPRODUCT(('乐容-S级品'!$A$4:$A$32=$B139)*('乐容-S级品'!$L$3:$CA$3=AE$1)*('乐容-S级品'!$L$4:$CA$32)),0)</f>
      </c>
      <c r="AF139" s="280">
        <f>IFERROR(SUMPRODUCT(('控温被PRO-S级品'!$B$2:$B$10=$B139)*('控温被PRO-S级品'!$E$1:$BE$1=AF$1)*('控温被PRO-S级品'!$E$2:$BE$10)),0)+IFERROR(SUMPRODUCT(('冬被-S级品'!$B$2:$B$10=$B139)*('冬被-S级品'!$E$1:$AW$1=AF$1)*('冬被-S级品'!$E$2:$AW$10)),0)+IFERROR(SUMPRODUCT(('白止-S级品'!$A$2:$A$26=$B139)*('白止-S级品'!$D$1:$AV$1=AF$1)*('白止-S级品'!$D$2:$AV$26)),0)+IFERROR(SUMPRODUCT(('乐容-S级品'!$A$4:$A$32=$B139)*('乐容-S级品'!$L$3:$CA$3=AF$1)*('乐容-S级品'!$L$4:$CA$32)),0)</f>
      </c>
      <c r="AG139" s="280">
        <f>IFERROR(SUMPRODUCT(('控温被PRO-S级品'!$B$2:$B$10=$B139)*('控温被PRO-S级品'!$E$1:$BE$1=AG$1)*('控温被PRO-S级品'!$E$2:$BE$10)),0)+IFERROR(SUMPRODUCT(('冬被-S级品'!$B$2:$B$10=$B139)*('冬被-S级品'!$E$1:$AW$1=AG$1)*('冬被-S级品'!$E$2:$AW$10)),0)+IFERROR(SUMPRODUCT(('白止-S级品'!$A$2:$A$26=$B139)*('白止-S级品'!$D$1:$AV$1=AG$1)*('白止-S级品'!$D$2:$AV$26)),0)+IFERROR(SUMPRODUCT(('乐容-S级品'!$A$4:$A$32=$B139)*('乐容-S级品'!$L$3:$CA$3=AG$1)*('乐容-S级品'!$L$4:$CA$32)),0)</f>
      </c>
      <c r="AH139" s="280">
        <f>IFERROR(SUMPRODUCT(('控温被PRO-S级品'!$B$2:$B$10=$B139)*('控温被PRO-S级品'!$E$1:$BE$1=AH$1)*('控温被PRO-S级品'!$E$2:$BE$10)),0)+IFERROR(SUMPRODUCT(('冬被-S级品'!$B$2:$B$10=$B139)*('冬被-S级品'!$E$1:$AW$1=AH$1)*('冬被-S级品'!$E$2:$AW$10)),0)+IFERROR(SUMPRODUCT(('白止-S级品'!$A$2:$A$26=$B139)*('白止-S级品'!$D$1:$AV$1=AH$1)*('白止-S级品'!$D$2:$AV$26)),0)+IFERROR(SUMPRODUCT(('乐容-S级品'!$A$4:$A$32=$B139)*('乐容-S级品'!$L$3:$CA$3=AH$1)*('乐容-S级品'!$L$4:$CA$32)),0)</f>
      </c>
      <c r="AI139" s="280">
        <f>IFERROR(SUMPRODUCT(('控温被PRO-S级品'!$B$2:$B$10=$B139)*('控温被PRO-S级品'!$E$1:$BE$1=AI$1)*('控温被PRO-S级品'!$E$2:$BE$10)),0)+IFERROR(SUMPRODUCT(('冬被-S级品'!$B$2:$B$10=$B139)*('冬被-S级品'!$E$1:$AW$1=AI$1)*('冬被-S级品'!$E$2:$AW$10)),0)+IFERROR(SUMPRODUCT(('白止-S级品'!$A$2:$A$26=$B139)*('白止-S级品'!$D$1:$AV$1=AI$1)*('白止-S级品'!$D$2:$AV$26)),0)+IFERROR(SUMPRODUCT(('乐容-S级品'!$A$4:$A$32=$B139)*('乐容-S级品'!$L$3:$CA$3=AI$1)*('乐容-S级品'!$L$4:$CA$32)),0)</f>
      </c>
      <c r="AJ139" s="280">
        <f>IFERROR(SUMPRODUCT(('控温被PRO-S级品'!$B$2:$B$10=$B139)*('控温被PRO-S级品'!$E$1:$BE$1=AJ$1)*('控温被PRO-S级品'!$E$2:$BE$10)),0)+IFERROR(SUMPRODUCT(('冬被-S级品'!$B$2:$B$10=$B139)*('冬被-S级品'!$E$1:$AW$1=AJ$1)*('冬被-S级品'!$E$2:$AW$10)),0)+IFERROR(SUMPRODUCT(('白止-S级品'!$A$2:$A$26=$B139)*('白止-S级品'!$D$1:$AV$1=AJ$1)*('白止-S级品'!$D$2:$AV$26)),0)+IFERROR(SUMPRODUCT(('乐容-S级品'!$A$4:$A$32=$B139)*('乐容-S级品'!$L$3:$CA$3=AJ$1)*('乐容-S级品'!$L$4:$CA$32)),0)</f>
      </c>
      <c r="AK139" s="280">
        <f>IFERROR(SUMPRODUCT(('控温被PRO-S级品'!$B$2:$B$10=$B139)*('控温被PRO-S级品'!$E$1:$BE$1=AK$1)*('控温被PRO-S级品'!$E$2:$BE$10)),0)+IFERROR(SUMPRODUCT(('冬被-S级品'!$B$2:$B$10=$B139)*('冬被-S级品'!$E$1:$AW$1=AK$1)*('冬被-S级品'!$E$2:$AW$10)),0)+IFERROR(SUMPRODUCT(('白止-S级品'!$A$2:$A$26=$B139)*('白止-S级品'!$D$1:$AV$1=AK$1)*('白止-S级品'!$D$2:$AV$26)),0)+IFERROR(SUMPRODUCT(('乐容-S级品'!$A$4:$A$32=$B139)*('乐容-S级品'!$L$3:$CA$3=AK$1)*('乐容-S级品'!$L$4:$CA$32)),0)</f>
      </c>
      <c r="AL139" s="280">
        <f>IFERROR(SUMPRODUCT(('控温被PRO-S级品'!$B$2:$B$10=$B139)*('控温被PRO-S级品'!$E$1:$BE$1=AL$1)*('控温被PRO-S级品'!$E$2:$BE$10)),0)+IFERROR(SUMPRODUCT(('冬被-S级品'!$B$2:$B$10=$B139)*('冬被-S级品'!$E$1:$AW$1=AL$1)*('冬被-S级品'!$E$2:$AW$10)),0)+IFERROR(SUMPRODUCT(('白止-S级品'!$A$2:$A$26=$B139)*('白止-S级品'!$D$1:$AV$1=AL$1)*('白止-S级品'!$D$2:$AV$26)),0)+IFERROR(SUMPRODUCT(('乐容-S级品'!$A$4:$A$32=$B139)*('乐容-S级品'!$L$3:$CA$3=AL$1)*('乐容-S级品'!$L$4:$CA$32)),0)</f>
      </c>
      <c r="AM139" s="280">
        <f>IFERROR(SUMPRODUCT(('控温被PRO-S级品'!$B$2:$B$10=$B139)*('控温被PRO-S级品'!$E$1:$BE$1=AM$1)*('控温被PRO-S级品'!$E$2:$BE$10)),0)+IFERROR(SUMPRODUCT(('冬被-S级品'!$B$2:$B$10=$B139)*('冬被-S级品'!$E$1:$AW$1=AM$1)*('冬被-S级品'!$E$2:$AW$10)),0)+IFERROR(SUMPRODUCT(('白止-S级品'!$A$2:$A$26=$B139)*('白止-S级品'!$D$1:$AV$1=AM$1)*('白止-S级品'!$D$2:$AV$26)),0)+IFERROR(SUMPRODUCT(('乐容-S级品'!$A$4:$A$32=$B139)*('乐容-S级品'!$L$3:$CA$3=AM$1)*('乐容-S级品'!$L$4:$CA$32)),0)</f>
      </c>
      <c r="AN139" s="280">
        <f>IFERROR(SUMPRODUCT(('控温被PRO-S级品'!$B$2:$B$10=$B139)*('控温被PRO-S级品'!$E$1:$BE$1=AN$1)*('控温被PRO-S级品'!$E$2:$BE$10)),0)+IFERROR(SUMPRODUCT(('冬被-S级品'!$B$2:$B$10=$B139)*('冬被-S级品'!$E$1:$AW$1=AN$1)*('冬被-S级品'!$E$2:$AW$10)),0)+IFERROR(SUMPRODUCT(('白止-S级品'!$A$2:$A$26=$B139)*('白止-S级品'!$D$1:$AV$1=AN$1)*('白止-S级品'!$D$2:$AV$26)),0)+IFERROR(SUMPRODUCT(('乐容-S级品'!$A$4:$A$32=$B139)*('乐容-S级品'!$L$3:$CA$3=AN$1)*('乐容-S级品'!$L$4:$CA$32)),0)</f>
      </c>
      <c r="AO139" s="280">
        <f>IFERROR(SUMPRODUCT(('控温被PRO-S级品'!$B$2:$B$10=$B139)*('控温被PRO-S级品'!$E$1:$BE$1=AO$1)*('控温被PRO-S级品'!$E$2:$BE$10)),0)+IFERROR(SUMPRODUCT(('冬被-S级品'!$B$2:$B$10=$B139)*('冬被-S级品'!$E$1:$AW$1=AO$1)*('冬被-S级品'!$E$2:$AW$10)),0)+IFERROR(SUMPRODUCT(('白止-S级品'!$A$2:$A$26=$B139)*('白止-S级品'!$D$1:$AV$1=AO$1)*('白止-S级品'!$D$2:$AV$26)),0)+IFERROR(SUMPRODUCT(('乐容-S级品'!$A$4:$A$32=$B139)*('乐容-S级品'!$L$3:$CA$3=AO$1)*('乐容-S级品'!$L$4:$CA$32)),0)</f>
      </c>
      <c r="AP139" s="280">
        <f>IFERROR(SUMPRODUCT(('控温被PRO-S级品'!$B$2:$B$10=$B139)*('控温被PRO-S级品'!$E$1:$BE$1=AP$1)*('控温被PRO-S级品'!$E$2:$BE$10)),0)+IFERROR(SUMPRODUCT(('冬被-S级品'!$B$2:$B$10=$B139)*('冬被-S级品'!$E$1:$AW$1=AP$1)*('冬被-S级品'!$E$2:$AW$10)),0)+IFERROR(SUMPRODUCT(('白止-S级品'!$A$2:$A$26=$B139)*('白止-S级品'!$D$1:$AV$1=AP$1)*('白止-S级品'!$D$2:$AV$26)),0)+IFERROR(SUMPRODUCT(('乐容-S级品'!$A$4:$A$32=$B139)*('乐容-S级品'!$L$3:$CA$3=AP$1)*('乐容-S级品'!$L$4:$CA$32)),0)</f>
      </c>
      <c r="AQ139" s="280">
        <f>IFERROR(SUMPRODUCT(('控温被PRO-S级品'!$B$2:$B$10=$B139)*('控温被PRO-S级品'!$E$1:$BE$1=AQ$1)*('控温被PRO-S级品'!$E$2:$BE$10)),0)+IFERROR(SUMPRODUCT(('冬被-S级品'!$B$2:$B$10=$B139)*('冬被-S级品'!$E$1:$AW$1=AQ$1)*('冬被-S级品'!$E$2:$AW$10)),0)+IFERROR(SUMPRODUCT(('白止-S级品'!$A$2:$A$26=$B139)*('白止-S级品'!$D$1:$AV$1=AQ$1)*('白止-S级品'!$D$2:$AV$26)),0)+IFERROR(SUMPRODUCT(('乐容-S级品'!$A$4:$A$32=$B139)*('乐容-S级品'!$L$3:$CA$3=AQ$1)*('乐容-S级品'!$L$4:$CA$32)),0)</f>
      </c>
      <c r="AR139" s="280">
        <f>IFERROR(SUMPRODUCT(('控温被PRO-S级品'!$B$2:$B$10=$B139)*('控温被PRO-S级品'!$E$1:$BE$1=AR$1)*('控温被PRO-S级品'!$E$2:$BE$10)),0)+IFERROR(SUMPRODUCT(('冬被-S级品'!$B$2:$B$10=$B139)*('冬被-S级品'!$E$1:$AW$1=AR$1)*('冬被-S级品'!$E$2:$AW$10)),0)+IFERROR(SUMPRODUCT(('白止-S级品'!$A$2:$A$26=$B139)*('白止-S级品'!$D$1:$AV$1=AR$1)*('白止-S级品'!$D$2:$AV$26)),0)+IFERROR(SUMPRODUCT(('乐容-S级品'!$A$4:$A$32=$B139)*('乐容-S级品'!$L$3:$CA$3=AR$1)*('乐容-S级品'!$L$4:$CA$32)),0)</f>
      </c>
      <c r="AS139" s="280">
        <f>IFERROR(SUMPRODUCT(('控温被PRO-S级品'!$B$2:$B$10=$B139)*('控温被PRO-S级品'!$E$1:$BE$1=AS$1)*('控温被PRO-S级品'!$E$2:$BE$10)),0)+IFERROR(SUMPRODUCT(('冬被-S级品'!$B$2:$B$10=$B139)*('冬被-S级品'!$E$1:$AW$1=AS$1)*('冬被-S级品'!$E$2:$AW$10)),0)+IFERROR(SUMPRODUCT(('白止-S级品'!$A$2:$A$26=$B139)*('白止-S级品'!$D$1:$AV$1=AS$1)*('白止-S级品'!$D$2:$AV$26)),0)+IFERROR(SUMPRODUCT(('乐容-S级品'!$A$4:$A$32=$B139)*('乐容-S级品'!$L$3:$CA$3=AS$1)*('乐容-S级品'!$L$4:$CA$32)),0)</f>
      </c>
      <c r="AT139" s="280">
        <f>IFERROR(SUMPRODUCT(('控温被PRO-S级品'!$B$2:$B$10=$B139)*('控温被PRO-S级品'!$E$1:$BE$1=AT$1)*('控温被PRO-S级品'!$E$2:$BE$10)),0)+IFERROR(SUMPRODUCT(('冬被-S级品'!$B$2:$B$10=$B139)*('冬被-S级品'!$E$1:$AW$1=AT$1)*('冬被-S级品'!$E$2:$AW$10)),0)+IFERROR(SUMPRODUCT(('白止-S级品'!$A$2:$A$26=$B139)*('白止-S级品'!$D$1:$AV$1=AT$1)*('白止-S级品'!$D$2:$AV$26)),0)+IFERROR(SUMPRODUCT(('乐容-S级品'!$A$4:$A$32=$B139)*('乐容-S级品'!$L$3:$CA$3=AT$1)*('乐容-S级品'!$L$4:$CA$32)),0)</f>
      </c>
      <c r="AU139" s="280">
        <f>IFERROR(SUMPRODUCT(('控温被PRO-S级品'!$B$2:$B$10=$B139)*('控温被PRO-S级品'!$E$1:$BE$1=AU$1)*('控温被PRO-S级品'!$E$2:$BE$10)),0)+IFERROR(SUMPRODUCT(('冬被-S级品'!$B$2:$B$10=$B139)*('冬被-S级品'!$E$1:$AW$1=AU$1)*('冬被-S级品'!$E$2:$AW$10)),0)+IFERROR(SUMPRODUCT(('白止-S级品'!$A$2:$A$26=$B139)*('白止-S级品'!$D$1:$AV$1=AU$1)*('白止-S级品'!$D$2:$AV$26)),0)+IFERROR(SUMPRODUCT(('乐容-S级品'!$A$4:$A$32=$B139)*('乐容-S级品'!$L$3:$CA$3=AU$1)*('乐容-S级品'!$L$4:$CA$32)),0)</f>
      </c>
      <c r="AV139" s="280">
        <f>IFERROR(SUMPRODUCT(('控温被PRO-S级品'!$B$2:$B$10=$B139)*('控温被PRO-S级品'!$E$1:$BE$1=AV$1)*('控温被PRO-S级品'!$E$2:$BE$10)),0)+IFERROR(SUMPRODUCT(('冬被-S级品'!$B$2:$B$10=$B139)*('冬被-S级品'!$E$1:$AW$1=AV$1)*('冬被-S级品'!$E$2:$AW$10)),0)+IFERROR(SUMPRODUCT(('白止-S级品'!$A$2:$A$26=$B139)*('白止-S级品'!$D$1:$AV$1=AV$1)*('白止-S级品'!$D$2:$AV$26)),0)+IFERROR(SUMPRODUCT(('乐容-S级品'!$A$4:$A$32=$B139)*('乐容-S级品'!$L$3:$CA$3=AV$1)*('乐容-S级品'!$L$4:$CA$32)),0)</f>
      </c>
      <c r="AW139" s="280">
        <f>IFERROR(SUMPRODUCT(('控温被PRO-S级品'!$B$2:$B$10=$B139)*('控温被PRO-S级品'!$E$1:$BE$1=AW$1)*('控温被PRO-S级品'!$E$2:$BE$10)),0)+IFERROR(SUMPRODUCT(('冬被-S级品'!$B$2:$B$10=$B139)*('冬被-S级品'!$E$1:$AW$1=AW$1)*('冬被-S级品'!$E$2:$AW$10)),0)+IFERROR(SUMPRODUCT(('白止-S级品'!$A$2:$A$26=$B139)*('白止-S级品'!$D$1:$AV$1=AW$1)*('白止-S级品'!$D$2:$AV$26)),0)+IFERROR(SUMPRODUCT(('乐容-S级品'!$A$4:$A$32=$B139)*('乐容-S级品'!$L$3:$CA$3=AW$1)*('乐容-S级品'!$L$4:$CA$32)),0)</f>
      </c>
      <c r="AX139" s="280">
        <f>IFERROR(SUMPRODUCT(('控温被PRO-S级品'!$B$2:$B$10=$B139)*('控温被PRO-S级品'!$E$1:$BE$1=AX$1)*('控温被PRO-S级品'!$E$2:$BE$10)),0)+IFERROR(SUMPRODUCT(('冬被-S级品'!$B$2:$B$10=$B139)*('冬被-S级品'!$E$1:$AW$1=AX$1)*('冬被-S级品'!$E$2:$AW$10)),0)+IFERROR(SUMPRODUCT(('白止-S级品'!$A$2:$A$26=$B139)*('白止-S级品'!$D$1:$AV$1=AX$1)*('白止-S级品'!$D$2:$AV$26)),0)+IFERROR(SUMPRODUCT(('乐容-S级品'!$A$4:$A$32=$B139)*('乐容-S级品'!$L$3:$CA$3=AX$1)*('乐容-S级品'!$L$4:$CA$32)),0)</f>
      </c>
      <c r="AY139" s="280">
        <f>IFERROR(SUMPRODUCT(('控温被PRO-S级品'!$B$2:$B$10=$B139)*('控温被PRO-S级品'!$E$1:$BE$1=AY$1)*('控温被PRO-S级品'!$E$2:$BE$10)),0)+IFERROR(SUMPRODUCT(('冬被-S级品'!$B$2:$B$10=$B139)*('冬被-S级品'!$E$1:$AW$1=AY$1)*('冬被-S级品'!$E$2:$AW$10)),0)+IFERROR(SUMPRODUCT(('白止-S级品'!$A$2:$A$26=$B139)*('白止-S级品'!$D$1:$AV$1=AY$1)*('白止-S级品'!$D$2:$AV$26)),0)+IFERROR(SUMPRODUCT(('乐容-S级品'!$A$4:$A$32=$B139)*('乐容-S级品'!$L$3:$CA$3=AY$1)*('乐容-S级品'!$L$4:$CA$32)),0)</f>
      </c>
      <c r="AZ139" s="280">
        <f>IFERROR(SUMPRODUCT(('控温被PRO-S级品'!$B$2:$B$10=$B139)*('控温被PRO-S级品'!$E$1:$BE$1=AZ$1)*('控温被PRO-S级品'!$E$2:$BE$10)),0)+IFERROR(SUMPRODUCT(('冬被-S级品'!$B$2:$B$10=$B139)*('冬被-S级品'!$E$1:$AW$1=AZ$1)*('冬被-S级品'!$E$2:$AW$10)),0)+IFERROR(SUMPRODUCT(('白止-S级品'!$A$2:$A$26=$B139)*('白止-S级品'!$D$1:$AV$1=AZ$1)*('白止-S级品'!$D$2:$AV$26)),0)+IFERROR(SUMPRODUCT(('乐容-S级品'!$A$4:$A$32=$B139)*('乐容-S级品'!$L$3:$CA$3=AZ$1)*('乐容-S级品'!$L$4:$CA$32)),0)</f>
      </c>
      <c r="BA139" s="280">
        <f>IFERROR(SUMPRODUCT(('控温被PRO-S级品'!$B$2:$B$10=$B139)*('控温被PRO-S级品'!$E$1:$BE$1=BA$1)*('控温被PRO-S级品'!$E$2:$BE$10)),0)+IFERROR(SUMPRODUCT(('冬被-S级品'!$B$2:$B$10=$B139)*('冬被-S级品'!$E$1:$AW$1=BA$1)*('冬被-S级品'!$E$2:$AW$10)),0)+IFERROR(SUMPRODUCT(('白止-S级品'!$A$2:$A$26=$B139)*('白止-S级品'!$D$1:$AV$1=BA$1)*('白止-S级品'!$D$2:$AV$26)),0)+IFERROR(SUMPRODUCT(('乐容-S级品'!$A$4:$A$32=$B139)*('乐容-S级品'!$L$3:$CA$3=BA$1)*('乐容-S级品'!$L$4:$CA$32)),0)</f>
      </c>
      <c r="BB139" s="280">
        <f>IFERROR(SUMPRODUCT(('控温被PRO-S级品'!$B$2:$B$10=$B139)*('控温被PRO-S级品'!$E$1:$BE$1=BB$1)*('控温被PRO-S级品'!$E$2:$BE$10)),0)+IFERROR(SUMPRODUCT(('冬被-S级品'!$B$2:$B$10=$B139)*('冬被-S级品'!$E$1:$AW$1=BB$1)*('冬被-S级品'!$E$2:$AW$10)),0)+IFERROR(SUMPRODUCT(('白止-S级品'!$A$2:$A$26=$B139)*('白止-S级品'!$D$1:$AV$1=BB$1)*('白止-S级品'!$D$2:$AV$26)),0)+IFERROR(SUMPRODUCT(('乐容-S级品'!$A$4:$A$32=$B139)*('乐容-S级品'!$L$3:$CA$3=BB$1)*('乐容-S级品'!$L$4:$CA$32)),0)</f>
      </c>
      <c r="BC139" s="280">
        <f>IFERROR(SUMPRODUCT(('控温被PRO-S级品'!$B$2:$B$10=$B139)*('控温被PRO-S级品'!$E$1:$BE$1=BC$1)*('控温被PRO-S级品'!$E$2:$BE$10)),0)+IFERROR(SUMPRODUCT(('冬被-S级品'!$B$2:$B$10=$B139)*('冬被-S级品'!$E$1:$AW$1=BC$1)*('冬被-S级品'!$E$2:$AW$10)),0)+IFERROR(SUMPRODUCT(('白止-S级品'!$A$2:$A$26=$B139)*('白止-S级品'!$D$1:$AV$1=BC$1)*('白止-S级品'!$D$2:$AV$26)),0)+IFERROR(SUMPRODUCT(('乐容-S级品'!$A$4:$A$32=$B139)*('乐容-S级品'!$L$3:$CA$3=BC$1)*('乐容-S级品'!$L$4:$CA$32)),0)</f>
      </c>
      <c r="BD139" s="280">
        <f>IFERROR(SUMPRODUCT(('控温被PRO-S级品'!$B$2:$B$10=$B139)*('控温被PRO-S级品'!$E$1:$BE$1=BD$1)*('控温被PRO-S级品'!$E$2:$BE$10)),0)+IFERROR(SUMPRODUCT(('冬被-S级品'!$B$2:$B$10=$B139)*('冬被-S级品'!$E$1:$AW$1=BD$1)*('冬被-S级品'!$E$2:$AW$10)),0)+IFERROR(SUMPRODUCT(('白止-S级品'!$A$2:$A$26=$B139)*('白止-S级品'!$D$1:$AV$1=BD$1)*('白止-S级品'!$D$2:$AV$26)),0)+IFERROR(SUMPRODUCT(('乐容-S级品'!$A$4:$A$32=$B139)*('乐容-S级品'!$L$3:$CA$3=BD$1)*('乐容-S级品'!$L$4:$CA$32)),0)</f>
      </c>
      <c r="BE139" s="280">
        <f>IFERROR(SUMPRODUCT(('控温被PRO-S级品'!$B$2:$B$10=$B139)*('控温被PRO-S级品'!$E$1:$BE$1=BE$1)*('控温被PRO-S级品'!$E$2:$BE$10)),0)+IFERROR(SUMPRODUCT(('冬被-S级品'!$B$2:$B$10=$B139)*('冬被-S级品'!$E$1:$AW$1=BE$1)*('冬被-S级品'!$E$2:$AW$10)),0)+IFERROR(SUMPRODUCT(('白止-S级品'!$A$2:$A$26=$B139)*('白止-S级品'!$D$1:$AV$1=BE$1)*('白止-S级品'!$D$2:$AV$26)),0)+IFERROR(SUMPRODUCT(('乐容-S级品'!$A$4:$A$32=$B139)*('乐容-S级品'!$L$3:$CA$3=BE$1)*('乐容-S级品'!$L$4:$CA$32)),0)</f>
      </c>
      <c r="BF139" s="280">
        <f>IFERROR(SUMPRODUCT(('控温被PRO-S级品'!$B$2:$B$10=$B139)*('控温被PRO-S级品'!$E$1:$BE$1=BF$1)*('控温被PRO-S级品'!$E$2:$BE$10)),0)+IFERROR(SUMPRODUCT(('冬被-S级品'!$B$2:$B$10=$B139)*('冬被-S级品'!$E$1:$AW$1=BF$1)*('冬被-S级品'!$E$2:$AW$10)),0)+IFERROR(SUMPRODUCT(('白止-S级品'!$A$2:$A$26=$B139)*('白止-S级品'!$D$1:$AV$1=BF$1)*('白止-S级品'!$D$2:$AV$26)),0)+IFERROR(SUMPRODUCT(('乐容-S级品'!$A$4:$A$32=$B139)*('乐容-S级品'!$L$3:$CA$3=BF$1)*('乐容-S级品'!$L$4:$CA$32)),0)</f>
      </c>
      <c r="BG139" s="280">
        <f>IFERROR(SUMPRODUCT(('控温被PRO-S级品'!$B$2:$B$10=$B139)*('控温被PRO-S级品'!$E$1:$BE$1=BG$1)*('控温被PRO-S级品'!$E$2:$BE$10)),0)+IFERROR(SUMPRODUCT(('冬被-S级品'!$B$2:$B$10=$B139)*('冬被-S级品'!$E$1:$AW$1=BG$1)*('冬被-S级品'!$E$2:$AW$10)),0)+IFERROR(SUMPRODUCT(('白止-S级品'!$A$2:$A$26=$B139)*('白止-S级品'!$D$1:$AV$1=BG$1)*('白止-S级品'!$D$2:$AV$26)),0)+IFERROR(SUMPRODUCT(('乐容-S级品'!$A$4:$A$32=$B139)*('乐容-S级品'!$L$3:$CA$3=BG$1)*('乐容-S级品'!$L$4:$CA$32)),0)</f>
      </c>
      <c r="BH139" s="280">
        <f>IFERROR(SUMPRODUCT(('控温被PRO-S级品'!$B$2:$B$10=$B139)*('控温被PRO-S级品'!$E$1:$BE$1=BH$1)*('控温被PRO-S级品'!$E$2:$BE$10)),0)+IFERROR(SUMPRODUCT(('冬被-S级品'!$B$2:$B$10=$B139)*('冬被-S级品'!$E$1:$AW$1=BH$1)*('冬被-S级品'!$E$2:$AW$10)),0)+IFERROR(SUMPRODUCT(('白止-S级品'!$A$2:$A$26=$B139)*('白止-S级品'!$D$1:$AV$1=BH$1)*('白止-S级品'!$D$2:$AV$26)),0)+IFERROR(SUMPRODUCT(('乐容-S级品'!$A$4:$A$32=$B139)*('乐容-S级品'!$L$3:$CA$3=BH$1)*('乐容-S级品'!$L$4:$CA$32)),0)</f>
      </c>
      <c r="BI139" s="280">
        <f>IFERROR(SUMPRODUCT(('控温被PRO-S级品'!$B$2:$B$10=$B139)*('控温被PRO-S级品'!$E$1:$BE$1=BI$1)*('控温被PRO-S级品'!$E$2:$BE$10)),0)+IFERROR(SUMPRODUCT(('冬被-S级品'!$B$2:$B$10=$B139)*('冬被-S级品'!$E$1:$AW$1=BI$1)*('冬被-S级品'!$E$2:$AW$10)),0)+IFERROR(SUMPRODUCT(('白止-S级品'!$A$2:$A$26=$B139)*('白止-S级品'!$D$1:$AV$1=BI$1)*('白止-S级品'!$D$2:$AV$26)),0)+IFERROR(SUMPRODUCT(('乐容-S级品'!$A$4:$A$32=$B139)*('乐容-S级品'!$L$3:$CA$3=BI$1)*('乐容-S级品'!$L$4:$CA$32)),0)</f>
      </c>
      <c r="BJ139" s="280">
        <f>IFERROR(SUMPRODUCT(('控温被PRO-S级品'!$B$2:$B$10=$B139)*('控温被PRO-S级品'!$E$1:$BE$1=BJ$1)*('控温被PRO-S级品'!$E$2:$BE$10)),0)+IFERROR(SUMPRODUCT(('冬被-S级品'!$B$2:$B$10=$B139)*('冬被-S级品'!$E$1:$AW$1=BJ$1)*('冬被-S级品'!$E$2:$AW$10)),0)+IFERROR(SUMPRODUCT(('白止-S级品'!$A$2:$A$26=$B139)*('白止-S级品'!$D$1:$AV$1=BJ$1)*('白止-S级品'!$D$2:$AV$26)),0)+IFERROR(SUMPRODUCT(('乐容-S级品'!$A$4:$A$32=$B139)*('乐容-S级品'!$L$3:$CA$3=BJ$1)*('乐容-S级品'!$L$4:$CA$32)),0)</f>
      </c>
      <c r="BK139" s="280">
        <f>IFERROR(SUMPRODUCT(('控温被PRO-S级品'!$B$2:$B$10=$B139)*('控温被PRO-S级品'!$E$1:$BE$1=BK$1)*('控温被PRO-S级品'!$E$2:$BE$10)),0)+IFERROR(SUMPRODUCT(('冬被-S级品'!$B$2:$B$10=$B139)*('冬被-S级品'!$E$1:$AW$1=BK$1)*('冬被-S级品'!$E$2:$AW$10)),0)+IFERROR(SUMPRODUCT(('白止-S级品'!$A$2:$A$26=$B139)*('白止-S级品'!$D$1:$AV$1=BK$1)*('白止-S级品'!$D$2:$AV$26)),0)+IFERROR(SUMPRODUCT(('乐容-S级品'!$A$4:$A$32=$B139)*('乐容-S级品'!$L$3:$CA$3=BK$1)*('乐容-S级品'!$L$4:$CA$32)),0)</f>
      </c>
      <c r="BL139" s="280">
        <f>IFERROR(SUMPRODUCT(('控温被PRO-S级品'!$B$2:$B$10=$B139)*('控温被PRO-S级品'!$E$1:$BE$1=BL$1)*('控温被PRO-S级品'!$E$2:$BE$10)),0)+IFERROR(SUMPRODUCT(('冬被-S级品'!$B$2:$B$10=$B139)*('冬被-S级品'!$E$1:$AW$1=BL$1)*('冬被-S级品'!$E$2:$AW$10)),0)+IFERROR(SUMPRODUCT(('白止-S级品'!$A$2:$A$26=$B139)*('白止-S级品'!$D$1:$AV$1=BL$1)*('白止-S级品'!$D$2:$AV$26)),0)+IFERROR(SUMPRODUCT(('乐容-S级品'!$A$4:$A$32=$B139)*('乐容-S级品'!$L$3:$CA$3=BL$1)*('乐容-S级品'!$L$4:$CA$32)),0)</f>
      </c>
      <c r="BM139" s="280">
        <f>IFERROR(SUMPRODUCT(('控温被PRO-S级品'!$B$2:$B$10=$B139)*('控温被PRO-S级品'!$E$1:$BE$1=BM$1)*('控温被PRO-S级品'!$E$2:$BE$10)),0)+IFERROR(SUMPRODUCT(('冬被-S级品'!$B$2:$B$10=$B139)*('冬被-S级品'!$E$1:$AW$1=BM$1)*('冬被-S级品'!$E$2:$AW$10)),0)+IFERROR(SUMPRODUCT(('白止-S级品'!$A$2:$A$26=$B139)*('白止-S级品'!$D$1:$AV$1=BM$1)*('白止-S级品'!$D$2:$AV$26)),0)+IFERROR(SUMPRODUCT(('乐容-S级品'!$A$4:$A$32=$B139)*('乐容-S级品'!$L$3:$CA$3=BM$1)*('乐容-S级品'!$L$4:$CA$32)),0)</f>
      </c>
      <c r="BN139" s="280">
        <f>IFERROR(SUMPRODUCT(('控温被PRO-S级品'!$B$2:$B$10=$B139)*('控温被PRO-S级品'!$E$1:$BE$1=BN$1)*('控温被PRO-S级品'!$E$2:$BE$10)),0)+IFERROR(SUMPRODUCT(('冬被-S级品'!$B$2:$B$10=$B139)*('冬被-S级品'!$E$1:$AW$1=BN$1)*('冬被-S级品'!$E$2:$AW$10)),0)+IFERROR(SUMPRODUCT(('白止-S级品'!$A$2:$A$26=$B139)*('白止-S级品'!$D$1:$AV$1=BN$1)*('白止-S级品'!$D$2:$AV$26)),0)+IFERROR(SUMPRODUCT(('乐容-S级品'!$A$4:$A$32=$B139)*('乐容-S级品'!$L$3:$CA$3=BN$1)*('乐容-S级品'!$L$4:$CA$32)),0)</f>
      </c>
      <c r="BO139" s="280">
        <f>IFERROR(SUMPRODUCT(('控温被PRO-S级品'!$B$2:$B$10=$B139)*('控温被PRO-S级品'!$E$1:$BE$1=BO$1)*('控温被PRO-S级品'!$E$2:$BE$10)),0)+IFERROR(SUMPRODUCT(('冬被-S级品'!$B$2:$B$10=$B139)*('冬被-S级品'!$E$1:$AW$1=BO$1)*('冬被-S级品'!$E$2:$AW$10)),0)+IFERROR(SUMPRODUCT(('白止-S级品'!$A$2:$A$26=$B139)*('白止-S级品'!$D$1:$AV$1=BO$1)*('白止-S级品'!$D$2:$AV$26)),0)+IFERROR(SUMPRODUCT(('乐容-S级品'!$A$4:$A$32=$B139)*('乐容-S级品'!$L$3:$CA$3=BO$1)*('乐容-S级品'!$L$4:$CA$32)),0)</f>
      </c>
      <c r="BP139" s="280">
        <f>IFERROR(SUMPRODUCT(('控温被PRO-S级品'!$B$2:$B$10=$B139)*('控温被PRO-S级品'!$E$1:$BE$1=BP$1)*('控温被PRO-S级品'!$E$2:$BE$10)),0)+IFERROR(SUMPRODUCT(('冬被-S级品'!$B$2:$B$10=$B139)*('冬被-S级品'!$E$1:$AW$1=BP$1)*('冬被-S级品'!$E$2:$AW$10)),0)+IFERROR(SUMPRODUCT(('白止-S级品'!$A$2:$A$26=$B139)*('白止-S级品'!$D$1:$AV$1=BP$1)*('白止-S级品'!$D$2:$AV$26)),0)+IFERROR(SUMPRODUCT(('乐容-S级品'!$A$4:$A$32=$B139)*('乐容-S级品'!$L$3:$CA$3=BP$1)*('乐容-S级品'!$L$4:$CA$32)),0)</f>
      </c>
      <c r="BQ139" s="280">
        <f>IFERROR(SUMPRODUCT(('控温被PRO-S级品'!$B$2:$B$10=$B139)*('控温被PRO-S级品'!$E$1:$BE$1=BQ$1)*('控温被PRO-S级品'!$E$2:$BE$10)),0)+IFERROR(SUMPRODUCT(('冬被-S级品'!$B$2:$B$10=$B139)*('冬被-S级品'!$E$1:$AW$1=BQ$1)*('冬被-S级品'!$E$2:$AW$10)),0)+IFERROR(SUMPRODUCT(('白止-S级品'!$A$2:$A$26=$B139)*('白止-S级品'!$D$1:$AV$1=BQ$1)*('白止-S级品'!$D$2:$AV$26)),0)+IFERROR(SUMPRODUCT(('乐容-S级品'!$A$4:$A$32=$B139)*('乐容-S级品'!$L$3:$CA$3=BQ$1)*('乐容-S级品'!$L$4:$CA$32)),0)</f>
      </c>
      <c r="BR139" s="280">
        <f>IFERROR(SUMPRODUCT(('控温被PRO-S级品'!$B$2:$B$10=$B139)*('控温被PRO-S级品'!$E$1:$BE$1=BR$1)*('控温被PRO-S级品'!$E$2:$BE$10)),0)+IFERROR(SUMPRODUCT(('冬被-S级品'!$B$2:$B$10=$B139)*('冬被-S级品'!$E$1:$AW$1=BR$1)*('冬被-S级品'!$E$2:$AW$10)),0)+IFERROR(SUMPRODUCT(('白止-S级品'!$A$2:$A$26=$B139)*('白止-S级品'!$D$1:$AV$1=BR$1)*('白止-S级品'!$D$2:$AV$26)),0)+IFERROR(SUMPRODUCT(('乐容-S级品'!$A$4:$A$32=$B139)*('乐容-S级品'!$L$3:$CA$3=BR$1)*('乐容-S级品'!$L$4:$CA$32)),0)</f>
      </c>
      <c r="BS139" s="280">
        <f>IFERROR(SUMPRODUCT(('控温被PRO-S级品'!$B$2:$B$10=$B139)*('控温被PRO-S级品'!$E$1:$BE$1=BS$1)*('控温被PRO-S级品'!$E$2:$BE$10)),0)+IFERROR(SUMPRODUCT(('冬被-S级品'!$B$2:$B$10=$B139)*('冬被-S级品'!$E$1:$AW$1=BS$1)*('冬被-S级品'!$E$2:$AW$10)),0)+IFERROR(SUMPRODUCT(('白止-S级品'!$A$2:$A$26=$B139)*('白止-S级品'!$D$1:$AV$1=BS$1)*('白止-S级品'!$D$2:$AV$26)),0)+IFERROR(SUMPRODUCT(('乐容-S级品'!$A$4:$A$32=$B139)*('乐容-S级品'!$L$3:$CA$3=BS$1)*('乐容-S级品'!$L$4:$CA$32)),0)</f>
      </c>
      <c r="BT139" s="280">
        <f>IFERROR(SUMPRODUCT(('控温被PRO-S级品'!$B$2:$B$10=$B139)*('控温被PRO-S级品'!$E$1:$BE$1=BT$1)*('控温被PRO-S级品'!$E$2:$BE$10)),0)+IFERROR(SUMPRODUCT(('冬被-S级品'!$B$2:$B$10=$B139)*('冬被-S级品'!$E$1:$AW$1=BT$1)*('冬被-S级品'!$E$2:$AW$10)),0)+IFERROR(SUMPRODUCT(('白止-S级品'!$A$2:$A$26=$B139)*('白止-S级品'!$D$1:$AV$1=BT$1)*('白止-S级品'!$D$2:$AV$26)),0)+IFERROR(SUMPRODUCT(('乐容-S级品'!$A$4:$A$32=$B139)*('乐容-S级品'!$L$3:$CA$3=BT$1)*('乐容-S级品'!$L$4:$CA$32)),0)</f>
      </c>
      <c r="BU139" s="280">
        <f>IFERROR(SUMPRODUCT(('控温被PRO-S级品'!$B$2:$B$10=$B139)*('控温被PRO-S级品'!$E$1:$BE$1=BU$1)*('控温被PRO-S级品'!$E$2:$BE$10)),0)+IFERROR(SUMPRODUCT(('冬被-S级品'!$B$2:$B$10=$B139)*('冬被-S级品'!$E$1:$AW$1=BU$1)*('冬被-S级品'!$E$2:$AW$10)),0)+IFERROR(SUMPRODUCT(('白止-S级品'!$A$2:$A$26=$B139)*('白止-S级品'!$D$1:$AV$1=BU$1)*('白止-S级品'!$D$2:$AV$26)),0)+IFERROR(SUMPRODUCT(('乐容-S级品'!$A$4:$A$32=$B139)*('乐容-S级品'!$L$3:$CA$3=BU$1)*('乐容-S级品'!$L$4:$CA$32)),0)</f>
      </c>
      <c r="BV139" s="280">
        <f>IFERROR(SUMPRODUCT(('控温被PRO-S级品'!$B$2:$B$10=$B139)*('控温被PRO-S级品'!$E$1:$BE$1=BV$1)*('控温被PRO-S级品'!$E$2:$BE$10)),0)+IFERROR(SUMPRODUCT(('冬被-S级品'!$B$2:$B$10=$B139)*('冬被-S级品'!$E$1:$AW$1=BV$1)*('冬被-S级品'!$E$2:$AW$10)),0)+IFERROR(SUMPRODUCT(('白止-S级品'!$A$2:$A$26=$B139)*('白止-S级品'!$D$1:$AV$1=BV$1)*('白止-S级品'!$D$2:$AV$26)),0)+IFERROR(SUMPRODUCT(('乐容-S级品'!$A$4:$A$32=$B139)*('乐容-S级品'!$L$3:$CA$3=BV$1)*('乐容-S级品'!$L$4:$CA$32)),0)</f>
      </c>
      <c r="BW139" s="280">
        <f>IFERROR(SUMPRODUCT(('控温被PRO-S级品'!$B$2:$B$10=$B139)*('控温被PRO-S级品'!$E$1:$BE$1=BW$1)*('控温被PRO-S级品'!$E$2:$BE$10)),0)+IFERROR(SUMPRODUCT(('冬被-S级品'!$B$2:$B$10=$B139)*('冬被-S级品'!$E$1:$AW$1=BW$1)*('冬被-S级品'!$E$2:$AW$10)),0)+IFERROR(SUMPRODUCT(('白止-S级品'!$A$2:$A$26=$B139)*('白止-S级品'!$D$1:$AV$1=BW$1)*('白止-S级品'!$D$2:$AV$26)),0)+IFERROR(SUMPRODUCT(('乐容-S级品'!$A$4:$A$32=$B139)*('乐容-S级品'!$L$3:$CA$3=BW$1)*('乐容-S级品'!$L$4:$CA$32)),0)</f>
      </c>
      <c r="BX139" s="280">
        <f>IFERROR(SUMPRODUCT(('控温被PRO-S级品'!$B$2:$B$10=$B139)*('控温被PRO-S级品'!$E$1:$BE$1=BX$1)*('控温被PRO-S级品'!$E$2:$BE$10)),0)+IFERROR(SUMPRODUCT(('冬被-S级品'!$B$2:$B$10=$B139)*('冬被-S级品'!$E$1:$AW$1=BX$1)*('冬被-S级品'!$E$2:$AW$10)),0)+IFERROR(SUMPRODUCT(('白止-S级品'!$A$2:$A$26=$B139)*('白止-S级品'!$D$1:$AV$1=BX$1)*('白止-S级品'!$D$2:$AV$26)),0)+IFERROR(SUMPRODUCT(('乐容-S级品'!$A$4:$A$32=$B139)*('乐容-S级品'!$L$3:$CA$3=BX$1)*('乐容-S级品'!$L$4:$CA$32)),0)</f>
      </c>
      <c r="BY139" s="280">
        <f>IFERROR(SUMPRODUCT(('控温被PRO-S级品'!$B$2:$B$10=$B139)*('控温被PRO-S级品'!$E$1:$BE$1=BY$1)*('控温被PRO-S级品'!$E$2:$BE$10)),0)+IFERROR(SUMPRODUCT(('冬被-S级品'!$B$2:$B$10=$B139)*('冬被-S级品'!$E$1:$AW$1=BY$1)*('冬被-S级品'!$E$2:$AW$10)),0)+IFERROR(SUMPRODUCT(('白止-S级品'!$A$2:$A$26=$B139)*('白止-S级品'!$D$1:$AV$1=BY$1)*('白止-S级品'!$D$2:$AV$26)),0)+IFERROR(SUMPRODUCT(('乐容-S级品'!$A$4:$A$32=$B139)*('乐容-S级品'!$L$3:$CA$3=BY$1)*('乐容-S级品'!$L$4:$CA$32)),0)</f>
      </c>
      <c r="BZ139" s="280">
        <f>IFERROR(SUMPRODUCT(('控温被PRO-S级品'!$B$2:$B$10=$B139)*('控温被PRO-S级品'!$E$1:$BE$1=BZ$1)*('控温被PRO-S级品'!$E$2:$BE$10)),0)+IFERROR(SUMPRODUCT(('冬被-S级品'!$B$2:$B$10=$B139)*('冬被-S级品'!$E$1:$AW$1=BZ$1)*('冬被-S级品'!$E$2:$AW$10)),0)+IFERROR(SUMPRODUCT(('白止-S级品'!$A$2:$A$26=$B139)*('白止-S级品'!$D$1:$AV$1=BZ$1)*('白止-S级品'!$D$2:$AV$26)),0)+IFERROR(SUMPRODUCT(('乐容-S级品'!$A$4:$A$32=$B139)*('乐容-S级品'!$L$3:$CA$3=BZ$1)*('乐容-S级品'!$L$4:$CA$32)),0)</f>
      </c>
      <c r="CA139" s="280">
        <f>IFERROR(SUMPRODUCT(('控温被PRO-S级品'!$B$2:$B$10=$B139)*('控温被PRO-S级品'!$E$1:$BE$1=CA$1)*('控温被PRO-S级品'!$E$2:$BE$10)),0)+IFERROR(SUMPRODUCT(('冬被-S级品'!$B$2:$B$10=$B139)*('冬被-S级品'!$E$1:$AW$1=CA$1)*('冬被-S级品'!$E$2:$AW$10)),0)+IFERROR(SUMPRODUCT(('白止-S级品'!$A$2:$A$26=$B139)*('白止-S级品'!$D$1:$AV$1=CA$1)*('白止-S级品'!$D$2:$AV$26)),0)+IFERROR(SUMPRODUCT(('乐容-S级品'!$A$4:$A$32=$B139)*('乐容-S级品'!$L$3:$CA$3=CA$1)*('乐容-S级品'!$L$4:$CA$32)),0)</f>
      </c>
      <c r="CB139" s="280">
        <f>IFERROR(SUMPRODUCT(('控温被PRO-S级品'!$B$2:$B$10=$B139)*('控温被PRO-S级品'!$E$1:$BE$1=CB$1)*('控温被PRO-S级品'!$E$2:$BE$10)),0)+IFERROR(SUMPRODUCT(('冬被-S级品'!$B$2:$B$10=$B139)*('冬被-S级品'!$E$1:$AW$1=CB$1)*('冬被-S级品'!$E$2:$AW$10)),0)+IFERROR(SUMPRODUCT(('白止-S级品'!$A$2:$A$26=$B139)*('白止-S级品'!$D$1:$AV$1=CB$1)*('白止-S级品'!$D$2:$AV$26)),0)+IFERROR(SUMPRODUCT(('乐容-S级品'!$A$4:$A$32=$B139)*('乐容-S级品'!$L$3:$CA$3=CB$1)*('乐容-S级品'!$L$4:$CA$32)),0)</f>
      </c>
      <c r="CC139" s="280">
        <f>IFERROR(SUMPRODUCT(('控温被PRO-S级品'!$B$2:$B$10=$B139)*('控温被PRO-S级品'!$E$1:$BE$1=CC$1)*('控温被PRO-S级品'!$E$2:$BE$10)),0)+IFERROR(SUMPRODUCT(('冬被-S级品'!$B$2:$B$10=$B139)*('冬被-S级品'!$E$1:$AW$1=CC$1)*('冬被-S级品'!$E$2:$AW$10)),0)+IFERROR(SUMPRODUCT(('白止-S级品'!$A$2:$A$26=$B139)*('白止-S级品'!$D$1:$AV$1=CC$1)*('白止-S级品'!$D$2:$AV$26)),0)+IFERROR(SUMPRODUCT(('乐容-S级品'!$A$4:$A$32=$B139)*('乐容-S级品'!$L$3:$CA$3=CC$1)*('乐容-S级品'!$L$4:$CA$32)),0)</f>
      </c>
      <c r="CD139" s="280">
        <f>IFERROR(SUMPRODUCT(('控温被PRO-S级品'!$B$2:$B$10=$B139)*('控温被PRO-S级品'!$E$1:$BE$1=CD$1)*('控温被PRO-S级品'!$E$2:$BE$10)),0)+IFERROR(SUMPRODUCT(('冬被-S级品'!$B$2:$B$10=$B139)*('冬被-S级品'!$E$1:$AW$1=CD$1)*('冬被-S级品'!$E$2:$AW$10)),0)+IFERROR(SUMPRODUCT(('白止-S级品'!$A$2:$A$26=$B139)*('白止-S级品'!$D$1:$AV$1=CD$1)*('白止-S级品'!$D$2:$AV$26)),0)+IFERROR(SUMPRODUCT(('乐容-S级品'!$A$4:$A$32=$B139)*('乐容-S级品'!$L$3:$CA$3=CD$1)*('乐容-S级品'!$L$4:$CA$32)),0)</f>
      </c>
      <c r="CE139" s="280">
        <f>IFERROR(SUMPRODUCT(('控温被PRO-S级品'!$B$2:$B$10=$B139)*('控温被PRO-S级品'!$E$1:$BE$1=CE$1)*('控温被PRO-S级品'!$E$2:$BE$10)),0)+IFERROR(SUMPRODUCT(('冬被-S级品'!$B$2:$B$10=$B139)*('冬被-S级品'!$E$1:$AW$1=CE$1)*('冬被-S级品'!$E$2:$AW$10)),0)+IFERROR(SUMPRODUCT(('白止-S级品'!$A$2:$A$26=$B139)*('白止-S级品'!$D$1:$AV$1=CE$1)*('白止-S级品'!$D$2:$AV$26)),0)+IFERROR(SUMPRODUCT(('乐容-S级品'!$A$4:$A$32=$B139)*('乐容-S级品'!$L$3:$CA$3=CE$1)*('乐容-S级品'!$L$4:$CA$32)),0)</f>
      </c>
      <c r="CF139" s="280">
        <f>IFERROR(SUMPRODUCT(('控温被PRO-S级品'!$B$2:$B$10=$B139)*('控温被PRO-S级品'!$E$1:$BE$1=CF$1)*('控温被PRO-S级品'!$E$2:$BE$10)),0)+IFERROR(SUMPRODUCT(('冬被-S级品'!$B$2:$B$10=$B139)*('冬被-S级品'!$E$1:$AW$1=CF$1)*('冬被-S级品'!$E$2:$AW$10)),0)+IFERROR(SUMPRODUCT(('白止-S级品'!$A$2:$A$26=$B139)*('白止-S级品'!$D$1:$AV$1=CF$1)*('白止-S级品'!$D$2:$AV$26)),0)+IFERROR(SUMPRODUCT(('乐容-S级品'!$A$4:$A$32=$B139)*('乐容-S级品'!$L$3:$CA$3=CF$1)*('乐容-S级品'!$L$4:$CA$32)),0)</f>
      </c>
      <c r="CG139" s="280">
        <f>IFERROR(SUMPRODUCT(('控温被PRO-S级品'!$B$2:$B$10=$B139)*('控温被PRO-S级品'!$E$1:$BE$1=CG$1)*('控温被PRO-S级品'!$E$2:$BE$10)),0)+IFERROR(SUMPRODUCT(('冬被-S级品'!$B$2:$B$10=$B139)*('冬被-S级品'!$E$1:$AW$1=CG$1)*('冬被-S级品'!$E$2:$AW$10)),0)+IFERROR(SUMPRODUCT(('白止-S级品'!$A$2:$A$26=$B139)*('白止-S级品'!$D$1:$AV$1=CG$1)*('白止-S级品'!$D$2:$AV$26)),0)+IFERROR(SUMPRODUCT(('乐容-S级品'!$A$4:$A$32=$B139)*('乐容-S级品'!$L$3:$CA$3=CG$1)*('乐容-S级品'!$L$4:$CA$32)),0)</f>
      </c>
      <c r="CH139" s="280">
        <f>IFERROR(SUMPRODUCT(('控温被PRO-S级品'!$B$2:$B$10=$B139)*('控温被PRO-S级品'!$E$1:$BE$1=CH$1)*('控温被PRO-S级品'!$E$2:$BE$10)),0)+IFERROR(SUMPRODUCT(('冬被-S级品'!$B$2:$B$10=$B139)*('冬被-S级品'!$E$1:$AW$1=CH$1)*('冬被-S级品'!$E$2:$AW$10)),0)+IFERROR(SUMPRODUCT(('白止-S级品'!$A$2:$A$26=$B139)*('白止-S级品'!$D$1:$AV$1=CH$1)*('白止-S级品'!$D$2:$AV$26)),0)+IFERROR(SUMPRODUCT(('乐容-S级品'!$A$4:$A$32=$B139)*('乐容-S级品'!$L$3:$CA$3=CH$1)*('乐容-S级品'!$L$4:$CA$32)),0)</f>
      </c>
      <c r="CI139" s="280">
        <f>IFERROR(SUMPRODUCT(('控温被PRO-S级品'!$B$2:$B$10=$B139)*('控温被PRO-S级品'!$E$1:$BE$1=CI$1)*('控温被PRO-S级品'!$E$2:$BE$10)),0)+IFERROR(SUMPRODUCT(('冬被-S级品'!$B$2:$B$10=$B139)*('冬被-S级品'!$E$1:$AW$1=CI$1)*('冬被-S级品'!$E$2:$AW$10)),0)+IFERROR(SUMPRODUCT(('白止-S级品'!$A$2:$A$26=$B139)*('白止-S级品'!$D$1:$AV$1=CI$1)*('白止-S级品'!$D$2:$AV$26)),0)+IFERROR(SUMPRODUCT(('乐容-S级品'!$A$4:$A$32=$B139)*('乐容-S级品'!$L$3:$CA$3=CI$1)*('乐容-S级品'!$L$4:$CA$32)),0)</f>
      </c>
      <c r="CJ139" s="280">
        <f>IFERROR(SUMPRODUCT(('控温被PRO-S级品'!$B$2:$B$10=$B139)*('控温被PRO-S级品'!$E$1:$BE$1=CJ$1)*('控温被PRO-S级品'!$E$2:$BE$10)),0)+IFERROR(SUMPRODUCT(('冬被-S级品'!$B$2:$B$10=$B139)*('冬被-S级品'!$E$1:$AW$1=CJ$1)*('冬被-S级品'!$E$2:$AW$10)),0)+IFERROR(SUMPRODUCT(('白止-S级品'!$A$2:$A$26=$B139)*('白止-S级品'!$D$1:$AV$1=CJ$1)*('白止-S级品'!$D$2:$AV$26)),0)+IFERROR(SUMPRODUCT(('乐容-S级品'!$A$4:$A$32=$B139)*('乐容-S级品'!$L$3:$CA$3=CJ$1)*('乐容-S级品'!$L$4:$CA$32)),0)</f>
      </c>
      <c r="CK139" s="280">
        <f>IFERROR(SUMPRODUCT(('控温被PRO-S级品'!$B$2:$B$10=$B139)*('控温被PRO-S级品'!$E$1:$BE$1=CK$1)*('控温被PRO-S级品'!$E$2:$BE$10)),0)+IFERROR(SUMPRODUCT(('冬被-S级品'!$B$2:$B$10=$B139)*('冬被-S级品'!$E$1:$AW$1=CK$1)*('冬被-S级品'!$E$2:$AW$10)),0)+IFERROR(SUMPRODUCT(('白止-S级品'!$A$2:$A$26=$B139)*('白止-S级品'!$D$1:$AV$1=CK$1)*('白止-S级品'!$D$2:$AV$26)),0)+IFERROR(SUMPRODUCT(('乐容-S级品'!$A$4:$A$32=$B139)*('乐容-S级品'!$L$3:$CA$3=CK$1)*('乐容-S级品'!$L$4:$CA$32)),0)</f>
      </c>
      <c r="CL139" s="280">
        <f>IFERROR(SUMPRODUCT(('控温被PRO-S级品'!$B$2:$B$10=$B139)*('控温被PRO-S级品'!$E$1:$BE$1=CL$1)*('控温被PRO-S级品'!$E$2:$BE$10)),0)+IFERROR(SUMPRODUCT(('冬被-S级品'!$B$2:$B$10=$B139)*('冬被-S级品'!$E$1:$AW$1=CL$1)*('冬被-S级品'!$E$2:$AW$10)),0)+IFERROR(SUMPRODUCT(('白止-S级品'!$A$2:$A$26=$B139)*('白止-S级品'!$D$1:$AV$1=CL$1)*('白止-S级品'!$D$2:$AV$26)),0)+IFERROR(SUMPRODUCT(('乐容-S级品'!$A$4:$A$32=$B139)*('乐容-S级品'!$L$3:$CA$3=CL$1)*('乐容-S级品'!$L$4:$CA$32)),0)</f>
      </c>
      <c r="CM139" s="280">
        <f>IFERROR(SUMPRODUCT(('控温被PRO-S级品'!$B$2:$B$10=$B139)*('控温被PRO-S级品'!$E$1:$BE$1=CM$1)*('控温被PRO-S级品'!$E$2:$BE$10)),0)+IFERROR(SUMPRODUCT(('冬被-S级品'!$B$2:$B$10=$B139)*('冬被-S级品'!$E$1:$AW$1=CM$1)*('冬被-S级品'!$E$2:$AW$10)),0)+IFERROR(SUMPRODUCT(('白止-S级品'!$A$2:$A$26=$B139)*('白止-S级品'!$D$1:$AV$1=CM$1)*('白止-S级品'!$D$2:$AV$26)),0)+IFERROR(SUMPRODUCT(('乐容-S级品'!$A$4:$A$32=$B139)*('乐容-S级品'!$L$3:$CA$3=CM$1)*('乐容-S级品'!$L$4:$CA$32)),0)</f>
      </c>
      <c r="CN139" s="280">
        <f>IFERROR(SUMPRODUCT(('控温被PRO-S级品'!$B$2:$B$10=$B139)*('控温被PRO-S级品'!$E$1:$BE$1=CN$1)*('控温被PRO-S级品'!$E$2:$BE$10)),0)+IFERROR(SUMPRODUCT(('冬被-S级品'!$B$2:$B$10=$B139)*('冬被-S级品'!$E$1:$AW$1=CN$1)*('冬被-S级品'!$E$2:$AW$10)),0)+IFERROR(SUMPRODUCT(('白止-S级品'!$A$2:$A$26=$B139)*('白止-S级品'!$D$1:$AV$1=CN$1)*('白止-S级品'!$D$2:$AV$26)),0)+IFERROR(SUMPRODUCT(('乐容-S级品'!$A$4:$A$32=$B139)*('乐容-S级品'!$L$3:$CA$3=CN$1)*('乐容-S级品'!$L$4:$CA$32)),0)</f>
      </c>
      <c r="CO139" s="280">
        <f>IFERROR(SUMPRODUCT(('控温被PRO-S级品'!$B$2:$B$10=$B139)*('控温被PRO-S级品'!$E$1:$BE$1=CO$1)*('控温被PRO-S级品'!$E$2:$BE$10)),0)+IFERROR(SUMPRODUCT(('冬被-S级品'!$B$2:$B$10=$B139)*('冬被-S级品'!$E$1:$AW$1=CO$1)*('冬被-S级品'!$E$2:$AW$10)),0)+IFERROR(SUMPRODUCT(('白止-S级品'!$A$2:$A$26=$B139)*('白止-S级品'!$D$1:$AV$1=CO$1)*('白止-S级品'!$D$2:$AV$26)),0)+IFERROR(SUMPRODUCT(('乐容-S级品'!$A$4:$A$32=$B139)*('乐容-S级品'!$L$3:$CA$3=CO$1)*('乐容-S级品'!$L$4:$CA$32)),0)</f>
      </c>
      <c r="CP139" s="280">
        <f>IFERROR(SUMPRODUCT(('控温被PRO-S级品'!$B$2:$B$10=$B139)*('控温被PRO-S级品'!$E$1:$BE$1=CP$1)*('控温被PRO-S级品'!$E$2:$BE$10)),0)+IFERROR(SUMPRODUCT(('冬被-S级品'!$B$2:$B$10=$B139)*('冬被-S级品'!$E$1:$AW$1=CP$1)*('冬被-S级品'!$E$2:$AW$10)),0)+IFERROR(SUMPRODUCT(('白止-S级品'!$A$2:$A$26=$B139)*('白止-S级品'!$D$1:$AV$1=CP$1)*('白止-S级品'!$D$2:$AV$26)),0)+IFERROR(SUMPRODUCT(('乐容-S级品'!$A$4:$A$32=$B139)*('乐容-S级品'!$L$3:$CA$3=CP$1)*('乐容-S级品'!$L$4:$CA$32)),0)</f>
      </c>
      <c r="CQ139" s="280">
        <f>IFERROR(SUMPRODUCT(('控温被PRO-S级品'!$B$2:$B$10=$B139)*('控温被PRO-S级品'!$E$1:$BE$1=CQ$1)*('控温被PRO-S级品'!$E$2:$BE$10)),0)+IFERROR(SUMPRODUCT(('冬被-S级品'!$B$2:$B$10=$B139)*('冬被-S级品'!$E$1:$AW$1=CQ$1)*('冬被-S级品'!$E$2:$AW$10)),0)+IFERROR(SUMPRODUCT(('白止-S级品'!$A$2:$A$26=$B139)*('白止-S级品'!$D$1:$AV$1=CQ$1)*('白止-S级品'!$D$2:$AV$26)),0)+IFERROR(SUMPRODUCT(('乐容-S级品'!$A$4:$A$32=$B139)*('乐容-S级品'!$L$3:$CA$3=CQ$1)*('乐容-S级品'!$L$4:$CA$32)),0)</f>
      </c>
      <c r="CR139" s="280">
        <f>IFERROR(SUMPRODUCT(('控温被PRO-S级品'!$B$2:$B$10=$B139)*('控温被PRO-S级品'!$E$1:$BE$1=CR$1)*('控温被PRO-S级品'!$E$2:$BE$10)),0)+IFERROR(SUMPRODUCT(('冬被-S级品'!$B$2:$B$10=$B139)*('冬被-S级品'!$E$1:$AW$1=CR$1)*('冬被-S级品'!$E$2:$AW$10)),0)+IFERROR(SUMPRODUCT(('白止-S级品'!$A$2:$A$26=$B139)*('白止-S级品'!$D$1:$AV$1=CR$1)*('白止-S级品'!$D$2:$AV$26)),0)+IFERROR(SUMPRODUCT(('乐容-S级品'!$A$4:$A$32=$B139)*('乐容-S级品'!$L$3:$CA$3=CR$1)*('乐容-S级品'!$L$4:$CA$32)),0)</f>
      </c>
      <c r="CS139" s="280">
        <f>IFERROR(SUMPRODUCT(('控温被PRO-S级品'!$B$2:$B$10=$B139)*('控温被PRO-S级品'!$E$1:$BE$1=CS$1)*('控温被PRO-S级品'!$E$2:$BE$10)),0)+IFERROR(SUMPRODUCT(('冬被-S级品'!$B$2:$B$10=$B139)*('冬被-S级品'!$E$1:$AW$1=CS$1)*('冬被-S级品'!$E$2:$AW$10)),0)+IFERROR(SUMPRODUCT(('白止-S级品'!$A$2:$A$26=$B139)*('白止-S级品'!$D$1:$AV$1=CS$1)*('白止-S级品'!$D$2:$AV$26)),0)+IFERROR(SUMPRODUCT(('乐容-S级品'!$A$4:$A$32=$B139)*('乐容-S级品'!$L$3:$CA$3=CS$1)*('乐容-S级品'!$L$4:$CA$32)),0)</f>
      </c>
      <c r="CT139" s="280">
        <f>IFERROR(SUMPRODUCT(('控温被PRO-S级品'!$B$2:$B$10=$B139)*('控温被PRO-S级品'!$E$1:$BE$1=CT$1)*('控温被PRO-S级品'!$E$2:$BE$10)),0)+IFERROR(SUMPRODUCT(('冬被-S级品'!$B$2:$B$10=$B139)*('冬被-S级品'!$E$1:$AW$1=CT$1)*('冬被-S级品'!$E$2:$AW$10)),0)+IFERROR(SUMPRODUCT(('白止-S级品'!$A$2:$A$26=$B139)*('白止-S级品'!$D$1:$AV$1=CT$1)*('白止-S级品'!$D$2:$AV$26)),0)+IFERROR(SUMPRODUCT(('乐容-S级品'!$A$4:$A$32=$B139)*('乐容-S级品'!$L$3:$CA$3=CT$1)*('乐容-S级品'!$L$4:$CA$32)),0)</f>
      </c>
      <c r="CU139" s="280">
        <f>IFERROR(SUMPRODUCT(('控温被PRO-S级品'!$B$2:$B$10=$B139)*('控温被PRO-S级品'!$E$1:$BE$1=CU$1)*('控温被PRO-S级品'!$E$2:$BE$10)),0)+IFERROR(SUMPRODUCT(('冬被-S级品'!$B$2:$B$10=$B139)*('冬被-S级品'!$E$1:$AW$1=CU$1)*('冬被-S级品'!$E$2:$AW$10)),0)+IFERROR(SUMPRODUCT(('白止-S级品'!$A$2:$A$26=$B139)*('白止-S级品'!$D$1:$AV$1=CU$1)*('白止-S级品'!$D$2:$AV$26)),0)+IFERROR(SUMPRODUCT(('乐容-S级品'!$A$4:$A$32=$B139)*('乐容-S级品'!$L$3:$CA$3=CU$1)*('乐容-S级品'!$L$4:$CA$32)),0)</f>
      </c>
      <c r="CV139" s="280">
        <f>IFERROR(SUMPRODUCT(('控温被PRO-S级品'!$B$2:$B$10=$B139)*('控温被PRO-S级品'!$E$1:$BE$1=CV$1)*('控温被PRO-S级品'!$E$2:$BE$10)),0)+IFERROR(SUMPRODUCT(('冬被-S级品'!$B$2:$B$10=$B139)*('冬被-S级品'!$E$1:$AW$1=CV$1)*('冬被-S级品'!$E$2:$AW$10)),0)+IFERROR(SUMPRODUCT(('白止-S级品'!$A$2:$A$26=$B139)*('白止-S级品'!$D$1:$AV$1=CV$1)*('白止-S级品'!$D$2:$AV$26)),0)+IFERROR(SUMPRODUCT(('乐容-S级品'!$A$4:$A$32=$B139)*('乐容-S级品'!$L$3:$CA$3=CV$1)*('乐容-S级品'!$L$4:$CA$32)),0)</f>
      </c>
      <c r="CW139" s="280">
        <f>IFERROR(SUMPRODUCT(('控温被PRO-S级品'!$B$2:$B$10=$B139)*('控温被PRO-S级品'!$E$1:$BE$1=CW$1)*('控温被PRO-S级品'!$E$2:$BE$10)),0)+IFERROR(SUMPRODUCT(('冬被-S级品'!$B$2:$B$10=$B139)*('冬被-S级品'!$E$1:$AW$1=CW$1)*('冬被-S级品'!$E$2:$AW$10)),0)+IFERROR(SUMPRODUCT(('白止-S级品'!$A$2:$A$26=$B139)*('白止-S级品'!$D$1:$AV$1=CW$1)*('白止-S级品'!$D$2:$AV$26)),0)+IFERROR(SUMPRODUCT(('乐容-S级品'!$A$4:$A$32=$B139)*('乐容-S级品'!$L$3:$CA$3=CW$1)*('乐容-S级品'!$L$4:$CA$32)),0)</f>
      </c>
      <c r="CX139" s="280">
        <f>IFERROR(SUMPRODUCT(('控温被PRO-S级品'!$B$2:$B$10=$B139)*('控温被PRO-S级品'!$E$1:$BE$1=CX$1)*('控温被PRO-S级品'!$E$2:$BE$10)),0)+IFERROR(SUMPRODUCT(('冬被-S级品'!$B$2:$B$10=$B139)*('冬被-S级品'!$E$1:$AW$1=CX$1)*('冬被-S级品'!$E$2:$AW$10)),0)+IFERROR(SUMPRODUCT(('白止-S级品'!$A$2:$A$26=$B139)*('白止-S级品'!$D$1:$AV$1=CX$1)*('白止-S级品'!$D$2:$AV$26)),0)+IFERROR(SUMPRODUCT(('乐容-S级品'!$A$4:$A$32=$B139)*('乐容-S级品'!$L$3:$CA$3=CX$1)*('乐容-S级品'!$L$4:$CA$32)),0)</f>
      </c>
      <c r="CY139" s="280">
        <f>IFERROR(SUMPRODUCT(('控温被PRO-S级品'!$B$2:$B$10=$B139)*('控温被PRO-S级品'!$E$1:$BE$1=CY$1)*('控温被PRO-S级品'!$E$2:$BE$10)),0)+IFERROR(SUMPRODUCT(('冬被-S级品'!$B$2:$B$10=$B139)*('冬被-S级品'!$E$1:$AW$1=CY$1)*('冬被-S级品'!$E$2:$AW$10)),0)+IFERROR(SUMPRODUCT(('白止-S级品'!$A$2:$A$26=$B139)*('白止-S级品'!$D$1:$AV$1=CY$1)*('白止-S级品'!$D$2:$AV$26)),0)+IFERROR(SUMPRODUCT(('乐容-S级品'!$A$4:$A$32=$B139)*('乐容-S级品'!$L$3:$CA$3=CY$1)*('乐容-S级品'!$L$4:$CA$32)),0)</f>
      </c>
      <c r="CZ139" s="280">
        <f>IFERROR(SUMPRODUCT(('控温被PRO-S级品'!$B$2:$B$10=$B139)*('控温被PRO-S级品'!$E$1:$BE$1=CZ$1)*('控温被PRO-S级品'!$E$2:$BE$10)),0)+IFERROR(SUMPRODUCT(('冬被-S级品'!$B$2:$B$10=$B139)*('冬被-S级品'!$E$1:$AW$1=CZ$1)*('冬被-S级品'!$E$2:$AW$10)),0)+IFERROR(SUMPRODUCT(('白止-S级品'!$A$2:$A$26=$B139)*('白止-S级品'!$D$1:$AV$1=CZ$1)*('白止-S级品'!$D$2:$AV$26)),0)+IFERROR(SUMPRODUCT(('乐容-S级品'!$A$4:$A$32=$B139)*('乐容-S级品'!$L$3:$CA$3=CZ$1)*('乐容-S级品'!$L$4:$CA$32)),0)</f>
      </c>
      <c r="DA139" s="280">
        <f>IFERROR(SUMPRODUCT(('控温被PRO-S级品'!$B$2:$B$10=$B139)*('控温被PRO-S级品'!$E$1:$BE$1=DA$1)*('控温被PRO-S级品'!$E$2:$BE$10)),0)+IFERROR(SUMPRODUCT(('冬被-S级品'!$B$2:$B$10=$B139)*('冬被-S级品'!$E$1:$AW$1=DA$1)*('冬被-S级品'!$E$2:$AW$10)),0)+IFERROR(SUMPRODUCT(('白止-S级品'!$A$2:$A$26=$B139)*('白止-S级品'!$D$1:$AV$1=DA$1)*('白止-S级品'!$D$2:$AV$26)),0)+IFERROR(SUMPRODUCT(('乐容-S级品'!$A$4:$A$32=$B139)*('乐容-S级品'!$L$3:$CA$3=DA$1)*('乐容-S级品'!$L$4:$CA$32)),0)</f>
      </c>
      <c r="DB139" s="280">
        <f>IFERROR(SUMPRODUCT(('控温被PRO-S级品'!$B$2:$B$10=$B139)*('控温被PRO-S级品'!$E$1:$BE$1=DB$1)*('控温被PRO-S级品'!$E$2:$BE$10)),0)+IFERROR(SUMPRODUCT(('冬被-S级品'!$B$2:$B$10=$B139)*('冬被-S级品'!$E$1:$AW$1=DB$1)*('冬被-S级品'!$E$2:$AW$10)),0)+IFERROR(SUMPRODUCT(('白止-S级品'!$A$2:$A$26=$B139)*('白止-S级品'!$D$1:$AV$1=DB$1)*('白止-S级品'!$D$2:$AV$26)),0)+IFERROR(SUMPRODUCT(('乐容-S级品'!$A$4:$A$32=$B139)*('乐容-S级品'!$L$3:$CA$3=DB$1)*('乐容-S级品'!$L$4:$CA$32)),0)</f>
      </c>
      <c r="DC139" s="280">
        <f>IFERROR(SUMPRODUCT(('控温被PRO-S级品'!$B$2:$B$10=$B139)*('控温被PRO-S级品'!$E$1:$BE$1=DC$1)*('控温被PRO-S级品'!$E$2:$BE$10)),0)+IFERROR(SUMPRODUCT(('冬被-S级品'!$B$2:$B$10=$B139)*('冬被-S级品'!$E$1:$AW$1=DC$1)*('冬被-S级品'!$E$2:$AW$10)),0)+IFERROR(SUMPRODUCT(('白止-S级品'!$A$2:$A$26=$B139)*('白止-S级品'!$D$1:$AV$1=DC$1)*('白止-S级品'!$D$2:$AV$26)),0)+IFERROR(SUMPRODUCT(('乐容-S级品'!$A$4:$A$32=$B139)*('乐容-S级品'!$L$3:$CA$3=DC$1)*('乐容-S级品'!$L$4:$CA$32)),0)</f>
      </c>
      <c r="DD139" s="280">
        <f>IFERROR(SUMPRODUCT(('控温被PRO-S级品'!$B$2:$B$10=$B139)*('控温被PRO-S级品'!$E$1:$BE$1=DD$1)*('控温被PRO-S级品'!$E$2:$BE$10)),0)+IFERROR(SUMPRODUCT(('冬被-S级品'!$B$2:$B$10=$B139)*('冬被-S级品'!$E$1:$AW$1=DD$1)*('冬被-S级品'!$E$2:$AW$10)),0)+IFERROR(SUMPRODUCT(('白止-S级品'!$A$2:$A$26=$B139)*('白止-S级品'!$D$1:$AV$1=DD$1)*('白止-S级品'!$D$2:$AV$26)),0)+IFERROR(SUMPRODUCT(('乐容-S级品'!$A$4:$A$32=$B139)*('乐容-S级品'!$L$3:$CA$3=DD$1)*('乐容-S级品'!$L$4:$CA$32)),0)</f>
      </c>
      <c r="DE139" s="280">
        <f>IFERROR(SUMPRODUCT(('控温被PRO-S级品'!$B$2:$B$10=$B139)*('控温被PRO-S级品'!$E$1:$BE$1=DE$1)*('控温被PRO-S级品'!$E$2:$BE$10)),0)+IFERROR(SUMPRODUCT(('冬被-S级品'!$B$2:$B$10=$B139)*('冬被-S级品'!$E$1:$AW$1=DE$1)*('冬被-S级品'!$E$2:$AW$10)),0)+IFERROR(SUMPRODUCT(('白止-S级品'!$A$2:$A$26=$B139)*('白止-S级品'!$D$1:$AV$1=DE$1)*('白止-S级品'!$D$2:$AV$26)),0)+IFERROR(SUMPRODUCT(('乐容-S级品'!$A$4:$A$32=$B139)*('乐容-S级品'!$L$3:$CA$3=DE$1)*('乐容-S级品'!$L$4:$CA$32)),0)</f>
      </c>
      <c r="DF139" s="280">
        <f>IFERROR(SUMPRODUCT(('控温被PRO-S级品'!$B$2:$B$10=$B139)*('控温被PRO-S级品'!$E$1:$BE$1=DF$1)*('控温被PRO-S级品'!$E$2:$BE$10)),0)+IFERROR(SUMPRODUCT(('冬被-S级品'!$B$2:$B$10=$B139)*('冬被-S级品'!$E$1:$AW$1=DF$1)*('冬被-S级品'!$E$2:$AW$10)),0)+IFERROR(SUMPRODUCT(('白止-S级品'!$A$2:$A$26=$B139)*('白止-S级品'!$D$1:$AV$1=DF$1)*('白止-S级品'!$D$2:$AV$26)),0)+IFERROR(SUMPRODUCT(('乐容-S级品'!$A$4:$A$32=$B139)*('乐容-S级品'!$L$3:$CA$3=DF$1)*('乐容-S级品'!$L$4:$CA$32)),0)</f>
      </c>
      <c r="DG139" s="280">
        <f>IFERROR(SUMPRODUCT(('控温被PRO-S级品'!$B$2:$B$10=$B139)*('控温被PRO-S级品'!$E$1:$BE$1=DG$1)*('控温被PRO-S级品'!$E$2:$BE$10)),0)+IFERROR(SUMPRODUCT(('冬被-S级品'!$B$2:$B$10=$B139)*('冬被-S级品'!$E$1:$AW$1=DG$1)*('冬被-S级品'!$E$2:$AW$10)),0)+IFERROR(SUMPRODUCT(('白止-S级品'!$A$2:$A$26=$B139)*('白止-S级品'!$D$1:$AV$1=DG$1)*('白止-S级品'!$D$2:$AV$26)),0)+IFERROR(SUMPRODUCT(('乐容-S级品'!$A$4:$A$32=$B139)*('乐容-S级品'!$L$3:$CA$3=DG$1)*('乐容-S级品'!$L$4:$CA$32)),0)</f>
      </c>
      <c r="DH139" s="280">
        <f>IFERROR(SUMPRODUCT(('控温被PRO-S级品'!$B$2:$B$10=$B139)*('控温被PRO-S级品'!$E$1:$BE$1=DH$1)*('控温被PRO-S级品'!$E$2:$BE$10)),0)+IFERROR(SUMPRODUCT(('冬被-S级品'!$B$2:$B$10=$B139)*('冬被-S级品'!$E$1:$AW$1=DH$1)*('冬被-S级品'!$E$2:$AW$10)),0)+IFERROR(SUMPRODUCT(('白止-S级品'!$A$2:$A$26=$B139)*('白止-S级品'!$D$1:$AV$1=DH$1)*('白止-S级品'!$D$2:$AV$26)),0)+IFERROR(SUMPRODUCT(('乐容-S级品'!$A$4:$A$32=$B139)*('乐容-S级品'!$L$3:$CA$3=DH$1)*('乐容-S级品'!$L$4:$CA$32)),0)</f>
      </c>
      <c r="DI139" s="280">
        <f>IFERROR(SUMPRODUCT(('控温被PRO-S级品'!$B$2:$B$10=$B139)*('控温被PRO-S级品'!$E$1:$BE$1=DI$1)*('控温被PRO-S级品'!$E$2:$BE$10)),0)+IFERROR(SUMPRODUCT(('冬被-S级品'!$B$2:$B$10=$B139)*('冬被-S级品'!$E$1:$AW$1=DI$1)*('冬被-S级品'!$E$2:$AW$10)),0)+IFERROR(SUMPRODUCT(('白止-S级品'!$A$2:$A$26=$B139)*('白止-S级品'!$D$1:$AV$1=DI$1)*('白止-S级品'!$D$2:$AV$26)),0)+IFERROR(SUMPRODUCT(('乐容-S级品'!$A$4:$A$32=$B139)*('乐容-S级品'!$L$3:$CA$3=DI$1)*('乐容-S级品'!$L$4:$CA$32)),0)</f>
      </c>
      <c r="DJ139" s="280">
        <f>IFERROR(SUMPRODUCT(('控温被PRO-S级品'!$B$2:$B$10=$B139)*('控温被PRO-S级品'!$E$1:$BE$1=DJ$1)*('控温被PRO-S级品'!$E$2:$BE$10)),0)+IFERROR(SUMPRODUCT(('冬被-S级品'!$B$2:$B$10=$B139)*('冬被-S级品'!$E$1:$AW$1=DJ$1)*('冬被-S级品'!$E$2:$AW$10)),0)+IFERROR(SUMPRODUCT(('白止-S级品'!$A$2:$A$26=$B139)*('白止-S级品'!$D$1:$AV$1=DJ$1)*('白止-S级品'!$D$2:$AV$26)),0)+IFERROR(SUMPRODUCT(('乐容-S级品'!$A$4:$A$32=$B139)*('乐容-S级品'!$L$3:$CA$3=DJ$1)*('乐容-S级品'!$L$4:$CA$32)),0)</f>
      </c>
      <c r="DK139" s="280"/>
      <c r="DL139" s="280"/>
      <c r="DM139" s="280"/>
      <c r="DN139" s="280"/>
      <c r="DO139" s="280"/>
      <c r="DP139" s="280"/>
      <c r="DQ139" s="280"/>
      <c r="DR139" s="280"/>
      <c r="DS139" s="280"/>
      <c r="DT139" s="280"/>
      <c r="DU139" s="280"/>
      <c r="DV139" s="280"/>
      <c r="DW139" s="280">
        <f>VLOOKUP(B139,'系统编码规格'!A:C,3,FALSE)</f>
      </c>
      <c r="DX139" s="280"/>
      <c r="DY139" s="280"/>
      <c r="DZ139" s="280"/>
      <c r="EA139" s="280"/>
      <c r="EB139" s="280"/>
      <c r="EC139" s="280"/>
      <c r="ED139" s="280"/>
      <c r="EE139" s="280"/>
      <c r="EF139" s="280"/>
      <c r="EG139" s="280"/>
      <c r="EH139" s="280"/>
      <c r="EI139" s="280"/>
      <c r="EJ139" s="280"/>
      <c r="EK139" s="280"/>
      <c r="EL139" s="280"/>
      <c r="EM139" s="280"/>
      <c r="EN139" s="280"/>
      <c r="EO139" s="280"/>
      <c r="EP139" s="280"/>
      <c r="EQ139" s="280"/>
      <c r="ER139" s="280"/>
      <c r="ES139" s="280"/>
      <c r="ET139" s="280"/>
      <c r="EU139" s="280"/>
      <c r="EV139" s="280"/>
      <c r="EW139" s="280"/>
      <c r="EX139" s="280"/>
      <c r="EY139" s="280"/>
      <c r="EZ139" s="280"/>
      <c r="FA139" s="280"/>
      <c r="FB139" s="280"/>
      <c r="FC139" s="280"/>
      <c r="FD139" s="280"/>
      <c r="FE139" s="280"/>
      <c r="FF139" s="280"/>
      <c r="FG139" s="280"/>
      <c r="FH139" s="280"/>
      <c r="FI139" s="280"/>
      <c r="FJ139" s="280"/>
      <c r="FK139" s="280"/>
      <c r="FL139" s="280"/>
      <c r="FM139" s="280"/>
      <c r="FN139" s="280"/>
      <c r="FO139" s="280"/>
      <c r="FP139" s="280"/>
      <c r="FQ139" s="280"/>
      <c r="FR139" s="280"/>
      <c r="FS139" s="280"/>
      <c r="FT139" s="280"/>
      <c r="FU139" s="280"/>
      <c r="FV139" s="280"/>
      <c r="FW139" s="280"/>
      <c r="FX139" s="280"/>
      <c r="FY139" s="280"/>
      <c r="FZ139" s="280"/>
      <c r="GA139" s="280"/>
      <c r="GB139" s="280"/>
      <c r="GC139" s="280"/>
      <c r="GD139" s="280"/>
      <c r="GE139" s="280"/>
      <c r="GF139" s="280"/>
      <c r="GG139" s="280"/>
      <c r="GH139" s="280"/>
      <c r="GI139" s="280"/>
      <c r="GJ139" s="280"/>
      <c r="GK139" s="280"/>
      <c r="GL139" s="280"/>
      <c r="GM139" s="280"/>
      <c r="GN139" s="280"/>
      <c r="GO139" s="280"/>
      <c r="GP139" s="280"/>
      <c r="GQ139" s="280"/>
      <c r="GR139" s="280"/>
      <c r="GS139" s="280"/>
      <c r="GT139" s="280"/>
      <c r="GU139" s="280"/>
      <c r="GV139" s="280"/>
    </row>
    <row r="140">
      <c r="A140" s="309" t="str">
        <v>乐容</v>
      </c>
      <c r="B140" s="311" t="str">
        <v>010020102090040-017</v>
      </c>
      <c r="C140" s="309" t="str">
        <v>磨毛四件套</v>
      </c>
      <c r="D140" s="309" t="str">
        <v>颜色:深空蓝,床品款式:床笠款,床品规格:150cm,系列:普通系列</v>
      </c>
      <c r="E140">
        <f>SUM(F140:GX140)</f>
      </c>
      <c r="F140" s="280">
        <f>IFERROR(SUMPRODUCT(('控温被PRO-S级品'!$B$2:$B$10=$B140)*('控温被PRO-S级品'!$E$1:$BE$1=F$1)*('控温被PRO-S级品'!$E$2:$BE$10)),0)+IFERROR(SUMPRODUCT(('冬被-S级品'!$B$2:$B$10=$B140)*('冬被-S级品'!$E$1:$AW$1=F$1)*('冬被-S级品'!$E$2:$AW$10)),0)+IFERROR(SUMPRODUCT(('白止-S级品'!$A$2:$A$26=$B140)*('白止-S级品'!$D$1:$AV$1=F$1)*('白止-S级品'!$D$2:$AV$26)),0)+IFERROR(SUMPRODUCT(('乐容-S级品'!$A$4:$A$32=$B140)*('乐容-S级品'!$L$3:$CA$3=F$1)*('乐容-S级品'!$L$4:$CA$32)),0)</f>
      </c>
      <c r="G140" s="280">
        <f>IFERROR(SUMPRODUCT(('控温被PRO-S级品'!$B$2:$B$10=$B140)*('控温被PRO-S级品'!$E$1:$BE$1=G$1)*('控温被PRO-S级品'!$E$2:$BE$10)),0)+IFERROR(SUMPRODUCT(('冬被-S级品'!$B$2:$B$10=$B140)*('冬被-S级品'!$E$1:$AW$1=G$1)*('冬被-S级品'!$E$2:$AW$10)),0)+IFERROR(SUMPRODUCT(('白止-S级品'!$A$2:$A$26=$B140)*('白止-S级品'!$D$1:$AV$1=G$1)*('白止-S级品'!$D$2:$AV$26)),0)+IFERROR(SUMPRODUCT(('乐容-S级品'!$A$4:$A$32=$B140)*('乐容-S级品'!$L$3:$CA$3=G$1)*('乐容-S级品'!$L$4:$CA$32)),0)</f>
      </c>
      <c r="H140" s="280">
        <f>IFERROR(SUMPRODUCT(('控温被PRO-S级品'!$B$2:$B$10=$B140)*('控温被PRO-S级品'!$E$1:$BE$1=H$1)*('控温被PRO-S级品'!$E$2:$BE$10)),0)+IFERROR(SUMPRODUCT(('冬被-S级品'!$B$2:$B$10=$B140)*('冬被-S级品'!$E$1:$AW$1=H$1)*('冬被-S级品'!$E$2:$AW$10)),0)+IFERROR(SUMPRODUCT(('白止-S级品'!$A$2:$A$26=$B140)*('白止-S级品'!$D$1:$AV$1=H$1)*('白止-S级品'!$D$2:$AV$26)),0)+IFERROR(SUMPRODUCT(('乐容-S级品'!$A$4:$A$32=$B140)*('乐容-S级品'!$L$3:$CA$3=H$1)*('乐容-S级品'!$L$4:$CA$32)),0)</f>
      </c>
      <c r="I140" s="280">
        <f>IFERROR(SUMPRODUCT(('控温被PRO-S级品'!$B$2:$B$10=$B140)*('控温被PRO-S级品'!$E$1:$BE$1=I$1)*('控温被PRO-S级品'!$E$2:$BE$10)),0)+IFERROR(SUMPRODUCT(('冬被-S级品'!$B$2:$B$10=$B140)*('冬被-S级品'!$E$1:$AW$1=I$1)*('冬被-S级品'!$E$2:$AW$10)),0)+IFERROR(SUMPRODUCT(('白止-S级品'!$A$2:$A$26=$B140)*('白止-S级品'!$D$1:$AV$1=I$1)*('白止-S级品'!$D$2:$AV$26)),0)+IFERROR(SUMPRODUCT(('乐容-S级品'!$A$4:$A$32=$B140)*('乐容-S级品'!$L$3:$CA$3=I$1)*('乐容-S级品'!$L$4:$CA$32)),0)</f>
      </c>
      <c r="J140" s="280">
        <f>IFERROR(SUMPRODUCT(('控温被PRO-S级品'!$B$2:$B$10=$B140)*('控温被PRO-S级品'!$E$1:$BE$1=J$1)*('控温被PRO-S级品'!$E$2:$BE$10)),0)+IFERROR(SUMPRODUCT(('冬被-S级品'!$B$2:$B$10=$B140)*('冬被-S级品'!$E$1:$AW$1=J$1)*('冬被-S级品'!$E$2:$AW$10)),0)+IFERROR(SUMPRODUCT(('白止-S级品'!$A$2:$A$26=$B140)*('白止-S级品'!$D$1:$AV$1=J$1)*('白止-S级品'!$D$2:$AV$26)),0)+IFERROR(SUMPRODUCT(('乐容-S级品'!$A$4:$A$32=$B140)*('乐容-S级品'!$L$3:$CA$3=J$1)*('乐容-S级品'!$L$4:$CA$32)),0)</f>
      </c>
      <c r="K140" s="280">
        <f>IFERROR(SUMPRODUCT(('控温被PRO-S级品'!$B$2:$B$10=$B140)*('控温被PRO-S级品'!$E$1:$BE$1=K$1)*('控温被PRO-S级品'!$E$2:$BE$10)),0)+IFERROR(SUMPRODUCT(('冬被-S级品'!$B$2:$B$10=$B140)*('冬被-S级品'!$E$1:$AW$1=K$1)*('冬被-S级品'!$E$2:$AW$10)),0)+IFERROR(SUMPRODUCT(('白止-S级品'!$A$2:$A$26=$B140)*('白止-S级品'!$D$1:$AV$1=K$1)*('白止-S级品'!$D$2:$AV$26)),0)+IFERROR(SUMPRODUCT(('乐容-S级品'!$A$4:$A$32=$B140)*('乐容-S级品'!$L$3:$CA$3=K$1)*('乐容-S级品'!$L$4:$CA$32)),0)</f>
      </c>
      <c r="L140" s="280">
        <f>IFERROR(SUMPRODUCT(('控温被PRO-S级品'!$B$2:$B$10=$B140)*('控温被PRO-S级品'!$E$1:$BE$1=L$1)*('控温被PRO-S级品'!$E$2:$BE$10)),0)+IFERROR(SUMPRODUCT(('冬被-S级品'!$B$2:$B$10=$B140)*('冬被-S级品'!$E$1:$AW$1=L$1)*('冬被-S级品'!$E$2:$AW$10)),0)+IFERROR(SUMPRODUCT(('白止-S级品'!$A$2:$A$26=$B140)*('白止-S级品'!$D$1:$AV$1=L$1)*('白止-S级品'!$D$2:$AV$26)),0)+IFERROR(SUMPRODUCT(('乐容-S级品'!$A$4:$A$32=$B140)*('乐容-S级品'!$L$3:$CA$3=L$1)*('乐容-S级品'!$L$4:$CA$32)),0)</f>
      </c>
      <c r="M140" s="280">
        <f>IFERROR(SUMPRODUCT(('控温被PRO-S级品'!$B$2:$B$10=$B140)*('控温被PRO-S级品'!$E$1:$BE$1=M$1)*('控温被PRO-S级品'!$E$2:$BE$10)),0)+IFERROR(SUMPRODUCT(('冬被-S级品'!$B$2:$B$10=$B140)*('冬被-S级品'!$E$1:$AW$1=M$1)*('冬被-S级品'!$E$2:$AW$10)),0)+IFERROR(SUMPRODUCT(('白止-S级品'!$A$2:$A$26=$B140)*('白止-S级品'!$D$1:$AV$1=M$1)*('白止-S级品'!$D$2:$AV$26)),0)+IFERROR(SUMPRODUCT(('乐容-S级品'!$A$4:$A$32=$B140)*('乐容-S级品'!$L$3:$CA$3=M$1)*('乐容-S级品'!$L$4:$CA$32)),0)</f>
      </c>
      <c r="N140" s="280">
        <f>IFERROR(SUMPRODUCT(('控温被PRO-S级品'!$B$2:$B$10=$B140)*('控温被PRO-S级品'!$E$1:$BE$1=N$1)*('控温被PRO-S级品'!$E$2:$BE$10)),0)+IFERROR(SUMPRODUCT(('冬被-S级品'!$B$2:$B$10=$B140)*('冬被-S级品'!$E$1:$AW$1=N$1)*('冬被-S级品'!$E$2:$AW$10)),0)+IFERROR(SUMPRODUCT(('白止-S级品'!$A$2:$A$26=$B140)*('白止-S级品'!$D$1:$AV$1=N$1)*('白止-S级品'!$D$2:$AV$26)),0)+IFERROR(SUMPRODUCT(('乐容-S级品'!$A$4:$A$32=$B140)*('乐容-S级品'!$L$3:$CA$3=N$1)*('乐容-S级品'!$L$4:$CA$32)),0)</f>
      </c>
      <c r="O140" s="280">
        <f>IFERROR(SUMPRODUCT(('控温被PRO-S级品'!$B$2:$B$10=$B140)*('控温被PRO-S级品'!$E$1:$BE$1=O$1)*('控温被PRO-S级品'!$E$2:$BE$10)),0)+IFERROR(SUMPRODUCT(('冬被-S级品'!$B$2:$B$10=$B140)*('冬被-S级品'!$E$1:$AW$1=O$1)*('冬被-S级品'!$E$2:$AW$10)),0)+IFERROR(SUMPRODUCT(('白止-S级品'!$A$2:$A$26=$B140)*('白止-S级品'!$D$1:$AV$1=O$1)*('白止-S级品'!$D$2:$AV$26)),0)+IFERROR(SUMPRODUCT(('乐容-S级品'!$A$4:$A$32=$B140)*('乐容-S级品'!$L$3:$CA$3=O$1)*('乐容-S级品'!$L$4:$CA$32)),0)</f>
      </c>
      <c r="P140" s="280">
        <f>IFERROR(SUMPRODUCT(('控温被PRO-S级品'!$B$2:$B$10=$B140)*('控温被PRO-S级品'!$E$1:$BE$1=P$1)*('控温被PRO-S级品'!$E$2:$BE$10)),0)+IFERROR(SUMPRODUCT(('冬被-S级品'!$B$2:$B$10=$B140)*('冬被-S级品'!$E$1:$AW$1=P$1)*('冬被-S级品'!$E$2:$AW$10)),0)+IFERROR(SUMPRODUCT(('白止-S级品'!$A$2:$A$26=$B140)*('白止-S级品'!$D$1:$AV$1=P$1)*('白止-S级品'!$D$2:$AV$26)),0)+IFERROR(SUMPRODUCT(('乐容-S级品'!$A$4:$A$32=$B140)*('乐容-S级品'!$L$3:$CA$3=P$1)*('乐容-S级品'!$L$4:$CA$32)),0)</f>
      </c>
      <c r="Q140" s="280">
        <f>IFERROR(SUMPRODUCT(('控温被PRO-S级品'!$B$2:$B$10=$B140)*('控温被PRO-S级品'!$E$1:$BE$1=Q$1)*('控温被PRO-S级品'!$E$2:$BE$10)),0)+IFERROR(SUMPRODUCT(('冬被-S级品'!$B$2:$B$10=$B140)*('冬被-S级品'!$E$1:$AW$1=Q$1)*('冬被-S级品'!$E$2:$AW$10)),0)+IFERROR(SUMPRODUCT(('白止-S级品'!$A$2:$A$26=$B140)*('白止-S级品'!$D$1:$AV$1=Q$1)*('白止-S级品'!$D$2:$AV$26)),0)+IFERROR(SUMPRODUCT(('乐容-S级品'!$A$4:$A$32=$B140)*('乐容-S级品'!$L$3:$CA$3=Q$1)*('乐容-S级品'!$L$4:$CA$32)),0)</f>
      </c>
      <c r="R140" s="280">
        <f>IFERROR(SUMPRODUCT(('控温被PRO-S级品'!$B$2:$B$10=$B140)*('控温被PRO-S级品'!$E$1:$BE$1=R$1)*('控温被PRO-S级品'!$E$2:$BE$10)),0)+IFERROR(SUMPRODUCT(('冬被-S级品'!$B$2:$B$10=$B140)*('冬被-S级品'!$E$1:$AW$1=R$1)*('冬被-S级品'!$E$2:$AW$10)),0)+IFERROR(SUMPRODUCT(('白止-S级品'!$A$2:$A$26=$B140)*('白止-S级品'!$D$1:$AV$1=R$1)*('白止-S级品'!$D$2:$AV$26)),0)+IFERROR(SUMPRODUCT(('乐容-S级品'!$A$4:$A$32=$B140)*('乐容-S级品'!$L$3:$CA$3=R$1)*('乐容-S级品'!$L$4:$CA$32)),0)</f>
      </c>
      <c r="S140" s="280">
        <f>IFERROR(SUMPRODUCT(('控温被PRO-S级品'!$B$2:$B$10=$B140)*('控温被PRO-S级品'!$E$1:$BE$1=S$1)*('控温被PRO-S级品'!$E$2:$BE$10)),0)+IFERROR(SUMPRODUCT(('冬被-S级品'!$B$2:$B$10=$B140)*('冬被-S级品'!$E$1:$AW$1=S$1)*('冬被-S级品'!$E$2:$AW$10)),0)+IFERROR(SUMPRODUCT(('白止-S级品'!$A$2:$A$26=$B140)*('白止-S级品'!$D$1:$AV$1=S$1)*('白止-S级品'!$D$2:$AV$26)),0)+IFERROR(SUMPRODUCT(('乐容-S级品'!$A$4:$A$32=$B140)*('乐容-S级品'!$L$3:$CA$3=S$1)*('乐容-S级品'!$L$4:$CA$32)),0)</f>
      </c>
      <c r="T140" s="280">
        <f>IFERROR(SUMPRODUCT(('控温被PRO-S级品'!$B$2:$B$10=$B140)*('控温被PRO-S级品'!$E$1:$BE$1=T$1)*('控温被PRO-S级品'!$E$2:$BE$10)),0)+IFERROR(SUMPRODUCT(('冬被-S级品'!$B$2:$B$10=$B140)*('冬被-S级品'!$E$1:$AW$1=T$1)*('冬被-S级品'!$E$2:$AW$10)),0)+IFERROR(SUMPRODUCT(('白止-S级品'!$A$2:$A$26=$B140)*('白止-S级品'!$D$1:$AV$1=T$1)*('白止-S级品'!$D$2:$AV$26)),0)+IFERROR(SUMPRODUCT(('乐容-S级品'!$A$4:$A$32=$B140)*('乐容-S级品'!$L$3:$CA$3=T$1)*('乐容-S级品'!$L$4:$CA$32)),0)</f>
      </c>
      <c r="U140" s="280">
        <f>IFERROR(SUMPRODUCT(('控温被PRO-S级品'!$B$2:$B$10=$B140)*('控温被PRO-S级品'!$E$1:$BE$1=U$1)*('控温被PRO-S级品'!$E$2:$BE$10)),0)+IFERROR(SUMPRODUCT(('冬被-S级品'!$B$2:$B$10=$B140)*('冬被-S级品'!$E$1:$AW$1=U$1)*('冬被-S级品'!$E$2:$AW$10)),0)+IFERROR(SUMPRODUCT(('白止-S级品'!$A$2:$A$26=$B140)*('白止-S级品'!$D$1:$AV$1=U$1)*('白止-S级品'!$D$2:$AV$26)),0)+IFERROR(SUMPRODUCT(('乐容-S级品'!$A$4:$A$32=$B140)*('乐容-S级品'!$L$3:$CA$3=U$1)*('乐容-S级品'!$L$4:$CA$32)),0)</f>
      </c>
      <c r="V140" s="280">
        <f>IFERROR(SUMPRODUCT(('控温被PRO-S级品'!$B$2:$B$10=$B140)*('控温被PRO-S级品'!$E$1:$BE$1=V$1)*('控温被PRO-S级品'!$E$2:$BE$10)),0)+IFERROR(SUMPRODUCT(('冬被-S级品'!$B$2:$B$10=$B140)*('冬被-S级品'!$E$1:$AW$1=V$1)*('冬被-S级品'!$E$2:$AW$10)),0)+IFERROR(SUMPRODUCT(('白止-S级品'!$A$2:$A$26=$B140)*('白止-S级品'!$D$1:$AV$1=V$1)*('白止-S级品'!$D$2:$AV$26)),0)+IFERROR(SUMPRODUCT(('乐容-S级品'!$A$4:$A$32=$B140)*('乐容-S级品'!$L$3:$CA$3=V$1)*('乐容-S级品'!$L$4:$CA$32)),0)</f>
      </c>
      <c r="W140" s="280">
        <f>IFERROR(SUMPRODUCT(('控温被PRO-S级品'!$B$2:$B$10=$B140)*('控温被PRO-S级品'!$E$1:$BE$1=W$1)*('控温被PRO-S级品'!$E$2:$BE$10)),0)+IFERROR(SUMPRODUCT(('冬被-S级品'!$B$2:$B$10=$B140)*('冬被-S级品'!$E$1:$AW$1=W$1)*('冬被-S级品'!$E$2:$AW$10)),0)+IFERROR(SUMPRODUCT(('白止-S级品'!$A$2:$A$26=$B140)*('白止-S级品'!$D$1:$AV$1=W$1)*('白止-S级品'!$D$2:$AV$26)),0)+IFERROR(SUMPRODUCT(('乐容-S级品'!$A$4:$A$32=$B140)*('乐容-S级品'!$L$3:$CA$3=W$1)*('乐容-S级品'!$L$4:$CA$32)),0)</f>
      </c>
      <c r="X140" s="280">
        <f>IFERROR(SUMPRODUCT(('控温被PRO-S级品'!$B$2:$B$10=$B140)*('控温被PRO-S级品'!$E$1:$BE$1=X$1)*('控温被PRO-S级品'!$E$2:$BE$10)),0)+IFERROR(SUMPRODUCT(('冬被-S级品'!$B$2:$B$10=$B140)*('冬被-S级品'!$E$1:$AW$1=X$1)*('冬被-S级品'!$E$2:$AW$10)),0)+IFERROR(SUMPRODUCT(('白止-S级品'!$A$2:$A$26=$B140)*('白止-S级品'!$D$1:$AV$1=X$1)*('白止-S级品'!$D$2:$AV$26)),0)+IFERROR(SUMPRODUCT(('乐容-S级品'!$A$4:$A$32=$B140)*('乐容-S级品'!$L$3:$CA$3=X$1)*('乐容-S级品'!$L$4:$CA$32)),0)</f>
      </c>
      <c r="Y140" s="280">
        <f>IFERROR(SUMPRODUCT(('控温被PRO-S级品'!$B$2:$B$10=$B140)*('控温被PRO-S级品'!$E$1:$BE$1=Y$1)*('控温被PRO-S级品'!$E$2:$BE$10)),0)+IFERROR(SUMPRODUCT(('冬被-S级品'!$B$2:$B$10=$B140)*('冬被-S级品'!$E$1:$AW$1=Y$1)*('冬被-S级品'!$E$2:$AW$10)),0)+IFERROR(SUMPRODUCT(('白止-S级品'!$A$2:$A$26=$B140)*('白止-S级品'!$D$1:$AV$1=Y$1)*('白止-S级品'!$D$2:$AV$26)),0)+IFERROR(SUMPRODUCT(('乐容-S级品'!$A$4:$A$32=$B140)*('乐容-S级品'!$L$3:$CA$3=Y$1)*('乐容-S级品'!$L$4:$CA$32)),0)</f>
      </c>
      <c r="Z140" s="280">
        <f>IFERROR(SUMPRODUCT(('控温被PRO-S级品'!$B$2:$B$10=$B140)*('控温被PRO-S级品'!$E$1:$BE$1=Z$1)*('控温被PRO-S级品'!$E$2:$BE$10)),0)+IFERROR(SUMPRODUCT(('冬被-S级品'!$B$2:$B$10=$B140)*('冬被-S级品'!$E$1:$AW$1=Z$1)*('冬被-S级品'!$E$2:$AW$10)),0)+IFERROR(SUMPRODUCT(('白止-S级品'!$A$2:$A$26=$B140)*('白止-S级品'!$D$1:$AV$1=Z$1)*('白止-S级品'!$D$2:$AV$26)),0)+IFERROR(SUMPRODUCT(('乐容-S级品'!$A$4:$A$32=$B140)*('乐容-S级品'!$L$3:$CA$3=Z$1)*('乐容-S级品'!$L$4:$CA$32)),0)</f>
      </c>
      <c r="AA140" s="280">
        <f>IFERROR(SUMPRODUCT(('控温被PRO-S级品'!$B$2:$B$10=$B140)*('控温被PRO-S级品'!$E$1:$BE$1=AA$1)*('控温被PRO-S级品'!$E$2:$BE$10)),0)+IFERROR(SUMPRODUCT(('冬被-S级品'!$B$2:$B$10=$B140)*('冬被-S级品'!$E$1:$AW$1=AA$1)*('冬被-S级品'!$E$2:$AW$10)),0)+IFERROR(SUMPRODUCT(('白止-S级品'!$A$2:$A$26=$B140)*('白止-S级品'!$D$1:$AV$1=AA$1)*('白止-S级品'!$D$2:$AV$26)),0)+IFERROR(SUMPRODUCT(('乐容-S级品'!$A$4:$A$32=$B140)*('乐容-S级品'!$L$3:$CA$3=AA$1)*('乐容-S级品'!$L$4:$CA$32)),0)</f>
      </c>
      <c r="AB140" s="280">
        <f>IFERROR(SUMPRODUCT(('控温被PRO-S级品'!$B$2:$B$10=$B140)*('控温被PRO-S级品'!$E$1:$BE$1=AB$1)*('控温被PRO-S级品'!$E$2:$BE$10)),0)+IFERROR(SUMPRODUCT(('冬被-S级品'!$B$2:$B$10=$B140)*('冬被-S级品'!$E$1:$AW$1=AB$1)*('冬被-S级品'!$E$2:$AW$10)),0)+IFERROR(SUMPRODUCT(('白止-S级品'!$A$2:$A$26=$B140)*('白止-S级品'!$D$1:$AV$1=AB$1)*('白止-S级品'!$D$2:$AV$26)),0)+IFERROR(SUMPRODUCT(('乐容-S级品'!$A$4:$A$32=$B140)*('乐容-S级品'!$L$3:$CA$3=AB$1)*('乐容-S级品'!$L$4:$CA$32)),0)</f>
      </c>
      <c r="AC140" s="280">
        <f>IFERROR(SUMPRODUCT(('控温被PRO-S级品'!$B$2:$B$10=$B140)*('控温被PRO-S级品'!$E$1:$BE$1=AC$1)*('控温被PRO-S级品'!$E$2:$BE$10)),0)+IFERROR(SUMPRODUCT(('冬被-S级品'!$B$2:$B$10=$B140)*('冬被-S级品'!$E$1:$AW$1=AC$1)*('冬被-S级品'!$E$2:$AW$10)),0)+IFERROR(SUMPRODUCT(('白止-S级品'!$A$2:$A$26=$B140)*('白止-S级品'!$D$1:$AV$1=AC$1)*('白止-S级品'!$D$2:$AV$26)),0)+IFERROR(SUMPRODUCT(('乐容-S级品'!$A$4:$A$32=$B140)*('乐容-S级品'!$L$3:$CA$3=AC$1)*('乐容-S级品'!$L$4:$CA$32)),0)</f>
      </c>
      <c r="AD140" s="280">
        <f>IFERROR(SUMPRODUCT(('控温被PRO-S级品'!$B$2:$B$10=$B140)*('控温被PRO-S级品'!$E$1:$BE$1=AD$1)*('控温被PRO-S级品'!$E$2:$BE$10)),0)+IFERROR(SUMPRODUCT(('冬被-S级品'!$B$2:$B$10=$B140)*('冬被-S级品'!$E$1:$AW$1=AD$1)*('冬被-S级品'!$E$2:$AW$10)),0)+IFERROR(SUMPRODUCT(('白止-S级品'!$A$2:$A$26=$B140)*('白止-S级品'!$D$1:$AV$1=AD$1)*('白止-S级品'!$D$2:$AV$26)),0)+IFERROR(SUMPRODUCT(('乐容-S级品'!$A$4:$A$32=$B140)*('乐容-S级品'!$L$3:$CA$3=AD$1)*('乐容-S级品'!$L$4:$CA$32)),0)</f>
      </c>
      <c r="AE140" s="280">
        <f>IFERROR(SUMPRODUCT(('控温被PRO-S级品'!$B$2:$B$10=$B140)*('控温被PRO-S级品'!$E$1:$BE$1=AE$1)*('控温被PRO-S级品'!$E$2:$BE$10)),0)+IFERROR(SUMPRODUCT(('冬被-S级品'!$B$2:$B$10=$B140)*('冬被-S级品'!$E$1:$AW$1=AE$1)*('冬被-S级品'!$E$2:$AW$10)),0)+IFERROR(SUMPRODUCT(('白止-S级品'!$A$2:$A$26=$B140)*('白止-S级品'!$D$1:$AV$1=AE$1)*('白止-S级品'!$D$2:$AV$26)),0)+IFERROR(SUMPRODUCT(('乐容-S级品'!$A$4:$A$32=$B140)*('乐容-S级品'!$L$3:$CA$3=AE$1)*('乐容-S级品'!$L$4:$CA$32)),0)</f>
      </c>
      <c r="AF140" s="280">
        <f>IFERROR(SUMPRODUCT(('控温被PRO-S级品'!$B$2:$B$10=$B140)*('控温被PRO-S级品'!$E$1:$BE$1=AF$1)*('控温被PRO-S级品'!$E$2:$BE$10)),0)+IFERROR(SUMPRODUCT(('冬被-S级品'!$B$2:$B$10=$B140)*('冬被-S级品'!$E$1:$AW$1=AF$1)*('冬被-S级品'!$E$2:$AW$10)),0)+IFERROR(SUMPRODUCT(('白止-S级品'!$A$2:$A$26=$B140)*('白止-S级品'!$D$1:$AV$1=AF$1)*('白止-S级品'!$D$2:$AV$26)),0)+IFERROR(SUMPRODUCT(('乐容-S级品'!$A$4:$A$32=$B140)*('乐容-S级品'!$L$3:$CA$3=AF$1)*('乐容-S级品'!$L$4:$CA$32)),0)</f>
      </c>
      <c r="AG140" s="280">
        <f>IFERROR(SUMPRODUCT(('控温被PRO-S级品'!$B$2:$B$10=$B140)*('控温被PRO-S级品'!$E$1:$BE$1=AG$1)*('控温被PRO-S级品'!$E$2:$BE$10)),0)+IFERROR(SUMPRODUCT(('冬被-S级品'!$B$2:$B$10=$B140)*('冬被-S级品'!$E$1:$AW$1=AG$1)*('冬被-S级品'!$E$2:$AW$10)),0)+IFERROR(SUMPRODUCT(('白止-S级品'!$A$2:$A$26=$B140)*('白止-S级品'!$D$1:$AV$1=AG$1)*('白止-S级品'!$D$2:$AV$26)),0)+IFERROR(SUMPRODUCT(('乐容-S级品'!$A$4:$A$32=$B140)*('乐容-S级品'!$L$3:$CA$3=AG$1)*('乐容-S级品'!$L$4:$CA$32)),0)</f>
      </c>
      <c r="AH140" s="280">
        <f>IFERROR(SUMPRODUCT(('控温被PRO-S级品'!$B$2:$B$10=$B140)*('控温被PRO-S级品'!$E$1:$BE$1=AH$1)*('控温被PRO-S级品'!$E$2:$BE$10)),0)+IFERROR(SUMPRODUCT(('冬被-S级品'!$B$2:$B$10=$B140)*('冬被-S级品'!$E$1:$AW$1=AH$1)*('冬被-S级品'!$E$2:$AW$10)),0)+IFERROR(SUMPRODUCT(('白止-S级品'!$A$2:$A$26=$B140)*('白止-S级品'!$D$1:$AV$1=AH$1)*('白止-S级品'!$D$2:$AV$26)),0)+IFERROR(SUMPRODUCT(('乐容-S级品'!$A$4:$A$32=$B140)*('乐容-S级品'!$L$3:$CA$3=AH$1)*('乐容-S级品'!$L$4:$CA$32)),0)</f>
      </c>
      <c r="AI140" s="280">
        <f>IFERROR(SUMPRODUCT(('控温被PRO-S级品'!$B$2:$B$10=$B140)*('控温被PRO-S级品'!$E$1:$BE$1=AI$1)*('控温被PRO-S级品'!$E$2:$BE$10)),0)+IFERROR(SUMPRODUCT(('冬被-S级品'!$B$2:$B$10=$B140)*('冬被-S级品'!$E$1:$AW$1=AI$1)*('冬被-S级品'!$E$2:$AW$10)),0)+IFERROR(SUMPRODUCT(('白止-S级品'!$A$2:$A$26=$B140)*('白止-S级品'!$D$1:$AV$1=AI$1)*('白止-S级品'!$D$2:$AV$26)),0)+IFERROR(SUMPRODUCT(('乐容-S级品'!$A$4:$A$32=$B140)*('乐容-S级品'!$L$3:$CA$3=AI$1)*('乐容-S级品'!$L$4:$CA$32)),0)</f>
      </c>
      <c r="AJ140" s="280">
        <f>IFERROR(SUMPRODUCT(('控温被PRO-S级品'!$B$2:$B$10=$B140)*('控温被PRO-S级品'!$E$1:$BE$1=AJ$1)*('控温被PRO-S级品'!$E$2:$BE$10)),0)+IFERROR(SUMPRODUCT(('冬被-S级品'!$B$2:$B$10=$B140)*('冬被-S级品'!$E$1:$AW$1=AJ$1)*('冬被-S级品'!$E$2:$AW$10)),0)+IFERROR(SUMPRODUCT(('白止-S级品'!$A$2:$A$26=$B140)*('白止-S级品'!$D$1:$AV$1=AJ$1)*('白止-S级品'!$D$2:$AV$26)),0)+IFERROR(SUMPRODUCT(('乐容-S级品'!$A$4:$A$32=$B140)*('乐容-S级品'!$L$3:$CA$3=AJ$1)*('乐容-S级品'!$L$4:$CA$32)),0)</f>
      </c>
      <c r="AK140" s="280">
        <f>IFERROR(SUMPRODUCT(('控温被PRO-S级品'!$B$2:$B$10=$B140)*('控温被PRO-S级品'!$E$1:$BE$1=AK$1)*('控温被PRO-S级品'!$E$2:$BE$10)),0)+IFERROR(SUMPRODUCT(('冬被-S级品'!$B$2:$B$10=$B140)*('冬被-S级品'!$E$1:$AW$1=AK$1)*('冬被-S级品'!$E$2:$AW$10)),0)+IFERROR(SUMPRODUCT(('白止-S级品'!$A$2:$A$26=$B140)*('白止-S级品'!$D$1:$AV$1=AK$1)*('白止-S级品'!$D$2:$AV$26)),0)+IFERROR(SUMPRODUCT(('乐容-S级品'!$A$4:$A$32=$B140)*('乐容-S级品'!$L$3:$CA$3=AK$1)*('乐容-S级品'!$L$4:$CA$32)),0)</f>
      </c>
      <c r="AL140" s="280">
        <f>IFERROR(SUMPRODUCT(('控温被PRO-S级品'!$B$2:$B$10=$B140)*('控温被PRO-S级品'!$E$1:$BE$1=AL$1)*('控温被PRO-S级品'!$E$2:$BE$10)),0)+IFERROR(SUMPRODUCT(('冬被-S级品'!$B$2:$B$10=$B140)*('冬被-S级品'!$E$1:$AW$1=AL$1)*('冬被-S级品'!$E$2:$AW$10)),0)+IFERROR(SUMPRODUCT(('白止-S级品'!$A$2:$A$26=$B140)*('白止-S级品'!$D$1:$AV$1=AL$1)*('白止-S级品'!$D$2:$AV$26)),0)+IFERROR(SUMPRODUCT(('乐容-S级品'!$A$4:$A$32=$B140)*('乐容-S级品'!$L$3:$CA$3=AL$1)*('乐容-S级品'!$L$4:$CA$32)),0)</f>
      </c>
      <c r="AM140" s="280">
        <f>IFERROR(SUMPRODUCT(('控温被PRO-S级品'!$B$2:$B$10=$B140)*('控温被PRO-S级品'!$E$1:$BE$1=AM$1)*('控温被PRO-S级品'!$E$2:$BE$10)),0)+IFERROR(SUMPRODUCT(('冬被-S级品'!$B$2:$B$10=$B140)*('冬被-S级品'!$E$1:$AW$1=AM$1)*('冬被-S级品'!$E$2:$AW$10)),0)+IFERROR(SUMPRODUCT(('白止-S级品'!$A$2:$A$26=$B140)*('白止-S级品'!$D$1:$AV$1=AM$1)*('白止-S级品'!$D$2:$AV$26)),0)+IFERROR(SUMPRODUCT(('乐容-S级品'!$A$4:$A$32=$B140)*('乐容-S级品'!$L$3:$CA$3=AM$1)*('乐容-S级品'!$L$4:$CA$32)),0)</f>
      </c>
      <c r="AN140" s="280">
        <f>IFERROR(SUMPRODUCT(('控温被PRO-S级品'!$B$2:$B$10=$B140)*('控温被PRO-S级品'!$E$1:$BE$1=AN$1)*('控温被PRO-S级品'!$E$2:$BE$10)),0)+IFERROR(SUMPRODUCT(('冬被-S级品'!$B$2:$B$10=$B140)*('冬被-S级品'!$E$1:$AW$1=AN$1)*('冬被-S级品'!$E$2:$AW$10)),0)+IFERROR(SUMPRODUCT(('白止-S级品'!$A$2:$A$26=$B140)*('白止-S级品'!$D$1:$AV$1=AN$1)*('白止-S级品'!$D$2:$AV$26)),0)+IFERROR(SUMPRODUCT(('乐容-S级品'!$A$4:$A$32=$B140)*('乐容-S级品'!$L$3:$CA$3=AN$1)*('乐容-S级品'!$L$4:$CA$32)),0)</f>
      </c>
      <c r="AO140" s="280">
        <f>IFERROR(SUMPRODUCT(('控温被PRO-S级品'!$B$2:$B$10=$B140)*('控温被PRO-S级品'!$E$1:$BE$1=AO$1)*('控温被PRO-S级品'!$E$2:$BE$10)),0)+IFERROR(SUMPRODUCT(('冬被-S级品'!$B$2:$B$10=$B140)*('冬被-S级品'!$E$1:$AW$1=AO$1)*('冬被-S级品'!$E$2:$AW$10)),0)+IFERROR(SUMPRODUCT(('白止-S级品'!$A$2:$A$26=$B140)*('白止-S级品'!$D$1:$AV$1=AO$1)*('白止-S级品'!$D$2:$AV$26)),0)+IFERROR(SUMPRODUCT(('乐容-S级品'!$A$4:$A$32=$B140)*('乐容-S级品'!$L$3:$CA$3=AO$1)*('乐容-S级品'!$L$4:$CA$32)),0)</f>
      </c>
      <c r="AP140" s="280">
        <f>IFERROR(SUMPRODUCT(('控温被PRO-S级品'!$B$2:$B$10=$B140)*('控温被PRO-S级品'!$E$1:$BE$1=AP$1)*('控温被PRO-S级品'!$E$2:$BE$10)),0)+IFERROR(SUMPRODUCT(('冬被-S级品'!$B$2:$B$10=$B140)*('冬被-S级品'!$E$1:$AW$1=AP$1)*('冬被-S级品'!$E$2:$AW$10)),0)+IFERROR(SUMPRODUCT(('白止-S级品'!$A$2:$A$26=$B140)*('白止-S级品'!$D$1:$AV$1=AP$1)*('白止-S级品'!$D$2:$AV$26)),0)+IFERROR(SUMPRODUCT(('乐容-S级品'!$A$4:$A$32=$B140)*('乐容-S级品'!$L$3:$CA$3=AP$1)*('乐容-S级品'!$L$4:$CA$32)),0)</f>
      </c>
      <c r="AQ140" s="280">
        <f>IFERROR(SUMPRODUCT(('控温被PRO-S级品'!$B$2:$B$10=$B140)*('控温被PRO-S级品'!$E$1:$BE$1=AQ$1)*('控温被PRO-S级品'!$E$2:$BE$10)),0)+IFERROR(SUMPRODUCT(('冬被-S级品'!$B$2:$B$10=$B140)*('冬被-S级品'!$E$1:$AW$1=AQ$1)*('冬被-S级品'!$E$2:$AW$10)),0)+IFERROR(SUMPRODUCT(('白止-S级品'!$A$2:$A$26=$B140)*('白止-S级品'!$D$1:$AV$1=AQ$1)*('白止-S级品'!$D$2:$AV$26)),0)+IFERROR(SUMPRODUCT(('乐容-S级品'!$A$4:$A$32=$B140)*('乐容-S级品'!$L$3:$CA$3=AQ$1)*('乐容-S级品'!$L$4:$CA$32)),0)</f>
      </c>
      <c r="AR140" s="280">
        <f>IFERROR(SUMPRODUCT(('控温被PRO-S级品'!$B$2:$B$10=$B140)*('控温被PRO-S级品'!$E$1:$BE$1=AR$1)*('控温被PRO-S级品'!$E$2:$BE$10)),0)+IFERROR(SUMPRODUCT(('冬被-S级品'!$B$2:$B$10=$B140)*('冬被-S级品'!$E$1:$AW$1=AR$1)*('冬被-S级品'!$E$2:$AW$10)),0)+IFERROR(SUMPRODUCT(('白止-S级品'!$A$2:$A$26=$B140)*('白止-S级品'!$D$1:$AV$1=AR$1)*('白止-S级品'!$D$2:$AV$26)),0)+IFERROR(SUMPRODUCT(('乐容-S级品'!$A$4:$A$32=$B140)*('乐容-S级品'!$L$3:$CA$3=AR$1)*('乐容-S级品'!$L$4:$CA$32)),0)</f>
      </c>
      <c r="AS140" s="280">
        <f>IFERROR(SUMPRODUCT(('控温被PRO-S级品'!$B$2:$B$10=$B140)*('控温被PRO-S级品'!$E$1:$BE$1=AS$1)*('控温被PRO-S级品'!$E$2:$BE$10)),0)+IFERROR(SUMPRODUCT(('冬被-S级品'!$B$2:$B$10=$B140)*('冬被-S级品'!$E$1:$AW$1=AS$1)*('冬被-S级品'!$E$2:$AW$10)),0)+IFERROR(SUMPRODUCT(('白止-S级品'!$A$2:$A$26=$B140)*('白止-S级品'!$D$1:$AV$1=AS$1)*('白止-S级品'!$D$2:$AV$26)),0)+IFERROR(SUMPRODUCT(('乐容-S级品'!$A$4:$A$32=$B140)*('乐容-S级品'!$L$3:$CA$3=AS$1)*('乐容-S级品'!$L$4:$CA$32)),0)</f>
      </c>
      <c r="AT140" s="280">
        <f>IFERROR(SUMPRODUCT(('控温被PRO-S级品'!$B$2:$B$10=$B140)*('控温被PRO-S级品'!$E$1:$BE$1=AT$1)*('控温被PRO-S级品'!$E$2:$BE$10)),0)+IFERROR(SUMPRODUCT(('冬被-S级品'!$B$2:$B$10=$B140)*('冬被-S级品'!$E$1:$AW$1=AT$1)*('冬被-S级品'!$E$2:$AW$10)),0)+IFERROR(SUMPRODUCT(('白止-S级品'!$A$2:$A$26=$B140)*('白止-S级品'!$D$1:$AV$1=AT$1)*('白止-S级品'!$D$2:$AV$26)),0)+IFERROR(SUMPRODUCT(('乐容-S级品'!$A$4:$A$32=$B140)*('乐容-S级品'!$L$3:$CA$3=AT$1)*('乐容-S级品'!$L$4:$CA$32)),0)</f>
      </c>
      <c r="AU140" s="280">
        <f>IFERROR(SUMPRODUCT(('控温被PRO-S级品'!$B$2:$B$10=$B140)*('控温被PRO-S级品'!$E$1:$BE$1=AU$1)*('控温被PRO-S级品'!$E$2:$BE$10)),0)+IFERROR(SUMPRODUCT(('冬被-S级品'!$B$2:$B$10=$B140)*('冬被-S级品'!$E$1:$AW$1=AU$1)*('冬被-S级品'!$E$2:$AW$10)),0)+IFERROR(SUMPRODUCT(('白止-S级品'!$A$2:$A$26=$B140)*('白止-S级品'!$D$1:$AV$1=AU$1)*('白止-S级品'!$D$2:$AV$26)),0)+IFERROR(SUMPRODUCT(('乐容-S级品'!$A$4:$A$32=$B140)*('乐容-S级品'!$L$3:$CA$3=AU$1)*('乐容-S级品'!$L$4:$CA$32)),0)</f>
      </c>
      <c r="AV140" s="280">
        <f>IFERROR(SUMPRODUCT(('控温被PRO-S级品'!$B$2:$B$10=$B140)*('控温被PRO-S级品'!$E$1:$BE$1=AV$1)*('控温被PRO-S级品'!$E$2:$BE$10)),0)+IFERROR(SUMPRODUCT(('冬被-S级品'!$B$2:$B$10=$B140)*('冬被-S级品'!$E$1:$AW$1=AV$1)*('冬被-S级品'!$E$2:$AW$10)),0)+IFERROR(SUMPRODUCT(('白止-S级品'!$A$2:$A$26=$B140)*('白止-S级品'!$D$1:$AV$1=AV$1)*('白止-S级品'!$D$2:$AV$26)),0)+IFERROR(SUMPRODUCT(('乐容-S级品'!$A$4:$A$32=$B140)*('乐容-S级品'!$L$3:$CA$3=AV$1)*('乐容-S级品'!$L$4:$CA$32)),0)</f>
      </c>
      <c r="AW140" s="280">
        <f>IFERROR(SUMPRODUCT(('控温被PRO-S级品'!$B$2:$B$10=$B140)*('控温被PRO-S级品'!$E$1:$BE$1=AW$1)*('控温被PRO-S级品'!$E$2:$BE$10)),0)+IFERROR(SUMPRODUCT(('冬被-S级品'!$B$2:$B$10=$B140)*('冬被-S级品'!$E$1:$AW$1=AW$1)*('冬被-S级品'!$E$2:$AW$10)),0)+IFERROR(SUMPRODUCT(('白止-S级品'!$A$2:$A$26=$B140)*('白止-S级品'!$D$1:$AV$1=AW$1)*('白止-S级品'!$D$2:$AV$26)),0)+IFERROR(SUMPRODUCT(('乐容-S级品'!$A$4:$A$32=$B140)*('乐容-S级品'!$L$3:$CA$3=AW$1)*('乐容-S级品'!$L$4:$CA$32)),0)</f>
      </c>
      <c r="AX140" s="280">
        <f>IFERROR(SUMPRODUCT(('控温被PRO-S级品'!$B$2:$B$10=$B140)*('控温被PRO-S级品'!$E$1:$BE$1=AX$1)*('控温被PRO-S级品'!$E$2:$BE$10)),0)+IFERROR(SUMPRODUCT(('冬被-S级品'!$B$2:$B$10=$B140)*('冬被-S级品'!$E$1:$AW$1=AX$1)*('冬被-S级品'!$E$2:$AW$10)),0)+IFERROR(SUMPRODUCT(('白止-S级品'!$A$2:$A$26=$B140)*('白止-S级品'!$D$1:$AV$1=AX$1)*('白止-S级品'!$D$2:$AV$26)),0)+IFERROR(SUMPRODUCT(('乐容-S级品'!$A$4:$A$32=$B140)*('乐容-S级品'!$L$3:$CA$3=AX$1)*('乐容-S级品'!$L$4:$CA$32)),0)</f>
      </c>
      <c r="AY140" s="280">
        <f>IFERROR(SUMPRODUCT(('控温被PRO-S级品'!$B$2:$B$10=$B140)*('控温被PRO-S级品'!$E$1:$BE$1=AY$1)*('控温被PRO-S级品'!$E$2:$BE$10)),0)+IFERROR(SUMPRODUCT(('冬被-S级品'!$B$2:$B$10=$B140)*('冬被-S级品'!$E$1:$AW$1=AY$1)*('冬被-S级品'!$E$2:$AW$10)),0)+IFERROR(SUMPRODUCT(('白止-S级品'!$A$2:$A$26=$B140)*('白止-S级品'!$D$1:$AV$1=AY$1)*('白止-S级品'!$D$2:$AV$26)),0)+IFERROR(SUMPRODUCT(('乐容-S级品'!$A$4:$A$32=$B140)*('乐容-S级品'!$L$3:$CA$3=AY$1)*('乐容-S级品'!$L$4:$CA$32)),0)</f>
      </c>
      <c r="AZ140" s="280">
        <f>IFERROR(SUMPRODUCT(('控温被PRO-S级品'!$B$2:$B$10=$B140)*('控温被PRO-S级品'!$E$1:$BE$1=AZ$1)*('控温被PRO-S级品'!$E$2:$BE$10)),0)+IFERROR(SUMPRODUCT(('冬被-S级品'!$B$2:$B$10=$B140)*('冬被-S级品'!$E$1:$AW$1=AZ$1)*('冬被-S级品'!$E$2:$AW$10)),0)+IFERROR(SUMPRODUCT(('白止-S级品'!$A$2:$A$26=$B140)*('白止-S级品'!$D$1:$AV$1=AZ$1)*('白止-S级品'!$D$2:$AV$26)),0)+IFERROR(SUMPRODUCT(('乐容-S级品'!$A$4:$A$32=$B140)*('乐容-S级品'!$L$3:$CA$3=AZ$1)*('乐容-S级品'!$L$4:$CA$32)),0)</f>
      </c>
      <c r="BA140" s="280">
        <f>IFERROR(SUMPRODUCT(('控温被PRO-S级品'!$B$2:$B$10=$B140)*('控温被PRO-S级品'!$E$1:$BE$1=BA$1)*('控温被PRO-S级品'!$E$2:$BE$10)),0)+IFERROR(SUMPRODUCT(('冬被-S级品'!$B$2:$B$10=$B140)*('冬被-S级品'!$E$1:$AW$1=BA$1)*('冬被-S级品'!$E$2:$AW$10)),0)+IFERROR(SUMPRODUCT(('白止-S级品'!$A$2:$A$26=$B140)*('白止-S级品'!$D$1:$AV$1=BA$1)*('白止-S级品'!$D$2:$AV$26)),0)+IFERROR(SUMPRODUCT(('乐容-S级品'!$A$4:$A$32=$B140)*('乐容-S级品'!$L$3:$CA$3=BA$1)*('乐容-S级品'!$L$4:$CA$32)),0)</f>
      </c>
      <c r="BB140" s="280">
        <f>IFERROR(SUMPRODUCT(('控温被PRO-S级品'!$B$2:$B$10=$B140)*('控温被PRO-S级品'!$E$1:$BE$1=BB$1)*('控温被PRO-S级品'!$E$2:$BE$10)),0)+IFERROR(SUMPRODUCT(('冬被-S级品'!$B$2:$B$10=$B140)*('冬被-S级品'!$E$1:$AW$1=BB$1)*('冬被-S级品'!$E$2:$AW$10)),0)+IFERROR(SUMPRODUCT(('白止-S级品'!$A$2:$A$26=$B140)*('白止-S级品'!$D$1:$AV$1=BB$1)*('白止-S级品'!$D$2:$AV$26)),0)+IFERROR(SUMPRODUCT(('乐容-S级品'!$A$4:$A$32=$B140)*('乐容-S级品'!$L$3:$CA$3=BB$1)*('乐容-S级品'!$L$4:$CA$32)),0)</f>
      </c>
      <c r="BC140" s="280">
        <f>IFERROR(SUMPRODUCT(('控温被PRO-S级品'!$B$2:$B$10=$B140)*('控温被PRO-S级品'!$E$1:$BE$1=BC$1)*('控温被PRO-S级品'!$E$2:$BE$10)),0)+IFERROR(SUMPRODUCT(('冬被-S级品'!$B$2:$B$10=$B140)*('冬被-S级品'!$E$1:$AW$1=BC$1)*('冬被-S级品'!$E$2:$AW$10)),0)+IFERROR(SUMPRODUCT(('白止-S级品'!$A$2:$A$26=$B140)*('白止-S级品'!$D$1:$AV$1=BC$1)*('白止-S级品'!$D$2:$AV$26)),0)+IFERROR(SUMPRODUCT(('乐容-S级品'!$A$4:$A$32=$B140)*('乐容-S级品'!$L$3:$CA$3=BC$1)*('乐容-S级品'!$L$4:$CA$32)),0)</f>
      </c>
      <c r="BD140" s="280">
        <f>IFERROR(SUMPRODUCT(('控温被PRO-S级品'!$B$2:$B$10=$B140)*('控温被PRO-S级品'!$E$1:$BE$1=BD$1)*('控温被PRO-S级品'!$E$2:$BE$10)),0)+IFERROR(SUMPRODUCT(('冬被-S级品'!$B$2:$B$10=$B140)*('冬被-S级品'!$E$1:$AW$1=BD$1)*('冬被-S级品'!$E$2:$AW$10)),0)+IFERROR(SUMPRODUCT(('白止-S级品'!$A$2:$A$26=$B140)*('白止-S级品'!$D$1:$AV$1=BD$1)*('白止-S级品'!$D$2:$AV$26)),0)+IFERROR(SUMPRODUCT(('乐容-S级品'!$A$4:$A$32=$B140)*('乐容-S级品'!$L$3:$CA$3=BD$1)*('乐容-S级品'!$L$4:$CA$32)),0)</f>
      </c>
      <c r="BE140" s="280">
        <f>IFERROR(SUMPRODUCT(('控温被PRO-S级品'!$B$2:$B$10=$B140)*('控温被PRO-S级品'!$E$1:$BE$1=BE$1)*('控温被PRO-S级品'!$E$2:$BE$10)),0)+IFERROR(SUMPRODUCT(('冬被-S级品'!$B$2:$B$10=$B140)*('冬被-S级品'!$E$1:$AW$1=BE$1)*('冬被-S级品'!$E$2:$AW$10)),0)+IFERROR(SUMPRODUCT(('白止-S级品'!$A$2:$A$26=$B140)*('白止-S级品'!$D$1:$AV$1=BE$1)*('白止-S级品'!$D$2:$AV$26)),0)+IFERROR(SUMPRODUCT(('乐容-S级品'!$A$4:$A$32=$B140)*('乐容-S级品'!$L$3:$CA$3=BE$1)*('乐容-S级品'!$L$4:$CA$32)),0)</f>
      </c>
      <c r="BF140" s="280">
        <f>IFERROR(SUMPRODUCT(('控温被PRO-S级品'!$B$2:$B$10=$B140)*('控温被PRO-S级品'!$E$1:$BE$1=BF$1)*('控温被PRO-S级品'!$E$2:$BE$10)),0)+IFERROR(SUMPRODUCT(('冬被-S级品'!$B$2:$B$10=$B140)*('冬被-S级品'!$E$1:$AW$1=BF$1)*('冬被-S级品'!$E$2:$AW$10)),0)+IFERROR(SUMPRODUCT(('白止-S级品'!$A$2:$A$26=$B140)*('白止-S级品'!$D$1:$AV$1=BF$1)*('白止-S级品'!$D$2:$AV$26)),0)+IFERROR(SUMPRODUCT(('乐容-S级品'!$A$4:$A$32=$B140)*('乐容-S级品'!$L$3:$CA$3=BF$1)*('乐容-S级品'!$L$4:$CA$32)),0)</f>
      </c>
      <c r="BG140" s="280">
        <f>IFERROR(SUMPRODUCT(('控温被PRO-S级品'!$B$2:$B$10=$B140)*('控温被PRO-S级品'!$E$1:$BE$1=BG$1)*('控温被PRO-S级品'!$E$2:$BE$10)),0)+IFERROR(SUMPRODUCT(('冬被-S级品'!$B$2:$B$10=$B140)*('冬被-S级品'!$E$1:$AW$1=BG$1)*('冬被-S级品'!$E$2:$AW$10)),0)+IFERROR(SUMPRODUCT(('白止-S级品'!$A$2:$A$26=$B140)*('白止-S级品'!$D$1:$AV$1=BG$1)*('白止-S级品'!$D$2:$AV$26)),0)+IFERROR(SUMPRODUCT(('乐容-S级品'!$A$4:$A$32=$B140)*('乐容-S级品'!$L$3:$CA$3=BG$1)*('乐容-S级品'!$L$4:$CA$32)),0)</f>
      </c>
      <c r="BH140" s="280">
        <f>IFERROR(SUMPRODUCT(('控温被PRO-S级品'!$B$2:$B$10=$B140)*('控温被PRO-S级品'!$E$1:$BE$1=BH$1)*('控温被PRO-S级品'!$E$2:$BE$10)),0)+IFERROR(SUMPRODUCT(('冬被-S级品'!$B$2:$B$10=$B140)*('冬被-S级品'!$E$1:$AW$1=BH$1)*('冬被-S级品'!$E$2:$AW$10)),0)+IFERROR(SUMPRODUCT(('白止-S级品'!$A$2:$A$26=$B140)*('白止-S级品'!$D$1:$AV$1=BH$1)*('白止-S级品'!$D$2:$AV$26)),0)+IFERROR(SUMPRODUCT(('乐容-S级品'!$A$4:$A$32=$B140)*('乐容-S级品'!$L$3:$CA$3=BH$1)*('乐容-S级品'!$L$4:$CA$32)),0)</f>
      </c>
      <c r="BI140" s="280">
        <f>IFERROR(SUMPRODUCT(('控温被PRO-S级品'!$B$2:$B$10=$B140)*('控温被PRO-S级品'!$E$1:$BE$1=BI$1)*('控温被PRO-S级品'!$E$2:$BE$10)),0)+IFERROR(SUMPRODUCT(('冬被-S级品'!$B$2:$B$10=$B140)*('冬被-S级品'!$E$1:$AW$1=BI$1)*('冬被-S级品'!$E$2:$AW$10)),0)+IFERROR(SUMPRODUCT(('白止-S级品'!$A$2:$A$26=$B140)*('白止-S级品'!$D$1:$AV$1=BI$1)*('白止-S级品'!$D$2:$AV$26)),0)+IFERROR(SUMPRODUCT(('乐容-S级品'!$A$4:$A$32=$B140)*('乐容-S级品'!$L$3:$CA$3=BI$1)*('乐容-S级品'!$L$4:$CA$32)),0)</f>
      </c>
      <c r="BJ140" s="280">
        <f>IFERROR(SUMPRODUCT(('控温被PRO-S级品'!$B$2:$B$10=$B140)*('控温被PRO-S级品'!$E$1:$BE$1=BJ$1)*('控温被PRO-S级品'!$E$2:$BE$10)),0)+IFERROR(SUMPRODUCT(('冬被-S级品'!$B$2:$B$10=$B140)*('冬被-S级品'!$E$1:$AW$1=BJ$1)*('冬被-S级品'!$E$2:$AW$10)),0)+IFERROR(SUMPRODUCT(('白止-S级品'!$A$2:$A$26=$B140)*('白止-S级品'!$D$1:$AV$1=BJ$1)*('白止-S级品'!$D$2:$AV$26)),0)+IFERROR(SUMPRODUCT(('乐容-S级品'!$A$4:$A$32=$B140)*('乐容-S级品'!$L$3:$CA$3=BJ$1)*('乐容-S级品'!$L$4:$CA$32)),0)</f>
      </c>
      <c r="BK140" s="280">
        <f>IFERROR(SUMPRODUCT(('控温被PRO-S级品'!$B$2:$B$10=$B140)*('控温被PRO-S级品'!$E$1:$BE$1=BK$1)*('控温被PRO-S级品'!$E$2:$BE$10)),0)+IFERROR(SUMPRODUCT(('冬被-S级品'!$B$2:$B$10=$B140)*('冬被-S级品'!$E$1:$AW$1=BK$1)*('冬被-S级品'!$E$2:$AW$10)),0)+IFERROR(SUMPRODUCT(('白止-S级品'!$A$2:$A$26=$B140)*('白止-S级品'!$D$1:$AV$1=BK$1)*('白止-S级品'!$D$2:$AV$26)),0)+IFERROR(SUMPRODUCT(('乐容-S级品'!$A$4:$A$32=$B140)*('乐容-S级品'!$L$3:$CA$3=BK$1)*('乐容-S级品'!$L$4:$CA$32)),0)</f>
      </c>
      <c r="BL140" s="280">
        <f>IFERROR(SUMPRODUCT(('控温被PRO-S级品'!$B$2:$B$10=$B140)*('控温被PRO-S级品'!$E$1:$BE$1=BL$1)*('控温被PRO-S级品'!$E$2:$BE$10)),0)+IFERROR(SUMPRODUCT(('冬被-S级品'!$B$2:$B$10=$B140)*('冬被-S级品'!$E$1:$AW$1=BL$1)*('冬被-S级品'!$E$2:$AW$10)),0)+IFERROR(SUMPRODUCT(('白止-S级品'!$A$2:$A$26=$B140)*('白止-S级品'!$D$1:$AV$1=BL$1)*('白止-S级品'!$D$2:$AV$26)),0)+IFERROR(SUMPRODUCT(('乐容-S级品'!$A$4:$A$32=$B140)*('乐容-S级品'!$L$3:$CA$3=BL$1)*('乐容-S级品'!$L$4:$CA$32)),0)</f>
      </c>
      <c r="BM140" s="280">
        <f>IFERROR(SUMPRODUCT(('控温被PRO-S级品'!$B$2:$B$10=$B140)*('控温被PRO-S级品'!$E$1:$BE$1=BM$1)*('控温被PRO-S级品'!$E$2:$BE$10)),0)+IFERROR(SUMPRODUCT(('冬被-S级品'!$B$2:$B$10=$B140)*('冬被-S级品'!$E$1:$AW$1=BM$1)*('冬被-S级品'!$E$2:$AW$10)),0)+IFERROR(SUMPRODUCT(('白止-S级品'!$A$2:$A$26=$B140)*('白止-S级品'!$D$1:$AV$1=BM$1)*('白止-S级品'!$D$2:$AV$26)),0)+IFERROR(SUMPRODUCT(('乐容-S级品'!$A$4:$A$32=$B140)*('乐容-S级品'!$L$3:$CA$3=BM$1)*('乐容-S级品'!$L$4:$CA$32)),0)</f>
      </c>
      <c r="BN140" s="280">
        <f>IFERROR(SUMPRODUCT(('控温被PRO-S级品'!$B$2:$B$10=$B140)*('控温被PRO-S级品'!$E$1:$BE$1=BN$1)*('控温被PRO-S级品'!$E$2:$BE$10)),0)+IFERROR(SUMPRODUCT(('冬被-S级品'!$B$2:$B$10=$B140)*('冬被-S级品'!$E$1:$AW$1=BN$1)*('冬被-S级品'!$E$2:$AW$10)),0)+IFERROR(SUMPRODUCT(('白止-S级品'!$A$2:$A$26=$B140)*('白止-S级品'!$D$1:$AV$1=BN$1)*('白止-S级品'!$D$2:$AV$26)),0)+IFERROR(SUMPRODUCT(('乐容-S级品'!$A$4:$A$32=$B140)*('乐容-S级品'!$L$3:$CA$3=BN$1)*('乐容-S级品'!$L$4:$CA$32)),0)</f>
      </c>
      <c r="BO140" s="280">
        <f>IFERROR(SUMPRODUCT(('控温被PRO-S级品'!$B$2:$B$10=$B140)*('控温被PRO-S级品'!$E$1:$BE$1=BO$1)*('控温被PRO-S级品'!$E$2:$BE$10)),0)+IFERROR(SUMPRODUCT(('冬被-S级品'!$B$2:$B$10=$B140)*('冬被-S级品'!$E$1:$AW$1=BO$1)*('冬被-S级品'!$E$2:$AW$10)),0)+IFERROR(SUMPRODUCT(('白止-S级品'!$A$2:$A$26=$B140)*('白止-S级品'!$D$1:$AV$1=BO$1)*('白止-S级品'!$D$2:$AV$26)),0)+IFERROR(SUMPRODUCT(('乐容-S级品'!$A$4:$A$32=$B140)*('乐容-S级品'!$L$3:$CA$3=BO$1)*('乐容-S级品'!$L$4:$CA$32)),0)</f>
      </c>
      <c r="BP140" s="280">
        <f>IFERROR(SUMPRODUCT(('控温被PRO-S级品'!$B$2:$B$10=$B140)*('控温被PRO-S级品'!$E$1:$BE$1=BP$1)*('控温被PRO-S级品'!$E$2:$BE$10)),0)+IFERROR(SUMPRODUCT(('冬被-S级品'!$B$2:$B$10=$B140)*('冬被-S级品'!$E$1:$AW$1=BP$1)*('冬被-S级品'!$E$2:$AW$10)),0)+IFERROR(SUMPRODUCT(('白止-S级品'!$A$2:$A$26=$B140)*('白止-S级品'!$D$1:$AV$1=BP$1)*('白止-S级品'!$D$2:$AV$26)),0)+IFERROR(SUMPRODUCT(('乐容-S级品'!$A$4:$A$32=$B140)*('乐容-S级品'!$L$3:$CA$3=BP$1)*('乐容-S级品'!$L$4:$CA$32)),0)</f>
      </c>
      <c r="BQ140" s="280">
        <f>IFERROR(SUMPRODUCT(('控温被PRO-S级品'!$B$2:$B$10=$B140)*('控温被PRO-S级品'!$E$1:$BE$1=BQ$1)*('控温被PRO-S级品'!$E$2:$BE$10)),0)+IFERROR(SUMPRODUCT(('冬被-S级品'!$B$2:$B$10=$B140)*('冬被-S级品'!$E$1:$AW$1=BQ$1)*('冬被-S级品'!$E$2:$AW$10)),0)+IFERROR(SUMPRODUCT(('白止-S级品'!$A$2:$A$26=$B140)*('白止-S级品'!$D$1:$AV$1=BQ$1)*('白止-S级品'!$D$2:$AV$26)),0)+IFERROR(SUMPRODUCT(('乐容-S级品'!$A$4:$A$32=$B140)*('乐容-S级品'!$L$3:$CA$3=BQ$1)*('乐容-S级品'!$L$4:$CA$32)),0)</f>
      </c>
      <c r="BR140" s="280">
        <f>IFERROR(SUMPRODUCT(('控温被PRO-S级品'!$B$2:$B$10=$B140)*('控温被PRO-S级品'!$E$1:$BE$1=BR$1)*('控温被PRO-S级品'!$E$2:$BE$10)),0)+IFERROR(SUMPRODUCT(('冬被-S级品'!$B$2:$B$10=$B140)*('冬被-S级品'!$E$1:$AW$1=BR$1)*('冬被-S级品'!$E$2:$AW$10)),0)+IFERROR(SUMPRODUCT(('白止-S级品'!$A$2:$A$26=$B140)*('白止-S级品'!$D$1:$AV$1=BR$1)*('白止-S级品'!$D$2:$AV$26)),0)+IFERROR(SUMPRODUCT(('乐容-S级品'!$A$4:$A$32=$B140)*('乐容-S级品'!$L$3:$CA$3=BR$1)*('乐容-S级品'!$L$4:$CA$32)),0)</f>
      </c>
      <c r="BS140" s="280">
        <f>IFERROR(SUMPRODUCT(('控温被PRO-S级品'!$B$2:$B$10=$B140)*('控温被PRO-S级品'!$E$1:$BE$1=BS$1)*('控温被PRO-S级品'!$E$2:$BE$10)),0)+IFERROR(SUMPRODUCT(('冬被-S级品'!$B$2:$B$10=$B140)*('冬被-S级品'!$E$1:$AW$1=BS$1)*('冬被-S级品'!$E$2:$AW$10)),0)+IFERROR(SUMPRODUCT(('白止-S级品'!$A$2:$A$26=$B140)*('白止-S级品'!$D$1:$AV$1=BS$1)*('白止-S级品'!$D$2:$AV$26)),0)+IFERROR(SUMPRODUCT(('乐容-S级品'!$A$4:$A$32=$B140)*('乐容-S级品'!$L$3:$CA$3=BS$1)*('乐容-S级品'!$L$4:$CA$32)),0)</f>
      </c>
      <c r="BT140" s="280">
        <f>IFERROR(SUMPRODUCT(('控温被PRO-S级品'!$B$2:$B$10=$B140)*('控温被PRO-S级品'!$E$1:$BE$1=BT$1)*('控温被PRO-S级品'!$E$2:$BE$10)),0)+IFERROR(SUMPRODUCT(('冬被-S级品'!$B$2:$B$10=$B140)*('冬被-S级品'!$E$1:$AW$1=BT$1)*('冬被-S级品'!$E$2:$AW$10)),0)+IFERROR(SUMPRODUCT(('白止-S级品'!$A$2:$A$26=$B140)*('白止-S级品'!$D$1:$AV$1=BT$1)*('白止-S级品'!$D$2:$AV$26)),0)+IFERROR(SUMPRODUCT(('乐容-S级品'!$A$4:$A$32=$B140)*('乐容-S级品'!$L$3:$CA$3=BT$1)*('乐容-S级品'!$L$4:$CA$32)),0)</f>
      </c>
      <c r="BU140" s="280">
        <f>IFERROR(SUMPRODUCT(('控温被PRO-S级品'!$B$2:$B$10=$B140)*('控温被PRO-S级品'!$E$1:$BE$1=BU$1)*('控温被PRO-S级品'!$E$2:$BE$10)),0)+IFERROR(SUMPRODUCT(('冬被-S级品'!$B$2:$B$10=$B140)*('冬被-S级品'!$E$1:$AW$1=BU$1)*('冬被-S级品'!$E$2:$AW$10)),0)+IFERROR(SUMPRODUCT(('白止-S级品'!$A$2:$A$26=$B140)*('白止-S级品'!$D$1:$AV$1=BU$1)*('白止-S级品'!$D$2:$AV$26)),0)+IFERROR(SUMPRODUCT(('乐容-S级品'!$A$4:$A$32=$B140)*('乐容-S级品'!$L$3:$CA$3=BU$1)*('乐容-S级品'!$L$4:$CA$32)),0)</f>
      </c>
      <c r="BV140" s="280">
        <f>IFERROR(SUMPRODUCT(('控温被PRO-S级品'!$B$2:$B$10=$B140)*('控温被PRO-S级品'!$E$1:$BE$1=BV$1)*('控温被PRO-S级品'!$E$2:$BE$10)),0)+IFERROR(SUMPRODUCT(('冬被-S级品'!$B$2:$B$10=$B140)*('冬被-S级品'!$E$1:$AW$1=BV$1)*('冬被-S级品'!$E$2:$AW$10)),0)+IFERROR(SUMPRODUCT(('白止-S级品'!$A$2:$A$26=$B140)*('白止-S级品'!$D$1:$AV$1=BV$1)*('白止-S级品'!$D$2:$AV$26)),0)+IFERROR(SUMPRODUCT(('乐容-S级品'!$A$4:$A$32=$B140)*('乐容-S级品'!$L$3:$CA$3=BV$1)*('乐容-S级品'!$L$4:$CA$32)),0)</f>
      </c>
      <c r="BW140" s="280">
        <f>IFERROR(SUMPRODUCT(('控温被PRO-S级品'!$B$2:$B$10=$B140)*('控温被PRO-S级品'!$E$1:$BE$1=BW$1)*('控温被PRO-S级品'!$E$2:$BE$10)),0)+IFERROR(SUMPRODUCT(('冬被-S级品'!$B$2:$B$10=$B140)*('冬被-S级品'!$E$1:$AW$1=BW$1)*('冬被-S级品'!$E$2:$AW$10)),0)+IFERROR(SUMPRODUCT(('白止-S级品'!$A$2:$A$26=$B140)*('白止-S级品'!$D$1:$AV$1=BW$1)*('白止-S级品'!$D$2:$AV$26)),0)+IFERROR(SUMPRODUCT(('乐容-S级品'!$A$4:$A$32=$B140)*('乐容-S级品'!$L$3:$CA$3=BW$1)*('乐容-S级品'!$L$4:$CA$32)),0)</f>
      </c>
      <c r="BX140" s="280">
        <f>IFERROR(SUMPRODUCT(('控温被PRO-S级品'!$B$2:$B$10=$B140)*('控温被PRO-S级品'!$E$1:$BE$1=BX$1)*('控温被PRO-S级品'!$E$2:$BE$10)),0)+IFERROR(SUMPRODUCT(('冬被-S级品'!$B$2:$B$10=$B140)*('冬被-S级品'!$E$1:$AW$1=BX$1)*('冬被-S级品'!$E$2:$AW$10)),0)+IFERROR(SUMPRODUCT(('白止-S级品'!$A$2:$A$26=$B140)*('白止-S级品'!$D$1:$AV$1=BX$1)*('白止-S级品'!$D$2:$AV$26)),0)+IFERROR(SUMPRODUCT(('乐容-S级品'!$A$4:$A$32=$B140)*('乐容-S级品'!$L$3:$CA$3=BX$1)*('乐容-S级品'!$L$4:$CA$32)),0)</f>
      </c>
      <c r="BY140" s="280">
        <f>IFERROR(SUMPRODUCT(('控温被PRO-S级品'!$B$2:$B$10=$B140)*('控温被PRO-S级品'!$E$1:$BE$1=BY$1)*('控温被PRO-S级品'!$E$2:$BE$10)),0)+IFERROR(SUMPRODUCT(('冬被-S级品'!$B$2:$B$10=$B140)*('冬被-S级品'!$E$1:$AW$1=BY$1)*('冬被-S级品'!$E$2:$AW$10)),0)+IFERROR(SUMPRODUCT(('白止-S级品'!$A$2:$A$26=$B140)*('白止-S级品'!$D$1:$AV$1=BY$1)*('白止-S级品'!$D$2:$AV$26)),0)+IFERROR(SUMPRODUCT(('乐容-S级品'!$A$4:$A$32=$B140)*('乐容-S级品'!$L$3:$CA$3=BY$1)*('乐容-S级品'!$L$4:$CA$32)),0)</f>
      </c>
      <c r="BZ140" s="280">
        <f>IFERROR(SUMPRODUCT(('控温被PRO-S级品'!$B$2:$B$10=$B140)*('控温被PRO-S级品'!$E$1:$BE$1=BZ$1)*('控温被PRO-S级品'!$E$2:$BE$10)),0)+IFERROR(SUMPRODUCT(('冬被-S级品'!$B$2:$B$10=$B140)*('冬被-S级品'!$E$1:$AW$1=BZ$1)*('冬被-S级品'!$E$2:$AW$10)),0)+IFERROR(SUMPRODUCT(('白止-S级品'!$A$2:$A$26=$B140)*('白止-S级品'!$D$1:$AV$1=BZ$1)*('白止-S级品'!$D$2:$AV$26)),0)+IFERROR(SUMPRODUCT(('乐容-S级品'!$A$4:$A$32=$B140)*('乐容-S级品'!$L$3:$CA$3=BZ$1)*('乐容-S级品'!$L$4:$CA$32)),0)</f>
      </c>
      <c r="CA140" s="280">
        <f>IFERROR(SUMPRODUCT(('控温被PRO-S级品'!$B$2:$B$10=$B140)*('控温被PRO-S级品'!$E$1:$BE$1=CA$1)*('控温被PRO-S级品'!$E$2:$BE$10)),0)+IFERROR(SUMPRODUCT(('冬被-S级品'!$B$2:$B$10=$B140)*('冬被-S级品'!$E$1:$AW$1=CA$1)*('冬被-S级品'!$E$2:$AW$10)),0)+IFERROR(SUMPRODUCT(('白止-S级品'!$A$2:$A$26=$B140)*('白止-S级品'!$D$1:$AV$1=CA$1)*('白止-S级品'!$D$2:$AV$26)),0)+IFERROR(SUMPRODUCT(('乐容-S级品'!$A$4:$A$32=$B140)*('乐容-S级品'!$L$3:$CA$3=CA$1)*('乐容-S级品'!$L$4:$CA$32)),0)</f>
      </c>
      <c r="CB140" s="280">
        <f>IFERROR(SUMPRODUCT(('控温被PRO-S级品'!$B$2:$B$10=$B140)*('控温被PRO-S级品'!$E$1:$BE$1=CB$1)*('控温被PRO-S级品'!$E$2:$BE$10)),0)+IFERROR(SUMPRODUCT(('冬被-S级品'!$B$2:$B$10=$B140)*('冬被-S级品'!$E$1:$AW$1=CB$1)*('冬被-S级品'!$E$2:$AW$10)),0)+IFERROR(SUMPRODUCT(('白止-S级品'!$A$2:$A$26=$B140)*('白止-S级品'!$D$1:$AV$1=CB$1)*('白止-S级品'!$D$2:$AV$26)),0)+IFERROR(SUMPRODUCT(('乐容-S级品'!$A$4:$A$32=$B140)*('乐容-S级品'!$L$3:$CA$3=CB$1)*('乐容-S级品'!$L$4:$CA$32)),0)</f>
      </c>
      <c r="CC140" s="280">
        <f>IFERROR(SUMPRODUCT(('控温被PRO-S级品'!$B$2:$B$10=$B140)*('控温被PRO-S级品'!$E$1:$BE$1=CC$1)*('控温被PRO-S级品'!$E$2:$BE$10)),0)+IFERROR(SUMPRODUCT(('冬被-S级品'!$B$2:$B$10=$B140)*('冬被-S级品'!$E$1:$AW$1=CC$1)*('冬被-S级品'!$E$2:$AW$10)),0)+IFERROR(SUMPRODUCT(('白止-S级品'!$A$2:$A$26=$B140)*('白止-S级品'!$D$1:$AV$1=CC$1)*('白止-S级品'!$D$2:$AV$26)),0)+IFERROR(SUMPRODUCT(('乐容-S级品'!$A$4:$A$32=$B140)*('乐容-S级品'!$L$3:$CA$3=CC$1)*('乐容-S级品'!$L$4:$CA$32)),0)</f>
      </c>
      <c r="CD140" s="280">
        <f>IFERROR(SUMPRODUCT(('控温被PRO-S级品'!$B$2:$B$10=$B140)*('控温被PRO-S级品'!$E$1:$BE$1=CD$1)*('控温被PRO-S级品'!$E$2:$BE$10)),0)+IFERROR(SUMPRODUCT(('冬被-S级品'!$B$2:$B$10=$B140)*('冬被-S级品'!$E$1:$AW$1=CD$1)*('冬被-S级品'!$E$2:$AW$10)),0)+IFERROR(SUMPRODUCT(('白止-S级品'!$A$2:$A$26=$B140)*('白止-S级品'!$D$1:$AV$1=CD$1)*('白止-S级品'!$D$2:$AV$26)),0)+IFERROR(SUMPRODUCT(('乐容-S级品'!$A$4:$A$32=$B140)*('乐容-S级品'!$L$3:$CA$3=CD$1)*('乐容-S级品'!$L$4:$CA$32)),0)</f>
      </c>
      <c r="CE140" s="280">
        <f>IFERROR(SUMPRODUCT(('控温被PRO-S级品'!$B$2:$B$10=$B140)*('控温被PRO-S级品'!$E$1:$BE$1=CE$1)*('控温被PRO-S级品'!$E$2:$BE$10)),0)+IFERROR(SUMPRODUCT(('冬被-S级品'!$B$2:$B$10=$B140)*('冬被-S级品'!$E$1:$AW$1=CE$1)*('冬被-S级品'!$E$2:$AW$10)),0)+IFERROR(SUMPRODUCT(('白止-S级品'!$A$2:$A$26=$B140)*('白止-S级品'!$D$1:$AV$1=CE$1)*('白止-S级品'!$D$2:$AV$26)),0)+IFERROR(SUMPRODUCT(('乐容-S级品'!$A$4:$A$32=$B140)*('乐容-S级品'!$L$3:$CA$3=CE$1)*('乐容-S级品'!$L$4:$CA$32)),0)</f>
      </c>
      <c r="CF140" s="280">
        <f>IFERROR(SUMPRODUCT(('控温被PRO-S级品'!$B$2:$B$10=$B140)*('控温被PRO-S级品'!$E$1:$BE$1=CF$1)*('控温被PRO-S级品'!$E$2:$BE$10)),0)+IFERROR(SUMPRODUCT(('冬被-S级品'!$B$2:$B$10=$B140)*('冬被-S级品'!$E$1:$AW$1=CF$1)*('冬被-S级品'!$E$2:$AW$10)),0)+IFERROR(SUMPRODUCT(('白止-S级品'!$A$2:$A$26=$B140)*('白止-S级品'!$D$1:$AV$1=CF$1)*('白止-S级品'!$D$2:$AV$26)),0)+IFERROR(SUMPRODUCT(('乐容-S级品'!$A$4:$A$32=$B140)*('乐容-S级品'!$L$3:$CA$3=CF$1)*('乐容-S级品'!$L$4:$CA$32)),0)</f>
      </c>
      <c r="CG140" s="280">
        <f>IFERROR(SUMPRODUCT(('控温被PRO-S级品'!$B$2:$B$10=$B140)*('控温被PRO-S级品'!$E$1:$BE$1=CG$1)*('控温被PRO-S级品'!$E$2:$BE$10)),0)+IFERROR(SUMPRODUCT(('冬被-S级品'!$B$2:$B$10=$B140)*('冬被-S级品'!$E$1:$AW$1=CG$1)*('冬被-S级品'!$E$2:$AW$10)),0)+IFERROR(SUMPRODUCT(('白止-S级品'!$A$2:$A$26=$B140)*('白止-S级品'!$D$1:$AV$1=CG$1)*('白止-S级品'!$D$2:$AV$26)),0)+IFERROR(SUMPRODUCT(('乐容-S级品'!$A$4:$A$32=$B140)*('乐容-S级品'!$L$3:$CA$3=CG$1)*('乐容-S级品'!$L$4:$CA$32)),0)</f>
      </c>
      <c r="CH140" s="280">
        <f>IFERROR(SUMPRODUCT(('控温被PRO-S级品'!$B$2:$B$10=$B140)*('控温被PRO-S级品'!$E$1:$BE$1=CH$1)*('控温被PRO-S级品'!$E$2:$BE$10)),0)+IFERROR(SUMPRODUCT(('冬被-S级品'!$B$2:$B$10=$B140)*('冬被-S级品'!$E$1:$AW$1=CH$1)*('冬被-S级品'!$E$2:$AW$10)),0)+IFERROR(SUMPRODUCT(('白止-S级品'!$A$2:$A$26=$B140)*('白止-S级品'!$D$1:$AV$1=CH$1)*('白止-S级品'!$D$2:$AV$26)),0)+IFERROR(SUMPRODUCT(('乐容-S级品'!$A$4:$A$32=$B140)*('乐容-S级品'!$L$3:$CA$3=CH$1)*('乐容-S级品'!$L$4:$CA$32)),0)</f>
      </c>
      <c r="CI140" s="280">
        <f>IFERROR(SUMPRODUCT(('控温被PRO-S级品'!$B$2:$B$10=$B140)*('控温被PRO-S级品'!$E$1:$BE$1=CI$1)*('控温被PRO-S级品'!$E$2:$BE$10)),0)+IFERROR(SUMPRODUCT(('冬被-S级品'!$B$2:$B$10=$B140)*('冬被-S级品'!$E$1:$AW$1=CI$1)*('冬被-S级品'!$E$2:$AW$10)),0)+IFERROR(SUMPRODUCT(('白止-S级品'!$A$2:$A$26=$B140)*('白止-S级品'!$D$1:$AV$1=CI$1)*('白止-S级品'!$D$2:$AV$26)),0)+IFERROR(SUMPRODUCT(('乐容-S级品'!$A$4:$A$32=$B140)*('乐容-S级品'!$L$3:$CA$3=CI$1)*('乐容-S级品'!$L$4:$CA$32)),0)</f>
      </c>
      <c r="CJ140" s="280">
        <f>IFERROR(SUMPRODUCT(('控温被PRO-S级品'!$B$2:$B$10=$B140)*('控温被PRO-S级品'!$E$1:$BE$1=CJ$1)*('控温被PRO-S级品'!$E$2:$BE$10)),0)+IFERROR(SUMPRODUCT(('冬被-S级品'!$B$2:$B$10=$B140)*('冬被-S级品'!$E$1:$AW$1=CJ$1)*('冬被-S级品'!$E$2:$AW$10)),0)+IFERROR(SUMPRODUCT(('白止-S级品'!$A$2:$A$26=$B140)*('白止-S级品'!$D$1:$AV$1=CJ$1)*('白止-S级品'!$D$2:$AV$26)),0)+IFERROR(SUMPRODUCT(('乐容-S级品'!$A$4:$A$32=$B140)*('乐容-S级品'!$L$3:$CA$3=CJ$1)*('乐容-S级品'!$L$4:$CA$32)),0)</f>
      </c>
      <c r="CK140" s="280">
        <f>IFERROR(SUMPRODUCT(('控温被PRO-S级品'!$B$2:$B$10=$B140)*('控温被PRO-S级品'!$E$1:$BE$1=CK$1)*('控温被PRO-S级品'!$E$2:$BE$10)),0)+IFERROR(SUMPRODUCT(('冬被-S级品'!$B$2:$B$10=$B140)*('冬被-S级品'!$E$1:$AW$1=CK$1)*('冬被-S级品'!$E$2:$AW$10)),0)+IFERROR(SUMPRODUCT(('白止-S级品'!$A$2:$A$26=$B140)*('白止-S级品'!$D$1:$AV$1=CK$1)*('白止-S级品'!$D$2:$AV$26)),0)+IFERROR(SUMPRODUCT(('乐容-S级品'!$A$4:$A$32=$B140)*('乐容-S级品'!$L$3:$CA$3=CK$1)*('乐容-S级品'!$L$4:$CA$32)),0)</f>
      </c>
      <c r="CL140" s="280">
        <f>IFERROR(SUMPRODUCT(('控温被PRO-S级品'!$B$2:$B$10=$B140)*('控温被PRO-S级品'!$E$1:$BE$1=CL$1)*('控温被PRO-S级品'!$E$2:$BE$10)),0)+IFERROR(SUMPRODUCT(('冬被-S级品'!$B$2:$B$10=$B140)*('冬被-S级品'!$E$1:$AW$1=CL$1)*('冬被-S级品'!$E$2:$AW$10)),0)+IFERROR(SUMPRODUCT(('白止-S级品'!$A$2:$A$26=$B140)*('白止-S级品'!$D$1:$AV$1=CL$1)*('白止-S级品'!$D$2:$AV$26)),0)+IFERROR(SUMPRODUCT(('乐容-S级品'!$A$4:$A$32=$B140)*('乐容-S级品'!$L$3:$CA$3=CL$1)*('乐容-S级品'!$L$4:$CA$32)),0)</f>
      </c>
      <c r="CM140" s="280">
        <f>IFERROR(SUMPRODUCT(('控温被PRO-S级品'!$B$2:$B$10=$B140)*('控温被PRO-S级品'!$E$1:$BE$1=CM$1)*('控温被PRO-S级品'!$E$2:$BE$10)),0)+IFERROR(SUMPRODUCT(('冬被-S级品'!$B$2:$B$10=$B140)*('冬被-S级品'!$E$1:$AW$1=CM$1)*('冬被-S级品'!$E$2:$AW$10)),0)+IFERROR(SUMPRODUCT(('白止-S级品'!$A$2:$A$26=$B140)*('白止-S级品'!$D$1:$AV$1=CM$1)*('白止-S级品'!$D$2:$AV$26)),0)+IFERROR(SUMPRODUCT(('乐容-S级品'!$A$4:$A$32=$B140)*('乐容-S级品'!$L$3:$CA$3=CM$1)*('乐容-S级品'!$L$4:$CA$32)),0)</f>
      </c>
      <c r="CN140" s="280">
        <f>IFERROR(SUMPRODUCT(('控温被PRO-S级品'!$B$2:$B$10=$B140)*('控温被PRO-S级品'!$E$1:$BE$1=CN$1)*('控温被PRO-S级品'!$E$2:$BE$10)),0)+IFERROR(SUMPRODUCT(('冬被-S级品'!$B$2:$B$10=$B140)*('冬被-S级品'!$E$1:$AW$1=CN$1)*('冬被-S级品'!$E$2:$AW$10)),0)+IFERROR(SUMPRODUCT(('白止-S级品'!$A$2:$A$26=$B140)*('白止-S级品'!$D$1:$AV$1=CN$1)*('白止-S级品'!$D$2:$AV$26)),0)+IFERROR(SUMPRODUCT(('乐容-S级品'!$A$4:$A$32=$B140)*('乐容-S级品'!$L$3:$CA$3=CN$1)*('乐容-S级品'!$L$4:$CA$32)),0)</f>
      </c>
      <c r="CO140" s="280">
        <f>IFERROR(SUMPRODUCT(('控温被PRO-S级品'!$B$2:$B$10=$B140)*('控温被PRO-S级品'!$E$1:$BE$1=CO$1)*('控温被PRO-S级品'!$E$2:$BE$10)),0)+IFERROR(SUMPRODUCT(('冬被-S级品'!$B$2:$B$10=$B140)*('冬被-S级品'!$E$1:$AW$1=CO$1)*('冬被-S级品'!$E$2:$AW$10)),0)+IFERROR(SUMPRODUCT(('白止-S级品'!$A$2:$A$26=$B140)*('白止-S级品'!$D$1:$AV$1=CO$1)*('白止-S级品'!$D$2:$AV$26)),0)+IFERROR(SUMPRODUCT(('乐容-S级品'!$A$4:$A$32=$B140)*('乐容-S级品'!$L$3:$CA$3=CO$1)*('乐容-S级品'!$L$4:$CA$32)),0)</f>
      </c>
      <c r="CP140" s="280">
        <f>IFERROR(SUMPRODUCT(('控温被PRO-S级品'!$B$2:$B$10=$B140)*('控温被PRO-S级品'!$E$1:$BE$1=CP$1)*('控温被PRO-S级品'!$E$2:$BE$10)),0)+IFERROR(SUMPRODUCT(('冬被-S级品'!$B$2:$B$10=$B140)*('冬被-S级品'!$E$1:$AW$1=CP$1)*('冬被-S级品'!$E$2:$AW$10)),0)+IFERROR(SUMPRODUCT(('白止-S级品'!$A$2:$A$26=$B140)*('白止-S级品'!$D$1:$AV$1=CP$1)*('白止-S级品'!$D$2:$AV$26)),0)+IFERROR(SUMPRODUCT(('乐容-S级品'!$A$4:$A$32=$B140)*('乐容-S级品'!$L$3:$CA$3=CP$1)*('乐容-S级品'!$L$4:$CA$32)),0)</f>
      </c>
      <c r="CQ140" s="280">
        <f>IFERROR(SUMPRODUCT(('控温被PRO-S级品'!$B$2:$B$10=$B140)*('控温被PRO-S级品'!$E$1:$BE$1=CQ$1)*('控温被PRO-S级品'!$E$2:$BE$10)),0)+IFERROR(SUMPRODUCT(('冬被-S级品'!$B$2:$B$10=$B140)*('冬被-S级品'!$E$1:$AW$1=CQ$1)*('冬被-S级品'!$E$2:$AW$10)),0)+IFERROR(SUMPRODUCT(('白止-S级品'!$A$2:$A$26=$B140)*('白止-S级品'!$D$1:$AV$1=CQ$1)*('白止-S级品'!$D$2:$AV$26)),0)+IFERROR(SUMPRODUCT(('乐容-S级品'!$A$4:$A$32=$B140)*('乐容-S级品'!$L$3:$CA$3=CQ$1)*('乐容-S级品'!$L$4:$CA$32)),0)</f>
      </c>
      <c r="CR140" s="280">
        <f>IFERROR(SUMPRODUCT(('控温被PRO-S级品'!$B$2:$B$10=$B140)*('控温被PRO-S级品'!$E$1:$BE$1=CR$1)*('控温被PRO-S级品'!$E$2:$BE$10)),0)+IFERROR(SUMPRODUCT(('冬被-S级品'!$B$2:$B$10=$B140)*('冬被-S级品'!$E$1:$AW$1=CR$1)*('冬被-S级品'!$E$2:$AW$10)),0)+IFERROR(SUMPRODUCT(('白止-S级品'!$A$2:$A$26=$B140)*('白止-S级品'!$D$1:$AV$1=CR$1)*('白止-S级品'!$D$2:$AV$26)),0)+IFERROR(SUMPRODUCT(('乐容-S级品'!$A$4:$A$32=$B140)*('乐容-S级品'!$L$3:$CA$3=CR$1)*('乐容-S级品'!$L$4:$CA$32)),0)</f>
      </c>
      <c r="CS140" s="280">
        <f>IFERROR(SUMPRODUCT(('控温被PRO-S级品'!$B$2:$B$10=$B140)*('控温被PRO-S级品'!$E$1:$BE$1=CS$1)*('控温被PRO-S级品'!$E$2:$BE$10)),0)+IFERROR(SUMPRODUCT(('冬被-S级品'!$B$2:$B$10=$B140)*('冬被-S级品'!$E$1:$AW$1=CS$1)*('冬被-S级品'!$E$2:$AW$10)),0)+IFERROR(SUMPRODUCT(('白止-S级品'!$A$2:$A$26=$B140)*('白止-S级品'!$D$1:$AV$1=CS$1)*('白止-S级品'!$D$2:$AV$26)),0)+IFERROR(SUMPRODUCT(('乐容-S级品'!$A$4:$A$32=$B140)*('乐容-S级品'!$L$3:$CA$3=CS$1)*('乐容-S级品'!$L$4:$CA$32)),0)</f>
      </c>
      <c r="CT140" s="280">
        <f>IFERROR(SUMPRODUCT(('控温被PRO-S级品'!$B$2:$B$10=$B140)*('控温被PRO-S级品'!$E$1:$BE$1=CT$1)*('控温被PRO-S级品'!$E$2:$BE$10)),0)+IFERROR(SUMPRODUCT(('冬被-S级品'!$B$2:$B$10=$B140)*('冬被-S级品'!$E$1:$AW$1=CT$1)*('冬被-S级品'!$E$2:$AW$10)),0)+IFERROR(SUMPRODUCT(('白止-S级品'!$A$2:$A$26=$B140)*('白止-S级品'!$D$1:$AV$1=CT$1)*('白止-S级品'!$D$2:$AV$26)),0)+IFERROR(SUMPRODUCT(('乐容-S级品'!$A$4:$A$32=$B140)*('乐容-S级品'!$L$3:$CA$3=CT$1)*('乐容-S级品'!$L$4:$CA$32)),0)</f>
      </c>
      <c r="CU140" s="280">
        <f>IFERROR(SUMPRODUCT(('控温被PRO-S级品'!$B$2:$B$10=$B140)*('控温被PRO-S级品'!$E$1:$BE$1=CU$1)*('控温被PRO-S级品'!$E$2:$BE$10)),0)+IFERROR(SUMPRODUCT(('冬被-S级品'!$B$2:$B$10=$B140)*('冬被-S级品'!$E$1:$AW$1=CU$1)*('冬被-S级品'!$E$2:$AW$10)),0)+IFERROR(SUMPRODUCT(('白止-S级品'!$A$2:$A$26=$B140)*('白止-S级品'!$D$1:$AV$1=CU$1)*('白止-S级品'!$D$2:$AV$26)),0)+IFERROR(SUMPRODUCT(('乐容-S级品'!$A$4:$A$32=$B140)*('乐容-S级品'!$L$3:$CA$3=CU$1)*('乐容-S级品'!$L$4:$CA$32)),0)</f>
      </c>
      <c r="CV140" s="280">
        <f>IFERROR(SUMPRODUCT(('控温被PRO-S级品'!$B$2:$B$10=$B140)*('控温被PRO-S级品'!$E$1:$BE$1=CV$1)*('控温被PRO-S级品'!$E$2:$BE$10)),0)+IFERROR(SUMPRODUCT(('冬被-S级品'!$B$2:$B$10=$B140)*('冬被-S级品'!$E$1:$AW$1=CV$1)*('冬被-S级品'!$E$2:$AW$10)),0)+IFERROR(SUMPRODUCT(('白止-S级品'!$A$2:$A$26=$B140)*('白止-S级品'!$D$1:$AV$1=CV$1)*('白止-S级品'!$D$2:$AV$26)),0)+IFERROR(SUMPRODUCT(('乐容-S级品'!$A$4:$A$32=$B140)*('乐容-S级品'!$L$3:$CA$3=CV$1)*('乐容-S级品'!$L$4:$CA$32)),0)</f>
      </c>
      <c r="CW140" s="280">
        <f>IFERROR(SUMPRODUCT(('控温被PRO-S级品'!$B$2:$B$10=$B140)*('控温被PRO-S级品'!$E$1:$BE$1=CW$1)*('控温被PRO-S级品'!$E$2:$BE$10)),0)+IFERROR(SUMPRODUCT(('冬被-S级品'!$B$2:$B$10=$B140)*('冬被-S级品'!$E$1:$AW$1=CW$1)*('冬被-S级品'!$E$2:$AW$10)),0)+IFERROR(SUMPRODUCT(('白止-S级品'!$A$2:$A$26=$B140)*('白止-S级品'!$D$1:$AV$1=CW$1)*('白止-S级品'!$D$2:$AV$26)),0)+IFERROR(SUMPRODUCT(('乐容-S级品'!$A$4:$A$32=$B140)*('乐容-S级品'!$L$3:$CA$3=CW$1)*('乐容-S级品'!$L$4:$CA$32)),0)</f>
      </c>
      <c r="CX140" s="280">
        <f>IFERROR(SUMPRODUCT(('控温被PRO-S级品'!$B$2:$B$10=$B140)*('控温被PRO-S级品'!$E$1:$BE$1=CX$1)*('控温被PRO-S级品'!$E$2:$BE$10)),0)+IFERROR(SUMPRODUCT(('冬被-S级品'!$B$2:$B$10=$B140)*('冬被-S级品'!$E$1:$AW$1=CX$1)*('冬被-S级品'!$E$2:$AW$10)),0)+IFERROR(SUMPRODUCT(('白止-S级品'!$A$2:$A$26=$B140)*('白止-S级品'!$D$1:$AV$1=CX$1)*('白止-S级品'!$D$2:$AV$26)),0)+IFERROR(SUMPRODUCT(('乐容-S级品'!$A$4:$A$32=$B140)*('乐容-S级品'!$L$3:$CA$3=CX$1)*('乐容-S级品'!$L$4:$CA$32)),0)</f>
      </c>
      <c r="CY140" s="280">
        <f>IFERROR(SUMPRODUCT(('控温被PRO-S级品'!$B$2:$B$10=$B140)*('控温被PRO-S级品'!$E$1:$BE$1=CY$1)*('控温被PRO-S级品'!$E$2:$BE$10)),0)+IFERROR(SUMPRODUCT(('冬被-S级品'!$B$2:$B$10=$B140)*('冬被-S级品'!$E$1:$AW$1=CY$1)*('冬被-S级品'!$E$2:$AW$10)),0)+IFERROR(SUMPRODUCT(('白止-S级品'!$A$2:$A$26=$B140)*('白止-S级品'!$D$1:$AV$1=CY$1)*('白止-S级品'!$D$2:$AV$26)),0)+IFERROR(SUMPRODUCT(('乐容-S级品'!$A$4:$A$32=$B140)*('乐容-S级品'!$L$3:$CA$3=CY$1)*('乐容-S级品'!$L$4:$CA$32)),0)</f>
      </c>
      <c r="CZ140" s="280">
        <f>IFERROR(SUMPRODUCT(('控温被PRO-S级品'!$B$2:$B$10=$B140)*('控温被PRO-S级品'!$E$1:$BE$1=CZ$1)*('控温被PRO-S级品'!$E$2:$BE$10)),0)+IFERROR(SUMPRODUCT(('冬被-S级品'!$B$2:$B$10=$B140)*('冬被-S级品'!$E$1:$AW$1=CZ$1)*('冬被-S级品'!$E$2:$AW$10)),0)+IFERROR(SUMPRODUCT(('白止-S级品'!$A$2:$A$26=$B140)*('白止-S级品'!$D$1:$AV$1=CZ$1)*('白止-S级品'!$D$2:$AV$26)),0)+IFERROR(SUMPRODUCT(('乐容-S级品'!$A$4:$A$32=$B140)*('乐容-S级品'!$L$3:$CA$3=CZ$1)*('乐容-S级品'!$L$4:$CA$32)),0)</f>
      </c>
      <c r="DA140" s="280">
        <f>IFERROR(SUMPRODUCT(('控温被PRO-S级品'!$B$2:$B$10=$B140)*('控温被PRO-S级品'!$E$1:$BE$1=DA$1)*('控温被PRO-S级品'!$E$2:$BE$10)),0)+IFERROR(SUMPRODUCT(('冬被-S级品'!$B$2:$B$10=$B140)*('冬被-S级品'!$E$1:$AW$1=DA$1)*('冬被-S级品'!$E$2:$AW$10)),0)+IFERROR(SUMPRODUCT(('白止-S级品'!$A$2:$A$26=$B140)*('白止-S级品'!$D$1:$AV$1=DA$1)*('白止-S级品'!$D$2:$AV$26)),0)+IFERROR(SUMPRODUCT(('乐容-S级品'!$A$4:$A$32=$B140)*('乐容-S级品'!$L$3:$CA$3=DA$1)*('乐容-S级品'!$L$4:$CA$32)),0)</f>
      </c>
      <c r="DB140" s="280">
        <f>IFERROR(SUMPRODUCT(('控温被PRO-S级品'!$B$2:$B$10=$B140)*('控温被PRO-S级品'!$E$1:$BE$1=DB$1)*('控温被PRO-S级品'!$E$2:$BE$10)),0)+IFERROR(SUMPRODUCT(('冬被-S级品'!$B$2:$B$10=$B140)*('冬被-S级品'!$E$1:$AW$1=DB$1)*('冬被-S级品'!$E$2:$AW$10)),0)+IFERROR(SUMPRODUCT(('白止-S级品'!$A$2:$A$26=$B140)*('白止-S级品'!$D$1:$AV$1=DB$1)*('白止-S级品'!$D$2:$AV$26)),0)+IFERROR(SUMPRODUCT(('乐容-S级品'!$A$4:$A$32=$B140)*('乐容-S级品'!$L$3:$CA$3=DB$1)*('乐容-S级品'!$L$4:$CA$32)),0)</f>
      </c>
      <c r="DC140" s="280">
        <f>IFERROR(SUMPRODUCT(('控温被PRO-S级品'!$B$2:$B$10=$B140)*('控温被PRO-S级品'!$E$1:$BE$1=DC$1)*('控温被PRO-S级品'!$E$2:$BE$10)),0)+IFERROR(SUMPRODUCT(('冬被-S级品'!$B$2:$B$10=$B140)*('冬被-S级品'!$E$1:$AW$1=DC$1)*('冬被-S级品'!$E$2:$AW$10)),0)+IFERROR(SUMPRODUCT(('白止-S级品'!$A$2:$A$26=$B140)*('白止-S级品'!$D$1:$AV$1=DC$1)*('白止-S级品'!$D$2:$AV$26)),0)+IFERROR(SUMPRODUCT(('乐容-S级品'!$A$4:$A$32=$B140)*('乐容-S级品'!$L$3:$CA$3=DC$1)*('乐容-S级品'!$L$4:$CA$32)),0)</f>
      </c>
      <c r="DD140" s="280">
        <f>IFERROR(SUMPRODUCT(('控温被PRO-S级品'!$B$2:$B$10=$B140)*('控温被PRO-S级品'!$E$1:$BE$1=DD$1)*('控温被PRO-S级品'!$E$2:$BE$10)),0)+IFERROR(SUMPRODUCT(('冬被-S级品'!$B$2:$B$10=$B140)*('冬被-S级品'!$E$1:$AW$1=DD$1)*('冬被-S级品'!$E$2:$AW$10)),0)+IFERROR(SUMPRODUCT(('白止-S级品'!$A$2:$A$26=$B140)*('白止-S级品'!$D$1:$AV$1=DD$1)*('白止-S级品'!$D$2:$AV$26)),0)+IFERROR(SUMPRODUCT(('乐容-S级品'!$A$4:$A$32=$B140)*('乐容-S级品'!$L$3:$CA$3=DD$1)*('乐容-S级品'!$L$4:$CA$32)),0)</f>
      </c>
      <c r="DE140" s="280">
        <f>IFERROR(SUMPRODUCT(('控温被PRO-S级品'!$B$2:$B$10=$B140)*('控温被PRO-S级品'!$E$1:$BE$1=DE$1)*('控温被PRO-S级品'!$E$2:$BE$10)),0)+IFERROR(SUMPRODUCT(('冬被-S级品'!$B$2:$B$10=$B140)*('冬被-S级品'!$E$1:$AW$1=DE$1)*('冬被-S级品'!$E$2:$AW$10)),0)+IFERROR(SUMPRODUCT(('白止-S级品'!$A$2:$A$26=$B140)*('白止-S级品'!$D$1:$AV$1=DE$1)*('白止-S级品'!$D$2:$AV$26)),0)+IFERROR(SUMPRODUCT(('乐容-S级品'!$A$4:$A$32=$B140)*('乐容-S级品'!$L$3:$CA$3=DE$1)*('乐容-S级品'!$L$4:$CA$32)),0)</f>
      </c>
      <c r="DF140" s="280">
        <f>IFERROR(SUMPRODUCT(('控温被PRO-S级品'!$B$2:$B$10=$B140)*('控温被PRO-S级品'!$E$1:$BE$1=DF$1)*('控温被PRO-S级品'!$E$2:$BE$10)),0)+IFERROR(SUMPRODUCT(('冬被-S级品'!$B$2:$B$10=$B140)*('冬被-S级品'!$E$1:$AW$1=DF$1)*('冬被-S级品'!$E$2:$AW$10)),0)+IFERROR(SUMPRODUCT(('白止-S级品'!$A$2:$A$26=$B140)*('白止-S级品'!$D$1:$AV$1=DF$1)*('白止-S级品'!$D$2:$AV$26)),0)+IFERROR(SUMPRODUCT(('乐容-S级品'!$A$4:$A$32=$B140)*('乐容-S级品'!$L$3:$CA$3=DF$1)*('乐容-S级品'!$L$4:$CA$32)),0)</f>
      </c>
      <c r="DG140" s="280">
        <f>IFERROR(SUMPRODUCT(('控温被PRO-S级品'!$B$2:$B$10=$B140)*('控温被PRO-S级品'!$E$1:$BE$1=DG$1)*('控温被PRO-S级品'!$E$2:$BE$10)),0)+IFERROR(SUMPRODUCT(('冬被-S级品'!$B$2:$B$10=$B140)*('冬被-S级品'!$E$1:$AW$1=DG$1)*('冬被-S级品'!$E$2:$AW$10)),0)+IFERROR(SUMPRODUCT(('白止-S级品'!$A$2:$A$26=$B140)*('白止-S级品'!$D$1:$AV$1=DG$1)*('白止-S级品'!$D$2:$AV$26)),0)+IFERROR(SUMPRODUCT(('乐容-S级品'!$A$4:$A$32=$B140)*('乐容-S级品'!$L$3:$CA$3=DG$1)*('乐容-S级品'!$L$4:$CA$32)),0)</f>
      </c>
      <c r="DH140" s="280">
        <f>IFERROR(SUMPRODUCT(('控温被PRO-S级品'!$B$2:$B$10=$B140)*('控温被PRO-S级品'!$E$1:$BE$1=DH$1)*('控温被PRO-S级品'!$E$2:$BE$10)),0)+IFERROR(SUMPRODUCT(('冬被-S级品'!$B$2:$B$10=$B140)*('冬被-S级品'!$E$1:$AW$1=DH$1)*('冬被-S级品'!$E$2:$AW$10)),0)+IFERROR(SUMPRODUCT(('白止-S级品'!$A$2:$A$26=$B140)*('白止-S级品'!$D$1:$AV$1=DH$1)*('白止-S级品'!$D$2:$AV$26)),0)+IFERROR(SUMPRODUCT(('乐容-S级品'!$A$4:$A$32=$B140)*('乐容-S级品'!$L$3:$CA$3=DH$1)*('乐容-S级品'!$L$4:$CA$32)),0)</f>
      </c>
      <c r="DI140" s="280">
        <f>IFERROR(SUMPRODUCT(('控温被PRO-S级品'!$B$2:$B$10=$B140)*('控温被PRO-S级品'!$E$1:$BE$1=DI$1)*('控温被PRO-S级品'!$E$2:$BE$10)),0)+IFERROR(SUMPRODUCT(('冬被-S级品'!$B$2:$B$10=$B140)*('冬被-S级品'!$E$1:$AW$1=DI$1)*('冬被-S级品'!$E$2:$AW$10)),0)+IFERROR(SUMPRODUCT(('白止-S级品'!$A$2:$A$26=$B140)*('白止-S级品'!$D$1:$AV$1=DI$1)*('白止-S级品'!$D$2:$AV$26)),0)+IFERROR(SUMPRODUCT(('乐容-S级品'!$A$4:$A$32=$B140)*('乐容-S级品'!$L$3:$CA$3=DI$1)*('乐容-S级品'!$L$4:$CA$32)),0)</f>
      </c>
      <c r="DJ140" s="280">
        <f>IFERROR(SUMPRODUCT(('控温被PRO-S级品'!$B$2:$B$10=$B140)*('控温被PRO-S级品'!$E$1:$BE$1=DJ$1)*('控温被PRO-S级品'!$E$2:$BE$10)),0)+IFERROR(SUMPRODUCT(('冬被-S级品'!$B$2:$B$10=$B140)*('冬被-S级品'!$E$1:$AW$1=DJ$1)*('冬被-S级品'!$E$2:$AW$10)),0)+IFERROR(SUMPRODUCT(('白止-S级品'!$A$2:$A$26=$B140)*('白止-S级品'!$D$1:$AV$1=DJ$1)*('白止-S级品'!$D$2:$AV$26)),0)+IFERROR(SUMPRODUCT(('乐容-S级品'!$A$4:$A$32=$B140)*('乐容-S级品'!$L$3:$CA$3=DJ$1)*('乐容-S级品'!$L$4:$CA$32)),0)</f>
      </c>
      <c r="DK140" s="280"/>
      <c r="DL140" s="280"/>
      <c r="DM140" s="280"/>
      <c r="DN140" s="280"/>
      <c r="DO140" s="280"/>
      <c r="DP140" s="280"/>
      <c r="DQ140" s="280"/>
      <c r="DR140" s="280"/>
      <c r="DS140" s="280"/>
      <c r="DT140" s="280"/>
      <c r="DU140" s="280"/>
      <c r="DV140" s="280"/>
      <c r="DW140" s="280">
        <f>VLOOKUP(B140,'系统编码规格'!A:C,3,FALSE)</f>
      </c>
      <c r="DX140" s="280"/>
      <c r="DY140" s="280"/>
      <c r="DZ140" s="280"/>
      <c r="EA140" s="280"/>
      <c r="EB140" s="280"/>
      <c r="EC140" s="280"/>
      <c r="ED140" s="280"/>
      <c r="EE140" s="280"/>
      <c r="EF140" s="280"/>
      <c r="EG140" s="280"/>
      <c r="EH140" s="280"/>
      <c r="EI140" s="280"/>
      <c r="EJ140" s="280"/>
      <c r="EK140" s="280"/>
      <c r="EL140" s="280"/>
      <c r="EM140" s="280"/>
      <c r="EN140" s="280"/>
      <c r="EO140" s="280"/>
      <c r="EP140" s="280"/>
      <c r="EQ140" s="280"/>
      <c r="ER140" s="280"/>
      <c r="ES140" s="280"/>
      <c r="ET140" s="280"/>
      <c r="EU140" s="280"/>
      <c r="EV140" s="280"/>
      <c r="EW140" s="280"/>
      <c r="EX140" s="280"/>
      <c r="EY140" s="280"/>
      <c r="EZ140" s="280"/>
      <c r="FA140" s="280"/>
      <c r="FB140" s="280"/>
      <c r="FC140" s="280"/>
      <c r="FD140" s="280"/>
      <c r="FE140" s="280"/>
      <c r="FF140" s="280"/>
      <c r="FG140" s="280"/>
      <c r="FH140" s="280"/>
      <c r="FI140" s="280"/>
      <c r="FJ140" s="280"/>
      <c r="FK140" s="280"/>
      <c r="FL140" s="280"/>
      <c r="FM140" s="280"/>
      <c r="FN140" s="280"/>
      <c r="FO140" s="280"/>
      <c r="FP140" s="280"/>
      <c r="FQ140" s="280"/>
      <c r="FR140" s="280"/>
      <c r="FS140" s="280"/>
      <c r="FT140" s="280"/>
      <c r="FU140" s="280"/>
      <c r="FV140" s="280"/>
      <c r="FW140" s="280"/>
      <c r="FX140" s="280"/>
      <c r="FY140" s="280"/>
      <c r="FZ140" s="280"/>
      <c r="GA140" s="280"/>
      <c r="GB140" s="280"/>
      <c r="GC140" s="280"/>
      <c r="GD140" s="280"/>
      <c r="GE140" s="280"/>
      <c r="GF140" s="280"/>
      <c r="GG140" s="280"/>
      <c r="GH140" s="280"/>
      <c r="GI140" s="280"/>
      <c r="GJ140" s="280"/>
      <c r="GK140" s="280"/>
      <c r="GL140" s="280"/>
      <c r="GM140" s="280"/>
      <c r="GN140" s="280"/>
      <c r="GO140" s="280"/>
      <c r="GP140" s="280"/>
      <c r="GQ140" s="280"/>
      <c r="GR140" s="280"/>
      <c r="GS140" s="280"/>
      <c r="GT140" s="280"/>
      <c r="GU140" s="280"/>
      <c r="GV140" s="280"/>
    </row>
    <row r="141">
      <c r="A141" s="309" t="str">
        <v>乐容</v>
      </c>
      <c r="B141" s="311" t="str">
        <v>010020102090040-021</v>
      </c>
      <c r="C141" s="309" t="str">
        <v>磨毛四件套</v>
      </c>
      <c r="D141" s="309" t="str">
        <v>颜色:深空蓝,床品款式:床笠款,床品规格:180cm,系列:普通系列</v>
      </c>
      <c r="E141">
        <f>SUM(F141:GX141)</f>
      </c>
      <c r="F141" s="280">
        <f>IFERROR(SUMPRODUCT(('控温被PRO-S级品'!$B$2:$B$10=$B141)*('控温被PRO-S级品'!$E$1:$BE$1=F$1)*('控温被PRO-S级品'!$E$2:$BE$10)),0)+IFERROR(SUMPRODUCT(('冬被-S级品'!$B$2:$B$10=$B141)*('冬被-S级品'!$E$1:$AW$1=F$1)*('冬被-S级品'!$E$2:$AW$10)),0)+IFERROR(SUMPRODUCT(('白止-S级品'!$A$2:$A$26=$B141)*('白止-S级品'!$D$1:$AV$1=F$1)*('白止-S级品'!$D$2:$AV$26)),0)+IFERROR(SUMPRODUCT(('乐容-S级品'!$A$4:$A$32=$B141)*('乐容-S级品'!$L$3:$CA$3=F$1)*('乐容-S级品'!$L$4:$CA$32)),0)</f>
      </c>
      <c r="G141" s="280">
        <f>IFERROR(SUMPRODUCT(('控温被PRO-S级品'!$B$2:$B$10=$B141)*('控温被PRO-S级品'!$E$1:$BE$1=G$1)*('控温被PRO-S级品'!$E$2:$BE$10)),0)+IFERROR(SUMPRODUCT(('冬被-S级品'!$B$2:$B$10=$B141)*('冬被-S级品'!$E$1:$AW$1=G$1)*('冬被-S级品'!$E$2:$AW$10)),0)+IFERROR(SUMPRODUCT(('白止-S级品'!$A$2:$A$26=$B141)*('白止-S级品'!$D$1:$AV$1=G$1)*('白止-S级品'!$D$2:$AV$26)),0)+IFERROR(SUMPRODUCT(('乐容-S级品'!$A$4:$A$32=$B141)*('乐容-S级品'!$L$3:$CA$3=G$1)*('乐容-S级品'!$L$4:$CA$32)),0)</f>
      </c>
      <c r="H141" s="280">
        <f>IFERROR(SUMPRODUCT(('控温被PRO-S级品'!$B$2:$B$10=$B141)*('控温被PRO-S级品'!$E$1:$BE$1=H$1)*('控温被PRO-S级品'!$E$2:$BE$10)),0)+IFERROR(SUMPRODUCT(('冬被-S级品'!$B$2:$B$10=$B141)*('冬被-S级品'!$E$1:$AW$1=H$1)*('冬被-S级品'!$E$2:$AW$10)),0)+IFERROR(SUMPRODUCT(('白止-S级品'!$A$2:$A$26=$B141)*('白止-S级品'!$D$1:$AV$1=H$1)*('白止-S级品'!$D$2:$AV$26)),0)+IFERROR(SUMPRODUCT(('乐容-S级品'!$A$4:$A$32=$B141)*('乐容-S级品'!$L$3:$CA$3=H$1)*('乐容-S级品'!$L$4:$CA$32)),0)</f>
      </c>
      <c r="I141" s="280">
        <f>IFERROR(SUMPRODUCT(('控温被PRO-S级品'!$B$2:$B$10=$B141)*('控温被PRO-S级品'!$E$1:$BE$1=I$1)*('控温被PRO-S级品'!$E$2:$BE$10)),0)+IFERROR(SUMPRODUCT(('冬被-S级品'!$B$2:$B$10=$B141)*('冬被-S级品'!$E$1:$AW$1=I$1)*('冬被-S级品'!$E$2:$AW$10)),0)+IFERROR(SUMPRODUCT(('白止-S级品'!$A$2:$A$26=$B141)*('白止-S级品'!$D$1:$AV$1=I$1)*('白止-S级品'!$D$2:$AV$26)),0)+IFERROR(SUMPRODUCT(('乐容-S级品'!$A$4:$A$32=$B141)*('乐容-S级品'!$L$3:$CA$3=I$1)*('乐容-S级品'!$L$4:$CA$32)),0)</f>
      </c>
      <c r="J141" s="280">
        <f>IFERROR(SUMPRODUCT(('控温被PRO-S级品'!$B$2:$B$10=$B141)*('控温被PRO-S级品'!$E$1:$BE$1=J$1)*('控温被PRO-S级品'!$E$2:$BE$10)),0)+IFERROR(SUMPRODUCT(('冬被-S级品'!$B$2:$B$10=$B141)*('冬被-S级品'!$E$1:$AW$1=J$1)*('冬被-S级品'!$E$2:$AW$10)),0)+IFERROR(SUMPRODUCT(('白止-S级品'!$A$2:$A$26=$B141)*('白止-S级品'!$D$1:$AV$1=J$1)*('白止-S级品'!$D$2:$AV$26)),0)+IFERROR(SUMPRODUCT(('乐容-S级品'!$A$4:$A$32=$B141)*('乐容-S级品'!$L$3:$CA$3=J$1)*('乐容-S级品'!$L$4:$CA$32)),0)</f>
      </c>
      <c r="K141" s="280">
        <f>IFERROR(SUMPRODUCT(('控温被PRO-S级品'!$B$2:$B$10=$B141)*('控温被PRO-S级品'!$E$1:$BE$1=K$1)*('控温被PRO-S级品'!$E$2:$BE$10)),0)+IFERROR(SUMPRODUCT(('冬被-S级品'!$B$2:$B$10=$B141)*('冬被-S级品'!$E$1:$AW$1=K$1)*('冬被-S级品'!$E$2:$AW$10)),0)+IFERROR(SUMPRODUCT(('白止-S级品'!$A$2:$A$26=$B141)*('白止-S级品'!$D$1:$AV$1=K$1)*('白止-S级品'!$D$2:$AV$26)),0)+IFERROR(SUMPRODUCT(('乐容-S级品'!$A$4:$A$32=$B141)*('乐容-S级品'!$L$3:$CA$3=K$1)*('乐容-S级品'!$L$4:$CA$32)),0)</f>
      </c>
      <c r="L141" s="280">
        <f>IFERROR(SUMPRODUCT(('控温被PRO-S级品'!$B$2:$B$10=$B141)*('控温被PRO-S级品'!$E$1:$BE$1=L$1)*('控温被PRO-S级品'!$E$2:$BE$10)),0)+IFERROR(SUMPRODUCT(('冬被-S级品'!$B$2:$B$10=$B141)*('冬被-S级品'!$E$1:$AW$1=L$1)*('冬被-S级品'!$E$2:$AW$10)),0)+IFERROR(SUMPRODUCT(('白止-S级品'!$A$2:$A$26=$B141)*('白止-S级品'!$D$1:$AV$1=L$1)*('白止-S级品'!$D$2:$AV$26)),0)+IFERROR(SUMPRODUCT(('乐容-S级品'!$A$4:$A$32=$B141)*('乐容-S级品'!$L$3:$CA$3=L$1)*('乐容-S级品'!$L$4:$CA$32)),0)</f>
      </c>
      <c r="M141" s="280">
        <f>IFERROR(SUMPRODUCT(('控温被PRO-S级品'!$B$2:$B$10=$B141)*('控温被PRO-S级品'!$E$1:$BE$1=M$1)*('控温被PRO-S级品'!$E$2:$BE$10)),0)+IFERROR(SUMPRODUCT(('冬被-S级品'!$B$2:$B$10=$B141)*('冬被-S级品'!$E$1:$AW$1=M$1)*('冬被-S级品'!$E$2:$AW$10)),0)+IFERROR(SUMPRODUCT(('白止-S级品'!$A$2:$A$26=$B141)*('白止-S级品'!$D$1:$AV$1=M$1)*('白止-S级品'!$D$2:$AV$26)),0)+IFERROR(SUMPRODUCT(('乐容-S级品'!$A$4:$A$32=$B141)*('乐容-S级品'!$L$3:$CA$3=M$1)*('乐容-S级品'!$L$4:$CA$32)),0)</f>
      </c>
      <c r="N141" s="280">
        <f>IFERROR(SUMPRODUCT(('控温被PRO-S级品'!$B$2:$B$10=$B141)*('控温被PRO-S级品'!$E$1:$BE$1=N$1)*('控温被PRO-S级品'!$E$2:$BE$10)),0)+IFERROR(SUMPRODUCT(('冬被-S级品'!$B$2:$B$10=$B141)*('冬被-S级品'!$E$1:$AW$1=N$1)*('冬被-S级品'!$E$2:$AW$10)),0)+IFERROR(SUMPRODUCT(('白止-S级品'!$A$2:$A$26=$B141)*('白止-S级品'!$D$1:$AV$1=N$1)*('白止-S级品'!$D$2:$AV$26)),0)+IFERROR(SUMPRODUCT(('乐容-S级品'!$A$4:$A$32=$B141)*('乐容-S级品'!$L$3:$CA$3=N$1)*('乐容-S级品'!$L$4:$CA$32)),0)</f>
      </c>
      <c r="O141" s="280">
        <f>IFERROR(SUMPRODUCT(('控温被PRO-S级品'!$B$2:$B$10=$B141)*('控温被PRO-S级品'!$E$1:$BE$1=O$1)*('控温被PRO-S级品'!$E$2:$BE$10)),0)+IFERROR(SUMPRODUCT(('冬被-S级品'!$B$2:$B$10=$B141)*('冬被-S级品'!$E$1:$AW$1=O$1)*('冬被-S级品'!$E$2:$AW$10)),0)+IFERROR(SUMPRODUCT(('白止-S级品'!$A$2:$A$26=$B141)*('白止-S级品'!$D$1:$AV$1=O$1)*('白止-S级品'!$D$2:$AV$26)),0)+IFERROR(SUMPRODUCT(('乐容-S级品'!$A$4:$A$32=$B141)*('乐容-S级品'!$L$3:$CA$3=O$1)*('乐容-S级品'!$L$4:$CA$32)),0)</f>
      </c>
      <c r="P141" s="280">
        <f>IFERROR(SUMPRODUCT(('控温被PRO-S级品'!$B$2:$B$10=$B141)*('控温被PRO-S级品'!$E$1:$BE$1=P$1)*('控温被PRO-S级品'!$E$2:$BE$10)),0)+IFERROR(SUMPRODUCT(('冬被-S级品'!$B$2:$B$10=$B141)*('冬被-S级品'!$E$1:$AW$1=P$1)*('冬被-S级品'!$E$2:$AW$10)),0)+IFERROR(SUMPRODUCT(('白止-S级品'!$A$2:$A$26=$B141)*('白止-S级品'!$D$1:$AV$1=P$1)*('白止-S级品'!$D$2:$AV$26)),0)+IFERROR(SUMPRODUCT(('乐容-S级品'!$A$4:$A$32=$B141)*('乐容-S级品'!$L$3:$CA$3=P$1)*('乐容-S级品'!$L$4:$CA$32)),0)</f>
      </c>
      <c r="Q141" s="280">
        <f>IFERROR(SUMPRODUCT(('控温被PRO-S级品'!$B$2:$B$10=$B141)*('控温被PRO-S级品'!$E$1:$BE$1=Q$1)*('控温被PRO-S级品'!$E$2:$BE$10)),0)+IFERROR(SUMPRODUCT(('冬被-S级品'!$B$2:$B$10=$B141)*('冬被-S级品'!$E$1:$AW$1=Q$1)*('冬被-S级品'!$E$2:$AW$10)),0)+IFERROR(SUMPRODUCT(('白止-S级品'!$A$2:$A$26=$B141)*('白止-S级品'!$D$1:$AV$1=Q$1)*('白止-S级品'!$D$2:$AV$26)),0)+IFERROR(SUMPRODUCT(('乐容-S级品'!$A$4:$A$32=$B141)*('乐容-S级品'!$L$3:$CA$3=Q$1)*('乐容-S级品'!$L$4:$CA$32)),0)</f>
      </c>
      <c r="R141" s="280">
        <f>IFERROR(SUMPRODUCT(('控温被PRO-S级品'!$B$2:$B$10=$B141)*('控温被PRO-S级品'!$E$1:$BE$1=R$1)*('控温被PRO-S级品'!$E$2:$BE$10)),0)+IFERROR(SUMPRODUCT(('冬被-S级品'!$B$2:$B$10=$B141)*('冬被-S级品'!$E$1:$AW$1=R$1)*('冬被-S级品'!$E$2:$AW$10)),0)+IFERROR(SUMPRODUCT(('白止-S级品'!$A$2:$A$26=$B141)*('白止-S级品'!$D$1:$AV$1=R$1)*('白止-S级品'!$D$2:$AV$26)),0)+IFERROR(SUMPRODUCT(('乐容-S级品'!$A$4:$A$32=$B141)*('乐容-S级品'!$L$3:$CA$3=R$1)*('乐容-S级品'!$L$4:$CA$32)),0)</f>
      </c>
      <c r="S141" s="280">
        <f>IFERROR(SUMPRODUCT(('控温被PRO-S级品'!$B$2:$B$10=$B141)*('控温被PRO-S级品'!$E$1:$BE$1=S$1)*('控温被PRO-S级品'!$E$2:$BE$10)),0)+IFERROR(SUMPRODUCT(('冬被-S级品'!$B$2:$B$10=$B141)*('冬被-S级品'!$E$1:$AW$1=S$1)*('冬被-S级品'!$E$2:$AW$10)),0)+IFERROR(SUMPRODUCT(('白止-S级品'!$A$2:$A$26=$B141)*('白止-S级品'!$D$1:$AV$1=S$1)*('白止-S级品'!$D$2:$AV$26)),0)+IFERROR(SUMPRODUCT(('乐容-S级品'!$A$4:$A$32=$B141)*('乐容-S级品'!$L$3:$CA$3=S$1)*('乐容-S级品'!$L$4:$CA$32)),0)</f>
      </c>
      <c r="T141" s="280">
        <f>IFERROR(SUMPRODUCT(('控温被PRO-S级品'!$B$2:$B$10=$B141)*('控温被PRO-S级品'!$E$1:$BE$1=T$1)*('控温被PRO-S级品'!$E$2:$BE$10)),0)+IFERROR(SUMPRODUCT(('冬被-S级品'!$B$2:$B$10=$B141)*('冬被-S级品'!$E$1:$AW$1=T$1)*('冬被-S级品'!$E$2:$AW$10)),0)+IFERROR(SUMPRODUCT(('白止-S级品'!$A$2:$A$26=$B141)*('白止-S级品'!$D$1:$AV$1=T$1)*('白止-S级品'!$D$2:$AV$26)),0)+IFERROR(SUMPRODUCT(('乐容-S级品'!$A$4:$A$32=$B141)*('乐容-S级品'!$L$3:$CA$3=T$1)*('乐容-S级品'!$L$4:$CA$32)),0)</f>
      </c>
      <c r="U141" s="280">
        <f>IFERROR(SUMPRODUCT(('控温被PRO-S级品'!$B$2:$B$10=$B141)*('控温被PRO-S级品'!$E$1:$BE$1=U$1)*('控温被PRO-S级品'!$E$2:$BE$10)),0)+IFERROR(SUMPRODUCT(('冬被-S级品'!$B$2:$B$10=$B141)*('冬被-S级品'!$E$1:$AW$1=U$1)*('冬被-S级品'!$E$2:$AW$10)),0)+IFERROR(SUMPRODUCT(('白止-S级品'!$A$2:$A$26=$B141)*('白止-S级品'!$D$1:$AV$1=U$1)*('白止-S级品'!$D$2:$AV$26)),0)+IFERROR(SUMPRODUCT(('乐容-S级品'!$A$4:$A$32=$B141)*('乐容-S级品'!$L$3:$CA$3=U$1)*('乐容-S级品'!$L$4:$CA$32)),0)</f>
      </c>
      <c r="V141" s="280">
        <f>IFERROR(SUMPRODUCT(('控温被PRO-S级品'!$B$2:$B$10=$B141)*('控温被PRO-S级品'!$E$1:$BE$1=V$1)*('控温被PRO-S级品'!$E$2:$BE$10)),0)+IFERROR(SUMPRODUCT(('冬被-S级品'!$B$2:$B$10=$B141)*('冬被-S级品'!$E$1:$AW$1=V$1)*('冬被-S级品'!$E$2:$AW$10)),0)+IFERROR(SUMPRODUCT(('白止-S级品'!$A$2:$A$26=$B141)*('白止-S级品'!$D$1:$AV$1=V$1)*('白止-S级品'!$D$2:$AV$26)),0)+IFERROR(SUMPRODUCT(('乐容-S级品'!$A$4:$A$32=$B141)*('乐容-S级品'!$L$3:$CA$3=V$1)*('乐容-S级品'!$L$4:$CA$32)),0)</f>
      </c>
      <c r="W141" s="280">
        <f>IFERROR(SUMPRODUCT(('控温被PRO-S级品'!$B$2:$B$10=$B141)*('控温被PRO-S级品'!$E$1:$BE$1=W$1)*('控温被PRO-S级品'!$E$2:$BE$10)),0)+IFERROR(SUMPRODUCT(('冬被-S级品'!$B$2:$B$10=$B141)*('冬被-S级品'!$E$1:$AW$1=W$1)*('冬被-S级品'!$E$2:$AW$10)),0)+IFERROR(SUMPRODUCT(('白止-S级品'!$A$2:$A$26=$B141)*('白止-S级品'!$D$1:$AV$1=W$1)*('白止-S级品'!$D$2:$AV$26)),0)+IFERROR(SUMPRODUCT(('乐容-S级品'!$A$4:$A$32=$B141)*('乐容-S级品'!$L$3:$CA$3=W$1)*('乐容-S级品'!$L$4:$CA$32)),0)</f>
      </c>
      <c r="X141" s="280">
        <f>IFERROR(SUMPRODUCT(('控温被PRO-S级品'!$B$2:$B$10=$B141)*('控温被PRO-S级品'!$E$1:$BE$1=X$1)*('控温被PRO-S级品'!$E$2:$BE$10)),0)+IFERROR(SUMPRODUCT(('冬被-S级品'!$B$2:$B$10=$B141)*('冬被-S级品'!$E$1:$AW$1=X$1)*('冬被-S级品'!$E$2:$AW$10)),0)+IFERROR(SUMPRODUCT(('白止-S级品'!$A$2:$A$26=$B141)*('白止-S级品'!$D$1:$AV$1=X$1)*('白止-S级品'!$D$2:$AV$26)),0)+IFERROR(SUMPRODUCT(('乐容-S级品'!$A$4:$A$32=$B141)*('乐容-S级品'!$L$3:$CA$3=X$1)*('乐容-S级品'!$L$4:$CA$32)),0)</f>
      </c>
      <c r="Y141" s="280">
        <f>IFERROR(SUMPRODUCT(('控温被PRO-S级品'!$B$2:$B$10=$B141)*('控温被PRO-S级品'!$E$1:$BE$1=Y$1)*('控温被PRO-S级品'!$E$2:$BE$10)),0)+IFERROR(SUMPRODUCT(('冬被-S级品'!$B$2:$B$10=$B141)*('冬被-S级品'!$E$1:$AW$1=Y$1)*('冬被-S级品'!$E$2:$AW$10)),0)+IFERROR(SUMPRODUCT(('白止-S级品'!$A$2:$A$26=$B141)*('白止-S级品'!$D$1:$AV$1=Y$1)*('白止-S级品'!$D$2:$AV$26)),0)+IFERROR(SUMPRODUCT(('乐容-S级品'!$A$4:$A$32=$B141)*('乐容-S级品'!$L$3:$CA$3=Y$1)*('乐容-S级品'!$L$4:$CA$32)),0)</f>
      </c>
      <c r="Z141" s="280">
        <f>IFERROR(SUMPRODUCT(('控温被PRO-S级品'!$B$2:$B$10=$B141)*('控温被PRO-S级品'!$E$1:$BE$1=Z$1)*('控温被PRO-S级品'!$E$2:$BE$10)),0)+IFERROR(SUMPRODUCT(('冬被-S级品'!$B$2:$B$10=$B141)*('冬被-S级品'!$E$1:$AW$1=Z$1)*('冬被-S级品'!$E$2:$AW$10)),0)+IFERROR(SUMPRODUCT(('白止-S级品'!$A$2:$A$26=$B141)*('白止-S级品'!$D$1:$AV$1=Z$1)*('白止-S级品'!$D$2:$AV$26)),0)+IFERROR(SUMPRODUCT(('乐容-S级品'!$A$4:$A$32=$B141)*('乐容-S级品'!$L$3:$CA$3=Z$1)*('乐容-S级品'!$L$4:$CA$32)),0)</f>
      </c>
      <c r="AA141" s="280">
        <f>IFERROR(SUMPRODUCT(('控温被PRO-S级品'!$B$2:$B$10=$B141)*('控温被PRO-S级品'!$E$1:$BE$1=AA$1)*('控温被PRO-S级品'!$E$2:$BE$10)),0)+IFERROR(SUMPRODUCT(('冬被-S级品'!$B$2:$B$10=$B141)*('冬被-S级品'!$E$1:$AW$1=AA$1)*('冬被-S级品'!$E$2:$AW$10)),0)+IFERROR(SUMPRODUCT(('白止-S级品'!$A$2:$A$26=$B141)*('白止-S级品'!$D$1:$AV$1=AA$1)*('白止-S级品'!$D$2:$AV$26)),0)+IFERROR(SUMPRODUCT(('乐容-S级品'!$A$4:$A$32=$B141)*('乐容-S级品'!$L$3:$CA$3=AA$1)*('乐容-S级品'!$L$4:$CA$32)),0)</f>
      </c>
      <c r="AB141" s="280">
        <f>IFERROR(SUMPRODUCT(('控温被PRO-S级品'!$B$2:$B$10=$B141)*('控温被PRO-S级品'!$E$1:$BE$1=AB$1)*('控温被PRO-S级品'!$E$2:$BE$10)),0)+IFERROR(SUMPRODUCT(('冬被-S级品'!$B$2:$B$10=$B141)*('冬被-S级品'!$E$1:$AW$1=AB$1)*('冬被-S级品'!$E$2:$AW$10)),0)+IFERROR(SUMPRODUCT(('白止-S级品'!$A$2:$A$26=$B141)*('白止-S级品'!$D$1:$AV$1=AB$1)*('白止-S级品'!$D$2:$AV$26)),0)+IFERROR(SUMPRODUCT(('乐容-S级品'!$A$4:$A$32=$B141)*('乐容-S级品'!$L$3:$CA$3=AB$1)*('乐容-S级品'!$L$4:$CA$32)),0)</f>
      </c>
      <c r="AC141" s="280">
        <f>IFERROR(SUMPRODUCT(('控温被PRO-S级品'!$B$2:$B$10=$B141)*('控温被PRO-S级品'!$E$1:$BE$1=AC$1)*('控温被PRO-S级品'!$E$2:$BE$10)),0)+IFERROR(SUMPRODUCT(('冬被-S级品'!$B$2:$B$10=$B141)*('冬被-S级品'!$E$1:$AW$1=AC$1)*('冬被-S级品'!$E$2:$AW$10)),0)+IFERROR(SUMPRODUCT(('白止-S级品'!$A$2:$A$26=$B141)*('白止-S级品'!$D$1:$AV$1=AC$1)*('白止-S级品'!$D$2:$AV$26)),0)+IFERROR(SUMPRODUCT(('乐容-S级品'!$A$4:$A$32=$B141)*('乐容-S级品'!$L$3:$CA$3=AC$1)*('乐容-S级品'!$L$4:$CA$32)),0)</f>
      </c>
      <c r="AD141" s="280">
        <f>IFERROR(SUMPRODUCT(('控温被PRO-S级品'!$B$2:$B$10=$B141)*('控温被PRO-S级品'!$E$1:$BE$1=AD$1)*('控温被PRO-S级品'!$E$2:$BE$10)),0)+IFERROR(SUMPRODUCT(('冬被-S级品'!$B$2:$B$10=$B141)*('冬被-S级品'!$E$1:$AW$1=AD$1)*('冬被-S级品'!$E$2:$AW$10)),0)+IFERROR(SUMPRODUCT(('白止-S级品'!$A$2:$A$26=$B141)*('白止-S级品'!$D$1:$AV$1=AD$1)*('白止-S级品'!$D$2:$AV$26)),0)+IFERROR(SUMPRODUCT(('乐容-S级品'!$A$4:$A$32=$B141)*('乐容-S级品'!$L$3:$CA$3=AD$1)*('乐容-S级品'!$L$4:$CA$32)),0)</f>
      </c>
      <c r="AE141" s="280">
        <f>IFERROR(SUMPRODUCT(('控温被PRO-S级品'!$B$2:$B$10=$B141)*('控温被PRO-S级品'!$E$1:$BE$1=AE$1)*('控温被PRO-S级品'!$E$2:$BE$10)),0)+IFERROR(SUMPRODUCT(('冬被-S级品'!$B$2:$B$10=$B141)*('冬被-S级品'!$E$1:$AW$1=AE$1)*('冬被-S级品'!$E$2:$AW$10)),0)+IFERROR(SUMPRODUCT(('白止-S级品'!$A$2:$A$26=$B141)*('白止-S级品'!$D$1:$AV$1=AE$1)*('白止-S级品'!$D$2:$AV$26)),0)+IFERROR(SUMPRODUCT(('乐容-S级品'!$A$4:$A$32=$B141)*('乐容-S级品'!$L$3:$CA$3=AE$1)*('乐容-S级品'!$L$4:$CA$32)),0)</f>
      </c>
      <c r="AF141" s="280">
        <f>IFERROR(SUMPRODUCT(('控温被PRO-S级品'!$B$2:$B$10=$B141)*('控温被PRO-S级品'!$E$1:$BE$1=AF$1)*('控温被PRO-S级品'!$E$2:$BE$10)),0)+IFERROR(SUMPRODUCT(('冬被-S级品'!$B$2:$B$10=$B141)*('冬被-S级品'!$E$1:$AW$1=AF$1)*('冬被-S级品'!$E$2:$AW$10)),0)+IFERROR(SUMPRODUCT(('白止-S级品'!$A$2:$A$26=$B141)*('白止-S级品'!$D$1:$AV$1=AF$1)*('白止-S级品'!$D$2:$AV$26)),0)+IFERROR(SUMPRODUCT(('乐容-S级品'!$A$4:$A$32=$B141)*('乐容-S级品'!$L$3:$CA$3=AF$1)*('乐容-S级品'!$L$4:$CA$32)),0)</f>
      </c>
      <c r="AG141" s="280">
        <f>IFERROR(SUMPRODUCT(('控温被PRO-S级品'!$B$2:$B$10=$B141)*('控温被PRO-S级品'!$E$1:$BE$1=AG$1)*('控温被PRO-S级品'!$E$2:$BE$10)),0)+IFERROR(SUMPRODUCT(('冬被-S级品'!$B$2:$B$10=$B141)*('冬被-S级品'!$E$1:$AW$1=AG$1)*('冬被-S级品'!$E$2:$AW$10)),0)+IFERROR(SUMPRODUCT(('白止-S级品'!$A$2:$A$26=$B141)*('白止-S级品'!$D$1:$AV$1=AG$1)*('白止-S级品'!$D$2:$AV$26)),0)+IFERROR(SUMPRODUCT(('乐容-S级品'!$A$4:$A$32=$B141)*('乐容-S级品'!$L$3:$CA$3=AG$1)*('乐容-S级品'!$L$4:$CA$32)),0)</f>
      </c>
      <c r="AH141" s="280">
        <f>IFERROR(SUMPRODUCT(('控温被PRO-S级品'!$B$2:$B$10=$B141)*('控温被PRO-S级品'!$E$1:$BE$1=AH$1)*('控温被PRO-S级品'!$E$2:$BE$10)),0)+IFERROR(SUMPRODUCT(('冬被-S级品'!$B$2:$B$10=$B141)*('冬被-S级品'!$E$1:$AW$1=AH$1)*('冬被-S级品'!$E$2:$AW$10)),0)+IFERROR(SUMPRODUCT(('白止-S级品'!$A$2:$A$26=$B141)*('白止-S级品'!$D$1:$AV$1=AH$1)*('白止-S级品'!$D$2:$AV$26)),0)+IFERROR(SUMPRODUCT(('乐容-S级品'!$A$4:$A$32=$B141)*('乐容-S级品'!$L$3:$CA$3=AH$1)*('乐容-S级品'!$L$4:$CA$32)),0)</f>
      </c>
      <c r="AI141" s="280">
        <f>IFERROR(SUMPRODUCT(('控温被PRO-S级品'!$B$2:$B$10=$B141)*('控温被PRO-S级品'!$E$1:$BE$1=AI$1)*('控温被PRO-S级品'!$E$2:$BE$10)),0)+IFERROR(SUMPRODUCT(('冬被-S级品'!$B$2:$B$10=$B141)*('冬被-S级品'!$E$1:$AW$1=AI$1)*('冬被-S级品'!$E$2:$AW$10)),0)+IFERROR(SUMPRODUCT(('白止-S级品'!$A$2:$A$26=$B141)*('白止-S级品'!$D$1:$AV$1=AI$1)*('白止-S级品'!$D$2:$AV$26)),0)+IFERROR(SUMPRODUCT(('乐容-S级品'!$A$4:$A$32=$B141)*('乐容-S级品'!$L$3:$CA$3=AI$1)*('乐容-S级品'!$L$4:$CA$32)),0)</f>
      </c>
      <c r="AJ141" s="280">
        <f>IFERROR(SUMPRODUCT(('控温被PRO-S级品'!$B$2:$B$10=$B141)*('控温被PRO-S级品'!$E$1:$BE$1=AJ$1)*('控温被PRO-S级品'!$E$2:$BE$10)),0)+IFERROR(SUMPRODUCT(('冬被-S级品'!$B$2:$B$10=$B141)*('冬被-S级品'!$E$1:$AW$1=AJ$1)*('冬被-S级品'!$E$2:$AW$10)),0)+IFERROR(SUMPRODUCT(('白止-S级品'!$A$2:$A$26=$B141)*('白止-S级品'!$D$1:$AV$1=AJ$1)*('白止-S级品'!$D$2:$AV$26)),0)+IFERROR(SUMPRODUCT(('乐容-S级品'!$A$4:$A$32=$B141)*('乐容-S级品'!$L$3:$CA$3=AJ$1)*('乐容-S级品'!$L$4:$CA$32)),0)</f>
      </c>
      <c r="AK141" s="280">
        <f>IFERROR(SUMPRODUCT(('控温被PRO-S级品'!$B$2:$B$10=$B141)*('控温被PRO-S级品'!$E$1:$BE$1=AK$1)*('控温被PRO-S级品'!$E$2:$BE$10)),0)+IFERROR(SUMPRODUCT(('冬被-S级品'!$B$2:$B$10=$B141)*('冬被-S级品'!$E$1:$AW$1=AK$1)*('冬被-S级品'!$E$2:$AW$10)),0)+IFERROR(SUMPRODUCT(('白止-S级品'!$A$2:$A$26=$B141)*('白止-S级品'!$D$1:$AV$1=AK$1)*('白止-S级品'!$D$2:$AV$26)),0)+IFERROR(SUMPRODUCT(('乐容-S级品'!$A$4:$A$32=$B141)*('乐容-S级品'!$L$3:$CA$3=AK$1)*('乐容-S级品'!$L$4:$CA$32)),0)</f>
      </c>
      <c r="AL141" s="280">
        <f>IFERROR(SUMPRODUCT(('控温被PRO-S级品'!$B$2:$B$10=$B141)*('控温被PRO-S级品'!$E$1:$BE$1=AL$1)*('控温被PRO-S级品'!$E$2:$BE$10)),0)+IFERROR(SUMPRODUCT(('冬被-S级品'!$B$2:$B$10=$B141)*('冬被-S级品'!$E$1:$AW$1=AL$1)*('冬被-S级品'!$E$2:$AW$10)),0)+IFERROR(SUMPRODUCT(('白止-S级品'!$A$2:$A$26=$B141)*('白止-S级品'!$D$1:$AV$1=AL$1)*('白止-S级品'!$D$2:$AV$26)),0)+IFERROR(SUMPRODUCT(('乐容-S级品'!$A$4:$A$32=$B141)*('乐容-S级品'!$L$3:$CA$3=AL$1)*('乐容-S级品'!$L$4:$CA$32)),0)</f>
      </c>
      <c r="AM141" s="280">
        <f>IFERROR(SUMPRODUCT(('控温被PRO-S级品'!$B$2:$B$10=$B141)*('控温被PRO-S级品'!$E$1:$BE$1=AM$1)*('控温被PRO-S级品'!$E$2:$BE$10)),0)+IFERROR(SUMPRODUCT(('冬被-S级品'!$B$2:$B$10=$B141)*('冬被-S级品'!$E$1:$AW$1=AM$1)*('冬被-S级品'!$E$2:$AW$10)),0)+IFERROR(SUMPRODUCT(('白止-S级品'!$A$2:$A$26=$B141)*('白止-S级品'!$D$1:$AV$1=AM$1)*('白止-S级品'!$D$2:$AV$26)),0)+IFERROR(SUMPRODUCT(('乐容-S级品'!$A$4:$A$32=$B141)*('乐容-S级品'!$L$3:$CA$3=AM$1)*('乐容-S级品'!$L$4:$CA$32)),0)</f>
      </c>
      <c r="AN141" s="280">
        <f>IFERROR(SUMPRODUCT(('控温被PRO-S级品'!$B$2:$B$10=$B141)*('控温被PRO-S级品'!$E$1:$BE$1=AN$1)*('控温被PRO-S级品'!$E$2:$BE$10)),0)+IFERROR(SUMPRODUCT(('冬被-S级品'!$B$2:$B$10=$B141)*('冬被-S级品'!$E$1:$AW$1=AN$1)*('冬被-S级品'!$E$2:$AW$10)),0)+IFERROR(SUMPRODUCT(('白止-S级品'!$A$2:$A$26=$B141)*('白止-S级品'!$D$1:$AV$1=AN$1)*('白止-S级品'!$D$2:$AV$26)),0)+IFERROR(SUMPRODUCT(('乐容-S级品'!$A$4:$A$32=$B141)*('乐容-S级品'!$L$3:$CA$3=AN$1)*('乐容-S级品'!$L$4:$CA$32)),0)</f>
      </c>
      <c r="AO141" s="280">
        <f>IFERROR(SUMPRODUCT(('控温被PRO-S级品'!$B$2:$B$10=$B141)*('控温被PRO-S级品'!$E$1:$BE$1=AO$1)*('控温被PRO-S级品'!$E$2:$BE$10)),0)+IFERROR(SUMPRODUCT(('冬被-S级品'!$B$2:$B$10=$B141)*('冬被-S级品'!$E$1:$AW$1=AO$1)*('冬被-S级品'!$E$2:$AW$10)),0)+IFERROR(SUMPRODUCT(('白止-S级品'!$A$2:$A$26=$B141)*('白止-S级品'!$D$1:$AV$1=AO$1)*('白止-S级品'!$D$2:$AV$26)),0)+IFERROR(SUMPRODUCT(('乐容-S级品'!$A$4:$A$32=$B141)*('乐容-S级品'!$L$3:$CA$3=AO$1)*('乐容-S级品'!$L$4:$CA$32)),0)</f>
      </c>
      <c r="AP141" s="280">
        <f>IFERROR(SUMPRODUCT(('控温被PRO-S级品'!$B$2:$B$10=$B141)*('控温被PRO-S级品'!$E$1:$BE$1=AP$1)*('控温被PRO-S级品'!$E$2:$BE$10)),0)+IFERROR(SUMPRODUCT(('冬被-S级品'!$B$2:$B$10=$B141)*('冬被-S级品'!$E$1:$AW$1=AP$1)*('冬被-S级品'!$E$2:$AW$10)),0)+IFERROR(SUMPRODUCT(('白止-S级品'!$A$2:$A$26=$B141)*('白止-S级品'!$D$1:$AV$1=AP$1)*('白止-S级品'!$D$2:$AV$26)),0)+IFERROR(SUMPRODUCT(('乐容-S级品'!$A$4:$A$32=$B141)*('乐容-S级品'!$L$3:$CA$3=AP$1)*('乐容-S级品'!$L$4:$CA$32)),0)</f>
      </c>
      <c r="AQ141" s="280">
        <f>IFERROR(SUMPRODUCT(('控温被PRO-S级品'!$B$2:$B$10=$B141)*('控温被PRO-S级品'!$E$1:$BE$1=AQ$1)*('控温被PRO-S级品'!$E$2:$BE$10)),0)+IFERROR(SUMPRODUCT(('冬被-S级品'!$B$2:$B$10=$B141)*('冬被-S级品'!$E$1:$AW$1=AQ$1)*('冬被-S级品'!$E$2:$AW$10)),0)+IFERROR(SUMPRODUCT(('白止-S级品'!$A$2:$A$26=$B141)*('白止-S级品'!$D$1:$AV$1=AQ$1)*('白止-S级品'!$D$2:$AV$26)),0)+IFERROR(SUMPRODUCT(('乐容-S级品'!$A$4:$A$32=$B141)*('乐容-S级品'!$L$3:$CA$3=AQ$1)*('乐容-S级品'!$L$4:$CA$32)),0)</f>
      </c>
      <c r="AR141" s="280">
        <f>IFERROR(SUMPRODUCT(('控温被PRO-S级品'!$B$2:$B$10=$B141)*('控温被PRO-S级品'!$E$1:$BE$1=AR$1)*('控温被PRO-S级品'!$E$2:$BE$10)),0)+IFERROR(SUMPRODUCT(('冬被-S级品'!$B$2:$B$10=$B141)*('冬被-S级品'!$E$1:$AW$1=AR$1)*('冬被-S级品'!$E$2:$AW$10)),0)+IFERROR(SUMPRODUCT(('白止-S级品'!$A$2:$A$26=$B141)*('白止-S级品'!$D$1:$AV$1=AR$1)*('白止-S级品'!$D$2:$AV$26)),0)+IFERROR(SUMPRODUCT(('乐容-S级品'!$A$4:$A$32=$B141)*('乐容-S级品'!$L$3:$CA$3=AR$1)*('乐容-S级品'!$L$4:$CA$32)),0)</f>
      </c>
      <c r="AS141" s="280">
        <f>IFERROR(SUMPRODUCT(('控温被PRO-S级品'!$B$2:$B$10=$B141)*('控温被PRO-S级品'!$E$1:$BE$1=AS$1)*('控温被PRO-S级品'!$E$2:$BE$10)),0)+IFERROR(SUMPRODUCT(('冬被-S级品'!$B$2:$B$10=$B141)*('冬被-S级品'!$E$1:$AW$1=AS$1)*('冬被-S级品'!$E$2:$AW$10)),0)+IFERROR(SUMPRODUCT(('白止-S级品'!$A$2:$A$26=$B141)*('白止-S级品'!$D$1:$AV$1=AS$1)*('白止-S级品'!$D$2:$AV$26)),0)+IFERROR(SUMPRODUCT(('乐容-S级品'!$A$4:$A$32=$B141)*('乐容-S级品'!$L$3:$CA$3=AS$1)*('乐容-S级品'!$L$4:$CA$32)),0)</f>
      </c>
      <c r="AT141" s="280">
        <f>IFERROR(SUMPRODUCT(('控温被PRO-S级品'!$B$2:$B$10=$B141)*('控温被PRO-S级品'!$E$1:$BE$1=AT$1)*('控温被PRO-S级品'!$E$2:$BE$10)),0)+IFERROR(SUMPRODUCT(('冬被-S级品'!$B$2:$B$10=$B141)*('冬被-S级品'!$E$1:$AW$1=AT$1)*('冬被-S级品'!$E$2:$AW$10)),0)+IFERROR(SUMPRODUCT(('白止-S级品'!$A$2:$A$26=$B141)*('白止-S级品'!$D$1:$AV$1=AT$1)*('白止-S级品'!$D$2:$AV$26)),0)+IFERROR(SUMPRODUCT(('乐容-S级品'!$A$4:$A$32=$B141)*('乐容-S级品'!$L$3:$CA$3=AT$1)*('乐容-S级品'!$L$4:$CA$32)),0)</f>
      </c>
      <c r="AU141" s="280">
        <f>IFERROR(SUMPRODUCT(('控温被PRO-S级品'!$B$2:$B$10=$B141)*('控温被PRO-S级品'!$E$1:$BE$1=AU$1)*('控温被PRO-S级品'!$E$2:$BE$10)),0)+IFERROR(SUMPRODUCT(('冬被-S级品'!$B$2:$B$10=$B141)*('冬被-S级品'!$E$1:$AW$1=AU$1)*('冬被-S级品'!$E$2:$AW$10)),0)+IFERROR(SUMPRODUCT(('白止-S级品'!$A$2:$A$26=$B141)*('白止-S级品'!$D$1:$AV$1=AU$1)*('白止-S级品'!$D$2:$AV$26)),0)+IFERROR(SUMPRODUCT(('乐容-S级品'!$A$4:$A$32=$B141)*('乐容-S级品'!$L$3:$CA$3=AU$1)*('乐容-S级品'!$L$4:$CA$32)),0)</f>
      </c>
      <c r="AV141" s="280">
        <f>IFERROR(SUMPRODUCT(('控温被PRO-S级品'!$B$2:$B$10=$B141)*('控温被PRO-S级品'!$E$1:$BE$1=AV$1)*('控温被PRO-S级品'!$E$2:$BE$10)),0)+IFERROR(SUMPRODUCT(('冬被-S级品'!$B$2:$B$10=$B141)*('冬被-S级品'!$E$1:$AW$1=AV$1)*('冬被-S级品'!$E$2:$AW$10)),0)+IFERROR(SUMPRODUCT(('白止-S级品'!$A$2:$A$26=$B141)*('白止-S级品'!$D$1:$AV$1=AV$1)*('白止-S级品'!$D$2:$AV$26)),0)+IFERROR(SUMPRODUCT(('乐容-S级品'!$A$4:$A$32=$B141)*('乐容-S级品'!$L$3:$CA$3=AV$1)*('乐容-S级品'!$L$4:$CA$32)),0)</f>
      </c>
      <c r="AW141" s="280">
        <f>IFERROR(SUMPRODUCT(('控温被PRO-S级品'!$B$2:$B$10=$B141)*('控温被PRO-S级品'!$E$1:$BE$1=AW$1)*('控温被PRO-S级品'!$E$2:$BE$10)),0)+IFERROR(SUMPRODUCT(('冬被-S级品'!$B$2:$B$10=$B141)*('冬被-S级品'!$E$1:$AW$1=AW$1)*('冬被-S级品'!$E$2:$AW$10)),0)+IFERROR(SUMPRODUCT(('白止-S级品'!$A$2:$A$26=$B141)*('白止-S级品'!$D$1:$AV$1=AW$1)*('白止-S级品'!$D$2:$AV$26)),0)+IFERROR(SUMPRODUCT(('乐容-S级品'!$A$4:$A$32=$B141)*('乐容-S级品'!$L$3:$CA$3=AW$1)*('乐容-S级品'!$L$4:$CA$32)),0)</f>
      </c>
      <c r="AX141" s="280">
        <f>IFERROR(SUMPRODUCT(('控温被PRO-S级品'!$B$2:$B$10=$B141)*('控温被PRO-S级品'!$E$1:$BE$1=AX$1)*('控温被PRO-S级品'!$E$2:$BE$10)),0)+IFERROR(SUMPRODUCT(('冬被-S级品'!$B$2:$B$10=$B141)*('冬被-S级品'!$E$1:$AW$1=AX$1)*('冬被-S级品'!$E$2:$AW$10)),0)+IFERROR(SUMPRODUCT(('白止-S级品'!$A$2:$A$26=$B141)*('白止-S级品'!$D$1:$AV$1=AX$1)*('白止-S级品'!$D$2:$AV$26)),0)+IFERROR(SUMPRODUCT(('乐容-S级品'!$A$4:$A$32=$B141)*('乐容-S级品'!$L$3:$CA$3=AX$1)*('乐容-S级品'!$L$4:$CA$32)),0)</f>
      </c>
      <c r="AY141" s="280">
        <f>IFERROR(SUMPRODUCT(('控温被PRO-S级品'!$B$2:$B$10=$B141)*('控温被PRO-S级品'!$E$1:$BE$1=AY$1)*('控温被PRO-S级品'!$E$2:$BE$10)),0)+IFERROR(SUMPRODUCT(('冬被-S级品'!$B$2:$B$10=$B141)*('冬被-S级品'!$E$1:$AW$1=AY$1)*('冬被-S级品'!$E$2:$AW$10)),0)+IFERROR(SUMPRODUCT(('白止-S级品'!$A$2:$A$26=$B141)*('白止-S级品'!$D$1:$AV$1=AY$1)*('白止-S级品'!$D$2:$AV$26)),0)+IFERROR(SUMPRODUCT(('乐容-S级品'!$A$4:$A$32=$B141)*('乐容-S级品'!$L$3:$CA$3=AY$1)*('乐容-S级品'!$L$4:$CA$32)),0)</f>
      </c>
      <c r="AZ141" s="280">
        <f>IFERROR(SUMPRODUCT(('控温被PRO-S级品'!$B$2:$B$10=$B141)*('控温被PRO-S级品'!$E$1:$BE$1=AZ$1)*('控温被PRO-S级品'!$E$2:$BE$10)),0)+IFERROR(SUMPRODUCT(('冬被-S级品'!$B$2:$B$10=$B141)*('冬被-S级品'!$E$1:$AW$1=AZ$1)*('冬被-S级品'!$E$2:$AW$10)),0)+IFERROR(SUMPRODUCT(('白止-S级品'!$A$2:$A$26=$B141)*('白止-S级品'!$D$1:$AV$1=AZ$1)*('白止-S级品'!$D$2:$AV$26)),0)+IFERROR(SUMPRODUCT(('乐容-S级品'!$A$4:$A$32=$B141)*('乐容-S级品'!$L$3:$CA$3=AZ$1)*('乐容-S级品'!$L$4:$CA$32)),0)</f>
      </c>
      <c r="BA141" s="280">
        <f>IFERROR(SUMPRODUCT(('控温被PRO-S级品'!$B$2:$B$10=$B141)*('控温被PRO-S级品'!$E$1:$BE$1=BA$1)*('控温被PRO-S级品'!$E$2:$BE$10)),0)+IFERROR(SUMPRODUCT(('冬被-S级品'!$B$2:$B$10=$B141)*('冬被-S级品'!$E$1:$AW$1=BA$1)*('冬被-S级品'!$E$2:$AW$10)),0)+IFERROR(SUMPRODUCT(('白止-S级品'!$A$2:$A$26=$B141)*('白止-S级品'!$D$1:$AV$1=BA$1)*('白止-S级品'!$D$2:$AV$26)),0)+IFERROR(SUMPRODUCT(('乐容-S级品'!$A$4:$A$32=$B141)*('乐容-S级品'!$L$3:$CA$3=BA$1)*('乐容-S级品'!$L$4:$CA$32)),0)</f>
      </c>
      <c r="BB141" s="280">
        <f>IFERROR(SUMPRODUCT(('控温被PRO-S级品'!$B$2:$B$10=$B141)*('控温被PRO-S级品'!$E$1:$BE$1=BB$1)*('控温被PRO-S级品'!$E$2:$BE$10)),0)+IFERROR(SUMPRODUCT(('冬被-S级品'!$B$2:$B$10=$B141)*('冬被-S级品'!$E$1:$AW$1=BB$1)*('冬被-S级品'!$E$2:$AW$10)),0)+IFERROR(SUMPRODUCT(('白止-S级品'!$A$2:$A$26=$B141)*('白止-S级品'!$D$1:$AV$1=BB$1)*('白止-S级品'!$D$2:$AV$26)),0)+IFERROR(SUMPRODUCT(('乐容-S级品'!$A$4:$A$32=$B141)*('乐容-S级品'!$L$3:$CA$3=BB$1)*('乐容-S级品'!$L$4:$CA$32)),0)</f>
      </c>
      <c r="BC141" s="280">
        <f>IFERROR(SUMPRODUCT(('控温被PRO-S级品'!$B$2:$B$10=$B141)*('控温被PRO-S级品'!$E$1:$BE$1=BC$1)*('控温被PRO-S级品'!$E$2:$BE$10)),0)+IFERROR(SUMPRODUCT(('冬被-S级品'!$B$2:$B$10=$B141)*('冬被-S级品'!$E$1:$AW$1=BC$1)*('冬被-S级品'!$E$2:$AW$10)),0)+IFERROR(SUMPRODUCT(('白止-S级品'!$A$2:$A$26=$B141)*('白止-S级品'!$D$1:$AV$1=BC$1)*('白止-S级品'!$D$2:$AV$26)),0)+IFERROR(SUMPRODUCT(('乐容-S级品'!$A$4:$A$32=$B141)*('乐容-S级品'!$L$3:$CA$3=BC$1)*('乐容-S级品'!$L$4:$CA$32)),0)</f>
      </c>
      <c r="BD141" s="280">
        <f>IFERROR(SUMPRODUCT(('控温被PRO-S级品'!$B$2:$B$10=$B141)*('控温被PRO-S级品'!$E$1:$BE$1=BD$1)*('控温被PRO-S级品'!$E$2:$BE$10)),0)+IFERROR(SUMPRODUCT(('冬被-S级品'!$B$2:$B$10=$B141)*('冬被-S级品'!$E$1:$AW$1=BD$1)*('冬被-S级品'!$E$2:$AW$10)),0)+IFERROR(SUMPRODUCT(('白止-S级品'!$A$2:$A$26=$B141)*('白止-S级品'!$D$1:$AV$1=BD$1)*('白止-S级品'!$D$2:$AV$26)),0)+IFERROR(SUMPRODUCT(('乐容-S级品'!$A$4:$A$32=$B141)*('乐容-S级品'!$L$3:$CA$3=BD$1)*('乐容-S级品'!$L$4:$CA$32)),0)</f>
      </c>
      <c r="BE141" s="280">
        <f>IFERROR(SUMPRODUCT(('控温被PRO-S级品'!$B$2:$B$10=$B141)*('控温被PRO-S级品'!$E$1:$BE$1=BE$1)*('控温被PRO-S级品'!$E$2:$BE$10)),0)+IFERROR(SUMPRODUCT(('冬被-S级品'!$B$2:$B$10=$B141)*('冬被-S级品'!$E$1:$AW$1=BE$1)*('冬被-S级品'!$E$2:$AW$10)),0)+IFERROR(SUMPRODUCT(('白止-S级品'!$A$2:$A$26=$B141)*('白止-S级品'!$D$1:$AV$1=BE$1)*('白止-S级品'!$D$2:$AV$26)),0)+IFERROR(SUMPRODUCT(('乐容-S级品'!$A$4:$A$32=$B141)*('乐容-S级品'!$L$3:$CA$3=BE$1)*('乐容-S级品'!$L$4:$CA$32)),0)</f>
      </c>
      <c r="BF141" s="280">
        <f>IFERROR(SUMPRODUCT(('控温被PRO-S级品'!$B$2:$B$10=$B141)*('控温被PRO-S级品'!$E$1:$BE$1=BF$1)*('控温被PRO-S级品'!$E$2:$BE$10)),0)+IFERROR(SUMPRODUCT(('冬被-S级品'!$B$2:$B$10=$B141)*('冬被-S级品'!$E$1:$AW$1=BF$1)*('冬被-S级品'!$E$2:$AW$10)),0)+IFERROR(SUMPRODUCT(('白止-S级品'!$A$2:$A$26=$B141)*('白止-S级品'!$D$1:$AV$1=BF$1)*('白止-S级品'!$D$2:$AV$26)),0)+IFERROR(SUMPRODUCT(('乐容-S级品'!$A$4:$A$32=$B141)*('乐容-S级品'!$L$3:$CA$3=BF$1)*('乐容-S级品'!$L$4:$CA$32)),0)</f>
      </c>
      <c r="BG141" s="280">
        <f>IFERROR(SUMPRODUCT(('控温被PRO-S级品'!$B$2:$B$10=$B141)*('控温被PRO-S级品'!$E$1:$BE$1=BG$1)*('控温被PRO-S级品'!$E$2:$BE$10)),0)+IFERROR(SUMPRODUCT(('冬被-S级品'!$B$2:$B$10=$B141)*('冬被-S级品'!$E$1:$AW$1=BG$1)*('冬被-S级品'!$E$2:$AW$10)),0)+IFERROR(SUMPRODUCT(('白止-S级品'!$A$2:$A$26=$B141)*('白止-S级品'!$D$1:$AV$1=BG$1)*('白止-S级品'!$D$2:$AV$26)),0)+IFERROR(SUMPRODUCT(('乐容-S级品'!$A$4:$A$32=$B141)*('乐容-S级品'!$L$3:$CA$3=BG$1)*('乐容-S级品'!$L$4:$CA$32)),0)</f>
      </c>
      <c r="BH141" s="280">
        <f>IFERROR(SUMPRODUCT(('控温被PRO-S级品'!$B$2:$B$10=$B141)*('控温被PRO-S级品'!$E$1:$BE$1=BH$1)*('控温被PRO-S级品'!$E$2:$BE$10)),0)+IFERROR(SUMPRODUCT(('冬被-S级品'!$B$2:$B$10=$B141)*('冬被-S级品'!$E$1:$AW$1=BH$1)*('冬被-S级品'!$E$2:$AW$10)),0)+IFERROR(SUMPRODUCT(('白止-S级品'!$A$2:$A$26=$B141)*('白止-S级品'!$D$1:$AV$1=BH$1)*('白止-S级品'!$D$2:$AV$26)),0)+IFERROR(SUMPRODUCT(('乐容-S级品'!$A$4:$A$32=$B141)*('乐容-S级品'!$L$3:$CA$3=BH$1)*('乐容-S级品'!$L$4:$CA$32)),0)</f>
      </c>
      <c r="BI141" s="280">
        <f>IFERROR(SUMPRODUCT(('控温被PRO-S级品'!$B$2:$B$10=$B141)*('控温被PRO-S级品'!$E$1:$BE$1=BI$1)*('控温被PRO-S级品'!$E$2:$BE$10)),0)+IFERROR(SUMPRODUCT(('冬被-S级品'!$B$2:$B$10=$B141)*('冬被-S级品'!$E$1:$AW$1=BI$1)*('冬被-S级品'!$E$2:$AW$10)),0)+IFERROR(SUMPRODUCT(('白止-S级品'!$A$2:$A$26=$B141)*('白止-S级品'!$D$1:$AV$1=BI$1)*('白止-S级品'!$D$2:$AV$26)),0)+IFERROR(SUMPRODUCT(('乐容-S级品'!$A$4:$A$32=$B141)*('乐容-S级品'!$L$3:$CA$3=BI$1)*('乐容-S级品'!$L$4:$CA$32)),0)</f>
      </c>
      <c r="BJ141" s="280">
        <f>IFERROR(SUMPRODUCT(('控温被PRO-S级品'!$B$2:$B$10=$B141)*('控温被PRO-S级品'!$E$1:$BE$1=BJ$1)*('控温被PRO-S级品'!$E$2:$BE$10)),0)+IFERROR(SUMPRODUCT(('冬被-S级品'!$B$2:$B$10=$B141)*('冬被-S级品'!$E$1:$AW$1=BJ$1)*('冬被-S级品'!$E$2:$AW$10)),0)+IFERROR(SUMPRODUCT(('白止-S级品'!$A$2:$A$26=$B141)*('白止-S级品'!$D$1:$AV$1=BJ$1)*('白止-S级品'!$D$2:$AV$26)),0)+IFERROR(SUMPRODUCT(('乐容-S级品'!$A$4:$A$32=$B141)*('乐容-S级品'!$L$3:$CA$3=BJ$1)*('乐容-S级品'!$L$4:$CA$32)),0)</f>
      </c>
      <c r="BK141" s="280">
        <f>IFERROR(SUMPRODUCT(('控温被PRO-S级品'!$B$2:$B$10=$B141)*('控温被PRO-S级品'!$E$1:$BE$1=BK$1)*('控温被PRO-S级品'!$E$2:$BE$10)),0)+IFERROR(SUMPRODUCT(('冬被-S级品'!$B$2:$B$10=$B141)*('冬被-S级品'!$E$1:$AW$1=BK$1)*('冬被-S级品'!$E$2:$AW$10)),0)+IFERROR(SUMPRODUCT(('白止-S级品'!$A$2:$A$26=$B141)*('白止-S级品'!$D$1:$AV$1=BK$1)*('白止-S级品'!$D$2:$AV$26)),0)+IFERROR(SUMPRODUCT(('乐容-S级品'!$A$4:$A$32=$B141)*('乐容-S级品'!$L$3:$CA$3=BK$1)*('乐容-S级品'!$L$4:$CA$32)),0)</f>
      </c>
      <c r="BL141" s="280">
        <f>IFERROR(SUMPRODUCT(('控温被PRO-S级品'!$B$2:$B$10=$B141)*('控温被PRO-S级品'!$E$1:$BE$1=BL$1)*('控温被PRO-S级品'!$E$2:$BE$10)),0)+IFERROR(SUMPRODUCT(('冬被-S级品'!$B$2:$B$10=$B141)*('冬被-S级品'!$E$1:$AW$1=BL$1)*('冬被-S级品'!$E$2:$AW$10)),0)+IFERROR(SUMPRODUCT(('白止-S级品'!$A$2:$A$26=$B141)*('白止-S级品'!$D$1:$AV$1=BL$1)*('白止-S级品'!$D$2:$AV$26)),0)+IFERROR(SUMPRODUCT(('乐容-S级品'!$A$4:$A$32=$B141)*('乐容-S级品'!$L$3:$CA$3=BL$1)*('乐容-S级品'!$L$4:$CA$32)),0)</f>
      </c>
      <c r="BM141" s="280">
        <f>IFERROR(SUMPRODUCT(('控温被PRO-S级品'!$B$2:$B$10=$B141)*('控温被PRO-S级品'!$E$1:$BE$1=BM$1)*('控温被PRO-S级品'!$E$2:$BE$10)),0)+IFERROR(SUMPRODUCT(('冬被-S级品'!$B$2:$B$10=$B141)*('冬被-S级品'!$E$1:$AW$1=BM$1)*('冬被-S级品'!$E$2:$AW$10)),0)+IFERROR(SUMPRODUCT(('白止-S级品'!$A$2:$A$26=$B141)*('白止-S级品'!$D$1:$AV$1=BM$1)*('白止-S级品'!$D$2:$AV$26)),0)+IFERROR(SUMPRODUCT(('乐容-S级品'!$A$4:$A$32=$B141)*('乐容-S级品'!$L$3:$CA$3=BM$1)*('乐容-S级品'!$L$4:$CA$32)),0)</f>
      </c>
      <c r="BN141" s="280">
        <f>IFERROR(SUMPRODUCT(('控温被PRO-S级品'!$B$2:$B$10=$B141)*('控温被PRO-S级品'!$E$1:$BE$1=BN$1)*('控温被PRO-S级品'!$E$2:$BE$10)),0)+IFERROR(SUMPRODUCT(('冬被-S级品'!$B$2:$B$10=$B141)*('冬被-S级品'!$E$1:$AW$1=BN$1)*('冬被-S级品'!$E$2:$AW$10)),0)+IFERROR(SUMPRODUCT(('白止-S级品'!$A$2:$A$26=$B141)*('白止-S级品'!$D$1:$AV$1=BN$1)*('白止-S级品'!$D$2:$AV$26)),0)+IFERROR(SUMPRODUCT(('乐容-S级品'!$A$4:$A$32=$B141)*('乐容-S级品'!$L$3:$CA$3=BN$1)*('乐容-S级品'!$L$4:$CA$32)),0)</f>
      </c>
      <c r="BO141" s="280">
        <f>IFERROR(SUMPRODUCT(('控温被PRO-S级品'!$B$2:$B$10=$B141)*('控温被PRO-S级品'!$E$1:$BE$1=BO$1)*('控温被PRO-S级品'!$E$2:$BE$10)),0)+IFERROR(SUMPRODUCT(('冬被-S级品'!$B$2:$B$10=$B141)*('冬被-S级品'!$E$1:$AW$1=BO$1)*('冬被-S级品'!$E$2:$AW$10)),0)+IFERROR(SUMPRODUCT(('白止-S级品'!$A$2:$A$26=$B141)*('白止-S级品'!$D$1:$AV$1=BO$1)*('白止-S级品'!$D$2:$AV$26)),0)+IFERROR(SUMPRODUCT(('乐容-S级品'!$A$4:$A$32=$B141)*('乐容-S级品'!$L$3:$CA$3=BO$1)*('乐容-S级品'!$L$4:$CA$32)),0)</f>
      </c>
      <c r="BP141" s="280">
        <f>IFERROR(SUMPRODUCT(('控温被PRO-S级品'!$B$2:$B$10=$B141)*('控温被PRO-S级品'!$E$1:$BE$1=BP$1)*('控温被PRO-S级品'!$E$2:$BE$10)),0)+IFERROR(SUMPRODUCT(('冬被-S级品'!$B$2:$B$10=$B141)*('冬被-S级品'!$E$1:$AW$1=BP$1)*('冬被-S级品'!$E$2:$AW$10)),0)+IFERROR(SUMPRODUCT(('白止-S级品'!$A$2:$A$26=$B141)*('白止-S级品'!$D$1:$AV$1=BP$1)*('白止-S级品'!$D$2:$AV$26)),0)+IFERROR(SUMPRODUCT(('乐容-S级品'!$A$4:$A$32=$B141)*('乐容-S级品'!$L$3:$CA$3=BP$1)*('乐容-S级品'!$L$4:$CA$32)),0)</f>
      </c>
      <c r="BQ141" s="280">
        <f>IFERROR(SUMPRODUCT(('控温被PRO-S级品'!$B$2:$B$10=$B141)*('控温被PRO-S级品'!$E$1:$BE$1=BQ$1)*('控温被PRO-S级品'!$E$2:$BE$10)),0)+IFERROR(SUMPRODUCT(('冬被-S级品'!$B$2:$B$10=$B141)*('冬被-S级品'!$E$1:$AW$1=BQ$1)*('冬被-S级品'!$E$2:$AW$10)),0)+IFERROR(SUMPRODUCT(('白止-S级品'!$A$2:$A$26=$B141)*('白止-S级品'!$D$1:$AV$1=BQ$1)*('白止-S级品'!$D$2:$AV$26)),0)+IFERROR(SUMPRODUCT(('乐容-S级品'!$A$4:$A$32=$B141)*('乐容-S级品'!$L$3:$CA$3=BQ$1)*('乐容-S级品'!$L$4:$CA$32)),0)</f>
      </c>
      <c r="BR141" s="280">
        <f>IFERROR(SUMPRODUCT(('控温被PRO-S级品'!$B$2:$B$10=$B141)*('控温被PRO-S级品'!$E$1:$BE$1=BR$1)*('控温被PRO-S级品'!$E$2:$BE$10)),0)+IFERROR(SUMPRODUCT(('冬被-S级品'!$B$2:$B$10=$B141)*('冬被-S级品'!$E$1:$AW$1=BR$1)*('冬被-S级品'!$E$2:$AW$10)),0)+IFERROR(SUMPRODUCT(('白止-S级品'!$A$2:$A$26=$B141)*('白止-S级品'!$D$1:$AV$1=BR$1)*('白止-S级品'!$D$2:$AV$26)),0)+IFERROR(SUMPRODUCT(('乐容-S级品'!$A$4:$A$32=$B141)*('乐容-S级品'!$L$3:$CA$3=BR$1)*('乐容-S级品'!$L$4:$CA$32)),0)</f>
      </c>
      <c r="BS141" s="280">
        <f>IFERROR(SUMPRODUCT(('控温被PRO-S级品'!$B$2:$B$10=$B141)*('控温被PRO-S级品'!$E$1:$BE$1=BS$1)*('控温被PRO-S级品'!$E$2:$BE$10)),0)+IFERROR(SUMPRODUCT(('冬被-S级品'!$B$2:$B$10=$B141)*('冬被-S级品'!$E$1:$AW$1=BS$1)*('冬被-S级品'!$E$2:$AW$10)),0)+IFERROR(SUMPRODUCT(('白止-S级品'!$A$2:$A$26=$B141)*('白止-S级品'!$D$1:$AV$1=BS$1)*('白止-S级品'!$D$2:$AV$26)),0)+IFERROR(SUMPRODUCT(('乐容-S级品'!$A$4:$A$32=$B141)*('乐容-S级品'!$L$3:$CA$3=BS$1)*('乐容-S级品'!$L$4:$CA$32)),0)</f>
      </c>
      <c r="BT141" s="280">
        <f>IFERROR(SUMPRODUCT(('控温被PRO-S级品'!$B$2:$B$10=$B141)*('控温被PRO-S级品'!$E$1:$BE$1=BT$1)*('控温被PRO-S级品'!$E$2:$BE$10)),0)+IFERROR(SUMPRODUCT(('冬被-S级品'!$B$2:$B$10=$B141)*('冬被-S级品'!$E$1:$AW$1=BT$1)*('冬被-S级品'!$E$2:$AW$10)),0)+IFERROR(SUMPRODUCT(('白止-S级品'!$A$2:$A$26=$B141)*('白止-S级品'!$D$1:$AV$1=BT$1)*('白止-S级品'!$D$2:$AV$26)),0)+IFERROR(SUMPRODUCT(('乐容-S级品'!$A$4:$A$32=$B141)*('乐容-S级品'!$L$3:$CA$3=BT$1)*('乐容-S级品'!$L$4:$CA$32)),0)</f>
      </c>
      <c r="BU141" s="280">
        <f>IFERROR(SUMPRODUCT(('控温被PRO-S级品'!$B$2:$B$10=$B141)*('控温被PRO-S级品'!$E$1:$BE$1=BU$1)*('控温被PRO-S级品'!$E$2:$BE$10)),0)+IFERROR(SUMPRODUCT(('冬被-S级品'!$B$2:$B$10=$B141)*('冬被-S级品'!$E$1:$AW$1=BU$1)*('冬被-S级品'!$E$2:$AW$10)),0)+IFERROR(SUMPRODUCT(('白止-S级品'!$A$2:$A$26=$B141)*('白止-S级品'!$D$1:$AV$1=BU$1)*('白止-S级品'!$D$2:$AV$26)),0)+IFERROR(SUMPRODUCT(('乐容-S级品'!$A$4:$A$32=$B141)*('乐容-S级品'!$L$3:$CA$3=BU$1)*('乐容-S级品'!$L$4:$CA$32)),0)</f>
      </c>
      <c r="BV141" s="280">
        <f>IFERROR(SUMPRODUCT(('控温被PRO-S级品'!$B$2:$B$10=$B141)*('控温被PRO-S级品'!$E$1:$BE$1=BV$1)*('控温被PRO-S级品'!$E$2:$BE$10)),0)+IFERROR(SUMPRODUCT(('冬被-S级品'!$B$2:$B$10=$B141)*('冬被-S级品'!$E$1:$AW$1=BV$1)*('冬被-S级品'!$E$2:$AW$10)),0)+IFERROR(SUMPRODUCT(('白止-S级品'!$A$2:$A$26=$B141)*('白止-S级品'!$D$1:$AV$1=BV$1)*('白止-S级品'!$D$2:$AV$26)),0)+IFERROR(SUMPRODUCT(('乐容-S级品'!$A$4:$A$32=$B141)*('乐容-S级品'!$L$3:$CA$3=BV$1)*('乐容-S级品'!$L$4:$CA$32)),0)</f>
      </c>
      <c r="BW141" s="280">
        <f>IFERROR(SUMPRODUCT(('控温被PRO-S级品'!$B$2:$B$10=$B141)*('控温被PRO-S级品'!$E$1:$BE$1=BW$1)*('控温被PRO-S级品'!$E$2:$BE$10)),0)+IFERROR(SUMPRODUCT(('冬被-S级品'!$B$2:$B$10=$B141)*('冬被-S级品'!$E$1:$AW$1=BW$1)*('冬被-S级品'!$E$2:$AW$10)),0)+IFERROR(SUMPRODUCT(('白止-S级品'!$A$2:$A$26=$B141)*('白止-S级品'!$D$1:$AV$1=BW$1)*('白止-S级品'!$D$2:$AV$26)),0)+IFERROR(SUMPRODUCT(('乐容-S级品'!$A$4:$A$32=$B141)*('乐容-S级品'!$L$3:$CA$3=BW$1)*('乐容-S级品'!$L$4:$CA$32)),0)</f>
      </c>
      <c r="BX141" s="280">
        <f>IFERROR(SUMPRODUCT(('控温被PRO-S级品'!$B$2:$B$10=$B141)*('控温被PRO-S级品'!$E$1:$BE$1=BX$1)*('控温被PRO-S级品'!$E$2:$BE$10)),0)+IFERROR(SUMPRODUCT(('冬被-S级品'!$B$2:$B$10=$B141)*('冬被-S级品'!$E$1:$AW$1=BX$1)*('冬被-S级品'!$E$2:$AW$10)),0)+IFERROR(SUMPRODUCT(('白止-S级品'!$A$2:$A$26=$B141)*('白止-S级品'!$D$1:$AV$1=BX$1)*('白止-S级品'!$D$2:$AV$26)),0)+IFERROR(SUMPRODUCT(('乐容-S级品'!$A$4:$A$32=$B141)*('乐容-S级品'!$L$3:$CA$3=BX$1)*('乐容-S级品'!$L$4:$CA$32)),0)</f>
      </c>
      <c r="BY141" s="280">
        <f>IFERROR(SUMPRODUCT(('控温被PRO-S级品'!$B$2:$B$10=$B141)*('控温被PRO-S级品'!$E$1:$BE$1=BY$1)*('控温被PRO-S级品'!$E$2:$BE$10)),0)+IFERROR(SUMPRODUCT(('冬被-S级品'!$B$2:$B$10=$B141)*('冬被-S级品'!$E$1:$AW$1=BY$1)*('冬被-S级品'!$E$2:$AW$10)),0)+IFERROR(SUMPRODUCT(('白止-S级品'!$A$2:$A$26=$B141)*('白止-S级品'!$D$1:$AV$1=BY$1)*('白止-S级品'!$D$2:$AV$26)),0)+IFERROR(SUMPRODUCT(('乐容-S级品'!$A$4:$A$32=$B141)*('乐容-S级品'!$L$3:$CA$3=BY$1)*('乐容-S级品'!$L$4:$CA$32)),0)</f>
      </c>
      <c r="BZ141" s="280">
        <f>IFERROR(SUMPRODUCT(('控温被PRO-S级品'!$B$2:$B$10=$B141)*('控温被PRO-S级品'!$E$1:$BE$1=BZ$1)*('控温被PRO-S级品'!$E$2:$BE$10)),0)+IFERROR(SUMPRODUCT(('冬被-S级品'!$B$2:$B$10=$B141)*('冬被-S级品'!$E$1:$AW$1=BZ$1)*('冬被-S级品'!$E$2:$AW$10)),0)+IFERROR(SUMPRODUCT(('白止-S级品'!$A$2:$A$26=$B141)*('白止-S级品'!$D$1:$AV$1=BZ$1)*('白止-S级品'!$D$2:$AV$26)),0)+IFERROR(SUMPRODUCT(('乐容-S级品'!$A$4:$A$32=$B141)*('乐容-S级品'!$L$3:$CA$3=BZ$1)*('乐容-S级品'!$L$4:$CA$32)),0)</f>
      </c>
      <c r="CA141" s="280">
        <f>IFERROR(SUMPRODUCT(('控温被PRO-S级品'!$B$2:$B$10=$B141)*('控温被PRO-S级品'!$E$1:$BE$1=CA$1)*('控温被PRO-S级品'!$E$2:$BE$10)),0)+IFERROR(SUMPRODUCT(('冬被-S级品'!$B$2:$B$10=$B141)*('冬被-S级品'!$E$1:$AW$1=CA$1)*('冬被-S级品'!$E$2:$AW$10)),0)+IFERROR(SUMPRODUCT(('白止-S级品'!$A$2:$A$26=$B141)*('白止-S级品'!$D$1:$AV$1=CA$1)*('白止-S级品'!$D$2:$AV$26)),0)+IFERROR(SUMPRODUCT(('乐容-S级品'!$A$4:$A$32=$B141)*('乐容-S级品'!$L$3:$CA$3=CA$1)*('乐容-S级品'!$L$4:$CA$32)),0)</f>
      </c>
      <c r="CB141" s="280">
        <f>IFERROR(SUMPRODUCT(('控温被PRO-S级品'!$B$2:$B$10=$B141)*('控温被PRO-S级品'!$E$1:$BE$1=CB$1)*('控温被PRO-S级品'!$E$2:$BE$10)),0)+IFERROR(SUMPRODUCT(('冬被-S级品'!$B$2:$B$10=$B141)*('冬被-S级品'!$E$1:$AW$1=CB$1)*('冬被-S级品'!$E$2:$AW$10)),0)+IFERROR(SUMPRODUCT(('白止-S级品'!$A$2:$A$26=$B141)*('白止-S级品'!$D$1:$AV$1=CB$1)*('白止-S级品'!$D$2:$AV$26)),0)+IFERROR(SUMPRODUCT(('乐容-S级品'!$A$4:$A$32=$B141)*('乐容-S级品'!$L$3:$CA$3=CB$1)*('乐容-S级品'!$L$4:$CA$32)),0)</f>
      </c>
      <c r="CC141" s="280">
        <f>IFERROR(SUMPRODUCT(('控温被PRO-S级品'!$B$2:$B$10=$B141)*('控温被PRO-S级品'!$E$1:$BE$1=CC$1)*('控温被PRO-S级品'!$E$2:$BE$10)),0)+IFERROR(SUMPRODUCT(('冬被-S级品'!$B$2:$B$10=$B141)*('冬被-S级品'!$E$1:$AW$1=CC$1)*('冬被-S级品'!$E$2:$AW$10)),0)+IFERROR(SUMPRODUCT(('白止-S级品'!$A$2:$A$26=$B141)*('白止-S级品'!$D$1:$AV$1=CC$1)*('白止-S级品'!$D$2:$AV$26)),0)+IFERROR(SUMPRODUCT(('乐容-S级品'!$A$4:$A$32=$B141)*('乐容-S级品'!$L$3:$CA$3=CC$1)*('乐容-S级品'!$L$4:$CA$32)),0)</f>
      </c>
      <c r="CD141" s="280">
        <f>IFERROR(SUMPRODUCT(('控温被PRO-S级品'!$B$2:$B$10=$B141)*('控温被PRO-S级品'!$E$1:$BE$1=CD$1)*('控温被PRO-S级品'!$E$2:$BE$10)),0)+IFERROR(SUMPRODUCT(('冬被-S级品'!$B$2:$B$10=$B141)*('冬被-S级品'!$E$1:$AW$1=CD$1)*('冬被-S级品'!$E$2:$AW$10)),0)+IFERROR(SUMPRODUCT(('白止-S级品'!$A$2:$A$26=$B141)*('白止-S级品'!$D$1:$AV$1=CD$1)*('白止-S级品'!$D$2:$AV$26)),0)+IFERROR(SUMPRODUCT(('乐容-S级品'!$A$4:$A$32=$B141)*('乐容-S级品'!$L$3:$CA$3=CD$1)*('乐容-S级品'!$L$4:$CA$32)),0)</f>
      </c>
      <c r="CE141" s="280">
        <f>IFERROR(SUMPRODUCT(('控温被PRO-S级品'!$B$2:$B$10=$B141)*('控温被PRO-S级品'!$E$1:$BE$1=CE$1)*('控温被PRO-S级品'!$E$2:$BE$10)),0)+IFERROR(SUMPRODUCT(('冬被-S级品'!$B$2:$B$10=$B141)*('冬被-S级品'!$E$1:$AW$1=CE$1)*('冬被-S级品'!$E$2:$AW$10)),0)+IFERROR(SUMPRODUCT(('白止-S级品'!$A$2:$A$26=$B141)*('白止-S级品'!$D$1:$AV$1=CE$1)*('白止-S级品'!$D$2:$AV$26)),0)+IFERROR(SUMPRODUCT(('乐容-S级品'!$A$4:$A$32=$B141)*('乐容-S级品'!$L$3:$CA$3=CE$1)*('乐容-S级品'!$L$4:$CA$32)),0)</f>
      </c>
      <c r="CF141" s="280">
        <f>IFERROR(SUMPRODUCT(('控温被PRO-S级品'!$B$2:$B$10=$B141)*('控温被PRO-S级品'!$E$1:$BE$1=CF$1)*('控温被PRO-S级品'!$E$2:$BE$10)),0)+IFERROR(SUMPRODUCT(('冬被-S级品'!$B$2:$B$10=$B141)*('冬被-S级品'!$E$1:$AW$1=CF$1)*('冬被-S级品'!$E$2:$AW$10)),0)+IFERROR(SUMPRODUCT(('白止-S级品'!$A$2:$A$26=$B141)*('白止-S级品'!$D$1:$AV$1=CF$1)*('白止-S级品'!$D$2:$AV$26)),0)+IFERROR(SUMPRODUCT(('乐容-S级品'!$A$4:$A$32=$B141)*('乐容-S级品'!$L$3:$CA$3=CF$1)*('乐容-S级品'!$L$4:$CA$32)),0)</f>
      </c>
      <c r="CG141" s="280">
        <f>IFERROR(SUMPRODUCT(('控温被PRO-S级品'!$B$2:$B$10=$B141)*('控温被PRO-S级品'!$E$1:$BE$1=CG$1)*('控温被PRO-S级品'!$E$2:$BE$10)),0)+IFERROR(SUMPRODUCT(('冬被-S级品'!$B$2:$B$10=$B141)*('冬被-S级品'!$E$1:$AW$1=CG$1)*('冬被-S级品'!$E$2:$AW$10)),0)+IFERROR(SUMPRODUCT(('白止-S级品'!$A$2:$A$26=$B141)*('白止-S级品'!$D$1:$AV$1=CG$1)*('白止-S级品'!$D$2:$AV$26)),0)+IFERROR(SUMPRODUCT(('乐容-S级品'!$A$4:$A$32=$B141)*('乐容-S级品'!$L$3:$CA$3=CG$1)*('乐容-S级品'!$L$4:$CA$32)),0)</f>
      </c>
      <c r="CH141" s="280">
        <f>IFERROR(SUMPRODUCT(('控温被PRO-S级品'!$B$2:$B$10=$B141)*('控温被PRO-S级品'!$E$1:$BE$1=CH$1)*('控温被PRO-S级品'!$E$2:$BE$10)),0)+IFERROR(SUMPRODUCT(('冬被-S级品'!$B$2:$B$10=$B141)*('冬被-S级品'!$E$1:$AW$1=CH$1)*('冬被-S级品'!$E$2:$AW$10)),0)+IFERROR(SUMPRODUCT(('白止-S级品'!$A$2:$A$26=$B141)*('白止-S级品'!$D$1:$AV$1=CH$1)*('白止-S级品'!$D$2:$AV$26)),0)+IFERROR(SUMPRODUCT(('乐容-S级品'!$A$4:$A$32=$B141)*('乐容-S级品'!$L$3:$CA$3=CH$1)*('乐容-S级品'!$L$4:$CA$32)),0)</f>
      </c>
      <c r="CI141" s="280">
        <f>IFERROR(SUMPRODUCT(('控温被PRO-S级品'!$B$2:$B$10=$B141)*('控温被PRO-S级品'!$E$1:$BE$1=CI$1)*('控温被PRO-S级品'!$E$2:$BE$10)),0)+IFERROR(SUMPRODUCT(('冬被-S级品'!$B$2:$B$10=$B141)*('冬被-S级品'!$E$1:$AW$1=CI$1)*('冬被-S级品'!$E$2:$AW$10)),0)+IFERROR(SUMPRODUCT(('白止-S级品'!$A$2:$A$26=$B141)*('白止-S级品'!$D$1:$AV$1=CI$1)*('白止-S级品'!$D$2:$AV$26)),0)+IFERROR(SUMPRODUCT(('乐容-S级品'!$A$4:$A$32=$B141)*('乐容-S级品'!$L$3:$CA$3=CI$1)*('乐容-S级品'!$L$4:$CA$32)),0)</f>
      </c>
      <c r="CJ141" s="280">
        <f>IFERROR(SUMPRODUCT(('控温被PRO-S级品'!$B$2:$B$10=$B141)*('控温被PRO-S级品'!$E$1:$BE$1=CJ$1)*('控温被PRO-S级品'!$E$2:$BE$10)),0)+IFERROR(SUMPRODUCT(('冬被-S级品'!$B$2:$B$10=$B141)*('冬被-S级品'!$E$1:$AW$1=CJ$1)*('冬被-S级品'!$E$2:$AW$10)),0)+IFERROR(SUMPRODUCT(('白止-S级品'!$A$2:$A$26=$B141)*('白止-S级品'!$D$1:$AV$1=CJ$1)*('白止-S级品'!$D$2:$AV$26)),0)+IFERROR(SUMPRODUCT(('乐容-S级品'!$A$4:$A$32=$B141)*('乐容-S级品'!$L$3:$CA$3=CJ$1)*('乐容-S级品'!$L$4:$CA$32)),0)</f>
      </c>
      <c r="CK141" s="280">
        <f>IFERROR(SUMPRODUCT(('控温被PRO-S级品'!$B$2:$B$10=$B141)*('控温被PRO-S级品'!$E$1:$BE$1=CK$1)*('控温被PRO-S级品'!$E$2:$BE$10)),0)+IFERROR(SUMPRODUCT(('冬被-S级品'!$B$2:$B$10=$B141)*('冬被-S级品'!$E$1:$AW$1=CK$1)*('冬被-S级品'!$E$2:$AW$10)),0)+IFERROR(SUMPRODUCT(('白止-S级品'!$A$2:$A$26=$B141)*('白止-S级品'!$D$1:$AV$1=CK$1)*('白止-S级品'!$D$2:$AV$26)),0)+IFERROR(SUMPRODUCT(('乐容-S级品'!$A$4:$A$32=$B141)*('乐容-S级品'!$L$3:$CA$3=CK$1)*('乐容-S级品'!$L$4:$CA$32)),0)</f>
      </c>
      <c r="CL141" s="280">
        <f>IFERROR(SUMPRODUCT(('控温被PRO-S级品'!$B$2:$B$10=$B141)*('控温被PRO-S级品'!$E$1:$BE$1=CL$1)*('控温被PRO-S级品'!$E$2:$BE$10)),0)+IFERROR(SUMPRODUCT(('冬被-S级品'!$B$2:$B$10=$B141)*('冬被-S级品'!$E$1:$AW$1=CL$1)*('冬被-S级品'!$E$2:$AW$10)),0)+IFERROR(SUMPRODUCT(('白止-S级品'!$A$2:$A$26=$B141)*('白止-S级品'!$D$1:$AV$1=CL$1)*('白止-S级品'!$D$2:$AV$26)),0)+IFERROR(SUMPRODUCT(('乐容-S级品'!$A$4:$A$32=$B141)*('乐容-S级品'!$L$3:$CA$3=CL$1)*('乐容-S级品'!$L$4:$CA$32)),0)</f>
      </c>
      <c r="CM141" s="280">
        <f>IFERROR(SUMPRODUCT(('控温被PRO-S级品'!$B$2:$B$10=$B141)*('控温被PRO-S级品'!$E$1:$BE$1=CM$1)*('控温被PRO-S级品'!$E$2:$BE$10)),0)+IFERROR(SUMPRODUCT(('冬被-S级品'!$B$2:$B$10=$B141)*('冬被-S级品'!$E$1:$AW$1=CM$1)*('冬被-S级品'!$E$2:$AW$10)),0)+IFERROR(SUMPRODUCT(('白止-S级品'!$A$2:$A$26=$B141)*('白止-S级品'!$D$1:$AV$1=CM$1)*('白止-S级品'!$D$2:$AV$26)),0)+IFERROR(SUMPRODUCT(('乐容-S级品'!$A$4:$A$32=$B141)*('乐容-S级品'!$L$3:$CA$3=CM$1)*('乐容-S级品'!$L$4:$CA$32)),0)</f>
      </c>
      <c r="CN141" s="280">
        <f>IFERROR(SUMPRODUCT(('控温被PRO-S级品'!$B$2:$B$10=$B141)*('控温被PRO-S级品'!$E$1:$BE$1=CN$1)*('控温被PRO-S级品'!$E$2:$BE$10)),0)+IFERROR(SUMPRODUCT(('冬被-S级品'!$B$2:$B$10=$B141)*('冬被-S级品'!$E$1:$AW$1=CN$1)*('冬被-S级品'!$E$2:$AW$10)),0)+IFERROR(SUMPRODUCT(('白止-S级品'!$A$2:$A$26=$B141)*('白止-S级品'!$D$1:$AV$1=CN$1)*('白止-S级品'!$D$2:$AV$26)),0)+IFERROR(SUMPRODUCT(('乐容-S级品'!$A$4:$A$32=$B141)*('乐容-S级品'!$L$3:$CA$3=CN$1)*('乐容-S级品'!$L$4:$CA$32)),0)</f>
      </c>
      <c r="CO141" s="280">
        <f>IFERROR(SUMPRODUCT(('控温被PRO-S级品'!$B$2:$B$10=$B141)*('控温被PRO-S级品'!$E$1:$BE$1=CO$1)*('控温被PRO-S级品'!$E$2:$BE$10)),0)+IFERROR(SUMPRODUCT(('冬被-S级品'!$B$2:$B$10=$B141)*('冬被-S级品'!$E$1:$AW$1=CO$1)*('冬被-S级品'!$E$2:$AW$10)),0)+IFERROR(SUMPRODUCT(('白止-S级品'!$A$2:$A$26=$B141)*('白止-S级品'!$D$1:$AV$1=CO$1)*('白止-S级品'!$D$2:$AV$26)),0)+IFERROR(SUMPRODUCT(('乐容-S级品'!$A$4:$A$32=$B141)*('乐容-S级品'!$L$3:$CA$3=CO$1)*('乐容-S级品'!$L$4:$CA$32)),0)</f>
      </c>
      <c r="CP141" s="280">
        <f>IFERROR(SUMPRODUCT(('控温被PRO-S级品'!$B$2:$B$10=$B141)*('控温被PRO-S级品'!$E$1:$BE$1=CP$1)*('控温被PRO-S级品'!$E$2:$BE$10)),0)+IFERROR(SUMPRODUCT(('冬被-S级品'!$B$2:$B$10=$B141)*('冬被-S级品'!$E$1:$AW$1=CP$1)*('冬被-S级品'!$E$2:$AW$10)),0)+IFERROR(SUMPRODUCT(('白止-S级品'!$A$2:$A$26=$B141)*('白止-S级品'!$D$1:$AV$1=CP$1)*('白止-S级品'!$D$2:$AV$26)),0)+IFERROR(SUMPRODUCT(('乐容-S级品'!$A$4:$A$32=$B141)*('乐容-S级品'!$L$3:$CA$3=CP$1)*('乐容-S级品'!$L$4:$CA$32)),0)</f>
      </c>
      <c r="CQ141" s="280">
        <f>IFERROR(SUMPRODUCT(('控温被PRO-S级品'!$B$2:$B$10=$B141)*('控温被PRO-S级品'!$E$1:$BE$1=CQ$1)*('控温被PRO-S级品'!$E$2:$BE$10)),0)+IFERROR(SUMPRODUCT(('冬被-S级品'!$B$2:$B$10=$B141)*('冬被-S级品'!$E$1:$AW$1=CQ$1)*('冬被-S级品'!$E$2:$AW$10)),0)+IFERROR(SUMPRODUCT(('白止-S级品'!$A$2:$A$26=$B141)*('白止-S级品'!$D$1:$AV$1=CQ$1)*('白止-S级品'!$D$2:$AV$26)),0)+IFERROR(SUMPRODUCT(('乐容-S级品'!$A$4:$A$32=$B141)*('乐容-S级品'!$L$3:$CA$3=CQ$1)*('乐容-S级品'!$L$4:$CA$32)),0)</f>
      </c>
      <c r="CR141" s="280">
        <f>IFERROR(SUMPRODUCT(('控温被PRO-S级品'!$B$2:$B$10=$B141)*('控温被PRO-S级品'!$E$1:$BE$1=CR$1)*('控温被PRO-S级品'!$E$2:$BE$10)),0)+IFERROR(SUMPRODUCT(('冬被-S级品'!$B$2:$B$10=$B141)*('冬被-S级品'!$E$1:$AW$1=CR$1)*('冬被-S级品'!$E$2:$AW$10)),0)+IFERROR(SUMPRODUCT(('白止-S级品'!$A$2:$A$26=$B141)*('白止-S级品'!$D$1:$AV$1=CR$1)*('白止-S级品'!$D$2:$AV$26)),0)+IFERROR(SUMPRODUCT(('乐容-S级品'!$A$4:$A$32=$B141)*('乐容-S级品'!$L$3:$CA$3=CR$1)*('乐容-S级品'!$L$4:$CA$32)),0)</f>
      </c>
      <c r="CS141" s="280">
        <f>IFERROR(SUMPRODUCT(('控温被PRO-S级品'!$B$2:$B$10=$B141)*('控温被PRO-S级品'!$E$1:$BE$1=CS$1)*('控温被PRO-S级品'!$E$2:$BE$10)),0)+IFERROR(SUMPRODUCT(('冬被-S级品'!$B$2:$B$10=$B141)*('冬被-S级品'!$E$1:$AW$1=CS$1)*('冬被-S级品'!$E$2:$AW$10)),0)+IFERROR(SUMPRODUCT(('白止-S级品'!$A$2:$A$26=$B141)*('白止-S级品'!$D$1:$AV$1=CS$1)*('白止-S级品'!$D$2:$AV$26)),0)+IFERROR(SUMPRODUCT(('乐容-S级品'!$A$4:$A$32=$B141)*('乐容-S级品'!$L$3:$CA$3=CS$1)*('乐容-S级品'!$L$4:$CA$32)),0)</f>
      </c>
      <c r="CT141" s="280">
        <f>IFERROR(SUMPRODUCT(('控温被PRO-S级品'!$B$2:$B$10=$B141)*('控温被PRO-S级品'!$E$1:$BE$1=CT$1)*('控温被PRO-S级品'!$E$2:$BE$10)),0)+IFERROR(SUMPRODUCT(('冬被-S级品'!$B$2:$B$10=$B141)*('冬被-S级品'!$E$1:$AW$1=CT$1)*('冬被-S级品'!$E$2:$AW$10)),0)+IFERROR(SUMPRODUCT(('白止-S级品'!$A$2:$A$26=$B141)*('白止-S级品'!$D$1:$AV$1=CT$1)*('白止-S级品'!$D$2:$AV$26)),0)+IFERROR(SUMPRODUCT(('乐容-S级品'!$A$4:$A$32=$B141)*('乐容-S级品'!$L$3:$CA$3=CT$1)*('乐容-S级品'!$L$4:$CA$32)),0)</f>
      </c>
      <c r="CU141" s="280">
        <f>IFERROR(SUMPRODUCT(('控温被PRO-S级品'!$B$2:$B$10=$B141)*('控温被PRO-S级品'!$E$1:$BE$1=CU$1)*('控温被PRO-S级品'!$E$2:$BE$10)),0)+IFERROR(SUMPRODUCT(('冬被-S级品'!$B$2:$B$10=$B141)*('冬被-S级品'!$E$1:$AW$1=CU$1)*('冬被-S级品'!$E$2:$AW$10)),0)+IFERROR(SUMPRODUCT(('白止-S级品'!$A$2:$A$26=$B141)*('白止-S级品'!$D$1:$AV$1=CU$1)*('白止-S级品'!$D$2:$AV$26)),0)+IFERROR(SUMPRODUCT(('乐容-S级品'!$A$4:$A$32=$B141)*('乐容-S级品'!$L$3:$CA$3=CU$1)*('乐容-S级品'!$L$4:$CA$32)),0)</f>
      </c>
      <c r="CV141" s="280">
        <f>IFERROR(SUMPRODUCT(('控温被PRO-S级品'!$B$2:$B$10=$B141)*('控温被PRO-S级品'!$E$1:$BE$1=CV$1)*('控温被PRO-S级品'!$E$2:$BE$10)),0)+IFERROR(SUMPRODUCT(('冬被-S级品'!$B$2:$B$10=$B141)*('冬被-S级品'!$E$1:$AW$1=CV$1)*('冬被-S级品'!$E$2:$AW$10)),0)+IFERROR(SUMPRODUCT(('白止-S级品'!$A$2:$A$26=$B141)*('白止-S级品'!$D$1:$AV$1=CV$1)*('白止-S级品'!$D$2:$AV$26)),0)+IFERROR(SUMPRODUCT(('乐容-S级品'!$A$4:$A$32=$B141)*('乐容-S级品'!$L$3:$CA$3=CV$1)*('乐容-S级品'!$L$4:$CA$32)),0)</f>
      </c>
      <c r="CW141" s="280">
        <f>IFERROR(SUMPRODUCT(('控温被PRO-S级品'!$B$2:$B$10=$B141)*('控温被PRO-S级品'!$E$1:$BE$1=CW$1)*('控温被PRO-S级品'!$E$2:$BE$10)),0)+IFERROR(SUMPRODUCT(('冬被-S级品'!$B$2:$B$10=$B141)*('冬被-S级品'!$E$1:$AW$1=CW$1)*('冬被-S级品'!$E$2:$AW$10)),0)+IFERROR(SUMPRODUCT(('白止-S级品'!$A$2:$A$26=$B141)*('白止-S级品'!$D$1:$AV$1=CW$1)*('白止-S级品'!$D$2:$AV$26)),0)+IFERROR(SUMPRODUCT(('乐容-S级品'!$A$4:$A$32=$B141)*('乐容-S级品'!$L$3:$CA$3=CW$1)*('乐容-S级品'!$L$4:$CA$32)),0)</f>
      </c>
      <c r="CX141" s="280">
        <f>IFERROR(SUMPRODUCT(('控温被PRO-S级品'!$B$2:$B$10=$B141)*('控温被PRO-S级品'!$E$1:$BE$1=CX$1)*('控温被PRO-S级品'!$E$2:$BE$10)),0)+IFERROR(SUMPRODUCT(('冬被-S级品'!$B$2:$B$10=$B141)*('冬被-S级品'!$E$1:$AW$1=CX$1)*('冬被-S级品'!$E$2:$AW$10)),0)+IFERROR(SUMPRODUCT(('白止-S级品'!$A$2:$A$26=$B141)*('白止-S级品'!$D$1:$AV$1=CX$1)*('白止-S级品'!$D$2:$AV$26)),0)+IFERROR(SUMPRODUCT(('乐容-S级品'!$A$4:$A$32=$B141)*('乐容-S级品'!$L$3:$CA$3=CX$1)*('乐容-S级品'!$L$4:$CA$32)),0)</f>
      </c>
      <c r="CY141" s="280">
        <f>IFERROR(SUMPRODUCT(('控温被PRO-S级品'!$B$2:$B$10=$B141)*('控温被PRO-S级品'!$E$1:$BE$1=CY$1)*('控温被PRO-S级品'!$E$2:$BE$10)),0)+IFERROR(SUMPRODUCT(('冬被-S级品'!$B$2:$B$10=$B141)*('冬被-S级品'!$E$1:$AW$1=CY$1)*('冬被-S级品'!$E$2:$AW$10)),0)+IFERROR(SUMPRODUCT(('白止-S级品'!$A$2:$A$26=$B141)*('白止-S级品'!$D$1:$AV$1=CY$1)*('白止-S级品'!$D$2:$AV$26)),0)+IFERROR(SUMPRODUCT(('乐容-S级品'!$A$4:$A$32=$B141)*('乐容-S级品'!$L$3:$CA$3=CY$1)*('乐容-S级品'!$L$4:$CA$32)),0)</f>
      </c>
      <c r="CZ141" s="280">
        <f>IFERROR(SUMPRODUCT(('控温被PRO-S级品'!$B$2:$B$10=$B141)*('控温被PRO-S级品'!$E$1:$BE$1=CZ$1)*('控温被PRO-S级品'!$E$2:$BE$10)),0)+IFERROR(SUMPRODUCT(('冬被-S级品'!$B$2:$B$10=$B141)*('冬被-S级品'!$E$1:$AW$1=CZ$1)*('冬被-S级品'!$E$2:$AW$10)),0)+IFERROR(SUMPRODUCT(('白止-S级品'!$A$2:$A$26=$B141)*('白止-S级品'!$D$1:$AV$1=CZ$1)*('白止-S级品'!$D$2:$AV$26)),0)+IFERROR(SUMPRODUCT(('乐容-S级品'!$A$4:$A$32=$B141)*('乐容-S级品'!$L$3:$CA$3=CZ$1)*('乐容-S级品'!$L$4:$CA$32)),0)</f>
      </c>
      <c r="DA141" s="280">
        <f>IFERROR(SUMPRODUCT(('控温被PRO-S级品'!$B$2:$B$10=$B141)*('控温被PRO-S级品'!$E$1:$BE$1=DA$1)*('控温被PRO-S级品'!$E$2:$BE$10)),0)+IFERROR(SUMPRODUCT(('冬被-S级品'!$B$2:$B$10=$B141)*('冬被-S级品'!$E$1:$AW$1=DA$1)*('冬被-S级品'!$E$2:$AW$10)),0)+IFERROR(SUMPRODUCT(('白止-S级品'!$A$2:$A$26=$B141)*('白止-S级品'!$D$1:$AV$1=DA$1)*('白止-S级品'!$D$2:$AV$26)),0)+IFERROR(SUMPRODUCT(('乐容-S级品'!$A$4:$A$32=$B141)*('乐容-S级品'!$L$3:$CA$3=DA$1)*('乐容-S级品'!$L$4:$CA$32)),0)</f>
      </c>
      <c r="DB141" s="280">
        <f>IFERROR(SUMPRODUCT(('控温被PRO-S级品'!$B$2:$B$10=$B141)*('控温被PRO-S级品'!$E$1:$BE$1=DB$1)*('控温被PRO-S级品'!$E$2:$BE$10)),0)+IFERROR(SUMPRODUCT(('冬被-S级品'!$B$2:$B$10=$B141)*('冬被-S级品'!$E$1:$AW$1=DB$1)*('冬被-S级品'!$E$2:$AW$10)),0)+IFERROR(SUMPRODUCT(('白止-S级品'!$A$2:$A$26=$B141)*('白止-S级品'!$D$1:$AV$1=DB$1)*('白止-S级品'!$D$2:$AV$26)),0)+IFERROR(SUMPRODUCT(('乐容-S级品'!$A$4:$A$32=$B141)*('乐容-S级品'!$L$3:$CA$3=DB$1)*('乐容-S级品'!$L$4:$CA$32)),0)</f>
      </c>
      <c r="DC141" s="280">
        <f>IFERROR(SUMPRODUCT(('控温被PRO-S级品'!$B$2:$B$10=$B141)*('控温被PRO-S级品'!$E$1:$BE$1=DC$1)*('控温被PRO-S级品'!$E$2:$BE$10)),0)+IFERROR(SUMPRODUCT(('冬被-S级品'!$B$2:$B$10=$B141)*('冬被-S级品'!$E$1:$AW$1=DC$1)*('冬被-S级品'!$E$2:$AW$10)),0)+IFERROR(SUMPRODUCT(('白止-S级品'!$A$2:$A$26=$B141)*('白止-S级品'!$D$1:$AV$1=DC$1)*('白止-S级品'!$D$2:$AV$26)),0)+IFERROR(SUMPRODUCT(('乐容-S级品'!$A$4:$A$32=$B141)*('乐容-S级品'!$L$3:$CA$3=DC$1)*('乐容-S级品'!$L$4:$CA$32)),0)</f>
      </c>
      <c r="DD141" s="280">
        <f>IFERROR(SUMPRODUCT(('控温被PRO-S级品'!$B$2:$B$10=$B141)*('控温被PRO-S级品'!$E$1:$BE$1=DD$1)*('控温被PRO-S级品'!$E$2:$BE$10)),0)+IFERROR(SUMPRODUCT(('冬被-S级品'!$B$2:$B$10=$B141)*('冬被-S级品'!$E$1:$AW$1=DD$1)*('冬被-S级品'!$E$2:$AW$10)),0)+IFERROR(SUMPRODUCT(('白止-S级品'!$A$2:$A$26=$B141)*('白止-S级品'!$D$1:$AV$1=DD$1)*('白止-S级品'!$D$2:$AV$26)),0)+IFERROR(SUMPRODUCT(('乐容-S级品'!$A$4:$A$32=$B141)*('乐容-S级品'!$L$3:$CA$3=DD$1)*('乐容-S级品'!$L$4:$CA$32)),0)</f>
      </c>
      <c r="DE141" s="280">
        <f>IFERROR(SUMPRODUCT(('控温被PRO-S级品'!$B$2:$B$10=$B141)*('控温被PRO-S级品'!$E$1:$BE$1=DE$1)*('控温被PRO-S级品'!$E$2:$BE$10)),0)+IFERROR(SUMPRODUCT(('冬被-S级品'!$B$2:$B$10=$B141)*('冬被-S级品'!$E$1:$AW$1=DE$1)*('冬被-S级品'!$E$2:$AW$10)),0)+IFERROR(SUMPRODUCT(('白止-S级品'!$A$2:$A$26=$B141)*('白止-S级品'!$D$1:$AV$1=DE$1)*('白止-S级品'!$D$2:$AV$26)),0)+IFERROR(SUMPRODUCT(('乐容-S级品'!$A$4:$A$32=$B141)*('乐容-S级品'!$L$3:$CA$3=DE$1)*('乐容-S级品'!$L$4:$CA$32)),0)</f>
      </c>
      <c r="DF141" s="280">
        <f>IFERROR(SUMPRODUCT(('控温被PRO-S级品'!$B$2:$B$10=$B141)*('控温被PRO-S级品'!$E$1:$BE$1=DF$1)*('控温被PRO-S级品'!$E$2:$BE$10)),0)+IFERROR(SUMPRODUCT(('冬被-S级品'!$B$2:$B$10=$B141)*('冬被-S级品'!$E$1:$AW$1=DF$1)*('冬被-S级品'!$E$2:$AW$10)),0)+IFERROR(SUMPRODUCT(('白止-S级品'!$A$2:$A$26=$B141)*('白止-S级品'!$D$1:$AV$1=DF$1)*('白止-S级品'!$D$2:$AV$26)),0)+IFERROR(SUMPRODUCT(('乐容-S级品'!$A$4:$A$32=$B141)*('乐容-S级品'!$L$3:$CA$3=DF$1)*('乐容-S级品'!$L$4:$CA$32)),0)</f>
      </c>
      <c r="DG141" s="280">
        <f>IFERROR(SUMPRODUCT(('控温被PRO-S级品'!$B$2:$B$10=$B141)*('控温被PRO-S级品'!$E$1:$BE$1=DG$1)*('控温被PRO-S级品'!$E$2:$BE$10)),0)+IFERROR(SUMPRODUCT(('冬被-S级品'!$B$2:$B$10=$B141)*('冬被-S级品'!$E$1:$AW$1=DG$1)*('冬被-S级品'!$E$2:$AW$10)),0)+IFERROR(SUMPRODUCT(('白止-S级品'!$A$2:$A$26=$B141)*('白止-S级品'!$D$1:$AV$1=DG$1)*('白止-S级品'!$D$2:$AV$26)),0)+IFERROR(SUMPRODUCT(('乐容-S级品'!$A$4:$A$32=$B141)*('乐容-S级品'!$L$3:$CA$3=DG$1)*('乐容-S级品'!$L$4:$CA$32)),0)</f>
      </c>
      <c r="DH141" s="280">
        <f>IFERROR(SUMPRODUCT(('控温被PRO-S级品'!$B$2:$B$10=$B141)*('控温被PRO-S级品'!$E$1:$BE$1=DH$1)*('控温被PRO-S级品'!$E$2:$BE$10)),0)+IFERROR(SUMPRODUCT(('冬被-S级品'!$B$2:$B$10=$B141)*('冬被-S级品'!$E$1:$AW$1=DH$1)*('冬被-S级品'!$E$2:$AW$10)),0)+IFERROR(SUMPRODUCT(('白止-S级品'!$A$2:$A$26=$B141)*('白止-S级品'!$D$1:$AV$1=DH$1)*('白止-S级品'!$D$2:$AV$26)),0)+IFERROR(SUMPRODUCT(('乐容-S级品'!$A$4:$A$32=$B141)*('乐容-S级品'!$L$3:$CA$3=DH$1)*('乐容-S级品'!$L$4:$CA$32)),0)</f>
      </c>
      <c r="DI141" s="280">
        <f>IFERROR(SUMPRODUCT(('控温被PRO-S级品'!$B$2:$B$10=$B141)*('控温被PRO-S级品'!$E$1:$BE$1=DI$1)*('控温被PRO-S级品'!$E$2:$BE$10)),0)+IFERROR(SUMPRODUCT(('冬被-S级品'!$B$2:$B$10=$B141)*('冬被-S级品'!$E$1:$AW$1=DI$1)*('冬被-S级品'!$E$2:$AW$10)),0)+IFERROR(SUMPRODUCT(('白止-S级品'!$A$2:$A$26=$B141)*('白止-S级品'!$D$1:$AV$1=DI$1)*('白止-S级品'!$D$2:$AV$26)),0)+IFERROR(SUMPRODUCT(('乐容-S级品'!$A$4:$A$32=$B141)*('乐容-S级品'!$L$3:$CA$3=DI$1)*('乐容-S级品'!$L$4:$CA$32)),0)</f>
      </c>
      <c r="DJ141" s="280">
        <f>IFERROR(SUMPRODUCT(('控温被PRO-S级品'!$B$2:$B$10=$B141)*('控温被PRO-S级品'!$E$1:$BE$1=DJ$1)*('控温被PRO-S级品'!$E$2:$BE$10)),0)+IFERROR(SUMPRODUCT(('冬被-S级品'!$B$2:$B$10=$B141)*('冬被-S级品'!$E$1:$AW$1=DJ$1)*('冬被-S级品'!$E$2:$AW$10)),0)+IFERROR(SUMPRODUCT(('白止-S级品'!$A$2:$A$26=$B141)*('白止-S级品'!$D$1:$AV$1=DJ$1)*('白止-S级品'!$D$2:$AV$26)),0)+IFERROR(SUMPRODUCT(('乐容-S级品'!$A$4:$A$32=$B141)*('乐容-S级品'!$L$3:$CA$3=DJ$1)*('乐容-S级品'!$L$4:$CA$32)),0)</f>
      </c>
      <c r="DK141" s="280"/>
      <c r="DL141" s="280"/>
      <c r="DM141" s="280"/>
      <c r="DN141" s="280"/>
      <c r="DO141" s="280"/>
      <c r="DP141" s="280"/>
      <c r="DQ141" s="280"/>
      <c r="DR141" s="280"/>
      <c r="DS141" s="280"/>
      <c r="DT141" s="280"/>
      <c r="DU141" s="280"/>
      <c r="DV141" s="280"/>
      <c r="DW141" s="280">
        <f>VLOOKUP(B141,'系统编码规格'!A:C,3,FALSE)</f>
      </c>
      <c r="DX141" s="280"/>
      <c r="DY141" s="280"/>
      <c r="DZ141" s="280"/>
      <c r="EA141" s="280"/>
      <c r="EB141" s="280"/>
      <c r="EC141" s="280"/>
      <c r="ED141" s="280"/>
      <c r="EE141" s="280"/>
      <c r="EF141" s="280"/>
      <c r="EG141" s="280"/>
      <c r="EH141" s="280"/>
      <c r="EI141" s="280"/>
      <c r="EJ141" s="280"/>
      <c r="EK141" s="280"/>
      <c r="EL141" s="280"/>
      <c r="EM141" s="280"/>
      <c r="EN141" s="280"/>
      <c r="EO141" s="280"/>
      <c r="EP141" s="280"/>
      <c r="EQ141" s="280"/>
      <c r="ER141" s="280"/>
      <c r="ES141" s="280"/>
      <c r="ET141" s="280"/>
      <c r="EU141" s="280"/>
      <c r="EV141" s="280"/>
      <c r="EW141" s="280"/>
      <c r="EX141" s="280"/>
      <c r="EY141" s="280"/>
      <c r="EZ141" s="280"/>
      <c r="FA141" s="280"/>
      <c r="FB141" s="280"/>
      <c r="FC141" s="280"/>
      <c r="FD141" s="280"/>
      <c r="FE141" s="280"/>
      <c r="FF141" s="280"/>
      <c r="FG141" s="280"/>
      <c r="FH141" s="280"/>
      <c r="FI141" s="280"/>
      <c r="FJ141" s="280"/>
      <c r="FK141" s="280"/>
      <c r="FL141" s="280"/>
      <c r="FM141" s="280"/>
      <c r="FN141" s="280"/>
      <c r="FO141" s="280"/>
      <c r="FP141" s="280"/>
      <c r="FQ141" s="280"/>
      <c r="FR141" s="280"/>
      <c r="FS141" s="280"/>
      <c r="FT141" s="280"/>
      <c r="FU141" s="280"/>
      <c r="FV141" s="280"/>
      <c r="FW141" s="280"/>
      <c r="FX141" s="280"/>
      <c r="FY141" s="280"/>
      <c r="FZ141" s="280"/>
      <c r="GA141" s="280"/>
      <c r="GB141" s="280"/>
      <c r="GC141" s="280"/>
      <c r="GD141" s="280"/>
      <c r="GE141" s="280"/>
      <c r="GF141" s="280"/>
      <c r="GG141" s="280"/>
      <c r="GH141" s="280"/>
      <c r="GI141" s="280"/>
      <c r="GJ141" s="280"/>
      <c r="GK141" s="280"/>
      <c r="GL141" s="280"/>
      <c r="GM141" s="280"/>
      <c r="GN141" s="280"/>
      <c r="GO141" s="280"/>
      <c r="GP141" s="280"/>
      <c r="GQ141" s="280"/>
      <c r="GR141" s="280"/>
      <c r="GS141" s="280"/>
      <c r="GT141" s="280"/>
      <c r="GU141" s="280"/>
      <c r="GV141" s="280"/>
    </row>
    <row r="142">
      <c r="A142" s="309" t="str">
        <v>乐容</v>
      </c>
      <c r="B142" s="311" t="str">
        <v>010020102090040-002</v>
      </c>
      <c r="C142" s="309" t="str">
        <v>磨毛四件套</v>
      </c>
      <c r="D142" s="309" t="str">
        <v>颜色:黎明灰,床品款式:床单款,床品规格:120cm,系列:普通系列</v>
      </c>
      <c r="E142">
        <f>SUM(F142:GX142)</f>
      </c>
      <c r="F142" s="280">
        <f>IFERROR(SUMPRODUCT(('控温被PRO-S级品'!$B$2:$B$10=$B142)*('控温被PRO-S级品'!$E$1:$BE$1=F$1)*('控温被PRO-S级品'!$E$2:$BE$10)),0)+IFERROR(SUMPRODUCT(('冬被-S级品'!$B$2:$B$10=$B142)*('冬被-S级品'!$E$1:$AW$1=F$1)*('冬被-S级品'!$E$2:$AW$10)),0)+IFERROR(SUMPRODUCT(('白止-S级品'!$A$2:$A$26=$B142)*('白止-S级品'!$D$1:$AV$1=F$1)*('白止-S级品'!$D$2:$AV$26)),0)+IFERROR(SUMPRODUCT(('乐容-S级品'!$A$4:$A$32=$B142)*('乐容-S级品'!$L$3:$CA$3=F$1)*('乐容-S级品'!$L$4:$CA$32)),0)</f>
      </c>
      <c r="G142" s="280">
        <f>IFERROR(SUMPRODUCT(('控温被PRO-S级品'!$B$2:$B$10=$B142)*('控温被PRO-S级品'!$E$1:$BE$1=G$1)*('控温被PRO-S级品'!$E$2:$BE$10)),0)+IFERROR(SUMPRODUCT(('冬被-S级品'!$B$2:$B$10=$B142)*('冬被-S级品'!$E$1:$AW$1=G$1)*('冬被-S级品'!$E$2:$AW$10)),0)+IFERROR(SUMPRODUCT(('白止-S级品'!$A$2:$A$26=$B142)*('白止-S级品'!$D$1:$AV$1=G$1)*('白止-S级品'!$D$2:$AV$26)),0)+IFERROR(SUMPRODUCT(('乐容-S级品'!$A$4:$A$32=$B142)*('乐容-S级品'!$L$3:$CA$3=G$1)*('乐容-S级品'!$L$4:$CA$32)),0)</f>
      </c>
      <c r="H142" s="280">
        <f>IFERROR(SUMPRODUCT(('控温被PRO-S级品'!$B$2:$B$10=$B142)*('控温被PRO-S级品'!$E$1:$BE$1=H$1)*('控温被PRO-S级品'!$E$2:$BE$10)),0)+IFERROR(SUMPRODUCT(('冬被-S级品'!$B$2:$B$10=$B142)*('冬被-S级品'!$E$1:$AW$1=H$1)*('冬被-S级品'!$E$2:$AW$10)),0)+IFERROR(SUMPRODUCT(('白止-S级品'!$A$2:$A$26=$B142)*('白止-S级品'!$D$1:$AV$1=H$1)*('白止-S级品'!$D$2:$AV$26)),0)+IFERROR(SUMPRODUCT(('乐容-S级品'!$A$4:$A$32=$B142)*('乐容-S级品'!$L$3:$CA$3=H$1)*('乐容-S级品'!$L$4:$CA$32)),0)</f>
      </c>
      <c r="I142" s="280">
        <f>IFERROR(SUMPRODUCT(('控温被PRO-S级品'!$B$2:$B$10=$B142)*('控温被PRO-S级品'!$E$1:$BE$1=I$1)*('控温被PRO-S级品'!$E$2:$BE$10)),0)+IFERROR(SUMPRODUCT(('冬被-S级品'!$B$2:$B$10=$B142)*('冬被-S级品'!$E$1:$AW$1=I$1)*('冬被-S级品'!$E$2:$AW$10)),0)+IFERROR(SUMPRODUCT(('白止-S级品'!$A$2:$A$26=$B142)*('白止-S级品'!$D$1:$AV$1=I$1)*('白止-S级品'!$D$2:$AV$26)),0)+IFERROR(SUMPRODUCT(('乐容-S级品'!$A$4:$A$32=$B142)*('乐容-S级品'!$L$3:$CA$3=I$1)*('乐容-S级品'!$L$4:$CA$32)),0)</f>
      </c>
      <c r="J142" s="280">
        <f>IFERROR(SUMPRODUCT(('控温被PRO-S级品'!$B$2:$B$10=$B142)*('控温被PRO-S级品'!$E$1:$BE$1=J$1)*('控温被PRO-S级品'!$E$2:$BE$10)),0)+IFERROR(SUMPRODUCT(('冬被-S级品'!$B$2:$B$10=$B142)*('冬被-S级品'!$E$1:$AW$1=J$1)*('冬被-S级品'!$E$2:$AW$10)),0)+IFERROR(SUMPRODUCT(('白止-S级品'!$A$2:$A$26=$B142)*('白止-S级品'!$D$1:$AV$1=J$1)*('白止-S级品'!$D$2:$AV$26)),0)+IFERROR(SUMPRODUCT(('乐容-S级品'!$A$4:$A$32=$B142)*('乐容-S级品'!$L$3:$CA$3=J$1)*('乐容-S级品'!$L$4:$CA$32)),0)</f>
      </c>
      <c r="K142" s="280">
        <f>IFERROR(SUMPRODUCT(('控温被PRO-S级品'!$B$2:$B$10=$B142)*('控温被PRO-S级品'!$E$1:$BE$1=K$1)*('控温被PRO-S级品'!$E$2:$BE$10)),0)+IFERROR(SUMPRODUCT(('冬被-S级品'!$B$2:$B$10=$B142)*('冬被-S级品'!$E$1:$AW$1=K$1)*('冬被-S级品'!$E$2:$AW$10)),0)+IFERROR(SUMPRODUCT(('白止-S级品'!$A$2:$A$26=$B142)*('白止-S级品'!$D$1:$AV$1=K$1)*('白止-S级品'!$D$2:$AV$26)),0)+IFERROR(SUMPRODUCT(('乐容-S级品'!$A$4:$A$32=$B142)*('乐容-S级品'!$L$3:$CA$3=K$1)*('乐容-S级品'!$L$4:$CA$32)),0)</f>
      </c>
      <c r="L142" s="280">
        <f>IFERROR(SUMPRODUCT(('控温被PRO-S级品'!$B$2:$B$10=$B142)*('控温被PRO-S级品'!$E$1:$BE$1=L$1)*('控温被PRO-S级品'!$E$2:$BE$10)),0)+IFERROR(SUMPRODUCT(('冬被-S级品'!$B$2:$B$10=$B142)*('冬被-S级品'!$E$1:$AW$1=L$1)*('冬被-S级品'!$E$2:$AW$10)),0)+IFERROR(SUMPRODUCT(('白止-S级品'!$A$2:$A$26=$B142)*('白止-S级品'!$D$1:$AV$1=L$1)*('白止-S级品'!$D$2:$AV$26)),0)+IFERROR(SUMPRODUCT(('乐容-S级品'!$A$4:$A$32=$B142)*('乐容-S级品'!$L$3:$CA$3=L$1)*('乐容-S级品'!$L$4:$CA$32)),0)</f>
      </c>
      <c r="M142" s="280">
        <f>IFERROR(SUMPRODUCT(('控温被PRO-S级品'!$B$2:$B$10=$B142)*('控温被PRO-S级品'!$E$1:$BE$1=M$1)*('控温被PRO-S级品'!$E$2:$BE$10)),0)+IFERROR(SUMPRODUCT(('冬被-S级品'!$B$2:$B$10=$B142)*('冬被-S级品'!$E$1:$AW$1=M$1)*('冬被-S级品'!$E$2:$AW$10)),0)+IFERROR(SUMPRODUCT(('白止-S级品'!$A$2:$A$26=$B142)*('白止-S级品'!$D$1:$AV$1=M$1)*('白止-S级品'!$D$2:$AV$26)),0)+IFERROR(SUMPRODUCT(('乐容-S级品'!$A$4:$A$32=$B142)*('乐容-S级品'!$L$3:$CA$3=M$1)*('乐容-S级品'!$L$4:$CA$32)),0)</f>
      </c>
      <c r="N142" s="280">
        <f>IFERROR(SUMPRODUCT(('控温被PRO-S级品'!$B$2:$B$10=$B142)*('控温被PRO-S级品'!$E$1:$BE$1=N$1)*('控温被PRO-S级品'!$E$2:$BE$10)),0)+IFERROR(SUMPRODUCT(('冬被-S级品'!$B$2:$B$10=$B142)*('冬被-S级品'!$E$1:$AW$1=N$1)*('冬被-S级品'!$E$2:$AW$10)),0)+IFERROR(SUMPRODUCT(('白止-S级品'!$A$2:$A$26=$B142)*('白止-S级品'!$D$1:$AV$1=N$1)*('白止-S级品'!$D$2:$AV$26)),0)+IFERROR(SUMPRODUCT(('乐容-S级品'!$A$4:$A$32=$B142)*('乐容-S级品'!$L$3:$CA$3=N$1)*('乐容-S级品'!$L$4:$CA$32)),0)</f>
      </c>
      <c r="O142" s="280">
        <f>IFERROR(SUMPRODUCT(('控温被PRO-S级品'!$B$2:$B$10=$B142)*('控温被PRO-S级品'!$E$1:$BE$1=O$1)*('控温被PRO-S级品'!$E$2:$BE$10)),0)+IFERROR(SUMPRODUCT(('冬被-S级品'!$B$2:$B$10=$B142)*('冬被-S级品'!$E$1:$AW$1=O$1)*('冬被-S级品'!$E$2:$AW$10)),0)+IFERROR(SUMPRODUCT(('白止-S级品'!$A$2:$A$26=$B142)*('白止-S级品'!$D$1:$AV$1=O$1)*('白止-S级品'!$D$2:$AV$26)),0)+IFERROR(SUMPRODUCT(('乐容-S级品'!$A$4:$A$32=$B142)*('乐容-S级品'!$L$3:$CA$3=O$1)*('乐容-S级品'!$L$4:$CA$32)),0)</f>
      </c>
      <c r="P142" s="280">
        <f>IFERROR(SUMPRODUCT(('控温被PRO-S级品'!$B$2:$B$10=$B142)*('控温被PRO-S级品'!$E$1:$BE$1=P$1)*('控温被PRO-S级品'!$E$2:$BE$10)),0)+IFERROR(SUMPRODUCT(('冬被-S级品'!$B$2:$B$10=$B142)*('冬被-S级品'!$E$1:$AW$1=P$1)*('冬被-S级品'!$E$2:$AW$10)),0)+IFERROR(SUMPRODUCT(('白止-S级品'!$A$2:$A$26=$B142)*('白止-S级品'!$D$1:$AV$1=P$1)*('白止-S级品'!$D$2:$AV$26)),0)+IFERROR(SUMPRODUCT(('乐容-S级品'!$A$4:$A$32=$B142)*('乐容-S级品'!$L$3:$CA$3=P$1)*('乐容-S级品'!$L$4:$CA$32)),0)</f>
      </c>
      <c r="Q142" s="280">
        <f>IFERROR(SUMPRODUCT(('控温被PRO-S级品'!$B$2:$B$10=$B142)*('控温被PRO-S级品'!$E$1:$BE$1=Q$1)*('控温被PRO-S级品'!$E$2:$BE$10)),0)+IFERROR(SUMPRODUCT(('冬被-S级品'!$B$2:$B$10=$B142)*('冬被-S级品'!$E$1:$AW$1=Q$1)*('冬被-S级品'!$E$2:$AW$10)),0)+IFERROR(SUMPRODUCT(('白止-S级品'!$A$2:$A$26=$B142)*('白止-S级品'!$D$1:$AV$1=Q$1)*('白止-S级品'!$D$2:$AV$26)),0)+IFERROR(SUMPRODUCT(('乐容-S级品'!$A$4:$A$32=$B142)*('乐容-S级品'!$L$3:$CA$3=Q$1)*('乐容-S级品'!$L$4:$CA$32)),0)</f>
      </c>
      <c r="R142" s="280">
        <f>IFERROR(SUMPRODUCT(('控温被PRO-S级品'!$B$2:$B$10=$B142)*('控温被PRO-S级品'!$E$1:$BE$1=R$1)*('控温被PRO-S级品'!$E$2:$BE$10)),0)+IFERROR(SUMPRODUCT(('冬被-S级品'!$B$2:$B$10=$B142)*('冬被-S级品'!$E$1:$AW$1=R$1)*('冬被-S级品'!$E$2:$AW$10)),0)+IFERROR(SUMPRODUCT(('白止-S级品'!$A$2:$A$26=$B142)*('白止-S级品'!$D$1:$AV$1=R$1)*('白止-S级品'!$D$2:$AV$26)),0)+IFERROR(SUMPRODUCT(('乐容-S级品'!$A$4:$A$32=$B142)*('乐容-S级品'!$L$3:$CA$3=R$1)*('乐容-S级品'!$L$4:$CA$32)),0)</f>
      </c>
      <c r="S142" s="280">
        <f>IFERROR(SUMPRODUCT(('控温被PRO-S级品'!$B$2:$B$10=$B142)*('控温被PRO-S级品'!$E$1:$BE$1=S$1)*('控温被PRO-S级品'!$E$2:$BE$10)),0)+IFERROR(SUMPRODUCT(('冬被-S级品'!$B$2:$B$10=$B142)*('冬被-S级品'!$E$1:$AW$1=S$1)*('冬被-S级品'!$E$2:$AW$10)),0)+IFERROR(SUMPRODUCT(('白止-S级品'!$A$2:$A$26=$B142)*('白止-S级品'!$D$1:$AV$1=S$1)*('白止-S级品'!$D$2:$AV$26)),0)+IFERROR(SUMPRODUCT(('乐容-S级品'!$A$4:$A$32=$B142)*('乐容-S级品'!$L$3:$CA$3=S$1)*('乐容-S级品'!$L$4:$CA$32)),0)</f>
      </c>
      <c r="T142" s="280">
        <f>IFERROR(SUMPRODUCT(('控温被PRO-S级品'!$B$2:$B$10=$B142)*('控温被PRO-S级品'!$E$1:$BE$1=T$1)*('控温被PRO-S级品'!$E$2:$BE$10)),0)+IFERROR(SUMPRODUCT(('冬被-S级品'!$B$2:$B$10=$B142)*('冬被-S级品'!$E$1:$AW$1=T$1)*('冬被-S级品'!$E$2:$AW$10)),0)+IFERROR(SUMPRODUCT(('白止-S级品'!$A$2:$A$26=$B142)*('白止-S级品'!$D$1:$AV$1=T$1)*('白止-S级品'!$D$2:$AV$26)),0)+IFERROR(SUMPRODUCT(('乐容-S级品'!$A$4:$A$32=$B142)*('乐容-S级品'!$L$3:$CA$3=T$1)*('乐容-S级品'!$L$4:$CA$32)),0)</f>
      </c>
      <c r="U142" s="280">
        <f>IFERROR(SUMPRODUCT(('控温被PRO-S级品'!$B$2:$B$10=$B142)*('控温被PRO-S级品'!$E$1:$BE$1=U$1)*('控温被PRO-S级品'!$E$2:$BE$10)),0)+IFERROR(SUMPRODUCT(('冬被-S级品'!$B$2:$B$10=$B142)*('冬被-S级品'!$E$1:$AW$1=U$1)*('冬被-S级品'!$E$2:$AW$10)),0)+IFERROR(SUMPRODUCT(('白止-S级品'!$A$2:$A$26=$B142)*('白止-S级品'!$D$1:$AV$1=U$1)*('白止-S级品'!$D$2:$AV$26)),0)+IFERROR(SUMPRODUCT(('乐容-S级品'!$A$4:$A$32=$B142)*('乐容-S级品'!$L$3:$CA$3=U$1)*('乐容-S级品'!$L$4:$CA$32)),0)</f>
      </c>
      <c r="V142" s="280">
        <f>IFERROR(SUMPRODUCT(('控温被PRO-S级品'!$B$2:$B$10=$B142)*('控温被PRO-S级品'!$E$1:$BE$1=V$1)*('控温被PRO-S级品'!$E$2:$BE$10)),0)+IFERROR(SUMPRODUCT(('冬被-S级品'!$B$2:$B$10=$B142)*('冬被-S级品'!$E$1:$AW$1=V$1)*('冬被-S级品'!$E$2:$AW$10)),0)+IFERROR(SUMPRODUCT(('白止-S级品'!$A$2:$A$26=$B142)*('白止-S级品'!$D$1:$AV$1=V$1)*('白止-S级品'!$D$2:$AV$26)),0)+IFERROR(SUMPRODUCT(('乐容-S级品'!$A$4:$A$32=$B142)*('乐容-S级品'!$L$3:$CA$3=V$1)*('乐容-S级品'!$L$4:$CA$32)),0)</f>
      </c>
      <c r="W142" s="280">
        <f>IFERROR(SUMPRODUCT(('控温被PRO-S级品'!$B$2:$B$10=$B142)*('控温被PRO-S级品'!$E$1:$BE$1=W$1)*('控温被PRO-S级品'!$E$2:$BE$10)),0)+IFERROR(SUMPRODUCT(('冬被-S级品'!$B$2:$B$10=$B142)*('冬被-S级品'!$E$1:$AW$1=W$1)*('冬被-S级品'!$E$2:$AW$10)),0)+IFERROR(SUMPRODUCT(('白止-S级品'!$A$2:$A$26=$B142)*('白止-S级品'!$D$1:$AV$1=W$1)*('白止-S级品'!$D$2:$AV$26)),0)+IFERROR(SUMPRODUCT(('乐容-S级品'!$A$4:$A$32=$B142)*('乐容-S级品'!$L$3:$CA$3=W$1)*('乐容-S级品'!$L$4:$CA$32)),0)</f>
      </c>
      <c r="X142" s="280">
        <f>IFERROR(SUMPRODUCT(('控温被PRO-S级品'!$B$2:$B$10=$B142)*('控温被PRO-S级品'!$E$1:$BE$1=X$1)*('控温被PRO-S级品'!$E$2:$BE$10)),0)+IFERROR(SUMPRODUCT(('冬被-S级品'!$B$2:$B$10=$B142)*('冬被-S级品'!$E$1:$AW$1=X$1)*('冬被-S级品'!$E$2:$AW$10)),0)+IFERROR(SUMPRODUCT(('白止-S级品'!$A$2:$A$26=$B142)*('白止-S级品'!$D$1:$AV$1=X$1)*('白止-S级品'!$D$2:$AV$26)),0)+IFERROR(SUMPRODUCT(('乐容-S级品'!$A$4:$A$32=$B142)*('乐容-S级品'!$L$3:$CA$3=X$1)*('乐容-S级品'!$L$4:$CA$32)),0)</f>
      </c>
      <c r="Y142" s="280">
        <f>IFERROR(SUMPRODUCT(('控温被PRO-S级品'!$B$2:$B$10=$B142)*('控温被PRO-S级品'!$E$1:$BE$1=Y$1)*('控温被PRO-S级品'!$E$2:$BE$10)),0)+IFERROR(SUMPRODUCT(('冬被-S级品'!$B$2:$B$10=$B142)*('冬被-S级品'!$E$1:$AW$1=Y$1)*('冬被-S级品'!$E$2:$AW$10)),0)+IFERROR(SUMPRODUCT(('白止-S级品'!$A$2:$A$26=$B142)*('白止-S级品'!$D$1:$AV$1=Y$1)*('白止-S级品'!$D$2:$AV$26)),0)+IFERROR(SUMPRODUCT(('乐容-S级品'!$A$4:$A$32=$B142)*('乐容-S级品'!$L$3:$CA$3=Y$1)*('乐容-S级品'!$L$4:$CA$32)),0)</f>
      </c>
      <c r="Z142" s="280">
        <f>IFERROR(SUMPRODUCT(('控温被PRO-S级品'!$B$2:$B$10=$B142)*('控温被PRO-S级品'!$E$1:$BE$1=Z$1)*('控温被PRO-S级品'!$E$2:$BE$10)),0)+IFERROR(SUMPRODUCT(('冬被-S级品'!$B$2:$B$10=$B142)*('冬被-S级品'!$E$1:$AW$1=Z$1)*('冬被-S级品'!$E$2:$AW$10)),0)+IFERROR(SUMPRODUCT(('白止-S级品'!$A$2:$A$26=$B142)*('白止-S级品'!$D$1:$AV$1=Z$1)*('白止-S级品'!$D$2:$AV$26)),0)+IFERROR(SUMPRODUCT(('乐容-S级品'!$A$4:$A$32=$B142)*('乐容-S级品'!$L$3:$CA$3=Z$1)*('乐容-S级品'!$L$4:$CA$32)),0)</f>
      </c>
      <c r="AA142" s="280">
        <f>IFERROR(SUMPRODUCT(('控温被PRO-S级品'!$B$2:$B$10=$B142)*('控温被PRO-S级品'!$E$1:$BE$1=AA$1)*('控温被PRO-S级品'!$E$2:$BE$10)),0)+IFERROR(SUMPRODUCT(('冬被-S级品'!$B$2:$B$10=$B142)*('冬被-S级品'!$E$1:$AW$1=AA$1)*('冬被-S级品'!$E$2:$AW$10)),0)+IFERROR(SUMPRODUCT(('白止-S级品'!$A$2:$A$26=$B142)*('白止-S级品'!$D$1:$AV$1=AA$1)*('白止-S级品'!$D$2:$AV$26)),0)+IFERROR(SUMPRODUCT(('乐容-S级品'!$A$4:$A$32=$B142)*('乐容-S级品'!$L$3:$CA$3=AA$1)*('乐容-S级品'!$L$4:$CA$32)),0)</f>
      </c>
      <c r="AB142" s="280">
        <f>IFERROR(SUMPRODUCT(('控温被PRO-S级品'!$B$2:$B$10=$B142)*('控温被PRO-S级品'!$E$1:$BE$1=AB$1)*('控温被PRO-S级品'!$E$2:$BE$10)),0)+IFERROR(SUMPRODUCT(('冬被-S级品'!$B$2:$B$10=$B142)*('冬被-S级品'!$E$1:$AW$1=AB$1)*('冬被-S级品'!$E$2:$AW$10)),0)+IFERROR(SUMPRODUCT(('白止-S级品'!$A$2:$A$26=$B142)*('白止-S级品'!$D$1:$AV$1=AB$1)*('白止-S级品'!$D$2:$AV$26)),0)+IFERROR(SUMPRODUCT(('乐容-S级品'!$A$4:$A$32=$B142)*('乐容-S级品'!$L$3:$CA$3=AB$1)*('乐容-S级品'!$L$4:$CA$32)),0)</f>
      </c>
      <c r="AC142" s="280">
        <f>IFERROR(SUMPRODUCT(('控温被PRO-S级品'!$B$2:$B$10=$B142)*('控温被PRO-S级品'!$E$1:$BE$1=AC$1)*('控温被PRO-S级品'!$E$2:$BE$10)),0)+IFERROR(SUMPRODUCT(('冬被-S级品'!$B$2:$B$10=$B142)*('冬被-S级品'!$E$1:$AW$1=AC$1)*('冬被-S级品'!$E$2:$AW$10)),0)+IFERROR(SUMPRODUCT(('白止-S级品'!$A$2:$A$26=$B142)*('白止-S级品'!$D$1:$AV$1=AC$1)*('白止-S级品'!$D$2:$AV$26)),0)+IFERROR(SUMPRODUCT(('乐容-S级品'!$A$4:$A$32=$B142)*('乐容-S级品'!$L$3:$CA$3=AC$1)*('乐容-S级品'!$L$4:$CA$32)),0)</f>
      </c>
      <c r="AD142" s="280">
        <f>IFERROR(SUMPRODUCT(('控温被PRO-S级品'!$B$2:$B$10=$B142)*('控温被PRO-S级品'!$E$1:$BE$1=AD$1)*('控温被PRO-S级品'!$E$2:$BE$10)),0)+IFERROR(SUMPRODUCT(('冬被-S级品'!$B$2:$B$10=$B142)*('冬被-S级品'!$E$1:$AW$1=AD$1)*('冬被-S级品'!$E$2:$AW$10)),0)+IFERROR(SUMPRODUCT(('白止-S级品'!$A$2:$A$26=$B142)*('白止-S级品'!$D$1:$AV$1=AD$1)*('白止-S级品'!$D$2:$AV$26)),0)+IFERROR(SUMPRODUCT(('乐容-S级品'!$A$4:$A$32=$B142)*('乐容-S级品'!$L$3:$CA$3=AD$1)*('乐容-S级品'!$L$4:$CA$32)),0)</f>
      </c>
      <c r="AE142" s="280">
        <f>IFERROR(SUMPRODUCT(('控温被PRO-S级品'!$B$2:$B$10=$B142)*('控温被PRO-S级品'!$E$1:$BE$1=AE$1)*('控温被PRO-S级品'!$E$2:$BE$10)),0)+IFERROR(SUMPRODUCT(('冬被-S级品'!$B$2:$B$10=$B142)*('冬被-S级品'!$E$1:$AW$1=AE$1)*('冬被-S级品'!$E$2:$AW$10)),0)+IFERROR(SUMPRODUCT(('白止-S级品'!$A$2:$A$26=$B142)*('白止-S级品'!$D$1:$AV$1=AE$1)*('白止-S级品'!$D$2:$AV$26)),0)+IFERROR(SUMPRODUCT(('乐容-S级品'!$A$4:$A$32=$B142)*('乐容-S级品'!$L$3:$CA$3=AE$1)*('乐容-S级品'!$L$4:$CA$32)),0)</f>
      </c>
      <c r="AF142" s="280">
        <f>IFERROR(SUMPRODUCT(('控温被PRO-S级品'!$B$2:$B$10=$B142)*('控温被PRO-S级品'!$E$1:$BE$1=AF$1)*('控温被PRO-S级品'!$E$2:$BE$10)),0)+IFERROR(SUMPRODUCT(('冬被-S级品'!$B$2:$B$10=$B142)*('冬被-S级品'!$E$1:$AW$1=AF$1)*('冬被-S级品'!$E$2:$AW$10)),0)+IFERROR(SUMPRODUCT(('白止-S级品'!$A$2:$A$26=$B142)*('白止-S级品'!$D$1:$AV$1=AF$1)*('白止-S级品'!$D$2:$AV$26)),0)+IFERROR(SUMPRODUCT(('乐容-S级品'!$A$4:$A$32=$B142)*('乐容-S级品'!$L$3:$CA$3=AF$1)*('乐容-S级品'!$L$4:$CA$32)),0)</f>
      </c>
      <c r="AG142" s="280">
        <f>IFERROR(SUMPRODUCT(('控温被PRO-S级品'!$B$2:$B$10=$B142)*('控温被PRO-S级品'!$E$1:$BE$1=AG$1)*('控温被PRO-S级品'!$E$2:$BE$10)),0)+IFERROR(SUMPRODUCT(('冬被-S级品'!$B$2:$B$10=$B142)*('冬被-S级品'!$E$1:$AW$1=AG$1)*('冬被-S级品'!$E$2:$AW$10)),0)+IFERROR(SUMPRODUCT(('白止-S级品'!$A$2:$A$26=$B142)*('白止-S级品'!$D$1:$AV$1=AG$1)*('白止-S级品'!$D$2:$AV$26)),0)+IFERROR(SUMPRODUCT(('乐容-S级品'!$A$4:$A$32=$B142)*('乐容-S级品'!$L$3:$CA$3=AG$1)*('乐容-S级品'!$L$4:$CA$32)),0)</f>
      </c>
      <c r="AH142" s="280">
        <f>IFERROR(SUMPRODUCT(('控温被PRO-S级品'!$B$2:$B$10=$B142)*('控温被PRO-S级品'!$E$1:$BE$1=AH$1)*('控温被PRO-S级品'!$E$2:$BE$10)),0)+IFERROR(SUMPRODUCT(('冬被-S级品'!$B$2:$B$10=$B142)*('冬被-S级品'!$E$1:$AW$1=AH$1)*('冬被-S级品'!$E$2:$AW$10)),0)+IFERROR(SUMPRODUCT(('白止-S级品'!$A$2:$A$26=$B142)*('白止-S级品'!$D$1:$AV$1=AH$1)*('白止-S级品'!$D$2:$AV$26)),0)+IFERROR(SUMPRODUCT(('乐容-S级品'!$A$4:$A$32=$B142)*('乐容-S级品'!$L$3:$CA$3=AH$1)*('乐容-S级品'!$L$4:$CA$32)),0)</f>
      </c>
      <c r="AI142" s="280">
        <f>IFERROR(SUMPRODUCT(('控温被PRO-S级品'!$B$2:$B$10=$B142)*('控温被PRO-S级品'!$E$1:$BE$1=AI$1)*('控温被PRO-S级品'!$E$2:$BE$10)),0)+IFERROR(SUMPRODUCT(('冬被-S级品'!$B$2:$B$10=$B142)*('冬被-S级品'!$E$1:$AW$1=AI$1)*('冬被-S级品'!$E$2:$AW$10)),0)+IFERROR(SUMPRODUCT(('白止-S级品'!$A$2:$A$26=$B142)*('白止-S级品'!$D$1:$AV$1=AI$1)*('白止-S级品'!$D$2:$AV$26)),0)+IFERROR(SUMPRODUCT(('乐容-S级品'!$A$4:$A$32=$B142)*('乐容-S级品'!$L$3:$CA$3=AI$1)*('乐容-S级品'!$L$4:$CA$32)),0)</f>
      </c>
      <c r="AJ142" s="280">
        <f>IFERROR(SUMPRODUCT(('控温被PRO-S级品'!$B$2:$B$10=$B142)*('控温被PRO-S级品'!$E$1:$BE$1=AJ$1)*('控温被PRO-S级品'!$E$2:$BE$10)),0)+IFERROR(SUMPRODUCT(('冬被-S级品'!$B$2:$B$10=$B142)*('冬被-S级品'!$E$1:$AW$1=AJ$1)*('冬被-S级品'!$E$2:$AW$10)),0)+IFERROR(SUMPRODUCT(('白止-S级品'!$A$2:$A$26=$B142)*('白止-S级品'!$D$1:$AV$1=AJ$1)*('白止-S级品'!$D$2:$AV$26)),0)+IFERROR(SUMPRODUCT(('乐容-S级品'!$A$4:$A$32=$B142)*('乐容-S级品'!$L$3:$CA$3=AJ$1)*('乐容-S级品'!$L$4:$CA$32)),0)</f>
      </c>
      <c r="AK142" s="280">
        <f>IFERROR(SUMPRODUCT(('控温被PRO-S级品'!$B$2:$B$10=$B142)*('控温被PRO-S级品'!$E$1:$BE$1=AK$1)*('控温被PRO-S级品'!$E$2:$BE$10)),0)+IFERROR(SUMPRODUCT(('冬被-S级品'!$B$2:$B$10=$B142)*('冬被-S级品'!$E$1:$AW$1=AK$1)*('冬被-S级品'!$E$2:$AW$10)),0)+IFERROR(SUMPRODUCT(('白止-S级品'!$A$2:$A$26=$B142)*('白止-S级品'!$D$1:$AV$1=AK$1)*('白止-S级品'!$D$2:$AV$26)),0)+IFERROR(SUMPRODUCT(('乐容-S级品'!$A$4:$A$32=$B142)*('乐容-S级品'!$L$3:$CA$3=AK$1)*('乐容-S级品'!$L$4:$CA$32)),0)</f>
      </c>
      <c r="AL142" s="280">
        <f>IFERROR(SUMPRODUCT(('控温被PRO-S级品'!$B$2:$B$10=$B142)*('控温被PRO-S级品'!$E$1:$BE$1=AL$1)*('控温被PRO-S级品'!$E$2:$BE$10)),0)+IFERROR(SUMPRODUCT(('冬被-S级品'!$B$2:$B$10=$B142)*('冬被-S级品'!$E$1:$AW$1=AL$1)*('冬被-S级品'!$E$2:$AW$10)),0)+IFERROR(SUMPRODUCT(('白止-S级品'!$A$2:$A$26=$B142)*('白止-S级品'!$D$1:$AV$1=AL$1)*('白止-S级品'!$D$2:$AV$26)),0)+IFERROR(SUMPRODUCT(('乐容-S级品'!$A$4:$A$32=$B142)*('乐容-S级品'!$L$3:$CA$3=AL$1)*('乐容-S级品'!$L$4:$CA$32)),0)</f>
      </c>
      <c r="AM142" s="280">
        <f>IFERROR(SUMPRODUCT(('控温被PRO-S级品'!$B$2:$B$10=$B142)*('控温被PRO-S级品'!$E$1:$BE$1=AM$1)*('控温被PRO-S级品'!$E$2:$BE$10)),0)+IFERROR(SUMPRODUCT(('冬被-S级品'!$B$2:$B$10=$B142)*('冬被-S级品'!$E$1:$AW$1=AM$1)*('冬被-S级品'!$E$2:$AW$10)),0)+IFERROR(SUMPRODUCT(('白止-S级品'!$A$2:$A$26=$B142)*('白止-S级品'!$D$1:$AV$1=AM$1)*('白止-S级品'!$D$2:$AV$26)),0)+IFERROR(SUMPRODUCT(('乐容-S级品'!$A$4:$A$32=$B142)*('乐容-S级品'!$L$3:$CA$3=AM$1)*('乐容-S级品'!$L$4:$CA$32)),0)</f>
      </c>
      <c r="AN142" s="280">
        <f>IFERROR(SUMPRODUCT(('控温被PRO-S级品'!$B$2:$B$10=$B142)*('控温被PRO-S级品'!$E$1:$BE$1=AN$1)*('控温被PRO-S级品'!$E$2:$BE$10)),0)+IFERROR(SUMPRODUCT(('冬被-S级品'!$B$2:$B$10=$B142)*('冬被-S级品'!$E$1:$AW$1=AN$1)*('冬被-S级品'!$E$2:$AW$10)),0)+IFERROR(SUMPRODUCT(('白止-S级品'!$A$2:$A$26=$B142)*('白止-S级品'!$D$1:$AV$1=AN$1)*('白止-S级品'!$D$2:$AV$26)),0)+IFERROR(SUMPRODUCT(('乐容-S级品'!$A$4:$A$32=$B142)*('乐容-S级品'!$L$3:$CA$3=AN$1)*('乐容-S级品'!$L$4:$CA$32)),0)</f>
      </c>
      <c r="AO142" s="280">
        <f>IFERROR(SUMPRODUCT(('控温被PRO-S级品'!$B$2:$B$10=$B142)*('控温被PRO-S级品'!$E$1:$BE$1=AO$1)*('控温被PRO-S级品'!$E$2:$BE$10)),0)+IFERROR(SUMPRODUCT(('冬被-S级品'!$B$2:$B$10=$B142)*('冬被-S级品'!$E$1:$AW$1=AO$1)*('冬被-S级品'!$E$2:$AW$10)),0)+IFERROR(SUMPRODUCT(('白止-S级品'!$A$2:$A$26=$B142)*('白止-S级品'!$D$1:$AV$1=AO$1)*('白止-S级品'!$D$2:$AV$26)),0)+IFERROR(SUMPRODUCT(('乐容-S级品'!$A$4:$A$32=$B142)*('乐容-S级品'!$L$3:$CA$3=AO$1)*('乐容-S级品'!$L$4:$CA$32)),0)</f>
      </c>
      <c r="AP142" s="280">
        <f>IFERROR(SUMPRODUCT(('控温被PRO-S级品'!$B$2:$B$10=$B142)*('控温被PRO-S级品'!$E$1:$BE$1=AP$1)*('控温被PRO-S级品'!$E$2:$BE$10)),0)+IFERROR(SUMPRODUCT(('冬被-S级品'!$B$2:$B$10=$B142)*('冬被-S级品'!$E$1:$AW$1=AP$1)*('冬被-S级品'!$E$2:$AW$10)),0)+IFERROR(SUMPRODUCT(('白止-S级品'!$A$2:$A$26=$B142)*('白止-S级品'!$D$1:$AV$1=AP$1)*('白止-S级品'!$D$2:$AV$26)),0)+IFERROR(SUMPRODUCT(('乐容-S级品'!$A$4:$A$32=$B142)*('乐容-S级品'!$L$3:$CA$3=AP$1)*('乐容-S级品'!$L$4:$CA$32)),0)</f>
      </c>
      <c r="AQ142" s="280">
        <f>IFERROR(SUMPRODUCT(('控温被PRO-S级品'!$B$2:$B$10=$B142)*('控温被PRO-S级品'!$E$1:$BE$1=AQ$1)*('控温被PRO-S级品'!$E$2:$BE$10)),0)+IFERROR(SUMPRODUCT(('冬被-S级品'!$B$2:$B$10=$B142)*('冬被-S级品'!$E$1:$AW$1=AQ$1)*('冬被-S级品'!$E$2:$AW$10)),0)+IFERROR(SUMPRODUCT(('白止-S级品'!$A$2:$A$26=$B142)*('白止-S级品'!$D$1:$AV$1=AQ$1)*('白止-S级品'!$D$2:$AV$26)),0)+IFERROR(SUMPRODUCT(('乐容-S级品'!$A$4:$A$32=$B142)*('乐容-S级品'!$L$3:$CA$3=AQ$1)*('乐容-S级品'!$L$4:$CA$32)),0)</f>
      </c>
      <c r="AR142" s="280">
        <f>IFERROR(SUMPRODUCT(('控温被PRO-S级品'!$B$2:$B$10=$B142)*('控温被PRO-S级品'!$E$1:$BE$1=AR$1)*('控温被PRO-S级品'!$E$2:$BE$10)),0)+IFERROR(SUMPRODUCT(('冬被-S级品'!$B$2:$B$10=$B142)*('冬被-S级品'!$E$1:$AW$1=AR$1)*('冬被-S级品'!$E$2:$AW$10)),0)+IFERROR(SUMPRODUCT(('白止-S级品'!$A$2:$A$26=$B142)*('白止-S级品'!$D$1:$AV$1=AR$1)*('白止-S级品'!$D$2:$AV$26)),0)+IFERROR(SUMPRODUCT(('乐容-S级品'!$A$4:$A$32=$B142)*('乐容-S级品'!$L$3:$CA$3=AR$1)*('乐容-S级品'!$L$4:$CA$32)),0)</f>
      </c>
      <c r="AS142" s="280">
        <f>IFERROR(SUMPRODUCT(('控温被PRO-S级品'!$B$2:$B$10=$B142)*('控温被PRO-S级品'!$E$1:$BE$1=AS$1)*('控温被PRO-S级品'!$E$2:$BE$10)),0)+IFERROR(SUMPRODUCT(('冬被-S级品'!$B$2:$B$10=$B142)*('冬被-S级品'!$E$1:$AW$1=AS$1)*('冬被-S级品'!$E$2:$AW$10)),0)+IFERROR(SUMPRODUCT(('白止-S级品'!$A$2:$A$26=$B142)*('白止-S级品'!$D$1:$AV$1=AS$1)*('白止-S级品'!$D$2:$AV$26)),0)+IFERROR(SUMPRODUCT(('乐容-S级品'!$A$4:$A$32=$B142)*('乐容-S级品'!$L$3:$CA$3=AS$1)*('乐容-S级品'!$L$4:$CA$32)),0)</f>
      </c>
      <c r="AT142" s="280">
        <f>IFERROR(SUMPRODUCT(('控温被PRO-S级品'!$B$2:$B$10=$B142)*('控温被PRO-S级品'!$E$1:$BE$1=AT$1)*('控温被PRO-S级品'!$E$2:$BE$10)),0)+IFERROR(SUMPRODUCT(('冬被-S级品'!$B$2:$B$10=$B142)*('冬被-S级品'!$E$1:$AW$1=AT$1)*('冬被-S级品'!$E$2:$AW$10)),0)+IFERROR(SUMPRODUCT(('白止-S级品'!$A$2:$A$26=$B142)*('白止-S级品'!$D$1:$AV$1=AT$1)*('白止-S级品'!$D$2:$AV$26)),0)+IFERROR(SUMPRODUCT(('乐容-S级品'!$A$4:$A$32=$B142)*('乐容-S级品'!$L$3:$CA$3=AT$1)*('乐容-S级品'!$L$4:$CA$32)),0)</f>
      </c>
      <c r="AU142" s="280">
        <f>IFERROR(SUMPRODUCT(('控温被PRO-S级品'!$B$2:$B$10=$B142)*('控温被PRO-S级品'!$E$1:$BE$1=AU$1)*('控温被PRO-S级品'!$E$2:$BE$10)),0)+IFERROR(SUMPRODUCT(('冬被-S级品'!$B$2:$B$10=$B142)*('冬被-S级品'!$E$1:$AW$1=AU$1)*('冬被-S级品'!$E$2:$AW$10)),0)+IFERROR(SUMPRODUCT(('白止-S级品'!$A$2:$A$26=$B142)*('白止-S级品'!$D$1:$AV$1=AU$1)*('白止-S级品'!$D$2:$AV$26)),0)+IFERROR(SUMPRODUCT(('乐容-S级品'!$A$4:$A$32=$B142)*('乐容-S级品'!$L$3:$CA$3=AU$1)*('乐容-S级品'!$L$4:$CA$32)),0)</f>
      </c>
      <c r="AV142" s="280">
        <f>IFERROR(SUMPRODUCT(('控温被PRO-S级品'!$B$2:$B$10=$B142)*('控温被PRO-S级品'!$E$1:$BE$1=AV$1)*('控温被PRO-S级品'!$E$2:$BE$10)),0)+IFERROR(SUMPRODUCT(('冬被-S级品'!$B$2:$B$10=$B142)*('冬被-S级品'!$E$1:$AW$1=AV$1)*('冬被-S级品'!$E$2:$AW$10)),0)+IFERROR(SUMPRODUCT(('白止-S级品'!$A$2:$A$26=$B142)*('白止-S级品'!$D$1:$AV$1=AV$1)*('白止-S级品'!$D$2:$AV$26)),0)+IFERROR(SUMPRODUCT(('乐容-S级品'!$A$4:$A$32=$B142)*('乐容-S级品'!$L$3:$CA$3=AV$1)*('乐容-S级品'!$L$4:$CA$32)),0)</f>
      </c>
      <c r="AW142" s="280">
        <f>IFERROR(SUMPRODUCT(('控温被PRO-S级品'!$B$2:$B$10=$B142)*('控温被PRO-S级品'!$E$1:$BE$1=AW$1)*('控温被PRO-S级品'!$E$2:$BE$10)),0)+IFERROR(SUMPRODUCT(('冬被-S级品'!$B$2:$B$10=$B142)*('冬被-S级品'!$E$1:$AW$1=AW$1)*('冬被-S级品'!$E$2:$AW$10)),0)+IFERROR(SUMPRODUCT(('白止-S级品'!$A$2:$A$26=$B142)*('白止-S级品'!$D$1:$AV$1=AW$1)*('白止-S级品'!$D$2:$AV$26)),0)+IFERROR(SUMPRODUCT(('乐容-S级品'!$A$4:$A$32=$B142)*('乐容-S级品'!$L$3:$CA$3=AW$1)*('乐容-S级品'!$L$4:$CA$32)),0)</f>
      </c>
      <c r="AX142" s="280">
        <f>IFERROR(SUMPRODUCT(('控温被PRO-S级品'!$B$2:$B$10=$B142)*('控温被PRO-S级品'!$E$1:$BE$1=AX$1)*('控温被PRO-S级品'!$E$2:$BE$10)),0)+IFERROR(SUMPRODUCT(('冬被-S级品'!$B$2:$B$10=$B142)*('冬被-S级品'!$E$1:$AW$1=AX$1)*('冬被-S级品'!$E$2:$AW$10)),0)+IFERROR(SUMPRODUCT(('白止-S级品'!$A$2:$A$26=$B142)*('白止-S级品'!$D$1:$AV$1=AX$1)*('白止-S级品'!$D$2:$AV$26)),0)+IFERROR(SUMPRODUCT(('乐容-S级品'!$A$4:$A$32=$B142)*('乐容-S级品'!$L$3:$CA$3=AX$1)*('乐容-S级品'!$L$4:$CA$32)),0)</f>
      </c>
      <c r="AY142" s="280">
        <f>IFERROR(SUMPRODUCT(('控温被PRO-S级品'!$B$2:$B$10=$B142)*('控温被PRO-S级品'!$E$1:$BE$1=AY$1)*('控温被PRO-S级品'!$E$2:$BE$10)),0)+IFERROR(SUMPRODUCT(('冬被-S级品'!$B$2:$B$10=$B142)*('冬被-S级品'!$E$1:$AW$1=AY$1)*('冬被-S级品'!$E$2:$AW$10)),0)+IFERROR(SUMPRODUCT(('白止-S级品'!$A$2:$A$26=$B142)*('白止-S级品'!$D$1:$AV$1=AY$1)*('白止-S级品'!$D$2:$AV$26)),0)+IFERROR(SUMPRODUCT(('乐容-S级品'!$A$4:$A$32=$B142)*('乐容-S级品'!$L$3:$CA$3=AY$1)*('乐容-S级品'!$L$4:$CA$32)),0)</f>
      </c>
      <c r="AZ142" s="280">
        <f>IFERROR(SUMPRODUCT(('控温被PRO-S级品'!$B$2:$B$10=$B142)*('控温被PRO-S级品'!$E$1:$BE$1=AZ$1)*('控温被PRO-S级品'!$E$2:$BE$10)),0)+IFERROR(SUMPRODUCT(('冬被-S级品'!$B$2:$B$10=$B142)*('冬被-S级品'!$E$1:$AW$1=AZ$1)*('冬被-S级品'!$E$2:$AW$10)),0)+IFERROR(SUMPRODUCT(('白止-S级品'!$A$2:$A$26=$B142)*('白止-S级品'!$D$1:$AV$1=AZ$1)*('白止-S级品'!$D$2:$AV$26)),0)+IFERROR(SUMPRODUCT(('乐容-S级品'!$A$4:$A$32=$B142)*('乐容-S级品'!$L$3:$CA$3=AZ$1)*('乐容-S级品'!$L$4:$CA$32)),0)</f>
      </c>
      <c r="BA142" s="280">
        <f>IFERROR(SUMPRODUCT(('控温被PRO-S级品'!$B$2:$B$10=$B142)*('控温被PRO-S级品'!$E$1:$BE$1=BA$1)*('控温被PRO-S级品'!$E$2:$BE$10)),0)+IFERROR(SUMPRODUCT(('冬被-S级品'!$B$2:$B$10=$B142)*('冬被-S级品'!$E$1:$AW$1=BA$1)*('冬被-S级品'!$E$2:$AW$10)),0)+IFERROR(SUMPRODUCT(('白止-S级品'!$A$2:$A$26=$B142)*('白止-S级品'!$D$1:$AV$1=BA$1)*('白止-S级品'!$D$2:$AV$26)),0)+IFERROR(SUMPRODUCT(('乐容-S级品'!$A$4:$A$32=$B142)*('乐容-S级品'!$L$3:$CA$3=BA$1)*('乐容-S级品'!$L$4:$CA$32)),0)</f>
      </c>
      <c r="BB142" s="280">
        <f>IFERROR(SUMPRODUCT(('控温被PRO-S级品'!$B$2:$B$10=$B142)*('控温被PRO-S级品'!$E$1:$BE$1=BB$1)*('控温被PRO-S级品'!$E$2:$BE$10)),0)+IFERROR(SUMPRODUCT(('冬被-S级品'!$B$2:$B$10=$B142)*('冬被-S级品'!$E$1:$AW$1=BB$1)*('冬被-S级品'!$E$2:$AW$10)),0)+IFERROR(SUMPRODUCT(('白止-S级品'!$A$2:$A$26=$B142)*('白止-S级品'!$D$1:$AV$1=BB$1)*('白止-S级品'!$D$2:$AV$26)),0)+IFERROR(SUMPRODUCT(('乐容-S级品'!$A$4:$A$32=$B142)*('乐容-S级品'!$L$3:$CA$3=BB$1)*('乐容-S级品'!$L$4:$CA$32)),0)</f>
      </c>
      <c r="BC142" s="280">
        <f>IFERROR(SUMPRODUCT(('控温被PRO-S级品'!$B$2:$B$10=$B142)*('控温被PRO-S级品'!$E$1:$BE$1=BC$1)*('控温被PRO-S级品'!$E$2:$BE$10)),0)+IFERROR(SUMPRODUCT(('冬被-S级品'!$B$2:$B$10=$B142)*('冬被-S级品'!$E$1:$AW$1=BC$1)*('冬被-S级品'!$E$2:$AW$10)),0)+IFERROR(SUMPRODUCT(('白止-S级品'!$A$2:$A$26=$B142)*('白止-S级品'!$D$1:$AV$1=BC$1)*('白止-S级品'!$D$2:$AV$26)),0)+IFERROR(SUMPRODUCT(('乐容-S级品'!$A$4:$A$32=$B142)*('乐容-S级品'!$L$3:$CA$3=BC$1)*('乐容-S级品'!$L$4:$CA$32)),0)</f>
      </c>
      <c r="BD142" s="280">
        <f>IFERROR(SUMPRODUCT(('控温被PRO-S级品'!$B$2:$B$10=$B142)*('控温被PRO-S级品'!$E$1:$BE$1=BD$1)*('控温被PRO-S级品'!$E$2:$BE$10)),0)+IFERROR(SUMPRODUCT(('冬被-S级品'!$B$2:$B$10=$B142)*('冬被-S级品'!$E$1:$AW$1=BD$1)*('冬被-S级品'!$E$2:$AW$10)),0)+IFERROR(SUMPRODUCT(('白止-S级品'!$A$2:$A$26=$B142)*('白止-S级品'!$D$1:$AV$1=BD$1)*('白止-S级品'!$D$2:$AV$26)),0)+IFERROR(SUMPRODUCT(('乐容-S级品'!$A$4:$A$32=$B142)*('乐容-S级品'!$L$3:$CA$3=BD$1)*('乐容-S级品'!$L$4:$CA$32)),0)</f>
      </c>
      <c r="BE142" s="280">
        <f>IFERROR(SUMPRODUCT(('控温被PRO-S级品'!$B$2:$B$10=$B142)*('控温被PRO-S级品'!$E$1:$BE$1=BE$1)*('控温被PRO-S级品'!$E$2:$BE$10)),0)+IFERROR(SUMPRODUCT(('冬被-S级品'!$B$2:$B$10=$B142)*('冬被-S级品'!$E$1:$AW$1=BE$1)*('冬被-S级品'!$E$2:$AW$10)),0)+IFERROR(SUMPRODUCT(('白止-S级品'!$A$2:$A$26=$B142)*('白止-S级品'!$D$1:$AV$1=BE$1)*('白止-S级品'!$D$2:$AV$26)),0)+IFERROR(SUMPRODUCT(('乐容-S级品'!$A$4:$A$32=$B142)*('乐容-S级品'!$L$3:$CA$3=BE$1)*('乐容-S级品'!$L$4:$CA$32)),0)</f>
      </c>
      <c r="BF142" s="280">
        <f>IFERROR(SUMPRODUCT(('控温被PRO-S级品'!$B$2:$B$10=$B142)*('控温被PRO-S级品'!$E$1:$BE$1=BF$1)*('控温被PRO-S级品'!$E$2:$BE$10)),0)+IFERROR(SUMPRODUCT(('冬被-S级品'!$B$2:$B$10=$B142)*('冬被-S级品'!$E$1:$AW$1=BF$1)*('冬被-S级品'!$E$2:$AW$10)),0)+IFERROR(SUMPRODUCT(('白止-S级品'!$A$2:$A$26=$B142)*('白止-S级品'!$D$1:$AV$1=BF$1)*('白止-S级品'!$D$2:$AV$26)),0)+IFERROR(SUMPRODUCT(('乐容-S级品'!$A$4:$A$32=$B142)*('乐容-S级品'!$L$3:$CA$3=BF$1)*('乐容-S级品'!$L$4:$CA$32)),0)</f>
      </c>
      <c r="BG142" s="280">
        <f>IFERROR(SUMPRODUCT(('控温被PRO-S级品'!$B$2:$B$10=$B142)*('控温被PRO-S级品'!$E$1:$BE$1=BG$1)*('控温被PRO-S级品'!$E$2:$BE$10)),0)+IFERROR(SUMPRODUCT(('冬被-S级品'!$B$2:$B$10=$B142)*('冬被-S级品'!$E$1:$AW$1=BG$1)*('冬被-S级品'!$E$2:$AW$10)),0)+IFERROR(SUMPRODUCT(('白止-S级品'!$A$2:$A$26=$B142)*('白止-S级品'!$D$1:$AV$1=BG$1)*('白止-S级品'!$D$2:$AV$26)),0)+IFERROR(SUMPRODUCT(('乐容-S级品'!$A$4:$A$32=$B142)*('乐容-S级品'!$L$3:$CA$3=BG$1)*('乐容-S级品'!$L$4:$CA$32)),0)</f>
      </c>
      <c r="BH142" s="280">
        <f>IFERROR(SUMPRODUCT(('控温被PRO-S级品'!$B$2:$B$10=$B142)*('控温被PRO-S级品'!$E$1:$BE$1=BH$1)*('控温被PRO-S级品'!$E$2:$BE$10)),0)+IFERROR(SUMPRODUCT(('冬被-S级品'!$B$2:$B$10=$B142)*('冬被-S级品'!$E$1:$AW$1=BH$1)*('冬被-S级品'!$E$2:$AW$10)),0)+IFERROR(SUMPRODUCT(('白止-S级品'!$A$2:$A$26=$B142)*('白止-S级品'!$D$1:$AV$1=BH$1)*('白止-S级品'!$D$2:$AV$26)),0)+IFERROR(SUMPRODUCT(('乐容-S级品'!$A$4:$A$32=$B142)*('乐容-S级品'!$L$3:$CA$3=BH$1)*('乐容-S级品'!$L$4:$CA$32)),0)</f>
      </c>
      <c r="BI142" s="280">
        <f>IFERROR(SUMPRODUCT(('控温被PRO-S级品'!$B$2:$B$10=$B142)*('控温被PRO-S级品'!$E$1:$BE$1=BI$1)*('控温被PRO-S级品'!$E$2:$BE$10)),0)+IFERROR(SUMPRODUCT(('冬被-S级品'!$B$2:$B$10=$B142)*('冬被-S级品'!$E$1:$AW$1=BI$1)*('冬被-S级品'!$E$2:$AW$10)),0)+IFERROR(SUMPRODUCT(('白止-S级品'!$A$2:$A$26=$B142)*('白止-S级品'!$D$1:$AV$1=BI$1)*('白止-S级品'!$D$2:$AV$26)),0)+IFERROR(SUMPRODUCT(('乐容-S级品'!$A$4:$A$32=$B142)*('乐容-S级品'!$L$3:$CA$3=BI$1)*('乐容-S级品'!$L$4:$CA$32)),0)</f>
      </c>
      <c r="BJ142" s="280">
        <f>IFERROR(SUMPRODUCT(('控温被PRO-S级品'!$B$2:$B$10=$B142)*('控温被PRO-S级品'!$E$1:$BE$1=BJ$1)*('控温被PRO-S级品'!$E$2:$BE$10)),0)+IFERROR(SUMPRODUCT(('冬被-S级品'!$B$2:$B$10=$B142)*('冬被-S级品'!$E$1:$AW$1=BJ$1)*('冬被-S级品'!$E$2:$AW$10)),0)+IFERROR(SUMPRODUCT(('白止-S级品'!$A$2:$A$26=$B142)*('白止-S级品'!$D$1:$AV$1=BJ$1)*('白止-S级品'!$D$2:$AV$26)),0)+IFERROR(SUMPRODUCT(('乐容-S级品'!$A$4:$A$32=$B142)*('乐容-S级品'!$L$3:$CA$3=BJ$1)*('乐容-S级品'!$L$4:$CA$32)),0)</f>
      </c>
      <c r="BK142" s="280">
        <f>IFERROR(SUMPRODUCT(('控温被PRO-S级品'!$B$2:$B$10=$B142)*('控温被PRO-S级品'!$E$1:$BE$1=BK$1)*('控温被PRO-S级品'!$E$2:$BE$10)),0)+IFERROR(SUMPRODUCT(('冬被-S级品'!$B$2:$B$10=$B142)*('冬被-S级品'!$E$1:$AW$1=BK$1)*('冬被-S级品'!$E$2:$AW$10)),0)+IFERROR(SUMPRODUCT(('白止-S级品'!$A$2:$A$26=$B142)*('白止-S级品'!$D$1:$AV$1=BK$1)*('白止-S级品'!$D$2:$AV$26)),0)+IFERROR(SUMPRODUCT(('乐容-S级品'!$A$4:$A$32=$B142)*('乐容-S级品'!$L$3:$CA$3=BK$1)*('乐容-S级品'!$L$4:$CA$32)),0)</f>
      </c>
      <c r="BL142" s="280">
        <f>IFERROR(SUMPRODUCT(('控温被PRO-S级品'!$B$2:$B$10=$B142)*('控温被PRO-S级品'!$E$1:$BE$1=BL$1)*('控温被PRO-S级品'!$E$2:$BE$10)),0)+IFERROR(SUMPRODUCT(('冬被-S级品'!$B$2:$B$10=$B142)*('冬被-S级品'!$E$1:$AW$1=BL$1)*('冬被-S级品'!$E$2:$AW$10)),0)+IFERROR(SUMPRODUCT(('白止-S级品'!$A$2:$A$26=$B142)*('白止-S级品'!$D$1:$AV$1=BL$1)*('白止-S级品'!$D$2:$AV$26)),0)+IFERROR(SUMPRODUCT(('乐容-S级品'!$A$4:$A$32=$B142)*('乐容-S级品'!$L$3:$CA$3=BL$1)*('乐容-S级品'!$L$4:$CA$32)),0)</f>
      </c>
      <c r="BM142" s="280">
        <f>IFERROR(SUMPRODUCT(('控温被PRO-S级品'!$B$2:$B$10=$B142)*('控温被PRO-S级品'!$E$1:$BE$1=BM$1)*('控温被PRO-S级品'!$E$2:$BE$10)),0)+IFERROR(SUMPRODUCT(('冬被-S级品'!$B$2:$B$10=$B142)*('冬被-S级品'!$E$1:$AW$1=BM$1)*('冬被-S级品'!$E$2:$AW$10)),0)+IFERROR(SUMPRODUCT(('白止-S级品'!$A$2:$A$26=$B142)*('白止-S级品'!$D$1:$AV$1=BM$1)*('白止-S级品'!$D$2:$AV$26)),0)+IFERROR(SUMPRODUCT(('乐容-S级品'!$A$4:$A$32=$B142)*('乐容-S级品'!$L$3:$CA$3=BM$1)*('乐容-S级品'!$L$4:$CA$32)),0)</f>
      </c>
      <c r="BN142" s="280">
        <f>IFERROR(SUMPRODUCT(('控温被PRO-S级品'!$B$2:$B$10=$B142)*('控温被PRO-S级品'!$E$1:$BE$1=BN$1)*('控温被PRO-S级品'!$E$2:$BE$10)),0)+IFERROR(SUMPRODUCT(('冬被-S级品'!$B$2:$B$10=$B142)*('冬被-S级品'!$E$1:$AW$1=BN$1)*('冬被-S级品'!$E$2:$AW$10)),0)+IFERROR(SUMPRODUCT(('白止-S级品'!$A$2:$A$26=$B142)*('白止-S级品'!$D$1:$AV$1=BN$1)*('白止-S级品'!$D$2:$AV$26)),0)+IFERROR(SUMPRODUCT(('乐容-S级品'!$A$4:$A$32=$B142)*('乐容-S级品'!$L$3:$CA$3=BN$1)*('乐容-S级品'!$L$4:$CA$32)),0)</f>
      </c>
      <c r="BO142" s="280">
        <f>IFERROR(SUMPRODUCT(('控温被PRO-S级品'!$B$2:$B$10=$B142)*('控温被PRO-S级品'!$E$1:$BE$1=BO$1)*('控温被PRO-S级品'!$E$2:$BE$10)),0)+IFERROR(SUMPRODUCT(('冬被-S级品'!$B$2:$B$10=$B142)*('冬被-S级品'!$E$1:$AW$1=BO$1)*('冬被-S级品'!$E$2:$AW$10)),0)+IFERROR(SUMPRODUCT(('白止-S级品'!$A$2:$A$26=$B142)*('白止-S级品'!$D$1:$AV$1=BO$1)*('白止-S级品'!$D$2:$AV$26)),0)+IFERROR(SUMPRODUCT(('乐容-S级品'!$A$4:$A$32=$B142)*('乐容-S级品'!$L$3:$CA$3=BO$1)*('乐容-S级品'!$L$4:$CA$32)),0)</f>
      </c>
      <c r="BP142" s="280">
        <f>IFERROR(SUMPRODUCT(('控温被PRO-S级品'!$B$2:$B$10=$B142)*('控温被PRO-S级品'!$E$1:$BE$1=BP$1)*('控温被PRO-S级品'!$E$2:$BE$10)),0)+IFERROR(SUMPRODUCT(('冬被-S级品'!$B$2:$B$10=$B142)*('冬被-S级品'!$E$1:$AW$1=BP$1)*('冬被-S级品'!$E$2:$AW$10)),0)+IFERROR(SUMPRODUCT(('白止-S级品'!$A$2:$A$26=$B142)*('白止-S级品'!$D$1:$AV$1=BP$1)*('白止-S级品'!$D$2:$AV$26)),0)+IFERROR(SUMPRODUCT(('乐容-S级品'!$A$4:$A$32=$B142)*('乐容-S级品'!$L$3:$CA$3=BP$1)*('乐容-S级品'!$L$4:$CA$32)),0)</f>
      </c>
      <c r="BQ142" s="280">
        <f>IFERROR(SUMPRODUCT(('控温被PRO-S级品'!$B$2:$B$10=$B142)*('控温被PRO-S级品'!$E$1:$BE$1=BQ$1)*('控温被PRO-S级品'!$E$2:$BE$10)),0)+IFERROR(SUMPRODUCT(('冬被-S级品'!$B$2:$B$10=$B142)*('冬被-S级品'!$E$1:$AW$1=BQ$1)*('冬被-S级品'!$E$2:$AW$10)),0)+IFERROR(SUMPRODUCT(('白止-S级品'!$A$2:$A$26=$B142)*('白止-S级品'!$D$1:$AV$1=BQ$1)*('白止-S级品'!$D$2:$AV$26)),0)+IFERROR(SUMPRODUCT(('乐容-S级品'!$A$4:$A$32=$B142)*('乐容-S级品'!$L$3:$CA$3=BQ$1)*('乐容-S级品'!$L$4:$CA$32)),0)</f>
      </c>
      <c r="BR142" s="280">
        <f>IFERROR(SUMPRODUCT(('控温被PRO-S级品'!$B$2:$B$10=$B142)*('控温被PRO-S级品'!$E$1:$BE$1=BR$1)*('控温被PRO-S级品'!$E$2:$BE$10)),0)+IFERROR(SUMPRODUCT(('冬被-S级品'!$B$2:$B$10=$B142)*('冬被-S级品'!$E$1:$AW$1=BR$1)*('冬被-S级品'!$E$2:$AW$10)),0)+IFERROR(SUMPRODUCT(('白止-S级品'!$A$2:$A$26=$B142)*('白止-S级品'!$D$1:$AV$1=BR$1)*('白止-S级品'!$D$2:$AV$26)),0)+IFERROR(SUMPRODUCT(('乐容-S级品'!$A$4:$A$32=$B142)*('乐容-S级品'!$L$3:$CA$3=BR$1)*('乐容-S级品'!$L$4:$CA$32)),0)</f>
      </c>
      <c r="BS142" s="280">
        <f>IFERROR(SUMPRODUCT(('控温被PRO-S级品'!$B$2:$B$10=$B142)*('控温被PRO-S级品'!$E$1:$BE$1=BS$1)*('控温被PRO-S级品'!$E$2:$BE$10)),0)+IFERROR(SUMPRODUCT(('冬被-S级品'!$B$2:$B$10=$B142)*('冬被-S级品'!$E$1:$AW$1=BS$1)*('冬被-S级品'!$E$2:$AW$10)),0)+IFERROR(SUMPRODUCT(('白止-S级品'!$A$2:$A$26=$B142)*('白止-S级品'!$D$1:$AV$1=BS$1)*('白止-S级品'!$D$2:$AV$26)),0)+IFERROR(SUMPRODUCT(('乐容-S级品'!$A$4:$A$32=$B142)*('乐容-S级品'!$L$3:$CA$3=BS$1)*('乐容-S级品'!$L$4:$CA$32)),0)</f>
      </c>
      <c r="BT142" s="280">
        <f>IFERROR(SUMPRODUCT(('控温被PRO-S级品'!$B$2:$B$10=$B142)*('控温被PRO-S级品'!$E$1:$BE$1=BT$1)*('控温被PRO-S级品'!$E$2:$BE$10)),0)+IFERROR(SUMPRODUCT(('冬被-S级品'!$B$2:$B$10=$B142)*('冬被-S级品'!$E$1:$AW$1=BT$1)*('冬被-S级品'!$E$2:$AW$10)),0)+IFERROR(SUMPRODUCT(('白止-S级品'!$A$2:$A$26=$B142)*('白止-S级品'!$D$1:$AV$1=BT$1)*('白止-S级品'!$D$2:$AV$26)),0)+IFERROR(SUMPRODUCT(('乐容-S级品'!$A$4:$A$32=$B142)*('乐容-S级品'!$L$3:$CA$3=BT$1)*('乐容-S级品'!$L$4:$CA$32)),0)</f>
      </c>
      <c r="BU142" s="280">
        <f>IFERROR(SUMPRODUCT(('控温被PRO-S级品'!$B$2:$B$10=$B142)*('控温被PRO-S级品'!$E$1:$BE$1=BU$1)*('控温被PRO-S级品'!$E$2:$BE$10)),0)+IFERROR(SUMPRODUCT(('冬被-S级品'!$B$2:$B$10=$B142)*('冬被-S级品'!$E$1:$AW$1=BU$1)*('冬被-S级品'!$E$2:$AW$10)),0)+IFERROR(SUMPRODUCT(('白止-S级品'!$A$2:$A$26=$B142)*('白止-S级品'!$D$1:$AV$1=BU$1)*('白止-S级品'!$D$2:$AV$26)),0)+IFERROR(SUMPRODUCT(('乐容-S级品'!$A$4:$A$32=$B142)*('乐容-S级品'!$L$3:$CA$3=BU$1)*('乐容-S级品'!$L$4:$CA$32)),0)</f>
      </c>
      <c r="BV142" s="280">
        <f>IFERROR(SUMPRODUCT(('控温被PRO-S级品'!$B$2:$B$10=$B142)*('控温被PRO-S级品'!$E$1:$BE$1=BV$1)*('控温被PRO-S级品'!$E$2:$BE$10)),0)+IFERROR(SUMPRODUCT(('冬被-S级品'!$B$2:$B$10=$B142)*('冬被-S级品'!$E$1:$AW$1=BV$1)*('冬被-S级品'!$E$2:$AW$10)),0)+IFERROR(SUMPRODUCT(('白止-S级品'!$A$2:$A$26=$B142)*('白止-S级品'!$D$1:$AV$1=BV$1)*('白止-S级品'!$D$2:$AV$26)),0)+IFERROR(SUMPRODUCT(('乐容-S级品'!$A$4:$A$32=$B142)*('乐容-S级品'!$L$3:$CA$3=BV$1)*('乐容-S级品'!$L$4:$CA$32)),0)</f>
      </c>
      <c r="BW142" s="280">
        <f>IFERROR(SUMPRODUCT(('控温被PRO-S级品'!$B$2:$B$10=$B142)*('控温被PRO-S级品'!$E$1:$BE$1=BW$1)*('控温被PRO-S级品'!$E$2:$BE$10)),0)+IFERROR(SUMPRODUCT(('冬被-S级品'!$B$2:$B$10=$B142)*('冬被-S级品'!$E$1:$AW$1=BW$1)*('冬被-S级品'!$E$2:$AW$10)),0)+IFERROR(SUMPRODUCT(('白止-S级品'!$A$2:$A$26=$B142)*('白止-S级品'!$D$1:$AV$1=BW$1)*('白止-S级品'!$D$2:$AV$26)),0)+IFERROR(SUMPRODUCT(('乐容-S级品'!$A$4:$A$32=$B142)*('乐容-S级品'!$L$3:$CA$3=BW$1)*('乐容-S级品'!$L$4:$CA$32)),0)</f>
      </c>
      <c r="BX142" s="280">
        <f>IFERROR(SUMPRODUCT(('控温被PRO-S级品'!$B$2:$B$10=$B142)*('控温被PRO-S级品'!$E$1:$BE$1=BX$1)*('控温被PRO-S级品'!$E$2:$BE$10)),0)+IFERROR(SUMPRODUCT(('冬被-S级品'!$B$2:$B$10=$B142)*('冬被-S级品'!$E$1:$AW$1=BX$1)*('冬被-S级品'!$E$2:$AW$10)),0)+IFERROR(SUMPRODUCT(('白止-S级品'!$A$2:$A$26=$B142)*('白止-S级品'!$D$1:$AV$1=BX$1)*('白止-S级品'!$D$2:$AV$26)),0)+IFERROR(SUMPRODUCT(('乐容-S级品'!$A$4:$A$32=$B142)*('乐容-S级品'!$L$3:$CA$3=BX$1)*('乐容-S级品'!$L$4:$CA$32)),0)</f>
      </c>
      <c r="BY142" s="280">
        <f>IFERROR(SUMPRODUCT(('控温被PRO-S级品'!$B$2:$B$10=$B142)*('控温被PRO-S级品'!$E$1:$BE$1=BY$1)*('控温被PRO-S级品'!$E$2:$BE$10)),0)+IFERROR(SUMPRODUCT(('冬被-S级品'!$B$2:$B$10=$B142)*('冬被-S级品'!$E$1:$AW$1=BY$1)*('冬被-S级品'!$E$2:$AW$10)),0)+IFERROR(SUMPRODUCT(('白止-S级品'!$A$2:$A$26=$B142)*('白止-S级品'!$D$1:$AV$1=BY$1)*('白止-S级品'!$D$2:$AV$26)),0)+IFERROR(SUMPRODUCT(('乐容-S级品'!$A$4:$A$32=$B142)*('乐容-S级品'!$L$3:$CA$3=BY$1)*('乐容-S级品'!$L$4:$CA$32)),0)</f>
      </c>
      <c r="BZ142" s="280">
        <f>IFERROR(SUMPRODUCT(('控温被PRO-S级品'!$B$2:$B$10=$B142)*('控温被PRO-S级品'!$E$1:$BE$1=BZ$1)*('控温被PRO-S级品'!$E$2:$BE$10)),0)+IFERROR(SUMPRODUCT(('冬被-S级品'!$B$2:$B$10=$B142)*('冬被-S级品'!$E$1:$AW$1=BZ$1)*('冬被-S级品'!$E$2:$AW$10)),0)+IFERROR(SUMPRODUCT(('白止-S级品'!$A$2:$A$26=$B142)*('白止-S级品'!$D$1:$AV$1=BZ$1)*('白止-S级品'!$D$2:$AV$26)),0)+IFERROR(SUMPRODUCT(('乐容-S级品'!$A$4:$A$32=$B142)*('乐容-S级品'!$L$3:$CA$3=BZ$1)*('乐容-S级品'!$L$4:$CA$32)),0)</f>
      </c>
      <c r="CA142" s="280">
        <f>IFERROR(SUMPRODUCT(('控温被PRO-S级品'!$B$2:$B$10=$B142)*('控温被PRO-S级品'!$E$1:$BE$1=CA$1)*('控温被PRO-S级品'!$E$2:$BE$10)),0)+IFERROR(SUMPRODUCT(('冬被-S级品'!$B$2:$B$10=$B142)*('冬被-S级品'!$E$1:$AW$1=CA$1)*('冬被-S级品'!$E$2:$AW$10)),0)+IFERROR(SUMPRODUCT(('白止-S级品'!$A$2:$A$26=$B142)*('白止-S级品'!$D$1:$AV$1=CA$1)*('白止-S级品'!$D$2:$AV$26)),0)+IFERROR(SUMPRODUCT(('乐容-S级品'!$A$4:$A$32=$B142)*('乐容-S级品'!$L$3:$CA$3=CA$1)*('乐容-S级品'!$L$4:$CA$32)),0)</f>
      </c>
      <c r="CB142" s="280">
        <f>IFERROR(SUMPRODUCT(('控温被PRO-S级品'!$B$2:$B$10=$B142)*('控温被PRO-S级品'!$E$1:$BE$1=CB$1)*('控温被PRO-S级品'!$E$2:$BE$10)),0)+IFERROR(SUMPRODUCT(('冬被-S级品'!$B$2:$B$10=$B142)*('冬被-S级品'!$E$1:$AW$1=CB$1)*('冬被-S级品'!$E$2:$AW$10)),0)+IFERROR(SUMPRODUCT(('白止-S级品'!$A$2:$A$26=$B142)*('白止-S级品'!$D$1:$AV$1=CB$1)*('白止-S级品'!$D$2:$AV$26)),0)+IFERROR(SUMPRODUCT(('乐容-S级品'!$A$4:$A$32=$B142)*('乐容-S级品'!$L$3:$CA$3=CB$1)*('乐容-S级品'!$L$4:$CA$32)),0)</f>
      </c>
      <c r="CC142" s="280">
        <f>IFERROR(SUMPRODUCT(('控温被PRO-S级品'!$B$2:$B$10=$B142)*('控温被PRO-S级品'!$E$1:$BE$1=CC$1)*('控温被PRO-S级品'!$E$2:$BE$10)),0)+IFERROR(SUMPRODUCT(('冬被-S级品'!$B$2:$B$10=$B142)*('冬被-S级品'!$E$1:$AW$1=CC$1)*('冬被-S级品'!$E$2:$AW$10)),0)+IFERROR(SUMPRODUCT(('白止-S级品'!$A$2:$A$26=$B142)*('白止-S级品'!$D$1:$AV$1=CC$1)*('白止-S级品'!$D$2:$AV$26)),0)+IFERROR(SUMPRODUCT(('乐容-S级品'!$A$4:$A$32=$B142)*('乐容-S级品'!$L$3:$CA$3=CC$1)*('乐容-S级品'!$L$4:$CA$32)),0)</f>
      </c>
      <c r="CD142" s="280">
        <f>IFERROR(SUMPRODUCT(('控温被PRO-S级品'!$B$2:$B$10=$B142)*('控温被PRO-S级品'!$E$1:$BE$1=CD$1)*('控温被PRO-S级品'!$E$2:$BE$10)),0)+IFERROR(SUMPRODUCT(('冬被-S级品'!$B$2:$B$10=$B142)*('冬被-S级品'!$E$1:$AW$1=CD$1)*('冬被-S级品'!$E$2:$AW$10)),0)+IFERROR(SUMPRODUCT(('白止-S级品'!$A$2:$A$26=$B142)*('白止-S级品'!$D$1:$AV$1=CD$1)*('白止-S级品'!$D$2:$AV$26)),0)+IFERROR(SUMPRODUCT(('乐容-S级品'!$A$4:$A$32=$B142)*('乐容-S级品'!$L$3:$CA$3=CD$1)*('乐容-S级品'!$L$4:$CA$32)),0)</f>
      </c>
      <c r="CE142" s="280">
        <f>IFERROR(SUMPRODUCT(('控温被PRO-S级品'!$B$2:$B$10=$B142)*('控温被PRO-S级品'!$E$1:$BE$1=CE$1)*('控温被PRO-S级品'!$E$2:$BE$10)),0)+IFERROR(SUMPRODUCT(('冬被-S级品'!$B$2:$B$10=$B142)*('冬被-S级品'!$E$1:$AW$1=CE$1)*('冬被-S级品'!$E$2:$AW$10)),0)+IFERROR(SUMPRODUCT(('白止-S级品'!$A$2:$A$26=$B142)*('白止-S级品'!$D$1:$AV$1=CE$1)*('白止-S级品'!$D$2:$AV$26)),0)+IFERROR(SUMPRODUCT(('乐容-S级品'!$A$4:$A$32=$B142)*('乐容-S级品'!$L$3:$CA$3=CE$1)*('乐容-S级品'!$L$4:$CA$32)),0)</f>
      </c>
      <c r="CF142" s="280">
        <f>IFERROR(SUMPRODUCT(('控温被PRO-S级品'!$B$2:$B$10=$B142)*('控温被PRO-S级品'!$E$1:$BE$1=CF$1)*('控温被PRO-S级品'!$E$2:$BE$10)),0)+IFERROR(SUMPRODUCT(('冬被-S级品'!$B$2:$B$10=$B142)*('冬被-S级品'!$E$1:$AW$1=CF$1)*('冬被-S级品'!$E$2:$AW$10)),0)+IFERROR(SUMPRODUCT(('白止-S级品'!$A$2:$A$26=$B142)*('白止-S级品'!$D$1:$AV$1=CF$1)*('白止-S级品'!$D$2:$AV$26)),0)+IFERROR(SUMPRODUCT(('乐容-S级品'!$A$4:$A$32=$B142)*('乐容-S级品'!$L$3:$CA$3=CF$1)*('乐容-S级品'!$L$4:$CA$32)),0)</f>
      </c>
      <c r="CG142" s="280">
        <f>IFERROR(SUMPRODUCT(('控温被PRO-S级品'!$B$2:$B$10=$B142)*('控温被PRO-S级品'!$E$1:$BE$1=CG$1)*('控温被PRO-S级品'!$E$2:$BE$10)),0)+IFERROR(SUMPRODUCT(('冬被-S级品'!$B$2:$B$10=$B142)*('冬被-S级品'!$E$1:$AW$1=CG$1)*('冬被-S级品'!$E$2:$AW$10)),0)+IFERROR(SUMPRODUCT(('白止-S级品'!$A$2:$A$26=$B142)*('白止-S级品'!$D$1:$AV$1=CG$1)*('白止-S级品'!$D$2:$AV$26)),0)+IFERROR(SUMPRODUCT(('乐容-S级品'!$A$4:$A$32=$B142)*('乐容-S级品'!$L$3:$CA$3=CG$1)*('乐容-S级品'!$L$4:$CA$32)),0)</f>
      </c>
      <c r="CH142" s="280">
        <f>IFERROR(SUMPRODUCT(('控温被PRO-S级品'!$B$2:$B$10=$B142)*('控温被PRO-S级品'!$E$1:$BE$1=CH$1)*('控温被PRO-S级品'!$E$2:$BE$10)),0)+IFERROR(SUMPRODUCT(('冬被-S级品'!$B$2:$B$10=$B142)*('冬被-S级品'!$E$1:$AW$1=CH$1)*('冬被-S级品'!$E$2:$AW$10)),0)+IFERROR(SUMPRODUCT(('白止-S级品'!$A$2:$A$26=$B142)*('白止-S级品'!$D$1:$AV$1=CH$1)*('白止-S级品'!$D$2:$AV$26)),0)+IFERROR(SUMPRODUCT(('乐容-S级品'!$A$4:$A$32=$B142)*('乐容-S级品'!$L$3:$CA$3=CH$1)*('乐容-S级品'!$L$4:$CA$32)),0)</f>
      </c>
      <c r="CI142" s="280">
        <f>IFERROR(SUMPRODUCT(('控温被PRO-S级品'!$B$2:$B$10=$B142)*('控温被PRO-S级品'!$E$1:$BE$1=CI$1)*('控温被PRO-S级品'!$E$2:$BE$10)),0)+IFERROR(SUMPRODUCT(('冬被-S级品'!$B$2:$B$10=$B142)*('冬被-S级品'!$E$1:$AW$1=CI$1)*('冬被-S级品'!$E$2:$AW$10)),0)+IFERROR(SUMPRODUCT(('白止-S级品'!$A$2:$A$26=$B142)*('白止-S级品'!$D$1:$AV$1=CI$1)*('白止-S级品'!$D$2:$AV$26)),0)+IFERROR(SUMPRODUCT(('乐容-S级品'!$A$4:$A$32=$B142)*('乐容-S级品'!$L$3:$CA$3=CI$1)*('乐容-S级品'!$L$4:$CA$32)),0)</f>
      </c>
      <c r="CJ142" s="280">
        <f>IFERROR(SUMPRODUCT(('控温被PRO-S级品'!$B$2:$B$10=$B142)*('控温被PRO-S级品'!$E$1:$BE$1=CJ$1)*('控温被PRO-S级品'!$E$2:$BE$10)),0)+IFERROR(SUMPRODUCT(('冬被-S级品'!$B$2:$B$10=$B142)*('冬被-S级品'!$E$1:$AW$1=CJ$1)*('冬被-S级品'!$E$2:$AW$10)),0)+IFERROR(SUMPRODUCT(('白止-S级品'!$A$2:$A$26=$B142)*('白止-S级品'!$D$1:$AV$1=CJ$1)*('白止-S级品'!$D$2:$AV$26)),0)+IFERROR(SUMPRODUCT(('乐容-S级品'!$A$4:$A$32=$B142)*('乐容-S级品'!$L$3:$CA$3=CJ$1)*('乐容-S级品'!$L$4:$CA$32)),0)</f>
      </c>
      <c r="CK142" s="280">
        <f>IFERROR(SUMPRODUCT(('控温被PRO-S级品'!$B$2:$B$10=$B142)*('控温被PRO-S级品'!$E$1:$BE$1=CK$1)*('控温被PRO-S级品'!$E$2:$BE$10)),0)+IFERROR(SUMPRODUCT(('冬被-S级品'!$B$2:$B$10=$B142)*('冬被-S级品'!$E$1:$AW$1=CK$1)*('冬被-S级品'!$E$2:$AW$10)),0)+IFERROR(SUMPRODUCT(('白止-S级品'!$A$2:$A$26=$B142)*('白止-S级品'!$D$1:$AV$1=CK$1)*('白止-S级品'!$D$2:$AV$26)),0)+IFERROR(SUMPRODUCT(('乐容-S级品'!$A$4:$A$32=$B142)*('乐容-S级品'!$L$3:$CA$3=CK$1)*('乐容-S级品'!$L$4:$CA$32)),0)</f>
      </c>
      <c r="CL142" s="280">
        <f>IFERROR(SUMPRODUCT(('控温被PRO-S级品'!$B$2:$B$10=$B142)*('控温被PRO-S级品'!$E$1:$BE$1=CL$1)*('控温被PRO-S级品'!$E$2:$BE$10)),0)+IFERROR(SUMPRODUCT(('冬被-S级品'!$B$2:$B$10=$B142)*('冬被-S级品'!$E$1:$AW$1=CL$1)*('冬被-S级品'!$E$2:$AW$10)),0)+IFERROR(SUMPRODUCT(('白止-S级品'!$A$2:$A$26=$B142)*('白止-S级品'!$D$1:$AV$1=CL$1)*('白止-S级品'!$D$2:$AV$26)),0)+IFERROR(SUMPRODUCT(('乐容-S级品'!$A$4:$A$32=$B142)*('乐容-S级品'!$L$3:$CA$3=CL$1)*('乐容-S级品'!$L$4:$CA$32)),0)</f>
      </c>
      <c r="CM142" s="280">
        <f>IFERROR(SUMPRODUCT(('控温被PRO-S级品'!$B$2:$B$10=$B142)*('控温被PRO-S级品'!$E$1:$BE$1=CM$1)*('控温被PRO-S级品'!$E$2:$BE$10)),0)+IFERROR(SUMPRODUCT(('冬被-S级品'!$B$2:$B$10=$B142)*('冬被-S级品'!$E$1:$AW$1=CM$1)*('冬被-S级品'!$E$2:$AW$10)),0)+IFERROR(SUMPRODUCT(('白止-S级品'!$A$2:$A$26=$B142)*('白止-S级品'!$D$1:$AV$1=CM$1)*('白止-S级品'!$D$2:$AV$26)),0)+IFERROR(SUMPRODUCT(('乐容-S级品'!$A$4:$A$32=$B142)*('乐容-S级品'!$L$3:$CA$3=CM$1)*('乐容-S级品'!$L$4:$CA$32)),0)</f>
      </c>
      <c r="CN142" s="280">
        <f>IFERROR(SUMPRODUCT(('控温被PRO-S级品'!$B$2:$B$10=$B142)*('控温被PRO-S级品'!$E$1:$BE$1=CN$1)*('控温被PRO-S级品'!$E$2:$BE$10)),0)+IFERROR(SUMPRODUCT(('冬被-S级品'!$B$2:$B$10=$B142)*('冬被-S级品'!$E$1:$AW$1=CN$1)*('冬被-S级品'!$E$2:$AW$10)),0)+IFERROR(SUMPRODUCT(('白止-S级品'!$A$2:$A$26=$B142)*('白止-S级品'!$D$1:$AV$1=CN$1)*('白止-S级品'!$D$2:$AV$26)),0)+IFERROR(SUMPRODUCT(('乐容-S级品'!$A$4:$A$32=$B142)*('乐容-S级品'!$L$3:$CA$3=CN$1)*('乐容-S级品'!$L$4:$CA$32)),0)</f>
      </c>
      <c r="CO142" s="280">
        <f>IFERROR(SUMPRODUCT(('控温被PRO-S级品'!$B$2:$B$10=$B142)*('控温被PRO-S级品'!$E$1:$BE$1=CO$1)*('控温被PRO-S级品'!$E$2:$BE$10)),0)+IFERROR(SUMPRODUCT(('冬被-S级品'!$B$2:$B$10=$B142)*('冬被-S级品'!$E$1:$AW$1=CO$1)*('冬被-S级品'!$E$2:$AW$10)),0)+IFERROR(SUMPRODUCT(('白止-S级品'!$A$2:$A$26=$B142)*('白止-S级品'!$D$1:$AV$1=CO$1)*('白止-S级品'!$D$2:$AV$26)),0)+IFERROR(SUMPRODUCT(('乐容-S级品'!$A$4:$A$32=$B142)*('乐容-S级品'!$L$3:$CA$3=CO$1)*('乐容-S级品'!$L$4:$CA$32)),0)</f>
      </c>
      <c r="CP142" s="280">
        <f>IFERROR(SUMPRODUCT(('控温被PRO-S级品'!$B$2:$B$10=$B142)*('控温被PRO-S级品'!$E$1:$BE$1=CP$1)*('控温被PRO-S级品'!$E$2:$BE$10)),0)+IFERROR(SUMPRODUCT(('冬被-S级品'!$B$2:$B$10=$B142)*('冬被-S级品'!$E$1:$AW$1=CP$1)*('冬被-S级品'!$E$2:$AW$10)),0)+IFERROR(SUMPRODUCT(('白止-S级品'!$A$2:$A$26=$B142)*('白止-S级品'!$D$1:$AV$1=CP$1)*('白止-S级品'!$D$2:$AV$26)),0)+IFERROR(SUMPRODUCT(('乐容-S级品'!$A$4:$A$32=$B142)*('乐容-S级品'!$L$3:$CA$3=CP$1)*('乐容-S级品'!$L$4:$CA$32)),0)</f>
      </c>
      <c r="CQ142" s="280">
        <f>IFERROR(SUMPRODUCT(('控温被PRO-S级品'!$B$2:$B$10=$B142)*('控温被PRO-S级品'!$E$1:$BE$1=CQ$1)*('控温被PRO-S级品'!$E$2:$BE$10)),0)+IFERROR(SUMPRODUCT(('冬被-S级品'!$B$2:$B$10=$B142)*('冬被-S级品'!$E$1:$AW$1=CQ$1)*('冬被-S级品'!$E$2:$AW$10)),0)+IFERROR(SUMPRODUCT(('白止-S级品'!$A$2:$A$26=$B142)*('白止-S级品'!$D$1:$AV$1=CQ$1)*('白止-S级品'!$D$2:$AV$26)),0)+IFERROR(SUMPRODUCT(('乐容-S级品'!$A$4:$A$32=$B142)*('乐容-S级品'!$L$3:$CA$3=CQ$1)*('乐容-S级品'!$L$4:$CA$32)),0)</f>
      </c>
      <c r="CR142" s="280">
        <f>IFERROR(SUMPRODUCT(('控温被PRO-S级品'!$B$2:$B$10=$B142)*('控温被PRO-S级品'!$E$1:$BE$1=CR$1)*('控温被PRO-S级品'!$E$2:$BE$10)),0)+IFERROR(SUMPRODUCT(('冬被-S级品'!$B$2:$B$10=$B142)*('冬被-S级品'!$E$1:$AW$1=CR$1)*('冬被-S级品'!$E$2:$AW$10)),0)+IFERROR(SUMPRODUCT(('白止-S级品'!$A$2:$A$26=$B142)*('白止-S级品'!$D$1:$AV$1=CR$1)*('白止-S级品'!$D$2:$AV$26)),0)+IFERROR(SUMPRODUCT(('乐容-S级品'!$A$4:$A$32=$B142)*('乐容-S级品'!$L$3:$CA$3=CR$1)*('乐容-S级品'!$L$4:$CA$32)),0)</f>
      </c>
      <c r="CS142" s="280">
        <f>IFERROR(SUMPRODUCT(('控温被PRO-S级品'!$B$2:$B$10=$B142)*('控温被PRO-S级品'!$E$1:$BE$1=CS$1)*('控温被PRO-S级品'!$E$2:$BE$10)),0)+IFERROR(SUMPRODUCT(('冬被-S级品'!$B$2:$B$10=$B142)*('冬被-S级品'!$E$1:$AW$1=CS$1)*('冬被-S级品'!$E$2:$AW$10)),0)+IFERROR(SUMPRODUCT(('白止-S级品'!$A$2:$A$26=$B142)*('白止-S级品'!$D$1:$AV$1=CS$1)*('白止-S级品'!$D$2:$AV$26)),0)+IFERROR(SUMPRODUCT(('乐容-S级品'!$A$4:$A$32=$B142)*('乐容-S级品'!$L$3:$CA$3=CS$1)*('乐容-S级品'!$L$4:$CA$32)),0)</f>
      </c>
      <c r="CT142" s="280">
        <f>IFERROR(SUMPRODUCT(('控温被PRO-S级品'!$B$2:$B$10=$B142)*('控温被PRO-S级品'!$E$1:$BE$1=CT$1)*('控温被PRO-S级品'!$E$2:$BE$10)),0)+IFERROR(SUMPRODUCT(('冬被-S级品'!$B$2:$B$10=$B142)*('冬被-S级品'!$E$1:$AW$1=CT$1)*('冬被-S级品'!$E$2:$AW$10)),0)+IFERROR(SUMPRODUCT(('白止-S级品'!$A$2:$A$26=$B142)*('白止-S级品'!$D$1:$AV$1=CT$1)*('白止-S级品'!$D$2:$AV$26)),0)+IFERROR(SUMPRODUCT(('乐容-S级品'!$A$4:$A$32=$B142)*('乐容-S级品'!$L$3:$CA$3=CT$1)*('乐容-S级品'!$L$4:$CA$32)),0)</f>
      </c>
      <c r="CU142" s="280">
        <f>IFERROR(SUMPRODUCT(('控温被PRO-S级品'!$B$2:$B$10=$B142)*('控温被PRO-S级品'!$E$1:$BE$1=CU$1)*('控温被PRO-S级品'!$E$2:$BE$10)),0)+IFERROR(SUMPRODUCT(('冬被-S级品'!$B$2:$B$10=$B142)*('冬被-S级品'!$E$1:$AW$1=CU$1)*('冬被-S级品'!$E$2:$AW$10)),0)+IFERROR(SUMPRODUCT(('白止-S级品'!$A$2:$A$26=$B142)*('白止-S级品'!$D$1:$AV$1=CU$1)*('白止-S级品'!$D$2:$AV$26)),0)+IFERROR(SUMPRODUCT(('乐容-S级品'!$A$4:$A$32=$B142)*('乐容-S级品'!$L$3:$CA$3=CU$1)*('乐容-S级品'!$L$4:$CA$32)),0)</f>
      </c>
      <c r="CV142" s="280">
        <f>IFERROR(SUMPRODUCT(('控温被PRO-S级品'!$B$2:$B$10=$B142)*('控温被PRO-S级品'!$E$1:$BE$1=CV$1)*('控温被PRO-S级品'!$E$2:$BE$10)),0)+IFERROR(SUMPRODUCT(('冬被-S级品'!$B$2:$B$10=$B142)*('冬被-S级品'!$E$1:$AW$1=CV$1)*('冬被-S级品'!$E$2:$AW$10)),0)+IFERROR(SUMPRODUCT(('白止-S级品'!$A$2:$A$26=$B142)*('白止-S级品'!$D$1:$AV$1=CV$1)*('白止-S级品'!$D$2:$AV$26)),0)+IFERROR(SUMPRODUCT(('乐容-S级品'!$A$4:$A$32=$B142)*('乐容-S级品'!$L$3:$CA$3=CV$1)*('乐容-S级品'!$L$4:$CA$32)),0)</f>
      </c>
      <c r="CW142" s="280">
        <f>IFERROR(SUMPRODUCT(('控温被PRO-S级品'!$B$2:$B$10=$B142)*('控温被PRO-S级品'!$E$1:$BE$1=CW$1)*('控温被PRO-S级品'!$E$2:$BE$10)),0)+IFERROR(SUMPRODUCT(('冬被-S级品'!$B$2:$B$10=$B142)*('冬被-S级品'!$E$1:$AW$1=CW$1)*('冬被-S级品'!$E$2:$AW$10)),0)+IFERROR(SUMPRODUCT(('白止-S级品'!$A$2:$A$26=$B142)*('白止-S级品'!$D$1:$AV$1=CW$1)*('白止-S级品'!$D$2:$AV$26)),0)+IFERROR(SUMPRODUCT(('乐容-S级品'!$A$4:$A$32=$B142)*('乐容-S级品'!$L$3:$CA$3=CW$1)*('乐容-S级品'!$L$4:$CA$32)),0)</f>
      </c>
      <c r="CX142" s="280">
        <f>IFERROR(SUMPRODUCT(('控温被PRO-S级品'!$B$2:$B$10=$B142)*('控温被PRO-S级品'!$E$1:$BE$1=CX$1)*('控温被PRO-S级品'!$E$2:$BE$10)),0)+IFERROR(SUMPRODUCT(('冬被-S级品'!$B$2:$B$10=$B142)*('冬被-S级品'!$E$1:$AW$1=CX$1)*('冬被-S级品'!$E$2:$AW$10)),0)+IFERROR(SUMPRODUCT(('白止-S级品'!$A$2:$A$26=$B142)*('白止-S级品'!$D$1:$AV$1=CX$1)*('白止-S级品'!$D$2:$AV$26)),0)+IFERROR(SUMPRODUCT(('乐容-S级品'!$A$4:$A$32=$B142)*('乐容-S级品'!$L$3:$CA$3=CX$1)*('乐容-S级品'!$L$4:$CA$32)),0)</f>
      </c>
      <c r="CY142" s="280">
        <f>IFERROR(SUMPRODUCT(('控温被PRO-S级品'!$B$2:$B$10=$B142)*('控温被PRO-S级品'!$E$1:$BE$1=CY$1)*('控温被PRO-S级品'!$E$2:$BE$10)),0)+IFERROR(SUMPRODUCT(('冬被-S级品'!$B$2:$B$10=$B142)*('冬被-S级品'!$E$1:$AW$1=CY$1)*('冬被-S级品'!$E$2:$AW$10)),0)+IFERROR(SUMPRODUCT(('白止-S级品'!$A$2:$A$26=$B142)*('白止-S级品'!$D$1:$AV$1=CY$1)*('白止-S级品'!$D$2:$AV$26)),0)+IFERROR(SUMPRODUCT(('乐容-S级品'!$A$4:$A$32=$B142)*('乐容-S级品'!$L$3:$CA$3=CY$1)*('乐容-S级品'!$L$4:$CA$32)),0)</f>
      </c>
      <c r="CZ142" s="280">
        <f>IFERROR(SUMPRODUCT(('控温被PRO-S级品'!$B$2:$B$10=$B142)*('控温被PRO-S级品'!$E$1:$BE$1=CZ$1)*('控温被PRO-S级品'!$E$2:$BE$10)),0)+IFERROR(SUMPRODUCT(('冬被-S级品'!$B$2:$B$10=$B142)*('冬被-S级品'!$E$1:$AW$1=CZ$1)*('冬被-S级品'!$E$2:$AW$10)),0)+IFERROR(SUMPRODUCT(('白止-S级品'!$A$2:$A$26=$B142)*('白止-S级品'!$D$1:$AV$1=CZ$1)*('白止-S级品'!$D$2:$AV$26)),0)+IFERROR(SUMPRODUCT(('乐容-S级品'!$A$4:$A$32=$B142)*('乐容-S级品'!$L$3:$CA$3=CZ$1)*('乐容-S级品'!$L$4:$CA$32)),0)</f>
      </c>
      <c r="DA142" s="280">
        <f>IFERROR(SUMPRODUCT(('控温被PRO-S级品'!$B$2:$B$10=$B142)*('控温被PRO-S级品'!$E$1:$BE$1=DA$1)*('控温被PRO-S级品'!$E$2:$BE$10)),0)+IFERROR(SUMPRODUCT(('冬被-S级品'!$B$2:$B$10=$B142)*('冬被-S级品'!$E$1:$AW$1=DA$1)*('冬被-S级品'!$E$2:$AW$10)),0)+IFERROR(SUMPRODUCT(('白止-S级品'!$A$2:$A$26=$B142)*('白止-S级品'!$D$1:$AV$1=DA$1)*('白止-S级品'!$D$2:$AV$26)),0)+IFERROR(SUMPRODUCT(('乐容-S级品'!$A$4:$A$32=$B142)*('乐容-S级品'!$L$3:$CA$3=DA$1)*('乐容-S级品'!$L$4:$CA$32)),0)</f>
      </c>
      <c r="DB142" s="280">
        <f>IFERROR(SUMPRODUCT(('控温被PRO-S级品'!$B$2:$B$10=$B142)*('控温被PRO-S级品'!$E$1:$BE$1=DB$1)*('控温被PRO-S级品'!$E$2:$BE$10)),0)+IFERROR(SUMPRODUCT(('冬被-S级品'!$B$2:$B$10=$B142)*('冬被-S级品'!$E$1:$AW$1=DB$1)*('冬被-S级品'!$E$2:$AW$10)),0)+IFERROR(SUMPRODUCT(('白止-S级品'!$A$2:$A$26=$B142)*('白止-S级品'!$D$1:$AV$1=DB$1)*('白止-S级品'!$D$2:$AV$26)),0)+IFERROR(SUMPRODUCT(('乐容-S级品'!$A$4:$A$32=$B142)*('乐容-S级品'!$L$3:$CA$3=DB$1)*('乐容-S级品'!$L$4:$CA$32)),0)</f>
      </c>
      <c r="DC142" s="280">
        <f>IFERROR(SUMPRODUCT(('控温被PRO-S级品'!$B$2:$B$10=$B142)*('控温被PRO-S级品'!$E$1:$BE$1=DC$1)*('控温被PRO-S级品'!$E$2:$BE$10)),0)+IFERROR(SUMPRODUCT(('冬被-S级品'!$B$2:$B$10=$B142)*('冬被-S级品'!$E$1:$AW$1=DC$1)*('冬被-S级品'!$E$2:$AW$10)),0)+IFERROR(SUMPRODUCT(('白止-S级品'!$A$2:$A$26=$B142)*('白止-S级品'!$D$1:$AV$1=DC$1)*('白止-S级品'!$D$2:$AV$26)),0)+IFERROR(SUMPRODUCT(('乐容-S级品'!$A$4:$A$32=$B142)*('乐容-S级品'!$L$3:$CA$3=DC$1)*('乐容-S级品'!$L$4:$CA$32)),0)</f>
      </c>
      <c r="DD142" s="280">
        <f>IFERROR(SUMPRODUCT(('控温被PRO-S级品'!$B$2:$B$10=$B142)*('控温被PRO-S级品'!$E$1:$BE$1=DD$1)*('控温被PRO-S级品'!$E$2:$BE$10)),0)+IFERROR(SUMPRODUCT(('冬被-S级品'!$B$2:$B$10=$B142)*('冬被-S级品'!$E$1:$AW$1=DD$1)*('冬被-S级品'!$E$2:$AW$10)),0)+IFERROR(SUMPRODUCT(('白止-S级品'!$A$2:$A$26=$B142)*('白止-S级品'!$D$1:$AV$1=DD$1)*('白止-S级品'!$D$2:$AV$26)),0)+IFERROR(SUMPRODUCT(('乐容-S级品'!$A$4:$A$32=$B142)*('乐容-S级品'!$L$3:$CA$3=DD$1)*('乐容-S级品'!$L$4:$CA$32)),0)</f>
      </c>
      <c r="DE142" s="280">
        <f>IFERROR(SUMPRODUCT(('控温被PRO-S级品'!$B$2:$B$10=$B142)*('控温被PRO-S级品'!$E$1:$BE$1=DE$1)*('控温被PRO-S级品'!$E$2:$BE$10)),0)+IFERROR(SUMPRODUCT(('冬被-S级品'!$B$2:$B$10=$B142)*('冬被-S级品'!$E$1:$AW$1=DE$1)*('冬被-S级品'!$E$2:$AW$10)),0)+IFERROR(SUMPRODUCT(('白止-S级品'!$A$2:$A$26=$B142)*('白止-S级品'!$D$1:$AV$1=DE$1)*('白止-S级品'!$D$2:$AV$26)),0)+IFERROR(SUMPRODUCT(('乐容-S级品'!$A$4:$A$32=$B142)*('乐容-S级品'!$L$3:$CA$3=DE$1)*('乐容-S级品'!$L$4:$CA$32)),0)</f>
      </c>
      <c r="DF142" s="280">
        <f>IFERROR(SUMPRODUCT(('控温被PRO-S级品'!$B$2:$B$10=$B142)*('控温被PRO-S级品'!$E$1:$BE$1=DF$1)*('控温被PRO-S级品'!$E$2:$BE$10)),0)+IFERROR(SUMPRODUCT(('冬被-S级品'!$B$2:$B$10=$B142)*('冬被-S级品'!$E$1:$AW$1=DF$1)*('冬被-S级品'!$E$2:$AW$10)),0)+IFERROR(SUMPRODUCT(('白止-S级品'!$A$2:$A$26=$B142)*('白止-S级品'!$D$1:$AV$1=DF$1)*('白止-S级品'!$D$2:$AV$26)),0)+IFERROR(SUMPRODUCT(('乐容-S级品'!$A$4:$A$32=$B142)*('乐容-S级品'!$L$3:$CA$3=DF$1)*('乐容-S级品'!$L$4:$CA$32)),0)</f>
      </c>
      <c r="DG142" s="280">
        <f>IFERROR(SUMPRODUCT(('控温被PRO-S级品'!$B$2:$B$10=$B142)*('控温被PRO-S级品'!$E$1:$BE$1=DG$1)*('控温被PRO-S级品'!$E$2:$BE$10)),0)+IFERROR(SUMPRODUCT(('冬被-S级品'!$B$2:$B$10=$B142)*('冬被-S级品'!$E$1:$AW$1=DG$1)*('冬被-S级品'!$E$2:$AW$10)),0)+IFERROR(SUMPRODUCT(('白止-S级品'!$A$2:$A$26=$B142)*('白止-S级品'!$D$1:$AV$1=DG$1)*('白止-S级品'!$D$2:$AV$26)),0)+IFERROR(SUMPRODUCT(('乐容-S级品'!$A$4:$A$32=$B142)*('乐容-S级品'!$L$3:$CA$3=DG$1)*('乐容-S级品'!$L$4:$CA$32)),0)</f>
      </c>
      <c r="DH142" s="280">
        <f>IFERROR(SUMPRODUCT(('控温被PRO-S级品'!$B$2:$B$10=$B142)*('控温被PRO-S级品'!$E$1:$BE$1=DH$1)*('控温被PRO-S级品'!$E$2:$BE$10)),0)+IFERROR(SUMPRODUCT(('冬被-S级品'!$B$2:$B$10=$B142)*('冬被-S级品'!$E$1:$AW$1=DH$1)*('冬被-S级品'!$E$2:$AW$10)),0)+IFERROR(SUMPRODUCT(('白止-S级品'!$A$2:$A$26=$B142)*('白止-S级品'!$D$1:$AV$1=DH$1)*('白止-S级品'!$D$2:$AV$26)),0)+IFERROR(SUMPRODUCT(('乐容-S级品'!$A$4:$A$32=$B142)*('乐容-S级品'!$L$3:$CA$3=DH$1)*('乐容-S级品'!$L$4:$CA$32)),0)</f>
      </c>
      <c r="DI142" s="280">
        <f>IFERROR(SUMPRODUCT(('控温被PRO-S级品'!$B$2:$B$10=$B142)*('控温被PRO-S级品'!$E$1:$BE$1=DI$1)*('控温被PRO-S级品'!$E$2:$BE$10)),0)+IFERROR(SUMPRODUCT(('冬被-S级品'!$B$2:$B$10=$B142)*('冬被-S级品'!$E$1:$AW$1=DI$1)*('冬被-S级品'!$E$2:$AW$10)),0)+IFERROR(SUMPRODUCT(('白止-S级品'!$A$2:$A$26=$B142)*('白止-S级品'!$D$1:$AV$1=DI$1)*('白止-S级品'!$D$2:$AV$26)),0)+IFERROR(SUMPRODUCT(('乐容-S级品'!$A$4:$A$32=$B142)*('乐容-S级品'!$L$3:$CA$3=DI$1)*('乐容-S级品'!$L$4:$CA$32)),0)</f>
      </c>
      <c r="DJ142" s="280">
        <f>IFERROR(SUMPRODUCT(('控温被PRO-S级品'!$B$2:$B$10=$B142)*('控温被PRO-S级品'!$E$1:$BE$1=DJ$1)*('控温被PRO-S级品'!$E$2:$BE$10)),0)+IFERROR(SUMPRODUCT(('冬被-S级品'!$B$2:$B$10=$B142)*('冬被-S级品'!$E$1:$AW$1=DJ$1)*('冬被-S级品'!$E$2:$AW$10)),0)+IFERROR(SUMPRODUCT(('白止-S级品'!$A$2:$A$26=$B142)*('白止-S级品'!$D$1:$AV$1=DJ$1)*('白止-S级品'!$D$2:$AV$26)),0)+IFERROR(SUMPRODUCT(('乐容-S级品'!$A$4:$A$32=$B142)*('乐容-S级品'!$L$3:$CA$3=DJ$1)*('乐容-S级品'!$L$4:$CA$32)),0)</f>
      </c>
      <c r="DK142" s="280"/>
      <c r="DL142" s="280"/>
      <c r="DM142" s="280"/>
      <c r="DN142" s="280"/>
      <c r="DO142" s="280"/>
      <c r="DP142" s="280"/>
      <c r="DQ142" s="280"/>
      <c r="DR142" s="280"/>
      <c r="DS142" s="280"/>
      <c r="DT142" s="280"/>
      <c r="DU142" s="280"/>
      <c r="DV142" s="280"/>
      <c r="DW142" s="280">
        <f>VLOOKUP(B142,'系统编码规格'!A:C,3,FALSE)</f>
      </c>
      <c r="DX142" s="280"/>
      <c r="DY142" s="280"/>
      <c r="DZ142" s="280"/>
      <c r="EA142" s="280"/>
      <c r="EB142" s="280"/>
      <c r="EC142" s="280"/>
      <c r="ED142" s="280"/>
      <c r="EE142" s="280"/>
      <c r="EF142" s="280"/>
      <c r="EG142" s="280"/>
      <c r="EH142" s="280"/>
      <c r="EI142" s="280"/>
      <c r="EJ142" s="280"/>
      <c r="EK142" s="280"/>
      <c r="EL142" s="280"/>
      <c r="EM142" s="280"/>
      <c r="EN142" s="280"/>
      <c r="EO142" s="280"/>
      <c r="EP142" s="280"/>
      <c r="EQ142" s="280"/>
      <c r="ER142" s="280"/>
      <c r="ES142" s="280"/>
      <c r="ET142" s="280"/>
      <c r="EU142" s="280"/>
      <c r="EV142" s="280"/>
      <c r="EW142" s="280"/>
      <c r="EX142" s="280"/>
      <c r="EY142" s="280"/>
      <c r="EZ142" s="280"/>
      <c r="FA142" s="280"/>
      <c r="FB142" s="280"/>
      <c r="FC142" s="280"/>
      <c r="FD142" s="280"/>
      <c r="FE142" s="280"/>
      <c r="FF142" s="280"/>
      <c r="FG142" s="280"/>
      <c r="FH142" s="280"/>
      <c r="FI142" s="280"/>
      <c r="FJ142" s="280"/>
      <c r="FK142" s="280"/>
      <c r="FL142" s="280"/>
      <c r="FM142" s="280"/>
      <c r="FN142" s="280"/>
      <c r="FO142" s="280"/>
      <c r="FP142" s="280"/>
      <c r="FQ142" s="280"/>
      <c r="FR142" s="280"/>
      <c r="FS142" s="280"/>
      <c r="FT142" s="280"/>
      <c r="FU142" s="280"/>
      <c r="FV142" s="280"/>
      <c r="FW142" s="280"/>
      <c r="FX142" s="280"/>
      <c r="FY142" s="280"/>
      <c r="FZ142" s="280"/>
      <c r="GA142" s="280"/>
      <c r="GB142" s="280"/>
      <c r="GC142" s="280"/>
      <c r="GD142" s="280"/>
      <c r="GE142" s="280"/>
      <c r="GF142" s="280"/>
      <c r="GG142" s="280"/>
      <c r="GH142" s="280"/>
      <c r="GI142" s="280"/>
      <c r="GJ142" s="280"/>
      <c r="GK142" s="280"/>
      <c r="GL142" s="280"/>
      <c r="GM142" s="280"/>
      <c r="GN142" s="280"/>
      <c r="GO142" s="280"/>
      <c r="GP142" s="280"/>
      <c r="GQ142" s="280"/>
      <c r="GR142" s="280"/>
      <c r="GS142" s="280"/>
      <c r="GT142" s="280"/>
      <c r="GU142" s="280"/>
      <c r="GV142" s="280"/>
    </row>
    <row r="143">
      <c r="A143" s="309" t="str">
        <v>乐容</v>
      </c>
      <c r="B143" s="311" t="str">
        <v>010020102090040-006</v>
      </c>
      <c r="C143" s="309" t="str">
        <v>磨毛四件套</v>
      </c>
      <c r="D143" s="309" t="str">
        <v>颜色:黎明灰,床品款式:床单款,床品规格:150cm,系列:普通系列</v>
      </c>
      <c r="E143">
        <f>SUM(F143:GX143)</f>
      </c>
      <c r="F143" s="280">
        <f>IFERROR(SUMPRODUCT(('控温被PRO-S级品'!$B$2:$B$10=$B143)*('控温被PRO-S级品'!$E$1:$BE$1=F$1)*('控温被PRO-S级品'!$E$2:$BE$10)),0)+IFERROR(SUMPRODUCT(('冬被-S级品'!$B$2:$B$10=$B143)*('冬被-S级品'!$E$1:$AW$1=F$1)*('冬被-S级品'!$E$2:$AW$10)),0)+IFERROR(SUMPRODUCT(('白止-S级品'!$A$2:$A$26=$B143)*('白止-S级品'!$D$1:$AV$1=F$1)*('白止-S级品'!$D$2:$AV$26)),0)+IFERROR(SUMPRODUCT(('乐容-S级品'!$A$4:$A$32=$B143)*('乐容-S级品'!$L$3:$CA$3=F$1)*('乐容-S级品'!$L$4:$CA$32)),0)</f>
      </c>
      <c r="G143" s="280">
        <f>IFERROR(SUMPRODUCT(('控温被PRO-S级品'!$B$2:$B$10=$B143)*('控温被PRO-S级品'!$E$1:$BE$1=G$1)*('控温被PRO-S级品'!$E$2:$BE$10)),0)+IFERROR(SUMPRODUCT(('冬被-S级品'!$B$2:$B$10=$B143)*('冬被-S级品'!$E$1:$AW$1=G$1)*('冬被-S级品'!$E$2:$AW$10)),0)+IFERROR(SUMPRODUCT(('白止-S级品'!$A$2:$A$26=$B143)*('白止-S级品'!$D$1:$AV$1=G$1)*('白止-S级品'!$D$2:$AV$26)),0)+IFERROR(SUMPRODUCT(('乐容-S级品'!$A$4:$A$32=$B143)*('乐容-S级品'!$L$3:$CA$3=G$1)*('乐容-S级品'!$L$4:$CA$32)),0)</f>
      </c>
      <c r="H143" s="280">
        <f>IFERROR(SUMPRODUCT(('控温被PRO-S级品'!$B$2:$B$10=$B143)*('控温被PRO-S级品'!$E$1:$BE$1=H$1)*('控温被PRO-S级品'!$E$2:$BE$10)),0)+IFERROR(SUMPRODUCT(('冬被-S级品'!$B$2:$B$10=$B143)*('冬被-S级品'!$E$1:$AW$1=H$1)*('冬被-S级品'!$E$2:$AW$10)),0)+IFERROR(SUMPRODUCT(('白止-S级品'!$A$2:$A$26=$B143)*('白止-S级品'!$D$1:$AV$1=H$1)*('白止-S级品'!$D$2:$AV$26)),0)+IFERROR(SUMPRODUCT(('乐容-S级品'!$A$4:$A$32=$B143)*('乐容-S级品'!$L$3:$CA$3=H$1)*('乐容-S级品'!$L$4:$CA$32)),0)</f>
      </c>
      <c r="I143" s="280">
        <f>IFERROR(SUMPRODUCT(('控温被PRO-S级品'!$B$2:$B$10=$B143)*('控温被PRO-S级品'!$E$1:$BE$1=I$1)*('控温被PRO-S级品'!$E$2:$BE$10)),0)+IFERROR(SUMPRODUCT(('冬被-S级品'!$B$2:$B$10=$B143)*('冬被-S级品'!$E$1:$AW$1=I$1)*('冬被-S级品'!$E$2:$AW$10)),0)+IFERROR(SUMPRODUCT(('白止-S级品'!$A$2:$A$26=$B143)*('白止-S级品'!$D$1:$AV$1=I$1)*('白止-S级品'!$D$2:$AV$26)),0)+IFERROR(SUMPRODUCT(('乐容-S级品'!$A$4:$A$32=$B143)*('乐容-S级品'!$L$3:$CA$3=I$1)*('乐容-S级品'!$L$4:$CA$32)),0)</f>
      </c>
      <c r="J143" s="280">
        <f>IFERROR(SUMPRODUCT(('控温被PRO-S级品'!$B$2:$B$10=$B143)*('控温被PRO-S级品'!$E$1:$BE$1=J$1)*('控温被PRO-S级品'!$E$2:$BE$10)),0)+IFERROR(SUMPRODUCT(('冬被-S级品'!$B$2:$B$10=$B143)*('冬被-S级品'!$E$1:$AW$1=J$1)*('冬被-S级品'!$E$2:$AW$10)),0)+IFERROR(SUMPRODUCT(('白止-S级品'!$A$2:$A$26=$B143)*('白止-S级品'!$D$1:$AV$1=J$1)*('白止-S级品'!$D$2:$AV$26)),0)+IFERROR(SUMPRODUCT(('乐容-S级品'!$A$4:$A$32=$B143)*('乐容-S级品'!$L$3:$CA$3=J$1)*('乐容-S级品'!$L$4:$CA$32)),0)</f>
      </c>
      <c r="K143" s="280">
        <f>IFERROR(SUMPRODUCT(('控温被PRO-S级品'!$B$2:$B$10=$B143)*('控温被PRO-S级品'!$E$1:$BE$1=K$1)*('控温被PRO-S级品'!$E$2:$BE$10)),0)+IFERROR(SUMPRODUCT(('冬被-S级品'!$B$2:$B$10=$B143)*('冬被-S级品'!$E$1:$AW$1=K$1)*('冬被-S级品'!$E$2:$AW$10)),0)+IFERROR(SUMPRODUCT(('白止-S级品'!$A$2:$A$26=$B143)*('白止-S级品'!$D$1:$AV$1=K$1)*('白止-S级品'!$D$2:$AV$26)),0)+IFERROR(SUMPRODUCT(('乐容-S级品'!$A$4:$A$32=$B143)*('乐容-S级品'!$L$3:$CA$3=K$1)*('乐容-S级品'!$L$4:$CA$32)),0)</f>
      </c>
      <c r="L143" s="280">
        <f>IFERROR(SUMPRODUCT(('控温被PRO-S级品'!$B$2:$B$10=$B143)*('控温被PRO-S级品'!$E$1:$BE$1=L$1)*('控温被PRO-S级品'!$E$2:$BE$10)),0)+IFERROR(SUMPRODUCT(('冬被-S级品'!$B$2:$B$10=$B143)*('冬被-S级品'!$E$1:$AW$1=L$1)*('冬被-S级品'!$E$2:$AW$10)),0)+IFERROR(SUMPRODUCT(('白止-S级品'!$A$2:$A$26=$B143)*('白止-S级品'!$D$1:$AV$1=L$1)*('白止-S级品'!$D$2:$AV$26)),0)+IFERROR(SUMPRODUCT(('乐容-S级品'!$A$4:$A$32=$B143)*('乐容-S级品'!$L$3:$CA$3=L$1)*('乐容-S级品'!$L$4:$CA$32)),0)</f>
      </c>
      <c r="M143" s="280">
        <f>IFERROR(SUMPRODUCT(('控温被PRO-S级品'!$B$2:$B$10=$B143)*('控温被PRO-S级品'!$E$1:$BE$1=M$1)*('控温被PRO-S级品'!$E$2:$BE$10)),0)+IFERROR(SUMPRODUCT(('冬被-S级品'!$B$2:$B$10=$B143)*('冬被-S级品'!$E$1:$AW$1=M$1)*('冬被-S级品'!$E$2:$AW$10)),0)+IFERROR(SUMPRODUCT(('白止-S级品'!$A$2:$A$26=$B143)*('白止-S级品'!$D$1:$AV$1=M$1)*('白止-S级品'!$D$2:$AV$26)),0)+IFERROR(SUMPRODUCT(('乐容-S级品'!$A$4:$A$32=$B143)*('乐容-S级品'!$L$3:$CA$3=M$1)*('乐容-S级品'!$L$4:$CA$32)),0)</f>
      </c>
      <c r="N143" s="280">
        <f>IFERROR(SUMPRODUCT(('控温被PRO-S级品'!$B$2:$B$10=$B143)*('控温被PRO-S级品'!$E$1:$BE$1=N$1)*('控温被PRO-S级品'!$E$2:$BE$10)),0)+IFERROR(SUMPRODUCT(('冬被-S级品'!$B$2:$B$10=$B143)*('冬被-S级品'!$E$1:$AW$1=N$1)*('冬被-S级品'!$E$2:$AW$10)),0)+IFERROR(SUMPRODUCT(('白止-S级品'!$A$2:$A$26=$B143)*('白止-S级品'!$D$1:$AV$1=N$1)*('白止-S级品'!$D$2:$AV$26)),0)+IFERROR(SUMPRODUCT(('乐容-S级品'!$A$4:$A$32=$B143)*('乐容-S级品'!$L$3:$CA$3=N$1)*('乐容-S级品'!$L$4:$CA$32)),0)</f>
      </c>
      <c r="O143" s="280">
        <f>IFERROR(SUMPRODUCT(('控温被PRO-S级品'!$B$2:$B$10=$B143)*('控温被PRO-S级品'!$E$1:$BE$1=O$1)*('控温被PRO-S级品'!$E$2:$BE$10)),0)+IFERROR(SUMPRODUCT(('冬被-S级品'!$B$2:$B$10=$B143)*('冬被-S级品'!$E$1:$AW$1=O$1)*('冬被-S级品'!$E$2:$AW$10)),0)+IFERROR(SUMPRODUCT(('白止-S级品'!$A$2:$A$26=$B143)*('白止-S级品'!$D$1:$AV$1=O$1)*('白止-S级品'!$D$2:$AV$26)),0)+IFERROR(SUMPRODUCT(('乐容-S级品'!$A$4:$A$32=$B143)*('乐容-S级品'!$L$3:$CA$3=O$1)*('乐容-S级品'!$L$4:$CA$32)),0)</f>
      </c>
      <c r="P143" s="280">
        <f>IFERROR(SUMPRODUCT(('控温被PRO-S级品'!$B$2:$B$10=$B143)*('控温被PRO-S级品'!$E$1:$BE$1=P$1)*('控温被PRO-S级品'!$E$2:$BE$10)),0)+IFERROR(SUMPRODUCT(('冬被-S级品'!$B$2:$B$10=$B143)*('冬被-S级品'!$E$1:$AW$1=P$1)*('冬被-S级品'!$E$2:$AW$10)),0)+IFERROR(SUMPRODUCT(('白止-S级品'!$A$2:$A$26=$B143)*('白止-S级品'!$D$1:$AV$1=P$1)*('白止-S级品'!$D$2:$AV$26)),0)+IFERROR(SUMPRODUCT(('乐容-S级品'!$A$4:$A$32=$B143)*('乐容-S级品'!$L$3:$CA$3=P$1)*('乐容-S级品'!$L$4:$CA$32)),0)</f>
      </c>
      <c r="Q143" s="280">
        <f>IFERROR(SUMPRODUCT(('控温被PRO-S级品'!$B$2:$B$10=$B143)*('控温被PRO-S级品'!$E$1:$BE$1=Q$1)*('控温被PRO-S级品'!$E$2:$BE$10)),0)+IFERROR(SUMPRODUCT(('冬被-S级品'!$B$2:$B$10=$B143)*('冬被-S级品'!$E$1:$AW$1=Q$1)*('冬被-S级品'!$E$2:$AW$10)),0)+IFERROR(SUMPRODUCT(('白止-S级品'!$A$2:$A$26=$B143)*('白止-S级品'!$D$1:$AV$1=Q$1)*('白止-S级品'!$D$2:$AV$26)),0)+IFERROR(SUMPRODUCT(('乐容-S级品'!$A$4:$A$32=$B143)*('乐容-S级品'!$L$3:$CA$3=Q$1)*('乐容-S级品'!$L$4:$CA$32)),0)</f>
      </c>
      <c r="R143" s="280">
        <f>IFERROR(SUMPRODUCT(('控温被PRO-S级品'!$B$2:$B$10=$B143)*('控温被PRO-S级品'!$E$1:$BE$1=R$1)*('控温被PRO-S级品'!$E$2:$BE$10)),0)+IFERROR(SUMPRODUCT(('冬被-S级品'!$B$2:$B$10=$B143)*('冬被-S级品'!$E$1:$AW$1=R$1)*('冬被-S级品'!$E$2:$AW$10)),0)+IFERROR(SUMPRODUCT(('白止-S级品'!$A$2:$A$26=$B143)*('白止-S级品'!$D$1:$AV$1=R$1)*('白止-S级品'!$D$2:$AV$26)),0)+IFERROR(SUMPRODUCT(('乐容-S级品'!$A$4:$A$32=$B143)*('乐容-S级品'!$L$3:$CA$3=R$1)*('乐容-S级品'!$L$4:$CA$32)),0)</f>
      </c>
      <c r="S143" s="280">
        <f>IFERROR(SUMPRODUCT(('控温被PRO-S级品'!$B$2:$B$10=$B143)*('控温被PRO-S级品'!$E$1:$BE$1=S$1)*('控温被PRO-S级品'!$E$2:$BE$10)),0)+IFERROR(SUMPRODUCT(('冬被-S级品'!$B$2:$B$10=$B143)*('冬被-S级品'!$E$1:$AW$1=S$1)*('冬被-S级品'!$E$2:$AW$10)),0)+IFERROR(SUMPRODUCT(('白止-S级品'!$A$2:$A$26=$B143)*('白止-S级品'!$D$1:$AV$1=S$1)*('白止-S级品'!$D$2:$AV$26)),0)+IFERROR(SUMPRODUCT(('乐容-S级品'!$A$4:$A$32=$B143)*('乐容-S级品'!$L$3:$CA$3=S$1)*('乐容-S级品'!$L$4:$CA$32)),0)</f>
      </c>
      <c r="T143" s="280">
        <f>IFERROR(SUMPRODUCT(('控温被PRO-S级品'!$B$2:$B$10=$B143)*('控温被PRO-S级品'!$E$1:$BE$1=T$1)*('控温被PRO-S级品'!$E$2:$BE$10)),0)+IFERROR(SUMPRODUCT(('冬被-S级品'!$B$2:$B$10=$B143)*('冬被-S级品'!$E$1:$AW$1=T$1)*('冬被-S级品'!$E$2:$AW$10)),0)+IFERROR(SUMPRODUCT(('白止-S级品'!$A$2:$A$26=$B143)*('白止-S级品'!$D$1:$AV$1=T$1)*('白止-S级品'!$D$2:$AV$26)),0)+IFERROR(SUMPRODUCT(('乐容-S级品'!$A$4:$A$32=$B143)*('乐容-S级品'!$L$3:$CA$3=T$1)*('乐容-S级品'!$L$4:$CA$32)),0)</f>
      </c>
      <c r="U143" s="280">
        <f>IFERROR(SUMPRODUCT(('控温被PRO-S级品'!$B$2:$B$10=$B143)*('控温被PRO-S级品'!$E$1:$BE$1=U$1)*('控温被PRO-S级品'!$E$2:$BE$10)),0)+IFERROR(SUMPRODUCT(('冬被-S级品'!$B$2:$B$10=$B143)*('冬被-S级品'!$E$1:$AW$1=U$1)*('冬被-S级品'!$E$2:$AW$10)),0)+IFERROR(SUMPRODUCT(('白止-S级品'!$A$2:$A$26=$B143)*('白止-S级品'!$D$1:$AV$1=U$1)*('白止-S级品'!$D$2:$AV$26)),0)+IFERROR(SUMPRODUCT(('乐容-S级品'!$A$4:$A$32=$B143)*('乐容-S级品'!$L$3:$CA$3=U$1)*('乐容-S级品'!$L$4:$CA$32)),0)</f>
      </c>
      <c r="V143" s="280">
        <f>IFERROR(SUMPRODUCT(('控温被PRO-S级品'!$B$2:$B$10=$B143)*('控温被PRO-S级品'!$E$1:$BE$1=V$1)*('控温被PRO-S级品'!$E$2:$BE$10)),0)+IFERROR(SUMPRODUCT(('冬被-S级品'!$B$2:$B$10=$B143)*('冬被-S级品'!$E$1:$AW$1=V$1)*('冬被-S级品'!$E$2:$AW$10)),0)+IFERROR(SUMPRODUCT(('白止-S级品'!$A$2:$A$26=$B143)*('白止-S级品'!$D$1:$AV$1=V$1)*('白止-S级品'!$D$2:$AV$26)),0)+IFERROR(SUMPRODUCT(('乐容-S级品'!$A$4:$A$32=$B143)*('乐容-S级品'!$L$3:$CA$3=V$1)*('乐容-S级品'!$L$4:$CA$32)),0)</f>
      </c>
      <c r="W143" s="280">
        <f>IFERROR(SUMPRODUCT(('控温被PRO-S级品'!$B$2:$B$10=$B143)*('控温被PRO-S级品'!$E$1:$BE$1=W$1)*('控温被PRO-S级品'!$E$2:$BE$10)),0)+IFERROR(SUMPRODUCT(('冬被-S级品'!$B$2:$B$10=$B143)*('冬被-S级品'!$E$1:$AW$1=W$1)*('冬被-S级品'!$E$2:$AW$10)),0)+IFERROR(SUMPRODUCT(('白止-S级品'!$A$2:$A$26=$B143)*('白止-S级品'!$D$1:$AV$1=W$1)*('白止-S级品'!$D$2:$AV$26)),0)+IFERROR(SUMPRODUCT(('乐容-S级品'!$A$4:$A$32=$B143)*('乐容-S级品'!$L$3:$CA$3=W$1)*('乐容-S级品'!$L$4:$CA$32)),0)</f>
      </c>
      <c r="X143" s="280">
        <f>IFERROR(SUMPRODUCT(('控温被PRO-S级品'!$B$2:$B$10=$B143)*('控温被PRO-S级品'!$E$1:$BE$1=X$1)*('控温被PRO-S级品'!$E$2:$BE$10)),0)+IFERROR(SUMPRODUCT(('冬被-S级品'!$B$2:$B$10=$B143)*('冬被-S级品'!$E$1:$AW$1=X$1)*('冬被-S级品'!$E$2:$AW$10)),0)+IFERROR(SUMPRODUCT(('白止-S级品'!$A$2:$A$26=$B143)*('白止-S级品'!$D$1:$AV$1=X$1)*('白止-S级品'!$D$2:$AV$26)),0)+IFERROR(SUMPRODUCT(('乐容-S级品'!$A$4:$A$32=$B143)*('乐容-S级品'!$L$3:$CA$3=X$1)*('乐容-S级品'!$L$4:$CA$32)),0)</f>
      </c>
      <c r="Y143" s="280">
        <f>IFERROR(SUMPRODUCT(('控温被PRO-S级品'!$B$2:$B$10=$B143)*('控温被PRO-S级品'!$E$1:$BE$1=Y$1)*('控温被PRO-S级品'!$E$2:$BE$10)),0)+IFERROR(SUMPRODUCT(('冬被-S级品'!$B$2:$B$10=$B143)*('冬被-S级品'!$E$1:$AW$1=Y$1)*('冬被-S级品'!$E$2:$AW$10)),0)+IFERROR(SUMPRODUCT(('白止-S级品'!$A$2:$A$26=$B143)*('白止-S级品'!$D$1:$AV$1=Y$1)*('白止-S级品'!$D$2:$AV$26)),0)+IFERROR(SUMPRODUCT(('乐容-S级品'!$A$4:$A$32=$B143)*('乐容-S级品'!$L$3:$CA$3=Y$1)*('乐容-S级品'!$L$4:$CA$32)),0)</f>
      </c>
      <c r="Z143" s="280">
        <f>IFERROR(SUMPRODUCT(('控温被PRO-S级品'!$B$2:$B$10=$B143)*('控温被PRO-S级品'!$E$1:$BE$1=Z$1)*('控温被PRO-S级品'!$E$2:$BE$10)),0)+IFERROR(SUMPRODUCT(('冬被-S级品'!$B$2:$B$10=$B143)*('冬被-S级品'!$E$1:$AW$1=Z$1)*('冬被-S级品'!$E$2:$AW$10)),0)+IFERROR(SUMPRODUCT(('白止-S级品'!$A$2:$A$26=$B143)*('白止-S级品'!$D$1:$AV$1=Z$1)*('白止-S级品'!$D$2:$AV$26)),0)+IFERROR(SUMPRODUCT(('乐容-S级品'!$A$4:$A$32=$B143)*('乐容-S级品'!$L$3:$CA$3=Z$1)*('乐容-S级品'!$L$4:$CA$32)),0)</f>
      </c>
      <c r="AA143" s="280">
        <f>IFERROR(SUMPRODUCT(('控温被PRO-S级品'!$B$2:$B$10=$B143)*('控温被PRO-S级品'!$E$1:$BE$1=AA$1)*('控温被PRO-S级品'!$E$2:$BE$10)),0)+IFERROR(SUMPRODUCT(('冬被-S级品'!$B$2:$B$10=$B143)*('冬被-S级品'!$E$1:$AW$1=AA$1)*('冬被-S级品'!$E$2:$AW$10)),0)+IFERROR(SUMPRODUCT(('白止-S级品'!$A$2:$A$26=$B143)*('白止-S级品'!$D$1:$AV$1=AA$1)*('白止-S级品'!$D$2:$AV$26)),0)+IFERROR(SUMPRODUCT(('乐容-S级品'!$A$4:$A$32=$B143)*('乐容-S级品'!$L$3:$CA$3=AA$1)*('乐容-S级品'!$L$4:$CA$32)),0)</f>
      </c>
      <c r="AB143" s="280">
        <f>IFERROR(SUMPRODUCT(('控温被PRO-S级品'!$B$2:$B$10=$B143)*('控温被PRO-S级品'!$E$1:$BE$1=AB$1)*('控温被PRO-S级品'!$E$2:$BE$10)),0)+IFERROR(SUMPRODUCT(('冬被-S级品'!$B$2:$B$10=$B143)*('冬被-S级品'!$E$1:$AW$1=AB$1)*('冬被-S级品'!$E$2:$AW$10)),0)+IFERROR(SUMPRODUCT(('白止-S级品'!$A$2:$A$26=$B143)*('白止-S级品'!$D$1:$AV$1=AB$1)*('白止-S级品'!$D$2:$AV$26)),0)+IFERROR(SUMPRODUCT(('乐容-S级品'!$A$4:$A$32=$B143)*('乐容-S级品'!$L$3:$CA$3=AB$1)*('乐容-S级品'!$L$4:$CA$32)),0)</f>
      </c>
      <c r="AC143" s="280">
        <f>IFERROR(SUMPRODUCT(('控温被PRO-S级品'!$B$2:$B$10=$B143)*('控温被PRO-S级品'!$E$1:$BE$1=AC$1)*('控温被PRO-S级品'!$E$2:$BE$10)),0)+IFERROR(SUMPRODUCT(('冬被-S级品'!$B$2:$B$10=$B143)*('冬被-S级品'!$E$1:$AW$1=AC$1)*('冬被-S级品'!$E$2:$AW$10)),0)+IFERROR(SUMPRODUCT(('白止-S级品'!$A$2:$A$26=$B143)*('白止-S级品'!$D$1:$AV$1=AC$1)*('白止-S级品'!$D$2:$AV$26)),0)+IFERROR(SUMPRODUCT(('乐容-S级品'!$A$4:$A$32=$B143)*('乐容-S级品'!$L$3:$CA$3=AC$1)*('乐容-S级品'!$L$4:$CA$32)),0)</f>
      </c>
      <c r="AD143" s="280">
        <f>IFERROR(SUMPRODUCT(('控温被PRO-S级品'!$B$2:$B$10=$B143)*('控温被PRO-S级品'!$E$1:$BE$1=AD$1)*('控温被PRO-S级品'!$E$2:$BE$10)),0)+IFERROR(SUMPRODUCT(('冬被-S级品'!$B$2:$B$10=$B143)*('冬被-S级品'!$E$1:$AW$1=AD$1)*('冬被-S级品'!$E$2:$AW$10)),0)+IFERROR(SUMPRODUCT(('白止-S级品'!$A$2:$A$26=$B143)*('白止-S级品'!$D$1:$AV$1=AD$1)*('白止-S级品'!$D$2:$AV$26)),0)+IFERROR(SUMPRODUCT(('乐容-S级品'!$A$4:$A$32=$B143)*('乐容-S级品'!$L$3:$CA$3=AD$1)*('乐容-S级品'!$L$4:$CA$32)),0)</f>
      </c>
      <c r="AE143" s="280">
        <f>IFERROR(SUMPRODUCT(('控温被PRO-S级品'!$B$2:$B$10=$B143)*('控温被PRO-S级品'!$E$1:$BE$1=AE$1)*('控温被PRO-S级品'!$E$2:$BE$10)),0)+IFERROR(SUMPRODUCT(('冬被-S级品'!$B$2:$B$10=$B143)*('冬被-S级品'!$E$1:$AW$1=AE$1)*('冬被-S级品'!$E$2:$AW$10)),0)+IFERROR(SUMPRODUCT(('白止-S级品'!$A$2:$A$26=$B143)*('白止-S级品'!$D$1:$AV$1=AE$1)*('白止-S级品'!$D$2:$AV$26)),0)+IFERROR(SUMPRODUCT(('乐容-S级品'!$A$4:$A$32=$B143)*('乐容-S级品'!$L$3:$CA$3=AE$1)*('乐容-S级品'!$L$4:$CA$32)),0)</f>
      </c>
      <c r="AF143" s="280">
        <f>IFERROR(SUMPRODUCT(('控温被PRO-S级品'!$B$2:$B$10=$B143)*('控温被PRO-S级品'!$E$1:$BE$1=AF$1)*('控温被PRO-S级品'!$E$2:$BE$10)),0)+IFERROR(SUMPRODUCT(('冬被-S级品'!$B$2:$B$10=$B143)*('冬被-S级品'!$E$1:$AW$1=AF$1)*('冬被-S级品'!$E$2:$AW$10)),0)+IFERROR(SUMPRODUCT(('白止-S级品'!$A$2:$A$26=$B143)*('白止-S级品'!$D$1:$AV$1=AF$1)*('白止-S级品'!$D$2:$AV$26)),0)+IFERROR(SUMPRODUCT(('乐容-S级品'!$A$4:$A$32=$B143)*('乐容-S级品'!$L$3:$CA$3=AF$1)*('乐容-S级品'!$L$4:$CA$32)),0)</f>
      </c>
      <c r="AG143" s="280">
        <f>IFERROR(SUMPRODUCT(('控温被PRO-S级品'!$B$2:$B$10=$B143)*('控温被PRO-S级品'!$E$1:$BE$1=AG$1)*('控温被PRO-S级品'!$E$2:$BE$10)),0)+IFERROR(SUMPRODUCT(('冬被-S级品'!$B$2:$B$10=$B143)*('冬被-S级品'!$E$1:$AW$1=AG$1)*('冬被-S级品'!$E$2:$AW$10)),0)+IFERROR(SUMPRODUCT(('白止-S级品'!$A$2:$A$26=$B143)*('白止-S级品'!$D$1:$AV$1=AG$1)*('白止-S级品'!$D$2:$AV$26)),0)+IFERROR(SUMPRODUCT(('乐容-S级品'!$A$4:$A$32=$B143)*('乐容-S级品'!$L$3:$CA$3=AG$1)*('乐容-S级品'!$L$4:$CA$32)),0)</f>
      </c>
      <c r="AH143" s="280">
        <f>IFERROR(SUMPRODUCT(('控温被PRO-S级品'!$B$2:$B$10=$B143)*('控温被PRO-S级品'!$E$1:$BE$1=AH$1)*('控温被PRO-S级品'!$E$2:$BE$10)),0)+IFERROR(SUMPRODUCT(('冬被-S级品'!$B$2:$B$10=$B143)*('冬被-S级品'!$E$1:$AW$1=AH$1)*('冬被-S级品'!$E$2:$AW$10)),0)+IFERROR(SUMPRODUCT(('白止-S级品'!$A$2:$A$26=$B143)*('白止-S级品'!$D$1:$AV$1=AH$1)*('白止-S级品'!$D$2:$AV$26)),0)+IFERROR(SUMPRODUCT(('乐容-S级品'!$A$4:$A$32=$B143)*('乐容-S级品'!$L$3:$CA$3=AH$1)*('乐容-S级品'!$L$4:$CA$32)),0)</f>
      </c>
      <c r="AI143" s="280">
        <f>IFERROR(SUMPRODUCT(('控温被PRO-S级品'!$B$2:$B$10=$B143)*('控温被PRO-S级品'!$E$1:$BE$1=AI$1)*('控温被PRO-S级品'!$E$2:$BE$10)),0)+IFERROR(SUMPRODUCT(('冬被-S级品'!$B$2:$B$10=$B143)*('冬被-S级品'!$E$1:$AW$1=AI$1)*('冬被-S级品'!$E$2:$AW$10)),0)+IFERROR(SUMPRODUCT(('白止-S级品'!$A$2:$A$26=$B143)*('白止-S级品'!$D$1:$AV$1=AI$1)*('白止-S级品'!$D$2:$AV$26)),0)+IFERROR(SUMPRODUCT(('乐容-S级品'!$A$4:$A$32=$B143)*('乐容-S级品'!$L$3:$CA$3=AI$1)*('乐容-S级品'!$L$4:$CA$32)),0)</f>
      </c>
      <c r="AJ143" s="280">
        <f>IFERROR(SUMPRODUCT(('控温被PRO-S级品'!$B$2:$B$10=$B143)*('控温被PRO-S级品'!$E$1:$BE$1=AJ$1)*('控温被PRO-S级品'!$E$2:$BE$10)),0)+IFERROR(SUMPRODUCT(('冬被-S级品'!$B$2:$B$10=$B143)*('冬被-S级品'!$E$1:$AW$1=AJ$1)*('冬被-S级品'!$E$2:$AW$10)),0)+IFERROR(SUMPRODUCT(('白止-S级品'!$A$2:$A$26=$B143)*('白止-S级品'!$D$1:$AV$1=AJ$1)*('白止-S级品'!$D$2:$AV$26)),0)+IFERROR(SUMPRODUCT(('乐容-S级品'!$A$4:$A$32=$B143)*('乐容-S级品'!$L$3:$CA$3=AJ$1)*('乐容-S级品'!$L$4:$CA$32)),0)</f>
      </c>
      <c r="AK143" s="280">
        <f>IFERROR(SUMPRODUCT(('控温被PRO-S级品'!$B$2:$B$10=$B143)*('控温被PRO-S级品'!$E$1:$BE$1=AK$1)*('控温被PRO-S级品'!$E$2:$BE$10)),0)+IFERROR(SUMPRODUCT(('冬被-S级品'!$B$2:$B$10=$B143)*('冬被-S级品'!$E$1:$AW$1=AK$1)*('冬被-S级品'!$E$2:$AW$10)),0)+IFERROR(SUMPRODUCT(('白止-S级品'!$A$2:$A$26=$B143)*('白止-S级品'!$D$1:$AV$1=AK$1)*('白止-S级品'!$D$2:$AV$26)),0)+IFERROR(SUMPRODUCT(('乐容-S级品'!$A$4:$A$32=$B143)*('乐容-S级品'!$L$3:$CA$3=AK$1)*('乐容-S级品'!$L$4:$CA$32)),0)</f>
      </c>
      <c r="AL143" s="280">
        <f>IFERROR(SUMPRODUCT(('控温被PRO-S级品'!$B$2:$B$10=$B143)*('控温被PRO-S级品'!$E$1:$BE$1=AL$1)*('控温被PRO-S级品'!$E$2:$BE$10)),0)+IFERROR(SUMPRODUCT(('冬被-S级品'!$B$2:$B$10=$B143)*('冬被-S级品'!$E$1:$AW$1=AL$1)*('冬被-S级品'!$E$2:$AW$10)),0)+IFERROR(SUMPRODUCT(('白止-S级品'!$A$2:$A$26=$B143)*('白止-S级品'!$D$1:$AV$1=AL$1)*('白止-S级品'!$D$2:$AV$26)),0)+IFERROR(SUMPRODUCT(('乐容-S级品'!$A$4:$A$32=$B143)*('乐容-S级品'!$L$3:$CA$3=AL$1)*('乐容-S级品'!$L$4:$CA$32)),0)</f>
      </c>
      <c r="AM143" s="280">
        <f>IFERROR(SUMPRODUCT(('控温被PRO-S级品'!$B$2:$B$10=$B143)*('控温被PRO-S级品'!$E$1:$BE$1=AM$1)*('控温被PRO-S级品'!$E$2:$BE$10)),0)+IFERROR(SUMPRODUCT(('冬被-S级品'!$B$2:$B$10=$B143)*('冬被-S级品'!$E$1:$AW$1=AM$1)*('冬被-S级品'!$E$2:$AW$10)),0)+IFERROR(SUMPRODUCT(('白止-S级品'!$A$2:$A$26=$B143)*('白止-S级品'!$D$1:$AV$1=AM$1)*('白止-S级品'!$D$2:$AV$26)),0)+IFERROR(SUMPRODUCT(('乐容-S级品'!$A$4:$A$32=$B143)*('乐容-S级品'!$L$3:$CA$3=AM$1)*('乐容-S级品'!$L$4:$CA$32)),0)</f>
      </c>
      <c r="AN143" s="280">
        <f>IFERROR(SUMPRODUCT(('控温被PRO-S级品'!$B$2:$B$10=$B143)*('控温被PRO-S级品'!$E$1:$BE$1=AN$1)*('控温被PRO-S级品'!$E$2:$BE$10)),0)+IFERROR(SUMPRODUCT(('冬被-S级品'!$B$2:$B$10=$B143)*('冬被-S级品'!$E$1:$AW$1=AN$1)*('冬被-S级品'!$E$2:$AW$10)),0)+IFERROR(SUMPRODUCT(('白止-S级品'!$A$2:$A$26=$B143)*('白止-S级品'!$D$1:$AV$1=AN$1)*('白止-S级品'!$D$2:$AV$26)),0)+IFERROR(SUMPRODUCT(('乐容-S级品'!$A$4:$A$32=$B143)*('乐容-S级品'!$L$3:$CA$3=AN$1)*('乐容-S级品'!$L$4:$CA$32)),0)</f>
      </c>
      <c r="AO143" s="280">
        <f>IFERROR(SUMPRODUCT(('控温被PRO-S级品'!$B$2:$B$10=$B143)*('控温被PRO-S级品'!$E$1:$BE$1=AO$1)*('控温被PRO-S级品'!$E$2:$BE$10)),0)+IFERROR(SUMPRODUCT(('冬被-S级品'!$B$2:$B$10=$B143)*('冬被-S级品'!$E$1:$AW$1=AO$1)*('冬被-S级品'!$E$2:$AW$10)),0)+IFERROR(SUMPRODUCT(('白止-S级品'!$A$2:$A$26=$B143)*('白止-S级品'!$D$1:$AV$1=AO$1)*('白止-S级品'!$D$2:$AV$26)),0)+IFERROR(SUMPRODUCT(('乐容-S级品'!$A$4:$A$32=$B143)*('乐容-S级品'!$L$3:$CA$3=AO$1)*('乐容-S级品'!$L$4:$CA$32)),0)</f>
      </c>
      <c r="AP143" s="280">
        <f>IFERROR(SUMPRODUCT(('控温被PRO-S级品'!$B$2:$B$10=$B143)*('控温被PRO-S级品'!$E$1:$BE$1=AP$1)*('控温被PRO-S级品'!$E$2:$BE$10)),0)+IFERROR(SUMPRODUCT(('冬被-S级品'!$B$2:$B$10=$B143)*('冬被-S级品'!$E$1:$AW$1=AP$1)*('冬被-S级品'!$E$2:$AW$10)),0)+IFERROR(SUMPRODUCT(('白止-S级品'!$A$2:$A$26=$B143)*('白止-S级品'!$D$1:$AV$1=AP$1)*('白止-S级品'!$D$2:$AV$26)),0)+IFERROR(SUMPRODUCT(('乐容-S级品'!$A$4:$A$32=$B143)*('乐容-S级品'!$L$3:$CA$3=AP$1)*('乐容-S级品'!$L$4:$CA$32)),0)</f>
      </c>
      <c r="AQ143" s="280">
        <f>IFERROR(SUMPRODUCT(('控温被PRO-S级品'!$B$2:$B$10=$B143)*('控温被PRO-S级品'!$E$1:$BE$1=AQ$1)*('控温被PRO-S级品'!$E$2:$BE$10)),0)+IFERROR(SUMPRODUCT(('冬被-S级品'!$B$2:$B$10=$B143)*('冬被-S级品'!$E$1:$AW$1=AQ$1)*('冬被-S级品'!$E$2:$AW$10)),0)+IFERROR(SUMPRODUCT(('白止-S级品'!$A$2:$A$26=$B143)*('白止-S级品'!$D$1:$AV$1=AQ$1)*('白止-S级品'!$D$2:$AV$26)),0)+IFERROR(SUMPRODUCT(('乐容-S级品'!$A$4:$A$32=$B143)*('乐容-S级品'!$L$3:$CA$3=AQ$1)*('乐容-S级品'!$L$4:$CA$32)),0)</f>
      </c>
      <c r="AR143" s="280">
        <f>IFERROR(SUMPRODUCT(('控温被PRO-S级品'!$B$2:$B$10=$B143)*('控温被PRO-S级品'!$E$1:$BE$1=AR$1)*('控温被PRO-S级品'!$E$2:$BE$10)),0)+IFERROR(SUMPRODUCT(('冬被-S级品'!$B$2:$B$10=$B143)*('冬被-S级品'!$E$1:$AW$1=AR$1)*('冬被-S级品'!$E$2:$AW$10)),0)+IFERROR(SUMPRODUCT(('白止-S级品'!$A$2:$A$26=$B143)*('白止-S级品'!$D$1:$AV$1=AR$1)*('白止-S级品'!$D$2:$AV$26)),0)+IFERROR(SUMPRODUCT(('乐容-S级品'!$A$4:$A$32=$B143)*('乐容-S级品'!$L$3:$CA$3=AR$1)*('乐容-S级品'!$L$4:$CA$32)),0)</f>
      </c>
      <c r="AS143" s="280">
        <f>IFERROR(SUMPRODUCT(('控温被PRO-S级品'!$B$2:$B$10=$B143)*('控温被PRO-S级品'!$E$1:$BE$1=AS$1)*('控温被PRO-S级品'!$E$2:$BE$10)),0)+IFERROR(SUMPRODUCT(('冬被-S级品'!$B$2:$B$10=$B143)*('冬被-S级品'!$E$1:$AW$1=AS$1)*('冬被-S级品'!$E$2:$AW$10)),0)+IFERROR(SUMPRODUCT(('白止-S级品'!$A$2:$A$26=$B143)*('白止-S级品'!$D$1:$AV$1=AS$1)*('白止-S级品'!$D$2:$AV$26)),0)+IFERROR(SUMPRODUCT(('乐容-S级品'!$A$4:$A$32=$B143)*('乐容-S级品'!$L$3:$CA$3=AS$1)*('乐容-S级品'!$L$4:$CA$32)),0)</f>
      </c>
      <c r="AT143" s="280">
        <f>IFERROR(SUMPRODUCT(('控温被PRO-S级品'!$B$2:$B$10=$B143)*('控温被PRO-S级品'!$E$1:$BE$1=AT$1)*('控温被PRO-S级品'!$E$2:$BE$10)),0)+IFERROR(SUMPRODUCT(('冬被-S级品'!$B$2:$B$10=$B143)*('冬被-S级品'!$E$1:$AW$1=AT$1)*('冬被-S级品'!$E$2:$AW$10)),0)+IFERROR(SUMPRODUCT(('白止-S级品'!$A$2:$A$26=$B143)*('白止-S级品'!$D$1:$AV$1=AT$1)*('白止-S级品'!$D$2:$AV$26)),0)+IFERROR(SUMPRODUCT(('乐容-S级品'!$A$4:$A$32=$B143)*('乐容-S级品'!$L$3:$CA$3=AT$1)*('乐容-S级品'!$L$4:$CA$32)),0)</f>
      </c>
      <c r="AU143" s="280">
        <f>IFERROR(SUMPRODUCT(('控温被PRO-S级品'!$B$2:$B$10=$B143)*('控温被PRO-S级品'!$E$1:$BE$1=AU$1)*('控温被PRO-S级品'!$E$2:$BE$10)),0)+IFERROR(SUMPRODUCT(('冬被-S级品'!$B$2:$B$10=$B143)*('冬被-S级品'!$E$1:$AW$1=AU$1)*('冬被-S级品'!$E$2:$AW$10)),0)+IFERROR(SUMPRODUCT(('白止-S级品'!$A$2:$A$26=$B143)*('白止-S级品'!$D$1:$AV$1=AU$1)*('白止-S级品'!$D$2:$AV$26)),0)+IFERROR(SUMPRODUCT(('乐容-S级品'!$A$4:$A$32=$B143)*('乐容-S级品'!$L$3:$CA$3=AU$1)*('乐容-S级品'!$L$4:$CA$32)),0)</f>
      </c>
      <c r="AV143" s="280">
        <f>IFERROR(SUMPRODUCT(('控温被PRO-S级品'!$B$2:$B$10=$B143)*('控温被PRO-S级品'!$E$1:$BE$1=AV$1)*('控温被PRO-S级品'!$E$2:$BE$10)),0)+IFERROR(SUMPRODUCT(('冬被-S级品'!$B$2:$B$10=$B143)*('冬被-S级品'!$E$1:$AW$1=AV$1)*('冬被-S级品'!$E$2:$AW$10)),0)+IFERROR(SUMPRODUCT(('白止-S级品'!$A$2:$A$26=$B143)*('白止-S级品'!$D$1:$AV$1=AV$1)*('白止-S级品'!$D$2:$AV$26)),0)+IFERROR(SUMPRODUCT(('乐容-S级品'!$A$4:$A$32=$B143)*('乐容-S级品'!$L$3:$CA$3=AV$1)*('乐容-S级品'!$L$4:$CA$32)),0)</f>
      </c>
      <c r="AW143" s="280">
        <f>IFERROR(SUMPRODUCT(('控温被PRO-S级品'!$B$2:$B$10=$B143)*('控温被PRO-S级品'!$E$1:$BE$1=AW$1)*('控温被PRO-S级品'!$E$2:$BE$10)),0)+IFERROR(SUMPRODUCT(('冬被-S级品'!$B$2:$B$10=$B143)*('冬被-S级品'!$E$1:$AW$1=AW$1)*('冬被-S级品'!$E$2:$AW$10)),0)+IFERROR(SUMPRODUCT(('白止-S级品'!$A$2:$A$26=$B143)*('白止-S级品'!$D$1:$AV$1=AW$1)*('白止-S级品'!$D$2:$AV$26)),0)+IFERROR(SUMPRODUCT(('乐容-S级品'!$A$4:$A$32=$B143)*('乐容-S级品'!$L$3:$CA$3=AW$1)*('乐容-S级品'!$L$4:$CA$32)),0)</f>
      </c>
      <c r="AX143" s="280">
        <f>IFERROR(SUMPRODUCT(('控温被PRO-S级品'!$B$2:$B$10=$B143)*('控温被PRO-S级品'!$E$1:$BE$1=AX$1)*('控温被PRO-S级品'!$E$2:$BE$10)),0)+IFERROR(SUMPRODUCT(('冬被-S级品'!$B$2:$B$10=$B143)*('冬被-S级品'!$E$1:$AW$1=AX$1)*('冬被-S级品'!$E$2:$AW$10)),0)+IFERROR(SUMPRODUCT(('白止-S级品'!$A$2:$A$26=$B143)*('白止-S级品'!$D$1:$AV$1=AX$1)*('白止-S级品'!$D$2:$AV$26)),0)+IFERROR(SUMPRODUCT(('乐容-S级品'!$A$4:$A$32=$B143)*('乐容-S级品'!$L$3:$CA$3=AX$1)*('乐容-S级品'!$L$4:$CA$32)),0)</f>
      </c>
      <c r="AY143" s="280">
        <f>IFERROR(SUMPRODUCT(('控温被PRO-S级品'!$B$2:$B$10=$B143)*('控温被PRO-S级品'!$E$1:$BE$1=AY$1)*('控温被PRO-S级品'!$E$2:$BE$10)),0)+IFERROR(SUMPRODUCT(('冬被-S级品'!$B$2:$B$10=$B143)*('冬被-S级品'!$E$1:$AW$1=AY$1)*('冬被-S级品'!$E$2:$AW$10)),0)+IFERROR(SUMPRODUCT(('白止-S级品'!$A$2:$A$26=$B143)*('白止-S级品'!$D$1:$AV$1=AY$1)*('白止-S级品'!$D$2:$AV$26)),0)+IFERROR(SUMPRODUCT(('乐容-S级品'!$A$4:$A$32=$B143)*('乐容-S级品'!$L$3:$CA$3=AY$1)*('乐容-S级品'!$L$4:$CA$32)),0)</f>
      </c>
      <c r="AZ143" s="280">
        <f>IFERROR(SUMPRODUCT(('控温被PRO-S级品'!$B$2:$B$10=$B143)*('控温被PRO-S级品'!$E$1:$BE$1=AZ$1)*('控温被PRO-S级品'!$E$2:$BE$10)),0)+IFERROR(SUMPRODUCT(('冬被-S级品'!$B$2:$B$10=$B143)*('冬被-S级品'!$E$1:$AW$1=AZ$1)*('冬被-S级品'!$E$2:$AW$10)),0)+IFERROR(SUMPRODUCT(('白止-S级品'!$A$2:$A$26=$B143)*('白止-S级品'!$D$1:$AV$1=AZ$1)*('白止-S级品'!$D$2:$AV$26)),0)+IFERROR(SUMPRODUCT(('乐容-S级品'!$A$4:$A$32=$B143)*('乐容-S级品'!$L$3:$CA$3=AZ$1)*('乐容-S级品'!$L$4:$CA$32)),0)</f>
      </c>
      <c r="BA143" s="280">
        <f>IFERROR(SUMPRODUCT(('控温被PRO-S级品'!$B$2:$B$10=$B143)*('控温被PRO-S级品'!$E$1:$BE$1=BA$1)*('控温被PRO-S级品'!$E$2:$BE$10)),0)+IFERROR(SUMPRODUCT(('冬被-S级品'!$B$2:$B$10=$B143)*('冬被-S级品'!$E$1:$AW$1=BA$1)*('冬被-S级品'!$E$2:$AW$10)),0)+IFERROR(SUMPRODUCT(('白止-S级品'!$A$2:$A$26=$B143)*('白止-S级品'!$D$1:$AV$1=BA$1)*('白止-S级品'!$D$2:$AV$26)),0)+IFERROR(SUMPRODUCT(('乐容-S级品'!$A$4:$A$32=$B143)*('乐容-S级品'!$L$3:$CA$3=BA$1)*('乐容-S级品'!$L$4:$CA$32)),0)</f>
      </c>
      <c r="BB143" s="280">
        <f>IFERROR(SUMPRODUCT(('控温被PRO-S级品'!$B$2:$B$10=$B143)*('控温被PRO-S级品'!$E$1:$BE$1=BB$1)*('控温被PRO-S级品'!$E$2:$BE$10)),0)+IFERROR(SUMPRODUCT(('冬被-S级品'!$B$2:$B$10=$B143)*('冬被-S级品'!$E$1:$AW$1=BB$1)*('冬被-S级品'!$E$2:$AW$10)),0)+IFERROR(SUMPRODUCT(('白止-S级品'!$A$2:$A$26=$B143)*('白止-S级品'!$D$1:$AV$1=BB$1)*('白止-S级品'!$D$2:$AV$26)),0)+IFERROR(SUMPRODUCT(('乐容-S级品'!$A$4:$A$32=$B143)*('乐容-S级品'!$L$3:$CA$3=BB$1)*('乐容-S级品'!$L$4:$CA$32)),0)</f>
      </c>
      <c r="BC143" s="280">
        <f>IFERROR(SUMPRODUCT(('控温被PRO-S级品'!$B$2:$B$10=$B143)*('控温被PRO-S级品'!$E$1:$BE$1=BC$1)*('控温被PRO-S级品'!$E$2:$BE$10)),0)+IFERROR(SUMPRODUCT(('冬被-S级品'!$B$2:$B$10=$B143)*('冬被-S级品'!$E$1:$AW$1=BC$1)*('冬被-S级品'!$E$2:$AW$10)),0)+IFERROR(SUMPRODUCT(('白止-S级品'!$A$2:$A$26=$B143)*('白止-S级品'!$D$1:$AV$1=BC$1)*('白止-S级品'!$D$2:$AV$26)),0)+IFERROR(SUMPRODUCT(('乐容-S级品'!$A$4:$A$32=$B143)*('乐容-S级品'!$L$3:$CA$3=BC$1)*('乐容-S级品'!$L$4:$CA$32)),0)</f>
      </c>
      <c r="BD143" s="280">
        <f>IFERROR(SUMPRODUCT(('控温被PRO-S级品'!$B$2:$B$10=$B143)*('控温被PRO-S级品'!$E$1:$BE$1=BD$1)*('控温被PRO-S级品'!$E$2:$BE$10)),0)+IFERROR(SUMPRODUCT(('冬被-S级品'!$B$2:$B$10=$B143)*('冬被-S级品'!$E$1:$AW$1=BD$1)*('冬被-S级品'!$E$2:$AW$10)),0)+IFERROR(SUMPRODUCT(('白止-S级品'!$A$2:$A$26=$B143)*('白止-S级品'!$D$1:$AV$1=BD$1)*('白止-S级品'!$D$2:$AV$26)),0)+IFERROR(SUMPRODUCT(('乐容-S级品'!$A$4:$A$32=$B143)*('乐容-S级品'!$L$3:$CA$3=BD$1)*('乐容-S级品'!$L$4:$CA$32)),0)</f>
      </c>
      <c r="BE143" s="280">
        <f>IFERROR(SUMPRODUCT(('控温被PRO-S级品'!$B$2:$B$10=$B143)*('控温被PRO-S级品'!$E$1:$BE$1=BE$1)*('控温被PRO-S级品'!$E$2:$BE$10)),0)+IFERROR(SUMPRODUCT(('冬被-S级品'!$B$2:$B$10=$B143)*('冬被-S级品'!$E$1:$AW$1=BE$1)*('冬被-S级品'!$E$2:$AW$10)),0)+IFERROR(SUMPRODUCT(('白止-S级品'!$A$2:$A$26=$B143)*('白止-S级品'!$D$1:$AV$1=BE$1)*('白止-S级品'!$D$2:$AV$26)),0)+IFERROR(SUMPRODUCT(('乐容-S级品'!$A$4:$A$32=$B143)*('乐容-S级品'!$L$3:$CA$3=BE$1)*('乐容-S级品'!$L$4:$CA$32)),0)</f>
      </c>
      <c r="BF143" s="280">
        <f>IFERROR(SUMPRODUCT(('控温被PRO-S级品'!$B$2:$B$10=$B143)*('控温被PRO-S级品'!$E$1:$BE$1=BF$1)*('控温被PRO-S级品'!$E$2:$BE$10)),0)+IFERROR(SUMPRODUCT(('冬被-S级品'!$B$2:$B$10=$B143)*('冬被-S级品'!$E$1:$AW$1=BF$1)*('冬被-S级品'!$E$2:$AW$10)),0)+IFERROR(SUMPRODUCT(('白止-S级品'!$A$2:$A$26=$B143)*('白止-S级品'!$D$1:$AV$1=BF$1)*('白止-S级品'!$D$2:$AV$26)),0)+IFERROR(SUMPRODUCT(('乐容-S级品'!$A$4:$A$32=$B143)*('乐容-S级品'!$L$3:$CA$3=BF$1)*('乐容-S级品'!$L$4:$CA$32)),0)</f>
      </c>
      <c r="BG143" s="280">
        <f>IFERROR(SUMPRODUCT(('控温被PRO-S级品'!$B$2:$B$10=$B143)*('控温被PRO-S级品'!$E$1:$BE$1=BG$1)*('控温被PRO-S级品'!$E$2:$BE$10)),0)+IFERROR(SUMPRODUCT(('冬被-S级品'!$B$2:$B$10=$B143)*('冬被-S级品'!$E$1:$AW$1=BG$1)*('冬被-S级品'!$E$2:$AW$10)),0)+IFERROR(SUMPRODUCT(('白止-S级品'!$A$2:$A$26=$B143)*('白止-S级品'!$D$1:$AV$1=BG$1)*('白止-S级品'!$D$2:$AV$26)),0)+IFERROR(SUMPRODUCT(('乐容-S级品'!$A$4:$A$32=$B143)*('乐容-S级品'!$L$3:$CA$3=BG$1)*('乐容-S级品'!$L$4:$CA$32)),0)</f>
      </c>
      <c r="BH143" s="280">
        <f>IFERROR(SUMPRODUCT(('控温被PRO-S级品'!$B$2:$B$10=$B143)*('控温被PRO-S级品'!$E$1:$BE$1=BH$1)*('控温被PRO-S级品'!$E$2:$BE$10)),0)+IFERROR(SUMPRODUCT(('冬被-S级品'!$B$2:$B$10=$B143)*('冬被-S级品'!$E$1:$AW$1=BH$1)*('冬被-S级品'!$E$2:$AW$10)),0)+IFERROR(SUMPRODUCT(('白止-S级品'!$A$2:$A$26=$B143)*('白止-S级品'!$D$1:$AV$1=BH$1)*('白止-S级品'!$D$2:$AV$26)),0)+IFERROR(SUMPRODUCT(('乐容-S级品'!$A$4:$A$32=$B143)*('乐容-S级品'!$L$3:$CA$3=BH$1)*('乐容-S级品'!$L$4:$CA$32)),0)</f>
      </c>
      <c r="BI143" s="280">
        <f>IFERROR(SUMPRODUCT(('控温被PRO-S级品'!$B$2:$B$10=$B143)*('控温被PRO-S级品'!$E$1:$BE$1=BI$1)*('控温被PRO-S级品'!$E$2:$BE$10)),0)+IFERROR(SUMPRODUCT(('冬被-S级品'!$B$2:$B$10=$B143)*('冬被-S级品'!$E$1:$AW$1=BI$1)*('冬被-S级品'!$E$2:$AW$10)),0)+IFERROR(SUMPRODUCT(('白止-S级品'!$A$2:$A$26=$B143)*('白止-S级品'!$D$1:$AV$1=BI$1)*('白止-S级品'!$D$2:$AV$26)),0)+IFERROR(SUMPRODUCT(('乐容-S级品'!$A$4:$A$32=$B143)*('乐容-S级品'!$L$3:$CA$3=BI$1)*('乐容-S级品'!$L$4:$CA$32)),0)</f>
      </c>
      <c r="BJ143" s="280">
        <f>IFERROR(SUMPRODUCT(('控温被PRO-S级品'!$B$2:$B$10=$B143)*('控温被PRO-S级品'!$E$1:$BE$1=BJ$1)*('控温被PRO-S级品'!$E$2:$BE$10)),0)+IFERROR(SUMPRODUCT(('冬被-S级品'!$B$2:$B$10=$B143)*('冬被-S级品'!$E$1:$AW$1=BJ$1)*('冬被-S级品'!$E$2:$AW$10)),0)+IFERROR(SUMPRODUCT(('白止-S级品'!$A$2:$A$26=$B143)*('白止-S级品'!$D$1:$AV$1=BJ$1)*('白止-S级品'!$D$2:$AV$26)),0)+IFERROR(SUMPRODUCT(('乐容-S级品'!$A$4:$A$32=$B143)*('乐容-S级品'!$L$3:$CA$3=BJ$1)*('乐容-S级品'!$L$4:$CA$32)),0)</f>
      </c>
      <c r="BK143" s="280">
        <f>IFERROR(SUMPRODUCT(('控温被PRO-S级品'!$B$2:$B$10=$B143)*('控温被PRO-S级品'!$E$1:$BE$1=BK$1)*('控温被PRO-S级品'!$E$2:$BE$10)),0)+IFERROR(SUMPRODUCT(('冬被-S级品'!$B$2:$B$10=$B143)*('冬被-S级品'!$E$1:$AW$1=BK$1)*('冬被-S级品'!$E$2:$AW$10)),0)+IFERROR(SUMPRODUCT(('白止-S级品'!$A$2:$A$26=$B143)*('白止-S级品'!$D$1:$AV$1=BK$1)*('白止-S级品'!$D$2:$AV$26)),0)+IFERROR(SUMPRODUCT(('乐容-S级品'!$A$4:$A$32=$B143)*('乐容-S级品'!$L$3:$CA$3=BK$1)*('乐容-S级品'!$L$4:$CA$32)),0)</f>
      </c>
      <c r="BL143" s="280">
        <f>IFERROR(SUMPRODUCT(('控温被PRO-S级品'!$B$2:$B$10=$B143)*('控温被PRO-S级品'!$E$1:$BE$1=BL$1)*('控温被PRO-S级品'!$E$2:$BE$10)),0)+IFERROR(SUMPRODUCT(('冬被-S级品'!$B$2:$B$10=$B143)*('冬被-S级品'!$E$1:$AW$1=BL$1)*('冬被-S级品'!$E$2:$AW$10)),0)+IFERROR(SUMPRODUCT(('白止-S级品'!$A$2:$A$26=$B143)*('白止-S级品'!$D$1:$AV$1=BL$1)*('白止-S级品'!$D$2:$AV$26)),0)+IFERROR(SUMPRODUCT(('乐容-S级品'!$A$4:$A$32=$B143)*('乐容-S级品'!$L$3:$CA$3=BL$1)*('乐容-S级品'!$L$4:$CA$32)),0)</f>
      </c>
      <c r="BM143" s="280">
        <f>IFERROR(SUMPRODUCT(('控温被PRO-S级品'!$B$2:$B$10=$B143)*('控温被PRO-S级品'!$E$1:$BE$1=BM$1)*('控温被PRO-S级品'!$E$2:$BE$10)),0)+IFERROR(SUMPRODUCT(('冬被-S级品'!$B$2:$B$10=$B143)*('冬被-S级品'!$E$1:$AW$1=BM$1)*('冬被-S级品'!$E$2:$AW$10)),0)+IFERROR(SUMPRODUCT(('白止-S级品'!$A$2:$A$26=$B143)*('白止-S级品'!$D$1:$AV$1=BM$1)*('白止-S级品'!$D$2:$AV$26)),0)+IFERROR(SUMPRODUCT(('乐容-S级品'!$A$4:$A$32=$B143)*('乐容-S级品'!$L$3:$CA$3=BM$1)*('乐容-S级品'!$L$4:$CA$32)),0)</f>
      </c>
      <c r="BN143" s="280">
        <f>IFERROR(SUMPRODUCT(('控温被PRO-S级品'!$B$2:$B$10=$B143)*('控温被PRO-S级品'!$E$1:$BE$1=BN$1)*('控温被PRO-S级品'!$E$2:$BE$10)),0)+IFERROR(SUMPRODUCT(('冬被-S级品'!$B$2:$B$10=$B143)*('冬被-S级品'!$E$1:$AW$1=BN$1)*('冬被-S级品'!$E$2:$AW$10)),0)+IFERROR(SUMPRODUCT(('白止-S级品'!$A$2:$A$26=$B143)*('白止-S级品'!$D$1:$AV$1=BN$1)*('白止-S级品'!$D$2:$AV$26)),0)+IFERROR(SUMPRODUCT(('乐容-S级品'!$A$4:$A$32=$B143)*('乐容-S级品'!$L$3:$CA$3=BN$1)*('乐容-S级品'!$L$4:$CA$32)),0)</f>
      </c>
      <c r="BO143" s="280">
        <f>IFERROR(SUMPRODUCT(('控温被PRO-S级品'!$B$2:$B$10=$B143)*('控温被PRO-S级品'!$E$1:$BE$1=BO$1)*('控温被PRO-S级品'!$E$2:$BE$10)),0)+IFERROR(SUMPRODUCT(('冬被-S级品'!$B$2:$B$10=$B143)*('冬被-S级品'!$E$1:$AW$1=BO$1)*('冬被-S级品'!$E$2:$AW$10)),0)+IFERROR(SUMPRODUCT(('白止-S级品'!$A$2:$A$26=$B143)*('白止-S级品'!$D$1:$AV$1=BO$1)*('白止-S级品'!$D$2:$AV$26)),0)+IFERROR(SUMPRODUCT(('乐容-S级品'!$A$4:$A$32=$B143)*('乐容-S级品'!$L$3:$CA$3=BO$1)*('乐容-S级品'!$L$4:$CA$32)),0)</f>
      </c>
      <c r="BP143" s="280">
        <f>IFERROR(SUMPRODUCT(('控温被PRO-S级品'!$B$2:$B$10=$B143)*('控温被PRO-S级品'!$E$1:$BE$1=BP$1)*('控温被PRO-S级品'!$E$2:$BE$10)),0)+IFERROR(SUMPRODUCT(('冬被-S级品'!$B$2:$B$10=$B143)*('冬被-S级品'!$E$1:$AW$1=BP$1)*('冬被-S级品'!$E$2:$AW$10)),0)+IFERROR(SUMPRODUCT(('白止-S级品'!$A$2:$A$26=$B143)*('白止-S级品'!$D$1:$AV$1=BP$1)*('白止-S级品'!$D$2:$AV$26)),0)+IFERROR(SUMPRODUCT(('乐容-S级品'!$A$4:$A$32=$B143)*('乐容-S级品'!$L$3:$CA$3=BP$1)*('乐容-S级品'!$L$4:$CA$32)),0)</f>
      </c>
      <c r="BQ143" s="280">
        <f>IFERROR(SUMPRODUCT(('控温被PRO-S级品'!$B$2:$B$10=$B143)*('控温被PRO-S级品'!$E$1:$BE$1=BQ$1)*('控温被PRO-S级品'!$E$2:$BE$10)),0)+IFERROR(SUMPRODUCT(('冬被-S级品'!$B$2:$B$10=$B143)*('冬被-S级品'!$E$1:$AW$1=BQ$1)*('冬被-S级品'!$E$2:$AW$10)),0)+IFERROR(SUMPRODUCT(('白止-S级品'!$A$2:$A$26=$B143)*('白止-S级品'!$D$1:$AV$1=BQ$1)*('白止-S级品'!$D$2:$AV$26)),0)+IFERROR(SUMPRODUCT(('乐容-S级品'!$A$4:$A$32=$B143)*('乐容-S级品'!$L$3:$CA$3=BQ$1)*('乐容-S级品'!$L$4:$CA$32)),0)</f>
      </c>
      <c r="BR143" s="280">
        <f>IFERROR(SUMPRODUCT(('控温被PRO-S级品'!$B$2:$B$10=$B143)*('控温被PRO-S级品'!$E$1:$BE$1=BR$1)*('控温被PRO-S级品'!$E$2:$BE$10)),0)+IFERROR(SUMPRODUCT(('冬被-S级品'!$B$2:$B$10=$B143)*('冬被-S级品'!$E$1:$AW$1=BR$1)*('冬被-S级品'!$E$2:$AW$10)),0)+IFERROR(SUMPRODUCT(('白止-S级品'!$A$2:$A$26=$B143)*('白止-S级品'!$D$1:$AV$1=BR$1)*('白止-S级品'!$D$2:$AV$26)),0)+IFERROR(SUMPRODUCT(('乐容-S级品'!$A$4:$A$32=$B143)*('乐容-S级品'!$L$3:$CA$3=BR$1)*('乐容-S级品'!$L$4:$CA$32)),0)</f>
      </c>
      <c r="BS143" s="280">
        <f>IFERROR(SUMPRODUCT(('控温被PRO-S级品'!$B$2:$B$10=$B143)*('控温被PRO-S级品'!$E$1:$BE$1=BS$1)*('控温被PRO-S级品'!$E$2:$BE$10)),0)+IFERROR(SUMPRODUCT(('冬被-S级品'!$B$2:$B$10=$B143)*('冬被-S级品'!$E$1:$AW$1=BS$1)*('冬被-S级品'!$E$2:$AW$10)),0)+IFERROR(SUMPRODUCT(('白止-S级品'!$A$2:$A$26=$B143)*('白止-S级品'!$D$1:$AV$1=BS$1)*('白止-S级品'!$D$2:$AV$26)),0)+IFERROR(SUMPRODUCT(('乐容-S级品'!$A$4:$A$32=$B143)*('乐容-S级品'!$L$3:$CA$3=BS$1)*('乐容-S级品'!$L$4:$CA$32)),0)</f>
      </c>
      <c r="BT143" s="280">
        <f>IFERROR(SUMPRODUCT(('控温被PRO-S级品'!$B$2:$B$10=$B143)*('控温被PRO-S级品'!$E$1:$BE$1=BT$1)*('控温被PRO-S级品'!$E$2:$BE$10)),0)+IFERROR(SUMPRODUCT(('冬被-S级品'!$B$2:$B$10=$B143)*('冬被-S级品'!$E$1:$AW$1=BT$1)*('冬被-S级品'!$E$2:$AW$10)),0)+IFERROR(SUMPRODUCT(('白止-S级品'!$A$2:$A$26=$B143)*('白止-S级品'!$D$1:$AV$1=BT$1)*('白止-S级品'!$D$2:$AV$26)),0)+IFERROR(SUMPRODUCT(('乐容-S级品'!$A$4:$A$32=$B143)*('乐容-S级品'!$L$3:$CA$3=BT$1)*('乐容-S级品'!$L$4:$CA$32)),0)</f>
      </c>
      <c r="BU143" s="280">
        <f>IFERROR(SUMPRODUCT(('控温被PRO-S级品'!$B$2:$B$10=$B143)*('控温被PRO-S级品'!$E$1:$BE$1=BU$1)*('控温被PRO-S级品'!$E$2:$BE$10)),0)+IFERROR(SUMPRODUCT(('冬被-S级品'!$B$2:$B$10=$B143)*('冬被-S级品'!$E$1:$AW$1=BU$1)*('冬被-S级品'!$E$2:$AW$10)),0)+IFERROR(SUMPRODUCT(('白止-S级品'!$A$2:$A$26=$B143)*('白止-S级品'!$D$1:$AV$1=BU$1)*('白止-S级品'!$D$2:$AV$26)),0)+IFERROR(SUMPRODUCT(('乐容-S级品'!$A$4:$A$32=$B143)*('乐容-S级品'!$L$3:$CA$3=BU$1)*('乐容-S级品'!$L$4:$CA$32)),0)</f>
      </c>
      <c r="BV143" s="280">
        <f>IFERROR(SUMPRODUCT(('控温被PRO-S级品'!$B$2:$B$10=$B143)*('控温被PRO-S级品'!$E$1:$BE$1=BV$1)*('控温被PRO-S级品'!$E$2:$BE$10)),0)+IFERROR(SUMPRODUCT(('冬被-S级品'!$B$2:$B$10=$B143)*('冬被-S级品'!$E$1:$AW$1=BV$1)*('冬被-S级品'!$E$2:$AW$10)),0)+IFERROR(SUMPRODUCT(('白止-S级品'!$A$2:$A$26=$B143)*('白止-S级品'!$D$1:$AV$1=BV$1)*('白止-S级品'!$D$2:$AV$26)),0)+IFERROR(SUMPRODUCT(('乐容-S级品'!$A$4:$A$32=$B143)*('乐容-S级品'!$L$3:$CA$3=BV$1)*('乐容-S级品'!$L$4:$CA$32)),0)</f>
      </c>
      <c r="BW143" s="280">
        <f>IFERROR(SUMPRODUCT(('控温被PRO-S级品'!$B$2:$B$10=$B143)*('控温被PRO-S级品'!$E$1:$BE$1=BW$1)*('控温被PRO-S级品'!$E$2:$BE$10)),0)+IFERROR(SUMPRODUCT(('冬被-S级品'!$B$2:$B$10=$B143)*('冬被-S级品'!$E$1:$AW$1=BW$1)*('冬被-S级品'!$E$2:$AW$10)),0)+IFERROR(SUMPRODUCT(('白止-S级品'!$A$2:$A$26=$B143)*('白止-S级品'!$D$1:$AV$1=BW$1)*('白止-S级品'!$D$2:$AV$26)),0)+IFERROR(SUMPRODUCT(('乐容-S级品'!$A$4:$A$32=$B143)*('乐容-S级品'!$L$3:$CA$3=BW$1)*('乐容-S级品'!$L$4:$CA$32)),0)</f>
      </c>
      <c r="BX143" s="280">
        <f>IFERROR(SUMPRODUCT(('控温被PRO-S级品'!$B$2:$B$10=$B143)*('控温被PRO-S级品'!$E$1:$BE$1=BX$1)*('控温被PRO-S级品'!$E$2:$BE$10)),0)+IFERROR(SUMPRODUCT(('冬被-S级品'!$B$2:$B$10=$B143)*('冬被-S级品'!$E$1:$AW$1=BX$1)*('冬被-S级品'!$E$2:$AW$10)),0)+IFERROR(SUMPRODUCT(('白止-S级品'!$A$2:$A$26=$B143)*('白止-S级品'!$D$1:$AV$1=BX$1)*('白止-S级品'!$D$2:$AV$26)),0)+IFERROR(SUMPRODUCT(('乐容-S级品'!$A$4:$A$32=$B143)*('乐容-S级品'!$L$3:$CA$3=BX$1)*('乐容-S级品'!$L$4:$CA$32)),0)</f>
      </c>
      <c r="BY143" s="280">
        <f>IFERROR(SUMPRODUCT(('控温被PRO-S级品'!$B$2:$B$10=$B143)*('控温被PRO-S级品'!$E$1:$BE$1=BY$1)*('控温被PRO-S级品'!$E$2:$BE$10)),0)+IFERROR(SUMPRODUCT(('冬被-S级品'!$B$2:$B$10=$B143)*('冬被-S级品'!$E$1:$AW$1=BY$1)*('冬被-S级品'!$E$2:$AW$10)),0)+IFERROR(SUMPRODUCT(('白止-S级品'!$A$2:$A$26=$B143)*('白止-S级品'!$D$1:$AV$1=BY$1)*('白止-S级品'!$D$2:$AV$26)),0)+IFERROR(SUMPRODUCT(('乐容-S级品'!$A$4:$A$32=$B143)*('乐容-S级品'!$L$3:$CA$3=BY$1)*('乐容-S级品'!$L$4:$CA$32)),0)</f>
      </c>
      <c r="BZ143" s="280">
        <f>IFERROR(SUMPRODUCT(('控温被PRO-S级品'!$B$2:$B$10=$B143)*('控温被PRO-S级品'!$E$1:$BE$1=BZ$1)*('控温被PRO-S级品'!$E$2:$BE$10)),0)+IFERROR(SUMPRODUCT(('冬被-S级品'!$B$2:$B$10=$B143)*('冬被-S级品'!$E$1:$AW$1=BZ$1)*('冬被-S级品'!$E$2:$AW$10)),0)+IFERROR(SUMPRODUCT(('白止-S级品'!$A$2:$A$26=$B143)*('白止-S级品'!$D$1:$AV$1=BZ$1)*('白止-S级品'!$D$2:$AV$26)),0)+IFERROR(SUMPRODUCT(('乐容-S级品'!$A$4:$A$32=$B143)*('乐容-S级品'!$L$3:$CA$3=BZ$1)*('乐容-S级品'!$L$4:$CA$32)),0)</f>
      </c>
      <c r="CA143" s="280">
        <f>IFERROR(SUMPRODUCT(('控温被PRO-S级品'!$B$2:$B$10=$B143)*('控温被PRO-S级品'!$E$1:$BE$1=CA$1)*('控温被PRO-S级品'!$E$2:$BE$10)),0)+IFERROR(SUMPRODUCT(('冬被-S级品'!$B$2:$B$10=$B143)*('冬被-S级品'!$E$1:$AW$1=CA$1)*('冬被-S级品'!$E$2:$AW$10)),0)+IFERROR(SUMPRODUCT(('白止-S级品'!$A$2:$A$26=$B143)*('白止-S级品'!$D$1:$AV$1=CA$1)*('白止-S级品'!$D$2:$AV$26)),0)+IFERROR(SUMPRODUCT(('乐容-S级品'!$A$4:$A$32=$B143)*('乐容-S级品'!$L$3:$CA$3=CA$1)*('乐容-S级品'!$L$4:$CA$32)),0)</f>
      </c>
      <c r="CB143" s="280">
        <f>IFERROR(SUMPRODUCT(('控温被PRO-S级品'!$B$2:$B$10=$B143)*('控温被PRO-S级品'!$E$1:$BE$1=CB$1)*('控温被PRO-S级品'!$E$2:$BE$10)),0)+IFERROR(SUMPRODUCT(('冬被-S级品'!$B$2:$B$10=$B143)*('冬被-S级品'!$E$1:$AW$1=CB$1)*('冬被-S级品'!$E$2:$AW$10)),0)+IFERROR(SUMPRODUCT(('白止-S级品'!$A$2:$A$26=$B143)*('白止-S级品'!$D$1:$AV$1=CB$1)*('白止-S级品'!$D$2:$AV$26)),0)+IFERROR(SUMPRODUCT(('乐容-S级品'!$A$4:$A$32=$B143)*('乐容-S级品'!$L$3:$CA$3=CB$1)*('乐容-S级品'!$L$4:$CA$32)),0)</f>
      </c>
      <c r="CC143" s="280">
        <f>IFERROR(SUMPRODUCT(('控温被PRO-S级品'!$B$2:$B$10=$B143)*('控温被PRO-S级品'!$E$1:$BE$1=CC$1)*('控温被PRO-S级品'!$E$2:$BE$10)),0)+IFERROR(SUMPRODUCT(('冬被-S级品'!$B$2:$B$10=$B143)*('冬被-S级品'!$E$1:$AW$1=CC$1)*('冬被-S级品'!$E$2:$AW$10)),0)+IFERROR(SUMPRODUCT(('白止-S级品'!$A$2:$A$26=$B143)*('白止-S级品'!$D$1:$AV$1=CC$1)*('白止-S级品'!$D$2:$AV$26)),0)+IFERROR(SUMPRODUCT(('乐容-S级品'!$A$4:$A$32=$B143)*('乐容-S级品'!$L$3:$CA$3=CC$1)*('乐容-S级品'!$L$4:$CA$32)),0)</f>
      </c>
      <c r="CD143" s="280">
        <f>IFERROR(SUMPRODUCT(('控温被PRO-S级品'!$B$2:$B$10=$B143)*('控温被PRO-S级品'!$E$1:$BE$1=CD$1)*('控温被PRO-S级品'!$E$2:$BE$10)),0)+IFERROR(SUMPRODUCT(('冬被-S级品'!$B$2:$B$10=$B143)*('冬被-S级品'!$E$1:$AW$1=CD$1)*('冬被-S级品'!$E$2:$AW$10)),0)+IFERROR(SUMPRODUCT(('白止-S级品'!$A$2:$A$26=$B143)*('白止-S级品'!$D$1:$AV$1=CD$1)*('白止-S级品'!$D$2:$AV$26)),0)+IFERROR(SUMPRODUCT(('乐容-S级品'!$A$4:$A$32=$B143)*('乐容-S级品'!$L$3:$CA$3=CD$1)*('乐容-S级品'!$L$4:$CA$32)),0)</f>
      </c>
      <c r="CE143" s="280">
        <f>IFERROR(SUMPRODUCT(('控温被PRO-S级品'!$B$2:$B$10=$B143)*('控温被PRO-S级品'!$E$1:$BE$1=CE$1)*('控温被PRO-S级品'!$E$2:$BE$10)),0)+IFERROR(SUMPRODUCT(('冬被-S级品'!$B$2:$B$10=$B143)*('冬被-S级品'!$E$1:$AW$1=CE$1)*('冬被-S级品'!$E$2:$AW$10)),0)+IFERROR(SUMPRODUCT(('白止-S级品'!$A$2:$A$26=$B143)*('白止-S级品'!$D$1:$AV$1=CE$1)*('白止-S级品'!$D$2:$AV$26)),0)+IFERROR(SUMPRODUCT(('乐容-S级品'!$A$4:$A$32=$B143)*('乐容-S级品'!$L$3:$CA$3=CE$1)*('乐容-S级品'!$L$4:$CA$32)),0)</f>
      </c>
      <c r="CF143" s="280">
        <f>IFERROR(SUMPRODUCT(('控温被PRO-S级品'!$B$2:$B$10=$B143)*('控温被PRO-S级品'!$E$1:$BE$1=CF$1)*('控温被PRO-S级品'!$E$2:$BE$10)),0)+IFERROR(SUMPRODUCT(('冬被-S级品'!$B$2:$B$10=$B143)*('冬被-S级品'!$E$1:$AW$1=CF$1)*('冬被-S级品'!$E$2:$AW$10)),0)+IFERROR(SUMPRODUCT(('白止-S级品'!$A$2:$A$26=$B143)*('白止-S级品'!$D$1:$AV$1=CF$1)*('白止-S级品'!$D$2:$AV$26)),0)+IFERROR(SUMPRODUCT(('乐容-S级品'!$A$4:$A$32=$B143)*('乐容-S级品'!$L$3:$CA$3=CF$1)*('乐容-S级品'!$L$4:$CA$32)),0)</f>
      </c>
      <c r="CG143" s="280">
        <f>IFERROR(SUMPRODUCT(('控温被PRO-S级品'!$B$2:$B$10=$B143)*('控温被PRO-S级品'!$E$1:$BE$1=CG$1)*('控温被PRO-S级品'!$E$2:$BE$10)),0)+IFERROR(SUMPRODUCT(('冬被-S级品'!$B$2:$B$10=$B143)*('冬被-S级品'!$E$1:$AW$1=CG$1)*('冬被-S级品'!$E$2:$AW$10)),0)+IFERROR(SUMPRODUCT(('白止-S级品'!$A$2:$A$26=$B143)*('白止-S级品'!$D$1:$AV$1=CG$1)*('白止-S级品'!$D$2:$AV$26)),0)+IFERROR(SUMPRODUCT(('乐容-S级品'!$A$4:$A$32=$B143)*('乐容-S级品'!$L$3:$CA$3=CG$1)*('乐容-S级品'!$L$4:$CA$32)),0)</f>
      </c>
      <c r="CH143" s="280">
        <f>IFERROR(SUMPRODUCT(('控温被PRO-S级品'!$B$2:$B$10=$B143)*('控温被PRO-S级品'!$E$1:$BE$1=CH$1)*('控温被PRO-S级品'!$E$2:$BE$10)),0)+IFERROR(SUMPRODUCT(('冬被-S级品'!$B$2:$B$10=$B143)*('冬被-S级品'!$E$1:$AW$1=CH$1)*('冬被-S级品'!$E$2:$AW$10)),0)+IFERROR(SUMPRODUCT(('白止-S级品'!$A$2:$A$26=$B143)*('白止-S级品'!$D$1:$AV$1=CH$1)*('白止-S级品'!$D$2:$AV$26)),0)+IFERROR(SUMPRODUCT(('乐容-S级品'!$A$4:$A$32=$B143)*('乐容-S级品'!$L$3:$CA$3=CH$1)*('乐容-S级品'!$L$4:$CA$32)),0)</f>
      </c>
      <c r="CI143" s="280">
        <f>IFERROR(SUMPRODUCT(('控温被PRO-S级品'!$B$2:$B$10=$B143)*('控温被PRO-S级品'!$E$1:$BE$1=CI$1)*('控温被PRO-S级品'!$E$2:$BE$10)),0)+IFERROR(SUMPRODUCT(('冬被-S级品'!$B$2:$B$10=$B143)*('冬被-S级品'!$E$1:$AW$1=CI$1)*('冬被-S级品'!$E$2:$AW$10)),0)+IFERROR(SUMPRODUCT(('白止-S级品'!$A$2:$A$26=$B143)*('白止-S级品'!$D$1:$AV$1=CI$1)*('白止-S级品'!$D$2:$AV$26)),0)+IFERROR(SUMPRODUCT(('乐容-S级品'!$A$4:$A$32=$B143)*('乐容-S级品'!$L$3:$CA$3=CI$1)*('乐容-S级品'!$L$4:$CA$32)),0)</f>
      </c>
      <c r="CJ143" s="280">
        <f>IFERROR(SUMPRODUCT(('控温被PRO-S级品'!$B$2:$B$10=$B143)*('控温被PRO-S级品'!$E$1:$BE$1=CJ$1)*('控温被PRO-S级品'!$E$2:$BE$10)),0)+IFERROR(SUMPRODUCT(('冬被-S级品'!$B$2:$B$10=$B143)*('冬被-S级品'!$E$1:$AW$1=CJ$1)*('冬被-S级品'!$E$2:$AW$10)),0)+IFERROR(SUMPRODUCT(('白止-S级品'!$A$2:$A$26=$B143)*('白止-S级品'!$D$1:$AV$1=CJ$1)*('白止-S级品'!$D$2:$AV$26)),0)+IFERROR(SUMPRODUCT(('乐容-S级品'!$A$4:$A$32=$B143)*('乐容-S级品'!$L$3:$CA$3=CJ$1)*('乐容-S级品'!$L$4:$CA$32)),0)</f>
      </c>
      <c r="CK143" s="280">
        <f>IFERROR(SUMPRODUCT(('控温被PRO-S级品'!$B$2:$B$10=$B143)*('控温被PRO-S级品'!$E$1:$BE$1=CK$1)*('控温被PRO-S级品'!$E$2:$BE$10)),0)+IFERROR(SUMPRODUCT(('冬被-S级品'!$B$2:$B$10=$B143)*('冬被-S级品'!$E$1:$AW$1=CK$1)*('冬被-S级品'!$E$2:$AW$10)),0)+IFERROR(SUMPRODUCT(('白止-S级品'!$A$2:$A$26=$B143)*('白止-S级品'!$D$1:$AV$1=CK$1)*('白止-S级品'!$D$2:$AV$26)),0)+IFERROR(SUMPRODUCT(('乐容-S级品'!$A$4:$A$32=$B143)*('乐容-S级品'!$L$3:$CA$3=CK$1)*('乐容-S级品'!$L$4:$CA$32)),0)</f>
      </c>
      <c r="CL143" s="280">
        <f>IFERROR(SUMPRODUCT(('控温被PRO-S级品'!$B$2:$B$10=$B143)*('控温被PRO-S级品'!$E$1:$BE$1=CL$1)*('控温被PRO-S级品'!$E$2:$BE$10)),0)+IFERROR(SUMPRODUCT(('冬被-S级品'!$B$2:$B$10=$B143)*('冬被-S级品'!$E$1:$AW$1=CL$1)*('冬被-S级品'!$E$2:$AW$10)),0)+IFERROR(SUMPRODUCT(('白止-S级品'!$A$2:$A$26=$B143)*('白止-S级品'!$D$1:$AV$1=CL$1)*('白止-S级品'!$D$2:$AV$26)),0)+IFERROR(SUMPRODUCT(('乐容-S级品'!$A$4:$A$32=$B143)*('乐容-S级品'!$L$3:$CA$3=CL$1)*('乐容-S级品'!$L$4:$CA$32)),0)</f>
      </c>
      <c r="CM143" s="280">
        <f>IFERROR(SUMPRODUCT(('控温被PRO-S级品'!$B$2:$B$10=$B143)*('控温被PRO-S级品'!$E$1:$BE$1=CM$1)*('控温被PRO-S级品'!$E$2:$BE$10)),0)+IFERROR(SUMPRODUCT(('冬被-S级品'!$B$2:$B$10=$B143)*('冬被-S级品'!$E$1:$AW$1=CM$1)*('冬被-S级品'!$E$2:$AW$10)),0)+IFERROR(SUMPRODUCT(('白止-S级品'!$A$2:$A$26=$B143)*('白止-S级品'!$D$1:$AV$1=CM$1)*('白止-S级品'!$D$2:$AV$26)),0)+IFERROR(SUMPRODUCT(('乐容-S级品'!$A$4:$A$32=$B143)*('乐容-S级品'!$L$3:$CA$3=CM$1)*('乐容-S级品'!$L$4:$CA$32)),0)</f>
      </c>
      <c r="CN143" s="280">
        <f>IFERROR(SUMPRODUCT(('控温被PRO-S级品'!$B$2:$B$10=$B143)*('控温被PRO-S级品'!$E$1:$BE$1=CN$1)*('控温被PRO-S级品'!$E$2:$BE$10)),0)+IFERROR(SUMPRODUCT(('冬被-S级品'!$B$2:$B$10=$B143)*('冬被-S级品'!$E$1:$AW$1=CN$1)*('冬被-S级品'!$E$2:$AW$10)),0)+IFERROR(SUMPRODUCT(('白止-S级品'!$A$2:$A$26=$B143)*('白止-S级品'!$D$1:$AV$1=CN$1)*('白止-S级品'!$D$2:$AV$26)),0)+IFERROR(SUMPRODUCT(('乐容-S级品'!$A$4:$A$32=$B143)*('乐容-S级品'!$L$3:$CA$3=CN$1)*('乐容-S级品'!$L$4:$CA$32)),0)</f>
      </c>
      <c r="CO143" s="280">
        <f>IFERROR(SUMPRODUCT(('控温被PRO-S级品'!$B$2:$B$10=$B143)*('控温被PRO-S级品'!$E$1:$BE$1=CO$1)*('控温被PRO-S级品'!$E$2:$BE$10)),0)+IFERROR(SUMPRODUCT(('冬被-S级品'!$B$2:$B$10=$B143)*('冬被-S级品'!$E$1:$AW$1=CO$1)*('冬被-S级品'!$E$2:$AW$10)),0)+IFERROR(SUMPRODUCT(('白止-S级品'!$A$2:$A$26=$B143)*('白止-S级品'!$D$1:$AV$1=CO$1)*('白止-S级品'!$D$2:$AV$26)),0)+IFERROR(SUMPRODUCT(('乐容-S级品'!$A$4:$A$32=$B143)*('乐容-S级品'!$L$3:$CA$3=CO$1)*('乐容-S级品'!$L$4:$CA$32)),0)</f>
      </c>
      <c r="CP143" s="280">
        <f>IFERROR(SUMPRODUCT(('控温被PRO-S级品'!$B$2:$B$10=$B143)*('控温被PRO-S级品'!$E$1:$BE$1=CP$1)*('控温被PRO-S级品'!$E$2:$BE$10)),0)+IFERROR(SUMPRODUCT(('冬被-S级品'!$B$2:$B$10=$B143)*('冬被-S级品'!$E$1:$AW$1=CP$1)*('冬被-S级品'!$E$2:$AW$10)),0)+IFERROR(SUMPRODUCT(('白止-S级品'!$A$2:$A$26=$B143)*('白止-S级品'!$D$1:$AV$1=CP$1)*('白止-S级品'!$D$2:$AV$26)),0)+IFERROR(SUMPRODUCT(('乐容-S级品'!$A$4:$A$32=$B143)*('乐容-S级品'!$L$3:$CA$3=CP$1)*('乐容-S级品'!$L$4:$CA$32)),0)</f>
      </c>
      <c r="CQ143" s="280">
        <f>IFERROR(SUMPRODUCT(('控温被PRO-S级品'!$B$2:$B$10=$B143)*('控温被PRO-S级品'!$E$1:$BE$1=CQ$1)*('控温被PRO-S级品'!$E$2:$BE$10)),0)+IFERROR(SUMPRODUCT(('冬被-S级品'!$B$2:$B$10=$B143)*('冬被-S级品'!$E$1:$AW$1=CQ$1)*('冬被-S级品'!$E$2:$AW$10)),0)+IFERROR(SUMPRODUCT(('白止-S级品'!$A$2:$A$26=$B143)*('白止-S级品'!$D$1:$AV$1=CQ$1)*('白止-S级品'!$D$2:$AV$26)),0)+IFERROR(SUMPRODUCT(('乐容-S级品'!$A$4:$A$32=$B143)*('乐容-S级品'!$L$3:$CA$3=CQ$1)*('乐容-S级品'!$L$4:$CA$32)),0)</f>
      </c>
      <c r="CR143" s="280">
        <f>IFERROR(SUMPRODUCT(('控温被PRO-S级品'!$B$2:$B$10=$B143)*('控温被PRO-S级品'!$E$1:$BE$1=CR$1)*('控温被PRO-S级品'!$E$2:$BE$10)),0)+IFERROR(SUMPRODUCT(('冬被-S级品'!$B$2:$B$10=$B143)*('冬被-S级品'!$E$1:$AW$1=CR$1)*('冬被-S级品'!$E$2:$AW$10)),0)+IFERROR(SUMPRODUCT(('白止-S级品'!$A$2:$A$26=$B143)*('白止-S级品'!$D$1:$AV$1=CR$1)*('白止-S级品'!$D$2:$AV$26)),0)+IFERROR(SUMPRODUCT(('乐容-S级品'!$A$4:$A$32=$B143)*('乐容-S级品'!$L$3:$CA$3=CR$1)*('乐容-S级品'!$L$4:$CA$32)),0)</f>
      </c>
      <c r="CS143" s="280">
        <f>IFERROR(SUMPRODUCT(('控温被PRO-S级品'!$B$2:$B$10=$B143)*('控温被PRO-S级品'!$E$1:$BE$1=CS$1)*('控温被PRO-S级品'!$E$2:$BE$10)),0)+IFERROR(SUMPRODUCT(('冬被-S级品'!$B$2:$B$10=$B143)*('冬被-S级品'!$E$1:$AW$1=CS$1)*('冬被-S级品'!$E$2:$AW$10)),0)+IFERROR(SUMPRODUCT(('白止-S级品'!$A$2:$A$26=$B143)*('白止-S级品'!$D$1:$AV$1=CS$1)*('白止-S级品'!$D$2:$AV$26)),0)+IFERROR(SUMPRODUCT(('乐容-S级品'!$A$4:$A$32=$B143)*('乐容-S级品'!$L$3:$CA$3=CS$1)*('乐容-S级品'!$L$4:$CA$32)),0)</f>
      </c>
      <c r="CT143" s="280">
        <f>IFERROR(SUMPRODUCT(('控温被PRO-S级品'!$B$2:$B$10=$B143)*('控温被PRO-S级品'!$E$1:$BE$1=CT$1)*('控温被PRO-S级品'!$E$2:$BE$10)),0)+IFERROR(SUMPRODUCT(('冬被-S级品'!$B$2:$B$10=$B143)*('冬被-S级品'!$E$1:$AW$1=CT$1)*('冬被-S级品'!$E$2:$AW$10)),0)+IFERROR(SUMPRODUCT(('白止-S级品'!$A$2:$A$26=$B143)*('白止-S级品'!$D$1:$AV$1=CT$1)*('白止-S级品'!$D$2:$AV$26)),0)+IFERROR(SUMPRODUCT(('乐容-S级品'!$A$4:$A$32=$B143)*('乐容-S级品'!$L$3:$CA$3=CT$1)*('乐容-S级品'!$L$4:$CA$32)),0)</f>
      </c>
      <c r="CU143" s="280">
        <f>IFERROR(SUMPRODUCT(('控温被PRO-S级品'!$B$2:$B$10=$B143)*('控温被PRO-S级品'!$E$1:$BE$1=CU$1)*('控温被PRO-S级品'!$E$2:$BE$10)),0)+IFERROR(SUMPRODUCT(('冬被-S级品'!$B$2:$B$10=$B143)*('冬被-S级品'!$E$1:$AW$1=CU$1)*('冬被-S级品'!$E$2:$AW$10)),0)+IFERROR(SUMPRODUCT(('白止-S级品'!$A$2:$A$26=$B143)*('白止-S级品'!$D$1:$AV$1=CU$1)*('白止-S级品'!$D$2:$AV$26)),0)+IFERROR(SUMPRODUCT(('乐容-S级品'!$A$4:$A$32=$B143)*('乐容-S级品'!$L$3:$CA$3=CU$1)*('乐容-S级品'!$L$4:$CA$32)),0)</f>
      </c>
      <c r="CV143" s="280">
        <f>IFERROR(SUMPRODUCT(('控温被PRO-S级品'!$B$2:$B$10=$B143)*('控温被PRO-S级品'!$E$1:$BE$1=CV$1)*('控温被PRO-S级品'!$E$2:$BE$10)),0)+IFERROR(SUMPRODUCT(('冬被-S级品'!$B$2:$B$10=$B143)*('冬被-S级品'!$E$1:$AW$1=CV$1)*('冬被-S级品'!$E$2:$AW$10)),0)+IFERROR(SUMPRODUCT(('白止-S级品'!$A$2:$A$26=$B143)*('白止-S级品'!$D$1:$AV$1=CV$1)*('白止-S级品'!$D$2:$AV$26)),0)+IFERROR(SUMPRODUCT(('乐容-S级品'!$A$4:$A$32=$B143)*('乐容-S级品'!$L$3:$CA$3=CV$1)*('乐容-S级品'!$L$4:$CA$32)),0)</f>
      </c>
      <c r="CW143" s="280">
        <f>IFERROR(SUMPRODUCT(('控温被PRO-S级品'!$B$2:$B$10=$B143)*('控温被PRO-S级品'!$E$1:$BE$1=CW$1)*('控温被PRO-S级品'!$E$2:$BE$10)),0)+IFERROR(SUMPRODUCT(('冬被-S级品'!$B$2:$B$10=$B143)*('冬被-S级品'!$E$1:$AW$1=CW$1)*('冬被-S级品'!$E$2:$AW$10)),0)+IFERROR(SUMPRODUCT(('白止-S级品'!$A$2:$A$26=$B143)*('白止-S级品'!$D$1:$AV$1=CW$1)*('白止-S级品'!$D$2:$AV$26)),0)+IFERROR(SUMPRODUCT(('乐容-S级品'!$A$4:$A$32=$B143)*('乐容-S级品'!$L$3:$CA$3=CW$1)*('乐容-S级品'!$L$4:$CA$32)),0)</f>
      </c>
      <c r="CX143" s="280">
        <f>IFERROR(SUMPRODUCT(('控温被PRO-S级品'!$B$2:$B$10=$B143)*('控温被PRO-S级品'!$E$1:$BE$1=CX$1)*('控温被PRO-S级品'!$E$2:$BE$10)),0)+IFERROR(SUMPRODUCT(('冬被-S级品'!$B$2:$B$10=$B143)*('冬被-S级品'!$E$1:$AW$1=CX$1)*('冬被-S级品'!$E$2:$AW$10)),0)+IFERROR(SUMPRODUCT(('白止-S级品'!$A$2:$A$26=$B143)*('白止-S级品'!$D$1:$AV$1=CX$1)*('白止-S级品'!$D$2:$AV$26)),0)+IFERROR(SUMPRODUCT(('乐容-S级品'!$A$4:$A$32=$B143)*('乐容-S级品'!$L$3:$CA$3=CX$1)*('乐容-S级品'!$L$4:$CA$32)),0)</f>
      </c>
      <c r="CY143" s="280">
        <f>IFERROR(SUMPRODUCT(('控温被PRO-S级品'!$B$2:$B$10=$B143)*('控温被PRO-S级品'!$E$1:$BE$1=CY$1)*('控温被PRO-S级品'!$E$2:$BE$10)),0)+IFERROR(SUMPRODUCT(('冬被-S级品'!$B$2:$B$10=$B143)*('冬被-S级品'!$E$1:$AW$1=CY$1)*('冬被-S级品'!$E$2:$AW$10)),0)+IFERROR(SUMPRODUCT(('白止-S级品'!$A$2:$A$26=$B143)*('白止-S级品'!$D$1:$AV$1=CY$1)*('白止-S级品'!$D$2:$AV$26)),0)+IFERROR(SUMPRODUCT(('乐容-S级品'!$A$4:$A$32=$B143)*('乐容-S级品'!$L$3:$CA$3=CY$1)*('乐容-S级品'!$L$4:$CA$32)),0)</f>
      </c>
      <c r="CZ143" s="280">
        <f>IFERROR(SUMPRODUCT(('控温被PRO-S级品'!$B$2:$B$10=$B143)*('控温被PRO-S级品'!$E$1:$BE$1=CZ$1)*('控温被PRO-S级品'!$E$2:$BE$10)),0)+IFERROR(SUMPRODUCT(('冬被-S级品'!$B$2:$B$10=$B143)*('冬被-S级品'!$E$1:$AW$1=CZ$1)*('冬被-S级品'!$E$2:$AW$10)),0)+IFERROR(SUMPRODUCT(('白止-S级品'!$A$2:$A$26=$B143)*('白止-S级品'!$D$1:$AV$1=CZ$1)*('白止-S级品'!$D$2:$AV$26)),0)+IFERROR(SUMPRODUCT(('乐容-S级品'!$A$4:$A$32=$B143)*('乐容-S级品'!$L$3:$CA$3=CZ$1)*('乐容-S级品'!$L$4:$CA$32)),0)</f>
      </c>
      <c r="DA143" s="280">
        <f>IFERROR(SUMPRODUCT(('控温被PRO-S级品'!$B$2:$B$10=$B143)*('控温被PRO-S级品'!$E$1:$BE$1=DA$1)*('控温被PRO-S级品'!$E$2:$BE$10)),0)+IFERROR(SUMPRODUCT(('冬被-S级品'!$B$2:$B$10=$B143)*('冬被-S级品'!$E$1:$AW$1=DA$1)*('冬被-S级品'!$E$2:$AW$10)),0)+IFERROR(SUMPRODUCT(('白止-S级品'!$A$2:$A$26=$B143)*('白止-S级品'!$D$1:$AV$1=DA$1)*('白止-S级品'!$D$2:$AV$26)),0)+IFERROR(SUMPRODUCT(('乐容-S级品'!$A$4:$A$32=$B143)*('乐容-S级品'!$L$3:$CA$3=DA$1)*('乐容-S级品'!$L$4:$CA$32)),0)</f>
      </c>
      <c r="DB143" s="280">
        <f>IFERROR(SUMPRODUCT(('控温被PRO-S级品'!$B$2:$B$10=$B143)*('控温被PRO-S级品'!$E$1:$BE$1=DB$1)*('控温被PRO-S级品'!$E$2:$BE$10)),0)+IFERROR(SUMPRODUCT(('冬被-S级品'!$B$2:$B$10=$B143)*('冬被-S级品'!$E$1:$AW$1=DB$1)*('冬被-S级品'!$E$2:$AW$10)),0)+IFERROR(SUMPRODUCT(('白止-S级品'!$A$2:$A$26=$B143)*('白止-S级品'!$D$1:$AV$1=DB$1)*('白止-S级品'!$D$2:$AV$26)),0)+IFERROR(SUMPRODUCT(('乐容-S级品'!$A$4:$A$32=$B143)*('乐容-S级品'!$L$3:$CA$3=DB$1)*('乐容-S级品'!$L$4:$CA$32)),0)</f>
      </c>
      <c r="DC143" s="280">
        <f>IFERROR(SUMPRODUCT(('控温被PRO-S级品'!$B$2:$B$10=$B143)*('控温被PRO-S级品'!$E$1:$BE$1=DC$1)*('控温被PRO-S级品'!$E$2:$BE$10)),0)+IFERROR(SUMPRODUCT(('冬被-S级品'!$B$2:$B$10=$B143)*('冬被-S级品'!$E$1:$AW$1=DC$1)*('冬被-S级品'!$E$2:$AW$10)),0)+IFERROR(SUMPRODUCT(('白止-S级品'!$A$2:$A$26=$B143)*('白止-S级品'!$D$1:$AV$1=DC$1)*('白止-S级品'!$D$2:$AV$26)),0)+IFERROR(SUMPRODUCT(('乐容-S级品'!$A$4:$A$32=$B143)*('乐容-S级品'!$L$3:$CA$3=DC$1)*('乐容-S级品'!$L$4:$CA$32)),0)</f>
      </c>
      <c r="DD143" s="280">
        <f>IFERROR(SUMPRODUCT(('控温被PRO-S级品'!$B$2:$B$10=$B143)*('控温被PRO-S级品'!$E$1:$BE$1=DD$1)*('控温被PRO-S级品'!$E$2:$BE$10)),0)+IFERROR(SUMPRODUCT(('冬被-S级品'!$B$2:$B$10=$B143)*('冬被-S级品'!$E$1:$AW$1=DD$1)*('冬被-S级品'!$E$2:$AW$10)),0)+IFERROR(SUMPRODUCT(('白止-S级品'!$A$2:$A$26=$B143)*('白止-S级品'!$D$1:$AV$1=DD$1)*('白止-S级品'!$D$2:$AV$26)),0)+IFERROR(SUMPRODUCT(('乐容-S级品'!$A$4:$A$32=$B143)*('乐容-S级品'!$L$3:$CA$3=DD$1)*('乐容-S级品'!$L$4:$CA$32)),0)</f>
      </c>
      <c r="DE143" s="280">
        <f>IFERROR(SUMPRODUCT(('控温被PRO-S级品'!$B$2:$B$10=$B143)*('控温被PRO-S级品'!$E$1:$BE$1=DE$1)*('控温被PRO-S级品'!$E$2:$BE$10)),0)+IFERROR(SUMPRODUCT(('冬被-S级品'!$B$2:$B$10=$B143)*('冬被-S级品'!$E$1:$AW$1=DE$1)*('冬被-S级品'!$E$2:$AW$10)),0)+IFERROR(SUMPRODUCT(('白止-S级品'!$A$2:$A$26=$B143)*('白止-S级品'!$D$1:$AV$1=DE$1)*('白止-S级品'!$D$2:$AV$26)),0)+IFERROR(SUMPRODUCT(('乐容-S级品'!$A$4:$A$32=$B143)*('乐容-S级品'!$L$3:$CA$3=DE$1)*('乐容-S级品'!$L$4:$CA$32)),0)</f>
      </c>
      <c r="DF143" s="280">
        <f>IFERROR(SUMPRODUCT(('控温被PRO-S级品'!$B$2:$B$10=$B143)*('控温被PRO-S级品'!$E$1:$BE$1=DF$1)*('控温被PRO-S级品'!$E$2:$BE$10)),0)+IFERROR(SUMPRODUCT(('冬被-S级品'!$B$2:$B$10=$B143)*('冬被-S级品'!$E$1:$AW$1=DF$1)*('冬被-S级品'!$E$2:$AW$10)),0)+IFERROR(SUMPRODUCT(('白止-S级品'!$A$2:$A$26=$B143)*('白止-S级品'!$D$1:$AV$1=DF$1)*('白止-S级品'!$D$2:$AV$26)),0)+IFERROR(SUMPRODUCT(('乐容-S级品'!$A$4:$A$32=$B143)*('乐容-S级品'!$L$3:$CA$3=DF$1)*('乐容-S级品'!$L$4:$CA$32)),0)</f>
      </c>
      <c r="DG143" s="280">
        <f>IFERROR(SUMPRODUCT(('控温被PRO-S级品'!$B$2:$B$10=$B143)*('控温被PRO-S级品'!$E$1:$BE$1=DG$1)*('控温被PRO-S级品'!$E$2:$BE$10)),0)+IFERROR(SUMPRODUCT(('冬被-S级品'!$B$2:$B$10=$B143)*('冬被-S级品'!$E$1:$AW$1=DG$1)*('冬被-S级品'!$E$2:$AW$10)),0)+IFERROR(SUMPRODUCT(('白止-S级品'!$A$2:$A$26=$B143)*('白止-S级品'!$D$1:$AV$1=DG$1)*('白止-S级品'!$D$2:$AV$26)),0)+IFERROR(SUMPRODUCT(('乐容-S级品'!$A$4:$A$32=$B143)*('乐容-S级品'!$L$3:$CA$3=DG$1)*('乐容-S级品'!$L$4:$CA$32)),0)</f>
      </c>
      <c r="DH143" s="280">
        <f>IFERROR(SUMPRODUCT(('控温被PRO-S级品'!$B$2:$B$10=$B143)*('控温被PRO-S级品'!$E$1:$BE$1=DH$1)*('控温被PRO-S级品'!$E$2:$BE$10)),0)+IFERROR(SUMPRODUCT(('冬被-S级品'!$B$2:$B$10=$B143)*('冬被-S级品'!$E$1:$AW$1=DH$1)*('冬被-S级品'!$E$2:$AW$10)),0)+IFERROR(SUMPRODUCT(('白止-S级品'!$A$2:$A$26=$B143)*('白止-S级品'!$D$1:$AV$1=DH$1)*('白止-S级品'!$D$2:$AV$26)),0)+IFERROR(SUMPRODUCT(('乐容-S级品'!$A$4:$A$32=$B143)*('乐容-S级品'!$L$3:$CA$3=DH$1)*('乐容-S级品'!$L$4:$CA$32)),0)</f>
      </c>
      <c r="DI143" s="280">
        <f>IFERROR(SUMPRODUCT(('控温被PRO-S级品'!$B$2:$B$10=$B143)*('控温被PRO-S级品'!$E$1:$BE$1=DI$1)*('控温被PRO-S级品'!$E$2:$BE$10)),0)+IFERROR(SUMPRODUCT(('冬被-S级品'!$B$2:$B$10=$B143)*('冬被-S级品'!$E$1:$AW$1=DI$1)*('冬被-S级品'!$E$2:$AW$10)),0)+IFERROR(SUMPRODUCT(('白止-S级品'!$A$2:$A$26=$B143)*('白止-S级品'!$D$1:$AV$1=DI$1)*('白止-S级品'!$D$2:$AV$26)),0)+IFERROR(SUMPRODUCT(('乐容-S级品'!$A$4:$A$32=$B143)*('乐容-S级品'!$L$3:$CA$3=DI$1)*('乐容-S级品'!$L$4:$CA$32)),0)</f>
      </c>
      <c r="DJ143" s="280">
        <f>IFERROR(SUMPRODUCT(('控温被PRO-S级品'!$B$2:$B$10=$B143)*('控温被PRO-S级品'!$E$1:$BE$1=DJ$1)*('控温被PRO-S级品'!$E$2:$BE$10)),0)+IFERROR(SUMPRODUCT(('冬被-S级品'!$B$2:$B$10=$B143)*('冬被-S级品'!$E$1:$AW$1=DJ$1)*('冬被-S级品'!$E$2:$AW$10)),0)+IFERROR(SUMPRODUCT(('白止-S级品'!$A$2:$A$26=$B143)*('白止-S级品'!$D$1:$AV$1=DJ$1)*('白止-S级品'!$D$2:$AV$26)),0)+IFERROR(SUMPRODUCT(('乐容-S级品'!$A$4:$A$32=$B143)*('乐容-S级品'!$L$3:$CA$3=DJ$1)*('乐容-S级品'!$L$4:$CA$32)),0)</f>
      </c>
      <c r="DK143" s="280"/>
      <c r="DL143" s="280"/>
      <c r="DM143" s="280"/>
      <c r="DN143" s="280"/>
      <c r="DO143" s="280"/>
      <c r="DP143" s="280"/>
      <c r="DQ143" s="280"/>
      <c r="DR143" s="280"/>
      <c r="DS143" s="280"/>
      <c r="DT143" s="280"/>
      <c r="DU143" s="280"/>
      <c r="DV143" s="280"/>
      <c r="DW143" s="280">
        <f>VLOOKUP(B143,'系统编码规格'!A:C,3,FALSE)</f>
      </c>
      <c r="DX143" s="280"/>
      <c r="DY143" s="280"/>
      <c r="DZ143" s="280"/>
      <c r="EA143" s="280"/>
      <c r="EB143" s="280"/>
      <c r="EC143" s="280"/>
      <c r="ED143" s="280"/>
      <c r="EE143" s="280"/>
      <c r="EF143" s="280"/>
      <c r="EG143" s="280"/>
      <c r="EH143" s="280"/>
      <c r="EI143" s="280"/>
      <c r="EJ143" s="280"/>
      <c r="EK143" s="280"/>
      <c r="EL143" s="280"/>
      <c r="EM143" s="280"/>
      <c r="EN143" s="280"/>
      <c r="EO143" s="280"/>
      <c r="EP143" s="280"/>
      <c r="EQ143" s="280"/>
      <c r="ER143" s="280"/>
      <c r="ES143" s="280"/>
      <c r="ET143" s="280"/>
      <c r="EU143" s="280"/>
      <c r="EV143" s="280"/>
      <c r="EW143" s="280"/>
      <c r="EX143" s="280"/>
      <c r="EY143" s="280"/>
      <c r="EZ143" s="280"/>
      <c r="FA143" s="280"/>
      <c r="FB143" s="280"/>
      <c r="FC143" s="280"/>
      <c r="FD143" s="280"/>
      <c r="FE143" s="280"/>
      <c r="FF143" s="280"/>
      <c r="FG143" s="280"/>
      <c r="FH143" s="280"/>
      <c r="FI143" s="280"/>
      <c r="FJ143" s="280"/>
      <c r="FK143" s="280"/>
      <c r="FL143" s="280"/>
      <c r="FM143" s="280"/>
      <c r="FN143" s="280"/>
      <c r="FO143" s="280"/>
      <c r="FP143" s="280"/>
      <c r="FQ143" s="280"/>
      <c r="FR143" s="280"/>
      <c r="FS143" s="280"/>
      <c r="FT143" s="280"/>
      <c r="FU143" s="280"/>
      <c r="FV143" s="280"/>
      <c r="FW143" s="280"/>
      <c r="FX143" s="280"/>
      <c r="FY143" s="280"/>
      <c r="FZ143" s="280"/>
      <c r="GA143" s="280"/>
      <c r="GB143" s="280"/>
      <c r="GC143" s="280"/>
      <c r="GD143" s="280"/>
      <c r="GE143" s="280"/>
      <c r="GF143" s="280"/>
      <c r="GG143" s="280"/>
      <c r="GH143" s="280"/>
      <c r="GI143" s="280"/>
      <c r="GJ143" s="280"/>
      <c r="GK143" s="280"/>
      <c r="GL143" s="280"/>
      <c r="GM143" s="280"/>
      <c r="GN143" s="280"/>
      <c r="GO143" s="280"/>
      <c r="GP143" s="280"/>
      <c r="GQ143" s="280"/>
      <c r="GR143" s="280"/>
      <c r="GS143" s="280"/>
      <c r="GT143" s="280"/>
      <c r="GU143" s="280"/>
      <c r="GV143" s="280"/>
    </row>
    <row r="144">
      <c r="A144" s="309" t="str">
        <v>乐容</v>
      </c>
      <c r="B144" s="311" t="str">
        <v>010020102090040-010</v>
      </c>
      <c r="C144" s="309" t="str">
        <v>磨毛四件套</v>
      </c>
      <c r="D144" s="309" t="str">
        <v>颜色:黎明灰,床品款式:床单款,床品规格:180cm,系列:普通系列</v>
      </c>
      <c r="E144">
        <f>SUM(F144:GX144)</f>
      </c>
      <c r="F144" s="280">
        <f>IFERROR(SUMPRODUCT(('控温被PRO-S级品'!$B$2:$B$10=$B144)*('控温被PRO-S级品'!$E$1:$BE$1=F$1)*('控温被PRO-S级品'!$E$2:$BE$10)),0)+IFERROR(SUMPRODUCT(('冬被-S级品'!$B$2:$B$10=$B144)*('冬被-S级品'!$E$1:$AW$1=F$1)*('冬被-S级品'!$E$2:$AW$10)),0)+IFERROR(SUMPRODUCT(('白止-S级品'!$A$2:$A$26=$B144)*('白止-S级品'!$D$1:$AV$1=F$1)*('白止-S级品'!$D$2:$AV$26)),0)+IFERROR(SUMPRODUCT(('乐容-S级品'!$A$4:$A$32=$B144)*('乐容-S级品'!$L$3:$CA$3=F$1)*('乐容-S级品'!$L$4:$CA$32)),0)</f>
      </c>
      <c r="G144" s="280">
        <f>IFERROR(SUMPRODUCT(('控温被PRO-S级品'!$B$2:$B$10=$B144)*('控温被PRO-S级品'!$E$1:$BE$1=G$1)*('控温被PRO-S级品'!$E$2:$BE$10)),0)+IFERROR(SUMPRODUCT(('冬被-S级品'!$B$2:$B$10=$B144)*('冬被-S级品'!$E$1:$AW$1=G$1)*('冬被-S级品'!$E$2:$AW$10)),0)+IFERROR(SUMPRODUCT(('白止-S级品'!$A$2:$A$26=$B144)*('白止-S级品'!$D$1:$AV$1=G$1)*('白止-S级品'!$D$2:$AV$26)),0)+IFERROR(SUMPRODUCT(('乐容-S级品'!$A$4:$A$32=$B144)*('乐容-S级品'!$L$3:$CA$3=G$1)*('乐容-S级品'!$L$4:$CA$32)),0)</f>
      </c>
      <c r="H144" s="280">
        <f>IFERROR(SUMPRODUCT(('控温被PRO-S级品'!$B$2:$B$10=$B144)*('控温被PRO-S级品'!$E$1:$BE$1=H$1)*('控温被PRO-S级品'!$E$2:$BE$10)),0)+IFERROR(SUMPRODUCT(('冬被-S级品'!$B$2:$B$10=$B144)*('冬被-S级品'!$E$1:$AW$1=H$1)*('冬被-S级品'!$E$2:$AW$10)),0)+IFERROR(SUMPRODUCT(('白止-S级品'!$A$2:$A$26=$B144)*('白止-S级品'!$D$1:$AV$1=H$1)*('白止-S级品'!$D$2:$AV$26)),0)+IFERROR(SUMPRODUCT(('乐容-S级品'!$A$4:$A$32=$B144)*('乐容-S级品'!$L$3:$CA$3=H$1)*('乐容-S级品'!$L$4:$CA$32)),0)</f>
      </c>
      <c r="I144" s="280">
        <f>IFERROR(SUMPRODUCT(('控温被PRO-S级品'!$B$2:$B$10=$B144)*('控温被PRO-S级品'!$E$1:$BE$1=I$1)*('控温被PRO-S级品'!$E$2:$BE$10)),0)+IFERROR(SUMPRODUCT(('冬被-S级品'!$B$2:$B$10=$B144)*('冬被-S级品'!$E$1:$AW$1=I$1)*('冬被-S级品'!$E$2:$AW$10)),0)+IFERROR(SUMPRODUCT(('白止-S级品'!$A$2:$A$26=$B144)*('白止-S级品'!$D$1:$AV$1=I$1)*('白止-S级品'!$D$2:$AV$26)),0)+IFERROR(SUMPRODUCT(('乐容-S级品'!$A$4:$A$32=$B144)*('乐容-S级品'!$L$3:$CA$3=I$1)*('乐容-S级品'!$L$4:$CA$32)),0)</f>
      </c>
      <c r="J144" s="280">
        <f>IFERROR(SUMPRODUCT(('控温被PRO-S级品'!$B$2:$B$10=$B144)*('控温被PRO-S级品'!$E$1:$BE$1=J$1)*('控温被PRO-S级品'!$E$2:$BE$10)),0)+IFERROR(SUMPRODUCT(('冬被-S级品'!$B$2:$B$10=$B144)*('冬被-S级品'!$E$1:$AW$1=J$1)*('冬被-S级品'!$E$2:$AW$10)),0)+IFERROR(SUMPRODUCT(('白止-S级品'!$A$2:$A$26=$B144)*('白止-S级品'!$D$1:$AV$1=J$1)*('白止-S级品'!$D$2:$AV$26)),0)+IFERROR(SUMPRODUCT(('乐容-S级品'!$A$4:$A$32=$B144)*('乐容-S级品'!$L$3:$CA$3=J$1)*('乐容-S级品'!$L$4:$CA$32)),0)</f>
      </c>
      <c r="K144" s="280">
        <f>IFERROR(SUMPRODUCT(('控温被PRO-S级品'!$B$2:$B$10=$B144)*('控温被PRO-S级品'!$E$1:$BE$1=K$1)*('控温被PRO-S级品'!$E$2:$BE$10)),0)+IFERROR(SUMPRODUCT(('冬被-S级品'!$B$2:$B$10=$B144)*('冬被-S级品'!$E$1:$AW$1=K$1)*('冬被-S级品'!$E$2:$AW$10)),0)+IFERROR(SUMPRODUCT(('白止-S级品'!$A$2:$A$26=$B144)*('白止-S级品'!$D$1:$AV$1=K$1)*('白止-S级品'!$D$2:$AV$26)),0)+IFERROR(SUMPRODUCT(('乐容-S级品'!$A$4:$A$32=$B144)*('乐容-S级品'!$L$3:$CA$3=K$1)*('乐容-S级品'!$L$4:$CA$32)),0)</f>
      </c>
      <c r="L144" s="280">
        <f>IFERROR(SUMPRODUCT(('控温被PRO-S级品'!$B$2:$B$10=$B144)*('控温被PRO-S级品'!$E$1:$BE$1=L$1)*('控温被PRO-S级品'!$E$2:$BE$10)),0)+IFERROR(SUMPRODUCT(('冬被-S级品'!$B$2:$B$10=$B144)*('冬被-S级品'!$E$1:$AW$1=L$1)*('冬被-S级品'!$E$2:$AW$10)),0)+IFERROR(SUMPRODUCT(('白止-S级品'!$A$2:$A$26=$B144)*('白止-S级品'!$D$1:$AV$1=L$1)*('白止-S级品'!$D$2:$AV$26)),0)+IFERROR(SUMPRODUCT(('乐容-S级品'!$A$4:$A$32=$B144)*('乐容-S级品'!$L$3:$CA$3=L$1)*('乐容-S级品'!$L$4:$CA$32)),0)</f>
      </c>
      <c r="M144" s="280">
        <f>IFERROR(SUMPRODUCT(('控温被PRO-S级品'!$B$2:$B$10=$B144)*('控温被PRO-S级品'!$E$1:$BE$1=M$1)*('控温被PRO-S级品'!$E$2:$BE$10)),0)+IFERROR(SUMPRODUCT(('冬被-S级品'!$B$2:$B$10=$B144)*('冬被-S级品'!$E$1:$AW$1=M$1)*('冬被-S级品'!$E$2:$AW$10)),0)+IFERROR(SUMPRODUCT(('白止-S级品'!$A$2:$A$26=$B144)*('白止-S级品'!$D$1:$AV$1=M$1)*('白止-S级品'!$D$2:$AV$26)),0)+IFERROR(SUMPRODUCT(('乐容-S级品'!$A$4:$A$32=$B144)*('乐容-S级品'!$L$3:$CA$3=M$1)*('乐容-S级品'!$L$4:$CA$32)),0)</f>
      </c>
      <c r="N144" s="280">
        <f>IFERROR(SUMPRODUCT(('控温被PRO-S级品'!$B$2:$B$10=$B144)*('控温被PRO-S级品'!$E$1:$BE$1=N$1)*('控温被PRO-S级品'!$E$2:$BE$10)),0)+IFERROR(SUMPRODUCT(('冬被-S级品'!$B$2:$B$10=$B144)*('冬被-S级品'!$E$1:$AW$1=N$1)*('冬被-S级品'!$E$2:$AW$10)),0)+IFERROR(SUMPRODUCT(('白止-S级品'!$A$2:$A$26=$B144)*('白止-S级品'!$D$1:$AV$1=N$1)*('白止-S级品'!$D$2:$AV$26)),0)+IFERROR(SUMPRODUCT(('乐容-S级品'!$A$4:$A$32=$B144)*('乐容-S级品'!$L$3:$CA$3=N$1)*('乐容-S级品'!$L$4:$CA$32)),0)</f>
      </c>
      <c r="O144" s="280">
        <f>IFERROR(SUMPRODUCT(('控温被PRO-S级品'!$B$2:$B$10=$B144)*('控温被PRO-S级品'!$E$1:$BE$1=O$1)*('控温被PRO-S级品'!$E$2:$BE$10)),0)+IFERROR(SUMPRODUCT(('冬被-S级品'!$B$2:$B$10=$B144)*('冬被-S级品'!$E$1:$AW$1=O$1)*('冬被-S级品'!$E$2:$AW$10)),0)+IFERROR(SUMPRODUCT(('白止-S级品'!$A$2:$A$26=$B144)*('白止-S级品'!$D$1:$AV$1=O$1)*('白止-S级品'!$D$2:$AV$26)),0)+IFERROR(SUMPRODUCT(('乐容-S级品'!$A$4:$A$32=$B144)*('乐容-S级品'!$L$3:$CA$3=O$1)*('乐容-S级品'!$L$4:$CA$32)),0)</f>
      </c>
      <c r="P144" s="280">
        <f>IFERROR(SUMPRODUCT(('控温被PRO-S级品'!$B$2:$B$10=$B144)*('控温被PRO-S级品'!$E$1:$BE$1=P$1)*('控温被PRO-S级品'!$E$2:$BE$10)),0)+IFERROR(SUMPRODUCT(('冬被-S级品'!$B$2:$B$10=$B144)*('冬被-S级品'!$E$1:$AW$1=P$1)*('冬被-S级品'!$E$2:$AW$10)),0)+IFERROR(SUMPRODUCT(('白止-S级品'!$A$2:$A$26=$B144)*('白止-S级品'!$D$1:$AV$1=P$1)*('白止-S级品'!$D$2:$AV$26)),0)+IFERROR(SUMPRODUCT(('乐容-S级品'!$A$4:$A$32=$B144)*('乐容-S级品'!$L$3:$CA$3=P$1)*('乐容-S级品'!$L$4:$CA$32)),0)</f>
      </c>
      <c r="Q144" s="280">
        <f>IFERROR(SUMPRODUCT(('控温被PRO-S级品'!$B$2:$B$10=$B144)*('控温被PRO-S级品'!$E$1:$BE$1=Q$1)*('控温被PRO-S级品'!$E$2:$BE$10)),0)+IFERROR(SUMPRODUCT(('冬被-S级品'!$B$2:$B$10=$B144)*('冬被-S级品'!$E$1:$AW$1=Q$1)*('冬被-S级品'!$E$2:$AW$10)),0)+IFERROR(SUMPRODUCT(('白止-S级品'!$A$2:$A$26=$B144)*('白止-S级品'!$D$1:$AV$1=Q$1)*('白止-S级品'!$D$2:$AV$26)),0)+IFERROR(SUMPRODUCT(('乐容-S级品'!$A$4:$A$32=$B144)*('乐容-S级品'!$L$3:$CA$3=Q$1)*('乐容-S级品'!$L$4:$CA$32)),0)</f>
      </c>
      <c r="R144" s="280">
        <f>IFERROR(SUMPRODUCT(('控温被PRO-S级品'!$B$2:$B$10=$B144)*('控温被PRO-S级品'!$E$1:$BE$1=R$1)*('控温被PRO-S级品'!$E$2:$BE$10)),0)+IFERROR(SUMPRODUCT(('冬被-S级品'!$B$2:$B$10=$B144)*('冬被-S级品'!$E$1:$AW$1=R$1)*('冬被-S级品'!$E$2:$AW$10)),0)+IFERROR(SUMPRODUCT(('白止-S级品'!$A$2:$A$26=$B144)*('白止-S级品'!$D$1:$AV$1=R$1)*('白止-S级品'!$D$2:$AV$26)),0)+IFERROR(SUMPRODUCT(('乐容-S级品'!$A$4:$A$32=$B144)*('乐容-S级品'!$L$3:$CA$3=R$1)*('乐容-S级品'!$L$4:$CA$32)),0)</f>
      </c>
      <c r="S144" s="280">
        <f>IFERROR(SUMPRODUCT(('控温被PRO-S级品'!$B$2:$B$10=$B144)*('控温被PRO-S级品'!$E$1:$BE$1=S$1)*('控温被PRO-S级品'!$E$2:$BE$10)),0)+IFERROR(SUMPRODUCT(('冬被-S级品'!$B$2:$B$10=$B144)*('冬被-S级品'!$E$1:$AW$1=S$1)*('冬被-S级品'!$E$2:$AW$10)),0)+IFERROR(SUMPRODUCT(('白止-S级品'!$A$2:$A$26=$B144)*('白止-S级品'!$D$1:$AV$1=S$1)*('白止-S级品'!$D$2:$AV$26)),0)+IFERROR(SUMPRODUCT(('乐容-S级品'!$A$4:$A$32=$B144)*('乐容-S级品'!$L$3:$CA$3=S$1)*('乐容-S级品'!$L$4:$CA$32)),0)</f>
      </c>
      <c r="T144" s="280">
        <f>IFERROR(SUMPRODUCT(('控温被PRO-S级品'!$B$2:$B$10=$B144)*('控温被PRO-S级品'!$E$1:$BE$1=T$1)*('控温被PRO-S级品'!$E$2:$BE$10)),0)+IFERROR(SUMPRODUCT(('冬被-S级品'!$B$2:$B$10=$B144)*('冬被-S级品'!$E$1:$AW$1=T$1)*('冬被-S级品'!$E$2:$AW$10)),0)+IFERROR(SUMPRODUCT(('白止-S级品'!$A$2:$A$26=$B144)*('白止-S级品'!$D$1:$AV$1=T$1)*('白止-S级品'!$D$2:$AV$26)),0)+IFERROR(SUMPRODUCT(('乐容-S级品'!$A$4:$A$32=$B144)*('乐容-S级品'!$L$3:$CA$3=T$1)*('乐容-S级品'!$L$4:$CA$32)),0)</f>
      </c>
      <c r="U144" s="280">
        <f>IFERROR(SUMPRODUCT(('控温被PRO-S级品'!$B$2:$B$10=$B144)*('控温被PRO-S级品'!$E$1:$BE$1=U$1)*('控温被PRO-S级品'!$E$2:$BE$10)),0)+IFERROR(SUMPRODUCT(('冬被-S级品'!$B$2:$B$10=$B144)*('冬被-S级品'!$E$1:$AW$1=U$1)*('冬被-S级品'!$E$2:$AW$10)),0)+IFERROR(SUMPRODUCT(('白止-S级品'!$A$2:$A$26=$B144)*('白止-S级品'!$D$1:$AV$1=U$1)*('白止-S级品'!$D$2:$AV$26)),0)+IFERROR(SUMPRODUCT(('乐容-S级品'!$A$4:$A$32=$B144)*('乐容-S级品'!$L$3:$CA$3=U$1)*('乐容-S级品'!$L$4:$CA$32)),0)</f>
      </c>
      <c r="V144" s="280">
        <f>IFERROR(SUMPRODUCT(('控温被PRO-S级品'!$B$2:$B$10=$B144)*('控温被PRO-S级品'!$E$1:$BE$1=V$1)*('控温被PRO-S级品'!$E$2:$BE$10)),0)+IFERROR(SUMPRODUCT(('冬被-S级品'!$B$2:$B$10=$B144)*('冬被-S级品'!$E$1:$AW$1=V$1)*('冬被-S级品'!$E$2:$AW$10)),0)+IFERROR(SUMPRODUCT(('白止-S级品'!$A$2:$A$26=$B144)*('白止-S级品'!$D$1:$AV$1=V$1)*('白止-S级品'!$D$2:$AV$26)),0)+IFERROR(SUMPRODUCT(('乐容-S级品'!$A$4:$A$32=$B144)*('乐容-S级品'!$L$3:$CA$3=V$1)*('乐容-S级品'!$L$4:$CA$32)),0)</f>
      </c>
      <c r="W144" s="280">
        <f>IFERROR(SUMPRODUCT(('控温被PRO-S级品'!$B$2:$B$10=$B144)*('控温被PRO-S级品'!$E$1:$BE$1=W$1)*('控温被PRO-S级品'!$E$2:$BE$10)),0)+IFERROR(SUMPRODUCT(('冬被-S级品'!$B$2:$B$10=$B144)*('冬被-S级品'!$E$1:$AW$1=W$1)*('冬被-S级品'!$E$2:$AW$10)),0)+IFERROR(SUMPRODUCT(('白止-S级品'!$A$2:$A$26=$B144)*('白止-S级品'!$D$1:$AV$1=W$1)*('白止-S级品'!$D$2:$AV$26)),0)+IFERROR(SUMPRODUCT(('乐容-S级品'!$A$4:$A$32=$B144)*('乐容-S级品'!$L$3:$CA$3=W$1)*('乐容-S级品'!$L$4:$CA$32)),0)</f>
      </c>
      <c r="X144" s="280">
        <f>IFERROR(SUMPRODUCT(('控温被PRO-S级品'!$B$2:$B$10=$B144)*('控温被PRO-S级品'!$E$1:$BE$1=X$1)*('控温被PRO-S级品'!$E$2:$BE$10)),0)+IFERROR(SUMPRODUCT(('冬被-S级品'!$B$2:$B$10=$B144)*('冬被-S级品'!$E$1:$AW$1=X$1)*('冬被-S级品'!$E$2:$AW$10)),0)+IFERROR(SUMPRODUCT(('白止-S级品'!$A$2:$A$26=$B144)*('白止-S级品'!$D$1:$AV$1=X$1)*('白止-S级品'!$D$2:$AV$26)),0)+IFERROR(SUMPRODUCT(('乐容-S级品'!$A$4:$A$32=$B144)*('乐容-S级品'!$L$3:$CA$3=X$1)*('乐容-S级品'!$L$4:$CA$32)),0)</f>
      </c>
      <c r="Y144" s="280">
        <f>IFERROR(SUMPRODUCT(('控温被PRO-S级品'!$B$2:$B$10=$B144)*('控温被PRO-S级品'!$E$1:$BE$1=Y$1)*('控温被PRO-S级品'!$E$2:$BE$10)),0)+IFERROR(SUMPRODUCT(('冬被-S级品'!$B$2:$B$10=$B144)*('冬被-S级品'!$E$1:$AW$1=Y$1)*('冬被-S级品'!$E$2:$AW$10)),0)+IFERROR(SUMPRODUCT(('白止-S级品'!$A$2:$A$26=$B144)*('白止-S级品'!$D$1:$AV$1=Y$1)*('白止-S级品'!$D$2:$AV$26)),0)+IFERROR(SUMPRODUCT(('乐容-S级品'!$A$4:$A$32=$B144)*('乐容-S级品'!$L$3:$CA$3=Y$1)*('乐容-S级品'!$L$4:$CA$32)),0)</f>
      </c>
      <c r="Z144" s="280">
        <f>IFERROR(SUMPRODUCT(('控温被PRO-S级品'!$B$2:$B$10=$B144)*('控温被PRO-S级品'!$E$1:$BE$1=Z$1)*('控温被PRO-S级品'!$E$2:$BE$10)),0)+IFERROR(SUMPRODUCT(('冬被-S级品'!$B$2:$B$10=$B144)*('冬被-S级品'!$E$1:$AW$1=Z$1)*('冬被-S级品'!$E$2:$AW$10)),0)+IFERROR(SUMPRODUCT(('白止-S级品'!$A$2:$A$26=$B144)*('白止-S级品'!$D$1:$AV$1=Z$1)*('白止-S级品'!$D$2:$AV$26)),0)+IFERROR(SUMPRODUCT(('乐容-S级品'!$A$4:$A$32=$B144)*('乐容-S级品'!$L$3:$CA$3=Z$1)*('乐容-S级品'!$L$4:$CA$32)),0)</f>
      </c>
      <c r="AA144" s="280">
        <f>IFERROR(SUMPRODUCT(('控温被PRO-S级品'!$B$2:$B$10=$B144)*('控温被PRO-S级品'!$E$1:$BE$1=AA$1)*('控温被PRO-S级品'!$E$2:$BE$10)),0)+IFERROR(SUMPRODUCT(('冬被-S级品'!$B$2:$B$10=$B144)*('冬被-S级品'!$E$1:$AW$1=AA$1)*('冬被-S级品'!$E$2:$AW$10)),0)+IFERROR(SUMPRODUCT(('白止-S级品'!$A$2:$A$26=$B144)*('白止-S级品'!$D$1:$AV$1=AA$1)*('白止-S级品'!$D$2:$AV$26)),0)+IFERROR(SUMPRODUCT(('乐容-S级品'!$A$4:$A$32=$B144)*('乐容-S级品'!$L$3:$CA$3=AA$1)*('乐容-S级品'!$L$4:$CA$32)),0)</f>
      </c>
      <c r="AB144" s="280">
        <f>IFERROR(SUMPRODUCT(('控温被PRO-S级品'!$B$2:$B$10=$B144)*('控温被PRO-S级品'!$E$1:$BE$1=AB$1)*('控温被PRO-S级品'!$E$2:$BE$10)),0)+IFERROR(SUMPRODUCT(('冬被-S级品'!$B$2:$B$10=$B144)*('冬被-S级品'!$E$1:$AW$1=AB$1)*('冬被-S级品'!$E$2:$AW$10)),0)+IFERROR(SUMPRODUCT(('白止-S级品'!$A$2:$A$26=$B144)*('白止-S级品'!$D$1:$AV$1=AB$1)*('白止-S级品'!$D$2:$AV$26)),0)+IFERROR(SUMPRODUCT(('乐容-S级品'!$A$4:$A$32=$B144)*('乐容-S级品'!$L$3:$CA$3=AB$1)*('乐容-S级品'!$L$4:$CA$32)),0)</f>
      </c>
      <c r="AC144" s="280">
        <f>IFERROR(SUMPRODUCT(('控温被PRO-S级品'!$B$2:$B$10=$B144)*('控温被PRO-S级品'!$E$1:$BE$1=AC$1)*('控温被PRO-S级品'!$E$2:$BE$10)),0)+IFERROR(SUMPRODUCT(('冬被-S级品'!$B$2:$B$10=$B144)*('冬被-S级品'!$E$1:$AW$1=AC$1)*('冬被-S级品'!$E$2:$AW$10)),0)+IFERROR(SUMPRODUCT(('白止-S级品'!$A$2:$A$26=$B144)*('白止-S级品'!$D$1:$AV$1=AC$1)*('白止-S级品'!$D$2:$AV$26)),0)+IFERROR(SUMPRODUCT(('乐容-S级品'!$A$4:$A$32=$B144)*('乐容-S级品'!$L$3:$CA$3=AC$1)*('乐容-S级品'!$L$4:$CA$32)),0)</f>
      </c>
      <c r="AD144" s="280">
        <f>IFERROR(SUMPRODUCT(('控温被PRO-S级品'!$B$2:$B$10=$B144)*('控温被PRO-S级品'!$E$1:$BE$1=AD$1)*('控温被PRO-S级品'!$E$2:$BE$10)),0)+IFERROR(SUMPRODUCT(('冬被-S级品'!$B$2:$B$10=$B144)*('冬被-S级品'!$E$1:$AW$1=AD$1)*('冬被-S级品'!$E$2:$AW$10)),0)+IFERROR(SUMPRODUCT(('白止-S级品'!$A$2:$A$26=$B144)*('白止-S级品'!$D$1:$AV$1=AD$1)*('白止-S级品'!$D$2:$AV$26)),0)+IFERROR(SUMPRODUCT(('乐容-S级品'!$A$4:$A$32=$B144)*('乐容-S级品'!$L$3:$CA$3=AD$1)*('乐容-S级品'!$L$4:$CA$32)),0)</f>
      </c>
      <c r="AE144" s="280">
        <f>IFERROR(SUMPRODUCT(('控温被PRO-S级品'!$B$2:$B$10=$B144)*('控温被PRO-S级品'!$E$1:$BE$1=AE$1)*('控温被PRO-S级品'!$E$2:$BE$10)),0)+IFERROR(SUMPRODUCT(('冬被-S级品'!$B$2:$B$10=$B144)*('冬被-S级品'!$E$1:$AW$1=AE$1)*('冬被-S级品'!$E$2:$AW$10)),0)+IFERROR(SUMPRODUCT(('白止-S级品'!$A$2:$A$26=$B144)*('白止-S级品'!$D$1:$AV$1=AE$1)*('白止-S级品'!$D$2:$AV$26)),0)+IFERROR(SUMPRODUCT(('乐容-S级品'!$A$4:$A$32=$B144)*('乐容-S级品'!$L$3:$CA$3=AE$1)*('乐容-S级品'!$L$4:$CA$32)),0)</f>
      </c>
      <c r="AF144" s="280">
        <f>IFERROR(SUMPRODUCT(('控温被PRO-S级品'!$B$2:$B$10=$B144)*('控温被PRO-S级品'!$E$1:$BE$1=AF$1)*('控温被PRO-S级品'!$E$2:$BE$10)),0)+IFERROR(SUMPRODUCT(('冬被-S级品'!$B$2:$B$10=$B144)*('冬被-S级品'!$E$1:$AW$1=AF$1)*('冬被-S级品'!$E$2:$AW$10)),0)+IFERROR(SUMPRODUCT(('白止-S级品'!$A$2:$A$26=$B144)*('白止-S级品'!$D$1:$AV$1=AF$1)*('白止-S级品'!$D$2:$AV$26)),0)+IFERROR(SUMPRODUCT(('乐容-S级品'!$A$4:$A$32=$B144)*('乐容-S级品'!$L$3:$CA$3=AF$1)*('乐容-S级品'!$L$4:$CA$32)),0)</f>
      </c>
      <c r="AG144" s="280">
        <f>IFERROR(SUMPRODUCT(('控温被PRO-S级品'!$B$2:$B$10=$B144)*('控温被PRO-S级品'!$E$1:$BE$1=AG$1)*('控温被PRO-S级品'!$E$2:$BE$10)),0)+IFERROR(SUMPRODUCT(('冬被-S级品'!$B$2:$B$10=$B144)*('冬被-S级品'!$E$1:$AW$1=AG$1)*('冬被-S级品'!$E$2:$AW$10)),0)+IFERROR(SUMPRODUCT(('白止-S级品'!$A$2:$A$26=$B144)*('白止-S级品'!$D$1:$AV$1=AG$1)*('白止-S级品'!$D$2:$AV$26)),0)+IFERROR(SUMPRODUCT(('乐容-S级品'!$A$4:$A$32=$B144)*('乐容-S级品'!$L$3:$CA$3=AG$1)*('乐容-S级品'!$L$4:$CA$32)),0)</f>
      </c>
      <c r="AH144" s="280">
        <f>IFERROR(SUMPRODUCT(('控温被PRO-S级品'!$B$2:$B$10=$B144)*('控温被PRO-S级品'!$E$1:$BE$1=AH$1)*('控温被PRO-S级品'!$E$2:$BE$10)),0)+IFERROR(SUMPRODUCT(('冬被-S级品'!$B$2:$B$10=$B144)*('冬被-S级品'!$E$1:$AW$1=AH$1)*('冬被-S级品'!$E$2:$AW$10)),0)+IFERROR(SUMPRODUCT(('白止-S级品'!$A$2:$A$26=$B144)*('白止-S级品'!$D$1:$AV$1=AH$1)*('白止-S级品'!$D$2:$AV$26)),0)+IFERROR(SUMPRODUCT(('乐容-S级品'!$A$4:$A$32=$B144)*('乐容-S级品'!$L$3:$CA$3=AH$1)*('乐容-S级品'!$L$4:$CA$32)),0)</f>
      </c>
      <c r="AI144" s="280">
        <f>IFERROR(SUMPRODUCT(('控温被PRO-S级品'!$B$2:$B$10=$B144)*('控温被PRO-S级品'!$E$1:$BE$1=AI$1)*('控温被PRO-S级品'!$E$2:$BE$10)),0)+IFERROR(SUMPRODUCT(('冬被-S级品'!$B$2:$B$10=$B144)*('冬被-S级品'!$E$1:$AW$1=AI$1)*('冬被-S级品'!$E$2:$AW$10)),0)+IFERROR(SUMPRODUCT(('白止-S级品'!$A$2:$A$26=$B144)*('白止-S级品'!$D$1:$AV$1=AI$1)*('白止-S级品'!$D$2:$AV$26)),0)+IFERROR(SUMPRODUCT(('乐容-S级品'!$A$4:$A$32=$B144)*('乐容-S级品'!$L$3:$CA$3=AI$1)*('乐容-S级品'!$L$4:$CA$32)),0)</f>
      </c>
      <c r="AJ144" s="280">
        <f>IFERROR(SUMPRODUCT(('控温被PRO-S级品'!$B$2:$B$10=$B144)*('控温被PRO-S级品'!$E$1:$BE$1=AJ$1)*('控温被PRO-S级品'!$E$2:$BE$10)),0)+IFERROR(SUMPRODUCT(('冬被-S级品'!$B$2:$B$10=$B144)*('冬被-S级品'!$E$1:$AW$1=AJ$1)*('冬被-S级品'!$E$2:$AW$10)),0)+IFERROR(SUMPRODUCT(('白止-S级品'!$A$2:$A$26=$B144)*('白止-S级品'!$D$1:$AV$1=AJ$1)*('白止-S级品'!$D$2:$AV$26)),0)+IFERROR(SUMPRODUCT(('乐容-S级品'!$A$4:$A$32=$B144)*('乐容-S级品'!$L$3:$CA$3=AJ$1)*('乐容-S级品'!$L$4:$CA$32)),0)</f>
      </c>
      <c r="AK144" s="280">
        <f>IFERROR(SUMPRODUCT(('控温被PRO-S级品'!$B$2:$B$10=$B144)*('控温被PRO-S级品'!$E$1:$BE$1=AK$1)*('控温被PRO-S级品'!$E$2:$BE$10)),0)+IFERROR(SUMPRODUCT(('冬被-S级品'!$B$2:$B$10=$B144)*('冬被-S级品'!$E$1:$AW$1=AK$1)*('冬被-S级品'!$E$2:$AW$10)),0)+IFERROR(SUMPRODUCT(('白止-S级品'!$A$2:$A$26=$B144)*('白止-S级品'!$D$1:$AV$1=AK$1)*('白止-S级品'!$D$2:$AV$26)),0)+IFERROR(SUMPRODUCT(('乐容-S级品'!$A$4:$A$32=$B144)*('乐容-S级品'!$L$3:$CA$3=AK$1)*('乐容-S级品'!$L$4:$CA$32)),0)</f>
      </c>
      <c r="AL144" s="280">
        <f>IFERROR(SUMPRODUCT(('控温被PRO-S级品'!$B$2:$B$10=$B144)*('控温被PRO-S级品'!$E$1:$BE$1=AL$1)*('控温被PRO-S级品'!$E$2:$BE$10)),0)+IFERROR(SUMPRODUCT(('冬被-S级品'!$B$2:$B$10=$B144)*('冬被-S级品'!$E$1:$AW$1=AL$1)*('冬被-S级品'!$E$2:$AW$10)),0)+IFERROR(SUMPRODUCT(('白止-S级品'!$A$2:$A$26=$B144)*('白止-S级品'!$D$1:$AV$1=AL$1)*('白止-S级品'!$D$2:$AV$26)),0)+IFERROR(SUMPRODUCT(('乐容-S级品'!$A$4:$A$32=$B144)*('乐容-S级品'!$L$3:$CA$3=AL$1)*('乐容-S级品'!$L$4:$CA$32)),0)</f>
      </c>
      <c r="AM144" s="280">
        <f>IFERROR(SUMPRODUCT(('控温被PRO-S级品'!$B$2:$B$10=$B144)*('控温被PRO-S级品'!$E$1:$BE$1=AM$1)*('控温被PRO-S级品'!$E$2:$BE$10)),0)+IFERROR(SUMPRODUCT(('冬被-S级品'!$B$2:$B$10=$B144)*('冬被-S级品'!$E$1:$AW$1=AM$1)*('冬被-S级品'!$E$2:$AW$10)),0)+IFERROR(SUMPRODUCT(('白止-S级品'!$A$2:$A$26=$B144)*('白止-S级品'!$D$1:$AV$1=AM$1)*('白止-S级品'!$D$2:$AV$26)),0)+IFERROR(SUMPRODUCT(('乐容-S级品'!$A$4:$A$32=$B144)*('乐容-S级品'!$L$3:$CA$3=AM$1)*('乐容-S级品'!$L$4:$CA$32)),0)</f>
      </c>
      <c r="AN144" s="280">
        <f>IFERROR(SUMPRODUCT(('控温被PRO-S级品'!$B$2:$B$10=$B144)*('控温被PRO-S级品'!$E$1:$BE$1=AN$1)*('控温被PRO-S级品'!$E$2:$BE$10)),0)+IFERROR(SUMPRODUCT(('冬被-S级品'!$B$2:$B$10=$B144)*('冬被-S级品'!$E$1:$AW$1=AN$1)*('冬被-S级品'!$E$2:$AW$10)),0)+IFERROR(SUMPRODUCT(('白止-S级品'!$A$2:$A$26=$B144)*('白止-S级品'!$D$1:$AV$1=AN$1)*('白止-S级品'!$D$2:$AV$26)),0)+IFERROR(SUMPRODUCT(('乐容-S级品'!$A$4:$A$32=$B144)*('乐容-S级品'!$L$3:$CA$3=AN$1)*('乐容-S级品'!$L$4:$CA$32)),0)</f>
      </c>
      <c r="AO144" s="280">
        <f>IFERROR(SUMPRODUCT(('控温被PRO-S级品'!$B$2:$B$10=$B144)*('控温被PRO-S级品'!$E$1:$BE$1=AO$1)*('控温被PRO-S级品'!$E$2:$BE$10)),0)+IFERROR(SUMPRODUCT(('冬被-S级品'!$B$2:$B$10=$B144)*('冬被-S级品'!$E$1:$AW$1=AO$1)*('冬被-S级品'!$E$2:$AW$10)),0)+IFERROR(SUMPRODUCT(('白止-S级品'!$A$2:$A$26=$B144)*('白止-S级品'!$D$1:$AV$1=AO$1)*('白止-S级品'!$D$2:$AV$26)),0)+IFERROR(SUMPRODUCT(('乐容-S级品'!$A$4:$A$32=$B144)*('乐容-S级品'!$L$3:$CA$3=AO$1)*('乐容-S级品'!$L$4:$CA$32)),0)</f>
      </c>
      <c r="AP144" s="280">
        <f>IFERROR(SUMPRODUCT(('控温被PRO-S级品'!$B$2:$B$10=$B144)*('控温被PRO-S级品'!$E$1:$BE$1=AP$1)*('控温被PRO-S级品'!$E$2:$BE$10)),0)+IFERROR(SUMPRODUCT(('冬被-S级品'!$B$2:$B$10=$B144)*('冬被-S级品'!$E$1:$AW$1=AP$1)*('冬被-S级品'!$E$2:$AW$10)),0)+IFERROR(SUMPRODUCT(('白止-S级品'!$A$2:$A$26=$B144)*('白止-S级品'!$D$1:$AV$1=AP$1)*('白止-S级品'!$D$2:$AV$26)),0)+IFERROR(SUMPRODUCT(('乐容-S级品'!$A$4:$A$32=$B144)*('乐容-S级品'!$L$3:$CA$3=AP$1)*('乐容-S级品'!$L$4:$CA$32)),0)</f>
      </c>
      <c r="AQ144" s="280">
        <f>IFERROR(SUMPRODUCT(('控温被PRO-S级品'!$B$2:$B$10=$B144)*('控温被PRO-S级品'!$E$1:$BE$1=AQ$1)*('控温被PRO-S级品'!$E$2:$BE$10)),0)+IFERROR(SUMPRODUCT(('冬被-S级品'!$B$2:$B$10=$B144)*('冬被-S级品'!$E$1:$AW$1=AQ$1)*('冬被-S级品'!$E$2:$AW$10)),0)+IFERROR(SUMPRODUCT(('白止-S级品'!$A$2:$A$26=$B144)*('白止-S级品'!$D$1:$AV$1=AQ$1)*('白止-S级品'!$D$2:$AV$26)),0)+IFERROR(SUMPRODUCT(('乐容-S级品'!$A$4:$A$32=$B144)*('乐容-S级品'!$L$3:$CA$3=AQ$1)*('乐容-S级品'!$L$4:$CA$32)),0)</f>
      </c>
      <c r="AR144" s="280">
        <f>IFERROR(SUMPRODUCT(('控温被PRO-S级品'!$B$2:$B$10=$B144)*('控温被PRO-S级品'!$E$1:$BE$1=AR$1)*('控温被PRO-S级品'!$E$2:$BE$10)),0)+IFERROR(SUMPRODUCT(('冬被-S级品'!$B$2:$B$10=$B144)*('冬被-S级品'!$E$1:$AW$1=AR$1)*('冬被-S级品'!$E$2:$AW$10)),0)+IFERROR(SUMPRODUCT(('白止-S级品'!$A$2:$A$26=$B144)*('白止-S级品'!$D$1:$AV$1=AR$1)*('白止-S级品'!$D$2:$AV$26)),0)+IFERROR(SUMPRODUCT(('乐容-S级品'!$A$4:$A$32=$B144)*('乐容-S级品'!$L$3:$CA$3=AR$1)*('乐容-S级品'!$L$4:$CA$32)),0)</f>
      </c>
      <c r="AS144" s="280">
        <f>IFERROR(SUMPRODUCT(('控温被PRO-S级品'!$B$2:$B$10=$B144)*('控温被PRO-S级品'!$E$1:$BE$1=AS$1)*('控温被PRO-S级品'!$E$2:$BE$10)),0)+IFERROR(SUMPRODUCT(('冬被-S级品'!$B$2:$B$10=$B144)*('冬被-S级品'!$E$1:$AW$1=AS$1)*('冬被-S级品'!$E$2:$AW$10)),0)+IFERROR(SUMPRODUCT(('白止-S级品'!$A$2:$A$26=$B144)*('白止-S级品'!$D$1:$AV$1=AS$1)*('白止-S级品'!$D$2:$AV$26)),0)+IFERROR(SUMPRODUCT(('乐容-S级品'!$A$4:$A$32=$B144)*('乐容-S级品'!$L$3:$CA$3=AS$1)*('乐容-S级品'!$L$4:$CA$32)),0)</f>
      </c>
      <c r="AT144" s="280">
        <f>IFERROR(SUMPRODUCT(('控温被PRO-S级品'!$B$2:$B$10=$B144)*('控温被PRO-S级品'!$E$1:$BE$1=AT$1)*('控温被PRO-S级品'!$E$2:$BE$10)),0)+IFERROR(SUMPRODUCT(('冬被-S级品'!$B$2:$B$10=$B144)*('冬被-S级品'!$E$1:$AW$1=AT$1)*('冬被-S级品'!$E$2:$AW$10)),0)+IFERROR(SUMPRODUCT(('白止-S级品'!$A$2:$A$26=$B144)*('白止-S级品'!$D$1:$AV$1=AT$1)*('白止-S级品'!$D$2:$AV$26)),0)+IFERROR(SUMPRODUCT(('乐容-S级品'!$A$4:$A$32=$B144)*('乐容-S级品'!$L$3:$CA$3=AT$1)*('乐容-S级品'!$L$4:$CA$32)),0)</f>
      </c>
      <c r="AU144" s="280">
        <f>IFERROR(SUMPRODUCT(('控温被PRO-S级品'!$B$2:$B$10=$B144)*('控温被PRO-S级品'!$E$1:$BE$1=AU$1)*('控温被PRO-S级品'!$E$2:$BE$10)),0)+IFERROR(SUMPRODUCT(('冬被-S级品'!$B$2:$B$10=$B144)*('冬被-S级品'!$E$1:$AW$1=AU$1)*('冬被-S级品'!$E$2:$AW$10)),0)+IFERROR(SUMPRODUCT(('白止-S级品'!$A$2:$A$26=$B144)*('白止-S级品'!$D$1:$AV$1=AU$1)*('白止-S级品'!$D$2:$AV$26)),0)+IFERROR(SUMPRODUCT(('乐容-S级品'!$A$4:$A$32=$B144)*('乐容-S级品'!$L$3:$CA$3=AU$1)*('乐容-S级品'!$L$4:$CA$32)),0)</f>
      </c>
      <c r="AV144" s="280">
        <f>IFERROR(SUMPRODUCT(('控温被PRO-S级品'!$B$2:$B$10=$B144)*('控温被PRO-S级品'!$E$1:$BE$1=AV$1)*('控温被PRO-S级品'!$E$2:$BE$10)),0)+IFERROR(SUMPRODUCT(('冬被-S级品'!$B$2:$B$10=$B144)*('冬被-S级品'!$E$1:$AW$1=AV$1)*('冬被-S级品'!$E$2:$AW$10)),0)+IFERROR(SUMPRODUCT(('白止-S级品'!$A$2:$A$26=$B144)*('白止-S级品'!$D$1:$AV$1=AV$1)*('白止-S级品'!$D$2:$AV$26)),0)+IFERROR(SUMPRODUCT(('乐容-S级品'!$A$4:$A$32=$B144)*('乐容-S级品'!$L$3:$CA$3=AV$1)*('乐容-S级品'!$L$4:$CA$32)),0)</f>
      </c>
      <c r="AW144" s="280">
        <f>IFERROR(SUMPRODUCT(('控温被PRO-S级品'!$B$2:$B$10=$B144)*('控温被PRO-S级品'!$E$1:$BE$1=AW$1)*('控温被PRO-S级品'!$E$2:$BE$10)),0)+IFERROR(SUMPRODUCT(('冬被-S级品'!$B$2:$B$10=$B144)*('冬被-S级品'!$E$1:$AW$1=AW$1)*('冬被-S级品'!$E$2:$AW$10)),0)+IFERROR(SUMPRODUCT(('白止-S级品'!$A$2:$A$26=$B144)*('白止-S级品'!$D$1:$AV$1=AW$1)*('白止-S级品'!$D$2:$AV$26)),0)+IFERROR(SUMPRODUCT(('乐容-S级品'!$A$4:$A$32=$B144)*('乐容-S级品'!$L$3:$CA$3=AW$1)*('乐容-S级品'!$L$4:$CA$32)),0)</f>
      </c>
      <c r="AX144" s="280">
        <f>IFERROR(SUMPRODUCT(('控温被PRO-S级品'!$B$2:$B$10=$B144)*('控温被PRO-S级品'!$E$1:$BE$1=AX$1)*('控温被PRO-S级品'!$E$2:$BE$10)),0)+IFERROR(SUMPRODUCT(('冬被-S级品'!$B$2:$B$10=$B144)*('冬被-S级品'!$E$1:$AW$1=AX$1)*('冬被-S级品'!$E$2:$AW$10)),0)+IFERROR(SUMPRODUCT(('白止-S级品'!$A$2:$A$26=$B144)*('白止-S级品'!$D$1:$AV$1=AX$1)*('白止-S级品'!$D$2:$AV$26)),0)+IFERROR(SUMPRODUCT(('乐容-S级品'!$A$4:$A$32=$B144)*('乐容-S级品'!$L$3:$CA$3=AX$1)*('乐容-S级品'!$L$4:$CA$32)),0)</f>
      </c>
      <c r="AY144" s="280">
        <f>IFERROR(SUMPRODUCT(('控温被PRO-S级品'!$B$2:$B$10=$B144)*('控温被PRO-S级品'!$E$1:$BE$1=AY$1)*('控温被PRO-S级品'!$E$2:$BE$10)),0)+IFERROR(SUMPRODUCT(('冬被-S级品'!$B$2:$B$10=$B144)*('冬被-S级品'!$E$1:$AW$1=AY$1)*('冬被-S级品'!$E$2:$AW$10)),0)+IFERROR(SUMPRODUCT(('白止-S级品'!$A$2:$A$26=$B144)*('白止-S级品'!$D$1:$AV$1=AY$1)*('白止-S级品'!$D$2:$AV$26)),0)+IFERROR(SUMPRODUCT(('乐容-S级品'!$A$4:$A$32=$B144)*('乐容-S级品'!$L$3:$CA$3=AY$1)*('乐容-S级品'!$L$4:$CA$32)),0)</f>
      </c>
      <c r="AZ144" s="280">
        <f>IFERROR(SUMPRODUCT(('控温被PRO-S级品'!$B$2:$B$10=$B144)*('控温被PRO-S级品'!$E$1:$BE$1=AZ$1)*('控温被PRO-S级品'!$E$2:$BE$10)),0)+IFERROR(SUMPRODUCT(('冬被-S级品'!$B$2:$B$10=$B144)*('冬被-S级品'!$E$1:$AW$1=AZ$1)*('冬被-S级品'!$E$2:$AW$10)),0)+IFERROR(SUMPRODUCT(('白止-S级品'!$A$2:$A$26=$B144)*('白止-S级品'!$D$1:$AV$1=AZ$1)*('白止-S级品'!$D$2:$AV$26)),0)+IFERROR(SUMPRODUCT(('乐容-S级品'!$A$4:$A$32=$B144)*('乐容-S级品'!$L$3:$CA$3=AZ$1)*('乐容-S级品'!$L$4:$CA$32)),0)</f>
      </c>
      <c r="BA144" s="280">
        <f>IFERROR(SUMPRODUCT(('控温被PRO-S级品'!$B$2:$B$10=$B144)*('控温被PRO-S级品'!$E$1:$BE$1=BA$1)*('控温被PRO-S级品'!$E$2:$BE$10)),0)+IFERROR(SUMPRODUCT(('冬被-S级品'!$B$2:$B$10=$B144)*('冬被-S级品'!$E$1:$AW$1=BA$1)*('冬被-S级品'!$E$2:$AW$10)),0)+IFERROR(SUMPRODUCT(('白止-S级品'!$A$2:$A$26=$B144)*('白止-S级品'!$D$1:$AV$1=BA$1)*('白止-S级品'!$D$2:$AV$26)),0)+IFERROR(SUMPRODUCT(('乐容-S级品'!$A$4:$A$32=$B144)*('乐容-S级品'!$L$3:$CA$3=BA$1)*('乐容-S级品'!$L$4:$CA$32)),0)</f>
      </c>
      <c r="BB144" s="280">
        <f>IFERROR(SUMPRODUCT(('控温被PRO-S级品'!$B$2:$B$10=$B144)*('控温被PRO-S级品'!$E$1:$BE$1=BB$1)*('控温被PRO-S级品'!$E$2:$BE$10)),0)+IFERROR(SUMPRODUCT(('冬被-S级品'!$B$2:$B$10=$B144)*('冬被-S级品'!$E$1:$AW$1=BB$1)*('冬被-S级品'!$E$2:$AW$10)),0)+IFERROR(SUMPRODUCT(('白止-S级品'!$A$2:$A$26=$B144)*('白止-S级品'!$D$1:$AV$1=BB$1)*('白止-S级品'!$D$2:$AV$26)),0)+IFERROR(SUMPRODUCT(('乐容-S级品'!$A$4:$A$32=$B144)*('乐容-S级品'!$L$3:$CA$3=BB$1)*('乐容-S级品'!$L$4:$CA$32)),0)</f>
      </c>
      <c r="BC144" s="280">
        <f>IFERROR(SUMPRODUCT(('控温被PRO-S级品'!$B$2:$B$10=$B144)*('控温被PRO-S级品'!$E$1:$BE$1=BC$1)*('控温被PRO-S级品'!$E$2:$BE$10)),0)+IFERROR(SUMPRODUCT(('冬被-S级品'!$B$2:$B$10=$B144)*('冬被-S级品'!$E$1:$AW$1=BC$1)*('冬被-S级品'!$E$2:$AW$10)),0)+IFERROR(SUMPRODUCT(('白止-S级品'!$A$2:$A$26=$B144)*('白止-S级品'!$D$1:$AV$1=BC$1)*('白止-S级品'!$D$2:$AV$26)),0)+IFERROR(SUMPRODUCT(('乐容-S级品'!$A$4:$A$32=$B144)*('乐容-S级品'!$L$3:$CA$3=BC$1)*('乐容-S级品'!$L$4:$CA$32)),0)</f>
      </c>
      <c r="BD144" s="280">
        <f>IFERROR(SUMPRODUCT(('控温被PRO-S级品'!$B$2:$B$10=$B144)*('控温被PRO-S级品'!$E$1:$BE$1=BD$1)*('控温被PRO-S级品'!$E$2:$BE$10)),0)+IFERROR(SUMPRODUCT(('冬被-S级品'!$B$2:$B$10=$B144)*('冬被-S级品'!$E$1:$AW$1=BD$1)*('冬被-S级品'!$E$2:$AW$10)),0)+IFERROR(SUMPRODUCT(('白止-S级品'!$A$2:$A$26=$B144)*('白止-S级品'!$D$1:$AV$1=BD$1)*('白止-S级品'!$D$2:$AV$26)),0)+IFERROR(SUMPRODUCT(('乐容-S级品'!$A$4:$A$32=$B144)*('乐容-S级品'!$L$3:$CA$3=BD$1)*('乐容-S级品'!$L$4:$CA$32)),0)</f>
      </c>
      <c r="BE144" s="280">
        <f>IFERROR(SUMPRODUCT(('控温被PRO-S级品'!$B$2:$B$10=$B144)*('控温被PRO-S级品'!$E$1:$BE$1=BE$1)*('控温被PRO-S级品'!$E$2:$BE$10)),0)+IFERROR(SUMPRODUCT(('冬被-S级品'!$B$2:$B$10=$B144)*('冬被-S级品'!$E$1:$AW$1=BE$1)*('冬被-S级品'!$E$2:$AW$10)),0)+IFERROR(SUMPRODUCT(('白止-S级品'!$A$2:$A$26=$B144)*('白止-S级品'!$D$1:$AV$1=BE$1)*('白止-S级品'!$D$2:$AV$26)),0)+IFERROR(SUMPRODUCT(('乐容-S级品'!$A$4:$A$32=$B144)*('乐容-S级品'!$L$3:$CA$3=BE$1)*('乐容-S级品'!$L$4:$CA$32)),0)</f>
      </c>
      <c r="BF144" s="280">
        <f>IFERROR(SUMPRODUCT(('控温被PRO-S级品'!$B$2:$B$10=$B144)*('控温被PRO-S级品'!$E$1:$BE$1=BF$1)*('控温被PRO-S级品'!$E$2:$BE$10)),0)+IFERROR(SUMPRODUCT(('冬被-S级品'!$B$2:$B$10=$B144)*('冬被-S级品'!$E$1:$AW$1=BF$1)*('冬被-S级品'!$E$2:$AW$10)),0)+IFERROR(SUMPRODUCT(('白止-S级品'!$A$2:$A$26=$B144)*('白止-S级品'!$D$1:$AV$1=BF$1)*('白止-S级品'!$D$2:$AV$26)),0)+IFERROR(SUMPRODUCT(('乐容-S级品'!$A$4:$A$32=$B144)*('乐容-S级品'!$L$3:$CA$3=BF$1)*('乐容-S级品'!$L$4:$CA$32)),0)</f>
      </c>
      <c r="BG144" s="280">
        <f>IFERROR(SUMPRODUCT(('控温被PRO-S级品'!$B$2:$B$10=$B144)*('控温被PRO-S级品'!$E$1:$BE$1=BG$1)*('控温被PRO-S级品'!$E$2:$BE$10)),0)+IFERROR(SUMPRODUCT(('冬被-S级品'!$B$2:$B$10=$B144)*('冬被-S级品'!$E$1:$AW$1=BG$1)*('冬被-S级品'!$E$2:$AW$10)),0)+IFERROR(SUMPRODUCT(('白止-S级品'!$A$2:$A$26=$B144)*('白止-S级品'!$D$1:$AV$1=BG$1)*('白止-S级品'!$D$2:$AV$26)),0)+IFERROR(SUMPRODUCT(('乐容-S级品'!$A$4:$A$32=$B144)*('乐容-S级品'!$L$3:$CA$3=BG$1)*('乐容-S级品'!$L$4:$CA$32)),0)</f>
      </c>
      <c r="BH144" s="280">
        <f>IFERROR(SUMPRODUCT(('控温被PRO-S级品'!$B$2:$B$10=$B144)*('控温被PRO-S级品'!$E$1:$BE$1=BH$1)*('控温被PRO-S级品'!$E$2:$BE$10)),0)+IFERROR(SUMPRODUCT(('冬被-S级品'!$B$2:$B$10=$B144)*('冬被-S级品'!$E$1:$AW$1=BH$1)*('冬被-S级品'!$E$2:$AW$10)),0)+IFERROR(SUMPRODUCT(('白止-S级品'!$A$2:$A$26=$B144)*('白止-S级品'!$D$1:$AV$1=BH$1)*('白止-S级品'!$D$2:$AV$26)),0)+IFERROR(SUMPRODUCT(('乐容-S级品'!$A$4:$A$32=$B144)*('乐容-S级品'!$L$3:$CA$3=BH$1)*('乐容-S级品'!$L$4:$CA$32)),0)</f>
      </c>
      <c r="BI144" s="280">
        <f>IFERROR(SUMPRODUCT(('控温被PRO-S级品'!$B$2:$B$10=$B144)*('控温被PRO-S级品'!$E$1:$BE$1=BI$1)*('控温被PRO-S级品'!$E$2:$BE$10)),0)+IFERROR(SUMPRODUCT(('冬被-S级品'!$B$2:$B$10=$B144)*('冬被-S级品'!$E$1:$AW$1=BI$1)*('冬被-S级品'!$E$2:$AW$10)),0)+IFERROR(SUMPRODUCT(('白止-S级品'!$A$2:$A$26=$B144)*('白止-S级品'!$D$1:$AV$1=BI$1)*('白止-S级品'!$D$2:$AV$26)),0)+IFERROR(SUMPRODUCT(('乐容-S级品'!$A$4:$A$32=$B144)*('乐容-S级品'!$L$3:$CA$3=BI$1)*('乐容-S级品'!$L$4:$CA$32)),0)</f>
      </c>
      <c r="BJ144" s="280">
        <f>IFERROR(SUMPRODUCT(('控温被PRO-S级品'!$B$2:$B$10=$B144)*('控温被PRO-S级品'!$E$1:$BE$1=BJ$1)*('控温被PRO-S级品'!$E$2:$BE$10)),0)+IFERROR(SUMPRODUCT(('冬被-S级品'!$B$2:$B$10=$B144)*('冬被-S级品'!$E$1:$AW$1=BJ$1)*('冬被-S级品'!$E$2:$AW$10)),0)+IFERROR(SUMPRODUCT(('白止-S级品'!$A$2:$A$26=$B144)*('白止-S级品'!$D$1:$AV$1=BJ$1)*('白止-S级品'!$D$2:$AV$26)),0)+IFERROR(SUMPRODUCT(('乐容-S级品'!$A$4:$A$32=$B144)*('乐容-S级品'!$L$3:$CA$3=BJ$1)*('乐容-S级品'!$L$4:$CA$32)),0)</f>
      </c>
      <c r="BK144" s="280">
        <f>IFERROR(SUMPRODUCT(('控温被PRO-S级品'!$B$2:$B$10=$B144)*('控温被PRO-S级品'!$E$1:$BE$1=BK$1)*('控温被PRO-S级品'!$E$2:$BE$10)),0)+IFERROR(SUMPRODUCT(('冬被-S级品'!$B$2:$B$10=$B144)*('冬被-S级品'!$E$1:$AW$1=BK$1)*('冬被-S级品'!$E$2:$AW$10)),0)+IFERROR(SUMPRODUCT(('白止-S级品'!$A$2:$A$26=$B144)*('白止-S级品'!$D$1:$AV$1=BK$1)*('白止-S级品'!$D$2:$AV$26)),0)+IFERROR(SUMPRODUCT(('乐容-S级品'!$A$4:$A$32=$B144)*('乐容-S级品'!$L$3:$CA$3=BK$1)*('乐容-S级品'!$L$4:$CA$32)),0)</f>
      </c>
      <c r="BL144" s="280">
        <f>IFERROR(SUMPRODUCT(('控温被PRO-S级品'!$B$2:$B$10=$B144)*('控温被PRO-S级品'!$E$1:$BE$1=BL$1)*('控温被PRO-S级品'!$E$2:$BE$10)),0)+IFERROR(SUMPRODUCT(('冬被-S级品'!$B$2:$B$10=$B144)*('冬被-S级品'!$E$1:$AW$1=BL$1)*('冬被-S级品'!$E$2:$AW$10)),0)+IFERROR(SUMPRODUCT(('白止-S级品'!$A$2:$A$26=$B144)*('白止-S级品'!$D$1:$AV$1=BL$1)*('白止-S级品'!$D$2:$AV$26)),0)+IFERROR(SUMPRODUCT(('乐容-S级品'!$A$4:$A$32=$B144)*('乐容-S级品'!$L$3:$CA$3=BL$1)*('乐容-S级品'!$L$4:$CA$32)),0)</f>
      </c>
      <c r="BM144" s="280">
        <f>IFERROR(SUMPRODUCT(('控温被PRO-S级品'!$B$2:$B$10=$B144)*('控温被PRO-S级品'!$E$1:$BE$1=BM$1)*('控温被PRO-S级品'!$E$2:$BE$10)),0)+IFERROR(SUMPRODUCT(('冬被-S级品'!$B$2:$B$10=$B144)*('冬被-S级品'!$E$1:$AW$1=BM$1)*('冬被-S级品'!$E$2:$AW$10)),0)+IFERROR(SUMPRODUCT(('白止-S级品'!$A$2:$A$26=$B144)*('白止-S级品'!$D$1:$AV$1=BM$1)*('白止-S级品'!$D$2:$AV$26)),0)+IFERROR(SUMPRODUCT(('乐容-S级品'!$A$4:$A$32=$B144)*('乐容-S级品'!$L$3:$CA$3=BM$1)*('乐容-S级品'!$L$4:$CA$32)),0)</f>
      </c>
      <c r="BN144" s="280">
        <f>IFERROR(SUMPRODUCT(('控温被PRO-S级品'!$B$2:$B$10=$B144)*('控温被PRO-S级品'!$E$1:$BE$1=BN$1)*('控温被PRO-S级品'!$E$2:$BE$10)),0)+IFERROR(SUMPRODUCT(('冬被-S级品'!$B$2:$B$10=$B144)*('冬被-S级品'!$E$1:$AW$1=BN$1)*('冬被-S级品'!$E$2:$AW$10)),0)+IFERROR(SUMPRODUCT(('白止-S级品'!$A$2:$A$26=$B144)*('白止-S级品'!$D$1:$AV$1=BN$1)*('白止-S级品'!$D$2:$AV$26)),0)+IFERROR(SUMPRODUCT(('乐容-S级品'!$A$4:$A$32=$B144)*('乐容-S级品'!$L$3:$CA$3=BN$1)*('乐容-S级品'!$L$4:$CA$32)),0)</f>
      </c>
      <c r="BO144" s="280">
        <f>IFERROR(SUMPRODUCT(('控温被PRO-S级品'!$B$2:$B$10=$B144)*('控温被PRO-S级品'!$E$1:$BE$1=BO$1)*('控温被PRO-S级品'!$E$2:$BE$10)),0)+IFERROR(SUMPRODUCT(('冬被-S级品'!$B$2:$B$10=$B144)*('冬被-S级品'!$E$1:$AW$1=BO$1)*('冬被-S级品'!$E$2:$AW$10)),0)+IFERROR(SUMPRODUCT(('白止-S级品'!$A$2:$A$26=$B144)*('白止-S级品'!$D$1:$AV$1=BO$1)*('白止-S级品'!$D$2:$AV$26)),0)+IFERROR(SUMPRODUCT(('乐容-S级品'!$A$4:$A$32=$B144)*('乐容-S级品'!$L$3:$CA$3=BO$1)*('乐容-S级品'!$L$4:$CA$32)),0)</f>
      </c>
      <c r="BP144" s="280">
        <f>IFERROR(SUMPRODUCT(('控温被PRO-S级品'!$B$2:$B$10=$B144)*('控温被PRO-S级品'!$E$1:$BE$1=BP$1)*('控温被PRO-S级品'!$E$2:$BE$10)),0)+IFERROR(SUMPRODUCT(('冬被-S级品'!$B$2:$B$10=$B144)*('冬被-S级品'!$E$1:$AW$1=BP$1)*('冬被-S级品'!$E$2:$AW$10)),0)+IFERROR(SUMPRODUCT(('白止-S级品'!$A$2:$A$26=$B144)*('白止-S级品'!$D$1:$AV$1=BP$1)*('白止-S级品'!$D$2:$AV$26)),0)+IFERROR(SUMPRODUCT(('乐容-S级品'!$A$4:$A$32=$B144)*('乐容-S级品'!$L$3:$CA$3=BP$1)*('乐容-S级品'!$L$4:$CA$32)),0)</f>
      </c>
      <c r="BQ144" s="280">
        <f>IFERROR(SUMPRODUCT(('控温被PRO-S级品'!$B$2:$B$10=$B144)*('控温被PRO-S级品'!$E$1:$BE$1=BQ$1)*('控温被PRO-S级品'!$E$2:$BE$10)),0)+IFERROR(SUMPRODUCT(('冬被-S级品'!$B$2:$B$10=$B144)*('冬被-S级品'!$E$1:$AW$1=BQ$1)*('冬被-S级品'!$E$2:$AW$10)),0)+IFERROR(SUMPRODUCT(('白止-S级品'!$A$2:$A$26=$B144)*('白止-S级品'!$D$1:$AV$1=BQ$1)*('白止-S级品'!$D$2:$AV$26)),0)+IFERROR(SUMPRODUCT(('乐容-S级品'!$A$4:$A$32=$B144)*('乐容-S级品'!$L$3:$CA$3=BQ$1)*('乐容-S级品'!$L$4:$CA$32)),0)</f>
      </c>
      <c r="BR144" s="280">
        <f>IFERROR(SUMPRODUCT(('控温被PRO-S级品'!$B$2:$B$10=$B144)*('控温被PRO-S级品'!$E$1:$BE$1=BR$1)*('控温被PRO-S级品'!$E$2:$BE$10)),0)+IFERROR(SUMPRODUCT(('冬被-S级品'!$B$2:$B$10=$B144)*('冬被-S级品'!$E$1:$AW$1=BR$1)*('冬被-S级品'!$E$2:$AW$10)),0)+IFERROR(SUMPRODUCT(('白止-S级品'!$A$2:$A$26=$B144)*('白止-S级品'!$D$1:$AV$1=BR$1)*('白止-S级品'!$D$2:$AV$26)),0)+IFERROR(SUMPRODUCT(('乐容-S级品'!$A$4:$A$32=$B144)*('乐容-S级品'!$L$3:$CA$3=BR$1)*('乐容-S级品'!$L$4:$CA$32)),0)</f>
      </c>
      <c r="BS144" s="280">
        <f>IFERROR(SUMPRODUCT(('控温被PRO-S级品'!$B$2:$B$10=$B144)*('控温被PRO-S级品'!$E$1:$BE$1=BS$1)*('控温被PRO-S级品'!$E$2:$BE$10)),0)+IFERROR(SUMPRODUCT(('冬被-S级品'!$B$2:$B$10=$B144)*('冬被-S级品'!$E$1:$AW$1=BS$1)*('冬被-S级品'!$E$2:$AW$10)),0)+IFERROR(SUMPRODUCT(('白止-S级品'!$A$2:$A$26=$B144)*('白止-S级品'!$D$1:$AV$1=BS$1)*('白止-S级品'!$D$2:$AV$26)),0)+IFERROR(SUMPRODUCT(('乐容-S级品'!$A$4:$A$32=$B144)*('乐容-S级品'!$L$3:$CA$3=BS$1)*('乐容-S级品'!$L$4:$CA$32)),0)</f>
      </c>
      <c r="BT144" s="280">
        <f>IFERROR(SUMPRODUCT(('控温被PRO-S级品'!$B$2:$B$10=$B144)*('控温被PRO-S级品'!$E$1:$BE$1=BT$1)*('控温被PRO-S级品'!$E$2:$BE$10)),0)+IFERROR(SUMPRODUCT(('冬被-S级品'!$B$2:$B$10=$B144)*('冬被-S级品'!$E$1:$AW$1=BT$1)*('冬被-S级品'!$E$2:$AW$10)),0)+IFERROR(SUMPRODUCT(('白止-S级品'!$A$2:$A$26=$B144)*('白止-S级品'!$D$1:$AV$1=BT$1)*('白止-S级品'!$D$2:$AV$26)),0)+IFERROR(SUMPRODUCT(('乐容-S级品'!$A$4:$A$32=$B144)*('乐容-S级品'!$L$3:$CA$3=BT$1)*('乐容-S级品'!$L$4:$CA$32)),0)</f>
      </c>
      <c r="BU144" s="280">
        <f>IFERROR(SUMPRODUCT(('控温被PRO-S级品'!$B$2:$B$10=$B144)*('控温被PRO-S级品'!$E$1:$BE$1=BU$1)*('控温被PRO-S级品'!$E$2:$BE$10)),0)+IFERROR(SUMPRODUCT(('冬被-S级品'!$B$2:$B$10=$B144)*('冬被-S级品'!$E$1:$AW$1=BU$1)*('冬被-S级品'!$E$2:$AW$10)),0)+IFERROR(SUMPRODUCT(('白止-S级品'!$A$2:$A$26=$B144)*('白止-S级品'!$D$1:$AV$1=BU$1)*('白止-S级品'!$D$2:$AV$26)),0)+IFERROR(SUMPRODUCT(('乐容-S级品'!$A$4:$A$32=$B144)*('乐容-S级品'!$L$3:$CA$3=BU$1)*('乐容-S级品'!$L$4:$CA$32)),0)</f>
      </c>
      <c r="BV144" s="280">
        <f>IFERROR(SUMPRODUCT(('控温被PRO-S级品'!$B$2:$B$10=$B144)*('控温被PRO-S级品'!$E$1:$BE$1=BV$1)*('控温被PRO-S级品'!$E$2:$BE$10)),0)+IFERROR(SUMPRODUCT(('冬被-S级品'!$B$2:$B$10=$B144)*('冬被-S级品'!$E$1:$AW$1=BV$1)*('冬被-S级品'!$E$2:$AW$10)),0)+IFERROR(SUMPRODUCT(('白止-S级品'!$A$2:$A$26=$B144)*('白止-S级品'!$D$1:$AV$1=BV$1)*('白止-S级品'!$D$2:$AV$26)),0)+IFERROR(SUMPRODUCT(('乐容-S级品'!$A$4:$A$32=$B144)*('乐容-S级品'!$L$3:$CA$3=BV$1)*('乐容-S级品'!$L$4:$CA$32)),0)</f>
      </c>
      <c r="BW144" s="280">
        <f>IFERROR(SUMPRODUCT(('控温被PRO-S级品'!$B$2:$B$10=$B144)*('控温被PRO-S级品'!$E$1:$BE$1=BW$1)*('控温被PRO-S级品'!$E$2:$BE$10)),0)+IFERROR(SUMPRODUCT(('冬被-S级品'!$B$2:$B$10=$B144)*('冬被-S级品'!$E$1:$AW$1=BW$1)*('冬被-S级品'!$E$2:$AW$10)),0)+IFERROR(SUMPRODUCT(('白止-S级品'!$A$2:$A$26=$B144)*('白止-S级品'!$D$1:$AV$1=BW$1)*('白止-S级品'!$D$2:$AV$26)),0)+IFERROR(SUMPRODUCT(('乐容-S级品'!$A$4:$A$32=$B144)*('乐容-S级品'!$L$3:$CA$3=BW$1)*('乐容-S级品'!$L$4:$CA$32)),0)</f>
      </c>
      <c r="BX144" s="280">
        <f>IFERROR(SUMPRODUCT(('控温被PRO-S级品'!$B$2:$B$10=$B144)*('控温被PRO-S级品'!$E$1:$BE$1=BX$1)*('控温被PRO-S级品'!$E$2:$BE$10)),0)+IFERROR(SUMPRODUCT(('冬被-S级品'!$B$2:$B$10=$B144)*('冬被-S级品'!$E$1:$AW$1=BX$1)*('冬被-S级品'!$E$2:$AW$10)),0)+IFERROR(SUMPRODUCT(('白止-S级品'!$A$2:$A$26=$B144)*('白止-S级品'!$D$1:$AV$1=BX$1)*('白止-S级品'!$D$2:$AV$26)),0)+IFERROR(SUMPRODUCT(('乐容-S级品'!$A$4:$A$32=$B144)*('乐容-S级品'!$L$3:$CA$3=BX$1)*('乐容-S级品'!$L$4:$CA$32)),0)</f>
      </c>
      <c r="BY144" s="280">
        <f>IFERROR(SUMPRODUCT(('控温被PRO-S级品'!$B$2:$B$10=$B144)*('控温被PRO-S级品'!$E$1:$BE$1=BY$1)*('控温被PRO-S级品'!$E$2:$BE$10)),0)+IFERROR(SUMPRODUCT(('冬被-S级品'!$B$2:$B$10=$B144)*('冬被-S级品'!$E$1:$AW$1=BY$1)*('冬被-S级品'!$E$2:$AW$10)),0)+IFERROR(SUMPRODUCT(('白止-S级品'!$A$2:$A$26=$B144)*('白止-S级品'!$D$1:$AV$1=BY$1)*('白止-S级品'!$D$2:$AV$26)),0)+IFERROR(SUMPRODUCT(('乐容-S级品'!$A$4:$A$32=$B144)*('乐容-S级品'!$L$3:$CA$3=BY$1)*('乐容-S级品'!$L$4:$CA$32)),0)</f>
      </c>
      <c r="BZ144" s="280">
        <f>IFERROR(SUMPRODUCT(('控温被PRO-S级品'!$B$2:$B$10=$B144)*('控温被PRO-S级品'!$E$1:$BE$1=BZ$1)*('控温被PRO-S级品'!$E$2:$BE$10)),0)+IFERROR(SUMPRODUCT(('冬被-S级品'!$B$2:$B$10=$B144)*('冬被-S级品'!$E$1:$AW$1=BZ$1)*('冬被-S级品'!$E$2:$AW$10)),0)+IFERROR(SUMPRODUCT(('白止-S级品'!$A$2:$A$26=$B144)*('白止-S级品'!$D$1:$AV$1=BZ$1)*('白止-S级品'!$D$2:$AV$26)),0)+IFERROR(SUMPRODUCT(('乐容-S级品'!$A$4:$A$32=$B144)*('乐容-S级品'!$L$3:$CA$3=BZ$1)*('乐容-S级品'!$L$4:$CA$32)),0)</f>
      </c>
      <c r="CA144" s="280">
        <f>IFERROR(SUMPRODUCT(('控温被PRO-S级品'!$B$2:$B$10=$B144)*('控温被PRO-S级品'!$E$1:$BE$1=CA$1)*('控温被PRO-S级品'!$E$2:$BE$10)),0)+IFERROR(SUMPRODUCT(('冬被-S级品'!$B$2:$B$10=$B144)*('冬被-S级品'!$E$1:$AW$1=CA$1)*('冬被-S级品'!$E$2:$AW$10)),0)+IFERROR(SUMPRODUCT(('白止-S级品'!$A$2:$A$26=$B144)*('白止-S级品'!$D$1:$AV$1=CA$1)*('白止-S级品'!$D$2:$AV$26)),0)+IFERROR(SUMPRODUCT(('乐容-S级品'!$A$4:$A$32=$B144)*('乐容-S级品'!$L$3:$CA$3=CA$1)*('乐容-S级品'!$L$4:$CA$32)),0)</f>
      </c>
      <c r="CB144" s="280">
        <f>IFERROR(SUMPRODUCT(('控温被PRO-S级品'!$B$2:$B$10=$B144)*('控温被PRO-S级品'!$E$1:$BE$1=CB$1)*('控温被PRO-S级品'!$E$2:$BE$10)),0)+IFERROR(SUMPRODUCT(('冬被-S级品'!$B$2:$B$10=$B144)*('冬被-S级品'!$E$1:$AW$1=CB$1)*('冬被-S级品'!$E$2:$AW$10)),0)+IFERROR(SUMPRODUCT(('白止-S级品'!$A$2:$A$26=$B144)*('白止-S级品'!$D$1:$AV$1=CB$1)*('白止-S级品'!$D$2:$AV$26)),0)+IFERROR(SUMPRODUCT(('乐容-S级品'!$A$4:$A$32=$B144)*('乐容-S级品'!$L$3:$CA$3=CB$1)*('乐容-S级品'!$L$4:$CA$32)),0)</f>
      </c>
      <c r="CC144" s="280">
        <f>IFERROR(SUMPRODUCT(('控温被PRO-S级品'!$B$2:$B$10=$B144)*('控温被PRO-S级品'!$E$1:$BE$1=CC$1)*('控温被PRO-S级品'!$E$2:$BE$10)),0)+IFERROR(SUMPRODUCT(('冬被-S级品'!$B$2:$B$10=$B144)*('冬被-S级品'!$E$1:$AW$1=CC$1)*('冬被-S级品'!$E$2:$AW$10)),0)+IFERROR(SUMPRODUCT(('白止-S级品'!$A$2:$A$26=$B144)*('白止-S级品'!$D$1:$AV$1=CC$1)*('白止-S级品'!$D$2:$AV$26)),0)+IFERROR(SUMPRODUCT(('乐容-S级品'!$A$4:$A$32=$B144)*('乐容-S级品'!$L$3:$CA$3=CC$1)*('乐容-S级品'!$L$4:$CA$32)),0)</f>
      </c>
      <c r="CD144" s="280">
        <f>IFERROR(SUMPRODUCT(('控温被PRO-S级品'!$B$2:$B$10=$B144)*('控温被PRO-S级品'!$E$1:$BE$1=CD$1)*('控温被PRO-S级品'!$E$2:$BE$10)),0)+IFERROR(SUMPRODUCT(('冬被-S级品'!$B$2:$B$10=$B144)*('冬被-S级品'!$E$1:$AW$1=CD$1)*('冬被-S级品'!$E$2:$AW$10)),0)+IFERROR(SUMPRODUCT(('白止-S级品'!$A$2:$A$26=$B144)*('白止-S级品'!$D$1:$AV$1=CD$1)*('白止-S级品'!$D$2:$AV$26)),0)+IFERROR(SUMPRODUCT(('乐容-S级品'!$A$4:$A$32=$B144)*('乐容-S级品'!$L$3:$CA$3=CD$1)*('乐容-S级品'!$L$4:$CA$32)),0)</f>
      </c>
      <c r="CE144" s="280">
        <f>IFERROR(SUMPRODUCT(('控温被PRO-S级品'!$B$2:$B$10=$B144)*('控温被PRO-S级品'!$E$1:$BE$1=CE$1)*('控温被PRO-S级品'!$E$2:$BE$10)),0)+IFERROR(SUMPRODUCT(('冬被-S级品'!$B$2:$B$10=$B144)*('冬被-S级品'!$E$1:$AW$1=CE$1)*('冬被-S级品'!$E$2:$AW$10)),0)+IFERROR(SUMPRODUCT(('白止-S级品'!$A$2:$A$26=$B144)*('白止-S级品'!$D$1:$AV$1=CE$1)*('白止-S级品'!$D$2:$AV$26)),0)+IFERROR(SUMPRODUCT(('乐容-S级品'!$A$4:$A$32=$B144)*('乐容-S级品'!$L$3:$CA$3=CE$1)*('乐容-S级品'!$L$4:$CA$32)),0)</f>
      </c>
      <c r="CF144" s="280">
        <f>IFERROR(SUMPRODUCT(('控温被PRO-S级品'!$B$2:$B$10=$B144)*('控温被PRO-S级品'!$E$1:$BE$1=CF$1)*('控温被PRO-S级品'!$E$2:$BE$10)),0)+IFERROR(SUMPRODUCT(('冬被-S级品'!$B$2:$B$10=$B144)*('冬被-S级品'!$E$1:$AW$1=CF$1)*('冬被-S级品'!$E$2:$AW$10)),0)+IFERROR(SUMPRODUCT(('白止-S级品'!$A$2:$A$26=$B144)*('白止-S级品'!$D$1:$AV$1=CF$1)*('白止-S级品'!$D$2:$AV$26)),0)+IFERROR(SUMPRODUCT(('乐容-S级品'!$A$4:$A$32=$B144)*('乐容-S级品'!$L$3:$CA$3=CF$1)*('乐容-S级品'!$L$4:$CA$32)),0)</f>
      </c>
      <c r="CG144" s="280">
        <f>IFERROR(SUMPRODUCT(('控温被PRO-S级品'!$B$2:$B$10=$B144)*('控温被PRO-S级品'!$E$1:$BE$1=CG$1)*('控温被PRO-S级品'!$E$2:$BE$10)),0)+IFERROR(SUMPRODUCT(('冬被-S级品'!$B$2:$B$10=$B144)*('冬被-S级品'!$E$1:$AW$1=CG$1)*('冬被-S级品'!$E$2:$AW$10)),0)+IFERROR(SUMPRODUCT(('白止-S级品'!$A$2:$A$26=$B144)*('白止-S级品'!$D$1:$AV$1=CG$1)*('白止-S级品'!$D$2:$AV$26)),0)+IFERROR(SUMPRODUCT(('乐容-S级品'!$A$4:$A$32=$B144)*('乐容-S级品'!$L$3:$CA$3=CG$1)*('乐容-S级品'!$L$4:$CA$32)),0)</f>
      </c>
      <c r="CH144" s="280">
        <f>IFERROR(SUMPRODUCT(('控温被PRO-S级品'!$B$2:$B$10=$B144)*('控温被PRO-S级品'!$E$1:$BE$1=CH$1)*('控温被PRO-S级品'!$E$2:$BE$10)),0)+IFERROR(SUMPRODUCT(('冬被-S级品'!$B$2:$B$10=$B144)*('冬被-S级品'!$E$1:$AW$1=CH$1)*('冬被-S级品'!$E$2:$AW$10)),0)+IFERROR(SUMPRODUCT(('白止-S级品'!$A$2:$A$26=$B144)*('白止-S级品'!$D$1:$AV$1=CH$1)*('白止-S级品'!$D$2:$AV$26)),0)+IFERROR(SUMPRODUCT(('乐容-S级品'!$A$4:$A$32=$B144)*('乐容-S级品'!$L$3:$CA$3=CH$1)*('乐容-S级品'!$L$4:$CA$32)),0)</f>
      </c>
      <c r="CI144" s="280">
        <f>IFERROR(SUMPRODUCT(('控温被PRO-S级品'!$B$2:$B$10=$B144)*('控温被PRO-S级品'!$E$1:$BE$1=CI$1)*('控温被PRO-S级品'!$E$2:$BE$10)),0)+IFERROR(SUMPRODUCT(('冬被-S级品'!$B$2:$B$10=$B144)*('冬被-S级品'!$E$1:$AW$1=CI$1)*('冬被-S级品'!$E$2:$AW$10)),0)+IFERROR(SUMPRODUCT(('白止-S级品'!$A$2:$A$26=$B144)*('白止-S级品'!$D$1:$AV$1=CI$1)*('白止-S级品'!$D$2:$AV$26)),0)+IFERROR(SUMPRODUCT(('乐容-S级品'!$A$4:$A$32=$B144)*('乐容-S级品'!$L$3:$CA$3=CI$1)*('乐容-S级品'!$L$4:$CA$32)),0)</f>
      </c>
      <c r="CJ144" s="280">
        <f>IFERROR(SUMPRODUCT(('控温被PRO-S级品'!$B$2:$B$10=$B144)*('控温被PRO-S级品'!$E$1:$BE$1=CJ$1)*('控温被PRO-S级品'!$E$2:$BE$10)),0)+IFERROR(SUMPRODUCT(('冬被-S级品'!$B$2:$B$10=$B144)*('冬被-S级品'!$E$1:$AW$1=CJ$1)*('冬被-S级品'!$E$2:$AW$10)),0)+IFERROR(SUMPRODUCT(('白止-S级品'!$A$2:$A$26=$B144)*('白止-S级品'!$D$1:$AV$1=CJ$1)*('白止-S级品'!$D$2:$AV$26)),0)+IFERROR(SUMPRODUCT(('乐容-S级品'!$A$4:$A$32=$B144)*('乐容-S级品'!$L$3:$CA$3=CJ$1)*('乐容-S级品'!$L$4:$CA$32)),0)</f>
      </c>
      <c r="CK144" s="280">
        <f>IFERROR(SUMPRODUCT(('控温被PRO-S级品'!$B$2:$B$10=$B144)*('控温被PRO-S级品'!$E$1:$BE$1=CK$1)*('控温被PRO-S级品'!$E$2:$BE$10)),0)+IFERROR(SUMPRODUCT(('冬被-S级品'!$B$2:$B$10=$B144)*('冬被-S级品'!$E$1:$AW$1=CK$1)*('冬被-S级品'!$E$2:$AW$10)),0)+IFERROR(SUMPRODUCT(('白止-S级品'!$A$2:$A$26=$B144)*('白止-S级品'!$D$1:$AV$1=CK$1)*('白止-S级品'!$D$2:$AV$26)),0)+IFERROR(SUMPRODUCT(('乐容-S级品'!$A$4:$A$32=$B144)*('乐容-S级品'!$L$3:$CA$3=CK$1)*('乐容-S级品'!$L$4:$CA$32)),0)</f>
      </c>
      <c r="CL144" s="280">
        <f>IFERROR(SUMPRODUCT(('控温被PRO-S级品'!$B$2:$B$10=$B144)*('控温被PRO-S级品'!$E$1:$BE$1=CL$1)*('控温被PRO-S级品'!$E$2:$BE$10)),0)+IFERROR(SUMPRODUCT(('冬被-S级品'!$B$2:$B$10=$B144)*('冬被-S级品'!$E$1:$AW$1=CL$1)*('冬被-S级品'!$E$2:$AW$10)),0)+IFERROR(SUMPRODUCT(('白止-S级品'!$A$2:$A$26=$B144)*('白止-S级品'!$D$1:$AV$1=CL$1)*('白止-S级品'!$D$2:$AV$26)),0)+IFERROR(SUMPRODUCT(('乐容-S级品'!$A$4:$A$32=$B144)*('乐容-S级品'!$L$3:$CA$3=CL$1)*('乐容-S级品'!$L$4:$CA$32)),0)</f>
      </c>
      <c r="CM144" s="280">
        <f>IFERROR(SUMPRODUCT(('控温被PRO-S级品'!$B$2:$B$10=$B144)*('控温被PRO-S级品'!$E$1:$BE$1=CM$1)*('控温被PRO-S级品'!$E$2:$BE$10)),0)+IFERROR(SUMPRODUCT(('冬被-S级品'!$B$2:$B$10=$B144)*('冬被-S级品'!$E$1:$AW$1=CM$1)*('冬被-S级品'!$E$2:$AW$10)),0)+IFERROR(SUMPRODUCT(('白止-S级品'!$A$2:$A$26=$B144)*('白止-S级品'!$D$1:$AV$1=CM$1)*('白止-S级品'!$D$2:$AV$26)),0)+IFERROR(SUMPRODUCT(('乐容-S级品'!$A$4:$A$32=$B144)*('乐容-S级品'!$L$3:$CA$3=CM$1)*('乐容-S级品'!$L$4:$CA$32)),0)</f>
      </c>
      <c r="CN144" s="280">
        <f>IFERROR(SUMPRODUCT(('控温被PRO-S级品'!$B$2:$B$10=$B144)*('控温被PRO-S级品'!$E$1:$BE$1=CN$1)*('控温被PRO-S级品'!$E$2:$BE$10)),0)+IFERROR(SUMPRODUCT(('冬被-S级品'!$B$2:$B$10=$B144)*('冬被-S级品'!$E$1:$AW$1=CN$1)*('冬被-S级品'!$E$2:$AW$10)),0)+IFERROR(SUMPRODUCT(('白止-S级品'!$A$2:$A$26=$B144)*('白止-S级品'!$D$1:$AV$1=CN$1)*('白止-S级品'!$D$2:$AV$26)),0)+IFERROR(SUMPRODUCT(('乐容-S级品'!$A$4:$A$32=$B144)*('乐容-S级品'!$L$3:$CA$3=CN$1)*('乐容-S级品'!$L$4:$CA$32)),0)</f>
      </c>
      <c r="CO144" s="280">
        <f>IFERROR(SUMPRODUCT(('控温被PRO-S级品'!$B$2:$B$10=$B144)*('控温被PRO-S级品'!$E$1:$BE$1=CO$1)*('控温被PRO-S级品'!$E$2:$BE$10)),0)+IFERROR(SUMPRODUCT(('冬被-S级品'!$B$2:$B$10=$B144)*('冬被-S级品'!$E$1:$AW$1=CO$1)*('冬被-S级品'!$E$2:$AW$10)),0)+IFERROR(SUMPRODUCT(('白止-S级品'!$A$2:$A$26=$B144)*('白止-S级品'!$D$1:$AV$1=CO$1)*('白止-S级品'!$D$2:$AV$26)),0)+IFERROR(SUMPRODUCT(('乐容-S级品'!$A$4:$A$32=$B144)*('乐容-S级品'!$L$3:$CA$3=CO$1)*('乐容-S级品'!$L$4:$CA$32)),0)</f>
      </c>
      <c r="CP144" s="280">
        <f>IFERROR(SUMPRODUCT(('控温被PRO-S级品'!$B$2:$B$10=$B144)*('控温被PRO-S级品'!$E$1:$BE$1=CP$1)*('控温被PRO-S级品'!$E$2:$BE$10)),0)+IFERROR(SUMPRODUCT(('冬被-S级品'!$B$2:$B$10=$B144)*('冬被-S级品'!$E$1:$AW$1=CP$1)*('冬被-S级品'!$E$2:$AW$10)),0)+IFERROR(SUMPRODUCT(('白止-S级品'!$A$2:$A$26=$B144)*('白止-S级品'!$D$1:$AV$1=CP$1)*('白止-S级品'!$D$2:$AV$26)),0)+IFERROR(SUMPRODUCT(('乐容-S级品'!$A$4:$A$32=$B144)*('乐容-S级品'!$L$3:$CA$3=CP$1)*('乐容-S级品'!$L$4:$CA$32)),0)</f>
      </c>
      <c r="CQ144" s="280">
        <f>IFERROR(SUMPRODUCT(('控温被PRO-S级品'!$B$2:$B$10=$B144)*('控温被PRO-S级品'!$E$1:$BE$1=CQ$1)*('控温被PRO-S级品'!$E$2:$BE$10)),0)+IFERROR(SUMPRODUCT(('冬被-S级品'!$B$2:$B$10=$B144)*('冬被-S级品'!$E$1:$AW$1=CQ$1)*('冬被-S级品'!$E$2:$AW$10)),0)+IFERROR(SUMPRODUCT(('白止-S级品'!$A$2:$A$26=$B144)*('白止-S级品'!$D$1:$AV$1=CQ$1)*('白止-S级品'!$D$2:$AV$26)),0)+IFERROR(SUMPRODUCT(('乐容-S级品'!$A$4:$A$32=$B144)*('乐容-S级品'!$L$3:$CA$3=CQ$1)*('乐容-S级品'!$L$4:$CA$32)),0)</f>
      </c>
      <c r="CR144" s="280">
        <f>IFERROR(SUMPRODUCT(('控温被PRO-S级品'!$B$2:$B$10=$B144)*('控温被PRO-S级品'!$E$1:$BE$1=CR$1)*('控温被PRO-S级品'!$E$2:$BE$10)),0)+IFERROR(SUMPRODUCT(('冬被-S级品'!$B$2:$B$10=$B144)*('冬被-S级品'!$E$1:$AW$1=CR$1)*('冬被-S级品'!$E$2:$AW$10)),0)+IFERROR(SUMPRODUCT(('白止-S级品'!$A$2:$A$26=$B144)*('白止-S级品'!$D$1:$AV$1=CR$1)*('白止-S级品'!$D$2:$AV$26)),0)+IFERROR(SUMPRODUCT(('乐容-S级品'!$A$4:$A$32=$B144)*('乐容-S级品'!$L$3:$CA$3=CR$1)*('乐容-S级品'!$L$4:$CA$32)),0)</f>
      </c>
      <c r="CS144" s="280">
        <f>IFERROR(SUMPRODUCT(('控温被PRO-S级品'!$B$2:$B$10=$B144)*('控温被PRO-S级品'!$E$1:$BE$1=CS$1)*('控温被PRO-S级品'!$E$2:$BE$10)),0)+IFERROR(SUMPRODUCT(('冬被-S级品'!$B$2:$B$10=$B144)*('冬被-S级品'!$E$1:$AW$1=CS$1)*('冬被-S级品'!$E$2:$AW$10)),0)+IFERROR(SUMPRODUCT(('白止-S级品'!$A$2:$A$26=$B144)*('白止-S级品'!$D$1:$AV$1=CS$1)*('白止-S级品'!$D$2:$AV$26)),0)+IFERROR(SUMPRODUCT(('乐容-S级品'!$A$4:$A$32=$B144)*('乐容-S级品'!$L$3:$CA$3=CS$1)*('乐容-S级品'!$L$4:$CA$32)),0)</f>
      </c>
      <c r="CT144" s="280">
        <f>IFERROR(SUMPRODUCT(('控温被PRO-S级品'!$B$2:$B$10=$B144)*('控温被PRO-S级品'!$E$1:$BE$1=CT$1)*('控温被PRO-S级品'!$E$2:$BE$10)),0)+IFERROR(SUMPRODUCT(('冬被-S级品'!$B$2:$B$10=$B144)*('冬被-S级品'!$E$1:$AW$1=CT$1)*('冬被-S级品'!$E$2:$AW$10)),0)+IFERROR(SUMPRODUCT(('白止-S级品'!$A$2:$A$26=$B144)*('白止-S级品'!$D$1:$AV$1=CT$1)*('白止-S级品'!$D$2:$AV$26)),0)+IFERROR(SUMPRODUCT(('乐容-S级品'!$A$4:$A$32=$B144)*('乐容-S级品'!$L$3:$CA$3=CT$1)*('乐容-S级品'!$L$4:$CA$32)),0)</f>
      </c>
      <c r="CU144" s="280">
        <f>IFERROR(SUMPRODUCT(('控温被PRO-S级品'!$B$2:$B$10=$B144)*('控温被PRO-S级品'!$E$1:$BE$1=CU$1)*('控温被PRO-S级品'!$E$2:$BE$10)),0)+IFERROR(SUMPRODUCT(('冬被-S级品'!$B$2:$B$10=$B144)*('冬被-S级品'!$E$1:$AW$1=CU$1)*('冬被-S级品'!$E$2:$AW$10)),0)+IFERROR(SUMPRODUCT(('白止-S级品'!$A$2:$A$26=$B144)*('白止-S级品'!$D$1:$AV$1=CU$1)*('白止-S级品'!$D$2:$AV$26)),0)+IFERROR(SUMPRODUCT(('乐容-S级品'!$A$4:$A$32=$B144)*('乐容-S级品'!$L$3:$CA$3=CU$1)*('乐容-S级品'!$L$4:$CA$32)),0)</f>
      </c>
      <c r="CV144" s="280">
        <f>IFERROR(SUMPRODUCT(('控温被PRO-S级品'!$B$2:$B$10=$B144)*('控温被PRO-S级品'!$E$1:$BE$1=CV$1)*('控温被PRO-S级品'!$E$2:$BE$10)),0)+IFERROR(SUMPRODUCT(('冬被-S级品'!$B$2:$B$10=$B144)*('冬被-S级品'!$E$1:$AW$1=CV$1)*('冬被-S级品'!$E$2:$AW$10)),0)+IFERROR(SUMPRODUCT(('白止-S级品'!$A$2:$A$26=$B144)*('白止-S级品'!$D$1:$AV$1=CV$1)*('白止-S级品'!$D$2:$AV$26)),0)+IFERROR(SUMPRODUCT(('乐容-S级品'!$A$4:$A$32=$B144)*('乐容-S级品'!$L$3:$CA$3=CV$1)*('乐容-S级品'!$L$4:$CA$32)),0)</f>
      </c>
      <c r="CW144" s="280">
        <f>IFERROR(SUMPRODUCT(('控温被PRO-S级品'!$B$2:$B$10=$B144)*('控温被PRO-S级品'!$E$1:$BE$1=CW$1)*('控温被PRO-S级品'!$E$2:$BE$10)),0)+IFERROR(SUMPRODUCT(('冬被-S级品'!$B$2:$B$10=$B144)*('冬被-S级品'!$E$1:$AW$1=CW$1)*('冬被-S级品'!$E$2:$AW$10)),0)+IFERROR(SUMPRODUCT(('白止-S级品'!$A$2:$A$26=$B144)*('白止-S级品'!$D$1:$AV$1=CW$1)*('白止-S级品'!$D$2:$AV$26)),0)+IFERROR(SUMPRODUCT(('乐容-S级品'!$A$4:$A$32=$B144)*('乐容-S级品'!$L$3:$CA$3=CW$1)*('乐容-S级品'!$L$4:$CA$32)),0)</f>
      </c>
      <c r="CX144" s="280">
        <f>IFERROR(SUMPRODUCT(('控温被PRO-S级品'!$B$2:$B$10=$B144)*('控温被PRO-S级品'!$E$1:$BE$1=CX$1)*('控温被PRO-S级品'!$E$2:$BE$10)),0)+IFERROR(SUMPRODUCT(('冬被-S级品'!$B$2:$B$10=$B144)*('冬被-S级品'!$E$1:$AW$1=CX$1)*('冬被-S级品'!$E$2:$AW$10)),0)+IFERROR(SUMPRODUCT(('白止-S级品'!$A$2:$A$26=$B144)*('白止-S级品'!$D$1:$AV$1=CX$1)*('白止-S级品'!$D$2:$AV$26)),0)+IFERROR(SUMPRODUCT(('乐容-S级品'!$A$4:$A$32=$B144)*('乐容-S级品'!$L$3:$CA$3=CX$1)*('乐容-S级品'!$L$4:$CA$32)),0)</f>
      </c>
      <c r="CY144" s="280">
        <f>IFERROR(SUMPRODUCT(('控温被PRO-S级品'!$B$2:$B$10=$B144)*('控温被PRO-S级品'!$E$1:$BE$1=CY$1)*('控温被PRO-S级品'!$E$2:$BE$10)),0)+IFERROR(SUMPRODUCT(('冬被-S级品'!$B$2:$B$10=$B144)*('冬被-S级品'!$E$1:$AW$1=CY$1)*('冬被-S级品'!$E$2:$AW$10)),0)+IFERROR(SUMPRODUCT(('白止-S级品'!$A$2:$A$26=$B144)*('白止-S级品'!$D$1:$AV$1=CY$1)*('白止-S级品'!$D$2:$AV$26)),0)+IFERROR(SUMPRODUCT(('乐容-S级品'!$A$4:$A$32=$B144)*('乐容-S级品'!$L$3:$CA$3=CY$1)*('乐容-S级品'!$L$4:$CA$32)),0)</f>
      </c>
      <c r="CZ144" s="280">
        <f>IFERROR(SUMPRODUCT(('控温被PRO-S级品'!$B$2:$B$10=$B144)*('控温被PRO-S级品'!$E$1:$BE$1=CZ$1)*('控温被PRO-S级品'!$E$2:$BE$10)),0)+IFERROR(SUMPRODUCT(('冬被-S级品'!$B$2:$B$10=$B144)*('冬被-S级品'!$E$1:$AW$1=CZ$1)*('冬被-S级品'!$E$2:$AW$10)),0)+IFERROR(SUMPRODUCT(('白止-S级品'!$A$2:$A$26=$B144)*('白止-S级品'!$D$1:$AV$1=CZ$1)*('白止-S级品'!$D$2:$AV$26)),0)+IFERROR(SUMPRODUCT(('乐容-S级品'!$A$4:$A$32=$B144)*('乐容-S级品'!$L$3:$CA$3=CZ$1)*('乐容-S级品'!$L$4:$CA$32)),0)</f>
      </c>
      <c r="DA144" s="280">
        <f>IFERROR(SUMPRODUCT(('控温被PRO-S级品'!$B$2:$B$10=$B144)*('控温被PRO-S级品'!$E$1:$BE$1=DA$1)*('控温被PRO-S级品'!$E$2:$BE$10)),0)+IFERROR(SUMPRODUCT(('冬被-S级品'!$B$2:$B$10=$B144)*('冬被-S级品'!$E$1:$AW$1=DA$1)*('冬被-S级品'!$E$2:$AW$10)),0)+IFERROR(SUMPRODUCT(('白止-S级品'!$A$2:$A$26=$B144)*('白止-S级品'!$D$1:$AV$1=DA$1)*('白止-S级品'!$D$2:$AV$26)),0)+IFERROR(SUMPRODUCT(('乐容-S级品'!$A$4:$A$32=$B144)*('乐容-S级品'!$L$3:$CA$3=DA$1)*('乐容-S级品'!$L$4:$CA$32)),0)</f>
      </c>
      <c r="DB144" s="280">
        <f>IFERROR(SUMPRODUCT(('控温被PRO-S级品'!$B$2:$B$10=$B144)*('控温被PRO-S级品'!$E$1:$BE$1=DB$1)*('控温被PRO-S级品'!$E$2:$BE$10)),0)+IFERROR(SUMPRODUCT(('冬被-S级品'!$B$2:$B$10=$B144)*('冬被-S级品'!$E$1:$AW$1=DB$1)*('冬被-S级品'!$E$2:$AW$10)),0)+IFERROR(SUMPRODUCT(('白止-S级品'!$A$2:$A$26=$B144)*('白止-S级品'!$D$1:$AV$1=DB$1)*('白止-S级品'!$D$2:$AV$26)),0)+IFERROR(SUMPRODUCT(('乐容-S级品'!$A$4:$A$32=$B144)*('乐容-S级品'!$L$3:$CA$3=DB$1)*('乐容-S级品'!$L$4:$CA$32)),0)</f>
      </c>
      <c r="DC144" s="280">
        <f>IFERROR(SUMPRODUCT(('控温被PRO-S级品'!$B$2:$B$10=$B144)*('控温被PRO-S级品'!$E$1:$BE$1=DC$1)*('控温被PRO-S级品'!$E$2:$BE$10)),0)+IFERROR(SUMPRODUCT(('冬被-S级品'!$B$2:$B$10=$B144)*('冬被-S级品'!$E$1:$AW$1=DC$1)*('冬被-S级品'!$E$2:$AW$10)),0)+IFERROR(SUMPRODUCT(('白止-S级品'!$A$2:$A$26=$B144)*('白止-S级品'!$D$1:$AV$1=DC$1)*('白止-S级品'!$D$2:$AV$26)),0)+IFERROR(SUMPRODUCT(('乐容-S级品'!$A$4:$A$32=$B144)*('乐容-S级品'!$L$3:$CA$3=DC$1)*('乐容-S级品'!$L$4:$CA$32)),0)</f>
      </c>
      <c r="DD144" s="280">
        <f>IFERROR(SUMPRODUCT(('控温被PRO-S级品'!$B$2:$B$10=$B144)*('控温被PRO-S级品'!$E$1:$BE$1=DD$1)*('控温被PRO-S级品'!$E$2:$BE$10)),0)+IFERROR(SUMPRODUCT(('冬被-S级品'!$B$2:$B$10=$B144)*('冬被-S级品'!$E$1:$AW$1=DD$1)*('冬被-S级品'!$E$2:$AW$10)),0)+IFERROR(SUMPRODUCT(('白止-S级品'!$A$2:$A$26=$B144)*('白止-S级品'!$D$1:$AV$1=DD$1)*('白止-S级品'!$D$2:$AV$26)),0)+IFERROR(SUMPRODUCT(('乐容-S级品'!$A$4:$A$32=$B144)*('乐容-S级品'!$L$3:$CA$3=DD$1)*('乐容-S级品'!$L$4:$CA$32)),0)</f>
      </c>
      <c r="DE144" s="280">
        <f>IFERROR(SUMPRODUCT(('控温被PRO-S级品'!$B$2:$B$10=$B144)*('控温被PRO-S级品'!$E$1:$BE$1=DE$1)*('控温被PRO-S级品'!$E$2:$BE$10)),0)+IFERROR(SUMPRODUCT(('冬被-S级品'!$B$2:$B$10=$B144)*('冬被-S级品'!$E$1:$AW$1=DE$1)*('冬被-S级品'!$E$2:$AW$10)),0)+IFERROR(SUMPRODUCT(('白止-S级品'!$A$2:$A$26=$B144)*('白止-S级品'!$D$1:$AV$1=DE$1)*('白止-S级品'!$D$2:$AV$26)),0)+IFERROR(SUMPRODUCT(('乐容-S级品'!$A$4:$A$32=$B144)*('乐容-S级品'!$L$3:$CA$3=DE$1)*('乐容-S级品'!$L$4:$CA$32)),0)</f>
      </c>
      <c r="DF144" s="280">
        <f>IFERROR(SUMPRODUCT(('控温被PRO-S级品'!$B$2:$B$10=$B144)*('控温被PRO-S级品'!$E$1:$BE$1=DF$1)*('控温被PRO-S级品'!$E$2:$BE$10)),0)+IFERROR(SUMPRODUCT(('冬被-S级品'!$B$2:$B$10=$B144)*('冬被-S级品'!$E$1:$AW$1=DF$1)*('冬被-S级品'!$E$2:$AW$10)),0)+IFERROR(SUMPRODUCT(('白止-S级品'!$A$2:$A$26=$B144)*('白止-S级品'!$D$1:$AV$1=DF$1)*('白止-S级品'!$D$2:$AV$26)),0)+IFERROR(SUMPRODUCT(('乐容-S级品'!$A$4:$A$32=$B144)*('乐容-S级品'!$L$3:$CA$3=DF$1)*('乐容-S级品'!$L$4:$CA$32)),0)</f>
      </c>
      <c r="DG144" s="280">
        <f>IFERROR(SUMPRODUCT(('控温被PRO-S级品'!$B$2:$B$10=$B144)*('控温被PRO-S级品'!$E$1:$BE$1=DG$1)*('控温被PRO-S级品'!$E$2:$BE$10)),0)+IFERROR(SUMPRODUCT(('冬被-S级品'!$B$2:$B$10=$B144)*('冬被-S级品'!$E$1:$AW$1=DG$1)*('冬被-S级品'!$E$2:$AW$10)),0)+IFERROR(SUMPRODUCT(('白止-S级品'!$A$2:$A$26=$B144)*('白止-S级品'!$D$1:$AV$1=DG$1)*('白止-S级品'!$D$2:$AV$26)),0)+IFERROR(SUMPRODUCT(('乐容-S级品'!$A$4:$A$32=$B144)*('乐容-S级品'!$L$3:$CA$3=DG$1)*('乐容-S级品'!$L$4:$CA$32)),0)</f>
      </c>
      <c r="DH144" s="280">
        <f>IFERROR(SUMPRODUCT(('控温被PRO-S级品'!$B$2:$B$10=$B144)*('控温被PRO-S级品'!$E$1:$BE$1=DH$1)*('控温被PRO-S级品'!$E$2:$BE$10)),0)+IFERROR(SUMPRODUCT(('冬被-S级品'!$B$2:$B$10=$B144)*('冬被-S级品'!$E$1:$AW$1=DH$1)*('冬被-S级品'!$E$2:$AW$10)),0)+IFERROR(SUMPRODUCT(('白止-S级品'!$A$2:$A$26=$B144)*('白止-S级品'!$D$1:$AV$1=DH$1)*('白止-S级品'!$D$2:$AV$26)),0)+IFERROR(SUMPRODUCT(('乐容-S级品'!$A$4:$A$32=$B144)*('乐容-S级品'!$L$3:$CA$3=DH$1)*('乐容-S级品'!$L$4:$CA$32)),0)</f>
      </c>
      <c r="DI144" s="280">
        <f>IFERROR(SUMPRODUCT(('控温被PRO-S级品'!$B$2:$B$10=$B144)*('控温被PRO-S级品'!$E$1:$BE$1=DI$1)*('控温被PRO-S级品'!$E$2:$BE$10)),0)+IFERROR(SUMPRODUCT(('冬被-S级品'!$B$2:$B$10=$B144)*('冬被-S级品'!$E$1:$AW$1=DI$1)*('冬被-S级品'!$E$2:$AW$10)),0)+IFERROR(SUMPRODUCT(('白止-S级品'!$A$2:$A$26=$B144)*('白止-S级品'!$D$1:$AV$1=DI$1)*('白止-S级品'!$D$2:$AV$26)),0)+IFERROR(SUMPRODUCT(('乐容-S级品'!$A$4:$A$32=$B144)*('乐容-S级品'!$L$3:$CA$3=DI$1)*('乐容-S级品'!$L$4:$CA$32)),0)</f>
      </c>
      <c r="DJ144" s="280">
        <f>IFERROR(SUMPRODUCT(('控温被PRO-S级品'!$B$2:$B$10=$B144)*('控温被PRO-S级品'!$E$1:$BE$1=DJ$1)*('控温被PRO-S级品'!$E$2:$BE$10)),0)+IFERROR(SUMPRODUCT(('冬被-S级品'!$B$2:$B$10=$B144)*('冬被-S级品'!$E$1:$AW$1=DJ$1)*('冬被-S级品'!$E$2:$AW$10)),0)+IFERROR(SUMPRODUCT(('白止-S级品'!$A$2:$A$26=$B144)*('白止-S级品'!$D$1:$AV$1=DJ$1)*('白止-S级品'!$D$2:$AV$26)),0)+IFERROR(SUMPRODUCT(('乐容-S级品'!$A$4:$A$32=$B144)*('乐容-S级品'!$L$3:$CA$3=DJ$1)*('乐容-S级品'!$L$4:$CA$32)),0)</f>
      </c>
      <c r="DK144" s="280"/>
      <c r="DL144" s="280"/>
      <c r="DM144" s="280"/>
      <c r="DN144" s="280"/>
      <c r="DO144" s="280"/>
      <c r="DP144" s="280"/>
      <c r="DQ144" s="280"/>
      <c r="DR144" s="280"/>
      <c r="DS144" s="280"/>
      <c r="DT144" s="280"/>
      <c r="DU144" s="280"/>
      <c r="DV144" s="280"/>
      <c r="DW144" s="280">
        <f>VLOOKUP(B144,'系统编码规格'!A:C,3,FALSE)</f>
      </c>
      <c r="DX144" s="280"/>
      <c r="DY144" s="280"/>
      <c r="DZ144" s="280"/>
      <c r="EA144" s="280"/>
      <c r="EB144" s="280"/>
      <c r="EC144" s="280"/>
      <c r="ED144" s="280"/>
      <c r="EE144" s="280"/>
      <c r="EF144" s="280"/>
      <c r="EG144" s="280"/>
      <c r="EH144" s="280"/>
      <c r="EI144" s="280"/>
      <c r="EJ144" s="280"/>
      <c r="EK144" s="280"/>
      <c r="EL144" s="280"/>
      <c r="EM144" s="280"/>
      <c r="EN144" s="280"/>
      <c r="EO144" s="280"/>
      <c r="EP144" s="280"/>
      <c r="EQ144" s="280"/>
      <c r="ER144" s="280"/>
      <c r="ES144" s="280"/>
      <c r="ET144" s="280"/>
      <c r="EU144" s="280"/>
      <c r="EV144" s="280"/>
      <c r="EW144" s="280"/>
      <c r="EX144" s="280"/>
      <c r="EY144" s="280"/>
      <c r="EZ144" s="280"/>
      <c r="FA144" s="280"/>
      <c r="FB144" s="280"/>
      <c r="FC144" s="280"/>
      <c r="FD144" s="280"/>
      <c r="FE144" s="280"/>
      <c r="FF144" s="280"/>
      <c r="FG144" s="280"/>
      <c r="FH144" s="280"/>
      <c r="FI144" s="280"/>
      <c r="FJ144" s="280"/>
      <c r="FK144" s="280"/>
      <c r="FL144" s="280"/>
      <c r="FM144" s="280"/>
      <c r="FN144" s="280"/>
      <c r="FO144" s="280"/>
      <c r="FP144" s="280"/>
      <c r="FQ144" s="280"/>
      <c r="FR144" s="280"/>
      <c r="FS144" s="280"/>
      <c r="FT144" s="280"/>
      <c r="FU144" s="280"/>
      <c r="FV144" s="280"/>
      <c r="FW144" s="280"/>
      <c r="FX144" s="280"/>
      <c r="FY144" s="280"/>
      <c r="FZ144" s="280"/>
      <c r="GA144" s="280"/>
      <c r="GB144" s="280"/>
      <c r="GC144" s="280"/>
      <c r="GD144" s="280"/>
      <c r="GE144" s="280"/>
      <c r="GF144" s="280"/>
      <c r="GG144" s="280"/>
      <c r="GH144" s="280"/>
      <c r="GI144" s="280"/>
      <c r="GJ144" s="280"/>
      <c r="GK144" s="280"/>
      <c r="GL144" s="280"/>
      <c r="GM144" s="280"/>
      <c r="GN144" s="280"/>
      <c r="GO144" s="280"/>
      <c r="GP144" s="280"/>
      <c r="GQ144" s="280"/>
      <c r="GR144" s="280"/>
      <c r="GS144" s="280"/>
      <c r="GT144" s="280"/>
      <c r="GU144" s="280"/>
      <c r="GV144" s="280"/>
    </row>
    <row r="145">
      <c r="A145" s="309" t="str">
        <v>乐容</v>
      </c>
      <c r="B145" s="311" t="str">
        <v>010020102090040-014</v>
      </c>
      <c r="C145" s="309" t="str">
        <v>磨毛四件套</v>
      </c>
      <c r="D145" s="309" t="str">
        <v>颜色:黎明灰,床品款式:床笠款,床品规格:120cm,系列:普通系列</v>
      </c>
      <c r="E145">
        <f>SUM(F145:GX145)</f>
      </c>
      <c r="F145" s="280">
        <f>IFERROR(SUMPRODUCT(('控温被PRO-S级品'!$B$2:$B$10=$B145)*('控温被PRO-S级品'!$E$1:$BE$1=F$1)*('控温被PRO-S级品'!$E$2:$BE$10)),0)+IFERROR(SUMPRODUCT(('冬被-S级品'!$B$2:$B$10=$B145)*('冬被-S级品'!$E$1:$AW$1=F$1)*('冬被-S级品'!$E$2:$AW$10)),0)+IFERROR(SUMPRODUCT(('白止-S级品'!$A$2:$A$26=$B145)*('白止-S级品'!$D$1:$AV$1=F$1)*('白止-S级品'!$D$2:$AV$26)),0)+IFERROR(SUMPRODUCT(('乐容-S级品'!$A$4:$A$32=$B145)*('乐容-S级品'!$L$3:$CA$3=F$1)*('乐容-S级品'!$L$4:$CA$32)),0)</f>
      </c>
      <c r="G145" s="280">
        <f>IFERROR(SUMPRODUCT(('控温被PRO-S级品'!$B$2:$B$10=$B145)*('控温被PRO-S级品'!$E$1:$BE$1=G$1)*('控温被PRO-S级品'!$E$2:$BE$10)),0)+IFERROR(SUMPRODUCT(('冬被-S级品'!$B$2:$B$10=$B145)*('冬被-S级品'!$E$1:$AW$1=G$1)*('冬被-S级品'!$E$2:$AW$10)),0)+IFERROR(SUMPRODUCT(('白止-S级品'!$A$2:$A$26=$B145)*('白止-S级品'!$D$1:$AV$1=G$1)*('白止-S级品'!$D$2:$AV$26)),0)+IFERROR(SUMPRODUCT(('乐容-S级品'!$A$4:$A$32=$B145)*('乐容-S级品'!$L$3:$CA$3=G$1)*('乐容-S级品'!$L$4:$CA$32)),0)</f>
      </c>
      <c r="H145" s="280">
        <f>IFERROR(SUMPRODUCT(('控温被PRO-S级品'!$B$2:$B$10=$B145)*('控温被PRO-S级品'!$E$1:$BE$1=H$1)*('控温被PRO-S级品'!$E$2:$BE$10)),0)+IFERROR(SUMPRODUCT(('冬被-S级品'!$B$2:$B$10=$B145)*('冬被-S级品'!$E$1:$AW$1=H$1)*('冬被-S级品'!$E$2:$AW$10)),0)+IFERROR(SUMPRODUCT(('白止-S级品'!$A$2:$A$26=$B145)*('白止-S级品'!$D$1:$AV$1=H$1)*('白止-S级品'!$D$2:$AV$26)),0)+IFERROR(SUMPRODUCT(('乐容-S级品'!$A$4:$A$32=$B145)*('乐容-S级品'!$L$3:$CA$3=H$1)*('乐容-S级品'!$L$4:$CA$32)),0)</f>
      </c>
      <c r="I145" s="280">
        <f>IFERROR(SUMPRODUCT(('控温被PRO-S级品'!$B$2:$B$10=$B145)*('控温被PRO-S级品'!$E$1:$BE$1=I$1)*('控温被PRO-S级品'!$E$2:$BE$10)),0)+IFERROR(SUMPRODUCT(('冬被-S级品'!$B$2:$B$10=$B145)*('冬被-S级品'!$E$1:$AW$1=I$1)*('冬被-S级品'!$E$2:$AW$10)),0)+IFERROR(SUMPRODUCT(('白止-S级品'!$A$2:$A$26=$B145)*('白止-S级品'!$D$1:$AV$1=I$1)*('白止-S级品'!$D$2:$AV$26)),0)+IFERROR(SUMPRODUCT(('乐容-S级品'!$A$4:$A$32=$B145)*('乐容-S级品'!$L$3:$CA$3=I$1)*('乐容-S级品'!$L$4:$CA$32)),0)</f>
      </c>
      <c r="J145" s="280">
        <f>IFERROR(SUMPRODUCT(('控温被PRO-S级品'!$B$2:$B$10=$B145)*('控温被PRO-S级品'!$E$1:$BE$1=J$1)*('控温被PRO-S级品'!$E$2:$BE$10)),0)+IFERROR(SUMPRODUCT(('冬被-S级品'!$B$2:$B$10=$B145)*('冬被-S级品'!$E$1:$AW$1=J$1)*('冬被-S级品'!$E$2:$AW$10)),0)+IFERROR(SUMPRODUCT(('白止-S级品'!$A$2:$A$26=$B145)*('白止-S级品'!$D$1:$AV$1=J$1)*('白止-S级品'!$D$2:$AV$26)),0)+IFERROR(SUMPRODUCT(('乐容-S级品'!$A$4:$A$32=$B145)*('乐容-S级品'!$L$3:$CA$3=J$1)*('乐容-S级品'!$L$4:$CA$32)),0)</f>
      </c>
      <c r="K145" s="280">
        <f>IFERROR(SUMPRODUCT(('控温被PRO-S级品'!$B$2:$B$10=$B145)*('控温被PRO-S级品'!$E$1:$BE$1=K$1)*('控温被PRO-S级品'!$E$2:$BE$10)),0)+IFERROR(SUMPRODUCT(('冬被-S级品'!$B$2:$B$10=$B145)*('冬被-S级品'!$E$1:$AW$1=K$1)*('冬被-S级品'!$E$2:$AW$10)),0)+IFERROR(SUMPRODUCT(('白止-S级品'!$A$2:$A$26=$B145)*('白止-S级品'!$D$1:$AV$1=K$1)*('白止-S级品'!$D$2:$AV$26)),0)+IFERROR(SUMPRODUCT(('乐容-S级品'!$A$4:$A$32=$B145)*('乐容-S级品'!$L$3:$CA$3=K$1)*('乐容-S级品'!$L$4:$CA$32)),0)</f>
      </c>
      <c r="L145" s="280">
        <f>IFERROR(SUMPRODUCT(('控温被PRO-S级品'!$B$2:$B$10=$B145)*('控温被PRO-S级品'!$E$1:$BE$1=L$1)*('控温被PRO-S级品'!$E$2:$BE$10)),0)+IFERROR(SUMPRODUCT(('冬被-S级品'!$B$2:$B$10=$B145)*('冬被-S级品'!$E$1:$AW$1=L$1)*('冬被-S级品'!$E$2:$AW$10)),0)+IFERROR(SUMPRODUCT(('白止-S级品'!$A$2:$A$26=$B145)*('白止-S级品'!$D$1:$AV$1=L$1)*('白止-S级品'!$D$2:$AV$26)),0)+IFERROR(SUMPRODUCT(('乐容-S级品'!$A$4:$A$32=$B145)*('乐容-S级品'!$L$3:$CA$3=L$1)*('乐容-S级品'!$L$4:$CA$32)),0)</f>
      </c>
      <c r="M145" s="280">
        <f>IFERROR(SUMPRODUCT(('控温被PRO-S级品'!$B$2:$B$10=$B145)*('控温被PRO-S级品'!$E$1:$BE$1=M$1)*('控温被PRO-S级品'!$E$2:$BE$10)),0)+IFERROR(SUMPRODUCT(('冬被-S级品'!$B$2:$B$10=$B145)*('冬被-S级品'!$E$1:$AW$1=M$1)*('冬被-S级品'!$E$2:$AW$10)),0)+IFERROR(SUMPRODUCT(('白止-S级品'!$A$2:$A$26=$B145)*('白止-S级品'!$D$1:$AV$1=M$1)*('白止-S级品'!$D$2:$AV$26)),0)+IFERROR(SUMPRODUCT(('乐容-S级品'!$A$4:$A$32=$B145)*('乐容-S级品'!$L$3:$CA$3=M$1)*('乐容-S级品'!$L$4:$CA$32)),0)</f>
      </c>
      <c r="N145" s="280">
        <f>IFERROR(SUMPRODUCT(('控温被PRO-S级品'!$B$2:$B$10=$B145)*('控温被PRO-S级品'!$E$1:$BE$1=N$1)*('控温被PRO-S级品'!$E$2:$BE$10)),0)+IFERROR(SUMPRODUCT(('冬被-S级品'!$B$2:$B$10=$B145)*('冬被-S级品'!$E$1:$AW$1=N$1)*('冬被-S级品'!$E$2:$AW$10)),0)+IFERROR(SUMPRODUCT(('白止-S级品'!$A$2:$A$26=$B145)*('白止-S级品'!$D$1:$AV$1=N$1)*('白止-S级品'!$D$2:$AV$26)),0)+IFERROR(SUMPRODUCT(('乐容-S级品'!$A$4:$A$32=$B145)*('乐容-S级品'!$L$3:$CA$3=N$1)*('乐容-S级品'!$L$4:$CA$32)),0)</f>
      </c>
      <c r="O145" s="280">
        <f>IFERROR(SUMPRODUCT(('控温被PRO-S级品'!$B$2:$B$10=$B145)*('控温被PRO-S级品'!$E$1:$BE$1=O$1)*('控温被PRO-S级品'!$E$2:$BE$10)),0)+IFERROR(SUMPRODUCT(('冬被-S级品'!$B$2:$B$10=$B145)*('冬被-S级品'!$E$1:$AW$1=O$1)*('冬被-S级品'!$E$2:$AW$10)),0)+IFERROR(SUMPRODUCT(('白止-S级品'!$A$2:$A$26=$B145)*('白止-S级品'!$D$1:$AV$1=O$1)*('白止-S级品'!$D$2:$AV$26)),0)+IFERROR(SUMPRODUCT(('乐容-S级品'!$A$4:$A$32=$B145)*('乐容-S级品'!$L$3:$CA$3=O$1)*('乐容-S级品'!$L$4:$CA$32)),0)</f>
      </c>
      <c r="P145" s="280">
        <f>IFERROR(SUMPRODUCT(('控温被PRO-S级品'!$B$2:$B$10=$B145)*('控温被PRO-S级品'!$E$1:$BE$1=P$1)*('控温被PRO-S级品'!$E$2:$BE$10)),0)+IFERROR(SUMPRODUCT(('冬被-S级品'!$B$2:$B$10=$B145)*('冬被-S级品'!$E$1:$AW$1=P$1)*('冬被-S级品'!$E$2:$AW$10)),0)+IFERROR(SUMPRODUCT(('白止-S级品'!$A$2:$A$26=$B145)*('白止-S级品'!$D$1:$AV$1=P$1)*('白止-S级品'!$D$2:$AV$26)),0)+IFERROR(SUMPRODUCT(('乐容-S级品'!$A$4:$A$32=$B145)*('乐容-S级品'!$L$3:$CA$3=P$1)*('乐容-S级品'!$L$4:$CA$32)),0)</f>
      </c>
      <c r="Q145" s="280">
        <f>IFERROR(SUMPRODUCT(('控温被PRO-S级品'!$B$2:$B$10=$B145)*('控温被PRO-S级品'!$E$1:$BE$1=Q$1)*('控温被PRO-S级品'!$E$2:$BE$10)),0)+IFERROR(SUMPRODUCT(('冬被-S级品'!$B$2:$B$10=$B145)*('冬被-S级品'!$E$1:$AW$1=Q$1)*('冬被-S级品'!$E$2:$AW$10)),0)+IFERROR(SUMPRODUCT(('白止-S级品'!$A$2:$A$26=$B145)*('白止-S级品'!$D$1:$AV$1=Q$1)*('白止-S级品'!$D$2:$AV$26)),0)+IFERROR(SUMPRODUCT(('乐容-S级品'!$A$4:$A$32=$B145)*('乐容-S级品'!$L$3:$CA$3=Q$1)*('乐容-S级品'!$L$4:$CA$32)),0)</f>
      </c>
      <c r="R145" s="280">
        <f>IFERROR(SUMPRODUCT(('控温被PRO-S级品'!$B$2:$B$10=$B145)*('控温被PRO-S级品'!$E$1:$BE$1=R$1)*('控温被PRO-S级品'!$E$2:$BE$10)),0)+IFERROR(SUMPRODUCT(('冬被-S级品'!$B$2:$B$10=$B145)*('冬被-S级品'!$E$1:$AW$1=R$1)*('冬被-S级品'!$E$2:$AW$10)),0)+IFERROR(SUMPRODUCT(('白止-S级品'!$A$2:$A$26=$B145)*('白止-S级品'!$D$1:$AV$1=R$1)*('白止-S级品'!$D$2:$AV$26)),0)+IFERROR(SUMPRODUCT(('乐容-S级品'!$A$4:$A$32=$B145)*('乐容-S级品'!$L$3:$CA$3=R$1)*('乐容-S级品'!$L$4:$CA$32)),0)</f>
      </c>
      <c r="S145" s="280">
        <f>IFERROR(SUMPRODUCT(('控温被PRO-S级品'!$B$2:$B$10=$B145)*('控温被PRO-S级品'!$E$1:$BE$1=S$1)*('控温被PRO-S级品'!$E$2:$BE$10)),0)+IFERROR(SUMPRODUCT(('冬被-S级品'!$B$2:$B$10=$B145)*('冬被-S级品'!$E$1:$AW$1=S$1)*('冬被-S级品'!$E$2:$AW$10)),0)+IFERROR(SUMPRODUCT(('白止-S级品'!$A$2:$A$26=$B145)*('白止-S级品'!$D$1:$AV$1=S$1)*('白止-S级品'!$D$2:$AV$26)),0)+IFERROR(SUMPRODUCT(('乐容-S级品'!$A$4:$A$32=$B145)*('乐容-S级品'!$L$3:$CA$3=S$1)*('乐容-S级品'!$L$4:$CA$32)),0)</f>
      </c>
      <c r="T145" s="280">
        <f>IFERROR(SUMPRODUCT(('控温被PRO-S级品'!$B$2:$B$10=$B145)*('控温被PRO-S级品'!$E$1:$BE$1=T$1)*('控温被PRO-S级品'!$E$2:$BE$10)),0)+IFERROR(SUMPRODUCT(('冬被-S级品'!$B$2:$B$10=$B145)*('冬被-S级品'!$E$1:$AW$1=T$1)*('冬被-S级品'!$E$2:$AW$10)),0)+IFERROR(SUMPRODUCT(('白止-S级品'!$A$2:$A$26=$B145)*('白止-S级品'!$D$1:$AV$1=T$1)*('白止-S级品'!$D$2:$AV$26)),0)+IFERROR(SUMPRODUCT(('乐容-S级品'!$A$4:$A$32=$B145)*('乐容-S级品'!$L$3:$CA$3=T$1)*('乐容-S级品'!$L$4:$CA$32)),0)</f>
      </c>
      <c r="U145" s="280">
        <f>IFERROR(SUMPRODUCT(('控温被PRO-S级品'!$B$2:$B$10=$B145)*('控温被PRO-S级品'!$E$1:$BE$1=U$1)*('控温被PRO-S级品'!$E$2:$BE$10)),0)+IFERROR(SUMPRODUCT(('冬被-S级品'!$B$2:$B$10=$B145)*('冬被-S级品'!$E$1:$AW$1=U$1)*('冬被-S级品'!$E$2:$AW$10)),0)+IFERROR(SUMPRODUCT(('白止-S级品'!$A$2:$A$26=$B145)*('白止-S级品'!$D$1:$AV$1=U$1)*('白止-S级品'!$D$2:$AV$26)),0)+IFERROR(SUMPRODUCT(('乐容-S级品'!$A$4:$A$32=$B145)*('乐容-S级品'!$L$3:$CA$3=U$1)*('乐容-S级品'!$L$4:$CA$32)),0)</f>
      </c>
      <c r="V145" s="280">
        <f>IFERROR(SUMPRODUCT(('控温被PRO-S级品'!$B$2:$B$10=$B145)*('控温被PRO-S级品'!$E$1:$BE$1=V$1)*('控温被PRO-S级品'!$E$2:$BE$10)),0)+IFERROR(SUMPRODUCT(('冬被-S级品'!$B$2:$B$10=$B145)*('冬被-S级品'!$E$1:$AW$1=V$1)*('冬被-S级品'!$E$2:$AW$10)),0)+IFERROR(SUMPRODUCT(('白止-S级品'!$A$2:$A$26=$B145)*('白止-S级品'!$D$1:$AV$1=V$1)*('白止-S级品'!$D$2:$AV$26)),0)+IFERROR(SUMPRODUCT(('乐容-S级品'!$A$4:$A$32=$B145)*('乐容-S级品'!$L$3:$CA$3=V$1)*('乐容-S级品'!$L$4:$CA$32)),0)</f>
      </c>
      <c r="W145" s="280">
        <f>IFERROR(SUMPRODUCT(('控温被PRO-S级品'!$B$2:$B$10=$B145)*('控温被PRO-S级品'!$E$1:$BE$1=W$1)*('控温被PRO-S级品'!$E$2:$BE$10)),0)+IFERROR(SUMPRODUCT(('冬被-S级品'!$B$2:$B$10=$B145)*('冬被-S级品'!$E$1:$AW$1=W$1)*('冬被-S级品'!$E$2:$AW$10)),0)+IFERROR(SUMPRODUCT(('白止-S级品'!$A$2:$A$26=$B145)*('白止-S级品'!$D$1:$AV$1=W$1)*('白止-S级品'!$D$2:$AV$26)),0)+IFERROR(SUMPRODUCT(('乐容-S级品'!$A$4:$A$32=$B145)*('乐容-S级品'!$L$3:$CA$3=W$1)*('乐容-S级品'!$L$4:$CA$32)),0)</f>
      </c>
      <c r="X145" s="280">
        <f>IFERROR(SUMPRODUCT(('控温被PRO-S级品'!$B$2:$B$10=$B145)*('控温被PRO-S级品'!$E$1:$BE$1=X$1)*('控温被PRO-S级品'!$E$2:$BE$10)),0)+IFERROR(SUMPRODUCT(('冬被-S级品'!$B$2:$B$10=$B145)*('冬被-S级品'!$E$1:$AW$1=X$1)*('冬被-S级品'!$E$2:$AW$10)),0)+IFERROR(SUMPRODUCT(('白止-S级品'!$A$2:$A$26=$B145)*('白止-S级品'!$D$1:$AV$1=X$1)*('白止-S级品'!$D$2:$AV$26)),0)+IFERROR(SUMPRODUCT(('乐容-S级品'!$A$4:$A$32=$B145)*('乐容-S级品'!$L$3:$CA$3=X$1)*('乐容-S级品'!$L$4:$CA$32)),0)</f>
      </c>
      <c r="Y145" s="280">
        <f>IFERROR(SUMPRODUCT(('控温被PRO-S级品'!$B$2:$B$10=$B145)*('控温被PRO-S级品'!$E$1:$BE$1=Y$1)*('控温被PRO-S级品'!$E$2:$BE$10)),0)+IFERROR(SUMPRODUCT(('冬被-S级品'!$B$2:$B$10=$B145)*('冬被-S级品'!$E$1:$AW$1=Y$1)*('冬被-S级品'!$E$2:$AW$10)),0)+IFERROR(SUMPRODUCT(('白止-S级品'!$A$2:$A$26=$B145)*('白止-S级品'!$D$1:$AV$1=Y$1)*('白止-S级品'!$D$2:$AV$26)),0)+IFERROR(SUMPRODUCT(('乐容-S级品'!$A$4:$A$32=$B145)*('乐容-S级品'!$L$3:$CA$3=Y$1)*('乐容-S级品'!$L$4:$CA$32)),0)</f>
      </c>
      <c r="Z145" s="280">
        <f>IFERROR(SUMPRODUCT(('控温被PRO-S级品'!$B$2:$B$10=$B145)*('控温被PRO-S级品'!$E$1:$BE$1=Z$1)*('控温被PRO-S级品'!$E$2:$BE$10)),0)+IFERROR(SUMPRODUCT(('冬被-S级品'!$B$2:$B$10=$B145)*('冬被-S级品'!$E$1:$AW$1=Z$1)*('冬被-S级品'!$E$2:$AW$10)),0)+IFERROR(SUMPRODUCT(('白止-S级品'!$A$2:$A$26=$B145)*('白止-S级品'!$D$1:$AV$1=Z$1)*('白止-S级品'!$D$2:$AV$26)),0)+IFERROR(SUMPRODUCT(('乐容-S级品'!$A$4:$A$32=$B145)*('乐容-S级品'!$L$3:$CA$3=Z$1)*('乐容-S级品'!$L$4:$CA$32)),0)</f>
      </c>
      <c r="AA145" s="280">
        <f>IFERROR(SUMPRODUCT(('控温被PRO-S级品'!$B$2:$B$10=$B145)*('控温被PRO-S级品'!$E$1:$BE$1=AA$1)*('控温被PRO-S级品'!$E$2:$BE$10)),0)+IFERROR(SUMPRODUCT(('冬被-S级品'!$B$2:$B$10=$B145)*('冬被-S级品'!$E$1:$AW$1=AA$1)*('冬被-S级品'!$E$2:$AW$10)),0)+IFERROR(SUMPRODUCT(('白止-S级品'!$A$2:$A$26=$B145)*('白止-S级品'!$D$1:$AV$1=AA$1)*('白止-S级品'!$D$2:$AV$26)),0)+IFERROR(SUMPRODUCT(('乐容-S级品'!$A$4:$A$32=$B145)*('乐容-S级品'!$L$3:$CA$3=AA$1)*('乐容-S级品'!$L$4:$CA$32)),0)</f>
      </c>
      <c r="AB145" s="280">
        <f>IFERROR(SUMPRODUCT(('控温被PRO-S级品'!$B$2:$B$10=$B145)*('控温被PRO-S级品'!$E$1:$BE$1=AB$1)*('控温被PRO-S级品'!$E$2:$BE$10)),0)+IFERROR(SUMPRODUCT(('冬被-S级品'!$B$2:$B$10=$B145)*('冬被-S级品'!$E$1:$AW$1=AB$1)*('冬被-S级品'!$E$2:$AW$10)),0)+IFERROR(SUMPRODUCT(('白止-S级品'!$A$2:$A$26=$B145)*('白止-S级品'!$D$1:$AV$1=AB$1)*('白止-S级品'!$D$2:$AV$26)),0)+IFERROR(SUMPRODUCT(('乐容-S级品'!$A$4:$A$32=$B145)*('乐容-S级品'!$L$3:$CA$3=AB$1)*('乐容-S级品'!$L$4:$CA$32)),0)</f>
      </c>
      <c r="AC145" s="280">
        <f>IFERROR(SUMPRODUCT(('控温被PRO-S级品'!$B$2:$B$10=$B145)*('控温被PRO-S级品'!$E$1:$BE$1=AC$1)*('控温被PRO-S级品'!$E$2:$BE$10)),0)+IFERROR(SUMPRODUCT(('冬被-S级品'!$B$2:$B$10=$B145)*('冬被-S级品'!$E$1:$AW$1=AC$1)*('冬被-S级品'!$E$2:$AW$10)),0)+IFERROR(SUMPRODUCT(('白止-S级品'!$A$2:$A$26=$B145)*('白止-S级品'!$D$1:$AV$1=AC$1)*('白止-S级品'!$D$2:$AV$26)),0)+IFERROR(SUMPRODUCT(('乐容-S级品'!$A$4:$A$32=$B145)*('乐容-S级品'!$L$3:$CA$3=AC$1)*('乐容-S级品'!$L$4:$CA$32)),0)</f>
      </c>
      <c r="AD145" s="280">
        <f>IFERROR(SUMPRODUCT(('控温被PRO-S级品'!$B$2:$B$10=$B145)*('控温被PRO-S级品'!$E$1:$BE$1=AD$1)*('控温被PRO-S级品'!$E$2:$BE$10)),0)+IFERROR(SUMPRODUCT(('冬被-S级品'!$B$2:$B$10=$B145)*('冬被-S级品'!$E$1:$AW$1=AD$1)*('冬被-S级品'!$E$2:$AW$10)),0)+IFERROR(SUMPRODUCT(('白止-S级品'!$A$2:$A$26=$B145)*('白止-S级品'!$D$1:$AV$1=AD$1)*('白止-S级品'!$D$2:$AV$26)),0)+IFERROR(SUMPRODUCT(('乐容-S级品'!$A$4:$A$32=$B145)*('乐容-S级品'!$L$3:$CA$3=AD$1)*('乐容-S级品'!$L$4:$CA$32)),0)</f>
      </c>
      <c r="AE145" s="280">
        <f>IFERROR(SUMPRODUCT(('控温被PRO-S级品'!$B$2:$B$10=$B145)*('控温被PRO-S级品'!$E$1:$BE$1=AE$1)*('控温被PRO-S级品'!$E$2:$BE$10)),0)+IFERROR(SUMPRODUCT(('冬被-S级品'!$B$2:$B$10=$B145)*('冬被-S级品'!$E$1:$AW$1=AE$1)*('冬被-S级品'!$E$2:$AW$10)),0)+IFERROR(SUMPRODUCT(('白止-S级品'!$A$2:$A$26=$B145)*('白止-S级品'!$D$1:$AV$1=AE$1)*('白止-S级品'!$D$2:$AV$26)),0)+IFERROR(SUMPRODUCT(('乐容-S级品'!$A$4:$A$32=$B145)*('乐容-S级品'!$L$3:$CA$3=AE$1)*('乐容-S级品'!$L$4:$CA$32)),0)</f>
      </c>
      <c r="AF145" s="280">
        <f>IFERROR(SUMPRODUCT(('控温被PRO-S级品'!$B$2:$B$10=$B145)*('控温被PRO-S级品'!$E$1:$BE$1=AF$1)*('控温被PRO-S级品'!$E$2:$BE$10)),0)+IFERROR(SUMPRODUCT(('冬被-S级品'!$B$2:$B$10=$B145)*('冬被-S级品'!$E$1:$AW$1=AF$1)*('冬被-S级品'!$E$2:$AW$10)),0)+IFERROR(SUMPRODUCT(('白止-S级品'!$A$2:$A$26=$B145)*('白止-S级品'!$D$1:$AV$1=AF$1)*('白止-S级品'!$D$2:$AV$26)),0)+IFERROR(SUMPRODUCT(('乐容-S级品'!$A$4:$A$32=$B145)*('乐容-S级品'!$L$3:$CA$3=AF$1)*('乐容-S级品'!$L$4:$CA$32)),0)</f>
      </c>
      <c r="AG145" s="280">
        <f>IFERROR(SUMPRODUCT(('控温被PRO-S级品'!$B$2:$B$10=$B145)*('控温被PRO-S级品'!$E$1:$BE$1=AG$1)*('控温被PRO-S级品'!$E$2:$BE$10)),0)+IFERROR(SUMPRODUCT(('冬被-S级品'!$B$2:$B$10=$B145)*('冬被-S级品'!$E$1:$AW$1=AG$1)*('冬被-S级品'!$E$2:$AW$10)),0)+IFERROR(SUMPRODUCT(('白止-S级品'!$A$2:$A$26=$B145)*('白止-S级品'!$D$1:$AV$1=AG$1)*('白止-S级品'!$D$2:$AV$26)),0)+IFERROR(SUMPRODUCT(('乐容-S级品'!$A$4:$A$32=$B145)*('乐容-S级品'!$L$3:$CA$3=AG$1)*('乐容-S级品'!$L$4:$CA$32)),0)</f>
      </c>
      <c r="AH145" s="280">
        <f>IFERROR(SUMPRODUCT(('控温被PRO-S级品'!$B$2:$B$10=$B145)*('控温被PRO-S级品'!$E$1:$BE$1=AH$1)*('控温被PRO-S级品'!$E$2:$BE$10)),0)+IFERROR(SUMPRODUCT(('冬被-S级品'!$B$2:$B$10=$B145)*('冬被-S级品'!$E$1:$AW$1=AH$1)*('冬被-S级品'!$E$2:$AW$10)),0)+IFERROR(SUMPRODUCT(('白止-S级品'!$A$2:$A$26=$B145)*('白止-S级品'!$D$1:$AV$1=AH$1)*('白止-S级品'!$D$2:$AV$26)),0)+IFERROR(SUMPRODUCT(('乐容-S级品'!$A$4:$A$32=$B145)*('乐容-S级品'!$L$3:$CA$3=AH$1)*('乐容-S级品'!$L$4:$CA$32)),0)</f>
      </c>
      <c r="AI145" s="280">
        <f>IFERROR(SUMPRODUCT(('控温被PRO-S级品'!$B$2:$B$10=$B145)*('控温被PRO-S级品'!$E$1:$BE$1=AI$1)*('控温被PRO-S级品'!$E$2:$BE$10)),0)+IFERROR(SUMPRODUCT(('冬被-S级品'!$B$2:$B$10=$B145)*('冬被-S级品'!$E$1:$AW$1=AI$1)*('冬被-S级品'!$E$2:$AW$10)),0)+IFERROR(SUMPRODUCT(('白止-S级品'!$A$2:$A$26=$B145)*('白止-S级品'!$D$1:$AV$1=AI$1)*('白止-S级品'!$D$2:$AV$26)),0)+IFERROR(SUMPRODUCT(('乐容-S级品'!$A$4:$A$32=$B145)*('乐容-S级品'!$L$3:$CA$3=AI$1)*('乐容-S级品'!$L$4:$CA$32)),0)</f>
      </c>
      <c r="AJ145" s="280">
        <f>IFERROR(SUMPRODUCT(('控温被PRO-S级品'!$B$2:$B$10=$B145)*('控温被PRO-S级品'!$E$1:$BE$1=AJ$1)*('控温被PRO-S级品'!$E$2:$BE$10)),0)+IFERROR(SUMPRODUCT(('冬被-S级品'!$B$2:$B$10=$B145)*('冬被-S级品'!$E$1:$AW$1=AJ$1)*('冬被-S级品'!$E$2:$AW$10)),0)+IFERROR(SUMPRODUCT(('白止-S级品'!$A$2:$A$26=$B145)*('白止-S级品'!$D$1:$AV$1=AJ$1)*('白止-S级品'!$D$2:$AV$26)),0)+IFERROR(SUMPRODUCT(('乐容-S级品'!$A$4:$A$32=$B145)*('乐容-S级品'!$L$3:$CA$3=AJ$1)*('乐容-S级品'!$L$4:$CA$32)),0)</f>
      </c>
      <c r="AK145" s="280">
        <f>IFERROR(SUMPRODUCT(('控温被PRO-S级品'!$B$2:$B$10=$B145)*('控温被PRO-S级品'!$E$1:$BE$1=AK$1)*('控温被PRO-S级品'!$E$2:$BE$10)),0)+IFERROR(SUMPRODUCT(('冬被-S级品'!$B$2:$B$10=$B145)*('冬被-S级品'!$E$1:$AW$1=AK$1)*('冬被-S级品'!$E$2:$AW$10)),0)+IFERROR(SUMPRODUCT(('白止-S级品'!$A$2:$A$26=$B145)*('白止-S级品'!$D$1:$AV$1=AK$1)*('白止-S级品'!$D$2:$AV$26)),0)+IFERROR(SUMPRODUCT(('乐容-S级品'!$A$4:$A$32=$B145)*('乐容-S级品'!$L$3:$CA$3=AK$1)*('乐容-S级品'!$L$4:$CA$32)),0)</f>
      </c>
      <c r="AL145" s="280">
        <f>IFERROR(SUMPRODUCT(('控温被PRO-S级品'!$B$2:$B$10=$B145)*('控温被PRO-S级品'!$E$1:$BE$1=AL$1)*('控温被PRO-S级品'!$E$2:$BE$10)),0)+IFERROR(SUMPRODUCT(('冬被-S级品'!$B$2:$B$10=$B145)*('冬被-S级品'!$E$1:$AW$1=AL$1)*('冬被-S级品'!$E$2:$AW$10)),0)+IFERROR(SUMPRODUCT(('白止-S级品'!$A$2:$A$26=$B145)*('白止-S级品'!$D$1:$AV$1=AL$1)*('白止-S级品'!$D$2:$AV$26)),0)+IFERROR(SUMPRODUCT(('乐容-S级品'!$A$4:$A$32=$B145)*('乐容-S级品'!$L$3:$CA$3=AL$1)*('乐容-S级品'!$L$4:$CA$32)),0)</f>
      </c>
      <c r="AM145" s="280">
        <f>IFERROR(SUMPRODUCT(('控温被PRO-S级品'!$B$2:$B$10=$B145)*('控温被PRO-S级品'!$E$1:$BE$1=AM$1)*('控温被PRO-S级品'!$E$2:$BE$10)),0)+IFERROR(SUMPRODUCT(('冬被-S级品'!$B$2:$B$10=$B145)*('冬被-S级品'!$E$1:$AW$1=AM$1)*('冬被-S级品'!$E$2:$AW$10)),0)+IFERROR(SUMPRODUCT(('白止-S级品'!$A$2:$A$26=$B145)*('白止-S级品'!$D$1:$AV$1=AM$1)*('白止-S级品'!$D$2:$AV$26)),0)+IFERROR(SUMPRODUCT(('乐容-S级品'!$A$4:$A$32=$B145)*('乐容-S级品'!$L$3:$CA$3=AM$1)*('乐容-S级品'!$L$4:$CA$32)),0)</f>
      </c>
      <c r="AN145" s="280">
        <f>IFERROR(SUMPRODUCT(('控温被PRO-S级品'!$B$2:$B$10=$B145)*('控温被PRO-S级品'!$E$1:$BE$1=AN$1)*('控温被PRO-S级品'!$E$2:$BE$10)),0)+IFERROR(SUMPRODUCT(('冬被-S级品'!$B$2:$B$10=$B145)*('冬被-S级品'!$E$1:$AW$1=AN$1)*('冬被-S级品'!$E$2:$AW$10)),0)+IFERROR(SUMPRODUCT(('白止-S级品'!$A$2:$A$26=$B145)*('白止-S级品'!$D$1:$AV$1=AN$1)*('白止-S级品'!$D$2:$AV$26)),0)+IFERROR(SUMPRODUCT(('乐容-S级品'!$A$4:$A$32=$B145)*('乐容-S级品'!$L$3:$CA$3=AN$1)*('乐容-S级品'!$L$4:$CA$32)),0)</f>
      </c>
      <c r="AO145" s="280">
        <f>IFERROR(SUMPRODUCT(('控温被PRO-S级品'!$B$2:$B$10=$B145)*('控温被PRO-S级品'!$E$1:$BE$1=AO$1)*('控温被PRO-S级品'!$E$2:$BE$10)),0)+IFERROR(SUMPRODUCT(('冬被-S级品'!$B$2:$B$10=$B145)*('冬被-S级品'!$E$1:$AW$1=AO$1)*('冬被-S级品'!$E$2:$AW$10)),0)+IFERROR(SUMPRODUCT(('白止-S级品'!$A$2:$A$26=$B145)*('白止-S级品'!$D$1:$AV$1=AO$1)*('白止-S级品'!$D$2:$AV$26)),0)+IFERROR(SUMPRODUCT(('乐容-S级品'!$A$4:$A$32=$B145)*('乐容-S级品'!$L$3:$CA$3=AO$1)*('乐容-S级品'!$L$4:$CA$32)),0)</f>
      </c>
      <c r="AP145" s="280">
        <f>IFERROR(SUMPRODUCT(('控温被PRO-S级品'!$B$2:$B$10=$B145)*('控温被PRO-S级品'!$E$1:$BE$1=AP$1)*('控温被PRO-S级品'!$E$2:$BE$10)),0)+IFERROR(SUMPRODUCT(('冬被-S级品'!$B$2:$B$10=$B145)*('冬被-S级品'!$E$1:$AW$1=AP$1)*('冬被-S级品'!$E$2:$AW$10)),0)+IFERROR(SUMPRODUCT(('白止-S级品'!$A$2:$A$26=$B145)*('白止-S级品'!$D$1:$AV$1=AP$1)*('白止-S级品'!$D$2:$AV$26)),0)+IFERROR(SUMPRODUCT(('乐容-S级品'!$A$4:$A$32=$B145)*('乐容-S级品'!$L$3:$CA$3=AP$1)*('乐容-S级品'!$L$4:$CA$32)),0)</f>
      </c>
      <c r="AQ145" s="280">
        <f>IFERROR(SUMPRODUCT(('控温被PRO-S级品'!$B$2:$B$10=$B145)*('控温被PRO-S级品'!$E$1:$BE$1=AQ$1)*('控温被PRO-S级品'!$E$2:$BE$10)),0)+IFERROR(SUMPRODUCT(('冬被-S级品'!$B$2:$B$10=$B145)*('冬被-S级品'!$E$1:$AW$1=AQ$1)*('冬被-S级品'!$E$2:$AW$10)),0)+IFERROR(SUMPRODUCT(('白止-S级品'!$A$2:$A$26=$B145)*('白止-S级品'!$D$1:$AV$1=AQ$1)*('白止-S级品'!$D$2:$AV$26)),0)+IFERROR(SUMPRODUCT(('乐容-S级品'!$A$4:$A$32=$B145)*('乐容-S级品'!$L$3:$CA$3=AQ$1)*('乐容-S级品'!$L$4:$CA$32)),0)</f>
      </c>
      <c r="AR145" s="280">
        <f>IFERROR(SUMPRODUCT(('控温被PRO-S级品'!$B$2:$B$10=$B145)*('控温被PRO-S级品'!$E$1:$BE$1=AR$1)*('控温被PRO-S级品'!$E$2:$BE$10)),0)+IFERROR(SUMPRODUCT(('冬被-S级品'!$B$2:$B$10=$B145)*('冬被-S级品'!$E$1:$AW$1=AR$1)*('冬被-S级品'!$E$2:$AW$10)),0)+IFERROR(SUMPRODUCT(('白止-S级品'!$A$2:$A$26=$B145)*('白止-S级品'!$D$1:$AV$1=AR$1)*('白止-S级品'!$D$2:$AV$26)),0)+IFERROR(SUMPRODUCT(('乐容-S级品'!$A$4:$A$32=$B145)*('乐容-S级品'!$L$3:$CA$3=AR$1)*('乐容-S级品'!$L$4:$CA$32)),0)</f>
      </c>
      <c r="AS145" s="280">
        <f>IFERROR(SUMPRODUCT(('控温被PRO-S级品'!$B$2:$B$10=$B145)*('控温被PRO-S级品'!$E$1:$BE$1=AS$1)*('控温被PRO-S级品'!$E$2:$BE$10)),0)+IFERROR(SUMPRODUCT(('冬被-S级品'!$B$2:$B$10=$B145)*('冬被-S级品'!$E$1:$AW$1=AS$1)*('冬被-S级品'!$E$2:$AW$10)),0)+IFERROR(SUMPRODUCT(('白止-S级品'!$A$2:$A$26=$B145)*('白止-S级品'!$D$1:$AV$1=AS$1)*('白止-S级品'!$D$2:$AV$26)),0)+IFERROR(SUMPRODUCT(('乐容-S级品'!$A$4:$A$32=$B145)*('乐容-S级品'!$L$3:$CA$3=AS$1)*('乐容-S级品'!$L$4:$CA$32)),0)</f>
      </c>
      <c r="AT145" s="280">
        <f>IFERROR(SUMPRODUCT(('控温被PRO-S级品'!$B$2:$B$10=$B145)*('控温被PRO-S级品'!$E$1:$BE$1=AT$1)*('控温被PRO-S级品'!$E$2:$BE$10)),0)+IFERROR(SUMPRODUCT(('冬被-S级品'!$B$2:$B$10=$B145)*('冬被-S级品'!$E$1:$AW$1=AT$1)*('冬被-S级品'!$E$2:$AW$10)),0)+IFERROR(SUMPRODUCT(('白止-S级品'!$A$2:$A$26=$B145)*('白止-S级品'!$D$1:$AV$1=AT$1)*('白止-S级品'!$D$2:$AV$26)),0)+IFERROR(SUMPRODUCT(('乐容-S级品'!$A$4:$A$32=$B145)*('乐容-S级品'!$L$3:$CA$3=AT$1)*('乐容-S级品'!$L$4:$CA$32)),0)</f>
      </c>
      <c r="AU145" s="280">
        <f>IFERROR(SUMPRODUCT(('控温被PRO-S级品'!$B$2:$B$10=$B145)*('控温被PRO-S级品'!$E$1:$BE$1=AU$1)*('控温被PRO-S级品'!$E$2:$BE$10)),0)+IFERROR(SUMPRODUCT(('冬被-S级品'!$B$2:$B$10=$B145)*('冬被-S级品'!$E$1:$AW$1=AU$1)*('冬被-S级品'!$E$2:$AW$10)),0)+IFERROR(SUMPRODUCT(('白止-S级品'!$A$2:$A$26=$B145)*('白止-S级品'!$D$1:$AV$1=AU$1)*('白止-S级品'!$D$2:$AV$26)),0)+IFERROR(SUMPRODUCT(('乐容-S级品'!$A$4:$A$32=$B145)*('乐容-S级品'!$L$3:$CA$3=AU$1)*('乐容-S级品'!$L$4:$CA$32)),0)</f>
      </c>
      <c r="AV145" s="280">
        <f>IFERROR(SUMPRODUCT(('控温被PRO-S级品'!$B$2:$B$10=$B145)*('控温被PRO-S级品'!$E$1:$BE$1=AV$1)*('控温被PRO-S级品'!$E$2:$BE$10)),0)+IFERROR(SUMPRODUCT(('冬被-S级品'!$B$2:$B$10=$B145)*('冬被-S级品'!$E$1:$AW$1=AV$1)*('冬被-S级品'!$E$2:$AW$10)),0)+IFERROR(SUMPRODUCT(('白止-S级品'!$A$2:$A$26=$B145)*('白止-S级品'!$D$1:$AV$1=AV$1)*('白止-S级品'!$D$2:$AV$26)),0)+IFERROR(SUMPRODUCT(('乐容-S级品'!$A$4:$A$32=$B145)*('乐容-S级品'!$L$3:$CA$3=AV$1)*('乐容-S级品'!$L$4:$CA$32)),0)</f>
      </c>
      <c r="AW145" s="280">
        <f>IFERROR(SUMPRODUCT(('控温被PRO-S级品'!$B$2:$B$10=$B145)*('控温被PRO-S级品'!$E$1:$BE$1=AW$1)*('控温被PRO-S级品'!$E$2:$BE$10)),0)+IFERROR(SUMPRODUCT(('冬被-S级品'!$B$2:$B$10=$B145)*('冬被-S级品'!$E$1:$AW$1=AW$1)*('冬被-S级品'!$E$2:$AW$10)),0)+IFERROR(SUMPRODUCT(('白止-S级品'!$A$2:$A$26=$B145)*('白止-S级品'!$D$1:$AV$1=AW$1)*('白止-S级品'!$D$2:$AV$26)),0)+IFERROR(SUMPRODUCT(('乐容-S级品'!$A$4:$A$32=$B145)*('乐容-S级品'!$L$3:$CA$3=AW$1)*('乐容-S级品'!$L$4:$CA$32)),0)</f>
      </c>
      <c r="AX145" s="280">
        <f>IFERROR(SUMPRODUCT(('控温被PRO-S级品'!$B$2:$B$10=$B145)*('控温被PRO-S级品'!$E$1:$BE$1=AX$1)*('控温被PRO-S级品'!$E$2:$BE$10)),0)+IFERROR(SUMPRODUCT(('冬被-S级品'!$B$2:$B$10=$B145)*('冬被-S级品'!$E$1:$AW$1=AX$1)*('冬被-S级品'!$E$2:$AW$10)),0)+IFERROR(SUMPRODUCT(('白止-S级品'!$A$2:$A$26=$B145)*('白止-S级品'!$D$1:$AV$1=AX$1)*('白止-S级品'!$D$2:$AV$26)),0)+IFERROR(SUMPRODUCT(('乐容-S级品'!$A$4:$A$32=$B145)*('乐容-S级品'!$L$3:$CA$3=AX$1)*('乐容-S级品'!$L$4:$CA$32)),0)</f>
      </c>
      <c r="AY145" s="280">
        <f>IFERROR(SUMPRODUCT(('控温被PRO-S级品'!$B$2:$B$10=$B145)*('控温被PRO-S级品'!$E$1:$BE$1=AY$1)*('控温被PRO-S级品'!$E$2:$BE$10)),0)+IFERROR(SUMPRODUCT(('冬被-S级品'!$B$2:$B$10=$B145)*('冬被-S级品'!$E$1:$AW$1=AY$1)*('冬被-S级品'!$E$2:$AW$10)),0)+IFERROR(SUMPRODUCT(('白止-S级品'!$A$2:$A$26=$B145)*('白止-S级品'!$D$1:$AV$1=AY$1)*('白止-S级品'!$D$2:$AV$26)),0)+IFERROR(SUMPRODUCT(('乐容-S级品'!$A$4:$A$32=$B145)*('乐容-S级品'!$L$3:$CA$3=AY$1)*('乐容-S级品'!$L$4:$CA$32)),0)</f>
      </c>
      <c r="AZ145" s="280">
        <f>IFERROR(SUMPRODUCT(('控温被PRO-S级品'!$B$2:$B$10=$B145)*('控温被PRO-S级品'!$E$1:$BE$1=AZ$1)*('控温被PRO-S级品'!$E$2:$BE$10)),0)+IFERROR(SUMPRODUCT(('冬被-S级品'!$B$2:$B$10=$B145)*('冬被-S级品'!$E$1:$AW$1=AZ$1)*('冬被-S级品'!$E$2:$AW$10)),0)+IFERROR(SUMPRODUCT(('白止-S级品'!$A$2:$A$26=$B145)*('白止-S级品'!$D$1:$AV$1=AZ$1)*('白止-S级品'!$D$2:$AV$26)),0)+IFERROR(SUMPRODUCT(('乐容-S级品'!$A$4:$A$32=$B145)*('乐容-S级品'!$L$3:$CA$3=AZ$1)*('乐容-S级品'!$L$4:$CA$32)),0)</f>
      </c>
      <c r="BA145" s="280">
        <f>IFERROR(SUMPRODUCT(('控温被PRO-S级品'!$B$2:$B$10=$B145)*('控温被PRO-S级品'!$E$1:$BE$1=BA$1)*('控温被PRO-S级品'!$E$2:$BE$10)),0)+IFERROR(SUMPRODUCT(('冬被-S级品'!$B$2:$B$10=$B145)*('冬被-S级品'!$E$1:$AW$1=BA$1)*('冬被-S级品'!$E$2:$AW$10)),0)+IFERROR(SUMPRODUCT(('白止-S级品'!$A$2:$A$26=$B145)*('白止-S级品'!$D$1:$AV$1=BA$1)*('白止-S级品'!$D$2:$AV$26)),0)+IFERROR(SUMPRODUCT(('乐容-S级品'!$A$4:$A$32=$B145)*('乐容-S级品'!$L$3:$CA$3=BA$1)*('乐容-S级品'!$L$4:$CA$32)),0)</f>
      </c>
      <c r="BB145" s="280">
        <f>IFERROR(SUMPRODUCT(('控温被PRO-S级品'!$B$2:$B$10=$B145)*('控温被PRO-S级品'!$E$1:$BE$1=BB$1)*('控温被PRO-S级品'!$E$2:$BE$10)),0)+IFERROR(SUMPRODUCT(('冬被-S级品'!$B$2:$B$10=$B145)*('冬被-S级品'!$E$1:$AW$1=BB$1)*('冬被-S级品'!$E$2:$AW$10)),0)+IFERROR(SUMPRODUCT(('白止-S级品'!$A$2:$A$26=$B145)*('白止-S级品'!$D$1:$AV$1=BB$1)*('白止-S级品'!$D$2:$AV$26)),0)+IFERROR(SUMPRODUCT(('乐容-S级品'!$A$4:$A$32=$B145)*('乐容-S级品'!$L$3:$CA$3=BB$1)*('乐容-S级品'!$L$4:$CA$32)),0)</f>
      </c>
      <c r="BC145" s="280">
        <f>IFERROR(SUMPRODUCT(('控温被PRO-S级品'!$B$2:$B$10=$B145)*('控温被PRO-S级品'!$E$1:$BE$1=BC$1)*('控温被PRO-S级品'!$E$2:$BE$10)),0)+IFERROR(SUMPRODUCT(('冬被-S级品'!$B$2:$B$10=$B145)*('冬被-S级品'!$E$1:$AW$1=BC$1)*('冬被-S级品'!$E$2:$AW$10)),0)+IFERROR(SUMPRODUCT(('白止-S级品'!$A$2:$A$26=$B145)*('白止-S级品'!$D$1:$AV$1=BC$1)*('白止-S级品'!$D$2:$AV$26)),0)+IFERROR(SUMPRODUCT(('乐容-S级品'!$A$4:$A$32=$B145)*('乐容-S级品'!$L$3:$CA$3=BC$1)*('乐容-S级品'!$L$4:$CA$32)),0)</f>
      </c>
      <c r="BD145" s="280">
        <f>IFERROR(SUMPRODUCT(('控温被PRO-S级品'!$B$2:$B$10=$B145)*('控温被PRO-S级品'!$E$1:$BE$1=BD$1)*('控温被PRO-S级品'!$E$2:$BE$10)),0)+IFERROR(SUMPRODUCT(('冬被-S级品'!$B$2:$B$10=$B145)*('冬被-S级品'!$E$1:$AW$1=BD$1)*('冬被-S级品'!$E$2:$AW$10)),0)+IFERROR(SUMPRODUCT(('白止-S级品'!$A$2:$A$26=$B145)*('白止-S级品'!$D$1:$AV$1=BD$1)*('白止-S级品'!$D$2:$AV$26)),0)+IFERROR(SUMPRODUCT(('乐容-S级品'!$A$4:$A$32=$B145)*('乐容-S级品'!$L$3:$CA$3=BD$1)*('乐容-S级品'!$L$4:$CA$32)),0)</f>
      </c>
      <c r="BE145" s="280">
        <f>IFERROR(SUMPRODUCT(('控温被PRO-S级品'!$B$2:$B$10=$B145)*('控温被PRO-S级品'!$E$1:$BE$1=BE$1)*('控温被PRO-S级品'!$E$2:$BE$10)),0)+IFERROR(SUMPRODUCT(('冬被-S级品'!$B$2:$B$10=$B145)*('冬被-S级品'!$E$1:$AW$1=BE$1)*('冬被-S级品'!$E$2:$AW$10)),0)+IFERROR(SUMPRODUCT(('白止-S级品'!$A$2:$A$26=$B145)*('白止-S级品'!$D$1:$AV$1=BE$1)*('白止-S级品'!$D$2:$AV$26)),0)+IFERROR(SUMPRODUCT(('乐容-S级品'!$A$4:$A$32=$B145)*('乐容-S级品'!$L$3:$CA$3=BE$1)*('乐容-S级品'!$L$4:$CA$32)),0)</f>
      </c>
      <c r="BF145" s="280">
        <f>IFERROR(SUMPRODUCT(('控温被PRO-S级品'!$B$2:$B$10=$B145)*('控温被PRO-S级品'!$E$1:$BE$1=BF$1)*('控温被PRO-S级品'!$E$2:$BE$10)),0)+IFERROR(SUMPRODUCT(('冬被-S级品'!$B$2:$B$10=$B145)*('冬被-S级品'!$E$1:$AW$1=BF$1)*('冬被-S级品'!$E$2:$AW$10)),0)+IFERROR(SUMPRODUCT(('白止-S级品'!$A$2:$A$26=$B145)*('白止-S级品'!$D$1:$AV$1=BF$1)*('白止-S级品'!$D$2:$AV$26)),0)+IFERROR(SUMPRODUCT(('乐容-S级品'!$A$4:$A$32=$B145)*('乐容-S级品'!$L$3:$CA$3=BF$1)*('乐容-S级品'!$L$4:$CA$32)),0)</f>
      </c>
      <c r="BG145" s="280">
        <f>IFERROR(SUMPRODUCT(('控温被PRO-S级品'!$B$2:$B$10=$B145)*('控温被PRO-S级品'!$E$1:$BE$1=BG$1)*('控温被PRO-S级品'!$E$2:$BE$10)),0)+IFERROR(SUMPRODUCT(('冬被-S级品'!$B$2:$B$10=$B145)*('冬被-S级品'!$E$1:$AW$1=BG$1)*('冬被-S级品'!$E$2:$AW$10)),0)+IFERROR(SUMPRODUCT(('白止-S级品'!$A$2:$A$26=$B145)*('白止-S级品'!$D$1:$AV$1=BG$1)*('白止-S级品'!$D$2:$AV$26)),0)+IFERROR(SUMPRODUCT(('乐容-S级品'!$A$4:$A$32=$B145)*('乐容-S级品'!$L$3:$CA$3=BG$1)*('乐容-S级品'!$L$4:$CA$32)),0)</f>
      </c>
      <c r="BH145" s="280">
        <f>IFERROR(SUMPRODUCT(('控温被PRO-S级品'!$B$2:$B$10=$B145)*('控温被PRO-S级品'!$E$1:$BE$1=BH$1)*('控温被PRO-S级品'!$E$2:$BE$10)),0)+IFERROR(SUMPRODUCT(('冬被-S级品'!$B$2:$B$10=$B145)*('冬被-S级品'!$E$1:$AW$1=BH$1)*('冬被-S级品'!$E$2:$AW$10)),0)+IFERROR(SUMPRODUCT(('白止-S级品'!$A$2:$A$26=$B145)*('白止-S级品'!$D$1:$AV$1=BH$1)*('白止-S级品'!$D$2:$AV$26)),0)+IFERROR(SUMPRODUCT(('乐容-S级品'!$A$4:$A$32=$B145)*('乐容-S级品'!$L$3:$CA$3=BH$1)*('乐容-S级品'!$L$4:$CA$32)),0)</f>
      </c>
      <c r="BI145" s="280">
        <f>IFERROR(SUMPRODUCT(('控温被PRO-S级品'!$B$2:$B$10=$B145)*('控温被PRO-S级品'!$E$1:$BE$1=BI$1)*('控温被PRO-S级品'!$E$2:$BE$10)),0)+IFERROR(SUMPRODUCT(('冬被-S级品'!$B$2:$B$10=$B145)*('冬被-S级品'!$E$1:$AW$1=BI$1)*('冬被-S级品'!$E$2:$AW$10)),0)+IFERROR(SUMPRODUCT(('白止-S级品'!$A$2:$A$26=$B145)*('白止-S级品'!$D$1:$AV$1=BI$1)*('白止-S级品'!$D$2:$AV$26)),0)+IFERROR(SUMPRODUCT(('乐容-S级品'!$A$4:$A$32=$B145)*('乐容-S级品'!$L$3:$CA$3=BI$1)*('乐容-S级品'!$L$4:$CA$32)),0)</f>
      </c>
      <c r="BJ145" s="280">
        <f>IFERROR(SUMPRODUCT(('控温被PRO-S级品'!$B$2:$B$10=$B145)*('控温被PRO-S级品'!$E$1:$BE$1=BJ$1)*('控温被PRO-S级品'!$E$2:$BE$10)),0)+IFERROR(SUMPRODUCT(('冬被-S级品'!$B$2:$B$10=$B145)*('冬被-S级品'!$E$1:$AW$1=BJ$1)*('冬被-S级品'!$E$2:$AW$10)),0)+IFERROR(SUMPRODUCT(('白止-S级品'!$A$2:$A$26=$B145)*('白止-S级品'!$D$1:$AV$1=BJ$1)*('白止-S级品'!$D$2:$AV$26)),0)+IFERROR(SUMPRODUCT(('乐容-S级品'!$A$4:$A$32=$B145)*('乐容-S级品'!$L$3:$CA$3=BJ$1)*('乐容-S级品'!$L$4:$CA$32)),0)</f>
      </c>
      <c r="BK145" s="280">
        <f>IFERROR(SUMPRODUCT(('控温被PRO-S级品'!$B$2:$B$10=$B145)*('控温被PRO-S级品'!$E$1:$BE$1=BK$1)*('控温被PRO-S级品'!$E$2:$BE$10)),0)+IFERROR(SUMPRODUCT(('冬被-S级品'!$B$2:$B$10=$B145)*('冬被-S级品'!$E$1:$AW$1=BK$1)*('冬被-S级品'!$E$2:$AW$10)),0)+IFERROR(SUMPRODUCT(('白止-S级品'!$A$2:$A$26=$B145)*('白止-S级品'!$D$1:$AV$1=BK$1)*('白止-S级品'!$D$2:$AV$26)),0)+IFERROR(SUMPRODUCT(('乐容-S级品'!$A$4:$A$32=$B145)*('乐容-S级品'!$L$3:$CA$3=BK$1)*('乐容-S级品'!$L$4:$CA$32)),0)</f>
      </c>
      <c r="BL145" s="280">
        <f>IFERROR(SUMPRODUCT(('控温被PRO-S级品'!$B$2:$B$10=$B145)*('控温被PRO-S级品'!$E$1:$BE$1=BL$1)*('控温被PRO-S级品'!$E$2:$BE$10)),0)+IFERROR(SUMPRODUCT(('冬被-S级品'!$B$2:$B$10=$B145)*('冬被-S级品'!$E$1:$AW$1=BL$1)*('冬被-S级品'!$E$2:$AW$10)),0)+IFERROR(SUMPRODUCT(('白止-S级品'!$A$2:$A$26=$B145)*('白止-S级品'!$D$1:$AV$1=BL$1)*('白止-S级品'!$D$2:$AV$26)),0)+IFERROR(SUMPRODUCT(('乐容-S级品'!$A$4:$A$32=$B145)*('乐容-S级品'!$L$3:$CA$3=BL$1)*('乐容-S级品'!$L$4:$CA$32)),0)</f>
      </c>
      <c r="BM145" s="280">
        <f>IFERROR(SUMPRODUCT(('控温被PRO-S级品'!$B$2:$B$10=$B145)*('控温被PRO-S级品'!$E$1:$BE$1=BM$1)*('控温被PRO-S级品'!$E$2:$BE$10)),0)+IFERROR(SUMPRODUCT(('冬被-S级品'!$B$2:$B$10=$B145)*('冬被-S级品'!$E$1:$AW$1=BM$1)*('冬被-S级品'!$E$2:$AW$10)),0)+IFERROR(SUMPRODUCT(('白止-S级品'!$A$2:$A$26=$B145)*('白止-S级品'!$D$1:$AV$1=BM$1)*('白止-S级品'!$D$2:$AV$26)),0)+IFERROR(SUMPRODUCT(('乐容-S级品'!$A$4:$A$32=$B145)*('乐容-S级品'!$L$3:$CA$3=BM$1)*('乐容-S级品'!$L$4:$CA$32)),0)</f>
      </c>
      <c r="BN145" s="280">
        <f>IFERROR(SUMPRODUCT(('控温被PRO-S级品'!$B$2:$B$10=$B145)*('控温被PRO-S级品'!$E$1:$BE$1=BN$1)*('控温被PRO-S级品'!$E$2:$BE$10)),0)+IFERROR(SUMPRODUCT(('冬被-S级品'!$B$2:$B$10=$B145)*('冬被-S级品'!$E$1:$AW$1=BN$1)*('冬被-S级品'!$E$2:$AW$10)),0)+IFERROR(SUMPRODUCT(('白止-S级品'!$A$2:$A$26=$B145)*('白止-S级品'!$D$1:$AV$1=BN$1)*('白止-S级品'!$D$2:$AV$26)),0)+IFERROR(SUMPRODUCT(('乐容-S级品'!$A$4:$A$32=$B145)*('乐容-S级品'!$L$3:$CA$3=BN$1)*('乐容-S级品'!$L$4:$CA$32)),0)</f>
      </c>
      <c r="BO145" s="280">
        <f>IFERROR(SUMPRODUCT(('控温被PRO-S级品'!$B$2:$B$10=$B145)*('控温被PRO-S级品'!$E$1:$BE$1=BO$1)*('控温被PRO-S级品'!$E$2:$BE$10)),0)+IFERROR(SUMPRODUCT(('冬被-S级品'!$B$2:$B$10=$B145)*('冬被-S级品'!$E$1:$AW$1=BO$1)*('冬被-S级品'!$E$2:$AW$10)),0)+IFERROR(SUMPRODUCT(('白止-S级品'!$A$2:$A$26=$B145)*('白止-S级品'!$D$1:$AV$1=BO$1)*('白止-S级品'!$D$2:$AV$26)),0)+IFERROR(SUMPRODUCT(('乐容-S级品'!$A$4:$A$32=$B145)*('乐容-S级品'!$L$3:$CA$3=BO$1)*('乐容-S级品'!$L$4:$CA$32)),0)</f>
      </c>
      <c r="BP145" s="280">
        <f>IFERROR(SUMPRODUCT(('控温被PRO-S级品'!$B$2:$B$10=$B145)*('控温被PRO-S级品'!$E$1:$BE$1=BP$1)*('控温被PRO-S级品'!$E$2:$BE$10)),0)+IFERROR(SUMPRODUCT(('冬被-S级品'!$B$2:$B$10=$B145)*('冬被-S级品'!$E$1:$AW$1=BP$1)*('冬被-S级品'!$E$2:$AW$10)),0)+IFERROR(SUMPRODUCT(('白止-S级品'!$A$2:$A$26=$B145)*('白止-S级品'!$D$1:$AV$1=BP$1)*('白止-S级品'!$D$2:$AV$26)),0)+IFERROR(SUMPRODUCT(('乐容-S级品'!$A$4:$A$32=$B145)*('乐容-S级品'!$L$3:$CA$3=BP$1)*('乐容-S级品'!$L$4:$CA$32)),0)</f>
      </c>
      <c r="BQ145" s="280">
        <f>IFERROR(SUMPRODUCT(('控温被PRO-S级品'!$B$2:$B$10=$B145)*('控温被PRO-S级品'!$E$1:$BE$1=BQ$1)*('控温被PRO-S级品'!$E$2:$BE$10)),0)+IFERROR(SUMPRODUCT(('冬被-S级品'!$B$2:$B$10=$B145)*('冬被-S级品'!$E$1:$AW$1=BQ$1)*('冬被-S级品'!$E$2:$AW$10)),0)+IFERROR(SUMPRODUCT(('白止-S级品'!$A$2:$A$26=$B145)*('白止-S级品'!$D$1:$AV$1=BQ$1)*('白止-S级品'!$D$2:$AV$26)),0)+IFERROR(SUMPRODUCT(('乐容-S级品'!$A$4:$A$32=$B145)*('乐容-S级品'!$L$3:$CA$3=BQ$1)*('乐容-S级品'!$L$4:$CA$32)),0)</f>
      </c>
      <c r="BR145" s="280">
        <f>IFERROR(SUMPRODUCT(('控温被PRO-S级品'!$B$2:$B$10=$B145)*('控温被PRO-S级品'!$E$1:$BE$1=BR$1)*('控温被PRO-S级品'!$E$2:$BE$10)),0)+IFERROR(SUMPRODUCT(('冬被-S级品'!$B$2:$B$10=$B145)*('冬被-S级品'!$E$1:$AW$1=BR$1)*('冬被-S级品'!$E$2:$AW$10)),0)+IFERROR(SUMPRODUCT(('白止-S级品'!$A$2:$A$26=$B145)*('白止-S级品'!$D$1:$AV$1=BR$1)*('白止-S级品'!$D$2:$AV$26)),0)+IFERROR(SUMPRODUCT(('乐容-S级品'!$A$4:$A$32=$B145)*('乐容-S级品'!$L$3:$CA$3=BR$1)*('乐容-S级品'!$L$4:$CA$32)),0)</f>
      </c>
      <c r="BS145" s="280">
        <f>IFERROR(SUMPRODUCT(('控温被PRO-S级品'!$B$2:$B$10=$B145)*('控温被PRO-S级品'!$E$1:$BE$1=BS$1)*('控温被PRO-S级品'!$E$2:$BE$10)),0)+IFERROR(SUMPRODUCT(('冬被-S级品'!$B$2:$B$10=$B145)*('冬被-S级品'!$E$1:$AW$1=BS$1)*('冬被-S级品'!$E$2:$AW$10)),0)+IFERROR(SUMPRODUCT(('白止-S级品'!$A$2:$A$26=$B145)*('白止-S级品'!$D$1:$AV$1=BS$1)*('白止-S级品'!$D$2:$AV$26)),0)+IFERROR(SUMPRODUCT(('乐容-S级品'!$A$4:$A$32=$B145)*('乐容-S级品'!$L$3:$CA$3=BS$1)*('乐容-S级品'!$L$4:$CA$32)),0)</f>
      </c>
      <c r="BT145" s="280">
        <f>IFERROR(SUMPRODUCT(('控温被PRO-S级品'!$B$2:$B$10=$B145)*('控温被PRO-S级品'!$E$1:$BE$1=BT$1)*('控温被PRO-S级品'!$E$2:$BE$10)),0)+IFERROR(SUMPRODUCT(('冬被-S级品'!$B$2:$B$10=$B145)*('冬被-S级品'!$E$1:$AW$1=BT$1)*('冬被-S级品'!$E$2:$AW$10)),0)+IFERROR(SUMPRODUCT(('白止-S级品'!$A$2:$A$26=$B145)*('白止-S级品'!$D$1:$AV$1=BT$1)*('白止-S级品'!$D$2:$AV$26)),0)+IFERROR(SUMPRODUCT(('乐容-S级品'!$A$4:$A$32=$B145)*('乐容-S级品'!$L$3:$CA$3=BT$1)*('乐容-S级品'!$L$4:$CA$32)),0)</f>
      </c>
      <c r="BU145" s="280">
        <f>IFERROR(SUMPRODUCT(('控温被PRO-S级品'!$B$2:$B$10=$B145)*('控温被PRO-S级品'!$E$1:$BE$1=BU$1)*('控温被PRO-S级品'!$E$2:$BE$10)),0)+IFERROR(SUMPRODUCT(('冬被-S级品'!$B$2:$B$10=$B145)*('冬被-S级品'!$E$1:$AW$1=BU$1)*('冬被-S级品'!$E$2:$AW$10)),0)+IFERROR(SUMPRODUCT(('白止-S级品'!$A$2:$A$26=$B145)*('白止-S级品'!$D$1:$AV$1=BU$1)*('白止-S级品'!$D$2:$AV$26)),0)+IFERROR(SUMPRODUCT(('乐容-S级品'!$A$4:$A$32=$B145)*('乐容-S级品'!$L$3:$CA$3=BU$1)*('乐容-S级品'!$L$4:$CA$32)),0)</f>
      </c>
      <c r="BV145" s="280">
        <f>IFERROR(SUMPRODUCT(('控温被PRO-S级品'!$B$2:$B$10=$B145)*('控温被PRO-S级品'!$E$1:$BE$1=BV$1)*('控温被PRO-S级品'!$E$2:$BE$10)),0)+IFERROR(SUMPRODUCT(('冬被-S级品'!$B$2:$B$10=$B145)*('冬被-S级品'!$E$1:$AW$1=BV$1)*('冬被-S级品'!$E$2:$AW$10)),0)+IFERROR(SUMPRODUCT(('白止-S级品'!$A$2:$A$26=$B145)*('白止-S级品'!$D$1:$AV$1=BV$1)*('白止-S级品'!$D$2:$AV$26)),0)+IFERROR(SUMPRODUCT(('乐容-S级品'!$A$4:$A$32=$B145)*('乐容-S级品'!$L$3:$CA$3=BV$1)*('乐容-S级品'!$L$4:$CA$32)),0)</f>
      </c>
      <c r="BW145" s="280">
        <f>IFERROR(SUMPRODUCT(('控温被PRO-S级品'!$B$2:$B$10=$B145)*('控温被PRO-S级品'!$E$1:$BE$1=BW$1)*('控温被PRO-S级品'!$E$2:$BE$10)),0)+IFERROR(SUMPRODUCT(('冬被-S级品'!$B$2:$B$10=$B145)*('冬被-S级品'!$E$1:$AW$1=BW$1)*('冬被-S级品'!$E$2:$AW$10)),0)+IFERROR(SUMPRODUCT(('白止-S级品'!$A$2:$A$26=$B145)*('白止-S级品'!$D$1:$AV$1=BW$1)*('白止-S级品'!$D$2:$AV$26)),0)+IFERROR(SUMPRODUCT(('乐容-S级品'!$A$4:$A$32=$B145)*('乐容-S级品'!$L$3:$CA$3=BW$1)*('乐容-S级品'!$L$4:$CA$32)),0)</f>
      </c>
      <c r="BX145" s="280">
        <f>IFERROR(SUMPRODUCT(('控温被PRO-S级品'!$B$2:$B$10=$B145)*('控温被PRO-S级品'!$E$1:$BE$1=BX$1)*('控温被PRO-S级品'!$E$2:$BE$10)),0)+IFERROR(SUMPRODUCT(('冬被-S级品'!$B$2:$B$10=$B145)*('冬被-S级品'!$E$1:$AW$1=BX$1)*('冬被-S级品'!$E$2:$AW$10)),0)+IFERROR(SUMPRODUCT(('白止-S级品'!$A$2:$A$26=$B145)*('白止-S级品'!$D$1:$AV$1=BX$1)*('白止-S级品'!$D$2:$AV$26)),0)+IFERROR(SUMPRODUCT(('乐容-S级品'!$A$4:$A$32=$B145)*('乐容-S级品'!$L$3:$CA$3=BX$1)*('乐容-S级品'!$L$4:$CA$32)),0)</f>
      </c>
      <c r="BY145" s="280">
        <f>IFERROR(SUMPRODUCT(('控温被PRO-S级品'!$B$2:$B$10=$B145)*('控温被PRO-S级品'!$E$1:$BE$1=BY$1)*('控温被PRO-S级品'!$E$2:$BE$10)),0)+IFERROR(SUMPRODUCT(('冬被-S级品'!$B$2:$B$10=$B145)*('冬被-S级品'!$E$1:$AW$1=BY$1)*('冬被-S级品'!$E$2:$AW$10)),0)+IFERROR(SUMPRODUCT(('白止-S级品'!$A$2:$A$26=$B145)*('白止-S级品'!$D$1:$AV$1=BY$1)*('白止-S级品'!$D$2:$AV$26)),0)+IFERROR(SUMPRODUCT(('乐容-S级品'!$A$4:$A$32=$B145)*('乐容-S级品'!$L$3:$CA$3=BY$1)*('乐容-S级品'!$L$4:$CA$32)),0)</f>
      </c>
      <c r="BZ145" s="280">
        <f>IFERROR(SUMPRODUCT(('控温被PRO-S级品'!$B$2:$B$10=$B145)*('控温被PRO-S级品'!$E$1:$BE$1=BZ$1)*('控温被PRO-S级品'!$E$2:$BE$10)),0)+IFERROR(SUMPRODUCT(('冬被-S级品'!$B$2:$B$10=$B145)*('冬被-S级品'!$E$1:$AW$1=BZ$1)*('冬被-S级品'!$E$2:$AW$10)),0)+IFERROR(SUMPRODUCT(('白止-S级品'!$A$2:$A$26=$B145)*('白止-S级品'!$D$1:$AV$1=BZ$1)*('白止-S级品'!$D$2:$AV$26)),0)+IFERROR(SUMPRODUCT(('乐容-S级品'!$A$4:$A$32=$B145)*('乐容-S级品'!$L$3:$CA$3=BZ$1)*('乐容-S级品'!$L$4:$CA$32)),0)</f>
      </c>
      <c r="CA145" s="280">
        <f>IFERROR(SUMPRODUCT(('控温被PRO-S级品'!$B$2:$B$10=$B145)*('控温被PRO-S级品'!$E$1:$BE$1=CA$1)*('控温被PRO-S级品'!$E$2:$BE$10)),0)+IFERROR(SUMPRODUCT(('冬被-S级品'!$B$2:$B$10=$B145)*('冬被-S级品'!$E$1:$AW$1=CA$1)*('冬被-S级品'!$E$2:$AW$10)),0)+IFERROR(SUMPRODUCT(('白止-S级品'!$A$2:$A$26=$B145)*('白止-S级品'!$D$1:$AV$1=CA$1)*('白止-S级品'!$D$2:$AV$26)),0)+IFERROR(SUMPRODUCT(('乐容-S级品'!$A$4:$A$32=$B145)*('乐容-S级品'!$L$3:$CA$3=CA$1)*('乐容-S级品'!$L$4:$CA$32)),0)</f>
      </c>
      <c r="CB145" s="280">
        <f>IFERROR(SUMPRODUCT(('控温被PRO-S级品'!$B$2:$B$10=$B145)*('控温被PRO-S级品'!$E$1:$BE$1=CB$1)*('控温被PRO-S级品'!$E$2:$BE$10)),0)+IFERROR(SUMPRODUCT(('冬被-S级品'!$B$2:$B$10=$B145)*('冬被-S级品'!$E$1:$AW$1=CB$1)*('冬被-S级品'!$E$2:$AW$10)),0)+IFERROR(SUMPRODUCT(('白止-S级品'!$A$2:$A$26=$B145)*('白止-S级品'!$D$1:$AV$1=CB$1)*('白止-S级品'!$D$2:$AV$26)),0)+IFERROR(SUMPRODUCT(('乐容-S级品'!$A$4:$A$32=$B145)*('乐容-S级品'!$L$3:$CA$3=CB$1)*('乐容-S级品'!$L$4:$CA$32)),0)</f>
      </c>
      <c r="CC145" s="280">
        <f>IFERROR(SUMPRODUCT(('控温被PRO-S级品'!$B$2:$B$10=$B145)*('控温被PRO-S级品'!$E$1:$BE$1=CC$1)*('控温被PRO-S级品'!$E$2:$BE$10)),0)+IFERROR(SUMPRODUCT(('冬被-S级品'!$B$2:$B$10=$B145)*('冬被-S级品'!$E$1:$AW$1=CC$1)*('冬被-S级品'!$E$2:$AW$10)),0)+IFERROR(SUMPRODUCT(('白止-S级品'!$A$2:$A$26=$B145)*('白止-S级品'!$D$1:$AV$1=CC$1)*('白止-S级品'!$D$2:$AV$26)),0)+IFERROR(SUMPRODUCT(('乐容-S级品'!$A$4:$A$32=$B145)*('乐容-S级品'!$L$3:$CA$3=CC$1)*('乐容-S级品'!$L$4:$CA$32)),0)</f>
      </c>
      <c r="CD145" s="280">
        <f>IFERROR(SUMPRODUCT(('控温被PRO-S级品'!$B$2:$B$10=$B145)*('控温被PRO-S级品'!$E$1:$BE$1=CD$1)*('控温被PRO-S级品'!$E$2:$BE$10)),0)+IFERROR(SUMPRODUCT(('冬被-S级品'!$B$2:$B$10=$B145)*('冬被-S级品'!$E$1:$AW$1=CD$1)*('冬被-S级品'!$E$2:$AW$10)),0)+IFERROR(SUMPRODUCT(('白止-S级品'!$A$2:$A$26=$B145)*('白止-S级品'!$D$1:$AV$1=CD$1)*('白止-S级品'!$D$2:$AV$26)),0)+IFERROR(SUMPRODUCT(('乐容-S级品'!$A$4:$A$32=$B145)*('乐容-S级品'!$L$3:$CA$3=CD$1)*('乐容-S级品'!$L$4:$CA$32)),0)</f>
      </c>
      <c r="CE145" s="280">
        <f>IFERROR(SUMPRODUCT(('控温被PRO-S级品'!$B$2:$B$10=$B145)*('控温被PRO-S级品'!$E$1:$BE$1=CE$1)*('控温被PRO-S级品'!$E$2:$BE$10)),0)+IFERROR(SUMPRODUCT(('冬被-S级品'!$B$2:$B$10=$B145)*('冬被-S级品'!$E$1:$AW$1=CE$1)*('冬被-S级品'!$E$2:$AW$10)),0)+IFERROR(SUMPRODUCT(('白止-S级品'!$A$2:$A$26=$B145)*('白止-S级品'!$D$1:$AV$1=CE$1)*('白止-S级品'!$D$2:$AV$26)),0)+IFERROR(SUMPRODUCT(('乐容-S级品'!$A$4:$A$32=$B145)*('乐容-S级品'!$L$3:$CA$3=CE$1)*('乐容-S级品'!$L$4:$CA$32)),0)</f>
      </c>
      <c r="CF145" s="280">
        <f>IFERROR(SUMPRODUCT(('控温被PRO-S级品'!$B$2:$B$10=$B145)*('控温被PRO-S级品'!$E$1:$BE$1=CF$1)*('控温被PRO-S级品'!$E$2:$BE$10)),0)+IFERROR(SUMPRODUCT(('冬被-S级品'!$B$2:$B$10=$B145)*('冬被-S级品'!$E$1:$AW$1=CF$1)*('冬被-S级品'!$E$2:$AW$10)),0)+IFERROR(SUMPRODUCT(('白止-S级品'!$A$2:$A$26=$B145)*('白止-S级品'!$D$1:$AV$1=CF$1)*('白止-S级品'!$D$2:$AV$26)),0)+IFERROR(SUMPRODUCT(('乐容-S级品'!$A$4:$A$32=$B145)*('乐容-S级品'!$L$3:$CA$3=CF$1)*('乐容-S级品'!$L$4:$CA$32)),0)</f>
      </c>
      <c r="CG145" s="280">
        <f>IFERROR(SUMPRODUCT(('控温被PRO-S级品'!$B$2:$B$10=$B145)*('控温被PRO-S级品'!$E$1:$BE$1=CG$1)*('控温被PRO-S级品'!$E$2:$BE$10)),0)+IFERROR(SUMPRODUCT(('冬被-S级品'!$B$2:$B$10=$B145)*('冬被-S级品'!$E$1:$AW$1=CG$1)*('冬被-S级品'!$E$2:$AW$10)),0)+IFERROR(SUMPRODUCT(('白止-S级品'!$A$2:$A$26=$B145)*('白止-S级品'!$D$1:$AV$1=CG$1)*('白止-S级品'!$D$2:$AV$26)),0)+IFERROR(SUMPRODUCT(('乐容-S级品'!$A$4:$A$32=$B145)*('乐容-S级品'!$L$3:$CA$3=CG$1)*('乐容-S级品'!$L$4:$CA$32)),0)</f>
      </c>
      <c r="CH145" s="280">
        <f>IFERROR(SUMPRODUCT(('控温被PRO-S级品'!$B$2:$B$10=$B145)*('控温被PRO-S级品'!$E$1:$BE$1=CH$1)*('控温被PRO-S级品'!$E$2:$BE$10)),0)+IFERROR(SUMPRODUCT(('冬被-S级品'!$B$2:$B$10=$B145)*('冬被-S级品'!$E$1:$AW$1=CH$1)*('冬被-S级品'!$E$2:$AW$10)),0)+IFERROR(SUMPRODUCT(('白止-S级品'!$A$2:$A$26=$B145)*('白止-S级品'!$D$1:$AV$1=CH$1)*('白止-S级品'!$D$2:$AV$26)),0)+IFERROR(SUMPRODUCT(('乐容-S级品'!$A$4:$A$32=$B145)*('乐容-S级品'!$L$3:$CA$3=CH$1)*('乐容-S级品'!$L$4:$CA$32)),0)</f>
      </c>
      <c r="CI145" s="280">
        <f>IFERROR(SUMPRODUCT(('控温被PRO-S级品'!$B$2:$B$10=$B145)*('控温被PRO-S级品'!$E$1:$BE$1=CI$1)*('控温被PRO-S级品'!$E$2:$BE$10)),0)+IFERROR(SUMPRODUCT(('冬被-S级品'!$B$2:$B$10=$B145)*('冬被-S级品'!$E$1:$AW$1=CI$1)*('冬被-S级品'!$E$2:$AW$10)),0)+IFERROR(SUMPRODUCT(('白止-S级品'!$A$2:$A$26=$B145)*('白止-S级品'!$D$1:$AV$1=CI$1)*('白止-S级品'!$D$2:$AV$26)),0)+IFERROR(SUMPRODUCT(('乐容-S级品'!$A$4:$A$32=$B145)*('乐容-S级品'!$L$3:$CA$3=CI$1)*('乐容-S级品'!$L$4:$CA$32)),0)</f>
      </c>
      <c r="CJ145" s="280">
        <f>IFERROR(SUMPRODUCT(('控温被PRO-S级品'!$B$2:$B$10=$B145)*('控温被PRO-S级品'!$E$1:$BE$1=CJ$1)*('控温被PRO-S级品'!$E$2:$BE$10)),0)+IFERROR(SUMPRODUCT(('冬被-S级品'!$B$2:$B$10=$B145)*('冬被-S级品'!$E$1:$AW$1=CJ$1)*('冬被-S级品'!$E$2:$AW$10)),0)+IFERROR(SUMPRODUCT(('白止-S级品'!$A$2:$A$26=$B145)*('白止-S级品'!$D$1:$AV$1=CJ$1)*('白止-S级品'!$D$2:$AV$26)),0)+IFERROR(SUMPRODUCT(('乐容-S级品'!$A$4:$A$32=$B145)*('乐容-S级品'!$L$3:$CA$3=CJ$1)*('乐容-S级品'!$L$4:$CA$32)),0)</f>
      </c>
      <c r="CK145" s="280">
        <f>IFERROR(SUMPRODUCT(('控温被PRO-S级品'!$B$2:$B$10=$B145)*('控温被PRO-S级品'!$E$1:$BE$1=CK$1)*('控温被PRO-S级品'!$E$2:$BE$10)),0)+IFERROR(SUMPRODUCT(('冬被-S级品'!$B$2:$B$10=$B145)*('冬被-S级品'!$E$1:$AW$1=CK$1)*('冬被-S级品'!$E$2:$AW$10)),0)+IFERROR(SUMPRODUCT(('白止-S级品'!$A$2:$A$26=$B145)*('白止-S级品'!$D$1:$AV$1=CK$1)*('白止-S级品'!$D$2:$AV$26)),0)+IFERROR(SUMPRODUCT(('乐容-S级品'!$A$4:$A$32=$B145)*('乐容-S级品'!$L$3:$CA$3=CK$1)*('乐容-S级品'!$L$4:$CA$32)),0)</f>
      </c>
      <c r="CL145" s="280">
        <f>IFERROR(SUMPRODUCT(('控温被PRO-S级品'!$B$2:$B$10=$B145)*('控温被PRO-S级品'!$E$1:$BE$1=CL$1)*('控温被PRO-S级品'!$E$2:$BE$10)),0)+IFERROR(SUMPRODUCT(('冬被-S级品'!$B$2:$B$10=$B145)*('冬被-S级品'!$E$1:$AW$1=CL$1)*('冬被-S级品'!$E$2:$AW$10)),0)+IFERROR(SUMPRODUCT(('白止-S级品'!$A$2:$A$26=$B145)*('白止-S级品'!$D$1:$AV$1=CL$1)*('白止-S级品'!$D$2:$AV$26)),0)+IFERROR(SUMPRODUCT(('乐容-S级品'!$A$4:$A$32=$B145)*('乐容-S级品'!$L$3:$CA$3=CL$1)*('乐容-S级品'!$L$4:$CA$32)),0)</f>
      </c>
      <c r="CM145" s="280">
        <f>IFERROR(SUMPRODUCT(('控温被PRO-S级品'!$B$2:$B$10=$B145)*('控温被PRO-S级品'!$E$1:$BE$1=CM$1)*('控温被PRO-S级品'!$E$2:$BE$10)),0)+IFERROR(SUMPRODUCT(('冬被-S级品'!$B$2:$B$10=$B145)*('冬被-S级品'!$E$1:$AW$1=CM$1)*('冬被-S级品'!$E$2:$AW$10)),0)+IFERROR(SUMPRODUCT(('白止-S级品'!$A$2:$A$26=$B145)*('白止-S级品'!$D$1:$AV$1=CM$1)*('白止-S级品'!$D$2:$AV$26)),0)+IFERROR(SUMPRODUCT(('乐容-S级品'!$A$4:$A$32=$B145)*('乐容-S级品'!$L$3:$CA$3=CM$1)*('乐容-S级品'!$L$4:$CA$32)),0)</f>
      </c>
      <c r="CN145" s="280">
        <f>IFERROR(SUMPRODUCT(('控温被PRO-S级品'!$B$2:$B$10=$B145)*('控温被PRO-S级品'!$E$1:$BE$1=CN$1)*('控温被PRO-S级品'!$E$2:$BE$10)),0)+IFERROR(SUMPRODUCT(('冬被-S级品'!$B$2:$B$10=$B145)*('冬被-S级品'!$E$1:$AW$1=CN$1)*('冬被-S级品'!$E$2:$AW$10)),0)+IFERROR(SUMPRODUCT(('白止-S级品'!$A$2:$A$26=$B145)*('白止-S级品'!$D$1:$AV$1=CN$1)*('白止-S级品'!$D$2:$AV$26)),0)+IFERROR(SUMPRODUCT(('乐容-S级品'!$A$4:$A$32=$B145)*('乐容-S级品'!$L$3:$CA$3=CN$1)*('乐容-S级品'!$L$4:$CA$32)),0)</f>
      </c>
      <c r="CO145" s="280">
        <f>IFERROR(SUMPRODUCT(('控温被PRO-S级品'!$B$2:$B$10=$B145)*('控温被PRO-S级品'!$E$1:$BE$1=CO$1)*('控温被PRO-S级品'!$E$2:$BE$10)),0)+IFERROR(SUMPRODUCT(('冬被-S级品'!$B$2:$B$10=$B145)*('冬被-S级品'!$E$1:$AW$1=CO$1)*('冬被-S级品'!$E$2:$AW$10)),0)+IFERROR(SUMPRODUCT(('白止-S级品'!$A$2:$A$26=$B145)*('白止-S级品'!$D$1:$AV$1=CO$1)*('白止-S级品'!$D$2:$AV$26)),0)+IFERROR(SUMPRODUCT(('乐容-S级品'!$A$4:$A$32=$B145)*('乐容-S级品'!$L$3:$CA$3=CO$1)*('乐容-S级品'!$L$4:$CA$32)),0)</f>
      </c>
      <c r="CP145" s="280">
        <f>IFERROR(SUMPRODUCT(('控温被PRO-S级品'!$B$2:$B$10=$B145)*('控温被PRO-S级品'!$E$1:$BE$1=CP$1)*('控温被PRO-S级品'!$E$2:$BE$10)),0)+IFERROR(SUMPRODUCT(('冬被-S级品'!$B$2:$B$10=$B145)*('冬被-S级品'!$E$1:$AW$1=CP$1)*('冬被-S级品'!$E$2:$AW$10)),0)+IFERROR(SUMPRODUCT(('白止-S级品'!$A$2:$A$26=$B145)*('白止-S级品'!$D$1:$AV$1=CP$1)*('白止-S级品'!$D$2:$AV$26)),0)+IFERROR(SUMPRODUCT(('乐容-S级品'!$A$4:$A$32=$B145)*('乐容-S级品'!$L$3:$CA$3=CP$1)*('乐容-S级品'!$L$4:$CA$32)),0)</f>
      </c>
      <c r="CQ145" s="280">
        <f>IFERROR(SUMPRODUCT(('控温被PRO-S级品'!$B$2:$B$10=$B145)*('控温被PRO-S级品'!$E$1:$BE$1=CQ$1)*('控温被PRO-S级品'!$E$2:$BE$10)),0)+IFERROR(SUMPRODUCT(('冬被-S级品'!$B$2:$B$10=$B145)*('冬被-S级品'!$E$1:$AW$1=CQ$1)*('冬被-S级品'!$E$2:$AW$10)),0)+IFERROR(SUMPRODUCT(('白止-S级品'!$A$2:$A$26=$B145)*('白止-S级品'!$D$1:$AV$1=CQ$1)*('白止-S级品'!$D$2:$AV$26)),0)+IFERROR(SUMPRODUCT(('乐容-S级品'!$A$4:$A$32=$B145)*('乐容-S级品'!$L$3:$CA$3=CQ$1)*('乐容-S级品'!$L$4:$CA$32)),0)</f>
      </c>
      <c r="CR145" s="280">
        <f>IFERROR(SUMPRODUCT(('控温被PRO-S级品'!$B$2:$B$10=$B145)*('控温被PRO-S级品'!$E$1:$BE$1=CR$1)*('控温被PRO-S级品'!$E$2:$BE$10)),0)+IFERROR(SUMPRODUCT(('冬被-S级品'!$B$2:$B$10=$B145)*('冬被-S级品'!$E$1:$AW$1=CR$1)*('冬被-S级品'!$E$2:$AW$10)),0)+IFERROR(SUMPRODUCT(('白止-S级品'!$A$2:$A$26=$B145)*('白止-S级品'!$D$1:$AV$1=CR$1)*('白止-S级品'!$D$2:$AV$26)),0)+IFERROR(SUMPRODUCT(('乐容-S级品'!$A$4:$A$32=$B145)*('乐容-S级品'!$L$3:$CA$3=CR$1)*('乐容-S级品'!$L$4:$CA$32)),0)</f>
      </c>
      <c r="CS145" s="280">
        <f>IFERROR(SUMPRODUCT(('控温被PRO-S级品'!$B$2:$B$10=$B145)*('控温被PRO-S级品'!$E$1:$BE$1=CS$1)*('控温被PRO-S级品'!$E$2:$BE$10)),0)+IFERROR(SUMPRODUCT(('冬被-S级品'!$B$2:$B$10=$B145)*('冬被-S级品'!$E$1:$AW$1=CS$1)*('冬被-S级品'!$E$2:$AW$10)),0)+IFERROR(SUMPRODUCT(('白止-S级品'!$A$2:$A$26=$B145)*('白止-S级品'!$D$1:$AV$1=CS$1)*('白止-S级品'!$D$2:$AV$26)),0)+IFERROR(SUMPRODUCT(('乐容-S级品'!$A$4:$A$32=$B145)*('乐容-S级品'!$L$3:$CA$3=CS$1)*('乐容-S级品'!$L$4:$CA$32)),0)</f>
      </c>
      <c r="CT145" s="280">
        <f>IFERROR(SUMPRODUCT(('控温被PRO-S级品'!$B$2:$B$10=$B145)*('控温被PRO-S级品'!$E$1:$BE$1=CT$1)*('控温被PRO-S级品'!$E$2:$BE$10)),0)+IFERROR(SUMPRODUCT(('冬被-S级品'!$B$2:$B$10=$B145)*('冬被-S级品'!$E$1:$AW$1=CT$1)*('冬被-S级品'!$E$2:$AW$10)),0)+IFERROR(SUMPRODUCT(('白止-S级品'!$A$2:$A$26=$B145)*('白止-S级品'!$D$1:$AV$1=CT$1)*('白止-S级品'!$D$2:$AV$26)),0)+IFERROR(SUMPRODUCT(('乐容-S级品'!$A$4:$A$32=$B145)*('乐容-S级品'!$L$3:$CA$3=CT$1)*('乐容-S级品'!$L$4:$CA$32)),0)</f>
      </c>
      <c r="CU145" s="280">
        <f>IFERROR(SUMPRODUCT(('控温被PRO-S级品'!$B$2:$B$10=$B145)*('控温被PRO-S级品'!$E$1:$BE$1=CU$1)*('控温被PRO-S级品'!$E$2:$BE$10)),0)+IFERROR(SUMPRODUCT(('冬被-S级品'!$B$2:$B$10=$B145)*('冬被-S级品'!$E$1:$AW$1=CU$1)*('冬被-S级品'!$E$2:$AW$10)),0)+IFERROR(SUMPRODUCT(('白止-S级品'!$A$2:$A$26=$B145)*('白止-S级品'!$D$1:$AV$1=CU$1)*('白止-S级品'!$D$2:$AV$26)),0)+IFERROR(SUMPRODUCT(('乐容-S级品'!$A$4:$A$32=$B145)*('乐容-S级品'!$L$3:$CA$3=CU$1)*('乐容-S级品'!$L$4:$CA$32)),0)</f>
      </c>
      <c r="CV145" s="280">
        <f>IFERROR(SUMPRODUCT(('控温被PRO-S级品'!$B$2:$B$10=$B145)*('控温被PRO-S级品'!$E$1:$BE$1=CV$1)*('控温被PRO-S级品'!$E$2:$BE$10)),0)+IFERROR(SUMPRODUCT(('冬被-S级品'!$B$2:$B$10=$B145)*('冬被-S级品'!$E$1:$AW$1=CV$1)*('冬被-S级品'!$E$2:$AW$10)),0)+IFERROR(SUMPRODUCT(('白止-S级品'!$A$2:$A$26=$B145)*('白止-S级品'!$D$1:$AV$1=CV$1)*('白止-S级品'!$D$2:$AV$26)),0)+IFERROR(SUMPRODUCT(('乐容-S级品'!$A$4:$A$32=$B145)*('乐容-S级品'!$L$3:$CA$3=CV$1)*('乐容-S级品'!$L$4:$CA$32)),0)</f>
      </c>
      <c r="CW145" s="280">
        <f>IFERROR(SUMPRODUCT(('控温被PRO-S级品'!$B$2:$B$10=$B145)*('控温被PRO-S级品'!$E$1:$BE$1=CW$1)*('控温被PRO-S级品'!$E$2:$BE$10)),0)+IFERROR(SUMPRODUCT(('冬被-S级品'!$B$2:$B$10=$B145)*('冬被-S级品'!$E$1:$AW$1=CW$1)*('冬被-S级品'!$E$2:$AW$10)),0)+IFERROR(SUMPRODUCT(('白止-S级品'!$A$2:$A$26=$B145)*('白止-S级品'!$D$1:$AV$1=CW$1)*('白止-S级品'!$D$2:$AV$26)),0)+IFERROR(SUMPRODUCT(('乐容-S级品'!$A$4:$A$32=$B145)*('乐容-S级品'!$L$3:$CA$3=CW$1)*('乐容-S级品'!$L$4:$CA$32)),0)</f>
      </c>
      <c r="CX145" s="280">
        <f>IFERROR(SUMPRODUCT(('控温被PRO-S级品'!$B$2:$B$10=$B145)*('控温被PRO-S级品'!$E$1:$BE$1=CX$1)*('控温被PRO-S级品'!$E$2:$BE$10)),0)+IFERROR(SUMPRODUCT(('冬被-S级品'!$B$2:$B$10=$B145)*('冬被-S级品'!$E$1:$AW$1=CX$1)*('冬被-S级品'!$E$2:$AW$10)),0)+IFERROR(SUMPRODUCT(('白止-S级品'!$A$2:$A$26=$B145)*('白止-S级品'!$D$1:$AV$1=CX$1)*('白止-S级品'!$D$2:$AV$26)),0)+IFERROR(SUMPRODUCT(('乐容-S级品'!$A$4:$A$32=$B145)*('乐容-S级品'!$L$3:$CA$3=CX$1)*('乐容-S级品'!$L$4:$CA$32)),0)</f>
      </c>
      <c r="CY145" s="280">
        <f>IFERROR(SUMPRODUCT(('控温被PRO-S级品'!$B$2:$B$10=$B145)*('控温被PRO-S级品'!$E$1:$BE$1=CY$1)*('控温被PRO-S级品'!$E$2:$BE$10)),0)+IFERROR(SUMPRODUCT(('冬被-S级品'!$B$2:$B$10=$B145)*('冬被-S级品'!$E$1:$AW$1=CY$1)*('冬被-S级品'!$E$2:$AW$10)),0)+IFERROR(SUMPRODUCT(('白止-S级品'!$A$2:$A$26=$B145)*('白止-S级品'!$D$1:$AV$1=CY$1)*('白止-S级品'!$D$2:$AV$26)),0)+IFERROR(SUMPRODUCT(('乐容-S级品'!$A$4:$A$32=$B145)*('乐容-S级品'!$L$3:$CA$3=CY$1)*('乐容-S级品'!$L$4:$CA$32)),0)</f>
      </c>
      <c r="CZ145" s="280">
        <f>IFERROR(SUMPRODUCT(('控温被PRO-S级品'!$B$2:$B$10=$B145)*('控温被PRO-S级品'!$E$1:$BE$1=CZ$1)*('控温被PRO-S级品'!$E$2:$BE$10)),0)+IFERROR(SUMPRODUCT(('冬被-S级品'!$B$2:$B$10=$B145)*('冬被-S级品'!$E$1:$AW$1=CZ$1)*('冬被-S级品'!$E$2:$AW$10)),0)+IFERROR(SUMPRODUCT(('白止-S级品'!$A$2:$A$26=$B145)*('白止-S级品'!$D$1:$AV$1=CZ$1)*('白止-S级品'!$D$2:$AV$26)),0)+IFERROR(SUMPRODUCT(('乐容-S级品'!$A$4:$A$32=$B145)*('乐容-S级品'!$L$3:$CA$3=CZ$1)*('乐容-S级品'!$L$4:$CA$32)),0)</f>
      </c>
      <c r="DA145" s="280">
        <f>IFERROR(SUMPRODUCT(('控温被PRO-S级品'!$B$2:$B$10=$B145)*('控温被PRO-S级品'!$E$1:$BE$1=DA$1)*('控温被PRO-S级品'!$E$2:$BE$10)),0)+IFERROR(SUMPRODUCT(('冬被-S级品'!$B$2:$B$10=$B145)*('冬被-S级品'!$E$1:$AW$1=DA$1)*('冬被-S级品'!$E$2:$AW$10)),0)+IFERROR(SUMPRODUCT(('白止-S级品'!$A$2:$A$26=$B145)*('白止-S级品'!$D$1:$AV$1=DA$1)*('白止-S级品'!$D$2:$AV$26)),0)+IFERROR(SUMPRODUCT(('乐容-S级品'!$A$4:$A$32=$B145)*('乐容-S级品'!$L$3:$CA$3=DA$1)*('乐容-S级品'!$L$4:$CA$32)),0)</f>
      </c>
      <c r="DB145" s="280">
        <f>IFERROR(SUMPRODUCT(('控温被PRO-S级品'!$B$2:$B$10=$B145)*('控温被PRO-S级品'!$E$1:$BE$1=DB$1)*('控温被PRO-S级品'!$E$2:$BE$10)),0)+IFERROR(SUMPRODUCT(('冬被-S级品'!$B$2:$B$10=$B145)*('冬被-S级品'!$E$1:$AW$1=DB$1)*('冬被-S级品'!$E$2:$AW$10)),0)+IFERROR(SUMPRODUCT(('白止-S级品'!$A$2:$A$26=$B145)*('白止-S级品'!$D$1:$AV$1=DB$1)*('白止-S级品'!$D$2:$AV$26)),0)+IFERROR(SUMPRODUCT(('乐容-S级品'!$A$4:$A$32=$B145)*('乐容-S级品'!$L$3:$CA$3=DB$1)*('乐容-S级品'!$L$4:$CA$32)),0)</f>
      </c>
      <c r="DC145" s="280">
        <f>IFERROR(SUMPRODUCT(('控温被PRO-S级品'!$B$2:$B$10=$B145)*('控温被PRO-S级品'!$E$1:$BE$1=DC$1)*('控温被PRO-S级品'!$E$2:$BE$10)),0)+IFERROR(SUMPRODUCT(('冬被-S级品'!$B$2:$B$10=$B145)*('冬被-S级品'!$E$1:$AW$1=DC$1)*('冬被-S级品'!$E$2:$AW$10)),0)+IFERROR(SUMPRODUCT(('白止-S级品'!$A$2:$A$26=$B145)*('白止-S级品'!$D$1:$AV$1=DC$1)*('白止-S级品'!$D$2:$AV$26)),0)+IFERROR(SUMPRODUCT(('乐容-S级品'!$A$4:$A$32=$B145)*('乐容-S级品'!$L$3:$CA$3=DC$1)*('乐容-S级品'!$L$4:$CA$32)),0)</f>
      </c>
      <c r="DD145" s="280">
        <f>IFERROR(SUMPRODUCT(('控温被PRO-S级品'!$B$2:$B$10=$B145)*('控温被PRO-S级品'!$E$1:$BE$1=DD$1)*('控温被PRO-S级品'!$E$2:$BE$10)),0)+IFERROR(SUMPRODUCT(('冬被-S级品'!$B$2:$B$10=$B145)*('冬被-S级品'!$E$1:$AW$1=DD$1)*('冬被-S级品'!$E$2:$AW$10)),0)+IFERROR(SUMPRODUCT(('白止-S级品'!$A$2:$A$26=$B145)*('白止-S级品'!$D$1:$AV$1=DD$1)*('白止-S级品'!$D$2:$AV$26)),0)+IFERROR(SUMPRODUCT(('乐容-S级品'!$A$4:$A$32=$B145)*('乐容-S级品'!$L$3:$CA$3=DD$1)*('乐容-S级品'!$L$4:$CA$32)),0)</f>
      </c>
      <c r="DE145" s="280">
        <f>IFERROR(SUMPRODUCT(('控温被PRO-S级品'!$B$2:$B$10=$B145)*('控温被PRO-S级品'!$E$1:$BE$1=DE$1)*('控温被PRO-S级品'!$E$2:$BE$10)),0)+IFERROR(SUMPRODUCT(('冬被-S级品'!$B$2:$B$10=$B145)*('冬被-S级品'!$E$1:$AW$1=DE$1)*('冬被-S级品'!$E$2:$AW$10)),0)+IFERROR(SUMPRODUCT(('白止-S级品'!$A$2:$A$26=$B145)*('白止-S级品'!$D$1:$AV$1=DE$1)*('白止-S级品'!$D$2:$AV$26)),0)+IFERROR(SUMPRODUCT(('乐容-S级品'!$A$4:$A$32=$B145)*('乐容-S级品'!$L$3:$CA$3=DE$1)*('乐容-S级品'!$L$4:$CA$32)),0)</f>
      </c>
      <c r="DF145" s="280">
        <f>IFERROR(SUMPRODUCT(('控温被PRO-S级品'!$B$2:$B$10=$B145)*('控温被PRO-S级品'!$E$1:$BE$1=DF$1)*('控温被PRO-S级品'!$E$2:$BE$10)),0)+IFERROR(SUMPRODUCT(('冬被-S级品'!$B$2:$B$10=$B145)*('冬被-S级品'!$E$1:$AW$1=DF$1)*('冬被-S级品'!$E$2:$AW$10)),0)+IFERROR(SUMPRODUCT(('白止-S级品'!$A$2:$A$26=$B145)*('白止-S级品'!$D$1:$AV$1=DF$1)*('白止-S级品'!$D$2:$AV$26)),0)+IFERROR(SUMPRODUCT(('乐容-S级品'!$A$4:$A$32=$B145)*('乐容-S级品'!$L$3:$CA$3=DF$1)*('乐容-S级品'!$L$4:$CA$32)),0)</f>
      </c>
      <c r="DG145" s="280">
        <f>IFERROR(SUMPRODUCT(('控温被PRO-S级品'!$B$2:$B$10=$B145)*('控温被PRO-S级品'!$E$1:$BE$1=DG$1)*('控温被PRO-S级品'!$E$2:$BE$10)),0)+IFERROR(SUMPRODUCT(('冬被-S级品'!$B$2:$B$10=$B145)*('冬被-S级品'!$E$1:$AW$1=DG$1)*('冬被-S级品'!$E$2:$AW$10)),0)+IFERROR(SUMPRODUCT(('白止-S级品'!$A$2:$A$26=$B145)*('白止-S级品'!$D$1:$AV$1=DG$1)*('白止-S级品'!$D$2:$AV$26)),0)+IFERROR(SUMPRODUCT(('乐容-S级品'!$A$4:$A$32=$B145)*('乐容-S级品'!$L$3:$CA$3=DG$1)*('乐容-S级品'!$L$4:$CA$32)),0)</f>
      </c>
      <c r="DH145" s="280">
        <f>IFERROR(SUMPRODUCT(('控温被PRO-S级品'!$B$2:$B$10=$B145)*('控温被PRO-S级品'!$E$1:$BE$1=DH$1)*('控温被PRO-S级品'!$E$2:$BE$10)),0)+IFERROR(SUMPRODUCT(('冬被-S级品'!$B$2:$B$10=$B145)*('冬被-S级品'!$E$1:$AW$1=DH$1)*('冬被-S级品'!$E$2:$AW$10)),0)+IFERROR(SUMPRODUCT(('白止-S级品'!$A$2:$A$26=$B145)*('白止-S级品'!$D$1:$AV$1=DH$1)*('白止-S级品'!$D$2:$AV$26)),0)+IFERROR(SUMPRODUCT(('乐容-S级品'!$A$4:$A$32=$B145)*('乐容-S级品'!$L$3:$CA$3=DH$1)*('乐容-S级品'!$L$4:$CA$32)),0)</f>
      </c>
      <c r="DI145" s="280">
        <f>IFERROR(SUMPRODUCT(('控温被PRO-S级品'!$B$2:$B$10=$B145)*('控温被PRO-S级品'!$E$1:$BE$1=DI$1)*('控温被PRO-S级品'!$E$2:$BE$10)),0)+IFERROR(SUMPRODUCT(('冬被-S级品'!$B$2:$B$10=$B145)*('冬被-S级品'!$E$1:$AW$1=DI$1)*('冬被-S级品'!$E$2:$AW$10)),0)+IFERROR(SUMPRODUCT(('白止-S级品'!$A$2:$A$26=$B145)*('白止-S级品'!$D$1:$AV$1=DI$1)*('白止-S级品'!$D$2:$AV$26)),0)+IFERROR(SUMPRODUCT(('乐容-S级品'!$A$4:$A$32=$B145)*('乐容-S级品'!$L$3:$CA$3=DI$1)*('乐容-S级品'!$L$4:$CA$32)),0)</f>
      </c>
      <c r="DJ145" s="280">
        <f>IFERROR(SUMPRODUCT(('控温被PRO-S级品'!$B$2:$B$10=$B145)*('控温被PRO-S级品'!$E$1:$BE$1=DJ$1)*('控温被PRO-S级品'!$E$2:$BE$10)),0)+IFERROR(SUMPRODUCT(('冬被-S级品'!$B$2:$B$10=$B145)*('冬被-S级品'!$E$1:$AW$1=DJ$1)*('冬被-S级品'!$E$2:$AW$10)),0)+IFERROR(SUMPRODUCT(('白止-S级品'!$A$2:$A$26=$B145)*('白止-S级品'!$D$1:$AV$1=DJ$1)*('白止-S级品'!$D$2:$AV$26)),0)+IFERROR(SUMPRODUCT(('乐容-S级品'!$A$4:$A$32=$B145)*('乐容-S级品'!$L$3:$CA$3=DJ$1)*('乐容-S级品'!$L$4:$CA$32)),0)</f>
      </c>
      <c r="DK145" s="280"/>
      <c r="DL145" s="280"/>
      <c r="DM145" s="280"/>
      <c r="DN145" s="280"/>
      <c r="DO145" s="280"/>
      <c r="DP145" s="280"/>
      <c r="DQ145" s="280"/>
      <c r="DR145" s="280"/>
      <c r="DS145" s="280"/>
      <c r="DT145" s="280"/>
      <c r="DU145" s="280"/>
      <c r="DV145" s="280"/>
      <c r="DW145" s="280">
        <f>VLOOKUP(B145,'系统编码规格'!A:C,3,FALSE)</f>
      </c>
      <c r="DX145" s="280"/>
      <c r="DY145" s="280"/>
      <c r="DZ145" s="280"/>
      <c r="EA145" s="280"/>
      <c r="EB145" s="280"/>
      <c r="EC145" s="280"/>
      <c r="ED145" s="280"/>
      <c r="EE145" s="280"/>
      <c r="EF145" s="280"/>
      <c r="EG145" s="280"/>
      <c r="EH145" s="280"/>
      <c r="EI145" s="280"/>
      <c r="EJ145" s="280"/>
      <c r="EK145" s="280"/>
      <c r="EL145" s="280"/>
      <c r="EM145" s="280"/>
      <c r="EN145" s="280"/>
      <c r="EO145" s="280"/>
      <c r="EP145" s="280"/>
      <c r="EQ145" s="280"/>
      <c r="ER145" s="280"/>
      <c r="ES145" s="280"/>
      <c r="ET145" s="280"/>
      <c r="EU145" s="280"/>
      <c r="EV145" s="280"/>
      <c r="EW145" s="280"/>
      <c r="EX145" s="280"/>
      <c r="EY145" s="280"/>
      <c r="EZ145" s="280"/>
      <c r="FA145" s="280"/>
      <c r="FB145" s="280"/>
      <c r="FC145" s="280"/>
      <c r="FD145" s="280"/>
      <c r="FE145" s="280"/>
      <c r="FF145" s="280"/>
      <c r="FG145" s="280"/>
      <c r="FH145" s="280"/>
      <c r="FI145" s="280"/>
      <c r="FJ145" s="280"/>
      <c r="FK145" s="280"/>
      <c r="FL145" s="280"/>
      <c r="FM145" s="280"/>
      <c r="FN145" s="280"/>
      <c r="FO145" s="280"/>
      <c r="FP145" s="280"/>
      <c r="FQ145" s="280"/>
      <c r="FR145" s="280"/>
      <c r="FS145" s="280"/>
      <c r="FT145" s="280"/>
      <c r="FU145" s="280"/>
      <c r="FV145" s="280"/>
      <c r="FW145" s="280"/>
      <c r="FX145" s="280"/>
      <c r="FY145" s="280"/>
      <c r="FZ145" s="280"/>
      <c r="GA145" s="280"/>
      <c r="GB145" s="280"/>
      <c r="GC145" s="280"/>
      <c r="GD145" s="280"/>
      <c r="GE145" s="280"/>
      <c r="GF145" s="280"/>
      <c r="GG145" s="280"/>
      <c r="GH145" s="280"/>
      <c r="GI145" s="280"/>
      <c r="GJ145" s="280"/>
      <c r="GK145" s="280"/>
      <c r="GL145" s="280"/>
      <c r="GM145" s="280"/>
      <c r="GN145" s="280"/>
      <c r="GO145" s="280"/>
      <c r="GP145" s="280"/>
      <c r="GQ145" s="280"/>
      <c r="GR145" s="280"/>
      <c r="GS145" s="280"/>
      <c r="GT145" s="280"/>
      <c r="GU145" s="280"/>
      <c r="GV145" s="280"/>
    </row>
    <row r="146">
      <c r="A146" s="309" t="str">
        <v>乐容</v>
      </c>
      <c r="B146" s="311" t="str">
        <v>010020102090040-018</v>
      </c>
      <c r="C146" s="309" t="str">
        <v>磨毛四件套</v>
      </c>
      <c r="D146" s="309" t="str">
        <v>颜色:黎明灰,床品款式:床笠款,床品规格:150cm,系列:普通系列</v>
      </c>
      <c r="E146">
        <f>SUM(F146:GX146)</f>
      </c>
      <c r="F146" s="280">
        <f>IFERROR(SUMPRODUCT(('控温被PRO-S级品'!$B$2:$B$10=$B146)*('控温被PRO-S级品'!$E$1:$BE$1=F$1)*('控温被PRO-S级品'!$E$2:$BE$10)),0)+IFERROR(SUMPRODUCT(('冬被-S级品'!$B$2:$B$10=$B146)*('冬被-S级品'!$E$1:$AW$1=F$1)*('冬被-S级品'!$E$2:$AW$10)),0)+IFERROR(SUMPRODUCT(('白止-S级品'!$A$2:$A$26=$B146)*('白止-S级品'!$D$1:$AV$1=F$1)*('白止-S级品'!$D$2:$AV$26)),0)+IFERROR(SUMPRODUCT(('乐容-S级品'!$A$4:$A$32=$B146)*('乐容-S级品'!$L$3:$CA$3=F$1)*('乐容-S级品'!$L$4:$CA$32)),0)</f>
      </c>
      <c r="G146" s="280">
        <f>IFERROR(SUMPRODUCT(('控温被PRO-S级品'!$B$2:$B$10=$B146)*('控温被PRO-S级品'!$E$1:$BE$1=G$1)*('控温被PRO-S级品'!$E$2:$BE$10)),0)+IFERROR(SUMPRODUCT(('冬被-S级品'!$B$2:$B$10=$B146)*('冬被-S级品'!$E$1:$AW$1=G$1)*('冬被-S级品'!$E$2:$AW$10)),0)+IFERROR(SUMPRODUCT(('白止-S级品'!$A$2:$A$26=$B146)*('白止-S级品'!$D$1:$AV$1=G$1)*('白止-S级品'!$D$2:$AV$26)),0)+IFERROR(SUMPRODUCT(('乐容-S级品'!$A$4:$A$32=$B146)*('乐容-S级品'!$L$3:$CA$3=G$1)*('乐容-S级品'!$L$4:$CA$32)),0)</f>
      </c>
      <c r="H146" s="280">
        <f>IFERROR(SUMPRODUCT(('控温被PRO-S级品'!$B$2:$B$10=$B146)*('控温被PRO-S级品'!$E$1:$BE$1=H$1)*('控温被PRO-S级品'!$E$2:$BE$10)),0)+IFERROR(SUMPRODUCT(('冬被-S级品'!$B$2:$B$10=$B146)*('冬被-S级品'!$E$1:$AW$1=H$1)*('冬被-S级品'!$E$2:$AW$10)),0)+IFERROR(SUMPRODUCT(('白止-S级品'!$A$2:$A$26=$B146)*('白止-S级品'!$D$1:$AV$1=H$1)*('白止-S级品'!$D$2:$AV$26)),0)+IFERROR(SUMPRODUCT(('乐容-S级品'!$A$4:$A$32=$B146)*('乐容-S级品'!$L$3:$CA$3=H$1)*('乐容-S级品'!$L$4:$CA$32)),0)</f>
      </c>
      <c r="I146" s="280">
        <f>IFERROR(SUMPRODUCT(('控温被PRO-S级品'!$B$2:$B$10=$B146)*('控温被PRO-S级品'!$E$1:$BE$1=I$1)*('控温被PRO-S级品'!$E$2:$BE$10)),0)+IFERROR(SUMPRODUCT(('冬被-S级品'!$B$2:$B$10=$B146)*('冬被-S级品'!$E$1:$AW$1=I$1)*('冬被-S级品'!$E$2:$AW$10)),0)+IFERROR(SUMPRODUCT(('白止-S级品'!$A$2:$A$26=$B146)*('白止-S级品'!$D$1:$AV$1=I$1)*('白止-S级品'!$D$2:$AV$26)),0)+IFERROR(SUMPRODUCT(('乐容-S级品'!$A$4:$A$32=$B146)*('乐容-S级品'!$L$3:$CA$3=I$1)*('乐容-S级品'!$L$4:$CA$32)),0)</f>
      </c>
      <c r="J146" s="280">
        <f>IFERROR(SUMPRODUCT(('控温被PRO-S级品'!$B$2:$B$10=$B146)*('控温被PRO-S级品'!$E$1:$BE$1=J$1)*('控温被PRO-S级品'!$E$2:$BE$10)),0)+IFERROR(SUMPRODUCT(('冬被-S级品'!$B$2:$B$10=$B146)*('冬被-S级品'!$E$1:$AW$1=J$1)*('冬被-S级品'!$E$2:$AW$10)),0)+IFERROR(SUMPRODUCT(('白止-S级品'!$A$2:$A$26=$B146)*('白止-S级品'!$D$1:$AV$1=J$1)*('白止-S级品'!$D$2:$AV$26)),0)+IFERROR(SUMPRODUCT(('乐容-S级品'!$A$4:$A$32=$B146)*('乐容-S级品'!$L$3:$CA$3=J$1)*('乐容-S级品'!$L$4:$CA$32)),0)</f>
      </c>
      <c r="K146" s="280">
        <f>IFERROR(SUMPRODUCT(('控温被PRO-S级品'!$B$2:$B$10=$B146)*('控温被PRO-S级品'!$E$1:$BE$1=K$1)*('控温被PRO-S级品'!$E$2:$BE$10)),0)+IFERROR(SUMPRODUCT(('冬被-S级品'!$B$2:$B$10=$B146)*('冬被-S级品'!$E$1:$AW$1=K$1)*('冬被-S级品'!$E$2:$AW$10)),0)+IFERROR(SUMPRODUCT(('白止-S级品'!$A$2:$A$26=$B146)*('白止-S级品'!$D$1:$AV$1=K$1)*('白止-S级品'!$D$2:$AV$26)),0)+IFERROR(SUMPRODUCT(('乐容-S级品'!$A$4:$A$32=$B146)*('乐容-S级品'!$L$3:$CA$3=K$1)*('乐容-S级品'!$L$4:$CA$32)),0)</f>
      </c>
      <c r="L146" s="280">
        <f>IFERROR(SUMPRODUCT(('控温被PRO-S级品'!$B$2:$B$10=$B146)*('控温被PRO-S级品'!$E$1:$BE$1=L$1)*('控温被PRO-S级品'!$E$2:$BE$10)),0)+IFERROR(SUMPRODUCT(('冬被-S级品'!$B$2:$B$10=$B146)*('冬被-S级品'!$E$1:$AW$1=L$1)*('冬被-S级品'!$E$2:$AW$10)),0)+IFERROR(SUMPRODUCT(('白止-S级品'!$A$2:$A$26=$B146)*('白止-S级品'!$D$1:$AV$1=L$1)*('白止-S级品'!$D$2:$AV$26)),0)+IFERROR(SUMPRODUCT(('乐容-S级品'!$A$4:$A$32=$B146)*('乐容-S级品'!$L$3:$CA$3=L$1)*('乐容-S级品'!$L$4:$CA$32)),0)</f>
      </c>
      <c r="M146" s="280">
        <f>IFERROR(SUMPRODUCT(('控温被PRO-S级品'!$B$2:$B$10=$B146)*('控温被PRO-S级品'!$E$1:$BE$1=M$1)*('控温被PRO-S级品'!$E$2:$BE$10)),0)+IFERROR(SUMPRODUCT(('冬被-S级品'!$B$2:$B$10=$B146)*('冬被-S级品'!$E$1:$AW$1=M$1)*('冬被-S级品'!$E$2:$AW$10)),0)+IFERROR(SUMPRODUCT(('白止-S级品'!$A$2:$A$26=$B146)*('白止-S级品'!$D$1:$AV$1=M$1)*('白止-S级品'!$D$2:$AV$26)),0)+IFERROR(SUMPRODUCT(('乐容-S级品'!$A$4:$A$32=$B146)*('乐容-S级品'!$L$3:$CA$3=M$1)*('乐容-S级品'!$L$4:$CA$32)),0)</f>
      </c>
      <c r="N146" s="280">
        <f>IFERROR(SUMPRODUCT(('控温被PRO-S级品'!$B$2:$B$10=$B146)*('控温被PRO-S级品'!$E$1:$BE$1=N$1)*('控温被PRO-S级品'!$E$2:$BE$10)),0)+IFERROR(SUMPRODUCT(('冬被-S级品'!$B$2:$B$10=$B146)*('冬被-S级品'!$E$1:$AW$1=N$1)*('冬被-S级品'!$E$2:$AW$10)),0)+IFERROR(SUMPRODUCT(('白止-S级品'!$A$2:$A$26=$B146)*('白止-S级品'!$D$1:$AV$1=N$1)*('白止-S级品'!$D$2:$AV$26)),0)+IFERROR(SUMPRODUCT(('乐容-S级品'!$A$4:$A$32=$B146)*('乐容-S级品'!$L$3:$CA$3=N$1)*('乐容-S级品'!$L$4:$CA$32)),0)</f>
      </c>
      <c r="O146" s="280">
        <f>IFERROR(SUMPRODUCT(('控温被PRO-S级品'!$B$2:$B$10=$B146)*('控温被PRO-S级品'!$E$1:$BE$1=O$1)*('控温被PRO-S级品'!$E$2:$BE$10)),0)+IFERROR(SUMPRODUCT(('冬被-S级品'!$B$2:$B$10=$B146)*('冬被-S级品'!$E$1:$AW$1=O$1)*('冬被-S级品'!$E$2:$AW$10)),0)+IFERROR(SUMPRODUCT(('白止-S级品'!$A$2:$A$26=$B146)*('白止-S级品'!$D$1:$AV$1=O$1)*('白止-S级品'!$D$2:$AV$26)),0)+IFERROR(SUMPRODUCT(('乐容-S级品'!$A$4:$A$32=$B146)*('乐容-S级品'!$L$3:$CA$3=O$1)*('乐容-S级品'!$L$4:$CA$32)),0)</f>
      </c>
      <c r="P146" s="280">
        <f>IFERROR(SUMPRODUCT(('控温被PRO-S级品'!$B$2:$B$10=$B146)*('控温被PRO-S级品'!$E$1:$BE$1=P$1)*('控温被PRO-S级品'!$E$2:$BE$10)),0)+IFERROR(SUMPRODUCT(('冬被-S级品'!$B$2:$B$10=$B146)*('冬被-S级品'!$E$1:$AW$1=P$1)*('冬被-S级品'!$E$2:$AW$10)),0)+IFERROR(SUMPRODUCT(('白止-S级品'!$A$2:$A$26=$B146)*('白止-S级品'!$D$1:$AV$1=P$1)*('白止-S级品'!$D$2:$AV$26)),0)+IFERROR(SUMPRODUCT(('乐容-S级品'!$A$4:$A$32=$B146)*('乐容-S级品'!$L$3:$CA$3=P$1)*('乐容-S级品'!$L$4:$CA$32)),0)</f>
      </c>
      <c r="Q146" s="280">
        <f>IFERROR(SUMPRODUCT(('控温被PRO-S级品'!$B$2:$B$10=$B146)*('控温被PRO-S级品'!$E$1:$BE$1=Q$1)*('控温被PRO-S级品'!$E$2:$BE$10)),0)+IFERROR(SUMPRODUCT(('冬被-S级品'!$B$2:$B$10=$B146)*('冬被-S级品'!$E$1:$AW$1=Q$1)*('冬被-S级品'!$E$2:$AW$10)),0)+IFERROR(SUMPRODUCT(('白止-S级品'!$A$2:$A$26=$B146)*('白止-S级品'!$D$1:$AV$1=Q$1)*('白止-S级品'!$D$2:$AV$26)),0)+IFERROR(SUMPRODUCT(('乐容-S级品'!$A$4:$A$32=$B146)*('乐容-S级品'!$L$3:$CA$3=Q$1)*('乐容-S级品'!$L$4:$CA$32)),0)</f>
      </c>
      <c r="R146" s="280">
        <f>IFERROR(SUMPRODUCT(('控温被PRO-S级品'!$B$2:$B$10=$B146)*('控温被PRO-S级品'!$E$1:$BE$1=R$1)*('控温被PRO-S级品'!$E$2:$BE$10)),0)+IFERROR(SUMPRODUCT(('冬被-S级品'!$B$2:$B$10=$B146)*('冬被-S级品'!$E$1:$AW$1=R$1)*('冬被-S级品'!$E$2:$AW$10)),0)+IFERROR(SUMPRODUCT(('白止-S级品'!$A$2:$A$26=$B146)*('白止-S级品'!$D$1:$AV$1=R$1)*('白止-S级品'!$D$2:$AV$26)),0)+IFERROR(SUMPRODUCT(('乐容-S级品'!$A$4:$A$32=$B146)*('乐容-S级品'!$L$3:$CA$3=R$1)*('乐容-S级品'!$L$4:$CA$32)),0)</f>
      </c>
      <c r="S146" s="280">
        <f>IFERROR(SUMPRODUCT(('控温被PRO-S级品'!$B$2:$B$10=$B146)*('控温被PRO-S级品'!$E$1:$BE$1=S$1)*('控温被PRO-S级品'!$E$2:$BE$10)),0)+IFERROR(SUMPRODUCT(('冬被-S级品'!$B$2:$B$10=$B146)*('冬被-S级品'!$E$1:$AW$1=S$1)*('冬被-S级品'!$E$2:$AW$10)),0)+IFERROR(SUMPRODUCT(('白止-S级品'!$A$2:$A$26=$B146)*('白止-S级品'!$D$1:$AV$1=S$1)*('白止-S级品'!$D$2:$AV$26)),0)+IFERROR(SUMPRODUCT(('乐容-S级品'!$A$4:$A$32=$B146)*('乐容-S级品'!$L$3:$CA$3=S$1)*('乐容-S级品'!$L$4:$CA$32)),0)</f>
      </c>
      <c r="T146" s="280">
        <f>IFERROR(SUMPRODUCT(('控温被PRO-S级品'!$B$2:$B$10=$B146)*('控温被PRO-S级品'!$E$1:$BE$1=T$1)*('控温被PRO-S级品'!$E$2:$BE$10)),0)+IFERROR(SUMPRODUCT(('冬被-S级品'!$B$2:$B$10=$B146)*('冬被-S级品'!$E$1:$AW$1=T$1)*('冬被-S级品'!$E$2:$AW$10)),0)+IFERROR(SUMPRODUCT(('白止-S级品'!$A$2:$A$26=$B146)*('白止-S级品'!$D$1:$AV$1=T$1)*('白止-S级品'!$D$2:$AV$26)),0)+IFERROR(SUMPRODUCT(('乐容-S级品'!$A$4:$A$32=$B146)*('乐容-S级品'!$L$3:$CA$3=T$1)*('乐容-S级品'!$L$4:$CA$32)),0)</f>
      </c>
      <c r="U146" s="280">
        <f>IFERROR(SUMPRODUCT(('控温被PRO-S级品'!$B$2:$B$10=$B146)*('控温被PRO-S级品'!$E$1:$BE$1=U$1)*('控温被PRO-S级品'!$E$2:$BE$10)),0)+IFERROR(SUMPRODUCT(('冬被-S级品'!$B$2:$B$10=$B146)*('冬被-S级品'!$E$1:$AW$1=U$1)*('冬被-S级品'!$E$2:$AW$10)),0)+IFERROR(SUMPRODUCT(('白止-S级品'!$A$2:$A$26=$B146)*('白止-S级品'!$D$1:$AV$1=U$1)*('白止-S级品'!$D$2:$AV$26)),0)+IFERROR(SUMPRODUCT(('乐容-S级品'!$A$4:$A$32=$B146)*('乐容-S级品'!$L$3:$CA$3=U$1)*('乐容-S级品'!$L$4:$CA$32)),0)</f>
      </c>
      <c r="V146" s="280">
        <f>IFERROR(SUMPRODUCT(('控温被PRO-S级品'!$B$2:$B$10=$B146)*('控温被PRO-S级品'!$E$1:$BE$1=V$1)*('控温被PRO-S级品'!$E$2:$BE$10)),0)+IFERROR(SUMPRODUCT(('冬被-S级品'!$B$2:$B$10=$B146)*('冬被-S级品'!$E$1:$AW$1=V$1)*('冬被-S级品'!$E$2:$AW$10)),0)+IFERROR(SUMPRODUCT(('白止-S级品'!$A$2:$A$26=$B146)*('白止-S级品'!$D$1:$AV$1=V$1)*('白止-S级品'!$D$2:$AV$26)),0)+IFERROR(SUMPRODUCT(('乐容-S级品'!$A$4:$A$32=$B146)*('乐容-S级品'!$L$3:$CA$3=V$1)*('乐容-S级品'!$L$4:$CA$32)),0)</f>
      </c>
      <c r="W146" s="280">
        <f>IFERROR(SUMPRODUCT(('控温被PRO-S级品'!$B$2:$B$10=$B146)*('控温被PRO-S级品'!$E$1:$BE$1=W$1)*('控温被PRO-S级品'!$E$2:$BE$10)),0)+IFERROR(SUMPRODUCT(('冬被-S级品'!$B$2:$B$10=$B146)*('冬被-S级品'!$E$1:$AW$1=W$1)*('冬被-S级品'!$E$2:$AW$10)),0)+IFERROR(SUMPRODUCT(('白止-S级品'!$A$2:$A$26=$B146)*('白止-S级品'!$D$1:$AV$1=W$1)*('白止-S级品'!$D$2:$AV$26)),0)+IFERROR(SUMPRODUCT(('乐容-S级品'!$A$4:$A$32=$B146)*('乐容-S级品'!$L$3:$CA$3=W$1)*('乐容-S级品'!$L$4:$CA$32)),0)</f>
      </c>
      <c r="X146" s="280">
        <f>IFERROR(SUMPRODUCT(('控温被PRO-S级品'!$B$2:$B$10=$B146)*('控温被PRO-S级品'!$E$1:$BE$1=X$1)*('控温被PRO-S级品'!$E$2:$BE$10)),0)+IFERROR(SUMPRODUCT(('冬被-S级品'!$B$2:$B$10=$B146)*('冬被-S级品'!$E$1:$AW$1=X$1)*('冬被-S级品'!$E$2:$AW$10)),0)+IFERROR(SUMPRODUCT(('白止-S级品'!$A$2:$A$26=$B146)*('白止-S级品'!$D$1:$AV$1=X$1)*('白止-S级品'!$D$2:$AV$26)),0)+IFERROR(SUMPRODUCT(('乐容-S级品'!$A$4:$A$32=$B146)*('乐容-S级品'!$L$3:$CA$3=X$1)*('乐容-S级品'!$L$4:$CA$32)),0)</f>
      </c>
      <c r="Y146" s="280">
        <f>IFERROR(SUMPRODUCT(('控温被PRO-S级品'!$B$2:$B$10=$B146)*('控温被PRO-S级品'!$E$1:$BE$1=Y$1)*('控温被PRO-S级品'!$E$2:$BE$10)),0)+IFERROR(SUMPRODUCT(('冬被-S级品'!$B$2:$B$10=$B146)*('冬被-S级品'!$E$1:$AW$1=Y$1)*('冬被-S级品'!$E$2:$AW$10)),0)+IFERROR(SUMPRODUCT(('白止-S级品'!$A$2:$A$26=$B146)*('白止-S级品'!$D$1:$AV$1=Y$1)*('白止-S级品'!$D$2:$AV$26)),0)+IFERROR(SUMPRODUCT(('乐容-S级品'!$A$4:$A$32=$B146)*('乐容-S级品'!$L$3:$CA$3=Y$1)*('乐容-S级品'!$L$4:$CA$32)),0)</f>
      </c>
      <c r="Z146" s="280">
        <f>IFERROR(SUMPRODUCT(('控温被PRO-S级品'!$B$2:$B$10=$B146)*('控温被PRO-S级品'!$E$1:$BE$1=Z$1)*('控温被PRO-S级品'!$E$2:$BE$10)),0)+IFERROR(SUMPRODUCT(('冬被-S级品'!$B$2:$B$10=$B146)*('冬被-S级品'!$E$1:$AW$1=Z$1)*('冬被-S级品'!$E$2:$AW$10)),0)+IFERROR(SUMPRODUCT(('白止-S级品'!$A$2:$A$26=$B146)*('白止-S级品'!$D$1:$AV$1=Z$1)*('白止-S级品'!$D$2:$AV$26)),0)+IFERROR(SUMPRODUCT(('乐容-S级品'!$A$4:$A$32=$B146)*('乐容-S级品'!$L$3:$CA$3=Z$1)*('乐容-S级品'!$L$4:$CA$32)),0)</f>
      </c>
      <c r="AA146" s="280">
        <f>IFERROR(SUMPRODUCT(('控温被PRO-S级品'!$B$2:$B$10=$B146)*('控温被PRO-S级品'!$E$1:$BE$1=AA$1)*('控温被PRO-S级品'!$E$2:$BE$10)),0)+IFERROR(SUMPRODUCT(('冬被-S级品'!$B$2:$B$10=$B146)*('冬被-S级品'!$E$1:$AW$1=AA$1)*('冬被-S级品'!$E$2:$AW$10)),0)+IFERROR(SUMPRODUCT(('白止-S级品'!$A$2:$A$26=$B146)*('白止-S级品'!$D$1:$AV$1=AA$1)*('白止-S级品'!$D$2:$AV$26)),0)+IFERROR(SUMPRODUCT(('乐容-S级品'!$A$4:$A$32=$B146)*('乐容-S级品'!$L$3:$CA$3=AA$1)*('乐容-S级品'!$L$4:$CA$32)),0)</f>
      </c>
      <c r="AB146" s="280">
        <f>IFERROR(SUMPRODUCT(('控温被PRO-S级品'!$B$2:$B$10=$B146)*('控温被PRO-S级品'!$E$1:$BE$1=AB$1)*('控温被PRO-S级品'!$E$2:$BE$10)),0)+IFERROR(SUMPRODUCT(('冬被-S级品'!$B$2:$B$10=$B146)*('冬被-S级品'!$E$1:$AW$1=AB$1)*('冬被-S级品'!$E$2:$AW$10)),0)+IFERROR(SUMPRODUCT(('白止-S级品'!$A$2:$A$26=$B146)*('白止-S级品'!$D$1:$AV$1=AB$1)*('白止-S级品'!$D$2:$AV$26)),0)+IFERROR(SUMPRODUCT(('乐容-S级品'!$A$4:$A$32=$B146)*('乐容-S级品'!$L$3:$CA$3=AB$1)*('乐容-S级品'!$L$4:$CA$32)),0)</f>
      </c>
      <c r="AC146" s="280">
        <f>IFERROR(SUMPRODUCT(('控温被PRO-S级品'!$B$2:$B$10=$B146)*('控温被PRO-S级品'!$E$1:$BE$1=AC$1)*('控温被PRO-S级品'!$E$2:$BE$10)),0)+IFERROR(SUMPRODUCT(('冬被-S级品'!$B$2:$B$10=$B146)*('冬被-S级品'!$E$1:$AW$1=AC$1)*('冬被-S级品'!$E$2:$AW$10)),0)+IFERROR(SUMPRODUCT(('白止-S级品'!$A$2:$A$26=$B146)*('白止-S级品'!$D$1:$AV$1=AC$1)*('白止-S级品'!$D$2:$AV$26)),0)+IFERROR(SUMPRODUCT(('乐容-S级品'!$A$4:$A$32=$B146)*('乐容-S级品'!$L$3:$CA$3=AC$1)*('乐容-S级品'!$L$4:$CA$32)),0)</f>
      </c>
      <c r="AD146" s="280">
        <f>IFERROR(SUMPRODUCT(('控温被PRO-S级品'!$B$2:$B$10=$B146)*('控温被PRO-S级品'!$E$1:$BE$1=AD$1)*('控温被PRO-S级品'!$E$2:$BE$10)),0)+IFERROR(SUMPRODUCT(('冬被-S级品'!$B$2:$B$10=$B146)*('冬被-S级品'!$E$1:$AW$1=AD$1)*('冬被-S级品'!$E$2:$AW$10)),0)+IFERROR(SUMPRODUCT(('白止-S级品'!$A$2:$A$26=$B146)*('白止-S级品'!$D$1:$AV$1=AD$1)*('白止-S级品'!$D$2:$AV$26)),0)+IFERROR(SUMPRODUCT(('乐容-S级品'!$A$4:$A$32=$B146)*('乐容-S级品'!$L$3:$CA$3=AD$1)*('乐容-S级品'!$L$4:$CA$32)),0)</f>
      </c>
      <c r="AE146" s="280">
        <f>IFERROR(SUMPRODUCT(('控温被PRO-S级品'!$B$2:$B$10=$B146)*('控温被PRO-S级品'!$E$1:$BE$1=AE$1)*('控温被PRO-S级品'!$E$2:$BE$10)),0)+IFERROR(SUMPRODUCT(('冬被-S级品'!$B$2:$B$10=$B146)*('冬被-S级品'!$E$1:$AW$1=AE$1)*('冬被-S级品'!$E$2:$AW$10)),0)+IFERROR(SUMPRODUCT(('白止-S级品'!$A$2:$A$26=$B146)*('白止-S级品'!$D$1:$AV$1=AE$1)*('白止-S级品'!$D$2:$AV$26)),0)+IFERROR(SUMPRODUCT(('乐容-S级品'!$A$4:$A$32=$B146)*('乐容-S级品'!$L$3:$CA$3=AE$1)*('乐容-S级品'!$L$4:$CA$32)),0)</f>
      </c>
      <c r="AF146" s="280">
        <f>IFERROR(SUMPRODUCT(('控温被PRO-S级品'!$B$2:$B$10=$B146)*('控温被PRO-S级品'!$E$1:$BE$1=AF$1)*('控温被PRO-S级品'!$E$2:$BE$10)),0)+IFERROR(SUMPRODUCT(('冬被-S级品'!$B$2:$B$10=$B146)*('冬被-S级品'!$E$1:$AW$1=AF$1)*('冬被-S级品'!$E$2:$AW$10)),0)+IFERROR(SUMPRODUCT(('白止-S级品'!$A$2:$A$26=$B146)*('白止-S级品'!$D$1:$AV$1=AF$1)*('白止-S级品'!$D$2:$AV$26)),0)+IFERROR(SUMPRODUCT(('乐容-S级品'!$A$4:$A$32=$B146)*('乐容-S级品'!$L$3:$CA$3=AF$1)*('乐容-S级品'!$L$4:$CA$32)),0)</f>
      </c>
      <c r="AG146" s="280">
        <f>IFERROR(SUMPRODUCT(('控温被PRO-S级品'!$B$2:$B$10=$B146)*('控温被PRO-S级品'!$E$1:$BE$1=AG$1)*('控温被PRO-S级品'!$E$2:$BE$10)),0)+IFERROR(SUMPRODUCT(('冬被-S级品'!$B$2:$B$10=$B146)*('冬被-S级品'!$E$1:$AW$1=AG$1)*('冬被-S级品'!$E$2:$AW$10)),0)+IFERROR(SUMPRODUCT(('白止-S级品'!$A$2:$A$26=$B146)*('白止-S级品'!$D$1:$AV$1=AG$1)*('白止-S级品'!$D$2:$AV$26)),0)+IFERROR(SUMPRODUCT(('乐容-S级品'!$A$4:$A$32=$B146)*('乐容-S级品'!$L$3:$CA$3=AG$1)*('乐容-S级品'!$L$4:$CA$32)),0)</f>
      </c>
      <c r="AH146" s="280">
        <f>IFERROR(SUMPRODUCT(('控温被PRO-S级品'!$B$2:$B$10=$B146)*('控温被PRO-S级品'!$E$1:$BE$1=AH$1)*('控温被PRO-S级品'!$E$2:$BE$10)),0)+IFERROR(SUMPRODUCT(('冬被-S级品'!$B$2:$B$10=$B146)*('冬被-S级品'!$E$1:$AW$1=AH$1)*('冬被-S级品'!$E$2:$AW$10)),0)+IFERROR(SUMPRODUCT(('白止-S级品'!$A$2:$A$26=$B146)*('白止-S级品'!$D$1:$AV$1=AH$1)*('白止-S级品'!$D$2:$AV$26)),0)+IFERROR(SUMPRODUCT(('乐容-S级品'!$A$4:$A$32=$B146)*('乐容-S级品'!$L$3:$CA$3=AH$1)*('乐容-S级品'!$L$4:$CA$32)),0)</f>
      </c>
      <c r="AI146" s="280">
        <f>IFERROR(SUMPRODUCT(('控温被PRO-S级品'!$B$2:$B$10=$B146)*('控温被PRO-S级品'!$E$1:$BE$1=AI$1)*('控温被PRO-S级品'!$E$2:$BE$10)),0)+IFERROR(SUMPRODUCT(('冬被-S级品'!$B$2:$B$10=$B146)*('冬被-S级品'!$E$1:$AW$1=AI$1)*('冬被-S级品'!$E$2:$AW$10)),0)+IFERROR(SUMPRODUCT(('白止-S级品'!$A$2:$A$26=$B146)*('白止-S级品'!$D$1:$AV$1=AI$1)*('白止-S级品'!$D$2:$AV$26)),0)+IFERROR(SUMPRODUCT(('乐容-S级品'!$A$4:$A$32=$B146)*('乐容-S级品'!$L$3:$CA$3=AI$1)*('乐容-S级品'!$L$4:$CA$32)),0)</f>
      </c>
      <c r="AJ146" s="280">
        <f>IFERROR(SUMPRODUCT(('控温被PRO-S级品'!$B$2:$B$10=$B146)*('控温被PRO-S级品'!$E$1:$BE$1=AJ$1)*('控温被PRO-S级品'!$E$2:$BE$10)),0)+IFERROR(SUMPRODUCT(('冬被-S级品'!$B$2:$B$10=$B146)*('冬被-S级品'!$E$1:$AW$1=AJ$1)*('冬被-S级品'!$E$2:$AW$10)),0)+IFERROR(SUMPRODUCT(('白止-S级品'!$A$2:$A$26=$B146)*('白止-S级品'!$D$1:$AV$1=AJ$1)*('白止-S级品'!$D$2:$AV$26)),0)+IFERROR(SUMPRODUCT(('乐容-S级品'!$A$4:$A$32=$B146)*('乐容-S级品'!$L$3:$CA$3=AJ$1)*('乐容-S级品'!$L$4:$CA$32)),0)</f>
      </c>
      <c r="AK146" s="280">
        <f>IFERROR(SUMPRODUCT(('控温被PRO-S级品'!$B$2:$B$10=$B146)*('控温被PRO-S级品'!$E$1:$BE$1=AK$1)*('控温被PRO-S级品'!$E$2:$BE$10)),0)+IFERROR(SUMPRODUCT(('冬被-S级品'!$B$2:$B$10=$B146)*('冬被-S级品'!$E$1:$AW$1=AK$1)*('冬被-S级品'!$E$2:$AW$10)),0)+IFERROR(SUMPRODUCT(('白止-S级品'!$A$2:$A$26=$B146)*('白止-S级品'!$D$1:$AV$1=AK$1)*('白止-S级品'!$D$2:$AV$26)),0)+IFERROR(SUMPRODUCT(('乐容-S级品'!$A$4:$A$32=$B146)*('乐容-S级品'!$L$3:$CA$3=AK$1)*('乐容-S级品'!$L$4:$CA$32)),0)</f>
      </c>
      <c r="AL146" s="280">
        <f>IFERROR(SUMPRODUCT(('控温被PRO-S级品'!$B$2:$B$10=$B146)*('控温被PRO-S级品'!$E$1:$BE$1=AL$1)*('控温被PRO-S级品'!$E$2:$BE$10)),0)+IFERROR(SUMPRODUCT(('冬被-S级品'!$B$2:$B$10=$B146)*('冬被-S级品'!$E$1:$AW$1=AL$1)*('冬被-S级品'!$E$2:$AW$10)),0)+IFERROR(SUMPRODUCT(('白止-S级品'!$A$2:$A$26=$B146)*('白止-S级品'!$D$1:$AV$1=AL$1)*('白止-S级品'!$D$2:$AV$26)),0)+IFERROR(SUMPRODUCT(('乐容-S级品'!$A$4:$A$32=$B146)*('乐容-S级品'!$L$3:$CA$3=AL$1)*('乐容-S级品'!$L$4:$CA$32)),0)</f>
      </c>
      <c r="AM146" s="280">
        <f>IFERROR(SUMPRODUCT(('控温被PRO-S级品'!$B$2:$B$10=$B146)*('控温被PRO-S级品'!$E$1:$BE$1=AM$1)*('控温被PRO-S级品'!$E$2:$BE$10)),0)+IFERROR(SUMPRODUCT(('冬被-S级品'!$B$2:$B$10=$B146)*('冬被-S级品'!$E$1:$AW$1=AM$1)*('冬被-S级品'!$E$2:$AW$10)),0)+IFERROR(SUMPRODUCT(('白止-S级品'!$A$2:$A$26=$B146)*('白止-S级品'!$D$1:$AV$1=AM$1)*('白止-S级品'!$D$2:$AV$26)),0)+IFERROR(SUMPRODUCT(('乐容-S级品'!$A$4:$A$32=$B146)*('乐容-S级品'!$L$3:$CA$3=AM$1)*('乐容-S级品'!$L$4:$CA$32)),0)</f>
      </c>
      <c r="AN146" s="280">
        <f>IFERROR(SUMPRODUCT(('控温被PRO-S级品'!$B$2:$B$10=$B146)*('控温被PRO-S级品'!$E$1:$BE$1=AN$1)*('控温被PRO-S级品'!$E$2:$BE$10)),0)+IFERROR(SUMPRODUCT(('冬被-S级品'!$B$2:$B$10=$B146)*('冬被-S级品'!$E$1:$AW$1=AN$1)*('冬被-S级品'!$E$2:$AW$10)),0)+IFERROR(SUMPRODUCT(('白止-S级品'!$A$2:$A$26=$B146)*('白止-S级品'!$D$1:$AV$1=AN$1)*('白止-S级品'!$D$2:$AV$26)),0)+IFERROR(SUMPRODUCT(('乐容-S级品'!$A$4:$A$32=$B146)*('乐容-S级品'!$L$3:$CA$3=AN$1)*('乐容-S级品'!$L$4:$CA$32)),0)</f>
      </c>
      <c r="AO146" s="280">
        <f>IFERROR(SUMPRODUCT(('控温被PRO-S级品'!$B$2:$B$10=$B146)*('控温被PRO-S级品'!$E$1:$BE$1=AO$1)*('控温被PRO-S级品'!$E$2:$BE$10)),0)+IFERROR(SUMPRODUCT(('冬被-S级品'!$B$2:$B$10=$B146)*('冬被-S级品'!$E$1:$AW$1=AO$1)*('冬被-S级品'!$E$2:$AW$10)),0)+IFERROR(SUMPRODUCT(('白止-S级品'!$A$2:$A$26=$B146)*('白止-S级品'!$D$1:$AV$1=AO$1)*('白止-S级品'!$D$2:$AV$26)),0)+IFERROR(SUMPRODUCT(('乐容-S级品'!$A$4:$A$32=$B146)*('乐容-S级品'!$L$3:$CA$3=AO$1)*('乐容-S级品'!$L$4:$CA$32)),0)</f>
      </c>
      <c r="AP146" s="280">
        <f>IFERROR(SUMPRODUCT(('控温被PRO-S级品'!$B$2:$B$10=$B146)*('控温被PRO-S级品'!$E$1:$BE$1=AP$1)*('控温被PRO-S级品'!$E$2:$BE$10)),0)+IFERROR(SUMPRODUCT(('冬被-S级品'!$B$2:$B$10=$B146)*('冬被-S级品'!$E$1:$AW$1=AP$1)*('冬被-S级品'!$E$2:$AW$10)),0)+IFERROR(SUMPRODUCT(('白止-S级品'!$A$2:$A$26=$B146)*('白止-S级品'!$D$1:$AV$1=AP$1)*('白止-S级品'!$D$2:$AV$26)),0)+IFERROR(SUMPRODUCT(('乐容-S级品'!$A$4:$A$32=$B146)*('乐容-S级品'!$L$3:$CA$3=AP$1)*('乐容-S级品'!$L$4:$CA$32)),0)</f>
      </c>
      <c r="AQ146" s="280">
        <f>IFERROR(SUMPRODUCT(('控温被PRO-S级品'!$B$2:$B$10=$B146)*('控温被PRO-S级品'!$E$1:$BE$1=AQ$1)*('控温被PRO-S级品'!$E$2:$BE$10)),0)+IFERROR(SUMPRODUCT(('冬被-S级品'!$B$2:$B$10=$B146)*('冬被-S级品'!$E$1:$AW$1=AQ$1)*('冬被-S级品'!$E$2:$AW$10)),0)+IFERROR(SUMPRODUCT(('白止-S级品'!$A$2:$A$26=$B146)*('白止-S级品'!$D$1:$AV$1=AQ$1)*('白止-S级品'!$D$2:$AV$26)),0)+IFERROR(SUMPRODUCT(('乐容-S级品'!$A$4:$A$32=$B146)*('乐容-S级品'!$L$3:$CA$3=AQ$1)*('乐容-S级品'!$L$4:$CA$32)),0)</f>
      </c>
      <c r="AR146" s="280">
        <f>IFERROR(SUMPRODUCT(('控温被PRO-S级品'!$B$2:$B$10=$B146)*('控温被PRO-S级品'!$E$1:$BE$1=AR$1)*('控温被PRO-S级品'!$E$2:$BE$10)),0)+IFERROR(SUMPRODUCT(('冬被-S级品'!$B$2:$B$10=$B146)*('冬被-S级品'!$E$1:$AW$1=AR$1)*('冬被-S级品'!$E$2:$AW$10)),0)+IFERROR(SUMPRODUCT(('白止-S级品'!$A$2:$A$26=$B146)*('白止-S级品'!$D$1:$AV$1=AR$1)*('白止-S级品'!$D$2:$AV$26)),0)+IFERROR(SUMPRODUCT(('乐容-S级品'!$A$4:$A$32=$B146)*('乐容-S级品'!$L$3:$CA$3=AR$1)*('乐容-S级品'!$L$4:$CA$32)),0)</f>
      </c>
      <c r="AS146" s="280">
        <f>IFERROR(SUMPRODUCT(('控温被PRO-S级品'!$B$2:$B$10=$B146)*('控温被PRO-S级品'!$E$1:$BE$1=AS$1)*('控温被PRO-S级品'!$E$2:$BE$10)),0)+IFERROR(SUMPRODUCT(('冬被-S级品'!$B$2:$B$10=$B146)*('冬被-S级品'!$E$1:$AW$1=AS$1)*('冬被-S级品'!$E$2:$AW$10)),0)+IFERROR(SUMPRODUCT(('白止-S级品'!$A$2:$A$26=$B146)*('白止-S级品'!$D$1:$AV$1=AS$1)*('白止-S级品'!$D$2:$AV$26)),0)+IFERROR(SUMPRODUCT(('乐容-S级品'!$A$4:$A$32=$B146)*('乐容-S级品'!$L$3:$CA$3=AS$1)*('乐容-S级品'!$L$4:$CA$32)),0)</f>
      </c>
      <c r="AT146" s="280">
        <f>IFERROR(SUMPRODUCT(('控温被PRO-S级品'!$B$2:$B$10=$B146)*('控温被PRO-S级品'!$E$1:$BE$1=AT$1)*('控温被PRO-S级品'!$E$2:$BE$10)),0)+IFERROR(SUMPRODUCT(('冬被-S级品'!$B$2:$B$10=$B146)*('冬被-S级品'!$E$1:$AW$1=AT$1)*('冬被-S级品'!$E$2:$AW$10)),0)+IFERROR(SUMPRODUCT(('白止-S级品'!$A$2:$A$26=$B146)*('白止-S级品'!$D$1:$AV$1=AT$1)*('白止-S级品'!$D$2:$AV$26)),0)+IFERROR(SUMPRODUCT(('乐容-S级品'!$A$4:$A$32=$B146)*('乐容-S级品'!$L$3:$CA$3=AT$1)*('乐容-S级品'!$L$4:$CA$32)),0)</f>
      </c>
      <c r="AU146" s="280">
        <f>IFERROR(SUMPRODUCT(('控温被PRO-S级品'!$B$2:$B$10=$B146)*('控温被PRO-S级品'!$E$1:$BE$1=AU$1)*('控温被PRO-S级品'!$E$2:$BE$10)),0)+IFERROR(SUMPRODUCT(('冬被-S级品'!$B$2:$B$10=$B146)*('冬被-S级品'!$E$1:$AW$1=AU$1)*('冬被-S级品'!$E$2:$AW$10)),0)+IFERROR(SUMPRODUCT(('白止-S级品'!$A$2:$A$26=$B146)*('白止-S级品'!$D$1:$AV$1=AU$1)*('白止-S级品'!$D$2:$AV$26)),0)+IFERROR(SUMPRODUCT(('乐容-S级品'!$A$4:$A$32=$B146)*('乐容-S级品'!$L$3:$CA$3=AU$1)*('乐容-S级品'!$L$4:$CA$32)),0)</f>
      </c>
      <c r="AV146" s="280">
        <f>IFERROR(SUMPRODUCT(('控温被PRO-S级品'!$B$2:$B$10=$B146)*('控温被PRO-S级品'!$E$1:$BE$1=AV$1)*('控温被PRO-S级品'!$E$2:$BE$10)),0)+IFERROR(SUMPRODUCT(('冬被-S级品'!$B$2:$B$10=$B146)*('冬被-S级品'!$E$1:$AW$1=AV$1)*('冬被-S级品'!$E$2:$AW$10)),0)+IFERROR(SUMPRODUCT(('白止-S级品'!$A$2:$A$26=$B146)*('白止-S级品'!$D$1:$AV$1=AV$1)*('白止-S级品'!$D$2:$AV$26)),0)+IFERROR(SUMPRODUCT(('乐容-S级品'!$A$4:$A$32=$B146)*('乐容-S级品'!$L$3:$CA$3=AV$1)*('乐容-S级品'!$L$4:$CA$32)),0)</f>
      </c>
      <c r="AW146" s="280">
        <f>IFERROR(SUMPRODUCT(('控温被PRO-S级品'!$B$2:$B$10=$B146)*('控温被PRO-S级品'!$E$1:$BE$1=AW$1)*('控温被PRO-S级品'!$E$2:$BE$10)),0)+IFERROR(SUMPRODUCT(('冬被-S级品'!$B$2:$B$10=$B146)*('冬被-S级品'!$E$1:$AW$1=AW$1)*('冬被-S级品'!$E$2:$AW$10)),0)+IFERROR(SUMPRODUCT(('白止-S级品'!$A$2:$A$26=$B146)*('白止-S级品'!$D$1:$AV$1=AW$1)*('白止-S级品'!$D$2:$AV$26)),0)+IFERROR(SUMPRODUCT(('乐容-S级品'!$A$4:$A$32=$B146)*('乐容-S级品'!$L$3:$CA$3=AW$1)*('乐容-S级品'!$L$4:$CA$32)),0)</f>
      </c>
      <c r="AX146" s="280">
        <f>IFERROR(SUMPRODUCT(('控温被PRO-S级品'!$B$2:$B$10=$B146)*('控温被PRO-S级品'!$E$1:$BE$1=AX$1)*('控温被PRO-S级品'!$E$2:$BE$10)),0)+IFERROR(SUMPRODUCT(('冬被-S级品'!$B$2:$B$10=$B146)*('冬被-S级品'!$E$1:$AW$1=AX$1)*('冬被-S级品'!$E$2:$AW$10)),0)+IFERROR(SUMPRODUCT(('白止-S级品'!$A$2:$A$26=$B146)*('白止-S级品'!$D$1:$AV$1=AX$1)*('白止-S级品'!$D$2:$AV$26)),0)+IFERROR(SUMPRODUCT(('乐容-S级品'!$A$4:$A$32=$B146)*('乐容-S级品'!$L$3:$CA$3=AX$1)*('乐容-S级品'!$L$4:$CA$32)),0)</f>
      </c>
      <c r="AY146" s="280">
        <f>IFERROR(SUMPRODUCT(('控温被PRO-S级品'!$B$2:$B$10=$B146)*('控温被PRO-S级品'!$E$1:$BE$1=AY$1)*('控温被PRO-S级品'!$E$2:$BE$10)),0)+IFERROR(SUMPRODUCT(('冬被-S级品'!$B$2:$B$10=$B146)*('冬被-S级品'!$E$1:$AW$1=AY$1)*('冬被-S级品'!$E$2:$AW$10)),0)+IFERROR(SUMPRODUCT(('白止-S级品'!$A$2:$A$26=$B146)*('白止-S级品'!$D$1:$AV$1=AY$1)*('白止-S级品'!$D$2:$AV$26)),0)+IFERROR(SUMPRODUCT(('乐容-S级品'!$A$4:$A$32=$B146)*('乐容-S级品'!$L$3:$CA$3=AY$1)*('乐容-S级品'!$L$4:$CA$32)),0)</f>
      </c>
      <c r="AZ146" s="280">
        <f>IFERROR(SUMPRODUCT(('控温被PRO-S级品'!$B$2:$B$10=$B146)*('控温被PRO-S级品'!$E$1:$BE$1=AZ$1)*('控温被PRO-S级品'!$E$2:$BE$10)),0)+IFERROR(SUMPRODUCT(('冬被-S级品'!$B$2:$B$10=$B146)*('冬被-S级品'!$E$1:$AW$1=AZ$1)*('冬被-S级品'!$E$2:$AW$10)),0)+IFERROR(SUMPRODUCT(('白止-S级品'!$A$2:$A$26=$B146)*('白止-S级品'!$D$1:$AV$1=AZ$1)*('白止-S级品'!$D$2:$AV$26)),0)+IFERROR(SUMPRODUCT(('乐容-S级品'!$A$4:$A$32=$B146)*('乐容-S级品'!$L$3:$CA$3=AZ$1)*('乐容-S级品'!$L$4:$CA$32)),0)</f>
      </c>
      <c r="BA146" s="280">
        <f>IFERROR(SUMPRODUCT(('控温被PRO-S级品'!$B$2:$B$10=$B146)*('控温被PRO-S级品'!$E$1:$BE$1=BA$1)*('控温被PRO-S级品'!$E$2:$BE$10)),0)+IFERROR(SUMPRODUCT(('冬被-S级品'!$B$2:$B$10=$B146)*('冬被-S级品'!$E$1:$AW$1=BA$1)*('冬被-S级品'!$E$2:$AW$10)),0)+IFERROR(SUMPRODUCT(('白止-S级品'!$A$2:$A$26=$B146)*('白止-S级品'!$D$1:$AV$1=BA$1)*('白止-S级品'!$D$2:$AV$26)),0)+IFERROR(SUMPRODUCT(('乐容-S级品'!$A$4:$A$32=$B146)*('乐容-S级品'!$L$3:$CA$3=BA$1)*('乐容-S级品'!$L$4:$CA$32)),0)</f>
      </c>
      <c r="BB146" s="280">
        <f>IFERROR(SUMPRODUCT(('控温被PRO-S级品'!$B$2:$B$10=$B146)*('控温被PRO-S级品'!$E$1:$BE$1=BB$1)*('控温被PRO-S级品'!$E$2:$BE$10)),0)+IFERROR(SUMPRODUCT(('冬被-S级品'!$B$2:$B$10=$B146)*('冬被-S级品'!$E$1:$AW$1=BB$1)*('冬被-S级品'!$E$2:$AW$10)),0)+IFERROR(SUMPRODUCT(('白止-S级品'!$A$2:$A$26=$B146)*('白止-S级品'!$D$1:$AV$1=BB$1)*('白止-S级品'!$D$2:$AV$26)),0)+IFERROR(SUMPRODUCT(('乐容-S级品'!$A$4:$A$32=$B146)*('乐容-S级品'!$L$3:$CA$3=BB$1)*('乐容-S级品'!$L$4:$CA$32)),0)</f>
      </c>
      <c r="BC146" s="280">
        <f>IFERROR(SUMPRODUCT(('控温被PRO-S级品'!$B$2:$B$10=$B146)*('控温被PRO-S级品'!$E$1:$BE$1=BC$1)*('控温被PRO-S级品'!$E$2:$BE$10)),0)+IFERROR(SUMPRODUCT(('冬被-S级品'!$B$2:$B$10=$B146)*('冬被-S级品'!$E$1:$AW$1=BC$1)*('冬被-S级品'!$E$2:$AW$10)),0)+IFERROR(SUMPRODUCT(('白止-S级品'!$A$2:$A$26=$B146)*('白止-S级品'!$D$1:$AV$1=BC$1)*('白止-S级品'!$D$2:$AV$26)),0)+IFERROR(SUMPRODUCT(('乐容-S级品'!$A$4:$A$32=$B146)*('乐容-S级品'!$L$3:$CA$3=BC$1)*('乐容-S级品'!$L$4:$CA$32)),0)</f>
      </c>
      <c r="BD146" s="280">
        <f>IFERROR(SUMPRODUCT(('控温被PRO-S级品'!$B$2:$B$10=$B146)*('控温被PRO-S级品'!$E$1:$BE$1=BD$1)*('控温被PRO-S级品'!$E$2:$BE$10)),0)+IFERROR(SUMPRODUCT(('冬被-S级品'!$B$2:$B$10=$B146)*('冬被-S级品'!$E$1:$AW$1=BD$1)*('冬被-S级品'!$E$2:$AW$10)),0)+IFERROR(SUMPRODUCT(('白止-S级品'!$A$2:$A$26=$B146)*('白止-S级品'!$D$1:$AV$1=BD$1)*('白止-S级品'!$D$2:$AV$26)),0)+IFERROR(SUMPRODUCT(('乐容-S级品'!$A$4:$A$32=$B146)*('乐容-S级品'!$L$3:$CA$3=BD$1)*('乐容-S级品'!$L$4:$CA$32)),0)</f>
      </c>
      <c r="BE146" s="280">
        <f>IFERROR(SUMPRODUCT(('控温被PRO-S级品'!$B$2:$B$10=$B146)*('控温被PRO-S级品'!$E$1:$BE$1=BE$1)*('控温被PRO-S级品'!$E$2:$BE$10)),0)+IFERROR(SUMPRODUCT(('冬被-S级品'!$B$2:$B$10=$B146)*('冬被-S级品'!$E$1:$AW$1=BE$1)*('冬被-S级品'!$E$2:$AW$10)),0)+IFERROR(SUMPRODUCT(('白止-S级品'!$A$2:$A$26=$B146)*('白止-S级品'!$D$1:$AV$1=BE$1)*('白止-S级品'!$D$2:$AV$26)),0)+IFERROR(SUMPRODUCT(('乐容-S级品'!$A$4:$A$32=$B146)*('乐容-S级品'!$L$3:$CA$3=BE$1)*('乐容-S级品'!$L$4:$CA$32)),0)</f>
      </c>
      <c r="BF146" s="280">
        <f>IFERROR(SUMPRODUCT(('控温被PRO-S级品'!$B$2:$B$10=$B146)*('控温被PRO-S级品'!$E$1:$BE$1=BF$1)*('控温被PRO-S级品'!$E$2:$BE$10)),0)+IFERROR(SUMPRODUCT(('冬被-S级品'!$B$2:$B$10=$B146)*('冬被-S级品'!$E$1:$AW$1=BF$1)*('冬被-S级品'!$E$2:$AW$10)),0)+IFERROR(SUMPRODUCT(('白止-S级品'!$A$2:$A$26=$B146)*('白止-S级品'!$D$1:$AV$1=BF$1)*('白止-S级品'!$D$2:$AV$26)),0)+IFERROR(SUMPRODUCT(('乐容-S级品'!$A$4:$A$32=$B146)*('乐容-S级品'!$L$3:$CA$3=BF$1)*('乐容-S级品'!$L$4:$CA$32)),0)</f>
      </c>
      <c r="BG146" s="280">
        <f>IFERROR(SUMPRODUCT(('控温被PRO-S级品'!$B$2:$B$10=$B146)*('控温被PRO-S级品'!$E$1:$BE$1=BG$1)*('控温被PRO-S级品'!$E$2:$BE$10)),0)+IFERROR(SUMPRODUCT(('冬被-S级品'!$B$2:$B$10=$B146)*('冬被-S级品'!$E$1:$AW$1=BG$1)*('冬被-S级品'!$E$2:$AW$10)),0)+IFERROR(SUMPRODUCT(('白止-S级品'!$A$2:$A$26=$B146)*('白止-S级品'!$D$1:$AV$1=BG$1)*('白止-S级品'!$D$2:$AV$26)),0)+IFERROR(SUMPRODUCT(('乐容-S级品'!$A$4:$A$32=$B146)*('乐容-S级品'!$L$3:$CA$3=BG$1)*('乐容-S级品'!$L$4:$CA$32)),0)</f>
      </c>
      <c r="BH146" s="280">
        <f>IFERROR(SUMPRODUCT(('控温被PRO-S级品'!$B$2:$B$10=$B146)*('控温被PRO-S级品'!$E$1:$BE$1=BH$1)*('控温被PRO-S级品'!$E$2:$BE$10)),0)+IFERROR(SUMPRODUCT(('冬被-S级品'!$B$2:$B$10=$B146)*('冬被-S级品'!$E$1:$AW$1=BH$1)*('冬被-S级品'!$E$2:$AW$10)),0)+IFERROR(SUMPRODUCT(('白止-S级品'!$A$2:$A$26=$B146)*('白止-S级品'!$D$1:$AV$1=BH$1)*('白止-S级品'!$D$2:$AV$26)),0)+IFERROR(SUMPRODUCT(('乐容-S级品'!$A$4:$A$32=$B146)*('乐容-S级品'!$L$3:$CA$3=BH$1)*('乐容-S级品'!$L$4:$CA$32)),0)</f>
      </c>
      <c r="BI146" s="280">
        <f>IFERROR(SUMPRODUCT(('控温被PRO-S级品'!$B$2:$B$10=$B146)*('控温被PRO-S级品'!$E$1:$BE$1=BI$1)*('控温被PRO-S级品'!$E$2:$BE$10)),0)+IFERROR(SUMPRODUCT(('冬被-S级品'!$B$2:$B$10=$B146)*('冬被-S级品'!$E$1:$AW$1=BI$1)*('冬被-S级品'!$E$2:$AW$10)),0)+IFERROR(SUMPRODUCT(('白止-S级品'!$A$2:$A$26=$B146)*('白止-S级品'!$D$1:$AV$1=BI$1)*('白止-S级品'!$D$2:$AV$26)),0)+IFERROR(SUMPRODUCT(('乐容-S级品'!$A$4:$A$32=$B146)*('乐容-S级品'!$L$3:$CA$3=BI$1)*('乐容-S级品'!$L$4:$CA$32)),0)</f>
      </c>
      <c r="BJ146" s="280">
        <f>IFERROR(SUMPRODUCT(('控温被PRO-S级品'!$B$2:$B$10=$B146)*('控温被PRO-S级品'!$E$1:$BE$1=BJ$1)*('控温被PRO-S级品'!$E$2:$BE$10)),0)+IFERROR(SUMPRODUCT(('冬被-S级品'!$B$2:$B$10=$B146)*('冬被-S级品'!$E$1:$AW$1=BJ$1)*('冬被-S级品'!$E$2:$AW$10)),0)+IFERROR(SUMPRODUCT(('白止-S级品'!$A$2:$A$26=$B146)*('白止-S级品'!$D$1:$AV$1=BJ$1)*('白止-S级品'!$D$2:$AV$26)),0)+IFERROR(SUMPRODUCT(('乐容-S级品'!$A$4:$A$32=$B146)*('乐容-S级品'!$L$3:$CA$3=BJ$1)*('乐容-S级品'!$L$4:$CA$32)),0)</f>
      </c>
      <c r="BK146" s="280">
        <f>IFERROR(SUMPRODUCT(('控温被PRO-S级品'!$B$2:$B$10=$B146)*('控温被PRO-S级品'!$E$1:$BE$1=BK$1)*('控温被PRO-S级品'!$E$2:$BE$10)),0)+IFERROR(SUMPRODUCT(('冬被-S级品'!$B$2:$B$10=$B146)*('冬被-S级品'!$E$1:$AW$1=BK$1)*('冬被-S级品'!$E$2:$AW$10)),0)+IFERROR(SUMPRODUCT(('白止-S级品'!$A$2:$A$26=$B146)*('白止-S级品'!$D$1:$AV$1=BK$1)*('白止-S级品'!$D$2:$AV$26)),0)+IFERROR(SUMPRODUCT(('乐容-S级品'!$A$4:$A$32=$B146)*('乐容-S级品'!$L$3:$CA$3=BK$1)*('乐容-S级品'!$L$4:$CA$32)),0)</f>
      </c>
      <c r="BL146" s="280">
        <f>IFERROR(SUMPRODUCT(('控温被PRO-S级品'!$B$2:$B$10=$B146)*('控温被PRO-S级品'!$E$1:$BE$1=BL$1)*('控温被PRO-S级品'!$E$2:$BE$10)),0)+IFERROR(SUMPRODUCT(('冬被-S级品'!$B$2:$B$10=$B146)*('冬被-S级品'!$E$1:$AW$1=BL$1)*('冬被-S级品'!$E$2:$AW$10)),0)+IFERROR(SUMPRODUCT(('白止-S级品'!$A$2:$A$26=$B146)*('白止-S级品'!$D$1:$AV$1=BL$1)*('白止-S级品'!$D$2:$AV$26)),0)+IFERROR(SUMPRODUCT(('乐容-S级品'!$A$4:$A$32=$B146)*('乐容-S级品'!$L$3:$CA$3=BL$1)*('乐容-S级品'!$L$4:$CA$32)),0)</f>
      </c>
      <c r="BM146" s="280">
        <f>IFERROR(SUMPRODUCT(('控温被PRO-S级品'!$B$2:$B$10=$B146)*('控温被PRO-S级品'!$E$1:$BE$1=BM$1)*('控温被PRO-S级品'!$E$2:$BE$10)),0)+IFERROR(SUMPRODUCT(('冬被-S级品'!$B$2:$B$10=$B146)*('冬被-S级品'!$E$1:$AW$1=BM$1)*('冬被-S级品'!$E$2:$AW$10)),0)+IFERROR(SUMPRODUCT(('白止-S级品'!$A$2:$A$26=$B146)*('白止-S级品'!$D$1:$AV$1=BM$1)*('白止-S级品'!$D$2:$AV$26)),0)+IFERROR(SUMPRODUCT(('乐容-S级品'!$A$4:$A$32=$B146)*('乐容-S级品'!$L$3:$CA$3=BM$1)*('乐容-S级品'!$L$4:$CA$32)),0)</f>
      </c>
      <c r="BN146" s="280">
        <f>IFERROR(SUMPRODUCT(('控温被PRO-S级品'!$B$2:$B$10=$B146)*('控温被PRO-S级品'!$E$1:$BE$1=BN$1)*('控温被PRO-S级品'!$E$2:$BE$10)),0)+IFERROR(SUMPRODUCT(('冬被-S级品'!$B$2:$B$10=$B146)*('冬被-S级品'!$E$1:$AW$1=BN$1)*('冬被-S级品'!$E$2:$AW$10)),0)+IFERROR(SUMPRODUCT(('白止-S级品'!$A$2:$A$26=$B146)*('白止-S级品'!$D$1:$AV$1=BN$1)*('白止-S级品'!$D$2:$AV$26)),0)+IFERROR(SUMPRODUCT(('乐容-S级品'!$A$4:$A$32=$B146)*('乐容-S级品'!$L$3:$CA$3=BN$1)*('乐容-S级品'!$L$4:$CA$32)),0)</f>
      </c>
      <c r="BO146" s="280">
        <f>IFERROR(SUMPRODUCT(('控温被PRO-S级品'!$B$2:$B$10=$B146)*('控温被PRO-S级品'!$E$1:$BE$1=BO$1)*('控温被PRO-S级品'!$E$2:$BE$10)),0)+IFERROR(SUMPRODUCT(('冬被-S级品'!$B$2:$B$10=$B146)*('冬被-S级品'!$E$1:$AW$1=BO$1)*('冬被-S级品'!$E$2:$AW$10)),0)+IFERROR(SUMPRODUCT(('白止-S级品'!$A$2:$A$26=$B146)*('白止-S级品'!$D$1:$AV$1=BO$1)*('白止-S级品'!$D$2:$AV$26)),0)+IFERROR(SUMPRODUCT(('乐容-S级品'!$A$4:$A$32=$B146)*('乐容-S级品'!$L$3:$CA$3=BO$1)*('乐容-S级品'!$L$4:$CA$32)),0)</f>
      </c>
      <c r="BP146" s="280">
        <f>IFERROR(SUMPRODUCT(('控温被PRO-S级品'!$B$2:$B$10=$B146)*('控温被PRO-S级品'!$E$1:$BE$1=BP$1)*('控温被PRO-S级品'!$E$2:$BE$10)),0)+IFERROR(SUMPRODUCT(('冬被-S级品'!$B$2:$B$10=$B146)*('冬被-S级品'!$E$1:$AW$1=BP$1)*('冬被-S级品'!$E$2:$AW$10)),0)+IFERROR(SUMPRODUCT(('白止-S级品'!$A$2:$A$26=$B146)*('白止-S级品'!$D$1:$AV$1=BP$1)*('白止-S级品'!$D$2:$AV$26)),0)+IFERROR(SUMPRODUCT(('乐容-S级品'!$A$4:$A$32=$B146)*('乐容-S级品'!$L$3:$CA$3=BP$1)*('乐容-S级品'!$L$4:$CA$32)),0)</f>
      </c>
      <c r="BQ146" s="280">
        <f>IFERROR(SUMPRODUCT(('控温被PRO-S级品'!$B$2:$B$10=$B146)*('控温被PRO-S级品'!$E$1:$BE$1=BQ$1)*('控温被PRO-S级品'!$E$2:$BE$10)),0)+IFERROR(SUMPRODUCT(('冬被-S级品'!$B$2:$B$10=$B146)*('冬被-S级品'!$E$1:$AW$1=BQ$1)*('冬被-S级品'!$E$2:$AW$10)),0)+IFERROR(SUMPRODUCT(('白止-S级品'!$A$2:$A$26=$B146)*('白止-S级品'!$D$1:$AV$1=BQ$1)*('白止-S级品'!$D$2:$AV$26)),0)+IFERROR(SUMPRODUCT(('乐容-S级品'!$A$4:$A$32=$B146)*('乐容-S级品'!$L$3:$CA$3=BQ$1)*('乐容-S级品'!$L$4:$CA$32)),0)</f>
      </c>
      <c r="BR146" s="280">
        <f>IFERROR(SUMPRODUCT(('控温被PRO-S级品'!$B$2:$B$10=$B146)*('控温被PRO-S级品'!$E$1:$BE$1=BR$1)*('控温被PRO-S级品'!$E$2:$BE$10)),0)+IFERROR(SUMPRODUCT(('冬被-S级品'!$B$2:$B$10=$B146)*('冬被-S级品'!$E$1:$AW$1=BR$1)*('冬被-S级品'!$E$2:$AW$10)),0)+IFERROR(SUMPRODUCT(('白止-S级品'!$A$2:$A$26=$B146)*('白止-S级品'!$D$1:$AV$1=BR$1)*('白止-S级品'!$D$2:$AV$26)),0)+IFERROR(SUMPRODUCT(('乐容-S级品'!$A$4:$A$32=$B146)*('乐容-S级品'!$L$3:$CA$3=BR$1)*('乐容-S级品'!$L$4:$CA$32)),0)</f>
      </c>
      <c r="BS146" s="280">
        <f>IFERROR(SUMPRODUCT(('控温被PRO-S级品'!$B$2:$B$10=$B146)*('控温被PRO-S级品'!$E$1:$BE$1=BS$1)*('控温被PRO-S级品'!$E$2:$BE$10)),0)+IFERROR(SUMPRODUCT(('冬被-S级品'!$B$2:$B$10=$B146)*('冬被-S级品'!$E$1:$AW$1=BS$1)*('冬被-S级品'!$E$2:$AW$10)),0)+IFERROR(SUMPRODUCT(('白止-S级品'!$A$2:$A$26=$B146)*('白止-S级品'!$D$1:$AV$1=BS$1)*('白止-S级品'!$D$2:$AV$26)),0)+IFERROR(SUMPRODUCT(('乐容-S级品'!$A$4:$A$32=$B146)*('乐容-S级品'!$L$3:$CA$3=BS$1)*('乐容-S级品'!$L$4:$CA$32)),0)</f>
      </c>
      <c r="BT146" s="280">
        <f>IFERROR(SUMPRODUCT(('控温被PRO-S级品'!$B$2:$B$10=$B146)*('控温被PRO-S级品'!$E$1:$BE$1=BT$1)*('控温被PRO-S级品'!$E$2:$BE$10)),0)+IFERROR(SUMPRODUCT(('冬被-S级品'!$B$2:$B$10=$B146)*('冬被-S级品'!$E$1:$AW$1=BT$1)*('冬被-S级品'!$E$2:$AW$10)),0)+IFERROR(SUMPRODUCT(('白止-S级品'!$A$2:$A$26=$B146)*('白止-S级品'!$D$1:$AV$1=BT$1)*('白止-S级品'!$D$2:$AV$26)),0)+IFERROR(SUMPRODUCT(('乐容-S级品'!$A$4:$A$32=$B146)*('乐容-S级品'!$L$3:$CA$3=BT$1)*('乐容-S级品'!$L$4:$CA$32)),0)</f>
      </c>
      <c r="BU146" s="280">
        <f>IFERROR(SUMPRODUCT(('控温被PRO-S级品'!$B$2:$B$10=$B146)*('控温被PRO-S级品'!$E$1:$BE$1=BU$1)*('控温被PRO-S级品'!$E$2:$BE$10)),0)+IFERROR(SUMPRODUCT(('冬被-S级品'!$B$2:$B$10=$B146)*('冬被-S级品'!$E$1:$AW$1=BU$1)*('冬被-S级品'!$E$2:$AW$10)),0)+IFERROR(SUMPRODUCT(('白止-S级品'!$A$2:$A$26=$B146)*('白止-S级品'!$D$1:$AV$1=BU$1)*('白止-S级品'!$D$2:$AV$26)),0)+IFERROR(SUMPRODUCT(('乐容-S级品'!$A$4:$A$32=$B146)*('乐容-S级品'!$L$3:$CA$3=BU$1)*('乐容-S级品'!$L$4:$CA$32)),0)</f>
      </c>
      <c r="BV146" s="280">
        <f>IFERROR(SUMPRODUCT(('控温被PRO-S级品'!$B$2:$B$10=$B146)*('控温被PRO-S级品'!$E$1:$BE$1=BV$1)*('控温被PRO-S级品'!$E$2:$BE$10)),0)+IFERROR(SUMPRODUCT(('冬被-S级品'!$B$2:$B$10=$B146)*('冬被-S级品'!$E$1:$AW$1=BV$1)*('冬被-S级品'!$E$2:$AW$10)),0)+IFERROR(SUMPRODUCT(('白止-S级品'!$A$2:$A$26=$B146)*('白止-S级品'!$D$1:$AV$1=BV$1)*('白止-S级品'!$D$2:$AV$26)),0)+IFERROR(SUMPRODUCT(('乐容-S级品'!$A$4:$A$32=$B146)*('乐容-S级品'!$L$3:$CA$3=BV$1)*('乐容-S级品'!$L$4:$CA$32)),0)</f>
      </c>
      <c r="BW146" s="280">
        <f>IFERROR(SUMPRODUCT(('控温被PRO-S级品'!$B$2:$B$10=$B146)*('控温被PRO-S级品'!$E$1:$BE$1=BW$1)*('控温被PRO-S级品'!$E$2:$BE$10)),0)+IFERROR(SUMPRODUCT(('冬被-S级品'!$B$2:$B$10=$B146)*('冬被-S级品'!$E$1:$AW$1=BW$1)*('冬被-S级品'!$E$2:$AW$10)),0)+IFERROR(SUMPRODUCT(('白止-S级品'!$A$2:$A$26=$B146)*('白止-S级品'!$D$1:$AV$1=BW$1)*('白止-S级品'!$D$2:$AV$26)),0)+IFERROR(SUMPRODUCT(('乐容-S级品'!$A$4:$A$32=$B146)*('乐容-S级品'!$L$3:$CA$3=BW$1)*('乐容-S级品'!$L$4:$CA$32)),0)</f>
      </c>
      <c r="BX146" s="280">
        <f>IFERROR(SUMPRODUCT(('控温被PRO-S级品'!$B$2:$B$10=$B146)*('控温被PRO-S级品'!$E$1:$BE$1=BX$1)*('控温被PRO-S级品'!$E$2:$BE$10)),0)+IFERROR(SUMPRODUCT(('冬被-S级品'!$B$2:$B$10=$B146)*('冬被-S级品'!$E$1:$AW$1=BX$1)*('冬被-S级品'!$E$2:$AW$10)),0)+IFERROR(SUMPRODUCT(('白止-S级品'!$A$2:$A$26=$B146)*('白止-S级品'!$D$1:$AV$1=BX$1)*('白止-S级品'!$D$2:$AV$26)),0)+IFERROR(SUMPRODUCT(('乐容-S级品'!$A$4:$A$32=$B146)*('乐容-S级品'!$L$3:$CA$3=BX$1)*('乐容-S级品'!$L$4:$CA$32)),0)</f>
      </c>
      <c r="BY146" s="280">
        <f>IFERROR(SUMPRODUCT(('控温被PRO-S级品'!$B$2:$B$10=$B146)*('控温被PRO-S级品'!$E$1:$BE$1=BY$1)*('控温被PRO-S级品'!$E$2:$BE$10)),0)+IFERROR(SUMPRODUCT(('冬被-S级品'!$B$2:$B$10=$B146)*('冬被-S级品'!$E$1:$AW$1=BY$1)*('冬被-S级品'!$E$2:$AW$10)),0)+IFERROR(SUMPRODUCT(('白止-S级品'!$A$2:$A$26=$B146)*('白止-S级品'!$D$1:$AV$1=BY$1)*('白止-S级品'!$D$2:$AV$26)),0)+IFERROR(SUMPRODUCT(('乐容-S级品'!$A$4:$A$32=$B146)*('乐容-S级品'!$L$3:$CA$3=BY$1)*('乐容-S级品'!$L$4:$CA$32)),0)</f>
      </c>
      <c r="BZ146" s="280">
        <f>IFERROR(SUMPRODUCT(('控温被PRO-S级品'!$B$2:$B$10=$B146)*('控温被PRO-S级品'!$E$1:$BE$1=BZ$1)*('控温被PRO-S级品'!$E$2:$BE$10)),0)+IFERROR(SUMPRODUCT(('冬被-S级品'!$B$2:$B$10=$B146)*('冬被-S级品'!$E$1:$AW$1=BZ$1)*('冬被-S级品'!$E$2:$AW$10)),0)+IFERROR(SUMPRODUCT(('白止-S级品'!$A$2:$A$26=$B146)*('白止-S级品'!$D$1:$AV$1=BZ$1)*('白止-S级品'!$D$2:$AV$26)),0)+IFERROR(SUMPRODUCT(('乐容-S级品'!$A$4:$A$32=$B146)*('乐容-S级品'!$L$3:$CA$3=BZ$1)*('乐容-S级品'!$L$4:$CA$32)),0)</f>
      </c>
      <c r="CA146" s="280">
        <f>IFERROR(SUMPRODUCT(('控温被PRO-S级品'!$B$2:$B$10=$B146)*('控温被PRO-S级品'!$E$1:$BE$1=CA$1)*('控温被PRO-S级品'!$E$2:$BE$10)),0)+IFERROR(SUMPRODUCT(('冬被-S级品'!$B$2:$B$10=$B146)*('冬被-S级品'!$E$1:$AW$1=CA$1)*('冬被-S级品'!$E$2:$AW$10)),0)+IFERROR(SUMPRODUCT(('白止-S级品'!$A$2:$A$26=$B146)*('白止-S级品'!$D$1:$AV$1=CA$1)*('白止-S级品'!$D$2:$AV$26)),0)+IFERROR(SUMPRODUCT(('乐容-S级品'!$A$4:$A$32=$B146)*('乐容-S级品'!$L$3:$CA$3=CA$1)*('乐容-S级品'!$L$4:$CA$32)),0)</f>
      </c>
      <c r="CB146" s="280">
        <f>IFERROR(SUMPRODUCT(('控温被PRO-S级品'!$B$2:$B$10=$B146)*('控温被PRO-S级品'!$E$1:$BE$1=CB$1)*('控温被PRO-S级品'!$E$2:$BE$10)),0)+IFERROR(SUMPRODUCT(('冬被-S级品'!$B$2:$B$10=$B146)*('冬被-S级品'!$E$1:$AW$1=CB$1)*('冬被-S级品'!$E$2:$AW$10)),0)+IFERROR(SUMPRODUCT(('白止-S级品'!$A$2:$A$26=$B146)*('白止-S级品'!$D$1:$AV$1=CB$1)*('白止-S级品'!$D$2:$AV$26)),0)+IFERROR(SUMPRODUCT(('乐容-S级品'!$A$4:$A$32=$B146)*('乐容-S级品'!$L$3:$CA$3=CB$1)*('乐容-S级品'!$L$4:$CA$32)),0)</f>
      </c>
      <c r="CC146" s="280">
        <f>IFERROR(SUMPRODUCT(('控温被PRO-S级品'!$B$2:$B$10=$B146)*('控温被PRO-S级品'!$E$1:$BE$1=CC$1)*('控温被PRO-S级品'!$E$2:$BE$10)),0)+IFERROR(SUMPRODUCT(('冬被-S级品'!$B$2:$B$10=$B146)*('冬被-S级品'!$E$1:$AW$1=CC$1)*('冬被-S级品'!$E$2:$AW$10)),0)+IFERROR(SUMPRODUCT(('白止-S级品'!$A$2:$A$26=$B146)*('白止-S级品'!$D$1:$AV$1=CC$1)*('白止-S级品'!$D$2:$AV$26)),0)+IFERROR(SUMPRODUCT(('乐容-S级品'!$A$4:$A$32=$B146)*('乐容-S级品'!$L$3:$CA$3=CC$1)*('乐容-S级品'!$L$4:$CA$32)),0)</f>
      </c>
      <c r="CD146" s="280">
        <f>IFERROR(SUMPRODUCT(('控温被PRO-S级品'!$B$2:$B$10=$B146)*('控温被PRO-S级品'!$E$1:$BE$1=CD$1)*('控温被PRO-S级品'!$E$2:$BE$10)),0)+IFERROR(SUMPRODUCT(('冬被-S级品'!$B$2:$B$10=$B146)*('冬被-S级品'!$E$1:$AW$1=CD$1)*('冬被-S级品'!$E$2:$AW$10)),0)+IFERROR(SUMPRODUCT(('白止-S级品'!$A$2:$A$26=$B146)*('白止-S级品'!$D$1:$AV$1=CD$1)*('白止-S级品'!$D$2:$AV$26)),0)+IFERROR(SUMPRODUCT(('乐容-S级品'!$A$4:$A$32=$B146)*('乐容-S级品'!$L$3:$CA$3=CD$1)*('乐容-S级品'!$L$4:$CA$32)),0)</f>
      </c>
      <c r="CE146" s="280">
        <f>IFERROR(SUMPRODUCT(('控温被PRO-S级品'!$B$2:$B$10=$B146)*('控温被PRO-S级品'!$E$1:$BE$1=CE$1)*('控温被PRO-S级品'!$E$2:$BE$10)),0)+IFERROR(SUMPRODUCT(('冬被-S级品'!$B$2:$B$10=$B146)*('冬被-S级品'!$E$1:$AW$1=CE$1)*('冬被-S级品'!$E$2:$AW$10)),0)+IFERROR(SUMPRODUCT(('白止-S级品'!$A$2:$A$26=$B146)*('白止-S级品'!$D$1:$AV$1=CE$1)*('白止-S级品'!$D$2:$AV$26)),0)+IFERROR(SUMPRODUCT(('乐容-S级品'!$A$4:$A$32=$B146)*('乐容-S级品'!$L$3:$CA$3=CE$1)*('乐容-S级品'!$L$4:$CA$32)),0)</f>
      </c>
      <c r="CF146" s="280">
        <f>IFERROR(SUMPRODUCT(('控温被PRO-S级品'!$B$2:$B$10=$B146)*('控温被PRO-S级品'!$E$1:$BE$1=CF$1)*('控温被PRO-S级品'!$E$2:$BE$10)),0)+IFERROR(SUMPRODUCT(('冬被-S级品'!$B$2:$B$10=$B146)*('冬被-S级品'!$E$1:$AW$1=CF$1)*('冬被-S级品'!$E$2:$AW$10)),0)+IFERROR(SUMPRODUCT(('白止-S级品'!$A$2:$A$26=$B146)*('白止-S级品'!$D$1:$AV$1=CF$1)*('白止-S级品'!$D$2:$AV$26)),0)+IFERROR(SUMPRODUCT(('乐容-S级品'!$A$4:$A$32=$B146)*('乐容-S级品'!$L$3:$CA$3=CF$1)*('乐容-S级品'!$L$4:$CA$32)),0)</f>
      </c>
      <c r="CG146" s="280">
        <f>IFERROR(SUMPRODUCT(('控温被PRO-S级品'!$B$2:$B$10=$B146)*('控温被PRO-S级品'!$E$1:$BE$1=CG$1)*('控温被PRO-S级品'!$E$2:$BE$10)),0)+IFERROR(SUMPRODUCT(('冬被-S级品'!$B$2:$B$10=$B146)*('冬被-S级品'!$E$1:$AW$1=CG$1)*('冬被-S级品'!$E$2:$AW$10)),0)+IFERROR(SUMPRODUCT(('白止-S级品'!$A$2:$A$26=$B146)*('白止-S级品'!$D$1:$AV$1=CG$1)*('白止-S级品'!$D$2:$AV$26)),0)+IFERROR(SUMPRODUCT(('乐容-S级品'!$A$4:$A$32=$B146)*('乐容-S级品'!$L$3:$CA$3=CG$1)*('乐容-S级品'!$L$4:$CA$32)),0)</f>
      </c>
      <c r="CH146" s="280">
        <f>IFERROR(SUMPRODUCT(('控温被PRO-S级品'!$B$2:$B$10=$B146)*('控温被PRO-S级品'!$E$1:$BE$1=CH$1)*('控温被PRO-S级品'!$E$2:$BE$10)),0)+IFERROR(SUMPRODUCT(('冬被-S级品'!$B$2:$B$10=$B146)*('冬被-S级品'!$E$1:$AW$1=CH$1)*('冬被-S级品'!$E$2:$AW$10)),0)+IFERROR(SUMPRODUCT(('白止-S级品'!$A$2:$A$26=$B146)*('白止-S级品'!$D$1:$AV$1=CH$1)*('白止-S级品'!$D$2:$AV$26)),0)+IFERROR(SUMPRODUCT(('乐容-S级品'!$A$4:$A$32=$B146)*('乐容-S级品'!$L$3:$CA$3=CH$1)*('乐容-S级品'!$L$4:$CA$32)),0)</f>
      </c>
      <c r="CI146" s="280">
        <f>IFERROR(SUMPRODUCT(('控温被PRO-S级品'!$B$2:$B$10=$B146)*('控温被PRO-S级品'!$E$1:$BE$1=CI$1)*('控温被PRO-S级品'!$E$2:$BE$10)),0)+IFERROR(SUMPRODUCT(('冬被-S级品'!$B$2:$B$10=$B146)*('冬被-S级品'!$E$1:$AW$1=CI$1)*('冬被-S级品'!$E$2:$AW$10)),0)+IFERROR(SUMPRODUCT(('白止-S级品'!$A$2:$A$26=$B146)*('白止-S级品'!$D$1:$AV$1=CI$1)*('白止-S级品'!$D$2:$AV$26)),0)+IFERROR(SUMPRODUCT(('乐容-S级品'!$A$4:$A$32=$B146)*('乐容-S级品'!$L$3:$CA$3=CI$1)*('乐容-S级品'!$L$4:$CA$32)),0)</f>
      </c>
      <c r="CJ146" s="280">
        <f>IFERROR(SUMPRODUCT(('控温被PRO-S级品'!$B$2:$B$10=$B146)*('控温被PRO-S级品'!$E$1:$BE$1=CJ$1)*('控温被PRO-S级品'!$E$2:$BE$10)),0)+IFERROR(SUMPRODUCT(('冬被-S级品'!$B$2:$B$10=$B146)*('冬被-S级品'!$E$1:$AW$1=CJ$1)*('冬被-S级品'!$E$2:$AW$10)),0)+IFERROR(SUMPRODUCT(('白止-S级品'!$A$2:$A$26=$B146)*('白止-S级品'!$D$1:$AV$1=CJ$1)*('白止-S级品'!$D$2:$AV$26)),0)+IFERROR(SUMPRODUCT(('乐容-S级品'!$A$4:$A$32=$B146)*('乐容-S级品'!$L$3:$CA$3=CJ$1)*('乐容-S级品'!$L$4:$CA$32)),0)</f>
      </c>
      <c r="CK146" s="280">
        <f>IFERROR(SUMPRODUCT(('控温被PRO-S级品'!$B$2:$B$10=$B146)*('控温被PRO-S级品'!$E$1:$BE$1=CK$1)*('控温被PRO-S级品'!$E$2:$BE$10)),0)+IFERROR(SUMPRODUCT(('冬被-S级品'!$B$2:$B$10=$B146)*('冬被-S级品'!$E$1:$AW$1=CK$1)*('冬被-S级品'!$E$2:$AW$10)),0)+IFERROR(SUMPRODUCT(('白止-S级品'!$A$2:$A$26=$B146)*('白止-S级品'!$D$1:$AV$1=CK$1)*('白止-S级品'!$D$2:$AV$26)),0)+IFERROR(SUMPRODUCT(('乐容-S级品'!$A$4:$A$32=$B146)*('乐容-S级品'!$L$3:$CA$3=CK$1)*('乐容-S级品'!$L$4:$CA$32)),0)</f>
      </c>
      <c r="CL146" s="280">
        <f>IFERROR(SUMPRODUCT(('控温被PRO-S级品'!$B$2:$B$10=$B146)*('控温被PRO-S级品'!$E$1:$BE$1=CL$1)*('控温被PRO-S级品'!$E$2:$BE$10)),0)+IFERROR(SUMPRODUCT(('冬被-S级品'!$B$2:$B$10=$B146)*('冬被-S级品'!$E$1:$AW$1=CL$1)*('冬被-S级品'!$E$2:$AW$10)),0)+IFERROR(SUMPRODUCT(('白止-S级品'!$A$2:$A$26=$B146)*('白止-S级品'!$D$1:$AV$1=CL$1)*('白止-S级品'!$D$2:$AV$26)),0)+IFERROR(SUMPRODUCT(('乐容-S级品'!$A$4:$A$32=$B146)*('乐容-S级品'!$L$3:$CA$3=CL$1)*('乐容-S级品'!$L$4:$CA$32)),0)</f>
      </c>
      <c r="CM146" s="280">
        <f>IFERROR(SUMPRODUCT(('控温被PRO-S级品'!$B$2:$B$10=$B146)*('控温被PRO-S级品'!$E$1:$BE$1=CM$1)*('控温被PRO-S级品'!$E$2:$BE$10)),0)+IFERROR(SUMPRODUCT(('冬被-S级品'!$B$2:$B$10=$B146)*('冬被-S级品'!$E$1:$AW$1=CM$1)*('冬被-S级品'!$E$2:$AW$10)),0)+IFERROR(SUMPRODUCT(('白止-S级品'!$A$2:$A$26=$B146)*('白止-S级品'!$D$1:$AV$1=CM$1)*('白止-S级品'!$D$2:$AV$26)),0)+IFERROR(SUMPRODUCT(('乐容-S级品'!$A$4:$A$32=$B146)*('乐容-S级品'!$L$3:$CA$3=CM$1)*('乐容-S级品'!$L$4:$CA$32)),0)</f>
      </c>
      <c r="CN146" s="280">
        <f>IFERROR(SUMPRODUCT(('控温被PRO-S级品'!$B$2:$B$10=$B146)*('控温被PRO-S级品'!$E$1:$BE$1=CN$1)*('控温被PRO-S级品'!$E$2:$BE$10)),0)+IFERROR(SUMPRODUCT(('冬被-S级品'!$B$2:$B$10=$B146)*('冬被-S级品'!$E$1:$AW$1=CN$1)*('冬被-S级品'!$E$2:$AW$10)),0)+IFERROR(SUMPRODUCT(('白止-S级品'!$A$2:$A$26=$B146)*('白止-S级品'!$D$1:$AV$1=CN$1)*('白止-S级品'!$D$2:$AV$26)),0)+IFERROR(SUMPRODUCT(('乐容-S级品'!$A$4:$A$32=$B146)*('乐容-S级品'!$L$3:$CA$3=CN$1)*('乐容-S级品'!$L$4:$CA$32)),0)</f>
      </c>
      <c r="CO146" s="280">
        <f>IFERROR(SUMPRODUCT(('控温被PRO-S级品'!$B$2:$B$10=$B146)*('控温被PRO-S级品'!$E$1:$BE$1=CO$1)*('控温被PRO-S级品'!$E$2:$BE$10)),0)+IFERROR(SUMPRODUCT(('冬被-S级品'!$B$2:$B$10=$B146)*('冬被-S级品'!$E$1:$AW$1=CO$1)*('冬被-S级品'!$E$2:$AW$10)),0)+IFERROR(SUMPRODUCT(('白止-S级品'!$A$2:$A$26=$B146)*('白止-S级品'!$D$1:$AV$1=CO$1)*('白止-S级品'!$D$2:$AV$26)),0)+IFERROR(SUMPRODUCT(('乐容-S级品'!$A$4:$A$32=$B146)*('乐容-S级品'!$L$3:$CA$3=CO$1)*('乐容-S级品'!$L$4:$CA$32)),0)</f>
      </c>
      <c r="CP146" s="280">
        <f>IFERROR(SUMPRODUCT(('控温被PRO-S级品'!$B$2:$B$10=$B146)*('控温被PRO-S级品'!$E$1:$BE$1=CP$1)*('控温被PRO-S级品'!$E$2:$BE$10)),0)+IFERROR(SUMPRODUCT(('冬被-S级品'!$B$2:$B$10=$B146)*('冬被-S级品'!$E$1:$AW$1=CP$1)*('冬被-S级品'!$E$2:$AW$10)),0)+IFERROR(SUMPRODUCT(('白止-S级品'!$A$2:$A$26=$B146)*('白止-S级品'!$D$1:$AV$1=CP$1)*('白止-S级品'!$D$2:$AV$26)),0)+IFERROR(SUMPRODUCT(('乐容-S级品'!$A$4:$A$32=$B146)*('乐容-S级品'!$L$3:$CA$3=CP$1)*('乐容-S级品'!$L$4:$CA$32)),0)</f>
      </c>
      <c r="CQ146" s="280">
        <f>IFERROR(SUMPRODUCT(('控温被PRO-S级品'!$B$2:$B$10=$B146)*('控温被PRO-S级品'!$E$1:$BE$1=CQ$1)*('控温被PRO-S级品'!$E$2:$BE$10)),0)+IFERROR(SUMPRODUCT(('冬被-S级品'!$B$2:$B$10=$B146)*('冬被-S级品'!$E$1:$AW$1=CQ$1)*('冬被-S级品'!$E$2:$AW$10)),0)+IFERROR(SUMPRODUCT(('白止-S级品'!$A$2:$A$26=$B146)*('白止-S级品'!$D$1:$AV$1=CQ$1)*('白止-S级品'!$D$2:$AV$26)),0)+IFERROR(SUMPRODUCT(('乐容-S级品'!$A$4:$A$32=$B146)*('乐容-S级品'!$L$3:$CA$3=CQ$1)*('乐容-S级品'!$L$4:$CA$32)),0)</f>
      </c>
      <c r="CR146" s="280">
        <f>IFERROR(SUMPRODUCT(('控温被PRO-S级品'!$B$2:$B$10=$B146)*('控温被PRO-S级品'!$E$1:$BE$1=CR$1)*('控温被PRO-S级品'!$E$2:$BE$10)),0)+IFERROR(SUMPRODUCT(('冬被-S级品'!$B$2:$B$10=$B146)*('冬被-S级品'!$E$1:$AW$1=CR$1)*('冬被-S级品'!$E$2:$AW$10)),0)+IFERROR(SUMPRODUCT(('白止-S级品'!$A$2:$A$26=$B146)*('白止-S级品'!$D$1:$AV$1=CR$1)*('白止-S级品'!$D$2:$AV$26)),0)+IFERROR(SUMPRODUCT(('乐容-S级品'!$A$4:$A$32=$B146)*('乐容-S级品'!$L$3:$CA$3=CR$1)*('乐容-S级品'!$L$4:$CA$32)),0)</f>
      </c>
      <c r="CS146" s="280">
        <f>IFERROR(SUMPRODUCT(('控温被PRO-S级品'!$B$2:$B$10=$B146)*('控温被PRO-S级品'!$E$1:$BE$1=CS$1)*('控温被PRO-S级品'!$E$2:$BE$10)),0)+IFERROR(SUMPRODUCT(('冬被-S级品'!$B$2:$B$10=$B146)*('冬被-S级品'!$E$1:$AW$1=CS$1)*('冬被-S级品'!$E$2:$AW$10)),0)+IFERROR(SUMPRODUCT(('白止-S级品'!$A$2:$A$26=$B146)*('白止-S级品'!$D$1:$AV$1=CS$1)*('白止-S级品'!$D$2:$AV$26)),0)+IFERROR(SUMPRODUCT(('乐容-S级品'!$A$4:$A$32=$B146)*('乐容-S级品'!$L$3:$CA$3=CS$1)*('乐容-S级品'!$L$4:$CA$32)),0)</f>
      </c>
      <c r="CT146" s="280">
        <f>IFERROR(SUMPRODUCT(('控温被PRO-S级品'!$B$2:$B$10=$B146)*('控温被PRO-S级品'!$E$1:$BE$1=CT$1)*('控温被PRO-S级品'!$E$2:$BE$10)),0)+IFERROR(SUMPRODUCT(('冬被-S级品'!$B$2:$B$10=$B146)*('冬被-S级品'!$E$1:$AW$1=CT$1)*('冬被-S级品'!$E$2:$AW$10)),0)+IFERROR(SUMPRODUCT(('白止-S级品'!$A$2:$A$26=$B146)*('白止-S级品'!$D$1:$AV$1=CT$1)*('白止-S级品'!$D$2:$AV$26)),0)+IFERROR(SUMPRODUCT(('乐容-S级品'!$A$4:$A$32=$B146)*('乐容-S级品'!$L$3:$CA$3=CT$1)*('乐容-S级品'!$L$4:$CA$32)),0)</f>
      </c>
      <c r="CU146" s="280">
        <f>IFERROR(SUMPRODUCT(('控温被PRO-S级品'!$B$2:$B$10=$B146)*('控温被PRO-S级品'!$E$1:$BE$1=CU$1)*('控温被PRO-S级品'!$E$2:$BE$10)),0)+IFERROR(SUMPRODUCT(('冬被-S级品'!$B$2:$B$10=$B146)*('冬被-S级品'!$E$1:$AW$1=CU$1)*('冬被-S级品'!$E$2:$AW$10)),0)+IFERROR(SUMPRODUCT(('白止-S级品'!$A$2:$A$26=$B146)*('白止-S级品'!$D$1:$AV$1=CU$1)*('白止-S级品'!$D$2:$AV$26)),0)+IFERROR(SUMPRODUCT(('乐容-S级品'!$A$4:$A$32=$B146)*('乐容-S级品'!$L$3:$CA$3=CU$1)*('乐容-S级品'!$L$4:$CA$32)),0)</f>
      </c>
      <c r="CV146" s="280">
        <f>IFERROR(SUMPRODUCT(('控温被PRO-S级品'!$B$2:$B$10=$B146)*('控温被PRO-S级品'!$E$1:$BE$1=CV$1)*('控温被PRO-S级品'!$E$2:$BE$10)),0)+IFERROR(SUMPRODUCT(('冬被-S级品'!$B$2:$B$10=$B146)*('冬被-S级品'!$E$1:$AW$1=CV$1)*('冬被-S级品'!$E$2:$AW$10)),0)+IFERROR(SUMPRODUCT(('白止-S级品'!$A$2:$A$26=$B146)*('白止-S级品'!$D$1:$AV$1=CV$1)*('白止-S级品'!$D$2:$AV$26)),0)+IFERROR(SUMPRODUCT(('乐容-S级品'!$A$4:$A$32=$B146)*('乐容-S级品'!$L$3:$CA$3=CV$1)*('乐容-S级品'!$L$4:$CA$32)),0)</f>
      </c>
      <c r="CW146" s="280">
        <f>IFERROR(SUMPRODUCT(('控温被PRO-S级品'!$B$2:$B$10=$B146)*('控温被PRO-S级品'!$E$1:$BE$1=CW$1)*('控温被PRO-S级品'!$E$2:$BE$10)),0)+IFERROR(SUMPRODUCT(('冬被-S级品'!$B$2:$B$10=$B146)*('冬被-S级品'!$E$1:$AW$1=CW$1)*('冬被-S级品'!$E$2:$AW$10)),0)+IFERROR(SUMPRODUCT(('白止-S级品'!$A$2:$A$26=$B146)*('白止-S级品'!$D$1:$AV$1=CW$1)*('白止-S级品'!$D$2:$AV$26)),0)+IFERROR(SUMPRODUCT(('乐容-S级品'!$A$4:$A$32=$B146)*('乐容-S级品'!$L$3:$CA$3=CW$1)*('乐容-S级品'!$L$4:$CA$32)),0)</f>
      </c>
      <c r="CX146" s="280">
        <f>IFERROR(SUMPRODUCT(('控温被PRO-S级品'!$B$2:$B$10=$B146)*('控温被PRO-S级品'!$E$1:$BE$1=CX$1)*('控温被PRO-S级品'!$E$2:$BE$10)),0)+IFERROR(SUMPRODUCT(('冬被-S级品'!$B$2:$B$10=$B146)*('冬被-S级品'!$E$1:$AW$1=CX$1)*('冬被-S级品'!$E$2:$AW$10)),0)+IFERROR(SUMPRODUCT(('白止-S级品'!$A$2:$A$26=$B146)*('白止-S级品'!$D$1:$AV$1=CX$1)*('白止-S级品'!$D$2:$AV$26)),0)+IFERROR(SUMPRODUCT(('乐容-S级品'!$A$4:$A$32=$B146)*('乐容-S级品'!$L$3:$CA$3=CX$1)*('乐容-S级品'!$L$4:$CA$32)),0)</f>
      </c>
      <c r="CY146" s="280">
        <f>IFERROR(SUMPRODUCT(('控温被PRO-S级品'!$B$2:$B$10=$B146)*('控温被PRO-S级品'!$E$1:$BE$1=CY$1)*('控温被PRO-S级品'!$E$2:$BE$10)),0)+IFERROR(SUMPRODUCT(('冬被-S级品'!$B$2:$B$10=$B146)*('冬被-S级品'!$E$1:$AW$1=CY$1)*('冬被-S级品'!$E$2:$AW$10)),0)+IFERROR(SUMPRODUCT(('白止-S级品'!$A$2:$A$26=$B146)*('白止-S级品'!$D$1:$AV$1=CY$1)*('白止-S级品'!$D$2:$AV$26)),0)+IFERROR(SUMPRODUCT(('乐容-S级品'!$A$4:$A$32=$B146)*('乐容-S级品'!$L$3:$CA$3=CY$1)*('乐容-S级品'!$L$4:$CA$32)),0)</f>
      </c>
      <c r="CZ146" s="280">
        <f>IFERROR(SUMPRODUCT(('控温被PRO-S级品'!$B$2:$B$10=$B146)*('控温被PRO-S级品'!$E$1:$BE$1=CZ$1)*('控温被PRO-S级品'!$E$2:$BE$10)),0)+IFERROR(SUMPRODUCT(('冬被-S级品'!$B$2:$B$10=$B146)*('冬被-S级品'!$E$1:$AW$1=CZ$1)*('冬被-S级品'!$E$2:$AW$10)),0)+IFERROR(SUMPRODUCT(('白止-S级品'!$A$2:$A$26=$B146)*('白止-S级品'!$D$1:$AV$1=CZ$1)*('白止-S级品'!$D$2:$AV$26)),0)+IFERROR(SUMPRODUCT(('乐容-S级品'!$A$4:$A$32=$B146)*('乐容-S级品'!$L$3:$CA$3=CZ$1)*('乐容-S级品'!$L$4:$CA$32)),0)</f>
      </c>
      <c r="DA146" s="280">
        <f>IFERROR(SUMPRODUCT(('控温被PRO-S级品'!$B$2:$B$10=$B146)*('控温被PRO-S级品'!$E$1:$BE$1=DA$1)*('控温被PRO-S级品'!$E$2:$BE$10)),0)+IFERROR(SUMPRODUCT(('冬被-S级品'!$B$2:$B$10=$B146)*('冬被-S级品'!$E$1:$AW$1=DA$1)*('冬被-S级品'!$E$2:$AW$10)),0)+IFERROR(SUMPRODUCT(('白止-S级品'!$A$2:$A$26=$B146)*('白止-S级品'!$D$1:$AV$1=DA$1)*('白止-S级品'!$D$2:$AV$26)),0)+IFERROR(SUMPRODUCT(('乐容-S级品'!$A$4:$A$32=$B146)*('乐容-S级品'!$L$3:$CA$3=DA$1)*('乐容-S级品'!$L$4:$CA$32)),0)</f>
      </c>
      <c r="DB146" s="280">
        <f>IFERROR(SUMPRODUCT(('控温被PRO-S级品'!$B$2:$B$10=$B146)*('控温被PRO-S级品'!$E$1:$BE$1=DB$1)*('控温被PRO-S级品'!$E$2:$BE$10)),0)+IFERROR(SUMPRODUCT(('冬被-S级品'!$B$2:$B$10=$B146)*('冬被-S级品'!$E$1:$AW$1=DB$1)*('冬被-S级品'!$E$2:$AW$10)),0)+IFERROR(SUMPRODUCT(('白止-S级品'!$A$2:$A$26=$B146)*('白止-S级品'!$D$1:$AV$1=DB$1)*('白止-S级品'!$D$2:$AV$26)),0)+IFERROR(SUMPRODUCT(('乐容-S级品'!$A$4:$A$32=$B146)*('乐容-S级品'!$L$3:$CA$3=DB$1)*('乐容-S级品'!$L$4:$CA$32)),0)</f>
      </c>
      <c r="DC146" s="280">
        <f>IFERROR(SUMPRODUCT(('控温被PRO-S级品'!$B$2:$B$10=$B146)*('控温被PRO-S级品'!$E$1:$BE$1=DC$1)*('控温被PRO-S级品'!$E$2:$BE$10)),0)+IFERROR(SUMPRODUCT(('冬被-S级品'!$B$2:$B$10=$B146)*('冬被-S级品'!$E$1:$AW$1=DC$1)*('冬被-S级品'!$E$2:$AW$10)),0)+IFERROR(SUMPRODUCT(('白止-S级品'!$A$2:$A$26=$B146)*('白止-S级品'!$D$1:$AV$1=DC$1)*('白止-S级品'!$D$2:$AV$26)),0)+IFERROR(SUMPRODUCT(('乐容-S级品'!$A$4:$A$32=$B146)*('乐容-S级品'!$L$3:$CA$3=DC$1)*('乐容-S级品'!$L$4:$CA$32)),0)</f>
      </c>
      <c r="DD146" s="280">
        <f>IFERROR(SUMPRODUCT(('控温被PRO-S级品'!$B$2:$B$10=$B146)*('控温被PRO-S级品'!$E$1:$BE$1=DD$1)*('控温被PRO-S级品'!$E$2:$BE$10)),0)+IFERROR(SUMPRODUCT(('冬被-S级品'!$B$2:$B$10=$B146)*('冬被-S级品'!$E$1:$AW$1=DD$1)*('冬被-S级品'!$E$2:$AW$10)),0)+IFERROR(SUMPRODUCT(('白止-S级品'!$A$2:$A$26=$B146)*('白止-S级品'!$D$1:$AV$1=DD$1)*('白止-S级品'!$D$2:$AV$26)),0)+IFERROR(SUMPRODUCT(('乐容-S级品'!$A$4:$A$32=$B146)*('乐容-S级品'!$L$3:$CA$3=DD$1)*('乐容-S级品'!$L$4:$CA$32)),0)</f>
      </c>
      <c r="DE146" s="280">
        <f>IFERROR(SUMPRODUCT(('控温被PRO-S级品'!$B$2:$B$10=$B146)*('控温被PRO-S级品'!$E$1:$BE$1=DE$1)*('控温被PRO-S级品'!$E$2:$BE$10)),0)+IFERROR(SUMPRODUCT(('冬被-S级品'!$B$2:$B$10=$B146)*('冬被-S级品'!$E$1:$AW$1=DE$1)*('冬被-S级品'!$E$2:$AW$10)),0)+IFERROR(SUMPRODUCT(('白止-S级品'!$A$2:$A$26=$B146)*('白止-S级品'!$D$1:$AV$1=DE$1)*('白止-S级品'!$D$2:$AV$26)),0)+IFERROR(SUMPRODUCT(('乐容-S级品'!$A$4:$A$32=$B146)*('乐容-S级品'!$L$3:$CA$3=DE$1)*('乐容-S级品'!$L$4:$CA$32)),0)</f>
      </c>
      <c r="DF146" s="280">
        <f>IFERROR(SUMPRODUCT(('控温被PRO-S级品'!$B$2:$B$10=$B146)*('控温被PRO-S级品'!$E$1:$BE$1=DF$1)*('控温被PRO-S级品'!$E$2:$BE$10)),0)+IFERROR(SUMPRODUCT(('冬被-S级品'!$B$2:$B$10=$B146)*('冬被-S级品'!$E$1:$AW$1=DF$1)*('冬被-S级品'!$E$2:$AW$10)),0)+IFERROR(SUMPRODUCT(('白止-S级品'!$A$2:$A$26=$B146)*('白止-S级品'!$D$1:$AV$1=DF$1)*('白止-S级品'!$D$2:$AV$26)),0)+IFERROR(SUMPRODUCT(('乐容-S级品'!$A$4:$A$32=$B146)*('乐容-S级品'!$L$3:$CA$3=DF$1)*('乐容-S级品'!$L$4:$CA$32)),0)</f>
      </c>
      <c r="DG146" s="280">
        <f>IFERROR(SUMPRODUCT(('控温被PRO-S级品'!$B$2:$B$10=$B146)*('控温被PRO-S级品'!$E$1:$BE$1=DG$1)*('控温被PRO-S级品'!$E$2:$BE$10)),0)+IFERROR(SUMPRODUCT(('冬被-S级品'!$B$2:$B$10=$B146)*('冬被-S级品'!$E$1:$AW$1=DG$1)*('冬被-S级品'!$E$2:$AW$10)),0)+IFERROR(SUMPRODUCT(('白止-S级品'!$A$2:$A$26=$B146)*('白止-S级品'!$D$1:$AV$1=DG$1)*('白止-S级品'!$D$2:$AV$26)),0)+IFERROR(SUMPRODUCT(('乐容-S级品'!$A$4:$A$32=$B146)*('乐容-S级品'!$L$3:$CA$3=DG$1)*('乐容-S级品'!$L$4:$CA$32)),0)</f>
      </c>
      <c r="DH146" s="280">
        <f>IFERROR(SUMPRODUCT(('控温被PRO-S级品'!$B$2:$B$10=$B146)*('控温被PRO-S级品'!$E$1:$BE$1=DH$1)*('控温被PRO-S级品'!$E$2:$BE$10)),0)+IFERROR(SUMPRODUCT(('冬被-S级品'!$B$2:$B$10=$B146)*('冬被-S级品'!$E$1:$AW$1=DH$1)*('冬被-S级品'!$E$2:$AW$10)),0)+IFERROR(SUMPRODUCT(('白止-S级品'!$A$2:$A$26=$B146)*('白止-S级品'!$D$1:$AV$1=DH$1)*('白止-S级品'!$D$2:$AV$26)),0)+IFERROR(SUMPRODUCT(('乐容-S级品'!$A$4:$A$32=$B146)*('乐容-S级品'!$L$3:$CA$3=DH$1)*('乐容-S级品'!$L$4:$CA$32)),0)</f>
      </c>
      <c r="DI146" s="280">
        <f>IFERROR(SUMPRODUCT(('控温被PRO-S级品'!$B$2:$B$10=$B146)*('控温被PRO-S级品'!$E$1:$BE$1=DI$1)*('控温被PRO-S级品'!$E$2:$BE$10)),0)+IFERROR(SUMPRODUCT(('冬被-S级品'!$B$2:$B$10=$B146)*('冬被-S级品'!$E$1:$AW$1=DI$1)*('冬被-S级品'!$E$2:$AW$10)),0)+IFERROR(SUMPRODUCT(('白止-S级品'!$A$2:$A$26=$B146)*('白止-S级品'!$D$1:$AV$1=DI$1)*('白止-S级品'!$D$2:$AV$26)),0)+IFERROR(SUMPRODUCT(('乐容-S级品'!$A$4:$A$32=$B146)*('乐容-S级品'!$L$3:$CA$3=DI$1)*('乐容-S级品'!$L$4:$CA$32)),0)</f>
      </c>
      <c r="DJ146" s="280">
        <f>IFERROR(SUMPRODUCT(('控温被PRO-S级品'!$B$2:$B$10=$B146)*('控温被PRO-S级品'!$E$1:$BE$1=DJ$1)*('控温被PRO-S级品'!$E$2:$BE$10)),0)+IFERROR(SUMPRODUCT(('冬被-S级品'!$B$2:$B$10=$B146)*('冬被-S级品'!$E$1:$AW$1=DJ$1)*('冬被-S级品'!$E$2:$AW$10)),0)+IFERROR(SUMPRODUCT(('白止-S级品'!$A$2:$A$26=$B146)*('白止-S级品'!$D$1:$AV$1=DJ$1)*('白止-S级品'!$D$2:$AV$26)),0)+IFERROR(SUMPRODUCT(('乐容-S级品'!$A$4:$A$32=$B146)*('乐容-S级品'!$L$3:$CA$3=DJ$1)*('乐容-S级品'!$L$4:$CA$32)),0)</f>
      </c>
      <c r="DK146" s="280"/>
      <c r="DL146" s="280"/>
      <c r="DM146" s="280"/>
      <c r="DN146" s="280"/>
      <c r="DO146" s="280"/>
      <c r="DP146" s="280"/>
      <c r="DQ146" s="280"/>
      <c r="DR146" s="280"/>
      <c r="DS146" s="280"/>
      <c r="DT146" s="280"/>
      <c r="DU146" s="280"/>
      <c r="DV146" s="280"/>
      <c r="DW146" s="280">
        <f>VLOOKUP(B146,'系统编码规格'!A:C,3,FALSE)</f>
      </c>
      <c r="DX146" s="280"/>
      <c r="DY146" s="280"/>
      <c r="DZ146" s="280"/>
      <c r="EA146" s="280"/>
      <c r="EB146" s="280"/>
      <c r="EC146" s="280"/>
      <c r="ED146" s="280"/>
      <c r="EE146" s="280"/>
      <c r="EF146" s="280"/>
      <c r="EG146" s="280"/>
      <c r="EH146" s="280"/>
      <c r="EI146" s="280"/>
      <c r="EJ146" s="280"/>
      <c r="EK146" s="280"/>
      <c r="EL146" s="280"/>
      <c r="EM146" s="280"/>
      <c r="EN146" s="280"/>
      <c r="EO146" s="280"/>
      <c r="EP146" s="280"/>
      <c r="EQ146" s="280"/>
      <c r="ER146" s="280"/>
      <c r="ES146" s="280"/>
      <c r="ET146" s="280"/>
      <c r="EU146" s="280"/>
      <c r="EV146" s="280"/>
      <c r="EW146" s="280"/>
      <c r="EX146" s="280"/>
      <c r="EY146" s="280"/>
      <c r="EZ146" s="280"/>
      <c r="FA146" s="280"/>
      <c r="FB146" s="280"/>
      <c r="FC146" s="280"/>
      <c r="FD146" s="280"/>
      <c r="FE146" s="280"/>
      <c r="FF146" s="280"/>
      <c r="FG146" s="280"/>
      <c r="FH146" s="280"/>
      <c r="FI146" s="280"/>
      <c r="FJ146" s="280"/>
      <c r="FK146" s="280"/>
      <c r="FL146" s="280"/>
      <c r="FM146" s="280"/>
      <c r="FN146" s="280"/>
      <c r="FO146" s="280"/>
      <c r="FP146" s="280"/>
      <c r="FQ146" s="280"/>
      <c r="FR146" s="280"/>
      <c r="FS146" s="280"/>
      <c r="FT146" s="280"/>
      <c r="FU146" s="280"/>
      <c r="FV146" s="280"/>
      <c r="FW146" s="280"/>
      <c r="FX146" s="280"/>
      <c r="FY146" s="280"/>
      <c r="FZ146" s="280"/>
      <c r="GA146" s="280"/>
      <c r="GB146" s="280"/>
      <c r="GC146" s="280"/>
      <c r="GD146" s="280"/>
      <c r="GE146" s="280"/>
      <c r="GF146" s="280"/>
      <c r="GG146" s="280"/>
      <c r="GH146" s="280"/>
      <c r="GI146" s="280"/>
      <c r="GJ146" s="280"/>
      <c r="GK146" s="280"/>
      <c r="GL146" s="280"/>
      <c r="GM146" s="280"/>
      <c r="GN146" s="280"/>
      <c r="GO146" s="280"/>
      <c r="GP146" s="280"/>
      <c r="GQ146" s="280"/>
      <c r="GR146" s="280"/>
      <c r="GS146" s="280"/>
      <c r="GT146" s="280"/>
      <c r="GU146" s="280"/>
      <c r="GV146" s="280"/>
    </row>
    <row r="147">
      <c r="A147" s="309" t="str">
        <v>乐容</v>
      </c>
      <c r="B147" s="311" t="str">
        <v>010020102090040-022</v>
      </c>
      <c r="C147" s="309" t="str">
        <v>磨毛四件套</v>
      </c>
      <c r="D147" s="309" t="str">
        <v>颜色:黎明灰,床品款式:床笠款,床品规格:180cm,系列:普通系列</v>
      </c>
      <c r="E147">
        <f>SUM(F147:GX147)</f>
      </c>
      <c r="F147" s="280">
        <f>IFERROR(SUMPRODUCT(('控温被PRO-S级品'!$B$2:$B$10=$B147)*('控温被PRO-S级品'!$E$1:$BE$1=F$1)*('控温被PRO-S级品'!$E$2:$BE$10)),0)+IFERROR(SUMPRODUCT(('冬被-S级品'!$B$2:$B$10=$B147)*('冬被-S级品'!$E$1:$AW$1=F$1)*('冬被-S级品'!$E$2:$AW$10)),0)+IFERROR(SUMPRODUCT(('白止-S级品'!$A$2:$A$26=$B147)*('白止-S级品'!$D$1:$AV$1=F$1)*('白止-S级品'!$D$2:$AV$26)),0)+IFERROR(SUMPRODUCT(('乐容-S级品'!$A$4:$A$32=$B147)*('乐容-S级品'!$L$3:$CA$3=F$1)*('乐容-S级品'!$L$4:$CA$32)),0)</f>
      </c>
      <c r="G147" s="280">
        <f>IFERROR(SUMPRODUCT(('控温被PRO-S级品'!$B$2:$B$10=$B147)*('控温被PRO-S级品'!$E$1:$BE$1=G$1)*('控温被PRO-S级品'!$E$2:$BE$10)),0)+IFERROR(SUMPRODUCT(('冬被-S级品'!$B$2:$B$10=$B147)*('冬被-S级品'!$E$1:$AW$1=G$1)*('冬被-S级品'!$E$2:$AW$10)),0)+IFERROR(SUMPRODUCT(('白止-S级品'!$A$2:$A$26=$B147)*('白止-S级品'!$D$1:$AV$1=G$1)*('白止-S级品'!$D$2:$AV$26)),0)+IFERROR(SUMPRODUCT(('乐容-S级品'!$A$4:$A$32=$B147)*('乐容-S级品'!$L$3:$CA$3=G$1)*('乐容-S级品'!$L$4:$CA$32)),0)</f>
      </c>
      <c r="H147" s="280">
        <f>IFERROR(SUMPRODUCT(('控温被PRO-S级品'!$B$2:$B$10=$B147)*('控温被PRO-S级品'!$E$1:$BE$1=H$1)*('控温被PRO-S级品'!$E$2:$BE$10)),0)+IFERROR(SUMPRODUCT(('冬被-S级品'!$B$2:$B$10=$B147)*('冬被-S级品'!$E$1:$AW$1=H$1)*('冬被-S级品'!$E$2:$AW$10)),0)+IFERROR(SUMPRODUCT(('白止-S级品'!$A$2:$A$26=$B147)*('白止-S级品'!$D$1:$AV$1=H$1)*('白止-S级品'!$D$2:$AV$26)),0)+IFERROR(SUMPRODUCT(('乐容-S级品'!$A$4:$A$32=$B147)*('乐容-S级品'!$L$3:$CA$3=H$1)*('乐容-S级品'!$L$4:$CA$32)),0)</f>
      </c>
      <c r="I147" s="280">
        <f>IFERROR(SUMPRODUCT(('控温被PRO-S级品'!$B$2:$B$10=$B147)*('控温被PRO-S级品'!$E$1:$BE$1=I$1)*('控温被PRO-S级品'!$E$2:$BE$10)),0)+IFERROR(SUMPRODUCT(('冬被-S级品'!$B$2:$B$10=$B147)*('冬被-S级品'!$E$1:$AW$1=I$1)*('冬被-S级品'!$E$2:$AW$10)),0)+IFERROR(SUMPRODUCT(('白止-S级品'!$A$2:$A$26=$B147)*('白止-S级品'!$D$1:$AV$1=I$1)*('白止-S级品'!$D$2:$AV$26)),0)+IFERROR(SUMPRODUCT(('乐容-S级品'!$A$4:$A$32=$B147)*('乐容-S级品'!$L$3:$CA$3=I$1)*('乐容-S级品'!$L$4:$CA$32)),0)</f>
      </c>
      <c r="J147" s="280">
        <f>IFERROR(SUMPRODUCT(('控温被PRO-S级品'!$B$2:$B$10=$B147)*('控温被PRO-S级品'!$E$1:$BE$1=J$1)*('控温被PRO-S级品'!$E$2:$BE$10)),0)+IFERROR(SUMPRODUCT(('冬被-S级品'!$B$2:$B$10=$B147)*('冬被-S级品'!$E$1:$AW$1=J$1)*('冬被-S级品'!$E$2:$AW$10)),0)+IFERROR(SUMPRODUCT(('白止-S级品'!$A$2:$A$26=$B147)*('白止-S级品'!$D$1:$AV$1=J$1)*('白止-S级品'!$D$2:$AV$26)),0)+IFERROR(SUMPRODUCT(('乐容-S级品'!$A$4:$A$32=$B147)*('乐容-S级品'!$L$3:$CA$3=J$1)*('乐容-S级品'!$L$4:$CA$32)),0)</f>
      </c>
      <c r="K147" s="280">
        <f>IFERROR(SUMPRODUCT(('控温被PRO-S级品'!$B$2:$B$10=$B147)*('控温被PRO-S级品'!$E$1:$BE$1=K$1)*('控温被PRO-S级品'!$E$2:$BE$10)),0)+IFERROR(SUMPRODUCT(('冬被-S级品'!$B$2:$B$10=$B147)*('冬被-S级品'!$E$1:$AW$1=K$1)*('冬被-S级品'!$E$2:$AW$10)),0)+IFERROR(SUMPRODUCT(('白止-S级品'!$A$2:$A$26=$B147)*('白止-S级品'!$D$1:$AV$1=K$1)*('白止-S级品'!$D$2:$AV$26)),0)+IFERROR(SUMPRODUCT(('乐容-S级品'!$A$4:$A$32=$B147)*('乐容-S级品'!$L$3:$CA$3=K$1)*('乐容-S级品'!$L$4:$CA$32)),0)</f>
      </c>
      <c r="L147" s="280">
        <f>IFERROR(SUMPRODUCT(('控温被PRO-S级品'!$B$2:$B$10=$B147)*('控温被PRO-S级品'!$E$1:$BE$1=L$1)*('控温被PRO-S级品'!$E$2:$BE$10)),0)+IFERROR(SUMPRODUCT(('冬被-S级品'!$B$2:$B$10=$B147)*('冬被-S级品'!$E$1:$AW$1=L$1)*('冬被-S级品'!$E$2:$AW$10)),0)+IFERROR(SUMPRODUCT(('白止-S级品'!$A$2:$A$26=$B147)*('白止-S级品'!$D$1:$AV$1=L$1)*('白止-S级品'!$D$2:$AV$26)),0)+IFERROR(SUMPRODUCT(('乐容-S级品'!$A$4:$A$32=$B147)*('乐容-S级品'!$L$3:$CA$3=L$1)*('乐容-S级品'!$L$4:$CA$32)),0)</f>
      </c>
      <c r="M147" s="280">
        <f>IFERROR(SUMPRODUCT(('控温被PRO-S级品'!$B$2:$B$10=$B147)*('控温被PRO-S级品'!$E$1:$BE$1=M$1)*('控温被PRO-S级品'!$E$2:$BE$10)),0)+IFERROR(SUMPRODUCT(('冬被-S级品'!$B$2:$B$10=$B147)*('冬被-S级品'!$E$1:$AW$1=M$1)*('冬被-S级品'!$E$2:$AW$10)),0)+IFERROR(SUMPRODUCT(('白止-S级品'!$A$2:$A$26=$B147)*('白止-S级品'!$D$1:$AV$1=M$1)*('白止-S级品'!$D$2:$AV$26)),0)+IFERROR(SUMPRODUCT(('乐容-S级品'!$A$4:$A$32=$B147)*('乐容-S级品'!$L$3:$CA$3=M$1)*('乐容-S级品'!$L$4:$CA$32)),0)</f>
      </c>
      <c r="N147" s="280">
        <f>IFERROR(SUMPRODUCT(('控温被PRO-S级品'!$B$2:$B$10=$B147)*('控温被PRO-S级品'!$E$1:$BE$1=N$1)*('控温被PRO-S级品'!$E$2:$BE$10)),0)+IFERROR(SUMPRODUCT(('冬被-S级品'!$B$2:$B$10=$B147)*('冬被-S级品'!$E$1:$AW$1=N$1)*('冬被-S级品'!$E$2:$AW$10)),0)+IFERROR(SUMPRODUCT(('白止-S级品'!$A$2:$A$26=$B147)*('白止-S级品'!$D$1:$AV$1=N$1)*('白止-S级品'!$D$2:$AV$26)),0)+IFERROR(SUMPRODUCT(('乐容-S级品'!$A$4:$A$32=$B147)*('乐容-S级品'!$L$3:$CA$3=N$1)*('乐容-S级品'!$L$4:$CA$32)),0)</f>
      </c>
      <c r="O147" s="280">
        <f>IFERROR(SUMPRODUCT(('控温被PRO-S级品'!$B$2:$B$10=$B147)*('控温被PRO-S级品'!$E$1:$BE$1=O$1)*('控温被PRO-S级品'!$E$2:$BE$10)),0)+IFERROR(SUMPRODUCT(('冬被-S级品'!$B$2:$B$10=$B147)*('冬被-S级品'!$E$1:$AW$1=O$1)*('冬被-S级品'!$E$2:$AW$10)),0)+IFERROR(SUMPRODUCT(('白止-S级品'!$A$2:$A$26=$B147)*('白止-S级品'!$D$1:$AV$1=O$1)*('白止-S级品'!$D$2:$AV$26)),0)+IFERROR(SUMPRODUCT(('乐容-S级品'!$A$4:$A$32=$B147)*('乐容-S级品'!$L$3:$CA$3=O$1)*('乐容-S级品'!$L$4:$CA$32)),0)</f>
      </c>
      <c r="P147" s="280">
        <f>IFERROR(SUMPRODUCT(('控温被PRO-S级品'!$B$2:$B$10=$B147)*('控温被PRO-S级品'!$E$1:$BE$1=P$1)*('控温被PRO-S级品'!$E$2:$BE$10)),0)+IFERROR(SUMPRODUCT(('冬被-S级品'!$B$2:$B$10=$B147)*('冬被-S级品'!$E$1:$AW$1=P$1)*('冬被-S级品'!$E$2:$AW$10)),0)+IFERROR(SUMPRODUCT(('白止-S级品'!$A$2:$A$26=$B147)*('白止-S级品'!$D$1:$AV$1=P$1)*('白止-S级品'!$D$2:$AV$26)),0)+IFERROR(SUMPRODUCT(('乐容-S级品'!$A$4:$A$32=$B147)*('乐容-S级品'!$L$3:$CA$3=P$1)*('乐容-S级品'!$L$4:$CA$32)),0)</f>
      </c>
      <c r="Q147" s="280">
        <f>IFERROR(SUMPRODUCT(('控温被PRO-S级品'!$B$2:$B$10=$B147)*('控温被PRO-S级品'!$E$1:$BE$1=Q$1)*('控温被PRO-S级品'!$E$2:$BE$10)),0)+IFERROR(SUMPRODUCT(('冬被-S级品'!$B$2:$B$10=$B147)*('冬被-S级品'!$E$1:$AW$1=Q$1)*('冬被-S级品'!$E$2:$AW$10)),0)+IFERROR(SUMPRODUCT(('白止-S级品'!$A$2:$A$26=$B147)*('白止-S级品'!$D$1:$AV$1=Q$1)*('白止-S级品'!$D$2:$AV$26)),0)+IFERROR(SUMPRODUCT(('乐容-S级品'!$A$4:$A$32=$B147)*('乐容-S级品'!$L$3:$CA$3=Q$1)*('乐容-S级品'!$L$4:$CA$32)),0)</f>
      </c>
      <c r="R147" s="280">
        <f>IFERROR(SUMPRODUCT(('控温被PRO-S级品'!$B$2:$B$10=$B147)*('控温被PRO-S级品'!$E$1:$BE$1=R$1)*('控温被PRO-S级品'!$E$2:$BE$10)),0)+IFERROR(SUMPRODUCT(('冬被-S级品'!$B$2:$B$10=$B147)*('冬被-S级品'!$E$1:$AW$1=R$1)*('冬被-S级品'!$E$2:$AW$10)),0)+IFERROR(SUMPRODUCT(('白止-S级品'!$A$2:$A$26=$B147)*('白止-S级品'!$D$1:$AV$1=R$1)*('白止-S级品'!$D$2:$AV$26)),0)+IFERROR(SUMPRODUCT(('乐容-S级品'!$A$4:$A$32=$B147)*('乐容-S级品'!$L$3:$CA$3=R$1)*('乐容-S级品'!$L$4:$CA$32)),0)</f>
      </c>
      <c r="S147" s="280">
        <f>IFERROR(SUMPRODUCT(('控温被PRO-S级品'!$B$2:$B$10=$B147)*('控温被PRO-S级品'!$E$1:$BE$1=S$1)*('控温被PRO-S级品'!$E$2:$BE$10)),0)+IFERROR(SUMPRODUCT(('冬被-S级品'!$B$2:$B$10=$B147)*('冬被-S级品'!$E$1:$AW$1=S$1)*('冬被-S级品'!$E$2:$AW$10)),0)+IFERROR(SUMPRODUCT(('白止-S级品'!$A$2:$A$26=$B147)*('白止-S级品'!$D$1:$AV$1=S$1)*('白止-S级品'!$D$2:$AV$26)),0)+IFERROR(SUMPRODUCT(('乐容-S级品'!$A$4:$A$32=$B147)*('乐容-S级品'!$L$3:$CA$3=S$1)*('乐容-S级品'!$L$4:$CA$32)),0)</f>
      </c>
      <c r="T147" s="280">
        <f>IFERROR(SUMPRODUCT(('控温被PRO-S级品'!$B$2:$B$10=$B147)*('控温被PRO-S级品'!$E$1:$BE$1=T$1)*('控温被PRO-S级品'!$E$2:$BE$10)),0)+IFERROR(SUMPRODUCT(('冬被-S级品'!$B$2:$B$10=$B147)*('冬被-S级品'!$E$1:$AW$1=T$1)*('冬被-S级品'!$E$2:$AW$10)),0)+IFERROR(SUMPRODUCT(('白止-S级品'!$A$2:$A$26=$B147)*('白止-S级品'!$D$1:$AV$1=T$1)*('白止-S级品'!$D$2:$AV$26)),0)+IFERROR(SUMPRODUCT(('乐容-S级品'!$A$4:$A$32=$B147)*('乐容-S级品'!$L$3:$CA$3=T$1)*('乐容-S级品'!$L$4:$CA$32)),0)</f>
      </c>
      <c r="U147" s="280">
        <f>IFERROR(SUMPRODUCT(('控温被PRO-S级品'!$B$2:$B$10=$B147)*('控温被PRO-S级品'!$E$1:$BE$1=U$1)*('控温被PRO-S级品'!$E$2:$BE$10)),0)+IFERROR(SUMPRODUCT(('冬被-S级品'!$B$2:$B$10=$B147)*('冬被-S级品'!$E$1:$AW$1=U$1)*('冬被-S级品'!$E$2:$AW$10)),0)+IFERROR(SUMPRODUCT(('白止-S级品'!$A$2:$A$26=$B147)*('白止-S级品'!$D$1:$AV$1=U$1)*('白止-S级品'!$D$2:$AV$26)),0)+IFERROR(SUMPRODUCT(('乐容-S级品'!$A$4:$A$32=$B147)*('乐容-S级品'!$L$3:$CA$3=U$1)*('乐容-S级品'!$L$4:$CA$32)),0)</f>
      </c>
      <c r="V147" s="280">
        <f>IFERROR(SUMPRODUCT(('控温被PRO-S级品'!$B$2:$B$10=$B147)*('控温被PRO-S级品'!$E$1:$BE$1=V$1)*('控温被PRO-S级品'!$E$2:$BE$10)),0)+IFERROR(SUMPRODUCT(('冬被-S级品'!$B$2:$B$10=$B147)*('冬被-S级品'!$E$1:$AW$1=V$1)*('冬被-S级品'!$E$2:$AW$10)),0)+IFERROR(SUMPRODUCT(('白止-S级品'!$A$2:$A$26=$B147)*('白止-S级品'!$D$1:$AV$1=V$1)*('白止-S级品'!$D$2:$AV$26)),0)+IFERROR(SUMPRODUCT(('乐容-S级品'!$A$4:$A$32=$B147)*('乐容-S级品'!$L$3:$CA$3=V$1)*('乐容-S级品'!$L$4:$CA$32)),0)</f>
      </c>
      <c r="W147" s="280">
        <f>IFERROR(SUMPRODUCT(('控温被PRO-S级品'!$B$2:$B$10=$B147)*('控温被PRO-S级品'!$E$1:$BE$1=W$1)*('控温被PRO-S级品'!$E$2:$BE$10)),0)+IFERROR(SUMPRODUCT(('冬被-S级品'!$B$2:$B$10=$B147)*('冬被-S级品'!$E$1:$AW$1=W$1)*('冬被-S级品'!$E$2:$AW$10)),0)+IFERROR(SUMPRODUCT(('白止-S级品'!$A$2:$A$26=$B147)*('白止-S级品'!$D$1:$AV$1=W$1)*('白止-S级品'!$D$2:$AV$26)),0)+IFERROR(SUMPRODUCT(('乐容-S级品'!$A$4:$A$32=$B147)*('乐容-S级品'!$L$3:$CA$3=W$1)*('乐容-S级品'!$L$4:$CA$32)),0)</f>
      </c>
      <c r="X147" s="280">
        <f>IFERROR(SUMPRODUCT(('控温被PRO-S级品'!$B$2:$B$10=$B147)*('控温被PRO-S级品'!$E$1:$BE$1=X$1)*('控温被PRO-S级品'!$E$2:$BE$10)),0)+IFERROR(SUMPRODUCT(('冬被-S级品'!$B$2:$B$10=$B147)*('冬被-S级品'!$E$1:$AW$1=X$1)*('冬被-S级品'!$E$2:$AW$10)),0)+IFERROR(SUMPRODUCT(('白止-S级品'!$A$2:$A$26=$B147)*('白止-S级品'!$D$1:$AV$1=X$1)*('白止-S级品'!$D$2:$AV$26)),0)+IFERROR(SUMPRODUCT(('乐容-S级品'!$A$4:$A$32=$B147)*('乐容-S级品'!$L$3:$CA$3=X$1)*('乐容-S级品'!$L$4:$CA$32)),0)</f>
      </c>
      <c r="Y147" s="280">
        <f>IFERROR(SUMPRODUCT(('控温被PRO-S级品'!$B$2:$B$10=$B147)*('控温被PRO-S级品'!$E$1:$BE$1=Y$1)*('控温被PRO-S级品'!$E$2:$BE$10)),0)+IFERROR(SUMPRODUCT(('冬被-S级品'!$B$2:$B$10=$B147)*('冬被-S级品'!$E$1:$AW$1=Y$1)*('冬被-S级品'!$E$2:$AW$10)),0)+IFERROR(SUMPRODUCT(('白止-S级品'!$A$2:$A$26=$B147)*('白止-S级品'!$D$1:$AV$1=Y$1)*('白止-S级品'!$D$2:$AV$26)),0)+IFERROR(SUMPRODUCT(('乐容-S级品'!$A$4:$A$32=$B147)*('乐容-S级品'!$L$3:$CA$3=Y$1)*('乐容-S级品'!$L$4:$CA$32)),0)</f>
      </c>
      <c r="Z147" s="280">
        <f>IFERROR(SUMPRODUCT(('控温被PRO-S级品'!$B$2:$B$10=$B147)*('控温被PRO-S级品'!$E$1:$BE$1=Z$1)*('控温被PRO-S级品'!$E$2:$BE$10)),0)+IFERROR(SUMPRODUCT(('冬被-S级品'!$B$2:$B$10=$B147)*('冬被-S级品'!$E$1:$AW$1=Z$1)*('冬被-S级品'!$E$2:$AW$10)),0)+IFERROR(SUMPRODUCT(('白止-S级品'!$A$2:$A$26=$B147)*('白止-S级品'!$D$1:$AV$1=Z$1)*('白止-S级品'!$D$2:$AV$26)),0)+IFERROR(SUMPRODUCT(('乐容-S级品'!$A$4:$A$32=$B147)*('乐容-S级品'!$L$3:$CA$3=Z$1)*('乐容-S级品'!$L$4:$CA$32)),0)</f>
      </c>
      <c r="AA147" s="280">
        <f>IFERROR(SUMPRODUCT(('控温被PRO-S级品'!$B$2:$B$10=$B147)*('控温被PRO-S级品'!$E$1:$BE$1=AA$1)*('控温被PRO-S级品'!$E$2:$BE$10)),0)+IFERROR(SUMPRODUCT(('冬被-S级品'!$B$2:$B$10=$B147)*('冬被-S级品'!$E$1:$AW$1=AA$1)*('冬被-S级品'!$E$2:$AW$10)),0)+IFERROR(SUMPRODUCT(('白止-S级品'!$A$2:$A$26=$B147)*('白止-S级品'!$D$1:$AV$1=AA$1)*('白止-S级品'!$D$2:$AV$26)),0)+IFERROR(SUMPRODUCT(('乐容-S级品'!$A$4:$A$32=$B147)*('乐容-S级品'!$L$3:$CA$3=AA$1)*('乐容-S级品'!$L$4:$CA$32)),0)</f>
      </c>
      <c r="AB147" s="280">
        <f>IFERROR(SUMPRODUCT(('控温被PRO-S级品'!$B$2:$B$10=$B147)*('控温被PRO-S级品'!$E$1:$BE$1=AB$1)*('控温被PRO-S级品'!$E$2:$BE$10)),0)+IFERROR(SUMPRODUCT(('冬被-S级品'!$B$2:$B$10=$B147)*('冬被-S级品'!$E$1:$AW$1=AB$1)*('冬被-S级品'!$E$2:$AW$10)),0)+IFERROR(SUMPRODUCT(('白止-S级品'!$A$2:$A$26=$B147)*('白止-S级品'!$D$1:$AV$1=AB$1)*('白止-S级品'!$D$2:$AV$26)),0)+IFERROR(SUMPRODUCT(('乐容-S级品'!$A$4:$A$32=$B147)*('乐容-S级品'!$L$3:$CA$3=AB$1)*('乐容-S级品'!$L$4:$CA$32)),0)</f>
      </c>
      <c r="AC147" s="280">
        <f>IFERROR(SUMPRODUCT(('控温被PRO-S级品'!$B$2:$B$10=$B147)*('控温被PRO-S级品'!$E$1:$BE$1=AC$1)*('控温被PRO-S级品'!$E$2:$BE$10)),0)+IFERROR(SUMPRODUCT(('冬被-S级品'!$B$2:$B$10=$B147)*('冬被-S级品'!$E$1:$AW$1=AC$1)*('冬被-S级品'!$E$2:$AW$10)),0)+IFERROR(SUMPRODUCT(('白止-S级品'!$A$2:$A$26=$B147)*('白止-S级品'!$D$1:$AV$1=AC$1)*('白止-S级品'!$D$2:$AV$26)),0)+IFERROR(SUMPRODUCT(('乐容-S级品'!$A$4:$A$32=$B147)*('乐容-S级品'!$L$3:$CA$3=AC$1)*('乐容-S级品'!$L$4:$CA$32)),0)</f>
      </c>
      <c r="AD147" s="280">
        <f>IFERROR(SUMPRODUCT(('控温被PRO-S级品'!$B$2:$B$10=$B147)*('控温被PRO-S级品'!$E$1:$BE$1=AD$1)*('控温被PRO-S级品'!$E$2:$BE$10)),0)+IFERROR(SUMPRODUCT(('冬被-S级品'!$B$2:$B$10=$B147)*('冬被-S级品'!$E$1:$AW$1=AD$1)*('冬被-S级品'!$E$2:$AW$10)),0)+IFERROR(SUMPRODUCT(('白止-S级品'!$A$2:$A$26=$B147)*('白止-S级品'!$D$1:$AV$1=AD$1)*('白止-S级品'!$D$2:$AV$26)),0)+IFERROR(SUMPRODUCT(('乐容-S级品'!$A$4:$A$32=$B147)*('乐容-S级品'!$L$3:$CA$3=AD$1)*('乐容-S级品'!$L$4:$CA$32)),0)</f>
      </c>
      <c r="AE147" s="280">
        <f>IFERROR(SUMPRODUCT(('控温被PRO-S级品'!$B$2:$B$10=$B147)*('控温被PRO-S级品'!$E$1:$BE$1=AE$1)*('控温被PRO-S级品'!$E$2:$BE$10)),0)+IFERROR(SUMPRODUCT(('冬被-S级品'!$B$2:$B$10=$B147)*('冬被-S级品'!$E$1:$AW$1=AE$1)*('冬被-S级品'!$E$2:$AW$10)),0)+IFERROR(SUMPRODUCT(('白止-S级品'!$A$2:$A$26=$B147)*('白止-S级品'!$D$1:$AV$1=AE$1)*('白止-S级品'!$D$2:$AV$26)),0)+IFERROR(SUMPRODUCT(('乐容-S级品'!$A$4:$A$32=$B147)*('乐容-S级品'!$L$3:$CA$3=AE$1)*('乐容-S级品'!$L$4:$CA$32)),0)</f>
      </c>
      <c r="AF147" s="280">
        <f>IFERROR(SUMPRODUCT(('控温被PRO-S级品'!$B$2:$B$10=$B147)*('控温被PRO-S级品'!$E$1:$BE$1=AF$1)*('控温被PRO-S级品'!$E$2:$BE$10)),0)+IFERROR(SUMPRODUCT(('冬被-S级品'!$B$2:$B$10=$B147)*('冬被-S级品'!$E$1:$AW$1=AF$1)*('冬被-S级品'!$E$2:$AW$10)),0)+IFERROR(SUMPRODUCT(('白止-S级品'!$A$2:$A$26=$B147)*('白止-S级品'!$D$1:$AV$1=AF$1)*('白止-S级品'!$D$2:$AV$26)),0)+IFERROR(SUMPRODUCT(('乐容-S级品'!$A$4:$A$32=$B147)*('乐容-S级品'!$L$3:$CA$3=AF$1)*('乐容-S级品'!$L$4:$CA$32)),0)</f>
      </c>
      <c r="AG147" s="280">
        <f>IFERROR(SUMPRODUCT(('控温被PRO-S级品'!$B$2:$B$10=$B147)*('控温被PRO-S级品'!$E$1:$BE$1=AG$1)*('控温被PRO-S级品'!$E$2:$BE$10)),0)+IFERROR(SUMPRODUCT(('冬被-S级品'!$B$2:$B$10=$B147)*('冬被-S级品'!$E$1:$AW$1=AG$1)*('冬被-S级品'!$E$2:$AW$10)),0)+IFERROR(SUMPRODUCT(('白止-S级品'!$A$2:$A$26=$B147)*('白止-S级品'!$D$1:$AV$1=AG$1)*('白止-S级品'!$D$2:$AV$26)),0)+IFERROR(SUMPRODUCT(('乐容-S级品'!$A$4:$A$32=$B147)*('乐容-S级品'!$L$3:$CA$3=AG$1)*('乐容-S级品'!$L$4:$CA$32)),0)</f>
      </c>
      <c r="AH147" s="280">
        <f>IFERROR(SUMPRODUCT(('控温被PRO-S级品'!$B$2:$B$10=$B147)*('控温被PRO-S级品'!$E$1:$BE$1=AH$1)*('控温被PRO-S级品'!$E$2:$BE$10)),0)+IFERROR(SUMPRODUCT(('冬被-S级品'!$B$2:$B$10=$B147)*('冬被-S级品'!$E$1:$AW$1=AH$1)*('冬被-S级品'!$E$2:$AW$10)),0)+IFERROR(SUMPRODUCT(('白止-S级品'!$A$2:$A$26=$B147)*('白止-S级品'!$D$1:$AV$1=AH$1)*('白止-S级品'!$D$2:$AV$26)),0)+IFERROR(SUMPRODUCT(('乐容-S级品'!$A$4:$A$32=$B147)*('乐容-S级品'!$L$3:$CA$3=AH$1)*('乐容-S级品'!$L$4:$CA$32)),0)</f>
      </c>
      <c r="AI147" s="280">
        <f>IFERROR(SUMPRODUCT(('控温被PRO-S级品'!$B$2:$B$10=$B147)*('控温被PRO-S级品'!$E$1:$BE$1=AI$1)*('控温被PRO-S级品'!$E$2:$BE$10)),0)+IFERROR(SUMPRODUCT(('冬被-S级品'!$B$2:$B$10=$B147)*('冬被-S级品'!$E$1:$AW$1=AI$1)*('冬被-S级品'!$E$2:$AW$10)),0)+IFERROR(SUMPRODUCT(('白止-S级品'!$A$2:$A$26=$B147)*('白止-S级品'!$D$1:$AV$1=AI$1)*('白止-S级品'!$D$2:$AV$26)),0)+IFERROR(SUMPRODUCT(('乐容-S级品'!$A$4:$A$32=$B147)*('乐容-S级品'!$L$3:$CA$3=AI$1)*('乐容-S级品'!$L$4:$CA$32)),0)</f>
      </c>
      <c r="AJ147" s="280">
        <f>IFERROR(SUMPRODUCT(('控温被PRO-S级品'!$B$2:$B$10=$B147)*('控温被PRO-S级品'!$E$1:$BE$1=AJ$1)*('控温被PRO-S级品'!$E$2:$BE$10)),0)+IFERROR(SUMPRODUCT(('冬被-S级品'!$B$2:$B$10=$B147)*('冬被-S级品'!$E$1:$AW$1=AJ$1)*('冬被-S级品'!$E$2:$AW$10)),0)+IFERROR(SUMPRODUCT(('白止-S级品'!$A$2:$A$26=$B147)*('白止-S级品'!$D$1:$AV$1=AJ$1)*('白止-S级品'!$D$2:$AV$26)),0)+IFERROR(SUMPRODUCT(('乐容-S级品'!$A$4:$A$32=$B147)*('乐容-S级品'!$L$3:$CA$3=AJ$1)*('乐容-S级品'!$L$4:$CA$32)),0)</f>
      </c>
      <c r="AK147" s="280">
        <f>IFERROR(SUMPRODUCT(('控温被PRO-S级品'!$B$2:$B$10=$B147)*('控温被PRO-S级品'!$E$1:$BE$1=AK$1)*('控温被PRO-S级品'!$E$2:$BE$10)),0)+IFERROR(SUMPRODUCT(('冬被-S级品'!$B$2:$B$10=$B147)*('冬被-S级品'!$E$1:$AW$1=AK$1)*('冬被-S级品'!$E$2:$AW$10)),0)+IFERROR(SUMPRODUCT(('白止-S级品'!$A$2:$A$26=$B147)*('白止-S级品'!$D$1:$AV$1=AK$1)*('白止-S级品'!$D$2:$AV$26)),0)+IFERROR(SUMPRODUCT(('乐容-S级品'!$A$4:$A$32=$B147)*('乐容-S级品'!$L$3:$CA$3=AK$1)*('乐容-S级品'!$L$4:$CA$32)),0)</f>
      </c>
      <c r="AL147" s="280">
        <f>IFERROR(SUMPRODUCT(('控温被PRO-S级品'!$B$2:$B$10=$B147)*('控温被PRO-S级品'!$E$1:$BE$1=AL$1)*('控温被PRO-S级品'!$E$2:$BE$10)),0)+IFERROR(SUMPRODUCT(('冬被-S级品'!$B$2:$B$10=$B147)*('冬被-S级品'!$E$1:$AW$1=AL$1)*('冬被-S级品'!$E$2:$AW$10)),0)+IFERROR(SUMPRODUCT(('白止-S级品'!$A$2:$A$26=$B147)*('白止-S级品'!$D$1:$AV$1=AL$1)*('白止-S级品'!$D$2:$AV$26)),0)+IFERROR(SUMPRODUCT(('乐容-S级品'!$A$4:$A$32=$B147)*('乐容-S级品'!$L$3:$CA$3=AL$1)*('乐容-S级品'!$L$4:$CA$32)),0)</f>
      </c>
      <c r="AM147" s="280">
        <f>IFERROR(SUMPRODUCT(('控温被PRO-S级品'!$B$2:$B$10=$B147)*('控温被PRO-S级品'!$E$1:$BE$1=AM$1)*('控温被PRO-S级品'!$E$2:$BE$10)),0)+IFERROR(SUMPRODUCT(('冬被-S级品'!$B$2:$B$10=$B147)*('冬被-S级品'!$E$1:$AW$1=AM$1)*('冬被-S级品'!$E$2:$AW$10)),0)+IFERROR(SUMPRODUCT(('白止-S级品'!$A$2:$A$26=$B147)*('白止-S级品'!$D$1:$AV$1=AM$1)*('白止-S级品'!$D$2:$AV$26)),0)+IFERROR(SUMPRODUCT(('乐容-S级品'!$A$4:$A$32=$B147)*('乐容-S级品'!$L$3:$CA$3=AM$1)*('乐容-S级品'!$L$4:$CA$32)),0)</f>
      </c>
      <c r="AN147" s="280">
        <f>IFERROR(SUMPRODUCT(('控温被PRO-S级品'!$B$2:$B$10=$B147)*('控温被PRO-S级品'!$E$1:$BE$1=AN$1)*('控温被PRO-S级品'!$E$2:$BE$10)),0)+IFERROR(SUMPRODUCT(('冬被-S级品'!$B$2:$B$10=$B147)*('冬被-S级品'!$E$1:$AW$1=AN$1)*('冬被-S级品'!$E$2:$AW$10)),0)+IFERROR(SUMPRODUCT(('白止-S级品'!$A$2:$A$26=$B147)*('白止-S级品'!$D$1:$AV$1=AN$1)*('白止-S级品'!$D$2:$AV$26)),0)+IFERROR(SUMPRODUCT(('乐容-S级品'!$A$4:$A$32=$B147)*('乐容-S级品'!$L$3:$CA$3=AN$1)*('乐容-S级品'!$L$4:$CA$32)),0)</f>
      </c>
      <c r="AO147" s="280">
        <f>IFERROR(SUMPRODUCT(('控温被PRO-S级品'!$B$2:$B$10=$B147)*('控温被PRO-S级品'!$E$1:$BE$1=AO$1)*('控温被PRO-S级品'!$E$2:$BE$10)),0)+IFERROR(SUMPRODUCT(('冬被-S级品'!$B$2:$B$10=$B147)*('冬被-S级品'!$E$1:$AW$1=AO$1)*('冬被-S级品'!$E$2:$AW$10)),0)+IFERROR(SUMPRODUCT(('白止-S级品'!$A$2:$A$26=$B147)*('白止-S级品'!$D$1:$AV$1=AO$1)*('白止-S级品'!$D$2:$AV$26)),0)+IFERROR(SUMPRODUCT(('乐容-S级品'!$A$4:$A$32=$B147)*('乐容-S级品'!$L$3:$CA$3=AO$1)*('乐容-S级品'!$L$4:$CA$32)),0)</f>
      </c>
      <c r="AP147" s="280">
        <f>IFERROR(SUMPRODUCT(('控温被PRO-S级品'!$B$2:$B$10=$B147)*('控温被PRO-S级品'!$E$1:$BE$1=AP$1)*('控温被PRO-S级品'!$E$2:$BE$10)),0)+IFERROR(SUMPRODUCT(('冬被-S级品'!$B$2:$B$10=$B147)*('冬被-S级品'!$E$1:$AW$1=AP$1)*('冬被-S级品'!$E$2:$AW$10)),0)+IFERROR(SUMPRODUCT(('白止-S级品'!$A$2:$A$26=$B147)*('白止-S级品'!$D$1:$AV$1=AP$1)*('白止-S级品'!$D$2:$AV$26)),0)+IFERROR(SUMPRODUCT(('乐容-S级品'!$A$4:$A$32=$B147)*('乐容-S级品'!$L$3:$CA$3=AP$1)*('乐容-S级品'!$L$4:$CA$32)),0)</f>
      </c>
      <c r="AQ147" s="280">
        <f>IFERROR(SUMPRODUCT(('控温被PRO-S级品'!$B$2:$B$10=$B147)*('控温被PRO-S级品'!$E$1:$BE$1=AQ$1)*('控温被PRO-S级品'!$E$2:$BE$10)),0)+IFERROR(SUMPRODUCT(('冬被-S级品'!$B$2:$B$10=$B147)*('冬被-S级品'!$E$1:$AW$1=AQ$1)*('冬被-S级品'!$E$2:$AW$10)),0)+IFERROR(SUMPRODUCT(('白止-S级品'!$A$2:$A$26=$B147)*('白止-S级品'!$D$1:$AV$1=AQ$1)*('白止-S级品'!$D$2:$AV$26)),0)+IFERROR(SUMPRODUCT(('乐容-S级品'!$A$4:$A$32=$B147)*('乐容-S级品'!$L$3:$CA$3=AQ$1)*('乐容-S级品'!$L$4:$CA$32)),0)</f>
      </c>
      <c r="AR147" s="280">
        <f>IFERROR(SUMPRODUCT(('控温被PRO-S级品'!$B$2:$B$10=$B147)*('控温被PRO-S级品'!$E$1:$BE$1=AR$1)*('控温被PRO-S级品'!$E$2:$BE$10)),0)+IFERROR(SUMPRODUCT(('冬被-S级品'!$B$2:$B$10=$B147)*('冬被-S级品'!$E$1:$AW$1=AR$1)*('冬被-S级品'!$E$2:$AW$10)),0)+IFERROR(SUMPRODUCT(('白止-S级品'!$A$2:$A$26=$B147)*('白止-S级品'!$D$1:$AV$1=AR$1)*('白止-S级品'!$D$2:$AV$26)),0)+IFERROR(SUMPRODUCT(('乐容-S级品'!$A$4:$A$32=$B147)*('乐容-S级品'!$L$3:$CA$3=AR$1)*('乐容-S级品'!$L$4:$CA$32)),0)</f>
      </c>
      <c r="AS147" s="280">
        <f>IFERROR(SUMPRODUCT(('控温被PRO-S级品'!$B$2:$B$10=$B147)*('控温被PRO-S级品'!$E$1:$BE$1=AS$1)*('控温被PRO-S级品'!$E$2:$BE$10)),0)+IFERROR(SUMPRODUCT(('冬被-S级品'!$B$2:$B$10=$B147)*('冬被-S级品'!$E$1:$AW$1=AS$1)*('冬被-S级品'!$E$2:$AW$10)),0)+IFERROR(SUMPRODUCT(('白止-S级品'!$A$2:$A$26=$B147)*('白止-S级品'!$D$1:$AV$1=AS$1)*('白止-S级品'!$D$2:$AV$26)),0)+IFERROR(SUMPRODUCT(('乐容-S级品'!$A$4:$A$32=$B147)*('乐容-S级品'!$L$3:$CA$3=AS$1)*('乐容-S级品'!$L$4:$CA$32)),0)</f>
      </c>
      <c r="AT147" s="280">
        <f>IFERROR(SUMPRODUCT(('控温被PRO-S级品'!$B$2:$B$10=$B147)*('控温被PRO-S级品'!$E$1:$BE$1=AT$1)*('控温被PRO-S级品'!$E$2:$BE$10)),0)+IFERROR(SUMPRODUCT(('冬被-S级品'!$B$2:$B$10=$B147)*('冬被-S级品'!$E$1:$AW$1=AT$1)*('冬被-S级品'!$E$2:$AW$10)),0)+IFERROR(SUMPRODUCT(('白止-S级品'!$A$2:$A$26=$B147)*('白止-S级品'!$D$1:$AV$1=AT$1)*('白止-S级品'!$D$2:$AV$26)),0)+IFERROR(SUMPRODUCT(('乐容-S级品'!$A$4:$A$32=$B147)*('乐容-S级品'!$L$3:$CA$3=AT$1)*('乐容-S级品'!$L$4:$CA$32)),0)</f>
      </c>
      <c r="AU147" s="280">
        <f>IFERROR(SUMPRODUCT(('控温被PRO-S级品'!$B$2:$B$10=$B147)*('控温被PRO-S级品'!$E$1:$BE$1=AU$1)*('控温被PRO-S级品'!$E$2:$BE$10)),0)+IFERROR(SUMPRODUCT(('冬被-S级品'!$B$2:$B$10=$B147)*('冬被-S级品'!$E$1:$AW$1=AU$1)*('冬被-S级品'!$E$2:$AW$10)),0)+IFERROR(SUMPRODUCT(('白止-S级品'!$A$2:$A$26=$B147)*('白止-S级品'!$D$1:$AV$1=AU$1)*('白止-S级品'!$D$2:$AV$26)),0)+IFERROR(SUMPRODUCT(('乐容-S级品'!$A$4:$A$32=$B147)*('乐容-S级品'!$L$3:$CA$3=AU$1)*('乐容-S级品'!$L$4:$CA$32)),0)</f>
      </c>
      <c r="AV147" s="280">
        <f>IFERROR(SUMPRODUCT(('控温被PRO-S级品'!$B$2:$B$10=$B147)*('控温被PRO-S级品'!$E$1:$BE$1=AV$1)*('控温被PRO-S级品'!$E$2:$BE$10)),0)+IFERROR(SUMPRODUCT(('冬被-S级品'!$B$2:$B$10=$B147)*('冬被-S级品'!$E$1:$AW$1=AV$1)*('冬被-S级品'!$E$2:$AW$10)),0)+IFERROR(SUMPRODUCT(('白止-S级品'!$A$2:$A$26=$B147)*('白止-S级品'!$D$1:$AV$1=AV$1)*('白止-S级品'!$D$2:$AV$26)),0)+IFERROR(SUMPRODUCT(('乐容-S级品'!$A$4:$A$32=$B147)*('乐容-S级品'!$L$3:$CA$3=AV$1)*('乐容-S级品'!$L$4:$CA$32)),0)</f>
      </c>
      <c r="AW147" s="280">
        <f>IFERROR(SUMPRODUCT(('控温被PRO-S级品'!$B$2:$B$10=$B147)*('控温被PRO-S级品'!$E$1:$BE$1=AW$1)*('控温被PRO-S级品'!$E$2:$BE$10)),0)+IFERROR(SUMPRODUCT(('冬被-S级品'!$B$2:$B$10=$B147)*('冬被-S级品'!$E$1:$AW$1=AW$1)*('冬被-S级品'!$E$2:$AW$10)),0)+IFERROR(SUMPRODUCT(('白止-S级品'!$A$2:$A$26=$B147)*('白止-S级品'!$D$1:$AV$1=AW$1)*('白止-S级品'!$D$2:$AV$26)),0)+IFERROR(SUMPRODUCT(('乐容-S级品'!$A$4:$A$32=$B147)*('乐容-S级品'!$L$3:$CA$3=AW$1)*('乐容-S级品'!$L$4:$CA$32)),0)</f>
      </c>
      <c r="AX147" s="280">
        <f>IFERROR(SUMPRODUCT(('控温被PRO-S级品'!$B$2:$B$10=$B147)*('控温被PRO-S级品'!$E$1:$BE$1=AX$1)*('控温被PRO-S级品'!$E$2:$BE$10)),0)+IFERROR(SUMPRODUCT(('冬被-S级品'!$B$2:$B$10=$B147)*('冬被-S级品'!$E$1:$AW$1=AX$1)*('冬被-S级品'!$E$2:$AW$10)),0)+IFERROR(SUMPRODUCT(('白止-S级品'!$A$2:$A$26=$B147)*('白止-S级品'!$D$1:$AV$1=AX$1)*('白止-S级品'!$D$2:$AV$26)),0)+IFERROR(SUMPRODUCT(('乐容-S级品'!$A$4:$A$32=$B147)*('乐容-S级品'!$L$3:$CA$3=AX$1)*('乐容-S级品'!$L$4:$CA$32)),0)</f>
      </c>
      <c r="AY147" s="280">
        <f>IFERROR(SUMPRODUCT(('控温被PRO-S级品'!$B$2:$B$10=$B147)*('控温被PRO-S级品'!$E$1:$BE$1=AY$1)*('控温被PRO-S级品'!$E$2:$BE$10)),0)+IFERROR(SUMPRODUCT(('冬被-S级品'!$B$2:$B$10=$B147)*('冬被-S级品'!$E$1:$AW$1=AY$1)*('冬被-S级品'!$E$2:$AW$10)),0)+IFERROR(SUMPRODUCT(('白止-S级品'!$A$2:$A$26=$B147)*('白止-S级品'!$D$1:$AV$1=AY$1)*('白止-S级品'!$D$2:$AV$26)),0)+IFERROR(SUMPRODUCT(('乐容-S级品'!$A$4:$A$32=$B147)*('乐容-S级品'!$L$3:$CA$3=AY$1)*('乐容-S级品'!$L$4:$CA$32)),0)</f>
      </c>
      <c r="AZ147" s="280">
        <f>IFERROR(SUMPRODUCT(('控温被PRO-S级品'!$B$2:$B$10=$B147)*('控温被PRO-S级品'!$E$1:$BE$1=AZ$1)*('控温被PRO-S级品'!$E$2:$BE$10)),0)+IFERROR(SUMPRODUCT(('冬被-S级品'!$B$2:$B$10=$B147)*('冬被-S级品'!$E$1:$AW$1=AZ$1)*('冬被-S级品'!$E$2:$AW$10)),0)+IFERROR(SUMPRODUCT(('白止-S级品'!$A$2:$A$26=$B147)*('白止-S级品'!$D$1:$AV$1=AZ$1)*('白止-S级品'!$D$2:$AV$26)),0)+IFERROR(SUMPRODUCT(('乐容-S级品'!$A$4:$A$32=$B147)*('乐容-S级品'!$L$3:$CA$3=AZ$1)*('乐容-S级品'!$L$4:$CA$32)),0)</f>
      </c>
      <c r="BA147" s="280">
        <f>IFERROR(SUMPRODUCT(('控温被PRO-S级品'!$B$2:$B$10=$B147)*('控温被PRO-S级品'!$E$1:$BE$1=BA$1)*('控温被PRO-S级品'!$E$2:$BE$10)),0)+IFERROR(SUMPRODUCT(('冬被-S级品'!$B$2:$B$10=$B147)*('冬被-S级品'!$E$1:$AW$1=BA$1)*('冬被-S级品'!$E$2:$AW$10)),0)+IFERROR(SUMPRODUCT(('白止-S级品'!$A$2:$A$26=$B147)*('白止-S级品'!$D$1:$AV$1=BA$1)*('白止-S级品'!$D$2:$AV$26)),0)+IFERROR(SUMPRODUCT(('乐容-S级品'!$A$4:$A$32=$B147)*('乐容-S级品'!$L$3:$CA$3=BA$1)*('乐容-S级品'!$L$4:$CA$32)),0)</f>
      </c>
      <c r="BB147" s="280">
        <f>IFERROR(SUMPRODUCT(('控温被PRO-S级品'!$B$2:$B$10=$B147)*('控温被PRO-S级品'!$E$1:$BE$1=BB$1)*('控温被PRO-S级品'!$E$2:$BE$10)),0)+IFERROR(SUMPRODUCT(('冬被-S级品'!$B$2:$B$10=$B147)*('冬被-S级品'!$E$1:$AW$1=BB$1)*('冬被-S级品'!$E$2:$AW$10)),0)+IFERROR(SUMPRODUCT(('白止-S级品'!$A$2:$A$26=$B147)*('白止-S级品'!$D$1:$AV$1=BB$1)*('白止-S级品'!$D$2:$AV$26)),0)+IFERROR(SUMPRODUCT(('乐容-S级品'!$A$4:$A$32=$B147)*('乐容-S级品'!$L$3:$CA$3=BB$1)*('乐容-S级品'!$L$4:$CA$32)),0)</f>
      </c>
      <c r="BC147" s="280">
        <f>IFERROR(SUMPRODUCT(('控温被PRO-S级品'!$B$2:$B$10=$B147)*('控温被PRO-S级品'!$E$1:$BE$1=BC$1)*('控温被PRO-S级品'!$E$2:$BE$10)),0)+IFERROR(SUMPRODUCT(('冬被-S级品'!$B$2:$B$10=$B147)*('冬被-S级品'!$E$1:$AW$1=BC$1)*('冬被-S级品'!$E$2:$AW$10)),0)+IFERROR(SUMPRODUCT(('白止-S级品'!$A$2:$A$26=$B147)*('白止-S级品'!$D$1:$AV$1=BC$1)*('白止-S级品'!$D$2:$AV$26)),0)+IFERROR(SUMPRODUCT(('乐容-S级品'!$A$4:$A$32=$B147)*('乐容-S级品'!$L$3:$CA$3=BC$1)*('乐容-S级品'!$L$4:$CA$32)),0)</f>
      </c>
      <c r="BD147" s="280">
        <f>IFERROR(SUMPRODUCT(('控温被PRO-S级品'!$B$2:$B$10=$B147)*('控温被PRO-S级品'!$E$1:$BE$1=BD$1)*('控温被PRO-S级品'!$E$2:$BE$10)),0)+IFERROR(SUMPRODUCT(('冬被-S级品'!$B$2:$B$10=$B147)*('冬被-S级品'!$E$1:$AW$1=BD$1)*('冬被-S级品'!$E$2:$AW$10)),0)+IFERROR(SUMPRODUCT(('白止-S级品'!$A$2:$A$26=$B147)*('白止-S级品'!$D$1:$AV$1=BD$1)*('白止-S级品'!$D$2:$AV$26)),0)+IFERROR(SUMPRODUCT(('乐容-S级品'!$A$4:$A$32=$B147)*('乐容-S级品'!$L$3:$CA$3=BD$1)*('乐容-S级品'!$L$4:$CA$32)),0)</f>
      </c>
      <c r="BE147" s="280">
        <f>IFERROR(SUMPRODUCT(('控温被PRO-S级品'!$B$2:$B$10=$B147)*('控温被PRO-S级品'!$E$1:$BE$1=BE$1)*('控温被PRO-S级品'!$E$2:$BE$10)),0)+IFERROR(SUMPRODUCT(('冬被-S级品'!$B$2:$B$10=$B147)*('冬被-S级品'!$E$1:$AW$1=BE$1)*('冬被-S级品'!$E$2:$AW$10)),0)+IFERROR(SUMPRODUCT(('白止-S级品'!$A$2:$A$26=$B147)*('白止-S级品'!$D$1:$AV$1=BE$1)*('白止-S级品'!$D$2:$AV$26)),0)+IFERROR(SUMPRODUCT(('乐容-S级品'!$A$4:$A$32=$B147)*('乐容-S级品'!$L$3:$CA$3=BE$1)*('乐容-S级品'!$L$4:$CA$32)),0)</f>
      </c>
      <c r="BF147" s="280">
        <f>IFERROR(SUMPRODUCT(('控温被PRO-S级品'!$B$2:$B$10=$B147)*('控温被PRO-S级品'!$E$1:$BE$1=BF$1)*('控温被PRO-S级品'!$E$2:$BE$10)),0)+IFERROR(SUMPRODUCT(('冬被-S级品'!$B$2:$B$10=$B147)*('冬被-S级品'!$E$1:$AW$1=BF$1)*('冬被-S级品'!$E$2:$AW$10)),0)+IFERROR(SUMPRODUCT(('白止-S级品'!$A$2:$A$26=$B147)*('白止-S级品'!$D$1:$AV$1=BF$1)*('白止-S级品'!$D$2:$AV$26)),0)+IFERROR(SUMPRODUCT(('乐容-S级品'!$A$4:$A$32=$B147)*('乐容-S级品'!$L$3:$CA$3=BF$1)*('乐容-S级品'!$L$4:$CA$32)),0)</f>
      </c>
      <c r="BG147" s="280">
        <f>IFERROR(SUMPRODUCT(('控温被PRO-S级品'!$B$2:$B$10=$B147)*('控温被PRO-S级品'!$E$1:$BE$1=BG$1)*('控温被PRO-S级品'!$E$2:$BE$10)),0)+IFERROR(SUMPRODUCT(('冬被-S级品'!$B$2:$B$10=$B147)*('冬被-S级品'!$E$1:$AW$1=BG$1)*('冬被-S级品'!$E$2:$AW$10)),0)+IFERROR(SUMPRODUCT(('白止-S级品'!$A$2:$A$26=$B147)*('白止-S级品'!$D$1:$AV$1=BG$1)*('白止-S级品'!$D$2:$AV$26)),0)+IFERROR(SUMPRODUCT(('乐容-S级品'!$A$4:$A$32=$B147)*('乐容-S级品'!$L$3:$CA$3=BG$1)*('乐容-S级品'!$L$4:$CA$32)),0)</f>
      </c>
      <c r="BH147" s="280">
        <f>IFERROR(SUMPRODUCT(('控温被PRO-S级品'!$B$2:$B$10=$B147)*('控温被PRO-S级品'!$E$1:$BE$1=BH$1)*('控温被PRO-S级品'!$E$2:$BE$10)),0)+IFERROR(SUMPRODUCT(('冬被-S级品'!$B$2:$B$10=$B147)*('冬被-S级品'!$E$1:$AW$1=BH$1)*('冬被-S级品'!$E$2:$AW$10)),0)+IFERROR(SUMPRODUCT(('白止-S级品'!$A$2:$A$26=$B147)*('白止-S级品'!$D$1:$AV$1=BH$1)*('白止-S级品'!$D$2:$AV$26)),0)+IFERROR(SUMPRODUCT(('乐容-S级品'!$A$4:$A$32=$B147)*('乐容-S级品'!$L$3:$CA$3=BH$1)*('乐容-S级品'!$L$4:$CA$32)),0)</f>
      </c>
      <c r="BI147" s="280">
        <f>IFERROR(SUMPRODUCT(('控温被PRO-S级品'!$B$2:$B$10=$B147)*('控温被PRO-S级品'!$E$1:$BE$1=BI$1)*('控温被PRO-S级品'!$E$2:$BE$10)),0)+IFERROR(SUMPRODUCT(('冬被-S级品'!$B$2:$B$10=$B147)*('冬被-S级品'!$E$1:$AW$1=BI$1)*('冬被-S级品'!$E$2:$AW$10)),0)+IFERROR(SUMPRODUCT(('白止-S级品'!$A$2:$A$26=$B147)*('白止-S级品'!$D$1:$AV$1=BI$1)*('白止-S级品'!$D$2:$AV$26)),0)+IFERROR(SUMPRODUCT(('乐容-S级品'!$A$4:$A$32=$B147)*('乐容-S级品'!$L$3:$CA$3=BI$1)*('乐容-S级品'!$L$4:$CA$32)),0)</f>
      </c>
      <c r="BJ147" s="280">
        <f>IFERROR(SUMPRODUCT(('控温被PRO-S级品'!$B$2:$B$10=$B147)*('控温被PRO-S级品'!$E$1:$BE$1=BJ$1)*('控温被PRO-S级品'!$E$2:$BE$10)),0)+IFERROR(SUMPRODUCT(('冬被-S级品'!$B$2:$B$10=$B147)*('冬被-S级品'!$E$1:$AW$1=BJ$1)*('冬被-S级品'!$E$2:$AW$10)),0)+IFERROR(SUMPRODUCT(('白止-S级品'!$A$2:$A$26=$B147)*('白止-S级品'!$D$1:$AV$1=BJ$1)*('白止-S级品'!$D$2:$AV$26)),0)+IFERROR(SUMPRODUCT(('乐容-S级品'!$A$4:$A$32=$B147)*('乐容-S级品'!$L$3:$CA$3=BJ$1)*('乐容-S级品'!$L$4:$CA$32)),0)</f>
      </c>
      <c r="BK147" s="280">
        <f>IFERROR(SUMPRODUCT(('控温被PRO-S级品'!$B$2:$B$10=$B147)*('控温被PRO-S级品'!$E$1:$BE$1=BK$1)*('控温被PRO-S级品'!$E$2:$BE$10)),0)+IFERROR(SUMPRODUCT(('冬被-S级品'!$B$2:$B$10=$B147)*('冬被-S级品'!$E$1:$AW$1=BK$1)*('冬被-S级品'!$E$2:$AW$10)),0)+IFERROR(SUMPRODUCT(('白止-S级品'!$A$2:$A$26=$B147)*('白止-S级品'!$D$1:$AV$1=BK$1)*('白止-S级品'!$D$2:$AV$26)),0)+IFERROR(SUMPRODUCT(('乐容-S级品'!$A$4:$A$32=$B147)*('乐容-S级品'!$L$3:$CA$3=BK$1)*('乐容-S级品'!$L$4:$CA$32)),0)</f>
      </c>
      <c r="BL147" s="280">
        <f>IFERROR(SUMPRODUCT(('控温被PRO-S级品'!$B$2:$B$10=$B147)*('控温被PRO-S级品'!$E$1:$BE$1=BL$1)*('控温被PRO-S级品'!$E$2:$BE$10)),0)+IFERROR(SUMPRODUCT(('冬被-S级品'!$B$2:$B$10=$B147)*('冬被-S级品'!$E$1:$AW$1=BL$1)*('冬被-S级品'!$E$2:$AW$10)),0)+IFERROR(SUMPRODUCT(('白止-S级品'!$A$2:$A$26=$B147)*('白止-S级品'!$D$1:$AV$1=BL$1)*('白止-S级品'!$D$2:$AV$26)),0)+IFERROR(SUMPRODUCT(('乐容-S级品'!$A$4:$A$32=$B147)*('乐容-S级品'!$L$3:$CA$3=BL$1)*('乐容-S级品'!$L$4:$CA$32)),0)</f>
      </c>
      <c r="BM147" s="280">
        <f>IFERROR(SUMPRODUCT(('控温被PRO-S级品'!$B$2:$B$10=$B147)*('控温被PRO-S级品'!$E$1:$BE$1=BM$1)*('控温被PRO-S级品'!$E$2:$BE$10)),0)+IFERROR(SUMPRODUCT(('冬被-S级品'!$B$2:$B$10=$B147)*('冬被-S级品'!$E$1:$AW$1=BM$1)*('冬被-S级品'!$E$2:$AW$10)),0)+IFERROR(SUMPRODUCT(('白止-S级品'!$A$2:$A$26=$B147)*('白止-S级品'!$D$1:$AV$1=BM$1)*('白止-S级品'!$D$2:$AV$26)),0)+IFERROR(SUMPRODUCT(('乐容-S级品'!$A$4:$A$32=$B147)*('乐容-S级品'!$L$3:$CA$3=BM$1)*('乐容-S级品'!$L$4:$CA$32)),0)</f>
      </c>
      <c r="BN147" s="280">
        <f>IFERROR(SUMPRODUCT(('控温被PRO-S级品'!$B$2:$B$10=$B147)*('控温被PRO-S级品'!$E$1:$BE$1=BN$1)*('控温被PRO-S级品'!$E$2:$BE$10)),0)+IFERROR(SUMPRODUCT(('冬被-S级品'!$B$2:$B$10=$B147)*('冬被-S级品'!$E$1:$AW$1=BN$1)*('冬被-S级品'!$E$2:$AW$10)),0)+IFERROR(SUMPRODUCT(('白止-S级品'!$A$2:$A$26=$B147)*('白止-S级品'!$D$1:$AV$1=BN$1)*('白止-S级品'!$D$2:$AV$26)),0)+IFERROR(SUMPRODUCT(('乐容-S级品'!$A$4:$A$32=$B147)*('乐容-S级品'!$L$3:$CA$3=BN$1)*('乐容-S级品'!$L$4:$CA$32)),0)</f>
      </c>
      <c r="BO147" s="280">
        <f>IFERROR(SUMPRODUCT(('控温被PRO-S级品'!$B$2:$B$10=$B147)*('控温被PRO-S级品'!$E$1:$BE$1=BO$1)*('控温被PRO-S级品'!$E$2:$BE$10)),0)+IFERROR(SUMPRODUCT(('冬被-S级品'!$B$2:$B$10=$B147)*('冬被-S级品'!$E$1:$AW$1=BO$1)*('冬被-S级品'!$E$2:$AW$10)),0)+IFERROR(SUMPRODUCT(('白止-S级品'!$A$2:$A$26=$B147)*('白止-S级品'!$D$1:$AV$1=BO$1)*('白止-S级品'!$D$2:$AV$26)),0)+IFERROR(SUMPRODUCT(('乐容-S级品'!$A$4:$A$32=$B147)*('乐容-S级品'!$L$3:$CA$3=BO$1)*('乐容-S级品'!$L$4:$CA$32)),0)</f>
      </c>
      <c r="BP147" s="280">
        <f>IFERROR(SUMPRODUCT(('控温被PRO-S级品'!$B$2:$B$10=$B147)*('控温被PRO-S级品'!$E$1:$BE$1=BP$1)*('控温被PRO-S级品'!$E$2:$BE$10)),0)+IFERROR(SUMPRODUCT(('冬被-S级品'!$B$2:$B$10=$B147)*('冬被-S级品'!$E$1:$AW$1=BP$1)*('冬被-S级品'!$E$2:$AW$10)),0)+IFERROR(SUMPRODUCT(('白止-S级品'!$A$2:$A$26=$B147)*('白止-S级品'!$D$1:$AV$1=BP$1)*('白止-S级品'!$D$2:$AV$26)),0)+IFERROR(SUMPRODUCT(('乐容-S级品'!$A$4:$A$32=$B147)*('乐容-S级品'!$L$3:$CA$3=BP$1)*('乐容-S级品'!$L$4:$CA$32)),0)</f>
      </c>
      <c r="BQ147" s="280">
        <f>IFERROR(SUMPRODUCT(('控温被PRO-S级品'!$B$2:$B$10=$B147)*('控温被PRO-S级品'!$E$1:$BE$1=BQ$1)*('控温被PRO-S级品'!$E$2:$BE$10)),0)+IFERROR(SUMPRODUCT(('冬被-S级品'!$B$2:$B$10=$B147)*('冬被-S级品'!$E$1:$AW$1=BQ$1)*('冬被-S级品'!$E$2:$AW$10)),0)+IFERROR(SUMPRODUCT(('白止-S级品'!$A$2:$A$26=$B147)*('白止-S级品'!$D$1:$AV$1=BQ$1)*('白止-S级品'!$D$2:$AV$26)),0)+IFERROR(SUMPRODUCT(('乐容-S级品'!$A$4:$A$32=$B147)*('乐容-S级品'!$L$3:$CA$3=BQ$1)*('乐容-S级品'!$L$4:$CA$32)),0)</f>
      </c>
      <c r="BR147" s="280">
        <f>IFERROR(SUMPRODUCT(('控温被PRO-S级品'!$B$2:$B$10=$B147)*('控温被PRO-S级品'!$E$1:$BE$1=BR$1)*('控温被PRO-S级品'!$E$2:$BE$10)),0)+IFERROR(SUMPRODUCT(('冬被-S级品'!$B$2:$B$10=$B147)*('冬被-S级品'!$E$1:$AW$1=BR$1)*('冬被-S级品'!$E$2:$AW$10)),0)+IFERROR(SUMPRODUCT(('白止-S级品'!$A$2:$A$26=$B147)*('白止-S级品'!$D$1:$AV$1=BR$1)*('白止-S级品'!$D$2:$AV$26)),0)+IFERROR(SUMPRODUCT(('乐容-S级品'!$A$4:$A$32=$B147)*('乐容-S级品'!$L$3:$CA$3=BR$1)*('乐容-S级品'!$L$4:$CA$32)),0)</f>
      </c>
      <c r="BS147" s="280">
        <f>IFERROR(SUMPRODUCT(('控温被PRO-S级品'!$B$2:$B$10=$B147)*('控温被PRO-S级品'!$E$1:$BE$1=BS$1)*('控温被PRO-S级品'!$E$2:$BE$10)),0)+IFERROR(SUMPRODUCT(('冬被-S级品'!$B$2:$B$10=$B147)*('冬被-S级品'!$E$1:$AW$1=BS$1)*('冬被-S级品'!$E$2:$AW$10)),0)+IFERROR(SUMPRODUCT(('白止-S级品'!$A$2:$A$26=$B147)*('白止-S级品'!$D$1:$AV$1=BS$1)*('白止-S级品'!$D$2:$AV$26)),0)+IFERROR(SUMPRODUCT(('乐容-S级品'!$A$4:$A$32=$B147)*('乐容-S级品'!$L$3:$CA$3=BS$1)*('乐容-S级品'!$L$4:$CA$32)),0)</f>
      </c>
      <c r="BT147" s="280">
        <f>IFERROR(SUMPRODUCT(('控温被PRO-S级品'!$B$2:$B$10=$B147)*('控温被PRO-S级品'!$E$1:$BE$1=BT$1)*('控温被PRO-S级品'!$E$2:$BE$10)),0)+IFERROR(SUMPRODUCT(('冬被-S级品'!$B$2:$B$10=$B147)*('冬被-S级品'!$E$1:$AW$1=BT$1)*('冬被-S级品'!$E$2:$AW$10)),0)+IFERROR(SUMPRODUCT(('白止-S级品'!$A$2:$A$26=$B147)*('白止-S级品'!$D$1:$AV$1=BT$1)*('白止-S级品'!$D$2:$AV$26)),0)+IFERROR(SUMPRODUCT(('乐容-S级品'!$A$4:$A$32=$B147)*('乐容-S级品'!$L$3:$CA$3=BT$1)*('乐容-S级品'!$L$4:$CA$32)),0)</f>
      </c>
      <c r="BU147" s="280">
        <f>IFERROR(SUMPRODUCT(('控温被PRO-S级品'!$B$2:$B$10=$B147)*('控温被PRO-S级品'!$E$1:$BE$1=BU$1)*('控温被PRO-S级品'!$E$2:$BE$10)),0)+IFERROR(SUMPRODUCT(('冬被-S级品'!$B$2:$B$10=$B147)*('冬被-S级品'!$E$1:$AW$1=BU$1)*('冬被-S级品'!$E$2:$AW$10)),0)+IFERROR(SUMPRODUCT(('白止-S级品'!$A$2:$A$26=$B147)*('白止-S级品'!$D$1:$AV$1=BU$1)*('白止-S级品'!$D$2:$AV$26)),0)+IFERROR(SUMPRODUCT(('乐容-S级品'!$A$4:$A$32=$B147)*('乐容-S级品'!$L$3:$CA$3=BU$1)*('乐容-S级品'!$L$4:$CA$32)),0)</f>
      </c>
      <c r="BV147" s="280">
        <f>IFERROR(SUMPRODUCT(('控温被PRO-S级品'!$B$2:$B$10=$B147)*('控温被PRO-S级品'!$E$1:$BE$1=BV$1)*('控温被PRO-S级品'!$E$2:$BE$10)),0)+IFERROR(SUMPRODUCT(('冬被-S级品'!$B$2:$B$10=$B147)*('冬被-S级品'!$E$1:$AW$1=BV$1)*('冬被-S级品'!$E$2:$AW$10)),0)+IFERROR(SUMPRODUCT(('白止-S级品'!$A$2:$A$26=$B147)*('白止-S级品'!$D$1:$AV$1=BV$1)*('白止-S级品'!$D$2:$AV$26)),0)+IFERROR(SUMPRODUCT(('乐容-S级品'!$A$4:$A$32=$B147)*('乐容-S级品'!$L$3:$CA$3=BV$1)*('乐容-S级品'!$L$4:$CA$32)),0)</f>
      </c>
      <c r="BW147" s="280">
        <f>IFERROR(SUMPRODUCT(('控温被PRO-S级品'!$B$2:$B$10=$B147)*('控温被PRO-S级品'!$E$1:$BE$1=BW$1)*('控温被PRO-S级品'!$E$2:$BE$10)),0)+IFERROR(SUMPRODUCT(('冬被-S级品'!$B$2:$B$10=$B147)*('冬被-S级品'!$E$1:$AW$1=BW$1)*('冬被-S级品'!$E$2:$AW$10)),0)+IFERROR(SUMPRODUCT(('白止-S级品'!$A$2:$A$26=$B147)*('白止-S级品'!$D$1:$AV$1=BW$1)*('白止-S级品'!$D$2:$AV$26)),0)+IFERROR(SUMPRODUCT(('乐容-S级品'!$A$4:$A$32=$B147)*('乐容-S级品'!$L$3:$CA$3=BW$1)*('乐容-S级品'!$L$4:$CA$32)),0)</f>
      </c>
      <c r="BX147" s="280">
        <f>IFERROR(SUMPRODUCT(('控温被PRO-S级品'!$B$2:$B$10=$B147)*('控温被PRO-S级品'!$E$1:$BE$1=BX$1)*('控温被PRO-S级品'!$E$2:$BE$10)),0)+IFERROR(SUMPRODUCT(('冬被-S级品'!$B$2:$B$10=$B147)*('冬被-S级品'!$E$1:$AW$1=BX$1)*('冬被-S级品'!$E$2:$AW$10)),0)+IFERROR(SUMPRODUCT(('白止-S级品'!$A$2:$A$26=$B147)*('白止-S级品'!$D$1:$AV$1=BX$1)*('白止-S级品'!$D$2:$AV$26)),0)+IFERROR(SUMPRODUCT(('乐容-S级品'!$A$4:$A$32=$B147)*('乐容-S级品'!$L$3:$CA$3=BX$1)*('乐容-S级品'!$L$4:$CA$32)),0)</f>
      </c>
      <c r="BY147" s="280">
        <f>IFERROR(SUMPRODUCT(('控温被PRO-S级品'!$B$2:$B$10=$B147)*('控温被PRO-S级品'!$E$1:$BE$1=BY$1)*('控温被PRO-S级品'!$E$2:$BE$10)),0)+IFERROR(SUMPRODUCT(('冬被-S级品'!$B$2:$B$10=$B147)*('冬被-S级品'!$E$1:$AW$1=BY$1)*('冬被-S级品'!$E$2:$AW$10)),0)+IFERROR(SUMPRODUCT(('白止-S级品'!$A$2:$A$26=$B147)*('白止-S级品'!$D$1:$AV$1=BY$1)*('白止-S级品'!$D$2:$AV$26)),0)+IFERROR(SUMPRODUCT(('乐容-S级品'!$A$4:$A$32=$B147)*('乐容-S级品'!$L$3:$CA$3=BY$1)*('乐容-S级品'!$L$4:$CA$32)),0)</f>
      </c>
      <c r="BZ147" s="280">
        <f>IFERROR(SUMPRODUCT(('控温被PRO-S级品'!$B$2:$B$10=$B147)*('控温被PRO-S级品'!$E$1:$BE$1=BZ$1)*('控温被PRO-S级品'!$E$2:$BE$10)),0)+IFERROR(SUMPRODUCT(('冬被-S级品'!$B$2:$B$10=$B147)*('冬被-S级品'!$E$1:$AW$1=BZ$1)*('冬被-S级品'!$E$2:$AW$10)),0)+IFERROR(SUMPRODUCT(('白止-S级品'!$A$2:$A$26=$B147)*('白止-S级品'!$D$1:$AV$1=BZ$1)*('白止-S级品'!$D$2:$AV$26)),0)+IFERROR(SUMPRODUCT(('乐容-S级品'!$A$4:$A$32=$B147)*('乐容-S级品'!$L$3:$CA$3=BZ$1)*('乐容-S级品'!$L$4:$CA$32)),0)</f>
      </c>
      <c r="CA147" s="280">
        <f>IFERROR(SUMPRODUCT(('控温被PRO-S级品'!$B$2:$B$10=$B147)*('控温被PRO-S级品'!$E$1:$BE$1=CA$1)*('控温被PRO-S级品'!$E$2:$BE$10)),0)+IFERROR(SUMPRODUCT(('冬被-S级品'!$B$2:$B$10=$B147)*('冬被-S级品'!$E$1:$AW$1=CA$1)*('冬被-S级品'!$E$2:$AW$10)),0)+IFERROR(SUMPRODUCT(('白止-S级品'!$A$2:$A$26=$B147)*('白止-S级品'!$D$1:$AV$1=CA$1)*('白止-S级品'!$D$2:$AV$26)),0)+IFERROR(SUMPRODUCT(('乐容-S级品'!$A$4:$A$32=$B147)*('乐容-S级品'!$L$3:$CA$3=CA$1)*('乐容-S级品'!$L$4:$CA$32)),0)</f>
      </c>
      <c r="CB147" s="280">
        <f>IFERROR(SUMPRODUCT(('控温被PRO-S级品'!$B$2:$B$10=$B147)*('控温被PRO-S级品'!$E$1:$BE$1=CB$1)*('控温被PRO-S级品'!$E$2:$BE$10)),0)+IFERROR(SUMPRODUCT(('冬被-S级品'!$B$2:$B$10=$B147)*('冬被-S级品'!$E$1:$AW$1=CB$1)*('冬被-S级品'!$E$2:$AW$10)),0)+IFERROR(SUMPRODUCT(('白止-S级品'!$A$2:$A$26=$B147)*('白止-S级品'!$D$1:$AV$1=CB$1)*('白止-S级品'!$D$2:$AV$26)),0)+IFERROR(SUMPRODUCT(('乐容-S级品'!$A$4:$A$32=$B147)*('乐容-S级品'!$L$3:$CA$3=CB$1)*('乐容-S级品'!$L$4:$CA$32)),0)</f>
      </c>
      <c r="CC147" s="280">
        <f>IFERROR(SUMPRODUCT(('控温被PRO-S级品'!$B$2:$B$10=$B147)*('控温被PRO-S级品'!$E$1:$BE$1=CC$1)*('控温被PRO-S级品'!$E$2:$BE$10)),0)+IFERROR(SUMPRODUCT(('冬被-S级品'!$B$2:$B$10=$B147)*('冬被-S级品'!$E$1:$AW$1=CC$1)*('冬被-S级品'!$E$2:$AW$10)),0)+IFERROR(SUMPRODUCT(('白止-S级品'!$A$2:$A$26=$B147)*('白止-S级品'!$D$1:$AV$1=CC$1)*('白止-S级品'!$D$2:$AV$26)),0)+IFERROR(SUMPRODUCT(('乐容-S级品'!$A$4:$A$32=$B147)*('乐容-S级品'!$L$3:$CA$3=CC$1)*('乐容-S级品'!$L$4:$CA$32)),0)</f>
      </c>
      <c r="CD147" s="280">
        <f>IFERROR(SUMPRODUCT(('控温被PRO-S级品'!$B$2:$B$10=$B147)*('控温被PRO-S级品'!$E$1:$BE$1=CD$1)*('控温被PRO-S级品'!$E$2:$BE$10)),0)+IFERROR(SUMPRODUCT(('冬被-S级品'!$B$2:$B$10=$B147)*('冬被-S级品'!$E$1:$AW$1=CD$1)*('冬被-S级品'!$E$2:$AW$10)),0)+IFERROR(SUMPRODUCT(('白止-S级品'!$A$2:$A$26=$B147)*('白止-S级品'!$D$1:$AV$1=CD$1)*('白止-S级品'!$D$2:$AV$26)),0)+IFERROR(SUMPRODUCT(('乐容-S级品'!$A$4:$A$32=$B147)*('乐容-S级品'!$L$3:$CA$3=CD$1)*('乐容-S级品'!$L$4:$CA$32)),0)</f>
      </c>
      <c r="CE147" s="280">
        <f>IFERROR(SUMPRODUCT(('控温被PRO-S级品'!$B$2:$B$10=$B147)*('控温被PRO-S级品'!$E$1:$BE$1=CE$1)*('控温被PRO-S级品'!$E$2:$BE$10)),0)+IFERROR(SUMPRODUCT(('冬被-S级品'!$B$2:$B$10=$B147)*('冬被-S级品'!$E$1:$AW$1=CE$1)*('冬被-S级品'!$E$2:$AW$10)),0)+IFERROR(SUMPRODUCT(('白止-S级品'!$A$2:$A$26=$B147)*('白止-S级品'!$D$1:$AV$1=CE$1)*('白止-S级品'!$D$2:$AV$26)),0)+IFERROR(SUMPRODUCT(('乐容-S级品'!$A$4:$A$32=$B147)*('乐容-S级品'!$L$3:$CA$3=CE$1)*('乐容-S级品'!$L$4:$CA$32)),0)</f>
      </c>
      <c r="CF147" s="280">
        <f>IFERROR(SUMPRODUCT(('控温被PRO-S级品'!$B$2:$B$10=$B147)*('控温被PRO-S级品'!$E$1:$BE$1=CF$1)*('控温被PRO-S级品'!$E$2:$BE$10)),0)+IFERROR(SUMPRODUCT(('冬被-S级品'!$B$2:$B$10=$B147)*('冬被-S级品'!$E$1:$AW$1=CF$1)*('冬被-S级品'!$E$2:$AW$10)),0)+IFERROR(SUMPRODUCT(('白止-S级品'!$A$2:$A$26=$B147)*('白止-S级品'!$D$1:$AV$1=CF$1)*('白止-S级品'!$D$2:$AV$26)),0)+IFERROR(SUMPRODUCT(('乐容-S级品'!$A$4:$A$32=$B147)*('乐容-S级品'!$L$3:$CA$3=CF$1)*('乐容-S级品'!$L$4:$CA$32)),0)</f>
      </c>
      <c r="CG147" s="280">
        <f>IFERROR(SUMPRODUCT(('控温被PRO-S级品'!$B$2:$B$10=$B147)*('控温被PRO-S级品'!$E$1:$BE$1=CG$1)*('控温被PRO-S级品'!$E$2:$BE$10)),0)+IFERROR(SUMPRODUCT(('冬被-S级品'!$B$2:$B$10=$B147)*('冬被-S级品'!$E$1:$AW$1=CG$1)*('冬被-S级品'!$E$2:$AW$10)),0)+IFERROR(SUMPRODUCT(('白止-S级品'!$A$2:$A$26=$B147)*('白止-S级品'!$D$1:$AV$1=CG$1)*('白止-S级品'!$D$2:$AV$26)),0)+IFERROR(SUMPRODUCT(('乐容-S级品'!$A$4:$A$32=$B147)*('乐容-S级品'!$L$3:$CA$3=CG$1)*('乐容-S级品'!$L$4:$CA$32)),0)</f>
      </c>
      <c r="CH147" s="280">
        <f>IFERROR(SUMPRODUCT(('控温被PRO-S级品'!$B$2:$B$10=$B147)*('控温被PRO-S级品'!$E$1:$BE$1=CH$1)*('控温被PRO-S级品'!$E$2:$BE$10)),0)+IFERROR(SUMPRODUCT(('冬被-S级品'!$B$2:$B$10=$B147)*('冬被-S级品'!$E$1:$AW$1=CH$1)*('冬被-S级品'!$E$2:$AW$10)),0)+IFERROR(SUMPRODUCT(('白止-S级品'!$A$2:$A$26=$B147)*('白止-S级品'!$D$1:$AV$1=CH$1)*('白止-S级品'!$D$2:$AV$26)),0)+IFERROR(SUMPRODUCT(('乐容-S级品'!$A$4:$A$32=$B147)*('乐容-S级品'!$L$3:$CA$3=CH$1)*('乐容-S级品'!$L$4:$CA$32)),0)</f>
      </c>
      <c r="CI147" s="280">
        <f>IFERROR(SUMPRODUCT(('控温被PRO-S级品'!$B$2:$B$10=$B147)*('控温被PRO-S级品'!$E$1:$BE$1=CI$1)*('控温被PRO-S级品'!$E$2:$BE$10)),0)+IFERROR(SUMPRODUCT(('冬被-S级品'!$B$2:$B$10=$B147)*('冬被-S级品'!$E$1:$AW$1=CI$1)*('冬被-S级品'!$E$2:$AW$10)),0)+IFERROR(SUMPRODUCT(('白止-S级品'!$A$2:$A$26=$B147)*('白止-S级品'!$D$1:$AV$1=CI$1)*('白止-S级品'!$D$2:$AV$26)),0)+IFERROR(SUMPRODUCT(('乐容-S级品'!$A$4:$A$32=$B147)*('乐容-S级品'!$L$3:$CA$3=CI$1)*('乐容-S级品'!$L$4:$CA$32)),0)</f>
      </c>
      <c r="CJ147" s="280">
        <f>IFERROR(SUMPRODUCT(('控温被PRO-S级品'!$B$2:$B$10=$B147)*('控温被PRO-S级品'!$E$1:$BE$1=CJ$1)*('控温被PRO-S级品'!$E$2:$BE$10)),0)+IFERROR(SUMPRODUCT(('冬被-S级品'!$B$2:$B$10=$B147)*('冬被-S级品'!$E$1:$AW$1=CJ$1)*('冬被-S级品'!$E$2:$AW$10)),0)+IFERROR(SUMPRODUCT(('白止-S级品'!$A$2:$A$26=$B147)*('白止-S级品'!$D$1:$AV$1=CJ$1)*('白止-S级品'!$D$2:$AV$26)),0)+IFERROR(SUMPRODUCT(('乐容-S级品'!$A$4:$A$32=$B147)*('乐容-S级品'!$L$3:$CA$3=CJ$1)*('乐容-S级品'!$L$4:$CA$32)),0)</f>
      </c>
      <c r="CK147" s="280">
        <f>IFERROR(SUMPRODUCT(('控温被PRO-S级品'!$B$2:$B$10=$B147)*('控温被PRO-S级品'!$E$1:$BE$1=CK$1)*('控温被PRO-S级品'!$E$2:$BE$10)),0)+IFERROR(SUMPRODUCT(('冬被-S级品'!$B$2:$B$10=$B147)*('冬被-S级品'!$E$1:$AW$1=CK$1)*('冬被-S级品'!$E$2:$AW$10)),0)+IFERROR(SUMPRODUCT(('白止-S级品'!$A$2:$A$26=$B147)*('白止-S级品'!$D$1:$AV$1=CK$1)*('白止-S级品'!$D$2:$AV$26)),0)+IFERROR(SUMPRODUCT(('乐容-S级品'!$A$4:$A$32=$B147)*('乐容-S级品'!$L$3:$CA$3=CK$1)*('乐容-S级品'!$L$4:$CA$32)),0)</f>
      </c>
      <c r="CL147" s="280">
        <f>IFERROR(SUMPRODUCT(('控温被PRO-S级品'!$B$2:$B$10=$B147)*('控温被PRO-S级品'!$E$1:$BE$1=CL$1)*('控温被PRO-S级品'!$E$2:$BE$10)),0)+IFERROR(SUMPRODUCT(('冬被-S级品'!$B$2:$B$10=$B147)*('冬被-S级品'!$E$1:$AW$1=CL$1)*('冬被-S级品'!$E$2:$AW$10)),0)+IFERROR(SUMPRODUCT(('白止-S级品'!$A$2:$A$26=$B147)*('白止-S级品'!$D$1:$AV$1=CL$1)*('白止-S级品'!$D$2:$AV$26)),0)+IFERROR(SUMPRODUCT(('乐容-S级品'!$A$4:$A$32=$B147)*('乐容-S级品'!$L$3:$CA$3=CL$1)*('乐容-S级品'!$L$4:$CA$32)),0)</f>
      </c>
      <c r="CM147" s="280">
        <f>IFERROR(SUMPRODUCT(('控温被PRO-S级品'!$B$2:$B$10=$B147)*('控温被PRO-S级品'!$E$1:$BE$1=CM$1)*('控温被PRO-S级品'!$E$2:$BE$10)),0)+IFERROR(SUMPRODUCT(('冬被-S级品'!$B$2:$B$10=$B147)*('冬被-S级品'!$E$1:$AW$1=CM$1)*('冬被-S级品'!$E$2:$AW$10)),0)+IFERROR(SUMPRODUCT(('白止-S级品'!$A$2:$A$26=$B147)*('白止-S级品'!$D$1:$AV$1=CM$1)*('白止-S级品'!$D$2:$AV$26)),0)+IFERROR(SUMPRODUCT(('乐容-S级品'!$A$4:$A$32=$B147)*('乐容-S级品'!$L$3:$CA$3=CM$1)*('乐容-S级品'!$L$4:$CA$32)),0)</f>
      </c>
      <c r="CN147" s="280">
        <f>IFERROR(SUMPRODUCT(('控温被PRO-S级品'!$B$2:$B$10=$B147)*('控温被PRO-S级品'!$E$1:$BE$1=CN$1)*('控温被PRO-S级品'!$E$2:$BE$10)),0)+IFERROR(SUMPRODUCT(('冬被-S级品'!$B$2:$B$10=$B147)*('冬被-S级品'!$E$1:$AW$1=CN$1)*('冬被-S级品'!$E$2:$AW$10)),0)+IFERROR(SUMPRODUCT(('白止-S级品'!$A$2:$A$26=$B147)*('白止-S级品'!$D$1:$AV$1=CN$1)*('白止-S级品'!$D$2:$AV$26)),0)+IFERROR(SUMPRODUCT(('乐容-S级品'!$A$4:$A$32=$B147)*('乐容-S级品'!$L$3:$CA$3=CN$1)*('乐容-S级品'!$L$4:$CA$32)),0)</f>
      </c>
      <c r="CO147" s="280">
        <f>IFERROR(SUMPRODUCT(('控温被PRO-S级品'!$B$2:$B$10=$B147)*('控温被PRO-S级品'!$E$1:$BE$1=CO$1)*('控温被PRO-S级品'!$E$2:$BE$10)),0)+IFERROR(SUMPRODUCT(('冬被-S级品'!$B$2:$B$10=$B147)*('冬被-S级品'!$E$1:$AW$1=CO$1)*('冬被-S级品'!$E$2:$AW$10)),0)+IFERROR(SUMPRODUCT(('白止-S级品'!$A$2:$A$26=$B147)*('白止-S级品'!$D$1:$AV$1=CO$1)*('白止-S级品'!$D$2:$AV$26)),0)+IFERROR(SUMPRODUCT(('乐容-S级品'!$A$4:$A$32=$B147)*('乐容-S级品'!$L$3:$CA$3=CO$1)*('乐容-S级品'!$L$4:$CA$32)),0)</f>
      </c>
      <c r="CP147" s="280">
        <f>IFERROR(SUMPRODUCT(('控温被PRO-S级品'!$B$2:$B$10=$B147)*('控温被PRO-S级品'!$E$1:$BE$1=CP$1)*('控温被PRO-S级品'!$E$2:$BE$10)),0)+IFERROR(SUMPRODUCT(('冬被-S级品'!$B$2:$B$10=$B147)*('冬被-S级品'!$E$1:$AW$1=CP$1)*('冬被-S级品'!$E$2:$AW$10)),0)+IFERROR(SUMPRODUCT(('白止-S级品'!$A$2:$A$26=$B147)*('白止-S级品'!$D$1:$AV$1=CP$1)*('白止-S级品'!$D$2:$AV$26)),0)+IFERROR(SUMPRODUCT(('乐容-S级品'!$A$4:$A$32=$B147)*('乐容-S级品'!$L$3:$CA$3=CP$1)*('乐容-S级品'!$L$4:$CA$32)),0)</f>
      </c>
      <c r="CQ147" s="280">
        <f>IFERROR(SUMPRODUCT(('控温被PRO-S级品'!$B$2:$B$10=$B147)*('控温被PRO-S级品'!$E$1:$BE$1=CQ$1)*('控温被PRO-S级品'!$E$2:$BE$10)),0)+IFERROR(SUMPRODUCT(('冬被-S级品'!$B$2:$B$10=$B147)*('冬被-S级品'!$E$1:$AW$1=CQ$1)*('冬被-S级品'!$E$2:$AW$10)),0)+IFERROR(SUMPRODUCT(('白止-S级品'!$A$2:$A$26=$B147)*('白止-S级品'!$D$1:$AV$1=CQ$1)*('白止-S级品'!$D$2:$AV$26)),0)+IFERROR(SUMPRODUCT(('乐容-S级品'!$A$4:$A$32=$B147)*('乐容-S级品'!$L$3:$CA$3=CQ$1)*('乐容-S级品'!$L$4:$CA$32)),0)</f>
      </c>
      <c r="CR147" s="280">
        <f>IFERROR(SUMPRODUCT(('控温被PRO-S级品'!$B$2:$B$10=$B147)*('控温被PRO-S级品'!$E$1:$BE$1=CR$1)*('控温被PRO-S级品'!$E$2:$BE$10)),0)+IFERROR(SUMPRODUCT(('冬被-S级品'!$B$2:$B$10=$B147)*('冬被-S级品'!$E$1:$AW$1=CR$1)*('冬被-S级品'!$E$2:$AW$10)),0)+IFERROR(SUMPRODUCT(('白止-S级品'!$A$2:$A$26=$B147)*('白止-S级品'!$D$1:$AV$1=CR$1)*('白止-S级品'!$D$2:$AV$26)),0)+IFERROR(SUMPRODUCT(('乐容-S级品'!$A$4:$A$32=$B147)*('乐容-S级品'!$L$3:$CA$3=CR$1)*('乐容-S级品'!$L$4:$CA$32)),0)</f>
      </c>
      <c r="CS147" s="280">
        <f>IFERROR(SUMPRODUCT(('控温被PRO-S级品'!$B$2:$B$10=$B147)*('控温被PRO-S级品'!$E$1:$BE$1=CS$1)*('控温被PRO-S级品'!$E$2:$BE$10)),0)+IFERROR(SUMPRODUCT(('冬被-S级品'!$B$2:$B$10=$B147)*('冬被-S级品'!$E$1:$AW$1=CS$1)*('冬被-S级品'!$E$2:$AW$10)),0)+IFERROR(SUMPRODUCT(('白止-S级品'!$A$2:$A$26=$B147)*('白止-S级品'!$D$1:$AV$1=CS$1)*('白止-S级品'!$D$2:$AV$26)),0)+IFERROR(SUMPRODUCT(('乐容-S级品'!$A$4:$A$32=$B147)*('乐容-S级品'!$L$3:$CA$3=CS$1)*('乐容-S级品'!$L$4:$CA$32)),0)</f>
      </c>
      <c r="CT147" s="280">
        <f>IFERROR(SUMPRODUCT(('控温被PRO-S级品'!$B$2:$B$10=$B147)*('控温被PRO-S级品'!$E$1:$BE$1=CT$1)*('控温被PRO-S级品'!$E$2:$BE$10)),0)+IFERROR(SUMPRODUCT(('冬被-S级品'!$B$2:$B$10=$B147)*('冬被-S级品'!$E$1:$AW$1=CT$1)*('冬被-S级品'!$E$2:$AW$10)),0)+IFERROR(SUMPRODUCT(('白止-S级品'!$A$2:$A$26=$B147)*('白止-S级品'!$D$1:$AV$1=CT$1)*('白止-S级品'!$D$2:$AV$26)),0)+IFERROR(SUMPRODUCT(('乐容-S级品'!$A$4:$A$32=$B147)*('乐容-S级品'!$L$3:$CA$3=CT$1)*('乐容-S级品'!$L$4:$CA$32)),0)</f>
      </c>
      <c r="CU147" s="280">
        <f>IFERROR(SUMPRODUCT(('控温被PRO-S级品'!$B$2:$B$10=$B147)*('控温被PRO-S级品'!$E$1:$BE$1=CU$1)*('控温被PRO-S级品'!$E$2:$BE$10)),0)+IFERROR(SUMPRODUCT(('冬被-S级品'!$B$2:$B$10=$B147)*('冬被-S级品'!$E$1:$AW$1=CU$1)*('冬被-S级品'!$E$2:$AW$10)),0)+IFERROR(SUMPRODUCT(('白止-S级品'!$A$2:$A$26=$B147)*('白止-S级品'!$D$1:$AV$1=CU$1)*('白止-S级品'!$D$2:$AV$26)),0)+IFERROR(SUMPRODUCT(('乐容-S级品'!$A$4:$A$32=$B147)*('乐容-S级品'!$L$3:$CA$3=CU$1)*('乐容-S级品'!$L$4:$CA$32)),0)</f>
      </c>
      <c r="CV147" s="280">
        <f>IFERROR(SUMPRODUCT(('控温被PRO-S级品'!$B$2:$B$10=$B147)*('控温被PRO-S级品'!$E$1:$BE$1=CV$1)*('控温被PRO-S级品'!$E$2:$BE$10)),0)+IFERROR(SUMPRODUCT(('冬被-S级品'!$B$2:$B$10=$B147)*('冬被-S级品'!$E$1:$AW$1=CV$1)*('冬被-S级品'!$E$2:$AW$10)),0)+IFERROR(SUMPRODUCT(('白止-S级品'!$A$2:$A$26=$B147)*('白止-S级品'!$D$1:$AV$1=CV$1)*('白止-S级品'!$D$2:$AV$26)),0)+IFERROR(SUMPRODUCT(('乐容-S级品'!$A$4:$A$32=$B147)*('乐容-S级品'!$L$3:$CA$3=CV$1)*('乐容-S级品'!$L$4:$CA$32)),0)</f>
      </c>
      <c r="CW147" s="280">
        <f>IFERROR(SUMPRODUCT(('控温被PRO-S级品'!$B$2:$B$10=$B147)*('控温被PRO-S级品'!$E$1:$BE$1=CW$1)*('控温被PRO-S级品'!$E$2:$BE$10)),0)+IFERROR(SUMPRODUCT(('冬被-S级品'!$B$2:$B$10=$B147)*('冬被-S级品'!$E$1:$AW$1=CW$1)*('冬被-S级品'!$E$2:$AW$10)),0)+IFERROR(SUMPRODUCT(('白止-S级品'!$A$2:$A$26=$B147)*('白止-S级品'!$D$1:$AV$1=CW$1)*('白止-S级品'!$D$2:$AV$26)),0)+IFERROR(SUMPRODUCT(('乐容-S级品'!$A$4:$A$32=$B147)*('乐容-S级品'!$L$3:$CA$3=CW$1)*('乐容-S级品'!$L$4:$CA$32)),0)</f>
      </c>
      <c r="CX147" s="280">
        <f>IFERROR(SUMPRODUCT(('控温被PRO-S级品'!$B$2:$B$10=$B147)*('控温被PRO-S级品'!$E$1:$BE$1=CX$1)*('控温被PRO-S级品'!$E$2:$BE$10)),0)+IFERROR(SUMPRODUCT(('冬被-S级品'!$B$2:$B$10=$B147)*('冬被-S级品'!$E$1:$AW$1=CX$1)*('冬被-S级品'!$E$2:$AW$10)),0)+IFERROR(SUMPRODUCT(('白止-S级品'!$A$2:$A$26=$B147)*('白止-S级品'!$D$1:$AV$1=CX$1)*('白止-S级品'!$D$2:$AV$26)),0)+IFERROR(SUMPRODUCT(('乐容-S级品'!$A$4:$A$32=$B147)*('乐容-S级品'!$L$3:$CA$3=CX$1)*('乐容-S级品'!$L$4:$CA$32)),0)</f>
      </c>
      <c r="CY147" s="280">
        <f>IFERROR(SUMPRODUCT(('控温被PRO-S级品'!$B$2:$B$10=$B147)*('控温被PRO-S级品'!$E$1:$BE$1=CY$1)*('控温被PRO-S级品'!$E$2:$BE$10)),0)+IFERROR(SUMPRODUCT(('冬被-S级品'!$B$2:$B$10=$B147)*('冬被-S级品'!$E$1:$AW$1=CY$1)*('冬被-S级品'!$E$2:$AW$10)),0)+IFERROR(SUMPRODUCT(('白止-S级品'!$A$2:$A$26=$B147)*('白止-S级品'!$D$1:$AV$1=CY$1)*('白止-S级品'!$D$2:$AV$26)),0)+IFERROR(SUMPRODUCT(('乐容-S级品'!$A$4:$A$32=$B147)*('乐容-S级品'!$L$3:$CA$3=CY$1)*('乐容-S级品'!$L$4:$CA$32)),0)</f>
      </c>
      <c r="CZ147" s="280">
        <f>IFERROR(SUMPRODUCT(('控温被PRO-S级品'!$B$2:$B$10=$B147)*('控温被PRO-S级品'!$E$1:$BE$1=CZ$1)*('控温被PRO-S级品'!$E$2:$BE$10)),0)+IFERROR(SUMPRODUCT(('冬被-S级品'!$B$2:$B$10=$B147)*('冬被-S级品'!$E$1:$AW$1=CZ$1)*('冬被-S级品'!$E$2:$AW$10)),0)+IFERROR(SUMPRODUCT(('白止-S级品'!$A$2:$A$26=$B147)*('白止-S级品'!$D$1:$AV$1=CZ$1)*('白止-S级品'!$D$2:$AV$26)),0)+IFERROR(SUMPRODUCT(('乐容-S级品'!$A$4:$A$32=$B147)*('乐容-S级品'!$L$3:$CA$3=CZ$1)*('乐容-S级品'!$L$4:$CA$32)),0)</f>
      </c>
      <c r="DA147" s="280">
        <f>IFERROR(SUMPRODUCT(('控温被PRO-S级品'!$B$2:$B$10=$B147)*('控温被PRO-S级品'!$E$1:$BE$1=DA$1)*('控温被PRO-S级品'!$E$2:$BE$10)),0)+IFERROR(SUMPRODUCT(('冬被-S级品'!$B$2:$B$10=$B147)*('冬被-S级品'!$E$1:$AW$1=DA$1)*('冬被-S级品'!$E$2:$AW$10)),0)+IFERROR(SUMPRODUCT(('白止-S级品'!$A$2:$A$26=$B147)*('白止-S级品'!$D$1:$AV$1=DA$1)*('白止-S级品'!$D$2:$AV$26)),0)+IFERROR(SUMPRODUCT(('乐容-S级品'!$A$4:$A$32=$B147)*('乐容-S级品'!$L$3:$CA$3=DA$1)*('乐容-S级品'!$L$4:$CA$32)),0)</f>
      </c>
      <c r="DB147" s="280">
        <f>IFERROR(SUMPRODUCT(('控温被PRO-S级品'!$B$2:$B$10=$B147)*('控温被PRO-S级品'!$E$1:$BE$1=DB$1)*('控温被PRO-S级品'!$E$2:$BE$10)),0)+IFERROR(SUMPRODUCT(('冬被-S级品'!$B$2:$B$10=$B147)*('冬被-S级品'!$E$1:$AW$1=DB$1)*('冬被-S级品'!$E$2:$AW$10)),0)+IFERROR(SUMPRODUCT(('白止-S级品'!$A$2:$A$26=$B147)*('白止-S级品'!$D$1:$AV$1=DB$1)*('白止-S级品'!$D$2:$AV$26)),0)+IFERROR(SUMPRODUCT(('乐容-S级品'!$A$4:$A$32=$B147)*('乐容-S级品'!$L$3:$CA$3=DB$1)*('乐容-S级品'!$L$4:$CA$32)),0)</f>
      </c>
      <c r="DC147" s="280">
        <f>IFERROR(SUMPRODUCT(('控温被PRO-S级品'!$B$2:$B$10=$B147)*('控温被PRO-S级品'!$E$1:$BE$1=DC$1)*('控温被PRO-S级品'!$E$2:$BE$10)),0)+IFERROR(SUMPRODUCT(('冬被-S级品'!$B$2:$B$10=$B147)*('冬被-S级品'!$E$1:$AW$1=DC$1)*('冬被-S级品'!$E$2:$AW$10)),0)+IFERROR(SUMPRODUCT(('白止-S级品'!$A$2:$A$26=$B147)*('白止-S级品'!$D$1:$AV$1=DC$1)*('白止-S级品'!$D$2:$AV$26)),0)+IFERROR(SUMPRODUCT(('乐容-S级品'!$A$4:$A$32=$B147)*('乐容-S级品'!$L$3:$CA$3=DC$1)*('乐容-S级品'!$L$4:$CA$32)),0)</f>
      </c>
      <c r="DD147" s="280">
        <f>IFERROR(SUMPRODUCT(('控温被PRO-S级品'!$B$2:$B$10=$B147)*('控温被PRO-S级品'!$E$1:$BE$1=DD$1)*('控温被PRO-S级品'!$E$2:$BE$10)),0)+IFERROR(SUMPRODUCT(('冬被-S级品'!$B$2:$B$10=$B147)*('冬被-S级品'!$E$1:$AW$1=DD$1)*('冬被-S级品'!$E$2:$AW$10)),0)+IFERROR(SUMPRODUCT(('白止-S级品'!$A$2:$A$26=$B147)*('白止-S级品'!$D$1:$AV$1=DD$1)*('白止-S级品'!$D$2:$AV$26)),0)+IFERROR(SUMPRODUCT(('乐容-S级品'!$A$4:$A$32=$B147)*('乐容-S级品'!$L$3:$CA$3=DD$1)*('乐容-S级品'!$L$4:$CA$32)),0)</f>
      </c>
      <c r="DE147" s="280">
        <f>IFERROR(SUMPRODUCT(('控温被PRO-S级品'!$B$2:$B$10=$B147)*('控温被PRO-S级品'!$E$1:$BE$1=DE$1)*('控温被PRO-S级品'!$E$2:$BE$10)),0)+IFERROR(SUMPRODUCT(('冬被-S级品'!$B$2:$B$10=$B147)*('冬被-S级品'!$E$1:$AW$1=DE$1)*('冬被-S级品'!$E$2:$AW$10)),0)+IFERROR(SUMPRODUCT(('白止-S级品'!$A$2:$A$26=$B147)*('白止-S级品'!$D$1:$AV$1=DE$1)*('白止-S级品'!$D$2:$AV$26)),0)+IFERROR(SUMPRODUCT(('乐容-S级品'!$A$4:$A$32=$B147)*('乐容-S级品'!$L$3:$CA$3=DE$1)*('乐容-S级品'!$L$4:$CA$32)),0)</f>
      </c>
      <c r="DF147" s="280">
        <f>IFERROR(SUMPRODUCT(('控温被PRO-S级品'!$B$2:$B$10=$B147)*('控温被PRO-S级品'!$E$1:$BE$1=DF$1)*('控温被PRO-S级品'!$E$2:$BE$10)),0)+IFERROR(SUMPRODUCT(('冬被-S级品'!$B$2:$B$10=$B147)*('冬被-S级品'!$E$1:$AW$1=DF$1)*('冬被-S级品'!$E$2:$AW$10)),0)+IFERROR(SUMPRODUCT(('白止-S级品'!$A$2:$A$26=$B147)*('白止-S级品'!$D$1:$AV$1=DF$1)*('白止-S级品'!$D$2:$AV$26)),0)+IFERROR(SUMPRODUCT(('乐容-S级品'!$A$4:$A$32=$B147)*('乐容-S级品'!$L$3:$CA$3=DF$1)*('乐容-S级品'!$L$4:$CA$32)),0)</f>
      </c>
      <c r="DG147" s="280">
        <f>IFERROR(SUMPRODUCT(('控温被PRO-S级品'!$B$2:$B$10=$B147)*('控温被PRO-S级品'!$E$1:$BE$1=DG$1)*('控温被PRO-S级品'!$E$2:$BE$10)),0)+IFERROR(SUMPRODUCT(('冬被-S级品'!$B$2:$B$10=$B147)*('冬被-S级品'!$E$1:$AW$1=DG$1)*('冬被-S级品'!$E$2:$AW$10)),0)+IFERROR(SUMPRODUCT(('白止-S级品'!$A$2:$A$26=$B147)*('白止-S级品'!$D$1:$AV$1=DG$1)*('白止-S级品'!$D$2:$AV$26)),0)+IFERROR(SUMPRODUCT(('乐容-S级品'!$A$4:$A$32=$B147)*('乐容-S级品'!$L$3:$CA$3=DG$1)*('乐容-S级品'!$L$4:$CA$32)),0)</f>
      </c>
      <c r="DH147" s="280">
        <f>IFERROR(SUMPRODUCT(('控温被PRO-S级品'!$B$2:$B$10=$B147)*('控温被PRO-S级品'!$E$1:$BE$1=DH$1)*('控温被PRO-S级品'!$E$2:$BE$10)),0)+IFERROR(SUMPRODUCT(('冬被-S级品'!$B$2:$B$10=$B147)*('冬被-S级品'!$E$1:$AW$1=DH$1)*('冬被-S级品'!$E$2:$AW$10)),0)+IFERROR(SUMPRODUCT(('白止-S级品'!$A$2:$A$26=$B147)*('白止-S级品'!$D$1:$AV$1=DH$1)*('白止-S级品'!$D$2:$AV$26)),0)+IFERROR(SUMPRODUCT(('乐容-S级品'!$A$4:$A$32=$B147)*('乐容-S级品'!$L$3:$CA$3=DH$1)*('乐容-S级品'!$L$4:$CA$32)),0)</f>
      </c>
      <c r="DI147" s="280">
        <f>IFERROR(SUMPRODUCT(('控温被PRO-S级品'!$B$2:$B$10=$B147)*('控温被PRO-S级品'!$E$1:$BE$1=DI$1)*('控温被PRO-S级品'!$E$2:$BE$10)),0)+IFERROR(SUMPRODUCT(('冬被-S级品'!$B$2:$B$10=$B147)*('冬被-S级品'!$E$1:$AW$1=DI$1)*('冬被-S级品'!$E$2:$AW$10)),0)+IFERROR(SUMPRODUCT(('白止-S级品'!$A$2:$A$26=$B147)*('白止-S级品'!$D$1:$AV$1=DI$1)*('白止-S级品'!$D$2:$AV$26)),0)+IFERROR(SUMPRODUCT(('乐容-S级品'!$A$4:$A$32=$B147)*('乐容-S级品'!$L$3:$CA$3=DI$1)*('乐容-S级品'!$L$4:$CA$32)),0)</f>
      </c>
      <c r="DJ147" s="280">
        <f>IFERROR(SUMPRODUCT(('控温被PRO-S级品'!$B$2:$B$10=$B147)*('控温被PRO-S级品'!$E$1:$BE$1=DJ$1)*('控温被PRO-S级品'!$E$2:$BE$10)),0)+IFERROR(SUMPRODUCT(('冬被-S级品'!$B$2:$B$10=$B147)*('冬被-S级品'!$E$1:$AW$1=DJ$1)*('冬被-S级品'!$E$2:$AW$10)),0)+IFERROR(SUMPRODUCT(('白止-S级品'!$A$2:$A$26=$B147)*('白止-S级品'!$D$1:$AV$1=DJ$1)*('白止-S级品'!$D$2:$AV$26)),0)+IFERROR(SUMPRODUCT(('乐容-S级品'!$A$4:$A$32=$B147)*('乐容-S级品'!$L$3:$CA$3=DJ$1)*('乐容-S级品'!$L$4:$CA$32)),0)</f>
      </c>
      <c r="DK147" s="280"/>
      <c r="DL147" s="280"/>
      <c r="DM147" s="280"/>
      <c r="DN147" s="280"/>
      <c r="DO147" s="280"/>
      <c r="DP147" s="280"/>
      <c r="DQ147" s="280"/>
      <c r="DR147" s="280"/>
      <c r="DS147" s="280"/>
      <c r="DT147" s="280"/>
      <c r="DU147" s="280"/>
      <c r="DV147" s="280"/>
      <c r="DW147" s="280">
        <f>VLOOKUP(B147,'系统编码规格'!A:C,3,FALSE)</f>
      </c>
      <c r="DX147" s="280"/>
      <c r="DY147" s="280"/>
      <c r="DZ147" s="280"/>
      <c r="EA147" s="280"/>
      <c r="EB147" s="280"/>
      <c r="EC147" s="280"/>
      <c r="ED147" s="280"/>
      <c r="EE147" s="280"/>
      <c r="EF147" s="280"/>
      <c r="EG147" s="280"/>
      <c r="EH147" s="280"/>
      <c r="EI147" s="280"/>
      <c r="EJ147" s="280"/>
      <c r="EK147" s="280"/>
      <c r="EL147" s="280"/>
      <c r="EM147" s="280"/>
      <c r="EN147" s="280"/>
      <c r="EO147" s="280"/>
      <c r="EP147" s="280"/>
      <c r="EQ147" s="280"/>
      <c r="ER147" s="280"/>
      <c r="ES147" s="280"/>
      <c r="ET147" s="280"/>
      <c r="EU147" s="280"/>
      <c r="EV147" s="280"/>
      <c r="EW147" s="280"/>
      <c r="EX147" s="280"/>
      <c r="EY147" s="280"/>
      <c r="EZ147" s="280"/>
      <c r="FA147" s="280"/>
      <c r="FB147" s="280"/>
      <c r="FC147" s="280"/>
      <c r="FD147" s="280"/>
      <c r="FE147" s="280"/>
      <c r="FF147" s="280"/>
      <c r="FG147" s="280"/>
      <c r="FH147" s="280"/>
      <c r="FI147" s="280"/>
      <c r="FJ147" s="280"/>
      <c r="FK147" s="280"/>
      <c r="FL147" s="280"/>
      <c r="FM147" s="280"/>
      <c r="FN147" s="280"/>
      <c r="FO147" s="280"/>
      <c r="FP147" s="280"/>
      <c r="FQ147" s="280"/>
      <c r="FR147" s="280"/>
      <c r="FS147" s="280"/>
      <c r="FT147" s="280"/>
      <c r="FU147" s="280"/>
      <c r="FV147" s="280"/>
      <c r="FW147" s="280"/>
      <c r="FX147" s="280"/>
      <c r="FY147" s="280"/>
      <c r="FZ147" s="280"/>
      <c r="GA147" s="280"/>
      <c r="GB147" s="280"/>
      <c r="GC147" s="280"/>
      <c r="GD147" s="280"/>
      <c r="GE147" s="280"/>
      <c r="GF147" s="280"/>
      <c r="GG147" s="280"/>
      <c r="GH147" s="280"/>
      <c r="GI147" s="280"/>
      <c r="GJ147" s="280"/>
      <c r="GK147" s="280"/>
      <c r="GL147" s="280"/>
      <c r="GM147" s="280"/>
      <c r="GN147" s="280"/>
      <c r="GO147" s="280"/>
      <c r="GP147" s="280"/>
      <c r="GQ147" s="280"/>
      <c r="GR147" s="280"/>
      <c r="GS147" s="280"/>
      <c r="GT147" s="280"/>
      <c r="GU147" s="280"/>
      <c r="GV147" s="280"/>
    </row>
    <row r="148">
      <c r="A148" s="309" t="str">
        <v>乐容</v>
      </c>
      <c r="B148" s="311" t="str">
        <v>010020102090040-003</v>
      </c>
      <c r="C148" s="309" t="str">
        <v>磨毛四件套</v>
      </c>
      <c r="D148" s="309" t="str">
        <v>颜色:晨曦粉,床品款式:床单款,床品规格:120cm,系列:普通系列</v>
      </c>
      <c r="E148">
        <f>SUM(F148:GX148)</f>
      </c>
      <c r="F148" s="280">
        <f>IFERROR(SUMPRODUCT(('控温被PRO-S级品'!$B$2:$B$10=$B148)*('控温被PRO-S级品'!$E$1:$BE$1=F$1)*('控温被PRO-S级品'!$E$2:$BE$10)),0)+IFERROR(SUMPRODUCT(('冬被-S级品'!$B$2:$B$10=$B148)*('冬被-S级品'!$E$1:$AW$1=F$1)*('冬被-S级品'!$E$2:$AW$10)),0)+IFERROR(SUMPRODUCT(('白止-S级品'!$A$2:$A$26=$B148)*('白止-S级品'!$D$1:$AV$1=F$1)*('白止-S级品'!$D$2:$AV$26)),0)+IFERROR(SUMPRODUCT(('乐容-S级品'!$A$4:$A$32=$B148)*('乐容-S级品'!$L$3:$CA$3=F$1)*('乐容-S级品'!$L$4:$CA$32)),0)</f>
      </c>
      <c r="G148" s="280">
        <f>IFERROR(SUMPRODUCT(('控温被PRO-S级品'!$B$2:$B$10=$B148)*('控温被PRO-S级品'!$E$1:$BE$1=G$1)*('控温被PRO-S级品'!$E$2:$BE$10)),0)+IFERROR(SUMPRODUCT(('冬被-S级品'!$B$2:$B$10=$B148)*('冬被-S级品'!$E$1:$AW$1=G$1)*('冬被-S级品'!$E$2:$AW$10)),0)+IFERROR(SUMPRODUCT(('白止-S级品'!$A$2:$A$26=$B148)*('白止-S级品'!$D$1:$AV$1=G$1)*('白止-S级品'!$D$2:$AV$26)),0)+IFERROR(SUMPRODUCT(('乐容-S级品'!$A$4:$A$32=$B148)*('乐容-S级品'!$L$3:$CA$3=G$1)*('乐容-S级品'!$L$4:$CA$32)),0)</f>
      </c>
      <c r="H148" s="280">
        <f>IFERROR(SUMPRODUCT(('控温被PRO-S级品'!$B$2:$B$10=$B148)*('控温被PRO-S级品'!$E$1:$BE$1=H$1)*('控温被PRO-S级品'!$E$2:$BE$10)),0)+IFERROR(SUMPRODUCT(('冬被-S级品'!$B$2:$B$10=$B148)*('冬被-S级品'!$E$1:$AW$1=H$1)*('冬被-S级品'!$E$2:$AW$10)),0)+IFERROR(SUMPRODUCT(('白止-S级品'!$A$2:$A$26=$B148)*('白止-S级品'!$D$1:$AV$1=H$1)*('白止-S级品'!$D$2:$AV$26)),0)+IFERROR(SUMPRODUCT(('乐容-S级品'!$A$4:$A$32=$B148)*('乐容-S级品'!$L$3:$CA$3=H$1)*('乐容-S级品'!$L$4:$CA$32)),0)</f>
      </c>
      <c r="I148" s="280">
        <f>IFERROR(SUMPRODUCT(('控温被PRO-S级品'!$B$2:$B$10=$B148)*('控温被PRO-S级品'!$E$1:$BE$1=I$1)*('控温被PRO-S级品'!$E$2:$BE$10)),0)+IFERROR(SUMPRODUCT(('冬被-S级品'!$B$2:$B$10=$B148)*('冬被-S级品'!$E$1:$AW$1=I$1)*('冬被-S级品'!$E$2:$AW$10)),0)+IFERROR(SUMPRODUCT(('白止-S级品'!$A$2:$A$26=$B148)*('白止-S级品'!$D$1:$AV$1=I$1)*('白止-S级品'!$D$2:$AV$26)),0)+IFERROR(SUMPRODUCT(('乐容-S级品'!$A$4:$A$32=$B148)*('乐容-S级品'!$L$3:$CA$3=I$1)*('乐容-S级品'!$L$4:$CA$32)),0)</f>
      </c>
      <c r="J148" s="280">
        <f>IFERROR(SUMPRODUCT(('控温被PRO-S级品'!$B$2:$B$10=$B148)*('控温被PRO-S级品'!$E$1:$BE$1=J$1)*('控温被PRO-S级品'!$E$2:$BE$10)),0)+IFERROR(SUMPRODUCT(('冬被-S级品'!$B$2:$B$10=$B148)*('冬被-S级品'!$E$1:$AW$1=J$1)*('冬被-S级品'!$E$2:$AW$10)),0)+IFERROR(SUMPRODUCT(('白止-S级品'!$A$2:$A$26=$B148)*('白止-S级品'!$D$1:$AV$1=J$1)*('白止-S级品'!$D$2:$AV$26)),0)+IFERROR(SUMPRODUCT(('乐容-S级品'!$A$4:$A$32=$B148)*('乐容-S级品'!$L$3:$CA$3=J$1)*('乐容-S级品'!$L$4:$CA$32)),0)</f>
      </c>
      <c r="K148" s="280">
        <f>IFERROR(SUMPRODUCT(('控温被PRO-S级品'!$B$2:$B$10=$B148)*('控温被PRO-S级品'!$E$1:$BE$1=K$1)*('控温被PRO-S级品'!$E$2:$BE$10)),0)+IFERROR(SUMPRODUCT(('冬被-S级品'!$B$2:$B$10=$B148)*('冬被-S级品'!$E$1:$AW$1=K$1)*('冬被-S级品'!$E$2:$AW$10)),0)+IFERROR(SUMPRODUCT(('白止-S级品'!$A$2:$A$26=$B148)*('白止-S级品'!$D$1:$AV$1=K$1)*('白止-S级品'!$D$2:$AV$26)),0)+IFERROR(SUMPRODUCT(('乐容-S级品'!$A$4:$A$32=$B148)*('乐容-S级品'!$L$3:$CA$3=K$1)*('乐容-S级品'!$L$4:$CA$32)),0)</f>
      </c>
      <c r="L148" s="280">
        <f>IFERROR(SUMPRODUCT(('控温被PRO-S级品'!$B$2:$B$10=$B148)*('控温被PRO-S级品'!$E$1:$BE$1=L$1)*('控温被PRO-S级品'!$E$2:$BE$10)),0)+IFERROR(SUMPRODUCT(('冬被-S级品'!$B$2:$B$10=$B148)*('冬被-S级品'!$E$1:$AW$1=L$1)*('冬被-S级品'!$E$2:$AW$10)),0)+IFERROR(SUMPRODUCT(('白止-S级品'!$A$2:$A$26=$B148)*('白止-S级品'!$D$1:$AV$1=L$1)*('白止-S级品'!$D$2:$AV$26)),0)+IFERROR(SUMPRODUCT(('乐容-S级品'!$A$4:$A$32=$B148)*('乐容-S级品'!$L$3:$CA$3=L$1)*('乐容-S级品'!$L$4:$CA$32)),0)</f>
      </c>
      <c r="M148" s="280">
        <f>IFERROR(SUMPRODUCT(('控温被PRO-S级品'!$B$2:$B$10=$B148)*('控温被PRO-S级品'!$E$1:$BE$1=M$1)*('控温被PRO-S级品'!$E$2:$BE$10)),0)+IFERROR(SUMPRODUCT(('冬被-S级品'!$B$2:$B$10=$B148)*('冬被-S级品'!$E$1:$AW$1=M$1)*('冬被-S级品'!$E$2:$AW$10)),0)+IFERROR(SUMPRODUCT(('白止-S级品'!$A$2:$A$26=$B148)*('白止-S级品'!$D$1:$AV$1=M$1)*('白止-S级品'!$D$2:$AV$26)),0)+IFERROR(SUMPRODUCT(('乐容-S级品'!$A$4:$A$32=$B148)*('乐容-S级品'!$L$3:$CA$3=M$1)*('乐容-S级品'!$L$4:$CA$32)),0)</f>
      </c>
      <c r="N148" s="280">
        <f>IFERROR(SUMPRODUCT(('控温被PRO-S级品'!$B$2:$B$10=$B148)*('控温被PRO-S级品'!$E$1:$BE$1=N$1)*('控温被PRO-S级品'!$E$2:$BE$10)),0)+IFERROR(SUMPRODUCT(('冬被-S级品'!$B$2:$B$10=$B148)*('冬被-S级品'!$E$1:$AW$1=N$1)*('冬被-S级品'!$E$2:$AW$10)),0)+IFERROR(SUMPRODUCT(('白止-S级品'!$A$2:$A$26=$B148)*('白止-S级品'!$D$1:$AV$1=N$1)*('白止-S级品'!$D$2:$AV$26)),0)+IFERROR(SUMPRODUCT(('乐容-S级品'!$A$4:$A$32=$B148)*('乐容-S级品'!$L$3:$CA$3=N$1)*('乐容-S级品'!$L$4:$CA$32)),0)</f>
      </c>
      <c r="O148" s="280">
        <f>IFERROR(SUMPRODUCT(('控温被PRO-S级品'!$B$2:$B$10=$B148)*('控温被PRO-S级品'!$E$1:$BE$1=O$1)*('控温被PRO-S级品'!$E$2:$BE$10)),0)+IFERROR(SUMPRODUCT(('冬被-S级品'!$B$2:$B$10=$B148)*('冬被-S级品'!$E$1:$AW$1=O$1)*('冬被-S级品'!$E$2:$AW$10)),0)+IFERROR(SUMPRODUCT(('白止-S级品'!$A$2:$A$26=$B148)*('白止-S级品'!$D$1:$AV$1=O$1)*('白止-S级品'!$D$2:$AV$26)),0)+IFERROR(SUMPRODUCT(('乐容-S级品'!$A$4:$A$32=$B148)*('乐容-S级品'!$L$3:$CA$3=O$1)*('乐容-S级品'!$L$4:$CA$32)),0)</f>
      </c>
      <c r="P148" s="280">
        <f>IFERROR(SUMPRODUCT(('控温被PRO-S级品'!$B$2:$B$10=$B148)*('控温被PRO-S级品'!$E$1:$BE$1=P$1)*('控温被PRO-S级品'!$E$2:$BE$10)),0)+IFERROR(SUMPRODUCT(('冬被-S级品'!$B$2:$B$10=$B148)*('冬被-S级品'!$E$1:$AW$1=P$1)*('冬被-S级品'!$E$2:$AW$10)),0)+IFERROR(SUMPRODUCT(('白止-S级品'!$A$2:$A$26=$B148)*('白止-S级品'!$D$1:$AV$1=P$1)*('白止-S级品'!$D$2:$AV$26)),0)+IFERROR(SUMPRODUCT(('乐容-S级品'!$A$4:$A$32=$B148)*('乐容-S级品'!$L$3:$CA$3=P$1)*('乐容-S级品'!$L$4:$CA$32)),0)</f>
      </c>
      <c r="Q148" s="280">
        <f>IFERROR(SUMPRODUCT(('控温被PRO-S级品'!$B$2:$B$10=$B148)*('控温被PRO-S级品'!$E$1:$BE$1=Q$1)*('控温被PRO-S级品'!$E$2:$BE$10)),0)+IFERROR(SUMPRODUCT(('冬被-S级品'!$B$2:$B$10=$B148)*('冬被-S级品'!$E$1:$AW$1=Q$1)*('冬被-S级品'!$E$2:$AW$10)),0)+IFERROR(SUMPRODUCT(('白止-S级品'!$A$2:$A$26=$B148)*('白止-S级品'!$D$1:$AV$1=Q$1)*('白止-S级品'!$D$2:$AV$26)),0)+IFERROR(SUMPRODUCT(('乐容-S级品'!$A$4:$A$32=$B148)*('乐容-S级品'!$L$3:$CA$3=Q$1)*('乐容-S级品'!$L$4:$CA$32)),0)</f>
      </c>
      <c r="R148" s="280">
        <f>IFERROR(SUMPRODUCT(('控温被PRO-S级品'!$B$2:$B$10=$B148)*('控温被PRO-S级品'!$E$1:$BE$1=R$1)*('控温被PRO-S级品'!$E$2:$BE$10)),0)+IFERROR(SUMPRODUCT(('冬被-S级品'!$B$2:$B$10=$B148)*('冬被-S级品'!$E$1:$AW$1=R$1)*('冬被-S级品'!$E$2:$AW$10)),0)+IFERROR(SUMPRODUCT(('白止-S级品'!$A$2:$A$26=$B148)*('白止-S级品'!$D$1:$AV$1=R$1)*('白止-S级品'!$D$2:$AV$26)),0)+IFERROR(SUMPRODUCT(('乐容-S级品'!$A$4:$A$32=$B148)*('乐容-S级品'!$L$3:$CA$3=R$1)*('乐容-S级品'!$L$4:$CA$32)),0)</f>
      </c>
      <c r="S148" s="280">
        <f>IFERROR(SUMPRODUCT(('控温被PRO-S级品'!$B$2:$B$10=$B148)*('控温被PRO-S级品'!$E$1:$BE$1=S$1)*('控温被PRO-S级品'!$E$2:$BE$10)),0)+IFERROR(SUMPRODUCT(('冬被-S级品'!$B$2:$B$10=$B148)*('冬被-S级品'!$E$1:$AW$1=S$1)*('冬被-S级品'!$E$2:$AW$10)),0)+IFERROR(SUMPRODUCT(('白止-S级品'!$A$2:$A$26=$B148)*('白止-S级品'!$D$1:$AV$1=S$1)*('白止-S级品'!$D$2:$AV$26)),0)+IFERROR(SUMPRODUCT(('乐容-S级品'!$A$4:$A$32=$B148)*('乐容-S级品'!$L$3:$CA$3=S$1)*('乐容-S级品'!$L$4:$CA$32)),0)</f>
      </c>
      <c r="T148" s="280">
        <f>IFERROR(SUMPRODUCT(('控温被PRO-S级品'!$B$2:$B$10=$B148)*('控温被PRO-S级品'!$E$1:$BE$1=T$1)*('控温被PRO-S级品'!$E$2:$BE$10)),0)+IFERROR(SUMPRODUCT(('冬被-S级品'!$B$2:$B$10=$B148)*('冬被-S级品'!$E$1:$AW$1=T$1)*('冬被-S级品'!$E$2:$AW$10)),0)+IFERROR(SUMPRODUCT(('白止-S级品'!$A$2:$A$26=$B148)*('白止-S级品'!$D$1:$AV$1=T$1)*('白止-S级品'!$D$2:$AV$26)),0)+IFERROR(SUMPRODUCT(('乐容-S级品'!$A$4:$A$32=$B148)*('乐容-S级品'!$L$3:$CA$3=T$1)*('乐容-S级品'!$L$4:$CA$32)),0)</f>
      </c>
      <c r="U148" s="280">
        <f>IFERROR(SUMPRODUCT(('控温被PRO-S级品'!$B$2:$B$10=$B148)*('控温被PRO-S级品'!$E$1:$BE$1=U$1)*('控温被PRO-S级品'!$E$2:$BE$10)),0)+IFERROR(SUMPRODUCT(('冬被-S级品'!$B$2:$B$10=$B148)*('冬被-S级品'!$E$1:$AW$1=U$1)*('冬被-S级品'!$E$2:$AW$10)),0)+IFERROR(SUMPRODUCT(('白止-S级品'!$A$2:$A$26=$B148)*('白止-S级品'!$D$1:$AV$1=U$1)*('白止-S级品'!$D$2:$AV$26)),0)+IFERROR(SUMPRODUCT(('乐容-S级品'!$A$4:$A$32=$B148)*('乐容-S级品'!$L$3:$CA$3=U$1)*('乐容-S级品'!$L$4:$CA$32)),0)</f>
      </c>
      <c r="V148" s="280">
        <f>IFERROR(SUMPRODUCT(('控温被PRO-S级品'!$B$2:$B$10=$B148)*('控温被PRO-S级品'!$E$1:$BE$1=V$1)*('控温被PRO-S级品'!$E$2:$BE$10)),0)+IFERROR(SUMPRODUCT(('冬被-S级品'!$B$2:$B$10=$B148)*('冬被-S级品'!$E$1:$AW$1=V$1)*('冬被-S级品'!$E$2:$AW$10)),0)+IFERROR(SUMPRODUCT(('白止-S级品'!$A$2:$A$26=$B148)*('白止-S级品'!$D$1:$AV$1=V$1)*('白止-S级品'!$D$2:$AV$26)),0)+IFERROR(SUMPRODUCT(('乐容-S级品'!$A$4:$A$32=$B148)*('乐容-S级品'!$L$3:$CA$3=V$1)*('乐容-S级品'!$L$4:$CA$32)),0)</f>
      </c>
      <c r="W148" s="280">
        <f>IFERROR(SUMPRODUCT(('控温被PRO-S级品'!$B$2:$B$10=$B148)*('控温被PRO-S级品'!$E$1:$BE$1=W$1)*('控温被PRO-S级品'!$E$2:$BE$10)),0)+IFERROR(SUMPRODUCT(('冬被-S级品'!$B$2:$B$10=$B148)*('冬被-S级品'!$E$1:$AW$1=W$1)*('冬被-S级品'!$E$2:$AW$10)),0)+IFERROR(SUMPRODUCT(('白止-S级品'!$A$2:$A$26=$B148)*('白止-S级品'!$D$1:$AV$1=W$1)*('白止-S级品'!$D$2:$AV$26)),0)+IFERROR(SUMPRODUCT(('乐容-S级品'!$A$4:$A$32=$B148)*('乐容-S级品'!$L$3:$CA$3=W$1)*('乐容-S级品'!$L$4:$CA$32)),0)</f>
      </c>
      <c r="X148" s="280">
        <f>IFERROR(SUMPRODUCT(('控温被PRO-S级品'!$B$2:$B$10=$B148)*('控温被PRO-S级品'!$E$1:$BE$1=X$1)*('控温被PRO-S级品'!$E$2:$BE$10)),0)+IFERROR(SUMPRODUCT(('冬被-S级品'!$B$2:$B$10=$B148)*('冬被-S级品'!$E$1:$AW$1=X$1)*('冬被-S级品'!$E$2:$AW$10)),0)+IFERROR(SUMPRODUCT(('白止-S级品'!$A$2:$A$26=$B148)*('白止-S级品'!$D$1:$AV$1=X$1)*('白止-S级品'!$D$2:$AV$26)),0)+IFERROR(SUMPRODUCT(('乐容-S级品'!$A$4:$A$32=$B148)*('乐容-S级品'!$L$3:$CA$3=X$1)*('乐容-S级品'!$L$4:$CA$32)),0)</f>
      </c>
      <c r="Y148" s="280">
        <f>IFERROR(SUMPRODUCT(('控温被PRO-S级品'!$B$2:$B$10=$B148)*('控温被PRO-S级品'!$E$1:$BE$1=Y$1)*('控温被PRO-S级品'!$E$2:$BE$10)),0)+IFERROR(SUMPRODUCT(('冬被-S级品'!$B$2:$B$10=$B148)*('冬被-S级品'!$E$1:$AW$1=Y$1)*('冬被-S级品'!$E$2:$AW$10)),0)+IFERROR(SUMPRODUCT(('白止-S级品'!$A$2:$A$26=$B148)*('白止-S级品'!$D$1:$AV$1=Y$1)*('白止-S级品'!$D$2:$AV$26)),0)+IFERROR(SUMPRODUCT(('乐容-S级品'!$A$4:$A$32=$B148)*('乐容-S级品'!$L$3:$CA$3=Y$1)*('乐容-S级品'!$L$4:$CA$32)),0)</f>
      </c>
      <c r="Z148" s="280">
        <f>IFERROR(SUMPRODUCT(('控温被PRO-S级品'!$B$2:$B$10=$B148)*('控温被PRO-S级品'!$E$1:$BE$1=Z$1)*('控温被PRO-S级品'!$E$2:$BE$10)),0)+IFERROR(SUMPRODUCT(('冬被-S级品'!$B$2:$B$10=$B148)*('冬被-S级品'!$E$1:$AW$1=Z$1)*('冬被-S级品'!$E$2:$AW$10)),0)+IFERROR(SUMPRODUCT(('白止-S级品'!$A$2:$A$26=$B148)*('白止-S级品'!$D$1:$AV$1=Z$1)*('白止-S级品'!$D$2:$AV$26)),0)+IFERROR(SUMPRODUCT(('乐容-S级品'!$A$4:$A$32=$B148)*('乐容-S级品'!$L$3:$CA$3=Z$1)*('乐容-S级品'!$L$4:$CA$32)),0)</f>
      </c>
      <c r="AA148" s="280">
        <f>IFERROR(SUMPRODUCT(('控温被PRO-S级品'!$B$2:$B$10=$B148)*('控温被PRO-S级品'!$E$1:$BE$1=AA$1)*('控温被PRO-S级品'!$E$2:$BE$10)),0)+IFERROR(SUMPRODUCT(('冬被-S级品'!$B$2:$B$10=$B148)*('冬被-S级品'!$E$1:$AW$1=AA$1)*('冬被-S级品'!$E$2:$AW$10)),0)+IFERROR(SUMPRODUCT(('白止-S级品'!$A$2:$A$26=$B148)*('白止-S级品'!$D$1:$AV$1=AA$1)*('白止-S级品'!$D$2:$AV$26)),0)+IFERROR(SUMPRODUCT(('乐容-S级品'!$A$4:$A$32=$B148)*('乐容-S级品'!$L$3:$CA$3=AA$1)*('乐容-S级品'!$L$4:$CA$32)),0)</f>
      </c>
      <c r="AB148" s="280">
        <f>IFERROR(SUMPRODUCT(('控温被PRO-S级品'!$B$2:$B$10=$B148)*('控温被PRO-S级品'!$E$1:$BE$1=AB$1)*('控温被PRO-S级品'!$E$2:$BE$10)),0)+IFERROR(SUMPRODUCT(('冬被-S级品'!$B$2:$B$10=$B148)*('冬被-S级品'!$E$1:$AW$1=AB$1)*('冬被-S级品'!$E$2:$AW$10)),0)+IFERROR(SUMPRODUCT(('白止-S级品'!$A$2:$A$26=$B148)*('白止-S级品'!$D$1:$AV$1=AB$1)*('白止-S级品'!$D$2:$AV$26)),0)+IFERROR(SUMPRODUCT(('乐容-S级品'!$A$4:$A$32=$B148)*('乐容-S级品'!$L$3:$CA$3=AB$1)*('乐容-S级品'!$L$4:$CA$32)),0)</f>
      </c>
      <c r="AC148" s="280">
        <f>IFERROR(SUMPRODUCT(('控温被PRO-S级品'!$B$2:$B$10=$B148)*('控温被PRO-S级品'!$E$1:$BE$1=AC$1)*('控温被PRO-S级品'!$E$2:$BE$10)),0)+IFERROR(SUMPRODUCT(('冬被-S级品'!$B$2:$B$10=$B148)*('冬被-S级品'!$E$1:$AW$1=AC$1)*('冬被-S级品'!$E$2:$AW$10)),0)+IFERROR(SUMPRODUCT(('白止-S级品'!$A$2:$A$26=$B148)*('白止-S级品'!$D$1:$AV$1=AC$1)*('白止-S级品'!$D$2:$AV$26)),0)+IFERROR(SUMPRODUCT(('乐容-S级品'!$A$4:$A$32=$B148)*('乐容-S级品'!$L$3:$CA$3=AC$1)*('乐容-S级品'!$L$4:$CA$32)),0)</f>
      </c>
      <c r="AD148" s="280">
        <f>IFERROR(SUMPRODUCT(('控温被PRO-S级品'!$B$2:$B$10=$B148)*('控温被PRO-S级品'!$E$1:$BE$1=AD$1)*('控温被PRO-S级品'!$E$2:$BE$10)),0)+IFERROR(SUMPRODUCT(('冬被-S级品'!$B$2:$B$10=$B148)*('冬被-S级品'!$E$1:$AW$1=AD$1)*('冬被-S级品'!$E$2:$AW$10)),0)+IFERROR(SUMPRODUCT(('白止-S级品'!$A$2:$A$26=$B148)*('白止-S级品'!$D$1:$AV$1=AD$1)*('白止-S级品'!$D$2:$AV$26)),0)+IFERROR(SUMPRODUCT(('乐容-S级品'!$A$4:$A$32=$B148)*('乐容-S级品'!$L$3:$CA$3=AD$1)*('乐容-S级品'!$L$4:$CA$32)),0)</f>
      </c>
      <c r="AE148" s="280">
        <f>IFERROR(SUMPRODUCT(('控温被PRO-S级品'!$B$2:$B$10=$B148)*('控温被PRO-S级品'!$E$1:$BE$1=AE$1)*('控温被PRO-S级品'!$E$2:$BE$10)),0)+IFERROR(SUMPRODUCT(('冬被-S级品'!$B$2:$B$10=$B148)*('冬被-S级品'!$E$1:$AW$1=AE$1)*('冬被-S级品'!$E$2:$AW$10)),0)+IFERROR(SUMPRODUCT(('白止-S级品'!$A$2:$A$26=$B148)*('白止-S级品'!$D$1:$AV$1=AE$1)*('白止-S级品'!$D$2:$AV$26)),0)+IFERROR(SUMPRODUCT(('乐容-S级品'!$A$4:$A$32=$B148)*('乐容-S级品'!$L$3:$CA$3=AE$1)*('乐容-S级品'!$L$4:$CA$32)),0)</f>
      </c>
      <c r="AF148" s="280">
        <f>IFERROR(SUMPRODUCT(('控温被PRO-S级品'!$B$2:$B$10=$B148)*('控温被PRO-S级品'!$E$1:$BE$1=AF$1)*('控温被PRO-S级品'!$E$2:$BE$10)),0)+IFERROR(SUMPRODUCT(('冬被-S级品'!$B$2:$B$10=$B148)*('冬被-S级品'!$E$1:$AW$1=AF$1)*('冬被-S级品'!$E$2:$AW$10)),0)+IFERROR(SUMPRODUCT(('白止-S级品'!$A$2:$A$26=$B148)*('白止-S级品'!$D$1:$AV$1=AF$1)*('白止-S级品'!$D$2:$AV$26)),0)+IFERROR(SUMPRODUCT(('乐容-S级品'!$A$4:$A$32=$B148)*('乐容-S级品'!$L$3:$CA$3=AF$1)*('乐容-S级品'!$L$4:$CA$32)),0)</f>
      </c>
      <c r="AG148" s="280">
        <f>IFERROR(SUMPRODUCT(('控温被PRO-S级品'!$B$2:$B$10=$B148)*('控温被PRO-S级品'!$E$1:$BE$1=AG$1)*('控温被PRO-S级品'!$E$2:$BE$10)),0)+IFERROR(SUMPRODUCT(('冬被-S级品'!$B$2:$B$10=$B148)*('冬被-S级品'!$E$1:$AW$1=AG$1)*('冬被-S级品'!$E$2:$AW$10)),0)+IFERROR(SUMPRODUCT(('白止-S级品'!$A$2:$A$26=$B148)*('白止-S级品'!$D$1:$AV$1=AG$1)*('白止-S级品'!$D$2:$AV$26)),0)+IFERROR(SUMPRODUCT(('乐容-S级品'!$A$4:$A$32=$B148)*('乐容-S级品'!$L$3:$CA$3=AG$1)*('乐容-S级品'!$L$4:$CA$32)),0)</f>
      </c>
      <c r="AH148" s="280">
        <f>IFERROR(SUMPRODUCT(('控温被PRO-S级品'!$B$2:$B$10=$B148)*('控温被PRO-S级品'!$E$1:$BE$1=AH$1)*('控温被PRO-S级品'!$E$2:$BE$10)),0)+IFERROR(SUMPRODUCT(('冬被-S级品'!$B$2:$B$10=$B148)*('冬被-S级品'!$E$1:$AW$1=AH$1)*('冬被-S级品'!$E$2:$AW$10)),0)+IFERROR(SUMPRODUCT(('白止-S级品'!$A$2:$A$26=$B148)*('白止-S级品'!$D$1:$AV$1=AH$1)*('白止-S级品'!$D$2:$AV$26)),0)+IFERROR(SUMPRODUCT(('乐容-S级品'!$A$4:$A$32=$B148)*('乐容-S级品'!$L$3:$CA$3=AH$1)*('乐容-S级品'!$L$4:$CA$32)),0)</f>
      </c>
      <c r="AI148" s="280">
        <f>IFERROR(SUMPRODUCT(('控温被PRO-S级品'!$B$2:$B$10=$B148)*('控温被PRO-S级品'!$E$1:$BE$1=AI$1)*('控温被PRO-S级品'!$E$2:$BE$10)),0)+IFERROR(SUMPRODUCT(('冬被-S级品'!$B$2:$B$10=$B148)*('冬被-S级品'!$E$1:$AW$1=AI$1)*('冬被-S级品'!$E$2:$AW$10)),0)+IFERROR(SUMPRODUCT(('白止-S级品'!$A$2:$A$26=$B148)*('白止-S级品'!$D$1:$AV$1=AI$1)*('白止-S级品'!$D$2:$AV$26)),0)+IFERROR(SUMPRODUCT(('乐容-S级品'!$A$4:$A$32=$B148)*('乐容-S级品'!$L$3:$CA$3=AI$1)*('乐容-S级品'!$L$4:$CA$32)),0)</f>
      </c>
      <c r="AJ148" s="280">
        <f>IFERROR(SUMPRODUCT(('控温被PRO-S级品'!$B$2:$B$10=$B148)*('控温被PRO-S级品'!$E$1:$BE$1=AJ$1)*('控温被PRO-S级品'!$E$2:$BE$10)),0)+IFERROR(SUMPRODUCT(('冬被-S级品'!$B$2:$B$10=$B148)*('冬被-S级品'!$E$1:$AW$1=AJ$1)*('冬被-S级品'!$E$2:$AW$10)),0)+IFERROR(SUMPRODUCT(('白止-S级品'!$A$2:$A$26=$B148)*('白止-S级品'!$D$1:$AV$1=AJ$1)*('白止-S级品'!$D$2:$AV$26)),0)+IFERROR(SUMPRODUCT(('乐容-S级品'!$A$4:$A$32=$B148)*('乐容-S级品'!$L$3:$CA$3=AJ$1)*('乐容-S级品'!$L$4:$CA$32)),0)</f>
      </c>
      <c r="AK148" s="280">
        <f>IFERROR(SUMPRODUCT(('控温被PRO-S级品'!$B$2:$B$10=$B148)*('控温被PRO-S级品'!$E$1:$BE$1=AK$1)*('控温被PRO-S级品'!$E$2:$BE$10)),0)+IFERROR(SUMPRODUCT(('冬被-S级品'!$B$2:$B$10=$B148)*('冬被-S级品'!$E$1:$AW$1=AK$1)*('冬被-S级品'!$E$2:$AW$10)),0)+IFERROR(SUMPRODUCT(('白止-S级品'!$A$2:$A$26=$B148)*('白止-S级品'!$D$1:$AV$1=AK$1)*('白止-S级品'!$D$2:$AV$26)),0)+IFERROR(SUMPRODUCT(('乐容-S级品'!$A$4:$A$32=$B148)*('乐容-S级品'!$L$3:$CA$3=AK$1)*('乐容-S级品'!$L$4:$CA$32)),0)</f>
      </c>
      <c r="AL148" s="280">
        <f>IFERROR(SUMPRODUCT(('控温被PRO-S级品'!$B$2:$B$10=$B148)*('控温被PRO-S级品'!$E$1:$BE$1=AL$1)*('控温被PRO-S级品'!$E$2:$BE$10)),0)+IFERROR(SUMPRODUCT(('冬被-S级品'!$B$2:$B$10=$B148)*('冬被-S级品'!$E$1:$AW$1=AL$1)*('冬被-S级品'!$E$2:$AW$10)),0)+IFERROR(SUMPRODUCT(('白止-S级品'!$A$2:$A$26=$B148)*('白止-S级品'!$D$1:$AV$1=AL$1)*('白止-S级品'!$D$2:$AV$26)),0)+IFERROR(SUMPRODUCT(('乐容-S级品'!$A$4:$A$32=$B148)*('乐容-S级品'!$L$3:$CA$3=AL$1)*('乐容-S级品'!$L$4:$CA$32)),0)</f>
      </c>
      <c r="AM148" s="280">
        <f>IFERROR(SUMPRODUCT(('控温被PRO-S级品'!$B$2:$B$10=$B148)*('控温被PRO-S级品'!$E$1:$BE$1=AM$1)*('控温被PRO-S级品'!$E$2:$BE$10)),0)+IFERROR(SUMPRODUCT(('冬被-S级品'!$B$2:$B$10=$B148)*('冬被-S级品'!$E$1:$AW$1=AM$1)*('冬被-S级品'!$E$2:$AW$10)),0)+IFERROR(SUMPRODUCT(('白止-S级品'!$A$2:$A$26=$B148)*('白止-S级品'!$D$1:$AV$1=AM$1)*('白止-S级品'!$D$2:$AV$26)),0)+IFERROR(SUMPRODUCT(('乐容-S级品'!$A$4:$A$32=$B148)*('乐容-S级品'!$L$3:$CA$3=AM$1)*('乐容-S级品'!$L$4:$CA$32)),0)</f>
      </c>
      <c r="AN148" s="280">
        <f>IFERROR(SUMPRODUCT(('控温被PRO-S级品'!$B$2:$B$10=$B148)*('控温被PRO-S级品'!$E$1:$BE$1=AN$1)*('控温被PRO-S级品'!$E$2:$BE$10)),0)+IFERROR(SUMPRODUCT(('冬被-S级品'!$B$2:$B$10=$B148)*('冬被-S级品'!$E$1:$AW$1=AN$1)*('冬被-S级品'!$E$2:$AW$10)),0)+IFERROR(SUMPRODUCT(('白止-S级品'!$A$2:$A$26=$B148)*('白止-S级品'!$D$1:$AV$1=AN$1)*('白止-S级品'!$D$2:$AV$26)),0)+IFERROR(SUMPRODUCT(('乐容-S级品'!$A$4:$A$32=$B148)*('乐容-S级品'!$L$3:$CA$3=AN$1)*('乐容-S级品'!$L$4:$CA$32)),0)</f>
      </c>
      <c r="AO148" s="280">
        <f>IFERROR(SUMPRODUCT(('控温被PRO-S级品'!$B$2:$B$10=$B148)*('控温被PRO-S级品'!$E$1:$BE$1=AO$1)*('控温被PRO-S级品'!$E$2:$BE$10)),0)+IFERROR(SUMPRODUCT(('冬被-S级品'!$B$2:$B$10=$B148)*('冬被-S级品'!$E$1:$AW$1=AO$1)*('冬被-S级品'!$E$2:$AW$10)),0)+IFERROR(SUMPRODUCT(('白止-S级品'!$A$2:$A$26=$B148)*('白止-S级品'!$D$1:$AV$1=AO$1)*('白止-S级品'!$D$2:$AV$26)),0)+IFERROR(SUMPRODUCT(('乐容-S级品'!$A$4:$A$32=$B148)*('乐容-S级品'!$L$3:$CA$3=AO$1)*('乐容-S级品'!$L$4:$CA$32)),0)</f>
      </c>
      <c r="AP148" s="280">
        <f>IFERROR(SUMPRODUCT(('控温被PRO-S级品'!$B$2:$B$10=$B148)*('控温被PRO-S级品'!$E$1:$BE$1=AP$1)*('控温被PRO-S级品'!$E$2:$BE$10)),0)+IFERROR(SUMPRODUCT(('冬被-S级品'!$B$2:$B$10=$B148)*('冬被-S级品'!$E$1:$AW$1=AP$1)*('冬被-S级品'!$E$2:$AW$10)),0)+IFERROR(SUMPRODUCT(('白止-S级品'!$A$2:$A$26=$B148)*('白止-S级品'!$D$1:$AV$1=AP$1)*('白止-S级品'!$D$2:$AV$26)),0)+IFERROR(SUMPRODUCT(('乐容-S级品'!$A$4:$A$32=$B148)*('乐容-S级品'!$L$3:$CA$3=AP$1)*('乐容-S级品'!$L$4:$CA$32)),0)</f>
      </c>
      <c r="AQ148" s="280">
        <f>IFERROR(SUMPRODUCT(('控温被PRO-S级品'!$B$2:$B$10=$B148)*('控温被PRO-S级品'!$E$1:$BE$1=AQ$1)*('控温被PRO-S级品'!$E$2:$BE$10)),0)+IFERROR(SUMPRODUCT(('冬被-S级品'!$B$2:$B$10=$B148)*('冬被-S级品'!$E$1:$AW$1=AQ$1)*('冬被-S级品'!$E$2:$AW$10)),0)+IFERROR(SUMPRODUCT(('白止-S级品'!$A$2:$A$26=$B148)*('白止-S级品'!$D$1:$AV$1=AQ$1)*('白止-S级品'!$D$2:$AV$26)),0)+IFERROR(SUMPRODUCT(('乐容-S级品'!$A$4:$A$32=$B148)*('乐容-S级品'!$L$3:$CA$3=AQ$1)*('乐容-S级品'!$L$4:$CA$32)),0)</f>
      </c>
      <c r="AR148" s="280">
        <f>IFERROR(SUMPRODUCT(('控温被PRO-S级品'!$B$2:$B$10=$B148)*('控温被PRO-S级品'!$E$1:$BE$1=AR$1)*('控温被PRO-S级品'!$E$2:$BE$10)),0)+IFERROR(SUMPRODUCT(('冬被-S级品'!$B$2:$B$10=$B148)*('冬被-S级品'!$E$1:$AW$1=AR$1)*('冬被-S级品'!$E$2:$AW$10)),0)+IFERROR(SUMPRODUCT(('白止-S级品'!$A$2:$A$26=$B148)*('白止-S级品'!$D$1:$AV$1=AR$1)*('白止-S级品'!$D$2:$AV$26)),0)+IFERROR(SUMPRODUCT(('乐容-S级品'!$A$4:$A$32=$B148)*('乐容-S级品'!$L$3:$CA$3=AR$1)*('乐容-S级品'!$L$4:$CA$32)),0)</f>
      </c>
      <c r="AS148" s="280">
        <f>IFERROR(SUMPRODUCT(('控温被PRO-S级品'!$B$2:$B$10=$B148)*('控温被PRO-S级品'!$E$1:$BE$1=AS$1)*('控温被PRO-S级品'!$E$2:$BE$10)),0)+IFERROR(SUMPRODUCT(('冬被-S级品'!$B$2:$B$10=$B148)*('冬被-S级品'!$E$1:$AW$1=AS$1)*('冬被-S级品'!$E$2:$AW$10)),0)+IFERROR(SUMPRODUCT(('白止-S级品'!$A$2:$A$26=$B148)*('白止-S级品'!$D$1:$AV$1=AS$1)*('白止-S级品'!$D$2:$AV$26)),0)+IFERROR(SUMPRODUCT(('乐容-S级品'!$A$4:$A$32=$B148)*('乐容-S级品'!$L$3:$CA$3=AS$1)*('乐容-S级品'!$L$4:$CA$32)),0)</f>
      </c>
      <c r="AT148" s="280">
        <f>IFERROR(SUMPRODUCT(('控温被PRO-S级品'!$B$2:$B$10=$B148)*('控温被PRO-S级品'!$E$1:$BE$1=AT$1)*('控温被PRO-S级品'!$E$2:$BE$10)),0)+IFERROR(SUMPRODUCT(('冬被-S级品'!$B$2:$B$10=$B148)*('冬被-S级品'!$E$1:$AW$1=AT$1)*('冬被-S级品'!$E$2:$AW$10)),0)+IFERROR(SUMPRODUCT(('白止-S级品'!$A$2:$A$26=$B148)*('白止-S级品'!$D$1:$AV$1=AT$1)*('白止-S级品'!$D$2:$AV$26)),0)+IFERROR(SUMPRODUCT(('乐容-S级品'!$A$4:$A$32=$B148)*('乐容-S级品'!$L$3:$CA$3=AT$1)*('乐容-S级品'!$L$4:$CA$32)),0)</f>
      </c>
      <c r="AU148" s="280">
        <f>IFERROR(SUMPRODUCT(('控温被PRO-S级品'!$B$2:$B$10=$B148)*('控温被PRO-S级品'!$E$1:$BE$1=AU$1)*('控温被PRO-S级品'!$E$2:$BE$10)),0)+IFERROR(SUMPRODUCT(('冬被-S级品'!$B$2:$B$10=$B148)*('冬被-S级品'!$E$1:$AW$1=AU$1)*('冬被-S级品'!$E$2:$AW$10)),0)+IFERROR(SUMPRODUCT(('白止-S级品'!$A$2:$A$26=$B148)*('白止-S级品'!$D$1:$AV$1=AU$1)*('白止-S级品'!$D$2:$AV$26)),0)+IFERROR(SUMPRODUCT(('乐容-S级品'!$A$4:$A$32=$B148)*('乐容-S级品'!$L$3:$CA$3=AU$1)*('乐容-S级品'!$L$4:$CA$32)),0)</f>
      </c>
      <c r="AV148" s="280">
        <f>IFERROR(SUMPRODUCT(('控温被PRO-S级品'!$B$2:$B$10=$B148)*('控温被PRO-S级品'!$E$1:$BE$1=AV$1)*('控温被PRO-S级品'!$E$2:$BE$10)),0)+IFERROR(SUMPRODUCT(('冬被-S级品'!$B$2:$B$10=$B148)*('冬被-S级品'!$E$1:$AW$1=AV$1)*('冬被-S级品'!$E$2:$AW$10)),0)+IFERROR(SUMPRODUCT(('白止-S级品'!$A$2:$A$26=$B148)*('白止-S级品'!$D$1:$AV$1=AV$1)*('白止-S级品'!$D$2:$AV$26)),0)+IFERROR(SUMPRODUCT(('乐容-S级品'!$A$4:$A$32=$B148)*('乐容-S级品'!$L$3:$CA$3=AV$1)*('乐容-S级品'!$L$4:$CA$32)),0)</f>
      </c>
      <c r="AW148" s="280">
        <f>IFERROR(SUMPRODUCT(('控温被PRO-S级品'!$B$2:$B$10=$B148)*('控温被PRO-S级品'!$E$1:$BE$1=AW$1)*('控温被PRO-S级品'!$E$2:$BE$10)),0)+IFERROR(SUMPRODUCT(('冬被-S级品'!$B$2:$B$10=$B148)*('冬被-S级品'!$E$1:$AW$1=AW$1)*('冬被-S级品'!$E$2:$AW$10)),0)+IFERROR(SUMPRODUCT(('白止-S级品'!$A$2:$A$26=$B148)*('白止-S级品'!$D$1:$AV$1=AW$1)*('白止-S级品'!$D$2:$AV$26)),0)+IFERROR(SUMPRODUCT(('乐容-S级品'!$A$4:$A$32=$B148)*('乐容-S级品'!$L$3:$CA$3=AW$1)*('乐容-S级品'!$L$4:$CA$32)),0)</f>
      </c>
      <c r="AX148" s="280">
        <f>IFERROR(SUMPRODUCT(('控温被PRO-S级品'!$B$2:$B$10=$B148)*('控温被PRO-S级品'!$E$1:$BE$1=AX$1)*('控温被PRO-S级品'!$E$2:$BE$10)),0)+IFERROR(SUMPRODUCT(('冬被-S级品'!$B$2:$B$10=$B148)*('冬被-S级品'!$E$1:$AW$1=AX$1)*('冬被-S级品'!$E$2:$AW$10)),0)+IFERROR(SUMPRODUCT(('白止-S级品'!$A$2:$A$26=$B148)*('白止-S级品'!$D$1:$AV$1=AX$1)*('白止-S级品'!$D$2:$AV$26)),0)+IFERROR(SUMPRODUCT(('乐容-S级品'!$A$4:$A$32=$B148)*('乐容-S级品'!$L$3:$CA$3=AX$1)*('乐容-S级品'!$L$4:$CA$32)),0)</f>
      </c>
      <c r="AY148" s="280">
        <f>IFERROR(SUMPRODUCT(('控温被PRO-S级品'!$B$2:$B$10=$B148)*('控温被PRO-S级品'!$E$1:$BE$1=AY$1)*('控温被PRO-S级品'!$E$2:$BE$10)),0)+IFERROR(SUMPRODUCT(('冬被-S级品'!$B$2:$B$10=$B148)*('冬被-S级品'!$E$1:$AW$1=AY$1)*('冬被-S级品'!$E$2:$AW$10)),0)+IFERROR(SUMPRODUCT(('白止-S级品'!$A$2:$A$26=$B148)*('白止-S级品'!$D$1:$AV$1=AY$1)*('白止-S级品'!$D$2:$AV$26)),0)+IFERROR(SUMPRODUCT(('乐容-S级品'!$A$4:$A$32=$B148)*('乐容-S级品'!$L$3:$CA$3=AY$1)*('乐容-S级品'!$L$4:$CA$32)),0)</f>
      </c>
      <c r="AZ148" s="280">
        <f>IFERROR(SUMPRODUCT(('控温被PRO-S级品'!$B$2:$B$10=$B148)*('控温被PRO-S级品'!$E$1:$BE$1=AZ$1)*('控温被PRO-S级品'!$E$2:$BE$10)),0)+IFERROR(SUMPRODUCT(('冬被-S级品'!$B$2:$B$10=$B148)*('冬被-S级品'!$E$1:$AW$1=AZ$1)*('冬被-S级品'!$E$2:$AW$10)),0)+IFERROR(SUMPRODUCT(('白止-S级品'!$A$2:$A$26=$B148)*('白止-S级品'!$D$1:$AV$1=AZ$1)*('白止-S级品'!$D$2:$AV$26)),0)+IFERROR(SUMPRODUCT(('乐容-S级品'!$A$4:$A$32=$B148)*('乐容-S级品'!$L$3:$CA$3=AZ$1)*('乐容-S级品'!$L$4:$CA$32)),0)</f>
      </c>
      <c r="BA148" s="280">
        <f>IFERROR(SUMPRODUCT(('控温被PRO-S级品'!$B$2:$B$10=$B148)*('控温被PRO-S级品'!$E$1:$BE$1=BA$1)*('控温被PRO-S级品'!$E$2:$BE$10)),0)+IFERROR(SUMPRODUCT(('冬被-S级品'!$B$2:$B$10=$B148)*('冬被-S级品'!$E$1:$AW$1=BA$1)*('冬被-S级品'!$E$2:$AW$10)),0)+IFERROR(SUMPRODUCT(('白止-S级品'!$A$2:$A$26=$B148)*('白止-S级品'!$D$1:$AV$1=BA$1)*('白止-S级品'!$D$2:$AV$26)),0)+IFERROR(SUMPRODUCT(('乐容-S级品'!$A$4:$A$32=$B148)*('乐容-S级品'!$L$3:$CA$3=BA$1)*('乐容-S级品'!$L$4:$CA$32)),0)</f>
      </c>
      <c r="BB148" s="280">
        <f>IFERROR(SUMPRODUCT(('控温被PRO-S级品'!$B$2:$B$10=$B148)*('控温被PRO-S级品'!$E$1:$BE$1=BB$1)*('控温被PRO-S级品'!$E$2:$BE$10)),0)+IFERROR(SUMPRODUCT(('冬被-S级品'!$B$2:$B$10=$B148)*('冬被-S级品'!$E$1:$AW$1=BB$1)*('冬被-S级品'!$E$2:$AW$10)),0)+IFERROR(SUMPRODUCT(('白止-S级品'!$A$2:$A$26=$B148)*('白止-S级品'!$D$1:$AV$1=BB$1)*('白止-S级品'!$D$2:$AV$26)),0)+IFERROR(SUMPRODUCT(('乐容-S级品'!$A$4:$A$32=$B148)*('乐容-S级品'!$L$3:$CA$3=BB$1)*('乐容-S级品'!$L$4:$CA$32)),0)</f>
      </c>
      <c r="BC148" s="280">
        <f>IFERROR(SUMPRODUCT(('控温被PRO-S级品'!$B$2:$B$10=$B148)*('控温被PRO-S级品'!$E$1:$BE$1=BC$1)*('控温被PRO-S级品'!$E$2:$BE$10)),0)+IFERROR(SUMPRODUCT(('冬被-S级品'!$B$2:$B$10=$B148)*('冬被-S级品'!$E$1:$AW$1=BC$1)*('冬被-S级品'!$E$2:$AW$10)),0)+IFERROR(SUMPRODUCT(('白止-S级品'!$A$2:$A$26=$B148)*('白止-S级品'!$D$1:$AV$1=BC$1)*('白止-S级品'!$D$2:$AV$26)),0)+IFERROR(SUMPRODUCT(('乐容-S级品'!$A$4:$A$32=$B148)*('乐容-S级品'!$L$3:$CA$3=BC$1)*('乐容-S级品'!$L$4:$CA$32)),0)</f>
      </c>
      <c r="BD148" s="280">
        <f>IFERROR(SUMPRODUCT(('控温被PRO-S级品'!$B$2:$B$10=$B148)*('控温被PRO-S级品'!$E$1:$BE$1=BD$1)*('控温被PRO-S级品'!$E$2:$BE$10)),0)+IFERROR(SUMPRODUCT(('冬被-S级品'!$B$2:$B$10=$B148)*('冬被-S级品'!$E$1:$AW$1=BD$1)*('冬被-S级品'!$E$2:$AW$10)),0)+IFERROR(SUMPRODUCT(('白止-S级品'!$A$2:$A$26=$B148)*('白止-S级品'!$D$1:$AV$1=BD$1)*('白止-S级品'!$D$2:$AV$26)),0)+IFERROR(SUMPRODUCT(('乐容-S级品'!$A$4:$A$32=$B148)*('乐容-S级品'!$L$3:$CA$3=BD$1)*('乐容-S级品'!$L$4:$CA$32)),0)</f>
      </c>
      <c r="BE148" s="280">
        <f>IFERROR(SUMPRODUCT(('控温被PRO-S级品'!$B$2:$B$10=$B148)*('控温被PRO-S级品'!$E$1:$BE$1=BE$1)*('控温被PRO-S级品'!$E$2:$BE$10)),0)+IFERROR(SUMPRODUCT(('冬被-S级品'!$B$2:$B$10=$B148)*('冬被-S级品'!$E$1:$AW$1=BE$1)*('冬被-S级品'!$E$2:$AW$10)),0)+IFERROR(SUMPRODUCT(('白止-S级品'!$A$2:$A$26=$B148)*('白止-S级品'!$D$1:$AV$1=BE$1)*('白止-S级品'!$D$2:$AV$26)),0)+IFERROR(SUMPRODUCT(('乐容-S级品'!$A$4:$A$32=$B148)*('乐容-S级品'!$L$3:$CA$3=BE$1)*('乐容-S级品'!$L$4:$CA$32)),0)</f>
      </c>
      <c r="BF148" s="280">
        <f>IFERROR(SUMPRODUCT(('控温被PRO-S级品'!$B$2:$B$10=$B148)*('控温被PRO-S级品'!$E$1:$BE$1=BF$1)*('控温被PRO-S级品'!$E$2:$BE$10)),0)+IFERROR(SUMPRODUCT(('冬被-S级品'!$B$2:$B$10=$B148)*('冬被-S级品'!$E$1:$AW$1=BF$1)*('冬被-S级品'!$E$2:$AW$10)),0)+IFERROR(SUMPRODUCT(('白止-S级品'!$A$2:$A$26=$B148)*('白止-S级品'!$D$1:$AV$1=BF$1)*('白止-S级品'!$D$2:$AV$26)),0)+IFERROR(SUMPRODUCT(('乐容-S级品'!$A$4:$A$32=$B148)*('乐容-S级品'!$L$3:$CA$3=BF$1)*('乐容-S级品'!$L$4:$CA$32)),0)</f>
      </c>
      <c r="BG148" s="280">
        <f>IFERROR(SUMPRODUCT(('控温被PRO-S级品'!$B$2:$B$10=$B148)*('控温被PRO-S级品'!$E$1:$BE$1=BG$1)*('控温被PRO-S级品'!$E$2:$BE$10)),0)+IFERROR(SUMPRODUCT(('冬被-S级品'!$B$2:$B$10=$B148)*('冬被-S级品'!$E$1:$AW$1=BG$1)*('冬被-S级品'!$E$2:$AW$10)),0)+IFERROR(SUMPRODUCT(('白止-S级品'!$A$2:$A$26=$B148)*('白止-S级品'!$D$1:$AV$1=BG$1)*('白止-S级品'!$D$2:$AV$26)),0)+IFERROR(SUMPRODUCT(('乐容-S级品'!$A$4:$A$32=$B148)*('乐容-S级品'!$L$3:$CA$3=BG$1)*('乐容-S级品'!$L$4:$CA$32)),0)</f>
      </c>
      <c r="BH148" s="280">
        <f>IFERROR(SUMPRODUCT(('控温被PRO-S级品'!$B$2:$B$10=$B148)*('控温被PRO-S级品'!$E$1:$BE$1=BH$1)*('控温被PRO-S级品'!$E$2:$BE$10)),0)+IFERROR(SUMPRODUCT(('冬被-S级品'!$B$2:$B$10=$B148)*('冬被-S级品'!$E$1:$AW$1=BH$1)*('冬被-S级品'!$E$2:$AW$10)),0)+IFERROR(SUMPRODUCT(('白止-S级品'!$A$2:$A$26=$B148)*('白止-S级品'!$D$1:$AV$1=BH$1)*('白止-S级品'!$D$2:$AV$26)),0)+IFERROR(SUMPRODUCT(('乐容-S级品'!$A$4:$A$32=$B148)*('乐容-S级品'!$L$3:$CA$3=BH$1)*('乐容-S级品'!$L$4:$CA$32)),0)</f>
      </c>
      <c r="BI148" s="280">
        <f>IFERROR(SUMPRODUCT(('控温被PRO-S级品'!$B$2:$B$10=$B148)*('控温被PRO-S级品'!$E$1:$BE$1=BI$1)*('控温被PRO-S级品'!$E$2:$BE$10)),0)+IFERROR(SUMPRODUCT(('冬被-S级品'!$B$2:$B$10=$B148)*('冬被-S级品'!$E$1:$AW$1=BI$1)*('冬被-S级品'!$E$2:$AW$10)),0)+IFERROR(SUMPRODUCT(('白止-S级品'!$A$2:$A$26=$B148)*('白止-S级品'!$D$1:$AV$1=BI$1)*('白止-S级品'!$D$2:$AV$26)),0)+IFERROR(SUMPRODUCT(('乐容-S级品'!$A$4:$A$32=$B148)*('乐容-S级品'!$L$3:$CA$3=BI$1)*('乐容-S级品'!$L$4:$CA$32)),0)</f>
      </c>
      <c r="BJ148" s="280">
        <f>IFERROR(SUMPRODUCT(('控温被PRO-S级品'!$B$2:$B$10=$B148)*('控温被PRO-S级品'!$E$1:$BE$1=BJ$1)*('控温被PRO-S级品'!$E$2:$BE$10)),0)+IFERROR(SUMPRODUCT(('冬被-S级品'!$B$2:$B$10=$B148)*('冬被-S级品'!$E$1:$AW$1=BJ$1)*('冬被-S级品'!$E$2:$AW$10)),0)+IFERROR(SUMPRODUCT(('白止-S级品'!$A$2:$A$26=$B148)*('白止-S级品'!$D$1:$AV$1=BJ$1)*('白止-S级品'!$D$2:$AV$26)),0)+IFERROR(SUMPRODUCT(('乐容-S级品'!$A$4:$A$32=$B148)*('乐容-S级品'!$L$3:$CA$3=BJ$1)*('乐容-S级品'!$L$4:$CA$32)),0)</f>
      </c>
      <c r="BK148" s="280">
        <f>IFERROR(SUMPRODUCT(('控温被PRO-S级品'!$B$2:$B$10=$B148)*('控温被PRO-S级品'!$E$1:$BE$1=BK$1)*('控温被PRO-S级品'!$E$2:$BE$10)),0)+IFERROR(SUMPRODUCT(('冬被-S级品'!$B$2:$B$10=$B148)*('冬被-S级品'!$E$1:$AW$1=BK$1)*('冬被-S级品'!$E$2:$AW$10)),0)+IFERROR(SUMPRODUCT(('白止-S级品'!$A$2:$A$26=$B148)*('白止-S级品'!$D$1:$AV$1=BK$1)*('白止-S级品'!$D$2:$AV$26)),0)+IFERROR(SUMPRODUCT(('乐容-S级品'!$A$4:$A$32=$B148)*('乐容-S级品'!$L$3:$CA$3=BK$1)*('乐容-S级品'!$L$4:$CA$32)),0)</f>
      </c>
      <c r="BL148" s="280">
        <f>IFERROR(SUMPRODUCT(('控温被PRO-S级品'!$B$2:$B$10=$B148)*('控温被PRO-S级品'!$E$1:$BE$1=BL$1)*('控温被PRO-S级品'!$E$2:$BE$10)),0)+IFERROR(SUMPRODUCT(('冬被-S级品'!$B$2:$B$10=$B148)*('冬被-S级品'!$E$1:$AW$1=BL$1)*('冬被-S级品'!$E$2:$AW$10)),0)+IFERROR(SUMPRODUCT(('白止-S级品'!$A$2:$A$26=$B148)*('白止-S级品'!$D$1:$AV$1=BL$1)*('白止-S级品'!$D$2:$AV$26)),0)+IFERROR(SUMPRODUCT(('乐容-S级品'!$A$4:$A$32=$B148)*('乐容-S级品'!$L$3:$CA$3=BL$1)*('乐容-S级品'!$L$4:$CA$32)),0)</f>
      </c>
      <c r="BM148" s="280">
        <f>IFERROR(SUMPRODUCT(('控温被PRO-S级品'!$B$2:$B$10=$B148)*('控温被PRO-S级品'!$E$1:$BE$1=BM$1)*('控温被PRO-S级品'!$E$2:$BE$10)),0)+IFERROR(SUMPRODUCT(('冬被-S级品'!$B$2:$B$10=$B148)*('冬被-S级品'!$E$1:$AW$1=BM$1)*('冬被-S级品'!$E$2:$AW$10)),0)+IFERROR(SUMPRODUCT(('白止-S级品'!$A$2:$A$26=$B148)*('白止-S级品'!$D$1:$AV$1=BM$1)*('白止-S级品'!$D$2:$AV$26)),0)+IFERROR(SUMPRODUCT(('乐容-S级品'!$A$4:$A$32=$B148)*('乐容-S级品'!$L$3:$CA$3=BM$1)*('乐容-S级品'!$L$4:$CA$32)),0)</f>
      </c>
      <c r="BN148" s="280">
        <f>IFERROR(SUMPRODUCT(('控温被PRO-S级品'!$B$2:$B$10=$B148)*('控温被PRO-S级品'!$E$1:$BE$1=BN$1)*('控温被PRO-S级品'!$E$2:$BE$10)),0)+IFERROR(SUMPRODUCT(('冬被-S级品'!$B$2:$B$10=$B148)*('冬被-S级品'!$E$1:$AW$1=BN$1)*('冬被-S级品'!$E$2:$AW$10)),0)+IFERROR(SUMPRODUCT(('白止-S级品'!$A$2:$A$26=$B148)*('白止-S级品'!$D$1:$AV$1=BN$1)*('白止-S级品'!$D$2:$AV$26)),0)+IFERROR(SUMPRODUCT(('乐容-S级品'!$A$4:$A$32=$B148)*('乐容-S级品'!$L$3:$CA$3=BN$1)*('乐容-S级品'!$L$4:$CA$32)),0)</f>
      </c>
      <c r="BO148" s="280">
        <f>IFERROR(SUMPRODUCT(('控温被PRO-S级品'!$B$2:$B$10=$B148)*('控温被PRO-S级品'!$E$1:$BE$1=BO$1)*('控温被PRO-S级品'!$E$2:$BE$10)),0)+IFERROR(SUMPRODUCT(('冬被-S级品'!$B$2:$B$10=$B148)*('冬被-S级品'!$E$1:$AW$1=BO$1)*('冬被-S级品'!$E$2:$AW$10)),0)+IFERROR(SUMPRODUCT(('白止-S级品'!$A$2:$A$26=$B148)*('白止-S级品'!$D$1:$AV$1=BO$1)*('白止-S级品'!$D$2:$AV$26)),0)+IFERROR(SUMPRODUCT(('乐容-S级品'!$A$4:$A$32=$B148)*('乐容-S级品'!$L$3:$CA$3=BO$1)*('乐容-S级品'!$L$4:$CA$32)),0)</f>
      </c>
      <c r="BP148" s="280">
        <f>IFERROR(SUMPRODUCT(('控温被PRO-S级品'!$B$2:$B$10=$B148)*('控温被PRO-S级品'!$E$1:$BE$1=BP$1)*('控温被PRO-S级品'!$E$2:$BE$10)),0)+IFERROR(SUMPRODUCT(('冬被-S级品'!$B$2:$B$10=$B148)*('冬被-S级品'!$E$1:$AW$1=BP$1)*('冬被-S级品'!$E$2:$AW$10)),0)+IFERROR(SUMPRODUCT(('白止-S级品'!$A$2:$A$26=$B148)*('白止-S级品'!$D$1:$AV$1=BP$1)*('白止-S级品'!$D$2:$AV$26)),0)+IFERROR(SUMPRODUCT(('乐容-S级品'!$A$4:$A$32=$B148)*('乐容-S级品'!$L$3:$CA$3=BP$1)*('乐容-S级品'!$L$4:$CA$32)),0)</f>
      </c>
      <c r="BQ148" s="280">
        <f>IFERROR(SUMPRODUCT(('控温被PRO-S级品'!$B$2:$B$10=$B148)*('控温被PRO-S级品'!$E$1:$BE$1=BQ$1)*('控温被PRO-S级品'!$E$2:$BE$10)),0)+IFERROR(SUMPRODUCT(('冬被-S级品'!$B$2:$B$10=$B148)*('冬被-S级品'!$E$1:$AW$1=BQ$1)*('冬被-S级品'!$E$2:$AW$10)),0)+IFERROR(SUMPRODUCT(('白止-S级品'!$A$2:$A$26=$B148)*('白止-S级品'!$D$1:$AV$1=BQ$1)*('白止-S级品'!$D$2:$AV$26)),0)+IFERROR(SUMPRODUCT(('乐容-S级品'!$A$4:$A$32=$B148)*('乐容-S级品'!$L$3:$CA$3=BQ$1)*('乐容-S级品'!$L$4:$CA$32)),0)</f>
      </c>
      <c r="BR148" s="280">
        <f>IFERROR(SUMPRODUCT(('控温被PRO-S级品'!$B$2:$B$10=$B148)*('控温被PRO-S级品'!$E$1:$BE$1=BR$1)*('控温被PRO-S级品'!$E$2:$BE$10)),0)+IFERROR(SUMPRODUCT(('冬被-S级品'!$B$2:$B$10=$B148)*('冬被-S级品'!$E$1:$AW$1=BR$1)*('冬被-S级品'!$E$2:$AW$10)),0)+IFERROR(SUMPRODUCT(('白止-S级品'!$A$2:$A$26=$B148)*('白止-S级品'!$D$1:$AV$1=BR$1)*('白止-S级品'!$D$2:$AV$26)),0)+IFERROR(SUMPRODUCT(('乐容-S级品'!$A$4:$A$32=$B148)*('乐容-S级品'!$L$3:$CA$3=BR$1)*('乐容-S级品'!$L$4:$CA$32)),0)</f>
      </c>
      <c r="BS148" s="280">
        <f>IFERROR(SUMPRODUCT(('控温被PRO-S级品'!$B$2:$B$10=$B148)*('控温被PRO-S级品'!$E$1:$BE$1=BS$1)*('控温被PRO-S级品'!$E$2:$BE$10)),0)+IFERROR(SUMPRODUCT(('冬被-S级品'!$B$2:$B$10=$B148)*('冬被-S级品'!$E$1:$AW$1=BS$1)*('冬被-S级品'!$E$2:$AW$10)),0)+IFERROR(SUMPRODUCT(('白止-S级品'!$A$2:$A$26=$B148)*('白止-S级品'!$D$1:$AV$1=BS$1)*('白止-S级品'!$D$2:$AV$26)),0)+IFERROR(SUMPRODUCT(('乐容-S级品'!$A$4:$A$32=$B148)*('乐容-S级品'!$L$3:$CA$3=BS$1)*('乐容-S级品'!$L$4:$CA$32)),0)</f>
      </c>
      <c r="BT148" s="280">
        <f>IFERROR(SUMPRODUCT(('控温被PRO-S级品'!$B$2:$B$10=$B148)*('控温被PRO-S级品'!$E$1:$BE$1=BT$1)*('控温被PRO-S级品'!$E$2:$BE$10)),0)+IFERROR(SUMPRODUCT(('冬被-S级品'!$B$2:$B$10=$B148)*('冬被-S级品'!$E$1:$AW$1=BT$1)*('冬被-S级品'!$E$2:$AW$10)),0)+IFERROR(SUMPRODUCT(('白止-S级品'!$A$2:$A$26=$B148)*('白止-S级品'!$D$1:$AV$1=BT$1)*('白止-S级品'!$D$2:$AV$26)),0)+IFERROR(SUMPRODUCT(('乐容-S级品'!$A$4:$A$32=$B148)*('乐容-S级品'!$L$3:$CA$3=BT$1)*('乐容-S级品'!$L$4:$CA$32)),0)</f>
      </c>
      <c r="BU148" s="280">
        <f>IFERROR(SUMPRODUCT(('控温被PRO-S级品'!$B$2:$B$10=$B148)*('控温被PRO-S级品'!$E$1:$BE$1=BU$1)*('控温被PRO-S级品'!$E$2:$BE$10)),0)+IFERROR(SUMPRODUCT(('冬被-S级品'!$B$2:$B$10=$B148)*('冬被-S级品'!$E$1:$AW$1=BU$1)*('冬被-S级品'!$E$2:$AW$10)),0)+IFERROR(SUMPRODUCT(('白止-S级品'!$A$2:$A$26=$B148)*('白止-S级品'!$D$1:$AV$1=BU$1)*('白止-S级品'!$D$2:$AV$26)),0)+IFERROR(SUMPRODUCT(('乐容-S级品'!$A$4:$A$32=$B148)*('乐容-S级品'!$L$3:$CA$3=BU$1)*('乐容-S级品'!$L$4:$CA$32)),0)</f>
      </c>
      <c r="BV148" s="280">
        <f>IFERROR(SUMPRODUCT(('控温被PRO-S级品'!$B$2:$B$10=$B148)*('控温被PRO-S级品'!$E$1:$BE$1=BV$1)*('控温被PRO-S级品'!$E$2:$BE$10)),0)+IFERROR(SUMPRODUCT(('冬被-S级品'!$B$2:$B$10=$B148)*('冬被-S级品'!$E$1:$AW$1=BV$1)*('冬被-S级品'!$E$2:$AW$10)),0)+IFERROR(SUMPRODUCT(('白止-S级品'!$A$2:$A$26=$B148)*('白止-S级品'!$D$1:$AV$1=BV$1)*('白止-S级品'!$D$2:$AV$26)),0)+IFERROR(SUMPRODUCT(('乐容-S级品'!$A$4:$A$32=$B148)*('乐容-S级品'!$L$3:$CA$3=BV$1)*('乐容-S级品'!$L$4:$CA$32)),0)</f>
      </c>
      <c r="BW148" s="280">
        <f>IFERROR(SUMPRODUCT(('控温被PRO-S级品'!$B$2:$B$10=$B148)*('控温被PRO-S级品'!$E$1:$BE$1=BW$1)*('控温被PRO-S级品'!$E$2:$BE$10)),0)+IFERROR(SUMPRODUCT(('冬被-S级品'!$B$2:$B$10=$B148)*('冬被-S级品'!$E$1:$AW$1=BW$1)*('冬被-S级品'!$E$2:$AW$10)),0)+IFERROR(SUMPRODUCT(('白止-S级品'!$A$2:$A$26=$B148)*('白止-S级品'!$D$1:$AV$1=BW$1)*('白止-S级品'!$D$2:$AV$26)),0)+IFERROR(SUMPRODUCT(('乐容-S级品'!$A$4:$A$32=$B148)*('乐容-S级品'!$L$3:$CA$3=BW$1)*('乐容-S级品'!$L$4:$CA$32)),0)</f>
      </c>
      <c r="BX148" s="280">
        <f>IFERROR(SUMPRODUCT(('控温被PRO-S级品'!$B$2:$B$10=$B148)*('控温被PRO-S级品'!$E$1:$BE$1=BX$1)*('控温被PRO-S级品'!$E$2:$BE$10)),0)+IFERROR(SUMPRODUCT(('冬被-S级品'!$B$2:$B$10=$B148)*('冬被-S级品'!$E$1:$AW$1=BX$1)*('冬被-S级品'!$E$2:$AW$10)),0)+IFERROR(SUMPRODUCT(('白止-S级品'!$A$2:$A$26=$B148)*('白止-S级品'!$D$1:$AV$1=BX$1)*('白止-S级品'!$D$2:$AV$26)),0)+IFERROR(SUMPRODUCT(('乐容-S级品'!$A$4:$A$32=$B148)*('乐容-S级品'!$L$3:$CA$3=BX$1)*('乐容-S级品'!$L$4:$CA$32)),0)</f>
      </c>
      <c r="BY148" s="280">
        <f>IFERROR(SUMPRODUCT(('控温被PRO-S级品'!$B$2:$B$10=$B148)*('控温被PRO-S级品'!$E$1:$BE$1=BY$1)*('控温被PRO-S级品'!$E$2:$BE$10)),0)+IFERROR(SUMPRODUCT(('冬被-S级品'!$B$2:$B$10=$B148)*('冬被-S级品'!$E$1:$AW$1=BY$1)*('冬被-S级品'!$E$2:$AW$10)),0)+IFERROR(SUMPRODUCT(('白止-S级品'!$A$2:$A$26=$B148)*('白止-S级品'!$D$1:$AV$1=BY$1)*('白止-S级品'!$D$2:$AV$26)),0)+IFERROR(SUMPRODUCT(('乐容-S级品'!$A$4:$A$32=$B148)*('乐容-S级品'!$L$3:$CA$3=BY$1)*('乐容-S级品'!$L$4:$CA$32)),0)</f>
      </c>
      <c r="BZ148" s="280">
        <f>IFERROR(SUMPRODUCT(('控温被PRO-S级品'!$B$2:$B$10=$B148)*('控温被PRO-S级品'!$E$1:$BE$1=BZ$1)*('控温被PRO-S级品'!$E$2:$BE$10)),0)+IFERROR(SUMPRODUCT(('冬被-S级品'!$B$2:$B$10=$B148)*('冬被-S级品'!$E$1:$AW$1=BZ$1)*('冬被-S级品'!$E$2:$AW$10)),0)+IFERROR(SUMPRODUCT(('白止-S级品'!$A$2:$A$26=$B148)*('白止-S级品'!$D$1:$AV$1=BZ$1)*('白止-S级品'!$D$2:$AV$26)),0)+IFERROR(SUMPRODUCT(('乐容-S级品'!$A$4:$A$32=$B148)*('乐容-S级品'!$L$3:$CA$3=BZ$1)*('乐容-S级品'!$L$4:$CA$32)),0)</f>
      </c>
      <c r="CA148" s="280">
        <f>IFERROR(SUMPRODUCT(('控温被PRO-S级品'!$B$2:$B$10=$B148)*('控温被PRO-S级品'!$E$1:$BE$1=CA$1)*('控温被PRO-S级品'!$E$2:$BE$10)),0)+IFERROR(SUMPRODUCT(('冬被-S级品'!$B$2:$B$10=$B148)*('冬被-S级品'!$E$1:$AW$1=CA$1)*('冬被-S级品'!$E$2:$AW$10)),0)+IFERROR(SUMPRODUCT(('白止-S级品'!$A$2:$A$26=$B148)*('白止-S级品'!$D$1:$AV$1=CA$1)*('白止-S级品'!$D$2:$AV$26)),0)+IFERROR(SUMPRODUCT(('乐容-S级品'!$A$4:$A$32=$B148)*('乐容-S级品'!$L$3:$CA$3=CA$1)*('乐容-S级品'!$L$4:$CA$32)),0)</f>
      </c>
      <c r="CB148" s="280">
        <f>IFERROR(SUMPRODUCT(('控温被PRO-S级品'!$B$2:$B$10=$B148)*('控温被PRO-S级品'!$E$1:$BE$1=CB$1)*('控温被PRO-S级品'!$E$2:$BE$10)),0)+IFERROR(SUMPRODUCT(('冬被-S级品'!$B$2:$B$10=$B148)*('冬被-S级品'!$E$1:$AW$1=CB$1)*('冬被-S级品'!$E$2:$AW$10)),0)+IFERROR(SUMPRODUCT(('白止-S级品'!$A$2:$A$26=$B148)*('白止-S级品'!$D$1:$AV$1=CB$1)*('白止-S级品'!$D$2:$AV$26)),0)+IFERROR(SUMPRODUCT(('乐容-S级品'!$A$4:$A$32=$B148)*('乐容-S级品'!$L$3:$CA$3=CB$1)*('乐容-S级品'!$L$4:$CA$32)),0)</f>
      </c>
      <c r="CC148" s="280">
        <f>IFERROR(SUMPRODUCT(('控温被PRO-S级品'!$B$2:$B$10=$B148)*('控温被PRO-S级品'!$E$1:$BE$1=CC$1)*('控温被PRO-S级品'!$E$2:$BE$10)),0)+IFERROR(SUMPRODUCT(('冬被-S级品'!$B$2:$B$10=$B148)*('冬被-S级品'!$E$1:$AW$1=CC$1)*('冬被-S级品'!$E$2:$AW$10)),0)+IFERROR(SUMPRODUCT(('白止-S级品'!$A$2:$A$26=$B148)*('白止-S级品'!$D$1:$AV$1=CC$1)*('白止-S级品'!$D$2:$AV$26)),0)+IFERROR(SUMPRODUCT(('乐容-S级品'!$A$4:$A$32=$B148)*('乐容-S级品'!$L$3:$CA$3=CC$1)*('乐容-S级品'!$L$4:$CA$32)),0)</f>
      </c>
      <c r="CD148" s="280">
        <f>IFERROR(SUMPRODUCT(('控温被PRO-S级品'!$B$2:$B$10=$B148)*('控温被PRO-S级品'!$E$1:$BE$1=CD$1)*('控温被PRO-S级品'!$E$2:$BE$10)),0)+IFERROR(SUMPRODUCT(('冬被-S级品'!$B$2:$B$10=$B148)*('冬被-S级品'!$E$1:$AW$1=CD$1)*('冬被-S级品'!$E$2:$AW$10)),0)+IFERROR(SUMPRODUCT(('白止-S级品'!$A$2:$A$26=$B148)*('白止-S级品'!$D$1:$AV$1=CD$1)*('白止-S级品'!$D$2:$AV$26)),0)+IFERROR(SUMPRODUCT(('乐容-S级品'!$A$4:$A$32=$B148)*('乐容-S级品'!$L$3:$CA$3=CD$1)*('乐容-S级品'!$L$4:$CA$32)),0)</f>
      </c>
      <c r="CE148" s="280">
        <f>IFERROR(SUMPRODUCT(('控温被PRO-S级品'!$B$2:$B$10=$B148)*('控温被PRO-S级品'!$E$1:$BE$1=CE$1)*('控温被PRO-S级品'!$E$2:$BE$10)),0)+IFERROR(SUMPRODUCT(('冬被-S级品'!$B$2:$B$10=$B148)*('冬被-S级品'!$E$1:$AW$1=CE$1)*('冬被-S级品'!$E$2:$AW$10)),0)+IFERROR(SUMPRODUCT(('白止-S级品'!$A$2:$A$26=$B148)*('白止-S级品'!$D$1:$AV$1=CE$1)*('白止-S级品'!$D$2:$AV$26)),0)+IFERROR(SUMPRODUCT(('乐容-S级品'!$A$4:$A$32=$B148)*('乐容-S级品'!$L$3:$CA$3=CE$1)*('乐容-S级品'!$L$4:$CA$32)),0)</f>
      </c>
      <c r="CF148" s="280">
        <f>IFERROR(SUMPRODUCT(('控温被PRO-S级品'!$B$2:$B$10=$B148)*('控温被PRO-S级品'!$E$1:$BE$1=CF$1)*('控温被PRO-S级品'!$E$2:$BE$10)),0)+IFERROR(SUMPRODUCT(('冬被-S级品'!$B$2:$B$10=$B148)*('冬被-S级品'!$E$1:$AW$1=CF$1)*('冬被-S级品'!$E$2:$AW$10)),0)+IFERROR(SUMPRODUCT(('白止-S级品'!$A$2:$A$26=$B148)*('白止-S级品'!$D$1:$AV$1=CF$1)*('白止-S级品'!$D$2:$AV$26)),0)+IFERROR(SUMPRODUCT(('乐容-S级品'!$A$4:$A$32=$B148)*('乐容-S级品'!$L$3:$CA$3=CF$1)*('乐容-S级品'!$L$4:$CA$32)),0)</f>
      </c>
      <c r="CG148" s="280">
        <f>IFERROR(SUMPRODUCT(('控温被PRO-S级品'!$B$2:$B$10=$B148)*('控温被PRO-S级品'!$E$1:$BE$1=CG$1)*('控温被PRO-S级品'!$E$2:$BE$10)),0)+IFERROR(SUMPRODUCT(('冬被-S级品'!$B$2:$B$10=$B148)*('冬被-S级品'!$E$1:$AW$1=CG$1)*('冬被-S级品'!$E$2:$AW$10)),0)+IFERROR(SUMPRODUCT(('白止-S级品'!$A$2:$A$26=$B148)*('白止-S级品'!$D$1:$AV$1=CG$1)*('白止-S级品'!$D$2:$AV$26)),0)+IFERROR(SUMPRODUCT(('乐容-S级品'!$A$4:$A$32=$B148)*('乐容-S级品'!$L$3:$CA$3=CG$1)*('乐容-S级品'!$L$4:$CA$32)),0)</f>
      </c>
      <c r="CH148" s="280">
        <f>IFERROR(SUMPRODUCT(('控温被PRO-S级品'!$B$2:$B$10=$B148)*('控温被PRO-S级品'!$E$1:$BE$1=CH$1)*('控温被PRO-S级品'!$E$2:$BE$10)),0)+IFERROR(SUMPRODUCT(('冬被-S级品'!$B$2:$B$10=$B148)*('冬被-S级品'!$E$1:$AW$1=CH$1)*('冬被-S级品'!$E$2:$AW$10)),0)+IFERROR(SUMPRODUCT(('白止-S级品'!$A$2:$A$26=$B148)*('白止-S级品'!$D$1:$AV$1=CH$1)*('白止-S级品'!$D$2:$AV$26)),0)+IFERROR(SUMPRODUCT(('乐容-S级品'!$A$4:$A$32=$B148)*('乐容-S级品'!$L$3:$CA$3=CH$1)*('乐容-S级品'!$L$4:$CA$32)),0)</f>
      </c>
      <c r="CI148" s="280">
        <f>IFERROR(SUMPRODUCT(('控温被PRO-S级品'!$B$2:$B$10=$B148)*('控温被PRO-S级品'!$E$1:$BE$1=CI$1)*('控温被PRO-S级品'!$E$2:$BE$10)),0)+IFERROR(SUMPRODUCT(('冬被-S级品'!$B$2:$B$10=$B148)*('冬被-S级品'!$E$1:$AW$1=CI$1)*('冬被-S级品'!$E$2:$AW$10)),0)+IFERROR(SUMPRODUCT(('白止-S级品'!$A$2:$A$26=$B148)*('白止-S级品'!$D$1:$AV$1=CI$1)*('白止-S级品'!$D$2:$AV$26)),0)+IFERROR(SUMPRODUCT(('乐容-S级品'!$A$4:$A$32=$B148)*('乐容-S级品'!$L$3:$CA$3=CI$1)*('乐容-S级品'!$L$4:$CA$32)),0)</f>
      </c>
      <c r="CJ148" s="280">
        <f>IFERROR(SUMPRODUCT(('控温被PRO-S级品'!$B$2:$B$10=$B148)*('控温被PRO-S级品'!$E$1:$BE$1=CJ$1)*('控温被PRO-S级品'!$E$2:$BE$10)),0)+IFERROR(SUMPRODUCT(('冬被-S级品'!$B$2:$B$10=$B148)*('冬被-S级品'!$E$1:$AW$1=CJ$1)*('冬被-S级品'!$E$2:$AW$10)),0)+IFERROR(SUMPRODUCT(('白止-S级品'!$A$2:$A$26=$B148)*('白止-S级品'!$D$1:$AV$1=CJ$1)*('白止-S级品'!$D$2:$AV$26)),0)+IFERROR(SUMPRODUCT(('乐容-S级品'!$A$4:$A$32=$B148)*('乐容-S级品'!$L$3:$CA$3=CJ$1)*('乐容-S级品'!$L$4:$CA$32)),0)</f>
      </c>
      <c r="CK148" s="280">
        <f>IFERROR(SUMPRODUCT(('控温被PRO-S级品'!$B$2:$B$10=$B148)*('控温被PRO-S级品'!$E$1:$BE$1=CK$1)*('控温被PRO-S级品'!$E$2:$BE$10)),0)+IFERROR(SUMPRODUCT(('冬被-S级品'!$B$2:$B$10=$B148)*('冬被-S级品'!$E$1:$AW$1=CK$1)*('冬被-S级品'!$E$2:$AW$10)),0)+IFERROR(SUMPRODUCT(('白止-S级品'!$A$2:$A$26=$B148)*('白止-S级品'!$D$1:$AV$1=CK$1)*('白止-S级品'!$D$2:$AV$26)),0)+IFERROR(SUMPRODUCT(('乐容-S级品'!$A$4:$A$32=$B148)*('乐容-S级品'!$L$3:$CA$3=CK$1)*('乐容-S级品'!$L$4:$CA$32)),0)</f>
      </c>
      <c r="CL148" s="280">
        <f>IFERROR(SUMPRODUCT(('控温被PRO-S级品'!$B$2:$B$10=$B148)*('控温被PRO-S级品'!$E$1:$BE$1=CL$1)*('控温被PRO-S级品'!$E$2:$BE$10)),0)+IFERROR(SUMPRODUCT(('冬被-S级品'!$B$2:$B$10=$B148)*('冬被-S级品'!$E$1:$AW$1=CL$1)*('冬被-S级品'!$E$2:$AW$10)),0)+IFERROR(SUMPRODUCT(('白止-S级品'!$A$2:$A$26=$B148)*('白止-S级品'!$D$1:$AV$1=CL$1)*('白止-S级品'!$D$2:$AV$26)),0)+IFERROR(SUMPRODUCT(('乐容-S级品'!$A$4:$A$32=$B148)*('乐容-S级品'!$L$3:$CA$3=CL$1)*('乐容-S级品'!$L$4:$CA$32)),0)</f>
      </c>
      <c r="CM148" s="280">
        <f>IFERROR(SUMPRODUCT(('控温被PRO-S级品'!$B$2:$B$10=$B148)*('控温被PRO-S级品'!$E$1:$BE$1=CM$1)*('控温被PRO-S级品'!$E$2:$BE$10)),0)+IFERROR(SUMPRODUCT(('冬被-S级品'!$B$2:$B$10=$B148)*('冬被-S级品'!$E$1:$AW$1=CM$1)*('冬被-S级品'!$E$2:$AW$10)),0)+IFERROR(SUMPRODUCT(('白止-S级品'!$A$2:$A$26=$B148)*('白止-S级品'!$D$1:$AV$1=CM$1)*('白止-S级品'!$D$2:$AV$26)),0)+IFERROR(SUMPRODUCT(('乐容-S级品'!$A$4:$A$32=$B148)*('乐容-S级品'!$L$3:$CA$3=CM$1)*('乐容-S级品'!$L$4:$CA$32)),0)</f>
      </c>
      <c r="CN148" s="280">
        <f>IFERROR(SUMPRODUCT(('控温被PRO-S级品'!$B$2:$B$10=$B148)*('控温被PRO-S级品'!$E$1:$BE$1=CN$1)*('控温被PRO-S级品'!$E$2:$BE$10)),0)+IFERROR(SUMPRODUCT(('冬被-S级品'!$B$2:$B$10=$B148)*('冬被-S级品'!$E$1:$AW$1=CN$1)*('冬被-S级品'!$E$2:$AW$10)),0)+IFERROR(SUMPRODUCT(('白止-S级品'!$A$2:$A$26=$B148)*('白止-S级品'!$D$1:$AV$1=CN$1)*('白止-S级品'!$D$2:$AV$26)),0)+IFERROR(SUMPRODUCT(('乐容-S级品'!$A$4:$A$32=$B148)*('乐容-S级品'!$L$3:$CA$3=CN$1)*('乐容-S级品'!$L$4:$CA$32)),0)</f>
      </c>
      <c r="CO148" s="280">
        <f>IFERROR(SUMPRODUCT(('控温被PRO-S级品'!$B$2:$B$10=$B148)*('控温被PRO-S级品'!$E$1:$BE$1=CO$1)*('控温被PRO-S级品'!$E$2:$BE$10)),0)+IFERROR(SUMPRODUCT(('冬被-S级品'!$B$2:$B$10=$B148)*('冬被-S级品'!$E$1:$AW$1=CO$1)*('冬被-S级品'!$E$2:$AW$10)),0)+IFERROR(SUMPRODUCT(('白止-S级品'!$A$2:$A$26=$B148)*('白止-S级品'!$D$1:$AV$1=CO$1)*('白止-S级品'!$D$2:$AV$26)),0)+IFERROR(SUMPRODUCT(('乐容-S级品'!$A$4:$A$32=$B148)*('乐容-S级品'!$L$3:$CA$3=CO$1)*('乐容-S级品'!$L$4:$CA$32)),0)</f>
      </c>
      <c r="CP148" s="280">
        <f>IFERROR(SUMPRODUCT(('控温被PRO-S级品'!$B$2:$B$10=$B148)*('控温被PRO-S级品'!$E$1:$BE$1=CP$1)*('控温被PRO-S级品'!$E$2:$BE$10)),0)+IFERROR(SUMPRODUCT(('冬被-S级品'!$B$2:$B$10=$B148)*('冬被-S级品'!$E$1:$AW$1=CP$1)*('冬被-S级品'!$E$2:$AW$10)),0)+IFERROR(SUMPRODUCT(('白止-S级品'!$A$2:$A$26=$B148)*('白止-S级品'!$D$1:$AV$1=CP$1)*('白止-S级品'!$D$2:$AV$26)),0)+IFERROR(SUMPRODUCT(('乐容-S级品'!$A$4:$A$32=$B148)*('乐容-S级品'!$L$3:$CA$3=CP$1)*('乐容-S级品'!$L$4:$CA$32)),0)</f>
      </c>
      <c r="CQ148" s="280">
        <f>IFERROR(SUMPRODUCT(('控温被PRO-S级品'!$B$2:$B$10=$B148)*('控温被PRO-S级品'!$E$1:$BE$1=CQ$1)*('控温被PRO-S级品'!$E$2:$BE$10)),0)+IFERROR(SUMPRODUCT(('冬被-S级品'!$B$2:$B$10=$B148)*('冬被-S级品'!$E$1:$AW$1=CQ$1)*('冬被-S级品'!$E$2:$AW$10)),0)+IFERROR(SUMPRODUCT(('白止-S级品'!$A$2:$A$26=$B148)*('白止-S级品'!$D$1:$AV$1=CQ$1)*('白止-S级品'!$D$2:$AV$26)),0)+IFERROR(SUMPRODUCT(('乐容-S级品'!$A$4:$A$32=$B148)*('乐容-S级品'!$L$3:$CA$3=CQ$1)*('乐容-S级品'!$L$4:$CA$32)),0)</f>
      </c>
      <c r="CR148" s="280">
        <f>IFERROR(SUMPRODUCT(('控温被PRO-S级品'!$B$2:$B$10=$B148)*('控温被PRO-S级品'!$E$1:$BE$1=CR$1)*('控温被PRO-S级品'!$E$2:$BE$10)),0)+IFERROR(SUMPRODUCT(('冬被-S级品'!$B$2:$B$10=$B148)*('冬被-S级品'!$E$1:$AW$1=CR$1)*('冬被-S级品'!$E$2:$AW$10)),0)+IFERROR(SUMPRODUCT(('白止-S级品'!$A$2:$A$26=$B148)*('白止-S级品'!$D$1:$AV$1=CR$1)*('白止-S级品'!$D$2:$AV$26)),0)+IFERROR(SUMPRODUCT(('乐容-S级品'!$A$4:$A$32=$B148)*('乐容-S级品'!$L$3:$CA$3=CR$1)*('乐容-S级品'!$L$4:$CA$32)),0)</f>
      </c>
      <c r="CS148" s="280">
        <f>IFERROR(SUMPRODUCT(('控温被PRO-S级品'!$B$2:$B$10=$B148)*('控温被PRO-S级品'!$E$1:$BE$1=CS$1)*('控温被PRO-S级品'!$E$2:$BE$10)),0)+IFERROR(SUMPRODUCT(('冬被-S级品'!$B$2:$B$10=$B148)*('冬被-S级品'!$E$1:$AW$1=CS$1)*('冬被-S级品'!$E$2:$AW$10)),0)+IFERROR(SUMPRODUCT(('白止-S级品'!$A$2:$A$26=$B148)*('白止-S级品'!$D$1:$AV$1=CS$1)*('白止-S级品'!$D$2:$AV$26)),0)+IFERROR(SUMPRODUCT(('乐容-S级品'!$A$4:$A$32=$B148)*('乐容-S级品'!$L$3:$CA$3=CS$1)*('乐容-S级品'!$L$4:$CA$32)),0)</f>
      </c>
      <c r="CT148" s="280">
        <f>IFERROR(SUMPRODUCT(('控温被PRO-S级品'!$B$2:$B$10=$B148)*('控温被PRO-S级品'!$E$1:$BE$1=CT$1)*('控温被PRO-S级品'!$E$2:$BE$10)),0)+IFERROR(SUMPRODUCT(('冬被-S级品'!$B$2:$B$10=$B148)*('冬被-S级品'!$E$1:$AW$1=CT$1)*('冬被-S级品'!$E$2:$AW$10)),0)+IFERROR(SUMPRODUCT(('白止-S级品'!$A$2:$A$26=$B148)*('白止-S级品'!$D$1:$AV$1=CT$1)*('白止-S级品'!$D$2:$AV$26)),0)+IFERROR(SUMPRODUCT(('乐容-S级品'!$A$4:$A$32=$B148)*('乐容-S级品'!$L$3:$CA$3=CT$1)*('乐容-S级品'!$L$4:$CA$32)),0)</f>
      </c>
      <c r="CU148" s="280">
        <f>IFERROR(SUMPRODUCT(('控温被PRO-S级品'!$B$2:$B$10=$B148)*('控温被PRO-S级品'!$E$1:$BE$1=CU$1)*('控温被PRO-S级品'!$E$2:$BE$10)),0)+IFERROR(SUMPRODUCT(('冬被-S级品'!$B$2:$B$10=$B148)*('冬被-S级品'!$E$1:$AW$1=CU$1)*('冬被-S级品'!$E$2:$AW$10)),0)+IFERROR(SUMPRODUCT(('白止-S级品'!$A$2:$A$26=$B148)*('白止-S级品'!$D$1:$AV$1=CU$1)*('白止-S级品'!$D$2:$AV$26)),0)+IFERROR(SUMPRODUCT(('乐容-S级品'!$A$4:$A$32=$B148)*('乐容-S级品'!$L$3:$CA$3=CU$1)*('乐容-S级品'!$L$4:$CA$32)),0)</f>
      </c>
      <c r="CV148" s="280">
        <f>IFERROR(SUMPRODUCT(('控温被PRO-S级品'!$B$2:$B$10=$B148)*('控温被PRO-S级品'!$E$1:$BE$1=CV$1)*('控温被PRO-S级品'!$E$2:$BE$10)),0)+IFERROR(SUMPRODUCT(('冬被-S级品'!$B$2:$B$10=$B148)*('冬被-S级品'!$E$1:$AW$1=CV$1)*('冬被-S级品'!$E$2:$AW$10)),0)+IFERROR(SUMPRODUCT(('白止-S级品'!$A$2:$A$26=$B148)*('白止-S级品'!$D$1:$AV$1=CV$1)*('白止-S级品'!$D$2:$AV$26)),0)+IFERROR(SUMPRODUCT(('乐容-S级品'!$A$4:$A$32=$B148)*('乐容-S级品'!$L$3:$CA$3=CV$1)*('乐容-S级品'!$L$4:$CA$32)),0)</f>
      </c>
      <c r="CW148" s="280">
        <f>IFERROR(SUMPRODUCT(('控温被PRO-S级品'!$B$2:$B$10=$B148)*('控温被PRO-S级品'!$E$1:$BE$1=CW$1)*('控温被PRO-S级品'!$E$2:$BE$10)),0)+IFERROR(SUMPRODUCT(('冬被-S级品'!$B$2:$B$10=$B148)*('冬被-S级品'!$E$1:$AW$1=CW$1)*('冬被-S级品'!$E$2:$AW$10)),0)+IFERROR(SUMPRODUCT(('白止-S级品'!$A$2:$A$26=$B148)*('白止-S级品'!$D$1:$AV$1=CW$1)*('白止-S级品'!$D$2:$AV$26)),0)+IFERROR(SUMPRODUCT(('乐容-S级品'!$A$4:$A$32=$B148)*('乐容-S级品'!$L$3:$CA$3=CW$1)*('乐容-S级品'!$L$4:$CA$32)),0)</f>
      </c>
      <c r="CX148" s="280">
        <f>IFERROR(SUMPRODUCT(('控温被PRO-S级品'!$B$2:$B$10=$B148)*('控温被PRO-S级品'!$E$1:$BE$1=CX$1)*('控温被PRO-S级品'!$E$2:$BE$10)),0)+IFERROR(SUMPRODUCT(('冬被-S级品'!$B$2:$B$10=$B148)*('冬被-S级品'!$E$1:$AW$1=CX$1)*('冬被-S级品'!$E$2:$AW$10)),0)+IFERROR(SUMPRODUCT(('白止-S级品'!$A$2:$A$26=$B148)*('白止-S级品'!$D$1:$AV$1=CX$1)*('白止-S级品'!$D$2:$AV$26)),0)+IFERROR(SUMPRODUCT(('乐容-S级品'!$A$4:$A$32=$B148)*('乐容-S级品'!$L$3:$CA$3=CX$1)*('乐容-S级品'!$L$4:$CA$32)),0)</f>
      </c>
      <c r="CY148" s="280">
        <f>IFERROR(SUMPRODUCT(('控温被PRO-S级品'!$B$2:$B$10=$B148)*('控温被PRO-S级品'!$E$1:$BE$1=CY$1)*('控温被PRO-S级品'!$E$2:$BE$10)),0)+IFERROR(SUMPRODUCT(('冬被-S级品'!$B$2:$B$10=$B148)*('冬被-S级品'!$E$1:$AW$1=CY$1)*('冬被-S级品'!$E$2:$AW$10)),0)+IFERROR(SUMPRODUCT(('白止-S级品'!$A$2:$A$26=$B148)*('白止-S级品'!$D$1:$AV$1=CY$1)*('白止-S级品'!$D$2:$AV$26)),0)+IFERROR(SUMPRODUCT(('乐容-S级品'!$A$4:$A$32=$B148)*('乐容-S级品'!$L$3:$CA$3=CY$1)*('乐容-S级品'!$L$4:$CA$32)),0)</f>
      </c>
      <c r="CZ148" s="280">
        <f>IFERROR(SUMPRODUCT(('控温被PRO-S级品'!$B$2:$B$10=$B148)*('控温被PRO-S级品'!$E$1:$BE$1=CZ$1)*('控温被PRO-S级品'!$E$2:$BE$10)),0)+IFERROR(SUMPRODUCT(('冬被-S级品'!$B$2:$B$10=$B148)*('冬被-S级品'!$E$1:$AW$1=CZ$1)*('冬被-S级品'!$E$2:$AW$10)),0)+IFERROR(SUMPRODUCT(('白止-S级品'!$A$2:$A$26=$B148)*('白止-S级品'!$D$1:$AV$1=CZ$1)*('白止-S级品'!$D$2:$AV$26)),0)+IFERROR(SUMPRODUCT(('乐容-S级品'!$A$4:$A$32=$B148)*('乐容-S级品'!$L$3:$CA$3=CZ$1)*('乐容-S级品'!$L$4:$CA$32)),0)</f>
      </c>
      <c r="DA148" s="280">
        <f>IFERROR(SUMPRODUCT(('控温被PRO-S级品'!$B$2:$B$10=$B148)*('控温被PRO-S级品'!$E$1:$BE$1=DA$1)*('控温被PRO-S级品'!$E$2:$BE$10)),0)+IFERROR(SUMPRODUCT(('冬被-S级品'!$B$2:$B$10=$B148)*('冬被-S级品'!$E$1:$AW$1=DA$1)*('冬被-S级品'!$E$2:$AW$10)),0)+IFERROR(SUMPRODUCT(('白止-S级品'!$A$2:$A$26=$B148)*('白止-S级品'!$D$1:$AV$1=DA$1)*('白止-S级品'!$D$2:$AV$26)),0)+IFERROR(SUMPRODUCT(('乐容-S级品'!$A$4:$A$32=$B148)*('乐容-S级品'!$L$3:$CA$3=DA$1)*('乐容-S级品'!$L$4:$CA$32)),0)</f>
      </c>
      <c r="DB148" s="280">
        <f>IFERROR(SUMPRODUCT(('控温被PRO-S级品'!$B$2:$B$10=$B148)*('控温被PRO-S级品'!$E$1:$BE$1=DB$1)*('控温被PRO-S级品'!$E$2:$BE$10)),0)+IFERROR(SUMPRODUCT(('冬被-S级品'!$B$2:$B$10=$B148)*('冬被-S级品'!$E$1:$AW$1=DB$1)*('冬被-S级品'!$E$2:$AW$10)),0)+IFERROR(SUMPRODUCT(('白止-S级品'!$A$2:$A$26=$B148)*('白止-S级品'!$D$1:$AV$1=DB$1)*('白止-S级品'!$D$2:$AV$26)),0)+IFERROR(SUMPRODUCT(('乐容-S级品'!$A$4:$A$32=$B148)*('乐容-S级品'!$L$3:$CA$3=DB$1)*('乐容-S级品'!$L$4:$CA$32)),0)</f>
      </c>
      <c r="DC148" s="280">
        <f>IFERROR(SUMPRODUCT(('控温被PRO-S级品'!$B$2:$B$10=$B148)*('控温被PRO-S级品'!$E$1:$BE$1=DC$1)*('控温被PRO-S级品'!$E$2:$BE$10)),0)+IFERROR(SUMPRODUCT(('冬被-S级品'!$B$2:$B$10=$B148)*('冬被-S级品'!$E$1:$AW$1=DC$1)*('冬被-S级品'!$E$2:$AW$10)),0)+IFERROR(SUMPRODUCT(('白止-S级品'!$A$2:$A$26=$B148)*('白止-S级品'!$D$1:$AV$1=DC$1)*('白止-S级品'!$D$2:$AV$26)),0)+IFERROR(SUMPRODUCT(('乐容-S级品'!$A$4:$A$32=$B148)*('乐容-S级品'!$L$3:$CA$3=DC$1)*('乐容-S级品'!$L$4:$CA$32)),0)</f>
      </c>
      <c r="DD148" s="280">
        <f>IFERROR(SUMPRODUCT(('控温被PRO-S级品'!$B$2:$B$10=$B148)*('控温被PRO-S级品'!$E$1:$BE$1=DD$1)*('控温被PRO-S级品'!$E$2:$BE$10)),0)+IFERROR(SUMPRODUCT(('冬被-S级品'!$B$2:$B$10=$B148)*('冬被-S级品'!$E$1:$AW$1=DD$1)*('冬被-S级品'!$E$2:$AW$10)),0)+IFERROR(SUMPRODUCT(('白止-S级品'!$A$2:$A$26=$B148)*('白止-S级品'!$D$1:$AV$1=DD$1)*('白止-S级品'!$D$2:$AV$26)),0)+IFERROR(SUMPRODUCT(('乐容-S级品'!$A$4:$A$32=$B148)*('乐容-S级品'!$L$3:$CA$3=DD$1)*('乐容-S级品'!$L$4:$CA$32)),0)</f>
      </c>
      <c r="DE148" s="280">
        <f>IFERROR(SUMPRODUCT(('控温被PRO-S级品'!$B$2:$B$10=$B148)*('控温被PRO-S级品'!$E$1:$BE$1=DE$1)*('控温被PRO-S级品'!$E$2:$BE$10)),0)+IFERROR(SUMPRODUCT(('冬被-S级品'!$B$2:$B$10=$B148)*('冬被-S级品'!$E$1:$AW$1=DE$1)*('冬被-S级品'!$E$2:$AW$10)),0)+IFERROR(SUMPRODUCT(('白止-S级品'!$A$2:$A$26=$B148)*('白止-S级品'!$D$1:$AV$1=DE$1)*('白止-S级品'!$D$2:$AV$26)),0)+IFERROR(SUMPRODUCT(('乐容-S级品'!$A$4:$A$32=$B148)*('乐容-S级品'!$L$3:$CA$3=DE$1)*('乐容-S级品'!$L$4:$CA$32)),0)</f>
      </c>
      <c r="DF148" s="280">
        <f>IFERROR(SUMPRODUCT(('控温被PRO-S级品'!$B$2:$B$10=$B148)*('控温被PRO-S级品'!$E$1:$BE$1=DF$1)*('控温被PRO-S级品'!$E$2:$BE$10)),0)+IFERROR(SUMPRODUCT(('冬被-S级品'!$B$2:$B$10=$B148)*('冬被-S级品'!$E$1:$AW$1=DF$1)*('冬被-S级品'!$E$2:$AW$10)),0)+IFERROR(SUMPRODUCT(('白止-S级品'!$A$2:$A$26=$B148)*('白止-S级品'!$D$1:$AV$1=DF$1)*('白止-S级品'!$D$2:$AV$26)),0)+IFERROR(SUMPRODUCT(('乐容-S级品'!$A$4:$A$32=$B148)*('乐容-S级品'!$L$3:$CA$3=DF$1)*('乐容-S级品'!$L$4:$CA$32)),0)</f>
      </c>
      <c r="DG148" s="280">
        <f>IFERROR(SUMPRODUCT(('控温被PRO-S级品'!$B$2:$B$10=$B148)*('控温被PRO-S级品'!$E$1:$BE$1=DG$1)*('控温被PRO-S级品'!$E$2:$BE$10)),0)+IFERROR(SUMPRODUCT(('冬被-S级品'!$B$2:$B$10=$B148)*('冬被-S级品'!$E$1:$AW$1=DG$1)*('冬被-S级品'!$E$2:$AW$10)),0)+IFERROR(SUMPRODUCT(('白止-S级品'!$A$2:$A$26=$B148)*('白止-S级品'!$D$1:$AV$1=DG$1)*('白止-S级品'!$D$2:$AV$26)),0)+IFERROR(SUMPRODUCT(('乐容-S级品'!$A$4:$A$32=$B148)*('乐容-S级品'!$L$3:$CA$3=DG$1)*('乐容-S级品'!$L$4:$CA$32)),0)</f>
      </c>
      <c r="DH148" s="280">
        <f>IFERROR(SUMPRODUCT(('控温被PRO-S级品'!$B$2:$B$10=$B148)*('控温被PRO-S级品'!$E$1:$BE$1=DH$1)*('控温被PRO-S级品'!$E$2:$BE$10)),0)+IFERROR(SUMPRODUCT(('冬被-S级品'!$B$2:$B$10=$B148)*('冬被-S级品'!$E$1:$AW$1=DH$1)*('冬被-S级品'!$E$2:$AW$10)),0)+IFERROR(SUMPRODUCT(('白止-S级品'!$A$2:$A$26=$B148)*('白止-S级品'!$D$1:$AV$1=DH$1)*('白止-S级品'!$D$2:$AV$26)),0)+IFERROR(SUMPRODUCT(('乐容-S级品'!$A$4:$A$32=$B148)*('乐容-S级品'!$L$3:$CA$3=DH$1)*('乐容-S级品'!$L$4:$CA$32)),0)</f>
      </c>
      <c r="DI148" s="280">
        <f>IFERROR(SUMPRODUCT(('控温被PRO-S级品'!$B$2:$B$10=$B148)*('控温被PRO-S级品'!$E$1:$BE$1=DI$1)*('控温被PRO-S级品'!$E$2:$BE$10)),0)+IFERROR(SUMPRODUCT(('冬被-S级品'!$B$2:$B$10=$B148)*('冬被-S级品'!$E$1:$AW$1=DI$1)*('冬被-S级品'!$E$2:$AW$10)),0)+IFERROR(SUMPRODUCT(('白止-S级品'!$A$2:$A$26=$B148)*('白止-S级品'!$D$1:$AV$1=DI$1)*('白止-S级品'!$D$2:$AV$26)),0)+IFERROR(SUMPRODUCT(('乐容-S级品'!$A$4:$A$32=$B148)*('乐容-S级品'!$L$3:$CA$3=DI$1)*('乐容-S级品'!$L$4:$CA$32)),0)</f>
      </c>
      <c r="DJ148" s="280">
        <f>IFERROR(SUMPRODUCT(('控温被PRO-S级品'!$B$2:$B$10=$B148)*('控温被PRO-S级品'!$E$1:$BE$1=DJ$1)*('控温被PRO-S级品'!$E$2:$BE$10)),0)+IFERROR(SUMPRODUCT(('冬被-S级品'!$B$2:$B$10=$B148)*('冬被-S级品'!$E$1:$AW$1=DJ$1)*('冬被-S级品'!$E$2:$AW$10)),0)+IFERROR(SUMPRODUCT(('白止-S级品'!$A$2:$A$26=$B148)*('白止-S级品'!$D$1:$AV$1=DJ$1)*('白止-S级品'!$D$2:$AV$26)),0)+IFERROR(SUMPRODUCT(('乐容-S级品'!$A$4:$A$32=$B148)*('乐容-S级品'!$L$3:$CA$3=DJ$1)*('乐容-S级品'!$L$4:$CA$32)),0)</f>
      </c>
      <c r="DK148" s="280"/>
      <c r="DL148" s="280"/>
      <c r="DM148" s="280"/>
      <c r="DN148" s="280"/>
      <c r="DO148" s="280"/>
      <c r="DP148" s="280"/>
      <c r="DQ148" s="280"/>
      <c r="DR148" s="280"/>
      <c r="DS148" s="280"/>
      <c r="DT148" s="280"/>
      <c r="DU148" s="280"/>
      <c r="DV148" s="280"/>
      <c r="DW148" s="280">
        <f>VLOOKUP(B148,'系统编码规格'!A:C,3,FALSE)</f>
      </c>
      <c r="DX148" s="280"/>
      <c r="DY148" s="280"/>
      <c r="DZ148" s="280"/>
      <c r="EA148" s="280"/>
      <c r="EB148" s="280"/>
      <c r="EC148" s="280"/>
      <c r="ED148" s="280"/>
      <c r="EE148" s="280"/>
      <c r="EF148" s="280"/>
      <c r="EG148" s="280"/>
      <c r="EH148" s="280"/>
      <c r="EI148" s="280"/>
      <c r="EJ148" s="280"/>
      <c r="EK148" s="280"/>
      <c r="EL148" s="280"/>
      <c r="EM148" s="280"/>
      <c r="EN148" s="280"/>
      <c r="EO148" s="280"/>
      <c r="EP148" s="280"/>
      <c r="EQ148" s="280"/>
      <c r="ER148" s="280"/>
      <c r="ES148" s="280"/>
      <c r="ET148" s="280"/>
      <c r="EU148" s="280"/>
      <c r="EV148" s="280"/>
      <c r="EW148" s="280"/>
      <c r="EX148" s="280"/>
      <c r="EY148" s="280"/>
      <c r="EZ148" s="280"/>
      <c r="FA148" s="280"/>
      <c r="FB148" s="280"/>
      <c r="FC148" s="280"/>
      <c r="FD148" s="280"/>
      <c r="FE148" s="280"/>
      <c r="FF148" s="280"/>
      <c r="FG148" s="280"/>
      <c r="FH148" s="280"/>
      <c r="FI148" s="280"/>
      <c r="FJ148" s="280"/>
      <c r="FK148" s="280"/>
      <c r="FL148" s="280"/>
      <c r="FM148" s="280"/>
      <c r="FN148" s="280"/>
      <c r="FO148" s="280"/>
      <c r="FP148" s="280"/>
      <c r="FQ148" s="280"/>
      <c r="FR148" s="280"/>
      <c r="FS148" s="280"/>
      <c r="FT148" s="280"/>
      <c r="FU148" s="280"/>
      <c r="FV148" s="280"/>
      <c r="FW148" s="280"/>
      <c r="FX148" s="280"/>
      <c r="FY148" s="280"/>
      <c r="FZ148" s="280"/>
      <c r="GA148" s="280"/>
      <c r="GB148" s="280"/>
      <c r="GC148" s="280"/>
      <c r="GD148" s="280"/>
      <c r="GE148" s="280"/>
      <c r="GF148" s="280"/>
      <c r="GG148" s="280"/>
      <c r="GH148" s="280"/>
      <c r="GI148" s="280"/>
      <c r="GJ148" s="280"/>
      <c r="GK148" s="280"/>
      <c r="GL148" s="280"/>
      <c r="GM148" s="280"/>
      <c r="GN148" s="280"/>
      <c r="GO148" s="280"/>
      <c r="GP148" s="280"/>
      <c r="GQ148" s="280"/>
      <c r="GR148" s="280"/>
      <c r="GS148" s="280"/>
      <c r="GT148" s="280"/>
      <c r="GU148" s="280"/>
      <c r="GV148" s="280"/>
    </row>
    <row r="149">
      <c r="A149" s="309" t="str">
        <v>乐容</v>
      </c>
      <c r="B149" s="311" t="str">
        <v>010020102090040-007</v>
      </c>
      <c r="C149" s="309" t="str">
        <v>磨毛四件套</v>
      </c>
      <c r="D149" s="309" t="str">
        <v>颜色:晨曦粉,床品款式:床单款,床品规格:150cm,系列:普通系列</v>
      </c>
      <c r="E149">
        <f>SUM(F149:GX149)</f>
      </c>
      <c r="F149" s="280">
        <f>IFERROR(SUMPRODUCT(('控温被PRO-S级品'!$B$2:$B$10=$B149)*('控温被PRO-S级品'!$E$1:$BE$1=F$1)*('控温被PRO-S级品'!$E$2:$BE$10)),0)+IFERROR(SUMPRODUCT(('冬被-S级品'!$B$2:$B$10=$B149)*('冬被-S级品'!$E$1:$AW$1=F$1)*('冬被-S级品'!$E$2:$AW$10)),0)+IFERROR(SUMPRODUCT(('白止-S级品'!$A$2:$A$26=$B149)*('白止-S级品'!$D$1:$AV$1=F$1)*('白止-S级品'!$D$2:$AV$26)),0)+IFERROR(SUMPRODUCT(('乐容-S级品'!$A$4:$A$32=$B149)*('乐容-S级品'!$L$3:$CA$3=F$1)*('乐容-S级品'!$L$4:$CA$32)),0)</f>
      </c>
      <c r="G149" s="280">
        <f>IFERROR(SUMPRODUCT(('控温被PRO-S级品'!$B$2:$B$10=$B149)*('控温被PRO-S级品'!$E$1:$BE$1=G$1)*('控温被PRO-S级品'!$E$2:$BE$10)),0)+IFERROR(SUMPRODUCT(('冬被-S级品'!$B$2:$B$10=$B149)*('冬被-S级品'!$E$1:$AW$1=G$1)*('冬被-S级品'!$E$2:$AW$10)),0)+IFERROR(SUMPRODUCT(('白止-S级品'!$A$2:$A$26=$B149)*('白止-S级品'!$D$1:$AV$1=G$1)*('白止-S级品'!$D$2:$AV$26)),0)+IFERROR(SUMPRODUCT(('乐容-S级品'!$A$4:$A$32=$B149)*('乐容-S级品'!$L$3:$CA$3=G$1)*('乐容-S级品'!$L$4:$CA$32)),0)</f>
      </c>
      <c r="H149" s="280">
        <f>IFERROR(SUMPRODUCT(('控温被PRO-S级品'!$B$2:$B$10=$B149)*('控温被PRO-S级品'!$E$1:$BE$1=H$1)*('控温被PRO-S级品'!$E$2:$BE$10)),0)+IFERROR(SUMPRODUCT(('冬被-S级品'!$B$2:$B$10=$B149)*('冬被-S级品'!$E$1:$AW$1=H$1)*('冬被-S级品'!$E$2:$AW$10)),0)+IFERROR(SUMPRODUCT(('白止-S级品'!$A$2:$A$26=$B149)*('白止-S级品'!$D$1:$AV$1=H$1)*('白止-S级品'!$D$2:$AV$26)),0)+IFERROR(SUMPRODUCT(('乐容-S级品'!$A$4:$A$32=$B149)*('乐容-S级品'!$L$3:$CA$3=H$1)*('乐容-S级品'!$L$4:$CA$32)),0)</f>
      </c>
      <c r="I149" s="280">
        <f>IFERROR(SUMPRODUCT(('控温被PRO-S级品'!$B$2:$B$10=$B149)*('控温被PRO-S级品'!$E$1:$BE$1=I$1)*('控温被PRO-S级品'!$E$2:$BE$10)),0)+IFERROR(SUMPRODUCT(('冬被-S级品'!$B$2:$B$10=$B149)*('冬被-S级品'!$E$1:$AW$1=I$1)*('冬被-S级品'!$E$2:$AW$10)),0)+IFERROR(SUMPRODUCT(('白止-S级品'!$A$2:$A$26=$B149)*('白止-S级品'!$D$1:$AV$1=I$1)*('白止-S级品'!$D$2:$AV$26)),0)+IFERROR(SUMPRODUCT(('乐容-S级品'!$A$4:$A$32=$B149)*('乐容-S级品'!$L$3:$CA$3=I$1)*('乐容-S级品'!$L$4:$CA$32)),0)</f>
      </c>
      <c r="J149" s="280">
        <f>IFERROR(SUMPRODUCT(('控温被PRO-S级品'!$B$2:$B$10=$B149)*('控温被PRO-S级品'!$E$1:$BE$1=J$1)*('控温被PRO-S级品'!$E$2:$BE$10)),0)+IFERROR(SUMPRODUCT(('冬被-S级品'!$B$2:$B$10=$B149)*('冬被-S级品'!$E$1:$AW$1=J$1)*('冬被-S级品'!$E$2:$AW$10)),0)+IFERROR(SUMPRODUCT(('白止-S级品'!$A$2:$A$26=$B149)*('白止-S级品'!$D$1:$AV$1=J$1)*('白止-S级品'!$D$2:$AV$26)),0)+IFERROR(SUMPRODUCT(('乐容-S级品'!$A$4:$A$32=$B149)*('乐容-S级品'!$L$3:$CA$3=J$1)*('乐容-S级品'!$L$4:$CA$32)),0)</f>
      </c>
      <c r="K149" s="280">
        <f>IFERROR(SUMPRODUCT(('控温被PRO-S级品'!$B$2:$B$10=$B149)*('控温被PRO-S级品'!$E$1:$BE$1=K$1)*('控温被PRO-S级品'!$E$2:$BE$10)),0)+IFERROR(SUMPRODUCT(('冬被-S级品'!$B$2:$B$10=$B149)*('冬被-S级品'!$E$1:$AW$1=K$1)*('冬被-S级品'!$E$2:$AW$10)),0)+IFERROR(SUMPRODUCT(('白止-S级品'!$A$2:$A$26=$B149)*('白止-S级品'!$D$1:$AV$1=K$1)*('白止-S级品'!$D$2:$AV$26)),0)+IFERROR(SUMPRODUCT(('乐容-S级品'!$A$4:$A$32=$B149)*('乐容-S级品'!$L$3:$CA$3=K$1)*('乐容-S级品'!$L$4:$CA$32)),0)</f>
      </c>
      <c r="L149" s="280">
        <f>IFERROR(SUMPRODUCT(('控温被PRO-S级品'!$B$2:$B$10=$B149)*('控温被PRO-S级品'!$E$1:$BE$1=L$1)*('控温被PRO-S级品'!$E$2:$BE$10)),0)+IFERROR(SUMPRODUCT(('冬被-S级品'!$B$2:$B$10=$B149)*('冬被-S级品'!$E$1:$AW$1=L$1)*('冬被-S级品'!$E$2:$AW$10)),0)+IFERROR(SUMPRODUCT(('白止-S级品'!$A$2:$A$26=$B149)*('白止-S级品'!$D$1:$AV$1=L$1)*('白止-S级品'!$D$2:$AV$26)),0)+IFERROR(SUMPRODUCT(('乐容-S级品'!$A$4:$A$32=$B149)*('乐容-S级品'!$L$3:$CA$3=L$1)*('乐容-S级品'!$L$4:$CA$32)),0)</f>
      </c>
      <c r="M149" s="280">
        <f>IFERROR(SUMPRODUCT(('控温被PRO-S级品'!$B$2:$B$10=$B149)*('控温被PRO-S级品'!$E$1:$BE$1=M$1)*('控温被PRO-S级品'!$E$2:$BE$10)),0)+IFERROR(SUMPRODUCT(('冬被-S级品'!$B$2:$B$10=$B149)*('冬被-S级品'!$E$1:$AW$1=M$1)*('冬被-S级品'!$E$2:$AW$10)),0)+IFERROR(SUMPRODUCT(('白止-S级品'!$A$2:$A$26=$B149)*('白止-S级品'!$D$1:$AV$1=M$1)*('白止-S级品'!$D$2:$AV$26)),0)+IFERROR(SUMPRODUCT(('乐容-S级品'!$A$4:$A$32=$B149)*('乐容-S级品'!$L$3:$CA$3=M$1)*('乐容-S级品'!$L$4:$CA$32)),0)</f>
      </c>
      <c r="N149" s="280">
        <f>IFERROR(SUMPRODUCT(('控温被PRO-S级品'!$B$2:$B$10=$B149)*('控温被PRO-S级品'!$E$1:$BE$1=N$1)*('控温被PRO-S级品'!$E$2:$BE$10)),0)+IFERROR(SUMPRODUCT(('冬被-S级品'!$B$2:$B$10=$B149)*('冬被-S级品'!$E$1:$AW$1=N$1)*('冬被-S级品'!$E$2:$AW$10)),0)+IFERROR(SUMPRODUCT(('白止-S级品'!$A$2:$A$26=$B149)*('白止-S级品'!$D$1:$AV$1=N$1)*('白止-S级品'!$D$2:$AV$26)),0)+IFERROR(SUMPRODUCT(('乐容-S级品'!$A$4:$A$32=$B149)*('乐容-S级品'!$L$3:$CA$3=N$1)*('乐容-S级品'!$L$4:$CA$32)),0)</f>
      </c>
      <c r="O149" s="280">
        <f>IFERROR(SUMPRODUCT(('控温被PRO-S级品'!$B$2:$B$10=$B149)*('控温被PRO-S级品'!$E$1:$BE$1=O$1)*('控温被PRO-S级品'!$E$2:$BE$10)),0)+IFERROR(SUMPRODUCT(('冬被-S级品'!$B$2:$B$10=$B149)*('冬被-S级品'!$E$1:$AW$1=O$1)*('冬被-S级品'!$E$2:$AW$10)),0)+IFERROR(SUMPRODUCT(('白止-S级品'!$A$2:$A$26=$B149)*('白止-S级品'!$D$1:$AV$1=O$1)*('白止-S级品'!$D$2:$AV$26)),0)+IFERROR(SUMPRODUCT(('乐容-S级品'!$A$4:$A$32=$B149)*('乐容-S级品'!$L$3:$CA$3=O$1)*('乐容-S级品'!$L$4:$CA$32)),0)</f>
      </c>
      <c r="P149" s="280">
        <f>IFERROR(SUMPRODUCT(('控温被PRO-S级品'!$B$2:$B$10=$B149)*('控温被PRO-S级品'!$E$1:$BE$1=P$1)*('控温被PRO-S级品'!$E$2:$BE$10)),0)+IFERROR(SUMPRODUCT(('冬被-S级品'!$B$2:$B$10=$B149)*('冬被-S级品'!$E$1:$AW$1=P$1)*('冬被-S级品'!$E$2:$AW$10)),0)+IFERROR(SUMPRODUCT(('白止-S级品'!$A$2:$A$26=$B149)*('白止-S级品'!$D$1:$AV$1=P$1)*('白止-S级品'!$D$2:$AV$26)),0)+IFERROR(SUMPRODUCT(('乐容-S级品'!$A$4:$A$32=$B149)*('乐容-S级品'!$L$3:$CA$3=P$1)*('乐容-S级品'!$L$4:$CA$32)),0)</f>
      </c>
      <c r="Q149" s="280">
        <f>IFERROR(SUMPRODUCT(('控温被PRO-S级品'!$B$2:$B$10=$B149)*('控温被PRO-S级品'!$E$1:$BE$1=Q$1)*('控温被PRO-S级品'!$E$2:$BE$10)),0)+IFERROR(SUMPRODUCT(('冬被-S级品'!$B$2:$B$10=$B149)*('冬被-S级品'!$E$1:$AW$1=Q$1)*('冬被-S级品'!$E$2:$AW$10)),0)+IFERROR(SUMPRODUCT(('白止-S级品'!$A$2:$A$26=$B149)*('白止-S级品'!$D$1:$AV$1=Q$1)*('白止-S级品'!$D$2:$AV$26)),0)+IFERROR(SUMPRODUCT(('乐容-S级品'!$A$4:$A$32=$B149)*('乐容-S级品'!$L$3:$CA$3=Q$1)*('乐容-S级品'!$L$4:$CA$32)),0)</f>
      </c>
      <c r="R149" s="280">
        <f>IFERROR(SUMPRODUCT(('控温被PRO-S级品'!$B$2:$B$10=$B149)*('控温被PRO-S级品'!$E$1:$BE$1=R$1)*('控温被PRO-S级品'!$E$2:$BE$10)),0)+IFERROR(SUMPRODUCT(('冬被-S级品'!$B$2:$B$10=$B149)*('冬被-S级品'!$E$1:$AW$1=R$1)*('冬被-S级品'!$E$2:$AW$10)),0)+IFERROR(SUMPRODUCT(('白止-S级品'!$A$2:$A$26=$B149)*('白止-S级品'!$D$1:$AV$1=R$1)*('白止-S级品'!$D$2:$AV$26)),0)+IFERROR(SUMPRODUCT(('乐容-S级品'!$A$4:$A$32=$B149)*('乐容-S级品'!$L$3:$CA$3=R$1)*('乐容-S级品'!$L$4:$CA$32)),0)</f>
      </c>
      <c r="S149" s="280">
        <f>IFERROR(SUMPRODUCT(('控温被PRO-S级品'!$B$2:$B$10=$B149)*('控温被PRO-S级品'!$E$1:$BE$1=S$1)*('控温被PRO-S级品'!$E$2:$BE$10)),0)+IFERROR(SUMPRODUCT(('冬被-S级品'!$B$2:$B$10=$B149)*('冬被-S级品'!$E$1:$AW$1=S$1)*('冬被-S级品'!$E$2:$AW$10)),0)+IFERROR(SUMPRODUCT(('白止-S级品'!$A$2:$A$26=$B149)*('白止-S级品'!$D$1:$AV$1=S$1)*('白止-S级品'!$D$2:$AV$26)),0)+IFERROR(SUMPRODUCT(('乐容-S级品'!$A$4:$A$32=$B149)*('乐容-S级品'!$L$3:$CA$3=S$1)*('乐容-S级品'!$L$4:$CA$32)),0)</f>
      </c>
      <c r="T149" s="280">
        <f>IFERROR(SUMPRODUCT(('控温被PRO-S级品'!$B$2:$B$10=$B149)*('控温被PRO-S级品'!$E$1:$BE$1=T$1)*('控温被PRO-S级品'!$E$2:$BE$10)),0)+IFERROR(SUMPRODUCT(('冬被-S级品'!$B$2:$B$10=$B149)*('冬被-S级品'!$E$1:$AW$1=T$1)*('冬被-S级品'!$E$2:$AW$10)),0)+IFERROR(SUMPRODUCT(('白止-S级品'!$A$2:$A$26=$B149)*('白止-S级品'!$D$1:$AV$1=T$1)*('白止-S级品'!$D$2:$AV$26)),0)+IFERROR(SUMPRODUCT(('乐容-S级品'!$A$4:$A$32=$B149)*('乐容-S级品'!$L$3:$CA$3=T$1)*('乐容-S级品'!$L$4:$CA$32)),0)</f>
      </c>
      <c r="U149" s="280">
        <f>IFERROR(SUMPRODUCT(('控温被PRO-S级品'!$B$2:$B$10=$B149)*('控温被PRO-S级品'!$E$1:$BE$1=U$1)*('控温被PRO-S级品'!$E$2:$BE$10)),0)+IFERROR(SUMPRODUCT(('冬被-S级品'!$B$2:$B$10=$B149)*('冬被-S级品'!$E$1:$AW$1=U$1)*('冬被-S级品'!$E$2:$AW$10)),0)+IFERROR(SUMPRODUCT(('白止-S级品'!$A$2:$A$26=$B149)*('白止-S级品'!$D$1:$AV$1=U$1)*('白止-S级品'!$D$2:$AV$26)),0)+IFERROR(SUMPRODUCT(('乐容-S级品'!$A$4:$A$32=$B149)*('乐容-S级品'!$L$3:$CA$3=U$1)*('乐容-S级品'!$L$4:$CA$32)),0)</f>
      </c>
      <c r="V149" s="280">
        <f>IFERROR(SUMPRODUCT(('控温被PRO-S级品'!$B$2:$B$10=$B149)*('控温被PRO-S级品'!$E$1:$BE$1=V$1)*('控温被PRO-S级品'!$E$2:$BE$10)),0)+IFERROR(SUMPRODUCT(('冬被-S级品'!$B$2:$B$10=$B149)*('冬被-S级品'!$E$1:$AW$1=V$1)*('冬被-S级品'!$E$2:$AW$10)),0)+IFERROR(SUMPRODUCT(('白止-S级品'!$A$2:$A$26=$B149)*('白止-S级品'!$D$1:$AV$1=V$1)*('白止-S级品'!$D$2:$AV$26)),0)+IFERROR(SUMPRODUCT(('乐容-S级品'!$A$4:$A$32=$B149)*('乐容-S级品'!$L$3:$CA$3=V$1)*('乐容-S级品'!$L$4:$CA$32)),0)</f>
      </c>
      <c r="W149" s="280">
        <f>IFERROR(SUMPRODUCT(('控温被PRO-S级品'!$B$2:$B$10=$B149)*('控温被PRO-S级品'!$E$1:$BE$1=W$1)*('控温被PRO-S级品'!$E$2:$BE$10)),0)+IFERROR(SUMPRODUCT(('冬被-S级品'!$B$2:$B$10=$B149)*('冬被-S级品'!$E$1:$AW$1=W$1)*('冬被-S级品'!$E$2:$AW$10)),0)+IFERROR(SUMPRODUCT(('白止-S级品'!$A$2:$A$26=$B149)*('白止-S级品'!$D$1:$AV$1=W$1)*('白止-S级品'!$D$2:$AV$26)),0)+IFERROR(SUMPRODUCT(('乐容-S级品'!$A$4:$A$32=$B149)*('乐容-S级品'!$L$3:$CA$3=W$1)*('乐容-S级品'!$L$4:$CA$32)),0)</f>
      </c>
      <c r="X149" s="280">
        <f>IFERROR(SUMPRODUCT(('控温被PRO-S级品'!$B$2:$B$10=$B149)*('控温被PRO-S级品'!$E$1:$BE$1=X$1)*('控温被PRO-S级品'!$E$2:$BE$10)),0)+IFERROR(SUMPRODUCT(('冬被-S级品'!$B$2:$B$10=$B149)*('冬被-S级品'!$E$1:$AW$1=X$1)*('冬被-S级品'!$E$2:$AW$10)),0)+IFERROR(SUMPRODUCT(('白止-S级品'!$A$2:$A$26=$B149)*('白止-S级品'!$D$1:$AV$1=X$1)*('白止-S级品'!$D$2:$AV$26)),0)+IFERROR(SUMPRODUCT(('乐容-S级品'!$A$4:$A$32=$B149)*('乐容-S级品'!$L$3:$CA$3=X$1)*('乐容-S级品'!$L$4:$CA$32)),0)</f>
      </c>
      <c r="Y149" s="280">
        <f>IFERROR(SUMPRODUCT(('控温被PRO-S级品'!$B$2:$B$10=$B149)*('控温被PRO-S级品'!$E$1:$BE$1=Y$1)*('控温被PRO-S级品'!$E$2:$BE$10)),0)+IFERROR(SUMPRODUCT(('冬被-S级品'!$B$2:$B$10=$B149)*('冬被-S级品'!$E$1:$AW$1=Y$1)*('冬被-S级品'!$E$2:$AW$10)),0)+IFERROR(SUMPRODUCT(('白止-S级品'!$A$2:$A$26=$B149)*('白止-S级品'!$D$1:$AV$1=Y$1)*('白止-S级品'!$D$2:$AV$26)),0)+IFERROR(SUMPRODUCT(('乐容-S级品'!$A$4:$A$32=$B149)*('乐容-S级品'!$L$3:$CA$3=Y$1)*('乐容-S级品'!$L$4:$CA$32)),0)</f>
      </c>
      <c r="Z149" s="280">
        <f>IFERROR(SUMPRODUCT(('控温被PRO-S级品'!$B$2:$B$10=$B149)*('控温被PRO-S级品'!$E$1:$BE$1=Z$1)*('控温被PRO-S级品'!$E$2:$BE$10)),0)+IFERROR(SUMPRODUCT(('冬被-S级品'!$B$2:$B$10=$B149)*('冬被-S级品'!$E$1:$AW$1=Z$1)*('冬被-S级品'!$E$2:$AW$10)),0)+IFERROR(SUMPRODUCT(('白止-S级品'!$A$2:$A$26=$B149)*('白止-S级品'!$D$1:$AV$1=Z$1)*('白止-S级品'!$D$2:$AV$26)),0)+IFERROR(SUMPRODUCT(('乐容-S级品'!$A$4:$A$32=$B149)*('乐容-S级品'!$L$3:$CA$3=Z$1)*('乐容-S级品'!$L$4:$CA$32)),0)</f>
      </c>
      <c r="AA149" s="280">
        <f>IFERROR(SUMPRODUCT(('控温被PRO-S级品'!$B$2:$B$10=$B149)*('控温被PRO-S级品'!$E$1:$BE$1=AA$1)*('控温被PRO-S级品'!$E$2:$BE$10)),0)+IFERROR(SUMPRODUCT(('冬被-S级品'!$B$2:$B$10=$B149)*('冬被-S级品'!$E$1:$AW$1=AA$1)*('冬被-S级品'!$E$2:$AW$10)),0)+IFERROR(SUMPRODUCT(('白止-S级品'!$A$2:$A$26=$B149)*('白止-S级品'!$D$1:$AV$1=AA$1)*('白止-S级品'!$D$2:$AV$26)),0)+IFERROR(SUMPRODUCT(('乐容-S级品'!$A$4:$A$32=$B149)*('乐容-S级品'!$L$3:$CA$3=AA$1)*('乐容-S级品'!$L$4:$CA$32)),0)</f>
      </c>
      <c r="AB149" s="280">
        <f>IFERROR(SUMPRODUCT(('控温被PRO-S级品'!$B$2:$B$10=$B149)*('控温被PRO-S级品'!$E$1:$BE$1=AB$1)*('控温被PRO-S级品'!$E$2:$BE$10)),0)+IFERROR(SUMPRODUCT(('冬被-S级品'!$B$2:$B$10=$B149)*('冬被-S级品'!$E$1:$AW$1=AB$1)*('冬被-S级品'!$E$2:$AW$10)),0)+IFERROR(SUMPRODUCT(('白止-S级品'!$A$2:$A$26=$B149)*('白止-S级品'!$D$1:$AV$1=AB$1)*('白止-S级品'!$D$2:$AV$26)),0)+IFERROR(SUMPRODUCT(('乐容-S级品'!$A$4:$A$32=$B149)*('乐容-S级品'!$L$3:$CA$3=AB$1)*('乐容-S级品'!$L$4:$CA$32)),0)</f>
      </c>
      <c r="AC149" s="280">
        <f>IFERROR(SUMPRODUCT(('控温被PRO-S级品'!$B$2:$B$10=$B149)*('控温被PRO-S级品'!$E$1:$BE$1=AC$1)*('控温被PRO-S级品'!$E$2:$BE$10)),0)+IFERROR(SUMPRODUCT(('冬被-S级品'!$B$2:$B$10=$B149)*('冬被-S级品'!$E$1:$AW$1=AC$1)*('冬被-S级品'!$E$2:$AW$10)),0)+IFERROR(SUMPRODUCT(('白止-S级品'!$A$2:$A$26=$B149)*('白止-S级品'!$D$1:$AV$1=AC$1)*('白止-S级品'!$D$2:$AV$26)),0)+IFERROR(SUMPRODUCT(('乐容-S级品'!$A$4:$A$32=$B149)*('乐容-S级品'!$L$3:$CA$3=AC$1)*('乐容-S级品'!$L$4:$CA$32)),0)</f>
      </c>
      <c r="AD149" s="280">
        <f>IFERROR(SUMPRODUCT(('控温被PRO-S级品'!$B$2:$B$10=$B149)*('控温被PRO-S级品'!$E$1:$BE$1=AD$1)*('控温被PRO-S级品'!$E$2:$BE$10)),0)+IFERROR(SUMPRODUCT(('冬被-S级品'!$B$2:$B$10=$B149)*('冬被-S级品'!$E$1:$AW$1=AD$1)*('冬被-S级品'!$E$2:$AW$10)),0)+IFERROR(SUMPRODUCT(('白止-S级品'!$A$2:$A$26=$B149)*('白止-S级品'!$D$1:$AV$1=AD$1)*('白止-S级品'!$D$2:$AV$26)),0)+IFERROR(SUMPRODUCT(('乐容-S级品'!$A$4:$A$32=$B149)*('乐容-S级品'!$L$3:$CA$3=AD$1)*('乐容-S级品'!$L$4:$CA$32)),0)</f>
      </c>
      <c r="AE149" s="280">
        <f>IFERROR(SUMPRODUCT(('控温被PRO-S级品'!$B$2:$B$10=$B149)*('控温被PRO-S级品'!$E$1:$BE$1=AE$1)*('控温被PRO-S级品'!$E$2:$BE$10)),0)+IFERROR(SUMPRODUCT(('冬被-S级品'!$B$2:$B$10=$B149)*('冬被-S级品'!$E$1:$AW$1=AE$1)*('冬被-S级品'!$E$2:$AW$10)),0)+IFERROR(SUMPRODUCT(('白止-S级品'!$A$2:$A$26=$B149)*('白止-S级品'!$D$1:$AV$1=AE$1)*('白止-S级品'!$D$2:$AV$26)),0)+IFERROR(SUMPRODUCT(('乐容-S级品'!$A$4:$A$32=$B149)*('乐容-S级品'!$L$3:$CA$3=AE$1)*('乐容-S级品'!$L$4:$CA$32)),0)</f>
      </c>
      <c r="AF149" s="280">
        <f>IFERROR(SUMPRODUCT(('控温被PRO-S级品'!$B$2:$B$10=$B149)*('控温被PRO-S级品'!$E$1:$BE$1=AF$1)*('控温被PRO-S级品'!$E$2:$BE$10)),0)+IFERROR(SUMPRODUCT(('冬被-S级品'!$B$2:$B$10=$B149)*('冬被-S级品'!$E$1:$AW$1=AF$1)*('冬被-S级品'!$E$2:$AW$10)),0)+IFERROR(SUMPRODUCT(('白止-S级品'!$A$2:$A$26=$B149)*('白止-S级品'!$D$1:$AV$1=AF$1)*('白止-S级品'!$D$2:$AV$26)),0)+IFERROR(SUMPRODUCT(('乐容-S级品'!$A$4:$A$32=$B149)*('乐容-S级品'!$L$3:$CA$3=AF$1)*('乐容-S级品'!$L$4:$CA$32)),0)</f>
      </c>
      <c r="AG149" s="280">
        <f>IFERROR(SUMPRODUCT(('控温被PRO-S级品'!$B$2:$B$10=$B149)*('控温被PRO-S级品'!$E$1:$BE$1=AG$1)*('控温被PRO-S级品'!$E$2:$BE$10)),0)+IFERROR(SUMPRODUCT(('冬被-S级品'!$B$2:$B$10=$B149)*('冬被-S级品'!$E$1:$AW$1=AG$1)*('冬被-S级品'!$E$2:$AW$10)),0)+IFERROR(SUMPRODUCT(('白止-S级品'!$A$2:$A$26=$B149)*('白止-S级品'!$D$1:$AV$1=AG$1)*('白止-S级品'!$D$2:$AV$26)),0)+IFERROR(SUMPRODUCT(('乐容-S级品'!$A$4:$A$32=$B149)*('乐容-S级品'!$L$3:$CA$3=AG$1)*('乐容-S级品'!$L$4:$CA$32)),0)</f>
      </c>
      <c r="AH149" s="280">
        <f>IFERROR(SUMPRODUCT(('控温被PRO-S级品'!$B$2:$B$10=$B149)*('控温被PRO-S级品'!$E$1:$BE$1=AH$1)*('控温被PRO-S级品'!$E$2:$BE$10)),0)+IFERROR(SUMPRODUCT(('冬被-S级品'!$B$2:$B$10=$B149)*('冬被-S级品'!$E$1:$AW$1=AH$1)*('冬被-S级品'!$E$2:$AW$10)),0)+IFERROR(SUMPRODUCT(('白止-S级品'!$A$2:$A$26=$B149)*('白止-S级品'!$D$1:$AV$1=AH$1)*('白止-S级品'!$D$2:$AV$26)),0)+IFERROR(SUMPRODUCT(('乐容-S级品'!$A$4:$A$32=$B149)*('乐容-S级品'!$L$3:$CA$3=AH$1)*('乐容-S级品'!$L$4:$CA$32)),0)</f>
      </c>
      <c r="AI149" s="280">
        <f>IFERROR(SUMPRODUCT(('控温被PRO-S级品'!$B$2:$B$10=$B149)*('控温被PRO-S级品'!$E$1:$BE$1=AI$1)*('控温被PRO-S级品'!$E$2:$BE$10)),0)+IFERROR(SUMPRODUCT(('冬被-S级品'!$B$2:$B$10=$B149)*('冬被-S级品'!$E$1:$AW$1=AI$1)*('冬被-S级品'!$E$2:$AW$10)),0)+IFERROR(SUMPRODUCT(('白止-S级品'!$A$2:$A$26=$B149)*('白止-S级品'!$D$1:$AV$1=AI$1)*('白止-S级品'!$D$2:$AV$26)),0)+IFERROR(SUMPRODUCT(('乐容-S级品'!$A$4:$A$32=$B149)*('乐容-S级品'!$L$3:$CA$3=AI$1)*('乐容-S级品'!$L$4:$CA$32)),0)</f>
      </c>
      <c r="AJ149" s="280">
        <f>IFERROR(SUMPRODUCT(('控温被PRO-S级品'!$B$2:$B$10=$B149)*('控温被PRO-S级品'!$E$1:$BE$1=AJ$1)*('控温被PRO-S级品'!$E$2:$BE$10)),0)+IFERROR(SUMPRODUCT(('冬被-S级品'!$B$2:$B$10=$B149)*('冬被-S级品'!$E$1:$AW$1=AJ$1)*('冬被-S级品'!$E$2:$AW$10)),0)+IFERROR(SUMPRODUCT(('白止-S级品'!$A$2:$A$26=$B149)*('白止-S级品'!$D$1:$AV$1=AJ$1)*('白止-S级品'!$D$2:$AV$26)),0)+IFERROR(SUMPRODUCT(('乐容-S级品'!$A$4:$A$32=$B149)*('乐容-S级品'!$L$3:$CA$3=AJ$1)*('乐容-S级品'!$L$4:$CA$32)),0)</f>
      </c>
      <c r="AK149" s="280">
        <f>IFERROR(SUMPRODUCT(('控温被PRO-S级品'!$B$2:$B$10=$B149)*('控温被PRO-S级品'!$E$1:$BE$1=AK$1)*('控温被PRO-S级品'!$E$2:$BE$10)),0)+IFERROR(SUMPRODUCT(('冬被-S级品'!$B$2:$B$10=$B149)*('冬被-S级品'!$E$1:$AW$1=AK$1)*('冬被-S级品'!$E$2:$AW$10)),0)+IFERROR(SUMPRODUCT(('白止-S级品'!$A$2:$A$26=$B149)*('白止-S级品'!$D$1:$AV$1=AK$1)*('白止-S级品'!$D$2:$AV$26)),0)+IFERROR(SUMPRODUCT(('乐容-S级品'!$A$4:$A$32=$B149)*('乐容-S级品'!$L$3:$CA$3=AK$1)*('乐容-S级品'!$L$4:$CA$32)),0)</f>
      </c>
      <c r="AL149" s="280">
        <f>IFERROR(SUMPRODUCT(('控温被PRO-S级品'!$B$2:$B$10=$B149)*('控温被PRO-S级品'!$E$1:$BE$1=AL$1)*('控温被PRO-S级品'!$E$2:$BE$10)),0)+IFERROR(SUMPRODUCT(('冬被-S级品'!$B$2:$B$10=$B149)*('冬被-S级品'!$E$1:$AW$1=AL$1)*('冬被-S级品'!$E$2:$AW$10)),0)+IFERROR(SUMPRODUCT(('白止-S级品'!$A$2:$A$26=$B149)*('白止-S级品'!$D$1:$AV$1=AL$1)*('白止-S级品'!$D$2:$AV$26)),0)+IFERROR(SUMPRODUCT(('乐容-S级品'!$A$4:$A$32=$B149)*('乐容-S级品'!$L$3:$CA$3=AL$1)*('乐容-S级品'!$L$4:$CA$32)),0)</f>
      </c>
      <c r="AM149" s="280">
        <f>IFERROR(SUMPRODUCT(('控温被PRO-S级品'!$B$2:$B$10=$B149)*('控温被PRO-S级品'!$E$1:$BE$1=AM$1)*('控温被PRO-S级品'!$E$2:$BE$10)),0)+IFERROR(SUMPRODUCT(('冬被-S级品'!$B$2:$B$10=$B149)*('冬被-S级品'!$E$1:$AW$1=AM$1)*('冬被-S级品'!$E$2:$AW$10)),0)+IFERROR(SUMPRODUCT(('白止-S级品'!$A$2:$A$26=$B149)*('白止-S级品'!$D$1:$AV$1=AM$1)*('白止-S级品'!$D$2:$AV$26)),0)+IFERROR(SUMPRODUCT(('乐容-S级品'!$A$4:$A$32=$B149)*('乐容-S级品'!$L$3:$CA$3=AM$1)*('乐容-S级品'!$L$4:$CA$32)),0)</f>
      </c>
      <c r="AN149" s="280">
        <f>IFERROR(SUMPRODUCT(('控温被PRO-S级品'!$B$2:$B$10=$B149)*('控温被PRO-S级品'!$E$1:$BE$1=AN$1)*('控温被PRO-S级品'!$E$2:$BE$10)),0)+IFERROR(SUMPRODUCT(('冬被-S级品'!$B$2:$B$10=$B149)*('冬被-S级品'!$E$1:$AW$1=AN$1)*('冬被-S级品'!$E$2:$AW$10)),0)+IFERROR(SUMPRODUCT(('白止-S级品'!$A$2:$A$26=$B149)*('白止-S级品'!$D$1:$AV$1=AN$1)*('白止-S级品'!$D$2:$AV$26)),0)+IFERROR(SUMPRODUCT(('乐容-S级品'!$A$4:$A$32=$B149)*('乐容-S级品'!$L$3:$CA$3=AN$1)*('乐容-S级品'!$L$4:$CA$32)),0)</f>
      </c>
      <c r="AO149" s="280">
        <f>IFERROR(SUMPRODUCT(('控温被PRO-S级品'!$B$2:$B$10=$B149)*('控温被PRO-S级品'!$E$1:$BE$1=AO$1)*('控温被PRO-S级品'!$E$2:$BE$10)),0)+IFERROR(SUMPRODUCT(('冬被-S级品'!$B$2:$B$10=$B149)*('冬被-S级品'!$E$1:$AW$1=AO$1)*('冬被-S级品'!$E$2:$AW$10)),0)+IFERROR(SUMPRODUCT(('白止-S级品'!$A$2:$A$26=$B149)*('白止-S级品'!$D$1:$AV$1=AO$1)*('白止-S级品'!$D$2:$AV$26)),0)+IFERROR(SUMPRODUCT(('乐容-S级品'!$A$4:$A$32=$B149)*('乐容-S级品'!$L$3:$CA$3=AO$1)*('乐容-S级品'!$L$4:$CA$32)),0)</f>
      </c>
      <c r="AP149" s="280">
        <f>IFERROR(SUMPRODUCT(('控温被PRO-S级品'!$B$2:$B$10=$B149)*('控温被PRO-S级品'!$E$1:$BE$1=AP$1)*('控温被PRO-S级品'!$E$2:$BE$10)),0)+IFERROR(SUMPRODUCT(('冬被-S级品'!$B$2:$B$10=$B149)*('冬被-S级品'!$E$1:$AW$1=AP$1)*('冬被-S级品'!$E$2:$AW$10)),0)+IFERROR(SUMPRODUCT(('白止-S级品'!$A$2:$A$26=$B149)*('白止-S级品'!$D$1:$AV$1=AP$1)*('白止-S级品'!$D$2:$AV$26)),0)+IFERROR(SUMPRODUCT(('乐容-S级品'!$A$4:$A$32=$B149)*('乐容-S级品'!$L$3:$CA$3=AP$1)*('乐容-S级品'!$L$4:$CA$32)),0)</f>
      </c>
      <c r="AQ149" s="280">
        <f>IFERROR(SUMPRODUCT(('控温被PRO-S级品'!$B$2:$B$10=$B149)*('控温被PRO-S级品'!$E$1:$BE$1=AQ$1)*('控温被PRO-S级品'!$E$2:$BE$10)),0)+IFERROR(SUMPRODUCT(('冬被-S级品'!$B$2:$B$10=$B149)*('冬被-S级品'!$E$1:$AW$1=AQ$1)*('冬被-S级品'!$E$2:$AW$10)),0)+IFERROR(SUMPRODUCT(('白止-S级品'!$A$2:$A$26=$B149)*('白止-S级品'!$D$1:$AV$1=AQ$1)*('白止-S级品'!$D$2:$AV$26)),0)+IFERROR(SUMPRODUCT(('乐容-S级品'!$A$4:$A$32=$B149)*('乐容-S级品'!$L$3:$CA$3=AQ$1)*('乐容-S级品'!$L$4:$CA$32)),0)</f>
      </c>
      <c r="AR149" s="280">
        <f>IFERROR(SUMPRODUCT(('控温被PRO-S级品'!$B$2:$B$10=$B149)*('控温被PRO-S级品'!$E$1:$BE$1=AR$1)*('控温被PRO-S级品'!$E$2:$BE$10)),0)+IFERROR(SUMPRODUCT(('冬被-S级品'!$B$2:$B$10=$B149)*('冬被-S级品'!$E$1:$AW$1=AR$1)*('冬被-S级品'!$E$2:$AW$10)),0)+IFERROR(SUMPRODUCT(('白止-S级品'!$A$2:$A$26=$B149)*('白止-S级品'!$D$1:$AV$1=AR$1)*('白止-S级品'!$D$2:$AV$26)),0)+IFERROR(SUMPRODUCT(('乐容-S级品'!$A$4:$A$32=$B149)*('乐容-S级品'!$L$3:$CA$3=AR$1)*('乐容-S级品'!$L$4:$CA$32)),0)</f>
      </c>
      <c r="AS149" s="280">
        <f>IFERROR(SUMPRODUCT(('控温被PRO-S级品'!$B$2:$B$10=$B149)*('控温被PRO-S级品'!$E$1:$BE$1=AS$1)*('控温被PRO-S级品'!$E$2:$BE$10)),0)+IFERROR(SUMPRODUCT(('冬被-S级品'!$B$2:$B$10=$B149)*('冬被-S级品'!$E$1:$AW$1=AS$1)*('冬被-S级品'!$E$2:$AW$10)),0)+IFERROR(SUMPRODUCT(('白止-S级品'!$A$2:$A$26=$B149)*('白止-S级品'!$D$1:$AV$1=AS$1)*('白止-S级品'!$D$2:$AV$26)),0)+IFERROR(SUMPRODUCT(('乐容-S级品'!$A$4:$A$32=$B149)*('乐容-S级品'!$L$3:$CA$3=AS$1)*('乐容-S级品'!$L$4:$CA$32)),0)</f>
      </c>
      <c r="AT149" s="280">
        <f>IFERROR(SUMPRODUCT(('控温被PRO-S级品'!$B$2:$B$10=$B149)*('控温被PRO-S级品'!$E$1:$BE$1=AT$1)*('控温被PRO-S级品'!$E$2:$BE$10)),0)+IFERROR(SUMPRODUCT(('冬被-S级品'!$B$2:$B$10=$B149)*('冬被-S级品'!$E$1:$AW$1=AT$1)*('冬被-S级品'!$E$2:$AW$10)),0)+IFERROR(SUMPRODUCT(('白止-S级品'!$A$2:$A$26=$B149)*('白止-S级品'!$D$1:$AV$1=AT$1)*('白止-S级品'!$D$2:$AV$26)),0)+IFERROR(SUMPRODUCT(('乐容-S级品'!$A$4:$A$32=$B149)*('乐容-S级品'!$L$3:$CA$3=AT$1)*('乐容-S级品'!$L$4:$CA$32)),0)</f>
      </c>
      <c r="AU149" s="280">
        <f>IFERROR(SUMPRODUCT(('控温被PRO-S级品'!$B$2:$B$10=$B149)*('控温被PRO-S级品'!$E$1:$BE$1=AU$1)*('控温被PRO-S级品'!$E$2:$BE$10)),0)+IFERROR(SUMPRODUCT(('冬被-S级品'!$B$2:$B$10=$B149)*('冬被-S级品'!$E$1:$AW$1=AU$1)*('冬被-S级品'!$E$2:$AW$10)),0)+IFERROR(SUMPRODUCT(('白止-S级品'!$A$2:$A$26=$B149)*('白止-S级品'!$D$1:$AV$1=AU$1)*('白止-S级品'!$D$2:$AV$26)),0)+IFERROR(SUMPRODUCT(('乐容-S级品'!$A$4:$A$32=$B149)*('乐容-S级品'!$L$3:$CA$3=AU$1)*('乐容-S级品'!$L$4:$CA$32)),0)</f>
      </c>
      <c r="AV149" s="280">
        <f>IFERROR(SUMPRODUCT(('控温被PRO-S级品'!$B$2:$B$10=$B149)*('控温被PRO-S级品'!$E$1:$BE$1=AV$1)*('控温被PRO-S级品'!$E$2:$BE$10)),0)+IFERROR(SUMPRODUCT(('冬被-S级品'!$B$2:$B$10=$B149)*('冬被-S级品'!$E$1:$AW$1=AV$1)*('冬被-S级品'!$E$2:$AW$10)),0)+IFERROR(SUMPRODUCT(('白止-S级品'!$A$2:$A$26=$B149)*('白止-S级品'!$D$1:$AV$1=AV$1)*('白止-S级品'!$D$2:$AV$26)),0)+IFERROR(SUMPRODUCT(('乐容-S级品'!$A$4:$A$32=$B149)*('乐容-S级品'!$L$3:$CA$3=AV$1)*('乐容-S级品'!$L$4:$CA$32)),0)</f>
      </c>
      <c r="AW149" s="280">
        <f>IFERROR(SUMPRODUCT(('控温被PRO-S级品'!$B$2:$B$10=$B149)*('控温被PRO-S级品'!$E$1:$BE$1=AW$1)*('控温被PRO-S级品'!$E$2:$BE$10)),0)+IFERROR(SUMPRODUCT(('冬被-S级品'!$B$2:$B$10=$B149)*('冬被-S级品'!$E$1:$AW$1=AW$1)*('冬被-S级品'!$E$2:$AW$10)),0)+IFERROR(SUMPRODUCT(('白止-S级品'!$A$2:$A$26=$B149)*('白止-S级品'!$D$1:$AV$1=AW$1)*('白止-S级品'!$D$2:$AV$26)),0)+IFERROR(SUMPRODUCT(('乐容-S级品'!$A$4:$A$32=$B149)*('乐容-S级品'!$L$3:$CA$3=AW$1)*('乐容-S级品'!$L$4:$CA$32)),0)</f>
      </c>
      <c r="AX149" s="280">
        <f>IFERROR(SUMPRODUCT(('控温被PRO-S级品'!$B$2:$B$10=$B149)*('控温被PRO-S级品'!$E$1:$BE$1=AX$1)*('控温被PRO-S级品'!$E$2:$BE$10)),0)+IFERROR(SUMPRODUCT(('冬被-S级品'!$B$2:$B$10=$B149)*('冬被-S级品'!$E$1:$AW$1=AX$1)*('冬被-S级品'!$E$2:$AW$10)),0)+IFERROR(SUMPRODUCT(('白止-S级品'!$A$2:$A$26=$B149)*('白止-S级品'!$D$1:$AV$1=AX$1)*('白止-S级品'!$D$2:$AV$26)),0)+IFERROR(SUMPRODUCT(('乐容-S级品'!$A$4:$A$32=$B149)*('乐容-S级品'!$L$3:$CA$3=AX$1)*('乐容-S级品'!$L$4:$CA$32)),0)</f>
      </c>
      <c r="AY149" s="280">
        <f>IFERROR(SUMPRODUCT(('控温被PRO-S级品'!$B$2:$B$10=$B149)*('控温被PRO-S级品'!$E$1:$BE$1=AY$1)*('控温被PRO-S级品'!$E$2:$BE$10)),0)+IFERROR(SUMPRODUCT(('冬被-S级品'!$B$2:$B$10=$B149)*('冬被-S级品'!$E$1:$AW$1=AY$1)*('冬被-S级品'!$E$2:$AW$10)),0)+IFERROR(SUMPRODUCT(('白止-S级品'!$A$2:$A$26=$B149)*('白止-S级品'!$D$1:$AV$1=AY$1)*('白止-S级品'!$D$2:$AV$26)),0)+IFERROR(SUMPRODUCT(('乐容-S级品'!$A$4:$A$32=$B149)*('乐容-S级品'!$L$3:$CA$3=AY$1)*('乐容-S级品'!$L$4:$CA$32)),0)</f>
      </c>
      <c r="AZ149" s="280">
        <f>IFERROR(SUMPRODUCT(('控温被PRO-S级品'!$B$2:$B$10=$B149)*('控温被PRO-S级品'!$E$1:$BE$1=AZ$1)*('控温被PRO-S级品'!$E$2:$BE$10)),0)+IFERROR(SUMPRODUCT(('冬被-S级品'!$B$2:$B$10=$B149)*('冬被-S级品'!$E$1:$AW$1=AZ$1)*('冬被-S级品'!$E$2:$AW$10)),0)+IFERROR(SUMPRODUCT(('白止-S级品'!$A$2:$A$26=$B149)*('白止-S级品'!$D$1:$AV$1=AZ$1)*('白止-S级品'!$D$2:$AV$26)),0)+IFERROR(SUMPRODUCT(('乐容-S级品'!$A$4:$A$32=$B149)*('乐容-S级品'!$L$3:$CA$3=AZ$1)*('乐容-S级品'!$L$4:$CA$32)),0)</f>
      </c>
      <c r="BA149" s="280">
        <f>IFERROR(SUMPRODUCT(('控温被PRO-S级品'!$B$2:$B$10=$B149)*('控温被PRO-S级品'!$E$1:$BE$1=BA$1)*('控温被PRO-S级品'!$E$2:$BE$10)),0)+IFERROR(SUMPRODUCT(('冬被-S级品'!$B$2:$B$10=$B149)*('冬被-S级品'!$E$1:$AW$1=BA$1)*('冬被-S级品'!$E$2:$AW$10)),0)+IFERROR(SUMPRODUCT(('白止-S级品'!$A$2:$A$26=$B149)*('白止-S级品'!$D$1:$AV$1=BA$1)*('白止-S级品'!$D$2:$AV$26)),0)+IFERROR(SUMPRODUCT(('乐容-S级品'!$A$4:$A$32=$B149)*('乐容-S级品'!$L$3:$CA$3=BA$1)*('乐容-S级品'!$L$4:$CA$32)),0)</f>
      </c>
      <c r="BB149" s="280">
        <f>IFERROR(SUMPRODUCT(('控温被PRO-S级品'!$B$2:$B$10=$B149)*('控温被PRO-S级品'!$E$1:$BE$1=BB$1)*('控温被PRO-S级品'!$E$2:$BE$10)),0)+IFERROR(SUMPRODUCT(('冬被-S级品'!$B$2:$B$10=$B149)*('冬被-S级品'!$E$1:$AW$1=BB$1)*('冬被-S级品'!$E$2:$AW$10)),0)+IFERROR(SUMPRODUCT(('白止-S级品'!$A$2:$A$26=$B149)*('白止-S级品'!$D$1:$AV$1=BB$1)*('白止-S级品'!$D$2:$AV$26)),0)+IFERROR(SUMPRODUCT(('乐容-S级品'!$A$4:$A$32=$B149)*('乐容-S级品'!$L$3:$CA$3=BB$1)*('乐容-S级品'!$L$4:$CA$32)),0)</f>
      </c>
      <c r="BC149" s="280">
        <f>IFERROR(SUMPRODUCT(('控温被PRO-S级品'!$B$2:$B$10=$B149)*('控温被PRO-S级品'!$E$1:$BE$1=BC$1)*('控温被PRO-S级品'!$E$2:$BE$10)),0)+IFERROR(SUMPRODUCT(('冬被-S级品'!$B$2:$B$10=$B149)*('冬被-S级品'!$E$1:$AW$1=BC$1)*('冬被-S级品'!$E$2:$AW$10)),0)+IFERROR(SUMPRODUCT(('白止-S级品'!$A$2:$A$26=$B149)*('白止-S级品'!$D$1:$AV$1=BC$1)*('白止-S级品'!$D$2:$AV$26)),0)+IFERROR(SUMPRODUCT(('乐容-S级品'!$A$4:$A$32=$B149)*('乐容-S级品'!$L$3:$CA$3=BC$1)*('乐容-S级品'!$L$4:$CA$32)),0)</f>
      </c>
      <c r="BD149" s="280">
        <f>IFERROR(SUMPRODUCT(('控温被PRO-S级品'!$B$2:$B$10=$B149)*('控温被PRO-S级品'!$E$1:$BE$1=BD$1)*('控温被PRO-S级品'!$E$2:$BE$10)),0)+IFERROR(SUMPRODUCT(('冬被-S级品'!$B$2:$B$10=$B149)*('冬被-S级品'!$E$1:$AW$1=BD$1)*('冬被-S级品'!$E$2:$AW$10)),0)+IFERROR(SUMPRODUCT(('白止-S级品'!$A$2:$A$26=$B149)*('白止-S级品'!$D$1:$AV$1=BD$1)*('白止-S级品'!$D$2:$AV$26)),0)+IFERROR(SUMPRODUCT(('乐容-S级品'!$A$4:$A$32=$B149)*('乐容-S级品'!$L$3:$CA$3=BD$1)*('乐容-S级品'!$L$4:$CA$32)),0)</f>
      </c>
      <c r="BE149" s="280">
        <f>IFERROR(SUMPRODUCT(('控温被PRO-S级品'!$B$2:$B$10=$B149)*('控温被PRO-S级品'!$E$1:$BE$1=BE$1)*('控温被PRO-S级品'!$E$2:$BE$10)),0)+IFERROR(SUMPRODUCT(('冬被-S级品'!$B$2:$B$10=$B149)*('冬被-S级品'!$E$1:$AW$1=BE$1)*('冬被-S级品'!$E$2:$AW$10)),0)+IFERROR(SUMPRODUCT(('白止-S级品'!$A$2:$A$26=$B149)*('白止-S级品'!$D$1:$AV$1=BE$1)*('白止-S级品'!$D$2:$AV$26)),0)+IFERROR(SUMPRODUCT(('乐容-S级品'!$A$4:$A$32=$B149)*('乐容-S级品'!$L$3:$CA$3=BE$1)*('乐容-S级品'!$L$4:$CA$32)),0)</f>
      </c>
      <c r="BF149" s="280">
        <f>IFERROR(SUMPRODUCT(('控温被PRO-S级品'!$B$2:$B$10=$B149)*('控温被PRO-S级品'!$E$1:$BE$1=BF$1)*('控温被PRO-S级品'!$E$2:$BE$10)),0)+IFERROR(SUMPRODUCT(('冬被-S级品'!$B$2:$B$10=$B149)*('冬被-S级品'!$E$1:$AW$1=BF$1)*('冬被-S级品'!$E$2:$AW$10)),0)+IFERROR(SUMPRODUCT(('白止-S级品'!$A$2:$A$26=$B149)*('白止-S级品'!$D$1:$AV$1=BF$1)*('白止-S级品'!$D$2:$AV$26)),0)+IFERROR(SUMPRODUCT(('乐容-S级品'!$A$4:$A$32=$B149)*('乐容-S级品'!$L$3:$CA$3=BF$1)*('乐容-S级品'!$L$4:$CA$32)),0)</f>
      </c>
      <c r="BG149" s="280">
        <f>IFERROR(SUMPRODUCT(('控温被PRO-S级品'!$B$2:$B$10=$B149)*('控温被PRO-S级品'!$E$1:$BE$1=BG$1)*('控温被PRO-S级品'!$E$2:$BE$10)),0)+IFERROR(SUMPRODUCT(('冬被-S级品'!$B$2:$B$10=$B149)*('冬被-S级品'!$E$1:$AW$1=BG$1)*('冬被-S级品'!$E$2:$AW$10)),0)+IFERROR(SUMPRODUCT(('白止-S级品'!$A$2:$A$26=$B149)*('白止-S级品'!$D$1:$AV$1=BG$1)*('白止-S级品'!$D$2:$AV$26)),0)+IFERROR(SUMPRODUCT(('乐容-S级品'!$A$4:$A$32=$B149)*('乐容-S级品'!$L$3:$CA$3=BG$1)*('乐容-S级品'!$L$4:$CA$32)),0)</f>
      </c>
      <c r="BH149" s="280">
        <f>IFERROR(SUMPRODUCT(('控温被PRO-S级品'!$B$2:$B$10=$B149)*('控温被PRO-S级品'!$E$1:$BE$1=BH$1)*('控温被PRO-S级品'!$E$2:$BE$10)),0)+IFERROR(SUMPRODUCT(('冬被-S级品'!$B$2:$B$10=$B149)*('冬被-S级品'!$E$1:$AW$1=BH$1)*('冬被-S级品'!$E$2:$AW$10)),0)+IFERROR(SUMPRODUCT(('白止-S级品'!$A$2:$A$26=$B149)*('白止-S级品'!$D$1:$AV$1=BH$1)*('白止-S级品'!$D$2:$AV$26)),0)+IFERROR(SUMPRODUCT(('乐容-S级品'!$A$4:$A$32=$B149)*('乐容-S级品'!$L$3:$CA$3=BH$1)*('乐容-S级品'!$L$4:$CA$32)),0)</f>
      </c>
      <c r="BI149" s="280">
        <f>IFERROR(SUMPRODUCT(('控温被PRO-S级品'!$B$2:$B$10=$B149)*('控温被PRO-S级品'!$E$1:$BE$1=BI$1)*('控温被PRO-S级品'!$E$2:$BE$10)),0)+IFERROR(SUMPRODUCT(('冬被-S级品'!$B$2:$B$10=$B149)*('冬被-S级品'!$E$1:$AW$1=BI$1)*('冬被-S级品'!$E$2:$AW$10)),0)+IFERROR(SUMPRODUCT(('白止-S级品'!$A$2:$A$26=$B149)*('白止-S级品'!$D$1:$AV$1=BI$1)*('白止-S级品'!$D$2:$AV$26)),0)+IFERROR(SUMPRODUCT(('乐容-S级品'!$A$4:$A$32=$B149)*('乐容-S级品'!$L$3:$CA$3=BI$1)*('乐容-S级品'!$L$4:$CA$32)),0)</f>
      </c>
      <c r="BJ149" s="280">
        <f>IFERROR(SUMPRODUCT(('控温被PRO-S级品'!$B$2:$B$10=$B149)*('控温被PRO-S级品'!$E$1:$BE$1=BJ$1)*('控温被PRO-S级品'!$E$2:$BE$10)),0)+IFERROR(SUMPRODUCT(('冬被-S级品'!$B$2:$B$10=$B149)*('冬被-S级品'!$E$1:$AW$1=BJ$1)*('冬被-S级品'!$E$2:$AW$10)),0)+IFERROR(SUMPRODUCT(('白止-S级品'!$A$2:$A$26=$B149)*('白止-S级品'!$D$1:$AV$1=BJ$1)*('白止-S级品'!$D$2:$AV$26)),0)+IFERROR(SUMPRODUCT(('乐容-S级品'!$A$4:$A$32=$B149)*('乐容-S级品'!$L$3:$CA$3=BJ$1)*('乐容-S级品'!$L$4:$CA$32)),0)</f>
      </c>
      <c r="BK149" s="280">
        <f>IFERROR(SUMPRODUCT(('控温被PRO-S级品'!$B$2:$B$10=$B149)*('控温被PRO-S级品'!$E$1:$BE$1=BK$1)*('控温被PRO-S级品'!$E$2:$BE$10)),0)+IFERROR(SUMPRODUCT(('冬被-S级品'!$B$2:$B$10=$B149)*('冬被-S级品'!$E$1:$AW$1=BK$1)*('冬被-S级品'!$E$2:$AW$10)),0)+IFERROR(SUMPRODUCT(('白止-S级品'!$A$2:$A$26=$B149)*('白止-S级品'!$D$1:$AV$1=BK$1)*('白止-S级品'!$D$2:$AV$26)),0)+IFERROR(SUMPRODUCT(('乐容-S级品'!$A$4:$A$32=$B149)*('乐容-S级品'!$L$3:$CA$3=BK$1)*('乐容-S级品'!$L$4:$CA$32)),0)</f>
      </c>
      <c r="BL149" s="280">
        <f>IFERROR(SUMPRODUCT(('控温被PRO-S级品'!$B$2:$B$10=$B149)*('控温被PRO-S级品'!$E$1:$BE$1=BL$1)*('控温被PRO-S级品'!$E$2:$BE$10)),0)+IFERROR(SUMPRODUCT(('冬被-S级品'!$B$2:$B$10=$B149)*('冬被-S级品'!$E$1:$AW$1=BL$1)*('冬被-S级品'!$E$2:$AW$10)),0)+IFERROR(SUMPRODUCT(('白止-S级品'!$A$2:$A$26=$B149)*('白止-S级品'!$D$1:$AV$1=BL$1)*('白止-S级品'!$D$2:$AV$26)),0)+IFERROR(SUMPRODUCT(('乐容-S级品'!$A$4:$A$32=$B149)*('乐容-S级品'!$L$3:$CA$3=BL$1)*('乐容-S级品'!$L$4:$CA$32)),0)</f>
      </c>
      <c r="BM149" s="280">
        <f>IFERROR(SUMPRODUCT(('控温被PRO-S级品'!$B$2:$B$10=$B149)*('控温被PRO-S级品'!$E$1:$BE$1=BM$1)*('控温被PRO-S级品'!$E$2:$BE$10)),0)+IFERROR(SUMPRODUCT(('冬被-S级品'!$B$2:$B$10=$B149)*('冬被-S级品'!$E$1:$AW$1=BM$1)*('冬被-S级品'!$E$2:$AW$10)),0)+IFERROR(SUMPRODUCT(('白止-S级品'!$A$2:$A$26=$B149)*('白止-S级品'!$D$1:$AV$1=BM$1)*('白止-S级品'!$D$2:$AV$26)),0)+IFERROR(SUMPRODUCT(('乐容-S级品'!$A$4:$A$32=$B149)*('乐容-S级品'!$L$3:$CA$3=BM$1)*('乐容-S级品'!$L$4:$CA$32)),0)</f>
      </c>
      <c r="BN149" s="280">
        <f>IFERROR(SUMPRODUCT(('控温被PRO-S级品'!$B$2:$B$10=$B149)*('控温被PRO-S级品'!$E$1:$BE$1=BN$1)*('控温被PRO-S级品'!$E$2:$BE$10)),0)+IFERROR(SUMPRODUCT(('冬被-S级品'!$B$2:$B$10=$B149)*('冬被-S级品'!$E$1:$AW$1=BN$1)*('冬被-S级品'!$E$2:$AW$10)),0)+IFERROR(SUMPRODUCT(('白止-S级品'!$A$2:$A$26=$B149)*('白止-S级品'!$D$1:$AV$1=BN$1)*('白止-S级品'!$D$2:$AV$26)),0)+IFERROR(SUMPRODUCT(('乐容-S级品'!$A$4:$A$32=$B149)*('乐容-S级品'!$L$3:$CA$3=BN$1)*('乐容-S级品'!$L$4:$CA$32)),0)</f>
      </c>
      <c r="BO149" s="280">
        <f>IFERROR(SUMPRODUCT(('控温被PRO-S级品'!$B$2:$B$10=$B149)*('控温被PRO-S级品'!$E$1:$BE$1=BO$1)*('控温被PRO-S级品'!$E$2:$BE$10)),0)+IFERROR(SUMPRODUCT(('冬被-S级品'!$B$2:$B$10=$B149)*('冬被-S级品'!$E$1:$AW$1=BO$1)*('冬被-S级品'!$E$2:$AW$10)),0)+IFERROR(SUMPRODUCT(('白止-S级品'!$A$2:$A$26=$B149)*('白止-S级品'!$D$1:$AV$1=BO$1)*('白止-S级品'!$D$2:$AV$26)),0)+IFERROR(SUMPRODUCT(('乐容-S级品'!$A$4:$A$32=$B149)*('乐容-S级品'!$L$3:$CA$3=BO$1)*('乐容-S级品'!$L$4:$CA$32)),0)</f>
      </c>
      <c r="BP149" s="280">
        <f>IFERROR(SUMPRODUCT(('控温被PRO-S级品'!$B$2:$B$10=$B149)*('控温被PRO-S级品'!$E$1:$BE$1=BP$1)*('控温被PRO-S级品'!$E$2:$BE$10)),0)+IFERROR(SUMPRODUCT(('冬被-S级品'!$B$2:$B$10=$B149)*('冬被-S级品'!$E$1:$AW$1=BP$1)*('冬被-S级品'!$E$2:$AW$10)),0)+IFERROR(SUMPRODUCT(('白止-S级品'!$A$2:$A$26=$B149)*('白止-S级品'!$D$1:$AV$1=BP$1)*('白止-S级品'!$D$2:$AV$26)),0)+IFERROR(SUMPRODUCT(('乐容-S级品'!$A$4:$A$32=$B149)*('乐容-S级品'!$L$3:$CA$3=BP$1)*('乐容-S级品'!$L$4:$CA$32)),0)</f>
      </c>
      <c r="BQ149" s="280">
        <f>IFERROR(SUMPRODUCT(('控温被PRO-S级品'!$B$2:$B$10=$B149)*('控温被PRO-S级品'!$E$1:$BE$1=BQ$1)*('控温被PRO-S级品'!$E$2:$BE$10)),0)+IFERROR(SUMPRODUCT(('冬被-S级品'!$B$2:$B$10=$B149)*('冬被-S级品'!$E$1:$AW$1=BQ$1)*('冬被-S级品'!$E$2:$AW$10)),0)+IFERROR(SUMPRODUCT(('白止-S级品'!$A$2:$A$26=$B149)*('白止-S级品'!$D$1:$AV$1=BQ$1)*('白止-S级品'!$D$2:$AV$26)),0)+IFERROR(SUMPRODUCT(('乐容-S级品'!$A$4:$A$32=$B149)*('乐容-S级品'!$L$3:$CA$3=BQ$1)*('乐容-S级品'!$L$4:$CA$32)),0)</f>
      </c>
      <c r="BR149" s="280">
        <f>IFERROR(SUMPRODUCT(('控温被PRO-S级品'!$B$2:$B$10=$B149)*('控温被PRO-S级品'!$E$1:$BE$1=BR$1)*('控温被PRO-S级品'!$E$2:$BE$10)),0)+IFERROR(SUMPRODUCT(('冬被-S级品'!$B$2:$B$10=$B149)*('冬被-S级品'!$E$1:$AW$1=BR$1)*('冬被-S级品'!$E$2:$AW$10)),0)+IFERROR(SUMPRODUCT(('白止-S级品'!$A$2:$A$26=$B149)*('白止-S级品'!$D$1:$AV$1=BR$1)*('白止-S级品'!$D$2:$AV$26)),0)+IFERROR(SUMPRODUCT(('乐容-S级品'!$A$4:$A$32=$B149)*('乐容-S级品'!$L$3:$CA$3=BR$1)*('乐容-S级品'!$L$4:$CA$32)),0)</f>
      </c>
      <c r="BS149" s="280">
        <f>IFERROR(SUMPRODUCT(('控温被PRO-S级品'!$B$2:$B$10=$B149)*('控温被PRO-S级品'!$E$1:$BE$1=BS$1)*('控温被PRO-S级品'!$E$2:$BE$10)),0)+IFERROR(SUMPRODUCT(('冬被-S级品'!$B$2:$B$10=$B149)*('冬被-S级品'!$E$1:$AW$1=BS$1)*('冬被-S级品'!$E$2:$AW$10)),0)+IFERROR(SUMPRODUCT(('白止-S级品'!$A$2:$A$26=$B149)*('白止-S级品'!$D$1:$AV$1=BS$1)*('白止-S级品'!$D$2:$AV$26)),0)+IFERROR(SUMPRODUCT(('乐容-S级品'!$A$4:$A$32=$B149)*('乐容-S级品'!$L$3:$CA$3=BS$1)*('乐容-S级品'!$L$4:$CA$32)),0)</f>
      </c>
      <c r="BT149" s="280">
        <f>IFERROR(SUMPRODUCT(('控温被PRO-S级品'!$B$2:$B$10=$B149)*('控温被PRO-S级品'!$E$1:$BE$1=BT$1)*('控温被PRO-S级品'!$E$2:$BE$10)),0)+IFERROR(SUMPRODUCT(('冬被-S级品'!$B$2:$B$10=$B149)*('冬被-S级品'!$E$1:$AW$1=BT$1)*('冬被-S级品'!$E$2:$AW$10)),0)+IFERROR(SUMPRODUCT(('白止-S级品'!$A$2:$A$26=$B149)*('白止-S级品'!$D$1:$AV$1=BT$1)*('白止-S级品'!$D$2:$AV$26)),0)+IFERROR(SUMPRODUCT(('乐容-S级品'!$A$4:$A$32=$B149)*('乐容-S级品'!$L$3:$CA$3=BT$1)*('乐容-S级品'!$L$4:$CA$32)),0)</f>
      </c>
      <c r="BU149" s="280">
        <f>IFERROR(SUMPRODUCT(('控温被PRO-S级品'!$B$2:$B$10=$B149)*('控温被PRO-S级品'!$E$1:$BE$1=BU$1)*('控温被PRO-S级品'!$E$2:$BE$10)),0)+IFERROR(SUMPRODUCT(('冬被-S级品'!$B$2:$B$10=$B149)*('冬被-S级品'!$E$1:$AW$1=BU$1)*('冬被-S级品'!$E$2:$AW$10)),0)+IFERROR(SUMPRODUCT(('白止-S级品'!$A$2:$A$26=$B149)*('白止-S级品'!$D$1:$AV$1=BU$1)*('白止-S级品'!$D$2:$AV$26)),0)+IFERROR(SUMPRODUCT(('乐容-S级品'!$A$4:$A$32=$B149)*('乐容-S级品'!$L$3:$CA$3=BU$1)*('乐容-S级品'!$L$4:$CA$32)),0)</f>
      </c>
      <c r="BV149" s="280">
        <f>IFERROR(SUMPRODUCT(('控温被PRO-S级品'!$B$2:$B$10=$B149)*('控温被PRO-S级品'!$E$1:$BE$1=BV$1)*('控温被PRO-S级品'!$E$2:$BE$10)),0)+IFERROR(SUMPRODUCT(('冬被-S级品'!$B$2:$B$10=$B149)*('冬被-S级品'!$E$1:$AW$1=BV$1)*('冬被-S级品'!$E$2:$AW$10)),0)+IFERROR(SUMPRODUCT(('白止-S级品'!$A$2:$A$26=$B149)*('白止-S级品'!$D$1:$AV$1=BV$1)*('白止-S级品'!$D$2:$AV$26)),0)+IFERROR(SUMPRODUCT(('乐容-S级品'!$A$4:$A$32=$B149)*('乐容-S级品'!$L$3:$CA$3=BV$1)*('乐容-S级品'!$L$4:$CA$32)),0)</f>
      </c>
      <c r="BW149" s="280">
        <f>IFERROR(SUMPRODUCT(('控温被PRO-S级品'!$B$2:$B$10=$B149)*('控温被PRO-S级品'!$E$1:$BE$1=BW$1)*('控温被PRO-S级品'!$E$2:$BE$10)),0)+IFERROR(SUMPRODUCT(('冬被-S级品'!$B$2:$B$10=$B149)*('冬被-S级品'!$E$1:$AW$1=BW$1)*('冬被-S级品'!$E$2:$AW$10)),0)+IFERROR(SUMPRODUCT(('白止-S级品'!$A$2:$A$26=$B149)*('白止-S级品'!$D$1:$AV$1=BW$1)*('白止-S级品'!$D$2:$AV$26)),0)+IFERROR(SUMPRODUCT(('乐容-S级品'!$A$4:$A$32=$B149)*('乐容-S级品'!$L$3:$CA$3=BW$1)*('乐容-S级品'!$L$4:$CA$32)),0)</f>
      </c>
      <c r="BX149" s="280">
        <f>IFERROR(SUMPRODUCT(('控温被PRO-S级品'!$B$2:$B$10=$B149)*('控温被PRO-S级品'!$E$1:$BE$1=BX$1)*('控温被PRO-S级品'!$E$2:$BE$10)),0)+IFERROR(SUMPRODUCT(('冬被-S级品'!$B$2:$B$10=$B149)*('冬被-S级品'!$E$1:$AW$1=BX$1)*('冬被-S级品'!$E$2:$AW$10)),0)+IFERROR(SUMPRODUCT(('白止-S级品'!$A$2:$A$26=$B149)*('白止-S级品'!$D$1:$AV$1=BX$1)*('白止-S级品'!$D$2:$AV$26)),0)+IFERROR(SUMPRODUCT(('乐容-S级品'!$A$4:$A$32=$B149)*('乐容-S级品'!$L$3:$CA$3=BX$1)*('乐容-S级品'!$L$4:$CA$32)),0)</f>
      </c>
      <c r="BY149" s="280">
        <f>IFERROR(SUMPRODUCT(('控温被PRO-S级品'!$B$2:$B$10=$B149)*('控温被PRO-S级品'!$E$1:$BE$1=BY$1)*('控温被PRO-S级品'!$E$2:$BE$10)),0)+IFERROR(SUMPRODUCT(('冬被-S级品'!$B$2:$B$10=$B149)*('冬被-S级品'!$E$1:$AW$1=BY$1)*('冬被-S级品'!$E$2:$AW$10)),0)+IFERROR(SUMPRODUCT(('白止-S级品'!$A$2:$A$26=$B149)*('白止-S级品'!$D$1:$AV$1=BY$1)*('白止-S级品'!$D$2:$AV$26)),0)+IFERROR(SUMPRODUCT(('乐容-S级品'!$A$4:$A$32=$B149)*('乐容-S级品'!$L$3:$CA$3=BY$1)*('乐容-S级品'!$L$4:$CA$32)),0)</f>
      </c>
      <c r="BZ149" s="280">
        <f>IFERROR(SUMPRODUCT(('控温被PRO-S级品'!$B$2:$B$10=$B149)*('控温被PRO-S级品'!$E$1:$BE$1=BZ$1)*('控温被PRO-S级品'!$E$2:$BE$10)),0)+IFERROR(SUMPRODUCT(('冬被-S级品'!$B$2:$B$10=$B149)*('冬被-S级品'!$E$1:$AW$1=BZ$1)*('冬被-S级品'!$E$2:$AW$10)),0)+IFERROR(SUMPRODUCT(('白止-S级品'!$A$2:$A$26=$B149)*('白止-S级品'!$D$1:$AV$1=BZ$1)*('白止-S级品'!$D$2:$AV$26)),0)+IFERROR(SUMPRODUCT(('乐容-S级品'!$A$4:$A$32=$B149)*('乐容-S级品'!$L$3:$CA$3=BZ$1)*('乐容-S级品'!$L$4:$CA$32)),0)</f>
      </c>
      <c r="CA149" s="280">
        <f>IFERROR(SUMPRODUCT(('控温被PRO-S级品'!$B$2:$B$10=$B149)*('控温被PRO-S级品'!$E$1:$BE$1=CA$1)*('控温被PRO-S级品'!$E$2:$BE$10)),0)+IFERROR(SUMPRODUCT(('冬被-S级品'!$B$2:$B$10=$B149)*('冬被-S级品'!$E$1:$AW$1=CA$1)*('冬被-S级品'!$E$2:$AW$10)),0)+IFERROR(SUMPRODUCT(('白止-S级品'!$A$2:$A$26=$B149)*('白止-S级品'!$D$1:$AV$1=CA$1)*('白止-S级品'!$D$2:$AV$26)),0)+IFERROR(SUMPRODUCT(('乐容-S级品'!$A$4:$A$32=$B149)*('乐容-S级品'!$L$3:$CA$3=CA$1)*('乐容-S级品'!$L$4:$CA$32)),0)</f>
      </c>
      <c r="CB149" s="280">
        <f>IFERROR(SUMPRODUCT(('控温被PRO-S级品'!$B$2:$B$10=$B149)*('控温被PRO-S级品'!$E$1:$BE$1=CB$1)*('控温被PRO-S级品'!$E$2:$BE$10)),0)+IFERROR(SUMPRODUCT(('冬被-S级品'!$B$2:$B$10=$B149)*('冬被-S级品'!$E$1:$AW$1=CB$1)*('冬被-S级品'!$E$2:$AW$10)),0)+IFERROR(SUMPRODUCT(('白止-S级品'!$A$2:$A$26=$B149)*('白止-S级品'!$D$1:$AV$1=CB$1)*('白止-S级品'!$D$2:$AV$26)),0)+IFERROR(SUMPRODUCT(('乐容-S级品'!$A$4:$A$32=$B149)*('乐容-S级品'!$L$3:$CA$3=CB$1)*('乐容-S级品'!$L$4:$CA$32)),0)</f>
      </c>
      <c r="CC149" s="280">
        <f>IFERROR(SUMPRODUCT(('控温被PRO-S级品'!$B$2:$B$10=$B149)*('控温被PRO-S级品'!$E$1:$BE$1=CC$1)*('控温被PRO-S级品'!$E$2:$BE$10)),0)+IFERROR(SUMPRODUCT(('冬被-S级品'!$B$2:$B$10=$B149)*('冬被-S级品'!$E$1:$AW$1=CC$1)*('冬被-S级品'!$E$2:$AW$10)),0)+IFERROR(SUMPRODUCT(('白止-S级品'!$A$2:$A$26=$B149)*('白止-S级品'!$D$1:$AV$1=CC$1)*('白止-S级品'!$D$2:$AV$26)),0)+IFERROR(SUMPRODUCT(('乐容-S级品'!$A$4:$A$32=$B149)*('乐容-S级品'!$L$3:$CA$3=CC$1)*('乐容-S级品'!$L$4:$CA$32)),0)</f>
      </c>
      <c r="CD149" s="280">
        <f>IFERROR(SUMPRODUCT(('控温被PRO-S级品'!$B$2:$B$10=$B149)*('控温被PRO-S级品'!$E$1:$BE$1=CD$1)*('控温被PRO-S级品'!$E$2:$BE$10)),0)+IFERROR(SUMPRODUCT(('冬被-S级品'!$B$2:$B$10=$B149)*('冬被-S级品'!$E$1:$AW$1=CD$1)*('冬被-S级品'!$E$2:$AW$10)),0)+IFERROR(SUMPRODUCT(('白止-S级品'!$A$2:$A$26=$B149)*('白止-S级品'!$D$1:$AV$1=CD$1)*('白止-S级品'!$D$2:$AV$26)),0)+IFERROR(SUMPRODUCT(('乐容-S级品'!$A$4:$A$32=$B149)*('乐容-S级品'!$L$3:$CA$3=CD$1)*('乐容-S级品'!$L$4:$CA$32)),0)</f>
      </c>
      <c r="CE149" s="280">
        <f>IFERROR(SUMPRODUCT(('控温被PRO-S级品'!$B$2:$B$10=$B149)*('控温被PRO-S级品'!$E$1:$BE$1=CE$1)*('控温被PRO-S级品'!$E$2:$BE$10)),0)+IFERROR(SUMPRODUCT(('冬被-S级品'!$B$2:$B$10=$B149)*('冬被-S级品'!$E$1:$AW$1=CE$1)*('冬被-S级品'!$E$2:$AW$10)),0)+IFERROR(SUMPRODUCT(('白止-S级品'!$A$2:$A$26=$B149)*('白止-S级品'!$D$1:$AV$1=CE$1)*('白止-S级品'!$D$2:$AV$26)),0)+IFERROR(SUMPRODUCT(('乐容-S级品'!$A$4:$A$32=$B149)*('乐容-S级品'!$L$3:$CA$3=CE$1)*('乐容-S级品'!$L$4:$CA$32)),0)</f>
      </c>
      <c r="CF149" s="280">
        <f>IFERROR(SUMPRODUCT(('控温被PRO-S级品'!$B$2:$B$10=$B149)*('控温被PRO-S级品'!$E$1:$BE$1=CF$1)*('控温被PRO-S级品'!$E$2:$BE$10)),0)+IFERROR(SUMPRODUCT(('冬被-S级品'!$B$2:$B$10=$B149)*('冬被-S级品'!$E$1:$AW$1=CF$1)*('冬被-S级品'!$E$2:$AW$10)),0)+IFERROR(SUMPRODUCT(('白止-S级品'!$A$2:$A$26=$B149)*('白止-S级品'!$D$1:$AV$1=CF$1)*('白止-S级品'!$D$2:$AV$26)),0)+IFERROR(SUMPRODUCT(('乐容-S级品'!$A$4:$A$32=$B149)*('乐容-S级品'!$L$3:$CA$3=CF$1)*('乐容-S级品'!$L$4:$CA$32)),0)</f>
      </c>
      <c r="CG149" s="280">
        <f>IFERROR(SUMPRODUCT(('控温被PRO-S级品'!$B$2:$B$10=$B149)*('控温被PRO-S级品'!$E$1:$BE$1=CG$1)*('控温被PRO-S级品'!$E$2:$BE$10)),0)+IFERROR(SUMPRODUCT(('冬被-S级品'!$B$2:$B$10=$B149)*('冬被-S级品'!$E$1:$AW$1=CG$1)*('冬被-S级品'!$E$2:$AW$10)),0)+IFERROR(SUMPRODUCT(('白止-S级品'!$A$2:$A$26=$B149)*('白止-S级品'!$D$1:$AV$1=CG$1)*('白止-S级品'!$D$2:$AV$26)),0)+IFERROR(SUMPRODUCT(('乐容-S级品'!$A$4:$A$32=$B149)*('乐容-S级品'!$L$3:$CA$3=CG$1)*('乐容-S级品'!$L$4:$CA$32)),0)</f>
      </c>
      <c r="CH149" s="280">
        <f>IFERROR(SUMPRODUCT(('控温被PRO-S级品'!$B$2:$B$10=$B149)*('控温被PRO-S级品'!$E$1:$BE$1=CH$1)*('控温被PRO-S级品'!$E$2:$BE$10)),0)+IFERROR(SUMPRODUCT(('冬被-S级品'!$B$2:$B$10=$B149)*('冬被-S级品'!$E$1:$AW$1=CH$1)*('冬被-S级品'!$E$2:$AW$10)),0)+IFERROR(SUMPRODUCT(('白止-S级品'!$A$2:$A$26=$B149)*('白止-S级品'!$D$1:$AV$1=CH$1)*('白止-S级品'!$D$2:$AV$26)),0)+IFERROR(SUMPRODUCT(('乐容-S级品'!$A$4:$A$32=$B149)*('乐容-S级品'!$L$3:$CA$3=CH$1)*('乐容-S级品'!$L$4:$CA$32)),0)</f>
      </c>
      <c r="CI149" s="280">
        <f>IFERROR(SUMPRODUCT(('控温被PRO-S级品'!$B$2:$B$10=$B149)*('控温被PRO-S级品'!$E$1:$BE$1=CI$1)*('控温被PRO-S级品'!$E$2:$BE$10)),0)+IFERROR(SUMPRODUCT(('冬被-S级品'!$B$2:$B$10=$B149)*('冬被-S级品'!$E$1:$AW$1=CI$1)*('冬被-S级品'!$E$2:$AW$10)),0)+IFERROR(SUMPRODUCT(('白止-S级品'!$A$2:$A$26=$B149)*('白止-S级品'!$D$1:$AV$1=CI$1)*('白止-S级品'!$D$2:$AV$26)),0)+IFERROR(SUMPRODUCT(('乐容-S级品'!$A$4:$A$32=$B149)*('乐容-S级品'!$L$3:$CA$3=CI$1)*('乐容-S级品'!$L$4:$CA$32)),0)</f>
      </c>
      <c r="CJ149" s="280">
        <f>IFERROR(SUMPRODUCT(('控温被PRO-S级品'!$B$2:$B$10=$B149)*('控温被PRO-S级品'!$E$1:$BE$1=CJ$1)*('控温被PRO-S级品'!$E$2:$BE$10)),0)+IFERROR(SUMPRODUCT(('冬被-S级品'!$B$2:$B$10=$B149)*('冬被-S级品'!$E$1:$AW$1=CJ$1)*('冬被-S级品'!$E$2:$AW$10)),0)+IFERROR(SUMPRODUCT(('白止-S级品'!$A$2:$A$26=$B149)*('白止-S级品'!$D$1:$AV$1=CJ$1)*('白止-S级品'!$D$2:$AV$26)),0)+IFERROR(SUMPRODUCT(('乐容-S级品'!$A$4:$A$32=$B149)*('乐容-S级品'!$L$3:$CA$3=CJ$1)*('乐容-S级品'!$L$4:$CA$32)),0)</f>
      </c>
      <c r="CK149" s="280">
        <f>IFERROR(SUMPRODUCT(('控温被PRO-S级品'!$B$2:$B$10=$B149)*('控温被PRO-S级品'!$E$1:$BE$1=CK$1)*('控温被PRO-S级品'!$E$2:$BE$10)),0)+IFERROR(SUMPRODUCT(('冬被-S级品'!$B$2:$B$10=$B149)*('冬被-S级品'!$E$1:$AW$1=CK$1)*('冬被-S级品'!$E$2:$AW$10)),0)+IFERROR(SUMPRODUCT(('白止-S级品'!$A$2:$A$26=$B149)*('白止-S级品'!$D$1:$AV$1=CK$1)*('白止-S级品'!$D$2:$AV$26)),0)+IFERROR(SUMPRODUCT(('乐容-S级品'!$A$4:$A$32=$B149)*('乐容-S级品'!$L$3:$CA$3=CK$1)*('乐容-S级品'!$L$4:$CA$32)),0)</f>
      </c>
      <c r="CL149" s="280">
        <f>IFERROR(SUMPRODUCT(('控温被PRO-S级品'!$B$2:$B$10=$B149)*('控温被PRO-S级品'!$E$1:$BE$1=CL$1)*('控温被PRO-S级品'!$E$2:$BE$10)),0)+IFERROR(SUMPRODUCT(('冬被-S级品'!$B$2:$B$10=$B149)*('冬被-S级品'!$E$1:$AW$1=CL$1)*('冬被-S级品'!$E$2:$AW$10)),0)+IFERROR(SUMPRODUCT(('白止-S级品'!$A$2:$A$26=$B149)*('白止-S级品'!$D$1:$AV$1=CL$1)*('白止-S级品'!$D$2:$AV$26)),0)+IFERROR(SUMPRODUCT(('乐容-S级品'!$A$4:$A$32=$B149)*('乐容-S级品'!$L$3:$CA$3=CL$1)*('乐容-S级品'!$L$4:$CA$32)),0)</f>
      </c>
      <c r="CM149" s="280">
        <f>IFERROR(SUMPRODUCT(('控温被PRO-S级品'!$B$2:$B$10=$B149)*('控温被PRO-S级品'!$E$1:$BE$1=CM$1)*('控温被PRO-S级品'!$E$2:$BE$10)),0)+IFERROR(SUMPRODUCT(('冬被-S级品'!$B$2:$B$10=$B149)*('冬被-S级品'!$E$1:$AW$1=CM$1)*('冬被-S级品'!$E$2:$AW$10)),0)+IFERROR(SUMPRODUCT(('白止-S级品'!$A$2:$A$26=$B149)*('白止-S级品'!$D$1:$AV$1=CM$1)*('白止-S级品'!$D$2:$AV$26)),0)+IFERROR(SUMPRODUCT(('乐容-S级品'!$A$4:$A$32=$B149)*('乐容-S级品'!$L$3:$CA$3=CM$1)*('乐容-S级品'!$L$4:$CA$32)),0)</f>
      </c>
      <c r="CN149" s="280">
        <f>IFERROR(SUMPRODUCT(('控温被PRO-S级品'!$B$2:$B$10=$B149)*('控温被PRO-S级品'!$E$1:$BE$1=CN$1)*('控温被PRO-S级品'!$E$2:$BE$10)),0)+IFERROR(SUMPRODUCT(('冬被-S级品'!$B$2:$B$10=$B149)*('冬被-S级品'!$E$1:$AW$1=CN$1)*('冬被-S级品'!$E$2:$AW$10)),0)+IFERROR(SUMPRODUCT(('白止-S级品'!$A$2:$A$26=$B149)*('白止-S级品'!$D$1:$AV$1=CN$1)*('白止-S级品'!$D$2:$AV$26)),0)+IFERROR(SUMPRODUCT(('乐容-S级品'!$A$4:$A$32=$B149)*('乐容-S级品'!$L$3:$CA$3=CN$1)*('乐容-S级品'!$L$4:$CA$32)),0)</f>
      </c>
      <c r="CO149" s="280">
        <f>IFERROR(SUMPRODUCT(('控温被PRO-S级品'!$B$2:$B$10=$B149)*('控温被PRO-S级品'!$E$1:$BE$1=CO$1)*('控温被PRO-S级品'!$E$2:$BE$10)),0)+IFERROR(SUMPRODUCT(('冬被-S级品'!$B$2:$B$10=$B149)*('冬被-S级品'!$E$1:$AW$1=CO$1)*('冬被-S级品'!$E$2:$AW$10)),0)+IFERROR(SUMPRODUCT(('白止-S级品'!$A$2:$A$26=$B149)*('白止-S级品'!$D$1:$AV$1=CO$1)*('白止-S级品'!$D$2:$AV$26)),0)+IFERROR(SUMPRODUCT(('乐容-S级品'!$A$4:$A$32=$B149)*('乐容-S级品'!$L$3:$CA$3=CO$1)*('乐容-S级品'!$L$4:$CA$32)),0)</f>
      </c>
      <c r="CP149" s="280">
        <f>IFERROR(SUMPRODUCT(('控温被PRO-S级品'!$B$2:$B$10=$B149)*('控温被PRO-S级品'!$E$1:$BE$1=CP$1)*('控温被PRO-S级品'!$E$2:$BE$10)),0)+IFERROR(SUMPRODUCT(('冬被-S级品'!$B$2:$B$10=$B149)*('冬被-S级品'!$E$1:$AW$1=CP$1)*('冬被-S级品'!$E$2:$AW$10)),0)+IFERROR(SUMPRODUCT(('白止-S级品'!$A$2:$A$26=$B149)*('白止-S级品'!$D$1:$AV$1=CP$1)*('白止-S级品'!$D$2:$AV$26)),0)+IFERROR(SUMPRODUCT(('乐容-S级品'!$A$4:$A$32=$B149)*('乐容-S级品'!$L$3:$CA$3=CP$1)*('乐容-S级品'!$L$4:$CA$32)),0)</f>
      </c>
      <c r="CQ149" s="280">
        <f>IFERROR(SUMPRODUCT(('控温被PRO-S级品'!$B$2:$B$10=$B149)*('控温被PRO-S级品'!$E$1:$BE$1=CQ$1)*('控温被PRO-S级品'!$E$2:$BE$10)),0)+IFERROR(SUMPRODUCT(('冬被-S级品'!$B$2:$B$10=$B149)*('冬被-S级品'!$E$1:$AW$1=CQ$1)*('冬被-S级品'!$E$2:$AW$10)),0)+IFERROR(SUMPRODUCT(('白止-S级品'!$A$2:$A$26=$B149)*('白止-S级品'!$D$1:$AV$1=CQ$1)*('白止-S级品'!$D$2:$AV$26)),0)+IFERROR(SUMPRODUCT(('乐容-S级品'!$A$4:$A$32=$B149)*('乐容-S级品'!$L$3:$CA$3=CQ$1)*('乐容-S级品'!$L$4:$CA$32)),0)</f>
      </c>
      <c r="CR149" s="280">
        <f>IFERROR(SUMPRODUCT(('控温被PRO-S级品'!$B$2:$B$10=$B149)*('控温被PRO-S级品'!$E$1:$BE$1=CR$1)*('控温被PRO-S级品'!$E$2:$BE$10)),0)+IFERROR(SUMPRODUCT(('冬被-S级品'!$B$2:$B$10=$B149)*('冬被-S级品'!$E$1:$AW$1=CR$1)*('冬被-S级品'!$E$2:$AW$10)),0)+IFERROR(SUMPRODUCT(('白止-S级品'!$A$2:$A$26=$B149)*('白止-S级品'!$D$1:$AV$1=CR$1)*('白止-S级品'!$D$2:$AV$26)),0)+IFERROR(SUMPRODUCT(('乐容-S级品'!$A$4:$A$32=$B149)*('乐容-S级品'!$L$3:$CA$3=CR$1)*('乐容-S级品'!$L$4:$CA$32)),0)</f>
      </c>
      <c r="CS149" s="280">
        <f>IFERROR(SUMPRODUCT(('控温被PRO-S级品'!$B$2:$B$10=$B149)*('控温被PRO-S级品'!$E$1:$BE$1=CS$1)*('控温被PRO-S级品'!$E$2:$BE$10)),0)+IFERROR(SUMPRODUCT(('冬被-S级品'!$B$2:$B$10=$B149)*('冬被-S级品'!$E$1:$AW$1=CS$1)*('冬被-S级品'!$E$2:$AW$10)),0)+IFERROR(SUMPRODUCT(('白止-S级品'!$A$2:$A$26=$B149)*('白止-S级品'!$D$1:$AV$1=CS$1)*('白止-S级品'!$D$2:$AV$26)),0)+IFERROR(SUMPRODUCT(('乐容-S级品'!$A$4:$A$32=$B149)*('乐容-S级品'!$L$3:$CA$3=CS$1)*('乐容-S级品'!$L$4:$CA$32)),0)</f>
      </c>
      <c r="CT149" s="280">
        <f>IFERROR(SUMPRODUCT(('控温被PRO-S级品'!$B$2:$B$10=$B149)*('控温被PRO-S级品'!$E$1:$BE$1=CT$1)*('控温被PRO-S级品'!$E$2:$BE$10)),0)+IFERROR(SUMPRODUCT(('冬被-S级品'!$B$2:$B$10=$B149)*('冬被-S级品'!$E$1:$AW$1=CT$1)*('冬被-S级品'!$E$2:$AW$10)),0)+IFERROR(SUMPRODUCT(('白止-S级品'!$A$2:$A$26=$B149)*('白止-S级品'!$D$1:$AV$1=CT$1)*('白止-S级品'!$D$2:$AV$26)),0)+IFERROR(SUMPRODUCT(('乐容-S级品'!$A$4:$A$32=$B149)*('乐容-S级品'!$L$3:$CA$3=CT$1)*('乐容-S级品'!$L$4:$CA$32)),0)</f>
      </c>
      <c r="CU149" s="280">
        <f>IFERROR(SUMPRODUCT(('控温被PRO-S级品'!$B$2:$B$10=$B149)*('控温被PRO-S级品'!$E$1:$BE$1=CU$1)*('控温被PRO-S级品'!$E$2:$BE$10)),0)+IFERROR(SUMPRODUCT(('冬被-S级品'!$B$2:$B$10=$B149)*('冬被-S级品'!$E$1:$AW$1=CU$1)*('冬被-S级品'!$E$2:$AW$10)),0)+IFERROR(SUMPRODUCT(('白止-S级品'!$A$2:$A$26=$B149)*('白止-S级品'!$D$1:$AV$1=CU$1)*('白止-S级品'!$D$2:$AV$26)),0)+IFERROR(SUMPRODUCT(('乐容-S级品'!$A$4:$A$32=$B149)*('乐容-S级品'!$L$3:$CA$3=CU$1)*('乐容-S级品'!$L$4:$CA$32)),0)</f>
      </c>
      <c r="CV149" s="280">
        <f>IFERROR(SUMPRODUCT(('控温被PRO-S级品'!$B$2:$B$10=$B149)*('控温被PRO-S级品'!$E$1:$BE$1=CV$1)*('控温被PRO-S级品'!$E$2:$BE$10)),0)+IFERROR(SUMPRODUCT(('冬被-S级品'!$B$2:$B$10=$B149)*('冬被-S级品'!$E$1:$AW$1=CV$1)*('冬被-S级品'!$E$2:$AW$10)),0)+IFERROR(SUMPRODUCT(('白止-S级品'!$A$2:$A$26=$B149)*('白止-S级品'!$D$1:$AV$1=CV$1)*('白止-S级品'!$D$2:$AV$26)),0)+IFERROR(SUMPRODUCT(('乐容-S级品'!$A$4:$A$32=$B149)*('乐容-S级品'!$L$3:$CA$3=CV$1)*('乐容-S级品'!$L$4:$CA$32)),0)</f>
      </c>
      <c r="CW149" s="280">
        <f>IFERROR(SUMPRODUCT(('控温被PRO-S级品'!$B$2:$B$10=$B149)*('控温被PRO-S级品'!$E$1:$BE$1=CW$1)*('控温被PRO-S级品'!$E$2:$BE$10)),0)+IFERROR(SUMPRODUCT(('冬被-S级品'!$B$2:$B$10=$B149)*('冬被-S级品'!$E$1:$AW$1=CW$1)*('冬被-S级品'!$E$2:$AW$10)),0)+IFERROR(SUMPRODUCT(('白止-S级品'!$A$2:$A$26=$B149)*('白止-S级品'!$D$1:$AV$1=CW$1)*('白止-S级品'!$D$2:$AV$26)),0)+IFERROR(SUMPRODUCT(('乐容-S级品'!$A$4:$A$32=$B149)*('乐容-S级品'!$L$3:$CA$3=CW$1)*('乐容-S级品'!$L$4:$CA$32)),0)</f>
      </c>
      <c r="CX149" s="280">
        <f>IFERROR(SUMPRODUCT(('控温被PRO-S级品'!$B$2:$B$10=$B149)*('控温被PRO-S级品'!$E$1:$BE$1=CX$1)*('控温被PRO-S级品'!$E$2:$BE$10)),0)+IFERROR(SUMPRODUCT(('冬被-S级品'!$B$2:$B$10=$B149)*('冬被-S级品'!$E$1:$AW$1=CX$1)*('冬被-S级品'!$E$2:$AW$10)),0)+IFERROR(SUMPRODUCT(('白止-S级品'!$A$2:$A$26=$B149)*('白止-S级品'!$D$1:$AV$1=CX$1)*('白止-S级品'!$D$2:$AV$26)),0)+IFERROR(SUMPRODUCT(('乐容-S级品'!$A$4:$A$32=$B149)*('乐容-S级品'!$L$3:$CA$3=CX$1)*('乐容-S级品'!$L$4:$CA$32)),0)</f>
      </c>
      <c r="CY149" s="280">
        <f>IFERROR(SUMPRODUCT(('控温被PRO-S级品'!$B$2:$B$10=$B149)*('控温被PRO-S级品'!$E$1:$BE$1=CY$1)*('控温被PRO-S级品'!$E$2:$BE$10)),0)+IFERROR(SUMPRODUCT(('冬被-S级品'!$B$2:$B$10=$B149)*('冬被-S级品'!$E$1:$AW$1=CY$1)*('冬被-S级品'!$E$2:$AW$10)),0)+IFERROR(SUMPRODUCT(('白止-S级品'!$A$2:$A$26=$B149)*('白止-S级品'!$D$1:$AV$1=CY$1)*('白止-S级品'!$D$2:$AV$26)),0)+IFERROR(SUMPRODUCT(('乐容-S级品'!$A$4:$A$32=$B149)*('乐容-S级品'!$L$3:$CA$3=CY$1)*('乐容-S级品'!$L$4:$CA$32)),0)</f>
      </c>
      <c r="CZ149" s="280">
        <f>IFERROR(SUMPRODUCT(('控温被PRO-S级品'!$B$2:$B$10=$B149)*('控温被PRO-S级品'!$E$1:$BE$1=CZ$1)*('控温被PRO-S级品'!$E$2:$BE$10)),0)+IFERROR(SUMPRODUCT(('冬被-S级品'!$B$2:$B$10=$B149)*('冬被-S级品'!$E$1:$AW$1=CZ$1)*('冬被-S级品'!$E$2:$AW$10)),0)+IFERROR(SUMPRODUCT(('白止-S级品'!$A$2:$A$26=$B149)*('白止-S级品'!$D$1:$AV$1=CZ$1)*('白止-S级品'!$D$2:$AV$26)),0)+IFERROR(SUMPRODUCT(('乐容-S级品'!$A$4:$A$32=$B149)*('乐容-S级品'!$L$3:$CA$3=CZ$1)*('乐容-S级品'!$L$4:$CA$32)),0)</f>
      </c>
      <c r="DA149" s="280">
        <f>IFERROR(SUMPRODUCT(('控温被PRO-S级品'!$B$2:$B$10=$B149)*('控温被PRO-S级品'!$E$1:$BE$1=DA$1)*('控温被PRO-S级品'!$E$2:$BE$10)),0)+IFERROR(SUMPRODUCT(('冬被-S级品'!$B$2:$B$10=$B149)*('冬被-S级品'!$E$1:$AW$1=DA$1)*('冬被-S级品'!$E$2:$AW$10)),0)+IFERROR(SUMPRODUCT(('白止-S级品'!$A$2:$A$26=$B149)*('白止-S级品'!$D$1:$AV$1=DA$1)*('白止-S级品'!$D$2:$AV$26)),0)+IFERROR(SUMPRODUCT(('乐容-S级品'!$A$4:$A$32=$B149)*('乐容-S级品'!$L$3:$CA$3=DA$1)*('乐容-S级品'!$L$4:$CA$32)),0)</f>
      </c>
      <c r="DB149" s="280">
        <f>IFERROR(SUMPRODUCT(('控温被PRO-S级品'!$B$2:$B$10=$B149)*('控温被PRO-S级品'!$E$1:$BE$1=DB$1)*('控温被PRO-S级品'!$E$2:$BE$10)),0)+IFERROR(SUMPRODUCT(('冬被-S级品'!$B$2:$B$10=$B149)*('冬被-S级品'!$E$1:$AW$1=DB$1)*('冬被-S级品'!$E$2:$AW$10)),0)+IFERROR(SUMPRODUCT(('白止-S级品'!$A$2:$A$26=$B149)*('白止-S级品'!$D$1:$AV$1=DB$1)*('白止-S级品'!$D$2:$AV$26)),0)+IFERROR(SUMPRODUCT(('乐容-S级品'!$A$4:$A$32=$B149)*('乐容-S级品'!$L$3:$CA$3=DB$1)*('乐容-S级品'!$L$4:$CA$32)),0)</f>
      </c>
      <c r="DC149" s="280">
        <f>IFERROR(SUMPRODUCT(('控温被PRO-S级品'!$B$2:$B$10=$B149)*('控温被PRO-S级品'!$E$1:$BE$1=DC$1)*('控温被PRO-S级品'!$E$2:$BE$10)),0)+IFERROR(SUMPRODUCT(('冬被-S级品'!$B$2:$B$10=$B149)*('冬被-S级品'!$E$1:$AW$1=DC$1)*('冬被-S级品'!$E$2:$AW$10)),0)+IFERROR(SUMPRODUCT(('白止-S级品'!$A$2:$A$26=$B149)*('白止-S级品'!$D$1:$AV$1=DC$1)*('白止-S级品'!$D$2:$AV$26)),0)+IFERROR(SUMPRODUCT(('乐容-S级品'!$A$4:$A$32=$B149)*('乐容-S级品'!$L$3:$CA$3=DC$1)*('乐容-S级品'!$L$4:$CA$32)),0)</f>
      </c>
      <c r="DD149" s="280">
        <f>IFERROR(SUMPRODUCT(('控温被PRO-S级品'!$B$2:$B$10=$B149)*('控温被PRO-S级品'!$E$1:$BE$1=DD$1)*('控温被PRO-S级品'!$E$2:$BE$10)),0)+IFERROR(SUMPRODUCT(('冬被-S级品'!$B$2:$B$10=$B149)*('冬被-S级品'!$E$1:$AW$1=DD$1)*('冬被-S级品'!$E$2:$AW$10)),0)+IFERROR(SUMPRODUCT(('白止-S级品'!$A$2:$A$26=$B149)*('白止-S级品'!$D$1:$AV$1=DD$1)*('白止-S级品'!$D$2:$AV$26)),0)+IFERROR(SUMPRODUCT(('乐容-S级品'!$A$4:$A$32=$B149)*('乐容-S级品'!$L$3:$CA$3=DD$1)*('乐容-S级品'!$L$4:$CA$32)),0)</f>
      </c>
      <c r="DE149" s="280">
        <f>IFERROR(SUMPRODUCT(('控温被PRO-S级品'!$B$2:$B$10=$B149)*('控温被PRO-S级品'!$E$1:$BE$1=DE$1)*('控温被PRO-S级品'!$E$2:$BE$10)),0)+IFERROR(SUMPRODUCT(('冬被-S级品'!$B$2:$B$10=$B149)*('冬被-S级品'!$E$1:$AW$1=DE$1)*('冬被-S级品'!$E$2:$AW$10)),0)+IFERROR(SUMPRODUCT(('白止-S级品'!$A$2:$A$26=$B149)*('白止-S级品'!$D$1:$AV$1=DE$1)*('白止-S级品'!$D$2:$AV$26)),0)+IFERROR(SUMPRODUCT(('乐容-S级品'!$A$4:$A$32=$B149)*('乐容-S级品'!$L$3:$CA$3=DE$1)*('乐容-S级品'!$L$4:$CA$32)),0)</f>
      </c>
      <c r="DF149" s="280">
        <f>IFERROR(SUMPRODUCT(('控温被PRO-S级品'!$B$2:$B$10=$B149)*('控温被PRO-S级品'!$E$1:$BE$1=DF$1)*('控温被PRO-S级品'!$E$2:$BE$10)),0)+IFERROR(SUMPRODUCT(('冬被-S级品'!$B$2:$B$10=$B149)*('冬被-S级品'!$E$1:$AW$1=DF$1)*('冬被-S级品'!$E$2:$AW$10)),0)+IFERROR(SUMPRODUCT(('白止-S级品'!$A$2:$A$26=$B149)*('白止-S级品'!$D$1:$AV$1=DF$1)*('白止-S级品'!$D$2:$AV$26)),0)+IFERROR(SUMPRODUCT(('乐容-S级品'!$A$4:$A$32=$B149)*('乐容-S级品'!$L$3:$CA$3=DF$1)*('乐容-S级品'!$L$4:$CA$32)),0)</f>
      </c>
      <c r="DG149" s="280">
        <f>IFERROR(SUMPRODUCT(('控温被PRO-S级品'!$B$2:$B$10=$B149)*('控温被PRO-S级品'!$E$1:$BE$1=DG$1)*('控温被PRO-S级品'!$E$2:$BE$10)),0)+IFERROR(SUMPRODUCT(('冬被-S级品'!$B$2:$B$10=$B149)*('冬被-S级品'!$E$1:$AW$1=DG$1)*('冬被-S级品'!$E$2:$AW$10)),0)+IFERROR(SUMPRODUCT(('白止-S级品'!$A$2:$A$26=$B149)*('白止-S级品'!$D$1:$AV$1=DG$1)*('白止-S级品'!$D$2:$AV$26)),0)+IFERROR(SUMPRODUCT(('乐容-S级品'!$A$4:$A$32=$B149)*('乐容-S级品'!$L$3:$CA$3=DG$1)*('乐容-S级品'!$L$4:$CA$32)),0)</f>
      </c>
      <c r="DH149" s="280">
        <f>IFERROR(SUMPRODUCT(('控温被PRO-S级品'!$B$2:$B$10=$B149)*('控温被PRO-S级品'!$E$1:$BE$1=DH$1)*('控温被PRO-S级品'!$E$2:$BE$10)),0)+IFERROR(SUMPRODUCT(('冬被-S级品'!$B$2:$B$10=$B149)*('冬被-S级品'!$E$1:$AW$1=DH$1)*('冬被-S级品'!$E$2:$AW$10)),0)+IFERROR(SUMPRODUCT(('白止-S级品'!$A$2:$A$26=$B149)*('白止-S级品'!$D$1:$AV$1=DH$1)*('白止-S级品'!$D$2:$AV$26)),0)+IFERROR(SUMPRODUCT(('乐容-S级品'!$A$4:$A$32=$B149)*('乐容-S级品'!$L$3:$CA$3=DH$1)*('乐容-S级品'!$L$4:$CA$32)),0)</f>
      </c>
      <c r="DI149" s="280">
        <f>IFERROR(SUMPRODUCT(('控温被PRO-S级品'!$B$2:$B$10=$B149)*('控温被PRO-S级品'!$E$1:$BE$1=DI$1)*('控温被PRO-S级品'!$E$2:$BE$10)),0)+IFERROR(SUMPRODUCT(('冬被-S级品'!$B$2:$B$10=$B149)*('冬被-S级品'!$E$1:$AW$1=DI$1)*('冬被-S级品'!$E$2:$AW$10)),0)+IFERROR(SUMPRODUCT(('白止-S级品'!$A$2:$A$26=$B149)*('白止-S级品'!$D$1:$AV$1=DI$1)*('白止-S级品'!$D$2:$AV$26)),0)+IFERROR(SUMPRODUCT(('乐容-S级品'!$A$4:$A$32=$B149)*('乐容-S级品'!$L$3:$CA$3=DI$1)*('乐容-S级品'!$L$4:$CA$32)),0)</f>
      </c>
      <c r="DJ149" s="280">
        <f>IFERROR(SUMPRODUCT(('控温被PRO-S级品'!$B$2:$B$10=$B149)*('控温被PRO-S级品'!$E$1:$BE$1=DJ$1)*('控温被PRO-S级品'!$E$2:$BE$10)),0)+IFERROR(SUMPRODUCT(('冬被-S级品'!$B$2:$B$10=$B149)*('冬被-S级品'!$E$1:$AW$1=DJ$1)*('冬被-S级品'!$E$2:$AW$10)),0)+IFERROR(SUMPRODUCT(('白止-S级品'!$A$2:$A$26=$B149)*('白止-S级品'!$D$1:$AV$1=DJ$1)*('白止-S级品'!$D$2:$AV$26)),0)+IFERROR(SUMPRODUCT(('乐容-S级品'!$A$4:$A$32=$B149)*('乐容-S级品'!$L$3:$CA$3=DJ$1)*('乐容-S级品'!$L$4:$CA$32)),0)</f>
      </c>
      <c r="DK149" s="280"/>
      <c r="DL149" s="280"/>
      <c r="DM149" s="280"/>
      <c r="DN149" s="280"/>
      <c r="DO149" s="280"/>
      <c r="DP149" s="280"/>
      <c r="DQ149" s="280"/>
      <c r="DR149" s="280"/>
      <c r="DS149" s="280"/>
      <c r="DT149" s="280"/>
      <c r="DU149" s="280"/>
      <c r="DV149" s="280"/>
      <c r="DW149" s="280">
        <f>VLOOKUP(B149,'系统编码规格'!A:C,3,FALSE)</f>
      </c>
      <c r="DX149" s="280"/>
      <c r="DY149" s="280"/>
      <c r="DZ149" s="280"/>
      <c r="EA149" s="280"/>
      <c r="EB149" s="280"/>
      <c r="EC149" s="280"/>
      <c r="ED149" s="280"/>
      <c r="EE149" s="280"/>
      <c r="EF149" s="280"/>
      <c r="EG149" s="280"/>
      <c r="EH149" s="280"/>
      <c r="EI149" s="280"/>
      <c r="EJ149" s="280"/>
      <c r="EK149" s="280"/>
      <c r="EL149" s="280"/>
      <c r="EM149" s="280"/>
      <c r="EN149" s="280"/>
      <c r="EO149" s="280"/>
      <c r="EP149" s="280"/>
      <c r="EQ149" s="280"/>
      <c r="ER149" s="280"/>
      <c r="ES149" s="280"/>
      <c r="ET149" s="280"/>
      <c r="EU149" s="280"/>
      <c r="EV149" s="280"/>
      <c r="EW149" s="280"/>
      <c r="EX149" s="280"/>
      <c r="EY149" s="280"/>
      <c r="EZ149" s="280"/>
      <c r="FA149" s="280"/>
      <c r="FB149" s="280"/>
      <c r="FC149" s="280"/>
      <c r="FD149" s="280"/>
      <c r="FE149" s="280"/>
      <c r="FF149" s="280"/>
      <c r="FG149" s="280"/>
      <c r="FH149" s="280"/>
      <c r="FI149" s="280"/>
      <c r="FJ149" s="280"/>
      <c r="FK149" s="280"/>
      <c r="FL149" s="280"/>
      <c r="FM149" s="280"/>
      <c r="FN149" s="280"/>
      <c r="FO149" s="280"/>
      <c r="FP149" s="280"/>
      <c r="FQ149" s="280"/>
      <c r="FR149" s="280"/>
      <c r="FS149" s="280"/>
      <c r="FT149" s="280"/>
      <c r="FU149" s="280"/>
      <c r="FV149" s="280"/>
      <c r="FW149" s="280"/>
      <c r="FX149" s="280"/>
      <c r="FY149" s="280"/>
      <c r="FZ149" s="280"/>
      <c r="GA149" s="280"/>
      <c r="GB149" s="280"/>
      <c r="GC149" s="280"/>
      <c r="GD149" s="280"/>
      <c r="GE149" s="280"/>
      <c r="GF149" s="280"/>
      <c r="GG149" s="280"/>
      <c r="GH149" s="280"/>
      <c r="GI149" s="280"/>
      <c r="GJ149" s="280"/>
      <c r="GK149" s="280"/>
      <c r="GL149" s="280"/>
      <c r="GM149" s="280"/>
      <c r="GN149" s="280"/>
      <c r="GO149" s="280"/>
      <c r="GP149" s="280"/>
      <c r="GQ149" s="280"/>
      <c r="GR149" s="280"/>
      <c r="GS149" s="280"/>
      <c r="GT149" s="280"/>
      <c r="GU149" s="280"/>
      <c r="GV149" s="280"/>
    </row>
    <row r="150">
      <c r="A150" s="309" t="str">
        <v>乐容</v>
      </c>
      <c r="B150" s="311" t="str">
        <v>010020102090040-011</v>
      </c>
      <c r="C150" s="309" t="str">
        <v>磨毛四件套</v>
      </c>
      <c r="D150" s="309" t="str">
        <v>颜色:晨曦粉,床品款式:床单款,床品规格:180cm,系列:普通系列</v>
      </c>
      <c r="E150">
        <f>SUM(F150:GX150)</f>
      </c>
      <c r="F150" s="280">
        <f>IFERROR(SUMPRODUCT(('控温被PRO-S级品'!$B$2:$B$10=$B150)*('控温被PRO-S级品'!$E$1:$BE$1=F$1)*('控温被PRO-S级品'!$E$2:$BE$10)),0)+IFERROR(SUMPRODUCT(('冬被-S级品'!$B$2:$B$10=$B150)*('冬被-S级品'!$E$1:$AW$1=F$1)*('冬被-S级品'!$E$2:$AW$10)),0)+IFERROR(SUMPRODUCT(('白止-S级品'!$A$2:$A$26=$B150)*('白止-S级品'!$D$1:$AV$1=F$1)*('白止-S级品'!$D$2:$AV$26)),0)+IFERROR(SUMPRODUCT(('乐容-S级品'!$A$4:$A$32=$B150)*('乐容-S级品'!$L$3:$CA$3=F$1)*('乐容-S级品'!$L$4:$CA$32)),0)</f>
      </c>
      <c r="G150" s="280">
        <f>IFERROR(SUMPRODUCT(('控温被PRO-S级品'!$B$2:$B$10=$B150)*('控温被PRO-S级品'!$E$1:$BE$1=G$1)*('控温被PRO-S级品'!$E$2:$BE$10)),0)+IFERROR(SUMPRODUCT(('冬被-S级品'!$B$2:$B$10=$B150)*('冬被-S级品'!$E$1:$AW$1=G$1)*('冬被-S级品'!$E$2:$AW$10)),0)+IFERROR(SUMPRODUCT(('白止-S级品'!$A$2:$A$26=$B150)*('白止-S级品'!$D$1:$AV$1=G$1)*('白止-S级品'!$D$2:$AV$26)),0)+IFERROR(SUMPRODUCT(('乐容-S级品'!$A$4:$A$32=$B150)*('乐容-S级品'!$L$3:$CA$3=G$1)*('乐容-S级品'!$L$4:$CA$32)),0)</f>
      </c>
      <c r="H150" s="280">
        <f>IFERROR(SUMPRODUCT(('控温被PRO-S级品'!$B$2:$B$10=$B150)*('控温被PRO-S级品'!$E$1:$BE$1=H$1)*('控温被PRO-S级品'!$E$2:$BE$10)),0)+IFERROR(SUMPRODUCT(('冬被-S级品'!$B$2:$B$10=$B150)*('冬被-S级品'!$E$1:$AW$1=H$1)*('冬被-S级品'!$E$2:$AW$10)),0)+IFERROR(SUMPRODUCT(('白止-S级品'!$A$2:$A$26=$B150)*('白止-S级品'!$D$1:$AV$1=H$1)*('白止-S级品'!$D$2:$AV$26)),0)+IFERROR(SUMPRODUCT(('乐容-S级品'!$A$4:$A$32=$B150)*('乐容-S级品'!$L$3:$CA$3=H$1)*('乐容-S级品'!$L$4:$CA$32)),0)</f>
      </c>
      <c r="I150" s="280">
        <f>IFERROR(SUMPRODUCT(('控温被PRO-S级品'!$B$2:$B$10=$B150)*('控温被PRO-S级品'!$E$1:$BE$1=I$1)*('控温被PRO-S级品'!$E$2:$BE$10)),0)+IFERROR(SUMPRODUCT(('冬被-S级品'!$B$2:$B$10=$B150)*('冬被-S级品'!$E$1:$AW$1=I$1)*('冬被-S级品'!$E$2:$AW$10)),0)+IFERROR(SUMPRODUCT(('白止-S级品'!$A$2:$A$26=$B150)*('白止-S级品'!$D$1:$AV$1=I$1)*('白止-S级品'!$D$2:$AV$26)),0)+IFERROR(SUMPRODUCT(('乐容-S级品'!$A$4:$A$32=$B150)*('乐容-S级品'!$L$3:$CA$3=I$1)*('乐容-S级品'!$L$4:$CA$32)),0)</f>
      </c>
      <c r="J150" s="280">
        <f>IFERROR(SUMPRODUCT(('控温被PRO-S级品'!$B$2:$B$10=$B150)*('控温被PRO-S级品'!$E$1:$BE$1=J$1)*('控温被PRO-S级品'!$E$2:$BE$10)),0)+IFERROR(SUMPRODUCT(('冬被-S级品'!$B$2:$B$10=$B150)*('冬被-S级品'!$E$1:$AW$1=J$1)*('冬被-S级品'!$E$2:$AW$10)),0)+IFERROR(SUMPRODUCT(('白止-S级品'!$A$2:$A$26=$B150)*('白止-S级品'!$D$1:$AV$1=J$1)*('白止-S级品'!$D$2:$AV$26)),0)+IFERROR(SUMPRODUCT(('乐容-S级品'!$A$4:$A$32=$B150)*('乐容-S级品'!$L$3:$CA$3=J$1)*('乐容-S级品'!$L$4:$CA$32)),0)</f>
      </c>
      <c r="K150" s="280">
        <f>IFERROR(SUMPRODUCT(('控温被PRO-S级品'!$B$2:$B$10=$B150)*('控温被PRO-S级品'!$E$1:$BE$1=K$1)*('控温被PRO-S级品'!$E$2:$BE$10)),0)+IFERROR(SUMPRODUCT(('冬被-S级品'!$B$2:$B$10=$B150)*('冬被-S级品'!$E$1:$AW$1=K$1)*('冬被-S级品'!$E$2:$AW$10)),0)+IFERROR(SUMPRODUCT(('白止-S级品'!$A$2:$A$26=$B150)*('白止-S级品'!$D$1:$AV$1=K$1)*('白止-S级品'!$D$2:$AV$26)),0)+IFERROR(SUMPRODUCT(('乐容-S级品'!$A$4:$A$32=$B150)*('乐容-S级品'!$L$3:$CA$3=K$1)*('乐容-S级品'!$L$4:$CA$32)),0)</f>
      </c>
      <c r="L150" s="280">
        <f>IFERROR(SUMPRODUCT(('控温被PRO-S级品'!$B$2:$B$10=$B150)*('控温被PRO-S级品'!$E$1:$BE$1=L$1)*('控温被PRO-S级品'!$E$2:$BE$10)),0)+IFERROR(SUMPRODUCT(('冬被-S级品'!$B$2:$B$10=$B150)*('冬被-S级品'!$E$1:$AW$1=L$1)*('冬被-S级品'!$E$2:$AW$10)),0)+IFERROR(SUMPRODUCT(('白止-S级品'!$A$2:$A$26=$B150)*('白止-S级品'!$D$1:$AV$1=L$1)*('白止-S级品'!$D$2:$AV$26)),0)+IFERROR(SUMPRODUCT(('乐容-S级品'!$A$4:$A$32=$B150)*('乐容-S级品'!$L$3:$CA$3=L$1)*('乐容-S级品'!$L$4:$CA$32)),0)</f>
      </c>
      <c r="M150" s="280">
        <f>IFERROR(SUMPRODUCT(('控温被PRO-S级品'!$B$2:$B$10=$B150)*('控温被PRO-S级品'!$E$1:$BE$1=M$1)*('控温被PRO-S级品'!$E$2:$BE$10)),0)+IFERROR(SUMPRODUCT(('冬被-S级品'!$B$2:$B$10=$B150)*('冬被-S级品'!$E$1:$AW$1=M$1)*('冬被-S级品'!$E$2:$AW$10)),0)+IFERROR(SUMPRODUCT(('白止-S级品'!$A$2:$A$26=$B150)*('白止-S级品'!$D$1:$AV$1=M$1)*('白止-S级品'!$D$2:$AV$26)),0)+IFERROR(SUMPRODUCT(('乐容-S级品'!$A$4:$A$32=$B150)*('乐容-S级品'!$L$3:$CA$3=M$1)*('乐容-S级品'!$L$4:$CA$32)),0)</f>
      </c>
      <c r="N150" s="280">
        <f>IFERROR(SUMPRODUCT(('控温被PRO-S级品'!$B$2:$B$10=$B150)*('控温被PRO-S级品'!$E$1:$BE$1=N$1)*('控温被PRO-S级品'!$E$2:$BE$10)),0)+IFERROR(SUMPRODUCT(('冬被-S级品'!$B$2:$B$10=$B150)*('冬被-S级品'!$E$1:$AW$1=N$1)*('冬被-S级品'!$E$2:$AW$10)),0)+IFERROR(SUMPRODUCT(('白止-S级品'!$A$2:$A$26=$B150)*('白止-S级品'!$D$1:$AV$1=N$1)*('白止-S级品'!$D$2:$AV$26)),0)+IFERROR(SUMPRODUCT(('乐容-S级品'!$A$4:$A$32=$B150)*('乐容-S级品'!$L$3:$CA$3=N$1)*('乐容-S级品'!$L$4:$CA$32)),0)</f>
      </c>
      <c r="O150" s="280">
        <f>IFERROR(SUMPRODUCT(('控温被PRO-S级品'!$B$2:$B$10=$B150)*('控温被PRO-S级品'!$E$1:$BE$1=O$1)*('控温被PRO-S级品'!$E$2:$BE$10)),0)+IFERROR(SUMPRODUCT(('冬被-S级品'!$B$2:$B$10=$B150)*('冬被-S级品'!$E$1:$AW$1=O$1)*('冬被-S级品'!$E$2:$AW$10)),0)+IFERROR(SUMPRODUCT(('白止-S级品'!$A$2:$A$26=$B150)*('白止-S级品'!$D$1:$AV$1=O$1)*('白止-S级品'!$D$2:$AV$26)),0)+IFERROR(SUMPRODUCT(('乐容-S级品'!$A$4:$A$32=$B150)*('乐容-S级品'!$L$3:$CA$3=O$1)*('乐容-S级品'!$L$4:$CA$32)),0)</f>
      </c>
      <c r="P150" s="280">
        <f>IFERROR(SUMPRODUCT(('控温被PRO-S级品'!$B$2:$B$10=$B150)*('控温被PRO-S级品'!$E$1:$BE$1=P$1)*('控温被PRO-S级品'!$E$2:$BE$10)),0)+IFERROR(SUMPRODUCT(('冬被-S级品'!$B$2:$B$10=$B150)*('冬被-S级品'!$E$1:$AW$1=P$1)*('冬被-S级品'!$E$2:$AW$10)),0)+IFERROR(SUMPRODUCT(('白止-S级品'!$A$2:$A$26=$B150)*('白止-S级品'!$D$1:$AV$1=P$1)*('白止-S级品'!$D$2:$AV$26)),0)+IFERROR(SUMPRODUCT(('乐容-S级品'!$A$4:$A$32=$B150)*('乐容-S级品'!$L$3:$CA$3=P$1)*('乐容-S级品'!$L$4:$CA$32)),0)</f>
      </c>
      <c r="Q150" s="280">
        <f>IFERROR(SUMPRODUCT(('控温被PRO-S级品'!$B$2:$B$10=$B150)*('控温被PRO-S级品'!$E$1:$BE$1=Q$1)*('控温被PRO-S级品'!$E$2:$BE$10)),0)+IFERROR(SUMPRODUCT(('冬被-S级品'!$B$2:$B$10=$B150)*('冬被-S级品'!$E$1:$AW$1=Q$1)*('冬被-S级品'!$E$2:$AW$10)),0)+IFERROR(SUMPRODUCT(('白止-S级品'!$A$2:$A$26=$B150)*('白止-S级品'!$D$1:$AV$1=Q$1)*('白止-S级品'!$D$2:$AV$26)),0)+IFERROR(SUMPRODUCT(('乐容-S级品'!$A$4:$A$32=$B150)*('乐容-S级品'!$L$3:$CA$3=Q$1)*('乐容-S级品'!$L$4:$CA$32)),0)</f>
      </c>
      <c r="R150" s="280">
        <f>IFERROR(SUMPRODUCT(('控温被PRO-S级品'!$B$2:$B$10=$B150)*('控温被PRO-S级品'!$E$1:$BE$1=R$1)*('控温被PRO-S级品'!$E$2:$BE$10)),0)+IFERROR(SUMPRODUCT(('冬被-S级品'!$B$2:$B$10=$B150)*('冬被-S级品'!$E$1:$AW$1=R$1)*('冬被-S级品'!$E$2:$AW$10)),0)+IFERROR(SUMPRODUCT(('白止-S级品'!$A$2:$A$26=$B150)*('白止-S级品'!$D$1:$AV$1=R$1)*('白止-S级品'!$D$2:$AV$26)),0)+IFERROR(SUMPRODUCT(('乐容-S级品'!$A$4:$A$32=$B150)*('乐容-S级品'!$L$3:$CA$3=R$1)*('乐容-S级品'!$L$4:$CA$32)),0)</f>
      </c>
      <c r="S150" s="280">
        <f>IFERROR(SUMPRODUCT(('控温被PRO-S级品'!$B$2:$B$10=$B150)*('控温被PRO-S级品'!$E$1:$BE$1=S$1)*('控温被PRO-S级品'!$E$2:$BE$10)),0)+IFERROR(SUMPRODUCT(('冬被-S级品'!$B$2:$B$10=$B150)*('冬被-S级品'!$E$1:$AW$1=S$1)*('冬被-S级品'!$E$2:$AW$10)),0)+IFERROR(SUMPRODUCT(('白止-S级品'!$A$2:$A$26=$B150)*('白止-S级品'!$D$1:$AV$1=S$1)*('白止-S级品'!$D$2:$AV$26)),0)+IFERROR(SUMPRODUCT(('乐容-S级品'!$A$4:$A$32=$B150)*('乐容-S级品'!$L$3:$CA$3=S$1)*('乐容-S级品'!$L$4:$CA$32)),0)</f>
      </c>
      <c r="T150" s="280">
        <f>IFERROR(SUMPRODUCT(('控温被PRO-S级品'!$B$2:$B$10=$B150)*('控温被PRO-S级品'!$E$1:$BE$1=T$1)*('控温被PRO-S级品'!$E$2:$BE$10)),0)+IFERROR(SUMPRODUCT(('冬被-S级品'!$B$2:$B$10=$B150)*('冬被-S级品'!$E$1:$AW$1=T$1)*('冬被-S级品'!$E$2:$AW$10)),0)+IFERROR(SUMPRODUCT(('白止-S级品'!$A$2:$A$26=$B150)*('白止-S级品'!$D$1:$AV$1=T$1)*('白止-S级品'!$D$2:$AV$26)),0)+IFERROR(SUMPRODUCT(('乐容-S级品'!$A$4:$A$32=$B150)*('乐容-S级品'!$L$3:$CA$3=T$1)*('乐容-S级品'!$L$4:$CA$32)),0)</f>
      </c>
      <c r="U150" s="280">
        <f>IFERROR(SUMPRODUCT(('控温被PRO-S级品'!$B$2:$B$10=$B150)*('控温被PRO-S级品'!$E$1:$BE$1=U$1)*('控温被PRO-S级品'!$E$2:$BE$10)),0)+IFERROR(SUMPRODUCT(('冬被-S级品'!$B$2:$B$10=$B150)*('冬被-S级品'!$E$1:$AW$1=U$1)*('冬被-S级品'!$E$2:$AW$10)),0)+IFERROR(SUMPRODUCT(('白止-S级品'!$A$2:$A$26=$B150)*('白止-S级品'!$D$1:$AV$1=U$1)*('白止-S级品'!$D$2:$AV$26)),0)+IFERROR(SUMPRODUCT(('乐容-S级品'!$A$4:$A$32=$B150)*('乐容-S级品'!$L$3:$CA$3=U$1)*('乐容-S级品'!$L$4:$CA$32)),0)</f>
      </c>
      <c r="V150" s="280">
        <f>IFERROR(SUMPRODUCT(('控温被PRO-S级品'!$B$2:$B$10=$B150)*('控温被PRO-S级品'!$E$1:$BE$1=V$1)*('控温被PRO-S级品'!$E$2:$BE$10)),0)+IFERROR(SUMPRODUCT(('冬被-S级品'!$B$2:$B$10=$B150)*('冬被-S级品'!$E$1:$AW$1=V$1)*('冬被-S级品'!$E$2:$AW$10)),0)+IFERROR(SUMPRODUCT(('白止-S级品'!$A$2:$A$26=$B150)*('白止-S级品'!$D$1:$AV$1=V$1)*('白止-S级品'!$D$2:$AV$26)),0)+IFERROR(SUMPRODUCT(('乐容-S级品'!$A$4:$A$32=$B150)*('乐容-S级品'!$L$3:$CA$3=V$1)*('乐容-S级品'!$L$4:$CA$32)),0)</f>
      </c>
      <c r="W150" s="280">
        <f>IFERROR(SUMPRODUCT(('控温被PRO-S级品'!$B$2:$B$10=$B150)*('控温被PRO-S级品'!$E$1:$BE$1=W$1)*('控温被PRO-S级品'!$E$2:$BE$10)),0)+IFERROR(SUMPRODUCT(('冬被-S级品'!$B$2:$B$10=$B150)*('冬被-S级品'!$E$1:$AW$1=W$1)*('冬被-S级品'!$E$2:$AW$10)),0)+IFERROR(SUMPRODUCT(('白止-S级品'!$A$2:$A$26=$B150)*('白止-S级品'!$D$1:$AV$1=W$1)*('白止-S级品'!$D$2:$AV$26)),0)+IFERROR(SUMPRODUCT(('乐容-S级品'!$A$4:$A$32=$B150)*('乐容-S级品'!$L$3:$CA$3=W$1)*('乐容-S级品'!$L$4:$CA$32)),0)</f>
      </c>
      <c r="X150" s="280">
        <f>IFERROR(SUMPRODUCT(('控温被PRO-S级品'!$B$2:$B$10=$B150)*('控温被PRO-S级品'!$E$1:$BE$1=X$1)*('控温被PRO-S级品'!$E$2:$BE$10)),0)+IFERROR(SUMPRODUCT(('冬被-S级品'!$B$2:$B$10=$B150)*('冬被-S级品'!$E$1:$AW$1=X$1)*('冬被-S级品'!$E$2:$AW$10)),0)+IFERROR(SUMPRODUCT(('白止-S级品'!$A$2:$A$26=$B150)*('白止-S级品'!$D$1:$AV$1=X$1)*('白止-S级品'!$D$2:$AV$26)),0)+IFERROR(SUMPRODUCT(('乐容-S级品'!$A$4:$A$32=$B150)*('乐容-S级品'!$L$3:$CA$3=X$1)*('乐容-S级品'!$L$4:$CA$32)),0)</f>
      </c>
      <c r="Y150" s="280">
        <f>IFERROR(SUMPRODUCT(('控温被PRO-S级品'!$B$2:$B$10=$B150)*('控温被PRO-S级品'!$E$1:$BE$1=Y$1)*('控温被PRO-S级品'!$E$2:$BE$10)),0)+IFERROR(SUMPRODUCT(('冬被-S级品'!$B$2:$B$10=$B150)*('冬被-S级品'!$E$1:$AW$1=Y$1)*('冬被-S级品'!$E$2:$AW$10)),0)+IFERROR(SUMPRODUCT(('白止-S级品'!$A$2:$A$26=$B150)*('白止-S级品'!$D$1:$AV$1=Y$1)*('白止-S级品'!$D$2:$AV$26)),0)+IFERROR(SUMPRODUCT(('乐容-S级品'!$A$4:$A$32=$B150)*('乐容-S级品'!$L$3:$CA$3=Y$1)*('乐容-S级品'!$L$4:$CA$32)),0)</f>
      </c>
      <c r="Z150" s="280">
        <f>IFERROR(SUMPRODUCT(('控温被PRO-S级品'!$B$2:$B$10=$B150)*('控温被PRO-S级品'!$E$1:$BE$1=Z$1)*('控温被PRO-S级品'!$E$2:$BE$10)),0)+IFERROR(SUMPRODUCT(('冬被-S级品'!$B$2:$B$10=$B150)*('冬被-S级品'!$E$1:$AW$1=Z$1)*('冬被-S级品'!$E$2:$AW$10)),0)+IFERROR(SUMPRODUCT(('白止-S级品'!$A$2:$A$26=$B150)*('白止-S级品'!$D$1:$AV$1=Z$1)*('白止-S级品'!$D$2:$AV$26)),0)+IFERROR(SUMPRODUCT(('乐容-S级品'!$A$4:$A$32=$B150)*('乐容-S级品'!$L$3:$CA$3=Z$1)*('乐容-S级品'!$L$4:$CA$32)),0)</f>
      </c>
      <c r="AA150" s="280">
        <f>IFERROR(SUMPRODUCT(('控温被PRO-S级品'!$B$2:$B$10=$B150)*('控温被PRO-S级品'!$E$1:$BE$1=AA$1)*('控温被PRO-S级品'!$E$2:$BE$10)),0)+IFERROR(SUMPRODUCT(('冬被-S级品'!$B$2:$B$10=$B150)*('冬被-S级品'!$E$1:$AW$1=AA$1)*('冬被-S级品'!$E$2:$AW$10)),0)+IFERROR(SUMPRODUCT(('白止-S级品'!$A$2:$A$26=$B150)*('白止-S级品'!$D$1:$AV$1=AA$1)*('白止-S级品'!$D$2:$AV$26)),0)+IFERROR(SUMPRODUCT(('乐容-S级品'!$A$4:$A$32=$B150)*('乐容-S级品'!$L$3:$CA$3=AA$1)*('乐容-S级品'!$L$4:$CA$32)),0)</f>
      </c>
      <c r="AB150" s="280">
        <f>IFERROR(SUMPRODUCT(('控温被PRO-S级品'!$B$2:$B$10=$B150)*('控温被PRO-S级品'!$E$1:$BE$1=AB$1)*('控温被PRO-S级品'!$E$2:$BE$10)),0)+IFERROR(SUMPRODUCT(('冬被-S级品'!$B$2:$B$10=$B150)*('冬被-S级品'!$E$1:$AW$1=AB$1)*('冬被-S级品'!$E$2:$AW$10)),0)+IFERROR(SUMPRODUCT(('白止-S级品'!$A$2:$A$26=$B150)*('白止-S级品'!$D$1:$AV$1=AB$1)*('白止-S级品'!$D$2:$AV$26)),0)+IFERROR(SUMPRODUCT(('乐容-S级品'!$A$4:$A$32=$B150)*('乐容-S级品'!$L$3:$CA$3=AB$1)*('乐容-S级品'!$L$4:$CA$32)),0)</f>
      </c>
      <c r="AC150" s="280">
        <f>IFERROR(SUMPRODUCT(('控温被PRO-S级品'!$B$2:$B$10=$B150)*('控温被PRO-S级品'!$E$1:$BE$1=AC$1)*('控温被PRO-S级品'!$E$2:$BE$10)),0)+IFERROR(SUMPRODUCT(('冬被-S级品'!$B$2:$B$10=$B150)*('冬被-S级品'!$E$1:$AW$1=AC$1)*('冬被-S级品'!$E$2:$AW$10)),0)+IFERROR(SUMPRODUCT(('白止-S级品'!$A$2:$A$26=$B150)*('白止-S级品'!$D$1:$AV$1=AC$1)*('白止-S级品'!$D$2:$AV$26)),0)+IFERROR(SUMPRODUCT(('乐容-S级品'!$A$4:$A$32=$B150)*('乐容-S级品'!$L$3:$CA$3=AC$1)*('乐容-S级品'!$L$4:$CA$32)),0)</f>
      </c>
      <c r="AD150" s="280">
        <f>IFERROR(SUMPRODUCT(('控温被PRO-S级品'!$B$2:$B$10=$B150)*('控温被PRO-S级品'!$E$1:$BE$1=AD$1)*('控温被PRO-S级品'!$E$2:$BE$10)),0)+IFERROR(SUMPRODUCT(('冬被-S级品'!$B$2:$B$10=$B150)*('冬被-S级品'!$E$1:$AW$1=AD$1)*('冬被-S级品'!$E$2:$AW$10)),0)+IFERROR(SUMPRODUCT(('白止-S级品'!$A$2:$A$26=$B150)*('白止-S级品'!$D$1:$AV$1=AD$1)*('白止-S级品'!$D$2:$AV$26)),0)+IFERROR(SUMPRODUCT(('乐容-S级品'!$A$4:$A$32=$B150)*('乐容-S级品'!$L$3:$CA$3=AD$1)*('乐容-S级品'!$L$4:$CA$32)),0)</f>
      </c>
      <c r="AE150" s="280">
        <f>IFERROR(SUMPRODUCT(('控温被PRO-S级品'!$B$2:$B$10=$B150)*('控温被PRO-S级品'!$E$1:$BE$1=AE$1)*('控温被PRO-S级品'!$E$2:$BE$10)),0)+IFERROR(SUMPRODUCT(('冬被-S级品'!$B$2:$B$10=$B150)*('冬被-S级品'!$E$1:$AW$1=AE$1)*('冬被-S级品'!$E$2:$AW$10)),0)+IFERROR(SUMPRODUCT(('白止-S级品'!$A$2:$A$26=$B150)*('白止-S级品'!$D$1:$AV$1=AE$1)*('白止-S级品'!$D$2:$AV$26)),0)+IFERROR(SUMPRODUCT(('乐容-S级品'!$A$4:$A$32=$B150)*('乐容-S级品'!$L$3:$CA$3=AE$1)*('乐容-S级品'!$L$4:$CA$32)),0)</f>
      </c>
      <c r="AF150" s="280">
        <f>IFERROR(SUMPRODUCT(('控温被PRO-S级品'!$B$2:$B$10=$B150)*('控温被PRO-S级品'!$E$1:$BE$1=AF$1)*('控温被PRO-S级品'!$E$2:$BE$10)),0)+IFERROR(SUMPRODUCT(('冬被-S级品'!$B$2:$B$10=$B150)*('冬被-S级品'!$E$1:$AW$1=AF$1)*('冬被-S级品'!$E$2:$AW$10)),0)+IFERROR(SUMPRODUCT(('白止-S级品'!$A$2:$A$26=$B150)*('白止-S级品'!$D$1:$AV$1=AF$1)*('白止-S级品'!$D$2:$AV$26)),0)+IFERROR(SUMPRODUCT(('乐容-S级品'!$A$4:$A$32=$B150)*('乐容-S级品'!$L$3:$CA$3=AF$1)*('乐容-S级品'!$L$4:$CA$32)),0)</f>
      </c>
      <c r="AG150" s="280">
        <f>IFERROR(SUMPRODUCT(('控温被PRO-S级品'!$B$2:$B$10=$B150)*('控温被PRO-S级品'!$E$1:$BE$1=AG$1)*('控温被PRO-S级品'!$E$2:$BE$10)),0)+IFERROR(SUMPRODUCT(('冬被-S级品'!$B$2:$B$10=$B150)*('冬被-S级品'!$E$1:$AW$1=AG$1)*('冬被-S级品'!$E$2:$AW$10)),0)+IFERROR(SUMPRODUCT(('白止-S级品'!$A$2:$A$26=$B150)*('白止-S级品'!$D$1:$AV$1=AG$1)*('白止-S级品'!$D$2:$AV$26)),0)+IFERROR(SUMPRODUCT(('乐容-S级品'!$A$4:$A$32=$B150)*('乐容-S级品'!$L$3:$CA$3=AG$1)*('乐容-S级品'!$L$4:$CA$32)),0)</f>
      </c>
      <c r="AH150" s="280">
        <f>IFERROR(SUMPRODUCT(('控温被PRO-S级品'!$B$2:$B$10=$B150)*('控温被PRO-S级品'!$E$1:$BE$1=AH$1)*('控温被PRO-S级品'!$E$2:$BE$10)),0)+IFERROR(SUMPRODUCT(('冬被-S级品'!$B$2:$B$10=$B150)*('冬被-S级品'!$E$1:$AW$1=AH$1)*('冬被-S级品'!$E$2:$AW$10)),0)+IFERROR(SUMPRODUCT(('白止-S级品'!$A$2:$A$26=$B150)*('白止-S级品'!$D$1:$AV$1=AH$1)*('白止-S级品'!$D$2:$AV$26)),0)+IFERROR(SUMPRODUCT(('乐容-S级品'!$A$4:$A$32=$B150)*('乐容-S级品'!$L$3:$CA$3=AH$1)*('乐容-S级品'!$L$4:$CA$32)),0)</f>
      </c>
      <c r="AI150" s="280">
        <f>IFERROR(SUMPRODUCT(('控温被PRO-S级品'!$B$2:$B$10=$B150)*('控温被PRO-S级品'!$E$1:$BE$1=AI$1)*('控温被PRO-S级品'!$E$2:$BE$10)),0)+IFERROR(SUMPRODUCT(('冬被-S级品'!$B$2:$B$10=$B150)*('冬被-S级品'!$E$1:$AW$1=AI$1)*('冬被-S级品'!$E$2:$AW$10)),0)+IFERROR(SUMPRODUCT(('白止-S级品'!$A$2:$A$26=$B150)*('白止-S级品'!$D$1:$AV$1=AI$1)*('白止-S级品'!$D$2:$AV$26)),0)+IFERROR(SUMPRODUCT(('乐容-S级品'!$A$4:$A$32=$B150)*('乐容-S级品'!$L$3:$CA$3=AI$1)*('乐容-S级品'!$L$4:$CA$32)),0)</f>
      </c>
      <c r="AJ150" s="280">
        <f>IFERROR(SUMPRODUCT(('控温被PRO-S级品'!$B$2:$B$10=$B150)*('控温被PRO-S级品'!$E$1:$BE$1=AJ$1)*('控温被PRO-S级品'!$E$2:$BE$10)),0)+IFERROR(SUMPRODUCT(('冬被-S级品'!$B$2:$B$10=$B150)*('冬被-S级品'!$E$1:$AW$1=AJ$1)*('冬被-S级品'!$E$2:$AW$10)),0)+IFERROR(SUMPRODUCT(('白止-S级品'!$A$2:$A$26=$B150)*('白止-S级品'!$D$1:$AV$1=AJ$1)*('白止-S级品'!$D$2:$AV$26)),0)+IFERROR(SUMPRODUCT(('乐容-S级品'!$A$4:$A$32=$B150)*('乐容-S级品'!$L$3:$CA$3=AJ$1)*('乐容-S级品'!$L$4:$CA$32)),0)</f>
      </c>
      <c r="AK150" s="280">
        <f>IFERROR(SUMPRODUCT(('控温被PRO-S级品'!$B$2:$B$10=$B150)*('控温被PRO-S级品'!$E$1:$BE$1=AK$1)*('控温被PRO-S级品'!$E$2:$BE$10)),0)+IFERROR(SUMPRODUCT(('冬被-S级品'!$B$2:$B$10=$B150)*('冬被-S级品'!$E$1:$AW$1=AK$1)*('冬被-S级品'!$E$2:$AW$10)),0)+IFERROR(SUMPRODUCT(('白止-S级品'!$A$2:$A$26=$B150)*('白止-S级品'!$D$1:$AV$1=AK$1)*('白止-S级品'!$D$2:$AV$26)),0)+IFERROR(SUMPRODUCT(('乐容-S级品'!$A$4:$A$32=$B150)*('乐容-S级品'!$L$3:$CA$3=AK$1)*('乐容-S级品'!$L$4:$CA$32)),0)</f>
      </c>
      <c r="AL150" s="280">
        <f>IFERROR(SUMPRODUCT(('控温被PRO-S级品'!$B$2:$B$10=$B150)*('控温被PRO-S级品'!$E$1:$BE$1=AL$1)*('控温被PRO-S级品'!$E$2:$BE$10)),0)+IFERROR(SUMPRODUCT(('冬被-S级品'!$B$2:$B$10=$B150)*('冬被-S级品'!$E$1:$AW$1=AL$1)*('冬被-S级品'!$E$2:$AW$10)),0)+IFERROR(SUMPRODUCT(('白止-S级品'!$A$2:$A$26=$B150)*('白止-S级品'!$D$1:$AV$1=AL$1)*('白止-S级品'!$D$2:$AV$26)),0)+IFERROR(SUMPRODUCT(('乐容-S级品'!$A$4:$A$32=$B150)*('乐容-S级品'!$L$3:$CA$3=AL$1)*('乐容-S级品'!$L$4:$CA$32)),0)</f>
      </c>
      <c r="AM150" s="280">
        <f>IFERROR(SUMPRODUCT(('控温被PRO-S级品'!$B$2:$B$10=$B150)*('控温被PRO-S级品'!$E$1:$BE$1=AM$1)*('控温被PRO-S级品'!$E$2:$BE$10)),0)+IFERROR(SUMPRODUCT(('冬被-S级品'!$B$2:$B$10=$B150)*('冬被-S级品'!$E$1:$AW$1=AM$1)*('冬被-S级品'!$E$2:$AW$10)),0)+IFERROR(SUMPRODUCT(('白止-S级品'!$A$2:$A$26=$B150)*('白止-S级品'!$D$1:$AV$1=AM$1)*('白止-S级品'!$D$2:$AV$26)),0)+IFERROR(SUMPRODUCT(('乐容-S级品'!$A$4:$A$32=$B150)*('乐容-S级品'!$L$3:$CA$3=AM$1)*('乐容-S级品'!$L$4:$CA$32)),0)</f>
      </c>
      <c r="AN150" s="280">
        <f>IFERROR(SUMPRODUCT(('控温被PRO-S级品'!$B$2:$B$10=$B150)*('控温被PRO-S级品'!$E$1:$BE$1=AN$1)*('控温被PRO-S级品'!$E$2:$BE$10)),0)+IFERROR(SUMPRODUCT(('冬被-S级品'!$B$2:$B$10=$B150)*('冬被-S级品'!$E$1:$AW$1=AN$1)*('冬被-S级品'!$E$2:$AW$10)),0)+IFERROR(SUMPRODUCT(('白止-S级品'!$A$2:$A$26=$B150)*('白止-S级品'!$D$1:$AV$1=AN$1)*('白止-S级品'!$D$2:$AV$26)),0)+IFERROR(SUMPRODUCT(('乐容-S级品'!$A$4:$A$32=$B150)*('乐容-S级品'!$L$3:$CA$3=AN$1)*('乐容-S级品'!$L$4:$CA$32)),0)</f>
      </c>
      <c r="AO150" s="280">
        <f>IFERROR(SUMPRODUCT(('控温被PRO-S级品'!$B$2:$B$10=$B150)*('控温被PRO-S级品'!$E$1:$BE$1=AO$1)*('控温被PRO-S级品'!$E$2:$BE$10)),0)+IFERROR(SUMPRODUCT(('冬被-S级品'!$B$2:$B$10=$B150)*('冬被-S级品'!$E$1:$AW$1=AO$1)*('冬被-S级品'!$E$2:$AW$10)),0)+IFERROR(SUMPRODUCT(('白止-S级品'!$A$2:$A$26=$B150)*('白止-S级品'!$D$1:$AV$1=AO$1)*('白止-S级品'!$D$2:$AV$26)),0)+IFERROR(SUMPRODUCT(('乐容-S级品'!$A$4:$A$32=$B150)*('乐容-S级品'!$L$3:$CA$3=AO$1)*('乐容-S级品'!$L$4:$CA$32)),0)</f>
      </c>
      <c r="AP150" s="280">
        <f>IFERROR(SUMPRODUCT(('控温被PRO-S级品'!$B$2:$B$10=$B150)*('控温被PRO-S级品'!$E$1:$BE$1=AP$1)*('控温被PRO-S级品'!$E$2:$BE$10)),0)+IFERROR(SUMPRODUCT(('冬被-S级品'!$B$2:$B$10=$B150)*('冬被-S级品'!$E$1:$AW$1=AP$1)*('冬被-S级品'!$E$2:$AW$10)),0)+IFERROR(SUMPRODUCT(('白止-S级品'!$A$2:$A$26=$B150)*('白止-S级品'!$D$1:$AV$1=AP$1)*('白止-S级品'!$D$2:$AV$26)),0)+IFERROR(SUMPRODUCT(('乐容-S级品'!$A$4:$A$32=$B150)*('乐容-S级品'!$L$3:$CA$3=AP$1)*('乐容-S级品'!$L$4:$CA$32)),0)</f>
      </c>
      <c r="AQ150" s="280">
        <f>IFERROR(SUMPRODUCT(('控温被PRO-S级品'!$B$2:$B$10=$B150)*('控温被PRO-S级品'!$E$1:$BE$1=AQ$1)*('控温被PRO-S级品'!$E$2:$BE$10)),0)+IFERROR(SUMPRODUCT(('冬被-S级品'!$B$2:$B$10=$B150)*('冬被-S级品'!$E$1:$AW$1=AQ$1)*('冬被-S级品'!$E$2:$AW$10)),0)+IFERROR(SUMPRODUCT(('白止-S级品'!$A$2:$A$26=$B150)*('白止-S级品'!$D$1:$AV$1=AQ$1)*('白止-S级品'!$D$2:$AV$26)),0)+IFERROR(SUMPRODUCT(('乐容-S级品'!$A$4:$A$32=$B150)*('乐容-S级品'!$L$3:$CA$3=AQ$1)*('乐容-S级品'!$L$4:$CA$32)),0)</f>
      </c>
      <c r="AR150" s="280">
        <f>IFERROR(SUMPRODUCT(('控温被PRO-S级品'!$B$2:$B$10=$B150)*('控温被PRO-S级品'!$E$1:$BE$1=AR$1)*('控温被PRO-S级品'!$E$2:$BE$10)),0)+IFERROR(SUMPRODUCT(('冬被-S级品'!$B$2:$B$10=$B150)*('冬被-S级品'!$E$1:$AW$1=AR$1)*('冬被-S级品'!$E$2:$AW$10)),0)+IFERROR(SUMPRODUCT(('白止-S级品'!$A$2:$A$26=$B150)*('白止-S级品'!$D$1:$AV$1=AR$1)*('白止-S级品'!$D$2:$AV$26)),0)+IFERROR(SUMPRODUCT(('乐容-S级品'!$A$4:$A$32=$B150)*('乐容-S级品'!$L$3:$CA$3=AR$1)*('乐容-S级品'!$L$4:$CA$32)),0)</f>
      </c>
      <c r="AS150" s="280">
        <f>IFERROR(SUMPRODUCT(('控温被PRO-S级品'!$B$2:$B$10=$B150)*('控温被PRO-S级品'!$E$1:$BE$1=AS$1)*('控温被PRO-S级品'!$E$2:$BE$10)),0)+IFERROR(SUMPRODUCT(('冬被-S级品'!$B$2:$B$10=$B150)*('冬被-S级品'!$E$1:$AW$1=AS$1)*('冬被-S级品'!$E$2:$AW$10)),0)+IFERROR(SUMPRODUCT(('白止-S级品'!$A$2:$A$26=$B150)*('白止-S级品'!$D$1:$AV$1=AS$1)*('白止-S级品'!$D$2:$AV$26)),0)+IFERROR(SUMPRODUCT(('乐容-S级品'!$A$4:$A$32=$B150)*('乐容-S级品'!$L$3:$CA$3=AS$1)*('乐容-S级品'!$L$4:$CA$32)),0)</f>
      </c>
      <c r="AT150" s="280">
        <f>IFERROR(SUMPRODUCT(('控温被PRO-S级品'!$B$2:$B$10=$B150)*('控温被PRO-S级品'!$E$1:$BE$1=AT$1)*('控温被PRO-S级品'!$E$2:$BE$10)),0)+IFERROR(SUMPRODUCT(('冬被-S级品'!$B$2:$B$10=$B150)*('冬被-S级品'!$E$1:$AW$1=AT$1)*('冬被-S级品'!$E$2:$AW$10)),0)+IFERROR(SUMPRODUCT(('白止-S级品'!$A$2:$A$26=$B150)*('白止-S级品'!$D$1:$AV$1=AT$1)*('白止-S级品'!$D$2:$AV$26)),0)+IFERROR(SUMPRODUCT(('乐容-S级品'!$A$4:$A$32=$B150)*('乐容-S级品'!$L$3:$CA$3=AT$1)*('乐容-S级品'!$L$4:$CA$32)),0)</f>
      </c>
      <c r="AU150" s="280">
        <f>IFERROR(SUMPRODUCT(('控温被PRO-S级品'!$B$2:$B$10=$B150)*('控温被PRO-S级品'!$E$1:$BE$1=AU$1)*('控温被PRO-S级品'!$E$2:$BE$10)),0)+IFERROR(SUMPRODUCT(('冬被-S级品'!$B$2:$B$10=$B150)*('冬被-S级品'!$E$1:$AW$1=AU$1)*('冬被-S级品'!$E$2:$AW$10)),0)+IFERROR(SUMPRODUCT(('白止-S级品'!$A$2:$A$26=$B150)*('白止-S级品'!$D$1:$AV$1=AU$1)*('白止-S级品'!$D$2:$AV$26)),0)+IFERROR(SUMPRODUCT(('乐容-S级品'!$A$4:$A$32=$B150)*('乐容-S级品'!$L$3:$CA$3=AU$1)*('乐容-S级品'!$L$4:$CA$32)),0)</f>
      </c>
      <c r="AV150" s="280">
        <f>IFERROR(SUMPRODUCT(('控温被PRO-S级品'!$B$2:$B$10=$B150)*('控温被PRO-S级品'!$E$1:$BE$1=AV$1)*('控温被PRO-S级品'!$E$2:$BE$10)),0)+IFERROR(SUMPRODUCT(('冬被-S级品'!$B$2:$B$10=$B150)*('冬被-S级品'!$E$1:$AW$1=AV$1)*('冬被-S级品'!$E$2:$AW$10)),0)+IFERROR(SUMPRODUCT(('白止-S级品'!$A$2:$A$26=$B150)*('白止-S级品'!$D$1:$AV$1=AV$1)*('白止-S级品'!$D$2:$AV$26)),0)+IFERROR(SUMPRODUCT(('乐容-S级品'!$A$4:$A$32=$B150)*('乐容-S级品'!$L$3:$CA$3=AV$1)*('乐容-S级品'!$L$4:$CA$32)),0)</f>
      </c>
      <c r="AW150" s="280">
        <f>IFERROR(SUMPRODUCT(('控温被PRO-S级品'!$B$2:$B$10=$B150)*('控温被PRO-S级品'!$E$1:$BE$1=AW$1)*('控温被PRO-S级品'!$E$2:$BE$10)),0)+IFERROR(SUMPRODUCT(('冬被-S级品'!$B$2:$B$10=$B150)*('冬被-S级品'!$E$1:$AW$1=AW$1)*('冬被-S级品'!$E$2:$AW$10)),0)+IFERROR(SUMPRODUCT(('白止-S级品'!$A$2:$A$26=$B150)*('白止-S级品'!$D$1:$AV$1=AW$1)*('白止-S级品'!$D$2:$AV$26)),0)+IFERROR(SUMPRODUCT(('乐容-S级品'!$A$4:$A$32=$B150)*('乐容-S级品'!$L$3:$CA$3=AW$1)*('乐容-S级品'!$L$4:$CA$32)),0)</f>
      </c>
      <c r="AX150" s="280">
        <f>IFERROR(SUMPRODUCT(('控温被PRO-S级品'!$B$2:$B$10=$B150)*('控温被PRO-S级品'!$E$1:$BE$1=AX$1)*('控温被PRO-S级品'!$E$2:$BE$10)),0)+IFERROR(SUMPRODUCT(('冬被-S级品'!$B$2:$B$10=$B150)*('冬被-S级品'!$E$1:$AW$1=AX$1)*('冬被-S级品'!$E$2:$AW$10)),0)+IFERROR(SUMPRODUCT(('白止-S级品'!$A$2:$A$26=$B150)*('白止-S级品'!$D$1:$AV$1=AX$1)*('白止-S级品'!$D$2:$AV$26)),0)+IFERROR(SUMPRODUCT(('乐容-S级品'!$A$4:$A$32=$B150)*('乐容-S级品'!$L$3:$CA$3=AX$1)*('乐容-S级品'!$L$4:$CA$32)),0)</f>
      </c>
      <c r="AY150" s="280">
        <f>IFERROR(SUMPRODUCT(('控温被PRO-S级品'!$B$2:$B$10=$B150)*('控温被PRO-S级品'!$E$1:$BE$1=AY$1)*('控温被PRO-S级品'!$E$2:$BE$10)),0)+IFERROR(SUMPRODUCT(('冬被-S级品'!$B$2:$B$10=$B150)*('冬被-S级品'!$E$1:$AW$1=AY$1)*('冬被-S级品'!$E$2:$AW$10)),0)+IFERROR(SUMPRODUCT(('白止-S级品'!$A$2:$A$26=$B150)*('白止-S级品'!$D$1:$AV$1=AY$1)*('白止-S级品'!$D$2:$AV$26)),0)+IFERROR(SUMPRODUCT(('乐容-S级品'!$A$4:$A$32=$B150)*('乐容-S级品'!$L$3:$CA$3=AY$1)*('乐容-S级品'!$L$4:$CA$32)),0)</f>
      </c>
      <c r="AZ150" s="280">
        <f>IFERROR(SUMPRODUCT(('控温被PRO-S级品'!$B$2:$B$10=$B150)*('控温被PRO-S级品'!$E$1:$BE$1=AZ$1)*('控温被PRO-S级品'!$E$2:$BE$10)),0)+IFERROR(SUMPRODUCT(('冬被-S级品'!$B$2:$B$10=$B150)*('冬被-S级品'!$E$1:$AW$1=AZ$1)*('冬被-S级品'!$E$2:$AW$10)),0)+IFERROR(SUMPRODUCT(('白止-S级品'!$A$2:$A$26=$B150)*('白止-S级品'!$D$1:$AV$1=AZ$1)*('白止-S级品'!$D$2:$AV$26)),0)+IFERROR(SUMPRODUCT(('乐容-S级品'!$A$4:$A$32=$B150)*('乐容-S级品'!$L$3:$CA$3=AZ$1)*('乐容-S级品'!$L$4:$CA$32)),0)</f>
      </c>
      <c r="BA150" s="280">
        <f>IFERROR(SUMPRODUCT(('控温被PRO-S级品'!$B$2:$B$10=$B150)*('控温被PRO-S级品'!$E$1:$BE$1=BA$1)*('控温被PRO-S级品'!$E$2:$BE$10)),0)+IFERROR(SUMPRODUCT(('冬被-S级品'!$B$2:$B$10=$B150)*('冬被-S级品'!$E$1:$AW$1=BA$1)*('冬被-S级品'!$E$2:$AW$10)),0)+IFERROR(SUMPRODUCT(('白止-S级品'!$A$2:$A$26=$B150)*('白止-S级品'!$D$1:$AV$1=BA$1)*('白止-S级品'!$D$2:$AV$26)),0)+IFERROR(SUMPRODUCT(('乐容-S级品'!$A$4:$A$32=$B150)*('乐容-S级品'!$L$3:$CA$3=BA$1)*('乐容-S级品'!$L$4:$CA$32)),0)</f>
      </c>
      <c r="BB150" s="280">
        <f>IFERROR(SUMPRODUCT(('控温被PRO-S级品'!$B$2:$B$10=$B150)*('控温被PRO-S级品'!$E$1:$BE$1=BB$1)*('控温被PRO-S级品'!$E$2:$BE$10)),0)+IFERROR(SUMPRODUCT(('冬被-S级品'!$B$2:$B$10=$B150)*('冬被-S级品'!$E$1:$AW$1=BB$1)*('冬被-S级品'!$E$2:$AW$10)),0)+IFERROR(SUMPRODUCT(('白止-S级品'!$A$2:$A$26=$B150)*('白止-S级品'!$D$1:$AV$1=BB$1)*('白止-S级品'!$D$2:$AV$26)),0)+IFERROR(SUMPRODUCT(('乐容-S级品'!$A$4:$A$32=$B150)*('乐容-S级品'!$L$3:$CA$3=BB$1)*('乐容-S级品'!$L$4:$CA$32)),0)</f>
      </c>
      <c r="BC150" s="280">
        <f>IFERROR(SUMPRODUCT(('控温被PRO-S级品'!$B$2:$B$10=$B150)*('控温被PRO-S级品'!$E$1:$BE$1=BC$1)*('控温被PRO-S级品'!$E$2:$BE$10)),0)+IFERROR(SUMPRODUCT(('冬被-S级品'!$B$2:$B$10=$B150)*('冬被-S级品'!$E$1:$AW$1=BC$1)*('冬被-S级品'!$E$2:$AW$10)),0)+IFERROR(SUMPRODUCT(('白止-S级品'!$A$2:$A$26=$B150)*('白止-S级品'!$D$1:$AV$1=BC$1)*('白止-S级品'!$D$2:$AV$26)),0)+IFERROR(SUMPRODUCT(('乐容-S级品'!$A$4:$A$32=$B150)*('乐容-S级品'!$L$3:$CA$3=BC$1)*('乐容-S级品'!$L$4:$CA$32)),0)</f>
      </c>
      <c r="BD150" s="280">
        <f>IFERROR(SUMPRODUCT(('控温被PRO-S级品'!$B$2:$B$10=$B150)*('控温被PRO-S级品'!$E$1:$BE$1=BD$1)*('控温被PRO-S级品'!$E$2:$BE$10)),0)+IFERROR(SUMPRODUCT(('冬被-S级品'!$B$2:$B$10=$B150)*('冬被-S级品'!$E$1:$AW$1=BD$1)*('冬被-S级品'!$E$2:$AW$10)),0)+IFERROR(SUMPRODUCT(('白止-S级品'!$A$2:$A$26=$B150)*('白止-S级品'!$D$1:$AV$1=BD$1)*('白止-S级品'!$D$2:$AV$26)),0)+IFERROR(SUMPRODUCT(('乐容-S级品'!$A$4:$A$32=$B150)*('乐容-S级品'!$L$3:$CA$3=BD$1)*('乐容-S级品'!$L$4:$CA$32)),0)</f>
      </c>
      <c r="BE150" s="280">
        <f>IFERROR(SUMPRODUCT(('控温被PRO-S级品'!$B$2:$B$10=$B150)*('控温被PRO-S级品'!$E$1:$BE$1=BE$1)*('控温被PRO-S级品'!$E$2:$BE$10)),0)+IFERROR(SUMPRODUCT(('冬被-S级品'!$B$2:$B$10=$B150)*('冬被-S级品'!$E$1:$AW$1=BE$1)*('冬被-S级品'!$E$2:$AW$10)),0)+IFERROR(SUMPRODUCT(('白止-S级品'!$A$2:$A$26=$B150)*('白止-S级品'!$D$1:$AV$1=BE$1)*('白止-S级品'!$D$2:$AV$26)),0)+IFERROR(SUMPRODUCT(('乐容-S级品'!$A$4:$A$32=$B150)*('乐容-S级品'!$L$3:$CA$3=BE$1)*('乐容-S级品'!$L$4:$CA$32)),0)</f>
      </c>
      <c r="BF150" s="280">
        <f>IFERROR(SUMPRODUCT(('控温被PRO-S级品'!$B$2:$B$10=$B150)*('控温被PRO-S级品'!$E$1:$BE$1=BF$1)*('控温被PRO-S级品'!$E$2:$BE$10)),0)+IFERROR(SUMPRODUCT(('冬被-S级品'!$B$2:$B$10=$B150)*('冬被-S级品'!$E$1:$AW$1=BF$1)*('冬被-S级品'!$E$2:$AW$10)),0)+IFERROR(SUMPRODUCT(('白止-S级品'!$A$2:$A$26=$B150)*('白止-S级品'!$D$1:$AV$1=BF$1)*('白止-S级品'!$D$2:$AV$26)),0)+IFERROR(SUMPRODUCT(('乐容-S级品'!$A$4:$A$32=$B150)*('乐容-S级品'!$L$3:$CA$3=BF$1)*('乐容-S级品'!$L$4:$CA$32)),0)</f>
      </c>
      <c r="BG150" s="280">
        <f>IFERROR(SUMPRODUCT(('控温被PRO-S级品'!$B$2:$B$10=$B150)*('控温被PRO-S级品'!$E$1:$BE$1=BG$1)*('控温被PRO-S级品'!$E$2:$BE$10)),0)+IFERROR(SUMPRODUCT(('冬被-S级品'!$B$2:$B$10=$B150)*('冬被-S级品'!$E$1:$AW$1=BG$1)*('冬被-S级品'!$E$2:$AW$10)),0)+IFERROR(SUMPRODUCT(('白止-S级品'!$A$2:$A$26=$B150)*('白止-S级品'!$D$1:$AV$1=BG$1)*('白止-S级品'!$D$2:$AV$26)),0)+IFERROR(SUMPRODUCT(('乐容-S级品'!$A$4:$A$32=$B150)*('乐容-S级品'!$L$3:$CA$3=BG$1)*('乐容-S级品'!$L$4:$CA$32)),0)</f>
      </c>
      <c r="BH150" s="280">
        <f>IFERROR(SUMPRODUCT(('控温被PRO-S级品'!$B$2:$B$10=$B150)*('控温被PRO-S级品'!$E$1:$BE$1=BH$1)*('控温被PRO-S级品'!$E$2:$BE$10)),0)+IFERROR(SUMPRODUCT(('冬被-S级品'!$B$2:$B$10=$B150)*('冬被-S级品'!$E$1:$AW$1=BH$1)*('冬被-S级品'!$E$2:$AW$10)),0)+IFERROR(SUMPRODUCT(('白止-S级品'!$A$2:$A$26=$B150)*('白止-S级品'!$D$1:$AV$1=BH$1)*('白止-S级品'!$D$2:$AV$26)),0)+IFERROR(SUMPRODUCT(('乐容-S级品'!$A$4:$A$32=$B150)*('乐容-S级品'!$L$3:$CA$3=BH$1)*('乐容-S级品'!$L$4:$CA$32)),0)</f>
      </c>
      <c r="BI150" s="280">
        <f>IFERROR(SUMPRODUCT(('控温被PRO-S级品'!$B$2:$B$10=$B150)*('控温被PRO-S级品'!$E$1:$BE$1=BI$1)*('控温被PRO-S级品'!$E$2:$BE$10)),0)+IFERROR(SUMPRODUCT(('冬被-S级品'!$B$2:$B$10=$B150)*('冬被-S级品'!$E$1:$AW$1=BI$1)*('冬被-S级品'!$E$2:$AW$10)),0)+IFERROR(SUMPRODUCT(('白止-S级品'!$A$2:$A$26=$B150)*('白止-S级品'!$D$1:$AV$1=BI$1)*('白止-S级品'!$D$2:$AV$26)),0)+IFERROR(SUMPRODUCT(('乐容-S级品'!$A$4:$A$32=$B150)*('乐容-S级品'!$L$3:$CA$3=BI$1)*('乐容-S级品'!$L$4:$CA$32)),0)</f>
      </c>
      <c r="BJ150" s="280">
        <f>IFERROR(SUMPRODUCT(('控温被PRO-S级品'!$B$2:$B$10=$B150)*('控温被PRO-S级品'!$E$1:$BE$1=BJ$1)*('控温被PRO-S级品'!$E$2:$BE$10)),0)+IFERROR(SUMPRODUCT(('冬被-S级品'!$B$2:$B$10=$B150)*('冬被-S级品'!$E$1:$AW$1=BJ$1)*('冬被-S级品'!$E$2:$AW$10)),0)+IFERROR(SUMPRODUCT(('白止-S级品'!$A$2:$A$26=$B150)*('白止-S级品'!$D$1:$AV$1=BJ$1)*('白止-S级品'!$D$2:$AV$26)),0)+IFERROR(SUMPRODUCT(('乐容-S级品'!$A$4:$A$32=$B150)*('乐容-S级品'!$L$3:$CA$3=BJ$1)*('乐容-S级品'!$L$4:$CA$32)),0)</f>
      </c>
      <c r="BK150" s="280">
        <f>IFERROR(SUMPRODUCT(('控温被PRO-S级品'!$B$2:$B$10=$B150)*('控温被PRO-S级品'!$E$1:$BE$1=BK$1)*('控温被PRO-S级品'!$E$2:$BE$10)),0)+IFERROR(SUMPRODUCT(('冬被-S级品'!$B$2:$B$10=$B150)*('冬被-S级品'!$E$1:$AW$1=BK$1)*('冬被-S级品'!$E$2:$AW$10)),0)+IFERROR(SUMPRODUCT(('白止-S级品'!$A$2:$A$26=$B150)*('白止-S级品'!$D$1:$AV$1=BK$1)*('白止-S级品'!$D$2:$AV$26)),0)+IFERROR(SUMPRODUCT(('乐容-S级品'!$A$4:$A$32=$B150)*('乐容-S级品'!$L$3:$CA$3=BK$1)*('乐容-S级品'!$L$4:$CA$32)),0)</f>
      </c>
      <c r="BL150" s="280">
        <f>IFERROR(SUMPRODUCT(('控温被PRO-S级品'!$B$2:$B$10=$B150)*('控温被PRO-S级品'!$E$1:$BE$1=BL$1)*('控温被PRO-S级品'!$E$2:$BE$10)),0)+IFERROR(SUMPRODUCT(('冬被-S级品'!$B$2:$B$10=$B150)*('冬被-S级品'!$E$1:$AW$1=BL$1)*('冬被-S级品'!$E$2:$AW$10)),0)+IFERROR(SUMPRODUCT(('白止-S级品'!$A$2:$A$26=$B150)*('白止-S级品'!$D$1:$AV$1=BL$1)*('白止-S级品'!$D$2:$AV$26)),0)+IFERROR(SUMPRODUCT(('乐容-S级品'!$A$4:$A$32=$B150)*('乐容-S级品'!$L$3:$CA$3=BL$1)*('乐容-S级品'!$L$4:$CA$32)),0)</f>
      </c>
      <c r="BM150" s="280">
        <f>IFERROR(SUMPRODUCT(('控温被PRO-S级品'!$B$2:$B$10=$B150)*('控温被PRO-S级品'!$E$1:$BE$1=BM$1)*('控温被PRO-S级品'!$E$2:$BE$10)),0)+IFERROR(SUMPRODUCT(('冬被-S级品'!$B$2:$B$10=$B150)*('冬被-S级品'!$E$1:$AW$1=BM$1)*('冬被-S级品'!$E$2:$AW$10)),0)+IFERROR(SUMPRODUCT(('白止-S级品'!$A$2:$A$26=$B150)*('白止-S级品'!$D$1:$AV$1=BM$1)*('白止-S级品'!$D$2:$AV$26)),0)+IFERROR(SUMPRODUCT(('乐容-S级品'!$A$4:$A$32=$B150)*('乐容-S级品'!$L$3:$CA$3=BM$1)*('乐容-S级品'!$L$4:$CA$32)),0)</f>
      </c>
      <c r="BN150" s="280">
        <f>IFERROR(SUMPRODUCT(('控温被PRO-S级品'!$B$2:$B$10=$B150)*('控温被PRO-S级品'!$E$1:$BE$1=BN$1)*('控温被PRO-S级品'!$E$2:$BE$10)),0)+IFERROR(SUMPRODUCT(('冬被-S级品'!$B$2:$B$10=$B150)*('冬被-S级品'!$E$1:$AW$1=BN$1)*('冬被-S级品'!$E$2:$AW$10)),0)+IFERROR(SUMPRODUCT(('白止-S级品'!$A$2:$A$26=$B150)*('白止-S级品'!$D$1:$AV$1=BN$1)*('白止-S级品'!$D$2:$AV$26)),0)+IFERROR(SUMPRODUCT(('乐容-S级品'!$A$4:$A$32=$B150)*('乐容-S级品'!$L$3:$CA$3=BN$1)*('乐容-S级品'!$L$4:$CA$32)),0)</f>
      </c>
      <c r="BO150" s="280">
        <f>IFERROR(SUMPRODUCT(('控温被PRO-S级品'!$B$2:$B$10=$B150)*('控温被PRO-S级品'!$E$1:$BE$1=BO$1)*('控温被PRO-S级品'!$E$2:$BE$10)),0)+IFERROR(SUMPRODUCT(('冬被-S级品'!$B$2:$B$10=$B150)*('冬被-S级品'!$E$1:$AW$1=BO$1)*('冬被-S级品'!$E$2:$AW$10)),0)+IFERROR(SUMPRODUCT(('白止-S级品'!$A$2:$A$26=$B150)*('白止-S级品'!$D$1:$AV$1=BO$1)*('白止-S级品'!$D$2:$AV$26)),0)+IFERROR(SUMPRODUCT(('乐容-S级品'!$A$4:$A$32=$B150)*('乐容-S级品'!$L$3:$CA$3=BO$1)*('乐容-S级品'!$L$4:$CA$32)),0)</f>
      </c>
      <c r="BP150" s="280">
        <f>IFERROR(SUMPRODUCT(('控温被PRO-S级品'!$B$2:$B$10=$B150)*('控温被PRO-S级品'!$E$1:$BE$1=BP$1)*('控温被PRO-S级品'!$E$2:$BE$10)),0)+IFERROR(SUMPRODUCT(('冬被-S级品'!$B$2:$B$10=$B150)*('冬被-S级品'!$E$1:$AW$1=BP$1)*('冬被-S级品'!$E$2:$AW$10)),0)+IFERROR(SUMPRODUCT(('白止-S级品'!$A$2:$A$26=$B150)*('白止-S级品'!$D$1:$AV$1=BP$1)*('白止-S级品'!$D$2:$AV$26)),0)+IFERROR(SUMPRODUCT(('乐容-S级品'!$A$4:$A$32=$B150)*('乐容-S级品'!$L$3:$CA$3=BP$1)*('乐容-S级品'!$L$4:$CA$32)),0)</f>
      </c>
      <c r="BQ150" s="280">
        <f>IFERROR(SUMPRODUCT(('控温被PRO-S级品'!$B$2:$B$10=$B150)*('控温被PRO-S级品'!$E$1:$BE$1=BQ$1)*('控温被PRO-S级品'!$E$2:$BE$10)),0)+IFERROR(SUMPRODUCT(('冬被-S级品'!$B$2:$B$10=$B150)*('冬被-S级品'!$E$1:$AW$1=BQ$1)*('冬被-S级品'!$E$2:$AW$10)),0)+IFERROR(SUMPRODUCT(('白止-S级品'!$A$2:$A$26=$B150)*('白止-S级品'!$D$1:$AV$1=BQ$1)*('白止-S级品'!$D$2:$AV$26)),0)+IFERROR(SUMPRODUCT(('乐容-S级品'!$A$4:$A$32=$B150)*('乐容-S级品'!$L$3:$CA$3=BQ$1)*('乐容-S级品'!$L$4:$CA$32)),0)</f>
      </c>
      <c r="BR150" s="280">
        <f>IFERROR(SUMPRODUCT(('控温被PRO-S级品'!$B$2:$B$10=$B150)*('控温被PRO-S级品'!$E$1:$BE$1=BR$1)*('控温被PRO-S级品'!$E$2:$BE$10)),0)+IFERROR(SUMPRODUCT(('冬被-S级品'!$B$2:$B$10=$B150)*('冬被-S级品'!$E$1:$AW$1=BR$1)*('冬被-S级品'!$E$2:$AW$10)),0)+IFERROR(SUMPRODUCT(('白止-S级品'!$A$2:$A$26=$B150)*('白止-S级品'!$D$1:$AV$1=BR$1)*('白止-S级品'!$D$2:$AV$26)),0)+IFERROR(SUMPRODUCT(('乐容-S级品'!$A$4:$A$32=$B150)*('乐容-S级品'!$L$3:$CA$3=BR$1)*('乐容-S级品'!$L$4:$CA$32)),0)</f>
      </c>
      <c r="BS150" s="280">
        <f>IFERROR(SUMPRODUCT(('控温被PRO-S级品'!$B$2:$B$10=$B150)*('控温被PRO-S级品'!$E$1:$BE$1=BS$1)*('控温被PRO-S级品'!$E$2:$BE$10)),0)+IFERROR(SUMPRODUCT(('冬被-S级品'!$B$2:$B$10=$B150)*('冬被-S级品'!$E$1:$AW$1=BS$1)*('冬被-S级品'!$E$2:$AW$10)),0)+IFERROR(SUMPRODUCT(('白止-S级品'!$A$2:$A$26=$B150)*('白止-S级品'!$D$1:$AV$1=BS$1)*('白止-S级品'!$D$2:$AV$26)),0)+IFERROR(SUMPRODUCT(('乐容-S级品'!$A$4:$A$32=$B150)*('乐容-S级品'!$L$3:$CA$3=BS$1)*('乐容-S级品'!$L$4:$CA$32)),0)</f>
      </c>
      <c r="BT150" s="280">
        <f>IFERROR(SUMPRODUCT(('控温被PRO-S级品'!$B$2:$B$10=$B150)*('控温被PRO-S级品'!$E$1:$BE$1=BT$1)*('控温被PRO-S级品'!$E$2:$BE$10)),0)+IFERROR(SUMPRODUCT(('冬被-S级品'!$B$2:$B$10=$B150)*('冬被-S级品'!$E$1:$AW$1=BT$1)*('冬被-S级品'!$E$2:$AW$10)),0)+IFERROR(SUMPRODUCT(('白止-S级品'!$A$2:$A$26=$B150)*('白止-S级品'!$D$1:$AV$1=BT$1)*('白止-S级品'!$D$2:$AV$26)),0)+IFERROR(SUMPRODUCT(('乐容-S级品'!$A$4:$A$32=$B150)*('乐容-S级品'!$L$3:$CA$3=BT$1)*('乐容-S级品'!$L$4:$CA$32)),0)</f>
      </c>
      <c r="BU150" s="280">
        <f>IFERROR(SUMPRODUCT(('控温被PRO-S级品'!$B$2:$B$10=$B150)*('控温被PRO-S级品'!$E$1:$BE$1=BU$1)*('控温被PRO-S级品'!$E$2:$BE$10)),0)+IFERROR(SUMPRODUCT(('冬被-S级品'!$B$2:$B$10=$B150)*('冬被-S级品'!$E$1:$AW$1=BU$1)*('冬被-S级品'!$E$2:$AW$10)),0)+IFERROR(SUMPRODUCT(('白止-S级品'!$A$2:$A$26=$B150)*('白止-S级品'!$D$1:$AV$1=BU$1)*('白止-S级品'!$D$2:$AV$26)),0)+IFERROR(SUMPRODUCT(('乐容-S级品'!$A$4:$A$32=$B150)*('乐容-S级品'!$L$3:$CA$3=BU$1)*('乐容-S级品'!$L$4:$CA$32)),0)</f>
      </c>
      <c r="BV150" s="280">
        <f>IFERROR(SUMPRODUCT(('控温被PRO-S级品'!$B$2:$B$10=$B150)*('控温被PRO-S级品'!$E$1:$BE$1=BV$1)*('控温被PRO-S级品'!$E$2:$BE$10)),0)+IFERROR(SUMPRODUCT(('冬被-S级品'!$B$2:$B$10=$B150)*('冬被-S级品'!$E$1:$AW$1=BV$1)*('冬被-S级品'!$E$2:$AW$10)),0)+IFERROR(SUMPRODUCT(('白止-S级品'!$A$2:$A$26=$B150)*('白止-S级品'!$D$1:$AV$1=BV$1)*('白止-S级品'!$D$2:$AV$26)),0)+IFERROR(SUMPRODUCT(('乐容-S级品'!$A$4:$A$32=$B150)*('乐容-S级品'!$L$3:$CA$3=BV$1)*('乐容-S级品'!$L$4:$CA$32)),0)</f>
      </c>
      <c r="BW150" s="280">
        <f>IFERROR(SUMPRODUCT(('控温被PRO-S级品'!$B$2:$B$10=$B150)*('控温被PRO-S级品'!$E$1:$BE$1=BW$1)*('控温被PRO-S级品'!$E$2:$BE$10)),0)+IFERROR(SUMPRODUCT(('冬被-S级品'!$B$2:$B$10=$B150)*('冬被-S级品'!$E$1:$AW$1=BW$1)*('冬被-S级品'!$E$2:$AW$10)),0)+IFERROR(SUMPRODUCT(('白止-S级品'!$A$2:$A$26=$B150)*('白止-S级品'!$D$1:$AV$1=BW$1)*('白止-S级品'!$D$2:$AV$26)),0)+IFERROR(SUMPRODUCT(('乐容-S级品'!$A$4:$A$32=$B150)*('乐容-S级品'!$L$3:$CA$3=BW$1)*('乐容-S级品'!$L$4:$CA$32)),0)</f>
      </c>
      <c r="BX150" s="280">
        <f>IFERROR(SUMPRODUCT(('控温被PRO-S级品'!$B$2:$B$10=$B150)*('控温被PRO-S级品'!$E$1:$BE$1=BX$1)*('控温被PRO-S级品'!$E$2:$BE$10)),0)+IFERROR(SUMPRODUCT(('冬被-S级品'!$B$2:$B$10=$B150)*('冬被-S级品'!$E$1:$AW$1=BX$1)*('冬被-S级品'!$E$2:$AW$10)),0)+IFERROR(SUMPRODUCT(('白止-S级品'!$A$2:$A$26=$B150)*('白止-S级品'!$D$1:$AV$1=BX$1)*('白止-S级品'!$D$2:$AV$26)),0)+IFERROR(SUMPRODUCT(('乐容-S级品'!$A$4:$A$32=$B150)*('乐容-S级品'!$L$3:$CA$3=BX$1)*('乐容-S级品'!$L$4:$CA$32)),0)</f>
      </c>
      <c r="BY150" s="280">
        <f>IFERROR(SUMPRODUCT(('控温被PRO-S级品'!$B$2:$B$10=$B150)*('控温被PRO-S级品'!$E$1:$BE$1=BY$1)*('控温被PRO-S级品'!$E$2:$BE$10)),0)+IFERROR(SUMPRODUCT(('冬被-S级品'!$B$2:$B$10=$B150)*('冬被-S级品'!$E$1:$AW$1=BY$1)*('冬被-S级品'!$E$2:$AW$10)),0)+IFERROR(SUMPRODUCT(('白止-S级品'!$A$2:$A$26=$B150)*('白止-S级品'!$D$1:$AV$1=BY$1)*('白止-S级品'!$D$2:$AV$26)),0)+IFERROR(SUMPRODUCT(('乐容-S级品'!$A$4:$A$32=$B150)*('乐容-S级品'!$L$3:$CA$3=BY$1)*('乐容-S级品'!$L$4:$CA$32)),0)</f>
      </c>
      <c r="BZ150" s="280">
        <f>IFERROR(SUMPRODUCT(('控温被PRO-S级品'!$B$2:$B$10=$B150)*('控温被PRO-S级品'!$E$1:$BE$1=BZ$1)*('控温被PRO-S级品'!$E$2:$BE$10)),0)+IFERROR(SUMPRODUCT(('冬被-S级品'!$B$2:$B$10=$B150)*('冬被-S级品'!$E$1:$AW$1=BZ$1)*('冬被-S级品'!$E$2:$AW$10)),0)+IFERROR(SUMPRODUCT(('白止-S级品'!$A$2:$A$26=$B150)*('白止-S级品'!$D$1:$AV$1=BZ$1)*('白止-S级品'!$D$2:$AV$26)),0)+IFERROR(SUMPRODUCT(('乐容-S级品'!$A$4:$A$32=$B150)*('乐容-S级品'!$L$3:$CA$3=BZ$1)*('乐容-S级品'!$L$4:$CA$32)),0)</f>
      </c>
      <c r="CA150" s="280">
        <f>IFERROR(SUMPRODUCT(('控温被PRO-S级品'!$B$2:$B$10=$B150)*('控温被PRO-S级品'!$E$1:$BE$1=CA$1)*('控温被PRO-S级品'!$E$2:$BE$10)),0)+IFERROR(SUMPRODUCT(('冬被-S级品'!$B$2:$B$10=$B150)*('冬被-S级品'!$E$1:$AW$1=CA$1)*('冬被-S级品'!$E$2:$AW$10)),0)+IFERROR(SUMPRODUCT(('白止-S级品'!$A$2:$A$26=$B150)*('白止-S级品'!$D$1:$AV$1=CA$1)*('白止-S级品'!$D$2:$AV$26)),0)+IFERROR(SUMPRODUCT(('乐容-S级品'!$A$4:$A$32=$B150)*('乐容-S级品'!$L$3:$CA$3=CA$1)*('乐容-S级品'!$L$4:$CA$32)),0)</f>
      </c>
      <c r="CB150" s="280">
        <f>IFERROR(SUMPRODUCT(('控温被PRO-S级品'!$B$2:$B$10=$B150)*('控温被PRO-S级品'!$E$1:$BE$1=CB$1)*('控温被PRO-S级品'!$E$2:$BE$10)),0)+IFERROR(SUMPRODUCT(('冬被-S级品'!$B$2:$B$10=$B150)*('冬被-S级品'!$E$1:$AW$1=CB$1)*('冬被-S级品'!$E$2:$AW$10)),0)+IFERROR(SUMPRODUCT(('白止-S级品'!$A$2:$A$26=$B150)*('白止-S级品'!$D$1:$AV$1=CB$1)*('白止-S级品'!$D$2:$AV$26)),0)+IFERROR(SUMPRODUCT(('乐容-S级品'!$A$4:$A$32=$B150)*('乐容-S级品'!$L$3:$CA$3=CB$1)*('乐容-S级品'!$L$4:$CA$32)),0)</f>
      </c>
      <c r="CC150" s="280">
        <f>IFERROR(SUMPRODUCT(('控温被PRO-S级品'!$B$2:$B$10=$B150)*('控温被PRO-S级品'!$E$1:$BE$1=CC$1)*('控温被PRO-S级品'!$E$2:$BE$10)),0)+IFERROR(SUMPRODUCT(('冬被-S级品'!$B$2:$B$10=$B150)*('冬被-S级品'!$E$1:$AW$1=CC$1)*('冬被-S级品'!$E$2:$AW$10)),0)+IFERROR(SUMPRODUCT(('白止-S级品'!$A$2:$A$26=$B150)*('白止-S级品'!$D$1:$AV$1=CC$1)*('白止-S级品'!$D$2:$AV$26)),0)+IFERROR(SUMPRODUCT(('乐容-S级品'!$A$4:$A$32=$B150)*('乐容-S级品'!$L$3:$CA$3=CC$1)*('乐容-S级品'!$L$4:$CA$32)),0)</f>
      </c>
      <c r="CD150" s="280">
        <f>IFERROR(SUMPRODUCT(('控温被PRO-S级品'!$B$2:$B$10=$B150)*('控温被PRO-S级品'!$E$1:$BE$1=CD$1)*('控温被PRO-S级品'!$E$2:$BE$10)),0)+IFERROR(SUMPRODUCT(('冬被-S级品'!$B$2:$B$10=$B150)*('冬被-S级品'!$E$1:$AW$1=CD$1)*('冬被-S级品'!$E$2:$AW$10)),0)+IFERROR(SUMPRODUCT(('白止-S级品'!$A$2:$A$26=$B150)*('白止-S级品'!$D$1:$AV$1=CD$1)*('白止-S级品'!$D$2:$AV$26)),0)+IFERROR(SUMPRODUCT(('乐容-S级品'!$A$4:$A$32=$B150)*('乐容-S级品'!$L$3:$CA$3=CD$1)*('乐容-S级品'!$L$4:$CA$32)),0)</f>
      </c>
      <c r="CE150" s="280">
        <f>IFERROR(SUMPRODUCT(('控温被PRO-S级品'!$B$2:$B$10=$B150)*('控温被PRO-S级品'!$E$1:$BE$1=CE$1)*('控温被PRO-S级品'!$E$2:$BE$10)),0)+IFERROR(SUMPRODUCT(('冬被-S级品'!$B$2:$B$10=$B150)*('冬被-S级品'!$E$1:$AW$1=CE$1)*('冬被-S级品'!$E$2:$AW$10)),0)+IFERROR(SUMPRODUCT(('白止-S级品'!$A$2:$A$26=$B150)*('白止-S级品'!$D$1:$AV$1=CE$1)*('白止-S级品'!$D$2:$AV$26)),0)+IFERROR(SUMPRODUCT(('乐容-S级品'!$A$4:$A$32=$B150)*('乐容-S级品'!$L$3:$CA$3=CE$1)*('乐容-S级品'!$L$4:$CA$32)),0)</f>
      </c>
      <c r="CF150" s="280">
        <f>IFERROR(SUMPRODUCT(('控温被PRO-S级品'!$B$2:$B$10=$B150)*('控温被PRO-S级品'!$E$1:$BE$1=CF$1)*('控温被PRO-S级品'!$E$2:$BE$10)),0)+IFERROR(SUMPRODUCT(('冬被-S级品'!$B$2:$B$10=$B150)*('冬被-S级品'!$E$1:$AW$1=CF$1)*('冬被-S级品'!$E$2:$AW$10)),0)+IFERROR(SUMPRODUCT(('白止-S级品'!$A$2:$A$26=$B150)*('白止-S级品'!$D$1:$AV$1=CF$1)*('白止-S级品'!$D$2:$AV$26)),0)+IFERROR(SUMPRODUCT(('乐容-S级品'!$A$4:$A$32=$B150)*('乐容-S级品'!$L$3:$CA$3=CF$1)*('乐容-S级品'!$L$4:$CA$32)),0)</f>
      </c>
      <c r="CG150" s="280">
        <f>IFERROR(SUMPRODUCT(('控温被PRO-S级品'!$B$2:$B$10=$B150)*('控温被PRO-S级品'!$E$1:$BE$1=CG$1)*('控温被PRO-S级品'!$E$2:$BE$10)),0)+IFERROR(SUMPRODUCT(('冬被-S级品'!$B$2:$B$10=$B150)*('冬被-S级品'!$E$1:$AW$1=CG$1)*('冬被-S级品'!$E$2:$AW$10)),0)+IFERROR(SUMPRODUCT(('白止-S级品'!$A$2:$A$26=$B150)*('白止-S级品'!$D$1:$AV$1=CG$1)*('白止-S级品'!$D$2:$AV$26)),0)+IFERROR(SUMPRODUCT(('乐容-S级品'!$A$4:$A$32=$B150)*('乐容-S级品'!$L$3:$CA$3=CG$1)*('乐容-S级品'!$L$4:$CA$32)),0)</f>
      </c>
      <c r="CH150" s="280">
        <f>IFERROR(SUMPRODUCT(('控温被PRO-S级品'!$B$2:$B$10=$B150)*('控温被PRO-S级品'!$E$1:$BE$1=CH$1)*('控温被PRO-S级品'!$E$2:$BE$10)),0)+IFERROR(SUMPRODUCT(('冬被-S级品'!$B$2:$B$10=$B150)*('冬被-S级品'!$E$1:$AW$1=CH$1)*('冬被-S级品'!$E$2:$AW$10)),0)+IFERROR(SUMPRODUCT(('白止-S级品'!$A$2:$A$26=$B150)*('白止-S级品'!$D$1:$AV$1=CH$1)*('白止-S级品'!$D$2:$AV$26)),0)+IFERROR(SUMPRODUCT(('乐容-S级品'!$A$4:$A$32=$B150)*('乐容-S级品'!$L$3:$CA$3=CH$1)*('乐容-S级品'!$L$4:$CA$32)),0)</f>
      </c>
      <c r="CI150" s="280">
        <f>IFERROR(SUMPRODUCT(('控温被PRO-S级品'!$B$2:$B$10=$B150)*('控温被PRO-S级品'!$E$1:$BE$1=CI$1)*('控温被PRO-S级品'!$E$2:$BE$10)),0)+IFERROR(SUMPRODUCT(('冬被-S级品'!$B$2:$B$10=$B150)*('冬被-S级品'!$E$1:$AW$1=CI$1)*('冬被-S级品'!$E$2:$AW$10)),0)+IFERROR(SUMPRODUCT(('白止-S级品'!$A$2:$A$26=$B150)*('白止-S级品'!$D$1:$AV$1=CI$1)*('白止-S级品'!$D$2:$AV$26)),0)+IFERROR(SUMPRODUCT(('乐容-S级品'!$A$4:$A$32=$B150)*('乐容-S级品'!$L$3:$CA$3=CI$1)*('乐容-S级品'!$L$4:$CA$32)),0)</f>
      </c>
      <c r="CJ150" s="280">
        <f>IFERROR(SUMPRODUCT(('控温被PRO-S级品'!$B$2:$B$10=$B150)*('控温被PRO-S级品'!$E$1:$BE$1=CJ$1)*('控温被PRO-S级品'!$E$2:$BE$10)),0)+IFERROR(SUMPRODUCT(('冬被-S级品'!$B$2:$B$10=$B150)*('冬被-S级品'!$E$1:$AW$1=CJ$1)*('冬被-S级品'!$E$2:$AW$10)),0)+IFERROR(SUMPRODUCT(('白止-S级品'!$A$2:$A$26=$B150)*('白止-S级品'!$D$1:$AV$1=CJ$1)*('白止-S级品'!$D$2:$AV$26)),0)+IFERROR(SUMPRODUCT(('乐容-S级品'!$A$4:$A$32=$B150)*('乐容-S级品'!$L$3:$CA$3=CJ$1)*('乐容-S级品'!$L$4:$CA$32)),0)</f>
      </c>
      <c r="CK150" s="280">
        <f>IFERROR(SUMPRODUCT(('控温被PRO-S级品'!$B$2:$B$10=$B150)*('控温被PRO-S级品'!$E$1:$BE$1=CK$1)*('控温被PRO-S级品'!$E$2:$BE$10)),0)+IFERROR(SUMPRODUCT(('冬被-S级品'!$B$2:$B$10=$B150)*('冬被-S级品'!$E$1:$AW$1=CK$1)*('冬被-S级品'!$E$2:$AW$10)),0)+IFERROR(SUMPRODUCT(('白止-S级品'!$A$2:$A$26=$B150)*('白止-S级品'!$D$1:$AV$1=CK$1)*('白止-S级品'!$D$2:$AV$26)),0)+IFERROR(SUMPRODUCT(('乐容-S级品'!$A$4:$A$32=$B150)*('乐容-S级品'!$L$3:$CA$3=CK$1)*('乐容-S级品'!$L$4:$CA$32)),0)</f>
      </c>
      <c r="CL150" s="280">
        <f>IFERROR(SUMPRODUCT(('控温被PRO-S级品'!$B$2:$B$10=$B150)*('控温被PRO-S级品'!$E$1:$BE$1=CL$1)*('控温被PRO-S级品'!$E$2:$BE$10)),0)+IFERROR(SUMPRODUCT(('冬被-S级品'!$B$2:$B$10=$B150)*('冬被-S级品'!$E$1:$AW$1=CL$1)*('冬被-S级品'!$E$2:$AW$10)),0)+IFERROR(SUMPRODUCT(('白止-S级品'!$A$2:$A$26=$B150)*('白止-S级品'!$D$1:$AV$1=CL$1)*('白止-S级品'!$D$2:$AV$26)),0)+IFERROR(SUMPRODUCT(('乐容-S级品'!$A$4:$A$32=$B150)*('乐容-S级品'!$L$3:$CA$3=CL$1)*('乐容-S级品'!$L$4:$CA$32)),0)</f>
      </c>
      <c r="CM150" s="280">
        <f>IFERROR(SUMPRODUCT(('控温被PRO-S级品'!$B$2:$B$10=$B150)*('控温被PRO-S级品'!$E$1:$BE$1=CM$1)*('控温被PRO-S级品'!$E$2:$BE$10)),0)+IFERROR(SUMPRODUCT(('冬被-S级品'!$B$2:$B$10=$B150)*('冬被-S级品'!$E$1:$AW$1=CM$1)*('冬被-S级品'!$E$2:$AW$10)),0)+IFERROR(SUMPRODUCT(('白止-S级品'!$A$2:$A$26=$B150)*('白止-S级品'!$D$1:$AV$1=CM$1)*('白止-S级品'!$D$2:$AV$26)),0)+IFERROR(SUMPRODUCT(('乐容-S级品'!$A$4:$A$32=$B150)*('乐容-S级品'!$L$3:$CA$3=CM$1)*('乐容-S级品'!$L$4:$CA$32)),0)</f>
      </c>
      <c r="CN150" s="280">
        <f>IFERROR(SUMPRODUCT(('控温被PRO-S级品'!$B$2:$B$10=$B150)*('控温被PRO-S级品'!$E$1:$BE$1=CN$1)*('控温被PRO-S级品'!$E$2:$BE$10)),0)+IFERROR(SUMPRODUCT(('冬被-S级品'!$B$2:$B$10=$B150)*('冬被-S级品'!$E$1:$AW$1=CN$1)*('冬被-S级品'!$E$2:$AW$10)),0)+IFERROR(SUMPRODUCT(('白止-S级品'!$A$2:$A$26=$B150)*('白止-S级品'!$D$1:$AV$1=CN$1)*('白止-S级品'!$D$2:$AV$26)),0)+IFERROR(SUMPRODUCT(('乐容-S级品'!$A$4:$A$32=$B150)*('乐容-S级品'!$L$3:$CA$3=CN$1)*('乐容-S级品'!$L$4:$CA$32)),0)</f>
      </c>
      <c r="CO150" s="280">
        <f>IFERROR(SUMPRODUCT(('控温被PRO-S级品'!$B$2:$B$10=$B150)*('控温被PRO-S级品'!$E$1:$BE$1=CO$1)*('控温被PRO-S级品'!$E$2:$BE$10)),0)+IFERROR(SUMPRODUCT(('冬被-S级品'!$B$2:$B$10=$B150)*('冬被-S级品'!$E$1:$AW$1=CO$1)*('冬被-S级品'!$E$2:$AW$10)),0)+IFERROR(SUMPRODUCT(('白止-S级品'!$A$2:$A$26=$B150)*('白止-S级品'!$D$1:$AV$1=CO$1)*('白止-S级品'!$D$2:$AV$26)),0)+IFERROR(SUMPRODUCT(('乐容-S级品'!$A$4:$A$32=$B150)*('乐容-S级品'!$L$3:$CA$3=CO$1)*('乐容-S级品'!$L$4:$CA$32)),0)</f>
      </c>
      <c r="CP150" s="280">
        <f>IFERROR(SUMPRODUCT(('控温被PRO-S级品'!$B$2:$B$10=$B150)*('控温被PRO-S级品'!$E$1:$BE$1=CP$1)*('控温被PRO-S级品'!$E$2:$BE$10)),0)+IFERROR(SUMPRODUCT(('冬被-S级品'!$B$2:$B$10=$B150)*('冬被-S级品'!$E$1:$AW$1=CP$1)*('冬被-S级品'!$E$2:$AW$10)),0)+IFERROR(SUMPRODUCT(('白止-S级品'!$A$2:$A$26=$B150)*('白止-S级品'!$D$1:$AV$1=CP$1)*('白止-S级品'!$D$2:$AV$26)),0)+IFERROR(SUMPRODUCT(('乐容-S级品'!$A$4:$A$32=$B150)*('乐容-S级品'!$L$3:$CA$3=CP$1)*('乐容-S级品'!$L$4:$CA$32)),0)</f>
      </c>
      <c r="CQ150" s="280">
        <f>IFERROR(SUMPRODUCT(('控温被PRO-S级品'!$B$2:$B$10=$B150)*('控温被PRO-S级品'!$E$1:$BE$1=CQ$1)*('控温被PRO-S级品'!$E$2:$BE$10)),0)+IFERROR(SUMPRODUCT(('冬被-S级品'!$B$2:$B$10=$B150)*('冬被-S级品'!$E$1:$AW$1=CQ$1)*('冬被-S级品'!$E$2:$AW$10)),0)+IFERROR(SUMPRODUCT(('白止-S级品'!$A$2:$A$26=$B150)*('白止-S级品'!$D$1:$AV$1=CQ$1)*('白止-S级品'!$D$2:$AV$26)),0)+IFERROR(SUMPRODUCT(('乐容-S级品'!$A$4:$A$32=$B150)*('乐容-S级品'!$L$3:$CA$3=CQ$1)*('乐容-S级品'!$L$4:$CA$32)),0)</f>
      </c>
      <c r="CR150" s="280">
        <f>IFERROR(SUMPRODUCT(('控温被PRO-S级品'!$B$2:$B$10=$B150)*('控温被PRO-S级品'!$E$1:$BE$1=CR$1)*('控温被PRO-S级品'!$E$2:$BE$10)),0)+IFERROR(SUMPRODUCT(('冬被-S级品'!$B$2:$B$10=$B150)*('冬被-S级品'!$E$1:$AW$1=CR$1)*('冬被-S级品'!$E$2:$AW$10)),0)+IFERROR(SUMPRODUCT(('白止-S级品'!$A$2:$A$26=$B150)*('白止-S级品'!$D$1:$AV$1=CR$1)*('白止-S级品'!$D$2:$AV$26)),0)+IFERROR(SUMPRODUCT(('乐容-S级品'!$A$4:$A$32=$B150)*('乐容-S级品'!$L$3:$CA$3=CR$1)*('乐容-S级品'!$L$4:$CA$32)),0)</f>
      </c>
      <c r="CS150" s="280">
        <f>IFERROR(SUMPRODUCT(('控温被PRO-S级品'!$B$2:$B$10=$B150)*('控温被PRO-S级品'!$E$1:$BE$1=CS$1)*('控温被PRO-S级品'!$E$2:$BE$10)),0)+IFERROR(SUMPRODUCT(('冬被-S级品'!$B$2:$B$10=$B150)*('冬被-S级品'!$E$1:$AW$1=CS$1)*('冬被-S级品'!$E$2:$AW$10)),0)+IFERROR(SUMPRODUCT(('白止-S级品'!$A$2:$A$26=$B150)*('白止-S级品'!$D$1:$AV$1=CS$1)*('白止-S级品'!$D$2:$AV$26)),0)+IFERROR(SUMPRODUCT(('乐容-S级品'!$A$4:$A$32=$B150)*('乐容-S级品'!$L$3:$CA$3=CS$1)*('乐容-S级品'!$L$4:$CA$32)),0)</f>
      </c>
      <c r="CT150" s="280">
        <f>IFERROR(SUMPRODUCT(('控温被PRO-S级品'!$B$2:$B$10=$B150)*('控温被PRO-S级品'!$E$1:$BE$1=CT$1)*('控温被PRO-S级品'!$E$2:$BE$10)),0)+IFERROR(SUMPRODUCT(('冬被-S级品'!$B$2:$B$10=$B150)*('冬被-S级品'!$E$1:$AW$1=CT$1)*('冬被-S级品'!$E$2:$AW$10)),0)+IFERROR(SUMPRODUCT(('白止-S级品'!$A$2:$A$26=$B150)*('白止-S级品'!$D$1:$AV$1=CT$1)*('白止-S级品'!$D$2:$AV$26)),0)+IFERROR(SUMPRODUCT(('乐容-S级品'!$A$4:$A$32=$B150)*('乐容-S级品'!$L$3:$CA$3=CT$1)*('乐容-S级品'!$L$4:$CA$32)),0)</f>
      </c>
      <c r="CU150" s="280">
        <f>IFERROR(SUMPRODUCT(('控温被PRO-S级品'!$B$2:$B$10=$B150)*('控温被PRO-S级品'!$E$1:$BE$1=CU$1)*('控温被PRO-S级品'!$E$2:$BE$10)),0)+IFERROR(SUMPRODUCT(('冬被-S级品'!$B$2:$B$10=$B150)*('冬被-S级品'!$E$1:$AW$1=CU$1)*('冬被-S级品'!$E$2:$AW$10)),0)+IFERROR(SUMPRODUCT(('白止-S级品'!$A$2:$A$26=$B150)*('白止-S级品'!$D$1:$AV$1=CU$1)*('白止-S级品'!$D$2:$AV$26)),0)+IFERROR(SUMPRODUCT(('乐容-S级品'!$A$4:$A$32=$B150)*('乐容-S级品'!$L$3:$CA$3=CU$1)*('乐容-S级品'!$L$4:$CA$32)),0)</f>
      </c>
      <c r="CV150" s="280">
        <f>IFERROR(SUMPRODUCT(('控温被PRO-S级品'!$B$2:$B$10=$B150)*('控温被PRO-S级品'!$E$1:$BE$1=CV$1)*('控温被PRO-S级品'!$E$2:$BE$10)),0)+IFERROR(SUMPRODUCT(('冬被-S级品'!$B$2:$B$10=$B150)*('冬被-S级品'!$E$1:$AW$1=CV$1)*('冬被-S级品'!$E$2:$AW$10)),0)+IFERROR(SUMPRODUCT(('白止-S级品'!$A$2:$A$26=$B150)*('白止-S级品'!$D$1:$AV$1=CV$1)*('白止-S级品'!$D$2:$AV$26)),0)+IFERROR(SUMPRODUCT(('乐容-S级品'!$A$4:$A$32=$B150)*('乐容-S级品'!$L$3:$CA$3=CV$1)*('乐容-S级品'!$L$4:$CA$32)),0)</f>
      </c>
      <c r="CW150" s="280">
        <f>IFERROR(SUMPRODUCT(('控温被PRO-S级品'!$B$2:$B$10=$B150)*('控温被PRO-S级品'!$E$1:$BE$1=CW$1)*('控温被PRO-S级品'!$E$2:$BE$10)),0)+IFERROR(SUMPRODUCT(('冬被-S级品'!$B$2:$B$10=$B150)*('冬被-S级品'!$E$1:$AW$1=CW$1)*('冬被-S级品'!$E$2:$AW$10)),0)+IFERROR(SUMPRODUCT(('白止-S级品'!$A$2:$A$26=$B150)*('白止-S级品'!$D$1:$AV$1=CW$1)*('白止-S级品'!$D$2:$AV$26)),0)+IFERROR(SUMPRODUCT(('乐容-S级品'!$A$4:$A$32=$B150)*('乐容-S级品'!$L$3:$CA$3=CW$1)*('乐容-S级品'!$L$4:$CA$32)),0)</f>
      </c>
      <c r="CX150" s="280">
        <f>IFERROR(SUMPRODUCT(('控温被PRO-S级品'!$B$2:$B$10=$B150)*('控温被PRO-S级品'!$E$1:$BE$1=CX$1)*('控温被PRO-S级品'!$E$2:$BE$10)),0)+IFERROR(SUMPRODUCT(('冬被-S级品'!$B$2:$B$10=$B150)*('冬被-S级品'!$E$1:$AW$1=CX$1)*('冬被-S级品'!$E$2:$AW$10)),0)+IFERROR(SUMPRODUCT(('白止-S级品'!$A$2:$A$26=$B150)*('白止-S级品'!$D$1:$AV$1=CX$1)*('白止-S级品'!$D$2:$AV$26)),0)+IFERROR(SUMPRODUCT(('乐容-S级品'!$A$4:$A$32=$B150)*('乐容-S级品'!$L$3:$CA$3=CX$1)*('乐容-S级品'!$L$4:$CA$32)),0)</f>
      </c>
      <c r="CY150" s="280">
        <f>IFERROR(SUMPRODUCT(('控温被PRO-S级品'!$B$2:$B$10=$B150)*('控温被PRO-S级品'!$E$1:$BE$1=CY$1)*('控温被PRO-S级品'!$E$2:$BE$10)),0)+IFERROR(SUMPRODUCT(('冬被-S级品'!$B$2:$B$10=$B150)*('冬被-S级品'!$E$1:$AW$1=CY$1)*('冬被-S级品'!$E$2:$AW$10)),0)+IFERROR(SUMPRODUCT(('白止-S级品'!$A$2:$A$26=$B150)*('白止-S级品'!$D$1:$AV$1=CY$1)*('白止-S级品'!$D$2:$AV$26)),0)+IFERROR(SUMPRODUCT(('乐容-S级品'!$A$4:$A$32=$B150)*('乐容-S级品'!$L$3:$CA$3=CY$1)*('乐容-S级品'!$L$4:$CA$32)),0)</f>
      </c>
      <c r="CZ150" s="280">
        <f>IFERROR(SUMPRODUCT(('控温被PRO-S级品'!$B$2:$B$10=$B150)*('控温被PRO-S级品'!$E$1:$BE$1=CZ$1)*('控温被PRO-S级品'!$E$2:$BE$10)),0)+IFERROR(SUMPRODUCT(('冬被-S级品'!$B$2:$B$10=$B150)*('冬被-S级品'!$E$1:$AW$1=CZ$1)*('冬被-S级品'!$E$2:$AW$10)),0)+IFERROR(SUMPRODUCT(('白止-S级品'!$A$2:$A$26=$B150)*('白止-S级品'!$D$1:$AV$1=CZ$1)*('白止-S级品'!$D$2:$AV$26)),0)+IFERROR(SUMPRODUCT(('乐容-S级品'!$A$4:$A$32=$B150)*('乐容-S级品'!$L$3:$CA$3=CZ$1)*('乐容-S级品'!$L$4:$CA$32)),0)</f>
      </c>
      <c r="DA150" s="280">
        <f>IFERROR(SUMPRODUCT(('控温被PRO-S级品'!$B$2:$B$10=$B150)*('控温被PRO-S级品'!$E$1:$BE$1=DA$1)*('控温被PRO-S级品'!$E$2:$BE$10)),0)+IFERROR(SUMPRODUCT(('冬被-S级品'!$B$2:$B$10=$B150)*('冬被-S级品'!$E$1:$AW$1=DA$1)*('冬被-S级品'!$E$2:$AW$10)),0)+IFERROR(SUMPRODUCT(('白止-S级品'!$A$2:$A$26=$B150)*('白止-S级品'!$D$1:$AV$1=DA$1)*('白止-S级品'!$D$2:$AV$26)),0)+IFERROR(SUMPRODUCT(('乐容-S级品'!$A$4:$A$32=$B150)*('乐容-S级品'!$L$3:$CA$3=DA$1)*('乐容-S级品'!$L$4:$CA$32)),0)</f>
      </c>
      <c r="DB150" s="280">
        <f>IFERROR(SUMPRODUCT(('控温被PRO-S级品'!$B$2:$B$10=$B150)*('控温被PRO-S级品'!$E$1:$BE$1=DB$1)*('控温被PRO-S级品'!$E$2:$BE$10)),0)+IFERROR(SUMPRODUCT(('冬被-S级品'!$B$2:$B$10=$B150)*('冬被-S级品'!$E$1:$AW$1=DB$1)*('冬被-S级品'!$E$2:$AW$10)),0)+IFERROR(SUMPRODUCT(('白止-S级品'!$A$2:$A$26=$B150)*('白止-S级品'!$D$1:$AV$1=DB$1)*('白止-S级品'!$D$2:$AV$26)),0)+IFERROR(SUMPRODUCT(('乐容-S级品'!$A$4:$A$32=$B150)*('乐容-S级品'!$L$3:$CA$3=DB$1)*('乐容-S级品'!$L$4:$CA$32)),0)</f>
      </c>
      <c r="DC150" s="280">
        <f>IFERROR(SUMPRODUCT(('控温被PRO-S级品'!$B$2:$B$10=$B150)*('控温被PRO-S级品'!$E$1:$BE$1=DC$1)*('控温被PRO-S级品'!$E$2:$BE$10)),0)+IFERROR(SUMPRODUCT(('冬被-S级品'!$B$2:$B$10=$B150)*('冬被-S级品'!$E$1:$AW$1=DC$1)*('冬被-S级品'!$E$2:$AW$10)),0)+IFERROR(SUMPRODUCT(('白止-S级品'!$A$2:$A$26=$B150)*('白止-S级品'!$D$1:$AV$1=DC$1)*('白止-S级品'!$D$2:$AV$26)),0)+IFERROR(SUMPRODUCT(('乐容-S级品'!$A$4:$A$32=$B150)*('乐容-S级品'!$L$3:$CA$3=DC$1)*('乐容-S级品'!$L$4:$CA$32)),0)</f>
      </c>
      <c r="DD150" s="280">
        <f>IFERROR(SUMPRODUCT(('控温被PRO-S级品'!$B$2:$B$10=$B150)*('控温被PRO-S级品'!$E$1:$BE$1=DD$1)*('控温被PRO-S级品'!$E$2:$BE$10)),0)+IFERROR(SUMPRODUCT(('冬被-S级品'!$B$2:$B$10=$B150)*('冬被-S级品'!$E$1:$AW$1=DD$1)*('冬被-S级品'!$E$2:$AW$10)),0)+IFERROR(SUMPRODUCT(('白止-S级品'!$A$2:$A$26=$B150)*('白止-S级品'!$D$1:$AV$1=DD$1)*('白止-S级品'!$D$2:$AV$26)),0)+IFERROR(SUMPRODUCT(('乐容-S级品'!$A$4:$A$32=$B150)*('乐容-S级品'!$L$3:$CA$3=DD$1)*('乐容-S级品'!$L$4:$CA$32)),0)</f>
      </c>
      <c r="DE150" s="280">
        <f>IFERROR(SUMPRODUCT(('控温被PRO-S级品'!$B$2:$B$10=$B150)*('控温被PRO-S级品'!$E$1:$BE$1=DE$1)*('控温被PRO-S级品'!$E$2:$BE$10)),0)+IFERROR(SUMPRODUCT(('冬被-S级品'!$B$2:$B$10=$B150)*('冬被-S级品'!$E$1:$AW$1=DE$1)*('冬被-S级品'!$E$2:$AW$10)),0)+IFERROR(SUMPRODUCT(('白止-S级品'!$A$2:$A$26=$B150)*('白止-S级品'!$D$1:$AV$1=DE$1)*('白止-S级品'!$D$2:$AV$26)),0)+IFERROR(SUMPRODUCT(('乐容-S级品'!$A$4:$A$32=$B150)*('乐容-S级品'!$L$3:$CA$3=DE$1)*('乐容-S级品'!$L$4:$CA$32)),0)</f>
      </c>
      <c r="DF150" s="280">
        <f>IFERROR(SUMPRODUCT(('控温被PRO-S级品'!$B$2:$B$10=$B150)*('控温被PRO-S级品'!$E$1:$BE$1=DF$1)*('控温被PRO-S级品'!$E$2:$BE$10)),0)+IFERROR(SUMPRODUCT(('冬被-S级品'!$B$2:$B$10=$B150)*('冬被-S级品'!$E$1:$AW$1=DF$1)*('冬被-S级品'!$E$2:$AW$10)),0)+IFERROR(SUMPRODUCT(('白止-S级品'!$A$2:$A$26=$B150)*('白止-S级品'!$D$1:$AV$1=DF$1)*('白止-S级品'!$D$2:$AV$26)),0)+IFERROR(SUMPRODUCT(('乐容-S级品'!$A$4:$A$32=$B150)*('乐容-S级品'!$L$3:$CA$3=DF$1)*('乐容-S级品'!$L$4:$CA$32)),0)</f>
      </c>
      <c r="DG150" s="280">
        <f>IFERROR(SUMPRODUCT(('控温被PRO-S级品'!$B$2:$B$10=$B150)*('控温被PRO-S级品'!$E$1:$BE$1=DG$1)*('控温被PRO-S级品'!$E$2:$BE$10)),0)+IFERROR(SUMPRODUCT(('冬被-S级品'!$B$2:$B$10=$B150)*('冬被-S级品'!$E$1:$AW$1=DG$1)*('冬被-S级品'!$E$2:$AW$10)),0)+IFERROR(SUMPRODUCT(('白止-S级品'!$A$2:$A$26=$B150)*('白止-S级品'!$D$1:$AV$1=DG$1)*('白止-S级品'!$D$2:$AV$26)),0)+IFERROR(SUMPRODUCT(('乐容-S级品'!$A$4:$A$32=$B150)*('乐容-S级品'!$L$3:$CA$3=DG$1)*('乐容-S级品'!$L$4:$CA$32)),0)</f>
      </c>
      <c r="DH150" s="280">
        <f>IFERROR(SUMPRODUCT(('控温被PRO-S级品'!$B$2:$B$10=$B150)*('控温被PRO-S级品'!$E$1:$BE$1=DH$1)*('控温被PRO-S级品'!$E$2:$BE$10)),0)+IFERROR(SUMPRODUCT(('冬被-S级品'!$B$2:$B$10=$B150)*('冬被-S级品'!$E$1:$AW$1=DH$1)*('冬被-S级品'!$E$2:$AW$10)),0)+IFERROR(SUMPRODUCT(('白止-S级品'!$A$2:$A$26=$B150)*('白止-S级品'!$D$1:$AV$1=DH$1)*('白止-S级品'!$D$2:$AV$26)),0)+IFERROR(SUMPRODUCT(('乐容-S级品'!$A$4:$A$32=$B150)*('乐容-S级品'!$L$3:$CA$3=DH$1)*('乐容-S级品'!$L$4:$CA$32)),0)</f>
      </c>
      <c r="DI150" s="280">
        <f>IFERROR(SUMPRODUCT(('控温被PRO-S级品'!$B$2:$B$10=$B150)*('控温被PRO-S级品'!$E$1:$BE$1=DI$1)*('控温被PRO-S级品'!$E$2:$BE$10)),0)+IFERROR(SUMPRODUCT(('冬被-S级品'!$B$2:$B$10=$B150)*('冬被-S级品'!$E$1:$AW$1=DI$1)*('冬被-S级品'!$E$2:$AW$10)),0)+IFERROR(SUMPRODUCT(('白止-S级品'!$A$2:$A$26=$B150)*('白止-S级品'!$D$1:$AV$1=DI$1)*('白止-S级品'!$D$2:$AV$26)),0)+IFERROR(SUMPRODUCT(('乐容-S级品'!$A$4:$A$32=$B150)*('乐容-S级品'!$L$3:$CA$3=DI$1)*('乐容-S级品'!$L$4:$CA$32)),0)</f>
      </c>
      <c r="DJ150" s="280">
        <f>IFERROR(SUMPRODUCT(('控温被PRO-S级品'!$B$2:$B$10=$B150)*('控温被PRO-S级品'!$E$1:$BE$1=DJ$1)*('控温被PRO-S级品'!$E$2:$BE$10)),0)+IFERROR(SUMPRODUCT(('冬被-S级品'!$B$2:$B$10=$B150)*('冬被-S级品'!$E$1:$AW$1=DJ$1)*('冬被-S级品'!$E$2:$AW$10)),0)+IFERROR(SUMPRODUCT(('白止-S级品'!$A$2:$A$26=$B150)*('白止-S级品'!$D$1:$AV$1=DJ$1)*('白止-S级品'!$D$2:$AV$26)),0)+IFERROR(SUMPRODUCT(('乐容-S级品'!$A$4:$A$32=$B150)*('乐容-S级品'!$L$3:$CA$3=DJ$1)*('乐容-S级品'!$L$4:$CA$32)),0)</f>
      </c>
      <c r="DK150" s="280"/>
      <c r="DL150" s="280"/>
      <c r="DM150" s="280"/>
      <c r="DN150" s="280"/>
      <c r="DO150" s="280"/>
      <c r="DP150" s="280"/>
      <c r="DQ150" s="280"/>
      <c r="DR150" s="280"/>
      <c r="DS150" s="280"/>
      <c r="DT150" s="280"/>
      <c r="DU150" s="280"/>
      <c r="DV150" s="280"/>
      <c r="DW150" s="280">
        <f>VLOOKUP(B150,'系统编码规格'!A:C,3,FALSE)</f>
      </c>
      <c r="DX150" s="280"/>
      <c r="DY150" s="280"/>
      <c r="DZ150" s="280"/>
      <c r="EA150" s="280"/>
      <c r="EB150" s="280"/>
      <c r="EC150" s="280"/>
      <c r="ED150" s="280"/>
      <c r="EE150" s="280"/>
      <c r="EF150" s="280"/>
      <c r="EG150" s="280"/>
      <c r="EH150" s="280"/>
      <c r="EI150" s="280"/>
      <c r="EJ150" s="280"/>
      <c r="EK150" s="280"/>
      <c r="EL150" s="280"/>
      <c r="EM150" s="280"/>
      <c r="EN150" s="280"/>
      <c r="EO150" s="280"/>
      <c r="EP150" s="280"/>
      <c r="EQ150" s="280"/>
      <c r="ER150" s="280"/>
      <c r="ES150" s="280"/>
      <c r="ET150" s="280"/>
      <c r="EU150" s="280"/>
      <c r="EV150" s="280"/>
      <c r="EW150" s="280"/>
      <c r="EX150" s="280"/>
      <c r="EY150" s="280"/>
      <c r="EZ150" s="280"/>
      <c r="FA150" s="280"/>
      <c r="FB150" s="280"/>
      <c r="FC150" s="280"/>
      <c r="FD150" s="280"/>
      <c r="FE150" s="280"/>
      <c r="FF150" s="280"/>
      <c r="FG150" s="280"/>
      <c r="FH150" s="280"/>
      <c r="FI150" s="280"/>
      <c r="FJ150" s="280"/>
      <c r="FK150" s="280"/>
      <c r="FL150" s="280"/>
      <c r="FM150" s="280"/>
      <c r="FN150" s="280"/>
      <c r="FO150" s="280"/>
      <c r="FP150" s="280"/>
      <c r="FQ150" s="280"/>
      <c r="FR150" s="280"/>
      <c r="FS150" s="280"/>
      <c r="FT150" s="280"/>
      <c r="FU150" s="280"/>
      <c r="FV150" s="280"/>
      <c r="FW150" s="280"/>
      <c r="FX150" s="280"/>
      <c r="FY150" s="280"/>
      <c r="FZ150" s="280"/>
      <c r="GA150" s="280"/>
      <c r="GB150" s="280"/>
      <c r="GC150" s="280"/>
      <c r="GD150" s="280"/>
      <c r="GE150" s="280"/>
      <c r="GF150" s="280"/>
      <c r="GG150" s="280"/>
      <c r="GH150" s="280"/>
      <c r="GI150" s="280"/>
      <c r="GJ150" s="280"/>
      <c r="GK150" s="280"/>
      <c r="GL150" s="280"/>
      <c r="GM150" s="280"/>
      <c r="GN150" s="280"/>
      <c r="GO150" s="280"/>
      <c r="GP150" s="280"/>
      <c r="GQ150" s="280"/>
      <c r="GR150" s="280"/>
      <c r="GS150" s="280"/>
      <c r="GT150" s="280"/>
      <c r="GU150" s="280"/>
      <c r="GV150" s="280"/>
    </row>
    <row r="151">
      <c r="A151" s="309" t="str">
        <v>乐容</v>
      </c>
      <c r="B151" s="311" t="str">
        <v>010020102090040-015</v>
      </c>
      <c r="C151" s="309" t="str">
        <v>磨毛四件套</v>
      </c>
      <c r="D151" s="309" t="str">
        <v>颜色:晨曦粉,床品款式:床笠款,床品规格:120cm,系列:普通系列</v>
      </c>
      <c r="E151">
        <f>SUM(F151:GX151)</f>
      </c>
      <c r="F151" s="280">
        <f>IFERROR(SUMPRODUCT(('控温被PRO-S级品'!$B$2:$B$10=$B151)*('控温被PRO-S级品'!$E$1:$BE$1=F$1)*('控温被PRO-S级品'!$E$2:$BE$10)),0)+IFERROR(SUMPRODUCT(('冬被-S级品'!$B$2:$B$10=$B151)*('冬被-S级品'!$E$1:$AW$1=F$1)*('冬被-S级品'!$E$2:$AW$10)),0)+IFERROR(SUMPRODUCT(('白止-S级品'!$A$2:$A$26=$B151)*('白止-S级品'!$D$1:$AV$1=F$1)*('白止-S级品'!$D$2:$AV$26)),0)+IFERROR(SUMPRODUCT(('乐容-S级品'!$A$4:$A$32=$B151)*('乐容-S级品'!$L$3:$CA$3=F$1)*('乐容-S级品'!$L$4:$CA$32)),0)</f>
      </c>
      <c r="G151" s="280">
        <f>IFERROR(SUMPRODUCT(('控温被PRO-S级品'!$B$2:$B$10=$B151)*('控温被PRO-S级品'!$E$1:$BE$1=G$1)*('控温被PRO-S级品'!$E$2:$BE$10)),0)+IFERROR(SUMPRODUCT(('冬被-S级品'!$B$2:$B$10=$B151)*('冬被-S级品'!$E$1:$AW$1=G$1)*('冬被-S级品'!$E$2:$AW$10)),0)+IFERROR(SUMPRODUCT(('白止-S级品'!$A$2:$A$26=$B151)*('白止-S级品'!$D$1:$AV$1=G$1)*('白止-S级品'!$D$2:$AV$26)),0)+IFERROR(SUMPRODUCT(('乐容-S级品'!$A$4:$A$32=$B151)*('乐容-S级品'!$L$3:$CA$3=G$1)*('乐容-S级品'!$L$4:$CA$32)),0)</f>
      </c>
      <c r="H151" s="280">
        <f>IFERROR(SUMPRODUCT(('控温被PRO-S级品'!$B$2:$B$10=$B151)*('控温被PRO-S级品'!$E$1:$BE$1=H$1)*('控温被PRO-S级品'!$E$2:$BE$10)),0)+IFERROR(SUMPRODUCT(('冬被-S级品'!$B$2:$B$10=$B151)*('冬被-S级品'!$E$1:$AW$1=H$1)*('冬被-S级品'!$E$2:$AW$10)),0)+IFERROR(SUMPRODUCT(('白止-S级品'!$A$2:$A$26=$B151)*('白止-S级品'!$D$1:$AV$1=H$1)*('白止-S级品'!$D$2:$AV$26)),0)+IFERROR(SUMPRODUCT(('乐容-S级品'!$A$4:$A$32=$B151)*('乐容-S级品'!$L$3:$CA$3=H$1)*('乐容-S级品'!$L$4:$CA$32)),0)</f>
      </c>
      <c r="I151" s="280">
        <f>IFERROR(SUMPRODUCT(('控温被PRO-S级品'!$B$2:$B$10=$B151)*('控温被PRO-S级品'!$E$1:$BE$1=I$1)*('控温被PRO-S级品'!$E$2:$BE$10)),0)+IFERROR(SUMPRODUCT(('冬被-S级品'!$B$2:$B$10=$B151)*('冬被-S级品'!$E$1:$AW$1=I$1)*('冬被-S级品'!$E$2:$AW$10)),0)+IFERROR(SUMPRODUCT(('白止-S级品'!$A$2:$A$26=$B151)*('白止-S级品'!$D$1:$AV$1=I$1)*('白止-S级品'!$D$2:$AV$26)),0)+IFERROR(SUMPRODUCT(('乐容-S级品'!$A$4:$A$32=$B151)*('乐容-S级品'!$L$3:$CA$3=I$1)*('乐容-S级品'!$L$4:$CA$32)),0)</f>
      </c>
      <c r="J151" s="280">
        <f>IFERROR(SUMPRODUCT(('控温被PRO-S级品'!$B$2:$B$10=$B151)*('控温被PRO-S级品'!$E$1:$BE$1=J$1)*('控温被PRO-S级品'!$E$2:$BE$10)),0)+IFERROR(SUMPRODUCT(('冬被-S级品'!$B$2:$B$10=$B151)*('冬被-S级品'!$E$1:$AW$1=J$1)*('冬被-S级品'!$E$2:$AW$10)),0)+IFERROR(SUMPRODUCT(('白止-S级品'!$A$2:$A$26=$B151)*('白止-S级品'!$D$1:$AV$1=J$1)*('白止-S级品'!$D$2:$AV$26)),0)+IFERROR(SUMPRODUCT(('乐容-S级品'!$A$4:$A$32=$B151)*('乐容-S级品'!$L$3:$CA$3=J$1)*('乐容-S级品'!$L$4:$CA$32)),0)</f>
      </c>
      <c r="K151" s="280">
        <f>IFERROR(SUMPRODUCT(('控温被PRO-S级品'!$B$2:$B$10=$B151)*('控温被PRO-S级品'!$E$1:$BE$1=K$1)*('控温被PRO-S级品'!$E$2:$BE$10)),0)+IFERROR(SUMPRODUCT(('冬被-S级品'!$B$2:$B$10=$B151)*('冬被-S级品'!$E$1:$AW$1=K$1)*('冬被-S级品'!$E$2:$AW$10)),0)+IFERROR(SUMPRODUCT(('白止-S级品'!$A$2:$A$26=$B151)*('白止-S级品'!$D$1:$AV$1=K$1)*('白止-S级品'!$D$2:$AV$26)),0)+IFERROR(SUMPRODUCT(('乐容-S级品'!$A$4:$A$32=$B151)*('乐容-S级品'!$L$3:$CA$3=K$1)*('乐容-S级品'!$L$4:$CA$32)),0)</f>
      </c>
      <c r="L151" s="280">
        <f>IFERROR(SUMPRODUCT(('控温被PRO-S级品'!$B$2:$B$10=$B151)*('控温被PRO-S级品'!$E$1:$BE$1=L$1)*('控温被PRO-S级品'!$E$2:$BE$10)),0)+IFERROR(SUMPRODUCT(('冬被-S级品'!$B$2:$B$10=$B151)*('冬被-S级品'!$E$1:$AW$1=L$1)*('冬被-S级品'!$E$2:$AW$10)),0)+IFERROR(SUMPRODUCT(('白止-S级品'!$A$2:$A$26=$B151)*('白止-S级品'!$D$1:$AV$1=L$1)*('白止-S级品'!$D$2:$AV$26)),0)+IFERROR(SUMPRODUCT(('乐容-S级品'!$A$4:$A$32=$B151)*('乐容-S级品'!$L$3:$CA$3=L$1)*('乐容-S级品'!$L$4:$CA$32)),0)</f>
      </c>
      <c r="M151" s="280">
        <f>IFERROR(SUMPRODUCT(('控温被PRO-S级品'!$B$2:$B$10=$B151)*('控温被PRO-S级品'!$E$1:$BE$1=M$1)*('控温被PRO-S级品'!$E$2:$BE$10)),0)+IFERROR(SUMPRODUCT(('冬被-S级品'!$B$2:$B$10=$B151)*('冬被-S级品'!$E$1:$AW$1=M$1)*('冬被-S级品'!$E$2:$AW$10)),0)+IFERROR(SUMPRODUCT(('白止-S级品'!$A$2:$A$26=$B151)*('白止-S级品'!$D$1:$AV$1=M$1)*('白止-S级品'!$D$2:$AV$26)),0)+IFERROR(SUMPRODUCT(('乐容-S级品'!$A$4:$A$32=$B151)*('乐容-S级品'!$L$3:$CA$3=M$1)*('乐容-S级品'!$L$4:$CA$32)),0)</f>
      </c>
      <c r="N151" s="280">
        <f>IFERROR(SUMPRODUCT(('控温被PRO-S级品'!$B$2:$B$10=$B151)*('控温被PRO-S级品'!$E$1:$BE$1=N$1)*('控温被PRO-S级品'!$E$2:$BE$10)),0)+IFERROR(SUMPRODUCT(('冬被-S级品'!$B$2:$B$10=$B151)*('冬被-S级品'!$E$1:$AW$1=N$1)*('冬被-S级品'!$E$2:$AW$10)),0)+IFERROR(SUMPRODUCT(('白止-S级品'!$A$2:$A$26=$B151)*('白止-S级品'!$D$1:$AV$1=N$1)*('白止-S级品'!$D$2:$AV$26)),0)+IFERROR(SUMPRODUCT(('乐容-S级品'!$A$4:$A$32=$B151)*('乐容-S级品'!$L$3:$CA$3=N$1)*('乐容-S级品'!$L$4:$CA$32)),0)</f>
      </c>
      <c r="O151" s="280">
        <f>IFERROR(SUMPRODUCT(('控温被PRO-S级品'!$B$2:$B$10=$B151)*('控温被PRO-S级品'!$E$1:$BE$1=O$1)*('控温被PRO-S级品'!$E$2:$BE$10)),0)+IFERROR(SUMPRODUCT(('冬被-S级品'!$B$2:$B$10=$B151)*('冬被-S级品'!$E$1:$AW$1=O$1)*('冬被-S级品'!$E$2:$AW$10)),0)+IFERROR(SUMPRODUCT(('白止-S级品'!$A$2:$A$26=$B151)*('白止-S级品'!$D$1:$AV$1=O$1)*('白止-S级品'!$D$2:$AV$26)),0)+IFERROR(SUMPRODUCT(('乐容-S级品'!$A$4:$A$32=$B151)*('乐容-S级品'!$L$3:$CA$3=O$1)*('乐容-S级品'!$L$4:$CA$32)),0)</f>
      </c>
      <c r="P151" s="280">
        <f>IFERROR(SUMPRODUCT(('控温被PRO-S级品'!$B$2:$B$10=$B151)*('控温被PRO-S级品'!$E$1:$BE$1=P$1)*('控温被PRO-S级品'!$E$2:$BE$10)),0)+IFERROR(SUMPRODUCT(('冬被-S级品'!$B$2:$B$10=$B151)*('冬被-S级品'!$E$1:$AW$1=P$1)*('冬被-S级品'!$E$2:$AW$10)),0)+IFERROR(SUMPRODUCT(('白止-S级品'!$A$2:$A$26=$B151)*('白止-S级品'!$D$1:$AV$1=P$1)*('白止-S级品'!$D$2:$AV$26)),0)+IFERROR(SUMPRODUCT(('乐容-S级品'!$A$4:$A$32=$B151)*('乐容-S级品'!$L$3:$CA$3=P$1)*('乐容-S级品'!$L$4:$CA$32)),0)</f>
      </c>
      <c r="Q151" s="280">
        <f>IFERROR(SUMPRODUCT(('控温被PRO-S级品'!$B$2:$B$10=$B151)*('控温被PRO-S级品'!$E$1:$BE$1=Q$1)*('控温被PRO-S级品'!$E$2:$BE$10)),0)+IFERROR(SUMPRODUCT(('冬被-S级品'!$B$2:$B$10=$B151)*('冬被-S级品'!$E$1:$AW$1=Q$1)*('冬被-S级品'!$E$2:$AW$10)),0)+IFERROR(SUMPRODUCT(('白止-S级品'!$A$2:$A$26=$B151)*('白止-S级品'!$D$1:$AV$1=Q$1)*('白止-S级品'!$D$2:$AV$26)),0)+IFERROR(SUMPRODUCT(('乐容-S级品'!$A$4:$A$32=$B151)*('乐容-S级品'!$L$3:$CA$3=Q$1)*('乐容-S级品'!$L$4:$CA$32)),0)</f>
      </c>
      <c r="R151" s="280">
        <f>IFERROR(SUMPRODUCT(('控温被PRO-S级品'!$B$2:$B$10=$B151)*('控温被PRO-S级品'!$E$1:$BE$1=R$1)*('控温被PRO-S级品'!$E$2:$BE$10)),0)+IFERROR(SUMPRODUCT(('冬被-S级品'!$B$2:$B$10=$B151)*('冬被-S级品'!$E$1:$AW$1=R$1)*('冬被-S级品'!$E$2:$AW$10)),0)+IFERROR(SUMPRODUCT(('白止-S级品'!$A$2:$A$26=$B151)*('白止-S级品'!$D$1:$AV$1=R$1)*('白止-S级品'!$D$2:$AV$26)),0)+IFERROR(SUMPRODUCT(('乐容-S级品'!$A$4:$A$32=$B151)*('乐容-S级品'!$L$3:$CA$3=R$1)*('乐容-S级品'!$L$4:$CA$32)),0)</f>
      </c>
      <c r="S151" s="280">
        <f>IFERROR(SUMPRODUCT(('控温被PRO-S级品'!$B$2:$B$10=$B151)*('控温被PRO-S级品'!$E$1:$BE$1=S$1)*('控温被PRO-S级品'!$E$2:$BE$10)),0)+IFERROR(SUMPRODUCT(('冬被-S级品'!$B$2:$B$10=$B151)*('冬被-S级品'!$E$1:$AW$1=S$1)*('冬被-S级品'!$E$2:$AW$10)),0)+IFERROR(SUMPRODUCT(('白止-S级品'!$A$2:$A$26=$B151)*('白止-S级品'!$D$1:$AV$1=S$1)*('白止-S级品'!$D$2:$AV$26)),0)+IFERROR(SUMPRODUCT(('乐容-S级品'!$A$4:$A$32=$B151)*('乐容-S级品'!$L$3:$CA$3=S$1)*('乐容-S级品'!$L$4:$CA$32)),0)</f>
      </c>
      <c r="T151" s="280">
        <f>IFERROR(SUMPRODUCT(('控温被PRO-S级品'!$B$2:$B$10=$B151)*('控温被PRO-S级品'!$E$1:$BE$1=T$1)*('控温被PRO-S级品'!$E$2:$BE$10)),0)+IFERROR(SUMPRODUCT(('冬被-S级品'!$B$2:$B$10=$B151)*('冬被-S级品'!$E$1:$AW$1=T$1)*('冬被-S级品'!$E$2:$AW$10)),0)+IFERROR(SUMPRODUCT(('白止-S级品'!$A$2:$A$26=$B151)*('白止-S级品'!$D$1:$AV$1=T$1)*('白止-S级品'!$D$2:$AV$26)),0)+IFERROR(SUMPRODUCT(('乐容-S级品'!$A$4:$A$32=$B151)*('乐容-S级品'!$L$3:$CA$3=T$1)*('乐容-S级品'!$L$4:$CA$32)),0)</f>
      </c>
      <c r="U151" s="280">
        <f>IFERROR(SUMPRODUCT(('控温被PRO-S级品'!$B$2:$B$10=$B151)*('控温被PRO-S级品'!$E$1:$BE$1=U$1)*('控温被PRO-S级品'!$E$2:$BE$10)),0)+IFERROR(SUMPRODUCT(('冬被-S级品'!$B$2:$B$10=$B151)*('冬被-S级品'!$E$1:$AW$1=U$1)*('冬被-S级品'!$E$2:$AW$10)),0)+IFERROR(SUMPRODUCT(('白止-S级品'!$A$2:$A$26=$B151)*('白止-S级品'!$D$1:$AV$1=U$1)*('白止-S级品'!$D$2:$AV$26)),0)+IFERROR(SUMPRODUCT(('乐容-S级品'!$A$4:$A$32=$B151)*('乐容-S级品'!$L$3:$CA$3=U$1)*('乐容-S级品'!$L$4:$CA$32)),0)</f>
      </c>
      <c r="V151" s="280">
        <f>IFERROR(SUMPRODUCT(('控温被PRO-S级品'!$B$2:$B$10=$B151)*('控温被PRO-S级品'!$E$1:$BE$1=V$1)*('控温被PRO-S级品'!$E$2:$BE$10)),0)+IFERROR(SUMPRODUCT(('冬被-S级品'!$B$2:$B$10=$B151)*('冬被-S级品'!$E$1:$AW$1=V$1)*('冬被-S级品'!$E$2:$AW$10)),0)+IFERROR(SUMPRODUCT(('白止-S级品'!$A$2:$A$26=$B151)*('白止-S级品'!$D$1:$AV$1=V$1)*('白止-S级品'!$D$2:$AV$26)),0)+IFERROR(SUMPRODUCT(('乐容-S级品'!$A$4:$A$32=$B151)*('乐容-S级品'!$L$3:$CA$3=V$1)*('乐容-S级品'!$L$4:$CA$32)),0)</f>
      </c>
      <c r="W151" s="280">
        <f>IFERROR(SUMPRODUCT(('控温被PRO-S级品'!$B$2:$B$10=$B151)*('控温被PRO-S级品'!$E$1:$BE$1=W$1)*('控温被PRO-S级品'!$E$2:$BE$10)),0)+IFERROR(SUMPRODUCT(('冬被-S级品'!$B$2:$B$10=$B151)*('冬被-S级品'!$E$1:$AW$1=W$1)*('冬被-S级品'!$E$2:$AW$10)),0)+IFERROR(SUMPRODUCT(('白止-S级品'!$A$2:$A$26=$B151)*('白止-S级品'!$D$1:$AV$1=W$1)*('白止-S级品'!$D$2:$AV$26)),0)+IFERROR(SUMPRODUCT(('乐容-S级品'!$A$4:$A$32=$B151)*('乐容-S级品'!$L$3:$CA$3=W$1)*('乐容-S级品'!$L$4:$CA$32)),0)</f>
      </c>
      <c r="X151" s="280">
        <f>IFERROR(SUMPRODUCT(('控温被PRO-S级品'!$B$2:$B$10=$B151)*('控温被PRO-S级品'!$E$1:$BE$1=X$1)*('控温被PRO-S级品'!$E$2:$BE$10)),0)+IFERROR(SUMPRODUCT(('冬被-S级品'!$B$2:$B$10=$B151)*('冬被-S级品'!$E$1:$AW$1=X$1)*('冬被-S级品'!$E$2:$AW$10)),0)+IFERROR(SUMPRODUCT(('白止-S级品'!$A$2:$A$26=$B151)*('白止-S级品'!$D$1:$AV$1=X$1)*('白止-S级品'!$D$2:$AV$26)),0)+IFERROR(SUMPRODUCT(('乐容-S级品'!$A$4:$A$32=$B151)*('乐容-S级品'!$L$3:$CA$3=X$1)*('乐容-S级品'!$L$4:$CA$32)),0)</f>
      </c>
      <c r="Y151" s="280">
        <f>IFERROR(SUMPRODUCT(('控温被PRO-S级品'!$B$2:$B$10=$B151)*('控温被PRO-S级品'!$E$1:$BE$1=Y$1)*('控温被PRO-S级品'!$E$2:$BE$10)),0)+IFERROR(SUMPRODUCT(('冬被-S级品'!$B$2:$B$10=$B151)*('冬被-S级品'!$E$1:$AW$1=Y$1)*('冬被-S级品'!$E$2:$AW$10)),0)+IFERROR(SUMPRODUCT(('白止-S级品'!$A$2:$A$26=$B151)*('白止-S级品'!$D$1:$AV$1=Y$1)*('白止-S级品'!$D$2:$AV$26)),0)+IFERROR(SUMPRODUCT(('乐容-S级品'!$A$4:$A$32=$B151)*('乐容-S级品'!$L$3:$CA$3=Y$1)*('乐容-S级品'!$L$4:$CA$32)),0)</f>
      </c>
      <c r="Z151" s="280">
        <f>IFERROR(SUMPRODUCT(('控温被PRO-S级品'!$B$2:$B$10=$B151)*('控温被PRO-S级品'!$E$1:$BE$1=Z$1)*('控温被PRO-S级品'!$E$2:$BE$10)),0)+IFERROR(SUMPRODUCT(('冬被-S级品'!$B$2:$B$10=$B151)*('冬被-S级品'!$E$1:$AW$1=Z$1)*('冬被-S级品'!$E$2:$AW$10)),0)+IFERROR(SUMPRODUCT(('白止-S级品'!$A$2:$A$26=$B151)*('白止-S级品'!$D$1:$AV$1=Z$1)*('白止-S级品'!$D$2:$AV$26)),0)+IFERROR(SUMPRODUCT(('乐容-S级品'!$A$4:$A$32=$B151)*('乐容-S级品'!$L$3:$CA$3=Z$1)*('乐容-S级品'!$L$4:$CA$32)),0)</f>
      </c>
      <c r="AA151" s="280">
        <f>IFERROR(SUMPRODUCT(('控温被PRO-S级品'!$B$2:$B$10=$B151)*('控温被PRO-S级品'!$E$1:$BE$1=AA$1)*('控温被PRO-S级品'!$E$2:$BE$10)),0)+IFERROR(SUMPRODUCT(('冬被-S级品'!$B$2:$B$10=$B151)*('冬被-S级品'!$E$1:$AW$1=AA$1)*('冬被-S级品'!$E$2:$AW$10)),0)+IFERROR(SUMPRODUCT(('白止-S级品'!$A$2:$A$26=$B151)*('白止-S级品'!$D$1:$AV$1=AA$1)*('白止-S级品'!$D$2:$AV$26)),0)+IFERROR(SUMPRODUCT(('乐容-S级品'!$A$4:$A$32=$B151)*('乐容-S级品'!$L$3:$CA$3=AA$1)*('乐容-S级品'!$L$4:$CA$32)),0)</f>
      </c>
      <c r="AB151" s="280">
        <f>IFERROR(SUMPRODUCT(('控温被PRO-S级品'!$B$2:$B$10=$B151)*('控温被PRO-S级品'!$E$1:$BE$1=AB$1)*('控温被PRO-S级品'!$E$2:$BE$10)),0)+IFERROR(SUMPRODUCT(('冬被-S级品'!$B$2:$B$10=$B151)*('冬被-S级品'!$E$1:$AW$1=AB$1)*('冬被-S级品'!$E$2:$AW$10)),0)+IFERROR(SUMPRODUCT(('白止-S级品'!$A$2:$A$26=$B151)*('白止-S级品'!$D$1:$AV$1=AB$1)*('白止-S级品'!$D$2:$AV$26)),0)+IFERROR(SUMPRODUCT(('乐容-S级品'!$A$4:$A$32=$B151)*('乐容-S级品'!$L$3:$CA$3=AB$1)*('乐容-S级品'!$L$4:$CA$32)),0)</f>
      </c>
      <c r="AC151" s="280">
        <f>IFERROR(SUMPRODUCT(('控温被PRO-S级品'!$B$2:$B$10=$B151)*('控温被PRO-S级品'!$E$1:$BE$1=AC$1)*('控温被PRO-S级品'!$E$2:$BE$10)),0)+IFERROR(SUMPRODUCT(('冬被-S级品'!$B$2:$B$10=$B151)*('冬被-S级品'!$E$1:$AW$1=AC$1)*('冬被-S级品'!$E$2:$AW$10)),0)+IFERROR(SUMPRODUCT(('白止-S级品'!$A$2:$A$26=$B151)*('白止-S级品'!$D$1:$AV$1=AC$1)*('白止-S级品'!$D$2:$AV$26)),0)+IFERROR(SUMPRODUCT(('乐容-S级品'!$A$4:$A$32=$B151)*('乐容-S级品'!$L$3:$CA$3=AC$1)*('乐容-S级品'!$L$4:$CA$32)),0)</f>
      </c>
      <c r="AD151" s="280">
        <f>IFERROR(SUMPRODUCT(('控温被PRO-S级品'!$B$2:$B$10=$B151)*('控温被PRO-S级品'!$E$1:$BE$1=AD$1)*('控温被PRO-S级品'!$E$2:$BE$10)),0)+IFERROR(SUMPRODUCT(('冬被-S级品'!$B$2:$B$10=$B151)*('冬被-S级品'!$E$1:$AW$1=AD$1)*('冬被-S级品'!$E$2:$AW$10)),0)+IFERROR(SUMPRODUCT(('白止-S级品'!$A$2:$A$26=$B151)*('白止-S级品'!$D$1:$AV$1=AD$1)*('白止-S级品'!$D$2:$AV$26)),0)+IFERROR(SUMPRODUCT(('乐容-S级品'!$A$4:$A$32=$B151)*('乐容-S级品'!$L$3:$CA$3=AD$1)*('乐容-S级品'!$L$4:$CA$32)),0)</f>
      </c>
      <c r="AE151" s="280">
        <f>IFERROR(SUMPRODUCT(('控温被PRO-S级品'!$B$2:$B$10=$B151)*('控温被PRO-S级品'!$E$1:$BE$1=AE$1)*('控温被PRO-S级品'!$E$2:$BE$10)),0)+IFERROR(SUMPRODUCT(('冬被-S级品'!$B$2:$B$10=$B151)*('冬被-S级品'!$E$1:$AW$1=AE$1)*('冬被-S级品'!$E$2:$AW$10)),0)+IFERROR(SUMPRODUCT(('白止-S级品'!$A$2:$A$26=$B151)*('白止-S级品'!$D$1:$AV$1=AE$1)*('白止-S级品'!$D$2:$AV$26)),0)+IFERROR(SUMPRODUCT(('乐容-S级品'!$A$4:$A$32=$B151)*('乐容-S级品'!$L$3:$CA$3=AE$1)*('乐容-S级品'!$L$4:$CA$32)),0)</f>
      </c>
      <c r="AF151" s="280">
        <f>IFERROR(SUMPRODUCT(('控温被PRO-S级品'!$B$2:$B$10=$B151)*('控温被PRO-S级品'!$E$1:$BE$1=AF$1)*('控温被PRO-S级品'!$E$2:$BE$10)),0)+IFERROR(SUMPRODUCT(('冬被-S级品'!$B$2:$B$10=$B151)*('冬被-S级品'!$E$1:$AW$1=AF$1)*('冬被-S级品'!$E$2:$AW$10)),0)+IFERROR(SUMPRODUCT(('白止-S级品'!$A$2:$A$26=$B151)*('白止-S级品'!$D$1:$AV$1=AF$1)*('白止-S级品'!$D$2:$AV$26)),0)+IFERROR(SUMPRODUCT(('乐容-S级品'!$A$4:$A$32=$B151)*('乐容-S级品'!$L$3:$CA$3=AF$1)*('乐容-S级品'!$L$4:$CA$32)),0)</f>
      </c>
      <c r="AG151" s="280">
        <f>IFERROR(SUMPRODUCT(('控温被PRO-S级品'!$B$2:$B$10=$B151)*('控温被PRO-S级品'!$E$1:$BE$1=AG$1)*('控温被PRO-S级品'!$E$2:$BE$10)),0)+IFERROR(SUMPRODUCT(('冬被-S级品'!$B$2:$B$10=$B151)*('冬被-S级品'!$E$1:$AW$1=AG$1)*('冬被-S级品'!$E$2:$AW$10)),0)+IFERROR(SUMPRODUCT(('白止-S级品'!$A$2:$A$26=$B151)*('白止-S级品'!$D$1:$AV$1=AG$1)*('白止-S级品'!$D$2:$AV$26)),0)+IFERROR(SUMPRODUCT(('乐容-S级品'!$A$4:$A$32=$B151)*('乐容-S级品'!$L$3:$CA$3=AG$1)*('乐容-S级品'!$L$4:$CA$32)),0)</f>
      </c>
      <c r="AH151" s="280">
        <f>IFERROR(SUMPRODUCT(('控温被PRO-S级品'!$B$2:$B$10=$B151)*('控温被PRO-S级品'!$E$1:$BE$1=AH$1)*('控温被PRO-S级品'!$E$2:$BE$10)),0)+IFERROR(SUMPRODUCT(('冬被-S级品'!$B$2:$B$10=$B151)*('冬被-S级品'!$E$1:$AW$1=AH$1)*('冬被-S级品'!$E$2:$AW$10)),0)+IFERROR(SUMPRODUCT(('白止-S级品'!$A$2:$A$26=$B151)*('白止-S级品'!$D$1:$AV$1=AH$1)*('白止-S级品'!$D$2:$AV$26)),0)+IFERROR(SUMPRODUCT(('乐容-S级品'!$A$4:$A$32=$B151)*('乐容-S级品'!$L$3:$CA$3=AH$1)*('乐容-S级品'!$L$4:$CA$32)),0)</f>
      </c>
      <c r="AI151" s="280">
        <f>IFERROR(SUMPRODUCT(('控温被PRO-S级品'!$B$2:$B$10=$B151)*('控温被PRO-S级品'!$E$1:$BE$1=AI$1)*('控温被PRO-S级品'!$E$2:$BE$10)),0)+IFERROR(SUMPRODUCT(('冬被-S级品'!$B$2:$B$10=$B151)*('冬被-S级品'!$E$1:$AW$1=AI$1)*('冬被-S级品'!$E$2:$AW$10)),0)+IFERROR(SUMPRODUCT(('白止-S级品'!$A$2:$A$26=$B151)*('白止-S级品'!$D$1:$AV$1=AI$1)*('白止-S级品'!$D$2:$AV$26)),0)+IFERROR(SUMPRODUCT(('乐容-S级品'!$A$4:$A$32=$B151)*('乐容-S级品'!$L$3:$CA$3=AI$1)*('乐容-S级品'!$L$4:$CA$32)),0)</f>
      </c>
      <c r="AJ151" s="280">
        <f>IFERROR(SUMPRODUCT(('控温被PRO-S级品'!$B$2:$B$10=$B151)*('控温被PRO-S级品'!$E$1:$BE$1=AJ$1)*('控温被PRO-S级品'!$E$2:$BE$10)),0)+IFERROR(SUMPRODUCT(('冬被-S级品'!$B$2:$B$10=$B151)*('冬被-S级品'!$E$1:$AW$1=AJ$1)*('冬被-S级品'!$E$2:$AW$10)),0)+IFERROR(SUMPRODUCT(('白止-S级品'!$A$2:$A$26=$B151)*('白止-S级品'!$D$1:$AV$1=AJ$1)*('白止-S级品'!$D$2:$AV$26)),0)+IFERROR(SUMPRODUCT(('乐容-S级品'!$A$4:$A$32=$B151)*('乐容-S级品'!$L$3:$CA$3=AJ$1)*('乐容-S级品'!$L$4:$CA$32)),0)</f>
      </c>
      <c r="AK151" s="280">
        <f>IFERROR(SUMPRODUCT(('控温被PRO-S级品'!$B$2:$B$10=$B151)*('控温被PRO-S级品'!$E$1:$BE$1=AK$1)*('控温被PRO-S级品'!$E$2:$BE$10)),0)+IFERROR(SUMPRODUCT(('冬被-S级品'!$B$2:$B$10=$B151)*('冬被-S级品'!$E$1:$AW$1=AK$1)*('冬被-S级品'!$E$2:$AW$10)),0)+IFERROR(SUMPRODUCT(('白止-S级品'!$A$2:$A$26=$B151)*('白止-S级品'!$D$1:$AV$1=AK$1)*('白止-S级品'!$D$2:$AV$26)),0)+IFERROR(SUMPRODUCT(('乐容-S级品'!$A$4:$A$32=$B151)*('乐容-S级品'!$L$3:$CA$3=AK$1)*('乐容-S级品'!$L$4:$CA$32)),0)</f>
      </c>
      <c r="AL151" s="280">
        <f>IFERROR(SUMPRODUCT(('控温被PRO-S级品'!$B$2:$B$10=$B151)*('控温被PRO-S级品'!$E$1:$BE$1=AL$1)*('控温被PRO-S级品'!$E$2:$BE$10)),0)+IFERROR(SUMPRODUCT(('冬被-S级品'!$B$2:$B$10=$B151)*('冬被-S级品'!$E$1:$AW$1=AL$1)*('冬被-S级品'!$E$2:$AW$10)),0)+IFERROR(SUMPRODUCT(('白止-S级品'!$A$2:$A$26=$B151)*('白止-S级品'!$D$1:$AV$1=AL$1)*('白止-S级品'!$D$2:$AV$26)),0)+IFERROR(SUMPRODUCT(('乐容-S级品'!$A$4:$A$32=$B151)*('乐容-S级品'!$L$3:$CA$3=AL$1)*('乐容-S级品'!$L$4:$CA$32)),0)</f>
      </c>
      <c r="AM151" s="280">
        <f>IFERROR(SUMPRODUCT(('控温被PRO-S级品'!$B$2:$B$10=$B151)*('控温被PRO-S级品'!$E$1:$BE$1=AM$1)*('控温被PRO-S级品'!$E$2:$BE$10)),0)+IFERROR(SUMPRODUCT(('冬被-S级品'!$B$2:$B$10=$B151)*('冬被-S级品'!$E$1:$AW$1=AM$1)*('冬被-S级品'!$E$2:$AW$10)),0)+IFERROR(SUMPRODUCT(('白止-S级品'!$A$2:$A$26=$B151)*('白止-S级品'!$D$1:$AV$1=AM$1)*('白止-S级品'!$D$2:$AV$26)),0)+IFERROR(SUMPRODUCT(('乐容-S级品'!$A$4:$A$32=$B151)*('乐容-S级品'!$L$3:$CA$3=AM$1)*('乐容-S级品'!$L$4:$CA$32)),0)</f>
      </c>
      <c r="AN151" s="280">
        <f>IFERROR(SUMPRODUCT(('控温被PRO-S级品'!$B$2:$B$10=$B151)*('控温被PRO-S级品'!$E$1:$BE$1=AN$1)*('控温被PRO-S级品'!$E$2:$BE$10)),0)+IFERROR(SUMPRODUCT(('冬被-S级品'!$B$2:$B$10=$B151)*('冬被-S级品'!$E$1:$AW$1=AN$1)*('冬被-S级品'!$E$2:$AW$10)),0)+IFERROR(SUMPRODUCT(('白止-S级品'!$A$2:$A$26=$B151)*('白止-S级品'!$D$1:$AV$1=AN$1)*('白止-S级品'!$D$2:$AV$26)),0)+IFERROR(SUMPRODUCT(('乐容-S级品'!$A$4:$A$32=$B151)*('乐容-S级品'!$L$3:$CA$3=AN$1)*('乐容-S级品'!$L$4:$CA$32)),0)</f>
      </c>
      <c r="AO151" s="280">
        <f>IFERROR(SUMPRODUCT(('控温被PRO-S级品'!$B$2:$B$10=$B151)*('控温被PRO-S级品'!$E$1:$BE$1=AO$1)*('控温被PRO-S级品'!$E$2:$BE$10)),0)+IFERROR(SUMPRODUCT(('冬被-S级品'!$B$2:$B$10=$B151)*('冬被-S级品'!$E$1:$AW$1=AO$1)*('冬被-S级品'!$E$2:$AW$10)),0)+IFERROR(SUMPRODUCT(('白止-S级品'!$A$2:$A$26=$B151)*('白止-S级品'!$D$1:$AV$1=AO$1)*('白止-S级品'!$D$2:$AV$26)),0)+IFERROR(SUMPRODUCT(('乐容-S级品'!$A$4:$A$32=$B151)*('乐容-S级品'!$L$3:$CA$3=AO$1)*('乐容-S级品'!$L$4:$CA$32)),0)</f>
      </c>
      <c r="AP151" s="280">
        <f>IFERROR(SUMPRODUCT(('控温被PRO-S级品'!$B$2:$B$10=$B151)*('控温被PRO-S级品'!$E$1:$BE$1=AP$1)*('控温被PRO-S级品'!$E$2:$BE$10)),0)+IFERROR(SUMPRODUCT(('冬被-S级品'!$B$2:$B$10=$B151)*('冬被-S级品'!$E$1:$AW$1=AP$1)*('冬被-S级品'!$E$2:$AW$10)),0)+IFERROR(SUMPRODUCT(('白止-S级品'!$A$2:$A$26=$B151)*('白止-S级品'!$D$1:$AV$1=AP$1)*('白止-S级品'!$D$2:$AV$26)),0)+IFERROR(SUMPRODUCT(('乐容-S级品'!$A$4:$A$32=$B151)*('乐容-S级品'!$L$3:$CA$3=AP$1)*('乐容-S级品'!$L$4:$CA$32)),0)</f>
      </c>
      <c r="AQ151" s="280">
        <f>IFERROR(SUMPRODUCT(('控温被PRO-S级品'!$B$2:$B$10=$B151)*('控温被PRO-S级品'!$E$1:$BE$1=AQ$1)*('控温被PRO-S级品'!$E$2:$BE$10)),0)+IFERROR(SUMPRODUCT(('冬被-S级品'!$B$2:$B$10=$B151)*('冬被-S级品'!$E$1:$AW$1=AQ$1)*('冬被-S级品'!$E$2:$AW$10)),0)+IFERROR(SUMPRODUCT(('白止-S级品'!$A$2:$A$26=$B151)*('白止-S级品'!$D$1:$AV$1=AQ$1)*('白止-S级品'!$D$2:$AV$26)),0)+IFERROR(SUMPRODUCT(('乐容-S级品'!$A$4:$A$32=$B151)*('乐容-S级品'!$L$3:$CA$3=AQ$1)*('乐容-S级品'!$L$4:$CA$32)),0)</f>
      </c>
      <c r="AR151" s="280">
        <f>IFERROR(SUMPRODUCT(('控温被PRO-S级品'!$B$2:$B$10=$B151)*('控温被PRO-S级品'!$E$1:$BE$1=AR$1)*('控温被PRO-S级品'!$E$2:$BE$10)),0)+IFERROR(SUMPRODUCT(('冬被-S级品'!$B$2:$B$10=$B151)*('冬被-S级品'!$E$1:$AW$1=AR$1)*('冬被-S级品'!$E$2:$AW$10)),0)+IFERROR(SUMPRODUCT(('白止-S级品'!$A$2:$A$26=$B151)*('白止-S级品'!$D$1:$AV$1=AR$1)*('白止-S级品'!$D$2:$AV$26)),0)+IFERROR(SUMPRODUCT(('乐容-S级品'!$A$4:$A$32=$B151)*('乐容-S级品'!$L$3:$CA$3=AR$1)*('乐容-S级品'!$L$4:$CA$32)),0)</f>
      </c>
      <c r="AS151" s="280">
        <f>IFERROR(SUMPRODUCT(('控温被PRO-S级品'!$B$2:$B$10=$B151)*('控温被PRO-S级品'!$E$1:$BE$1=AS$1)*('控温被PRO-S级品'!$E$2:$BE$10)),0)+IFERROR(SUMPRODUCT(('冬被-S级品'!$B$2:$B$10=$B151)*('冬被-S级品'!$E$1:$AW$1=AS$1)*('冬被-S级品'!$E$2:$AW$10)),0)+IFERROR(SUMPRODUCT(('白止-S级品'!$A$2:$A$26=$B151)*('白止-S级品'!$D$1:$AV$1=AS$1)*('白止-S级品'!$D$2:$AV$26)),0)+IFERROR(SUMPRODUCT(('乐容-S级品'!$A$4:$A$32=$B151)*('乐容-S级品'!$L$3:$CA$3=AS$1)*('乐容-S级品'!$L$4:$CA$32)),0)</f>
      </c>
      <c r="AT151" s="280">
        <f>IFERROR(SUMPRODUCT(('控温被PRO-S级品'!$B$2:$B$10=$B151)*('控温被PRO-S级品'!$E$1:$BE$1=AT$1)*('控温被PRO-S级品'!$E$2:$BE$10)),0)+IFERROR(SUMPRODUCT(('冬被-S级品'!$B$2:$B$10=$B151)*('冬被-S级品'!$E$1:$AW$1=AT$1)*('冬被-S级品'!$E$2:$AW$10)),0)+IFERROR(SUMPRODUCT(('白止-S级品'!$A$2:$A$26=$B151)*('白止-S级品'!$D$1:$AV$1=AT$1)*('白止-S级品'!$D$2:$AV$26)),0)+IFERROR(SUMPRODUCT(('乐容-S级品'!$A$4:$A$32=$B151)*('乐容-S级品'!$L$3:$CA$3=AT$1)*('乐容-S级品'!$L$4:$CA$32)),0)</f>
      </c>
      <c r="AU151" s="280">
        <f>IFERROR(SUMPRODUCT(('控温被PRO-S级品'!$B$2:$B$10=$B151)*('控温被PRO-S级品'!$E$1:$BE$1=AU$1)*('控温被PRO-S级品'!$E$2:$BE$10)),0)+IFERROR(SUMPRODUCT(('冬被-S级品'!$B$2:$B$10=$B151)*('冬被-S级品'!$E$1:$AW$1=AU$1)*('冬被-S级品'!$E$2:$AW$10)),0)+IFERROR(SUMPRODUCT(('白止-S级品'!$A$2:$A$26=$B151)*('白止-S级品'!$D$1:$AV$1=AU$1)*('白止-S级品'!$D$2:$AV$26)),0)+IFERROR(SUMPRODUCT(('乐容-S级品'!$A$4:$A$32=$B151)*('乐容-S级品'!$L$3:$CA$3=AU$1)*('乐容-S级品'!$L$4:$CA$32)),0)</f>
      </c>
      <c r="AV151" s="280">
        <f>IFERROR(SUMPRODUCT(('控温被PRO-S级品'!$B$2:$B$10=$B151)*('控温被PRO-S级品'!$E$1:$BE$1=AV$1)*('控温被PRO-S级品'!$E$2:$BE$10)),0)+IFERROR(SUMPRODUCT(('冬被-S级品'!$B$2:$B$10=$B151)*('冬被-S级品'!$E$1:$AW$1=AV$1)*('冬被-S级品'!$E$2:$AW$10)),0)+IFERROR(SUMPRODUCT(('白止-S级品'!$A$2:$A$26=$B151)*('白止-S级品'!$D$1:$AV$1=AV$1)*('白止-S级品'!$D$2:$AV$26)),0)+IFERROR(SUMPRODUCT(('乐容-S级品'!$A$4:$A$32=$B151)*('乐容-S级品'!$L$3:$CA$3=AV$1)*('乐容-S级品'!$L$4:$CA$32)),0)</f>
      </c>
      <c r="AW151" s="280">
        <f>IFERROR(SUMPRODUCT(('控温被PRO-S级品'!$B$2:$B$10=$B151)*('控温被PRO-S级品'!$E$1:$BE$1=AW$1)*('控温被PRO-S级品'!$E$2:$BE$10)),0)+IFERROR(SUMPRODUCT(('冬被-S级品'!$B$2:$B$10=$B151)*('冬被-S级品'!$E$1:$AW$1=AW$1)*('冬被-S级品'!$E$2:$AW$10)),0)+IFERROR(SUMPRODUCT(('白止-S级品'!$A$2:$A$26=$B151)*('白止-S级品'!$D$1:$AV$1=AW$1)*('白止-S级品'!$D$2:$AV$26)),0)+IFERROR(SUMPRODUCT(('乐容-S级品'!$A$4:$A$32=$B151)*('乐容-S级品'!$L$3:$CA$3=AW$1)*('乐容-S级品'!$L$4:$CA$32)),0)</f>
      </c>
      <c r="AX151" s="280">
        <f>IFERROR(SUMPRODUCT(('控温被PRO-S级品'!$B$2:$B$10=$B151)*('控温被PRO-S级品'!$E$1:$BE$1=AX$1)*('控温被PRO-S级品'!$E$2:$BE$10)),0)+IFERROR(SUMPRODUCT(('冬被-S级品'!$B$2:$B$10=$B151)*('冬被-S级品'!$E$1:$AW$1=AX$1)*('冬被-S级品'!$E$2:$AW$10)),0)+IFERROR(SUMPRODUCT(('白止-S级品'!$A$2:$A$26=$B151)*('白止-S级品'!$D$1:$AV$1=AX$1)*('白止-S级品'!$D$2:$AV$26)),0)+IFERROR(SUMPRODUCT(('乐容-S级品'!$A$4:$A$32=$B151)*('乐容-S级品'!$L$3:$CA$3=AX$1)*('乐容-S级品'!$L$4:$CA$32)),0)</f>
      </c>
      <c r="AY151" s="280">
        <f>IFERROR(SUMPRODUCT(('控温被PRO-S级品'!$B$2:$B$10=$B151)*('控温被PRO-S级品'!$E$1:$BE$1=AY$1)*('控温被PRO-S级品'!$E$2:$BE$10)),0)+IFERROR(SUMPRODUCT(('冬被-S级品'!$B$2:$B$10=$B151)*('冬被-S级品'!$E$1:$AW$1=AY$1)*('冬被-S级品'!$E$2:$AW$10)),0)+IFERROR(SUMPRODUCT(('白止-S级品'!$A$2:$A$26=$B151)*('白止-S级品'!$D$1:$AV$1=AY$1)*('白止-S级品'!$D$2:$AV$26)),0)+IFERROR(SUMPRODUCT(('乐容-S级品'!$A$4:$A$32=$B151)*('乐容-S级品'!$L$3:$CA$3=AY$1)*('乐容-S级品'!$L$4:$CA$32)),0)</f>
      </c>
      <c r="AZ151" s="280">
        <f>IFERROR(SUMPRODUCT(('控温被PRO-S级品'!$B$2:$B$10=$B151)*('控温被PRO-S级品'!$E$1:$BE$1=AZ$1)*('控温被PRO-S级品'!$E$2:$BE$10)),0)+IFERROR(SUMPRODUCT(('冬被-S级品'!$B$2:$B$10=$B151)*('冬被-S级品'!$E$1:$AW$1=AZ$1)*('冬被-S级品'!$E$2:$AW$10)),0)+IFERROR(SUMPRODUCT(('白止-S级品'!$A$2:$A$26=$B151)*('白止-S级品'!$D$1:$AV$1=AZ$1)*('白止-S级品'!$D$2:$AV$26)),0)+IFERROR(SUMPRODUCT(('乐容-S级品'!$A$4:$A$32=$B151)*('乐容-S级品'!$L$3:$CA$3=AZ$1)*('乐容-S级品'!$L$4:$CA$32)),0)</f>
      </c>
      <c r="BA151" s="280">
        <f>IFERROR(SUMPRODUCT(('控温被PRO-S级品'!$B$2:$B$10=$B151)*('控温被PRO-S级品'!$E$1:$BE$1=BA$1)*('控温被PRO-S级品'!$E$2:$BE$10)),0)+IFERROR(SUMPRODUCT(('冬被-S级品'!$B$2:$B$10=$B151)*('冬被-S级品'!$E$1:$AW$1=BA$1)*('冬被-S级品'!$E$2:$AW$10)),0)+IFERROR(SUMPRODUCT(('白止-S级品'!$A$2:$A$26=$B151)*('白止-S级品'!$D$1:$AV$1=BA$1)*('白止-S级品'!$D$2:$AV$26)),0)+IFERROR(SUMPRODUCT(('乐容-S级品'!$A$4:$A$32=$B151)*('乐容-S级品'!$L$3:$CA$3=BA$1)*('乐容-S级品'!$L$4:$CA$32)),0)</f>
      </c>
      <c r="BB151" s="280">
        <f>IFERROR(SUMPRODUCT(('控温被PRO-S级品'!$B$2:$B$10=$B151)*('控温被PRO-S级品'!$E$1:$BE$1=BB$1)*('控温被PRO-S级品'!$E$2:$BE$10)),0)+IFERROR(SUMPRODUCT(('冬被-S级品'!$B$2:$B$10=$B151)*('冬被-S级品'!$E$1:$AW$1=BB$1)*('冬被-S级品'!$E$2:$AW$10)),0)+IFERROR(SUMPRODUCT(('白止-S级品'!$A$2:$A$26=$B151)*('白止-S级品'!$D$1:$AV$1=BB$1)*('白止-S级品'!$D$2:$AV$26)),0)+IFERROR(SUMPRODUCT(('乐容-S级品'!$A$4:$A$32=$B151)*('乐容-S级品'!$L$3:$CA$3=BB$1)*('乐容-S级品'!$L$4:$CA$32)),0)</f>
      </c>
      <c r="BC151" s="280">
        <f>IFERROR(SUMPRODUCT(('控温被PRO-S级品'!$B$2:$B$10=$B151)*('控温被PRO-S级品'!$E$1:$BE$1=BC$1)*('控温被PRO-S级品'!$E$2:$BE$10)),0)+IFERROR(SUMPRODUCT(('冬被-S级品'!$B$2:$B$10=$B151)*('冬被-S级品'!$E$1:$AW$1=BC$1)*('冬被-S级品'!$E$2:$AW$10)),0)+IFERROR(SUMPRODUCT(('白止-S级品'!$A$2:$A$26=$B151)*('白止-S级品'!$D$1:$AV$1=BC$1)*('白止-S级品'!$D$2:$AV$26)),0)+IFERROR(SUMPRODUCT(('乐容-S级品'!$A$4:$A$32=$B151)*('乐容-S级品'!$L$3:$CA$3=BC$1)*('乐容-S级品'!$L$4:$CA$32)),0)</f>
      </c>
      <c r="BD151" s="280">
        <f>IFERROR(SUMPRODUCT(('控温被PRO-S级品'!$B$2:$B$10=$B151)*('控温被PRO-S级品'!$E$1:$BE$1=BD$1)*('控温被PRO-S级品'!$E$2:$BE$10)),0)+IFERROR(SUMPRODUCT(('冬被-S级品'!$B$2:$B$10=$B151)*('冬被-S级品'!$E$1:$AW$1=BD$1)*('冬被-S级品'!$E$2:$AW$10)),0)+IFERROR(SUMPRODUCT(('白止-S级品'!$A$2:$A$26=$B151)*('白止-S级品'!$D$1:$AV$1=BD$1)*('白止-S级品'!$D$2:$AV$26)),0)+IFERROR(SUMPRODUCT(('乐容-S级品'!$A$4:$A$32=$B151)*('乐容-S级品'!$L$3:$CA$3=BD$1)*('乐容-S级品'!$L$4:$CA$32)),0)</f>
      </c>
      <c r="BE151" s="280">
        <f>IFERROR(SUMPRODUCT(('控温被PRO-S级品'!$B$2:$B$10=$B151)*('控温被PRO-S级品'!$E$1:$BE$1=BE$1)*('控温被PRO-S级品'!$E$2:$BE$10)),0)+IFERROR(SUMPRODUCT(('冬被-S级品'!$B$2:$B$10=$B151)*('冬被-S级品'!$E$1:$AW$1=BE$1)*('冬被-S级品'!$E$2:$AW$10)),0)+IFERROR(SUMPRODUCT(('白止-S级品'!$A$2:$A$26=$B151)*('白止-S级品'!$D$1:$AV$1=BE$1)*('白止-S级品'!$D$2:$AV$26)),0)+IFERROR(SUMPRODUCT(('乐容-S级品'!$A$4:$A$32=$B151)*('乐容-S级品'!$L$3:$CA$3=BE$1)*('乐容-S级品'!$L$4:$CA$32)),0)</f>
      </c>
      <c r="BF151" s="280">
        <f>IFERROR(SUMPRODUCT(('控温被PRO-S级品'!$B$2:$B$10=$B151)*('控温被PRO-S级品'!$E$1:$BE$1=BF$1)*('控温被PRO-S级品'!$E$2:$BE$10)),0)+IFERROR(SUMPRODUCT(('冬被-S级品'!$B$2:$B$10=$B151)*('冬被-S级品'!$E$1:$AW$1=BF$1)*('冬被-S级品'!$E$2:$AW$10)),0)+IFERROR(SUMPRODUCT(('白止-S级品'!$A$2:$A$26=$B151)*('白止-S级品'!$D$1:$AV$1=BF$1)*('白止-S级品'!$D$2:$AV$26)),0)+IFERROR(SUMPRODUCT(('乐容-S级品'!$A$4:$A$32=$B151)*('乐容-S级品'!$L$3:$CA$3=BF$1)*('乐容-S级品'!$L$4:$CA$32)),0)</f>
      </c>
      <c r="BG151" s="280">
        <f>IFERROR(SUMPRODUCT(('控温被PRO-S级品'!$B$2:$B$10=$B151)*('控温被PRO-S级品'!$E$1:$BE$1=BG$1)*('控温被PRO-S级品'!$E$2:$BE$10)),0)+IFERROR(SUMPRODUCT(('冬被-S级品'!$B$2:$B$10=$B151)*('冬被-S级品'!$E$1:$AW$1=BG$1)*('冬被-S级品'!$E$2:$AW$10)),0)+IFERROR(SUMPRODUCT(('白止-S级品'!$A$2:$A$26=$B151)*('白止-S级品'!$D$1:$AV$1=BG$1)*('白止-S级品'!$D$2:$AV$26)),0)+IFERROR(SUMPRODUCT(('乐容-S级品'!$A$4:$A$32=$B151)*('乐容-S级品'!$L$3:$CA$3=BG$1)*('乐容-S级品'!$L$4:$CA$32)),0)</f>
      </c>
      <c r="BH151" s="280">
        <f>IFERROR(SUMPRODUCT(('控温被PRO-S级品'!$B$2:$B$10=$B151)*('控温被PRO-S级品'!$E$1:$BE$1=BH$1)*('控温被PRO-S级品'!$E$2:$BE$10)),0)+IFERROR(SUMPRODUCT(('冬被-S级品'!$B$2:$B$10=$B151)*('冬被-S级品'!$E$1:$AW$1=BH$1)*('冬被-S级品'!$E$2:$AW$10)),0)+IFERROR(SUMPRODUCT(('白止-S级品'!$A$2:$A$26=$B151)*('白止-S级品'!$D$1:$AV$1=BH$1)*('白止-S级品'!$D$2:$AV$26)),0)+IFERROR(SUMPRODUCT(('乐容-S级品'!$A$4:$A$32=$B151)*('乐容-S级品'!$L$3:$CA$3=BH$1)*('乐容-S级品'!$L$4:$CA$32)),0)</f>
      </c>
      <c r="BI151" s="280">
        <f>IFERROR(SUMPRODUCT(('控温被PRO-S级品'!$B$2:$B$10=$B151)*('控温被PRO-S级品'!$E$1:$BE$1=BI$1)*('控温被PRO-S级品'!$E$2:$BE$10)),0)+IFERROR(SUMPRODUCT(('冬被-S级品'!$B$2:$B$10=$B151)*('冬被-S级品'!$E$1:$AW$1=BI$1)*('冬被-S级品'!$E$2:$AW$10)),0)+IFERROR(SUMPRODUCT(('白止-S级品'!$A$2:$A$26=$B151)*('白止-S级品'!$D$1:$AV$1=BI$1)*('白止-S级品'!$D$2:$AV$26)),0)+IFERROR(SUMPRODUCT(('乐容-S级品'!$A$4:$A$32=$B151)*('乐容-S级品'!$L$3:$CA$3=BI$1)*('乐容-S级品'!$L$4:$CA$32)),0)</f>
      </c>
      <c r="BJ151" s="280">
        <f>IFERROR(SUMPRODUCT(('控温被PRO-S级品'!$B$2:$B$10=$B151)*('控温被PRO-S级品'!$E$1:$BE$1=BJ$1)*('控温被PRO-S级品'!$E$2:$BE$10)),0)+IFERROR(SUMPRODUCT(('冬被-S级品'!$B$2:$B$10=$B151)*('冬被-S级品'!$E$1:$AW$1=BJ$1)*('冬被-S级品'!$E$2:$AW$10)),0)+IFERROR(SUMPRODUCT(('白止-S级品'!$A$2:$A$26=$B151)*('白止-S级品'!$D$1:$AV$1=BJ$1)*('白止-S级品'!$D$2:$AV$26)),0)+IFERROR(SUMPRODUCT(('乐容-S级品'!$A$4:$A$32=$B151)*('乐容-S级品'!$L$3:$CA$3=BJ$1)*('乐容-S级品'!$L$4:$CA$32)),0)</f>
      </c>
      <c r="BK151" s="280">
        <f>IFERROR(SUMPRODUCT(('控温被PRO-S级品'!$B$2:$B$10=$B151)*('控温被PRO-S级品'!$E$1:$BE$1=BK$1)*('控温被PRO-S级品'!$E$2:$BE$10)),0)+IFERROR(SUMPRODUCT(('冬被-S级品'!$B$2:$B$10=$B151)*('冬被-S级品'!$E$1:$AW$1=BK$1)*('冬被-S级品'!$E$2:$AW$10)),0)+IFERROR(SUMPRODUCT(('白止-S级品'!$A$2:$A$26=$B151)*('白止-S级品'!$D$1:$AV$1=BK$1)*('白止-S级品'!$D$2:$AV$26)),0)+IFERROR(SUMPRODUCT(('乐容-S级品'!$A$4:$A$32=$B151)*('乐容-S级品'!$L$3:$CA$3=BK$1)*('乐容-S级品'!$L$4:$CA$32)),0)</f>
      </c>
      <c r="BL151" s="280">
        <f>IFERROR(SUMPRODUCT(('控温被PRO-S级品'!$B$2:$B$10=$B151)*('控温被PRO-S级品'!$E$1:$BE$1=BL$1)*('控温被PRO-S级品'!$E$2:$BE$10)),0)+IFERROR(SUMPRODUCT(('冬被-S级品'!$B$2:$B$10=$B151)*('冬被-S级品'!$E$1:$AW$1=BL$1)*('冬被-S级品'!$E$2:$AW$10)),0)+IFERROR(SUMPRODUCT(('白止-S级品'!$A$2:$A$26=$B151)*('白止-S级品'!$D$1:$AV$1=BL$1)*('白止-S级品'!$D$2:$AV$26)),0)+IFERROR(SUMPRODUCT(('乐容-S级品'!$A$4:$A$32=$B151)*('乐容-S级品'!$L$3:$CA$3=BL$1)*('乐容-S级品'!$L$4:$CA$32)),0)</f>
      </c>
      <c r="BM151" s="280">
        <f>IFERROR(SUMPRODUCT(('控温被PRO-S级品'!$B$2:$B$10=$B151)*('控温被PRO-S级品'!$E$1:$BE$1=BM$1)*('控温被PRO-S级品'!$E$2:$BE$10)),0)+IFERROR(SUMPRODUCT(('冬被-S级品'!$B$2:$B$10=$B151)*('冬被-S级品'!$E$1:$AW$1=BM$1)*('冬被-S级品'!$E$2:$AW$10)),0)+IFERROR(SUMPRODUCT(('白止-S级品'!$A$2:$A$26=$B151)*('白止-S级品'!$D$1:$AV$1=BM$1)*('白止-S级品'!$D$2:$AV$26)),0)+IFERROR(SUMPRODUCT(('乐容-S级品'!$A$4:$A$32=$B151)*('乐容-S级品'!$L$3:$CA$3=BM$1)*('乐容-S级品'!$L$4:$CA$32)),0)</f>
      </c>
      <c r="BN151" s="280">
        <f>IFERROR(SUMPRODUCT(('控温被PRO-S级品'!$B$2:$B$10=$B151)*('控温被PRO-S级品'!$E$1:$BE$1=BN$1)*('控温被PRO-S级品'!$E$2:$BE$10)),0)+IFERROR(SUMPRODUCT(('冬被-S级品'!$B$2:$B$10=$B151)*('冬被-S级品'!$E$1:$AW$1=BN$1)*('冬被-S级品'!$E$2:$AW$10)),0)+IFERROR(SUMPRODUCT(('白止-S级品'!$A$2:$A$26=$B151)*('白止-S级品'!$D$1:$AV$1=BN$1)*('白止-S级品'!$D$2:$AV$26)),0)+IFERROR(SUMPRODUCT(('乐容-S级品'!$A$4:$A$32=$B151)*('乐容-S级品'!$L$3:$CA$3=BN$1)*('乐容-S级品'!$L$4:$CA$32)),0)</f>
      </c>
      <c r="BO151" s="280">
        <f>IFERROR(SUMPRODUCT(('控温被PRO-S级品'!$B$2:$B$10=$B151)*('控温被PRO-S级品'!$E$1:$BE$1=BO$1)*('控温被PRO-S级品'!$E$2:$BE$10)),0)+IFERROR(SUMPRODUCT(('冬被-S级品'!$B$2:$B$10=$B151)*('冬被-S级品'!$E$1:$AW$1=BO$1)*('冬被-S级品'!$E$2:$AW$10)),0)+IFERROR(SUMPRODUCT(('白止-S级品'!$A$2:$A$26=$B151)*('白止-S级品'!$D$1:$AV$1=BO$1)*('白止-S级品'!$D$2:$AV$26)),0)+IFERROR(SUMPRODUCT(('乐容-S级品'!$A$4:$A$32=$B151)*('乐容-S级品'!$L$3:$CA$3=BO$1)*('乐容-S级品'!$L$4:$CA$32)),0)</f>
      </c>
      <c r="BP151" s="280">
        <f>IFERROR(SUMPRODUCT(('控温被PRO-S级品'!$B$2:$B$10=$B151)*('控温被PRO-S级品'!$E$1:$BE$1=BP$1)*('控温被PRO-S级品'!$E$2:$BE$10)),0)+IFERROR(SUMPRODUCT(('冬被-S级品'!$B$2:$B$10=$B151)*('冬被-S级品'!$E$1:$AW$1=BP$1)*('冬被-S级品'!$E$2:$AW$10)),0)+IFERROR(SUMPRODUCT(('白止-S级品'!$A$2:$A$26=$B151)*('白止-S级品'!$D$1:$AV$1=BP$1)*('白止-S级品'!$D$2:$AV$26)),0)+IFERROR(SUMPRODUCT(('乐容-S级品'!$A$4:$A$32=$B151)*('乐容-S级品'!$L$3:$CA$3=BP$1)*('乐容-S级品'!$L$4:$CA$32)),0)</f>
      </c>
      <c r="BQ151" s="280">
        <f>IFERROR(SUMPRODUCT(('控温被PRO-S级品'!$B$2:$B$10=$B151)*('控温被PRO-S级品'!$E$1:$BE$1=BQ$1)*('控温被PRO-S级品'!$E$2:$BE$10)),0)+IFERROR(SUMPRODUCT(('冬被-S级品'!$B$2:$B$10=$B151)*('冬被-S级品'!$E$1:$AW$1=BQ$1)*('冬被-S级品'!$E$2:$AW$10)),0)+IFERROR(SUMPRODUCT(('白止-S级品'!$A$2:$A$26=$B151)*('白止-S级品'!$D$1:$AV$1=BQ$1)*('白止-S级品'!$D$2:$AV$26)),0)+IFERROR(SUMPRODUCT(('乐容-S级品'!$A$4:$A$32=$B151)*('乐容-S级品'!$L$3:$CA$3=BQ$1)*('乐容-S级品'!$L$4:$CA$32)),0)</f>
      </c>
      <c r="BR151" s="280">
        <f>IFERROR(SUMPRODUCT(('控温被PRO-S级品'!$B$2:$B$10=$B151)*('控温被PRO-S级品'!$E$1:$BE$1=BR$1)*('控温被PRO-S级品'!$E$2:$BE$10)),0)+IFERROR(SUMPRODUCT(('冬被-S级品'!$B$2:$B$10=$B151)*('冬被-S级品'!$E$1:$AW$1=BR$1)*('冬被-S级品'!$E$2:$AW$10)),0)+IFERROR(SUMPRODUCT(('白止-S级品'!$A$2:$A$26=$B151)*('白止-S级品'!$D$1:$AV$1=BR$1)*('白止-S级品'!$D$2:$AV$26)),0)+IFERROR(SUMPRODUCT(('乐容-S级品'!$A$4:$A$32=$B151)*('乐容-S级品'!$L$3:$CA$3=BR$1)*('乐容-S级品'!$L$4:$CA$32)),0)</f>
      </c>
      <c r="BS151" s="280">
        <f>IFERROR(SUMPRODUCT(('控温被PRO-S级品'!$B$2:$B$10=$B151)*('控温被PRO-S级品'!$E$1:$BE$1=BS$1)*('控温被PRO-S级品'!$E$2:$BE$10)),0)+IFERROR(SUMPRODUCT(('冬被-S级品'!$B$2:$B$10=$B151)*('冬被-S级品'!$E$1:$AW$1=BS$1)*('冬被-S级品'!$E$2:$AW$10)),0)+IFERROR(SUMPRODUCT(('白止-S级品'!$A$2:$A$26=$B151)*('白止-S级品'!$D$1:$AV$1=BS$1)*('白止-S级品'!$D$2:$AV$26)),0)+IFERROR(SUMPRODUCT(('乐容-S级品'!$A$4:$A$32=$B151)*('乐容-S级品'!$L$3:$CA$3=BS$1)*('乐容-S级品'!$L$4:$CA$32)),0)</f>
      </c>
      <c r="BT151" s="280">
        <f>IFERROR(SUMPRODUCT(('控温被PRO-S级品'!$B$2:$B$10=$B151)*('控温被PRO-S级品'!$E$1:$BE$1=BT$1)*('控温被PRO-S级品'!$E$2:$BE$10)),0)+IFERROR(SUMPRODUCT(('冬被-S级品'!$B$2:$B$10=$B151)*('冬被-S级品'!$E$1:$AW$1=BT$1)*('冬被-S级品'!$E$2:$AW$10)),0)+IFERROR(SUMPRODUCT(('白止-S级品'!$A$2:$A$26=$B151)*('白止-S级品'!$D$1:$AV$1=BT$1)*('白止-S级品'!$D$2:$AV$26)),0)+IFERROR(SUMPRODUCT(('乐容-S级品'!$A$4:$A$32=$B151)*('乐容-S级品'!$L$3:$CA$3=BT$1)*('乐容-S级品'!$L$4:$CA$32)),0)</f>
      </c>
      <c r="BU151" s="280">
        <f>IFERROR(SUMPRODUCT(('控温被PRO-S级品'!$B$2:$B$10=$B151)*('控温被PRO-S级品'!$E$1:$BE$1=BU$1)*('控温被PRO-S级品'!$E$2:$BE$10)),0)+IFERROR(SUMPRODUCT(('冬被-S级品'!$B$2:$B$10=$B151)*('冬被-S级品'!$E$1:$AW$1=BU$1)*('冬被-S级品'!$E$2:$AW$10)),0)+IFERROR(SUMPRODUCT(('白止-S级品'!$A$2:$A$26=$B151)*('白止-S级品'!$D$1:$AV$1=BU$1)*('白止-S级品'!$D$2:$AV$26)),0)+IFERROR(SUMPRODUCT(('乐容-S级品'!$A$4:$A$32=$B151)*('乐容-S级品'!$L$3:$CA$3=BU$1)*('乐容-S级品'!$L$4:$CA$32)),0)</f>
      </c>
      <c r="BV151" s="280">
        <f>IFERROR(SUMPRODUCT(('控温被PRO-S级品'!$B$2:$B$10=$B151)*('控温被PRO-S级品'!$E$1:$BE$1=BV$1)*('控温被PRO-S级品'!$E$2:$BE$10)),0)+IFERROR(SUMPRODUCT(('冬被-S级品'!$B$2:$B$10=$B151)*('冬被-S级品'!$E$1:$AW$1=BV$1)*('冬被-S级品'!$E$2:$AW$10)),0)+IFERROR(SUMPRODUCT(('白止-S级品'!$A$2:$A$26=$B151)*('白止-S级品'!$D$1:$AV$1=BV$1)*('白止-S级品'!$D$2:$AV$26)),0)+IFERROR(SUMPRODUCT(('乐容-S级品'!$A$4:$A$32=$B151)*('乐容-S级品'!$L$3:$CA$3=BV$1)*('乐容-S级品'!$L$4:$CA$32)),0)</f>
      </c>
      <c r="BW151" s="280">
        <f>IFERROR(SUMPRODUCT(('控温被PRO-S级品'!$B$2:$B$10=$B151)*('控温被PRO-S级品'!$E$1:$BE$1=BW$1)*('控温被PRO-S级品'!$E$2:$BE$10)),0)+IFERROR(SUMPRODUCT(('冬被-S级品'!$B$2:$B$10=$B151)*('冬被-S级品'!$E$1:$AW$1=BW$1)*('冬被-S级品'!$E$2:$AW$10)),0)+IFERROR(SUMPRODUCT(('白止-S级品'!$A$2:$A$26=$B151)*('白止-S级品'!$D$1:$AV$1=BW$1)*('白止-S级品'!$D$2:$AV$26)),0)+IFERROR(SUMPRODUCT(('乐容-S级品'!$A$4:$A$32=$B151)*('乐容-S级品'!$L$3:$CA$3=BW$1)*('乐容-S级品'!$L$4:$CA$32)),0)</f>
      </c>
      <c r="BX151" s="280">
        <f>IFERROR(SUMPRODUCT(('控温被PRO-S级品'!$B$2:$B$10=$B151)*('控温被PRO-S级品'!$E$1:$BE$1=BX$1)*('控温被PRO-S级品'!$E$2:$BE$10)),0)+IFERROR(SUMPRODUCT(('冬被-S级品'!$B$2:$B$10=$B151)*('冬被-S级品'!$E$1:$AW$1=BX$1)*('冬被-S级品'!$E$2:$AW$10)),0)+IFERROR(SUMPRODUCT(('白止-S级品'!$A$2:$A$26=$B151)*('白止-S级品'!$D$1:$AV$1=BX$1)*('白止-S级品'!$D$2:$AV$26)),0)+IFERROR(SUMPRODUCT(('乐容-S级品'!$A$4:$A$32=$B151)*('乐容-S级品'!$L$3:$CA$3=BX$1)*('乐容-S级品'!$L$4:$CA$32)),0)</f>
      </c>
      <c r="BY151" s="280">
        <f>IFERROR(SUMPRODUCT(('控温被PRO-S级品'!$B$2:$B$10=$B151)*('控温被PRO-S级品'!$E$1:$BE$1=BY$1)*('控温被PRO-S级品'!$E$2:$BE$10)),0)+IFERROR(SUMPRODUCT(('冬被-S级品'!$B$2:$B$10=$B151)*('冬被-S级品'!$E$1:$AW$1=BY$1)*('冬被-S级品'!$E$2:$AW$10)),0)+IFERROR(SUMPRODUCT(('白止-S级品'!$A$2:$A$26=$B151)*('白止-S级品'!$D$1:$AV$1=BY$1)*('白止-S级品'!$D$2:$AV$26)),0)+IFERROR(SUMPRODUCT(('乐容-S级品'!$A$4:$A$32=$B151)*('乐容-S级品'!$L$3:$CA$3=BY$1)*('乐容-S级品'!$L$4:$CA$32)),0)</f>
      </c>
      <c r="BZ151" s="280">
        <f>IFERROR(SUMPRODUCT(('控温被PRO-S级品'!$B$2:$B$10=$B151)*('控温被PRO-S级品'!$E$1:$BE$1=BZ$1)*('控温被PRO-S级品'!$E$2:$BE$10)),0)+IFERROR(SUMPRODUCT(('冬被-S级品'!$B$2:$B$10=$B151)*('冬被-S级品'!$E$1:$AW$1=BZ$1)*('冬被-S级品'!$E$2:$AW$10)),0)+IFERROR(SUMPRODUCT(('白止-S级品'!$A$2:$A$26=$B151)*('白止-S级品'!$D$1:$AV$1=BZ$1)*('白止-S级品'!$D$2:$AV$26)),0)+IFERROR(SUMPRODUCT(('乐容-S级品'!$A$4:$A$32=$B151)*('乐容-S级品'!$L$3:$CA$3=BZ$1)*('乐容-S级品'!$L$4:$CA$32)),0)</f>
      </c>
      <c r="CA151" s="280">
        <f>IFERROR(SUMPRODUCT(('控温被PRO-S级品'!$B$2:$B$10=$B151)*('控温被PRO-S级品'!$E$1:$BE$1=CA$1)*('控温被PRO-S级品'!$E$2:$BE$10)),0)+IFERROR(SUMPRODUCT(('冬被-S级品'!$B$2:$B$10=$B151)*('冬被-S级品'!$E$1:$AW$1=CA$1)*('冬被-S级品'!$E$2:$AW$10)),0)+IFERROR(SUMPRODUCT(('白止-S级品'!$A$2:$A$26=$B151)*('白止-S级品'!$D$1:$AV$1=CA$1)*('白止-S级品'!$D$2:$AV$26)),0)+IFERROR(SUMPRODUCT(('乐容-S级品'!$A$4:$A$32=$B151)*('乐容-S级品'!$L$3:$CA$3=CA$1)*('乐容-S级品'!$L$4:$CA$32)),0)</f>
      </c>
      <c r="CB151" s="280">
        <f>IFERROR(SUMPRODUCT(('控温被PRO-S级品'!$B$2:$B$10=$B151)*('控温被PRO-S级品'!$E$1:$BE$1=CB$1)*('控温被PRO-S级品'!$E$2:$BE$10)),0)+IFERROR(SUMPRODUCT(('冬被-S级品'!$B$2:$B$10=$B151)*('冬被-S级品'!$E$1:$AW$1=CB$1)*('冬被-S级品'!$E$2:$AW$10)),0)+IFERROR(SUMPRODUCT(('白止-S级品'!$A$2:$A$26=$B151)*('白止-S级品'!$D$1:$AV$1=CB$1)*('白止-S级品'!$D$2:$AV$26)),0)+IFERROR(SUMPRODUCT(('乐容-S级品'!$A$4:$A$32=$B151)*('乐容-S级品'!$L$3:$CA$3=CB$1)*('乐容-S级品'!$L$4:$CA$32)),0)</f>
      </c>
      <c r="CC151" s="280">
        <f>IFERROR(SUMPRODUCT(('控温被PRO-S级品'!$B$2:$B$10=$B151)*('控温被PRO-S级品'!$E$1:$BE$1=CC$1)*('控温被PRO-S级品'!$E$2:$BE$10)),0)+IFERROR(SUMPRODUCT(('冬被-S级品'!$B$2:$B$10=$B151)*('冬被-S级品'!$E$1:$AW$1=CC$1)*('冬被-S级品'!$E$2:$AW$10)),0)+IFERROR(SUMPRODUCT(('白止-S级品'!$A$2:$A$26=$B151)*('白止-S级品'!$D$1:$AV$1=CC$1)*('白止-S级品'!$D$2:$AV$26)),0)+IFERROR(SUMPRODUCT(('乐容-S级品'!$A$4:$A$32=$B151)*('乐容-S级品'!$L$3:$CA$3=CC$1)*('乐容-S级品'!$L$4:$CA$32)),0)</f>
      </c>
      <c r="CD151" s="280">
        <f>IFERROR(SUMPRODUCT(('控温被PRO-S级品'!$B$2:$B$10=$B151)*('控温被PRO-S级品'!$E$1:$BE$1=CD$1)*('控温被PRO-S级品'!$E$2:$BE$10)),0)+IFERROR(SUMPRODUCT(('冬被-S级品'!$B$2:$B$10=$B151)*('冬被-S级品'!$E$1:$AW$1=CD$1)*('冬被-S级品'!$E$2:$AW$10)),0)+IFERROR(SUMPRODUCT(('白止-S级品'!$A$2:$A$26=$B151)*('白止-S级品'!$D$1:$AV$1=CD$1)*('白止-S级品'!$D$2:$AV$26)),0)+IFERROR(SUMPRODUCT(('乐容-S级品'!$A$4:$A$32=$B151)*('乐容-S级品'!$L$3:$CA$3=CD$1)*('乐容-S级品'!$L$4:$CA$32)),0)</f>
      </c>
      <c r="CE151" s="280">
        <f>IFERROR(SUMPRODUCT(('控温被PRO-S级品'!$B$2:$B$10=$B151)*('控温被PRO-S级品'!$E$1:$BE$1=CE$1)*('控温被PRO-S级品'!$E$2:$BE$10)),0)+IFERROR(SUMPRODUCT(('冬被-S级品'!$B$2:$B$10=$B151)*('冬被-S级品'!$E$1:$AW$1=CE$1)*('冬被-S级品'!$E$2:$AW$10)),0)+IFERROR(SUMPRODUCT(('白止-S级品'!$A$2:$A$26=$B151)*('白止-S级品'!$D$1:$AV$1=CE$1)*('白止-S级品'!$D$2:$AV$26)),0)+IFERROR(SUMPRODUCT(('乐容-S级品'!$A$4:$A$32=$B151)*('乐容-S级品'!$L$3:$CA$3=CE$1)*('乐容-S级品'!$L$4:$CA$32)),0)</f>
      </c>
      <c r="CF151" s="280">
        <f>IFERROR(SUMPRODUCT(('控温被PRO-S级品'!$B$2:$B$10=$B151)*('控温被PRO-S级品'!$E$1:$BE$1=CF$1)*('控温被PRO-S级品'!$E$2:$BE$10)),0)+IFERROR(SUMPRODUCT(('冬被-S级品'!$B$2:$B$10=$B151)*('冬被-S级品'!$E$1:$AW$1=CF$1)*('冬被-S级品'!$E$2:$AW$10)),0)+IFERROR(SUMPRODUCT(('白止-S级品'!$A$2:$A$26=$B151)*('白止-S级品'!$D$1:$AV$1=CF$1)*('白止-S级品'!$D$2:$AV$26)),0)+IFERROR(SUMPRODUCT(('乐容-S级品'!$A$4:$A$32=$B151)*('乐容-S级品'!$L$3:$CA$3=CF$1)*('乐容-S级品'!$L$4:$CA$32)),0)</f>
      </c>
      <c r="CG151" s="280">
        <f>IFERROR(SUMPRODUCT(('控温被PRO-S级品'!$B$2:$B$10=$B151)*('控温被PRO-S级品'!$E$1:$BE$1=CG$1)*('控温被PRO-S级品'!$E$2:$BE$10)),0)+IFERROR(SUMPRODUCT(('冬被-S级品'!$B$2:$B$10=$B151)*('冬被-S级品'!$E$1:$AW$1=CG$1)*('冬被-S级品'!$E$2:$AW$10)),0)+IFERROR(SUMPRODUCT(('白止-S级品'!$A$2:$A$26=$B151)*('白止-S级品'!$D$1:$AV$1=CG$1)*('白止-S级品'!$D$2:$AV$26)),0)+IFERROR(SUMPRODUCT(('乐容-S级品'!$A$4:$A$32=$B151)*('乐容-S级品'!$L$3:$CA$3=CG$1)*('乐容-S级品'!$L$4:$CA$32)),0)</f>
      </c>
      <c r="CH151" s="280">
        <f>IFERROR(SUMPRODUCT(('控温被PRO-S级品'!$B$2:$B$10=$B151)*('控温被PRO-S级品'!$E$1:$BE$1=CH$1)*('控温被PRO-S级品'!$E$2:$BE$10)),0)+IFERROR(SUMPRODUCT(('冬被-S级品'!$B$2:$B$10=$B151)*('冬被-S级品'!$E$1:$AW$1=CH$1)*('冬被-S级品'!$E$2:$AW$10)),0)+IFERROR(SUMPRODUCT(('白止-S级品'!$A$2:$A$26=$B151)*('白止-S级品'!$D$1:$AV$1=CH$1)*('白止-S级品'!$D$2:$AV$26)),0)+IFERROR(SUMPRODUCT(('乐容-S级品'!$A$4:$A$32=$B151)*('乐容-S级品'!$L$3:$CA$3=CH$1)*('乐容-S级品'!$L$4:$CA$32)),0)</f>
      </c>
      <c r="CI151" s="280">
        <f>IFERROR(SUMPRODUCT(('控温被PRO-S级品'!$B$2:$B$10=$B151)*('控温被PRO-S级品'!$E$1:$BE$1=CI$1)*('控温被PRO-S级品'!$E$2:$BE$10)),0)+IFERROR(SUMPRODUCT(('冬被-S级品'!$B$2:$B$10=$B151)*('冬被-S级品'!$E$1:$AW$1=CI$1)*('冬被-S级品'!$E$2:$AW$10)),0)+IFERROR(SUMPRODUCT(('白止-S级品'!$A$2:$A$26=$B151)*('白止-S级品'!$D$1:$AV$1=CI$1)*('白止-S级品'!$D$2:$AV$26)),0)+IFERROR(SUMPRODUCT(('乐容-S级品'!$A$4:$A$32=$B151)*('乐容-S级品'!$L$3:$CA$3=CI$1)*('乐容-S级品'!$L$4:$CA$32)),0)</f>
      </c>
      <c r="CJ151" s="280">
        <f>IFERROR(SUMPRODUCT(('控温被PRO-S级品'!$B$2:$B$10=$B151)*('控温被PRO-S级品'!$E$1:$BE$1=CJ$1)*('控温被PRO-S级品'!$E$2:$BE$10)),0)+IFERROR(SUMPRODUCT(('冬被-S级品'!$B$2:$B$10=$B151)*('冬被-S级品'!$E$1:$AW$1=CJ$1)*('冬被-S级品'!$E$2:$AW$10)),0)+IFERROR(SUMPRODUCT(('白止-S级品'!$A$2:$A$26=$B151)*('白止-S级品'!$D$1:$AV$1=CJ$1)*('白止-S级品'!$D$2:$AV$26)),0)+IFERROR(SUMPRODUCT(('乐容-S级品'!$A$4:$A$32=$B151)*('乐容-S级品'!$L$3:$CA$3=CJ$1)*('乐容-S级品'!$L$4:$CA$32)),0)</f>
      </c>
      <c r="CK151" s="280">
        <f>IFERROR(SUMPRODUCT(('控温被PRO-S级品'!$B$2:$B$10=$B151)*('控温被PRO-S级品'!$E$1:$BE$1=CK$1)*('控温被PRO-S级品'!$E$2:$BE$10)),0)+IFERROR(SUMPRODUCT(('冬被-S级品'!$B$2:$B$10=$B151)*('冬被-S级品'!$E$1:$AW$1=CK$1)*('冬被-S级品'!$E$2:$AW$10)),0)+IFERROR(SUMPRODUCT(('白止-S级品'!$A$2:$A$26=$B151)*('白止-S级品'!$D$1:$AV$1=CK$1)*('白止-S级品'!$D$2:$AV$26)),0)+IFERROR(SUMPRODUCT(('乐容-S级品'!$A$4:$A$32=$B151)*('乐容-S级品'!$L$3:$CA$3=CK$1)*('乐容-S级品'!$L$4:$CA$32)),0)</f>
      </c>
      <c r="CL151" s="280">
        <f>IFERROR(SUMPRODUCT(('控温被PRO-S级品'!$B$2:$B$10=$B151)*('控温被PRO-S级品'!$E$1:$BE$1=CL$1)*('控温被PRO-S级品'!$E$2:$BE$10)),0)+IFERROR(SUMPRODUCT(('冬被-S级品'!$B$2:$B$10=$B151)*('冬被-S级品'!$E$1:$AW$1=CL$1)*('冬被-S级品'!$E$2:$AW$10)),0)+IFERROR(SUMPRODUCT(('白止-S级品'!$A$2:$A$26=$B151)*('白止-S级品'!$D$1:$AV$1=CL$1)*('白止-S级品'!$D$2:$AV$26)),0)+IFERROR(SUMPRODUCT(('乐容-S级品'!$A$4:$A$32=$B151)*('乐容-S级品'!$L$3:$CA$3=CL$1)*('乐容-S级品'!$L$4:$CA$32)),0)</f>
      </c>
      <c r="CM151" s="280">
        <f>IFERROR(SUMPRODUCT(('控温被PRO-S级品'!$B$2:$B$10=$B151)*('控温被PRO-S级品'!$E$1:$BE$1=CM$1)*('控温被PRO-S级品'!$E$2:$BE$10)),0)+IFERROR(SUMPRODUCT(('冬被-S级品'!$B$2:$B$10=$B151)*('冬被-S级品'!$E$1:$AW$1=CM$1)*('冬被-S级品'!$E$2:$AW$10)),0)+IFERROR(SUMPRODUCT(('白止-S级品'!$A$2:$A$26=$B151)*('白止-S级品'!$D$1:$AV$1=CM$1)*('白止-S级品'!$D$2:$AV$26)),0)+IFERROR(SUMPRODUCT(('乐容-S级品'!$A$4:$A$32=$B151)*('乐容-S级品'!$L$3:$CA$3=CM$1)*('乐容-S级品'!$L$4:$CA$32)),0)</f>
      </c>
      <c r="CN151" s="280">
        <f>IFERROR(SUMPRODUCT(('控温被PRO-S级品'!$B$2:$B$10=$B151)*('控温被PRO-S级品'!$E$1:$BE$1=CN$1)*('控温被PRO-S级品'!$E$2:$BE$10)),0)+IFERROR(SUMPRODUCT(('冬被-S级品'!$B$2:$B$10=$B151)*('冬被-S级品'!$E$1:$AW$1=CN$1)*('冬被-S级品'!$E$2:$AW$10)),0)+IFERROR(SUMPRODUCT(('白止-S级品'!$A$2:$A$26=$B151)*('白止-S级品'!$D$1:$AV$1=CN$1)*('白止-S级品'!$D$2:$AV$26)),0)+IFERROR(SUMPRODUCT(('乐容-S级品'!$A$4:$A$32=$B151)*('乐容-S级品'!$L$3:$CA$3=CN$1)*('乐容-S级品'!$L$4:$CA$32)),0)</f>
      </c>
      <c r="CO151" s="280">
        <f>IFERROR(SUMPRODUCT(('控温被PRO-S级品'!$B$2:$B$10=$B151)*('控温被PRO-S级品'!$E$1:$BE$1=CO$1)*('控温被PRO-S级品'!$E$2:$BE$10)),0)+IFERROR(SUMPRODUCT(('冬被-S级品'!$B$2:$B$10=$B151)*('冬被-S级品'!$E$1:$AW$1=CO$1)*('冬被-S级品'!$E$2:$AW$10)),0)+IFERROR(SUMPRODUCT(('白止-S级品'!$A$2:$A$26=$B151)*('白止-S级品'!$D$1:$AV$1=CO$1)*('白止-S级品'!$D$2:$AV$26)),0)+IFERROR(SUMPRODUCT(('乐容-S级品'!$A$4:$A$32=$B151)*('乐容-S级品'!$L$3:$CA$3=CO$1)*('乐容-S级品'!$L$4:$CA$32)),0)</f>
      </c>
      <c r="CP151" s="280">
        <f>IFERROR(SUMPRODUCT(('控温被PRO-S级品'!$B$2:$B$10=$B151)*('控温被PRO-S级品'!$E$1:$BE$1=CP$1)*('控温被PRO-S级品'!$E$2:$BE$10)),0)+IFERROR(SUMPRODUCT(('冬被-S级品'!$B$2:$B$10=$B151)*('冬被-S级品'!$E$1:$AW$1=CP$1)*('冬被-S级品'!$E$2:$AW$10)),0)+IFERROR(SUMPRODUCT(('白止-S级品'!$A$2:$A$26=$B151)*('白止-S级品'!$D$1:$AV$1=CP$1)*('白止-S级品'!$D$2:$AV$26)),0)+IFERROR(SUMPRODUCT(('乐容-S级品'!$A$4:$A$32=$B151)*('乐容-S级品'!$L$3:$CA$3=CP$1)*('乐容-S级品'!$L$4:$CA$32)),0)</f>
      </c>
      <c r="CQ151" s="280">
        <f>IFERROR(SUMPRODUCT(('控温被PRO-S级品'!$B$2:$B$10=$B151)*('控温被PRO-S级品'!$E$1:$BE$1=CQ$1)*('控温被PRO-S级品'!$E$2:$BE$10)),0)+IFERROR(SUMPRODUCT(('冬被-S级品'!$B$2:$B$10=$B151)*('冬被-S级品'!$E$1:$AW$1=CQ$1)*('冬被-S级品'!$E$2:$AW$10)),0)+IFERROR(SUMPRODUCT(('白止-S级品'!$A$2:$A$26=$B151)*('白止-S级品'!$D$1:$AV$1=CQ$1)*('白止-S级品'!$D$2:$AV$26)),0)+IFERROR(SUMPRODUCT(('乐容-S级品'!$A$4:$A$32=$B151)*('乐容-S级品'!$L$3:$CA$3=CQ$1)*('乐容-S级品'!$L$4:$CA$32)),0)</f>
      </c>
      <c r="CR151" s="280">
        <f>IFERROR(SUMPRODUCT(('控温被PRO-S级品'!$B$2:$B$10=$B151)*('控温被PRO-S级品'!$E$1:$BE$1=CR$1)*('控温被PRO-S级品'!$E$2:$BE$10)),0)+IFERROR(SUMPRODUCT(('冬被-S级品'!$B$2:$B$10=$B151)*('冬被-S级品'!$E$1:$AW$1=CR$1)*('冬被-S级品'!$E$2:$AW$10)),0)+IFERROR(SUMPRODUCT(('白止-S级品'!$A$2:$A$26=$B151)*('白止-S级品'!$D$1:$AV$1=CR$1)*('白止-S级品'!$D$2:$AV$26)),0)+IFERROR(SUMPRODUCT(('乐容-S级品'!$A$4:$A$32=$B151)*('乐容-S级品'!$L$3:$CA$3=CR$1)*('乐容-S级品'!$L$4:$CA$32)),0)</f>
      </c>
      <c r="CS151" s="280">
        <f>IFERROR(SUMPRODUCT(('控温被PRO-S级品'!$B$2:$B$10=$B151)*('控温被PRO-S级品'!$E$1:$BE$1=CS$1)*('控温被PRO-S级品'!$E$2:$BE$10)),0)+IFERROR(SUMPRODUCT(('冬被-S级品'!$B$2:$B$10=$B151)*('冬被-S级品'!$E$1:$AW$1=CS$1)*('冬被-S级品'!$E$2:$AW$10)),0)+IFERROR(SUMPRODUCT(('白止-S级品'!$A$2:$A$26=$B151)*('白止-S级品'!$D$1:$AV$1=CS$1)*('白止-S级品'!$D$2:$AV$26)),0)+IFERROR(SUMPRODUCT(('乐容-S级品'!$A$4:$A$32=$B151)*('乐容-S级品'!$L$3:$CA$3=CS$1)*('乐容-S级品'!$L$4:$CA$32)),0)</f>
      </c>
      <c r="CT151" s="280">
        <f>IFERROR(SUMPRODUCT(('控温被PRO-S级品'!$B$2:$B$10=$B151)*('控温被PRO-S级品'!$E$1:$BE$1=CT$1)*('控温被PRO-S级品'!$E$2:$BE$10)),0)+IFERROR(SUMPRODUCT(('冬被-S级品'!$B$2:$B$10=$B151)*('冬被-S级品'!$E$1:$AW$1=CT$1)*('冬被-S级品'!$E$2:$AW$10)),0)+IFERROR(SUMPRODUCT(('白止-S级品'!$A$2:$A$26=$B151)*('白止-S级品'!$D$1:$AV$1=CT$1)*('白止-S级品'!$D$2:$AV$26)),0)+IFERROR(SUMPRODUCT(('乐容-S级品'!$A$4:$A$32=$B151)*('乐容-S级品'!$L$3:$CA$3=CT$1)*('乐容-S级品'!$L$4:$CA$32)),0)</f>
      </c>
      <c r="CU151" s="280">
        <f>IFERROR(SUMPRODUCT(('控温被PRO-S级品'!$B$2:$B$10=$B151)*('控温被PRO-S级品'!$E$1:$BE$1=CU$1)*('控温被PRO-S级品'!$E$2:$BE$10)),0)+IFERROR(SUMPRODUCT(('冬被-S级品'!$B$2:$B$10=$B151)*('冬被-S级品'!$E$1:$AW$1=CU$1)*('冬被-S级品'!$E$2:$AW$10)),0)+IFERROR(SUMPRODUCT(('白止-S级品'!$A$2:$A$26=$B151)*('白止-S级品'!$D$1:$AV$1=CU$1)*('白止-S级品'!$D$2:$AV$26)),0)+IFERROR(SUMPRODUCT(('乐容-S级品'!$A$4:$A$32=$B151)*('乐容-S级品'!$L$3:$CA$3=CU$1)*('乐容-S级品'!$L$4:$CA$32)),0)</f>
      </c>
      <c r="CV151" s="280">
        <f>IFERROR(SUMPRODUCT(('控温被PRO-S级品'!$B$2:$B$10=$B151)*('控温被PRO-S级品'!$E$1:$BE$1=CV$1)*('控温被PRO-S级品'!$E$2:$BE$10)),0)+IFERROR(SUMPRODUCT(('冬被-S级品'!$B$2:$B$10=$B151)*('冬被-S级品'!$E$1:$AW$1=CV$1)*('冬被-S级品'!$E$2:$AW$10)),0)+IFERROR(SUMPRODUCT(('白止-S级品'!$A$2:$A$26=$B151)*('白止-S级品'!$D$1:$AV$1=CV$1)*('白止-S级品'!$D$2:$AV$26)),0)+IFERROR(SUMPRODUCT(('乐容-S级品'!$A$4:$A$32=$B151)*('乐容-S级品'!$L$3:$CA$3=CV$1)*('乐容-S级品'!$L$4:$CA$32)),0)</f>
      </c>
      <c r="CW151" s="280">
        <f>IFERROR(SUMPRODUCT(('控温被PRO-S级品'!$B$2:$B$10=$B151)*('控温被PRO-S级品'!$E$1:$BE$1=CW$1)*('控温被PRO-S级品'!$E$2:$BE$10)),0)+IFERROR(SUMPRODUCT(('冬被-S级品'!$B$2:$B$10=$B151)*('冬被-S级品'!$E$1:$AW$1=CW$1)*('冬被-S级品'!$E$2:$AW$10)),0)+IFERROR(SUMPRODUCT(('白止-S级品'!$A$2:$A$26=$B151)*('白止-S级品'!$D$1:$AV$1=CW$1)*('白止-S级品'!$D$2:$AV$26)),0)+IFERROR(SUMPRODUCT(('乐容-S级品'!$A$4:$A$32=$B151)*('乐容-S级品'!$L$3:$CA$3=CW$1)*('乐容-S级品'!$L$4:$CA$32)),0)</f>
      </c>
      <c r="CX151" s="280">
        <f>IFERROR(SUMPRODUCT(('控温被PRO-S级品'!$B$2:$B$10=$B151)*('控温被PRO-S级品'!$E$1:$BE$1=CX$1)*('控温被PRO-S级品'!$E$2:$BE$10)),0)+IFERROR(SUMPRODUCT(('冬被-S级品'!$B$2:$B$10=$B151)*('冬被-S级品'!$E$1:$AW$1=CX$1)*('冬被-S级品'!$E$2:$AW$10)),0)+IFERROR(SUMPRODUCT(('白止-S级品'!$A$2:$A$26=$B151)*('白止-S级品'!$D$1:$AV$1=CX$1)*('白止-S级品'!$D$2:$AV$26)),0)+IFERROR(SUMPRODUCT(('乐容-S级品'!$A$4:$A$32=$B151)*('乐容-S级品'!$L$3:$CA$3=CX$1)*('乐容-S级品'!$L$4:$CA$32)),0)</f>
      </c>
      <c r="CY151" s="280">
        <f>IFERROR(SUMPRODUCT(('控温被PRO-S级品'!$B$2:$B$10=$B151)*('控温被PRO-S级品'!$E$1:$BE$1=CY$1)*('控温被PRO-S级品'!$E$2:$BE$10)),0)+IFERROR(SUMPRODUCT(('冬被-S级品'!$B$2:$B$10=$B151)*('冬被-S级品'!$E$1:$AW$1=CY$1)*('冬被-S级品'!$E$2:$AW$10)),0)+IFERROR(SUMPRODUCT(('白止-S级品'!$A$2:$A$26=$B151)*('白止-S级品'!$D$1:$AV$1=CY$1)*('白止-S级品'!$D$2:$AV$26)),0)+IFERROR(SUMPRODUCT(('乐容-S级品'!$A$4:$A$32=$B151)*('乐容-S级品'!$L$3:$CA$3=CY$1)*('乐容-S级品'!$L$4:$CA$32)),0)</f>
      </c>
      <c r="CZ151" s="280">
        <f>IFERROR(SUMPRODUCT(('控温被PRO-S级品'!$B$2:$B$10=$B151)*('控温被PRO-S级品'!$E$1:$BE$1=CZ$1)*('控温被PRO-S级品'!$E$2:$BE$10)),0)+IFERROR(SUMPRODUCT(('冬被-S级品'!$B$2:$B$10=$B151)*('冬被-S级品'!$E$1:$AW$1=CZ$1)*('冬被-S级品'!$E$2:$AW$10)),0)+IFERROR(SUMPRODUCT(('白止-S级品'!$A$2:$A$26=$B151)*('白止-S级品'!$D$1:$AV$1=CZ$1)*('白止-S级品'!$D$2:$AV$26)),0)+IFERROR(SUMPRODUCT(('乐容-S级品'!$A$4:$A$32=$B151)*('乐容-S级品'!$L$3:$CA$3=CZ$1)*('乐容-S级品'!$L$4:$CA$32)),0)</f>
      </c>
      <c r="DA151" s="280">
        <f>IFERROR(SUMPRODUCT(('控温被PRO-S级品'!$B$2:$B$10=$B151)*('控温被PRO-S级品'!$E$1:$BE$1=DA$1)*('控温被PRO-S级品'!$E$2:$BE$10)),0)+IFERROR(SUMPRODUCT(('冬被-S级品'!$B$2:$B$10=$B151)*('冬被-S级品'!$E$1:$AW$1=DA$1)*('冬被-S级品'!$E$2:$AW$10)),0)+IFERROR(SUMPRODUCT(('白止-S级品'!$A$2:$A$26=$B151)*('白止-S级品'!$D$1:$AV$1=DA$1)*('白止-S级品'!$D$2:$AV$26)),0)+IFERROR(SUMPRODUCT(('乐容-S级品'!$A$4:$A$32=$B151)*('乐容-S级品'!$L$3:$CA$3=DA$1)*('乐容-S级品'!$L$4:$CA$32)),0)</f>
      </c>
      <c r="DB151" s="280">
        <f>IFERROR(SUMPRODUCT(('控温被PRO-S级品'!$B$2:$B$10=$B151)*('控温被PRO-S级品'!$E$1:$BE$1=DB$1)*('控温被PRO-S级品'!$E$2:$BE$10)),0)+IFERROR(SUMPRODUCT(('冬被-S级品'!$B$2:$B$10=$B151)*('冬被-S级品'!$E$1:$AW$1=DB$1)*('冬被-S级品'!$E$2:$AW$10)),0)+IFERROR(SUMPRODUCT(('白止-S级品'!$A$2:$A$26=$B151)*('白止-S级品'!$D$1:$AV$1=DB$1)*('白止-S级品'!$D$2:$AV$26)),0)+IFERROR(SUMPRODUCT(('乐容-S级品'!$A$4:$A$32=$B151)*('乐容-S级品'!$L$3:$CA$3=DB$1)*('乐容-S级品'!$L$4:$CA$32)),0)</f>
      </c>
      <c r="DC151" s="280">
        <f>IFERROR(SUMPRODUCT(('控温被PRO-S级品'!$B$2:$B$10=$B151)*('控温被PRO-S级品'!$E$1:$BE$1=DC$1)*('控温被PRO-S级品'!$E$2:$BE$10)),0)+IFERROR(SUMPRODUCT(('冬被-S级品'!$B$2:$B$10=$B151)*('冬被-S级品'!$E$1:$AW$1=DC$1)*('冬被-S级品'!$E$2:$AW$10)),0)+IFERROR(SUMPRODUCT(('白止-S级品'!$A$2:$A$26=$B151)*('白止-S级品'!$D$1:$AV$1=DC$1)*('白止-S级品'!$D$2:$AV$26)),0)+IFERROR(SUMPRODUCT(('乐容-S级品'!$A$4:$A$32=$B151)*('乐容-S级品'!$L$3:$CA$3=DC$1)*('乐容-S级品'!$L$4:$CA$32)),0)</f>
      </c>
      <c r="DD151" s="280">
        <f>IFERROR(SUMPRODUCT(('控温被PRO-S级品'!$B$2:$B$10=$B151)*('控温被PRO-S级品'!$E$1:$BE$1=DD$1)*('控温被PRO-S级品'!$E$2:$BE$10)),0)+IFERROR(SUMPRODUCT(('冬被-S级品'!$B$2:$B$10=$B151)*('冬被-S级品'!$E$1:$AW$1=DD$1)*('冬被-S级品'!$E$2:$AW$10)),0)+IFERROR(SUMPRODUCT(('白止-S级品'!$A$2:$A$26=$B151)*('白止-S级品'!$D$1:$AV$1=DD$1)*('白止-S级品'!$D$2:$AV$26)),0)+IFERROR(SUMPRODUCT(('乐容-S级品'!$A$4:$A$32=$B151)*('乐容-S级品'!$L$3:$CA$3=DD$1)*('乐容-S级品'!$L$4:$CA$32)),0)</f>
      </c>
      <c r="DE151" s="280">
        <f>IFERROR(SUMPRODUCT(('控温被PRO-S级品'!$B$2:$B$10=$B151)*('控温被PRO-S级品'!$E$1:$BE$1=DE$1)*('控温被PRO-S级品'!$E$2:$BE$10)),0)+IFERROR(SUMPRODUCT(('冬被-S级品'!$B$2:$B$10=$B151)*('冬被-S级品'!$E$1:$AW$1=DE$1)*('冬被-S级品'!$E$2:$AW$10)),0)+IFERROR(SUMPRODUCT(('白止-S级品'!$A$2:$A$26=$B151)*('白止-S级品'!$D$1:$AV$1=DE$1)*('白止-S级品'!$D$2:$AV$26)),0)+IFERROR(SUMPRODUCT(('乐容-S级品'!$A$4:$A$32=$B151)*('乐容-S级品'!$L$3:$CA$3=DE$1)*('乐容-S级品'!$L$4:$CA$32)),0)</f>
      </c>
      <c r="DF151" s="280">
        <f>IFERROR(SUMPRODUCT(('控温被PRO-S级品'!$B$2:$B$10=$B151)*('控温被PRO-S级品'!$E$1:$BE$1=DF$1)*('控温被PRO-S级品'!$E$2:$BE$10)),0)+IFERROR(SUMPRODUCT(('冬被-S级品'!$B$2:$B$10=$B151)*('冬被-S级品'!$E$1:$AW$1=DF$1)*('冬被-S级品'!$E$2:$AW$10)),0)+IFERROR(SUMPRODUCT(('白止-S级品'!$A$2:$A$26=$B151)*('白止-S级品'!$D$1:$AV$1=DF$1)*('白止-S级品'!$D$2:$AV$26)),0)+IFERROR(SUMPRODUCT(('乐容-S级品'!$A$4:$A$32=$B151)*('乐容-S级品'!$L$3:$CA$3=DF$1)*('乐容-S级品'!$L$4:$CA$32)),0)</f>
      </c>
      <c r="DG151" s="280">
        <f>IFERROR(SUMPRODUCT(('控温被PRO-S级品'!$B$2:$B$10=$B151)*('控温被PRO-S级品'!$E$1:$BE$1=DG$1)*('控温被PRO-S级品'!$E$2:$BE$10)),0)+IFERROR(SUMPRODUCT(('冬被-S级品'!$B$2:$B$10=$B151)*('冬被-S级品'!$E$1:$AW$1=DG$1)*('冬被-S级品'!$E$2:$AW$10)),0)+IFERROR(SUMPRODUCT(('白止-S级品'!$A$2:$A$26=$B151)*('白止-S级品'!$D$1:$AV$1=DG$1)*('白止-S级品'!$D$2:$AV$26)),0)+IFERROR(SUMPRODUCT(('乐容-S级品'!$A$4:$A$32=$B151)*('乐容-S级品'!$L$3:$CA$3=DG$1)*('乐容-S级品'!$L$4:$CA$32)),0)</f>
      </c>
      <c r="DH151" s="280">
        <f>IFERROR(SUMPRODUCT(('控温被PRO-S级品'!$B$2:$B$10=$B151)*('控温被PRO-S级品'!$E$1:$BE$1=DH$1)*('控温被PRO-S级品'!$E$2:$BE$10)),0)+IFERROR(SUMPRODUCT(('冬被-S级品'!$B$2:$B$10=$B151)*('冬被-S级品'!$E$1:$AW$1=DH$1)*('冬被-S级品'!$E$2:$AW$10)),0)+IFERROR(SUMPRODUCT(('白止-S级品'!$A$2:$A$26=$B151)*('白止-S级品'!$D$1:$AV$1=DH$1)*('白止-S级品'!$D$2:$AV$26)),0)+IFERROR(SUMPRODUCT(('乐容-S级品'!$A$4:$A$32=$B151)*('乐容-S级品'!$L$3:$CA$3=DH$1)*('乐容-S级品'!$L$4:$CA$32)),0)</f>
      </c>
      <c r="DI151" s="280">
        <f>IFERROR(SUMPRODUCT(('控温被PRO-S级品'!$B$2:$B$10=$B151)*('控温被PRO-S级品'!$E$1:$BE$1=DI$1)*('控温被PRO-S级品'!$E$2:$BE$10)),0)+IFERROR(SUMPRODUCT(('冬被-S级品'!$B$2:$B$10=$B151)*('冬被-S级品'!$E$1:$AW$1=DI$1)*('冬被-S级品'!$E$2:$AW$10)),0)+IFERROR(SUMPRODUCT(('白止-S级品'!$A$2:$A$26=$B151)*('白止-S级品'!$D$1:$AV$1=DI$1)*('白止-S级品'!$D$2:$AV$26)),0)+IFERROR(SUMPRODUCT(('乐容-S级品'!$A$4:$A$32=$B151)*('乐容-S级品'!$L$3:$CA$3=DI$1)*('乐容-S级品'!$L$4:$CA$32)),0)</f>
      </c>
      <c r="DJ151" s="280">
        <f>IFERROR(SUMPRODUCT(('控温被PRO-S级品'!$B$2:$B$10=$B151)*('控温被PRO-S级品'!$E$1:$BE$1=DJ$1)*('控温被PRO-S级品'!$E$2:$BE$10)),0)+IFERROR(SUMPRODUCT(('冬被-S级品'!$B$2:$B$10=$B151)*('冬被-S级品'!$E$1:$AW$1=DJ$1)*('冬被-S级品'!$E$2:$AW$10)),0)+IFERROR(SUMPRODUCT(('白止-S级品'!$A$2:$A$26=$B151)*('白止-S级品'!$D$1:$AV$1=DJ$1)*('白止-S级品'!$D$2:$AV$26)),0)+IFERROR(SUMPRODUCT(('乐容-S级品'!$A$4:$A$32=$B151)*('乐容-S级品'!$L$3:$CA$3=DJ$1)*('乐容-S级品'!$L$4:$CA$32)),0)</f>
      </c>
      <c r="DK151" s="280"/>
      <c r="DL151" s="280"/>
      <c r="DM151" s="280"/>
      <c r="DN151" s="280"/>
      <c r="DO151" s="280"/>
      <c r="DP151" s="280"/>
      <c r="DQ151" s="280"/>
      <c r="DR151" s="280"/>
      <c r="DS151" s="280"/>
      <c r="DT151" s="280"/>
      <c r="DU151" s="280"/>
      <c r="DV151" s="280"/>
      <c r="DW151" s="280">
        <f>VLOOKUP(B151,'系统编码规格'!A:C,3,FALSE)</f>
      </c>
      <c r="DX151" s="280"/>
      <c r="DY151" s="280"/>
      <c r="DZ151" s="280"/>
      <c r="EA151" s="280"/>
      <c r="EB151" s="280"/>
      <c r="EC151" s="280"/>
      <c r="ED151" s="280"/>
      <c r="EE151" s="280"/>
      <c r="EF151" s="280"/>
      <c r="EG151" s="280"/>
      <c r="EH151" s="280"/>
      <c r="EI151" s="280"/>
      <c r="EJ151" s="280"/>
      <c r="EK151" s="280"/>
      <c r="EL151" s="280"/>
      <c r="EM151" s="280"/>
      <c r="EN151" s="280"/>
      <c r="EO151" s="280"/>
      <c r="EP151" s="280"/>
      <c r="EQ151" s="280"/>
      <c r="ER151" s="280"/>
      <c r="ES151" s="280"/>
      <c r="ET151" s="280"/>
      <c r="EU151" s="280"/>
      <c r="EV151" s="280"/>
      <c r="EW151" s="280"/>
      <c r="EX151" s="280"/>
      <c r="EY151" s="280"/>
      <c r="EZ151" s="280"/>
      <c r="FA151" s="280"/>
      <c r="FB151" s="280"/>
      <c r="FC151" s="280"/>
      <c r="FD151" s="280"/>
      <c r="FE151" s="280"/>
      <c r="FF151" s="280"/>
      <c r="FG151" s="280"/>
      <c r="FH151" s="280"/>
      <c r="FI151" s="280"/>
      <c r="FJ151" s="280"/>
      <c r="FK151" s="280"/>
      <c r="FL151" s="280"/>
      <c r="FM151" s="280"/>
      <c r="FN151" s="280"/>
      <c r="FO151" s="280"/>
      <c r="FP151" s="280"/>
      <c r="FQ151" s="280"/>
      <c r="FR151" s="280"/>
      <c r="FS151" s="280"/>
      <c r="FT151" s="280"/>
      <c r="FU151" s="280"/>
      <c r="FV151" s="280"/>
      <c r="FW151" s="280"/>
      <c r="FX151" s="280"/>
      <c r="FY151" s="280"/>
      <c r="FZ151" s="280"/>
      <c r="GA151" s="280"/>
      <c r="GB151" s="280"/>
      <c r="GC151" s="280"/>
      <c r="GD151" s="280"/>
      <c r="GE151" s="280"/>
      <c r="GF151" s="280"/>
      <c r="GG151" s="280"/>
      <c r="GH151" s="280"/>
      <c r="GI151" s="280"/>
      <c r="GJ151" s="280"/>
      <c r="GK151" s="280"/>
      <c r="GL151" s="280"/>
      <c r="GM151" s="280"/>
      <c r="GN151" s="280"/>
      <c r="GO151" s="280"/>
      <c r="GP151" s="280"/>
      <c r="GQ151" s="280"/>
      <c r="GR151" s="280"/>
      <c r="GS151" s="280"/>
      <c r="GT151" s="280"/>
      <c r="GU151" s="280"/>
      <c r="GV151" s="280"/>
    </row>
    <row r="152">
      <c r="A152" s="309" t="str">
        <v>乐容</v>
      </c>
      <c r="B152" s="311" t="str">
        <v>010020102090040-019</v>
      </c>
      <c r="C152" s="309" t="str">
        <v>磨毛四件套</v>
      </c>
      <c r="D152" s="309" t="str">
        <v>颜色:晨曦粉,床品款式:床笠款,床品规格:150cm,系列:普通系列</v>
      </c>
      <c r="E152">
        <f>SUM(F152:GX152)</f>
      </c>
      <c r="F152" s="280">
        <f>IFERROR(SUMPRODUCT(('控温被PRO-S级品'!$B$2:$B$10=$B152)*('控温被PRO-S级品'!$E$1:$BE$1=F$1)*('控温被PRO-S级品'!$E$2:$BE$10)),0)+IFERROR(SUMPRODUCT(('冬被-S级品'!$B$2:$B$10=$B152)*('冬被-S级品'!$E$1:$AW$1=F$1)*('冬被-S级品'!$E$2:$AW$10)),0)+IFERROR(SUMPRODUCT(('白止-S级品'!$A$2:$A$26=$B152)*('白止-S级品'!$D$1:$AV$1=F$1)*('白止-S级品'!$D$2:$AV$26)),0)+IFERROR(SUMPRODUCT(('乐容-S级品'!$A$4:$A$32=$B152)*('乐容-S级品'!$L$3:$CA$3=F$1)*('乐容-S级品'!$L$4:$CA$32)),0)</f>
      </c>
      <c r="G152" s="280">
        <f>IFERROR(SUMPRODUCT(('控温被PRO-S级品'!$B$2:$B$10=$B152)*('控温被PRO-S级品'!$E$1:$BE$1=G$1)*('控温被PRO-S级品'!$E$2:$BE$10)),0)+IFERROR(SUMPRODUCT(('冬被-S级品'!$B$2:$B$10=$B152)*('冬被-S级品'!$E$1:$AW$1=G$1)*('冬被-S级品'!$E$2:$AW$10)),0)+IFERROR(SUMPRODUCT(('白止-S级品'!$A$2:$A$26=$B152)*('白止-S级品'!$D$1:$AV$1=G$1)*('白止-S级品'!$D$2:$AV$26)),0)+IFERROR(SUMPRODUCT(('乐容-S级品'!$A$4:$A$32=$B152)*('乐容-S级品'!$L$3:$CA$3=G$1)*('乐容-S级品'!$L$4:$CA$32)),0)</f>
      </c>
      <c r="H152" s="280">
        <f>IFERROR(SUMPRODUCT(('控温被PRO-S级品'!$B$2:$B$10=$B152)*('控温被PRO-S级品'!$E$1:$BE$1=H$1)*('控温被PRO-S级品'!$E$2:$BE$10)),0)+IFERROR(SUMPRODUCT(('冬被-S级品'!$B$2:$B$10=$B152)*('冬被-S级品'!$E$1:$AW$1=H$1)*('冬被-S级品'!$E$2:$AW$10)),0)+IFERROR(SUMPRODUCT(('白止-S级品'!$A$2:$A$26=$B152)*('白止-S级品'!$D$1:$AV$1=H$1)*('白止-S级品'!$D$2:$AV$26)),0)+IFERROR(SUMPRODUCT(('乐容-S级品'!$A$4:$A$32=$B152)*('乐容-S级品'!$L$3:$CA$3=H$1)*('乐容-S级品'!$L$4:$CA$32)),0)</f>
      </c>
      <c r="I152" s="280">
        <f>IFERROR(SUMPRODUCT(('控温被PRO-S级品'!$B$2:$B$10=$B152)*('控温被PRO-S级品'!$E$1:$BE$1=I$1)*('控温被PRO-S级品'!$E$2:$BE$10)),0)+IFERROR(SUMPRODUCT(('冬被-S级品'!$B$2:$B$10=$B152)*('冬被-S级品'!$E$1:$AW$1=I$1)*('冬被-S级品'!$E$2:$AW$10)),0)+IFERROR(SUMPRODUCT(('白止-S级品'!$A$2:$A$26=$B152)*('白止-S级品'!$D$1:$AV$1=I$1)*('白止-S级品'!$D$2:$AV$26)),0)+IFERROR(SUMPRODUCT(('乐容-S级品'!$A$4:$A$32=$B152)*('乐容-S级品'!$L$3:$CA$3=I$1)*('乐容-S级品'!$L$4:$CA$32)),0)</f>
      </c>
      <c r="J152" s="280">
        <f>IFERROR(SUMPRODUCT(('控温被PRO-S级品'!$B$2:$B$10=$B152)*('控温被PRO-S级品'!$E$1:$BE$1=J$1)*('控温被PRO-S级品'!$E$2:$BE$10)),0)+IFERROR(SUMPRODUCT(('冬被-S级品'!$B$2:$B$10=$B152)*('冬被-S级品'!$E$1:$AW$1=J$1)*('冬被-S级品'!$E$2:$AW$10)),0)+IFERROR(SUMPRODUCT(('白止-S级品'!$A$2:$A$26=$B152)*('白止-S级品'!$D$1:$AV$1=J$1)*('白止-S级品'!$D$2:$AV$26)),0)+IFERROR(SUMPRODUCT(('乐容-S级品'!$A$4:$A$32=$B152)*('乐容-S级品'!$L$3:$CA$3=J$1)*('乐容-S级品'!$L$4:$CA$32)),0)</f>
      </c>
      <c r="K152" s="280">
        <f>IFERROR(SUMPRODUCT(('控温被PRO-S级品'!$B$2:$B$10=$B152)*('控温被PRO-S级品'!$E$1:$BE$1=K$1)*('控温被PRO-S级品'!$E$2:$BE$10)),0)+IFERROR(SUMPRODUCT(('冬被-S级品'!$B$2:$B$10=$B152)*('冬被-S级品'!$E$1:$AW$1=K$1)*('冬被-S级品'!$E$2:$AW$10)),0)+IFERROR(SUMPRODUCT(('白止-S级品'!$A$2:$A$26=$B152)*('白止-S级品'!$D$1:$AV$1=K$1)*('白止-S级品'!$D$2:$AV$26)),0)+IFERROR(SUMPRODUCT(('乐容-S级品'!$A$4:$A$32=$B152)*('乐容-S级品'!$L$3:$CA$3=K$1)*('乐容-S级品'!$L$4:$CA$32)),0)</f>
      </c>
      <c r="L152" s="280">
        <f>IFERROR(SUMPRODUCT(('控温被PRO-S级品'!$B$2:$B$10=$B152)*('控温被PRO-S级品'!$E$1:$BE$1=L$1)*('控温被PRO-S级品'!$E$2:$BE$10)),0)+IFERROR(SUMPRODUCT(('冬被-S级品'!$B$2:$B$10=$B152)*('冬被-S级品'!$E$1:$AW$1=L$1)*('冬被-S级品'!$E$2:$AW$10)),0)+IFERROR(SUMPRODUCT(('白止-S级品'!$A$2:$A$26=$B152)*('白止-S级品'!$D$1:$AV$1=L$1)*('白止-S级品'!$D$2:$AV$26)),0)+IFERROR(SUMPRODUCT(('乐容-S级品'!$A$4:$A$32=$B152)*('乐容-S级品'!$L$3:$CA$3=L$1)*('乐容-S级品'!$L$4:$CA$32)),0)</f>
      </c>
      <c r="M152" s="280">
        <f>IFERROR(SUMPRODUCT(('控温被PRO-S级品'!$B$2:$B$10=$B152)*('控温被PRO-S级品'!$E$1:$BE$1=M$1)*('控温被PRO-S级品'!$E$2:$BE$10)),0)+IFERROR(SUMPRODUCT(('冬被-S级品'!$B$2:$B$10=$B152)*('冬被-S级品'!$E$1:$AW$1=M$1)*('冬被-S级品'!$E$2:$AW$10)),0)+IFERROR(SUMPRODUCT(('白止-S级品'!$A$2:$A$26=$B152)*('白止-S级品'!$D$1:$AV$1=M$1)*('白止-S级品'!$D$2:$AV$26)),0)+IFERROR(SUMPRODUCT(('乐容-S级品'!$A$4:$A$32=$B152)*('乐容-S级品'!$L$3:$CA$3=M$1)*('乐容-S级品'!$L$4:$CA$32)),0)</f>
      </c>
      <c r="N152" s="280">
        <f>IFERROR(SUMPRODUCT(('控温被PRO-S级品'!$B$2:$B$10=$B152)*('控温被PRO-S级品'!$E$1:$BE$1=N$1)*('控温被PRO-S级品'!$E$2:$BE$10)),0)+IFERROR(SUMPRODUCT(('冬被-S级品'!$B$2:$B$10=$B152)*('冬被-S级品'!$E$1:$AW$1=N$1)*('冬被-S级品'!$E$2:$AW$10)),0)+IFERROR(SUMPRODUCT(('白止-S级品'!$A$2:$A$26=$B152)*('白止-S级品'!$D$1:$AV$1=N$1)*('白止-S级品'!$D$2:$AV$26)),0)+IFERROR(SUMPRODUCT(('乐容-S级品'!$A$4:$A$32=$B152)*('乐容-S级品'!$L$3:$CA$3=N$1)*('乐容-S级品'!$L$4:$CA$32)),0)</f>
      </c>
      <c r="O152" s="280">
        <f>IFERROR(SUMPRODUCT(('控温被PRO-S级品'!$B$2:$B$10=$B152)*('控温被PRO-S级品'!$E$1:$BE$1=O$1)*('控温被PRO-S级品'!$E$2:$BE$10)),0)+IFERROR(SUMPRODUCT(('冬被-S级品'!$B$2:$B$10=$B152)*('冬被-S级品'!$E$1:$AW$1=O$1)*('冬被-S级品'!$E$2:$AW$10)),0)+IFERROR(SUMPRODUCT(('白止-S级品'!$A$2:$A$26=$B152)*('白止-S级品'!$D$1:$AV$1=O$1)*('白止-S级品'!$D$2:$AV$26)),0)+IFERROR(SUMPRODUCT(('乐容-S级品'!$A$4:$A$32=$B152)*('乐容-S级品'!$L$3:$CA$3=O$1)*('乐容-S级品'!$L$4:$CA$32)),0)</f>
      </c>
      <c r="P152" s="280">
        <f>IFERROR(SUMPRODUCT(('控温被PRO-S级品'!$B$2:$B$10=$B152)*('控温被PRO-S级品'!$E$1:$BE$1=P$1)*('控温被PRO-S级品'!$E$2:$BE$10)),0)+IFERROR(SUMPRODUCT(('冬被-S级品'!$B$2:$B$10=$B152)*('冬被-S级品'!$E$1:$AW$1=P$1)*('冬被-S级品'!$E$2:$AW$10)),0)+IFERROR(SUMPRODUCT(('白止-S级品'!$A$2:$A$26=$B152)*('白止-S级品'!$D$1:$AV$1=P$1)*('白止-S级品'!$D$2:$AV$26)),0)+IFERROR(SUMPRODUCT(('乐容-S级品'!$A$4:$A$32=$B152)*('乐容-S级品'!$L$3:$CA$3=P$1)*('乐容-S级品'!$L$4:$CA$32)),0)</f>
      </c>
      <c r="Q152" s="280">
        <f>IFERROR(SUMPRODUCT(('控温被PRO-S级品'!$B$2:$B$10=$B152)*('控温被PRO-S级品'!$E$1:$BE$1=Q$1)*('控温被PRO-S级品'!$E$2:$BE$10)),0)+IFERROR(SUMPRODUCT(('冬被-S级品'!$B$2:$B$10=$B152)*('冬被-S级品'!$E$1:$AW$1=Q$1)*('冬被-S级品'!$E$2:$AW$10)),0)+IFERROR(SUMPRODUCT(('白止-S级品'!$A$2:$A$26=$B152)*('白止-S级品'!$D$1:$AV$1=Q$1)*('白止-S级品'!$D$2:$AV$26)),0)+IFERROR(SUMPRODUCT(('乐容-S级品'!$A$4:$A$32=$B152)*('乐容-S级品'!$L$3:$CA$3=Q$1)*('乐容-S级品'!$L$4:$CA$32)),0)</f>
      </c>
      <c r="R152" s="280">
        <f>IFERROR(SUMPRODUCT(('控温被PRO-S级品'!$B$2:$B$10=$B152)*('控温被PRO-S级品'!$E$1:$BE$1=R$1)*('控温被PRO-S级品'!$E$2:$BE$10)),0)+IFERROR(SUMPRODUCT(('冬被-S级品'!$B$2:$B$10=$B152)*('冬被-S级品'!$E$1:$AW$1=R$1)*('冬被-S级品'!$E$2:$AW$10)),0)+IFERROR(SUMPRODUCT(('白止-S级品'!$A$2:$A$26=$B152)*('白止-S级品'!$D$1:$AV$1=R$1)*('白止-S级品'!$D$2:$AV$26)),0)+IFERROR(SUMPRODUCT(('乐容-S级品'!$A$4:$A$32=$B152)*('乐容-S级品'!$L$3:$CA$3=R$1)*('乐容-S级品'!$L$4:$CA$32)),0)</f>
      </c>
      <c r="S152" s="280">
        <f>IFERROR(SUMPRODUCT(('控温被PRO-S级品'!$B$2:$B$10=$B152)*('控温被PRO-S级品'!$E$1:$BE$1=S$1)*('控温被PRO-S级品'!$E$2:$BE$10)),0)+IFERROR(SUMPRODUCT(('冬被-S级品'!$B$2:$B$10=$B152)*('冬被-S级品'!$E$1:$AW$1=S$1)*('冬被-S级品'!$E$2:$AW$10)),0)+IFERROR(SUMPRODUCT(('白止-S级品'!$A$2:$A$26=$B152)*('白止-S级品'!$D$1:$AV$1=S$1)*('白止-S级品'!$D$2:$AV$26)),0)+IFERROR(SUMPRODUCT(('乐容-S级品'!$A$4:$A$32=$B152)*('乐容-S级品'!$L$3:$CA$3=S$1)*('乐容-S级品'!$L$4:$CA$32)),0)</f>
      </c>
      <c r="T152" s="280">
        <f>IFERROR(SUMPRODUCT(('控温被PRO-S级品'!$B$2:$B$10=$B152)*('控温被PRO-S级品'!$E$1:$BE$1=T$1)*('控温被PRO-S级品'!$E$2:$BE$10)),0)+IFERROR(SUMPRODUCT(('冬被-S级品'!$B$2:$B$10=$B152)*('冬被-S级品'!$E$1:$AW$1=T$1)*('冬被-S级品'!$E$2:$AW$10)),0)+IFERROR(SUMPRODUCT(('白止-S级品'!$A$2:$A$26=$B152)*('白止-S级品'!$D$1:$AV$1=T$1)*('白止-S级品'!$D$2:$AV$26)),0)+IFERROR(SUMPRODUCT(('乐容-S级品'!$A$4:$A$32=$B152)*('乐容-S级品'!$L$3:$CA$3=T$1)*('乐容-S级品'!$L$4:$CA$32)),0)</f>
      </c>
      <c r="U152" s="280">
        <f>IFERROR(SUMPRODUCT(('控温被PRO-S级品'!$B$2:$B$10=$B152)*('控温被PRO-S级品'!$E$1:$BE$1=U$1)*('控温被PRO-S级品'!$E$2:$BE$10)),0)+IFERROR(SUMPRODUCT(('冬被-S级品'!$B$2:$B$10=$B152)*('冬被-S级品'!$E$1:$AW$1=U$1)*('冬被-S级品'!$E$2:$AW$10)),0)+IFERROR(SUMPRODUCT(('白止-S级品'!$A$2:$A$26=$B152)*('白止-S级品'!$D$1:$AV$1=U$1)*('白止-S级品'!$D$2:$AV$26)),0)+IFERROR(SUMPRODUCT(('乐容-S级品'!$A$4:$A$32=$B152)*('乐容-S级品'!$L$3:$CA$3=U$1)*('乐容-S级品'!$L$4:$CA$32)),0)</f>
      </c>
      <c r="V152" s="280">
        <f>IFERROR(SUMPRODUCT(('控温被PRO-S级品'!$B$2:$B$10=$B152)*('控温被PRO-S级品'!$E$1:$BE$1=V$1)*('控温被PRO-S级品'!$E$2:$BE$10)),0)+IFERROR(SUMPRODUCT(('冬被-S级品'!$B$2:$B$10=$B152)*('冬被-S级品'!$E$1:$AW$1=V$1)*('冬被-S级品'!$E$2:$AW$10)),0)+IFERROR(SUMPRODUCT(('白止-S级品'!$A$2:$A$26=$B152)*('白止-S级品'!$D$1:$AV$1=V$1)*('白止-S级品'!$D$2:$AV$26)),0)+IFERROR(SUMPRODUCT(('乐容-S级品'!$A$4:$A$32=$B152)*('乐容-S级品'!$L$3:$CA$3=V$1)*('乐容-S级品'!$L$4:$CA$32)),0)</f>
      </c>
      <c r="W152" s="280">
        <f>IFERROR(SUMPRODUCT(('控温被PRO-S级品'!$B$2:$B$10=$B152)*('控温被PRO-S级品'!$E$1:$BE$1=W$1)*('控温被PRO-S级品'!$E$2:$BE$10)),0)+IFERROR(SUMPRODUCT(('冬被-S级品'!$B$2:$B$10=$B152)*('冬被-S级品'!$E$1:$AW$1=W$1)*('冬被-S级品'!$E$2:$AW$10)),0)+IFERROR(SUMPRODUCT(('白止-S级品'!$A$2:$A$26=$B152)*('白止-S级品'!$D$1:$AV$1=W$1)*('白止-S级品'!$D$2:$AV$26)),0)+IFERROR(SUMPRODUCT(('乐容-S级品'!$A$4:$A$32=$B152)*('乐容-S级品'!$L$3:$CA$3=W$1)*('乐容-S级品'!$L$4:$CA$32)),0)</f>
      </c>
      <c r="X152" s="280">
        <f>IFERROR(SUMPRODUCT(('控温被PRO-S级品'!$B$2:$B$10=$B152)*('控温被PRO-S级品'!$E$1:$BE$1=X$1)*('控温被PRO-S级品'!$E$2:$BE$10)),0)+IFERROR(SUMPRODUCT(('冬被-S级品'!$B$2:$B$10=$B152)*('冬被-S级品'!$E$1:$AW$1=X$1)*('冬被-S级品'!$E$2:$AW$10)),0)+IFERROR(SUMPRODUCT(('白止-S级品'!$A$2:$A$26=$B152)*('白止-S级品'!$D$1:$AV$1=X$1)*('白止-S级品'!$D$2:$AV$26)),0)+IFERROR(SUMPRODUCT(('乐容-S级品'!$A$4:$A$32=$B152)*('乐容-S级品'!$L$3:$CA$3=X$1)*('乐容-S级品'!$L$4:$CA$32)),0)</f>
      </c>
      <c r="Y152" s="280">
        <f>IFERROR(SUMPRODUCT(('控温被PRO-S级品'!$B$2:$B$10=$B152)*('控温被PRO-S级品'!$E$1:$BE$1=Y$1)*('控温被PRO-S级品'!$E$2:$BE$10)),0)+IFERROR(SUMPRODUCT(('冬被-S级品'!$B$2:$B$10=$B152)*('冬被-S级品'!$E$1:$AW$1=Y$1)*('冬被-S级品'!$E$2:$AW$10)),0)+IFERROR(SUMPRODUCT(('白止-S级品'!$A$2:$A$26=$B152)*('白止-S级品'!$D$1:$AV$1=Y$1)*('白止-S级品'!$D$2:$AV$26)),0)+IFERROR(SUMPRODUCT(('乐容-S级品'!$A$4:$A$32=$B152)*('乐容-S级品'!$L$3:$CA$3=Y$1)*('乐容-S级品'!$L$4:$CA$32)),0)</f>
      </c>
      <c r="Z152" s="280">
        <f>IFERROR(SUMPRODUCT(('控温被PRO-S级品'!$B$2:$B$10=$B152)*('控温被PRO-S级品'!$E$1:$BE$1=Z$1)*('控温被PRO-S级品'!$E$2:$BE$10)),0)+IFERROR(SUMPRODUCT(('冬被-S级品'!$B$2:$B$10=$B152)*('冬被-S级品'!$E$1:$AW$1=Z$1)*('冬被-S级品'!$E$2:$AW$10)),0)+IFERROR(SUMPRODUCT(('白止-S级品'!$A$2:$A$26=$B152)*('白止-S级品'!$D$1:$AV$1=Z$1)*('白止-S级品'!$D$2:$AV$26)),0)+IFERROR(SUMPRODUCT(('乐容-S级品'!$A$4:$A$32=$B152)*('乐容-S级品'!$L$3:$CA$3=Z$1)*('乐容-S级品'!$L$4:$CA$32)),0)</f>
      </c>
      <c r="AA152" s="280">
        <f>IFERROR(SUMPRODUCT(('控温被PRO-S级品'!$B$2:$B$10=$B152)*('控温被PRO-S级品'!$E$1:$BE$1=AA$1)*('控温被PRO-S级品'!$E$2:$BE$10)),0)+IFERROR(SUMPRODUCT(('冬被-S级品'!$B$2:$B$10=$B152)*('冬被-S级品'!$E$1:$AW$1=AA$1)*('冬被-S级品'!$E$2:$AW$10)),0)+IFERROR(SUMPRODUCT(('白止-S级品'!$A$2:$A$26=$B152)*('白止-S级品'!$D$1:$AV$1=AA$1)*('白止-S级品'!$D$2:$AV$26)),0)+IFERROR(SUMPRODUCT(('乐容-S级品'!$A$4:$A$32=$B152)*('乐容-S级品'!$L$3:$CA$3=AA$1)*('乐容-S级品'!$L$4:$CA$32)),0)</f>
      </c>
      <c r="AB152" s="280">
        <f>IFERROR(SUMPRODUCT(('控温被PRO-S级品'!$B$2:$B$10=$B152)*('控温被PRO-S级品'!$E$1:$BE$1=AB$1)*('控温被PRO-S级品'!$E$2:$BE$10)),0)+IFERROR(SUMPRODUCT(('冬被-S级品'!$B$2:$B$10=$B152)*('冬被-S级品'!$E$1:$AW$1=AB$1)*('冬被-S级品'!$E$2:$AW$10)),0)+IFERROR(SUMPRODUCT(('白止-S级品'!$A$2:$A$26=$B152)*('白止-S级品'!$D$1:$AV$1=AB$1)*('白止-S级品'!$D$2:$AV$26)),0)+IFERROR(SUMPRODUCT(('乐容-S级品'!$A$4:$A$32=$B152)*('乐容-S级品'!$L$3:$CA$3=AB$1)*('乐容-S级品'!$L$4:$CA$32)),0)</f>
      </c>
      <c r="AC152" s="280">
        <f>IFERROR(SUMPRODUCT(('控温被PRO-S级品'!$B$2:$B$10=$B152)*('控温被PRO-S级品'!$E$1:$BE$1=AC$1)*('控温被PRO-S级品'!$E$2:$BE$10)),0)+IFERROR(SUMPRODUCT(('冬被-S级品'!$B$2:$B$10=$B152)*('冬被-S级品'!$E$1:$AW$1=AC$1)*('冬被-S级品'!$E$2:$AW$10)),0)+IFERROR(SUMPRODUCT(('白止-S级品'!$A$2:$A$26=$B152)*('白止-S级品'!$D$1:$AV$1=AC$1)*('白止-S级品'!$D$2:$AV$26)),0)+IFERROR(SUMPRODUCT(('乐容-S级品'!$A$4:$A$32=$B152)*('乐容-S级品'!$L$3:$CA$3=AC$1)*('乐容-S级品'!$L$4:$CA$32)),0)</f>
      </c>
      <c r="AD152" s="280">
        <f>IFERROR(SUMPRODUCT(('控温被PRO-S级品'!$B$2:$B$10=$B152)*('控温被PRO-S级品'!$E$1:$BE$1=AD$1)*('控温被PRO-S级品'!$E$2:$BE$10)),0)+IFERROR(SUMPRODUCT(('冬被-S级品'!$B$2:$B$10=$B152)*('冬被-S级品'!$E$1:$AW$1=AD$1)*('冬被-S级品'!$E$2:$AW$10)),0)+IFERROR(SUMPRODUCT(('白止-S级品'!$A$2:$A$26=$B152)*('白止-S级品'!$D$1:$AV$1=AD$1)*('白止-S级品'!$D$2:$AV$26)),0)+IFERROR(SUMPRODUCT(('乐容-S级品'!$A$4:$A$32=$B152)*('乐容-S级品'!$L$3:$CA$3=AD$1)*('乐容-S级品'!$L$4:$CA$32)),0)</f>
      </c>
      <c r="AE152" s="280">
        <f>IFERROR(SUMPRODUCT(('控温被PRO-S级品'!$B$2:$B$10=$B152)*('控温被PRO-S级品'!$E$1:$BE$1=AE$1)*('控温被PRO-S级品'!$E$2:$BE$10)),0)+IFERROR(SUMPRODUCT(('冬被-S级品'!$B$2:$B$10=$B152)*('冬被-S级品'!$E$1:$AW$1=AE$1)*('冬被-S级品'!$E$2:$AW$10)),0)+IFERROR(SUMPRODUCT(('白止-S级品'!$A$2:$A$26=$B152)*('白止-S级品'!$D$1:$AV$1=AE$1)*('白止-S级品'!$D$2:$AV$26)),0)+IFERROR(SUMPRODUCT(('乐容-S级品'!$A$4:$A$32=$B152)*('乐容-S级品'!$L$3:$CA$3=AE$1)*('乐容-S级品'!$L$4:$CA$32)),0)</f>
      </c>
      <c r="AF152" s="280">
        <f>IFERROR(SUMPRODUCT(('控温被PRO-S级品'!$B$2:$B$10=$B152)*('控温被PRO-S级品'!$E$1:$BE$1=AF$1)*('控温被PRO-S级品'!$E$2:$BE$10)),0)+IFERROR(SUMPRODUCT(('冬被-S级品'!$B$2:$B$10=$B152)*('冬被-S级品'!$E$1:$AW$1=AF$1)*('冬被-S级品'!$E$2:$AW$10)),0)+IFERROR(SUMPRODUCT(('白止-S级品'!$A$2:$A$26=$B152)*('白止-S级品'!$D$1:$AV$1=AF$1)*('白止-S级品'!$D$2:$AV$26)),0)+IFERROR(SUMPRODUCT(('乐容-S级品'!$A$4:$A$32=$B152)*('乐容-S级品'!$L$3:$CA$3=AF$1)*('乐容-S级品'!$L$4:$CA$32)),0)</f>
      </c>
      <c r="AG152" s="280">
        <f>IFERROR(SUMPRODUCT(('控温被PRO-S级品'!$B$2:$B$10=$B152)*('控温被PRO-S级品'!$E$1:$BE$1=AG$1)*('控温被PRO-S级品'!$E$2:$BE$10)),0)+IFERROR(SUMPRODUCT(('冬被-S级品'!$B$2:$B$10=$B152)*('冬被-S级品'!$E$1:$AW$1=AG$1)*('冬被-S级品'!$E$2:$AW$10)),0)+IFERROR(SUMPRODUCT(('白止-S级品'!$A$2:$A$26=$B152)*('白止-S级品'!$D$1:$AV$1=AG$1)*('白止-S级品'!$D$2:$AV$26)),0)+IFERROR(SUMPRODUCT(('乐容-S级品'!$A$4:$A$32=$B152)*('乐容-S级品'!$L$3:$CA$3=AG$1)*('乐容-S级品'!$L$4:$CA$32)),0)</f>
      </c>
      <c r="AH152" s="280">
        <f>IFERROR(SUMPRODUCT(('控温被PRO-S级品'!$B$2:$B$10=$B152)*('控温被PRO-S级品'!$E$1:$BE$1=AH$1)*('控温被PRO-S级品'!$E$2:$BE$10)),0)+IFERROR(SUMPRODUCT(('冬被-S级品'!$B$2:$B$10=$B152)*('冬被-S级品'!$E$1:$AW$1=AH$1)*('冬被-S级品'!$E$2:$AW$10)),0)+IFERROR(SUMPRODUCT(('白止-S级品'!$A$2:$A$26=$B152)*('白止-S级品'!$D$1:$AV$1=AH$1)*('白止-S级品'!$D$2:$AV$26)),0)+IFERROR(SUMPRODUCT(('乐容-S级品'!$A$4:$A$32=$B152)*('乐容-S级品'!$L$3:$CA$3=AH$1)*('乐容-S级品'!$L$4:$CA$32)),0)</f>
      </c>
      <c r="AI152" s="280">
        <f>IFERROR(SUMPRODUCT(('控温被PRO-S级品'!$B$2:$B$10=$B152)*('控温被PRO-S级品'!$E$1:$BE$1=AI$1)*('控温被PRO-S级品'!$E$2:$BE$10)),0)+IFERROR(SUMPRODUCT(('冬被-S级品'!$B$2:$B$10=$B152)*('冬被-S级品'!$E$1:$AW$1=AI$1)*('冬被-S级品'!$E$2:$AW$10)),0)+IFERROR(SUMPRODUCT(('白止-S级品'!$A$2:$A$26=$B152)*('白止-S级品'!$D$1:$AV$1=AI$1)*('白止-S级品'!$D$2:$AV$26)),0)+IFERROR(SUMPRODUCT(('乐容-S级品'!$A$4:$A$32=$B152)*('乐容-S级品'!$L$3:$CA$3=AI$1)*('乐容-S级品'!$L$4:$CA$32)),0)</f>
      </c>
      <c r="AJ152" s="280">
        <f>IFERROR(SUMPRODUCT(('控温被PRO-S级品'!$B$2:$B$10=$B152)*('控温被PRO-S级品'!$E$1:$BE$1=AJ$1)*('控温被PRO-S级品'!$E$2:$BE$10)),0)+IFERROR(SUMPRODUCT(('冬被-S级品'!$B$2:$B$10=$B152)*('冬被-S级品'!$E$1:$AW$1=AJ$1)*('冬被-S级品'!$E$2:$AW$10)),0)+IFERROR(SUMPRODUCT(('白止-S级品'!$A$2:$A$26=$B152)*('白止-S级品'!$D$1:$AV$1=AJ$1)*('白止-S级品'!$D$2:$AV$26)),0)+IFERROR(SUMPRODUCT(('乐容-S级品'!$A$4:$A$32=$B152)*('乐容-S级品'!$L$3:$CA$3=AJ$1)*('乐容-S级品'!$L$4:$CA$32)),0)</f>
      </c>
      <c r="AK152" s="280">
        <f>IFERROR(SUMPRODUCT(('控温被PRO-S级品'!$B$2:$B$10=$B152)*('控温被PRO-S级品'!$E$1:$BE$1=AK$1)*('控温被PRO-S级品'!$E$2:$BE$10)),0)+IFERROR(SUMPRODUCT(('冬被-S级品'!$B$2:$B$10=$B152)*('冬被-S级品'!$E$1:$AW$1=AK$1)*('冬被-S级品'!$E$2:$AW$10)),0)+IFERROR(SUMPRODUCT(('白止-S级品'!$A$2:$A$26=$B152)*('白止-S级品'!$D$1:$AV$1=AK$1)*('白止-S级品'!$D$2:$AV$26)),0)+IFERROR(SUMPRODUCT(('乐容-S级品'!$A$4:$A$32=$B152)*('乐容-S级品'!$L$3:$CA$3=AK$1)*('乐容-S级品'!$L$4:$CA$32)),0)</f>
      </c>
      <c r="AL152" s="280">
        <f>IFERROR(SUMPRODUCT(('控温被PRO-S级品'!$B$2:$B$10=$B152)*('控温被PRO-S级品'!$E$1:$BE$1=AL$1)*('控温被PRO-S级品'!$E$2:$BE$10)),0)+IFERROR(SUMPRODUCT(('冬被-S级品'!$B$2:$B$10=$B152)*('冬被-S级品'!$E$1:$AW$1=AL$1)*('冬被-S级品'!$E$2:$AW$10)),0)+IFERROR(SUMPRODUCT(('白止-S级品'!$A$2:$A$26=$B152)*('白止-S级品'!$D$1:$AV$1=AL$1)*('白止-S级品'!$D$2:$AV$26)),0)+IFERROR(SUMPRODUCT(('乐容-S级品'!$A$4:$A$32=$B152)*('乐容-S级品'!$L$3:$CA$3=AL$1)*('乐容-S级品'!$L$4:$CA$32)),0)</f>
      </c>
      <c r="AM152" s="280">
        <f>IFERROR(SUMPRODUCT(('控温被PRO-S级品'!$B$2:$B$10=$B152)*('控温被PRO-S级品'!$E$1:$BE$1=AM$1)*('控温被PRO-S级品'!$E$2:$BE$10)),0)+IFERROR(SUMPRODUCT(('冬被-S级品'!$B$2:$B$10=$B152)*('冬被-S级品'!$E$1:$AW$1=AM$1)*('冬被-S级品'!$E$2:$AW$10)),0)+IFERROR(SUMPRODUCT(('白止-S级品'!$A$2:$A$26=$B152)*('白止-S级品'!$D$1:$AV$1=AM$1)*('白止-S级品'!$D$2:$AV$26)),0)+IFERROR(SUMPRODUCT(('乐容-S级品'!$A$4:$A$32=$B152)*('乐容-S级品'!$L$3:$CA$3=AM$1)*('乐容-S级品'!$L$4:$CA$32)),0)</f>
      </c>
      <c r="AN152" s="280">
        <f>IFERROR(SUMPRODUCT(('控温被PRO-S级品'!$B$2:$B$10=$B152)*('控温被PRO-S级品'!$E$1:$BE$1=AN$1)*('控温被PRO-S级品'!$E$2:$BE$10)),0)+IFERROR(SUMPRODUCT(('冬被-S级品'!$B$2:$B$10=$B152)*('冬被-S级品'!$E$1:$AW$1=AN$1)*('冬被-S级品'!$E$2:$AW$10)),0)+IFERROR(SUMPRODUCT(('白止-S级品'!$A$2:$A$26=$B152)*('白止-S级品'!$D$1:$AV$1=AN$1)*('白止-S级品'!$D$2:$AV$26)),0)+IFERROR(SUMPRODUCT(('乐容-S级品'!$A$4:$A$32=$B152)*('乐容-S级品'!$L$3:$CA$3=AN$1)*('乐容-S级品'!$L$4:$CA$32)),0)</f>
      </c>
      <c r="AO152" s="280">
        <f>IFERROR(SUMPRODUCT(('控温被PRO-S级品'!$B$2:$B$10=$B152)*('控温被PRO-S级品'!$E$1:$BE$1=AO$1)*('控温被PRO-S级品'!$E$2:$BE$10)),0)+IFERROR(SUMPRODUCT(('冬被-S级品'!$B$2:$B$10=$B152)*('冬被-S级品'!$E$1:$AW$1=AO$1)*('冬被-S级品'!$E$2:$AW$10)),0)+IFERROR(SUMPRODUCT(('白止-S级品'!$A$2:$A$26=$B152)*('白止-S级品'!$D$1:$AV$1=AO$1)*('白止-S级品'!$D$2:$AV$26)),0)+IFERROR(SUMPRODUCT(('乐容-S级品'!$A$4:$A$32=$B152)*('乐容-S级品'!$L$3:$CA$3=AO$1)*('乐容-S级品'!$L$4:$CA$32)),0)</f>
      </c>
      <c r="AP152" s="280">
        <f>IFERROR(SUMPRODUCT(('控温被PRO-S级品'!$B$2:$B$10=$B152)*('控温被PRO-S级品'!$E$1:$BE$1=AP$1)*('控温被PRO-S级品'!$E$2:$BE$10)),0)+IFERROR(SUMPRODUCT(('冬被-S级品'!$B$2:$B$10=$B152)*('冬被-S级品'!$E$1:$AW$1=AP$1)*('冬被-S级品'!$E$2:$AW$10)),0)+IFERROR(SUMPRODUCT(('白止-S级品'!$A$2:$A$26=$B152)*('白止-S级品'!$D$1:$AV$1=AP$1)*('白止-S级品'!$D$2:$AV$26)),0)+IFERROR(SUMPRODUCT(('乐容-S级品'!$A$4:$A$32=$B152)*('乐容-S级品'!$L$3:$CA$3=AP$1)*('乐容-S级品'!$L$4:$CA$32)),0)</f>
      </c>
      <c r="AQ152" s="280">
        <f>IFERROR(SUMPRODUCT(('控温被PRO-S级品'!$B$2:$B$10=$B152)*('控温被PRO-S级品'!$E$1:$BE$1=AQ$1)*('控温被PRO-S级品'!$E$2:$BE$10)),0)+IFERROR(SUMPRODUCT(('冬被-S级品'!$B$2:$B$10=$B152)*('冬被-S级品'!$E$1:$AW$1=AQ$1)*('冬被-S级品'!$E$2:$AW$10)),0)+IFERROR(SUMPRODUCT(('白止-S级品'!$A$2:$A$26=$B152)*('白止-S级品'!$D$1:$AV$1=AQ$1)*('白止-S级品'!$D$2:$AV$26)),0)+IFERROR(SUMPRODUCT(('乐容-S级品'!$A$4:$A$32=$B152)*('乐容-S级品'!$L$3:$CA$3=AQ$1)*('乐容-S级品'!$L$4:$CA$32)),0)</f>
      </c>
      <c r="AR152" s="280">
        <f>IFERROR(SUMPRODUCT(('控温被PRO-S级品'!$B$2:$B$10=$B152)*('控温被PRO-S级品'!$E$1:$BE$1=AR$1)*('控温被PRO-S级品'!$E$2:$BE$10)),0)+IFERROR(SUMPRODUCT(('冬被-S级品'!$B$2:$B$10=$B152)*('冬被-S级品'!$E$1:$AW$1=AR$1)*('冬被-S级品'!$E$2:$AW$10)),0)+IFERROR(SUMPRODUCT(('白止-S级品'!$A$2:$A$26=$B152)*('白止-S级品'!$D$1:$AV$1=AR$1)*('白止-S级品'!$D$2:$AV$26)),0)+IFERROR(SUMPRODUCT(('乐容-S级品'!$A$4:$A$32=$B152)*('乐容-S级品'!$L$3:$CA$3=AR$1)*('乐容-S级品'!$L$4:$CA$32)),0)</f>
      </c>
      <c r="AS152" s="280">
        <f>IFERROR(SUMPRODUCT(('控温被PRO-S级品'!$B$2:$B$10=$B152)*('控温被PRO-S级品'!$E$1:$BE$1=AS$1)*('控温被PRO-S级品'!$E$2:$BE$10)),0)+IFERROR(SUMPRODUCT(('冬被-S级品'!$B$2:$B$10=$B152)*('冬被-S级品'!$E$1:$AW$1=AS$1)*('冬被-S级品'!$E$2:$AW$10)),0)+IFERROR(SUMPRODUCT(('白止-S级品'!$A$2:$A$26=$B152)*('白止-S级品'!$D$1:$AV$1=AS$1)*('白止-S级品'!$D$2:$AV$26)),0)+IFERROR(SUMPRODUCT(('乐容-S级品'!$A$4:$A$32=$B152)*('乐容-S级品'!$L$3:$CA$3=AS$1)*('乐容-S级品'!$L$4:$CA$32)),0)</f>
      </c>
      <c r="AT152" s="280">
        <f>IFERROR(SUMPRODUCT(('控温被PRO-S级品'!$B$2:$B$10=$B152)*('控温被PRO-S级品'!$E$1:$BE$1=AT$1)*('控温被PRO-S级品'!$E$2:$BE$10)),0)+IFERROR(SUMPRODUCT(('冬被-S级品'!$B$2:$B$10=$B152)*('冬被-S级品'!$E$1:$AW$1=AT$1)*('冬被-S级品'!$E$2:$AW$10)),0)+IFERROR(SUMPRODUCT(('白止-S级品'!$A$2:$A$26=$B152)*('白止-S级品'!$D$1:$AV$1=AT$1)*('白止-S级品'!$D$2:$AV$26)),0)+IFERROR(SUMPRODUCT(('乐容-S级品'!$A$4:$A$32=$B152)*('乐容-S级品'!$L$3:$CA$3=AT$1)*('乐容-S级品'!$L$4:$CA$32)),0)</f>
      </c>
      <c r="AU152" s="280">
        <f>IFERROR(SUMPRODUCT(('控温被PRO-S级品'!$B$2:$B$10=$B152)*('控温被PRO-S级品'!$E$1:$BE$1=AU$1)*('控温被PRO-S级品'!$E$2:$BE$10)),0)+IFERROR(SUMPRODUCT(('冬被-S级品'!$B$2:$B$10=$B152)*('冬被-S级品'!$E$1:$AW$1=AU$1)*('冬被-S级品'!$E$2:$AW$10)),0)+IFERROR(SUMPRODUCT(('白止-S级品'!$A$2:$A$26=$B152)*('白止-S级品'!$D$1:$AV$1=AU$1)*('白止-S级品'!$D$2:$AV$26)),0)+IFERROR(SUMPRODUCT(('乐容-S级品'!$A$4:$A$32=$B152)*('乐容-S级品'!$L$3:$CA$3=AU$1)*('乐容-S级品'!$L$4:$CA$32)),0)</f>
      </c>
      <c r="AV152" s="280">
        <f>IFERROR(SUMPRODUCT(('控温被PRO-S级品'!$B$2:$B$10=$B152)*('控温被PRO-S级品'!$E$1:$BE$1=AV$1)*('控温被PRO-S级品'!$E$2:$BE$10)),0)+IFERROR(SUMPRODUCT(('冬被-S级品'!$B$2:$B$10=$B152)*('冬被-S级品'!$E$1:$AW$1=AV$1)*('冬被-S级品'!$E$2:$AW$10)),0)+IFERROR(SUMPRODUCT(('白止-S级品'!$A$2:$A$26=$B152)*('白止-S级品'!$D$1:$AV$1=AV$1)*('白止-S级品'!$D$2:$AV$26)),0)+IFERROR(SUMPRODUCT(('乐容-S级品'!$A$4:$A$32=$B152)*('乐容-S级品'!$L$3:$CA$3=AV$1)*('乐容-S级品'!$L$4:$CA$32)),0)</f>
      </c>
      <c r="AW152" s="280">
        <f>IFERROR(SUMPRODUCT(('控温被PRO-S级品'!$B$2:$B$10=$B152)*('控温被PRO-S级品'!$E$1:$BE$1=AW$1)*('控温被PRO-S级品'!$E$2:$BE$10)),0)+IFERROR(SUMPRODUCT(('冬被-S级品'!$B$2:$B$10=$B152)*('冬被-S级品'!$E$1:$AW$1=AW$1)*('冬被-S级品'!$E$2:$AW$10)),0)+IFERROR(SUMPRODUCT(('白止-S级品'!$A$2:$A$26=$B152)*('白止-S级品'!$D$1:$AV$1=AW$1)*('白止-S级品'!$D$2:$AV$26)),0)+IFERROR(SUMPRODUCT(('乐容-S级品'!$A$4:$A$32=$B152)*('乐容-S级品'!$L$3:$CA$3=AW$1)*('乐容-S级品'!$L$4:$CA$32)),0)</f>
      </c>
      <c r="AX152" s="280">
        <f>IFERROR(SUMPRODUCT(('控温被PRO-S级品'!$B$2:$B$10=$B152)*('控温被PRO-S级品'!$E$1:$BE$1=AX$1)*('控温被PRO-S级品'!$E$2:$BE$10)),0)+IFERROR(SUMPRODUCT(('冬被-S级品'!$B$2:$B$10=$B152)*('冬被-S级品'!$E$1:$AW$1=AX$1)*('冬被-S级品'!$E$2:$AW$10)),0)+IFERROR(SUMPRODUCT(('白止-S级品'!$A$2:$A$26=$B152)*('白止-S级品'!$D$1:$AV$1=AX$1)*('白止-S级品'!$D$2:$AV$26)),0)+IFERROR(SUMPRODUCT(('乐容-S级品'!$A$4:$A$32=$B152)*('乐容-S级品'!$L$3:$CA$3=AX$1)*('乐容-S级品'!$L$4:$CA$32)),0)</f>
      </c>
      <c r="AY152" s="280">
        <f>IFERROR(SUMPRODUCT(('控温被PRO-S级品'!$B$2:$B$10=$B152)*('控温被PRO-S级品'!$E$1:$BE$1=AY$1)*('控温被PRO-S级品'!$E$2:$BE$10)),0)+IFERROR(SUMPRODUCT(('冬被-S级品'!$B$2:$B$10=$B152)*('冬被-S级品'!$E$1:$AW$1=AY$1)*('冬被-S级品'!$E$2:$AW$10)),0)+IFERROR(SUMPRODUCT(('白止-S级品'!$A$2:$A$26=$B152)*('白止-S级品'!$D$1:$AV$1=AY$1)*('白止-S级品'!$D$2:$AV$26)),0)+IFERROR(SUMPRODUCT(('乐容-S级品'!$A$4:$A$32=$B152)*('乐容-S级品'!$L$3:$CA$3=AY$1)*('乐容-S级品'!$L$4:$CA$32)),0)</f>
      </c>
      <c r="AZ152" s="280">
        <f>IFERROR(SUMPRODUCT(('控温被PRO-S级品'!$B$2:$B$10=$B152)*('控温被PRO-S级品'!$E$1:$BE$1=AZ$1)*('控温被PRO-S级品'!$E$2:$BE$10)),0)+IFERROR(SUMPRODUCT(('冬被-S级品'!$B$2:$B$10=$B152)*('冬被-S级品'!$E$1:$AW$1=AZ$1)*('冬被-S级品'!$E$2:$AW$10)),0)+IFERROR(SUMPRODUCT(('白止-S级品'!$A$2:$A$26=$B152)*('白止-S级品'!$D$1:$AV$1=AZ$1)*('白止-S级品'!$D$2:$AV$26)),0)+IFERROR(SUMPRODUCT(('乐容-S级品'!$A$4:$A$32=$B152)*('乐容-S级品'!$L$3:$CA$3=AZ$1)*('乐容-S级品'!$L$4:$CA$32)),0)</f>
      </c>
      <c r="BA152" s="280">
        <f>IFERROR(SUMPRODUCT(('控温被PRO-S级品'!$B$2:$B$10=$B152)*('控温被PRO-S级品'!$E$1:$BE$1=BA$1)*('控温被PRO-S级品'!$E$2:$BE$10)),0)+IFERROR(SUMPRODUCT(('冬被-S级品'!$B$2:$B$10=$B152)*('冬被-S级品'!$E$1:$AW$1=BA$1)*('冬被-S级品'!$E$2:$AW$10)),0)+IFERROR(SUMPRODUCT(('白止-S级品'!$A$2:$A$26=$B152)*('白止-S级品'!$D$1:$AV$1=BA$1)*('白止-S级品'!$D$2:$AV$26)),0)+IFERROR(SUMPRODUCT(('乐容-S级品'!$A$4:$A$32=$B152)*('乐容-S级品'!$L$3:$CA$3=BA$1)*('乐容-S级品'!$L$4:$CA$32)),0)</f>
      </c>
      <c r="BB152" s="280">
        <f>IFERROR(SUMPRODUCT(('控温被PRO-S级品'!$B$2:$B$10=$B152)*('控温被PRO-S级品'!$E$1:$BE$1=BB$1)*('控温被PRO-S级品'!$E$2:$BE$10)),0)+IFERROR(SUMPRODUCT(('冬被-S级品'!$B$2:$B$10=$B152)*('冬被-S级品'!$E$1:$AW$1=BB$1)*('冬被-S级品'!$E$2:$AW$10)),0)+IFERROR(SUMPRODUCT(('白止-S级品'!$A$2:$A$26=$B152)*('白止-S级品'!$D$1:$AV$1=BB$1)*('白止-S级品'!$D$2:$AV$26)),0)+IFERROR(SUMPRODUCT(('乐容-S级品'!$A$4:$A$32=$B152)*('乐容-S级品'!$L$3:$CA$3=BB$1)*('乐容-S级品'!$L$4:$CA$32)),0)</f>
      </c>
      <c r="BC152" s="280">
        <f>IFERROR(SUMPRODUCT(('控温被PRO-S级品'!$B$2:$B$10=$B152)*('控温被PRO-S级品'!$E$1:$BE$1=BC$1)*('控温被PRO-S级品'!$E$2:$BE$10)),0)+IFERROR(SUMPRODUCT(('冬被-S级品'!$B$2:$B$10=$B152)*('冬被-S级品'!$E$1:$AW$1=BC$1)*('冬被-S级品'!$E$2:$AW$10)),0)+IFERROR(SUMPRODUCT(('白止-S级品'!$A$2:$A$26=$B152)*('白止-S级品'!$D$1:$AV$1=BC$1)*('白止-S级品'!$D$2:$AV$26)),0)+IFERROR(SUMPRODUCT(('乐容-S级品'!$A$4:$A$32=$B152)*('乐容-S级品'!$L$3:$CA$3=BC$1)*('乐容-S级品'!$L$4:$CA$32)),0)</f>
      </c>
      <c r="BD152" s="280">
        <f>IFERROR(SUMPRODUCT(('控温被PRO-S级品'!$B$2:$B$10=$B152)*('控温被PRO-S级品'!$E$1:$BE$1=BD$1)*('控温被PRO-S级品'!$E$2:$BE$10)),0)+IFERROR(SUMPRODUCT(('冬被-S级品'!$B$2:$B$10=$B152)*('冬被-S级品'!$E$1:$AW$1=BD$1)*('冬被-S级品'!$E$2:$AW$10)),0)+IFERROR(SUMPRODUCT(('白止-S级品'!$A$2:$A$26=$B152)*('白止-S级品'!$D$1:$AV$1=BD$1)*('白止-S级品'!$D$2:$AV$26)),0)+IFERROR(SUMPRODUCT(('乐容-S级品'!$A$4:$A$32=$B152)*('乐容-S级品'!$L$3:$CA$3=BD$1)*('乐容-S级品'!$L$4:$CA$32)),0)</f>
      </c>
      <c r="BE152" s="280">
        <f>IFERROR(SUMPRODUCT(('控温被PRO-S级品'!$B$2:$B$10=$B152)*('控温被PRO-S级品'!$E$1:$BE$1=BE$1)*('控温被PRO-S级品'!$E$2:$BE$10)),0)+IFERROR(SUMPRODUCT(('冬被-S级品'!$B$2:$B$10=$B152)*('冬被-S级品'!$E$1:$AW$1=BE$1)*('冬被-S级品'!$E$2:$AW$10)),0)+IFERROR(SUMPRODUCT(('白止-S级品'!$A$2:$A$26=$B152)*('白止-S级品'!$D$1:$AV$1=BE$1)*('白止-S级品'!$D$2:$AV$26)),0)+IFERROR(SUMPRODUCT(('乐容-S级品'!$A$4:$A$32=$B152)*('乐容-S级品'!$L$3:$CA$3=BE$1)*('乐容-S级品'!$L$4:$CA$32)),0)</f>
      </c>
      <c r="BF152" s="280">
        <f>IFERROR(SUMPRODUCT(('控温被PRO-S级品'!$B$2:$B$10=$B152)*('控温被PRO-S级品'!$E$1:$BE$1=BF$1)*('控温被PRO-S级品'!$E$2:$BE$10)),0)+IFERROR(SUMPRODUCT(('冬被-S级品'!$B$2:$B$10=$B152)*('冬被-S级品'!$E$1:$AW$1=BF$1)*('冬被-S级品'!$E$2:$AW$10)),0)+IFERROR(SUMPRODUCT(('白止-S级品'!$A$2:$A$26=$B152)*('白止-S级品'!$D$1:$AV$1=BF$1)*('白止-S级品'!$D$2:$AV$26)),0)+IFERROR(SUMPRODUCT(('乐容-S级品'!$A$4:$A$32=$B152)*('乐容-S级品'!$L$3:$CA$3=BF$1)*('乐容-S级品'!$L$4:$CA$32)),0)</f>
      </c>
      <c r="BG152" s="280">
        <f>IFERROR(SUMPRODUCT(('控温被PRO-S级品'!$B$2:$B$10=$B152)*('控温被PRO-S级品'!$E$1:$BE$1=BG$1)*('控温被PRO-S级品'!$E$2:$BE$10)),0)+IFERROR(SUMPRODUCT(('冬被-S级品'!$B$2:$B$10=$B152)*('冬被-S级品'!$E$1:$AW$1=BG$1)*('冬被-S级品'!$E$2:$AW$10)),0)+IFERROR(SUMPRODUCT(('白止-S级品'!$A$2:$A$26=$B152)*('白止-S级品'!$D$1:$AV$1=BG$1)*('白止-S级品'!$D$2:$AV$26)),0)+IFERROR(SUMPRODUCT(('乐容-S级品'!$A$4:$A$32=$B152)*('乐容-S级品'!$L$3:$CA$3=BG$1)*('乐容-S级品'!$L$4:$CA$32)),0)</f>
      </c>
      <c r="BH152" s="280">
        <f>IFERROR(SUMPRODUCT(('控温被PRO-S级品'!$B$2:$B$10=$B152)*('控温被PRO-S级品'!$E$1:$BE$1=BH$1)*('控温被PRO-S级品'!$E$2:$BE$10)),0)+IFERROR(SUMPRODUCT(('冬被-S级品'!$B$2:$B$10=$B152)*('冬被-S级品'!$E$1:$AW$1=BH$1)*('冬被-S级品'!$E$2:$AW$10)),0)+IFERROR(SUMPRODUCT(('白止-S级品'!$A$2:$A$26=$B152)*('白止-S级品'!$D$1:$AV$1=BH$1)*('白止-S级品'!$D$2:$AV$26)),0)+IFERROR(SUMPRODUCT(('乐容-S级品'!$A$4:$A$32=$B152)*('乐容-S级品'!$L$3:$CA$3=BH$1)*('乐容-S级品'!$L$4:$CA$32)),0)</f>
      </c>
      <c r="BI152" s="280">
        <f>IFERROR(SUMPRODUCT(('控温被PRO-S级品'!$B$2:$B$10=$B152)*('控温被PRO-S级品'!$E$1:$BE$1=BI$1)*('控温被PRO-S级品'!$E$2:$BE$10)),0)+IFERROR(SUMPRODUCT(('冬被-S级品'!$B$2:$B$10=$B152)*('冬被-S级品'!$E$1:$AW$1=BI$1)*('冬被-S级品'!$E$2:$AW$10)),0)+IFERROR(SUMPRODUCT(('白止-S级品'!$A$2:$A$26=$B152)*('白止-S级品'!$D$1:$AV$1=BI$1)*('白止-S级品'!$D$2:$AV$26)),0)+IFERROR(SUMPRODUCT(('乐容-S级品'!$A$4:$A$32=$B152)*('乐容-S级品'!$L$3:$CA$3=BI$1)*('乐容-S级品'!$L$4:$CA$32)),0)</f>
      </c>
      <c r="BJ152" s="280">
        <f>IFERROR(SUMPRODUCT(('控温被PRO-S级品'!$B$2:$B$10=$B152)*('控温被PRO-S级品'!$E$1:$BE$1=BJ$1)*('控温被PRO-S级品'!$E$2:$BE$10)),0)+IFERROR(SUMPRODUCT(('冬被-S级品'!$B$2:$B$10=$B152)*('冬被-S级品'!$E$1:$AW$1=BJ$1)*('冬被-S级品'!$E$2:$AW$10)),0)+IFERROR(SUMPRODUCT(('白止-S级品'!$A$2:$A$26=$B152)*('白止-S级品'!$D$1:$AV$1=BJ$1)*('白止-S级品'!$D$2:$AV$26)),0)+IFERROR(SUMPRODUCT(('乐容-S级品'!$A$4:$A$32=$B152)*('乐容-S级品'!$L$3:$CA$3=BJ$1)*('乐容-S级品'!$L$4:$CA$32)),0)</f>
      </c>
      <c r="BK152" s="280">
        <f>IFERROR(SUMPRODUCT(('控温被PRO-S级品'!$B$2:$B$10=$B152)*('控温被PRO-S级品'!$E$1:$BE$1=BK$1)*('控温被PRO-S级品'!$E$2:$BE$10)),0)+IFERROR(SUMPRODUCT(('冬被-S级品'!$B$2:$B$10=$B152)*('冬被-S级品'!$E$1:$AW$1=BK$1)*('冬被-S级品'!$E$2:$AW$10)),0)+IFERROR(SUMPRODUCT(('白止-S级品'!$A$2:$A$26=$B152)*('白止-S级品'!$D$1:$AV$1=BK$1)*('白止-S级品'!$D$2:$AV$26)),0)+IFERROR(SUMPRODUCT(('乐容-S级品'!$A$4:$A$32=$B152)*('乐容-S级品'!$L$3:$CA$3=BK$1)*('乐容-S级品'!$L$4:$CA$32)),0)</f>
      </c>
      <c r="BL152" s="280">
        <f>IFERROR(SUMPRODUCT(('控温被PRO-S级品'!$B$2:$B$10=$B152)*('控温被PRO-S级品'!$E$1:$BE$1=BL$1)*('控温被PRO-S级品'!$E$2:$BE$10)),0)+IFERROR(SUMPRODUCT(('冬被-S级品'!$B$2:$B$10=$B152)*('冬被-S级品'!$E$1:$AW$1=BL$1)*('冬被-S级品'!$E$2:$AW$10)),0)+IFERROR(SUMPRODUCT(('白止-S级品'!$A$2:$A$26=$B152)*('白止-S级品'!$D$1:$AV$1=BL$1)*('白止-S级品'!$D$2:$AV$26)),0)+IFERROR(SUMPRODUCT(('乐容-S级品'!$A$4:$A$32=$B152)*('乐容-S级品'!$L$3:$CA$3=BL$1)*('乐容-S级品'!$L$4:$CA$32)),0)</f>
      </c>
      <c r="BM152" s="280">
        <f>IFERROR(SUMPRODUCT(('控温被PRO-S级品'!$B$2:$B$10=$B152)*('控温被PRO-S级品'!$E$1:$BE$1=BM$1)*('控温被PRO-S级品'!$E$2:$BE$10)),0)+IFERROR(SUMPRODUCT(('冬被-S级品'!$B$2:$B$10=$B152)*('冬被-S级品'!$E$1:$AW$1=BM$1)*('冬被-S级品'!$E$2:$AW$10)),0)+IFERROR(SUMPRODUCT(('白止-S级品'!$A$2:$A$26=$B152)*('白止-S级品'!$D$1:$AV$1=BM$1)*('白止-S级品'!$D$2:$AV$26)),0)+IFERROR(SUMPRODUCT(('乐容-S级品'!$A$4:$A$32=$B152)*('乐容-S级品'!$L$3:$CA$3=BM$1)*('乐容-S级品'!$L$4:$CA$32)),0)</f>
      </c>
      <c r="BN152" s="280">
        <f>IFERROR(SUMPRODUCT(('控温被PRO-S级品'!$B$2:$B$10=$B152)*('控温被PRO-S级品'!$E$1:$BE$1=BN$1)*('控温被PRO-S级品'!$E$2:$BE$10)),0)+IFERROR(SUMPRODUCT(('冬被-S级品'!$B$2:$B$10=$B152)*('冬被-S级品'!$E$1:$AW$1=BN$1)*('冬被-S级品'!$E$2:$AW$10)),0)+IFERROR(SUMPRODUCT(('白止-S级品'!$A$2:$A$26=$B152)*('白止-S级品'!$D$1:$AV$1=BN$1)*('白止-S级品'!$D$2:$AV$26)),0)+IFERROR(SUMPRODUCT(('乐容-S级品'!$A$4:$A$32=$B152)*('乐容-S级品'!$L$3:$CA$3=BN$1)*('乐容-S级品'!$L$4:$CA$32)),0)</f>
      </c>
      <c r="BO152" s="280">
        <f>IFERROR(SUMPRODUCT(('控温被PRO-S级品'!$B$2:$B$10=$B152)*('控温被PRO-S级品'!$E$1:$BE$1=BO$1)*('控温被PRO-S级品'!$E$2:$BE$10)),0)+IFERROR(SUMPRODUCT(('冬被-S级品'!$B$2:$B$10=$B152)*('冬被-S级品'!$E$1:$AW$1=BO$1)*('冬被-S级品'!$E$2:$AW$10)),0)+IFERROR(SUMPRODUCT(('白止-S级品'!$A$2:$A$26=$B152)*('白止-S级品'!$D$1:$AV$1=BO$1)*('白止-S级品'!$D$2:$AV$26)),0)+IFERROR(SUMPRODUCT(('乐容-S级品'!$A$4:$A$32=$B152)*('乐容-S级品'!$L$3:$CA$3=BO$1)*('乐容-S级品'!$L$4:$CA$32)),0)</f>
      </c>
      <c r="BP152" s="280">
        <f>IFERROR(SUMPRODUCT(('控温被PRO-S级品'!$B$2:$B$10=$B152)*('控温被PRO-S级品'!$E$1:$BE$1=BP$1)*('控温被PRO-S级品'!$E$2:$BE$10)),0)+IFERROR(SUMPRODUCT(('冬被-S级品'!$B$2:$B$10=$B152)*('冬被-S级品'!$E$1:$AW$1=BP$1)*('冬被-S级品'!$E$2:$AW$10)),0)+IFERROR(SUMPRODUCT(('白止-S级品'!$A$2:$A$26=$B152)*('白止-S级品'!$D$1:$AV$1=BP$1)*('白止-S级品'!$D$2:$AV$26)),0)+IFERROR(SUMPRODUCT(('乐容-S级品'!$A$4:$A$32=$B152)*('乐容-S级品'!$L$3:$CA$3=BP$1)*('乐容-S级品'!$L$4:$CA$32)),0)</f>
      </c>
      <c r="BQ152" s="280">
        <f>IFERROR(SUMPRODUCT(('控温被PRO-S级品'!$B$2:$B$10=$B152)*('控温被PRO-S级品'!$E$1:$BE$1=BQ$1)*('控温被PRO-S级品'!$E$2:$BE$10)),0)+IFERROR(SUMPRODUCT(('冬被-S级品'!$B$2:$B$10=$B152)*('冬被-S级品'!$E$1:$AW$1=BQ$1)*('冬被-S级品'!$E$2:$AW$10)),0)+IFERROR(SUMPRODUCT(('白止-S级品'!$A$2:$A$26=$B152)*('白止-S级品'!$D$1:$AV$1=BQ$1)*('白止-S级品'!$D$2:$AV$26)),0)+IFERROR(SUMPRODUCT(('乐容-S级品'!$A$4:$A$32=$B152)*('乐容-S级品'!$L$3:$CA$3=BQ$1)*('乐容-S级品'!$L$4:$CA$32)),0)</f>
      </c>
      <c r="BR152" s="280">
        <f>IFERROR(SUMPRODUCT(('控温被PRO-S级品'!$B$2:$B$10=$B152)*('控温被PRO-S级品'!$E$1:$BE$1=BR$1)*('控温被PRO-S级品'!$E$2:$BE$10)),0)+IFERROR(SUMPRODUCT(('冬被-S级品'!$B$2:$B$10=$B152)*('冬被-S级品'!$E$1:$AW$1=BR$1)*('冬被-S级品'!$E$2:$AW$10)),0)+IFERROR(SUMPRODUCT(('白止-S级品'!$A$2:$A$26=$B152)*('白止-S级品'!$D$1:$AV$1=BR$1)*('白止-S级品'!$D$2:$AV$26)),0)+IFERROR(SUMPRODUCT(('乐容-S级品'!$A$4:$A$32=$B152)*('乐容-S级品'!$L$3:$CA$3=BR$1)*('乐容-S级品'!$L$4:$CA$32)),0)</f>
      </c>
      <c r="BS152" s="280">
        <f>IFERROR(SUMPRODUCT(('控温被PRO-S级品'!$B$2:$B$10=$B152)*('控温被PRO-S级品'!$E$1:$BE$1=BS$1)*('控温被PRO-S级品'!$E$2:$BE$10)),0)+IFERROR(SUMPRODUCT(('冬被-S级品'!$B$2:$B$10=$B152)*('冬被-S级品'!$E$1:$AW$1=BS$1)*('冬被-S级品'!$E$2:$AW$10)),0)+IFERROR(SUMPRODUCT(('白止-S级品'!$A$2:$A$26=$B152)*('白止-S级品'!$D$1:$AV$1=BS$1)*('白止-S级品'!$D$2:$AV$26)),0)+IFERROR(SUMPRODUCT(('乐容-S级品'!$A$4:$A$32=$B152)*('乐容-S级品'!$L$3:$CA$3=BS$1)*('乐容-S级品'!$L$4:$CA$32)),0)</f>
      </c>
      <c r="BT152" s="280">
        <f>IFERROR(SUMPRODUCT(('控温被PRO-S级品'!$B$2:$B$10=$B152)*('控温被PRO-S级品'!$E$1:$BE$1=BT$1)*('控温被PRO-S级品'!$E$2:$BE$10)),0)+IFERROR(SUMPRODUCT(('冬被-S级品'!$B$2:$B$10=$B152)*('冬被-S级品'!$E$1:$AW$1=BT$1)*('冬被-S级品'!$E$2:$AW$10)),0)+IFERROR(SUMPRODUCT(('白止-S级品'!$A$2:$A$26=$B152)*('白止-S级品'!$D$1:$AV$1=BT$1)*('白止-S级品'!$D$2:$AV$26)),0)+IFERROR(SUMPRODUCT(('乐容-S级品'!$A$4:$A$32=$B152)*('乐容-S级品'!$L$3:$CA$3=BT$1)*('乐容-S级品'!$L$4:$CA$32)),0)</f>
      </c>
      <c r="BU152" s="280">
        <f>IFERROR(SUMPRODUCT(('控温被PRO-S级品'!$B$2:$B$10=$B152)*('控温被PRO-S级品'!$E$1:$BE$1=BU$1)*('控温被PRO-S级品'!$E$2:$BE$10)),0)+IFERROR(SUMPRODUCT(('冬被-S级品'!$B$2:$B$10=$B152)*('冬被-S级品'!$E$1:$AW$1=BU$1)*('冬被-S级品'!$E$2:$AW$10)),0)+IFERROR(SUMPRODUCT(('白止-S级品'!$A$2:$A$26=$B152)*('白止-S级品'!$D$1:$AV$1=BU$1)*('白止-S级品'!$D$2:$AV$26)),0)+IFERROR(SUMPRODUCT(('乐容-S级品'!$A$4:$A$32=$B152)*('乐容-S级品'!$L$3:$CA$3=BU$1)*('乐容-S级品'!$L$4:$CA$32)),0)</f>
      </c>
      <c r="BV152" s="280">
        <f>IFERROR(SUMPRODUCT(('控温被PRO-S级品'!$B$2:$B$10=$B152)*('控温被PRO-S级品'!$E$1:$BE$1=BV$1)*('控温被PRO-S级品'!$E$2:$BE$10)),0)+IFERROR(SUMPRODUCT(('冬被-S级品'!$B$2:$B$10=$B152)*('冬被-S级品'!$E$1:$AW$1=BV$1)*('冬被-S级品'!$E$2:$AW$10)),0)+IFERROR(SUMPRODUCT(('白止-S级品'!$A$2:$A$26=$B152)*('白止-S级品'!$D$1:$AV$1=BV$1)*('白止-S级品'!$D$2:$AV$26)),0)+IFERROR(SUMPRODUCT(('乐容-S级品'!$A$4:$A$32=$B152)*('乐容-S级品'!$L$3:$CA$3=BV$1)*('乐容-S级品'!$L$4:$CA$32)),0)</f>
      </c>
      <c r="BW152" s="280">
        <f>IFERROR(SUMPRODUCT(('控温被PRO-S级品'!$B$2:$B$10=$B152)*('控温被PRO-S级品'!$E$1:$BE$1=BW$1)*('控温被PRO-S级品'!$E$2:$BE$10)),0)+IFERROR(SUMPRODUCT(('冬被-S级品'!$B$2:$B$10=$B152)*('冬被-S级品'!$E$1:$AW$1=BW$1)*('冬被-S级品'!$E$2:$AW$10)),0)+IFERROR(SUMPRODUCT(('白止-S级品'!$A$2:$A$26=$B152)*('白止-S级品'!$D$1:$AV$1=BW$1)*('白止-S级品'!$D$2:$AV$26)),0)+IFERROR(SUMPRODUCT(('乐容-S级品'!$A$4:$A$32=$B152)*('乐容-S级品'!$L$3:$CA$3=BW$1)*('乐容-S级品'!$L$4:$CA$32)),0)</f>
      </c>
      <c r="BX152" s="280">
        <f>IFERROR(SUMPRODUCT(('控温被PRO-S级品'!$B$2:$B$10=$B152)*('控温被PRO-S级品'!$E$1:$BE$1=BX$1)*('控温被PRO-S级品'!$E$2:$BE$10)),0)+IFERROR(SUMPRODUCT(('冬被-S级品'!$B$2:$B$10=$B152)*('冬被-S级品'!$E$1:$AW$1=BX$1)*('冬被-S级品'!$E$2:$AW$10)),0)+IFERROR(SUMPRODUCT(('白止-S级品'!$A$2:$A$26=$B152)*('白止-S级品'!$D$1:$AV$1=BX$1)*('白止-S级品'!$D$2:$AV$26)),0)+IFERROR(SUMPRODUCT(('乐容-S级品'!$A$4:$A$32=$B152)*('乐容-S级品'!$L$3:$CA$3=BX$1)*('乐容-S级品'!$L$4:$CA$32)),0)</f>
      </c>
      <c r="BY152" s="280">
        <f>IFERROR(SUMPRODUCT(('控温被PRO-S级品'!$B$2:$B$10=$B152)*('控温被PRO-S级品'!$E$1:$BE$1=BY$1)*('控温被PRO-S级品'!$E$2:$BE$10)),0)+IFERROR(SUMPRODUCT(('冬被-S级品'!$B$2:$B$10=$B152)*('冬被-S级品'!$E$1:$AW$1=BY$1)*('冬被-S级品'!$E$2:$AW$10)),0)+IFERROR(SUMPRODUCT(('白止-S级品'!$A$2:$A$26=$B152)*('白止-S级品'!$D$1:$AV$1=BY$1)*('白止-S级品'!$D$2:$AV$26)),0)+IFERROR(SUMPRODUCT(('乐容-S级品'!$A$4:$A$32=$B152)*('乐容-S级品'!$L$3:$CA$3=BY$1)*('乐容-S级品'!$L$4:$CA$32)),0)</f>
      </c>
      <c r="BZ152" s="280">
        <f>IFERROR(SUMPRODUCT(('控温被PRO-S级品'!$B$2:$B$10=$B152)*('控温被PRO-S级品'!$E$1:$BE$1=BZ$1)*('控温被PRO-S级品'!$E$2:$BE$10)),0)+IFERROR(SUMPRODUCT(('冬被-S级品'!$B$2:$B$10=$B152)*('冬被-S级品'!$E$1:$AW$1=BZ$1)*('冬被-S级品'!$E$2:$AW$10)),0)+IFERROR(SUMPRODUCT(('白止-S级品'!$A$2:$A$26=$B152)*('白止-S级品'!$D$1:$AV$1=BZ$1)*('白止-S级品'!$D$2:$AV$26)),0)+IFERROR(SUMPRODUCT(('乐容-S级品'!$A$4:$A$32=$B152)*('乐容-S级品'!$L$3:$CA$3=BZ$1)*('乐容-S级品'!$L$4:$CA$32)),0)</f>
      </c>
      <c r="CA152" s="280">
        <f>IFERROR(SUMPRODUCT(('控温被PRO-S级品'!$B$2:$B$10=$B152)*('控温被PRO-S级品'!$E$1:$BE$1=CA$1)*('控温被PRO-S级品'!$E$2:$BE$10)),0)+IFERROR(SUMPRODUCT(('冬被-S级品'!$B$2:$B$10=$B152)*('冬被-S级品'!$E$1:$AW$1=CA$1)*('冬被-S级品'!$E$2:$AW$10)),0)+IFERROR(SUMPRODUCT(('白止-S级品'!$A$2:$A$26=$B152)*('白止-S级品'!$D$1:$AV$1=CA$1)*('白止-S级品'!$D$2:$AV$26)),0)+IFERROR(SUMPRODUCT(('乐容-S级品'!$A$4:$A$32=$B152)*('乐容-S级品'!$L$3:$CA$3=CA$1)*('乐容-S级品'!$L$4:$CA$32)),0)</f>
      </c>
      <c r="CB152" s="280">
        <f>IFERROR(SUMPRODUCT(('控温被PRO-S级品'!$B$2:$B$10=$B152)*('控温被PRO-S级品'!$E$1:$BE$1=CB$1)*('控温被PRO-S级品'!$E$2:$BE$10)),0)+IFERROR(SUMPRODUCT(('冬被-S级品'!$B$2:$B$10=$B152)*('冬被-S级品'!$E$1:$AW$1=CB$1)*('冬被-S级品'!$E$2:$AW$10)),0)+IFERROR(SUMPRODUCT(('白止-S级品'!$A$2:$A$26=$B152)*('白止-S级品'!$D$1:$AV$1=CB$1)*('白止-S级品'!$D$2:$AV$26)),0)+IFERROR(SUMPRODUCT(('乐容-S级品'!$A$4:$A$32=$B152)*('乐容-S级品'!$L$3:$CA$3=CB$1)*('乐容-S级品'!$L$4:$CA$32)),0)</f>
      </c>
      <c r="CC152" s="280">
        <f>IFERROR(SUMPRODUCT(('控温被PRO-S级品'!$B$2:$B$10=$B152)*('控温被PRO-S级品'!$E$1:$BE$1=CC$1)*('控温被PRO-S级品'!$E$2:$BE$10)),0)+IFERROR(SUMPRODUCT(('冬被-S级品'!$B$2:$B$10=$B152)*('冬被-S级品'!$E$1:$AW$1=CC$1)*('冬被-S级品'!$E$2:$AW$10)),0)+IFERROR(SUMPRODUCT(('白止-S级品'!$A$2:$A$26=$B152)*('白止-S级品'!$D$1:$AV$1=CC$1)*('白止-S级品'!$D$2:$AV$26)),0)+IFERROR(SUMPRODUCT(('乐容-S级品'!$A$4:$A$32=$B152)*('乐容-S级品'!$L$3:$CA$3=CC$1)*('乐容-S级品'!$L$4:$CA$32)),0)</f>
      </c>
      <c r="CD152" s="280">
        <f>IFERROR(SUMPRODUCT(('控温被PRO-S级品'!$B$2:$B$10=$B152)*('控温被PRO-S级品'!$E$1:$BE$1=CD$1)*('控温被PRO-S级品'!$E$2:$BE$10)),0)+IFERROR(SUMPRODUCT(('冬被-S级品'!$B$2:$B$10=$B152)*('冬被-S级品'!$E$1:$AW$1=CD$1)*('冬被-S级品'!$E$2:$AW$10)),0)+IFERROR(SUMPRODUCT(('白止-S级品'!$A$2:$A$26=$B152)*('白止-S级品'!$D$1:$AV$1=CD$1)*('白止-S级品'!$D$2:$AV$26)),0)+IFERROR(SUMPRODUCT(('乐容-S级品'!$A$4:$A$32=$B152)*('乐容-S级品'!$L$3:$CA$3=CD$1)*('乐容-S级品'!$L$4:$CA$32)),0)</f>
      </c>
      <c r="CE152" s="280">
        <f>IFERROR(SUMPRODUCT(('控温被PRO-S级品'!$B$2:$B$10=$B152)*('控温被PRO-S级品'!$E$1:$BE$1=CE$1)*('控温被PRO-S级品'!$E$2:$BE$10)),0)+IFERROR(SUMPRODUCT(('冬被-S级品'!$B$2:$B$10=$B152)*('冬被-S级品'!$E$1:$AW$1=CE$1)*('冬被-S级品'!$E$2:$AW$10)),0)+IFERROR(SUMPRODUCT(('白止-S级品'!$A$2:$A$26=$B152)*('白止-S级品'!$D$1:$AV$1=CE$1)*('白止-S级品'!$D$2:$AV$26)),0)+IFERROR(SUMPRODUCT(('乐容-S级品'!$A$4:$A$32=$B152)*('乐容-S级品'!$L$3:$CA$3=CE$1)*('乐容-S级品'!$L$4:$CA$32)),0)</f>
      </c>
      <c r="CF152" s="280">
        <f>IFERROR(SUMPRODUCT(('控温被PRO-S级品'!$B$2:$B$10=$B152)*('控温被PRO-S级品'!$E$1:$BE$1=CF$1)*('控温被PRO-S级品'!$E$2:$BE$10)),0)+IFERROR(SUMPRODUCT(('冬被-S级品'!$B$2:$B$10=$B152)*('冬被-S级品'!$E$1:$AW$1=CF$1)*('冬被-S级品'!$E$2:$AW$10)),0)+IFERROR(SUMPRODUCT(('白止-S级品'!$A$2:$A$26=$B152)*('白止-S级品'!$D$1:$AV$1=CF$1)*('白止-S级品'!$D$2:$AV$26)),0)+IFERROR(SUMPRODUCT(('乐容-S级品'!$A$4:$A$32=$B152)*('乐容-S级品'!$L$3:$CA$3=CF$1)*('乐容-S级品'!$L$4:$CA$32)),0)</f>
      </c>
      <c r="CG152" s="280">
        <f>IFERROR(SUMPRODUCT(('控温被PRO-S级品'!$B$2:$B$10=$B152)*('控温被PRO-S级品'!$E$1:$BE$1=CG$1)*('控温被PRO-S级品'!$E$2:$BE$10)),0)+IFERROR(SUMPRODUCT(('冬被-S级品'!$B$2:$B$10=$B152)*('冬被-S级品'!$E$1:$AW$1=CG$1)*('冬被-S级品'!$E$2:$AW$10)),0)+IFERROR(SUMPRODUCT(('白止-S级品'!$A$2:$A$26=$B152)*('白止-S级品'!$D$1:$AV$1=CG$1)*('白止-S级品'!$D$2:$AV$26)),0)+IFERROR(SUMPRODUCT(('乐容-S级品'!$A$4:$A$32=$B152)*('乐容-S级品'!$L$3:$CA$3=CG$1)*('乐容-S级品'!$L$4:$CA$32)),0)</f>
      </c>
      <c r="CH152" s="280">
        <f>IFERROR(SUMPRODUCT(('控温被PRO-S级品'!$B$2:$B$10=$B152)*('控温被PRO-S级品'!$E$1:$BE$1=CH$1)*('控温被PRO-S级品'!$E$2:$BE$10)),0)+IFERROR(SUMPRODUCT(('冬被-S级品'!$B$2:$B$10=$B152)*('冬被-S级品'!$E$1:$AW$1=CH$1)*('冬被-S级品'!$E$2:$AW$10)),0)+IFERROR(SUMPRODUCT(('白止-S级品'!$A$2:$A$26=$B152)*('白止-S级品'!$D$1:$AV$1=CH$1)*('白止-S级品'!$D$2:$AV$26)),0)+IFERROR(SUMPRODUCT(('乐容-S级品'!$A$4:$A$32=$B152)*('乐容-S级品'!$L$3:$CA$3=CH$1)*('乐容-S级品'!$L$4:$CA$32)),0)</f>
      </c>
      <c r="CI152" s="280">
        <f>IFERROR(SUMPRODUCT(('控温被PRO-S级品'!$B$2:$B$10=$B152)*('控温被PRO-S级品'!$E$1:$BE$1=CI$1)*('控温被PRO-S级品'!$E$2:$BE$10)),0)+IFERROR(SUMPRODUCT(('冬被-S级品'!$B$2:$B$10=$B152)*('冬被-S级品'!$E$1:$AW$1=CI$1)*('冬被-S级品'!$E$2:$AW$10)),0)+IFERROR(SUMPRODUCT(('白止-S级品'!$A$2:$A$26=$B152)*('白止-S级品'!$D$1:$AV$1=CI$1)*('白止-S级品'!$D$2:$AV$26)),0)+IFERROR(SUMPRODUCT(('乐容-S级品'!$A$4:$A$32=$B152)*('乐容-S级品'!$L$3:$CA$3=CI$1)*('乐容-S级品'!$L$4:$CA$32)),0)</f>
      </c>
      <c r="CJ152" s="280">
        <f>IFERROR(SUMPRODUCT(('控温被PRO-S级品'!$B$2:$B$10=$B152)*('控温被PRO-S级品'!$E$1:$BE$1=CJ$1)*('控温被PRO-S级品'!$E$2:$BE$10)),0)+IFERROR(SUMPRODUCT(('冬被-S级品'!$B$2:$B$10=$B152)*('冬被-S级品'!$E$1:$AW$1=CJ$1)*('冬被-S级品'!$E$2:$AW$10)),0)+IFERROR(SUMPRODUCT(('白止-S级品'!$A$2:$A$26=$B152)*('白止-S级品'!$D$1:$AV$1=CJ$1)*('白止-S级品'!$D$2:$AV$26)),0)+IFERROR(SUMPRODUCT(('乐容-S级品'!$A$4:$A$32=$B152)*('乐容-S级品'!$L$3:$CA$3=CJ$1)*('乐容-S级品'!$L$4:$CA$32)),0)</f>
      </c>
      <c r="CK152" s="280">
        <f>IFERROR(SUMPRODUCT(('控温被PRO-S级品'!$B$2:$B$10=$B152)*('控温被PRO-S级品'!$E$1:$BE$1=CK$1)*('控温被PRO-S级品'!$E$2:$BE$10)),0)+IFERROR(SUMPRODUCT(('冬被-S级品'!$B$2:$B$10=$B152)*('冬被-S级品'!$E$1:$AW$1=CK$1)*('冬被-S级品'!$E$2:$AW$10)),0)+IFERROR(SUMPRODUCT(('白止-S级品'!$A$2:$A$26=$B152)*('白止-S级品'!$D$1:$AV$1=CK$1)*('白止-S级品'!$D$2:$AV$26)),0)+IFERROR(SUMPRODUCT(('乐容-S级品'!$A$4:$A$32=$B152)*('乐容-S级品'!$L$3:$CA$3=CK$1)*('乐容-S级品'!$L$4:$CA$32)),0)</f>
      </c>
      <c r="CL152" s="280">
        <f>IFERROR(SUMPRODUCT(('控温被PRO-S级品'!$B$2:$B$10=$B152)*('控温被PRO-S级品'!$E$1:$BE$1=CL$1)*('控温被PRO-S级品'!$E$2:$BE$10)),0)+IFERROR(SUMPRODUCT(('冬被-S级品'!$B$2:$B$10=$B152)*('冬被-S级品'!$E$1:$AW$1=CL$1)*('冬被-S级品'!$E$2:$AW$10)),0)+IFERROR(SUMPRODUCT(('白止-S级品'!$A$2:$A$26=$B152)*('白止-S级品'!$D$1:$AV$1=CL$1)*('白止-S级品'!$D$2:$AV$26)),0)+IFERROR(SUMPRODUCT(('乐容-S级品'!$A$4:$A$32=$B152)*('乐容-S级品'!$L$3:$CA$3=CL$1)*('乐容-S级品'!$L$4:$CA$32)),0)</f>
      </c>
      <c r="CM152" s="280">
        <f>IFERROR(SUMPRODUCT(('控温被PRO-S级品'!$B$2:$B$10=$B152)*('控温被PRO-S级品'!$E$1:$BE$1=CM$1)*('控温被PRO-S级品'!$E$2:$BE$10)),0)+IFERROR(SUMPRODUCT(('冬被-S级品'!$B$2:$B$10=$B152)*('冬被-S级品'!$E$1:$AW$1=CM$1)*('冬被-S级品'!$E$2:$AW$10)),0)+IFERROR(SUMPRODUCT(('白止-S级品'!$A$2:$A$26=$B152)*('白止-S级品'!$D$1:$AV$1=CM$1)*('白止-S级品'!$D$2:$AV$26)),0)+IFERROR(SUMPRODUCT(('乐容-S级品'!$A$4:$A$32=$B152)*('乐容-S级品'!$L$3:$CA$3=CM$1)*('乐容-S级品'!$L$4:$CA$32)),0)</f>
      </c>
      <c r="CN152" s="280">
        <f>IFERROR(SUMPRODUCT(('控温被PRO-S级品'!$B$2:$B$10=$B152)*('控温被PRO-S级品'!$E$1:$BE$1=CN$1)*('控温被PRO-S级品'!$E$2:$BE$10)),0)+IFERROR(SUMPRODUCT(('冬被-S级品'!$B$2:$B$10=$B152)*('冬被-S级品'!$E$1:$AW$1=CN$1)*('冬被-S级品'!$E$2:$AW$10)),0)+IFERROR(SUMPRODUCT(('白止-S级品'!$A$2:$A$26=$B152)*('白止-S级品'!$D$1:$AV$1=CN$1)*('白止-S级品'!$D$2:$AV$26)),0)+IFERROR(SUMPRODUCT(('乐容-S级品'!$A$4:$A$32=$B152)*('乐容-S级品'!$L$3:$CA$3=CN$1)*('乐容-S级品'!$L$4:$CA$32)),0)</f>
      </c>
      <c r="CO152" s="280">
        <f>IFERROR(SUMPRODUCT(('控温被PRO-S级品'!$B$2:$B$10=$B152)*('控温被PRO-S级品'!$E$1:$BE$1=CO$1)*('控温被PRO-S级品'!$E$2:$BE$10)),0)+IFERROR(SUMPRODUCT(('冬被-S级品'!$B$2:$B$10=$B152)*('冬被-S级品'!$E$1:$AW$1=CO$1)*('冬被-S级品'!$E$2:$AW$10)),0)+IFERROR(SUMPRODUCT(('白止-S级品'!$A$2:$A$26=$B152)*('白止-S级品'!$D$1:$AV$1=CO$1)*('白止-S级品'!$D$2:$AV$26)),0)+IFERROR(SUMPRODUCT(('乐容-S级品'!$A$4:$A$32=$B152)*('乐容-S级品'!$L$3:$CA$3=CO$1)*('乐容-S级品'!$L$4:$CA$32)),0)</f>
      </c>
      <c r="CP152" s="280">
        <f>IFERROR(SUMPRODUCT(('控温被PRO-S级品'!$B$2:$B$10=$B152)*('控温被PRO-S级品'!$E$1:$BE$1=CP$1)*('控温被PRO-S级品'!$E$2:$BE$10)),0)+IFERROR(SUMPRODUCT(('冬被-S级品'!$B$2:$B$10=$B152)*('冬被-S级品'!$E$1:$AW$1=CP$1)*('冬被-S级品'!$E$2:$AW$10)),0)+IFERROR(SUMPRODUCT(('白止-S级品'!$A$2:$A$26=$B152)*('白止-S级品'!$D$1:$AV$1=CP$1)*('白止-S级品'!$D$2:$AV$26)),0)+IFERROR(SUMPRODUCT(('乐容-S级品'!$A$4:$A$32=$B152)*('乐容-S级品'!$L$3:$CA$3=CP$1)*('乐容-S级品'!$L$4:$CA$32)),0)</f>
      </c>
      <c r="CQ152" s="280">
        <f>IFERROR(SUMPRODUCT(('控温被PRO-S级品'!$B$2:$B$10=$B152)*('控温被PRO-S级品'!$E$1:$BE$1=CQ$1)*('控温被PRO-S级品'!$E$2:$BE$10)),0)+IFERROR(SUMPRODUCT(('冬被-S级品'!$B$2:$B$10=$B152)*('冬被-S级品'!$E$1:$AW$1=CQ$1)*('冬被-S级品'!$E$2:$AW$10)),0)+IFERROR(SUMPRODUCT(('白止-S级品'!$A$2:$A$26=$B152)*('白止-S级品'!$D$1:$AV$1=CQ$1)*('白止-S级品'!$D$2:$AV$26)),0)+IFERROR(SUMPRODUCT(('乐容-S级品'!$A$4:$A$32=$B152)*('乐容-S级品'!$L$3:$CA$3=CQ$1)*('乐容-S级品'!$L$4:$CA$32)),0)</f>
      </c>
      <c r="CR152" s="280">
        <f>IFERROR(SUMPRODUCT(('控温被PRO-S级品'!$B$2:$B$10=$B152)*('控温被PRO-S级品'!$E$1:$BE$1=CR$1)*('控温被PRO-S级品'!$E$2:$BE$10)),0)+IFERROR(SUMPRODUCT(('冬被-S级品'!$B$2:$B$10=$B152)*('冬被-S级品'!$E$1:$AW$1=CR$1)*('冬被-S级品'!$E$2:$AW$10)),0)+IFERROR(SUMPRODUCT(('白止-S级品'!$A$2:$A$26=$B152)*('白止-S级品'!$D$1:$AV$1=CR$1)*('白止-S级品'!$D$2:$AV$26)),0)+IFERROR(SUMPRODUCT(('乐容-S级品'!$A$4:$A$32=$B152)*('乐容-S级品'!$L$3:$CA$3=CR$1)*('乐容-S级品'!$L$4:$CA$32)),0)</f>
      </c>
      <c r="CS152" s="280">
        <f>IFERROR(SUMPRODUCT(('控温被PRO-S级品'!$B$2:$B$10=$B152)*('控温被PRO-S级品'!$E$1:$BE$1=CS$1)*('控温被PRO-S级品'!$E$2:$BE$10)),0)+IFERROR(SUMPRODUCT(('冬被-S级品'!$B$2:$B$10=$B152)*('冬被-S级品'!$E$1:$AW$1=CS$1)*('冬被-S级品'!$E$2:$AW$10)),0)+IFERROR(SUMPRODUCT(('白止-S级品'!$A$2:$A$26=$B152)*('白止-S级品'!$D$1:$AV$1=CS$1)*('白止-S级品'!$D$2:$AV$26)),0)+IFERROR(SUMPRODUCT(('乐容-S级品'!$A$4:$A$32=$B152)*('乐容-S级品'!$L$3:$CA$3=CS$1)*('乐容-S级品'!$L$4:$CA$32)),0)</f>
      </c>
      <c r="CT152" s="280">
        <f>IFERROR(SUMPRODUCT(('控温被PRO-S级品'!$B$2:$B$10=$B152)*('控温被PRO-S级品'!$E$1:$BE$1=CT$1)*('控温被PRO-S级品'!$E$2:$BE$10)),0)+IFERROR(SUMPRODUCT(('冬被-S级品'!$B$2:$B$10=$B152)*('冬被-S级品'!$E$1:$AW$1=CT$1)*('冬被-S级品'!$E$2:$AW$10)),0)+IFERROR(SUMPRODUCT(('白止-S级品'!$A$2:$A$26=$B152)*('白止-S级品'!$D$1:$AV$1=CT$1)*('白止-S级品'!$D$2:$AV$26)),0)+IFERROR(SUMPRODUCT(('乐容-S级品'!$A$4:$A$32=$B152)*('乐容-S级品'!$L$3:$CA$3=CT$1)*('乐容-S级品'!$L$4:$CA$32)),0)</f>
      </c>
      <c r="CU152" s="280">
        <f>IFERROR(SUMPRODUCT(('控温被PRO-S级品'!$B$2:$B$10=$B152)*('控温被PRO-S级品'!$E$1:$BE$1=CU$1)*('控温被PRO-S级品'!$E$2:$BE$10)),0)+IFERROR(SUMPRODUCT(('冬被-S级品'!$B$2:$B$10=$B152)*('冬被-S级品'!$E$1:$AW$1=CU$1)*('冬被-S级品'!$E$2:$AW$10)),0)+IFERROR(SUMPRODUCT(('白止-S级品'!$A$2:$A$26=$B152)*('白止-S级品'!$D$1:$AV$1=CU$1)*('白止-S级品'!$D$2:$AV$26)),0)+IFERROR(SUMPRODUCT(('乐容-S级品'!$A$4:$A$32=$B152)*('乐容-S级品'!$L$3:$CA$3=CU$1)*('乐容-S级品'!$L$4:$CA$32)),0)</f>
      </c>
      <c r="CV152" s="280">
        <f>IFERROR(SUMPRODUCT(('控温被PRO-S级品'!$B$2:$B$10=$B152)*('控温被PRO-S级品'!$E$1:$BE$1=CV$1)*('控温被PRO-S级品'!$E$2:$BE$10)),0)+IFERROR(SUMPRODUCT(('冬被-S级品'!$B$2:$B$10=$B152)*('冬被-S级品'!$E$1:$AW$1=CV$1)*('冬被-S级品'!$E$2:$AW$10)),0)+IFERROR(SUMPRODUCT(('白止-S级品'!$A$2:$A$26=$B152)*('白止-S级品'!$D$1:$AV$1=CV$1)*('白止-S级品'!$D$2:$AV$26)),0)+IFERROR(SUMPRODUCT(('乐容-S级品'!$A$4:$A$32=$B152)*('乐容-S级品'!$L$3:$CA$3=CV$1)*('乐容-S级品'!$L$4:$CA$32)),0)</f>
      </c>
      <c r="CW152" s="280">
        <f>IFERROR(SUMPRODUCT(('控温被PRO-S级品'!$B$2:$B$10=$B152)*('控温被PRO-S级品'!$E$1:$BE$1=CW$1)*('控温被PRO-S级品'!$E$2:$BE$10)),0)+IFERROR(SUMPRODUCT(('冬被-S级品'!$B$2:$B$10=$B152)*('冬被-S级品'!$E$1:$AW$1=CW$1)*('冬被-S级品'!$E$2:$AW$10)),0)+IFERROR(SUMPRODUCT(('白止-S级品'!$A$2:$A$26=$B152)*('白止-S级品'!$D$1:$AV$1=CW$1)*('白止-S级品'!$D$2:$AV$26)),0)+IFERROR(SUMPRODUCT(('乐容-S级品'!$A$4:$A$32=$B152)*('乐容-S级品'!$L$3:$CA$3=CW$1)*('乐容-S级品'!$L$4:$CA$32)),0)</f>
      </c>
      <c r="CX152" s="280">
        <f>IFERROR(SUMPRODUCT(('控温被PRO-S级品'!$B$2:$B$10=$B152)*('控温被PRO-S级品'!$E$1:$BE$1=CX$1)*('控温被PRO-S级品'!$E$2:$BE$10)),0)+IFERROR(SUMPRODUCT(('冬被-S级品'!$B$2:$B$10=$B152)*('冬被-S级品'!$E$1:$AW$1=CX$1)*('冬被-S级品'!$E$2:$AW$10)),0)+IFERROR(SUMPRODUCT(('白止-S级品'!$A$2:$A$26=$B152)*('白止-S级品'!$D$1:$AV$1=CX$1)*('白止-S级品'!$D$2:$AV$26)),0)+IFERROR(SUMPRODUCT(('乐容-S级品'!$A$4:$A$32=$B152)*('乐容-S级品'!$L$3:$CA$3=CX$1)*('乐容-S级品'!$L$4:$CA$32)),0)</f>
      </c>
      <c r="CY152" s="280">
        <f>IFERROR(SUMPRODUCT(('控温被PRO-S级品'!$B$2:$B$10=$B152)*('控温被PRO-S级品'!$E$1:$BE$1=CY$1)*('控温被PRO-S级品'!$E$2:$BE$10)),0)+IFERROR(SUMPRODUCT(('冬被-S级品'!$B$2:$B$10=$B152)*('冬被-S级品'!$E$1:$AW$1=CY$1)*('冬被-S级品'!$E$2:$AW$10)),0)+IFERROR(SUMPRODUCT(('白止-S级品'!$A$2:$A$26=$B152)*('白止-S级品'!$D$1:$AV$1=CY$1)*('白止-S级品'!$D$2:$AV$26)),0)+IFERROR(SUMPRODUCT(('乐容-S级品'!$A$4:$A$32=$B152)*('乐容-S级品'!$L$3:$CA$3=CY$1)*('乐容-S级品'!$L$4:$CA$32)),0)</f>
      </c>
      <c r="CZ152" s="280">
        <f>IFERROR(SUMPRODUCT(('控温被PRO-S级品'!$B$2:$B$10=$B152)*('控温被PRO-S级品'!$E$1:$BE$1=CZ$1)*('控温被PRO-S级品'!$E$2:$BE$10)),0)+IFERROR(SUMPRODUCT(('冬被-S级品'!$B$2:$B$10=$B152)*('冬被-S级品'!$E$1:$AW$1=CZ$1)*('冬被-S级品'!$E$2:$AW$10)),0)+IFERROR(SUMPRODUCT(('白止-S级品'!$A$2:$A$26=$B152)*('白止-S级品'!$D$1:$AV$1=CZ$1)*('白止-S级品'!$D$2:$AV$26)),0)+IFERROR(SUMPRODUCT(('乐容-S级品'!$A$4:$A$32=$B152)*('乐容-S级品'!$L$3:$CA$3=CZ$1)*('乐容-S级品'!$L$4:$CA$32)),0)</f>
      </c>
      <c r="DA152" s="280">
        <f>IFERROR(SUMPRODUCT(('控温被PRO-S级品'!$B$2:$B$10=$B152)*('控温被PRO-S级品'!$E$1:$BE$1=DA$1)*('控温被PRO-S级品'!$E$2:$BE$10)),0)+IFERROR(SUMPRODUCT(('冬被-S级品'!$B$2:$B$10=$B152)*('冬被-S级品'!$E$1:$AW$1=DA$1)*('冬被-S级品'!$E$2:$AW$10)),0)+IFERROR(SUMPRODUCT(('白止-S级品'!$A$2:$A$26=$B152)*('白止-S级品'!$D$1:$AV$1=DA$1)*('白止-S级品'!$D$2:$AV$26)),0)+IFERROR(SUMPRODUCT(('乐容-S级品'!$A$4:$A$32=$B152)*('乐容-S级品'!$L$3:$CA$3=DA$1)*('乐容-S级品'!$L$4:$CA$32)),0)</f>
      </c>
      <c r="DB152" s="280">
        <f>IFERROR(SUMPRODUCT(('控温被PRO-S级品'!$B$2:$B$10=$B152)*('控温被PRO-S级品'!$E$1:$BE$1=DB$1)*('控温被PRO-S级品'!$E$2:$BE$10)),0)+IFERROR(SUMPRODUCT(('冬被-S级品'!$B$2:$B$10=$B152)*('冬被-S级品'!$E$1:$AW$1=DB$1)*('冬被-S级品'!$E$2:$AW$10)),0)+IFERROR(SUMPRODUCT(('白止-S级品'!$A$2:$A$26=$B152)*('白止-S级品'!$D$1:$AV$1=DB$1)*('白止-S级品'!$D$2:$AV$26)),0)+IFERROR(SUMPRODUCT(('乐容-S级品'!$A$4:$A$32=$B152)*('乐容-S级品'!$L$3:$CA$3=DB$1)*('乐容-S级品'!$L$4:$CA$32)),0)</f>
      </c>
      <c r="DC152" s="280">
        <f>IFERROR(SUMPRODUCT(('控温被PRO-S级品'!$B$2:$B$10=$B152)*('控温被PRO-S级品'!$E$1:$BE$1=DC$1)*('控温被PRO-S级品'!$E$2:$BE$10)),0)+IFERROR(SUMPRODUCT(('冬被-S级品'!$B$2:$B$10=$B152)*('冬被-S级品'!$E$1:$AW$1=DC$1)*('冬被-S级品'!$E$2:$AW$10)),0)+IFERROR(SUMPRODUCT(('白止-S级品'!$A$2:$A$26=$B152)*('白止-S级品'!$D$1:$AV$1=DC$1)*('白止-S级品'!$D$2:$AV$26)),0)+IFERROR(SUMPRODUCT(('乐容-S级品'!$A$4:$A$32=$B152)*('乐容-S级品'!$L$3:$CA$3=DC$1)*('乐容-S级品'!$L$4:$CA$32)),0)</f>
      </c>
      <c r="DD152" s="280">
        <f>IFERROR(SUMPRODUCT(('控温被PRO-S级品'!$B$2:$B$10=$B152)*('控温被PRO-S级品'!$E$1:$BE$1=DD$1)*('控温被PRO-S级品'!$E$2:$BE$10)),0)+IFERROR(SUMPRODUCT(('冬被-S级品'!$B$2:$B$10=$B152)*('冬被-S级品'!$E$1:$AW$1=DD$1)*('冬被-S级品'!$E$2:$AW$10)),0)+IFERROR(SUMPRODUCT(('白止-S级品'!$A$2:$A$26=$B152)*('白止-S级品'!$D$1:$AV$1=DD$1)*('白止-S级品'!$D$2:$AV$26)),0)+IFERROR(SUMPRODUCT(('乐容-S级品'!$A$4:$A$32=$B152)*('乐容-S级品'!$L$3:$CA$3=DD$1)*('乐容-S级品'!$L$4:$CA$32)),0)</f>
      </c>
      <c r="DE152" s="280">
        <f>IFERROR(SUMPRODUCT(('控温被PRO-S级品'!$B$2:$B$10=$B152)*('控温被PRO-S级品'!$E$1:$BE$1=DE$1)*('控温被PRO-S级品'!$E$2:$BE$10)),0)+IFERROR(SUMPRODUCT(('冬被-S级品'!$B$2:$B$10=$B152)*('冬被-S级品'!$E$1:$AW$1=DE$1)*('冬被-S级品'!$E$2:$AW$10)),0)+IFERROR(SUMPRODUCT(('白止-S级品'!$A$2:$A$26=$B152)*('白止-S级品'!$D$1:$AV$1=DE$1)*('白止-S级品'!$D$2:$AV$26)),0)+IFERROR(SUMPRODUCT(('乐容-S级品'!$A$4:$A$32=$B152)*('乐容-S级品'!$L$3:$CA$3=DE$1)*('乐容-S级品'!$L$4:$CA$32)),0)</f>
      </c>
      <c r="DF152" s="280">
        <f>IFERROR(SUMPRODUCT(('控温被PRO-S级品'!$B$2:$B$10=$B152)*('控温被PRO-S级品'!$E$1:$BE$1=DF$1)*('控温被PRO-S级品'!$E$2:$BE$10)),0)+IFERROR(SUMPRODUCT(('冬被-S级品'!$B$2:$B$10=$B152)*('冬被-S级品'!$E$1:$AW$1=DF$1)*('冬被-S级品'!$E$2:$AW$10)),0)+IFERROR(SUMPRODUCT(('白止-S级品'!$A$2:$A$26=$B152)*('白止-S级品'!$D$1:$AV$1=DF$1)*('白止-S级品'!$D$2:$AV$26)),0)+IFERROR(SUMPRODUCT(('乐容-S级品'!$A$4:$A$32=$B152)*('乐容-S级品'!$L$3:$CA$3=DF$1)*('乐容-S级品'!$L$4:$CA$32)),0)</f>
      </c>
      <c r="DG152" s="280">
        <f>IFERROR(SUMPRODUCT(('控温被PRO-S级品'!$B$2:$B$10=$B152)*('控温被PRO-S级品'!$E$1:$BE$1=DG$1)*('控温被PRO-S级品'!$E$2:$BE$10)),0)+IFERROR(SUMPRODUCT(('冬被-S级品'!$B$2:$B$10=$B152)*('冬被-S级品'!$E$1:$AW$1=DG$1)*('冬被-S级品'!$E$2:$AW$10)),0)+IFERROR(SUMPRODUCT(('白止-S级品'!$A$2:$A$26=$B152)*('白止-S级品'!$D$1:$AV$1=DG$1)*('白止-S级品'!$D$2:$AV$26)),0)+IFERROR(SUMPRODUCT(('乐容-S级品'!$A$4:$A$32=$B152)*('乐容-S级品'!$L$3:$CA$3=DG$1)*('乐容-S级品'!$L$4:$CA$32)),0)</f>
      </c>
      <c r="DH152" s="280">
        <f>IFERROR(SUMPRODUCT(('控温被PRO-S级品'!$B$2:$B$10=$B152)*('控温被PRO-S级品'!$E$1:$BE$1=DH$1)*('控温被PRO-S级品'!$E$2:$BE$10)),0)+IFERROR(SUMPRODUCT(('冬被-S级品'!$B$2:$B$10=$B152)*('冬被-S级品'!$E$1:$AW$1=DH$1)*('冬被-S级品'!$E$2:$AW$10)),0)+IFERROR(SUMPRODUCT(('白止-S级品'!$A$2:$A$26=$B152)*('白止-S级品'!$D$1:$AV$1=DH$1)*('白止-S级品'!$D$2:$AV$26)),0)+IFERROR(SUMPRODUCT(('乐容-S级品'!$A$4:$A$32=$B152)*('乐容-S级品'!$L$3:$CA$3=DH$1)*('乐容-S级品'!$L$4:$CA$32)),0)</f>
      </c>
      <c r="DI152" s="280">
        <f>IFERROR(SUMPRODUCT(('控温被PRO-S级品'!$B$2:$B$10=$B152)*('控温被PRO-S级品'!$E$1:$BE$1=DI$1)*('控温被PRO-S级品'!$E$2:$BE$10)),0)+IFERROR(SUMPRODUCT(('冬被-S级品'!$B$2:$B$10=$B152)*('冬被-S级品'!$E$1:$AW$1=DI$1)*('冬被-S级品'!$E$2:$AW$10)),0)+IFERROR(SUMPRODUCT(('白止-S级品'!$A$2:$A$26=$B152)*('白止-S级品'!$D$1:$AV$1=DI$1)*('白止-S级品'!$D$2:$AV$26)),0)+IFERROR(SUMPRODUCT(('乐容-S级品'!$A$4:$A$32=$B152)*('乐容-S级品'!$L$3:$CA$3=DI$1)*('乐容-S级品'!$L$4:$CA$32)),0)</f>
      </c>
      <c r="DJ152" s="280">
        <f>IFERROR(SUMPRODUCT(('控温被PRO-S级品'!$B$2:$B$10=$B152)*('控温被PRO-S级品'!$E$1:$BE$1=DJ$1)*('控温被PRO-S级品'!$E$2:$BE$10)),0)+IFERROR(SUMPRODUCT(('冬被-S级品'!$B$2:$B$10=$B152)*('冬被-S级品'!$E$1:$AW$1=DJ$1)*('冬被-S级品'!$E$2:$AW$10)),0)+IFERROR(SUMPRODUCT(('白止-S级品'!$A$2:$A$26=$B152)*('白止-S级品'!$D$1:$AV$1=DJ$1)*('白止-S级品'!$D$2:$AV$26)),0)+IFERROR(SUMPRODUCT(('乐容-S级品'!$A$4:$A$32=$B152)*('乐容-S级品'!$L$3:$CA$3=DJ$1)*('乐容-S级品'!$L$4:$CA$32)),0)</f>
      </c>
      <c r="DK152" s="280"/>
      <c r="DL152" s="280"/>
      <c r="DM152" s="280"/>
      <c r="DN152" s="280"/>
      <c r="DO152" s="280"/>
      <c r="DP152" s="280"/>
      <c r="DQ152" s="280"/>
      <c r="DR152" s="280"/>
      <c r="DS152" s="280"/>
      <c r="DT152" s="280"/>
      <c r="DU152" s="280"/>
      <c r="DV152" s="280"/>
      <c r="DW152" s="280">
        <f>VLOOKUP(B152,'系统编码规格'!A:C,3,FALSE)</f>
      </c>
      <c r="DX152" s="280"/>
      <c r="DY152" s="280"/>
      <c r="DZ152" s="280"/>
      <c r="EA152" s="280"/>
      <c r="EB152" s="280"/>
      <c r="EC152" s="280"/>
      <c r="ED152" s="280"/>
      <c r="EE152" s="280"/>
      <c r="EF152" s="280"/>
      <c r="EG152" s="280"/>
      <c r="EH152" s="280"/>
      <c r="EI152" s="280"/>
      <c r="EJ152" s="280"/>
      <c r="EK152" s="280"/>
      <c r="EL152" s="280"/>
      <c r="EM152" s="280"/>
      <c r="EN152" s="280"/>
      <c r="EO152" s="280"/>
      <c r="EP152" s="280"/>
      <c r="EQ152" s="280"/>
      <c r="ER152" s="280"/>
      <c r="ES152" s="280"/>
      <c r="ET152" s="280"/>
      <c r="EU152" s="280"/>
      <c r="EV152" s="280"/>
      <c r="EW152" s="280"/>
      <c r="EX152" s="280"/>
      <c r="EY152" s="280"/>
      <c r="EZ152" s="280"/>
      <c r="FA152" s="280"/>
      <c r="FB152" s="280"/>
      <c r="FC152" s="280"/>
      <c r="FD152" s="280"/>
      <c r="FE152" s="280"/>
      <c r="FF152" s="280"/>
      <c r="FG152" s="280"/>
      <c r="FH152" s="280"/>
      <c r="FI152" s="280"/>
      <c r="FJ152" s="280"/>
      <c r="FK152" s="280"/>
      <c r="FL152" s="280"/>
      <c r="FM152" s="280"/>
      <c r="FN152" s="280"/>
      <c r="FO152" s="280"/>
      <c r="FP152" s="280"/>
      <c r="FQ152" s="280"/>
      <c r="FR152" s="280"/>
      <c r="FS152" s="280"/>
      <c r="FT152" s="280"/>
      <c r="FU152" s="280"/>
      <c r="FV152" s="280"/>
      <c r="FW152" s="280"/>
      <c r="FX152" s="280"/>
      <c r="FY152" s="280"/>
      <c r="FZ152" s="280"/>
      <c r="GA152" s="280"/>
      <c r="GB152" s="280"/>
      <c r="GC152" s="280"/>
      <c r="GD152" s="280"/>
      <c r="GE152" s="280"/>
      <c r="GF152" s="280"/>
      <c r="GG152" s="280"/>
      <c r="GH152" s="280"/>
      <c r="GI152" s="280"/>
      <c r="GJ152" s="280"/>
      <c r="GK152" s="280"/>
      <c r="GL152" s="280"/>
      <c r="GM152" s="280"/>
      <c r="GN152" s="280"/>
      <c r="GO152" s="280"/>
      <c r="GP152" s="280"/>
      <c r="GQ152" s="280"/>
      <c r="GR152" s="280"/>
      <c r="GS152" s="280"/>
      <c r="GT152" s="280"/>
      <c r="GU152" s="280"/>
      <c r="GV152" s="280"/>
    </row>
    <row r="153">
      <c r="A153" s="309" t="str">
        <v>乐容</v>
      </c>
      <c r="B153" s="311" t="str">
        <v>010020102090040-023</v>
      </c>
      <c r="C153" s="309" t="str">
        <v>磨毛四件套</v>
      </c>
      <c r="D153" s="309" t="str">
        <v>颜色:晨曦粉,床品款式:床笠款,床品规格:180cm,系列:普通系列</v>
      </c>
      <c r="E153">
        <f>SUM(F153:GX153)</f>
      </c>
      <c r="F153" s="280">
        <f>IFERROR(SUMPRODUCT(('控温被PRO-S级品'!$B$2:$B$10=$B153)*('控温被PRO-S级品'!$E$1:$BE$1=F$1)*('控温被PRO-S级品'!$E$2:$BE$10)),0)+IFERROR(SUMPRODUCT(('冬被-S级品'!$B$2:$B$10=$B153)*('冬被-S级品'!$E$1:$AW$1=F$1)*('冬被-S级品'!$E$2:$AW$10)),0)+IFERROR(SUMPRODUCT(('白止-S级品'!$A$2:$A$26=$B153)*('白止-S级品'!$D$1:$AV$1=F$1)*('白止-S级品'!$D$2:$AV$26)),0)+IFERROR(SUMPRODUCT(('乐容-S级品'!$A$4:$A$32=$B153)*('乐容-S级品'!$L$3:$CA$3=F$1)*('乐容-S级品'!$L$4:$CA$32)),0)</f>
      </c>
      <c r="G153" s="280">
        <f>IFERROR(SUMPRODUCT(('控温被PRO-S级品'!$B$2:$B$10=$B153)*('控温被PRO-S级品'!$E$1:$BE$1=G$1)*('控温被PRO-S级品'!$E$2:$BE$10)),0)+IFERROR(SUMPRODUCT(('冬被-S级品'!$B$2:$B$10=$B153)*('冬被-S级品'!$E$1:$AW$1=G$1)*('冬被-S级品'!$E$2:$AW$10)),0)+IFERROR(SUMPRODUCT(('白止-S级品'!$A$2:$A$26=$B153)*('白止-S级品'!$D$1:$AV$1=G$1)*('白止-S级品'!$D$2:$AV$26)),0)+IFERROR(SUMPRODUCT(('乐容-S级品'!$A$4:$A$32=$B153)*('乐容-S级品'!$L$3:$CA$3=G$1)*('乐容-S级品'!$L$4:$CA$32)),0)</f>
      </c>
      <c r="H153" s="280">
        <f>IFERROR(SUMPRODUCT(('控温被PRO-S级品'!$B$2:$B$10=$B153)*('控温被PRO-S级品'!$E$1:$BE$1=H$1)*('控温被PRO-S级品'!$E$2:$BE$10)),0)+IFERROR(SUMPRODUCT(('冬被-S级品'!$B$2:$B$10=$B153)*('冬被-S级品'!$E$1:$AW$1=H$1)*('冬被-S级品'!$E$2:$AW$10)),0)+IFERROR(SUMPRODUCT(('白止-S级品'!$A$2:$A$26=$B153)*('白止-S级品'!$D$1:$AV$1=H$1)*('白止-S级品'!$D$2:$AV$26)),0)+IFERROR(SUMPRODUCT(('乐容-S级品'!$A$4:$A$32=$B153)*('乐容-S级品'!$L$3:$CA$3=H$1)*('乐容-S级品'!$L$4:$CA$32)),0)</f>
      </c>
      <c r="I153" s="280">
        <f>IFERROR(SUMPRODUCT(('控温被PRO-S级品'!$B$2:$B$10=$B153)*('控温被PRO-S级品'!$E$1:$BE$1=I$1)*('控温被PRO-S级品'!$E$2:$BE$10)),0)+IFERROR(SUMPRODUCT(('冬被-S级品'!$B$2:$B$10=$B153)*('冬被-S级品'!$E$1:$AW$1=I$1)*('冬被-S级品'!$E$2:$AW$10)),0)+IFERROR(SUMPRODUCT(('白止-S级品'!$A$2:$A$26=$B153)*('白止-S级品'!$D$1:$AV$1=I$1)*('白止-S级品'!$D$2:$AV$26)),0)+IFERROR(SUMPRODUCT(('乐容-S级品'!$A$4:$A$32=$B153)*('乐容-S级品'!$L$3:$CA$3=I$1)*('乐容-S级品'!$L$4:$CA$32)),0)</f>
      </c>
      <c r="J153" s="280">
        <f>IFERROR(SUMPRODUCT(('控温被PRO-S级品'!$B$2:$B$10=$B153)*('控温被PRO-S级品'!$E$1:$BE$1=J$1)*('控温被PRO-S级品'!$E$2:$BE$10)),0)+IFERROR(SUMPRODUCT(('冬被-S级品'!$B$2:$B$10=$B153)*('冬被-S级品'!$E$1:$AW$1=J$1)*('冬被-S级品'!$E$2:$AW$10)),0)+IFERROR(SUMPRODUCT(('白止-S级品'!$A$2:$A$26=$B153)*('白止-S级品'!$D$1:$AV$1=J$1)*('白止-S级品'!$D$2:$AV$26)),0)+IFERROR(SUMPRODUCT(('乐容-S级品'!$A$4:$A$32=$B153)*('乐容-S级品'!$L$3:$CA$3=J$1)*('乐容-S级品'!$L$4:$CA$32)),0)</f>
      </c>
      <c r="K153" s="280">
        <f>IFERROR(SUMPRODUCT(('控温被PRO-S级品'!$B$2:$B$10=$B153)*('控温被PRO-S级品'!$E$1:$BE$1=K$1)*('控温被PRO-S级品'!$E$2:$BE$10)),0)+IFERROR(SUMPRODUCT(('冬被-S级品'!$B$2:$B$10=$B153)*('冬被-S级品'!$E$1:$AW$1=K$1)*('冬被-S级品'!$E$2:$AW$10)),0)+IFERROR(SUMPRODUCT(('白止-S级品'!$A$2:$A$26=$B153)*('白止-S级品'!$D$1:$AV$1=K$1)*('白止-S级品'!$D$2:$AV$26)),0)+IFERROR(SUMPRODUCT(('乐容-S级品'!$A$4:$A$32=$B153)*('乐容-S级品'!$L$3:$CA$3=K$1)*('乐容-S级品'!$L$4:$CA$32)),0)</f>
      </c>
      <c r="L153" s="280">
        <f>IFERROR(SUMPRODUCT(('控温被PRO-S级品'!$B$2:$B$10=$B153)*('控温被PRO-S级品'!$E$1:$BE$1=L$1)*('控温被PRO-S级品'!$E$2:$BE$10)),0)+IFERROR(SUMPRODUCT(('冬被-S级品'!$B$2:$B$10=$B153)*('冬被-S级品'!$E$1:$AW$1=L$1)*('冬被-S级品'!$E$2:$AW$10)),0)+IFERROR(SUMPRODUCT(('白止-S级品'!$A$2:$A$26=$B153)*('白止-S级品'!$D$1:$AV$1=L$1)*('白止-S级品'!$D$2:$AV$26)),0)+IFERROR(SUMPRODUCT(('乐容-S级品'!$A$4:$A$32=$B153)*('乐容-S级品'!$L$3:$CA$3=L$1)*('乐容-S级品'!$L$4:$CA$32)),0)</f>
      </c>
      <c r="M153" s="280">
        <f>IFERROR(SUMPRODUCT(('控温被PRO-S级品'!$B$2:$B$10=$B153)*('控温被PRO-S级品'!$E$1:$BE$1=M$1)*('控温被PRO-S级品'!$E$2:$BE$10)),0)+IFERROR(SUMPRODUCT(('冬被-S级品'!$B$2:$B$10=$B153)*('冬被-S级品'!$E$1:$AW$1=M$1)*('冬被-S级品'!$E$2:$AW$10)),0)+IFERROR(SUMPRODUCT(('白止-S级品'!$A$2:$A$26=$B153)*('白止-S级品'!$D$1:$AV$1=M$1)*('白止-S级品'!$D$2:$AV$26)),0)+IFERROR(SUMPRODUCT(('乐容-S级品'!$A$4:$A$32=$B153)*('乐容-S级品'!$L$3:$CA$3=M$1)*('乐容-S级品'!$L$4:$CA$32)),0)</f>
      </c>
      <c r="N153" s="280">
        <f>IFERROR(SUMPRODUCT(('控温被PRO-S级品'!$B$2:$B$10=$B153)*('控温被PRO-S级品'!$E$1:$BE$1=N$1)*('控温被PRO-S级品'!$E$2:$BE$10)),0)+IFERROR(SUMPRODUCT(('冬被-S级品'!$B$2:$B$10=$B153)*('冬被-S级品'!$E$1:$AW$1=N$1)*('冬被-S级品'!$E$2:$AW$10)),0)+IFERROR(SUMPRODUCT(('白止-S级品'!$A$2:$A$26=$B153)*('白止-S级品'!$D$1:$AV$1=N$1)*('白止-S级品'!$D$2:$AV$26)),0)+IFERROR(SUMPRODUCT(('乐容-S级品'!$A$4:$A$32=$B153)*('乐容-S级品'!$L$3:$CA$3=N$1)*('乐容-S级品'!$L$4:$CA$32)),0)</f>
      </c>
      <c r="O153" s="280">
        <f>IFERROR(SUMPRODUCT(('控温被PRO-S级品'!$B$2:$B$10=$B153)*('控温被PRO-S级品'!$E$1:$BE$1=O$1)*('控温被PRO-S级品'!$E$2:$BE$10)),0)+IFERROR(SUMPRODUCT(('冬被-S级品'!$B$2:$B$10=$B153)*('冬被-S级品'!$E$1:$AW$1=O$1)*('冬被-S级品'!$E$2:$AW$10)),0)+IFERROR(SUMPRODUCT(('白止-S级品'!$A$2:$A$26=$B153)*('白止-S级品'!$D$1:$AV$1=O$1)*('白止-S级品'!$D$2:$AV$26)),0)+IFERROR(SUMPRODUCT(('乐容-S级品'!$A$4:$A$32=$B153)*('乐容-S级品'!$L$3:$CA$3=O$1)*('乐容-S级品'!$L$4:$CA$32)),0)</f>
      </c>
      <c r="P153" s="280">
        <f>IFERROR(SUMPRODUCT(('控温被PRO-S级品'!$B$2:$B$10=$B153)*('控温被PRO-S级品'!$E$1:$BE$1=P$1)*('控温被PRO-S级品'!$E$2:$BE$10)),0)+IFERROR(SUMPRODUCT(('冬被-S级品'!$B$2:$B$10=$B153)*('冬被-S级品'!$E$1:$AW$1=P$1)*('冬被-S级品'!$E$2:$AW$10)),0)+IFERROR(SUMPRODUCT(('白止-S级品'!$A$2:$A$26=$B153)*('白止-S级品'!$D$1:$AV$1=P$1)*('白止-S级品'!$D$2:$AV$26)),0)+IFERROR(SUMPRODUCT(('乐容-S级品'!$A$4:$A$32=$B153)*('乐容-S级品'!$L$3:$CA$3=P$1)*('乐容-S级品'!$L$4:$CA$32)),0)</f>
      </c>
      <c r="Q153" s="280">
        <f>IFERROR(SUMPRODUCT(('控温被PRO-S级品'!$B$2:$B$10=$B153)*('控温被PRO-S级品'!$E$1:$BE$1=Q$1)*('控温被PRO-S级品'!$E$2:$BE$10)),0)+IFERROR(SUMPRODUCT(('冬被-S级品'!$B$2:$B$10=$B153)*('冬被-S级品'!$E$1:$AW$1=Q$1)*('冬被-S级品'!$E$2:$AW$10)),0)+IFERROR(SUMPRODUCT(('白止-S级品'!$A$2:$A$26=$B153)*('白止-S级品'!$D$1:$AV$1=Q$1)*('白止-S级品'!$D$2:$AV$26)),0)+IFERROR(SUMPRODUCT(('乐容-S级品'!$A$4:$A$32=$B153)*('乐容-S级品'!$L$3:$CA$3=Q$1)*('乐容-S级品'!$L$4:$CA$32)),0)</f>
      </c>
      <c r="R153" s="280">
        <f>IFERROR(SUMPRODUCT(('控温被PRO-S级品'!$B$2:$B$10=$B153)*('控温被PRO-S级品'!$E$1:$BE$1=R$1)*('控温被PRO-S级品'!$E$2:$BE$10)),0)+IFERROR(SUMPRODUCT(('冬被-S级品'!$B$2:$B$10=$B153)*('冬被-S级品'!$E$1:$AW$1=R$1)*('冬被-S级品'!$E$2:$AW$10)),0)+IFERROR(SUMPRODUCT(('白止-S级品'!$A$2:$A$26=$B153)*('白止-S级品'!$D$1:$AV$1=R$1)*('白止-S级品'!$D$2:$AV$26)),0)+IFERROR(SUMPRODUCT(('乐容-S级品'!$A$4:$A$32=$B153)*('乐容-S级品'!$L$3:$CA$3=R$1)*('乐容-S级品'!$L$4:$CA$32)),0)</f>
      </c>
      <c r="S153" s="280">
        <f>IFERROR(SUMPRODUCT(('控温被PRO-S级品'!$B$2:$B$10=$B153)*('控温被PRO-S级品'!$E$1:$BE$1=S$1)*('控温被PRO-S级品'!$E$2:$BE$10)),0)+IFERROR(SUMPRODUCT(('冬被-S级品'!$B$2:$B$10=$B153)*('冬被-S级品'!$E$1:$AW$1=S$1)*('冬被-S级品'!$E$2:$AW$10)),0)+IFERROR(SUMPRODUCT(('白止-S级品'!$A$2:$A$26=$B153)*('白止-S级品'!$D$1:$AV$1=S$1)*('白止-S级品'!$D$2:$AV$26)),0)+IFERROR(SUMPRODUCT(('乐容-S级品'!$A$4:$A$32=$B153)*('乐容-S级品'!$L$3:$CA$3=S$1)*('乐容-S级品'!$L$4:$CA$32)),0)</f>
      </c>
      <c r="T153" s="280">
        <f>IFERROR(SUMPRODUCT(('控温被PRO-S级品'!$B$2:$B$10=$B153)*('控温被PRO-S级品'!$E$1:$BE$1=T$1)*('控温被PRO-S级品'!$E$2:$BE$10)),0)+IFERROR(SUMPRODUCT(('冬被-S级品'!$B$2:$B$10=$B153)*('冬被-S级品'!$E$1:$AW$1=T$1)*('冬被-S级品'!$E$2:$AW$10)),0)+IFERROR(SUMPRODUCT(('白止-S级品'!$A$2:$A$26=$B153)*('白止-S级品'!$D$1:$AV$1=T$1)*('白止-S级品'!$D$2:$AV$26)),0)+IFERROR(SUMPRODUCT(('乐容-S级品'!$A$4:$A$32=$B153)*('乐容-S级品'!$L$3:$CA$3=T$1)*('乐容-S级品'!$L$4:$CA$32)),0)</f>
      </c>
      <c r="U153" s="280">
        <f>IFERROR(SUMPRODUCT(('控温被PRO-S级品'!$B$2:$B$10=$B153)*('控温被PRO-S级品'!$E$1:$BE$1=U$1)*('控温被PRO-S级品'!$E$2:$BE$10)),0)+IFERROR(SUMPRODUCT(('冬被-S级品'!$B$2:$B$10=$B153)*('冬被-S级品'!$E$1:$AW$1=U$1)*('冬被-S级品'!$E$2:$AW$10)),0)+IFERROR(SUMPRODUCT(('白止-S级品'!$A$2:$A$26=$B153)*('白止-S级品'!$D$1:$AV$1=U$1)*('白止-S级品'!$D$2:$AV$26)),0)+IFERROR(SUMPRODUCT(('乐容-S级品'!$A$4:$A$32=$B153)*('乐容-S级品'!$L$3:$CA$3=U$1)*('乐容-S级品'!$L$4:$CA$32)),0)</f>
      </c>
      <c r="V153" s="280">
        <f>IFERROR(SUMPRODUCT(('控温被PRO-S级品'!$B$2:$B$10=$B153)*('控温被PRO-S级品'!$E$1:$BE$1=V$1)*('控温被PRO-S级品'!$E$2:$BE$10)),0)+IFERROR(SUMPRODUCT(('冬被-S级品'!$B$2:$B$10=$B153)*('冬被-S级品'!$E$1:$AW$1=V$1)*('冬被-S级品'!$E$2:$AW$10)),0)+IFERROR(SUMPRODUCT(('白止-S级品'!$A$2:$A$26=$B153)*('白止-S级品'!$D$1:$AV$1=V$1)*('白止-S级品'!$D$2:$AV$26)),0)+IFERROR(SUMPRODUCT(('乐容-S级品'!$A$4:$A$32=$B153)*('乐容-S级品'!$L$3:$CA$3=V$1)*('乐容-S级品'!$L$4:$CA$32)),0)</f>
      </c>
      <c r="W153" s="280">
        <f>IFERROR(SUMPRODUCT(('控温被PRO-S级品'!$B$2:$B$10=$B153)*('控温被PRO-S级品'!$E$1:$BE$1=W$1)*('控温被PRO-S级品'!$E$2:$BE$10)),0)+IFERROR(SUMPRODUCT(('冬被-S级品'!$B$2:$B$10=$B153)*('冬被-S级品'!$E$1:$AW$1=W$1)*('冬被-S级品'!$E$2:$AW$10)),0)+IFERROR(SUMPRODUCT(('白止-S级品'!$A$2:$A$26=$B153)*('白止-S级品'!$D$1:$AV$1=W$1)*('白止-S级品'!$D$2:$AV$26)),0)+IFERROR(SUMPRODUCT(('乐容-S级品'!$A$4:$A$32=$B153)*('乐容-S级品'!$L$3:$CA$3=W$1)*('乐容-S级品'!$L$4:$CA$32)),0)</f>
      </c>
      <c r="X153" s="280">
        <f>IFERROR(SUMPRODUCT(('控温被PRO-S级品'!$B$2:$B$10=$B153)*('控温被PRO-S级品'!$E$1:$BE$1=X$1)*('控温被PRO-S级品'!$E$2:$BE$10)),0)+IFERROR(SUMPRODUCT(('冬被-S级品'!$B$2:$B$10=$B153)*('冬被-S级品'!$E$1:$AW$1=X$1)*('冬被-S级品'!$E$2:$AW$10)),0)+IFERROR(SUMPRODUCT(('白止-S级品'!$A$2:$A$26=$B153)*('白止-S级品'!$D$1:$AV$1=X$1)*('白止-S级品'!$D$2:$AV$26)),0)+IFERROR(SUMPRODUCT(('乐容-S级品'!$A$4:$A$32=$B153)*('乐容-S级品'!$L$3:$CA$3=X$1)*('乐容-S级品'!$L$4:$CA$32)),0)</f>
      </c>
      <c r="Y153" s="280">
        <f>IFERROR(SUMPRODUCT(('控温被PRO-S级品'!$B$2:$B$10=$B153)*('控温被PRO-S级品'!$E$1:$BE$1=Y$1)*('控温被PRO-S级品'!$E$2:$BE$10)),0)+IFERROR(SUMPRODUCT(('冬被-S级品'!$B$2:$B$10=$B153)*('冬被-S级品'!$E$1:$AW$1=Y$1)*('冬被-S级品'!$E$2:$AW$10)),0)+IFERROR(SUMPRODUCT(('白止-S级品'!$A$2:$A$26=$B153)*('白止-S级品'!$D$1:$AV$1=Y$1)*('白止-S级品'!$D$2:$AV$26)),0)+IFERROR(SUMPRODUCT(('乐容-S级品'!$A$4:$A$32=$B153)*('乐容-S级品'!$L$3:$CA$3=Y$1)*('乐容-S级品'!$L$4:$CA$32)),0)</f>
      </c>
      <c r="Z153" s="280">
        <f>IFERROR(SUMPRODUCT(('控温被PRO-S级品'!$B$2:$B$10=$B153)*('控温被PRO-S级品'!$E$1:$BE$1=Z$1)*('控温被PRO-S级品'!$E$2:$BE$10)),0)+IFERROR(SUMPRODUCT(('冬被-S级品'!$B$2:$B$10=$B153)*('冬被-S级品'!$E$1:$AW$1=Z$1)*('冬被-S级品'!$E$2:$AW$10)),0)+IFERROR(SUMPRODUCT(('白止-S级品'!$A$2:$A$26=$B153)*('白止-S级品'!$D$1:$AV$1=Z$1)*('白止-S级品'!$D$2:$AV$26)),0)+IFERROR(SUMPRODUCT(('乐容-S级品'!$A$4:$A$32=$B153)*('乐容-S级品'!$L$3:$CA$3=Z$1)*('乐容-S级品'!$L$4:$CA$32)),0)</f>
      </c>
      <c r="AA153" s="280">
        <f>IFERROR(SUMPRODUCT(('控温被PRO-S级品'!$B$2:$B$10=$B153)*('控温被PRO-S级品'!$E$1:$BE$1=AA$1)*('控温被PRO-S级品'!$E$2:$BE$10)),0)+IFERROR(SUMPRODUCT(('冬被-S级品'!$B$2:$B$10=$B153)*('冬被-S级品'!$E$1:$AW$1=AA$1)*('冬被-S级品'!$E$2:$AW$10)),0)+IFERROR(SUMPRODUCT(('白止-S级品'!$A$2:$A$26=$B153)*('白止-S级品'!$D$1:$AV$1=AA$1)*('白止-S级品'!$D$2:$AV$26)),0)+IFERROR(SUMPRODUCT(('乐容-S级品'!$A$4:$A$32=$B153)*('乐容-S级品'!$L$3:$CA$3=AA$1)*('乐容-S级品'!$L$4:$CA$32)),0)</f>
      </c>
      <c r="AB153" s="280">
        <f>IFERROR(SUMPRODUCT(('控温被PRO-S级品'!$B$2:$B$10=$B153)*('控温被PRO-S级品'!$E$1:$BE$1=AB$1)*('控温被PRO-S级品'!$E$2:$BE$10)),0)+IFERROR(SUMPRODUCT(('冬被-S级品'!$B$2:$B$10=$B153)*('冬被-S级品'!$E$1:$AW$1=AB$1)*('冬被-S级品'!$E$2:$AW$10)),0)+IFERROR(SUMPRODUCT(('白止-S级品'!$A$2:$A$26=$B153)*('白止-S级品'!$D$1:$AV$1=AB$1)*('白止-S级品'!$D$2:$AV$26)),0)+IFERROR(SUMPRODUCT(('乐容-S级品'!$A$4:$A$32=$B153)*('乐容-S级品'!$L$3:$CA$3=AB$1)*('乐容-S级品'!$L$4:$CA$32)),0)</f>
      </c>
      <c r="AC153" s="280">
        <f>IFERROR(SUMPRODUCT(('控温被PRO-S级品'!$B$2:$B$10=$B153)*('控温被PRO-S级品'!$E$1:$BE$1=AC$1)*('控温被PRO-S级品'!$E$2:$BE$10)),0)+IFERROR(SUMPRODUCT(('冬被-S级品'!$B$2:$B$10=$B153)*('冬被-S级品'!$E$1:$AW$1=AC$1)*('冬被-S级品'!$E$2:$AW$10)),0)+IFERROR(SUMPRODUCT(('白止-S级品'!$A$2:$A$26=$B153)*('白止-S级品'!$D$1:$AV$1=AC$1)*('白止-S级品'!$D$2:$AV$26)),0)+IFERROR(SUMPRODUCT(('乐容-S级品'!$A$4:$A$32=$B153)*('乐容-S级品'!$L$3:$CA$3=AC$1)*('乐容-S级品'!$L$4:$CA$32)),0)</f>
      </c>
      <c r="AD153" s="280">
        <f>IFERROR(SUMPRODUCT(('控温被PRO-S级品'!$B$2:$B$10=$B153)*('控温被PRO-S级品'!$E$1:$BE$1=AD$1)*('控温被PRO-S级品'!$E$2:$BE$10)),0)+IFERROR(SUMPRODUCT(('冬被-S级品'!$B$2:$B$10=$B153)*('冬被-S级品'!$E$1:$AW$1=AD$1)*('冬被-S级品'!$E$2:$AW$10)),0)+IFERROR(SUMPRODUCT(('白止-S级品'!$A$2:$A$26=$B153)*('白止-S级品'!$D$1:$AV$1=AD$1)*('白止-S级品'!$D$2:$AV$26)),0)+IFERROR(SUMPRODUCT(('乐容-S级品'!$A$4:$A$32=$B153)*('乐容-S级品'!$L$3:$CA$3=AD$1)*('乐容-S级品'!$L$4:$CA$32)),0)</f>
      </c>
      <c r="AE153" s="280">
        <f>IFERROR(SUMPRODUCT(('控温被PRO-S级品'!$B$2:$B$10=$B153)*('控温被PRO-S级品'!$E$1:$BE$1=AE$1)*('控温被PRO-S级品'!$E$2:$BE$10)),0)+IFERROR(SUMPRODUCT(('冬被-S级品'!$B$2:$B$10=$B153)*('冬被-S级品'!$E$1:$AW$1=AE$1)*('冬被-S级品'!$E$2:$AW$10)),0)+IFERROR(SUMPRODUCT(('白止-S级品'!$A$2:$A$26=$B153)*('白止-S级品'!$D$1:$AV$1=AE$1)*('白止-S级品'!$D$2:$AV$26)),0)+IFERROR(SUMPRODUCT(('乐容-S级品'!$A$4:$A$32=$B153)*('乐容-S级品'!$L$3:$CA$3=AE$1)*('乐容-S级品'!$L$4:$CA$32)),0)</f>
      </c>
      <c r="AF153" s="280">
        <f>IFERROR(SUMPRODUCT(('控温被PRO-S级品'!$B$2:$B$10=$B153)*('控温被PRO-S级品'!$E$1:$BE$1=AF$1)*('控温被PRO-S级品'!$E$2:$BE$10)),0)+IFERROR(SUMPRODUCT(('冬被-S级品'!$B$2:$B$10=$B153)*('冬被-S级品'!$E$1:$AW$1=AF$1)*('冬被-S级品'!$E$2:$AW$10)),0)+IFERROR(SUMPRODUCT(('白止-S级品'!$A$2:$A$26=$B153)*('白止-S级品'!$D$1:$AV$1=AF$1)*('白止-S级品'!$D$2:$AV$26)),0)+IFERROR(SUMPRODUCT(('乐容-S级品'!$A$4:$A$32=$B153)*('乐容-S级品'!$L$3:$CA$3=AF$1)*('乐容-S级品'!$L$4:$CA$32)),0)</f>
      </c>
      <c r="AG153" s="280">
        <f>IFERROR(SUMPRODUCT(('控温被PRO-S级品'!$B$2:$B$10=$B153)*('控温被PRO-S级品'!$E$1:$BE$1=AG$1)*('控温被PRO-S级品'!$E$2:$BE$10)),0)+IFERROR(SUMPRODUCT(('冬被-S级品'!$B$2:$B$10=$B153)*('冬被-S级品'!$E$1:$AW$1=AG$1)*('冬被-S级品'!$E$2:$AW$10)),0)+IFERROR(SUMPRODUCT(('白止-S级品'!$A$2:$A$26=$B153)*('白止-S级品'!$D$1:$AV$1=AG$1)*('白止-S级品'!$D$2:$AV$26)),0)+IFERROR(SUMPRODUCT(('乐容-S级品'!$A$4:$A$32=$B153)*('乐容-S级品'!$L$3:$CA$3=AG$1)*('乐容-S级品'!$L$4:$CA$32)),0)</f>
      </c>
      <c r="AH153" s="280">
        <f>IFERROR(SUMPRODUCT(('控温被PRO-S级品'!$B$2:$B$10=$B153)*('控温被PRO-S级品'!$E$1:$BE$1=AH$1)*('控温被PRO-S级品'!$E$2:$BE$10)),0)+IFERROR(SUMPRODUCT(('冬被-S级品'!$B$2:$B$10=$B153)*('冬被-S级品'!$E$1:$AW$1=AH$1)*('冬被-S级品'!$E$2:$AW$10)),0)+IFERROR(SUMPRODUCT(('白止-S级品'!$A$2:$A$26=$B153)*('白止-S级品'!$D$1:$AV$1=AH$1)*('白止-S级品'!$D$2:$AV$26)),0)+IFERROR(SUMPRODUCT(('乐容-S级品'!$A$4:$A$32=$B153)*('乐容-S级品'!$L$3:$CA$3=AH$1)*('乐容-S级品'!$L$4:$CA$32)),0)</f>
      </c>
      <c r="AI153" s="280">
        <f>IFERROR(SUMPRODUCT(('控温被PRO-S级品'!$B$2:$B$10=$B153)*('控温被PRO-S级品'!$E$1:$BE$1=AI$1)*('控温被PRO-S级品'!$E$2:$BE$10)),0)+IFERROR(SUMPRODUCT(('冬被-S级品'!$B$2:$B$10=$B153)*('冬被-S级品'!$E$1:$AW$1=AI$1)*('冬被-S级品'!$E$2:$AW$10)),0)+IFERROR(SUMPRODUCT(('白止-S级品'!$A$2:$A$26=$B153)*('白止-S级品'!$D$1:$AV$1=AI$1)*('白止-S级品'!$D$2:$AV$26)),0)+IFERROR(SUMPRODUCT(('乐容-S级品'!$A$4:$A$32=$B153)*('乐容-S级品'!$L$3:$CA$3=AI$1)*('乐容-S级品'!$L$4:$CA$32)),0)</f>
      </c>
      <c r="AJ153" s="280">
        <f>IFERROR(SUMPRODUCT(('控温被PRO-S级品'!$B$2:$B$10=$B153)*('控温被PRO-S级品'!$E$1:$BE$1=AJ$1)*('控温被PRO-S级品'!$E$2:$BE$10)),0)+IFERROR(SUMPRODUCT(('冬被-S级品'!$B$2:$B$10=$B153)*('冬被-S级品'!$E$1:$AW$1=AJ$1)*('冬被-S级品'!$E$2:$AW$10)),0)+IFERROR(SUMPRODUCT(('白止-S级品'!$A$2:$A$26=$B153)*('白止-S级品'!$D$1:$AV$1=AJ$1)*('白止-S级品'!$D$2:$AV$26)),0)+IFERROR(SUMPRODUCT(('乐容-S级品'!$A$4:$A$32=$B153)*('乐容-S级品'!$L$3:$CA$3=AJ$1)*('乐容-S级品'!$L$4:$CA$32)),0)</f>
      </c>
      <c r="AK153" s="280">
        <f>IFERROR(SUMPRODUCT(('控温被PRO-S级品'!$B$2:$B$10=$B153)*('控温被PRO-S级品'!$E$1:$BE$1=AK$1)*('控温被PRO-S级品'!$E$2:$BE$10)),0)+IFERROR(SUMPRODUCT(('冬被-S级品'!$B$2:$B$10=$B153)*('冬被-S级品'!$E$1:$AW$1=AK$1)*('冬被-S级品'!$E$2:$AW$10)),0)+IFERROR(SUMPRODUCT(('白止-S级品'!$A$2:$A$26=$B153)*('白止-S级品'!$D$1:$AV$1=AK$1)*('白止-S级品'!$D$2:$AV$26)),0)+IFERROR(SUMPRODUCT(('乐容-S级品'!$A$4:$A$32=$B153)*('乐容-S级品'!$L$3:$CA$3=AK$1)*('乐容-S级品'!$L$4:$CA$32)),0)</f>
      </c>
      <c r="AL153" s="280">
        <f>IFERROR(SUMPRODUCT(('控温被PRO-S级品'!$B$2:$B$10=$B153)*('控温被PRO-S级品'!$E$1:$BE$1=AL$1)*('控温被PRO-S级品'!$E$2:$BE$10)),0)+IFERROR(SUMPRODUCT(('冬被-S级品'!$B$2:$B$10=$B153)*('冬被-S级品'!$E$1:$AW$1=AL$1)*('冬被-S级品'!$E$2:$AW$10)),0)+IFERROR(SUMPRODUCT(('白止-S级品'!$A$2:$A$26=$B153)*('白止-S级品'!$D$1:$AV$1=AL$1)*('白止-S级品'!$D$2:$AV$26)),0)+IFERROR(SUMPRODUCT(('乐容-S级品'!$A$4:$A$32=$B153)*('乐容-S级品'!$L$3:$CA$3=AL$1)*('乐容-S级品'!$L$4:$CA$32)),0)</f>
      </c>
      <c r="AM153" s="280">
        <f>IFERROR(SUMPRODUCT(('控温被PRO-S级品'!$B$2:$B$10=$B153)*('控温被PRO-S级品'!$E$1:$BE$1=AM$1)*('控温被PRO-S级品'!$E$2:$BE$10)),0)+IFERROR(SUMPRODUCT(('冬被-S级品'!$B$2:$B$10=$B153)*('冬被-S级品'!$E$1:$AW$1=AM$1)*('冬被-S级品'!$E$2:$AW$10)),0)+IFERROR(SUMPRODUCT(('白止-S级品'!$A$2:$A$26=$B153)*('白止-S级品'!$D$1:$AV$1=AM$1)*('白止-S级品'!$D$2:$AV$26)),0)+IFERROR(SUMPRODUCT(('乐容-S级品'!$A$4:$A$32=$B153)*('乐容-S级品'!$L$3:$CA$3=AM$1)*('乐容-S级品'!$L$4:$CA$32)),0)</f>
      </c>
      <c r="AN153" s="280">
        <f>IFERROR(SUMPRODUCT(('控温被PRO-S级品'!$B$2:$B$10=$B153)*('控温被PRO-S级品'!$E$1:$BE$1=AN$1)*('控温被PRO-S级品'!$E$2:$BE$10)),0)+IFERROR(SUMPRODUCT(('冬被-S级品'!$B$2:$B$10=$B153)*('冬被-S级品'!$E$1:$AW$1=AN$1)*('冬被-S级品'!$E$2:$AW$10)),0)+IFERROR(SUMPRODUCT(('白止-S级品'!$A$2:$A$26=$B153)*('白止-S级品'!$D$1:$AV$1=AN$1)*('白止-S级品'!$D$2:$AV$26)),0)+IFERROR(SUMPRODUCT(('乐容-S级品'!$A$4:$A$32=$B153)*('乐容-S级品'!$L$3:$CA$3=AN$1)*('乐容-S级品'!$L$4:$CA$32)),0)</f>
      </c>
      <c r="AO153" s="280">
        <f>IFERROR(SUMPRODUCT(('控温被PRO-S级品'!$B$2:$B$10=$B153)*('控温被PRO-S级品'!$E$1:$BE$1=AO$1)*('控温被PRO-S级品'!$E$2:$BE$10)),0)+IFERROR(SUMPRODUCT(('冬被-S级品'!$B$2:$B$10=$B153)*('冬被-S级品'!$E$1:$AW$1=AO$1)*('冬被-S级品'!$E$2:$AW$10)),0)+IFERROR(SUMPRODUCT(('白止-S级品'!$A$2:$A$26=$B153)*('白止-S级品'!$D$1:$AV$1=AO$1)*('白止-S级品'!$D$2:$AV$26)),0)+IFERROR(SUMPRODUCT(('乐容-S级品'!$A$4:$A$32=$B153)*('乐容-S级品'!$L$3:$CA$3=AO$1)*('乐容-S级品'!$L$4:$CA$32)),0)</f>
      </c>
      <c r="AP153" s="280">
        <f>IFERROR(SUMPRODUCT(('控温被PRO-S级品'!$B$2:$B$10=$B153)*('控温被PRO-S级品'!$E$1:$BE$1=AP$1)*('控温被PRO-S级品'!$E$2:$BE$10)),0)+IFERROR(SUMPRODUCT(('冬被-S级品'!$B$2:$B$10=$B153)*('冬被-S级品'!$E$1:$AW$1=AP$1)*('冬被-S级品'!$E$2:$AW$10)),0)+IFERROR(SUMPRODUCT(('白止-S级品'!$A$2:$A$26=$B153)*('白止-S级品'!$D$1:$AV$1=AP$1)*('白止-S级品'!$D$2:$AV$26)),0)+IFERROR(SUMPRODUCT(('乐容-S级品'!$A$4:$A$32=$B153)*('乐容-S级品'!$L$3:$CA$3=AP$1)*('乐容-S级品'!$L$4:$CA$32)),0)</f>
      </c>
      <c r="AQ153" s="280">
        <f>IFERROR(SUMPRODUCT(('控温被PRO-S级品'!$B$2:$B$10=$B153)*('控温被PRO-S级品'!$E$1:$BE$1=AQ$1)*('控温被PRO-S级品'!$E$2:$BE$10)),0)+IFERROR(SUMPRODUCT(('冬被-S级品'!$B$2:$B$10=$B153)*('冬被-S级品'!$E$1:$AW$1=AQ$1)*('冬被-S级品'!$E$2:$AW$10)),0)+IFERROR(SUMPRODUCT(('白止-S级品'!$A$2:$A$26=$B153)*('白止-S级品'!$D$1:$AV$1=AQ$1)*('白止-S级品'!$D$2:$AV$26)),0)+IFERROR(SUMPRODUCT(('乐容-S级品'!$A$4:$A$32=$B153)*('乐容-S级品'!$L$3:$CA$3=AQ$1)*('乐容-S级品'!$L$4:$CA$32)),0)</f>
      </c>
      <c r="AR153" s="280">
        <f>IFERROR(SUMPRODUCT(('控温被PRO-S级品'!$B$2:$B$10=$B153)*('控温被PRO-S级品'!$E$1:$BE$1=AR$1)*('控温被PRO-S级品'!$E$2:$BE$10)),0)+IFERROR(SUMPRODUCT(('冬被-S级品'!$B$2:$B$10=$B153)*('冬被-S级品'!$E$1:$AW$1=AR$1)*('冬被-S级品'!$E$2:$AW$10)),0)+IFERROR(SUMPRODUCT(('白止-S级品'!$A$2:$A$26=$B153)*('白止-S级品'!$D$1:$AV$1=AR$1)*('白止-S级品'!$D$2:$AV$26)),0)+IFERROR(SUMPRODUCT(('乐容-S级品'!$A$4:$A$32=$B153)*('乐容-S级品'!$L$3:$CA$3=AR$1)*('乐容-S级品'!$L$4:$CA$32)),0)</f>
      </c>
      <c r="AS153" s="280">
        <f>IFERROR(SUMPRODUCT(('控温被PRO-S级品'!$B$2:$B$10=$B153)*('控温被PRO-S级品'!$E$1:$BE$1=AS$1)*('控温被PRO-S级品'!$E$2:$BE$10)),0)+IFERROR(SUMPRODUCT(('冬被-S级品'!$B$2:$B$10=$B153)*('冬被-S级品'!$E$1:$AW$1=AS$1)*('冬被-S级品'!$E$2:$AW$10)),0)+IFERROR(SUMPRODUCT(('白止-S级品'!$A$2:$A$26=$B153)*('白止-S级品'!$D$1:$AV$1=AS$1)*('白止-S级品'!$D$2:$AV$26)),0)+IFERROR(SUMPRODUCT(('乐容-S级品'!$A$4:$A$32=$B153)*('乐容-S级品'!$L$3:$CA$3=AS$1)*('乐容-S级品'!$L$4:$CA$32)),0)</f>
      </c>
      <c r="AT153" s="280">
        <f>IFERROR(SUMPRODUCT(('控温被PRO-S级品'!$B$2:$B$10=$B153)*('控温被PRO-S级品'!$E$1:$BE$1=AT$1)*('控温被PRO-S级品'!$E$2:$BE$10)),0)+IFERROR(SUMPRODUCT(('冬被-S级品'!$B$2:$B$10=$B153)*('冬被-S级品'!$E$1:$AW$1=AT$1)*('冬被-S级品'!$E$2:$AW$10)),0)+IFERROR(SUMPRODUCT(('白止-S级品'!$A$2:$A$26=$B153)*('白止-S级品'!$D$1:$AV$1=AT$1)*('白止-S级品'!$D$2:$AV$26)),0)+IFERROR(SUMPRODUCT(('乐容-S级品'!$A$4:$A$32=$B153)*('乐容-S级品'!$L$3:$CA$3=AT$1)*('乐容-S级品'!$L$4:$CA$32)),0)</f>
      </c>
      <c r="AU153" s="280">
        <f>IFERROR(SUMPRODUCT(('控温被PRO-S级品'!$B$2:$B$10=$B153)*('控温被PRO-S级品'!$E$1:$BE$1=AU$1)*('控温被PRO-S级品'!$E$2:$BE$10)),0)+IFERROR(SUMPRODUCT(('冬被-S级品'!$B$2:$B$10=$B153)*('冬被-S级品'!$E$1:$AW$1=AU$1)*('冬被-S级品'!$E$2:$AW$10)),0)+IFERROR(SUMPRODUCT(('白止-S级品'!$A$2:$A$26=$B153)*('白止-S级品'!$D$1:$AV$1=AU$1)*('白止-S级品'!$D$2:$AV$26)),0)+IFERROR(SUMPRODUCT(('乐容-S级品'!$A$4:$A$32=$B153)*('乐容-S级品'!$L$3:$CA$3=AU$1)*('乐容-S级品'!$L$4:$CA$32)),0)</f>
      </c>
      <c r="AV153" s="280">
        <f>IFERROR(SUMPRODUCT(('控温被PRO-S级品'!$B$2:$B$10=$B153)*('控温被PRO-S级品'!$E$1:$BE$1=AV$1)*('控温被PRO-S级品'!$E$2:$BE$10)),0)+IFERROR(SUMPRODUCT(('冬被-S级品'!$B$2:$B$10=$B153)*('冬被-S级品'!$E$1:$AW$1=AV$1)*('冬被-S级品'!$E$2:$AW$10)),0)+IFERROR(SUMPRODUCT(('白止-S级品'!$A$2:$A$26=$B153)*('白止-S级品'!$D$1:$AV$1=AV$1)*('白止-S级品'!$D$2:$AV$26)),0)+IFERROR(SUMPRODUCT(('乐容-S级品'!$A$4:$A$32=$B153)*('乐容-S级品'!$L$3:$CA$3=AV$1)*('乐容-S级品'!$L$4:$CA$32)),0)</f>
      </c>
      <c r="AW153" s="280">
        <f>IFERROR(SUMPRODUCT(('控温被PRO-S级品'!$B$2:$B$10=$B153)*('控温被PRO-S级品'!$E$1:$BE$1=AW$1)*('控温被PRO-S级品'!$E$2:$BE$10)),0)+IFERROR(SUMPRODUCT(('冬被-S级品'!$B$2:$B$10=$B153)*('冬被-S级品'!$E$1:$AW$1=AW$1)*('冬被-S级品'!$E$2:$AW$10)),0)+IFERROR(SUMPRODUCT(('白止-S级品'!$A$2:$A$26=$B153)*('白止-S级品'!$D$1:$AV$1=AW$1)*('白止-S级品'!$D$2:$AV$26)),0)+IFERROR(SUMPRODUCT(('乐容-S级品'!$A$4:$A$32=$B153)*('乐容-S级品'!$L$3:$CA$3=AW$1)*('乐容-S级品'!$L$4:$CA$32)),0)</f>
      </c>
      <c r="AX153" s="280">
        <f>IFERROR(SUMPRODUCT(('控温被PRO-S级品'!$B$2:$B$10=$B153)*('控温被PRO-S级品'!$E$1:$BE$1=AX$1)*('控温被PRO-S级品'!$E$2:$BE$10)),0)+IFERROR(SUMPRODUCT(('冬被-S级品'!$B$2:$B$10=$B153)*('冬被-S级品'!$E$1:$AW$1=AX$1)*('冬被-S级品'!$E$2:$AW$10)),0)+IFERROR(SUMPRODUCT(('白止-S级品'!$A$2:$A$26=$B153)*('白止-S级品'!$D$1:$AV$1=AX$1)*('白止-S级品'!$D$2:$AV$26)),0)+IFERROR(SUMPRODUCT(('乐容-S级品'!$A$4:$A$32=$B153)*('乐容-S级品'!$L$3:$CA$3=AX$1)*('乐容-S级品'!$L$4:$CA$32)),0)</f>
      </c>
      <c r="AY153" s="280">
        <f>IFERROR(SUMPRODUCT(('控温被PRO-S级品'!$B$2:$B$10=$B153)*('控温被PRO-S级品'!$E$1:$BE$1=AY$1)*('控温被PRO-S级品'!$E$2:$BE$10)),0)+IFERROR(SUMPRODUCT(('冬被-S级品'!$B$2:$B$10=$B153)*('冬被-S级品'!$E$1:$AW$1=AY$1)*('冬被-S级品'!$E$2:$AW$10)),0)+IFERROR(SUMPRODUCT(('白止-S级品'!$A$2:$A$26=$B153)*('白止-S级品'!$D$1:$AV$1=AY$1)*('白止-S级品'!$D$2:$AV$26)),0)+IFERROR(SUMPRODUCT(('乐容-S级品'!$A$4:$A$32=$B153)*('乐容-S级品'!$L$3:$CA$3=AY$1)*('乐容-S级品'!$L$4:$CA$32)),0)</f>
      </c>
      <c r="AZ153" s="280">
        <f>IFERROR(SUMPRODUCT(('控温被PRO-S级品'!$B$2:$B$10=$B153)*('控温被PRO-S级品'!$E$1:$BE$1=AZ$1)*('控温被PRO-S级品'!$E$2:$BE$10)),0)+IFERROR(SUMPRODUCT(('冬被-S级品'!$B$2:$B$10=$B153)*('冬被-S级品'!$E$1:$AW$1=AZ$1)*('冬被-S级品'!$E$2:$AW$10)),0)+IFERROR(SUMPRODUCT(('白止-S级品'!$A$2:$A$26=$B153)*('白止-S级品'!$D$1:$AV$1=AZ$1)*('白止-S级品'!$D$2:$AV$26)),0)+IFERROR(SUMPRODUCT(('乐容-S级品'!$A$4:$A$32=$B153)*('乐容-S级品'!$L$3:$CA$3=AZ$1)*('乐容-S级品'!$L$4:$CA$32)),0)</f>
      </c>
      <c r="BA153" s="280">
        <f>IFERROR(SUMPRODUCT(('控温被PRO-S级品'!$B$2:$B$10=$B153)*('控温被PRO-S级品'!$E$1:$BE$1=BA$1)*('控温被PRO-S级品'!$E$2:$BE$10)),0)+IFERROR(SUMPRODUCT(('冬被-S级品'!$B$2:$B$10=$B153)*('冬被-S级品'!$E$1:$AW$1=BA$1)*('冬被-S级品'!$E$2:$AW$10)),0)+IFERROR(SUMPRODUCT(('白止-S级品'!$A$2:$A$26=$B153)*('白止-S级品'!$D$1:$AV$1=BA$1)*('白止-S级品'!$D$2:$AV$26)),0)+IFERROR(SUMPRODUCT(('乐容-S级品'!$A$4:$A$32=$B153)*('乐容-S级品'!$L$3:$CA$3=BA$1)*('乐容-S级品'!$L$4:$CA$32)),0)</f>
      </c>
      <c r="BB153" s="280">
        <f>IFERROR(SUMPRODUCT(('控温被PRO-S级品'!$B$2:$B$10=$B153)*('控温被PRO-S级品'!$E$1:$BE$1=BB$1)*('控温被PRO-S级品'!$E$2:$BE$10)),0)+IFERROR(SUMPRODUCT(('冬被-S级品'!$B$2:$B$10=$B153)*('冬被-S级品'!$E$1:$AW$1=BB$1)*('冬被-S级品'!$E$2:$AW$10)),0)+IFERROR(SUMPRODUCT(('白止-S级品'!$A$2:$A$26=$B153)*('白止-S级品'!$D$1:$AV$1=BB$1)*('白止-S级品'!$D$2:$AV$26)),0)+IFERROR(SUMPRODUCT(('乐容-S级品'!$A$4:$A$32=$B153)*('乐容-S级品'!$L$3:$CA$3=BB$1)*('乐容-S级品'!$L$4:$CA$32)),0)</f>
      </c>
      <c r="BC153" s="280">
        <f>IFERROR(SUMPRODUCT(('控温被PRO-S级品'!$B$2:$B$10=$B153)*('控温被PRO-S级品'!$E$1:$BE$1=BC$1)*('控温被PRO-S级品'!$E$2:$BE$10)),0)+IFERROR(SUMPRODUCT(('冬被-S级品'!$B$2:$B$10=$B153)*('冬被-S级品'!$E$1:$AW$1=BC$1)*('冬被-S级品'!$E$2:$AW$10)),0)+IFERROR(SUMPRODUCT(('白止-S级品'!$A$2:$A$26=$B153)*('白止-S级品'!$D$1:$AV$1=BC$1)*('白止-S级品'!$D$2:$AV$26)),0)+IFERROR(SUMPRODUCT(('乐容-S级品'!$A$4:$A$32=$B153)*('乐容-S级品'!$L$3:$CA$3=BC$1)*('乐容-S级品'!$L$4:$CA$32)),0)</f>
      </c>
      <c r="BD153" s="280">
        <f>IFERROR(SUMPRODUCT(('控温被PRO-S级品'!$B$2:$B$10=$B153)*('控温被PRO-S级品'!$E$1:$BE$1=BD$1)*('控温被PRO-S级品'!$E$2:$BE$10)),0)+IFERROR(SUMPRODUCT(('冬被-S级品'!$B$2:$B$10=$B153)*('冬被-S级品'!$E$1:$AW$1=BD$1)*('冬被-S级品'!$E$2:$AW$10)),0)+IFERROR(SUMPRODUCT(('白止-S级品'!$A$2:$A$26=$B153)*('白止-S级品'!$D$1:$AV$1=BD$1)*('白止-S级品'!$D$2:$AV$26)),0)+IFERROR(SUMPRODUCT(('乐容-S级品'!$A$4:$A$32=$B153)*('乐容-S级品'!$L$3:$CA$3=BD$1)*('乐容-S级品'!$L$4:$CA$32)),0)</f>
      </c>
      <c r="BE153" s="280">
        <f>IFERROR(SUMPRODUCT(('控温被PRO-S级品'!$B$2:$B$10=$B153)*('控温被PRO-S级品'!$E$1:$BE$1=BE$1)*('控温被PRO-S级品'!$E$2:$BE$10)),0)+IFERROR(SUMPRODUCT(('冬被-S级品'!$B$2:$B$10=$B153)*('冬被-S级品'!$E$1:$AW$1=BE$1)*('冬被-S级品'!$E$2:$AW$10)),0)+IFERROR(SUMPRODUCT(('白止-S级品'!$A$2:$A$26=$B153)*('白止-S级品'!$D$1:$AV$1=BE$1)*('白止-S级品'!$D$2:$AV$26)),0)+IFERROR(SUMPRODUCT(('乐容-S级品'!$A$4:$A$32=$B153)*('乐容-S级品'!$L$3:$CA$3=BE$1)*('乐容-S级品'!$L$4:$CA$32)),0)</f>
      </c>
      <c r="BF153" s="280">
        <f>IFERROR(SUMPRODUCT(('控温被PRO-S级品'!$B$2:$B$10=$B153)*('控温被PRO-S级品'!$E$1:$BE$1=BF$1)*('控温被PRO-S级品'!$E$2:$BE$10)),0)+IFERROR(SUMPRODUCT(('冬被-S级品'!$B$2:$B$10=$B153)*('冬被-S级品'!$E$1:$AW$1=BF$1)*('冬被-S级品'!$E$2:$AW$10)),0)+IFERROR(SUMPRODUCT(('白止-S级品'!$A$2:$A$26=$B153)*('白止-S级品'!$D$1:$AV$1=BF$1)*('白止-S级品'!$D$2:$AV$26)),0)+IFERROR(SUMPRODUCT(('乐容-S级品'!$A$4:$A$32=$B153)*('乐容-S级品'!$L$3:$CA$3=BF$1)*('乐容-S级品'!$L$4:$CA$32)),0)</f>
      </c>
      <c r="BG153" s="280">
        <f>IFERROR(SUMPRODUCT(('控温被PRO-S级品'!$B$2:$B$10=$B153)*('控温被PRO-S级品'!$E$1:$BE$1=BG$1)*('控温被PRO-S级品'!$E$2:$BE$10)),0)+IFERROR(SUMPRODUCT(('冬被-S级品'!$B$2:$B$10=$B153)*('冬被-S级品'!$E$1:$AW$1=BG$1)*('冬被-S级品'!$E$2:$AW$10)),0)+IFERROR(SUMPRODUCT(('白止-S级品'!$A$2:$A$26=$B153)*('白止-S级品'!$D$1:$AV$1=BG$1)*('白止-S级品'!$D$2:$AV$26)),0)+IFERROR(SUMPRODUCT(('乐容-S级品'!$A$4:$A$32=$B153)*('乐容-S级品'!$L$3:$CA$3=BG$1)*('乐容-S级品'!$L$4:$CA$32)),0)</f>
      </c>
      <c r="BH153" s="280">
        <f>IFERROR(SUMPRODUCT(('控温被PRO-S级品'!$B$2:$B$10=$B153)*('控温被PRO-S级品'!$E$1:$BE$1=BH$1)*('控温被PRO-S级品'!$E$2:$BE$10)),0)+IFERROR(SUMPRODUCT(('冬被-S级品'!$B$2:$B$10=$B153)*('冬被-S级品'!$E$1:$AW$1=BH$1)*('冬被-S级品'!$E$2:$AW$10)),0)+IFERROR(SUMPRODUCT(('白止-S级品'!$A$2:$A$26=$B153)*('白止-S级品'!$D$1:$AV$1=BH$1)*('白止-S级品'!$D$2:$AV$26)),0)+IFERROR(SUMPRODUCT(('乐容-S级品'!$A$4:$A$32=$B153)*('乐容-S级品'!$L$3:$CA$3=BH$1)*('乐容-S级品'!$L$4:$CA$32)),0)</f>
      </c>
      <c r="BI153" s="280">
        <f>IFERROR(SUMPRODUCT(('控温被PRO-S级品'!$B$2:$B$10=$B153)*('控温被PRO-S级品'!$E$1:$BE$1=BI$1)*('控温被PRO-S级品'!$E$2:$BE$10)),0)+IFERROR(SUMPRODUCT(('冬被-S级品'!$B$2:$B$10=$B153)*('冬被-S级品'!$E$1:$AW$1=BI$1)*('冬被-S级品'!$E$2:$AW$10)),0)+IFERROR(SUMPRODUCT(('白止-S级品'!$A$2:$A$26=$B153)*('白止-S级品'!$D$1:$AV$1=BI$1)*('白止-S级品'!$D$2:$AV$26)),0)+IFERROR(SUMPRODUCT(('乐容-S级品'!$A$4:$A$32=$B153)*('乐容-S级品'!$L$3:$CA$3=BI$1)*('乐容-S级品'!$L$4:$CA$32)),0)</f>
      </c>
      <c r="BJ153" s="280">
        <f>IFERROR(SUMPRODUCT(('控温被PRO-S级品'!$B$2:$B$10=$B153)*('控温被PRO-S级品'!$E$1:$BE$1=BJ$1)*('控温被PRO-S级品'!$E$2:$BE$10)),0)+IFERROR(SUMPRODUCT(('冬被-S级品'!$B$2:$B$10=$B153)*('冬被-S级品'!$E$1:$AW$1=BJ$1)*('冬被-S级品'!$E$2:$AW$10)),0)+IFERROR(SUMPRODUCT(('白止-S级品'!$A$2:$A$26=$B153)*('白止-S级品'!$D$1:$AV$1=BJ$1)*('白止-S级品'!$D$2:$AV$26)),0)+IFERROR(SUMPRODUCT(('乐容-S级品'!$A$4:$A$32=$B153)*('乐容-S级品'!$L$3:$CA$3=BJ$1)*('乐容-S级品'!$L$4:$CA$32)),0)</f>
      </c>
      <c r="BK153" s="280">
        <f>IFERROR(SUMPRODUCT(('控温被PRO-S级品'!$B$2:$B$10=$B153)*('控温被PRO-S级品'!$E$1:$BE$1=BK$1)*('控温被PRO-S级品'!$E$2:$BE$10)),0)+IFERROR(SUMPRODUCT(('冬被-S级品'!$B$2:$B$10=$B153)*('冬被-S级品'!$E$1:$AW$1=BK$1)*('冬被-S级品'!$E$2:$AW$10)),0)+IFERROR(SUMPRODUCT(('白止-S级品'!$A$2:$A$26=$B153)*('白止-S级品'!$D$1:$AV$1=BK$1)*('白止-S级品'!$D$2:$AV$26)),0)+IFERROR(SUMPRODUCT(('乐容-S级品'!$A$4:$A$32=$B153)*('乐容-S级品'!$L$3:$CA$3=BK$1)*('乐容-S级品'!$L$4:$CA$32)),0)</f>
      </c>
      <c r="BL153" s="280">
        <f>IFERROR(SUMPRODUCT(('控温被PRO-S级品'!$B$2:$B$10=$B153)*('控温被PRO-S级品'!$E$1:$BE$1=BL$1)*('控温被PRO-S级品'!$E$2:$BE$10)),0)+IFERROR(SUMPRODUCT(('冬被-S级品'!$B$2:$B$10=$B153)*('冬被-S级品'!$E$1:$AW$1=BL$1)*('冬被-S级品'!$E$2:$AW$10)),0)+IFERROR(SUMPRODUCT(('白止-S级品'!$A$2:$A$26=$B153)*('白止-S级品'!$D$1:$AV$1=BL$1)*('白止-S级品'!$D$2:$AV$26)),0)+IFERROR(SUMPRODUCT(('乐容-S级品'!$A$4:$A$32=$B153)*('乐容-S级品'!$L$3:$CA$3=BL$1)*('乐容-S级品'!$L$4:$CA$32)),0)</f>
      </c>
      <c r="BM153" s="280">
        <f>IFERROR(SUMPRODUCT(('控温被PRO-S级品'!$B$2:$B$10=$B153)*('控温被PRO-S级品'!$E$1:$BE$1=BM$1)*('控温被PRO-S级品'!$E$2:$BE$10)),0)+IFERROR(SUMPRODUCT(('冬被-S级品'!$B$2:$B$10=$B153)*('冬被-S级品'!$E$1:$AW$1=BM$1)*('冬被-S级品'!$E$2:$AW$10)),0)+IFERROR(SUMPRODUCT(('白止-S级品'!$A$2:$A$26=$B153)*('白止-S级品'!$D$1:$AV$1=BM$1)*('白止-S级品'!$D$2:$AV$26)),0)+IFERROR(SUMPRODUCT(('乐容-S级品'!$A$4:$A$32=$B153)*('乐容-S级品'!$L$3:$CA$3=BM$1)*('乐容-S级品'!$L$4:$CA$32)),0)</f>
      </c>
      <c r="BN153" s="280">
        <f>IFERROR(SUMPRODUCT(('控温被PRO-S级品'!$B$2:$B$10=$B153)*('控温被PRO-S级品'!$E$1:$BE$1=BN$1)*('控温被PRO-S级品'!$E$2:$BE$10)),0)+IFERROR(SUMPRODUCT(('冬被-S级品'!$B$2:$B$10=$B153)*('冬被-S级品'!$E$1:$AW$1=BN$1)*('冬被-S级品'!$E$2:$AW$10)),0)+IFERROR(SUMPRODUCT(('白止-S级品'!$A$2:$A$26=$B153)*('白止-S级品'!$D$1:$AV$1=BN$1)*('白止-S级品'!$D$2:$AV$26)),0)+IFERROR(SUMPRODUCT(('乐容-S级品'!$A$4:$A$32=$B153)*('乐容-S级品'!$L$3:$CA$3=BN$1)*('乐容-S级品'!$L$4:$CA$32)),0)</f>
      </c>
      <c r="BO153" s="280">
        <f>IFERROR(SUMPRODUCT(('控温被PRO-S级品'!$B$2:$B$10=$B153)*('控温被PRO-S级品'!$E$1:$BE$1=BO$1)*('控温被PRO-S级品'!$E$2:$BE$10)),0)+IFERROR(SUMPRODUCT(('冬被-S级品'!$B$2:$B$10=$B153)*('冬被-S级品'!$E$1:$AW$1=BO$1)*('冬被-S级品'!$E$2:$AW$10)),0)+IFERROR(SUMPRODUCT(('白止-S级品'!$A$2:$A$26=$B153)*('白止-S级品'!$D$1:$AV$1=BO$1)*('白止-S级品'!$D$2:$AV$26)),0)+IFERROR(SUMPRODUCT(('乐容-S级品'!$A$4:$A$32=$B153)*('乐容-S级品'!$L$3:$CA$3=BO$1)*('乐容-S级品'!$L$4:$CA$32)),0)</f>
      </c>
      <c r="BP153" s="280">
        <f>IFERROR(SUMPRODUCT(('控温被PRO-S级品'!$B$2:$B$10=$B153)*('控温被PRO-S级品'!$E$1:$BE$1=BP$1)*('控温被PRO-S级品'!$E$2:$BE$10)),0)+IFERROR(SUMPRODUCT(('冬被-S级品'!$B$2:$B$10=$B153)*('冬被-S级品'!$E$1:$AW$1=BP$1)*('冬被-S级品'!$E$2:$AW$10)),0)+IFERROR(SUMPRODUCT(('白止-S级品'!$A$2:$A$26=$B153)*('白止-S级品'!$D$1:$AV$1=BP$1)*('白止-S级品'!$D$2:$AV$26)),0)+IFERROR(SUMPRODUCT(('乐容-S级品'!$A$4:$A$32=$B153)*('乐容-S级品'!$L$3:$CA$3=BP$1)*('乐容-S级品'!$L$4:$CA$32)),0)</f>
      </c>
      <c r="BQ153" s="280">
        <f>IFERROR(SUMPRODUCT(('控温被PRO-S级品'!$B$2:$B$10=$B153)*('控温被PRO-S级品'!$E$1:$BE$1=BQ$1)*('控温被PRO-S级品'!$E$2:$BE$10)),0)+IFERROR(SUMPRODUCT(('冬被-S级品'!$B$2:$B$10=$B153)*('冬被-S级品'!$E$1:$AW$1=BQ$1)*('冬被-S级品'!$E$2:$AW$10)),0)+IFERROR(SUMPRODUCT(('白止-S级品'!$A$2:$A$26=$B153)*('白止-S级品'!$D$1:$AV$1=BQ$1)*('白止-S级品'!$D$2:$AV$26)),0)+IFERROR(SUMPRODUCT(('乐容-S级品'!$A$4:$A$32=$B153)*('乐容-S级品'!$L$3:$CA$3=BQ$1)*('乐容-S级品'!$L$4:$CA$32)),0)</f>
      </c>
      <c r="BR153" s="280">
        <f>IFERROR(SUMPRODUCT(('控温被PRO-S级品'!$B$2:$B$10=$B153)*('控温被PRO-S级品'!$E$1:$BE$1=BR$1)*('控温被PRO-S级品'!$E$2:$BE$10)),0)+IFERROR(SUMPRODUCT(('冬被-S级品'!$B$2:$B$10=$B153)*('冬被-S级品'!$E$1:$AW$1=BR$1)*('冬被-S级品'!$E$2:$AW$10)),0)+IFERROR(SUMPRODUCT(('白止-S级品'!$A$2:$A$26=$B153)*('白止-S级品'!$D$1:$AV$1=BR$1)*('白止-S级品'!$D$2:$AV$26)),0)+IFERROR(SUMPRODUCT(('乐容-S级品'!$A$4:$A$32=$B153)*('乐容-S级品'!$L$3:$CA$3=BR$1)*('乐容-S级品'!$L$4:$CA$32)),0)</f>
      </c>
      <c r="BS153" s="280">
        <f>IFERROR(SUMPRODUCT(('控温被PRO-S级品'!$B$2:$B$10=$B153)*('控温被PRO-S级品'!$E$1:$BE$1=BS$1)*('控温被PRO-S级品'!$E$2:$BE$10)),0)+IFERROR(SUMPRODUCT(('冬被-S级品'!$B$2:$B$10=$B153)*('冬被-S级品'!$E$1:$AW$1=BS$1)*('冬被-S级品'!$E$2:$AW$10)),0)+IFERROR(SUMPRODUCT(('白止-S级品'!$A$2:$A$26=$B153)*('白止-S级品'!$D$1:$AV$1=BS$1)*('白止-S级品'!$D$2:$AV$26)),0)+IFERROR(SUMPRODUCT(('乐容-S级品'!$A$4:$A$32=$B153)*('乐容-S级品'!$L$3:$CA$3=BS$1)*('乐容-S级品'!$L$4:$CA$32)),0)</f>
      </c>
      <c r="BT153" s="280">
        <f>IFERROR(SUMPRODUCT(('控温被PRO-S级品'!$B$2:$B$10=$B153)*('控温被PRO-S级品'!$E$1:$BE$1=BT$1)*('控温被PRO-S级品'!$E$2:$BE$10)),0)+IFERROR(SUMPRODUCT(('冬被-S级品'!$B$2:$B$10=$B153)*('冬被-S级品'!$E$1:$AW$1=BT$1)*('冬被-S级品'!$E$2:$AW$10)),0)+IFERROR(SUMPRODUCT(('白止-S级品'!$A$2:$A$26=$B153)*('白止-S级品'!$D$1:$AV$1=BT$1)*('白止-S级品'!$D$2:$AV$26)),0)+IFERROR(SUMPRODUCT(('乐容-S级品'!$A$4:$A$32=$B153)*('乐容-S级品'!$L$3:$CA$3=BT$1)*('乐容-S级品'!$L$4:$CA$32)),0)</f>
      </c>
      <c r="BU153" s="280">
        <f>IFERROR(SUMPRODUCT(('控温被PRO-S级品'!$B$2:$B$10=$B153)*('控温被PRO-S级品'!$E$1:$BE$1=BU$1)*('控温被PRO-S级品'!$E$2:$BE$10)),0)+IFERROR(SUMPRODUCT(('冬被-S级品'!$B$2:$B$10=$B153)*('冬被-S级品'!$E$1:$AW$1=BU$1)*('冬被-S级品'!$E$2:$AW$10)),0)+IFERROR(SUMPRODUCT(('白止-S级品'!$A$2:$A$26=$B153)*('白止-S级品'!$D$1:$AV$1=BU$1)*('白止-S级品'!$D$2:$AV$26)),0)+IFERROR(SUMPRODUCT(('乐容-S级品'!$A$4:$A$32=$B153)*('乐容-S级品'!$L$3:$CA$3=BU$1)*('乐容-S级品'!$L$4:$CA$32)),0)</f>
      </c>
      <c r="BV153" s="280">
        <f>IFERROR(SUMPRODUCT(('控温被PRO-S级品'!$B$2:$B$10=$B153)*('控温被PRO-S级品'!$E$1:$BE$1=BV$1)*('控温被PRO-S级品'!$E$2:$BE$10)),0)+IFERROR(SUMPRODUCT(('冬被-S级品'!$B$2:$B$10=$B153)*('冬被-S级品'!$E$1:$AW$1=BV$1)*('冬被-S级品'!$E$2:$AW$10)),0)+IFERROR(SUMPRODUCT(('白止-S级品'!$A$2:$A$26=$B153)*('白止-S级品'!$D$1:$AV$1=BV$1)*('白止-S级品'!$D$2:$AV$26)),0)+IFERROR(SUMPRODUCT(('乐容-S级品'!$A$4:$A$32=$B153)*('乐容-S级品'!$L$3:$CA$3=BV$1)*('乐容-S级品'!$L$4:$CA$32)),0)</f>
      </c>
      <c r="BW153" s="280">
        <f>IFERROR(SUMPRODUCT(('控温被PRO-S级品'!$B$2:$B$10=$B153)*('控温被PRO-S级品'!$E$1:$BE$1=BW$1)*('控温被PRO-S级品'!$E$2:$BE$10)),0)+IFERROR(SUMPRODUCT(('冬被-S级品'!$B$2:$B$10=$B153)*('冬被-S级品'!$E$1:$AW$1=BW$1)*('冬被-S级品'!$E$2:$AW$10)),0)+IFERROR(SUMPRODUCT(('白止-S级品'!$A$2:$A$26=$B153)*('白止-S级品'!$D$1:$AV$1=BW$1)*('白止-S级品'!$D$2:$AV$26)),0)+IFERROR(SUMPRODUCT(('乐容-S级品'!$A$4:$A$32=$B153)*('乐容-S级品'!$L$3:$CA$3=BW$1)*('乐容-S级品'!$L$4:$CA$32)),0)</f>
      </c>
      <c r="BX153" s="280">
        <f>IFERROR(SUMPRODUCT(('控温被PRO-S级品'!$B$2:$B$10=$B153)*('控温被PRO-S级品'!$E$1:$BE$1=BX$1)*('控温被PRO-S级品'!$E$2:$BE$10)),0)+IFERROR(SUMPRODUCT(('冬被-S级品'!$B$2:$B$10=$B153)*('冬被-S级品'!$E$1:$AW$1=BX$1)*('冬被-S级品'!$E$2:$AW$10)),0)+IFERROR(SUMPRODUCT(('白止-S级品'!$A$2:$A$26=$B153)*('白止-S级品'!$D$1:$AV$1=BX$1)*('白止-S级品'!$D$2:$AV$26)),0)+IFERROR(SUMPRODUCT(('乐容-S级品'!$A$4:$A$32=$B153)*('乐容-S级品'!$L$3:$CA$3=BX$1)*('乐容-S级品'!$L$4:$CA$32)),0)</f>
      </c>
      <c r="BY153" s="280">
        <f>IFERROR(SUMPRODUCT(('控温被PRO-S级品'!$B$2:$B$10=$B153)*('控温被PRO-S级品'!$E$1:$BE$1=BY$1)*('控温被PRO-S级品'!$E$2:$BE$10)),0)+IFERROR(SUMPRODUCT(('冬被-S级品'!$B$2:$B$10=$B153)*('冬被-S级品'!$E$1:$AW$1=BY$1)*('冬被-S级品'!$E$2:$AW$10)),0)+IFERROR(SUMPRODUCT(('白止-S级品'!$A$2:$A$26=$B153)*('白止-S级品'!$D$1:$AV$1=BY$1)*('白止-S级品'!$D$2:$AV$26)),0)+IFERROR(SUMPRODUCT(('乐容-S级品'!$A$4:$A$32=$B153)*('乐容-S级品'!$L$3:$CA$3=BY$1)*('乐容-S级品'!$L$4:$CA$32)),0)</f>
      </c>
      <c r="BZ153" s="280">
        <f>IFERROR(SUMPRODUCT(('控温被PRO-S级品'!$B$2:$B$10=$B153)*('控温被PRO-S级品'!$E$1:$BE$1=BZ$1)*('控温被PRO-S级品'!$E$2:$BE$10)),0)+IFERROR(SUMPRODUCT(('冬被-S级品'!$B$2:$B$10=$B153)*('冬被-S级品'!$E$1:$AW$1=BZ$1)*('冬被-S级品'!$E$2:$AW$10)),0)+IFERROR(SUMPRODUCT(('白止-S级品'!$A$2:$A$26=$B153)*('白止-S级品'!$D$1:$AV$1=BZ$1)*('白止-S级品'!$D$2:$AV$26)),0)+IFERROR(SUMPRODUCT(('乐容-S级品'!$A$4:$A$32=$B153)*('乐容-S级品'!$L$3:$CA$3=BZ$1)*('乐容-S级品'!$L$4:$CA$32)),0)</f>
      </c>
      <c r="CA153" s="280">
        <f>IFERROR(SUMPRODUCT(('控温被PRO-S级品'!$B$2:$B$10=$B153)*('控温被PRO-S级品'!$E$1:$BE$1=CA$1)*('控温被PRO-S级品'!$E$2:$BE$10)),0)+IFERROR(SUMPRODUCT(('冬被-S级品'!$B$2:$B$10=$B153)*('冬被-S级品'!$E$1:$AW$1=CA$1)*('冬被-S级品'!$E$2:$AW$10)),0)+IFERROR(SUMPRODUCT(('白止-S级品'!$A$2:$A$26=$B153)*('白止-S级品'!$D$1:$AV$1=CA$1)*('白止-S级品'!$D$2:$AV$26)),0)+IFERROR(SUMPRODUCT(('乐容-S级品'!$A$4:$A$32=$B153)*('乐容-S级品'!$L$3:$CA$3=CA$1)*('乐容-S级品'!$L$4:$CA$32)),0)</f>
      </c>
      <c r="CB153" s="280">
        <f>IFERROR(SUMPRODUCT(('控温被PRO-S级品'!$B$2:$B$10=$B153)*('控温被PRO-S级品'!$E$1:$BE$1=CB$1)*('控温被PRO-S级品'!$E$2:$BE$10)),0)+IFERROR(SUMPRODUCT(('冬被-S级品'!$B$2:$B$10=$B153)*('冬被-S级品'!$E$1:$AW$1=CB$1)*('冬被-S级品'!$E$2:$AW$10)),0)+IFERROR(SUMPRODUCT(('白止-S级品'!$A$2:$A$26=$B153)*('白止-S级品'!$D$1:$AV$1=CB$1)*('白止-S级品'!$D$2:$AV$26)),0)+IFERROR(SUMPRODUCT(('乐容-S级品'!$A$4:$A$32=$B153)*('乐容-S级品'!$L$3:$CA$3=CB$1)*('乐容-S级品'!$L$4:$CA$32)),0)</f>
      </c>
      <c r="CC153" s="280">
        <f>IFERROR(SUMPRODUCT(('控温被PRO-S级品'!$B$2:$B$10=$B153)*('控温被PRO-S级品'!$E$1:$BE$1=CC$1)*('控温被PRO-S级品'!$E$2:$BE$10)),0)+IFERROR(SUMPRODUCT(('冬被-S级品'!$B$2:$B$10=$B153)*('冬被-S级品'!$E$1:$AW$1=CC$1)*('冬被-S级品'!$E$2:$AW$10)),0)+IFERROR(SUMPRODUCT(('白止-S级品'!$A$2:$A$26=$B153)*('白止-S级品'!$D$1:$AV$1=CC$1)*('白止-S级品'!$D$2:$AV$26)),0)+IFERROR(SUMPRODUCT(('乐容-S级品'!$A$4:$A$32=$B153)*('乐容-S级品'!$L$3:$CA$3=CC$1)*('乐容-S级品'!$L$4:$CA$32)),0)</f>
      </c>
      <c r="CD153" s="280">
        <f>IFERROR(SUMPRODUCT(('控温被PRO-S级品'!$B$2:$B$10=$B153)*('控温被PRO-S级品'!$E$1:$BE$1=CD$1)*('控温被PRO-S级品'!$E$2:$BE$10)),0)+IFERROR(SUMPRODUCT(('冬被-S级品'!$B$2:$B$10=$B153)*('冬被-S级品'!$E$1:$AW$1=CD$1)*('冬被-S级品'!$E$2:$AW$10)),0)+IFERROR(SUMPRODUCT(('白止-S级品'!$A$2:$A$26=$B153)*('白止-S级品'!$D$1:$AV$1=CD$1)*('白止-S级品'!$D$2:$AV$26)),0)+IFERROR(SUMPRODUCT(('乐容-S级品'!$A$4:$A$32=$B153)*('乐容-S级品'!$L$3:$CA$3=CD$1)*('乐容-S级品'!$L$4:$CA$32)),0)</f>
      </c>
      <c r="CE153" s="280">
        <f>IFERROR(SUMPRODUCT(('控温被PRO-S级品'!$B$2:$B$10=$B153)*('控温被PRO-S级品'!$E$1:$BE$1=CE$1)*('控温被PRO-S级品'!$E$2:$BE$10)),0)+IFERROR(SUMPRODUCT(('冬被-S级品'!$B$2:$B$10=$B153)*('冬被-S级品'!$E$1:$AW$1=CE$1)*('冬被-S级品'!$E$2:$AW$10)),0)+IFERROR(SUMPRODUCT(('白止-S级品'!$A$2:$A$26=$B153)*('白止-S级品'!$D$1:$AV$1=CE$1)*('白止-S级品'!$D$2:$AV$26)),0)+IFERROR(SUMPRODUCT(('乐容-S级品'!$A$4:$A$32=$B153)*('乐容-S级品'!$L$3:$CA$3=CE$1)*('乐容-S级品'!$L$4:$CA$32)),0)</f>
      </c>
      <c r="CF153" s="280">
        <f>IFERROR(SUMPRODUCT(('控温被PRO-S级品'!$B$2:$B$10=$B153)*('控温被PRO-S级品'!$E$1:$BE$1=CF$1)*('控温被PRO-S级品'!$E$2:$BE$10)),0)+IFERROR(SUMPRODUCT(('冬被-S级品'!$B$2:$B$10=$B153)*('冬被-S级品'!$E$1:$AW$1=CF$1)*('冬被-S级品'!$E$2:$AW$10)),0)+IFERROR(SUMPRODUCT(('白止-S级品'!$A$2:$A$26=$B153)*('白止-S级品'!$D$1:$AV$1=CF$1)*('白止-S级品'!$D$2:$AV$26)),0)+IFERROR(SUMPRODUCT(('乐容-S级品'!$A$4:$A$32=$B153)*('乐容-S级品'!$L$3:$CA$3=CF$1)*('乐容-S级品'!$L$4:$CA$32)),0)</f>
      </c>
      <c r="CG153" s="280">
        <f>IFERROR(SUMPRODUCT(('控温被PRO-S级品'!$B$2:$B$10=$B153)*('控温被PRO-S级品'!$E$1:$BE$1=CG$1)*('控温被PRO-S级品'!$E$2:$BE$10)),0)+IFERROR(SUMPRODUCT(('冬被-S级品'!$B$2:$B$10=$B153)*('冬被-S级品'!$E$1:$AW$1=CG$1)*('冬被-S级品'!$E$2:$AW$10)),0)+IFERROR(SUMPRODUCT(('白止-S级品'!$A$2:$A$26=$B153)*('白止-S级品'!$D$1:$AV$1=CG$1)*('白止-S级品'!$D$2:$AV$26)),0)+IFERROR(SUMPRODUCT(('乐容-S级品'!$A$4:$A$32=$B153)*('乐容-S级品'!$L$3:$CA$3=CG$1)*('乐容-S级品'!$L$4:$CA$32)),0)</f>
      </c>
      <c r="CH153" s="280">
        <f>IFERROR(SUMPRODUCT(('控温被PRO-S级品'!$B$2:$B$10=$B153)*('控温被PRO-S级品'!$E$1:$BE$1=CH$1)*('控温被PRO-S级品'!$E$2:$BE$10)),0)+IFERROR(SUMPRODUCT(('冬被-S级品'!$B$2:$B$10=$B153)*('冬被-S级品'!$E$1:$AW$1=CH$1)*('冬被-S级品'!$E$2:$AW$10)),0)+IFERROR(SUMPRODUCT(('白止-S级品'!$A$2:$A$26=$B153)*('白止-S级品'!$D$1:$AV$1=CH$1)*('白止-S级品'!$D$2:$AV$26)),0)+IFERROR(SUMPRODUCT(('乐容-S级品'!$A$4:$A$32=$B153)*('乐容-S级品'!$L$3:$CA$3=CH$1)*('乐容-S级品'!$L$4:$CA$32)),0)</f>
      </c>
      <c r="CI153" s="280">
        <f>IFERROR(SUMPRODUCT(('控温被PRO-S级品'!$B$2:$B$10=$B153)*('控温被PRO-S级品'!$E$1:$BE$1=CI$1)*('控温被PRO-S级品'!$E$2:$BE$10)),0)+IFERROR(SUMPRODUCT(('冬被-S级品'!$B$2:$B$10=$B153)*('冬被-S级品'!$E$1:$AW$1=CI$1)*('冬被-S级品'!$E$2:$AW$10)),0)+IFERROR(SUMPRODUCT(('白止-S级品'!$A$2:$A$26=$B153)*('白止-S级品'!$D$1:$AV$1=CI$1)*('白止-S级品'!$D$2:$AV$26)),0)+IFERROR(SUMPRODUCT(('乐容-S级品'!$A$4:$A$32=$B153)*('乐容-S级品'!$L$3:$CA$3=CI$1)*('乐容-S级品'!$L$4:$CA$32)),0)</f>
      </c>
      <c r="CJ153" s="280">
        <f>IFERROR(SUMPRODUCT(('控温被PRO-S级品'!$B$2:$B$10=$B153)*('控温被PRO-S级品'!$E$1:$BE$1=CJ$1)*('控温被PRO-S级品'!$E$2:$BE$10)),0)+IFERROR(SUMPRODUCT(('冬被-S级品'!$B$2:$B$10=$B153)*('冬被-S级品'!$E$1:$AW$1=CJ$1)*('冬被-S级品'!$E$2:$AW$10)),0)+IFERROR(SUMPRODUCT(('白止-S级品'!$A$2:$A$26=$B153)*('白止-S级品'!$D$1:$AV$1=CJ$1)*('白止-S级品'!$D$2:$AV$26)),0)+IFERROR(SUMPRODUCT(('乐容-S级品'!$A$4:$A$32=$B153)*('乐容-S级品'!$L$3:$CA$3=CJ$1)*('乐容-S级品'!$L$4:$CA$32)),0)</f>
      </c>
      <c r="CK153" s="280">
        <f>IFERROR(SUMPRODUCT(('控温被PRO-S级品'!$B$2:$B$10=$B153)*('控温被PRO-S级品'!$E$1:$BE$1=CK$1)*('控温被PRO-S级品'!$E$2:$BE$10)),0)+IFERROR(SUMPRODUCT(('冬被-S级品'!$B$2:$B$10=$B153)*('冬被-S级品'!$E$1:$AW$1=CK$1)*('冬被-S级品'!$E$2:$AW$10)),0)+IFERROR(SUMPRODUCT(('白止-S级品'!$A$2:$A$26=$B153)*('白止-S级品'!$D$1:$AV$1=CK$1)*('白止-S级品'!$D$2:$AV$26)),0)+IFERROR(SUMPRODUCT(('乐容-S级品'!$A$4:$A$32=$B153)*('乐容-S级品'!$L$3:$CA$3=CK$1)*('乐容-S级品'!$L$4:$CA$32)),0)</f>
      </c>
      <c r="CL153" s="280">
        <f>IFERROR(SUMPRODUCT(('控温被PRO-S级品'!$B$2:$B$10=$B153)*('控温被PRO-S级品'!$E$1:$BE$1=CL$1)*('控温被PRO-S级品'!$E$2:$BE$10)),0)+IFERROR(SUMPRODUCT(('冬被-S级品'!$B$2:$B$10=$B153)*('冬被-S级品'!$E$1:$AW$1=CL$1)*('冬被-S级品'!$E$2:$AW$10)),0)+IFERROR(SUMPRODUCT(('白止-S级品'!$A$2:$A$26=$B153)*('白止-S级品'!$D$1:$AV$1=CL$1)*('白止-S级品'!$D$2:$AV$26)),0)+IFERROR(SUMPRODUCT(('乐容-S级品'!$A$4:$A$32=$B153)*('乐容-S级品'!$L$3:$CA$3=CL$1)*('乐容-S级品'!$L$4:$CA$32)),0)</f>
      </c>
      <c r="CM153" s="280">
        <f>IFERROR(SUMPRODUCT(('控温被PRO-S级品'!$B$2:$B$10=$B153)*('控温被PRO-S级品'!$E$1:$BE$1=CM$1)*('控温被PRO-S级品'!$E$2:$BE$10)),0)+IFERROR(SUMPRODUCT(('冬被-S级品'!$B$2:$B$10=$B153)*('冬被-S级品'!$E$1:$AW$1=CM$1)*('冬被-S级品'!$E$2:$AW$10)),0)+IFERROR(SUMPRODUCT(('白止-S级品'!$A$2:$A$26=$B153)*('白止-S级品'!$D$1:$AV$1=CM$1)*('白止-S级品'!$D$2:$AV$26)),0)+IFERROR(SUMPRODUCT(('乐容-S级品'!$A$4:$A$32=$B153)*('乐容-S级品'!$L$3:$CA$3=CM$1)*('乐容-S级品'!$L$4:$CA$32)),0)</f>
      </c>
      <c r="CN153" s="280">
        <f>IFERROR(SUMPRODUCT(('控温被PRO-S级品'!$B$2:$B$10=$B153)*('控温被PRO-S级品'!$E$1:$BE$1=CN$1)*('控温被PRO-S级品'!$E$2:$BE$10)),0)+IFERROR(SUMPRODUCT(('冬被-S级品'!$B$2:$B$10=$B153)*('冬被-S级品'!$E$1:$AW$1=CN$1)*('冬被-S级品'!$E$2:$AW$10)),0)+IFERROR(SUMPRODUCT(('白止-S级品'!$A$2:$A$26=$B153)*('白止-S级品'!$D$1:$AV$1=CN$1)*('白止-S级品'!$D$2:$AV$26)),0)+IFERROR(SUMPRODUCT(('乐容-S级品'!$A$4:$A$32=$B153)*('乐容-S级品'!$L$3:$CA$3=CN$1)*('乐容-S级品'!$L$4:$CA$32)),0)</f>
      </c>
      <c r="CO153" s="280">
        <f>IFERROR(SUMPRODUCT(('控温被PRO-S级品'!$B$2:$B$10=$B153)*('控温被PRO-S级品'!$E$1:$BE$1=CO$1)*('控温被PRO-S级品'!$E$2:$BE$10)),0)+IFERROR(SUMPRODUCT(('冬被-S级品'!$B$2:$B$10=$B153)*('冬被-S级品'!$E$1:$AW$1=CO$1)*('冬被-S级品'!$E$2:$AW$10)),0)+IFERROR(SUMPRODUCT(('白止-S级品'!$A$2:$A$26=$B153)*('白止-S级品'!$D$1:$AV$1=CO$1)*('白止-S级品'!$D$2:$AV$26)),0)+IFERROR(SUMPRODUCT(('乐容-S级品'!$A$4:$A$32=$B153)*('乐容-S级品'!$L$3:$CA$3=CO$1)*('乐容-S级品'!$L$4:$CA$32)),0)</f>
      </c>
      <c r="CP153" s="280">
        <f>IFERROR(SUMPRODUCT(('控温被PRO-S级品'!$B$2:$B$10=$B153)*('控温被PRO-S级品'!$E$1:$BE$1=CP$1)*('控温被PRO-S级品'!$E$2:$BE$10)),0)+IFERROR(SUMPRODUCT(('冬被-S级品'!$B$2:$B$10=$B153)*('冬被-S级品'!$E$1:$AW$1=CP$1)*('冬被-S级品'!$E$2:$AW$10)),0)+IFERROR(SUMPRODUCT(('白止-S级品'!$A$2:$A$26=$B153)*('白止-S级品'!$D$1:$AV$1=CP$1)*('白止-S级品'!$D$2:$AV$26)),0)+IFERROR(SUMPRODUCT(('乐容-S级品'!$A$4:$A$32=$B153)*('乐容-S级品'!$L$3:$CA$3=CP$1)*('乐容-S级品'!$L$4:$CA$32)),0)</f>
      </c>
      <c r="CQ153" s="280">
        <f>IFERROR(SUMPRODUCT(('控温被PRO-S级品'!$B$2:$B$10=$B153)*('控温被PRO-S级品'!$E$1:$BE$1=CQ$1)*('控温被PRO-S级品'!$E$2:$BE$10)),0)+IFERROR(SUMPRODUCT(('冬被-S级品'!$B$2:$B$10=$B153)*('冬被-S级品'!$E$1:$AW$1=CQ$1)*('冬被-S级品'!$E$2:$AW$10)),0)+IFERROR(SUMPRODUCT(('白止-S级品'!$A$2:$A$26=$B153)*('白止-S级品'!$D$1:$AV$1=CQ$1)*('白止-S级品'!$D$2:$AV$26)),0)+IFERROR(SUMPRODUCT(('乐容-S级品'!$A$4:$A$32=$B153)*('乐容-S级品'!$L$3:$CA$3=CQ$1)*('乐容-S级品'!$L$4:$CA$32)),0)</f>
      </c>
      <c r="CR153" s="280">
        <f>IFERROR(SUMPRODUCT(('控温被PRO-S级品'!$B$2:$B$10=$B153)*('控温被PRO-S级品'!$E$1:$BE$1=CR$1)*('控温被PRO-S级品'!$E$2:$BE$10)),0)+IFERROR(SUMPRODUCT(('冬被-S级品'!$B$2:$B$10=$B153)*('冬被-S级品'!$E$1:$AW$1=CR$1)*('冬被-S级品'!$E$2:$AW$10)),0)+IFERROR(SUMPRODUCT(('白止-S级品'!$A$2:$A$26=$B153)*('白止-S级品'!$D$1:$AV$1=CR$1)*('白止-S级品'!$D$2:$AV$26)),0)+IFERROR(SUMPRODUCT(('乐容-S级品'!$A$4:$A$32=$B153)*('乐容-S级品'!$L$3:$CA$3=CR$1)*('乐容-S级品'!$L$4:$CA$32)),0)</f>
      </c>
      <c r="CS153" s="280">
        <f>IFERROR(SUMPRODUCT(('控温被PRO-S级品'!$B$2:$B$10=$B153)*('控温被PRO-S级品'!$E$1:$BE$1=CS$1)*('控温被PRO-S级品'!$E$2:$BE$10)),0)+IFERROR(SUMPRODUCT(('冬被-S级品'!$B$2:$B$10=$B153)*('冬被-S级品'!$E$1:$AW$1=CS$1)*('冬被-S级品'!$E$2:$AW$10)),0)+IFERROR(SUMPRODUCT(('白止-S级品'!$A$2:$A$26=$B153)*('白止-S级品'!$D$1:$AV$1=CS$1)*('白止-S级品'!$D$2:$AV$26)),0)+IFERROR(SUMPRODUCT(('乐容-S级品'!$A$4:$A$32=$B153)*('乐容-S级品'!$L$3:$CA$3=CS$1)*('乐容-S级品'!$L$4:$CA$32)),0)</f>
      </c>
      <c r="CT153" s="280">
        <f>IFERROR(SUMPRODUCT(('控温被PRO-S级品'!$B$2:$B$10=$B153)*('控温被PRO-S级品'!$E$1:$BE$1=CT$1)*('控温被PRO-S级品'!$E$2:$BE$10)),0)+IFERROR(SUMPRODUCT(('冬被-S级品'!$B$2:$B$10=$B153)*('冬被-S级品'!$E$1:$AW$1=CT$1)*('冬被-S级品'!$E$2:$AW$10)),0)+IFERROR(SUMPRODUCT(('白止-S级品'!$A$2:$A$26=$B153)*('白止-S级品'!$D$1:$AV$1=CT$1)*('白止-S级品'!$D$2:$AV$26)),0)+IFERROR(SUMPRODUCT(('乐容-S级品'!$A$4:$A$32=$B153)*('乐容-S级品'!$L$3:$CA$3=CT$1)*('乐容-S级品'!$L$4:$CA$32)),0)</f>
      </c>
      <c r="CU153" s="280">
        <f>IFERROR(SUMPRODUCT(('控温被PRO-S级品'!$B$2:$B$10=$B153)*('控温被PRO-S级品'!$E$1:$BE$1=CU$1)*('控温被PRO-S级品'!$E$2:$BE$10)),0)+IFERROR(SUMPRODUCT(('冬被-S级品'!$B$2:$B$10=$B153)*('冬被-S级品'!$E$1:$AW$1=CU$1)*('冬被-S级品'!$E$2:$AW$10)),0)+IFERROR(SUMPRODUCT(('白止-S级品'!$A$2:$A$26=$B153)*('白止-S级品'!$D$1:$AV$1=CU$1)*('白止-S级品'!$D$2:$AV$26)),0)+IFERROR(SUMPRODUCT(('乐容-S级品'!$A$4:$A$32=$B153)*('乐容-S级品'!$L$3:$CA$3=CU$1)*('乐容-S级品'!$L$4:$CA$32)),0)</f>
      </c>
      <c r="CV153" s="280">
        <f>IFERROR(SUMPRODUCT(('控温被PRO-S级品'!$B$2:$B$10=$B153)*('控温被PRO-S级品'!$E$1:$BE$1=CV$1)*('控温被PRO-S级品'!$E$2:$BE$10)),0)+IFERROR(SUMPRODUCT(('冬被-S级品'!$B$2:$B$10=$B153)*('冬被-S级品'!$E$1:$AW$1=CV$1)*('冬被-S级品'!$E$2:$AW$10)),0)+IFERROR(SUMPRODUCT(('白止-S级品'!$A$2:$A$26=$B153)*('白止-S级品'!$D$1:$AV$1=CV$1)*('白止-S级品'!$D$2:$AV$26)),0)+IFERROR(SUMPRODUCT(('乐容-S级品'!$A$4:$A$32=$B153)*('乐容-S级品'!$L$3:$CA$3=CV$1)*('乐容-S级品'!$L$4:$CA$32)),0)</f>
      </c>
      <c r="CW153" s="280">
        <f>IFERROR(SUMPRODUCT(('控温被PRO-S级品'!$B$2:$B$10=$B153)*('控温被PRO-S级品'!$E$1:$BE$1=CW$1)*('控温被PRO-S级品'!$E$2:$BE$10)),0)+IFERROR(SUMPRODUCT(('冬被-S级品'!$B$2:$B$10=$B153)*('冬被-S级品'!$E$1:$AW$1=CW$1)*('冬被-S级品'!$E$2:$AW$10)),0)+IFERROR(SUMPRODUCT(('白止-S级品'!$A$2:$A$26=$B153)*('白止-S级品'!$D$1:$AV$1=CW$1)*('白止-S级品'!$D$2:$AV$26)),0)+IFERROR(SUMPRODUCT(('乐容-S级品'!$A$4:$A$32=$B153)*('乐容-S级品'!$L$3:$CA$3=CW$1)*('乐容-S级品'!$L$4:$CA$32)),0)</f>
      </c>
      <c r="CX153" s="280">
        <f>IFERROR(SUMPRODUCT(('控温被PRO-S级品'!$B$2:$B$10=$B153)*('控温被PRO-S级品'!$E$1:$BE$1=CX$1)*('控温被PRO-S级品'!$E$2:$BE$10)),0)+IFERROR(SUMPRODUCT(('冬被-S级品'!$B$2:$B$10=$B153)*('冬被-S级品'!$E$1:$AW$1=CX$1)*('冬被-S级品'!$E$2:$AW$10)),0)+IFERROR(SUMPRODUCT(('白止-S级品'!$A$2:$A$26=$B153)*('白止-S级品'!$D$1:$AV$1=CX$1)*('白止-S级品'!$D$2:$AV$26)),0)+IFERROR(SUMPRODUCT(('乐容-S级品'!$A$4:$A$32=$B153)*('乐容-S级品'!$L$3:$CA$3=CX$1)*('乐容-S级品'!$L$4:$CA$32)),0)</f>
      </c>
      <c r="CY153" s="280">
        <f>IFERROR(SUMPRODUCT(('控温被PRO-S级品'!$B$2:$B$10=$B153)*('控温被PRO-S级品'!$E$1:$BE$1=CY$1)*('控温被PRO-S级品'!$E$2:$BE$10)),0)+IFERROR(SUMPRODUCT(('冬被-S级品'!$B$2:$B$10=$B153)*('冬被-S级品'!$E$1:$AW$1=CY$1)*('冬被-S级品'!$E$2:$AW$10)),0)+IFERROR(SUMPRODUCT(('白止-S级品'!$A$2:$A$26=$B153)*('白止-S级品'!$D$1:$AV$1=CY$1)*('白止-S级品'!$D$2:$AV$26)),0)+IFERROR(SUMPRODUCT(('乐容-S级品'!$A$4:$A$32=$B153)*('乐容-S级品'!$L$3:$CA$3=CY$1)*('乐容-S级品'!$L$4:$CA$32)),0)</f>
      </c>
      <c r="CZ153" s="280">
        <f>IFERROR(SUMPRODUCT(('控温被PRO-S级品'!$B$2:$B$10=$B153)*('控温被PRO-S级品'!$E$1:$BE$1=CZ$1)*('控温被PRO-S级品'!$E$2:$BE$10)),0)+IFERROR(SUMPRODUCT(('冬被-S级品'!$B$2:$B$10=$B153)*('冬被-S级品'!$E$1:$AW$1=CZ$1)*('冬被-S级品'!$E$2:$AW$10)),0)+IFERROR(SUMPRODUCT(('白止-S级品'!$A$2:$A$26=$B153)*('白止-S级品'!$D$1:$AV$1=CZ$1)*('白止-S级品'!$D$2:$AV$26)),0)+IFERROR(SUMPRODUCT(('乐容-S级品'!$A$4:$A$32=$B153)*('乐容-S级品'!$L$3:$CA$3=CZ$1)*('乐容-S级品'!$L$4:$CA$32)),0)</f>
      </c>
      <c r="DA153" s="280">
        <f>IFERROR(SUMPRODUCT(('控温被PRO-S级品'!$B$2:$B$10=$B153)*('控温被PRO-S级品'!$E$1:$BE$1=DA$1)*('控温被PRO-S级品'!$E$2:$BE$10)),0)+IFERROR(SUMPRODUCT(('冬被-S级品'!$B$2:$B$10=$B153)*('冬被-S级品'!$E$1:$AW$1=DA$1)*('冬被-S级品'!$E$2:$AW$10)),0)+IFERROR(SUMPRODUCT(('白止-S级品'!$A$2:$A$26=$B153)*('白止-S级品'!$D$1:$AV$1=DA$1)*('白止-S级品'!$D$2:$AV$26)),0)+IFERROR(SUMPRODUCT(('乐容-S级品'!$A$4:$A$32=$B153)*('乐容-S级品'!$L$3:$CA$3=DA$1)*('乐容-S级品'!$L$4:$CA$32)),0)</f>
      </c>
      <c r="DB153" s="280">
        <f>IFERROR(SUMPRODUCT(('控温被PRO-S级品'!$B$2:$B$10=$B153)*('控温被PRO-S级品'!$E$1:$BE$1=DB$1)*('控温被PRO-S级品'!$E$2:$BE$10)),0)+IFERROR(SUMPRODUCT(('冬被-S级品'!$B$2:$B$10=$B153)*('冬被-S级品'!$E$1:$AW$1=DB$1)*('冬被-S级品'!$E$2:$AW$10)),0)+IFERROR(SUMPRODUCT(('白止-S级品'!$A$2:$A$26=$B153)*('白止-S级品'!$D$1:$AV$1=DB$1)*('白止-S级品'!$D$2:$AV$26)),0)+IFERROR(SUMPRODUCT(('乐容-S级品'!$A$4:$A$32=$B153)*('乐容-S级品'!$L$3:$CA$3=DB$1)*('乐容-S级品'!$L$4:$CA$32)),0)</f>
      </c>
      <c r="DC153" s="280">
        <f>IFERROR(SUMPRODUCT(('控温被PRO-S级品'!$B$2:$B$10=$B153)*('控温被PRO-S级品'!$E$1:$BE$1=DC$1)*('控温被PRO-S级品'!$E$2:$BE$10)),0)+IFERROR(SUMPRODUCT(('冬被-S级品'!$B$2:$B$10=$B153)*('冬被-S级品'!$E$1:$AW$1=DC$1)*('冬被-S级品'!$E$2:$AW$10)),0)+IFERROR(SUMPRODUCT(('白止-S级品'!$A$2:$A$26=$B153)*('白止-S级品'!$D$1:$AV$1=DC$1)*('白止-S级品'!$D$2:$AV$26)),0)+IFERROR(SUMPRODUCT(('乐容-S级品'!$A$4:$A$32=$B153)*('乐容-S级品'!$L$3:$CA$3=DC$1)*('乐容-S级品'!$L$4:$CA$32)),0)</f>
      </c>
      <c r="DD153" s="280">
        <f>IFERROR(SUMPRODUCT(('控温被PRO-S级品'!$B$2:$B$10=$B153)*('控温被PRO-S级品'!$E$1:$BE$1=DD$1)*('控温被PRO-S级品'!$E$2:$BE$10)),0)+IFERROR(SUMPRODUCT(('冬被-S级品'!$B$2:$B$10=$B153)*('冬被-S级品'!$E$1:$AW$1=DD$1)*('冬被-S级品'!$E$2:$AW$10)),0)+IFERROR(SUMPRODUCT(('白止-S级品'!$A$2:$A$26=$B153)*('白止-S级品'!$D$1:$AV$1=DD$1)*('白止-S级品'!$D$2:$AV$26)),0)+IFERROR(SUMPRODUCT(('乐容-S级品'!$A$4:$A$32=$B153)*('乐容-S级品'!$L$3:$CA$3=DD$1)*('乐容-S级品'!$L$4:$CA$32)),0)</f>
      </c>
      <c r="DE153" s="280">
        <f>IFERROR(SUMPRODUCT(('控温被PRO-S级品'!$B$2:$B$10=$B153)*('控温被PRO-S级品'!$E$1:$BE$1=DE$1)*('控温被PRO-S级品'!$E$2:$BE$10)),0)+IFERROR(SUMPRODUCT(('冬被-S级品'!$B$2:$B$10=$B153)*('冬被-S级品'!$E$1:$AW$1=DE$1)*('冬被-S级品'!$E$2:$AW$10)),0)+IFERROR(SUMPRODUCT(('白止-S级品'!$A$2:$A$26=$B153)*('白止-S级品'!$D$1:$AV$1=DE$1)*('白止-S级品'!$D$2:$AV$26)),0)+IFERROR(SUMPRODUCT(('乐容-S级品'!$A$4:$A$32=$B153)*('乐容-S级品'!$L$3:$CA$3=DE$1)*('乐容-S级品'!$L$4:$CA$32)),0)</f>
      </c>
      <c r="DF153" s="280">
        <f>IFERROR(SUMPRODUCT(('控温被PRO-S级品'!$B$2:$B$10=$B153)*('控温被PRO-S级品'!$E$1:$BE$1=DF$1)*('控温被PRO-S级品'!$E$2:$BE$10)),0)+IFERROR(SUMPRODUCT(('冬被-S级品'!$B$2:$B$10=$B153)*('冬被-S级品'!$E$1:$AW$1=DF$1)*('冬被-S级品'!$E$2:$AW$10)),0)+IFERROR(SUMPRODUCT(('白止-S级品'!$A$2:$A$26=$B153)*('白止-S级品'!$D$1:$AV$1=DF$1)*('白止-S级品'!$D$2:$AV$26)),0)+IFERROR(SUMPRODUCT(('乐容-S级品'!$A$4:$A$32=$B153)*('乐容-S级品'!$L$3:$CA$3=DF$1)*('乐容-S级品'!$L$4:$CA$32)),0)</f>
      </c>
      <c r="DG153" s="280">
        <f>IFERROR(SUMPRODUCT(('控温被PRO-S级品'!$B$2:$B$10=$B153)*('控温被PRO-S级品'!$E$1:$BE$1=DG$1)*('控温被PRO-S级品'!$E$2:$BE$10)),0)+IFERROR(SUMPRODUCT(('冬被-S级品'!$B$2:$B$10=$B153)*('冬被-S级品'!$E$1:$AW$1=DG$1)*('冬被-S级品'!$E$2:$AW$10)),0)+IFERROR(SUMPRODUCT(('白止-S级品'!$A$2:$A$26=$B153)*('白止-S级品'!$D$1:$AV$1=DG$1)*('白止-S级品'!$D$2:$AV$26)),0)+IFERROR(SUMPRODUCT(('乐容-S级品'!$A$4:$A$32=$B153)*('乐容-S级品'!$L$3:$CA$3=DG$1)*('乐容-S级品'!$L$4:$CA$32)),0)</f>
      </c>
      <c r="DH153" s="280">
        <f>IFERROR(SUMPRODUCT(('控温被PRO-S级品'!$B$2:$B$10=$B153)*('控温被PRO-S级品'!$E$1:$BE$1=DH$1)*('控温被PRO-S级品'!$E$2:$BE$10)),0)+IFERROR(SUMPRODUCT(('冬被-S级品'!$B$2:$B$10=$B153)*('冬被-S级品'!$E$1:$AW$1=DH$1)*('冬被-S级品'!$E$2:$AW$10)),0)+IFERROR(SUMPRODUCT(('白止-S级品'!$A$2:$A$26=$B153)*('白止-S级品'!$D$1:$AV$1=DH$1)*('白止-S级品'!$D$2:$AV$26)),0)+IFERROR(SUMPRODUCT(('乐容-S级品'!$A$4:$A$32=$B153)*('乐容-S级品'!$L$3:$CA$3=DH$1)*('乐容-S级品'!$L$4:$CA$32)),0)</f>
      </c>
      <c r="DI153" s="280">
        <f>IFERROR(SUMPRODUCT(('控温被PRO-S级品'!$B$2:$B$10=$B153)*('控温被PRO-S级品'!$E$1:$BE$1=DI$1)*('控温被PRO-S级品'!$E$2:$BE$10)),0)+IFERROR(SUMPRODUCT(('冬被-S级品'!$B$2:$B$10=$B153)*('冬被-S级品'!$E$1:$AW$1=DI$1)*('冬被-S级品'!$E$2:$AW$10)),0)+IFERROR(SUMPRODUCT(('白止-S级品'!$A$2:$A$26=$B153)*('白止-S级品'!$D$1:$AV$1=DI$1)*('白止-S级品'!$D$2:$AV$26)),0)+IFERROR(SUMPRODUCT(('乐容-S级品'!$A$4:$A$32=$B153)*('乐容-S级品'!$L$3:$CA$3=DI$1)*('乐容-S级品'!$L$4:$CA$32)),0)</f>
      </c>
      <c r="DJ153" s="280">
        <f>IFERROR(SUMPRODUCT(('控温被PRO-S级品'!$B$2:$B$10=$B153)*('控温被PRO-S级品'!$E$1:$BE$1=DJ$1)*('控温被PRO-S级品'!$E$2:$BE$10)),0)+IFERROR(SUMPRODUCT(('冬被-S级品'!$B$2:$B$10=$B153)*('冬被-S级品'!$E$1:$AW$1=DJ$1)*('冬被-S级品'!$E$2:$AW$10)),0)+IFERROR(SUMPRODUCT(('白止-S级品'!$A$2:$A$26=$B153)*('白止-S级品'!$D$1:$AV$1=DJ$1)*('白止-S级品'!$D$2:$AV$26)),0)+IFERROR(SUMPRODUCT(('乐容-S级品'!$A$4:$A$32=$B153)*('乐容-S级品'!$L$3:$CA$3=DJ$1)*('乐容-S级品'!$L$4:$CA$32)),0)</f>
      </c>
      <c r="DK153" s="280"/>
      <c r="DL153" s="280"/>
      <c r="DM153" s="280"/>
      <c r="DN153" s="280"/>
      <c r="DO153" s="280"/>
      <c r="DP153" s="280"/>
      <c r="DQ153" s="280"/>
      <c r="DR153" s="280"/>
      <c r="DS153" s="280"/>
      <c r="DT153" s="280"/>
      <c r="DU153" s="280"/>
      <c r="DV153" s="280"/>
      <c r="DW153" s="280">
        <f>VLOOKUP(B153,'系统编码规格'!A:C,3,FALSE)</f>
      </c>
      <c r="DX153" s="280"/>
      <c r="DY153" s="280"/>
      <c r="DZ153" s="280"/>
      <c r="EA153" s="280"/>
      <c r="EB153" s="280"/>
      <c r="EC153" s="280"/>
      <c r="ED153" s="280"/>
      <c r="EE153" s="280"/>
      <c r="EF153" s="280"/>
      <c r="EG153" s="280"/>
      <c r="EH153" s="280"/>
      <c r="EI153" s="280"/>
      <c r="EJ153" s="280"/>
      <c r="EK153" s="280"/>
      <c r="EL153" s="280"/>
      <c r="EM153" s="280"/>
      <c r="EN153" s="280"/>
      <c r="EO153" s="280"/>
      <c r="EP153" s="280"/>
      <c r="EQ153" s="280"/>
      <c r="ER153" s="280"/>
      <c r="ES153" s="280"/>
      <c r="ET153" s="280"/>
      <c r="EU153" s="280"/>
      <c r="EV153" s="280"/>
      <c r="EW153" s="280"/>
      <c r="EX153" s="280"/>
      <c r="EY153" s="280"/>
      <c r="EZ153" s="280"/>
      <c r="FA153" s="280"/>
      <c r="FB153" s="280"/>
      <c r="FC153" s="280"/>
      <c r="FD153" s="280"/>
      <c r="FE153" s="280"/>
      <c r="FF153" s="280"/>
      <c r="FG153" s="280"/>
      <c r="FH153" s="280"/>
      <c r="FI153" s="280"/>
      <c r="FJ153" s="280"/>
      <c r="FK153" s="280"/>
      <c r="FL153" s="280"/>
      <c r="FM153" s="280"/>
      <c r="FN153" s="280"/>
      <c r="FO153" s="280"/>
      <c r="FP153" s="280"/>
      <c r="FQ153" s="280"/>
      <c r="FR153" s="280"/>
      <c r="FS153" s="280"/>
      <c r="FT153" s="280"/>
      <c r="FU153" s="280"/>
      <c r="FV153" s="280"/>
      <c r="FW153" s="280"/>
      <c r="FX153" s="280"/>
      <c r="FY153" s="280"/>
      <c r="FZ153" s="280"/>
      <c r="GA153" s="280"/>
      <c r="GB153" s="280"/>
      <c r="GC153" s="280"/>
      <c r="GD153" s="280"/>
      <c r="GE153" s="280"/>
      <c r="GF153" s="280"/>
      <c r="GG153" s="280"/>
      <c r="GH153" s="280"/>
      <c r="GI153" s="280"/>
      <c r="GJ153" s="280"/>
      <c r="GK153" s="280"/>
      <c r="GL153" s="280"/>
      <c r="GM153" s="280"/>
      <c r="GN153" s="280"/>
      <c r="GO153" s="280"/>
      <c r="GP153" s="280"/>
      <c r="GQ153" s="280"/>
      <c r="GR153" s="280"/>
      <c r="GS153" s="280"/>
      <c r="GT153" s="280"/>
      <c r="GU153" s="280"/>
      <c r="GV153" s="280"/>
    </row>
    <row r="154">
      <c r="A154" s="309" t="str">
        <v>乐容</v>
      </c>
      <c r="B154" s="311" t="str">
        <v>010020102090040-004</v>
      </c>
      <c r="C154" s="309" t="str">
        <v>磨毛四件套</v>
      </c>
      <c r="D154" s="309" t="str">
        <v>颜色:云影黄,床品款式:床单款,床品规格:120cm,系列:普通系列</v>
      </c>
      <c r="E154">
        <f>SUM(F154:GX154)</f>
      </c>
      <c r="F154" s="280">
        <f>IFERROR(SUMPRODUCT(('控温被PRO-S级品'!$B$2:$B$10=$B154)*('控温被PRO-S级品'!$E$1:$BE$1=F$1)*('控温被PRO-S级品'!$E$2:$BE$10)),0)+IFERROR(SUMPRODUCT(('冬被-S级品'!$B$2:$B$10=$B154)*('冬被-S级品'!$E$1:$AW$1=F$1)*('冬被-S级品'!$E$2:$AW$10)),0)+IFERROR(SUMPRODUCT(('白止-S级品'!$A$2:$A$26=$B154)*('白止-S级品'!$D$1:$AV$1=F$1)*('白止-S级品'!$D$2:$AV$26)),0)+IFERROR(SUMPRODUCT(('乐容-S级品'!$A$4:$A$32=$B154)*('乐容-S级品'!$L$3:$CA$3=F$1)*('乐容-S级品'!$L$4:$CA$32)),0)</f>
      </c>
      <c r="G154" s="280">
        <f>IFERROR(SUMPRODUCT(('控温被PRO-S级品'!$B$2:$B$10=$B154)*('控温被PRO-S级品'!$E$1:$BE$1=G$1)*('控温被PRO-S级品'!$E$2:$BE$10)),0)+IFERROR(SUMPRODUCT(('冬被-S级品'!$B$2:$B$10=$B154)*('冬被-S级品'!$E$1:$AW$1=G$1)*('冬被-S级品'!$E$2:$AW$10)),0)+IFERROR(SUMPRODUCT(('白止-S级品'!$A$2:$A$26=$B154)*('白止-S级品'!$D$1:$AV$1=G$1)*('白止-S级品'!$D$2:$AV$26)),0)+IFERROR(SUMPRODUCT(('乐容-S级品'!$A$4:$A$32=$B154)*('乐容-S级品'!$L$3:$CA$3=G$1)*('乐容-S级品'!$L$4:$CA$32)),0)</f>
      </c>
      <c r="H154" s="280">
        <f>IFERROR(SUMPRODUCT(('控温被PRO-S级品'!$B$2:$B$10=$B154)*('控温被PRO-S级品'!$E$1:$BE$1=H$1)*('控温被PRO-S级品'!$E$2:$BE$10)),0)+IFERROR(SUMPRODUCT(('冬被-S级品'!$B$2:$B$10=$B154)*('冬被-S级品'!$E$1:$AW$1=H$1)*('冬被-S级品'!$E$2:$AW$10)),0)+IFERROR(SUMPRODUCT(('白止-S级品'!$A$2:$A$26=$B154)*('白止-S级品'!$D$1:$AV$1=H$1)*('白止-S级品'!$D$2:$AV$26)),0)+IFERROR(SUMPRODUCT(('乐容-S级品'!$A$4:$A$32=$B154)*('乐容-S级品'!$L$3:$CA$3=H$1)*('乐容-S级品'!$L$4:$CA$32)),0)</f>
      </c>
      <c r="I154" s="280">
        <f>IFERROR(SUMPRODUCT(('控温被PRO-S级品'!$B$2:$B$10=$B154)*('控温被PRO-S级品'!$E$1:$BE$1=I$1)*('控温被PRO-S级品'!$E$2:$BE$10)),0)+IFERROR(SUMPRODUCT(('冬被-S级品'!$B$2:$B$10=$B154)*('冬被-S级品'!$E$1:$AW$1=I$1)*('冬被-S级品'!$E$2:$AW$10)),0)+IFERROR(SUMPRODUCT(('白止-S级品'!$A$2:$A$26=$B154)*('白止-S级品'!$D$1:$AV$1=I$1)*('白止-S级品'!$D$2:$AV$26)),0)+IFERROR(SUMPRODUCT(('乐容-S级品'!$A$4:$A$32=$B154)*('乐容-S级品'!$L$3:$CA$3=I$1)*('乐容-S级品'!$L$4:$CA$32)),0)</f>
      </c>
      <c r="J154" s="280">
        <f>IFERROR(SUMPRODUCT(('控温被PRO-S级品'!$B$2:$B$10=$B154)*('控温被PRO-S级品'!$E$1:$BE$1=J$1)*('控温被PRO-S级品'!$E$2:$BE$10)),0)+IFERROR(SUMPRODUCT(('冬被-S级品'!$B$2:$B$10=$B154)*('冬被-S级品'!$E$1:$AW$1=J$1)*('冬被-S级品'!$E$2:$AW$10)),0)+IFERROR(SUMPRODUCT(('白止-S级品'!$A$2:$A$26=$B154)*('白止-S级品'!$D$1:$AV$1=J$1)*('白止-S级品'!$D$2:$AV$26)),0)+IFERROR(SUMPRODUCT(('乐容-S级品'!$A$4:$A$32=$B154)*('乐容-S级品'!$L$3:$CA$3=J$1)*('乐容-S级品'!$L$4:$CA$32)),0)</f>
      </c>
      <c r="K154" s="280">
        <f>IFERROR(SUMPRODUCT(('控温被PRO-S级品'!$B$2:$B$10=$B154)*('控温被PRO-S级品'!$E$1:$BE$1=K$1)*('控温被PRO-S级品'!$E$2:$BE$10)),0)+IFERROR(SUMPRODUCT(('冬被-S级品'!$B$2:$B$10=$B154)*('冬被-S级品'!$E$1:$AW$1=K$1)*('冬被-S级品'!$E$2:$AW$10)),0)+IFERROR(SUMPRODUCT(('白止-S级品'!$A$2:$A$26=$B154)*('白止-S级品'!$D$1:$AV$1=K$1)*('白止-S级品'!$D$2:$AV$26)),0)+IFERROR(SUMPRODUCT(('乐容-S级品'!$A$4:$A$32=$B154)*('乐容-S级品'!$L$3:$CA$3=K$1)*('乐容-S级品'!$L$4:$CA$32)),0)</f>
      </c>
      <c r="L154" s="280">
        <f>IFERROR(SUMPRODUCT(('控温被PRO-S级品'!$B$2:$B$10=$B154)*('控温被PRO-S级品'!$E$1:$BE$1=L$1)*('控温被PRO-S级品'!$E$2:$BE$10)),0)+IFERROR(SUMPRODUCT(('冬被-S级品'!$B$2:$B$10=$B154)*('冬被-S级品'!$E$1:$AW$1=L$1)*('冬被-S级品'!$E$2:$AW$10)),0)+IFERROR(SUMPRODUCT(('白止-S级品'!$A$2:$A$26=$B154)*('白止-S级品'!$D$1:$AV$1=L$1)*('白止-S级品'!$D$2:$AV$26)),0)+IFERROR(SUMPRODUCT(('乐容-S级品'!$A$4:$A$32=$B154)*('乐容-S级品'!$L$3:$CA$3=L$1)*('乐容-S级品'!$L$4:$CA$32)),0)</f>
      </c>
      <c r="M154" s="280">
        <f>IFERROR(SUMPRODUCT(('控温被PRO-S级品'!$B$2:$B$10=$B154)*('控温被PRO-S级品'!$E$1:$BE$1=M$1)*('控温被PRO-S级品'!$E$2:$BE$10)),0)+IFERROR(SUMPRODUCT(('冬被-S级品'!$B$2:$B$10=$B154)*('冬被-S级品'!$E$1:$AW$1=M$1)*('冬被-S级品'!$E$2:$AW$10)),0)+IFERROR(SUMPRODUCT(('白止-S级品'!$A$2:$A$26=$B154)*('白止-S级品'!$D$1:$AV$1=M$1)*('白止-S级品'!$D$2:$AV$26)),0)+IFERROR(SUMPRODUCT(('乐容-S级品'!$A$4:$A$32=$B154)*('乐容-S级品'!$L$3:$CA$3=M$1)*('乐容-S级品'!$L$4:$CA$32)),0)</f>
      </c>
      <c r="N154" s="280">
        <f>IFERROR(SUMPRODUCT(('控温被PRO-S级品'!$B$2:$B$10=$B154)*('控温被PRO-S级品'!$E$1:$BE$1=N$1)*('控温被PRO-S级品'!$E$2:$BE$10)),0)+IFERROR(SUMPRODUCT(('冬被-S级品'!$B$2:$B$10=$B154)*('冬被-S级品'!$E$1:$AW$1=N$1)*('冬被-S级品'!$E$2:$AW$10)),0)+IFERROR(SUMPRODUCT(('白止-S级品'!$A$2:$A$26=$B154)*('白止-S级品'!$D$1:$AV$1=N$1)*('白止-S级品'!$D$2:$AV$26)),0)+IFERROR(SUMPRODUCT(('乐容-S级品'!$A$4:$A$32=$B154)*('乐容-S级品'!$L$3:$CA$3=N$1)*('乐容-S级品'!$L$4:$CA$32)),0)</f>
      </c>
      <c r="O154" s="280">
        <f>IFERROR(SUMPRODUCT(('控温被PRO-S级品'!$B$2:$B$10=$B154)*('控温被PRO-S级品'!$E$1:$BE$1=O$1)*('控温被PRO-S级品'!$E$2:$BE$10)),0)+IFERROR(SUMPRODUCT(('冬被-S级品'!$B$2:$B$10=$B154)*('冬被-S级品'!$E$1:$AW$1=O$1)*('冬被-S级品'!$E$2:$AW$10)),0)+IFERROR(SUMPRODUCT(('白止-S级品'!$A$2:$A$26=$B154)*('白止-S级品'!$D$1:$AV$1=O$1)*('白止-S级品'!$D$2:$AV$26)),0)+IFERROR(SUMPRODUCT(('乐容-S级品'!$A$4:$A$32=$B154)*('乐容-S级品'!$L$3:$CA$3=O$1)*('乐容-S级品'!$L$4:$CA$32)),0)</f>
      </c>
      <c r="P154" s="280">
        <f>IFERROR(SUMPRODUCT(('控温被PRO-S级品'!$B$2:$B$10=$B154)*('控温被PRO-S级品'!$E$1:$BE$1=P$1)*('控温被PRO-S级品'!$E$2:$BE$10)),0)+IFERROR(SUMPRODUCT(('冬被-S级品'!$B$2:$B$10=$B154)*('冬被-S级品'!$E$1:$AW$1=P$1)*('冬被-S级品'!$E$2:$AW$10)),0)+IFERROR(SUMPRODUCT(('白止-S级品'!$A$2:$A$26=$B154)*('白止-S级品'!$D$1:$AV$1=P$1)*('白止-S级品'!$D$2:$AV$26)),0)+IFERROR(SUMPRODUCT(('乐容-S级品'!$A$4:$A$32=$B154)*('乐容-S级品'!$L$3:$CA$3=P$1)*('乐容-S级品'!$L$4:$CA$32)),0)</f>
      </c>
      <c r="Q154" s="280">
        <f>IFERROR(SUMPRODUCT(('控温被PRO-S级品'!$B$2:$B$10=$B154)*('控温被PRO-S级品'!$E$1:$BE$1=Q$1)*('控温被PRO-S级品'!$E$2:$BE$10)),0)+IFERROR(SUMPRODUCT(('冬被-S级品'!$B$2:$B$10=$B154)*('冬被-S级品'!$E$1:$AW$1=Q$1)*('冬被-S级品'!$E$2:$AW$10)),0)+IFERROR(SUMPRODUCT(('白止-S级品'!$A$2:$A$26=$B154)*('白止-S级品'!$D$1:$AV$1=Q$1)*('白止-S级品'!$D$2:$AV$26)),0)+IFERROR(SUMPRODUCT(('乐容-S级品'!$A$4:$A$32=$B154)*('乐容-S级品'!$L$3:$CA$3=Q$1)*('乐容-S级品'!$L$4:$CA$32)),0)</f>
      </c>
      <c r="R154" s="280">
        <f>IFERROR(SUMPRODUCT(('控温被PRO-S级品'!$B$2:$B$10=$B154)*('控温被PRO-S级品'!$E$1:$BE$1=R$1)*('控温被PRO-S级品'!$E$2:$BE$10)),0)+IFERROR(SUMPRODUCT(('冬被-S级品'!$B$2:$B$10=$B154)*('冬被-S级品'!$E$1:$AW$1=R$1)*('冬被-S级品'!$E$2:$AW$10)),0)+IFERROR(SUMPRODUCT(('白止-S级品'!$A$2:$A$26=$B154)*('白止-S级品'!$D$1:$AV$1=R$1)*('白止-S级品'!$D$2:$AV$26)),0)+IFERROR(SUMPRODUCT(('乐容-S级品'!$A$4:$A$32=$B154)*('乐容-S级品'!$L$3:$CA$3=R$1)*('乐容-S级品'!$L$4:$CA$32)),0)</f>
      </c>
      <c r="S154" s="280">
        <f>IFERROR(SUMPRODUCT(('控温被PRO-S级品'!$B$2:$B$10=$B154)*('控温被PRO-S级品'!$E$1:$BE$1=S$1)*('控温被PRO-S级品'!$E$2:$BE$10)),0)+IFERROR(SUMPRODUCT(('冬被-S级品'!$B$2:$B$10=$B154)*('冬被-S级品'!$E$1:$AW$1=S$1)*('冬被-S级品'!$E$2:$AW$10)),0)+IFERROR(SUMPRODUCT(('白止-S级品'!$A$2:$A$26=$B154)*('白止-S级品'!$D$1:$AV$1=S$1)*('白止-S级品'!$D$2:$AV$26)),0)+IFERROR(SUMPRODUCT(('乐容-S级品'!$A$4:$A$32=$B154)*('乐容-S级品'!$L$3:$CA$3=S$1)*('乐容-S级品'!$L$4:$CA$32)),0)</f>
      </c>
      <c r="T154" s="280">
        <f>IFERROR(SUMPRODUCT(('控温被PRO-S级品'!$B$2:$B$10=$B154)*('控温被PRO-S级品'!$E$1:$BE$1=T$1)*('控温被PRO-S级品'!$E$2:$BE$10)),0)+IFERROR(SUMPRODUCT(('冬被-S级品'!$B$2:$B$10=$B154)*('冬被-S级品'!$E$1:$AW$1=T$1)*('冬被-S级品'!$E$2:$AW$10)),0)+IFERROR(SUMPRODUCT(('白止-S级品'!$A$2:$A$26=$B154)*('白止-S级品'!$D$1:$AV$1=T$1)*('白止-S级品'!$D$2:$AV$26)),0)+IFERROR(SUMPRODUCT(('乐容-S级品'!$A$4:$A$32=$B154)*('乐容-S级品'!$L$3:$CA$3=T$1)*('乐容-S级品'!$L$4:$CA$32)),0)</f>
      </c>
      <c r="U154" s="280">
        <f>IFERROR(SUMPRODUCT(('控温被PRO-S级品'!$B$2:$B$10=$B154)*('控温被PRO-S级品'!$E$1:$BE$1=U$1)*('控温被PRO-S级品'!$E$2:$BE$10)),0)+IFERROR(SUMPRODUCT(('冬被-S级品'!$B$2:$B$10=$B154)*('冬被-S级品'!$E$1:$AW$1=U$1)*('冬被-S级品'!$E$2:$AW$10)),0)+IFERROR(SUMPRODUCT(('白止-S级品'!$A$2:$A$26=$B154)*('白止-S级品'!$D$1:$AV$1=U$1)*('白止-S级品'!$D$2:$AV$26)),0)+IFERROR(SUMPRODUCT(('乐容-S级品'!$A$4:$A$32=$B154)*('乐容-S级品'!$L$3:$CA$3=U$1)*('乐容-S级品'!$L$4:$CA$32)),0)</f>
      </c>
      <c r="V154" s="280">
        <f>IFERROR(SUMPRODUCT(('控温被PRO-S级品'!$B$2:$B$10=$B154)*('控温被PRO-S级品'!$E$1:$BE$1=V$1)*('控温被PRO-S级品'!$E$2:$BE$10)),0)+IFERROR(SUMPRODUCT(('冬被-S级品'!$B$2:$B$10=$B154)*('冬被-S级品'!$E$1:$AW$1=V$1)*('冬被-S级品'!$E$2:$AW$10)),0)+IFERROR(SUMPRODUCT(('白止-S级品'!$A$2:$A$26=$B154)*('白止-S级品'!$D$1:$AV$1=V$1)*('白止-S级品'!$D$2:$AV$26)),0)+IFERROR(SUMPRODUCT(('乐容-S级品'!$A$4:$A$32=$B154)*('乐容-S级品'!$L$3:$CA$3=V$1)*('乐容-S级品'!$L$4:$CA$32)),0)</f>
      </c>
      <c r="W154" s="280">
        <f>IFERROR(SUMPRODUCT(('控温被PRO-S级品'!$B$2:$B$10=$B154)*('控温被PRO-S级品'!$E$1:$BE$1=W$1)*('控温被PRO-S级品'!$E$2:$BE$10)),0)+IFERROR(SUMPRODUCT(('冬被-S级品'!$B$2:$B$10=$B154)*('冬被-S级品'!$E$1:$AW$1=W$1)*('冬被-S级品'!$E$2:$AW$10)),0)+IFERROR(SUMPRODUCT(('白止-S级品'!$A$2:$A$26=$B154)*('白止-S级品'!$D$1:$AV$1=W$1)*('白止-S级品'!$D$2:$AV$26)),0)+IFERROR(SUMPRODUCT(('乐容-S级品'!$A$4:$A$32=$B154)*('乐容-S级品'!$L$3:$CA$3=W$1)*('乐容-S级品'!$L$4:$CA$32)),0)</f>
      </c>
      <c r="X154" s="280">
        <f>IFERROR(SUMPRODUCT(('控温被PRO-S级品'!$B$2:$B$10=$B154)*('控温被PRO-S级品'!$E$1:$BE$1=X$1)*('控温被PRO-S级品'!$E$2:$BE$10)),0)+IFERROR(SUMPRODUCT(('冬被-S级品'!$B$2:$B$10=$B154)*('冬被-S级品'!$E$1:$AW$1=X$1)*('冬被-S级品'!$E$2:$AW$10)),0)+IFERROR(SUMPRODUCT(('白止-S级品'!$A$2:$A$26=$B154)*('白止-S级品'!$D$1:$AV$1=X$1)*('白止-S级品'!$D$2:$AV$26)),0)+IFERROR(SUMPRODUCT(('乐容-S级品'!$A$4:$A$32=$B154)*('乐容-S级品'!$L$3:$CA$3=X$1)*('乐容-S级品'!$L$4:$CA$32)),0)</f>
      </c>
      <c r="Y154" s="280">
        <f>IFERROR(SUMPRODUCT(('控温被PRO-S级品'!$B$2:$B$10=$B154)*('控温被PRO-S级品'!$E$1:$BE$1=Y$1)*('控温被PRO-S级品'!$E$2:$BE$10)),0)+IFERROR(SUMPRODUCT(('冬被-S级品'!$B$2:$B$10=$B154)*('冬被-S级品'!$E$1:$AW$1=Y$1)*('冬被-S级品'!$E$2:$AW$10)),0)+IFERROR(SUMPRODUCT(('白止-S级品'!$A$2:$A$26=$B154)*('白止-S级品'!$D$1:$AV$1=Y$1)*('白止-S级品'!$D$2:$AV$26)),0)+IFERROR(SUMPRODUCT(('乐容-S级品'!$A$4:$A$32=$B154)*('乐容-S级品'!$L$3:$CA$3=Y$1)*('乐容-S级品'!$L$4:$CA$32)),0)</f>
      </c>
      <c r="Z154" s="280">
        <f>IFERROR(SUMPRODUCT(('控温被PRO-S级品'!$B$2:$B$10=$B154)*('控温被PRO-S级品'!$E$1:$BE$1=Z$1)*('控温被PRO-S级品'!$E$2:$BE$10)),0)+IFERROR(SUMPRODUCT(('冬被-S级品'!$B$2:$B$10=$B154)*('冬被-S级品'!$E$1:$AW$1=Z$1)*('冬被-S级品'!$E$2:$AW$10)),0)+IFERROR(SUMPRODUCT(('白止-S级品'!$A$2:$A$26=$B154)*('白止-S级品'!$D$1:$AV$1=Z$1)*('白止-S级品'!$D$2:$AV$26)),0)+IFERROR(SUMPRODUCT(('乐容-S级品'!$A$4:$A$32=$B154)*('乐容-S级品'!$L$3:$CA$3=Z$1)*('乐容-S级品'!$L$4:$CA$32)),0)</f>
      </c>
      <c r="AA154" s="280">
        <f>IFERROR(SUMPRODUCT(('控温被PRO-S级品'!$B$2:$B$10=$B154)*('控温被PRO-S级品'!$E$1:$BE$1=AA$1)*('控温被PRO-S级品'!$E$2:$BE$10)),0)+IFERROR(SUMPRODUCT(('冬被-S级品'!$B$2:$B$10=$B154)*('冬被-S级品'!$E$1:$AW$1=AA$1)*('冬被-S级品'!$E$2:$AW$10)),0)+IFERROR(SUMPRODUCT(('白止-S级品'!$A$2:$A$26=$B154)*('白止-S级品'!$D$1:$AV$1=AA$1)*('白止-S级品'!$D$2:$AV$26)),0)+IFERROR(SUMPRODUCT(('乐容-S级品'!$A$4:$A$32=$B154)*('乐容-S级品'!$L$3:$CA$3=AA$1)*('乐容-S级品'!$L$4:$CA$32)),0)</f>
      </c>
      <c r="AB154" s="280">
        <f>IFERROR(SUMPRODUCT(('控温被PRO-S级品'!$B$2:$B$10=$B154)*('控温被PRO-S级品'!$E$1:$BE$1=AB$1)*('控温被PRO-S级品'!$E$2:$BE$10)),0)+IFERROR(SUMPRODUCT(('冬被-S级品'!$B$2:$B$10=$B154)*('冬被-S级品'!$E$1:$AW$1=AB$1)*('冬被-S级品'!$E$2:$AW$10)),0)+IFERROR(SUMPRODUCT(('白止-S级品'!$A$2:$A$26=$B154)*('白止-S级品'!$D$1:$AV$1=AB$1)*('白止-S级品'!$D$2:$AV$26)),0)+IFERROR(SUMPRODUCT(('乐容-S级品'!$A$4:$A$32=$B154)*('乐容-S级品'!$L$3:$CA$3=AB$1)*('乐容-S级品'!$L$4:$CA$32)),0)</f>
      </c>
      <c r="AC154" s="280">
        <f>IFERROR(SUMPRODUCT(('控温被PRO-S级品'!$B$2:$B$10=$B154)*('控温被PRO-S级品'!$E$1:$BE$1=AC$1)*('控温被PRO-S级品'!$E$2:$BE$10)),0)+IFERROR(SUMPRODUCT(('冬被-S级品'!$B$2:$B$10=$B154)*('冬被-S级品'!$E$1:$AW$1=AC$1)*('冬被-S级品'!$E$2:$AW$10)),0)+IFERROR(SUMPRODUCT(('白止-S级品'!$A$2:$A$26=$B154)*('白止-S级品'!$D$1:$AV$1=AC$1)*('白止-S级品'!$D$2:$AV$26)),0)+IFERROR(SUMPRODUCT(('乐容-S级品'!$A$4:$A$32=$B154)*('乐容-S级品'!$L$3:$CA$3=AC$1)*('乐容-S级品'!$L$4:$CA$32)),0)</f>
      </c>
      <c r="AD154" s="280">
        <f>IFERROR(SUMPRODUCT(('控温被PRO-S级品'!$B$2:$B$10=$B154)*('控温被PRO-S级品'!$E$1:$BE$1=AD$1)*('控温被PRO-S级品'!$E$2:$BE$10)),0)+IFERROR(SUMPRODUCT(('冬被-S级品'!$B$2:$B$10=$B154)*('冬被-S级品'!$E$1:$AW$1=AD$1)*('冬被-S级品'!$E$2:$AW$10)),0)+IFERROR(SUMPRODUCT(('白止-S级品'!$A$2:$A$26=$B154)*('白止-S级品'!$D$1:$AV$1=AD$1)*('白止-S级品'!$D$2:$AV$26)),0)+IFERROR(SUMPRODUCT(('乐容-S级品'!$A$4:$A$32=$B154)*('乐容-S级品'!$L$3:$CA$3=AD$1)*('乐容-S级品'!$L$4:$CA$32)),0)</f>
      </c>
      <c r="AE154" s="280">
        <f>IFERROR(SUMPRODUCT(('控温被PRO-S级品'!$B$2:$B$10=$B154)*('控温被PRO-S级品'!$E$1:$BE$1=AE$1)*('控温被PRO-S级品'!$E$2:$BE$10)),0)+IFERROR(SUMPRODUCT(('冬被-S级品'!$B$2:$B$10=$B154)*('冬被-S级品'!$E$1:$AW$1=AE$1)*('冬被-S级品'!$E$2:$AW$10)),0)+IFERROR(SUMPRODUCT(('白止-S级品'!$A$2:$A$26=$B154)*('白止-S级品'!$D$1:$AV$1=AE$1)*('白止-S级品'!$D$2:$AV$26)),0)+IFERROR(SUMPRODUCT(('乐容-S级品'!$A$4:$A$32=$B154)*('乐容-S级品'!$L$3:$CA$3=AE$1)*('乐容-S级品'!$L$4:$CA$32)),0)</f>
      </c>
      <c r="AF154" s="280">
        <f>IFERROR(SUMPRODUCT(('控温被PRO-S级品'!$B$2:$B$10=$B154)*('控温被PRO-S级品'!$E$1:$BE$1=AF$1)*('控温被PRO-S级品'!$E$2:$BE$10)),0)+IFERROR(SUMPRODUCT(('冬被-S级品'!$B$2:$B$10=$B154)*('冬被-S级品'!$E$1:$AW$1=AF$1)*('冬被-S级品'!$E$2:$AW$10)),0)+IFERROR(SUMPRODUCT(('白止-S级品'!$A$2:$A$26=$B154)*('白止-S级品'!$D$1:$AV$1=AF$1)*('白止-S级品'!$D$2:$AV$26)),0)+IFERROR(SUMPRODUCT(('乐容-S级品'!$A$4:$A$32=$B154)*('乐容-S级品'!$L$3:$CA$3=AF$1)*('乐容-S级品'!$L$4:$CA$32)),0)</f>
      </c>
      <c r="AG154" s="280">
        <f>IFERROR(SUMPRODUCT(('控温被PRO-S级品'!$B$2:$B$10=$B154)*('控温被PRO-S级品'!$E$1:$BE$1=AG$1)*('控温被PRO-S级品'!$E$2:$BE$10)),0)+IFERROR(SUMPRODUCT(('冬被-S级品'!$B$2:$B$10=$B154)*('冬被-S级品'!$E$1:$AW$1=AG$1)*('冬被-S级品'!$E$2:$AW$10)),0)+IFERROR(SUMPRODUCT(('白止-S级品'!$A$2:$A$26=$B154)*('白止-S级品'!$D$1:$AV$1=AG$1)*('白止-S级品'!$D$2:$AV$26)),0)+IFERROR(SUMPRODUCT(('乐容-S级品'!$A$4:$A$32=$B154)*('乐容-S级品'!$L$3:$CA$3=AG$1)*('乐容-S级品'!$L$4:$CA$32)),0)</f>
      </c>
      <c r="AH154" s="280">
        <f>IFERROR(SUMPRODUCT(('控温被PRO-S级品'!$B$2:$B$10=$B154)*('控温被PRO-S级品'!$E$1:$BE$1=AH$1)*('控温被PRO-S级品'!$E$2:$BE$10)),0)+IFERROR(SUMPRODUCT(('冬被-S级品'!$B$2:$B$10=$B154)*('冬被-S级品'!$E$1:$AW$1=AH$1)*('冬被-S级品'!$E$2:$AW$10)),0)+IFERROR(SUMPRODUCT(('白止-S级品'!$A$2:$A$26=$B154)*('白止-S级品'!$D$1:$AV$1=AH$1)*('白止-S级品'!$D$2:$AV$26)),0)+IFERROR(SUMPRODUCT(('乐容-S级品'!$A$4:$A$32=$B154)*('乐容-S级品'!$L$3:$CA$3=AH$1)*('乐容-S级品'!$L$4:$CA$32)),0)</f>
      </c>
      <c r="AI154" s="280">
        <f>IFERROR(SUMPRODUCT(('控温被PRO-S级品'!$B$2:$B$10=$B154)*('控温被PRO-S级品'!$E$1:$BE$1=AI$1)*('控温被PRO-S级品'!$E$2:$BE$10)),0)+IFERROR(SUMPRODUCT(('冬被-S级品'!$B$2:$B$10=$B154)*('冬被-S级品'!$E$1:$AW$1=AI$1)*('冬被-S级品'!$E$2:$AW$10)),0)+IFERROR(SUMPRODUCT(('白止-S级品'!$A$2:$A$26=$B154)*('白止-S级品'!$D$1:$AV$1=AI$1)*('白止-S级品'!$D$2:$AV$26)),0)+IFERROR(SUMPRODUCT(('乐容-S级品'!$A$4:$A$32=$B154)*('乐容-S级品'!$L$3:$CA$3=AI$1)*('乐容-S级品'!$L$4:$CA$32)),0)</f>
      </c>
      <c r="AJ154" s="280">
        <f>IFERROR(SUMPRODUCT(('控温被PRO-S级品'!$B$2:$B$10=$B154)*('控温被PRO-S级品'!$E$1:$BE$1=AJ$1)*('控温被PRO-S级品'!$E$2:$BE$10)),0)+IFERROR(SUMPRODUCT(('冬被-S级品'!$B$2:$B$10=$B154)*('冬被-S级品'!$E$1:$AW$1=AJ$1)*('冬被-S级品'!$E$2:$AW$10)),0)+IFERROR(SUMPRODUCT(('白止-S级品'!$A$2:$A$26=$B154)*('白止-S级品'!$D$1:$AV$1=AJ$1)*('白止-S级品'!$D$2:$AV$26)),0)+IFERROR(SUMPRODUCT(('乐容-S级品'!$A$4:$A$32=$B154)*('乐容-S级品'!$L$3:$CA$3=AJ$1)*('乐容-S级品'!$L$4:$CA$32)),0)</f>
      </c>
      <c r="AK154" s="280">
        <f>IFERROR(SUMPRODUCT(('控温被PRO-S级品'!$B$2:$B$10=$B154)*('控温被PRO-S级品'!$E$1:$BE$1=AK$1)*('控温被PRO-S级品'!$E$2:$BE$10)),0)+IFERROR(SUMPRODUCT(('冬被-S级品'!$B$2:$B$10=$B154)*('冬被-S级品'!$E$1:$AW$1=AK$1)*('冬被-S级品'!$E$2:$AW$10)),0)+IFERROR(SUMPRODUCT(('白止-S级品'!$A$2:$A$26=$B154)*('白止-S级品'!$D$1:$AV$1=AK$1)*('白止-S级品'!$D$2:$AV$26)),0)+IFERROR(SUMPRODUCT(('乐容-S级品'!$A$4:$A$32=$B154)*('乐容-S级品'!$L$3:$CA$3=AK$1)*('乐容-S级品'!$L$4:$CA$32)),0)</f>
      </c>
      <c r="AL154" s="280">
        <f>IFERROR(SUMPRODUCT(('控温被PRO-S级品'!$B$2:$B$10=$B154)*('控温被PRO-S级品'!$E$1:$BE$1=AL$1)*('控温被PRO-S级品'!$E$2:$BE$10)),0)+IFERROR(SUMPRODUCT(('冬被-S级品'!$B$2:$B$10=$B154)*('冬被-S级品'!$E$1:$AW$1=AL$1)*('冬被-S级品'!$E$2:$AW$10)),0)+IFERROR(SUMPRODUCT(('白止-S级品'!$A$2:$A$26=$B154)*('白止-S级品'!$D$1:$AV$1=AL$1)*('白止-S级品'!$D$2:$AV$26)),0)+IFERROR(SUMPRODUCT(('乐容-S级品'!$A$4:$A$32=$B154)*('乐容-S级品'!$L$3:$CA$3=AL$1)*('乐容-S级品'!$L$4:$CA$32)),0)</f>
      </c>
      <c r="AM154" s="280">
        <f>IFERROR(SUMPRODUCT(('控温被PRO-S级品'!$B$2:$B$10=$B154)*('控温被PRO-S级品'!$E$1:$BE$1=AM$1)*('控温被PRO-S级品'!$E$2:$BE$10)),0)+IFERROR(SUMPRODUCT(('冬被-S级品'!$B$2:$B$10=$B154)*('冬被-S级品'!$E$1:$AW$1=AM$1)*('冬被-S级品'!$E$2:$AW$10)),0)+IFERROR(SUMPRODUCT(('白止-S级品'!$A$2:$A$26=$B154)*('白止-S级品'!$D$1:$AV$1=AM$1)*('白止-S级品'!$D$2:$AV$26)),0)+IFERROR(SUMPRODUCT(('乐容-S级品'!$A$4:$A$32=$B154)*('乐容-S级品'!$L$3:$CA$3=AM$1)*('乐容-S级品'!$L$4:$CA$32)),0)</f>
      </c>
      <c r="AN154" s="280">
        <f>IFERROR(SUMPRODUCT(('控温被PRO-S级品'!$B$2:$B$10=$B154)*('控温被PRO-S级品'!$E$1:$BE$1=AN$1)*('控温被PRO-S级品'!$E$2:$BE$10)),0)+IFERROR(SUMPRODUCT(('冬被-S级品'!$B$2:$B$10=$B154)*('冬被-S级品'!$E$1:$AW$1=AN$1)*('冬被-S级品'!$E$2:$AW$10)),0)+IFERROR(SUMPRODUCT(('白止-S级品'!$A$2:$A$26=$B154)*('白止-S级品'!$D$1:$AV$1=AN$1)*('白止-S级品'!$D$2:$AV$26)),0)+IFERROR(SUMPRODUCT(('乐容-S级品'!$A$4:$A$32=$B154)*('乐容-S级品'!$L$3:$CA$3=AN$1)*('乐容-S级品'!$L$4:$CA$32)),0)</f>
      </c>
      <c r="AO154" s="280">
        <f>IFERROR(SUMPRODUCT(('控温被PRO-S级品'!$B$2:$B$10=$B154)*('控温被PRO-S级品'!$E$1:$BE$1=AO$1)*('控温被PRO-S级品'!$E$2:$BE$10)),0)+IFERROR(SUMPRODUCT(('冬被-S级品'!$B$2:$B$10=$B154)*('冬被-S级品'!$E$1:$AW$1=AO$1)*('冬被-S级品'!$E$2:$AW$10)),0)+IFERROR(SUMPRODUCT(('白止-S级品'!$A$2:$A$26=$B154)*('白止-S级品'!$D$1:$AV$1=AO$1)*('白止-S级品'!$D$2:$AV$26)),0)+IFERROR(SUMPRODUCT(('乐容-S级品'!$A$4:$A$32=$B154)*('乐容-S级品'!$L$3:$CA$3=AO$1)*('乐容-S级品'!$L$4:$CA$32)),0)</f>
      </c>
      <c r="AP154" s="280">
        <f>IFERROR(SUMPRODUCT(('控温被PRO-S级品'!$B$2:$B$10=$B154)*('控温被PRO-S级品'!$E$1:$BE$1=AP$1)*('控温被PRO-S级品'!$E$2:$BE$10)),0)+IFERROR(SUMPRODUCT(('冬被-S级品'!$B$2:$B$10=$B154)*('冬被-S级品'!$E$1:$AW$1=AP$1)*('冬被-S级品'!$E$2:$AW$10)),0)+IFERROR(SUMPRODUCT(('白止-S级品'!$A$2:$A$26=$B154)*('白止-S级品'!$D$1:$AV$1=AP$1)*('白止-S级品'!$D$2:$AV$26)),0)+IFERROR(SUMPRODUCT(('乐容-S级品'!$A$4:$A$32=$B154)*('乐容-S级品'!$L$3:$CA$3=AP$1)*('乐容-S级品'!$L$4:$CA$32)),0)</f>
      </c>
      <c r="AQ154" s="280">
        <f>IFERROR(SUMPRODUCT(('控温被PRO-S级品'!$B$2:$B$10=$B154)*('控温被PRO-S级品'!$E$1:$BE$1=AQ$1)*('控温被PRO-S级品'!$E$2:$BE$10)),0)+IFERROR(SUMPRODUCT(('冬被-S级品'!$B$2:$B$10=$B154)*('冬被-S级品'!$E$1:$AW$1=AQ$1)*('冬被-S级品'!$E$2:$AW$10)),0)+IFERROR(SUMPRODUCT(('白止-S级品'!$A$2:$A$26=$B154)*('白止-S级品'!$D$1:$AV$1=AQ$1)*('白止-S级品'!$D$2:$AV$26)),0)+IFERROR(SUMPRODUCT(('乐容-S级品'!$A$4:$A$32=$B154)*('乐容-S级品'!$L$3:$CA$3=AQ$1)*('乐容-S级品'!$L$4:$CA$32)),0)</f>
      </c>
      <c r="AR154" s="280">
        <f>IFERROR(SUMPRODUCT(('控温被PRO-S级品'!$B$2:$B$10=$B154)*('控温被PRO-S级品'!$E$1:$BE$1=AR$1)*('控温被PRO-S级品'!$E$2:$BE$10)),0)+IFERROR(SUMPRODUCT(('冬被-S级品'!$B$2:$B$10=$B154)*('冬被-S级品'!$E$1:$AW$1=AR$1)*('冬被-S级品'!$E$2:$AW$10)),0)+IFERROR(SUMPRODUCT(('白止-S级品'!$A$2:$A$26=$B154)*('白止-S级品'!$D$1:$AV$1=AR$1)*('白止-S级品'!$D$2:$AV$26)),0)+IFERROR(SUMPRODUCT(('乐容-S级品'!$A$4:$A$32=$B154)*('乐容-S级品'!$L$3:$CA$3=AR$1)*('乐容-S级品'!$L$4:$CA$32)),0)</f>
      </c>
      <c r="AS154" s="280">
        <f>IFERROR(SUMPRODUCT(('控温被PRO-S级品'!$B$2:$B$10=$B154)*('控温被PRO-S级品'!$E$1:$BE$1=AS$1)*('控温被PRO-S级品'!$E$2:$BE$10)),0)+IFERROR(SUMPRODUCT(('冬被-S级品'!$B$2:$B$10=$B154)*('冬被-S级品'!$E$1:$AW$1=AS$1)*('冬被-S级品'!$E$2:$AW$10)),0)+IFERROR(SUMPRODUCT(('白止-S级品'!$A$2:$A$26=$B154)*('白止-S级品'!$D$1:$AV$1=AS$1)*('白止-S级品'!$D$2:$AV$26)),0)+IFERROR(SUMPRODUCT(('乐容-S级品'!$A$4:$A$32=$B154)*('乐容-S级品'!$L$3:$CA$3=AS$1)*('乐容-S级品'!$L$4:$CA$32)),0)</f>
      </c>
      <c r="AT154" s="280">
        <f>IFERROR(SUMPRODUCT(('控温被PRO-S级品'!$B$2:$B$10=$B154)*('控温被PRO-S级品'!$E$1:$BE$1=AT$1)*('控温被PRO-S级品'!$E$2:$BE$10)),0)+IFERROR(SUMPRODUCT(('冬被-S级品'!$B$2:$B$10=$B154)*('冬被-S级品'!$E$1:$AW$1=AT$1)*('冬被-S级品'!$E$2:$AW$10)),0)+IFERROR(SUMPRODUCT(('白止-S级品'!$A$2:$A$26=$B154)*('白止-S级品'!$D$1:$AV$1=AT$1)*('白止-S级品'!$D$2:$AV$26)),0)+IFERROR(SUMPRODUCT(('乐容-S级品'!$A$4:$A$32=$B154)*('乐容-S级品'!$L$3:$CA$3=AT$1)*('乐容-S级品'!$L$4:$CA$32)),0)</f>
      </c>
      <c r="AU154" s="280">
        <f>IFERROR(SUMPRODUCT(('控温被PRO-S级品'!$B$2:$B$10=$B154)*('控温被PRO-S级品'!$E$1:$BE$1=AU$1)*('控温被PRO-S级品'!$E$2:$BE$10)),0)+IFERROR(SUMPRODUCT(('冬被-S级品'!$B$2:$B$10=$B154)*('冬被-S级品'!$E$1:$AW$1=AU$1)*('冬被-S级品'!$E$2:$AW$10)),0)+IFERROR(SUMPRODUCT(('白止-S级品'!$A$2:$A$26=$B154)*('白止-S级品'!$D$1:$AV$1=AU$1)*('白止-S级品'!$D$2:$AV$26)),0)+IFERROR(SUMPRODUCT(('乐容-S级品'!$A$4:$A$32=$B154)*('乐容-S级品'!$L$3:$CA$3=AU$1)*('乐容-S级品'!$L$4:$CA$32)),0)</f>
      </c>
      <c r="AV154" s="280">
        <f>IFERROR(SUMPRODUCT(('控温被PRO-S级品'!$B$2:$B$10=$B154)*('控温被PRO-S级品'!$E$1:$BE$1=AV$1)*('控温被PRO-S级品'!$E$2:$BE$10)),0)+IFERROR(SUMPRODUCT(('冬被-S级品'!$B$2:$B$10=$B154)*('冬被-S级品'!$E$1:$AW$1=AV$1)*('冬被-S级品'!$E$2:$AW$10)),0)+IFERROR(SUMPRODUCT(('白止-S级品'!$A$2:$A$26=$B154)*('白止-S级品'!$D$1:$AV$1=AV$1)*('白止-S级品'!$D$2:$AV$26)),0)+IFERROR(SUMPRODUCT(('乐容-S级品'!$A$4:$A$32=$B154)*('乐容-S级品'!$L$3:$CA$3=AV$1)*('乐容-S级品'!$L$4:$CA$32)),0)</f>
      </c>
      <c r="AW154" s="280">
        <f>IFERROR(SUMPRODUCT(('控温被PRO-S级品'!$B$2:$B$10=$B154)*('控温被PRO-S级品'!$E$1:$BE$1=AW$1)*('控温被PRO-S级品'!$E$2:$BE$10)),0)+IFERROR(SUMPRODUCT(('冬被-S级品'!$B$2:$B$10=$B154)*('冬被-S级品'!$E$1:$AW$1=AW$1)*('冬被-S级品'!$E$2:$AW$10)),0)+IFERROR(SUMPRODUCT(('白止-S级品'!$A$2:$A$26=$B154)*('白止-S级品'!$D$1:$AV$1=AW$1)*('白止-S级品'!$D$2:$AV$26)),0)+IFERROR(SUMPRODUCT(('乐容-S级品'!$A$4:$A$32=$B154)*('乐容-S级品'!$L$3:$CA$3=AW$1)*('乐容-S级品'!$L$4:$CA$32)),0)</f>
      </c>
      <c r="AX154" s="280">
        <f>IFERROR(SUMPRODUCT(('控温被PRO-S级品'!$B$2:$B$10=$B154)*('控温被PRO-S级品'!$E$1:$BE$1=AX$1)*('控温被PRO-S级品'!$E$2:$BE$10)),0)+IFERROR(SUMPRODUCT(('冬被-S级品'!$B$2:$B$10=$B154)*('冬被-S级品'!$E$1:$AW$1=AX$1)*('冬被-S级品'!$E$2:$AW$10)),0)+IFERROR(SUMPRODUCT(('白止-S级品'!$A$2:$A$26=$B154)*('白止-S级品'!$D$1:$AV$1=AX$1)*('白止-S级品'!$D$2:$AV$26)),0)+IFERROR(SUMPRODUCT(('乐容-S级品'!$A$4:$A$32=$B154)*('乐容-S级品'!$L$3:$CA$3=AX$1)*('乐容-S级品'!$L$4:$CA$32)),0)</f>
      </c>
      <c r="AY154" s="280">
        <f>IFERROR(SUMPRODUCT(('控温被PRO-S级品'!$B$2:$B$10=$B154)*('控温被PRO-S级品'!$E$1:$BE$1=AY$1)*('控温被PRO-S级品'!$E$2:$BE$10)),0)+IFERROR(SUMPRODUCT(('冬被-S级品'!$B$2:$B$10=$B154)*('冬被-S级品'!$E$1:$AW$1=AY$1)*('冬被-S级品'!$E$2:$AW$10)),0)+IFERROR(SUMPRODUCT(('白止-S级品'!$A$2:$A$26=$B154)*('白止-S级品'!$D$1:$AV$1=AY$1)*('白止-S级品'!$D$2:$AV$26)),0)+IFERROR(SUMPRODUCT(('乐容-S级品'!$A$4:$A$32=$B154)*('乐容-S级品'!$L$3:$CA$3=AY$1)*('乐容-S级品'!$L$4:$CA$32)),0)</f>
      </c>
      <c r="AZ154" s="280">
        <f>IFERROR(SUMPRODUCT(('控温被PRO-S级品'!$B$2:$B$10=$B154)*('控温被PRO-S级品'!$E$1:$BE$1=AZ$1)*('控温被PRO-S级品'!$E$2:$BE$10)),0)+IFERROR(SUMPRODUCT(('冬被-S级品'!$B$2:$B$10=$B154)*('冬被-S级品'!$E$1:$AW$1=AZ$1)*('冬被-S级品'!$E$2:$AW$10)),0)+IFERROR(SUMPRODUCT(('白止-S级品'!$A$2:$A$26=$B154)*('白止-S级品'!$D$1:$AV$1=AZ$1)*('白止-S级品'!$D$2:$AV$26)),0)+IFERROR(SUMPRODUCT(('乐容-S级品'!$A$4:$A$32=$B154)*('乐容-S级品'!$L$3:$CA$3=AZ$1)*('乐容-S级品'!$L$4:$CA$32)),0)</f>
      </c>
      <c r="BA154" s="280">
        <f>IFERROR(SUMPRODUCT(('控温被PRO-S级品'!$B$2:$B$10=$B154)*('控温被PRO-S级品'!$E$1:$BE$1=BA$1)*('控温被PRO-S级品'!$E$2:$BE$10)),0)+IFERROR(SUMPRODUCT(('冬被-S级品'!$B$2:$B$10=$B154)*('冬被-S级品'!$E$1:$AW$1=BA$1)*('冬被-S级品'!$E$2:$AW$10)),0)+IFERROR(SUMPRODUCT(('白止-S级品'!$A$2:$A$26=$B154)*('白止-S级品'!$D$1:$AV$1=BA$1)*('白止-S级品'!$D$2:$AV$26)),0)+IFERROR(SUMPRODUCT(('乐容-S级品'!$A$4:$A$32=$B154)*('乐容-S级品'!$L$3:$CA$3=BA$1)*('乐容-S级品'!$L$4:$CA$32)),0)</f>
      </c>
      <c r="BB154" s="280">
        <f>IFERROR(SUMPRODUCT(('控温被PRO-S级品'!$B$2:$B$10=$B154)*('控温被PRO-S级品'!$E$1:$BE$1=BB$1)*('控温被PRO-S级品'!$E$2:$BE$10)),0)+IFERROR(SUMPRODUCT(('冬被-S级品'!$B$2:$B$10=$B154)*('冬被-S级品'!$E$1:$AW$1=BB$1)*('冬被-S级品'!$E$2:$AW$10)),0)+IFERROR(SUMPRODUCT(('白止-S级品'!$A$2:$A$26=$B154)*('白止-S级品'!$D$1:$AV$1=BB$1)*('白止-S级品'!$D$2:$AV$26)),0)+IFERROR(SUMPRODUCT(('乐容-S级品'!$A$4:$A$32=$B154)*('乐容-S级品'!$L$3:$CA$3=BB$1)*('乐容-S级品'!$L$4:$CA$32)),0)</f>
      </c>
      <c r="BC154" s="280">
        <f>IFERROR(SUMPRODUCT(('控温被PRO-S级品'!$B$2:$B$10=$B154)*('控温被PRO-S级品'!$E$1:$BE$1=BC$1)*('控温被PRO-S级品'!$E$2:$BE$10)),0)+IFERROR(SUMPRODUCT(('冬被-S级品'!$B$2:$B$10=$B154)*('冬被-S级品'!$E$1:$AW$1=BC$1)*('冬被-S级品'!$E$2:$AW$10)),0)+IFERROR(SUMPRODUCT(('白止-S级品'!$A$2:$A$26=$B154)*('白止-S级品'!$D$1:$AV$1=BC$1)*('白止-S级品'!$D$2:$AV$26)),0)+IFERROR(SUMPRODUCT(('乐容-S级品'!$A$4:$A$32=$B154)*('乐容-S级品'!$L$3:$CA$3=BC$1)*('乐容-S级品'!$L$4:$CA$32)),0)</f>
      </c>
      <c r="BD154" s="280">
        <f>IFERROR(SUMPRODUCT(('控温被PRO-S级品'!$B$2:$B$10=$B154)*('控温被PRO-S级品'!$E$1:$BE$1=BD$1)*('控温被PRO-S级品'!$E$2:$BE$10)),0)+IFERROR(SUMPRODUCT(('冬被-S级品'!$B$2:$B$10=$B154)*('冬被-S级品'!$E$1:$AW$1=BD$1)*('冬被-S级品'!$E$2:$AW$10)),0)+IFERROR(SUMPRODUCT(('白止-S级品'!$A$2:$A$26=$B154)*('白止-S级品'!$D$1:$AV$1=BD$1)*('白止-S级品'!$D$2:$AV$26)),0)+IFERROR(SUMPRODUCT(('乐容-S级品'!$A$4:$A$32=$B154)*('乐容-S级品'!$L$3:$CA$3=BD$1)*('乐容-S级品'!$L$4:$CA$32)),0)</f>
      </c>
      <c r="BE154" s="280">
        <f>IFERROR(SUMPRODUCT(('控温被PRO-S级品'!$B$2:$B$10=$B154)*('控温被PRO-S级品'!$E$1:$BE$1=BE$1)*('控温被PRO-S级品'!$E$2:$BE$10)),0)+IFERROR(SUMPRODUCT(('冬被-S级品'!$B$2:$B$10=$B154)*('冬被-S级品'!$E$1:$AW$1=BE$1)*('冬被-S级品'!$E$2:$AW$10)),0)+IFERROR(SUMPRODUCT(('白止-S级品'!$A$2:$A$26=$B154)*('白止-S级品'!$D$1:$AV$1=BE$1)*('白止-S级品'!$D$2:$AV$26)),0)+IFERROR(SUMPRODUCT(('乐容-S级品'!$A$4:$A$32=$B154)*('乐容-S级品'!$L$3:$CA$3=BE$1)*('乐容-S级品'!$L$4:$CA$32)),0)</f>
      </c>
      <c r="BF154" s="280">
        <f>IFERROR(SUMPRODUCT(('控温被PRO-S级品'!$B$2:$B$10=$B154)*('控温被PRO-S级品'!$E$1:$BE$1=BF$1)*('控温被PRO-S级品'!$E$2:$BE$10)),0)+IFERROR(SUMPRODUCT(('冬被-S级品'!$B$2:$B$10=$B154)*('冬被-S级品'!$E$1:$AW$1=BF$1)*('冬被-S级品'!$E$2:$AW$10)),0)+IFERROR(SUMPRODUCT(('白止-S级品'!$A$2:$A$26=$B154)*('白止-S级品'!$D$1:$AV$1=BF$1)*('白止-S级品'!$D$2:$AV$26)),0)+IFERROR(SUMPRODUCT(('乐容-S级品'!$A$4:$A$32=$B154)*('乐容-S级品'!$L$3:$CA$3=BF$1)*('乐容-S级品'!$L$4:$CA$32)),0)</f>
      </c>
      <c r="BG154" s="280">
        <f>IFERROR(SUMPRODUCT(('控温被PRO-S级品'!$B$2:$B$10=$B154)*('控温被PRO-S级品'!$E$1:$BE$1=BG$1)*('控温被PRO-S级品'!$E$2:$BE$10)),0)+IFERROR(SUMPRODUCT(('冬被-S级品'!$B$2:$B$10=$B154)*('冬被-S级品'!$E$1:$AW$1=BG$1)*('冬被-S级品'!$E$2:$AW$10)),0)+IFERROR(SUMPRODUCT(('白止-S级品'!$A$2:$A$26=$B154)*('白止-S级品'!$D$1:$AV$1=BG$1)*('白止-S级品'!$D$2:$AV$26)),0)+IFERROR(SUMPRODUCT(('乐容-S级品'!$A$4:$A$32=$B154)*('乐容-S级品'!$L$3:$CA$3=BG$1)*('乐容-S级品'!$L$4:$CA$32)),0)</f>
      </c>
      <c r="BH154" s="280">
        <f>IFERROR(SUMPRODUCT(('控温被PRO-S级品'!$B$2:$B$10=$B154)*('控温被PRO-S级品'!$E$1:$BE$1=BH$1)*('控温被PRO-S级品'!$E$2:$BE$10)),0)+IFERROR(SUMPRODUCT(('冬被-S级品'!$B$2:$B$10=$B154)*('冬被-S级品'!$E$1:$AW$1=BH$1)*('冬被-S级品'!$E$2:$AW$10)),0)+IFERROR(SUMPRODUCT(('白止-S级品'!$A$2:$A$26=$B154)*('白止-S级品'!$D$1:$AV$1=BH$1)*('白止-S级品'!$D$2:$AV$26)),0)+IFERROR(SUMPRODUCT(('乐容-S级品'!$A$4:$A$32=$B154)*('乐容-S级品'!$L$3:$CA$3=BH$1)*('乐容-S级品'!$L$4:$CA$32)),0)</f>
      </c>
      <c r="BI154" s="280">
        <f>IFERROR(SUMPRODUCT(('控温被PRO-S级品'!$B$2:$B$10=$B154)*('控温被PRO-S级品'!$E$1:$BE$1=BI$1)*('控温被PRO-S级品'!$E$2:$BE$10)),0)+IFERROR(SUMPRODUCT(('冬被-S级品'!$B$2:$B$10=$B154)*('冬被-S级品'!$E$1:$AW$1=BI$1)*('冬被-S级品'!$E$2:$AW$10)),0)+IFERROR(SUMPRODUCT(('白止-S级品'!$A$2:$A$26=$B154)*('白止-S级品'!$D$1:$AV$1=BI$1)*('白止-S级品'!$D$2:$AV$26)),0)+IFERROR(SUMPRODUCT(('乐容-S级品'!$A$4:$A$32=$B154)*('乐容-S级品'!$L$3:$CA$3=BI$1)*('乐容-S级品'!$L$4:$CA$32)),0)</f>
      </c>
      <c r="BJ154" s="280">
        <f>IFERROR(SUMPRODUCT(('控温被PRO-S级品'!$B$2:$B$10=$B154)*('控温被PRO-S级品'!$E$1:$BE$1=BJ$1)*('控温被PRO-S级品'!$E$2:$BE$10)),0)+IFERROR(SUMPRODUCT(('冬被-S级品'!$B$2:$B$10=$B154)*('冬被-S级品'!$E$1:$AW$1=BJ$1)*('冬被-S级品'!$E$2:$AW$10)),0)+IFERROR(SUMPRODUCT(('白止-S级品'!$A$2:$A$26=$B154)*('白止-S级品'!$D$1:$AV$1=BJ$1)*('白止-S级品'!$D$2:$AV$26)),0)+IFERROR(SUMPRODUCT(('乐容-S级品'!$A$4:$A$32=$B154)*('乐容-S级品'!$L$3:$CA$3=BJ$1)*('乐容-S级品'!$L$4:$CA$32)),0)</f>
      </c>
      <c r="BK154" s="280">
        <f>IFERROR(SUMPRODUCT(('控温被PRO-S级品'!$B$2:$B$10=$B154)*('控温被PRO-S级品'!$E$1:$BE$1=BK$1)*('控温被PRO-S级品'!$E$2:$BE$10)),0)+IFERROR(SUMPRODUCT(('冬被-S级品'!$B$2:$B$10=$B154)*('冬被-S级品'!$E$1:$AW$1=BK$1)*('冬被-S级品'!$E$2:$AW$10)),0)+IFERROR(SUMPRODUCT(('白止-S级品'!$A$2:$A$26=$B154)*('白止-S级品'!$D$1:$AV$1=BK$1)*('白止-S级品'!$D$2:$AV$26)),0)+IFERROR(SUMPRODUCT(('乐容-S级品'!$A$4:$A$32=$B154)*('乐容-S级品'!$L$3:$CA$3=BK$1)*('乐容-S级品'!$L$4:$CA$32)),0)</f>
      </c>
      <c r="BL154" s="280">
        <f>IFERROR(SUMPRODUCT(('控温被PRO-S级品'!$B$2:$B$10=$B154)*('控温被PRO-S级品'!$E$1:$BE$1=BL$1)*('控温被PRO-S级品'!$E$2:$BE$10)),0)+IFERROR(SUMPRODUCT(('冬被-S级品'!$B$2:$B$10=$B154)*('冬被-S级品'!$E$1:$AW$1=BL$1)*('冬被-S级品'!$E$2:$AW$10)),0)+IFERROR(SUMPRODUCT(('白止-S级品'!$A$2:$A$26=$B154)*('白止-S级品'!$D$1:$AV$1=BL$1)*('白止-S级品'!$D$2:$AV$26)),0)+IFERROR(SUMPRODUCT(('乐容-S级品'!$A$4:$A$32=$B154)*('乐容-S级品'!$L$3:$CA$3=BL$1)*('乐容-S级品'!$L$4:$CA$32)),0)</f>
      </c>
      <c r="BM154" s="280">
        <f>IFERROR(SUMPRODUCT(('控温被PRO-S级品'!$B$2:$B$10=$B154)*('控温被PRO-S级品'!$E$1:$BE$1=BM$1)*('控温被PRO-S级品'!$E$2:$BE$10)),0)+IFERROR(SUMPRODUCT(('冬被-S级品'!$B$2:$B$10=$B154)*('冬被-S级品'!$E$1:$AW$1=BM$1)*('冬被-S级品'!$E$2:$AW$10)),0)+IFERROR(SUMPRODUCT(('白止-S级品'!$A$2:$A$26=$B154)*('白止-S级品'!$D$1:$AV$1=BM$1)*('白止-S级品'!$D$2:$AV$26)),0)+IFERROR(SUMPRODUCT(('乐容-S级品'!$A$4:$A$32=$B154)*('乐容-S级品'!$L$3:$CA$3=BM$1)*('乐容-S级品'!$L$4:$CA$32)),0)</f>
      </c>
      <c r="BN154" s="280">
        <f>IFERROR(SUMPRODUCT(('控温被PRO-S级品'!$B$2:$B$10=$B154)*('控温被PRO-S级品'!$E$1:$BE$1=BN$1)*('控温被PRO-S级品'!$E$2:$BE$10)),0)+IFERROR(SUMPRODUCT(('冬被-S级品'!$B$2:$B$10=$B154)*('冬被-S级品'!$E$1:$AW$1=BN$1)*('冬被-S级品'!$E$2:$AW$10)),0)+IFERROR(SUMPRODUCT(('白止-S级品'!$A$2:$A$26=$B154)*('白止-S级品'!$D$1:$AV$1=BN$1)*('白止-S级品'!$D$2:$AV$26)),0)+IFERROR(SUMPRODUCT(('乐容-S级品'!$A$4:$A$32=$B154)*('乐容-S级品'!$L$3:$CA$3=BN$1)*('乐容-S级品'!$L$4:$CA$32)),0)</f>
      </c>
      <c r="BO154" s="280">
        <f>IFERROR(SUMPRODUCT(('控温被PRO-S级品'!$B$2:$B$10=$B154)*('控温被PRO-S级品'!$E$1:$BE$1=BO$1)*('控温被PRO-S级品'!$E$2:$BE$10)),0)+IFERROR(SUMPRODUCT(('冬被-S级品'!$B$2:$B$10=$B154)*('冬被-S级品'!$E$1:$AW$1=BO$1)*('冬被-S级品'!$E$2:$AW$10)),0)+IFERROR(SUMPRODUCT(('白止-S级品'!$A$2:$A$26=$B154)*('白止-S级品'!$D$1:$AV$1=BO$1)*('白止-S级品'!$D$2:$AV$26)),0)+IFERROR(SUMPRODUCT(('乐容-S级品'!$A$4:$A$32=$B154)*('乐容-S级品'!$L$3:$CA$3=BO$1)*('乐容-S级品'!$L$4:$CA$32)),0)</f>
      </c>
      <c r="BP154" s="280">
        <f>IFERROR(SUMPRODUCT(('控温被PRO-S级品'!$B$2:$B$10=$B154)*('控温被PRO-S级品'!$E$1:$BE$1=BP$1)*('控温被PRO-S级品'!$E$2:$BE$10)),0)+IFERROR(SUMPRODUCT(('冬被-S级品'!$B$2:$B$10=$B154)*('冬被-S级品'!$E$1:$AW$1=BP$1)*('冬被-S级品'!$E$2:$AW$10)),0)+IFERROR(SUMPRODUCT(('白止-S级品'!$A$2:$A$26=$B154)*('白止-S级品'!$D$1:$AV$1=BP$1)*('白止-S级品'!$D$2:$AV$26)),0)+IFERROR(SUMPRODUCT(('乐容-S级品'!$A$4:$A$32=$B154)*('乐容-S级品'!$L$3:$CA$3=BP$1)*('乐容-S级品'!$L$4:$CA$32)),0)</f>
      </c>
      <c r="BQ154" s="280">
        <f>IFERROR(SUMPRODUCT(('控温被PRO-S级品'!$B$2:$B$10=$B154)*('控温被PRO-S级品'!$E$1:$BE$1=BQ$1)*('控温被PRO-S级品'!$E$2:$BE$10)),0)+IFERROR(SUMPRODUCT(('冬被-S级品'!$B$2:$B$10=$B154)*('冬被-S级品'!$E$1:$AW$1=BQ$1)*('冬被-S级品'!$E$2:$AW$10)),0)+IFERROR(SUMPRODUCT(('白止-S级品'!$A$2:$A$26=$B154)*('白止-S级品'!$D$1:$AV$1=BQ$1)*('白止-S级品'!$D$2:$AV$26)),0)+IFERROR(SUMPRODUCT(('乐容-S级品'!$A$4:$A$32=$B154)*('乐容-S级品'!$L$3:$CA$3=BQ$1)*('乐容-S级品'!$L$4:$CA$32)),0)</f>
      </c>
      <c r="BR154" s="280">
        <f>IFERROR(SUMPRODUCT(('控温被PRO-S级品'!$B$2:$B$10=$B154)*('控温被PRO-S级品'!$E$1:$BE$1=BR$1)*('控温被PRO-S级品'!$E$2:$BE$10)),0)+IFERROR(SUMPRODUCT(('冬被-S级品'!$B$2:$B$10=$B154)*('冬被-S级品'!$E$1:$AW$1=BR$1)*('冬被-S级品'!$E$2:$AW$10)),0)+IFERROR(SUMPRODUCT(('白止-S级品'!$A$2:$A$26=$B154)*('白止-S级品'!$D$1:$AV$1=BR$1)*('白止-S级品'!$D$2:$AV$26)),0)+IFERROR(SUMPRODUCT(('乐容-S级品'!$A$4:$A$32=$B154)*('乐容-S级品'!$L$3:$CA$3=BR$1)*('乐容-S级品'!$L$4:$CA$32)),0)</f>
      </c>
      <c r="BS154" s="280">
        <f>IFERROR(SUMPRODUCT(('控温被PRO-S级品'!$B$2:$B$10=$B154)*('控温被PRO-S级品'!$E$1:$BE$1=BS$1)*('控温被PRO-S级品'!$E$2:$BE$10)),0)+IFERROR(SUMPRODUCT(('冬被-S级品'!$B$2:$B$10=$B154)*('冬被-S级品'!$E$1:$AW$1=BS$1)*('冬被-S级品'!$E$2:$AW$10)),0)+IFERROR(SUMPRODUCT(('白止-S级品'!$A$2:$A$26=$B154)*('白止-S级品'!$D$1:$AV$1=BS$1)*('白止-S级品'!$D$2:$AV$26)),0)+IFERROR(SUMPRODUCT(('乐容-S级品'!$A$4:$A$32=$B154)*('乐容-S级品'!$L$3:$CA$3=BS$1)*('乐容-S级品'!$L$4:$CA$32)),0)</f>
      </c>
      <c r="BT154" s="280">
        <f>IFERROR(SUMPRODUCT(('控温被PRO-S级品'!$B$2:$B$10=$B154)*('控温被PRO-S级品'!$E$1:$BE$1=BT$1)*('控温被PRO-S级品'!$E$2:$BE$10)),0)+IFERROR(SUMPRODUCT(('冬被-S级品'!$B$2:$B$10=$B154)*('冬被-S级品'!$E$1:$AW$1=BT$1)*('冬被-S级品'!$E$2:$AW$10)),0)+IFERROR(SUMPRODUCT(('白止-S级品'!$A$2:$A$26=$B154)*('白止-S级品'!$D$1:$AV$1=BT$1)*('白止-S级品'!$D$2:$AV$26)),0)+IFERROR(SUMPRODUCT(('乐容-S级品'!$A$4:$A$32=$B154)*('乐容-S级品'!$L$3:$CA$3=BT$1)*('乐容-S级品'!$L$4:$CA$32)),0)</f>
      </c>
      <c r="BU154" s="280">
        <f>IFERROR(SUMPRODUCT(('控温被PRO-S级品'!$B$2:$B$10=$B154)*('控温被PRO-S级品'!$E$1:$BE$1=BU$1)*('控温被PRO-S级品'!$E$2:$BE$10)),0)+IFERROR(SUMPRODUCT(('冬被-S级品'!$B$2:$B$10=$B154)*('冬被-S级品'!$E$1:$AW$1=BU$1)*('冬被-S级品'!$E$2:$AW$10)),0)+IFERROR(SUMPRODUCT(('白止-S级品'!$A$2:$A$26=$B154)*('白止-S级品'!$D$1:$AV$1=BU$1)*('白止-S级品'!$D$2:$AV$26)),0)+IFERROR(SUMPRODUCT(('乐容-S级品'!$A$4:$A$32=$B154)*('乐容-S级品'!$L$3:$CA$3=BU$1)*('乐容-S级品'!$L$4:$CA$32)),0)</f>
      </c>
      <c r="BV154" s="280">
        <f>IFERROR(SUMPRODUCT(('控温被PRO-S级品'!$B$2:$B$10=$B154)*('控温被PRO-S级品'!$E$1:$BE$1=BV$1)*('控温被PRO-S级品'!$E$2:$BE$10)),0)+IFERROR(SUMPRODUCT(('冬被-S级品'!$B$2:$B$10=$B154)*('冬被-S级品'!$E$1:$AW$1=BV$1)*('冬被-S级品'!$E$2:$AW$10)),0)+IFERROR(SUMPRODUCT(('白止-S级品'!$A$2:$A$26=$B154)*('白止-S级品'!$D$1:$AV$1=BV$1)*('白止-S级品'!$D$2:$AV$26)),0)+IFERROR(SUMPRODUCT(('乐容-S级品'!$A$4:$A$32=$B154)*('乐容-S级品'!$L$3:$CA$3=BV$1)*('乐容-S级品'!$L$4:$CA$32)),0)</f>
      </c>
      <c r="BW154" s="280">
        <f>IFERROR(SUMPRODUCT(('控温被PRO-S级品'!$B$2:$B$10=$B154)*('控温被PRO-S级品'!$E$1:$BE$1=BW$1)*('控温被PRO-S级品'!$E$2:$BE$10)),0)+IFERROR(SUMPRODUCT(('冬被-S级品'!$B$2:$B$10=$B154)*('冬被-S级品'!$E$1:$AW$1=BW$1)*('冬被-S级品'!$E$2:$AW$10)),0)+IFERROR(SUMPRODUCT(('白止-S级品'!$A$2:$A$26=$B154)*('白止-S级品'!$D$1:$AV$1=BW$1)*('白止-S级品'!$D$2:$AV$26)),0)+IFERROR(SUMPRODUCT(('乐容-S级品'!$A$4:$A$32=$B154)*('乐容-S级品'!$L$3:$CA$3=BW$1)*('乐容-S级品'!$L$4:$CA$32)),0)</f>
      </c>
      <c r="BX154" s="280">
        <f>IFERROR(SUMPRODUCT(('控温被PRO-S级品'!$B$2:$B$10=$B154)*('控温被PRO-S级品'!$E$1:$BE$1=BX$1)*('控温被PRO-S级品'!$E$2:$BE$10)),0)+IFERROR(SUMPRODUCT(('冬被-S级品'!$B$2:$B$10=$B154)*('冬被-S级品'!$E$1:$AW$1=BX$1)*('冬被-S级品'!$E$2:$AW$10)),0)+IFERROR(SUMPRODUCT(('白止-S级品'!$A$2:$A$26=$B154)*('白止-S级品'!$D$1:$AV$1=BX$1)*('白止-S级品'!$D$2:$AV$26)),0)+IFERROR(SUMPRODUCT(('乐容-S级品'!$A$4:$A$32=$B154)*('乐容-S级品'!$L$3:$CA$3=BX$1)*('乐容-S级品'!$L$4:$CA$32)),0)</f>
      </c>
      <c r="BY154" s="280">
        <f>IFERROR(SUMPRODUCT(('控温被PRO-S级品'!$B$2:$B$10=$B154)*('控温被PRO-S级品'!$E$1:$BE$1=BY$1)*('控温被PRO-S级品'!$E$2:$BE$10)),0)+IFERROR(SUMPRODUCT(('冬被-S级品'!$B$2:$B$10=$B154)*('冬被-S级品'!$E$1:$AW$1=BY$1)*('冬被-S级品'!$E$2:$AW$10)),0)+IFERROR(SUMPRODUCT(('白止-S级品'!$A$2:$A$26=$B154)*('白止-S级品'!$D$1:$AV$1=BY$1)*('白止-S级品'!$D$2:$AV$26)),0)+IFERROR(SUMPRODUCT(('乐容-S级品'!$A$4:$A$32=$B154)*('乐容-S级品'!$L$3:$CA$3=BY$1)*('乐容-S级品'!$L$4:$CA$32)),0)</f>
      </c>
      <c r="BZ154" s="280">
        <f>IFERROR(SUMPRODUCT(('控温被PRO-S级品'!$B$2:$B$10=$B154)*('控温被PRO-S级品'!$E$1:$BE$1=BZ$1)*('控温被PRO-S级品'!$E$2:$BE$10)),0)+IFERROR(SUMPRODUCT(('冬被-S级品'!$B$2:$B$10=$B154)*('冬被-S级品'!$E$1:$AW$1=BZ$1)*('冬被-S级品'!$E$2:$AW$10)),0)+IFERROR(SUMPRODUCT(('白止-S级品'!$A$2:$A$26=$B154)*('白止-S级品'!$D$1:$AV$1=BZ$1)*('白止-S级品'!$D$2:$AV$26)),0)+IFERROR(SUMPRODUCT(('乐容-S级品'!$A$4:$A$32=$B154)*('乐容-S级品'!$L$3:$CA$3=BZ$1)*('乐容-S级品'!$L$4:$CA$32)),0)</f>
      </c>
      <c r="CA154" s="280">
        <f>IFERROR(SUMPRODUCT(('控温被PRO-S级品'!$B$2:$B$10=$B154)*('控温被PRO-S级品'!$E$1:$BE$1=CA$1)*('控温被PRO-S级品'!$E$2:$BE$10)),0)+IFERROR(SUMPRODUCT(('冬被-S级品'!$B$2:$B$10=$B154)*('冬被-S级品'!$E$1:$AW$1=CA$1)*('冬被-S级品'!$E$2:$AW$10)),0)+IFERROR(SUMPRODUCT(('白止-S级品'!$A$2:$A$26=$B154)*('白止-S级品'!$D$1:$AV$1=CA$1)*('白止-S级品'!$D$2:$AV$26)),0)+IFERROR(SUMPRODUCT(('乐容-S级品'!$A$4:$A$32=$B154)*('乐容-S级品'!$L$3:$CA$3=CA$1)*('乐容-S级品'!$L$4:$CA$32)),0)</f>
      </c>
      <c r="CB154" s="280">
        <f>IFERROR(SUMPRODUCT(('控温被PRO-S级品'!$B$2:$B$10=$B154)*('控温被PRO-S级品'!$E$1:$BE$1=CB$1)*('控温被PRO-S级品'!$E$2:$BE$10)),0)+IFERROR(SUMPRODUCT(('冬被-S级品'!$B$2:$B$10=$B154)*('冬被-S级品'!$E$1:$AW$1=CB$1)*('冬被-S级品'!$E$2:$AW$10)),0)+IFERROR(SUMPRODUCT(('白止-S级品'!$A$2:$A$26=$B154)*('白止-S级品'!$D$1:$AV$1=CB$1)*('白止-S级品'!$D$2:$AV$26)),0)+IFERROR(SUMPRODUCT(('乐容-S级品'!$A$4:$A$32=$B154)*('乐容-S级品'!$L$3:$CA$3=CB$1)*('乐容-S级品'!$L$4:$CA$32)),0)</f>
      </c>
      <c r="CC154" s="280">
        <f>IFERROR(SUMPRODUCT(('控温被PRO-S级品'!$B$2:$B$10=$B154)*('控温被PRO-S级品'!$E$1:$BE$1=CC$1)*('控温被PRO-S级品'!$E$2:$BE$10)),0)+IFERROR(SUMPRODUCT(('冬被-S级品'!$B$2:$B$10=$B154)*('冬被-S级品'!$E$1:$AW$1=CC$1)*('冬被-S级品'!$E$2:$AW$10)),0)+IFERROR(SUMPRODUCT(('白止-S级品'!$A$2:$A$26=$B154)*('白止-S级品'!$D$1:$AV$1=CC$1)*('白止-S级品'!$D$2:$AV$26)),0)+IFERROR(SUMPRODUCT(('乐容-S级品'!$A$4:$A$32=$B154)*('乐容-S级品'!$L$3:$CA$3=CC$1)*('乐容-S级品'!$L$4:$CA$32)),0)</f>
      </c>
      <c r="CD154" s="280">
        <f>IFERROR(SUMPRODUCT(('控温被PRO-S级品'!$B$2:$B$10=$B154)*('控温被PRO-S级品'!$E$1:$BE$1=CD$1)*('控温被PRO-S级品'!$E$2:$BE$10)),0)+IFERROR(SUMPRODUCT(('冬被-S级品'!$B$2:$B$10=$B154)*('冬被-S级品'!$E$1:$AW$1=CD$1)*('冬被-S级品'!$E$2:$AW$10)),0)+IFERROR(SUMPRODUCT(('白止-S级品'!$A$2:$A$26=$B154)*('白止-S级品'!$D$1:$AV$1=CD$1)*('白止-S级品'!$D$2:$AV$26)),0)+IFERROR(SUMPRODUCT(('乐容-S级品'!$A$4:$A$32=$B154)*('乐容-S级品'!$L$3:$CA$3=CD$1)*('乐容-S级品'!$L$4:$CA$32)),0)</f>
      </c>
      <c r="CE154" s="280">
        <f>IFERROR(SUMPRODUCT(('控温被PRO-S级品'!$B$2:$B$10=$B154)*('控温被PRO-S级品'!$E$1:$BE$1=CE$1)*('控温被PRO-S级品'!$E$2:$BE$10)),0)+IFERROR(SUMPRODUCT(('冬被-S级品'!$B$2:$B$10=$B154)*('冬被-S级品'!$E$1:$AW$1=CE$1)*('冬被-S级品'!$E$2:$AW$10)),0)+IFERROR(SUMPRODUCT(('白止-S级品'!$A$2:$A$26=$B154)*('白止-S级品'!$D$1:$AV$1=CE$1)*('白止-S级品'!$D$2:$AV$26)),0)+IFERROR(SUMPRODUCT(('乐容-S级品'!$A$4:$A$32=$B154)*('乐容-S级品'!$L$3:$CA$3=CE$1)*('乐容-S级品'!$L$4:$CA$32)),0)</f>
      </c>
      <c r="CF154" s="280">
        <f>IFERROR(SUMPRODUCT(('控温被PRO-S级品'!$B$2:$B$10=$B154)*('控温被PRO-S级品'!$E$1:$BE$1=CF$1)*('控温被PRO-S级品'!$E$2:$BE$10)),0)+IFERROR(SUMPRODUCT(('冬被-S级品'!$B$2:$B$10=$B154)*('冬被-S级品'!$E$1:$AW$1=CF$1)*('冬被-S级品'!$E$2:$AW$10)),0)+IFERROR(SUMPRODUCT(('白止-S级品'!$A$2:$A$26=$B154)*('白止-S级品'!$D$1:$AV$1=CF$1)*('白止-S级品'!$D$2:$AV$26)),0)+IFERROR(SUMPRODUCT(('乐容-S级品'!$A$4:$A$32=$B154)*('乐容-S级品'!$L$3:$CA$3=CF$1)*('乐容-S级品'!$L$4:$CA$32)),0)</f>
      </c>
      <c r="CG154" s="280">
        <f>IFERROR(SUMPRODUCT(('控温被PRO-S级品'!$B$2:$B$10=$B154)*('控温被PRO-S级品'!$E$1:$BE$1=CG$1)*('控温被PRO-S级品'!$E$2:$BE$10)),0)+IFERROR(SUMPRODUCT(('冬被-S级品'!$B$2:$B$10=$B154)*('冬被-S级品'!$E$1:$AW$1=CG$1)*('冬被-S级品'!$E$2:$AW$10)),0)+IFERROR(SUMPRODUCT(('白止-S级品'!$A$2:$A$26=$B154)*('白止-S级品'!$D$1:$AV$1=CG$1)*('白止-S级品'!$D$2:$AV$26)),0)+IFERROR(SUMPRODUCT(('乐容-S级品'!$A$4:$A$32=$B154)*('乐容-S级品'!$L$3:$CA$3=CG$1)*('乐容-S级品'!$L$4:$CA$32)),0)</f>
      </c>
      <c r="CH154" s="280">
        <f>IFERROR(SUMPRODUCT(('控温被PRO-S级品'!$B$2:$B$10=$B154)*('控温被PRO-S级品'!$E$1:$BE$1=CH$1)*('控温被PRO-S级品'!$E$2:$BE$10)),0)+IFERROR(SUMPRODUCT(('冬被-S级品'!$B$2:$B$10=$B154)*('冬被-S级品'!$E$1:$AW$1=CH$1)*('冬被-S级品'!$E$2:$AW$10)),0)+IFERROR(SUMPRODUCT(('白止-S级品'!$A$2:$A$26=$B154)*('白止-S级品'!$D$1:$AV$1=CH$1)*('白止-S级品'!$D$2:$AV$26)),0)+IFERROR(SUMPRODUCT(('乐容-S级品'!$A$4:$A$32=$B154)*('乐容-S级品'!$L$3:$CA$3=CH$1)*('乐容-S级品'!$L$4:$CA$32)),0)</f>
      </c>
      <c r="CI154" s="280">
        <f>IFERROR(SUMPRODUCT(('控温被PRO-S级品'!$B$2:$B$10=$B154)*('控温被PRO-S级品'!$E$1:$BE$1=CI$1)*('控温被PRO-S级品'!$E$2:$BE$10)),0)+IFERROR(SUMPRODUCT(('冬被-S级品'!$B$2:$B$10=$B154)*('冬被-S级品'!$E$1:$AW$1=CI$1)*('冬被-S级品'!$E$2:$AW$10)),0)+IFERROR(SUMPRODUCT(('白止-S级品'!$A$2:$A$26=$B154)*('白止-S级品'!$D$1:$AV$1=CI$1)*('白止-S级品'!$D$2:$AV$26)),0)+IFERROR(SUMPRODUCT(('乐容-S级品'!$A$4:$A$32=$B154)*('乐容-S级品'!$L$3:$CA$3=CI$1)*('乐容-S级品'!$L$4:$CA$32)),0)</f>
      </c>
      <c r="CJ154" s="280">
        <f>IFERROR(SUMPRODUCT(('控温被PRO-S级品'!$B$2:$B$10=$B154)*('控温被PRO-S级品'!$E$1:$BE$1=CJ$1)*('控温被PRO-S级品'!$E$2:$BE$10)),0)+IFERROR(SUMPRODUCT(('冬被-S级品'!$B$2:$B$10=$B154)*('冬被-S级品'!$E$1:$AW$1=CJ$1)*('冬被-S级品'!$E$2:$AW$10)),0)+IFERROR(SUMPRODUCT(('白止-S级品'!$A$2:$A$26=$B154)*('白止-S级品'!$D$1:$AV$1=CJ$1)*('白止-S级品'!$D$2:$AV$26)),0)+IFERROR(SUMPRODUCT(('乐容-S级品'!$A$4:$A$32=$B154)*('乐容-S级品'!$L$3:$CA$3=CJ$1)*('乐容-S级品'!$L$4:$CA$32)),0)</f>
      </c>
      <c r="CK154" s="280">
        <f>IFERROR(SUMPRODUCT(('控温被PRO-S级品'!$B$2:$B$10=$B154)*('控温被PRO-S级品'!$E$1:$BE$1=CK$1)*('控温被PRO-S级品'!$E$2:$BE$10)),0)+IFERROR(SUMPRODUCT(('冬被-S级品'!$B$2:$B$10=$B154)*('冬被-S级品'!$E$1:$AW$1=CK$1)*('冬被-S级品'!$E$2:$AW$10)),0)+IFERROR(SUMPRODUCT(('白止-S级品'!$A$2:$A$26=$B154)*('白止-S级品'!$D$1:$AV$1=CK$1)*('白止-S级品'!$D$2:$AV$26)),0)+IFERROR(SUMPRODUCT(('乐容-S级品'!$A$4:$A$32=$B154)*('乐容-S级品'!$L$3:$CA$3=CK$1)*('乐容-S级品'!$L$4:$CA$32)),0)</f>
      </c>
      <c r="CL154" s="280">
        <f>IFERROR(SUMPRODUCT(('控温被PRO-S级品'!$B$2:$B$10=$B154)*('控温被PRO-S级品'!$E$1:$BE$1=CL$1)*('控温被PRO-S级品'!$E$2:$BE$10)),0)+IFERROR(SUMPRODUCT(('冬被-S级品'!$B$2:$B$10=$B154)*('冬被-S级品'!$E$1:$AW$1=CL$1)*('冬被-S级品'!$E$2:$AW$10)),0)+IFERROR(SUMPRODUCT(('白止-S级品'!$A$2:$A$26=$B154)*('白止-S级品'!$D$1:$AV$1=CL$1)*('白止-S级品'!$D$2:$AV$26)),0)+IFERROR(SUMPRODUCT(('乐容-S级品'!$A$4:$A$32=$B154)*('乐容-S级品'!$L$3:$CA$3=CL$1)*('乐容-S级品'!$L$4:$CA$32)),0)</f>
      </c>
      <c r="CM154" s="280">
        <f>IFERROR(SUMPRODUCT(('控温被PRO-S级品'!$B$2:$B$10=$B154)*('控温被PRO-S级品'!$E$1:$BE$1=CM$1)*('控温被PRO-S级品'!$E$2:$BE$10)),0)+IFERROR(SUMPRODUCT(('冬被-S级品'!$B$2:$B$10=$B154)*('冬被-S级品'!$E$1:$AW$1=CM$1)*('冬被-S级品'!$E$2:$AW$10)),0)+IFERROR(SUMPRODUCT(('白止-S级品'!$A$2:$A$26=$B154)*('白止-S级品'!$D$1:$AV$1=CM$1)*('白止-S级品'!$D$2:$AV$26)),0)+IFERROR(SUMPRODUCT(('乐容-S级品'!$A$4:$A$32=$B154)*('乐容-S级品'!$L$3:$CA$3=CM$1)*('乐容-S级品'!$L$4:$CA$32)),0)</f>
      </c>
      <c r="CN154" s="280">
        <f>IFERROR(SUMPRODUCT(('控温被PRO-S级品'!$B$2:$B$10=$B154)*('控温被PRO-S级品'!$E$1:$BE$1=CN$1)*('控温被PRO-S级品'!$E$2:$BE$10)),0)+IFERROR(SUMPRODUCT(('冬被-S级品'!$B$2:$B$10=$B154)*('冬被-S级品'!$E$1:$AW$1=CN$1)*('冬被-S级品'!$E$2:$AW$10)),0)+IFERROR(SUMPRODUCT(('白止-S级品'!$A$2:$A$26=$B154)*('白止-S级品'!$D$1:$AV$1=CN$1)*('白止-S级品'!$D$2:$AV$26)),0)+IFERROR(SUMPRODUCT(('乐容-S级品'!$A$4:$A$32=$B154)*('乐容-S级品'!$L$3:$CA$3=CN$1)*('乐容-S级品'!$L$4:$CA$32)),0)</f>
      </c>
      <c r="CO154" s="280">
        <f>IFERROR(SUMPRODUCT(('控温被PRO-S级品'!$B$2:$B$10=$B154)*('控温被PRO-S级品'!$E$1:$BE$1=CO$1)*('控温被PRO-S级品'!$E$2:$BE$10)),0)+IFERROR(SUMPRODUCT(('冬被-S级品'!$B$2:$B$10=$B154)*('冬被-S级品'!$E$1:$AW$1=CO$1)*('冬被-S级品'!$E$2:$AW$10)),0)+IFERROR(SUMPRODUCT(('白止-S级品'!$A$2:$A$26=$B154)*('白止-S级品'!$D$1:$AV$1=CO$1)*('白止-S级品'!$D$2:$AV$26)),0)+IFERROR(SUMPRODUCT(('乐容-S级品'!$A$4:$A$32=$B154)*('乐容-S级品'!$L$3:$CA$3=CO$1)*('乐容-S级品'!$L$4:$CA$32)),0)</f>
      </c>
      <c r="CP154" s="280">
        <f>IFERROR(SUMPRODUCT(('控温被PRO-S级品'!$B$2:$B$10=$B154)*('控温被PRO-S级品'!$E$1:$BE$1=CP$1)*('控温被PRO-S级品'!$E$2:$BE$10)),0)+IFERROR(SUMPRODUCT(('冬被-S级品'!$B$2:$B$10=$B154)*('冬被-S级品'!$E$1:$AW$1=CP$1)*('冬被-S级品'!$E$2:$AW$10)),0)+IFERROR(SUMPRODUCT(('白止-S级品'!$A$2:$A$26=$B154)*('白止-S级品'!$D$1:$AV$1=CP$1)*('白止-S级品'!$D$2:$AV$26)),0)+IFERROR(SUMPRODUCT(('乐容-S级品'!$A$4:$A$32=$B154)*('乐容-S级品'!$L$3:$CA$3=CP$1)*('乐容-S级品'!$L$4:$CA$32)),0)</f>
      </c>
      <c r="CQ154" s="280">
        <f>IFERROR(SUMPRODUCT(('控温被PRO-S级品'!$B$2:$B$10=$B154)*('控温被PRO-S级品'!$E$1:$BE$1=CQ$1)*('控温被PRO-S级品'!$E$2:$BE$10)),0)+IFERROR(SUMPRODUCT(('冬被-S级品'!$B$2:$B$10=$B154)*('冬被-S级品'!$E$1:$AW$1=CQ$1)*('冬被-S级品'!$E$2:$AW$10)),0)+IFERROR(SUMPRODUCT(('白止-S级品'!$A$2:$A$26=$B154)*('白止-S级品'!$D$1:$AV$1=CQ$1)*('白止-S级品'!$D$2:$AV$26)),0)+IFERROR(SUMPRODUCT(('乐容-S级品'!$A$4:$A$32=$B154)*('乐容-S级品'!$L$3:$CA$3=CQ$1)*('乐容-S级品'!$L$4:$CA$32)),0)</f>
      </c>
      <c r="CR154" s="280">
        <f>IFERROR(SUMPRODUCT(('控温被PRO-S级品'!$B$2:$B$10=$B154)*('控温被PRO-S级品'!$E$1:$BE$1=CR$1)*('控温被PRO-S级品'!$E$2:$BE$10)),0)+IFERROR(SUMPRODUCT(('冬被-S级品'!$B$2:$B$10=$B154)*('冬被-S级品'!$E$1:$AW$1=CR$1)*('冬被-S级品'!$E$2:$AW$10)),0)+IFERROR(SUMPRODUCT(('白止-S级品'!$A$2:$A$26=$B154)*('白止-S级品'!$D$1:$AV$1=CR$1)*('白止-S级品'!$D$2:$AV$26)),0)+IFERROR(SUMPRODUCT(('乐容-S级品'!$A$4:$A$32=$B154)*('乐容-S级品'!$L$3:$CA$3=CR$1)*('乐容-S级品'!$L$4:$CA$32)),0)</f>
      </c>
      <c r="CS154" s="280">
        <f>IFERROR(SUMPRODUCT(('控温被PRO-S级品'!$B$2:$B$10=$B154)*('控温被PRO-S级品'!$E$1:$BE$1=CS$1)*('控温被PRO-S级品'!$E$2:$BE$10)),0)+IFERROR(SUMPRODUCT(('冬被-S级品'!$B$2:$B$10=$B154)*('冬被-S级品'!$E$1:$AW$1=CS$1)*('冬被-S级品'!$E$2:$AW$10)),0)+IFERROR(SUMPRODUCT(('白止-S级品'!$A$2:$A$26=$B154)*('白止-S级品'!$D$1:$AV$1=CS$1)*('白止-S级品'!$D$2:$AV$26)),0)+IFERROR(SUMPRODUCT(('乐容-S级品'!$A$4:$A$32=$B154)*('乐容-S级品'!$L$3:$CA$3=CS$1)*('乐容-S级品'!$L$4:$CA$32)),0)</f>
      </c>
      <c r="CT154" s="280">
        <f>IFERROR(SUMPRODUCT(('控温被PRO-S级品'!$B$2:$B$10=$B154)*('控温被PRO-S级品'!$E$1:$BE$1=CT$1)*('控温被PRO-S级品'!$E$2:$BE$10)),0)+IFERROR(SUMPRODUCT(('冬被-S级品'!$B$2:$B$10=$B154)*('冬被-S级品'!$E$1:$AW$1=CT$1)*('冬被-S级品'!$E$2:$AW$10)),0)+IFERROR(SUMPRODUCT(('白止-S级品'!$A$2:$A$26=$B154)*('白止-S级品'!$D$1:$AV$1=CT$1)*('白止-S级品'!$D$2:$AV$26)),0)+IFERROR(SUMPRODUCT(('乐容-S级品'!$A$4:$A$32=$B154)*('乐容-S级品'!$L$3:$CA$3=CT$1)*('乐容-S级品'!$L$4:$CA$32)),0)</f>
      </c>
      <c r="CU154" s="280">
        <f>IFERROR(SUMPRODUCT(('控温被PRO-S级品'!$B$2:$B$10=$B154)*('控温被PRO-S级品'!$E$1:$BE$1=CU$1)*('控温被PRO-S级品'!$E$2:$BE$10)),0)+IFERROR(SUMPRODUCT(('冬被-S级品'!$B$2:$B$10=$B154)*('冬被-S级品'!$E$1:$AW$1=CU$1)*('冬被-S级品'!$E$2:$AW$10)),0)+IFERROR(SUMPRODUCT(('白止-S级品'!$A$2:$A$26=$B154)*('白止-S级品'!$D$1:$AV$1=CU$1)*('白止-S级品'!$D$2:$AV$26)),0)+IFERROR(SUMPRODUCT(('乐容-S级品'!$A$4:$A$32=$B154)*('乐容-S级品'!$L$3:$CA$3=CU$1)*('乐容-S级品'!$L$4:$CA$32)),0)</f>
      </c>
      <c r="CV154" s="280">
        <f>IFERROR(SUMPRODUCT(('控温被PRO-S级品'!$B$2:$B$10=$B154)*('控温被PRO-S级品'!$E$1:$BE$1=CV$1)*('控温被PRO-S级品'!$E$2:$BE$10)),0)+IFERROR(SUMPRODUCT(('冬被-S级品'!$B$2:$B$10=$B154)*('冬被-S级品'!$E$1:$AW$1=CV$1)*('冬被-S级品'!$E$2:$AW$10)),0)+IFERROR(SUMPRODUCT(('白止-S级品'!$A$2:$A$26=$B154)*('白止-S级品'!$D$1:$AV$1=CV$1)*('白止-S级品'!$D$2:$AV$26)),0)+IFERROR(SUMPRODUCT(('乐容-S级品'!$A$4:$A$32=$B154)*('乐容-S级品'!$L$3:$CA$3=CV$1)*('乐容-S级品'!$L$4:$CA$32)),0)</f>
      </c>
      <c r="CW154" s="280">
        <f>IFERROR(SUMPRODUCT(('控温被PRO-S级品'!$B$2:$B$10=$B154)*('控温被PRO-S级品'!$E$1:$BE$1=CW$1)*('控温被PRO-S级品'!$E$2:$BE$10)),0)+IFERROR(SUMPRODUCT(('冬被-S级品'!$B$2:$B$10=$B154)*('冬被-S级品'!$E$1:$AW$1=CW$1)*('冬被-S级品'!$E$2:$AW$10)),0)+IFERROR(SUMPRODUCT(('白止-S级品'!$A$2:$A$26=$B154)*('白止-S级品'!$D$1:$AV$1=CW$1)*('白止-S级品'!$D$2:$AV$26)),0)+IFERROR(SUMPRODUCT(('乐容-S级品'!$A$4:$A$32=$B154)*('乐容-S级品'!$L$3:$CA$3=CW$1)*('乐容-S级品'!$L$4:$CA$32)),0)</f>
      </c>
      <c r="CX154" s="280">
        <f>IFERROR(SUMPRODUCT(('控温被PRO-S级品'!$B$2:$B$10=$B154)*('控温被PRO-S级品'!$E$1:$BE$1=CX$1)*('控温被PRO-S级品'!$E$2:$BE$10)),0)+IFERROR(SUMPRODUCT(('冬被-S级品'!$B$2:$B$10=$B154)*('冬被-S级品'!$E$1:$AW$1=CX$1)*('冬被-S级品'!$E$2:$AW$10)),0)+IFERROR(SUMPRODUCT(('白止-S级品'!$A$2:$A$26=$B154)*('白止-S级品'!$D$1:$AV$1=CX$1)*('白止-S级品'!$D$2:$AV$26)),0)+IFERROR(SUMPRODUCT(('乐容-S级品'!$A$4:$A$32=$B154)*('乐容-S级品'!$L$3:$CA$3=CX$1)*('乐容-S级品'!$L$4:$CA$32)),0)</f>
      </c>
      <c r="CY154" s="280">
        <f>IFERROR(SUMPRODUCT(('控温被PRO-S级品'!$B$2:$B$10=$B154)*('控温被PRO-S级品'!$E$1:$BE$1=CY$1)*('控温被PRO-S级品'!$E$2:$BE$10)),0)+IFERROR(SUMPRODUCT(('冬被-S级品'!$B$2:$B$10=$B154)*('冬被-S级品'!$E$1:$AW$1=CY$1)*('冬被-S级品'!$E$2:$AW$10)),0)+IFERROR(SUMPRODUCT(('白止-S级品'!$A$2:$A$26=$B154)*('白止-S级品'!$D$1:$AV$1=CY$1)*('白止-S级品'!$D$2:$AV$26)),0)+IFERROR(SUMPRODUCT(('乐容-S级品'!$A$4:$A$32=$B154)*('乐容-S级品'!$L$3:$CA$3=CY$1)*('乐容-S级品'!$L$4:$CA$32)),0)</f>
      </c>
      <c r="CZ154" s="280">
        <f>IFERROR(SUMPRODUCT(('控温被PRO-S级品'!$B$2:$B$10=$B154)*('控温被PRO-S级品'!$E$1:$BE$1=CZ$1)*('控温被PRO-S级品'!$E$2:$BE$10)),0)+IFERROR(SUMPRODUCT(('冬被-S级品'!$B$2:$B$10=$B154)*('冬被-S级品'!$E$1:$AW$1=CZ$1)*('冬被-S级品'!$E$2:$AW$10)),0)+IFERROR(SUMPRODUCT(('白止-S级品'!$A$2:$A$26=$B154)*('白止-S级品'!$D$1:$AV$1=CZ$1)*('白止-S级品'!$D$2:$AV$26)),0)+IFERROR(SUMPRODUCT(('乐容-S级品'!$A$4:$A$32=$B154)*('乐容-S级品'!$L$3:$CA$3=CZ$1)*('乐容-S级品'!$L$4:$CA$32)),0)</f>
      </c>
      <c r="DA154" s="280">
        <f>IFERROR(SUMPRODUCT(('控温被PRO-S级品'!$B$2:$B$10=$B154)*('控温被PRO-S级品'!$E$1:$BE$1=DA$1)*('控温被PRO-S级品'!$E$2:$BE$10)),0)+IFERROR(SUMPRODUCT(('冬被-S级品'!$B$2:$B$10=$B154)*('冬被-S级品'!$E$1:$AW$1=DA$1)*('冬被-S级品'!$E$2:$AW$10)),0)+IFERROR(SUMPRODUCT(('白止-S级品'!$A$2:$A$26=$B154)*('白止-S级品'!$D$1:$AV$1=DA$1)*('白止-S级品'!$D$2:$AV$26)),0)+IFERROR(SUMPRODUCT(('乐容-S级品'!$A$4:$A$32=$B154)*('乐容-S级品'!$L$3:$CA$3=DA$1)*('乐容-S级品'!$L$4:$CA$32)),0)</f>
      </c>
      <c r="DB154" s="280">
        <f>IFERROR(SUMPRODUCT(('控温被PRO-S级品'!$B$2:$B$10=$B154)*('控温被PRO-S级品'!$E$1:$BE$1=DB$1)*('控温被PRO-S级品'!$E$2:$BE$10)),0)+IFERROR(SUMPRODUCT(('冬被-S级品'!$B$2:$B$10=$B154)*('冬被-S级品'!$E$1:$AW$1=DB$1)*('冬被-S级品'!$E$2:$AW$10)),0)+IFERROR(SUMPRODUCT(('白止-S级品'!$A$2:$A$26=$B154)*('白止-S级品'!$D$1:$AV$1=DB$1)*('白止-S级品'!$D$2:$AV$26)),0)+IFERROR(SUMPRODUCT(('乐容-S级品'!$A$4:$A$32=$B154)*('乐容-S级品'!$L$3:$CA$3=DB$1)*('乐容-S级品'!$L$4:$CA$32)),0)</f>
      </c>
      <c r="DC154" s="280">
        <f>IFERROR(SUMPRODUCT(('控温被PRO-S级品'!$B$2:$B$10=$B154)*('控温被PRO-S级品'!$E$1:$BE$1=DC$1)*('控温被PRO-S级品'!$E$2:$BE$10)),0)+IFERROR(SUMPRODUCT(('冬被-S级品'!$B$2:$B$10=$B154)*('冬被-S级品'!$E$1:$AW$1=DC$1)*('冬被-S级品'!$E$2:$AW$10)),0)+IFERROR(SUMPRODUCT(('白止-S级品'!$A$2:$A$26=$B154)*('白止-S级品'!$D$1:$AV$1=DC$1)*('白止-S级品'!$D$2:$AV$26)),0)+IFERROR(SUMPRODUCT(('乐容-S级品'!$A$4:$A$32=$B154)*('乐容-S级品'!$L$3:$CA$3=DC$1)*('乐容-S级品'!$L$4:$CA$32)),0)</f>
      </c>
      <c r="DD154" s="280">
        <f>IFERROR(SUMPRODUCT(('控温被PRO-S级品'!$B$2:$B$10=$B154)*('控温被PRO-S级品'!$E$1:$BE$1=DD$1)*('控温被PRO-S级品'!$E$2:$BE$10)),0)+IFERROR(SUMPRODUCT(('冬被-S级品'!$B$2:$B$10=$B154)*('冬被-S级品'!$E$1:$AW$1=DD$1)*('冬被-S级品'!$E$2:$AW$10)),0)+IFERROR(SUMPRODUCT(('白止-S级品'!$A$2:$A$26=$B154)*('白止-S级品'!$D$1:$AV$1=DD$1)*('白止-S级品'!$D$2:$AV$26)),0)+IFERROR(SUMPRODUCT(('乐容-S级品'!$A$4:$A$32=$B154)*('乐容-S级品'!$L$3:$CA$3=DD$1)*('乐容-S级品'!$L$4:$CA$32)),0)</f>
      </c>
      <c r="DE154" s="280">
        <f>IFERROR(SUMPRODUCT(('控温被PRO-S级品'!$B$2:$B$10=$B154)*('控温被PRO-S级品'!$E$1:$BE$1=DE$1)*('控温被PRO-S级品'!$E$2:$BE$10)),0)+IFERROR(SUMPRODUCT(('冬被-S级品'!$B$2:$B$10=$B154)*('冬被-S级品'!$E$1:$AW$1=DE$1)*('冬被-S级品'!$E$2:$AW$10)),0)+IFERROR(SUMPRODUCT(('白止-S级品'!$A$2:$A$26=$B154)*('白止-S级品'!$D$1:$AV$1=DE$1)*('白止-S级品'!$D$2:$AV$26)),0)+IFERROR(SUMPRODUCT(('乐容-S级品'!$A$4:$A$32=$B154)*('乐容-S级品'!$L$3:$CA$3=DE$1)*('乐容-S级品'!$L$4:$CA$32)),0)</f>
      </c>
      <c r="DF154" s="280">
        <f>IFERROR(SUMPRODUCT(('控温被PRO-S级品'!$B$2:$B$10=$B154)*('控温被PRO-S级品'!$E$1:$BE$1=DF$1)*('控温被PRO-S级品'!$E$2:$BE$10)),0)+IFERROR(SUMPRODUCT(('冬被-S级品'!$B$2:$B$10=$B154)*('冬被-S级品'!$E$1:$AW$1=DF$1)*('冬被-S级品'!$E$2:$AW$10)),0)+IFERROR(SUMPRODUCT(('白止-S级品'!$A$2:$A$26=$B154)*('白止-S级品'!$D$1:$AV$1=DF$1)*('白止-S级品'!$D$2:$AV$26)),0)+IFERROR(SUMPRODUCT(('乐容-S级品'!$A$4:$A$32=$B154)*('乐容-S级品'!$L$3:$CA$3=DF$1)*('乐容-S级品'!$L$4:$CA$32)),0)</f>
      </c>
      <c r="DG154" s="280">
        <f>IFERROR(SUMPRODUCT(('控温被PRO-S级品'!$B$2:$B$10=$B154)*('控温被PRO-S级品'!$E$1:$BE$1=DG$1)*('控温被PRO-S级品'!$E$2:$BE$10)),0)+IFERROR(SUMPRODUCT(('冬被-S级品'!$B$2:$B$10=$B154)*('冬被-S级品'!$E$1:$AW$1=DG$1)*('冬被-S级品'!$E$2:$AW$10)),0)+IFERROR(SUMPRODUCT(('白止-S级品'!$A$2:$A$26=$B154)*('白止-S级品'!$D$1:$AV$1=DG$1)*('白止-S级品'!$D$2:$AV$26)),0)+IFERROR(SUMPRODUCT(('乐容-S级品'!$A$4:$A$32=$B154)*('乐容-S级品'!$L$3:$CA$3=DG$1)*('乐容-S级品'!$L$4:$CA$32)),0)</f>
      </c>
      <c r="DH154" s="280">
        <f>IFERROR(SUMPRODUCT(('控温被PRO-S级品'!$B$2:$B$10=$B154)*('控温被PRO-S级品'!$E$1:$BE$1=DH$1)*('控温被PRO-S级品'!$E$2:$BE$10)),0)+IFERROR(SUMPRODUCT(('冬被-S级品'!$B$2:$B$10=$B154)*('冬被-S级品'!$E$1:$AW$1=DH$1)*('冬被-S级品'!$E$2:$AW$10)),0)+IFERROR(SUMPRODUCT(('白止-S级品'!$A$2:$A$26=$B154)*('白止-S级品'!$D$1:$AV$1=DH$1)*('白止-S级品'!$D$2:$AV$26)),0)+IFERROR(SUMPRODUCT(('乐容-S级品'!$A$4:$A$32=$B154)*('乐容-S级品'!$L$3:$CA$3=DH$1)*('乐容-S级品'!$L$4:$CA$32)),0)</f>
      </c>
      <c r="DI154" s="280">
        <f>IFERROR(SUMPRODUCT(('控温被PRO-S级品'!$B$2:$B$10=$B154)*('控温被PRO-S级品'!$E$1:$BE$1=DI$1)*('控温被PRO-S级品'!$E$2:$BE$10)),0)+IFERROR(SUMPRODUCT(('冬被-S级品'!$B$2:$B$10=$B154)*('冬被-S级品'!$E$1:$AW$1=DI$1)*('冬被-S级品'!$E$2:$AW$10)),0)+IFERROR(SUMPRODUCT(('白止-S级品'!$A$2:$A$26=$B154)*('白止-S级品'!$D$1:$AV$1=DI$1)*('白止-S级品'!$D$2:$AV$26)),0)+IFERROR(SUMPRODUCT(('乐容-S级品'!$A$4:$A$32=$B154)*('乐容-S级品'!$L$3:$CA$3=DI$1)*('乐容-S级品'!$L$4:$CA$32)),0)</f>
      </c>
      <c r="DJ154" s="280">
        <f>IFERROR(SUMPRODUCT(('控温被PRO-S级品'!$B$2:$B$10=$B154)*('控温被PRO-S级品'!$E$1:$BE$1=DJ$1)*('控温被PRO-S级品'!$E$2:$BE$10)),0)+IFERROR(SUMPRODUCT(('冬被-S级品'!$B$2:$B$10=$B154)*('冬被-S级品'!$E$1:$AW$1=DJ$1)*('冬被-S级品'!$E$2:$AW$10)),0)+IFERROR(SUMPRODUCT(('白止-S级品'!$A$2:$A$26=$B154)*('白止-S级品'!$D$1:$AV$1=DJ$1)*('白止-S级品'!$D$2:$AV$26)),0)+IFERROR(SUMPRODUCT(('乐容-S级品'!$A$4:$A$32=$B154)*('乐容-S级品'!$L$3:$CA$3=DJ$1)*('乐容-S级品'!$L$4:$CA$32)),0)</f>
      </c>
      <c r="DK154" s="280"/>
      <c r="DL154" s="280"/>
      <c r="DM154" s="280"/>
      <c r="DN154" s="280"/>
      <c r="DO154" s="280"/>
      <c r="DP154" s="280"/>
      <c r="DQ154" s="280"/>
      <c r="DR154" s="280"/>
      <c r="DS154" s="280"/>
      <c r="DT154" s="280"/>
      <c r="DU154" s="280"/>
      <c r="DV154" s="280"/>
      <c r="DW154" s="280">
        <f>VLOOKUP(B154,'系统编码规格'!A:C,3,FALSE)</f>
      </c>
      <c r="DX154" s="280"/>
      <c r="DY154" s="280"/>
      <c r="DZ154" s="280"/>
      <c r="EA154" s="280"/>
      <c r="EB154" s="280"/>
      <c r="EC154" s="280"/>
      <c r="ED154" s="280"/>
      <c r="EE154" s="280"/>
      <c r="EF154" s="280"/>
      <c r="EG154" s="280"/>
      <c r="EH154" s="280"/>
      <c r="EI154" s="280"/>
      <c r="EJ154" s="280"/>
      <c r="EK154" s="280"/>
      <c r="EL154" s="280"/>
      <c r="EM154" s="280"/>
      <c r="EN154" s="280"/>
      <c r="EO154" s="280"/>
      <c r="EP154" s="280"/>
      <c r="EQ154" s="280"/>
      <c r="ER154" s="280"/>
      <c r="ES154" s="280"/>
      <c r="ET154" s="280"/>
      <c r="EU154" s="280"/>
      <c r="EV154" s="280"/>
      <c r="EW154" s="280"/>
      <c r="EX154" s="280"/>
      <c r="EY154" s="280"/>
      <c r="EZ154" s="280"/>
      <c r="FA154" s="280"/>
      <c r="FB154" s="280"/>
      <c r="FC154" s="280"/>
      <c r="FD154" s="280"/>
      <c r="FE154" s="280"/>
      <c r="FF154" s="280"/>
      <c r="FG154" s="280"/>
      <c r="FH154" s="280"/>
      <c r="FI154" s="280"/>
      <c r="FJ154" s="280"/>
      <c r="FK154" s="280"/>
      <c r="FL154" s="280"/>
      <c r="FM154" s="280"/>
      <c r="FN154" s="280"/>
      <c r="FO154" s="280"/>
      <c r="FP154" s="280"/>
      <c r="FQ154" s="280"/>
      <c r="FR154" s="280"/>
      <c r="FS154" s="280"/>
      <c r="FT154" s="280"/>
      <c r="FU154" s="280"/>
      <c r="FV154" s="280"/>
      <c r="FW154" s="280"/>
      <c r="FX154" s="280"/>
      <c r="FY154" s="280"/>
      <c r="FZ154" s="280"/>
      <c r="GA154" s="280"/>
      <c r="GB154" s="280"/>
      <c r="GC154" s="280"/>
      <c r="GD154" s="280"/>
      <c r="GE154" s="280"/>
      <c r="GF154" s="280"/>
      <c r="GG154" s="280"/>
      <c r="GH154" s="280"/>
      <c r="GI154" s="280"/>
      <c r="GJ154" s="280"/>
      <c r="GK154" s="280"/>
      <c r="GL154" s="280"/>
      <c r="GM154" s="280"/>
      <c r="GN154" s="280"/>
      <c r="GO154" s="280"/>
      <c r="GP154" s="280"/>
      <c r="GQ154" s="280"/>
      <c r="GR154" s="280"/>
      <c r="GS154" s="280"/>
      <c r="GT154" s="280"/>
      <c r="GU154" s="280"/>
      <c r="GV154" s="280"/>
    </row>
    <row r="155">
      <c r="A155" s="309" t="str">
        <v>乐容</v>
      </c>
      <c r="B155" s="311" t="str">
        <v>010020102090040-008</v>
      </c>
      <c r="C155" s="309" t="str">
        <v>磨毛四件套</v>
      </c>
      <c r="D155" s="309" t="str">
        <v>颜色:云影黄,床品款式:床单款,床品规格:150cm,系列:普通系列</v>
      </c>
      <c r="E155">
        <f>SUM(F155:GX155)</f>
      </c>
      <c r="F155" s="280">
        <f>IFERROR(SUMPRODUCT(('控温被PRO-S级品'!$B$2:$B$10=$B155)*('控温被PRO-S级品'!$E$1:$BE$1=F$1)*('控温被PRO-S级品'!$E$2:$BE$10)),0)+IFERROR(SUMPRODUCT(('冬被-S级品'!$B$2:$B$10=$B155)*('冬被-S级品'!$E$1:$AW$1=F$1)*('冬被-S级品'!$E$2:$AW$10)),0)+IFERROR(SUMPRODUCT(('白止-S级品'!$A$2:$A$26=$B155)*('白止-S级品'!$D$1:$AV$1=F$1)*('白止-S级品'!$D$2:$AV$26)),0)+IFERROR(SUMPRODUCT(('乐容-S级品'!$A$4:$A$32=$B155)*('乐容-S级品'!$L$3:$CA$3=F$1)*('乐容-S级品'!$L$4:$CA$32)),0)</f>
      </c>
      <c r="G155" s="280">
        <f>IFERROR(SUMPRODUCT(('控温被PRO-S级品'!$B$2:$B$10=$B155)*('控温被PRO-S级品'!$E$1:$BE$1=G$1)*('控温被PRO-S级品'!$E$2:$BE$10)),0)+IFERROR(SUMPRODUCT(('冬被-S级品'!$B$2:$B$10=$B155)*('冬被-S级品'!$E$1:$AW$1=G$1)*('冬被-S级品'!$E$2:$AW$10)),0)+IFERROR(SUMPRODUCT(('白止-S级品'!$A$2:$A$26=$B155)*('白止-S级品'!$D$1:$AV$1=G$1)*('白止-S级品'!$D$2:$AV$26)),0)+IFERROR(SUMPRODUCT(('乐容-S级品'!$A$4:$A$32=$B155)*('乐容-S级品'!$L$3:$CA$3=G$1)*('乐容-S级品'!$L$4:$CA$32)),0)</f>
      </c>
      <c r="H155" s="280">
        <f>IFERROR(SUMPRODUCT(('控温被PRO-S级品'!$B$2:$B$10=$B155)*('控温被PRO-S级品'!$E$1:$BE$1=H$1)*('控温被PRO-S级品'!$E$2:$BE$10)),0)+IFERROR(SUMPRODUCT(('冬被-S级品'!$B$2:$B$10=$B155)*('冬被-S级品'!$E$1:$AW$1=H$1)*('冬被-S级品'!$E$2:$AW$10)),0)+IFERROR(SUMPRODUCT(('白止-S级品'!$A$2:$A$26=$B155)*('白止-S级品'!$D$1:$AV$1=H$1)*('白止-S级品'!$D$2:$AV$26)),0)+IFERROR(SUMPRODUCT(('乐容-S级品'!$A$4:$A$32=$B155)*('乐容-S级品'!$L$3:$CA$3=H$1)*('乐容-S级品'!$L$4:$CA$32)),0)</f>
      </c>
      <c r="I155" s="280">
        <f>IFERROR(SUMPRODUCT(('控温被PRO-S级品'!$B$2:$B$10=$B155)*('控温被PRO-S级品'!$E$1:$BE$1=I$1)*('控温被PRO-S级品'!$E$2:$BE$10)),0)+IFERROR(SUMPRODUCT(('冬被-S级品'!$B$2:$B$10=$B155)*('冬被-S级品'!$E$1:$AW$1=I$1)*('冬被-S级品'!$E$2:$AW$10)),0)+IFERROR(SUMPRODUCT(('白止-S级品'!$A$2:$A$26=$B155)*('白止-S级品'!$D$1:$AV$1=I$1)*('白止-S级品'!$D$2:$AV$26)),0)+IFERROR(SUMPRODUCT(('乐容-S级品'!$A$4:$A$32=$B155)*('乐容-S级品'!$L$3:$CA$3=I$1)*('乐容-S级品'!$L$4:$CA$32)),0)</f>
      </c>
      <c r="J155" s="280">
        <f>IFERROR(SUMPRODUCT(('控温被PRO-S级品'!$B$2:$B$10=$B155)*('控温被PRO-S级品'!$E$1:$BE$1=J$1)*('控温被PRO-S级品'!$E$2:$BE$10)),0)+IFERROR(SUMPRODUCT(('冬被-S级品'!$B$2:$B$10=$B155)*('冬被-S级品'!$E$1:$AW$1=J$1)*('冬被-S级品'!$E$2:$AW$10)),0)+IFERROR(SUMPRODUCT(('白止-S级品'!$A$2:$A$26=$B155)*('白止-S级品'!$D$1:$AV$1=J$1)*('白止-S级品'!$D$2:$AV$26)),0)+IFERROR(SUMPRODUCT(('乐容-S级品'!$A$4:$A$32=$B155)*('乐容-S级品'!$L$3:$CA$3=J$1)*('乐容-S级品'!$L$4:$CA$32)),0)</f>
      </c>
      <c r="K155" s="280">
        <f>IFERROR(SUMPRODUCT(('控温被PRO-S级品'!$B$2:$B$10=$B155)*('控温被PRO-S级品'!$E$1:$BE$1=K$1)*('控温被PRO-S级品'!$E$2:$BE$10)),0)+IFERROR(SUMPRODUCT(('冬被-S级品'!$B$2:$B$10=$B155)*('冬被-S级品'!$E$1:$AW$1=K$1)*('冬被-S级品'!$E$2:$AW$10)),0)+IFERROR(SUMPRODUCT(('白止-S级品'!$A$2:$A$26=$B155)*('白止-S级品'!$D$1:$AV$1=K$1)*('白止-S级品'!$D$2:$AV$26)),0)+IFERROR(SUMPRODUCT(('乐容-S级品'!$A$4:$A$32=$B155)*('乐容-S级品'!$L$3:$CA$3=K$1)*('乐容-S级品'!$L$4:$CA$32)),0)</f>
      </c>
      <c r="L155" s="280">
        <f>IFERROR(SUMPRODUCT(('控温被PRO-S级品'!$B$2:$B$10=$B155)*('控温被PRO-S级品'!$E$1:$BE$1=L$1)*('控温被PRO-S级品'!$E$2:$BE$10)),0)+IFERROR(SUMPRODUCT(('冬被-S级品'!$B$2:$B$10=$B155)*('冬被-S级品'!$E$1:$AW$1=L$1)*('冬被-S级品'!$E$2:$AW$10)),0)+IFERROR(SUMPRODUCT(('白止-S级品'!$A$2:$A$26=$B155)*('白止-S级品'!$D$1:$AV$1=L$1)*('白止-S级品'!$D$2:$AV$26)),0)+IFERROR(SUMPRODUCT(('乐容-S级品'!$A$4:$A$32=$B155)*('乐容-S级品'!$L$3:$CA$3=L$1)*('乐容-S级品'!$L$4:$CA$32)),0)</f>
      </c>
      <c r="M155" s="280">
        <f>IFERROR(SUMPRODUCT(('控温被PRO-S级品'!$B$2:$B$10=$B155)*('控温被PRO-S级品'!$E$1:$BE$1=M$1)*('控温被PRO-S级品'!$E$2:$BE$10)),0)+IFERROR(SUMPRODUCT(('冬被-S级品'!$B$2:$B$10=$B155)*('冬被-S级品'!$E$1:$AW$1=M$1)*('冬被-S级品'!$E$2:$AW$10)),0)+IFERROR(SUMPRODUCT(('白止-S级品'!$A$2:$A$26=$B155)*('白止-S级品'!$D$1:$AV$1=M$1)*('白止-S级品'!$D$2:$AV$26)),0)+IFERROR(SUMPRODUCT(('乐容-S级品'!$A$4:$A$32=$B155)*('乐容-S级品'!$L$3:$CA$3=M$1)*('乐容-S级品'!$L$4:$CA$32)),0)</f>
      </c>
      <c r="N155" s="280">
        <f>IFERROR(SUMPRODUCT(('控温被PRO-S级品'!$B$2:$B$10=$B155)*('控温被PRO-S级品'!$E$1:$BE$1=N$1)*('控温被PRO-S级品'!$E$2:$BE$10)),0)+IFERROR(SUMPRODUCT(('冬被-S级品'!$B$2:$B$10=$B155)*('冬被-S级品'!$E$1:$AW$1=N$1)*('冬被-S级品'!$E$2:$AW$10)),0)+IFERROR(SUMPRODUCT(('白止-S级品'!$A$2:$A$26=$B155)*('白止-S级品'!$D$1:$AV$1=N$1)*('白止-S级品'!$D$2:$AV$26)),0)+IFERROR(SUMPRODUCT(('乐容-S级品'!$A$4:$A$32=$B155)*('乐容-S级品'!$L$3:$CA$3=N$1)*('乐容-S级品'!$L$4:$CA$32)),0)</f>
      </c>
      <c r="O155" s="280">
        <f>IFERROR(SUMPRODUCT(('控温被PRO-S级品'!$B$2:$B$10=$B155)*('控温被PRO-S级品'!$E$1:$BE$1=O$1)*('控温被PRO-S级品'!$E$2:$BE$10)),0)+IFERROR(SUMPRODUCT(('冬被-S级品'!$B$2:$B$10=$B155)*('冬被-S级品'!$E$1:$AW$1=O$1)*('冬被-S级品'!$E$2:$AW$10)),0)+IFERROR(SUMPRODUCT(('白止-S级品'!$A$2:$A$26=$B155)*('白止-S级品'!$D$1:$AV$1=O$1)*('白止-S级品'!$D$2:$AV$26)),0)+IFERROR(SUMPRODUCT(('乐容-S级品'!$A$4:$A$32=$B155)*('乐容-S级品'!$L$3:$CA$3=O$1)*('乐容-S级品'!$L$4:$CA$32)),0)</f>
      </c>
      <c r="P155" s="280">
        <f>IFERROR(SUMPRODUCT(('控温被PRO-S级品'!$B$2:$B$10=$B155)*('控温被PRO-S级品'!$E$1:$BE$1=P$1)*('控温被PRO-S级品'!$E$2:$BE$10)),0)+IFERROR(SUMPRODUCT(('冬被-S级品'!$B$2:$B$10=$B155)*('冬被-S级品'!$E$1:$AW$1=P$1)*('冬被-S级品'!$E$2:$AW$10)),0)+IFERROR(SUMPRODUCT(('白止-S级品'!$A$2:$A$26=$B155)*('白止-S级品'!$D$1:$AV$1=P$1)*('白止-S级品'!$D$2:$AV$26)),0)+IFERROR(SUMPRODUCT(('乐容-S级品'!$A$4:$A$32=$B155)*('乐容-S级品'!$L$3:$CA$3=P$1)*('乐容-S级品'!$L$4:$CA$32)),0)</f>
      </c>
      <c r="Q155" s="280">
        <f>IFERROR(SUMPRODUCT(('控温被PRO-S级品'!$B$2:$B$10=$B155)*('控温被PRO-S级品'!$E$1:$BE$1=Q$1)*('控温被PRO-S级品'!$E$2:$BE$10)),0)+IFERROR(SUMPRODUCT(('冬被-S级品'!$B$2:$B$10=$B155)*('冬被-S级品'!$E$1:$AW$1=Q$1)*('冬被-S级品'!$E$2:$AW$10)),0)+IFERROR(SUMPRODUCT(('白止-S级品'!$A$2:$A$26=$B155)*('白止-S级品'!$D$1:$AV$1=Q$1)*('白止-S级品'!$D$2:$AV$26)),0)+IFERROR(SUMPRODUCT(('乐容-S级品'!$A$4:$A$32=$B155)*('乐容-S级品'!$L$3:$CA$3=Q$1)*('乐容-S级品'!$L$4:$CA$32)),0)</f>
      </c>
      <c r="R155" s="280">
        <f>IFERROR(SUMPRODUCT(('控温被PRO-S级品'!$B$2:$B$10=$B155)*('控温被PRO-S级品'!$E$1:$BE$1=R$1)*('控温被PRO-S级品'!$E$2:$BE$10)),0)+IFERROR(SUMPRODUCT(('冬被-S级品'!$B$2:$B$10=$B155)*('冬被-S级品'!$E$1:$AW$1=R$1)*('冬被-S级品'!$E$2:$AW$10)),0)+IFERROR(SUMPRODUCT(('白止-S级品'!$A$2:$A$26=$B155)*('白止-S级品'!$D$1:$AV$1=R$1)*('白止-S级品'!$D$2:$AV$26)),0)+IFERROR(SUMPRODUCT(('乐容-S级品'!$A$4:$A$32=$B155)*('乐容-S级品'!$L$3:$CA$3=R$1)*('乐容-S级品'!$L$4:$CA$32)),0)</f>
      </c>
      <c r="S155" s="280">
        <f>IFERROR(SUMPRODUCT(('控温被PRO-S级品'!$B$2:$B$10=$B155)*('控温被PRO-S级品'!$E$1:$BE$1=S$1)*('控温被PRO-S级品'!$E$2:$BE$10)),0)+IFERROR(SUMPRODUCT(('冬被-S级品'!$B$2:$B$10=$B155)*('冬被-S级品'!$E$1:$AW$1=S$1)*('冬被-S级品'!$E$2:$AW$10)),0)+IFERROR(SUMPRODUCT(('白止-S级品'!$A$2:$A$26=$B155)*('白止-S级品'!$D$1:$AV$1=S$1)*('白止-S级品'!$D$2:$AV$26)),0)+IFERROR(SUMPRODUCT(('乐容-S级品'!$A$4:$A$32=$B155)*('乐容-S级品'!$L$3:$CA$3=S$1)*('乐容-S级品'!$L$4:$CA$32)),0)</f>
      </c>
      <c r="T155" s="280">
        <f>IFERROR(SUMPRODUCT(('控温被PRO-S级品'!$B$2:$B$10=$B155)*('控温被PRO-S级品'!$E$1:$BE$1=T$1)*('控温被PRO-S级品'!$E$2:$BE$10)),0)+IFERROR(SUMPRODUCT(('冬被-S级品'!$B$2:$B$10=$B155)*('冬被-S级品'!$E$1:$AW$1=T$1)*('冬被-S级品'!$E$2:$AW$10)),0)+IFERROR(SUMPRODUCT(('白止-S级品'!$A$2:$A$26=$B155)*('白止-S级品'!$D$1:$AV$1=T$1)*('白止-S级品'!$D$2:$AV$26)),0)+IFERROR(SUMPRODUCT(('乐容-S级品'!$A$4:$A$32=$B155)*('乐容-S级品'!$L$3:$CA$3=T$1)*('乐容-S级品'!$L$4:$CA$32)),0)</f>
      </c>
      <c r="U155" s="280">
        <f>IFERROR(SUMPRODUCT(('控温被PRO-S级品'!$B$2:$B$10=$B155)*('控温被PRO-S级品'!$E$1:$BE$1=U$1)*('控温被PRO-S级品'!$E$2:$BE$10)),0)+IFERROR(SUMPRODUCT(('冬被-S级品'!$B$2:$B$10=$B155)*('冬被-S级品'!$E$1:$AW$1=U$1)*('冬被-S级品'!$E$2:$AW$10)),0)+IFERROR(SUMPRODUCT(('白止-S级品'!$A$2:$A$26=$B155)*('白止-S级品'!$D$1:$AV$1=U$1)*('白止-S级品'!$D$2:$AV$26)),0)+IFERROR(SUMPRODUCT(('乐容-S级品'!$A$4:$A$32=$B155)*('乐容-S级品'!$L$3:$CA$3=U$1)*('乐容-S级品'!$L$4:$CA$32)),0)</f>
      </c>
      <c r="V155" s="280">
        <f>IFERROR(SUMPRODUCT(('控温被PRO-S级品'!$B$2:$B$10=$B155)*('控温被PRO-S级品'!$E$1:$BE$1=V$1)*('控温被PRO-S级品'!$E$2:$BE$10)),0)+IFERROR(SUMPRODUCT(('冬被-S级品'!$B$2:$B$10=$B155)*('冬被-S级品'!$E$1:$AW$1=V$1)*('冬被-S级品'!$E$2:$AW$10)),0)+IFERROR(SUMPRODUCT(('白止-S级品'!$A$2:$A$26=$B155)*('白止-S级品'!$D$1:$AV$1=V$1)*('白止-S级品'!$D$2:$AV$26)),0)+IFERROR(SUMPRODUCT(('乐容-S级品'!$A$4:$A$32=$B155)*('乐容-S级品'!$L$3:$CA$3=V$1)*('乐容-S级品'!$L$4:$CA$32)),0)</f>
      </c>
      <c r="W155" s="280">
        <f>IFERROR(SUMPRODUCT(('控温被PRO-S级品'!$B$2:$B$10=$B155)*('控温被PRO-S级品'!$E$1:$BE$1=W$1)*('控温被PRO-S级品'!$E$2:$BE$10)),0)+IFERROR(SUMPRODUCT(('冬被-S级品'!$B$2:$B$10=$B155)*('冬被-S级品'!$E$1:$AW$1=W$1)*('冬被-S级品'!$E$2:$AW$10)),0)+IFERROR(SUMPRODUCT(('白止-S级品'!$A$2:$A$26=$B155)*('白止-S级品'!$D$1:$AV$1=W$1)*('白止-S级品'!$D$2:$AV$26)),0)+IFERROR(SUMPRODUCT(('乐容-S级品'!$A$4:$A$32=$B155)*('乐容-S级品'!$L$3:$CA$3=W$1)*('乐容-S级品'!$L$4:$CA$32)),0)</f>
      </c>
      <c r="X155" s="280">
        <f>IFERROR(SUMPRODUCT(('控温被PRO-S级品'!$B$2:$B$10=$B155)*('控温被PRO-S级品'!$E$1:$BE$1=X$1)*('控温被PRO-S级品'!$E$2:$BE$10)),0)+IFERROR(SUMPRODUCT(('冬被-S级品'!$B$2:$B$10=$B155)*('冬被-S级品'!$E$1:$AW$1=X$1)*('冬被-S级品'!$E$2:$AW$10)),0)+IFERROR(SUMPRODUCT(('白止-S级品'!$A$2:$A$26=$B155)*('白止-S级品'!$D$1:$AV$1=X$1)*('白止-S级品'!$D$2:$AV$26)),0)+IFERROR(SUMPRODUCT(('乐容-S级品'!$A$4:$A$32=$B155)*('乐容-S级品'!$L$3:$CA$3=X$1)*('乐容-S级品'!$L$4:$CA$32)),0)</f>
      </c>
      <c r="Y155" s="280">
        <f>IFERROR(SUMPRODUCT(('控温被PRO-S级品'!$B$2:$B$10=$B155)*('控温被PRO-S级品'!$E$1:$BE$1=Y$1)*('控温被PRO-S级品'!$E$2:$BE$10)),0)+IFERROR(SUMPRODUCT(('冬被-S级品'!$B$2:$B$10=$B155)*('冬被-S级品'!$E$1:$AW$1=Y$1)*('冬被-S级品'!$E$2:$AW$10)),0)+IFERROR(SUMPRODUCT(('白止-S级品'!$A$2:$A$26=$B155)*('白止-S级品'!$D$1:$AV$1=Y$1)*('白止-S级品'!$D$2:$AV$26)),0)+IFERROR(SUMPRODUCT(('乐容-S级品'!$A$4:$A$32=$B155)*('乐容-S级品'!$L$3:$CA$3=Y$1)*('乐容-S级品'!$L$4:$CA$32)),0)</f>
      </c>
      <c r="Z155" s="280">
        <f>IFERROR(SUMPRODUCT(('控温被PRO-S级品'!$B$2:$B$10=$B155)*('控温被PRO-S级品'!$E$1:$BE$1=Z$1)*('控温被PRO-S级品'!$E$2:$BE$10)),0)+IFERROR(SUMPRODUCT(('冬被-S级品'!$B$2:$B$10=$B155)*('冬被-S级品'!$E$1:$AW$1=Z$1)*('冬被-S级品'!$E$2:$AW$10)),0)+IFERROR(SUMPRODUCT(('白止-S级品'!$A$2:$A$26=$B155)*('白止-S级品'!$D$1:$AV$1=Z$1)*('白止-S级品'!$D$2:$AV$26)),0)+IFERROR(SUMPRODUCT(('乐容-S级品'!$A$4:$A$32=$B155)*('乐容-S级品'!$L$3:$CA$3=Z$1)*('乐容-S级品'!$L$4:$CA$32)),0)</f>
      </c>
      <c r="AA155" s="280">
        <f>IFERROR(SUMPRODUCT(('控温被PRO-S级品'!$B$2:$B$10=$B155)*('控温被PRO-S级品'!$E$1:$BE$1=AA$1)*('控温被PRO-S级品'!$E$2:$BE$10)),0)+IFERROR(SUMPRODUCT(('冬被-S级品'!$B$2:$B$10=$B155)*('冬被-S级品'!$E$1:$AW$1=AA$1)*('冬被-S级品'!$E$2:$AW$10)),0)+IFERROR(SUMPRODUCT(('白止-S级品'!$A$2:$A$26=$B155)*('白止-S级品'!$D$1:$AV$1=AA$1)*('白止-S级品'!$D$2:$AV$26)),0)+IFERROR(SUMPRODUCT(('乐容-S级品'!$A$4:$A$32=$B155)*('乐容-S级品'!$L$3:$CA$3=AA$1)*('乐容-S级品'!$L$4:$CA$32)),0)</f>
      </c>
      <c r="AB155" s="280">
        <f>IFERROR(SUMPRODUCT(('控温被PRO-S级品'!$B$2:$B$10=$B155)*('控温被PRO-S级品'!$E$1:$BE$1=AB$1)*('控温被PRO-S级品'!$E$2:$BE$10)),0)+IFERROR(SUMPRODUCT(('冬被-S级品'!$B$2:$B$10=$B155)*('冬被-S级品'!$E$1:$AW$1=AB$1)*('冬被-S级品'!$E$2:$AW$10)),0)+IFERROR(SUMPRODUCT(('白止-S级品'!$A$2:$A$26=$B155)*('白止-S级品'!$D$1:$AV$1=AB$1)*('白止-S级品'!$D$2:$AV$26)),0)+IFERROR(SUMPRODUCT(('乐容-S级品'!$A$4:$A$32=$B155)*('乐容-S级品'!$L$3:$CA$3=AB$1)*('乐容-S级品'!$L$4:$CA$32)),0)</f>
      </c>
      <c r="AC155" s="280">
        <f>IFERROR(SUMPRODUCT(('控温被PRO-S级品'!$B$2:$B$10=$B155)*('控温被PRO-S级品'!$E$1:$BE$1=AC$1)*('控温被PRO-S级品'!$E$2:$BE$10)),0)+IFERROR(SUMPRODUCT(('冬被-S级品'!$B$2:$B$10=$B155)*('冬被-S级品'!$E$1:$AW$1=AC$1)*('冬被-S级品'!$E$2:$AW$10)),0)+IFERROR(SUMPRODUCT(('白止-S级品'!$A$2:$A$26=$B155)*('白止-S级品'!$D$1:$AV$1=AC$1)*('白止-S级品'!$D$2:$AV$26)),0)+IFERROR(SUMPRODUCT(('乐容-S级品'!$A$4:$A$32=$B155)*('乐容-S级品'!$L$3:$CA$3=AC$1)*('乐容-S级品'!$L$4:$CA$32)),0)</f>
      </c>
      <c r="AD155" s="280">
        <f>IFERROR(SUMPRODUCT(('控温被PRO-S级品'!$B$2:$B$10=$B155)*('控温被PRO-S级品'!$E$1:$BE$1=AD$1)*('控温被PRO-S级品'!$E$2:$BE$10)),0)+IFERROR(SUMPRODUCT(('冬被-S级品'!$B$2:$B$10=$B155)*('冬被-S级品'!$E$1:$AW$1=AD$1)*('冬被-S级品'!$E$2:$AW$10)),0)+IFERROR(SUMPRODUCT(('白止-S级品'!$A$2:$A$26=$B155)*('白止-S级品'!$D$1:$AV$1=AD$1)*('白止-S级品'!$D$2:$AV$26)),0)+IFERROR(SUMPRODUCT(('乐容-S级品'!$A$4:$A$32=$B155)*('乐容-S级品'!$L$3:$CA$3=AD$1)*('乐容-S级品'!$L$4:$CA$32)),0)</f>
      </c>
      <c r="AE155" s="280">
        <f>IFERROR(SUMPRODUCT(('控温被PRO-S级品'!$B$2:$B$10=$B155)*('控温被PRO-S级品'!$E$1:$BE$1=AE$1)*('控温被PRO-S级品'!$E$2:$BE$10)),0)+IFERROR(SUMPRODUCT(('冬被-S级品'!$B$2:$B$10=$B155)*('冬被-S级品'!$E$1:$AW$1=AE$1)*('冬被-S级品'!$E$2:$AW$10)),0)+IFERROR(SUMPRODUCT(('白止-S级品'!$A$2:$A$26=$B155)*('白止-S级品'!$D$1:$AV$1=AE$1)*('白止-S级品'!$D$2:$AV$26)),0)+IFERROR(SUMPRODUCT(('乐容-S级品'!$A$4:$A$32=$B155)*('乐容-S级品'!$L$3:$CA$3=AE$1)*('乐容-S级品'!$L$4:$CA$32)),0)</f>
      </c>
      <c r="AF155" s="280">
        <f>IFERROR(SUMPRODUCT(('控温被PRO-S级品'!$B$2:$B$10=$B155)*('控温被PRO-S级品'!$E$1:$BE$1=AF$1)*('控温被PRO-S级品'!$E$2:$BE$10)),0)+IFERROR(SUMPRODUCT(('冬被-S级品'!$B$2:$B$10=$B155)*('冬被-S级品'!$E$1:$AW$1=AF$1)*('冬被-S级品'!$E$2:$AW$10)),0)+IFERROR(SUMPRODUCT(('白止-S级品'!$A$2:$A$26=$B155)*('白止-S级品'!$D$1:$AV$1=AF$1)*('白止-S级品'!$D$2:$AV$26)),0)+IFERROR(SUMPRODUCT(('乐容-S级品'!$A$4:$A$32=$B155)*('乐容-S级品'!$L$3:$CA$3=AF$1)*('乐容-S级品'!$L$4:$CA$32)),0)</f>
      </c>
      <c r="AG155" s="280">
        <f>IFERROR(SUMPRODUCT(('控温被PRO-S级品'!$B$2:$B$10=$B155)*('控温被PRO-S级品'!$E$1:$BE$1=AG$1)*('控温被PRO-S级品'!$E$2:$BE$10)),0)+IFERROR(SUMPRODUCT(('冬被-S级品'!$B$2:$B$10=$B155)*('冬被-S级品'!$E$1:$AW$1=AG$1)*('冬被-S级品'!$E$2:$AW$10)),0)+IFERROR(SUMPRODUCT(('白止-S级品'!$A$2:$A$26=$B155)*('白止-S级品'!$D$1:$AV$1=AG$1)*('白止-S级品'!$D$2:$AV$26)),0)+IFERROR(SUMPRODUCT(('乐容-S级品'!$A$4:$A$32=$B155)*('乐容-S级品'!$L$3:$CA$3=AG$1)*('乐容-S级品'!$L$4:$CA$32)),0)</f>
      </c>
      <c r="AH155" s="280">
        <f>IFERROR(SUMPRODUCT(('控温被PRO-S级品'!$B$2:$B$10=$B155)*('控温被PRO-S级品'!$E$1:$BE$1=AH$1)*('控温被PRO-S级品'!$E$2:$BE$10)),0)+IFERROR(SUMPRODUCT(('冬被-S级品'!$B$2:$B$10=$B155)*('冬被-S级品'!$E$1:$AW$1=AH$1)*('冬被-S级品'!$E$2:$AW$10)),0)+IFERROR(SUMPRODUCT(('白止-S级品'!$A$2:$A$26=$B155)*('白止-S级品'!$D$1:$AV$1=AH$1)*('白止-S级品'!$D$2:$AV$26)),0)+IFERROR(SUMPRODUCT(('乐容-S级品'!$A$4:$A$32=$B155)*('乐容-S级品'!$L$3:$CA$3=AH$1)*('乐容-S级品'!$L$4:$CA$32)),0)</f>
      </c>
      <c r="AI155" s="280">
        <f>IFERROR(SUMPRODUCT(('控温被PRO-S级品'!$B$2:$B$10=$B155)*('控温被PRO-S级品'!$E$1:$BE$1=AI$1)*('控温被PRO-S级品'!$E$2:$BE$10)),0)+IFERROR(SUMPRODUCT(('冬被-S级品'!$B$2:$B$10=$B155)*('冬被-S级品'!$E$1:$AW$1=AI$1)*('冬被-S级品'!$E$2:$AW$10)),0)+IFERROR(SUMPRODUCT(('白止-S级品'!$A$2:$A$26=$B155)*('白止-S级品'!$D$1:$AV$1=AI$1)*('白止-S级品'!$D$2:$AV$26)),0)+IFERROR(SUMPRODUCT(('乐容-S级品'!$A$4:$A$32=$B155)*('乐容-S级品'!$L$3:$CA$3=AI$1)*('乐容-S级品'!$L$4:$CA$32)),0)</f>
      </c>
      <c r="AJ155" s="280">
        <f>IFERROR(SUMPRODUCT(('控温被PRO-S级品'!$B$2:$B$10=$B155)*('控温被PRO-S级品'!$E$1:$BE$1=AJ$1)*('控温被PRO-S级品'!$E$2:$BE$10)),0)+IFERROR(SUMPRODUCT(('冬被-S级品'!$B$2:$B$10=$B155)*('冬被-S级品'!$E$1:$AW$1=AJ$1)*('冬被-S级品'!$E$2:$AW$10)),0)+IFERROR(SUMPRODUCT(('白止-S级品'!$A$2:$A$26=$B155)*('白止-S级品'!$D$1:$AV$1=AJ$1)*('白止-S级品'!$D$2:$AV$26)),0)+IFERROR(SUMPRODUCT(('乐容-S级品'!$A$4:$A$32=$B155)*('乐容-S级品'!$L$3:$CA$3=AJ$1)*('乐容-S级品'!$L$4:$CA$32)),0)</f>
      </c>
      <c r="AK155" s="280">
        <f>IFERROR(SUMPRODUCT(('控温被PRO-S级品'!$B$2:$B$10=$B155)*('控温被PRO-S级品'!$E$1:$BE$1=AK$1)*('控温被PRO-S级品'!$E$2:$BE$10)),0)+IFERROR(SUMPRODUCT(('冬被-S级品'!$B$2:$B$10=$B155)*('冬被-S级品'!$E$1:$AW$1=AK$1)*('冬被-S级品'!$E$2:$AW$10)),0)+IFERROR(SUMPRODUCT(('白止-S级品'!$A$2:$A$26=$B155)*('白止-S级品'!$D$1:$AV$1=AK$1)*('白止-S级品'!$D$2:$AV$26)),0)+IFERROR(SUMPRODUCT(('乐容-S级品'!$A$4:$A$32=$B155)*('乐容-S级品'!$L$3:$CA$3=AK$1)*('乐容-S级品'!$L$4:$CA$32)),0)</f>
      </c>
      <c r="AL155" s="280">
        <f>IFERROR(SUMPRODUCT(('控温被PRO-S级品'!$B$2:$B$10=$B155)*('控温被PRO-S级品'!$E$1:$BE$1=AL$1)*('控温被PRO-S级品'!$E$2:$BE$10)),0)+IFERROR(SUMPRODUCT(('冬被-S级品'!$B$2:$B$10=$B155)*('冬被-S级品'!$E$1:$AW$1=AL$1)*('冬被-S级品'!$E$2:$AW$10)),0)+IFERROR(SUMPRODUCT(('白止-S级品'!$A$2:$A$26=$B155)*('白止-S级品'!$D$1:$AV$1=AL$1)*('白止-S级品'!$D$2:$AV$26)),0)+IFERROR(SUMPRODUCT(('乐容-S级品'!$A$4:$A$32=$B155)*('乐容-S级品'!$L$3:$CA$3=AL$1)*('乐容-S级品'!$L$4:$CA$32)),0)</f>
      </c>
      <c r="AM155" s="280">
        <f>IFERROR(SUMPRODUCT(('控温被PRO-S级品'!$B$2:$B$10=$B155)*('控温被PRO-S级品'!$E$1:$BE$1=AM$1)*('控温被PRO-S级品'!$E$2:$BE$10)),0)+IFERROR(SUMPRODUCT(('冬被-S级品'!$B$2:$B$10=$B155)*('冬被-S级品'!$E$1:$AW$1=AM$1)*('冬被-S级品'!$E$2:$AW$10)),0)+IFERROR(SUMPRODUCT(('白止-S级品'!$A$2:$A$26=$B155)*('白止-S级品'!$D$1:$AV$1=AM$1)*('白止-S级品'!$D$2:$AV$26)),0)+IFERROR(SUMPRODUCT(('乐容-S级品'!$A$4:$A$32=$B155)*('乐容-S级品'!$L$3:$CA$3=AM$1)*('乐容-S级品'!$L$4:$CA$32)),0)</f>
      </c>
      <c r="AN155" s="280">
        <f>IFERROR(SUMPRODUCT(('控温被PRO-S级品'!$B$2:$B$10=$B155)*('控温被PRO-S级品'!$E$1:$BE$1=AN$1)*('控温被PRO-S级品'!$E$2:$BE$10)),0)+IFERROR(SUMPRODUCT(('冬被-S级品'!$B$2:$B$10=$B155)*('冬被-S级品'!$E$1:$AW$1=AN$1)*('冬被-S级品'!$E$2:$AW$10)),0)+IFERROR(SUMPRODUCT(('白止-S级品'!$A$2:$A$26=$B155)*('白止-S级品'!$D$1:$AV$1=AN$1)*('白止-S级品'!$D$2:$AV$26)),0)+IFERROR(SUMPRODUCT(('乐容-S级品'!$A$4:$A$32=$B155)*('乐容-S级品'!$L$3:$CA$3=AN$1)*('乐容-S级品'!$L$4:$CA$32)),0)</f>
      </c>
      <c r="AO155" s="280">
        <f>IFERROR(SUMPRODUCT(('控温被PRO-S级品'!$B$2:$B$10=$B155)*('控温被PRO-S级品'!$E$1:$BE$1=AO$1)*('控温被PRO-S级品'!$E$2:$BE$10)),0)+IFERROR(SUMPRODUCT(('冬被-S级品'!$B$2:$B$10=$B155)*('冬被-S级品'!$E$1:$AW$1=AO$1)*('冬被-S级品'!$E$2:$AW$10)),0)+IFERROR(SUMPRODUCT(('白止-S级品'!$A$2:$A$26=$B155)*('白止-S级品'!$D$1:$AV$1=AO$1)*('白止-S级品'!$D$2:$AV$26)),0)+IFERROR(SUMPRODUCT(('乐容-S级品'!$A$4:$A$32=$B155)*('乐容-S级品'!$L$3:$CA$3=AO$1)*('乐容-S级品'!$L$4:$CA$32)),0)</f>
      </c>
      <c r="AP155" s="280">
        <f>IFERROR(SUMPRODUCT(('控温被PRO-S级品'!$B$2:$B$10=$B155)*('控温被PRO-S级品'!$E$1:$BE$1=AP$1)*('控温被PRO-S级品'!$E$2:$BE$10)),0)+IFERROR(SUMPRODUCT(('冬被-S级品'!$B$2:$B$10=$B155)*('冬被-S级品'!$E$1:$AW$1=AP$1)*('冬被-S级品'!$E$2:$AW$10)),0)+IFERROR(SUMPRODUCT(('白止-S级品'!$A$2:$A$26=$B155)*('白止-S级品'!$D$1:$AV$1=AP$1)*('白止-S级品'!$D$2:$AV$26)),0)+IFERROR(SUMPRODUCT(('乐容-S级品'!$A$4:$A$32=$B155)*('乐容-S级品'!$L$3:$CA$3=AP$1)*('乐容-S级品'!$L$4:$CA$32)),0)</f>
      </c>
      <c r="AQ155" s="280">
        <f>IFERROR(SUMPRODUCT(('控温被PRO-S级品'!$B$2:$B$10=$B155)*('控温被PRO-S级品'!$E$1:$BE$1=AQ$1)*('控温被PRO-S级品'!$E$2:$BE$10)),0)+IFERROR(SUMPRODUCT(('冬被-S级品'!$B$2:$B$10=$B155)*('冬被-S级品'!$E$1:$AW$1=AQ$1)*('冬被-S级品'!$E$2:$AW$10)),0)+IFERROR(SUMPRODUCT(('白止-S级品'!$A$2:$A$26=$B155)*('白止-S级品'!$D$1:$AV$1=AQ$1)*('白止-S级品'!$D$2:$AV$26)),0)+IFERROR(SUMPRODUCT(('乐容-S级品'!$A$4:$A$32=$B155)*('乐容-S级品'!$L$3:$CA$3=AQ$1)*('乐容-S级品'!$L$4:$CA$32)),0)</f>
      </c>
      <c r="AR155" s="280">
        <f>IFERROR(SUMPRODUCT(('控温被PRO-S级品'!$B$2:$B$10=$B155)*('控温被PRO-S级品'!$E$1:$BE$1=AR$1)*('控温被PRO-S级品'!$E$2:$BE$10)),0)+IFERROR(SUMPRODUCT(('冬被-S级品'!$B$2:$B$10=$B155)*('冬被-S级品'!$E$1:$AW$1=AR$1)*('冬被-S级品'!$E$2:$AW$10)),0)+IFERROR(SUMPRODUCT(('白止-S级品'!$A$2:$A$26=$B155)*('白止-S级品'!$D$1:$AV$1=AR$1)*('白止-S级品'!$D$2:$AV$26)),0)+IFERROR(SUMPRODUCT(('乐容-S级品'!$A$4:$A$32=$B155)*('乐容-S级品'!$L$3:$CA$3=AR$1)*('乐容-S级品'!$L$4:$CA$32)),0)</f>
      </c>
      <c r="AS155" s="280">
        <f>IFERROR(SUMPRODUCT(('控温被PRO-S级品'!$B$2:$B$10=$B155)*('控温被PRO-S级品'!$E$1:$BE$1=AS$1)*('控温被PRO-S级品'!$E$2:$BE$10)),0)+IFERROR(SUMPRODUCT(('冬被-S级品'!$B$2:$B$10=$B155)*('冬被-S级品'!$E$1:$AW$1=AS$1)*('冬被-S级品'!$E$2:$AW$10)),0)+IFERROR(SUMPRODUCT(('白止-S级品'!$A$2:$A$26=$B155)*('白止-S级品'!$D$1:$AV$1=AS$1)*('白止-S级品'!$D$2:$AV$26)),0)+IFERROR(SUMPRODUCT(('乐容-S级品'!$A$4:$A$32=$B155)*('乐容-S级品'!$L$3:$CA$3=AS$1)*('乐容-S级品'!$L$4:$CA$32)),0)</f>
      </c>
      <c r="AT155" s="280">
        <f>IFERROR(SUMPRODUCT(('控温被PRO-S级品'!$B$2:$B$10=$B155)*('控温被PRO-S级品'!$E$1:$BE$1=AT$1)*('控温被PRO-S级品'!$E$2:$BE$10)),0)+IFERROR(SUMPRODUCT(('冬被-S级品'!$B$2:$B$10=$B155)*('冬被-S级品'!$E$1:$AW$1=AT$1)*('冬被-S级品'!$E$2:$AW$10)),0)+IFERROR(SUMPRODUCT(('白止-S级品'!$A$2:$A$26=$B155)*('白止-S级品'!$D$1:$AV$1=AT$1)*('白止-S级品'!$D$2:$AV$26)),0)+IFERROR(SUMPRODUCT(('乐容-S级品'!$A$4:$A$32=$B155)*('乐容-S级品'!$L$3:$CA$3=AT$1)*('乐容-S级品'!$L$4:$CA$32)),0)</f>
      </c>
      <c r="AU155" s="280">
        <f>IFERROR(SUMPRODUCT(('控温被PRO-S级品'!$B$2:$B$10=$B155)*('控温被PRO-S级品'!$E$1:$BE$1=AU$1)*('控温被PRO-S级品'!$E$2:$BE$10)),0)+IFERROR(SUMPRODUCT(('冬被-S级品'!$B$2:$B$10=$B155)*('冬被-S级品'!$E$1:$AW$1=AU$1)*('冬被-S级品'!$E$2:$AW$10)),0)+IFERROR(SUMPRODUCT(('白止-S级品'!$A$2:$A$26=$B155)*('白止-S级品'!$D$1:$AV$1=AU$1)*('白止-S级品'!$D$2:$AV$26)),0)+IFERROR(SUMPRODUCT(('乐容-S级品'!$A$4:$A$32=$B155)*('乐容-S级品'!$L$3:$CA$3=AU$1)*('乐容-S级品'!$L$4:$CA$32)),0)</f>
      </c>
      <c r="AV155" s="280">
        <f>IFERROR(SUMPRODUCT(('控温被PRO-S级品'!$B$2:$B$10=$B155)*('控温被PRO-S级品'!$E$1:$BE$1=AV$1)*('控温被PRO-S级品'!$E$2:$BE$10)),0)+IFERROR(SUMPRODUCT(('冬被-S级品'!$B$2:$B$10=$B155)*('冬被-S级品'!$E$1:$AW$1=AV$1)*('冬被-S级品'!$E$2:$AW$10)),0)+IFERROR(SUMPRODUCT(('白止-S级品'!$A$2:$A$26=$B155)*('白止-S级品'!$D$1:$AV$1=AV$1)*('白止-S级品'!$D$2:$AV$26)),0)+IFERROR(SUMPRODUCT(('乐容-S级品'!$A$4:$A$32=$B155)*('乐容-S级品'!$L$3:$CA$3=AV$1)*('乐容-S级品'!$L$4:$CA$32)),0)</f>
      </c>
      <c r="AW155" s="280">
        <f>IFERROR(SUMPRODUCT(('控温被PRO-S级品'!$B$2:$B$10=$B155)*('控温被PRO-S级品'!$E$1:$BE$1=AW$1)*('控温被PRO-S级品'!$E$2:$BE$10)),0)+IFERROR(SUMPRODUCT(('冬被-S级品'!$B$2:$B$10=$B155)*('冬被-S级品'!$E$1:$AW$1=AW$1)*('冬被-S级品'!$E$2:$AW$10)),0)+IFERROR(SUMPRODUCT(('白止-S级品'!$A$2:$A$26=$B155)*('白止-S级品'!$D$1:$AV$1=AW$1)*('白止-S级品'!$D$2:$AV$26)),0)+IFERROR(SUMPRODUCT(('乐容-S级品'!$A$4:$A$32=$B155)*('乐容-S级品'!$L$3:$CA$3=AW$1)*('乐容-S级品'!$L$4:$CA$32)),0)</f>
      </c>
      <c r="AX155" s="280">
        <f>IFERROR(SUMPRODUCT(('控温被PRO-S级品'!$B$2:$B$10=$B155)*('控温被PRO-S级品'!$E$1:$BE$1=AX$1)*('控温被PRO-S级品'!$E$2:$BE$10)),0)+IFERROR(SUMPRODUCT(('冬被-S级品'!$B$2:$B$10=$B155)*('冬被-S级品'!$E$1:$AW$1=AX$1)*('冬被-S级品'!$E$2:$AW$10)),0)+IFERROR(SUMPRODUCT(('白止-S级品'!$A$2:$A$26=$B155)*('白止-S级品'!$D$1:$AV$1=AX$1)*('白止-S级品'!$D$2:$AV$26)),0)+IFERROR(SUMPRODUCT(('乐容-S级品'!$A$4:$A$32=$B155)*('乐容-S级品'!$L$3:$CA$3=AX$1)*('乐容-S级品'!$L$4:$CA$32)),0)</f>
      </c>
      <c r="AY155" s="280">
        <f>IFERROR(SUMPRODUCT(('控温被PRO-S级品'!$B$2:$B$10=$B155)*('控温被PRO-S级品'!$E$1:$BE$1=AY$1)*('控温被PRO-S级品'!$E$2:$BE$10)),0)+IFERROR(SUMPRODUCT(('冬被-S级品'!$B$2:$B$10=$B155)*('冬被-S级品'!$E$1:$AW$1=AY$1)*('冬被-S级品'!$E$2:$AW$10)),0)+IFERROR(SUMPRODUCT(('白止-S级品'!$A$2:$A$26=$B155)*('白止-S级品'!$D$1:$AV$1=AY$1)*('白止-S级品'!$D$2:$AV$26)),0)+IFERROR(SUMPRODUCT(('乐容-S级品'!$A$4:$A$32=$B155)*('乐容-S级品'!$L$3:$CA$3=AY$1)*('乐容-S级品'!$L$4:$CA$32)),0)</f>
      </c>
      <c r="AZ155" s="280">
        <f>IFERROR(SUMPRODUCT(('控温被PRO-S级品'!$B$2:$B$10=$B155)*('控温被PRO-S级品'!$E$1:$BE$1=AZ$1)*('控温被PRO-S级品'!$E$2:$BE$10)),0)+IFERROR(SUMPRODUCT(('冬被-S级品'!$B$2:$B$10=$B155)*('冬被-S级品'!$E$1:$AW$1=AZ$1)*('冬被-S级品'!$E$2:$AW$10)),0)+IFERROR(SUMPRODUCT(('白止-S级品'!$A$2:$A$26=$B155)*('白止-S级品'!$D$1:$AV$1=AZ$1)*('白止-S级品'!$D$2:$AV$26)),0)+IFERROR(SUMPRODUCT(('乐容-S级品'!$A$4:$A$32=$B155)*('乐容-S级品'!$L$3:$CA$3=AZ$1)*('乐容-S级品'!$L$4:$CA$32)),0)</f>
      </c>
      <c r="BA155" s="280">
        <f>IFERROR(SUMPRODUCT(('控温被PRO-S级品'!$B$2:$B$10=$B155)*('控温被PRO-S级品'!$E$1:$BE$1=BA$1)*('控温被PRO-S级品'!$E$2:$BE$10)),0)+IFERROR(SUMPRODUCT(('冬被-S级品'!$B$2:$B$10=$B155)*('冬被-S级品'!$E$1:$AW$1=BA$1)*('冬被-S级品'!$E$2:$AW$10)),0)+IFERROR(SUMPRODUCT(('白止-S级品'!$A$2:$A$26=$B155)*('白止-S级品'!$D$1:$AV$1=BA$1)*('白止-S级品'!$D$2:$AV$26)),0)+IFERROR(SUMPRODUCT(('乐容-S级品'!$A$4:$A$32=$B155)*('乐容-S级品'!$L$3:$CA$3=BA$1)*('乐容-S级品'!$L$4:$CA$32)),0)</f>
      </c>
      <c r="BB155" s="280">
        <f>IFERROR(SUMPRODUCT(('控温被PRO-S级品'!$B$2:$B$10=$B155)*('控温被PRO-S级品'!$E$1:$BE$1=BB$1)*('控温被PRO-S级品'!$E$2:$BE$10)),0)+IFERROR(SUMPRODUCT(('冬被-S级品'!$B$2:$B$10=$B155)*('冬被-S级品'!$E$1:$AW$1=BB$1)*('冬被-S级品'!$E$2:$AW$10)),0)+IFERROR(SUMPRODUCT(('白止-S级品'!$A$2:$A$26=$B155)*('白止-S级品'!$D$1:$AV$1=BB$1)*('白止-S级品'!$D$2:$AV$26)),0)+IFERROR(SUMPRODUCT(('乐容-S级品'!$A$4:$A$32=$B155)*('乐容-S级品'!$L$3:$CA$3=BB$1)*('乐容-S级品'!$L$4:$CA$32)),0)</f>
      </c>
      <c r="BC155" s="280">
        <f>IFERROR(SUMPRODUCT(('控温被PRO-S级品'!$B$2:$B$10=$B155)*('控温被PRO-S级品'!$E$1:$BE$1=BC$1)*('控温被PRO-S级品'!$E$2:$BE$10)),0)+IFERROR(SUMPRODUCT(('冬被-S级品'!$B$2:$B$10=$B155)*('冬被-S级品'!$E$1:$AW$1=BC$1)*('冬被-S级品'!$E$2:$AW$10)),0)+IFERROR(SUMPRODUCT(('白止-S级品'!$A$2:$A$26=$B155)*('白止-S级品'!$D$1:$AV$1=BC$1)*('白止-S级品'!$D$2:$AV$26)),0)+IFERROR(SUMPRODUCT(('乐容-S级品'!$A$4:$A$32=$B155)*('乐容-S级品'!$L$3:$CA$3=BC$1)*('乐容-S级品'!$L$4:$CA$32)),0)</f>
      </c>
      <c r="BD155" s="280">
        <f>IFERROR(SUMPRODUCT(('控温被PRO-S级品'!$B$2:$B$10=$B155)*('控温被PRO-S级品'!$E$1:$BE$1=BD$1)*('控温被PRO-S级品'!$E$2:$BE$10)),0)+IFERROR(SUMPRODUCT(('冬被-S级品'!$B$2:$B$10=$B155)*('冬被-S级品'!$E$1:$AW$1=BD$1)*('冬被-S级品'!$E$2:$AW$10)),0)+IFERROR(SUMPRODUCT(('白止-S级品'!$A$2:$A$26=$B155)*('白止-S级品'!$D$1:$AV$1=BD$1)*('白止-S级品'!$D$2:$AV$26)),0)+IFERROR(SUMPRODUCT(('乐容-S级品'!$A$4:$A$32=$B155)*('乐容-S级品'!$L$3:$CA$3=BD$1)*('乐容-S级品'!$L$4:$CA$32)),0)</f>
      </c>
      <c r="BE155" s="280">
        <f>IFERROR(SUMPRODUCT(('控温被PRO-S级品'!$B$2:$B$10=$B155)*('控温被PRO-S级品'!$E$1:$BE$1=BE$1)*('控温被PRO-S级品'!$E$2:$BE$10)),0)+IFERROR(SUMPRODUCT(('冬被-S级品'!$B$2:$B$10=$B155)*('冬被-S级品'!$E$1:$AW$1=BE$1)*('冬被-S级品'!$E$2:$AW$10)),0)+IFERROR(SUMPRODUCT(('白止-S级品'!$A$2:$A$26=$B155)*('白止-S级品'!$D$1:$AV$1=BE$1)*('白止-S级品'!$D$2:$AV$26)),0)+IFERROR(SUMPRODUCT(('乐容-S级品'!$A$4:$A$32=$B155)*('乐容-S级品'!$L$3:$CA$3=BE$1)*('乐容-S级品'!$L$4:$CA$32)),0)</f>
      </c>
      <c r="BF155" s="280">
        <f>IFERROR(SUMPRODUCT(('控温被PRO-S级品'!$B$2:$B$10=$B155)*('控温被PRO-S级品'!$E$1:$BE$1=BF$1)*('控温被PRO-S级品'!$E$2:$BE$10)),0)+IFERROR(SUMPRODUCT(('冬被-S级品'!$B$2:$B$10=$B155)*('冬被-S级品'!$E$1:$AW$1=BF$1)*('冬被-S级品'!$E$2:$AW$10)),0)+IFERROR(SUMPRODUCT(('白止-S级品'!$A$2:$A$26=$B155)*('白止-S级品'!$D$1:$AV$1=BF$1)*('白止-S级品'!$D$2:$AV$26)),0)+IFERROR(SUMPRODUCT(('乐容-S级品'!$A$4:$A$32=$B155)*('乐容-S级品'!$L$3:$CA$3=BF$1)*('乐容-S级品'!$L$4:$CA$32)),0)</f>
      </c>
      <c r="BG155" s="280">
        <f>IFERROR(SUMPRODUCT(('控温被PRO-S级品'!$B$2:$B$10=$B155)*('控温被PRO-S级品'!$E$1:$BE$1=BG$1)*('控温被PRO-S级品'!$E$2:$BE$10)),0)+IFERROR(SUMPRODUCT(('冬被-S级品'!$B$2:$B$10=$B155)*('冬被-S级品'!$E$1:$AW$1=BG$1)*('冬被-S级品'!$E$2:$AW$10)),0)+IFERROR(SUMPRODUCT(('白止-S级品'!$A$2:$A$26=$B155)*('白止-S级品'!$D$1:$AV$1=BG$1)*('白止-S级品'!$D$2:$AV$26)),0)+IFERROR(SUMPRODUCT(('乐容-S级品'!$A$4:$A$32=$B155)*('乐容-S级品'!$L$3:$CA$3=BG$1)*('乐容-S级品'!$L$4:$CA$32)),0)</f>
      </c>
      <c r="BH155" s="280">
        <f>IFERROR(SUMPRODUCT(('控温被PRO-S级品'!$B$2:$B$10=$B155)*('控温被PRO-S级品'!$E$1:$BE$1=BH$1)*('控温被PRO-S级品'!$E$2:$BE$10)),0)+IFERROR(SUMPRODUCT(('冬被-S级品'!$B$2:$B$10=$B155)*('冬被-S级品'!$E$1:$AW$1=BH$1)*('冬被-S级品'!$E$2:$AW$10)),0)+IFERROR(SUMPRODUCT(('白止-S级品'!$A$2:$A$26=$B155)*('白止-S级品'!$D$1:$AV$1=BH$1)*('白止-S级品'!$D$2:$AV$26)),0)+IFERROR(SUMPRODUCT(('乐容-S级品'!$A$4:$A$32=$B155)*('乐容-S级品'!$L$3:$CA$3=BH$1)*('乐容-S级品'!$L$4:$CA$32)),0)</f>
      </c>
      <c r="BI155" s="280">
        <f>IFERROR(SUMPRODUCT(('控温被PRO-S级品'!$B$2:$B$10=$B155)*('控温被PRO-S级品'!$E$1:$BE$1=BI$1)*('控温被PRO-S级品'!$E$2:$BE$10)),0)+IFERROR(SUMPRODUCT(('冬被-S级品'!$B$2:$B$10=$B155)*('冬被-S级品'!$E$1:$AW$1=BI$1)*('冬被-S级品'!$E$2:$AW$10)),0)+IFERROR(SUMPRODUCT(('白止-S级品'!$A$2:$A$26=$B155)*('白止-S级品'!$D$1:$AV$1=BI$1)*('白止-S级品'!$D$2:$AV$26)),0)+IFERROR(SUMPRODUCT(('乐容-S级品'!$A$4:$A$32=$B155)*('乐容-S级品'!$L$3:$CA$3=BI$1)*('乐容-S级品'!$L$4:$CA$32)),0)</f>
      </c>
      <c r="BJ155" s="280">
        <f>IFERROR(SUMPRODUCT(('控温被PRO-S级品'!$B$2:$B$10=$B155)*('控温被PRO-S级品'!$E$1:$BE$1=BJ$1)*('控温被PRO-S级品'!$E$2:$BE$10)),0)+IFERROR(SUMPRODUCT(('冬被-S级品'!$B$2:$B$10=$B155)*('冬被-S级品'!$E$1:$AW$1=BJ$1)*('冬被-S级品'!$E$2:$AW$10)),0)+IFERROR(SUMPRODUCT(('白止-S级品'!$A$2:$A$26=$B155)*('白止-S级品'!$D$1:$AV$1=BJ$1)*('白止-S级品'!$D$2:$AV$26)),0)+IFERROR(SUMPRODUCT(('乐容-S级品'!$A$4:$A$32=$B155)*('乐容-S级品'!$L$3:$CA$3=BJ$1)*('乐容-S级品'!$L$4:$CA$32)),0)</f>
      </c>
      <c r="BK155" s="280">
        <f>IFERROR(SUMPRODUCT(('控温被PRO-S级品'!$B$2:$B$10=$B155)*('控温被PRO-S级品'!$E$1:$BE$1=BK$1)*('控温被PRO-S级品'!$E$2:$BE$10)),0)+IFERROR(SUMPRODUCT(('冬被-S级品'!$B$2:$B$10=$B155)*('冬被-S级品'!$E$1:$AW$1=BK$1)*('冬被-S级品'!$E$2:$AW$10)),0)+IFERROR(SUMPRODUCT(('白止-S级品'!$A$2:$A$26=$B155)*('白止-S级品'!$D$1:$AV$1=BK$1)*('白止-S级品'!$D$2:$AV$26)),0)+IFERROR(SUMPRODUCT(('乐容-S级品'!$A$4:$A$32=$B155)*('乐容-S级品'!$L$3:$CA$3=BK$1)*('乐容-S级品'!$L$4:$CA$32)),0)</f>
      </c>
      <c r="BL155" s="280">
        <f>IFERROR(SUMPRODUCT(('控温被PRO-S级品'!$B$2:$B$10=$B155)*('控温被PRO-S级品'!$E$1:$BE$1=BL$1)*('控温被PRO-S级品'!$E$2:$BE$10)),0)+IFERROR(SUMPRODUCT(('冬被-S级品'!$B$2:$B$10=$B155)*('冬被-S级品'!$E$1:$AW$1=BL$1)*('冬被-S级品'!$E$2:$AW$10)),0)+IFERROR(SUMPRODUCT(('白止-S级品'!$A$2:$A$26=$B155)*('白止-S级品'!$D$1:$AV$1=BL$1)*('白止-S级品'!$D$2:$AV$26)),0)+IFERROR(SUMPRODUCT(('乐容-S级品'!$A$4:$A$32=$B155)*('乐容-S级品'!$L$3:$CA$3=BL$1)*('乐容-S级品'!$L$4:$CA$32)),0)</f>
      </c>
      <c r="BM155" s="280">
        <f>IFERROR(SUMPRODUCT(('控温被PRO-S级品'!$B$2:$B$10=$B155)*('控温被PRO-S级品'!$E$1:$BE$1=BM$1)*('控温被PRO-S级品'!$E$2:$BE$10)),0)+IFERROR(SUMPRODUCT(('冬被-S级品'!$B$2:$B$10=$B155)*('冬被-S级品'!$E$1:$AW$1=BM$1)*('冬被-S级品'!$E$2:$AW$10)),0)+IFERROR(SUMPRODUCT(('白止-S级品'!$A$2:$A$26=$B155)*('白止-S级品'!$D$1:$AV$1=BM$1)*('白止-S级品'!$D$2:$AV$26)),0)+IFERROR(SUMPRODUCT(('乐容-S级品'!$A$4:$A$32=$B155)*('乐容-S级品'!$L$3:$CA$3=BM$1)*('乐容-S级品'!$L$4:$CA$32)),0)</f>
      </c>
      <c r="BN155" s="280">
        <f>IFERROR(SUMPRODUCT(('控温被PRO-S级品'!$B$2:$B$10=$B155)*('控温被PRO-S级品'!$E$1:$BE$1=BN$1)*('控温被PRO-S级品'!$E$2:$BE$10)),0)+IFERROR(SUMPRODUCT(('冬被-S级品'!$B$2:$B$10=$B155)*('冬被-S级品'!$E$1:$AW$1=BN$1)*('冬被-S级品'!$E$2:$AW$10)),0)+IFERROR(SUMPRODUCT(('白止-S级品'!$A$2:$A$26=$B155)*('白止-S级品'!$D$1:$AV$1=BN$1)*('白止-S级品'!$D$2:$AV$26)),0)+IFERROR(SUMPRODUCT(('乐容-S级品'!$A$4:$A$32=$B155)*('乐容-S级品'!$L$3:$CA$3=BN$1)*('乐容-S级品'!$L$4:$CA$32)),0)</f>
      </c>
      <c r="BO155" s="280">
        <f>IFERROR(SUMPRODUCT(('控温被PRO-S级品'!$B$2:$B$10=$B155)*('控温被PRO-S级品'!$E$1:$BE$1=BO$1)*('控温被PRO-S级品'!$E$2:$BE$10)),0)+IFERROR(SUMPRODUCT(('冬被-S级品'!$B$2:$B$10=$B155)*('冬被-S级品'!$E$1:$AW$1=BO$1)*('冬被-S级品'!$E$2:$AW$10)),0)+IFERROR(SUMPRODUCT(('白止-S级品'!$A$2:$A$26=$B155)*('白止-S级品'!$D$1:$AV$1=BO$1)*('白止-S级品'!$D$2:$AV$26)),0)+IFERROR(SUMPRODUCT(('乐容-S级品'!$A$4:$A$32=$B155)*('乐容-S级品'!$L$3:$CA$3=BO$1)*('乐容-S级品'!$L$4:$CA$32)),0)</f>
      </c>
      <c r="BP155" s="280">
        <f>IFERROR(SUMPRODUCT(('控温被PRO-S级品'!$B$2:$B$10=$B155)*('控温被PRO-S级品'!$E$1:$BE$1=BP$1)*('控温被PRO-S级品'!$E$2:$BE$10)),0)+IFERROR(SUMPRODUCT(('冬被-S级品'!$B$2:$B$10=$B155)*('冬被-S级品'!$E$1:$AW$1=BP$1)*('冬被-S级品'!$E$2:$AW$10)),0)+IFERROR(SUMPRODUCT(('白止-S级品'!$A$2:$A$26=$B155)*('白止-S级品'!$D$1:$AV$1=BP$1)*('白止-S级品'!$D$2:$AV$26)),0)+IFERROR(SUMPRODUCT(('乐容-S级品'!$A$4:$A$32=$B155)*('乐容-S级品'!$L$3:$CA$3=BP$1)*('乐容-S级品'!$L$4:$CA$32)),0)</f>
      </c>
      <c r="BQ155" s="280">
        <f>IFERROR(SUMPRODUCT(('控温被PRO-S级品'!$B$2:$B$10=$B155)*('控温被PRO-S级品'!$E$1:$BE$1=BQ$1)*('控温被PRO-S级品'!$E$2:$BE$10)),0)+IFERROR(SUMPRODUCT(('冬被-S级品'!$B$2:$B$10=$B155)*('冬被-S级品'!$E$1:$AW$1=BQ$1)*('冬被-S级品'!$E$2:$AW$10)),0)+IFERROR(SUMPRODUCT(('白止-S级品'!$A$2:$A$26=$B155)*('白止-S级品'!$D$1:$AV$1=BQ$1)*('白止-S级品'!$D$2:$AV$26)),0)+IFERROR(SUMPRODUCT(('乐容-S级品'!$A$4:$A$32=$B155)*('乐容-S级品'!$L$3:$CA$3=BQ$1)*('乐容-S级品'!$L$4:$CA$32)),0)</f>
      </c>
      <c r="BR155" s="280">
        <f>IFERROR(SUMPRODUCT(('控温被PRO-S级品'!$B$2:$B$10=$B155)*('控温被PRO-S级品'!$E$1:$BE$1=BR$1)*('控温被PRO-S级品'!$E$2:$BE$10)),0)+IFERROR(SUMPRODUCT(('冬被-S级品'!$B$2:$B$10=$B155)*('冬被-S级品'!$E$1:$AW$1=BR$1)*('冬被-S级品'!$E$2:$AW$10)),0)+IFERROR(SUMPRODUCT(('白止-S级品'!$A$2:$A$26=$B155)*('白止-S级品'!$D$1:$AV$1=BR$1)*('白止-S级品'!$D$2:$AV$26)),0)+IFERROR(SUMPRODUCT(('乐容-S级品'!$A$4:$A$32=$B155)*('乐容-S级品'!$L$3:$CA$3=BR$1)*('乐容-S级品'!$L$4:$CA$32)),0)</f>
      </c>
      <c r="BS155" s="280">
        <f>IFERROR(SUMPRODUCT(('控温被PRO-S级品'!$B$2:$B$10=$B155)*('控温被PRO-S级品'!$E$1:$BE$1=BS$1)*('控温被PRO-S级品'!$E$2:$BE$10)),0)+IFERROR(SUMPRODUCT(('冬被-S级品'!$B$2:$B$10=$B155)*('冬被-S级品'!$E$1:$AW$1=BS$1)*('冬被-S级品'!$E$2:$AW$10)),0)+IFERROR(SUMPRODUCT(('白止-S级品'!$A$2:$A$26=$B155)*('白止-S级品'!$D$1:$AV$1=BS$1)*('白止-S级品'!$D$2:$AV$26)),0)+IFERROR(SUMPRODUCT(('乐容-S级品'!$A$4:$A$32=$B155)*('乐容-S级品'!$L$3:$CA$3=BS$1)*('乐容-S级品'!$L$4:$CA$32)),0)</f>
      </c>
      <c r="BT155" s="280">
        <f>IFERROR(SUMPRODUCT(('控温被PRO-S级品'!$B$2:$B$10=$B155)*('控温被PRO-S级品'!$E$1:$BE$1=BT$1)*('控温被PRO-S级品'!$E$2:$BE$10)),0)+IFERROR(SUMPRODUCT(('冬被-S级品'!$B$2:$B$10=$B155)*('冬被-S级品'!$E$1:$AW$1=BT$1)*('冬被-S级品'!$E$2:$AW$10)),0)+IFERROR(SUMPRODUCT(('白止-S级品'!$A$2:$A$26=$B155)*('白止-S级品'!$D$1:$AV$1=BT$1)*('白止-S级品'!$D$2:$AV$26)),0)+IFERROR(SUMPRODUCT(('乐容-S级品'!$A$4:$A$32=$B155)*('乐容-S级品'!$L$3:$CA$3=BT$1)*('乐容-S级品'!$L$4:$CA$32)),0)</f>
      </c>
      <c r="BU155" s="280">
        <f>IFERROR(SUMPRODUCT(('控温被PRO-S级品'!$B$2:$B$10=$B155)*('控温被PRO-S级品'!$E$1:$BE$1=BU$1)*('控温被PRO-S级品'!$E$2:$BE$10)),0)+IFERROR(SUMPRODUCT(('冬被-S级品'!$B$2:$B$10=$B155)*('冬被-S级品'!$E$1:$AW$1=BU$1)*('冬被-S级品'!$E$2:$AW$10)),0)+IFERROR(SUMPRODUCT(('白止-S级品'!$A$2:$A$26=$B155)*('白止-S级品'!$D$1:$AV$1=BU$1)*('白止-S级品'!$D$2:$AV$26)),0)+IFERROR(SUMPRODUCT(('乐容-S级品'!$A$4:$A$32=$B155)*('乐容-S级品'!$L$3:$CA$3=BU$1)*('乐容-S级品'!$L$4:$CA$32)),0)</f>
      </c>
      <c r="BV155" s="280">
        <f>IFERROR(SUMPRODUCT(('控温被PRO-S级品'!$B$2:$B$10=$B155)*('控温被PRO-S级品'!$E$1:$BE$1=BV$1)*('控温被PRO-S级品'!$E$2:$BE$10)),0)+IFERROR(SUMPRODUCT(('冬被-S级品'!$B$2:$B$10=$B155)*('冬被-S级品'!$E$1:$AW$1=BV$1)*('冬被-S级品'!$E$2:$AW$10)),0)+IFERROR(SUMPRODUCT(('白止-S级品'!$A$2:$A$26=$B155)*('白止-S级品'!$D$1:$AV$1=BV$1)*('白止-S级品'!$D$2:$AV$26)),0)+IFERROR(SUMPRODUCT(('乐容-S级品'!$A$4:$A$32=$B155)*('乐容-S级品'!$L$3:$CA$3=BV$1)*('乐容-S级品'!$L$4:$CA$32)),0)</f>
      </c>
      <c r="BW155" s="280">
        <f>IFERROR(SUMPRODUCT(('控温被PRO-S级品'!$B$2:$B$10=$B155)*('控温被PRO-S级品'!$E$1:$BE$1=BW$1)*('控温被PRO-S级品'!$E$2:$BE$10)),0)+IFERROR(SUMPRODUCT(('冬被-S级品'!$B$2:$B$10=$B155)*('冬被-S级品'!$E$1:$AW$1=BW$1)*('冬被-S级品'!$E$2:$AW$10)),0)+IFERROR(SUMPRODUCT(('白止-S级品'!$A$2:$A$26=$B155)*('白止-S级品'!$D$1:$AV$1=BW$1)*('白止-S级品'!$D$2:$AV$26)),0)+IFERROR(SUMPRODUCT(('乐容-S级品'!$A$4:$A$32=$B155)*('乐容-S级品'!$L$3:$CA$3=BW$1)*('乐容-S级品'!$L$4:$CA$32)),0)</f>
      </c>
      <c r="BX155" s="280">
        <f>IFERROR(SUMPRODUCT(('控温被PRO-S级品'!$B$2:$B$10=$B155)*('控温被PRO-S级品'!$E$1:$BE$1=BX$1)*('控温被PRO-S级品'!$E$2:$BE$10)),0)+IFERROR(SUMPRODUCT(('冬被-S级品'!$B$2:$B$10=$B155)*('冬被-S级品'!$E$1:$AW$1=BX$1)*('冬被-S级品'!$E$2:$AW$10)),0)+IFERROR(SUMPRODUCT(('白止-S级品'!$A$2:$A$26=$B155)*('白止-S级品'!$D$1:$AV$1=BX$1)*('白止-S级品'!$D$2:$AV$26)),0)+IFERROR(SUMPRODUCT(('乐容-S级品'!$A$4:$A$32=$B155)*('乐容-S级品'!$L$3:$CA$3=BX$1)*('乐容-S级品'!$L$4:$CA$32)),0)</f>
      </c>
      <c r="BY155" s="280">
        <f>IFERROR(SUMPRODUCT(('控温被PRO-S级品'!$B$2:$B$10=$B155)*('控温被PRO-S级品'!$E$1:$BE$1=BY$1)*('控温被PRO-S级品'!$E$2:$BE$10)),0)+IFERROR(SUMPRODUCT(('冬被-S级品'!$B$2:$B$10=$B155)*('冬被-S级品'!$E$1:$AW$1=BY$1)*('冬被-S级品'!$E$2:$AW$10)),0)+IFERROR(SUMPRODUCT(('白止-S级品'!$A$2:$A$26=$B155)*('白止-S级品'!$D$1:$AV$1=BY$1)*('白止-S级品'!$D$2:$AV$26)),0)+IFERROR(SUMPRODUCT(('乐容-S级品'!$A$4:$A$32=$B155)*('乐容-S级品'!$L$3:$CA$3=BY$1)*('乐容-S级品'!$L$4:$CA$32)),0)</f>
      </c>
      <c r="BZ155" s="280">
        <f>IFERROR(SUMPRODUCT(('控温被PRO-S级品'!$B$2:$B$10=$B155)*('控温被PRO-S级品'!$E$1:$BE$1=BZ$1)*('控温被PRO-S级品'!$E$2:$BE$10)),0)+IFERROR(SUMPRODUCT(('冬被-S级品'!$B$2:$B$10=$B155)*('冬被-S级品'!$E$1:$AW$1=BZ$1)*('冬被-S级品'!$E$2:$AW$10)),0)+IFERROR(SUMPRODUCT(('白止-S级品'!$A$2:$A$26=$B155)*('白止-S级品'!$D$1:$AV$1=BZ$1)*('白止-S级品'!$D$2:$AV$26)),0)+IFERROR(SUMPRODUCT(('乐容-S级品'!$A$4:$A$32=$B155)*('乐容-S级品'!$L$3:$CA$3=BZ$1)*('乐容-S级品'!$L$4:$CA$32)),0)</f>
      </c>
      <c r="CA155" s="280">
        <f>IFERROR(SUMPRODUCT(('控温被PRO-S级品'!$B$2:$B$10=$B155)*('控温被PRO-S级品'!$E$1:$BE$1=CA$1)*('控温被PRO-S级品'!$E$2:$BE$10)),0)+IFERROR(SUMPRODUCT(('冬被-S级品'!$B$2:$B$10=$B155)*('冬被-S级品'!$E$1:$AW$1=CA$1)*('冬被-S级品'!$E$2:$AW$10)),0)+IFERROR(SUMPRODUCT(('白止-S级品'!$A$2:$A$26=$B155)*('白止-S级品'!$D$1:$AV$1=CA$1)*('白止-S级品'!$D$2:$AV$26)),0)+IFERROR(SUMPRODUCT(('乐容-S级品'!$A$4:$A$32=$B155)*('乐容-S级品'!$L$3:$CA$3=CA$1)*('乐容-S级品'!$L$4:$CA$32)),0)</f>
      </c>
      <c r="CB155" s="280">
        <f>IFERROR(SUMPRODUCT(('控温被PRO-S级品'!$B$2:$B$10=$B155)*('控温被PRO-S级品'!$E$1:$BE$1=CB$1)*('控温被PRO-S级品'!$E$2:$BE$10)),0)+IFERROR(SUMPRODUCT(('冬被-S级品'!$B$2:$B$10=$B155)*('冬被-S级品'!$E$1:$AW$1=CB$1)*('冬被-S级品'!$E$2:$AW$10)),0)+IFERROR(SUMPRODUCT(('白止-S级品'!$A$2:$A$26=$B155)*('白止-S级品'!$D$1:$AV$1=CB$1)*('白止-S级品'!$D$2:$AV$26)),0)+IFERROR(SUMPRODUCT(('乐容-S级品'!$A$4:$A$32=$B155)*('乐容-S级品'!$L$3:$CA$3=CB$1)*('乐容-S级品'!$L$4:$CA$32)),0)</f>
      </c>
      <c r="CC155" s="280">
        <f>IFERROR(SUMPRODUCT(('控温被PRO-S级品'!$B$2:$B$10=$B155)*('控温被PRO-S级品'!$E$1:$BE$1=CC$1)*('控温被PRO-S级品'!$E$2:$BE$10)),0)+IFERROR(SUMPRODUCT(('冬被-S级品'!$B$2:$B$10=$B155)*('冬被-S级品'!$E$1:$AW$1=CC$1)*('冬被-S级品'!$E$2:$AW$10)),0)+IFERROR(SUMPRODUCT(('白止-S级品'!$A$2:$A$26=$B155)*('白止-S级品'!$D$1:$AV$1=CC$1)*('白止-S级品'!$D$2:$AV$26)),0)+IFERROR(SUMPRODUCT(('乐容-S级品'!$A$4:$A$32=$B155)*('乐容-S级品'!$L$3:$CA$3=CC$1)*('乐容-S级品'!$L$4:$CA$32)),0)</f>
      </c>
      <c r="CD155" s="280">
        <f>IFERROR(SUMPRODUCT(('控温被PRO-S级品'!$B$2:$B$10=$B155)*('控温被PRO-S级品'!$E$1:$BE$1=CD$1)*('控温被PRO-S级品'!$E$2:$BE$10)),0)+IFERROR(SUMPRODUCT(('冬被-S级品'!$B$2:$B$10=$B155)*('冬被-S级品'!$E$1:$AW$1=CD$1)*('冬被-S级品'!$E$2:$AW$10)),0)+IFERROR(SUMPRODUCT(('白止-S级品'!$A$2:$A$26=$B155)*('白止-S级品'!$D$1:$AV$1=CD$1)*('白止-S级品'!$D$2:$AV$26)),0)+IFERROR(SUMPRODUCT(('乐容-S级品'!$A$4:$A$32=$B155)*('乐容-S级品'!$L$3:$CA$3=CD$1)*('乐容-S级品'!$L$4:$CA$32)),0)</f>
      </c>
      <c r="CE155" s="280">
        <f>IFERROR(SUMPRODUCT(('控温被PRO-S级品'!$B$2:$B$10=$B155)*('控温被PRO-S级品'!$E$1:$BE$1=CE$1)*('控温被PRO-S级品'!$E$2:$BE$10)),0)+IFERROR(SUMPRODUCT(('冬被-S级品'!$B$2:$B$10=$B155)*('冬被-S级品'!$E$1:$AW$1=CE$1)*('冬被-S级品'!$E$2:$AW$10)),0)+IFERROR(SUMPRODUCT(('白止-S级品'!$A$2:$A$26=$B155)*('白止-S级品'!$D$1:$AV$1=CE$1)*('白止-S级品'!$D$2:$AV$26)),0)+IFERROR(SUMPRODUCT(('乐容-S级品'!$A$4:$A$32=$B155)*('乐容-S级品'!$L$3:$CA$3=CE$1)*('乐容-S级品'!$L$4:$CA$32)),0)</f>
      </c>
      <c r="CF155" s="280">
        <f>IFERROR(SUMPRODUCT(('控温被PRO-S级品'!$B$2:$B$10=$B155)*('控温被PRO-S级品'!$E$1:$BE$1=CF$1)*('控温被PRO-S级品'!$E$2:$BE$10)),0)+IFERROR(SUMPRODUCT(('冬被-S级品'!$B$2:$B$10=$B155)*('冬被-S级品'!$E$1:$AW$1=CF$1)*('冬被-S级品'!$E$2:$AW$10)),0)+IFERROR(SUMPRODUCT(('白止-S级品'!$A$2:$A$26=$B155)*('白止-S级品'!$D$1:$AV$1=CF$1)*('白止-S级品'!$D$2:$AV$26)),0)+IFERROR(SUMPRODUCT(('乐容-S级品'!$A$4:$A$32=$B155)*('乐容-S级品'!$L$3:$CA$3=CF$1)*('乐容-S级品'!$L$4:$CA$32)),0)</f>
      </c>
      <c r="CG155" s="280">
        <f>IFERROR(SUMPRODUCT(('控温被PRO-S级品'!$B$2:$B$10=$B155)*('控温被PRO-S级品'!$E$1:$BE$1=CG$1)*('控温被PRO-S级品'!$E$2:$BE$10)),0)+IFERROR(SUMPRODUCT(('冬被-S级品'!$B$2:$B$10=$B155)*('冬被-S级品'!$E$1:$AW$1=CG$1)*('冬被-S级品'!$E$2:$AW$10)),0)+IFERROR(SUMPRODUCT(('白止-S级品'!$A$2:$A$26=$B155)*('白止-S级品'!$D$1:$AV$1=CG$1)*('白止-S级品'!$D$2:$AV$26)),0)+IFERROR(SUMPRODUCT(('乐容-S级品'!$A$4:$A$32=$B155)*('乐容-S级品'!$L$3:$CA$3=CG$1)*('乐容-S级品'!$L$4:$CA$32)),0)</f>
      </c>
      <c r="CH155" s="280">
        <f>IFERROR(SUMPRODUCT(('控温被PRO-S级品'!$B$2:$B$10=$B155)*('控温被PRO-S级品'!$E$1:$BE$1=CH$1)*('控温被PRO-S级品'!$E$2:$BE$10)),0)+IFERROR(SUMPRODUCT(('冬被-S级品'!$B$2:$B$10=$B155)*('冬被-S级品'!$E$1:$AW$1=CH$1)*('冬被-S级品'!$E$2:$AW$10)),0)+IFERROR(SUMPRODUCT(('白止-S级品'!$A$2:$A$26=$B155)*('白止-S级品'!$D$1:$AV$1=CH$1)*('白止-S级品'!$D$2:$AV$26)),0)+IFERROR(SUMPRODUCT(('乐容-S级品'!$A$4:$A$32=$B155)*('乐容-S级品'!$L$3:$CA$3=CH$1)*('乐容-S级品'!$L$4:$CA$32)),0)</f>
      </c>
      <c r="CI155" s="280">
        <f>IFERROR(SUMPRODUCT(('控温被PRO-S级品'!$B$2:$B$10=$B155)*('控温被PRO-S级品'!$E$1:$BE$1=CI$1)*('控温被PRO-S级品'!$E$2:$BE$10)),0)+IFERROR(SUMPRODUCT(('冬被-S级品'!$B$2:$B$10=$B155)*('冬被-S级品'!$E$1:$AW$1=CI$1)*('冬被-S级品'!$E$2:$AW$10)),0)+IFERROR(SUMPRODUCT(('白止-S级品'!$A$2:$A$26=$B155)*('白止-S级品'!$D$1:$AV$1=CI$1)*('白止-S级品'!$D$2:$AV$26)),0)+IFERROR(SUMPRODUCT(('乐容-S级品'!$A$4:$A$32=$B155)*('乐容-S级品'!$L$3:$CA$3=CI$1)*('乐容-S级品'!$L$4:$CA$32)),0)</f>
      </c>
      <c r="CJ155" s="280">
        <f>IFERROR(SUMPRODUCT(('控温被PRO-S级品'!$B$2:$B$10=$B155)*('控温被PRO-S级品'!$E$1:$BE$1=CJ$1)*('控温被PRO-S级品'!$E$2:$BE$10)),0)+IFERROR(SUMPRODUCT(('冬被-S级品'!$B$2:$B$10=$B155)*('冬被-S级品'!$E$1:$AW$1=CJ$1)*('冬被-S级品'!$E$2:$AW$10)),0)+IFERROR(SUMPRODUCT(('白止-S级品'!$A$2:$A$26=$B155)*('白止-S级品'!$D$1:$AV$1=CJ$1)*('白止-S级品'!$D$2:$AV$26)),0)+IFERROR(SUMPRODUCT(('乐容-S级品'!$A$4:$A$32=$B155)*('乐容-S级品'!$L$3:$CA$3=CJ$1)*('乐容-S级品'!$L$4:$CA$32)),0)</f>
      </c>
      <c r="CK155" s="280">
        <f>IFERROR(SUMPRODUCT(('控温被PRO-S级品'!$B$2:$B$10=$B155)*('控温被PRO-S级品'!$E$1:$BE$1=CK$1)*('控温被PRO-S级品'!$E$2:$BE$10)),0)+IFERROR(SUMPRODUCT(('冬被-S级品'!$B$2:$B$10=$B155)*('冬被-S级品'!$E$1:$AW$1=CK$1)*('冬被-S级品'!$E$2:$AW$10)),0)+IFERROR(SUMPRODUCT(('白止-S级品'!$A$2:$A$26=$B155)*('白止-S级品'!$D$1:$AV$1=CK$1)*('白止-S级品'!$D$2:$AV$26)),0)+IFERROR(SUMPRODUCT(('乐容-S级品'!$A$4:$A$32=$B155)*('乐容-S级品'!$L$3:$CA$3=CK$1)*('乐容-S级品'!$L$4:$CA$32)),0)</f>
      </c>
      <c r="CL155" s="280">
        <f>IFERROR(SUMPRODUCT(('控温被PRO-S级品'!$B$2:$B$10=$B155)*('控温被PRO-S级品'!$E$1:$BE$1=CL$1)*('控温被PRO-S级品'!$E$2:$BE$10)),0)+IFERROR(SUMPRODUCT(('冬被-S级品'!$B$2:$B$10=$B155)*('冬被-S级品'!$E$1:$AW$1=CL$1)*('冬被-S级品'!$E$2:$AW$10)),0)+IFERROR(SUMPRODUCT(('白止-S级品'!$A$2:$A$26=$B155)*('白止-S级品'!$D$1:$AV$1=CL$1)*('白止-S级品'!$D$2:$AV$26)),0)+IFERROR(SUMPRODUCT(('乐容-S级品'!$A$4:$A$32=$B155)*('乐容-S级品'!$L$3:$CA$3=CL$1)*('乐容-S级品'!$L$4:$CA$32)),0)</f>
      </c>
      <c r="CM155" s="280">
        <f>IFERROR(SUMPRODUCT(('控温被PRO-S级品'!$B$2:$B$10=$B155)*('控温被PRO-S级品'!$E$1:$BE$1=CM$1)*('控温被PRO-S级品'!$E$2:$BE$10)),0)+IFERROR(SUMPRODUCT(('冬被-S级品'!$B$2:$B$10=$B155)*('冬被-S级品'!$E$1:$AW$1=CM$1)*('冬被-S级品'!$E$2:$AW$10)),0)+IFERROR(SUMPRODUCT(('白止-S级品'!$A$2:$A$26=$B155)*('白止-S级品'!$D$1:$AV$1=CM$1)*('白止-S级品'!$D$2:$AV$26)),0)+IFERROR(SUMPRODUCT(('乐容-S级品'!$A$4:$A$32=$B155)*('乐容-S级品'!$L$3:$CA$3=CM$1)*('乐容-S级品'!$L$4:$CA$32)),0)</f>
      </c>
      <c r="CN155" s="280">
        <f>IFERROR(SUMPRODUCT(('控温被PRO-S级品'!$B$2:$B$10=$B155)*('控温被PRO-S级品'!$E$1:$BE$1=CN$1)*('控温被PRO-S级品'!$E$2:$BE$10)),0)+IFERROR(SUMPRODUCT(('冬被-S级品'!$B$2:$B$10=$B155)*('冬被-S级品'!$E$1:$AW$1=CN$1)*('冬被-S级品'!$E$2:$AW$10)),0)+IFERROR(SUMPRODUCT(('白止-S级品'!$A$2:$A$26=$B155)*('白止-S级品'!$D$1:$AV$1=CN$1)*('白止-S级品'!$D$2:$AV$26)),0)+IFERROR(SUMPRODUCT(('乐容-S级品'!$A$4:$A$32=$B155)*('乐容-S级品'!$L$3:$CA$3=CN$1)*('乐容-S级品'!$L$4:$CA$32)),0)</f>
      </c>
      <c r="CO155" s="280">
        <f>IFERROR(SUMPRODUCT(('控温被PRO-S级品'!$B$2:$B$10=$B155)*('控温被PRO-S级品'!$E$1:$BE$1=CO$1)*('控温被PRO-S级品'!$E$2:$BE$10)),0)+IFERROR(SUMPRODUCT(('冬被-S级品'!$B$2:$B$10=$B155)*('冬被-S级品'!$E$1:$AW$1=CO$1)*('冬被-S级品'!$E$2:$AW$10)),0)+IFERROR(SUMPRODUCT(('白止-S级品'!$A$2:$A$26=$B155)*('白止-S级品'!$D$1:$AV$1=CO$1)*('白止-S级品'!$D$2:$AV$26)),0)+IFERROR(SUMPRODUCT(('乐容-S级品'!$A$4:$A$32=$B155)*('乐容-S级品'!$L$3:$CA$3=CO$1)*('乐容-S级品'!$L$4:$CA$32)),0)</f>
      </c>
      <c r="CP155" s="280">
        <f>IFERROR(SUMPRODUCT(('控温被PRO-S级品'!$B$2:$B$10=$B155)*('控温被PRO-S级品'!$E$1:$BE$1=CP$1)*('控温被PRO-S级品'!$E$2:$BE$10)),0)+IFERROR(SUMPRODUCT(('冬被-S级品'!$B$2:$B$10=$B155)*('冬被-S级品'!$E$1:$AW$1=CP$1)*('冬被-S级品'!$E$2:$AW$10)),0)+IFERROR(SUMPRODUCT(('白止-S级品'!$A$2:$A$26=$B155)*('白止-S级品'!$D$1:$AV$1=CP$1)*('白止-S级品'!$D$2:$AV$26)),0)+IFERROR(SUMPRODUCT(('乐容-S级品'!$A$4:$A$32=$B155)*('乐容-S级品'!$L$3:$CA$3=CP$1)*('乐容-S级品'!$L$4:$CA$32)),0)</f>
      </c>
      <c r="CQ155" s="280">
        <f>IFERROR(SUMPRODUCT(('控温被PRO-S级品'!$B$2:$B$10=$B155)*('控温被PRO-S级品'!$E$1:$BE$1=CQ$1)*('控温被PRO-S级品'!$E$2:$BE$10)),0)+IFERROR(SUMPRODUCT(('冬被-S级品'!$B$2:$B$10=$B155)*('冬被-S级品'!$E$1:$AW$1=CQ$1)*('冬被-S级品'!$E$2:$AW$10)),0)+IFERROR(SUMPRODUCT(('白止-S级品'!$A$2:$A$26=$B155)*('白止-S级品'!$D$1:$AV$1=CQ$1)*('白止-S级品'!$D$2:$AV$26)),0)+IFERROR(SUMPRODUCT(('乐容-S级品'!$A$4:$A$32=$B155)*('乐容-S级品'!$L$3:$CA$3=CQ$1)*('乐容-S级品'!$L$4:$CA$32)),0)</f>
      </c>
      <c r="CR155" s="280">
        <f>IFERROR(SUMPRODUCT(('控温被PRO-S级品'!$B$2:$B$10=$B155)*('控温被PRO-S级品'!$E$1:$BE$1=CR$1)*('控温被PRO-S级品'!$E$2:$BE$10)),0)+IFERROR(SUMPRODUCT(('冬被-S级品'!$B$2:$B$10=$B155)*('冬被-S级品'!$E$1:$AW$1=CR$1)*('冬被-S级品'!$E$2:$AW$10)),0)+IFERROR(SUMPRODUCT(('白止-S级品'!$A$2:$A$26=$B155)*('白止-S级品'!$D$1:$AV$1=CR$1)*('白止-S级品'!$D$2:$AV$26)),0)+IFERROR(SUMPRODUCT(('乐容-S级品'!$A$4:$A$32=$B155)*('乐容-S级品'!$L$3:$CA$3=CR$1)*('乐容-S级品'!$L$4:$CA$32)),0)</f>
      </c>
      <c r="CS155" s="280">
        <f>IFERROR(SUMPRODUCT(('控温被PRO-S级品'!$B$2:$B$10=$B155)*('控温被PRO-S级品'!$E$1:$BE$1=CS$1)*('控温被PRO-S级品'!$E$2:$BE$10)),0)+IFERROR(SUMPRODUCT(('冬被-S级品'!$B$2:$B$10=$B155)*('冬被-S级品'!$E$1:$AW$1=CS$1)*('冬被-S级品'!$E$2:$AW$10)),0)+IFERROR(SUMPRODUCT(('白止-S级品'!$A$2:$A$26=$B155)*('白止-S级品'!$D$1:$AV$1=CS$1)*('白止-S级品'!$D$2:$AV$26)),0)+IFERROR(SUMPRODUCT(('乐容-S级品'!$A$4:$A$32=$B155)*('乐容-S级品'!$L$3:$CA$3=CS$1)*('乐容-S级品'!$L$4:$CA$32)),0)</f>
      </c>
      <c r="CT155" s="280">
        <f>IFERROR(SUMPRODUCT(('控温被PRO-S级品'!$B$2:$B$10=$B155)*('控温被PRO-S级品'!$E$1:$BE$1=CT$1)*('控温被PRO-S级品'!$E$2:$BE$10)),0)+IFERROR(SUMPRODUCT(('冬被-S级品'!$B$2:$B$10=$B155)*('冬被-S级品'!$E$1:$AW$1=CT$1)*('冬被-S级品'!$E$2:$AW$10)),0)+IFERROR(SUMPRODUCT(('白止-S级品'!$A$2:$A$26=$B155)*('白止-S级品'!$D$1:$AV$1=CT$1)*('白止-S级品'!$D$2:$AV$26)),0)+IFERROR(SUMPRODUCT(('乐容-S级品'!$A$4:$A$32=$B155)*('乐容-S级品'!$L$3:$CA$3=CT$1)*('乐容-S级品'!$L$4:$CA$32)),0)</f>
      </c>
      <c r="CU155" s="280">
        <f>IFERROR(SUMPRODUCT(('控温被PRO-S级品'!$B$2:$B$10=$B155)*('控温被PRO-S级品'!$E$1:$BE$1=CU$1)*('控温被PRO-S级品'!$E$2:$BE$10)),0)+IFERROR(SUMPRODUCT(('冬被-S级品'!$B$2:$B$10=$B155)*('冬被-S级品'!$E$1:$AW$1=CU$1)*('冬被-S级品'!$E$2:$AW$10)),0)+IFERROR(SUMPRODUCT(('白止-S级品'!$A$2:$A$26=$B155)*('白止-S级品'!$D$1:$AV$1=CU$1)*('白止-S级品'!$D$2:$AV$26)),0)+IFERROR(SUMPRODUCT(('乐容-S级品'!$A$4:$A$32=$B155)*('乐容-S级品'!$L$3:$CA$3=CU$1)*('乐容-S级品'!$L$4:$CA$32)),0)</f>
      </c>
      <c r="CV155" s="280">
        <f>IFERROR(SUMPRODUCT(('控温被PRO-S级品'!$B$2:$B$10=$B155)*('控温被PRO-S级品'!$E$1:$BE$1=CV$1)*('控温被PRO-S级品'!$E$2:$BE$10)),0)+IFERROR(SUMPRODUCT(('冬被-S级品'!$B$2:$B$10=$B155)*('冬被-S级品'!$E$1:$AW$1=CV$1)*('冬被-S级品'!$E$2:$AW$10)),0)+IFERROR(SUMPRODUCT(('白止-S级品'!$A$2:$A$26=$B155)*('白止-S级品'!$D$1:$AV$1=CV$1)*('白止-S级品'!$D$2:$AV$26)),0)+IFERROR(SUMPRODUCT(('乐容-S级品'!$A$4:$A$32=$B155)*('乐容-S级品'!$L$3:$CA$3=CV$1)*('乐容-S级品'!$L$4:$CA$32)),0)</f>
      </c>
      <c r="CW155" s="280">
        <f>IFERROR(SUMPRODUCT(('控温被PRO-S级品'!$B$2:$B$10=$B155)*('控温被PRO-S级品'!$E$1:$BE$1=CW$1)*('控温被PRO-S级品'!$E$2:$BE$10)),0)+IFERROR(SUMPRODUCT(('冬被-S级品'!$B$2:$B$10=$B155)*('冬被-S级品'!$E$1:$AW$1=CW$1)*('冬被-S级品'!$E$2:$AW$10)),0)+IFERROR(SUMPRODUCT(('白止-S级品'!$A$2:$A$26=$B155)*('白止-S级品'!$D$1:$AV$1=CW$1)*('白止-S级品'!$D$2:$AV$26)),0)+IFERROR(SUMPRODUCT(('乐容-S级品'!$A$4:$A$32=$B155)*('乐容-S级品'!$L$3:$CA$3=CW$1)*('乐容-S级品'!$L$4:$CA$32)),0)</f>
      </c>
      <c r="CX155" s="280">
        <f>IFERROR(SUMPRODUCT(('控温被PRO-S级品'!$B$2:$B$10=$B155)*('控温被PRO-S级品'!$E$1:$BE$1=CX$1)*('控温被PRO-S级品'!$E$2:$BE$10)),0)+IFERROR(SUMPRODUCT(('冬被-S级品'!$B$2:$B$10=$B155)*('冬被-S级品'!$E$1:$AW$1=CX$1)*('冬被-S级品'!$E$2:$AW$10)),0)+IFERROR(SUMPRODUCT(('白止-S级品'!$A$2:$A$26=$B155)*('白止-S级品'!$D$1:$AV$1=CX$1)*('白止-S级品'!$D$2:$AV$26)),0)+IFERROR(SUMPRODUCT(('乐容-S级品'!$A$4:$A$32=$B155)*('乐容-S级品'!$L$3:$CA$3=CX$1)*('乐容-S级品'!$L$4:$CA$32)),0)</f>
      </c>
      <c r="CY155" s="280">
        <f>IFERROR(SUMPRODUCT(('控温被PRO-S级品'!$B$2:$B$10=$B155)*('控温被PRO-S级品'!$E$1:$BE$1=CY$1)*('控温被PRO-S级品'!$E$2:$BE$10)),0)+IFERROR(SUMPRODUCT(('冬被-S级品'!$B$2:$B$10=$B155)*('冬被-S级品'!$E$1:$AW$1=CY$1)*('冬被-S级品'!$E$2:$AW$10)),0)+IFERROR(SUMPRODUCT(('白止-S级品'!$A$2:$A$26=$B155)*('白止-S级品'!$D$1:$AV$1=CY$1)*('白止-S级品'!$D$2:$AV$26)),0)+IFERROR(SUMPRODUCT(('乐容-S级品'!$A$4:$A$32=$B155)*('乐容-S级品'!$L$3:$CA$3=CY$1)*('乐容-S级品'!$L$4:$CA$32)),0)</f>
      </c>
      <c r="CZ155" s="280">
        <f>IFERROR(SUMPRODUCT(('控温被PRO-S级品'!$B$2:$B$10=$B155)*('控温被PRO-S级品'!$E$1:$BE$1=CZ$1)*('控温被PRO-S级品'!$E$2:$BE$10)),0)+IFERROR(SUMPRODUCT(('冬被-S级品'!$B$2:$B$10=$B155)*('冬被-S级品'!$E$1:$AW$1=CZ$1)*('冬被-S级品'!$E$2:$AW$10)),0)+IFERROR(SUMPRODUCT(('白止-S级品'!$A$2:$A$26=$B155)*('白止-S级品'!$D$1:$AV$1=CZ$1)*('白止-S级品'!$D$2:$AV$26)),0)+IFERROR(SUMPRODUCT(('乐容-S级品'!$A$4:$A$32=$B155)*('乐容-S级品'!$L$3:$CA$3=CZ$1)*('乐容-S级品'!$L$4:$CA$32)),0)</f>
      </c>
      <c r="DA155" s="280">
        <f>IFERROR(SUMPRODUCT(('控温被PRO-S级品'!$B$2:$B$10=$B155)*('控温被PRO-S级品'!$E$1:$BE$1=DA$1)*('控温被PRO-S级品'!$E$2:$BE$10)),0)+IFERROR(SUMPRODUCT(('冬被-S级品'!$B$2:$B$10=$B155)*('冬被-S级品'!$E$1:$AW$1=DA$1)*('冬被-S级品'!$E$2:$AW$10)),0)+IFERROR(SUMPRODUCT(('白止-S级品'!$A$2:$A$26=$B155)*('白止-S级品'!$D$1:$AV$1=DA$1)*('白止-S级品'!$D$2:$AV$26)),0)+IFERROR(SUMPRODUCT(('乐容-S级品'!$A$4:$A$32=$B155)*('乐容-S级品'!$L$3:$CA$3=DA$1)*('乐容-S级品'!$L$4:$CA$32)),0)</f>
      </c>
      <c r="DB155" s="280">
        <f>IFERROR(SUMPRODUCT(('控温被PRO-S级品'!$B$2:$B$10=$B155)*('控温被PRO-S级品'!$E$1:$BE$1=DB$1)*('控温被PRO-S级品'!$E$2:$BE$10)),0)+IFERROR(SUMPRODUCT(('冬被-S级品'!$B$2:$B$10=$B155)*('冬被-S级品'!$E$1:$AW$1=DB$1)*('冬被-S级品'!$E$2:$AW$10)),0)+IFERROR(SUMPRODUCT(('白止-S级品'!$A$2:$A$26=$B155)*('白止-S级品'!$D$1:$AV$1=DB$1)*('白止-S级品'!$D$2:$AV$26)),0)+IFERROR(SUMPRODUCT(('乐容-S级品'!$A$4:$A$32=$B155)*('乐容-S级品'!$L$3:$CA$3=DB$1)*('乐容-S级品'!$L$4:$CA$32)),0)</f>
      </c>
      <c r="DC155" s="280">
        <f>IFERROR(SUMPRODUCT(('控温被PRO-S级品'!$B$2:$B$10=$B155)*('控温被PRO-S级品'!$E$1:$BE$1=DC$1)*('控温被PRO-S级品'!$E$2:$BE$10)),0)+IFERROR(SUMPRODUCT(('冬被-S级品'!$B$2:$B$10=$B155)*('冬被-S级品'!$E$1:$AW$1=DC$1)*('冬被-S级品'!$E$2:$AW$10)),0)+IFERROR(SUMPRODUCT(('白止-S级品'!$A$2:$A$26=$B155)*('白止-S级品'!$D$1:$AV$1=DC$1)*('白止-S级品'!$D$2:$AV$26)),0)+IFERROR(SUMPRODUCT(('乐容-S级品'!$A$4:$A$32=$B155)*('乐容-S级品'!$L$3:$CA$3=DC$1)*('乐容-S级品'!$L$4:$CA$32)),0)</f>
      </c>
      <c r="DD155" s="280">
        <f>IFERROR(SUMPRODUCT(('控温被PRO-S级品'!$B$2:$B$10=$B155)*('控温被PRO-S级品'!$E$1:$BE$1=DD$1)*('控温被PRO-S级品'!$E$2:$BE$10)),0)+IFERROR(SUMPRODUCT(('冬被-S级品'!$B$2:$B$10=$B155)*('冬被-S级品'!$E$1:$AW$1=DD$1)*('冬被-S级品'!$E$2:$AW$10)),0)+IFERROR(SUMPRODUCT(('白止-S级品'!$A$2:$A$26=$B155)*('白止-S级品'!$D$1:$AV$1=DD$1)*('白止-S级品'!$D$2:$AV$26)),0)+IFERROR(SUMPRODUCT(('乐容-S级品'!$A$4:$A$32=$B155)*('乐容-S级品'!$L$3:$CA$3=DD$1)*('乐容-S级品'!$L$4:$CA$32)),0)</f>
      </c>
      <c r="DE155" s="280">
        <f>IFERROR(SUMPRODUCT(('控温被PRO-S级品'!$B$2:$B$10=$B155)*('控温被PRO-S级品'!$E$1:$BE$1=DE$1)*('控温被PRO-S级品'!$E$2:$BE$10)),0)+IFERROR(SUMPRODUCT(('冬被-S级品'!$B$2:$B$10=$B155)*('冬被-S级品'!$E$1:$AW$1=DE$1)*('冬被-S级品'!$E$2:$AW$10)),0)+IFERROR(SUMPRODUCT(('白止-S级品'!$A$2:$A$26=$B155)*('白止-S级品'!$D$1:$AV$1=DE$1)*('白止-S级品'!$D$2:$AV$26)),0)+IFERROR(SUMPRODUCT(('乐容-S级品'!$A$4:$A$32=$B155)*('乐容-S级品'!$L$3:$CA$3=DE$1)*('乐容-S级品'!$L$4:$CA$32)),0)</f>
      </c>
      <c r="DF155" s="280">
        <f>IFERROR(SUMPRODUCT(('控温被PRO-S级品'!$B$2:$B$10=$B155)*('控温被PRO-S级品'!$E$1:$BE$1=DF$1)*('控温被PRO-S级品'!$E$2:$BE$10)),0)+IFERROR(SUMPRODUCT(('冬被-S级品'!$B$2:$B$10=$B155)*('冬被-S级品'!$E$1:$AW$1=DF$1)*('冬被-S级品'!$E$2:$AW$10)),0)+IFERROR(SUMPRODUCT(('白止-S级品'!$A$2:$A$26=$B155)*('白止-S级品'!$D$1:$AV$1=DF$1)*('白止-S级品'!$D$2:$AV$26)),0)+IFERROR(SUMPRODUCT(('乐容-S级品'!$A$4:$A$32=$B155)*('乐容-S级品'!$L$3:$CA$3=DF$1)*('乐容-S级品'!$L$4:$CA$32)),0)</f>
      </c>
      <c r="DG155" s="280">
        <f>IFERROR(SUMPRODUCT(('控温被PRO-S级品'!$B$2:$B$10=$B155)*('控温被PRO-S级品'!$E$1:$BE$1=DG$1)*('控温被PRO-S级品'!$E$2:$BE$10)),0)+IFERROR(SUMPRODUCT(('冬被-S级品'!$B$2:$B$10=$B155)*('冬被-S级品'!$E$1:$AW$1=DG$1)*('冬被-S级品'!$E$2:$AW$10)),0)+IFERROR(SUMPRODUCT(('白止-S级品'!$A$2:$A$26=$B155)*('白止-S级品'!$D$1:$AV$1=DG$1)*('白止-S级品'!$D$2:$AV$26)),0)+IFERROR(SUMPRODUCT(('乐容-S级品'!$A$4:$A$32=$B155)*('乐容-S级品'!$L$3:$CA$3=DG$1)*('乐容-S级品'!$L$4:$CA$32)),0)</f>
      </c>
      <c r="DH155" s="280">
        <f>IFERROR(SUMPRODUCT(('控温被PRO-S级品'!$B$2:$B$10=$B155)*('控温被PRO-S级品'!$E$1:$BE$1=DH$1)*('控温被PRO-S级品'!$E$2:$BE$10)),0)+IFERROR(SUMPRODUCT(('冬被-S级品'!$B$2:$B$10=$B155)*('冬被-S级品'!$E$1:$AW$1=DH$1)*('冬被-S级品'!$E$2:$AW$10)),0)+IFERROR(SUMPRODUCT(('白止-S级品'!$A$2:$A$26=$B155)*('白止-S级品'!$D$1:$AV$1=DH$1)*('白止-S级品'!$D$2:$AV$26)),0)+IFERROR(SUMPRODUCT(('乐容-S级品'!$A$4:$A$32=$B155)*('乐容-S级品'!$L$3:$CA$3=DH$1)*('乐容-S级品'!$L$4:$CA$32)),0)</f>
      </c>
      <c r="DI155" s="280">
        <f>IFERROR(SUMPRODUCT(('控温被PRO-S级品'!$B$2:$B$10=$B155)*('控温被PRO-S级品'!$E$1:$BE$1=DI$1)*('控温被PRO-S级品'!$E$2:$BE$10)),0)+IFERROR(SUMPRODUCT(('冬被-S级品'!$B$2:$B$10=$B155)*('冬被-S级品'!$E$1:$AW$1=DI$1)*('冬被-S级品'!$E$2:$AW$10)),0)+IFERROR(SUMPRODUCT(('白止-S级品'!$A$2:$A$26=$B155)*('白止-S级品'!$D$1:$AV$1=DI$1)*('白止-S级品'!$D$2:$AV$26)),0)+IFERROR(SUMPRODUCT(('乐容-S级品'!$A$4:$A$32=$B155)*('乐容-S级品'!$L$3:$CA$3=DI$1)*('乐容-S级品'!$L$4:$CA$32)),0)</f>
      </c>
      <c r="DJ155" s="280">
        <f>IFERROR(SUMPRODUCT(('控温被PRO-S级品'!$B$2:$B$10=$B155)*('控温被PRO-S级品'!$E$1:$BE$1=DJ$1)*('控温被PRO-S级品'!$E$2:$BE$10)),0)+IFERROR(SUMPRODUCT(('冬被-S级品'!$B$2:$B$10=$B155)*('冬被-S级品'!$E$1:$AW$1=DJ$1)*('冬被-S级品'!$E$2:$AW$10)),0)+IFERROR(SUMPRODUCT(('白止-S级品'!$A$2:$A$26=$B155)*('白止-S级品'!$D$1:$AV$1=DJ$1)*('白止-S级品'!$D$2:$AV$26)),0)+IFERROR(SUMPRODUCT(('乐容-S级品'!$A$4:$A$32=$B155)*('乐容-S级品'!$L$3:$CA$3=DJ$1)*('乐容-S级品'!$L$4:$CA$32)),0)</f>
      </c>
      <c r="DK155" s="280"/>
      <c r="DL155" s="280"/>
      <c r="DM155" s="280"/>
      <c r="DN155" s="280"/>
      <c r="DO155" s="280"/>
      <c r="DP155" s="280"/>
      <c r="DQ155" s="280"/>
      <c r="DR155" s="280"/>
      <c r="DS155" s="280"/>
      <c r="DT155" s="280"/>
      <c r="DU155" s="280"/>
      <c r="DV155" s="280"/>
      <c r="DW155" s="280">
        <f>VLOOKUP(B155,'系统编码规格'!A:C,3,FALSE)</f>
      </c>
      <c r="DX155" s="280"/>
      <c r="DY155" s="280"/>
      <c r="DZ155" s="280"/>
      <c r="EA155" s="280"/>
      <c r="EB155" s="280"/>
      <c r="EC155" s="280"/>
      <c r="ED155" s="280"/>
      <c r="EE155" s="280"/>
      <c r="EF155" s="280"/>
      <c r="EG155" s="280"/>
      <c r="EH155" s="280"/>
      <c r="EI155" s="280"/>
      <c r="EJ155" s="280"/>
      <c r="EK155" s="280"/>
      <c r="EL155" s="280"/>
      <c r="EM155" s="280"/>
      <c r="EN155" s="280"/>
      <c r="EO155" s="280"/>
      <c r="EP155" s="280"/>
      <c r="EQ155" s="280"/>
      <c r="ER155" s="280"/>
      <c r="ES155" s="280"/>
      <c r="ET155" s="280"/>
      <c r="EU155" s="280"/>
      <c r="EV155" s="280"/>
      <c r="EW155" s="280"/>
      <c r="EX155" s="280"/>
      <c r="EY155" s="280"/>
      <c r="EZ155" s="280"/>
      <c r="FA155" s="280"/>
      <c r="FB155" s="280"/>
      <c r="FC155" s="280"/>
      <c r="FD155" s="280"/>
      <c r="FE155" s="280"/>
      <c r="FF155" s="280"/>
      <c r="FG155" s="280"/>
      <c r="FH155" s="280"/>
      <c r="FI155" s="280"/>
      <c r="FJ155" s="280"/>
      <c r="FK155" s="280"/>
      <c r="FL155" s="280"/>
      <c r="FM155" s="280"/>
      <c r="FN155" s="280"/>
      <c r="FO155" s="280"/>
      <c r="FP155" s="280"/>
      <c r="FQ155" s="280"/>
      <c r="FR155" s="280"/>
      <c r="FS155" s="280"/>
      <c r="FT155" s="280"/>
      <c r="FU155" s="280"/>
      <c r="FV155" s="280"/>
      <c r="FW155" s="280"/>
      <c r="FX155" s="280"/>
      <c r="FY155" s="280"/>
      <c r="FZ155" s="280"/>
      <c r="GA155" s="280"/>
      <c r="GB155" s="280"/>
      <c r="GC155" s="280"/>
      <c r="GD155" s="280"/>
      <c r="GE155" s="280"/>
      <c r="GF155" s="280"/>
      <c r="GG155" s="280"/>
      <c r="GH155" s="280"/>
      <c r="GI155" s="280"/>
      <c r="GJ155" s="280"/>
      <c r="GK155" s="280"/>
      <c r="GL155" s="280"/>
      <c r="GM155" s="280"/>
      <c r="GN155" s="280"/>
      <c r="GO155" s="280"/>
      <c r="GP155" s="280"/>
      <c r="GQ155" s="280"/>
      <c r="GR155" s="280"/>
      <c r="GS155" s="280"/>
      <c r="GT155" s="280"/>
      <c r="GU155" s="280"/>
      <c r="GV155" s="280"/>
    </row>
    <row r="156">
      <c r="A156" s="309" t="str">
        <v>乐容</v>
      </c>
      <c r="B156" s="311" t="str">
        <v>010020102090040-012</v>
      </c>
      <c r="C156" s="309" t="str">
        <v>磨毛四件套</v>
      </c>
      <c r="D156" s="309" t="str">
        <v>颜色:云影黄,床品款式:床单款,床品规格:180cm,系列:普通系列</v>
      </c>
      <c r="E156">
        <f>SUM(F156:GX156)</f>
      </c>
      <c r="F156" s="280">
        <f>IFERROR(SUMPRODUCT(('控温被PRO-S级品'!$B$2:$B$10=$B156)*('控温被PRO-S级品'!$E$1:$BE$1=F$1)*('控温被PRO-S级品'!$E$2:$BE$10)),0)+IFERROR(SUMPRODUCT(('冬被-S级品'!$B$2:$B$10=$B156)*('冬被-S级品'!$E$1:$AW$1=F$1)*('冬被-S级品'!$E$2:$AW$10)),0)+IFERROR(SUMPRODUCT(('白止-S级品'!$A$2:$A$26=$B156)*('白止-S级品'!$D$1:$AV$1=F$1)*('白止-S级品'!$D$2:$AV$26)),0)+IFERROR(SUMPRODUCT(('乐容-S级品'!$A$4:$A$32=$B156)*('乐容-S级品'!$L$3:$CA$3=F$1)*('乐容-S级品'!$L$4:$CA$32)),0)</f>
      </c>
      <c r="G156" s="280">
        <f>IFERROR(SUMPRODUCT(('控温被PRO-S级品'!$B$2:$B$10=$B156)*('控温被PRO-S级品'!$E$1:$BE$1=G$1)*('控温被PRO-S级品'!$E$2:$BE$10)),0)+IFERROR(SUMPRODUCT(('冬被-S级品'!$B$2:$B$10=$B156)*('冬被-S级品'!$E$1:$AW$1=G$1)*('冬被-S级品'!$E$2:$AW$10)),0)+IFERROR(SUMPRODUCT(('白止-S级品'!$A$2:$A$26=$B156)*('白止-S级品'!$D$1:$AV$1=G$1)*('白止-S级品'!$D$2:$AV$26)),0)+IFERROR(SUMPRODUCT(('乐容-S级品'!$A$4:$A$32=$B156)*('乐容-S级品'!$L$3:$CA$3=G$1)*('乐容-S级品'!$L$4:$CA$32)),0)</f>
      </c>
      <c r="H156" s="280">
        <f>IFERROR(SUMPRODUCT(('控温被PRO-S级品'!$B$2:$B$10=$B156)*('控温被PRO-S级品'!$E$1:$BE$1=H$1)*('控温被PRO-S级品'!$E$2:$BE$10)),0)+IFERROR(SUMPRODUCT(('冬被-S级品'!$B$2:$B$10=$B156)*('冬被-S级品'!$E$1:$AW$1=H$1)*('冬被-S级品'!$E$2:$AW$10)),0)+IFERROR(SUMPRODUCT(('白止-S级品'!$A$2:$A$26=$B156)*('白止-S级品'!$D$1:$AV$1=H$1)*('白止-S级品'!$D$2:$AV$26)),0)+IFERROR(SUMPRODUCT(('乐容-S级品'!$A$4:$A$32=$B156)*('乐容-S级品'!$L$3:$CA$3=H$1)*('乐容-S级品'!$L$4:$CA$32)),0)</f>
      </c>
      <c r="I156" s="280">
        <f>IFERROR(SUMPRODUCT(('控温被PRO-S级品'!$B$2:$B$10=$B156)*('控温被PRO-S级品'!$E$1:$BE$1=I$1)*('控温被PRO-S级品'!$E$2:$BE$10)),0)+IFERROR(SUMPRODUCT(('冬被-S级品'!$B$2:$B$10=$B156)*('冬被-S级品'!$E$1:$AW$1=I$1)*('冬被-S级品'!$E$2:$AW$10)),0)+IFERROR(SUMPRODUCT(('白止-S级品'!$A$2:$A$26=$B156)*('白止-S级品'!$D$1:$AV$1=I$1)*('白止-S级品'!$D$2:$AV$26)),0)+IFERROR(SUMPRODUCT(('乐容-S级品'!$A$4:$A$32=$B156)*('乐容-S级品'!$L$3:$CA$3=I$1)*('乐容-S级品'!$L$4:$CA$32)),0)</f>
      </c>
      <c r="J156" s="280">
        <f>IFERROR(SUMPRODUCT(('控温被PRO-S级品'!$B$2:$B$10=$B156)*('控温被PRO-S级品'!$E$1:$BE$1=J$1)*('控温被PRO-S级品'!$E$2:$BE$10)),0)+IFERROR(SUMPRODUCT(('冬被-S级品'!$B$2:$B$10=$B156)*('冬被-S级品'!$E$1:$AW$1=J$1)*('冬被-S级品'!$E$2:$AW$10)),0)+IFERROR(SUMPRODUCT(('白止-S级品'!$A$2:$A$26=$B156)*('白止-S级品'!$D$1:$AV$1=J$1)*('白止-S级品'!$D$2:$AV$26)),0)+IFERROR(SUMPRODUCT(('乐容-S级品'!$A$4:$A$32=$B156)*('乐容-S级品'!$L$3:$CA$3=J$1)*('乐容-S级品'!$L$4:$CA$32)),0)</f>
      </c>
      <c r="K156" s="280">
        <f>IFERROR(SUMPRODUCT(('控温被PRO-S级品'!$B$2:$B$10=$B156)*('控温被PRO-S级品'!$E$1:$BE$1=K$1)*('控温被PRO-S级品'!$E$2:$BE$10)),0)+IFERROR(SUMPRODUCT(('冬被-S级品'!$B$2:$B$10=$B156)*('冬被-S级品'!$E$1:$AW$1=K$1)*('冬被-S级品'!$E$2:$AW$10)),0)+IFERROR(SUMPRODUCT(('白止-S级品'!$A$2:$A$26=$B156)*('白止-S级品'!$D$1:$AV$1=K$1)*('白止-S级品'!$D$2:$AV$26)),0)+IFERROR(SUMPRODUCT(('乐容-S级品'!$A$4:$A$32=$B156)*('乐容-S级品'!$L$3:$CA$3=K$1)*('乐容-S级品'!$L$4:$CA$32)),0)</f>
      </c>
      <c r="L156" s="280">
        <f>IFERROR(SUMPRODUCT(('控温被PRO-S级品'!$B$2:$B$10=$B156)*('控温被PRO-S级品'!$E$1:$BE$1=L$1)*('控温被PRO-S级品'!$E$2:$BE$10)),0)+IFERROR(SUMPRODUCT(('冬被-S级品'!$B$2:$B$10=$B156)*('冬被-S级品'!$E$1:$AW$1=L$1)*('冬被-S级品'!$E$2:$AW$10)),0)+IFERROR(SUMPRODUCT(('白止-S级品'!$A$2:$A$26=$B156)*('白止-S级品'!$D$1:$AV$1=L$1)*('白止-S级品'!$D$2:$AV$26)),0)+IFERROR(SUMPRODUCT(('乐容-S级品'!$A$4:$A$32=$B156)*('乐容-S级品'!$L$3:$CA$3=L$1)*('乐容-S级品'!$L$4:$CA$32)),0)</f>
      </c>
      <c r="M156" s="280">
        <f>IFERROR(SUMPRODUCT(('控温被PRO-S级品'!$B$2:$B$10=$B156)*('控温被PRO-S级品'!$E$1:$BE$1=M$1)*('控温被PRO-S级品'!$E$2:$BE$10)),0)+IFERROR(SUMPRODUCT(('冬被-S级品'!$B$2:$B$10=$B156)*('冬被-S级品'!$E$1:$AW$1=M$1)*('冬被-S级品'!$E$2:$AW$10)),0)+IFERROR(SUMPRODUCT(('白止-S级品'!$A$2:$A$26=$B156)*('白止-S级品'!$D$1:$AV$1=M$1)*('白止-S级品'!$D$2:$AV$26)),0)+IFERROR(SUMPRODUCT(('乐容-S级品'!$A$4:$A$32=$B156)*('乐容-S级品'!$L$3:$CA$3=M$1)*('乐容-S级品'!$L$4:$CA$32)),0)</f>
      </c>
      <c r="N156" s="280">
        <f>IFERROR(SUMPRODUCT(('控温被PRO-S级品'!$B$2:$B$10=$B156)*('控温被PRO-S级品'!$E$1:$BE$1=N$1)*('控温被PRO-S级品'!$E$2:$BE$10)),0)+IFERROR(SUMPRODUCT(('冬被-S级品'!$B$2:$B$10=$B156)*('冬被-S级品'!$E$1:$AW$1=N$1)*('冬被-S级品'!$E$2:$AW$10)),0)+IFERROR(SUMPRODUCT(('白止-S级品'!$A$2:$A$26=$B156)*('白止-S级品'!$D$1:$AV$1=N$1)*('白止-S级品'!$D$2:$AV$26)),0)+IFERROR(SUMPRODUCT(('乐容-S级品'!$A$4:$A$32=$B156)*('乐容-S级品'!$L$3:$CA$3=N$1)*('乐容-S级品'!$L$4:$CA$32)),0)</f>
      </c>
      <c r="O156" s="280">
        <f>IFERROR(SUMPRODUCT(('控温被PRO-S级品'!$B$2:$B$10=$B156)*('控温被PRO-S级品'!$E$1:$BE$1=O$1)*('控温被PRO-S级品'!$E$2:$BE$10)),0)+IFERROR(SUMPRODUCT(('冬被-S级品'!$B$2:$B$10=$B156)*('冬被-S级品'!$E$1:$AW$1=O$1)*('冬被-S级品'!$E$2:$AW$10)),0)+IFERROR(SUMPRODUCT(('白止-S级品'!$A$2:$A$26=$B156)*('白止-S级品'!$D$1:$AV$1=O$1)*('白止-S级品'!$D$2:$AV$26)),0)+IFERROR(SUMPRODUCT(('乐容-S级品'!$A$4:$A$32=$B156)*('乐容-S级品'!$L$3:$CA$3=O$1)*('乐容-S级品'!$L$4:$CA$32)),0)</f>
      </c>
      <c r="P156" s="280">
        <f>IFERROR(SUMPRODUCT(('控温被PRO-S级品'!$B$2:$B$10=$B156)*('控温被PRO-S级品'!$E$1:$BE$1=P$1)*('控温被PRO-S级品'!$E$2:$BE$10)),0)+IFERROR(SUMPRODUCT(('冬被-S级品'!$B$2:$B$10=$B156)*('冬被-S级品'!$E$1:$AW$1=P$1)*('冬被-S级品'!$E$2:$AW$10)),0)+IFERROR(SUMPRODUCT(('白止-S级品'!$A$2:$A$26=$B156)*('白止-S级品'!$D$1:$AV$1=P$1)*('白止-S级品'!$D$2:$AV$26)),0)+IFERROR(SUMPRODUCT(('乐容-S级品'!$A$4:$A$32=$B156)*('乐容-S级品'!$L$3:$CA$3=P$1)*('乐容-S级品'!$L$4:$CA$32)),0)</f>
      </c>
      <c r="Q156" s="280">
        <f>IFERROR(SUMPRODUCT(('控温被PRO-S级品'!$B$2:$B$10=$B156)*('控温被PRO-S级品'!$E$1:$BE$1=Q$1)*('控温被PRO-S级品'!$E$2:$BE$10)),0)+IFERROR(SUMPRODUCT(('冬被-S级品'!$B$2:$B$10=$B156)*('冬被-S级品'!$E$1:$AW$1=Q$1)*('冬被-S级品'!$E$2:$AW$10)),0)+IFERROR(SUMPRODUCT(('白止-S级品'!$A$2:$A$26=$B156)*('白止-S级品'!$D$1:$AV$1=Q$1)*('白止-S级品'!$D$2:$AV$26)),0)+IFERROR(SUMPRODUCT(('乐容-S级品'!$A$4:$A$32=$B156)*('乐容-S级品'!$L$3:$CA$3=Q$1)*('乐容-S级品'!$L$4:$CA$32)),0)</f>
      </c>
      <c r="R156" s="280">
        <f>IFERROR(SUMPRODUCT(('控温被PRO-S级品'!$B$2:$B$10=$B156)*('控温被PRO-S级品'!$E$1:$BE$1=R$1)*('控温被PRO-S级品'!$E$2:$BE$10)),0)+IFERROR(SUMPRODUCT(('冬被-S级品'!$B$2:$B$10=$B156)*('冬被-S级品'!$E$1:$AW$1=R$1)*('冬被-S级品'!$E$2:$AW$10)),0)+IFERROR(SUMPRODUCT(('白止-S级品'!$A$2:$A$26=$B156)*('白止-S级品'!$D$1:$AV$1=R$1)*('白止-S级品'!$D$2:$AV$26)),0)+IFERROR(SUMPRODUCT(('乐容-S级品'!$A$4:$A$32=$B156)*('乐容-S级品'!$L$3:$CA$3=R$1)*('乐容-S级品'!$L$4:$CA$32)),0)</f>
      </c>
      <c r="S156" s="280">
        <f>IFERROR(SUMPRODUCT(('控温被PRO-S级品'!$B$2:$B$10=$B156)*('控温被PRO-S级品'!$E$1:$BE$1=S$1)*('控温被PRO-S级品'!$E$2:$BE$10)),0)+IFERROR(SUMPRODUCT(('冬被-S级品'!$B$2:$B$10=$B156)*('冬被-S级品'!$E$1:$AW$1=S$1)*('冬被-S级品'!$E$2:$AW$10)),0)+IFERROR(SUMPRODUCT(('白止-S级品'!$A$2:$A$26=$B156)*('白止-S级品'!$D$1:$AV$1=S$1)*('白止-S级品'!$D$2:$AV$26)),0)+IFERROR(SUMPRODUCT(('乐容-S级品'!$A$4:$A$32=$B156)*('乐容-S级品'!$L$3:$CA$3=S$1)*('乐容-S级品'!$L$4:$CA$32)),0)</f>
      </c>
      <c r="T156" s="280">
        <f>IFERROR(SUMPRODUCT(('控温被PRO-S级品'!$B$2:$B$10=$B156)*('控温被PRO-S级品'!$E$1:$BE$1=T$1)*('控温被PRO-S级品'!$E$2:$BE$10)),0)+IFERROR(SUMPRODUCT(('冬被-S级品'!$B$2:$B$10=$B156)*('冬被-S级品'!$E$1:$AW$1=T$1)*('冬被-S级品'!$E$2:$AW$10)),0)+IFERROR(SUMPRODUCT(('白止-S级品'!$A$2:$A$26=$B156)*('白止-S级品'!$D$1:$AV$1=T$1)*('白止-S级品'!$D$2:$AV$26)),0)+IFERROR(SUMPRODUCT(('乐容-S级品'!$A$4:$A$32=$B156)*('乐容-S级品'!$L$3:$CA$3=T$1)*('乐容-S级品'!$L$4:$CA$32)),0)</f>
      </c>
      <c r="U156" s="280">
        <f>IFERROR(SUMPRODUCT(('控温被PRO-S级品'!$B$2:$B$10=$B156)*('控温被PRO-S级品'!$E$1:$BE$1=U$1)*('控温被PRO-S级品'!$E$2:$BE$10)),0)+IFERROR(SUMPRODUCT(('冬被-S级品'!$B$2:$B$10=$B156)*('冬被-S级品'!$E$1:$AW$1=U$1)*('冬被-S级品'!$E$2:$AW$10)),0)+IFERROR(SUMPRODUCT(('白止-S级品'!$A$2:$A$26=$B156)*('白止-S级品'!$D$1:$AV$1=U$1)*('白止-S级品'!$D$2:$AV$26)),0)+IFERROR(SUMPRODUCT(('乐容-S级品'!$A$4:$A$32=$B156)*('乐容-S级品'!$L$3:$CA$3=U$1)*('乐容-S级品'!$L$4:$CA$32)),0)</f>
      </c>
      <c r="V156" s="280">
        <f>IFERROR(SUMPRODUCT(('控温被PRO-S级品'!$B$2:$B$10=$B156)*('控温被PRO-S级品'!$E$1:$BE$1=V$1)*('控温被PRO-S级品'!$E$2:$BE$10)),0)+IFERROR(SUMPRODUCT(('冬被-S级品'!$B$2:$B$10=$B156)*('冬被-S级品'!$E$1:$AW$1=V$1)*('冬被-S级品'!$E$2:$AW$10)),0)+IFERROR(SUMPRODUCT(('白止-S级品'!$A$2:$A$26=$B156)*('白止-S级品'!$D$1:$AV$1=V$1)*('白止-S级品'!$D$2:$AV$26)),0)+IFERROR(SUMPRODUCT(('乐容-S级品'!$A$4:$A$32=$B156)*('乐容-S级品'!$L$3:$CA$3=V$1)*('乐容-S级品'!$L$4:$CA$32)),0)</f>
      </c>
      <c r="W156" s="280">
        <f>IFERROR(SUMPRODUCT(('控温被PRO-S级品'!$B$2:$B$10=$B156)*('控温被PRO-S级品'!$E$1:$BE$1=W$1)*('控温被PRO-S级品'!$E$2:$BE$10)),0)+IFERROR(SUMPRODUCT(('冬被-S级品'!$B$2:$B$10=$B156)*('冬被-S级品'!$E$1:$AW$1=W$1)*('冬被-S级品'!$E$2:$AW$10)),0)+IFERROR(SUMPRODUCT(('白止-S级品'!$A$2:$A$26=$B156)*('白止-S级品'!$D$1:$AV$1=W$1)*('白止-S级品'!$D$2:$AV$26)),0)+IFERROR(SUMPRODUCT(('乐容-S级品'!$A$4:$A$32=$B156)*('乐容-S级品'!$L$3:$CA$3=W$1)*('乐容-S级品'!$L$4:$CA$32)),0)</f>
      </c>
      <c r="X156" s="280">
        <f>IFERROR(SUMPRODUCT(('控温被PRO-S级品'!$B$2:$B$10=$B156)*('控温被PRO-S级品'!$E$1:$BE$1=X$1)*('控温被PRO-S级品'!$E$2:$BE$10)),0)+IFERROR(SUMPRODUCT(('冬被-S级品'!$B$2:$B$10=$B156)*('冬被-S级品'!$E$1:$AW$1=X$1)*('冬被-S级品'!$E$2:$AW$10)),0)+IFERROR(SUMPRODUCT(('白止-S级品'!$A$2:$A$26=$B156)*('白止-S级品'!$D$1:$AV$1=X$1)*('白止-S级品'!$D$2:$AV$26)),0)+IFERROR(SUMPRODUCT(('乐容-S级品'!$A$4:$A$32=$B156)*('乐容-S级品'!$L$3:$CA$3=X$1)*('乐容-S级品'!$L$4:$CA$32)),0)</f>
      </c>
      <c r="Y156" s="280">
        <f>IFERROR(SUMPRODUCT(('控温被PRO-S级品'!$B$2:$B$10=$B156)*('控温被PRO-S级品'!$E$1:$BE$1=Y$1)*('控温被PRO-S级品'!$E$2:$BE$10)),0)+IFERROR(SUMPRODUCT(('冬被-S级品'!$B$2:$B$10=$B156)*('冬被-S级品'!$E$1:$AW$1=Y$1)*('冬被-S级品'!$E$2:$AW$10)),0)+IFERROR(SUMPRODUCT(('白止-S级品'!$A$2:$A$26=$B156)*('白止-S级品'!$D$1:$AV$1=Y$1)*('白止-S级品'!$D$2:$AV$26)),0)+IFERROR(SUMPRODUCT(('乐容-S级品'!$A$4:$A$32=$B156)*('乐容-S级品'!$L$3:$CA$3=Y$1)*('乐容-S级品'!$L$4:$CA$32)),0)</f>
      </c>
      <c r="Z156" s="280">
        <f>IFERROR(SUMPRODUCT(('控温被PRO-S级品'!$B$2:$B$10=$B156)*('控温被PRO-S级品'!$E$1:$BE$1=Z$1)*('控温被PRO-S级品'!$E$2:$BE$10)),0)+IFERROR(SUMPRODUCT(('冬被-S级品'!$B$2:$B$10=$B156)*('冬被-S级品'!$E$1:$AW$1=Z$1)*('冬被-S级品'!$E$2:$AW$10)),0)+IFERROR(SUMPRODUCT(('白止-S级品'!$A$2:$A$26=$B156)*('白止-S级品'!$D$1:$AV$1=Z$1)*('白止-S级品'!$D$2:$AV$26)),0)+IFERROR(SUMPRODUCT(('乐容-S级品'!$A$4:$A$32=$B156)*('乐容-S级品'!$L$3:$CA$3=Z$1)*('乐容-S级品'!$L$4:$CA$32)),0)</f>
      </c>
      <c r="AA156" s="280">
        <f>IFERROR(SUMPRODUCT(('控温被PRO-S级品'!$B$2:$B$10=$B156)*('控温被PRO-S级品'!$E$1:$BE$1=AA$1)*('控温被PRO-S级品'!$E$2:$BE$10)),0)+IFERROR(SUMPRODUCT(('冬被-S级品'!$B$2:$B$10=$B156)*('冬被-S级品'!$E$1:$AW$1=AA$1)*('冬被-S级品'!$E$2:$AW$10)),0)+IFERROR(SUMPRODUCT(('白止-S级品'!$A$2:$A$26=$B156)*('白止-S级品'!$D$1:$AV$1=AA$1)*('白止-S级品'!$D$2:$AV$26)),0)+IFERROR(SUMPRODUCT(('乐容-S级品'!$A$4:$A$32=$B156)*('乐容-S级品'!$L$3:$CA$3=AA$1)*('乐容-S级品'!$L$4:$CA$32)),0)</f>
      </c>
      <c r="AB156" s="280">
        <f>IFERROR(SUMPRODUCT(('控温被PRO-S级品'!$B$2:$B$10=$B156)*('控温被PRO-S级品'!$E$1:$BE$1=AB$1)*('控温被PRO-S级品'!$E$2:$BE$10)),0)+IFERROR(SUMPRODUCT(('冬被-S级品'!$B$2:$B$10=$B156)*('冬被-S级品'!$E$1:$AW$1=AB$1)*('冬被-S级品'!$E$2:$AW$10)),0)+IFERROR(SUMPRODUCT(('白止-S级品'!$A$2:$A$26=$B156)*('白止-S级品'!$D$1:$AV$1=AB$1)*('白止-S级品'!$D$2:$AV$26)),0)+IFERROR(SUMPRODUCT(('乐容-S级品'!$A$4:$A$32=$B156)*('乐容-S级品'!$L$3:$CA$3=AB$1)*('乐容-S级品'!$L$4:$CA$32)),0)</f>
      </c>
      <c r="AC156" s="280">
        <f>IFERROR(SUMPRODUCT(('控温被PRO-S级品'!$B$2:$B$10=$B156)*('控温被PRO-S级品'!$E$1:$BE$1=AC$1)*('控温被PRO-S级品'!$E$2:$BE$10)),0)+IFERROR(SUMPRODUCT(('冬被-S级品'!$B$2:$B$10=$B156)*('冬被-S级品'!$E$1:$AW$1=AC$1)*('冬被-S级品'!$E$2:$AW$10)),0)+IFERROR(SUMPRODUCT(('白止-S级品'!$A$2:$A$26=$B156)*('白止-S级品'!$D$1:$AV$1=AC$1)*('白止-S级品'!$D$2:$AV$26)),0)+IFERROR(SUMPRODUCT(('乐容-S级品'!$A$4:$A$32=$B156)*('乐容-S级品'!$L$3:$CA$3=AC$1)*('乐容-S级品'!$L$4:$CA$32)),0)</f>
      </c>
      <c r="AD156" s="280">
        <f>IFERROR(SUMPRODUCT(('控温被PRO-S级品'!$B$2:$B$10=$B156)*('控温被PRO-S级品'!$E$1:$BE$1=AD$1)*('控温被PRO-S级品'!$E$2:$BE$10)),0)+IFERROR(SUMPRODUCT(('冬被-S级品'!$B$2:$B$10=$B156)*('冬被-S级品'!$E$1:$AW$1=AD$1)*('冬被-S级品'!$E$2:$AW$10)),0)+IFERROR(SUMPRODUCT(('白止-S级品'!$A$2:$A$26=$B156)*('白止-S级品'!$D$1:$AV$1=AD$1)*('白止-S级品'!$D$2:$AV$26)),0)+IFERROR(SUMPRODUCT(('乐容-S级品'!$A$4:$A$32=$B156)*('乐容-S级品'!$L$3:$CA$3=AD$1)*('乐容-S级品'!$L$4:$CA$32)),0)</f>
      </c>
      <c r="AE156" s="280">
        <f>IFERROR(SUMPRODUCT(('控温被PRO-S级品'!$B$2:$B$10=$B156)*('控温被PRO-S级品'!$E$1:$BE$1=AE$1)*('控温被PRO-S级品'!$E$2:$BE$10)),0)+IFERROR(SUMPRODUCT(('冬被-S级品'!$B$2:$B$10=$B156)*('冬被-S级品'!$E$1:$AW$1=AE$1)*('冬被-S级品'!$E$2:$AW$10)),0)+IFERROR(SUMPRODUCT(('白止-S级品'!$A$2:$A$26=$B156)*('白止-S级品'!$D$1:$AV$1=AE$1)*('白止-S级品'!$D$2:$AV$26)),0)+IFERROR(SUMPRODUCT(('乐容-S级品'!$A$4:$A$32=$B156)*('乐容-S级品'!$L$3:$CA$3=AE$1)*('乐容-S级品'!$L$4:$CA$32)),0)</f>
      </c>
      <c r="AF156" s="280">
        <f>IFERROR(SUMPRODUCT(('控温被PRO-S级品'!$B$2:$B$10=$B156)*('控温被PRO-S级品'!$E$1:$BE$1=AF$1)*('控温被PRO-S级品'!$E$2:$BE$10)),0)+IFERROR(SUMPRODUCT(('冬被-S级品'!$B$2:$B$10=$B156)*('冬被-S级品'!$E$1:$AW$1=AF$1)*('冬被-S级品'!$E$2:$AW$10)),0)+IFERROR(SUMPRODUCT(('白止-S级品'!$A$2:$A$26=$B156)*('白止-S级品'!$D$1:$AV$1=AF$1)*('白止-S级品'!$D$2:$AV$26)),0)+IFERROR(SUMPRODUCT(('乐容-S级品'!$A$4:$A$32=$B156)*('乐容-S级品'!$L$3:$CA$3=AF$1)*('乐容-S级品'!$L$4:$CA$32)),0)</f>
      </c>
      <c r="AG156" s="280">
        <f>IFERROR(SUMPRODUCT(('控温被PRO-S级品'!$B$2:$B$10=$B156)*('控温被PRO-S级品'!$E$1:$BE$1=AG$1)*('控温被PRO-S级品'!$E$2:$BE$10)),0)+IFERROR(SUMPRODUCT(('冬被-S级品'!$B$2:$B$10=$B156)*('冬被-S级品'!$E$1:$AW$1=AG$1)*('冬被-S级品'!$E$2:$AW$10)),0)+IFERROR(SUMPRODUCT(('白止-S级品'!$A$2:$A$26=$B156)*('白止-S级品'!$D$1:$AV$1=AG$1)*('白止-S级品'!$D$2:$AV$26)),0)+IFERROR(SUMPRODUCT(('乐容-S级品'!$A$4:$A$32=$B156)*('乐容-S级品'!$L$3:$CA$3=AG$1)*('乐容-S级品'!$L$4:$CA$32)),0)</f>
      </c>
      <c r="AH156" s="280">
        <f>IFERROR(SUMPRODUCT(('控温被PRO-S级品'!$B$2:$B$10=$B156)*('控温被PRO-S级品'!$E$1:$BE$1=AH$1)*('控温被PRO-S级品'!$E$2:$BE$10)),0)+IFERROR(SUMPRODUCT(('冬被-S级品'!$B$2:$B$10=$B156)*('冬被-S级品'!$E$1:$AW$1=AH$1)*('冬被-S级品'!$E$2:$AW$10)),0)+IFERROR(SUMPRODUCT(('白止-S级品'!$A$2:$A$26=$B156)*('白止-S级品'!$D$1:$AV$1=AH$1)*('白止-S级品'!$D$2:$AV$26)),0)+IFERROR(SUMPRODUCT(('乐容-S级品'!$A$4:$A$32=$B156)*('乐容-S级品'!$L$3:$CA$3=AH$1)*('乐容-S级品'!$L$4:$CA$32)),0)</f>
      </c>
      <c r="AI156" s="280">
        <f>IFERROR(SUMPRODUCT(('控温被PRO-S级品'!$B$2:$B$10=$B156)*('控温被PRO-S级品'!$E$1:$BE$1=AI$1)*('控温被PRO-S级品'!$E$2:$BE$10)),0)+IFERROR(SUMPRODUCT(('冬被-S级品'!$B$2:$B$10=$B156)*('冬被-S级品'!$E$1:$AW$1=AI$1)*('冬被-S级品'!$E$2:$AW$10)),0)+IFERROR(SUMPRODUCT(('白止-S级品'!$A$2:$A$26=$B156)*('白止-S级品'!$D$1:$AV$1=AI$1)*('白止-S级品'!$D$2:$AV$26)),0)+IFERROR(SUMPRODUCT(('乐容-S级品'!$A$4:$A$32=$B156)*('乐容-S级品'!$L$3:$CA$3=AI$1)*('乐容-S级品'!$L$4:$CA$32)),0)</f>
      </c>
      <c r="AJ156" s="280">
        <f>IFERROR(SUMPRODUCT(('控温被PRO-S级品'!$B$2:$B$10=$B156)*('控温被PRO-S级品'!$E$1:$BE$1=AJ$1)*('控温被PRO-S级品'!$E$2:$BE$10)),0)+IFERROR(SUMPRODUCT(('冬被-S级品'!$B$2:$B$10=$B156)*('冬被-S级品'!$E$1:$AW$1=AJ$1)*('冬被-S级品'!$E$2:$AW$10)),0)+IFERROR(SUMPRODUCT(('白止-S级品'!$A$2:$A$26=$B156)*('白止-S级品'!$D$1:$AV$1=AJ$1)*('白止-S级品'!$D$2:$AV$26)),0)+IFERROR(SUMPRODUCT(('乐容-S级品'!$A$4:$A$32=$B156)*('乐容-S级品'!$L$3:$CA$3=AJ$1)*('乐容-S级品'!$L$4:$CA$32)),0)</f>
      </c>
      <c r="AK156" s="280">
        <f>IFERROR(SUMPRODUCT(('控温被PRO-S级品'!$B$2:$B$10=$B156)*('控温被PRO-S级品'!$E$1:$BE$1=AK$1)*('控温被PRO-S级品'!$E$2:$BE$10)),0)+IFERROR(SUMPRODUCT(('冬被-S级品'!$B$2:$B$10=$B156)*('冬被-S级品'!$E$1:$AW$1=AK$1)*('冬被-S级品'!$E$2:$AW$10)),0)+IFERROR(SUMPRODUCT(('白止-S级品'!$A$2:$A$26=$B156)*('白止-S级品'!$D$1:$AV$1=AK$1)*('白止-S级品'!$D$2:$AV$26)),0)+IFERROR(SUMPRODUCT(('乐容-S级品'!$A$4:$A$32=$B156)*('乐容-S级品'!$L$3:$CA$3=AK$1)*('乐容-S级品'!$L$4:$CA$32)),0)</f>
      </c>
      <c r="AL156" s="280">
        <f>IFERROR(SUMPRODUCT(('控温被PRO-S级品'!$B$2:$B$10=$B156)*('控温被PRO-S级品'!$E$1:$BE$1=AL$1)*('控温被PRO-S级品'!$E$2:$BE$10)),0)+IFERROR(SUMPRODUCT(('冬被-S级品'!$B$2:$B$10=$B156)*('冬被-S级品'!$E$1:$AW$1=AL$1)*('冬被-S级品'!$E$2:$AW$10)),0)+IFERROR(SUMPRODUCT(('白止-S级品'!$A$2:$A$26=$B156)*('白止-S级品'!$D$1:$AV$1=AL$1)*('白止-S级品'!$D$2:$AV$26)),0)+IFERROR(SUMPRODUCT(('乐容-S级品'!$A$4:$A$32=$B156)*('乐容-S级品'!$L$3:$CA$3=AL$1)*('乐容-S级品'!$L$4:$CA$32)),0)</f>
      </c>
      <c r="AM156" s="280">
        <f>IFERROR(SUMPRODUCT(('控温被PRO-S级品'!$B$2:$B$10=$B156)*('控温被PRO-S级品'!$E$1:$BE$1=AM$1)*('控温被PRO-S级品'!$E$2:$BE$10)),0)+IFERROR(SUMPRODUCT(('冬被-S级品'!$B$2:$B$10=$B156)*('冬被-S级品'!$E$1:$AW$1=AM$1)*('冬被-S级品'!$E$2:$AW$10)),0)+IFERROR(SUMPRODUCT(('白止-S级品'!$A$2:$A$26=$B156)*('白止-S级品'!$D$1:$AV$1=AM$1)*('白止-S级品'!$D$2:$AV$26)),0)+IFERROR(SUMPRODUCT(('乐容-S级品'!$A$4:$A$32=$B156)*('乐容-S级品'!$L$3:$CA$3=AM$1)*('乐容-S级品'!$L$4:$CA$32)),0)</f>
      </c>
      <c r="AN156" s="280">
        <f>IFERROR(SUMPRODUCT(('控温被PRO-S级品'!$B$2:$B$10=$B156)*('控温被PRO-S级品'!$E$1:$BE$1=AN$1)*('控温被PRO-S级品'!$E$2:$BE$10)),0)+IFERROR(SUMPRODUCT(('冬被-S级品'!$B$2:$B$10=$B156)*('冬被-S级品'!$E$1:$AW$1=AN$1)*('冬被-S级品'!$E$2:$AW$10)),0)+IFERROR(SUMPRODUCT(('白止-S级品'!$A$2:$A$26=$B156)*('白止-S级品'!$D$1:$AV$1=AN$1)*('白止-S级品'!$D$2:$AV$26)),0)+IFERROR(SUMPRODUCT(('乐容-S级品'!$A$4:$A$32=$B156)*('乐容-S级品'!$L$3:$CA$3=AN$1)*('乐容-S级品'!$L$4:$CA$32)),0)</f>
      </c>
      <c r="AO156" s="280">
        <f>IFERROR(SUMPRODUCT(('控温被PRO-S级品'!$B$2:$B$10=$B156)*('控温被PRO-S级品'!$E$1:$BE$1=AO$1)*('控温被PRO-S级品'!$E$2:$BE$10)),0)+IFERROR(SUMPRODUCT(('冬被-S级品'!$B$2:$B$10=$B156)*('冬被-S级品'!$E$1:$AW$1=AO$1)*('冬被-S级品'!$E$2:$AW$10)),0)+IFERROR(SUMPRODUCT(('白止-S级品'!$A$2:$A$26=$B156)*('白止-S级品'!$D$1:$AV$1=AO$1)*('白止-S级品'!$D$2:$AV$26)),0)+IFERROR(SUMPRODUCT(('乐容-S级品'!$A$4:$A$32=$B156)*('乐容-S级品'!$L$3:$CA$3=AO$1)*('乐容-S级品'!$L$4:$CA$32)),0)</f>
      </c>
      <c r="AP156" s="280">
        <f>IFERROR(SUMPRODUCT(('控温被PRO-S级品'!$B$2:$B$10=$B156)*('控温被PRO-S级品'!$E$1:$BE$1=AP$1)*('控温被PRO-S级品'!$E$2:$BE$10)),0)+IFERROR(SUMPRODUCT(('冬被-S级品'!$B$2:$B$10=$B156)*('冬被-S级品'!$E$1:$AW$1=AP$1)*('冬被-S级品'!$E$2:$AW$10)),0)+IFERROR(SUMPRODUCT(('白止-S级品'!$A$2:$A$26=$B156)*('白止-S级品'!$D$1:$AV$1=AP$1)*('白止-S级品'!$D$2:$AV$26)),0)+IFERROR(SUMPRODUCT(('乐容-S级品'!$A$4:$A$32=$B156)*('乐容-S级品'!$L$3:$CA$3=AP$1)*('乐容-S级品'!$L$4:$CA$32)),0)</f>
      </c>
      <c r="AQ156" s="280">
        <f>IFERROR(SUMPRODUCT(('控温被PRO-S级品'!$B$2:$B$10=$B156)*('控温被PRO-S级品'!$E$1:$BE$1=AQ$1)*('控温被PRO-S级品'!$E$2:$BE$10)),0)+IFERROR(SUMPRODUCT(('冬被-S级品'!$B$2:$B$10=$B156)*('冬被-S级品'!$E$1:$AW$1=AQ$1)*('冬被-S级品'!$E$2:$AW$10)),0)+IFERROR(SUMPRODUCT(('白止-S级品'!$A$2:$A$26=$B156)*('白止-S级品'!$D$1:$AV$1=AQ$1)*('白止-S级品'!$D$2:$AV$26)),0)+IFERROR(SUMPRODUCT(('乐容-S级品'!$A$4:$A$32=$B156)*('乐容-S级品'!$L$3:$CA$3=AQ$1)*('乐容-S级品'!$L$4:$CA$32)),0)</f>
      </c>
      <c r="AR156" s="280">
        <f>IFERROR(SUMPRODUCT(('控温被PRO-S级品'!$B$2:$B$10=$B156)*('控温被PRO-S级品'!$E$1:$BE$1=AR$1)*('控温被PRO-S级品'!$E$2:$BE$10)),0)+IFERROR(SUMPRODUCT(('冬被-S级品'!$B$2:$B$10=$B156)*('冬被-S级品'!$E$1:$AW$1=AR$1)*('冬被-S级品'!$E$2:$AW$10)),0)+IFERROR(SUMPRODUCT(('白止-S级品'!$A$2:$A$26=$B156)*('白止-S级品'!$D$1:$AV$1=AR$1)*('白止-S级品'!$D$2:$AV$26)),0)+IFERROR(SUMPRODUCT(('乐容-S级品'!$A$4:$A$32=$B156)*('乐容-S级品'!$L$3:$CA$3=AR$1)*('乐容-S级品'!$L$4:$CA$32)),0)</f>
      </c>
      <c r="AS156" s="280">
        <f>IFERROR(SUMPRODUCT(('控温被PRO-S级品'!$B$2:$B$10=$B156)*('控温被PRO-S级品'!$E$1:$BE$1=AS$1)*('控温被PRO-S级品'!$E$2:$BE$10)),0)+IFERROR(SUMPRODUCT(('冬被-S级品'!$B$2:$B$10=$B156)*('冬被-S级品'!$E$1:$AW$1=AS$1)*('冬被-S级品'!$E$2:$AW$10)),0)+IFERROR(SUMPRODUCT(('白止-S级品'!$A$2:$A$26=$B156)*('白止-S级品'!$D$1:$AV$1=AS$1)*('白止-S级品'!$D$2:$AV$26)),0)+IFERROR(SUMPRODUCT(('乐容-S级品'!$A$4:$A$32=$B156)*('乐容-S级品'!$L$3:$CA$3=AS$1)*('乐容-S级品'!$L$4:$CA$32)),0)</f>
      </c>
      <c r="AT156" s="280">
        <f>IFERROR(SUMPRODUCT(('控温被PRO-S级品'!$B$2:$B$10=$B156)*('控温被PRO-S级品'!$E$1:$BE$1=AT$1)*('控温被PRO-S级品'!$E$2:$BE$10)),0)+IFERROR(SUMPRODUCT(('冬被-S级品'!$B$2:$B$10=$B156)*('冬被-S级品'!$E$1:$AW$1=AT$1)*('冬被-S级品'!$E$2:$AW$10)),0)+IFERROR(SUMPRODUCT(('白止-S级品'!$A$2:$A$26=$B156)*('白止-S级品'!$D$1:$AV$1=AT$1)*('白止-S级品'!$D$2:$AV$26)),0)+IFERROR(SUMPRODUCT(('乐容-S级品'!$A$4:$A$32=$B156)*('乐容-S级品'!$L$3:$CA$3=AT$1)*('乐容-S级品'!$L$4:$CA$32)),0)</f>
      </c>
      <c r="AU156" s="280">
        <f>IFERROR(SUMPRODUCT(('控温被PRO-S级品'!$B$2:$B$10=$B156)*('控温被PRO-S级品'!$E$1:$BE$1=AU$1)*('控温被PRO-S级品'!$E$2:$BE$10)),0)+IFERROR(SUMPRODUCT(('冬被-S级品'!$B$2:$B$10=$B156)*('冬被-S级品'!$E$1:$AW$1=AU$1)*('冬被-S级品'!$E$2:$AW$10)),0)+IFERROR(SUMPRODUCT(('白止-S级品'!$A$2:$A$26=$B156)*('白止-S级品'!$D$1:$AV$1=AU$1)*('白止-S级品'!$D$2:$AV$26)),0)+IFERROR(SUMPRODUCT(('乐容-S级品'!$A$4:$A$32=$B156)*('乐容-S级品'!$L$3:$CA$3=AU$1)*('乐容-S级品'!$L$4:$CA$32)),0)</f>
      </c>
      <c r="AV156" s="280">
        <f>IFERROR(SUMPRODUCT(('控温被PRO-S级品'!$B$2:$B$10=$B156)*('控温被PRO-S级品'!$E$1:$BE$1=AV$1)*('控温被PRO-S级品'!$E$2:$BE$10)),0)+IFERROR(SUMPRODUCT(('冬被-S级品'!$B$2:$B$10=$B156)*('冬被-S级品'!$E$1:$AW$1=AV$1)*('冬被-S级品'!$E$2:$AW$10)),0)+IFERROR(SUMPRODUCT(('白止-S级品'!$A$2:$A$26=$B156)*('白止-S级品'!$D$1:$AV$1=AV$1)*('白止-S级品'!$D$2:$AV$26)),0)+IFERROR(SUMPRODUCT(('乐容-S级品'!$A$4:$A$32=$B156)*('乐容-S级品'!$L$3:$CA$3=AV$1)*('乐容-S级品'!$L$4:$CA$32)),0)</f>
      </c>
      <c r="AW156" s="280">
        <f>IFERROR(SUMPRODUCT(('控温被PRO-S级品'!$B$2:$B$10=$B156)*('控温被PRO-S级品'!$E$1:$BE$1=AW$1)*('控温被PRO-S级品'!$E$2:$BE$10)),0)+IFERROR(SUMPRODUCT(('冬被-S级品'!$B$2:$B$10=$B156)*('冬被-S级品'!$E$1:$AW$1=AW$1)*('冬被-S级品'!$E$2:$AW$10)),0)+IFERROR(SUMPRODUCT(('白止-S级品'!$A$2:$A$26=$B156)*('白止-S级品'!$D$1:$AV$1=AW$1)*('白止-S级品'!$D$2:$AV$26)),0)+IFERROR(SUMPRODUCT(('乐容-S级品'!$A$4:$A$32=$B156)*('乐容-S级品'!$L$3:$CA$3=AW$1)*('乐容-S级品'!$L$4:$CA$32)),0)</f>
      </c>
      <c r="AX156" s="280">
        <f>IFERROR(SUMPRODUCT(('控温被PRO-S级品'!$B$2:$B$10=$B156)*('控温被PRO-S级品'!$E$1:$BE$1=AX$1)*('控温被PRO-S级品'!$E$2:$BE$10)),0)+IFERROR(SUMPRODUCT(('冬被-S级品'!$B$2:$B$10=$B156)*('冬被-S级品'!$E$1:$AW$1=AX$1)*('冬被-S级品'!$E$2:$AW$10)),0)+IFERROR(SUMPRODUCT(('白止-S级品'!$A$2:$A$26=$B156)*('白止-S级品'!$D$1:$AV$1=AX$1)*('白止-S级品'!$D$2:$AV$26)),0)+IFERROR(SUMPRODUCT(('乐容-S级品'!$A$4:$A$32=$B156)*('乐容-S级品'!$L$3:$CA$3=AX$1)*('乐容-S级品'!$L$4:$CA$32)),0)</f>
      </c>
      <c r="AY156" s="280">
        <f>IFERROR(SUMPRODUCT(('控温被PRO-S级品'!$B$2:$B$10=$B156)*('控温被PRO-S级品'!$E$1:$BE$1=AY$1)*('控温被PRO-S级品'!$E$2:$BE$10)),0)+IFERROR(SUMPRODUCT(('冬被-S级品'!$B$2:$B$10=$B156)*('冬被-S级品'!$E$1:$AW$1=AY$1)*('冬被-S级品'!$E$2:$AW$10)),0)+IFERROR(SUMPRODUCT(('白止-S级品'!$A$2:$A$26=$B156)*('白止-S级品'!$D$1:$AV$1=AY$1)*('白止-S级品'!$D$2:$AV$26)),0)+IFERROR(SUMPRODUCT(('乐容-S级品'!$A$4:$A$32=$B156)*('乐容-S级品'!$L$3:$CA$3=AY$1)*('乐容-S级品'!$L$4:$CA$32)),0)</f>
      </c>
      <c r="AZ156" s="280">
        <f>IFERROR(SUMPRODUCT(('控温被PRO-S级品'!$B$2:$B$10=$B156)*('控温被PRO-S级品'!$E$1:$BE$1=AZ$1)*('控温被PRO-S级品'!$E$2:$BE$10)),0)+IFERROR(SUMPRODUCT(('冬被-S级品'!$B$2:$B$10=$B156)*('冬被-S级品'!$E$1:$AW$1=AZ$1)*('冬被-S级品'!$E$2:$AW$10)),0)+IFERROR(SUMPRODUCT(('白止-S级品'!$A$2:$A$26=$B156)*('白止-S级品'!$D$1:$AV$1=AZ$1)*('白止-S级品'!$D$2:$AV$26)),0)+IFERROR(SUMPRODUCT(('乐容-S级品'!$A$4:$A$32=$B156)*('乐容-S级品'!$L$3:$CA$3=AZ$1)*('乐容-S级品'!$L$4:$CA$32)),0)</f>
      </c>
      <c r="BA156" s="280">
        <f>IFERROR(SUMPRODUCT(('控温被PRO-S级品'!$B$2:$B$10=$B156)*('控温被PRO-S级品'!$E$1:$BE$1=BA$1)*('控温被PRO-S级品'!$E$2:$BE$10)),0)+IFERROR(SUMPRODUCT(('冬被-S级品'!$B$2:$B$10=$B156)*('冬被-S级品'!$E$1:$AW$1=BA$1)*('冬被-S级品'!$E$2:$AW$10)),0)+IFERROR(SUMPRODUCT(('白止-S级品'!$A$2:$A$26=$B156)*('白止-S级品'!$D$1:$AV$1=BA$1)*('白止-S级品'!$D$2:$AV$26)),0)+IFERROR(SUMPRODUCT(('乐容-S级品'!$A$4:$A$32=$B156)*('乐容-S级品'!$L$3:$CA$3=BA$1)*('乐容-S级品'!$L$4:$CA$32)),0)</f>
      </c>
      <c r="BB156" s="280">
        <f>IFERROR(SUMPRODUCT(('控温被PRO-S级品'!$B$2:$B$10=$B156)*('控温被PRO-S级品'!$E$1:$BE$1=BB$1)*('控温被PRO-S级品'!$E$2:$BE$10)),0)+IFERROR(SUMPRODUCT(('冬被-S级品'!$B$2:$B$10=$B156)*('冬被-S级品'!$E$1:$AW$1=BB$1)*('冬被-S级品'!$E$2:$AW$10)),0)+IFERROR(SUMPRODUCT(('白止-S级品'!$A$2:$A$26=$B156)*('白止-S级品'!$D$1:$AV$1=BB$1)*('白止-S级品'!$D$2:$AV$26)),0)+IFERROR(SUMPRODUCT(('乐容-S级品'!$A$4:$A$32=$B156)*('乐容-S级品'!$L$3:$CA$3=BB$1)*('乐容-S级品'!$L$4:$CA$32)),0)</f>
      </c>
      <c r="BC156" s="280">
        <f>IFERROR(SUMPRODUCT(('控温被PRO-S级品'!$B$2:$B$10=$B156)*('控温被PRO-S级品'!$E$1:$BE$1=BC$1)*('控温被PRO-S级品'!$E$2:$BE$10)),0)+IFERROR(SUMPRODUCT(('冬被-S级品'!$B$2:$B$10=$B156)*('冬被-S级品'!$E$1:$AW$1=BC$1)*('冬被-S级品'!$E$2:$AW$10)),0)+IFERROR(SUMPRODUCT(('白止-S级品'!$A$2:$A$26=$B156)*('白止-S级品'!$D$1:$AV$1=BC$1)*('白止-S级品'!$D$2:$AV$26)),0)+IFERROR(SUMPRODUCT(('乐容-S级品'!$A$4:$A$32=$B156)*('乐容-S级品'!$L$3:$CA$3=BC$1)*('乐容-S级品'!$L$4:$CA$32)),0)</f>
      </c>
      <c r="BD156" s="280">
        <f>IFERROR(SUMPRODUCT(('控温被PRO-S级品'!$B$2:$B$10=$B156)*('控温被PRO-S级品'!$E$1:$BE$1=BD$1)*('控温被PRO-S级品'!$E$2:$BE$10)),0)+IFERROR(SUMPRODUCT(('冬被-S级品'!$B$2:$B$10=$B156)*('冬被-S级品'!$E$1:$AW$1=BD$1)*('冬被-S级品'!$E$2:$AW$10)),0)+IFERROR(SUMPRODUCT(('白止-S级品'!$A$2:$A$26=$B156)*('白止-S级品'!$D$1:$AV$1=BD$1)*('白止-S级品'!$D$2:$AV$26)),0)+IFERROR(SUMPRODUCT(('乐容-S级品'!$A$4:$A$32=$B156)*('乐容-S级品'!$L$3:$CA$3=BD$1)*('乐容-S级品'!$L$4:$CA$32)),0)</f>
      </c>
      <c r="BE156" s="280">
        <f>IFERROR(SUMPRODUCT(('控温被PRO-S级品'!$B$2:$B$10=$B156)*('控温被PRO-S级品'!$E$1:$BE$1=BE$1)*('控温被PRO-S级品'!$E$2:$BE$10)),0)+IFERROR(SUMPRODUCT(('冬被-S级品'!$B$2:$B$10=$B156)*('冬被-S级品'!$E$1:$AW$1=BE$1)*('冬被-S级品'!$E$2:$AW$10)),0)+IFERROR(SUMPRODUCT(('白止-S级品'!$A$2:$A$26=$B156)*('白止-S级品'!$D$1:$AV$1=BE$1)*('白止-S级品'!$D$2:$AV$26)),0)+IFERROR(SUMPRODUCT(('乐容-S级品'!$A$4:$A$32=$B156)*('乐容-S级品'!$L$3:$CA$3=BE$1)*('乐容-S级品'!$L$4:$CA$32)),0)</f>
      </c>
      <c r="BF156" s="280">
        <f>IFERROR(SUMPRODUCT(('控温被PRO-S级品'!$B$2:$B$10=$B156)*('控温被PRO-S级品'!$E$1:$BE$1=BF$1)*('控温被PRO-S级品'!$E$2:$BE$10)),0)+IFERROR(SUMPRODUCT(('冬被-S级品'!$B$2:$B$10=$B156)*('冬被-S级品'!$E$1:$AW$1=BF$1)*('冬被-S级品'!$E$2:$AW$10)),0)+IFERROR(SUMPRODUCT(('白止-S级品'!$A$2:$A$26=$B156)*('白止-S级品'!$D$1:$AV$1=BF$1)*('白止-S级品'!$D$2:$AV$26)),0)+IFERROR(SUMPRODUCT(('乐容-S级品'!$A$4:$A$32=$B156)*('乐容-S级品'!$L$3:$CA$3=BF$1)*('乐容-S级品'!$L$4:$CA$32)),0)</f>
      </c>
      <c r="BG156" s="280">
        <f>IFERROR(SUMPRODUCT(('控温被PRO-S级品'!$B$2:$B$10=$B156)*('控温被PRO-S级品'!$E$1:$BE$1=BG$1)*('控温被PRO-S级品'!$E$2:$BE$10)),0)+IFERROR(SUMPRODUCT(('冬被-S级品'!$B$2:$B$10=$B156)*('冬被-S级品'!$E$1:$AW$1=BG$1)*('冬被-S级品'!$E$2:$AW$10)),0)+IFERROR(SUMPRODUCT(('白止-S级品'!$A$2:$A$26=$B156)*('白止-S级品'!$D$1:$AV$1=BG$1)*('白止-S级品'!$D$2:$AV$26)),0)+IFERROR(SUMPRODUCT(('乐容-S级品'!$A$4:$A$32=$B156)*('乐容-S级品'!$L$3:$CA$3=BG$1)*('乐容-S级品'!$L$4:$CA$32)),0)</f>
      </c>
      <c r="BH156" s="280">
        <f>IFERROR(SUMPRODUCT(('控温被PRO-S级品'!$B$2:$B$10=$B156)*('控温被PRO-S级品'!$E$1:$BE$1=BH$1)*('控温被PRO-S级品'!$E$2:$BE$10)),0)+IFERROR(SUMPRODUCT(('冬被-S级品'!$B$2:$B$10=$B156)*('冬被-S级品'!$E$1:$AW$1=BH$1)*('冬被-S级品'!$E$2:$AW$10)),0)+IFERROR(SUMPRODUCT(('白止-S级品'!$A$2:$A$26=$B156)*('白止-S级品'!$D$1:$AV$1=BH$1)*('白止-S级品'!$D$2:$AV$26)),0)+IFERROR(SUMPRODUCT(('乐容-S级品'!$A$4:$A$32=$B156)*('乐容-S级品'!$L$3:$CA$3=BH$1)*('乐容-S级品'!$L$4:$CA$32)),0)</f>
      </c>
      <c r="BI156" s="280">
        <f>IFERROR(SUMPRODUCT(('控温被PRO-S级品'!$B$2:$B$10=$B156)*('控温被PRO-S级品'!$E$1:$BE$1=BI$1)*('控温被PRO-S级品'!$E$2:$BE$10)),0)+IFERROR(SUMPRODUCT(('冬被-S级品'!$B$2:$B$10=$B156)*('冬被-S级品'!$E$1:$AW$1=BI$1)*('冬被-S级品'!$E$2:$AW$10)),0)+IFERROR(SUMPRODUCT(('白止-S级品'!$A$2:$A$26=$B156)*('白止-S级品'!$D$1:$AV$1=BI$1)*('白止-S级品'!$D$2:$AV$26)),0)+IFERROR(SUMPRODUCT(('乐容-S级品'!$A$4:$A$32=$B156)*('乐容-S级品'!$L$3:$CA$3=BI$1)*('乐容-S级品'!$L$4:$CA$32)),0)</f>
      </c>
      <c r="BJ156" s="280">
        <f>IFERROR(SUMPRODUCT(('控温被PRO-S级品'!$B$2:$B$10=$B156)*('控温被PRO-S级品'!$E$1:$BE$1=BJ$1)*('控温被PRO-S级品'!$E$2:$BE$10)),0)+IFERROR(SUMPRODUCT(('冬被-S级品'!$B$2:$B$10=$B156)*('冬被-S级品'!$E$1:$AW$1=BJ$1)*('冬被-S级品'!$E$2:$AW$10)),0)+IFERROR(SUMPRODUCT(('白止-S级品'!$A$2:$A$26=$B156)*('白止-S级品'!$D$1:$AV$1=BJ$1)*('白止-S级品'!$D$2:$AV$26)),0)+IFERROR(SUMPRODUCT(('乐容-S级品'!$A$4:$A$32=$B156)*('乐容-S级品'!$L$3:$CA$3=BJ$1)*('乐容-S级品'!$L$4:$CA$32)),0)</f>
      </c>
      <c r="BK156" s="280">
        <f>IFERROR(SUMPRODUCT(('控温被PRO-S级品'!$B$2:$B$10=$B156)*('控温被PRO-S级品'!$E$1:$BE$1=BK$1)*('控温被PRO-S级品'!$E$2:$BE$10)),0)+IFERROR(SUMPRODUCT(('冬被-S级品'!$B$2:$B$10=$B156)*('冬被-S级品'!$E$1:$AW$1=BK$1)*('冬被-S级品'!$E$2:$AW$10)),0)+IFERROR(SUMPRODUCT(('白止-S级品'!$A$2:$A$26=$B156)*('白止-S级品'!$D$1:$AV$1=BK$1)*('白止-S级品'!$D$2:$AV$26)),0)+IFERROR(SUMPRODUCT(('乐容-S级品'!$A$4:$A$32=$B156)*('乐容-S级品'!$L$3:$CA$3=BK$1)*('乐容-S级品'!$L$4:$CA$32)),0)</f>
      </c>
      <c r="BL156" s="280">
        <f>IFERROR(SUMPRODUCT(('控温被PRO-S级品'!$B$2:$B$10=$B156)*('控温被PRO-S级品'!$E$1:$BE$1=BL$1)*('控温被PRO-S级品'!$E$2:$BE$10)),0)+IFERROR(SUMPRODUCT(('冬被-S级品'!$B$2:$B$10=$B156)*('冬被-S级品'!$E$1:$AW$1=BL$1)*('冬被-S级品'!$E$2:$AW$10)),0)+IFERROR(SUMPRODUCT(('白止-S级品'!$A$2:$A$26=$B156)*('白止-S级品'!$D$1:$AV$1=BL$1)*('白止-S级品'!$D$2:$AV$26)),0)+IFERROR(SUMPRODUCT(('乐容-S级品'!$A$4:$A$32=$B156)*('乐容-S级品'!$L$3:$CA$3=BL$1)*('乐容-S级品'!$L$4:$CA$32)),0)</f>
      </c>
      <c r="BM156" s="280">
        <f>IFERROR(SUMPRODUCT(('控温被PRO-S级品'!$B$2:$B$10=$B156)*('控温被PRO-S级品'!$E$1:$BE$1=BM$1)*('控温被PRO-S级品'!$E$2:$BE$10)),0)+IFERROR(SUMPRODUCT(('冬被-S级品'!$B$2:$B$10=$B156)*('冬被-S级品'!$E$1:$AW$1=BM$1)*('冬被-S级品'!$E$2:$AW$10)),0)+IFERROR(SUMPRODUCT(('白止-S级品'!$A$2:$A$26=$B156)*('白止-S级品'!$D$1:$AV$1=BM$1)*('白止-S级品'!$D$2:$AV$26)),0)+IFERROR(SUMPRODUCT(('乐容-S级品'!$A$4:$A$32=$B156)*('乐容-S级品'!$L$3:$CA$3=BM$1)*('乐容-S级品'!$L$4:$CA$32)),0)</f>
      </c>
      <c r="BN156" s="280">
        <f>IFERROR(SUMPRODUCT(('控温被PRO-S级品'!$B$2:$B$10=$B156)*('控温被PRO-S级品'!$E$1:$BE$1=BN$1)*('控温被PRO-S级品'!$E$2:$BE$10)),0)+IFERROR(SUMPRODUCT(('冬被-S级品'!$B$2:$B$10=$B156)*('冬被-S级品'!$E$1:$AW$1=BN$1)*('冬被-S级品'!$E$2:$AW$10)),0)+IFERROR(SUMPRODUCT(('白止-S级品'!$A$2:$A$26=$B156)*('白止-S级品'!$D$1:$AV$1=BN$1)*('白止-S级品'!$D$2:$AV$26)),0)+IFERROR(SUMPRODUCT(('乐容-S级品'!$A$4:$A$32=$B156)*('乐容-S级品'!$L$3:$CA$3=BN$1)*('乐容-S级品'!$L$4:$CA$32)),0)</f>
      </c>
      <c r="BO156" s="280">
        <f>IFERROR(SUMPRODUCT(('控温被PRO-S级品'!$B$2:$B$10=$B156)*('控温被PRO-S级品'!$E$1:$BE$1=BO$1)*('控温被PRO-S级品'!$E$2:$BE$10)),0)+IFERROR(SUMPRODUCT(('冬被-S级品'!$B$2:$B$10=$B156)*('冬被-S级品'!$E$1:$AW$1=BO$1)*('冬被-S级品'!$E$2:$AW$10)),0)+IFERROR(SUMPRODUCT(('白止-S级品'!$A$2:$A$26=$B156)*('白止-S级品'!$D$1:$AV$1=BO$1)*('白止-S级品'!$D$2:$AV$26)),0)+IFERROR(SUMPRODUCT(('乐容-S级品'!$A$4:$A$32=$B156)*('乐容-S级品'!$L$3:$CA$3=BO$1)*('乐容-S级品'!$L$4:$CA$32)),0)</f>
      </c>
      <c r="BP156" s="280">
        <f>IFERROR(SUMPRODUCT(('控温被PRO-S级品'!$B$2:$B$10=$B156)*('控温被PRO-S级品'!$E$1:$BE$1=BP$1)*('控温被PRO-S级品'!$E$2:$BE$10)),0)+IFERROR(SUMPRODUCT(('冬被-S级品'!$B$2:$B$10=$B156)*('冬被-S级品'!$E$1:$AW$1=BP$1)*('冬被-S级品'!$E$2:$AW$10)),0)+IFERROR(SUMPRODUCT(('白止-S级品'!$A$2:$A$26=$B156)*('白止-S级品'!$D$1:$AV$1=BP$1)*('白止-S级品'!$D$2:$AV$26)),0)+IFERROR(SUMPRODUCT(('乐容-S级品'!$A$4:$A$32=$B156)*('乐容-S级品'!$L$3:$CA$3=BP$1)*('乐容-S级品'!$L$4:$CA$32)),0)</f>
      </c>
      <c r="BQ156" s="280">
        <f>IFERROR(SUMPRODUCT(('控温被PRO-S级品'!$B$2:$B$10=$B156)*('控温被PRO-S级品'!$E$1:$BE$1=BQ$1)*('控温被PRO-S级品'!$E$2:$BE$10)),0)+IFERROR(SUMPRODUCT(('冬被-S级品'!$B$2:$B$10=$B156)*('冬被-S级品'!$E$1:$AW$1=BQ$1)*('冬被-S级品'!$E$2:$AW$10)),0)+IFERROR(SUMPRODUCT(('白止-S级品'!$A$2:$A$26=$B156)*('白止-S级品'!$D$1:$AV$1=BQ$1)*('白止-S级品'!$D$2:$AV$26)),0)+IFERROR(SUMPRODUCT(('乐容-S级品'!$A$4:$A$32=$B156)*('乐容-S级品'!$L$3:$CA$3=BQ$1)*('乐容-S级品'!$L$4:$CA$32)),0)</f>
      </c>
      <c r="BR156" s="280">
        <f>IFERROR(SUMPRODUCT(('控温被PRO-S级品'!$B$2:$B$10=$B156)*('控温被PRO-S级品'!$E$1:$BE$1=BR$1)*('控温被PRO-S级品'!$E$2:$BE$10)),0)+IFERROR(SUMPRODUCT(('冬被-S级品'!$B$2:$B$10=$B156)*('冬被-S级品'!$E$1:$AW$1=BR$1)*('冬被-S级品'!$E$2:$AW$10)),0)+IFERROR(SUMPRODUCT(('白止-S级品'!$A$2:$A$26=$B156)*('白止-S级品'!$D$1:$AV$1=BR$1)*('白止-S级品'!$D$2:$AV$26)),0)+IFERROR(SUMPRODUCT(('乐容-S级品'!$A$4:$A$32=$B156)*('乐容-S级品'!$L$3:$CA$3=BR$1)*('乐容-S级品'!$L$4:$CA$32)),0)</f>
      </c>
      <c r="BS156" s="280">
        <f>IFERROR(SUMPRODUCT(('控温被PRO-S级品'!$B$2:$B$10=$B156)*('控温被PRO-S级品'!$E$1:$BE$1=BS$1)*('控温被PRO-S级品'!$E$2:$BE$10)),0)+IFERROR(SUMPRODUCT(('冬被-S级品'!$B$2:$B$10=$B156)*('冬被-S级品'!$E$1:$AW$1=BS$1)*('冬被-S级品'!$E$2:$AW$10)),0)+IFERROR(SUMPRODUCT(('白止-S级品'!$A$2:$A$26=$B156)*('白止-S级品'!$D$1:$AV$1=BS$1)*('白止-S级品'!$D$2:$AV$26)),0)+IFERROR(SUMPRODUCT(('乐容-S级品'!$A$4:$A$32=$B156)*('乐容-S级品'!$L$3:$CA$3=BS$1)*('乐容-S级品'!$L$4:$CA$32)),0)</f>
      </c>
      <c r="BT156" s="280">
        <f>IFERROR(SUMPRODUCT(('控温被PRO-S级品'!$B$2:$B$10=$B156)*('控温被PRO-S级品'!$E$1:$BE$1=BT$1)*('控温被PRO-S级品'!$E$2:$BE$10)),0)+IFERROR(SUMPRODUCT(('冬被-S级品'!$B$2:$B$10=$B156)*('冬被-S级品'!$E$1:$AW$1=BT$1)*('冬被-S级品'!$E$2:$AW$10)),0)+IFERROR(SUMPRODUCT(('白止-S级品'!$A$2:$A$26=$B156)*('白止-S级品'!$D$1:$AV$1=BT$1)*('白止-S级品'!$D$2:$AV$26)),0)+IFERROR(SUMPRODUCT(('乐容-S级品'!$A$4:$A$32=$B156)*('乐容-S级品'!$L$3:$CA$3=BT$1)*('乐容-S级品'!$L$4:$CA$32)),0)</f>
      </c>
      <c r="BU156" s="280">
        <f>IFERROR(SUMPRODUCT(('控温被PRO-S级品'!$B$2:$B$10=$B156)*('控温被PRO-S级品'!$E$1:$BE$1=BU$1)*('控温被PRO-S级品'!$E$2:$BE$10)),0)+IFERROR(SUMPRODUCT(('冬被-S级品'!$B$2:$B$10=$B156)*('冬被-S级品'!$E$1:$AW$1=BU$1)*('冬被-S级品'!$E$2:$AW$10)),0)+IFERROR(SUMPRODUCT(('白止-S级品'!$A$2:$A$26=$B156)*('白止-S级品'!$D$1:$AV$1=BU$1)*('白止-S级品'!$D$2:$AV$26)),0)+IFERROR(SUMPRODUCT(('乐容-S级品'!$A$4:$A$32=$B156)*('乐容-S级品'!$L$3:$CA$3=BU$1)*('乐容-S级品'!$L$4:$CA$32)),0)</f>
      </c>
      <c r="BV156" s="280">
        <f>IFERROR(SUMPRODUCT(('控温被PRO-S级品'!$B$2:$B$10=$B156)*('控温被PRO-S级品'!$E$1:$BE$1=BV$1)*('控温被PRO-S级品'!$E$2:$BE$10)),0)+IFERROR(SUMPRODUCT(('冬被-S级品'!$B$2:$B$10=$B156)*('冬被-S级品'!$E$1:$AW$1=BV$1)*('冬被-S级品'!$E$2:$AW$10)),0)+IFERROR(SUMPRODUCT(('白止-S级品'!$A$2:$A$26=$B156)*('白止-S级品'!$D$1:$AV$1=BV$1)*('白止-S级品'!$D$2:$AV$26)),0)+IFERROR(SUMPRODUCT(('乐容-S级品'!$A$4:$A$32=$B156)*('乐容-S级品'!$L$3:$CA$3=BV$1)*('乐容-S级品'!$L$4:$CA$32)),0)</f>
      </c>
      <c r="BW156" s="280">
        <f>IFERROR(SUMPRODUCT(('控温被PRO-S级品'!$B$2:$B$10=$B156)*('控温被PRO-S级品'!$E$1:$BE$1=BW$1)*('控温被PRO-S级品'!$E$2:$BE$10)),0)+IFERROR(SUMPRODUCT(('冬被-S级品'!$B$2:$B$10=$B156)*('冬被-S级品'!$E$1:$AW$1=BW$1)*('冬被-S级品'!$E$2:$AW$10)),0)+IFERROR(SUMPRODUCT(('白止-S级品'!$A$2:$A$26=$B156)*('白止-S级品'!$D$1:$AV$1=BW$1)*('白止-S级品'!$D$2:$AV$26)),0)+IFERROR(SUMPRODUCT(('乐容-S级品'!$A$4:$A$32=$B156)*('乐容-S级品'!$L$3:$CA$3=BW$1)*('乐容-S级品'!$L$4:$CA$32)),0)</f>
      </c>
      <c r="BX156" s="280">
        <f>IFERROR(SUMPRODUCT(('控温被PRO-S级品'!$B$2:$B$10=$B156)*('控温被PRO-S级品'!$E$1:$BE$1=BX$1)*('控温被PRO-S级品'!$E$2:$BE$10)),0)+IFERROR(SUMPRODUCT(('冬被-S级品'!$B$2:$B$10=$B156)*('冬被-S级品'!$E$1:$AW$1=BX$1)*('冬被-S级品'!$E$2:$AW$10)),0)+IFERROR(SUMPRODUCT(('白止-S级品'!$A$2:$A$26=$B156)*('白止-S级品'!$D$1:$AV$1=BX$1)*('白止-S级品'!$D$2:$AV$26)),0)+IFERROR(SUMPRODUCT(('乐容-S级品'!$A$4:$A$32=$B156)*('乐容-S级品'!$L$3:$CA$3=BX$1)*('乐容-S级品'!$L$4:$CA$32)),0)</f>
      </c>
      <c r="BY156" s="280">
        <f>IFERROR(SUMPRODUCT(('控温被PRO-S级品'!$B$2:$B$10=$B156)*('控温被PRO-S级品'!$E$1:$BE$1=BY$1)*('控温被PRO-S级品'!$E$2:$BE$10)),0)+IFERROR(SUMPRODUCT(('冬被-S级品'!$B$2:$B$10=$B156)*('冬被-S级品'!$E$1:$AW$1=BY$1)*('冬被-S级品'!$E$2:$AW$10)),0)+IFERROR(SUMPRODUCT(('白止-S级品'!$A$2:$A$26=$B156)*('白止-S级品'!$D$1:$AV$1=BY$1)*('白止-S级品'!$D$2:$AV$26)),0)+IFERROR(SUMPRODUCT(('乐容-S级品'!$A$4:$A$32=$B156)*('乐容-S级品'!$L$3:$CA$3=BY$1)*('乐容-S级品'!$L$4:$CA$32)),0)</f>
      </c>
      <c r="BZ156" s="280">
        <f>IFERROR(SUMPRODUCT(('控温被PRO-S级品'!$B$2:$B$10=$B156)*('控温被PRO-S级品'!$E$1:$BE$1=BZ$1)*('控温被PRO-S级品'!$E$2:$BE$10)),0)+IFERROR(SUMPRODUCT(('冬被-S级品'!$B$2:$B$10=$B156)*('冬被-S级品'!$E$1:$AW$1=BZ$1)*('冬被-S级品'!$E$2:$AW$10)),0)+IFERROR(SUMPRODUCT(('白止-S级品'!$A$2:$A$26=$B156)*('白止-S级品'!$D$1:$AV$1=BZ$1)*('白止-S级品'!$D$2:$AV$26)),0)+IFERROR(SUMPRODUCT(('乐容-S级品'!$A$4:$A$32=$B156)*('乐容-S级品'!$L$3:$CA$3=BZ$1)*('乐容-S级品'!$L$4:$CA$32)),0)</f>
      </c>
      <c r="CA156" s="280">
        <f>IFERROR(SUMPRODUCT(('控温被PRO-S级品'!$B$2:$B$10=$B156)*('控温被PRO-S级品'!$E$1:$BE$1=CA$1)*('控温被PRO-S级品'!$E$2:$BE$10)),0)+IFERROR(SUMPRODUCT(('冬被-S级品'!$B$2:$B$10=$B156)*('冬被-S级品'!$E$1:$AW$1=CA$1)*('冬被-S级品'!$E$2:$AW$10)),0)+IFERROR(SUMPRODUCT(('白止-S级品'!$A$2:$A$26=$B156)*('白止-S级品'!$D$1:$AV$1=CA$1)*('白止-S级品'!$D$2:$AV$26)),0)+IFERROR(SUMPRODUCT(('乐容-S级品'!$A$4:$A$32=$B156)*('乐容-S级品'!$L$3:$CA$3=CA$1)*('乐容-S级品'!$L$4:$CA$32)),0)</f>
      </c>
      <c r="CB156" s="280">
        <f>IFERROR(SUMPRODUCT(('控温被PRO-S级品'!$B$2:$B$10=$B156)*('控温被PRO-S级品'!$E$1:$BE$1=CB$1)*('控温被PRO-S级品'!$E$2:$BE$10)),0)+IFERROR(SUMPRODUCT(('冬被-S级品'!$B$2:$B$10=$B156)*('冬被-S级品'!$E$1:$AW$1=CB$1)*('冬被-S级品'!$E$2:$AW$10)),0)+IFERROR(SUMPRODUCT(('白止-S级品'!$A$2:$A$26=$B156)*('白止-S级品'!$D$1:$AV$1=CB$1)*('白止-S级品'!$D$2:$AV$26)),0)+IFERROR(SUMPRODUCT(('乐容-S级品'!$A$4:$A$32=$B156)*('乐容-S级品'!$L$3:$CA$3=CB$1)*('乐容-S级品'!$L$4:$CA$32)),0)</f>
      </c>
      <c r="CC156" s="280">
        <f>IFERROR(SUMPRODUCT(('控温被PRO-S级品'!$B$2:$B$10=$B156)*('控温被PRO-S级品'!$E$1:$BE$1=CC$1)*('控温被PRO-S级品'!$E$2:$BE$10)),0)+IFERROR(SUMPRODUCT(('冬被-S级品'!$B$2:$B$10=$B156)*('冬被-S级品'!$E$1:$AW$1=CC$1)*('冬被-S级品'!$E$2:$AW$10)),0)+IFERROR(SUMPRODUCT(('白止-S级品'!$A$2:$A$26=$B156)*('白止-S级品'!$D$1:$AV$1=CC$1)*('白止-S级品'!$D$2:$AV$26)),0)+IFERROR(SUMPRODUCT(('乐容-S级品'!$A$4:$A$32=$B156)*('乐容-S级品'!$L$3:$CA$3=CC$1)*('乐容-S级品'!$L$4:$CA$32)),0)</f>
      </c>
      <c r="CD156" s="280">
        <f>IFERROR(SUMPRODUCT(('控温被PRO-S级品'!$B$2:$B$10=$B156)*('控温被PRO-S级品'!$E$1:$BE$1=CD$1)*('控温被PRO-S级品'!$E$2:$BE$10)),0)+IFERROR(SUMPRODUCT(('冬被-S级品'!$B$2:$B$10=$B156)*('冬被-S级品'!$E$1:$AW$1=CD$1)*('冬被-S级品'!$E$2:$AW$10)),0)+IFERROR(SUMPRODUCT(('白止-S级品'!$A$2:$A$26=$B156)*('白止-S级品'!$D$1:$AV$1=CD$1)*('白止-S级品'!$D$2:$AV$26)),0)+IFERROR(SUMPRODUCT(('乐容-S级品'!$A$4:$A$32=$B156)*('乐容-S级品'!$L$3:$CA$3=CD$1)*('乐容-S级品'!$L$4:$CA$32)),0)</f>
      </c>
      <c r="CE156" s="280">
        <f>IFERROR(SUMPRODUCT(('控温被PRO-S级品'!$B$2:$B$10=$B156)*('控温被PRO-S级品'!$E$1:$BE$1=CE$1)*('控温被PRO-S级品'!$E$2:$BE$10)),0)+IFERROR(SUMPRODUCT(('冬被-S级品'!$B$2:$B$10=$B156)*('冬被-S级品'!$E$1:$AW$1=CE$1)*('冬被-S级品'!$E$2:$AW$10)),0)+IFERROR(SUMPRODUCT(('白止-S级品'!$A$2:$A$26=$B156)*('白止-S级品'!$D$1:$AV$1=CE$1)*('白止-S级品'!$D$2:$AV$26)),0)+IFERROR(SUMPRODUCT(('乐容-S级品'!$A$4:$A$32=$B156)*('乐容-S级品'!$L$3:$CA$3=CE$1)*('乐容-S级品'!$L$4:$CA$32)),0)</f>
      </c>
      <c r="CF156" s="280">
        <f>IFERROR(SUMPRODUCT(('控温被PRO-S级品'!$B$2:$B$10=$B156)*('控温被PRO-S级品'!$E$1:$BE$1=CF$1)*('控温被PRO-S级品'!$E$2:$BE$10)),0)+IFERROR(SUMPRODUCT(('冬被-S级品'!$B$2:$B$10=$B156)*('冬被-S级品'!$E$1:$AW$1=CF$1)*('冬被-S级品'!$E$2:$AW$10)),0)+IFERROR(SUMPRODUCT(('白止-S级品'!$A$2:$A$26=$B156)*('白止-S级品'!$D$1:$AV$1=CF$1)*('白止-S级品'!$D$2:$AV$26)),0)+IFERROR(SUMPRODUCT(('乐容-S级品'!$A$4:$A$32=$B156)*('乐容-S级品'!$L$3:$CA$3=CF$1)*('乐容-S级品'!$L$4:$CA$32)),0)</f>
      </c>
      <c r="CG156" s="280">
        <f>IFERROR(SUMPRODUCT(('控温被PRO-S级品'!$B$2:$B$10=$B156)*('控温被PRO-S级品'!$E$1:$BE$1=CG$1)*('控温被PRO-S级品'!$E$2:$BE$10)),0)+IFERROR(SUMPRODUCT(('冬被-S级品'!$B$2:$B$10=$B156)*('冬被-S级品'!$E$1:$AW$1=CG$1)*('冬被-S级品'!$E$2:$AW$10)),0)+IFERROR(SUMPRODUCT(('白止-S级品'!$A$2:$A$26=$B156)*('白止-S级品'!$D$1:$AV$1=CG$1)*('白止-S级品'!$D$2:$AV$26)),0)+IFERROR(SUMPRODUCT(('乐容-S级品'!$A$4:$A$32=$B156)*('乐容-S级品'!$L$3:$CA$3=CG$1)*('乐容-S级品'!$L$4:$CA$32)),0)</f>
      </c>
      <c r="CH156" s="280">
        <f>IFERROR(SUMPRODUCT(('控温被PRO-S级品'!$B$2:$B$10=$B156)*('控温被PRO-S级品'!$E$1:$BE$1=CH$1)*('控温被PRO-S级品'!$E$2:$BE$10)),0)+IFERROR(SUMPRODUCT(('冬被-S级品'!$B$2:$B$10=$B156)*('冬被-S级品'!$E$1:$AW$1=CH$1)*('冬被-S级品'!$E$2:$AW$10)),0)+IFERROR(SUMPRODUCT(('白止-S级品'!$A$2:$A$26=$B156)*('白止-S级品'!$D$1:$AV$1=CH$1)*('白止-S级品'!$D$2:$AV$26)),0)+IFERROR(SUMPRODUCT(('乐容-S级品'!$A$4:$A$32=$B156)*('乐容-S级品'!$L$3:$CA$3=CH$1)*('乐容-S级品'!$L$4:$CA$32)),0)</f>
      </c>
      <c r="CI156" s="280">
        <f>IFERROR(SUMPRODUCT(('控温被PRO-S级品'!$B$2:$B$10=$B156)*('控温被PRO-S级品'!$E$1:$BE$1=CI$1)*('控温被PRO-S级品'!$E$2:$BE$10)),0)+IFERROR(SUMPRODUCT(('冬被-S级品'!$B$2:$B$10=$B156)*('冬被-S级品'!$E$1:$AW$1=CI$1)*('冬被-S级品'!$E$2:$AW$10)),0)+IFERROR(SUMPRODUCT(('白止-S级品'!$A$2:$A$26=$B156)*('白止-S级品'!$D$1:$AV$1=CI$1)*('白止-S级品'!$D$2:$AV$26)),0)+IFERROR(SUMPRODUCT(('乐容-S级品'!$A$4:$A$32=$B156)*('乐容-S级品'!$L$3:$CA$3=CI$1)*('乐容-S级品'!$L$4:$CA$32)),0)</f>
      </c>
      <c r="CJ156" s="280">
        <f>IFERROR(SUMPRODUCT(('控温被PRO-S级品'!$B$2:$B$10=$B156)*('控温被PRO-S级品'!$E$1:$BE$1=CJ$1)*('控温被PRO-S级品'!$E$2:$BE$10)),0)+IFERROR(SUMPRODUCT(('冬被-S级品'!$B$2:$B$10=$B156)*('冬被-S级品'!$E$1:$AW$1=CJ$1)*('冬被-S级品'!$E$2:$AW$10)),0)+IFERROR(SUMPRODUCT(('白止-S级品'!$A$2:$A$26=$B156)*('白止-S级品'!$D$1:$AV$1=CJ$1)*('白止-S级品'!$D$2:$AV$26)),0)+IFERROR(SUMPRODUCT(('乐容-S级品'!$A$4:$A$32=$B156)*('乐容-S级品'!$L$3:$CA$3=CJ$1)*('乐容-S级品'!$L$4:$CA$32)),0)</f>
      </c>
      <c r="CK156" s="280">
        <f>IFERROR(SUMPRODUCT(('控温被PRO-S级品'!$B$2:$B$10=$B156)*('控温被PRO-S级品'!$E$1:$BE$1=CK$1)*('控温被PRO-S级品'!$E$2:$BE$10)),0)+IFERROR(SUMPRODUCT(('冬被-S级品'!$B$2:$B$10=$B156)*('冬被-S级品'!$E$1:$AW$1=CK$1)*('冬被-S级品'!$E$2:$AW$10)),0)+IFERROR(SUMPRODUCT(('白止-S级品'!$A$2:$A$26=$B156)*('白止-S级品'!$D$1:$AV$1=CK$1)*('白止-S级品'!$D$2:$AV$26)),0)+IFERROR(SUMPRODUCT(('乐容-S级品'!$A$4:$A$32=$B156)*('乐容-S级品'!$L$3:$CA$3=CK$1)*('乐容-S级品'!$L$4:$CA$32)),0)</f>
      </c>
      <c r="CL156" s="280">
        <f>IFERROR(SUMPRODUCT(('控温被PRO-S级品'!$B$2:$B$10=$B156)*('控温被PRO-S级品'!$E$1:$BE$1=CL$1)*('控温被PRO-S级品'!$E$2:$BE$10)),0)+IFERROR(SUMPRODUCT(('冬被-S级品'!$B$2:$B$10=$B156)*('冬被-S级品'!$E$1:$AW$1=CL$1)*('冬被-S级品'!$E$2:$AW$10)),0)+IFERROR(SUMPRODUCT(('白止-S级品'!$A$2:$A$26=$B156)*('白止-S级品'!$D$1:$AV$1=CL$1)*('白止-S级品'!$D$2:$AV$26)),0)+IFERROR(SUMPRODUCT(('乐容-S级品'!$A$4:$A$32=$B156)*('乐容-S级品'!$L$3:$CA$3=CL$1)*('乐容-S级品'!$L$4:$CA$32)),0)</f>
      </c>
      <c r="CM156" s="280">
        <f>IFERROR(SUMPRODUCT(('控温被PRO-S级品'!$B$2:$B$10=$B156)*('控温被PRO-S级品'!$E$1:$BE$1=CM$1)*('控温被PRO-S级品'!$E$2:$BE$10)),0)+IFERROR(SUMPRODUCT(('冬被-S级品'!$B$2:$B$10=$B156)*('冬被-S级品'!$E$1:$AW$1=CM$1)*('冬被-S级品'!$E$2:$AW$10)),0)+IFERROR(SUMPRODUCT(('白止-S级品'!$A$2:$A$26=$B156)*('白止-S级品'!$D$1:$AV$1=CM$1)*('白止-S级品'!$D$2:$AV$26)),0)+IFERROR(SUMPRODUCT(('乐容-S级品'!$A$4:$A$32=$B156)*('乐容-S级品'!$L$3:$CA$3=CM$1)*('乐容-S级品'!$L$4:$CA$32)),0)</f>
      </c>
      <c r="CN156" s="280">
        <f>IFERROR(SUMPRODUCT(('控温被PRO-S级品'!$B$2:$B$10=$B156)*('控温被PRO-S级品'!$E$1:$BE$1=CN$1)*('控温被PRO-S级品'!$E$2:$BE$10)),0)+IFERROR(SUMPRODUCT(('冬被-S级品'!$B$2:$B$10=$B156)*('冬被-S级品'!$E$1:$AW$1=CN$1)*('冬被-S级品'!$E$2:$AW$10)),0)+IFERROR(SUMPRODUCT(('白止-S级品'!$A$2:$A$26=$B156)*('白止-S级品'!$D$1:$AV$1=CN$1)*('白止-S级品'!$D$2:$AV$26)),0)+IFERROR(SUMPRODUCT(('乐容-S级品'!$A$4:$A$32=$B156)*('乐容-S级品'!$L$3:$CA$3=CN$1)*('乐容-S级品'!$L$4:$CA$32)),0)</f>
      </c>
      <c r="CO156" s="280">
        <f>IFERROR(SUMPRODUCT(('控温被PRO-S级品'!$B$2:$B$10=$B156)*('控温被PRO-S级品'!$E$1:$BE$1=CO$1)*('控温被PRO-S级品'!$E$2:$BE$10)),0)+IFERROR(SUMPRODUCT(('冬被-S级品'!$B$2:$B$10=$B156)*('冬被-S级品'!$E$1:$AW$1=CO$1)*('冬被-S级品'!$E$2:$AW$10)),0)+IFERROR(SUMPRODUCT(('白止-S级品'!$A$2:$A$26=$B156)*('白止-S级品'!$D$1:$AV$1=CO$1)*('白止-S级品'!$D$2:$AV$26)),0)+IFERROR(SUMPRODUCT(('乐容-S级品'!$A$4:$A$32=$B156)*('乐容-S级品'!$L$3:$CA$3=CO$1)*('乐容-S级品'!$L$4:$CA$32)),0)</f>
      </c>
      <c r="CP156" s="280">
        <f>IFERROR(SUMPRODUCT(('控温被PRO-S级品'!$B$2:$B$10=$B156)*('控温被PRO-S级品'!$E$1:$BE$1=CP$1)*('控温被PRO-S级品'!$E$2:$BE$10)),0)+IFERROR(SUMPRODUCT(('冬被-S级品'!$B$2:$B$10=$B156)*('冬被-S级品'!$E$1:$AW$1=CP$1)*('冬被-S级品'!$E$2:$AW$10)),0)+IFERROR(SUMPRODUCT(('白止-S级品'!$A$2:$A$26=$B156)*('白止-S级品'!$D$1:$AV$1=CP$1)*('白止-S级品'!$D$2:$AV$26)),0)+IFERROR(SUMPRODUCT(('乐容-S级品'!$A$4:$A$32=$B156)*('乐容-S级品'!$L$3:$CA$3=CP$1)*('乐容-S级品'!$L$4:$CA$32)),0)</f>
      </c>
      <c r="CQ156" s="280">
        <f>IFERROR(SUMPRODUCT(('控温被PRO-S级品'!$B$2:$B$10=$B156)*('控温被PRO-S级品'!$E$1:$BE$1=CQ$1)*('控温被PRO-S级品'!$E$2:$BE$10)),0)+IFERROR(SUMPRODUCT(('冬被-S级品'!$B$2:$B$10=$B156)*('冬被-S级品'!$E$1:$AW$1=CQ$1)*('冬被-S级品'!$E$2:$AW$10)),0)+IFERROR(SUMPRODUCT(('白止-S级品'!$A$2:$A$26=$B156)*('白止-S级品'!$D$1:$AV$1=CQ$1)*('白止-S级品'!$D$2:$AV$26)),0)+IFERROR(SUMPRODUCT(('乐容-S级品'!$A$4:$A$32=$B156)*('乐容-S级品'!$L$3:$CA$3=CQ$1)*('乐容-S级品'!$L$4:$CA$32)),0)</f>
      </c>
      <c r="CR156" s="280">
        <f>IFERROR(SUMPRODUCT(('控温被PRO-S级品'!$B$2:$B$10=$B156)*('控温被PRO-S级品'!$E$1:$BE$1=CR$1)*('控温被PRO-S级品'!$E$2:$BE$10)),0)+IFERROR(SUMPRODUCT(('冬被-S级品'!$B$2:$B$10=$B156)*('冬被-S级品'!$E$1:$AW$1=CR$1)*('冬被-S级品'!$E$2:$AW$10)),0)+IFERROR(SUMPRODUCT(('白止-S级品'!$A$2:$A$26=$B156)*('白止-S级品'!$D$1:$AV$1=CR$1)*('白止-S级品'!$D$2:$AV$26)),0)+IFERROR(SUMPRODUCT(('乐容-S级品'!$A$4:$A$32=$B156)*('乐容-S级品'!$L$3:$CA$3=CR$1)*('乐容-S级品'!$L$4:$CA$32)),0)</f>
      </c>
      <c r="CS156" s="280">
        <f>IFERROR(SUMPRODUCT(('控温被PRO-S级品'!$B$2:$B$10=$B156)*('控温被PRO-S级品'!$E$1:$BE$1=CS$1)*('控温被PRO-S级品'!$E$2:$BE$10)),0)+IFERROR(SUMPRODUCT(('冬被-S级品'!$B$2:$B$10=$B156)*('冬被-S级品'!$E$1:$AW$1=CS$1)*('冬被-S级品'!$E$2:$AW$10)),0)+IFERROR(SUMPRODUCT(('白止-S级品'!$A$2:$A$26=$B156)*('白止-S级品'!$D$1:$AV$1=CS$1)*('白止-S级品'!$D$2:$AV$26)),0)+IFERROR(SUMPRODUCT(('乐容-S级品'!$A$4:$A$32=$B156)*('乐容-S级品'!$L$3:$CA$3=CS$1)*('乐容-S级品'!$L$4:$CA$32)),0)</f>
      </c>
      <c r="CT156" s="280">
        <f>IFERROR(SUMPRODUCT(('控温被PRO-S级品'!$B$2:$B$10=$B156)*('控温被PRO-S级品'!$E$1:$BE$1=CT$1)*('控温被PRO-S级品'!$E$2:$BE$10)),0)+IFERROR(SUMPRODUCT(('冬被-S级品'!$B$2:$B$10=$B156)*('冬被-S级品'!$E$1:$AW$1=CT$1)*('冬被-S级品'!$E$2:$AW$10)),0)+IFERROR(SUMPRODUCT(('白止-S级品'!$A$2:$A$26=$B156)*('白止-S级品'!$D$1:$AV$1=CT$1)*('白止-S级品'!$D$2:$AV$26)),0)+IFERROR(SUMPRODUCT(('乐容-S级品'!$A$4:$A$32=$B156)*('乐容-S级品'!$L$3:$CA$3=CT$1)*('乐容-S级品'!$L$4:$CA$32)),0)</f>
      </c>
      <c r="CU156" s="280">
        <f>IFERROR(SUMPRODUCT(('控温被PRO-S级品'!$B$2:$B$10=$B156)*('控温被PRO-S级品'!$E$1:$BE$1=CU$1)*('控温被PRO-S级品'!$E$2:$BE$10)),0)+IFERROR(SUMPRODUCT(('冬被-S级品'!$B$2:$B$10=$B156)*('冬被-S级品'!$E$1:$AW$1=CU$1)*('冬被-S级品'!$E$2:$AW$10)),0)+IFERROR(SUMPRODUCT(('白止-S级品'!$A$2:$A$26=$B156)*('白止-S级品'!$D$1:$AV$1=CU$1)*('白止-S级品'!$D$2:$AV$26)),0)+IFERROR(SUMPRODUCT(('乐容-S级品'!$A$4:$A$32=$B156)*('乐容-S级品'!$L$3:$CA$3=CU$1)*('乐容-S级品'!$L$4:$CA$32)),0)</f>
      </c>
      <c r="CV156" s="280">
        <f>IFERROR(SUMPRODUCT(('控温被PRO-S级品'!$B$2:$B$10=$B156)*('控温被PRO-S级品'!$E$1:$BE$1=CV$1)*('控温被PRO-S级品'!$E$2:$BE$10)),0)+IFERROR(SUMPRODUCT(('冬被-S级品'!$B$2:$B$10=$B156)*('冬被-S级品'!$E$1:$AW$1=CV$1)*('冬被-S级品'!$E$2:$AW$10)),0)+IFERROR(SUMPRODUCT(('白止-S级品'!$A$2:$A$26=$B156)*('白止-S级品'!$D$1:$AV$1=CV$1)*('白止-S级品'!$D$2:$AV$26)),0)+IFERROR(SUMPRODUCT(('乐容-S级品'!$A$4:$A$32=$B156)*('乐容-S级品'!$L$3:$CA$3=CV$1)*('乐容-S级品'!$L$4:$CA$32)),0)</f>
      </c>
      <c r="CW156" s="280">
        <f>IFERROR(SUMPRODUCT(('控温被PRO-S级品'!$B$2:$B$10=$B156)*('控温被PRO-S级品'!$E$1:$BE$1=CW$1)*('控温被PRO-S级品'!$E$2:$BE$10)),0)+IFERROR(SUMPRODUCT(('冬被-S级品'!$B$2:$B$10=$B156)*('冬被-S级品'!$E$1:$AW$1=CW$1)*('冬被-S级品'!$E$2:$AW$10)),0)+IFERROR(SUMPRODUCT(('白止-S级品'!$A$2:$A$26=$B156)*('白止-S级品'!$D$1:$AV$1=CW$1)*('白止-S级品'!$D$2:$AV$26)),0)+IFERROR(SUMPRODUCT(('乐容-S级品'!$A$4:$A$32=$B156)*('乐容-S级品'!$L$3:$CA$3=CW$1)*('乐容-S级品'!$L$4:$CA$32)),0)</f>
      </c>
      <c r="CX156" s="280">
        <f>IFERROR(SUMPRODUCT(('控温被PRO-S级品'!$B$2:$B$10=$B156)*('控温被PRO-S级品'!$E$1:$BE$1=CX$1)*('控温被PRO-S级品'!$E$2:$BE$10)),0)+IFERROR(SUMPRODUCT(('冬被-S级品'!$B$2:$B$10=$B156)*('冬被-S级品'!$E$1:$AW$1=CX$1)*('冬被-S级品'!$E$2:$AW$10)),0)+IFERROR(SUMPRODUCT(('白止-S级品'!$A$2:$A$26=$B156)*('白止-S级品'!$D$1:$AV$1=CX$1)*('白止-S级品'!$D$2:$AV$26)),0)+IFERROR(SUMPRODUCT(('乐容-S级品'!$A$4:$A$32=$B156)*('乐容-S级品'!$L$3:$CA$3=CX$1)*('乐容-S级品'!$L$4:$CA$32)),0)</f>
      </c>
      <c r="CY156" s="280">
        <f>IFERROR(SUMPRODUCT(('控温被PRO-S级品'!$B$2:$B$10=$B156)*('控温被PRO-S级品'!$E$1:$BE$1=CY$1)*('控温被PRO-S级品'!$E$2:$BE$10)),0)+IFERROR(SUMPRODUCT(('冬被-S级品'!$B$2:$B$10=$B156)*('冬被-S级品'!$E$1:$AW$1=CY$1)*('冬被-S级品'!$E$2:$AW$10)),0)+IFERROR(SUMPRODUCT(('白止-S级品'!$A$2:$A$26=$B156)*('白止-S级品'!$D$1:$AV$1=CY$1)*('白止-S级品'!$D$2:$AV$26)),0)+IFERROR(SUMPRODUCT(('乐容-S级品'!$A$4:$A$32=$B156)*('乐容-S级品'!$L$3:$CA$3=CY$1)*('乐容-S级品'!$L$4:$CA$32)),0)</f>
      </c>
      <c r="CZ156" s="280">
        <f>IFERROR(SUMPRODUCT(('控温被PRO-S级品'!$B$2:$B$10=$B156)*('控温被PRO-S级品'!$E$1:$BE$1=CZ$1)*('控温被PRO-S级品'!$E$2:$BE$10)),0)+IFERROR(SUMPRODUCT(('冬被-S级品'!$B$2:$B$10=$B156)*('冬被-S级品'!$E$1:$AW$1=CZ$1)*('冬被-S级品'!$E$2:$AW$10)),0)+IFERROR(SUMPRODUCT(('白止-S级品'!$A$2:$A$26=$B156)*('白止-S级品'!$D$1:$AV$1=CZ$1)*('白止-S级品'!$D$2:$AV$26)),0)+IFERROR(SUMPRODUCT(('乐容-S级品'!$A$4:$A$32=$B156)*('乐容-S级品'!$L$3:$CA$3=CZ$1)*('乐容-S级品'!$L$4:$CA$32)),0)</f>
      </c>
      <c r="DA156" s="280">
        <f>IFERROR(SUMPRODUCT(('控温被PRO-S级品'!$B$2:$B$10=$B156)*('控温被PRO-S级品'!$E$1:$BE$1=DA$1)*('控温被PRO-S级品'!$E$2:$BE$10)),0)+IFERROR(SUMPRODUCT(('冬被-S级品'!$B$2:$B$10=$B156)*('冬被-S级品'!$E$1:$AW$1=DA$1)*('冬被-S级品'!$E$2:$AW$10)),0)+IFERROR(SUMPRODUCT(('白止-S级品'!$A$2:$A$26=$B156)*('白止-S级品'!$D$1:$AV$1=DA$1)*('白止-S级品'!$D$2:$AV$26)),0)+IFERROR(SUMPRODUCT(('乐容-S级品'!$A$4:$A$32=$B156)*('乐容-S级品'!$L$3:$CA$3=DA$1)*('乐容-S级品'!$L$4:$CA$32)),0)</f>
      </c>
      <c r="DB156" s="280">
        <f>IFERROR(SUMPRODUCT(('控温被PRO-S级品'!$B$2:$B$10=$B156)*('控温被PRO-S级品'!$E$1:$BE$1=DB$1)*('控温被PRO-S级品'!$E$2:$BE$10)),0)+IFERROR(SUMPRODUCT(('冬被-S级品'!$B$2:$B$10=$B156)*('冬被-S级品'!$E$1:$AW$1=DB$1)*('冬被-S级品'!$E$2:$AW$10)),0)+IFERROR(SUMPRODUCT(('白止-S级品'!$A$2:$A$26=$B156)*('白止-S级品'!$D$1:$AV$1=DB$1)*('白止-S级品'!$D$2:$AV$26)),0)+IFERROR(SUMPRODUCT(('乐容-S级品'!$A$4:$A$32=$B156)*('乐容-S级品'!$L$3:$CA$3=DB$1)*('乐容-S级品'!$L$4:$CA$32)),0)</f>
      </c>
      <c r="DC156" s="280">
        <f>IFERROR(SUMPRODUCT(('控温被PRO-S级品'!$B$2:$B$10=$B156)*('控温被PRO-S级品'!$E$1:$BE$1=DC$1)*('控温被PRO-S级品'!$E$2:$BE$10)),0)+IFERROR(SUMPRODUCT(('冬被-S级品'!$B$2:$B$10=$B156)*('冬被-S级品'!$E$1:$AW$1=DC$1)*('冬被-S级品'!$E$2:$AW$10)),0)+IFERROR(SUMPRODUCT(('白止-S级品'!$A$2:$A$26=$B156)*('白止-S级品'!$D$1:$AV$1=DC$1)*('白止-S级品'!$D$2:$AV$26)),0)+IFERROR(SUMPRODUCT(('乐容-S级品'!$A$4:$A$32=$B156)*('乐容-S级品'!$L$3:$CA$3=DC$1)*('乐容-S级品'!$L$4:$CA$32)),0)</f>
      </c>
      <c r="DD156" s="280">
        <f>IFERROR(SUMPRODUCT(('控温被PRO-S级品'!$B$2:$B$10=$B156)*('控温被PRO-S级品'!$E$1:$BE$1=DD$1)*('控温被PRO-S级品'!$E$2:$BE$10)),0)+IFERROR(SUMPRODUCT(('冬被-S级品'!$B$2:$B$10=$B156)*('冬被-S级品'!$E$1:$AW$1=DD$1)*('冬被-S级品'!$E$2:$AW$10)),0)+IFERROR(SUMPRODUCT(('白止-S级品'!$A$2:$A$26=$B156)*('白止-S级品'!$D$1:$AV$1=DD$1)*('白止-S级品'!$D$2:$AV$26)),0)+IFERROR(SUMPRODUCT(('乐容-S级品'!$A$4:$A$32=$B156)*('乐容-S级品'!$L$3:$CA$3=DD$1)*('乐容-S级品'!$L$4:$CA$32)),0)</f>
      </c>
      <c r="DE156" s="280">
        <f>IFERROR(SUMPRODUCT(('控温被PRO-S级品'!$B$2:$B$10=$B156)*('控温被PRO-S级品'!$E$1:$BE$1=DE$1)*('控温被PRO-S级品'!$E$2:$BE$10)),0)+IFERROR(SUMPRODUCT(('冬被-S级品'!$B$2:$B$10=$B156)*('冬被-S级品'!$E$1:$AW$1=DE$1)*('冬被-S级品'!$E$2:$AW$10)),0)+IFERROR(SUMPRODUCT(('白止-S级品'!$A$2:$A$26=$B156)*('白止-S级品'!$D$1:$AV$1=DE$1)*('白止-S级品'!$D$2:$AV$26)),0)+IFERROR(SUMPRODUCT(('乐容-S级品'!$A$4:$A$32=$B156)*('乐容-S级品'!$L$3:$CA$3=DE$1)*('乐容-S级品'!$L$4:$CA$32)),0)</f>
      </c>
      <c r="DF156" s="280">
        <f>IFERROR(SUMPRODUCT(('控温被PRO-S级品'!$B$2:$B$10=$B156)*('控温被PRO-S级品'!$E$1:$BE$1=DF$1)*('控温被PRO-S级品'!$E$2:$BE$10)),0)+IFERROR(SUMPRODUCT(('冬被-S级品'!$B$2:$B$10=$B156)*('冬被-S级品'!$E$1:$AW$1=DF$1)*('冬被-S级品'!$E$2:$AW$10)),0)+IFERROR(SUMPRODUCT(('白止-S级品'!$A$2:$A$26=$B156)*('白止-S级品'!$D$1:$AV$1=DF$1)*('白止-S级品'!$D$2:$AV$26)),0)+IFERROR(SUMPRODUCT(('乐容-S级品'!$A$4:$A$32=$B156)*('乐容-S级品'!$L$3:$CA$3=DF$1)*('乐容-S级品'!$L$4:$CA$32)),0)</f>
      </c>
      <c r="DG156" s="280">
        <f>IFERROR(SUMPRODUCT(('控温被PRO-S级品'!$B$2:$B$10=$B156)*('控温被PRO-S级品'!$E$1:$BE$1=DG$1)*('控温被PRO-S级品'!$E$2:$BE$10)),0)+IFERROR(SUMPRODUCT(('冬被-S级品'!$B$2:$B$10=$B156)*('冬被-S级品'!$E$1:$AW$1=DG$1)*('冬被-S级品'!$E$2:$AW$10)),0)+IFERROR(SUMPRODUCT(('白止-S级品'!$A$2:$A$26=$B156)*('白止-S级品'!$D$1:$AV$1=DG$1)*('白止-S级品'!$D$2:$AV$26)),0)+IFERROR(SUMPRODUCT(('乐容-S级品'!$A$4:$A$32=$B156)*('乐容-S级品'!$L$3:$CA$3=DG$1)*('乐容-S级品'!$L$4:$CA$32)),0)</f>
      </c>
      <c r="DH156" s="280">
        <f>IFERROR(SUMPRODUCT(('控温被PRO-S级品'!$B$2:$B$10=$B156)*('控温被PRO-S级品'!$E$1:$BE$1=DH$1)*('控温被PRO-S级品'!$E$2:$BE$10)),0)+IFERROR(SUMPRODUCT(('冬被-S级品'!$B$2:$B$10=$B156)*('冬被-S级品'!$E$1:$AW$1=DH$1)*('冬被-S级品'!$E$2:$AW$10)),0)+IFERROR(SUMPRODUCT(('白止-S级品'!$A$2:$A$26=$B156)*('白止-S级品'!$D$1:$AV$1=DH$1)*('白止-S级品'!$D$2:$AV$26)),0)+IFERROR(SUMPRODUCT(('乐容-S级品'!$A$4:$A$32=$B156)*('乐容-S级品'!$L$3:$CA$3=DH$1)*('乐容-S级品'!$L$4:$CA$32)),0)</f>
      </c>
      <c r="DI156" s="280">
        <f>IFERROR(SUMPRODUCT(('控温被PRO-S级品'!$B$2:$B$10=$B156)*('控温被PRO-S级品'!$E$1:$BE$1=DI$1)*('控温被PRO-S级品'!$E$2:$BE$10)),0)+IFERROR(SUMPRODUCT(('冬被-S级品'!$B$2:$B$10=$B156)*('冬被-S级品'!$E$1:$AW$1=DI$1)*('冬被-S级品'!$E$2:$AW$10)),0)+IFERROR(SUMPRODUCT(('白止-S级品'!$A$2:$A$26=$B156)*('白止-S级品'!$D$1:$AV$1=DI$1)*('白止-S级品'!$D$2:$AV$26)),0)+IFERROR(SUMPRODUCT(('乐容-S级品'!$A$4:$A$32=$B156)*('乐容-S级品'!$L$3:$CA$3=DI$1)*('乐容-S级品'!$L$4:$CA$32)),0)</f>
      </c>
      <c r="DJ156" s="280">
        <f>IFERROR(SUMPRODUCT(('控温被PRO-S级品'!$B$2:$B$10=$B156)*('控温被PRO-S级品'!$E$1:$BE$1=DJ$1)*('控温被PRO-S级品'!$E$2:$BE$10)),0)+IFERROR(SUMPRODUCT(('冬被-S级品'!$B$2:$B$10=$B156)*('冬被-S级品'!$E$1:$AW$1=DJ$1)*('冬被-S级品'!$E$2:$AW$10)),0)+IFERROR(SUMPRODUCT(('白止-S级品'!$A$2:$A$26=$B156)*('白止-S级品'!$D$1:$AV$1=DJ$1)*('白止-S级品'!$D$2:$AV$26)),0)+IFERROR(SUMPRODUCT(('乐容-S级品'!$A$4:$A$32=$B156)*('乐容-S级品'!$L$3:$CA$3=DJ$1)*('乐容-S级品'!$L$4:$CA$32)),0)</f>
      </c>
      <c r="DK156" s="280"/>
      <c r="DL156" s="280"/>
      <c r="DM156" s="280"/>
      <c r="DN156" s="280"/>
      <c r="DO156" s="280"/>
      <c r="DP156" s="280"/>
      <c r="DQ156" s="280"/>
      <c r="DR156" s="280"/>
      <c r="DS156" s="280"/>
      <c r="DT156" s="280"/>
      <c r="DU156" s="280"/>
      <c r="DV156" s="280"/>
      <c r="DW156" s="280">
        <f>VLOOKUP(B156,'系统编码规格'!A:C,3,FALSE)</f>
      </c>
      <c r="DX156" s="280"/>
      <c r="DY156" s="280"/>
      <c r="DZ156" s="280"/>
      <c r="EA156" s="280"/>
      <c r="EB156" s="280"/>
      <c r="EC156" s="280"/>
      <c r="ED156" s="280"/>
      <c r="EE156" s="280"/>
      <c r="EF156" s="280"/>
      <c r="EG156" s="280"/>
      <c r="EH156" s="280"/>
      <c r="EI156" s="280"/>
      <c r="EJ156" s="280"/>
      <c r="EK156" s="280"/>
      <c r="EL156" s="280"/>
      <c r="EM156" s="280"/>
      <c r="EN156" s="280"/>
      <c r="EO156" s="280"/>
      <c r="EP156" s="280"/>
      <c r="EQ156" s="280"/>
      <c r="ER156" s="280"/>
      <c r="ES156" s="280"/>
      <c r="ET156" s="280"/>
      <c r="EU156" s="280"/>
      <c r="EV156" s="280"/>
      <c r="EW156" s="280"/>
      <c r="EX156" s="280"/>
      <c r="EY156" s="280"/>
      <c r="EZ156" s="280"/>
      <c r="FA156" s="280"/>
      <c r="FB156" s="280"/>
      <c r="FC156" s="280"/>
      <c r="FD156" s="280"/>
      <c r="FE156" s="280"/>
      <c r="FF156" s="280"/>
      <c r="FG156" s="280"/>
      <c r="FH156" s="280"/>
      <c r="FI156" s="280"/>
      <c r="FJ156" s="280"/>
      <c r="FK156" s="280"/>
      <c r="FL156" s="280"/>
      <c r="FM156" s="280"/>
      <c r="FN156" s="280"/>
      <c r="FO156" s="280"/>
      <c r="FP156" s="280"/>
      <c r="FQ156" s="280"/>
      <c r="FR156" s="280"/>
      <c r="FS156" s="280"/>
      <c r="FT156" s="280"/>
      <c r="FU156" s="280"/>
      <c r="FV156" s="280"/>
      <c r="FW156" s="280"/>
      <c r="FX156" s="280"/>
      <c r="FY156" s="280"/>
      <c r="FZ156" s="280"/>
      <c r="GA156" s="280"/>
      <c r="GB156" s="280"/>
      <c r="GC156" s="280"/>
      <c r="GD156" s="280"/>
      <c r="GE156" s="280"/>
      <c r="GF156" s="280"/>
      <c r="GG156" s="280"/>
      <c r="GH156" s="280"/>
      <c r="GI156" s="280"/>
      <c r="GJ156" s="280"/>
      <c r="GK156" s="280"/>
      <c r="GL156" s="280"/>
      <c r="GM156" s="280"/>
      <c r="GN156" s="280"/>
      <c r="GO156" s="280"/>
      <c r="GP156" s="280"/>
      <c r="GQ156" s="280"/>
      <c r="GR156" s="280"/>
      <c r="GS156" s="280"/>
      <c r="GT156" s="280"/>
      <c r="GU156" s="280"/>
      <c r="GV156" s="280"/>
    </row>
    <row r="157">
      <c r="A157" s="309" t="str">
        <v>乐容</v>
      </c>
      <c r="B157" s="311" t="str">
        <v>010020102090040-016</v>
      </c>
      <c r="C157" s="309" t="str">
        <v>磨毛四件套</v>
      </c>
      <c r="D157" s="309" t="str">
        <v>颜色:云影黄,床品款式:床笠款,床品规格:120cm,系列:普通系列</v>
      </c>
      <c r="E157">
        <f>SUM(F157:GX157)</f>
      </c>
      <c r="F157" s="280">
        <f>IFERROR(SUMPRODUCT(('控温被PRO-S级品'!$B$2:$B$10=$B157)*('控温被PRO-S级品'!$E$1:$BE$1=F$1)*('控温被PRO-S级品'!$E$2:$BE$10)),0)+IFERROR(SUMPRODUCT(('冬被-S级品'!$B$2:$B$10=$B157)*('冬被-S级品'!$E$1:$AW$1=F$1)*('冬被-S级品'!$E$2:$AW$10)),0)+IFERROR(SUMPRODUCT(('白止-S级品'!$A$2:$A$26=$B157)*('白止-S级品'!$D$1:$AV$1=F$1)*('白止-S级品'!$D$2:$AV$26)),0)+IFERROR(SUMPRODUCT(('乐容-S级品'!$A$4:$A$32=$B157)*('乐容-S级品'!$L$3:$CA$3=F$1)*('乐容-S级品'!$L$4:$CA$32)),0)</f>
      </c>
      <c r="G157" s="280">
        <f>IFERROR(SUMPRODUCT(('控温被PRO-S级品'!$B$2:$B$10=$B157)*('控温被PRO-S级品'!$E$1:$BE$1=G$1)*('控温被PRO-S级品'!$E$2:$BE$10)),0)+IFERROR(SUMPRODUCT(('冬被-S级品'!$B$2:$B$10=$B157)*('冬被-S级品'!$E$1:$AW$1=G$1)*('冬被-S级品'!$E$2:$AW$10)),0)+IFERROR(SUMPRODUCT(('白止-S级品'!$A$2:$A$26=$B157)*('白止-S级品'!$D$1:$AV$1=G$1)*('白止-S级品'!$D$2:$AV$26)),0)+IFERROR(SUMPRODUCT(('乐容-S级品'!$A$4:$A$32=$B157)*('乐容-S级品'!$L$3:$CA$3=G$1)*('乐容-S级品'!$L$4:$CA$32)),0)</f>
      </c>
      <c r="H157" s="280">
        <f>IFERROR(SUMPRODUCT(('控温被PRO-S级品'!$B$2:$B$10=$B157)*('控温被PRO-S级品'!$E$1:$BE$1=H$1)*('控温被PRO-S级品'!$E$2:$BE$10)),0)+IFERROR(SUMPRODUCT(('冬被-S级品'!$B$2:$B$10=$B157)*('冬被-S级品'!$E$1:$AW$1=H$1)*('冬被-S级品'!$E$2:$AW$10)),0)+IFERROR(SUMPRODUCT(('白止-S级品'!$A$2:$A$26=$B157)*('白止-S级品'!$D$1:$AV$1=H$1)*('白止-S级品'!$D$2:$AV$26)),0)+IFERROR(SUMPRODUCT(('乐容-S级品'!$A$4:$A$32=$B157)*('乐容-S级品'!$L$3:$CA$3=H$1)*('乐容-S级品'!$L$4:$CA$32)),0)</f>
      </c>
      <c r="I157" s="280">
        <f>IFERROR(SUMPRODUCT(('控温被PRO-S级品'!$B$2:$B$10=$B157)*('控温被PRO-S级品'!$E$1:$BE$1=I$1)*('控温被PRO-S级品'!$E$2:$BE$10)),0)+IFERROR(SUMPRODUCT(('冬被-S级品'!$B$2:$B$10=$B157)*('冬被-S级品'!$E$1:$AW$1=I$1)*('冬被-S级品'!$E$2:$AW$10)),0)+IFERROR(SUMPRODUCT(('白止-S级品'!$A$2:$A$26=$B157)*('白止-S级品'!$D$1:$AV$1=I$1)*('白止-S级品'!$D$2:$AV$26)),0)+IFERROR(SUMPRODUCT(('乐容-S级品'!$A$4:$A$32=$B157)*('乐容-S级品'!$L$3:$CA$3=I$1)*('乐容-S级品'!$L$4:$CA$32)),0)</f>
      </c>
      <c r="J157" s="280">
        <f>IFERROR(SUMPRODUCT(('控温被PRO-S级品'!$B$2:$B$10=$B157)*('控温被PRO-S级品'!$E$1:$BE$1=J$1)*('控温被PRO-S级品'!$E$2:$BE$10)),0)+IFERROR(SUMPRODUCT(('冬被-S级品'!$B$2:$B$10=$B157)*('冬被-S级品'!$E$1:$AW$1=J$1)*('冬被-S级品'!$E$2:$AW$10)),0)+IFERROR(SUMPRODUCT(('白止-S级品'!$A$2:$A$26=$B157)*('白止-S级品'!$D$1:$AV$1=J$1)*('白止-S级品'!$D$2:$AV$26)),0)+IFERROR(SUMPRODUCT(('乐容-S级品'!$A$4:$A$32=$B157)*('乐容-S级品'!$L$3:$CA$3=J$1)*('乐容-S级品'!$L$4:$CA$32)),0)</f>
      </c>
      <c r="K157" s="280">
        <f>IFERROR(SUMPRODUCT(('控温被PRO-S级品'!$B$2:$B$10=$B157)*('控温被PRO-S级品'!$E$1:$BE$1=K$1)*('控温被PRO-S级品'!$E$2:$BE$10)),0)+IFERROR(SUMPRODUCT(('冬被-S级品'!$B$2:$B$10=$B157)*('冬被-S级品'!$E$1:$AW$1=K$1)*('冬被-S级品'!$E$2:$AW$10)),0)+IFERROR(SUMPRODUCT(('白止-S级品'!$A$2:$A$26=$B157)*('白止-S级品'!$D$1:$AV$1=K$1)*('白止-S级品'!$D$2:$AV$26)),0)+IFERROR(SUMPRODUCT(('乐容-S级品'!$A$4:$A$32=$B157)*('乐容-S级品'!$L$3:$CA$3=K$1)*('乐容-S级品'!$L$4:$CA$32)),0)</f>
      </c>
      <c r="L157" s="280">
        <f>IFERROR(SUMPRODUCT(('控温被PRO-S级品'!$B$2:$B$10=$B157)*('控温被PRO-S级品'!$E$1:$BE$1=L$1)*('控温被PRO-S级品'!$E$2:$BE$10)),0)+IFERROR(SUMPRODUCT(('冬被-S级品'!$B$2:$B$10=$B157)*('冬被-S级品'!$E$1:$AW$1=L$1)*('冬被-S级品'!$E$2:$AW$10)),0)+IFERROR(SUMPRODUCT(('白止-S级品'!$A$2:$A$26=$B157)*('白止-S级品'!$D$1:$AV$1=L$1)*('白止-S级品'!$D$2:$AV$26)),0)+IFERROR(SUMPRODUCT(('乐容-S级品'!$A$4:$A$32=$B157)*('乐容-S级品'!$L$3:$CA$3=L$1)*('乐容-S级品'!$L$4:$CA$32)),0)</f>
      </c>
      <c r="M157" s="280">
        <f>IFERROR(SUMPRODUCT(('控温被PRO-S级品'!$B$2:$B$10=$B157)*('控温被PRO-S级品'!$E$1:$BE$1=M$1)*('控温被PRO-S级品'!$E$2:$BE$10)),0)+IFERROR(SUMPRODUCT(('冬被-S级品'!$B$2:$B$10=$B157)*('冬被-S级品'!$E$1:$AW$1=M$1)*('冬被-S级品'!$E$2:$AW$10)),0)+IFERROR(SUMPRODUCT(('白止-S级品'!$A$2:$A$26=$B157)*('白止-S级品'!$D$1:$AV$1=M$1)*('白止-S级品'!$D$2:$AV$26)),0)+IFERROR(SUMPRODUCT(('乐容-S级品'!$A$4:$A$32=$B157)*('乐容-S级品'!$L$3:$CA$3=M$1)*('乐容-S级品'!$L$4:$CA$32)),0)</f>
      </c>
      <c r="N157" s="280">
        <f>IFERROR(SUMPRODUCT(('控温被PRO-S级品'!$B$2:$B$10=$B157)*('控温被PRO-S级品'!$E$1:$BE$1=N$1)*('控温被PRO-S级品'!$E$2:$BE$10)),0)+IFERROR(SUMPRODUCT(('冬被-S级品'!$B$2:$B$10=$B157)*('冬被-S级品'!$E$1:$AW$1=N$1)*('冬被-S级品'!$E$2:$AW$10)),0)+IFERROR(SUMPRODUCT(('白止-S级品'!$A$2:$A$26=$B157)*('白止-S级品'!$D$1:$AV$1=N$1)*('白止-S级品'!$D$2:$AV$26)),0)+IFERROR(SUMPRODUCT(('乐容-S级品'!$A$4:$A$32=$B157)*('乐容-S级品'!$L$3:$CA$3=N$1)*('乐容-S级品'!$L$4:$CA$32)),0)</f>
      </c>
      <c r="O157" s="280">
        <f>IFERROR(SUMPRODUCT(('控温被PRO-S级品'!$B$2:$B$10=$B157)*('控温被PRO-S级品'!$E$1:$BE$1=O$1)*('控温被PRO-S级品'!$E$2:$BE$10)),0)+IFERROR(SUMPRODUCT(('冬被-S级品'!$B$2:$B$10=$B157)*('冬被-S级品'!$E$1:$AW$1=O$1)*('冬被-S级品'!$E$2:$AW$10)),0)+IFERROR(SUMPRODUCT(('白止-S级品'!$A$2:$A$26=$B157)*('白止-S级品'!$D$1:$AV$1=O$1)*('白止-S级品'!$D$2:$AV$26)),0)+IFERROR(SUMPRODUCT(('乐容-S级品'!$A$4:$A$32=$B157)*('乐容-S级品'!$L$3:$CA$3=O$1)*('乐容-S级品'!$L$4:$CA$32)),0)</f>
      </c>
      <c r="P157" s="280">
        <f>IFERROR(SUMPRODUCT(('控温被PRO-S级品'!$B$2:$B$10=$B157)*('控温被PRO-S级品'!$E$1:$BE$1=P$1)*('控温被PRO-S级品'!$E$2:$BE$10)),0)+IFERROR(SUMPRODUCT(('冬被-S级品'!$B$2:$B$10=$B157)*('冬被-S级品'!$E$1:$AW$1=P$1)*('冬被-S级品'!$E$2:$AW$10)),0)+IFERROR(SUMPRODUCT(('白止-S级品'!$A$2:$A$26=$B157)*('白止-S级品'!$D$1:$AV$1=P$1)*('白止-S级品'!$D$2:$AV$26)),0)+IFERROR(SUMPRODUCT(('乐容-S级品'!$A$4:$A$32=$B157)*('乐容-S级品'!$L$3:$CA$3=P$1)*('乐容-S级品'!$L$4:$CA$32)),0)</f>
      </c>
      <c r="Q157" s="280">
        <f>IFERROR(SUMPRODUCT(('控温被PRO-S级品'!$B$2:$B$10=$B157)*('控温被PRO-S级品'!$E$1:$BE$1=Q$1)*('控温被PRO-S级品'!$E$2:$BE$10)),0)+IFERROR(SUMPRODUCT(('冬被-S级品'!$B$2:$B$10=$B157)*('冬被-S级品'!$E$1:$AW$1=Q$1)*('冬被-S级品'!$E$2:$AW$10)),0)+IFERROR(SUMPRODUCT(('白止-S级品'!$A$2:$A$26=$B157)*('白止-S级品'!$D$1:$AV$1=Q$1)*('白止-S级品'!$D$2:$AV$26)),0)+IFERROR(SUMPRODUCT(('乐容-S级品'!$A$4:$A$32=$B157)*('乐容-S级品'!$L$3:$CA$3=Q$1)*('乐容-S级品'!$L$4:$CA$32)),0)</f>
      </c>
      <c r="R157" s="280">
        <f>IFERROR(SUMPRODUCT(('控温被PRO-S级品'!$B$2:$B$10=$B157)*('控温被PRO-S级品'!$E$1:$BE$1=R$1)*('控温被PRO-S级品'!$E$2:$BE$10)),0)+IFERROR(SUMPRODUCT(('冬被-S级品'!$B$2:$B$10=$B157)*('冬被-S级品'!$E$1:$AW$1=R$1)*('冬被-S级品'!$E$2:$AW$10)),0)+IFERROR(SUMPRODUCT(('白止-S级品'!$A$2:$A$26=$B157)*('白止-S级品'!$D$1:$AV$1=R$1)*('白止-S级品'!$D$2:$AV$26)),0)+IFERROR(SUMPRODUCT(('乐容-S级品'!$A$4:$A$32=$B157)*('乐容-S级品'!$L$3:$CA$3=R$1)*('乐容-S级品'!$L$4:$CA$32)),0)</f>
      </c>
      <c r="S157" s="280">
        <f>IFERROR(SUMPRODUCT(('控温被PRO-S级品'!$B$2:$B$10=$B157)*('控温被PRO-S级品'!$E$1:$BE$1=S$1)*('控温被PRO-S级品'!$E$2:$BE$10)),0)+IFERROR(SUMPRODUCT(('冬被-S级品'!$B$2:$B$10=$B157)*('冬被-S级品'!$E$1:$AW$1=S$1)*('冬被-S级品'!$E$2:$AW$10)),0)+IFERROR(SUMPRODUCT(('白止-S级品'!$A$2:$A$26=$B157)*('白止-S级品'!$D$1:$AV$1=S$1)*('白止-S级品'!$D$2:$AV$26)),0)+IFERROR(SUMPRODUCT(('乐容-S级品'!$A$4:$A$32=$B157)*('乐容-S级品'!$L$3:$CA$3=S$1)*('乐容-S级品'!$L$4:$CA$32)),0)</f>
      </c>
      <c r="T157" s="280">
        <f>IFERROR(SUMPRODUCT(('控温被PRO-S级品'!$B$2:$B$10=$B157)*('控温被PRO-S级品'!$E$1:$BE$1=T$1)*('控温被PRO-S级品'!$E$2:$BE$10)),0)+IFERROR(SUMPRODUCT(('冬被-S级品'!$B$2:$B$10=$B157)*('冬被-S级品'!$E$1:$AW$1=T$1)*('冬被-S级品'!$E$2:$AW$10)),0)+IFERROR(SUMPRODUCT(('白止-S级品'!$A$2:$A$26=$B157)*('白止-S级品'!$D$1:$AV$1=T$1)*('白止-S级品'!$D$2:$AV$26)),0)+IFERROR(SUMPRODUCT(('乐容-S级品'!$A$4:$A$32=$B157)*('乐容-S级品'!$L$3:$CA$3=T$1)*('乐容-S级品'!$L$4:$CA$32)),0)</f>
      </c>
      <c r="U157" s="280">
        <f>IFERROR(SUMPRODUCT(('控温被PRO-S级品'!$B$2:$B$10=$B157)*('控温被PRO-S级品'!$E$1:$BE$1=U$1)*('控温被PRO-S级品'!$E$2:$BE$10)),0)+IFERROR(SUMPRODUCT(('冬被-S级品'!$B$2:$B$10=$B157)*('冬被-S级品'!$E$1:$AW$1=U$1)*('冬被-S级品'!$E$2:$AW$10)),0)+IFERROR(SUMPRODUCT(('白止-S级品'!$A$2:$A$26=$B157)*('白止-S级品'!$D$1:$AV$1=U$1)*('白止-S级品'!$D$2:$AV$26)),0)+IFERROR(SUMPRODUCT(('乐容-S级品'!$A$4:$A$32=$B157)*('乐容-S级品'!$L$3:$CA$3=U$1)*('乐容-S级品'!$L$4:$CA$32)),0)</f>
      </c>
      <c r="V157" s="280">
        <f>IFERROR(SUMPRODUCT(('控温被PRO-S级品'!$B$2:$B$10=$B157)*('控温被PRO-S级品'!$E$1:$BE$1=V$1)*('控温被PRO-S级品'!$E$2:$BE$10)),0)+IFERROR(SUMPRODUCT(('冬被-S级品'!$B$2:$B$10=$B157)*('冬被-S级品'!$E$1:$AW$1=V$1)*('冬被-S级品'!$E$2:$AW$10)),0)+IFERROR(SUMPRODUCT(('白止-S级品'!$A$2:$A$26=$B157)*('白止-S级品'!$D$1:$AV$1=V$1)*('白止-S级品'!$D$2:$AV$26)),0)+IFERROR(SUMPRODUCT(('乐容-S级品'!$A$4:$A$32=$B157)*('乐容-S级品'!$L$3:$CA$3=V$1)*('乐容-S级品'!$L$4:$CA$32)),0)</f>
      </c>
      <c r="W157" s="280">
        <f>IFERROR(SUMPRODUCT(('控温被PRO-S级品'!$B$2:$B$10=$B157)*('控温被PRO-S级品'!$E$1:$BE$1=W$1)*('控温被PRO-S级品'!$E$2:$BE$10)),0)+IFERROR(SUMPRODUCT(('冬被-S级品'!$B$2:$B$10=$B157)*('冬被-S级品'!$E$1:$AW$1=W$1)*('冬被-S级品'!$E$2:$AW$10)),0)+IFERROR(SUMPRODUCT(('白止-S级品'!$A$2:$A$26=$B157)*('白止-S级品'!$D$1:$AV$1=W$1)*('白止-S级品'!$D$2:$AV$26)),0)+IFERROR(SUMPRODUCT(('乐容-S级品'!$A$4:$A$32=$B157)*('乐容-S级品'!$L$3:$CA$3=W$1)*('乐容-S级品'!$L$4:$CA$32)),0)</f>
      </c>
      <c r="X157" s="280">
        <f>IFERROR(SUMPRODUCT(('控温被PRO-S级品'!$B$2:$B$10=$B157)*('控温被PRO-S级品'!$E$1:$BE$1=X$1)*('控温被PRO-S级品'!$E$2:$BE$10)),0)+IFERROR(SUMPRODUCT(('冬被-S级品'!$B$2:$B$10=$B157)*('冬被-S级品'!$E$1:$AW$1=X$1)*('冬被-S级品'!$E$2:$AW$10)),0)+IFERROR(SUMPRODUCT(('白止-S级品'!$A$2:$A$26=$B157)*('白止-S级品'!$D$1:$AV$1=X$1)*('白止-S级品'!$D$2:$AV$26)),0)+IFERROR(SUMPRODUCT(('乐容-S级品'!$A$4:$A$32=$B157)*('乐容-S级品'!$L$3:$CA$3=X$1)*('乐容-S级品'!$L$4:$CA$32)),0)</f>
      </c>
      <c r="Y157" s="280">
        <f>IFERROR(SUMPRODUCT(('控温被PRO-S级品'!$B$2:$B$10=$B157)*('控温被PRO-S级品'!$E$1:$BE$1=Y$1)*('控温被PRO-S级品'!$E$2:$BE$10)),0)+IFERROR(SUMPRODUCT(('冬被-S级品'!$B$2:$B$10=$B157)*('冬被-S级品'!$E$1:$AW$1=Y$1)*('冬被-S级品'!$E$2:$AW$10)),0)+IFERROR(SUMPRODUCT(('白止-S级品'!$A$2:$A$26=$B157)*('白止-S级品'!$D$1:$AV$1=Y$1)*('白止-S级品'!$D$2:$AV$26)),0)+IFERROR(SUMPRODUCT(('乐容-S级品'!$A$4:$A$32=$B157)*('乐容-S级品'!$L$3:$CA$3=Y$1)*('乐容-S级品'!$L$4:$CA$32)),0)</f>
      </c>
      <c r="Z157" s="280">
        <f>IFERROR(SUMPRODUCT(('控温被PRO-S级品'!$B$2:$B$10=$B157)*('控温被PRO-S级品'!$E$1:$BE$1=Z$1)*('控温被PRO-S级品'!$E$2:$BE$10)),0)+IFERROR(SUMPRODUCT(('冬被-S级品'!$B$2:$B$10=$B157)*('冬被-S级品'!$E$1:$AW$1=Z$1)*('冬被-S级品'!$E$2:$AW$10)),0)+IFERROR(SUMPRODUCT(('白止-S级品'!$A$2:$A$26=$B157)*('白止-S级品'!$D$1:$AV$1=Z$1)*('白止-S级品'!$D$2:$AV$26)),0)+IFERROR(SUMPRODUCT(('乐容-S级品'!$A$4:$A$32=$B157)*('乐容-S级品'!$L$3:$CA$3=Z$1)*('乐容-S级品'!$L$4:$CA$32)),0)</f>
      </c>
      <c r="AA157" s="280">
        <f>IFERROR(SUMPRODUCT(('控温被PRO-S级品'!$B$2:$B$10=$B157)*('控温被PRO-S级品'!$E$1:$BE$1=AA$1)*('控温被PRO-S级品'!$E$2:$BE$10)),0)+IFERROR(SUMPRODUCT(('冬被-S级品'!$B$2:$B$10=$B157)*('冬被-S级品'!$E$1:$AW$1=AA$1)*('冬被-S级品'!$E$2:$AW$10)),0)+IFERROR(SUMPRODUCT(('白止-S级品'!$A$2:$A$26=$B157)*('白止-S级品'!$D$1:$AV$1=AA$1)*('白止-S级品'!$D$2:$AV$26)),0)+IFERROR(SUMPRODUCT(('乐容-S级品'!$A$4:$A$32=$B157)*('乐容-S级品'!$L$3:$CA$3=AA$1)*('乐容-S级品'!$L$4:$CA$32)),0)</f>
      </c>
      <c r="AB157" s="280">
        <f>IFERROR(SUMPRODUCT(('控温被PRO-S级品'!$B$2:$B$10=$B157)*('控温被PRO-S级品'!$E$1:$BE$1=AB$1)*('控温被PRO-S级品'!$E$2:$BE$10)),0)+IFERROR(SUMPRODUCT(('冬被-S级品'!$B$2:$B$10=$B157)*('冬被-S级品'!$E$1:$AW$1=AB$1)*('冬被-S级品'!$E$2:$AW$10)),0)+IFERROR(SUMPRODUCT(('白止-S级品'!$A$2:$A$26=$B157)*('白止-S级品'!$D$1:$AV$1=AB$1)*('白止-S级品'!$D$2:$AV$26)),0)+IFERROR(SUMPRODUCT(('乐容-S级品'!$A$4:$A$32=$B157)*('乐容-S级品'!$L$3:$CA$3=AB$1)*('乐容-S级品'!$L$4:$CA$32)),0)</f>
      </c>
      <c r="AC157" s="280">
        <f>IFERROR(SUMPRODUCT(('控温被PRO-S级品'!$B$2:$B$10=$B157)*('控温被PRO-S级品'!$E$1:$BE$1=AC$1)*('控温被PRO-S级品'!$E$2:$BE$10)),0)+IFERROR(SUMPRODUCT(('冬被-S级品'!$B$2:$B$10=$B157)*('冬被-S级品'!$E$1:$AW$1=AC$1)*('冬被-S级品'!$E$2:$AW$10)),0)+IFERROR(SUMPRODUCT(('白止-S级品'!$A$2:$A$26=$B157)*('白止-S级品'!$D$1:$AV$1=AC$1)*('白止-S级品'!$D$2:$AV$26)),0)+IFERROR(SUMPRODUCT(('乐容-S级品'!$A$4:$A$32=$B157)*('乐容-S级品'!$L$3:$CA$3=AC$1)*('乐容-S级品'!$L$4:$CA$32)),0)</f>
      </c>
      <c r="AD157" s="280">
        <f>IFERROR(SUMPRODUCT(('控温被PRO-S级品'!$B$2:$B$10=$B157)*('控温被PRO-S级品'!$E$1:$BE$1=AD$1)*('控温被PRO-S级品'!$E$2:$BE$10)),0)+IFERROR(SUMPRODUCT(('冬被-S级品'!$B$2:$B$10=$B157)*('冬被-S级品'!$E$1:$AW$1=AD$1)*('冬被-S级品'!$E$2:$AW$10)),0)+IFERROR(SUMPRODUCT(('白止-S级品'!$A$2:$A$26=$B157)*('白止-S级品'!$D$1:$AV$1=AD$1)*('白止-S级品'!$D$2:$AV$26)),0)+IFERROR(SUMPRODUCT(('乐容-S级品'!$A$4:$A$32=$B157)*('乐容-S级品'!$L$3:$CA$3=AD$1)*('乐容-S级品'!$L$4:$CA$32)),0)</f>
      </c>
      <c r="AE157" s="280">
        <f>IFERROR(SUMPRODUCT(('控温被PRO-S级品'!$B$2:$B$10=$B157)*('控温被PRO-S级品'!$E$1:$BE$1=AE$1)*('控温被PRO-S级品'!$E$2:$BE$10)),0)+IFERROR(SUMPRODUCT(('冬被-S级品'!$B$2:$B$10=$B157)*('冬被-S级品'!$E$1:$AW$1=AE$1)*('冬被-S级品'!$E$2:$AW$10)),0)+IFERROR(SUMPRODUCT(('白止-S级品'!$A$2:$A$26=$B157)*('白止-S级品'!$D$1:$AV$1=AE$1)*('白止-S级品'!$D$2:$AV$26)),0)+IFERROR(SUMPRODUCT(('乐容-S级品'!$A$4:$A$32=$B157)*('乐容-S级品'!$L$3:$CA$3=AE$1)*('乐容-S级品'!$L$4:$CA$32)),0)</f>
      </c>
      <c r="AF157" s="280">
        <f>IFERROR(SUMPRODUCT(('控温被PRO-S级品'!$B$2:$B$10=$B157)*('控温被PRO-S级品'!$E$1:$BE$1=AF$1)*('控温被PRO-S级品'!$E$2:$BE$10)),0)+IFERROR(SUMPRODUCT(('冬被-S级品'!$B$2:$B$10=$B157)*('冬被-S级品'!$E$1:$AW$1=AF$1)*('冬被-S级品'!$E$2:$AW$10)),0)+IFERROR(SUMPRODUCT(('白止-S级品'!$A$2:$A$26=$B157)*('白止-S级品'!$D$1:$AV$1=AF$1)*('白止-S级品'!$D$2:$AV$26)),0)+IFERROR(SUMPRODUCT(('乐容-S级品'!$A$4:$A$32=$B157)*('乐容-S级品'!$L$3:$CA$3=AF$1)*('乐容-S级品'!$L$4:$CA$32)),0)</f>
      </c>
      <c r="AG157" s="280">
        <f>IFERROR(SUMPRODUCT(('控温被PRO-S级品'!$B$2:$B$10=$B157)*('控温被PRO-S级品'!$E$1:$BE$1=AG$1)*('控温被PRO-S级品'!$E$2:$BE$10)),0)+IFERROR(SUMPRODUCT(('冬被-S级品'!$B$2:$B$10=$B157)*('冬被-S级品'!$E$1:$AW$1=AG$1)*('冬被-S级品'!$E$2:$AW$10)),0)+IFERROR(SUMPRODUCT(('白止-S级品'!$A$2:$A$26=$B157)*('白止-S级品'!$D$1:$AV$1=AG$1)*('白止-S级品'!$D$2:$AV$26)),0)+IFERROR(SUMPRODUCT(('乐容-S级品'!$A$4:$A$32=$B157)*('乐容-S级品'!$L$3:$CA$3=AG$1)*('乐容-S级品'!$L$4:$CA$32)),0)</f>
      </c>
      <c r="AH157" s="280">
        <f>IFERROR(SUMPRODUCT(('控温被PRO-S级品'!$B$2:$B$10=$B157)*('控温被PRO-S级品'!$E$1:$BE$1=AH$1)*('控温被PRO-S级品'!$E$2:$BE$10)),0)+IFERROR(SUMPRODUCT(('冬被-S级品'!$B$2:$B$10=$B157)*('冬被-S级品'!$E$1:$AW$1=AH$1)*('冬被-S级品'!$E$2:$AW$10)),0)+IFERROR(SUMPRODUCT(('白止-S级品'!$A$2:$A$26=$B157)*('白止-S级品'!$D$1:$AV$1=AH$1)*('白止-S级品'!$D$2:$AV$26)),0)+IFERROR(SUMPRODUCT(('乐容-S级品'!$A$4:$A$32=$B157)*('乐容-S级品'!$L$3:$CA$3=AH$1)*('乐容-S级品'!$L$4:$CA$32)),0)</f>
      </c>
      <c r="AI157" s="280">
        <f>IFERROR(SUMPRODUCT(('控温被PRO-S级品'!$B$2:$B$10=$B157)*('控温被PRO-S级品'!$E$1:$BE$1=AI$1)*('控温被PRO-S级品'!$E$2:$BE$10)),0)+IFERROR(SUMPRODUCT(('冬被-S级品'!$B$2:$B$10=$B157)*('冬被-S级品'!$E$1:$AW$1=AI$1)*('冬被-S级品'!$E$2:$AW$10)),0)+IFERROR(SUMPRODUCT(('白止-S级品'!$A$2:$A$26=$B157)*('白止-S级品'!$D$1:$AV$1=AI$1)*('白止-S级品'!$D$2:$AV$26)),0)+IFERROR(SUMPRODUCT(('乐容-S级品'!$A$4:$A$32=$B157)*('乐容-S级品'!$L$3:$CA$3=AI$1)*('乐容-S级品'!$L$4:$CA$32)),0)</f>
      </c>
      <c r="AJ157" s="280">
        <f>IFERROR(SUMPRODUCT(('控温被PRO-S级品'!$B$2:$B$10=$B157)*('控温被PRO-S级品'!$E$1:$BE$1=AJ$1)*('控温被PRO-S级品'!$E$2:$BE$10)),0)+IFERROR(SUMPRODUCT(('冬被-S级品'!$B$2:$B$10=$B157)*('冬被-S级品'!$E$1:$AW$1=AJ$1)*('冬被-S级品'!$E$2:$AW$10)),0)+IFERROR(SUMPRODUCT(('白止-S级品'!$A$2:$A$26=$B157)*('白止-S级品'!$D$1:$AV$1=AJ$1)*('白止-S级品'!$D$2:$AV$26)),0)+IFERROR(SUMPRODUCT(('乐容-S级品'!$A$4:$A$32=$B157)*('乐容-S级品'!$L$3:$CA$3=AJ$1)*('乐容-S级品'!$L$4:$CA$32)),0)</f>
      </c>
      <c r="AK157" s="280">
        <f>IFERROR(SUMPRODUCT(('控温被PRO-S级品'!$B$2:$B$10=$B157)*('控温被PRO-S级品'!$E$1:$BE$1=AK$1)*('控温被PRO-S级品'!$E$2:$BE$10)),0)+IFERROR(SUMPRODUCT(('冬被-S级品'!$B$2:$B$10=$B157)*('冬被-S级品'!$E$1:$AW$1=AK$1)*('冬被-S级品'!$E$2:$AW$10)),0)+IFERROR(SUMPRODUCT(('白止-S级品'!$A$2:$A$26=$B157)*('白止-S级品'!$D$1:$AV$1=AK$1)*('白止-S级品'!$D$2:$AV$26)),0)+IFERROR(SUMPRODUCT(('乐容-S级品'!$A$4:$A$32=$B157)*('乐容-S级品'!$L$3:$CA$3=AK$1)*('乐容-S级品'!$L$4:$CA$32)),0)</f>
      </c>
      <c r="AL157" s="280">
        <f>IFERROR(SUMPRODUCT(('控温被PRO-S级品'!$B$2:$B$10=$B157)*('控温被PRO-S级品'!$E$1:$BE$1=AL$1)*('控温被PRO-S级品'!$E$2:$BE$10)),0)+IFERROR(SUMPRODUCT(('冬被-S级品'!$B$2:$B$10=$B157)*('冬被-S级品'!$E$1:$AW$1=AL$1)*('冬被-S级品'!$E$2:$AW$10)),0)+IFERROR(SUMPRODUCT(('白止-S级品'!$A$2:$A$26=$B157)*('白止-S级品'!$D$1:$AV$1=AL$1)*('白止-S级品'!$D$2:$AV$26)),0)+IFERROR(SUMPRODUCT(('乐容-S级品'!$A$4:$A$32=$B157)*('乐容-S级品'!$L$3:$CA$3=AL$1)*('乐容-S级品'!$L$4:$CA$32)),0)</f>
      </c>
      <c r="AM157" s="280">
        <f>IFERROR(SUMPRODUCT(('控温被PRO-S级品'!$B$2:$B$10=$B157)*('控温被PRO-S级品'!$E$1:$BE$1=AM$1)*('控温被PRO-S级品'!$E$2:$BE$10)),0)+IFERROR(SUMPRODUCT(('冬被-S级品'!$B$2:$B$10=$B157)*('冬被-S级品'!$E$1:$AW$1=AM$1)*('冬被-S级品'!$E$2:$AW$10)),0)+IFERROR(SUMPRODUCT(('白止-S级品'!$A$2:$A$26=$B157)*('白止-S级品'!$D$1:$AV$1=AM$1)*('白止-S级品'!$D$2:$AV$26)),0)+IFERROR(SUMPRODUCT(('乐容-S级品'!$A$4:$A$32=$B157)*('乐容-S级品'!$L$3:$CA$3=AM$1)*('乐容-S级品'!$L$4:$CA$32)),0)</f>
      </c>
      <c r="AN157" s="280">
        <f>IFERROR(SUMPRODUCT(('控温被PRO-S级品'!$B$2:$B$10=$B157)*('控温被PRO-S级品'!$E$1:$BE$1=AN$1)*('控温被PRO-S级品'!$E$2:$BE$10)),0)+IFERROR(SUMPRODUCT(('冬被-S级品'!$B$2:$B$10=$B157)*('冬被-S级品'!$E$1:$AW$1=AN$1)*('冬被-S级品'!$E$2:$AW$10)),0)+IFERROR(SUMPRODUCT(('白止-S级品'!$A$2:$A$26=$B157)*('白止-S级品'!$D$1:$AV$1=AN$1)*('白止-S级品'!$D$2:$AV$26)),0)+IFERROR(SUMPRODUCT(('乐容-S级品'!$A$4:$A$32=$B157)*('乐容-S级品'!$L$3:$CA$3=AN$1)*('乐容-S级品'!$L$4:$CA$32)),0)</f>
      </c>
      <c r="AO157" s="280">
        <f>IFERROR(SUMPRODUCT(('控温被PRO-S级品'!$B$2:$B$10=$B157)*('控温被PRO-S级品'!$E$1:$BE$1=AO$1)*('控温被PRO-S级品'!$E$2:$BE$10)),0)+IFERROR(SUMPRODUCT(('冬被-S级品'!$B$2:$B$10=$B157)*('冬被-S级品'!$E$1:$AW$1=AO$1)*('冬被-S级品'!$E$2:$AW$10)),0)+IFERROR(SUMPRODUCT(('白止-S级品'!$A$2:$A$26=$B157)*('白止-S级品'!$D$1:$AV$1=AO$1)*('白止-S级品'!$D$2:$AV$26)),0)+IFERROR(SUMPRODUCT(('乐容-S级品'!$A$4:$A$32=$B157)*('乐容-S级品'!$L$3:$CA$3=AO$1)*('乐容-S级品'!$L$4:$CA$32)),0)</f>
      </c>
      <c r="AP157" s="280">
        <f>IFERROR(SUMPRODUCT(('控温被PRO-S级品'!$B$2:$B$10=$B157)*('控温被PRO-S级品'!$E$1:$BE$1=AP$1)*('控温被PRO-S级品'!$E$2:$BE$10)),0)+IFERROR(SUMPRODUCT(('冬被-S级品'!$B$2:$B$10=$B157)*('冬被-S级品'!$E$1:$AW$1=AP$1)*('冬被-S级品'!$E$2:$AW$10)),0)+IFERROR(SUMPRODUCT(('白止-S级品'!$A$2:$A$26=$B157)*('白止-S级品'!$D$1:$AV$1=AP$1)*('白止-S级品'!$D$2:$AV$26)),0)+IFERROR(SUMPRODUCT(('乐容-S级品'!$A$4:$A$32=$B157)*('乐容-S级品'!$L$3:$CA$3=AP$1)*('乐容-S级品'!$L$4:$CA$32)),0)</f>
      </c>
      <c r="AQ157" s="280">
        <f>IFERROR(SUMPRODUCT(('控温被PRO-S级品'!$B$2:$B$10=$B157)*('控温被PRO-S级品'!$E$1:$BE$1=AQ$1)*('控温被PRO-S级品'!$E$2:$BE$10)),0)+IFERROR(SUMPRODUCT(('冬被-S级品'!$B$2:$B$10=$B157)*('冬被-S级品'!$E$1:$AW$1=AQ$1)*('冬被-S级品'!$E$2:$AW$10)),0)+IFERROR(SUMPRODUCT(('白止-S级品'!$A$2:$A$26=$B157)*('白止-S级品'!$D$1:$AV$1=AQ$1)*('白止-S级品'!$D$2:$AV$26)),0)+IFERROR(SUMPRODUCT(('乐容-S级品'!$A$4:$A$32=$B157)*('乐容-S级品'!$L$3:$CA$3=AQ$1)*('乐容-S级品'!$L$4:$CA$32)),0)</f>
      </c>
      <c r="AR157" s="280">
        <f>IFERROR(SUMPRODUCT(('控温被PRO-S级品'!$B$2:$B$10=$B157)*('控温被PRO-S级品'!$E$1:$BE$1=AR$1)*('控温被PRO-S级品'!$E$2:$BE$10)),0)+IFERROR(SUMPRODUCT(('冬被-S级品'!$B$2:$B$10=$B157)*('冬被-S级品'!$E$1:$AW$1=AR$1)*('冬被-S级品'!$E$2:$AW$10)),0)+IFERROR(SUMPRODUCT(('白止-S级品'!$A$2:$A$26=$B157)*('白止-S级品'!$D$1:$AV$1=AR$1)*('白止-S级品'!$D$2:$AV$26)),0)+IFERROR(SUMPRODUCT(('乐容-S级品'!$A$4:$A$32=$B157)*('乐容-S级品'!$L$3:$CA$3=AR$1)*('乐容-S级品'!$L$4:$CA$32)),0)</f>
      </c>
      <c r="AS157" s="280">
        <f>IFERROR(SUMPRODUCT(('控温被PRO-S级品'!$B$2:$B$10=$B157)*('控温被PRO-S级品'!$E$1:$BE$1=AS$1)*('控温被PRO-S级品'!$E$2:$BE$10)),0)+IFERROR(SUMPRODUCT(('冬被-S级品'!$B$2:$B$10=$B157)*('冬被-S级品'!$E$1:$AW$1=AS$1)*('冬被-S级品'!$E$2:$AW$10)),0)+IFERROR(SUMPRODUCT(('白止-S级品'!$A$2:$A$26=$B157)*('白止-S级品'!$D$1:$AV$1=AS$1)*('白止-S级品'!$D$2:$AV$26)),0)+IFERROR(SUMPRODUCT(('乐容-S级品'!$A$4:$A$32=$B157)*('乐容-S级品'!$L$3:$CA$3=AS$1)*('乐容-S级品'!$L$4:$CA$32)),0)</f>
      </c>
      <c r="AT157" s="280">
        <f>IFERROR(SUMPRODUCT(('控温被PRO-S级品'!$B$2:$B$10=$B157)*('控温被PRO-S级品'!$E$1:$BE$1=AT$1)*('控温被PRO-S级品'!$E$2:$BE$10)),0)+IFERROR(SUMPRODUCT(('冬被-S级品'!$B$2:$B$10=$B157)*('冬被-S级品'!$E$1:$AW$1=AT$1)*('冬被-S级品'!$E$2:$AW$10)),0)+IFERROR(SUMPRODUCT(('白止-S级品'!$A$2:$A$26=$B157)*('白止-S级品'!$D$1:$AV$1=AT$1)*('白止-S级品'!$D$2:$AV$26)),0)+IFERROR(SUMPRODUCT(('乐容-S级品'!$A$4:$A$32=$B157)*('乐容-S级品'!$L$3:$CA$3=AT$1)*('乐容-S级品'!$L$4:$CA$32)),0)</f>
      </c>
      <c r="AU157" s="280">
        <f>IFERROR(SUMPRODUCT(('控温被PRO-S级品'!$B$2:$B$10=$B157)*('控温被PRO-S级品'!$E$1:$BE$1=AU$1)*('控温被PRO-S级品'!$E$2:$BE$10)),0)+IFERROR(SUMPRODUCT(('冬被-S级品'!$B$2:$B$10=$B157)*('冬被-S级品'!$E$1:$AW$1=AU$1)*('冬被-S级品'!$E$2:$AW$10)),0)+IFERROR(SUMPRODUCT(('白止-S级品'!$A$2:$A$26=$B157)*('白止-S级品'!$D$1:$AV$1=AU$1)*('白止-S级品'!$D$2:$AV$26)),0)+IFERROR(SUMPRODUCT(('乐容-S级品'!$A$4:$A$32=$B157)*('乐容-S级品'!$L$3:$CA$3=AU$1)*('乐容-S级品'!$L$4:$CA$32)),0)</f>
      </c>
      <c r="AV157" s="280">
        <f>IFERROR(SUMPRODUCT(('控温被PRO-S级品'!$B$2:$B$10=$B157)*('控温被PRO-S级品'!$E$1:$BE$1=AV$1)*('控温被PRO-S级品'!$E$2:$BE$10)),0)+IFERROR(SUMPRODUCT(('冬被-S级品'!$B$2:$B$10=$B157)*('冬被-S级品'!$E$1:$AW$1=AV$1)*('冬被-S级品'!$E$2:$AW$10)),0)+IFERROR(SUMPRODUCT(('白止-S级品'!$A$2:$A$26=$B157)*('白止-S级品'!$D$1:$AV$1=AV$1)*('白止-S级品'!$D$2:$AV$26)),0)+IFERROR(SUMPRODUCT(('乐容-S级品'!$A$4:$A$32=$B157)*('乐容-S级品'!$L$3:$CA$3=AV$1)*('乐容-S级品'!$L$4:$CA$32)),0)</f>
      </c>
      <c r="AW157" s="280">
        <f>IFERROR(SUMPRODUCT(('控温被PRO-S级品'!$B$2:$B$10=$B157)*('控温被PRO-S级品'!$E$1:$BE$1=AW$1)*('控温被PRO-S级品'!$E$2:$BE$10)),0)+IFERROR(SUMPRODUCT(('冬被-S级品'!$B$2:$B$10=$B157)*('冬被-S级品'!$E$1:$AW$1=AW$1)*('冬被-S级品'!$E$2:$AW$10)),0)+IFERROR(SUMPRODUCT(('白止-S级品'!$A$2:$A$26=$B157)*('白止-S级品'!$D$1:$AV$1=AW$1)*('白止-S级品'!$D$2:$AV$26)),0)+IFERROR(SUMPRODUCT(('乐容-S级品'!$A$4:$A$32=$B157)*('乐容-S级品'!$L$3:$CA$3=AW$1)*('乐容-S级品'!$L$4:$CA$32)),0)</f>
      </c>
      <c r="AX157" s="280">
        <f>IFERROR(SUMPRODUCT(('控温被PRO-S级品'!$B$2:$B$10=$B157)*('控温被PRO-S级品'!$E$1:$BE$1=AX$1)*('控温被PRO-S级品'!$E$2:$BE$10)),0)+IFERROR(SUMPRODUCT(('冬被-S级品'!$B$2:$B$10=$B157)*('冬被-S级品'!$E$1:$AW$1=AX$1)*('冬被-S级品'!$E$2:$AW$10)),0)+IFERROR(SUMPRODUCT(('白止-S级品'!$A$2:$A$26=$B157)*('白止-S级品'!$D$1:$AV$1=AX$1)*('白止-S级品'!$D$2:$AV$26)),0)+IFERROR(SUMPRODUCT(('乐容-S级品'!$A$4:$A$32=$B157)*('乐容-S级品'!$L$3:$CA$3=AX$1)*('乐容-S级品'!$L$4:$CA$32)),0)</f>
      </c>
      <c r="AY157" s="280">
        <f>IFERROR(SUMPRODUCT(('控温被PRO-S级品'!$B$2:$B$10=$B157)*('控温被PRO-S级品'!$E$1:$BE$1=AY$1)*('控温被PRO-S级品'!$E$2:$BE$10)),0)+IFERROR(SUMPRODUCT(('冬被-S级品'!$B$2:$B$10=$B157)*('冬被-S级品'!$E$1:$AW$1=AY$1)*('冬被-S级品'!$E$2:$AW$10)),0)+IFERROR(SUMPRODUCT(('白止-S级品'!$A$2:$A$26=$B157)*('白止-S级品'!$D$1:$AV$1=AY$1)*('白止-S级品'!$D$2:$AV$26)),0)+IFERROR(SUMPRODUCT(('乐容-S级品'!$A$4:$A$32=$B157)*('乐容-S级品'!$L$3:$CA$3=AY$1)*('乐容-S级品'!$L$4:$CA$32)),0)</f>
      </c>
      <c r="AZ157" s="280">
        <f>IFERROR(SUMPRODUCT(('控温被PRO-S级品'!$B$2:$B$10=$B157)*('控温被PRO-S级品'!$E$1:$BE$1=AZ$1)*('控温被PRO-S级品'!$E$2:$BE$10)),0)+IFERROR(SUMPRODUCT(('冬被-S级品'!$B$2:$B$10=$B157)*('冬被-S级品'!$E$1:$AW$1=AZ$1)*('冬被-S级品'!$E$2:$AW$10)),0)+IFERROR(SUMPRODUCT(('白止-S级品'!$A$2:$A$26=$B157)*('白止-S级品'!$D$1:$AV$1=AZ$1)*('白止-S级品'!$D$2:$AV$26)),0)+IFERROR(SUMPRODUCT(('乐容-S级品'!$A$4:$A$32=$B157)*('乐容-S级品'!$L$3:$CA$3=AZ$1)*('乐容-S级品'!$L$4:$CA$32)),0)</f>
      </c>
      <c r="BA157" s="280">
        <f>IFERROR(SUMPRODUCT(('控温被PRO-S级品'!$B$2:$B$10=$B157)*('控温被PRO-S级品'!$E$1:$BE$1=BA$1)*('控温被PRO-S级品'!$E$2:$BE$10)),0)+IFERROR(SUMPRODUCT(('冬被-S级品'!$B$2:$B$10=$B157)*('冬被-S级品'!$E$1:$AW$1=BA$1)*('冬被-S级品'!$E$2:$AW$10)),0)+IFERROR(SUMPRODUCT(('白止-S级品'!$A$2:$A$26=$B157)*('白止-S级品'!$D$1:$AV$1=BA$1)*('白止-S级品'!$D$2:$AV$26)),0)+IFERROR(SUMPRODUCT(('乐容-S级品'!$A$4:$A$32=$B157)*('乐容-S级品'!$L$3:$CA$3=BA$1)*('乐容-S级品'!$L$4:$CA$32)),0)</f>
      </c>
      <c r="BB157" s="280">
        <f>IFERROR(SUMPRODUCT(('控温被PRO-S级品'!$B$2:$B$10=$B157)*('控温被PRO-S级品'!$E$1:$BE$1=BB$1)*('控温被PRO-S级品'!$E$2:$BE$10)),0)+IFERROR(SUMPRODUCT(('冬被-S级品'!$B$2:$B$10=$B157)*('冬被-S级品'!$E$1:$AW$1=BB$1)*('冬被-S级品'!$E$2:$AW$10)),0)+IFERROR(SUMPRODUCT(('白止-S级品'!$A$2:$A$26=$B157)*('白止-S级品'!$D$1:$AV$1=BB$1)*('白止-S级品'!$D$2:$AV$26)),0)+IFERROR(SUMPRODUCT(('乐容-S级品'!$A$4:$A$32=$B157)*('乐容-S级品'!$L$3:$CA$3=BB$1)*('乐容-S级品'!$L$4:$CA$32)),0)</f>
      </c>
      <c r="BC157" s="280">
        <f>IFERROR(SUMPRODUCT(('控温被PRO-S级品'!$B$2:$B$10=$B157)*('控温被PRO-S级品'!$E$1:$BE$1=BC$1)*('控温被PRO-S级品'!$E$2:$BE$10)),0)+IFERROR(SUMPRODUCT(('冬被-S级品'!$B$2:$B$10=$B157)*('冬被-S级品'!$E$1:$AW$1=BC$1)*('冬被-S级品'!$E$2:$AW$10)),0)+IFERROR(SUMPRODUCT(('白止-S级品'!$A$2:$A$26=$B157)*('白止-S级品'!$D$1:$AV$1=BC$1)*('白止-S级品'!$D$2:$AV$26)),0)+IFERROR(SUMPRODUCT(('乐容-S级品'!$A$4:$A$32=$B157)*('乐容-S级品'!$L$3:$CA$3=BC$1)*('乐容-S级品'!$L$4:$CA$32)),0)</f>
      </c>
      <c r="BD157" s="280">
        <f>IFERROR(SUMPRODUCT(('控温被PRO-S级品'!$B$2:$B$10=$B157)*('控温被PRO-S级品'!$E$1:$BE$1=BD$1)*('控温被PRO-S级品'!$E$2:$BE$10)),0)+IFERROR(SUMPRODUCT(('冬被-S级品'!$B$2:$B$10=$B157)*('冬被-S级品'!$E$1:$AW$1=BD$1)*('冬被-S级品'!$E$2:$AW$10)),0)+IFERROR(SUMPRODUCT(('白止-S级品'!$A$2:$A$26=$B157)*('白止-S级品'!$D$1:$AV$1=BD$1)*('白止-S级品'!$D$2:$AV$26)),0)+IFERROR(SUMPRODUCT(('乐容-S级品'!$A$4:$A$32=$B157)*('乐容-S级品'!$L$3:$CA$3=BD$1)*('乐容-S级品'!$L$4:$CA$32)),0)</f>
      </c>
      <c r="BE157" s="280">
        <f>IFERROR(SUMPRODUCT(('控温被PRO-S级品'!$B$2:$B$10=$B157)*('控温被PRO-S级品'!$E$1:$BE$1=BE$1)*('控温被PRO-S级品'!$E$2:$BE$10)),0)+IFERROR(SUMPRODUCT(('冬被-S级品'!$B$2:$B$10=$B157)*('冬被-S级品'!$E$1:$AW$1=BE$1)*('冬被-S级品'!$E$2:$AW$10)),0)+IFERROR(SUMPRODUCT(('白止-S级品'!$A$2:$A$26=$B157)*('白止-S级品'!$D$1:$AV$1=BE$1)*('白止-S级品'!$D$2:$AV$26)),0)+IFERROR(SUMPRODUCT(('乐容-S级品'!$A$4:$A$32=$B157)*('乐容-S级品'!$L$3:$CA$3=BE$1)*('乐容-S级品'!$L$4:$CA$32)),0)</f>
      </c>
      <c r="BF157" s="280">
        <f>IFERROR(SUMPRODUCT(('控温被PRO-S级品'!$B$2:$B$10=$B157)*('控温被PRO-S级品'!$E$1:$BE$1=BF$1)*('控温被PRO-S级品'!$E$2:$BE$10)),0)+IFERROR(SUMPRODUCT(('冬被-S级品'!$B$2:$B$10=$B157)*('冬被-S级品'!$E$1:$AW$1=BF$1)*('冬被-S级品'!$E$2:$AW$10)),0)+IFERROR(SUMPRODUCT(('白止-S级品'!$A$2:$A$26=$B157)*('白止-S级品'!$D$1:$AV$1=BF$1)*('白止-S级品'!$D$2:$AV$26)),0)+IFERROR(SUMPRODUCT(('乐容-S级品'!$A$4:$A$32=$B157)*('乐容-S级品'!$L$3:$CA$3=BF$1)*('乐容-S级品'!$L$4:$CA$32)),0)</f>
      </c>
      <c r="BG157" s="280">
        <f>IFERROR(SUMPRODUCT(('控温被PRO-S级品'!$B$2:$B$10=$B157)*('控温被PRO-S级品'!$E$1:$BE$1=BG$1)*('控温被PRO-S级品'!$E$2:$BE$10)),0)+IFERROR(SUMPRODUCT(('冬被-S级品'!$B$2:$B$10=$B157)*('冬被-S级品'!$E$1:$AW$1=BG$1)*('冬被-S级品'!$E$2:$AW$10)),0)+IFERROR(SUMPRODUCT(('白止-S级品'!$A$2:$A$26=$B157)*('白止-S级品'!$D$1:$AV$1=BG$1)*('白止-S级品'!$D$2:$AV$26)),0)+IFERROR(SUMPRODUCT(('乐容-S级品'!$A$4:$A$32=$B157)*('乐容-S级品'!$L$3:$CA$3=BG$1)*('乐容-S级品'!$L$4:$CA$32)),0)</f>
      </c>
      <c r="BH157" s="280">
        <f>IFERROR(SUMPRODUCT(('控温被PRO-S级品'!$B$2:$B$10=$B157)*('控温被PRO-S级品'!$E$1:$BE$1=BH$1)*('控温被PRO-S级品'!$E$2:$BE$10)),0)+IFERROR(SUMPRODUCT(('冬被-S级品'!$B$2:$B$10=$B157)*('冬被-S级品'!$E$1:$AW$1=BH$1)*('冬被-S级品'!$E$2:$AW$10)),0)+IFERROR(SUMPRODUCT(('白止-S级品'!$A$2:$A$26=$B157)*('白止-S级品'!$D$1:$AV$1=BH$1)*('白止-S级品'!$D$2:$AV$26)),0)+IFERROR(SUMPRODUCT(('乐容-S级品'!$A$4:$A$32=$B157)*('乐容-S级品'!$L$3:$CA$3=BH$1)*('乐容-S级品'!$L$4:$CA$32)),0)</f>
      </c>
      <c r="BI157" s="280">
        <f>IFERROR(SUMPRODUCT(('控温被PRO-S级品'!$B$2:$B$10=$B157)*('控温被PRO-S级品'!$E$1:$BE$1=BI$1)*('控温被PRO-S级品'!$E$2:$BE$10)),0)+IFERROR(SUMPRODUCT(('冬被-S级品'!$B$2:$B$10=$B157)*('冬被-S级品'!$E$1:$AW$1=BI$1)*('冬被-S级品'!$E$2:$AW$10)),0)+IFERROR(SUMPRODUCT(('白止-S级品'!$A$2:$A$26=$B157)*('白止-S级品'!$D$1:$AV$1=BI$1)*('白止-S级品'!$D$2:$AV$26)),0)+IFERROR(SUMPRODUCT(('乐容-S级品'!$A$4:$A$32=$B157)*('乐容-S级品'!$L$3:$CA$3=BI$1)*('乐容-S级品'!$L$4:$CA$32)),0)</f>
      </c>
      <c r="BJ157" s="280">
        <f>IFERROR(SUMPRODUCT(('控温被PRO-S级品'!$B$2:$B$10=$B157)*('控温被PRO-S级品'!$E$1:$BE$1=BJ$1)*('控温被PRO-S级品'!$E$2:$BE$10)),0)+IFERROR(SUMPRODUCT(('冬被-S级品'!$B$2:$B$10=$B157)*('冬被-S级品'!$E$1:$AW$1=BJ$1)*('冬被-S级品'!$E$2:$AW$10)),0)+IFERROR(SUMPRODUCT(('白止-S级品'!$A$2:$A$26=$B157)*('白止-S级品'!$D$1:$AV$1=BJ$1)*('白止-S级品'!$D$2:$AV$26)),0)+IFERROR(SUMPRODUCT(('乐容-S级品'!$A$4:$A$32=$B157)*('乐容-S级品'!$L$3:$CA$3=BJ$1)*('乐容-S级品'!$L$4:$CA$32)),0)</f>
      </c>
      <c r="BK157" s="280">
        <f>IFERROR(SUMPRODUCT(('控温被PRO-S级品'!$B$2:$B$10=$B157)*('控温被PRO-S级品'!$E$1:$BE$1=BK$1)*('控温被PRO-S级品'!$E$2:$BE$10)),0)+IFERROR(SUMPRODUCT(('冬被-S级品'!$B$2:$B$10=$B157)*('冬被-S级品'!$E$1:$AW$1=BK$1)*('冬被-S级品'!$E$2:$AW$10)),0)+IFERROR(SUMPRODUCT(('白止-S级品'!$A$2:$A$26=$B157)*('白止-S级品'!$D$1:$AV$1=BK$1)*('白止-S级品'!$D$2:$AV$26)),0)+IFERROR(SUMPRODUCT(('乐容-S级品'!$A$4:$A$32=$B157)*('乐容-S级品'!$L$3:$CA$3=BK$1)*('乐容-S级品'!$L$4:$CA$32)),0)</f>
      </c>
      <c r="BL157" s="280">
        <f>IFERROR(SUMPRODUCT(('控温被PRO-S级品'!$B$2:$B$10=$B157)*('控温被PRO-S级品'!$E$1:$BE$1=BL$1)*('控温被PRO-S级品'!$E$2:$BE$10)),0)+IFERROR(SUMPRODUCT(('冬被-S级品'!$B$2:$B$10=$B157)*('冬被-S级品'!$E$1:$AW$1=BL$1)*('冬被-S级品'!$E$2:$AW$10)),0)+IFERROR(SUMPRODUCT(('白止-S级品'!$A$2:$A$26=$B157)*('白止-S级品'!$D$1:$AV$1=BL$1)*('白止-S级品'!$D$2:$AV$26)),0)+IFERROR(SUMPRODUCT(('乐容-S级品'!$A$4:$A$32=$B157)*('乐容-S级品'!$L$3:$CA$3=BL$1)*('乐容-S级品'!$L$4:$CA$32)),0)</f>
      </c>
      <c r="BM157" s="280">
        <f>IFERROR(SUMPRODUCT(('控温被PRO-S级品'!$B$2:$B$10=$B157)*('控温被PRO-S级品'!$E$1:$BE$1=BM$1)*('控温被PRO-S级品'!$E$2:$BE$10)),0)+IFERROR(SUMPRODUCT(('冬被-S级品'!$B$2:$B$10=$B157)*('冬被-S级品'!$E$1:$AW$1=BM$1)*('冬被-S级品'!$E$2:$AW$10)),0)+IFERROR(SUMPRODUCT(('白止-S级品'!$A$2:$A$26=$B157)*('白止-S级品'!$D$1:$AV$1=BM$1)*('白止-S级品'!$D$2:$AV$26)),0)+IFERROR(SUMPRODUCT(('乐容-S级品'!$A$4:$A$32=$B157)*('乐容-S级品'!$L$3:$CA$3=BM$1)*('乐容-S级品'!$L$4:$CA$32)),0)</f>
      </c>
      <c r="BN157" s="280">
        <f>IFERROR(SUMPRODUCT(('控温被PRO-S级品'!$B$2:$B$10=$B157)*('控温被PRO-S级品'!$E$1:$BE$1=BN$1)*('控温被PRO-S级品'!$E$2:$BE$10)),0)+IFERROR(SUMPRODUCT(('冬被-S级品'!$B$2:$B$10=$B157)*('冬被-S级品'!$E$1:$AW$1=BN$1)*('冬被-S级品'!$E$2:$AW$10)),0)+IFERROR(SUMPRODUCT(('白止-S级品'!$A$2:$A$26=$B157)*('白止-S级品'!$D$1:$AV$1=BN$1)*('白止-S级品'!$D$2:$AV$26)),0)+IFERROR(SUMPRODUCT(('乐容-S级品'!$A$4:$A$32=$B157)*('乐容-S级品'!$L$3:$CA$3=BN$1)*('乐容-S级品'!$L$4:$CA$32)),0)</f>
      </c>
      <c r="BO157" s="280">
        <f>IFERROR(SUMPRODUCT(('控温被PRO-S级品'!$B$2:$B$10=$B157)*('控温被PRO-S级品'!$E$1:$BE$1=BO$1)*('控温被PRO-S级品'!$E$2:$BE$10)),0)+IFERROR(SUMPRODUCT(('冬被-S级品'!$B$2:$B$10=$B157)*('冬被-S级品'!$E$1:$AW$1=BO$1)*('冬被-S级品'!$E$2:$AW$10)),0)+IFERROR(SUMPRODUCT(('白止-S级品'!$A$2:$A$26=$B157)*('白止-S级品'!$D$1:$AV$1=BO$1)*('白止-S级品'!$D$2:$AV$26)),0)+IFERROR(SUMPRODUCT(('乐容-S级品'!$A$4:$A$32=$B157)*('乐容-S级品'!$L$3:$CA$3=BO$1)*('乐容-S级品'!$L$4:$CA$32)),0)</f>
      </c>
      <c r="BP157" s="280">
        <f>IFERROR(SUMPRODUCT(('控温被PRO-S级品'!$B$2:$B$10=$B157)*('控温被PRO-S级品'!$E$1:$BE$1=BP$1)*('控温被PRO-S级品'!$E$2:$BE$10)),0)+IFERROR(SUMPRODUCT(('冬被-S级品'!$B$2:$B$10=$B157)*('冬被-S级品'!$E$1:$AW$1=BP$1)*('冬被-S级品'!$E$2:$AW$10)),0)+IFERROR(SUMPRODUCT(('白止-S级品'!$A$2:$A$26=$B157)*('白止-S级品'!$D$1:$AV$1=BP$1)*('白止-S级品'!$D$2:$AV$26)),0)+IFERROR(SUMPRODUCT(('乐容-S级品'!$A$4:$A$32=$B157)*('乐容-S级品'!$L$3:$CA$3=BP$1)*('乐容-S级品'!$L$4:$CA$32)),0)</f>
      </c>
      <c r="BQ157" s="280">
        <f>IFERROR(SUMPRODUCT(('控温被PRO-S级品'!$B$2:$B$10=$B157)*('控温被PRO-S级品'!$E$1:$BE$1=BQ$1)*('控温被PRO-S级品'!$E$2:$BE$10)),0)+IFERROR(SUMPRODUCT(('冬被-S级品'!$B$2:$B$10=$B157)*('冬被-S级品'!$E$1:$AW$1=BQ$1)*('冬被-S级品'!$E$2:$AW$10)),0)+IFERROR(SUMPRODUCT(('白止-S级品'!$A$2:$A$26=$B157)*('白止-S级品'!$D$1:$AV$1=BQ$1)*('白止-S级品'!$D$2:$AV$26)),0)+IFERROR(SUMPRODUCT(('乐容-S级品'!$A$4:$A$32=$B157)*('乐容-S级品'!$L$3:$CA$3=BQ$1)*('乐容-S级品'!$L$4:$CA$32)),0)</f>
      </c>
      <c r="BR157" s="280">
        <f>IFERROR(SUMPRODUCT(('控温被PRO-S级品'!$B$2:$B$10=$B157)*('控温被PRO-S级品'!$E$1:$BE$1=BR$1)*('控温被PRO-S级品'!$E$2:$BE$10)),0)+IFERROR(SUMPRODUCT(('冬被-S级品'!$B$2:$B$10=$B157)*('冬被-S级品'!$E$1:$AW$1=BR$1)*('冬被-S级品'!$E$2:$AW$10)),0)+IFERROR(SUMPRODUCT(('白止-S级品'!$A$2:$A$26=$B157)*('白止-S级品'!$D$1:$AV$1=BR$1)*('白止-S级品'!$D$2:$AV$26)),0)+IFERROR(SUMPRODUCT(('乐容-S级品'!$A$4:$A$32=$B157)*('乐容-S级品'!$L$3:$CA$3=BR$1)*('乐容-S级品'!$L$4:$CA$32)),0)</f>
      </c>
      <c r="BS157" s="280">
        <f>IFERROR(SUMPRODUCT(('控温被PRO-S级品'!$B$2:$B$10=$B157)*('控温被PRO-S级品'!$E$1:$BE$1=BS$1)*('控温被PRO-S级品'!$E$2:$BE$10)),0)+IFERROR(SUMPRODUCT(('冬被-S级品'!$B$2:$B$10=$B157)*('冬被-S级品'!$E$1:$AW$1=BS$1)*('冬被-S级品'!$E$2:$AW$10)),0)+IFERROR(SUMPRODUCT(('白止-S级品'!$A$2:$A$26=$B157)*('白止-S级品'!$D$1:$AV$1=BS$1)*('白止-S级品'!$D$2:$AV$26)),0)+IFERROR(SUMPRODUCT(('乐容-S级品'!$A$4:$A$32=$B157)*('乐容-S级品'!$L$3:$CA$3=BS$1)*('乐容-S级品'!$L$4:$CA$32)),0)</f>
      </c>
      <c r="BT157" s="280">
        <f>IFERROR(SUMPRODUCT(('控温被PRO-S级品'!$B$2:$B$10=$B157)*('控温被PRO-S级品'!$E$1:$BE$1=BT$1)*('控温被PRO-S级品'!$E$2:$BE$10)),0)+IFERROR(SUMPRODUCT(('冬被-S级品'!$B$2:$B$10=$B157)*('冬被-S级品'!$E$1:$AW$1=BT$1)*('冬被-S级品'!$E$2:$AW$10)),0)+IFERROR(SUMPRODUCT(('白止-S级品'!$A$2:$A$26=$B157)*('白止-S级品'!$D$1:$AV$1=BT$1)*('白止-S级品'!$D$2:$AV$26)),0)+IFERROR(SUMPRODUCT(('乐容-S级品'!$A$4:$A$32=$B157)*('乐容-S级品'!$L$3:$CA$3=BT$1)*('乐容-S级品'!$L$4:$CA$32)),0)</f>
      </c>
      <c r="BU157" s="280">
        <f>IFERROR(SUMPRODUCT(('控温被PRO-S级品'!$B$2:$B$10=$B157)*('控温被PRO-S级品'!$E$1:$BE$1=BU$1)*('控温被PRO-S级品'!$E$2:$BE$10)),0)+IFERROR(SUMPRODUCT(('冬被-S级品'!$B$2:$B$10=$B157)*('冬被-S级品'!$E$1:$AW$1=BU$1)*('冬被-S级品'!$E$2:$AW$10)),0)+IFERROR(SUMPRODUCT(('白止-S级品'!$A$2:$A$26=$B157)*('白止-S级品'!$D$1:$AV$1=BU$1)*('白止-S级品'!$D$2:$AV$26)),0)+IFERROR(SUMPRODUCT(('乐容-S级品'!$A$4:$A$32=$B157)*('乐容-S级品'!$L$3:$CA$3=BU$1)*('乐容-S级品'!$L$4:$CA$32)),0)</f>
      </c>
      <c r="BV157" s="280">
        <f>IFERROR(SUMPRODUCT(('控温被PRO-S级品'!$B$2:$B$10=$B157)*('控温被PRO-S级品'!$E$1:$BE$1=BV$1)*('控温被PRO-S级品'!$E$2:$BE$10)),0)+IFERROR(SUMPRODUCT(('冬被-S级品'!$B$2:$B$10=$B157)*('冬被-S级品'!$E$1:$AW$1=BV$1)*('冬被-S级品'!$E$2:$AW$10)),0)+IFERROR(SUMPRODUCT(('白止-S级品'!$A$2:$A$26=$B157)*('白止-S级品'!$D$1:$AV$1=BV$1)*('白止-S级品'!$D$2:$AV$26)),0)+IFERROR(SUMPRODUCT(('乐容-S级品'!$A$4:$A$32=$B157)*('乐容-S级品'!$L$3:$CA$3=BV$1)*('乐容-S级品'!$L$4:$CA$32)),0)</f>
      </c>
      <c r="BW157" s="280">
        <f>IFERROR(SUMPRODUCT(('控温被PRO-S级品'!$B$2:$B$10=$B157)*('控温被PRO-S级品'!$E$1:$BE$1=BW$1)*('控温被PRO-S级品'!$E$2:$BE$10)),0)+IFERROR(SUMPRODUCT(('冬被-S级品'!$B$2:$B$10=$B157)*('冬被-S级品'!$E$1:$AW$1=BW$1)*('冬被-S级品'!$E$2:$AW$10)),0)+IFERROR(SUMPRODUCT(('白止-S级品'!$A$2:$A$26=$B157)*('白止-S级品'!$D$1:$AV$1=BW$1)*('白止-S级品'!$D$2:$AV$26)),0)+IFERROR(SUMPRODUCT(('乐容-S级品'!$A$4:$A$32=$B157)*('乐容-S级品'!$L$3:$CA$3=BW$1)*('乐容-S级品'!$L$4:$CA$32)),0)</f>
      </c>
      <c r="BX157" s="280">
        <f>IFERROR(SUMPRODUCT(('控温被PRO-S级品'!$B$2:$B$10=$B157)*('控温被PRO-S级品'!$E$1:$BE$1=BX$1)*('控温被PRO-S级品'!$E$2:$BE$10)),0)+IFERROR(SUMPRODUCT(('冬被-S级品'!$B$2:$B$10=$B157)*('冬被-S级品'!$E$1:$AW$1=BX$1)*('冬被-S级品'!$E$2:$AW$10)),0)+IFERROR(SUMPRODUCT(('白止-S级品'!$A$2:$A$26=$B157)*('白止-S级品'!$D$1:$AV$1=BX$1)*('白止-S级品'!$D$2:$AV$26)),0)+IFERROR(SUMPRODUCT(('乐容-S级品'!$A$4:$A$32=$B157)*('乐容-S级品'!$L$3:$CA$3=BX$1)*('乐容-S级品'!$L$4:$CA$32)),0)</f>
      </c>
      <c r="BY157" s="280">
        <f>IFERROR(SUMPRODUCT(('控温被PRO-S级品'!$B$2:$B$10=$B157)*('控温被PRO-S级品'!$E$1:$BE$1=BY$1)*('控温被PRO-S级品'!$E$2:$BE$10)),0)+IFERROR(SUMPRODUCT(('冬被-S级品'!$B$2:$B$10=$B157)*('冬被-S级品'!$E$1:$AW$1=BY$1)*('冬被-S级品'!$E$2:$AW$10)),0)+IFERROR(SUMPRODUCT(('白止-S级品'!$A$2:$A$26=$B157)*('白止-S级品'!$D$1:$AV$1=BY$1)*('白止-S级品'!$D$2:$AV$26)),0)+IFERROR(SUMPRODUCT(('乐容-S级品'!$A$4:$A$32=$B157)*('乐容-S级品'!$L$3:$CA$3=BY$1)*('乐容-S级品'!$L$4:$CA$32)),0)</f>
      </c>
      <c r="BZ157" s="280">
        <f>IFERROR(SUMPRODUCT(('控温被PRO-S级品'!$B$2:$B$10=$B157)*('控温被PRO-S级品'!$E$1:$BE$1=BZ$1)*('控温被PRO-S级品'!$E$2:$BE$10)),0)+IFERROR(SUMPRODUCT(('冬被-S级品'!$B$2:$B$10=$B157)*('冬被-S级品'!$E$1:$AW$1=BZ$1)*('冬被-S级品'!$E$2:$AW$10)),0)+IFERROR(SUMPRODUCT(('白止-S级品'!$A$2:$A$26=$B157)*('白止-S级品'!$D$1:$AV$1=BZ$1)*('白止-S级品'!$D$2:$AV$26)),0)+IFERROR(SUMPRODUCT(('乐容-S级品'!$A$4:$A$32=$B157)*('乐容-S级品'!$L$3:$CA$3=BZ$1)*('乐容-S级品'!$L$4:$CA$32)),0)</f>
      </c>
      <c r="CA157" s="280">
        <f>IFERROR(SUMPRODUCT(('控温被PRO-S级品'!$B$2:$B$10=$B157)*('控温被PRO-S级品'!$E$1:$BE$1=CA$1)*('控温被PRO-S级品'!$E$2:$BE$10)),0)+IFERROR(SUMPRODUCT(('冬被-S级品'!$B$2:$B$10=$B157)*('冬被-S级品'!$E$1:$AW$1=CA$1)*('冬被-S级品'!$E$2:$AW$10)),0)+IFERROR(SUMPRODUCT(('白止-S级品'!$A$2:$A$26=$B157)*('白止-S级品'!$D$1:$AV$1=CA$1)*('白止-S级品'!$D$2:$AV$26)),0)+IFERROR(SUMPRODUCT(('乐容-S级品'!$A$4:$A$32=$B157)*('乐容-S级品'!$L$3:$CA$3=CA$1)*('乐容-S级品'!$L$4:$CA$32)),0)</f>
      </c>
      <c r="CB157" s="280">
        <f>IFERROR(SUMPRODUCT(('控温被PRO-S级品'!$B$2:$B$10=$B157)*('控温被PRO-S级品'!$E$1:$BE$1=CB$1)*('控温被PRO-S级品'!$E$2:$BE$10)),0)+IFERROR(SUMPRODUCT(('冬被-S级品'!$B$2:$B$10=$B157)*('冬被-S级品'!$E$1:$AW$1=CB$1)*('冬被-S级品'!$E$2:$AW$10)),0)+IFERROR(SUMPRODUCT(('白止-S级品'!$A$2:$A$26=$B157)*('白止-S级品'!$D$1:$AV$1=CB$1)*('白止-S级品'!$D$2:$AV$26)),0)+IFERROR(SUMPRODUCT(('乐容-S级品'!$A$4:$A$32=$B157)*('乐容-S级品'!$L$3:$CA$3=CB$1)*('乐容-S级品'!$L$4:$CA$32)),0)</f>
      </c>
      <c r="CC157" s="280">
        <f>IFERROR(SUMPRODUCT(('控温被PRO-S级品'!$B$2:$B$10=$B157)*('控温被PRO-S级品'!$E$1:$BE$1=CC$1)*('控温被PRO-S级品'!$E$2:$BE$10)),0)+IFERROR(SUMPRODUCT(('冬被-S级品'!$B$2:$B$10=$B157)*('冬被-S级品'!$E$1:$AW$1=CC$1)*('冬被-S级品'!$E$2:$AW$10)),0)+IFERROR(SUMPRODUCT(('白止-S级品'!$A$2:$A$26=$B157)*('白止-S级品'!$D$1:$AV$1=CC$1)*('白止-S级品'!$D$2:$AV$26)),0)+IFERROR(SUMPRODUCT(('乐容-S级品'!$A$4:$A$32=$B157)*('乐容-S级品'!$L$3:$CA$3=CC$1)*('乐容-S级品'!$L$4:$CA$32)),0)</f>
      </c>
      <c r="CD157" s="280">
        <f>IFERROR(SUMPRODUCT(('控温被PRO-S级品'!$B$2:$B$10=$B157)*('控温被PRO-S级品'!$E$1:$BE$1=CD$1)*('控温被PRO-S级品'!$E$2:$BE$10)),0)+IFERROR(SUMPRODUCT(('冬被-S级品'!$B$2:$B$10=$B157)*('冬被-S级品'!$E$1:$AW$1=CD$1)*('冬被-S级品'!$E$2:$AW$10)),0)+IFERROR(SUMPRODUCT(('白止-S级品'!$A$2:$A$26=$B157)*('白止-S级品'!$D$1:$AV$1=CD$1)*('白止-S级品'!$D$2:$AV$26)),0)+IFERROR(SUMPRODUCT(('乐容-S级品'!$A$4:$A$32=$B157)*('乐容-S级品'!$L$3:$CA$3=CD$1)*('乐容-S级品'!$L$4:$CA$32)),0)</f>
      </c>
      <c r="CE157" s="280">
        <f>IFERROR(SUMPRODUCT(('控温被PRO-S级品'!$B$2:$B$10=$B157)*('控温被PRO-S级品'!$E$1:$BE$1=CE$1)*('控温被PRO-S级品'!$E$2:$BE$10)),0)+IFERROR(SUMPRODUCT(('冬被-S级品'!$B$2:$B$10=$B157)*('冬被-S级品'!$E$1:$AW$1=CE$1)*('冬被-S级品'!$E$2:$AW$10)),0)+IFERROR(SUMPRODUCT(('白止-S级品'!$A$2:$A$26=$B157)*('白止-S级品'!$D$1:$AV$1=CE$1)*('白止-S级品'!$D$2:$AV$26)),0)+IFERROR(SUMPRODUCT(('乐容-S级品'!$A$4:$A$32=$B157)*('乐容-S级品'!$L$3:$CA$3=CE$1)*('乐容-S级品'!$L$4:$CA$32)),0)</f>
      </c>
      <c r="CF157" s="280">
        <f>IFERROR(SUMPRODUCT(('控温被PRO-S级品'!$B$2:$B$10=$B157)*('控温被PRO-S级品'!$E$1:$BE$1=CF$1)*('控温被PRO-S级品'!$E$2:$BE$10)),0)+IFERROR(SUMPRODUCT(('冬被-S级品'!$B$2:$B$10=$B157)*('冬被-S级品'!$E$1:$AW$1=CF$1)*('冬被-S级品'!$E$2:$AW$10)),0)+IFERROR(SUMPRODUCT(('白止-S级品'!$A$2:$A$26=$B157)*('白止-S级品'!$D$1:$AV$1=CF$1)*('白止-S级品'!$D$2:$AV$26)),0)+IFERROR(SUMPRODUCT(('乐容-S级品'!$A$4:$A$32=$B157)*('乐容-S级品'!$L$3:$CA$3=CF$1)*('乐容-S级品'!$L$4:$CA$32)),0)</f>
      </c>
      <c r="CG157" s="280">
        <f>IFERROR(SUMPRODUCT(('控温被PRO-S级品'!$B$2:$B$10=$B157)*('控温被PRO-S级品'!$E$1:$BE$1=CG$1)*('控温被PRO-S级品'!$E$2:$BE$10)),0)+IFERROR(SUMPRODUCT(('冬被-S级品'!$B$2:$B$10=$B157)*('冬被-S级品'!$E$1:$AW$1=CG$1)*('冬被-S级品'!$E$2:$AW$10)),0)+IFERROR(SUMPRODUCT(('白止-S级品'!$A$2:$A$26=$B157)*('白止-S级品'!$D$1:$AV$1=CG$1)*('白止-S级品'!$D$2:$AV$26)),0)+IFERROR(SUMPRODUCT(('乐容-S级品'!$A$4:$A$32=$B157)*('乐容-S级品'!$L$3:$CA$3=CG$1)*('乐容-S级品'!$L$4:$CA$32)),0)</f>
      </c>
      <c r="CH157" s="280">
        <f>IFERROR(SUMPRODUCT(('控温被PRO-S级品'!$B$2:$B$10=$B157)*('控温被PRO-S级品'!$E$1:$BE$1=CH$1)*('控温被PRO-S级品'!$E$2:$BE$10)),0)+IFERROR(SUMPRODUCT(('冬被-S级品'!$B$2:$B$10=$B157)*('冬被-S级品'!$E$1:$AW$1=CH$1)*('冬被-S级品'!$E$2:$AW$10)),0)+IFERROR(SUMPRODUCT(('白止-S级品'!$A$2:$A$26=$B157)*('白止-S级品'!$D$1:$AV$1=CH$1)*('白止-S级品'!$D$2:$AV$26)),0)+IFERROR(SUMPRODUCT(('乐容-S级品'!$A$4:$A$32=$B157)*('乐容-S级品'!$L$3:$CA$3=CH$1)*('乐容-S级品'!$L$4:$CA$32)),0)</f>
      </c>
      <c r="CI157" s="280">
        <f>IFERROR(SUMPRODUCT(('控温被PRO-S级品'!$B$2:$B$10=$B157)*('控温被PRO-S级品'!$E$1:$BE$1=CI$1)*('控温被PRO-S级品'!$E$2:$BE$10)),0)+IFERROR(SUMPRODUCT(('冬被-S级品'!$B$2:$B$10=$B157)*('冬被-S级品'!$E$1:$AW$1=CI$1)*('冬被-S级品'!$E$2:$AW$10)),0)+IFERROR(SUMPRODUCT(('白止-S级品'!$A$2:$A$26=$B157)*('白止-S级品'!$D$1:$AV$1=CI$1)*('白止-S级品'!$D$2:$AV$26)),0)+IFERROR(SUMPRODUCT(('乐容-S级品'!$A$4:$A$32=$B157)*('乐容-S级品'!$L$3:$CA$3=CI$1)*('乐容-S级品'!$L$4:$CA$32)),0)</f>
      </c>
      <c r="CJ157" s="280">
        <f>IFERROR(SUMPRODUCT(('控温被PRO-S级品'!$B$2:$B$10=$B157)*('控温被PRO-S级品'!$E$1:$BE$1=CJ$1)*('控温被PRO-S级品'!$E$2:$BE$10)),0)+IFERROR(SUMPRODUCT(('冬被-S级品'!$B$2:$B$10=$B157)*('冬被-S级品'!$E$1:$AW$1=CJ$1)*('冬被-S级品'!$E$2:$AW$10)),0)+IFERROR(SUMPRODUCT(('白止-S级品'!$A$2:$A$26=$B157)*('白止-S级品'!$D$1:$AV$1=CJ$1)*('白止-S级品'!$D$2:$AV$26)),0)+IFERROR(SUMPRODUCT(('乐容-S级品'!$A$4:$A$32=$B157)*('乐容-S级品'!$L$3:$CA$3=CJ$1)*('乐容-S级品'!$L$4:$CA$32)),0)</f>
      </c>
      <c r="CK157" s="280">
        <f>IFERROR(SUMPRODUCT(('控温被PRO-S级品'!$B$2:$B$10=$B157)*('控温被PRO-S级品'!$E$1:$BE$1=CK$1)*('控温被PRO-S级品'!$E$2:$BE$10)),0)+IFERROR(SUMPRODUCT(('冬被-S级品'!$B$2:$B$10=$B157)*('冬被-S级品'!$E$1:$AW$1=CK$1)*('冬被-S级品'!$E$2:$AW$10)),0)+IFERROR(SUMPRODUCT(('白止-S级品'!$A$2:$A$26=$B157)*('白止-S级品'!$D$1:$AV$1=CK$1)*('白止-S级品'!$D$2:$AV$26)),0)+IFERROR(SUMPRODUCT(('乐容-S级品'!$A$4:$A$32=$B157)*('乐容-S级品'!$L$3:$CA$3=CK$1)*('乐容-S级品'!$L$4:$CA$32)),0)</f>
      </c>
      <c r="CL157" s="280">
        <f>IFERROR(SUMPRODUCT(('控温被PRO-S级品'!$B$2:$B$10=$B157)*('控温被PRO-S级品'!$E$1:$BE$1=CL$1)*('控温被PRO-S级品'!$E$2:$BE$10)),0)+IFERROR(SUMPRODUCT(('冬被-S级品'!$B$2:$B$10=$B157)*('冬被-S级品'!$E$1:$AW$1=CL$1)*('冬被-S级品'!$E$2:$AW$10)),0)+IFERROR(SUMPRODUCT(('白止-S级品'!$A$2:$A$26=$B157)*('白止-S级品'!$D$1:$AV$1=CL$1)*('白止-S级品'!$D$2:$AV$26)),0)+IFERROR(SUMPRODUCT(('乐容-S级品'!$A$4:$A$32=$B157)*('乐容-S级品'!$L$3:$CA$3=CL$1)*('乐容-S级品'!$L$4:$CA$32)),0)</f>
      </c>
      <c r="CM157" s="280">
        <f>IFERROR(SUMPRODUCT(('控温被PRO-S级品'!$B$2:$B$10=$B157)*('控温被PRO-S级品'!$E$1:$BE$1=CM$1)*('控温被PRO-S级品'!$E$2:$BE$10)),0)+IFERROR(SUMPRODUCT(('冬被-S级品'!$B$2:$B$10=$B157)*('冬被-S级品'!$E$1:$AW$1=CM$1)*('冬被-S级品'!$E$2:$AW$10)),0)+IFERROR(SUMPRODUCT(('白止-S级品'!$A$2:$A$26=$B157)*('白止-S级品'!$D$1:$AV$1=CM$1)*('白止-S级品'!$D$2:$AV$26)),0)+IFERROR(SUMPRODUCT(('乐容-S级品'!$A$4:$A$32=$B157)*('乐容-S级品'!$L$3:$CA$3=CM$1)*('乐容-S级品'!$L$4:$CA$32)),0)</f>
      </c>
      <c r="CN157" s="280">
        <f>IFERROR(SUMPRODUCT(('控温被PRO-S级品'!$B$2:$B$10=$B157)*('控温被PRO-S级品'!$E$1:$BE$1=CN$1)*('控温被PRO-S级品'!$E$2:$BE$10)),0)+IFERROR(SUMPRODUCT(('冬被-S级品'!$B$2:$B$10=$B157)*('冬被-S级品'!$E$1:$AW$1=CN$1)*('冬被-S级品'!$E$2:$AW$10)),0)+IFERROR(SUMPRODUCT(('白止-S级品'!$A$2:$A$26=$B157)*('白止-S级品'!$D$1:$AV$1=CN$1)*('白止-S级品'!$D$2:$AV$26)),0)+IFERROR(SUMPRODUCT(('乐容-S级品'!$A$4:$A$32=$B157)*('乐容-S级品'!$L$3:$CA$3=CN$1)*('乐容-S级品'!$L$4:$CA$32)),0)</f>
      </c>
      <c r="CO157" s="280">
        <f>IFERROR(SUMPRODUCT(('控温被PRO-S级品'!$B$2:$B$10=$B157)*('控温被PRO-S级品'!$E$1:$BE$1=CO$1)*('控温被PRO-S级品'!$E$2:$BE$10)),0)+IFERROR(SUMPRODUCT(('冬被-S级品'!$B$2:$B$10=$B157)*('冬被-S级品'!$E$1:$AW$1=CO$1)*('冬被-S级品'!$E$2:$AW$10)),0)+IFERROR(SUMPRODUCT(('白止-S级品'!$A$2:$A$26=$B157)*('白止-S级品'!$D$1:$AV$1=CO$1)*('白止-S级品'!$D$2:$AV$26)),0)+IFERROR(SUMPRODUCT(('乐容-S级品'!$A$4:$A$32=$B157)*('乐容-S级品'!$L$3:$CA$3=CO$1)*('乐容-S级品'!$L$4:$CA$32)),0)</f>
      </c>
      <c r="CP157" s="280">
        <f>IFERROR(SUMPRODUCT(('控温被PRO-S级品'!$B$2:$B$10=$B157)*('控温被PRO-S级品'!$E$1:$BE$1=CP$1)*('控温被PRO-S级品'!$E$2:$BE$10)),0)+IFERROR(SUMPRODUCT(('冬被-S级品'!$B$2:$B$10=$B157)*('冬被-S级品'!$E$1:$AW$1=CP$1)*('冬被-S级品'!$E$2:$AW$10)),0)+IFERROR(SUMPRODUCT(('白止-S级品'!$A$2:$A$26=$B157)*('白止-S级品'!$D$1:$AV$1=CP$1)*('白止-S级品'!$D$2:$AV$26)),0)+IFERROR(SUMPRODUCT(('乐容-S级品'!$A$4:$A$32=$B157)*('乐容-S级品'!$L$3:$CA$3=CP$1)*('乐容-S级品'!$L$4:$CA$32)),0)</f>
      </c>
      <c r="CQ157" s="280">
        <f>IFERROR(SUMPRODUCT(('控温被PRO-S级品'!$B$2:$B$10=$B157)*('控温被PRO-S级品'!$E$1:$BE$1=CQ$1)*('控温被PRO-S级品'!$E$2:$BE$10)),0)+IFERROR(SUMPRODUCT(('冬被-S级品'!$B$2:$B$10=$B157)*('冬被-S级品'!$E$1:$AW$1=CQ$1)*('冬被-S级品'!$E$2:$AW$10)),0)+IFERROR(SUMPRODUCT(('白止-S级品'!$A$2:$A$26=$B157)*('白止-S级品'!$D$1:$AV$1=CQ$1)*('白止-S级品'!$D$2:$AV$26)),0)+IFERROR(SUMPRODUCT(('乐容-S级品'!$A$4:$A$32=$B157)*('乐容-S级品'!$L$3:$CA$3=CQ$1)*('乐容-S级品'!$L$4:$CA$32)),0)</f>
      </c>
      <c r="CR157" s="280">
        <f>IFERROR(SUMPRODUCT(('控温被PRO-S级品'!$B$2:$B$10=$B157)*('控温被PRO-S级品'!$E$1:$BE$1=CR$1)*('控温被PRO-S级品'!$E$2:$BE$10)),0)+IFERROR(SUMPRODUCT(('冬被-S级品'!$B$2:$B$10=$B157)*('冬被-S级品'!$E$1:$AW$1=CR$1)*('冬被-S级品'!$E$2:$AW$10)),0)+IFERROR(SUMPRODUCT(('白止-S级品'!$A$2:$A$26=$B157)*('白止-S级品'!$D$1:$AV$1=CR$1)*('白止-S级品'!$D$2:$AV$26)),0)+IFERROR(SUMPRODUCT(('乐容-S级品'!$A$4:$A$32=$B157)*('乐容-S级品'!$L$3:$CA$3=CR$1)*('乐容-S级品'!$L$4:$CA$32)),0)</f>
      </c>
      <c r="CS157" s="280">
        <f>IFERROR(SUMPRODUCT(('控温被PRO-S级品'!$B$2:$B$10=$B157)*('控温被PRO-S级品'!$E$1:$BE$1=CS$1)*('控温被PRO-S级品'!$E$2:$BE$10)),0)+IFERROR(SUMPRODUCT(('冬被-S级品'!$B$2:$B$10=$B157)*('冬被-S级品'!$E$1:$AW$1=CS$1)*('冬被-S级品'!$E$2:$AW$10)),0)+IFERROR(SUMPRODUCT(('白止-S级品'!$A$2:$A$26=$B157)*('白止-S级品'!$D$1:$AV$1=CS$1)*('白止-S级品'!$D$2:$AV$26)),0)+IFERROR(SUMPRODUCT(('乐容-S级品'!$A$4:$A$32=$B157)*('乐容-S级品'!$L$3:$CA$3=CS$1)*('乐容-S级品'!$L$4:$CA$32)),0)</f>
      </c>
      <c r="CT157" s="280">
        <f>IFERROR(SUMPRODUCT(('控温被PRO-S级品'!$B$2:$B$10=$B157)*('控温被PRO-S级品'!$E$1:$BE$1=CT$1)*('控温被PRO-S级品'!$E$2:$BE$10)),0)+IFERROR(SUMPRODUCT(('冬被-S级品'!$B$2:$B$10=$B157)*('冬被-S级品'!$E$1:$AW$1=CT$1)*('冬被-S级品'!$E$2:$AW$10)),0)+IFERROR(SUMPRODUCT(('白止-S级品'!$A$2:$A$26=$B157)*('白止-S级品'!$D$1:$AV$1=CT$1)*('白止-S级品'!$D$2:$AV$26)),0)+IFERROR(SUMPRODUCT(('乐容-S级品'!$A$4:$A$32=$B157)*('乐容-S级品'!$L$3:$CA$3=CT$1)*('乐容-S级品'!$L$4:$CA$32)),0)</f>
      </c>
      <c r="CU157" s="280">
        <f>IFERROR(SUMPRODUCT(('控温被PRO-S级品'!$B$2:$B$10=$B157)*('控温被PRO-S级品'!$E$1:$BE$1=CU$1)*('控温被PRO-S级品'!$E$2:$BE$10)),0)+IFERROR(SUMPRODUCT(('冬被-S级品'!$B$2:$B$10=$B157)*('冬被-S级品'!$E$1:$AW$1=CU$1)*('冬被-S级品'!$E$2:$AW$10)),0)+IFERROR(SUMPRODUCT(('白止-S级品'!$A$2:$A$26=$B157)*('白止-S级品'!$D$1:$AV$1=CU$1)*('白止-S级品'!$D$2:$AV$26)),0)+IFERROR(SUMPRODUCT(('乐容-S级品'!$A$4:$A$32=$B157)*('乐容-S级品'!$L$3:$CA$3=CU$1)*('乐容-S级品'!$L$4:$CA$32)),0)</f>
      </c>
      <c r="CV157" s="280">
        <f>IFERROR(SUMPRODUCT(('控温被PRO-S级品'!$B$2:$B$10=$B157)*('控温被PRO-S级品'!$E$1:$BE$1=CV$1)*('控温被PRO-S级品'!$E$2:$BE$10)),0)+IFERROR(SUMPRODUCT(('冬被-S级品'!$B$2:$B$10=$B157)*('冬被-S级品'!$E$1:$AW$1=CV$1)*('冬被-S级品'!$E$2:$AW$10)),0)+IFERROR(SUMPRODUCT(('白止-S级品'!$A$2:$A$26=$B157)*('白止-S级品'!$D$1:$AV$1=CV$1)*('白止-S级品'!$D$2:$AV$26)),0)+IFERROR(SUMPRODUCT(('乐容-S级品'!$A$4:$A$32=$B157)*('乐容-S级品'!$L$3:$CA$3=CV$1)*('乐容-S级品'!$L$4:$CA$32)),0)</f>
      </c>
      <c r="CW157" s="280">
        <f>IFERROR(SUMPRODUCT(('控温被PRO-S级品'!$B$2:$B$10=$B157)*('控温被PRO-S级品'!$E$1:$BE$1=CW$1)*('控温被PRO-S级品'!$E$2:$BE$10)),0)+IFERROR(SUMPRODUCT(('冬被-S级品'!$B$2:$B$10=$B157)*('冬被-S级品'!$E$1:$AW$1=CW$1)*('冬被-S级品'!$E$2:$AW$10)),0)+IFERROR(SUMPRODUCT(('白止-S级品'!$A$2:$A$26=$B157)*('白止-S级品'!$D$1:$AV$1=CW$1)*('白止-S级品'!$D$2:$AV$26)),0)+IFERROR(SUMPRODUCT(('乐容-S级品'!$A$4:$A$32=$B157)*('乐容-S级品'!$L$3:$CA$3=CW$1)*('乐容-S级品'!$L$4:$CA$32)),0)</f>
      </c>
      <c r="CX157" s="280">
        <f>IFERROR(SUMPRODUCT(('控温被PRO-S级品'!$B$2:$B$10=$B157)*('控温被PRO-S级品'!$E$1:$BE$1=CX$1)*('控温被PRO-S级品'!$E$2:$BE$10)),0)+IFERROR(SUMPRODUCT(('冬被-S级品'!$B$2:$B$10=$B157)*('冬被-S级品'!$E$1:$AW$1=CX$1)*('冬被-S级品'!$E$2:$AW$10)),0)+IFERROR(SUMPRODUCT(('白止-S级品'!$A$2:$A$26=$B157)*('白止-S级品'!$D$1:$AV$1=CX$1)*('白止-S级品'!$D$2:$AV$26)),0)+IFERROR(SUMPRODUCT(('乐容-S级品'!$A$4:$A$32=$B157)*('乐容-S级品'!$L$3:$CA$3=CX$1)*('乐容-S级品'!$L$4:$CA$32)),0)</f>
      </c>
      <c r="CY157" s="280">
        <f>IFERROR(SUMPRODUCT(('控温被PRO-S级品'!$B$2:$B$10=$B157)*('控温被PRO-S级品'!$E$1:$BE$1=CY$1)*('控温被PRO-S级品'!$E$2:$BE$10)),0)+IFERROR(SUMPRODUCT(('冬被-S级品'!$B$2:$B$10=$B157)*('冬被-S级品'!$E$1:$AW$1=CY$1)*('冬被-S级品'!$E$2:$AW$10)),0)+IFERROR(SUMPRODUCT(('白止-S级品'!$A$2:$A$26=$B157)*('白止-S级品'!$D$1:$AV$1=CY$1)*('白止-S级品'!$D$2:$AV$26)),0)+IFERROR(SUMPRODUCT(('乐容-S级品'!$A$4:$A$32=$B157)*('乐容-S级品'!$L$3:$CA$3=CY$1)*('乐容-S级品'!$L$4:$CA$32)),0)</f>
      </c>
      <c r="CZ157" s="280">
        <f>IFERROR(SUMPRODUCT(('控温被PRO-S级品'!$B$2:$B$10=$B157)*('控温被PRO-S级品'!$E$1:$BE$1=CZ$1)*('控温被PRO-S级品'!$E$2:$BE$10)),0)+IFERROR(SUMPRODUCT(('冬被-S级品'!$B$2:$B$10=$B157)*('冬被-S级品'!$E$1:$AW$1=CZ$1)*('冬被-S级品'!$E$2:$AW$10)),0)+IFERROR(SUMPRODUCT(('白止-S级品'!$A$2:$A$26=$B157)*('白止-S级品'!$D$1:$AV$1=CZ$1)*('白止-S级品'!$D$2:$AV$26)),0)+IFERROR(SUMPRODUCT(('乐容-S级品'!$A$4:$A$32=$B157)*('乐容-S级品'!$L$3:$CA$3=CZ$1)*('乐容-S级品'!$L$4:$CA$32)),0)</f>
      </c>
      <c r="DA157" s="280">
        <f>IFERROR(SUMPRODUCT(('控温被PRO-S级品'!$B$2:$B$10=$B157)*('控温被PRO-S级品'!$E$1:$BE$1=DA$1)*('控温被PRO-S级品'!$E$2:$BE$10)),0)+IFERROR(SUMPRODUCT(('冬被-S级品'!$B$2:$B$10=$B157)*('冬被-S级品'!$E$1:$AW$1=DA$1)*('冬被-S级品'!$E$2:$AW$10)),0)+IFERROR(SUMPRODUCT(('白止-S级品'!$A$2:$A$26=$B157)*('白止-S级品'!$D$1:$AV$1=DA$1)*('白止-S级品'!$D$2:$AV$26)),0)+IFERROR(SUMPRODUCT(('乐容-S级品'!$A$4:$A$32=$B157)*('乐容-S级品'!$L$3:$CA$3=DA$1)*('乐容-S级品'!$L$4:$CA$32)),0)</f>
      </c>
      <c r="DB157" s="280">
        <f>IFERROR(SUMPRODUCT(('控温被PRO-S级品'!$B$2:$B$10=$B157)*('控温被PRO-S级品'!$E$1:$BE$1=DB$1)*('控温被PRO-S级品'!$E$2:$BE$10)),0)+IFERROR(SUMPRODUCT(('冬被-S级品'!$B$2:$B$10=$B157)*('冬被-S级品'!$E$1:$AW$1=DB$1)*('冬被-S级品'!$E$2:$AW$10)),0)+IFERROR(SUMPRODUCT(('白止-S级品'!$A$2:$A$26=$B157)*('白止-S级品'!$D$1:$AV$1=DB$1)*('白止-S级品'!$D$2:$AV$26)),0)+IFERROR(SUMPRODUCT(('乐容-S级品'!$A$4:$A$32=$B157)*('乐容-S级品'!$L$3:$CA$3=DB$1)*('乐容-S级品'!$L$4:$CA$32)),0)</f>
      </c>
      <c r="DC157" s="280">
        <f>IFERROR(SUMPRODUCT(('控温被PRO-S级品'!$B$2:$B$10=$B157)*('控温被PRO-S级品'!$E$1:$BE$1=DC$1)*('控温被PRO-S级品'!$E$2:$BE$10)),0)+IFERROR(SUMPRODUCT(('冬被-S级品'!$B$2:$B$10=$B157)*('冬被-S级品'!$E$1:$AW$1=DC$1)*('冬被-S级品'!$E$2:$AW$10)),0)+IFERROR(SUMPRODUCT(('白止-S级品'!$A$2:$A$26=$B157)*('白止-S级品'!$D$1:$AV$1=DC$1)*('白止-S级品'!$D$2:$AV$26)),0)+IFERROR(SUMPRODUCT(('乐容-S级品'!$A$4:$A$32=$B157)*('乐容-S级品'!$L$3:$CA$3=DC$1)*('乐容-S级品'!$L$4:$CA$32)),0)</f>
      </c>
      <c r="DD157" s="280">
        <f>IFERROR(SUMPRODUCT(('控温被PRO-S级品'!$B$2:$B$10=$B157)*('控温被PRO-S级品'!$E$1:$BE$1=DD$1)*('控温被PRO-S级品'!$E$2:$BE$10)),0)+IFERROR(SUMPRODUCT(('冬被-S级品'!$B$2:$B$10=$B157)*('冬被-S级品'!$E$1:$AW$1=DD$1)*('冬被-S级品'!$E$2:$AW$10)),0)+IFERROR(SUMPRODUCT(('白止-S级品'!$A$2:$A$26=$B157)*('白止-S级品'!$D$1:$AV$1=DD$1)*('白止-S级品'!$D$2:$AV$26)),0)+IFERROR(SUMPRODUCT(('乐容-S级品'!$A$4:$A$32=$B157)*('乐容-S级品'!$L$3:$CA$3=DD$1)*('乐容-S级品'!$L$4:$CA$32)),0)</f>
      </c>
      <c r="DE157" s="280">
        <f>IFERROR(SUMPRODUCT(('控温被PRO-S级品'!$B$2:$B$10=$B157)*('控温被PRO-S级品'!$E$1:$BE$1=DE$1)*('控温被PRO-S级品'!$E$2:$BE$10)),0)+IFERROR(SUMPRODUCT(('冬被-S级品'!$B$2:$B$10=$B157)*('冬被-S级品'!$E$1:$AW$1=DE$1)*('冬被-S级品'!$E$2:$AW$10)),0)+IFERROR(SUMPRODUCT(('白止-S级品'!$A$2:$A$26=$B157)*('白止-S级品'!$D$1:$AV$1=DE$1)*('白止-S级品'!$D$2:$AV$26)),0)+IFERROR(SUMPRODUCT(('乐容-S级品'!$A$4:$A$32=$B157)*('乐容-S级品'!$L$3:$CA$3=DE$1)*('乐容-S级品'!$L$4:$CA$32)),0)</f>
      </c>
      <c r="DF157" s="280">
        <f>IFERROR(SUMPRODUCT(('控温被PRO-S级品'!$B$2:$B$10=$B157)*('控温被PRO-S级品'!$E$1:$BE$1=DF$1)*('控温被PRO-S级品'!$E$2:$BE$10)),0)+IFERROR(SUMPRODUCT(('冬被-S级品'!$B$2:$B$10=$B157)*('冬被-S级品'!$E$1:$AW$1=DF$1)*('冬被-S级品'!$E$2:$AW$10)),0)+IFERROR(SUMPRODUCT(('白止-S级品'!$A$2:$A$26=$B157)*('白止-S级品'!$D$1:$AV$1=DF$1)*('白止-S级品'!$D$2:$AV$26)),0)+IFERROR(SUMPRODUCT(('乐容-S级品'!$A$4:$A$32=$B157)*('乐容-S级品'!$L$3:$CA$3=DF$1)*('乐容-S级品'!$L$4:$CA$32)),0)</f>
      </c>
      <c r="DG157" s="280">
        <f>IFERROR(SUMPRODUCT(('控温被PRO-S级品'!$B$2:$B$10=$B157)*('控温被PRO-S级品'!$E$1:$BE$1=DG$1)*('控温被PRO-S级品'!$E$2:$BE$10)),0)+IFERROR(SUMPRODUCT(('冬被-S级品'!$B$2:$B$10=$B157)*('冬被-S级品'!$E$1:$AW$1=DG$1)*('冬被-S级品'!$E$2:$AW$10)),0)+IFERROR(SUMPRODUCT(('白止-S级品'!$A$2:$A$26=$B157)*('白止-S级品'!$D$1:$AV$1=DG$1)*('白止-S级品'!$D$2:$AV$26)),0)+IFERROR(SUMPRODUCT(('乐容-S级品'!$A$4:$A$32=$B157)*('乐容-S级品'!$L$3:$CA$3=DG$1)*('乐容-S级品'!$L$4:$CA$32)),0)</f>
      </c>
      <c r="DH157" s="280">
        <f>IFERROR(SUMPRODUCT(('控温被PRO-S级品'!$B$2:$B$10=$B157)*('控温被PRO-S级品'!$E$1:$BE$1=DH$1)*('控温被PRO-S级品'!$E$2:$BE$10)),0)+IFERROR(SUMPRODUCT(('冬被-S级品'!$B$2:$B$10=$B157)*('冬被-S级品'!$E$1:$AW$1=DH$1)*('冬被-S级品'!$E$2:$AW$10)),0)+IFERROR(SUMPRODUCT(('白止-S级品'!$A$2:$A$26=$B157)*('白止-S级品'!$D$1:$AV$1=DH$1)*('白止-S级品'!$D$2:$AV$26)),0)+IFERROR(SUMPRODUCT(('乐容-S级品'!$A$4:$A$32=$B157)*('乐容-S级品'!$L$3:$CA$3=DH$1)*('乐容-S级品'!$L$4:$CA$32)),0)</f>
      </c>
      <c r="DI157" s="280">
        <f>IFERROR(SUMPRODUCT(('控温被PRO-S级品'!$B$2:$B$10=$B157)*('控温被PRO-S级品'!$E$1:$BE$1=DI$1)*('控温被PRO-S级品'!$E$2:$BE$10)),0)+IFERROR(SUMPRODUCT(('冬被-S级品'!$B$2:$B$10=$B157)*('冬被-S级品'!$E$1:$AW$1=DI$1)*('冬被-S级品'!$E$2:$AW$10)),0)+IFERROR(SUMPRODUCT(('白止-S级品'!$A$2:$A$26=$B157)*('白止-S级品'!$D$1:$AV$1=DI$1)*('白止-S级品'!$D$2:$AV$26)),0)+IFERROR(SUMPRODUCT(('乐容-S级品'!$A$4:$A$32=$B157)*('乐容-S级品'!$L$3:$CA$3=DI$1)*('乐容-S级品'!$L$4:$CA$32)),0)</f>
      </c>
      <c r="DJ157" s="280">
        <f>IFERROR(SUMPRODUCT(('控温被PRO-S级品'!$B$2:$B$10=$B157)*('控温被PRO-S级品'!$E$1:$BE$1=DJ$1)*('控温被PRO-S级品'!$E$2:$BE$10)),0)+IFERROR(SUMPRODUCT(('冬被-S级品'!$B$2:$B$10=$B157)*('冬被-S级品'!$E$1:$AW$1=DJ$1)*('冬被-S级品'!$E$2:$AW$10)),0)+IFERROR(SUMPRODUCT(('白止-S级品'!$A$2:$A$26=$B157)*('白止-S级品'!$D$1:$AV$1=DJ$1)*('白止-S级品'!$D$2:$AV$26)),0)+IFERROR(SUMPRODUCT(('乐容-S级品'!$A$4:$A$32=$B157)*('乐容-S级品'!$L$3:$CA$3=DJ$1)*('乐容-S级品'!$L$4:$CA$32)),0)</f>
      </c>
      <c r="DK157" s="280"/>
      <c r="DL157" s="280"/>
      <c r="DM157" s="280"/>
      <c r="DN157" s="280"/>
      <c r="DO157" s="280"/>
      <c r="DP157" s="280"/>
      <c r="DQ157" s="280"/>
      <c r="DR157" s="280"/>
      <c r="DS157" s="280"/>
      <c r="DT157" s="280"/>
      <c r="DU157" s="280"/>
      <c r="DV157" s="280"/>
      <c r="DW157" s="280">
        <f>VLOOKUP(B157,'系统编码规格'!A:C,3,FALSE)</f>
      </c>
      <c r="DX157" s="280"/>
      <c r="DY157" s="280"/>
      <c r="DZ157" s="280"/>
      <c r="EA157" s="280"/>
      <c r="EB157" s="280"/>
      <c r="EC157" s="280"/>
      <c r="ED157" s="280"/>
      <c r="EE157" s="280"/>
      <c r="EF157" s="280"/>
      <c r="EG157" s="280"/>
      <c r="EH157" s="280"/>
      <c r="EI157" s="280"/>
      <c r="EJ157" s="280"/>
      <c r="EK157" s="280"/>
      <c r="EL157" s="280"/>
      <c r="EM157" s="280"/>
      <c r="EN157" s="280"/>
      <c r="EO157" s="280"/>
      <c r="EP157" s="280"/>
      <c r="EQ157" s="280"/>
      <c r="ER157" s="280"/>
      <c r="ES157" s="280"/>
      <c r="ET157" s="280"/>
      <c r="EU157" s="280"/>
      <c r="EV157" s="280"/>
      <c r="EW157" s="280"/>
      <c r="EX157" s="280"/>
      <c r="EY157" s="280"/>
      <c r="EZ157" s="280"/>
      <c r="FA157" s="280"/>
      <c r="FB157" s="280"/>
      <c r="FC157" s="280"/>
      <c r="FD157" s="280"/>
      <c r="FE157" s="280"/>
      <c r="FF157" s="280"/>
      <c r="FG157" s="280"/>
      <c r="FH157" s="280"/>
      <c r="FI157" s="280"/>
      <c r="FJ157" s="280"/>
      <c r="FK157" s="280"/>
      <c r="FL157" s="280"/>
      <c r="FM157" s="280"/>
      <c r="FN157" s="280"/>
      <c r="FO157" s="280"/>
      <c r="FP157" s="280"/>
      <c r="FQ157" s="280"/>
      <c r="FR157" s="280"/>
      <c r="FS157" s="280"/>
      <c r="FT157" s="280"/>
      <c r="FU157" s="280"/>
      <c r="FV157" s="280"/>
      <c r="FW157" s="280"/>
      <c r="FX157" s="280"/>
      <c r="FY157" s="280"/>
      <c r="FZ157" s="280"/>
      <c r="GA157" s="280"/>
      <c r="GB157" s="280"/>
      <c r="GC157" s="280"/>
      <c r="GD157" s="280"/>
      <c r="GE157" s="280"/>
      <c r="GF157" s="280"/>
      <c r="GG157" s="280"/>
      <c r="GH157" s="280"/>
      <c r="GI157" s="280"/>
      <c r="GJ157" s="280"/>
      <c r="GK157" s="280"/>
      <c r="GL157" s="280"/>
      <c r="GM157" s="280"/>
      <c r="GN157" s="280"/>
      <c r="GO157" s="280"/>
      <c r="GP157" s="280"/>
      <c r="GQ157" s="280"/>
      <c r="GR157" s="280"/>
      <c r="GS157" s="280"/>
      <c r="GT157" s="280"/>
      <c r="GU157" s="280"/>
      <c r="GV157" s="280"/>
    </row>
    <row r="158">
      <c r="A158" s="309" t="str">
        <v>乐容</v>
      </c>
      <c r="B158" s="311" t="str">
        <v>010020102090040-020</v>
      </c>
      <c r="C158" s="309" t="str">
        <v>磨毛四件套</v>
      </c>
      <c r="D158" s="309" t="str">
        <v>颜色:云影黄,床品款式:床笠款,床品规格:150cm,系列:普通系列</v>
      </c>
      <c r="E158">
        <f>SUM(F158:GX158)</f>
      </c>
      <c r="F158" s="280">
        <f>IFERROR(SUMPRODUCT(('控温被PRO-S级品'!$B$2:$B$10=$B158)*('控温被PRO-S级品'!$E$1:$BE$1=F$1)*('控温被PRO-S级品'!$E$2:$BE$10)),0)+IFERROR(SUMPRODUCT(('冬被-S级品'!$B$2:$B$10=$B158)*('冬被-S级品'!$E$1:$AW$1=F$1)*('冬被-S级品'!$E$2:$AW$10)),0)+IFERROR(SUMPRODUCT(('白止-S级品'!$A$2:$A$26=$B158)*('白止-S级品'!$D$1:$AV$1=F$1)*('白止-S级品'!$D$2:$AV$26)),0)+IFERROR(SUMPRODUCT(('乐容-S级品'!$A$4:$A$32=$B158)*('乐容-S级品'!$L$3:$CA$3=F$1)*('乐容-S级品'!$L$4:$CA$32)),0)</f>
      </c>
      <c r="G158" s="280">
        <f>IFERROR(SUMPRODUCT(('控温被PRO-S级品'!$B$2:$B$10=$B158)*('控温被PRO-S级品'!$E$1:$BE$1=G$1)*('控温被PRO-S级品'!$E$2:$BE$10)),0)+IFERROR(SUMPRODUCT(('冬被-S级品'!$B$2:$B$10=$B158)*('冬被-S级品'!$E$1:$AW$1=G$1)*('冬被-S级品'!$E$2:$AW$10)),0)+IFERROR(SUMPRODUCT(('白止-S级品'!$A$2:$A$26=$B158)*('白止-S级品'!$D$1:$AV$1=G$1)*('白止-S级品'!$D$2:$AV$26)),0)+IFERROR(SUMPRODUCT(('乐容-S级品'!$A$4:$A$32=$B158)*('乐容-S级品'!$L$3:$CA$3=G$1)*('乐容-S级品'!$L$4:$CA$32)),0)</f>
      </c>
      <c r="H158" s="280">
        <f>IFERROR(SUMPRODUCT(('控温被PRO-S级品'!$B$2:$B$10=$B158)*('控温被PRO-S级品'!$E$1:$BE$1=H$1)*('控温被PRO-S级品'!$E$2:$BE$10)),0)+IFERROR(SUMPRODUCT(('冬被-S级品'!$B$2:$B$10=$B158)*('冬被-S级品'!$E$1:$AW$1=H$1)*('冬被-S级品'!$E$2:$AW$10)),0)+IFERROR(SUMPRODUCT(('白止-S级品'!$A$2:$A$26=$B158)*('白止-S级品'!$D$1:$AV$1=H$1)*('白止-S级品'!$D$2:$AV$26)),0)+IFERROR(SUMPRODUCT(('乐容-S级品'!$A$4:$A$32=$B158)*('乐容-S级品'!$L$3:$CA$3=H$1)*('乐容-S级品'!$L$4:$CA$32)),0)</f>
      </c>
      <c r="I158" s="280">
        <f>IFERROR(SUMPRODUCT(('控温被PRO-S级品'!$B$2:$B$10=$B158)*('控温被PRO-S级品'!$E$1:$BE$1=I$1)*('控温被PRO-S级品'!$E$2:$BE$10)),0)+IFERROR(SUMPRODUCT(('冬被-S级品'!$B$2:$B$10=$B158)*('冬被-S级品'!$E$1:$AW$1=I$1)*('冬被-S级品'!$E$2:$AW$10)),0)+IFERROR(SUMPRODUCT(('白止-S级品'!$A$2:$A$26=$B158)*('白止-S级品'!$D$1:$AV$1=I$1)*('白止-S级品'!$D$2:$AV$26)),0)+IFERROR(SUMPRODUCT(('乐容-S级品'!$A$4:$A$32=$B158)*('乐容-S级品'!$L$3:$CA$3=I$1)*('乐容-S级品'!$L$4:$CA$32)),0)</f>
      </c>
      <c r="J158" s="280">
        <f>IFERROR(SUMPRODUCT(('控温被PRO-S级品'!$B$2:$B$10=$B158)*('控温被PRO-S级品'!$E$1:$BE$1=J$1)*('控温被PRO-S级品'!$E$2:$BE$10)),0)+IFERROR(SUMPRODUCT(('冬被-S级品'!$B$2:$B$10=$B158)*('冬被-S级品'!$E$1:$AW$1=J$1)*('冬被-S级品'!$E$2:$AW$10)),0)+IFERROR(SUMPRODUCT(('白止-S级品'!$A$2:$A$26=$B158)*('白止-S级品'!$D$1:$AV$1=J$1)*('白止-S级品'!$D$2:$AV$26)),0)+IFERROR(SUMPRODUCT(('乐容-S级品'!$A$4:$A$32=$B158)*('乐容-S级品'!$L$3:$CA$3=J$1)*('乐容-S级品'!$L$4:$CA$32)),0)</f>
      </c>
      <c r="K158" s="280">
        <f>IFERROR(SUMPRODUCT(('控温被PRO-S级品'!$B$2:$B$10=$B158)*('控温被PRO-S级品'!$E$1:$BE$1=K$1)*('控温被PRO-S级品'!$E$2:$BE$10)),0)+IFERROR(SUMPRODUCT(('冬被-S级品'!$B$2:$B$10=$B158)*('冬被-S级品'!$E$1:$AW$1=K$1)*('冬被-S级品'!$E$2:$AW$10)),0)+IFERROR(SUMPRODUCT(('白止-S级品'!$A$2:$A$26=$B158)*('白止-S级品'!$D$1:$AV$1=K$1)*('白止-S级品'!$D$2:$AV$26)),0)+IFERROR(SUMPRODUCT(('乐容-S级品'!$A$4:$A$32=$B158)*('乐容-S级品'!$L$3:$CA$3=K$1)*('乐容-S级品'!$L$4:$CA$32)),0)</f>
      </c>
      <c r="L158" s="280">
        <f>IFERROR(SUMPRODUCT(('控温被PRO-S级品'!$B$2:$B$10=$B158)*('控温被PRO-S级品'!$E$1:$BE$1=L$1)*('控温被PRO-S级品'!$E$2:$BE$10)),0)+IFERROR(SUMPRODUCT(('冬被-S级品'!$B$2:$B$10=$B158)*('冬被-S级品'!$E$1:$AW$1=L$1)*('冬被-S级品'!$E$2:$AW$10)),0)+IFERROR(SUMPRODUCT(('白止-S级品'!$A$2:$A$26=$B158)*('白止-S级品'!$D$1:$AV$1=L$1)*('白止-S级品'!$D$2:$AV$26)),0)+IFERROR(SUMPRODUCT(('乐容-S级品'!$A$4:$A$32=$B158)*('乐容-S级品'!$L$3:$CA$3=L$1)*('乐容-S级品'!$L$4:$CA$32)),0)</f>
      </c>
      <c r="M158" s="280">
        <f>IFERROR(SUMPRODUCT(('控温被PRO-S级品'!$B$2:$B$10=$B158)*('控温被PRO-S级品'!$E$1:$BE$1=M$1)*('控温被PRO-S级品'!$E$2:$BE$10)),0)+IFERROR(SUMPRODUCT(('冬被-S级品'!$B$2:$B$10=$B158)*('冬被-S级品'!$E$1:$AW$1=M$1)*('冬被-S级品'!$E$2:$AW$10)),0)+IFERROR(SUMPRODUCT(('白止-S级品'!$A$2:$A$26=$B158)*('白止-S级品'!$D$1:$AV$1=M$1)*('白止-S级品'!$D$2:$AV$26)),0)+IFERROR(SUMPRODUCT(('乐容-S级品'!$A$4:$A$32=$B158)*('乐容-S级品'!$L$3:$CA$3=M$1)*('乐容-S级品'!$L$4:$CA$32)),0)</f>
      </c>
      <c r="N158" s="280">
        <f>IFERROR(SUMPRODUCT(('控温被PRO-S级品'!$B$2:$B$10=$B158)*('控温被PRO-S级品'!$E$1:$BE$1=N$1)*('控温被PRO-S级品'!$E$2:$BE$10)),0)+IFERROR(SUMPRODUCT(('冬被-S级品'!$B$2:$B$10=$B158)*('冬被-S级品'!$E$1:$AW$1=N$1)*('冬被-S级品'!$E$2:$AW$10)),0)+IFERROR(SUMPRODUCT(('白止-S级品'!$A$2:$A$26=$B158)*('白止-S级品'!$D$1:$AV$1=N$1)*('白止-S级品'!$D$2:$AV$26)),0)+IFERROR(SUMPRODUCT(('乐容-S级品'!$A$4:$A$32=$B158)*('乐容-S级品'!$L$3:$CA$3=N$1)*('乐容-S级品'!$L$4:$CA$32)),0)</f>
      </c>
      <c r="O158" s="280">
        <f>IFERROR(SUMPRODUCT(('控温被PRO-S级品'!$B$2:$B$10=$B158)*('控温被PRO-S级品'!$E$1:$BE$1=O$1)*('控温被PRO-S级品'!$E$2:$BE$10)),0)+IFERROR(SUMPRODUCT(('冬被-S级品'!$B$2:$B$10=$B158)*('冬被-S级品'!$E$1:$AW$1=O$1)*('冬被-S级品'!$E$2:$AW$10)),0)+IFERROR(SUMPRODUCT(('白止-S级品'!$A$2:$A$26=$B158)*('白止-S级品'!$D$1:$AV$1=O$1)*('白止-S级品'!$D$2:$AV$26)),0)+IFERROR(SUMPRODUCT(('乐容-S级品'!$A$4:$A$32=$B158)*('乐容-S级品'!$L$3:$CA$3=O$1)*('乐容-S级品'!$L$4:$CA$32)),0)</f>
      </c>
      <c r="P158" s="280">
        <f>IFERROR(SUMPRODUCT(('控温被PRO-S级品'!$B$2:$B$10=$B158)*('控温被PRO-S级品'!$E$1:$BE$1=P$1)*('控温被PRO-S级品'!$E$2:$BE$10)),0)+IFERROR(SUMPRODUCT(('冬被-S级品'!$B$2:$B$10=$B158)*('冬被-S级品'!$E$1:$AW$1=P$1)*('冬被-S级品'!$E$2:$AW$10)),0)+IFERROR(SUMPRODUCT(('白止-S级品'!$A$2:$A$26=$B158)*('白止-S级品'!$D$1:$AV$1=P$1)*('白止-S级品'!$D$2:$AV$26)),0)+IFERROR(SUMPRODUCT(('乐容-S级品'!$A$4:$A$32=$B158)*('乐容-S级品'!$L$3:$CA$3=P$1)*('乐容-S级品'!$L$4:$CA$32)),0)</f>
      </c>
      <c r="Q158" s="280">
        <f>IFERROR(SUMPRODUCT(('控温被PRO-S级品'!$B$2:$B$10=$B158)*('控温被PRO-S级品'!$E$1:$BE$1=Q$1)*('控温被PRO-S级品'!$E$2:$BE$10)),0)+IFERROR(SUMPRODUCT(('冬被-S级品'!$B$2:$B$10=$B158)*('冬被-S级品'!$E$1:$AW$1=Q$1)*('冬被-S级品'!$E$2:$AW$10)),0)+IFERROR(SUMPRODUCT(('白止-S级品'!$A$2:$A$26=$B158)*('白止-S级品'!$D$1:$AV$1=Q$1)*('白止-S级品'!$D$2:$AV$26)),0)+IFERROR(SUMPRODUCT(('乐容-S级品'!$A$4:$A$32=$B158)*('乐容-S级品'!$L$3:$CA$3=Q$1)*('乐容-S级品'!$L$4:$CA$32)),0)</f>
      </c>
      <c r="R158" s="280">
        <f>IFERROR(SUMPRODUCT(('控温被PRO-S级品'!$B$2:$B$10=$B158)*('控温被PRO-S级品'!$E$1:$BE$1=R$1)*('控温被PRO-S级品'!$E$2:$BE$10)),0)+IFERROR(SUMPRODUCT(('冬被-S级品'!$B$2:$B$10=$B158)*('冬被-S级品'!$E$1:$AW$1=R$1)*('冬被-S级品'!$E$2:$AW$10)),0)+IFERROR(SUMPRODUCT(('白止-S级品'!$A$2:$A$26=$B158)*('白止-S级品'!$D$1:$AV$1=R$1)*('白止-S级品'!$D$2:$AV$26)),0)+IFERROR(SUMPRODUCT(('乐容-S级品'!$A$4:$A$32=$B158)*('乐容-S级品'!$L$3:$CA$3=R$1)*('乐容-S级品'!$L$4:$CA$32)),0)</f>
      </c>
      <c r="S158" s="280">
        <f>IFERROR(SUMPRODUCT(('控温被PRO-S级品'!$B$2:$B$10=$B158)*('控温被PRO-S级品'!$E$1:$BE$1=S$1)*('控温被PRO-S级品'!$E$2:$BE$10)),0)+IFERROR(SUMPRODUCT(('冬被-S级品'!$B$2:$B$10=$B158)*('冬被-S级品'!$E$1:$AW$1=S$1)*('冬被-S级品'!$E$2:$AW$10)),0)+IFERROR(SUMPRODUCT(('白止-S级品'!$A$2:$A$26=$B158)*('白止-S级品'!$D$1:$AV$1=S$1)*('白止-S级品'!$D$2:$AV$26)),0)+IFERROR(SUMPRODUCT(('乐容-S级品'!$A$4:$A$32=$B158)*('乐容-S级品'!$L$3:$CA$3=S$1)*('乐容-S级品'!$L$4:$CA$32)),0)</f>
      </c>
      <c r="T158" s="280">
        <f>IFERROR(SUMPRODUCT(('控温被PRO-S级品'!$B$2:$B$10=$B158)*('控温被PRO-S级品'!$E$1:$BE$1=T$1)*('控温被PRO-S级品'!$E$2:$BE$10)),0)+IFERROR(SUMPRODUCT(('冬被-S级品'!$B$2:$B$10=$B158)*('冬被-S级品'!$E$1:$AW$1=T$1)*('冬被-S级品'!$E$2:$AW$10)),0)+IFERROR(SUMPRODUCT(('白止-S级品'!$A$2:$A$26=$B158)*('白止-S级品'!$D$1:$AV$1=T$1)*('白止-S级品'!$D$2:$AV$26)),0)+IFERROR(SUMPRODUCT(('乐容-S级品'!$A$4:$A$32=$B158)*('乐容-S级品'!$L$3:$CA$3=T$1)*('乐容-S级品'!$L$4:$CA$32)),0)</f>
      </c>
      <c r="U158" s="280">
        <f>IFERROR(SUMPRODUCT(('控温被PRO-S级品'!$B$2:$B$10=$B158)*('控温被PRO-S级品'!$E$1:$BE$1=U$1)*('控温被PRO-S级品'!$E$2:$BE$10)),0)+IFERROR(SUMPRODUCT(('冬被-S级品'!$B$2:$B$10=$B158)*('冬被-S级品'!$E$1:$AW$1=U$1)*('冬被-S级品'!$E$2:$AW$10)),0)+IFERROR(SUMPRODUCT(('白止-S级品'!$A$2:$A$26=$B158)*('白止-S级品'!$D$1:$AV$1=U$1)*('白止-S级品'!$D$2:$AV$26)),0)+IFERROR(SUMPRODUCT(('乐容-S级品'!$A$4:$A$32=$B158)*('乐容-S级品'!$L$3:$CA$3=U$1)*('乐容-S级品'!$L$4:$CA$32)),0)</f>
      </c>
      <c r="V158" s="280">
        <f>IFERROR(SUMPRODUCT(('控温被PRO-S级品'!$B$2:$B$10=$B158)*('控温被PRO-S级品'!$E$1:$BE$1=V$1)*('控温被PRO-S级品'!$E$2:$BE$10)),0)+IFERROR(SUMPRODUCT(('冬被-S级品'!$B$2:$B$10=$B158)*('冬被-S级品'!$E$1:$AW$1=V$1)*('冬被-S级品'!$E$2:$AW$10)),0)+IFERROR(SUMPRODUCT(('白止-S级品'!$A$2:$A$26=$B158)*('白止-S级品'!$D$1:$AV$1=V$1)*('白止-S级品'!$D$2:$AV$26)),0)+IFERROR(SUMPRODUCT(('乐容-S级品'!$A$4:$A$32=$B158)*('乐容-S级品'!$L$3:$CA$3=V$1)*('乐容-S级品'!$L$4:$CA$32)),0)</f>
      </c>
      <c r="W158" s="280">
        <f>IFERROR(SUMPRODUCT(('控温被PRO-S级品'!$B$2:$B$10=$B158)*('控温被PRO-S级品'!$E$1:$BE$1=W$1)*('控温被PRO-S级品'!$E$2:$BE$10)),0)+IFERROR(SUMPRODUCT(('冬被-S级品'!$B$2:$B$10=$B158)*('冬被-S级品'!$E$1:$AW$1=W$1)*('冬被-S级品'!$E$2:$AW$10)),0)+IFERROR(SUMPRODUCT(('白止-S级品'!$A$2:$A$26=$B158)*('白止-S级品'!$D$1:$AV$1=W$1)*('白止-S级品'!$D$2:$AV$26)),0)+IFERROR(SUMPRODUCT(('乐容-S级品'!$A$4:$A$32=$B158)*('乐容-S级品'!$L$3:$CA$3=W$1)*('乐容-S级品'!$L$4:$CA$32)),0)</f>
      </c>
      <c r="X158" s="280">
        <f>IFERROR(SUMPRODUCT(('控温被PRO-S级品'!$B$2:$B$10=$B158)*('控温被PRO-S级品'!$E$1:$BE$1=X$1)*('控温被PRO-S级品'!$E$2:$BE$10)),0)+IFERROR(SUMPRODUCT(('冬被-S级品'!$B$2:$B$10=$B158)*('冬被-S级品'!$E$1:$AW$1=X$1)*('冬被-S级品'!$E$2:$AW$10)),0)+IFERROR(SUMPRODUCT(('白止-S级品'!$A$2:$A$26=$B158)*('白止-S级品'!$D$1:$AV$1=X$1)*('白止-S级品'!$D$2:$AV$26)),0)+IFERROR(SUMPRODUCT(('乐容-S级品'!$A$4:$A$32=$B158)*('乐容-S级品'!$L$3:$CA$3=X$1)*('乐容-S级品'!$L$4:$CA$32)),0)</f>
      </c>
      <c r="Y158" s="280">
        <f>IFERROR(SUMPRODUCT(('控温被PRO-S级品'!$B$2:$B$10=$B158)*('控温被PRO-S级品'!$E$1:$BE$1=Y$1)*('控温被PRO-S级品'!$E$2:$BE$10)),0)+IFERROR(SUMPRODUCT(('冬被-S级品'!$B$2:$B$10=$B158)*('冬被-S级品'!$E$1:$AW$1=Y$1)*('冬被-S级品'!$E$2:$AW$10)),0)+IFERROR(SUMPRODUCT(('白止-S级品'!$A$2:$A$26=$B158)*('白止-S级品'!$D$1:$AV$1=Y$1)*('白止-S级品'!$D$2:$AV$26)),0)+IFERROR(SUMPRODUCT(('乐容-S级品'!$A$4:$A$32=$B158)*('乐容-S级品'!$L$3:$CA$3=Y$1)*('乐容-S级品'!$L$4:$CA$32)),0)</f>
      </c>
      <c r="Z158" s="280">
        <f>IFERROR(SUMPRODUCT(('控温被PRO-S级品'!$B$2:$B$10=$B158)*('控温被PRO-S级品'!$E$1:$BE$1=Z$1)*('控温被PRO-S级品'!$E$2:$BE$10)),0)+IFERROR(SUMPRODUCT(('冬被-S级品'!$B$2:$B$10=$B158)*('冬被-S级品'!$E$1:$AW$1=Z$1)*('冬被-S级品'!$E$2:$AW$10)),0)+IFERROR(SUMPRODUCT(('白止-S级品'!$A$2:$A$26=$B158)*('白止-S级品'!$D$1:$AV$1=Z$1)*('白止-S级品'!$D$2:$AV$26)),0)+IFERROR(SUMPRODUCT(('乐容-S级品'!$A$4:$A$32=$B158)*('乐容-S级品'!$L$3:$CA$3=Z$1)*('乐容-S级品'!$L$4:$CA$32)),0)</f>
      </c>
      <c r="AA158" s="280">
        <f>IFERROR(SUMPRODUCT(('控温被PRO-S级品'!$B$2:$B$10=$B158)*('控温被PRO-S级品'!$E$1:$BE$1=AA$1)*('控温被PRO-S级品'!$E$2:$BE$10)),0)+IFERROR(SUMPRODUCT(('冬被-S级品'!$B$2:$B$10=$B158)*('冬被-S级品'!$E$1:$AW$1=AA$1)*('冬被-S级品'!$E$2:$AW$10)),0)+IFERROR(SUMPRODUCT(('白止-S级品'!$A$2:$A$26=$B158)*('白止-S级品'!$D$1:$AV$1=AA$1)*('白止-S级品'!$D$2:$AV$26)),0)+IFERROR(SUMPRODUCT(('乐容-S级品'!$A$4:$A$32=$B158)*('乐容-S级品'!$L$3:$CA$3=AA$1)*('乐容-S级品'!$L$4:$CA$32)),0)</f>
      </c>
      <c r="AB158" s="280">
        <f>IFERROR(SUMPRODUCT(('控温被PRO-S级品'!$B$2:$B$10=$B158)*('控温被PRO-S级品'!$E$1:$BE$1=AB$1)*('控温被PRO-S级品'!$E$2:$BE$10)),0)+IFERROR(SUMPRODUCT(('冬被-S级品'!$B$2:$B$10=$B158)*('冬被-S级品'!$E$1:$AW$1=AB$1)*('冬被-S级品'!$E$2:$AW$10)),0)+IFERROR(SUMPRODUCT(('白止-S级品'!$A$2:$A$26=$B158)*('白止-S级品'!$D$1:$AV$1=AB$1)*('白止-S级品'!$D$2:$AV$26)),0)+IFERROR(SUMPRODUCT(('乐容-S级品'!$A$4:$A$32=$B158)*('乐容-S级品'!$L$3:$CA$3=AB$1)*('乐容-S级品'!$L$4:$CA$32)),0)</f>
      </c>
      <c r="AC158" s="280">
        <f>IFERROR(SUMPRODUCT(('控温被PRO-S级品'!$B$2:$B$10=$B158)*('控温被PRO-S级品'!$E$1:$BE$1=AC$1)*('控温被PRO-S级品'!$E$2:$BE$10)),0)+IFERROR(SUMPRODUCT(('冬被-S级品'!$B$2:$B$10=$B158)*('冬被-S级品'!$E$1:$AW$1=AC$1)*('冬被-S级品'!$E$2:$AW$10)),0)+IFERROR(SUMPRODUCT(('白止-S级品'!$A$2:$A$26=$B158)*('白止-S级品'!$D$1:$AV$1=AC$1)*('白止-S级品'!$D$2:$AV$26)),0)+IFERROR(SUMPRODUCT(('乐容-S级品'!$A$4:$A$32=$B158)*('乐容-S级品'!$L$3:$CA$3=AC$1)*('乐容-S级品'!$L$4:$CA$32)),0)</f>
      </c>
      <c r="AD158" s="280">
        <f>IFERROR(SUMPRODUCT(('控温被PRO-S级品'!$B$2:$B$10=$B158)*('控温被PRO-S级品'!$E$1:$BE$1=AD$1)*('控温被PRO-S级品'!$E$2:$BE$10)),0)+IFERROR(SUMPRODUCT(('冬被-S级品'!$B$2:$B$10=$B158)*('冬被-S级品'!$E$1:$AW$1=AD$1)*('冬被-S级品'!$E$2:$AW$10)),0)+IFERROR(SUMPRODUCT(('白止-S级品'!$A$2:$A$26=$B158)*('白止-S级品'!$D$1:$AV$1=AD$1)*('白止-S级品'!$D$2:$AV$26)),0)+IFERROR(SUMPRODUCT(('乐容-S级品'!$A$4:$A$32=$B158)*('乐容-S级品'!$L$3:$CA$3=AD$1)*('乐容-S级品'!$L$4:$CA$32)),0)</f>
      </c>
      <c r="AE158" s="280">
        <f>IFERROR(SUMPRODUCT(('控温被PRO-S级品'!$B$2:$B$10=$B158)*('控温被PRO-S级品'!$E$1:$BE$1=AE$1)*('控温被PRO-S级品'!$E$2:$BE$10)),0)+IFERROR(SUMPRODUCT(('冬被-S级品'!$B$2:$B$10=$B158)*('冬被-S级品'!$E$1:$AW$1=AE$1)*('冬被-S级品'!$E$2:$AW$10)),0)+IFERROR(SUMPRODUCT(('白止-S级品'!$A$2:$A$26=$B158)*('白止-S级品'!$D$1:$AV$1=AE$1)*('白止-S级品'!$D$2:$AV$26)),0)+IFERROR(SUMPRODUCT(('乐容-S级品'!$A$4:$A$32=$B158)*('乐容-S级品'!$L$3:$CA$3=AE$1)*('乐容-S级品'!$L$4:$CA$32)),0)</f>
      </c>
      <c r="AF158" s="280">
        <f>IFERROR(SUMPRODUCT(('控温被PRO-S级品'!$B$2:$B$10=$B158)*('控温被PRO-S级品'!$E$1:$BE$1=AF$1)*('控温被PRO-S级品'!$E$2:$BE$10)),0)+IFERROR(SUMPRODUCT(('冬被-S级品'!$B$2:$B$10=$B158)*('冬被-S级品'!$E$1:$AW$1=AF$1)*('冬被-S级品'!$E$2:$AW$10)),0)+IFERROR(SUMPRODUCT(('白止-S级品'!$A$2:$A$26=$B158)*('白止-S级品'!$D$1:$AV$1=AF$1)*('白止-S级品'!$D$2:$AV$26)),0)+IFERROR(SUMPRODUCT(('乐容-S级品'!$A$4:$A$32=$B158)*('乐容-S级品'!$L$3:$CA$3=AF$1)*('乐容-S级品'!$L$4:$CA$32)),0)</f>
      </c>
      <c r="AG158" s="280">
        <f>IFERROR(SUMPRODUCT(('控温被PRO-S级品'!$B$2:$B$10=$B158)*('控温被PRO-S级品'!$E$1:$BE$1=AG$1)*('控温被PRO-S级品'!$E$2:$BE$10)),0)+IFERROR(SUMPRODUCT(('冬被-S级品'!$B$2:$B$10=$B158)*('冬被-S级品'!$E$1:$AW$1=AG$1)*('冬被-S级品'!$E$2:$AW$10)),0)+IFERROR(SUMPRODUCT(('白止-S级品'!$A$2:$A$26=$B158)*('白止-S级品'!$D$1:$AV$1=AG$1)*('白止-S级品'!$D$2:$AV$26)),0)+IFERROR(SUMPRODUCT(('乐容-S级品'!$A$4:$A$32=$B158)*('乐容-S级品'!$L$3:$CA$3=AG$1)*('乐容-S级品'!$L$4:$CA$32)),0)</f>
      </c>
      <c r="AH158" s="280">
        <f>IFERROR(SUMPRODUCT(('控温被PRO-S级品'!$B$2:$B$10=$B158)*('控温被PRO-S级品'!$E$1:$BE$1=AH$1)*('控温被PRO-S级品'!$E$2:$BE$10)),0)+IFERROR(SUMPRODUCT(('冬被-S级品'!$B$2:$B$10=$B158)*('冬被-S级品'!$E$1:$AW$1=AH$1)*('冬被-S级品'!$E$2:$AW$10)),0)+IFERROR(SUMPRODUCT(('白止-S级品'!$A$2:$A$26=$B158)*('白止-S级品'!$D$1:$AV$1=AH$1)*('白止-S级品'!$D$2:$AV$26)),0)+IFERROR(SUMPRODUCT(('乐容-S级品'!$A$4:$A$32=$B158)*('乐容-S级品'!$L$3:$CA$3=AH$1)*('乐容-S级品'!$L$4:$CA$32)),0)</f>
      </c>
      <c r="AI158" s="280">
        <f>IFERROR(SUMPRODUCT(('控温被PRO-S级品'!$B$2:$B$10=$B158)*('控温被PRO-S级品'!$E$1:$BE$1=AI$1)*('控温被PRO-S级品'!$E$2:$BE$10)),0)+IFERROR(SUMPRODUCT(('冬被-S级品'!$B$2:$B$10=$B158)*('冬被-S级品'!$E$1:$AW$1=AI$1)*('冬被-S级品'!$E$2:$AW$10)),0)+IFERROR(SUMPRODUCT(('白止-S级品'!$A$2:$A$26=$B158)*('白止-S级品'!$D$1:$AV$1=AI$1)*('白止-S级品'!$D$2:$AV$26)),0)+IFERROR(SUMPRODUCT(('乐容-S级品'!$A$4:$A$32=$B158)*('乐容-S级品'!$L$3:$CA$3=AI$1)*('乐容-S级品'!$L$4:$CA$32)),0)</f>
      </c>
      <c r="AJ158" s="280">
        <f>IFERROR(SUMPRODUCT(('控温被PRO-S级品'!$B$2:$B$10=$B158)*('控温被PRO-S级品'!$E$1:$BE$1=AJ$1)*('控温被PRO-S级品'!$E$2:$BE$10)),0)+IFERROR(SUMPRODUCT(('冬被-S级品'!$B$2:$B$10=$B158)*('冬被-S级品'!$E$1:$AW$1=AJ$1)*('冬被-S级品'!$E$2:$AW$10)),0)+IFERROR(SUMPRODUCT(('白止-S级品'!$A$2:$A$26=$B158)*('白止-S级品'!$D$1:$AV$1=AJ$1)*('白止-S级品'!$D$2:$AV$26)),0)+IFERROR(SUMPRODUCT(('乐容-S级品'!$A$4:$A$32=$B158)*('乐容-S级品'!$L$3:$CA$3=AJ$1)*('乐容-S级品'!$L$4:$CA$32)),0)</f>
      </c>
      <c r="AK158" s="280">
        <f>IFERROR(SUMPRODUCT(('控温被PRO-S级品'!$B$2:$B$10=$B158)*('控温被PRO-S级品'!$E$1:$BE$1=AK$1)*('控温被PRO-S级品'!$E$2:$BE$10)),0)+IFERROR(SUMPRODUCT(('冬被-S级品'!$B$2:$B$10=$B158)*('冬被-S级品'!$E$1:$AW$1=AK$1)*('冬被-S级品'!$E$2:$AW$10)),0)+IFERROR(SUMPRODUCT(('白止-S级品'!$A$2:$A$26=$B158)*('白止-S级品'!$D$1:$AV$1=AK$1)*('白止-S级品'!$D$2:$AV$26)),0)+IFERROR(SUMPRODUCT(('乐容-S级品'!$A$4:$A$32=$B158)*('乐容-S级品'!$L$3:$CA$3=AK$1)*('乐容-S级品'!$L$4:$CA$32)),0)</f>
      </c>
      <c r="AL158" s="280">
        <f>IFERROR(SUMPRODUCT(('控温被PRO-S级品'!$B$2:$B$10=$B158)*('控温被PRO-S级品'!$E$1:$BE$1=AL$1)*('控温被PRO-S级品'!$E$2:$BE$10)),0)+IFERROR(SUMPRODUCT(('冬被-S级品'!$B$2:$B$10=$B158)*('冬被-S级品'!$E$1:$AW$1=AL$1)*('冬被-S级品'!$E$2:$AW$10)),0)+IFERROR(SUMPRODUCT(('白止-S级品'!$A$2:$A$26=$B158)*('白止-S级品'!$D$1:$AV$1=AL$1)*('白止-S级品'!$D$2:$AV$26)),0)+IFERROR(SUMPRODUCT(('乐容-S级品'!$A$4:$A$32=$B158)*('乐容-S级品'!$L$3:$CA$3=AL$1)*('乐容-S级品'!$L$4:$CA$32)),0)</f>
      </c>
      <c r="AM158" s="280">
        <f>IFERROR(SUMPRODUCT(('控温被PRO-S级品'!$B$2:$B$10=$B158)*('控温被PRO-S级品'!$E$1:$BE$1=AM$1)*('控温被PRO-S级品'!$E$2:$BE$10)),0)+IFERROR(SUMPRODUCT(('冬被-S级品'!$B$2:$B$10=$B158)*('冬被-S级品'!$E$1:$AW$1=AM$1)*('冬被-S级品'!$E$2:$AW$10)),0)+IFERROR(SUMPRODUCT(('白止-S级品'!$A$2:$A$26=$B158)*('白止-S级品'!$D$1:$AV$1=AM$1)*('白止-S级品'!$D$2:$AV$26)),0)+IFERROR(SUMPRODUCT(('乐容-S级品'!$A$4:$A$32=$B158)*('乐容-S级品'!$L$3:$CA$3=AM$1)*('乐容-S级品'!$L$4:$CA$32)),0)</f>
      </c>
      <c r="AN158" s="280">
        <f>IFERROR(SUMPRODUCT(('控温被PRO-S级品'!$B$2:$B$10=$B158)*('控温被PRO-S级品'!$E$1:$BE$1=AN$1)*('控温被PRO-S级品'!$E$2:$BE$10)),0)+IFERROR(SUMPRODUCT(('冬被-S级品'!$B$2:$B$10=$B158)*('冬被-S级品'!$E$1:$AW$1=AN$1)*('冬被-S级品'!$E$2:$AW$10)),0)+IFERROR(SUMPRODUCT(('白止-S级品'!$A$2:$A$26=$B158)*('白止-S级品'!$D$1:$AV$1=AN$1)*('白止-S级品'!$D$2:$AV$26)),0)+IFERROR(SUMPRODUCT(('乐容-S级品'!$A$4:$A$32=$B158)*('乐容-S级品'!$L$3:$CA$3=AN$1)*('乐容-S级品'!$L$4:$CA$32)),0)</f>
      </c>
      <c r="AO158" s="280">
        <f>IFERROR(SUMPRODUCT(('控温被PRO-S级品'!$B$2:$B$10=$B158)*('控温被PRO-S级品'!$E$1:$BE$1=AO$1)*('控温被PRO-S级品'!$E$2:$BE$10)),0)+IFERROR(SUMPRODUCT(('冬被-S级品'!$B$2:$B$10=$B158)*('冬被-S级品'!$E$1:$AW$1=AO$1)*('冬被-S级品'!$E$2:$AW$10)),0)+IFERROR(SUMPRODUCT(('白止-S级品'!$A$2:$A$26=$B158)*('白止-S级品'!$D$1:$AV$1=AO$1)*('白止-S级品'!$D$2:$AV$26)),0)+IFERROR(SUMPRODUCT(('乐容-S级品'!$A$4:$A$32=$B158)*('乐容-S级品'!$L$3:$CA$3=AO$1)*('乐容-S级品'!$L$4:$CA$32)),0)</f>
      </c>
      <c r="AP158" s="280">
        <f>IFERROR(SUMPRODUCT(('控温被PRO-S级品'!$B$2:$B$10=$B158)*('控温被PRO-S级品'!$E$1:$BE$1=AP$1)*('控温被PRO-S级品'!$E$2:$BE$10)),0)+IFERROR(SUMPRODUCT(('冬被-S级品'!$B$2:$B$10=$B158)*('冬被-S级品'!$E$1:$AW$1=AP$1)*('冬被-S级品'!$E$2:$AW$10)),0)+IFERROR(SUMPRODUCT(('白止-S级品'!$A$2:$A$26=$B158)*('白止-S级品'!$D$1:$AV$1=AP$1)*('白止-S级品'!$D$2:$AV$26)),0)+IFERROR(SUMPRODUCT(('乐容-S级品'!$A$4:$A$32=$B158)*('乐容-S级品'!$L$3:$CA$3=AP$1)*('乐容-S级品'!$L$4:$CA$32)),0)</f>
      </c>
      <c r="AQ158" s="280">
        <f>IFERROR(SUMPRODUCT(('控温被PRO-S级品'!$B$2:$B$10=$B158)*('控温被PRO-S级品'!$E$1:$BE$1=AQ$1)*('控温被PRO-S级品'!$E$2:$BE$10)),0)+IFERROR(SUMPRODUCT(('冬被-S级品'!$B$2:$B$10=$B158)*('冬被-S级品'!$E$1:$AW$1=AQ$1)*('冬被-S级品'!$E$2:$AW$10)),0)+IFERROR(SUMPRODUCT(('白止-S级品'!$A$2:$A$26=$B158)*('白止-S级品'!$D$1:$AV$1=AQ$1)*('白止-S级品'!$D$2:$AV$26)),0)+IFERROR(SUMPRODUCT(('乐容-S级品'!$A$4:$A$32=$B158)*('乐容-S级品'!$L$3:$CA$3=AQ$1)*('乐容-S级品'!$L$4:$CA$32)),0)</f>
      </c>
      <c r="AR158" s="280">
        <f>IFERROR(SUMPRODUCT(('控温被PRO-S级品'!$B$2:$B$10=$B158)*('控温被PRO-S级品'!$E$1:$BE$1=AR$1)*('控温被PRO-S级品'!$E$2:$BE$10)),0)+IFERROR(SUMPRODUCT(('冬被-S级品'!$B$2:$B$10=$B158)*('冬被-S级品'!$E$1:$AW$1=AR$1)*('冬被-S级品'!$E$2:$AW$10)),0)+IFERROR(SUMPRODUCT(('白止-S级品'!$A$2:$A$26=$B158)*('白止-S级品'!$D$1:$AV$1=AR$1)*('白止-S级品'!$D$2:$AV$26)),0)+IFERROR(SUMPRODUCT(('乐容-S级品'!$A$4:$A$32=$B158)*('乐容-S级品'!$L$3:$CA$3=AR$1)*('乐容-S级品'!$L$4:$CA$32)),0)</f>
      </c>
      <c r="AS158" s="280">
        <f>IFERROR(SUMPRODUCT(('控温被PRO-S级品'!$B$2:$B$10=$B158)*('控温被PRO-S级品'!$E$1:$BE$1=AS$1)*('控温被PRO-S级品'!$E$2:$BE$10)),0)+IFERROR(SUMPRODUCT(('冬被-S级品'!$B$2:$B$10=$B158)*('冬被-S级品'!$E$1:$AW$1=AS$1)*('冬被-S级品'!$E$2:$AW$10)),0)+IFERROR(SUMPRODUCT(('白止-S级品'!$A$2:$A$26=$B158)*('白止-S级品'!$D$1:$AV$1=AS$1)*('白止-S级品'!$D$2:$AV$26)),0)+IFERROR(SUMPRODUCT(('乐容-S级品'!$A$4:$A$32=$B158)*('乐容-S级品'!$L$3:$CA$3=AS$1)*('乐容-S级品'!$L$4:$CA$32)),0)</f>
      </c>
      <c r="AT158" s="280">
        <f>IFERROR(SUMPRODUCT(('控温被PRO-S级品'!$B$2:$B$10=$B158)*('控温被PRO-S级品'!$E$1:$BE$1=AT$1)*('控温被PRO-S级品'!$E$2:$BE$10)),0)+IFERROR(SUMPRODUCT(('冬被-S级品'!$B$2:$B$10=$B158)*('冬被-S级品'!$E$1:$AW$1=AT$1)*('冬被-S级品'!$E$2:$AW$10)),0)+IFERROR(SUMPRODUCT(('白止-S级品'!$A$2:$A$26=$B158)*('白止-S级品'!$D$1:$AV$1=AT$1)*('白止-S级品'!$D$2:$AV$26)),0)+IFERROR(SUMPRODUCT(('乐容-S级品'!$A$4:$A$32=$B158)*('乐容-S级品'!$L$3:$CA$3=AT$1)*('乐容-S级品'!$L$4:$CA$32)),0)</f>
      </c>
      <c r="AU158" s="280">
        <f>IFERROR(SUMPRODUCT(('控温被PRO-S级品'!$B$2:$B$10=$B158)*('控温被PRO-S级品'!$E$1:$BE$1=AU$1)*('控温被PRO-S级品'!$E$2:$BE$10)),0)+IFERROR(SUMPRODUCT(('冬被-S级品'!$B$2:$B$10=$B158)*('冬被-S级品'!$E$1:$AW$1=AU$1)*('冬被-S级品'!$E$2:$AW$10)),0)+IFERROR(SUMPRODUCT(('白止-S级品'!$A$2:$A$26=$B158)*('白止-S级品'!$D$1:$AV$1=AU$1)*('白止-S级品'!$D$2:$AV$26)),0)+IFERROR(SUMPRODUCT(('乐容-S级品'!$A$4:$A$32=$B158)*('乐容-S级品'!$L$3:$CA$3=AU$1)*('乐容-S级品'!$L$4:$CA$32)),0)</f>
      </c>
      <c r="AV158" s="280">
        <f>IFERROR(SUMPRODUCT(('控温被PRO-S级品'!$B$2:$B$10=$B158)*('控温被PRO-S级品'!$E$1:$BE$1=AV$1)*('控温被PRO-S级品'!$E$2:$BE$10)),0)+IFERROR(SUMPRODUCT(('冬被-S级品'!$B$2:$B$10=$B158)*('冬被-S级品'!$E$1:$AW$1=AV$1)*('冬被-S级品'!$E$2:$AW$10)),0)+IFERROR(SUMPRODUCT(('白止-S级品'!$A$2:$A$26=$B158)*('白止-S级品'!$D$1:$AV$1=AV$1)*('白止-S级品'!$D$2:$AV$26)),0)+IFERROR(SUMPRODUCT(('乐容-S级品'!$A$4:$A$32=$B158)*('乐容-S级品'!$L$3:$CA$3=AV$1)*('乐容-S级品'!$L$4:$CA$32)),0)</f>
      </c>
      <c r="AW158" s="280">
        <f>IFERROR(SUMPRODUCT(('控温被PRO-S级品'!$B$2:$B$10=$B158)*('控温被PRO-S级品'!$E$1:$BE$1=AW$1)*('控温被PRO-S级品'!$E$2:$BE$10)),0)+IFERROR(SUMPRODUCT(('冬被-S级品'!$B$2:$B$10=$B158)*('冬被-S级品'!$E$1:$AW$1=AW$1)*('冬被-S级品'!$E$2:$AW$10)),0)+IFERROR(SUMPRODUCT(('白止-S级品'!$A$2:$A$26=$B158)*('白止-S级品'!$D$1:$AV$1=AW$1)*('白止-S级品'!$D$2:$AV$26)),0)+IFERROR(SUMPRODUCT(('乐容-S级品'!$A$4:$A$32=$B158)*('乐容-S级品'!$L$3:$CA$3=AW$1)*('乐容-S级品'!$L$4:$CA$32)),0)</f>
      </c>
      <c r="AX158" s="280">
        <f>IFERROR(SUMPRODUCT(('控温被PRO-S级品'!$B$2:$B$10=$B158)*('控温被PRO-S级品'!$E$1:$BE$1=AX$1)*('控温被PRO-S级品'!$E$2:$BE$10)),0)+IFERROR(SUMPRODUCT(('冬被-S级品'!$B$2:$B$10=$B158)*('冬被-S级品'!$E$1:$AW$1=AX$1)*('冬被-S级品'!$E$2:$AW$10)),0)+IFERROR(SUMPRODUCT(('白止-S级品'!$A$2:$A$26=$B158)*('白止-S级品'!$D$1:$AV$1=AX$1)*('白止-S级品'!$D$2:$AV$26)),0)+IFERROR(SUMPRODUCT(('乐容-S级品'!$A$4:$A$32=$B158)*('乐容-S级品'!$L$3:$CA$3=AX$1)*('乐容-S级品'!$L$4:$CA$32)),0)</f>
      </c>
      <c r="AY158" s="280">
        <f>IFERROR(SUMPRODUCT(('控温被PRO-S级品'!$B$2:$B$10=$B158)*('控温被PRO-S级品'!$E$1:$BE$1=AY$1)*('控温被PRO-S级品'!$E$2:$BE$10)),0)+IFERROR(SUMPRODUCT(('冬被-S级品'!$B$2:$B$10=$B158)*('冬被-S级品'!$E$1:$AW$1=AY$1)*('冬被-S级品'!$E$2:$AW$10)),0)+IFERROR(SUMPRODUCT(('白止-S级品'!$A$2:$A$26=$B158)*('白止-S级品'!$D$1:$AV$1=AY$1)*('白止-S级品'!$D$2:$AV$26)),0)+IFERROR(SUMPRODUCT(('乐容-S级品'!$A$4:$A$32=$B158)*('乐容-S级品'!$L$3:$CA$3=AY$1)*('乐容-S级品'!$L$4:$CA$32)),0)</f>
      </c>
      <c r="AZ158" s="280">
        <f>IFERROR(SUMPRODUCT(('控温被PRO-S级品'!$B$2:$B$10=$B158)*('控温被PRO-S级品'!$E$1:$BE$1=AZ$1)*('控温被PRO-S级品'!$E$2:$BE$10)),0)+IFERROR(SUMPRODUCT(('冬被-S级品'!$B$2:$B$10=$B158)*('冬被-S级品'!$E$1:$AW$1=AZ$1)*('冬被-S级品'!$E$2:$AW$10)),0)+IFERROR(SUMPRODUCT(('白止-S级品'!$A$2:$A$26=$B158)*('白止-S级品'!$D$1:$AV$1=AZ$1)*('白止-S级品'!$D$2:$AV$26)),0)+IFERROR(SUMPRODUCT(('乐容-S级品'!$A$4:$A$32=$B158)*('乐容-S级品'!$L$3:$CA$3=AZ$1)*('乐容-S级品'!$L$4:$CA$32)),0)</f>
      </c>
      <c r="BA158" s="280">
        <f>IFERROR(SUMPRODUCT(('控温被PRO-S级品'!$B$2:$B$10=$B158)*('控温被PRO-S级品'!$E$1:$BE$1=BA$1)*('控温被PRO-S级品'!$E$2:$BE$10)),0)+IFERROR(SUMPRODUCT(('冬被-S级品'!$B$2:$B$10=$B158)*('冬被-S级品'!$E$1:$AW$1=BA$1)*('冬被-S级品'!$E$2:$AW$10)),0)+IFERROR(SUMPRODUCT(('白止-S级品'!$A$2:$A$26=$B158)*('白止-S级品'!$D$1:$AV$1=BA$1)*('白止-S级品'!$D$2:$AV$26)),0)+IFERROR(SUMPRODUCT(('乐容-S级品'!$A$4:$A$32=$B158)*('乐容-S级品'!$L$3:$CA$3=BA$1)*('乐容-S级品'!$L$4:$CA$32)),0)</f>
      </c>
      <c r="BB158" s="280">
        <f>IFERROR(SUMPRODUCT(('控温被PRO-S级品'!$B$2:$B$10=$B158)*('控温被PRO-S级品'!$E$1:$BE$1=BB$1)*('控温被PRO-S级品'!$E$2:$BE$10)),0)+IFERROR(SUMPRODUCT(('冬被-S级品'!$B$2:$B$10=$B158)*('冬被-S级品'!$E$1:$AW$1=BB$1)*('冬被-S级品'!$E$2:$AW$10)),0)+IFERROR(SUMPRODUCT(('白止-S级品'!$A$2:$A$26=$B158)*('白止-S级品'!$D$1:$AV$1=BB$1)*('白止-S级品'!$D$2:$AV$26)),0)+IFERROR(SUMPRODUCT(('乐容-S级品'!$A$4:$A$32=$B158)*('乐容-S级品'!$L$3:$CA$3=BB$1)*('乐容-S级品'!$L$4:$CA$32)),0)</f>
      </c>
      <c r="BC158" s="280">
        <f>IFERROR(SUMPRODUCT(('控温被PRO-S级品'!$B$2:$B$10=$B158)*('控温被PRO-S级品'!$E$1:$BE$1=BC$1)*('控温被PRO-S级品'!$E$2:$BE$10)),0)+IFERROR(SUMPRODUCT(('冬被-S级品'!$B$2:$B$10=$B158)*('冬被-S级品'!$E$1:$AW$1=BC$1)*('冬被-S级品'!$E$2:$AW$10)),0)+IFERROR(SUMPRODUCT(('白止-S级品'!$A$2:$A$26=$B158)*('白止-S级品'!$D$1:$AV$1=BC$1)*('白止-S级品'!$D$2:$AV$26)),0)+IFERROR(SUMPRODUCT(('乐容-S级品'!$A$4:$A$32=$B158)*('乐容-S级品'!$L$3:$CA$3=BC$1)*('乐容-S级品'!$L$4:$CA$32)),0)</f>
      </c>
      <c r="BD158" s="280">
        <f>IFERROR(SUMPRODUCT(('控温被PRO-S级品'!$B$2:$B$10=$B158)*('控温被PRO-S级品'!$E$1:$BE$1=BD$1)*('控温被PRO-S级品'!$E$2:$BE$10)),0)+IFERROR(SUMPRODUCT(('冬被-S级品'!$B$2:$B$10=$B158)*('冬被-S级品'!$E$1:$AW$1=BD$1)*('冬被-S级品'!$E$2:$AW$10)),0)+IFERROR(SUMPRODUCT(('白止-S级品'!$A$2:$A$26=$B158)*('白止-S级品'!$D$1:$AV$1=BD$1)*('白止-S级品'!$D$2:$AV$26)),0)+IFERROR(SUMPRODUCT(('乐容-S级品'!$A$4:$A$32=$B158)*('乐容-S级品'!$L$3:$CA$3=BD$1)*('乐容-S级品'!$L$4:$CA$32)),0)</f>
      </c>
      <c r="BE158" s="280">
        <f>IFERROR(SUMPRODUCT(('控温被PRO-S级品'!$B$2:$B$10=$B158)*('控温被PRO-S级品'!$E$1:$BE$1=BE$1)*('控温被PRO-S级品'!$E$2:$BE$10)),0)+IFERROR(SUMPRODUCT(('冬被-S级品'!$B$2:$B$10=$B158)*('冬被-S级品'!$E$1:$AW$1=BE$1)*('冬被-S级品'!$E$2:$AW$10)),0)+IFERROR(SUMPRODUCT(('白止-S级品'!$A$2:$A$26=$B158)*('白止-S级品'!$D$1:$AV$1=BE$1)*('白止-S级品'!$D$2:$AV$26)),0)+IFERROR(SUMPRODUCT(('乐容-S级品'!$A$4:$A$32=$B158)*('乐容-S级品'!$L$3:$CA$3=BE$1)*('乐容-S级品'!$L$4:$CA$32)),0)</f>
      </c>
      <c r="BF158" s="280">
        <f>IFERROR(SUMPRODUCT(('控温被PRO-S级品'!$B$2:$B$10=$B158)*('控温被PRO-S级品'!$E$1:$BE$1=BF$1)*('控温被PRO-S级品'!$E$2:$BE$10)),0)+IFERROR(SUMPRODUCT(('冬被-S级品'!$B$2:$B$10=$B158)*('冬被-S级品'!$E$1:$AW$1=BF$1)*('冬被-S级品'!$E$2:$AW$10)),0)+IFERROR(SUMPRODUCT(('白止-S级品'!$A$2:$A$26=$B158)*('白止-S级品'!$D$1:$AV$1=BF$1)*('白止-S级品'!$D$2:$AV$26)),0)+IFERROR(SUMPRODUCT(('乐容-S级品'!$A$4:$A$32=$B158)*('乐容-S级品'!$L$3:$CA$3=BF$1)*('乐容-S级品'!$L$4:$CA$32)),0)</f>
      </c>
      <c r="BG158" s="280">
        <f>IFERROR(SUMPRODUCT(('控温被PRO-S级品'!$B$2:$B$10=$B158)*('控温被PRO-S级品'!$E$1:$BE$1=BG$1)*('控温被PRO-S级品'!$E$2:$BE$10)),0)+IFERROR(SUMPRODUCT(('冬被-S级品'!$B$2:$B$10=$B158)*('冬被-S级品'!$E$1:$AW$1=BG$1)*('冬被-S级品'!$E$2:$AW$10)),0)+IFERROR(SUMPRODUCT(('白止-S级品'!$A$2:$A$26=$B158)*('白止-S级品'!$D$1:$AV$1=BG$1)*('白止-S级品'!$D$2:$AV$26)),0)+IFERROR(SUMPRODUCT(('乐容-S级品'!$A$4:$A$32=$B158)*('乐容-S级品'!$L$3:$CA$3=BG$1)*('乐容-S级品'!$L$4:$CA$32)),0)</f>
      </c>
      <c r="BH158" s="280">
        <f>IFERROR(SUMPRODUCT(('控温被PRO-S级品'!$B$2:$B$10=$B158)*('控温被PRO-S级品'!$E$1:$BE$1=BH$1)*('控温被PRO-S级品'!$E$2:$BE$10)),0)+IFERROR(SUMPRODUCT(('冬被-S级品'!$B$2:$B$10=$B158)*('冬被-S级品'!$E$1:$AW$1=BH$1)*('冬被-S级品'!$E$2:$AW$10)),0)+IFERROR(SUMPRODUCT(('白止-S级品'!$A$2:$A$26=$B158)*('白止-S级品'!$D$1:$AV$1=BH$1)*('白止-S级品'!$D$2:$AV$26)),0)+IFERROR(SUMPRODUCT(('乐容-S级品'!$A$4:$A$32=$B158)*('乐容-S级品'!$L$3:$CA$3=BH$1)*('乐容-S级品'!$L$4:$CA$32)),0)</f>
      </c>
      <c r="BI158" s="280">
        <f>IFERROR(SUMPRODUCT(('控温被PRO-S级品'!$B$2:$B$10=$B158)*('控温被PRO-S级品'!$E$1:$BE$1=BI$1)*('控温被PRO-S级品'!$E$2:$BE$10)),0)+IFERROR(SUMPRODUCT(('冬被-S级品'!$B$2:$B$10=$B158)*('冬被-S级品'!$E$1:$AW$1=BI$1)*('冬被-S级品'!$E$2:$AW$10)),0)+IFERROR(SUMPRODUCT(('白止-S级品'!$A$2:$A$26=$B158)*('白止-S级品'!$D$1:$AV$1=BI$1)*('白止-S级品'!$D$2:$AV$26)),0)+IFERROR(SUMPRODUCT(('乐容-S级品'!$A$4:$A$32=$B158)*('乐容-S级品'!$L$3:$CA$3=BI$1)*('乐容-S级品'!$L$4:$CA$32)),0)</f>
      </c>
      <c r="BJ158" s="280">
        <f>IFERROR(SUMPRODUCT(('控温被PRO-S级品'!$B$2:$B$10=$B158)*('控温被PRO-S级品'!$E$1:$BE$1=BJ$1)*('控温被PRO-S级品'!$E$2:$BE$10)),0)+IFERROR(SUMPRODUCT(('冬被-S级品'!$B$2:$B$10=$B158)*('冬被-S级品'!$E$1:$AW$1=BJ$1)*('冬被-S级品'!$E$2:$AW$10)),0)+IFERROR(SUMPRODUCT(('白止-S级品'!$A$2:$A$26=$B158)*('白止-S级品'!$D$1:$AV$1=BJ$1)*('白止-S级品'!$D$2:$AV$26)),0)+IFERROR(SUMPRODUCT(('乐容-S级品'!$A$4:$A$32=$B158)*('乐容-S级品'!$L$3:$CA$3=BJ$1)*('乐容-S级品'!$L$4:$CA$32)),0)</f>
      </c>
      <c r="BK158" s="280">
        <f>IFERROR(SUMPRODUCT(('控温被PRO-S级品'!$B$2:$B$10=$B158)*('控温被PRO-S级品'!$E$1:$BE$1=BK$1)*('控温被PRO-S级品'!$E$2:$BE$10)),0)+IFERROR(SUMPRODUCT(('冬被-S级品'!$B$2:$B$10=$B158)*('冬被-S级品'!$E$1:$AW$1=BK$1)*('冬被-S级品'!$E$2:$AW$10)),0)+IFERROR(SUMPRODUCT(('白止-S级品'!$A$2:$A$26=$B158)*('白止-S级品'!$D$1:$AV$1=BK$1)*('白止-S级品'!$D$2:$AV$26)),0)+IFERROR(SUMPRODUCT(('乐容-S级品'!$A$4:$A$32=$B158)*('乐容-S级品'!$L$3:$CA$3=BK$1)*('乐容-S级品'!$L$4:$CA$32)),0)</f>
      </c>
      <c r="BL158" s="280">
        <f>IFERROR(SUMPRODUCT(('控温被PRO-S级品'!$B$2:$B$10=$B158)*('控温被PRO-S级品'!$E$1:$BE$1=BL$1)*('控温被PRO-S级品'!$E$2:$BE$10)),0)+IFERROR(SUMPRODUCT(('冬被-S级品'!$B$2:$B$10=$B158)*('冬被-S级品'!$E$1:$AW$1=BL$1)*('冬被-S级品'!$E$2:$AW$10)),0)+IFERROR(SUMPRODUCT(('白止-S级品'!$A$2:$A$26=$B158)*('白止-S级品'!$D$1:$AV$1=BL$1)*('白止-S级品'!$D$2:$AV$26)),0)+IFERROR(SUMPRODUCT(('乐容-S级品'!$A$4:$A$32=$B158)*('乐容-S级品'!$L$3:$CA$3=BL$1)*('乐容-S级品'!$L$4:$CA$32)),0)</f>
      </c>
      <c r="BM158" s="280">
        <f>IFERROR(SUMPRODUCT(('控温被PRO-S级品'!$B$2:$B$10=$B158)*('控温被PRO-S级品'!$E$1:$BE$1=BM$1)*('控温被PRO-S级品'!$E$2:$BE$10)),0)+IFERROR(SUMPRODUCT(('冬被-S级品'!$B$2:$B$10=$B158)*('冬被-S级品'!$E$1:$AW$1=BM$1)*('冬被-S级品'!$E$2:$AW$10)),0)+IFERROR(SUMPRODUCT(('白止-S级品'!$A$2:$A$26=$B158)*('白止-S级品'!$D$1:$AV$1=BM$1)*('白止-S级品'!$D$2:$AV$26)),0)+IFERROR(SUMPRODUCT(('乐容-S级品'!$A$4:$A$32=$B158)*('乐容-S级品'!$L$3:$CA$3=BM$1)*('乐容-S级品'!$L$4:$CA$32)),0)</f>
      </c>
      <c r="BN158" s="280">
        <f>IFERROR(SUMPRODUCT(('控温被PRO-S级品'!$B$2:$B$10=$B158)*('控温被PRO-S级品'!$E$1:$BE$1=BN$1)*('控温被PRO-S级品'!$E$2:$BE$10)),0)+IFERROR(SUMPRODUCT(('冬被-S级品'!$B$2:$B$10=$B158)*('冬被-S级品'!$E$1:$AW$1=BN$1)*('冬被-S级品'!$E$2:$AW$10)),0)+IFERROR(SUMPRODUCT(('白止-S级品'!$A$2:$A$26=$B158)*('白止-S级品'!$D$1:$AV$1=BN$1)*('白止-S级品'!$D$2:$AV$26)),0)+IFERROR(SUMPRODUCT(('乐容-S级品'!$A$4:$A$32=$B158)*('乐容-S级品'!$L$3:$CA$3=BN$1)*('乐容-S级品'!$L$4:$CA$32)),0)</f>
      </c>
      <c r="BO158" s="280">
        <f>IFERROR(SUMPRODUCT(('控温被PRO-S级品'!$B$2:$B$10=$B158)*('控温被PRO-S级品'!$E$1:$BE$1=BO$1)*('控温被PRO-S级品'!$E$2:$BE$10)),0)+IFERROR(SUMPRODUCT(('冬被-S级品'!$B$2:$B$10=$B158)*('冬被-S级品'!$E$1:$AW$1=BO$1)*('冬被-S级品'!$E$2:$AW$10)),0)+IFERROR(SUMPRODUCT(('白止-S级品'!$A$2:$A$26=$B158)*('白止-S级品'!$D$1:$AV$1=BO$1)*('白止-S级品'!$D$2:$AV$26)),0)+IFERROR(SUMPRODUCT(('乐容-S级品'!$A$4:$A$32=$B158)*('乐容-S级品'!$L$3:$CA$3=BO$1)*('乐容-S级品'!$L$4:$CA$32)),0)</f>
      </c>
      <c r="BP158" s="280">
        <f>IFERROR(SUMPRODUCT(('控温被PRO-S级品'!$B$2:$B$10=$B158)*('控温被PRO-S级品'!$E$1:$BE$1=BP$1)*('控温被PRO-S级品'!$E$2:$BE$10)),0)+IFERROR(SUMPRODUCT(('冬被-S级品'!$B$2:$B$10=$B158)*('冬被-S级品'!$E$1:$AW$1=BP$1)*('冬被-S级品'!$E$2:$AW$10)),0)+IFERROR(SUMPRODUCT(('白止-S级品'!$A$2:$A$26=$B158)*('白止-S级品'!$D$1:$AV$1=BP$1)*('白止-S级品'!$D$2:$AV$26)),0)+IFERROR(SUMPRODUCT(('乐容-S级品'!$A$4:$A$32=$B158)*('乐容-S级品'!$L$3:$CA$3=BP$1)*('乐容-S级品'!$L$4:$CA$32)),0)</f>
      </c>
      <c r="BQ158" s="280">
        <f>IFERROR(SUMPRODUCT(('控温被PRO-S级品'!$B$2:$B$10=$B158)*('控温被PRO-S级品'!$E$1:$BE$1=BQ$1)*('控温被PRO-S级品'!$E$2:$BE$10)),0)+IFERROR(SUMPRODUCT(('冬被-S级品'!$B$2:$B$10=$B158)*('冬被-S级品'!$E$1:$AW$1=BQ$1)*('冬被-S级品'!$E$2:$AW$10)),0)+IFERROR(SUMPRODUCT(('白止-S级品'!$A$2:$A$26=$B158)*('白止-S级品'!$D$1:$AV$1=BQ$1)*('白止-S级品'!$D$2:$AV$26)),0)+IFERROR(SUMPRODUCT(('乐容-S级品'!$A$4:$A$32=$B158)*('乐容-S级品'!$L$3:$CA$3=BQ$1)*('乐容-S级品'!$L$4:$CA$32)),0)</f>
      </c>
      <c r="BR158" s="280">
        <f>IFERROR(SUMPRODUCT(('控温被PRO-S级品'!$B$2:$B$10=$B158)*('控温被PRO-S级品'!$E$1:$BE$1=BR$1)*('控温被PRO-S级品'!$E$2:$BE$10)),0)+IFERROR(SUMPRODUCT(('冬被-S级品'!$B$2:$B$10=$B158)*('冬被-S级品'!$E$1:$AW$1=BR$1)*('冬被-S级品'!$E$2:$AW$10)),0)+IFERROR(SUMPRODUCT(('白止-S级品'!$A$2:$A$26=$B158)*('白止-S级品'!$D$1:$AV$1=BR$1)*('白止-S级品'!$D$2:$AV$26)),0)+IFERROR(SUMPRODUCT(('乐容-S级品'!$A$4:$A$32=$B158)*('乐容-S级品'!$L$3:$CA$3=BR$1)*('乐容-S级品'!$L$4:$CA$32)),0)</f>
      </c>
      <c r="BS158" s="280">
        <f>IFERROR(SUMPRODUCT(('控温被PRO-S级品'!$B$2:$B$10=$B158)*('控温被PRO-S级品'!$E$1:$BE$1=BS$1)*('控温被PRO-S级品'!$E$2:$BE$10)),0)+IFERROR(SUMPRODUCT(('冬被-S级品'!$B$2:$B$10=$B158)*('冬被-S级品'!$E$1:$AW$1=BS$1)*('冬被-S级品'!$E$2:$AW$10)),0)+IFERROR(SUMPRODUCT(('白止-S级品'!$A$2:$A$26=$B158)*('白止-S级品'!$D$1:$AV$1=BS$1)*('白止-S级品'!$D$2:$AV$26)),0)+IFERROR(SUMPRODUCT(('乐容-S级品'!$A$4:$A$32=$B158)*('乐容-S级品'!$L$3:$CA$3=BS$1)*('乐容-S级品'!$L$4:$CA$32)),0)</f>
      </c>
      <c r="BT158" s="280">
        <f>IFERROR(SUMPRODUCT(('控温被PRO-S级品'!$B$2:$B$10=$B158)*('控温被PRO-S级品'!$E$1:$BE$1=BT$1)*('控温被PRO-S级品'!$E$2:$BE$10)),0)+IFERROR(SUMPRODUCT(('冬被-S级品'!$B$2:$B$10=$B158)*('冬被-S级品'!$E$1:$AW$1=BT$1)*('冬被-S级品'!$E$2:$AW$10)),0)+IFERROR(SUMPRODUCT(('白止-S级品'!$A$2:$A$26=$B158)*('白止-S级品'!$D$1:$AV$1=BT$1)*('白止-S级品'!$D$2:$AV$26)),0)+IFERROR(SUMPRODUCT(('乐容-S级品'!$A$4:$A$32=$B158)*('乐容-S级品'!$L$3:$CA$3=BT$1)*('乐容-S级品'!$L$4:$CA$32)),0)</f>
      </c>
      <c r="BU158" s="280">
        <f>IFERROR(SUMPRODUCT(('控温被PRO-S级品'!$B$2:$B$10=$B158)*('控温被PRO-S级品'!$E$1:$BE$1=BU$1)*('控温被PRO-S级品'!$E$2:$BE$10)),0)+IFERROR(SUMPRODUCT(('冬被-S级品'!$B$2:$B$10=$B158)*('冬被-S级品'!$E$1:$AW$1=BU$1)*('冬被-S级品'!$E$2:$AW$10)),0)+IFERROR(SUMPRODUCT(('白止-S级品'!$A$2:$A$26=$B158)*('白止-S级品'!$D$1:$AV$1=BU$1)*('白止-S级品'!$D$2:$AV$26)),0)+IFERROR(SUMPRODUCT(('乐容-S级品'!$A$4:$A$32=$B158)*('乐容-S级品'!$L$3:$CA$3=BU$1)*('乐容-S级品'!$L$4:$CA$32)),0)</f>
      </c>
      <c r="BV158" s="280">
        <f>IFERROR(SUMPRODUCT(('控温被PRO-S级品'!$B$2:$B$10=$B158)*('控温被PRO-S级品'!$E$1:$BE$1=BV$1)*('控温被PRO-S级品'!$E$2:$BE$10)),0)+IFERROR(SUMPRODUCT(('冬被-S级品'!$B$2:$B$10=$B158)*('冬被-S级品'!$E$1:$AW$1=BV$1)*('冬被-S级品'!$E$2:$AW$10)),0)+IFERROR(SUMPRODUCT(('白止-S级品'!$A$2:$A$26=$B158)*('白止-S级品'!$D$1:$AV$1=BV$1)*('白止-S级品'!$D$2:$AV$26)),0)+IFERROR(SUMPRODUCT(('乐容-S级品'!$A$4:$A$32=$B158)*('乐容-S级品'!$L$3:$CA$3=BV$1)*('乐容-S级品'!$L$4:$CA$32)),0)</f>
      </c>
      <c r="BW158" s="280">
        <f>IFERROR(SUMPRODUCT(('控温被PRO-S级品'!$B$2:$B$10=$B158)*('控温被PRO-S级品'!$E$1:$BE$1=BW$1)*('控温被PRO-S级品'!$E$2:$BE$10)),0)+IFERROR(SUMPRODUCT(('冬被-S级品'!$B$2:$B$10=$B158)*('冬被-S级品'!$E$1:$AW$1=BW$1)*('冬被-S级品'!$E$2:$AW$10)),0)+IFERROR(SUMPRODUCT(('白止-S级品'!$A$2:$A$26=$B158)*('白止-S级品'!$D$1:$AV$1=BW$1)*('白止-S级品'!$D$2:$AV$26)),0)+IFERROR(SUMPRODUCT(('乐容-S级品'!$A$4:$A$32=$B158)*('乐容-S级品'!$L$3:$CA$3=BW$1)*('乐容-S级品'!$L$4:$CA$32)),0)</f>
      </c>
      <c r="BX158" s="280">
        <f>IFERROR(SUMPRODUCT(('控温被PRO-S级品'!$B$2:$B$10=$B158)*('控温被PRO-S级品'!$E$1:$BE$1=BX$1)*('控温被PRO-S级品'!$E$2:$BE$10)),0)+IFERROR(SUMPRODUCT(('冬被-S级品'!$B$2:$B$10=$B158)*('冬被-S级品'!$E$1:$AW$1=BX$1)*('冬被-S级品'!$E$2:$AW$10)),0)+IFERROR(SUMPRODUCT(('白止-S级品'!$A$2:$A$26=$B158)*('白止-S级品'!$D$1:$AV$1=BX$1)*('白止-S级品'!$D$2:$AV$26)),0)+IFERROR(SUMPRODUCT(('乐容-S级品'!$A$4:$A$32=$B158)*('乐容-S级品'!$L$3:$CA$3=BX$1)*('乐容-S级品'!$L$4:$CA$32)),0)</f>
      </c>
      <c r="BY158" s="280">
        <f>IFERROR(SUMPRODUCT(('控温被PRO-S级品'!$B$2:$B$10=$B158)*('控温被PRO-S级品'!$E$1:$BE$1=BY$1)*('控温被PRO-S级品'!$E$2:$BE$10)),0)+IFERROR(SUMPRODUCT(('冬被-S级品'!$B$2:$B$10=$B158)*('冬被-S级品'!$E$1:$AW$1=BY$1)*('冬被-S级品'!$E$2:$AW$10)),0)+IFERROR(SUMPRODUCT(('白止-S级品'!$A$2:$A$26=$B158)*('白止-S级品'!$D$1:$AV$1=BY$1)*('白止-S级品'!$D$2:$AV$26)),0)+IFERROR(SUMPRODUCT(('乐容-S级品'!$A$4:$A$32=$B158)*('乐容-S级品'!$L$3:$CA$3=BY$1)*('乐容-S级品'!$L$4:$CA$32)),0)</f>
      </c>
      <c r="BZ158" s="280">
        <f>IFERROR(SUMPRODUCT(('控温被PRO-S级品'!$B$2:$B$10=$B158)*('控温被PRO-S级品'!$E$1:$BE$1=BZ$1)*('控温被PRO-S级品'!$E$2:$BE$10)),0)+IFERROR(SUMPRODUCT(('冬被-S级品'!$B$2:$B$10=$B158)*('冬被-S级品'!$E$1:$AW$1=BZ$1)*('冬被-S级品'!$E$2:$AW$10)),0)+IFERROR(SUMPRODUCT(('白止-S级品'!$A$2:$A$26=$B158)*('白止-S级品'!$D$1:$AV$1=BZ$1)*('白止-S级品'!$D$2:$AV$26)),0)+IFERROR(SUMPRODUCT(('乐容-S级品'!$A$4:$A$32=$B158)*('乐容-S级品'!$L$3:$CA$3=BZ$1)*('乐容-S级品'!$L$4:$CA$32)),0)</f>
      </c>
      <c r="CA158" s="280">
        <f>IFERROR(SUMPRODUCT(('控温被PRO-S级品'!$B$2:$B$10=$B158)*('控温被PRO-S级品'!$E$1:$BE$1=CA$1)*('控温被PRO-S级品'!$E$2:$BE$10)),0)+IFERROR(SUMPRODUCT(('冬被-S级品'!$B$2:$B$10=$B158)*('冬被-S级品'!$E$1:$AW$1=CA$1)*('冬被-S级品'!$E$2:$AW$10)),0)+IFERROR(SUMPRODUCT(('白止-S级品'!$A$2:$A$26=$B158)*('白止-S级品'!$D$1:$AV$1=CA$1)*('白止-S级品'!$D$2:$AV$26)),0)+IFERROR(SUMPRODUCT(('乐容-S级品'!$A$4:$A$32=$B158)*('乐容-S级品'!$L$3:$CA$3=CA$1)*('乐容-S级品'!$L$4:$CA$32)),0)</f>
      </c>
      <c r="CB158" s="280">
        <f>IFERROR(SUMPRODUCT(('控温被PRO-S级品'!$B$2:$B$10=$B158)*('控温被PRO-S级品'!$E$1:$BE$1=CB$1)*('控温被PRO-S级品'!$E$2:$BE$10)),0)+IFERROR(SUMPRODUCT(('冬被-S级品'!$B$2:$B$10=$B158)*('冬被-S级品'!$E$1:$AW$1=CB$1)*('冬被-S级品'!$E$2:$AW$10)),0)+IFERROR(SUMPRODUCT(('白止-S级品'!$A$2:$A$26=$B158)*('白止-S级品'!$D$1:$AV$1=CB$1)*('白止-S级品'!$D$2:$AV$26)),0)+IFERROR(SUMPRODUCT(('乐容-S级品'!$A$4:$A$32=$B158)*('乐容-S级品'!$L$3:$CA$3=CB$1)*('乐容-S级品'!$L$4:$CA$32)),0)</f>
      </c>
      <c r="CC158" s="280">
        <f>IFERROR(SUMPRODUCT(('控温被PRO-S级品'!$B$2:$B$10=$B158)*('控温被PRO-S级品'!$E$1:$BE$1=CC$1)*('控温被PRO-S级品'!$E$2:$BE$10)),0)+IFERROR(SUMPRODUCT(('冬被-S级品'!$B$2:$B$10=$B158)*('冬被-S级品'!$E$1:$AW$1=CC$1)*('冬被-S级品'!$E$2:$AW$10)),0)+IFERROR(SUMPRODUCT(('白止-S级品'!$A$2:$A$26=$B158)*('白止-S级品'!$D$1:$AV$1=CC$1)*('白止-S级品'!$D$2:$AV$26)),0)+IFERROR(SUMPRODUCT(('乐容-S级品'!$A$4:$A$32=$B158)*('乐容-S级品'!$L$3:$CA$3=CC$1)*('乐容-S级品'!$L$4:$CA$32)),0)</f>
      </c>
      <c r="CD158" s="280">
        <f>IFERROR(SUMPRODUCT(('控温被PRO-S级品'!$B$2:$B$10=$B158)*('控温被PRO-S级品'!$E$1:$BE$1=CD$1)*('控温被PRO-S级品'!$E$2:$BE$10)),0)+IFERROR(SUMPRODUCT(('冬被-S级品'!$B$2:$B$10=$B158)*('冬被-S级品'!$E$1:$AW$1=CD$1)*('冬被-S级品'!$E$2:$AW$10)),0)+IFERROR(SUMPRODUCT(('白止-S级品'!$A$2:$A$26=$B158)*('白止-S级品'!$D$1:$AV$1=CD$1)*('白止-S级品'!$D$2:$AV$26)),0)+IFERROR(SUMPRODUCT(('乐容-S级品'!$A$4:$A$32=$B158)*('乐容-S级品'!$L$3:$CA$3=CD$1)*('乐容-S级品'!$L$4:$CA$32)),0)</f>
      </c>
      <c r="CE158" s="280">
        <f>IFERROR(SUMPRODUCT(('控温被PRO-S级品'!$B$2:$B$10=$B158)*('控温被PRO-S级品'!$E$1:$BE$1=CE$1)*('控温被PRO-S级品'!$E$2:$BE$10)),0)+IFERROR(SUMPRODUCT(('冬被-S级品'!$B$2:$B$10=$B158)*('冬被-S级品'!$E$1:$AW$1=CE$1)*('冬被-S级品'!$E$2:$AW$10)),0)+IFERROR(SUMPRODUCT(('白止-S级品'!$A$2:$A$26=$B158)*('白止-S级品'!$D$1:$AV$1=CE$1)*('白止-S级品'!$D$2:$AV$26)),0)+IFERROR(SUMPRODUCT(('乐容-S级品'!$A$4:$A$32=$B158)*('乐容-S级品'!$L$3:$CA$3=CE$1)*('乐容-S级品'!$L$4:$CA$32)),0)</f>
      </c>
      <c r="CF158" s="280">
        <f>IFERROR(SUMPRODUCT(('控温被PRO-S级品'!$B$2:$B$10=$B158)*('控温被PRO-S级品'!$E$1:$BE$1=CF$1)*('控温被PRO-S级品'!$E$2:$BE$10)),0)+IFERROR(SUMPRODUCT(('冬被-S级品'!$B$2:$B$10=$B158)*('冬被-S级品'!$E$1:$AW$1=CF$1)*('冬被-S级品'!$E$2:$AW$10)),0)+IFERROR(SUMPRODUCT(('白止-S级品'!$A$2:$A$26=$B158)*('白止-S级品'!$D$1:$AV$1=CF$1)*('白止-S级品'!$D$2:$AV$26)),0)+IFERROR(SUMPRODUCT(('乐容-S级品'!$A$4:$A$32=$B158)*('乐容-S级品'!$L$3:$CA$3=CF$1)*('乐容-S级品'!$L$4:$CA$32)),0)</f>
      </c>
      <c r="CG158" s="280">
        <f>IFERROR(SUMPRODUCT(('控温被PRO-S级品'!$B$2:$B$10=$B158)*('控温被PRO-S级品'!$E$1:$BE$1=CG$1)*('控温被PRO-S级品'!$E$2:$BE$10)),0)+IFERROR(SUMPRODUCT(('冬被-S级品'!$B$2:$B$10=$B158)*('冬被-S级品'!$E$1:$AW$1=CG$1)*('冬被-S级品'!$E$2:$AW$10)),0)+IFERROR(SUMPRODUCT(('白止-S级品'!$A$2:$A$26=$B158)*('白止-S级品'!$D$1:$AV$1=CG$1)*('白止-S级品'!$D$2:$AV$26)),0)+IFERROR(SUMPRODUCT(('乐容-S级品'!$A$4:$A$32=$B158)*('乐容-S级品'!$L$3:$CA$3=CG$1)*('乐容-S级品'!$L$4:$CA$32)),0)</f>
      </c>
      <c r="CH158" s="280">
        <f>IFERROR(SUMPRODUCT(('控温被PRO-S级品'!$B$2:$B$10=$B158)*('控温被PRO-S级品'!$E$1:$BE$1=CH$1)*('控温被PRO-S级品'!$E$2:$BE$10)),0)+IFERROR(SUMPRODUCT(('冬被-S级品'!$B$2:$B$10=$B158)*('冬被-S级品'!$E$1:$AW$1=CH$1)*('冬被-S级品'!$E$2:$AW$10)),0)+IFERROR(SUMPRODUCT(('白止-S级品'!$A$2:$A$26=$B158)*('白止-S级品'!$D$1:$AV$1=CH$1)*('白止-S级品'!$D$2:$AV$26)),0)+IFERROR(SUMPRODUCT(('乐容-S级品'!$A$4:$A$32=$B158)*('乐容-S级品'!$L$3:$CA$3=CH$1)*('乐容-S级品'!$L$4:$CA$32)),0)</f>
      </c>
      <c r="CI158" s="280">
        <f>IFERROR(SUMPRODUCT(('控温被PRO-S级品'!$B$2:$B$10=$B158)*('控温被PRO-S级品'!$E$1:$BE$1=CI$1)*('控温被PRO-S级品'!$E$2:$BE$10)),0)+IFERROR(SUMPRODUCT(('冬被-S级品'!$B$2:$B$10=$B158)*('冬被-S级品'!$E$1:$AW$1=CI$1)*('冬被-S级品'!$E$2:$AW$10)),0)+IFERROR(SUMPRODUCT(('白止-S级品'!$A$2:$A$26=$B158)*('白止-S级品'!$D$1:$AV$1=CI$1)*('白止-S级品'!$D$2:$AV$26)),0)+IFERROR(SUMPRODUCT(('乐容-S级品'!$A$4:$A$32=$B158)*('乐容-S级品'!$L$3:$CA$3=CI$1)*('乐容-S级品'!$L$4:$CA$32)),0)</f>
      </c>
      <c r="CJ158" s="280">
        <f>IFERROR(SUMPRODUCT(('控温被PRO-S级品'!$B$2:$B$10=$B158)*('控温被PRO-S级品'!$E$1:$BE$1=CJ$1)*('控温被PRO-S级品'!$E$2:$BE$10)),0)+IFERROR(SUMPRODUCT(('冬被-S级品'!$B$2:$B$10=$B158)*('冬被-S级品'!$E$1:$AW$1=CJ$1)*('冬被-S级品'!$E$2:$AW$10)),0)+IFERROR(SUMPRODUCT(('白止-S级品'!$A$2:$A$26=$B158)*('白止-S级品'!$D$1:$AV$1=CJ$1)*('白止-S级品'!$D$2:$AV$26)),0)+IFERROR(SUMPRODUCT(('乐容-S级品'!$A$4:$A$32=$B158)*('乐容-S级品'!$L$3:$CA$3=CJ$1)*('乐容-S级品'!$L$4:$CA$32)),0)</f>
      </c>
      <c r="CK158" s="280">
        <f>IFERROR(SUMPRODUCT(('控温被PRO-S级品'!$B$2:$B$10=$B158)*('控温被PRO-S级品'!$E$1:$BE$1=CK$1)*('控温被PRO-S级品'!$E$2:$BE$10)),0)+IFERROR(SUMPRODUCT(('冬被-S级品'!$B$2:$B$10=$B158)*('冬被-S级品'!$E$1:$AW$1=CK$1)*('冬被-S级品'!$E$2:$AW$10)),0)+IFERROR(SUMPRODUCT(('白止-S级品'!$A$2:$A$26=$B158)*('白止-S级品'!$D$1:$AV$1=CK$1)*('白止-S级品'!$D$2:$AV$26)),0)+IFERROR(SUMPRODUCT(('乐容-S级品'!$A$4:$A$32=$B158)*('乐容-S级品'!$L$3:$CA$3=CK$1)*('乐容-S级品'!$L$4:$CA$32)),0)</f>
      </c>
      <c r="CL158" s="280">
        <f>IFERROR(SUMPRODUCT(('控温被PRO-S级品'!$B$2:$B$10=$B158)*('控温被PRO-S级品'!$E$1:$BE$1=CL$1)*('控温被PRO-S级品'!$E$2:$BE$10)),0)+IFERROR(SUMPRODUCT(('冬被-S级品'!$B$2:$B$10=$B158)*('冬被-S级品'!$E$1:$AW$1=CL$1)*('冬被-S级品'!$E$2:$AW$10)),0)+IFERROR(SUMPRODUCT(('白止-S级品'!$A$2:$A$26=$B158)*('白止-S级品'!$D$1:$AV$1=CL$1)*('白止-S级品'!$D$2:$AV$26)),0)+IFERROR(SUMPRODUCT(('乐容-S级品'!$A$4:$A$32=$B158)*('乐容-S级品'!$L$3:$CA$3=CL$1)*('乐容-S级品'!$L$4:$CA$32)),0)</f>
      </c>
      <c r="CM158" s="280">
        <f>IFERROR(SUMPRODUCT(('控温被PRO-S级品'!$B$2:$B$10=$B158)*('控温被PRO-S级品'!$E$1:$BE$1=CM$1)*('控温被PRO-S级品'!$E$2:$BE$10)),0)+IFERROR(SUMPRODUCT(('冬被-S级品'!$B$2:$B$10=$B158)*('冬被-S级品'!$E$1:$AW$1=CM$1)*('冬被-S级品'!$E$2:$AW$10)),0)+IFERROR(SUMPRODUCT(('白止-S级品'!$A$2:$A$26=$B158)*('白止-S级品'!$D$1:$AV$1=CM$1)*('白止-S级品'!$D$2:$AV$26)),0)+IFERROR(SUMPRODUCT(('乐容-S级品'!$A$4:$A$32=$B158)*('乐容-S级品'!$L$3:$CA$3=CM$1)*('乐容-S级品'!$L$4:$CA$32)),0)</f>
      </c>
      <c r="CN158" s="280">
        <f>IFERROR(SUMPRODUCT(('控温被PRO-S级品'!$B$2:$B$10=$B158)*('控温被PRO-S级品'!$E$1:$BE$1=CN$1)*('控温被PRO-S级品'!$E$2:$BE$10)),0)+IFERROR(SUMPRODUCT(('冬被-S级品'!$B$2:$B$10=$B158)*('冬被-S级品'!$E$1:$AW$1=CN$1)*('冬被-S级品'!$E$2:$AW$10)),0)+IFERROR(SUMPRODUCT(('白止-S级品'!$A$2:$A$26=$B158)*('白止-S级品'!$D$1:$AV$1=CN$1)*('白止-S级品'!$D$2:$AV$26)),0)+IFERROR(SUMPRODUCT(('乐容-S级品'!$A$4:$A$32=$B158)*('乐容-S级品'!$L$3:$CA$3=CN$1)*('乐容-S级品'!$L$4:$CA$32)),0)</f>
      </c>
      <c r="CO158" s="280">
        <f>IFERROR(SUMPRODUCT(('控温被PRO-S级品'!$B$2:$B$10=$B158)*('控温被PRO-S级品'!$E$1:$BE$1=CO$1)*('控温被PRO-S级品'!$E$2:$BE$10)),0)+IFERROR(SUMPRODUCT(('冬被-S级品'!$B$2:$B$10=$B158)*('冬被-S级品'!$E$1:$AW$1=CO$1)*('冬被-S级品'!$E$2:$AW$10)),0)+IFERROR(SUMPRODUCT(('白止-S级品'!$A$2:$A$26=$B158)*('白止-S级品'!$D$1:$AV$1=CO$1)*('白止-S级品'!$D$2:$AV$26)),0)+IFERROR(SUMPRODUCT(('乐容-S级品'!$A$4:$A$32=$B158)*('乐容-S级品'!$L$3:$CA$3=CO$1)*('乐容-S级品'!$L$4:$CA$32)),0)</f>
      </c>
      <c r="CP158" s="280">
        <f>IFERROR(SUMPRODUCT(('控温被PRO-S级品'!$B$2:$B$10=$B158)*('控温被PRO-S级品'!$E$1:$BE$1=CP$1)*('控温被PRO-S级品'!$E$2:$BE$10)),0)+IFERROR(SUMPRODUCT(('冬被-S级品'!$B$2:$B$10=$B158)*('冬被-S级品'!$E$1:$AW$1=CP$1)*('冬被-S级品'!$E$2:$AW$10)),0)+IFERROR(SUMPRODUCT(('白止-S级品'!$A$2:$A$26=$B158)*('白止-S级品'!$D$1:$AV$1=CP$1)*('白止-S级品'!$D$2:$AV$26)),0)+IFERROR(SUMPRODUCT(('乐容-S级品'!$A$4:$A$32=$B158)*('乐容-S级品'!$L$3:$CA$3=CP$1)*('乐容-S级品'!$L$4:$CA$32)),0)</f>
      </c>
      <c r="CQ158" s="280">
        <f>IFERROR(SUMPRODUCT(('控温被PRO-S级品'!$B$2:$B$10=$B158)*('控温被PRO-S级品'!$E$1:$BE$1=CQ$1)*('控温被PRO-S级品'!$E$2:$BE$10)),0)+IFERROR(SUMPRODUCT(('冬被-S级品'!$B$2:$B$10=$B158)*('冬被-S级品'!$E$1:$AW$1=CQ$1)*('冬被-S级品'!$E$2:$AW$10)),0)+IFERROR(SUMPRODUCT(('白止-S级品'!$A$2:$A$26=$B158)*('白止-S级品'!$D$1:$AV$1=CQ$1)*('白止-S级品'!$D$2:$AV$26)),0)+IFERROR(SUMPRODUCT(('乐容-S级品'!$A$4:$A$32=$B158)*('乐容-S级品'!$L$3:$CA$3=CQ$1)*('乐容-S级品'!$L$4:$CA$32)),0)</f>
      </c>
      <c r="CR158" s="280">
        <f>IFERROR(SUMPRODUCT(('控温被PRO-S级品'!$B$2:$B$10=$B158)*('控温被PRO-S级品'!$E$1:$BE$1=CR$1)*('控温被PRO-S级品'!$E$2:$BE$10)),0)+IFERROR(SUMPRODUCT(('冬被-S级品'!$B$2:$B$10=$B158)*('冬被-S级品'!$E$1:$AW$1=CR$1)*('冬被-S级品'!$E$2:$AW$10)),0)+IFERROR(SUMPRODUCT(('白止-S级品'!$A$2:$A$26=$B158)*('白止-S级品'!$D$1:$AV$1=CR$1)*('白止-S级品'!$D$2:$AV$26)),0)+IFERROR(SUMPRODUCT(('乐容-S级品'!$A$4:$A$32=$B158)*('乐容-S级品'!$L$3:$CA$3=CR$1)*('乐容-S级品'!$L$4:$CA$32)),0)</f>
      </c>
      <c r="CS158" s="280">
        <f>IFERROR(SUMPRODUCT(('控温被PRO-S级品'!$B$2:$B$10=$B158)*('控温被PRO-S级品'!$E$1:$BE$1=CS$1)*('控温被PRO-S级品'!$E$2:$BE$10)),0)+IFERROR(SUMPRODUCT(('冬被-S级品'!$B$2:$B$10=$B158)*('冬被-S级品'!$E$1:$AW$1=CS$1)*('冬被-S级品'!$E$2:$AW$10)),0)+IFERROR(SUMPRODUCT(('白止-S级品'!$A$2:$A$26=$B158)*('白止-S级品'!$D$1:$AV$1=CS$1)*('白止-S级品'!$D$2:$AV$26)),0)+IFERROR(SUMPRODUCT(('乐容-S级品'!$A$4:$A$32=$B158)*('乐容-S级品'!$L$3:$CA$3=CS$1)*('乐容-S级品'!$L$4:$CA$32)),0)</f>
      </c>
      <c r="CT158" s="280">
        <f>IFERROR(SUMPRODUCT(('控温被PRO-S级品'!$B$2:$B$10=$B158)*('控温被PRO-S级品'!$E$1:$BE$1=CT$1)*('控温被PRO-S级品'!$E$2:$BE$10)),0)+IFERROR(SUMPRODUCT(('冬被-S级品'!$B$2:$B$10=$B158)*('冬被-S级品'!$E$1:$AW$1=CT$1)*('冬被-S级品'!$E$2:$AW$10)),0)+IFERROR(SUMPRODUCT(('白止-S级品'!$A$2:$A$26=$B158)*('白止-S级品'!$D$1:$AV$1=CT$1)*('白止-S级品'!$D$2:$AV$26)),0)+IFERROR(SUMPRODUCT(('乐容-S级品'!$A$4:$A$32=$B158)*('乐容-S级品'!$L$3:$CA$3=CT$1)*('乐容-S级品'!$L$4:$CA$32)),0)</f>
      </c>
      <c r="CU158" s="280">
        <f>IFERROR(SUMPRODUCT(('控温被PRO-S级品'!$B$2:$B$10=$B158)*('控温被PRO-S级品'!$E$1:$BE$1=CU$1)*('控温被PRO-S级品'!$E$2:$BE$10)),0)+IFERROR(SUMPRODUCT(('冬被-S级品'!$B$2:$B$10=$B158)*('冬被-S级品'!$E$1:$AW$1=CU$1)*('冬被-S级品'!$E$2:$AW$10)),0)+IFERROR(SUMPRODUCT(('白止-S级品'!$A$2:$A$26=$B158)*('白止-S级品'!$D$1:$AV$1=CU$1)*('白止-S级品'!$D$2:$AV$26)),0)+IFERROR(SUMPRODUCT(('乐容-S级品'!$A$4:$A$32=$B158)*('乐容-S级品'!$L$3:$CA$3=CU$1)*('乐容-S级品'!$L$4:$CA$32)),0)</f>
      </c>
      <c r="CV158" s="280">
        <f>IFERROR(SUMPRODUCT(('控温被PRO-S级品'!$B$2:$B$10=$B158)*('控温被PRO-S级品'!$E$1:$BE$1=CV$1)*('控温被PRO-S级品'!$E$2:$BE$10)),0)+IFERROR(SUMPRODUCT(('冬被-S级品'!$B$2:$B$10=$B158)*('冬被-S级品'!$E$1:$AW$1=CV$1)*('冬被-S级品'!$E$2:$AW$10)),0)+IFERROR(SUMPRODUCT(('白止-S级品'!$A$2:$A$26=$B158)*('白止-S级品'!$D$1:$AV$1=CV$1)*('白止-S级品'!$D$2:$AV$26)),0)+IFERROR(SUMPRODUCT(('乐容-S级品'!$A$4:$A$32=$B158)*('乐容-S级品'!$L$3:$CA$3=CV$1)*('乐容-S级品'!$L$4:$CA$32)),0)</f>
      </c>
      <c r="CW158" s="280">
        <f>IFERROR(SUMPRODUCT(('控温被PRO-S级品'!$B$2:$B$10=$B158)*('控温被PRO-S级品'!$E$1:$BE$1=CW$1)*('控温被PRO-S级品'!$E$2:$BE$10)),0)+IFERROR(SUMPRODUCT(('冬被-S级品'!$B$2:$B$10=$B158)*('冬被-S级品'!$E$1:$AW$1=CW$1)*('冬被-S级品'!$E$2:$AW$10)),0)+IFERROR(SUMPRODUCT(('白止-S级品'!$A$2:$A$26=$B158)*('白止-S级品'!$D$1:$AV$1=CW$1)*('白止-S级品'!$D$2:$AV$26)),0)+IFERROR(SUMPRODUCT(('乐容-S级品'!$A$4:$A$32=$B158)*('乐容-S级品'!$L$3:$CA$3=CW$1)*('乐容-S级品'!$L$4:$CA$32)),0)</f>
      </c>
      <c r="CX158" s="280">
        <f>IFERROR(SUMPRODUCT(('控温被PRO-S级品'!$B$2:$B$10=$B158)*('控温被PRO-S级品'!$E$1:$BE$1=CX$1)*('控温被PRO-S级品'!$E$2:$BE$10)),0)+IFERROR(SUMPRODUCT(('冬被-S级品'!$B$2:$B$10=$B158)*('冬被-S级品'!$E$1:$AW$1=CX$1)*('冬被-S级品'!$E$2:$AW$10)),0)+IFERROR(SUMPRODUCT(('白止-S级品'!$A$2:$A$26=$B158)*('白止-S级品'!$D$1:$AV$1=CX$1)*('白止-S级品'!$D$2:$AV$26)),0)+IFERROR(SUMPRODUCT(('乐容-S级品'!$A$4:$A$32=$B158)*('乐容-S级品'!$L$3:$CA$3=CX$1)*('乐容-S级品'!$L$4:$CA$32)),0)</f>
      </c>
      <c r="CY158" s="280">
        <f>IFERROR(SUMPRODUCT(('控温被PRO-S级品'!$B$2:$B$10=$B158)*('控温被PRO-S级品'!$E$1:$BE$1=CY$1)*('控温被PRO-S级品'!$E$2:$BE$10)),0)+IFERROR(SUMPRODUCT(('冬被-S级品'!$B$2:$B$10=$B158)*('冬被-S级品'!$E$1:$AW$1=CY$1)*('冬被-S级品'!$E$2:$AW$10)),0)+IFERROR(SUMPRODUCT(('白止-S级品'!$A$2:$A$26=$B158)*('白止-S级品'!$D$1:$AV$1=CY$1)*('白止-S级品'!$D$2:$AV$26)),0)+IFERROR(SUMPRODUCT(('乐容-S级品'!$A$4:$A$32=$B158)*('乐容-S级品'!$L$3:$CA$3=CY$1)*('乐容-S级品'!$L$4:$CA$32)),0)</f>
      </c>
      <c r="CZ158" s="280">
        <f>IFERROR(SUMPRODUCT(('控温被PRO-S级品'!$B$2:$B$10=$B158)*('控温被PRO-S级品'!$E$1:$BE$1=CZ$1)*('控温被PRO-S级品'!$E$2:$BE$10)),0)+IFERROR(SUMPRODUCT(('冬被-S级品'!$B$2:$B$10=$B158)*('冬被-S级品'!$E$1:$AW$1=CZ$1)*('冬被-S级品'!$E$2:$AW$10)),0)+IFERROR(SUMPRODUCT(('白止-S级品'!$A$2:$A$26=$B158)*('白止-S级品'!$D$1:$AV$1=CZ$1)*('白止-S级品'!$D$2:$AV$26)),0)+IFERROR(SUMPRODUCT(('乐容-S级品'!$A$4:$A$32=$B158)*('乐容-S级品'!$L$3:$CA$3=CZ$1)*('乐容-S级品'!$L$4:$CA$32)),0)</f>
      </c>
      <c r="DA158" s="280">
        <f>IFERROR(SUMPRODUCT(('控温被PRO-S级品'!$B$2:$B$10=$B158)*('控温被PRO-S级品'!$E$1:$BE$1=DA$1)*('控温被PRO-S级品'!$E$2:$BE$10)),0)+IFERROR(SUMPRODUCT(('冬被-S级品'!$B$2:$B$10=$B158)*('冬被-S级品'!$E$1:$AW$1=DA$1)*('冬被-S级品'!$E$2:$AW$10)),0)+IFERROR(SUMPRODUCT(('白止-S级品'!$A$2:$A$26=$B158)*('白止-S级品'!$D$1:$AV$1=DA$1)*('白止-S级品'!$D$2:$AV$26)),0)+IFERROR(SUMPRODUCT(('乐容-S级品'!$A$4:$A$32=$B158)*('乐容-S级品'!$L$3:$CA$3=DA$1)*('乐容-S级品'!$L$4:$CA$32)),0)</f>
      </c>
      <c r="DB158" s="280">
        <f>IFERROR(SUMPRODUCT(('控温被PRO-S级品'!$B$2:$B$10=$B158)*('控温被PRO-S级品'!$E$1:$BE$1=DB$1)*('控温被PRO-S级品'!$E$2:$BE$10)),0)+IFERROR(SUMPRODUCT(('冬被-S级品'!$B$2:$B$10=$B158)*('冬被-S级品'!$E$1:$AW$1=DB$1)*('冬被-S级品'!$E$2:$AW$10)),0)+IFERROR(SUMPRODUCT(('白止-S级品'!$A$2:$A$26=$B158)*('白止-S级品'!$D$1:$AV$1=DB$1)*('白止-S级品'!$D$2:$AV$26)),0)+IFERROR(SUMPRODUCT(('乐容-S级品'!$A$4:$A$32=$B158)*('乐容-S级品'!$L$3:$CA$3=DB$1)*('乐容-S级品'!$L$4:$CA$32)),0)</f>
      </c>
      <c r="DC158" s="280">
        <f>IFERROR(SUMPRODUCT(('控温被PRO-S级品'!$B$2:$B$10=$B158)*('控温被PRO-S级品'!$E$1:$BE$1=DC$1)*('控温被PRO-S级品'!$E$2:$BE$10)),0)+IFERROR(SUMPRODUCT(('冬被-S级品'!$B$2:$B$10=$B158)*('冬被-S级品'!$E$1:$AW$1=DC$1)*('冬被-S级品'!$E$2:$AW$10)),0)+IFERROR(SUMPRODUCT(('白止-S级品'!$A$2:$A$26=$B158)*('白止-S级品'!$D$1:$AV$1=DC$1)*('白止-S级品'!$D$2:$AV$26)),0)+IFERROR(SUMPRODUCT(('乐容-S级品'!$A$4:$A$32=$B158)*('乐容-S级品'!$L$3:$CA$3=DC$1)*('乐容-S级品'!$L$4:$CA$32)),0)</f>
      </c>
      <c r="DD158" s="280">
        <f>IFERROR(SUMPRODUCT(('控温被PRO-S级品'!$B$2:$B$10=$B158)*('控温被PRO-S级品'!$E$1:$BE$1=DD$1)*('控温被PRO-S级品'!$E$2:$BE$10)),0)+IFERROR(SUMPRODUCT(('冬被-S级品'!$B$2:$B$10=$B158)*('冬被-S级品'!$E$1:$AW$1=DD$1)*('冬被-S级品'!$E$2:$AW$10)),0)+IFERROR(SUMPRODUCT(('白止-S级品'!$A$2:$A$26=$B158)*('白止-S级品'!$D$1:$AV$1=DD$1)*('白止-S级品'!$D$2:$AV$26)),0)+IFERROR(SUMPRODUCT(('乐容-S级品'!$A$4:$A$32=$B158)*('乐容-S级品'!$L$3:$CA$3=DD$1)*('乐容-S级品'!$L$4:$CA$32)),0)</f>
      </c>
      <c r="DE158" s="280">
        <f>IFERROR(SUMPRODUCT(('控温被PRO-S级品'!$B$2:$B$10=$B158)*('控温被PRO-S级品'!$E$1:$BE$1=DE$1)*('控温被PRO-S级品'!$E$2:$BE$10)),0)+IFERROR(SUMPRODUCT(('冬被-S级品'!$B$2:$B$10=$B158)*('冬被-S级品'!$E$1:$AW$1=DE$1)*('冬被-S级品'!$E$2:$AW$10)),0)+IFERROR(SUMPRODUCT(('白止-S级品'!$A$2:$A$26=$B158)*('白止-S级品'!$D$1:$AV$1=DE$1)*('白止-S级品'!$D$2:$AV$26)),0)+IFERROR(SUMPRODUCT(('乐容-S级品'!$A$4:$A$32=$B158)*('乐容-S级品'!$L$3:$CA$3=DE$1)*('乐容-S级品'!$L$4:$CA$32)),0)</f>
      </c>
      <c r="DF158" s="280">
        <f>IFERROR(SUMPRODUCT(('控温被PRO-S级品'!$B$2:$B$10=$B158)*('控温被PRO-S级品'!$E$1:$BE$1=DF$1)*('控温被PRO-S级品'!$E$2:$BE$10)),0)+IFERROR(SUMPRODUCT(('冬被-S级品'!$B$2:$B$10=$B158)*('冬被-S级品'!$E$1:$AW$1=DF$1)*('冬被-S级品'!$E$2:$AW$10)),0)+IFERROR(SUMPRODUCT(('白止-S级品'!$A$2:$A$26=$B158)*('白止-S级品'!$D$1:$AV$1=DF$1)*('白止-S级品'!$D$2:$AV$26)),0)+IFERROR(SUMPRODUCT(('乐容-S级品'!$A$4:$A$32=$B158)*('乐容-S级品'!$L$3:$CA$3=DF$1)*('乐容-S级品'!$L$4:$CA$32)),0)</f>
      </c>
      <c r="DG158" s="280">
        <f>IFERROR(SUMPRODUCT(('控温被PRO-S级品'!$B$2:$B$10=$B158)*('控温被PRO-S级品'!$E$1:$BE$1=DG$1)*('控温被PRO-S级品'!$E$2:$BE$10)),0)+IFERROR(SUMPRODUCT(('冬被-S级品'!$B$2:$B$10=$B158)*('冬被-S级品'!$E$1:$AW$1=DG$1)*('冬被-S级品'!$E$2:$AW$10)),0)+IFERROR(SUMPRODUCT(('白止-S级品'!$A$2:$A$26=$B158)*('白止-S级品'!$D$1:$AV$1=DG$1)*('白止-S级品'!$D$2:$AV$26)),0)+IFERROR(SUMPRODUCT(('乐容-S级品'!$A$4:$A$32=$B158)*('乐容-S级品'!$L$3:$CA$3=DG$1)*('乐容-S级品'!$L$4:$CA$32)),0)</f>
      </c>
      <c r="DH158" s="280">
        <f>IFERROR(SUMPRODUCT(('控温被PRO-S级品'!$B$2:$B$10=$B158)*('控温被PRO-S级品'!$E$1:$BE$1=DH$1)*('控温被PRO-S级品'!$E$2:$BE$10)),0)+IFERROR(SUMPRODUCT(('冬被-S级品'!$B$2:$B$10=$B158)*('冬被-S级品'!$E$1:$AW$1=DH$1)*('冬被-S级品'!$E$2:$AW$10)),0)+IFERROR(SUMPRODUCT(('白止-S级品'!$A$2:$A$26=$B158)*('白止-S级品'!$D$1:$AV$1=DH$1)*('白止-S级品'!$D$2:$AV$26)),0)+IFERROR(SUMPRODUCT(('乐容-S级品'!$A$4:$A$32=$B158)*('乐容-S级品'!$L$3:$CA$3=DH$1)*('乐容-S级品'!$L$4:$CA$32)),0)</f>
      </c>
      <c r="DI158" s="280">
        <f>IFERROR(SUMPRODUCT(('控温被PRO-S级品'!$B$2:$B$10=$B158)*('控温被PRO-S级品'!$E$1:$BE$1=DI$1)*('控温被PRO-S级品'!$E$2:$BE$10)),0)+IFERROR(SUMPRODUCT(('冬被-S级品'!$B$2:$B$10=$B158)*('冬被-S级品'!$E$1:$AW$1=DI$1)*('冬被-S级品'!$E$2:$AW$10)),0)+IFERROR(SUMPRODUCT(('白止-S级品'!$A$2:$A$26=$B158)*('白止-S级品'!$D$1:$AV$1=DI$1)*('白止-S级品'!$D$2:$AV$26)),0)+IFERROR(SUMPRODUCT(('乐容-S级品'!$A$4:$A$32=$B158)*('乐容-S级品'!$L$3:$CA$3=DI$1)*('乐容-S级品'!$L$4:$CA$32)),0)</f>
      </c>
      <c r="DJ158" s="280">
        <f>IFERROR(SUMPRODUCT(('控温被PRO-S级品'!$B$2:$B$10=$B158)*('控温被PRO-S级品'!$E$1:$BE$1=DJ$1)*('控温被PRO-S级品'!$E$2:$BE$10)),0)+IFERROR(SUMPRODUCT(('冬被-S级品'!$B$2:$B$10=$B158)*('冬被-S级品'!$E$1:$AW$1=DJ$1)*('冬被-S级品'!$E$2:$AW$10)),0)+IFERROR(SUMPRODUCT(('白止-S级品'!$A$2:$A$26=$B158)*('白止-S级品'!$D$1:$AV$1=DJ$1)*('白止-S级品'!$D$2:$AV$26)),0)+IFERROR(SUMPRODUCT(('乐容-S级品'!$A$4:$A$32=$B158)*('乐容-S级品'!$L$3:$CA$3=DJ$1)*('乐容-S级品'!$L$4:$CA$32)),0)</f>
      </c>
      <c r="DK158" s="280"/>
      <c r="DL158" s="280"/>
      <c r="DM158" s="280"/>
      <c r="DN158" s="280"/>
      <c r="DO158" s="280"/>
      <c r="DP158" s="280"/>
      <c r="DQ158" s="280"/>
      <c r="DR158" s="280"/>
      <c r="DS158" s="280"/>
      <c r="DT158" s="280"/>
      <c r="DU158" s="280"/>
      <c r="DV158" s="280"/>
      <c r="DW158" s="280">
        <f>VLOOKUP(B158,'系统编码规格'!A:C,3,FALSE)</f>
      </c>
      <c r="DX158" s="280"/>
      <c r="DY158" s="280"/>
      <c r="DZ158" s="280"/>
      <c r="EA158" s="280"/>
      <c r="EB158" s="280"/>
      <c r="EC158" s="280"/>
      <c r="ED158" s="280"/>
      <c r="EE158" s="280"/>
      <c r="EF158" s="280"/>
      <c r="EG158" s="280"/>
      <c r="EH158" s="280"/>
      <c r="EI158" s="280"/>
      <c r="EJ158" s="280"/>
      <c r="EK158" s="280"/>
      <c r="EL158" s="280"/>
      <c r="EM158" s="280"/>
      <c r="EN158" s="280"/>
      <c r="EO158" s="280"/>
      <c r="EP158" s="280"/>
      <c r="EQ158" s="280"/>
      <c r="ER158" s="280"/>
      <c r="ES158" s="280"/>
      <c r="ET158" s="280"/>
      <c r="EU158" s="280"/>
      <c r="EV158" s="280"/>
      <c r="EW158" s="280"/>
      <c r="EX158" s="280"/>
      <c r="EY158" s="280"/>
      <c r="EZ158" s="280"/>
      <c r="FA158" s="280"/>
      <c r="FB158" s="280"/>
      <c r="FC158" s="280"/>
      <c r="FD158" s="280"/>
      <c r="FE158" s="280"/>
      <c r="FF158" s="280"/>
      <c r="FG158" s="280"/>
      <c r="FH158" s="280"/>
      <c r="FI158" s="280"/>
      <c r="FJ158" s="280"/>
      <c r="FK158" s="280"/>
      <c r="FL158" s="280"/>
      <c r="FM158" s="280"/>
      <c r="FN158" s="280"/>
      <c r="FO158" s="280"/>
      <c r="FP158" s="280"/>
      <c r="FQ158" s="280"/>
      <c r="FR158" s="280"/>
      <c r="FS158" s="280"/>
      <c r="FT158" s="280"/>
      <c r="FU158" s="280"/>
      <c r="FV158" s="280"/>
      <c r="FW158" s="280"/>
      <c r="FX158" s="280"/>
      <c r="FY158" s="280"/>
      <c r="FZ158" s="280"/>
      <c r="GA158" s="280"/>
      <c r="GB158" s="280"/>
      <c r="GC158" s="280"/>
      <c r="GD158" s="280"/>
      <c r="GE158" s="280"/>
      <c r="GF158" s="280"/>
      <c r="GG158" s="280"/>
      <c r="GH158" s="280"/>
      <c r="GI158" s="280"/>
      <c r="GJ158" s="280"/>
      <c r="GK158" s="280"/>
      <c r="GL158" s="280"/>
      <c r="GM158" s="280"/>
      <c r="GN158" s="280"/>
      <c r="GO158" s="280"/>
      <c r="GP158" s="280"/>
      <c r="GQ158" s="280"/>
      <c r="GR158" s="280"/>
      <c r="GS158" s="280"/>
      <c r="GT158" s="280"/>
      <c r="GU158" s="280"/>
      <c r="GV158" s="280"/>
    </row>
    <row r="159">
      <c r="A159" s="309" t="str">
        <v>乐容</v>
      </c>
      <c r="B159" s="311" t="str">
        <v>010020102090040-024</v>
      </c>
      <c r="C159" s="309" t="str">
        <v>磨毛四件套</v>
      </c>
      <c r="D159" s="309" t="str">
        <v>颜色:云影黄,床品款式:床笠款,床品规格:180cm,系列:普通系列</v>
      </c>
      <c r="E159">
        <f>SUM(F159:GX159)</f>
      </c>
      <c r="F159" s="280">
        <f>IFERROR(SUMPRODUCT(('控温被PRO-S级品'!$B$2:$B$10=$B159)*('控温被PRO-S级品'!$E$1:$BE$1=F$1)*('控温被PRO-S级品'!$E$2:$BE$10)),0)+IFERROR(SUMPRODUCT(('冬被-S级品'!$B$2:$B$10=$B159)*('冬被-S级品'!$E$1:$AW$1=F$1)*('冬被-S级品'!$E$2:$AW$10)),0)+IFERROR(SUMPRODUCT(('白止-S级品'!$A$2:$A$26=$B159)*('白止-S级品'!$D$1:$AV$1=F$1)*('白止-S级品'!$D$2:$AV$26)),0)+IFERROR(SUMPRODUCT(('乐容-S级品'!$A$4:$A$32=$B159)*('乐容-S级品'!$L$3:$CA$3=F$1)*('乐容-S级品'!$L$4:$CA$32)),0)</f>
      </c>
      <c r="G159" s="280">
        <f>IFERROR(SUMPRODUCT(('控温被PRO-S级品'!$B$2:$B$10=$B159)*('控温被PRO-S级品'!$E$1:$BE$1=G$1)*('控温被PRO-S级品'!$E$2:$BE$10)),0)+IFERROR(SUMPRODUCT(('冬被-S级品'!$B$2:$B$10=$B159)*('冬被-S级品'!$E$1:$AW$1=G$1)*('冬被-S级品'!$E$2:$AW$10)),0)+IFERROR(SUMPRODUCT(('白止-S级品'!$A$2:$A$26=$B159)*('白止-S级品'!$D$1:$AV$1=G$1)*('白止-S级品'!$D$2:$AV$26)),0)+IFERROR(SUMPRODUCT(('乐容-S级品'!$A$4:$A$32=$B159)*('乐容-S级品'!$L$3:$CA$3=G$1)*('乐容-S级品'!$L$4:$CA$32)),0)</f>
      </c>
      <c r="H159" s="280">
        <f>IFERROR(SUMPRODUCT(('控温被PRO-S级品'!$B$2:$B$10=$B159)*('控温被PRO-S级品'!$E$1:$BE$1=H$1)*('控温被PRO-S级品'!$E$2:$BE$10)),0)+IFERROR(SUMPRODUCT(('冬被-S级品'!$B$2:$B$10=$B159)*('冬被-S级品'!$E$1:$AW$1=H$1)*('冬被-S级品'!$E$2:$AW$10)),0)+IFERROR(SUMPRODUCT(('白止-S级品'!$A$2:$A$26=$B159)*('白止-S级品'!$D$1:$AV$1=H$1)*('白止-S级品'!$D$2:$AV$26)),0)+IFERROR(SUMPRODUCT(('乐容-S级品'!$A$4:$A$32=$B159)*('乐容-S级品'!$L$3:$CA$3=H$1)*('乐容-S级品'!$L$4:$CA$32)),0)</f>
      </c>
      <c r="I159" s="280">
        <f>IFERROR(SUMPRODUCT(('控温被PRO-S级品'!$B$2:$B$10=$B159)*('控温被PRO-S级品'!$E$1:$BE$1=I$1)*('控温被PRO-S级品'!$E$2:$BE$10)),0)+IFERROR(SUMPRODUCT(('冬被-S级品'!$B$2:$B$10=$B159)*('冬被-S级品'!$E$1:$AW$1=I$1)*('冬被-S级品'!$E$2:$AW$10)),0)+IFERROR(SUMPRODUCT(('白止-S级品'!$A$2:$A$26=$B159)*('白止-S级品'!$D$1:$AV$1=I$1)*('白止-S级品'!$D$2:$AV$26)),0)+IFERROR(SUMPRODUCT(('乐容-S级品'!$A$4:$A$32=$B159)*('乐容-S级品'!$L$3:$CA$3=I$1)*('乐容-S级品'!$L$4:$CA$32)),0)</f>
      </c>
      <c r="J159" s="280">
        <f>IFERROR(SUMPRODUCT(('控温被PRO-S级品'!$B$2:$B$10=$B159)*('控温被PRO-S级品'!$E$1:$BE$1=J$1)*('控温被PRO-S级品'!$E$2:$BE$10)),0)+IFERROR(SUMPRODUCT(('冬被-S级品'!$B$2:$B$10=$B159)*('冬被-S级品'!$E$1:$AW$1=J$1)*('冬被-S级品'!$E$2:$AW$10)),0)+IFERROR(SUMPRODUCT(('白止-S级品'!$A$2:$A$26=$B159)*('白止-S级品'!$D$1:$AV$1=J$1)*('白止-S级品'!$D$2:$AV$26)),0)+IFERROR(SUMPRODUCT(('乐容-S级品'!$A$4:$A$32=$B159)*('乐容-S级品'!$L$3:$CA$3=J$1)*('乐容-S级品'!$L$4:$CA$32)),0)</f>
      </c>
      <c r="K159" s="280">
        <f>IFERROR(SUMPRODUCT(('控温被PRO-S级品'!$B$2:$B$10=$B159)*('控温被PRO-S级品'!$E$1:$BE$1=K$1)*('控温被PRO-S级品'!$E$2:$BE$10)),0)+IFERROR(SUMPRODUCT(('冬被-S级品'!$B$2:$B$10=$B159)*('冬被-S级品'!$E$1:$AW$1=K$1)*('冬被-S级品'!$E$2:$AW$10)),0)+IFERROR(SUMPRODUCT(('白止-S级品'!$A$2:$A$26=$B159)*('白止-S级品'!$D$1:$AV$1=K$1)*('白止-S级品'!$D$2:$AV$26)),0)+IFERROR(SUMPRODUCT(('乐容-S级品'!$A$4:$A$32=$B159)*('乐容-S级品'!$L$3:$CA$3=K$1)*('乐容-S级品'!$L$4:$CA$32)),0)</f>
      </c>
      <c r="L159" s="280">
        <f>IFERROR(SUMPRODUCT(('控温被PRO-S级品'!$B$2:$B$10=$B159)*('控温被PRO-S级品'!$E$1:$BE$1=L$1)*('控温被PRO-S级品'!$E$2:$BE$10)),0)+IFERROR(SUMPRODUCT(('冬被-S级品'!$B$2:$B$10=$B159)*('冬被-S级品'!$E$1:$AW$1=L$1)*('冬被-S级品'!$E$2:$AW$10)),0)+IFERROR(SUMPRODUCT(('白止-S级品'!$A$2:$A$26=$B159)*('白止-S级品'!$D$1:$AV$1=L$1)*('白止-S级品'!$D$2:$AV$26)),0)+IFERROR(SUMPRODUCT(('乐容-S级品'!$A$4:$A$32=$B159)*('乐容-S级品'!$L$3:$CA$3=L$1)*('乐容-S级品'!$L$4:$CA$32)),0)</f>
      </c>
      <c r="M159" s="280">
        <f>IFERROR(SUMPRODUCT(('控温被PRO-S级品'!$B$2:$B$10=$B159)*('控温被PRO-S级品'!$E$1:$BE$1=M$1)*('控温被PRO-S级品'!$E$2:$BE$10)),0)+IFERROR(SUMPRODUCT(('冬被-S级品'!$B$2:$B$10=$B159)*('冬被-S级品'!$E$1:$AW$1=M$1)*('冬被-S级品'!$E$2:$AW$10)),0)+IFERROR(SUMPRODUCT(('白止-S级品'!$A$2:$A$26=$B159)*('白止-S级品'!$D$1:$AV$1=M$1)*('白止-S级品'!$D$2:$AV$26)),0)+IFERROR(SUMPRODUCT(('乐容-S级品'!$A$4:$A$32=$B159)*('乐容-S级品'!$L$3:$CA$3=M$1)*('乐容-S级品'!$L$4:$CA$32)),0)</f>
      </c>
      <c r="N159" s="280">
        <f>IFERROR(SUMPRODUCT(('控温被PRO-S级品'!$B$2:$B$10=$B159)*('控温被PRO-S级品'!$E$1:$BE$1=N$1)*('控温被PRO-S级品'!$E$2:$BE$10)),0)+IFERROR(SUMPRODUCT(('冬被-S级品'!$B$2:$B$10=$B159)*('冬被-S级品'!$E$1:$AW$1=N$1)*('冬被-S级品'!$E$2:$AW$10)),0)+IFERROR(SUMPRODUCT(('白止-S级品'!$A$2:$A$26=$B159)*('白止-S级品'!$D$1:$AV$1=N$1)*('白止-S级品'!$D$2:$AV$26)),0)+IFERROR(SUMPRODUCT(('乐容-S级品'!$A$4:$A$32=$B159)*('乐容-S级品'!$L$3:$CA$3=N$1)*('乐容-S级品'!$L$4:$CA$32)),0)</f>
      </c>
      <c r="O159" s="280">
        <f>IFERROR(SUMPRODUCT(('控温被PRO-S级品'!$B$2:$B$10=$B159)*('控温被PRO-S级品'!$E$1:$BE$1=O$1)*('控温被PRO-S级品'!$E$2:$BE$10)),0)+IFERROR(SUMPRODUCT(('冬被-S级品'!$B$2:$B$10=$B159)*('冬被-S级品'!$E$1:$AW$1=O$1)*('冬被-S级品'!$E$2:$AW$10)),0)+IFERROR(SUMPRODUCT(('白止-S级品'!$A$2:$A$26=$B159)*('白止-S级品'!$D$1:$AV$1=O$1)*('白止-S级品'!$D$2:$AV$26)),0)+IFERROR(SUMPRODUCT(('乐容-S级品'!$A$4:$A$32=$B159)*('乐容-S级品'!$L$3:$CA$3=O$1)*('乐容-S级品'!$L$4:$CA$32)),0)</f>
      </c>
      <c r="P159" s="280">
        <f>IFERROR(SUMPRODUCT(('控温被PRO-S级品'!$B$2:$B$10=$B159)*('控温被PRO-S级品'!$E$1:$BE$1=P$1)*('控温被PRO-S级品'!$E$2:$BE$10)),0)+IFERROR(SUMPRODUCT(('冬被-S级品'!$B$2:$B$10=$B159)*('冬被-S级品'!$E$1:$AW$1=P$1)*('冬被-S级品'!$E$2:$AW$10)),0)+IFERROR(SUMPRODUCT(('白止-S级品'!$A$2:$A$26=$B159)*('白止-S级品'!$D$1:$AV$1=P$1)*('白止-S级品'!$D$2:$AV$26)),0)+IFERROR(SUMPRODUCT(('乐容-S级品'!$A$4:$A$32=$B159)*('乐容-S级品'!$L$3:$CA$3=P$1)*('乐容-S级品'!$L$4:$CA$32)),0)</f>
      </c>
      <c r="Q159" s="280">
        <f>IFERROR(SUMPRODUCT(('控温被PRO-S级品'!$B$2:$B$10=$B159)*('控温被PRO-S级品'!$E$1:$BE$1=Q$1)*('控温被PRO-S级品'!$E$2:$BE$10)),0)+IFERROR(SUMPRODUCT(('冬被-S级品'!$B$2:$B$10=$B159)*('冬被-S级品'!$E$1:$AW$1=Q$1)*('冬被-S级品'!$E$2:$AW$10)),0)+IFERROR(SUMPRODUCT(('白止-S级品'!$A$2:$A$26=$B159)*('白止-S级品'!$D$1:$AV$1=Q$1)*('白止-S级品'!$D$2:$AV$26)),0)+IFERROR(SUMPRODUCT(('乐容-S级品'!$A$4:$A$32=$B159)*('乐容-S级品'!$L$3:$CA$3=Q$1)*('乐容-S级品'!$L$4:$CA$32)),0)</f>
      </c>
      <c r="R159" s="280">
        <f>IFERROR(SUMPRODUCT(('控温被PRO-S级品'!$B$2:$B$10=$B159)*('控温被PRO-S级品'!$E$1:$BE$1=R$1)*('控温被PRO-S级品'!$E$2:$BE$10)),0)+IFERROR(SUMPRODUCT(('冬被-S级品'!$B$2:$B$10=$B159)*('冬被-S级品'!$E$1:$AW$1=R$1)*('冬被-S级品'!$E$2:$AW$10)),0)+IFERROR(SUMPRODUCT(('白止-S级品'!$A$2:$A$26=$B159)*('白止-S级品'!$D$1:$AV$1=R$1)*('白止-S级品'!$D$2:$AV$26)),0)+IFERROR(SUMPRODUCT(('乐容-S级品'!$A$4:$A$32=$B159)*('乐容-S级品'!$L$3:$CA$3=R$1)*('乐容-S级品'!$L$4:$CA$32)),0)</f>
      </c>
      <c r="S159" s="280">
        <f>IFERROR(SUMPRODUCT(('控温被PRO-S级品'!$B$2:$B$10=$B159)*('控温被PRO-S级品'!$E$1:$BE$1=S$1)*('控温被PRO-S级品'!$E$2:$BE$10)),0)+IFERROR(SUMPRODUCT(('冬被-S级品'!$B$2:$B$10=$B159)*('冬被-S级品'!$E$1:$AW$1=S$1)*('冬被-S级品'!$E$2:$AW$10)),0)+IFERROR(SUMPRODUCT(('白止-S级品'!$A$2:$A$26=$B159)*('白止-S级品'!$D$1:$AV$1=S$1)*('白止-S级品'!$D$2:$AV$26)),0)+IFERROR(SUMPRODUCT(('乐容-S级品'!$A$4:$A$32=$B159)*('乐容-S级品'!$L$3:$CA$3=S$1)*('乐容-S级品'!$L$4:$CA$32)),0)</f>
      </c>
      <c r="T159" s="280">
        <f>IFERROR(SUMPRODUCT(('控温被PRO-S级品'!$B$2:$B$10=$B159)*('控温被PRO-S级品'!$E$1:$BE$1=T$1)*('控温被PRO-S级品'!$E$2:$BE$10)),0)+IFERROR(SUMPRODUCT(('冬被-S级品'!$B$2:$B$10=$B159)*('冬被-S级品'!$E$1:$AW$1=T$1)*('冬被-S级品'!$E$2:$AW$10)),0)+IFERROR(SUMPRODUCT(('白止-S级品'!$A$2:$A$26=$B159)*('白止-S级品'!$D$1:$AV$1=T$1)*('白止-S级品'!$D$2:$AV$26)),0)+IFERROR(SUMPRODUCT(('乐容-S级品'!$A$4:$A$32=$B159)*('乐容-S级品'!$L$3:$CA$3=T$1)*('乐容-S级品'!$L$4:$CA$32)),0)</f>
      </c>
      <c r="U159" s="280">
        <f>IFERROR(SUMPRODUCT(('控温被PRO-S级品'!$B$2:$B$10=$B159)*('控温被PRO-S级品'!$E$1:$BE$1=U$1)*('控温被PRO-S级品'!$E$2:$BE$10)),0)+IFERROR(SUMPRODUCT(('冬被-S级品'!$B$2:$B$10=$B159)*('冬被-S级品'!$E$1:$AW$1=U$1)*('冬被-S级品'!$E$2:$AW$10)),0)+IFERROR(SUMPRODUCT(('白止-S级品'!$A$2:$A$26=$B159)*('白止-S级品'!$D$1:$AV$1=U$1)*('白止-S级品'!$D$2:$AV$26)),0)+IFERROR(SUMPRODUCT(('乐容-S级品'!$A$4:$A$32=$B159)*('乐容-S级品'!$L$3:$CA$3=U$1)*('乐容-S级品'!$L$4:$CA$32)),0)</f>
      </c>
      <c r="V159" s="280">
        <f>IFERROR(SUMPRODUCT(('控温被PRO-S级品'!$B$2:$B$10=$B159)*('控温被PRO-S级品'!$E$1:$BE$1=V$1)*('控温被PRO-S级品'!$E$2:$BE$10)),0)+IFERROR(SUMPRODUCT(('冬被-S级品'!$B$2:$B$10=$B159)*('冬被-S级品'!$E$1:$AW$1=V$1)*('冬被-S级品'!$E$2:$AW$10)),0)+IFERROR(SUMPRODUCT(('白止-S级品'!$A$2:$A$26=$B159)*('白止-S级品'!$D$1:$AV$1=V$1)*('白止-S级品'!$D$2:$AV$26)),0)+IFERROR(SUMPRODUCT(('乐容-S级品'!$A$4:$A$32=$B159)*('乐容-S级品'!$L$3:$CA$3=V$1)*('乐容-S级品'!$L$4:$CA$32)),0)</f>
      </c>
      <c r="W159" s="280">
        <f>IFERROR(SUMPRODUCT(('控温被PRO-S级品'!$B$2:$B$10=$B159)*('控温被PRO-S级品'!$E$1:$BE$1=W$1)*('控温被PRO-S级品'!$E$2:$BE$10)),0)+IFERROR(SUMPRODUCT(('冬被-S级品'!$B$2:$B$10=$B159)*('冬被-S级品'!$E$1:$AW$1=W$1)*('冬被-S级品'!$E$2:$AW$10)),0)+IFERROR(SUMPRODUCT(('白止-S级品'!$A$2:$A$26=$B159)*('白止-S级品'!$D$1:$AV$1=W$1)*('白止-S级品'!$D$2:$AV$26)),0)+IFERROR(SUMPRODUCT(('乐容-S级品'!$A$4:$A$32=$B159)*('乐容-S级品'!$L$3:$CA$3=W$1)*('乐容-S级品'!$L$4:$CA$32)),0)</f>
      </c>
      <c r="X159" s="280">
        <f>IFERROR(SUMPRODUCT(('控温被PRO-S级品'!$B$2:$B$10=$B159)*('控温被PRO-S级品'!$E$1:$BE$1=X$1)*('控温被PRO-S级品'!$E$2:$BE$10)),0)+IFERROR(SUMPRODUCT(('冬被-S级品'!$B$2:$B$10=$B159)*('冬被-S级品'!$E$1:$AW$1=X$1)*('冬被-S级品'!$E$2:$AW$10)),0)+IFERROR(SUMPRODUCT(('白止-S级品'!$A$2:$A$26=$B159)*('白止-S级品'!$D$1:$AV$1=X$1)*('白止-S级品'!$D$2:$AV$26)),0)+IFERROR(SUMPRODUCT(('乐容-S级品'!$A$4:$A$32=$B159)*('乐容-S级品'!$L$3:$CA$3=X$1)*('乐容-S级品'!$L$4:$CA$32)),0)</f>
      </c>
      <c r="Y159" s="280">
        <f>IFERROR(SUMPRODUCT(('控温被PRO-S级品'!$B$2:$B$10=$B159)*('控温被PRO-S级品'!$E$1:$BE$1=Y$1)*('控温被PRO-S级品'!$E$2:$BE$10)),0)+IFERROR(SUMPRODUCT(('冬被-S级品'!$B$2:$B$10=$B159)*('冬被-S级品'!$E$1:$AW$1=Y$1)*('冬被-S级品'!$E$2:$AW$10)),0)+IFERROR(SUMPRODUCT(('白止-S级品'!$A$2:$A$26=$B159)*('白止-S级品'!$D$1:$AV$1=Y$1)*('白止-S级品'!$D$2:$AV$26)),0)+IFERROR(SUMPRODUCT(('乐容-S级品'!$A$4:$A$32=$B159)*('乐容-S级品'!$L$3:$CA$3=Y$1)*('乐容-S级品'!$L$4:$CA$32)),0)</f>
      </c>
      <c r="Z159" s="280">
        <f>IFERROR(SUMPRODUCT(('控温被PRO-S级品'!$B$2:$B$10=$B159)*('控温被PRO-S级品'!$E$1:$BE$1=Z$1)*('控温被PRO-S级品'!$E$2:$BE$10)),0)+IFERROR(SUMPRODUCT(('冬被-S级品'!$B$2:$B$10=$B159)*('冬被-S级品'!$E$1:$AW$1=Z$1)*('冬被-S级品'!$E$2:$AW$10)),0)+IFERROR(SUMPRODUCT(('白止-S级品'!$A$2:$A$26=$B159)*('白止-S级品'!$D$1:$AV$1=Z$1)*('白止-S级品'!$D$2:$AV$26)),0)+IFERROR(SUMPRODUCT(('乐容-S级品'!$A$4:$A$32=$B159)*('乐容-S级品'!$L$3:$CA$3=Z$1)*('乐容-S级品'!$L$4:$CA$32)),0)</f>
      </c>
      <c r="AA159" s="280">
        <f>IFERROR(SUMPRODUCT(('控温被PRO-S级品'!$B$2:$B$10=$B159)*('控温被PRO-S级品'!$E$1:$BE$1=AA$1)*('控温被PRO-S级品'!$E$2:$BE$10)),0)+IFERROR(SUMPRODUCT(('冬被-S级品'!$B$2:$B$10=$B159)*('冬被-S级品'!$E$1:$AW$1=AA$1)*('冬被-S级品'!$E$2:$AW$10)),0)+IFERROR(SUMPRODUCT(('白止-S级品'!$A$2:$A$26=$B159)*('白止-S级品'!$D$1:$AV$1=AA$1)*('白止-S级品'!$D$2:$AV$26)),0)+IFERROR(SUMPRODUCT(('乐容-S级品'!$A$4:$A$32=$B159)*('乐容-S级品'!$L$3:$CA$3=AA$1)*('乐容-S级品'!$L$4:$CA$32)),0)</f>
      </c>
      <c r="AB159" s="280">
        <f>IFERROR(SUMPRODUCT(('控温被PRO-S级品'!$B$2:$B$10=$B159)*('控温被PRO-S级品'!$E$1:$BE$1=AB$1)*('控温被PRO-S级品'!$E$2:$BE$10)),0)+IFERROR(SUMPRODUCT(('冬被-S级品'!$B$2:$B$10=$B159)*('冬被-S级品'!$E$1:$AW$1=AB$1)*('冬被-S级品'!$E$2:$AW$10)),0)+IFERROR(SUMPRODUCT(('白止-S级品'!$A$2:$A$26=$B159)*('白止-S级品'!$D$1:$AV$1=AB$1)*('白止-S级品'!$D$2:$AV$26)),0)+IFERROR(SUMPRODUCT(('乐容-S级品'!$A$4:$A$32=$B159)*('乐容-S级品'!$L$3:$CA$3=AB$1)*('乐容-S级品'!$L$4:$CA$32)),0)</f>
      </c>
      <c r="AC159" s="280">
        <f>IFERROR(SUMPRODUCT(('控温被PRO-S级品'!$B$2:$B$10=$B159)*('控温被PRO-S级品'!$E$1:$BE$1=AC$1)*('控温被PRO-S级品'!$E$2:$BE$10)),0)+IFERROR(SUMPRODUCT(('冬被-S级品'!$B$2:$B$10=$B159)*('冬被-S级品'!$E$1:$AW$1=AC$1)*('冬被-S级品'!$E$2:$AW$10)),0)+IFERROR(SUMPRODUCT(('白止-S级品'!$A$2:$A$26=$B159)*('白止-S级品'!$D$1:$AV$1=AC$1)*('白止-S级品'!$D$2:$AV$26)),0)+IFERROR(SUMPRODUCT(('乐容-S级品'!$A$4:$A$32=$B159)*('乐容-S级品'!$L$3:$CA$3=AC$1)*('乐容-S级品'!$L$4:$CA$32)),0)</f>
      </c>
      <c r="AD159" s="280">
        <f>IFERROR(SUMPRODUCT(('控温被PRO-S级品'!$B$2:$B$10=$B159)*('控温被PRO-S级品'!$E$1:$BE$1=AD$1)*('控温被PRO-S级品'!$E$2:$BE$10)),0)+IFERROR(SUMPRODUCT(('冬被-S级品'!$B$2:$B$10=$B159)*('冬被-S级品'!$E$1:$AW$1=AD$1)*('冬被-S级品'!$E$2:$AW$10)),0)+IFERROR(SUMPRODUCT(('白止-S级品'!$A$2:$A$26=$B159)*('白止-S级品'!$D$1:$AV$1=AD$1)*('白止-S级品'!$D$2:$AV$26)),0)+IFERROR(SUMPRODUCT(('乐容-S级品'!$A$4:$A$32=$B159)*('乐容-S级品'!$L$3:$CA$3=AD$1)*('乐容-S级品'!$L$4:$CA$32)),0)</f>
      </c>
      <c r="AE159" s="280">
        <f>IFERROR(SUMPRODUCT(('控温被PRO-S级品'!$B$2:$B$10=$B159)*('控温被PRO-S级品'!$E$1:$BE$1=AE$1)*('控温被PRO-S级品'!$E$2:$BE$10)),0)+IFERROR(SUMPRODUCT(('冬被-S级品'!$B$2:$B$10=$B159)*('冬被-S级品'!$E$1:$AW$1=AE$1)*('冬被-S级品'!$E$2:$AW$10)),0)+IFERROR(SUMPRODUCT(('白止-S级品'!$A$2:$A$26=$B159)*('白止-S级品'!$D$1:$AV$1=AE$1)*('白止-S级品'!$D$2:$AV$26)),0)+IFERROR(SUMPRODUCT(('乐容-S级品'!$A$4:$A$32=$B159)*('乐容-S级品'!$L$3:$CA$3=AE$1)*('乐容-S级品'!$L$4:$CA$32)),0)</f>
      </c>
      <c r="AF159" s="280">
        <f>IFERROR(SUMPRODUCT(('控温被PRO-S级品'!$B$2:$B$10=$B159)*('控温被PRO-S级品'!$E$1:$BE$1=AF$1)*('控温被PRO-S级品'!$E$2:$BE$10)),0)+IFERROR(SUMPRODUCT(('冬被-S级品'!$B$2:$B$10=$B159)*('冬被-S级品'!$E$1:$AW$1=AF$1)*('冬被-S级品'!$E$2:$AW$10)),0)+IFERROR(SUMPRODUCT(('白止-S级品'!$A$2:$A$26=$B159)*('白止-S级品'!$D$1:$AV$1=AF$1)*('白止-S级品'!$D$2:$AV$26)),0)+IFERROR(SUMPRODUCT(('乐容-S级品'!$A$4:$A$32=$B159)*('乐容-S级品'!$L$3:$CA$3=AF$1)*('乐容-S级品'!$L$4:$CA$32)),0)</f>
      </c>
      <c r="AG159" s="280">
        <f>IFERROR(SUMPRODUCT(('控温被PRO-S级品'!$B$2:$B$10=$B159)*('控温被PRO-S级品'!$E$1:$BE$1=AG$1)*('控温被PRO-S级品'!$E$2:$BE$10)),0)+IFERROR(SUMPRODUCT(('冬被-S级品'!$B$2:$B$10=$B159)*('冬被-S级品'!$E$1:$AW$1=AG$1)*('冬被-S级品'!$E$2:$AW$10)),0)+IFERROR(SUMPRODUCT(('白止-S级品'!$A$2:$A$26=$B159)*('白止-S级品'!$D$1:$AV$1=AG$1)*('白止-S级品'!$D$2:$AV$26)),0)+IFERROR(SUMPRODUCT(('乐容-S级品'!$A$4:$A$32=$B159)*('乐容-S级品'!$L$3:$CA$3=AG$1)*('乐容-S级品'!$L$4:$CA$32)),0)</f>
      </c>
      <c r="AH159" s="280">
        <f>IFERROR(SUMPRODUCT(('控温被PRO-S级品'!$B$2:$B$10=$B159)*('控温被PRO-S级品'!$E$1:$BE$1=AH$1)*('控温被PRO-S级品'!$E$2:$BE$10)),0)+IFERROR(SUMPRODUCT(('冬被-S级品'!$B$2:$B$10=$B159)*('冬被-S级品'!$E$1:$AW$1=AH$1)*('冬被-S级品'!$E$2:$AW$10)),0)+IFERROR(SUMPRODUCT(('白止-S级品'!$A$2:$A$26=$B159)*('白止-S级品'!$D$1:$AV$1=AH$1)*('白止-S级品'!$D$2:$AV$26)),0)+IFERROR(SUMPRODUCT(('乐容-S级品'!$A$4:$A$32=$B159)*('乐容-S级品'!$L$3:$CA$3=AH$1)*('乐容-S级品'!$L$4:$CA$32)),0)</f>
      </c>
      <c r="AI159" s="280">
        <f>IFERROR(SUMPRODUCT(('控温被PRO-S级品'!$B$2:$B$10=$B159)*('控温被PRO-S级品'!$E$1:$BE$1=AI$1)*('控温被PRO-S级品'!$E$2:$BE$10)),0)+IFERROR(SUMPRODUCT(('冬被-S级品'!$B$2:$B$10=$B159)*('冬被-S级品'!$E$1:$AW$1=AI$1)*('冬被-S级品'!$E$2:$AW$10)),0)+IFERROR(SUMPRODUCT(('白止-S级品'!$A$2:$A$26=$B159)*('白止-S级品'!$D$1:$AV$1=AI$1)*('白止-S级品'!$D$2:$AV$26)),0)+IFERROR(SUMPRODUCT(('乐容-S级品'!$A$4:$A$32=$B159)*('乐容-S级品'!$L$3:$CA$3=AI$1)*('乐容-S级品'!$L$4:$CA$32)),0)</f>
      </c>
      <c r="AJ159" s="280">
        <f>IFERROR(SUMPRODUCT(('控温被PRO-S级品'!$B$2:$B$10=$B159)*('控温被PRO-S级品'!$E$1:$BE$1=AJ$1)*('控温被PRO-S级品'!$E$2:$BE$10)),0)+IFERROR(SUMPRODUCT(('冬被-S级品'!$B$2:$B$10=$B159)*('冬被-S级品'!$E$1:$AW$1=AJ$1)*('冬被-S级品'!$E$2:$AW$10)),0)+IFERROR(SUMPRODUCT(('白止-S级品'!$A$2:$A$26=$B159)*('白止-S级品'!$D$1:$AV$1=AJ$1)*('白止-S级品'!$D$2:$AV$26)),0)+IFERROR(SUMPRODUCT(('乐容-S级品'!$A$4:$A$32=$B159)*('乐容-S级品'!$L$3:$CA$3=AJ$1)*('乐容-S级品'!$L$4:$CA$32)),0)</f>
      </c>
      <c r="AK159" s="280">
        <f>IFERROR(SUMPRODUCT(('控温被PRO-S级品'!$B$2:$B$10=$B159)*('控温被PRO-S级品'!$E$1:$BE$1=AK$1)*('控温被PRO-S级品'!$E$2:$BE$10)),0)+IFERROR(SUMPRODUCT(('冬被-S级品'!$B$2:$B$10=$B159)*('冬被-S级品'!$E$1:$AW$1=AK$1)*('冬被-S级品'!$E$2:$AW$10)),0)+IFERROR(SUMPRODUCT(('白止-S级品'!$A$2:$A$26=$B159)*('白止-S级品'!$D$1:$AV$1=AK$1)*('白止-S级品'!$D$2:$AV$26)),0)+IFERROR(SUMPRODUCT(('乐容-S级品'!$A$4:$A$32=$B159)*('乐容-S级品'!$L$3:$CA$3=AK$1)*('乐容-S级品'!$L$4:$CA$32)),0)</f>
      </c>
      <c r="AL159" s="280">
        <f>IFERROR(SUMPRODUCT(('控温被PRO-S级品'!$B$2:$B$10=$B159)*('控温被PRO-S级品'!$E$1:$BE$1=AL$1)*('控温被PRO-S级品'!$E$2:$BE$10)),0)+IFERROR(SUMPRODUCT(('冬被-S级品'!$B$2:$B$10=$B159)*('冬被-S级品'!$E$1:$AW$1=AL$1)*('冬被-S级品'!$E$2:$AW$10)),0)+IFERROR(SUMPRODUCT(('白止-S级品'!$A$2:$A$26=$B159)*('白止-S级品'!$D$1:$AV$1=AL$1)*('白止-S级品'!$D$2:$AV$26)),0)+IFERROR(SUMPRODUCT(('乐容-S级品'!$A$4:$A$32=$B159)*('乐容-S级品'!$L$3:$CA$3=AL$1)*('乐容-S级品'!$L$4:$CA$32)),0)</f>
      </c>
      <c r="AM159" s="280">
        <f>IFERROR(SUMPRODUCT(('控温被PRO-S级品'!$B$2:$B$10=$B159)*('控温被PRO-S级品'!$E$1:$BE$1=AM$1)*('控温被PRO-S级品'!$E$2:$BE$10)),0)+IFERROR(SUMPRODUCT(('冬被-S级品'!$B$2:$B$10=$B159)*('冬被-S级品'!$E$1:$AW$1=AM$1)*('冬被-S级品'!$E$2:$AW$10)),0)+IFERROR(SUMPRODUCT(('白止-S级品'!$A$2:$A$26=$B159)*('白止-S级品'!$D$1:$AV$1=AM$1)*('白止-S级品'!$D$2:$AV$26)),0)+IFERROR(SUMPRODUCT(('乐容-S级品'!$A$4:$A$32=$B159)*('乐容-S级品'!$L$3:$CA$3=AM$1)*('乐容-S级品'!$L$4:$CA$32)),0)</f>
      </c>
      <c r="AN159" s="280">
        <f>IFERROR(SUMPRODUCT(('控温被PRO-S级品'!$B$2:$B$10=$B159)*('控温被PRO-S级品'!$E$1:$BE$1=AN$1)*('控温被PRO-S级品'!$E$2:$BE$10)),0)+IFERROR(SUMPRODUCT(('冬被-S级品'!$B$2:$B$10=$B159)*('冬被-S级品'!$E$1:$AW$1=AN$1)*('冬被-S级品'!$E$2:$AW$10)),0)+IFERROR(SUMPRODUCT(('白止-S级品'!$A$2:$A$26=$B159)*('白止-S级品'!$D$1:$AV$1=AN$1)*('白止-S级品'!$D$2:$AV$26)),0)+IFERROR(SUMPRODUCT(('乐容-S级品'!$A$4:$A$32=$B159)*('乐容-S级品'!$L$3:$CA$3=AN$1)*('乐容-S级品'!$L$4:$CA$32)),0)</f>
      </c>
      <c r="AO159" s="280">
        <f>IFERROR(SUMPRODUCT(('控温被PRO-S级品'!$B$2:$B$10=$B159)*('控温被PRO-S级品'!$E$1:$BE$1=AO$1)*('控温被PRO-S级品'!$E$2:$BE$10)),0)+IFERROR(SUMPRODUCT(('冬被-S级品'!$B$2:$B$10=$B159)*('冬被-S级品'!$E$1:$AW$1=AO$1)*('冬被-S级品'!$E$2:$AW$10)),0)+IFERROR(SUMPRODUCT(('白止-S级品'!$A$2:$A$26=$B159)*('白止-S级品'!$D$1:$AV$1=AO$1)*('白止-S级品'!$D$2:$AV$26)),0)+IFERROR(SUMPRODUCT(('乐容-S级品'!$A$4:$A$32=$B159)*('乐容-S级品'!$L$3:$CA$3=AO$1)*('乐容-S级品'!$L$4:$CA$32)),0)</f>
      </c>
      <c r="AP159" s="280">
        <f>IFERROR(SUMPRODUCT(('控温被PRO-S级品'!$B$2:$B$10=$B159)*('控温被PRO-S级品'!$E$1:$BE$1=AP$1)*('控温被PRO-S级品'!$E$2:$BE$10)),0)+IFERROR(SUMPRODUCT(('冬被-S级品'!$B$2:$B$10=$B159)*('冬被-S级品'!$E$1:$AW$1=AP$1)*('冬被-S级品'!$E$2:$AW$10)),0)+IFERROR(SUMPRODUCT(('白止-S级品'!$A$2:$A$26=$B159)*('白止-S级品'!$D$1:$AV$1=AP$1)*('白止-S级品'!$D$2:$AV$26)),0)+IFERROR(SUMPRODUCT(('乐容-S级品'!$A$4:$A$32=$B159)*('乐容-S级品'!$L$3:$CA$3=AP$1)*('乐容-S级品'!$L$4:$CA$32)),0)</f>
      </c>
      <c r="AQ159" s="280">
        <f>IFERROR(SUMPRODUCT(('控温被PRO-S级品'!$B$2:$B$10=$B159)*('控温被PRO-S级品'!$E$1:$BE$1=AQ$1)*('控温被PRO-S级品'!$E$2:$BE$10)),0)+IFERROR(SUMPRODUCT(('冬被-S级品'!$B$2:$B$10=$B159)*('冬被-S级品'!$E$1:$AW$1=AQ$1)*('冬被-S级品'!$E$2:$AW$10)),0)+IFERROR(SUMPRODUCT(('白止-S级品'!$A$2:$A$26=$B159)*('白止-S级品'!$D$1:$AV$1=AQ$1)*('白止-S级品'!$D$2:$AV$26)),0)+IFERROR(SUMPRODUCT(('乐容-S级品'!$A$4:$A$32=$B159)*('乐容-S级品'!$L$3:$CA$3=AQ$1)*('乐容-S级品'!$L$4:$CA$32)),0)</f>
      </c>
      <c r="AR159" s="280">
        <f>IFERROR(SUMPRODUCT(('控温被PRO-S级品'!$B$2:$B$10=$B159)*('控温被PRO-S级品'!$E$1:$BE$1=AR$1)*('控温被PRO-S级品'!$E$2:$BE$10)),0)+IFERROR(SUMPRODUCT(('冬被-S级品'!$B$2:$B$10=$B159)*('冬被-S级品'!$E$1:$AW$1=AR$1)*('冬被-S级品'!$E$2:$AW$10)),0)+IFERROR(SUMPRODUCT(('白止-S级品'!$A$2:$A$26=$B159)*('白止-S级品'!$D$1:$AV$1=AR$1)*('白止-S级品'!$D$2:$AV$26)),0)+IFERROR(SUMPRODUCT(('乐容-S级品'!$A$4:$A$32=$B159)*('乐容-S级品'!$L$3:$CA$3=AR$1)*('乐容-S级品'!$L$4:$CA$32)),0)</f>
      </c>
      <c r="AS159" s="280">
        <f>IFERROR(SUMPRODUCT(('控温被PRO-S级品'!$B$2:$B$10=$B159)*('控温被PRO-S级品'!$E$1:$BE$1=AS$1)*('控温被PRO-S级品'!$E$2:$BE$10)),0)+IFERROR(SUMPRODUCT(('冬被-S级品'!$B$2:$B$10=$B159)*('冬被-S级品'!$E$1:$AW$1=AS$1)*('冬被-S级品'!$E$2:$AW$10)),0)+IFERROR(SUMPRODUCT(('白止-S级品'!$A$2:$A$26=$B159)*('白止-S级品'!$D$1:$AV$1=AS$1)*('白止-S级品'!$D$2:$AV$26)),0)+IFERROR(SUMPRODUCT(('乐容-S级品'!$A$4:$A$32=$B159)*('乐容-S级品'!$L$3:$CA$3=AS$1)*('乐容-S级品'!$L$4:$CA$32)),0)</f>
      </c>
      <c r="AT159" s="280">
        <f>IFERROR(SUMPRODUCT(('控温被PRO-S级品'!$B$2:$B$10=$B159)*('控温被PRO-S级品'!$E$1:$BE$1=AT$1)*('控温被PRO-S级品'!$E$2:$BE$10)),0)+IFERROR(SUMPRODUCT(('冬被-S级品'!$B$2:$B$10=$B159)*('冬被-S级品'!$E$1:$AW$1=AT$1)*('冬被-S级品'!$E$2:$AW$10)),0)+IFERROR(SUMPRODUCT(('白止-S级品'!$A$2:$A$26=$B159)*('白止-S级品'!$D$1:$AV$1=AT$1)*('白止-S级品'!$D$2:$AV$26)),0)+IFERROR(SUMPRODUCT(('乐容-S级品'!$A$4:$A$32=$B159)*('乐容-S级品'!$L$3:$CA$3=AT$1)*('乐容-S级品'!$L$4:$CA$32)),0)</f>
      </c>
      <c r="AU159" s="280">
        <f>IFERROR(SUMPRODUCT(('控温被PRO-S级品'!$B$2:$B$10=$B159)*('控温被PRO-S级品'!$E$1:$BE$1=AU$1)*('控温被PRO-S级品'!$E$2:$BE$10)),0)+IFERROR(SUMPRODUCT(('冬被-S级品'!$B$2:$B$10=$B159)*('冬被-S级品'!$E$1:$AW$1=AU$1)*('冬被-S级品'!$E$2:$AW$10)),0)+IFERROR(SUMPRODUCT(('白止-S级品'!$A$2:$A$26=$B159)*('白止-S级品'!$D$1:$AV$1=AU$1)*('白止-S级品'!$D$2:$AV$26)),0)+IFERROR(SUMPRODUCT(('乐容-S级品'!$A$4:$A$32=$B159)*('乐容-S级品'!$L$3:$CA$3=AU$1)*('乐容-S级品'!$L$4:$CA$32)),0)</f>
      </c>
      <c r="AV159" s="280">
        <f>IFERROR(SUMPRODUCT(('控温被PRO-S级品'!$B$2:$B$10=$B159)*('控温被PRO-S级品'!$E$1:$BE$1=AV$1)*('控温被PRO-S级品'!$E$2:$BE$10)),0)+IFERROR(SUMPRODUCT(('冬被-S级品'!$B$2:$B$10=$B159)*('冬被-S级品'!$E$1:$AW$1=AV$1)*('冬被-S级品'!$E$2:$AW$10)),0)+IFERROR(SUMPRODUCT(('白止-S级品'!$A$2:$A$26=$B159)*('白止-S级品'!$D$1:$AV$1=AV$1)*('白止-S级品'!$D$2:$AV$26)),0)+IFERROR(SUMPRODUCT(('乐容-S级品'!$A$4:$A$32=$B159)*('乐容-S级品'!$L$3:$CA$3=AV$1)*('乐容-S级品'!$L$4:$CA$32)),0)</f>
      </c>
      <c r="AW159" s="280">
        <f>IFERROR(SUMPRODUCT(('控温被PRO-S级品'!$B$2:$B$10=$B159)*('控温被PRO-S级品'!$E$1:$BE$1=AW$1)*('控温被PRO-S级品'!$E$2:$BE$10)),0)+IFERROR(SUMPRODUCT(('冬被-S级品'!$B$2:$B$10=$B159)*('冬被-S级品'!$E$1:$AW$1=AW$1)*('冬被-S级品'!$E$2:$AW$10)),0)+IFERROR(SUMPRODUCT(('白止-S级品'!$A$2:$A$26=$B159)*('白止-S级品'!$D$1:$AV$1=AW$1)*('白止-S级品'!$D$2:$AV$26)),0)+IFERROR(SUMPRODUCT(('乐容-S级品'!$A$4:$A$32=$B159)*('乐容-S级品'!$L$3:$CA$3=AW$1)*('乐容-S级品'!$L$4:$CA$32)),0)</f>
      </c>
      <c r="AX159" s="280">
        <f>IFERROR(SUMPRODUCT(('控温被PRO-S级品'!$B$2:$B$10=$B159)*('控温被PRO-S级品'!$E$1:$BE$1=AX$1)*('控温被PRO-S级品'!$E$2:$BE$10)),0)+IFERROR(SUMPRODUCT(('冬被-S级品'!$B$2:$B$10=$B159)*('冬被-S级品'!$E$1:$AW$1=AX$1)*('冬被-S级品'!$E$2:$AW$10)),0)+IFERROR(SUMPRODUCT(('白止-S级品'!$A$2:$A$26=$B159)*('白止-S级品'!$D$1:$AV$1=AX$1)*('白止-S级品'!$D$2:$AV$26)),0)+IFERROR(SUMPRODUCT(('乐容-S级品'!$A$4:$A$32=$B159)*('乐容-S级品'!$L$3:$CA$3=AX$1)*('乐容-S级品'!$L$4:$CA$32)),0)</f>
      </c>
      <c r="AY159" s="280">
        <f>IFERROR(SUMPRODUCT(('控温被PRO-S级品'!$B$2:$B$10=$B159)*('控温被PRO-S级品'!$E$1:$BE$1=AY$1)*('控温被PRO-S级品'!$E$2:$BE$10)),0)+IFERROR(SUMPRODUCT(('冬被-S级品'!$B$2:$B$10=$B159)*('冬被-S级品'!$E$1:$AW$1=AY$1)*('冬被-S级品'!$E$2:$AW$10)),0)+IFERROR(SUMPRODUCT(('白止-S级品'!$A$2:$A$26=$B159)*('白止-S级品'!$D$1:$AV$1=AY$1)*('白止-S级品'!$D$2:$AV$26)),0)+IFERROR(SUMPRODUCT(('乐容-S级品'!$A$4:$A$32=$B159)*('乐容-S级品'!$L$3:$CA$3=AY$1)*('乐容-S级品'!$L$4:$CA$32)),0)</f>
      </c>
      <c r="AZ159" s="280">
        <f>IFERROR(SUMPRODUCT(('控温被PRO-S级品'!$B$2:$B$10=$B159)*('控温被PRO-S级品'!$E$1:$BE$1=AZ$1)*('控温被PRO-S级品'!$E$2:$BE$10)),0)+IFERROR(SUMPRODUCT(('冬被-S级品'!$B$2:$B$10=$B159)*('冬被-S级品'!$E$1:$AW$1=AZ$1)*('冬被-S级品'!$E$2:$AW$10)),0)+IFERROR(SUMPRODUCT(('白止-S级品'!$A$2:$A$26=$B159)*('白止-S级品'!$D$1:$AV$1=AZ$1)*('白止-S级品'!$D$2:$AV$26)),0)+IFERROR(SUMPRODUCT(('乐容-S级品'!$A$4:$A$32=$B159)*('乐容-S级品'!$L$3:$CA$3=AZ$1)*('乐容-S级品'!$L$4:$CA$32)),0)</f>
      </c>
      <c r="BA159" s="280">
        <f>IFERROR(SUMPRODUCT(('控温被PRO-S级品'!$B$2:$B$10=$B159)*('控温被PRO-S级品'!$E$1:$BE$1=BA$1)*('控温被PRO-S级品'!$E$2:$BE$10)),0)+IFERROR(SUMPRODUCT(('冬被-S级品'!$B$2:$B$10=$B159)*('冬被-S级品'!$E$1:$AW$1=BA$1)*('冬被-S级品'!$E$2:$AW$10)),0)+IFERROR(SUMPRODUCT(('白止-S级品'!$A$2:$A$26=$B159)*('白止-S级品'!$D$1:$AV$1=BA$1)*('白止-S级品'!$D$2:$AV$26)),0)+IFERROR(SUMPRODUCT(('乐容-S级品'!$A$4:$A$32=$B159)*('乐容-S级品'!$L$3:$CA$3=BA$1)*('乐容-S级品'!$L$4:$CA$32)),0)</f>
      </c>
      <c r="BB159" s="280">
        <f>IFERROR(SUMPRODUCT(('控温被PRO-S级品'!$B$2:$B$10=$B159)*('控温被PRO-S级品'!$E$1:$BE$1=BB$1)*('控温被PRO-S级品'!$E$2:$BE$10)),0)+IFERROR(SUMPRODUCT(('冬被-S级品'!$B$2:$B$10=$B159)*('冬被-S级品'!$E$1:$AW$1=BB$1)*('冬被-S级品'!$E$2:$AW$10)),0)+IFERROR(SUMPRODUCT(('白止-S级品'!$A$2:$A$26=$B159)*('白止-S级品'!$D$1:$AV$1=BB$1)*('白止-S级品'!$D$2:$AV$26)),0)+IFERROR(SUMPRODUCT(('乐容-S级品'!$A$4:$A$32=$B159)*('乐容-S级品'!$L$3:$CA$3=BB$1)*('乐容-S级品'!$L$4:$CA$32)),0)</f>
      </c>
      <c r="BC159" s="280">
        <f>IFERROR(SUMPRODUCT(('控温被PRO-S级品'!$B$2:$B$10=$B159)*('控温被PRO-S级品'!$E$1:$BE$1=BC$1)*('控温被PRO-S级品'!$E$2:$BE$10)),0)+IFERROR(SUMPRODUCT(('冬被-S级品'!$B$2:$B$10=$B159)*('冬被-S级品'!$E$1:$AW$1=BC$1)*('冬被-S级品'!$E$2:$AW$10)),0)+IFERROR(SUMPRODUCT(('白止-S级品'!$A$2:$A$26=$B159)*('白止-S级品'!$D$1:$AV$1=BC$1)*('白止-S级品'!$D$2:$AV$26)),0)+IFERROR(SUMPRODUCT(('乐容-S级品'!$A$4:$A$32=$B159)*('乐容-S级品'!$L$3:$CA$3=BC$1)*('乐容-S级品'!$L$4:$CA$32)),0)</f>
      </c>
      <c r="BD159" s="280">
        <f>IFERROR(SUMPRODUCT(('控温被PRO-S级品'!$B$2:$B$10=$B159)*('控温被PRO-S级品'!$E$1:$BE$1=BD$1)*('控温被PRO-S级品'!$E$2:$BE$10)),0)+IFERROR(SUMPRODUCT(('冬被-S级品'!$B$2:$B$10=$B159)*('冬被-S级品'!$E$1:$AW$1=BD$1)*('冬被-S级品'!$E$2:$AW$10)),0)+IFERROR(SUMPRODUCT(('白止-S级品'!$A$2:$A$26=$B159)*('白止-S级品'!$D$1:$AV$1=BD$1)*('白止-S级品'!$D$2:$AV$26)),0)+IFERROR(SUMPRODUCT(('乐容-S级品'!$A$4:$A$32=$B159)*('乐容-S级品'!$L$3:$CA$3=BD$1)*('乐容-S级品'!$L$4:$CA$32)),0)</f>
      </c>
      <c r="BE159" s="280">
        <f>IFERROR(SUMPRODUCT(('控温被PRO-S级品'!$B$2:$B$10=$B159)*('控温被PRO-S级品'!$E$1:$BE$1=BE$1)*('控温被PRO-S级品'!$E$2:$BE$10)),0)+IFERROR(SUMPRODUCT(('冬被-S级品'!$B$2:$B$10=$B159)*('冬被-S级品'!$E$1:$AW$1=BE$1)*('冬被-S级品'!$E$2:$AW$10)),0)+IFERROR(SUMPRODUCT(('白止-S级品'!$A$2:$A$26=$B159)*('白止-S级品'!$D$1:$AV$1=BE$1)*('白止-S级品'!$D$2:$AV$26)),0)+IFERROR(SUMPRODUCT(('乐容-S级品'!$A$4:$A$32=$B159)*('乐容-S级品'!$L$3:$CA$3=BE$1)*('乐容-S级品'!$L$4:$CA$32)),0)</f>
      </c>
      <c r="BF159" s="280">
        <f>IFERROR(SUMPRODUCT(('控温被PRO-S级品'!$B$2:$B$10=$B159)*('控温被PRO-S级品'!$E$1:$BE$1=BF$1)*('控温被PRO-S级品'!$E$2:$BE$10)),0)+IFERROR(SUMPRODUCT(('冬被-S级品'!$B$2:$B$10=$B159)*('冬被-S级品'!$E$1:$AW$1=BF$1)*('冬被-S级品'!$E$2:$AW$10)),0)+IFERROR(SUMPRODUCT(('白止-S级品'!$A$2:$A$26=$B159)*('白止-S级品'!$D$1:$AV$1=BF$1)*('白止-S级品'!$D$2:$AV$26)),0)+IFERROR(SUMPRODUCT(('乐容-S级品'!$A$4:$A$32=$B159)*('乐容-S级品'!$L$3:$CA$3=BF$1)*('乐容-S级品'!$L$4:$CA$32)),0)</f>
      </c>
      <c r="BG159" s="280">
        <f>IFERROR(SUMPRODUCT(('控温被PRO-S级品'!$B$2:$B$10=$B159)*('控温被PRO-S级品'!$E$1:$BE$1=BG$1)*('控温被PRO-S级品'!$E$2:$BE$10)),0)+IFERROR(SUMPRODUCT(('冬被-S级品'!$B$2:$B$10=$B159)*('冬被-S级品'!$E$1:$AW$1=BG$1)*('冬被-S级品'!$E$2:$AW$10)),0)+IFERROR(SUMPRODUCT(('白止-S级品'!$A$2:$A$26=$B159)*('白止-S级品'!$D$1:$AV$1=BG$1)*('白止-S级品'!$D$2:$AV$26)),0)+IFERROR(SUMPRODUCT(('乐容-S级品'!$A$4:$A$32=$B159)*('乐容-S级品'!$L$3:$CA$3=BG$1)*('乐容-S级品'!$L$4:$CA$32)),0)</f>
      </c>
      <c r="BH159" s="280">
        <f>IFERROR(SUMPRODUCT(('控温被PRO-S级品'!$B$2:$B$10=$B159)*('控温被PRO-S级品'!$E$1:$BE$1=BH$1)*('控温被PRO-S级品'!$E$2:$BE$10)),0)+IFERROR(SUMPRODUCT(('冬被-S级品'!$B$2:$B$10=$B159)*('冬被-S级品'!$E$1:$AW$1=BH$1)*('冬被-S级品'!$E$2:$AW$10)),0)+IFERROR(SUMPRODUCT(('白止-S级品'!$A$2:$A$26=$B159)*('白止-S级品'!$D$1:$AV$1=BH$1)*('白止-S级品'!$D$2:$AV$26)),0)+IFERROR(SUMPRODUCT(('乐容-S级品'!$A$4:$A$32=$B159)*('乐容-S级品'!$L$3:$CA$3=BH$1)*('乐容-S级品'!$L$4:$CA$32)),0)</f>
      </c>
      <c r="BI159" s="280">
        <f>IFERROR(SUMPRODUCT(('控温被PRO-S级品'!$B$2:$B$10=$B159)*('控温被PRO-S级品'!$E$1:$BE$1=BI$1)*('控温被PRO-S级品'!$E$2:$BE$10)),0)+IFERROR(SUMPRODUCT(('冬被-S级品'!$B$2:$B$10=$B159)*('冬被-S级品'!$E$1:$AW$1=BI$1)*('冬被-S级品'!$E$2:$AW$10)),0)+IFERROR(SUMPRODUCT(('白止-S级品'!$A$2:$A$26=$B159)*('白止-S级品'!$D$1:$AV$1=BI$1)*('白止-S级品'!$D$2:$AV$26)),0)+IFERROR(SUMPRODUCT(('乐容-S级品'!$A$4:$A$32=$B159)*('乐容-S级品'!$L$3:$CA$3=BI$1)*('乐容-S级品'!$L$4:$CA$32)),0)</f>
      </c>
      <c r="BJ159" s="280">
        <f>IFERROR(SUMPRODUCT(('控温被PRO-S级品'!$B$2:$B$10=$B159)*('控温被PRO-S级品'!$E$1:$BE$1=BJ$1)*('控温被PRO-S级品'!$E$2:$BE$10)),0)+IFERROR(SUMPRODUCT(('冬被-S级品'!$B$2:$B$10=$B159)*('冬被-S级品'!$E$1:$AW$1=BJ$1)*('冬被-S级品'!$E$2:$AW$10)),0)+IFERROR(SUMPRODUCT(('白止-S级品'!$A$2:$A$26=$B159)*('白止-S级品'!$D$1:$AV$1=BJ$1)*('白止-S级品'!$D$2:$AV$26)),0)+IFERROR(SUMPRODUCT(('乐容-S级品'!$A$4:$A$32=$B159)*('乐容-S级品'!$L$3:$CA$3=BJ$1)*('乐容-S级品'!$L$4:$CA$32)),0)</f>
      </c>
      <c r="BK159" s="280">
        <f>IFERROR(SUMPRODUCT(('控温被PRO-S级品'!$B$2:$B$10=$B159)*('控温被PRO-S级品'!$E$1:$BE$1=BK$1)*('控温被PRO-S级品'!$E$2:$BE$10)),0)+IFERROR(SUMPRODUCT(('冬被-S级品'!$B$2:$B$10=$B159)*('冬被-S级品'!$E$1:$AW$1=BK$1)*('冬被-S级品'!$E$2:$AW$10)),0)+IFERROR(SUMPRODUCT(('白止-S级品'!$A$2:$A$26=$B159)*('白止-S级品'!$D$1:$AV$1=BK$1)*('白止-S级品'!$D$2:$AV$26)),0)+IFERROR(SUMPRODUCT(('乐容-S级品'!$A$4:$A$32=$B159)*('乐容-S级品'!$L$3:$CA$3=BK$1)*('乐容-S级品'!$L$4:$CA$32)),0)</f>
      </c>
      <c r="BL159" s="280">
        <f>IFERROR(SUMPRODUCT(('控温被PRO-S级品'!$B$2:$B$10=$B159)*('控温被PRO-S级品'!$E$1:$BE$1=BL$1)*('控温被PRO-S级品'!$E$2:$BE$10)),0)+IFERROR(SUMPRODUCT(('冬被-S级品'!$B$2:$B$10=$B159)*('冬被-S级品'!$E$1:$AW$1=BL$1)*('冬被-S级品'!$E$2:$AW$10)),0)+IFERROR(SUMPRODUCT(('白止-S级品'!$A$2:$A$26=$B159)*('白止-S级品'!$D$1:$AV$1=BL$1)*('白止-S级品'!$D$2:$AV$26)),0)+IFERROR(SUMPRODUCT(('乐容-S级品'!$A$4:$A$32=$B159)*('乐容-S级品'!$L$3:$CA$3=BL$1)*('乐容-S级品'!$L$4:$CA$32)),0)</f>
      </c>
      <c r="BM159" s="280">
        <f>IFERROR(SUMPRODUCT(('控温被PRO-S级品'!$B$2:$B$10=$B159)*('控温被PRO-S级品'!$E$1:$BE$1=BM$1)*('控温被PRO-S级品'!$E$2:$BE$10)),0)+IFERROR(SUMPRODUCT(('冬被-S级品'!$B$2:$B$10=$B159)*('冬被-S级品'!$E$1:$AW$1=BM$1)*('冬被-S级品'!$E$2:$AW$10)),0)+IFERROR(SUMPRODUCT(('白止-S级品'!$A$2:$A$26=$B159)*('白止-S级品'!$D$1:$AV$1=BM$1)*('白止-S级品'!$D$2:$AV$26)),0)+IFERROR(SUMPRODUCT(('乐容-S级品'!$A$4:$A$32=$B159)*('乐容-S级品'!$L$3:$CA$3=BM$1)*('乐容-S级品'!$L$4:$CA$32)),0)</f>
      </c>
      <c r="BN159" s="280">
        <f>IFERROR(SUMPRODUCT(('控温被PRO-S级品'!$B$2:$B$10=$B159)*('控温被PRO-S级品'!$E$1:$BE$1=BN$1)*('控温被PRO-S级品'!$E$2:$BE$10)),0)+IFERROR(SUMPRODUCT(('冬被-S级品'!$B$2:$B$10=$B159)*('冬被-S级品'!$E$1:$AW$1=BN$1)*('冬被-S级品'!$E$2:$AW$10)),0)+IFERROR(SUMPRODUCT(('白止-S级品'!$A$2:$A$26=$B159)*('白止-S级品'!$D$1:$AV$1=BN$1)*('白止-S级品'!$D$2:$AV$26)),0)+IFERROR(SUMPRODUCT(('乐容-S级品'!$A$4:$A$32=$B159)*('乐容-S级品'!$L$3:$CA$3=BN$1)*('乐容-S级品'!$L$4:$CA$32)),0)</f>
      </c>
      <c r="BO159" s="280">
        <f>IFERROR(SUMPRODUCT(('控温被PRO-S级品'!$B$2:$B$10=$B159)*('控温被PRO-S级品'!$E$1:$BE$1=BO$1)*('控温被PRO-S级品'!$E$2:$BE$10)),0)+IFERROR(SUMPRODUCT(('冬被-S级品'!$B$2:$B$10=$B159)*('冬被-S级品'!$E$1:$AW$1=BO$1)*('冬被-S级品'!$E$2:$AW$10)),0)+IFERROR(SUMPRODUCT(('白止-S级品'!$A$2:$A$26=$B159)*('白止-S级品'!$D$1:$AV$1=BO$1)*('白止-S级品'!$D$2:$AV$26)),0)+IFERROR(SUMPRODUCT(('乐容-S级品'!$A$4:$A$32=$B159)*('乐容-S级品'!$L$3:$CA$3=BO$1)*('乐容-S级品'!$L$4:$CA$32)),0)</f>
      </c>
      <c r="BP159" s="280">
        <f>IFERROR(SUMPRODUCT(('控温被PRO-S级品'!$B$2:$B$10=$B159)*('控温被PRO-S级品'!$E$1:$BE$1=BP$1)*('控温被PRO-S级品'!$E$2:$BE$10)),0)+IFERROR(SUMPRODUCT(('冬被-S级品'!$B$2:$B$10=$B159)*('冬被-S级品'!$E$1:$AW$1=BP$1)*('冬被-S级品'!$E$2:$AW$10)),0)+IFERROR(SUMPRODUCT(('白止-S级品'!$A$2:$A$26=$B159)*('白止-S级品'!$D$1:$AV$1=BP$1)*('白止-S级品'!$D$2:$AV$26)),0)+IFERROR(SUMPRODUCT(('乐容-S级品'!$A$4:$A$32=$B159)*('乐容-S级品'!$L$3:$CA$3=BP$1)*('乐容-S级品'!$L$4:$CA$32)),0)</f>
      </c>
      <c r="BQ159" s="280">
        <f>IFERROR(SUMPRODUCT(('控温被PRO-S级品'!$B$2:$B$10=$B159)*('控温被PRO-S级品'!$E$1:$BE$1=BQ$1)*('控温被PRO-S级品'!$E$2:$BE$10)),0)+IFERROR(SUMPRODUCT(('冬被-S级品'!$B$2:$B$10=$B159)*('冬被-S级品'!$E$1:$AW$1=BQ$1)*('冬被-S级品'!$E$2:$AW$10)),0)+IFERROR(SUMPRODUCT(('白止-S级品'!$A$2:$A$26=$B159)*('白止-S级品'!$D$1:$AV$1=BQ$1)*('白止-S级品'!$D$2:$AV$26)),0)+IFERROR(SUMPRODUCT(('乐容-S级品'!$A$4:$A$32=$B159)*('乐容-S级品'!$L$3:$CA$3=BQ$1)*('乐容-S级品'!$L$4:$CA$32)),0)</f>
      </c>
      <c r="BR159" s="280">
        <f>IFERROR(SUMPRODUCT(('控温被PRO-S级品'!$B$2:$B$10=$B159)*('控温被PRO-S级品'!$E$1:$BE$1=BR$1)*('控温被PRO-S级品'!$E$2:$BE$10)),0)+IFERROR(SUMPRODUCT(('冬被-S级品'!$B$2:$B$10=$B159)*('冬被-S级品'!$E$1:$AW$1=BR$1)*('冬被-S级品'!$E$2:$AW$10)),0)+IFERROR(SUMPRODUCT(('白止-S级品'!$A$2:$A$26=$B159)*('白止-S级品'!$D$1:$AV$1=BR$1)*('白止-S级品'!$D$2:$AV$26)),0)+IFERROR(SUMPRODUCT(('乐容-S级品'!$A$4:$A$32=$B159)*('乐容-S级品'!$L$3:$CA$3=BR$1)*('乐容-S级品'!$L$4:$CA$32)),0)</f>
      </c>
      <c r="BS159" s="280">
        <f>IFERROR(SUMPRODUCT(('控温被PRO-S级品'!$B$2:$B$10=$B159)*('控温被PRO-S级品'!$E$1:$BE$1=BS$1)*('控温被PRO-S级品'!$E$2:$BE$10)),0)+IFERROR(SUMPRODUCT(('冬被-S级品'!$B$2:$B$10=$B159)*('冬被-S级品'!$E$1:$AW$1=BS$1)*('冬被-S级品'!$E$2:$AW$10)),0)+IFERROR(SUMPRODUCT(('白止-S级品'!$A$2:$A$26=$B159)*('白止-S级品'!$D$1:$AV$1=BS$1)*('白止-S级品'!$D$2:$AV$26)),0)+IFERROR(SUMPRODUCT(('乐容-S级品'!$A$4:$A$32=$B159)*('乐容-S级品'!$L$3:$CA$3=BS$1)*('乐容-S级品'!$L$4:$CA$32)),0)</f>
      </c>
      <c r="BT159" s="280">
        <f>IFERROR(SUMPRODUCT(('控温被PRO-S级品'!$B$2:$B$10=$B159)*('控温被PRO-S级品'!$E$1:$BE$1=BT$1)*('控温被PRO-S级品'!$E$2:$BE$10)),0)+IFERROR(SUMPRODUCT(('冬被-S级品'!$B$2:$B$10=$B159)*('冬被-S级品'!$E$1:$AW$1=BT$1)*('冬被-S级品'!$E$2:$AW$10)),0)+IFERROR(SUMPRODUCT(('白止-S级品'!$A$2:$A$26=$B159)*('白止-S级品'!$D$1:$AV$1=BT$1)*('白止-S级品'!$D$2:$AV$26)),0)+IFERROR(SUMPRODUCT(('乐容-S级品'!$A$4:$A$32=$B159)*('乐容-S级品'!$L$3:$CA$3=BT$1)*('乐容-S级品'!$L$4:$CA$32)),0)</f>
      </c>
      <c r="BU159" s="280">
        <f>IFERROR(SUMPRODUCT(('控温被PRO-S级品'!$B$2:$B$10=$B159)*('控温被PRO-S级品'!$E$1:$BE$1=BU$1)*('控温被PRO-S级品'!$E$2:$BE$10)),0)+IFERROR(SUMPRODUCT(('冬被-S级品'!$B$2:$B$10=$B159)*('冬被-S级品'!$E$1:$AW$1=BU$1)*('冬被-S级品'!$E$2:$AW$10)),0)+IFERROR(SUMPRODUCT(('白止-S级品'!$A$2:$A$26=$B159)*('白止-S级品'!$D$1:$AV$1=BU$1)*('白止-S级品'!$D$2:$AV$26)),0)+IFERROR(SUMPRODUCT(('乐容-S级品'!$A$4:$A$32=$B159)*('乐容-S级品'!$L$3:$CA$3=BU$1)*('乐容-S级品'!$L$4:$CA$32)),0)</f>
      </c>
      <c r="BV159" s="280">
        <f>IFERROR(SUMPRODUCT(('控温被PRO-S级品'!$B$2:$B$10=$B159)*('控温被PRO-S级品'!$E$1:$BE$1=BV$1)*('控温被PRO-S级品'!$E$2:$BE$10)),0)+IFERROR(SUMPRODUCT(('冬被-S级品'!$B$2:$B$10=$B159)*('冬被-S级品'!$E$1:$AW$1=BV$1)*('冬被-S级品'!$E$2:$AW$10)),0)+IFERROR(SUMPRODUCT(('白止-S级品'!$A$2:$A$26=$B159)*('白止-S级品'!$D$1:$AV$1=BV$1)*('白止-S级品'!$D$2:$AV$26)),0)+IFERROR(SUMPRODUCT(('乐容-S级品'!$A$4:$A$32=$B159)*('乐容-S级品'!$L$3:$CA$3=BV$1)*('乐容-S级品'!$L$4:$CA$32)),0)</f>
      </c>
      <c r="BW159" s="280">
        <f>IFERROR(SUMPRODUCT(('控温被PRO-S级品'!$B$2:$B$10=$B159)*('控温被PRO-S级品'!$E$1:$BE$1=BW$1)*('控温被PRO-S级品'!$E$2:$BE$10)),0)+IFERROR(SUMPRODUCT(('冬被-S级品'!$B$2:$B$10=$B159)*('冬被-S级品'!$E$1:$AW$1=BW$1)*('冬被-S级品'!$E$2:$AW$10)),0)+IFERROR(SUMPRODUCT(('白止-S级品'!$A$2:$A$26=$B159)*('白止-S级品'!$D$1:$AV$1=BW$1)*('白止-S级品'!$D$2:$AV$26)),0)+IFERROR(SUMPRODUCT(('乐容-S级品'!$A$4:$A$32=$B159)*('乐容-S级品'!$L$3:$CA$3=BW$1)*('乐容-S级品'!$L$4:$CA$32)),0)</f>
      </c>
      <c r="BX159" s="280">
        <f>IFERROR(SUMPRODUCT(('控温被PRO-S级品'!$B$2:$B$10=$B159)*('控温被PRO-S级品'!$E$1:$BE$1=BX$1)*('控温被PRO-S级品'!$E$2:$BE$10)),0)+IFERROR(SUMPRODUCT(('冬被-S级品'!$B$2:$B$10=$B159)*('冬被-S级品'!$E$1:$AW$1=BX$1)*('冬被-S级品'!$E$2:$AW$10)),0)+IFERROR(SUMPRODUCT(('白止-S级品'!$A$2:$A$26=$B159)*('白止-S级品'!$D$1:$AV$1=BX$1)*('白止-S级品'!$D$2:$AV$26)),0)+IFERROR(SUMPRODUCT(('乐容-S级品'!$A$4:$A$32=$B159)*('乐容-S级品'!$L$3:$CA$3=BX$1)*('乐容-S级品'!$L$4:$CA$32)),0)</f>
      </c>
      <c r="BY159" s="280">
        <f>IFERROR(SUMPRODUCT(('控温被PRO-S级品'!$B$2:$B$10=$B159)*('控温被PRO-S级品'!$E$1:$BE$1=BY$1)*('控温被PRO-S级品'!$E$2:$BE$10)),0)+IFERROR(SUMPRODUCT(('冬被-S级品'!$B$2:$B$10=$B159)*('冬被-S级品'!$E$1:$AW$1=BY$1)*('冬被-S级品'!$E$2:$AW$10)),0)+IFERROR(SUMPRODUCT(('白止-S级品'!$A$2:$A$26=$B159)*('白止-S级品'!$D$1:$AV$1=BY$1)*('白止-S级品'!$D$2:$AV$26)),0)+IFERROR(SUMPRODUCT(('乐容-S级品'!$A$4:$A$32=$B159)*('乐容-S级品'!$L$3:$CA$3=BY$1)*('乐容-S级品'!$L$4:$CA$32)),0)</f>
      </c>
      <c r="BZ159" s="280">
        <f>IFERROR(SUMPRODUCT(('控温被PRO-S级品'!$B$2:$B$10=$B159)*('控温被PRO-S级品'!$E$1:$BE$1=BZ$1)*('控温被PRO-S级品'!$E$2:$BE$10)),0)+IFERROR(SUMPRODUCT(('冬被-S级品'!$B$2:$B$10=$B159)*('冬被-S级品'!$E$1:$AW$1=BZ$1)*('冬被-S级品'!$E$2:$AW$10)),0)+IFERROR(SUMPRODUCT(('白止-S级品'!$A$2:$A$26=$B159)*('白止-S级品'!$D$1:$AV$1=BZ$1)*('白止-S级品'!$D$2:$AV$26)),0)+IFERROR(SUMPRODUCT(('乐容-S级品'!$A$4:$A$32=$B159)*('乐容-S级品'!$L$3:$CA$3=BZ$1)*('乐容-S级品'!$L$4:$CA$32)),0)</f>
      </c>
      <c r="CA159" s="280">
        <f>IFERROR(SUMPRODUCT(('控温被PRO-S级品'!$B$2:$B$10=$B159)*('控温被PRO-S级品'!$E$1:$BE$1=CA$1)*('控温被PRO-S级品'!$E$2:$BE$10)),0)+IFERROR(SUMPRODUCT(('冬被-S级品'!$B$2:$B$10=$B159)*('冬被-S级品'!$E$1:$AW$1=CA$1)*('冬被-S级品'!$E$2:$AW$10)),0)+IFERROR(SUMPRODUCT(('白止-S级品'!$A$2:$A$26=$B159)*('白止-S级品'!$D$1:$AV$1=CA$1)*('白止-S级品'!$D$2:$AV$26)),0)+IFERROR(SUMPRODUCT(('乐容-S级品'!$A$4:$A$32=$B159)*('乐容-S级品'!$L$3:$CA$3=CA$1)*('乐容-S级品'!$L$4:$CA$32)),0)</f>
      </c>
      <c r="CB159" s="280">
        <f>IFERROR(SUMPRODUCT(('控温被PRO-S级品'!$B$2:$B$10=$B159)*('控温被PRO-S级品'!$E$1:$BE$1=CB$1)*('控温被PRO-S级品'!$E$2:$BE$10)),0)+IFERROR(SUMPRODUCT(('冬被-S级品'!$B$2:$B$10=$B159)*('冬被-S级品'!$E$1:$AW$1=CB$1)*('冬被-S级品'!$E$2:$AW$10)),0)+IFERROR(SUMPRODUCT(('白止-S级品'!$A$2:$A$26=$B159)*('白止-S级品'!$D$1:$AV$1=CB$1)*('白止-S级品'!$D$2:$AV$26)),0)+IFERROR(SUMPRODUCT(('乐容-S级品'!$A$4:$A$32=$B159)*('乐容-S级品'!$L$3:$CA$3=CB$1)*('乐容-S级品'!$L$4:$CA$32)),0)</f>
      </c>
      <c r="CC159" s="280">
        <f>IFERROR(SUMPRODUCT(('控温被PRO-S级品'!$B$2:$B$10=$B159)*('控温被PRO-S级品'!$E$1:$BE$1=CC$1)*('控温被PRO-S级品'!$E$2:$BE$10)),0)+IFERROR(SUMPRODUCT(('冬被-S级品'!$B$2:$B$10=$B159)*('冬被-S级品'!$E$1:$AW$1=CC$1)*('冬被-S级品'!$E$2:$AW$10)),0)+IFERROR(SUMPRODUCT(('白止-S级品'!$A$2:$A$26=$B159)*('白止-S级品'!$D$1:$AV$1=CC$1)*('白止-S级品'!$D$2:$AV$26)),0)+IFERROR(SUMPRODUCT(('乐容-S级品'!$A$4:$A$32=$B159)*('乐容-S级品'!$L$3:$CA$3=CC$1)*('乐容-S级品'!$L$4:$CA$32)),0)</f>
      </c>
      <c r="CD159" s="280">
        <f>IFERROR(SUMPRODUCT(('控温被PRO-S级品'!$B$2:$B$10=$B159)*('控温被PRO-S级品'!$E$1:$BE$1=CD$1)*('控温被PRO-S级品'!$E$2:$BE$10)),0)+IFERROR(SUMPRODUCT(('冬被-S级品'!$B$2:$B$10=$B159)*('冬被-S级品'!$E$1:$AW$1=CD$1)*('冬被-S级品'!$E$2:$AW$10)),0)+IFERROR(SUMPRODUCT(('白止-S级品'!$A$2:$A$26=$B159)*('白止-S级品'!$D$1:$AV$1=CD$1)*('白止-S级品'!$D$2:$AV$26)),0)+IFERROR(SUMPRODUCT(('乐容-S级品'!$A$4:$A$32=$B159)*('乐容-S级品'!$L$3:$CA$3=CD$1)*('乐容-S级品'!$L$4:$CA$32)),0)</f>
      </c>
      <c r="CE159" s="280">
        <f>IFERROR(SUMPRODUCT(('控温被PRO-S级品'!$B$2:$B$10=$B159)*('控温被PRO-S级品'!$E$1:$BE$1=CE$1)*('控温被PRO-S级品'!$E$2:$BE$10)),0)+IFERROR(SUMPRODUCT(('冬被-S级品'!$B$2:$B$10=$B159)*('冬被-S级品'!$E$1:$AW$1=CE$1)*('冬被-S级品'!$E$2:$AW$10)),0)+IFERROR(SUMPRODUCT(('白止-S级品'!$A$2:$A$26=$B159)*('白止-S级品'!$D$1:$AV$1=CE$1)*('白止-S级品'!$D$2:$AV$26)),0)+IFERROR(SUMPRODUCT(('乐容-S级品'!$A$4:$A$32=$B159)*('乐容-S级品'!$L$3:$CA$3=CE$1)*('乐容-S级品'!$L$4:$CA$32)),0)</f>
      </c>
      <c r="CF159" s="280">
        <f>IFERROR(SUMPRODUCT(('控温被PRO-S级品'!$B$2:$B$10=$B159)*('控温被PRO-S级品'!$E$1:$BE$1=CF$1)*('控温被PRO-S级品'!$E$2:$BE$10)),0)+IFERROR(SUMPRODUCT(('冬被-S级品'!$B$2:$B$10=$B159)*('冬被-S级品'!$E$1:$AW$1=CF$1)*('冬被-S级品'!$E$2:$AW$10)),0)+IFERROR(SUMPRODUCT(('白止-S级品'!$A$2:$A$26=$B159)*('白止-S级品'!$D$1:$AV$1=CF$1)*('白止-S级品'!$D$2:$AV$26)),0)+IFERROR(SUMPRODUCT(('乐容-S级品'!$A$4:$A$32=$B159)*('乐容-S级品'!$L$3:$CA$3=CF$1)*('乐容-S级品'!$L$4:$CA$32)),0)</f>
      </c>
      <c r="CG159" s="280">
        <f>IFERROR(SUMPRODUCT(('控温被PRO-S级品'!$B$2:$B$10=$B159)*('控温被PRO-S级品'!$E$1:$BE$1=CG$1)*('控温被PRO-S级品'!$E$2:$BE$10)),0)+IFERROR(SUMPRODUCT(('冬被-S级品'!$B$2:$B$10=$B159)*('冬被-S级品'!$E$1:$AW$1=CG$1)*('冬被-S级品'!$E$2:$AW$10)),0)+IFERROR(SUMPRODUCT(('白止-S级品'!$A$2:$A$26=$B159)*('白止-S级品'!$D$1:$AV$1=CG$1)*('白止-S级品'!$D$2:$AV$26)),0)+IFERROR(SUMPRODUCT(('乐容-S级品'!$A$4:$A$32=$B159)*('乐容-S级品'!$L$3:$CA$3=CG$1)*('乐容-S级品'!$L$4:$CA$32)),0)</f>
      </c>
      <c r="CH159" s="280">
        <f>IFERROR(SUMPRODUCT(('控温被PRO-S级品'!$B$2:$B$10=$B159)*('控温被PRO-S级品'!$E$1:$BE$1=CH$1)*('控温被PRO-S级品'!$E$2:$BE$10)),0)+IFERROR(SUMPRODUCT(('冬被-S级品'!$B$2:$B$10=$B159)*('冬被-S级品'!$E$1:$AW$1=CH$1)*('冬被-S级品'!$E$2:$AW$10)),0)+IFERROR(SUMPRODUCT(('白止-S级品'!$A$2:$A$26=$B159)*('白止-S级品'!$D$1:$AV$1=CH$1)*('白止-S级品'!$D$2:$AV$26)),0)+IFERROR(SUMPRODUCT(('乐容-S级品'!$A$4:$A$32=$B159)*('乐容-S级品'!$L$3:$CA$3=CH$1)*('乐容-S级品'!$L$4:$CA$32)),0)</f>
      </c>
      <c r="CI159" s="280">
        <f>IFERROR(SUMPRODUCT(('控温被PRO-S级品'!$B$2:$B$10=$B159)*('控温被PRO-S级品'!$E$1:$BE$1=CI$1)*('控温被PRO-S级品'!$E$2:$BE$10)),0)+IFERROR(SUMPRODUCT(('冬被-S级品'!$B$2:$B$10=$B159)*('冬被-S级品'!$E$1:$AW$1=CI$1)*('冬被-S级品'!$E$2:$AW$10)),0)+IFERROR(SUMPRODUCT(('白止-S级品'!$A$2:$A$26=$B159)*('白止-S级品'!$D$1:$AV$1=CI$1)*('白止-S级品'!$D$2:$AV$26)),0)+IFERROR(SUMPRODUCT(('乐容-S级品'!$A$4:$A$32=$B159)*('乐容-S级品'!$L$3:$CA$3=CI$1)*('乐容-S级品'!$L$4:$CA$32)),0)</f>
      </c>
      <c r="CJ159" s="280">
        <f>IFERROR(SUMPRODUCT(('控温被PRO-S级品'!$B$2:$B$10=$B159)*('控温被PRO-S级品'!$E$1:$BE$1=CJ$1)*('控温被PRO-S级品'!$E$2:$BE$10)),0)+IFERROR(SUMPRODUCT(('冬被-S级品'!$B$2:$B$10=$B159)*('冬被-S级品'!$E$1:$AW$1=CJ$1)*('冬被-S级品'!$E$2:$AW$10)),0)+IFERROR(SUMPRODUCT(('白止-S级品'!$A$2:$A$26=$B159)*('白止-S级品'!$D$1:$AV$1=CJ$1)*('白止-S级品'!$D$2:$AV$26)),0)+IFERROR(SUMPRODUCT(('乐容-S级品'!$A$4:$A$32=$B159)*('乐容-S级品'!$L$3:$CA$3=CJ$1)*('乐容-S级品'!$L$4:$CA$32)),0)</f>
      </c>
      <c r="CK159" s="280">
        <f>IFERROR(SUMPRODUCT(('控温被PRO-S级品'!$B$2:$B$10=$B159)*('控温被PRO-S级品'!$E$1:$BE$1=CK$1)*('控温被PRO-S级品'!$E$2:$BE$10)),0)+IFERROR(SUMPRODUCT(('冬被-S级品'!$B$2:$B$10=$B159)*('冬被-S级品'!$E$1:$AW$1=CK$1)*('冬被-S级品'!$E$2:$AW$10)),0)+IFERROR(SUMPRODUCT(('白止-S级品'!$A$2:$A$26=$B159)*('白止-S级品'!$D$1:$AV$1=CK$1)*('白止-S级品'!$D$2:$AV$26)),0)+IFERROR(SUMPRODUCT(('乐容-S级品'!$A$4:$A$32=$B159)*('乐容-S级品'!$L$3:$CA$3=CK$1)*('乐容-S级品'!$L$4:$CA$32)),0)</f>
      </c>
      <c r="CL159" s="280">
        <f>IFERROR(SUMPRODUCT(('控温被PRO-S级品'!$B$2:$B$10=$B159)*('控温被PRO-S级品'!$E$1:$BE$1=CL$1)*('控温被PRO-S级品'!$E$2:$BE$10)),0)+IFERROR(SUMPRODUCT(('冬被-S级品'!$B$2:$B$10=$B159)*('冬被-S级品'!$E$1:$AW$1=CL$1)*('冬被-S级品'!$E$2:$AW$10)),0)+IFERROR(SUMPRODUCT(('白止-S级品'!$A$2:$A$26=$B159)*('白止-S级品'!$D$1:$AV$1=CL$1)*('白止-S级品'!$D$2:$AV$26)),0)+IFERROR(SUMPRODUCT(('乐容-S级品'!$A$4:$A$32=$B159)*('乐容-S级品'!$L$3:$CA$3=CL$1)*('乐容-S级品'!$L$4:$CA$32)),0)</f>
      </c>
      <c r="CM159" s="280">
        <f>IFERROR(SUMPRODUCT(('控温被PRO-S级品'!$B$2:$B$10=$B159)*('控温被PRO-S级品'!$E$1:$BE$1=CM$1)*('控温被PRO-S级品'!$E$2:$BE$10)),0)+IFERROR(SUMPRODUCT(('冬被-S级品'!$B$2:$B$10=$B159)*('冬被-S级品'!$E$1:$AW$1=CM$1)*('冬被-S级品'!$E$2:$AW$10)),0)+IFERROR(SUMPRODUCT(('白止-S级品'!$A$2:$A$26=$B159)*('白止-S级品'!$D$1:$AV$1=CM$1)*('白止-S级品'!$D$2:$AV$26)),0)+IFERROR(SUMPRODUCT(('乐容-S级品'!$A$4:$A$32=$B159)*('乐容-S级品'!$L$3:$CA$3=CM$1)*('乐容-S级品'!$L$4:$CA$32)),0)</f>
      </c>
      <c r="CN159" s="280">
        <f>IFERROR(SUMPRODUCT(('控温被PRO-S级品'!$B$2:$B$10=$B159)*('控温被PRO-S级品'!$E$1:$BE$1=CN$1)*('控温被PRO-S级品'!$E$2:$BE$10)),0)+IFERROR(SUMPRODUCT(('冬被-S级品'!$B$2:$B$10=$B159)*('冬被-S级品'!$E$1:$AW$1=CN$1)*('冬被-S级品'!$E$2:$AW$10)),0)+IFERROR(SUMPRODUCT(('白止-S级品'!$A$2:$A$26=$B159)*('白止-S级品'!$D$1:$AV$1=CN$1)*('白止-S级品'!$D$2:$AV$26)),0)+IFERROR(SUMPRODUCT(('乐容-S级品'!$A$4:$A$32=$B159)*('乐容-S级品'!$L$3:$CA$3=CN$1)*('乐容-S级品'!$L$4:$CA$32)),0)</f>
      </c>
      <c r="CO159" s="280">
        <f>IFERROR(SUMPRODUCT(('控温被PRO-S级品'!$B$2:$B$10=$B159)*('控温被PRO-S级品'!$E$1:$BE$1=CO$1)*('控温被PRO-S级品'!$E$2:$BE$10)),0)+IFERROR(SUMPRODUCT(('冬被-S级品'!$B$2:$B$10=$B159)*('冬被-S级品'!$E$1:$AW$1=CO$1)*('冬被-S级品'!$E$2:$AW$10)),0)+IFERROR(SUMPRODUCT(('白止-S级品'!$A$2:$A$26=$B159)*('白止-S级品'!$D$1:$AV$1=CO$1)*('白止-S级品'!$D$2:$AV$26)),0)+IFERROR(SUMPRODUCT(('乐容-S级品'!$A$4:$A$32=$B159)*('乐容-S级品'!$L$3:$CA$3=CO$1)*('乐容-S级品'!$L$4:$CA$32)),0)</f>
      </c>
      <c r="CP159" s="280">
        <f>IFERROR(SUMPRODUCT(('控温被PRO-S级品'!$B$2:$B$10=$B159)*('控温被PRO-S级品'!$E$1:$BE$1=CP$1)*('控温被PRO-S级品'!$E$2:$BE$10)),0)+IFERROR(SUMPRODUCT(('冬被-S级品'!$B$2:$B$10=$B159)*('冬被-S级品'!$E$1:$AW$1=CP$1)*('冬被-S级品'!$E$2:$AW$10)),0)+IFERROR(SUMPRODUCT(('白止-S级品'!$A$2:$A$26=$B159)*('白止-S级品'!$D$1:$AV$1=CP$1)*('白止-S级品'!$D$2:$AV$26)),0)+IFERROR(SUMPRODUCT(('乐容-S级品'!$A$4:$A$32=$B159)*('乐容-S级品'!$L$3:$CA$3=CP$1)*('乐容-S级品'!$L$4:$CA$32)),0)</f>
      </c>
      <c r="CQ159" s="280">
        <f>IFERROR(SUMPRODUCT(('控温被PRO-S级品'!$B$2:$B$10=$B159)*('控温被PRO-S级品'!$E$1:$BE$1=CQ$1)*('控温被PRO-S级品'!$E$2:$BE$10)),0)+IFERROR(SUMPRODUCT(('冬被-S级品'!$B$2:$B$10=$B159)*('冬被-S级品'!$E$1:$AW$1=CQ$1)*('冬被-S级品'!$E$2:$AW$10)),0)+IFERROR(SUMPRODUCT(('白止-S级品'!$A$2:$A$26=$B159)*('白止-S级品'!$D$1:$AV$1=CQ$1)*('白止-S级品'!$D$2:$AV$26)),0)+IFERROR(SUMPRODUCT(('乐容-S级品'!$A$4:$A$32=$B159)*('乐容-S级品'!$L$3:$CA$3=CQ$1)*('乐容-S级品'!$L$4:$CA$32)),0)</f>
      </c>
      <c r="CR159" s="280">
        <f>IFERROR(SUMPRODUCT(('控温被PRO-S级品'!$B$2:$B$10=$B159)*('控温被PRO-S级品'!$E$1:$BE$1=CR$1)*('控温被PRO-S级品'!$E$2:$BE$10)),0)+IFERROR(SUMPRODUCT(('冬被-S级品'!$B$2:$B$10=$B159)*('冬被-S级品'!$E$1:$AW$1=CR$1)*('冬被-S级品'!$E$2:$AW$10)),0)+IFERROR(SUMPRODUCT(('白止-S级品'!$A$2:$A$26=$B159)*('白止-S级品'!$D$1:$AV$1=CR$1)*('白止-S级品'!$D$2:$AV$26)),0)+IFERROR(SUMPRODUCT(('乐容-S级品'!$A$4:$A$32=$B159)*('乐容-S级品'!$L$3:$CA$3=CR$1)*('乐容-S级品'!$L$4:$CA$32)),0)</f>
      </c>
      <c r="CS159" s="280">
        <f>IFERROR(SUMPRODUCT(('控温被PRO-S级品'!$B$2:$B$10=$B159)*('控温被PRO-S级品'!$E$1:$BE$1=CS$1)*('控温被PRO-S级品'!$E$2:$BE$10)),0)+IFERROR(SUMPRODUCT(('冬被-S级品'!$B$2:$B$10=$B159)*('冬被-S级品'!$E$1:$AW$1=CS$1)*('冬被-S级品'!$E$2:$AW$10)),0)+IFERROR(SUMPRODUCT(('白止-S级品'!$A$2:$A$26=$B159)*('白止-S级品'!$D$1:$AV$1=CS$1)*('白止-S级品'!$D$2:$AV$26)),0)+IFERROR(SUMPRODUCT(('乐容-S级品'!$A$4:$A$32=$B159)*('乐容-S级品'!$L$3:$CA$3=CS$1)*('乐容-S级品'!$L$4:$CA$32)),0)</f>
      </c>
      <c r="CT159" s="280">
        <f>IFERROR(SUMPRODUCT(('控温被PRO-S级品'!$B$2:$B$10=$B159)*('控温被PRO-S级品'!$E$1:$BE$1=CT$1)*('控温被PRO-S级品'!$E$2:$BE$10)),0)+IFERROR(SUMPRODUCT(('冬被-S级品'!$B$2:$B$10=$B159)*('冬被-S级品'!$E$1:$AW$1=CT$1)*('冬被-S级品'!$E$2:$AW$10)),0)+IFERROR(SUMPRODUCT(('白止-S级品'!$A$2:$A$26=$B159)*('白止-S级品'!$D$1:$AV$1=CT$1)*('白止-S级品'!$D$2:$AV$26)),0)+IFERROR(SUMPRODUCT(('乐容-S级品'!$A$4:$A$32=$B159)*('乐容-S级品'!$L$3:$CA$3=CT$1)*('乐容-S级品'!$L$4:$CA$32)),0)</f>
      </c>
      <c r="CU159" s="280">
        <f>IFERROR(SUMPRODUCT(('控温被PRO-S级品'!$B$2:$B$10=$B159)*('控温被PRO-S级品'!$E$1:$BE$1=CU$1)*('控温被PRO-S级品'!$E$2:$BE$10)),0)+IFERROR(SUMPRODUCT(('冬被-S级品'!$B$2:$B$10=$B159)*('冬被-S级品'!$E$1:$AW$1=CU$1)*('冬被-S级品'!$E$2:$AW$10)),0)+IFERROR(SUMPRODUCT(('白止-S级品'!$A$2:$A$26=$B159)*('白止-S级品'!$D$1:$AV$1=CU$1)*('白止-S级品'!$D$2:$AV$26)),0)+IFERROR(SUMPRODUCT(('乐容-S级品'!$A$4:$A$32=$B159)*('乐容-S级品'!$L$3:$CA$3=CU$1)*('乐容-S级品'!$L$4:$CA$32)),0)</f>
      </c>
      <c r="CV159" s="280">
        <f>IFERROR(SUMPRODUCT(('控温被PRO-S级品'!$B$2:$B$10=$B159)*('控温被PRO-S级品'!$E$1:$BE$1=CV$1)*('控温被PRO-S级品'!$E$2:$BE$10)),0)+IFERROR(SUMPRODUCT(('冬被-S级品'!$B$2:$B$10=$B159)*('冬被-S级品'!$E$1:$AW$1=CV$1)*('冬被-S级品'!$E$2:$AW$10)),0)+IFERROR(SUMPRODUCT(('白止-S级品'!$A$2:$A$26=$B159)*('白止-S级品'!$D$1:$AV$1=CV$1)*('白止-S级品'!$D$2:$AV$26)),0)+IFERROR(SUMPRODUCT(('乐容-S级品'!$A$4:$A$32=$B159)*('乐容-S级品'!$L$3:$CA$3=CV$1)*('乐容-S级品'!$L$4:$CA$32)),0)</f>
      </c>
      <c r="CW159" s="280">
        <f>IFERROR(SUMPRODUCT(('控温被PRO-S级品'!$B$2:$B$10=$B159)*('控温被PRO-S级品'!$E$1:$BE$1=CW$1)*('控温被PRO-S级品'!$E$2:$BE$10)),0)+IFERROR(SUMPRODUCT(('冬被-S级品'!$B$2:$B$10=$B159)*('冬被-S级品'!$E$1:$AW$1=CW$1)*('冬被-S级品'!$E$2:$AW$10)),0)+IFERROR(SUMPRODUCT(('白止-S级品'!$A$2:$A$26=$B159)*('白止-S级品'!$D$1:$AV$1=CW$1)*('白止-S级品'!$D$2:$AV$26)),0)+IFERROR(SUMPRODUCT(('乐容-S级品'!$A$4:$A$32=$B159)*('乐容-S级品'!$L$3:$CA$3=CW$1)*('乐容-S级品'!$L$4:$CA$32)),0)</f>
      </c>
      <c r="CX159" s="280">
        <f>IFERROR(SUMPRODUCT(('控温被PRO-S级品'!$B$2:$B$10=$B159)*('控温被PRO-S级品'!$E$1:$BE$1=CX$1)*('控温被PRO-S级品'!$E$2:$BE$10)),0)+IFERROR(SUMPRODUCT(('冬被-S级品'!$B$2:$B$10=$B159)*('冬被-S级品'!$E$1:$AW$1=CX$1)*('冬被-S级品'!$E$2:$AW$10)),0)+IFERROR(SUMPRODUCT(('白止-S级品'!$A$2:$A$26=$B159)*('白止-S级品'!$D$1:$AV$1=CX$1)*('白止-S级品'!$D$2:$AV$26)),0)+IFERROR(SUMPRODUCT(('乐容-S级品'!$A$4:$A$32=$B159)*('乐容-S级品'!$L$3:$CA$3=CX$1)*('乐容-S级品'!$L$4:$CA$32)),0)</f>
      </c>
      <c r="CY159" s="280">
        <f>IFERROR(SUMPRODUCT(('控温被PRO-S级品'!$B$2:$B$10=$B159)*('控温被PRO-S级品'!$E$1:$BE$1=CY$1)*('控温被PRO-S级品'!$E$2:$BE$10)),0)+IFERROR(SUMPRODUCT(('冬被-S级品'!$B$2:$B$10=$B159)*('冬被-S级品'!$E$1:$AW$1=CY$1)*('冬被-S级品'!$E$2:$AW$10)),0)+IFERROR(SUMPRODUCT(('白止-S级品'!$A$2:$A$26=$B159)*('白止-S级品'!$D$1:$AV$1=CY$1)*('白止-S级品'!$D$2:$AV$26)),0)+IFERROR(SUMPRODUCT(('乐容-S级品'!$A$4:$A$32=$B159)*('乐容-S级品'!$L$3:$CA$3=CY$1)*('乐容-S级品'!$L$4:$CA$32)),0)</f>
      </c>
      <c r="CZ159" s="280">
        <f>IFERROR(SUMPRODUCT(('控温被PRO-S级品'!$B$2:$B$10=$B159)*('控温被PRO-S级品'!$E$1:$BE$1=CZ$1)*('控温被PRO-S级品'!$E$2:$BE$10)),0)+IFERROR(SUMPRODUCT(('冬被-S级品'!$B$2:$B$10=$B159)*('冬被-S级品'!$E$1:$AW$1=CZ$1)*('冬被-S级品'!$E$2:$AW$10)),0)+IFERROR(SUMPRODUCT(('白止-S级品'!$A$2:$A$26=$B159)*('白止-S级品'!$D$1:$AV$1=CZ$1)*('白止-S级品'!$D$2:$AV$26)),0)+IFERROR(SUMPRODUCT(('乐容-S级品'!$A$4:$A$32=$B159)*('乐容-S级品'!$L$3:$CA$3=CZ$1)*('乐容-S级品'!$L$4:$CA$32)),0)</f>
      </c>
      <c r="DA159" s="280">
        <f>IFERROR(SUMPRODUCT(('控温被PRO-S级品'!$B$2:$B$10=$B159)*('控温被PRO-S级品'!$E$1:$BE$1=DA$1)*('控温被PRO-S级品'!$E$2:$BE$10)),0)+IFERROR(SUMPRODUCT(('冬被-S级品'!$B$2:$B$10=$B159)*('冬被-S级品'!$E$1:$AW$1=DA$1)*('冬被-S级品'!$E$2:$AW$10)),0)+IFERROR(SUMPRODUCT(('白止-S级品'!$A$2:$A$26=$B159)*('白止-S级品'!$D$1:$AV$1=DA$1)*('白止-S级品'!$D$2:$AV$26)),0)+IFERROR(SUMPRODUCT(('乐容-S级品'!$A$4:$A$32=$B159)*('乐容-S级品'!$L$3:$CA$3=DA$1)*('乐容-S级品'!$L$4:$CA$32)),0)</f>
      </c>
      <c r="DB159" s="280">
        <f>IFERROR(SUMPRODUCT(('控温被PRO-S级品'!$B$2:$B$10=$B159)*('控温被PRO-S级品'!$E$1:$BE$1=DB$1)*('控温被PRO-S级品'!$E$2:$BE$10)),0)+IFERROR(SUMPRODUCT(('冬被-S级品'!$B$2:$B$10=$B159)*('冬被-S级品'!$E$1:$AW$1=DB$1)*('冬被-S级品'!$E$2:$AW$10)),0)+IFERROR(SUMPRODUCT(('白止-S级品'!$A$2:$A$26=$B159)*('白止-S级品'!$D$1:$AV$1=DB$1)*('白止-S级品'!$D$2:$AV$26)),0)+IFERROR(SUMPRODUCT(('乐容-S级品'!$A$4:$A$32=$B159)*('乐容-S级品'!$L$3:$CA$3=DB$1)*('乐容-S级品'!$L$4:$CA$32)),0)</f>
      </c>
      <c r="DC159" s="280">
        <f>IFERROR(SUMPRODUCT(('控温被PRO-S级品'!$B$2:$B$10=$B159)*('控温被PRO-S级品'!$E$1:$BE$1=DC$1)*('控温被PRO-S级品'!$E$2:$BE$10)),0)+IFERROR(SUMPRODUCT(('冬被-S级品'!$B$2:$B$10=$B159)*('冬被-S级品'!$E$1:$AW$1=DC$1)*('冬被-S级品'!$E$2:$AW$10)),0)+IFERROR(SUMPRODUCT(('白止-S级品'!$A$2:$A$26=$B159)*('白止-S级品'!$D$1:$AV$1=DC$1)*('白止-S级品'!$D$2:$AV$26)),0)+IFERROR(SUMPRODUCT(('乐容-S级品'!$A$4:$A$32=$B159)*('乐容-S级品'!$L$3:$CA$3=DC$1)*('乐容-S级品'!$L$4:$CA$32)),0)</f>
      </c>
      <c r="DD159" s="280">
        <f>IFERROR(SUMPRODUCT(('控温被PRO-S级品'!$B$2:$B$10=$B159)*('控温被PRO-S级品'!$E$1:$BE$1=DD$1)*('控温被PRO-S级品'!$E$2:$BE$10)),0)+IFERROR(SUMPRODUCT(('冬被-S级品'!$B$2:$B$10=$B159)*('冬被-S级品'!$E$1:$AW$1=DD$1)*('冬被-S级品'!$E$2:$AW$10)),0)+IFERROR(SUMPRODUCT(('白止-S级品'!$A$2:$A$26=$B159)*('白止-S级品'!$D$1:$AV$1=DD$1)*('白止-S级品'!$D$2:$AV$26)),0)+IFERROR(SUMPRODUCT(('乐容-S级品'!$A$4:$A$32=$B159)*('乐容-S级品'!$L$3:$CA$3=DD$1)*('乐容-S级品'!$L$4:$CA$32)),0)</f>
      </c>
      <c r="DE159" s="280">
        <f>IFERROR(SUMPRODUCT(('控温被PRO-S级品'!$B$2:$B$10=$B159)*('控温被PRO-S级品'!$E$1:$BE$1=DE$1)*('控温被PRO-S级品'!$E$2:$BE$10)),0)+IFERROR(SUMPRODUCT(('冬被-S级品'!$B$2:$B$10=$B159)*('冬被-S级品'!$E$1:$AW$1=DE$1)*('冬被-S级品'!$E$2:$AW$10)),0)+IFERROR(SUMPRODUCT(('白止-S级品'!$A$2:$A$26=$B159)*('白止-S级品'!$D$1:$AV$1=DE$1)*('白止-S级品'!$D$2:$AV$26)),0)+IFERROR(SUMPRODUCT(('乐容-S级品'!$A$4:$A$32=$B159)*('乐容-S级品'!$L$3:$CA$3=DE$1)*('乐容-S级品'!$L$4:$CA$32)),0)</f>
      </c>
      <c r="DF159" s="280">
        <f>IFERROR(SUMPRODUCT(('控温被PRO-S级品'!$B$2:$B$10=$B159)*('控温被PRO-S级品'!$E$1:$BE$1=DF$1)*('控温被PRO-S级品'!$E$2:$BE$10)),0)+IFERROR(SUMPRODUCT(('冬被-S级品'!$B$2:$B$10=$B159)*('冬被-S级品'!$E$1:$AW$1=DF$1)*('冬被-S级品'!$E$2:$AW$10)),0)+IFERROR(SUMPRODUCT(('白止-S级品'!$A$2:$A$26=$B159)*('白止-S级品'!$D$1:$AV$1=DF$1)*('白止-S级品'!$D$2:$AV$26)),0)+IFERROR(SUMPRODUCT(('乐容-S级品'!$A$4:$A$32=$B159)*('乐容-S级品'!$L$3:$CA$3=DF$1)*('乐容-S级品'!$L$4:$CA$32)),0)</f>
      </c>
      <c r="DG159" s="280">
        <f>IFERROR(SUMPRODUCT(('控温被PRO-S级品'!$B$2:$B$10=$B159)*('控温被PRO-S级品'!$E$1:$BE$1=DG$1)*('控温被PRO-S级品'!$E$2:$BE$10)),0)+IFERROR(SUMPRODUCT(('冬被-S级品'!$B$2:$B$10=$B159)*('冬被-S级品'!$E$1:$AW$1=DG$1)*('冬被-S级品'!$E$2:$AW$10)),0)+IFERROR(SUMPRODUCT(('白止-S级品'!$A$2:$A$26=$B159)*('白止-S级品'!$D$1:$AV$1=DG$1)*('白止-S级品'!$D$2:$AV$26)),0)+IFERROR(SUMPRODUCT(('乐容-S级品'!$A$4:$A$32=$B159)*('乐容-S级品'!$L$3:$CA$3=DG$1)*('乐容-S级品'!$L$4:$CA$32)),0)</f>
      </c>
      <c r="DH159" s="280">
        <f>IFERROR(SUMPRODUCT(('控温被PRO-S级品'!$B$2:$B$10=$B159)*('控温被PRO-S级品'!$E$1:$BE$1=DH$1)*('控温被PRO-S级品'!$E$2:$BE$10)),0)+IFERROR(SUMPRODUCT(('冬被-S级品'!$B$2:$B$10=$B159)*('冬被-S级品'!$E$1:$AW$1=DH$1)*('冬被-S级品'!$E$2:$AW$10)),0)+IFERROR(SUMPRODUCT(('白止-S级品'!$A$2:$A$26=$B159)*('白止-S级品'!$D$1:$AV$1=DH$1)*('白止-S级品'!$D$2:$AV$26)),0)+IFERROR(SUMPRODUCT(('乐容-S级品'!$A$4:$A$32=$B159)*('乐容-S级品'!$L$3:$CA$3=DH$1)*('乐容-S级品'!$L$4:$CA$32)),0)</f>
      </c>
      <c r="DI159" s="280">
        <f>IFERROR(SUMPRODUCT(('控温被PRO-S级品'!$B$2:$B$10=$B159)*('控温被PRO-S级品'!$E$1:$BE$1=DI$1)*('控温被PRO-S级品'!$E$2:$BE$10)),0)+IFERROR(SUMPRODUCT(('冬被-S级品'!$B$2:$B$10=$B159)*('冬被-S级品'!$E$1:$AW$1=DI$1)*('冬被-S级品'!$E$2:$AW$10)),0)+IFERROR(SUMPRODUCT(('白止-S级品'!$A$2:$A$26=$B159)*('白止-S级品'!$D$1:$AV$1=DI$1)*('白止-S级品'!$D$2:$AV$26)),0)+IFERROR(SUMPRODUCT(('乐容-S级品'!$A$4:$A$32=$B159)*('乐容-S级品'!$L$3:$CA$3=DI$1)*('乐容-S级品'!$L$4:$CA$32)),0)</f>
      </c>
      <c r="DJ159" s="280">
        <f>IFERROR(SUMPRODUCT(('控温被PRO-S级品'!$B$2:$B$10=$B159)*('控温被PRO-S级品'!$E$1:$BE$1=DJ$1)*('控温被PRO-S级品'!$E$2:$BE$10)),0)+IFERROR(SUMPRODUCT(('冬被-S级品'!$B$2:$B$10=$B159)*('冬被-S级品'!$E$1:$AW$1=DJ$1)*('冬被-S级品'!$E$2:$AW$10)),0)+IFERROR(SUMPRODUCT(('白止-S级品'!$A$2:$A$26=$B159)*('白止-S级品'!$D$1:$AV$1=DJ$1)*('白止-S级品'!$D$2:$AV$26)),0)+IFERROR(SUMPRODUCT(('乐容-S级品'!$A$4:$A$32=$B159)*('乐容-S级品'!$L$3:$CA$3=DJ$1)*('乐容-S级品'!$L$4:$CA$32)),0)</f>
      </c>
      <c r="DK159" s="280"/>
      <c r="DL159" s="280"/>
      <c r="DM159" s="280"/>
      <c r="DN159" s="280"/>
      <c r="DO159" s="280"/>
      <c r="DP159" s="280"/>
      <c r="DQ159" s="280"/>
      <c r="DR159" s="280"/>
      <c r="DS159" s="280"/>
      <c r="DT159" s="280"/>
      <c r="DU159" s="280"/>
      <c r="DV159" s="280"/>
      <c r="DW159" s="280">
        <f>VLOOKUP(B159,'系统编码规格'!A:C,3,FALSE)</f>
      </c>
      <c r="DX159" s="280"/>
      <c r="DY159" s="280"/>
      <c r="DZ159" s="280"/>
      <c r="EA159" s="280"/>
      <c r="EB159" s="280"/>
      <c r="EC159" s="280"/>
      <c r="ED159" s="280"/>
      <c r="EE159" s="280"/>
      <c r="EF159" s="280"/>
      <c r="EG159" s="280"/>
      <c r="EH159" s="280"/>
      <c r="EI159" s="280"/>
      <c r="EJ159" s="280"/>
      <c r="EK159" s="280"/>
      <c r="EL159" s="280"/>
      <c r="EM159" s="280"/>
      <c r="EN159" s="280"/>
      <c r="EO159" s="280"/>
      <c r="EP159" s="280"/>
      <c r="EQ159" s="280"/>
      <c r="ER159" s="280"/>
      <c r="ES159" s="280"/>
      <c r="ET159" s="280"/>
      <c r="EU159" s="280"/>
      <c r="EV159" s="280"/>
      <c r="EW159" s="280"/>
      <c r="EX159" s="280"/>
      <c r="EY159" s="280"/>
      <c r="EZ159" s="280"/>
      <c r="FA159" s="280"/>
      <c r="FB159" s="280"/>
      <c r="FC159" s="280"/>
      <c r="FD159" s="280"/>
      <c r="FE159" s="280"/>
      <c r="FF159" s="280"/>
      <c r="FG159" s="280"/>
      <c r="FH159" s="280"/>
      <c r="FI159" s="280"/>
      <c r="FJ159" s="280"/>
      <c r="FK159" s="280"/>
      <c r="FL159" s="280"/>
      <c r="FM159" s="280"/>
      <c r="FN159" s="280"/>
      <c r="FO159" s="280"/>
      <c r="FP159" s="280"/>
      <c r="FQ159" s="280"/>
      <c r="FR159" s="280"/>
      <c r="FS159" s="280"/>
      <c r="FT159" s="280"/>
      <c r="FU159" s="280"/>
      <c r="FV159" s="280"/>
      <c r="FW159" s="280"/>
      <c r="FX159" s="280"/>
      <c r="FY159" s="280"/>
      <c r="FZ159" s="280"/>
      <c r="GA159" s="280"/>
      <c r="GB159" s="280"/>
      <c r="GC159" s="280"/>
      <c r="GD159" s="280"/>
      <c r="GE159" s="280"/>
      <c r="GF159" s="280"/>
      <c r="GG159" s="280"/>
      <c r="GH159" s="280"/>
      <c r="GI159" s="280"/>
      <c r="GJ159" s="280"/>
      <c r="GK159" s="280"/>
      <c r="GL159" s="280"/>
      <c r="GM159" s="280"/>
      <c r="GN159" s="280"/>
      <c r="GO159" s="280"/>
      <c r="GP159" s="280"/>
      <c r="GQ159" s="280"/>
      <c r="GR159" s="280"/>
      <c r="GS159" s="280"/>
      <c r="GT159" s="280"/>
      <c r="GU159" s="280"/>
      <c r="GV159" s="280"/>
    </row>
    <row r="160">
      <c r="A160" s="309" t="str">
        <v>乐容</v>
      </c>
      <c r="B160" s="311" t="str">
        <v>010020105010041-001</v>
      </c>
      <c r="C160" s="309" t="str">
        <v>磨毛床笠</v>
      </c>
      <c r="D160" s="309" t="str">
        <v>颜色:深空蓝,床品规格:120cm,系列:普通系列</v>
      </c>
      <c r="E160">
        <f>SUM(F160:GX160)</f>
      </c>
      <c r="F160" s="280">
        <f>IFERROR(SUMPRODUCT(('控温被PRO-S级品'!$B$2:$B$10=$B160)*('控温被PRO-S级品'!$E$1:$BE$1=F$1)*('控温被PRO-S级品'!$E$2:$BE$10)),0)+IFERROR(SUMPRODUCT(('冬被-S级品'!$B$2:$B$10=$B160)*('冬被-S级品'!$E$1:$AW$1=F$1)*('冬被-S级品'!$E$2:$AW$10)),0)+IFERROR(SUMPRODUCT(('白止-S级品'!$A$2:$A$26=$B160)*('白止-S级品'!$D$1:$AV$1=F$1)*('白止-S级品'!$D$2:$AV$26)),0)+IFERROR(SUMPRODUCT(('乐容-S级品'!$A$4:$A$32=$B160)*('乐容-S级品'!$L$3:$CA$3=F$1)*('乐容-S级品'!$L$4:$CA$32)),0)</f>
      </c>
      <c r="G160" s="280">
        <f>IFERROR(SUMPRODUCT(('控温被PRO-S级品'!$B$2:$B$10=$B160)*('控温被PRO-S级品'!$E$1:$BE$1=G$1)*('控温被PRO-S级品'!$E$2:$BE$10)),0)+IFERROR(SUMPRODUCT(('冬被-S级品'!$B$2:$B$10=$B160)*('冬被-S级品'!$E$1:$AW$1=G$1)*('冬被-S级品'!$E$2:$AW$10)),0)+IFERROR(SUMPRODUCT(('白止-S级品'!$A$2:$A$26=$B160)*('白止-S级品'!$D$1:$AV$1=G$1)*('白止-S级品'!$D$2:$AV$26)),0)+IFERROR(SUMPRODUCT(('乐容-S级品'!$A$4:$A$32=$B160)*('乐容-S级品'!$L$3:$CA$3=G$1)*('乐容-S级品'!$L$4:$CA$32)),0)</f>
      </c>
      <c r="H160" s="280">
        <f>IFERROR(SUMPRODUCT(('控温被PRO-S级品'!$B$2:$B$10=$B160)*('控温被PRO-S级品'!$E$1:$BE$1=H$1)*('控温被PRO-S级品'!$E$2:$BE$10)),0)+IFERROR(SUMPRODUCT(('冬被-S级品'!$B$2:$B$10=$B160)*('冬被-S级品'!$E$1:$AW$1=H$1)*('冬被-S级品'!$E$2:$AW$10)),0)+IFERROR(SUMPRODUCT(('白止-S级品'!$A$2:$A$26=$B160)*('白止-S级品'!$D$1:$AV$1=H$1)*('白止-S级品'!$D$2:$AV$26)),0)+IFERROR(SUMPRODUCT(('乐容-S级品'!$A$4:$A$32=$B160)*('乐容-S级品'!$L$3:$CA$3=H$1)*('乐容-S级品'!$L$4:$CA$32)),0)</f>
      </c>
      <c r="I160" s="280">
        <f>IFERROR(SUMPRODUCT(('控温被PRO-S级品'!$B$2:$B$10=$B160)*('控温被PRO-S级品'!$E$1:$BE$1=I$1)*('控温被PRO-S级品'!$E$2:$BE$10)),0)+IFERROR(SUMPRODUCT(('冬被-S级品'!$B$2:$B$10=$B160)*('冬被-S级品'!$E$1:$AW$1=I$1)*('冬被-S级品'!$E$2:$AW$10)),0)+IFERROR(SUMPRODUCT(('白止-S级品'!$A$2:$A$26=$B160)*('白止-S级品'!$D$1:$AV$1=I$1)*('白止-S级品'!$D$2:$AV$26)),0)+IFERROR(SUMPRODUCT(('乐容-S级品'!$A$4:$A$32=$B160)*('乐容-S级品'!$L$3:$CA$3=I$1)*('乐容-S级品'!$L$4:$CA$32)),0)</f>
      </c>
      <c r="J160" s="280">
        <f>IFERROR(SUMPRODUCT(('控温被PRO-S级品'!$B$2:$B$10=$B160)*('控温被PRO-S级品'!$E$1:$BE$1=J$1)*('控温被PRO-S级品'!$E$2:$BE$10)),0)+IFERROR(SUMPRODUCT(('冬被-S级品'!$B$2:$B$10=$B160)*('冬被-S级品'!$E$1:$AW$1=J$1)*('冬被-S级品'!$E$2:$AW$10)),0)+IFERROR(SUMPRODUCT(('白止-S级品'!$A$2:$A$26=$B160)*('白止-S级品'!$D$1:$AV$1=J$1)*('白止-S级品'!$D$2:$AV$26)),0)+IFERROR(SUMPRODUCT(('乐容-S级品'!$A$4:$A$32=$B160)*('乐容-S级品'!$L$3:$CA$3=J$1)*('乐容-S级品'!$L$4:$CA$32)),0)</f>
      </c>
      <c r="K160" s="280">
        <f>IFERROR(SUMPRODUCT(('控温被PRO-S级品'!$B$2:$B$10=$B160)*('控温被PRO-S级品'!$E$1:$BE$1=K$1)*('控温被PRO-S级品'!$E$2:$BE$10)),0)+IFERROR(SUMPRODUCT(('冬被-S级品'!$B$2:$B$10=$B160)*('冬被-S级品'!$E$1:$AW$1=K$1)*('冬被-S级品'!$E$2:$AW$10)),0)+IFERROR(SUMPRODUCT(('白止-S级品'!$A$2:$A$26=$B160)*('白止-S级品'!$D$1:$AV$1=K$1)*('白止-S级品'!$D$2:$AV$26)),0)+IFERROR(SUMPRODUCT(('乐容-S级品'!$A$4:$A$32=$B160)*('乐容-S级品'!$L$3:$CA$3=K$1)*('乐容-S级品'!$L$4:$CA$32)),0)</f>
      </c>
      <c r="L160" s="280">
        <f>IFERROR(SUMPRODUCT(('控温被PRO-S级品'!$B$2:$B$10=$B160)*('控温被PRO-S级品'!$E$1:$BE$1=L$1)*('控温被PRO-S级品'!$E$2:$BE$10)),0)+IFERROR(SUMPRODUCT(('冬被-S级品'!$B$2:$B$10=$B160)*('冬被-S级品'!$E$1:$AW$1=L$1)*('冬被-S级品'!$E$2:$AW$10)),0)+IFERROR(SUMPRODUCT(('白止-S级品'!$A$2:$A$26=$B160)*('白止-S级品'!$D$1:$AV$1=L$1)*('白止-S级品'!$D$2:$AV$26)),0)+IFERROR(SUMPRODUCT(('乐容-S级品'!$A$4:$A$32=$B160)*('乐容-S级品'!$L$3:$CA$3=L$1)*('乐容-S级品'!$L$4:$CA$32)),0)</f>
      </c>
      <c r="M160" s="280">
        <f>IFERROR(SUMPRODUCT(('控温被PRO-S级品'!$B$2:$B$10=$B160)*('控温被PRO-S级品'!$E$1:$BE$1=M$1)*('控温被PRO-S级品'!$E$2:$BE$10)),0)+IFERROR(SUMPRODUCT(('冬被-S级品'!$B$2:$B$10=$B160)*('冬被-S级品'!$E$1:$AW$1=M$1)*('冬被-S级品'!$E$2:$AW$10)),0)+IFERROR(SUMPRODUCT(('白止-S级品'!$A$2:$A$26=$B160)*('白止-S级品'!$D$1:$AV$1=M$1)*('白止-S级品'!$D$2:$AV$26)),0)+IFERROR(SUMPRODUCT(('乐容-S级品'!$A$4:$A$32=$B160)*('乐容-S级品'!$L$3:$CA$3=M$1)*('乐容-S级品'!$L$4:$CA$32)),0)</f>
      </c>
      <c r="N160" s="280">
        <f>IFERROR(SUMPRODUCT(('控温被PRO-S级品'!$B$2:$B$10=$B160)*('控温被PRO-S级品'!$E$1:$BE$1=N$1)*('控温被PRO-S级品'!$E$2:$BE$10)),0)+IFERROR(SUMPRODUCT(('冬被-S级品'!$B$2:$B$10=$B160)*('冬被-S级品'!$E$1:$AW$1=N$1)*('冬被-S级品'!$E$2:$AW$10)),0)+IFERROR(SUMPRODUCT(('白止-S级品'!$A$2:$A$26=$B160)*('白止-S级品'!$D$1:$AV$1=N$1)*('白止-S级品'!$D$2:$AV$26)),0)+IFERROR(SUMPRODUCT(('乐容-S级品'!$A$4:$A$32=$B160)*('乐容-S级品'!$L$3:$CA$3=N$1)*('乐容-S级品'!$L$4:$CA$32)),0)</f>
      </c>
      <c r="O160" s="280">
        <f>IFERROR(SUMPRODUCT(('控温被PRO-S级品'!$B$2:$B$10=$B160)*('控温被PRO-S级品'!$E$1:$BE$1=O$1)*('控温被PRO-S级品'!$E$2:$BE$10)),0)+IFERROR(SUMPRODUCT(('冬被-S级品'!$B$2:$B$10=$B160)*('冬被-S级品'!$E$1:$AW$1=O$1)*('冬被-S级品'!$E$2:$AW$10)),0)+IFERROR(SUMPRODUCT(('白止-S级品'!$A$2:$A$26=$B160)*('白止-S级品'!$D$1:$AV$1=O$1)*('白止-S级品'!$D$2:$AV$26)),0)+IFERROR(SUMPRODUCT(('乐容-S级品'!$A$4:$A$32=$B160)*('乐容-S级品'!$L$3:$CA$3=O$1)*('乐容-S级品'!$L$4:$CA$32)),0)</f>
      </c>
      <c r="P160" s="280">
        <f>IFERROR(SUMPRODUCT(('控温被PRO-S级品'!$B$2:$B$10=$B160)*('控温被PRO-S级品'!$E$1:$BE$1=P$1)*('控温被PRO-S级品'!$E$2:$BE$10)),0)+IFERROR(SUMPRODUCT(('冬被-S级品'!$B$2:$B$10=$B160)*('冬被-S级品'!$E$1:$AW$1=P$1)*('冬被-S级品'!$E$2:$AW$10)),0)+IFERROR(SUMPRODUCT(('白止-S级品'!$A$2:$A$26=$B160)*('白止-S级品'!$D$1:$AV$1=P$1)*('白止-S级品'!$D$2:$AV$26)),0)+IFERROR(SUMPRODUCT(('乐容-S级品'!$A$4:$A$32=$B160)*('乐容-S级品'!$L$3:$CA$3=P$1)*('乐容-S级品'!$L$4:$CA$32)),0)</f>
      </c>
      <c r="Q160" s="280">
        <f>IFERROR(SUMPRODUCT(('控温被PRO-S级品'!$B$2:$B$10=$B160)*('控温被PRO-S级品'!$E$1:$BE$1=Q$1)*('控温被PRO-S级品'!$E$2:$BE$10)),0)+IFERROR(SUMPRODUCT(('冬被-S级品'!$B$2:$B$10=$B160)*('冬被-S级品'!$E$1:$AW$1=Q$1)*('冬被-S级品'!$E$2:$AW$10)),0)+IFERROR(SUMPRODUCT(('白止-S级品'!$A$2:$A$26=$B160)*('白止-S级品'!$D$1:$AV$1=Q$1)*('白止-S级品'!$D$2:$AV$26)),0)+IFERROR(SUMPRODUCT(('乐容-S级品'!$A$4:$A$32=$B160)*('乐容-S级品'!$L$3:$CA$3=Q$1)*('乐容-S级品'!$L$4:$CA$32)),0)</f>
      </c>
      <c r="R160" s="280">
        <f>IFERROR(SUMPRODUCT(('控温被PRO-S级品'!$B$2:$B$10=$B160)*('控温被PRO-S级品'!$E$1:$BE$1=R$1)*('控温被PRO-S级品'!$E$2:$BE$10)),0)+IFERROR(SUMPRODUCT(('冬被-S级品'!$B$2:$B$10=$B160)*('冬被-S级品'!$E$1:$AW$1=R$1)*('冬被-S级品'!$E$2:$AW$10)),0)+IFERROR(SUMPRODUCT(('白止-S级品'!$A$2:$A$26=$B160)*('白止-S级品'!$D$1:$AV$1=R$1)*('白止-S级品'!$D$2:$AV$26)),0)+IFERROR(SUMPRODUCT(('乐容-S级品'!$A$4:$A$32=$B160)*('乐容-S级品'!$L$3:$CA$3=R$1)*('乐容-S级品'!$L$4:$CA$32)),0)</f>
      </c>
      <c r="S160" s="280">
        <f>IFERROR(SUMPRODUCT(('控温被PRO-S级品'!$B$2:$B$10=$B160)*('控温被PRO-S级品'!$E$1:$BE$1=S$1)*('控温被PRO-S级品'!$E$2:$BE$10)),0)+IFERROR(SUMPRODUCT(('冬被-S级品'!$B$2:$B$10=$B160)*('冬被-S级品'!$E$1:$AW$1=S$1)*('冬被-S级品'!$E$2:$AW$10)),0)+IFERROR(SUMPRODUCT(('白止-S级品'!$A$2:$A$26=$B160)*('白止-S级品'!$D$1:$AV$1=S$1)*('白止-S级品'!$D$2:$AV$26)),0)+IFERROR(SUMPRODUCT(('乐容-S级品'!$A$4:$A$32=$B160)*('乐容-S级品'!$L$3:$CA$3=S$1)*('乐容-S级品'!$L$4:$CA$32)),0)</f>
      </c>
      <c r="T160" s="280">
        <f>IFERROR(SUMPRODUCT(('控温被PRO-S级品'!$B$2:$B$10=$B160)*('控温被PRO-S级品'!$E$1:$BE$1=T$1)*('控温被PRO-S级品'!$E$2:$BE$10)),0)+IFERROR(SUMPRODUCT(('冬被-S级品'!$B$2:$B$10=$B160)*('冬被-S级品'!$E$1:$AW$1=T$1)*('冬被-S级品'!$E$2:$AW$10)),0)+IFERROR(SUMPRODUCT(('白止-S级品'!$A$2:$A$26=$B160)*('白止-S级品'!$D$1:$AV$1=T$1)*('白止-S级品'!$D$2:$AV$26)),0)+IFERROR(SUMPRODUCT(('乐容-S级品'!$A$4:$A$32=$B160)*('乐容-S级品'!$L$3:$CA$3=T$1)*('乐容-S级品'!$L$4:$CA$32)),0)</f>
      </c>
      <c r="U160" s="280">
        <f>IFERROR(SUMPRODUCT(('控温被PRO-S级品'!$B$2:$B$10=$B160)*('控温被PRO-S级品'!$E$1:$BE$1=U$1)*('控温被PRO-S级品'!$E$2:$BE$10)),0)+IFERROR(SUMPRODUCT(('冬被-S级品'!$B$2:$B$10=$B160)*('冬被-S级品'!$E$1:$AW$1=U$1)*('冬被-S级品'!$E$2:$AW$10)),0)+IFERROR(SUMPRODUCT(('白止-S级品'!$A$2:$A$26=$B160)*('白止-S级品'!$D$1:$AV$1=U$1)*('白止-S级品'!$D$2:$AV$26)),0)+IFERROR(SUMPRODUCT(('乐容-S级品'!$A$4:$A$32=$B160)*('乐容-S级品'!$L$3:$CA$3=U$1)*('乐容-S级品'!$L$4:$CA$32)),0)</f>
      </c>
      <c r="V160" s="280">
        <f>IFERROR(SUMPRODUCT(('控温被PRO-S级品'!$B$2:$B$10=$B160)*('控温被PRO-S级品'!$E$1:$BE$1=V$1)*('控温被PRO-S级品'!$E$2:$BE$10)),0)+IFERROR(SUMPRODUCT(('冬被-S级品'!$B$2:$B$10=$B160)*('冬被-S级品'!$E$1:$AW$1=V$1)*('冬被-S级品'!$E$2:$AW$10)),0)+IFERROR(SUMPRODUCT(('白止-S级品'!$A$2:$A$26=$B160)*('白止-S级品'!$D$1:$AV$1=V$1)*('白止-S级品'!$D$2:$AV$26)),0)+IFERROR(SUMPRODUCT(('乐容-S级品'!$A$4:$A$32=$B160)*('乐容-S级品'!$L$3:$CA$3=V$1)*('乐容-S级品'!$L$4:$CA$32)),0)</f>
      </c>
      <c r="W160" s="280">
        <f>IFERROR(SUMPRODUCT(('控温被PRO-S级品'!$B$2:$B$10=$B160)*('控温被PRO-S级品'!$E$1:$BE$1=W$1)*('控温被PRO-S级品'!$E$2:$BE$10)),0)+IFERROR(SUMPRODUCT(('冬被-S级品'!$B$2:$B$10=$B160)*('冬被-S级品'!$E$1:$AW$1=W$1)*('冬被-S级品'!$E$2:$AW$10)),0)+IFERROR(SUMPRODUCT(('白止-S级品'!$A$2:$A$26=$B160)*('白止-S级品'!$D$1:$AV$1=W$1)*('白止-S级品'!$D$2:$AV$26)),0)+IFERROR(SUMPRODUCT(('乐容-S级品'!$A$4:$A$32=$B160)*('乐容-S级品'!$L$3:$CA$3=W$1)*('乐容-S级品'!$L$4:$CA$32)),0)</f>
      </c>
      <c r="X160" s="280">
        <f>IFERROR(SUMPRODUCT(('控温被PRO-S级品'!$B$2:$B$10=$B160)*('控温被PRO-S级品'!$E$1:$BE$1=X$1)*('控温被PRO-S级品'!$E$2:$BE$10)),0)+IFERROR(SUMPRODUCT(('冬被-S级品'!$B$2:$B$10=$B160)*('冬被-S级品'!$E$1:$AW$1=X$1)*('冬被-S级品'!$E$2:$AW$10)),0)+IFERROR(SUMPRODUCT(('白止-S级品'!$A$2:$A$26=$B160)*('白止-S级品'!$D$1:$AV$1=X$1)*('白止-S级品'!$D$2:$AV$26)),0)+IFERROR(SUMPRODUCT(('乐容-S级品'!$A$4:$A$32=$B160)*('乐容-S级品'!$L$3:$CA$3=X$1)*('乐容-S级品'!$L$4:$CA$32)),0)</f>
      </c>
      <c r="Y160" s="280">
        <f>IFERROR(SUMPRODUCT(('控温被PRO-S级品'!$B$2:$B$10=$B160)*('控温被PRO-S级品'!$E$1:$BE$1=Y$1)*('控温被PRO-S级品'!$E$2:$BE$10)),0)+IFERROR(SUMPRODUCT(('冬被-S级品'!$B$2:$B$10=$B160)*('冬被-S级品'!$E$1:$AW$1=Y$1)*('冬被-S级品'!$E$2:$AW$10)),0)+IFERROR(SUMPRODUCT(('白止-S级品'!$A$2:$A$26=$B160)*('白止-S级品'!$D$1:$AV$1=Y$1)*('白止-S级品'!$D$2:$AV$26)),0)+IFERROR(SUMPRODUCT(('乐容-S级品'!$A$4:$A$32=$B160)*('乐容-S级品'!$L$3:$CA$3=Y$1)*('乐容-S级品'!$L$4:$CA$32)),0)</f>
      </c>
      <c r="Z160" s="280">
        <f>IFERROR(SUMPRODUCT(('控温被PRO-S级品'!$B$2:$B$10=$B160)*('控温被PRO-S级品'!$E$1:$BE$1=Z$1)*('控温被PRO-S级品'!$E$2:$BE$10)),0)+IFERROR(SUMPRODUCT(('冬被-S级品'!$B$2:$B$10=$B160)*('冬被-S级品'!$E$1:$AW$1=Z$1)*('冬被-S级品'!$E$2:$AW$10)),0)+IFERROR(SUMPRODUCT(('白止-S级品'!$A$2:$A$26=$B160)*('白止-S级品'!$D$1:$AV$1=Z$1)*('白止-S级品'!$D$2:$AV$26)),0)+IFERROR(SUMPRODUCT(('乐容-S级品'!$A$4:$A$32=$B160)*('乐容-S级品'!$L$3:$CA$3=Z$1)*('乐容-S级品'!$L$4:$CA$32)),0)</f>
      </c>
      <c r="AA160" s="280">
        <f>IFERROR(SUMPRODUCT(('控温被PRO-S级品'!$B$2:$B$10=$B160)*('控温被PRO-S级品'!$E$1:$BE$1=AA$1)*('控温被PRO-S级品'!$E$2:$BE$10)),0)+IFERROR(SUMPRODUCT(('冬被-S级品'!$B$2:$B$10=$B160)*('冬被-S级品'!$E$1:$AW$1=AA$1)*('冬被-S级品'!$E$2:$AW$10)),0)+IFERROR(SUMPRODUCT(('白止-S级品'!$A$2:$A$26=$B160)*('白止-S级品'!$D$1:$AV$1=AA$1)*('白止-S级品'!$D$2:$AV$26)),0)+IFERROR(SUMPRODUCT(('乐容-S级品'!$A$4:$A$32=$B160)*('乐容-S级品'!$L$3:$CA$3=AA$1)*('乐容-S级品'!$L$4:$CA$32)),0)</f>
      </c>
      <c r="AB160" s="280">
        <f>IFERROR(SUMPRODUCT(('控温被PRO-S级品'!$B$2:$B$10=$B160)*('控温被PRO-S级品'!$E$1:$BE$1=AB$1)*('控温被PRO-S级品'!$E$2:$BE$10)),0)+IFERROR(SUMPRODUCT(('冬被-S级品'!$B$2:$B$10=$B160)*('冬被-S级品'!$E$1:$AW$1=AB$1)*('冬被-S级品'!$E$2:$AW$10)),0)+IFERROR(SUMPRODUCT(('白止-S级品'!$A$2:$A$26=$B160)*('白止-S级品'!$D$1:$AV$1=AB$1)*('白止-S级品'!$D$2:$AV$26)),0)+IFERROR(SUMPRODUCT(('乐容-S级品'!$A$4:$A$32=$B160)*('乐容-S级品'!$L$3:$CA$3=AB$1)*('乐容-S级品'!$L$4:$CA$32)),0)</f>
      </c>
      <c r="AC160" s="280">
        <f>IFERROR(SUMPRODUCT(('控温被PRO-S级品'!$B$2:$B$10=$B160)*('控温被PRO-S级品'!$E$1:$BE$1=AC$1)*('控温被PRO-S级品'!$E$2:$BE$10)),0)+IFERROR(SUMPRODUCT(('冬被-S级品'!$B$2:$B$10=$B160)*('冬被-S级品'!$E$1:$AW$1=AC$1)*('冬被-S级品'!$E$2:$AW$10)),0)+IFERROR(SUMPRODUCT(('白止-S级品'!$A$2:$A$26=$B160)*('白止-S级品'!$D$1:$AV$1=AC$1)*('白止-S级品'!$D$2:$AV$26)),0)+IFERROR(SUMPRODUCT(('乐容-S级品'!$A$4:$A$32=$B160)*('乐容-S级品'!$L$3:$CA$3=AC$1)*('乐容-S级品'!$L$4:$CA$32)),0)</f>
      </c>
      <c r="AD160" s="280">
        <f>IFERROR(SUMPRODUCT(('控温被PRO-S级品'!$B$2:$B$10=$B160)*('控温被PRO-S级品'!$E$1:$BE$1=AD$1)*('控温被PRO-S级品'!$E$2:$BE$10)),0)+IFERROR(SUMPRODUCT(('冬被-S级品'!$B$2:$B$10=$B160)*('冬被-S级品'!$E$1:$AW$1=AD$1)*('冬被-S级品'!$E$2:$AW$10)),0)+IFERROR(SUMPRODUCT(('白止-S级品'!$A$2:$A$26=$B160)*('白止-S级品'!$D$1:$AV$1=AD$1)*('白止-S级品'!$D$2:$AV$26)),0)+IFERROR(SUMPRODUCT(('乐容-S级品'!$A$4:$A$32=$B160)*('乐容-S级品'!$L$3:$CA$3=AD$1)*('乐容-S级品'!$L$4:$CA$32)),0)</f>
      </c>
      <c r="AE160" s="280">
        <f>IFERROR(SUMPRODUCT(('控温被PRO-S级品'!$B$2:$B$10=$B160)*('控温被PRO-S级品'!$E$1:$BE$1=AE$1)*('控温被PRO-S级品'!$E$2:$BE$10)),0)+IFERROR(SUMPRODUCT(('冬被-S级品'!$B$2:$B$10=$B160)*('冬被-S级品'!$E$1:$AW$1=AE$1)*('冬被-S级品'!$E$2:$AW$10)),0)+IFERROR(SUMPRODUCT(('白止-S级品'!$A$2:$A$26=$B160)*('白止-S级品'!$D$1:$AV$1=AE$1)*('白止-S级品'!$D$2:$AV$26)),0)+IFERROR(SUMPRODUCT(('乐容-S级品'!$A$4:$A$32=$B160)*('乐容-S级品'!$L$3:$CA$3=AE$1)*('乐容-S级品'!$L$4:$CA$32)),0)</f>
      </c>
      <c r="AF160" s="280">
        <f>IFERROR(SUMPRODUCT(('控温被PRO-S级品'!$B$2:$B$10=$B160)*('控温被PRO-S级品'!$E$1:$BE$1=AF$1)*('控温被PRO-S级品'!$E$2:$BE$10)),0)+IFERROR(SUMPRODUCT(('冬被-S级品'!$B$2:$B$10=$B160)*('冬被-S级品'!$E$1:$AW$1=AF$1)*('冬被-S级品'!$E$2:$AW$10)),0)+IFERROR(SUMPRODUCT(('白止-S级品'!$A$2:$A$26=$B160)*('白止-S级品'!$D$1:$AV$1=AF$1)*('白止-S级品'!$D$2:$AV$26)),0)+IFERROR(SUMPRODUCT(('乐容-S级品'!$A$4:$A$32=$B160)*('乐容-S级品'!$L$3:$CA$3=AF$1)*('乐容-S级品'!$L$4:$CA$32)),0)</f>
      </c>
      <c r="AG160" s="280">
        <f>IFERROR(SUMPRODUCT(('控温被PRO-S级品'!$B$2:$B$10=$B160)*('控温被PRO-S级品'!$E$1:$BE$1=AG$1)*('控温被PRO-S级品'!$E$2:$BE$10)),0)+IFERROR(SUMPRODUCT(('冬被-S级品'!$B$2:$B$10=$B160)*('冬被-S级品'!$E$1:$AW$1=AG$1)*('冬被-S级品'!$E$2:$AW$10)),0)+IFERROR(SUMPRODUCT(('白止-S级品'!$A$2:$A$26=$B160)*('白止-S级品'!$D$1:$AV$1=AG$1)*('白止-S级品'!$D$2:$AV$26)),0)+IFERROR(SUMPRODUCT(('乐容-S级品'!$A$4:$A$32=$B160)*('乐容-S级品'!$L$3:$CA$3=AG$1)*('乐容-S级品'!$L$4:$CA$32)),0)</f>
      </c>
      <c r="AH160" s="280">
        <f>IFERROR(SUMPRODUCT(('控温被PRO-S级品'!$B$2:$B$10=$B160)*('控温被PRO-S级品'!$E$1:$BE$1=AH$1)*('控温被PRO-S级品'!$E$2:$BE$10)),0)+IFERROR(SUMPRODUCT(('冬被-S级品'!$B$2:$B$10=$B160)*('冬被-S级品'!$E$1:$AW$1=AH$1)*('冬被-S级品'!$E$2:$AW$10)),0)+IFERROR(SUMPRODUCT(('白止-S级品'!$A$2:$A$26=$B160)*('白止-S级品'!$D$1:$AV$1=AH$1)*('白止-S级品'!$D$2:$AV$26)),0)+IFERROR(SUMPRODUCT(('乐容-S级品'!$A$4:$A$32=$B160)*('乐容-S级品'!$L$3:$CA$3=AH$1)*('乐容-S级品'!$L$4:$CA$32)),0)</f>
      </c>
      <c r="AI160" s="280">
        <f>IFERROR(SUMPRODUCT(('控温被PRO-S级品'!$B$2:$B$10=$B160)*('控温被PRO-S级品'!$E$1:$BE$1=AI$1)*('控温被PRO-S级品'!$E$2:$BE$10)),0)+IFERROR(SUMPRODUCT(('冬被-S级品'!$B$2:$B$10=$B160)*('冬被-S级品'!$E$1:$AW$1=AI$1)*('冬被-S级品'!$E$2:$AW$10)),0)+IFERROR(SUMPRODUCT(('白止-S级品'!$A$2:$A$26=$B160)*('白止-S级品'!$D$1:$AV$1=AI$1)*('白止-S级品'!$D$2:$AV$26)),0)+IFERROR(SUMPRODUCT(('乐容-S级品'!$A$4:$A$32=$B160)*('乐容-S级品'!$L$3:$CA$3=AI$1)*('乐容-S级品'!$L$4:$CA$32)),0)</f>
      </c>
      <c r="AJ160" s="280">
        <f>IFERROR(SUMPRODUCT(('控温被PRO-S级品'!$B$2:$B$10=$B160)*('控温被PRO-S级品'!$E$1:$BE$1=AJ$1)*('控温被PRO-S级品'!$E$2:$BE$10)),0)+IFERROR(SUMPRODUCT(('冬被-S级品'!$B$2:$B$10=$B160)*('冬被-S级品'!$E$1:$AW$1=AJ$1)*('冬被-S级品'!$E$2:$AW$10)),0)+IFERROR(SUMPRODUCT(('白止-S级品'!$A$2:$A$26=$B160)*('白止-S级品'!$D$1:$AV$1=AJ$1)*('白止-S级品'!$D$2:$AV$26)),0)+IFERROR(SUMPRODUCT(('乐容-S级品'!$A$4:$A$32=$B160)*('乐容-S级品'!$L$3:$CA$3=AJ$1)*('乐容-S级品'!$L$4:$CA$32)),0)</f>
      </c>
      <c r="AK160" s="280">
        <f>IFERROR(SUMPRODUCT(('控温被PRO-S级品'!$B$2:$B$10=$B160)*('控温被PRO-S级品'!$E$1:$BE$1=AK$1)*('控温被PRO-S级品'!$E$2:$BE$10)),0)+IFERROR(SUMPRODUCT(('冬被-S级品'!$B$2:$B$10=$B160)*('冬被-S级品'!$E$1:$AW$1=AK$1)*('冬被-S级品'!$E$2:$AW$10)),0)+IFERROR(SUMPRODUCT(('白止-S级品'!$A$2:$A$26=$B160)*('白止-S级品'!$D$1:$AV$1=AK$1)*('白止-S级品'!$D$2:$AV$26)),0)+IFERROR(SUMPRODUCT(('乐容-S级品'!$A$4:$A$32=$B160)*('乐容-S级品'!$L$3:$CA$3=AK$1)*('乐容-S级品'!$L$4:$CA$32)),0)</f>
      </c>
      <c r="AL160" s="280">
        <f>IFERROR(SUMPRODUCT(('控温被PRO-S级品'!$B$2:$B$10=$B160)*('控温被PRO-S级品'!$E$1:$BE$1=AL$1)*('控温被PRO-S级品'!$E$2:$BE$10)),0)+IFERROR(SUMPRODUCT(('冬被-S级品'!$B$2:$B$10=$B160)*('冬被-S级品'!$E$1:$AW$1=AL$1)*('冬被-S级品'!$E$2:$AW$10)),0)+IFERROR(SUMPRODUCT(('白止-S级品'!$A$2:$A$26=$B160)*('白止-S级品'!$D$1:$AV$1=AL$1)*('白止-S级品'!$D$2:$AV$26)),0)+IFERROR(SUMPRODUCT(('乐容-S级品'!$A$4:$A$32=$B160)*('乐容-S级品'!$L$3:$CA$3=AL$1)*('乐容-S级品'!$L$4:$CA$32)),0)</f>
      </c>
      <c r="AM160" s="280">
        <f>IFERROR(SUMPRODUCT(('控温被PRO-S级品'!$B$2:$B$10=$B160)*('控温被PRO-S级品'!$E$1:$BE$1=AM$1)*('控温被PRO-S级品'!$E$2:$BE$10)),0)+IFERROR(SUMPRODUCT(('冬被-S级品'!$B$2:$B$10=$B160)*('冬被-S级品'!$E$1:$AW$1=AM$1)*('冬被-S级品'!$E$2:$AW$10)),0)+IFERROR(SUMPRODUCT(('白止-S级品'!$A$2:$A$26=$B160)*('白止-S级品'!$D$1:$AV$1=AM$1)*('白止-S级品'!$D$2:$AV$26)),0)+IFERROR(SUMPRODUCT(('乐容-S级品'!$A$4:$A$32=$B160)*('乐容-S级品'!$L$3:$CA$3=AM$1)*('乐容-S级品'!$L$4:$CA$32)),0)</f>
      </c>
      <c r="AN160" s="280">
        <f>IFERROR(SUMPRODUCT(('控温被PRO-S级品'!$B$2:$B$10=$B160)*('控温被PRO-S级品'!$E$1:$BE$1=AN$1)*('控温被PRO-S级品'!$E$2:$BE$10)),0)+IFERROR(SUMPRODUCT(('冬被-S级品'!$B$2:$B$10=$B160)*('冬被-S级品'!$E$1:$AW$1=AN$1)*('冬被-S级品'!$E$2:$AW$10)),0)+IFERROR(SUMPRODUCT(('白止-S级品'!$A$2:$A$26=$B160)*('白止-S级品'!$D$1:$AV$1=AN$1)*('白止-S级品'!$D$2:$AV$26)),0)+IFERROR(SUMPRODUCT(('乐容-S级品'!$A$4:$A$32=$B160)*('乐容-S级品'!$L$3:$CA$3=AN$1)*('乐容-S级品'!$L$4:$CA$32)),0)</f>
      </c>
      <c r="AO160" s="280">
        <f>IFERROR(SUMPRODUCT(('控温被PRO-S级品'!$B$2:$B$10=$B160)*('控温被PRO-S级品'!$E$1:$BE$1=AO$1)*('控温被PRO-S级品'!$E$2:$BE$10)),0)+IFERROR(SUMPRODUCT(('冬被-S级品'!$B$2:$B$10=$B160)*('冬被-S级品'!$E$1:$AW$1=AO$1)*('冬被-S级品'!$E$2:$AW$10)),0)+IFERROR(SUMPRODUCT(('白止-S级品'!$A$2:$A$26=$B160)*('白止-S级品'!$D$1:$AV$1=AO$1)*('白止-S级品'!$D$2:$AV$26)),0)+IFERROR(SUMPRODUCT(('乐容-S级品'!$A$4:$A$32=$B160)*('乐容-S级品'!$L$3:$CA$3=AO$1)*('乐容-S级品'!$L$4:$CA$32)),0)</f>
      </c>
      <c r="AP160" s="280">
        <f>IFERROR(SUMPRODUCT(('控温被PRO-S级品'!$B$2:$B$10=$B160)*('控温被PRO-S级品'!$E$1:$BE$1=AP$1)*('控温被PRO-S级品'!$E$2:$BE$10)),0)+IFERROR(SUMPRODUCT(('冬被-S级品'!$B$2:$B$10=$B160)*('冬被-S级品'!$E$1:$AW$1=AP$1)*('冬被-S级品'!$E$2:$AW$10)),0)+IFERROR(SUMPRODUCT(('白止-S级品'!$A$2:$A$26=$B160)*('白止-S级品'!$D$1:$AV$1=AP$1)*('白止-S级品'!$D$2:$AV$26)),0)+IFERROR(SUMPRODUCT(('乐容-S级品'!$A$4:$A$32=$B160)*('乐容-S级品'!$L$3:$CA$3=AP$1)*('乐容-S级品'!$L$4:$CA$32)),0)</f>
      </c>
      <c r="AQ160" s="280">
        <f>IFERROR(SUMPRODUCT(('控温被PRO-S级品'!$B$2:$B$10=$B160)*('控温被PRO-S级品'!$E$1:$BE$1=AQ$1)*('控温被PRO-S级品'!$E$2:$BE$10)),0)+IFERROR(SUMPRODUCT(('冬被-S级品'!$B$2:$B$10=$B160)*('冬被-S级品'!$E$1:$AW$1=AQ$1)*('冬被-S级品'!$E$2:$AW$10)),0)+IFERROR(SUMPRODUCT(('白止-S级品'!$A$2:$A$26=$B160)*('白止-S级品'!$D$1:$AV$1=AQ$1)*('白止-S级品'!$D$2:$AV$26)),0)+IFERROR(SUMPRODUCT(('乐容-S级品'!$A$4:$A$32=$B160)*('乐容-S级品'!$L$3:$CA$3=AQ$1)*('乐容-S级品'!$L$4:$CA$32)),0)</f>
      </c>
      <c r="AR160" s="280">
        <f>IFERROR(SUMPRODUCT(('控温被PRO-S级品'!$B$2:$B$10=$B160)*('控温被PRO-S级品'!$E$1:$BE$1=AR$1)*('控温被PRO-S级品'!$E$2:$BE$10)),0)+IFERROR(SUMPRODUCT(('冬被-S级品'!$B$2:$B$10=$B160)*('冬被-S级品'!$E$1:$AW$1=AR$1)*('冬被-S级品'!$E$2:$AW$10)),0)+IFERROR(SUMPRODUCT(('白止-S级品'!$A$2:$A$26=$B160)*('白止-S级品'!$D$1:$AV$1=AR$1)*('白止-S级品'!$D$2:$AV$26)),0)+IFERROR(SUMPRODUCT(('乐容-S级品'!$A$4:$A$32=$B160)*('乐容-S级品'!$L$3:$CA$3=AR$1)*('乐容-S级品'!$L$4:$CA$32)),0)</f>
      </c>
      <c r="AS160" s="280">
        <f>IFERROR(SUMPRODUCT(('控温被PRO-S级品'!$B$2:$B$10=$B160)*('控温被PRO-S级品'!$E$1:$BE$1=AS$1)*('控温被PRO-S级品'!$E$2:$BE$10)),0)+IFERROR(SUMPRODUCT(('冬被-S级品'!$B$2:$B$10=$B160)*('冬被-S级品'!$E$1:$AW$1=AS$1)*('冬被-S级品'!$E$2:$AW$10)),0)+IFERROR(SUMPRODUCT(('白止-S级品'!$A$2:$A$26=$B160)*('白止-S级品'!$D$1:$AV$1=AS$1)*('白止-S级品'!$D$2:$AV$26)),0)+IFERROR(SUMPRODUCT(('乐容-S级品'!$A$4:$A$32=$B160)*('乐容-S级品'!$L$3:$CA$3=AS$1)*('乐容-S级品'!$L$4:$CA$32)),0)</f>
      </c>
      <c r="AT160" s="280">
        <f>IFERROR(SUMPRODUCT(('控温被PRO-S级品'!$B$2:$B$10=$B160)*('控温被PRO-S级品'!$E$1:$BE$1=AT$1)*('控温被PRO-S级品'!$E$2:$BE$10)),0)+IFERROR(SUMPRODUCT(('冬被-S级品'!$B$2:$B$10=$B160)*('冬被-S级品'!$E$1:$AW$1=AT$1)*('冬被-S级品'!$E$2:$AW$10)),0)+IFERROR(SUMPRODUCT(('白止-S级品'!$A$2:$A$26=$B160)*('白止-S级品'!$D$1:$AV$1=AT$1)*('白止-S级品'!$D$2:$AV$26)),0)+IFERROR(SUMPRODUCT(('乐容-S级品'!$A$4:$A$32=$B160)*('乐容-S级品'!$L$3:$CA$3=AT$1)*('乐容-S级品'!$L$4:$CA$32)),0)</f>
      </c>
      <c r="AU160" s="280">
        <f>IFERROR(SUMPRODUCT(('控温被PRO-S级品'!$B$2:$B$10=$B160)*('控温被PRO-S级品'!$E$1:$BE$1=AU$1)*('控温被PRO-S级品'!$E$2:$BE$10)),0)+IFERROR(SUMPRODUCT(('冬被-S级品'!$B$2:$B$10=$B160)*('冬被-S级品'!$E$1:$AW$1=AU$1)*('冬被-S级品'!$E$2:$AW$10)),0)+IFERROR(SUMPRODUCT(('白止-S级品'!$A$2:$A$26=$B160)*('白止-S级品'!$D$1:$AV$1=AU$1)*('白止-S级品'!$D$2:$AV$26)),0)+IFERROR(SUMPRODUCT(('乐容-S级品'!$A$4:$A$32=$B160)*('乐容-S级品'!$L$3:$CA$3=AU$1)*('乐容-S级品'!$L$4:$CA$32)),0)</f>
      </c>
      <c r="AV160" s="280">
        <f>IFERROR(SUMPRODUCT(('控温被PRO-S级品'!$B$2:$B$10=$B160)*('控温被PRO-S级品'!$E$1:$BE$1=AV$1)*('控温被PRO-S级品'!$E$2:$BE$10)),0)+IFERROR(SUMPRODUCT(('冬被-S级品'!$B$2:$B$10=$B160)*('冬被-S级品'!$E$1:$AW$1=AV$1)*('冬被-S级品'!$E$2:$AW$10)),0)+IFERROR(SUMPRODUCT(('白止-S级品'!$A$2:$A$26=$B160)*('白止-S级品'!$D$1:$AV$1=AV$1)*('白止-S级品'!$D$2:$AV$26)),0)+IFERROR(SUMPRODUCT(('乐容-S级品'!$A$4:$A$32=$B160)*('乐容-S级品'!$L$3:$CA$3=AV$1)*('乐容-S级品'!$L$4:$CA$32)),0)</f>
      </c>
      <c r="AW160" s="280">
        <f>IFERROR(SUMPRODUCT(('控温被PRO-S级品'!$B$2:$B$10=$B160)*('控温被PRO-S级品'!$E$1:$BE$1=AW$1)*('控温被PRO-S级品'!$E$2:$BE$10)),0)+IFERROR(SUMPRODUCT(('冬被-S级品'!$B$2:$B$10=$B160)*('冬被-S级品'!$E$1:$AW$1=AW$1)*('冬被-S级品'!$E$2:$AW$10)),0)+IFERROR(SUMPRODUCT(('白止-S级品'!$A$2:$A$26=$B160)*('白止-S级品'!$D$1:$AV$1=AW$1)*('白止-S级品'!$D$2:$AV$26)),0)+IFERROR(SUMPRODUCT(('乐容-S级品'!$A$4:$A$32=$B160)*('乐容-S级品'!$L$3:$CA$3=AW$1)*('乐容-S级品'!$L$4:$CA$32)),0)</f>
      </c>
      <c r="AX160" s="280">
        <f>IFERROR(SUMPRODUCT(('控温被PRO-S级品'!$B$2:$B$10=$B160)*('控温被PRO-S级品'!$E$1:$BE$1=AX$1)*('控温被PRO-S级品'!$E$2:$BE$10)),0)+IFERROR(SUMPRODUCT(('冬被-S级品'!$B$2:$B$10=$B160)*('冬被-S级品'!$E$1:$AW$1=AX$1)*('冬被-S级品'!$E$2:$AW$10)),0)+IFERROR(SUMPRODUCT(('白止-S级品'!$A$2:$A$26=$B160)*('白止-S级品'!$D$1:$AV$1=AX$1)*('白止-S级品'!$D$2:$AV$26)),0)+IFERROR(SUMPRODUCT(('乐容-S级品'!$A$4:$A$32=$B160)*('乐容-S级品'!$L$3:$CA$3=AX$1)*('乐容-S级品'!$L$4:$CA$32)),0)</f>
      </c>
      <c r="AY160" s="280">
        <f>IFERROR(SUMPRODUCT(('控温被PRO-S级品'!$B$2:$B$10=$B160)*('控温被PRO-S级品'!$E$1:$BE$1=AY$1)*('控温被PRO-S级品'!$E$2:$BE$10)),0)+IFERROR(SUMPRODUCT(('冬被-S级品'!$B$2:$B$10=$B160)*('冬被-S级品'!$E$1:$AW$1=AY$1)*('冬被-S级品'!$E$2:$AW$10)),0)+IFERROR(SUMPRODUCT(('白止-S级品'!$A$2:$A$26=$B160)*('白止-S级品'!$D$1:$AV$1=AY$1)*('白止-S级品'!$D$2:$AV$26)),0)+IFERROR(SUMPRODUCT(('乐容-S级品'!$A$4:$A$32=$B160)*('乐容-S级品'!$L$3:$CA$3=AY$1)*('乐容-S级品'!$L$4:$CA$32)),0)</f>
      </c>
      <c r="AZ160" s="280">
        <f>IFERROR(SUMPRODUCT(('控温被PRO-S级品'!$B$2:$B$10=$B160)*('控温被PRO-S级品'!$E$1:$BE$1=AZ$1)*('控温被PRO-S级品'!$E$2:$BE$10)),0)+IFERROR(SUMPRODUCT(('冬被-S级品'!$B$2:$B$10=$B160)*('冬被-S级品'!$E$1:$AW$1=AZ$1)*('冬被-S级品'!$E$2:$AW$10)),0)+IFERROR(SUMPRODUCT(('白止-S级品'!$A$2:$A$26=$B160)*('白止-S级品'!$D$1:$AV$1=AZ$1)*('白止-S级品'!$D$2:$AV$26)),0)+IFERROR(SUMPRODUCT(('乐容-S级品'!$A$4:$A$32=$B160)*('乐容-S级品'!$L$3:$CA$3=AZ$1)*('乐容-S级品'!$L$4:$CA$32)),0)</f>
      </c>
      <c r="BA160" s="280">
        <f>IFERROR(SUMPRODUCT(('控温被PRO-S级品'!$B$2:$B$10=$B160)*('控温被PRO-S级品'!$E$1:$BE$1=BA$1)*('控温被PRO-S级品'!$E$2:$BE$10)),0)+IFERROR(SUMPRODUCT(('冬被-S级品'!$B$2:$B$10=$B160)*('冬被-S级品'!$E$1:$AW$1=BA$1)*('冬被-S级品'!$E$2:$AW$10)),0)+IFERROR(SUMPRODUCT(('白止-S级品'!$A$2:$A$26=$B160)*('白止-S级品'!$D$1:$AV$1=BA$1)*('白止-S级品'!$D$2:$AV$26)),0)+IFERROR(SUMPRODUCT(('乐容-S级品'!$A$4:$A$32=$B160)*('乐容-S级品'!$L$3:$CA$3=BA$1)*('乐容-S级品'!$L$4:$CA$32)),0)</f>
      </c>
      <c r="BB160" s="280">
        <f>IFERROR(SUMPRODUCT(('控温被PRO-S级品'!$B$2:$B$10=$B160)*('控温被PRO-S级品'!$E$1:$BE$1=BB$1)*('控温被PRO-S级品'!$E$2:$BE$10)),0)+IFERROR(SUMPRODUCT(('冬被-S级品'!$B$2:$B$10=$B160)*('冬被-S级品'!$E$1:$AW$1=BB$1)*('冬被-S级品'!$E$2:$AW$10)),0)+IFERROR(SUMPRODUCT(('白止-S级品'!$A$2:$A$26=$B160)*('白止-S级品'!$D$1:$AV$1=BB$1)*('白止-S级品'!$D$2:$AV$26)),0)+IFERROR(SUMPRODUCT(('乐容-S级品'!$A$4:$A$32=$B160)*('乐容-S级品'!$L$3:$CA$3=BB$1)*('乐容-S级品'!$L$4:$CA$32)),0)</f>
      </c>
      <c r="BC160" s="280">
        <f>IFERROR(SUMPRODUCT(('控温被PRO-S级品'!$B$2:$B$10=$B160)*('控温被PRO-S级品'!$E$1:$BE$1=BC$1)*('控温被PRO-S级品'!$E$2:$BE$10)),0)+IFERROR(SUMPRODUCT(('冬被-S级品'!$B$2:$B$10=$B160)*('冬被-S级品'!$E$1:$AW$1=BC$1)*('冬被-S级品'!$E$2:$AW$10)),0)+IFERROR(SUMPRODUCT(('白止-S级品'!$A$2:$A$26=$B160)*('白止-S级品'!$D$1:$AV$1=BC$1)*('白止-S级品'!$D$2:$AV$26)),0)+IFERROR(SUMPRODUCT(('乐容-S级品'!$A$4:$A$32=$B160)*('乐容-S级品'!$L$3:$CA$3=BC$1)*('乐容-S级品'!$L$4:$CA$32)),0)</f>
      </c>
      <c r="BD160" s="280">
        <f>IFERROR(SUMPRODUCT(('控温被PRO-S级品'!$B$2:$B$10=$B160)*('控温被PRO-S级品'!$E$1:$BE$1=BD$1)*('控温被PRO-S级品'!$E$2:$BE$10)),0)+IFERROR(SUMPRODUCT(('冬被-S级品'!$B$2:$B$10=$B160)*('冬被-S级品'!$E$1:$AW$1=BD$1)*('冬被-S级品'!$E$2:$AW$10)),0)+IFERROR(SUMPRODUCT(('白止-S级品'!$A$2:$A$26=$B160)*('白止-S级品'!$D$1:$AV$1=BD$1)*('白止-S级品'!$D$2:$AV$26)),0)+IFERROR(SUMPRODUCT(('乐容-S级品'!$A$4:$A$32=$B160)*('乐容-S级品'!$L$3:$CA$3=BD$1)*('乐容-S级品'!$L$4:$CA$32)),0)</f>
      </c>
      <c r="BE160" s="280">
        <f>IFERROR(SUMPRODUCT(('控温被PRO-S级品'!$B$2:$B$10=$B160)*('控温被PRO-S级品'!$E$1:$BE$1=BE$1)*('控温被PRO-S级品'!$E$2:$BE$10)),0)+IFERROR(SUMPRODUCT(('冬被-S级品'!$B$2:$B$10=$B160)*('冬被-S级品'!$E$1:$AW$1=BE$1)*('冬被-S级品'!$E$2:$AW$10)),0)+IFERROR(SUMPRODUCT(('白止-S级品'!$A$2:$A$26=$B160)*('白止-S级品'!$D$1:$AV$1=BE$1)*('白止-S级品'!$D$2:$AV$26)),0)+IFERROR(SUMPRODUCT(('乐容-S级品'!$A$4:$A$32=$B160)*('乐容-S级品'!$L$3:$CA$3=BE$1)*('乐容-S级品'!$L$4:$CA$32)),0)</f>
      </c>
      <c r="BF160" s="280">
        <f>IFERROR(SUMPRODUCT(('控温被PRO-S级品'!$B$2:$B$10=$B160)*('控温被PRO-S级品'!$E$1:$BE$1=BF$1)*('控温被PRO-S级品'!$E$2:$BE$10)),0)+IFERROR(SUMPRODUCT(('冬被-S级品'!$B$2:$B$10=$B160)*('冬被-S级品'!$E$1:$AW$1=BF$1)*('冬被-S级品'!$E$2:$AW$10)),0)+IFERROR(SUMPRODUCT(('白止-S级品'!$A$2:$A$26=$B160)*('白止-S级品'!$D$1:$AV$1=BF$1)*('白止-S级品'!$D$2:$AV$26)),0)+IFERROR(SUMPRODUCT(('乐容-S级品'!$A$4:$A$32=$B160)*('乐容-S级品'!$L$3:$CA$3=BF$1)*('乐容-S级品'!$L$4:$CA$32)),0)</f>
      </c>
      <c r="BG160" s="280">
        <f>IFERROR(SUMPRODUCT(('控温被PRO-S级品'!$B$2:$B$10=$B160)*('控温被PRO-S级品'!$E$1:$BE$1=BG$1)*('控温被PRO-S级品'!$E$2:$BE$10)),0)+IFERROR(SUMPRODUCT(('冬被-S级品'!$B$2:$B$10=$B160)*('冬被-S级品'!$E$1:$AW$1=BG$1)*('冬被-S级品'!$E$2:$AW$10)),0)+IFERROR(SUMPRODUCT(('白止-S级品'!$A$2:$A$26=$B160)*('白止-S级品'!$D$1:$AV$1=BG$1)*('白止-S级品'!$D$2:$AV$26)),0)+IFERROR(SUMPRODUCT(('乐容-S级品'!$A$4:$A$32=$B160)*('乐容-S级品'!$L$3:$CA$3=BG$1)*('乐容-S级品'!$L$4:$CA$32)),0)</f>
      </c>
      <c r="BH160" s="280">
        <f>IFERROR(SUMPRODUCT(('控温被PRO-S级品'!$B$2:$B$10=$B160)*('控温被PRO-S级品'!$E$1:$BE$1=BH$1)*('控温被PRO-S级品'!$E$2:$BE$10)),0)+IFERROR(SUMPRODUCT(('冬被-S级品'!$B$2:$B$10=$B160)*('冬被-S级品'!$E$1:$AW$1=BH$1)*('冬被-S级品'!$E$2:$AW$10)),0)+IFERROR(SUMPRODUCT(('白止-S级品'!$A$2:$A$26=$B160)*('白止-S级品'!$D$1:$AV$1=BH$1)*('白止-S级品'!$D$2:$AV$26)),0)+IFERROR(SUMPRODUCT(('乐容-S级品'!$A$4:$A$32=$B160)*('乐容-S级品'!$L$3:$CA$3=BH$1)*('乐容-S级品'!$L$4:$CA$32)),0)</f>
      </c>
      <c r="BI160" s="280">
        <f>IFERROR(SUMPRODUCT(('控温被PRO-S级品'!$B$2:$B$10=$B160)*('控温被PRO-S级品'!$E$1:$BE$1=BI$1)*('控温被PRO-S级品'!$E$2:$BE$10)),0)+IFERROR(SUMPRODUCT(('冬被-S级品'!$B$2:$B$10=$B160)*('冬被-S级品'!$E$1:$AW$1=BI$1)*('冬被-S级品'!$E$2:$AW$10)),0)+IFERROR(SUMPRODUCT(('白止-S级品'!$A$2:$A$26=$B160)*('白止-S级品'!$D$1:$AV$1=BI$1)*('白止-S级品'!$D$2:$AV$26)),0)+IFERROR(SUMPRODUCT(('乐容-S级品'!$A$4:$A$32=$B160)*('乐容-S级品'!$L$3:$CA$3=BI$1)*('乐容-S级品'!$L$4:$CA$32)),0)</f>
      </c>
      <c r="BJ160" s="280">
        <f>IFERROR(SUMPRODUCT(('控温被PRO-S级品'!$B$2:$B$10=$B160)*('控温被PRO-S级品'!$E$1:$BE$1=BJ$1)*('控温被PRO-S级品'!$E$2:$BE$10)),0)+IFERROR(SUMPRODUCT(('冬被-S级品'!$B$2:$B$10=$B160)*('冬被-S级品'!$E$1:$AW$1=BJ$1)*('冬被-S级品'!$E$2:$AW$10)),0)+IFERROR(SUMPRODUCT(('白止-S级品'!$A$2:$A$26=$B160)*('白止-S级品'!$D$1:$AV$1=BJ$1)*('白止-S级品'!$D$2:$AV$26)),0)+IFERROR(SUMPRODUCT(('乐容-S级品'!$A$4:$A$32=$B160)*('乐容-S级品'!$L$3:$CA$3=BJ$1)*('乐容-S级品'!$L$4:$CA$32)),0)</f>
      </c>
      <c r="BK160" s="280">
        <f>IFERROR(SUMPRODUCT(('控温被PRO-S级品'!$B$2:$B$10=$B160)*('控温被PRO-S级品'!$E$1:$BE$1=BK$1)*('控温被PRO-S级品'!$E$2:$BE$10)),0)+IFERROR(SUMPRODUCT(('冬被-S级品'!$B$2:$B$10=$B160)*('冬被-S级品'!$E$1:$AW$1=BK$1)*('冬被-S级品'!$E$2:$AW$10)),0)+IFERROR(SUMPRODUCT(('白止-S级品'!$A$2:$A$26=$B160)*('白止-S级品'!$D$1:$AV$1=BK$1)*('白止-S级品'!$D$2:$AV$26)),0)+IFERROR(SUMPRODUCT(('乐容-S级品'!$A$4:$A$32=$B160)*('乐容-S级品'!$L$3:$CA$3=BK$1)*('乐容-S级品'!$L$4:$CA$32)),0)</f>
      </c>
      <c r="BL160" s="280">
        <f>IFERROR(SUMPRODUCT(('控温被PRO-S级品'!$B$2:$B$10=$B160)*('控温被PRO-S级品'!$E$1:$BE$1=BL$1)*('控温被PRO-S级品'!$E$2:$BE$10)),0)+IFERROR(SUMPRODUCT(('冬被-S级品'!$B$2:$B$10=$B160)*('冬被-S级品'!$E$1:$AW$1=BL$1)*('冬被-S级品'!$E$2:$AW$10)),0)+IFERROR(SUMPRODUCT(('白止-S级品'!$A$2:$A$26=$B160)*('白止-S级品'!$D$1:$AV$1=BL$1)*('白止-S级品'!$D$2:$AV$26)),0)+IFERROR(SUMPRODUCT(('乐容-S级品'!$A$4:$A$32=$B160)*('乐容-S级品'!$L$3:$CA$3=BL$1)*('乐容-S级品'!$L$4:$CA$32)),0)</f>
      </c>
      <c r="BM160" s="280">
        <f>IFERROR(SUMPRODUCT(('控温被PRO-S级品'!$B$2:$B$10=$B160)*('控温被PRO-S级品'!$E$1:$BE$1=BM$1)*('控温被PRO-S级品'!$E$2:$BE$10)),0)+IFERROR(SUMPRODUCT(('冬被-S级品'!$B$2:$B$10=$B160)*('冬被-S级品'!$E$1:$AW$1=BM$1)*('冬被-S级品'!$E$2:$AW$10)),0)+IFERROR(SUMPRODUCT(('白止-S级品'!$A$2:$A$26=$B160)*('白止-S级品'!$D$1:$AV$1=BM$1)*('白止-S级品'!$D$2:$AV$26)),0)+IFERROR(SUMPRODUCT(('乐容-S级品'!$A$4:$A$32=$B160)*('乐容-S级品'!$L$3:$CA$3=BM$1)*('乐容-S级品'!$L$4:$CA$32)),0)</f>
      </c>
      <c r="BN160" s="280">
        <f>IFERROR(SUMPRODUCT(('控温被PRO-S级品'!$B$2:$B$10=$B160)*('控温被PRO-S级品'!$E$1:$BE$1=BN$1)*('控温被PRO-S级品'!$E$2:$BE$10)),0)+IFERROR(SUMPRODUCT(('冬被-S级品'!$B$2:$B$10=$B160)*('冬被-S级品'!$E$1:$AW$1=BN$1)*('冬被-S级品'!$E$2:$AW$10)),0)+IFERROR(SUMPRODUCT(('白止-S级品'!$A$2:$A$26=$B160)*('白止-S级品'!$D$1:$AV$1=BN$1)*('白止-S级品'!$D$2:$AV$26)),0)+IFERROR(SUMPRODUCT(('乐容-S级品'!$A$4:$A$32=$B160)*('乐容-S级品'!$L$3:$CA$3=BN$1)*('乐容-S级品'!$L$4:$CA$32)),0)</f>
      </c>
      <c r="BO160" s="280">
        <f>IFERROR(SUMPRODUCT(('控温被PRO-S级品'!$B$2:$B$10=$B160)*('控温被PRO-S级品'!$E$1:$BE$1=BO$1)*('控温被PRO-S级品'!$E$2:$BE$10)),0)+IFERROR(SUMPRODUCT(('冬被-S级品'!$B$2:$B$10=$B160)*('冬被-S级品'!$E$1:$AW$1=BO$1)*('冬被-S级品'!$E$2:$AW$10)),0)+IFERROR(SUMPRODUCT(('白止-S级品'!$A$2:$A$26=$B160)*('白止-S级品'!$D$1:$AV$1=BO$1)*('白止-S级品'!$D$2:$AV$26)),0)+IFERROR(SUMPRODUCT(('乐容-S级品'!$A$4:$A$32=$B160)*('乐容-S级品'!$L$3:$CA$3=BO$1)*('乐容-S级品'!$L$4:$CA$32)),0)</f>
      </c>
      <c r="BP160" s="280">
        <f>IFERROR(SUMPRODUCT(('控温被PRO-S级品'!$B$2:$B$10=$B160)*('控温被PRO-S级品'!$E$1:$BE$1=BP$1)*('控温被PRO-S级品'!$E$2:$BE$10)),0)+IFERROR(SUMPRODUCT(('冬被-S级品'!$B$2:$B$10=$B160)*('冬被-S级品'!$E$1:$AW$1=BP$1)*('冬被-S级品'!$E$2:$AW$10)),0)+IFERROR(SUMPRODUCT(('白止-S级品'!$A$2:$A$26=$B160)*('白止-S级品'!$D$1:$AV$1=BP$1)*('白止-S级品'!$D$2:$AV$26)),0)+IFERROR(SUMPRODUCT(('乐容-S级品'!$A$4:$A$32=$B160)*('乐容-S级品'!$L$3:$CA$3=BP$1)*('乐容-S级品'!$L$4:$CA$32)),0)</f>
      </c>
      <c r="BQ160" s="280">
        <f>IFERROR(SUMPRODUCT(('控温被PRO-S级品'!$B$2:$B$10=$B160)*('控温被PRO-S级品'!$E$1:$BE$1=BQ$1)*('控温被PRO-S级品'!$E$2:$BE$10)),0)+IFERROR(SUMPRODUCT(('冬被-S级品'!$B$2:$B$10=$B160)*('冬被-S级品'!$E$1:$AW$1=BQ$1)*('冬被-S级品'!$E$2:$AW$10)),0)+IFERROR(SUMPRODUCT(('白止-S级品'!$A$2:$A$26=$B160)*('白止-S级品'!$D$1:$AV$1=BQ$1)*('白止-S级品'!$D$2:$AV$26)),0)+IFERROR(SUMPRODUCT(('乐容-S级品'!$A$4:$A$32=$B160)*('乐容-S级品'!$L$3:$CA$3=BQ$1)*('乐容-S级品'!$L$4:$CA$32)),0)</f>
      </c>
      <c r="BR160" s="280">
        <f>IFERROR(SUMPRODUCT(('控温被PRO-S级品'!$B$2:$B$10=$B160)*('控温被PRO-S级品'!$E$1:$BE$1=BR$1)*('控温被PRO-S级品'!$E$2:$BE$10)),0)+IFERROR(SUMPRODUCT(('冬被-S级品'!$B$2:$B$10=$B160)*('冬被-S级品'!$E$1:$AW$1=BR$1)*('冬被-S级品'!$E$2:$AW$10)),0)+IFERROR(SUMPRODUCT(('白止-S级品'!$A$2:$A$26=$B160)*('白止-S级品'!$D$1:$AV$1=BR$1)*('白止-S级品'!$D$2:$AV$26)),0)+IFERROR(SUMPRODUCT(('乐容-S级品'!$A$4:$A$32=$B160)*('乐容-S级品'!$L$3:$CA$3=BR$1)*('乐容-S级品'!$L$4:$CA$32)),0)</f>
      </c>
      <c r="BS160" s="280">
        <f>IFERROR(SUMPRODUCT(('控温被PRO-S级品'!$B$2:$B$10=$B160)*('控温被PRO-S级品'!$E$1:$BE$1=BS$1)*('控温被PRO-S级品'!$E$2:$BE$10)),0)+IFERROR(SUMPRODUCT(('冬被-S级品'!$B$2:$B$10=$B160)*('冬被-S级品'!$E$1:$AW$1=BS$1)*('冬被-S级品'!$E$2:$AW$10)),0)+IFERROR(SUMPRODUCT(('白止-S级品'!$A$2:$A$26=$B160)*('白止-S级品'!$D$1:$AV$1=BS$1)*('白止-S级品'!$D$2:$AV$26)),0)+IFERROR(SUMPRODUCT(('乐容-S级品'!$A$4:$A$32=$B160)*('乐容-S级品'!$L$3:$CA$3=BS$1)*('乐容-S级品'!$L$4:$CA$32)),0)</f>
      </c>
      <c r="BT160" s="280">
        <f>IFERROR(SUMPRODUCT(('控温被PRO-S级品'!$B$2:$B$10=$B160)*('控温被PRO-S级品'!$E$1:$BE$1=BT$1)*('控温被PRO-S级品'!$E$2:$BE$10)),0)+IFERROR(SUMPRODUCT(('冬被-S级品'!$B$2:$B$10=$B160)*('冬被-S级品'!$E$1:$AW$1=BT$1)*('冬被-S级品'!$E$2:$AW$10)),0)+IFERROR(SUMPRODUCT(('白止-S级品'!$A$2:$A$26=$B160)*('白止-S级品'!$D$1:$AV$1=BT$1)*('白止-S级品'!$D$2:$AV$26)),0)+IFERROR(SUMPRODUCT(('乐容-S级品'!$A$4:$A$32=$B160)*('乐容-S级品'!$L$3:$CA$3=BT$1)*('乐容-S级品'!$L$4:$CA$32)),0)</f>
      </c>
      <c r="BU160" s="280">
        <f>IFERROR(SUMPRODUCT(('控温被PRO-S级品'!$B$2:$B$10=$B160)*('控温被PRO-S级品'!$E$1:$BE$1=BU$1)*('控温被PRO-S级品'!$E$2:$BE$10)),0)+IFERROR(SUMPRODUCT(('冬被-S级品'!$B$2:$B$10=$B160)*('冬被-S级品'!$E$1:$AW$1=BU$1)*('冬被-S级品'!$E$2:$AW$10)),0)+IFERROR(SUMPRODUCT(('白止-S级品'!$A$2:$A$26=$B160)*('白止-S级品'!$D$1:$AV$1=BU$1)*('白止-S级品'!$D$2:$AV$26)),0)+IFERROR(SUMPRODUCT(('乐容-S级品'!$A$4:$A$32=$B160)*('乐容-S级品'!$L$3:$CA$3=BU$1)*('乐容-S级品'!$L$4:$CA$32)),0)</f>
      </c>
      <c r="BV160" s="280">
        <f>IFERROR(SUMPRODUCT(('控温被PRO-S级品'!$B$2:$B$10=$B160)*('控温被PRO-S级品'!$E$1:$BE$1=BV$1)*('控温被PRO-S级品'!$E$2:$BE$10)),0)+IFERROR(SUMPRODUCT(('冬被-S级品'!$B$2:$B$10=$B160)*('冬被-S级品'!$E$1:$AW$1=BV$1)*('冬被-S级品'!$E$2:$AW$10)),0)+IFERROR(SUMPRODUCT(('白止-S级品'!$A$2:$A$26=$B160)*('白止-S级品'!$D$1:$AV$1=BV$1)*('白止-S级品'!$D$2:$AV$26)),0)+IFERROR(SUMPRODUCT(('乐容-S级品'!$A$4:$A$32=$B160)*('乐容-S级品'!$L$3:$CA$3=BV$1)*('乐容-S级品'!$L$4:$CA$32)),0)</f>
      </c>
      <c r="BW160" s="280">
        <f>IFERROR(SUMPRODUCT(('控温被PRO-S级品'!$B$2:$B$10=$B160)*('控温被PRO-S级品'!$E$1:$BE$1=BW$1)*('控温被PRO-S级品'!$E$2:$BE$10)),0)+IFERROR(SUMPRODUCT(('冬被-S级品'!$B$2:$B$10=$B160)*('冬被-S级品'!$E$1:$AW$1=BW$1)*('冬被-S级品'!$E$2:$AW$10)),0)+IFERROR(SUMPRODUCT(('白止-S级品'!$A$2:$A$26=$B160)*('白止-S级品'!$D$1:$AV$1=BW$1)*('白止-S级品'!$D$2:$AV$26)),0)+IFERROR(SUMPRODUCT(('乐容-S级品'!$A$4:$A$32=$B160)*('乐容-S级品'!$L$3:$CA$3=BW$1)*('乐容-S级品'!$L$4:$CA$32)),0)</f>
      </c>
      <c r="BX160" s="280">
        <f>IFERROR(SUMPRODUCT(('控温被PRO-S级品'!$B$2:$B$10=$B160)*('控温被PRO-S级品'!$E$1:$BE$1=BX$1)*('控温被PRO-S级品'!$E$2:$BE$10)),0)+IFERROR(SUMPRODUCT(('冬被-S级品'!$B$2:$B$10=$B160)*('冬被-S级品'!$E$1:$AW$1=BX$1)*('冬被-S级品'!$E$2:$AW$10)),0)+IFERROR(SUMPRODUCT(('白止-S级品'!$A$2:$A$26=$B160)*('白止-S级品'!$D$1:$AV$1=BX$1)*('白止-S级品'!$D$2:$AV$26)),0)+IFERROR(SUMPRODUCT(('乐容-S级品'!$A$4:$A$32=$B160)*('乐容-S级品'!$L$3:$CA$3=BX$1)*('乐容-S级品'!$L$4:$CA$32)),0)</f>
      </c>
      <c r="BY160" s="280">
        <f>IFERROR(SUMPRODUCT(('控温被PRO-S级品'!$B$2:$B$10=$B160)*('控温被PRO-S级品'!$E$1:$BE$1=BY$1)*('控温被PRO-S级品'!$E$2:$BE$10)),0)+IFERROR(SUMPRODUCT(('冬被-S级品'!$B$2:$B$10=$B160)*('冬被-S级品'!$E$1:$AW$1=BY$1)*('冬被-S级品'!$E$2:$AW$10)),0)+IFERROR(SUMPRODUCT(('白止-S级品'!$A$2:$A$26=$B160)*('白止-S级品'!$D$1:$AV$1=BY$1)*('白止-S级品'!$D$2:$AV$26)),0)+IFERROR(SUMPRODUCT(('乐容-S级品'!$A$4:$A$32=$B160)*('乐容-S级品'!$L$3:$CA$3=BY$1)*('乐容-S级品'!$L$4:$CA$32)),0)</f>
      </c>
      <c r="BZ160" s="280">
        <f>IFERROR(SUMPRODUCT(('控温被PRO-S级品'!$B$2:$B$10=$B160)*('控温被PRO-S级品'!$E$1:$BE$1=BZ$1)*('控温被PRO-S级品'!$E$2:$BE$10)),0)+IFERROR(SUMPRODUCT(('冬被-S级品'!$B$2:$B$10=$B160)*('冬被-S级品'!$E$1:$AW$1=BZ$1)*('冬被-S级品'!$E$2:$AW$10)),0)+IFERROR(SUMPRODUCT(('白止-S级品'!$A$2:$A$26=$B160)*('白止-S级品'!$D$1:$AV$1=BZ$1)*('白止-S级品'!$D$2:$AV$26)),0)+IFERROR(SUMPRODUCT(('乐容-S级品'!$A$4:$A$32=$B160)*('乐容-S级品'!$L$3:$CA$3=BZ$1)*('乐容-S级品'!$L$4:$CA$32)),0)</f>
      </c>
      <c r="CA160" s="280">
        <f>IFERROR(SUMPRODUCT(('控温被PRO-S级品'!$B$2:$B$10=$B160)*('控温被PRO-S级品'!$E$1:$BE$1=CA$1)*('控温被PRO-S级品'!$E$2:$BE$10)),0)+IFERROR(SUMPRODUCT(('冬被-S级品'!$B$2:$B$10=$B160)*('冬被-S级品'!$E$1:$AW$1=CA$1)*('冬被-S级品'!$E$2:$AW$10)),0)+IFERROR(SUMPRODUCT(('白止-S级品'!$A$2:$A$26=$B160)*('白止-S级品'!$D$1:$AV$1=CA$1)*('白止-S级品'!$D$2:$AV$26)),0)+IFERROR(SUMPRODUCT(('乐容-S级品'!$A$4:$A$32=$B160)*('乐容-S级品'!$L$3:$CA$3=CA$1)*('乐容-S级品'!$L$4:$CA$32)),0)</f>
      </c>
      <c r="CB160" s="280">
        <f>IFERROR(SUMPRODUCT(('控温被PRO-S级品'!$B$2:$B$10=$B160)*('控温被PRO-S级品'!$E$1:$BE$1=CB$1)*('控温被PRO-S级品'!$E$2:$BE$10)),0)+IFERROR(SUMPRODUCT(('冬被-S级品'!$B$2:$B$10=$B160)*('冬被-S级品'!$E$1:$AW$1=CB$1)*('冬被-S级品'!$E$2:$AW$10)),0)+IFERROR(SUMPRODUCT(('白止-S级品'!$A$2:$A$26=$B160)*('白止-S级品'!$D$1:$AV$1=CB$1)*('白止-S级品'!$D$2:$AV$26)),0)+IFERROR(SUMPRODUCT(('乐容-S级品'!$A$4:$A$32=$B160)*('乐容-S级品'!$L$3:$CA$3=CB$1)*('乐容-S级品'!$L$4:$CA$32)),0)</f>
      </c>
      <c r="CC160" s="280">
        <f>IFERROR(SUMPRODUCT(('控温被PRO-S级品'!$B$2:$B$10=$B160)*('控温被PRO-S级品'!$E$1:$BE$1=CC$1)*('控温被PRO-S级品'!$E$2:$BE$10)),0)+IFERROR(SUMPRODUCT(('冬被-S级品'!$B$2:$B$10=$B160)*('冬被-S级品'!$E$1:$AW$1=CC$1)*('冬被-S级品'!$E$2:$AW$10)),0)+IFERROR(SUMPRODUCT(('白止-S级品'!$A$2:$A$26=$B160)*('白止-S级品'!$D$1:$AV$1=CC$1)*('白止-S级品'!$D$2:$AV$26)),0)+IFERROR(SUMPRODUCT(('乐容-S级品'!$A$4:$A$32=$B160)*('乐容-S级品'!$L$3:$CA$3=CC$1)*('乐容-S级品'!$L$4:$CA$32)),0)</f>
      </c>
      <c r="CD160" s="280">
        <f>IFERROR(SUMPRODUCT(('控温被PRO-S级品'!$B$2:$B$10=$B160)*('控温被PRO-S级品'!$E$1:$BE$1=CD$1)*('控温被PRO-S级品'!$E$2:$BE$10)),0)+IFERROR(SUMPRODUCT(('冬被-S级品'!$B$2:$B$10=$B160)*('冬被-S级品'!$E$1:$AW$1=CD$1)*('冬被-S级品'!$E$2:$AW$10)),0)+IFERROR(SUMPRODUCT(('白止-S级品'!$A$2:$A$26=$B160)*('白止-S级品'!$D$1:$AV$1=CD$1)*('白止-S级品'!$D$2:$AV$26)),0)+IFERROR(SUMPRODUCT(('乐容-S级品'!$A$4:$A$32=$B160)*('乐容-S级品'!$L$3:$CA$3=CD$1)*('乐容-S级品'!$L$4:$CA$32)),0)</f>
      </c>
      <c r="CE160" s="280">
        <f>IFERROR(SUMPRODUCT(('控温被PRO-S级品'!$B$2:$B$10=$B160)*('控温被PRO-S级品'!$E$1:$BE$1=CE$1)*('控温被PRO-S级品'!$E$2:$BE$10)),0)+IFERROR(SUMPRODUCT(('冬被-S级品'!$B$2:$B$10=$B160)*('冬被-S级品'!$E$1:$AW$1=CE$1)*('冬被-S级品'!$E$2:$AW$10)),0)+IFERROR(SUMPRODUCT(('白止-S级品'!$A$2:$A$26=$B160)*('白止-S级品'!$D$1:$AV$1=CE$1)*('白止-S级品'!$D$2:$AV$26)),0)+IFERROR(SUMPRODUCT(('乐容-S级品'!$A$4:$A$32=$B160)*('乐容-S级品'!$L$3:$CA$3=CE$1)*('乐容-S级品'!$L$4:$CA$32)),0)</f>
      </c>
      <c r="CF160" s="280">
        <f>IFERROR(SUMPRODUCT(('控温被PRO-S级品'!$B$2:$B$10=$B160)*('控温被PRO-S级品'!$E$1:$BE$1=CF$1)*('控温被PRO-S级品'!$E$2:$BE$10)),0)+IFERROR(SUMPRODUCT(('冬被-S级品'!$B$2:$B$10=$B160)*('冬被-S级品'!$E$1:$AW$1=CF$1)*('冬被-S级品'!$E$2:$AW$10)),0)+IFERROR(SUMPRODUCT(('白止-S级品'!$A$2:$A$26=$B160)*('白止-S级品'!$D$1:$AV$1=CF$1)*('白止-S级品'!$D$2:$AV$26)),0)+IFERROR(SUMPRODUCT(('乐容-S级品'!$A$4:$A$32=$B160)*('乐容-S级品'!$L$3:$CA$3=CF$1)*('乐容-S级品'!$L$4:$CA$32)),0)</f>
      </c>
      <c r="CG160" s="280">
        <f>IFERROR(SUMPRODUCT(('控温被PRO-S级品'!$B$2:$B$10=$B160)*('控温被PRO-S级品'!$E$1:$BE$1=CG$1)*('控温被PRO-S级品'!$E$2:$BE$10)),0)+IFERROR(SUMPRODUCT(('冬被-S级品'!$B$2:$B$10=$B160)*('冬被-S级品'!$E$1:$AW$1=CG$1)*('冬被-S级品'!$E$2:$AW$10)),0)+IFERROR(SUMPRODUCT(('白止-S级品'!$A$2:$A$26=$B160)*('白止-S级品'!$D$1:$AV$1=CG$1)*('白止-S级品'!$D$2:$AV$26)),0)+IFERROR(SUMPRODUCT(('乐容-S级品'!$A$4:$A$32=$B160)*('乐容-S级品'!$L$3:$CA$3=CG$1)*('乐容-S级品'!$L$4:$CA$32)),0)</f>
      </c>
      <c r="CH160" s="280">
        <f>IFERROR(SUMPRODUCT(('控温被PRO-S级品'!$B$2:$B$10=$B160)*('控温被PRO-S级品'!$E$1:$BE$1=CH$1)*('控温被PRO-S级品'!$E$2:$BE$10)),0)+IFERROR(SUMPRODUCT(('冬被-S级品'!$B$2:$B$10=$B160)*('冬被-S级品'!$E$1:$AW$1=CH$1)*('冬被-S级品'!$E$2:$AW$10)),0)+IFERROR(SUMPRODUCT(('白止-S级品'!$A$2:$A$26=$B160)*('白止-S级品'!$D$1:$AV$1=CH$1)*('白止-S级品'!$D$2:$AV$26)),0)+IFERROR(SUMPRODUCT(('乐容-S级品'!$A$4:$A$32=$B160)*('乐容-S级品'!$L$3:$CA$3=CH$1)*('乐容-S级品'!$L$4:$CA$32)),0)</f>
      </c>
      <c r="CI160" s="280">
        <f>IFERROR(SUMPRODUCT(('控温被PRO-S级品'!$B$2:$B$10=$B160)*('控温被PRO-S级品'!$E$1:$BE$1=CI$1)*('控温被PRO-S级品'!$E$2:$BE$10)),0)+IFERROR(SUMPRODUCT(('冬被-S级品'!$B$2:$B$10=$B160)*('冬被-S级品'!$E$1:$AW$1=CI$1)*('冬被-S级品'!$E$2:$AW$10)),0)+IFERROR(SUMPRODUCT(('白止-S级品'!$A$2:$A$26=$B160)*('白止-S级品'!$D$1:$AV$1=CI$1)*('白止-S级品'!$D$2:$AV$26)),0)+IFERROR(SUMPRODUCT(('乐容-S级品'!$A$4:$A$32=$B160)*('乐容-S级品'!$L$3:$CA$3=CI$1)*('乐容-S级品'!$L$4:$CA$32)),0)</f>
      </c>
      <c r="CJ160" s="280">
        <f>IFERROR(SUMPRODUCT(('控温被PRO-S级品'!$B$2:$B$10=$B160)*('控温被PRO-S级品'!$E$1:$BE$1=CJ$1)*('控温被PRO-S级品'!$E$2:$BE$10)),0)+IFERROR(SUMPRODUCT(('冬被-S级品'!$B$2:$B$10=$B160)*('冬被-S级品'!$E$1:$AW$1=CJ$1)*('冬被-S级品'!$E$2:$AW$10)),0)+IFERROR(SUMPRODUCT(('白止-S级品'!$A$2:$A$26=$B160)*('白止-S级品'!$D$1:$AV$1=CJ$1)*('白止-S级品'!$D$2:$AV$26)),0)+IFERROR(SUMPRODUCT(('乐容-S级品'!$A$4:$A$32=$B160)*('乐容-S级品'!$L$3:$CA$3=CJ$1)*('乐容-S级品'!$L$4:$CA$32)),0)</f>
      </c>
      <c r="CK160" s="280">
        <f>IFERROR(SUMPRODUCT(('控温被PRO-S级品'!$B$2:$B$10=$B160)*('控温被PRO-S级品'!$E$1:$BE$1=CK$1)*('控温被PRO-S级品'!$E$2:$BE$10)),0)+IFERROR(SUMPRODUCT(('冬被-S级品'!$B$2:$B$10=$B160)*('冬被-S级品'!$E$1:$AW$1=CK$1)*('冬被-S级品'!$E$2:$AW$10)),0)+IFERROR(SUMPRODUCT(('白止-S级品'!$A$2:$A$26=$B160)*('白止-S级品'!$D$1:$AV$1=CK$1)*('白止-S级品'!$D$2:$AV$26)),0)+IFERROR(SUMPRODUCT(('乐容-S级品'!$A$4:$A$32=$B160)*('乐容-S级品'!$L$3:$CA$3=CK$1)*('乐容-S级品'!$L$4:$CA$32)),0)</f>
      </c>
      <c r="CL160" s="280">
        <f>IFERROR(SUMPRODUCT(('控温被PRO-S级品'!$B$2:$B$10=$B160)*('控温被PRO-S级品'!$E$1:$BE$1=CL$1)*('控温被PRO-S级品'!$E$2:$BE$10)),0)+IFERROR(SUMPRODUCT(('冬被-S级品'!$B$2:$B$10=$B160)*('冬被-S级品'!$E$1:$AW$1=CL$1)*('冬被-S级品'!$E$2:$AW$10)),0)+IFERROR(SUMPRODUCT(('白止-S级品'!$A$2:$A$26=$B160)*('白止-S级品'!$D$1:$AV$1=CL$1)*('白止-S级品'!$D$2:$AV$26)),0)+IFERROR(SUMPRODUCT(('乐容-S级品'!$A$4:$A$32=$B160)*('乐容-S级品'!$L$3:$CA$3=CL$1)*('乐容-S级品'!$L$4:$CA$32)),0)</f>
      </c>
      <c r="CM160" s="280">
        <f>IFERROR(SUMPRODUCT(('控温被PRO-S级品'!$B$2:$B$10=$B160)*('控温被PRO-S级品'!$E$1:$BE$1=CM$1)*('控温被PRO-S级品'!$E$2:$BE$10)),0)+IFERROR(SUMPRODUCT(('冬被-S级品'!$B$2:$B$10=$B160)*('冬被-S级品'!$E$1:$AW$1=CM$1)*('冬被-S级品'!$E$2:$AW$10)),0)+IFERROR(SUMPRODUCT(('白止-S级品'!$A$2:$A$26=$B160)*('白止-S级品'!$D$1:$AV$1=CM$1)*('白止-S级品'!$D$2:$AV$26)),0)+IFERROR(SUMPRODUCT(('乐容-S级品'!$A$4:$A$32=$B160)*('乐容-S级品'!$L$3:$CA$3=CM$1)*('乐容-S级品'!$L$4:$CA$32)),0)</f>
      </c>
      <c r="CN160" s="280">
        <f>IFERROR(SUMPRODUCT(('控温被PRO-S级品'!$B$2:$B$10=$B160)*('控温被PRO-S级品'!$E$1:$BE$1=CN$1)*('控温被PRO-S级品'!$E$2:$BE$10)),0)+IFERROR(SUMPRODUCT(('冬被-S级品'!$B$2:$B$10=$B160)*('冬被-S级品'!$E$1:$AW$1=CN$1)*('冬被-S级品'!$E$2:$AW$10)),0)+IFERROR(SUMPRODUCT(('白止-S级品'!$A$2:$A$26=$B160)*('白止-S级品'!$D$1:$AV$1=CN$1)*('白止-S级品'!$D$2:$AV$26)),0)+IFERROR(SUMPRODUCT(('乐容-S级品'!$A$4:$A$32=$B160)*('乐容-S级品'!$L$3:$CA$3=CN$1)*('乐容-S级品'!$L$4:$CA$32)),0)</f>
      </c>
      <c r="CO160" s="280">
        <f>IFERROR(SUMPRODUCT(('控温被PRO-S级品'!$B$2:$B$10=$B160)*('控温被PRO-S级品'!$E$1:$BE$1=CO$1)*('控温被PRO-S级品'!$E$2:$BE$10)),0)+IFERROR(SUMPRODUCT(('冬被-S级品'!$B$2:$B$10=$B160)*('冬被-S级品'!$E$1:$AW$1=CO$1)*('冬被-S级品'!$E$2:$AW$10)),0)+IFERROR(SUMPRODUCT(('白止-S级品'!$A$2:$A$26=$B160)*('白止-S级品'!$D$1:$AV$1=CO$1)*('白止-S级品'!$D$2:$AV$26)),0)+IFERROR(SUMPRODUCT(('乐容-S级品'!$A$4:$A$32=$B160)*('乐容-S级品'!$L$3:$CA$3=CO$1)*('乐容-S级品'!$L$4:$CA$32)),0)</f>
      </c>
      <c r="CP160" s="280">
        <f>IFERROR(SUMPRODUCT(('控温被PRO-S级品'!$B$2:$B$10=$B160)*('控温被PRO-S级品'!$E$1:$BE$1=CP$1)*('控温被PRO-S级品'!$E$2:$BE$10)),0)+IFERROR(SUMPRODUCT(('冬被-S级品'!$B$2:$B$10=$B160)*('冬被-S级品'!$E$1:$AW$1=CP$1)*('冬被-S级品'!$E$2:$AW$10)),0)+IFERROR(SUMPRODUCT(('白止-S级品'!$A$2:$A$26=$B160)*('白止-S级品'!$D$1:$AV$1=CP$1)*('白止-S级品'!$D$2:$AV$26)),0)+IFERROR(SUMPRODUCT(('乐容-S级品'!$A$4:$A$32=$B160)*('乐容-S级品'!$L$3:$CA$3=CP$1)*('乐容-S级品'!$L$4:$CA$32)),0)</f>
      </c>
      <c r="CQ160" s="280">
        <f>IFERROR(SUMPRODUCT(('控温被PRO-S级品'!$B$2:$B$10=$B160)*('控温被PRO-S级品'!$E$1:$BE$1=CQ$1)*('控温被PRO-S级品'!$E$2:$BE$10)),0)+IFERROR(SUMPRODUCT(('冬被-S级品'!$B$2:$B$10=$B160)*('冬被-S级品'!$E$1:$AW$1=CQ$1)*('冬被-S级品'!$E$2:$AW$10)),0)+IFERROR(SUMPRODUCT(('白止-S级品'!$A$2:$A$26=$B160)*('白止-S级品'!$D$1:$AV$1=CQ$1)*('白止-S级品'!$D$2:$AV$26)),0)+IFERROR(SUMPRODUCT(('乐容-S级品'!$A$4:$A$32=$B160)*('乐容-S级品'!$L$3:$CA$3=CQ$1)*('乐容-S级品'!$L$4:$CA$32)),0)</f>
      </c>
      <c r="CR160" s="280">
        <f>IFERROR(SUMPRODUCT(('控温被PRO-S级品'!$B$2:$B$10=$B160)*('控温被PRO-S级品'!$E$1:$BE$1=CR$1)*('控温被PRO-S级品'!$E$2:$BE$10)),0)+IFERROR(SUMPRODUCT(('冬被-S级品'!$B$2:$B$10=$B160)*('冬被-S级品'!$E$1:$AW$1=CR$1)*('冬被-S级品'!$E$2:$AW$10)),0)+IFERROR(SUMPRODUCT(('白止-S级品'!$A$2:$A$26=$B160)*('白止-S级品'!$D$1:$AV$1=CR$1)*('白止-S级品'!$D$2:$AV$26)),0)+IFERROR(SUMPRODUCT(('乐容-S级品'!$A$4:$A$32=$B160)*('乐容-S级品'!$L$3:$CA$3=CR$1)*('乐容-S级品'!$L$4:$CA$32)),0)</f>
      </c>
      <c r="CS160" s="280">
        <f>IFERROR(SUMPRODUCT(('控温被PRO-S级品'!$B$2:$B$10=$B160)*('控温被PRO-S级品'!$E$1:$BE$1=CS$1)*('控温被PRO-S级品'!$E$2:$BE$10)),0)+IFERROR(SUMPRODUCT(('冬被-S级品'!$B$2:$B$10=$B160)*('冬被-S级品'!$E$1:$AW$1=CS$1)*('冬被-S级品'!$E$2:$AW$10)),0)+IFERROR(SUMPRODUCT(('白止-S级品'!$A$2:$A$26=$B160)*('白止-S级品'!$D$1:$AV$1=CS$1)*('白止-S级品'!$D$2:$AV$26)),0)+IFERROR(SUMPRODUCT(('乐容-S级品'!$A$4:$A$32=$B160)*('乐容-S级品'!$L$3:$CA$3=CS$1)*('乐容-S级品'!$L$4:$CA$32)),0)</f>
      </c>
      <c r="CT160" s="280">
        <f>IFERROR(SUMPRODUCT(('控温被PRO-S级品'!$B$2:$B$10=$B160)*('控温被PRO-S级品'!$E$1:$BE$1=CT$1)*('控温被PRO-S级品'!$E$2:$BE$10)),0)+IFERROR(SUMPRODUCT(('冬被-S级品'!$B$2:$B$10=$B160)*('冬被-S级品'!$E$1:$AW$1=CT$1)*('冬被-S级品'!$E$2:$AW$10)),0)+IFERROR(SUMPRODUCT(('白止-S级品'!$A$2:$A$26=$B160)*('白止-S级品'!$D$1:$AV$1=CT$1)*('白止-S级品'!$D$2:$AV$26)),0)+IFERROR(SUMPRODUCT(('乐容-S级品'!$A$4:$A$32=$B160)*('乐容-S级品'!$L$3:$CA$3=CT$1)*('乐容-S级品'!$L$4:$CA$32)),0)</f>
      </c>
      <c r="CU160" s="280">
        <f>IFERROR(SUMPRODUCT(('控温被PRO-S级品'!$B$2:$B$10=$B160)*('控温被PRO-S级品'!$E$1:$BE$1=CU$1)*('控温被PRO-S级品'!$E$2:$BE$10)),0)+IFERROR(SUMPRODUCT(('冬被-S级品'!$B$2:$B$10=$B160)*('冬被-S级品'!$E$1:$AW$1=CU$1)*('冬被-S级品'!$E$2:$AW$10)),0)+IFERROR(SUMPRODUCT(('白止-S级品'!$A$2:$A$26=$B160)*('白止-S级品'!$D$1:$AV$1=CU$1)*('白止-S级品'!$D$2:$AV$26)),0)+IFERROR(SUMPRODUCT(('乐容-S级品'!$A$4:$A$32=$B160)*('乐容-S级品'!$L$3:$CA$3=CU$1)*('乐容-S级品'!$L$4:$CA$32)),0)</f>
      </c>
      <c r="CV160" s="280">
        <f>IFERROR(SUMPRODUCT(('控温被PRO-S级品'!$B$2:$B$10=$B160)*('控温被PRO-S级品'!$E$1:$BE$1=CV$1)*('控温被PRO-S级品'!$E$2:$BE$10)),0)+IFERROR(SUMPRODUCT(('冬被-S级品'!$B$2:$B$10=$B160)*('冬被-S级品'!$E$1:$AW$1=CV$1)*('冬被-S级品'!$E$2:$AW$10)),0)+IFERROR(SUMPRODUCT(('白止-S级品'!$A$2:$A$26=$B160)*('白止-S级品'!$D$1:$AV$1=CV$1)*('白止-S级品'!$D$2:$AV$26)),0)+IFERROR(SUMPRODUCT(('乐容-S级品'!$A$4:$A$32=$B160)*('乐容-S级品'!$L$3:$CA$3=CV$1)*('乐容-S级品'!$L$4:$CA$32)),0)</f>
      </c>
      <c r="CW160" s="280">
        <f>IFERROR(SUMPRODUCT(('控温被PRO-S级品'!$B$2:$B$10=$B160)*('控温被PRO-S级品'!$E$1:$BE$1=CW$1)*('控温被PRO-S级品'!$E$2:$BE$10)),0)+IFERROR(SUMPRODUCT(('冬被-S级品'!$B$2:$B$10=$B160)*('冬被-S级品'!$E$1:$AW$1=CW$1)*('冬被-S级品'!$E$2:$AW$10)),0)+IFERROR(SUMPRODUCT(('白止-S级品'!$A$2:$A$26=$B160)*('白止-S级品'!$D$1:$AV$1=CW$1)*('白止-S级品'!$D$2:$AV$26)),0)+IFERROR(SUMPRODUCT(('乐容-S级品'!$A$4:$A$32=$B160)*('乐容-S级品'!$L$3:$CA$3=CW$1)*('乐容-S级品'!$L$4:$CA$32)),0)</f>
      </c>
      <c r="CX160" s="280">
        <f>IFERROR(SUMPRODUCT(('控温被PRO-S级品'!$B$2:$B$10=$B160)*('控温被PRO-S级品'!$E$1:$BE$1=CX$1)*('控温被PRO-S级品'!$E$2:$BE$10)),0)+IFERROR(SUMPRODUCT(('冬被-S级品'!$B$2:$B$10=$B160)*('冬被-S级品'!$E$1:$AW$1=CX$1)*('冬被-S级品'!$E$2:$AW$10)),0)+IFERROR(SUMPRODUCT(('白止-S级品'!$A$2:$A$26=$B160)*('白止-S级品'!$D$1:$AV$1=CX$1)*('白止-S级品'!$D$2:$AV$26)),0)+IFERROR(SUMPRODUCT(('乐容-S级品'!$A$4:$A$32=$B160)*('乐容-S级品'!$L$3:$CA$3=CX$1)*('乐容-S级品'!$L$4:$CA$32)),0)</f>
      </c>
      <c r="CY160" s="280">
        <f>IFERROR(SUMPRODUCT(('控温被PRO-S级品'!$B$2:$B$10=$B160)*('控温被PRO-S级品'!$E$1:$BE$1=CY$1)*('控温被PRO-S级品'!$E$2:$BE$10)),0)+IFERROR(SUMPRODUCT(('冬被-S级品'!$B$2:$B$10=$B160)*('冬被-S级品'!$E$1:$AW$1=CY$1)*('冬被-S级品'!$E$2:$AW$10)),0)+IFERROR(SUMPRODUCT(('白止-S级品'!$A$2:$A$26=$B160)*('白止-S级品'!$D$1:$AV$1=CY$1)*('白止-S级品'!$D$2:$AV$26)),0)+IFERROR(SUMPRODUCT(('乐容-S级品'!$A$4:$A$32=$B160)*('乐容-S级品'!$L$3:$CA$3=CY$1)*('乐容-S级品'!$L$4:$CA$32)),0)</f>
      </c>
      <c r="CZ160" s="280">
        <f>IFERROR(SUMPRODUCT(('控温被PRO-S级品'!$B$2:$B$10=$B160)*('控温被PRO-S级品'!$E$1:$BE$1=CZ$1)*('控温被PRO-S级品'!$E$2:$BE$10)),0)+IFERROR(SUMPRODUCT(('冬被-S级品'!$B$2:$B$10=$B160)*('冬被-S级品'!$E$1:$AW$1=CZ$1)*('冬被-S级品'!$E$2:$AW$10)),0)+IFERROR(SUMPRODUCT(('白止-S级品'!$A$2:$A$26=$B160)*('白止-S级品'!$D$1:$AV$1=CZ$1)*('白止-S级品'!$D$2:$AV$26)),0)+IFERROR(SUMPRODUCT(('乐容-S级品'!$A$4:$A$32=$B160)*('乐容-S级品'!$L$3:$CA$3=CZ$1)*('乐容-S级品'!$L$4:$CA$32)),0)</f>
      </c>
      <c r="DA160" s="280">
        <f>IFERROR(SUMPRODUCT(('控温被PRO-S级品'!$B$2:$B$10=$B160)*('控温被PRO-S级品'!$E$1:$BE$1=DA$1)*('控温被PRO-S级品'!$E$2:$BE$10)),0)+IFERROR(SUMPRODUCT(('冬被-S级品'!$B$2:$B$10=$B160)*('冬被-S级品'!$E$1:$AW$1=DA$1)*('冬被-S级品'!$E$2:$AW$10)),0)+IFERROR(SUMPRODUCT(('白止-S级品'!$A$2:$A$26=$B160)*('白止-S级品'!$D$1:$AV$1=DA$1)*('白止-S级品'!$D$2:$AV$26)),0)+IFERROR(SUMPRODUCT(('乐容-S级品'!$A$4:$A$32=$B160)*('乐容-S级品'!$L$3:$CA$3=DA$1)*('乐容-S级品'!$L$4:$CA$32)),0)</f>
      </c>
      <c r="DB160" s="280">
        <f>IFERROR(SUMPRODUCT(('控温被PRO-S级品'!$B$2:$B$10=$B160)*('控温被PRO-S级品'!$E$1:$BE$1=DB$1)*('控温被PRO-S级品'!$E$2:$BE$10)),0)+IFERROR(SUMPRODUCT(('冬被-S级品'!$B$2:$B$10=$B160)*('冬被-S级品'!$E$1:$AW$1=DB$1)*('冬被-S级品'!$E$2:$AW$10)),0)+IFERROR(SUMPRODUCT(('白止-S级品'!$A$2:$A$26=$B160)*('白止-S级品'!$D$1:$AV$1=DB$1)*('白止-S级品'!$D$2:$AV$26)),0)+IFERROR(SUMPRODUCT(('乐容-S级品'!$A$4:$A$32=$B160)*('乐容-S级品'!$L$3:$CA$3=DB$1)*('乐容-S级品'!$L$4:$CA$32)),0)</f>
      </c>
      <c r="DC160" s="280">
        <f>IFERROR(SUMPRODUCT(('控温被PRO-S级品'!$B$2:$B$10=$B160)*('控温被PRO-S级品'!$E$1:$BE$1=DC$1)*('控温被PRO-S级品'!$E$2:$BE$10)),0)+IFERROR(SUMPRODUCT(('冬被-S级品'!$B$2:$B$10=$B160)*('冬被-S级品'!$E$1:$AW$1=DC$1)*('冬被-S级品'!$E$2:$AW$10)),0)+IFERROR(SUMPRODUCT(('白止-S级品'!$A$2:$A$26=$B160)*('白止-S级品'!$D$1:$AV$1=DC$1)*('白止-S级品'!$D$2:$AV$26)),0)+IFERROR(SUMPRODUCT(('乐容-S级品'!$A$4:$A$32=$B160)*('乐容-S级品'!$L$3:$CA$3=DC$1)*('乐容-S级品'!$L$4:$CA$32)),0)</f>
      </c>
      <c r="DD160" s="280">
        <f>IFERROR(SUMPRODUCT(('控温被PRO-S级品'!$B$2:$B$10=$B160)*('控温被PRO-S级品'!$E$1:$BE$1=DD$1)*('控温被PRO-S级品'!$E$2:$BE$10)),0)+IFERROR(SUMPRODUCT(('冬被-S级品'!$B$2:$B$10=$B160)*('冬被-S级品'!$E$1:$AW$1=DD$1)*('冬被-S级品'!$E$2:$AW$10)),0)+IFERROR(SUMPRODUCT(('白止-S级品'!$A$2:$A$26=$B160)*('白止-S级品'!$D$1:$AV$1=DD$1)*('白止-S级品'!$D$2:$AV$26)),0)+IFERROR(SUMPRODUCT(('乐容-S级品'!$A$4:$A$32=$B160)*('乐容-S级品'!$L$3:$CA$3=DD$1)*('乐容-S级品'!$L$4:$CA$32)),0)</f>
      </c>
      <c r="DE160" s="280">
        <f>IFERROR(SUMPRODUCT(('控温被PRO-S级品'!$B$2:$B$10=$B160)*('控温被PRO-S级品'!$E$1:$BE$1=DE$1)*('控温被PRO-S级品'!$E$2:$BE$10)),0)+IFERROR(SUMPRODUCT(('冬被-S级品'!$B$2:$B$10=$B160)*('冬被-S级品'!$E$1:$AW$1=DE$1)*('冬被-S级品'!$E$2:$AW$10)),0)+IFERROR(SUMPRODUCT(('白止-S级品'!$A$2:$A$26=$B160)*('白止-S级品'!$D$1:$AV$1=DE$1)*('白止-S级品'!$D$2:$AV$26)),0)+IFERROR(SUMPRODUCT(('乐容-S级品'!$A$4:$A$32=$B160)*('乐容-S级品'!$L$3:$CA$3=DE$1)*('乐容-S级品'!$L$4:$CA$32)),0)</f>
      </c>
      <c r="DF160" s="280">
        <f>IFERROR(SUMPRODUCT(('控温被PRO-S级品'!$B$2:$B$10=$B160)*('控温被PRO-S级品'!$E$1:$BE$1=DF$1)*('控温被PRO-S级品'!$E$2:$BE$10)),0)+IFERROR(SUMPRODUCT(('冬被-S级品'!$B$2:$B$10=$B160)*('冬被-S级品'!$E$1:$AW$1=DF$1)*('冬被-S级品'!$E$2:$AW$10)),0)+IFERROR(SUMPRODUCT(('白止-S级品'!$A$2:$A$26=$B160)*('白止-S级品'!$D$1:$AV$1=DF$1)*('白止-S级品'!$D$2:$AV$26)),0)+IFERROR(SUMPRODUCT(('乐容-S级品'!$A$4:$A$32=$B160)*('乐容-S级品'!$L$3:$CA$3=DF$1)*('乐容-S级品'!$L$4:$CA$32)),0)</f>
      </c>
      <c r="DG160" s="280">
        <f>IFERROR(SUMPRODUCT(('控温被PRO-S级品'!$B$2:$B$10=$B160)*('控温被PRO-S级品'!$E$1:$BE$1=DG$1)*('控温被PRO-S级品'!$E$2:$BE$10)),0)+IFERROR(SUMPRODUCT(('冬被-S级品'!$B$2:$B$10=$B160)*('冬被-S级品'!$E$1:$AW$1=DG$1)*('冬被-S级品'!$E$2:$AW$10)),0)+IFERROR(SUMPRODUCT(('白止-S级品'!$A$2:$A$26=$B160)*('白止-S级品'!$D$1:$AV$1=DG$1)*('白止-S级品'!$D$2:$AV$26)),0)+IFERROR(SUMPRODUCT(('乐容-S级品'!$A$4:$A$32=$B160)*('乐容-S级品'!$L$3:$CA$3=DG$1)*('乐容-S级品'!$L$4:$CA$32)),0)</f>
      </c>
      <c r="DH160" s="280">
        <f>IFERROR(SUMPRODUCT(('控温被PRO-S级品'!$B$2:$B$10=$B160)*('控温被PRO-S级品'!$E$1:$BE$1=DH$1)*('控温被PRO-S级品'!$E$2:$BE$10)),0)+IFERROR(SUMPRODUCT(('冬被-S级品'!$B$2:$B$10=$B160)*('冬被-S级品'!$E$1:$AW$1=DH$1)*('冬被-S级品'!$E$2:$AW$10)),0)+IFERROR(SUMPRODUCT(('白止-S级品'!$A$2:$A$26=$B160)*('白止-S级品'!$D$1:$AV$1=DH$1)*('白止-S级品'!$D$2:$AV$26)),0)+IFERROR(SUMPRODUCT(('乐容-S级品'!$A$4:$A$32=$B160)*('乐容-S级品'!$L$3:$CA$3=DH$1)*('乐容-S级品'!$L$4:$CA$32)),0)</f>
      </c>
      <c r="DI160" s="280">
        <f>IFERROR(SUMPRODUCT(('控温被PRO-S级品'!$B$2:$B$10=$B160)*('控温被PRO-S级品'!$E$1:$BE$1=DI$1)*('控温被PRO-S级品'!$E$2:$BE$10)),0)+IFERROR(SUMPRODUCT(('冬被-S级品'!$B$2:$B$10=$B160)*('冬被-S级品'!$E$1:$AW$1=DI$1)*('冬被-S级品'!$E$2:$AW$10)),0)+IFERROR(SUMPRODUCT(('白止-S级品'!$A$2:$A$26=$B160)*('白止-S级品'!$D$1:$AV$1=DI$1)*('白止-S级品'!$D$2:$AV$26)),0)+IFERROR(SUMPRODUCT(('乐容-S级品'!$A$4:$A$32=$B160)*('乐容-S级品'!$L$3:$CA$3=DI$1)*('乐容-S级品'!$L$4:$CA$32)),0)</f>
      </c>
      <c r="DJ160" s="280">
        <f>IFERROR(SUMPRODUCT(('控温被PRO-S级品'!$B$2:$B$10=$B160)*('控温被PRO-S级品'!$E$1:$BE$1=DJ$1)*('控温被PRO-S级品'!$E$2:$BE$10)),0)+IFERROR(SUMPRODUCT(('冬被-S级品'!$B$2:$B$10=$B160)*('冬被-S级品'!$E$1:$AW$1=DJ$1)*('冬被-S级品'!$E$2:$AW$10)),0)+IFERROR(SUMPRODUCT(('白止-S级品'!$A$2:$A$26=$B160)*('白止-S级品'!$D$1:$AV$1=DJ$1)*('白止-S级品'!$D$2:$AV$26)),0)+IFERROR(SUMPRODUCT(('乐容-S级品'!$A$4:$A$32=$B160)*('乐容-S级品'!$L$3:$CA$3=DJ$1)*('乐容-S级品'!$L$4:$CA$32)),0)</f>
      </c>
      <c r="DK160" s="280"/>
      <c r="DL160" s="280"/>
      <c r="DM160" s="280"/>
      <c r="DN160" s="280"/>
      <c r="DO160" s="280"/>
      <c r="DP160" s="280"/>
      <c r="DQ160" s="280"/>
      <c r="DR160" s="280"/>
      <c r="DS160" s="280"/>
      <c r="DT160" s="280"/>
      <c r="DU160" s="280"/>
      <c r="DV160" s="280"/>
      <c r="DW160" s="280">
        <f>VLOOKUP(B160,'系统编码规格'!A:C,3,FALSE)</f>
      </c>
      <c r="DX160" s="280"/>
      <c r="DY160" s="280"/>
      <c r="DZ160" s="280"/>
      <c r="EA160" s="280"/>
      <c r="EB160" s="280"/>
      <c r="EC160" s="280"/>
      <c r="ED160" s="280"/>
      <c r="EE160" s="280"/>
      <c r="EF160" s="280"/>
      <c r="EG160" s="280"/>
      <c r="EH160" s="280"/>
      <c r="EI160" s="280"/>
      <c r="EJ160" s="280"/>
      <c r="EK160" s="280"/>
      <c r="EL160" s="280"/>
      <c r="EM160" s="280"/>
      <c r="EN160" s="280"/>
      <c r="EO160" s="280"/>
      <c r="EP160" s="280"/>
      <c r="EQ160" s="280"/>
      <c r="ER160" s="280"/>
      <c r="ES160" s="280"/>
      <c r="ET160" s="280"/>
      <c r="EU160" s="280"/>
      <c r="EV160" s="280"/>
      <c r="EW160" s="280"/>
      <c r="EX160" s="280"/>
      <c r="EY160" s="280"/>
      <c r="EZ160" s="280"/>
      <c r="FA160" s="280"/>
      <c r="FB160" s="280"/>
      <c r="FC160" s="280"/>
      <c r="FD160" s="280"/>
      <c r="FE160" s="280"/>
      <c r="FF160" s="280"/>
      <c r="FG160" s="280"/>
      <c r="FH160" s="280"/>
      <c r="FI160" s="280"/>
      <c r="FJ160" s="280"/>
      <c r="FK160" s="280"/>
      <c r="FL160" s="280"/>
      <c r="FM160" s="280"/>
      <c r="FN160" s="280"/>
      <c r="FO160" s="280"/>
      <c r="FP160" s="280"/>
      <c r="FQ160" s="280"/>
      <c r="FR160" s="280"/>
      <c r="FS160" s="280"/>
      <c r="FT160" s="280"/>
      <c r="FU160" s="280"/>
      <c r="FV160" s="280"/>
      <c r="FW160" s="280"/>
      <c r="FX160" s="280"/>
      <c r="FY160" s="280"/>
      <c r="FZ160" s="280"/>
      <c r="GA160" s="280"/>
      <c r="GB160" s="280"/>
      <c r="GC160" s="280"/>
      <c r="GD160" s="280"/>
      <c r="GE160" s="280"/>
      <c r="GF160" s="280"/>
      <c r="GG160" s="280"/>
      <c r="GH160" s="280"/>
      <c r="GI160" s="280"/>
      <c r="GJ160" s="280"/>
      <c r="GK160" s="280"/>
      <c r="GL160" s="280"/>
      <c r="GM160" s="280"/>
      <c r="GN160" s="280"/>
      <c r="GO160" s="280"/>
      <c r="GP160" s="280"/>
      <c r="GQ160" s="280"/>
      <c r="GR160" s="280"/>
      <c r="GS160" s="280"/>
      <c r="GT160" s="280"/>
      <c r="GU160" s="280"/>
      <c r="GV160" s="280"/>
    </row>
    <row r="161">
      <c r="A161" s="309" t="str">
        <v>乐容</v>
      </c>
      <c r="B161" s="311" t="str">
        <v>010020105010041-005</v>
      </c>
      <c r="C161" s="309" t="str">
        <v>磨毛床笠</v>
      </c>
      <c r="D161" s="309" t="str">
        <v>颜色:深空蓝,床品规格:150cm,系列:普通系列</v>
      </c>
      <c r="E161">
        <f>SUM(F161:GX161)</f>
      </c>
      <c r="F161" s="280">
        <f>IFERROR(SUMPRODUCT(('控温被PRO-S级品'!$B$2:$B$10=$B161)*('控温被PRO-S级品'!$E$1:$BE$1=F$1)*('控温被PRO-S级品'!$E$2:$BE$10)),0)+IFERROR(SUMPRODUCT(('冬被-S级品'!$B$2:$B$10=$B161)*('冬被-S级品'!$E$1:$AW$1=F$1)*('冬被-S级品'!$E$2:$AW$10)),0)+IFERROR(SUMPRODUCT(('白止-S级品'!$A$2:$A$26=$B161)*('白止-S级品'!$D$1:$AV$1=F$1)*('白止-S级品'!$D$2:$AV$26)),0)+IFERROR(SUMPRODUCT(('乐容-S级品'!$A$4:$A$32=$B161)*('乐容-S级品'!$L$3:$CA$3=F$1)*('乐容-S级品'!$L$4:$CA$32)),0)</f>
      </c>
      <c r="G161" s="280">
        <f>IFERROR(SUMPRODUCT(('控温被PRO-S级品'!$B$2:$B$10=$B161)*('控温被PRO-S级品'!$E$1:$BE$1=G$1)*('控温被PRO-S级品'!$E$2:$BE$10)),0)+IFERROR(SUMPRODUCT(('冬被-S级品'!$B$2:$B$10=$B161)*('冬被-S级品'!$E$1:$AW$1=G$1)*('冬被-S级品'!$E$2:$AW$10)),0)+IFERROR(SUMPRODUCT(('白止-S级品'!$A$2:$A$26=$B161)*('白止-S级品'!$D$1:$AV$1=G$1)*('白止-S级品'!$D$2:$AV$26)),0)+IFERROR(SUMPRODUCT(('乐容-S级品'!$A$4:$A$32=$B161)*('乐容-S级品'!$L$3:$CA$3=G$1)*('乐容-S级品'!$L$4:$CA$32)),0)</f>
      </c>
      <c r="H161" s="280">
        <f>IFERROR(SUMPRODUCT(('控温被PRO-S级品'!$B$2:$B$10=$B161)*('控温被PRO-S级品'!$E$1:$BE$1=H$1)*('控温被PRO-S级品'!$E$2:$BE$10)),0)+IFERROR(SUMPRODUCT(('冬被-S级品'!$B$2:$B$10=$B161)*('冬被-S级品'!$E$1:$AW$1=H$1)*('冬被-S级品'!$E$2:$AW$10)),0)+IFERROR(SUMPRODUCT(('白止-S级品'!$A$2:$A$26=$B161)*('白止-S级品'!$D$1:$AV$1=H$1)*('白止-S级品'!$D$2:$AV$26)),0)+IFERROR(SUMPRODUCT(('乐容-S级品'!$A$4:$A$32=$B161)*('乐容-S级品'!$L$3:$CA$3=H$1)*('乐容-S级品'!$L$4:$CA$32)),0)</f>
      </c>
      <c r="I161" s="280">
        <f>IFERROR(SUMPRODUCT(('控温被PRO-S级品'!$B$2:$B$10=$B161)*('控温被PRO-S级品'!$E$1:$BE$1=I$1)*('控温被PRO-S级品'!$E$2:$BE$10)),0)+IFERROR(SUMPRODUCT(('冬被-S级品'!$B$2:$B$10=$B161)*('冬被-S级品'!$E$1:$AW$1=I$1)*('冬被-S级品'!$E$2:$AW$10)),0)+IFERROR(SUMPRODUCT(('白止-S级品'!$A$2:$A$26=$B161)*('白止-S级品'!$D$1:$AV$1=I$1)*('白止-S级品'!$D$2:$AV$26)),0)+IFERROR(SUMPRODUCT(('乐容-S级品'!$A$4:$A$32=$B161)*('乐容-S级品'!$L$3:$CA$3=I$1)*('乐容-S级品'!$L$4:$CA$32)),0)</f>
      </c>
      <c r="J161" s="280">
        <f>IFERROR(SUMPRODUCT(('控温被PRO-S级品'!$B$2:$B$10=$B161)*('控温被PRO-S级品'!$E$1:$BE$1=J$1)*('控温被PRO-S级品'!$E$2:$BE$10)),0)+IFERROR(SUMPRODUCT(('冬被-S级品'!$B$2:$B$10=$B161)*('冬被-S级品'!$E$1:$AW$1=J$1)*('冬被-S级品'!$E$2:$AW$10)),0)+IFERROR(SUMPRODUCT(('白止-S级品'!$A$2:$A$26=$B161)*('白止-S级品'!$D$1:$AV$1=J$1)*('白止-S级品'!$D$2:$AV$26)),0)+IFERROR(SUMPRODUCT(('乐容-S级品'!$A$4:$A$32=$B161)*('乐容-S级品'!$L$3:$CA$3=J$1)*('乐容-S级品'!$L$4:$CA$32)),0)</f>
      </c>
      <c r="K161" s="280">
        <f>IFERROR(SUMPRODUCT(('控温被PRO-S级品'!$B$2:$B$10=$B161)*('控温被PRO-S级品'!$E$1:$BE$1=K$1)*('控温被PRO-S级品'!$E$2:$BE$10)),0)+IFERROR(SUMPRODUCT(('冬被-S级品'!$B$2:$B$10=$B161)*('冬被-S级品'!$E$1:$AW$1=K$1)*('冬被-S级品'!$E$2:$AW$10)),0)+IFERROR(SUMPRODUCT(('白止-S级品'!$A$2:$A$26=$B161)*('白止-S级品'!$D$1:$AV$1=K$1)*('白止-S级品'!$D$2:$AV$26)),0)+IFERROR(SUMPRODUCT(('乐容-S级品'!$A$4:$A$32=$B161)*('乐容-S级品'!$L$3:$CA$3=K$1)*('乐容-S级品'!$L$4:$CA$32)),0)</f>
      </c>
      <c r="L161" s="280">
        <f>IFERROR(SUMPRODUCT(('控温被PRO-S级品'!$B$2:$B$10=$B161)*('控温被PRO-S级品'!$E$1:$BE$1=L$1)*('控温被PRO-S级品'!$E$2:$BE$10)),0)+IFERROR(SUMPRODUCT(('冬被-S级品'!$B$2:$B$10=$B161)*('冬被-S级品'!$E$1:$AW$1=L$1)*('冬被-S级品'!$E$2:$AW$10)),0)+IFERROR(SUMPRODUCT(('白止-S级品'!$A$2:$A$26=$B161)*('白止-S级品'!$D$1:$AV$1=L$1)*('白止-S级品'!$D$2:$AV$26)),0)+IFERROR(SUMPRODUCT(('乐容-S级品'!$A$4:$A$32=$B161)*('乐容-S级品'!$L$3:$CA$3=L$1)*('乐容-S级品'!$L$4:$CA$32)),0)</f>
      </c>
      <c r="M161" s="280">
        <f>IFERROR(SUMPRODUCT(('控温被PRO-S级品'!$B$2:$B$10=$B161)*('控温被PRO-S级品'!$E$1:$BE$1=M$1)*('控温被PRO-S级品'!$E$2:$BE$10)),0)+IFERROR(SUMPRODUCT(('冬被-S级品'!$B$2:$B$10=$B161)*('冬被-S级品'!$E$1:$AW$1=M$1)*('冬被-S级品'!$E$2:$AW$10)),0)+IFERROR(SUMPRODUCT(('白止-S级品'!$A$2:$A$26=$B161)*('白止-S级品'!$D$1:$AV$1=M$1)*('白止-S级品'!$D$2:$AV$26)),0)+IFERROR(SUMPRODUCT(('乐容-S级品'!$A$4:$A$32=$B161)*('乐容-S级品'!$L$3:$CA$3=M$1)*('乐容-S级品'!$L$4:$CA$32)),0)</f>
      </c>
      <c r="N161" s="280">
        <f>IFERROR(SUMPRODUCT(('控温被PRO-S级品'!$B$2:$B$10=$B161)*('控温被PRO-S级品'!$E$1:$BE$1=N$1)*('控温被PRO-S级品'!$E$2:$BE$10)),0)+IFERROR(SUMPRODUCT(('冬被-S级品'!$B$2:$B$10=$B161)*('冬被-S级品'!$E$1:$AW$1=N$1)*('冬被-S级品'!$E$2:$AW$10)),0)+IFERROR(SUMPRODUCT(('白止-S级品'!$A$2:$A$26=$B161)*('白止-S级品'!$D$1:$AV$1=N$1)*('白止-S级品'!$D$2:$AV$26)),0)+IFERROR(SUMPRODUCT(('乐容-S级品'!$A$4:$A$32=$B161)*('乐容-S级品'!$L$3:$CA$3=N$1)*('乐容-S级品'!$L$4:$CA$32)),0)</f>
      </c>
      <c r="O161" s="280">
        <f>IFERROR(SUMPRODUCT(('控温被PRO-S级品'!$B$2:$B$10=$B161)*('控温被PRO-S级品'!$E$1:$BE$1=O$1)*('控温被PRO-S级品'!$E$2:$BE$10)),0)+IFERROR(SUMPRODUCT(('冬被-S级品'!$B$2:$B$10=$B161)*('冬被-S级品'!$E$1:$AW$1=O$1)*('冬被-S级品'!$E$2:$AW$10)),0)+IFERROR(SUMPRODUCT(('白止-S级品'!$A$2:$A$26=$B161)*('白止-S级品'!$D$1:$AV$1=O$1)*('白止-S级品'!$D$2:$AV$26)),0)+IFERROR(SUMPRODUCT(('乐容-S级品'!$A$4:$A$32=$B161)*('乐容-S级品'!$L$3:$CA$3=O$1)*('乐容-S级品'!$L$4:$CA$32)),0)</f>
      </c>
      <c r="P161" s="280">
        <f>IFERROR(SUMPRODUCT(('控温被PRO-S级品'!$B$2:$B$10=$B161)*('控温被PRO-S级品'!$E$1:$BE$1=P$1)*('控温被PRO-S级品'!$E$2:$BE$10)),0)+IFERROR(SUMPRODUCT(('冬被-S级品'!$B$2:$B$10=$B161)*('冬被-S级品'!$E$1:$AW$1=P$1)*('冬被-S级品'!$E$2:$AW$10)),0)+IFERROR(SUMPRODUCT(('白止-S级品'!$A$2:$A$26=$B161)*('白止-S级品'!$D$1:$AV$1=P$1)*('白止-S级品'!$D$2:$AV$26)),0)+IFERROR(SUMPRODUCT(('乐容-S级品'!$A$4:$A$32=$B161)*('乐容-S级品'!$L$3:$CA$3=P$1)*('乐容-S级品'!$L$4:$CA$32)),0)</f>
      </c>
      <c r="Q161" s="280">
        <f>IFERROR(SUMPRODUCT(('控温被PRO-S级品'!$B$2:$B$10=$B161)*('控温被PRO-S级品'!$E$1:$BE$1=Q$1)*('控温被PRO-S级品'!$E$2:$BE$10)),0)+IFERROR(SUMPRODUCT(('冬被-S级品'!$B$2:$B$10=$B161)*('冬被-S级品'!$E$1:$AW$1=Q$1)*('冬被-S级品'!$E$2:$AW$10)),0)+IFERROR(SUMPRODUCT(('白止-S级品'!$A$2:$A$26=$B161)*('白止-S级品'!$D$1:$AV$1=Q$1)*('白止-S级品'!$D$2:$AV$26)),0)+IFERROR(SUMPRODUCT(('乐容-S级品'!$A$4:$A$32=$B161)*('乐容-S级品'!$L$3:$CA$3=Q$1)*('乐容-S级品'!$L$4:$CA$32)),0)</f>
      </c>
      <c r="R161" s="280">
        <f>IFERROR(SUMPRODUCT(('控温被PRO-S级品'!$B$2:$B$10=$B161)*('控温被PRO-S级品'!$E$1:$BE$1=R$1)*('控温被PRO-S级品'!$E$2:$BE$10)),0)+IFERROR(SUMPRODUCT(('冬被-S级品'!$B$2:$B$10=$B161)*('冬被-S级品'!$E$1:$AW$1=R$1)*('冬被-S级品'!$E$2:$AW$10)),0)+IFERROR(SUMPRODUCT(('白止-S级品'!$A$2:$A$26=$B161)*('白止-S级品'!$D$1:$AV$1=R$1)*('白止-S级品'!$D$2:$AV$26)),0)+IFERROR(SUMPRODUCT(('乐容-S级品'!$A$4:$A$32=$B161)*('乐容-S级品'!$L$3:$CA$3=R$1)*('乐容-S级品'!$L$4:$CA$32)),0)</f>
      </c>
      <c r="S161" s="280">
        <f>IFERROR(SUMPRODUCT(('控温被PRO-S级品'!$B$2:$B$10=$B161)*('控温被PRO-S级品'!$E$1:$BE$1=S$1)*('控温被PRO-S级品'!$E$2:$BE$10)),0)+IFERROR(SUMPRODUCT(('冬被-S级品'!$B$2:$B$10=$B161)*('冬被-S级品'!$E$1:$AW$1=S$1)*('冬被-S级品'!$E$2:$AW$10)),0)+IFERROR(SUMPRODUCT(('白止-S级品'!$A$2:$A$26=$B161)*('白止-S级品'!$D$1:$AV$1=S$1)*('白止-S级品'!$D$2:$AV$26)),0)+IFERROR(SUMPRODUCT(('乐容-S级品'!$A$4:$A$32=$B161)*('乐容-S级品'!$L$3:$CA$3=S$1)*('乐容-S级品'!$L$4:$CA$32)),0)</f>
      </c>
      <c r="T161" s="280">
        <f>IFERROR(SUMPRODUCT(('控温被PRO-S级品'!$B$2:$B$10=$B161)*('控温被PRO-S级品'!$E$1:$BE$1=T$1)*('控温被PRO-S级品'!$E$2:$BE$10)),0)+IFERROR(SUMPRODUCT(('冬被-S级品'!$B$2:$B$10=$B161)*('冬被-S级品'!$E$1:$AW$1=T$1)*('冬被-S级品'!$E$2:$AW$10)),0)+IFERROR(SUMPRODUCT(('白止-S级品'!$A$2:$A$26=$B161)*('白止-S级品'!$D$1:$AV$1=T$1)*('白止-S级品'!$D$2:$AV$26)),0)+IFERROR(SUMPRODUCT(('乐容-S级品'!$A$4:$A$32=$B161)*('乐容-S级品'!$L$3:$CA$3=T$1)*('乐容-S级品'!$L$4:$CA$32)),0)</f>
      </c>
      <c r="U161" s="280">
        <f>IFERROR(SUMPRODUCT(('控温被PRO-S级品'!$B$2:$B$10=$B161)*('控温被PRO-S级品'!$E$1:$BE$1=U$1)*('控温被PRO-S级品'!$E$2:$BE$10)),0)+IFERROR(SUMPRODUCT(('冬被-S级品'!$B$2:$B$10=$B161)*('冬被-S级品'!$E$1:$AW$1=U$1)*('冬被-S级品'!$E$2:$AW$10)),0)+IFERROR(SUMPRODUCT(('白止-S级品'!$A$2:$A$26=$B161)*('白止-S级品'!$D$1:$AV$1=U$1)*('白止-S级品'!$D$2:$AV$26)),0)+IFERROR(SUMPRODUCT(('乐容-S级品'!$A$4:$A$32=$B161)*('乐容-S级品'!$L$3:$CA$3=U$1)*('乐容-S级品'!$L$4:$CA$32)),0)</f>
      </c>
      <c r="V161" s="280">
        <f>IFERROR(SUMPRODUCT(('控温被PRO-S级品'!$B$2:$B$10=$B161)*('控温被PRO-S级品'!$E$1:$BE$1=V$1)*('控温被PRO-S级品'!$E$2:$BE$10)),0)+IFERROR(SUMPRODUCT(('冬被-S级品'!$B$2:$B$10=$B161)*('冬被-S级品'!$E$1:$AW$1=V$1)*('冬被-S级品'!$E$2:$AW$10)),0)+IFERROR(SUMPRODUCT(('白止-S级品'!$A$2:$A$26=$B161)*('白止-S级品'!$D$1:$AV$1=V$1)*('白止-S级品'!$D$2:$AV$26)),0)+IFERROR(SUMPRODUCT(('乐容-S级品'!$A$4:$A$32=$B161)*('乐容-S级品'!$L$3:$CA$3=V$1)*('乐容-S级品'!$L$4:$CA$32)),0)</f>
      </c>
      <c r="W161" s="280">
        <f>IFERROR(SUMPRODUCT(('控温被PRO-S级品'!$B$2:$B$10=$B161)*('控温被PRO-S级品'!$E$1:$BE$1=W$1)*('控温被PRO-S级品'!$E$2:$BE$10)),0)+IFERROR(SUMPRODUCT(('冬被-S级品'!$B$2:$B$10=$B161)*('冬被-S级品'!$E$1:$AW$1=W$1)*('冬被-S级品'!$E$2:$AW$10)),0)+IFERROR(SUMPRODUCT(('白止-S级品'!$A$2:$A$26=$B161)*('白止-S级品'!$D$1:$AV$1=W$1)*('白止-S级品'!$D$2:$AV$26)),0)+IFERROR(SUMPRODUCT(('乐容-S级品'!$A$4:$A$32=$B161)*('乐容-S级品'!$L$3:$CA$3=W$1)*('乐容-S级品'!$L$4:$CA$32)),0)</f>
      </c>
      <c r="X161" s="280">
        <f>IFERROR(SUMPRODUCT(('控温被PRO-S级品'!$B$2:$B$10=$B161)*('控温被PRO-S级品'!$E$1:$BE$1=X$1)*('控温被PRO-S级品'!$E$2:$BE$10)),0)+IFERROR(SUMPRODUCT(('冬被-S级品'!$B$2:$B$10=$B161)*('冬被-S级品'!$E$1:$AW$1=X$1)*('冬被-S级品'!$E$2:$AW$10)),0)+IFERROR(SUMPRODUCT(('白止-S级品'!$A$2:$A$26=$B161)*('白止-S级品'!$D$1:$AV$1=X$1)*('白止-S级品'!$D$2:$AV$26)),0)+IFERROR(SUMPRODUCT(('乐容-S级品'!$A$4:$A$32=$B161)*('乐容-S级品'!$L$3:$CA$3=X$1)*('乐容-S级品'!$L$4:$CA$32)),0)</f>
      </c>
      <c r="Y161" s="280">
        <f>IFERROR(SUMPRODUCT(('控温被PRO-S级品'!$B$2:$B$10=$B161)*('控温被PRO-S级品'!$E$1:$BE$1=Y$1)*('控温被PRO-S级品'!$E$2:$BE$10)),0)+IFERROR(SUMPRODUCT(('冬被-S级品'!$B$2:$B$10=$B161)*('冬被-S级品'!$E$1:$AW$1=Y$1)*('冬被-S级品'!$E$2:$AW$10)),0)+IFERROR(SUMPRODUCT(('白止-S级品'!$A$2:$A$26=$B161)*('白止-S级品'!$D$1:$AV$1=Y$1)*('白止-S级品'!$D$2:$AV$26)),0)+IFERROR(SUMPRODUCT(('乐容-S级品'!$A$4:$A$32=$B161)*('乐容-S级品'!$L$3:$CA$3=Y$1)*('乐容-S级品'!$L$4:$CA$32)),0)</f>
      </c>
      <c r="Z161" s="280">
        <f>IFERROR(SUMPRODUCT(('控温被PRO-S级品'!$B$2:$B$10=$B161)*('控温被PRO-S级品'!$E$1:$BE$1=Z$1)*('控温被PRO-S级品'!$E$2:$BE$10)),0)+IFERROR(SUMPRODUCT(('冬被-S级品'!$B$2:$B$10=$B161)*('冬被-S级品'!$E$1:$AW$1=Z$1)*('冬被-S级品'!$E$2:$AW$10)),0)+IFERROR(SUMPRODUCT(('白止-S级品'!$A$2:$A$26=$B161)*('白止-S级品'!$D$1:$AV$1=Z$1)*('白止-S级品'!$D$2:$AV$26)),0)+IFERROR(SUMPRODUCT(('乐容-S级品'!$A$4:$A$32=$B161)*('乐容-S级品'!$L$3:$CA$3=Z$1)*('乐容-S级品'!$L$4:$CA$32)),0)</f>
      </c>
      <c r="AA161" s="280">
        <f>IFERROR(SUMPRODUCT(('控温被PRO-S级品'!$B$2:$B$10=$B161)*('控温被PRO-S级品'!$E$1:$BE$1=AA$1)*('控温被PRO-S级品'!$E$2:$BE$10)),0)+IFERROR(SUMPRODUCT(('冬被-S级品'!$B$2:$B$10=$B161)*('冬被-S级品'!$E$1:$AW$1=AA$1)*('冬被-S级品'!$E$2:$AW$10)),0)+IFERROR(SUMPRODUCT(('白止-S级品'!$A$2:$A$26=$B161)*('白止-S级品'!$D$1:$AV$1=AA$1)*('白止-S级品'!$D$2:$AV$26)),0)+IFERROR(SUMPRODUCT(('乐容-S级品'!$A$4:$A$32=$B161)*('乐容-S级品'!$L$3:$CA$3=AA$1)*('乐容-S级品'!$L$4:$CA$32)),0)</f>
      </c>
      <c r="AB161" s="280">
        <f>IFERROR(SUMPRODUCT(('控温被PRO-S级品'!$B$2:$B$10=$B161)*('控温被PRO-S级品'!$E$1:$BE$1=AB$1)*('控温被PRO-S级品'!$E$2:$BE$10)),0)+IFERROR(SUMPRODUCT(('冬被-S级品'!$B$2:$B$10=$B161)*('冬被-S级品'!$E$1:$AW$1=AB$1)*('冬被-S级品'!$E$2:$AW$10)),0)+IFERROR(SUMPRODUCT(('白止-S级品'!$A$2:$A$26=$B161)*('白止-S级品'!$D$1:$AV$1=AB$1)*('白止-S级品'!$D$2:$AV$26)),0)+IFERROR(SUMPRODUCT(('乐容-S级品'!$A$4:$A$32=$B161)*('乐容-S级品'!$L$3:$CA$3=AB$1)*('乐容-S级品'!$L$4:$CA$32)),0)</f>
      </c>
      <c r="AC161" s="280">
        <f>IFERROR(SUMPRODUCT(('控温被PRO-S级品'!$B$2:$B$10=$B161)*('控温被PRO-S级品'!$E$1:$BE$1=AC$1)*('控温被PRO-S级品'!$E$2:$BE$10)),0)+IFERROR(SUMPRODUCT(('冬被-S级品'!$B$2:$B$10=$B161)*('冬被-S级品'!$E$1:$AW$1=AC$1)*('冬被-S级品'!$E$2:$AW$10)),0)+IFERROR(SUMPRODUCT(('白止-S级品'!$A$2:$A$26=$B161)*('白止-S级品'!$D$1:$AV$1=AC$1)*('白止-S级品'!$D$2:$AV$26)),0)+IFERROR(SUMPRODUCT(('乐容-S级品'!$A$4:$A$32=$B161)*('乐容-S级品'!$L$3:$CA$3=AC$1)*('乐容-S级品'!$L$4:$CA$32)),0)</f>
      </c>
      <c r="AD161" s="280">
        <f>IFERROR(SUMPRODUCT(('控温被PRO-S级品'!$B$2:$B$10=$B161)*('控温被PRO-S级品'!$E$1:$BE$1=AD$1)*('控温被PRO-S级品'!$E$2:$BE$10)),0)+IFERROR(SUMPRODUCT(('冬被-S级品'!$B$2:$B$10=$B161)*('冬被-S级品'!$E$1:$AW$1=AD$1)*('冬被-S级品'!$E$2:$AW$10)),0)+IFERROR(SUMPRODUCT(('白止-S级品'!$A$2:$A$26=$B161)*('白止-S级品'!$D$1:$AV$1=AD$1)*('白止-S级品'!$D$2:$AV$26)),0)+IFERROR(SUMPRODUCT(('乐容-S级品'!$A$4:$A$32=$B161)*('乐容-S级品'!$L$3:$CA$3=AD$1)*('乐容-S级品'!$L$4:$CA$32)),0)</f>
      </c>
      <c r="AE161" s="280">
        <f>IFERROR(SUMPRODUCT(('控温被PRO-S级品'!$B$2:$B$10=$B161)*('控温被PRO-S级品'!$E$1:$BE$1=AE$1)*('控温被PRO-S级品'!$E$2:$BE$10)),0)+IFERROR(SUMPRODUCT(('冬被-S级品'!$B$2:$B$10=$B161)*('冬被-S级品'!$E$1:$AW$1=AE$1)*('冬被-S级品'!$E$2:$AW$10)),0)+IFERROR(SUMPRODUCT(('白止-S级品'!$A$2:$A$26=$B161)*('白止-S级品'!$D$1:$AV$1=AE$1)*('白止-S级品'!$D$2:$AV$26)),0)+IFERROR(SUMPRODUCT(('乐容-S级品'!$A$4:$A$32=$B161)*('乐容-S级品'!$L$3:$CA$3=AE$1)*('乐容-S级品'!$L$4:$CA$32)),0)</f>
      </c>
      <c r="AF161" s="280">
        <f>IFERROR(SUMPRODUCT(('控温被PRO-S级品'!$B$2:$B$10=$B161)*('控温被PRO-S级品'!$E$1:$BE$1=AF$1)*('控温被PRO-S级品'!$E$2:$BE$10)),0)+IFERROR(SUMPRODUCT(('冬被-S级品'!$B$2:$B$10=$B161)*('冬被-S级品'!$E$1:$AW$1=AF$1)*('冬被-S级品'!$E$2:$AW$10)),0)+IFERROR(SUMPRODUCT(('白止-S级品'!$A$2:$A$26=$B161)*('白止-S级品'!$D$1:$AV$1=AF$1)*('白止-S级品'!$D$2:$AV$26)),0)+IFERROR(SUMPRODUCT(('乐容-S级品'!$A$4:$A$32=$B161)*('乐容-S级品'!$L$3:$CA$3=AF$1)*('乐容-S级品'!$L$4:$CA$32)),0)</f>
      </c>
      <c r="AG161" s="280">
        <f>IFERROR(SUMPRODUCT(('控温被PRO-S级品'!$B$2:$B$10=$B161)*('控温被PRO-S级品'!$E$1:$BE$1=AG$1)*('控温被PRO-S级品'!$E$2:$BE$10)),0)+IFERROR(SUMPRODUCT(('冬被-S级品'!$B$2:$B$10=$B161)*('冬被-S级品'!$E$1:$AW$1=AG$1)*('冬被-S级品'!$E$2:$AW$10)),0)+IFERROR(SUMPRODUCT(('白止-S级品'!$A$2:$A$26=$B161)*('白止-S级品'!$D$1:$AV$1=AG$1)*('白止-S级品'!$D$2:$AV$26)),0)+IFERROR(SUMPRODUCT(('乐容-S级品'!$A$4:$A$32=$B161)*('乐容-S级品'!$L$3:$CA$3=AG$1)*('乐容-S级品'!$L$4:$CA$32)),0)</f>
      </c>
      <c r="AH161" s="280">
        <f>IFERROR(SUMPRODUCT(('控温被PRO-S级品'!$B$2:$B$10=$B161)*('控温被PRO-S级品'!$E$1:$BE$1=AH$1)*('控温被PRO-S级品'!$E$2:$BE$10)),0)+IFERROR(SUMPRODUCT(('冬被-S级品'!$B$2:$B$10=$B161)*('冬被-S级品'!$E$1:$AW$1=AH$1)*('冬被-S级品'!$E$2:$AW$10)),0)+IFERROR(SUMPRODUCT(('白止-S级品'!$A$2:$A$26=$B161)*('白止-S级品'!$D$1:$AV$1=AH$1)*('白止-S级品'!$D$2:$AV$26)),0)+IFERROR(SUMPRODUCT(('乐容-S级品'!$A$4:$A$32=$B161)*('乐容-S级品'!$L$3:$CA$3=AH$1)*('乐容-S级品'!$L$4:$CA$32)),0)</f>
      </c>
      <c r="AI161" s="280">
        <f>IFERROR(SUMPRODUCT(('控温被PRO-S级品'!$B$2:$B$10=$B161)*('控温被PRO-S级品'!$E$1:$BE$1=AI$1)*('控温被PRO-S级品'!$E$2:$BE$10)),0)+IFERROR(SUMPRODUCT(('冬被-S级品'!$B$2:$B$10=$B161)*('冬被-S级品'!$E$1:$AW$1=AI$1)*('冬被-S级品'!$E$2:$AW$10)),0)+IFERROR(SUMPRODUCT(('白止-S级品'!$A$2:$A$26=$B161)*('白止-S级品'!$D$1:$AV$1=AI$1)*('白止-S级品'!$D$2:$AV$26)),0)+IFERROR(SUMPRODUCT(('乐容-S级品'!$A$4:$A$32=$B161)*('乐容-S级品'!$L$3:$CA$3=AI$1)*('乐容-S级品'!$L$4:$CA$32)),0)</f>
      </c>
      <c r="AJ161" s="280">
        <f>IFERROR(SUMPRODUCT(('控温被PRO-S级品'!$B$2:$B$10=$B161)*('控温被PRO-S级品'!$E$1:$BE$1=AJ$1)*('控温被PRO-S级品'!$E$2:$BE$10)),0)+IFERROR(SUMPRODUCT(('冬被-S级品'!$B$2:$B$10=$B161)*('冬被-S级品'!$E$1:$AW$1=AJ$1)*('冬被-S级品'!$E$2:$AW$10)),0)+IFERROR(SUMPRODUCT(('白止-S级品'!$A$2:$A$26=$B161)*('白止-S级品'!$D$1:$AV$1=AJ$1)*('白止-S级品'!$D$2:$AV$26)),0)+IFERROR(SUMPRODUCT(('乐容-S级品'!$A$4:$A$32=$B161)*('乐容-S级品'!$L$3:$CA$3=AJ$1)*('乐容-S级品'!$L$4:$CA$32)),0)</f>
      </c>
      <c r="AK161" s="280">
        <f>IFERROR(SUMPRODUCT(('控温被PRO-S级品'!$B$2:$B$10=$B161)*('控温被PRO-S级品'!$E$1:$BE$1=AK$1)*('控温被PRO-S级品'!$E$2:$BE$10)),0)+IFERROR(SUMPRODUCT(('冬被-S级品'!$B$2:$B$10=$B161)*('冬被-S级品'!$E$1:$AW$1=AK$1)*('冬被-S级品'!$E$2:$AW$10)),0)+IFERROR(SUMPRODUCT(('白止-S级品'!$A$2:$A$26=$B161)*('白止-S级品'!$D$1:$AV$1=AK$1)*('白止-S级品'!$D$2:$AV$26)),0)+IFERROR(SUMPRODUCT(('乐容-S级品'!$A$4:$A$32=$B161)*('乐容-S级品'!$L$3:$CA$3=AK$1)*('乐容-S级品'!$L$4:$CA$32)),0)</f>
      </c>
      <c r="AL161" s="280">
        <f>IFERROR(SUMPRODUCT(('控温被PRO-S级品'!$B$2:$B$10=$B161)*('控温被PRO-S级品'!$E$1:$BE$1=AL$1)*('控温被PRO-S级品'!$E$2:$BE$10)),0)+IFERROR(SUMPRODUCT(('冬被-S级品'!$B$2:$B$10=$B161)*('冬被-S级品'!$E$1:$AW$1=AL$1)*('冬被-S级品'!$E$2:$AW$10)),0)+IFERROR(SUMPRODUCT(('白止-S级品'!$A$2:$A$26=$B161)*('白止-S级品'!$D$1:$AV$1=AL$1)*('白止-S级品'!$D$2:$AV$26)),0)+IFERROR(SUMPRODUCT(('乐容-S级品'!$A$4:$A$32=$B161)*('乐容-S级品'!$L$3:$CA$3=AL$1)*('乐容-S级品'!$L$4:$CA$32)),0)</f>
      </c>
      <c r="AM161" s="280">
        <f>IFERROR(SUMPRODUCT(('控温被PRO-S级品'!$B$2:$B$10=$B161)*('控温被PRO-S级品'!$E$1:$BE$1=AM$1)*('控温被PRO-S级品'!$E$2:$BE$10)),0)+IFERROR(SUMPRODUCT(('冬被-S级品'!$B$2:$B$10=$B161)*('冬被-S级品'!$E$1:$AW$1=AM$1)*('冬被-S级品'!$E$2:$AW$10)),0)+IFERROR(SUMPRODUCT(('白止-S级品'!$A$2:$A$26=$B161)*('白止-S级品'!$D$1:$AV$1=AM$1)*('白止-S级品'!$D$2:$AV$26)),0)+IFERROR(SUMPRODUCT(('乐容-S级品'!$A$4:$A$32=$B161)*('乐容-S级品'!$L$3:$CA$3=AM$1)*('乐容-S级品'!$L$4:$CA$32)),0)</f>
      </c>
      <c r="AN161" s="280">
        <f>IFERROR(SUMPRODUCT(('控温被PRO-S级品'!$B$2:$B$10=$B161)*('控温被PRO-S级品'!$E$1:$BE$1=AN$1)*('控温被PRO-S级品'!$E$2:$BE$10)),0)+IFERROR(SUMPRODUCT(('冬被-S级品'!$B$2:$B$10=$B161)*('冬被-S级品'!$E$1:$AW$1=AN$1)*('冬被-S级品'!$E$2:$AW$10)),0)+IFERROR(SUMPRODUCT(('白止-S级品'!$A$2:$A$26=$B161)*('白止-S级品'!$D$1:$AV$1=AN$1)*('白止-S级品'!$D$2:$AV$26)),0)+IFERROR(SUMPRODUCT(('乐容-S级品'!$A$4:$A$32=$B161)*('乐容-S级品'!$L$3:$CA$3=AN$1)*('乐容-S级品'!$L$4:$CA$32)),0)</f>
      </c>
      <c r="AO161" s="280">
        <f>IFERROR(SUMPRODUCT(('控温被PRO-S级品'!$B$2:$B$10=$B161)*('控温被PRO-S级品'!$E$1:$BE$1=AO$1)*('控温被PRO-S级品'!$E$2:$BE$10)),0)+IFERROR(SUMPRODUCT(('冬被-S级品'!$B$2:$B$10=$B161)*('冬被-S级品'!$E$1:$AW$1=AO$1)*('冬被-S级品'!$E$2:$AW$10)),0)+IFERROR(SUMPRODUCT(('白止-S级品'!$A$2:$A$26=$B161)*('白止-S级品'!$D$1:$AV$1=AO$1)*('白止-S级品'!$D$2:$AV$26)),0)+IFERROR(SUMPRODUCT(('乐容-S级品'!$A$4:$A$32=$B161)*('乐容-S级品'!$L$3:$CA$3=AO$1)*('乐容-S级品'!$L$4:$CA$32)),0)</f>
      </c>
      <c r="AP161" s="280">
        <f>IFERROR(SUMPRODUCT(('控温被PRO-S级品'!$B$2:$B$10=$B161)*('控温被PRO-S级品'!$E$1:$BE$1=AP$1)*('控温被PRO-S级品'!$E$2:$BE$10)),0)+IFERROR(SUMPRODUCT(('冬被-S级品'!$B$2:$B$10=$B161)*('冬被-S级品'!$E$1:$AW$1=AP$1)*('冬被-S级品'!$E$2:$AW$10)),0)+IFERROR(SUMPRODUCT(('白止-S级品'!$A$2:$A$26=$B161)*('白止-S级品'!$D$1:$AV$1=AP$1)*('白止-S级品'!$D$2:$AV$26)),0)+IFERROR(SUMPRODUCT(('乐容-S级品'!$A$4:$A$32=$B161)*('乐容-S级品'!$L$3:$CA$3=AP$1)*('乐容-S级品'!$L$4:$CA$32)),0)</f>
      </c>
      <c r="AQ161" s="280">
        <f>IFERROR(SUMPRODUCT(('控温被PRO-S级品'!$B$2:$B$10=$B161)*('控温被PRO-S级品'!$E$1:$BE$1=AQ$1)*('控温被PRO-S级品'!$E$2:$BE$10)),0)+IFERROR(SUMPRODUCT(('冬被-S级品'!$B$2:$B$10=$B161)*('冬被-S级品'!$E$1:$AW$1=AQ$1)*('冬被-S级品'!$E$2:$AW$10)),0)+IFERROR(SUMPRODUCT(('白止-S级品'!$A$2:$A$26=$B161)*('白止-S级品'!$D$1:$AV$1=AQ$1)*('白止-S级品'!$D$2:$AV$26)),0)+IFERROR(SUMPRODUCT(('乐容-S级品'!$A$4:$A$32=$B161)*('乐容-S级品'!$L$3:$CA$3=AQ$1)*('乐容-S级品'!$L$4:$CA$32)),0)</f>
      </c>
      <c r="AR161" s="280">
        <f>IFERROR(SUMPRODUCT(('控温被PRO-S级品'!$B$2:$B$10=$B161)*('控温被PRO-S级品'!$E$1:$BE$1=AR$1)*('控温被PRO-S级品'!$E$2:$BE$10)),0)+IFERROR(SUMPRODUCT(('冬被-S级品'!$B$2:$B$10=$B161)*('冬被-S级品'!$E$1:$AW$1=AR$1)*('冬被-S级品'!$E$2:$AW$10)),0)+IFERROR(SUMPRODUCT(('白止-S级品'!$A$2:$A$26=$B161)*('白止-S级品'!$D$1:$AV$1=AR$1)*('白止-S级品'!$D$2:$AV$26)),0)+IFERROR(SUMPRODUCT(('乐容-S级品'!$A$4:$A$32=$B161)*('乐容-S级品'!$L$3:$CA$3=AR$1)*('乐容-S级品'!$L$4:$CA$32)),0)</f>
      </c>
      <c r="AS161" s="280">
        <f>IFERROR(SUMPRODUCT(('控温被PRO-S级品'!$B$2:$B$10=$B161)*('控温被PRO-S级品'!$E$1:$BE$1=AS$1)*('控温被PRO-S级品'!$E$2:$BE$10)),0)+IFERROR(SUMPRODUCT(('冬被-S级品'!$B$2:$B$10=$B161)*('冬被-S级品'!$E$1:$AW$1=AS$1)*('冬被-S级品'!$E$2:$AW$10)),0)+IFERROR(SUMPRODUCT(('白止-S级品'!$A$2:$A$26=$B161)*('白止-S级品'!$D$1:$AV$1=AS$1)*('白止-S级品'!$D$2:$AV$26)),0)+IFERROR(SUMPRODUCT(('乐容-S级品'!$A$4:$A$32=$B161)*('乐容-S级品'!$L$3:$CA$3=AS$1)*('乐容-S级品'!$L$4:$CA$32)),0)</f>
      </c>
      <c r="AT161" s="280">
        <f>IFERROR(SUMPRODUCT(('控温被PRO-S级品'!$B$2:$B$10=$B161)*('控温被PRO-S级品'!$E$1:$BE$1=AT$1)*('控温被PRO-S级品'!$E$2:$BE$10)),0)+IFERROR(SUMPRODUCT(('冬被-S级品'!$B$2:$B$10=$B161)*('冬被-S级品'!$E$1:$AW$1=AT$1)*('冬被-S级品'!$E$2:$AW$10)),0)+IFERROR(SUMPRODUCT(('白止-S级品'!$A$2:$A$26=$B161)*('白止-S级品'!$D$1:$AV$1=AT$1)*('白止-S级品'!$D$2:$AV$26)),0)+IFERROR(SUMPRODUCT(('乐容-S级品'!$A$4:$A$32=$B161)*('乐容-S级品'!$L$3:$CA$3=AT$1)*('乐容-S级品'!$L$4:$CA$32)),0)</f>
      </c>
      <c r="AU161" s="280">
        <f>IFERROR(SUMPRODUCT(('控温被PRO-S级品'!$B$2:$B$10=$B161)*('控温被PRO-S级品'!$E$1:$BE$1=AU$1)*('控温被PRO-S级品'!$E$2:$BE$10)),0)+IFERROR(SUMPRODUCT(('冬被-S级品'!$B$2:$B$10=$B161)*('冬被-S级品'!$E$1:$AW$1=AU$1)*('冬被-S级品'!$E$2:$AW$10)),0)+IFERROR(SUMPRODUCT(('白止-S级品'!$A$2:$A$26=$B161)*('白止-S级品'!$D$1:$AV$1=AU$1)*('白止-S级品'!$D$2:$AV$26)),0)+IFERROR(SUMPRODUCT(('乐容-S级品'!$A$4:$A$32=$B161)*('乐容-S级品'!$L$3:$CA$3=AU$1)*('乐容-S级品'!$L$4:$CA$32)),0)</f>
      </c>
      <c r="AV161" s="280">
        <f>IFERROR(SUMPRODUCT(('控温被PRO-S级品'!$B$2:$B$10=$B161)*('控温被PRO-S级品'!$E$1:$BE$1=AV$1)*('控温被PRO-S级品'!$E$2:$BE$10)),0)+IFERROR(SUMPRODUCT(('冬被-S级品'!$B$2:$B$10=$B161)*('冬被-S级品'!$E$1:$AW$1=AV$1)*('冬被-S级品'!$E$2:$AW$10)),0)+IFERROR(SUMPRODUCT(('白止-S级品'!$A$2:$A$26=$B161)*('白止-S级品'!$D$1:$AV$1=AV$1)*('白止-S级品'!$D$2:$AV$26)),0)+IFERROR(SUMPRODUCT(('乐容-S级品'!$A$4:$A$32=$B161)*('乐容-S级品'!$L$3:$CA$3=AV$1)*('乐容-S级品'!$L$4:$CA$32)),0)</f>
      </c>
      <c r="AW161" s="280">
        <f>IFERROR(SUMPRODUCT(('控温被PRO-S级品'!$B$2:$B$10=$B161)*('控温被PRO-S级品'!$E$1:$BE$1=AW$1)*('控温被PRO-S级品'!$E$2:$BE$10)),0)+IFERROR(SUMPRODUCT(('冬被-S级品'!$B$2:$B$10=$B161)*('冬被-S级品'!$E$1:$AW$1=AW$1)*('冬被-S级品'!$E$2:$AW$10)),0)+IFERROR(SUMPRODUCT(('白止-S级品'!$A$2:$A$26=$B161)*('白止-S级品'!$D$1:$AV$1=AW$1)*('白止-S级品'!$D$2:$AV$26)),0)+IFERROR(SUMPRODUCT(('乐容-S级品'!$A$4:$A$32=$B161)*('乐容-S级品'!$L$3:$CA$3=AW$1)*('乐容-S级品'!$L$4:$CA$32)),0)</f>
      </c>
      <c r="AX161" s="280">
        <f>IFERROR(SUMPRODUCT(('控温被PRO-S级品'!$B$2:$B$10=$B161)*('控温被PRO-S级品'!$E$1:$BE$1=AX$1)*('控温被PRO-S级品'!$E$2:$BE$10)),0)+IFERROR(SUMPRODUCT(('冬被-S级品'!$B$2:$B$10=$B161)*('冬被-S级品'!$E$1:$AW$1=AX$1)*('冬被-S级品'!$E$2:$AW$10)),0)+IFERROR(SUMPRODUCT(('白止-S级品'!$A$2:$A$26=$B161)*('白止-S级品'!$D$1:$AV$1=AX$1)*('白止-S级品'!$D$2:$AV$26)),0)+IFERROR(SUMPRODUCT(('乐容-S级品'!$A$4:$A$32=$B161)*('乐容-S级品'!$L$3:$CA$3=AX$1)*('乐容-S级品'!$L$4:$CA$32)),0)</f>
      </c>
      <c r="AY161" s="280">
        <f>IFERROR(SUMPRODUCT(('控温被PRO-S级品'!$B$2:$B$10=$B161)*('控温被PRO-S级品'!$E$1:$BE$1=AY$1)*('控温被PRO-S级品'!$E$2:$BE$10)),0)+IFERROR(SUMPRODUCT(('冬被-S级品'!$B$2:$B$10=$B161)*('冬被-S级品'!$E$1:$AW$1=AY$1)*('冬被-S级品'!$E$2:$AW$10)),0)+IFERROR(SUMPRODUCT(('白止-S级品'!$A$2:$A$26=$B161)*('白止-S级品'!$D$1:$AV$1=AY$1)*('白止-S级品'!$D$2:$AV$26)),0)+IFERROR(SUMPRODUCT(('乐容-S级品'!$A$4:$A$32=$B161)*('乐容-S级品'!$L$3:$CA$3=AY$1)*('乐容-S级品'!$L$4:$CA$32)),0)</f>
      </c>
      <c r="AZ161" s="280">
        <f>IFERROR(SUMPRODUCT(('控温被PRO-S级品'!$B$2:$B$10=$B161)*('控温被PRO-S级品'!$E$1:$BE$1=AZ$1)*('控温被PRO-S级品'!$E$2:$BE$10)),0)+IFERROR(SUMPRODUCT(('冬被-S级品'!$B$2:$B$10=$B161)*('冬被-S级品'!$E$1:$AW$1=AZ$1)*('冬被-S级品'!$E$2:$AW$10)),0)+IFERROR(SUMPRODUCT(('白止-S级品'!$A$2:$A$26=$B161)*('白止-S级品'!$D$1:$AV$1=AZ$1)*('白止-S级品'!$D$2:$AV$26)),0)+IFERROR(SUMPRODUCT(('乐容-S级品'!$A$4:$A$32=$B161)*('乐容-S级品'!$L$3:$CA$3=AZ$1)*('乐容-S级品'!$L$4:$CA$32)),0)</f>
      </c>
      <c r="BA161" s="280">
        <f>IFERROR(SUMPRODUCT(('控温被PRO-S级品'!$B$2:$B$10=$B161)*('控温被PRO-S级品'!$E$1:$BE$1=BA$1)*('控温被PRO-S级品'!$E$2:$BE$10)),0)+IFERROR(SUMPRODUCT(('冬被-S级品'!$B$2:$B$10=$B161)*('冬被-S级品'!$E$1:$AW$1=BA$1)*('冬被-S级品'!$E$2:$AW$10)),0)+IFERROR(SUMPRODUCT(('白止-S级品'!$A$2:$A$26=$B161)*('白止-S级品'!$D$1:$AV$1=BA$1)*('白止-S级品'!$D$2:$AV$26)),0)+IFERROR(SUMPRODUCT(('乐容-S级品'!$A$4:$A$32=$B161)*('乐容-S级品'!$L$3:$CA$3=BA$1)*('乐容-S级品'!$L$4:$CA$32)),0)</f>
      </c>
      <c r="BB161" s="280">
        <f>IFERROR(SUMPRODUCT(('控温被PRO-S级品'!$B$2:$B$10=$B161)*('控温被PRO-S级品'!$E$1:$BE$1=BB$1)*('控温被PRO-S级品'!$E$2:$BE$10)),0)+IFERROR(SUMPRODUCT(('冬被-S级品'!$B$2:$B$10=$B161)*('冬被-S级品'!$E$1:$AW$1=BB$1)*('冬被-S级品'!$E$2:$AW$10)),0)+IFERROR(SUMPRODUCT(('白止-S级品'!$A$2:$A$26=$B161)*('白止-S级品'!$D$1:$AV$1=BB$1)*('白止-S级品'!$D$2:$AV$26)),0)+IFERROR(SUMPRODUCT(('乐容-S级品'!$A$4:$A$32=$B161)*('乐容-S级品'!$L$3:$CA$3=BB$1)*('乐容-S级品'!$L$4:$CA$32)),0)</f>
      </c>
      <c r="BC161" s="280">
        <f>IFERROR(SUMPRODUCT(('控温被PRO-S级品'!$B$2:$B$10=$B161)*('控温被PRO-S级品'!$E$1:$BE$1=BC$1)*('控温被PRO-S级品'!$E$2:$BE$10)),0)+IFERROR(SUMPRODUCT(('冬被-S级品'!$B$2:$B$10=$B161)*('冬被-S级品'!$E$1:$AW$1=BC$1)*('冬被-S级品'!$E$2:$AW$10)),0)+IFERROR(SUMPRODUCT(('白止-S级品'!$A$2:$A$26=$B161)*('白止-S级品'!$D$1:$AV$1=BC$1)*('白止-S级品'!$D$2:$AV$26)),0)+IFERROR(SUMPRODUCT(('乐容-S级品'!$A$4:$A$32=$B161)*('乐容-S级品'!$L$3:$CA$3=BC$1)*('乐容-S级品'!$L$4:$CA$32)),0)</f>
      </c>
      <c r="BD161" s="280">
        <f>IFERROR(SUMPRODUCT(('控温被PRO-S级品'!$B$2:$B$10=$B161)*('控温被PRO-S级品'!$E$1:$BE$1=BD$1)*('控温被PRO-S级品'!$E$2:$BE$10)),0)+IFERROR(SUMPRODUCT(('冬被-S级品'!$B$2:$B$10=$B161)*('冬被-S级品'!$E$1:$AW$1=BD$1)*('冬被-S级品'!$E$2:$AW$10)),0)+IFERROR(SUMPRODUCT(('白止-S级品'!$A$2:$A$26=$B161)*('白止-S级品'!$D$1:$AV$1=BD$1)*('白止-S级品'!$D$2:$AV$26)),0)+IFERROR(SUMPRODUCT(('乐容-S级品'!$A$4:$A$32=$B161)*('乐容-S级品'!$L$3:$CA$3=BD$1)*('乐容-S级品'!$L$4:$CA$32)),0)</f>
      </c>
      <c r="BE161" s="280">
        <f>IFERROR(SUMPRODUCT(('控温被PRO-S级品'!$B$2:$B$10=$B161)*('控温被PRO-S级品'!$E$1:$BE$1=BE$1)*('控温被PRO-S级品'!$E$2:$BE$10)),0)+IFERROR(SUMPRODUCT(('冬被-S级品'!$B$2:$B$10=$B161)*('冬被-S级品'!$E$1:$AW$1=BE$1)*('冬被-S级品'!$E$2:$AW$10)),0)+IFERROR(SUMPRODUCT(('白止-S级品'!$A$2:$A$26=$B161)*('白止-S级品'!$D$1:$AV$1=BE$1)*('白止-S级品'!$D$2:$AV$26)),0)+IFERROR(SUMPRODUCT(('乐容-S级品'!$A$4:$A$32=$B161)*('乐容-S级品'!$L$3:$CA$3=BE$1)*('乐容-S级品'!$L$4:$CA$32)),0)</f>
      </c>
      <c r="BF161" s="280">
        <f>IFERROR(SUMPRODUCT(('控温被PRO-S级品'!$B$2:$B$10=$B161)*('控温被PRO-S级品'!$E$1:$BE$1=BF$1)*('控温被PRO-S级品'!$E$2:$BE$10)),0)+IFERROR(SUMPRODUCT(('冬被-S级品'!$B$2:$B$10=$B161)*('冬被-S级品'!$E$1:$AW$1=BF$1)*('冬被-S级品'!$E$2:$AW$10)),0)+IFERROR(SUMPRODUCT(('白止-S级品'!$A$2:$A$26=$B161)*('白止-S级品'!$D$1:$AV$1=BF$1)*('白止-S级品'!$D$2:$AV$26)),0)+IFERROR(SUMPRODUCT(('乐容-S级品'!$A$4:$A$32=$B161)*('乐容-S级品'!$L$3:$CA$3=BF$1)*('乐容-S级品'!$L$4:$CA$32)),0)</f>
      </c>
      <c r="BG161" s="280">
        <f>IFERROR(SUMPRODUCT(('控温被PRO-S级品'!$B$2:$B$10=$B161)*('控温被PRO-S级品'!$E$1:$BE$1=BG$1)*('控温被PRO-S级品'!$E$2:$BE$10)),0)+IFERROR(SUMPRODUCT(('冬被-S级品'!$B$2:$B$10=$B161)*('冬被-S级品'!$E$1:$AW$1=BG$1)*('冬被-S级品'!$E$2:$AW$10)),0)+IFERROR(SUMPRODUCT(('白止-S级品'!$A$2:$A$26=$B161)*('白止-S级品'!$D$1:$AV$1=BG$1)*('白止-S级品'!$D$2:$AV$26)),0)+IFERROR(SUMPRODUCT(('乐容-S级品'!$A$4:$A$32=$B161)*('乐容-S级品'!$L$3:$CA$3=BG$1)*('乐容-S级品'!$L$4:$CA$32)),0)</f>
      </c>
      <c r="BH161" s="280">
        <f>IFERROR(SUMPRODUCT(('控温被PRO-S级品'!$B$2:$B$10=$B161)*('控温被PRO-S级品'!$E$1:$BE$1=BH$1)*('控温被PRO-S级品'!$E$2:$BE$10)),0)+IFERROR(SUMPRODUCT(('冬被-S级品'!$B$2:$B$10=$B161)*('冬被-S级品'!$E$1:$AW$1=BH$1)*('冬被-S级品'!$E$2:$AW$10)),0)+IFERROR(SUMPRODUCT(('白止-S级品'!$A$2:$A$26=$B161)*('白止-S级品'!$D$1:$AV$1=BH$1)*('白止-S级品'!$D$2:$AV$26)),0)+IFERROR(SUMPRODUCT(('乐容-S级品'!$A$4:$A$32=$B161)*('乐容-S级品'!$L$3:$CA$3=BH$1)*('乐容-S级品'!$L$4:$CA$32)),0)</f>
      </c>
      <c r="BI161" s="280">
        <f>IFERROR(SUMPRODUCT(('控温被PRO-S级品'!$B$2:$B$10=$B161)*('控温被PRO-S级品'!$E$1:$BE$1=BI$1)*('控温被PRO-S级品'!$E$2:$BE$10)),0)+IFERROR(SUMPRODUCT(('冬被-S级品'!$B$2:$B$10=$B161)*('冬被-S级品'!$E$1:$AW$1=BI$1)*('冬被-S级品'!$E$2:$AW$10)),0)+IFERROR(SUMPRODUCT(('白止-S级品'!$A$2:$A$26=$B161)*('白止-S级品'!$D$1:$AV$1=BI$1)*('白止-S级品'!$D$2:$AV$26)),0)+IFERROR(SUMPRODUCT(('乐容-S级品'!$A$4:$A$32=$B161)*('乐容-S级品'!$L$3:$CA$3=BI$1)*('乐容-S级品'!$L$4:$CA$32)),0)</f>
      </c>
      <c r="BJ161" s="280">
        <f>IFERROR(SUMPRODUCT(('控温被PRO-S级品'!$B$2:$B$10=$B161)*('控温被PRO-S级品'!$E$1:$BE$1=BJ$1)*('控温被PRO-S级品'!$E$2:$BE$10)),0)+IFERROR(SUMPRODUCT(('冬被-S级品'!$B$2:$B$10=$B161)*('冬被-S级品'!$E$1:$AW$1=BJ$1)*('冬被-S级品'!$E$2:$AW$10)),0)+IFERROR(SUMPRODUCT(('白止-S级品'!$A$2:$A$26=$B161)*('白止-S级品'!$D$1:$AV$1=BJ$1)*('白止-S级品'!$D$2:$AV$26)),0)+IFERROR(SUMPRODUCT(('乐容-S级品'!$A$4:$A$32=$B161)*('乐容-S级品'!$L$3:$CA$3=BJ$1)*('乐容-S级品'!$L$4:$CA$32)),0)</f>
      </c>
      <c r="BK161" s="280">
        <f>IFERROR(SUMPRODUCT(('控温被PRO-S级品'!$B$2:$B$10=$B161)*('控温被PRO-S级品'!$E$1:$BE$1=BK$1)*('控温被PRO-S级品'!$E$2:$BE$10)),0)+IFERROR(SUMPRODUCT(('冬被-S级品'!$B$2:$B$10=$B161)*('冬被-S级品'!$E$1:$AW$1=BK$1)*('冬被-S级品'!$E$2:$AW$10)),0)+IFERROR(SUMPRODUCT(('白止-S级品'!$A$2:$A$26=$B161)*('白止-S级品'!$D$1:$AV$1=BK$1)*('白止-S级品'!$D$2:$AV$26)),0)+IFERROR(SUMPRODUCT(('乐容-S级品'!$A$4:$A$32=$B161)*('乐容-S级品'!$L$3:$CA$3=BK$1)*('乐容-S级品'!$L$4:$CA$32)),0)</f>
      </c>
      <c r="BL161" s="280">
        <f>IFERROR(SUMPRODUCT(('控温被PRO-S级品'!$B$2:$B$10=$B161)*('控温被PRO-S级品'!$E$1:$BE$1=BL$1)*('控温被PRO-S级品'!$E$2:$BE$10)),0)+IFERROR(SUMPRODUCT(('冬被-S级品'!$B$2:$B$10=$B161)*('冬被-S级品'!$E$1:$AW$1=BL$1)*('冬被-S级品'!$E$2:$AW$10)),0)+IFERROR(SUMPRODUCT(('白止-S级品'!$A$2:$A$26=$B161)*('白止-S级品'!$D$1:$AV$1=BL$1)*('白止-S级品'!$D$2:$AV$26)),0)+IFERROR(SUMPRODUCT(('乐容-S级品'!$A$4:$A$32=$B161)*('乐容-S级品'!$L$3:$CA$3=BL$1)*('乐容-S级品'!$L$4:$CA$32)),0)</f>
      </c>
      <c r="BM161" s="280">
        <f>IFERROR(SUMPRODUCT(('控温被PRO-S级品'!$B$2:$B$10=$B161)*('控温被PRO-S级品'!$E$1:$BE$1=BM$1)*('控温被PRO-S级品'!$E$2:$BE$10)),0)+IFERROR(SUMPRODUCT(('冬被-S级品'!$B$2:$B$10=$B161)*('冬被-S级品'!$E$1:$AW$1=BM$1)*('冬被-S级品'!$E$2:$AW$10)),0)+IFERROR(SUMPRODUCT(('白止-S级品'!$A$2:$A$26=$B161)*('白止-S级品'!$D$1:$AV$1=BM$1)*('白止-S级品'!$D$2:$AV$26)),0)+IFERROR(SUMPRODUCT(('乐容-S级品'!$A$4:$A$32=$B161)*('乐容-S级品'!$L$3:$CA$3=BM$1)*('乐容-S级品'!$L$4:$CA$32)),0)</f>
      </c>
      <c r="BN161" s="280">
        <f>IFERROR(SUMPRODUCT(('控温被PRO-S级品'!$B$2:$B$10=$B161)*('控温被PRO-S级品'!$E$1:$BE$1=BN$1)*('控温被PRO-S级品'!$E$2:$BE$10)),0)+IFERROR(SUMPRODUCT(('冬被-S级品'!$B$2:$B$10=$B161)*('冬被-S级品'!$E$1:$AW$1=BN$1)*('冬被-S级品'!$E$2:$AW$10)),0)+IFERROR(SUMPRODUCT(('白止-S级品'!$A$2:$A$26=$B161)*('白止-S级品'!$D$1:$AV$1=BN$1)*('白止-S级品'!$D$2:$AV$26)),0)+IFERROR(SUMPRODUCT(('乐容-S级品'!$A$4:$A$32=$B161)*('乐容-S级品'!$L$3:$CA$3=BN$1)*('乐容-S级品'!$L$4:$CA$32)),0)</f>
      </c>
      <c r="BO161" s="280">
        <f>IFERROR(SUMPRODUCT(('控温被PRO-S级品'!$B$2:$B$10=$B161)*('控温被PRO-S级品'!$E$1:$BE$1=BO$1)*('控温被PRO-S级品'!$E$2:$BE$10)),0)+IFERROR(SUMPRODUCT(('冬被-S级品'!$B$2:$B$10=$B161)*('冬被-S级品'!$E$1:$AW$1=BO$1)*('冬被-S级品'!$E$2:$AW$10)),0)+IFERROR(SUMPRODUCT(('白止-S级品'!$A$2:$A$26=$B161)*('白止-S级品'!$D$1:$AV$1=BO$1)*('白止-S级品'!$D$2:$AV$26)),0)+IFERROR(SUMPRODUCT(('乐容-S级品'!$A$4:$A$32=$B161)*('乐容-S级品'!$L$3:$CA$3=BO$1)*('乐容-S级品'!$L$4:$CA$32)),0)</f>
      </c>
      <c r="BP161" s="280">
        <f>IFERROR(SUMPRODUCT(('控温被PRO-S级品'!$B$2:$B$10=$B161)*('控温被PRO-S级品'!$E$1:$BE$1=BP$1)*('控温被PRO-S级品'!$E$2:$BE$10)),0)+IFERROR(SUMPRODUCT(('冬被-S级品'!$B$2:$B$10=$B161)*('冬被-S级品'!$E$1:$AW$1=BP$1)*('冬被-S级品'!$E$2:$AW$10)),0)+IFERROR(SUMPRODUCT(('白止-S级品'!$A$2:$A$26=$B161)*('白止-S级品'!$D$1:$AV$1=BP$1)*('白止-S级品'!$D$2:$AV$26)),0)+IFERROR(SUMPRODUCT(('乐容-S级品'!$A$4:$A$32=$B161)*('乐容-S级品'!$L$3:$CA$3=BP$1)*('乐容-S级品'!$L$4:$CA$32)),0)</f>
      </c>
      <c r="BQ161" s="280">
        <f>IFERROR(SUMPRODUCT(('控温被PRO-S级品'!$B$2:$B$10=$B161)*('控温被PRO-S级品'!$E$1:$BE$1=BQ$1)*('控温被PRO-S级品'!$E$2:$BE$10)),0)+IFERROR(SUMPRODUCT(('冬被-S级品'!$B$2:$B$10=$B161)*('冬被-S级品'!$E$1:$AW$1=BQ$1)*('冬被-S级品'!$E$2:$AW$10)),0)+IFERROR(SUMPRODUCT(('白止-S级品'!$A$2:$A$26=$B161)*('白止-S级品'!$D$1:$AV$1=BQ$1)*('白止-S级品'!$D$2:$AV$26)),0)+IFERROR(SUMPRODUCT(('乐容-S级品'!$A$4:$A$32=$B161)*('乐容-S级品'!$L$3:$CA$3=BQ$1)*('乐容-S级品'!$L$4:$CA$32)),0)</f>
      </c>
      <c r="BR161" s="280">
        <f>IFERROR(SUMPRODUCT(('控温被PRO-S级品'!$B$2:$B$10=$B161)*('控温被PRO-S级品'!$E$1:$BE$1=BR$1)*('控温被PRO-S级品'!$E$2:$BE$10)),0)+IFERROR(SUMPRODUCT(('冬被-S级品'!$B$2:$B$10=$B161)*('冬被-S级品'!$E$1:$AW$1=BR$1)*('冬被-S级品'!$E$2:$AW$10)),0)+IFERROR(SUMPRODUCT(('白止-S级品'!$A$2:$A$26=$B161)*('白止-S级品'!$D$1:$AV$1=BR$1)*('白止-S级品'!$D$2:$AV$26)),0)+IFERROR(SUMPRODUCT(('乐容-S级品'!$A$4:$A$32=$B161)*('乐容-S级品'!$L$3:$CA$3=BR$1)*('乐容-S级品'!$L$4:$CA$32)),0)</f>
      </c>
      <c r="BS161" s="280">
        <f>IFERROR(SUMPRODUCT(('控温被PRO-S级品'!$B$2:$B$10=$B161)*('控温被PRO-S级品'!$E$1:$BE$1=BS$1)*('控温被PRO-S级品'!$E$2:$BE$10)),0)+IFERROR(SUMPRODUCT(('冬被-S级品'!$B$2:$B$10=$B161)*('冬被-S级品'!$E$1:$AW$1=BS$1)*('冬被-S级品'!$E$2:$AW$10)),0)+IFERROR(SUMPRODUCT(('白止-S级品'!$A$2:$A$26=$B161)*('白止-S级品'!$D$1:$AV$1=BS$1)*('白止-S级品'!$D$2:$AV$26)),0)+IFERROR(SUMPRODUCT(('乐容-S级品'!$A$4:$A$32=$B161)*('乐容-S级品'!$L$3:$CA$3=BS$1)*('乐容-S级品'!$L$4:$CA$32)),0)</f>
      </c>
      <c r="BT161" s="280">
        <f>IFERROR(SUMPRODUCT(('控温被PRO-S级品'!$B$2:$B$10=$B161)*('控温被PRO-S级品'!$E$1:$BE$1=BT$1)*('控温被PRO-S级品'!$E$2:$BE$10)),0)+IFERROR(SUMPRODUCT(('冬被-S级品'!$B$2:$B$10=$B161)*('冬被-S级品'!$E$1:$AW$1=BT$1)*('冬被-S级品'!$E$2:$AW$10)),0)+IFERROR(SUMPRODUCT(('白止-S级品'!$A$2:$A$26=$B161)*('白止-S级品'!$D$1:$AV$1=BT$1)*('白止-S级品'!$D$2:$AV$26)),0)+IFERROR(SUMPRODUCT(('乐容-S级品'!$A$4:$A$32=$B161)*('乐容-S级品'!$L$3:$CA$3=BT$1)*('乐容-S级品'!$L$4:$CA$32)),0)</f>
      </c>
      <c r="BU161" s="280">
        <f>IFERROR(SUMPRODUCT(('控温被PRO-S级品'!$B$2:$B$10=$B161)*('控温被PRO-S级品'!$E$1:$BE$1=BU$1)*('控温被PRO-S级品'!$E$2:$BE$10)),0)+IFERROR(SUMPRODUCT(('冬被-S级品'!$B$2:$B$10=$B161)*('冬被-S级品'!$E$1:$AW$1=BU$1)*('冬被-S级品'!$E$2:$AW$10)),0)+IFERROR(SUMPRODUCT(('白止-S级品'!$A$2:$A$26=$B161)*('白止-S级品'!$D$1:$AV$1=BU$1)*('白止-S级品'!$D$2:$AV$26)),0)+IFERROR(SUMPRODUCT(('乐容-S级品'!$A$4:$A$32=$B161)*('乐容-S级品'!$L$3:$CA$3=BU$1)*('乐容-S级品'!$L$4:$CA$32)),0)</f>
      </c>
      <c r="BV161" s="280">
        <f>IFERROR(SUMPRODUCT(('控温被PRO-S级品'!$B$2:$B$10=$B161)*('控温被PRO-S级品'!$E$1:$BE$1=BV$1)*('控温被PRO-S级品'!$E$2:$BE$10)),0)+IFERROR(SUMPRODUCT(('冬被-S级品'!$B$2:$B$10=$B161)*('冬被-S级品'!$E$1:$AW$1=BV$1)*('冬被-S级品'!$E$2:$AW$10)),0)+IFERROR(SUMPRODUCT(('白止-S级品'!$A$2:$A$26=$B161)*('白止-S级品'!$D$1:$AV$1=BV$1)*('白止-S级品'!$D$2:$AV$26)),0)+IFERROR(SUMPRODUCT(('乐容-S级品'!$A$4:$A$32=$B161)*('乐容-S级品'!$L$3:$CA$3=BV$1)*('乐容-S级品'!$L$4:$CA$32)),0)</f>
      </c>
      <c r="BW161" s="280">
        <f>IFERROR(SUMPRODUCT(('控温被PRO-S级品'!$B$2:$B$10=$B161)*('控温被PRO-S级品'!$E$1:$BE$1=BW$1)*('控温被PRO-S级品'!$E$2:$BE$10)),0)+IFERROR(SUMPRODUCT(('冬被-S级品'!$B$2:$B$10=$B161)*('冬被-S级品'!$E$1:$AW$1=BW$1)*('冬被-S级品'!$E$2:$AW$10)),0)+IFERROR(SUMPRODUCT(('白止-S级品'!$A$2:$A$26=$B161)*('白止-S级品'!$D$1:$AV$1=BW$1)*('白止-S级品'!$D$2:$AV$26)),0)+IFERROR(SUMPRODUCT(('乐容-S级品'!$A$4:$A$32=$B161)*('乐容-S级品'!$L$3:$CA$3=BW$1)*('乐容-S级品'!$L$4:$CA$32)),0)</f>
      </c>
      <c r="BX161" s="280">
        <f>IFERROR(SUMPRODUCT(('控温被PRO-S级品'!$B$2:$B$10=$B161)*('控温被PRO-S级品'!$E$1:$BE$1=BX$1)*('控温被PRO-S级品'!$E$2:$BE$10)),0)+IFERROR(SUMPRODUCT(('冬被-S级品'!$B$2:$B$10=$B161)*('冬被-S级品'!$E$1:$AW$1=BX$1)*('冬被-S级品'!$E$2:$AW$10)),0)+IFERROR(SUMPRODUCT(('白止-S级品'!$A$2:$A$26=$B161)*('白止-S级品'!$D$1:$AV$1=BX$1)*('白止-S级品'!$D$2:$AV$26)),0)+IFERROR(SUMPRODUCT(('乐容-S级品'!$A$4:$A$32=$B161)*('乐容-S级品'!$L$3:$CA$3=BX$1)*('乐容-S级品'!$L$4:$CA$32)),0)</f>
      </c>
      <c r="BY161" s="280">
        <f>IFERROR(SUMPRODUCT(('控温被PRO-S级品'!$B$2:$B$10=$B161)*('控温被PRO-S级品'!$E$1:$BE$1=BY$1)*('控温被PRO-S级品'!$E$2:$BE$10)),0)+IFERROR(SUMPRODUCT(('冬被-S级品'!$B$2:$B$10=$B161)*('冬被-S级品'!$E$1:$AW$1=BY$1)*('冬被-S级品'!$E$2:$AW$10)),0)+IFERROR(SUMPRODUCT(('白止-S级品'!$A$2:$A$26=$B161)*('白止-S级品'!$D$1:$AV$1=BY$1)*('白止-S级品'!$D$2:$AV$26)),0)+IFERROR(SUMPRODUCT(('乐容-S级品'!$A$4:$A$32=$B161)*('乐容-S级品'!$L$3:$CA$3=BY$1)*('乐容-S级品'!$L$4:$CA$32)),0)</f>
      </c>
      <c r="BZ161" s="280">
        <f>IFERROR(SUMPRODUCT(('控温被PRO-S级品'!$B$2:$B$10=$B161)*('控温被PRO-S级品'!$E$1:$BE$1=BZ$1)*('控温被PRO-S级品'!$E$2:$BE$10)),0)+IFERROR(SUMPRODUCT(('冬被-S级品'!$B$2:$B$10=$B161)*('冬被-S级品'!$E$1:$AW$1=BZ$1)*('冬被-S级品'!$E$2:$AW$10)),0)+IFERROR(SUMPRODUCT(('白止-S级品'!$A$2:$A$26=$B161)*('白止-S级品'!$D$1:$AV$1=BZ$1)*('白止-S级品'!$D$2:$AV$26)),0)+IFERROR(SUMPRODUCT(('乐容-S级品'!$A$4:$A$32=$B161)*('乐容-S级品'!$L$3:$CA$3=BZ$1)*('乐容-S级品'!$L$4:$CA$32)),0)</f>
      </c>
      <c r="CA161" s="280">
        <f>IFERROR(SUMPRODUCT(('控温被PRO-S级品'!$B$2:$B$10=$B161)*('控温被PRO-S级品'!$E$1:$BE$1=CA$1)*('控温被PRO-S级品'!$E$2:$BE$10)),0)+IFERROR(SUMPRODUCT(('冬被-S级品'!$B$2:$B$10=$B161)*('冬被-S级品'!$E$1:$AW$1=CA$1)*('冬被-S级品'!$E$2:$AW$10)),0)+IFERROR(SUMPRODUCT(('白止-S级品'!$A$2:$A$26=$B161)*('白止-S级品'!$D$1:$AV$1=CA$1)*('白止-S级品'!$D$2:$AV$26)),0)+IFERROR(SUMPRODUCT(('乐容-S级品'!$A$4:$A$32=$B161)*('乐容-S级品'!$L$3:$CA$3=CA$1)*('乐容-S级品'!$L$4:$CA$32)),0)</f>
      </c>
      <c r="CB161" s="280">
        <f>IFERROR(SUMPRODUCT(('控温被PRO-S级品'!$B$2:$B$10=$B161)*('控温被PRO-S级品'!$E$1:$BE$1=CB$1)*('控温被PRO-S级品'!$E$2:$BE$10)),0)+IFERROR(SUMPRODUCT(('冬被-S级品'!$B$2:$B$10=$B161)*('冬被-S级品'!$E$1:$AW$1=CB$1)*('冬被-S级品'!$E$2:$AW$10)),0)+IFERROR(SUMPRODUCT(('白止-S级品'!$A$2:$A$26=$B161)*('白止-S级品'!$D$1:$AV$1=CB$1)*('白止-S级品'!$D$2:$AV$26)),0)+IFERROR(SUMPRODUCT(('乐容-S级品'!$A$4:$A$32=$B161)*('乐容-S级品'!$L$3:$CA$3=CB$1)*('乐容-S级品'!$L$4:$CA$32)),0)</f>
      </c>
      <c r="CC161" s="280">
        <f>IFERROR(SUMPRODUCT(('控温被PRO-S级品'!$B$2:$B$10=$B161)*('控温被PRO-S级品'!$E$1:$BE$1=CC$1)*('控温被PRO-S级品'!$E$2:$BE$10)),0)+IFERROR(SUMPRODUCT(('冬被-S级品'!$B$2:$B$10=$B161)*('冬被-S级品'!$E$1:$AW$1=CC$1)*('冬被-S级品'!$E$2:$AW$10)),0)+IFERROR(SUMPRODUCT(('白止-S级品'!$A$2:$A$26=$B161)*('白止-S级品'!$D$1:$AV$1=CC$1)*('白止-S级品'!$D$2:$AV$26)),0)+IFERROR(SUMPRODUCT(('乐容-S级品'!$A$4:$A$32=$B161)*('乐容-S级品'!$L$3:$CA$3=CC$1)*('乐容-S级品'!$L$4:$CA$32)),0)</f>
      </c>
      <c r="CD161" s="280">
        <f>IFERROR(SUMPRODUCT(('控温被PRO-S级品'!$B$2:$B$10=$B161)*('控温被PRO-S级品'!$E$1:$BE$1=CD$1)*('控温被PRO-S级品'!$E$2:$BE$10)),0)+IFERROR(SUMPRODUCT(('冬被-S级品'!$B$2:$B$10=$B161)*('冬被-S级品'!$E$1:$AW$1=CD$1)*('冬被-S级品'!$E$2:$AW$10)),0)+IFERROR(SUMPRODUCT(('白止-S级品'!$A$2:$A$26=$B161)*('白止-S级品'!$D$1:$AV$1=CD$1)*('白止-S级品'!$D$2:$AV$26)),0)+IFERROR(SUMPRODUCT(('乐容-S级品'!$A$4:$A$32=$B161)*('乐容-S级品'!$L$3:$CA$3=CD$1)*('乐容-S级品'!$L$4:$CA$32)),0)</f>
      </c>
      <c r="CE161" s="280">
        <f>IFERROR(SUMPRODUCT(('控温被PRO-S级品'!$B$2:$B$10=$B161)*('控温被PRO-S级品'!$E$1:$BE$1=CE$1)*('控温被PRO-S级品'!$E$2:$BE$10)),0)+IFERROR(SUMPRODUCT(('冬被-S级品'!$B$2:$B$10=$B161)*('冬被-S级品'!$E$1:$AW$1=CE$1)*('冬被-S级品'!$E$2:$AW$10)),0)+IFERROR(SUMPRODUCT(('白止-S级品'!$A$2:$A$26=$B161)*('白止-S级品'!$D$1:$AV$1=CE$1)*('白止-S级品'!$D$2:$AV$26)),0)+IFERROR(SUMPRODUCT(('乐容-S级品'!$A$4:$A$32=$B161)*('乐容-S级品'!$L$3:$CA$3=CE$1)*('乐容-S级品'!$L$4:$CA$32)),0)</f>
      </c>
      <c r="CF161" s="280">
        <f>IFERROR(SUMPRODUCT(('控温被PRO-S级品'!$B$2:$B$10=$B161)*('控温被PRO-S级品'!$E$1:$BE$1=CF$1)*('控温被PRO-S级品'!$E$2:$BE$10)),0)+IFERROR(SUMPRODUCT(('冬被-S级品'!$B$2:$B$10=$B161)*('冬被-S级品'!$E$1:$AW$1=CF$1)*('冬被-S级品'!$E$2:$AW$10)),0)+IFERROR(SUMPRODUCT(('白止-S级品'!$A$2:$A$26=$B161)*('白止-S级品'!$D$1:$AV$1=CF$1)*('白止-S级品'!$D$2:$AV$26)),0)+IFERROR(SUMPRODUCT(('乐容-S级品'!$A$4:$A$32=$B161)*('乐容-S级品'!$L$3:$CA$3=CF$1)*('乐容-S级品'!$L$4:$CA$32)),0)</f>
      </c>
      <c r="CG161" s="280">
        <f>IFERROR(SUMPRODUCT(('控温被PRO-S级品'!$B$2:$B$10=$B161)*('控温被PRO-S级品'!$E$1:$BE$1=CG$1)*('控温被PRO-S级品'!$E$2:$BE$10)),0)+IFERROR(SUMPRODUCT(('冬被-S级品'!$B$2:$B$10=$B161)*('冬被-S级品'!$E$1:$AW$1=CG$1)*('冬被-S级品'!$E$2:$AW$10)),0)+IFERROR(SUMPRODUCT(('白止-S级品'!$A$2:$A$26=$B161)*('白止-S级品'!$D$1:$AV$1=CG$1)*('白止-S级品'!$D$2:$AV$26)),0)+IFERROR(SUMPRODUCT(('乐容-S级品'!$A$4:$A$32=$B161)*('乐容-S级品'!$L$3:$CA$3=CG$1)*('乐容-S级品'!$L$4:$CA$32)),0)</f>
      </c>
      <c r="CH161" s="280">
        <f>IFERROR(SUMPRODUCT(('控温被PRO-S级品'!$B$2:$B$10=$B161)*('控温被PRO-S级品'!$E$1:$BE$1=CH$1)*('控温被PRO-S级品'!$E$2:$BE$10)),0)+IFERROR(SUMPRODUCT(('冬被-S级品'!$B$2:$B$10=$B161)*('冬被-S级品'!$E$1:$AW$1=CH$1)*('冬被-S级品'!$E$2:$AW$10)),0)+IFERROR(SUMPRODUCT(('白止-S级品'!$A$2:$A$26=$B161)*('白止-S级品'!$D$1:$AV$1=CH$1)*('白止-S级品'!$D$2:$AV$26)),0)+IFERROR(SUMPRODUCT(('乐容-S级品'!$A$4:$A$32=$B161)*('乐容-S级品'!$L$3:$CA$3=CH$1)*('乐容-S级品'!$L$4:$CA$32)),0)</f>
      </c>
      <c r="CI161" s="280">
        <f>IFERROR(SUMPRODUCT(('控温被PRO-S级品'!$B$2:$B$10=$B161)*('控温被PRO-S级品'!$E$1:$BE$1=CI$1)*('控温被PRO-S级品'!$E$2:$BE$10)),0)+IFERROR(SUMPRODUCT(('冬被-S级品'!$B$2:$B$10=$B161)*('冬被-S级品'!$E$1:$AW$1=CI$1)*('冬被-S级品'!$E$2:$AW$10)),0)+IFERROR(SUMPRODUCT(('白止-S级品'!$A$2:$A$26=$B161)*('白止-S级品'!$D$1:$AV$1=CI$1)*('白止-S级品'!$D$2:$AV$26)),0)+IFERROR(SUMPRODUCT(('乐容-S级品'!$A$4:$A$32=$B161)*('乐容-S级品'!$L$3:$CA$3=CI$1)*('乐容-S级品'!$L$4:$CA$32)),0)</f>
      </c>
      <c r="CJ161" s="280">
        <f>IFERROR(SUMPRODUCT(('控温被PRO-S级品'!$B$2:$B$10=$B161)*('控温被PRO-S级品'!$E$1:$BE$1=CJ$1)*('控温被PRO-S级品'!$E$2:$BE$10)),0)+IFERROR(SUMPRODUCT(('冬被-S级品'!$B$2:$B$10=$B161)*('冬被-S级品'!$E$1:$AW$1=CJ$1)*('冬被-S级品'!$E$2:$AW$10)),0)+IFERROR(SUMPRODUCT(('白止-S级品'!$A$2:$A$26=$B161)*('白止-S级品'!$D$1:$AV$1=CJ$1)*('白止-S级品'!$D$2:$AV$26)),0)+IFERROR(SUMPRODUCT(('乐容-S级品'!$A$4:$A$32=$B161)*('乐容-S级品'!$L$3:$CA$3=CJ$1)*('乐容-S级品'!$L$4:$CA$32)),0)</f>
      </c>
      <c r="CK161" s="280">
        <f>IFERROR(SUMPRODUCT(('控温被PRO-S级品'!$B$2:$B$10=$B161)*('控温被PRO-S级品'!$E$1:$BE$1=CK$1)*('控温被PRO-S级品'!$E$2:$BE$10)),0)+IFERROR(SUMPRODUCT(('冬被-S级品'!$B$2:$B$10=$B161)*('冬被-S级品'!$E$1:$AW$1=CK$1)*('冬被-S级品'!$E$2:$AW$10)),0)+IFERROR(SUMPRODUCT(('白止-S级品'!$A$2:$A$26=$B161)*('白止-S级品'!$D$1:$AV$1=CK$1)*('白止-S级品'!$D$2:$AV$26)),0)+IFERROR(SUMPRODUCT(('乐容-S级品'!$A$4:$A$32=$B161)*('乐容-S级品'!$L$3:$CA$3=CK$1)*('乐容-S级品'!$L$4:$CA$32)),0)</f>
      </c>
      <c r="CL161" s="280">
        <f>IFERROR(SUMPRODUCT(('控温被PRO-S级品'!$B$2:$B$10=$B161)*('控温被PRO-S级品'!$E$1:$BE$1=CL$1)*('控温被PRO-S级品'!$E$2:$BE$10)),0)+IFERROR(SUMPRODUCT(('冬被-S级品'!$B$2:$B$10=$B161)*('冬被-S级品'!$E$1:$AW$1=CL$1)*('冬被-S级品'!$E$2:$AW$10)),0)+IFERROR(SUMPRODUCT(('白止-S级品'!$A$2:$A$26=$B161)*('白止-S级品'!$D$1:$AV$1=CL$1)*('白止-S级品'!$D$2:$AV$26)),0)+IFERROR(SUMPRODUCT(('乐容-S级品'!$A$4:$A$32=$B161)*('乐容-S级品'!$L$3:$CA$3=CL$1)*('乐容-S级品'!$L$4:$CA$32)),0)</f>
      </c>
      <c r="CM161" s="280">
        <f>IFERROR(SUMPRODUCT(('控温被PRO-S级品'!$B$2:$B$10=$B161)*('控温被PRO-S级品'!$E$1:$BE$1=CM$1)*('控温被PRO-S级品'!$E$2:$BE$10)),0)+IFERROR(SUMPRODUCT(('冬被-S级品'!$B$2:$B$10=$B161)*('冬被-S级品'!$E$1:$AW$1=CM$1)*('冬被-S级品'!$E$2:$AW$10)),0)+IFERROR(SUMPRODUCT(('白止-S级品'!$A$2:$A$26=$B161)*('白止-S级品'!$D$1:$AV$1=CM$1)*('白止-S级品'!$D$2:$AV$26)),0)+IFERROR(SUMPRODUCT(('乐容-S级品'!$A$4:$A$32=$B161)*('乐容-S级品'!$L$3:$CA$3=CM$1)*('乐容-S级品'!$L$4:$CA$32)),0)</f>
      </c>
      <c r="CN161" s="280">
        <f>IFERROR(SUMPRODUCT(('控温被PRO-S级品'!$B$2:$B$10=$B161)*('控温被PRO-S级品'!$E$1:$BE$1=CN$1)*('控温被PRO-S级品'!$E$2:$BE$10)),0)+IFERROR(SUMPRODUCT(('冬被-S级品'!$B$2:$B$10=$B161)*('冬被-S级品'!$E$1:$AW$1=CN$1)*('冬被-S级品'!$E$2:$AW$10)),0)+IFERROR(SUMPRODUCT(('白止-S级品'!$A$2:$A$26=$B161)*('白止-S级品'!$D$1:$AV$1=CN$1)*('白止-S级品'!$D$2:$AV$26)),0)+IFERROR(SUMPRODUCT(('乐容-S级品'!$A$4:$A$32=$B161)*('乐容-S级品'!$L$3:$CA$3=CN$1)*('乐容-S级品'!$L$4:$CA$32)),0)</f>
      </c>
      <c r="CO161" s="280">
        <f>IFERROR(SUMPRODUCT(('控温被PRO-S级品'!$B$2:$B$10=$B161)*('控温被PRO-S级品'!$E$1:$BE$1=CO$1)*('控温被PRO-S级品'!$E$2:$BE$10)),0)+IFERROR(SUMPRODUCT(('冬被-S级品'!$B$2:$B$10=$B161)*('冬被-S级品'!$E$1:$AW$1=CO$1)*('冬被-S级品'!$E$2:$AW$10)),0)+IFERROR(SUMPRODUCT(('白止-S级品'!$A$2:$A$26=$B161)*('白止-S级品'!$D$1:$AV$1=CO$1)*('白止-S级品'!$D$2:$AV$26)),0)+IFERROR(SUMPRODUCT(('乐容-S级品'!$A$4:$A$32=$B161)*('乐容-S级品'!$L$3:$CA$3=CO$1)*('乐容-S级品'!$L$4:$CA$32)),0)</f>
      </c>
      <c r="CP161" s="280">
        <f>IFERROR(SUMPRODUCT(('控温被PRO-S级品'!$B$2:$B$10=$B161)*('控温被PRO-S级品'!$E$1:$BE$1=CP$1)*('控温被PRO-S级品'!$E$2:$BE$10)),0)+IFERROR(SUMPRODUCT(('冬被-S级品'!$B$2:$B$10=$B161)*('冬被-S级品'!$E$1:$AW$1=CP$1)*('冬被-S级品'!$E$2:$AW$10)),0)+IFERROR(SUMPRODUCT(('白止-S级品'!$A$2:$A$26=$B161)*('白止-S级品'!$D$1:$AV$1=CP$1)*('白止-S级品'!$D$2:$AV$26)),0)+IFERROR(SUMPRODUCT(('乐容-S级品'!$A$4:$A$32=$B161)*('乐容-S级品'!$L$3:$CA$3=CP$1)*('乐容-S级品'!$L$4:$CA$32)),0)</f>
      </c>
      <c r="CQ161" s="280">
        <f>IFERROR(SUMPRODUCT(('控温被PRO-S级品'!$B$2:$B$10=$B161)*('控温被PRO-S级品'!$E$1:$BE$1=CQ$1)*('控温被PRO-S级品'!$E$2:$BE$10)),0)+IFERROR(SUMPRODUCT(('冬被-S级品'!$B$2:$B$10=$B161)*('冬被-S级品'!$E$1:$AW$1=CQ$1)*('冬被-S级品'!$E$2:$AW$10)),0)+IFERROR(SUMPRODUCT(('白止-S级品'!$A$2:$A$26=$B161)*('白止-S级品'!$D$1:$AV$1=CQ$1)*('白止-S级品'!$D$2:$AV$26)),0)+IFERROR(SUMPRODUCT(('乐容-S级品'!$A$4:$A$32=$B161)*('乐容-S级品'!$L$3:$CA$3=CQ$1)*('乐容-S级品'!$L$4:$CA$32)),0)</f>
      </c>
      <c r="CR161" s="280">
        <f>IFERROR(SUMPRODUCT(('控温被PRO-S级品'!$B$2:$B$10=$B161)*('控温被PRO-S级品'!$E$1:$BE$1=CR$1)*('控温被PRO-S级品'!$E$2:$BE$10)),0)+IFERROR(SUMPRODUCT(('冬被-S级品'!$B$2:$B$10=$B161)*('冬被-S级品'!$E$1:$AW$1=CR$1)*('冬被-S级品'!$E$2:$AW$10)),0)+IFERROR(SUMPRODUCT(('白止-S级品'!$A$2:$A$26=$B161)*('白止-S级品'!$D$1:$AV$1=CR$1)*('白止-S级品'!$D$2:$AV$26)),0)+IFERROR(SUMPRODUCT(('乐容-S级品'!$A$4:$A$32=$B161)*('乐容-S级品'!$L$3:$CA$3=CR$1)*('乐容-S级品'!$L$4:$CA$32)),0)</f>
      </c>
      <c r="CS161" s="280">
        <f>IFERROR(SUMPRODUCT(('控温被PRO-S级品'!$B$2:$B$10=$B161)*('控温被PRO-S级品'!$E$1:$BE$1=CS$1)*('控温被PRO-S级品'!$E$2:$BE$10)),0)+IFERROR(SUMPRODUCT(('冬被-S级品'!$B$2:$B$10=$B161)*('冬被-S级品'!$E$1:$AW$1=CS$1)*('冬被-S级品'!$E$2:$AW$10)),0)+IFERROR(SUMPRODUCT(('白止-S级品'!$A$2:$A$26=$B161)*('白止-S级品'!$D$1:$AV$1=CS$1)*('白止-S级品'!$D$2:$AV$26)),0)+IFERROR(SUMPRODUCT(('乐容-S级品'!$A$4:$A$32=$B161)*('乐容-S级品'!$L$3:$CA$3=CS$1)*('乐容-S级品'!$L$4:$CA$32)),0)</f>
      </c>
      <c r="CT161" s="280">
        <f>IFERROR(SUMPRODUCT(('控温被PRO-S级品'!$B$2:$B$10=$B161)*('控温被PRO-S级品'!$E$1:$BE$1=CT$1)*('控温被PRO-S级品'!$E$2:$BE$10)),0)+IFERROR(SUMPRODUCT(('冬被-S级品'!$B$2:$B$10=$B161)*('冬被-S级品'!$E$1:$AW$1=CT$1)*('冬被-S级品'!$E$2:$AW$10)),0)+IFERROR(SUMPRODUCT(('白止-S级品'!$A$2:$A$26=$B161)*('白止-S级品'!$D$1:$AV$1=CT$1)*('白止-S级品'!$D$2:$AV$26)),0)+IFERROR(SUMPRODUCT(('乐容-S级品'!$A$4:$A$32=$B161)*('乐容-S级品'!$L$3:$CA$3=CT$1)*('乐容-S级品'!$L$4:$CA$32)),0)</f>
      </c>
      <c r="CU161" s="280">
        <f>IFERROR(SUMPRODUCT(('控温被PRO-S级品'!$B$2:$B$10=$B161)*('控温被PRO-S级品'!$E$1:$BE$1=CU$1)*('控温被PRO-S级品'!$E$2:$BE$10)),0)+IFERROR(SUMPRODUCT(('冬被-S级品'!$B$2:$B$10=$B161)*('冬被-S级品'!$E$1:$AW$1=CU$1)*('冬被-S级品'!$E$2:$AW$10)),0)+IFERROR(SUMPRODUCT(('白止-S级品'!$A$2:$A$26=$B161)*('白止-S级品'!$D$1:$AV$1=CU$1)*('白止-S级品'!$D$2:$AV$26)),0)+IFERROR(SUMPRODUCT(('乐容-S级品'!$A$4:$A$32=$B161)*('乐容-S级品'!$L$3:$CA$3=CU$1)*('乐容-S级品'!$L$4:$CA$32)),0)</f>
      </c>
      <c r="CV161" s="280">
        <f>IFERROR(SUMPRODUCT(('控温被PRO-S级品'!$B$2:$B$10=$B161)*('控温被PRO-S级品'!$E$1:$BE$1=CV$1)*('控温被PRO-S级品'!$E$2:$BE$10)),0)+IFERROR(SUMPRODUCT(('冬被-S级品'!$B$2:$B$10=$B161)*('冬被-S级品'!$E$1:$AW$1=CV$1)*('冬被-S级品'!$E$2:$AW$10)),0)+IFERROR(SUMPRODUCT(('白止-S级品'!$A$2:$A$26=$B161)*('白止-S级品'!$D$1:$AV$1=CV$1)*('白止-S级品'!$D$2:$AV$26)),0)+IFERROR(SUMPRODUCT(('乐容-S级品'!$A$4:$A$32=$B161)*('乐容-S级品'!$L$3:$CA$3=CV$1)*('乐容-S级品'!$L$4:$CA$32)),0)</f>
      </c>
      <c r="CW161" s="280">
        <f>IFERROR(SUMPRODUCT(('控温被PRO-S级品'!$B$2:$B$10=$B161)*('控温被PRO-S级品'!$E$1:$BE$1=CW$1)*('控温被PRO-S级品'!$E$2:$BE$10)),0)+IFERROR(SUMPRODUCT(('冬被-S级品'!$B$2:$B$10=$B161)*('冬被-S级品'!$E$1:$AW$1=CW$1)*('冬被-S级品'!$E$2:$AW$10)),0)+IFERROR(SUMPRODUCT(('白止-S级品'!$A$2:$A$26=$B161)*('白止-S级品'!$D$1:$AV$1=CW$1)*('白止-S级品'!$D$2:$AV$26)),0)+IFERROR(SUMPRODUCT(('乐容-S级品'!$A$4:$A$32=$B161)*('乐容-S级品'!$L$3:$CA$3=CW$1)*('乐容-S级品'!$L$4:$CA$32)),0)</f>
      </c>
      <c r="CX161" s="280">
        <f>IFERROR(SUMPRODUCT(('控温被PRO-S级品'!$B$2:$B$10=$B161)*('控温被PRO-S级品'!$E$1:$BE$1=CX$1)*('控温被PRO-S级品'!$E$2:$BE$10)),0)+IFERROR(SUMPRODUCT(('冬被-S级品'!$B$2:$B$10=$B161)*('冬被-S级品'!$E$1:$AW$1=CX$1)*('冬被-S级品'!$E$2:$AW$10)),0)+IFERROR(SUMPRODUCT(('白止-S级品'!$A$2:$A$26=$B161)*('白止-S级品'!$D$1:$AV$1=CX$1)*('白止-S级品'!$D$2:$AV$26)),0)+IFERROR(SUMPRODUCT(('乐容-S级品'!$A$4:$A$32=$B161)*('乐容-S级品'!$L$3:$CA$3=CX$1)*('乐容-S级品'!$L$4:$CA$32)),0)</f>
      </c>
      <c r="CY161" s="280">
        <f>IFERROR(SUMPRODUCT(('控温被PRO-S级品'!$B$2:$B$10=$B161)*('控温被PRO-S级品'!$E$1:$BE$1=CY$1)*('控温被PRO-S级品'!$E$2:$BE$10)),0)+IFERROR(SUMPRODUCT(('冬被-S级品'!$B$2:$B$10=$B161)*('冬被-S级品'!$E$1:$AW$1=CY$1)*('冬被-S级品'!$E$2:$AW$10)),0)+IFERROR(SUMPRODUCT(('白止-S级品'!$A$2:$A$26=$B161)*('白止-S级品'!$D$1:$AV$1=CY$1)*('白止-S级品'!$D$2:$AV$26)),0)+IFERROR(SUMPRODUCT(('乐容-S级品'!$A$4:$A$32=$B161)*('乐容-S级品'!$L$3:$CA$3=CY$1)*('乐容-S级品'!$L$4:$CA$32)),0)</f>
      </c>
      <c r="CZ161" s="280">
        <f>IFERROR(SUMPRODUCT(('控温被PRO-S级品'!$B$2:$B$10=$B161)*('控温被PRO-S级品'!$E$1:$BE$1=CZ$1)*('控温被PRO-S级品'!$E$2:$BE$10)),0)+IFERROR(SUMPRODUCT(('冬被-S级品'!$B$2:$B$10=$B161)*('冬被-S级品'!$E$1:$AW$1=CZ$1)*('冬被-S级品'!$E$2:$AW$10)),0)+IFERROR(SUMPRODUCT(('白止-S级品'!$A$2:$A$26=$B161)*('白止-S级品'!$D$1:$AV$1=CZ$1)*('白止-S级品'!$D$2:$AV$26)),0)+IFERROR(SUMPRODUCT(('乐容-S级品'!$A$4:$A$32=$B161)*('乐容-S级品'!$L$3:$CA$3=CZ$1)*('乐容-S级品'!$L$4:$CA$32)),0)</f>
      </c>
      <c r="DA161" s="280">
        <f>IFERROR(SUMPRODUCT(('控温被PRO-S级品'!$B$2:$B$10=$B161)*('控温被PRO-S级品'!$E$1:$BE$1=DA$1)*('控温被PRO-S级品'!$E$2:$BE$10)),0)+IFERROR(SUMPRODUCT(('冬被-S级品'!$B$2:$B$10=$B161)*('冬被-S级品'!$E$1:$AW$1=DA$1)*('冬被-S级品'!$E$2:$AW$10)),0)+IFERROR(SUMPRODUCT(('白止-S级品'!$A$2:$A$26=$B161)*('白止-S级品'!$D$1:$AV$1=DA$1)*('白止-S级品'!$D$2:$AV$26)),0)+IFERROR(SUMPRODUCT(('乐容-S级品'!$A$4:$A$32=$B161)*('乐容-S级品'!$L$3:$CA$3=DA$1)*('乐容-S级品'!$L$4:$CA$32)),0)</f>
      </c>
      <c r="DB161" s="280">
        <f>IFERROR(SUMPRODUCT(('控温被PRO-S级品'!$B$2:$B$10=$B161)*('控温被PRO-S级品'!$E$1:$BE$1=DB$1)*('控温被PRO-S级品'!$E$2:$BE$10)),0)+IFERROR(SUMPRODUCT(('冬被-S级品'!$B$2:$B$10=$B161)*('冬被-S级品'!$E$1:$AW$1=DB$1)*('冬被-S级品'!$E$2:$AW$10)),0)+IFERROR(SUMPRODUCT(('白止-S级品'!$A$2:$A$26=$B161)*('白止-S级品'!$D$1:$AV$1=DB$1)*('白止-S级品'!$D$2:$AV$26)),0)+IFERROR(SUMPRODUCT(('乐容-S级品'!$A$4:$A$32=$B161)*('乐容-S级品'!$L$3:$CA$3=DB$1)*('乐容-S级品'!$L$4:$CA$32)),0)</f>
      </c>
      <c r="DC161" s="280">
        <f>IFERROR(SUMPRODUCT(('控温被PRO-S级品'!$B$2:$B$10=$B161)*('控温被PRO-S级品'!$E$1:$BE$1=DC$1)*('控温被PRO-S级品'!$E$2:$BE$10)),0)+IFERROR(SUMPRODUCT(('冬被-S级品'!$B$2:$B$10=$B161)*('冬被-S级品'!$E$1:$AW$1=DC$1)*('冬被-S级品'!$E$2:$AW$10)),0)+IFERROR(SUMPRODUCT(('白止-S级品'!$A$2:$A$26=$B161)*('白止-S级品'!$D$1:$AV$1=DC$1)*('白止-S级品'!$D$2:$AV$26)),0)+IFERROR(SUMPRODUCT(('乐容-S级品'!$A$4:$A$32=$B161)*('乐容-S级品'!$L$3:$CA$3=DC$1)*('乐容-S级品'!$L$4:$CA$32)),0)</f>
      </c>
      <c r="DD161" s="280">
        <f>IFERROR(SUMPRODUCT(('控温被PRO-S级品'!$B$2:$B$10=$B161)*('控温被PRO-S级品'!$E$1:$BE$1=DD$1)*('控温被PRO-S级品'!$E$2:$BE$10)),0)+IFERROR(SUMPRODUCT(('冬被-S级品'!$B$2:$B$10=$B161)*('冬被-S级品'!$E$1:$AW$1=DD$1)*('冬被-S级品'!$E$2:$AW$10)),0)+IFERROR(SUMPRODUCT(('白止-S级品'!$A$2:$A$26=$B161)*('白止-S级品'!$D$1:$AV$1=DD$1)*('白止-S级品'!$D$2:$AV$26)),0)+IFERROR(SUMPRODUCT(('乐容-S级品'!$A$4:$A$32=$B161)*('乐容-S级品'!$L$3:$CA$3=DD$1)*('乐容-S级品'!$L$4:$CA$32)),0)</f>
      </c>
      <c r="DE161" s="280">
        <f>IFERROR(SUMPRODUCT(('控温被PRO-S级品'!$B$2:$B$10=$B161)*('控温被PRO-S级品'!$E$1:$BE$1=DE$1)*('控温被PRO-S级品'!$E$2:$BE$10)),0)+IFERROR(SUMPRODUCT(('冬被-S级品'!$B$2:$B$10=$B161)*('冬被-S级品'!$E$1:$AW$1=DE$1)*('冬被-S级品'!$E$2:$AW$10)),0)+IFERROR(SUMPRODUCT(('白止-S级品'!$A$2:$A$26=$B161)*('白止-S级品'!$D$1:$AV$1=DE$1)*('白止-S级品'!$D$2:$AV$26)),0)+IFERROR(SUMPRODUCT(('乐容-S级品'!$A$4:$A$32=$B161)*('乐容-S级品'!$L$3:$CA$3=DE$1)*('乐容-S级品'!$L$4:$CA$32)),0)</f>
      </c>
      <c r="DF161" s="280">
        <f>IFERROR(SUMPRODUCT(('控温被PRO-S级品'!$B$2:$B$10=$B161)*('控温被PRO-S级品'!$E$1:$BE$1=DF$1)*('控温被PRO-S级品'!$E$2:$BE$10)),0)+IFERROR(SUMPRODUCT(('冬被-S级品'!$B$2:$B$10=$B161)*('冬被-S级品'!$E$1:$AW$1=DF$1)*('冬被-S级品'!$E$2:$AW$10)),0)+IFERROR(SUMPRODUCT(('白止-S级品'!$A$2:$A$26=$B161)*('白止-S级品'!$D$1:$AV$1=DF$1)*('白止-S级品'!$D$2:$AV$26)),0)+IFERROR(SUMPRODUCT(('乐容-S级品'!$A$4:$A$32=$B161)*('乐容-S级品'!$L$3:$CA$3=DF$1)*('乐容-S级品'!$L$4:$CA$32)),0)</f>
      </c>
      <c r="DG161" s="280">
        <f>IFERROR(SUMPRODUCT(('控温被PRO-S级品'!$B$2:$B$10=$B161)*('控温被PRO-S级品'!$E$1:$BE$1=DG$1)*('控温被PRO-S级品'!$E$2:$BE$10)),0)+IFERROR(SUMPRODUCT(('冬被-S级品'!$B$2:$B$10=$B161)*('冬被-S级品'!$E$1:$AW$1=DG$1)*('冬被-S级品'!$E$2:$AW$10)),0)+IFERROR(SUMPRODUCT(('白止-S级品'!$A$2:$A$26=$B161)*('白止-S级品'!$D$1:$AV$1=DG$1)*('白止-S级品'!$D$2:$AV$26)),0)+IFERROR(SUMPRODUCT(('乐容-S级品'!$A$4:$A$32=$B161)*('乐容-S级品'!$L$3:$CA$3=DG$1)*('乐容-S级品'!$L$4:$CA$32)),0)</f>
      </c>
      <c r="DH161" s="280">
        <f>IFERROR(SUMPRODUCT(('控温被PRO-S级品'!$B$2:$B$10=$B161)*('控温被PRO-S级品'!$E$1:$BE$1=DH$1)*('控温被PRO-S级品'!$E$2:$BE$10)),0)+IFERROR(SUMPRODUCT(('冬被-S级品'!$B$2:$B$10=$B161)*('冬被-S级品'!$E$1:$AW$1=DH$1)*('冬被-S级品'!$E$2:$AW$10)),0)+IFERROR(SUMPRODUCT(('白止-S级品'!$A$2:$A$26=$B161)*('白止-S级品'!$D$1:$AV$1=DH$1)*('白止-S级品'!$D$2:$AV$26)),0)+IFERROR(SUMPRODUCT(('乐容-S级品'!$A$4:$A$32=$B161)*('乐容-S级品'!$L$3:$CA$3=DH$1)*('乐容-S级品'!$L$4:$CA$32)),0)</f>
      </c>
      <c r="DI161" s="280">
        <f>IFERROR(SUMPRODUCT(('控温被PRO-S级品'!$B$2:$B$10=$B161)*('控温被PRO-S级品'!$E$1:$BE$1=DI$1)*('控温被PRO-S级品'!$E$2:$BE$10)),0)+IFERROR(SUMPRODUCT(('冬被-S级品'!$B$2:$B$10=$B161)*('冬被-S级品'!$E$1:$AW$1=DI$1)*('冬被-S级品'!$E$2:$AW$10)),0)+IFERROR(SUMPRODUCT(('白止-S级品'!$A$2:$A$26=$B161)*('白止-S级品'!$D$1:$AV$1=DI$1)*('白止-S级品'!$D$2:$AV$26)),0)+IFERROR(SUMPRODUCT(('乐容-S级品'!$A$4:$A$32=$B161)*('乐容-S级品'!$L$3:$CA$3=DI$1)*('乐容-S级品'!$L$4:$CA$32)),0)</f>
      </c>
      <c r="DJ161" s="280">
        <f>IFERROR(SUMPRODUCT(('控温被PRO-S级品'!$B$2:$B$10=$B161)*('控温被PRO-S级品'!$E$1:$BE$1=DJ$1)*('控温被PRO-S级品'!$E$2:$BE$10)),0)+IFERROR(SUMPRODUCT(('冬被-S级品'!$B$2:$B$10=$B161)*('冬被-S级品'!$E$1:$AW$1=DJ$1)*('冬被-S级品'!$E$2:$AW$10)),0)+IFERROR(SUMPRODUCT(('白止-S级品'!$A$2:$A$26=$B161)*('白止-S级品'!$D$1:$AV$1=DJ$1)*('白止-S级品'!$D$2:$AV$26)),0)+IFERROR(SUMPRODUCT(('乐容-S级品'!$A$4:$A$32=$B161)*('乐容-S级品'!$L$3:$CA$3=DJ$1)*('乐容-S级品'!$L$4:$CA$32)),0)</f>
      </c>
      <c r="DK161" s="280"/>
      <c r="DL161" s="280"/>
      <c r="DM161" s="280"/>
      <c r="DN161" s="280"/>
      <c r="DO161" s="280"/>
      <c r="DP161" s="280"/>
      <c r="DQ161" s="280"/>
      <c r="DR161" s="280"/>
      <c r="DS161" s="280"/>
      <c r="DT161" s="280"/>
      <c r="DU161" s="280"/>
      <c r="DV161" s="280"/>
      <c r="DW161" s="280">
        <f>VLOOKUP(B161,'系统编码规格'!A:C,3,FALSE)</f>
      </c>
      <c r="DX161" s="280"/>
      <c r="DY161" s="280"/>
      <c r="DZ161" s="280"/>
      <c r="EA161" s="280"/>
      <c r="EB161" s="280"/>
      <c r="EC161" s="280"/>
      <c r="ED161" s="280"/>
      <c r="EE161" s="280"/>
      <c r="EF161" s="280"/>
      <c r="EG161" s="280"/>
      <c r="EH161" s="280"/>
      <c r="EI161" s="280"/>
      <c r="EJ161" s="280"/>
      <c r="EK161" s="280"/>
      <c r="EL161" s="280"/>
      <c r="EM161" s="280"/>
      <c r="EN161" s="280"/>
      <c r="EO161" s="280"/>
      <c r="EP161" s="280"/>
      <c r="EQ161" s="280"/>
      <c r="ER161" s="280"/>
      <c r="ES161" s="280"/>
      <c r="ET161" s="280"/>
      <c r="EU161" s="280"/>
      <c r="EV161" s="280"/>
      <c r="EW161" s="280"/>
      <c r="EX161" s="280"/>
      <c r="EY161" s="280"/>
      <c r="EZ161" s="280"/>
      <c r="FA161" s="280"/>
      <c r="FB161" s="280"/>
      <c r="FC161" s="280"/>
      <c r="FD161" s="280"/>
      <c r="FE161" s="280"/>
      <c r="FF161" s="280"/>
      <c r="FG161" s="280"/>
      <c r="FH161" s="280"/>
      <c r="FI161" s="280"/>
      <c r="FJ161" s="280"/>
      <c r="FK161" s="280"/>
      <c r="FL161" s="280"/>
      <c r="FM161" s="280"/>
      <c r="FN161" s="280"/>
      <c r="FO161" s="280"/>
      <c r="FP161" s="280"/>
      <c r="FQ161" s="280"/>
      <c r="FR161" s="280"/>
      <c r="FS161" s="280"/>
      <c r="FT161" s="280"/>
      <c r="FU161" s="280"/>
      <c r="FV161" s="280"/>
      <c r="FW161" s="280"/>
      <c r="FX161" s="280"/>
      <c r="FY161" s="280"/>
      <c r="FZ161" s="280"/>
      <c r="GA161" s="280"/>
      <c r="GB161" s="280"/>
      <c r="GC161" s="280"/>
      <c r="GD161" s="280"/>
      <c r="GE161" s="280"/>
      <c r="GF161" s="280"/>
      <c r="GG161" s="280"/>
      <c r="GH161" s="280"/>
      <c r="GI161" s="280"/>
      <c r="GJ161" s="280"/>
      <c r="GK161" s="280"/>
      <c r="GL161" s="280"/>
      <c r="GM161" s="280"/>
      <c r="GN161" s="280"/>
      <c r="GO161" s="280"/>
      <c r="GP161" s="280"/>
      <c r="GQ161" s="280"/>
      <c r="GR161" s="280"/>
      <c r="GS161" s="280"/>
      <c r="GT161" s="280"/>
      <c r="GU161" s="280"/>
      <c r="GV161" s="280"/>
    </row>
    <row r="162">
      <c r="A162" s="309" t="str">
        <v>乐容</v>
      </c>
      <c r="B162" s="311" t="str">
        <v>010020105010041-009</v>
      </c>
      <c r="C162" s="309" t="str">
        <v>磨毛床笠</v>
      </c>
      <c r="D162" s="309" t="str">
        <v>颜色:深空蓝,床品规格:180cm,系列:普通系列</v>
      </c>
      <c r="E162">
        <f>SUM(F162:GX162)</f>
      </c>
      <c r="F162" s="280">
        <f>IFERROR(SUMPRODUCT(('控温被PRO-S级品'!$B$2:$B$10=$B162)*('控温被PRO-S级品'!$E$1:$BE$1=F$1)*('控温被PRO-S级品'!$E$2:$BE$10)),0)+IFERROR(SUMPRODUCT(('冬被-S级品'!$B$2:$B$10=$B162)*('冬被-S级品'!$E$1:$AW$1=F$1)*('冬被-S级品'!$E$2:$AW$10)),0)+IFERROR(SUMPRODUCT(('白止-S级品'!$A$2:$A$26=$B162)*('白止-S级品'!$D$1:$AV$1=F$1)*('白止-S级品'!$D$2:$AV$26)),0)+IFERROR(SUMPRODUCT(('乐容-S级品'!$A$4:$A$32=$B162)*('乐容-S级品'!$L$3:$CA$3=F$1)*('乐容-S级品'!$L$4:$CA$32)),0)</f>
      </c>
      <c r="G162" s="280">
        <f>IFERROR(SUMPRODUCT(('控温被PRO-S级品'!$B$2:$B$10=$B162)*('控温被PRO-S级品'!$E$1:$BE$1=G$1)*('控温被PRO-S级品'!$E$2:$BE$10)),0)+IFERROR(SUMPRODUCT(('冬被-S级品'!$B$2:$B$10=$B162)*('冬被-S级品'!$E$1:$AW$1=G$1)*('冬被-S级品'!$E$2:$AW$10)),0)+IFERROR(SUMPRODUCT(('白止-S级品'!$A$2:$A$26=$B162)*('白止-S级品'!$D$1:$AV$1=G$1)*('白止-S级品'!$D$2:$AV$26)),0)+IFERROR(SUMPRODUCT(('乐容-S级品'!$A$4:$A$32=$B162)*('乐容-S级品'!$L$3:$CA$3=G$1)*('乐容-S级品'!$L$4:$CA$32)),0)</f>
      </c>
      <c r="H162" s="280">
        <f>IFERROR(SUMPRODUCT(('控温被PRO-S级品'!$B$2:$B$10=$B162)*('控温被PRO-S级品'!$E$1:$BE$1=H$1)*('控温被PRO-S级品'!$E$2:$BE$10)),0)+IFERROR(SUMPRODUCT(('冬被-S级品'!$B$2:$B$10=$B162)*('冬被-S级品'!$E$1:$AW$1=H$1)*('冬被-S级品'!$E$2:$AW$10)),0)+IFERROR(SUMPRODUCT(('白止-S级品'!$A$2:$A$26=$B162)*('白止-S级品'!$D$1:$AV$1=H$1)*('白止-S级品'!$D$2:$AV$26)),0)+IFERROR(SUMPRODUCT(('乐容-S级品'!$A$4:$A$32=$B162)*('乐容-S级品'!$L$3:$CA$3=H$1)*('乐容-S级品'!$L$4:$CA$32)),0)</f>
      </c>
      <c r="I162" s="280">
        <f>IFERROR(SUMPRODUCT(('控温被PRO-S级品'!$B$2:$B$10=$B162)*('控温被PRO-S级品'!$E$1:$BE$1=I$1)*('控温被PRO-S级品'!$E$2:$BE$10)),0)+IFERROR(SUMPRODUCT(('冬被-S级品'!$B$2:$B$10=$B162)*('冬被-S级品'!$E$1:$AW$1=I$1)*('冬被-S级品'!$E$2:$AW$10)),0)+IFERROR(SUMPRODUCT(('白止-S级品'!$A$2:$A$26=$B162)*('白止-S级品'!$D$1:$AV$1=I$1)*('白止-S级品'!$D$2:$AV$26)),0)+IFERROR(SUMPRODUCT(('乐容-S级品'!$A$4:$A$32=$B162)*('乐容-S级品'!$L$3:$CA$3=I$1)*('乐容-S级品'!$L$4:$CA$32)),0)</f>
      </c>
      <c r="J162" s="280">
        <f>IFERROR(SUMPRODUCT(('控温被PRO-S级品'!$B$2:$B$10=$B162)*('控温被PRO-S级品'!$E$1:$BE$1=J$1)*('控温被PRO-S级品'!$E$2:$BE$10)),0)+IFERROR(SUMPRODUCT(('冬被-S级品'!$B$2:$B$10=$B162)*('冬被-S级品'!$E$1:$AW$1=J$1)*('冬被-S级品'!$E$2:$AW$10)),0)+IFERROR(SUMPRODUCT(('白止-S级品'!$A$2:$A$26=$B162)*('白止-S级品'!$D$1:$AV$1=J$1)*('白止-S级品'!$D$2:$AV$26)),0)+IFERROR(SUMPRODUCT(('乐容-S级品'!$A$4:$A$32=$B162)*('乐容-S级品'!$L$3:$CA$3=J$1)*('乐容-S级品'!$L$4:$CA$32)),0)</f>
      </c>
      <c r="K162" s="280">
        <f>IFERROR(SUMPRODUCT(('控温被PRO-S级品'!$B$2:$B$10=$B162)*('控温被PRO-S级品'!$E$1:$BE$1=K$1)*('控温被PRO-S级品'!$E$2:$BE$10)),0)+IFERROR(SUMPRODUCT(('冬被-S级品'!$B$2:$B$10=$B162)*('冬被-S级品'!$E$1:$AW$1=K$1)*('冬被-S级品'!$E$2:$AW$10)),0)+IFERROR(SUMPRODUCT(('白止-S级品'!$A$2:$A$26=$B162)*('白止-S级品'!$D$1:$AV$1=K$1)*('白止-S级品'!$D$2:$AV$26)),0)+IFERROR(SUMPRODUCT(('乐容-S级品'!$A$4:$A$32=$B162)*('乐容-S级品'!$L$3:$CA$3=K$1)*('乐容-S级品'!$L$4:$CA$32)),0)</f>
      </c>
      <c r="L162" s="280">
        <f>IFERROR(SUMPRODUCT(('控温被PRO-S级品'!$B$2:$B$10=$B162)*('控温被PRO-S级品'!$E$1:$BE$1=L$1)*('控温被PRO-S级品'!$E$2:$BE$10)),0)+IFERROR(SUMPRODUCT(('冬被-S级品'!$B$2:$B$10=$B162)*('冬被-S级品'!$E$1:$AW$1=L$1)*('冬被-S级品'!$E$2:$AW$10)),0)+IFERROR(SUMPRODUCT(('白止-S级品'!$A$2:$A$26=$B162)*('白止-S级品'!$D$1:$AV$1=L$1)*('白止-S级品'!$D$2:$AV$26)),0)+IFERROR(SUMPRODUCT(('乐容-S级品'!$A$4:$A$32=$B162)*('乐容-S级品'!$L$3:$CA$3=L$1)*('乐容-S级品'!$L$4:$CA$32)),0)</f>
      </c>
      <c r="M162" s="280">
        <f>IFERROR(SUMPRODUCT(('控温被PRO-S级品'!$B$2:$B$10=$B162)*('控温被PRO-S级品'!$E$1:$BE$1=M$1)*('控温被PRO-S级品'!$E$2:$BE$10)),0)+IFERROR(SUMPRODUCT(('冬被-S级品'!$B$2:$B$10=$B162)*('冬被-S级品'!$E$1:$AW$1=M$1)*('冬被-S级品'!$E$2:$AW$10)),0)+IFERROR(SUMPRODUCT(('白止-S级品'!$A$2:$A$26=$B162)*('白止-S级品'!$D$1:$AV$1=M$1)*('白止-S级品'!$D$2:$AV$26)),0)+IFERROR(SUMPRODUCT(('乐容-S级品'!$A$4:$A$32=$B162)*('乐容-S级品'!$L$3:$CA$3=M$1)*('乐容-S级品'!$L$4:$CA$32)),0)</f>
      </c>
      <c r="N162" s="280">
        <f>IFERROR(SUMPRODUCT(('控温被PRO-S级品'!$B$2:$B$10=$B162)*('控温被PRO-S级品'!$E$1:$BE$1=N$1)*('控温被PRO-S级品'!$E$2:$BE$10)),0)+IFERROR(SUMPRODUCT(('冬被-S级品'!$B$2:$B$10=$B162)*('冬被-S级品'!$E$1:$AW$1=N$1)*('冬被-S级品'!$E$2:$AW$10)),0)+IFERROR(SUMPRODUCT(('白止-S级品'!$A$2:$A$26=$B162)*('白止-S级品'!$D$1:$AV$1=N$1)*('白止-S级品'!$D$2:$AV$26)),0)+IFERROR(SUMPRODUCT(('乐容-S级品'!$A$4:$A$32=$B162)*('乐容-S级品'!$L$3:$CA$3=N$1)*('乐容-S级品'!$L$4:$CA$32)),0)</f>
      </c>
      <c r="O162" s="280">
        <f>IFERROR(SUMPRODUCT(('控温被PRO-S级品'!$B$2:$B$10=$B162)*('控温被PRO-S级品'!$E$1:$BE$1=O$1)*('控温被PRO-S级品'!$E$2:$BE$10)),0)+IFERROR(SUMPRODUCT(('冬被-S级品'!$B$2:$B$10=$B162)*('冬被-S级品'!$E$1:$AW$1=O$1)*('冬被-S级品'!$E$2:$AW$10)),0)+IFERROR(SUMPRODUCT(('白止-S级品'!$A$2:$A$26=$B162)*('白止-S级品'!$D$1:$AV$1=O$1)*('白止-S级品'!$D$2:$AV$26)),0)+IFERROR(SUMPRODUCT(('乐容-S级品'!$A$4:$A$32=$B162)*('乐容-S级品'!$L$3:$CA$3=O$1)*('乐容-S级品'!$L$4:$CA$32)),0)</f>
      </c>
      <c r="P162" s="280">
        <f>IFERROR(SUMPRODUCT(('控温被PRO-S级品'!$B$2:$B$10=$B162)*('控温被PRO-S级品'!$E$1:$BE$1=P$1)*('控温被PRO-S级品'!$E$2:$BE$10)),0)+IFERROR(SUMPRODUCT(('冬被-S级品'!$B$2:$B$10=$B162)*('冬被-S级品'!$E$1:$AW$1=P$1)*('冬被-S级品'!$E$2:$AW$10)),0)+IFERROR(SUMPRODUCT(('白止-S级品'!$A$2:$A$26=$B162)*('白止-S级品'!$D$1:$AV$1=P$1)*('白止-S级品'!$D$2:$AV$26)),0)+IFERROR(SUMPRODUCT(('乐容-S级品'!$A$4:$A$32=$B162)*('乐容-S级品'!$L$3:$CA$3=P$1)*('乐容-S级品'!$L$4:$CA$32)),0)</f>
      </c>
      <c r="Q162" s="280">
        <f>IFERROR(SUMPRODUCT(('控温被PRO-S级品'!$B$2:$B$10=$B162)*('控温被PRO-S级品'!$E$1:$BE$1=Q$1)*('控温被PRO-S级品'!$E$2:$BE$10)),0)+IFERROR(SUMPRODUCT(('冬被-S级品'!$B$2:$B$10=$B162)*('冬被-S级品'!$E$1:$AW$1=Q$1)*('冬被-S级品'!$E$2:$AW$10)),0)+IFERROR(SUMPRODUCT(('白止-S级品'!$A$2:$A$26=$B162)*('白止-S级品'!$D$1:$AV$1=Q$1)*('白止-S级品'!$D$2:$AV$26)),0)+IFERROR(SUMPRODUCT(('乐容-S级品'!$A$4:$A$32=$B162)*('乐容-S级品'!$L$3:$CA$3=Q$1)*('乐容-S级品'!$L$4:$CA$32)),0)</f>
      </c>
      <c r="R162" s="280">
        <f>IFERROR(SUMPRODUCT(('控温被PRO-S级品'!$B$2:$B$10=$B162)*('控温被PRO-S级品'!$E$1:$BE$1=R$1)*('控温被PRO-S级品'!$E$2:$BE$10)),0)+IFERROR(SUMPRODUCT(('冬被-S级品'!$B$2:$B$10=$B162)*('冬被-S级品'!$E$1:$AW$1=R$1)*('冬被-S级品'!$E$2:$AW$10)),0)+IFERROR(SUMPRODUCT(('白止-S级品'!$A$2:$A$26=$B162)*('白止-S级品'!$D$1:$AV$1=R$1)*('白止-S级品'!$D$2:$AV$26)),0)+IFERROR(SUMPRODUCT(('乐容-S级品'!$A$4:$A$32=$B162)*('乐容-S级品'!$L$3:$CA$3=R$1)*('乐容-S级品'!$L$4:$CA$32)),0)</f>
      </c>
      <c r="S162" s="280">
        <f>IFERROR(SUMPRODUCT(('控温被PRO-S级品'!$B$2:$B$10=$B162)*('控温被PRO-S级品'!$E$1:$BE$1=S$1)*('控温被PRO-S级品'!$E$2:$BE$10)),0)+IFERROR(SUMPRODUCT(('冬被-S级品'!$B$2:$B$10=$B162)*('冬被-S级品'!$E$1:$AW$1=S$1)*('冬被-S级品'!$E$2:$AW$10)),0)+IFERROR(SUMPRODUCT(('白止-S级品'!$A$2:$A$26=$B162)*('白止-S级品'!$D$1:$AV$1=S$1)*('白止-S级品'!$D$2:$AV$26)),0)+IFERROR(SUMPRODUCT(('乐容-S级品'!$A$4:$A$32=$B162)*('乐容-S级品'!$L$3:$CA$3=S$1)*('乐容-S级品'!$L$4:$CA$32)),0)</f>
      </c>
      <c r="T162" s="280">
        <f>IFERROR(SUMPRODUCT(('控温被PRO-S级品'!$B$2:$B$10=$B162)*('控温被PRO-S级品'!$E$1:$BE$1=T$1)*('控温被PRO-S级品'!$E$2:$BE$10)),0)+IFERROR(SUMPRODUCT(('冬被-S级品'!$B$2:$B$10=$B162)*('冬被-S级品'!$E$1:$AW$1=T$1)*('冬被-S级品'!$E$2:$AW$10)),0)+IFERROR(SUMPRODUCT(('白止-S级品'!$A$2:$A$26=$B162)*('白止-S级品'!$D$1:$AV$1=T$1)*('白止-S级品'!$D$2:$AV$26)),0)+IFERROR(SUMPRODUCT(('乐容-S级品'!$A$4:$A$32=$B162)*('乐容-S级品'!$L$3:$CA$3=T$1)*('乐容-S级品'!$L$4:$CA$32)),0)</f>
      </c>
      <c r="U162" s="280">
        <f>IFERROR(SUMPRODUCT(('控温被PRO-S级品'!$B$2:$B$10=$B162)*('控温被PRO-S级品'!$E$1:$BE$1=U$1)*('控温被PRO-S级品'!$E$2:$BE$10)),0)+IFERROR(SUMPRODUCT(('冬被-S级品'!$B$2:$B$10=$B162)*('冬被-S级品'!$E$1:$AW$1=U$1)*('冬被-S级品'!$E$2:$AW$10)),0)+IFERROR(SUMPRODUCT(('白止-S级品'!$A$2:$A$26=$B162)*('白止-S级品'!$D$1:$AV$1=U$1)*('白止-S级品'!$D$2:$AV$26)),0)+IFERROR(SUMPRODUCT(('乐容-S级品'!$A$4:$A$32=$B162)*('乐容-S级品'!$L$3:$CA$3=U$1)*('乐容-S级品'!$L$4:$CA$32)),0)</f>
      </c>
      <c r="V162" s="280">
        <f>IFERROR(SUMPRODUCT(('控温被PRO-S级品'!$B$2:$B$10=$B162)*('控温被PRO-S级品'!$E$1:$BE$1=V$1)*('控温被PRO-S级品'!$E$2:$BE$10)),0)+IFERROR(SUMPRODUCT(('冬被-S级品'!$B$2:$B$10=$B162)*('冬被-S级品'!$E$1:$AW$1=V$1)*('冬被-S级品'!$E$2:$AW$10)),0)+IFERROR(SUMPRODUCT(('白止-S级品'!$A$2:$A$26=$B162)*('白止-S级品'!$D$1:$AV$1=V$1)*('白止-S级品'!$D$2:$AV$26)),0)+IFERROR(SUMPRODUCT(('乐容-S级品'!$A$4:$A$32=$B162)*('乐容-S级品'!$L$3:$CA$3=V$1)*('乐容-S级品'!$L$4:$CA$32)),0)</f>
      </c>
      <c r="W162" s="280">
        <f>IFERROR(SUMPRODUCT(('控温被PRO-S级品'!$B$2:$B$10=$B162)*('控温被PRO-S级品'!$E$1:$BE$1=W$1)*('控温被PRO-S级品'!$E$2:$BE$10)),0)+IFERROR(SUMPRODUCT(('冬被-S级品'!$B$2:$B$10=$B162)*('冬被-S级品'!$E$1:$AW$1=W$1)*('冬被-S级品'!$E$2:$AW$10)),0)+IFERROR(SUMPRODUCT(('白止-S级品'!$A$2:$A$26=$B162)*('白止-S级品'!$D$1:$AV$1=W$1)*('白止-S级品'!$D$2:$AV$26)),0)+IFERROR(SUMPRODUCT(('乐容-S级品'!$A$4:$A$32=$B162)*('乐容-S级品'!$L$3:$CA$3=W$1)*('乐容-S级品'!$L$4:$CA$32)),0)</f>
      </c>
      <c r="X162" s="280">
        <f>IFERROR(SUMPRODUCT(('控温被PRO-S级品'!$B$2:$B$10=$B162)*('控温被PRO-S级品'!$E$1:$BE$1=X$1)*('控温被PRO-S级品'!$E$2:$BE$10)),0)+IFERROR(SUMPRODUCT(('冬被-S级品'!$B$2:$B$10=$B162)*('冬被-S级品'!$E$1:$AW$1=X$1)*('冬被-S级品'!$E$2:$AW$10)),0)+IFERROR(SUMPRODUCT(('白止-S级品'!$A$2:$A$26=$B162)*('白止-S级品'!$D$1:$AV$1=X$1)*('白止-S级品'!$D$2:$AV$26)),0)+IFERROR(SUMPRODUCT(('乐容-S级品'!$A$4:$A$32=$B162)*('乐容-S级品'!$L$3:$CA$3=X$1)*('乐容-S级品'!$L$4:$CA$32)),0)</f>
      </c>
      <c r="Y162" s="280">
        <f>IFERROR(SUMPRODUCT(('控温被PRO-S级品'!$B$2:$B$10=$B162)*('控温被PRO-S级品'!$E$1:$BE$1=Y$1)*('控温被PRO-S级品'!$E$2:$BE$10)),0)+IFERROR(SUMPRODUCT(('冬被-S级品'!$B$2:$B$10=$B162)*('冬被-S级品'!$E$1:$AW$1=Y$1)*('冬被-S级品'!$E$2:$AW$10)),0)+IFERROR(SUMPRODUCT(('白止-S级品'!$A$2:$A$26=$B162)*('白止-S级品'!$D$1:$AV$1=Y$1)*('白止-S级品'!$D$2:$AV$26)),0)+IFERROR(SUMPRODUCT(('乐容-S级品'!$A$4:$A$32=$B162)*('乐容-S级品'!$L$3:$CA$3=Y$1)*('乐容-S级品'!$L$4:$CA$32)),0)</f>
      </c>
      <c r="Z162" s="280">
        <f>IFERROR(SUMPRODUCT(('控温被PRO-S级品'!$B$2:$B$10=$B162)*('控温被PRO-S级品'!$E$1:$BE$1=Z$1)*('控温被PRO-S级品'!$E$2:$BE$10)),0)+IFERROR(SUMPRODUCT(('冬被-S级品'!$B$2:$B$10=$B162)*('冬被-S级品'!$E$1:$AW$1=Z$1)*('冬被-S级品'!$E$2:$AW$10)),0)+IFERROR(SUMPRODUCT(('白止-S级品'!$A$2:$A$26=$B162)*('白止-S级品'!$D$1:$AV$1=Z$1)*('白止-S级品'!$D$2:$AV$26)),0)+IFERROR(SUMPRODUCT(('乐容-S级品'!$A$4:$A$32=$B162)*('乐容-S级品'!$L$3:$CA$3=Z$1)*('乐容-S级品'!$L$4:$CA$32)),0)</f>
      </c>
      <c r="AA162" s="280">
        <f>IFERROR(SUMPRODUCT(('控温被PRO-S级品'!$B$2:$B$10=$B162)*('控温被PRO-S级品'!$E$1:$BE$1=AA$1)*('控温被PRO-S级品'!$E$2:$BE$10)),0)+IFERROR(SUMPRODUCT(('冬被-S级品'!$B$2:$B$10=$B162)*('冬被-S级品'!$E$1:$AW$1=AA$1)*('冬被-S级品'!$E$2:$AW$10)),0)+IFERROR(SUMPRODUCT(('白止-S级品'!$A$2:$A$26=$B162)*('白止-S级品'!$D$1:$AV$1=AA$1)*('白止-S级品'!$D$2:$AV$26)),0)+IFERROR(SUMPRODUCT(('乐容-S级品'!$A$4:$A$32=$B162)*('乐容-S级品'!$L$3:$CA$3=AA$1)*('乐容-S级品'!$L$4:$CA$32)),0)</f>
      </c>
      <c r="AB162" s="280">
        <f>IFERROR(SUMPRODUCT(('控温被PRO-S级品'!$B$2:$B$10=$B162)*('控温被PRO-S级品'!$E$1:$BE$1=AB$1)*('控温被PRO-S级品'!$E$2:$BE$10)),0)+IFERROR(SUMPRODUCT(('冬被-S级品'!$B$2:$B$10=$B162)*('冬被-S级品'!$E$1:$AW$1=AB$1)*('冬被-S级品'!$E$2:$AW$10)),0)+IFERROR(SUMPRODUCT(('白止-S级品'!$A$2:$A$26=$B162)*('白止-S级品'!$D$1:$AV$1=AB$1)*('白止-S级品'!$D$2:$AV$26)),0)+IFERROR(SUMPRODUCT(('乐容-S级品'!$A$4:$A$32=$B162)*('乐容-S级品'!$L$3:$CA$3=AB$1)*('乐容-S级品'!$L$4:$CA$32)),0)</f>
      </c>
      <c r="AC162" s="280">
        <f>IFERROR(SUMPRODUCT(('控温被PRO-S级品'!$B$2:$B$10=$B162)*('控温被PRO-S级品'!$E$1:$BE$1=AC$1)*('控温被PRO-S级品'!$E$2:$BE$10)),0)+IFERROR(SUMPRODUCT(('冬被-S级品'!$B$2:$B$10=$B162)*('冬被-S级品'!$E$1:$AW$1=AC$1)*('冬被-S级品'!$E$2:$AW$10)),0)+IFERROR(SUMPRODUCT(('白止-S级品'!$A$2:$A$26=$B162)*('白止-S级品'!$D$1:$AV$1=AC$1)*('白止-S级品'!$D$2:$AV$26)),0)+IFERROR(SUMPRODUCT(('乐容-S级品'!$A$4:$A$32=$B162)*('乐容-S级品'!$L$3:$CA$3=AC$1)*('乐容-S级品'!$L$4:$CA$32)),0)</f>
      </c>
      <c r="AD162" s="280">
        <f>IFERROR(SUMPRODUCT(('控温被PRO-S级品'!$B$2:$B$10=$B162)*('控温被PRO-S级品'!$E$1:$BE$1=AD$1)*('控温被PRO-S级品'!$E$2:$BE$10)),0)+IFERROR(SUMPRODUCT(('冬被-S级品'!$B$2:$B$10=$B162)*('冬被-S级品'!$E$1:$AW$1=AD$1)*('冬被-S级品'!$E$2:$AW$10)),0)+IFERROR(SUMPRODUCT(('白止-S级品'!$A$2:$A$26=$B162)*('白止-S级品'!$D$1:$AV$1=AD$1)*('白止-S级品'!$D$2:$AV$26)),0)+IFERROR(SUMPRODUCT(('乐容-S级品'!$A$4:$A$32=$B162)*('乐容-S级品'!$L$3:$CA$3=AD$1)*('乐容-S级品'!$L$4:$CA$32)),0)</f>
      </c>
      <c r="AE162" s="280">
        <f>IFERROR(SUMPRODUCT(('控温被PRO-S级品'!$B$2:$B$10=$B162)*('控温被PRO-S级品'!$E$1:$BE$1=AE$1)*('控温被PRO-S级品'!$E$2:$BE$10)),0)+IFERROR(SUMPRODUCT(('冬被-S级品'!$B$2:$B$10=$B162)*('冬被-S级品'!$E$1:$AW$1=AE$1)*('冬被-S级品'!$E$2:$AW$10)),0)+IFERROR(SUMPRODUCT(('白止-S级品'!$A$2:$A$26=$B162)*('白止-S级品'!$D$1:$AV$1=AE$1)*('白止-S级品'!$D$2:$AV$26)),0)+IFERROR(SUMPRODUCT(('乐容-S级品'!$A$4:$A$32=$B162)*('乐容-S级品'!$L$3:$CA$3=AE$1)*('乐容-S级品'!$L$4:$CA$32)),0)</f>
      </c>
      <c r="AF162" s="280">
        <f>IFERROR(SUMPRODUCT(('控温被PRO-S级品'!$B$2:$B$10=$B162)*('控温被PRO-S级品'!$E$1:$BE$1=AF$1)*('控温被PRO-S级品'!$E$2:$BE$10)),0)+IFERROR(SUMPRODUCT(('冬被-S级品'!$B$2:$B$10=$B162)*('冬被-S级品'!$E$1:$AW$1=AF$1)*('冬被-S级品'!$E$2:$AW$10)),0)+IFERROR(SUMPRODUCT(('白止-S级品'!$A$2:$A$26=$B162)*('白止-S级品'!$D$1:$AV$1=AF$1)*('白止-S级品'!$D$2:$AV$26)),0)+IFERROR(SUMPRODUCT(('乐容-S级品'!$A$4:$A$32=$B162)*('乐容-S级品'!$L$3:$CA$3=AF$1)*('乐容-S级品'!$L$4:$CA$32)),0)</f>
      </c>
      <c r="AG162" s="280">
        <f>IFERROR(SUMPRODUCT(('控温被PRO-S级品'!$B$2:$B$10=$B162)*('控温被PRO-S级品'!$E$1:$BE$1=AG$1)*('控温被PRO-S级品'!$E$2:$BE$10)),0)+IFERROR(SUMPRODUCT(('冬被-S级品'!$B$2:$B$10=$B162)*('冬被-S级品'!$E$1:$AW$1=AG$1)*('冬被-S级品'!$E$2:$AW$10)),0)+IFERROR(SUMPRODUCT(('白止-S级品'!$A$2:$A$26=$B162)*('白止-S级品'!$D$1:$AV$1=AG$1)*('白止-S级品'!$D$2:$AV$26)),0)+IFERROR(SUMPRODUCT(('乐容-S级品'!$A$4:$A$32=$B162)*('乐容-S级品'!$L$3:$CA$3=AG$1)*('乐容-S级品'!$L$4:$CA$32)),0)</f>
      </c>
      <c r="AH162" s="280">
        <f>IFERROR(SUMPRODUCT(('控温被PRO-S级品'!$B$2:$B$10=$B162)*('控温被PRO-S级品'!$E$1:$BE$1=AH$1)*('控温被PRO-S级品'!$E$2:$BE$10)),0)+IFERROR(SUMPRODUCT(('冬被-S级品'!$B$2:$B$10=$B162)*('冬被-S级品'!$E$1:$AW$1=AH$1)*('冬被-S级品'!$E$2:$AW$10)),0)+IFERROR(SUMPRODUCT(('白止-S级品'!$A$2:$A$26=$B162)*('白止-S级品'!$D$1:$AV$1=AH$1)*('白止-S级品'!$D$2:$AV$26)),0)+IFERROR(SUMPRODUCT(('乐容-S级品'!$A$4:$A$32=$B162)*('乐容-S级品'!$L$3:$CA$3=AH$1)*('乐容-S级品'!$L$4:$CA$32)),0)</f>
      </c>
      <c r="AI162" s="280">
        <f>IFERROR(SUMPRODUCT(('控温被PRO-S级品'!$B$2:$B$10=$B162)*('控温被PRO-S级品'!$E$1:$BE$1=AI$1)*('控温被PRO-S级品'!$E$2:$BE$10)),0)+IFERROR(SUMPRODUCT(('冬被-S级品'!$B$2:$B$10=$B162)*('冬被-S级品'!$E$1:$AW$1=AI$1)*('冬被-S级品'!$E$2:$AW$10)),0)+IFERROR(SUMPRODUCT(('白止-S级品'!$A$2:$A$26=$B162)*('白止-S级品'!$D$1:$AV$1=AI$1)*('白止-S级品'!$D$2:$AV$26)),0)+IFERROR(SUMPRODUCT(('乐容-S级品'!$A$4:$A$32=$B162)*('乐容-S级品'!$L$3:$CA$3=AI$1)*('乐容-S级品'!$L$4:$CA$32)),0)</f>
      </c>
      <c r="AJ162" s="280">
        <f>IFERROR(SUMPRODUCT(('控温被PRO-S级品'!$B$2:$B$10=$B162)*('控温被PRO-S级品'!$E$1:$BE$1=AJ$1)*('控温被PRO-S级品'!$E$2:$BE$10)),0)+IFERROR(SUMPRODUCT(('冬被-S级品'!$B$2:$B$10=$B162)*('冬被-S级品'!$E$1:$AW$1=AJ$1)*('冬被-S级品'!$E$2:$AW$10)),0)+IFERROR(SUMPRODUCT(('白止-S级品'!$A$2:$A$26=$B162)*('白止-S级品'!$D$1:$AV$1=AJ$1)*('白止-S级品'!$D$2:$AV$26)),0)+IFERROR(SUMPRODUCT(('乐容-S级品'!$A$4:$A$32=$B162)*('乐容-S级品'!$L$3:$CA$3=AJ$1)*('乐容-S级品'!$L$4:$CA$32)),0)</f>
      </c>
      <c r="AK162" s="280">
        <f>IFERROR(SUMPRODUCT(('控温被PRO-S级品'!$B$2:$B$10=$B162)*('控温被PRO-S级品'!$E$1:$BE$1=AK$1)*('控温被PRO-S级品'!$E$2:$BE$10)),0)+IFERROR(SUMPRODUCT(('冬被-S级品'!$B$2:$B$10=$B162)*('冬被-S级品'!$E$1:$AW$1=AK$1)*('冬被-S级品'!$E$2:$AW$10)),0)+IFERROR(SUMPRODUCT(('白止-S级品'!$A$2:$A$26=$B162)*('白止-S级品'!$D$1:$AV$1=AK$1)*('白止-S级品'!$D$2:$AV$26)),0)+IFERROR(SUMPRODUCT(('乐容-S级品'!$A$4:$A$32=$B162)*('乐容-S级品'!$L$3:$CA$3=AK$1)*('乐容-S级品'!$L$4:$CA$32)),0)</f>
      </c>
      <c r="AL162" s="280">
        <f>IFERROR(SUMPRODUCT(('控温被PRO-S级品'!$B$2:$B$10=$B162)*('控温被PRO-S级品'!$E$1:$BE$1=AL$1)*('控温被PRO-S级品'!$E$2:$BE$10)),0)+IFERROR(SUMPRODUCT(('冬被-S级品'!$B$2:$B$10=$B162)*('冬被-S级品'!$E$1:$AW$1=AL$1)*('冬被-S级品'!$E$2:$AW$10)),0)+IFERROR(SUMPRODUCT(('白止-S级品'!$A$2:$A$26=$B162)*('白止-S级品'!$D$1:$AV$1=AL$1)*('白止-S级品'!$D$2:$AV$26)),0)+IFERROR(SUMPRODUCT(('乐容-S级品'!$A$4:$A$32=$B162)*('乐容-S级品'!$L$3:$CA$3=AL$1)*('乐容-S级品'!$L$4:$CA$32)),0)</f>
      </c>
      <c r="AM162" s="280">
        <f>IFERROR(SUMPRODUCT(('控温被PRO-S级品'!$B$2:$B$10=$B162)*('控温被PRO-S级品'!$E$1:$BE$1=AM$1)*('控温被PRO-S级品'!$E$2:$BE$10)),0)+IFERROR(SUMPRODUCT(('冬被-S级品'!$B$2:$B$10=$B162)*('冬被-S级品'!$E$1:$AW$1=AM$1)*('冬被-S级品'!$E$2:$AW$10)),0)+IFERROR(SUMPRODUCT(('白止-S级品'!$A$2:$A$26=$B162)*('白止-S级品'!$D$1:$AV$1=AM$1)*('白止-S级品'!$D$2:$AV$26)),0)+IFERROR(SUMPRODUCT(('乐容-S级品'!$A$4:$A$32=$B162)*('乐容-S级品'!$L$3:$CA$3=AM$1)*('乐容-S级品'!$L$4:$CA$32)),0)</f>
      </c>
      <c r="AN162" s="280">
        <f>IFERROR(SUMPRODUCT(('控温被PRO-S级品'!$B$2:$B$10=$B162)*('控温被PRO-S级品'!$E$1:$BE$1=AN$1)*('控温被PRO-S级品'!$E$2:$BE$10)),0)+IFERROR(SUMPRODUCT(('冬被-S级品'!$B$2:$B$10=$B162)*('冬被-S级品'!$E$1:$AW$1=AN$1)*('冬被-S级品'!$E$2:$AW$10)),0)+IFERROR(SUMPRODUCT(('白止-S级品'!$A$2:$A$26=$B162)*('白止-S级品'!$D$1:$AV$1=AN$1)*('白止-S级品'!$D$2:$AV$26)),0)+IFERROR(SUMPRODUCT(('乐容-S级品'!$A$4:$A$32=$B162)*('乐容-S级品'!$L$3:$CA$3=AN$1)*('乐容-S级品'!$L$4:$CA$32)),0)</f>
      </c>
      <c r="AO162" s="280">
        <f>IFERROR(SUMPRODUCT(('控温被PRO-S级品'!$B$2:$B$10=$B162)*('控温被PRO-S级品'!$E$1:$BE$1=AO$1)*('控温被PRO-S级品'!$E$2:$BE$10)),0)+IFERROR(SUMPRODUCT(('冬被-S级品'!$B$2:$B$10=$B162)*('冬被-S级品'!$E$1:$AW$1=AO$1)*('冬被-S级品'!$E$2:$AW$10)),0)+IFERROR(SUMPRODUCT(('白止-S级品'!$A$2:$A$26=$B162)*('白止-S级品'!$D$1:$AV$1=AO$1)*('白止-S级品'!$D$2:$AV$26)),0)+IFERROR(SUMPRODUCT(('乐容-S级品'!$A$4:$A$32=$B162)*('乐容-S级品'!$L$3:$CA$3=AO$1)*('乐容-S级品'!$L$4:$CA$32)),0)</f>
      </c>
      <c r="AP162" s="280">
        <f>IFERROR(SUMPRODUCT(('控温被PRO-S级品'!$B$2:$B$10=$B162)*('控温被PRO-S级品'!$E$1:$BE$1=AP$1)*('控温被PRO-S级品'!$E$2:$BE$10)),0)+IFERROR(SUMPRODUCT(('冬被-S级品'!$B$2:$B$10=$B162)*('冬被-S级品'!$E$1:$AW$1=AP$1)*('冬被-S级品'!$E$2:$AW$10)),0)+IFERROR(SUMPRODUCT(('白止-S级品'!$A$2:$A$26=$B162)*('白止-S级品'!$D$1:$AV$1=AP$1)*('白止-S级品'!$D$2:$AV$26)),0)+IFERROR(SUMPRODUCT(('乐容-S级品'!$A$4:$A$32=$B162)*('乐容-S级品'!$L$3:$CA$3=AP$1)*('乐容-S级品'!$L$4:$CA$32)),0)</f>
      </c>
      <c r="AQ162" s="280">
        <f>IFERROR(SUMPRODUCT(('控温被PRO-S级品'!$B$2:$B$10=$B162)*('控温被PRO-S级品'!$E$1:$BE$1=AQ$1)*('控温被PRO-S级品'!$E$2:$BE$10)),0)+IFERROR(SUMPRODUCT(('冬被-S级品'!$B$2:$B$10=$B162)*('冬被-S级品'!$E$1:$AW$1=AQ$1)*('冬被-S级品'!$E$2:$AW$10)),0)+IFERROR(SUMPRODUCT(('白止-S级品'!$A$2:$A$26=$B162)*('白止-S级品'!$D$1:$AV$1=AQ$1)*('白止-S级品'!$D$2:$AV$26)),0)+IFERROR(SUMPRODUCT(('乐容-S级品'!$A$4:$A$32=$B162)*('乐容-S级品'!$L$3:$CA$3=AQ$1)*('乐容-S级品'!$L$4:$CA$32)),0)</f>
      </c>
      <c r="AR162" s="280">
        <f>IFERROR(SUMPRODUCT(('控温被PRO-S级品'!$B$2:$B$10=$B162)*('控温被PRO-S级品'!$E$1:$BE$1=AR$1)*('控温被PRO-S级品'!$E$2:$BE$10)),0)+IFERROR(SUMPRODUCT(('冬被-S级品'!$B$2:$B$10=$B162)*('冬被-S级品'!$E$1:$AW$1=AR$1)*('冬被-S级品'!$E$2:$AW$10)),0)+IFERROR(SUMPRODUCT(('白止-S级品'!$A$2:$A$26=$B162)*('白止-S级品'!$D$1:$AV$1=AR$1)*('白止-S级品'!$D$2:$AV$26)),0)+IFERROR(SUMPRODUCT(('乐容-S级品'!$A$4:$A$32=$B162)*('乐容-S级品'!$L$3:$CA$3=AR$1)*('乐容-S级品'!$L$4:$CA$32)),0)</f>
      </c>
      <c r="AS162" s="280">
        <f>IFERROR(SUMPRODUCT(('控温被PRO-S级品'!$B$2:$B$10=$B162)*('控温被PRO-S级品'!$E$1:$BE$1=AS$1)*('控温被PRO-S级品'!$E$2:$BE$10)),0)+IFERROR(SUMPRODUCT(('冬被-S级品'!$B$2:$B$10=$B162)*('冬被-S级品'!$E$1:$AW$1=AS$1)*('冬被-S级品'!$E$2:$AW$10)),0)+IFERROR(SUMPRODUCT(('白止-S级品'!$A$2:$A$26=$B162)*('白止-S级品'!$D$1:$AV$1=AS$1)*('白止-S级品'!$D$2:$AV$26)),0)+IFERROR(SUMPRODUCT(('乐容-S级品'!$A$4:$A$32=$B162)*('乐容-S级品'!$L$3:$CA$3=AS$1)*('乐容-S级品'!$L$4:$CA$32)),0)</f>
      </c>
      <c r="AT162" s="280">
        <f>IFERROR(SUMPRODUCT(('控温被PRO-S级品'!$B$2:$B$10=$B162)*('控温被PRO-S级品'!$E$1:$BE$1=AT$1)*('控温被PRO-S级品'!$E$2:$BE$10)),0)+IFERROR(SUMPRODUCT(('冬被-S级品'!$B$2:$B$10=$B162)*('冬被-S级品'!$E$1:$AW$1=AT$1)*('冬被-S级品'!$E$2:$AW$10)),0)+IFERROR(SUMPRODUCT(('白止-S级品'!$A$2:$A$26=$B162)*('白止-S级品'!$D$1:$AV$1=AT$1)*('白止-S级品'!$D$2:$AV$26)),0)+IFERROR(SUMPRODUCT(('乐容-S级品'!$A$4:$A$32=$B162)*('乐容-S级品'!$L$3:$CA$3=AT$1)*('乐容-S级品'!$L$4:$CA$32)),0)</f>
      </c>
      <c r="AU162" s="280">
        <f>IFERROR(SUMPRODUCT(('控温被PRO-S级品'!$B$2:$B$10=$B162)*('控温被PRO-S级品'!$E$1:$BE$1=AU$1)*('控温被PRO-S级品'!$E$2:$BE$10)),0)+IFERROR(SUMPRODUCT(('冬被-S级品'!$B$2:$B$10=$B162)*('冬被-S级品'!$E$1:$AW$1=AU$1)*('冬被-S级品'!$E$2:$AW$10)),0)+IFERROR(SUMPRODUCT(('白止-S级品'!$A$2:$A$26=$B162)*('白止-S级品'!$D$1:$AV$1=AU$1)*('白止-S级品'!$D$2:$AV$26)),0)+IFERROR(SUMPRODUCT(('乐容-S级品'!$A$4:$A$32=$B162)*('乐容-S级品'!$L$3:$CA$3=AU$1)*('乐容-S级品'!$L$4:$CA$32)),0)</f>
      </c>
      <c r="AV162" s="280">
        <f>IFERROR(SUMPRODUCT(('控温被PRO-S级品'!$B$2:$B$10=$B162)*('控温被PRO-S级品'!$E$1:$BE$1=AV$1)*('控温被PRO-S级品'!$E$2:$BE$10)),0)+IFERROR(SUMPRODUCT(('冬被-S级品'!$B$2:$B$10=$B162)*('冬被-S级品'!$E$1:$AW$1=AV$1)*('冬被-S级品'!$E$2:$AW$10)),0)+IFERROR(SUMPRODUCT(('白止-S级品'!$A$2:$A$26=$B162)*('白止-S级品'!$D$1:$AV$1=AV$1)*('白止-S级品'!$D$2:$AV$26)),0)+IFERROR(SUMPRODUCT(('乐容-S级品'!$A$4:$A$32=$B162)*('乐容-S级品'!$L$3:$CA$3=AV$1)*('乐容-S级品'!$L$4:$CA$32)),0)</f>
      </c>
      <c r="AW162" s="280">
        <f>IFERROR(SUMPRODUCT(('控温被PRO-S级品'!$B$2:$B$10=$B162)*('控温被PRO-S级品'!$E$1:$BE$1=AW$1)*('控温被PRO-S级品'!$E$2:$BE$10)),0)+IFERROR(SUMPRODUCT(('冬被-S级品'!$B$2:$B$10=$B162)*('冬被-S级品'!$E$1:$AW$1=AW$1)*('冬被-S级品'!$E$2:$AW$10)),0)+IFERROR(SUMPRODUCT(('白止-S级品'!$A$2:$A$26=$B162)*('白止-S级品'!$D$1:$AV$1=AW$1)*('白止-S级品'!$D$2:$AV$26)),0)+IFERROR(SUMPRODUCT(('乐容-S级品'!$A$4:$A$32=$B162)*('乐容-S级品'!$L$3:$CA$3=AW$1)*('乐容-S级品'!$L$4:$CA$32)),0)</f>
      </c>
      <c r="AX162" s="280">
        <f>IFERROR(SUMPRODUCT(('控温被PRO-S级品'!$B$2:$B$10=$B162)*('控温被PRO-S级品'!$E$1:$BE$1=AX$1)*('控温被PRO-S级品'!$E$2:$BE$10)),0)+IFERROR(SUMPRODUCT(('冬被-S级品'!$B$2:$B$10=$B162)*('冬被-S级品'!$E$1:$AW$1=AX$1)*('冬被-S级品'!$E$2:$AW$10)),0)+IFERROR(SUMPRODUCT(('白止-S级品'!$A$2:$A$26=$B162)*('白止-S级品'!$D$1:$AV$1=AX$1)*('白止-S级品'!$D$2:$AV$26)),0)+IFERROR(SUMPRODUCT(('乐容-S级品'!$A$4:$A$32=$B162)*('乐容-S级品'!$L$3:$CA$3=AX$1)*('乐容-S级品'!$L$4:$CA$32)),0)</f>
      </c>
      <c r="AY162" s="280">
        <f>IFERROR(SUMPRODUCT(('控温被PRO-S级品'!$B$2:$B$10=$B162)*('控温被PRO-S级品'!$E$1:$BE$1=AY$1)*('控温被PRO-S级品'!$E$2:$BE$10)),0)+IFERROR(SUMPRODUCT(('冬被-S级品'!$B$2:$B$10=$B162)*('冬被-S级品'!$E$1:$AW$1=AY$1)*('冬被-S级品'!$E$2:$AW$10)),0)+IFERROR(SUMPRODUCT(('白止-S级品'!$A$2:$A$26=$B162)*('白止-S级品'!$D$1:$AV$1=AY$1)*('白止-S级品'!$D$2:$AV$26)),0)+IFERROR(SUMPRODUCT(('乐容-S级品'!$A$4:$A$32=$B162)*('乐容-S级品'!$L$3:$CA$3=AY$1)*('乐容-S级品'!$L$4:$CA$32)),0)</f>
      </c>
      <c r="AZ162" s="280">
        <f>IFERROR(SUMPRODUCT(('控温被PRO-S级品'!$B$2:$B$10=$B162)*('控温被PRO-S级品'!$E$1:$BE$1=AZ$1)*('控温被PRO-S级品'!$E$2:$BE$10)),0)+IFERROR(SUMPRODUCT(('冬被-S级品'!$B$2:$B$10=$B162)*('冬被-S级品'!$E$1:$AW$1=AZ$1)*('冬被-S级品'!$E$2:$AW$10)),0)+IFERROR(SUMPRODUCT(('白止-S级品'!$A$2:$A$26=$B162)*('白止-S级品'!$D$1:$AV$1=AZ$1)*('白止-S级品'!$D$2:$AV$26)),0)+IFERROR(SUMPRODUCT(('乐容-S级品'!$A$4:$A$32=$B162)*('乐容-S级品'!$L$3:$CA$3=AZ$1)*('乐容-S级品'!$L$4:$CA$32)),0)</f>
      </c>
      <c r="BA162" s="280">
        <f>IFERROR(SUMPRODUCT(('控温被PRO-S级品'!$B$2:$B$10=$B162)*('控温被PRO-S级品'!$E$1:$BE$1=BA$1)*('控温被PRO-S级品'!$E$2:$BE$10)),0)+IFERROR(SUMPRODUCT(('冬被-S级品'!$B$2:$B$10=$B162)*('冬被-S级品'!$E$1:$AW$1=BA$1)*('冬被-S级品'!$E$2:$AW$10)),0)+IFERROR(SUMPRODUCT(('白止-S级品'!$A$2:$A$26=$B162)*('白止-S级品'!$D$1:$AV$1=BA$1)*('白止-S级品'!$D$2:$AV$26)),0)+IFERROR(SUMPRODUCT(('乐容-S级品'!$A$4:$A$32=$B162)*('乐容-S级品'!$L$3:$CA$3=BA$1)*('乐容-S级品'!$L$4:$CA$32)),0)</f>
      </c>
      <c r="BB162" s="280">
        <f>IFERROR(SUMPRODUCT(('控温被PRO-S级品'!$B$2:$B$10=$B162)*('控温被PRO-S级品'!$E$1:$BE$1=BB$1)*('控温被PRO-S级品'!$E$2:$BE$10)),0)+IFERROR(SUMPRODUCT(('冬被-S级品'!$B$2:$B$10=$B162)*('冬被-S级品'!$E$1:$AW$1=BB$1)*('冬被-S级品'!$E$2:$AW$10)),0)+IFERROR(SUMPRODUCT(('白止-S级品'!$A$2:$A$26=$B162)*('白止-S级品'!$D$1:$AV$1=BB$1)*('白止-S级品'!$D$2:$AV$26)),0)+IFERROR(SUMPRODUCT(('乐容-S级品'!$A$4:$A$32=$B162)*('乐容-S级品'!$L$3:$CA$3=BB$1)*('乐容-S级品'!$L$4:$CA$32)),0)</f>
      </c>
      <c r="BC162" s="280">
        <f>IFERROR(SUMPRODUCT(('控温被PRO-S级品'!$B$2:$B$10=$B162)*('控温被PRO-S级品'!$E$1:$BE$1=BC$1)*('控温被PRO-S级品'!$E$2:$BE$10)),0)+IFERROR(SUMPRODUCT(('冬被-S级品'!$B$2:$B$10=$B162)*('冬被-S级品'!$E$1:$AW$1=BC$1)*('冬被-S级品'!$E$2:$AW$10)),0)+IFERROR(SUMPRODUCT(('白止-S级品'!$A$2:$A$26=$B162)*('白止-S级品'!$D$1:$AV$1=BC$1)*('白止-S级品'!$D$2:$AV$26)),0)+IFERROR(SUMPRODUCT(('乐容-S级品'!$A$4:$A$32=$B162)*('乐容-S级品'!$L$3:$CA$3=BC$1)*('乐容-S级品'!$L$4:$CA$32)),0)</f>
      </c>
      <c r="BD162" s="280">
        <f>IFERROR(SUMPRODUCT(('控温被PRO-S级品'!$B$2:$B$10=$B162)*('控温被PRO-S级品'!$E$1:$BE$1=BD$1)*('控温被PRO-S级品'!$E$2:$BE$10)),0)+IFERROR(SUMPRODUCT(('冬被-S级品'!$B$2:$B$10=$B162)*('冬被-S级品'!$E$1:$AW$1=BD$1)*('冬被-S级品'!$E$2:$AW$10)),0)+IFERROR(SUMPRODUCT(('白止-S级品'!$A$2:$A$26=$B162)*('白止-S级品'!$D$1:$AV$1=BD$1)*('白止-S级品'!$D$2:$AV$26)),0)+IFERROR(SUMPRODUCT(('乐容-S级品'!$A$4:$A$32=$B162)*('乐容-S级品'!$L$3:$CA$3=BD$1)*('乐容-S级品'!$L$4:$CA$32)),0)</f>
      </c>
      <c r="BE162" s="280">
        <f>IFERROR(SUMPRODUCT(('控温被PRO-S级品'!$B$2:$B$10=$B162)*('控温被PRO-S级品'!$E$1:$BE$1=BE$1)*('控温被PRO-S级品'!$E$2:$BE$10)),0)+IFERROR(SUMPRODUCT(('冬被-S级品'!$B$2:$B$10=$B162)*('冬被-S级品'!$E$1:$AW$1=BE$1)*('冬被-S级品'!$E$2:$AW$10)),0)+IFERROR(SUMPRODUCT(('白止-S级品'!$A$2:$A$26=$B162)*('白止-S级品'!$D$1:$AV$1=BE$1)*('白止-S级品'!$D$2:$AV$26)),0)+IFERROR(SUMPRODUCT(('乐容-S级品'!$A$4:$A$32=$B162)*('乐容-S级品'!$L$3:$CA$3=BE$1)*('乐容-S级品'!$L$4:$CA$32)),0)</f>
      </c>
      <c r="BF162" s="280">
        <f>IFERROR(SUMPRODUCT(('控温被PRO-S级品'!$B$2:$B$10=$B162)*('控温被PRO-S级品'!$E$1:$BE$1=BF$1)*('控温被PRO-S级品'!$E$2:$BE$10)),0)+IFERROR(SUMPRODUCT(('冬被-S级品'!$B$2:$B$10=$B162)*('冬被-S级品'!$E$1:$AW$1=BF$1)*('冬被-S级品'!$E$2:$AW$10)),0)+IFERROR(SUMPRODUCT(('白止-S级品'!$A$2:$A$26=$B162)*('白止-S级品'!$D$1:$AV$1=BF$1)*('白止-S级品'!$D$2:$AV$26)),0)+IFERROR(SUMPRODUCT(('乐容-S级品'!$A$4:$A$32=$B162)*('乐容-S级品'!$L$3:$CA$3=BF$1)*('乐容-S级品'!$L$4:$CA$32)),0)</f>
      </c>
      <c r="BG162" s="280">
        <f>IFERROR(SUMPRODUCT(('控温被PRO-S级品'!$B$2:$B$10=$B162)*('控温被PRO-S级品'!$E$1:$BE$1=BG$1)*('控温被PRO-S级品'!$E$2:$BE$10)),0)+IFERROR(SUMPRODUCT(('冬被-S级品'!$B$2:$B$10=$B162)*('冬被-S级品'!$E$1:$AW$1=BG$1)*('冬被-S级品'!$E$2:$AW$10)),0)+IFERROR(SUMPRODUCT(('白止-S级品'!$A$2:$A$26=$B162)*('白止-S级品'!$D$1:$AV$1=BG$1)*('白止-S级品'!$D$2:$AV$26)),0)+IFERROR(SUMPRODUCT(('乐容-S级品'!$A$4:$A$32=$B162)*('乐容-S级品'!$L$3:$CA$3=BG$1)*('乐容-S级品'!$L$4:$CA$32)),0)</f>
      </c>
      <c r="BH162" s="280">
        <f>IFERROR(SUMPRODUCT(('控温被PRO-S级品'!$B$2:$B$10=$B162)*('控温被PRO-S级品'!$E$1:$BE$1=BH$1)*('控温被PRO-S级品'!$E$2:$BE$10)),0)+IFERROR(SUMPRODUCT(('冬被-S级品'!$B$2:$B$10=$B162)*('冬被-S级品'!$E$1:$AW$1=BH$1)*('冬被-S级品'!$E$2:$AW$10)),0)+IFERROR(SUMPRODUCT(('白止-S级品'!$A$2:$A$26=$B162)*('白止-S级品'!$D$1:$AV$1=BH$1)*('白止-S级品'!$D$2:$AV$26)),0)+IFERROR(SUMPRODUCT(('乐容-S级品'!$A$4:$A$32=$B162)*('乐容-S级品'!$L$3:$CA$3=BH$1)*('乐容-S级品'!$L$4:$CA$32)),0)</f>
      </c>
      <c r="BI162" s="280">
        <f>IFERROR(SUMPRODUCT(('控温被PRO-S级品'!$B$2:$B$10=$B162)*('控温被PRO-S级品'!$E$1:$BE$1=BI$1)*('控温被PRO-S级品'!$E$2:$BE$10)),0)+IFERROR(SUMPRODUCT(('冬被-S级品'!$B$2:$B$10=$B162)*('冬被-S级品'!$E$1:$AW$1=BI$1)*('冬被-S级品'!$E$2:$AW$10)),0)+IFERROR(SUMPRODUCT(('白止-S级品'!$A$2:$A$26=$B162)*('白止-S级品'!$D$1:$AV$1=BI$1)*('白止-S级品'!$D$2:$AV$26)),0)+IFERROR(SUMPRODUCT(('乐容-S级品'!$A$4:$A$32=$B162)*('乐容-S级品'!$L$3:$CA$3=BI$1)*('乐容-S级品'!$L$4:$CA$32)),0)</f>
      </c>
      <c r="BJ162" s="280">
        <f>IFERROR(SUMPRODUCT(('控温被PRO-S级品'!$B$2:$B$10=$B162)*('控温被PRO-S级品'!$E$1:$BE$1=BJ$1)*('控温被PRO-S级品'!$E$2:$BE$10)),0)+IFERROR(SUMPRODUCT(('冬被-S级品'!$B$2:$B$10=$B162)*('冬被-S级品'!$E$1:$AW$1=BJ$1)*('冬被-S级品'!$E$2:$AW$10)),0)+IFERROR(SUMPRODUCT(('白止-S级品'!$A$2:$A$26=$B162)*('白止-S级品'!$D$1:$AV$1=BJ$1)*('白止-S级品'!$D$2:$AV$26)),0)+IFERROR(SUMPRODUCT(('乐容-S级品'!$A$4:$A$32=$B162)*('乐容-S级品'!$L$3:$CA$3=BJ$1)*('乐容-S级品'!$L$4:$CA$32)),0)</f>
      </c>
      <c r="BK162" s="280">
        <f>IFERROR(SUMPRODUCT(('控温被PRO-S级品'!$B$2:$B$10=$B162)*('控温被PRO-S级品'!$E$1:$BE$1=BK$1)*('控温被PRO-S级品'!$E$2:$BE$10)),0)+IFERROR(SUMPRODUCT(('冬被-S级品'!$B$2:$B$10=$B162)*('冬被-S级品'!$E$1:$AW$1=BK$1)*('冬被-S级品'!$E$2:$AW$10)),0)+IFERROR(SUMPRODUCT(('白止-S级品'!$A$2:$A$26=$B162)*('白止-S级品'!$D$1:$AV$1=BK$1)*('白止-S级品'!$D$2:$AV$26)),0)+IFERROR(SUMPRODUCT(('乐容-S级品'!$A$4:$A$32=$B162)*('乐容-S级品'!$L$3:$CA$3=BK$1)*('乐容-S级品'!$L$4:$CA$32)),0)</f>
      </c>
      <c r="BL162" s="280">
        <f>IFERROR(SUMPRODUCT(('控温被PRO-S级品'!$B$2:$B$10=$B162)*('控温被PRO-S级品'!$E$1:$BE$1=BL$1)*('控温被PRO-S级品'!$E$2:$BE$10)),0)+IFERROR(SUMPRODUCT(('冬被-S级品'!$B$2:$B$10=$B162)*('冬被-S级品'!$E$1:$AW$1=BL$1)*('冬被-S级品'!$E$2:$AW$10)),0)+IFERROR(SUMPRODUCT(('白止-S级品'!$A$2:$A$26=$B162)*('白止-S级品'!$D$1:$AV$1=BL$1)*('白止-S级品'!$D$2:$AV$26)),0)+IFERROR(SUMPRODUCT(('乐容-S级品'!$A$4:$A$32=$B162)*('乐容-S级品'!$L$3:$CA$3=BL$1)*('乐容-S级品'!$L$4:$CA$32)),0)</f>
      </c>
      <c r="BM162" s="280">
        <f>IFERROR(SUMPRODUCT(('控温被PRO-S级品'!$B$2:$B$10=$B162)*('控温被PRO-S级品'!$E$1:$BE$1=BM$1)*('控温被PRO-S级品'!$E$2:$BE$10)),0)+IFERROR(SUMPRODUCT(('冬被-S级品'!$B$2:$B$10=$B162)*('冬被-S级品'!$E$1:$AW$1=BM$1)*('冬被-S级品'!$E$2:$AW$10)),0)+IFERROR(SUMPRODUCT(('白止-S级品'!$A$2:$A$26=$B162)*('白止-S级品'!$D$1:$AV$1=BM$1)*('白止-S级品'!$D$2:$AV$26)),0)+IFERROR(SUMPRODUCT(('乐容-S级品'!$A$4:$A$32=$B162)*('乐容-S级品'!$L$3:$CA$3=BM$1)*('乐容-S级品'!$L$4:$CA$32)),0)</f>
      </c>
      <c r="BN162" s="280">
        <f>IFERROR(SUMPRODUCT(('控温被PRO-S级品'!$B$2:$B$10=$B162)*('控温被PRO-S级品'!$E$1:$BE$1=BN$1)*('控温被PRO-S级品'!$E$2:$BE$10)),0)+IFERROR(SUMPRODUCT(('冬被-S级品'!$B$2:$B$10=$B162)*('冬被-S级品'!$E$1:$AW$1=BN$1)*('冬被-S级品'!$E$2:$AW$10)),0)+IFERROR(SUMPRODUCT(('白止-S级品'!$A$2:$A$26=$B162)*('白止-S级品'!$D$1:$AV$1=BN$1)*('白止-S级品'!$D$2:$AV$26)),0)+IFERROR(SUMPRODUCT(('乐容-S级品'!$A$4:$A$32=$B162)*('乐容-S级品'!$L$3:$CA$3=BN$1)*('乐容-S级品'!$L$4:$CA$32)),0)</f>
      </c>
      <c r="BO162" s="280">
        <f>IFERROR(SUMPRODUCT(('控温被PRO-S级品'!$B$2:$B$10=$B162)*('控温被PRO-S级品'!$E$1:$BE$1=BO$1)*('控温被PRO-S级品'!$E$2:$BE$10)),0)+IFERROR(SUMPRODUCT(('冬被-S级品'!$B$2:$B$10=$B162)*('冬被-S级品'!$E$1:$AW$1=BO$1)*('冬被-S级品'!$E$2:$AW$10)),0)+IFERROR(SUMPRODUCT(('白止-S级品'!$A$2:$A$26=$B162)*('白止-S级品'!$D$1:$AV$1=BO$1)*('白止-S级品'!$D$2:$AV$26)),0)+IFERROR(SUMPRODUCT(('乐容-S级品'!$A$4:$A$32=$B162)*('乐容-S级品'!$L$3:$CA$3=BO$1)*('乐容-S级品'!$L$4:$CA$32)),0)</f>
      </c>
      <c r="BP162" s="280">
        <f>IFERROR(SUMPRODUCT(('控温被PRO-S级品'!$B$2:$B$10=$B162)*('控温被PRO-S级品'!$E$1:$BE$1=BP$1)*('控温被PRO-S级品'!$E$2:$BE$10)),0)+IFERROR(SUMPRODUCT(('冬被-S级品'!$B$2:$B$10=$B162)*('冬被-S级品'!$E$1:$AW$1=BP$1)*('冬被-S级品'!$E$2:$AW$10)),0)+IFERROR(SUMPRODUCT(('白止-S级品'!$A$2:$A$26=$B162)*('白止-S级品'!$D$1:$AV$1=BP$1)*('白止-S级品'!$D$2:$AV$26)),0)+IFERROR(SUMPRODUCT(('乐容-S级品'!$A$4:$A$32=$B162)*('乐容-S级品'!$L$3:$CA$3=BP$1)*('乐容-S级品'!$L$4:$CA$32)),0)</f>
      </c>
      <c r="BQ162" s="280">
        <f>IFERROR(SUMPRODUCT(('控温被PRO-S级品'!$B$2:$B$10=$B162)*('控温被PRO-S级品'!$E$1:$BE$1=BQ$1)*('控温被PRO-S级品'!$E$2:$BE$10)),0)+IFERROR(SUMPRODUCT(('冬被-S级品'!$B$2:$B$10=$B162)*('冬被-S级品'!$E$1:$AW$1=BQ$1)*('冬被-S级品'!$E$2:$AW$10)),0)+IFERROR(SUMPRODUCT(('白止-S级品'!$A$2:$A$26=$B162)*('白止-S级品'!$D$1:$AV$1=BQ$1)*('白止-S级品'!$D$2:$AV$26)),0)+IFERROR(SUMPRODUCT(('乐容-S级品'!$A$4:$A$32=$B162)*('乐容-S级品'!$L$3:$CA$3=BQ$1)*('乐容-S级品'!$L$4:$CA$32)),0)</f>
      </c>
      <c r="BR162" s="280">
        <f>IFERROR(SUMPRODUCT(('控温被PRO-S级品'!$B$2:$B$10=$B162)*('控温被PRO-S级品'!$E$1:$BE$1=BR$1)*('控温被PRO-S级品'!$E$2:$BE$10)),0)+IFERROR(SUMPRODUCT(('冬被-S级品'!$B$2:$B$10=$B162)*('冬被-S级品'!$E$1:$AW$1=BR$1)*('冬被-S级品'!$E$2:$AW$10)),0)+IFERROR(SUMPRODUCT(('白止-S级品'!$A$2:$A$26=$B162)*('白止-S级品'!$D$1:$AV$1=BR$1)*('白止-S级品'!$D$2:$AV$26)),0)+IFERROR(SUMPRODUCT(('乐容-S级品'!$A$4:$A$32=$B162)*('乐容-S级品'!$L$3:$CA$3=BR$1)*('乐容-S级品'!$L$4:$CA$32)),0)</f>
      </c>
      <c r="BS162" s="280">
        <f>IFERROR(SUMPRODUCT(('控温被PRO-S级品'!$B$2:$B$10=$B162)*('控温被PRO-S级品'!$E$1:$BE$1=BS$1)*('控温被PRO-S级品'!$E$2:$BE$10)),0)+IFERROR(SUMPRODUCT(('冬被-S级品'!$B$2:$B$10=$B162)*('冬被-S级品'!$E$1:$AW$1=BS$1)*('冬被-S级品'!$E$2:$AW$10)),0)+IFERROR(SUMPRODUCT(('白止-S级品'!$A$2:$A$26=$B162)*('白止-S级品'!$D$1:$AV$1=BS$1)*('白止-S级品'!$D$2:$AV$26)),0)+IFERROR(SUMPRODUCT(('乐容-S级品'!$A$4:$A$32=$B162)*('乐容-S级品'!$L$3:$CA$3=BS$1)*('乐容-S级品'!$L$4:$CA$32)),0)</f>
      </c>
      <c r="BT162" s="280">
        <f>IFERROR(SUMPRODUCT(('控温被PRO-S级品'!$B$2:$B$10=$B162)*('控温被PRO-S级品'!$E$1:$BE$1=BT$1)*('控温被PRO-S级品'!$E$2:$BE$10)),0)+IFERROR(SUMPRODUCT(('冬被-S级品'!$B$2:$B$10=$B162)*('冬被-S级品'!$E$1:$AW$1=BT$1)*('冬被-S级品'!$E$2:$AW$10)),0)+IFERROR(SUMPRODUCT(('白止-S级品'!$A$2:$A$26=$B162)*('白止-S级品'!$D$1:$AV$1=BT$1)*('白止-S级品'!$D$2:$AV$26)),0)+IFERROR(SUMPRODUCT(('乐容-S级品'!$A$4:$A$32=$B162)*('乐容-S级品'!$L$3:$CA$3=BT$1)*('乐容-S级品'!$L$4:$CA$32)),0)</f>
      </c>
      <c r="BU162" s="280">
        <f>IFERROR(SUMPRODUCT(('控温被PRO-S级品'!$B$2:$B$10=$B162)*('控温被PRO-S级品'!$E$1:$BE$1=BU$1)*('控温被PRO-S级品'!$E$2:$BE$10)),0)+IFERROR(SUMPRODUCT(('冬被-S级品'!$B$2:$B$10=$B162)*('冬被-S级品'!$E$1:$AW$1=BU$1)*('冬被-S级品'!$E$2:$AW$10)),0)+IFERROR(SUMPRODUCT(('白止-S级品'!$A$2:$A$26=$B162)*('白止-S级品'!$D$1:$AV$1=BU$1)*('白止-S级品'!$D$2:$AV$26)),0)+IFERROR(SUMPRODUCT(('乐容-S级品'!$A$4:$A$32=$B162)*('乐容-S级品'!$L$3:$CA$3=BU$1)*('乐容-S级品'!$L$4:$CA$32)),0)</f>
      </c>
      <c r="BV162" s="280">
        <f>IFERROR(SUMPRODUCT(('控温被PRO-S级品'!$B$2:$B$10=$B162)*('控温被PRO-S级品'!$E$1:$BE$1=BV$1)*('控温被PRO-S级品'!$E$2:$BE$10)),0)+IFERROR(SUMPRODUCT(('冬被-S级品'!$B$2:$B$10=$B162)*('冬被-S级品'!$E$1:$AW$1=BV$1)*('冬被-S级品'!$E$2:$AW$10)),0)+IFERROR(SUMPRODUCT(('白止-S级品'!$A$2:$A$26=$B162)*('白止-S级品'!$D$1:$AV$1=BV$1)*('白止-S级品'!$D$2:$AV$26)),0)+IFERROR(SUMPRODUCT(('乐容-S级品'!$A$4:$A$32=$B162)*('乐容-S级品'!$L$3:$CA$3=BV$1)*('乐容-S级品'!$L$4:$CA$32)),0)</f>
      </c>
      <c r="BW162" s="280">
        <f>IFERROR(SUMPRODUCT(('控温被PRO-S级品'!$B$2:$B$10=$B162)*('控温被PRO-S级品'!$E$1:$BE$1=BW$1)*('控温被PRO-S级品'!$E$2:$BE$10)),0)+IFERROR(SUMPRODUCT(('冬被-S级品'!$B$2:$B$10=$B162)*('冬被-S级品'!$E$1:$AW$1=BW$1)*('冬被-S级品'!$E$2:$AW$10)),0)+IFERROR(SUMPRODUCT(('白止-S级品'!$A$2:$A$26=$B162)*('白止-S级品'!$D$1:$AV$1=BW$1)*('白止-S级品'!$D$2:$AV$26)),0)+IFERROR(SUMPRODUCT(('乐容-S级品'!$A$4:$A$32=$B162)*('乐容-S级品'!$L$3:$CA$3=BW$1)*('乐容-S级品'!$L$4:$CA$32)),0)</f>
      </c>
      <c r="BX162" s="280">
        <f>IFERROR(SUMPRODUCT(('控温被PRO-S级品'!$B$2:$B$10=$B162)*('控温被PRO-S级品'!$E$1:$BE$1=BX$1)*('控温被PRO-S级品'!$E$2:$BE$10)),0)+IFERROR(SUMPRODUCT(('冬被-S级品'!$B$2:$B$10=$B162)*('冬被-S级品'!$E$1:$AW$1=BX$1)*('冬被-S级品'!$E$2:$AW$10)),0)+IFERROR(SUMPRODUCT(('白止-S级品'!$A$2:$A$26=$B162)*('白止-S级品'!$D$1:$AV$1=BX$1)*('白止-S级品'!$D$2:$AV$26)),0)+IFERROR(SUMPRODUCT(('乐容-S级品'!$A$4:$A$32=$B162)*('乐容-S级品'!$L$3:$CA$3=BX$1)*('乐容-S级品'!$L$4:$CA$32)),0)</f>
      </c>
      <c r="BY162" s="280">
        <f>IFERROR(SUMPRODUCT(('控温被PRO-S级品'!$B$2:$B$10=$B162)*('控温被PRO-S级品'!$E$1:$BE$1=BY$1)*('控温被PRO-S级品'!$E$2:$BE$10)),0)+IFERROR(SUMPRODUCT(('冬被-S级品'!$B$2:$B$10=$B162)*('冬被-S级品'!$E$1:$AW$1=BY$1)*('冬被-S级品'!$E$2:$AW$10)),0)+IFERROR(SUMPRODUCT(('白止-S级品'!$A$2:$A$26=$B162)*('白止-S级品'!$D$1:$AV$1=BY$1)*('白止-S级品'!$D$2:$AV$26)),0)+IFERROR(SUMPRODUCT(('乐容-S级品'!$A$4:$A$32=$B162)*('乐容-S级品'!$L$3:$CA$3=BY$1)*('乐容-S级品'!$L$4:$CA$32)),0)</f>
      </c>
      <c r="BZ162" s="280">
        <f>IFERROR(SUMPRODUCT(('控温被PRO-S级品'!$B$2:$B$10=$B162)*('控温被PRO-S级品'!$E$1:$BE$1=BZ$1)*('控温被PRO-S级品'!$E$2:$BE$10)),0)+IFERROR(SUMPRODUCT(('冬被-S级品'!$B$2:$B$10=$B162)*('冬被-S级品'!$E$1:$AW$1=BZ$1)*('冬被-S级品'!$E$2:$AW$10)),0)+IFERROR(SUMPRODUCT(('白止-S级品'!$A$2:$A$26=$B162)*('白止-S级品'!$D$1:$AV$1=BZ$1)*('白止-S级品'!$D$2:$AV$26)),0)+IFERROR(SUMPRODUCT(('乐容-S级品'!$A$4:$A$32=$B162)*('乐容-S级品'!$L$3:$CA$3=BZ$1)*('乐容-S级品'!$L$4:$CA$32)),0)</f>
      </c>
      <c r="CA162" s="280">
        <f>IFERROR(SUMPRODUCT(('控温被PRO-S级品'!$B$2:$B$10=$B162)*('控温被PRO-S级品'!$E$1:$BE$1=CA$1)*('控温被PRO-S级品'!$E$2:$BE$10)),0)+IFERROR(SUMPRODUCT(('冬被-S级品'!$B$2:$B$10=$B162)*('冬被-S级品'!$E$1:$AW$1=CA$1)*('冬被-S级品'!$E$2:$AW$10)),0)+IFERROR(SUMPRODUCT(('白止-S级品'!$A$2:$A$26=$B162)*('白止-S级品'!$D$1:$AV$1=CA$1)*('白止-S级品'!$D$2:$AV$26)),0)+IFERROR(SUMPRODUCT(('乐容-S级品'!$A$4:$A$32=$B162)*('乐容-S级品'!$L$3:$CA$3=CA$1)*('乐容-S级品'!$L$4:$CA$32)),0)</f>
      </c>
      <c r="CB162" s="280">
        <f>IFERROR(SUMPRODUCT(('控温被PRO-S级品'!$B$2:$B$10=$B162)*('控温被PRO-S级品'!$E$1:$BE$1=CB$1)*('控温被PRO-S级品'!$E$2:$BE$10)),0)+IFERROR(SUMPRODUCT(('冬被-S级品'!$B$2:$B$10=$B162)*('冬被-S级品'!$E$1:$AW$1=CB$1)*('冬被-S级品'!$E$2:$AW$10)),0)+IFERROR(SUMPRODUCT(('白止-S级品'!$A$2:$A$26=$B162)*('白止-S级品'!$D$1:$AV$1=CB$1)*('白止-S级品'!$D$2:$AV$26)),0)+IFERROR(SUMPRODUCT(('乐容-S级品'!$A$4:$A$32=$B162)*('乐容-S级品'!$L$3:$CA$3=CB$1)*('乐容-S级品'!$L$4:$CA$32)),0)</f>
      </c>
      <c r="CC162" s="280">
        <f>IFERROR(SUMPRODUCT(('控温被PRO-S级品'!$B$2:$B$10=$B162)*('控温被PRO-S级品'!$E$1:$BE$1=CC$1)*('控温被PRO-S级品'!$E$2:$BE$10)),0)+IFERROR(SUMPRODUCT(('冬被-S级品'!$B$2:$B$10=$B162)*('冬被-S级品'!$E$1:$AW$1=CC$1)*('冬被-S级品'!$E$2:$AW$10)),0)+IFERROR(SUMPRODUCT(('白止-S级品'!$A$2:$A$26=$B162)*('白止-S级品'!$D$1:$AV$1=CC$1)*('白止-S级品'!$D$2:$AV$26)),0)+IFERROR(SUMPRODUCT(('乐容-S级品'!$A$4:$A$32=$B162)*('乐容-S级品'!$L$3:$CA$3=CC$1)*('乐容-S级品'!$L$4:$CA$32)),0)</f>
      </c>
      <c r="CD162" s="280">
        <f>IFERROR(SUMPRODUCT(('控温被PRO-S级品'!$B$2:$B$10=$B162)*('控温被PRO-S级品'!$E$1:$BE$1=CD$1)*('控温被PRO-S级品'!$E$2:$BE$10)),0)+IFERROR(SUMPRODUCT(('冬被-S级品'!$B$2:$B$10=$B162)*('冬被-S级品'!$E$1:$AW$1=CD$1)*('冬被-S级品'!$E$2:$AW$10)),0)+IFERROR(SUMPRODUCT(('白止-S级品'!$A$2:$A$26=$B162)*('白止-S级品'!$D$1:$AV$1=CD$1)*('白止-S级品'!$D$2:$AV$26)),0)+IFERROR(SUMPRODUCT(('乐容-S级品'!$A$4:$A$32=$B162)*('乐容-S级品'!$L$3:$CA$3=CD$1)*('乐容-S级品'!$L$4:$CA$32)),0)</f>
      </c>
      <c r="CE162" s="280">
        <f>IFERROR(SUMPRODUCT(('控温被PRO-S级品'!$B$2:$B$10=$B162)*('控温被PRO-S级品'!$E$1:$BE$1=CE$1)*('控温被PRO-S级品'!$E$2:$BE$10)),0)+IFERROR(SUMPRODUCT(('冬被-S级品'!$B$2:$B$10=$B162)*('冬被-S级品'!$E$1:$AW$1=CE$1)*('冬被-S级品'!$E$2:$AW$10)),0)+IFERROR(SUMPRODUCT(('白止-S级品'!$A$2:$A$26=$B162)*('白止-S级品'!$D$1:$AV$1=CE$1)*('白止-S级品'!$D$2:$AV$26)),0)+IFERROR(SUMPRODUCT(('乐容-S级品'!$A$4:$A$32=$B162)*('乐容-S级品'!$L$3:$CA$3=CE$1)*('乐容-S级品'!$L$4:$CA$32)),0)</f>
      </c>
      <c r="CF162" s="280">
        <f>IFERROR(SUMPRODUCT(('控温被PRO-S级品'!$B$2:$B$10=$B162)*('控温被PRO-S级品'!$E$1:$BE$1=CF$1)*('控温被PRO-S级品'!$E$2:$BE$10)),0)+IFERROR(SUMPRODUCT(('冬被-S级品'!$B$2:$B$10=$B162)*('冬被-S级品'!$E$1:$AW$1=CF$1)*('冬被-S级品'!$E$2:$AW$10)),0)+IFERROR(SUMPRODUCT(('白止-S级品'!$A$2:$A$26=$B162)*('白止-S级品'!$D$1:$AV$1=CF$1)*('白止-S级品'!$D$2:$AV$26)),0)+IFERROR(SUMPRODUCT(('乐容-S级品'!$A$4:$A$32=$B162)*('乐容-S级品'!$L$3:$CA$3=CF$1)*('乐容-S级品'!$L$4:$CA$32)),0)</f>
      </c>
      <c r="CG162" s="280">
        <f>IFERROR(SUMPRODUCT(('控温被PRO-S级品'!$B$2:$B$10=$B162)*('控温被PRO-S级品'!$E$1:$BE$1=CG$1)*('控温被PRO-S级品'!$E$2:$BE$10)),0)+IFERROR(SUMPRODUCT(('冬被-S级品'!$B$2:$B$10=$B162)*('冬被-S级品'!$E$1:$AW$1=CG$1)*('冬被-S级品'!$E$2:$AW$10)),0)+IFERROR(SUMPRODUCT(('白止-S级品'!$A$2:$A$26=$B162)*('白止-S级品'!$D$1:$AV$1=CG$1)*('白止-S级品'!$D$2:$AV$26)),0)+IFERROR(SUMPRODUCT(('乐容-S级品'!$A$4:$A$32=$B162)*('乐容-S级品'!$L$3:$CA$3=CG$1)*('乐容-S级品'!$L$4:$CA$32)),0)</f>
      </c>
      <c r="CH162" s="280">
        <f>IFERROR(SUMPRODUCT(('控温被PRO-S级品'!$B$2:$B$10=$B162)*('控温被PRO-S级品'!$E$1:$BE$1=CH$1)*('控温被PRO-S级品'!$E$2:$BE$10)),0)+IFERROR(SUMPRODUCT(('冬被-S级品'!$B$2:$B$10=$B162)*('冬被-S级品'!$E$1:$AW$1=CH$1)*('冬被-S级品'!$E$2:$AW$10)),0)+IFERROR(SUMPRODUCT(('白止-S级品'!$A$2:$A$26=$B162)*('白止-S级品'!$D$1:$AV$1=CH$1)*('白止-S级品'!$D$2:$AV$26)),0)+IFERROR(SUMPRODUCT(('乐容-S级品'!$A$4:$A$32=$B162)*('乐容-S级品'!$L$3:$CA$3=CH$1)*('乐容-S级品'!$L$4:$CA$32)),0)</f>
      </c>
      <c r="CI162" s="280">
        <f>IFERROR(SUMPRODUCT(('控温被PRO-S级品'!$B$2:$B$10=$B162)*('控温被PRO-S级品'!$E$1:$BE$1=CI$1)*('控温被PRO-S级品'!$E$2:$BE$10)),0)+IFERROR(SUMPRODUCT(('冬被-S级品'!$B$2:$B$10=$B162)*('冬被-S级品'!$E$1:$AW$1=CI$1)*('冬被-S级品'!$E$2:$AW$10)),0)+IFERROR(SUMPRODUCT(('白止-S级品'!$A$2:$A$26=$B162)*('白止-S级品'!$D$1:$AV$1=CI$1)*('白止-S级品'!$D$2:$AV$26)),0)+IFERROR(SUMPRODUCT(('乐容-S级品'!$A$4:$A$32=$B162)*('乐容-S级品'!$L$3:$CA$3=CI$1)*('乐容-S级品'!$L$4:$CA$32)),0)</f>
      </c>
      <c r="CJ162" s="280">
        <f>IFERROR(SUMPRODUCT(('控温被PRO-S级品'!$B$2:$B$10=$B162)*('控温被PRO-S级品'!$E$1:$BE$1=CJ$1)*('控温被PRO-S级品'!$E$2:$BE$10)),0)+IFERROR(SUMPRODUCT(('冬被-S级品'!$B$2:$B$10=$B162)*('冬被-S级品'!$E$1:$AW$1=CJ$1)*('冬被-S级品'!$E$2:$AW$10)),0)+IFERROR(SUMPRODUCT(('白止-S级品'!$A$2:$A$26=$B162)*('白止-S级品'!$D$1:$AV$1=CJ$1)*('白止-S级品'!$D$2:$AV$26)),0)+IFERROR(SUMPRODUCT(('乐容-S级品'!$A$4:$A$32=$B162)*('乐容-S级品'!$L$3:$CA$3=CJ$1)*('乐容-S级品'!$L$4:$CA$32)),0)</f>
      </c>
      <c r="CK162" s="280">
        <f>IFERROR(SUMPRODUCT(('控温被PRO-S级品'!$B$2:$B$10=$B162)*('控温被PRO-S级品'!$E$1:$BE$1=CK$1)*('控温被PRO-S级品'!$E$2:$BE$10)),0)+IFERROR(SUMPRODUCT(('冬被-S级品'!$B$2:$B$10=$B162)*('冬被-S级品'!$E$1:$AW$1=CK$1)*('冬被-S级品'!$E$2:$AW$10)),0)+IFERROR(SUMPRODUCT(('白止-S级品'!$A$2:$A$26=$B162)*('白止-S级品'!$D$1:$AV$1=CK$1)*('白止-S级品'!$D$2:$AV$26)),0)+IFERROR(SUMPRODUCT(('乐容-S级品'!$A$4:$A$32=$B162)*('乐容-S级品'!$L$3:$CA$3=CK$1)*('乐容-S级品'!$L$4:$CA$32)),0)</f>
      </c>
      <c r="CL162" s="280">
        <f>IFERROR(SUMPRODUCT(('控温被PRO-S级品'!$B$2:$B$10=$B162)*('控温被PRO-S级品'!$E$1:$BE$1=CL$1)*('控温被PRO-S级品'!$E$2:$BE$10)),0)+IFERROR(SUMPRODUCT(('冬被-S级品'!$B$2:$B$10=$B162)*('冬被-S级品'!$E$1:$AW$1=CL$1)*('冬被-S级品'!$E$2:$AW$10)),0)+IFERROR(SUMPRODUCT(('白止-S级品'!$A$2:$A$26=$B162)*('白止-S级品'!$D$1:$AV$1=CL$1)*('白止-S级品'!$D$2:$AV$26)),0)+IFERROR(SUMPRODUCT(('乐容-S级品'!$A$4:$A$32=$B162)*('乐容-S级品'!$L$3:$CA$3=CL$1)*('乐容-S级品'!$L$4:$CA$32)),0)</f>
      </c>
      <c r="CM162" s="280">
        <f>IFERROR(SUMPRODUCT(('控温被PRO-S级品'!$B$2:$B$10=$B162)*('控温被PRO-S级品'!$E$1:$BE$1=CM$1)*('控温被PRO-S级品'!$E$2:$BE$10)),0)+IFERROR(SUMPRODUCT(('冬被-S级品'!$B$2:$B$10=$B162)*('冬被-S级品'!$E$1:$AW$1=CM$1)*('冬被-S级品'!$E$2:$AW$10)),0)+IFERROR(SUMPRODUCT(('白止-S级品'!$A$2:$A$26=$B162)*('白止-S级品'!$D$1:$AV$1=CM$1)*('白止-S级品'!$D$2:$AV$26)),0)+IFERROR(SUMPRODUCT(('乐容-S级品'!$A$4:$A$32=$B162)*('乐容-S级品'!$L$3:$CA$3=CM$1)*('乐容-S级品'!$L$4:$CA$32)),0)</f>
      </c>
      <c r="CN162" s="280">
        <f>IFERROR(SUMPRODUCT(('控温被PRO-S级品'!$B$2:$B$10=$B162)*('控温被PRO-S级品'!$E$1:$BE$1=CN$1)*('控温被PRO-S级品'!$E$2:$BE$10)),0)+IFERROR(SUMPRODUCT(('冬被-S级品'!$B$2:$B$10=$B162)*('冬被-S级品'!$E$1:$AW$1=CN$1)*('冬被-S级品'!$E$2:$AW$10)),0)+IFERROR(SUMPRODUCT(('白止-S级品'!$A$2:$A$26=$B162)*('白止-S级品'!$D$1:$AV$1=CN$1)*('白止-S级品'!$D$2:$AV$26)),0)+IFERROR(SUMPRODUCT(('乐容-S级品'!$A$4:$A$32=$B162)*('乐容-S级品'!$L$3:$CA$3=CN$1)*('乐容-S级品'!$L$4:$CA$32)),0)</f>
      </c>
      <c r="CO162" s="280">
        <f>IFERROR(SUMPRODUCT(('控温被PRO-S级品'!$B$2:$B$10=$B162)*('控温被PRO-S级品'!$E$1:$BE$1=CO$1)*('控温被PRO-S级品'!$E$2:$BE$10)),0)+IFERROR(SUMPRODUCT(('冬被-S级品'!$B$2:$B$10=$B162)*('冬被-S级品'!$E$1:$AW$1=CO$1)*('冬被-S级品'!$E$2:$AW$10)),0)+IFERROR(SUMPRODUCT(('白止-S级品'!$A$2:$A$26=$B162)*('白止-S级品'!$D$1:$AV$1=CO$1)*('白止-S级品'!$D$2:$AV$26)),0)+IFERROR(SUMPRODUCT(('乐容-S级品'!$A$4:$A$32=$B162)*('乐容-S级品'!$L$3:$CA$3=CO$1)*('乐容-S级品'!$L$4:$CA$32)),0)</f>
      </c>
      <c r="CP162" s="280">
        <f>IFERROR(SUMPRODUCT(('控温被PRO-S级品'!$B$2:$B$10=$B162)*('控温被PRO-S级品'!$E$1:$BE$1=CP$1)*('控温被PRO-S级品'!$E$2:$BE$10)),0)+IFERROR(SUMPRODUCT(('冬被-S级品'!$B$2:$B$10=$B162)*('冬被-S级品'!$E$1:$AW$1=CP$1)*('冬被-S级品'!$E$2:$AW$10)),0)+IFERROR(SUMPRODUCT(('白止-S级品'!$A$2:$A$26=$B162)*('白止-S级品'!$D$1:$AV$1=CP$1)*('白止-S级品'!$D$2:$AV$26)),0)+IFERROR(SUMPRODUCT(('乐容-S级品'!$A$4:$A$32=$B162)*('乐容-S级品'!$L$3:$CA$3=CP$1)*('乐容-S级品'!$L$4:$CA$32)),0)</f>
      </c>
      <c r="CQ162" s="280">
        <f>IFERROR(SUMPRODUCT(('控温被PRO-S级品'!$B$2:$B$10=$B162)*('控温被PRO-S级品'!$E$1:$BE$1=CQ$1)*('控温被PRO-S级品'!$E$2:$BE$10)),0)+IFERROR(SUMPRODUCT(('冬被-S级品'!$B$2:$B$10=$B162)*('冬被-S级品'!$E$1:$AW$1=CQ$1)*('冬被-S级品'!$E$2:$AW$10)),0)+IFERROR(SUMPRODUCT(('白止-S级品'!$A$2:$A$26=$B162)*('白止-S级品'!$D$1:$AV$1=CQ$1)*('白止-S级品'!$D$2:$AV$26)),0)+IFERROR(SUMPRODUCT(('乐容-S级品'!$A$4:$A$32=$B162)*('乐容-S级品'!$L$3:$CA$3=CQ$1)*('乐容-S级品'!$L$4:$CA$32)),0)</f>
      </c>
      <c r="CR162" s="280">
        <f>IFERROR(SUMPRODUCT(('控温被PRO-S级品'!$B$2:$B$10=$B162)*('控温被PRO-S级品'!$E$1:$BE$1=CR$1)*('控温被PRO-S级品'!$E$2:$BE$10)),0)+IFERROR(SUMPRODUCT(('冬被-S级品'!$B$2:$B$10=$B162)*('冬被-S级品'!$E$1:$AW$1=CR$1)*('冬被-S级品'!$E$2:$AW$10)),0)+IFERROR(SUMPRODUCT(('白止-S级品'!$A$2:$A$26=$B162)*('白止-S级品'!$D$1:$AV$1=CR$1)*('白止-S级品'!$D$2:$AV$26)),0)+IFERROR(SUMPRODUCT(('乐容-S级品'!$A$4:$A$32=$B162)*('乐容-S级品'!$L$3:$CA$3=CR$1)*('乐容-S级品'!$L$4:$CA$32)),0)</f>
      </c>
      <c r="CS162" s="280">
        <f>IFERROR(SUMPRODUCT(('控温被PRO-S级品'!$B$2:$B$10=$B162)*('控温被PRO-S级品'!$E$1:$BE$1=CS$1)*('控温被PRO-S级品'!$E$2:$BE$10)),0)+IFERROR(SUMPRODUCT(('冬被-S级品'!$B$2:$B$10=$B162)*('冬被-S级品'!$E$1:$AW$1=CS$1)*('冬被-S级品'!$E$2:$AW$10)),0)+IFERROR(SUMPRODUCT(('白止-S级品'!$A$2:$A$26=$B162)*('白止-S级品'!$D$1:$AV$1=CS$1)*('白止-S级品'!$D$2:$AV$26)),0)+IFERROR(SUMPRODUCT(('乐容-S级品'!$A$4:$A$32=$B162)*('乐容-S级品'!$L$3:$CA$3=CS$1)*('乐容-S级品'!$L$4:$CA$32)),0)</f>
      </c>
      <c r="CT162" s="280">
        <f>IFERROR(SUMPRODUCT(('控温被PRO-S级品'!$B$2:$B$10=$B162)*('控温被PRO-S级品'!$E$1:$BE$1=CT$1)*('控温被PRO-S级品'!$E$2:$BE$10)),0)+IFERROR(SUMPRODUCT(('冬被-S级品'!$B$2:$B$10=$B162)*('冬被-S级品'!$E$1:$AW$1=CT$1)*('冬被-S级品'!$E$2:$AW$10)),0)+IFERROR(SUMPRODUCT(('白止-S级品'!$A$2:$A$26=$B162)*('白止-S级品'!$D$1:$AV$1=CT$1)*('白止-S级品'!$D$2:$AV$26)),0)+IFERROR(SUMPRODUCT(('乐容-S级品'!$A$4:$A$32=$B162)*('乐容-S级品'!$L$3:$CA$3=CT$1)*('乐容-S级品'!$L$4:$CA$32)),0)</f>
      </c>
      <c r="CU162" s="280">
        <f>IFERROR(SUMPRODUCT(('控温被PRO-S级品'!$B$2:$B$10=$B162)*('控温被PRO-S级品'!$E$1:$BE$1=CU$1)*('控温被PRO-S级品'!$E$2:$BE$10)),0)+IFERROR(SUMPRODUCT(('冬被-S级品'!$B$2:$B$10=$B162)*('冬被-S级品'!$E$1:$AW$1=CU$1)*('冬被-S级品'!$E$2:$AW$10)),0)+IFERROR(SUMPRODUCT(('白止-S级品'!$A$2:$A$26=$B162)*('白止-S级品'!$D$1:$AV$1=CU$1)*('白止-S级品'!$D$2:$AV$26)),0)+IFERROR(SUMPRODUCT(('乐容-S级品'!$A$4:$A$32=$B162)*('乐容-S级品'!$L$3:$CA$3=CU$1)*('乐容-S级品'!$L$4:$CA$32)),0)</f>
      </c>
      <c r="CV162" s="280">
        <f>IFERROR(SUMPRODUCT(('控温被PRO-S级品'!$B$2:$B$10=$B162)*('控温被PRO-S级品'!$E$1:$BE$1=CV$1)*('控温被PRO-S级品'!$E$2:$BE$10)),0)+IFERROR(SUMPRODUCT(('冬被-S级品'!$B$2:$B$10=$B162)*('冬被-S级品'!$E$1:$AW$1=CV$1)*('冬被-S级品'!$E$2:$AW$10)),0)+IFERROR(SUMPRODUCT(('白止-S级品'!$A$2:$A$26=$B162)*('白止-S级品'!$D$1:$AV$1=CV$1)*('白止-S级品'!$D$2:$AV$26)),0)+IFERROR(SUMPRODUCT(('乐容-S级品'!$A$4:$A$32=$B162)*('乐容-S级品'!$L$3:$CA$3=CV$1)*('乐容-S级品'!$L$4:$CA$32)),0)</f>
      </c>
      <c r="CW162" s="280">
        <f>IFERROR(SUMPRODUCT(('控温被PRO-S级品'!$B$2:$B$10=$B162)*('控温被PRO-S级品'!$E$1:$BE$1=CW$1)*('控温被PRO-S级品'!$E$2:$BE$10)),0)+IFERROR(SUMPRODUCT(('冬被-S级品'!$B$2:$B$10=$B162)*('冬被-S级品'!$E$1:$AW$1=CW$1)*('冬被-S级品'!$E$2:$AW$10)),0)+IFERROR(SUMPRODUCT(('白止-S级品'!$A$2:$A$26=$B162)*('白止-S级品'!$D$1:$AV$1=CW$1)*('白止-S级品'!$D$2:$AV$26)),0)+IFERROR(SUMPRODUCT(('乐容-S级品'!$A$4:$A$32=$B162)*('乐容-S级品'!$L$3:$CA$3=CW$1)*('乐容-S级品'!$L$4:$CA$32)),0)</f>
      </c>
      <c r="CX162" s="280">
        <f>IFERROR(SUMPRODUCT(('控温被PRO-S级品'!$B$2:$B$10=$B162)*('控温被PRO-S级品'!$E$1:$BE$1=CX$1)*('控温被PRO-S级品'!$E$2:$BE$10)),0)+IFERROR(SUMPRODUCT(('冬被-S级品'!$B$2:$B$10=$B162)*('冬被-S级品'!$E$1:$AW$1=CX$1)*('冬被-S级品'!$E$2:$AW$10)),0)+IFERROR(SUMPRODUCT(('白止-S级品'!$A$2:$A$26=$B162)*('白止-S级品'!$D$1:$AV$1=CX$1)*('白止-S级品'!$D$2:$AV$26)),0)+IFERROR(SUMPRODUCT(('乐容-S级品'!$A$4:$A$32=$B162)*('乐容-S级品'!$L$3:$CA$3=CX$1)*('乐容-S级品'!$L$4:$CA$32)),0)</f>
      </c>
      <c r="CY162" s="280">
        <f>IFERROR(SUMPRODUCT(('控温被PRO-S级品'!$B$2:$B$10=$B162)*('控温被PRO-S级品'!$E$1:$BE$1=CY$1)*('控温被PRO-S级品'!$E$2:$BE$10)),0)+IFERROR(SUMPRODUCT(('冬被-S级品'!$B$2:$B$10=$B162)*('冬被-S级品'!$E$1:$AW$1=CY$1)*('冬被-S级品'!$E$2:$AW$10)),0)+IFERROR(SUMPRODUCT(('白止-S级品'!$A$2:$A$26=$B162)*('白止-S级品'!$D$1:$AV$1=CY$1)*('白止-S级品'!$D$2:$AV$26)),0)+IFERROR(SUMPRODUCT(('乐容-S级品'!$A$4:$A$32=$B162)*('乐容-S级品'!$L$3:$CA$3=CY$1)*('乐容-S级品'!$L$4:$CA$32)),0)</f>
      </c>
      <c r="CZ162" s="280">
        <f>IFERROR(SUMPRODUCT(('控温被PRO-S级品'!$B$2:$B$10=$B162)*('控温被PRO-S级品'!$E$1:$BE$1=CZ$1)*('控温被PRO-S级品'!$E$2:$BE$10)),0)+IFERROR(SUMPRODUCT(('冬被-S级品'!$B$2:$B$10=$B162)*('冬被-S级品'!$E$1:$AW$1=CZ$1)*('冬被-S级品'!$E$2:$AW$10)),0)+IFERROR(SUMPRODUCT(('白止-S级品'!$A$2:$A$26=$B162)*('白止-S级品'!$D$1:$AV$1=CZ$1)*('白止-S级品'!$D$2:$AV$26)),0)+IFERROR(SUMPRODUCT(('乐容-S级品'!$A$4:$A$32=$B162)*('乐容-S级品'!$L$3:$CA$3=CZ$1)*('乐容-S级品'!$L$4:$CA$32)),0)</f>
      </c>
      <c r="DA162" s="280">
        <f>IFERROR(SUMPRODUCT(('控温被PRO-S级品'!$B$2:$B$10=$B162)*('控温被PRO-S级品'!$E$1:$BE$1=DA$1)*('控温被PRO-S级品'!$E$2:$BE$10)),0)+IFERROR(SUMPRODUCT(('冬被-S级品'!$B$2:$B$10=$B162)*('冬被-S级品'!$E$1:$AW$1=DA$1)*('冬被-S级品'!$E$2:$AW$10)),0)+IFERROR(SUMPRODUCT(('白止-S级品'!$A$2:$A$26=$B162)*('白止-S级品'!$D$1:$AV$1=DA$1)*('白止-S级品'!$D$2:$AV$26)),0)+IFERROR(SUMPRODUCT(('乐容-S级品'!$A$4:$A$32=$B162)*('乐容-S级品'!$L$3:$CA$3=DA$1)*('乐容-S级品'!$L$4:$CA$32)),0)</f>
      </c>
      <c r="DB162" s="280">
        <f>IFERROR(SUMPRODUCT(('控温被PRO-S级品'!$B$2:$B$10=$B162)*('控温被PRO-S级品'!$E$1:$BE$1=DB$1)*('控温被PRO-S级品'!$E$2:$BE$10)),0)+IFERROR(SUMPRODUCT(('冬被-S级品'!$B$2:$B$10=$B162)*('冬被-S级品'!$E$1:$AW$1=DB$1)*('冬被-S级品'!$E$2:$AW$10)),0)+IFERROR(SUMPRODUCT(('白止-S级品'!$A$2:$A$26=$B162)*('白止-S级品'!$D$1:$AV$1=DB$1)*('白止-S级品'!$D$2:$AV$26)),0)+IFERROR(SUMPRODUCT(('乐容-S级品'!$A$4:$A$32=$B162)*('乐容-S级品'!$L$3:$CA$3=DB$1)*('乐容-S级品'!$L$4:$CA$32)),0)</f>
      </c>
      <c r="DC162" s="280">
        <f>IFERROR(SUMPRODUCT(('控温被PRO-S级品'!$B$2:$B$10=$B162)*('控温被PRO-S级品'!$E$1:$BE$1=DC$1)*('控温被PRO-S级品'!$E$2:$BE$10)),0)+IFERROR(SUMPRODUCT(('冬被-S级品'!$B$2:$B$10=$B162)*('冬被-S级品'!$E$1:$AW$1=DC$1)*('冬被-S级品'!$E$2:$AW$10)),0)+IFERROR(SUMPRODUCT(('白止-S级品'!$A$2:$A$26=$B162)*('白止-S级品'!$D$1:$AV$1=DC$1)*('白止-S级品'!$D$2:$AV$26)),0)+IFERROR(SUMPRODUCT(('乐容-S级品'!$A$4:$A$32=$B162)*('乐容-S级品'!$L$3:$CA$3=DC$1)*('乐容-S级品'!$L$4:$CA$32)),0)</f>
      </c>
      <c r="DD162" s="280">
        <f>IFERROR(SUMPRODUCT(('控温被PRO-S级品'!$B$2:$B$10=$B162)*('控温被PRO-S级品'!$E$1:$BE$1=DD$1)*('控温被PRO-S级品'!$E$2:$BE$10)),0)+IFERROR(SUMPRODUCT(('冬被-S级品'!$B$2:$B$10=$B162)*('冬被-S级品'!$E$1:$AW$1=DD$1)*('冬被-S级品'!$E$2:$AW$10)),0)+IFERROR(SUMPRODUCT(('白止-S级品'!$A$2:$A$26=$B162)*('白止-S级品'!$D$1:$AV$1=DD$1)*('白止-S级品'!$D$2:$AV$26)),0)+IFERROR(SUMPRODUCT(('乐容-S级品'!$A$4:$A$32=$B162)*('乐容-S级品'!$L$3:$CA$3=DD$1)*('乐容-S级品'!$L$4:$CA$32)),0)</f>
      </c>
      <c r="DE162" s="280">
        <f>IFERROR(SUMPRODUCT(('控温被PRO-S级品'!$B$2:$B$10=$B162)*('控温被PRO-S级品'!$E$1:$BE$1=DE$1)*('控温被PRO-S级品'!$E$2:$BE$10)),0)+IFERROR(SUMPRODUCT(('冬被-S级品'!$B$2:$B$10=$B162)*('冬被-S级品'!$E$1:$AW$1=DE$1)*('冬被-S级品'!$E$2:$AW$10)),0)+IFERROR(SUMPRODUCT(('白止-S级品'!$A$2:$A$26=$B162)*('白止-S级品'!$D$1:$AV$1=DE$1)*('白止-S级品'!$D$2:$AV$26)),0)+IFERROR(SUMPRODUCT(('乐容-S级品'!$A$4:$A$32=$B162)*('乐容-S级品'!$L$3:$CA$3=DE$1)*('乐容-S级品'!$L$4:$CA$32)),0)</f>
      </c>
      <c r="DF162" s="280">
        <f>IFERROR(SUMPRODUCT(('控温被PRO-S级品'!$B$2:$B$10=$B162)*('控温被PRO-S级品'!$E$1:$BE$1=DF$1)*('控温被PRO-S级品'!$E$2:$BE$10)),0)+IFERROR(SUMPRODUCT(('冬被-S级品'!$B$2:$B$10=$B162)*('冬被-S级品'!$E$1:$AW$1=DF$1)*('冬被-S级品'!$E$2:$AW$10)),0)+IFERROR(SUMPRODUCT(('白止-S级品'!$A$2:$A$26=$B162)*('白止-S级品'!$D$1:$AV$1=DF$1)*('白止-S级品'!$D$2:$AV$26)),0)+IFERROR(SUMPRODUCT(('乐容-S级品'!$A$4:$A$32=$B162)*('乐容-S级品'!$L$3:$CA$3=DF$1)*('乐容-S级品'!$L$4:$CA$32)),0)</f>
      </c>
      <c r="DG162" s="280">
        <f>IFERROR(SUMPRODUCT(('控温被PRO-S级品'!$B$2:$B$10=$B162)*('控温被PRO-S级品'!$E$1:$BE$1=DG$1)*('控温被PRO-S级品'!$E$2:$BE$10)),0)+IFERROR(SUMPRODUCT(('冬被-S级品'!$B$2:$B$10=$B162)*('冬被-S级品'!$E$1:$AW$1=DG$1)*('冬被-S级品'!$E$2:$AW$10)),0)+IFERROR(SUMPRODUCT(('白止-S级品'!$A$2:$A$26=$B162)*('白止-S级品'!$D$1:$AV$1=DG$1)*('白止-S级品'!$D$2:$AV$26)),0)+IFERROR(SUMPRODUCT(('乐容-S级品'!$A$4:$A$32=$B162)*('乐容-S级品'!$L$3:$CA$3=DG$1)*('乐容-S级品'!$L$4:$CA$32)),0)</f>
      </c>
      <c r="DH162" s="280">
        <f>IFERROR(SUMPRODUCT(('控温被PRO-S级品'!$B$2:$B$10=$B162)*('控温被PRO-S级品'!$E$1:$BE$1=DH$1)*('控温被PRO-S级品'!$E$2:$BE$10)),0)+IFERROR(SUMPRODUCT(('冬被-S级品'!$B$2:$B$10=$B162)*('冬被-S级品'!$E$1:$AW$1=DH$1)*('冬被-S级品'!$E$2:$AW$10)),0)+IFERROR(SUMPRODUCT(('白止-S级品'!$A$2:$A$26=$B162)*('白止-S级品'!$D$1:$AV$1=DH$1)*('白止-S级品'!$D$2:$AV$26)),0)+IFERROR(SUMPRODUCT(('乐容-S级品'!$A$4:$A$32=$B162)*('乐容-S级品'!$L$3:$CA$3=DH$1)*('乐容-S级品'!$L$4:$CA$32)),0)</f>
      </c>
      <c r="DI162" s="280">
        <f>IFERROR(SUMPRODUCT(('控温被PRO-S级品'!$B$2:$B$10=$B162)*('控温被PRO-S级品'!$E$1:$BE$1=DI$1)*('控温被PRO-S级品'!$E$2:$BE$10)),0)+IFERROR(SUMPRODUCT(('冬被-S级品'!$B$2:$B$10=$B162)*('冬被-S级品'!$E$1:$AW$1=DI$1)*('冬被-S级品'!$E$2:$AW$10)),0)+IFERROR(SUMPRODUCT(('白止-S级品'!$A$2:$A$26=$B162)*('白止-S级品'!$D$1:$AV$1=DI$1)*('白止-S级品'!$D$2:$AV$26)),0)+IFERROR(SUMPRODUCT(('乐容-S级品'!$A$4:$A$32=$B162)*('乐容-S级品'!$L$3:$CA$3=DI$1)*('乐容-S级品'!$L$4:$CA$32)),0)</f>
      </c>
      <c r="DJ162" s="280">
        <f>IFERROR(SUMPRODUCT(('控温被PRO-S级品'!$B$2:$B$10=$B162)*('控温被PRO-S级品'!$E$1:$BE$1=DJ$1)*('控温被PRO-S级品'!$E$2:$BE$10)),0)+IFERROR(SUMPRODUCT(('冬被-S级品'!$B$2:$B$10=$B162)*('冬被-S级品'!$E$1:$AW$1=DJ$1)*('冬被-S级品'!$E$2:$AW$10)),0)+IFERROR(SUMPRODUCT(('白止-S级品'!$A$2:$A$26=$B162)*('白止-S级品'!$D$1:$AV$1=DJ$1)*('白止-S级品'!$D$2:$AV$26)),0)+IFERROR(SUMPRODUCT(('乐容-S级品'!$A$4:$A$32=$B162)*('乐容-S级品'!$L$3:$CA$3=DJ$1)*('乐容-S级品'!$L$4:$CA$32)),0)</f>
      </c>
      <c r="DK162" s="280"/>
      <c r="DL162" s="280"/>
      <c r="DM162" s="280"/>
      <c r="DN162" s="280"/>
      <c r="DO162" s="280"/>
      <c r="DP162" s="280"/>
      <c r="DQ162" s="280"/>
      <c r="DR162" s="280"/>
      <c r="DS162" s="280"/>
      <c r="DT162" s="280"/>
      <c r="DU162" s="280"/>
      <c r="DV162" s="280"/>
      <c r="DW162" s="280">
        <f>VLOOKUP(B162,'系统编码规格'!A:C,3,FALSE)</f>
      </c>
      <c r="DX162" s="280"/>
      <c r="DY162" s="280"/>
      <c r="DZ162" s="280"/>
      <c r="EA162" s="280"/>
      <c r="EB162" s="280"/>
      <c r="EC162" s="280"/>
      <c r="ED162" s="280"/>
      <c r="EE162" s="280"/>
      <c r="EF162" s="280"/>
      <c r="EG162" s="280"/>
      <c r="EH162" s="280"/>
      <c r="EI162" s="280"/>
      <c r="EJ162" s="280"/>
      <c r="EK162" s="280"/>
      <c r="EL162" s="280"/>
      <c r="EM162" s="280"/>
      <c r="EN162" s="280"/>
      <c r="EO162" s="280"/>
      <c r="EP162" s="280"/>
      <c r="EQ162" s="280"/>
      <c r="ER162" s="280"/>
      <c r="ES162" s="280"/>
      <c r="ET162" s="280"/>
      <c r="EU162" s="280"/>
      <c r="EV162" s="280"/>
      <c r="EW162" s="280"/>
      <c r="EX162" s="280"/>
      <c r="EY162" s="280"/>
      <c r="EZ162" s="280"/>
      <c r="FA162" s="280"/>
      <c r="FB162" s="280"/>
      <c r="FC162" s="280"/>
      <c r="FD162" s="280"/>
      <c r="FE162" s="280"/>
      <c r="FF162" s="280"/>
      <c r="FG162" s="280"/>
      <c r="FH162" s="280"/>
      <c r="FI162" s="280"/>
      <c r="FJ162" s="280"/>
      <c r="FK162" s="280"/>
      <c r="FL162" s="280"/>
      <c r="FM162" s="280"/>
      <c r="FN162" s="280"/>
      <c r="FO162" s="280"/>
      <c r="FP162" s="280"/>
      <c r="FQ162" s="280"/>
      <c r="FR162" s="280"/>
      <c r="FS162" s="280"/>
      <c r="FT162" s="280"/>
      <c r="FU162" s="280"/>
      <c r="FV162" s="280"/>
      <c r="FW162" s="280"/>
      <c r="FX162" s="280"/>
      <c r="FY162" s="280"/>
      <c r="FZ162" s="280"/>
      <c r="GA162" s="280"/>
      <c r="GB162" s="280"/>
      <c r="GC162" s="280"/>
      <c r="GD162" s="280"/>
      <c r="GE162" s="280"/>
      <c r="GF162" s="280"/>
      <c r="GG162" s="280"/>
      <c r="GH162" s="280"/>
      <c r="GI162" s="280"/>
      <c r="GJ162" s="280"/>
      <c r="GK162" s="280"/>
      <c r="GL162" s="280"/>
      <c r="GM162" s="280"/>
      <c r="GN162" s="280"/>
      <c r="GO162" s="280"/>
      <c r="GP162" s="280"/>
      <c r="GQ162" s="280"/>
      <c r="GR162" s="280"/>
      <c r="GS162" s="280"/>
      <c r="GT162" s="280"/>
      <c r="GU162" s="280"/>
      <c r="GV162" s="280"/>
    </row>
    <row r="163">
      <c r="A163" s="309" t="str">
        <v>乐容</v>
      </c>
      <c r="B163" s="311" t="str">
        <v>010020105010041-002</v>
      </c>
      <c r="C163" s="309" t="str">
        <v>磨毛床笠</v>
      </c>
      <c r="D163" s="309" t="str">
        <v>颜色:黎明灰,床品规格:120cm,系列:普通系列</v>
      </c>
      <c r="E163">
        <f>SUM(F163:GX163)</f>
      </c>
      <c r="F163" s="280">
        <f>IFERROR(SUMPRODUCT(('控温被PRO-S级品'!$B$2:$B$10=$B163)*('控温被PRO-S级品'!$E$1:$BE$1=F$1)*('控温被PRO-S级品'!$E$2:$BE$10)),0)+IFERROR(SUMPRODUCT(('冬被-S级品'!$B$2:$B$10=$B163)*('冬被-S级品'!$E$1:$AW$1=F$1)*('冬被-S级品'!$E$2:$AW$10)),0)+IFERROR(SUMPRODUCT(('白止-S级品'!$A$2:$A$26=$B163)*('白止-S级品'!$D$1:$AV$1=F$1)*('白止-S级品'!$D$2:$AV$26)),0)+IFERROR(SUMPRODUCT(('乐容-S级品'!$A$4:$A$32=$B163)*('乐容-S级品'!$L$3:$CA$3=F$1)*('乐容-S级品'!$L$4:$CA$32)),0)</f>
      </c>
      <c r="G163" s="280">
        <f>IFERROR(SUMPRODUCT(('控温被PRO-S级品'!$B$2:$B$10=$B163)*('控温被PRO-S级品'!$E$1:$BE$1=G$1)*('控温被PRO-S级品'!$E$2:$BE$10)),0)+IFERROR(SUMPRODUCT(('冬被-S级品'!$B$2:$B$10=$B163)*('冬被-S级品'!$E$1:$AW$1=G$1)*('冬被-S级品'!$E$2:$AW$10)),0)+IFERROR(SUMPRODUCT(('白止-S级品'!$A$2:$A$26=$B163)*('白止-S级品'!$D$1:$AV$1=G$1)*('白止-S级品'!$D$2:$AV$26)),0)+IFERROR(SUMPRODUCT(('乐容-S级品'!$A$4:$A$32=$B163)*('乐容-S级品'!$L$3:$CA$3=G$1)*('乐容-S级品'!$L$4:$CA$32)),0)</f>
      </c>
      <c r="H163" s="280">
        <f>IFERROR(SUMPRODUCT(('控温被PRO-S级品'!$B$2:$B$10=$B163)*('控温被PRO-S级品'!$E$1:$BE$1=H$1)*('控温被PRO-S级品'!$E$2:$BE$10)),0)+IFERROR(SUMPRODUCT(('冬被-S级品'!$B$2:$B$10=$B163)*('冬被-S级品'!$E$1:$AW$1=H$1)*('冬被-S级品'!$E$2:$AW$10)),0)+IFERROR(SUMPRODUCT(('白止-S级品'!$A$2:$A$26=$B163)*('白止-S级品'!$D$1:$AV$1=H$1)*('白止-S级品'!$D$2:$AV$26)),0)+IFERROR(SUMPRODUCT(('乐容-S级品'!$A$4:$A$32=$B163)*('乐容-S级品'!$L$3:$CA$3=H$1)*('乐容-S级品'!$L$4:$CA$32)),0)</f>
      </c>
      <c r="I163" s="280">
        <f>IFERROR(SUMPRODUCT(('控温被PRO-S级品'!$B$2:$B$10=$B163)*('控温被PRO-S级品'!$E$1:$BE$1=I$1)*('控温被PRO-S级品'!$E$2:$BE$10)),0)+IFERROR(SUMPRODUCT(('冬被-S级品'!$B$2:$B$10=$B163)*('冬被-S级品'!$E$1:$AW$1=I$1)*('冬被-S级品'!$E$2:$AW$10)),0)+IFERROR(SUMPRODUCT(('白止-S级品'!$A$2:$A$26=$B163)*('白止-S级品'!$D$1:$AV$1=I$1)*('白止-S级品'!$D$2:$AV$26)),0)+IFERROR(SUMPRODUCT(('乐容-S级品'!$A$4:$A$32=$B163)*('乐容-S级品'!$L$3:$CA$3=I$1)*('乐容-S级品'!$L$4:$CA$32)),0)</f>
      </c>
      <c r="J163" s="280">
        <f>IFERROR(SUMPRODUCT(('控温被PRO-S级品'!$B$2:$B$10=$B163)*('控温被PRO-S级品'!$E$1:$BE$1=J$1)*('控温被PRO-S级品'!$E$2:$BE$10)),0)+IFERROR(SUMPRODUCT(('冬被-S级品'!$B$2:$B$10=$B163)*('冬被-S级品'!$E$1:$AW$1=J$1)*('冬被-S级品'!$E$2:$AW$10)),0)+IFERROR(SUMPRODUCT(('白止-S级品'!$A$2:$A$26=$B163)*('白止-S级品'!$D$1:$AV$1=J$1)*('白止-S级品'!$D$2:$AV$26)),0)+IFERROR(SUMPRODUCT(('乐容-S级品'!$A$4:$A$32=$B163)*('乐容-S级品'!$L$3:$CA$3=J$1)*('乐容-S级品'!$L$4:$CA$32)),0)</f>
      </c>
      <c r="K163" s="280">
        <f>IFERROR(SUMPRODUCT(('控温被PRO-S级品'!$B$2:$B$10=$B163)*('控温被PRO-S级品'!$E$1:$BE$1=K$1)*('控温被PRO-S级品'!$E$2:$BE$10)),0)+IFERROR(SUMPRODUCT(('冬被-S级品'!$B$2:$B$10=$B163)*('冬被-S级品'!$E$1:$AW$1=K$1)*('冬被-S级品'!$E$2:$AW$10)),0)+IFERROR(SUMPRODUCT(('白止-S级品'!$A$2:$A$26=$B163)*('白止-S级品'!$D$1:$AV$1=K$1)*('白止-S级品'!$D$2:$AV$26)),0)+IFERROR(SUMPRODUCT(('乐容-S级品'!$A$4:$A$32=$B163)*('乐容-S级品'!$L$3:$CA$3=K$1)*('乐容-S级品'!$L$4:$CA$32)),0)</f>
      </c>
      <c r="L163" s="280">
        <f>IFERROR(SUMPRODUCT(('控温被PRO-S级品'!$B$2:$B$10=$B163)*('控温被PRO-S级品'!$E$1:$BE$1=L$1)*('控温被PRO-S级品'!$E$2:$BE$10)),0)+IFERROR(SUMPRODUCT(('冬被-S级品'!$B$2:$B$10=$B163)*('冬被-S级品'!$E$1:$AW$1=L$1)*('冬被-S级品'!$E$2:$AW$10)),0)+IFERROR(SUMPRODUCT(('白止-S级品'!$A$2:$A$26=$B163)*('白止-S级品'!$D$1:$AV$1=L$1)*('白止-S级品'!$D$2:$AV$26)),0)+IFERROR(SUMPRODUCT(('乐容-S级品'!$A$4:$A$32=$B163)*('乐容-S级品'!$L$3:$CA$3=L$1)*('乐容-S级品'!$L$4:$CA$32)),0)</f>
      </c>
      <c r="M163" s="280">
        <f>IFERROR(SUMPRODUCT(('控温被PRO-S级品'!$B$2:$B$10=$B163)*('控温被PRO-S级品'!$E$1:$BE$1=M$1)*('控温被PRO-S级品'!$E$2:$BE$10)),0)+IFERROR(SUMPRODUCT(('冬被-S级品'!$B$2:$B$10=$B163)*('冬被-S级品'!$E$1:$AW$1=M$1)*('冬被-S级品'!$E$2:$AW$10)),0)+IFERROR(SUMPRODUCT(('白止-S级品'!$A$2:$A$26=$B163)*('白止-S级品'!$D$1:$AV$1=M$1)*('白止-S级品'!$D$2:$AV$26)),0)+IFERROR(SUMPRODUCT(('乐容-S级品'!$A$4:$A$32=$B163)*('乐容-S级品'!$L$3:$CA$3=M$1)*('乐容-S级品'!$L$4:$CA$32)),0)</f>
      </c>
      <c r="N163" s="280">
        <f>IFERROR(SUMPRODUCT(('控温被PRO-S级品'!$B$2:$B$10=$B163)*('控温被PRO-S级品'!$E$1:$BE$1=N$1)*('控温被PRO-S级品'!$E$2:$BE$10)),0)+IFERROR(SUMPRODUCT(('冬被-S级品'!$B$2:$B$10=$B163)*('冬被-S级品'!$E$1:$AW$1=N$1)*('冬被-S级品'!$E$2:$AW$10)),0)+IFERROR(SUMPRODUCT(('白止-S级品'!$A$2:$A$26=$B163)*('白止-S级品'!$D$1:$AV$1=N$1)*('白止-S级品'!$D$2:$AV$26)),0)+IFERROR(SUMPRODUCT(('乐容-S级品'!$A$4:$A$32=$B163)*('乐容-S级品'!$L$3:$CA$3=N$1)*('乐容-S级品'!$L$4:$CA$32)),0)</f>
      </c>
      <c r="O163" s="280">
        <f>IFERROR(SUMPRODUCT(('控温被PRO-S级品'!$B$2:$B$10=$B163)*('控温被PRO-S级品'!$E$1:$BE$1=O$1)*('控温被PRO-S级品'!$E$2:$BE$10)),0)+IFERROR(SUMPRODUCT(('冬被-S级品'!$B$2:$B$10=$B163)*('冬被-S级品'!$E$1:$AW$1=O$1)*('冬被-S级品'!$E$2:$AW$10)),0)+IFERROR(SUMPRODUCT(('白止-S级品'!$A$2:$A$26=$B163)*('白止-S级品'!$D$1:$AV$1=O$1)*('白止-S级品'!$D$2:$AV$26)),0)+IFERROR(SUMPRODUCT(('乐容-S级品'!$A$4:$A$32=$B163)*('乐容-S级品'!$L$3:$CA$3=O$1)*('乐容-S级品'!$L$4:$CA$32)),0)</f>
      </c>
      <c r="P163" s="280">
        <f>IFERROR(SUMPRODUCT(('控温被PRO-S级品'!$B$2:$B$10=$B163)*('控温被PRO-S级品'!$E$1:$BE$1=P$1)*('控温被PRO-S级品'!$E$2:$BE$10)),0)+IFERROR(SUMPRODUCT(('冬被-S级品'!$B$2:$B$10=$B163)*('冬被-S级品'!$E$1:$AW$1=P$1)*('冬被-S级品'!$E$2:$AW$10)),0)+IFERROR(SUMPRODUCT(('白止-S级品'!$A$2:$A$26=$B163)*('白止-S级品'!$D$1:$AV$1=P$1)*('白止-S级品'!$D$2:$AV$26)),0)+IFERROR(SUMPRODUCT(('乐容-S级品'!$A$4:$A$32=$B163)*('乐容-S级品'!$L$3:$CA$3=P$1)*('乐容-S级品'!$L$4:$CA$32)),0)</f>
      </c>
      <c r="Q163" s="280">
        <f>IFERROR(SUMPRODUCT(('控温被PRO-S级品'!$B$2:$B$10=$B163)*('控温被PRO-S级品'!$E$1:$BE$1=Q$1)*('控温被PRO-S级品'!$E$2:$BE$10)),0)+IFERROR(SUMPRODUCT(('冬被-S级品'!$B$2:$B$10=$B163)*('冬被-S级品'!$E$1:$AW$1=Q$1)*('冬被-S级品'!$E$2:$AW$10)),0)+IFERROR(SUMPRODUCT(('白止-S级品'!$A$2:$A$26=$B163)*('白止-S级品'!$D$1:$AV$1=Q$1)*('白止-S级品'!$D$2:$AV$26)),0)+IFERROR(SUMPRODUCT(('乐容-S级品'!$A$4:$A$32=$B163)*('乐容-S级品'!$L$3:$CA$3=Q$1)*('乐容-S级品'!$L$4:$CA$32)),0)</f>
      </c>
      <c r="R163" s="280">
        <f>IFERROR(SUMPRODUCT(('控温被PRO-S级品'!$B$2:$B$10=$B163)*('控温被PRO-S级品'!$E$1:$BE$1=R$1)*('控温被PRO-S级品'!$E$2:$BE$10)),0)+IFERROR(SUMPRODUCT(('冬被-S级品'!$B$2:$B$10=$B163)*('冬被-S级品'!$E$1:$AW$1=R$1)*('冬被-S级品'!$E$2:$AW$10)),0)+IFERROR(SUMPRODUCT(('白止-S级品'!$A$2:$A$26=$B163)*('白止-S级品'!$D$1:$AV$1=R$1)*('白止-S级品'!$D$2:$AV$26)),0)+IFERROR(SUMPRODUCT(('乐容-S级品'!$A$4:$A$32=$B163)*('乐容-S级品'!$L$3:$CA$3=R$1)*('乐容-S级品'!$L$4:$CA$32)),0)</f>
      </c>
      <c r="S163" s="280">
        <f>IFERROR(SUMPRODUCT(('控温被PRO-S级品'!$B$2:$B$10=$B163)*('控温被PRO-S级品'!$E$1:$BE$1=S$1)*('控温被PRO-S级品'!$E$2:$BE$10)),0)+IFERROR(SUMPRODUCT(('冬被-S级品'!$B$2:$B$10=$B163)*('冬被-S级品'!$E$1:$AW$1=S$1)*('冬被-S级品'!$E$2:$AW$10)),0)+IFERROR(SUMPRODUCT(('白止-S级品'!$A$2:$A$26=$B163)*('白止-S级品'!$D$1:$AV$1=S$1)*('白止-S级品'!$D$2:$AV$26)),0)+IFERROR(SUMPRODUCT(('乐容-S级品'!$A$4:$A$32=$B163)*('乐容-S级品'!$L$3:$CA$3=S$1)*('乐容-S级品'!$L$4:$CA$32)),0)</f>
      </c>
      <c r="T163" s="280">
        <f>IFERROR(SUMPRODUCT(('控温被PRO-S级品'!$B$2:$B$10=$B163)*('控温被PRO-S级品'!$E$1:$BE$1=T$1)*('控温被PRO-S级品'!$E$2:$BE$10)),0)+IFERROR(SUMPRODUCT(('冬被-S级品'!$B$2:$B$10=$B163)*('冬被-S级品'!$E$1:$AW$1=T$1)*('冬被-S级品'!$E$2:$AW$10)),0)+IFERROR(SUMPRODUCT(('白止-S级品'!$A$2:$A$26=$B163)*('白止-S级品'!$D$1:$AV$1=T$1)*('白止-S级品'!$D$2:$AV$26)),0)+IFERROR(SUMPRODUCT(('乐容-S级品'!$A$4:$A$32=$B163)*('乐容-S级品'!$L$3:$CA$3=T$1)*('乐容-S级品'!$L$4:$CA$32)),0)</f>
      </c>
      <c r="U163" s="280">
        <f>IFERROR(SUMPRODUCT(('控温被PRO-S级品'!$B$2:$B$10=$B163)*('控温被PRO-S级品'!$E$1:$BE$1=U$1)*('控温被PRO-S级品'!$E$2:$BE$10)),0)+IFERROR(SUMPRODUCT(('冬被-S级品'!$B$2:$B$10=$B163)*('冬被-S级品'!$E$1:$AW$1=U$1)*('冬被-S级品'!$E$2:$AW$10)),0)+IFERROR(SUMPRODUCT(('白止-S级品'!$A$2:$A$26=$B163)*('白止-S级品'!$D$1:$AV$1=U$1)*('白止-S级品'!$D$2:$AV$26)),0)+IFERROR(SUMPRODUCT(('乐容-S级品'!$A$4:$A$32=$B163)*('乐容-S级品'!$L$3:$CA$3=U$1)*('乐容-S级品'!$L$4:$CA$32)),0)</f>
      </c>
      <c r="V163" s="280">
        <f>IFERROR(SUMPRODUCT(('控温被PRO-S级品'!$B$2:$B$10=$B163)*('控温被PRO-S级品'!$E$1:$BE$1=V$1)*('控温被PRO-S级品'!$E$2:$BE$10)),0)+IFERROR(SUMPRODUCT(('冬被-S级品'!$B$2:$B$10=$B163)*('冬被-S级品'!$E$1:$AW$1=V$1)*('冬被-S级品'!$E$2:$AW$10)),0)+IFERROR(SUMPRODUCT(('白止-S级品'!$A$2:$A$26=$B163)*('白止-S级品'!$D$1:$AV$1=V$1)*('白止-S级品'!$D$2:$AV$26)),0)+IFERROR(SUMPRODUCT(('乐容-S级品'!$A$4:$A$32=$B163)*('乐容-S级品'!$L$3:$CA$3=V$1)*('乐容-S级品'!$L$4:$CA$32)),0)</f>
      </c>
      <c r="W163" s="280">
        <f>IFERROR(SUMPRODUCT(('控温被PRO-S级品'!$B$2:$B$10=$B163)*('控温被PRO-S级品'!$E$1:$BE$1=W$1)*('控温被PRO-S级品'!$E$2:$BE$10)),0)+IFERROR(SUMPRODUCT(('冬被-S级品'!$B$2:$B$10=$B163)*('冬被-S级品'!$E$1:$AW$1=W$1)*('冬被-S级品'!$E$2:$AW$10)),0)+IFERROR(SUMPRODUCT(('白止-S级品'!$A$2:$A$26=$B163)*('白止-S级品'!$D$1:$AV$1=W$1)*('白止-S级品'!$D$2:$AV$26)),0)+IFERROR(SUMPRODUCT(('乐容-S级品'!$A$4:$A$32=$B163)*('乐容-S级品'!$L$3:$CA$3=W$1)*('乐容-S级品'!$L$4:$CA$32)),0)</f>
      </c>
      <c r="X163" s="280">
        <f>IFERROR(SUMPRODUCT(('控温被PRO-S级品'!$B$2:$B$10=$B163)*('控温被PRO-S级品'!$E$1:$BE$1=X$1)*('控温被PRO-S级品'!$E$2:$BE$10)),0)+IFERROR(SUMPRODUCT(('冬被-S级品'!$B$2:$B$10=$B163)*('冬被-S级品'!$E$1:$AW$1=X$1)*('冬被-S级品'!$E$2:$AW$10)),0)+IFERROR(SUMPRODUCT(('白止-S级品'!$A$2:$A$26=$B163)*('白止-S级品'!$D$1:$AV$1=X$1)*('白止-S级品'!$D$2:$AV$26)),0)+IFERROR(SUMPRODUCT(('乐容-S级品'!$A$4:$A$32=$B163)*('乐容-S级品'!$L$3:$CA$3=X$1)*('乐容-S级品'!$L$4:$CA$32)),0)</f>
      </c>
      <c r="Y163" s="280">
        <f>IFERROR(SUMPRODUCT(('控温被PRO-S级品'!$B$2:$B$10=$B163)*('控温被PRO-S级品'!$E$1:$BE$1=Y$1)*('控温被PRO-S级品'!$E$2:$BE$10)),0)+IFERROR(SUMPRODUCT(('冬被-S级品'!$B$2:$B$10=$B163)*('冬被-S级品'!$E$1:$AW$1=Y$1)*('冬被-S级品'!$E$2:$AW$10)),0)+IFERROR(SUMPRODUCT(('白止-S级品'!$A$2:$A$26=$B163)*('白止-S级品'!$D$1:$AV$1=Y$1)*('白止-S级品'!$D$2:$AV$26)),0)+IFERROR(SUMPRODUCT(('乐容-S级品'!$A$4:$A$32=$B163)*('乐容-S级品'!$L$3:$CA$3=Y$1)*('乐容-S级品'!$L$4:$CA$32)),0)</f>
      </c>
      <c r="Z163" s="280">
        <f>IFERROR(SUMPRODUCT(('控温被PRO-S级品'!$B$2:$B$10=$B163)*('控温被PRO-S级品'!$E$1:$BE$1=Z$1)*('控温被PRO-S级品'!$E$2:$BE$10)),0)+IFERROR(SUMPRODUCT(('冬被-S级品'!$B$2:$B$10=$B163)*('冬被-S级品'!$E$1:$AW$1=Z$1)*('冬被-S级品'!$E$2:$AW$10)),0)+IFERROR(SUMPRODUCT(('白止-S级品'!$A$2:$A$26=$B163)*('白止-S级品'!$D$1:$AV$1=Z$1)*('白止-S级品'!$D$2:$AV$26)),0)+IFERROR(SUMPRODUCT(('乐容-S级品'!$A$4:$A$32=$B163)*('乐容-S级品'!$L$3:$CA$3=Z$1)*('乐容-S级品'!$L$4:$CA$32)),0)</f>
      </c>
      <c r="AA163" s="280">
        <f>IFERROR(SUMPRODUCT(('控温被PRO-S级品'!$B$2:$B$10=$B163)*('控温被PRO-S级品'!$E$1:$BE$1=AA$1)*('控温被PRO-S级品'!$E$2:$BE$10)),0)+IFERROR(SUMPRODUCT(('冬被-S级品'!$B$2:$B$10=$B163)*('冬被-S级品'!$E$1:$AW$1=AA$1)*('冬被-S级品'!$E$2:$AW$10)),0)+IFERROR(SUMPRODUCT(('白止-S级品'!$A$2:$A$26=$B163)*('白止-S级品'!$D$1:$AV$1=AA$1)*('白止-S级品'!$D$2:$AV$26)),0)+IFERROR(SUMPRODUCT(('乐容-S级品'!$A$4:$A$32=$B163)*('乐容-S级品'!$L$3:$CA$3=AA$1)*('乐容-S级品'!$L$4:$CA$32)),0)</f>
      </c>
      <c r="AB163" s="280">
        <f>IFERROR(SUMPRODUCT(('控温被PRO-S级品'!$B$2:$B$10=$B163)*('控温被PRO-S级品'!$E$1:$BE$1=AB$1)*('控温被PRO-S级品'!$E$2:$BE$10)),0)+IFERROR(SUMPRODUCT(('冬被-S级品'!$B$2:$B$10=$B163)*('冬被-S级品'!$E$1:$AW$1=AB$1)*('冬被-S级品'!$E$2:$AW$10)),0)+IFERROR(SUMPRODUCT(('白止-S级品'!$A$2:$A$26=$B163)*('白止-S级品'!$D$1:$AV$1=AB$1)*('白止-S级品'!$D$2:$AV$26)),0)+IFERROR(SUMPRODUCT(('乐容-S级品'!$A$4:$A$32=$B163)*('乐容-S级品'!$L$3:$CA$3=AB$1)*('乐容-S级品'!$L$4:$CA$32)),0)</f>
      </c>
      <c r="AC163" s="280">
        <f>IFERROR(SUMPRODUCT(('控温被PRO-S级品'!$B$2:$B$10=$B163)*('控温被PRO-S级品'!$E$1:$BE$1=AC$1)*('控温被PRO-S级品'!$E$2:$BE$10)),0)+IFERROR(SUMPRODUCT(('冬被-S级品'!$B$2:$B$10=$B163)*('冬被-S级品'!$E$1:$AW$1=AC$1)*('冬被-S级品'!$E$2:$AW$10)),0)+IFERROR(SUMPRODUCT(('白止-S级品'!$A$2:$A$26=$B163)*('白止-S级品'!$D$1:$AV$1=AC$1)*('白止-S级品'!$D$2:$AV$26)),0)+IFERROR(SUMPRODUCT(('乐容-S级品'!$A$4:$A$32=$B163)*('乐容-S级品'!$L$3:$CA$3=AC$1)*('乐容-S级品'!$L$4:$CA$32)),0)</f>
      </c>
      <c r="AD163" s="280">
        <f>IFERROR(SUMPRODUCT(('控温被PRO-S级品'!$B$2:$B$10=$B163)*('控温被PRO-S级品'!$E$1:$BE$1=AD$1)*('控温被PRO-S级品'!$E$2:$BE$10)),0)+IFERROR(SUMPRODUCT(('冬被-S级品'!$B$2:$B$10=$B163)*('冬被-S级品'!$E$1:$AW$1=AD$1)*('冬被-S级品'!$E$2:$AW$10)),0)+IFERROR(SUMPRODUCT(('白止-S级品'!$A$2:$A$26=$B163)*('白止-S级品'!$D$1:$AV$1=AD$1)*('白止-S级品'!$D$2:$AV$26)),0)+IFERROR(SUMPRODUCT(('乐容-S级品'!$A$4:$A$32=$B163)*('乐容-S级品'!$L$3:$CA$3=AD$1)*('乐容-S级品'!$L$4:$CA$32)),0)</f>
      </c>
      <c r="AE163" s="280">
        <f>IFERROR(SUMPRODUCT(('控温被PRO-S级品'!$B$2:$B$10=$B163)*('控温被PRO-S级品'!$E$1:$BE$1=AE$1)*('控温被PRO-S级品'!$E$2:$BE$10)),0)+IFERROR(SUMPRODUCT(('冬被-S级品'!$B$2:$B$10=$B163)*('冬被-S级品'!$E$1:$AW$1=AE$1)*('冬被-S级品'!$E$2:$AW$10)),0)+IFERROR(SUMPRODUCT(('白止-S级品'!$A$2:$A$26=$B163)*('白止-S级品'!$D$1:$AV$1=AE$1)*('白止-S级品'!$D$2:$AV$26)),0)+IFERROR(SUMPRODUCT(('乐容-S级品'!$A$4:$A$32=$B163)*('乐容-S级品'!$L$3:$CA$3=AE$1)*('乐容-S级品'!$L$4:$CA$32)),0)</f>
      </c>
      <c r="AF163" s="280">
        <f>IFERROR(SUMPRODUCT(('控温被PRO-S级品'!$B$2:$B$10=$B163)*('控温被PRO-S级品'!$E$1:$BE$1=AF$1)*('控温被PRO-S级品'!$E$2:$BE$10)),0)+IFERROR(SUMPRODUCT(('冬被-S级品'!$B$2:$B$10=$B163)*('冬被-S级品'!$E$1:$AW$1=AF$1)*('冬被-S级品'!$E$2:$AW$10)),0)+IFERROR(SUMPRODUCT(('白止-S级品'!$A$2:$A$26=$B163)*('白止-S级品'!$D$1:$AV$1=AF$1)*('白止-S级品'!$D$2:$AV$26)),0)+IFERROR(SUMPRODUCT(('乐容-S级品'!$A$4:$A$32=$B163)*('乐容-S级品'!$L$3:$CA$3=AF$1)*('乐容-S级品'!$L$4:$CA$32)),0)</f>
      </c>
      <c r="AG163" s="280">
        <f>IFERROR(SUMPRODUCT(('控温被PRO-S级品'!$B$2:$B$10=$B163)*('控温被PRO-S级品'!$E$1:$BE$1=AG$1)*('控温被PRO-S级品'!$E$2:$BE$10)),0)+IFERROR(SUMPRODUCT(('冬被-S级品'!$B$2:$B$10=$B163)*('冬被-S级品'!$E$1:$AW$1=AG$1)*('冬被-S级品'!$E$2:$AW$10)),0)+IFERROR(SUMPRODUCT(('白止-S级品'!$A$2:$A$26=$B163)*('白止-S级品'!$D$1:$AV$1=AG$1)*('白止-S级品'!$D$2:$AV$26)),0)+IFERROR(SUMPRODUCT(('乐容-S级品'!$A$4:$A$32=$B163)*('乐容-S级品'!$L$3:$CA$3=AG$1)*('乐容-S级品'!$L$4:$CA$32)),0)</f>
      </c>
      <c r="AH163" s="280">
        <f>IFERROR(SUMPRODUCT(('控温被PRO-S级品'!$B$2:$B$10=$B163)*('控温被PRO-S级品'!$E$1:$BE$1=AH$1)*('控温被PRO-S级品'!$E$2:$BE$10)),0)+IFERROR(SUMPRODUCT(('冬被-S级品'!$B$2:$B$10=$B163)*('冬被-S级品'!$E$1:$AW$1=AH$1)*('冬被-S级品'!$E$2:$AW$10)),0)+IFERROR(SUMPRODUCT(('白止-S级品'!$A$2:$A$26=$B163)*('白止-S级品'!$D$1:$AV$1=AH$1)*('白止-S级品'!$D$2:$AV$26)),0)+IFERROR(SUMPRODUCT(('乐容-S级品'!$A$4:$A$32=$B163)*('乐容-S级品'!$L$3:$CA$3=AH$1)*('乐容-S级品'!$L$4:$CA$32)),0)</f>
      </c>
      <c r="AI163" s="280">
        <f>IFERROR(SUMPRODUCT(('控温被PRO-S级品'!$B$2:$B$10=$B163)*('控温被PRO-S级品'!$E$1:$BE$1=AI$1)*('控温被PRO-S级品'!$E$2:$BE$10)),0)+IFERROR(SUMPRODUCT(('冬被-S级品'!$B$2:$B$10=$B163)*('冬被-S级品'!$E$1:$AW$1=AI$1)*('冬被-S级品'!$E$2:$AW$10)),0)+IFERROR(SUMPRODUCT(('白止-S级品'!$A$2:$A$26=$B163)*('白止-S级品'!$D$1:$AV$1=AI$1)*('白止-S级品'!$D$2:$AV$26)),0)+IFERROR(SUMPRODUCT(('乐容-S级品'!$A$4:$A$32=$B163)*('乐容-S级品'!$L$3:$CA$3=AI$1)*('乐容-S级品'!$L$4:$CA$32)),0)</f>
      </c>
      <c r="AJ163" s="280">
        <f>IFERROR(SUMPRODUCT(('控温被PRO-S级品'!$B$2:$B$10=$B163)*('控温被PRO-S级品'!$E$1:$BE$1=AJ$1)*('控温被PRO-S级品'!$E$2:$BE$10)),0)+IFERROR(SUMPRODUCT(('冬被-S级品'!$B$2:$B$10=$B163)*('冬被-S级品'!$E$1:$AW$1=AJ$1)*('冬被-S级品'!$E$2:$AW$10)),0)+IFERROR(SUMPRODUCT(('白止-S级品'!$A$2:$A$26=$B163)*('白止-S级品'!$D$1:$AV$1=AJ$1)*('白止-S级品'!$D$2:$AV$26)),0)+IFERROR(SUMPRODUCT(('乐容-S级品'!$A$4:$A$32=$B163)*('乐容-S级品'!$L$3:$CA$3=AJ$1)*('乐容-S级品'!$L$4:$CA$32)),0)</f>
      </c>
      <c r="AK163" s="280">
        <f>IFERROR(SUMPRODUCT(('控温被PRO-S级品'!$B$2:$B$10=$B163)*('控温被PRO-S级品'!$E$1:$BE$1=AK$1)*('控温被PRO-S级品'!$E$2:$BE$10)),0)+IFERROR(SUMPRODUCT(('冬被-S级品'!$B$2:$B$10=$B163)*('冬被-S级品'!$E$1:$AW$1=AK$1)*('冬被-S级品'!$E$2:$AW$10)),0)+IFERROR(SUMPRODUCT(('白止-S级品'!$A$2:$A$26=$B163)*('白止-S级品'!$D$1:$AV$1=AK$1)*('白止-S级品'!$D$2:$AV$26)),0)+IFERROR(SUMPRODUCT(('乐容-S级品'!$A$4:$A$32=$B163)*('乐容-S级品'!$L$3:$CA$3=AK$1)*('乐容-S级品'!$L$4:$CA$32)),0)</f>
      </c>
      <c r="AL163" s="280">
        <f>IFERROR(SUMPRODUCT(('控温被PRO-S级品'!$B$2:$B$10=$B163)*('控温被PRO-S级品'!$E$1:$BE$1=AL$1)*('控温被PRO-S级品'!$E$2:$BE$10)),0)+IFERROR(SUMPRODUCT(('冬被-S级品'!$B$2:$B$10=$B163)*('冬被-S级品'!$E$1:$AW$1=AL$1)*('冬被-S级品'!$E$2:$AW$10)),0)+IFERROR(SUMPRODUCT(('白止-S级品'!$A$2:$A$26=$B163)*('白止-S级品'!$D$1:$AV$1=AL$1)*('白止-S级品'!$D$2:$AV$26)),0)+IFERROR(SUMPRODUCT(('乐容-S级品'!$A$4:$A$32=$B163)*('乐容-S级品'!$L$3:$CA$3=AL$1)*('乐容-S级品'!$L$4:$CA$32)),0)</f>
      </c>
      <c r="AM163" s="280">
        <f>IFERROR(SUMPRODUCT(('控温被PRO-S级品'!$B$2:$B$10=$B163)*('控温被PRO-S级品'!$E$1:$BE$1=AM$1)*('控温被PRO-S级品'!$E$2:$BE$10)),0)+IFERROR(SUMPRODUCT(('冬被-S级品'!$B$2:$B$10=$B163)*('冬被-S级品'!$E$1:$AW$1=AM$1)*('冬被-S级品'!$E$2:$AW$10)),0)+IFERROR(SUMPRODUCT(('白止-S级品'!$A$2:$A$26=$B163)*('白止-S级品'!$D$1:$AV$1=AM$1)*('白止-S级品'!$D$2:$AV$26)),0)+IFERROR(SUMPRODUCT(('乐容-S级品'!$A$4:$A$32=$B163)*('乐容-S级品'!$L$3:$CA$3=AM$1)*('乐容-S级品'!$L$4:$CA$32)),0)</f>
      </c>
      <c r="AN163" s="280">
        <f>IFERROR(SUMPRODUCT(('控温被PRO-S级品'!$B$2:$B$10=$B163)*('控温被PRO-S级品'!$E$1:$BE$1=AN$1)*('控温被PRO-S级品'!$E$2:$BE$10)),0)+IFERROR(SUMPRODUCT(('冬被-S级品'!$B$2:$B$10=$B163)*('冬被-S级品'!$E$1:$AW$1=AN$1)*('冬被-S级品'!$E$2:$AW$10)),0)+IFERROR(SUMPRODUCT(('白止-S级品'!$A$2:$A$26=$B163)*('白止-S级品'!$D$1:$AV$1=AN$1)*('白止-S级品'!$D$2:$AV$26)),0)+IFERROR(SUMPRODUCT(('乐容-S级品'!$A$4:$A$32=$B163)*('乐容-S级品'!$L$3:$CA$3=AN$1)*('乐容-S级品'!$L$4:$CA$32)),0)</f>
      </c>
      <c r="AO163" s="280">
        <f>IFERROR(SUMPRODUCT(('控温被PRO-S级品'!$B$2:$B$10=$B163)*('控温被PRO-S级品'!$E$1:$BE$1=AO$1)*('控温被PRO-S级品'!$E$2:$BE$10)),0)+IFERROR(SUMPRODUCT(('冬被-S级品'!$B$2:$B$10=$B163)*('冬被-S级品'!$E$1:$AW$1=AO$1)*('冬被-S级品'!$E$2:$AW$10)),0)+IFERROR(SUMPRODUCT(('白止-S级品'!$A$2:$A$26=$B163)*('白止-S级品'!$D$1:$AV$1=AO$1)*('白止-S级品'!$D$2:$AV$26)),0)+IFERROR(SUMPRODUCT(('乐容-S级品'!$A$4:$A$32=$B163)*('乐容-S级品'!$L$3:$CA$3=AO$1)*('乐容-S级品'!$L$4:$CA$32)),0)</f>
      </c>
      <c r="AP163" s="280">
        <f>IFERROR(SUMPRODUCT(('控温被PRO-S级品'!$B$2:$B$10=$B163)*('控温被PRO-S级品'!$E$1:$BE$1=AP$1)*('控温被PRO-S级品'!$E$2:$BE$10)),0)+IFERROR(SUMPRODUCT(('冬被-S级品'!$B$2:$B$10=$B163)*('冬被-S级品'!$E$1:$AW$1=AP$1)*('冬被-S级品'!$E$2:$AW$10)),0)+IFERROR(SUMPRODUCT(('白止-S级品'!$A$2:$A$26=$B163)*('白止-S级品'!$D$1:$AV$1=AP$1)*('白止-S级品'!$D$2:$AV$26)),0)+IFERROR(SUMPRODUCT(('乐容-S级品'!$A$4:$A$32=$B163)*('乐容-S级品'!$L$3:$CA$3=AP$1)*('乐容-S级品'!$L$4:$CA$32)),0)</f>
      </c>
      <c r="AQ163" s="280">
        <f>IFERROR(SUMPRODUCT(('控温被PRO-S级品'!$B$2:$B$10=$B163)*('控温被PRO-S级品'!$E$1:$BE$1=AQ$1)*('控温被PRO-S级品'!$E$2:$BE$10)),0)+IFERROR(SUMPRODUCT(('冬被-S级品'!$B$2:$B$10=$B163)*('冬被-S级品'!$E$1:$AW$1=AQ$1)*('冬被-S级品'!$E$2:$AW$10)),0)+IFERROR(SUMPRODUCT(('白止-S级品'!$A$2:$A$26=$B163)*('白止-S级品'!$D$1:$AV$1=AQ$1)*('白止-S级品'!$D$2:$AV$26)),0)+IFERROR(SUMPRODUCT(('乐容-S级品'!$A$4:$A$32=$B163)*('乐容-S级品'!$L$3:$CA$3=AQ$1)*('乐容-S级品'!$L$4:$CA$32)),0)</f>
      </c>
      <c r="AR163" s="280">
        <f>IFERROR(SUMPRODUCT(('控温被PRO-S级品'!$B$2:$B$10=$B163)*('控温被PRO-S级品'!$E$1:$BE$1=AR$1)*('控温被PRO-S级品'!$E$2:$BE$10)),0)+IFERROR(SUMPRODUCT(('冬被-S级品'!$B$2:$B$10=$B163)*('冬被-S级品'!$E$1:$AW$1=AR$1)*('冬被-S级品'!$E$2:$AW$10)),0)+IFERROR(SUMPRODUCT(('白止-S级品'!$A$2:$A$26=$B163)*('白止-S级品'!$D$1:$AV$1=AR$1)*('白止-S级品'!$D$2:$AV$26)),0)+IFERROR(SUMPRODUCT(('乐容-S级品'!$A$4:$A$32=$B163)*('乐容-S级品'!$L$3:$CA$3=AR$1)*('乐容-S级品'!$L$4:$CA$32)),0)</f>
      </c>
      <c r="AS163" s="280">
        <f>IFERROR(SUMPRODUCT(('控温被PRO-S级品'!$B$2:$B$10=$B163)*('控温被PRO-S级品'!$E$1:$BE$1=AS$1)*('控温被PRO-S级品'!$E$2:$BE$10)),0)+IFERROR(SUMPRODUCT(('冬被-S级品'!$B$2:$B$10=$B163)*('冬被-S级品'!$E$1:$AW$1=AS$1)*('冬被-S级品'!$E$2:$AW$10)),0)+IFERROR(SUMPRODUCT(('白止-S级品'!$A$2:$A$26=$B163)*('白止-S级品'!$D$1:$AV$1=AS$1)*('白止-S级品'!$D$2:$AV$26)),0)+IFERROR(SUMPRODUCT(('乐容-S级品'!$A$4:$A$32=$B163)*('乐容-S级品'!$L$3:$CA$3=AS$1)*('乐容-S级品'!$L$4:$CA$32)),0)</f>
      </c>
      <c r="AT163" s="280">
        <f>IFERROR(SUMPRODUCT(('控温被PRO-S级品'!$B$2:$B$10=$B163)*('控温被PRO-S级品'!$E$1:$BE$1=AT$1)*('控温被PRO-S级品'!$E$2:$BE$10)),0)+IFERROR(SUMPRODUCT(('冬被-S级品'!$B$2:$B$10=$B163)*('冬被-S级品'!$E$1:$AW$1=AT$1)*('冬被-S级品'!$E$2:$AW$10)),0)+IFERROR(SUMPRODUCT(('白止-S级品'!$A$2:$A$26=$B163)*('白止-S级品'!$D$1:$AV$1=AT$1)*('白止-S级品'!$D$2:$AV$26)),0)+IFERROR(SUMPRODUCT(('乐容-S级品'!$A$4:$A$32=$B163)*('乐容-S级品'!$L$3:$CA$3=AT$1)*('乐容-S级品'!$L$4:$CA$32)),0)</f>
      </c>
      <c r="AU163" s="280">
        <f>IFERROR(SUMPRODUCT(('控温被PRO-S级品'!$B$2:$B$10=$B163)*('控温被PRO-S级品'!$E$1:$BE$1=AU$1)*('控温被PRO-S级品'!$E$2:$BE$10)),0)+IFERROR(SUMPRODUCT(('冬被-S级品'!$B$2:$B$10=$B163)*('冬被-S级品'!$E$1:$AW$1=AU$1)*('冬被-S级品'!$E$2:$AW$10)),0)+IFERROR(SUMPRODUCT(('白止-S级品'!$A$2:$A$26=$B163)*('白止-S级品'!$D$1:$AV$1=AU$1)*('白止-S级品'!$D$2:$AV$26)),0)+IFERROR(SUMPRODUCT(('乐容-S级品'!$A$4:$A$32=$B163)*('乐容-S级品'!$L$3:$CA$3=AU$1)*('乐容-S级品'!$L$4:$CA$32)),0)</f>
      </c>
      <c r="AV163" s="280">
        <f>IFERROR(SUMPRODUCT(('控温被PRO-S级品'!$B$2:$B$10=$B163)*('控温被PRO-S级品'!$E$1:$BE$1=AV$1)*('控温被PRO-S级品'!$E$2:$BE$10)),0)+IFERROR(SUMPRODUCT(('冬被-S级品'!$B$2:$B$10=$B163)*('冬被-S级品'!$E$1:$AW$1=AV$1)*('冬被-S级品'!$E$2:$AW$10)),0)+IFERROR(SUMPRODUCT(('白止-S级品'!$A$2:$A$26=$B163)*('白止-S级品'!$D$1:$AV$1=AV$1)*('白止-S级品'!$D$2:$AV$26)),0)+IFERROR(SUMPRODUCT(('乐容-S级品'!$A$4:$A$32=$B163)*('乐容-S级品'!$L$3:$CA$3=AV$1)*('乐容-S级品'!$L$4:$CA$32)),0)</f>
      </c>
      <c r="AW163" s="280">
        <f>IFERROR(SUMPRODUCT(('控温被PRO-S级品'!$B$2:$B$10=$B163)*('控温被PRO-S级品'!$E$1:$BE$1=AW$1)*('控温被PRO-S级品'!$E$2:$BE$10)),0)+IFERROR(SUMPRODUCT(('冬被-S级品'!$B$2:$B$10=$B163)*('冬被-S级品'!$E$1:$AW$1=AW$1)*('冬被-S级品'!$E$2:$AW$10)),0)+IFERROR(SUMPRODUCT(('白止-S级品'!$A$2:$A$26=$B163)*('白止-S级品'!$D$1:$AV$1=AW$1)*('白止-S级品'!$D$2:$AV$26)),0)+IFERROR(SUMPRODUCT(('乐容-S级品'!$A$4:$A$32=$B163)*('乐容-S级品'!$L$3:$CA$3=AW$1)*('乐容-S级品'!$L$4:$CA$32)),0)</f>
      </c>
      <c r="AX163" s="280">
        <f>IFERROR(SUMPRODUCT(('控温被PRO-S级品'!$B$2:$B$10=$B163)*('控温被PRO-S级品'!$E$1:$BE$1=AX$1)*('控温被PRO-S级品'!$E$2:$BE$10)),0)+IFERROR(SUMPRODUCT(('冬被-S级品'!$B$2:$B$10=$B163)*('冬被-S级品'!$E$1:$AW$1=AX$1)*('冬被-S级品'!$E$2:$AW$10)),0)+IFERROR(SUMPRODUCT(('白止-S级品'!$A$2:$A$26=$B163)*('白止-S级品'!$D$1:$AV$1=AX$1)*('白止-S级品'!$D$2:$AV$26)),0)+IFERROR(SUMPRODUCT(('乐容-S级品'!$A$4:$A$32=$B163)*('乐容-S级品'!$L$3:$CA$3=AX$1)*('乐容-S级品'!$L$4:$CA$32)),0)</f>
      </c>
      <c r="AY163" s="280">
        <f>IFERROR(SUMPRODUCT(('控温被PRO-S级品'!$B$2:$B$10=$B163)*('控温被PRO-S级品'!$E$1:$BE$1=AY$1)*('控温被PRO-S级品'!$E$2:$BE$10)),0)+IFERROR(SUMPRODUCT(('冬被-S级品'!$B$2:$B$10=$B163)*('冬被-S级品'!$E$1:$AW$1=AY$1)*('冬被-S级品'!$E$2:$AW$10)),0)+IFERROR(SUMPRODUCT(('白止-S级品'!$A$2:$A$26=$B163)*('白止-S级品'!$D$1:$AV$1=AY$1)*('白止-S级品'!$D$2:$AV$26)),0)+IFERROR(SUMPRODUCT(('乐容-S级品'!$A$4:$A$32=$B163)*('乐容-S级品'!$L$3:$CA$3=AY$1)*('乐容-S级品'!$L$4:$CA$32)),0)</f>
      </c>
      <c r="AZ163" s="280">
        <f>IFERROR(SUMPRODUCT(('控温被PRO-S级品'!$B$2:$B$10=$B163)*('控温被PRO-S级品'!$E$1:$BE$1=AZ$1)*('控温被PRO-S级品'!$E$2:$BE$10)),0)+IFERROR(SUMPRODUCT(('冬被-S级品'!$B$2:$B$10=$B163)*('冬被-S级品'!$E$1:$AW$1=AZ$1)*('冬被-S级品'!$E$2:$AW$10)),0)+IFERROR(SUMPRODUCT(('白止-S级品'!$A$2:$A$26=$B163)*('白止-S级品'!$D$1:$AV$1=AZ$1)*('白止-S级品'!$D$2:$AV$26)),0)+IFERROR(SUMPRODUCT(('乐容-S级品'!$A$4:$A$32=$B163)*('乐容-S级品'!$L$3:$CA$3=AZ$1)*('乐容-S级品'!$L$4:$CA$32)),0)</f>
      </c>
      <c r="BA163" s="280">
        <f>IFERROR(SUMPRODUCT(('控温被PRO-S级品'!$B$2:$B$10=$B163)*('控温被PRO-S级品'!$E$1:$BE$1=BA$1)*('控温被PRO-S级品'!$E$2:$BE$10)),0)+IFERROR(SUMPRODUCT(('冬被-S级品'!$B$2:$B$10=$B163)*('冬被-S级品'!$E$1:$AW$1=BA$1)*('冬被-S级品'!$E$2:$AW$10)),0)+IFERROR(SUMPRODUCT(('白止-S级品'!$A$2:$A$26=$B163)*('白止-S级品'!$D$1:$AV$1=BA$1)*('白止-S级品'!$D$2:$AV$26)),0)+IFERROR(SUMPRODUCT(('乐容-S级品'!$A$4:$A$32=$B163)*('乐容-S级品'!$L$3:$CA$3=BA$1)*('乐容-S级品'!$L$4:$CA$32)),0)</f>
      </c>
      <c r="BB163" s="280">
        <f>IFERROR(SUMPRODUCT(('控温被PRO-S级品'!$B$2:$B$10=$B163)*('控温被PRO-S级品'!$E$1:$BE$1=BB$1)*('控温被PRO-S级品'!$E$2:$BE$10)),0)+IFERROR(SUMPRODUCT(('冬被-S级品'!$B$2:$B$10=$B163)*('冬被-S级品'!$E$1:$AW$1=BB$1)*('冬被-S级品'!$E$2:$AW$10)),0)+IFERROR(SUMPRODUCT(('白止-S级品'!$A$2:$A$26=$B163)*('白止-S级品'!$D$1:$AV$1=BB$1)*('白止-S级品'!$D$2:$AV$26)),0)+IFERROR(SUMPRODUCT(('乐容-S级品'!$A$4:$A$32=$B163)*('乐容-S级品'!$L$3:$CA$3=BB$1)*('乐容-S级品'!$L$4:$CA$32)),0)</f>
      </c>
      <c r="BC163" s="280">
        <f>IFERROR(SUMPRODUCT(('控温被PRO-S级品'!$B$2:$B$10=$B163)*('控温被PRO-S级品'!$E$1:$BE$1=BC$1)*('控温被PRO-S级品'!$E$2:$BE$10)),0)+IFERROR(SUMPRODUCT(('冬被-S级品'!$B$2:$B$10=$B163)*('冬被-S级品'!$E$1:$AW$1=BC$1)*('冬被-S级品'!$E$2:$AW$10)),0)+IFERROR(SUMPRODUCT(('白止-S级品'!$A$2:$A$26=$B163)*('白止-S级品'!$D$1:$AV$1=BC$1)*('白止-S级品'!$D$2:$AV$26)),0)+IFERROR(SUMPRODUCT(('乐容-S级品'!$A$4:$A$32=$B163)*('乐容-S级品'!$L$3:$CA$3=BC$1)*('乐容-S级品'!$L$4:$CA$32)),0)</f>
      </c>
      <c r="BD163" s="280">
        <f>IFERROR(SUMPRODUCT(('控温被PRO-S级品'!$B$2:$B$10=$B163)*('控温被PRO-S级品'!$E$1:$BE$1=BD$1)*('控温被PRO-S级品'!$E$2:$BE$10)),0)+IFERROR(SUMPRODUCT(('冬被-S级品'!$B$2:$B$10=$B163)*('冬被-S级品'!$E$1:$AW$1=BD$1)*('冬被-S级品'!$E$2:$AW$10)),0)+IFERROR(SUMPRODUCT(('白止-S级品'!$A$2:$A$26=$B163)*('白止-S级品'!$D$1:$AV$1=BD$1)*('白止-S级品'!$D$2:$AV$26)),0)+IFERROR(SUMPRODUCT(('乐容-S级品'!$A$4:$A$32=$B163)*('乐容-S级品'!$L$3:$CA$3=BD$1)*('乐容-S级品'!$L$4:$CA$32)),0)</f>
      </c>
      <c r="BE163" s="280">
        <f>IFERROR(SUMPRODUCT(('控温被PRO-S级品'!$B$2:$B$10=$B163)*('控温被PRO-S级品'!$E$1:$BE$1=BE$1)*('控温被PRO-S级品'!$E$2:$BE$10)),0)+IFERROR(SUMPRODUCT(('冬被-S级品'!$B$2:$B$10=$B163)*('冬被-S级品'!$E$1:$AW$1=BE$1)*('冬被-S级品'!$E$2:$AW$10)),0)+IFERROR(SUMPRODUCT(('白止-S级品'!$A$2:$A$26=$B163)*('白止-S级品'!$D$1:$AV$1=BE$1)*('白止-S级品'!$D$2:$AV$26)),0)+IFERROR(SUMPRODUCT(('乐容-S级品'!$A$4:$A$32=$B163)*('乐容-S级品'!$L$3:$CA$3=BE$1)*('乐容-S级品'!$L$4:$CA$32)),0)</f>
      </c>
      <c r="BF163" s="280">
        <f>IFERROR(SUMPRODUCT(('控温被PRO-S级品'!$B$2:$B$10=$B163)*('控温被PRO-S级品'!$E$1:$BE$1=BF$1)*('控温被PRO-S级品'!$E$2:$BE$10)),0)+IFERROR(SUMPRODUCT(('冬被-S级品'!$B$2:$B$10=$B163)*('冬被-S级品'!$E$1:$AW$1=BF$1)*('冬被-S级品'!$E$2:$AW$10)),0)+IFERROR(SUMPRODUCT(('白止-S级品'!$A$2:$A$26=$B163)*('白止-S级品'!$D$1:$AV$1=BF$1)*('白止-S级品'!$D$2:$AV$26)),0)+IFERROR(SUMPRODUCT(('乐容-S级品'!$A$4:$A$32=$B163)*('乐容-S级品'!$L$3:$CA$3=BF$1)*('乐容-S级品'!$L$4:$CA$32)),0)</f>
      </c>
      <c r="BG163" s="280">
        <f>IFERROR(SUMPRODUCT(('控温被PRO-S级品'!$B$2:$B$10=$B163)*('控温被PRO-S级品'!$E$1:$BE$1=BG$1)*('控温被PRO-S级品'!$E$2:$BE$10)),0)+IFERROR(SUMPRODUCT(('冬被-S级品'!$B$2:$B$10=$B163)*('冬被-S级品'!$E$1:$AW$1=BG$1)*('冬被-S级品'!$E$2:$AW$10)),0)+IFERROR(SUMPRODUCT(('白止-S级品'!$A$2:$A$26=$B163)*('白止-S级品'!$D$1:$AV$1=BG$1)*('白止-S级品'!$D$2:$AV$26)),0)+IFERROR(SUMPRODUCT(('乐容-S级品'!$A$4:$A$32=$B163)*('乐容-S级品'!$L$3:$CA$3=BG$1)*('乐容-S级品'!$L$4:$CA$32)),0)</f>
      </c>
      <c r="BH163" s="280">
        <f>IFERROR(SUMPRODUCT(('控温被PRO-S级品'!$B$2:$B$10=$B163)*('控温被PRO-S级品'!$E$1:$BE$1=BH$1)*('控温被PRO-S级品'!$E$2:$BE$10)),0)+IFERROR(SUMPRODUCT(('冬被-S级品'!$B$2:$B$10=$B163)*('冬被-S级品'!$E$1:$AW$1=BH$1)*('冬被-S级品'!$E$2:$AW$10)),0)+IFERROR(SUMPRODUCT(('白止-S级品'!$A$2:$A$26=$B163)*('白止-S级品'!$D$1:$AV$1=BH$1)*('白止-S级品'!$D$2:$AV$26)),0)+IFERROR(SUMPRODUCT(('乐容-S级品'!$A$4:$A$32=$B163)*('乐容-S级品'!$L$3:$CA$3=BH$1)*('乐容-S级品'!$L$4:$CA$32)),0)</f>
      </c>
      <c r="BI163" s="280">
        <f>IFERROR(SUMPRODUCT(('控温被PRO-S级品'!$B$2:$B$10=$B163)*('控温被PRO-S级品'!$E$1:$BE$1=BI$1)*('控温被PRO-S级品'!$E$2:$BE$10)),0)+IFERROR(SUMPRODUCT(('冬被-S级品'!$B$2:$B$10=$B163)*('冬被-S级品'!$E$1:$AW$1=BI$1)*('冬被-S级品'!$E$2:$AW$10)),0)+IFERROR(SUMPRODUCT(('白止-S级品'!$A$2:$A$26=$B163)*('白止-S级品'!$D$1:$AV$1=BI$1)*('白止-S级品'!$D$2:$AV$26)),0)+IFERROR(SUMPRODUCT(('乐容-S级品'!$A$4:$A$32=$B163)*('乐容-S级品'!$L$3:$CA$3=BI$1)*('乐容-S级品'!$L$4:$CA$32)),0)</f>
      </c>
      <c r="BJ163" s="280">
        <f>IFERROR(SUMPRODUCT(('控温被PRO-S级品'!$B$2:$B$10=$B163)*('控温被PRO-S级品'!$E$1:$BE$1=BJ$1)*('控温被PRO-S级品'!$E$2:$BE$10)),0)+IFERROR(SUMPRODUCT(('冬被-S级品'!$B$2:$B$10=$B163)*('冬被-S级品'!$E$1:$AW$1=BJ$1)*('冬被-S级品'!$E$2:$AW$10)),0)+IFERROR(SUMPRODUCT(('白止-S级品'!$A$2:$A$26=$B163)*('白止-S级品'!$D$1:$AV$1=BJ$1)*('白止-S级品'!$D$2:$AV$26)),0)+IFERROR(SUMPRODUCT(('乐容-S级品'!$A$4:$A$32=$B163)*('乐容-S级品'!$L$3:$CA$3=BJ$1)*('乐容-S级品'!$L$4:$CA$32)),0)</f>
      </c>
      <c r="BK163" s="280">
        <f>IFERROR(SUMPRODUCT(('控温被PRO-S级品'!$B$2:$B$10=$B163)*('控温被PRO-S级品'!$E$1:$BE$1=BK$1)*('控温被PRO-S级品'!$E$2:$BE$10)),0)+IFERROR(SUMPRODUCT(('冬被-S级品'!$B$2:$B$10=$B163)*('冬被-S级品'!$E$1:$AW$1=BK$1)*('冬被-S级品'!$E$2:$AW$10)),0)+IFERROR(SUMPRODUCT(('白止-S级品'!$A$2:$A$26=$B163)*('白止-S级品'!$D$1:$AV$1=BK$1)*('白止-S级品'!$D$2:$AV$26)),0)+IFERROR(SUMPRODUCT(('乐容-S级品'!$A$4:$A$32=$B163)*('乐容-S级品'!$L$3:$CA$3=BK$1)*('乐容-S级品'!$L$4:$CA$32)),0)</f>
      </c>
      <c r="BL163" s="280">
        <f>IFERROR(SUMPRODUCT(('控温被PRO-S级品'!$B$2:$B$10=$B163)*('控温被PRO-S级品'!$E$1:$BE$1=BL$1)*('控温被PRO-S级品'!$E$2:$BE$10)),0)+IFERROR(SUMPRODUCT(('冬被-S级品'!$B$2:$B$10=$B163)*('冬被-S级品'!$E$1:$AW$1=BL$1)*('冬被-S级品'!$E$2:$AW$10)),0)+IFERROR(SUMPRODUCT(('白止-S级品'!$A$2:$A$26=$B163)*('白止-S级品'!$D$1:$AV$1=BL$1)*('白止-S级品'!$D$2:$AV$26)),0)+IFERROR(SUMPRODUCT(('乐容-S级品'!$A$4:$A$32=$B163)*('乐容-S级品'!$L$3:$CA$3=BL$1)*('乐容-S级品'!$L$4:$CA$32)),0)</f>
      </c>
      <c r="BM163" s="280">
        <f>IFERROR(SUMPRODUCT(('控温被PRO-S级品'!$B$2:$B$10=$B163)*('控温被PRO-S级品'!$E$1:$BE$1=BM$1)*('控温被PRO-S级品'!$E$2:$BE$10)),0)+IFERROR(SUMPRODUCT(('冬被-S级品'!$B$2:$B$10=$B163)*('冬被-S级品'!$E$1:$AW$1=BM$1)*('冬被-S级品'!$E$2:$AW$10)),0)+IFERROR(SUMPRODUCT(('白止-S级品'!$A$2:$A$26=$B163)*('白止-S级品'!$D$1:$AV$1=BM$1)*('白止-S级品'!$D$2:$AV$26)),0)+IFERROR(SUMPRODUCT(('乐容-S级品'!$A$4:$A$32=$B163)*('乐容-S级品'!$L$3:$CA$3=BM$1)*('乐容-S级品'!$L$4:$CA$32)),0)</f>
      </c>
      <c r="BN163" s="280">
        <f>IFERROR(SUMPRODUCT(('控温被PRO-S级品'!$B$2:$B$10=$B163)*('控温被PRO-S级品'!$E$1:$BE$1=BN$1)*('控温被PRO-S级品'!$E$2:$BE$10)),0)+IFERROR(SUMPRODUCT(('冬被-S级品'!$B$2:$B$10=$B163)*('冬被-S级品'!$E$1:$AW$1=BN$1)*('冬被-S级品'!$E$2:$AW$10)),0)+IFERROR(SUMPRODUCT(('白止-S级品'!$A$2:$A$26=$B163)*('白止-S级品'!$D$1:$AV$1=BN$1)*('白止-S级品'!$D$2:$AV$26)),0)+IFERROR(SUMPRODUCT(('乐容-S级品'!$A$4:$A$32=$B163)*('乐容-S级品'!$L$3:$CA$3=BN$1)*('乐容-S级品'!$L$4:$CA$32)),0)</f>
      </c>
      <c r="BO163" s="280">
        <f>IFERROR(SUMPRODUCT(('控温被PRO-S级品'!$B$2:$B$10=$B163)*('控温被PRO-S级品'!$E$1:$BE$1=BO$1)*('控温被PRO-S级品'!$E$2:$BE$10)),0)+IFERROR(SUMPRODUCT(('冬被-S级品'!$B$2:$B$10=$B163)*('冬被-S级品'!$E$1:$AW$1=BO$1)*('冬被-S级品'!$E$2:$AW$10)),0)+IFERROR(SUMPRODUCT(('白止-S级品'!$A$2:$A$26=$B163)*('白止-S级品'!$D$1:$AV$1=BO$1)*('白止-S级品'!$D$2:$AV$26)),0)+IFERROR(SUMPRODUCT(('乐容-S级品'!$A$4:$A$32=$B163)*('乐容-S级品'!$L$3:$CA$3=BO$1)*('乐容-S级品'!$L$4:$CA$32)),0)</f>
      </c>
      <c r="BP163" s="280">
        <f>IFERROR(SUMPRODUCT(('控温被PRO-S级品'!$B$2:$B$10=$B163)*('控温被PRO-S级品'!$E$1:$BE$1=BP$1)*('控温被PRO-S级品'!$E$2:$BE$10)),0)+IFERROR(SUMPRODUCT(('冬被-S级品'!$B$2:$B$10=$B163)*('冬被-S级品'!$E$1:$AW$1=BP$1)*('冬被-S级品'!$E$2:$AW$10)),0)+IFERROR(SUMPRODUCT(('白止-S级品'!$A$2:$A$26=$B163)*('白止-S级品'!$D$1:$AV$1=BP$1)*('白止-S级品'!$D$2:$AV$26)),0)+IFERROR(SUMPRODUCT(('乐容-S级品'!$A$4:$A$32=$B163)*('乐容-S级品'!$L$3:$CA$3=BP$1)*('乐容-S级品'!$L$4:$CA$32)),0)</f>
      </c>
      <c r="BQ163" s="280">
        <f>IFERROR(SUMPRODUCT(('控温被PRO-S级品'!$B$2:$B$10=$B163)*('控温被PRO-S级品'!$E$1:$BE$1=BQ$1)*('控温被PRO-S级品'!$E$2:$BE$10)),0)+IFERROR(SUMPRODUCT(('冬被-S级品'!$B$2:$B$10=$B163)*('冬被-S级品'!$E$1:$AW$1=BQ$1)*('冬被-S级品'!$E$2:$AW$10)),0)+IFERROR(SUMPRODUCT(('白止-S级品'!$A$2:$A$26=$B163)*('白止-S级品'!$D$1:$AV$1=BQ$1)*('白止-S级品'!$D$2:$AV$26)),0)+IFERROR(SUMPRODUCT(('乐容-S级品'!$A$4:$A$32=$B163)*('乐容-S级品'!$L$3:$CA$3=BQ$1)*('乐容-S级品'!$L$4:$CA$32)),0)</f>
      </c>
      <c r="BR163" s="280">
        <f>IFERROR(SUMPRODUCT(('控温被PRO-S级品'!$B$2:$B$10=$B163)*('控温被PRO-S级品'!$E$1:$BE$1=BR$1)*('控温被PRO-S级品'!$E$2:$BE$10)),0)+IFERROR(SUMPRODUCT(('冬被-S级品'!$B$2:$B$10=$B163)*('冬被-S级品'!$E$1:$AW$1=BR$1)*('冬被-S级品'!$E$2:$AW$10)),0)+IFERROR(SUMPRODUCT(('白止-S级品'!$A$2:$A$26=$B163)*('白止-S级品'!$D$1:$AV$1=BR$1)*('白止-S级品'!$D$2:$AV$26)),0)+IFERROR(SUMPRODUCT(('乐容-S级品'!$A$4:$A$32=$B163)*('乐容-S级品'!$L$3:$CA$3=BR$1)*('乐容-S级品'!$L$4:$CA$32)),0)</f>
      </c>
      <c r="BS163" s="280">
        <f>IFERROR(SUMPRODUCT(('控温被PRO-S级品'!$B$2:$B$10=$B163)*('控温被PRO-S级品'!$E$1:$BE$1=BS$1)*('控温被PRO-S级品'!$E$2:$BE$10)),0)+IFERROR(SUMPRODUCT(('冬被-S级品'!$B$2:$B$10=$B163)*('冬被-S级品'!$E$1:$AW$1=BS$1)*('冬被-S级品'!$E$2:$AW$10)),0)+IFERROR(SUMPRODUCT(('白止-S级品'!$A$2:$A$26=$B163)*('白止-S级品'!$D$1:$AV$1=BS$1)*('白止-S级品'!$D$2:$AV$26)),0)+IFERROR(SUMPRODUCT(('乐容-S级品'!$A$4:$A$32=$B163)*('乐容-S级品'!$L$3:$CA$3=BS$1)*('乐容-S级品'!$L$4:$CA$32)),0)</f>
      </c>
      <c r="BT163" s="280">
        <f>IFERROR(SUMPRODUCT(('控温被PRO-S级品'!$B$2:$B$10=$B163)*('控温被PRO-S级品'!$E$1:$BE$1=BT$1)*('控温被PRO-S级品'!$E$2:$BE$10)),0)+IFERROR(SUMPRODUCT(('冬被-S级品'!$B$2:$B$10=$B163)*('冬被-S级品'!$E$1:$AW$1=BT$1)*('冬被-S级品'!$E$2:$AW$10)),0)+IFERROR(SUMPRODUCT(('白止-S级品'!$A$2:$A$26=$B163)*('白止-S级品'!$D$1:$AV$1=BT$1)*('白止-S级品'!$D$2:$AV$26)),0)+IFERROR(SUMPRODUCT(('乐容-S级品'!$A$4:$A$32=$B163)*('乐容-S级品'!$L$3:$CA$3=BT$1)*('乐容-S级品'!$L$4:$CA$32)),0)</f>
      </c>
      <c r="BU163" s="280">
        <f>IFERROR(SUMPRODUCT(('控温被PRO-S级品'!$B$2:$B$10=$B163)*('控温被PRO-S级品'!$E$1:$BE$1=BU$1)*('控温被PRO-S级品'!$E$2:$BE$10)),0)+IFERROR(SUMPRODUCT(('冬被-S级品'!$B$2:$B$10=$B163)*('冬被-S级品'!$E$1:$AW$1=BU$1)*('冬被-S级品'!$E$2:$AW$10)),0)+IFERROR(SUMPRODUCT(('白止-S级品'!$A$2:$A$26=$B163)*('白止-S级品'!$D$1:$AV$1=BU$1)*('白止-S级品'!$D$2:$AV$26)),0)+IFERROR(SUMPRODUCT(('乐容-S级品'!$A$4:$A$32=$B163)*('乐容-S级品'!$L$3:$CA$3=BU$1)*('乐容-S级品'!$L$4:$CA$32)),0)</f>
      </c>
      <c r="BV163" s="280">
        <f>IFERROR(SUMPRODUCT(('控温被PRO-S级品'!$B$2:$B$10=$B163)*('控温被PRO-S级品'!$E$1:$BE$1=BV$1)*('控温被PRO-S级品'!$E$2:$BE$10)),0)+IFERROR(SUMPRODUCT(('冬被-S级品'!$B$2:$B$10=$B163)*('冬被-S级品'!$E$1:$AW$1=BV$1)*('冬被-S级品'!$E$2:$AW$10)),0)+IFERROR(SUMPRODUCT(('白止-S级品'!$A$2:$A$26=$B163)*('白止-S级品'!$D$1:$AV$1=BV$1)*('白止-S级品'!$D$2:$AV$26)),0)+IFERROR(SUMPRODUCT(('乐容-S级品'!$A$4:$A$32=$B163)*('乐容-S级品'!$L$3:$CA$3=BV$1)*('乐容-S级品'!$L$4:$CA$32)),0)</f>
      </c>
      <c r="BW163" s="280">
        <f>IFERROR(SUMPRODUCT(('控温被PRO-S级品'!$B$2:$B$10=$B163)*('控温被PRO-S级品'!$E$1:$BE$1=BW$1)*('控温被PRO-S级品'!$E$2:$BE$10)),0)+IFERROR(SUMPRODUCT(('冬被-S级品'!$B$2:$B$10=$B163)*('冬被-S级品'!$E$1:$AW$1=BW$1)*('冬被-S级品'!$E$2:$AW$10)),0)+IFERROR(SUMPRODUCT(('白止-S级品'!$A$2:$A$26=$B163)*('白止-S级品'!$D$1:$AV$1=BW$1)*('白止-S级品'!$D$2:$AV$26)),0)+IFERROR(SUMPRODUCT(('乐容-S级品'!$A$4:$A$32=$B163)*('乐容-S级品'!$L$3:$CA$3=BW$1)*('乐容-S级品'!$L$4:$CA$32)),0)</f>
      </c>
      <c r="BX163" s="280">
        <f>IFERROR(SUMPRODUCT(('控温被PRO-S级品'!$B$2:$B$10=$B163)*('控温被PRO-S级品'!$E$1:$BE$1=BX$1)*('控温被PRO-S级品'!$E$2:$BE$10)),0)+IFERROR(SUMPRODUCT(('冬被-S级品'!$B$2:$B$10=$B163)*('冬被-S级品'!$E$1:$AW$1=BX$1)*('冬被-S级品'!$E$2:$AW$10)),0)+IFERROR(SUMPRODUCT(('白止-S级品'!$A$2:$A$26=$B163)*('白止-S级品'!$D$1:$AV$1=BX$1)*('白止-S级品'!$D$2:$AV$26)),0)+IFERROR(SUMPRODUCT(('乐容-S级品'!$A$4:$A$32=$B163)*('乐容-S级品'!$L$3:$CA$3=BX$1)*('乐容-S级品'!$L$4:$CA$32)),0)</f>
      </c>
      <c r="BY163" s="280">
        <f>IFERROR(SUMPRODUCT(('控温被PRO-S级品'!$B$2:$B$10=$B163)*('控温被PRO-S级品'!$E$1:$BE$1=BY$1)*('控温被PRO-S级品'!$E$2:$BE$10)),0)+IFERROR(SUMPRODUCT(('冬被-S级品'!$B$2:$B$10=$B163)*('冬被-S级品'!$E$1:$AW$1=BY$1)*('冬被-S级品'!$E$2:$AW$10)),0)+IFERROR(SUMPRODUCT(('白止-S级品'!$A$2:$A$26=$B163)*('白止-S级品'!$D$1:$AV$1=BY$1)*('白止-S级品'!$D$2:$AV$26)),0)+IFERROR(SUMPRODUCT(('乐容-S级品'!$A$4:$A$32=$B163)*('乐容-S级品'!$L$3:$CA$3=BY$1)*('乐容-S级品'!$L$4:$CA$32)),0)</f>
      </c>
      <c r="BZ163" s="280">
        <f>IFERROR(SUMPRODUCT(('控温被PRO-S级品'!$B$2:$B$10=$B163)*('控温被PRO-S级品'!$E$1:$BE$1=BZ$1)*('控温被PRO-S级品'!$E$2:$BE$10)),0)+IFERROR(SUMPRODUCT(('冬被-S级品'!$B$2:$B$10=$B163)*('冬被-S级品'!$E$1:$AW$1=BZ$1)*('冬被-S级品'!$E$2:$AW$10)),0)+IFERROR(SUMPRODUCT(('白止-S级品'!$A$2:$A$26=$B163)*('白止-S级品'!$D$1:$AV$1=BZ$1)*('白止-S级品'!$D$2:$AV$26)),0)+IFERROR(SUMPRODUCT(('乐容-S级品'!$A$4:$A$32=$B163)*('乐容-S级品'!$L$3:$CA$3=BZ$1)*('乐容-S级品'!$L$4:$CA$32)),0)</f>
      </c>
      <c r="CA163" s="280">
        <f>IFERROR(SUMPRODUCT(('控温被PRO-S级品'!$B$2:$B$10=$B163)*('控温被PRO-S级品'!$E$1:$BE$1=CA$1)*('控温被PRO-S级品'!$E$2:$BE$10)),0)+IFERROR(SUMPRODUCT(('冬被-S级品'!$B$2:$B$10=$B163)*('冬被-S级品'!$E$1:$AW$1=CA$1)*('冬被-S级品'!$E$2:$AW$10)),0)+IFERROR(SUMPRODUCT(('白止-S级品'!$A$2:$A$26=$B163)*('白止-S级品'!$D$1:$AV$1=CA$1)*('白止-S级品'!$D$2:$AV$26)),0)+IFERROR(SUMPRODUCT(('乐容-S级品'!$A$4:$A$32=$B163)*('乐容-S级品'!$L$3:$CA$3=CA$1)*('乐容-S级品'!$L$4:$CA$32)),0)</f>
      </c>
      <c r="CB163" s="280">
        <f>IFERROR(SUMPRODUCT(('控温被PRO-S级品'!$B$2:$B$10=$B163)*('控温被PRO-S级品'!$E$1:$BE$1=CB$1)*('控温被PRO-S级品'!$E$2:$BE$10)),0)+IFERROR(SUMPRODUCT(('冬被-S级品'!$B$2:$B$10=$B163)*('冬被-S级品'!$E$1:$AW$1=CB$1)*('冬被-S级品'!$E$2:$AW$10)),0)+IFERROR(SUMPRODUCT(('白止-S级品'!$A$2:$A$26=$B163)*('白止-S级品'!$D$1:$AV$1=CB$1)*('白止-S级品'!$D$2:$AV$26)),0)+IFERROR(SUMPRODUCT(('乐容-S级品'!$A$4:$A$32=$B163)*('乐容-S级品'!$L$3:$CA$3=CB$1)*('乐容-S级品'!$L$4:$CA$32)),0)</f>
      </c>
      <c r="CC163" s="280">
        <f>IFERROR(SUMPRODUCT(('控温被PRO-S级品'!$B$2:$B$10=$B163)*('控温被PRO-S级品'!$E$1:$BE$1=CC$1)*('控温被PRO-S级品'!$E$2:$BE$10)),0)+IFERROR(SUMPRODUCT(('冬被-S级品'!$B$2:$B$10=$B163)*('冬被-S级品'!$E$1:$AW$1=CC$1)*('冬被-S级品'!$E$2:$AW$10)),0)+IFERROR(SUMPRODUCT(('白止-S级品'!$A$2:$A$26=$B163)*('白止-S级品'!$D$1:$AV$1=CC$1)*('白止-S级品'!$D$2:$AV$26)),0)+IFERROR(SUMPRODUCT(('乐容-S级品'!$A$4:$A$32=$B163)*('乐容-S级品'!$L$3:$CA$3=CC$1)*('乐容-S级品'!$L$4:$CA$32)),0)</f>
      </c>
      <c r="CD163" s="280">
        <f>IFERROR(SUMPRODUCT(('控温被PRO-S级品'!$B$2:$B$10=$B163)*('控温被PRO-S级品'!$E$1:$BE$1=CD$1)*('控温被PRO-S级品'!$E$2:$BE$10)),0)+IFERROR(SUMPRODUCT(('冬被-S级品'!$B$2:$B$10=$B163)*('冬被-S级品'!$E$1:$AW$1=CD$1)*('冬被-S级品'!$E$2:$AW$10)),0)+IFERROR(SUMPRODUCT(('白止-S级品'!$A$2:$A$26=$B163)*('白止-S级品'!$D$1:$AV$1=CD$1)*('白止-S级品'!$D$2:$AV$26)),0)+IFERROR(SUMPRODUCT(('乐容-S级品'!$A$4:$A$32=$B163)*('乐容-S级品'!$L$3:$CA$3=CD$1)*('乐容-S级品'!$L$4:$CA$32)),0)</f>
      </c>
      <c r="CE163" s="280">
        <f>IFERROR(SUMPRODUCT(('控温被PRO-S级品'!$B$2:$B$10=$B163)*('控温被PRO-S级品'!$E$1:$BE$1=CE$1)*('控温被PRO-S级品'!$E$2:$BE$10)),0)+IFERROR(SUMPRODUCT(('冬被-S级品'!$B$2:$B$10=$B163)*('冬被-S级品'!$E$1:$AW$1=CE$1)*('冬被-S级品'!$E$2:$AW$10)),0)+IFERROR(SUMPRODUCT(('白止-S级品'!$A$2:$A$26=$B163)*('白止-S级品'!$D$1:$AV$1=CE$1)*('白止-S级品'!$D$2:$AV$26)),0)+IFERROR(SUMPRODUCT(('乐容-S级品'!$A$4:$A$32=$B163)*('乐容-S级品'!$L$3:$CA$3=CE$1)*('乐容-S级品'!$L$4:$CA$32)),0)</f>
      </c>
      <c r="CF163" s="280">
        <f>IFERROR(SUMPRODUCT(('控温被PRO-S级品'!$B$2:$B$10=$B163)*('控温被PRO-S级品'!$E$1:$BE$1=CF$1)*('控温被PRO-S级品'!$E$2:$BE$10)),0)+IFERROR(SUMPRODUCT(('冬被-S级品'!$B$2:$B$10=$B163)*('冬被-S级品'!$E$1:$AW$1=CF$1)*('冬被-S级品'!$E$2:$AW$10)),0)+IFERROR(SUMPRODUCT(('白止-S级品'!$A$2:$A$26=$B163)*('白止-S级品'!$D$1:$AV$1=CF$1)*('白止-S级品'!$D$2:$AV$26)),0)+IFERROR(SUMPRODUCT(('乐容-S级品'!$A$4:$A$32=$B163)*('乐容-S级品'!$L$3:$CA$3=CF$1)*('乐容-S级品'!$L$4:$CA$32)),0)</f>
      </c>
      <c r="CG163" s="280">
        <f>IFERROR(SUMPRODUCT(('控温被PRO-S级品'!$B$2:$B$10=$B163)*('控温被PRO-S级品'!$E$1:$BE$1=CG$1)*('控温被PRO-S级品'!$E$2:$BE$10)),0)+IFERROR(SUMPRODUCT(('冬被-S级品'!$B$2:$B$10=$B163)*('冬被-S级品'!$E$1:$AW$1=CG$1)*('冬被-S级品'!$E$2:$AW$10)),0)+IFERROR(SUMPRODUCT(('白止-S级品'!$A$2:$A$26=$B163)*('白止-S级品'!$D$1:$AV$1=CG$1)*('白止-S级品'!$D$2:$AV$26)),0)+IFERROR(SUMPRODUCT(('乐容-S级品'!$A$4:$A$32=$B163)*('乐容-S级品'!$L$3:$CA$3=CG$1)*('乐容-S级品'!$L$4:$CA$32)),0)</f>
      </c>
      <c r="CH163" s="280">
        <f>IFERROR(SUMPRODUCT(('控温被PRO-S级品'!$B$2:$B$10=$B163)*('控温被PRO-S级品'!$E$1:$BE$1=CH$1)*('控温被PRO-S级品'!$E$2:$BE$10)),0)+IFERROR(SUMPRODUCT(('冬被-S级品'!$B$2:$B$10=$B163)*('冬被-S级品'!$E$1:$AW$1=CH$1)*('冬被-S级品'!$E$2:$AW$10)),0)+IFERROR(SUMPRODUCT(('白止-S级品'!$A$2:$A$26=$B163)*('白止-S级品'!$D$1:$AV$1=CH$1)*('白止-S级品'!$D$2:$AV$26)),0)+IFERROR(SUMPRODUCT(('乐容-S级品'!$A$4:$A$32=$B163)*('乐容-S级品'!$L$3:$CA$3=CH$1)*('乐容-S级品'!$L$4:$CA$32)),0)</f>
      </c>
      <c r="CI163" s="280">
        <f>IFERROR(SUMPRODUCT(('控温被PRO-S级品'!$B$2:$B$10=$B163)*('控温被PRO-S级品'!$E$1:$BE$1=CI$1)*('控温被PRO-S级品'!$E$2:$BE$10)),0)+IFERROR(SUMPRODUCT(('冬被-S级品'!$B$2:$B$10=$B163)*('冬被-S级品'!$E$1:$AW$1=CI$1)*('冬被-S级品'!$E$2:$AW$10)),0)+IFERROR(SUMPRODUCT(('白止-S级品'!$A$2:$A$26=$B163)*('白止-S级品'!$D$1:$AV$1=CI$1)*('白止-S级品'!$D$2:$AV$26)),0)+IFERROR(SUMPRODUCT(('乐容-S级品'!$A$4:$A$32=$B163)*('乐容-S级品'!$L$3:$CA$3=CI$1)*('乐容-S级品'!$L$4:$CA$32)),0)</f>
      </c>
      <c r="CJ163" s="280">
        <f>IFERROR(SUMPRODUCT(('控温被PRO-S级品'!$B$2:$B$10=$B163)*('控温被PRO-S级品'!$E$1:$BE$1=CJ$1)*('控温被PRO-S级品'!$E$2:$BE$10)),0)+IFERROR(SUMPRODUCT(('冬被-S级品'!$B$2:$B$10=$B163)*('冬被-S级品'!$E$1:$AW$1=CJ$1)*('冬被-S级品'!$E$2:$AW$10)),0)+IFERROR(SUMPRODUCT(('白止-S级品'!$A$2:$A$26=$B163)*('白止-S级品'!$D$1:$AV$1=CJ$1)*('白止-S级品'!$D$2:$AV$26)),0)+IFERROR(SUMPRODUCT(('乐容-S级品'!$A$4:$A$32=$B163)*('乐容-S级品'!$L$3:$CA$3=CJ$1)*('乐容-S级品'!$L$4:$CA$32)),0)</f>
      </c>
      <c r="CK163" s="280">
        <f>IFERROR(SUMPRODUCT(('控温被PRO-S级品'!$B$2:$B$10=$B163)*('控温被PRO-S级品'!$E$1:$BE$1=CK$1)*('控温被PRO-S级品'!$E$2:$BE$10)),0)+IFERROR(SUMPRODUCT(('冬被-S级品'!$B$2:$B$10=$B163)*('冬被-S级品'!$E$1:$AW$1=CK$1)*('冬被-S级品'!$E$2:$AW$10)),0)+IFERROR(SUMPRODUCT(('白止-S级品'!$A$2:$A$26=$B163)*('白止-S级品'!$D$1:$AV$1=CK$1)*('白止-S级品'!$D$2:$AV$26)),0)+IFERROR(SUMPRODUCT(('乐容-S级品'!$A$4:$A$32=$B163)*('乐容-S级品'!$L$3:$CA$3=CK$1)*('乐容-S级品'!$L$4:$CA$32)),0)</f>
      </c>
      <c r="CL163" s="280">
        <f>IFERROR(SUMPRODUCT(('控温被PRO-S级品'!$B$2:$B$10=$B163)*('控温被PRO-S级品'!$E$1:$BE$1=CL$1)*('控温被PRO-S级品'!$E$2:$BE$10)),0)+IFERROR(SUMPRODUCT(('冬被-S级品'!$B$2:$B$10=$B163)*('冬被-S级品'!$E$1:$AW$1=CL$1)*('冬被-S级品'!$E$2:$AW$10)),0)+IFERROR(SUMPRODUCT(('白止-S级品'!$A$2:$A$26=$B163)*('白止-S级品'!$D$1:$AV$1=CL$1)*('白止-S级品'!$D$2:$AV$26)),0)+IFERROR(SUMPRODUCT(('乐容-S级品'!$A$4:$A$32=$B163)*('乐容-S级品'!$L$3:$CA$3=CL$1)*('乐容-S级品'!$L$4:$CA$32)),0)</f>
      </c>
      <c r="CM163" s="280">
        <f>IFERROR(SUMPRODUCT(('控温被PRO-S级品'!$B$2:$B$10=$B163)*('控温被PRO-S级品'!$E$1:$BE$1=CM$1)*('控温被PRO-S级品'!$E$2:$BE$10)),0)+IFERROR(SUMPRODUCT(('冬被-S级品'!$B$2:$B$10=$B163)*('冬被-S级品'!$E$1:$AW$1=CM$1)*('冬被-S级品'!$E$2:$AW$10)),0)+IFERROR(SUMPRODUCT(('白止-S级品'!$A$2:$A$26=$B163)*('白止-S级品'!$D$1:$AV$1=CM$1)*('白止-S级品'!$D$2:$AV$26)),0)+IFERROR(SUMPRODUCT(('乐容-S级品'!$A$4:$A$32=$B163)*('乐容-S级品'!$L$3:$CA$3=CM$1)*('乐容-S级品'!$L$4:$CA$32)),0)</f>
      </c>
      <c r="CN163" s="280">
        <f>IFERROR(SUMPRODUCT(('控温被PRO-S级品'!$B$2:$B$10=$B163)*('控温被PRO-S级品'!$E$1:$BE$1=CN$1)*('控温被PRO-S级品'!$E$2:$BE$10)),0)+IFERROR(SUMPRODUCT(('冬被-S级品'!$B$2:$B$10=$B163)*('冬被-S级品'!$E$1:$AW$1=CN$1)*('冬被-S级品'!$E$2:$AW$10)),0)+IFERROR(SUMPRODUCT(('白止-S级品'!$A$2:$A$26=$B163)*('白止-S级品'!$D$1:$AV$1=CN$1)*('白止-S级品'!$D$2:$AV$26)),0)+IFERROR(SUMPRODUCT(('乐容-S级品'!$A$4:$A$32=$B163)*('乐容-S级品'!$L$3:$CA$3=CN$1)*('乐容-S级品'!$L$4:$CA$32)),0)</f>
      </c>
      <c r="CO163" s="280">
        <f>IFERROR(SUMPRODUCT(('控温被PRO-S级品'!$B$2:$B$10=$B163)*('控温被PRO-S级品'!$E$1:$BE$1=CO$1)*('控温被PRO-S级品'!$E$2:$BE$10)),0)+IFERROR(SUMPRODUCT(('冬被-S级品'!$B$2:$B$10=$B163)*('冬被-S级品'!$E$1:$AW$1=CO$1)*('冬被-S级品'!$E$2:$AW$10)),0)+IFERROR(SUMPRODUCT(('白止-S级品'!$A$2:$A$26=$B163)*('白止-S级品'!$D$1:$AV$1=CO$1)*('白止-S级品'!$D$2:$AV$26)),0)+IFERROR(SUMPRODUCT(('乐容-S级品'!$A$4:$A$32=$B163)*('乐容-S级品'!$L$3:$CA$3=CO$1)*('乐容-S级品'!$L$4:$CA$32)),0)</f>
      </c>
      <c r="CP163" s="280">
        <f>IFERROR(SUMPRODUCT(('控温被PRO-S级品'!$B$2:$B$10=$B163)*('控温被PRO-S级品'!$E$1:$BE$1=CP$1)*('控温被PRO-S级品'!$E$2:$BE$10)),0)+IFERROR(SUMPRODUCT(('冬被-S级品'!$B$2:$B$10=$B163)*('冬被-S级品'!$E$1:$AW$1=CP$1)*('冬被-S级品'!$E$2:$AW$10)),0)+IFERROR(SUMPRODUCT(('白止-S级品'!$A$2:$A$26=$B163)*('白止-S级品'!$D$1:$AV$1=CP$1)*('白止-S级品'!$D$2:$AV$26)),0)+IFERROR(SUMPRODUCT(('乐容-S级品'!$A$4:$A$32=$B163)*('乐容-S级品'!$L$3:$CA$3=CP$1)*('乐容-S级品'!$L$4:$CA$32)),0)</f>
      </c>
      <c r="CQ163" s="280">
        <f>IFERROR(SUMPRODUCT(('控温被PRO-S级品'!$B$2:$B$10=$B163)*('控温被PRO-S级品'!$E$1:$BE$1=CQ$1)*('控温被PRO-S级品'!$E$2:$BE$10)),0)+IFERROR(SUMPRODUCT(('冬被-S级品'!$B$2:$B$10=$B163)*('冬被-S级品'!$E$1:$AW$1=CQ$1)*('冬被-S级品'!$E$2:$AW$10)),0)+IFERROR(SUMPRODUCT(('白止-S级品'!$A$2:$A$26=$B163)*('白止-S级品'!$D$1:$AV$1=CQ$1)*('白止-S级品'!$D$2:$AV$26)),0)+IFERROR(SUMPRODUCT(('乐容-S级品'!$A$4:$A$32=$B163)*('乐容-S级品'!$L$3:$CA$3=CQ$1)*('乐容-S级品'!$L$4:$CA$32)),0)</f>
      </c>
      <c r="CR163" s="280">
        <f>IFERROR(SUMPRODUCT(('控温被PRO-S级品'!$B$2:$B$10=$B163)*('控温被PRO-S级品'!$E$1:$BE$1=CR$1)*('控温被PRO-S级品'!$E$2:$BE$10)),0)+IFERROR(SUMPRODUCT(('冬被-S级品'!$B$2:$B$10=$B163)*('冬被-S级品'!$E$1:$AW$1=CR$1)*('冬被-S级品'!$E$2:$AW$10)),0)+IFERROR(SUMPRODUCT(('白止-S级品'!$A$2:$A$26=$B163)*('白止-S级品'!$D$1:$AV$1=CR$1)*('白止-S级品'!$D$2:$AV$26)),0)+IFERROR(SUMPRODUCT(('乐容-S级品'!$A$4:$A$32=$B163)*('乐容-S级品'!$L$3:$CA$3=CR$1)*('乐容-S级品'!$L$4:$CA$32)),0)</f>
      </c>
      <c r="CS163" s="280">
        <f>IFERROR(SUMPRODUCT(('控温被PRO-S级品'!$B$2:$B$10=$B163)*('控温被PRO-S级品'!$E$1:$BE$1=CS$1)*('控温被PRO-S级品'!$E$2:$BE$10)),0)+IFERROR(SUMPRODUCT(('冬被-S级品'!$B$2:$B$10=$B163)*('冬被-S级品'!$E$1:$AW$1=CS$1)*('冬被-S级品'!$E$2:$AW$10)),0)+IFERROR(SUMPRODUCT(('白止-S级品'!$A$2:$A$26=$B163)*('白止-S级品'!$D$1:$AV$1=CS$1)*('白止-S级品'!$D$2:$AV$26)),0)+IFERROR(SUMPRODUCT(('乐容-S级品'!$A$4:$A$32=$B163)*('乐容-S级品'!$L$3:$CA$3=CS$1)*('乐容-S级品'!$L$4:$CA$32)),0)</f>
      </c>
      <c r="CT163" s="280">
        <f>IFERROR(SUMPRODUCT(('控温被PRO-S级品'!$B$2:$B$10=$B163)*('控温被PRO-S级品'!$E$1:$BE$1=CT$1)*('控温被PRO-S级品'!$E$2:$BE$10)),0)+IFERROR(SUMPRODUCT(('冬被-S级品'!$B$2:$B$10=$B163)*('冬被-S级品'!$E$1:$AW$1=CT$1)*('冬被-S级品'!$E$2:$AW$10)),0)+IFERROR(SUMPRODUCT(('白止-S级品'!$A$2:$A$26=$B163)*('白止-S级品'!$D$1:$AV$1=CT$1)*('白止-S级品'!$D$2:$AV$26)),0)+IFERROR(SUMPRODUCT(('乐容-S级品'!$A$4:$A$32=$B163)*('乐容-S级品'!$L$3:$CA$3=CT$1)*('乐容-S级品'!$L$4:$CA$32)),0)</f>
      </c>
      <c r="CU163" s="280">
        <f>IFERROR(SUMPRODUCT(('控温被PRO-S级品'!$B$2:$B$10=$B163)*('控温被PRO-S级品'!$E$1:$BE$1=CU$1)*('控温被PRO-S级品'!$E$2:$BE$10)),0)+IFERROR(SUMPRODUCT(('冬被-S级品'!$B$2:$B$10=$B163)*('冬被-S级品'!$E$1:$AW$1=CU$1)*('冬被-S级品'!$E$2:$AW$10)),0)+IFERROR(SUMPRODUCT(('白止-S级品'!$A$2:$A$26=$B163)*('白止-S级品'!$D$1:$AV$1=CU$1)*('白止-S级品'!$D$2:$AV$26)),0)+IFERROR(SUMPRODUCT(('乐容-S级品'!$A$4:$A$32=$B163)*('乐容-S级品'!$L$3:$CA$3=CU$1)*('乐容-S级品'!$L$4:$CA$32)),0)</f>
      </c>
      <c r="CV163" s="280">
        <f>IFERROR(SUMPRODUCT(('控温被PRO-S级品'!$B$2:$B$10=$B163)*('控温被PRO-S级品'!$E$1:$BE$1=CV$1)*('控温被PRO-S级品'!$E$2:$BE$10)),0)+IFERROR(SUMPRODUCT(('冬被-S级品'!$B$2:$B$10=$B163)*('冬被-S级品'!$E$1:$AW$1=CV$1)*('冬被-S级品'!$E$2:$AW$10)),0)+IFERROR(SUMPRODUCT(('白止-S级品'!$A$2:$A$26=$B163)*('白止-S级品'!$D$1:$AV$1=CV$1)*('白止-S级品'!$D$2:$AV$26)),0)+IFERROR(SUMPRODUCT(('乐容-S级品'!$A$4:$A$32=$B163)*('乐容-S级品'!$L$3:$CA$3=CV$1)*('乐容-S级品'!$L$4:$CA$32)),0)</f>
      </c>
      <c r="CW163" s="280">
        <f>IFERROR(SUMPRODUCT(('控温被PRO-S级品'!$B$2:$B$10=$B163)*('控温被PRO-S级品'!$E$1:$BE$1=CW$1)*('控温被PRO-S级品'!$E$2:$BE$10)),0)+IFERROR(SUMPRODUCT(('冬被-S级品'!$B$2:$B$10=$B163)*('冬被-S级品'!$E$1:$AW$1=CW$1)*('冬被-S级品'!$E$2:$AW$10)),0)+IFERROR(SUMPRODUCT(('白止-S级品'!$A$2:$A$26=$B163)*('白止-S级品'!$D$1:$AV$1=CW$1)*('白止-S级品'!$D$2:$AV$26)),0)+IFERROR(SUMPRODUCT(('乐容-S级品'!$A$4:$A$32=$B163)*('乐容-S级品'!$L$3:$CA$3=CW$1)*('乐容-S级品'!$L$4:$CA$32)),0)</f>
      </c>
      <c r="CX163" s="280">
        <f>IFERROR(SUMPRODUCT(('控温被PRO-S级品'!$B$2:$B$10=$B163)*('控温被PRO-S级品'!$E$1:$BE$1=CX$1)*('控温被PRO-S级品'!$E$2:$BE$10)),0)+IFERROR(SUMPRODUCT(('冬被-S级品'!$B$2:$B$10=$B163)*('冬被-S级品'!$E$1:$AW$1=CX$1)*('冬被-S级品'!$E$2:$AW$10)),0)+IFERROR(SUMPRODUCT(('白止-S级品'!$A$2:$A$26=$B163)*('白止-S级品'!$D$1:$AV$1=CX$1)*('白止-S级品'!$D$2:$AV$26)),0)+IFERROR(SUMPRODUCT(('乐容-S级品'!$A$4:$A$32=$B163)*('乐容-S级品'!$L$3:$CA$3=CX$1)*('乐容-S级品'!$L$4:$CA$32)),0)</f>
      </c>
      <c r="CY163" s="280">
        <f>IFERROR(SUMPRODUCT(('控温被PRO-S级品'!$B$2:$B$10=$B163)*('控温被PRO-S级品'!$E$1:$BE$1=CY$1)*('控温被PRO-S级品'!$E$2:$BE$10)),0)+IFERROR(SUMPRODUCT(('冬被-S级品'!$B$2:$B$10=$B163)*('冬被-S级品'!$E$1:$AW$1=CY$1)*('冬被-S级品'!$E$2:$AW$10)),0)+IFERROR(SUMPRODUCT(('白止-S级品'!$A$2:$A$26=$B163)*('白止-S级品'!$D$1:$AV$1=CY$1)*('白止-S级品'!$D$2:$AV$26)),0)+IFERROR(SUMPRODUCT(('乐容-S级品'!$A$4:$A$32=$B163)*('乐容-S级品'!$L$3:$CA$3=CY$1)*('乐容-S级品'!$L$4:$CA$32)),0)</f>
      </c>
      <c r="CZ163" s="280">
        <f>IFERROR(SUMPRODUCT(('控温被PRO-S级品'!$B$2:$B$10=$B163)*('控温被PRO-S级品'!$E$1:$BE$1=CZ$1)*('控温被PRO-S级品'!$E$2:$BE$10)),0)+IFERROR(SUMPRODUCT(('冬被-S级品'!$B$2:$B$10=$B163)*('冬被-S级品'!$E$1:$AW$1=CZ$1)*('冬被-S级品'!$E$2:$AW$10)),0)+IFERROR(SUMPRODUCT(('白止-S级品'!$A$2:$A$26=$B163)*('白止-S级品'!$D$1:$AV$1=CZ$1)*('白止-S级品'!$D$2:$AV$26)),0)+IFERROR(SUMPRODUCT(('乐容-S级品'!$A$4:$A$32=$B163)*('乐容-S级品'!$L$3:$CA$3=CZ$1)*('乐容-S级品'!$L$4:$CA$32)),0)</f>
      </c>
      <c r="DA163" s="280">
        <f>IFERROR(SUMPRODUCT(('控温被PRO-S级品'!$B$2:$B$10=$B163)*('控温被PRO-S级品'!$E$1:$BE$1=DA$1)*('控温被PRO-S级品'!$E$2:$BE$10)),0)+IFERROR(SUMPRODUCT(('冬被-S级品'!$B$2:$B$10=$B163)*('冬被-S级品'!$E$1:$AW$1=DA$1)*('冬被-S级品'!$E$2:$AW$10)),0)+IFERROR(SUMPRODUCT(('白止-S级品'!$A$2:$A$26=$B163)*('白止-S级品'!$D$1:$AV$1=DA$1)*('白止-S级品'!$D$2:$AV$26)),0)+IFERROR(SUMPRODUCT(('乐容-S级品'!$A$4:$A$32=$B163)*('乐容-S级品'!$L$3:$CA$3=DA$1)*('乐容-S级品'!$L$4:$CA$32)),0)</f>
      </c>
      <c r="DB163" s="280">
        <f>IFERROR(SUMPRODUCT(('控温被PRO-S级品'!$B$2:$B$10=$B163)*('控温被PRO-S级品'!$E$1:$BE$1=DB$1)*('控温被PRO-S级品'!$E$2:$BE$10)),0)+IFERROR(SUMPRODUCT(('冬被-S级品'!$B$2:$B$10=$B163)*('冬被-S级品'!$E$1:$AW$1=DB$1)*('冬被-S级品'!$E$2:$AW$10)),0)+IFERROR(SUMPRODUCT(('白止-S级品'!$A$2:$A$26=$B163)*('白止-S级品'!$D$1:$AV$1=DB$1)*('白止-S级品'!$D$2:$AV$26)),0)+IFERROR(SUMPRODUCT(('乐容-S级品'!$A$4:$A$32=$B163)*('乐容-S级品'!$L$3:$CA$3=DB$1)*('乐容-S级品'!$L$4:$CA$32)),0)</f>
      </c>
      <c r="DC163" s="280">
        <f>IFERROR(SUMPRODUCT(('控温被PRO-S级品'!$B$2:$B$10=$B163)*('控温被PRO-S级品'!$E$1:$BE$1=DC$1)*('控温被PRO-S级品'!$E$2:$BE$10)),0)+IFERROR(SUMPRODUCT(('冬被-S级品'!$B$2:$B$10=$B163)*('冬被-S级品'!$E$1:$AW$1=DC$1)*('冬被-S级品'!$E$2:$AW$10)),0)+IFERROR(SUMPRODUCT(('白止-S级品'!$A$2:$A$26=$B163)*('白止-S级品'!$D$1:$AV$1=DC$1)*('白止-S级品'!$D$2:$AV$26)),0)+IFERROR(SUMPRODUCT(('乐容-S级品'!$A$4:$A$32=$B163)*('乐容-S级品'!$L$3:$CA$3=DC$1)*('乐容-S级品'!$L$4:$CA$32)),0)</f>
      </c>
      <c r="DD163" s="280">
        <f>IFERROR(SUMPRODUCT(('控温被PRO-S级品'!$B$2:$B$10=$B163)*('控温被PRO-S级品'!$E$1:$BE$1=DD$1)*('控温被PRO-S级品'!$E$2:$BE$10)),0)+IFERROR(SUMPRODUCT(('冬被-S级品'!$B$2:$B$10=$B163)*('冬被-S级品'!$E$1:$AW$1=DD$1)*('冬被-S级品'!$E$2:$AW$10)),0)+IFERROR(SUMPRODUCT(('白止-S级品'!$A$2:$A$26=$B163)*('白止-S级品'!$D$1:$AV$1=DD$1)*('白止-S级品'!$D$2:$AV$26)),0)+IFERROR(SUMPRODUCT(('乐容-S级品'!$A$4:$A$32=$B163)*('乐容-S级品'!$L$3:$CA$3=DD$1)*('乐容-S级品'!$L$4:$CA$32)),0)</f>
      </c>
      <c r="DE163" s="280">
        <f>IFERROR(SUMPRODUCT(('控温被PRO-S级品'!$B$2:$B$10=$B163)*('控温被PRO-S级品'!$E$1:$BE$1=DE$1)*('控温被PRO-S级品'!$E$2:$BE$10)),0)+IFERROR(SUMPRODUCT(('冬被-S级品'!$B$2:$B$10=$B163)*('冬被-S级品'!$E$1:$AW$1=DE$1)*('冬被-S级品'!$E$2:$AW$10)),0)+IFERROR(SUMPRODUCT(('白止-S级品'!$A$2:$A$26=$B163)*('白止-S级品'!$D$1:$AV$1=DE$1)*('白止-S级品'!$D$2:$AV$26)),0)+IFERROR(SUMPRODUCT(('乐容-S级品'!$A$4:$A$32=$B163)*('乐容-S级品'!$L$3:$CA$3=DE$1)*('乐容-S级品'!$L$4:$CA$32)),0)</f>
      </c>
      <c r="DF163" s="280">
        <f>IFERROR(SUMPRODUCT(('控温被PRO-S级品'!$B$2:$B$10=$B163)*('控温被PRO-S级品'!$E$1:$BE$1=DF$1)*('控温被PRO-S级品'!$E$2:$BE$10)),0)+IFERROR(SUMPRODUCT(('冬被-S级品'!$B$2:$B$10=$B163)*('冬被-S级品'!$E$1:$AW$1=DF$1)*('冬被-S级品'!$E$2:$AW$10)),0)+IFERROR(SUMPRODUCT(('白止-S级品'!$A$2:$A$26=$B163)*('白止-S级品'!$D$1:$AV$1=DF$1)*('白止-S级品'!$D$2:$AV$26)),0)+IFERROR(SUMPRODUCT(('乐容-S级品'!$A$4:$A$32=$B163)*('乐容-S级品'!$L$3:$CA$3=DF$1)*('乐容-S级品'!$L$4:$CA$32)),0)</f>
      </c>
      <c r="DG163" s="280">
        <f>IFERROR(SUMPRODUCT(('控温被PRO-S级品'!$B$2:$B$10=$B163)*('控温被PRO-S级品'!$E$1:$BE$1=DG$1)*('控温被PRO-S级品'!$E$2:$BE$10)),0)+IFERROR(SUMPRODUCT(('冬被-S级品'!$B$2:$B$10=$B163)*('冬被-S级品'!$E$1:$AW$1=DG$1)*('冬被-S级品'!$E$2:$AW$10)),0)+IFERROR(SUMPRODUCT(('白止-S级品'!$A$2:$A$26=$B163)*('白止-S级品'!$D$1:$AV$1=DG$1)*('白止-S级品'!$D$2:$AV$26)),0)+IFERROR(SUMPRODUCT(('乐容-S级品'!$A$4:$A$32=$B163)*('乐容-S级品'!$L$3:$CA$3=DG$1)*('乐容-S级品'!$L$4:$CA$32)),0)</f>
      </c>
      <c r="DH163" s="280">
        <f>IFERROR(SUMPRODUCT(('控温被PRO-S级品'!$B$2:$B$10=$B163)*('控温被PRO-S级品'!$E$1:$BE$1=DH$1)*('控温被PRO-S级品'!$E$2:$BE$10)),0)+IFERROR(SUMPRODUCT(('冬被-S级品'!$B$2:$B$10=$B163)*('冬被-S级品'!$E$1:$AW$1=DH$1)*('冬被-S级品'!$E$2:$AW$10)),0)+IFERROR(SUMPRODUCT(('白止-S级品'!$A$2:$A$26=$B163)*('白止-S级品'!$D$1:$AV$1=DH$1)*('白止-S级品'!$D$2:$AV$26)),0)+IFERROR(SUMPRODUCT(('乐容-S级品'!$A$4:$A$32=$B163)*('乐容-S级品'!$L$3:$CA$3=DH$1)*('乐容-S级品'!$L$4:$CA$32)),0)</f>
      </c>
      <c r="DI163" s="280">
        <f>IFERROR(SUMPRODUCT(('控温被PRO-S级品'!$B$2:$B$10=$B163)*('控温被PRO-S级品'!$E$1:$BE$1=DI$1)*('控温被PRO-S级品'!$E$2:$BE$10)),0)+IFERROR(SUMPRODUCT(('冬被-S级品'!$B$2:$B$10=$B163)*('冬被-S级品'!$E$1:$AW$1=DI$1)*('冬被-S级品'!$E$2:$AW$10)),0)+IFERROR(SUMPRODUCT(('白止-S级品'!$A$2:$A$26=$B163)*('白止-S级品'!$D$1:$AV$1=DI$1)*('白止-S级品'!$D$2:$AV$26)),0)+IFERROR(SUMPRODUCT(('乐容-S级品'!$A$4:$A$32=$B163)*('乐容-S级品'!$L$3:$CA$3=DI$1)*('乐容-S级品'!$L$4:$CA$32)),0)</f>
      </c>
      <c r="DJ163" s="280">
        <f>IFERROR(SUMPRODUCT(('控温被PRO-S级品'!$B$2:$B$10=$B163)*('控温被PRO-S级品'!$E$1:$BE$1=DJ$1)*('控温被PRO-S级品'!$E$2:$BE$10)),0)+IFERROR(SUMPRODUCT(('冬被-S级品'!$B$2:$B$10=$B163)*('冬被-S级品'!$E$1:$AW$1=DJ$1)*('冬被-S级品'!$E$2:$AW$10)),0)+IFERROR(SUMPRODUCT(('白止-S级品'!$A$2:$A$26=$B163)*('白止-S级品'!$D$1:$AV$1=DJ$1)*('白止-S级品'!$D$2:$AV$26)),0)+IFERROR(SUMPRODUCT(('乐容-S级品'!$A$4:$A$32=$B163)*('乐容-S级品'!$L$3:$CA$3=DJ$1)*('乐容-S级品'!$L$4:$CA$32)),0)</f>
      </c>
      <c r="DK163" s="280"/>
      <c r="DL163" s="280"/>
      <c r="DM163" s="280"/>
      <c r="DN163" s="280"/>
      <c r="DO163" s="280"/>
      <c r="DP163" s="280"/>
      <c r="DQ163" s="280"/>
      <c r="DR163" s="280"/>
      <c r="DS163" s="280"/>
      <c r="DT163" s="280"/>
      <c r="DU163" s="280"/>
      <c r="DV163" s="280"/>
      <c r="DW163" s="280">
        <f>VLOOKUP(B163,'系统编码规格'!A:C,3,FALSE)</f>
      </c>
      <c r="DX163" s="280"/>
      <c r="DY163" s="280"/>
      <c r="DZ163" s="280"/>
      <c r="EA163" s="280"/>
      <c r="EB163" s="280"/>
      <c r="EC163" s="280"/>
      <c r="ED163" s="280"/>
      <c r="EE163" s="280"/>
      <c r="EF163" s="280"/>
      <c r="EG163" s="280"/>
      <c r="EH163" s="280"/>
      <c r="EI163" s="280"/>
      <c r="EJ163" s="280"/>
      <c r="EK163" s="280"/>
      <c r="EL163" s="280"/>
      <c r="EM163" s="280"/>
      <c r="EN163" s="280"/>
      <c r="EO163" s="280"/>
      <c r="EP163" s="280"/>
      <c r="EQ163" s="280"/>
      <c r="ER163" s="280"/>
      <c r="ES163" s="280"/>
      <c r="ET163" s="280"/>
      <c r="EU163" s="280"/>
      <c r="EV163" s="280"/>
      <c r="EW163" s="280"/>
      <c r="EX163" s="280"/>
      <c r="EY163" s="280"/>
      <c r="EZ163" s="280"/>
      <c r="FA163" s="280"/>
      <c r="FB163" s="280"/>
      <c r="FC163" s="280"/>
      <c r="FD163" s="280"/>
      <c r="FE163" s="280"/>
      <c r="FF163" s="280"/>
      <c r="FG163" s="280"/>
      <c r="FH163" s="280"/>
      <c r="FI163" s="280"/>
      <c r="FJ163" s="280"/>
      <c r="FK163" s="280"/>
      <c r="FL163" s="280"/>
      <c r="FM163" s="280"/>
      <c r="FN163" s="280"/>
      <c r="FO163" s="280"/>
      <c r="FP163" s="280"/>
      <c r="FQ163" s="280"/>
      <c r="FR163" s="280"/>
      <c r="FS163" s="280"/>
      <c r="FT163" s="280"/>
      <c r="FU163" s="280"/>
      <c r="FV163" s="280"/>
      <c r="FW163" s="280"/>
      <c r="FX163" s="280"/>
      <c r="FY163" s="280"/>
      <c r="FZ163" s="280"/>
      <c r="GA163" s="280"/>
      <c r="GB163" s="280"/>
      <c r="GC163" s="280"/>
      <c r="GD163" s="280"/>
      <c r="GE163" s="280"/>
      <c r="GF163" s="280"/>
      <c r="GG163" s="280"/>
      <c r="GH163" s="280"/>
      <c r="GI163" s="280"/>
      <c r="GJ163" s="280"/>
      <c r="GK163" s="280"/>
      <c r="GL163" s="280"/>
      <c r="GM163" s="280"/>
      <c r="GN163" s="280"/>
      <c r="GO163" s="280"/>
      <c r="GP163" s="280"/>
      <c r="GQ163" s="280"/>
      <c r="GR163" s="280"/>
      <c r="GS163" s="280"/>
      <c r="GT163" s="280"/>
      <c r="GU163" s="280"/>
      <c r="GV163" s="280"/>
    </row>
    <row r="164">
      <c r="A164" s="309" t="str">
        <v>乐容</v>
      </c>
      <c r="B164" s="311" t="str">
        <v>010020105010041-006</v>
      </c>
      <c r="C164" s="309" t="str">
        <v>磨毛床笠</v>
      </c>
      <c r="D164" s="309" t="str">
        <v>颜色:黎明灰,床品规格:150cm,系列:普通系列</v>
      </c>
      <c r="E164">
        <f>SUM(F164:GX164)</f>
      </c>
      <c r="F164" s="280">
        <f>IFERROR(SUMPRODUCT(('控温被PRO-S级品'!$B$2:$B$10=$B164)*('控温被PRO-S级品'!$E$1:$BE$1=F$1)*('控温被PRO-S级品'!$E$2:$BE$10)),0)+IFERROR(SUMPRODUCT(('冬被-S级品'!$B$2:$B$10=$B164)*('冬被-S级品'!$E$1:$AW$1=F$1)*('冬被-S级品'!$E$2:$AW$10)),0)+IFERROR(SUMPRODUCT(('白止-S级品'!$A$2:$A$26=$B164)*('白止-S级品'!$D$1:$AV$1=F$1)*('白止-S级品'!$D$2:$AV$26)),0)+IFERROR(SUMPRODUCT(('乐容-S级品'!$A$4:$A$32=$B164)*('乐容-S级品'!$L$3:$CA$3=F$1)*('乐容-S级品'!$L$4:$CA$32)),0)</f>
      </c>
      <c r="G164" s="280">
        <f>IFERROR(SUMPRODUCT(('控温被PRO-S级品'!$B$2:$B$10=$B164)*('控温被PRO-S级品'!$E$1:$BE$1=G$1)*('控温被PRO-S级品'!$E$2:$BE$10)),0)+IFERROR(SUMPRODUCT(('冬被-S级品'!$B$2:$B$10=$B164)*('冬被-S级品'!$E$1:$AW$1=G$1)*('冬被-S级品'!$E$2:$AW$10)),0)+IFERROR(SUMPRODUCT(('白止-S级品'!$A$2:$A$26=$B164)*('白止-S级品'!$D$1:$AV$1=G$1)*('白止-S级品'!$D$2:$AV$26)),0)+IFERROR(SUMPRODUCT(('乐容-S级品'!$A$4:$A$32=$B164)*('乐容-S级品'!$L$3:$CA$3=G$1)*('乐容-S级品'!$L$4:$CA$32)),0)</f>
      </c>
      <c r="H164" s="280">
        <f>IFERROR(SUMPRODUCT(('控温被PRO-S级品'!$B$2:$B$10=$B164)*('控温被PRO-S级品'!$E$1:$BE$1=H$1)*('控温被PRO-S级品'!$E$2:$BE$10)),0)+IFERROR(SUMPRODUCT(('冬被-S级品'!$B$2:$B$10=$B164)*('冬被-S级品'!$E$1:$AW$1=H$1)*('冬被-S级品'!$E$2:$AW$10)),0)+IFERROR(SUMPRODUCT(('白止-S级品'!$A$2:$A$26=$B164)*('白止-S级品'!$D$1:$AV$1=H$1)*('白止-S级品'!$D$2:$AV$26)),0)+IFERROR(SUMPRODUCT(('乐容-S级品'!$A$4:$A$32=$B164)*('乐容-S级品'!$L$3:$CA$3=H$1)*('乐容-S级品'!$L$4:$CA$32)),0)</f>
      </c>
      <c r="I164" s="280">
        <f>IFERROR(SUMPRODUCT(('控温被PRO-S级品'!$B$2:$B$10=$B164)*('控温被PRO-S级品'!$E$1:$BE$1=I$1)*('控温被PRO-S级品'!$E$2:$BE$10)),0)+IFERROR(SUMPRODUCT(('冬被-S级品'!$B$2:$B$10=$B164)*('冬被-S级品'!$E$1:$AW$1=I$1)*('冬被-S级品'!$E$2:$AW$10)),0)+IFERROR(SUMPRODUCT(('白止-S级品'!$A$2:$A$26=$B164)*('白止-S级品'!$D$1:$AV$1=I$1)*('白止-S级品'!$D$2:$AV$26)),0)+IFERROR(SUMPRODUCT(('乐容-S级品'!$A$4:$A$32=$B164)*('乐容-S级品'!$L$3:$CA$3=I$1)*('乐容-S级品'!$L$4:$CA$32)),0)</f>
      </c>
      <c r="J164" s="280">
        <f>IFERROR(SUMPRODUCT(('控温被PRO-S级品'!$B$2:$B$10=$B164)*('控温被PRO-S级品'!$E$1:$BE$1=J$1)*('控温被PRO-S级品'!$E$2:$BE$10)),0)+IFERROR(SUMPRODUCT(('冬被-S级品'!$B$2:$B$10=$B164)*('冬被-S级品'!$E$1:$AW$1=J$1)*('冬被-S级品'!$E$2:$AW$10)),0)+IFERROR(SUMPRODUCT(('白止-S级品'!$A$2:$A$26=$B164)*('白止-S级品'!$D$1:$AV$1=J$1)*('白止-S级品'!$D$2:$AV$26)),0)+IFERROR(SUMPRODUCT(('乐容-S级品'!$A$4:$A$32=$B164)*('乐容-S级品'!$L$3:$CA$3=J$1)*('乐容-S级品'!$L$4:$CA$32)),0)</f>
      </c>
      <c r="K164" s="280">
        <f>IFERROR(SUMPRODUCT(('控温被PRO-S级品'!$B$2:$B$10=$B164)*('控温被PRO-S级品'!$E$1:$BE$1=K$1)*('控温被PRO-S级品'!$E$2:$BE$10)),0)+IFERROR(SUMPRODUCT(('冬被-S级品'!$B$2:$B$10=$B164)*('冬被-S级品'!$E$1:$AW$1=K$1)*('冬被-S级品'!$E$2:$AW$10)),0)+IFERROR(SUMPRODUCT(('白止-S级品'!$A$2:$A$26=$B164)*('白止-S级品'!$D$1:$AV$1=K$1)*('白止-S级品'!$D$2:$AV$26)),0)+IFERROR(SUMPRODUCT(('乐容-S级品'!$A$4:$A$32=$B164)*('乐容-S级品'!$L$3:$CA$3=K$1)*('乐容-S级品'!$L$4:$CA$32)),0)</f>
      </c>
      <c r="L164" s="280">
        <f>IFERROR(SUMPRODUCT(('控温被PRO-S级品'!$B$2:$B$10=$B164)*('控温被PRO-S级品'!$E$1:$BE$1=L$1)*('控温被PRO-S级品'!$E$2:$BE$10)),0)+IFERROR(SUMPRODUCT(('冬被-S级品'!$B$2:$B$10=$B164)*('冬被-S级品'!$E$1:$AW$1=L$1)*('冬被-S级品'!$E$2:$AW$10)),0)+IFERROR(SUMPRODUCT(('白止-S级品'!$A$2:$A$26=$B164)*('白止-S级品'!$D$1:$AV$1=L$1)*('白止-S级品'!$D$2:$AV$26)),0)+IFERROR(SUMPRODUCT(('乐容-S级品'!$A$4:$A$32=$B164)*('乐容-S级品'!$L$3:$CA$3=L$1)*('乐容-S级品'!$L$4:$CA$32)),0)</f>
      </c>
      <c r="M164" s="280">
        <f>IFERROR(SUMPRODUCT(('控温被PRO-S级品'!$B$2:$B$10=$B164)*('控温被PRO-S级品'!$E$1:$BE$1=M$1)*('控温被PRO-S级品'!$E$2:$BE$10)),0)+IFERROR(SUMPRODUCT(('冬被-S级品'!$B$2:$B$10=$B164)*('冬被-S级品'!$E$1:$AW$1=M$1)*('冬被-S级品'!$E$2:$AW$10)),0)+IFERROR(SUMPRODUCT(('白止-S级品'!$A$2:$A$26=$B164)*('白止-S级品'!$D$1:$AV$1=M$1)*('白止-S级品'!$D$2:$AV$26)),0)+IFERROR(SUMPRODUCT(('乐容-S级品'!$A$4:$A$32=$B164)*('乐容-S级品'!$L$3:$CA$3=M$1)*('乐容-S级品'!$L$4:$CA$32)),0)</f>
      </c>
      <c r="N164" s="280">
        <f>IFERROR(SUMPRODUCT(('控温被PRO-S级品'!$B$2:$B$10=$B164)*('控温被PRO-S级品'!$E$1:$BE$1=N$1)*('控温被PRO-S级品'!$E$2:$BE$10)),0)+IFERROR(SUMPRODUCT(('冬被-S级品'!$B$2:$B$10=$B164)*('冬被-S级品'!$E$1:$AW$1=N$1)*('冬被-S级品'!$E$2:$AW$10)),0)+IFERROR(SUMPRODUCT(('白止-S级品'!$A$2:$A$26=$B164)*('白止-S级品'!$D$1:$AV$1=N$1)*('白止-S级品'!$D$2:$AV$26)),0)+IFERROR(SUMPRODUCT(('乐容-S级品'!$A$4:$A$32=$B164)*('乐容-S级品'!$L$3:$CA$3=N$1)*('乐容-S级品'!$L$4:$CA$32)),0)</f>
      </c>
      <c r="O164" s="280">
        <f>IFERROR(SUMPRODUCT(('控温被PRO-S级品'!$B$2:$B$10=$B164)*('控温被PRO-S级品'!$E$1:$BE$1=O$1)*('控温被PRO-S级品'!$E$2:$BE$10)),0)+IFERROR(SUMPRODUCT(('冬被-S级品'!$B$2:$B$10=$B164)*('冬被-S级品'!$E$1:$AW$1=O$1)*('冬被-S级品'!$E$2:$AW$10)),0)+IFERROR(SUMPRODUCT(('白止-S级品'!$A$2:$A$26=$B164)*('白止-S级品'!$D$1:$AV$1=O$1)*('白止-S级品'!$D$2:$AV$26)),0)+IFERROR(SUMPRODUCT(('乐容-S级品'!$A$4:$A$32=$B164)*('乐容-S级品'!$L$3:$CA$3=O$1)*('乐容-S级品'!$L$4:$CA$32)),0)</f>
      </c>
      <c r="P164" s="280">
        <f>IFERROR(SUMPRODUCT(('控温被PRO-S级品'!$B$2:$B$10=$B164)*('控温被PRO-S级品'!$E$1:$BE$1=P$1)*('控温被PRO-S级品'!$E$2:$BE$10)),0)+IFERROR(SUMPRODUCT(('冬被-S级品'!$B$2:$B$10=$B164)*('冬被-S级品'!$E$1:$AW$1=P$1)*('冬被-S级品'!$E$2:$AW$10)),0)+IFERROR(SUMPRODUCT(('白止-S级品'!$A$2:$A$26=$B164)*('白止-S级品'!$D$1:$AV$1=P$1)*('白止-S级品'!$D$2:$AV$26)),0)+IFERROR(SUMPRODUCT(('乐容-S级品'!$A$4:$A$32=$B164)*('乐容-S级品'!$L$3:$CA$3=P$1)*('乐容-S级品'!$L$4:$CA$32)),0)</f>
      </c>
      <c r="Q164" s="280">
        <f>IFERROR(SUMPRODUCT(('控温被PRO-S级品'!$B$2:$B$10=$B164)*('控温被PRO-S级品'!$E$1:$BE$1=Q$1)*('控温被PRO-S级品'!$E$2:$BE$10)),0)+IFERROR(SUMPRODUCT(('冬被-S级品'!$B$2:$B$10=$B164)*('冬被-S级品'!$E$1:$AW$1=Q$1)*('冬被-S级品'!$E$2:$AW$10)),0)+IFERROR(SUMPRODUCT(('白止-S级品'!$A$2:$A$26=$B164)*('白止-S级品'!$D$1:$AV$1=Q$1)*('白止-S级品'!$D$2:$AV$26)),0)+IFERROR(SUMPRODUCT(('乐容-S级品'!$A$4:$A$32=$B164)*('乐容-S级品'!$L$3:$CA$3=Q$1)*('乐容-S级品'!$L$4:$CA$32)),0)</f>
      </c>
      <c r="R164" s="280">
        <f>IFERROR(SUMPRODUCT(('控温被PRO-S级品'!$B$2:$B$10=$B164)*('控温被PRO-S级品'!$E$1:$BE$1=R$1)*('控温被PRO-S级品'!$E$2:$BE$10)),0)+IFERROR(SUMPRODUCT(('冬被-S级品'!$B$2:$B$10=$B164)*('冬被-S级品'!$E$1:$AW$1=R$1)*('冬被-S级品'!$E$2:$AW$10)),0)+IFERROR(SUMPRODUCT(('白止-S级品'!$A$2:$A$26=$B164)*('白止-S级品'!$D$1:$AV$1=R$1)*('白止-S级品'!$D$2:$AV$26)),0)+IFERROR(SUMPRODUCT(('乐容-S级品'!$A$4:$A$32=$B164)*('乐容-S级品'!$L$3:$CA$3=R$1)*('乐容-S级品'!$L$4:$CA$32)),0)</f>
      </c>
      <c r="S164" s="280">
        <f>IFERROR(SUMPRODUCT(('控温被PRO-S级品'!$B$2:$B$10=$B164)*('控温被PRO-S级品'!$E$1:$BE$1=S$1)*('控温被PRO-S级品'!$E$2:$BE$10)),0)+IFERROR(SUMPRODUCT(('冬被-S级品'!$B$2:$B$10=$B164)*('冬被-S级品'!$E$1:$AW$1=S$1)*('冬被-S级品'!$E$2:$AW$10)),0)+IFERROR(SUMPRODUCT(('白止-S级品'!$A$2:$A$26=$B164)*('白止-S级品'!$D$1:$AV$1=S$1)*('白止-S级品'!$D$2:$AV$26)),0)+IFERROR(SUMPRODUCT(('乐容-S级品'!$A$4:$A$32=$B164)*('乐容-S级品'!$L$3:$CA$3=S$1)*('乐容-S级品'!$L$4:$CA$32)),0)</f>
      </c>
      <c r="T164" s="280">
        <f>IFERROR(SUMPRODUCT(('控温被PRO-S级品'!$B$2:$B$10=$B164)*('控温被PRO-S级品'!$E$1:$BE$1=T$1)*('控温被PRO-S级品'!$E$2:$BE$10)),0)+IFERROR(SUMPRODUCT(('冬被-S级品'!$B$2:$B$10=$B164)*('冬被-S级品'!$E$1:$AW$1=T$1)*('冬被-S级品'!$E$2:$AW$10)),0)+IFERROR(SUMPRODUCT(('白止-S级品'!$A$2:$A$26=$B164)*('白止-S级品'!$D$1:$AV$1=T$1)*('白止-S级品'!$D$2:$AV$26)),0)+IFERROR(SUMPRODUCT(('乐容-S级品'!$A$4:$A$32=$B164)*('乐容-S级品'!$L$3:$CA$3=T$1)*('乐容-S级品'!$L$4:$CA$32)),0)</f>
      </c>
      <c r="U164" s="280">
        <f>IFERROR(SUMPRODUCT(('控温被PRO-S级品'!$B$2:$B$10=$B164)*('控温被PRO-S级品'!$E$1:$BE$1=U$1)*('控温被PRO-S级品'!$E$2:$BE$10)),0)+IFERROR(SUMPRODUCT(('冬被-S级品'!$B$2:$B$10=$B164)*('冬被-S级品'!$E$1:$AW$1=U$1)*('冬被-S级品'!$E$2:$AW$10)),0)+IFERROR(SUMPRODUCT(('白止-S级品'!$A$2:$A$26=$B164)*('白止-S级品'!$D$1:$AV$1=U$1)*('白止-S级品'!$D$2:$AV$26)),0)+IFERROR(SUMPRODUCT(('乐容-S级品'!$A$4:$A$32=$B164)*('乐容-S级品'!$L$3:$CA$3=U$1)*('乐容-S级品'!$L$4:$CA$32)),0)</f>
      </c>
      <c r="V164" s="280">
        <f>IFERROR(SUMPRODUCT(('控温被PRO-S级品'!$B$2:$B$10=$B164)*('控温被PRO-S级品'!$E$1:$BE$1=V$1)*('控温被PRO-S级品'!$E$2:$BE$10)),0)+IFERROR(SUMPRODUCT(('冬被-S级品'!$B$2:$B$10=$B164)*('冬被-S级品'!$E$1:$AW$1=V$1)*('冬被-S级品'!$E$2:$AW$10)),0)+IFERROR(SUMPRODUCT(('白止-S级品'!$A$2:$A$26=$B164)*('白止-S级品'!$D$1:$AV$1=V$1)*('白止-S级品'!$D$2:$AV$26)),0)+IFERROR(SUMPRODUCT(('乐容-S级品'!$A$4:$A$32=$B164)*('乐容-S级品'!$L$3:$CA$3=V$1)*('乐容-S级品'!$L$4:$CA$32)),0)</f>
      </c>
      <c r="W164" s="280">
        <f>IFERROR(SUMPRODUCT(('控温被PRO-S级品'!$B$2:$B$10=$B164)*('控温被PRO-S级品'!$E$1:$BE$1=W$1)*('控温被PRO-S级品'!$E$2:$BE$10)),0)+IFERROR(SUMPRODUCT(('冬被-S级品'!$B$2:$B$10=$B164)*('冬被-S级品'!$E$1:$AW$1=W$1)*('冬被-S级品'!$E$2:$AW$10)),0)+IFERROR(SUMPRODUCT(('白止-S级品'!$A$2:$A$26=$B164)*('白止-S级品'!$D$1:$AV$1=W$1)*('白止-S级品'!$D$2:$AV$26)),0)+IFERROR(SUMPRODUCT(('乐容-S级品'!$A$4:$A$32=$B164)*('乐容-S级品'!$L$3:$CA$3=W$1)*('乐容-S级品'!$L$4:$CA$32)),0)</f>
      </c>
      <c r="X164" s="280">
        <f>IFERROR(SUMPRODUCT(('控温被PRO-S级品'!$B$2:$B$10=$B164)*('控温被PRO-S级品'!$E$1:$BE$1=X$1)*('控温被PRO-S级品'!$E$2:$BE$10)),0)+IFERROR(SUMPRODUCT(('冬被-S级品'!$B$2:$B$10=$B164)*('冬被-S级品'!$E$1:$AW$1=X$1)*('冬被-S级品'!$E$2:$AW$10)),0)+IFERROR(SUMPRODUCT(('白止-S级品'!$A$2:$A$26=$B164)*('白止-S级品'!$D$1:$AV$1=X$1)*('白止-S级品'!$D$2:$AV$26)),0)+IFERROR(SUMPRODUCT(('乐容-S级品'!$A$4:$A$32=$B164)*('乐容-S级品'!$L$3:$CA$3=X$1)*('乐容-S级品'!$L$4:$CA$32)),0)</f>
      </c>
      <c r="Y164" s="280">
        <f>IFERROR(SUMPRODUCT(('控温被PRO-S级品'!$B$2:$B$10=$B164)*('控温被PRO-S级品'!$E$1:$BE$1=Y$1)*('控温被PRO-S级品'!$E$2:$BE$10)),0)+IFERROR(SUMPRODUCT(('冬被-S级品'!$B$2:$B$10=$B164)*('冬被-S级品'!$E$1:$AW$1=Y$1)*('冬被-S级品'!$E$2:$AW$10)),0)+IFERROR(SUMPRODUCT(('白止-S级品'!$A$2:$A$26=$B164)*('白止-S级品'!$D$1:$AV$1=Y$1)*('白止-S级品'!$D$2:$AV$26)),0)+IFERROR(SUMPRODUCT(('乐容-S级品'!$A$4:$A$32=$B164)*('乐容-S级品'!$L$3:$CA$3=Y$1)*('乐容-S级品'!$L$4:$CA$32)),0)</f>
      </c>
      <c r="Z164" s="280">
        <f>IFERROR(SUMPRODUCT(('控温被PRO-S级品'!$B$2:$B$10=$B164)*('控温被PRO-S级品'!$E$1:$BE$1=Z$1)*('控温被PRO-S级品'!$E$2:$BE$10)),0)+IFERROR(SUMPRODUCT(('冬被-S级品'!$B$2:$B$10=$B164)*('冬被-S级品'!$E$1:$AW$1=Z$1)*('冬被-S级品'!$E$2:$AW$10)),0)+IFERROR(SUMPRODUCT(('白止-S级品'!$A$2:$A$26=$B164)*('白止-S级品'!$D$1:$AV$1=Z$1)*('白止-S级品'!$D$2:$AV$26)),0)+IFERROR(SUMPRODUCT(('乐容-S级品'!$A$4:$A$32=$B164)*('乐容-S级品'!$L$3:$CA$3=Z$1)*('乐容-S级品'!$L$4:$CA$32)),0)</f>
      </c>
      <c r="AA164" s="280">
        <f>IFERROR(SUMPRODUCT(('控温被PRO-S级品'!$B$2:$B$10=$B164)*('控温被PRO-S级品'!$E$1:$BE$1=AA$1)*('控温被PRO-S级品'!$E$2:$BE$10)),0)+IFERROR(SUMPRODUCT(('冬被-S级品'!$B$2:$B$10=$B164)*('冬被-S级品'!$E$1:$AW$1=AA$1)*('冬被-S级品'!$E$2:$AW$10)),0)+IFERROR(SUMPRODUCT(('白止-S级品'!$A$2:$A$26=$B164)*('白止-S级品'!$D$1:$AV$1=AA$1)*('白止-S级品'!$D$2:$AV$26)),0)+IFERROR(SUMPRODUCT(('乐容-S级品'!$A$4:$A$32=$B164)*('乐容-S级品'!$L$3:$CA$3=AA$1)*('乐容-S级品'!$L$4:$CA$32)),0)</f>
      </c>
      <c r="AB164" s="280">
        <f>IFERROR(SUMPRODUCT(('控温被PRO-S级品'!$B$2:$B$10=$B164)*('控温被PRO-S级品'!$E$1:$BE$1=AB$1)*('控温被PRO-S级品'!$E$2:$BE$10)),0)+IFERROR(SUMPRODUCT(('冬被-S级品'!$B$2:$B$10=$B164)*('冬被-S级品'!$E$1:$AW$1=AB$1)*('冬被-S级品'!$E$2:$AW$10)),0)+IFERROR(SUMPRODUCT(('白止-S级品'!$A$2:$A$26=$B164)*('白止-S级品'!$D$1:$AV$1=AB$1)*('白止-S级品'!$D$2:$AV$26)),0)+IFERROR(SUMPRODUCT(('乐容-S级品'!$A$4:$A$32=$B164)*('乐容-S级品'!$L$3:$CA$3=AB$1)*('乐容-S级品'!$L$4:$CA$32)),0)</f>
      </c>
      <c r="AC164" s="280">
        <f>IFERROR(SUMPRODUCT(('控温被PRO-S级品'!$B$2:$B$10=$B164)*('控温被PRO-S级品'!$E$1:$BE$1=AC$1)*('控温被PRO-S级品'!$E$2:$BE$10)),0)+IFERROR(SUMPRODUCT(('冬被-S级品'!$B$2:$B$10=$B164)*('冬被-S级品'!$E$1:$AW$1=AC$1)*('冬被-S级品'!$E$2:$AW$10)),0)+IFERROR(SUMPRODUCT(('白止-S级品'!$A$2:$A$26=$B164)*('白止-S级品'!$D$1:$AV$1=AC$1)*('白止-S级品'!$D$2:$AV$26)),0)+IFERROR(SUMPRODUCT(('乐容-S级品'!$A$4:$A$32=$B164)*('乐容-S级品'!$L$3:$CA$3=AC$1)*('乐容-S级品'!$L$4:$CA$32)),0)</f>
      </c>
      <c r="AD164" s="280">
        <f>IFERROR(SUMPRODUCT(('控温被PRO-S级品'!$B$2:$B$10=$B164)*('控温被PRO-S级品'!$E$1:$BE$1=AD$1)*('控温被PRO-S级品'!$E$2:$BE$10)),0)+IFERROR(SUMPRODUCT(('冬被-S级品'!$B$2:$B$10=$B164)*('冬被-S级品'!$E$1:$AW$1=AD$1)*('冬被-S级品'!$E$2:$AW$10)),0)+IFERROR(SUMPRODUCT(('白止-S级品'!$A$2:$A$26=$B164)*('白止-S级品'!$D$1:$AV$1=AD$1)*('白止-S级品'!$D$2:$AV$26)),0)+IFERROR(SUMPRODUCT(('乐容-S级品'!$A$4:$A$32=$B164)*('乐容-S级品'!$L$3:$CA$3=AD$1)*('乐容-S级品'!$L$4:$CA$32)),0)</f>
      </c>
      <c r="AE164" s="280">
        <f>IFERROR(SUMPRODUCT(('控温被PRO-S级品'!$B$2:$B$10=$B164)*('控温被PRO-S级品'!$E$1:$BE$1=AE$1)*('控温被PRO-S级品'!$E$2:$BE$10)),0)+IFERROR(SUMPRODUCT(('冬被-S级品'!$B$2:$B$10=$B164)*('冬被-S级品'!$E$1:$AW$1=AE$1)*('冬被-S级品'!$E$2:$AW$10)),0)+IFERROR(SUMPRODUCT(('白止-S级品'!$A$2:$A$26=$B164)*('白止-S级品'!$D$1:$AV$1=AE$1)*('白止-S级品'!$D$2:$AV$26)),0)+IFERROR(SUMPRODUCT(('乐容-S级品'!$A$4:$A$32=$B164)*('乐容-S级品'!$L$3:$CA$3=AE$1)*('乐容-S级品'!$L$4:$CA$32)),0)</f>
      </c>
      <c r="AF164" s="280">
        <f>IFERROR(SUMPRODUCT(('控温被PRO-S级品'!$B$2:$B$10=$B164)*('控温被PRO-S级品'!$E$1:$BE$1=AF$1)*('控温被PRO-S级品'!$E$2:$BE$10)),0)+IFERROR(SUMPRODUCT(('冬被-S级品'!$B$2:$B$10=$B164)*('冬被-S级品'!$E$1:$AW$1=AF$1)*('冬被-S级品'!$E$2:$AW$10)),0)+IFERROR(SUMPRODUCT(('白止-S级品'!$A$2:$A$26=$B164)*('白止-S级品'!$D$1:$AV$1=AF$1)*('白止-S级品'!$D$2:$AV$26)),0)+IFERROR(SUMPRODUCT(('乐容-S级品'!$A$4:$A$32=$B164)*('乐容-S级品'!$L$3:$CA$3=AF$1)*('乐容-S级品'!$L$4:$CA$32)),0)</f>
      </c>
      <c r="AG164" s="280">
        <f>IFERROR(SUMPRODUCT(('控温被PRO-S级品'!$B$2:$B$10=$B164)*('控温被PRO-S级品'!$E$1:$BE$1=AG$1)*('控温被PRO-S级品'!$E$2:$BE$10)),0)+IFERROR(SUMPRODUCT(('冬被-S级品'!$B$2:$B$10=$B164)*('冬被-S级品'!$E$1:$AW$1=AG$1)*('冬被-S级品'!$E$2:$AW$10)),0)+IFERROR(SUMPRODUCT(('白止-S级品'!$A$2:$A$26=$B164)*('白止-S级品'!$D$1:$AV$1=AG$1)*('白止-S级品'!$D$2:$AV$26)),0)+IFERROR(SUMPRODUCT(('乐容-S级品'!$A$4:$A$32=$B164)*('乐容-S级品'!$L$3:$CA$3=AG$1)*('乐容-S级品'!$L$4:$CA$32)),0)</f>
      </c>
      <c r="AH164" s="280">
        <f>IFERROR(SUMPRODUCT(('控温被PRO-S级品'!$B$2:$B$10=$B164)*('控温被PRO-S级品'!$E$1:$BE$1=AH$1)*('控温被PRO-S级品'!$E$2:$BE$10)),0)+IFERROR(SUMPRODUCT(('冬被-S级品'!$B$2:$B$10=$B164)*('冬被-S级品'!$E$1:$AW$1=AH$1)*('冬被-S级品'!$E$2:$AW$10)),0)+IFERROR(SUMPRODUCT(('白止-S级品'!$A$2:$A$26=$B164)*('白止-S级品'!$D$1:$AV$1=AH$1)*('白止-S级品'!$D$2:$AV$26)),0)+IFERROR(SUMPRODUCT(('乐容-S级品'!$A$4:$A$32=$B164)*('乐容-S级品'!$L$3:$CA$3=AH$1)*('乐容-S级品'!$L$4:$CA$32)),0)</f>
      </c>
      <c r="AI164" s="280">
        <f>IFERROR(SUMPRODUCT(('控温被PRO-S级品'!$B$2:$B$10=$B164)*('控温被PRO-S级品'!$E$1:$BE$1=AI$1)*('控温被PRO-S级品'!$E$2:$BE$10)),0)+IFERROR(SUMPRODUCT(('冬被-S级品'!$B$2:$B$10=$B164)*('冬被-S级品'!$E$1:$AW$1=AI$1)*('冬被-S级品'!$E$2:$AW$10)),0)+IFERROR(SUMPRODUCT(('白止-S级品'!$A$2:$A$26=$B164)*('白止-S级品'!$D$1:$AV$1=AI$1)*('白止-S级品'!$D$2:$AV$26)),0)+IFERROR(SUMPRODUCT(('乐容-S级品'!$A$4:$A$32=$B164)*('乐容-S级品'!$L$3:$CA$3=AI$1)*('乐容-S级品'!$L$4:$CA$32)),0)</f>
      </c>
      <c r="AJ164" s="280">
        <f>IFERROR(SUMPRODUCT(('控温被PRO-S级品'!$B$2:$B$10=$B164)*('控温被PRO-S级品'!$E$1:$BE$1=AJ$1)*('控温被PRO-S级品'!$E$2:$BE$10)),0)+IFERROR(SUMPRODUCT(('冬被-S级品'!$B$2:$B$10=$B164)*('冬被-S级品'!$E$1:$AW$1=AJ$1)*('冬被-S级品'!$E$2:$AW$10)),0)+IFERROR(SUMPRODUCT(('白止-S级品'!$A$2:$A$26=$B164)*('白止-S级品'!$D$1:$AV$1=AJ$1)*('白止-S级品'!$D$2:$AV$26)),0)+IFERROR(SUMPRODUCT(('乐容-S级品'!$A$4:$A$32=$B164)*('乐容-S级品'!$L$3:$CA$3=AJ$1)*('乐容-S级品'!$L$4:$CA$32)),0)</f>
      </c>
      <c r="AK164" s="280">
        <f>IFERROR(SUMPRODUCT(('控温被PRO-S级品'!$B$2:$B$10=$B164)*('控温被PRO-S级品'!$E$1:$BE$1=AK$1)*('控温被PRO-S级品'!$E$2:$BE$10)),0)+IFERROR(SUMPRODUCT(('冬被-S级品'!$B$2:$B$10=$B164)*('冬被-S级品'!$E$1:$AW$1=AK$1)*('冬被-S级品'!$E$2:$AW$10)),0)+IFERROR(SUMPRODUCT(('白止-S级品'!$A$2:$A$26=$B164)*('白止-S级品'!$D$1:$AV$1=AK$1)*('白止-S级品'!$D$2:$AV$26)),0)+IFERROR(SUMPRODUCT(('乐容-S级品'!$A$4:$A$32=$B164)*('乐容-S级品'!$L$3:$CA$3=AK$1)*('乐容-S级品'!$L$4:$CA$32)),0)</f>
      </c>
      <c r="AL164" s="280">
        <f>IFERROR(SUMPRODUCT(('控温被PRO-S级品'!$B$2:$B$10=$B164)*('控温被PRO-S级品'!$E$1:$BE$1=AL$1)*('控温被PRO-S级品'!$E$2:$BE$10)),0)+IFERROR(SUMPRODUCT(('冬被-S级品'!$B$2:$B$10=$B164)*('冬被-S级品'!$E$1:$AW$1=AL$1)*('冬被-S级品'!$E$2:$AW$10)),0)+IFERROR(SUMPRODUCT(('白止-S级品'!$A$2:$A$26=$B164)*('白止-S级品'!$D$1:$AV$1=AL$1)*('白止-S级品'!$D$2:$AV$26)),0)+IFERROR(SUMPRODUCT(('乐容-S级品'!$A$4:$A$32=$B164)*('乐容-S级品'!$L$3:$CA$3=AL$1)*('乐容-S级品'!$L$4:$CA$32)),0)</f>
      </c>
      <c r="AM164" s="280">
        <f>IFERROR(SUMPRODUCT(('控温被PRO-S级品'!$B$2:$B$10=$B164)*('控温被PRO-S级品'!$E$1:$BE$1=AM$1)*('控温被PRO-S级品'!$E$2:$BE$10)),0)+IFERROR(SUMPRODUCT(('冬被-S级品'!$B$2:$B$10=$B164)*('冬被-S级品'!$E$1:$AW$1=AM$1)*('冬被-S级品'!$E$2:$AW$10)),0)+IFERROR(SUMPRODUCT(('白止-S级品'!$A$2:$A$26=$B164)*('白止-S级品'!$D$1:$AV$1=AM$1)*('白止-S级品'!$D$2:$AV$26)),0)+IFERROR(SUMPRODUCT(('乐容-S级品'!$A$4:$A$32=$B164)*('乐容-S级品'!$L$3:$CA$3=AM$1)*('乐容-S级品'!$L$4:$CA$32)),0)</f>
      </c>
      <c r="AN164" s="280">
        <f>IFERROR(SUMPRODUCT(('控温被PRO-S级品'!$B$2:$B$10=$B164)*('控温被PRO-S级品'!$E$1:$BE$1=AN$1)*('控温被PRO-S级品'!$E$2:$BE$10)),0)+IFERROR(SUMPRODUCT(('冬被-S级品'!$B$2:$B$10=$B164)*('冬被-S级品'!$E$1:$AW$1=AN$1)*('冬被-S级品'!$E$2:$AW$10)),0)+IFERROR(SUMPRODUCT(('白止-S级品'!$A$2:$A$26=$B164)*('白止-S级品'!$D$1:$AV$1=AN$1)*('白止-S级品'!$D$2:$AV$26)),0)+IFERROR(SUMPRODUCT(('乐容-S级品'!$A$4:$A$32=$B164)*('乐容-S级品'!$L$3:$CA$3=AN$1)*('乐容-S级品'!$L$4:$CA$32)),0)</f>
      </c>
      <c r="AO164" s="280">
        <f>IFERROR(SUMPRODUCT(('控温被PRO-S级品'!$B$2:$B$10=$B164)*('控温被PRO-S级品'!$E$1:$BE$1=AO$1)*('控温被PRO-S级品'!$E$2:$BE$10)),0)+IFERROR(SUMPRODUCT(('冬被-S级品'!$B$2:$B$10=$B164)*('冬被-S级品'!$E$1:$AW$1=AO$1)*('冬被-S级品'!$E$2:$AW$10)),0)+IFERROR(SUMPRODUCT(('白止-S级品'!$A$2:$A$26=$B164)*('白止-S级品'!$D$1:$AV$1=AO$1)*('白止-S级品'!$D$2:$AV$26)),0)+IFERROR(SUMPRODUCT(('乐容-S级品'!$A$4:$A$32=$B164)*('乐容-S级品'!$L$3:$CA$3=AO$1)*('乐容-S级品'!$L$4:$CA$32)),0)</f>
      </c>
      <c r="AP164" s="280">
        <f>IFERROR(SUMPRODUCT(('控温被PRO-S级品'!$B$2:$B$10=$B164)*('控温被PRO-S级品'!$E$1:$BE$1=AP$1)*('控温被PRO-S级品'!$E$2:$BE$10)),0)+IFERROR(SUMPRODUCT(('冬被-S级品'!$B$2:$B$10=$B164)*('冬被-S级品'!$E$1:$AW$1=AP$1)*('冬被-S级品'!$E$2:$AW$10)),0)+IFERROR(SUMPRODUCT(('白止-S级品'!$A$2:$A$26=$B164)*('白止-S级品'!$D$1:$AV$1=AP$1)*('白止-S级品'!$D$2:$AV$26)),0)+IFERROR(SUMPRODUCT(('乐容-S级品'!$A$4:$A$32=$B164)*('乐容-S级品'!$L$3:$CA$3=AP$1)*('乐容-S级品'!$L$4:$CA$32)),0)</f>
      </c>
      <c r="AQ164" s="280">
        <f>IFERROR(SUMPRODUCT(('控温被PRO-S级品'!$B$2:$B$10=$B164)*('控温被PRO-S级品'!$E$1:$BE$1=AQ$1)*('控温被PRO-S级品'!$E$2:$BE$10)),0)+IFERROR(SUMPRODUCT(('冬被-S级品'!$B$2:$B$10=$B164)*('冬被-S级品'!$E$1:$AW$1=AQ$1)*('冬被-S级品'!$E$2:$AW$10)),0)+IFERROR(SUMPRODUCT(('白止-S级品'!$A$2:$A$26=$B164)*('白止-S级品'!$D$1:$AV$1=AQ$1)*('白止-S级品'!$D$2:$AV$26)),0)+IFERROR(SUMPRODUCT(('乐容-S级品'!$A$4:$A$32=$B164)*('乐容-S级品'!$L$3:$CA$3=AQ$1)*('乐容-S级品'!$L$4:$CA$32)),0)</f>
      </c>
      <c r="AR164" s="280">
        <f>IFERROR(SUMPRODUCT(('控温被PRO-S级品'!$B$2:$B$10=$B164)*('控温被PRO-S级品'!$E$1:$BE$1=AR$1)*('控温被PRO-S级品'!$E$2:$BE$10)),0)+IFERROR(SUMPRODUCT(('冬被-S级品'!$B$2:$B$10=$B164)*('冬被-S级品'!$E$1:$AW$1=AR$1)*('冬被-S级品'!$E$2:$AW$10)),0)+IFERROR(SUMPRODUCT(('白止-S级品'!$A$2:$A$26=$B164)*('白止-S级品'!$D$1:$AV$1=AR$1)*('白止-S级品'!$D$2:$AV$26)),0)+IFERROR(SUMPRODUCT(('乐容-S级品'!$A$4:$A$32=$B164)*('乐容-S级品'!$L$3:$CA$3=AR$1)*('乐容-S级品'!$L$4:$CA$32)),0)</f>
      </c>
      <c r="AS164" s="280">
        <f>IFERROR(SUMPRODUCT(('控温被PRO-S级品'!$B$2:$B$10=$B164)*('控温被PRO-S级品'!$E$1:$BE$1=AS$1)*('控温被PRO-S级品'!$E$2:$BE$10)),0)+IFERROR(SUMPRODUCT(('冬被-S级品'!$B$2:$B$10=$B164)*('冬被-S级品'!$E$1:$AW$1=AS$1)*('冬被-S级品'!$E$2:$AW$10)),0)+IFERROR(SUMPRODUCT(('白止-S级品'!$A$2:$A$26=$B164)*('白止-S级品'!$D$1:$AV$1=AS$1)*('白止-S级品'!$D$2:$AV$26)),0)+IFERROR(SUMPRODUCT(('乐容-S级品'!$A$4:$A$32=$B164)*('乐容-S级品'!$L$3:$CA$3=AS$1)*('乐容-S级品'!$L$4:$CA$32)),0)</f>
      </c>
      <c r="AT164" s="280">
        <f>IFERROR(SUMPRODUCT(('控温被PRO-S级品'!$B$2:$B$10=$B164)*('控温被PRO-S级品'!$E$1:$BE$1=AT$1)*('控温被PRO-S级品'!$E$2:$BE$10)),0)+IFERROR(SUMPRODUCT(('冬被-S级品'!$B$2:$B$10=$B164)*('冬被-S级品'!$E$1:$AW$1=AT$1)*('冬被-S级品'!$E$2:$AW$10)),0)+IFERROR(SUMPRODUCT(('白止-S级品'!$A$2:$A$26=$B164)*('白止-S级品'!$D$1:$AV$1=AT$1)*('白止-S级品'!$D$2:$AV$26)),0)+IFERROR(SUMPRODUCT(('乐容-S级品'!$A$4:$A$32=$B164)*('乐容-S级品'!$L$3:$CA$3=AT$1)*('乐容-S级品'!$L$4:$CA$32)),0)</f>
      </c>
      <c r="AU164" s="280">
        <f>IFERROR(SUMPRODUCT(('控温被PRO-S级品'!$B$2:$B$10=$B164)*('控温被PRO-S级品'!$E$1:$BE$1=AU$1)*('控温被PRO-S级品'!$E$2:$BE$10)),0)+IFERROR(SUMPRODUCT(('冬被-S级品'!$B$2:$B$10=$B164)*('冬被-S级品'!$E$1:$AW$1=AU$1)*('冬被-S级品'!$E$2:$AW$10)),0)+IFERROR(SUMPRODUCT(('白止-S级品'!$A$2:$A$26=$B164)*('白止-S级品'!$D$1:$AV$1=AU$1)*('白止-S级品'!$D$2:$AV$26)),0)+IFERROR(SUMPRODUCT(('乐容-S级品'!$A$4:$A$32=$B164)*('乐容-S级品'!$L$3:$CA$3=AU$1)*('乐容-S级品'!$L$4:$CA$32)),0)</f>
      </c>
      <c r="AV164" s="280">
        <f>IFERROR(SUMPRODUCT(('控温被PRO-S级品'!$B$2:$B$10=$B164)*('控温被PRO-S级品'!$E$1:$BE$1=AV$1)*('控温被PRO-S级品'!$E$2:$BE$10)),0)+IFERROR(SUMPRODUCT(('冬被-S级品'!$B$2:$B$10=$B164)*('冬被-S级品'!$E$1:$AW$1=AV$1)*('冬被-S级品'!$E$2:$AW$10)),0)+IFERROR(SUMPRODUCT(('白止-S级品'!$A$2:$A$26=$B164)*('白止-S级品'!$D$1:$AV$1=AV$1)*('白止-S级品'!$D$2:$AV$26)),0)+IFERROR(SUMPRODUCT(('乐容-S级品'!$A$4:$A$32=$B164)*('乐容-S级品'!$L$3:$CA$3=AV$1)*('乐容-S级品'!$L$4:$CA$32)),0)</f>
      </c>
      <c r="AW164" s="280">
        <f>IFERROR(SUMPRODUCT(('控温被PRO-S级品'!$B$2:$B$10=$B164)*('控温被PRO-S级品'!$E$1:$BE$1=AW$1)*('控温被PRO-S级品'!$E$2:$BE$10)),0)+IFERROR(SUMPRODUCT(('冬被-S级品'!$B$2:$B$10=$B164)*('冬被-S级品'!$E$1:$AW$1=AW$1)*('冬被-S级品'!$E$2:$AW$10)),0)+IFERROR(SUMPRODUCT(('白止-S级品'!$A$2:$A$26=$B164)*('白止-S级品'!$D$1:$AV$1=AW$1)*('白止-S级品'!$D$2:$AV$26)),0)+IFERROR(SUMPRODUCT(('乐容-S级品'!$A$4:$A$32=$B164)*('乐容-S级品'!$L$3:$CA$3=AW$1)*('乐容-S级品'!$L$4:$CA$32)),0)</f>
      </c>
      <c r="AX164" s="280">
        <f>IFERROR(SUMPRODUCT(('控温被PRO-S级品'!$B$2:$B$10=$B164)*('控温被PRO-S级品'!$E$1:$BE$1=AX$1)*('控温被PRO-S级品'!$E$2:$BE$10)),0)+IFERROR(SUMPRODUCT(('冬被-S级品'!$B$2:$B$10=$B164)*('冬被-S级品'!$E$1:$AW$1=AX$1)*('冬被-S级品'!$E$2:$AW$10)),0)+IFERROR(SUMPRODUCT(('白止-S级品'!$A$2:$A$26=$B164)*('白止-S级品'!$D$1:$AV$1=AX$1)*('白止-S级品'!$D$2:$AV$26)),0)+IFERROR(SUMPRODUCT(('乐容-S级品'!$A$4:$A$32=$B164)*('乐容-S级品'!$L$3:$CA$3=AX$1)*('乐容-S级品'!$L$4:$CA$32)),0)</f>
      </c>
      <c r="AY164" s="280">
        <f>IFERROR(SUMPRODUCT(('控温被PRO-S级品'!$B$2:$B$10=$B164)*('控温被PRO-S级品'!$E$1:$BE$1=AY$1)*('控温被PRO-S级品'!$E$2:$BE$10)),0)+IFERROR(SUMPRODUCT(('冬被-S级品'!$B$2:$B$10=$B164)*('冬被-S级品'!$E$1:$AW$1=AY$1)*('冬被-S级品'!$E$2:$AW$10)),0)+IFERROR(SUMPRODUCT(('白止-S级品'!$A$2:$A$26=$B164)*('白止-S级品'!$D$1:$AV$1=AY$1)*('白止-S级品'!$D$2:$AV$26)),0)+IFERROR(SUMPRODUCT(('乐容-S级品'!$A$4:$A$32=$B164)*('乐容-S级品'!$L$3:$CA$3=AY$1)*('乐容-S级品'!$L$4:$CA$32)),0)</f>
      </c>
      <c r="AZ164" s="280">
        <f>IFERROR(SUMPRODUCT(('控温被PRO-S级品'!$B$2:$B$10=$B164)*('控温被PRO-S级品'!$E$1:$BE$1=AZ$1)*('控温被PRO-S级品'!$E$2:$BE$10)),0)+IFERROR(SUMPRODUCT(('冬被-S级品'!$B$2:$B$10=$B164)*('冬被-S级品'!$E$1:$AW$1=AZ$1)*('冬被-S级品'!$E$2:$AW$10)),0)+IFERROR(SUMPRODUCT(('白止-S级品'!$A$2:$A$26=$B164)*('白止-S级品'!$D$1:$AV$1=AZ$1)*('白止-S级品'!$D$2:$AV$26)),0)+IFERROR(SUMPRODUCT(('乐容-S级品'!$A$4:$A$32=$B164)*('乐容-S级品'!$L$3:$CA$3=AZ$1)*('乐容-S级品'!$L$4:$CA$32)),0)</f>
      </c>
      <c r="BA164" s="280">
        <f>IFERROR(SUMPRODUCT(('控温被PRO-S级品'!$B$2:$B$10=$B164)*('控温被PRO-S级品'!$E$1:$BE$1=BA$1)*('控温被PRO-S级品'!$E$2:$BE$10)),0)+IFERROR(SUMPRODUCT(('冬被-S级品'!$B$2:$B$10=$B164)*('冬被-S级品'!$E$1:$AW$1=BA$1)*('冬被-S级品'!$E$2:$AW$10)),0)+IFERROR(SUMPRODUCT(('白止-S级品'!$A$2:$A$26=$B164)*('白止-S级品'!$D$1:$AV$1=BA$1)*('白止-S级品'!$D$2:$AV$26)),0)+IFERROR(SUMPRODUCT(('乐容-S级品'!$A$4:$A$32=$B164)*('乐容-S级品'!$L$3:$CA$3=BA$1)*('乐容-S级品'!$L$4:$CA$32)),0)</f>
      </c>
      <c r="BB164" s="280">
        <f>IFERROR(SUMPRODUCT(('控温被PRO-S级品'!$B$2:$B$10=$B164)*('控温被PRO-S级品'!$E$1:$BE$1=BB$1)*('控温被PRO-S级品'!$E$2:$BE$10)),0)+IFERROR(SUMPRODUCT(('冬被-S级品'!$B$2:$B$10=$B164)*('冬被-S级品'!$E$1:$AW$1=BB$1)*('冬被-S级品'!$E$2:$AW$10)),0)+IFERROR(SUMPRODUCT(('白止-S级品'!$A$2:$A$26=$B164)*('白止-S级品'!$D$1:$AV$1=BB$1)*('白止-S级品'!$D$2:$AV$26)),0)+IFERROR(SUMPRODUCT(('乐容-S级品'!$A$4:$A$32=$B164)*('乐容-S级品'!$L$3:$CA$3=BB$1)*('乐容-S级品'!$L$4:$CA$32)),0)</f>
      </c>
      <c r="BC164" s="280">
        <f>IFERROR(SUMPRODUCT(('控温被PRO-S级品'!$B$2:$B$10=$B164)*('控温被PRO-S级品'!$E$1:$BE$1=BC$1)*('控温被PRO-S级品'!$E$2:$BE$10)),0)+IFERROR(SUMPRODUCT(('冬被-S级品'!$B$2:$B$10=$B164)*('冬被-S级品'!$E$1:$AW$1=BC$1)*('冬被-S级品'!$E$2:$AW$10)),0)+IFERROR(SUMPRODUCT(('白止-S级品'!$A$2:$A$26=$B164)*('白止-S级品'!$D$1:$AV$1=BC$1)*('白止-S级品'!$D$2:$AV$26)),0)+IFERROR(SUMPRODUCT(('乐容-S级品'!$A$4:$A$32=$B164)*('乐容-S级品'!$L$3:$CA$3=BC$1)*('乐容-S级品'!$L$4:$CA$32)),0)</f>
      </c>
      <c r="BD164" s="280">
        <f>IFERROR(SUMPRODUCT(('控温被PRO-S级品'!$B$2:$B$10=$B164)*('控温被PRO-S级品'!$E$1:$BE$1=BD$1)*('控温被PRO-S级品'!$E$2:$BE$10)),0)+IFERROR(SUMPRODUCT(('冬被-S级品'!$B$2:$B$10=$B164)*('冬被-S级品'!$E$1:$AW$1=BD$1)*('冬被-S级品'!$E$2:$AW$10)),0)+IFERROR(SUMPRODUCT(('白止-S级品'!$A$2:$A$26=$B164)*('白止-S级品'!$D$1:$AV$1=BD$1)*('白止-S级品'!$D$2:$AV$26)),0)+IFERROR(SUMPRODUCT(('乐容-S级品'!$A$4:$A$32=$B164)*('乐容-S级品'!$L$3:$CA$3=BD$1)*('乐容-S级品'!$L$4:$CA$32)),0)</f>
      </c>
      <c r="BE164" s="280">
        <f>IFERROR(SUMPRODUCT(('控温被PRO-S级品'!$B$2:$B$10=$B164)*('控温被PRO-S级品'!$E$1:$BE$1=BE$1)*('控温被PRO-S级品'!$E$2:$BE$10)),0)+IFERROR(SUMPRODUCT(('冬被-S级品'!$B$2:$B$10=$B164)*('冬被-S级品'!$E$1:$AW$1=BE$1)*('冬被-S级品'!$E$2:$AW$10)),0)+IFERROR(SUMPRODUCT(('白止-S级品'!$A$2:$A$26=$B164)*('白止-S级品'!$D$1:$AV$1=BE$1)*('白止-S级品'!$D$2:$AV$26)),0)+IFERROR(SUMPRODUCT(('乐容-S级品'!$A$4:$A$32=$B164)*('乐容-S级品'!$L$3:$CA$3=BE$1)*('乐容-S级品'!$L$4:$CA$32)),0)</f>
      </c>
      <c r="BF164" s="280">
        <f>IFERROR(SUMPRODUCT(('控温被PRO-S级品'!$B$2:$B$10=$B164)*('控温被PRO-S级品'!$E$1:$BE$1=BF$1)*('控温被PRO-S级品'!$E$2:$BE$10)),0)+IFERROR(SUMPRODUCT(('冬被-S级品'!$B$2:$B$10=$B164)*('冬被-S级品'!$E$1:$AW$1=BF$1)*('冬被-S级品'!$E$2:$AW$10)),0)+IFERROR(SUMPRODUCT(('白止-S级品'!$A$2:$A$26=$B164)*('白止-S级品'!$D$1:$AV$1=BF$1)*('白止-S级品'!$D$2:$AV$26)),0)+IFERROR(SUMPRODUCT(('乐容-S级品'!$A$4:$A$32=$B164)*('乐容-S级品'!$L$3:$CA$3=BF$1)*('乐容-S级品'!$L$4:$CA$32)),0)</f>
      </c>
      <c r="BG164" s="280">
        <f>IFERROR(SUMPRODUCT(('控温被PRO-S级品'!$B$2:$B$10=$B164)*('控温被PRO-S级品'!$E$1:$BE$1=BG$1)*('控温被PRO-S级品'!$E$2:$BE$10)),0)+IFERROR(SUMPRODUCT(('冬被-S级品'!$B$2:$B$10=$B164)*('冬被-S级品'!$E$1:$AW$1=BG$1)*('冬被-S级品'!$E$2:$AW$10)),0)+IFERROR(SUMPRODUCT(('白止-S级品'!$A$2:$A$26=$B164)*('白止-S级品'!$D$1:$AV$1=BG$1)*('白止-S级品'!$D$2:$AV$26)),0)+IFERROR(SUMPRODUCT(('乐容-S级品'!$A$4:$A$32=$B164)*('乐容-S级品'!$L$3:$CA$3=BG$1)*('乐容-S级品'!$L$4:$CA$32)),0)</f>
      </c>
      <c r="BH164" s="280">
        <f>IFERROR(SUMPRODUCT(('控温被PRO-S级品'!$B$2:$B$10=$B164)*('控温被PRO-S级品'!$E$1:$BE$1=BH$1)*('控温被PRO-S级品'!$E$2:$BE$10)),0)+IFERROR(SUMPRODUCT(('冬被-S级品'!$B$2:$B$10=$B164)*('冬被-S级品'!$E$1:$AW$1=BH$1)*('冬被-S级品'!$E$2:$AW$10)),0)+IFERROR(SUMPRODUCT(('白止-S级品'!$A$2:$A$26=$B164)*('白止-S级品'!$D$1:$AV$1=BH$1)*('白止-S级品'!$D$2:$AV$26)),0)+IFERROR(SUMPRODUCT(('乐容-S级品'!$A$4:$A$32=$B164)*('乐容-S级品'!$L$3:$CA$3=BH$1)*('乐容-S级品'!$L$4:$CA$32)),0)</f>
      </c>
      <c r="BI164" s="280">
        <f>IFERROR(SUMPRODUCT(('控温被PRO-S级品'!$B$2:$B$10=$B164)*('控温被PRO-S级品'!$E$1:$BE$1=BI$1)*('控温被PRO-S级品'!$E$2:$BE$10)),0)+IFERROR(SUMPRODUCT(('冬被-S级品'!$B$2:$B$10=$B164)*('冬被-S级品'!$E$1:$AW$1=BI$1)*('冬被-S级品'!$E$2:$AW$10)),0)+IFERROR(SUMPRODUCT(('白止-S级品'!$A$2:$A$26=$B164)*('白止-S级品'!$D$1:$AV$1=BI$1)*('白止-S级品'!$D$2:$AV$26)),0)+IFERROR(SUMPRODUCT(('乐容-S级品'!$A$4:$A$32=$B164)*('乐容-S级品'!$L$3:$CA$3=BI$1)*('乐容-S级品'!$L$4:$CA$32)),0)</f>
      </c>
      <c r="BJ164" s="280">
        <f>IFERROR(SUMPRODUCT(('控温被PRO-S级品'!$B$2:$B$10=$B164)*('控温被PRO-S级品'!$E$1:$BE$1=BJ$1)*('控温被PRO-S级品'!$E$2:$BE$10)),0)+IFERROR(SUMPRODUCT(('冬被-S级品'!$B$2:$B$10=$B164)*('冬被-S级品'!$E$1:$AW$1=BJ$1)*('冬被-S级品'!$E$2:$AW$10)),0)+IFERROR(SUMPRODUCT(('白止-S级品'!$A$2:$A$26=$B164)*('白止-S级品'!$D$1:$AV$1=BJ$1)*('白止-S级品'!$D$2:$AV$26)),0)+IFERROR(SUMPRODUCT(('乐容-S级品'!$A$4:$A$32=$B164)*('乐容-S级品'!$L$3:$CA$3=BJ$1)*('乐容-S级品'!$L$4:$CA$32)),0)</f>
      </c>
      <c r="BK164" s="280">
        <f>IFERROR(SUMPRODUCT(('控温被PRO-S级品'!$B$2:$B$10=$B164)*('控温被PRO-S级品'!$E$1:$BE$1=BK$1)*('控温被PRO-S级品'!$E$2:$BE$10)),0)+IFERROR(SUMPRODUCT(('冬被-S级品'!$B$2:$B$10=$B164)*('冬被-S级品'!$E$1:$AW$1=BK$1)*('冬被-S级品'!$E$2:$AW$10)),0)+IFERROR(SUMPRODUCT(('白止-S级品'!$A$2:$A$26=$B164)*('白止-S级品'!$D$1:$AV$1=BK$1)*('白止-S级品'!$D$2:$AV$26)),0)+IFERROR(SUMPRODUCT(('乐容-S级品'!$A$4:$A$32=$B164)*('乐容-S级品'!$L$3:$CA$3=BK$1)*('乐容-S级品'!$L$4:$CA$32)),0)</f>
      </c>
      <c r="BL164" s="280">
        <f>IFERROR(SUMPRODUCT(('控温被PRO-S级品'!$B$2:$B$10=$B164)*('控温被PRO-S级品'!$E$1:$BE$1=BL$1)*('控温被PRO-S级品'!$E$2:$BE$10)),0)+IFERROR(SUMPRODUCT(('冬被-S级品'!$B$2:$B$10=$B164)*('冬被-S级品'!$E$1:$AW$1=BL$1)*('冬被-S级品'!$E$2:$AW$10)),0)+IFERROR(SUMPRODUCT(('白止-S级品'!$A$2:$A$26=$B164)*('白止-S级品'!$D$1:$AV$1=BL$1)*('白止-S级品'!$D$2:$AV$26)),0)+IFERROR(SUMPRODUCT(('乐容-S级品'!$A$4:$A$32=$B164)*('乐容-S级品'!$L$3:$CA$3=BL$1)*('乐容-S级品'!$L$4:$CA$32)),0)</f>
      </c>
      <c r="BM164" s="280">
        <f>IFERROR(SUMPRODUCT(('控温被PRO-S级品'!$B$2:$B$10=$B164)*('控温被PRO-S级品'!$E$1:$BE$1=BM$1)*('控温被PRO-S级品'!$E$2:$BE$10)),0)+IFERROR(SUMPRODUCT(('冬被-S级品'!$B$2:$B$10=$B164)*('冬被-S级品'!$E$1:$AW$1=BM$1)*('冬被-S级品'!$E$2:$AW$10)),0)+IFERROR(SUMPRODUCT(('白止-S级品'!$A$2:$A$26=$B164)*('白止-S级品'!$D$1:$AV$1=BM$1)*('白止-S级品'!$D$2:$AV$26)),0)+IFERROR(SUMPRODUCT(('乐容-S级品'!$A$4:$A$32=$B164)*('乐容-S级品'!$L$3:$CA$3=BM$1)*('乐容-S级品'!$L$4:$CA$32)),0)</f>
      </c>
      <c r="BN164" s="280">
        <f>IFERROR(SUMPRODUCT(('控温被PRO-S级品'!$B$2:$B$10=$B164)*('控温被PRO-S级品'!$E$1:$BE$1=BN$1)*('控温被PRO-S级品'!$E$2:$BE$10)),0)+IFERROR(SUMPRODUCT(('冬被-S级品'!$B$2:$B$10=$B164)*('冬被-S级品'!$E$1:$AW$1=BN$1)*('冬被-S级品'!$E$2:$AW$10)),0)+IFERROR(SUMPRODUCT(('白止-S级品'!$A$2:$A$26=$B164)*('白止-S级品'!$D$1:$AV$1=BN$1)*('白止-S级品'!$D$2:$AV$26)),0)+IFERROR(SUMPRODUCT(('乐容-S级品'!$A$4:$A$32=$B164)*('乐容-S级品'!$L$3:$CA$3=BN$1)*('乐容-S级品'!$L$4:$CA$32)),0)</f>
      </c>
      <c r="BO164" s="280">
        <f>IFERROR(SUMPRODUCT(('控温被PRO-S级品'!$B$2:$B$10=$B164)*('控温被PRO-S级品'!$E$1:$BE$1=BO$1)*('控温被PRO-S级品'!$E$2:$BE$10)),0)+IFERROR(SUMPRODUCT(('冬被-S级品'!$B$2:$B$10=$B164)*('冬被-S级品'!$E$1:$AW$1=BO$1)*('冬被-S级品'!$E$2:$AW$10)),0)+IFERROR(SUMPRODUCT(('白止-S级品'!$A$2:$A$26=$B164)*('白止-S级品'!$D$1:$AV$1=BO$1)*('白止-S级品'!$D$2:$AV$26)),0)+IFERROR(SUMPRODUCT(('乐容-S级品'!$A$4:$A$32=$B164)*('乐容-S级品'!$L$3:$CA$3=BO$1)*('乐容-S级品'!$L$4:$CA$32)),0)</f>
      </c>
      <c r="BP164" s="280">
        <f>IFERROR(SUMPRODUCT(('控温被PRO-S级品'!$B$2:$B$10=$B164)*('控温被PRO-S级品'!$E$1:$BE$1=BP$1)*('控温被PRO-S级品'!$E$2:$BE$10)),0)+IFERROR(SUMPRODUCT(('冬被-S级品'!$B$2:$B$10=$B164)*('冬被-S级品'!$E$1:$AW$1=BP$1)*('冬被-S级品'!$E$2:$AW$10)),0)+IFERROR(SUMPRODUCT(('白止-S级品'!$A$2:$A$26=$B164)*('白止-S级品'!$D$1:$AV$1=BP$1)*('白止-S级品'!$D$2:$AV$26)),0)+IFERROR(SUMPRODUCT(('乐容-S级品'!$A$4:$A$32=$B164)*('乐容-S级品'!$L$3:$CA$3=BP$1)*('乐容-S级品'!$L$4:$CA$32)),0)</f>
      </c>
      <c r="BQ164" s="280">
        <f>IFERROR(SUMPRODUCT(('控温被PRO-S级品'!$B$2:$B$10=$B164)*('控温被PRO-S级品'!$E$1:$BE$1=BQ$1)*('控温被PRO-S级品'!$E$2:$BE$10)),0)+IFERROR(SUMPRODUCT(('冬被-S级品'!$B$2:$B$10=$B164)*('冬被-S级品'!$E$1:$AW$1=BQ$1)*('冬被-S级品'!$E$2:$AW$10)),0)+IFERROR(SUMPRODUCT(('白止-S级品'!$A$2:$A$26=$B164)*('白止-S级品'!$D$1:$AV$1=BQ$1)*('白止-S级品'!$D$2:$AV$26)),0)+IFERROR(SUMPRODUCT(('乐容-S级品'!$A$4:$A$32=$B164)*('乐容-S级品'!$L$3:$CA$3=BQ$1)*('乐容-S级品'!$L$4:$CA$32)),0)</f>
      </c>
      <c r="BR164" s="280">
        <f>IFERROR(SUMPRODUCT(('控温被PRO-S级品'!$B$2:$B$10=$B164)*('控温被PRO-S级品'!$E$1:$BE$1=BR$1)*('控温被PRO-S级品'!$E$2:$BE$10)),0)+IFERROR(SUMPRODUCT(('冬被-S级品'!$B$2:$B$10=$B164)*('冬被-S级品'!$E$1:$AW$1=BR$1)*('冬被-S级品'!$E$2:$AW$10)),0)+IFERROR(SUMPRODUCT(('白止-S级品'!$A$2:$A$26=$B164)*('白止-S级品'!$D$1:$AV$1=BR$1)*('白止-S级品'!$D$2:$AV$26)),0)+IFERROR(SUMPRODUCT(('乐容-S级品'!$A$4:$A$32=$B164)*('乐容-S级品'!$L$3:$CA$3=BR$1)*('乐容-S级品'!$L$4:$CA$32)),0)</f>
      </c>
      <c r="BS164" s="280">
        <f>IFERROR(SUMPRODUCT(('控温被PRO-S级品'!$B$2:$B$10=$B164)*('控温被PRO-S级品'!$E$1:$BE$1=BS$1)*('控温被PRO-S级品'!$E$2:$BE$10)),0)+IFERROR(SUMPRODUCT(('冬被-S级品'!$B$2:$B$10=$B164)*('冬被-S级品'!$E$1:$AW$1=BS$1)*('冬被-S级品'!$E$2:$AW$10)),0)+IFERROR(SUMPRODUCT(('白止-S级品'!$A$2:$A$26=$B164)*('白止-S级品'!$D$1:$AV$1=BS$1)*('白止-S级品'!$D$2:$AV$26)),0)+IFERROR(SUMPRODUCT(('乐容-S级品'!$A$4:$A$32=$B164)*('乐容-S级品'!$L$3:$CA$3=BS$1)*('乐容-S级品'!$L$4:$CA$32)),0)</f>
      </c>
      <c r="BT164" s="280">
        <f>IFERROR(SUMPRODUCT(('控温被PRO-S级品'!$B$2:$B$10=$B164)*('控温被PRO-S级品'!$E$1:$BE$1=BT$1)*('控温被PRO-S级品'!$E$2:$BE$10)),0)+IFERROR(SUMPRODUCT(('冬被-S级品'!$B$2:$B$10=$B164)*('冬被-S级品'!$E$1:$AW$1=BT$1)*('冬被-S级品'!$E$2:$AW$10)),0)+IFERROR(SUMPRODUCT(('白止-S级品'!$A$2:$A$26=$B164)*('白止-S级品'!$D$1:$AV$1=BT$1)*('白止-S级品'!$D$2:$AV$26)),0)+IFERROR(SUMPRODUCT(('乐容-S级品'!$A$4:$A$32=$B164)*('乐容-S级品'!$L$3:$CA$3=BT$1)*('乐容-S级品'!$L$4:$CA$32)),0)</f>
      </c>
      <c r="BU164" s="280">
        <f>IFERROR(SUMPRODUCT(('控温被PRO-S级品'!$B$2:$B$10=$B164)*('控温被PRO-S级品'!$E$1:$BE$1=BU$1)*('控温被PRO-S级品'!$E$2:$BE$10)),0)+IFERROR(SUMPRODUCT(('冬被-S级品'!$B$2:$B$10=$B164)*('冬被-S级品'!$E$1:$AW$1=BU$1)*('冬被-S级品'!$E$2:$AW$10)),0)+IFERROR(SUMPRODUCT(('白止-S级品'!$A$2:$A$26=$B164)*('白止-S级品'!$D$1:$AV$1=BU$1)*('白止-S级品'!$D$2:$AV$26)),0)+IFERROR(SUMPRODUCT(('乐容-S级品'!$A$4:$A$32=$B164)*('乐容-S级品'!$L$3:$CA$3=BU$1)*('乐容-S级品'!$L$4:$CA$32)),0)</f>
      </c>
      <c r="BV164" s="280">
        <f>IFERROR(SUMPRODUCT(('控温被PRO-S级品'!$B$2:$B$10=$B164)*('控温被PRO-S级品'!$E$1:$BE$1=BV$1)*('控温被PRO-S级品'!$E$2:$BE$10)),0)+IFERROR(SUMPRODUCT(('冬被-S级品'!$B$2:$B$10=$B164)*('冬被-S级品'!$E$1:$AW$1=BV$1)*('冬被-S级品'!$E$2:$AW$10)),0)+IFERROR(SUMPRODUCT(('白止-S级品'!$A$2:$A$26=$B164)*('白止-S级品'!$D$1:$AV$1=BV$1)*('白止-S级品'!$D$2:$AV$26)),0)+IFERROR(SUMPRODUCT(('乐容-S级品'!$A$4:$A$32=$B164)*('乐容-S级品'!$L$3:$CA$3=BV$1)*('乐容-S级品'!$L$4:$CA$32)),0)</f>
      </c>
      <c r="BW164" s="280">
        <f>IFERROR(SUMPRODUCT(('控温被PRO-S级品'!$B$2:$B$10=$B164)*('控温被PRO-S级品'!$E$1:$BE$1=BW$1)*('控温被PRO-S级品'!$E$2:$BE$10)),0)+IFERROR(SUMPRODUCT(('冬被-S级品'!$B$2:$B$10=$B164)*('冬被-S级品'!$E$1:$AW$1=BW$1)*('冬被-S级品'!$E$2:$AW$10)),0)+IFERROR(SUMPRODUCT(('白止-S级品'!$A$2:$A$26=$B164)*('白止-S级品'!$D$1:$AV$1=BW$1)*('白止-S级品'!$D$2:$AV$26)),0)+IFERROR(SUMPRODUCT(('乐容-S级品'!$A$4:$A$32=$B164)*('乐容-S级品'!$L$3:$CA$3=BW$1)*('乐容-S级品'!$L$4:$CA$32)),0)</f>
      </c>
      <c r="BX164" s="280">
        <f>IFERROR(SUMPRODUCT(('控温被PRO-S级品'!$B$2:$B$10=$B164)*('控温被PRO-S级品'!$E$1:$BE$1=BX$1)*('控温被PRO-S级品'!$E$2:$BE$10)),0)+IFERROR(SUMPRODUCT(('冬被-S级品'!$B$2:$B$10=$B164)*('冬被-S级品'!$E$1:$AW$1=BX$1)*('冬被-S级品'!$E$2:$AW$10)),0)+IFERROR(SUMPRODUCT(('白止-S级品'!$A$2:$A$26=$B164)*('白止-S级品'!$D$1:$AV$1=BX$1)*('白止-S级品'!$D$2:$AV$26)),0)+IFERROR(SUMPRODUCT(('乐容-S级品'!$A$4:$A$32=$B164)*('乐容-S级品'!$L$3:$CA$3=BX$1)*('乐容-S级品'!$L$4:$CA$32)),0)</f>
      </c>
      <c r="BY164" s="280">
        <f>IFERROR(SUMPRODUCT(('控温被PRO-S级品'!$B$2:$B$10=$B164)*('控温被PRO-S级品'!$E$1:$BE$1=BY$1)*('控温被PRO-S级品'!$E$2:$BE$10)),0)+IFERROR(SUMPRODUCT(('冬被-S级品'!$B$2:$B$10=$B164)*('冬被-S级品'!$E$1:$AW$1=BY$1)*('冬被-S级品'!$E$2:$AW$10)),0)+IFERROR(SUMPRODUCT(('白止-S级品'!$A$2:$A$26=$B164)*('白止-S级品'!$D$1:$AV$1=BY$1)*('白止-S级品'!$D$2:$AV$26)),0)+IFERROR(SUMPRODUCT(('乐容-S级品'!$A$4:$A$32=$B164)*('乐容-S级品'!$L$3:$CA$3=BY$1)*('乐容-S级品'!$L$4:$CA$32)),0)</f>
      </c>
      <c r="BZ164" s="280">
        <f>IFERROR(SUMPRODUCT(('控温被PRO-S级品'!$B$2:$B$10=$B164)*('控温被PRO-S级品'!$E$1:$BE$1=BZ$1)*('控温被PRO-S级品'!$E$2:$BE$10)),0)+IFERROR(SUMPRODUCT(('冬被-S级品'!$B$2:$B$10=$B164)*('冬被-S级品'!$E$1:$AW$1=BZ$1)*('冬被-S级品'!$E$2:$AW$10)),0)+IFERROR(SUMPRODUCT(('白止-S级品'!$A$2:$A$26=$B164)*('白止-S级品'!$D$1:$AV$1=BZ$1)*('白止-S级品'!$D$2:$AV$26)),0)+IFERROR(SUMPRODUCT(('乐容-S级品'!$A$4:$A$32=$B164)*('乐容-S级品'!$L$3:$CA$3=BZ$1)*('乐容-S级品'!$L$4:$CA$32)),0)</f>
      </c>
      <c r="CA164" s="280">
        <f>IFERROR(SUMPRODUCT(('控温被PRO-S级品'!$B$2:$B$10=$B164)*('控温被PRO-S级品'!$E$1:$BE$1=CA$1)*('控温被PRO-S级品'!$E$2:$BE$10)),0)+IFERROR(SUMPRODUCT(('冬被-S级品'!$B$2:$B$10=$B164)*('冬被-S级品'!$E$1:$AW$1=CA$1)*('冬被-S级品'!$E$2:$AW$10)),0)+IFERROR(SUMPRODUCT(('白止-S级品'!$A$2:$A$26=$B164)*('白止-S级品'!$D$1:$AV$1=CA$1)*('白止-S级品'!$D$2:$AV$26)),0)+IFERROR(SUMPRODUCT(('乐容-S级品'!$A$4:$A$32=$B164)*('乐容-S级品'!$L$3:$CA$3=CA$1)*('乐容-S级品'!$L$4:$CA$32)),0)</f>
      </c>
      <c r="CB164" s="280">
        <f>IFERROR(SUMPRODUCT(('控温被PRO-S级品'!$B$2:$B$10=$B164)*('控温被PRO-S级品'!$E$1:$BE$1=CB$1)*('控温被PRO-S级品'!$E$2:$BE$10)),0)+IFERROR(SUMPRODUCT(('冬被-S级品'!$B$2:$B$10=$B164)*('冬被-S级品'!$E$1:$AW$1=CB$1)*('冬被-S级品'!$E$2:$AW$10)),0)+IFERROR(SUMPRODUCT(('白止-S级品'!$A$2:$A$26=$B164)*('白止-S级品'!$D$1:$AV$1=CB$1)*('白止-S级品'!$D$2:$AV$26)),0)+IFERROR(SUMPRODUCT(('乐容-S级品'!$A$4:$A$32=$B164)*('乐容-S级品'!$L$3:$CA$3=CB$1)*('乐容-S级品'!$L$4:$CA$32)),0)</f>
      </c>
      <c r="CC164" s="280">
        <f>IFERROR(SUMPRODUCT(('控温被PRO-S级品'!$B$2:$B$10=$B164)*('控温被PRO-S级品'!$E$1:$BE$1=CC$1)*('控温被PRO-S级品'!$E$2:$BE$10)),0)+IFERROR(SUMPRODUCT(('冬被-S级品'!$B$2:$B$10=$B164)*('冬被-S级品'!$E$1:$AW$1=CC$1)*('冬被-S级品'!$E$2:$AW$10)),0)+IFERROR(SUMPRODUCT(('白止-S级品'!$A$2:$A$26=$B164)*('白止-S级品'!$D$1:$AV$1=CC$1)*('白止-S级品'!$D$2:$AV$26)),0)+IFERROR(SUMPRODUCT(('乐容-S级品'!$A$4:$A$32=$B164)*('乐容-S级品'!$L$3:$CA$3=CC$1)*('乐容-S级品'!$L$4:$CA$32)),0)</f>
      </c>
      <c r="CD164" s="280">
        <f>IFERROR(SUMPRODUCT(('控温被PRO-S级品'!$B$2:$B$10=$B164)*('控温被PRO-S级品'!$E$1:$BE$1=CD$1)*('控温被PRO-S级品'!$E$2:$BE$10)),0)+IFERROR(SUMPRODUCT(('冬被-S级品'!$B$2:$B$10=$B164)*('冬被-S级品'!$E$1:$AW$1=CD$1)*('冬被-S级品'!$E$2:$AW$10)),0)+IFERROR(SUMPRODUCT(('白止-S级品'!$A$2:$A$26=$B164)*('白止-S级品'!$D$1:$AV$1=CD$1)*('白止-S级品'!$D$2:$AV$26)),0)+IFERROR(SUMPRODUCT(('乐容-S级品'!$A$4:$A$32=$B164)*('乐容-S级品'!$L$3:$CA$3=CD$1)*('乐容-S级品'!$L$4:$CA$32)),0)</f>
      </c>
      <c r="CE164" s="280">
        <f>IFERROR(SUMPRODUCT(('控温被PRO-S级品'!$B$2:$B$10=$B164)*('控温被PRO-S级品'!$E$1:$BE$1=CE$1)*('控温被PRO-S级品'!$E$2:$BE$10)),0)+IFERROR(SUMPRODUCT(('冬被-S级品'!$B$2:$B$10=$B164)*('冬被-S级品'!$E$1:$AW$1=CE$1)*('冬被-S级品'!$E$2:$AW$10)),0)+IFERROR(SUMPRODUCT(('白止-S级品'!$A$2:$A$26=$B164)*('白止-S级品'!$D$1:$AV$1=CE$1)*('白止-S级品'!$D$2:$AV$26)),0)+IFERROR(SUMPRODUCT(('乐容-S级品'!$A$4:$A$32=$B164)*('乐容-S级品'!$L$3:$CA$3=CE$1)*('乐容-S级品'!$L$4:$CA$32)),0)</f>
      </c>
      <c r="CF164" s="280">
        <f>IFERROR(SUMPRODUCT(('控温被PRO-S级品'!$B$2:$B$10=$B164)*('控温被PRO-S级品'!$E$1:$BE$1=CF$1)*('控温被PRO-S级品'!$E$2:$BE$10)),0)+IFERROR(SUMPRODUCT(('冬被-S级品'!$B$2:$B$10=$B164)*('冬被-S级品'!$E$1:$AW$1=CF$1)*('冬被-S级品'!$E$2:$AW$10)),0)+IFERROR(SUMPRODUCT(('白止-S级品'!$A$2:$A$26=$B164)*('白止-S级品'!$D$1:$AV$1=CF$1)*('白止-S级品'!$D$2:$AV$26)),0)+IFERROR(SUMPRODUCT(('乐容-S级品'!$A$4:$A$32=$B164)*('乐容-S级品'!$L$3:$CA$3=CF$1)*('乐容-S级品'!$L$4:$CA$32)),0)</f>
      </c>
      <c r="CG164" s="280">
        <f>IFERROR(SUMPRODUCT(('控温被PRO-S级品'!$B$2:$B$10=$B164)*('控温被PRO-S级品'!$E$1:$BE$1=CG$1)*('控温被PRO-S级品'!$E$2:$BE$10)),0)+IFERROR(SUMPRODUCT(('冬被-S级品'!$B$2:$B$10=$B164)*('冬被-S级品'!$E$1:$AW$1=CG$1)*('冬被-S级品'!$E$2:$AW$10)),0)+IFERROR(SUMPRODUCT(('白止-S级品'!$A$2:$A$26=$B164)*('白止-S级品'!$D$1:$AV$1=CG$1)*('白止-S级品'!$D$2:$AV$26)),0)+IFERROR(SUMPRODUCT(('乐容-S级品'!$A$4:$A$32=$B164)*('乐容-S级品'!$L$3:$CA$3=CG$1)*('乐容-S级品'!$L$4:$CA$32)),0)</f>
      </c>
      <c r="CH164" s="280">
        <f>IFERROR(SUMPRODUCT(('控温被PRO-S级品'!$B$2:$B$10=$B164)*('控温被PRO-S级品'!$E$1:$BE$1=CH$1)*('控温被PRO-S级品'!$E$2:$BE$10)),0)+IFERROR(SUMPRODUCT(('冬被-S级品'!$B$2:$B$10=$B164)*('冬被-S级品'!$E$1:$AW$1=CH$1)*('冬被-S级品'!$E$2:$AW$10)),0)+IFERROR(SUMPRODUCT(('白止-S级品'!$A$2:$A$26=$B164)*('白止-S级品'!$D$1:$AV$1=CH$1)*('白止-S级品'!$D$2:$AV$26)),0)+IFERROR(SUMPRODUCT(('乐容-S级品'!$A$4:$A$32=$B164)*('乐容-S级品'!$L$3:$CA$3=CH$1)*('乐容-S级品'!$L$4:$CA$32)),0)</f>
      </c>
      <c r="CI164" s="280">
        <f>IFERROR(SUMPRODUCT(('控温被PRO-S级品'!$B$2:$B$10=$B164)*('控温被PRO-S级品'!$E$1:$BE$1=CI$1)*('控温被PRO-S级品'!$E$2:$BE$10)),0)+IFERROR(SUMPRODUCT(('冬被-S级品'!$B$2:$B$10=$B164)*('冬被-S级品'!$E$1:$AW$1=CI$1)*('冬被-S级品'!$E$2:$AW$10)),0)+IFERROR(SUMPRODUCT(('白止-S级品'!$A$2:$A$26=$B164)*('白止-S级品'!$D$1:$AV$1=CI$1)*('白止-S级品'!$D$2:$AV$26)),0)+IFERROR(SUMPRODUCT(('乐容-S级品'!$A$4:$A$32=$B164)*('乐容-S级品'!$L$3:$CA$3=CI$1)*('乐容-S级品'!$L$4:$CA$32)),0)</f>
      </c>
      <c r="CJ164" s="280">
        <f>IFERROR(SUMPRODUCT(('控温被PRO-S级品'!$B$2:$B$10=$B164)*('控温被PRO-S级品'!$E$1:$BE$1=CJ$1)*('控温被PRO-S级品'!$E$2:$BE$10)),0)+IFERROR(SUMPRODUCT(('冬被-S级品'!$B$2:$B$10=$B164)*('冬被-S级品'!$E$1:$AW$1=CJ$1)*('冬被-S级品'!$E$2:$AW$10)),0)+IFERROR(SUMPRODUCT(('白止-S级品'!$A$2:$A$26=$B164)*('白止-S级品'!$D$1:$AV$1=CJ$1)*('白止-S级品'!$D$2:$AV$26)),0)+IFERROR(SUMPRODUCT(('乐容-S级品'!$A$4:$A$32=$B164)*('乐容-S级品'!$L$3:$CA$3=CJ$1)*('乐容-S级品'!$L$4:$CA$32)),0)</f>
      </c>
      <c r="CK164" s="280">
        <f>IFERROR(SUMPRODUCT(('控温被PRO-S级品'!$B$2:$B$10=$B164)*('控温被PRO-S级品'!$E$1:$BE$1=CK$1)*('控温被PRO-S级品'!$E$2:$BE$10)),0)+IFERROR(SUMPRODUCT(('冬被-S级品'!$B$2:$B$10=$B164)*('冬被-S级品'!$E$1:$AW$1=CK$1)*('冬被-S级品'!$E$2:$AW$10)),0)+IFERROR(SUMPRODUCT(('白止-S级品'!$A$2:$A$26=$B164)*('白止-S级品'!$D$1:$AV$1=CK$1)*('白止-S级品'!$D$2:$AV$26)),0)+IFERROR(SUMPRODUCT(('乐容-S级品'!$A$4:$A$32=$B164)*('乐容-S级品'!$L$3:$CA$3=CK$1)*('乐容-S级品'!$L$4:$CA$32)),0)</f>
      </c>
      <c r="CL164" s="280">
        <f>IFERROR(SUMPRODUCT(('控温被PRO-S级品'!$B$2:$B$10=$B164)*('控温被PRO-S级品'!$E$1:$BE$1=CL$1)*('控温被PRO-S级品'!$E$2:$BE$10)),0)+IFERROR(SUMPRODUCT(('冬被-S级品'!$B$2:$B$10=$B164)*('冬被-S级品'!$E$1:$AW$1=CL$1)*('冬被-S级品'!$E$2:$AW$10)),0)+IFERROR(SUMPRODUCT(('白止-S级品'!$A$2:$A$26=$B164)*('白止-S级品'!$D$1:$AV$1=CL$1)*('白止-S级品'!$D$2:$AV$26)),0)+IFERROR(SUMPRODUCT(('乐容-S级品'!$A$4:$A$32=$B164)*('乐容-S级品'!$L$3:$CA$3=CL$1)*('乐容-S级品'!$L$4:$CA$32)),0)</f>
      </c>
      <c r="CM164" s="280">
        <f>IFERROR(SUMPRODUCT(('控温被PRO-S级品'!$B$2:$B$10=$B164)*('控温被PRO-S级品'!$E$1:$BE$1=CM$1)*('控温被PRO-S级品'!$E$2:$BE$10)),0)+IFERROR(SUMPRODUCT(('冬被-S级品'!$B$2:$B$10=$B164)*('冬被-S级品'!$E$1:$AW$1=CM$1)*('冬被-S级品'!$E$2:$AW$10)),0)+IFERROR(SUMPRODUCT(('白止-S级品'!$A$2:$A$26=$B164)*('白止-S级品'!$D$1:$AV$1=CM$1)*('白止-S级品'!$D$2:$AV$26)),0)+IFERROR(SUMPRODUCT(('乐容-S级品'!$A$4:$A$32=$B164)*('乐容-S级品'!$L$3:$CA$3=CM$1)*('乐容-S级品'!$L$4:$CA$32)),0)</f>
      </c>
      <c r="CN164" s="280">
        <f>IFERROR(SUMPRODUCT(('控温被PRO-S级品'!$B$2:$B$10=$B164)*('控温被PRO-S级品'!$E$1:$BE$1=CN$1)*('控温被PRO-S级品'!$E$2:$BE$10)),0)+IFERROR(SUMPRODUCT(('冬被-S级品'!$B$2:$B$10=$B164)*('冬被-S级品'!$E$1:$AW$1=CN$1)*('冬被-S级品'!$E$2:$AW$10)),0)+IFERROR(SUMPRODUCT(('白止-S级品'!$A$2:$A$26=$B164)*('白止-S级品'!$D$1:$AV$1=CN$1)*('白止-S级品'!$D$2:$AV$26)),0)+IFERROR(SUMPRODUCT(('乐容-S级品'!$A$4:$A$32=$B164)*('乐容-S级品'!$L$3:$CA$3=CN$1)*('乐容-S级品'!$L$4:$CA$32)),0)</f>
      </c>
      <c r="CO164" s="280">
        <f>IFERROR(SUMPRODUCT(('控温被PRO-S级品'!$B$2:$B$10=$B164)*('控温被PRO-S级品'!$E$1:$BE$1=CO$1)*('控温被PRO-S级品'!$E$2:$BE$10)),0)+IFERROR(SUMPRODUCT(('冬被-S级品'!$B$2:$B$10=$B164)*('冬被-S级品'!$E$1:$AW$1=CO$1)*('冬被-S级品'!$E$2:$AW$10)),0)+IFERROR(SUMPRODUCT(('白止-S级品'!$A$2:$A$26=$B164)*('白止-S级品'!$D$1:$AV$1=CO$1)*('白止-S级品'!$D$2:$AV$26)),0)+IFERROR(SUMPRODUCT(('乐容-S级品'!$A$4:$A$32=$B164)*('乐容-S级品'!$L$3:$CA$3=CO$1)*('乐容-S级品'!$L$4:$CA$32)),0)</f>
      </c>
      <c r="CP164" s="280">
        <f>IFERROR(SUMPRODUCT(('控温被PRO-S级品'!$B$2:$B$10=$B164)*('控温被PRO-S级品'!$E$1:$BE$1=CP$1)*('控温被PRO-S级品'!$E$2:$BE$10)),0)+IFERROR(SUMPRODUCT(('冬被-S级品'!$B$2:$B$10=$B164)*('冬被-S级品'!$E$1:$AW$1=CP$1)*('冬被-S级品'!$E$2:$AW$10)),0)+IFERROR(SUMPRODUCT(('白止-S级品'!$A$2:$A$26=$B164)*('白止-S级品'!$D$1:$AV$1=CP$1)*('白止-S级品'!$D$2:$AV$26)),0)+IFERROR(SUMPRODUCT(('乐容-S级品'!$A$4:$A$32=$B164)*('乐容-S级品'!$L$3:$CA$3=CP$1)*('乐容-S级品'!$L$4:$CA$32)),0)</f>
      </c>
      <c r="CQ164" s="280">
        <f>IFERROR(SUMPRODUCT(('控温被PRO-S级品'!$B$2:$B$10=$B164)*('控温被PRO-S级品'!$E$1:$BE$1=CQ$1)*('控温被PRO-S级品'!$E$2:$BE$10)),0)+IFERROR(SUMPRODUCT(('冬被-S级品'!$B$2:$B$10=$B164)*('冬被-S级品'!$E$1:$AW$1=CQ$1)*('冬被-S级品'!$E$2:$AW$10)),0)+IFERROR(SUMPRODUCT(('白止-S级品'!$A$2:$A$26=$B164)*('白止-S级品'!$D$1:$AV$1=CQ$1)*('白止-S级品'!$D$2:$AV$26)),0)+IFERROR(SUMPRODUCT(('乐容-S级品'!$A$4:$A$32=$B164)*('乐容-S级品'!$L$3:$CA$3=CQ$1)*('乐容-S级品'!$L$4:$CA$32)),0)</f>
      </c>
      <c r="CR164" s="280">
        <f>IFERROR(SUMPRODUCT(('控温被PRO-S级品'!$B$2:$B$10=$B164)*('控温被PRO-S级品'!$E$1:$BE$1=CR$1)*('控温被PRO-S级品'!$E$2:$BE$10)),0)+IFERROR(SUMPRODUCT(('冬被-S级品'!$B$2:$B$10=$B164)*('冬被-S级品'!$E$1:$AW$1=CR$1)*('冬被-S级品'!$E$2:$AW$10)),0)+IFERROR(SUMPRODUCT(('白止-S级品'!$A$2:$A$26=$B164)*('白止-S级品'!$D$1:$AV$1=CR$1)*('白止-S级品'!$D$2:$AV$26)),0)+IFERROR(SUMPRODUCT(('乐容-S级品'!$A$4:$A$32=$B164)*('乐容-S级品'!$L$3:$CA$3=CR$1)*('乐容-S级品'!$L$4:$CA$32)),0)</f>
      </c>
      <c r="CS164" s="280">
        <f>IFERROR(SUMPRODUCT(('控温被PRO-S级品'!$B$2:$B$10=$B164)*('控温被PRO-S级品'!$E$1:$BE$1=CS$1)*('控温被PRO-S级品'!$E$2:$BE$10)),0)+IFERROR(SUMPRODUCT(('冬被-S级品'!$B$2:$B$10=$B164)*('冬被-S级品'!$E$1:$AW$1=CS$1)*('冬被-S级品'!$E$2:$AW$10)),0)+IFERROR(SUMPRODUCT(('白止-S级品'!$A$2:$A$26=$B164)*('白止-S级品'!$D$1:$AV$1=CS$1)*('白止-S级品'!$D$2:$AV$26)),0)+IFERROR(SUMPRODUCT(('乐容-S级品'!$A$4:$A$32=$B164)*('乐容-S级品'!$L$3:$CA$3=CS$1)*('乐容-S级品'!$L$4:$CA$32)),0)</f>
      </c>
      <c r="CT164" s="280">
        <f>IFERROR(SUMPRODUCT(('控温被PRO-S级品'!$B$2:$B$10=$B164)*('控温被PRO-S级品'!$E$1:$BE$1=CT$1)*('控温被PRO-S级品'!$E$2:$BE$10)),0)+IFERROR(SUMPRODUCT(('冬被-S级品'!$B$2:$B$10=$B164)*('冬被-S级品'!$E$1:$AW$1=CT$1)*('冬被-S级品'!$E$2:$AW$10)),0)+IFERROR(SUMPRODUCT(('白止-S级品'!$A$2:$A$26=$B164)*('白止-S级品'!$D$1:$AV$1=CT$1)*('白止-S级品'!$D$2:$AV$26)),0)+IFERROR(SUMPRODUCT(('乐容-S级品'!$A$4:$A$32=$B164)*('乐容-S级品'!$L$3:$CA$3=CT$1)*('乐容-S级品'!$L$4:$CA$32)),0)</f>
      </c>
      <c r="CU164" s="280">
        <f>IFERROR(SUMPRODUCT(('控温被PRO-S级品'!$B$2:$B$10=$B164)*('控温被PRO-S级品'!$E$1:$BE$1=CU$1)*('控温被PRO-S级品'!$E$2:$BE$10)),0)+IFERROR(SUMPRODUCT(('冬被-S级品'!$B$2:$B$10=$B164)*('冬被-S级品'!$E$1:$AW$1=CU$1)*('冬被-S级品'!$E$2:$AW$10)),0)+IFERROR(SUMPRODUCT(('白止-S级品'!$A$2:$A$26=$B164)*('白止-S级品'!$D$1:$AV$1=CU$1)*('白止-S级品'!$D$2:$AV$26)),0)+IFERROR(SUMPRODUCT(('乐容-S级品'!$A$4:$A$32=$B164)*('乐容-S级品'!$L$3:$CA$3=CU$1)*('乐容-S级品'!$L$4:$CA$32)),0)</f>
      </c>
      <c r="CV164" s="280">
        <f>IFERROR(SUMPRODUCT(('控温被PRO-S级品'!$B$2:$B$10=$B164)*('控温被PRO-S级品'!$E$1:$BE$1=CV$1)*('控温被PRO-S级品'!$E$2:$BE$10)),0)+IFERROR(SUMPRODUCT(('冬被-S级品'!$B$2:$B$10=$B164)*('冬被-S级品'!$E$1:$AW$1=CV$1)*('冬被-S级品'!$E$2:$AW$10)),0)+IFERROR(SUMPRODUCT(('白止-S级品'!$A$2:$A$26=$B164)*('白止-S级品'!$D$1:$AV$1=CV$1)*('白止-S级品'!$D$2:$AV$26)),0)+IFERROR(SUMPRODUCT(('乐容-S级品'!$A$4:$A$32=$B164)*('乐容-S级品'!$L$3:$CA$3=CV$1)*('乐容-S级品'!$L$4:$CA$32)),0)</f>
      </c>
      <c r="CW164" s="280">
        <f>IFERROR(SUMPRODUCT(('控温被PRO-S级品'!$B$2:$B$10=$B164)*('控温被PRO-S级品'!$E$1:$BE$1=CW$1)*('控温被PRO-S级品'!$E$2:$BE$10)),0)+IFERROR(SUMPRODUCT(('冬被-S级品'!$B$2:$B$10=$B164)*('冬被-S级品'!$E$1:$AW$1=CW$1)*('冬被-S级品'!$E$2:$AW$10)),0)+IFERROR(SUMPRODUCT(('白止-S级品'!$A$2:$A$26=$B164)*('白止-S级品'!$D$1:$AV$1=CW$1)*('白止-S级品'!$D$2:$AV$26)),0)+IFERROR(SUMPRODUCT(('乐容-S级品'!$A$4:$A$32=$B164)*('乐容-S级品'!$L$3:$CA$3=CW$1)*('乐容-S级品'!$L$4:$CA$32)),0)</f>
      </c>
      <c r="CX164" s="280">
        <f>IFERROR(SUMPRODUCT(('控温被PRO-S级品'!$B$2:$B$10=$B164)*('控温被PRO-S级品'!$E$1:$BE$1=CX$1)*('控温被PRO-S级品'!$E$2:$BE$10)),0)+IFERROR(SUMPRODUCT(('冬被-S级品'!$B$2:$B$10=$B164)*('冬被-S级品'!$E$1:$AW$1=CX$1)*('冬被-S级品'!$E$2:$AW$10)),0)+IFERROR(SUMPRODUCT(('白止-S级品'!$A$2:$A$26=$B164)*('白止-S级品'!$D$1:$AV$1=CX$1)*('白止-S级品'!$D$2:$AV$26)),0)+IFERROR(SUMPRODUCT(('乐容-S级品'!$A$4:$A$32=$B164)*('乐容-S级品'!$L$3:$CA$3=CX$1)*('乐容-S级品'!$L$4:$CA$32)),0)</f>
      </c>
      <c r="CY164" s="280">
        <f>IFERROR(SUMPRODUCT(('控温被PRO-S级品'!$B$2:$B$10=$B164)*('控温被PRO-S级品'!$E$1:$BE$1=CY$1)*('控温被PRO-S级品'!$E$2:$BE$10)),0)+IFERROR(SUMPRODUCT(('冬被-S级品'!$B$2:$B$10=$B164)*('冬被-S级品'!$E$1:$AW$1=CY$1)*('冬被-S级品'!$E$2:$AW$10)),0)+IFERROR(SUMPRODUCT(('白止-S级品'!$A$2:$A$26=$B164)*('白止-S级品'!$D$1:$AV$1=CY$1)*('白止-S级品'!$D$2:$AV$26)),0)+IFERROR(SUMPRODUCT(('乐容-S级品'!$A$4:$A$32=$B164)*('乐容-S级品'!$L$3:$CA$3=CY$1)*('乐容-S级品'!$L$4:$CA$32)),0)</f>
      </c>
      <c r="CZ164" s="280">
        <f>IFERROR(SUMPRODUCT(('控温被PRO-S级品'!$B$2:$B$10=$B164)*('控温被PRO-S级品'!$E$1:$BE$1=CZ$1)*('控温被PRO-S级品'!$E$2:$BE$10)),0)+IFERROR(SUMPRODUCT(('冬被-S级品'!$B$2:$B$10=$B164)*('冬被-S级品'!$E$1:$AW$1=CZ$1)*('冬被-S级品'!$E$2:$AW$10)),0)+IFERROR(SUMPRODUCT(('白止-S级品'!$A$2:$A$26=$B164)*('白止-S级品'!$D$1:$AV$1=CZ$1)*('白止-S级品'!$D$2:$AV$26)),0)+IFERROR(SUMPRODUCT(('乐容-S级品'!$A$4:$A$32=$B164)*('乐容-S级品'!$L$3:$CA$3=CZ$1)*('乐容-S级品'!$L$4:$CA$32)),0)</f>
      </c>
      <c r="DA164" s="280">
        <f>IFERROR(SUMPRODUCT(('控温被PRO-S级品'!$B$2:$B$10=$B164)*('控温被PRO-S级品'!$E$1:$BE$1=DA$1)*('控温被PRO-S级品'!$E$2:$BE$10)),0)+IFERROR(SUMPRODUCT(('冬被-S级品'!$B$2:$B$10=$B164)*('冬被-S级品'!$E$1:$AW$1=DA$1)*('冬被-S级品'!$E$2:$AW$10)),0)+IFERROR(SUMPRODUCT(('白止-S级品'!$A$2:$A$26=$B164)*('白止-S级品'!$D$1:$AV$1=DA$1)*('白止-S级品'!$D$2:$AV$26)),0)+IFERROR(SUMPRODUCT(('乐容-S级品'!$A$4:$A$32=$B164)*('乐容-S级品'!$L$3:$CA$3=DA$1)*('乐容-S级品'!$L$4:$CA$32)),0)</f>
      </c>
      <c r="DB164" s="280">
        <f>IFERROR(SUMPRODUCT(('控温被PRO-S级品'!$B$2:$B$10=$B164)*('控温被PRO-S级品'!$E$1:$BE$1=DB$1)*('控温被PRO-S级品'!$E$2:$BE$10)),0)+IFERROR(SUMPRODUCT(('冬被-S级品'!$B$2:$B$10=$B164)*('冬被-S级品'!$E$1:$AW$1=DB$1)*('冬被-S级品'!$E$2:$AW$10)),0)+IFERROR(SUMPRODUCT(('白止-S级品'!$A$2:$A$26=$B164)*('白止-S级品'!$D$1:$AV$1=DB$1)*('白止-S级品'!$D$2:$AV$26)),0)+IFERROR(SUMPRODUCT(('乐容-S级品'!$A$4:$A$32=$B164)*('乐容-S级品'!$L$3:$CA$3=DB$1)*('乐容-S级品'!$L$4:$CA$32)),0)</f>
      </c>
      <c r="DC164" s="280">
        <f>IFERROR(SUMPRODUCT(('控温被PRO-S级品'!$B$2:$B$10=$B164)*('控温被PRO-S级品'!$E$1:$BE$1=DC$1)*('控温被PRO-S级品'!$E$2:$BE$10)),0)+IFERROR(SUMPRODUCT(('冬被-S级品'!$B$2:$B$10=$B164)*('冬被-S级品'!$E$1:$AW$1=DC$1)*('冬被-S级品'!$E$2:$AW$10)),0)+IFERROR(SUMPRODUCT(('白止-S级品'!$A$2:$A$26=$B164)*('白止-S级品'!$D$1:$AV$1=DC$1)*('白止-S级品'!$D$2:$AV$26)),0)+IFERROR(SUMPRODUCT(('乐容-S级品'!$A$4:$A$32=$B164)*('乐容-S级品'!$L$3:$CA$3=DC$1)*('乐容-S级品'!$L$4:$CA$32)),0)</f>
      </c>
      <c r="DD164" s="280">
        <f>IFERROR(SUMPRODUCT(('控温被PRO-S级品'!$B$2:$B$10=$B164)*('控温被PRO-S级品'!$E$1:$BE$1=DD$1)*('控温被PRO-S级品'!$E$2:$BE$10)),0)+IFERROR(SUMPRODUCT(('冬被-S级品'!$B$2:$B$10=$B164)*('冬被-S级品'!$E$1:$AW$1=DD$1)*('冬被-S级品'!$E$2:$AW$10)),0)+IFERROR(SUMPRODUCT(('白止-S级品'!$A$2:$A$26=$B164)*('白止-S级品'!$D$1:$AV$1=DD$1)*('白止-S级品'!$D$2:$AV$26)),0)+IFERROR(SUMPRODUCT(('乐容-S级品'!$A$4:$A$32=$B164)*('乐容-S级品'!$L$3:$CA$3=DD$1)*('乐容-S级品'!$L$4:$CA$32)),0)</f>
      </c>
      <c r="DE164" s="280">
        <f>IFERROR(SUMPRODUCT(('控温被PRO-S级品'!$B$2:$B$10=$B164)*('控温被PRO-S级品'!$E$1:$BE$1=DE$1)*('控温被PRO-S级品'!$E$2:$BE$10)),0)+IFERROR(SUMPRODUCT(('冬被-S级品'!$B$2:$B$10=$B164)*('冬被-S级品'!$E$1:$AW$1=DE$1)*('冬被-S级品'!$E$2:$AW$10)),0)+IFERROR(SUMPRODUCT(('白止-S级品'!$A$2:$A$26=$B164)*('白止-S级品'!$D$1:$AV$1=DE$1)*('白止-S级品'!$D$2:$AV$26)),0)+IFERROR(SUMPRODUCT(('乐容-S级品'!$A$4:$A$32=$B164)*('乐容-S级品'!$L$3:$CA$3=DE$1)*('乐容-S级品'!$L$4:$CA$32)),0)</f>
      </c>
      <c r="DF164" s="280">
        <f>IFERROR(SUMPRODUCT(('控温被PRO-S级品'!$B$2:$B$10=$B164)*('控温被PRO-S级品'!$E$1:$BE$1=DF$1)*('控温被PRO-S级品'!$E$2:$BE$10)),0)+IFERROR(SUMPRODUCT(('冬被-S级品'!$B$2:$B$10=$B164)*('冬被-S级品'!$E$1:$AW$1=DF$1)*('冬被-S级品'!$E$2:$AW$10)),0)+IFERROR(SUMPRODUCT(('白止-S级品'!$A$2:$A$26=$B164)*('白止-S级品'!$D$1:$AV$1=DF$1)*('白止-S级品'!$D$2:$AV$26)),0)+IFERROR(SUMPRODUCT(('乐容-S级品'!$A$4:$A$32=$B164)*('乐容-S级品'!$L$3:$CA$3=DF$1)*('乐容-S级品'!$L$4:$CA$32)),0)</f>
      </c>
      <c r="DG164" s="280">
        <f>IFERROR(SUMPRODUCT(('控温被PRO-S级品'!$B$2:$B$10=$B164)*('控温被PRO-S级品'!$E$1:$BE$1=DG$1)*('控温被PRO-S级品'!$E$2:$BE$10)),0)+IFERROR(SUMPRODUCT(('冬被-S级品'!$B$2:$B$10=$B164)*('冬被-S级品'!$E$1:$AW$1=DG$1)*('冬被-S级品'!$E$2:$AW$10)),0)+IFERROR(SUMPRODUCT(('白止-S级品'!$A$2:$A$26=$B164)*('白止-S级品'!$D$1:$AV$1=DG$1)*('白止-S级品'!$D$2:$AV$26)),0)+IFERROR(SUMPRODUCT(('乐容-S级品'!$A$4:$A$32=$B164)*('乐容-S级品'!$L$3:$CA$3=DG$1)*('乐容-S级品'!$L$4:$CA$32)),0)</f>
      </c>
      <c r="DH164" s="280">
        <f>IFERROR(SUMPRODUCT(('控温被PRO-S级品'!$B$2:$B$10=$B164)*('控温被PRO-S级品'!$E$1:$BE$1=DH$1)*('控温被PRO-S级品'!$E$2:$BE$10)),0)+IFERROR(SUMPRODUCT(('冬被-S级品'!$B$2:$B$10=$B164)*('冬被-S级品'!$E$1:$AW$1=DH$1)*('冬被-S级品'!$E$2:$AW$10)),0)+IFERROR(SUMPRODUCT(('白止-S级品'!$A$2:$A$26=$B164)*('白止-S级品'!$D$1:$AV$1=DH$1)*('白止-S级品'!$D$2:$AV$26)),0)+IFERROR(SUMPRODUCT(('乐容-S级品'!$A$4:$A$32=$B164)*('乐容-S级品'!$L$3:$CA$3=DH$1)*('乐容-S级品'!$L$4:$CA$32)),0)</f>
      </c>
      <c r="DI164" s="280">
        <f>IFERROR(SUMPRODUCT(('控温被PRO-S级品'!$B$2:$B$10=$B164)*('控温被PRO-S级品'!$E$1:$BE$1=DI$1)*('控温被PRO-S级品'!$E$2:$BE$10)),0)+IFERROR(SUMPRODUCT(('冬被-S级品'!$B$2:$B$10=$B164)*('冬被-S级品'!$E$1:$AW$1=DI$1)*('冬被-S级品'!$E$2:$AW$10)),0)+IFERROR(SUMPRODUCT(('白止-S级品'!$A$2:$A$26=$B164)*('白止-S级品'!$D$1:$AV$1=DI$1)*('白止-S级品'!$D$2:$AV$26)),0)+IFERROR(SUMPRODUCT(('乐容-S级品'!$A$4:$A$32=$B164)*('乐容-S级品'!$L$3:$CA$3=DI$1)*('乐容-S级品'!$L$4:$CA$32)),0)</f>
      </c>
      <c r="DJ164" s="280">
        <f>IFERROR(SUMPRODUCT(('控温被PRO-S级品'!$B$2:$B$10=$B164)*('控温被PRO-S级品'!$E$1:$BE$1=DJ$1)*('控温被PRO-S级品'!$E$2:$BE$10)),0)+IFERROR(SUMPRODUCT(('冬被-S级品'!$B$2:$B$10=$B164)*('冬被-S级品'!$E$1:$AW$1=DJ$1)*('冬被-S级品'!$E$2:$AW$10)),0)+IFERROR(SUMPRODUCT(('白止-S级品'!$A$2:$A$26=$B164)*('白止-S级品'!$D$1:$AV$1=DJ$1)*('白止-S级品'!$D$2:$AV$26)),0)+IFERROR(SUMPRODUCT(('乐容-S级品'!$A$4:$A$32=$B164)*('乐容-S级品'!$L$3:$CA$3=DJ$1)*('乐容-S级品'!$L$4:$CA$32)),0)</f>
      </c>
      <c r="DK164" s="280"/>
      <c r="DL164" s="280"/>
      <c r="DM164" s="280"/>
      <c r="DN164" s="280"/>
      <c r="DO164" s="280"/>
      <c r="DP164" s="280"/>
      <c r="DQ164" s="280"/>
      <c r="DR164" s="280"/>
      <c r="DS164" s="280"/>
      <c r="DT164" s="280"/>
      <c r="DU164" s="280"/>
      <c r="DV164" s="280"/>
      <c r="DW164" s="280">
        <f>VLOOKUP(B164,'系统编码规格'!A:C,3,FALSE)</f>
      </c>
      <c r="DX164" s="280"/>
      <c r="DY164" s="280"/>
      <c r="DZ164" s="280"/>
      <c r="EA164" s="280"/>
      <c r="EB164" s="280"/>
      <c r="EC164" s="280"/>
      <c r="ED164" s="280"/>
      <c r="EE164" s="280"/>
      <c r="EF164" s="280"/>
      <c r="EG164" s="280"/>
      <c r="EH164" s="280"/>
      <c r="EI164" s="280"/>
      <c r="EJ164" s="280"/>
      <c r="EK164" s="280"/>
      <c r="EL164" s="280"/>
      <c r="EM164" s="280"/>
      <c r="EN164" s="280"/>
      <c r="EO164" s="280"/>
      <c r="EP164" s="280"/>
      <c r="EQ164" s="280"/>
      <c r="ER164" s="280"/>
      <c r="ES164" s="280"/>
      <c r="ET164" s="280"/>
      <c r="EU164" s="280"/>
      <c r="EV164" s="280"/>
      <c r="EW164" s="280"/>
      <c r="EX164" s="280"/>
      <c r="EY164" s="280"/>
      <c r="EZ164" s="280"/>
      <c r="FA164" s="280"/>
      <c r="FB164" s="280"/>
      <c r="FC164" s="280"/>
      <c r="FD164" s="280"/>
      <c r="FE164" s="280"/>
      <c r="FF164" s="280"/>
      <c r="FG164" s="280"/>
      <c r="FH164" s="280"/>
      <c r="FI164" s="280"/>
      <c r="FJ164" s="280"/>
      <c r="FK164" s="280"/>
      <c r="FL164" s="280"/>
      <c r="FM164" s="280"/>
      <c r="FN164" s="280"/>
      <c r="FO164" s="280"/>
      <c r="FP164" s="280"/>
      <c r="FQ164" s="280"/>
      <c r="FR164" s="280"/>
      <c r="FS164" s="280"/>
      <c r="FT164" s="280"/>
      <c r="FU164" s="280"/>
      <c r="FV164" s="280"/>
      <c r="FW164" s="280"/>
      <c r="FX164" s="280"/>
      <c r="FY164" s="280"/>
      <c r="FZ164" s="280"/>
      <c r="GA164" s="280"/>
      <c r="GB164" s="280"/>
      <c r="GC164" s="280"/>
      <c r="GD164" s="280"/>
      <c r="GE164" s="280"/>
      <c r="GF164" s="280"/>
      <c r="GG164" s="280"/>
      <c r="GH164" s="280"/>
      <c r="GI164" s="280"/>
      <c r="GJ164" s="280"/>
      <c r="GK164" s="280"/>
      <c r="GL164" s="280"/>
      <c r="GM164" s="280"/>
      <c r="GN164" s="280"/>
      <c r="GO164" s="280"/>
      <c r="GP164" s="280"/>
      <c r="GQ164" s="280"/>
      <c r="GR164" s="280"/>
      <c r="GS164" s="280"/>
      <c r="GT164" s="280"/>
      <c r="GU164" s="280"/>
      <c r="GV164" s="280"/>
    </row>
    <row r="165">
      <c r="A165" s="309" t="str">
        <v>乐容</v>
      </c>
      <c r="B165" s="311" t="str">
        <v>010020105010041-010</v>
      </c>
      <c r="C165" s="309" t="str">
        <v>磨毛床笠</v>
      </c>
      <c r="D165" s="309" t="str">
        <v>颜色:黎明灰,床品规格:180cm,系列:普通系列</v>
      </c>
      <c r="E165">
        <f>SUM(F165:GX165)</f>
      </c>
      <c r="F165" s="280">
        <f>IFERROR(SUMPRODUCT(('控温被PRO-S级品'!$B$2:$B$10=$B165)*('控温被PRO-S级品'!$E$1:$BE$1=F$1)*('控温被PRO-S级品'!$E$2:$BE$10)),0)+IFERROR(SUMPRODUCT(('冬被-S级品'!$B$2:$B$10=$B165)*('冬被-S级品'!$E$1:$AW$1=F$1)*('冬被-S级品'!$E$2:$AW$10)),0)+IFERROR(SUMPRODUCT(('白止-S级品'!$A$2:$A$26=$B165)*('白止-S级品'!$D$1:$AV$1=F$1)*('白止-S级品'!$D$2:$AV$26)),0)+IFERROR(SUMPRODUCT(('乐容-S级品'!$A$4:$A$32=$B165)*('乐容-S级品'!$L$3:$CA$3=F$1)*('乐容-S级品'!$L$4:$CA$32)),0)</f>
      </c>
      <c r="G165" s="280">
        <f>IFERROR(SUMPRODUCT(('控温被PRO-S级品'!$B$2:$B$10=$B165)*('控温被PRO-S级品'!$E$1:$BE$1=G$1)*('控温被PRO-S级品'!$E$2:$BE$10)),0)+IFERROR(SUMPRODUCT(('冬被-S级品'!$B$2:$B$10=$B165)*('冬被-S级品'!$E$1:$AW$1=G$1)*('冬被-S级品'!$E$2:$AW$10)),0)+IFERROR(SUMPRODUCT(('白止-S级品'!$A$2:$A$26=$B165)*('白止-S级品'!$D$1:$AV$1=G$1)*('白止-S级品'!$D$2:$AV$26)),0)+IFERROR(SUMPRODUCT(('乐容-S级品'!$A$4:$A$32=$B165)*('乐容-S级品'!$L$3:$CA$3=G$1)*('乐容-S级品'!$L$4:$CA$32)),0)</f>
      </c>
      <c r="H165" s="280">
        <f>IFERROR(SUMPRODUCT(('控温被PRO-S级品'!$B$2:$B$10=$B165)*('控温被PRO-S级品'!$E$1:$BE$1=H$1)*('控温被PRO-S级品'!$E$2:$BE$10)),0)+IFERROR(SUMPRODUCT(('冬被-S级品'!$B$2:$B$10=$B165)*('冬被-S级品'!$E$1:$AW$1=H$1)*('冬被-S级品'!$E$2:$AW$10)),0)+IFERROR(SUMPRODUCT(('白止-S级品'!$A$2:$A$26=$B165)*('白止-S级品'!$D$1:$AV$1=H$1)*('白止-S级品'!$D$2:$AV$26)),0)+IFERROR(SUMPRODUCT(('乐容-S级品'!$A$4:$A$32=$B165)*('乐容-S级品'!$L$3:$CA$3=H$1)*('乐容-S级品'!$L$4:$CA$32)),0)</f>
      </c>
      <c r="I165" s="280">
        <f>IFERROR(SUMPRODUCT(('控温被PRO-S级品'!$B$2:$B$10=$B165)*('控温被PRO-S级品'!$E$1:$BE$1=I$1)*('控温被PRO-S级品'!$E$2:$BE$10)),0)+IFERROR(SUMPRODUCT(('冬被-S级品'!$B$2:$B$10=$B165)*('冬被-S级品'!$E$1:$AW$1=I$1)*('冬被-S级品'!$E$2:$AW$10)),0)+IFERROR(SUMPRODUCT(('白止-S级品'!$A$2:$A$26=$B165)*('白止-S级品'!$D$1:$AV$1=I$1)*('白止-S级品'!$D$2:$AV$26)),0)+IFERROR(SUMPRODUCT(('乐容-S级品'!$A$4:$A$32=$B165)*('乐容-S级品'!$L$3:$CA$3=I$1)*('乐容-S级品'!$L$4:$CA$32)),0)</f>
      </c>
      <c r="J165" s="280">
        <f>IFERROR(SUMPRODUCT(('控温被PRO-S级品'!$B$2:$B$10=$B165)*('控温被PRO-S级品'!$E$1:$BE$1=J$1)*('控温被PRO-S级品'!$E$2:$BE$10)),0)+IFERROR(SUMPRODUCT(('冬被-S级品'!$B$2:$B$10=$B165)*('冬被-S级品'!$E$1:$AW$1=J$1)*('冬被-S级品'!$E$2:$AW$10)),0)+IFERROR(SUMPRODUCT(('白止-S级品'!$A$2:$A$26=$B165)*('白止-S级品'!$D$1:$AV$1=J$1)*('白止-S级品'!$D$2:$AV$26)),0)+IFERROR(SUMPRODUCT(('乐容-S级品'!$A$4:$A$32=$B165)*('乐容-S级品'!$L$3:$CA$3=J$1)*('乐容-S级品'!$L$4:$CA$32)),0)</f>
      </c>
      <c r="K165" s="280">
        <f>IFERROR(SUMPRODUCT(('控温被PRO-S级品'!$B$2:$B$10=$B165)*('控温被PRO-S级品'!$E$1:$BE$1=K$1)*('控温被PRO-S级品'!$E$2:$BE$10)),0)+IFERROR(SUMPRODUCT(('冬被-S级品'!$B$2:$B$10=$B165)*('冬被-S级品'!$E$1:$AW$1=K$1)*('冬被-S级品'!$E$2:$AW$10)),0)+IFERROR(SUMPRODUCT(('白止-S级品'!$A$2:$A$26=$B165)*('白止-S级品'!$D$1:$AV$1=K$1)*('白止-S级品'!$D$2:$AV$26)),0)+IFERROR(SUMPRODUCT(('乐容-S级品'!$A$4:$A$32=$B165)*('乐容-S级品'!$L$3:$CA$3=K$1)*('乐容-S级品'!$L$4:$CA$32)),0)</f>
      </c>
      <c r="L165" s="280">
        <f>IFERROR(SUMPRODUCT(('控温被PRO-S级品'!$B$2:$B$10=$B165)*('控温被PRO-S级品'!$E$1:$BE$1=L$1)*('控温被PRO-S级品'!$E$2:$BE$10)),0)+IFERROR(SUMPRODUCT(('冬被-S级品'!$B$2:$B$10=$B165)*('冬被-S级品'!$E$1:$AW$1=L$1)*('冬被-S级品'!$E$2:$AW$10)),0)+IFERROR(SUMPRODUCT(('白止-S级品'!$A$2:$A$26=$B165)*('白止-S级品'!$D$1:$AV$1=L$1)*('白止-S级品'!$D$2:$AV$26)),0)+IFERROR(SUMPRODUCT(('乐容-S级品'!$A$4:$A$32=$B165)*('乐容-S级品'!$L$3:$CA$3=L$1)*('乐容-S级品'!$L$4:$CA$32)),0)</f>
      </c>
      <c r="M165" s="280">
        <f>IFERROR(SUMPRODUCT(('控温被PRO-S级品'!$B$2:$B$10=$B165)*('控温被PRO-S级品'!$E$1:$BE$1=M$1)*('控温被PRO-S级品'!$E$2:$BE$10)),0)+IFERROR(SUMPRODUCT(('冬被-S级品'!$B$2:$B$10=$B165)*('冬被-S级品'!$E$1:$AW$1=M$1)*('冬被-S级品'!$E$2:$AW$10)),0)+IFERROR(SUMPRODUCT(('白止-S级品'!$A$2:$A$26=$B165)*('白止-S级品'!$D$1:$AV$1=M$1)*('白止-S级品'!$D$2:$AV$26)),0)+IFERROR(SUMPRODUCT(('乐容-S级品'!$A$4:$A$32=$B165)*('乐容-S级品'!$L$3:$CA$3=M$1)*('乐容-S级品'!$L$4:$CA$32)),0)</f>
      </c>
      <c r="N165" s="280">
        <f>IFERROR(SUMPRODUCT(('控温被PRO-S级品'!$B$2:$B$10=$B165)*('控温被PRO-S级品'!$E$1:$BE$1=N$1)*('控温被PRO-S级品'!$E$2:$BE$10)),0)+IFERROR(SUMPRODUCT(('冬被-S级品'!$B$2:$B$10=$B165)*('冬被-S级品'!$E$1:$AW$1=N$1)*('冬被-S级品'!$E$2:$AW$10)),0)+IFERROR(SUMPRODUCT(('白止-S级品'!$A$2:$A$26=$B165)*('白止-S级品'!$D$1:$AV$1=N$1)*('白止-S级品'!$D$2:$AV$26)),0)+IFERROR(SUMPRODUCT(('乐容-S级品'!$A$4:$A$32=$B165)*('乐容-S级品'!$L$3:$CA$3=N$1)*('乐容-S级品'!$L$4:$CA$32)),0)</f>
      </c>
      <c r="O165" s="280">
        <f>IFERROR(SUMPRODUCT(('控温被PRO-S级品'!$B$2:$B$10=$B165)*('控温被PRO-S级品'!$E$1:$BE$1=O$1)*('控温被PRO-S级品'!$E$2:$BE$10)),0)+IFERROR(SUMPRODUCT(('冬被-S级品'!$B$2:$B$10=$B165)*('冬被-S级品'!$E$1:$AW$1=O$1)*('冬被-S级品'!$E$2:$AW$10)),0)+IFERROR(SUMPRODUCT(('白止-S级品'!$A$2:$A$26=$B165)*('白止-S级品'!$D$1:$AV$1=O$1)*('白止-S级品'!$D$2:$AV$26)),0)+IFERROR(SUMPRODUCT(('乐容-S级品'!$A$4:$A$32=$B165)*('乐容-S级品'!$L$3:$CA$3=O$1)*('乐容-S级品'!$L$4:$CA$32)),0)</f>
      </c>
      <c r="P165" s="280">
        <f>IFERROR(SUMPRODUCT(('控温被PRO-S级品'!$B$2:$B$10=$B165)*('控温被PRO-S级品'!$E$1:$BE$1=P$1)*('控温被PRO-S级品'!$E$2:$BE$10)),0)+IFERROR(SUMPRODUCT(('冬被-S级品'!$B$2:$B$10=$B165)*('冬被-S级品'!$E$1:$AW$1=P$1)*('冬被-S级品'!$E$2:$AW$10)),0)+IFERROR(SUMPRODUCT(('白止-S级品'!$A$2:$A$26=$B165)*('白止-S级品'!$D$1:$AV$1=P$1)*('白止-S级品'!$D$2:$AV$26)),0)+IFERROR(SUMPRODUCT(('乐容-S级品'!$A$4:$A$32=$B165)*('乐容-S级品'!$L$3:$CA$3=P$1)*('乐容-S级品'!$L$4:$CA$32)),0)</f>
      </c>
      <c r="Q165" s="280">
        <f>IFERROR(SUMPRODUCT(('控温被PRO-S级品'!$B$2:$B$10=$B165)*('控温被PRO-S级品'!$E$1:$BE$1=Q$1)*('控温被PRO-S级品'!$E$2:$BE$10)),0)+IFERROR(SUMPRODUCT(('冬被-S级品'!$B$2:$B$10=$B165)*('冬被-S级品'!$E$1:$AW$1=Q$1)*('冬被-S级品'!$E$2:$AW$10)),0)+IFERROR(SUMPRODUCT(('白止-S级品'!$A$2:$A$26=$B165)*('白止-S级品'!$D$1:$AV$1=Q$1)*('白止-S级品'!$D$2:$AV$26)),0)+IFERROR(SUMPRODUCT(('乐容-S级品'!$A$4:$A$32=$B165)*('乐容-S级品'!$L$3:$CA$3=Q$1)*('乐容-S级品'!$L$4:$CA$32)),0)</f>
      </c>
      <c r="R165" s="280">
        <f>IFERROR(SUMPRODUCT(('控温被PRO-S级品'!$B$2:$B$10=$B165)*('控温被PRO-S级品'!$E$1:$BE$1=R$1)*('控温被PRO-S级品'!$E$2:$BE$10)),0)+IFERROR(SUMPRODUCT(('冬被-S级品'!$B$2:$B$10=$B165)*('冬被-S级品'!$E$1:$AW$1=R$1)*('冬被-S级品'!$E$2:$AW$10)),0)+IFERROR(SUMPRODUCT(('白止-S级品'!$A$2:$A$26=$B165)*('白止-S级品'!$D$1:$AV$1=R$1)*('白止-S级品'!$D$2:$AV$26)),0)+IFERROR(SUMPRODUCT(('乐容-S级品'!$A$4:$A$32=$B165)*('乐容-S级品'!$L$3:$CA$3=R$1)*('乐容-S级品'!$L$4:$CA$32)),0)</f>
      </c>
      <c r="S165" s="280">
        <f>IFERROR(SUMPRODUCT(('控温被PRO-S级品'!$B$2:$B$10=$B165)*('控温被PRO-S级品'!$E$1:$BE$1=S$1)*('控温被PRO-S级品'!$E$2:$BE$10)),0)+IFERROR(SUMPRODUCT(('冬被-S级品'!$B$2:$B$10=$B165)*('冬被-S级品'!$E$1:$AW$1=S$1)*('冬被-S级品'!$E$2:$AW$10)),0)+IFERROR(SUMPRODUCT(('白止-S级品'!$A$2:$A$26=$B165)*('白止-S级品'!$D$1:$AV$1=S$1)*('白止-S级品'!$D$2:$AV$26)),0)+IFERROR(SUMPRODUCT(('乐容-S级品'!$A$4:$A$32=$B165)*('乐容-S级品'!$L$3:$CA$3=S$1)*('乐容-S级品'!$L$4:$CA$32)),0)</f>
      </c>
      <c r="T165" s="280">
        <f>IFERROR(SUMPRODUCT(('控温被PRO-S级品'!$B$2:$B$10=$B165)*('控温被PRO-S级品'!$E$1:$BE$1=T$1)*('控温被PRO-S级品'!$E$2:$BE$10)),0)+IFERROR(SUMPRODUCT(('冬被-S级品'!$B$2:$B$10=$B165)*('冬被-S级品'!$E$1:$AW$1=T$1)*('冬被-S级品'!$E$2:$AW$10)),0)+IFERROR(SUMPRODUCT(('白止-S级品'!$A$2:$A$26=$B165)*('白止-S级品'!$D$1:$AV$1=T$1)*('白止-S级品'!$D$2:$AV$26)),0)+IFERROR(SUMPRODUCT(('乐容-S级品'!$A$4:$A$32=$B165)*('乐容-S级品'!$L$3:$CA$3=T$1)*('乐容-S级品'!$L$4:$CA$32)),0)</f>
      </c>
      <c r="U165" s="280">
        <f>IFERROR(SUMPRODUCT(('控温被PRO-S级品'!$B$2:$B$10=$B165)*('控温被PRO-S级品'!$E$1:$BE$1=U$1)*('控温被PRO-S级品'!$E$2:$BE$10)),0)+IFERROR(SUMPRODUCT(('冬被-S级品'!$B$2:$B$10=$B165)*('冬被-S级品'!$E$1:$AW$1=U$1)*('冬被-S级品'!$E$2:$AW$10)),0)+IFERROR(SUMPRODUCT(('白止-S级品'!$A$2:$A$26=$B165)*('白止-S级品'!$D$1:$AV$1=U$1)*('白止-S级品'!$D$2:$AV$26)),0)+IFERROR(SUMPRODUCT(('乐容-S级品'!$A$4:$A$32=$B165)*('乐容-S级品'!$L$3:$CA$3=U$1)*('乐容-S级品'!$L$4:$CA$32)),0)</f>
      </c>
      <c r="V165" s="280">
        <f>IFERROR(SUMPRODUCT(('控温被PRO-S级品'!$B$2:$B$10=$B165)*('控温被PRO-S级品'!$E$1:$BE$1=V$1)*('控温被PRO-S级品'!$E$2:$BE$10)),0)+IFERROR(SUMPRODUCT(('冬被-S级品'!$B$2:$B$10=$B165)*('冬被-S级品'!$E$1:$AW$1=V$1)*('冬被-S级品'!$E$2:$AW$10)),0)+IFERROR(SUMPRODUCT(('白止-S级品'!$A$2:$A$26=$B165)*('白止-S级品'!$D$1:$AV$1=V$1)*('白止-S级品'!$D$2:$AV$26)),0)+IFERROR(SUMPRODUCT(('乐容-S级品'!$A$4:$A$32=$B165)*('乐容-S级品'!$L$3:$CA$3=V$1)*('乐容-S级品'!$L$4:$CA$32)),0)</f>
      </c>
      <c r="W165" s="280">
        <f>IFERROR(SUMPRODUCT(('控温被PRO-S级品'!$B$2:$B$10=$B165)*('控温被PRO-S级品'!$E$1:$BE$1=W$1)*('控温被PRO-S级品'!$E$2:$BE$10)),0)+IFERROR(SUMPRODUCT(('冬被-S级品'!$B$2:$B$10=$B165)*('冬被-S级品'!$E$1:$AW$1=W$1)*('冬被-S级品'!$E$2:$AW$10)),0)+IFERROR(SUMPRODUCT(('白止-S级品'!$A$2:$A$26=$B165)*('白止-S级品'!$D$1:$AV$1=W$1)*('白止-S级品'!$D$2:$AV$26)),0)+IFERROR(SUMPRODUCT(('乐容-S级品'!$A$4:$A$32=$B165)*('乐容-S级品'!$L$3:$CA$3=W$1)*('乐容-S级品'!$L$4:$CA$32)),0)</f>
      </c>
      <c r="X165" s="280">
        <f>IFERROR(SUMPRODUCT(('控温被PRO-S级品'!$B$2:$B$10=$B165)*('控温被PRO-S级品'!$E$1:$BE$1=X$1)*('控温被PRO-S级品'!$E$2:$BE$10)),0)+IFERROR(SUMPRODUCT(('冬被-S级品'!$B$2:$B$10=$B165)*('冬被-S级品'!$E$1:$AW$1=X$1)*('冬被-S级品'!$E$2:$AW$10)),0)+IFERROR(SUMPRODUCT(('白止-S级品'!$A$2:$A$26=$B165)*('白止-S级品'!$D$1:$AV$1=X$1)*('白止-S级品'!$D$2:$AV$26)),0)+IFERROR(SUMPRODUCT(('乐容-S级品'!$A$4:$A$32=$B165)*('乐容-S级品'!$L$3:$CA$3=X$1)*('乐容-S级品'!$L$4:$CA$32)),0)</f>
      </c>
      <c r="Y165" s="280">
        <f>IFERROR(SUMPRODUCT(('控温被PRO-S级品'!$B$2:$B$10=$B165)*('控温被PRO-S级品'!$E$1:$BE$1=Y$1)*('控温被PRO-S级品'!$E$2:$BE$10)),0)+IFERROR(SUMPRODUCT(('冬被-S级品'!$B$2:$B$10=$B165)*('冬被-S级品'!$E$1:$AW$1=Y$1)*('冬被-S级品'!$E$2:$AW$10)),0)+IFERROR(SUMPRODUCT(('白止-S级品'!$A$2:$A$26=$B165)*('白止-S级品'!$D$1:$AV$1=Y$1)*('白止-S级品'!$D$2:$AV$26)),0)+IFERROR(SUMPRODUCT(('乐容-S级品'!$A$4:$A$32=$B165)*('乐容-S级品'!$L$3:$CA$3=Y$1)*('乐容-S级品'!$L$4:$CA$32)),0)</f>
      </c>
      <c r="Z165" s="280">
        <f>IFERROR(SUMPRODUCT(('控温被PRO-S级品'!$B$2:$B$10=$B165)*('控温被PRO-S级品'!$E$1:$BE$1=Z$1)*('控温被PRO-S级品'!$E$2:$BE$10)),0)+IFERROR(SUMPRODUCT(('冬被-S级品'!$B$2:$B$10=$B165)*('冬被-S级品'!$E$1:$AW$1=Z$1)*('冬被-S级品'!$E$2:$AW$10)),0)+IFERROR(SUMPRODUCT(('白止-S级品'!$A$2:$A$26=$B165)*('白止-S级品'!$D$1:$AV$1=Z$1)*('白止-S级品'!$D$2:$AV$26)),0)+IFERROR(SUMPRODUCT(('乐容-S级品'!$A$4:$A$32=$B165)*('乐容-S级品'!$L$3:$CA$3=Z$1)*('乐容-S级品'!$L$4:$CA$32)),0)</f>
      </c>
      <c r="AA165" s="280">
        <f>IFERROR(SUMPRODUCT(('控温被PRO-S级品'!$B$2:$B$10=$B165)*('控温被PRO-S级品'!$E$1:$BE$1=AA$1)*('控温被PRO-S级品'!$E$2:$BE$10)),0)+IFERROR(SUMPRODUCT(('冬被-S级品'!$B$2:$B$10=$B165)*('冬被-S级品'!$E$1:$AW$1=AA$1)*('冬被-S级品'!$E$2:$AW$10)),0)+IFERROR(SUMPRODUCT(('白止-S级品'!$A$2:$A$26=$B165)*('白止-S级品'!$D$1:$AV$1=AA$1)*('白止-S级品'!$D$2:$AV$26)),0)+IFERROR(SUMPRODUCT(('乐容-S级品'!$A$4:$A$32=$B165)*('乐容-S级品'!$L$3:$CA$3=AA$1)*('乐容-S级品'!$L$4:$CA$32)),0)</f>
      </c>
      <c r="AB165" s="280">
        <f>IFERROR(SUMPRODUCT(('控温被PRO-S级品'!$B$2:$B$10=$B165)*('控温被PRO-S级品'!$E$1:$BE$1=AB$1)*('控温被PRO-S级品'!$E$2:$BE$10)),0)+IFERROR(SUMPRODUCT(('冬被-S级品'!$B$2:$B$10=$B165)*('冬被-S级品'!$E$1:$AW$1=AB$1)*('冬被-S级品'!$E$2:$AW$10)),0)+IFERROR(SUMPRODUCT(('白止-S级品'!$A$2:$A$26=$B165)*('白止-S级品'!$D$1:$AV$1=AB$1)*('白止-S级品'!$D$2:$AV$26)),0)+IFERROR(SUMPRODUCT(('乐容-S级品'!$A$4:$A$32=$B165)*('乐容-S级品'!$L$3:$CA$3=AB$1)*('乐容-S级品'!$L$4:$CA$32)),0)</f>
      </c>
      <c r="AC165" s="280">
        <f>IFERROR(SUMPRODUCT(('控温被PRO-S级品'!$B$2:$B$10=$B165)*('控温被PRO-S级品'!$E$1:$BE$1=AC$1)*('控温被PRO-S级品'!$E$2:$BE$10)),0)+IFERROR(SUMPRODUCT(('冬被-S级品'!$B$2:$B$10=$B165)*('冬被-S级品'!$E$1:$AW$1=AC$1)*('冬被-S级品'!$E$2:$AW$10)),0)+IFERROR(SUMPRODUCT(('白止-S级品'!$A$2:$A$26=$B165)*('白止-S级品'!$D$1:$AV$1=AC$1)*('白止-S级品'!$D$2:$AV$26)),0)+IFERROR(SUMPRODUCT(('乐容-S级品'!$A$4:$A$32=$B165)*('乐容-S级品'!$L$3:$CA$3=AC$1)*('乐容-S级品'!$L$4:$CA$32)),0)</f>
      </c>
      <c r="AD165" s="280">
        <f>IFERROR(SUMPRODUCT(('控温被PRO-S级品'!$B$2:$B$10=$B165)*('控温被PRO-S级品'!$E$1:$BE$1=AD$1)*('控温被PRO-S级品'!$E$2:$BE$10)),0)+IFERROR(SUMPRODUCT(('冬被-S级品'!$B$2:$B$10=$B165)*('冬被-S级品'!$E$1:$AW$1=AD$1)*('冬被-S级品'!$E$2:$AW$10)),0)+IFERROR(SUMPRODUCT(('白止-S级品'!$A$2:$A$26=$B165)*('白止-S级品'!$D$1:$AV$1=AD$1)*('白止-S级品'!$D$2:$AV$26)),0)+IFERROR(SUMPRODUCT(('乐容-S级品'!$A$4:$A$32=$B165)*('乐容-S级品'!$L$3:$CA$3=AD$1)*('乐容-S级品'!$L$4:$CA$32)),0)</f>
      </c>
      <c r="AE165" s="280">
        <f>IFERROR(SUMPRODUCT(('控温被PRO-S级品'!$B$2:$B$10=$B165)*('控温被PRO-S级品'!$E$1:$BE$1=AE$1)*('控温被PRO-S级品'!$E$2:$BE$10)),0)+IFERROR(SUMPRODUCT(('冬被-S级品'!$B$2:$B$10=$B165)*('冬被-S级品'!$E$1:$AW$1=AE$1)*('冬被-S级品'!$E$2:$AW$10)),0)+IFERROR(SUMPRODUCT(('白止-S级品'!$A$2:$A$26=$B165)*('白止-S级品'!$D$1:$AV$1=AE$1)*('白止-S级品'!$D$2:$AV$26)),0)+IFERROR(SUMPRODUCT(('乐容-S级品'!$A$4:$A$32=$B165)*('乐容-S级品'!$L$3:$CA$3=AE$1)*('乐容-S级品'!$L$4:$CA$32)),0)</f>
      </c>
      <c r="AF165" s="280">
        <f>IFERROR(SUMPRODUCT(('控温被PRO-S级品'!$B$2:$B$10=$B165)*('控温被PRO-S级品'!$E$1:$BE$1=AF$1)*('控温被PRO-S级品'!$E$2:$BE$10)),0)+IFERROR(SUMPRODUCT(('冬被-S级品'!$B$2:$B$10=$B165)*('冬被-S级品'!$E$1:$AW$1=AF$1)*('冬被-S级品'!$E$2:$AW$10)),0)+IFERROR(SUMPRODUCT(('白止-S级品'!$A$2:$A$26=$B165)*('白止-S级品'!$D$1:$AV$1=AF$1)*('白止-S级品'!$D$2:$AV$26)),0)+IFERROR(SUMPRODUCT(('乐容-S级品'!$A$4:$A$32=$B165)*('乐容-S级品'!$L$3:$CA$3=AF$1)*('乐容-S级品'!$L$4:$CA$32)),0)</f>
      </c>
      <c r="AG165" s="280">
        <f>IFERROR(SUMPRODUCT(('控温被PRO-S级品'!$B$2:$B$10=$B165)*('控温被PRO-S级品'!$E$1:$BE$1=AG$1)*('控温被PRO-S级品'!$E$2:$BE$10)),0)+IFERROR(SUMPRODUCT(('冬被-S级品'!$B$2:$B$10=$B165)*('冬被-S级品'!$E$1:$AW$1=AG$1)*('冬被-S级品'!$E$2:$AW$10)),0)+IFERROR(SUMPRODUCT(('白止-S级品'!$A$2:$A$26=$B165)*('白止-S级品'!$D$1:$AV$1=AG$1)*('白止-S级品'!$D$2:$AV$26)),0)+IFERROR(SUMPRODUCT(('乐容-S级品'!$A$4:$A$32=$B165)*('乐容-S级品'!$L$3:$CA$3=AG$1)*('乐容-S级品'!$L$4:$CA$32)),0)</f>
      </c>
      <c r="AH165" s="280">
        <f>IFERROR(SUMPRODUCT(('控温被PRO-S级品'!$B$2:$B$10=$B165)*('控温被PRO-S级品'!$E$1:$BE$1=AH$1)*('控温被PRO-S级品'!$E$2:$BE$10)),0)+IFERROR(SUMPRODUCT(('冬被-S级品'!$B$2:$B$10=$B165)*('冬被-S级品'!$E$1:$AW$1=AH$1)*('冬被-S级品'!$E$2:$AW$10)),0)+IFERROR(SUMPRODUCT(('白止-S级品'!$A$2:$A$26=$B165)*('白止-S级品'!$D$1:$AV$1=AH$1)*('白止-S级品'!$D$2:$AV$26)),0)+IFERROR(SUMPRODUCT(('乐容-S级品'!$A$4:$A$32=$B165)*('乐容-S级品'!$L$3:$CA$3=AH$1)*('乐容-S级品'!$L$4:$CA$32)),0)</f>
      </c>
      <c r="AI165" s="280">
        <f>IFERROR(SUMPRODUCT(('控温被PRO-S级品'!$B$2:$B$10=$B165)*('控温被PRO-S级品'!$E$1:$BE$1=AI$1)*('控温被PRO-S级品'!$E$2:$BE$10)),0)+IFERROR(SUMPRODUCT(('冬被-S级品'!$B$2:$B$10=$B165)*('冬被-S级品'!$E$1:$AW$1=AI$1)*('冬被-S级品'!$E$2:$AW$10)),0)+IFERROR(SUMPRODUCT(('白止-S级品'!$A$2:$A$26=$B165)*('白止-S级品'!$D$1:$AV$1=AI$1)*('白止-S级品'!$D$2:$AV$26)),0)+IFERROR(SUMPRODUCT(('乐容-S级品'!$A$4:$A$32=$B165)*('乐容-S级品'!$L$3:$CA$3=AI$1)*('乐容-S级品'!$L$4:$CA$32)),0)</f>
      </c>
      <c r="AJ165" s="280">
        <f>IFERROR(SUMPRODUCT(('控温被PRO-S级品'!$B$2:$B$10=$B165)*('控温被PRO-S级品'!$E$1:$BE$1=AJ$1)*('控温被PRO-S级品'!$E$2:$BE$10)),0)+IFERROR(SUMPRODUCT(('冬被-S级品'!$B$2:$B$10=$B165)*('冬被-S级品'!$E$1:$AW$1=AJ$1)*('冬被-S级品'!$E$2:$AW$10)),0)+IFERROR(SUMPRODUCT(('白止-S级品'!$A$2:$A$26=$B165)*('白止-S级品'!$D$1:$AV$1=AJ$1)*('白止-S级品'!$D$2:$AV$26)),0)+IFERROR(SUMPRODUCT(('乐容-S级品'!$A$4:$A$32=$B165)*('乐容-S级品'!$L$3:$CA$3=AJ$1)*('乐容-S级品'!$L$4:$CA$32)),0)</f>
      </c>
      <c r="AK165" s="280">
        <f>IFERROR(SUMPRODUCT(('控温被PRO-S级品'!$B$2:$B$10=$B165)*('控温被PRO-S级品'!$E$1:$BE$1=AK$1)*('控温被PRO-S级品'!$E$2:$BE$10)),0)+IFERROR(SUMPRODUCT(('冬被-S级品'!$B$2:$B$10=$B165)*('冬被-S级品'!$E$1:$AW$1=AK$1)*('冬被-S级品'!$E$2:$AW$10)),0)+IFERROR(SUMPRODUCT(('白止-S级品'!$A$2:$A$26=$B165)*('白止-S级品'!$D$1:$AV$1=AK$1)*('白止-S级品'!$D$2:$AV$26)),0)+IFERROR(SUMPRODUCT(('乐容-S级品'!$A$4:$A$32=$B165)*('乐容-S级品'!$L$3:$CA$3=AK$1)*('乐容-S级品'!$L$4:$CA$32)),0)</f>
      </c>
      <c r="AL165" s="280">
        <f>IFERROR(SUMPRODUCT(('控温被PRO-S级品'!$B$2:$B$10=$B165)*('控温被PRO-S级品'!$E$1:$BE$1=AL$1)*('控温被PRO-S级品'!$E$2:$BE$10)),0)+IFERROR(SUMPRODUCT(('冬被-S级品'!$B$2:$B$10=$B165)*('冬被-S级品'!$E$1:$AW$1=AL$1)*('冬被-S级品'!$E$2:$AW$10)),0)+IFERROR(SUMPRODUCT(('白止-S级品'!$A$2:$A$26=$B165)*('白止-S级品'!$D$1:$AV$1=AL$1)*('白止-S级品'!$D$2:$AV$26)),0)+IFERROR(SUMPRODUCT(('乐容-S级品'!$A$4:$A$32=$B165)*('乐容-S级品'!$L$3:$CA$3=AL$1)*('乐容-S级品'!$L$4:$CA$32)),0)</f>
      </c>
      <c r="AM165" s="280">
        <f>IFERROR(SUMPRODUCT(('控温被PRO-S级品'!$B$2:$B$10=$B165)*('控温被PRO-S级品'!$E$1:$BE$1=AM$1)*('控温被PRO-S级品'!$E$2:$BE$10)),0)+IFERROR(SUMPRODUCT(('冬被-S级品'!$B$2:$B$10=$B165)*('冬被-S级品'!$E$1:$AW$1=AM$1)*('冬被-S级品'!$E$2:$AW$10)),0)+IFERROR(SUMPRODUCT(('白止-S级品'!$A$2:$A$26=$B165)*('白止-S级品'!$D$1:$AV$1=AM$1)*('白止-S级品'!$D$2:$AV$26)),0)+IFERROR(SUMPRODUCT(('乐容-S级品'!$A$4:$A$32=$B165)*('乐容-S级品'!$L$3:$CA$3=AM$1)*('乐容-S级品'!$L$4:$CA$32)),0)</f>
      </c>
      <c r="AN165" s="280">
        <f>IFERROR(SUMPRODUCT(('控温被PRO-S级品'!$B$2:$B$10=$B165)*('控温被PRO-S级品'!$E$1:$BE$1=AN$1)*('控温被PRO-S级品'!$E$2:$BE$10)),0)+IFERROR(SUMPRODUCT(('冬被-S级品'!$B$2:$B$10=$B165)*('冬被-S级品'!$E$1:$AW$1=AN$1)*('冬被-S级品'!$E$2:$AW$10)),0)+IFERROR(SUMPRODUCT(('白止-S级品'!$A$2:$A$26=$B165)*('白止-S级品'!$D$1:$AV$1=AN$1)*('白止-S级品'!$D$2:$AV$26)),0)+IFERROR(SUMPRODUCT(('乐容-S级品'!$A$4:$A$32=$B165)*('乐容-S级品'!$L$3:$CA$3=AN$1)*('乐容-S级品'!$L$4:$CA$32)),0)</f>
      </c>
      <c r="AO165" s="280">
        <f>IFERROR(SUMPRODUCT(('控温被PRO-S级品'!$B$2:$B$10=$B165)*('控温被PRO-S级品'!$E$1:$BE$1=AO$1)*('控温被PRO-S级品'!$E$2:$BE$10)),0)+IFERROR(SUMPRODUCT(('冬被-S级品'!$B$2:$B$10=$B165)*('冬被-S级品'!$E$1:$AW$1=AO$1)*('冬被-S级品'!$E$2:$AW$10)),0)+IFERROR(SUMPRODUCT(('白止-S级品'!$A$2:$A$26=$B165)*('白止-S级品'!$D$1:$AV$1=AO$1)*('白止-S级品'!$D$2:$AV$26)),0)+IFERROR(SUMPRODUCT(('乐容-S级品'!$A$4:$A$32=$B165)*('乐容-S级品'!$L$3:$CA$3=AO$1)*('乐容-S级品'!$L$4:$CA$32)),0)</f>
      </c>
      <c r="AP165" s="280">
        <f>IFERROR(SUMPRODUCT(('控温被PRO-S级品'!$B$2:$B$10=$B165)*('控温被PRO-S级品'!$E$1:$BE$1=AP$1)*('控温被PRO-S级品'!$E$2:$BE$10)),0)+IFERROR(SUMPRODUCT(('冬被-S级品'!$B$2:$B$10=$B165)*('冬被-S级品'!$E$1:$AW$1=AP$1)*('冬被-S级品'!$E$2:$AW$10)),0)+IFERROR(SUMPRODUCT(('白止-S级品'!$A$2:$A$26=$B165)*('白止-S级品'!$D$1:$AV$1=AP$1)*('白止-S级品'!$D$2:$AV$26)),0)+IFERROR(SUMPRODUCT(('乐容-S级品'!$A$4:$A$32=$B165)*('乐容-S级品'!$L$3:$CA$3=AP$1)*('乐容-S级品'!$L$4:$CA$32)),0)</f>
      </c>
      <c r="AQ165" s="280">
        <f>IFERROR(SUMPRODUCT(('控温被PRO-S级品'!$B$2:$B$10=$B165)*('控温被PRO-S级品'!$E$1:$BE$1=AQ$1)*('控温被PRO-S级品'!$E$2:$BE$10)),0)+IFERROR(SUMPRODUCT(('冬被-S级品'!$B$2:$B$10=$B165)*('冬被-S级品'!$E$1:$AW$1=AQ$1)*('冬被-S级品'!$E$2:$AW$10)),0)+IFERROR(SUMPRODUCT(('白止-S级品'!$A$2:$A$26=$B165)*('白止-S级品'!$D$1:$AV$1=AQ$1)*('白止-S级品'!$D$2:$AV$26)),0)+IFERROR(SUMPRODUCT(('乐容-S级品'!$A$4:$A$32=$B165)*('乐容-S级品'!$L$3:$CA$3=AQ$1)*('乐容-S级品'!$L$4:$CA$32)),0)</f>
      </c>
      <c r="AR165" s="280">
        <f>IFERROR(SUMPRODUCT(('控温被PRO-S级品'!$B$2:$B$10=$B165)*('控温被PRO-S级品'!$E$1:$BE$1=AR$1)*('控温被PRO-S级品'!$E$2:$BE$10)),0)+IFERROR(SUMPRODUCT(('冬被-S级品'!$B$2:$B$10=$B165)*('冬被-S级品'!$E$1:$AW$1=AR$1)*('冬被-S级品'!$E$2:$AW$10)),0)+IFERROR(SUMPRODUCT(('白止-S级品'!$A$2:$A$26=$B165)*('白止-S级品'!$D$1:$AV$1=AR$1)*('白止-S级品'!$D$2:$AV$26)),0)+IFERROR(SUMPRODUCT(('乐容-S级品'!$A$4:$A$32=$B165)*('乐容-S级品'!$L$3:$CA$3=AR$1)*('乐容-S级品'!$L$4:$CA$32)),0)</f>
      </c>
      <c r="AS165" s="280">
        <f>IFERROR(SUMPRODUCT(('控温被PRO-S级品'!$B$2:$B$10=$B165)*('控温被PRO-S级品'!$E$1:$BE$1=AS$1)*('控温被PRO-S级品'!$E$2:$BE$10)),0)+IFERROR(SUMPRODUCT(('冬被-S级品'!$B$2:$B$10=$B165)*('冬被-S级品'!$E$1:$AW$1=AS$1)*('冬被-S级品'!$E$2:$AW$10)),0)+IFERROR(SUMPRODUCT(('白止-S级品'!$A$2:$A$26=$B165)*('白止-S级品'!$D$1:$AV$1=AS$1)*('白止-S级品'!$D$2:$AV$26)),0)+IFERROR(SUMPRODUCT(('乐容-S级品'!$A$4:$A$32=$B165)*('乐容-S级品'!$L$3:$CA$3=AS$1)*('乐容-S级品'!$L$4:$CA$32)),0)</f>
      </c>
      <c r="AT165" s="280">
        <f>IFERROR(SUMPRODUCT(('控温被PRO-S级品'!$B$2:$B$10=$B165)*('控温被PRO-S级品'!$E$1:$BE$1=AT$1)*('控温被PRO-S级品'!$E$2:$BE$10)),0)+IFERROR(SUMPRODUCT(('冬被-S级品'!$B$2:$B$10=$B165)*('冬被-S级品'!$E$1:$AW$1=AT$1)*('冬被-S级品'!$E$2:$AW$10)),0)+IFERROR(SUMPRODUCT(('白止-S级品'!$A$2:$A$26=$B165)*('白止-S级品'!$D$1:$AV$1=AT$1)*('白止-S级品'!$D$2:$AV$26)),0)+IFERROR(SUMPRODUCT(('乐容-S级品'!$A$4:$A$32=$B165)*('乐容-S级品'!$L$3:$CA$3=AT$1)*('乐容-S级品'!$L$4:$CA$32)),0)</f>
      </c>
      <c r="AU165" s="280">
        <f>IFERROR(SUMPRODUCT(('控温被PRO-S级品'!$B$2:$B$10=$B165)*('控温被PRO-S级品'!$E$1:$BE$1=AU$1)*('控温被PRO-S级品'!$E$2:$BE$10)),0)+IFERROR(SUMPRODUCT(('冬被-S级品'!$B$2:$B$10=$B165)*('冬被-S级品'!$E$1:$AW$1=AU$1)*('冬被-S级品'!$E$2:$AW$10)),0)+IFERROR(SUMPRODUCT(('白止-S级品'!$A$2:$A$26=$B165)*('白止-S级品'!$D$1:$AV$1=AU$1)*('白止-S级品'!$D$2:$AV$26)),0)+IFERROR(SUMPRODUCT(('乐容-S级品'!$A$4:$A$32=$B165)*('乐容-S级品'!$L$3:$CA$3=AU$1)*('乐容-S级品'!$L$4:$CA$32)),0)</f>
      </c>
      <c r="AV165" s="280">
        <f>IFERROR(SUMPRODUCT(('控温被PRO-S级品'!$B$2:$B$10=$B165)*('控温被PRO-S级品'!$E$1:$BE$1=AV$1)*('控温被PRO-S级品'!$E$2:$BE$10)),0)+IFERROR(SUMPRODUCT(('冬被-S级品'!$B$2:$B$10=$B165)*('冬被-S级品'!$E$1:$AW$1=AV$1)*('冬被-S级品'!$E$2:$AW$10)),0)+IFERROR(SUMPRODUCT(('白止-S级品'!$A$2:$A$26=$B165)*('白止-S级品'!$D$1:$AV$1=AV$1)*('白止-S级品'!$D$2:$AV$26)),0)+IFERROR(SUMPRODUCT(('乐容-S级品'!$A$4:$A$32=$B165)*('乐容-S级品'!$L$3:$CA$3=AV$1)*('乐容-S级品'!$L$4:$CA$32)),0)</f>
      </c>
      <c r="AW165" s="280">
        <f>IFERROR(SUMPRODUCT(('控温被PRO-S级品'!$B$2:$B$10=$B165)*('控温被PRO-S级品'!$E$1:$BE$1=AW$1)*('控温被PRO-S级品'!$E$2:$BE$10)),0)+IFERROR(SUMPRODUCT(('冬被-S级品'!$B$2:$B$10=$B165)*('冬被-S级品'!$E$1:$AW$1=AW$1)*('冬被-S级品'!$E$2:$AW$10)),0)+IFERROR(SUMPRODUCT(('白止-S级品'!$A$2:$A$26=$B165)*('白止-S级品'!$D$1:$AV$1=AW$1)*('白止-S级品'!$D$2:$AV$26)),0)+IFERROR(SUMPRODUCT(('乐容-S级品'!$A$4:$A$32=$B165)*('乐容-S级品'!$L$3:$CA$3=AW$1)*('乐容-S级品'!$L$4:$CA$32)),0)</f>
      </c>
      <c r="AX165" s="280">
        <f>IFERROR(SUMPRODUCT(('控温被PRO-S级品'!$B$2:$B$10=$B165)*('控温被PRO-S级品'!$E$1:$BE$1=AX$1)*('控温被PRO-S级品'!$E$2:$BE$10)),0)+IFERROR(SUMPRODUCT(('冬被-S级品'!$B$2:$B$10=$B165)*('冬被-S级品'!$E$1:$AW$1=AX$1)*('冬被-S级品'!$E$2:$AW$10)),0)+IFERROR(SUMPRODUCT(('白止-S级品'!$A$2:$A$26=$B165)*('白止-S级品'!$D$1:$AV$1=AX$1)*('白止-S级品'!$D$2:$AV$26)),0)+IFERROR(SUMPRODUCT(('乐容-S级品'!$A$4:$A$32=$B165)*('乐容-S级品'!$L$3:$CA$3=AX$1)*('乐容-S级品'!$L$4:$CA$32)),0)</f>
      </c>
      <c r="AY165" s="280">
        <f>IFERROR(SUMPRODUCT(('控温被PRO-S级品'!$B$2:$B$10=$B165)*('控温被PRO-S级品'!$E$1:$BE$1=AY$1)*('控温被PRO-S级品'!$E$2:$BE$10)),0)+IFERROR(SUMPRODUCT(('冬被-S级品'!$B$2:$B$10=$B165)*('冬被-S级品'!$E$1:$AW$1=AY$1)*('冬被-S级品'!$E$2:$AW$10)),0)+IFERROR(SUMPRODUCT(('白止-S级品'!$A$2:$A$26=$B165)*('白止-S级品'!$D$1:$AV$1=AY$1)*('白止-S级品'!$D$2:$AV$26)),0)+IFERROR(SUMPRODUCT(('乐容-S级品'!$A$4:$A$32=$B165)*('乐容-S级品'!$L$3:$CA$3=AY$1)*('乐容-S级品'!$L$4:$CA$32)),0)</f>
      </c>
      <c r="AZ165" s="280">
        <f>IFERROR(SUMPRODUCT(('控温被PRO-S级品'!$B$2:$B$10=$B165)*('控温被PRO-S级品'!$E$1:$BE$1=AZ$1)*('控温被PRO-S级品'!$E$2:$BE$10)),0)+IFERROR(SUMPRODUCT(('冬被-S级品'!$B$2:$B$10=$B165)*('冬被-S级品'!$E$1:$AW$1=AZ$1)*('冬被-S级品'!$E$2:$AW$10)),0)+IFERROR(SUMPRODUCT(('白止-S级品'!$A$2:$A$26=$B165)*('白止-S级品'!$D$1:$AV$1=AZ$1)*('白止-S级品'!$D$2:$AV$26)),0)+IFERROR(SUMPRODUCT(('乐容-S级品'!$A$4:$A$32=$B165)*('乐容-S级品'!$L$3:$CA$3=AZ$1)*('乐容-S级品'!$L$4:$CA$32)),0)</f>
      </c>
      <c r="BA165" s="280">
        <f>IFERROR(SUMPRODUCT(('控温被PRO-S级品'!$B$2:$B$10=$B165)*('控温被PRO-S级品'!$E$1:$BE$1=BA$1)*('控温被PRO-S级品'!$E$2:$BE$10)),0)+IFERROR(SUMPRODUCT(('冬被-S级品'!$B$2:$B$10=$B165)*('冬被-S级品'!$E$1:$AW$1=BA$1)*('冬被-S级品'!$E$2:$AW$10)),0)+IFERROR(SUMPRODUCT(('白止-S级品'!$A$2:$A$26=$B165)*('白止-S级品'!$D$1:$AV$1=BA$1)*('白止-S级品'!$D$2:$AV$26)),0)+IFERROR(SUMPRODUCT(('乐容-S级品'!$A$4:$A$32=$B165)*('乐容-S级品'!$L$3:$CA$3=BA$1)*('乐容-S级品'!$L$4:$CA$32)),0)</f>
      </c>
      <c r="BB165" s="280">
        <f>IFERROR(SUMPRODUCT(('控温被PRO-S级品'!$B$2:$B$10=$B165)*('控温被PRO-S级品'!$E$1:$BE$1=BB$1)*('控温被PRO-S级品'!$E$2:$BE$10)),0)+IFERROR(SUMPRODUCT(('冬被-S级品'!$B$2:$B$10=$B165)*('冬被-S级品'!$E$1:$AW$1=BB$1)*('冬被-S级品'!$E$2:$AW$10)),0)+IFERROR(SUMPRODUCT(('白止-S级品'!$A$2:$A$26=$B165)*('白止-S级品'!$D$1:$AV$1=BB$1)*('白止-S级品'!$D$2:$AV$26)),0)+IFERROR(SUMPRODUCT(('乐容-S级品'!$A$4:$A$32=$B165)*('乐容-S级品'!$L$3:$CA$3=BB$1)*('乐容-S级品'!$L$4:$CA$32)),0)</f>
      </c>
      <c r="BC165" s="280">
        <f>IFERROR(SUMPRODUCT(('控温被PRO-S级品'!$B$2:$B$10=$B165)*('控温被PRO-S级品'!$E$1:$BE$1=BC$1)*('控温被PRO-S级品'!$E$2:$BE$10)),0)+IFERROR(SUMPRODUCT(('冬被-S级品'!$B$2:$B$10=$B165)*('冬被-S级品'!$E$1:$AW$1=BC$1)*('冬被-S级品'!$E$2:$AW$10)),0)+IFERROR(SUMPRODUCT(('白止-S级品'!$A$2:$A$26=$B165)*('白止-S级品'!$D$1:$AV$1=BC$1)*('白止-S级品'!$D$2:$AV$26)),0)+IFERROR(SUMPRODUCT(('乐容-S级品'!$A$4:$A$32=$B165)*('乐容-S级品'!$L$3:$CA$3=BC$1)*('乐容-S级品'!$L$4:$CA$32)),0)</f>
      </c>
      <c r="BD165" s="280">
        <f>IFERROR(SUMPRODUCT(('控温被PRO-S级品'!$B$2:$B$10=$B165)*('控温被PRO-S级品'!$E$1:$BE$1=BD$1)*('控温被PRO-S级品'!$E$2:$BE$10)),0)+IFERROR(SUMPRODUCT(('冬被-S级品'!$B$2:$B$10=$B165)*('冬被-S级品'!$E$1:$AW$1=BD$1)*('冬被-S级品'!$E$2:$AW$10)),0)+IFERROR(SUMPRODUCT(('白止-S级品'!$A$2:$A$26=$B165)*('白止-S级品'!$D$1:$AV$1=BD$1)*('白止-S级品'!$D$2:$AV$26)),0)+IFERROR(SUMPRODUCT(('乐容-S级品'!$A$4:$A$32=$B165)*('乐容-S级品'!$L$3:$CA$3=BD$1)*('乐容-S级品'!$L$4:$CA$32)),0)</f>
      </c>
      <c r="BE165" s="280">
        <f>IFERROR(SUMPRODUCT(('控温被PRO-S级品'!$B$2:$B$10=$B165)*('控温被PRO-S级品'!$E$1:$BE$1=BE$1)*('控温被PRO-S级品'!$E$2:$BE$10)),0)+IFERROR(SUMPRODUCT(('冬被-S级品'!$B$2:$B$10=$B165)*('冬被-S级品'!$E$1:$AW$1=BE$1)*('冬被-S级品'!$E$2:$AW$10)),0)+IFERROR(SUMPRODUCT(('白止-S级品'!$A$2:$A$26=$B165)*('白止-S级品'!$D$1:$AV$1=BE$1)*('白止-S级品'!$D$2:$AV$26)),0)+IFERROR(SUMPRODUCT(('乐容-S级品'!$A$4:$A$32=$B165)*('乐容-S级品'!$L$3:$CA$3=BE$1)*('乐容-S级品'!$L$4:$CA$32)),0)</f>
      </c>
      <c r="BF165" s="280">
        <f>IFERROR(SUMPRODUCT(('控温被PRO-S级品'!$B$2:$B$10=$B165)*('控温被PRO-S级品'!$E$1:$BE$1=BF$1)*('控温被PRO-S级品'!$E$2:$BE$10)),0)+IFERROR(SUMPRODUCT(('冬被-S级品'!$B$2:$B$10=$B165)*('冬被-S级品'!$E$1:$AW$1=BF$1)*('冬被-S级品'!$E$2:$AW$10)),0)+IFERROR(SUMPRODUCT(('白止-S级品'!$A$2:$A$26=$B165)*('白止-S级品'!$D$1:$AV$1=BF$1)*('白止-S级品'!$D$2:$AV$26)),0)+IFERROR(SUMPRODUCT(('乐容-S级品'!$A$4:$A$32=$B165)*('乐容-S级品'!$L$3:$CA$3=BF$1)*('乐容-S级品'!$L$4:$CA$32)),0)</f>
      </c>
      <c r="BG165" s="280">
        <f>IFERROR(SUMPRODUCT(('控温被PRO-S级品'!$B$2:$B$10=$B165)*('控温被PRO-S级品'!$E$1:$BE$1=BG$1)*('控温被PRO-S级品'!$E$2:$BE$10)),0)+IFERROR(SUMPRODUCT(('冬被-S级品'!$B$2:$B$10=$B165)*('冬被-S级品'!$E$1:$AW$1=BG$1)*('冬被-S级品'!$E$2:$AW$10)),0)+IFERROR(SUMPRODUCT(('白止-S级品'!$A$2:$A$26=$B165)*('白止-S级品'!$D$1:$AV$1=BG$1)*('白止-S级品'!$D$2:$AV$26)),0)+IFERROR(SUMPRODUCT(('乐容-S级品'!$A$4:$A$32=$B165)*('乐容-S级品'!$L$3:$CA$3=BG$1)*('乐容-S级品'!$L$4:$CA$32)),0)</f>
      </c>
      <c r="BH165" s="280">
        <f>IFERROR(SUMPRODUCT(('控温被PRO-S级品'!$B$2:$B$10=$B165)*('控温被PRO-S级品'!$E$1:$BE$1=BH$1)*('控温被PRO-S级品'!$E$2:$BE$10)),0)+IFERROR(SUMPRODUCT(('冬被-S级品'!$B$2:$B$10=$B165)*('冬被-S级品'!$E$1:$AW$1=BH$1)*('冬被-S级品'!$E$2:$AW$10)),0)+IFERROR(SUMPRODUCT(('白止-S级品'!$A$2:$A$26=$B165)*('白止-S级品'!$D$1:$AV$1=BH$1)*('白止-S级品'!$D$2:$AV$26)),0)+IFERROR(SUMPRODUCT(('乐容-S级品'!$A$4:$A$32=$B165)*('乐容-S级品'!$L$3:$CA$3=BH$1)*('乐容-S级品'!$L$4:$CA$32)),0)</f>
      </c>
      <c r="BI165" s="280">
        <f>IFERROR(SUMPRODUCT(('控温被PRO-S级品'!$B$2:$B$10=$B165)*('控温被PRO-S级品'!$E$1:$BE$1=BI$1)*('控温被PRO-S级品'!$E$2:$BE$10)),0)+IFERROR(SUMPRODUCT(('冬被-S级品'!$B$2:$B$10=$B165)*('冬被-S级品'!$E$1:$AW$1=BI$1)*('冬被-S级品'!$E$2:$AW$10)),0)+IFERROR(SUMPRODUCT(('白止-S级品'!$A$2:$A$26=$B165)*('白止-S级品'!$D$1:$AV$1=BI$1)*('白止-S级品'!$D$2:$AV$26)),0)+IFERROR(SUMPRODUCT(('乐容-S级品'!$A$4:$A$32=$B165)*('乐容-S级品'!$L$3:$CA$3=BI$1)*('乐容-S级品'!$L$4:$CA$32)),0)</f>
      </c>
      <c r="BJ165" s="280">
        <f>IFERROR(SUMPRODUCT(('控温被PRO-S级品'!$B$2:$B$10=$B165)*('控温被PRO-S级品'!$E$1:$BE$1=BJ$1)*('控温被PRO-S级品'!$E$2:$BE$10)),0)+IFERROR(SUMPRODUCT(('冬被-S级品'!$B$2:$B$10=$B165)*('冬被-S级品'!$E$1:$AW$1=BJ$1)*('冬被-S级品'!$E$2:$AW$10)),0)+IFERROR(SUMPRODUCT(('白止-S级品'!$A$2:$A$26=$B165)*('白止-S级品'!$D$1:$AV$1=BJ$1)*('白止-S级品'!$D$2:$AV$26)),0)+IFERROR(SUMPRODUCT(('乐容-S级品'!$A$4:$A$32=$B165)*('乐容-S级品'!$L$3:$CA$3=BJ$1)*('乐容-S级品'!$L$4:$CA$32)),0)</f>
      </c>
      <c r="BK165" s="280">
        <f>IFERROR(SUMPRODUCT(('控温被PRO-S级品'!$B$2:$B$10=$B165)*('控温被PRO-S级品'!$E$1:$BE$1=BK$1)*('控温被PRO-S级品'!$E$2:$BE$10)),0)+IFERROR(SUMPRODUCT(('冬被-S级品'!$B$2:$B$10=$B165)*('冬被-S级品'!$E$1:$AW$1=BK$1)*('冬被-S级品'!$E$2:$AW$10)),0)+IFERROR(SUMPRODUCT(('白止-S级品'!$A$2:$A$26=$B165)*('白止-S级品'!$D$1:$AV$1=BK$1)*('白止-S级品'!$D$2:$AV$26)),0)+IFERROR(SUMPRODUCT(('乐容-S级品'!$A$4:$A$32=$B165)*('乐容-S级品'!$L$3:$CA$3=BK$1)*('乐容-S级品'!$L$4:$CA$32)),0)</f>
      </c>
      <c r="BL165" s="280">
        <f>IFERROR(SUMPRODUCT(('控温被PRO-S级品'!$B$2:$B$10=$B165)*('控温被PRO-S级品'!$E$1:$BE$1=BL$1)*('控温被PRO-S级品'!$E$2:$BE$10)),0)+IFERROR(SUMPRODUCT(('冬被-S级品'!$B$2:$B$10=$B165)*('冬被-S级品'!$E$1:$AW$1=BL$1)*('冬被-S级品'!$E$2:$AW$10)),0)+IFERROR(SUMPRODUCT(('白止-S级品'!$A$2:$A$26=$B165)*('白止-S级品'!$D$1:$AV$1=BL$1)*('白止-S级品'!$D$2:$AV$26)),0)+IFERROR(SUMPRODUCT(('乐容-S级品'!$A$4:$A$32=$B165)*('乐容-S级品'!$L$3:$CA$3=BL$1)*('乐容-S级品'!$L$4:$CA$32)),0)</f>
      </c>
      <c r="BM165" s="280">
        <f>IFERROR(SUMPRODUCT(('控温被PRO-S级品'!$B$2:$B$10=$B165)*('控温被PRO-S级品'!$E$1:$BE$1=BM$1)*('控温被PRO-S级品'!$E$2:$BE$10)),0)+IFERROR(SUMPRODUCT(('冬被-S级品'!$B$2:$B$10=$B165)*('冬被-S级品'!$E$1:$AW$1=BM$1)*('冬被-S级品'!$E$2:$AW$10)),0)+IFERROR(SUMPRODUCT(('白止-S级品'!$A$2:$A$26=$B165)*('白止-S级品'!$D$1:$AV$1=BM$1)*('白止-S级品'!$D$2:$AV$26)),0)+IFERROR(SUMPRODUCT(('乐容-S级品'!$A$4:$A$32=$B165)*('乐容-S级品'!$L$3:$CA$3=BM$1)*('乐容-S级品'!$L$4:$CA$32)),0)</f>
      </c>
      <c r="BN165" s="280">
        <f>IFERROR(SUMPRODUCT(('控温被PRO-S级品'!$B$2:$B$10=$B165)*('控温被PRO-S级品'!$E$1:$BE$1=BN$1)*('控温被PRO-S级品'!$E$2:$BE$10)),0)+IFERROR(SUMPRODUCT(('冬被-S级品'!$B$2:$B$10=$B165)*('冬被-S级品'!$E$1:$AW$1=BN$1)*('冬被-S级品'!$E$2:$AW$10)),0)+IFERROR(SUMPRODUCT(('白止-S级品'!$A$2:$A$26=$B165)*('白止-S级品'!$D$1:$AV$1=BN$1)*('白止-S级品'!$D$2:$AV$26)),0)+IFERROR(SUMPRODUCT(('乐容-S级品'!$A$4:$A$32=$B165)*('乐容-S级品'!$L$3:$CA$3=BN$1)*('乐容-S级品'!$L$4:$CA$32)),0)</f>
      </c>
      <c r="BO165" s="280">
        <f>IFERROR(SUMPRODUCT(('控温被PRO-S级品'!$B$2:$B$10=$B165)*('控温被PRO-S级品'!$E$1:$BE$1=BO$1)*('控温被PRO-S级品'!$E$2:$BE$10)),0)+IFERROR(SUMPRODUCT(('冬被-S级品'!$B$2:$B$10=$B165)*('冬被-S级品'!$E$1:$AW$1=BO$1)*('冬被-S级品'!$E$2:$AW$10)),0)+IFERROR(SUMPRODUCT(('白止-S级品'!$A$2:$A$26=$B165)*('白止-S级品'!$D$1:$AV$1=BO$1)*('白止-S级品'!$D$2:$AV$26)),0)+IFERROR(SUMPRODUCT(('乐容-S级品'!$A$4:$A$32=$B165)*('乐容-S级品'!$L$3:$CA$3=BO$1)*('乐容-S级品'!$L$4:$CA$32)),0)</f>
      </c>
      <c r="BP165" s="280">
        <f>IFERROR(SUMPRODUCT(('控温被PRO-S级品'!$B$2:$B$10=$B165)*('控温被PRO-S级品'!$E$1:$BE$1=BP$1)*('控温被PRO-S级品'!$E$2:$BE$10)),0)+IFERROR(SUMPRODUCT(('冬被-S级品'!$B$2:$B$10=$B165)*('冬被-S级品'!$E$1:$AW$1=BP$1)*('冬被-S级品'!$E$2:$AW$10)),0)+IFERROR(SUMPRODUCT(('白止-S级品'!$A$2:$A$26=$B165)*('白止-S级品'!$D$1:$AV$1=BP$1)*('白止-S级品'!$D$2:$AV$26)),0)+IFERROR(SUMPRODUCT(('乐容-S级品'!$A$4:$A$32=$B165)*('乐容-S级品'!$L$3:$CA$3=BP$1)*('乐容-S级品'!$L$4:$CA$32)),0)</f>
      </c>
      <c r="BQ165" s="280">
        <f>IFERROR(SUMPRODUCT(('控温被PRO-S级品'!$B$2:$B$10=$B165)*('控温被PRO-S级品'!$E$1:$BE$1=BQ$1)*('控温被PRO-S级品'!$E$2:$BE$10)),0)+IFERROR(SUMPRODUCT(('冬被-S级品'!$B$2:$B$10=$B165)*('冬被-S级品'!$E$1:$AW$1=BQ$1)*('冬被-S级品'!$E$2:$AW$10)),0)+IFERROR(SUMPRODUCT(('白止-S级品'!$A$2:$A$26=$B165)*('白止-S级品'!$D$1:$AV$1=BQ$1)*('白止-S级品'!$D$2:$AV$26)),0)+IFERROR(SUMPRODUCT(('乐容-S级品'!$A$4:$A$32=$B165)*('乐容-S级品'!$L$3:$CA$3=BQ$1)*('乐容-S级品'!$L$4:$CA$32)),0)</f>
      </c>
      <c r="BR165" s="280">
        <f>IFERROR(SUMPRODUCT(('控温被PRO-S级品'!$B$2:$B$10=$B165)*('控温被PRO-S级品'!$E$1:$BE$1=BR$1)*('控温被PRO-S级品'!$E$2:$BE$10)),0)+IFERROR(SUMPRODUCT(('冬被-S级品'!$B$2:$B$10=$B165)*('冬被-S级品'!$E$1:$AW$1=BR$1)*('冬被-S级品'!$E$2:$AW$10)),0)+IFERROR(SUMPRODUCT(('白止-S级品'!$A$2:$A$26=$B165)*('白止-S级品'!$D$1:$AV$1=BR$1)*('白止-S级品'!$D$2:$AV$26)),0)+IFERROR(SUMPRODUCT(('乐容-S级品'!$A$4:$A$32=$B165)*('乐容-S级品'!$L$3:$CA$3=BR$1)*('乐容-S级品'!$L$4:$CA$32)),0)</f>
      </c>
      <c r="BS165" s="280">
        <f>IFERROR(SUMPRODUCT(('控温被PRO-S级品'!$B$2:$B$10=$B165)*('控温被PRO-S级品'!$E$1:$BE$1=BS$1)*('控温被PRO-S级品'!$E$2:$BE$10)),0)+IFERROR(SUMPRODUCT(('冬被-S级品'!$B$2:$B$10=$B165)*('冬被-S级品'!$E$1:$AW$1=BS$1)*('冬被-S级品'!$E$2:$AW$10)),0)+IFERROR(SUMPRODUCT(('白止-S级品'!$A$2:$A$26=$B165)*('白止-S级品'!$D$1:$AV$1=BS$1)*('白止-S级品'!$D$2:$AV$26)),0)+IFERROR(SUMPRODUCT(('乐容-S级品'!$A$4:$A$32=$B165)*('乐容-S级品'!$L$3:$CA$3=BS$1)*('乐容-S级品'!$L$4:$CA$32)),0)</f>
      </c>
      <c r="BT165" s="280">
        <f>IFERROR(SUMPRODUCT(('控温被PRO-S级品'!$B$2:$B$10=$B165)*('控温被PRO-S级品'!$E$1:$BE$1=BT$1)*('控温被PRO-S级品'!$E$2:$BE$10)),0)+IFERROR(SUMPRODUCT(('冬被-S级品'!$B$2:$B$10=$B165)*('冬被-S级品'!$E$1:$AW$1=BT$1)*('冬被-S级品'!$E$2:$AW$10)),0)+IFERROR(SUMPRODUCT(('白止-S级品'!$A$2:$A$26=$B165)*('白止-S级品'!$D$1:$AV$1=BT$1)*('白止-S级品'!$D$2:$AV$26)),0)+IFERROR(SUMPRODUCT(('乐容-S级品'!$A$4:$A$32=$B165)*('乐容-S级品'!$L$3:$CA$3=BT$1)*('乐容-S级品'!$L$4:$CA$32)),0)</f>
      </c>
      <c r="BU165" s="280">
        <f>IFERROR(SUMPRODUCT(('控温被PRO-S级品'!$B$2:$B$10=$B165)*('控温被PRO-S级品'!$E$1:$BE$1=BU$1)*('控温被PRO-S级品'!$E$2:$BE$10)),0)+IFERROR(SUMPRODUCT(('冬被-S级品'!$B$2:$B$10=$B165)*('冬被-S级品'!$E$1:$AW$1=BU$1)*('冬被-S级品'!$E$2:$AW$10)),0)+IFERROR(SUMPRODUCT(('白止-S级品'!$A$2:$A$26=$B165)*('白止-S级品'!$D$1:$AV$1=BU$1)*('白止-S级品'!$D$2:$AV$26)),0)+IFERROR(SUMPRODUCT(('乐容-S级品'!$A$4:$A$32=$B165)*('乐容-S级品'!$L$3:$CA$3=BU$1)*('乐容-S级品'!$L$4:$CA$32)),0)</f>
      </c>
      <c r="BV165" s="280">
        <f>IFERROR(SUMPRODUCT(('控温被PRO-S级品'!$B$2:$B$10=$B165)*('控温被PRO-S级品'!$E$1:$BE$1=BV$1)*('控温被PRO-S级品'!$E$2:$BE$10)),0)+IFERROR(SUMPRODUCT(('冬被-S级品'!$B$2:$B$10=$B165)*('冬被-S级品'!$E$1:$AW$1=BV$1)*('冬被-S级品'!$E$2:$AW$10)),0)+IFERROR(SUMPRODUCT(('白止-S级品'!$A$2:$A$26=$B165)*('白止-S级品'!$D$1:$AV$1=BV$1)*('白止-S级品'!$D$2:$AV$26)),0)+IFERROR(SUMPRODUCT(('乐容-S级品'!$A$4:$A$32=$B165)*('乐容-S级品'!$L$3:$CA$3=BV$1)*('乐容-S级品'!$L$4:$CA$32)),0)</f>
      </c>
      <c r="BW165" s="280">
        <f>IFERROR(SUMPRODUCT(('控温被PRO-S级品'!$B$2:$B$10=$B165)*('控温被PRO-S级品'!$E$1:$BE$1=BW$1)*('控温被PRO-S级品'!$E$2:$BE$10)),0)+IFERROR(SUMPRODUCT(('冬被-S级品'!$B$2:$B$10=$B165)*('冬被-S级品'!$E$1:$AW$1=BW$1)*('冬被-S级品'!$E$2:$AW$10)),0)+IFERROR(SUMPRODUCT(('白止-S级品'!$A$2:$A$26=$B165)*('白止-S级品'!$D$1:$AV$1=BW$1)*('白止-S级品'!$D$2:$AV$26)),0)+IFERROR(SUMPRODUCT(('乐容-S级品'!$A$4:$A$32=$B165)*('乐容-S级品'!$L$3:$CA$3=BW$1)*('乐容-S级品'!$L$4:$CA$32)),0)</f>
      </c>
      <c r="BX165" s="280">
        <f>IFERROR(SUMPRODUCT(('控温被PRO-S级品'!$B$2:$B$10=$B165)*('控温被PRO-S级品'!$E$1:$BE$1=BX$1)*('控温被PRO-S级品'!$E$2:$BE$10)),0)+IFERROR(SUMPRODUCT(('冬被-S级品'!$B$2:$B$10=$B165)*('冬被-S级品'!$E$1:$AW$1=BX$1)*('冬被-S级品'!$E$2:$AW$10)),0)+IFERROR(SUMPRODUCT(('白止-S级品'!$A$2:$A$26=$B165)*('白止-S级品'!$D$1:$AV$1=BX$1)*('白止-S级品'!$D$2:$AV$26)),0)+IFERROR(SUMPRODUCT(('乐容-S级品'!$A$4:$A$32=$B165)*('乐容-S级品'!$L$3:$CA$3=BX$1)*('乐容-S级品'!$L$4:$CA$32)),0)</f>
      </c>
      <c r="BY165" s="280">
        <f>IFERROR(SUMPRODUCT(('控温被PRO-S级品'!$B$2:$B$10=$B165)*('控温被PRO-S级品'!$E$1:$BE$1=BY$1)*('控温被PRO-S级品'!$E$2:$BE$10)),0)+IFERROR(SUMPRODUCT(('冬被-S级品'!$B$2:$B$10=$B165)*('冬被-S级品'!$E$1:$AW$1=BY$1)*('冬被-S级品'!$E$2:$AW$10)),0)+IFERROR(SUMPRODUCT(('白止-S级品'!$A$2:$A$26=$B165)*('白止-S级品'!$D$1:$AV$1=BY$1)*('白止-S级品'!$D$2:$AV$26)),0)+IFERROR(SUMPRODUCT(('乐容-S级品'!$A$4:$A$32=$B165)*('乐容-S级品'!$L$3:$CA$3=BY$1)*('乐容-S级品'!$L$4:$CA$32)),0)</f>
      </c>
      <c r="BZ165" s="280">
        <f>IFERROR(SUMPRODUCT(('控温被PRO-S级品'!$B$2:$B$10=$B165)*('控温被PRO-S级品'!$E$1:$BE$1=BZ$1)*('控温被PRO-S级品'!$E$2:$BE$10)),0)+IFERROR(SUMPRODUCT(('冬被-S级品'!$B$2:$B$10=$B165)*('冬被-S级品'!$E$1:$AW$1=BZ$1)*('冬被-S级品'!$E$2:$AW$10)),0)+IFERROR(SUMPRODUCT(('白止-S级品'!$A$2:$A$26=$B165)*('白止-S级品'!$D$1:$AV$1=BZ$1)*('白止-S级品'!$D$2:$AV$26)),0)+IFERROR(SUMPRODUCT(('乐容-S级品'!$A$4:$A$32=$B165)*('乐容-S级品'!$L$3:$CA$3=BZ$1)*('乐容-S级品'!$L$4:$CA$32)),0)</f>
      </c>
      <c r="CA165" s="280">
        <f>IFERROR(SUMPRODUCT(('控温被PRO-S级品'!$B$2:$B$10=$B165)*('控温被PRO-S级品'!$E$1:$BE$1=CA$1)*('控温被PRO-S级品'!$E$2:$BE$10)),0)+IFERROR(SUMPRODUCT(('冬被-S级品'!$B$2:$B$10=$B165)*('冬被-S级品'!$E$1:$AW$1=CA$1)*('冬被-S级品'!$E$2:$AW$10)),0)+IFERROR(SUMPRODUCT(('白止-S级品'!$A$2:$A$26=$B165)*('白止-S级品'!$D$1:$AV$1=CA$1)*('白止-S级品'!$D$2:$AV$26)),0)+IFERROR(SUMPRODUCT(('乐容-S级品'!$A$4:$A$32=$B165)*('乐容-S级品'!$L$3:$CA$3=CA$1)*('乐容-S级品'!$L$4:$CA$32)),0)</f>
      </c>
      <c r="CB165" s="280">
        <f>IFERROR(SUMPRODUCT(('控温被PRO-S级品'!$B$2:$B$10=$B165)*('控温被PRO-S级品'!$E$1:$BE$1=CB$1)*('控温被PRO-S级品'!$E$2:$BE$10)),0)+IFERROR(SUMPRODUCT(('冬被-S级品'!$B$2:$B$10=$B165)*('冬被-S级品'!$E$1:$AW$1=CB$1)*('冬被-S级品'!$E$2:$AW$10)),0)+IFERROR(SUMPRODUCT(('白止-S级品'!$A$2:$A$26=$B165)*('白止-S级品'!$D$1:$AV$1=CB$1)*('白止-S级品'!$D$2:$AV$26)),0)+IFERROR(SUMPRODUCT(('乐容-S级品'!$A$4:$A$32=$B165)*('乐容-S级品'!$L$3:$CA$3=CB$1)*('乐容-S级品'!$L$4:$CA$32)),0)</f>
      </c>
      <c r="CC165" s="280">
        <f>IFERROR(SUMPRODUCT(('控温被PRO-S级品'!$B$2:$B$10=$B165)*('控温被PRO-S级品'!$E$1:$BE$1=CC$1)*('控温被PRO-S级品'!$E$2:$BE$10)),0)+IFERROR(SUMPRODUCT(('冬被-S级品'!$B$2:$B$10=$B165)*('冬被-S级品'!$E$1:$AW$1=CC$1)*('冬被-S级品'!$E$2:$AW$10)),0)+IFERROR(SUMPRODUCT(('白止-S级品'!$A$2:$A$26=$B165)*('白止-S级品'!$D$1:$AV$1=CC$1)*('白止-S级品'!$D$2:$AV$26)),0)+IFERROR(SUMPRODUCT(('乐容-S级品'!$A$4:$A$32=$B165)*('乐容-S级品'!$L$3:$CA$3=CC$1)*('乐容-S级品'!$L$4:$CA$32)),0)</f>
      </c>
      <c r="CD165" s="280">
        <f>IFERROR(SUMPRODUCT(('控温被PRO-S级品'!$B$2:$B$10=$B165)*('控温被PRO-S级品'!$E$1:$BE$1=CD$1)*('控温被PRO-S级品'!$E$2:$BE$10)),0)+IFERROR(SUMPRODUCT(('冬被-S级品'!$B$2:$B$10=$B165)*('冬被-S级品'!$E$1:$AW$1=CD$1)*('冬被-S级品'!$E$2:$AW$10)),0)+IFERROR(SUMPRODUCT(('白止-S级品'!$A$2:$A$26=$B165)*('白止-S级品'!$D$1:$AV$1=CD$1)*('白止-S级品'!$D$2:$AV$26)),0)+IFERROR(SUMPRODUCT(('乐容-S级品'!$A$4:$A$32=$B165)*('乐容-S级品'!$L$3:$CA$3=CD$1)*('乐容-S级品'!$L$4:$CA$32)),0)</f>
      </c>
      <c r="CE165" s="280">
        <f>IFERROR(SUMPRODUCT(('控温被PRO-S级品'!$B$2:$B$10=$B165)*('控温被PRO-S级品'!$E$1:$BE$1=CE$1)*('控温被PRO-S级品'!$E$2:$BE$10)),0)+IFERROR(SUMPRODUCT(('冬被-S级品'!$B$2:$B$10=$B165)*('冬被-S级品'!$E$1:$AW$1=CE$1)*('冬被-S级品'!$E$2:$AW$10)),0)+IFERROR(SUMPRODUCT(('白止-S级品'!$A$2:$A$26=$B165)*('白止-S级品'!$D$1:$AV$1=CE$1)*('白止-S级品'!$D$2:$AV$26)),0)+IFERROR(SUMPRODUCT(('乐容-S级品'!$A$4:$A$32=$B165)*('乐容-S级品'!$L$3:$CA$3=CE$1)*('乐容-S级品'!$L$4:$CA$32)),0)</f>
      </c>
      <c r="CF165" s="280">
        <f>IFERROR(SUMPRODUCT(('控温被PRO-S级品'!$B$2:$B$10=$B165)*('控温被PRO-S级品'!$E$1:$BE$1=CF$1)*('控温被PRO-S级品'!$E$2:$BE$10)),0)+IFERROR(SUMPRODUCT(('冬被-S级品'!$B$2:$B$10=$B165)*('冬被-S级品'!$E$1:$AW$1=CF$1)*('冬被-S级品'!$E$2:$AW$10)),0)+IFERROR(SUMPRODUCT(('白止-S级品'!$A$2:$A$26=$B165)*('白止-S级品'!$D$1:$AV$1=CF$1)*('白止-S级品'!$D$2:$AV$26)),0)+IFERROR(SUMPRODUCT(('乐容-S级品'!$A$4:$A$32=$B165)*('乐容-S级品'!$L$3:$CA$3=CF$1)*('乐容-S级品'!$L$4:$CA$32)),0)</f>
      </c>
      <c r="CG165" s="280">
        <f>IFERROR(SUMPRODUCT(('控温被PRO-S级品'!$B$2:$B$10=$B165)*('控温被PRO-S级品'!$E$1:$BE$1=CG$1)*('控温被PRO-S级品'!$E$2:$BE$10)),0)+IFERROR(SUMPRODUCT(('冬被-S级品'!$B$2:$B$10=$B165)*('冬被-S级品'!$E$1:$AW$1=CG$1)*('冬被-S级品'!$E$2:$AW$10)),0)+IFERROR(SUMPRODUCT(('白止-S级品'!$A$2:$A$26=$B165)*('白止-S级品'!$D$1:$AV$1=CG$1)*('白止-S级品'!$D$2:$AV$26)),0)+IFERROR(SUMPRODUCT(('乐容-S级品'!$A$4:$A$32=$B165)*('乐容-S级品'!$L$3:$CA$3=CG$1)*('乐容-S级品'!$L$4:$CA$32)),0)</f>
      </c>
      <c r="CH165" s="280">
        <f>IFERROR(SUMPRODUCT(('控温被PRO-S级品'!$B$2:$B$10=$B165)*('控温被PRO-S级品'!$E$1:$BE$1=CH$1)*('控温被PRO-S级品'!$E$2:$BE$10)),0)+IFERROR(SUMPRODUCT(('冬被-S级品'!$B$2:$B$10=$B165)*('冬被-S级品'!$E$1:$AW$1=CH$1)*('冬被-S级品'!$E$2:$AW$10)),0)+IFERROR(SUMPRODUCT(('白止-S级品'!$A$2:$A$26=$B165)*('白止-S级品'!$D$1:$AV$1=CH$1)*('白止-S级品'!$D$2:$AV$26)),0)+IFERROR(SUMPRODUCT(('乐容-S级品'!$A$4:$A$32=$B165)*('乐容-S级品'!$L$3:$CA$3=CH$1)*('乐容-S级品'!$L$4:$CA$32)),0)</f>
      </c>
      <c r="CI165" s="280">
        <f>IFERROR(SUMPRODUCT(('控温被PRO-S级品'!$B$2:$B$10=$B165)*('控温被PRO-S级品'!$E$1:$BE$1=CI$1)*('控温被PRO-S级品'!$E$2:$BE$10)),0)+IFERROR(SUMPRODUCT(('冬被-S级品'!$B$2:$B$10=$B165)*('冬被-S级品'!$E$1:$AW$1=CI$1)*('冬被-S级品'!$E$2:$AW$10)),0)+IFERROR(SUMPRODUCT(('白止-S级品'!$A$2:$A$26=$B165)*('白止-S级品'!$D$1:$AV$1=CI$1)*('白止-S级品'!$D$2:$AV$26)),0)+IFERROR(SUMPRODUCT(('乐容-S级品'!$A$4:$A$32=$B165)*('乐容-S级品'!$L$3:$CA$3=CI$1)*('乐容-S级品'!$L$4:$CA$32)),0)</f>
      </c>
      <c r="CJ165" s="280">
        <f>IFERROR(SUMPRODUCT(('控温被PRO-S级品'!$B$2:$B$10=$B165)*('控温被PRO-S级品'!$E$1:$BE$1=CJ$1)*('控温被PRO-S级品'!$E$2:$BE$10)),0)+IFERROR(SUMPRODUCT(('冬被-S级品'!$B$2:$B$10=$B165)*('冬被-S级品'!$E$1:$AW$1=CJ$1)*('冬被-S级品'!$E$2:$AW$10)),0)+IFERROR(SUMPRODUCT(('白止-S级品'!$A$2:$A$26=$B165)*('白止-S级品'!$D$1:$AV$1=CJ$1)*('白止-S级品'!$D$2:$AV$26)),0)+IFERROR(SUMPRODUCT(('乐容-S级品'!$A$4:$A$32=$B165)*('乐容-S级品'!$L$3:$CA$3=CJ$1)*('乐容-S级品'!$L$4:$CA$32)),0)</f>
      </c>
      <c r="CK165" s="280">
        <f>IFERROR(SUMPRODUCT(('控温被PRO-S级品'!$B$2:$B$10=$B165)*('控温被PRO-S级品'!$E$1:$BE$1=CK$1)*('控温被PRO-S级品'!$E$2:$BE$10)),0)+IFERROR(SUMPRODUCT(('冬被-S级品'!$B$2:$B$10=$B165)*('冬被-S级品'!$E$1:$AW$1=CK$1)*('冬被-S级品'!$E$2:$AW$10)),0)+IFERROR(SUMPRODUCT(('白止-S级品'!$A$2:$A$26=$B165)*('白止-S级品'!$D$1:$AV$1=CK$1)*('白止-S级品'!$D$2:$AV$26)),0)+IFERROR(SUMPRODUCT(('乐容-S级品'!$A$4:$A$32=$B165)*('乐容-S级品'!$L$3:$CA$3=CK$1)*('乐容-S级品'!$L$4:$CA$32)),0)</f>
      </c>
      <c r="CL165" s="280">
        <f>IFERROR(SUMPRODUCT(('控温被PRO-S级品'!$B$2:$B$10=$B165)*('控温被PRO-S级品'!$E$1:$BE$1=CL$1)*('控温被PRO-S级品'!$E$2:$BE$10)),0)+IFERROR(SUMPRODUCT(('冬被-S级品'!$B$2:$B$10=$B165)*('冬被-S级品'!$E$1:$AW$1=CL$1)*('冬被-S级品'!$E$2:$AW$10)),0)+IFERROR(SUMPRODUCT(('白止-S级品'!$A$2:$A$26=$B165)*('白止-S级品'!$D$1:$AV$1=CL$1)*('白止-S级品'!$D$2:$AV$26)),0)+IFERROR(SUMPRODUCT(('乐容-S级品'!$A$4:$A$32=$B165)*('乐容-S级品'!$L$3:$CA$3=CL$1)*('乐容-S级品'!$L$4:$CA$32)),0)</f>
      </c>
      <c r="CM165" s="280">
        <f>IFERROR(SUMPRODUCT(('控温被PRO-S级品'!$B$2:$B$10=$B165)*('控温被PRO-S级品'!$E$1:$BE$1=CM$1)*('控温被PRO-S级品'!$E$2:$BE$10)),0)+IFERROR(SUMPRODUCT(('冬被-S级品'!$B$2:$B$10=$B165)*('冬被-S级品'!$E$1:$AW$1=CM$1)*('冬被-S级品'!$E$2:$AW$10)),0)+IFERROR(SUMPRODUCT(('白止-S级品'!$A$2:$A$26=$B165)*('白止-S级品'!$D$1:$AV$1=CM$1)*('白止-S级品'!$D$2:$AV$26)),0)+IFERROR(SUMPRODUCT(('乐容-S级品'!$A$4:$A$32=$B165)*('乐容-S级品'!$L$3:$CA$3=CM$1)*('乐容-S级品'!$L$4:$CA$32)),0)</f>
      </c>
      <c r="CN165" s="280">
        <f>IFERROR(SUMPRODUCT(('控温被PRO-S级品'!$B$2:$B$10=$B165)*('控温被PRO-S级品'!$E$1:$BE$1=CN$1)*('控温被PRO-S级品'!$E$2:$BE$10)),0)+IFERROR(SUMPRODUCT(('冬被-S级品'!$B$2:$B$10=$B165)*('冬被-S级品'!$E$1:$AW$1=CN$1)*('冬被-S级品'!$E$2:$AW$10)),0)+IFERROR(SUMPRODUCT(('白止-S级品'!$A$2:$A$26=$B165)*('白止-S级品'!$D$1:$AV$1=CN$1)*('白止-S级品'!$D$2:$AV$26)),0)+IFERROR(SUMPRODUCT(('乐容-S级品'!$A$4:$A$32=$B165)*('乐容-S级品'!$L$3:$CA$3=CN$1)*('乐容-S级品'!$L$4:$CA$32)),0)</f>
      </c>
      <c r="CO165" s="280">
        <f>IFERROR(SUMPRODUCT(('控温被PRO-S级品'!$B$2:$B$10=$B165)*('控温被PRO-S级品'!$E$1:$BE$1=CO$1)*('控温被PRO-S级品'!$E$2:$BE$10)),0)+IFERROR(SUMPRODUCT(('冬被-S级品'!$B$2:$B$10=$B165)*('冬被-S级品'!$E$1:$AW$1=CO$1)*('冬被-S级品'!$E$2:$AW$10)),0)+IFERROR(SUMPRODUCT(('白止-S级品'!$A$2:$A$26=$B165)*('白止-S级品'!$D$1:$AV$1=CO$1)*('白止-S级品'!$D$2:$AV$26)),0)+IFERROR(SUMPRODUCT(('乐容-S级品'!$A$4:$A$32=$B165)*('乐容-S级品'!$L$3:$CA$3=CO$1)*('乐容-S级品'!$L$4:$CA$32)),0)</f>
      </c>
      <c r="CP165" s="280">
        <f>IFERROR(SUMPRODUCT(('控温被PRO-S级品'!$B$2:$B$10=$B165)*('控温被PRO-S级品'!$E$1:$BE$1=CP$1)*('控温被PRO-S级品'!$E$2:$BE$10)),0)+IFERROR(SUMPRODUCT(('冬被-S级品'!$B$2:$B$10=$B165)*('冬被-S级品'!$E$1:$AW$1=CP$1)*('冬被-S级品'!$E$2:$AW$10)),0)+IFERROR(SUMPRODUCT(('白止-S级品'!$A$2:$A$26=$B165)*('白止-S级品'!$D$1:$AV$1=CP$1)*('白止-S级品'!$D$2:$AV$26)),0)+IFERROR(SUMPRODUCT(('乐容-S级品'!$A$4:$A$32=$B165)*('乐容-S级品'!$L$3:$CA$3=CP$1)*('乐容-S级品'!$L$4:$CA$32)),0)</f>
      </c>
      <c r="CQ165" s="280">
        <f>IFERROR(SUMPRODUCT(('控温被PRO-S级品'!$B$2:$B$10=$B165)*('控温被PRO-S级品'!$E$1:$BE$1=CQ$1)*('控温被PRO-S级品'!$E$2:$BE$10)),0)+IFERROR(SUMPRODUCT(('冬被-S级品'!$B$2:$B$10=$B165)*('冬被-S级品'!$E$1:$AW$1=CQ$1)*('冬被-S级品'!$E$2:$AW$10)),0)+IFERROR(SUMPRODUCT(('白止-S级品'!$A$2:$A$26=$B165)*('白止-S级品'!$D$1:$AV$1=CQ$1)*('白止-S级品'!$D$2:$AV$26)),0)+IFERROR(SUMPRODUCT(('乐容-S级品'!$A$4:$A$32=$B165)*('乐容-S级品'!$L$3:$CA$3=CQ$1)*('乐容-S级品'!$L$4:$CA$32)),0)</f>
      </c>
      <c r="CR165" s="280">
        <f>IFERROR(SUMPRODUCT(('控温被PRO-S级品'!$B$2:$B$10=$B165)*('控温被PRO-S级品'!$E$1:$BE$1=CR$1)*('控温被PRO-S级品'!$E$2:$BE$10)),0)+IFERROR(SUMPRODUCT(('冬被-S级品'!$B$2:$B$10=$B165)*('冬被-S级品'!$E$1:$AW$1=CR$1)*('冬被-S级品'!$E$2:$AW$10)),0)+IFERROR(SUMPRODUCT(('白止-S级品'!$A$2:$A$26=$B165)*('白止-S级品'!$D$1:$AV$1=CR$1)*('白止-S级品'!$D$2:$AV$26)),0)+IFERROR(SUMPRODUCT(('乐容-S级品'!$A$4:$A$32=$B165)*('乐容-S级品'!$L$3:$CA$3=CR$1)*('乐容-S级品'!$L$4:$CA$32)),0)</f>
      </c>
      <c r="CS165" s="280">
        <f>IFERROR(SUMPRODUCT(('控温被PRO-S级品'!$B$2:$B$10=$B165)*('控温被PRO-S级品'!$E$1:$BE$1=CS$1)*('控温被PRO-S级品'!$E$2:$BE$10)),0)+IFERROR(SUMPRODUCT(('冬被-S级品'!$B$2:$B$10=$B165)*('冬被-S级品'!$E$1:$AW$1=CS$1)*('冬被-S级品'!$E$2:$AW$10)),0)+IFERROR(SUMPRODUCT(('白止-S级品'!$A$2:$A$26=$B165)*('白止-S级品'!$D$1:$AV$1=CS$1)*('白止-S级品'!$D$2:$AV$26)),0)+IFERROR(SUMPRODUCT(('乐容-S级品'!$A$4:$A$32=$B165)*('乐容-S级品'!$L$3:$CA$3=CS$1)*('乐容-S级品'!$L$4:$CA$32)),0)</f>
      </c>
      <c r="CT165" s="280">
        <f>IFERROR(SUMPRODUCT(('控温被PRO-S级品'!$B$2:$B$10=$B165)*('控温被PRO-S级品'!$E$1:$BE$1=CT$1)*('控温被PRO-S级品'!$E$2:$BE$10)),0)+IFERROR(SUMPRODUCT(('冬被-S级品'!$B$2:$B$10=$B165)*('冬被-S级品'!$E$1:$AW$1=CT$1)*('冬被-S级品'!$E$2:$AW$10)),0)+IFERROR(SUMPRODUCT(('白止-S级品'!$A$2:$A$26=$B165)*('白止-S级品'!$D$1:$AV$1=CT$1)*('白止-S级品'!$D$2:$AV$26)),0)+IFERROR(SUMPRODUCT(('乐容-S级品'!$A$4:$A$32=$B165)*('乐容-S级品'!$L$3:$CA$3=CT$1)*('乐容-S级品'!$L$4:$CA$32)),0)</f>
      </c>
      <c r="CU165" s="280">
        <f>IFERROR(SUMPRODUCT(('控温被PRO-S级品'!$B$2:$B$10=$B165)*('控温被PRO-S级品'!$E$1:$BE$1=CU$1)*('控温被PRO-S级品'!$E$2:$BE$10)),0)+IFERROR(SUMPRODUCT(('冬被-S级品'!$B$2:$B$10=$B165)*('冬被-S级品'!$E$1:$AW$1=CU$1)*('冬被-S级品'!$E$2:$AW$10)),0)+IFERROR(SUMPRODUCT(('白止-S级品'!$A$2:$A$26=$B165)*('白止-S级品'!$D$1:$AV$1=CU$1)*('白止-S级品'!$D$2:$AV$26)),0)+IFERROR(SUMPRODUCT(('乐容-S级品'!$A$4:$A$32=$B165)*('乐容-S级品'!$L$3:$CA$3=CU$1)*('乐容-S级品'!$L$4:$CA$32)),0)</f>
      </c>
      <c r="CV165" s="280">
        <f>IFERROR(SUMPRODUCT(('控温被PRO-S级品'!$B$2:$B$10=$B165)*('控温被PRO-S级品'!$E$1:$BE$1=CV$1)*('控温被PRO-S级品'!$E$2:$BE$10)),0)+IFERROR(SUMPRODUCT(('冬被-S级品'!$B$2:$B$10=$B165)*('冬被-S级品'!$E$1:$AW$1=CV$1)*('冬被-S级品'!$E$2:$AW$10)),0)+IFERROR(SUMPRODUCT(('白止-S级品'!$A$2:$A$26=$B165)*('白止-S级品'!$D$1:$AV$1=CV$1)*('白止-S级品'!$D$2:$AV$26)),0)+IFERROR(SUMPRODUCT(('乐容-S级品'!$A$4:$A$32=$B165)*('乐容-S级品'!$L$3:$CA$3=CV$1)*('乐容-S级品'!$L$4:$CA$32)),0)</f>
      </c>
      <c r="CW165" s="280">
        <f>IFERROR(SUMPRODUCT(('控温被PRO-S级品'!$B$2:$B$10=$B165)*('控温被PRO-S级品'!$E$1:$BE$1=CW$1)*('控温被PRO-S级品'!$E$2:$BE$10)),0)+IFERROR(SUMPRODUCT(('冬被-S级品'!$B$2:$B$10=$B165)*('冬被-S级品'!$E$1:$AW$1=CW$1)*('冬被-S级品'!$E$2:$AW$10)),0)+IFERROR(SUMPRODUCT(('白止-S级品'!$A$2:$A$26=$B165)*('白止-S级品'!$D$1:$AV$1=CW$1)*('白止-S级品'!$D$2:$AV$26)),0)+IFERROR(SUMPRODUCT(('乐容-S级品'!$A$4:$A$32=$B165)*('乐容-S级品'!$L$3:$CA$3=CW$1)*('乐容-S级品'!$L$4:$CA$32)),0)</f>
      </c>
      <c r="CX165" s="280">
        <f>IFERROR(SUMPRODUCT(('控温被PRO-S级品'!$B$2:$B$10=$B165)*('控温被PRO-S级品'!$E$1:$BE$1=CX$1)*('控温被PRO-S级品'!$E$2:$BE$10)),0)+IFERROR(SUMPRODUCT(('冬被-S级品'!$B$2:$B$10=$B165)*('冬被-S级品'!$E$1:$AW$1=CX$1)*('冬被-S级品'!$E$2:$AW$10)),0)+IFERROR(SUMPRODUCT(('白止-S级品'!$A$2:$A$26=$B165)*('白止-S级品'!$D$1:$AV$1=CX$1)*('白止-S级品'!$D$2:$AV$26)),0)+IFERROR(SUMPRODUCT(('乐容-S级品'!$A$4:$A$32=$B165)*('乐容-S级品'!$L$3:$CA$3=CX$1)*('乐容-S级品'!$L$4:$CA$32)),0)</f>
      </c>
      <c r="CY165" s="280">
        <f>IFERROR(SUMPRODUCT(('控温被PRO-S级品'!$B$2:$B$10=$B165)*('控温被PRO-S级品'!$E$1:$BE$1=CY$1)*('控温被PRO-S级品'!$E$2:$BE$10)),0)+IFERROR(SUMPRODUCT(('冬被-S级品'!$B$2:$B$10=$B165)*('冬被-S级品'!$E$1:$AW$1=CY$1)*('冬被-S级品'!$E$2:$AW$10)),0)+IFERROR(SUMPRODUCT(('白止-S级品'!$A$2:$A$26=$B165)*('白止-S级品'!$D$1:$AV$1=CY$1)*('白止-S级品'!$D$2:$AV$26)),0)+IFERROR(SUMPRODUCT(('乐容-S级品'!$A$4:$A$32=$B165)*('乐容-S级品'!$L$3:$CA$3=CY$1)*('乐容-S级品'!$L$4:$CA$32)),0)</f>
      </c>
      <c r="CZ165" s="280">
        <f>IFERROR(SUMPRODUCT(('控温被PRO-S级品'!$B$2:$B$10=$B165)*('控温被PRO-S级品'!$E$1:$BE$1=CZ$1)*('控温被PRO-S级品'!$E$2:$BE$10)),0)+IFERROR(SUMPRODUCT(('冬被-S级品'!$B$2:$B$10=$B165)*('冬被-S级品'!$E$1:$AW$1=CZ$1)*('冬被-S级品'!$E$2:$AW$10)),0)+IFERROR(SUMPRODUCT(('白止-S级品'!$A$2:$A$26=$B165)*('白止-S级品'!$D$1:$AV$1=CZ$1)*('白止-S级品'!$D$2:$AV$26)),0)+IFERROR(SUMPRODUCT(('乐容-S级品'!$A$4:$A$32=$B165)*('乐容-S级品'!$L$3:$CA$3=CZ$1)*('乐容-S级品'!$L$4:$CA$32)),0)</f>
      </c>
      <c r="DA165" s="280">
        <f>IFERROR(SUMPRODUCT(('控温被PRO-S级品'!$B$2:$B$10=$B165)*('控温被PRO-S级品'!$E$1:$BE$1=DA$1)*('控温被PRO-S级品'!$E$2:$BE$10)),0)+IFERROR(SUMPRODUCT(('冬被-S级品'!$B$2:$B$10=$B165)*('冬被-S级品'!$E$1:$AW$1=DA$1)*('冬被-S级品'!$E$2:$AW$10)),0)+IFERROR(SUMPRODUCT(('白止-S级品'!$A$2:$A$26=$B165)*('白止-S级品'!$D$1:$AV$1=DA$1)*('白止-S级品'!$D$2:$AV$26)),0)+IFERROR(SUMPRODUCT(('乐容-S级品'!$A$4:$A$32=$B165)*('乐容-S级品'!$L$3:$CA$3=DA$1)*('乐容-S级品'!$L$4:$CA$32)),0)</f>
      </c>
      <c r="DB165" s="280">
        <f>IFERROR(SUMPRODUCT(('控温被PRO-S级品'!$B$2:$B$10=$B165)*('控温被PRO-S级品'!$E$1:$BE$1=DB$1)*('控温被PRO-S级品'!$E$2:$BE$10)),0)+IFERROR(SUMPRODUCT(('冬被-S级品'!$B$2:$B$10=$B165)*('冬被-S级品'!$E$1:$AW$1=DB$1)*('冬被-S级品'!$E$2:$AW$10)),0)+IFERROR(SUMPRODUCT(('白止-S级品'!$A$2:$A$26=$B165)*('白止-S级品'!$D$1:$AV$1=DB$1)*('白止-S级品'!$D$2:$AV$26)),0)+IFERROR(SUMPRODUCT(('乐容-S级品'!$A$4:$A$32=$B165)*('乐容-S级品'!$L$3:$CA$3=DB$1)*('乐容-S级品'!$L$4:$CA$32)),0)</f>
      </c>
      <c r="DC165" s="280">
        <f>IFERROR(SUMPRODUCT(('控温被PRO-S级品'!$B$2:$B$10=$B165)*('控温被PRO-S级品'!$E$1:$BE$1=DC$1)*('控温被PRO-S级品'!$E$2:$BE$10)),0)+IFERROR(SUMPRODUCT(('冬被-S级品'!$B$2:$B$10=$B165)*('冬被-S级品'!$E$1:$AW$1=DC$1)*('冬被-S级品'!$E$2:$AW$10)),0)+IFERROR(SUMPRODUCT(('白止-S级品'!$A$2:$A$26=$B165)*('白止-S级品'!$D$1:$AV$1=DC$1)*('白止-S级品'!$D$2:$AV$26)),0)+IFERROR(SUMPRODUCT(('乐容-S级品'!$A$4:$A$32=$B165)*('乐容-S级品'!$L$3:$CA$3=DC$1)*('乐容-S级品'!$L$4:$CA$32)),0)</f>
      </c>
      <c r="DD165" s="280">
        <f>IFERROR(SUMPRODUCT(('控温被PRO-S级品'!$B$2:$B$10=$B165)*('控温被PRO-S级品'!$E$1:$BE$1=DD$1)*('控温被PRO-S级品'!$E$2:$BE$10)),0)+IFERROR(SUMPRODUCT(('冬被-S级品'!$B$2:$B$10=$B165)*('冬被-S级品'!$E$1:$AW$1=DD$1)*('冬被-S级品'!$E$2:$AW$10)),0)+IFERROR(SUMPRODUCT(('白止-S级品'!$A$2:$A$26=$B165)*('白止-S级品'!$D$1:$AV$1=DD$1)*('白止-S级品'!$D$2:$AV$26)),0)+IFERROR(SUMPRODUCT(('乐容-S级品'!$A$4:$A$32=$B165)*('乐容-S级品'!$L$3:$CA$3=DD$1)*('乐容-S级品'!$L$4:$CA$32)),0)</f>
      </c>
      <c r="DE165" s="280">
        <f>IFERROR(SUMPRODUCT(('控温被PRO-S级品'!$B$2:$B$10=$B165)*('控温被PRO-S级品'!$E$1:$BE$1=DE$1)*('控温被PRO-S级品'!$E$2:$BE$10)),0)+IFERROR(SUMPRODUCT(('冬被-S级品'!$B$2:$B$10=$B165)*('冬被-S级品'!$E$1:$AW$1=DE$1)*('冬被-S级品'!$E$2:$AW$10)),0)+IFERROR(SUMPRODUCT(('白止-S级品'!$A$2:$A$26=$B165)*('白止-S级品'!$D$1:$AV$1=DE$1)*('白止-S级品'!$D$2:$AV$26)),0)+IFERROR(SUMPRODUCT(('乐容-S级品'!$A$4:$A$32=$B165)*('乐容-S级品'!$L$3:$CA$3=DE$1)*('乐容-S级品'!$L$4:$CA$32)),0)</f>
      </c>
      <c r="DF165" s="280">
        <f>IFERROR(SUMPRODUCT(('控温被PRO-S级品'!$B$2:$B$10=$B165)*('控温被PRO-S级品'!$E$1:$BE$1=DF$1)*('控温被PRO-S级品'!$E$2:$BE$10)),0)+IFERROR(SUMPRODUCT(('冬被-S级品'!$B$2:$B$10=$B165)*('冬被-S级品'!$E$1:$AW$1=DF$1)*('冬被-S级品'!$E$2:$AW$10)),0)+IFERROR(SUMPRODUCT(('白止-S级品'!$A$2:$A$26=$B165)*('白止-S级品'!$D$1:$AV$1=DF$1)*('白止-S级品'!$D$2:$AV$26)),0)+IFERROR(SUMPRODUCT(('乐容-S级品'!$A$4:$A$32=$B165)*('乐容-S级品'!$L$3:$CA$3=DF$1)*('乐容-S级品'!$L$4:$CA$32)),0)</f>
      </c>
      <c r="DG165" s="280">
        <f>IFERROR(SUMPRODUCT(('控温被PRO-S级品'!$B$2:$B$10=$B165)*('控温被PRO-S级品'!$E$1:$BE$1=DG$1)*('控温被PRO-S级品'!$E$2:$BE$10)),0)+IFERROR(SUMPRODUCT(('冬被-S级品'!$B$2:$B$10=$B165)*('冬被-S级品'!$E$1:$AW$1=DG$1)*('冬被-S级品'!$E$2:$AW$10)),0)+IFERROR(SUMPRODUCT(('白止-S级品'!$A$2:$A$26=$B165)*('白止-S级品'!$D$1:$AV$1=DG$1)*('白止-S级品'!$D$2:$AV$26)),0)+IFERROR(SUMPRODUCT(('乐容-S级品'!$A$4:$A$32=$B165)*('乐容-S级品'!$L$3:$CA$3=DG$1)*('乐容-S级品'!$L$4:$CA$32)),0)</f>
      </c>
      <c r="DH165" s="280">
        <f>IFERROR(SUMPRODUCT(('控温被PRO-S级品'!$B$2:$B$10=$B165)*('控温被PRO-S级品'!$E$1:$BE$1=DH$1)*('控温被PRO-S级品'!$E$2:$BE$10)),0)+IFERROR(SUMPRODUCT(('冬被-S级品'!$B$2:$B$10=$B165)*('冬被-S级品'!$E$1:$AW$1=DH$1)*('冬被-S级品'!$E$2:$AW$10)),0)+IFERROR(SUMPRODUCT(('白止-S级品'!$A$2:$A$26=$B165)*('白止-S级品'!$D$1:$AV$1=DH$1)*('白止-S级品'!$D$2:$AV$26)),0)+IFERROR(SUMPRODUCT(('乐容-S级品'!$A$4:$A$32=$B165)*('乐容-S级品'!$L$3:$CA$3=DH$1)*('乐容-S级品'!$L$4:$CA$32)),0)</f>
      </c>
      <c r="DI165" s="280">
        <f>IFERROR(SUMPRODUCT(('控温被PRO-S级品'!$B$2:$B$10=$B165)*('控温被PRO-S级品'!$E$1:$BE$1=DI$1)*('控温被PRO-S级品'!$E$2:$BE$10)),0)+IFERROR(SUMPRODUCT(('冬被-S级品'!$B$2:$B$10=$B165)*('冬被-S级品'!$E$1:$AW$1=DI$1)*('冬被-S级品'!$E$2:$AW$10)),0)+IFERROR(SUMPRODUCT(('白止-S级品'!$A$2:$A$26=$B165)*('白止-S级品'!$D$1:$AV$1=DI$1)*('白止-S级品'!$D$2:$AV$26)),0)+IFERROR(SUMPRODUCT(('乐容-S级品'!$A$4:$A$32=$B165)*('乐容-S级品'!$L$3:$CA$3=DI$1)*('乐容-S级品'!$L$4:$CA$32)),0)</f>
      </c>
      <c r="DJ165" s="280">
        <f>IFERROR(SUMPRODUCT(('控温被PRO-S级品'!$B$2:$B$10=$B165)*('控温被PRO-S级品'!$E$1:$BE$1=DJ$1)*('控温被PRO-S级品'!$E$2:$BE$10)),0)+IFERROR(SUMPRODUCT(('冬被-S级品'!$B$2:$B$10=$B165)*('冬被-S级品'!$E$1:$AW$1=DJ$1)*('冬被-S级品'!$E$2:$AW$10)),0)+IFERROR(SUMPRODUCT(('白止-S级品'!$A$2:$A$26=$B165)*('白止-S级品'!$D$1:$AV$1=DJ$1)*('白止-S级品'!$D$2:$AV$26)),0)+IFERROR(SUMPRODUCT(('乐容-S级品'!$A$4:$A$32=$B165)*('乐容-S级品'!$L$3:$CA$3=DJ$1)*('乐容-S级品'!$L$4:$CA$32)),0)</f>
      </c>
      <c r="DK165" s="280"/>
      <c r="DL165" s="280"/>
      <c r="DM165" s="280"/>
      <c r="DN165" s="280"/>
      <c r="DO165" s="280"/>
      <c r="DP165" s="280"/>
      <c r="DQ165" s="280"/>
      <c r="DR165" s="280"/>
      <c r="DS165" s="280"/>
      <c r="DT165" s="280"/>
      <c r="DU165" s="280"/>
      <c r="DV165" s="280"/>
      <c r="DW165" s="280">
        <f>VLOOKUP(B165,'系统编码规格'!A:C,3,FALSE)</f>
      </c>
      <c r="DX165" s="280"/>
      <c r="DY165" s="280"/>
      <c r="DZ165" s="280"/>
      <c r="EA165" s="280"/>
      <c r="EB165" s="280"/>
      <c r="EC165" s="280"/>
      <c r="ED165" s="280"/>
      <c r="EE165" s="280"/>
      <c r="EF165" s="280"/>
      <c r="EG165" s="280"/>
      <c r="EH165" s="280"/>
      <c r="EI165" s="280"/>
      <c r="EJ165" s="280"/>
      <c r="EK165" s="280"/>
      <c r="EL165" s="280"/>
      <c r="EM165" s="280"/>
      <c r="EN165" s="280"/>
      <c r="EO165" s="280"/>
      <c r="EP165" s="280"/>
      <c r="EQ165" s="280"/>
      <c r="ER165" s="280"/>
      <c r="ES165" s="280"/>
      <c r="ET165" s="280"/>
      <c r="EU165" s="280"/>
      <c r="EV165" s="280"/>
      <c r="EW165" s="280"/>
      <c r="EX165" s="280"/>
      <c r="EY165" s="280"/>
      <c r="EZ165" s="280"/>
      <c r="FA165" s="280"/>
      <c r="FB165" s="280"/>
      <c r="FC165" s="280"/>
      <c r="FD165" s="280"/>
      <c r="FE165" s="280"/>
      <c r="FF165" s="280"/>
      <c r="FG165" s="280"/>
      <c r="FH165" s="280"/>
      <c r="FI165" s="280"/>
      <c r="FJ165" s="280"/>
      <c r="FK165" s="280"/>
      <c r="FL165" s="280"/>
      <c r="FM165" s="280"/>
      <c r="FN165" s="280"/>
      <c r="FO165" s="280"/>
      <c r="FP165" s="280"/>
      <c r="FQ165" s="280"/>
      <c r="FR165" s="280"/>
      <c r="FS165" s="280"/>
      <c r="FT165" s="280"/>
      <c r="FU165" s="280"/>
      <c r="FV165" s="280"/>
      <c r="FW165" s="280"/>
      <c r="FX165" s="280"/>
      <c r="FY165" s="280"/>
      <c r="FZ165" s="280"/>
      <c r="GA165" s="280"/>
      <c r="GB165" s="280"/>
      <c r="GC165" s="280"/>
      <c r="GD165" s="280"/>
      <c r="GE165" s="280"/>
      <c r="GF165" s="280"/>
      <c r="GG165" s="280"/>
      <c r="GH165" s="280"/>
      <c r="GI165" s="280"/>
      <c r="GJ165" s="280"/>
      <c r="GK165" s="280"/>
      <c r="GL165" s="280"/>
      <c r="GM165" s="280"/>
      <c r="GN165" s="280"/>
      <c r="GO165" s="280"/>
      <c r="GP165" s="280"/>
      <c r="GQ165" s="280"/>
      <c r="GR165" s="280"/>
      <c r="GS165" s="280"/>
      <c r="GT165" s="280"/>
      <c r="GU165" s="280"/>
      <c r="GV165" s="280"/>
    </row>
    <row r="166">
      <c r="A166" s="309" t="str">
        <v>乐容</v>
      </c>
      <c r="B166" s="311" t="str">
        <v>010020105010041-003</v>
      </c>
      <c r="C166" s="309" t="str">
        <v>磨毛床笠</v>
      </c>
      <c r="D166" s="309" t="str">
        <v>颜色:晨曦粉,床品规格:120cm,系列:普通系列</v>
      </c>
      <c r="E166">
        <f>SUM(F166:GX166)</f>
      </c>
      <c r="F166" s="280">
        <f>IFERROR(SUMPRODUCT(('控温被PRO-S级品'!$B$2:$B$10=$B166)*('控温被PRO-S级品'!$E$1:$BE$1=F$1)*('控温被PRO-S级品'!$E$2:$BE$10)),0)+IFERROR(SUMPRODUCT(('冬被-S级品'!$B$2:$B$10=$B166)*('冬被-S级品'!$E$1:$AW$1=F$1)*('冬被-S级品'!$E$2:$AW$10)),0)+IFERROR(SUMPRODUCT(('白止-S级品'!$A$2:$A$26=$B166)*('白止-S级品'!$D$1:$AV$1=F$1)*('白止-S级品'!$D$2:$AV$26)),0)+IFERROR(SUMPRODUCT(('乐容-S级品'!$A$4:$A$32=$B166)*('乐容-S级品'!$L$3:$CA$3=F$1)*('乐容-S级品'!$L$4:$CA$32)),0)</f>
      </c>
      <c r="G166" s="280">
        <f>IFERROR(SUMPRODUCT(('控温被PRO-S级品'!$B$2:$B$10=$B166)*('控温被PRO-S级品'!$E$1:$BE$1=G$1)*('控温被PRO-S级品'!$E$2:$BE$10)),0)+IFERROR(SUMPRODUCT(('冬被-S级品'!$B$2:$B$10=$B166)*('冬被-S级品'!$E$1:$AW$1=G$1)*('冬被-S级品'!$E$2:$AW$10)),0)+IFERROR(SUMPRODUCT(('白止-S级品'!$A$2:$A$26=$B166)*('白止-S级品'!$D$1:$AV$1=G$1)*('白止-S级品'!$D$2:$AV$26)),0)+IFERROR(SUMPRODUCT(('乐容-S级品'!$A$4:$A$32=$B166)*('乐容-S级品'!$L$3:$CA$3=G$1)*('乐容-S级品'!$L$4:$CA$32)),0)</f>
      </c>
      <c r="H166" s="280">
        <f>IFERROR(SUMPRODUCT(('控温被PRO-S级品'!$B$2:$B$10=$B166)*('控温被PRO-S级品'!$E$1:$BE$1=H$1)*('控温被PRO-S级品'!$E$2:$BE$10)),0)+IFERROR(SUMPRODUCT(('冬被-S级品'!$B$2:$B$10=$B166)*('冬被-S级品'!$E$1:$AW$1=H$1)*('冬被-S级品'!$E$2:$AW$10)),0)+IFERROR(SUMPRODUCT(('白止-S级品'!$A$2:$A$26=$B166)*('白止-S级品'!$D$1:$AV$1=H$1)*('白止-S级品'!$D$2:$AV$26)),0)+IFERROR(SUMPRODUCT(('乐容-S级品'!$A$4:$A$32=$B166)*('乐容-S级品'!$L$3:$CA$3=H$1)*('乐容-S级品'!$L$4:$CA$32)),0)</f>
      </c>
      <c r="I166" s="280">
        <f>IFERROR(SUMPRODUCT(('控温被PRO-S级品'!$B$2:$B$10=$B166)*('控温被PRO-S级品'!$E$1:$BE$1=I$1)*('控温被PRO-S级品'!$E$2:$BE$10)),0)+IFERROR(SUMPRODUCT(('冬被-S级品'!$B$2:$B$10=$B166)*('冬被-S级品'!$E$1:$AW$1=I$1)*('冬被-S级品'!$E$2:$AW$10)),0)+IFERROR(SUMPRODUCT(('白止-S级品'!$A$2:$A$26=$B166)*('白止-S级品'!$D$1:$AV$1=I$1)*('白止-S级品'!$D$2:$AV$26)),0)+IFERROR(SUMPRODUCT(('乐容-S级品'!$A$4:$A$32=$B166)*('乐容-S级品'!$L$3:$CA$3=I$1)*('乐容-S级品'!$L$4:$CA$32)),0)</f>
      </c>
      <c r="J166" s="280">
        <f>IFERROR(SUMPRODUCT(('控温被PRO-S级品'!$B$2:$B$10=$B166)*('控温被PRO-S级品'!$E$1:$BE$1=J$1)*('控温被PRO-S级品'!$E$2:$BE$10)),0)+IFERROR(SUMPRODUCT(('冬被-S级品'!$B$2:$B$10=$B166)*('冬被-S级品'!$E$1:$AW$1=J$1)*('冬被-S级品'!$E$2:$AW$10)),0)+IFERROR(SUMPRODUCT(('白止-S级品'!$A$2:$A$26=$B166)*('白止-S级品'!$D$1:$AV$1=J$1)*('白止-S级品'!$D$2:$AV$26)),0)+IFERROR(SUMPRODUCT(('乐容-S级品'!$A$4:$A$32=$B166)*('乐容-S级品'!$L$3:$CA$3=J$1)*('乐容-S级品'!$L$4:$CA$32)),0)</f>
      </c>
      <c r="K166" s="280">
        <f>IFERROR(SUMPRODUCT(('控温被PRO-S级品'!$B$2:$B$10=$B166)*('控温被PRO-S级品'!$E$1:$BE$1=K$1)*('控温被PRO-S级品'!$E$2:$BE$10)),0)+IFERROR(SUMPRODUCT(('冬被-S级品'!$B$2:$B$10=$B166)*('冬被-S级品'!$E$1:$AW$1=K$1)*('冬被-S级品'!$E$2:$AW$10)),0)+IFERROR(SUMPRODUCT(('白止-S级品'!$A$2:$A$26=$B166)*('白止-S级品'!$D$1:$AV$1=K$1)*('白止-S级品'!$D$2:$AV$26)),0)+IFERROR(SUMPRODUCT(('乐容-S级品'!$A$4:$A$32=$B166)*('乐容-S级品'!$L$3:$CA$3=K$1)*('乐容-S级品'!$L$4:$CA$32)),0)</f>
      </c>
      <c r="L166" s="280">
        <f>IFERROR(SUMPRODUCT(('控温被PRO-S级品'!$B$2:$B$10=$B166)*('控温被PRO-S级品'!$E$1:$BE$1=L$1)*('控温被PRO-S级品'!$E$2:$BE$10)),0)+IFERROR(SUMPRODUCT(('冬被-S级品'!$B$2:$B$10=$B166)*('冬被-S级品'!$E$1:$AW$1=L$1)*('冬被-S级品'!$E$2:$AW$10)),0)+IFERROR(SUMPRODUCT(('白止-S级品'!$A$2:$A$26=$B166)*('白止-S级品'!$D$1:$AV$1=L$1)*('白止-S级品'!$D$2:$AV$26)),0)+IFERROR(SUMPRODUCT(('乐容-S级品'!$A$4:$A$32=$B166)*('乐容-S级品'!$L$3:$CA$3=L$1)*('乐容-S级品'!$L$4:$CA$32)),0)</f>
      </c>
      <c r="M166" s="280">
        <f>IFERROR(SUMPRODUCT(('控温被PRO-S级品'!$B$2:$B$10=$B166)*('控温被PRO-S级品'!$E$1:$BE$1=M$1)*('控温被PRO-S级品'!$E$2:$BE$10)),0)+IFERROR(SUMPRODUCT(('冬被-S级品'!$B$2:$B$10=$B166)*('冬被-S级品'!$E$1:$AW$1=M$1)*('冬被-S级品'!$E$2:$AW$10)),0)+IFERROR(SUMPRODUCT(('白止-S级品'!$A$2:$A$26=$B166)*('白止-S级品'!$D$1:$AV$1=M$1)*('白止-S级品'!$D$2:$AV$26)),0)+IFERROR(SUMPRODUCT(('乐容-S级品'!$A$4:$A$32=$B166)*('乐容-S级品'!$L$3:$CA$3=M$1)*('乐容-S级品'!$L$4:$CA$32)),0)</f>
      </c>
      <c r="N166" s="280">
        <f>IFERROR(SUMPRODUCT(('控温被PRO-S级品'!$B$2:$B$10=$B166)*('控温被PRO-S级品'!$E$1:$BE$1=N$1)*('控温被PRO-S级品'!$E$2:$BE$10)),0)+IFERROR(SUMPRODUCT(('冬被-S级品'!$B$2:$B$10=$B166)*('冬被-S级品'!$E$1:$AW$1=N$1)*('冬被-S级品'!$E$2:$AW$10)),0)+IFERROR(SUMPRODUCT(('白止-S级品'!$A$2:$A$26=$B166)*('白止-S级品'!$D$1:$AV$1=N$1)*('白止-S级品'!$D$2:$AV$26)),0)+IFERROR(SUMPRODUCT(('乐容-S级品'!$A$4:$A$32=$B166)*('乐容-S级品'!$L$3:$CA$3=N$1)*('乐容-S级品'!$L$4:$CA$32)),0)</f>
      </c>
      <c r="O166" s="280">
        <f>IFERROR(SUMPRODUCT(('控温被PRO-S级品'!$B$2:$B$10=$B166)*('控温被PRO-S级品'!$E$1:$BE$1=O$1)*('控温被PRO-S级品'!$E$2:$BE$10)),0)+IFERROR(SUMPRODUCT(('冬被-S级品'!$B$2:$B$10=$B166)*('冬被-S级品'!$E$1:$AW$1=O$1)*('冬被-S级品'!$E$2:$AW$10)),0)+IFERROR(SUMPRODUCT(('白止-S级品'!$A$2:$A$26=$B166)*('白止-S级品'!$D$1:$AV$1=O$1)*('白止-S级品'!$D$2:$AV$26)),0)+IFERROR(SUMPRODUCT(('乐容-S级品'!$A$4:$A$32=$B166)*('乐容-S级品'!$L$3:$CA$3=O$1)*('乐容-S级品'!$L$4:$CA$32)),0)</f>
      </c>
      <c r="P166" s="280">
        <f>IFERROR(SUMPRODUCT(('控温被PRO-S级品'!$B$2:$B$10=$B166)*('控温被PRO-S级品'!$E$1:$BE$1=P$1)*('控温被PRO-S级品'!$E$2:$BE$10)),0)+IFERROR(SUMPRODUCT(('冬被-S级品'!$B$2:$B$10=$B166)*('冬被-S级品'!$E$1:$AW$1=P$1)*('冬被-S级品'!$E$2:$AW$10)),0)+IFERROR(SUMPRODUCT(('白止-S级品'!$A$2:$A$26=$B166)*('白止-S级品'!$D$1:$AV$1=P$1)*('白止-S级品'!$D$2:$AV$26)),0)+IFERROR(SUMPRODUCT(('乐容-S级品'!$A$4:$A$32=$B166)*('乐容-S级品'!$L$3:$CA$3=P$1)*('乐容-S级品'!$L$4:$CA$32)),0)</f>
      </c>
      <c r="Q166" s="280">
        <f>IFERROR(SUMPRODUCT(('控温被PRO-S级品'!$B$2:$B$10=$B166)*('控温被PRO-S级品'!$E$1:$BE$1=Q$1)*('控温被PRO-S级品'!$E$2:$BE$10)),0)+IFERROR(SUMPRODUCT(('冬被-S级品'!$B$2:$B$10=$B166)*('冬被-S级品'!$E$1:$AW$1=Q$1)*('冬被-S级品'!$E$2:$AW$10)),0)+IFERROR(SUMPRODUCT(('白止-S级品'!$A$2:$A$26=$B166)*('白止-S级品'!$D$1:$AV$1=Q$1)*('白止-S级品'!$D$2:$AV$26)),0)+IFERROR(SUMPRODUCT(('乐容-S级品'!$A$4:$A$32=$B166)*('乐容-S级品'!$L$3:$CA$3=Q$1)*('乐容-S级品'!$L$4:$CA$32)),0)</f>
      </c>
      <c r="R166" s="280">
        <f>IFERROR(SUMPRODUCT(('控温被PRO-S级品'!$B$2:$B$10=$B166)*('控温被PRO-S级品'!$E$1:$BE$1=R$1)*('控温被PRO-S级品'!$E$2:$BE$10)),0)+IFERROR(SUMPRODUCT(('冬被-S级品'!$B$2:$B$10=$B166)*('冬被-S级品'!$E$1:$AW$1=R$1)*('冬被-S级品'!$E$2:$AW$10)),0)+IFERROR(SUMPRODUCT(('白止-S级品'!$A$2:$A$26=$B166)*('白止-S级品'!$D$1:$AV$1=R$1)*('白止-S级品'!$D$2:$AV$26)),0)+IFERROR(SUMPRODUCT(('乐容-S级品'!$A$4:$A$32=$B166)*('乐容-S级品'!$L$3:$CA$3=R$1)*('乐容-S级品'!$L$4:$CA$32)),0)</f>
      </c>
      <c r="S166" s="280">
        <f>IFERROR(SUMPRODUCT(('控温被PRO-S级品'!$B$2:$B$10=$B166)*('控温被PRO-S级品'!$E$1:$BE$1=S$1)*('控温被PRO-S级品'!$E$2:$BE$10)),0)+IFERROR(SUMPRODUCT(('冬被-S级品'!$B$2:$B$10=$B166)*('冬被-S级品'!$E$1:$AW$1=S$1)*('冬被-S级品'!$E$2:$AW$10)),0)+IFERROR(SUMPRODUCT(('白止-S级品'!$A$2:$A$26=$B166)*('白止-S级品'!$D$1:$AV$1=S$1)*('白止-S级品'!$D$2:$AV$26)),0)+IFERROR(SUMPRODUCT(('乐容-S级品'!$A$4:$A$32=$B166)*('乐容-S级品'!$L$3:$CA$3=S$1)*('乐容-S级品'!$L$4:$CA$32)),0)</f>
      </c>
      <c r="T166" s="280">
        <f>IFERROR(SUMPRODUCT(('控温被PRO-S级品'!$B$2:$B$10=$B166)*('控温被PRO-S级品'!$E$1:$BE$1=T$1)*('控温被PRO-S级品'!$E$2:$BE$10)),0)+IFERROR(SUMPRODUCT(('冬被-S级品'!$B$2:$B$10=$B166)*('冬被-S级品'!$E$1:$AW$1=T$1)*('冬被-S级品'!$E$2:$AW$10)),0)+IFERROR(SUMPRODUCT(('白止-S级品'!$A$2:$A$26=$B166)*('白止-S级品'!$D$1:$AV$1=T$1)*('白止-S级品'!$D$2:$AV$26)),0)+IFERROR(SUMPRODUCT(('乐容-S级品'!$A$4:$A$32=$B166)*('乐容-S级品'!$L$3:$CA$3=T$1)*('乐容-S级品'!$L$4:$CA$32)),0)</f>
      </c>
      <c r="U166" s="280">
        <f>IFERROR(SUMPRODUCT(('控温被PRO-S级品'!$B$2:$B$10=$B166)*('控温被PRO-S级品'!$E$1:$BE$1=U$1)*('控温被PRO-S级品'!$E$2:$BE$10)),0)+IFERROR(SUMPRODUCT(('冬被-S级品'!$B$2:$B$10=$B166)*('冬被-S级品'!$E$1:$AW$1=U$1)*('冬被-S级品'!$E$2:$AW$10)),0)+IFERROR(SUMPRODUCT(('白止-S级品'!$A$2:$A$26=$B166)*('白止-S级品'!$D$1:$AV$1=U$1)*('白止-S级品'!$D$2:$AV$26)),0)+IFERROR(SUMPRODUCT(('乐容-S级品'!$A$4:$A$32=$B166)*('乐容-S级品'!$L$3:$CA$3=U$1)*('乐容-S级品'!$L$4:$CA$32)),0)</f>
      </c>
      <c r="V166" s="280">
        <f>IFERROR(SUMPRODUCT(('控温被PRO-S级品'!$B$2:$B$10=$B166)*('控温被PRO-S级品'!$E$1:$BE$1=V$1)*('控温被PRO-S级品'!$E$2:$BE$10)),0)+IFERROR(SUMPRODUCT(('冬被-S级品'!$B$2:$B$10=$B166)*('冬被-S级品'!$E$1:$AW$1=V$1)*('冬被-S级品'!$E$2:$AW$10)),0)+IFERROR(SUMPRODUCT(('白止-S级品'!$A$2:$A$26=$B166)*('白止-S级品'!$D$1:$AV$1=V$1)*('白止-S级品'!$D$2:$AV$26)),0)+IFERROR(SUMPRODUCT(('乐容-S级品'!$A$4:$A$32=$B166)*('乐容-S级品'!$L$3:$CA$3=V$1)*('乐容-S级品'!$L$4:$CA$32)),0)</f>
      </c>
      <c r="W166" s="280">
        <f>IFERROR(SUMPRODUCT(('控温被PRO-S级品'!$B$2:$B$10=$B166)*('控温被PRO-S级品'!$E$1:$BE$1=W$1)*('控温被PRO-S级品'!$E$2:$BE$10)),0)+IFERROR(SUMPRODUCT(('冬被-S级品'!$B$2:$B$10=$B166)*('冬被-S级品'!$E$1:$AW$1=W$1)*('冬被-S级品'!$E$2:$AW$10)),0)+IFERROR(SUMPRODUCT(('白止-S级品'!$A$2:$A$26=$B166)*('白止-S级品'!$D$1:$AV$1=W$1)*('白止-S级品'!$D$2:$AV$26)),0)+IFERROR(SUMPRODUCT(('乐容-S级品'!$A$4:$A$32=$B166)*('乐容-S级品'!$L$3:$CA$3=W$1)*('乐容-S级品'!$L$4:$CA$32)),0)</f>
      </c>
      <c r="X166" s="280">
        <f>IFERROR(SUMPRODUCT(('控温被PRO-S级品'!$B$2:$B$10=$B166)*('控温被PRO-S级品'!$E$1:$BE$1=X$1)*('控温被PRO-S级品'!$E$2:$BE$10)),0)+IFERROR(SUMPRODUCT(('冬被-S级品'!$B$2:$B$10=$B166)*('冬被-S级品'!$E$1:$AW$1=X$1)*('冬被-S级品'!$E$2:$AW$10)),0)+IFERROR(SUMPRODUCT(('白止-S级品'!$A$2:$A$26=$B166)*('白止-S级品'!$D$1:$AV$1=X$1)*('白止-S级品'!$D$2:$AV$26)),0)+IFERROR(SUMPRODUCT(('乐容-S级品'!$A$4:$A$32=$B166)*('乐容-S级品'!$L$3:$CA$3=X$1)*('乐容-S级品'!$L$4:$CA$32)),0)</f>
      </c>
      <c r="Y166" s="280">
        <f>IFERROR(SUMPRODUCT(('控温被PRO-S级品'!$B$2:$B$10=$B166)*('控温被PRO-S级品'!$E$1:$BE$1=Y$1)*('控温被PRO-S级品'!$E$2:$BE$10)),0)+IFERROR(SUMPRODUCT(('冬被-S级品'!$B$2:$B$10=$B166)*('冬被-S级品'!$E$1:$AW$1=Y$1)*('冬被-S级品'!$E$2:$AW$10)),0)+IFERROR(SUMPRODUCT(('白止-S级品'!$A$2:$A$26=$B166)*('白止-S级品'!$D$1:$AV$1=Y$1)*('白止-S级品'!$D$2:$AV$26)),0)+IFERROR(SUMPRODUCT(('乐容-S级品'!$A$4:$A$32=$B166)*('乐容-S级品'!$L$3:$CA$3=Y$1)*('乐容-S级品'!$L$4:$CA$32)),0)</f>
      </c>
      <c r="Z166" s="280">
        <f>IFERROR(SUMPRODUCT(('控温被PRO-S级品'!$B$2:$B$10=$B166)*('控温被PRO-S级品'!$E$1:$BE$1=Z$1)*('控温被PRO-S级品'!$E$2:$BE$10)),0)+IFERROR(SUMPRODUCT(('冬被-S级品'!$B$2:$B$10=$B166)*('冬被-S级品'!$E$1:$AW$1=Z$1)*('冬被-S级品'!$E$2:$AW$10)),0)+IFERROR(SUMPRODUCT(('白止-S级品'!$A$2:$A$26=$B166)*('白止-S级品'!$D$1:$AV$1=Z$1)*('白止-S级品'!$D$2:$AV$26)),0)+IFERROR(SUMPRODUCT(('乐容-S级品'!$A$4:$A$32=$B166)*('乐容-S级品'!$L$3:$CA$3=Z$1)*('乐容-S级品'!$L$4:$CA$32)),0)</f>
      </c>
      <c r="AA166" s="280">
        <f>IFERROR(SUMPRODUCT(('控温被PRO-S级品'!$B$2:$B$10=$B166)*('控温被PRO-S级品'!$E$1:$BE$1=AA$1)*('控温被PRO-S级品'!$E$2:$BE$10)),0)+IFERROR(SUMPRODUCT(('冬被-S级品'!$B$2:$B$10=$B166)*('冬被-S级品'!$E$1:$AW$1=AA$1)*('冬被-S级品'!$E$2:$AW$10)),0)+IFERROR(SUMPRODUCT(('白止-S级品'!$A$2:$A$26=$B166)*('白止-S级品'!$D$1:$AV$1=AA$1)*('白止-S级品'!$D$2:$AV$26)),0)+IFERROR(SUMPRODUCT(('乐容-S级品'!$A$4:$A$32=$B166)*('乐容-S级品'!$L$3:$CA$3=AA$1)*('乐容-S级品'!$L$4:$CA$32)),0)</f>
      </c>
      <c r="AB166" s="280">
        <f>IFERROR(SUMPRODUCT(('控温被PRO-S级品'!$B$2:$B$10=$B166)*('控温被PRO-S级品'!$E$1:$BE$1=AB$1)*('控温被PRO-S级品'!$E$2:$BE$10)),0)+IFERROR(SUMPRODUCT(('冬被-S级品'!$B$2:$B$10=$B166)*('冬被-S级品'!$E$1:$AW$1=AB$1)*('冬被-S级品'!$E$2:$AW$10)),0)+IFERROR(SUMPRODUCT(('白止-S级品'!$A$2:$A$26=$B166)*('白止-S级品'!$D$1:$AV$1=AB$1)*('白止-S级品'!$D$2:$AV$26)),0)+IFERROR(SUMPRODUCT(('乐容-S级品'!$A$4:$A$32=$B166)*('乐容-S级品'!$L$3:$CA$3=AB$1)*('乐容-S级品'!$L$4:$CA$32)),0)</f>
      </c>
      <c r="AC166" s="280">
        <f>IFERROR(SUMPRODUCT(('控温被PRO-S级品'!$B$2:$B$10=$B166)*('控温被PRO-S级品'!$E$1:$BE$1=AC$1)*('控温被PRO-S级品'!$E$2:$BE$10)),0)+IFERROR(SUMPRODUCT(('冬被-S级品'!$B$2:$B$10=$B166)*('冬被-S级品'!$E$1:$AW$1=AC$1)*('冬被-S级品'!$E$2:$AW$10)),0)+IFERROR(SUMPRODUCT(('白止-S级品'!$A$2:$A$26=$B166)*('白止-S级品'!$D$1:$AV$1=AC$1)*('白止-S级品'!$D$2:$AV$26)),0)+IFERROR(SUMPRODUCT(('乐容-S级品'!$A$4:$A$32=$B166)*('乐容-S级品'!$L$3:$CA$3=AC$1)*('乐容-S级品'!$L$4:$CA$32)),0)</f>
      </c>
      <c r="AD166" s="280">
        <f>IFERROR(SUMPRODUCT(('控温被PRO-S级品'!$B$2:$B$10=$B166)*('控温被PRO-S级品'!$E$1:$BE$1=AD$1)*('控温被PRO-S级品'!$E$2:$BE$10)),0)+IFERROR(SUMPRODUCT(('冬被-S级品'!$B$2:$B$10=$B166)*('冬被-S级品'!$E$1:$AW$1=AD$1)*('冬被-S级品'!$E$2:$AW$10)),0)+IFERROR(SUMPRODUCT(('白止-S级品'!$A$2:$A$26=$B166)*('白止-S级品'!$D$1:$AV$1=AD$1)*('白止-S级品'!$D$2:$AV$26)),0)+IFERROR(SUMPRODUCT(('乐容-S级品'!$A$4:$A$32=$B166)*('乐容-S级品'!$L$3:$CA$3=AD$1)*('乐容-S级品'!$L$4:$CA$32)),0)</f>
      </c>
      <c r="AE166" s="280">
        <f>IFERROR(SUMPRODUCT(('控温被PRO-S级品'!$B$2:$B$10=$B166)*('控温被PRO-S级品'!$E$1:$BE$1=AE$1)*('控温被PRO-S级品'!$E$2:$BE$10)),0)+IFERROR(SUMPRODUCT(('冬被-S级品'!$B$2:$B$10=$B166)*('冬被-S级品'!$E$1:$AW$1=AE$1)*('冬被-S级品'!$E$2:$AW$10)),0)+IFERROR(SUMPRODUCT(('白止-S级品'!$A$2:$A$26=$B166)*('白止-S级品'!$D$1:$AV$1=AE$1)*('白止-S级品'!$D$2:$AV$26)),0)+IFERROR(SUMPRODUCT(('乐容-S级品'!$A$4:$A$32=$B166)*('乐容-S级品'!$L$3:$CA$3=AE$1)*('乐容-S级品'!$L$4:$CA$32)),0)</f>
      </c>
      <c r="AF166" s="280">
        <f>IFERROR(SUMPRODUCT(('控温被PRO-S级品'!$B$2:$B$10=$B166)*('控温被PRO-S级品'!$E$1:$BE$1=AF$1)*('控温被PRO-S级品'!$E$2:$BE$10)),0)+IFERROR(SUMPRODUCT(('冬被-S级品'!$B$2:$B$10=$B166)*('冬被-S级品'!$E$1:$AW$1=AF$1)*('冬被-S级品'!$E$2:$AW$10)),0)+IFERROR(SUMPRODUCT(('白止-S级品'!$A$2:$A$26=$B166)*('白止-S级品'!$D$1:$AV$1=AF$1)*('白止-S级品'!$D$2:$AV$26)),0)+IFERROR(SUMPRODUCT(('乐容-S级品'!$A$4:$A$32=$B166)*('乐容-S级品'!$L$3:$CA$3=AF$1)*('乐容-S级品'!$L$4:$CA$32)),0)</f>
      </c>
      <c r="AG166" s="280">
        <f>IFERROR(SUMPRODUCT(('控温被PRO-S级品'!$B$2:$B$10=$B166)*('控温被PRO-S级品'!$E$1:$BE$1=AG$1)*('控温被PRO-S级品'!$E$2:$BE$10)),0)+IFERROR(SUMPRODUCT(('冬被-S级品'!$B$2:$B$10=$B166)*('冬被-S级品'!$E$1:$AW$1=AG$1)*('冬被-S级品'!$E$2:$AW$10)),0)+IFERROR(SUMPRODUCT(('白止-S级品'!$A$2:$A$26=$B166)*('白止-S级品'!$D$1:$AV$1=AG$1)*('白止-S级品'!$D$2:$AV$26)),0)+IFERROR(SUMPRODUCT(('乐容-S级品'!$A$4:$A$32=$B166)*('乐容-S级品'!$L$3:$CA$3=AG$1)*('乐容-S级品'!$L$4:$CA$32)),0)</f>
      </c>
      <c r="AH166" s="280">
        <f>IFERROR(SUMPRODUCT(('控温被PRO-S级品'!$B$2:$B$10=$B166)*('控温被PRO-S级品'!$E$1:$BE$1=AH$1)*('控温被PRO-S级品'!$E$2:$BE$10)),0)+IFERROR(SUMPRODUCT(('冬被-S级品'!$B$2:$B$10=$B166)*('冬被-S级品'!$E$1:$AW$1=AH$1)*('冬被-S级品'!$E$2:$AW$10)),0)+IFERROR(SUMPRODUCT(('白止-S级品'!$A$2:$A$26=$B166)*('白止-S级品'!$D$1:$AV$1=AH$1)*('白止-S级品'!$D$2:$AV$26)),0)+IFERROR(SUMPRODUCT(('乐容-S级品'!$A$4:$A$32=$B166)*('乐容-S级品'!$L$3:$CA$3=AH$1)*('乐容-S级品'!$L$4:$CA$32)),0)</f>
      </c>
      <c r="AI166" s="280">
        <f>IFERROR(SUMPRODUCT(('控温被PRO-S级品'!$B$2:$B$10=$B166)*('控温被PRO-S级品'!$E$1:$BE$1=AI$1)*('控温被PRO-S级品'!$E$2:$BE$10)),0)+IFERROR(SUMPRODUCT(('冬被-S级品'!$B$2:$B$10=$B166)*('冬被-S级品'!$E$1:$AW$1=AI$1)*('冬被-S级品'!$E$2:$AW$10)),0)+IFERROR(SUMPRODUCT(('白止-S级品'!$A$2:$A$26=$B166)*('白止-S级品'!$D$1:$AV$1=AI$1)*('白止-S级品'!$D$2:$AV$26)),0)+IFERROR(SUMPRODUCT(('乐容-S级品'!$A$4:$A$32=$B166)*('乐容-S级品'!$L$3:$CA$3=AI$1)*('乐容-S级品'!$L$4:$CA$32)),0)</f>
      </c>
      <c r="AJ166" s="280">
        <f>IFERROR(SUMPRODUCT(('控温被PRO-S级品'!$B$2:$B$10=$B166)*('控温被PRO-S级品'!$E$1:$BE$1=AJ$1)*('控温被PRO-S级品'!$E$2:$BE$10)),0)+IFERROR(SUMPRODUCT(('冬被-S级品'!$B$2:$B$10=$B166)*('冬被-S级品'!$E$1:$AW$1=AJ$1)*('冬被-S级品'!$E$2:$AW$10)),0)+IFERROR(SUMPRODUCT(('白止-S级品'!$A$2:$A$26=$B166)*('白止-S级品'!$D$1:$AV$1=AJ$1)*('白止-S级品'!$D$2:$AV$26)),0)+IFERROR(SUMPRODUCT(('乐容-S级品'!$A$4:$A$32=$B166)*('乐容-S级品'!$L$3:$CA$3=AJ$1)*('乐容-S级品'!$L$4:$CA$32)),0)</f>
      </c>
      <c r="AK166" s="280">
        <f>IFERROR(SUMPRODUCT(('控温被PRO-S级品'!$B$2:$B$10=$B166)*('控温被PRO-S级品'!$E$1:$BE$1=AK$1)*('控温被PRO-S级品'!$E$2:$BE$10)),0)+IFERROR(SUMPRODUCT(('冬被-S级品'!$B$2:$B$10=$B166)*('冬被-S级品'!$E$1:$AW$1=AK$1)*('冬被-S级品'!$E$2:$AW$10)),0)+IFERROR(SUMPRODUCT(('白止-S级品'!$A$2:$A$26=$B166)*('白止-S级品'!$D$1:$AV$1=AK$1)*('白止-S级品'!$D$2:$AV$26)),0)+IFERROR(SUMPRODUCT(('乐容-S级品'!$A$4:$A$32=$B166)*('乐容-S级品'!$L$3:$CA$3=AK$1)*('乐容-S级品'!$L$4:$CA$32)),0)</f>
      </c>
      <c r="AL166" s="280">
        <f>IFERROR(SUMPRODUCT(('控温被PRO-S级品'!$B$2:$B$10=$B166)*('控温被PRO-S级品'!$E$1:$BE$1=AL$1)*('控温被PRO-S级品'!$E$2:$BE$10)),0)+IFERROR(SUMPRODUCT(('冬被-S级品'!$B$2:$B$10=$B166)*('冬被-S级品'!$E$1:$AW$1=AL$1)*('冬被-S级品'!$E$2:$AW$10)),0)+IFERROR(SUMPRODUCT(('白止-S级品'!$A$2:$A$26=$B166)*('白止-S级品'!$D$1:$AV$1=AL$1)*('白止-S级品'!$D$2:$AV$26)),0)+IFERROR(SUMPRODUCT(('乐容-S级品'!$A$4:$A$32=$B166)*('乐容-S级品'!$L$3:$CA$3=AL$1)*('乐容-S级品'!$L$4:$CA$32)),0)</f>
      </c>
      <c r="AM166" s="280">
        <f>IFERROR(SUMPRODUCT(('控温被PRO-S级品'!$B$2:$B$10=$B166)*('控温被PRO-S级品'!$E$1:$BE$1=AM$1)*('控温被PRO-S级品'!$E$2:$BE$10)),0)+IFERROR(SUMPRODUCT(('冬被-S级品'!$B$2:$B$10=$B166)*('冬被-S级品'!$E$1:$AW$1=AM$1)*('冬被-S级品'!$E$2:$AW$10)),0)+IFERROR(SUMPRODUCT(('白止-S级品'!$A$2:$A$26=$B166)*('白止-S级品'!$D$1:$AV$1=AM$1)*('白止-S级品'!$D$2:$AV$26)),0)+IFERROR(SUMPRODUCT(('乐容-S级品'!$A$4:$A$32=$B166)*('乐容-S级品'!$L$3:$CA$3=AM$1)*('乐容-S级品'!$L$4:$CA$32)),0)</f>
      </c>
      <c r="AN166" s="280">
        <f>IFERROR(SUMPRODUCT(('控温被PRO-S级品'!$B$2:$B$10=$B166)*('控温被PRO-S级品'!$E$1:$BE$1=AN$1)*('控温被PRO-S级品'!$E$2:$BE$10)),0)+IFERROR(SUMPRODUCT(('冬被-S级品'!$B$2:$B$10=$B166)*('冬被-S级品'!$E$1:$AW$1=AN$1)*('冬被-S级品'!$E$2:$AW$10)),0)+IFERROR(SUMPRODUCT(('白止-S级品'!$A$2:$A$26=$B166)*('白止-S级品'!$D$1:$AV$1=AN$1)*('白止-S级品'!$D$2:$AV$26)),0)+IFERROR(SUMPRODUCT(('乐容-S级品'!$A$4:$A$32=$B166)*('乐容-S级品'!$L$3:$CA$3=AN$1)*('乐容-S级品'!$L$4:$CA$32)),0)</f>
      </c>
      <c r="AO166" s="280">
        <f>IFERROR(SUMPRODUCT(('控温被PRO-S级品'!$B$2:$B$10=$B166)*('控温被PRO-S级品'!$E$1:$BE$1=AO$1)*('控温被PRO-S级品'!$E$2:$BE$10)),0)+IFERROR(SUMPRODUCT(('冬被-S级品'!$B$2:$B$10=$B166)*('冬被-S级品'!$E$1:$AW$1=AO$1)*('冬被-S级品'!$E$2:$AW$10)),0)+IFERROR(SUMPRODUCT(('白止-S级品'!$A$2:$A$26=$B166)*('白止-S级品'!$D$1:$AV$1=AO$1)*('白止-S级品'!$D$2:$AV$26)),0)+IFERROR(SUMPRODUCT(('乐容-S级品'!$A$4:$A$32=$B166)*('乐容-S级品'!$L$3:$CA$3=AO$1)*('乐容-S级品'!$L$4:$CA$32)),0)</f>
      </c>
      <c r="AP166" s="280">
        <f>IFERROR(SUMPRODUCT(('控温被PRO-S级品'!$B$2:$B$10=$B166)*('控温被PRO-S级品'!$E$1:$BE$1=AP$1)*('控温被PRO-S级品'!$E$2:$BE$10)),0)+IFERROR(SUMPRODUCT(('冬被-S级品'!$B$2:$B$10=$B166)*('冬被-S级品'!$E$1:$AW$1=AP$1)*('冬被-S级品'!$E$2:$AW$10)),0)+IFERROR(SUMPRODUCT(('白止-S级品'!$A$2:$A$26=$B166)*('白止-S级品'!$D$1:$AV$1=AP$1)*('白止-S级品'!$D$2:$AV$26)),0)+IFERROR(SUMPRODUCT(('乐容-S级品'!$A$4:$A$32=$B166)*('乐容-S级品'!$L$3:$CA$3=AP$1)*('乐容-S级品'!$L$4:$CA$32)),0)</f>
      </c>
      <c r="AQ166" s="280">
        <f>IFERROR(SUMPRODUCT(('控温被PRO-S级品'!$B$2:$B$10=$B166)*('控温被PRO-S级品'!$E$1:$BE$1=AQ$1)*('控温被PRO-S级品'!$E$2:$BE$10)),0)+IFERROR(SUMPRODUCT(('冬被-S级品'!$B$2:$B$10=$B166)*('冬被-S级品'!$E$1:$AW$1=AQ$1)*('冬被-S级品'!$E$2:$AW$10)),0)+IFERROR(SUMPRODUCT(('白止-S级品'!$A$2:$A$26=$B166)*('白止-S级品'!$D$1:$AV$1=AQ$1)*('白止-S级品'!$D$2:$AV$26)),0)+IFERROR(SUMPRODUCT(('乐容-S级品'!$A$4:$A$32=$B166)*('乐容-S级品'!$L$3:$CA$3=AQ$1)*('乐容-S级品'!$L$4:$CA$32)),0)</f>
      </c>
      <c r="AR166" s="280">
        <f>IFERROR(SUMPRODUCT(('控温被PRO-S级品'!$B$2:$B$10=$B166)*('控温被PRO-S级品'!$E$1:$BE$1=AR$1)*('控温被PRO-S级品'!$E$2:$BE$10)),0)+IFERROR(SUMPRODUCT(('冬被-S级品'!$B$2:$B$10=$B166)*('冬被-S级品'!$E$1:$AW$1=AR$1)*('冬被-S级品'!$E$2:$AW$10)),0)+IFERROR(SUMPRODUCT(('白止-S级品'!$A$2:$A$26=$B166)*('白止-S级品'!$D$1:$AV$1=AR$1)*('白止-S级品'!$D$2:$AV$26)),0)+IFERROR(SUMPRODUCT(('乐容-S级品'!$A$4:$A$32=$B166)*('乐容-S级品'!$L$3:$CA$3=AR$1)*('乐容-S级品'!$L$4:$CA$32)),0)</f>
      </c>
      <c r="AS166" s="280">
        <f>IFERROR(SUMPRODUCT(('控温被PRO-S级品'!$B$2:$B$10=$B166)*('控温被PRO-S级品'!$E$1:$BE$1=AS$1)*('控温被PRO-S级品'!$E$2:$BE$10)),0)+IFERROR(SUMPRODUCT(('冬被-S级品'!$B$2:$B$10=$B166)*('冬被-S级品'!$E$1:$AW$1=AS$1)*('冬被-S级品'!$E$2:$AW$10)),0)+IFERROR(SUMPRODUCT(('白止-S级品'!$A$2:$A$26=$B166)*('白止-S级品'!$D$1:$AV$1=AS$1)*('白止-S级品'!$D$2:$AV$26)),0)+IFERROR(SUMPRODUCT(('乐容-S级品'!$A$4:$A$32=$B166)*('乐容-S级品'!$L$3:$CA$3=AS$1)*('乐容-S级品'!$L$4:$CA$32)),0)</f>
      </c>
      <c r="AT166" s="280">
        <f>IFERROR(SUMPRODUCT(('控温被PRO-S级品'!$B$2:$B$10=$B166)*('控温被PRO-S级品'!$E$1:$BE$1=AT$1)*('控温被PRO-S级品'!$E$2:$BE$10)),0)+IFERROR(SUMPRODUCT(('冬被-S级品'!$B$2:$B$10=$B166)*('冬被-S级品'!$E$1:$AW$1=AT$1)*('冬被-S级品'!$E$2:$AW$10)),0)+IFERROR(SUMPRODUCT(('白止-S级品'!$A$2:$A$26=$B166)*('白止-S级品'!$D$1:$AV$1=AT$1)*('白止-S级品'!$D$2:$AV$26)),0)+IFERROR(SUMPRODUCT(('乐容-S级品'!$A$4:$A$32=$B166)*('乐容-S级品'!$L$3:$CA$3=AT$1)*('乐容-S级品'!$L$4:$CA$32)),0)</f>
      </c>
      <c r="AU166" s="280">
        <f>IFERROR(SUMPRODUCT(('控温被PRO-S级品'!$B$2:$B$10=$B166)*('控温被PRO-S级品'!$E$1:$BE$1=AU$1)*('控温被PRO-S级品'!$E$2:$BE$10)),0)+IFERROR(SUMPRODUCT(('冬被-S级品'!$B$2:$B$10=$B166)*('冬被-S级品'!$E$1:$AW$1=AU$1)*('冬被-S级品'!$E$2:$AW$10)),0)+IFERROR(SUMPRODUCT(('白止-S级品'!$A$2:$A$26=$B166)*('白止-S级品'!$D$1:$AV$1=AU$1)*('白止-S级品'!$D$2:$AV$26)),0)+IFERROR(SUMPRODUCT(('乐容-S级品'!$A$4:$A$32=$B166)*('乐容-S级品'!$L$3:$CA$3=AU$1)*('乐容-S级品'!$L$4:$CA$32)),0)</f>
      </c>
      <c r="AV166" s="280">
        <f>IFERROR(SUMPRODUCT(('控温被PRO-S级品'!$B$2:$B$10=$B166)*('控温被PRO-S级品'!$E$1:$BE$1=AV$1)*('控温被PRO-S级品'!$E$2:$BE$10)),0)+IFERROR(SUMPRODUCT(('冬被-S级品'!$B$2:$B$10=$B166)*('冬被-S级品'!$E$1:$AW$1=AV$1)*('冬被-S级品'!$E$2:$AW$10)),0)+IFERROR(SUMPRODUCT(('白止-S级品'!$A$2:$A$26=$B166)*('白止-S级品'!$D$1:$AV$1=AV$1)*('白止-S级品'!$D$2:$AV$26)),0)+IFERROR(SUMPRODUCT(('乐容-S级品'!$A$4:$A$32=$B166)*('乐容-S级品'!$L$3:$CA$3=AV$1)*('乐容-S级品'!$L$4:$CA$32)),0)</f>
      </c>
      <c r="AW166" s="280">
        <f>IFERROR(SUMPRODUCT(('控温被PRO-S级品'!$B$2:$B$10=$B166)*('控温被PRO-S级品'!$E$1:$BE$1=AW$1)*('控温被PRO-S级品'!$E$2:$BE$10)),0)+IFERROR(SUMPRODUCT(('冬被-S级品'!$B$2:$B$10=$B166)*('冬被-S级品'!$E$1:$AW$1=AW$1)*('冬被-S级品'!$E$2:$AW$10)),0)+IFERROR(SUMPRODUCT(('白止-S级品'!$A$2:$A$26=$B166)*('白止-S级品'!$D$1:$AV$1=AW$1)*('白止-S级品'!$D$2:$AV$26)),0)+IFERROR(SUMPRODUCT(('乐容-S级品'!$A$4:$A$32=$B166)*('乐容-S级品'!$L$3:$CA$3=AW$1)*('乐容-S级品'!$L$4:$CA$32)),0)</f>
      </c>
      <c r="AX166" s="280">
        <f>IFERROR(SUMPRODUCT(('控温被PRO-S级品'!$B$2:$B$10=$B166)*('控温被PRO-S级品'!$E$1:$BE$1=AX$1)*('控温被PRO-S级品'!$E$2:$BE$10)),0)+IFERROR(SUMPRODUCT(('冬被-S级品'!$B$2:$B$10=$B166)*('冬被-S级品'!$E$1:$AW$1=AX$1)*('冬被-S级品'!$E$2:$AW$10)),0)+IFERROR(SUMPRODUCT(('白止-S级品'!$A$2:$A$26=$B166)*('白止-S级品'!$D$1:$AV$1=AX$1)*('白止-S级品'!$D$2:$AV$26)),0)+IFERROR(SUMPRODUCT(('乐容-S级品'!$A$4:$A$32=$B166)*('乐容-S级品'!$L$3:$CA$3=AX$1)*('乐容-S级品'!$L$4:$CA$32)),0)</f>
      </c>
      <c r="AY166" s="280">
        <f>IFERROR(SUMPRODUCT(('控温被PRO-S级品'!$B$2:$B$10=$B166)*('控温被PRO-S级品'!$E$1:$BE$1=AY$1)*('控温被PRO-S级品'!$E$2:$BE$10)),0)+IFERROR(SUMPRODUCT(('冬被-S级品'!$B$2:$B$10=$B166)*('冬被-S级品'!$E$1:$AW$1=AY$1)*('冬被-S级品'!$E$2:$AW$10)),0)+IFERROR(SUMPRODUCT(('白止-S级品'!$A$2:$A$26=$B166)*('白止-S级品'!$D$1:$AV$1=AY$1)*('白止-S级品'!$D$2:$AV$26)),0)+IFERROR(SUMPRODUCT(('乐容-S级品'!$A$4:$A$32=$B166)*('乐容-S级品'!$L$3:$CA$3=AY$1)*('乐容-S级品'!$L$4:$CA$32)),0)</f>
      </c>
      <c r="AZ166" s="280">
        <f>IFERROR(SUMPRODUCT(('控温被PRO-S级品'!$B$2:$B$10=$B166)*('控温被PRO-S级品'!$E$1:$BE$1=AZ$1)*('控温被PRO-S级品'!$E$2:$BE$10)),0)+IFERROR(SUMPRODUCT(('冬被-S级品'!$B$2:$B$10=$B166)*('冬被-S级品'!$E$1:$AW$1=AZ$1)*('冬被-S级品'!$E$2:$AW$10)),0)+IFERROR(SUMPRODUCT(('白止-S级品'!$A$2:$A$26=$B166)*('白止-S级品'!$D$1:$AV$1=AZ$1)*('白止-S级品'!$D$2:$AV$26)),0)+IFERROR(SUMPRODUCT(('乐容-S级品'!$A$4:$A$32=$B166)*('乐容-S级品'!$L$3:$CA$3=AZ$1)*('乐容-S级品'!$L$4:$CA$32)),0)</f>
      </c>
      <c r="BA166" s="280">
        <f>IFERROR(SUMPRODUCT(('控温被PRO-S级品'!$B$2:$B$10=$B166)*('控温被PRO-S级品'!$E$1:$BE$1=BA$1)*('控温被PRO-S级品'!$E$2:$BE$10)),0)+IFERROR(SUMPRODUCT(('冬被-S级品'!$B$2:$B$10=$B166)*('冬被-S级品'!$E$1:$AW$1=BA$1)*('冬被-S级品'!$E$2:$AW$10)),0)+IFERROR(SUMPRODUCT(('白止-S级品'!$A$2:$A$26=$B166)*('白止-S级品'!$D$1:$AV$1=BA$1)*('白止-S级品'!$D$2:$AV$26)),0)+IFERROR(SUMPRODUCT(('乐容-S级品'!$A$4:$A$32=$B166)*('乐容-S级品'!$L$3:$CA$3=BA$1)*('乐容-S级品'!$L$4:$CA$32)),0)</f>
      </c>
      <c r="BB166" s="280">
        <f>IFERROR(SUMPRODUCT(('控温被PRO-S级品'!$B$2:$B$10=$B166)*('控温被PRO-S级品'!$E$1:$BE$1=BB$1)*('控温被PRO-S级品'!$E$2:$BE$10)),0)+IFERROR(SUMPRODUCT(('冬被-S级品'!$B$2:$B$10=$B166)*('冬被-S级品'!$E$1:$AW$1=BB$1)*('冬被-S级品'!$E$2:$AW$10)),0)+IFERROR(SUMPRODUCT(('白止-S级品'!$A$2:$A$26=$B166)*('白止-S级品'!$D$1:$AV$1=BB$1)*('白止-S级品'!$D$2:$AV$26)),0)+IFERROR(SUMPRODUCT(('乐容-S级品'!$A$4:$A$32=$B166)*('乐容-S级品'!$L$3:$CA$3=BB$1)*('乐容-S级品'!$L$4:$CA$32)),0)</f>
      </c>
      <c r="BC166" s="280">
        <f>IFERROR(SUMPRODUCT(('控温被PRO-S级品'!$B$2:$B$10=$B166)*('控温被PRO-S级品'!$E$1:$BE$1=BC$1)*('控温被PRO-S级品'!$E$2:$BE$10)),0)+IFERROR(SUMPRODUCT(('冬被-S级品'!$B$2:$B$10=$B166)*('冬被-S级品'!$E$1:$AW$1=BC$1)*('冬被-S级品'!$E$2:$AW$10)),0)+IFERROR(SUMPRODUCT(('白止-S级品'!$A$2:$A$26=$B166)*('白止-S级品'!$D$1:$AV$1=BC$1)*('白止-S级品'!$D$2:$AV$26)),0)+IFERROR(SUMPRODUCT(('乐容-S级品'!$A$4:$A$32=$B166)*('乐容-S级品'!$L$3:$CA$3=BC$1)*('乐容-S级品'!$L$4:$CA$32)),0)</f>
      </c>
      <c r="BD166" s="280">
        <f>IFERROR(SUMPRODUCT(('控温被PRO-S级品'!$B$2:$B$10=$B166)*('控温被PRO-S级品'!$E$1:$BE$1=BD$1)*('控温被PRO-S级品'!$E$2:$BE$10)),0)+IFERROR(SUMPRODUCT(('冬被-S级品'!$B$2:$B$10=$B166)*('冬被-S级品'!$E$1:$AW$1=BD$1)*('冬被-S级品'!$E$2:$AW$10)),0)+IFERROR(SUMPRODUCT(('白止-S级品'!$A$2:$A$26=$B166)*('白止-S级品'!$D$1:$AV$1=BD$1)*('白止-S级品'!$D$2:$AV$26)),0)+IFERROR(SUMPRODUCT(('乐容-S级品'!$A$4:$A$32=$B166)*('乐容-S级品'!$L$3:$CA$3=BD$1)*('乐容-S级品'!$L$4:$CA$32)),0)</f>
      </c>
      <c r="BE166" s="280">
        <f>IFERROR(SUMPRODUCT(('控温被PRO-S级品'!$B$2:$B$10=$B166)*('控温被PRO-S级品'!$E$1:$BE$1=BE$1)*('控温被PRO-S级品'!$E$2:$BE$10)),0)+IFERROR(SUMPRODUCT(('冬被-S级品'!$B$2:$B$10=$B166)*('冬被-S级品'!$E$1:$AW$1=BE$1)*('冬被-S级品'!$E$2:$AW$10)),0)+IFERROR(SUMPRODUCT(('白止-S级品'!$A$2:$A$26=$B166)*('白止-S级品'!$D$1:$AV$1=BE$1)*('白止-S级品'!$D$2:$AV$26)),0)+IFERROR(SUMPRODUCT(('乐容-S级品'!$A$4:$A$32=$B166)*('乐容-S级品'!$L$3:$CA$3=BE$1)*('乐容-S级品'!$L$4:$CA$32)),0)</f>
      </c>
      <c r="BF166" s="280">
        <f>IFERROR(SUMPRODUCT(('控温被PRO-S级品'!$B$2:$B$10=$B166)*('控温被PRO-S级品'!$E$1:$BE$1=BF$1)*('控温被PRO-S级品'!$E$2:$BE$10)),0)+IFERROR(SUMPRODUCT(('冬被-S级品'!$B$2:$B$10=$B166)*('冬被-S级品'!$E$1:$AW$1=BF$1)*('冬被-S级品'!$E$2:$AW$10)),0)+IFERROR(SUMPRODUCT(('白止-S级品'!$A$2:$A$26=$B166)*('白止-S级品'!$D$1:$AV$1=BF$1)*('白止-S级品'!$D$2:$AV$26)),0)+IFERROR(SUMPRODUCT(('乐容-S级品'!$A$4:$A$32=$B166)*('乐容-S级品'!$L$3:$CA$3=BF$1)*('乐容-S级品'!$L$4:$CA$32)),0)</f>
      </c>
      <c r="BG166" s="280">
        <f>IFERROR(SUMPRODUCT(('控温被PRO-S级品'!$B$2:$B$10=$B166)*('控温被PRO-S级品'!$E$1:$BE$1=BG$1)*('控温被PRO-S级品'!$E$2:$BE$10)),0)+IFERROR(SUMPRODUCT(('冬被-S级品'!$B$2:$B$10=$B166)*('冬被-S级品'!$E$1:$AW$1=BG$1)*('冬被-S级品'!$E$2:$AW$10)),0)+IFERROR(SUMPRODUCT(('白止-S级品'!$A$2:$A$26=$B166)*('白止-S级品'!$D$1:$AV$1=BG$1)*('白止-S级品'!$D$2:$AV$26)),0)+IFERROR(SUMPRODUCT(('乐容-S级品'!$A$4:$A$32=$B166)*('乐容-S级品'!$L$3:$CA$3=BG$1)*('乐容-S级品'!$L$4:$CA$32)),0)</f>
      </c>
      <c r="BH166" s="280">
        <f>IFERROR(SUMPRODUCT(('控温被PRO-S级品'!$B$2:$B$10=$B166)*('控温被PRO-S级品'!$E$1:$BE$1=BH$1)*('控温被PRO-S级品'!$E$2:$BE$10)),0)+IFERROR(SUMPRODUCT(('冬被-S级品'!$B$2:$B$10=$B166)*('冬被-S级品'!$E$1:$AW$1=BH$1)*('冬被-S级品'!$E$2:$AW$10)),0)+IFERROR(SUMPRODUCT(('白止-S级品'!$A$2:$A$26=$B166)*('白止-S级品'!$D$1:$AV$1=BH$1)*('白止-S级品'!$D$2:$AV$26)),0)+IFERROR(SUMPRODUCT(('乐容-S级品'!$A$4:$A$32=$B166)*('乐容-S级品'!$L$3:$CA$3=BH$1)*('乐容-S级品'!$L$4:$CA$32)),0)</f>
      </c>
      <c r="BI166" s="280">
        <f>IFERROR(SUMPRODUCT(('控温被PRO-S级品'!$B$2:$B$10=$B166)*('控温被PRO-S级品'!$E$1:$BE$1=BI$1)*('控温被PRO-S级品'!$E$2:$BE$10)),0)+IFERROR(SUMPRODUCT(('冬被-S级品'!$B$2:$B$10=$B166)*('冬被-S级品'!$E$1:$AW$1=BI$1)*('冬被-S级品'!$E$2:$AW$10)),0)+IFERROR(SUMPRODUCT(('白止-S级品'!$A$2:$A$26=$B166)*('白止-S级品'!$D$1:$AV$1=BI$1)*('白止-S级品'!$D$2:$AV$26)),0)+IFERROR(SUMPRODUCT(('乐容-S级品'!$A$4:$A$32=$B166)*('乐容-S级品'!$L$3:$CA$3=BI$1)*('乐容-S级品'!$L$4:$CA$32)),0)</f>
      </c>
      <c r="BJ166" s="280">
        <f>IFERROR(SUMPRODUCT(('控温被PRO-S级品'!$B$2:$B$10=$B166)*('控温被PRO-S级品'!$E$1:$BE$1=BJ$1)*('控温被PRO-S级品'!$E$2:$BE$10)),0)+IFERROR(SUMPRODUCT(('冬被-S级品'!$B$2:$B$10=$B166)*('冬被-S级品'!$E$1:$AW$1=BJ$1)*('冬被-S级品'!$E$2:$AW$10)),0)+IFERROR(SUMPRODUCT(('白止-S级品'!$A$2:$A$26=$B166)*('白止-S级品'!$D$1:$AV$1=BJ$1)*('白止-S级品'!$D$2:$AV$26)),0)+IFERROR(SUMPRODUCT(('乐容-S级品'!$A$4:$A$32=$B166)*('乐容-S级品'!$L$3:$CA$3=BJ$1)*('乐容-S级品'!$L$4:$CA$32)),0)</f>
      </c>
      <c r="BK166" s="280">
        <f>IFERROR(SUMPRODUCT(('控温被PRO-S级品'!$B$2:$B$10=$B166)*('控温被PRO-S级品'!$E$1:$BE$1=BK$1)*('控温被PRO-S级品'!$E$2:$BE$10)),0)+IFERROR(SUMPRODUCT(('冬被-S级品'!$B$2:$B$10=$B166)*('冬被-S级品'!$E$1:$AW$1=BK$1)*('冬被-S级品'!$E$2:$AW$10)),0)+IFERROR(SUMPRODUCT(('白止-S级品'!$A$2:$A$26=$B166)*('白止-S级品'!$D$1:$AV$1=BK$1)*('白止-S级品'!$D$2:$AV$26)),0)+IFERROR(SUMPRODUCT(('乐容-S级品'!$A$4:$A$32=$B166)*('乐容-S级品'!$L$3:$CA$3=BK$1)*('乐容-S级品'!$L$4:$CA$32)),0)</f>
      </c>
      <c r="BL166" s="280">
        <f>IFERROR(SUMPRODUCT(('控温被PRO-S级品'!$B$2:$B$10=$B166)*('控温被PRO-S级品'!$E$1:$BE$1=BL$1)*('控温被PRO-S级品'!$E$2:$BE$10)),0)+IFERROR(SUMPRODUCT(('冬被-S级品'!$B$2:$B$10=$B166)*('冬被-S级品'!$E$1:$AW$1=BL$1)*('冬被-S级品'!$E$2:$AW$10)),0)+IFERROR(SUMPRODUCT(('白止-S级品'!$A$2:$A$26=$B166)*('白止-S级品'!$D$1:$AV$1=BL$1)*('白止-S级品'!$D$2:$AV$26)),0)+IFERROR(SUMPRODUCT(('乐容-S级品'!$A$4:$A$32=$B166)*('乐容-S级品'!$L$3:$CA$3=BL$1)*('乐容-S级品'!$L$4:$CA$32)),0)</f>
      </c>
      <c r="BM166" s="280">
        <f>IFERROR(SUMPRODUCT(('控温被PRO-S级品'!$B$2:$B$10=$B166)*('控温被PRO-S级品'!$E$1:$BE$1=BM$1)*('控温被PRO-S级品'!$E$2:$BE$10)),0)+IFERROR(SUMPRODUCT(('冬被-S级品'!$B$2:$B$10=$B166)*('冬被-S级品'!$E$1:$AW$1=BM$1)*('冬被-S级品'!$E$2:$AW$10)),0)+IFERROR(SUMPRODUCT(('白止-S级品'!$A$2:$A$26=$B166)*('白止-S级品'!$D$1:$AV$1=BM$1)*('白止-S级品'!$D$2:$AV$26)),0)+IFERROR(SUMPRODUCT(('乐容-S级品'!$A$4:$A$32=$B166)*('乐容-S级品'!$L$3:$CA$3=BM$1)*('乐容-S级品'!$L$4:$CA$32)),0)</f>
      </c>
      <c r="BN166" s="280">
        <f>IFERROR(SUMPRODUCT(('控温被PRO-S级品'!$B$2:$B$10=$B166)*('控温被PRO-S级品'!$E$1:$BE$1=BN$1)*('控温被PRO-S级品'!$E$2:$BE$10)),0)+IFERROR(SUMPRODUCT(('冬被-S级品'!$B$2:$B$10=$B166)*('冬被-S级品'!$E$1:$AW$1=BN$1)*('冬被-S级品'!$E$2:$AW$10)),0)+IFERROR(SUMPRODUCT(('白止-S级品'!$A$2:$A$26=$B166)*('白止-S级品'!$D$1:$AV$1=BN$1)*('白止-S级品'!$D$2:$AV$26)),0)+IFERROR(SUMPRODUCT(('乐容-S级品'!$A$4:$A$32=$B166)*('乐容-S级品'!$L$3:$CA$3=BN$1)*('乐容-S级品'!$L$4:$CA$32)),0)</f>
      </c>
      <c r="BO166" s="280">
        <f>IFERROR(SUMPRODUCT(('控温被PRO-S级品'!$B$2:$B$10=$B166)*('控温被PRO-S级品'!$E$1:$BE$1=BO$1)*('控温被PRO-S级品'!$E$2:$BE$10)),0)+IFERROR(SUMPRODUCT(('冬被-S级品'!$B$2:$B$10=$B166)*('冬被-S级品'!$E$1:$AW$1=BO$1)*('冬被-S级品'!$E$2:$AW$10)),0)+IFERROR(SUMPRODUCT(('白止-S级品'!$A$2:$A$26=$B166)*('白止-S级品'!$D$1:$AV$1=BO$1)*('白止-S级品'!$D$2:$AV$26)),0)+IFERROR(SUMPRODUCT(('乐容-S级品'!$A$4:$A$32=$B166)*('乐容-S级品'!$L$3:$CA$3=BO$1)*('乐容-S级品'!$L$4:$CA$32)),0)</f>
      </c>
      <c r="BP166" s="280">
        <f>IFERROR(SUMPRODUCT(('控温被PRO-S级品'!$B$2:$B$10=$B166)*('控温被PRO-S级品'!$E$1:$BE$1=BP$1)*('控温被PRO-S级品'!$E$2:$BE$10)),0)+IFERROR(SUMPRODUCT(('冬被-S级品'!$B$2:$B$10=$B166)*('冬被-S级品'!$E$1:$AW$1=BP$1)*('冬被-S级品'!$E$2:$AW$10)),0)+IFERROR(SUMPRODUCT(('白止-S级品'!$A$2:$A$26=$B166)*('白止-S级品'!$D$1:$AV$1=BP$1)*('白止-S级品'!$D$2:$AV$26)),0)+IFERROR(SUMPRODUCT(('乐容-S级品'!$A$4:$A$32=$B166)*('乐容-S级品'!$L$3:$CA$3=BP$1)*('乐容-S级品'!$L$4:$CA$32)),0)</f>
      </c>
      <c r="BQ166" s="280">
        <f>IFERROR(SUMPRODUCT(('控温被PRO-S级品'!$B$2:$B$10=$B166)*('控温被PRO-S级品'!$E$1:$BE$1=BQ$1)*('控温被PRO-S级品'!$E$2:$BE$10)),0)+IFERROR(SUMPRODUCT(('冬被-S级品'!$B$2:$B$10=$B166)*('冬被-S级品'!$E$1:$AW$1=BQ$1)*('冬被-S级品'!$E$2:$AW$10)),0)+IFERROR(SUMPRODUCT(('白止-S级品'!$A$2:$A$26=$B166)*('白止-S级品'!$D$1:$AV$1=BQ$1)*('白止-S级品'!$D$2:$AV$26)),0)+IFERROR(SUMPRODUCT(('乐容-S级品'!$A$4:$A$32=$B166)*('乐容-S级品'!$L$3:$CA$3=BQ$1)*('乐容-S级品'!$L$4:$CA$32)),0)</f>
      </c>
      <c r="BR166" s="280">
        <f>IFERROR(SUMPRODUCT(('控温被PRO-S级品'!$B$2:$B$10=$B166)*('控温被PRO-S级品'!$E$1:$BE$1=BR$1)*('控温被PRO-S级品'!$E$2:$BE$10)),0)+IFERROR(SUMPRODUCT(('冬被-S级品'!$B$2:$B$10=$B166)*('冬被-S级品'!$E$1:$AW$1=BR$1)*('冬被-S级品'!$E$2:$AW$10)),0)+IFERROR(SUMPRODUCT(('白止-S级品'!$A$2:$A$26=$B166)*('白止-S级品'!$D$1:$AV$1=BR$1)*('白止-S级品'!$D$2:$AV$26)),0)+IFERROR(SUMPRODUCT(('乐容-S级品'!$A$4:$A$32=$B166)*('乐容-S级品'!$L$3:$CA$3=BR$1)*('乐容-S级品'!$L$4:$CA$32)),0)</f>
      </c>
      <c r="BS166" s="280">
        <f>IFERROR(SUMPRODUCT(('控温被PRO-S级品'!$B$2:$B$10=$B166)*('控温被PRO-S级品'!$E$1:$BE$1=BS$1)*('控温被PRO-S级品'!$E$2:$BE$10)),0)+IFERROR(SUMPRODUCT(('冬被-S级品'!$B$2:$B$10=$B166)*('冬被-S级品'!$E$1:$AW$1=BS$1)*('冬被-S级品'!$E$2:$AW$10)),0)+IFERROR(SUMPRODUCT(('白止-S级品'!$A$2:$A$26=$B166)*('白止-S级品'!$D$1:$AV$1=BS$1)*('白止-S级品'!$D$2:$AV$26)),0)+IFERROR(SUMPRODUCT(('乐容-S级品'!$A$4:$A$32=$B166)*('乐容-S级品'!$L$3:$CA$3=BS$1)*('乐容-S级品'!$L$4:$CA$32)),0)</f>
      </c>
      <c r="BT166" s="280">
        <f>IFERROR(SUMPRODUCT(('控温被PRO-S级品'!$B$2:$B$10=$B166)*('控温被PRO-S级品'!$E$1:$BE$1=BT$1)*('控温被PRO-S级品'!$E$2:$BE$10)),0)+IFERROR(SUMPRODUCT(('冬被-S级品'!$B$2:$B$10=$B166)*('冬被-S级品'!$E$1:$AW$1=BT$1)*('冬被-S级品'!$E$2:$AW$10)),0)+IFERROR(SUMPRODUCT(('白止-S级品'!$A$2:$A$26=$B166)*('白止-S级品'!$D$1:$AV$1=BT$1)*('白止-S级品'!$D$2:$AV$26)),0)+IFERROR(SUMPRODUCT(('乐容-S级品'!$A$4:$A$32=$B166)*('乐容-S级品'!$L$3:$CA$3=BT$1)*('乐容-S级品'!$L$4:$CA$32)),0)</f>
      </c>
      <c r="BU166" s="280">
        <f>IFERROR(SUMPRODUCT(('控温被PRO-S级品'!$B$2:$B$10=$B166)*('控温被PRO-S级品'!$E$1:$BE$1=BU$1)*('控温被PRO-S级品'!$E$2:$BE$10)),0)+IFERROR(SUMPRODUCT(('冬被-S级品'!$B$2:$B$10=$B166)*('冬被-S级品'!$E$1:$AW$1=BU$1)*('冬被-S级品'!$E$2:$AW$10)),0)+IFERROR(SUMPRODUCT(('白止-S级品'!$A$2:$A$26=$B166)*('白止-S级品'!$D$1:$AV$1=BU$1)*('白止-S级品'!$D$2:$AV$26)),0)+IFERROR(SUMPRODUCT(('乐容-S级品'!$A$4:$A$32=$B166)*('乐容-S级品'!$L$3:$CA$3=BU$1)*('乐容-S级品'!$L$4:$CA$32)),0)</f>
      </c>
      <c r="BV166" s="280">
        <f>IFERROR(SUMPRODUCT(('控温被PRO-S级品'!$B$2:$B$10=$B166)*('控温被PRO-S级品'!$E$1:$BE$1=BV$1)*('控温被PRO-S级品'!$E$2:$BE$10)),0)+IFERROR(SUMPRODUCT(('冬被-S级品'!$B$2:$B$10=$B166)*('冬被-S级品'!$E$1:$AW$1=BV$1)*('冬被-S级品'!$E$2:$AW$10)),0)+IFERROR(SUMPRODUCT(('白止-S级品'!$A$2:$A$26=$B166)*('白止-S级品'!$D$1:$AV$1=BV$1)*('白止-S级品'!$D$2:$AV$26)),0)+IFERROR(SUMPRODUCT(('乐容-S级品'!$A$4:$A$32=$B166)*('乐容-S级品'!$L$3:$CA$3=BV$1)*('乐容-S级品'!$L$4:$CA$32)),0)</f>
      </c>
      <c r="BW166" s="280">
        <f>IFERROR(SUMPRODUCT(('控温被PRO-S级品'!$B$2:$B$10=$B166)*('控温被PRO-S级品'!$E$1:$BE$1=BW$1)*('控温被PRO-S级品'!$E$2:$BE$10)),0)+IFERROR(SUMPRODUCT(('冬被-S级品'!$B$2:$B$10=$B166)*('冬被-S级品'!$E$1:$AW$1=BW$1)*('冬被-S级品'!$E$2:$AW$10)),0)+IFERROR(SUMPRODUCT(('白止-S级品'!$A$2:$A$26=$B166)*('白止-S级品'!$D$1:$AV$1=BW$1)*('白止-S级品'!$D$2:$AV$26)),0)+IFERROR(SUMPRODUCT(('乐容-S级品'!$A$4:$A$32=$B166)*('乐容-S级品'!$L$3:$CA$3=BW$1)*('乐容-S级品'!$L$4:$CA$32)),0)</f>
      </c>
      <c r="BX166" s="280">
        <f>IFERROR(SUMPRODUCT(('控温被PRO-S级品'!$B$2:$B$10=$B166)*('控温被PRO-S级品'!$E$1:$BE$1=BX$1)*('控温被PRO-S级品'!$E$2:$BE$10)),0)+IFERROR(SUMPRODUCT(('冬被-S级品'!$B$2:$B$10=$B166)*('冬被-S级品'!$E$1:$AW$1=BX$1)*('冬被-S级品'!$E$2:$AW$10)),0)+IFERROR(SUMPRODUCT(('白止-S级品'!$A$2:$A$26=$B166)*('白止-S级品'!$D$1:$AV$1=BX$1)*('白止-S级品'!$D$2:$AV$26)),0)+IFERROR(SUMPRODUCT(('乐容-S级品'!$A$4:$A$32=$B166)*('乐容-S级品'!$L$3:$CA$3=BX$1)*('乐容-S级品'!$L$4:$CA$32)),0)</f>
      </c>
      <c r="BY166" s="280">
        <f>IFERROR(SUMPRODUCT(('控温被PRO-S级品'!$B$2:$B$10=$B166)*('控温被PRO-S级品'!$E$1:$BE$1=BY$1)*('控温被PRO-S级品'!$E$2:$BE$10)),0)+IFERROR(SUMPRODUCT(('冬被-S级品'!$B$2:$B$10=$B166)*('冬被-S级品'!$E$1:$AW$1=BY$1)*('冬被-S级品'!$E$2:$AW$10)),0)+IFERROR(SUMPRODUCT(('白止-S级品'!$A$2:$A$26=$B166)*('白止-S级品'!$D$1:$AV$1=BY$1)*('白止-S级品'!$D$2:$AV$26)),0)+IFERROR(SUMPRODUCT(('乐容-S级品'!$A$4:$A$32=$B166)*('乐容-S级品'!$L$3:$CA$3=BY$1)*('乐容-S级品'!$L$4:$CA$32)),0)</f>
      </c>
      <c r="BZ166" s="280">
        <f>IFERROR(SUMPRODUCT(('控温被PRO-S级品'!$B$2:$B$10=$B166)*('控温被PRO-S级品'!$E$1:$BE$1=BZ$1)*('控温被PRO-S级品'!$E$2:$BE$10)),0)+IFERROR(SUMPRODUCT(('冬被-S级品'!$B$2:$B$10=$B166)*('冬被-S级品'!$E$1:$AW$1=BZ$1)*('冬被-S级品'!$E$2:$AW$10)),0)+IFERROR(SUMPRODUCT(('白止-S级品'!$A$2:$A$26=$B166)*('白止-S级品'!$D$1:$AV$1=BZ$1)*('白止-S级品'!$D$2:$AV$26)),0)+IFERROR(SUMPRODUCT(('乐容-S级品'!$A$4:$A$32=$B166)*('乐容-S级品'!$L$3:$CA$3=BZ$1)*('乐容-S级品'!$L$4:$CA$32)),0)</f>
      </c>
      <c r="CA166" s="280">
        <f>IFERROR(SUMPRODUCT(('控温被PRO-S级品'!$B$2:$B$10=$B166)*('控温被PRO-S级品'!$E$1:$BE$1=CA$1)*('控温被PRO-S级品'!$E$2:$BE$10)),0)+IFERROR(SUMPRODUCT(('冬被-S级品'!$B$2:$B$10=$B166)*('冬被-S级品'!$E$1:$AW$1=CA$1)*('冬被-S级品'!$E$2:$AW$10)),0)+IFERROR(SUMPRODUCT(('白止-S级品'!$A$2:$A$26=$B166)*('白止-S级品'!$D$1:$AV$1=CA$1)*('白止-S级品'!$D$2:$AV$26)),0)+IFERROR(SUMPRODUCT(('乐容-S级品'!$A$4:$A$32=$B166)*('乐容-S级品'!$L$3:$CA$3=CA$1)*('乐容-S级品'!$L$4:$CA$32)),0)</f>
      </c>
      <c r="CB166" s="280">
        <f>IFERROR(SUMPRODUCT(('控温被PRO-S级品'!$B$2:$B$10=$B166)*('控温被PRO-S级品'!$E$1:$BE$1=CB$1)*('控温被PRO-S级品'!$E$2:$BE$10)),0)+IFERROR(SUMPRODUCT(('冬被-S级品'!$B$2:$B$10=$B166)*('冬被-S级品'!$E$1:$AW$1=CB$1)*('冬被-S级品'!$E$2:$AW$10)),0)+IFERROR(SUMPRODUCT(('白止-S级品'!$A$2:$A$26=$B166)*('白止-S级品'!$D$1:$AV$1=CB$1)*('白止-S级品'!$D$2:$AV$26)),0)+IFERROR(SUMPRODUCT(('乐容-S级品'!$A$4:$A$32=$B166)*('乐容-S级品'!$L$3:$CA$3=CB$1)*('乐容-S级品'!$L$4:$CA$32)),0)</f>
      </c>
      <c r="CC166" s="280">
        <f>IFERROR(SUMPRODUCT(('控温被PRO-S级品'!$B$2:$B$10=$B166)*('控温被PRO-S级品'!$E$1:$BE$1=CC$1)*('控温被PRO-S级品'!$E$2:$BE$10)),0)+IFERROR(SUMPRODUCT(('冬被-S级品'!$B$2:$B$10=$B166)*('冬被-S级品'!$E$1:$AW$1=CC$1)*('冬被-S级品'!$E$2:$AW$10)),0)+IFERROR(SUMPRODUCT(('白止-S级品'!$A$2:$A$26=$B166)*('白止-S级品'!$D$1:$AV$1=CC$1)*('白止-S级品'!$D$2:$AV$26)),0)+IFERROR(SUMPRODUCT(('乐容-S级品'!$A$4:$A$32=$B166)*('乐容-S级品'!$L$3:$CA$3=CC$1)*('乐容-S级品'!$L$4:$CA$32)),0)</f>
      </c>
      <c r="CD166" s="280">
        <f>IFERROR(SUMPRODUCT(('控温被PRO-S级品'!$B$2:$B$10=$B166)*('控温被PRO-S级品'!$E$1:$BE$1=CD$1)*('控温被PRO-S级品'!$E$2:$BE$10)),0)+IFERROR(SUMPRODUCT(('冬被-S级品'!$B$2:$B$10=$B166)*('冬被-S级品'!$E$1:$AW$1=CD$1)*('冬被-S级品'!$E$2:$AW$10)),0)+IFERROR(SUMPRODUCT(('白止-S级品'!$A$2:$A$26=$B166)*('白止-S级品'!$D$1:$AV$1=CD$1)*('白止-S级品'!$D$2:$AV$26)),0)+IFERROR(SUMPRODUCT(('乐容-S级品'!$A$4:$A$32=$B166)*('乐容-S级品'!$L$3:$CA$3=CD$1)*('乐容-S级品'!$L$4:$CA$32)),0)</f>
      </c>
      <c r="CE166" s="280">
        <f>IFERROR(SUMPRODUCT(('控温被PRO-S级品'!$B$2:$B$10=$B166)*('控温被PRO-S级品'!$E$1:$BE$1=CE$1)*('控温被PRO-S级品'!$E$2:$BE$10)),0)+IFERROR(SUMPRODUCT(('冬被-S级品'!$B$2:$B$10=$B166)*('冬被-S级品'!$E$1:$AW$1=CE$1)*('冬被-S级品'!$E$2:$AW$10)),0)+IFERROR(SUMPRODUCT(('白止-S级品'!$A$2:$A$26=$B166)*('白止-S级品'!$D$1:$AV$1=CE$1)*('白止-S级品'!$D$2:$AV$26)),0)+IFERROR(SUMPRODUCT(('乐容-S级品'!$A$4:$A$32=$B166)*('乐容-S级品'!$L$3:$CA$3=CE$1)*('乐容-S级品'!$L$4:$CA$32)),0)</f>
      </c>
      <c r="CF166" s="280">
        <f>IFERROR(SUMPRODUCT(('控温被PRO-S级品'!$B$2:$B$10=$B166)*('控温被PRO-S级品'!$E$1:$BE$1=CF$1)*('控温被PRO-S级品'!$E$2:$BE$10)),0)+IFERROR(SUMPRODUCT(('冬被-S级品'!$B$2:$B$10=$B166)*('冬被-S级品'!$E$1:$AW$1=CF$1)*('冬被-S级品'!$E$2:$AW$10)),0)+IFERROR(SUMPRODUCT(('白止-S级品'!$A$2:$A$26=$B166)*('白止-S级品'!$D$1:$AV$1=CF$1)*('白止-S级品'!$D$2:$AV$26)),0)+IFERROR(SUMPRODUCT(('乐容-S级品'!$A$4:$A$32=$B166)*('乐容-S级品'!$L$3:$CA$3=CF$1)*('乐容-S级品'!$L$4:$CA$32)),0)</f>
      </c>
      <c r="CG166" s="280">
        <f>IFERROR(SUMPRODUCT(('控温被PRO-S级品'!$B$2:$B$10=$B166)*('控温被PRO-S级品'!$E$1:$BE$1=CG$1)*('控温被PRO-S级品'!$E$2:$BE$10)),0)+IFERROR(SUMPRODUCT(('冬被-S级品'!$B$2:$B$10=$B166)*('冬被-S级品'!$E$1:$AW$1=CG$1)*('冬被-S级品'!$E$2:$AW$10)),0)+IFERROR(SUMPRODUCT(('白止-S级品'!$A$2:$A$26=$B166)*('白止-S级品'!$D$1:$AV$1=CG$1)*('白止-S级品'!$D$2:$AV$26)),0)+IFERROR(SUMPRODUCT(('乐容-S级品'!$A$4:$A$32=$B166)*('乐容-S级品'!$L$3:$CA$3=CG$1)*('乐容-S级品'!$L$4:$CA$32)),0)</f>
      </c>
      <c r="CH166" s="280">
        <f>IFERROR(SUMPRODUCT(('控温被PRO-S级品'!$B$2:$B$10=$B166)*('控温被PRO-S级品'!$E$1:$BE$1=CH$1)*('控温被PRO-S级品'!$E$2:$BE$10)),0)+IFERROR(SUMPRODUCT(('冬被-S级品'!$B$2:$B$10=$B166)*('冬被-S级品'!$E$1:$AW$1=CH$1)*('冬被-S级品'!$E$2:$AW$10)),0)+IFERROR(SUMPRODUCT(('白止-S级品'!$A$2:$A$26=$B166)*('白止-S级品'!$D$1:$AV$1=CH$1)*('白止-S级品'!$D$2:$AV$26)),0)+IFERROR(SUMPRODUCT(('乐容-S级品'!$A$4:$A$32=$B166)*('乐容-S级品'!$L$3:$CA$3=CH$1)*('乐容-S级品'!$L$4:$CA$32)),0)</f>
      </c>
      <c r="CI166" s="280">
        <f>IFERROR(SUMPRODUCT(('控温被PRO-S级品'!$B$2:$B$10=$B166)*('控温被PRO-S级品'!$E$1:$BE$1=CI$1)*('控温被PRO-S级品'!$E$2:$BE$10)),0)+IFERROR(SUMPRODUCT(('冬被-S级品'!$B$2:$B$10=$B166)*('冬被-S级品'!$E$1:$AW$1=CI$1)*('冬被-S级品'!$E$2:$AW$10)),0)+IFERROR(SUMPRODUCT(('白止-S级品'!$A$2:$A$26=$B166)*('白止-S级品'!$D$1:$AV$1=CI$1)*('白止-S级品'!$D$2:$AV$26)),0)+IFERROR(SUMPRODUCT(('乐容-S级品'!$A$4:$A$32=$B166)*('乐容-S级品'!$L$3:$CA$3=CI$1)*('乐容-S级品'!$L$4:$CA$32)),0)</f>
      </c>
      <c r="CJ166" s="280">
        <f>IFERROR(SUMPRODUCT(('控温被PRO-S级品'!$B$2:$B$10=$B166)*('控温被PRO-S级品'!$E$1:$BE$1=CJ$1)*('控温被PRO-S级品'!$E$2:$BE$10)),0)+IFERROR(SUMPRODUCT(('冬被-S级品'!$B$2:$B$10=$B166)*('冬被-S级品'!$E$1:$AW$1=CJ$1)*('冬被-S级品'!$E$2:$AW$10)),0)+IFERROR(SUMPRODUCT(('白止-S级品'!$A$2:$A$26=$B166)*('白止-S级品'!$D$1:$AV$1=CJ$1)*('白止-S级品'!$D$2:$AV$26)),0)+IFERROR(SUMPRODUCT(('乐容-S级品'!$A$4:$A$32=$B166)*('乐容-S级品'!$L$3:$CA$3=CJ$1)*('乐容-S级品'!$L$4:$CA$32)),0)</f>
      </c>
      <c r="CK166" s="280">
        <f>IFERROR(SUMPRODUCT(('控温被PRO-S级品'!$B$2:$B$10=$B166)*('控温被PRO-S级品'!$E$1:$BE$1=CK$1)*('控温被PRO-S级品'!$E$2:$BE$10)),0)+IFERROR(SUMPRODUCT(('冬被-S级品'!$B$2:$B$10=$B166)*('冬被-S级品'!$E$1:$AW$1=CK$1)*('冬被-S级品'!$E$2:$AW$10)),0)+IFERROR(SUMPRODUCT(('白止-S级品'!$A$2:$A$26=$B166)*('白止-S级品'!$D$1:$AV$1=CK$1)*('白止-S级品'!$D$2:$AV$26)),0)+IFERROR(SUMPRODUCT(('乐容-S级品'!$A$4:$A$32=$B166)*('乐容-S级品'!$L$3:$CA$3=CK$1)*('乐容-S级品'!$L$4:$CA$32)),0)</f>
      </c>
      <c r="CL166" s="280">
        <f>IFERROR(SUMPRODUCT(('控温被PRO-S级品'!$B$2:$B$10=$B166)*('控温被PRO-S级品'!$E$1:$BE$1=CL$1)*('控温被PRO-S级品'!$E$2:$BE$10)),0)+IFERROR(SUMPRODUCT(('冬被-S级品'!$B$2:$B$10=$B166)*('冬被-S级品'!$E$1:$AW$1=CL$1)*('冬被-S级品'!$E$2:$AW$10)),0)+IFERROR(SUMPRODUCT(('白止-S级品'!$A$2:$A$26=$B166)*('白止-S级品'!$D$1:$AV$1=CL$1)*('白止-S级品'!$D$2:$AV$26)),0)+IFERROR(SUMPRODUCT(('乐容-S级品'!$A$4:$A$32=$B166)*('乐容-S级品'!$L$3:$CA$3=CL$1)*('乐容-S级品'!$L$4:$CA$32)),0)</f>
      </c>
      <c r="CM166" s="280">
        <f>IFERROR(SUMPRODUCT(('控温被PRO-S级品'!$B$2:$B$10=$B166)*('控温被PRO-S级品'!$E$1:$BE$1=CM$1)*('控温被PRO-S级品'!$E$2:$BE$10)),0)+IFERROR(SUMPRODUCT(('冬被-S级品'!$B$2:$B$10=$B166)*('冬被-S级品'!$E$1:$AW$1=CM$1)*('冬被-S级品'!$E$2:$AW$10)),0)+IFERROR(SUMPRODUCT(('白止-S级品'!$A$2:$A$26=$B166)*('白止-S级品'!$D$1:$AV$1=CM$1)*('白止-S级品'!$D$2:$AV$26)),0)+IFERROR(SUMPRODUCT(('乐容-S级品'!$A$4:$A$32=$B166)*('乐容-S级品'!$L$3:$CA$3=CM$1)*('乐容-S级品'!$L$4:$CA$32)),0)</f>
      </c>
      <c r="CN166" s="280">
        <f>IFERROR(SUMPRODUCT(('控温被PRO-S级品'!$B$2:$B$10=$B166)*('控温被PRO-S级品'!$E$1:$BE$1=CN$1)*('控温被PRO-S级品'!$E$2:$BE$10)),0)+IFERROR(SUMPRODUCT(('冬被-S级品'!$B$2:$B$10=$B166)*('冬被-S级品'!$E$1:$AW$1=CN$1)*('冬被-S级品'!$E$2:$AW$10)),0)+IFERROR(SUMPRODUCT(('白止-S级品'!$A$2:$A$26=$B166)*('白止-S级品'!$D$1:$AV$1=CN$1)*('白止-S级品'!$D$2:$AV$26)),0)+IFERROR(SUMPRODUCT(('乐容-S级品'!$A$4:$A$32=$B166)*('乐容-S级品'!$L$3:$CA$3=CN$1)*('乐容-S级品'!$L$4:$CA$32)),0)</f>
      </c>
      <c r="CO166" s="280">
        <f>IFERROR(SUMPRODUCT(('控温被PRO-S级品'!$B$2:$B$10=$B166)*('控温被PRO-S级品'!$E$1:$BE$1=CO$1)*('控温被PRO-S级品'!$E$2:$BE$10)),0)+IFERROR(SUMPRODUCT(('冬被-S级品'!$B$2:$B$10=$B166)*('冬被-S级品'!$E$1:$AW$1=CO$1)*('冬被-S级品'!$E$2:$AW$10)),0)+IFERROR(SUMPRODUCT(('白止-S级品'!$A$2:$A$26=$B166)*('白止-S级品'!$D$1:$AV$1=CO$1)*('白止-S级品'!$D$2:$AV$26)),0)+IFERROR(SUMPRODUCT(('乐容-S级品'!$A$4:$A$32=$B166)*('乐容-S级品'!$L$3:$CA$3=CO$1)*('乐容-S级品'!$L$4:$CA$32)),0)</f>
      </c>
      <c r="CP166" s="280">
        <f>IFERROR(SUMPRODUCT(('控温被PRO-S级品'!$B$2:$B$10=$B166)*('控温被PRO-S级品'!$E$1:$BE$1=CP$1)*('控温被PRO-S级品'!$E$2:$BE$10)),0)+IFERROR(SUMPRODUCT(('冬被-S级品'!$B$2:$B$10=$B166)*('冬被-S级品'!$E$1:$AW$1=CP$1)*('冬被-S级品'!$E$2:$AW$10)),0)+IFERROR(SUMPRODUCT(('白止-S级品'!$A$2:$A$26=$B166)*('白止-S级品'!$D$1:$AV$1=CP$1)*('白止-S级品'!$D$2:$AV$26)),0)+IFERROR(SUMPRODUCT(('乐容-S级品'!$A$4:$A$32=$B166)*('乐容-S级品'!$L$3:$CA$3=CP$1)*('乐容-S级品'!$L$4:$CA$32)),0)</f>
      </c>
      <c r="CQ166" s="280">
        <f>IFERROR(SUMPRODUCT(('控温被PRO-S级品'!$B$2:$B$10=$B166)*('控温被PRO-S级品'!$E$1:$BE$1=CQ$1)*('控温被PRO-S级品'!$E$2:$BE$10)),0)+IFERROR(SUMPRODUCT(('冬被-S级品'!$B$2:$B$10=$B166)*('冬被-S级品'!$E$1:$AW$1=CQ$1)*('冬被-S级品'!$E$2:$AW$10)),0)+IFERROR(SUMPRODUCT(('白止-S级品'!$A$2:$A$26=$B166)*('白止-S级品'!$D$1:$AV$1=CQ$1)*('白止-S级品'!$D$2:$AV$26)),0)+IFERROR(SUMPRODUCT(('乐容-S级品'!$A$4:$A$32=$B166)*('乐容-S级品'!$L$3:$CA$3=CQ$1)*('乐容-S级品'!$L$4:$CA$32)),0)</f>
      </c>
      <c r="CR166" s="280">
        <f>IFERROR(SUMPRODUCT(('控温被PRO-S级品'!$B$2:$B$10=$B166)*('控温被PRO-S级品'!$E$1:$BE$1=CR$1)*('控温被PRO-S级品'!$E$2:$BE$10)),0)+IFERROR(SUMPRODUCT(('冬被-S级品'!$B$2:$B$10=$B166)*('冬被-S级品'!$E$1:$AW$1=CR$1)*('冬被-S级品'!$E$2:$AW$10)),0)+IFERROR(SUMPRODUCT(('白止-S级品'!$A$2:$A$26=$B166)*('白止-S级品'!$D$1:$AV$1=CR$1)*('白止-S级品'!$D$2:$AV$26)),0)+IFERROR(SUMPRODUCT(('乐容-S级品'!$A$4:$A$32=$B166)*('乐容-S级品'!$L$3:$CA$3=CR$1)*('乐容-S级品'!$L$4:$CA$32)),0)</f>
      </c>
      <c r="CS166" s="280">
        <f>IFERROR(SUMPRODUCT(('控温被PRO-S级品'!$B$2:$B$10=$B166)*('控温被PRO-S级品'!$E$1:$BE$1=CS$1)*('控温被PRO-S级品'!$E$2:$BE$10)),0)+IFERROR(SUMPRODUCT(('冬被-S级品'!$B$2:$B$10=$B166)*('冬被-S级品'!$E$1:$AW$1=CS$1)*('冬被-S级品'!$E$2:$AW$10)),0)+IFERROR(SUMPRODUCT(('白止-S级品'!$A$2:$A$26=$B166)*('白止-S级品'!$D$1:$AV$1=CS$1)*('白止-S级品'!$D$2:$AV$26)),0)+IFERROR(SUMPRODUCT(('乐容-S级品'!$A$4:$A$32=$B166)*('乐容-S级品'!$L$3:$CA$3=CS$1)*('乐容-S级品'!$L$4:$CA$32)),0)</f>
      </c>
      <c r="CT166" s="280">
        <f>IFERROR(SUMPRODUCT(('控温被PRO-S级品'!$B$2:$B$10=$B166)*('控温被PRO-S级品'!$E$1:$BE$1=CT$1)*('控温被PRO-S级品'!$E$2:$BE$10)),0)+IFERROR(SUMPRODUCT(('冬被-S级品'!$B$2:$B$10=$B166)*('冬被-S级品'!$E$1:$AW$1=CT$1)*('冬被-S级品'!$E$2:$AW$10)),0)+IFERROR(SUMPRODUCT(('白止-S级品'!$A$2:$A$26=$B166)*('白止-S级品'!$D$1:$AV$1=CT$1)*('白止-S级品'!$D$2:$AV$26)),0)+IFERROR(SUMPRODUCT(('乐容-S级品'!$A$4:$A$32=$B166)*('乐容-S级品'!$L$3:$CA$3=CT$1)*('乐容-S级品'!$L$4:$CA$32)),0)</f>
      </c>
      <c r="CU166" s="280">
        <f>IFERROR(SUMPRODUCT(('控温被PRO-S级品'!$B$2:$B$10=$B166)*('控温被PRO-S级品'!$E$1:$BE$1=CU$1)*('控温被PRO-S级品'!$E$2:$BE$10)),0)+IFERROR(SUMPRODUCT(('冬被-S级品'!$B$2:$B$10=$B166)*('冬被-S级品'!$E$1:$AW$1=CU$1)*('冬被-S级品'!$E$2:$AW$10)),0)+IFERROR(SUMPRODUCT(('白止-S级品'!$A$2:$A$26=$B166)*('白止-S级品'!$D$1:$AV$1=CU$1)*('白止-S级品'!$D$2:$AV$26)),0)+IFERROR(SUMPRODUCT(('乐容-S级品'!$A$4:$A$32=$B166)*('乐容-S级品'!$L$3:$CA$3=CU$1)*('乐容-S级品'!$L$4:$CA$32)),0)</f>
      </c>
      <c r="CV166" s="280">
        <f>IFERROR(SUMPRODUCT(('控温被PRO-S级品'!$B$2:$B$10=$B166)*('控温被PRO-S级品'!$E$1:$BE$1=CV$1)*('控温被PRO-S级品'!$E$2:$BE$10)),0)+IFERROR(SUMPRODUCT(('冬被-S级品'!$B$2:$B$10=$B166)*('冬被-S级品'!$E$1:$AW$1=CV$1)*('冬被-S级品'!$E$2:$AW$10)),0)+IFERROR(SUMPRODUCT(('白止-S级品'!$A$2:$A$26=$B166)*('白止-S级品'!$D$1:$AV$1=CV$1)*('白止-S级品'!$D$2:$AV$26)),0)+IFERROR(SUMPRODUCT(('乐容-S级品'!$A$4:$A$32=$B166)*('乐容-S级品'!$L$3:$CA$3=CV$1)*('乐容-S级品'!$L$4:$CA$32)),0)</f>
      </c>
      <c r="CW166" s="280">
        <f>IFERROR(SUMPRODUCT(('控温被PRO-S级品'!$B$2:$B$10=$B166)*('控温被PRO-S级品'!$E$1:$BE$1=CW$1)*('控温被PRO-S级品'!$E$2:$BE$10)),0)+IFERROR(SUMPRODUCT(('冬被-S级品'!$B$2:$B$10=$B166)*('冬被-S级品'!$E$1:$AW$1=CW$1)*('冬被-S级品'!$E$2:$AW$10)),0)+IFERROR(SUMPRODUCT(('白止-S级品'!$A$2:$A$26=$B166)*('白止-S级品'!$D$1:$AV$1=CW$1)*('白止-S级品'!$D$2:$AV$26)),0)+IFERROR(SUMPRODUCT(('乐容-S级品'!$A$4:$A$32=$B166)*('乐容-S级品'!$L$3:$CA$3=CW$1)*('乐容-S级品'!$L$4:$CA$32)),0)</f>
      </c>
      <c r="CX166" s="280">
        <f>IFERROR(SUMPRODUCT(('控温被PRO-S级品'!$B$2:$B$10=$B166)*('控温被PRO-S级品'!$E$1:$BE$1=CX$1)*('控温被PRO-S级品'!$E$2:$BE$10)),0)+IFERROR(SUMPRODUCT(('冬被-S级品'!$B$2:$B$10=$B166)*('冬被-S级品'!$E$1:$AW$1=CX$1)*('冬被-S级品'!$E$2:$AW$10)),0)+IFERROR(SUMPRODUCT(('白止-S级品'!$A$2:$A$26=$B166)*('白止-S级品'!$D$1:$AV$1=CX$1)*('白止-S级品'!$D$2:$AV$26)),0)+IFERROR(SUMPRODUCT(('乐容-S级品'!$A$4:$A$32=$B166)*('乐容-S级品'!$L$3:$CA$3=CX$1)*('乐容-S级品'!$L$4:$CA$32)),0)</f>
      </c>
      <c r="CY166" s="280">
        <f>IFERROR(SUMPRODUCT(('控温被PRO-S级品'!$B$2:$B$10=$B166)*('控温被PRO-S级品'!$E$1:$BE$1=CY$1)*('控温被PRO-S级品'!$E$2:$BE$10)),0)+IFERROR(SUMPRODUCT(('冬被-S级品'!$B$2:$B$10=$B166)*('冬被-S级品'!$E$1:$AW$1=CY$1)*('冬被-S级品'!$E$2:$AW$10)),0)+IFERROR(SUMPRODUCT(('白止-S级品'!$A$2:$A$26=$B166)*('白止-S级品'!$D$1:$AV$1=CY$1)*('白止-S级品'!$D$2:$AV$26)),0)+IFERROR(SUMPRODUCT(('乐容-S级品'!$A$4:$A$32=$B166)*('乐容-S级品'!$L$3:$CA$3=CY$1)*('乐容-S级品'!$L$4:$CA$32)),0)</f>
      </c>
      <c r="CZ166" s="280">
        <f>IFERROR(SUMPRODUCT(('控温被PRO-S级品'!$B$2:$B$10=$B166)*('控温被PRO-S级品'!$E$1:$BE$1=CZ$1)*('控温被PRO-S级品'!$E$2:$BE$10)),0)+IFERROR(SUMPRODUCT(('冬被-S级品'!$B$2:$B$10=$B166)*('冬被-S级品'!$E$1:$AW$1=CZ$1)*('冬被-S级品'!$E$2:$AW$10)),0)+IFERROR(SUMPRODUCT(('白止-S级品'!$A$2:$A$26=$B166)*('白止-S级品'!$D$1:$AV$1=CZ$1)*('白止-S级品'!$D$2:$AV$26)),0)+IFERROR(SUMPRODUCT(('乐容-S级品'!$A$4:$A$32=$B166)*('乐容-S级品'!$L$3:$CA$3=CZ$1)*('乐容-S级品'!$L$4:$CA$32)),0)</f>
      </c>
      <c r="DA166" s="280">
        <f>IFERROR(SUMPRODUCT(('控温被PRO-S级品'!$B$2:$B$10=$B166)*('控温被PRO-S级品'!$E$1:$BE$1=DA$1)*('控温被PRO-S级品'!$E$2:$BE$10)),0)+IFERROR(SUMPRODUCT(('冬被-S级品'!$B$2:$B$10=$B166)*('冬被-S级品'!$E$1:$AW$1=DA$1)*('冬被-S级品'!$E$2:$AW$10)),0)+IFERROR(SUMPRODUCT(('白止-S级品'!$A$2:$A$26=$B166)*('白止-S级品'!$D$1:$AV$1=DA$1)*('白止-S级品'!$D$2:$AV$26)),0)+IFERROR(SUMPRODUCT(('乐容-S级品'!$A$4:$A$32=$B166)*('乐容-S级品'!$L$3:$CA$3=DA$1)*('乐容-S级品'!$L$4:$CA$32)),0)</f>
      </c>
      <c r="DB166" s="280">
        <f>IFERROR(SUMPRODUCT(('控温被PRO-S级品'!$B$2:$B$10=$B166)*('控温被PRO-S级品'!$E$1:$BE$1=DB$1)*('控温被PRO-S级品'!$E$2:$BE$10)),0)+IFERROR(SUMPRODUCT(('冬被-S级品'!$B$2:$B$10=$B166)*('冬被-S级品'!$E$1:$AW$1=DB$1)*('冬被-S级品'!$E$2:$AW$10)),0)+IFERROR(SUMPRODUCT(('白止-S级品'!$A$2:$A$26=$B166)*('白止-S级品'!$D$1:$AV$1=DB$1)*('白止-S级品'!$D$2:$AV$26)),0)+IFERROR(SUMPRODUCT(('乐容-S级品'!$A$4:$A$32=$B166)*('乐容-S级品'!$L$3:$CA$3=DB$1)*('乐容-S级品'!$L$4:$CA$32)),0)</f>
      </c>
      <c r="DC166" s="280">
        <f>IFERROR(SUMPRODUCT(('控温被PRO-S级品'!$B$2:$B$10=$B166)*('控温被PRO-S级品'!$E$1:$BE$1=DC$1)*('控温被PRO-S级品'!$E$2:$BE$10)),0)+IFERROR(SUMPRODUCT(('冬被-S级品'!$B$2:$B$10=$B166)*('冬被-S级品'!$E$1:$AW$1=DC$1)*('冬被-S级品'!$E$2:$AW$10)),0)+IFERROR(SUMPRODUCT(('白止-S级品'!$A$2:$A$26=$B166)*('白止-S级品'!$D$1:$AV$1=DC$1)*('白止-S级品'!$D$2:$AV$26)),0)+IFERROR(SUMPRODUCT(('乐容-S级品'!$A$4:$A$32=$B166)*('乐容-S级品'!$L$3:$CA$3=DC$1)*('乐容-S级品'!$L$4:$CA$32)),0)</f>
      </c>
      <c r="DD166" s="280">
        <f>IFERROR(SUMPRODUCT(('控温被PRO-S级品'!$B$2:$B$10=$B166)*('控温被PRO-S级品'!$E$1:$BE$1=DD$1)*('控温被PRO-S级品'!$E$2:$BE$10)),0)+IFERROR(SUMPRODUCT(('冬被-S级品'!$B$2:$B$10=$B166)*('冬被-S级品'!$E$1:$AW$1=DD$1)*('冬被-S级品'!$E$2:$AW$10)),0)+IFERROR(SUMPRODUCT(('白止-S级品'!$A$2:$A$26=$B166)*('白止-S级品'!$D$1:$AV$1=DD$1)*('白止-S级品'!$D$2:$AV$26)),0)+IFERROR(SUMPRODUCT(('乐容-S级品'!$A$4:$A$32=$B166)*('乐容-S级品'!$L$3:$CA$3=DD$1)*('乐容-S级品'!$L$4:$CA$32)),0)</f>
      </c>
      <c r="DE166" s="280">
        <f>IFERROR(SUMPRODUCT(('控温被PRO-S级品'!$B$2:$B$10=$B166)*('控温被PRO-S级品'!$E$1:$BE$1=DE$1)*('控温被PRO-S级品'!$E$2:$BE$10)),0)+IFERROR(SUMPRODUCT(('冬被-S级品'!$B$2:$B$10=$B166)*('冬被-S级品'!$E$1:$AW$1=DE$1)*('冬被-S级品'!$E$2:$AW$10)),0)+IFERROR(SUMPRODUCT(('白止-S级品'!$A$2:$A$26=$B166)*('白止-S级品'!$D$1:$AV$1=DE$1)*('白止-S级品'!$D$2:$AV$26)),0)+IFERROR(SUMPRODUCT(('乐容-S级品'!$A$4:$A$32=$B166)*('乐容-S级品'!$L$3:$CA$3=DE$1)*('乐容-S级品'!$L$4:$CA$32)),0)</f>
      </c>
      <c r="DF166" s="280">
        <f>IFERROR(SUMPRODUCT(('控温被PRO-S级品'!$B$2:$B$10=$B166)*('控温被PRO-S级品'!$E$1:$BE$1=DF$1)*('控温被PRO-S级品'!$E$2:$BE$10)),0)+IFERROR(SUMPRODUCT(('冬被-S级品'!$B$2:$B$10=$B166)*('冬被-S级品'!$E$1:$AW$1=DF$1)*('冬被-S级品'!$E$2:$AW$10)),0)+IFERROR(SUMPRODUCT(('白止-S级品'!$A$2:$A$26=$B166)*('白止-S级品'!$D$1:$AV$1=DF$1)*('白止-S级品'!$D$2:$AV$26)),0)+IFERROR(SUMPRODUCT(('乐容-S级品'!$A$4:$A$32=$B166)*('乐容-S级品'!$L$3:$CA$3=DF$1)*('乐容-S级品'!$L$4:$CA$32)),0)</f>
      </c>
      <c r="DG166" s="280">
        <f>IFERROR(SUMPRODUCT(('控温被PRO-S级品'!$B$2:$B$10=$B166)*('控温被PRO-S级品'!$E$1:$BE$1=DG$1)*('控温被PRO-S级品'!$E$2:$BE$10)),0)+IFERROR(SUMPRODUCT(('冬被-S级品'!$B$2:$B$10=$B166)*('冬被-S级品'!$E$1:$AW$1=DG$1)*('冬被-S级品'!$E$2:$AW$10)),0)+IFERROR(SUMPRODUCT(('白止-S级品'!$A$2:$A$26=$B166)*('白止-S级品'!$D$1:$AV$1=DG$1)*('白止-S级品'!$D$2:$AV$26)),0)+IFERROR(SUMPRODUCT(('乐容-S级品'!$A$4:$A$32=$B166)*('乐容-S级品'!$L$3:$CA$3=DG$1)*('乐容-S级品'!$L$4:$CA$32)),0)</f>
      </c>
      <c r="DH166" s="280">
        <f>IFERROR(SUMPRODUCT(('控温被PRO-S级品'!$B$2:$B$10=$B166)*('控温被PRO-S级品'!$E$1:$BE$1=DH$1)*('控温被PRO-S级品'!$E$2:$BE$10)),0)+IFERROR(SUMPRODUCT(('冬被-S级品'!$B$2:$B$10=$B166)*('冬被-S级品'!$E$1:$AW$1=DH$1)*('冬被-S级品'!$E$2:$AW$10)),0)+IFERROR(SUMPRODUCT(('白止-S级品'!$A$2:$A$26=$B166)*('白止-S级品'!$D$1:$AV$1=DH$1)*('白止-S级品'!$D$2:$AV$26)),0)+IFERROR(SUMPRODUCT(('乐容-S级品'!$A$4:$A$32=$B166)*('乐容-S级品'!$L$3:$CA$3=DH$1)*('乐容-S级品'!$L$4:$CA$32)),0)</f>
      </c>
      <c r="DI166" s="280">
        <f>IFERROR(SUMPRODUCT(('控温被PRO-S级品'!$B$2:$B$10=$B166)*('控温被PRO-S级品'!$E$1:$BE$1=DI$1)*('控温被PRO-S级品'!$E$2:$BE$10)),0)+IFERROR(SUMPRODUCT(('冬被-S级品'!$B$2:$B$10=$B166)*('冬被-S级品'!$E$1:$AW$1=DI$1)*('冬被-S级品'!$E$2:$AW$10)),0)+IFERROR(SUMPRODUCT(('白止-S级品'!$A$2:$A$26=$B166)*('白止-S级品'!$D$1:$AV$1=DI$1)*('白止-S级品'!$D$2:$AV$26)),0)+IFERROR(SUMPRODUCT(('乐容-S级品'!$A$4:$A$32=$B166)*('乐容-S级品'!$L$3:$CA$3=DI$1)*('乐容-S级品'!$L$4:$CA$32)),0)</f>
      </c>
      <c r="DJ166" s="280">
        <f>IFERROR(SUMPRODUCT(('控温被PRO-S级品'!$B$2:$B$10=$B166)*('控温被PRO-S级品'!$E$1:$BE$1=DJ$1)*('控温被PRO-S级品'!$E$2:$BE$10)),0)+IFERROR(SUMPRODUCT(('冬被-S级品'!$B$2:$B$10=$B166)*('冬被-S级品'!$E$1:$AW$1=DJ$1)*('冬被-S级品'!$E$2:$AW$10)),0)+IFERROR(SUMPRODUCT(('白止-S级品'!$A$2:$A$26=$B166)*('白止-S级品'!$D$1:$AV$1=DJ$1)*('白止-S级品'!$D$2:$AV$26)),0)+IFERROR(SUMPRODUCT(('乐容-S级品'!$A$4:$A$32=$B166)*('乐容-S级品'!$L$3:$CA$3=DJ$1)*('乐容-S级品'!$L$4:$CA$32)),0)</f>
      </c>
      <c r="DK166" s="280"/>
      <c r="DL166" s="280"/>
      <c r="DM166" s="280"/>
      <c r="DN166" s="280"/>
      <c r="DO166" s="280"/>
      <c r="DP166" s="280"/>
      <c r="DQ166" s="280"/>
      <c r="DR166" s="280"/>
      <c r="DS166" s="280"/>
      <c r="DT166" s="280"/>
      <c r="DU166" s="280"/>
      <c r="DV166" s="280"/>
      <c r="DW166" s="280">
        <f>VLOOKUP(B166,'系统编码规格'!A:C,3,FALSE)</f>
      </c>
      <c r="DX166" s="280"/>
      <c r="DY166" s="280"/>
      <c r="DZ166" s="280"/>
      <c r="EA166" s="280"/>
      <c r="EB166" s="280"/>
      <c r="EC166" s="280"/>
      <c r="ED166" s="280"/>
      <c r="EE166" s="280"/>
      <c r="EF166" s="280"/>
      <c r="EG166" s="280"/>
      <c r="EH166" s="280"/>
      <c r="EI166" s="280"/>
      <c r="EJ166" s="280"/>
      <c r="EK166" s="280"/>
      <c r="EL166" s="280"/>
      <c r="EM166" s="280"/>
      <c r="EN166" s="280"/>
      <c r="EO166" s="280"/>
      <c r="EP166" s="280"/>
      <c r="EQ166" s="280"/>
      <c r="ER166" s="280"/>
      <c r="ES166" s="280"/>
      <c r="ET166" s="280"/>
      <c r="EU166" s="280"/>
      <c r="EV166" s="280"/>
      <c r="EW166" s="280"/>
      <c r="EX166" s="280"/>
      <c r="EY166" s="280"/>
      <c r="EZ166" s="280"/>
      <c r="FA166" s="280"/>
      <c r="FB166" s="280"/>
      <c r="FC166" s="280"/>
      <c r="FD166" s="280"/>
      <c r="FE166" s="280"/>
      <c r="FF166" s="280"/>
      <c r="FG166" s="280"/>
      <c r="FH166" s="280"/>
      <c r="FI166" s="280"/>
      <c r="FJ166" s="280"/>
      <c r="FK166" s="280"/>
      <c r="FL166" s="280"/>
      <c r="FM166" s="280"/>
      <c r="FN166" s="280"/>
      <c r="FO166" s="280"/>
      <c r="FP166" s="280"/>
      <c r="FQ166" s="280"/>
      <c r="FR166" s="280"/>
      <c r="FS166" s="280"/>
      <c r="FT166" s="280"/>
      <c r="FU166" s="280"/>
      <c r="FV166" s="280"/>
      <c r="FW166" s="280"/>
      <c r="FX166" s="280"/>
      <c r="FY166" s="280"/>
      <c r="FZ166" s="280"/>
      <c r="GA166" s="280"/>
      <c r="GB166" s="280"/>
      <c r="GC166" s="280"/>
      <c r="GD166" s="280"/>
      <c r="GE166" s="280"/>
      <c r="GF166" s="280"/>
      <c r="GG166" s="280"/>
      <c r="GH166" s="280"/>
      <c r="GI166" s="280"/>
      <c r="GJ166" s="280"/>
      <c r="GK166" s="280"/>
      <c r="GL166" s="280"/>
      <c r="GM166" s="280"/>
      <c r="GN166" s="280"/>
      <c r="GO166" s="280"/>
      <c r="GP166" s="280"/>
      <c r="GQ166" s="280"/>
      <c r="GR166" s="280"/>
      <c r="GS166" s="280"/>
      <c r="GT166" s="280"/>
      <c r="GU166" s="280"/>
      <c r="GV166" s="280"/>
    </row>
    <row r="167">
      <c r="A167" s="309" t="str">
        <v>乐容</v>
      </c>
      <c r="B167" s="311" t="str">
        <v>010020105010041-007</v>
      </c>
      <c r="C167" s="309" t="str">
        <v>磨毛床笠</v>
      </c>
      <c r="D167" s="309" t="str">
        <v>颜色:晨曦粉,床品规格:150cm,系列:普通系列</v>
      </c>
      <c r="E167">
        <f>SUM(F167:GX167)</f>
      </c>
      <c r="F167" s="280">
        <f>IFERROR(SUMPRODUCT(('控温被PRO-S级品'!$B$2:$B$10=$B167)*('控温被PRO-S级品'!$E$1:$BE$1=F$1)*('控温被PRO-S级品'!$E$2:$BE$10)),0)+IFERROR(SUMPRODUCT(('冬被-S级品'!$B$2:$B$10=$B167)*('冬被-S级品'!$E$1:$AW$1=F$1)*('冬被-S级品'!$E$2:$AW$10)),0)+IFERROR(SUMPRODUCT(('白止-S级品'!$A$2:$A$26=$B167)*('白止-S级品'!$D$1:$AV$1=F$1)*('白止-S级品'!$D$2:$AV$26)),0)+IFERROR(SUMPRODUCT(('乐容-S级品'!$A$4:$A$32=$B167)*('乐容-S级品'!$L$3:$CA$3=F$1)*('乐容-S级品'!$L$4:$CA$32)),0)</f>
      </c>
      <c r="G167" s="280">
        <f>IFERROR(SUMPRODUCT(('控温被PRO-S级品'!$B$2:$B$10=$B167)*('控温被PRO-S级品'!$E$1:$BE$1=G$1)*('控温被PRO-S级品'!$E$2:$BE$10)),0)+IFERROR(SUMPRODUCT(('冬被-S级品'!$B$2:$B$10=$B167)*('冬被-S级品'!$E$1:$AW$1=G$1)*('冬被-S级品'!$E$2:$AW$10)),0)+IFERROR(SUMPRODUCT(('白止-S级品'!$A$2:$A$26=$B167)*('白止-S级品'!$D$1:$AV$1=G$1)*('白止-S级品'!$D$2:$AV$26)),0)+IFERROR(SUMPRODUCT(('乐容-S级品'!$A$4:$A$32=$B167)*('乐容-S级品'!$L$3:$CA$3=G$1)*('乐容-S级品'!$L$4:$CA$32)),0)</f>
      </c>
      <c r="H167" s="280">
        <f>IFERROR(SUMPRODUCT(('控温被PRO-S级品'!$B$2:$B$10=$B167)*('控温被PRO-S级品'!$E$1:$BE$1=H$1)*('控温被PRO-S级品'!$E$2:$BE$10)),0)+IFERROR(SUMPRODUCT(('冬被-S级品'!$B$2:$B$10=$B167)*('冬被-S级品'!$E$1:$AW$1=H$1)*('冬被-S级品'!$E$2:$AW$10)),0)+IFERROR(SUMPRODUCT(('白止-S级品'!$A$2:$A$26=$B167)*('白止-S级品'!$D$1:$AV$1=H$1)*('白止-S级品'!$D$2:$AV$26)),0)+IFERROR(SUMPRODUCT(('乐容-S级品'!$A$4:$A$32=$B167)*('乐容-S级品'!$L$3:$CA$3=H$1)*('乐容-S级品'!$L$4:$CA$32)),0)</f>
      </c>
      <c r="I167" s="280">
        <f>IFERROR(SUMPRODUCT(('控温被PRO-S级品'!$B$2:$B$10=$B167)*('控温被PRO-S级品'!$E$1:$BE$1=I$1)*('控温被PRO-S级品'!$E$2:$BE$10)),0)+IFERROR(SUMPRODUCT(('冬被-S级品'!$B$2:$B$10=$B167)*('冬被-S级品'!$E$1:$AW$1=I$1)*('冬被-S级品'!$E$2:$AW$10)),0)+IFERROR(SUMPRODUCT(('白止-S级品'!$A$2:$A$26=$B167)*('白止-S级品'!$D$1:$AV$1=I$1)*('白止-S级品'!$D$2:$AV$26)),0)+IFERROR(SUMPRODUCT(('乐容-S级品'!$A$4:$A$32=$B167)*('乐容-S级品'!$L$3:$CA$3=I$1)*('乐容-S级品'!$L$4:$CA$32)),0)</f>
      </c>
      <c r="J167" s="280">
        <f>IFERROR(SUMPRODUCT(('控温被PRO-S级品'!$B$2:$B$10=$B167)*('控温被PRO-S级品'!$E$1:$BE$1=J$1)*('控温被PRO-S级品'!$E$2:$BE$10)),0)+IFERROR(SUMPRODUCT(('冬被-S级品'!$B$2:$B$10=$B167)*('冬被-S级品'!$E$1:$AW$1=J$1)*('冬被-S级品'!$E$2:$AW$10)),0)+IFERROR(SUMPRODUCT(('白止-S级品'!$A$2:$A$26=$B167)*('白止-S级品'!$D$1:$AV$1=J$1)*('白止-S级品'!$D$2:$AV$26)),0)+IFERROR(SUMPRODUCT(('乐容-S级品'!$A$4:$A$32=$B167)*('乐容-S级品'!$L$3:$CA$3=J$1)*('乐容-S级品'!$L$4:$CA$32)),0)</f>
      </c>
      <c r="K167" s="280">
        <f>IFERROR(SUMPRODUCT(('控温被PRO-S级品'!$B$2:$B$10=$B167)*('控温被PRO-S级品'!$E$1:$BE$1=K$1)*('控温被PRO-S级品'!$E$2:$BE$10)),0)+IFERROR(SUMPRODUCT(('冬被-S级品'!$B$2:$B$10=$B167)*('冬被-S级品'!$E$1:$AW$1=K$1)*('冬被-S级品'!$E$2:$AW$10)),0)+IFERROR(SUMPRODUCT(('白止-S级品'!$A$2:$A$26=$B167)*('白止-S级品'!$D$1:$AV$1=K$1)*('白止-S级品'!$D$2:$AV$26)),0)+IFERROR(SUMPRODUCT(('乐容-S级品'!$A$4:$A$32=$B167)*('乐容-S级品'!$L$3:$CA$3=K$1)*('乐容-S级品'!$L$4:$CA$32)),0)</f>
      </c>
      <c r="L167" s="280">
        <f>IFERROR(SUMPRODUCT(('控温被PRO-S级品'!$B$2:$B$10=$B167)*('控温被PRO-S级品'!$E$1:$BE$1=L$1)*('控温被PRO-S级品'!$E$2:$BE$10)),0)+IFERROR(SUMPRODUCT(('冬被-S级品'!$B$2:$B$10=$B167)*('冬被-S级品'!$E$1:$AW$1=L$1)*('冬被-S级品'!$E$2:$AW$10)),0)+IFERROR(SUMPRODUCT(('白止-S级品'!$A$2:$A$26=$B167)*('白止-S级品'!$D$1:$AV$1=L$1)*('白止-S级品'!$D$2:$AV$26)),0)+IFERROR(SUMPRODUCT(('乐容-S级品'!$A$4:$A$32=$B167)*('乐容-S级品'!$L$3:$CA$3=L$1)*('乐容-S级品'!$L$4:$CA$32)),0)</f>
      </c>
      <c r="M167" s="280">
        <f>IFERROR(SUMPRODUCT(('控温被PRO-S级品'!$B$2:$B$10=$B167)*('控温被PRO-S级品'!$E$1:$BE$1=M$1)*('控温被PRO-S级品'!$E$2:$BE$10)),0)+IFERROR(SUMPRODUCT(('冬被-S级品'!$B$2:$B$10=$B167)*('冬被-S级品'!$E$1:$AW$1=M$1)*('冬被-S级品'!$E$2:$AW$10)),0)+IFERROR(SUMPRODUCT(('白止-S级品'!$A$2:$A$26=$B167)*('白止-S级品'!$D$1:$AV$1=M$1)*('白止-S级品'!$D$2:$AV$26)),0)+IFERROR(SUMPRODUCT(('乐容-S级品'!$A$4:$A$32=$B167)*('乐容-S级品'!$L$3:$CA$3=M$1)*('乐容-S级品'!$L$4:$CA$32)),0)</f>
      </c>
      <c r="N167" s="280">
        <f>IFERROR(SUMPRODUCT(('控温被PRO-S级品'!$B$2:$B$10=$B167)*('控温被PRO-S级品'!$E$1:$BE$1=N$1)*('控温被PRO-S级品'!$E$2:$BE$10)),0)+IFERROR(SUMPRODUCT(('冬被-S级品'!$B$2:$B$10=$B167)*('冬被-S级品'!$E$1:$AW$1=N$1)*('冬被-S级品'!$E$2:$AW$10)),0)+IFERROR(SUMPRODUCT(('白止-S级品'!$A$2:$A$26=$B167)*('白止-S级品'!$D$1:$AV$1=N$1)*('白止-S级品'!$D$2:$AV$26)),0)+IFERROR(SUMPRODUCT(('乐容-S级品'!$A$4:$A$32=$B167)*('乐容-S级品'!$L$3:$CA$3=N$1)*('乐容-S级品'!$L$4:$CA$32)),0)</f>
      </c>
      <c r="O167" s="280">
        <f>IFERROR(SUMPRODUCT(('控温被PRO-S级品'!$B$2:$B$10=$B167)*('控温被PRO-S级品'!$E$1:$BE$1=O$1)*('控温被PRO-S级品'!$E$2:$BE$10)),0)+IFERROR(SUMPRODUCT(('冬被-S级品'!$B$2:$B$10=$B167)*('冬被-S级品'!$E$1:$AW$1=O$1)*('冬被-S级品'!$E$2:$AW$10)),0)+IFERROR(SUMPRODUCT(('白止-S级品'!$A$2:$A$26=$B167)*('白止-S级品'!$D$1:$AV$1=O$1)*('白止-S级品'!$D$2:$AV$26)),0)+IFERROR(SUMPRODUCT(('乐容-S级品'!$A$4:$A$32=$B167)*('乐容-S级品'!$L$3:$CA$3=O$1)*('乐容-S级品'!$L$4:$CA$32)),0)</f>
      </c>
      <c r="P167" s="280">
        <f>IFERROR(SUMPRODUCT(('控温被PRO-S级品'!$B$2:$B$10=$B167)*('控温被PRO-S级品'!$E$1:$BE$1=P$1)*('控温被PRO-S级品'!$E$2:$BE$10)),0)+IFERROR(SUMPRODUCT(('冬被-S级品'!$B$2:$B$10=$B167)*('冬被-S级品'!$E$1:$AW$1=P$1)*('冬被-S级品'!$E$2:$AW$10)),0)+IFERROR(SUMPRODUCT(('白止-S级品'!$A$2:$A$26=$B167)*('白止-S级品'!$D$1:$AV$1=P$1)*('白止-S级品'!$D$2:$AV$26)),0)+IFERROR(SUMPRODUCT(('乐容-S级品'!$A$4:$A$32=$B167)*('乐容-S级品'!$L$3:$CA$3=P$1)*('乐容-S级品'!$L$4:$CA$32)),0)</f>
      </c>
      <c r="Q167" s="280">
        <f>IFERROR(SUMPRODUCT(('控温被PRO-S级品'!$B$2:$B$10=$B167)*('控温被PRO-S级品'!$E$1:$BE$1=Q$1)*('控温被PRO-S级品'!$E$2:$BE$10)),0)+IFERROR(SUMPRODUCT(('冬被-S级品'!$B$2:$B$10=$B167)*('冬被-S级品'!$E$1:$AW$1=Q$1)*('冬被-S级品'!$E$2:$AW$10)),0)+IFERROR(SUMPRODUCT(('白止-S级品'!$A$2:$A$26=$B167)*('白止-S级品'!$D$1:$AV$1=Q$1)*('白止-S级品'!$D$2:$AV$26)),0)+IFERROR(SUMPRODUCT(('乐容-S级品'!$A$4:$A$32=$B167)*('乐容-S级品'!$L$3:$CA$3=Q$1)*('乐容-S级品'!$L$4:$CA$32)),0)</f>
      </c>
      <c r="R167" s="280">
        <f>IFERROR(SUMPRODUCT(('控温被PRO-S级品'!$B$2:$B$10=$B167)*('控温被PRO-S级品'!$E$1:$BE$1=R$1)*('控温被PRO-S级品'!$E$2:$BE$10)),0)+IFERROR(SUMPRODUCT(('冬被-S级品'!$B$2:$B$10=$B167)*('冬被-S级品'!$E$1:$AW$1=R$1)*('冬被-S级品'!$E$2:$AW$10)),0)+IFERROR(SUMPRODUCT(('白止-S级品'!$A$2:$A$26=$B167)*('白止-S级品'!$D$1:$AV$1=R$1)*('白止-S级品'!$D$2:$AV$26)),0)+IFERROR(SUMPRODUCT(('乐容-S级品'!$A$4:$A$32=$B167)*('乐容-S级品'!$L$3:$CA$3=R$1)*('乐容-S级品'!$L$4:$CA$32)),0)</f>
      </c>
      <c r="S167" s="280">
        <f>IFERROR(SUMPRODUCT(('控温被PRO-S级品'!$B$2:$B$10=$B167)*('控温被PRO-S级品'!$E$1:$BE$1=S$1)*('控温被PRO-S级品'!$E$2:$BE$10)),0)+IFERROR(SUMPRODUCT(('冬被-S级品'!$B$2:$B$10=$B167)*('冬被-S级品'!$E$1:$AW$1=S$1)*('冬被-S级品'!$E$2:$AW$10)),0)+IFERROR(SUMPRODUCT(('白止-S级品'!$A$2:$A$26=$B167)*('白止-S级品'!$D$1:$AV$1=S$1)*('白止-S级品'!$D$2:$AV$26)),0)+IFERROR(SUMPRODUCT(('乐容-S级品'!$A$4:$A$32=$B167)*('乐容-S级品'!$L$3:$CA$3=S$1)*('乐容-S级品'!$L$4:$CA$32)),0)</f>
      </c>
      <c r="T167" s="280">
        <f>IFERROR(SUMPRODUCT(('控温被PRO-S级品'!$B$2:$B$10=$B167)*('控温被PRO-S级品'!$E$1:$BE$1=T$1)*('控温被PRO-S级品'!$E$2:$BE$10)),0)+IFERROR(SUMPRODUCT(('冬被-S级品'!$B$2:$B$10=$B167)*('冬被-S级品'!$E$1:$AW$1=T$1)*('冬被-S级品'!$E$2:$AW$10)),0)+IFERROR(SUMPRODUCT(('白止-S级品'!$A$2:$A$26=$B167)*('白止-S级品'!$D$1:$AV$1=T$1)*('白止-S级品'!$D$2:$AV$26)),0)+IFERROR(SUMPRODUCT(('乐容-S级品'!$A$4:$A$32=$B167)*('乐容-S级品'!$L$3:$CA$3=T$1)*('乐容-S级品'!$L$4:$CA$32)),0)</f>
      </c>
      <c r="U167" s="280">
        <f>IFERROR(SUMPRODUCT(('控温被PRO-S级品'!$B$2:$B$10=$B167)*('控温被PRO-S级品'!$E$1:$BE$1=U$1)*('控温被PRO-S级品'!$E$2:$BE$10)),0)+IFERROR(SUMPRODUCT(('冬被-S级品'!$B$2:$B$10=$B167)*('冬被-S级品'!$E$1:$AW$1=U$1)*('冬被-S级品'!$E$2:$AW$10)),0)+IFERROR(SUMPRODUCT(('白止-S级品'!$A$2:$A$26=$B167)*('白止-S级品'!$D$1:$AV$1=U$1)*('白止-S级品'!$D$2:$AV$26)),0)+IFERROR(SUMPRODUCT(('乐容-S级品'!$A$4:$A$32=$B167)*('乐容-S级品'!$L$3:$CA$3=U$1)*('乐容-S级品'!$L$4:$CA$32)),0)</f>
      </c>
      <c r="V167" s="280">
        <f>IFERROR(SUMPRODUCT(('控温被PRO-S级品'!$B$2:$B$10=$B167)*('控温被PRO-S级品'!$E$1:$BE$1=V$1)*('控温被PRO-S级品'!$E$2:$BE$10)),0)+IFERROR(SUMPRODUCT(('冬被-S级品'!$B$2:$B$10=$B167)*('冬被-S级品'!$E$1:$AW$1=V$1)*('冬被-S级品'!$E$2:$AW$10)),0)+IFERROR(SUMPRODUCT(('白止-S级品'!$A$2:$A$26=$B167)*('白止-S级品'!$D$1:$AV$1=V$1)*('白止-S级品'!$D$2:$AV$26)),0)+IFERROR(SUMPRODUCT(('乐容-S级品'!$A$4:$A$32=$B167)*('乐容-S级品'!$L$3:$CA$3=V$1)*('乐容-S级品'!$L$4:$CA$32)),0)</f>
      </c>
      <c r="W167" s="280">
        <f>IFERROR(SUMPRODUCT(('控温被PRO-S级品'!$B$2:$B$10=$B167)*('控温被PRO-S级品'!$E$1:$BE$1=W$1)*('控温被PRO-S级品'!$E$2:$BE$10)),0)+IFERROR(SUMPRODUCT(('冬被-S级品'!$B$2:$B$10=$B167)*('冬被-S级品'!$E$1:$AW$1=W$1)*('冬被-S级品'!$E$2:$AW$10)),0)+IFERROR(SUMPRODUCT(('白止-S级品'!$A$2:$A$26=$B167)*('白止-S级品'!$D$1:$AV$1=W$1)*('白止-S级品'!$D$2:$AV$26)),0)+IFERROR(SUMPRODUCT(('乐容-S级品'!$A$4:$A$32=$B167)*('乐容-S级品'!$L$3:$CA$3=W$1)*('乐容-S级品'!$L$4:$CA$32)),0)</f>
      </c>
      <c r="X167" s="280">
        <f>IFERROR(SUMPRODUCT(('控温被PRO-S级品'!$B$2:$B$10=$B167)*('控温被PRO-S级品'!$E$1:$BE$1=X$1)*('控温被PRO-S级品'!$E$2:$BE$10)),0)+IFERROR(SUMPRODUCT(('冬被-S级品'!$B$2:$B$10=$B167)*('冬被-S级品'!$E$1:$AW$1=X$1)*('冬被-S级品'!$E$2:$AW$10)),0)+IFERROR(SUMPRODUCT(('白止-S级品'!$A$2:$A$26=$B167)*('白止-S级品'!$D$1:$AV$1=X$1)*('白止-S级品'!$D$2:$AV$26)),0)+IFERROR(SUMPRODUCT(('乐容-S级品'!$A$4:$A$32=$B167)*('乐容-S级品'!$L$3:$CA$3=X$1)*('乐容-S级品'!$L$4:$CA$32)),0)</f>
      </c>
      <c r="Y167" s="280">
        <f>IFERROR(SUMPRODUCT(('控温被PRO-S级品'!$B$2:$B$10=$B167)*('控温被PRO-S级品'!$E$1:$BE$1=Y$1)*('控温被PRO-S级品'!$E$2:$BE$10)),0)+IFERROR(SUMPRODUCT(('冬被-S级品'!$B$2:$B$10=$B167)*('冬被-S级品'!$E$1:$AW$1=Y$1)*('冬被-S级品'!$E$2:$AW$10)),0)+IFERROR(SUMPRODUCT(('白止-S级品'!$A$2:$A$26=$B167)*('白止-S级品'!$D$1:$AV$1=Y$1)*('白止-S级品'!$D$2:$AV$26)),0)+IFERROR(SUMPRODUCT(('乐容-S级品'!$A$4:$A$32=$B167)*('乐容-S级品'!$L$3:$CA$3=Y$1)*('乐容-S级品'!$L$4:$CA$32)),0)</f>
      </c>
      <c r="Z167" s="280">
        <f>IFERROR(SUMPRODUCT(('控温被PRO-S级品'!$B$2:$B$10=$B167)*('控温被PRO-S级品'!$E$1:$BE$1=Z$1)*('控温被PRO-S级品'!$E$2:$BE$10)),0)+IFERROR(SUMPRODUCT(('冬被-S级品'!$B$2:$B$10=$B167)*('冬被-S级品'!$E$1:$AW$1=Z$1)*('冬被-S级品'!$E$2:$AW$10)),0)+IFERROR(SUMPRODUCT(('白止-S级品'!$A$2:$A$26=$B167)*('白止-S级品'!$D$1:$AV$1=Z$1)*('白止-S级品'!$D$2:$AV$26)),0)+IFERROR(SUMPRODUCT(('乐容-S级品'!$A$4:$A$32=$B167)*('乐容-S级品'!$L$3:$CA$3=Z$1)*('乐容-S级品'!$L$4:$CA$32)),0)</f>
      </c>
      <c r="AA167" s="280">
        <f>IFERROR(SUMPRODUCT(('控温被PRO-S级品'!$B$2:$B$10=$B167)*('控温被PRO-S级品'!$E$1:$BE$1=AA$1)*('控温被PRO-S级品'!$E$2:$BE$10)),0)+IFERROR(SUMPRODUCT(('冬被-S级品'!$B$2:$B$10=$B167)*('冬被-S级品'!$E$1:$AW$1=AA$1)*('冬被-S级品'!$E$2:$AW$10)),0)+IFERROR(SUMPRODUCT(('白止-S级品'!$A$2:$A$26=$B167)*('白止-S级品'!$D$1:$AV$1=AA$1)*('白止-S级品'!$D$2:$AV$26)),0)+IFERROR(SUMPRODUCT(('乐容-S级品'!$A$4:$A$32=$B167)*('乐容-S级品'!$L$3:$CA$3=AA$1)*('乐容-S级品'!$L$4:$CA$32)),0)</f>
      </c>
      <c r="AB167" s="280">
        <f>IFERROR(SUMPRODUCT(('控温被PRO-S级品'!$B$2:$B$10=$B167)*('控温被PRO-S级品'!$E$1:$BE$1=AB$1)*('控温被PRO-S级品'!$E$2:$BE$10)),0)+IFERROR(SUMPRODUCT(('冬被-S级品'!$B$2:$B$10=$B167)*('冬被-S级品'!$E$1:$AW$1=AB$1)*('冬被-S级品'!$E$2:$AW$10)),0)+IFERROR(SUMPRODUCT(('白止-S级品'!$A$2:$A$26=$B167)*('白止-S级品'!$D$1:$AV$1=AB$1)*('白止-S级品'!$D$2:$AV$26)),0)+IFERROR(SUMPRODUCT(('乐容-S级品'!$A$4:$A$32=$B167)*('乐容-S级品'!$L$3:$CA$3=AB$1)*('乐容-S级品'!$L$4:$CA$32)),0)</f>
      </c>
      <c r="AC167" s="280">
        <f>IFERROR(SUMPRODUCT(('控温被PRO-S级品'!$B$2:$B$10=$B167)*('控温被PRO-S级品'!$E$1:$BE$1=AC$1)*('控温被PRO-S级品'!$E$2:$BE$10)),0)+IFERROR(SUMPRODUCT(('冬被-S级品'!$B$2:$B$10=$B167)*('冬被-S级品'!$E$1:$AW$1=AC$1)*('冬被-S级品'!$E$2:$AW$10)),0)+IFERROR(SUMPRODUCT(('白止-S级品'!$A$2:$A$26=$B167)*('白止-S级品'!$D$1:$AV$1=AC$1)*('白止-S级品'!$D$2:$AV$26)),0)+IFERROR(SUMPRODUCT(('乐容-S级品'!$A$4:$A$32=$B167)*('乐容-S级品'!$L$3:$CA$3=AC$1)*('乐容-S级品'!$L$4:$CA$32)),0)</f>
      </c>
      <c r="AD167" s="280">
        <f>IFERROR(SUMPRODUCT(('控温被PRO-S级品'!$B$2:$B$10=$B167)*('控温被PRO-S级品'!$E$1:$BE$1=AD$1)*('控温被PRO-S级品'!$E$2:$BE$10)),0)+IFERROR(SUMPRODUCT(('冬被-S级品'!$B$2:$B$10=$B167)*('冬被-S级品'!$E$1:$AW$1=AD$1)*('冬被-S级品'!$E$2:$AW$10)),0)+IFERROR(SUMPRODUCT(('白止-S级品'!$A$2:$A$26=$B167)*('白止-S级品'!$D$1:$AV$1=AD$1)*('白止-S级品'!$D$2:$AV$26)),0)+IFERROR(SUMPRODUCT(('乐容-S级品'!$A$4:$A$32=$B167)*('乐容-S级品'!$L$3:$CA$3=AD$1)*('乐容-S级品'!$L$4:$CA$32)),0)</f>
      </c>
      <c r="AE167" s="280">
        <f>IFERROR(SUMPRODUCT(('控温被PRO-S级品'!$B$2:$B$10=$B167)*('控温被PRO-S级品'!$E$1:$BE$1=AE$1)*('控温被PRO-S级品'!$E$2:$BE$10)),0)+IFERROR(SUMPRODUCT(('冬被-S级品'!$B$2:$B$10=$B167)*('冬被-S级品'!$E$1:$AW$1=AE$1)*('冬被-S级品'!$E$2:$AW$10)),0)+IFERROR(SUMPRODUCT(('白止-S级品'!$A$2:$A$26=$B167)*('白止-S级品'!$D$1:$AV$1=AE$1)*('白止-S级品'!$D$2:$AV$26)),0)+IFERROR(SUMPRODUCT(('乐容-S级品'!$A$4:$A$32=$B167)*('乐容-S级品'!$L$3:$CA$3=AE$1)*('乐容-S级品'!$L$4:$CA$32)),0)</f>
      </c>
      <c r="AF167" s="280">
        <f>IFERROR(SUMPRODUCT(('控温被PRO-S级品'!$B$2:$B$10=$B167)*('控温被PRO-S级品'!$E$1:$BE$1=AF$1)*('控温被PRO-S级品'!$E$2:$BE$10)),0)+IFERROR(SUMPRODUCT(('冬被-S级品'!$B$2:$B$10=$B167)*('冬被-S级品'!$E$1:$AW$1=AF$1)*('冬被-S级品'!$E$2:$AW$10)),0)+IFERROR(SUMPRODUCT(('白止-S级品'!$A$2:$A$26=$B167)*('白止-S级品'!$D$1:$AV$1=AF$1)*('白止-S级品'!$D$2:$AV$26)),0)+IFERROR(SUMPRODUCT(('乐容-S级品'!$A$4:$A$32=$B167)*('乐容-S级品'!$L$3:$CA$3=AF$1)*('乐容-S级品'!$L$4:$CA$32)),0)</f>
      </c>
      <c r="AG167" s="280">
        <f>IFERROR(SUMPRODUCT(('控温被PRO-S级品'!$B$2:$B$10=$B167)*('控温被PRO-S级品'!$E$1:$BE$1=AG$1)*('控温被PRO-S级品'!$E$2:$BE$10)),0)+IFERROR(SUMPRODUCT(('冬被-S级品'!$B$2:$B$10=$B167)*('冬被-S级品'!$E$1:$AW$1=AG$1)*('冬被-S级品'!$E$2:$AW$10)),0)+IFERROR(SUMPRODUCT(('白止-S级品'!$A$2:$A$26=$B167)*('白止-S级品'!$D$1:$AV$1=AG$1)*('白止-S级品'!$D$2:$AV$26)),0)+IFERROR(SUMPRODUCT(('乐容-S级品'!$A$4:$A$32=$B167)*('乐容-S级品'!$L$3:$CA$3=AG$1)*('乐容-S级品'!$L$4:$CA$32)),0)</f>
      </c>
      <c r="AH167" s="280">
        <f>IFERROR(SUMPRODUCT(('控温被PRO-S级品'!$B$2:$B$10=$B167)*('控温被PRO-S级品'!$E$1:$BE$1=AH$1)*('控温被PRO-S级品'!$E$2:$BE$10)),0)+IFERROR(SUMPRODUCT(('冬被-S级品'!$B$2:$B$10=$B167)*('冬被-S级品'!$E$1:$AW$1=AH$1)*('冬被-S级品'!$E$2:$AW$10)),0)+IFERROR(SUMPRODUCT(('白止-S级品'!$A$2:$A$26=$B167)*('白止-S级品'!$D$1:$AV$1=AH$1)*('白止-S级品'!$D$2:$AV$26)),0)+IFERROR(SUMPRODUCT(('乐容-S级品'!$A$4:$A$32=$B167)*('乐容-S级品'!$L$3:$CA$3=AH$1)*('乐容-S级品'!$L$4:$CA$32)),0)</f>
      </c>
      <c r="AI167" s="280">
        <f>IFERROR(SUMPRODUCT(('控温被PRO-S级品'!$B$2:$B$10=$B167)*('控温被PRO-S级品'!$E$1:$BE$1=AI$1)*('控温被PRO-S级品'!$E$2:$BE$10)),0)+IFERROR(SUMPRODUCT(('冬被-S级品'!$B$2:$B$10=$B167)*('冬被-S级品'!$E$1:$AW$1=AI$1)*('冬被-S级品'!$E$2:$AW$10)),0)+IFERROR(SUMPRODUCT(('白止-S级品'!$A$2:$A$26=$B167)*('白止-S级品'!$D$1:$AV$1=AI$1)*('白止-S级品'!$D$2:$AV$26)),0)+IFERROR(SUMPRODUCT(('乐容-S级品'!$A$4:$A$32=$B167)*('乐容-S级品'!$L$3:$CA$3=AI$1)*('乐容-S级品'!$L$4:$CA$32)),0)</f>
      </c>
      <c r="AJ167" s="280">
        <f>IFERROR(SUMPRODUCT(('控温被PRO-S级品'!$B$2:$B$10=$B167)*('控温被PRO-S级品'!$E$1:$BE$1=AJ$1)*('控温被PRO-S级品'!$E$2:$BE$10)),0)+IFERROR(SUMPRODUCT(('冬被-S级品'!$B$2:$B$10=$B167)*('冬被-S级品'!$E$1:$AW$1=AJ$1)*('冬被-S级品'!$E$2:$AW$10)),0)+IFERROR(SUMPRODUCT(('白止-S级品'!$A$2:$A$26=$B167)*('白止-S级品'!$D$1:$AV$1=AJ$1)*('白止-S级品'!$D$2:$AV$26)),0)+IFERROR(SUMPRODUCT(('乐容-S级品'!$A$4:$A$32=$B167)*('乐容-S级品'!$L$3:$CA$3=AJ$1)*('乐容-S级品'!$L$4:$CA$32)),0)</f>
      </c>
      <c r="AK167" s="280">
        <f>IFERROR(SUMPRODUCT(('控温被PRO-S级品'!$B$2:$B$10=$B167)*('控温被PRO-S级品'!$E$1:$BE$1=AK$1)*('控温被PRO-S级品'!$E$2:$BE$10)),0)+IFERROR(SUMPRODUCT(('冬被-S级品'!$B$2:$B$10=$B167)*('冬被-S级品'!$E$1:$AW$1=AK$1)*('冬被-S级品'!$E$2:$AW$10)),0)+IFERROR(SUMPRODUCT(('白止-S级品'!$A$2:$A$26=$B167)*('白止-S级品'!$D$1:$AV$1=AK$1)*('白止-S级品'!$D$2:$AV$26)),0)+IFERROR(SUMPRODUCT(('乐容-S级品'!$A$4:$A$32=$B167)*('乐容-S级品'!$L$3:$CA$3=AK$1)*('乐容-S级品'!$L$4:$CA$32)),0)</f>
      </c>
      <c r="AL167" s="280">
        <f>IFERROR(SUMPRODUCT(('控温被PRO-S级品'!$B$2:$B$10=$B167)*('控温被PRO-S级品'!$E$1:$BE$1=AL$1)*('控温被PRO-S级品'!$E$2:$BE$10)),0)+IFERROR(SUMPRODUCT(('冬被-S级品'!$B$2:$B$10=$B167)*('冬被-S级品'!$E$1:$AW$1=AL$1)*('冬被-S级品'!$E$2:$AW$10)),0)+IFERROR(SUMPRODUCT(('白止-S级品'!$A$2:$A$26=$B167)*('白止-S级品'!$D$1:$AV$1=AL$1)*('白止-S级品'!$D$2:$AV$26)),0)+IFERROR(SUMPRODUCT(('乐容-S级品'!$A$4:$A$32=$B167)*('乐容-S级品'!$L$3:$CA$3=AL$1)*('乐容-S级品'!$L$4:$CA$32)),0)</f>
      </c>
      <c r="AM167" s="280">
        <f>IFERROR(SUMPRODUCT(('控温被PRO-S级品'!$B$2:$B$10=$B167)*('控温被PRO-S级品'!$E$1:$BE$1=AM$1)*('控温被PRO-S级品'!$E$2:$BE$10)),0)+IFERROR(SUMPRODUCT(('冬被-S级品'!$B$2:$B$10=$B167)*('冬被-S级品'!$E$1:$AW$1=AM$1)*('冬被-S级品'!$E$2:$AW$10)),0)+IFERROR(SUMPRODUCT(('白止-S级品'!$A$2:$A$26=$B167)*('白止-S级品'!$D$1:$AV$1=AM$1)*('白止-S级品'!$D$2:$AV$26)),0)+IFERROR(SUMPRODUCT(('乐容-S级品'!$A$4:$A$32=$B167)*('乐容-S级品'!$L$3:$CA$3=AM$1)*('乐容-S级品'!$L$4:$CA$32)),0)</f>
      </c>
      <c r="AN167" s="280">
        <f>IFERROR(SUMPRODUCT(('控温被PRO-S级品'!$B$2:$B$10=$B167)*('控温被PRO-S级品'!$E$1:$BE$1=AN$1)*('控温被PRO-S级品'!$E$2:$BE$10)),0)+IFERROR(SUMPRODUCT(('冬被-S级品'!$B$2:$B$10=$B167)*('冬被-S级品'!$E$1:$AW$1=AN$1)*('冬被-S级品'!$E$2:$AW$10)),0)+IFERROR(SUMPRODUCT(('白止-S级品'!$A$2:$A$26=$B167)*('白止-S级品'!$D$1:$AV$1=AN$1)*('白止-S级品'!$D$2:$AV$26)),0)+IFERROR(SUMPRODUCT(('乐容-S级品'!$A$4:$A$32=$B167)*('乐容-S级品'!$L$3:$CA$3=AN$1)*('乐容-S级品'!$L$4:$CA$32)),0)</f>
      </c>
      <c r="AO167" s="280">
        <f>IFERROR(SUMPRODUCT(('控温被PRO-S级品'!$B$2:$B$10=$B167)*('控温被PRO-S级品'!$E$1:$BE$1=AO$1)*('控温被PRO-S级品'!$E$2:$BE$10)),0)+IFERROR(SUMPRODUCT(('冬被-S级品'!$B$2:$B$10=$B167)*('冬被-S级品'!$E$1:$AW$1=AO$1)*('冬被-S级品'!$E$2:$AW$10)),0)+IFERROR(SUMPRODUCT(('白止-S级品'!$A$2:$A$26=$B167)*('白止-S级品'!$D$1:$AV$1=AO$1)*('白止-S级品'!$D$2:$AV$26)),0)+IFERROR(SUMPRODUCT(('乐容-S级品'!$A$4:$A$32=$B167)*('乐容-S级品'!$L$3:$CA$3=AO$1)*('乐容-S级品'!$L$4:$CA$32)),0)</f>
      </c>
      <c r="AP167" s="280">
        <f>IFERROR(SUMPRODUCT(('控温被PRO-S级品'!$B$2:$B$10=$B167)*('控温被PRO-S级品'!$E$1:$BE$1=AP$1)*('控温被PRO-S级品'!$E$2:$BE$10)),0)+IFERROR(SUMPRODUCT(('冬被-S级品'!$B$2:$B$10=$B167)*('冬被-S级品'!$E$1:$AW$1=AP$1)*('冬被-S级品'!$E$2:$AW$10)),0)+IFERROR(SUMPRODUCT(('白止-S级品'!$A$2:$A$26=$B167)*('白止-S级品'!$D$1:$AV$1=AP$1)*('白止-S级品'!$D$2:$AV$26)),0)+IFERROR(SUMPRODUCT(('乐容-S级品'!$A$4:$A$32=$B167)*('乐容-S级品'!$L$3:$CA$3=AP$1)*('乐容-S级品'!$L$4:$CA$32)),0)</f>
      </c>
      <c r="AQ167" s="280">
        <f>IFERROR(SUMPRODUCT(('控温被PRO-S级品'!$B$2:$B$10=$B167)*('控温被PRO-S级品'!$E$1:$BE$1=AQ$1)*('控温被PRO-S级品'!$E$2:$BE$10)),0)+IFERROR(SUMPRODUCT(('冬被-S级品'!$B$2:$B$10=$B167)*('冬被-S级品'!$E$1:$AW$1=AQ$1)*('冬被-S级品'!$E$2:$AW$10)),0)+IFERROR(SUMPRODUCT(('白止-S级品'!$A$2:$A$26=$B167)*('白止-S级品'!$D$1:$AV$1=AQ$1)*('白止-S级品'!$D$2:$AV$26)),0)+IFERROR(SUMPRODUCT(('乐容-S级品'!$A$4:$A$32=$B167)*('乐容-S级品'!$L$3:$CA$3=AQ$1)*('乐容-S级品'!$L$4:$CA$32)),0)</f>
      </c>
      <c r="AR167" s="280">
        <f>IFERROR(SUMPRODUCT(('控温被PRO-S级品'!$B$2:$B$10=$B167)*('控温被PRO-S级品'!$E$1:$BE$1=AR$1)*('控温被PRO-S级品'!$E$2:$BE$10)),0)+IFERROR(SUMPRODUCT(('冬被-S级品'!$B$2:$B$10=$B167)*('冬被-S级品'!$E$1:$AW$1=AR$1)*('冬被-S级品'!$E$2:$AW$10)),0)+IFERROR(SUMPRODUCT(('白止-S级品'!$A$2:$A$26=$B167)*('白止-S级品'!$D$1:$AV$1=AR$1)*('白止-S级品'!$D$2:$AV$26)),0)+IFERROR(SUMPRODUCT(('乐容-S级品'!$A$4:$A$32=$B167)*('乐容-S级品'!$L$3:$CA$3=AR$1)*('乐容-S级品'!$L$4:$CA$32)),0)</f>
      </c>
      <c r="AS167" s="280">
        <f>IFERROR(SUMPRODUCT(('控温被PRO-S级品'!$B$2:$B$10=$B167)*('控温被PRO-S级品'!$E$1:$BE$1=AS$1)*('控温被PRO-S级品'!$E$2:$BE$10)),0)+IFERROR(SUMPRODUCT(('冬被-S级品'!$B$2:$B$10=$B167)*('冬被-S级品'!$E$1:$AW$1=AS$1)*('冬被-S级品'!$E$2:$AW$10)),0)+IFERROR(SUMPRODUCT(('白止-S级品'!$A$2:$A$26=$B167)*('白止-S级品'!$D$1:$AV$1=AS$1)*('白止-S级品'!$D$2:$AV$26)),0)+IFERROR(SUMPRODUCT(('乐容-S级品'!$A$4:$A$32=$B167)*('乐容-S级品'!$L$3:$CA$3=AS$1)*('乐容-S级品'!$L$4:$CA$32)),0)</f>
      </c>
      <c r="AT167" s="280">
        <f>IFERROR(SUMPRODUCT(('控温被PRO-S级品'!$B$2:$B$10=$B167)*('控温被PRO-S级品'!$E$1:$BE$1=AT$1)*('控温被PRO-S级品'!$E$2:$BE$10)),0)+IFERROR(SUMPRODUCT(('冬被-S级品'!$B$2:$B$10=$B167)*('冬被-S级品'!$E$1:$AW$1=AT$1)*('冬被-S级品'!$E$2:$AW$10)),0)+IFERROR(SUMPRODUCT(('白止-S级品'!$A$2:$A$26=$B167)*('白止-S级品'!$D$1:$AV$1=AT$1)*('白止-S级品'!$D$2:$AV$26)),0)+IFERROR(SUMPRODUCT(('乐容-S级品'!$A$4:$A$32=$B167)*('乐容-S级品'!$L$3:$CA$3=AT$1)*('乐容-S级品'!$L$4:$CA$32)),0)</f>
      </c>
      <c r="AU167" s="280">
        <f>IFERROR(SUMPRODUCT(('控温被PRO-S级品'!$B$2:$B$10=$B167)*('控温被PRO-S级品'!$E$1:$BE$1=AU$1)*('控温被PRO-S级品'!$E$2:$BE$10)),0)+IFERROR(SUMPRODUCT(('冬被-S级品'!$B$2:$B$10=$B167)*('冬被-S级品'!$E$1:$AW$1=AU$1)*('冬被-S级品'!$E$2:$AW$10)),0)+IFERROR(SUMPRODUCT(('白止-S级品'!$A$2:$A$26=$B167)*('白止-S级品'!$D$1:$AV$1=AU$1)*('白止-S级品'!$D$2:$AV$26)),0)+IFERROR(SUMPRODUCT(('乐容-S级品'!$A$4:$A$32=$B167)*('乐容-S级品'!$L$3:$CA$3=AU$1)*('乐容-S级品'!$L$4:$CA$32)),0)</f>
      </c>
      <c r="AV167" s="280">
        <f>IFERROR(SUMPRODUCT(('控温被PRO-S级品'!$B$2:$B$10=$B167)*('控温被PRO-S级品'!$E$1:$BE$1=AV$1)*('控温被PRO-S级品'!$E$2:$BE$10)),0)+IFERROR(SUMPRODUCT(('冬被-S级品'!$B$2:$B$10=$B167)*('冬被-S级品'!$E$1:$AW$1=AV$1)*('冬被-S级品'!$E$2:$AW$10)),0)+IFERROR(SUMPRODUCT(('白止-S级品'!$A$2:$A$26=$B167)*('白止-S级品'!$D$1:$AV$1=AV$1)*('白止-S级品'!$D$2:$AV$26)),0)+IFERROR(SUMPRODUCT(('乐容-S级品'!$A$4:$A$32=$B167)*('乐容-S级品'!$L$3:$CA$3=AV$1)*('乐容-S级品'!$L$4:$CA$32)),0)</f>
      </c>
      <c r="AW167" s="280">
        <f>IFERROR(SUMPRODUCT(('控温被PRO-S级品'!$B$2:$B$10=$B167)*('控温被PRO-S级品'!$E$1:$BE$1=AW$1)*('控温被PRO-S级品'!$E$2:$BE$10)),0)+IFERROR(SUMPRODUCT(('冬被-S级品'!$B$2:$B$10=$B167)*('冬被-S级品'!$E$1:$AW$1=AW$1)*('冬被-S级品'!$E$2:$AW$10)),0)+IFERROR(SUMPRODUCT(('白止-S级品'!$A$2:$A$26=$B167)*('白止-S级品'!$D$1:$AV$1=AW$1)*('白止-S级品'!$D$2:$AV$26)),0)+IFERROR(SUMPRODUCT(('乐容-S级品'!$A$4:$A$32=$B167)*('乐容-S级品'!$L$3:$CA$3=AW$1)*('乐容-S级品'!$L$4:$CA$32)),0)</f>
      </c>
      <c r="AX167" s="280">
        <f>IFERROR(SUMPRODUCT(('控温被PRO-S级品'!$B$2:$B$10=$B167)*('控温被PRO-S级品'!$E$1:$BE$1=AX$1)*('控温被PRO-S级品'!$E$2:$BE$10)),0)+IFERROR(SUMPRODUCT(('冬被-S级品'!$B$2:$B$10=$B167)*('冬被-S级品'!$E$1:$AW$1=AX$1)*('冬被-S级品'!$E$2:$AW$10)),0)+IFERROR(SUMPRODUCT(('白止-S级品'!$A$2:$A$26=$B167)*('白止-S级品'!$D$1:$AV$1=AX$1)*('白止-S级品'!$D$2:$AV$26)),0)+IFERROR(SUMPRODUCT(('乐容-S级品'!$A$4:$A$32=$B167)*('乐容-S级品'!$L$3:$CA$3=AX$1)*('乐容-S级品'!$L$4:$CA$32)),0)</f>
      </c>
      <c r="AY167" s="280">
        <f>IFERROR(SUMPRODUCT(('控温被PRO-S级品'!$B$2:$B$10=$B167)*('控温被PRO-S级品'!$E$1:$BE$1=AY$1)*('控温被PRO-S级品'!$E$2:$BE$10)),0)+IFERROR(SUMPRODUCT(('冬被-S级品'!$B$2:$B$10=$B167)*('冬被-S级品'!$E$1:$AW$1=AY$1)*('冬被-S级品'!$E$2:$AW$10)),0)+IFERROR(SUMPRODUCT(('白止-S级品'!$A$2:$A$26=$B167)*('白止-S级品'!$D$1:$AV$1=AY$1)*('白止-S级品'!$D$2:$AV$26)),0)+IFERROR(SUMPRODUCT(('乐容-S级品'!$A$4:$A$32=$B167)*('乐容-S级品'!$L$3:$CA$3=AY$1)*('乐容-S级品'!$L$4:$CA$32)),0)</f>
      </c>
      <c r="AZ167" s="280">
        <f>IFERROR(SUMPRODUCT(('控温被PRO-S级品'!$B$2:$B$10=$B167)*('控温被PRO-S级品'!$E$1:$BE$1=AZ$1)*('控温被PRO-S级品'!$E$2:$BE$10)),0)+IFERROR(SUMPRODUCT(('冬被-S级品'!$B$2:$B$10=$B167)*('冬被-S级品'!$E$1:$AW$1=AZ$1)*('冬被-S级品'!$E$2:$AW$10)),0)+IFERROR(SUMPRODUCT(('白止-S级品'!$A$2:$A$26=$B167)*('白止-S级品'!$D$1:$AV$1=AZ$1)*('白止-S级品'!$D$2:$AV$26)),0)+IFERROR(SUMPRODUCT(('乐容-S级品'!$A$4:$A$32=$B167)*('乐容-S级品'!$L$3:$CA$3=AZ$1)*('乐容-S级品'!$L$4:$CA$32)),0)</f>
      </c>
      <c r="BA167" s="280">
        <f>IFERROR(SUMPRODUCT(('控温被PRO-S级品'!$B$2:$B$10=$B167)*('控温被PRO-S级品'!$E$1:$BE$1=BA$1)*('控温被PRO-S级品'!$E$2:$BE$10)),0)+IFERROR(SUMPRODUCT(('冬被-S级品'!$B$2:$B$10=$B167)*('冬被-S级品'!$E$1:$AW$1=BA$1)*('冬被-S级品'!$E$2:$AW$10)),0)+IFERROR(SUMPRODUCT(('白止-S级品'!$A$2:$A$26=$B167)*('白止-S级品'!$D$1:$AV$1=BA$1)*('白止-S级品'!$D$2:$AV$26)),0)+IFERROR(SUMPRODUCT(('乐容-S级品'!$A$4:$A$32=$B167)*('乐容-S级品'!$L$3:$CA$3=BA$1)*('乐容-S级品'!$L$4:$CA$32)),0)</f>
      </c>
      <c r="BB167" s="280">
        <f>IFERROR(SUMPRODUCT(('控温被PRO-S级品'!$B$2:$B$10=$B167)*('控温被PRO-S级品'!$E$1:$BE$1=BB$1)*('控温被PRO-S级品'!$E$2:$BE$10)),0)+IFERROR(SUMPRODUCT(('冬被-S级品'!$B$2:$B$10=$B167)*('冬被-S级品'!$E$1:$AW$1=BB$1)*('冬被-S级品'!$E$2:$AW$10)),0)+IFERROR(SUMPRODUCT(('白止-S级品'!$A$2:$A$26=$B167)*('白止-S级品'!$D$1:$AV$1=BB$1)*('白止-S级品'!$D$2:$AV$26)),0)+IFERROR(SUMPRODUCT(('乐容-S级品'!$A$4:$A$32=$B167)*('乐容-S级品'!$L$3:$CA$3=BB$1)*('乐容-S级品'!$L$4:$CA$32)),0)</f>
      </c>
      <c r="BC167" s="280">
        <f>IFERROR(SUMPRODUCT(('控温被PRO-S级品'!$B$2:$B$10=$B167)*('控温被PRO-S级品'!$E$1:$BE$1=BC$1)*('控温被PRO-S级品'!$E$2:$BE$10)),0)+IFERROR(SUMPRODUCT(('冬被-S级品'!$B$2:$B$10=$B167)*('冬被-S级品'!$E$1:$AW$1=BC$1)*('冬被-S级品'!$E$2:$AW$10)),0)+IFERROR(SUMPRODUCT(('白止-S级品'!$A$2:$A$26=$B167)*('白止-S级品'!$D$1:$AV$1=BC$1)*('白止-S级品'!$D$2:$AV$26)),0)+IFERROR(SUMPRODUCT(('乐容-S级品'!$A$4:$A$32=$B167)*('乐容-S级品'!$L$3:$CA$3=BC$1)*('乐容-S级品'!$L$4:$CA$32)),0)</f>
      </c>
      <c r="BD167" s="280">
        <f>IFERROR(SUMPRODUCT(('控温被PRO-S级品'!$B$2:$B$10=$B167)*('控温被PRO-S级品'!$E$1:$BE$1=BD$1)*('控温被PRO-S级品'!$E$2:$BE$10)),0)+IFERROR(SUMPRODUCT(('冬被-S级品'!$B$2:$B$10=$B167)*('冬被-S级品'!$E$1:$AW$1=BD$1)*('冬被-S级品'!$E$2:$AW$10)),0)+IFERROR(SUMPRODUCT(('白止-S级品'!$A$2:$A$26=$B167)*('白止-S级品'!$D$1:$AV$1=BD$1)*('白止-S级品'!$D$2:$AV$26)),0)+IFERROR(SUMPRODUCT(('乐容-S级品'!$A$4:$A$32=$B167)*('乐容-S级品'!$L$3:$CA$3=BD$1)*('乐容-S级品'!$L$4:$CA$32)),0)</f>
      </c>
      <c r="BE167" s="280">
        <f>IFERROR(SUMPRODUCT(('控温被PRO-S级品'!$B$2:$B$10=$B167)*('控温被PRO-S级品'!$E$1:$BE$1=BE$1)*('控温被PRO-S级品'!$E$2:$BE$10)),0)+IFERROR(SUMPRODUCT(('冬被-S级品'!$B$2:$B$10=$B167)*('冬被-S级品'!$E$1:$AW$1=BE$1)*('冬被-S级品'!$E$2:$AW$10)),0)+IFERROR(SUMPRODUCT(('白止-S级品'!$A$2:$A$26=$B167)*('白止-S级品'!$D$1:$AV$1=BE$1)*('白止-S级品'!$D$2:$AV$26)),0)+IFERROR(SUMPRODUCT(('乐容-S级品'!$A$4:$A$32=$B167)*('乐容-S级品'!$L$3:$CA$3=BE$1)*('乐容-S级品'!$L$4:$CA$32)),0)</f>
      </c>
      <c r="BF167" s="280">
        <f>IFERROR(SUMPRODUCT(('控温被PRO-S级品'!$B$2:$B$10=$B167)*('控温被PRO-S级品'!$E$1:$BE$1=BF$1)*('控温被PRO-S级品'!$E$2:$BE$10)),0)+IFERROR(SUMPRODUCT(('冬被-S级品'!$B$2:$B$10=$B167)*('冬被-S级品'!$E$1:$AW$1=BF$1)*('冬被-S级品'!$E$2:$AW$10)),0)+IFERROR(SUMPRODUCT(('白止-S级品'!$A$2:$A$26=$B167)*('白止-S级品'!$D$1:$AV$1=BF$1)*('白止-S级品'!$D$2:$AV$26)),0)+IFERROR(SUMPRODUCT(('乐容-S级品'!$A$4:$A$32=$B167)*('乐容-S级品'!$L$3:$CA$3=BF$1)*('乐容-S级品'!$L$4:$CA$32)),0)</f>
      </c>
      <c r="BG167" s="280">
        <f>IFERROR(SUMPRODUCT(('控温被PRO-S级品'!$B$2:$B$10=$B167)*('控温被PRO-S级品'!$E$1:$BE$1=BG$1)*('控温被PRO-S级品'!$E$2:$BE$10)),0)+IFERROR(SUMPRODUCT(('冬被-S级品'!$B$2:$B$10=$B167)*('冬被-S级品'!$E$1:$AW$1=BG$1)*('冬被-S级品'!$E$2:$AW$10)),0)+IFERROR(SUMPRODUCT(('白止-S级品'!$A$2:$A$26=$B167)*('白止-S级品'!$D$1:$AV$1=BG$1)*('白止-S级品'!$D$2:$AV$26)),0)+IFERROR(SUMPRODUCT(('乐容-S级品'!$A$4:$A$32=$B167)*('乐容-S级品'!$L$3:$CA$3=BG$1)*('乐容-S级品'!$L$4:$CA$32)),0)</f>
      </c>
      <c r="BH167" s="280">
        <f>IFERROR(SUMPRODUCT(('控温被PRO-S级品'!$B$2:$B$10=$B167)*('控温被PRO-S级品'!$E$1:$BE$1=BH$1)*('控温被PRO-S级品'!$E$2:$BE$10)),0)+IFERROR(SUMPRODUCT(('冬被-S级品'!$B$2:$B$10=$B167)*('冬被-S级品'!$E$1:$AW$1=BH$1)*('冬被-S级品'!$E$2:$AW$10)),0)+IFERROR(SUMPRODUCT(('白止-S级品'!$A$2:$A$26=$B167)*('白止-S级品'!$D$1:$AV$1=BH$1)*('白止-S级品'!$D$2:$AV$26)),0)+IFERROR(SUMPRODUCT(('乐容-S级品'!$A$4:$A$32=$B167)*('乐容-S级品'!$L$3:$CA$3=BH$1)*('乐容-S级品'!$L$4:$CA$32)),0)</f>
      </c>
      <c r="BI167" s="280">
        <f>IFERROR(SUMPRODUCT(('控温被PRO-S级品'!$B$2:$B$10=$B167)*('控温被PRO-S级品'!$E$1:$BE$1=BI$1)*('控温被PRO-S级品'!$E$2:$BE$10)),0)+IFERROR(SUMPRODUCT(('冬被-S级品'!$B$2:$B$10=$B167)*('冬被-S级品'!$E$1:$AW$1=BI$1)*('冬被-S级品'!$E$2:$AW$10)),0)+IFERROR(SUMPRODUCT(('白止-S级品'!$A$2:$A$26=$B167)*('白止-S级品'!$D$1:$AV$1=BI$1)*('白止-S级品'!$D$2:$AV$26)),0)+IFERROR(SUMPRODUCT(('乐容-S级品'!$A$4:$A$32=$B167)*('乐容-S级品'!$L$3:$CA$3=BI$1)*('乐容-S级品'!$L$4:$CA$32)),0)</f>
      </c>
      <c r="BJ167" s="280">
        <f>IFERROR(SUMPRODUCT(('控温被PRO-S级品'!$B$2:$B$10=$B167)*('控温被PRO-S级品'!$E$1:$BE$1=BJ$1)*('控温被PRO-S级品'!$E$2:$BE$10)),0)+IFERROR(SUMPRODUCT(('冬被-S级品'!$B$2:$B$10=$B167)*('冬被-S级品'!$E$1:$AW$1=BJ$1)*('冬被-S级品'!$E$2:$AW$10)),0)+IFERROR(SUMPRODUCT(('白止-S级品'!$A$2:$A$26=$B167)*('白止-S级品'!$D$1:$AV$1=BJ$1)*('白止-S级品'!$D$2:$AV$26)),0)+IFERROR(SUMPRODUCT(('乐容-S级品'!$A$4:$A$32=$B167)*('乐容-S级品'!$L$3:$CA$3=BJ$1)*('乐容-S级品'!$L$4:$CA$32)),0)</f>
      </c>
      <c r="BK167" s="280">
        <f>IFERROR(SUMPRODUCT(('控温被PRO-S级品'!$B$2:$B$10=$B167)*('控温被PRO-S级品'!$E$1:$BE$1=BK$1)*('控温被PRO-S级品'!$E$2:$BE$10)),0)+IFERROR(SUMPRODUCT(('冬被-S级品'!$B$2:$B$10=$B167)*('冬被-S级品'!$E$1:$AW$1=BK$1)*('冬被-S级品'!$E$2:$AW$10)),0)+IFERROR(SUMPRODUCT(('白止-S级品'!$A$2:$A$26=$B167)*('白止-S级品'!$D$1:$AV$1=BK$1)*('白止-S级品'!$D$2:$AV$26)),0)+IFERROR(SUMPRODUCT(('乐容-S级品'!$A$4:$A$32=$B167)*('乐容-S级品'!$L$3:$CA$3=BK$1)*('乐容-S级品'!$L$4:$CA$32)),0)</f>
      </c>
      <c r="BL167" s="280">
        <f>IFERROR(SUMPRODUCT(('控温被PRO-S级品'!$B$2:$B$10=$B167)*('控温被PRO-S级品'!$E$1:$BE$1=BL$1)*('控温被PRO-S级品'!$E$2:$BE$10)),0)+IFERROR(SUMPRODUCT(('冬被-S级品'!$B$2:$B$10=$B167)*('冬被-S级品'!$E$1:$AW$1=BL$1)*('冬被-S级品'!$E$2:$AW$10)),0)+IFERROR(SUMPRODUCT(('白止-S级品'!$A$2:$A$26=$B167)*('白止-S级品'!$D$1:$AV$1=BL$1)*('白止-S级品'!$D$2:$AV$26)),0)+IFERROR(SUMPRODUCT(('乐容-S级品'!$A$4:$A$32=$B167)*('乐容-S级品'!$L$3:$CA$3=BL$1)*('乐容-S级品'!$L$4:$CA$32)),0)</f>
      </c>
      <c r="BM167" s="280">
        <f>IFERROR(SUMPRODUCT(('控温被PRO-S级品'!$B$2:$B$10=$B167)*('控温被PRO-S级品'!$E$1:$BE$1=BM$1)*('控温被PRO-S级品'!$E$2:$BE$10)),0)+IFERROR(SUMPRODUCT(('冬被-S级品'!$B$2:$B$10=$B167)*('冬被-S级品'!$E$1:$AW$1=BM$1)*('冬被-S级品'!$E$2:$AW$10)),0)+IFERROR(SUMPRODUCT(('白止-S级品'!$A$2:$A$26=$B167)*('白止-S级品'!$D$1:$AV$1=BM$1)*('白止-S级品'!$D$2:$AV$26)),0)+IFERROR(SUMPRODUCT(('乐容-S级品'!$A$4:$A$32=$B167)*('乐容-S级品'!$L$3:$CA$3=BM$1)*('乐容-S级品'!$L$4:$CA$32)),0)</f>
      </c>
      <c r="BN167" s="280">
        <f>IFERROR(SUMPRODUCT(('控温被PRO-S级品'!$B$2:$B$10=$B167)*('控温被PRO-S级品'!$E$1:$BE$1=BN$1)*('控温被PRO-S级品'!$E$2:$BE$10)),0)+IFERROR(SUMPRODUCT(('冬被-S级品'!$B$2:$B$10=$B167)*('冬被-S级品'!$E$1:$AW$1=BN$1)*('冬被-S级品'!$E$2:$AW$10)),0)+IFERROR(SUMPRODUCT(('白止-S级品'!$A$2:$A$26=$B167)*('白止-S级品'!$D$1:$AV$1=BN$1)*('白止-S级品'!$D$2:$AV$26)),0)+IFERROR(SUMPRODUCT(('乐容-S级品'!$A$4:$A$32=$B167)*('乐容-S级品'!$L$3:$CA$3=BN$1)*('乐容-S级品'!$L$4:$CA$32)),0)</f>
      </c>
      <c r="BO167" s="280">
        <f>IFERROR(SUMPRODUCT(('控温被PRO-S级品'!$B$2:$B$10=$B167)*('控温被PRO-S级品'!$E$1:$BE$1=BO$1)*('控温被PRO-S级品'!$E$2:$BE$10)),0)+IFERROR(SUMPRODUCT(('冬被-S级品'!$B$2:$B$10=$B167)*('冬被-S级品'!$E$1:$AW$1=BO$1)*('冬被-S级品'!$E$2:$AW$10)),0)+IFERROR(SUMPRODUCT(('白止-S级品'!$A$2:$A$26=$B167)*('白止-S级品'!$D$1:$AV$1=BO$1)*('白止-S级品'!$D$2:$AV$26)),0)+IFERROR(SUMPRODUCT(('乐容-S级品'!$A$4:$A$32=$B167)*('乐容-S级品'!$L$3:$CA$3=BO$1)*('乐容-S级品'!$L$4:$CA$32)),0)</f>
      </c>
      <c r="BP167" s="280">
        <f>IFERROR(SUMPRODUCT(('控温被PRO-S级品'!$B$2:$B$10=$B167)*('控温被PRO-S级品'!$E$1:$BE$1=BP$1)*('控温被PRO-S级品'!$E$2:$BE$10)),0)+IFERROR(SUMPRODUCT(('冬被-S级品'!$B$2:$B$10=$B167)*('冬被-S级品'!$E$1:$AW$1=BP$1)*('冬被-S级品'!$E$2:$AW$10)),0)+IFERROR(SUMPRODUCT(('白止-S级品'!$A$2:$A$26=$B167)*('白止-S级品'!$D$1:$AV$1=BP$1)*('白止-S级品'!$D$2:$AV$26)),0)+IFERROR(SUMPRODUCT(('乐容-S级品'!$A$4:$A$32=$B167)*('乐容-S级品'!$L$3:$CA$3=BP$1)*('乐容-S级品'!$L$4:$CA$32)),0)</f>
      </c>
      <c r="BQ167" s="280">
        <f>IFERROR(SUMPRODUCT(('控温被PRO-S级品'!$B$2:$B$10=$B167)*('控温被PRO-S级品'!$E$1:$BE$1=BQ$1)*('控温被PRO-S级品'!$E$2:$BE$10)),0)+IFERROR(SUMPRODUCT(('冬被-S级品'!$B$2:$B$10=$B167)*('冬被-S级品'!$E$1:$AW$1=BQ$1)*('冬被-S级品'!$E$2:$AW$10)),0)+IFERROR(SUMPRODUCT(('白止-S级品'!$A$2:$A$26=$B167)*('白止-S级品'!$D$1:$AV$1=BQ$1)*('白止-S级品'!$D$2:$AV$26)),0)+IFERROR(SUMPRODUCT(('乐容-S级品'!$A$4:$A$32=$B167)*('乐容-S级品'!$L$3:$CA$3=BQ$1)*('乐容-S级品'!$L$4:$CA$32)),0)</f>
      </c>
      <c r="BR167" s="280">
        <f>IFERROR(SUMPRODUCT(('控温被PRO-S级品'!$B$2:$B$10=$B167)*('控温被PRO-S级品'!$E$1:$BE$1=BR$1)*('控温被PRO-S级品'!$E$2:$BE$10)),0)+IFERROR(SUMPRODUCT(('冬被-S级品'!$B$2:$B$10=$B167)*('冬被-S级品'!$E$1:$AW$1=BR$1)*('冬被-S级品'!$E$2:$AW$10)),0)+IFERROR(SUMPRODUCT(('白止-S级品'!$A$2:$A$26=$B167)*('白止-S级品'!$D$1:$AV$1=BR$1)*('白止-S级品'!$D$2:$AV$26)),0)+IFERROR(SUMPRODUCT(('乐容-S级品'!$A$4:$A$32=$B167)*('乐容-S级品'!$L$3:$CA$3=BR$1)*('乐容-S级品'!$L$4:$CA$32)),0)</f>
      </c>
      <c r="BS167" s="280">
        <f>IFERROR(SUMPRODUCT(('控温被PRO-S级品'!$B$2:$B$10=$B167)*('控温被PRO-S级品'!$E$1:$BE$1=BS$1)*('控温被PRO-S级品'!$E$2:$BE$10)),0)+IFERROR(SUMPRODUCT(('冬被-S级品'!$B$2:$B$10=$B167)*('冬被-S级品'!$E$1:$AW$1=BS$1)*('冬被-S级品'!$E$2:$AW$10)),0)+IFERROR(SUMPRODUCT(('白止-S级品'!$A$2:$A$26=$B167)*('白止-S级品'!$D$1:$AV$1=BS$1)*('白止-S级品'!$D$2:$AV$26)),0)+IFERROR(SUMPRODUCT(('乐容-S级品'!$A$4:$A$32=$B167)*('乐容-S级品'!$L$3:$CA$3=BS$1)*('乐容-S级品'!$L$4:$CA$32)),0)</f>
      </c>
      <c r="BT167" s="280">
        <f>IFERROR(SUMPRODUCT(('控温被PRO-S级品'!$B$2:$B$10=$B167)*('控温被PRO-S级品'!$E$1:$BE$1=BT$1)*('控温被PRO-S级品'!$E$2:$BE$10)),0)+IFERROR(SUMPRODUCT(('冬被-S级品'!$B$2:$B$10=$B167)*('冬被-S级品'!$E$1:$AW$1=BT$1)*('冬被-S级品'!$E$2:$AW$10)),0)+IFERROR(SUMPRODUCT(('白止-S级品'!$A$2:$A$26=$B167)*('白止-S级品'!$D$1:$AV$1=BT$1)*('白止-S级品'!$D$2:$AV$26)),0)+IFERROR(SUMPRODUCT(('乐容-S级品'!$A$4:$A$32=$B167)*('乐容-S级品'!$L$3:$CA$3=BT$1)*('乐容-S级品'!$L$4:$CA$32)),0)</f>
      </c>
      <c r="BU167" s="280">
        <f>IFERROR(SUMPRODUCT(('控温被PRO-S级品'!$B$2:$B$10=$B167)*('控温被PRO-S级品'!$E$1:$BE$1=BU$1)*('控温被PRO-S级品'!$E$2:$BE$10)),0)+IFERROR(SUMPRODUCT(('冬被-S级品'!$B$2:$B$10=$B167)*('冬被-S级品'!$E$1:$AW$1=BU$1)*('冬被-S级品'!$E$2:$AW$10)),0)+IFERROR(SUMPRODUCT(('白止-S级品'!$A$2:$A$26=$B167)*('白止-S级品'!$D$1:$AV$1=BU$1)*('白止-S级品'!$D$2:$AV$26)),0)+IFERROR(SUMPRODUCT(('乐容-S级品'!$A$4:$A$32=$B167)*('乐容-S级品'!$L$3:$CA$3=BU$1)*('乐容-S级品'!$L$4:$CA$32)),0)</f>
      </c>
      <c r="BV167" s="280">
        <f>IFERROR(SUMPRODUCT(('控温被PRO-S级品'!$B$2:$B$10=$B167)*('控温被PRO-S级品'!$E$1:$BE$1=BV$1)*('控温被PRO-S级品'!$E$2:$BE$10)),0)+IFERROR(SUMPRODUCT(('冬被-S级品'!$B$2:$B$10=$B167)*('冬被-S级品'!$E$1:$AW$1=BV$1)*('冬被-S级品'!$E$2:$AW$10)),0)+IFERROR(SUMPRODUCT(('白止-S级品'!$A$2:$A$26=$B167)*('白止-S级品'!$D$1:$AV$1=BV$1)*('白止-S级品'!$D$2:$AV$26)),0)+IFERROR(SUMPRODUCT(('乐容-S级品'!$A$4:$A$32=$B167)*('乐容-S级品'!$L$3:$CA$3=BV$1)*('乐容-S级品'!$L$4:$CA$32)),0)</f>
      </c>
      <c r="BW167" s="280">
        <f>IFERROR(SUMPRODUCT(('控温被PRO-S级品'!$B$2:$B$10=$B167)*('控温被PRO-S级品'!$E$1:$BE$1=BW$1)*('控温被PRO-S级品'!$E$2:$BE$10)),0)+IFERROR(SUMPRODUCT(('冬被-S级品'!$B$2:$B$10=$B167)*('冬被-S级品'!$E$1:$AW$1=BW$1)*('冬被-S级品'!$E$2:$AW$10)),0)+IFERROR(SUMPRODUCT(('白止-S级品'!$A$2:$A$26=$B167)*('白止-S级品'!$D$1:$AV$1=BW$1)*('白止-S级品'!$D$2:$AV$26)),0)+IFERROR(SUMPRODUCT(('乐容-S级品'!$A$4:$A$32=$B167)*('乐容-S级品'!$L$3:$CA$3=BW$1)*('乐容-S级品'!$L$4:$CA$32)),0)</f>
      </c>
      <c r="BX167" s="280">
        <f>IFERROR(SUMPRODUCT(('控温被PRO-S级品'!$B$2:$B$10=$B167)*('控温被PRO-S级品'!$E$1:$BE$1=BX$1)*('控温被PRO-S级品'!$E$2:$BE$10)),0)+IFERROR(SUMPRODUCT(('冬被-S级品'!$B$2:$B$10=$B167)*('冬被-S级品'!$E$1:$AW$1=BX$1)*('冬被-S级品'!$E$2:$AW$10)),0)+IFERROR(SUMPRODUCT(('白止-S级品'!$A$2:$A$26=$B167)*('白止-S级品'!$D$1:$AV$1=BX$1)*('白止-S级品'!$D$2:$AV$26)),0)+IFERROR(SUMPRODUCT(('乐容-S级品'!$A$4:$A$32=$B167)*('乐容-S级品'!$L$3:$CA$3=BX$1)*('乐容-S级品'!$L$4:$CA$32)),0)</f>
      </c>
      <c r="BY167" s="280">
        <f>IFERROR(SUMPRODUCT(('控温被PRO-S级品'!$B$2:$B$10=$B167)*('控温被PRO-S级品'!$E$1:$BE$1=BY$1)*('控温被PRO-S级品'!$E$2:$BE$10)),0)+IFERROR(SUMPRODUCT(('冬被-S级品'!$B$2:$B$10=$B167)*('冬被-S级品'!$E$1:$AW$1=BY$1)*('冬被-S级品'!$E$2:$AW$10)),0)+IFERROR(SUMPRODUCT(('白止-S级品'!$A$2:$A$26=$B167)*('白止-S级品'!$D$1:$AV$1=BY$1)*('白止-S级品'!$D$2:$AV$26)),0)+IFERROR(SUMPRODUCT(('乐容-S级品'!$A$4:$A$32=$B167)*('乐容-S级品'!$L$3:$CA$3=BY$1)*('乐容-S级品'!$L$4:$CA$32)),0)</f>
      </c>
      <c r="BZ167" s="280">
        <f>IFERROR(SUMPRODUCT(('控温被PRO-S级品'!$B$2:$B$10=$B167)*('控温被PRO-S级品'!$E$1:$BE$1=BZ$1)*('控温被PRO-S级品'!$E$2:$BE$10)),0)+IFERROR(SUMPRODUCT(('冬被-S级品'!$B$2:$B$10=$B167)*('冬被-S级品'!$E$1:$AW$1=BZ$1)*('冬被-S级品'!$E$2:$AW$10)),0)+IFERROR(SUMPRODUCT(('白止-S级品'!$A$2:$A$26=$B167)*('白止-S级品'!$D$1:$AV$1=BZ$1)*('白止-S级品'!$D$2:$AV$26)),0)+IFERROR(SUMPRODUCT(('乐容-S级品'!$A$4:$A$32=$B167)*('乐容-S级品'!$L$3:$CA$3=BZ$1)*('乐容-S级品'!$L$4:$CA$32)),0)</f>
      </c>
      <c r="CA167" s="280">
        <f>IFERROR(SUMPRODUCT(('控温被PRO-S级品'!$B$2:$B$10=$B167)*('控温被PRO-S级品'!$E$1:$BE$1=CA$1)*('控温被PRO-S级品'!$E$2:$BE$10)),0)+IFERROR(SUMPRODUCT(('冬被-S级品'!$B$2:$B$10=$B167)*('冬被-S级品'!$E$1:$AW$1=CA$1)*('冬被-S级品'!$E$2:$AW$10)),0)+IFERROR(SUMPRODUCT(('白止-S级品'!$A$2:$A$26=$B167)*('白止-S级品'!$D$1:$AV$1=CA$1)*('白止-S级品'!$D$2:$AV$26)),0)+IFERROR(SUMPRODUCT(('乐容-S级品'!$A$4:$A$32=$B167)*('乐容-S级品'!$L$3:$CA$3=CA$1)*('乐容-S级品'!$L$4:$CA$32)),0)</f>
      </c>
      <c r="CB167" s="280">
        <f>IFERROR(SUMPRODUCT(('控温被PRO-S级品'!$B$2:$B$10=$B167)*('控温被PRO-S级品'!$E$1:$BE$1=CB$1)*('控温被PRO-S级品'!$E$2:$BE$10)),0)+IFERROR(SUMPRODUCT(('冬被-S级品'!$B$2:$B$10=$B167)*('冬被-S级品'!$E$1:$AW$1=CB$1)*('冬被-S级品'!$E$2:$AW$10)),0)+IFERROR(SUMPRODUCT(('白止-S级品'!$A$2:$A$26=$B167)*('白止-S级品'!$D$1:$AV$1=CB$1)*('白止-S级品'!$D$2:$AV$26)),0)+IFERROR(SUMPRODUCT(('乐容-S级品'!$A$4:$A$32=$B167)*('乐容-S级品'!$L$3:$CA$3=CB$1)*('乐容-S级品'!$L$4:$CA$32)),0)</f>
      </c>
      <c r="CC167" s="280">
        <f>IFERROR(SUMPRODUCT(('控温被PRO-S级品'!$B$2:$B$10=$B167)*('控温被PRO-S级品'!$E$1:$BE$1=CC$1)*('控温被PRO-S级品'!$E$2:$BE$10)),0)+IFERROR(SUMPRODUCT(('冬被-S级品'!$B$2:$B$10=$B167)*('冬被-S级品'!$E$1:$AW$1=CC$1)*('冬被-S级品'!$E$2:$AW$10)),0)+IFERROR(SUMPRODUCT(('白止-S级品'!$A$2:$A$26=$B167)*('白止-S级品'!$D$1:$AV$1=CC$1)*('白止-S级品'!$D$2:$AV$26)),0)+IFERROR(SUMPRODUCT(('乐容-S级品'!$A$4:$A$32=$B167)*('乐容-S级品'!$L$3:$CA$3=CC$1)*('乐容-S级品'!$L$4:$CA$32)),0)</f>
      </c>
      <c r="CD167" s="280">
        <f>IFERROR(SUMPRODUCT(('控温被PRO-S级品'!$B$2:$B$10=$B167)*('控温被PRO-S级品'!$E$1:$BE$1=CD$1)*('控温被PRO-S级品'!$E$2:$BE$10)),0)+IFERROR(SUMPRODUCT(('冬被-S级品'!$B$2:$B$10=$B167)*('冬被-S级品'!$E$1:$AW$1=CD$1)*('冬被-S级品'!$E$2:$AW$10)),0)+IFERROR(SUMPRODUCT(('白止-S级品'!$A$2:$A$26=$B167)*('白止-S级品'!$D$1:$AV$1=CD$1)*('白止-S级品'!$D$2:$AV$26)),0)+IFERROR(SUMPRODUCT(('乐容-S级品'!$A$4:$A$32=$B167)*('乐容-S级品'!$L$3:$CA$3=CD$1)*('乐容-S级品'!$L$4:$CA$32)),0)</f>
      </c>
      <c r="CE167" s="280">
        <f>IFERROR(SUMPRODUCT(('控温被PRO-S级品'!$B$2:$B$10=$B167)*('控温被PRO-S级品'!$E$1:$BE$1=CE$1)*('控温被PRO-S级品'!$E$2:$BE$10)),0)+IFERROR(SUMPRODUCT(('冬被-S级品'!$B$2:$B$10=$B167)*('冬被-S级品'!$E$1:$AW$1=CE$1)*('冬被-S级品'!$E$2:$AW$10)),0)+IFERROR(SUMPRODUCT(('白止-S级品'!$A$2:$A$26=$B167)*('白止-S级品'!$D$1:$AV$1=CE$1)*('白止-S级品'!$D$2:$AV$26)),0)+IFERROR(SUMPRODUCT(('乐容-S级品'!$A$4:$A$32=$B167)*('乐容-S级品'!$L$3:$CA$3=CE$1)*('乐容-S级品'!$L$4:$CA$32)),0)</f>
      </c>
      <c r="CF167" s="280">
        <f>IFERROR(SUMPRODUCT(('控温被PRO-S级品'!$B$2:$B$10=$B167)*('控温被PRO-S级品'!$E$1:$BE$1=CF$1)*('控温被PRO-S级品'!$E$2:$BE$10)),0)+IFERROR(SUMPRODUCT(('冬被-S级品'!$B$2:$B$10=$B167)*('冬被-S级品'!$E$1:$AW$1=CF$1)*('冬被-S级品'!$E$2:$AW$10)),0)+IFERROR(SUMPRODUCT(('白止-S级品'!$A$2:$A$26=$B167)*('白止-S级品'!$D$1:$AV$1=CF$1)*('白止-S级品'!$D$2:$AV$26)),0)+IFERROR(SUMPRODUCT(('乐容-S级品'!$A$4:$A$32=$B167)*('乐容-S级品'!$L$3:$CA$3=CF$1)*('乐容-S级品'!$L$4:$CA$32)),0)</f>
      </c>
      <c r="CG167" s="280">
        <f>IFERROR(SUMPRODUCT(('控温被PRO-S级品'!$B$2:$B$10=$B167)*('控温被PRO-S级品'!$E$1:$BE$1=CG$1)*('控温被PRO-S级品'!$E$2:$BE$10)),0)+IFERROR(SUMPRODUCT(('冬被-S级品'!$B$2:$B$10=$B167)*('冬被-S级品'!$E$1:$AW$1=CG$1)*('冬被-S级品'!$E$2:$AW$10)),0)+IFERROR(SUMPRODUCT(('白止-S级品'!$A$2:$A$26=$B167)*('白止-S级品'!$D$1:$AV$1=CG$1)*('白止-S级品'!$D$2:$AV$26)),0)+IFERROR(SUMPRODUCT(('乐容-S级品'!$A$4:$A$32=$B167)*('乐容-S级品'!$L$3:$CA$3=CG$1)*('乐容-S级品'!$L$4:$CA$32)),0)</f>
      </c>
      <c r="CH167" s="280">
        <f>IFERROR(SUMPRODUCT(('控温被PRO-S级品'!$B$2:$B$10=$B167)*('控温被PRO-S级品'!$E$1:$BE$1=CH$1)*('控温被PRO-S级品'!$E$2:$BE$10)),0)+IFERROR(SUMPRODUCT(('冬被-S级品'!$B$2:$B$10=$B167)*('冬被-S级品'!$E$1:$AW$1=CH$1)*('冬被-S级品'!$E$2:$AW$10)),0)+IFERROR(SUMPRODUCT(('白止-S级品'!$A$2:$A$26=$B167)*('白止-S级品'!$D$1:$AV$1=CH$1)*('白止-S级品'!$D$2:$AV$26)),0)+IFERROR(SUMPRODUCT(('乐容-S级品'!$A$4:$A$32=$B167)*('乐容-S级品'!$L$3:$CA$3=CH$1)*('乐容-S级品'!$L$4:$CA$32)),0)</f>
      </c>
      <c r="CI167" s="280">
        <f>IFERROR(SUMPRODUCT(('控温被PRO-S级品'!$B$2:$B$10=$B167)*('控温被PRO-S级品'!$E$1:$BE$1=CI$1)*('控温被PRO-S级品'!$E$2:$BE$10)),0)+IFERROR(SUMPRODUCT(('冬被-S级品'!$B$2:$B$10=$B167)*('冬被-S级品'!$E$1:$AW$1=CI$1)*('冬被-S级品'!$E$2:$AW$10)),0)+IFERROR(SUMPRODUCT(('白止-S级品'!$A$2:$A$26=$B167)*('白止-S级品'!$D$1:$AV$1=CI$1)*('白止-S级品'!$D$2:$AV$26)),0)+IFERROR(SUMPRODUCT(('乐容-S级品'!$A$4:$A$32=$B167)*('乐容-S级品'!$L$3:$CA$3=CI$1)*('乐容-S级品'!$L$4:$CA$32)),0)</f>
      </c>
      <c r="CJ167" s="280">
        <f>IFERROR(SUMPRODUCT(('控温被PRO-S级品'!$B$2:$B$10=$B167)*('控温被PRO-S级品'!$E$1:$BE$1=CJ$1)*('控温被PRO-S级品'!$E$2:$BE$10)),0)+IFERROR(SUMPRODUCT(('冬被-S级品'!$B$2:$B$10=$B167)*('冬被-S级品'!$E$1:$AW$1=CJ$1)*('冬被-S级品'!$E$2:$AW$10)),0)+IFERROR(SUMPRODUCT(('白止-S级品'!$A$2:$A$26=$B167)*('白止-S级品'!$D$1:$AV$1=CJ$1)*('白止-S级品'!$D$2:$AV$26)),0)+IFERROR(SUMPRODUCT(('乐容-S级品'!$A$4:$A$32=$B167)*('乐容-S级品'!$L$3:$CA$3=CJ$1)*('乐容-S级品'!$L$4:$CA$32)),0)</f>
      </c>
      <c r="CK167" s="280">
        <f>IFERROR(SUMPRODUCT(('控温被PRO-S级品'!$B$2:$B$10=$B167)*('控温被PRO-S级品'!$E$1:$BE$1=CK$1)*('控温被PRO-S级品'!$E$2:$BE$10)),0)+IFERROR(SUMPRODUCT(('冬被-S级品'!$B$2:$B$10=$B167)*('冬被-S级品'!$E$1:$AW$1=CK$1)*('冬被-S级品'!$E$2:$AW$10)),0)+IFERROR(SUMPRODUCT(('白止-S级品'!$A$2:$A$26=$B167)*('白止-S级品'!$D$1:$AV$1=CK$1)*('白止-S级品'!$D$2:$AV$26)),0)+IFERROR(SUMPRODUCT(('乐容-S级品'!$A$4:$A$32=$B167)*('乐容-S级品'!$L$3:$CA$3=CK$1)*('乐容-S级品'!$L$4:$CA$32)),0)</f>
      </c>
      <c r="CL167" s="280">
        <f>IFERROR(SUMPRODUCT(('控温被PRO-S级品'!$B$2:$B$10=$B167)*('控温被PRO-S级品'!$E$1:$BE$1=CL$1)*('控温被PRO-S级品'!$E$2:$BE$10)),0)+IFERROR(SUMPRODUCT(('冬被-S级品'!$B$2:$B$10=$B167)*('冬被-S级品'!$E$1:$AW$1=CL$1)*('冬被-S级品'!$E$2:$AW$10)),0)+IFERROR(SUMPRODUCT(('白止-S级品'!$A$2:$A$26=$B167)*('白止-S级品'!$D$1:$AV$1=CL$1)*('白止-S级品'!$D$2:$AV$26)),0)+IFERROR(SUMPRODUCT(('乐容-S级品'!$A$4:$A$32=$B167)*('乐容-S级品'!$L$3:$CA$3=CL$1)*('乐容-S级品'!$L$4:$CA$32)),0)</f>
      </c>
      <c r="CM167" s="280">
        <f>IFERROR(SUMPRODUCT(('控温被PRO-S级品'!$B$2:$B$10=$B167)*('控温被PRO-S级品'!$E$1:$BE$1=CM$1)*('控温被PRO-S级品'!$E$2:$BE$10)),0)+IFERROR(SUMPRODUCT(('冬被-S级品'!$B$2:$B$10=$B167)*('冬被-S级品'!$E$1:$AW$1=CM$1)*('冬被-S级品'!$E$2:$AW$10)),0)+IFERROR(SUMPRODUCT(('白止-S级品'!$A$2:$A$26=$B167)*('白止-S级品'!$D$1:$AV$1=CM$1)*('白止-S级品'!$D$2:$AV$26)),0)+IFERROR(SUMPRODUCT(('乐容-S级品'!$A$4:$A$32=$B167)*('乐容-S级品'!$L$3:$CA$3=CM$1)*('乐容-S级品'!$L$4:$CA$32)),0)</f>
      </c>
      <c r="CN167" s="280">
        <f>IFERROR(SUMPRODUCT(('控温被PRO-S级品'!$B$2:$B$10=$B167)*('控温被PRO-S级品'!$E$1:$BE$1=CN$1)*('控温被PRO-S级品'!$E$2:$BE$10)),0)+IFERROR(SUMPRODUCT(('冬被-S级品'!$B$2:$B$10=$B167)*('冬被-S级品'!$E$1:$AW$1=CN$1)*('冬被-S级品'!$E$2:$AW$10)),0)+IFERROR(SUMPRODUCT(('白止-S级品'!$A$2:$A$26=$B167)*('白止-S级品'!$D$1:$AV$1=CN$1)*('白止-S级品'!$D$2:$AV$26)),0)+IFERROR(SUMPRODUCT(('乐容-S级品'!$A$4:$A$32=$B167)*('乐容-S级品'!$L$3:$CA$3=CN$1)*('乐容-S级品'!$L$4:$CA$32)),0)</f>
      </c>
      <c r="CO167" s="280">
        <f>IFERROR(SUMPRODUCT(('控温被PRO-S级品'!$B$2:$B$10=$B167)*('控温被PRO-S级品'!$E$1:$BE$1=CO$1)*('控温被PRO-S级品'!$E$2:$BE$10)),0)+IFERROR(SUMPRODUCT(('冬被-S级品'!$B$2:$B$10=$B167)*('冬被-S级品'!$E$1:$AW$1=CO$1)*('冬被-S级品'!$E$2:$AW$10)),0)+IFERROR(SUMPRODUCT(('白止-S级品'!$A$2:$A$26=$B167)*('白止-S级品'!$D$1:$AV$1=CO$1)*('白止-S级品'!$D$2:$AV$26)),0)+IFERROR(SUMPRODUCT(('乐容-S级品'!$A$4:$A$32=$B167)*('乐容-S级品'!$L$3:$CA$3=CO$1)*('乐容-S级品'!$L$4:$CA$32)),0)</f>
      </c>
      <c r="CP167" s="280">
        <f>IFERROR(SUMPRODUCT(('控温被PRO-S级品'!$B$2:$B$10=$B167)*('控温被PRO-S级品'!$E$1:$BE$1=CP$1)*('控温被PRO-S级品'!$E$2:$BE$10)),0)+IFERROR(SUMPRODUCT(('冬被-S级品'!$B$2:$B$10=$B167)*('冬被-S级品'!$E$1:$AW$1=CP$1)*('冬被-S级品'!$E$2:$AW$10)),0)+IFERROR(SUMPRODUCT(('白止-S级品'!$A$2:$A$26=$B167)*('白止-S级品'!$D$1:$AV$1=CP$1)*('白止-S级品'!$D$2:$AV$26)),0)+IFERROR(SUMPRODUCT(('乐容-S级品'!$A$4:$A$32=$B167)*('乐容-S级品'!$L$3:$CA$3=CP$1)*('乐容-S级品'!$L$4:$CA$32)),0)</f>
      </c>
      <c r="CQ167" s="280">
        <f>IFERROR(SUMPRODUCT(('控温被PRO-S级品'!$B$2:$B$10=$B167)*('控温被PRO-S级品'!$E$1:$BE$1=CQ$1)*('控温被PRO-S级品'!$E$2:$BE$10)),0)+IFERROR(SUMPRODUCT(('冬被-S级品'!$B$2:$B$10=$B167)*('冬被-S级品'!$E$1:$AW$1=CQ$1)*('冬被-S级品'!$E$2:$AW$10)),0)+IFERROR(SUMPRODUCT(('白止-S级品'!$A$2:$A$26=$B167)*('白止-S级品'!$D$1:$AV$1=CQ$1)*('白止-S级品'!$D$2:$AV$26)),0)+IFERROR(SUMPRODUCT(('乐容-S级品'!$A$4:$A$32=$B167)*('乐容-S级品'!$L$3:$CA$3=CQ$1)*('乐容-S级品'!$L$4:$CA$32)),0)</f>
      </c>
      <c r="CR167" s="280">
        <f>IFERROR(SUMPRODUCT(('控温被PRO-S级品'!$B$2:$B$10=$B167)*('控温被PRO-S级品'!$E$1:$BE$1=CR$1)*('控温被PRO-S级品'!$E$2:$BE$10)),0)+IFERROR(SUMPRODUCT(('冬被-S级品'!$B$2:$B$10=$B167)*('冬被-S级品'!$E$1:$AW$1=CR$1)*('冬被-S级品'!$E$2:$AW$10)),0)+IFERROR(SUMPRODUCT(('白止-S级品'!$A$2:$A$26=$B167)*('白止-S级品'!$D$1:$AV$1=CR$1)*('白止-S级品'!$D$2:$AV$26)),0)+IFERROR(SUMPRODUCT(('乐容-S级品'!$A$4:$A$32=$B167)*('乐容-S级品'!$L$3:$CA$3=CR$1)*('乐容-S级品'!$L$4:$CA$32)),0)</f>
      </c>
      <c r="CS167" s="280">
        <f>IFERROR(SUMPRODUCT(('控温被PRO-S级品'!$B$2:$B$10=$B167)*('控温被PRO-S级品'!$E$1:$BE$1=CS$1)*('控温被PRO-S级品'!$E$2:$BE$10)),0)+IFERROR(SUMPRODUCT(('冬被-S级品'!$B$2:$B$10=$B167)*('冬被-S级品'!$E$1:$AW$1=CS$1)*('冬被-S级品'!$E$2:$AW$10)),0)+IFERROR(SUMPRODUCT(('白止-S级品'!$A$2:$A$26=$B167)*('白止-S级品'!$D$1:$AV$1=CS$1)*('白止-S级品'!$D$2:$AV$26)),0)+IFERROR(SUMPRODUCT(('乐容-S级品'!$A$4:$A$32=$B167)*('乐容-S级品'!$L$3:$CA$3=CS$1)*('乐容-S级品'!$L$4:$CA$32)),0)</f>
      </c>
      <c r="CT167" s="280">
        <f>IFERROR(SUMPRODUCT(('控温被PRO-S级品'!$B$2:$B$10=$B167)*('控温被PRO-S级品'!$E$1:$BE$1=CT$1)*('控温被PRO-S级品'!$E$2:$BE$10)),0)+IFERROR(SUMPRODUCT(('冬被-S级品'!$B$2:$B$10=$B167)*('冬被-S级品'!$E$1:$AW$1=CT$1)*('冬被-S级品'!$E$2:$AW$10)),0)+IFERROR(SUMPRODUCT(('白止-S级品'!$A$2:$A$26=$B167)*('白止-S级品'!$D$1:$AV$1=CT$1)*('白止-S级品'!$D$2:$AV$26)),0)+IFERROR(SUMPRODUCT(('乐容-S级品'!$A$4:$A$32=$B167)*('乐容-S级品'!$L$3:$CA$3=CT$1)*('乐容-S级品'!$L$4:$CA$32)),0)</f>
      </c>
      <c r="CU167" s="280">
        <f>IFERROR(SUMPRODUCT(('控温被PRO-S级品'!$B$2:$B$10=$B167)*('控温被PRO-S级品'!$E$1:$BE$1=CU$1)*('控温被PRO-S级品'!$E$2:$BE$10)),0)+IFERROR(SUMPRODUCT(('冬被-S级品'!$B$2:$B$10=$B167)*('冬被-S级品'!$E$1:$AW$1=CU$1)*('冬被-S级品'!$E$2:$AW$10)),0)+IFERROR(SUMPRODUCT(('白止-S级品'!$A$2:$A$26=$B167)*('白止-S级品'!$D$1:$AV$1=CU$1)*('白止-S级品'!$D$2:$AV$26)),0)+IFERROR(SUMPRODUCT(('乐容-S级品'!$A$4:$A$32=$B167)*('乐容-S级品'!$L$3:$CA$3=CU$1)*('乐容-S级品'!$L$4:$CA$32)),0)</f>
      </c>
      <c r="CV167" s="280">
        <f>IFERROR(SUMPRODUCT(('控温被PRO-S级品'!$B$2:$B$10=$B167)*('控温被PRO-S级品'!$E$1:$BE$1=CV$1)*('控温被PRO-S级品'!$E$2:$BE$10)),0)+IFERROR(SUMPRODUCT(('冬被-S级品'!$B$2:$B$10=$B167)*('冬被-S级品'!$E$1:$AW$1=CV$1)*('冬被-S级品'!$E$2:$AW$10)),0)+IFERROR(SUMPRODUCT(('白止-S级品'!$A$2:$A$26=$B167)*('白止-S级品'!$D$1:$AV$1=CV$1)*('白止-S级品'!$D$2:$AV$26)),0)+IFERROR(SUMPRODUCT(('乐容-S级品'!$A$4:$A$32=$B167)*('乐容-S级品'!$L$3:$CA$3=CV$1)*('乐容-S级品'!$L$4:$CA$32)),0)</f>
      </c>
      <c r="CW167" s="280">
        <f>IFERROR(SUMPRODUCT(('控温被PRO-S级品'!$B$2:$B$10=$B167)*('控温被PRO-S级品'!$E$1:$BE$1=CW$1)*('控温被PRO-S级品'!$E$2:$BE$10)),0)+IFERROR(SUMPRODUCT(('冬被-S级品'!$B$2:$B$10=$B167)*('冬被-S级品'!$E$1:$AW$1=CW$1)*('冬被-S级品'!$E$2:$AW$10)),0)+IFERROR(SUMPRODUCT(('白止-S级品'!$A$2:$A$26=$B167)*('白止-S级品'!$D$1:$AV$1=CW$1)*('白止-S级品'!$D$2:$AV$26)),0)+IFERROR(SUMPRODUCT(('乐容-S级品'!$A$4:$A$32=$B167)*('乐容-S级品'!$L$3:$CA$3=CW$1)*('乐容-S级品'!$L$4:$CA$32)),0)</f>
      </c>
      <c r="CX167" s="280">
        <f>IFERROR(SUMPRODUCT(('控温被PRO-S级品'!$B$2:$B$10=$B167)*('控温被PRO-S级品'!$E$1:$BE$1=CX$1)*('控温被PRO-S级品'!$E$2:$BE$10)),0)+IFERROR(SUMPRODUCT(('冬被-S级品'!$B$2:$B$10=$B167)*('冬被-S级品'!$E$1:$AW$1=CX$1)*('冬被-S级品'!$E$2:$AW$10)),0)+IFERROR(SUMPRODUCT(('白止-S级品'!$A$2:$A$26=$B167)*('白止-S级品'!$D$1:$AV$1=CX$1)*('白止-S级品'!$D$2:$AV$26)),0)+IFERROR(SUMPRODUCT(('乐容-S级品'!$A$4:$A$32=$B167)*('乐容-S级品'!$L$3:$CA$3=CX$1)*('乐容-S级品'!$L$4:$CA$32)),0)</f>
      </c>
      <c r="CY167" s="280">
        <f>IFERROR(SUMPRODUCT(('控温被PRO-S级品'!$B$2:$B$10=$B167)*('控温被PRO-S级品'!$E$1:$BE$1=CY$1)*('控温被PRO-S级品'!$E$2:$BE$10)),0)+IFERROR(SUMPRODUCT(('冬被-S级品'!$B$2:$B$10=$B167)*('冬被-S级品'!$E$1:$AW$1=CY$1)*('冬被-S级品'!$E$2:$AW$10)),0)+IFERROR(SUMPRODUCT(('白止-S级品'!$A$2:$A$26=$B167)*('白止-S级品'!$D$1:$AV$1=CY$1)*('白止-S级品'!$D$2:$AV$26)),0)+IFERROR(SUMPRODUCT(('乐容-S级品'!$A$4:$A$32=$B167)*('乐容-S级品'!$L$3:$CA$3=CY$1)*('乐容-S级品'!$L$4:$CA$32)),0)</f>
      </c>
      <c r="CZ167" s="280">
        <f>IFERROR(SUMPRODUCT(('控温被PRO-S级品'!$B$2:$B$10=$B167)*('控温被PRO-S级品'!$E$1:$BE$1=CZ$1)*('控温被PRO-S级品'!$E$2:$BE$10)),0)+IFERROR(SUMPRODUCT(('冬被-S级品'!$B$2:$B$10=$B167)*('冬被-S级品'!$E$1:$AW$1=CZ$1)*('冬被-S级品'!$E$2:$AW$10)),0)+IFERROR(SUMPRODUCT(('白止-S级品'!$A$2:$A$26=$B167)*('白止-S级品'!$D$1:$AV$1=CZ$1)*('白止-S级品'!$D$2:$AV$26)),0)+IFERROR(SUMPRODUCT(('乐容-S级品'!$A$4:$A$32=$B167)*('乐容-S级品'!$L$3:$CA$3=CZ$1)*('乐容-S级品'!$L$4:$CA$32)),0)</f>
      </c>
      <c r="DA167" s="280">
        <f>IFERROR(SUMPRODUCT(('控温被PRO-S级品'!$B$2:$B$10=$B167)*('控温被PRO-S级品'!$E$1:$BE$1=DA$1)*('控温被PRO-S级品'!$E$2:$BE$10)),0)+IFERROR(SUMPRODUCT(('冬被-S级品'!$B$2:$B$10=$B167)*('冬被-S级品'!$E$1:$AW$1=DA$1)*('冬被-S级品'!$E$2:$AW$10)),0)+IFERROR(SUMPRODUCT(('白止-S级品'!$A$2:$A$26=$B167)*('白止-S级品'!$D$1:$AV$1=DA$1)*('白止-S级品'!$D$2:$AV$26)),0)+IFERROR(SUMPRODUCT(('乐容-S级品'!$A$4:$A$32=$B167)*('乐容-S级品'!$L$3:$CA$3=DA$1)*('乐容-S级品'!$L$4:$CA$32)),0)</f>
      </c>
      <c r="DB167" s="280">
        <f>IFERROR(SUMPRODUCT(('控温被PRO-S级品'!$B$2:$B$10=$B167)*('控温被PRO-S级品'!$E$1:$BE$1=DB$1)*('控温被PRO-S级品'!$E$2:$BE$10)),0)+IFERROR(SUMPRODUCT(('冬被-S级品'!$B$2:$B$10=$B167)*('冬被-S级品'!$E$1:$AW$1=DB$1)*('冬被-S级品'!$E$2:$AW$10)),0)+IFERROR(SUMPRODUCT(('白止-S级品'!$A$2:$A$26=$B167)*('白止-S级品'!$D$1:$AV$1=DB$1)*('白止-S级品'!$D$2:$AV$26)),0)+IFERROR(SUMPRODUCT(('乐容-S级品'!$A$4:$A$32=$B167)*('乐容-S级品'!$L$3:$CA$3=DB$1)*('乐容-S级品'!$L$4:$CA$32)),0)</f>
      </c>
      <c r="DC167" s="280">
        <f>IFERROR(SUMPRODUCT(('控温被PRO-S级品'!$B$2:$B$10=$B167)*('控温被PRO-S级品'!$E$1:$BE$1=DC$1)*('控温被PRO-S级品'!$E$2:$BE$10)),0)+IFERROR(SUMPRODUCT(('冬被-S级品'!$B$2:$B$10=$B167)*('冬被-S级品'!$E$1:$AW$1=DC$1)*('冬被-S级品'!$E$2:$AW$10)),0)+IFERROR(SUMPRODUCT(('白止-S级品'!$A$2:$A$26=$B167)*('白止-S级品'!$D$1:$AV$1=DC$1)*('白止-S级品'!$D$2:$AV$26)),0)+IFERROR(SUMPRODUCT(('乐容-S级品'!$A$4:$A$32=$B167)*('乐容-S级品'!$L$3:$CA$3=DC$1)*('乐容-S级品'!$L$4:$CA$32)),0)</f>
      </c>
      <c r="DD167" s="280">
        <f>IFERROR(SUMPRODUCT(('控温被PRO-S级品'!$B$2:$B$10=$B167)*('控温被PRO-S级品'!$E$1:$BE$1=DD$1)*('控温被PRO-S级品'!$E$2:$BE$10)),0)+IFERROR(SUMPRODUCT(('冬被-S级品'!$B$2:$B$10=$B167)*('冬被-S级品'!$E$1:$AW$1=DD$1)*('冬被-S级品'!$E$2:$AW$10)),0)+IFERROR(SUMPRODUCT(('白止-S级品'!$A$2:$A$26=$B167)*('白止-S级品'!$D$1:$AV$1=DD$1)*('白止-S级品'!$D$2:$AV$26)),0)+IFERROR(SUMPRODUCT(('乐容-S级品'!$A$4:$A$32=$B167)*('乐容-S级品'!$L$3:$CA$3=DD$1)*('乐容-S级品'!$L$4:$CA$32)),0)</f>
      </c>
      <c r="DE167" s="280">
        <f>IFERROR(SUMPRODUCT(('控温被PRO-S级品'!$B$2:$B$10=$B167)*('控温被PRO-S级品'!$E$1:$BE$1=DE$1)*('控温被PRO-S级品'!$E$2:$BE$10)),0)+IFERROR(SUMPRODUCT(('冬被-S级品'!$B$2:$B$10=$B167)*('冬被-S级品'!$E$1:$AW$1=DE$1)*('冬被-S级品'!$E$2:$AW$10)),0)+IFERROR(SUMPRODUCT(('白止-S级品'!$A$2:$A$26=$B167)*('白止-S级品'!$D$1:$AV$1=DE$1)*('白止-S级品'!$D$2:$AV$26)),0)+IFERROR(SUMPRODUCT(('乐容-S级品'!$A$4:$A$32=$B167)*('乐容-S级品'!$L$3:$CA$3=DE$1)*('乐容-S级品'!$L$4:$CA$32)),0)</f>
      </c>
      <c r="DF167" s="280">
        <f>IFERROR(SUMPRODUCT(('控温被PRO-S级品'!$B$2:$B$10=$B167)*('控温被PRO-S级品'!$E$1:$BE$1=DF$1)*('控温被PRO-S级品'!$E$2:$BE$10)),0)+IFERROR(SUMPRODUCT(('冬被-S级品'!$B$2:$B$10=$B167)*('冬被-S级品'!$E$1:$AW$1=DF$1)*('冬被-S级品'!$E$2:$AW$10)),0)+IFERROR(SUMPRODUCT(('白止-S级品'!$A$2:$A$26=$B167)*('白止-S级品'!$D$1:$AV$1=DF$1)*('白止-S级品'!$D$2:$AV$26)),0)+IFERROR(SUMPRODUCT(('乐容-S级品'!$A$4:$A$32=$B167)*('乐容-S级品'!$L$3:$CA$3=DF$1)*('乐容-S级品'!$L$4:$CA$32)),0)</f>
      </c>
      <c r="DG167" s="280">
        <f>IFERROR(SUMPRODUCT(('控温被PRO-S级品'!$B$2:$B$10=$B167)*('控温被PRO-S级品'!$E$1:$BE$1=DG$1)*('控温被PRO-S级品'!$E$2:$BE$10)),0)+IFERROR(SUMPRODUCT(('冬被-S级品'!$B$2:$B$10=$B167)*('冬被-S级品'!$E$1:$AW$1=DG$1)*('冬被-S级品'!$E$2:$AW$10)),0)+IFERROR(SUMPRODUCT(('白止-S级品'!$A$2:$A$26=$B167)*('白止-S级品'!$D$1:$AV$1=DG$1)*('白止-S级品'!$D$2:$AV$26)),0)+IFERROR(SUMPRODUCT(('乐容-S级品'!$A$4:$A$32=$B167)*('乐容-S级品'!$L$3:$CA$3=DG$1)*('乐容-S级品'!$L$4:$CA$32)),0)</f>
      </c>
      <c r="DH167" s="280">
        <f>IFERROR(SUMPRODUCT(('控温被PRO-S级品'!$B$2:$B$10=$B167)*('控温被PRO-S级品'!$E$1:$BE$1=DH$1)*('控温被PRO-S级品'!$E$2:$BE$10)),0)+IFERROR(SUMPRODUCT(('冬被-S级品'!$B$2:$B$10=$B167)*('冬被-S级品'!$E$1:$AW$1=DH$1)*('冬被-S级品'!$E$2:$AW$10)),0)+IFERROR(SUMPRODUCT(('白止-S级品'!$A$2:$A$26=$B167)*('白止-S级品'!$D$1:$AV$1=DH$1)*('白止-S级品'!$D$2:$AV$26)),0)+IFERROR(SUMPRODUCT(('乐容-S级品'!$A$4:$A$32=$B167)*('乐容-S级品'!$L$3:$CA$3=DH$1)*('乐容-S级品'!$L$4:$CA$32)),0)</f>
      </c>
      <c r="DI167" s="280">
        <f>IFERROR(SUMPRODUCT(('控温被PRO-S级品'!$B$2:$B$10=$B167)*('控温被PRO-S级品'!$E$1:$BE$1=DI$1)*('控温被PRO-S级品'!$E$2:$BE$10)),0)+IFERROR(SUMPRODUCT(('冬被-S级品'!$B$2:$B$10=$B167)*('冬被-S级品'!$E$1:$AW$1=DI$1)*('冬被-S级品'!$E$2:$AW$10)),0)+IFERROR(SUMPRODUCT(('白止-S级品'!$A$2:$A$26=$B167)*('白止-S级品'!$D$1:$AV$1=DI$1)*('白止-S级品'!$D$2:$AV$26)),0)+IFERROR(SUMPRODUCT(('乐容-S级品'!$A$4:$A$32=$B167)*('乐容-S级品'!$L$3:$CA$3=DI$1)*('乐容-S级品'!$L$4:$CA$32)),0)</f>
      </c>
      <c r="DJ167" s="280">
        <f>IFERROR(SUMPRODUCT(('控温被PRO-S级品'!$B$2:$B$10=$B167)*('控温被PRO-S级品'!$E$1:$BE$1=DJ$1)*('控温被PRO-S级品'!$E$2:$BE$10)),0)+IFERROR(SUMPRODUCT(('冬被-S级品'!$B$2:$B$10=$B167)*('冬被-S级品'!$E$1:$AW$1=DJ$1)*('冬被-S级品'!$E$2:$AW$10)),0)+IFERROR(SUMPRODUCT(('白止-S级品'!$A$2:$A$26=$B167)*('白止-S级品'!$D$1:$AV$1=DJ$1)*('白止-S级品'!$D$2:$AV$26)),0)+IFERROR(SUMPRODUCT(('乐容-S级品'!$A$4:$A$32=$B167)*('乐容-S级品'!$L$3:$CA$3=DJ$1)*('乐容-S级品'!$L$4:$CA$32)),0)</f>
      </c>
      <c r="DK167" s="280"/>
      <c r="DL167" s="280"/>
      <c r="DM167" s="280"/>
      <c r="DN167" s="280"/>
      <c r="DO167" s="280"/>
      <c r="DP167" s="280"/>
      <c r="DQ167" s="280"/>
      <c r="DR167" s="280"/>
      <c r="DS167" s="280"/>
      <c r="DT167" s="280"/>
      <c r="DU167" s="280"/>
      <c r="DV167" s="280"/>
      <c r="DW167" s="280">
        <f>VLOOKUP(B167,'系统编码规格'!A:C,3,FALSE)</f>
      </c>
      <c r="DX167" s="280"/>
      <c r="DY167" s="280"/>
      <c r="DZ167" s="280"/>
      <c r="EA167" s="280"/>
      <c r="EB167" s="280"/>
      <c r="EC167" s="280"/>
      <c r="ED167" s="280"/>
      <c r="EE167" s="280"/>
      <c r="EF167" s="280"/>
      <c r="EG167" s="280"/>
      <c r="EH167" s="280"/>
      <c r="EI167" s="280"/>
      <c r="EJ167" s="280"/>
      <c r="EK167" s="280"/>
      <c r="EL167" s="280"/>
      <c r="EM167" s="280"/>
      <c r="EN167" s="280"/>
      <c r="EO167" s="280"/>
      <c r="EP167" s="280"/>
      <c r="EQ167" s="280"/>
      <c r="ER167" s="280"/>
      <c r="ES167" s="280"/>
      <c r="ET167" s="280"/>
      <c r="EU167" s="280"/>
      <c r="EV167" s="280"/>
      <c r="EW167" s="280"/>
      <c r="EX167" s="280"/>
      <c r="EY167" s="280"/>
      <c r="EZ167" s="280"/>
      <c r="FA167" s="280"/>
      <c r="FB167" s="280"/>
      <c r="FC167" s="280"/>
      <c r="FD167" s="280"/>
      <c r="FE167" s="280"/>
      <c r="FF167" s="280"/>
      <c r="FG167" s="280"/>
      <c r="FH167" s="280"/>
      <c r="FI167" s="280"/>
      <c r="FJ167" s="280"/>
      <c r="FK167" s="280"/>
      <c r="FL167" s="280"/>
      <c r="FM167" s="280"/>
      <c r="FN167" s="280"/>
      <c r="FO167" s="280"/>
      <c r="FP167" s="280"/>
      <c r="FQ167" s="280"/>
      <c r="FR167" s="280"/>
      <c r="FS167" s="280"/>
      <c r="FT167" s="280"/>
      <c r="FU167" s="280"/>
      <c r="FV167" s="280"/>
      <c r="FW167" s="280"/>
      <c r="FX167" s="280"/>
      <c r="FY167" s="280"/>
      <c r="FZ167" s="280"/>
      <c r="GA167" s="280"/>
      <c r="GB167" s="280"/>
      <c r="GC167" s="280"/>
      <c r="GD167" s="280"/>
      <c r="GE167" s="280"/>
      <c r="GF167" s="280"/>
      <c r="GG167" s="280"/>
      <c r="GH167" s="280"/>
      <c r="GI167" s="280"/>
      <c r="GJ167" s="280"/>
      <c r="GK167" s="280"/>
      <c r="GL167" s="280"/>
      <c r="GM167" s="280"/>
      <c r="GN167" s="280"/>
      <c r="GO167" s="280"/>
      <c r="GP167" s="280"/>
      <c r="GQ167" s="280"/>
      <c r="GR167" s="280"/>
      <c r="GS167" s="280"/>
      <c r="GT167" s="280"/>
      <c r="GU167" s="280"/>
      <c r="GV167" s="280"/>
    </row>
    <row r="168">
      <c r="A168" s="309" t="str">
        <v>乐容</v>
      </c>
      <c r="B168" s="311" t="str">
        <v>010020105010041-011</v>
      </c>
      <c r="C168" s="309" t="str">
        <v>磨毛床笠</v>
      </c>
      <c r="D168" s="309" t="str">
        <v>颜色:晨曦粉,床品规格:180cm,系列:普通系列</v>
      </c>
      <c r="E168">
        <f>SUM(F168:GX168)</f>
      </c>
      <c r="F168" s="280">
        <f>IFERROR(SUMPRODUCT(('控温被PRO-S级品'!$B$2:$B$10=$B168)*('控温被PRO-S级品'!$E$1:$BE$1=F$1)*('控温被PRO-S级品'!$E$2:$BE$10)),0)+IFERROR(SUMPRODUCT(('冬被-S级品'!$B$2:$B$10=$B168)*('冬被-S级品'!$E$1:$AW$1=F$1)*('冬被-S级品'!$E$2:$AW$10)),0)+IFERROR(SUMPRODUCT(('白止-S级品'!$A$2:$A$26=$B168)*('白止-S级品'!$D$1:$AV$1=F$1)*('白止-S级品'!$D$2:$AV$26)),0)+IFERROR(SUMPRODUCT(('乐容-S级品'!$A$4:$A$32=$B168)*('乐容-S级品'!$L$3:$CA$3=F$1)*('乐容-S级品'!$L$4:$CA$32)),0)</f>
      </c>
      <c r="G168" s="280">
        <f>IFERROR(SUMPRODUCT(('控温被PRO-S级品'!$B$2:$B$10=$B168)*('控温被PRO-S级品'!$E$1:$BE$1=G$1)*('控温被PRO-S级品'!$E$2:$BE$10)),0)+IFERROR(SUMPRODUCT(('冬被-S级品'!$B$2:$B$10=$B168)*('冬被-S级品'!$E$1:$AW$1=G$1)*('冬被-S级品'!$E$2:$AW$10)),0)+IFERROR(SUMPRODUCT(('白止-S级品'!$A$2:$A$26=$B168)*('白止-S级品'!$D$1:$AV$1=G$1)*('白止-S级品'!$D$2:$AV$26)),0)+IFERROR(SUMPRODUCT(('乐容-S级品'!$A$4:$A$32=$B168)*('乐容-S级品'!$L$3:$CA$3=G$1)*('乐容-S级品'!$L$4:$CA$32)),0)</f>
      </c>
      <c r="H168" s="280">
        <f>IFERROR(SUMPRODUCT(('控温被PRO-S级品'!$B$2:$B$10=$B168)*('控温被PRO-S级品'!$E$1:$BE$1=H$1)*('控温被PRO-S级品'!$E$2:$BE$10)),0)+IFERROR(SUMPRODUCT(('冬被-S级品'!$B$2:$B$10=$B168)*('冬被-S级品'!$E$1:$AW$1=H$1)*('冬被-S级品'!$E$2:$AW$10)),0)+IFERROR(SUMPRODUCT(('白止-S级品'!$A$2:$A$26=$B168)*('白止-S级品'!$D$1:$AV$1=H$1)*('白止-S级品'!$D$2:$AV$26)),0)+IFERROR(SUMPRODUCT(('乐容-S级品'!$A$4:$A$32=$B168)*('乐容-S级品'!$L$3:$CA$3=H$1)*('乐容-S级品'!$L$4:$CA$32)),0)</f>
      </c>
      <c r="I168" s="280">
        <f>IFERROR(SUMPRODUCT(('控温被PRO-S级品'!$B$2:$B$10=$B168)*('控温被PRO-S级品'!$E$1:$BE$1=I$1)*('控温被PRO-S级品'!$E$2:$BE$10)),0)+IFERROR(SUMPRODUCT(('冬被-S级品'!$B$2:$B$10=$B168)*('冬被-S级品'!$E$1:$AW$1=I$1)*('冬被-S级品'!$E$2:$AW$10)),0)+IFERROR(SUMPRODUCT(('白止-S级品'!$A$2:$A$26=$B168)*('白止-S级品'!$D$1:$AV$1=I$1)*('白止-S级品'!$D$2:$AV$26)),0)+IFERROR(SUMPRODUCT(('乐容-S级品'!$A$4:$A$32=$B168)*('乐容-S级品'!$L$3:$CA$3=I$1)*('乐容-S级品'!$L$4:$CA$32)),0)</f>
      </c>
      <c r="J168" s="280">
        <f>IFERROR(SUMPRODUCT(('控温被PRO-S级品'!$B$2:$B$10=$B168)*('控温被PRO-S级品'!$E$1:$BE$1=J$1)*('控温被PRO-S级品'!$E$2:$BE$10)),0)+IFERROR(SUMPRODUCT(('冬被-S级品'!$B$2:$B$10=$B168)*('冬被-S级品'!$E$1:$AW$1=J$1)*('冬被-S级品'!$E$2:$AW$10)),0)+IFERROR(SUMPRODUCT(('白止-S级品'!$A$2:$A$26=$B168)*('白止-S级品'!$D$1:$AV$1=J$1)*('白止-S级品'!$D$2:$AV$26)),0)+IFERROR(SUMPRODUCT(('乐容-S级品'!$A$4:$A$32=$B168)*('乐容-S级品'!$L$3:$CA$3=J$1)*('乐容-S级品'!$L$4:$CA$32)),0)</f>
      </c>
      <c r="K168" s="280">
        <f>IFERROR(SUMPRODUCT(('控温被PRO-S级品'!$B$2:$B$10=$B168)*('控温被PRO-S级品'!$E$1:$BE$1=K$1)*('控温被PRO-S级品'!$E$2:$BE$10)),0)+IFERROR(SUMPRODUCT(('冬被-S级品'!$B$2:$B$10=$B168)*('冬被-S级品'!$E$1:$AW$1=K$1)*('冬被-S级品'!$E$2:$AW$10)),0)+IFERROR(SUMPRODUCT(('白止-S级品'!$A$2:$A$26=$B168)*('白止-S级品'!$D$1:$AV$1=K$1)*('白止-S级品'!$D$2:$AV$26)),0)+IFERROR(SUMPRODUCT(('乐容-S级品'!$A$4:$A$32=$B168)*('乐容-S级品'!$L$3:$CA$3=K$1)*('乐容-S级品'!$L$4:$CA$32)),0)</f>
      </c>
      <c r="L168" s="280">
        <f>IFERROR(SUMPRODUCT(('控温被PRO-S级品'!$B$2:$B$10=$B168)*('控温被PRO-S级品'!$E$1:$BE$1=L$1)*('控温被PRO-S级品'!$E$2:$BE$10)),0)+IFERROR(SUMPRODUCT(('冬被-S级品'!$B$2:$B$10=$B168)*('冬被-S级品'!$E$1:$AW$1=L$1)*('冬被-S级品'!$E$2:$AW$10)),0)+IFERROR(SUMPRODUCT(('白止-S级品'!$A$2:$A$26=$B168)*('白止-S级品'!$D$1:$AV$1=L$1)*('白止-S级品'!$D$2:$AV$26)),0)+IFERROR(SUMPRODUCT(('乐容-S级品'!$A$4:$A$32=$B168)*('乐容-S级品'!$L$3:$CA$3=L$1)*('乐容-S级品'!$L$4:$CA$32)),0)</f>
      </c>
      <c r="M168" s="280">
        <f>IFERROR(SUMPRODUCT(('控温被PRO-S级品'!$B$2:$B$10=$B168)*('控温被PRO-S级品'!$E$1:$BE$1=M$1)*('控温被PRO-S级品'!$E$2:$BE$10)),0)+IFERROR(SUMPRODUCT(('冬被-S级品'!$B$2:$B$10=$B168)*('冬被-S级品'!$E$1:$AW$1=M$1)*('冬被-S级品'!$E$2:$AW$10)),0)+IFERROR(SUMPRODUCT(('白止-S级品'!$A$2:$A$26=$B168)*('白止-S级品'!$D$1:$AV$1=M$1)*('白止-S级品'!$D$2:$AV$26)),0)+IFERROR(SUMPRODUCT(('乐容-S级品'!$A$4:$A$32=$B168)*('乐容-S级品'!$L$3:$CA$3=M$1)*('乐容-S级品'!$L$4:$CA$32)),0)</f>
      </c>
      <c r="N168" s="280">
        <f>IFERROR(SUMPRODUCT(('控温被PRO-S级品'!$B$2:$B$10=$B168)*('控温被PRO-S级品'!$E$1:$BE$1=N$1)*('控温被PRO-S级品'!$E$2:$BE$10)),0)+IFERROR(SUMPRODUCT(('冬被-S级品'!$B$2:$B$10=$B168)*('冬被-S级品'!$E$1:$AW$1=N$1)*('冬被-S级品'!$E$2:$AW$10)),0)+IFERROR(SUMPRODUCT(('白止-S级品'!$A$2:$A$26=$B168)*('白止-S级品'!$D$1:$AV$1=N$1)*('白止-S级品'!$D$2:$AV$26)),0)+IFERROR(SUMPRODUCT(('乐容-S级品'!$A$4:$A$32=$B168)*('乐容-S级品'!$L$3:$CA$3=N$1)*('乐容-S级品'!$L$4:$CA$32)),0)</f>
      </c>
      <c r="O168" s="280">
        <f>IFERROR(SUMPRODUCT(('控温被PRO-S级品'!$B$2:$B$10=$B168)*('控温被PRO-S级品'!$E$1:$BE$1=O$1)*('控温被PRO-S级品'!$E$2:$BE$10)),0)+IFERROR(SUMPRODUCT(('冬被-S级品'!$B$2:$B$10=$B168)*('冬被-S级品'!$E$1:$AW$1=O$1)*('冬被-S级品'!$E$2:$AW$10)),0)+IFERROR(SUMPRODUCT(('白止-S级品'!$A$2:$A$26=$B168)*('白止-S级品'!$D$1:$AV$1=O$1)*('白止-S级品'!$D$2:$AV$26)),0)+IFERROR(SUMPRODUCT(('乐容-S级品'!$A$4:$A$32=$B168)*('乐容-S级品'!$L$3:$CA$3=O$1)*('乐容-S级品'!$L$4:$CA$32)),0)</f>
      </c>
      <c r="P168" s="280">
        <f>IFERROR(SUMPRODUCT(('控温被PRO-S级品'!$B$2:$B$10=$B168)*('控温被PRO-S级品'!$E$1:$BE$1=P$1)*('控温被PRO-S级品'!$E$2:$BE$10)),0)+IFERROR(SUMPRODUCT(('冬被-S级品'!$B$2:$B$10=$B168)*('冬被-S级品'!$E$1:$AW$1=P$1)*('冬被-S级品'!$E$2:$AW$10)),0)+IFERROR(SUMPRODUCT(('白止-S级品'!$A$2:$A$26=$B168)*('白止-S级品'!$D$1:$AV$1=P$1)*('白止-S级品'!$D$2:$AV$26)),0)+IFERROR(SUMPRODUCT(('乐容-S级品'!$A$4:$A$32=$B168)*('乐容-S级品'!$L$3:$CA$3=P$1)*('乐容-S级品'!$L$4:$CA$32)),0)</f>
      </c>
      <c r="Q168" s="280">
        <f>IFERROR(SUMPRODUCT(('控温被PRO-S级品'!$B$2:$B$10=$B168)*('控温被PRO-S级品'!$E$1:$BE$1=Q$1)*('控温被PRO-S级品'!$E$2:$BE$10)),0)+IFERROR(SUMPRODUCT(('冬被-S级品'!$B$2:$B$10=$B168)*('冬被-S级品'!$E$1:$AW$1=Q$1)*('冬被-S级品'!$E$2:$AW$10)),0)+IFERROR(SUMPRODUCT(('白止-S级品'!$A$2:$A$26=$B168)*('白止-S级品'!$D$1:$AV$1=Q$1)*('白止-S级品'!$D$2:$AV$26)),0)+IFERROR(SUMPRODUCT(('乐容-S级品'!$A$4:$A$32=$B168)*('乐容-S级品'!$L$3:$CA$3=Q$1)*('乐容-S级品'!$L$4:$CA$32)),0)</f>
      </c>
      <c r="R168" s="280">
        <f>IFERROR(SUMPRODUCT(('控温被PRO-S级品'!$B$2:$B$10=$B168)*('控温被PRO-S级品'!$E$1:$BE$1=R$1)*('控温被PRO-S级品'!$E$2:$BE$10)),0)+IFERROR(SUMPRODUCT(('冬被-S级品'!$B$2:$B$10=$B168)*('冬被-S级品'!$E$1:$AW$1=R$1)*('冬被-S级品'!$E$2:$AW$10)),0)+IFERROR(SUMPRODUCT(('白止-S级品'!$A$2:$A$26=$B168)*('白止-S级品'!$D$1:$AV$1=R$1)*('白止-S级品'!$D$2:$AV$26)),0)+IFERROR(SUMPRODUCT(('乐容-S级品'!$A$4:$A$32=$B168)*('乐容-S级品'!$L$3:$CA$3=R$1)*('乐容-S级品'!$L$4:$CA$32)),0)</f>
      </c>
      <c r="S168" s="280">
        <f>IFERROR(SUMPRODUCT(('控温被PRO-S级品'!$B$2:$B$10=$B168)*('控温被PRO-S级品'!$E$1:$BE$1=S$1)*('控温被PRO-S级品'!$E$2:$BE$10)),0)+IFERROR(SUMPRODUCT(('冬被-S级品'!$B$2:$B$10=$B168)*('冬被-S级品'!$E$1:$AW$1=S$1)*('冬被-S级品'!$E$2:$AW$10)),0)+IFERROR(SUMPRODUCT(('白止-S级品'!$A$2:$A$26=$B168)*('白止-S级品'!$D$1:$AV$1=S$1)*('白止-S级品'!$D$2:$AV$26)),0)+IFERROR(SUMPRODUCT(('乐容-S级品'!$A$4:$A$32=$B168)*('乐容-S级品'!$L$3:$CA$3=S$1)*('乐容-S级品'!$L$4:$CA$32)),0)</f>
      </c>
      <c r="T168" s="280">
        <f>IFERROR(SUMPRODUCT(('控温被PRO-S级品'!$B$2:$B$10=$B168)*('控温被PRO-S级品'!$E$1:$BE$1=T$1)*('控温被PRO-S级品'!$E$2:$BE$10)),0)+IFERROR(SUMPRODUCT(('冬被-S级品'!$B$2:$B$10=$B168)*('冬被-S级品'!$E$1:$AW$1=T$1)*('冬被-S级品'!$E$2:$AW$10)),0)+IFERROR(SUMPRODUCT(('白止-S级品'!$A$2:$A$26=$B168)*('白止-S级品'!$D$1:$AV$1=T$1)*('白止-S级品'!$D$2:$AV$26)),0)+IFERROR(SUMPRODUCT(('乐容-S级品'!$A$4:$A$32=$B168)*('乐容-S级品'!$L$3:$CA$3=T$1)*('乐容-S级品'!$L$4:$CA$32)),0)</f>
      </c>
      <c r="U168" s="280">
        <f>IFERROR(SUMPRODUCT(('控温被PRO-S级品'!$B$2:$B$10=$B168)*('控温被PRO-S级品'!$E$1:$BE$1=U$1)*('控温被PRO-S级品'!$E$2:$BE$10)),0)+IFERROR(SUMPRODUCT(('冬被-S级品'!$B$2:$B$10=$B168)*('冬被-S级品'!$E$1:$AW$1=U$1)*('冬被-S级品'!$E$2:$AW$10)),0)+IFERROR(SUMPRODUCT(('白止-S级品'!$A$2:$A$26=$B168)*('白止-S级品'!$D$1:$AV$1=U$1)*('白止-S级品'!$D$2:$AV$26)),0)+IFERROR(SUMPRODUCT(('乐容-S级品'!$A$4:$A$32=$B168)*('乐容-S级品'!$L$3:$CA$3=U$1)*('乐容-S级品'!$L$4:$CA$32)),0)</f>
      </c>
      <c r="V168" s="280">
        <f>IFERROR(SUMPRODUCT(('控温被PRO-S级品'!$B$2:$B$10=$B168)*('控温被PRO-S级品'!$E$1:$BE$1=V$1)*('控温被PRO-S级品'!$E$2:$BE$10)),0)+IFERROR(SUMPRODUCT(('冬被-S级品'!$B$2:$B$10=$B168)*('冬被-S级品'!$E$1:$AW$1=V$1)*('冬被-S级品'!$E$2:$AW$10)),0)+IFERROR(SUMPRODUCT(('白止-S级品'!$A$2:$A$26=$B168)*('白止-S级品'!$D$1:$AV$1=V$1)*('白止-S级品'!$D$2:$AV$26)),0)+IFERROR(SUMPRODUCT(('乐容-S级品'!$A$4:$A$32=$B168)*('乐容-S级品'!$L$3:$CA$3=V$1)*('乐容-S级品'!$L$4:$CA$32)),0)</f>
      </c>
      <c r="W168" s="280">
        <f>IFERROR(SUMPRODUCT(('控温被PRO-S级品'!$B$2:$B$10=$B168)*('控温被PRO-S级品'!$E$1:$BE$1=W$1)*('控温被PRO-S级品'!$E$2:$BE$10)),0)+IFERROR(SUMPRODUCT(('冬被-S级品'!$B$2:$B$10=$B168)*('冬被-S级品'!$E$1:$AW$1=W$1)*('冬被-S级品'!$E$2:$AW$10)),0)+IFERROR(SUMPRODUCT(('白止-S级品'!$A$2:$A$26=$B168)*('白止-S级品'!$D$1:$AV$1=W$1)*('白止-S级品'!$D$2:$AV$26)),0)+IFERROR(SUMPRODUCT(('乐容-S级品'!$A$4:$A$32=$B168)*('乐容-S级品'!$L$3:$CA$3=W$1)*('乐容-S级品'!$L$4:$CA$32)),0)</f>
      </c>
      <c r="X168" s="280">
        <f>IFERROR(SUMPRODUCT(('控温被PRO-S级品'!$B$2:$B$10=$B168)*('控温被PRO-S级品'!$E$1:$BE$1=X$1)*('控温被PRO-S级品'!$E$2:$BE$10)),0)+IFERROR(SUMPRODUCT(('冬被-S级品'!$B$2:$B$10=$B168)*('冬被-S级品'!$E$1:$AW$1=X$1)*('冬被-S级品'!$E$2:$AW$10)),0)+IFERROR(SUMPRODUCT(('白止-S级品'!$A$2:$A$26=$B168)*('白止-S级品'!$D$1:$AV$1=X$1)*('白止-S级品'!$D$2:$AV$26)),0)+IFERROR(SUMPRODUCT(('乐容-S级品'!$A$4:$A$32=$B168)*('乐容-S级品'!$L$3:$CA$3=X$1)*('乐容-S级品'!$L$4:$CA$32)),0)</f>
      </c>
      <c r="Y168" s="280">
        <f>IFERROR(SUMPRODUCT(('控温被PRO-S级品'!$B$2:$B$10=$B168)*('控温被PRO-S级品'!$E$1:$BE$1=Y$1)*('控温被PRO-S级品'!$E$2:$BE$10)),0)+IFERROR(SUMPRODUCT(('冬被-S级品'!$B$2:$B$10=$B168)*('冬被-S级品'!$E$1:$AW$1=Y$1)*('冬被-S级品'!$E$2:$AW$10)),0)+IFERROR(SUMPRODUCT(('白止-S级品'!$A$2:$A$26=$B168)*('白止-S级品'!$D$1:$AV$1=Y$1)*('白止-S级品'!$D$2:$AV$26)),0)+IFERROR(SUMPRODUCT(('乐容-S级品'!$A$4:$A$32=$B168)*('乐容-S级品'!$L$3:$CA$3=Y$1)*('乐容-S级品'!$L$4:$CA$32)),0)</f>
      </c>
      <c r="Z168" s="280">
        <f>IFERROR(SUMPRODUCT(('控温被PRO-S级品'!$B$2:$B$10=$B168)*('控温被PRO-S级品'!$E$1:$BE$1=Z$1)*('控温被PRO-S级品'!$E$2:$BE$10)),0)+IFERROR(SUMPRODUCT(('冬被-S级品'!$B$2:$B$10=$B168)*('冬被-S级品'!$E$1:$AW$1=Z$1)*('冬被-S级品'!$E$2:$AW$10)),0)+IFERROR(SUMPRODUCT(('白止-S级品'!$A$2:$A$26=$B168)*('白止-S级品'!$D$1:$AV$1=Z$1)*('白止-S级品'!$D$2:$AV$26)),0)+IFERROR(SUMPRODUCT(('乐容-S级品'!$A$4:$A$32=$B168)*('乐容-S级品'!$L$3:$CA$3=Z$1)*('乐容-S级品'!$L$4:$CA$32)),0)</f>
      </c>
      <c r="AA168" s="280">
        <f>IFERROR(SUMPRODUCT(('控温被PRO-S级品'!$B$2:$B$10=$B168)*('控温被PRO-S级品'!$E$1:$BE$1=AA$1)*('控温被PRO-S级品'!$E$2:$BE$10)),0)+IFERROR(SUMPRODUCT(('冬被-S级品'!$B$2:$B$10=$B168)*('冬被-S级品'!$E$1:$AW$1=AA$1)*('冬被-S级品'!$E$2:$AW$10)),0)+IFERROR(SUMPRODUCT(('白止-S级品'!$A$2:$A$26=$B168)*('白止-S级品'!$D$1:$AV$1=AA$1)*('白止-S级品'!$D$2:$AV$26)),0)+IFERROR(SUMPRODUCT(('乐容-S级品'!$A$4:$A$32=$B168)*('乐容-S级品'!$L$3:$CA$3=AA$1)*('乐容-S级品'!$L$4:$CA$32)),0)</f>
      </c>
      <c r="AB168" s="280">
        <f>IFERROR(SUMPRODUCT(('控温被PRO-S级品'!$B$2:$B$10=$B168)*('控温被PRO-S级品'!$E$1:$BE$1=AB$1)*('控温被PRO-S级品'!$E$2:$BE$10)),0)+IFERROR(SUMPRODUCT(('冬被-S级品'!$B$2:$B$10=$B168)*('冬被-S级品'!$E$1:$AW$1=AB$1)*('冬被-S级品'!$E$2:$AW$10)),0)+IFERROR(SUMPRODUCT(('白止-S级品'!$A$2:$A$26=$B168)*('白止-S级品'!$D$1:$AV$1=AB$1)*('白止-S级品'!$D$2:$AV$26)),0)+IFERROR(SUMPRODUCT(('乐容-S级品'!$A$4:$A$32=$B168)*('乐容-S级品'!$L$3:$CA$3=AB$1)*('乐容-S级品'!$L$4:$CA$32)),0)</f>
      </c>
      <c r="AC168" s="280">
        <f>IFERROR(SUMPRODUCT(('控温被PRO-S级品'!$B$2:$B$10=$B168)*('控温被PRO-S级品'!$E$1:$BE$1=AC$1)*('控温被PRO-S级品'!$E$2:$BE$10)),0)+IFERROR(SUMPRODUCT(('冬被-S级品'!$B$2:$B$10=$B168)*('冬被-S级品'!$E$1:$AW$1=AC$1)*('冬被-S级品'!$E$2:$AW$10)),0)+IFERROR(SUMPRODUCT(('白止-S级品'!$A$2:$A$26=$B168)*('白止-S级品'!$D$1:$AV$1=AC$1)*('白止-S级品'!$D$2:$AV$26)),0)+IFERROR(SUMPRODUCT(('乐容-S级品'!$A$4:$A$32=$B168)*('乐容-S级品'!$L$3:$CA$3=AC$1)*('乐容-S级品'!$L$4:$CA$32)),0)</f>
      </c>
      <c r="AD168" s="280">
        <f>IFERROR(SUMPRODUCT(('控温被PRO-S级品'!$B$2:$B$10=$B168)*('控温被PRO-S级品'!$E$1:$BE$1=AD$1)*('控温被PRO-S级品'!$E$2:$BE$10)),0)+IFERROR(SUMPRODUCT(('冬被-S级品'!$B$2:$B$10=$B168)*('冬被-S级品'!$E$1:$AW$1=AD$1)*('冬被-S级品'!$E$2:$AW$10)),0)+IFERROR(SUMPRODUCT(('白止-S级品'!$A$2:$A$26=$B168)*('白止-S级品'!$D$1:$AV$1=AD$1)*('白止-S级品'!$D$2:$AV$26)),0)+IFERROR(SUMPRODUCT(('乐容-S级品'!$A$4:$A$32=$B168)*('乐容-S级品'!$L$3:$CA$3=AD$1)*('乐容-S级品'!$L$4:$CA$32)),0)</f>
      </c>
      <c r="AE168" s="280">
        <f>IFERROR(SUMPRODUCT(('控温被PRO-S级品'!$B$2:$B$10=$B168)*('控温被PRO-S级品'!$E$1:$BE$1=AE$1)*('控温被PRO-S级品'!$E$2:$BE$10)),0)+IFERROR(SUMPRODUCT(('冬被-S级品'!$B$2:$B$10=$B168)*('冬被-S级品'!$E$1:$AW$1=AE$1)*('冬被-S级品'!$E$2:$AW$10)),0)+IFERROR(SUMPRODUCT(('白止-S级品'!$A$2:$A$26=$B168)*('白止-S级品'!$D$1:$AV$1=AE$1)*('白止-S级品'!$D$2:$AV$26)),0)+IFERROR(SUMPRODUCT(('乐容-S级品'!$A$4:$A$32=$B168)*('乐容-S级品'!$L$3:$CA$3=AE$1)*('乐容-S级品'!$L$4:$CA$32)),0)</f>
      </c>
      <c r="AF168" s="280">
        <f>IFERROR(SUMPRODUCT(('控温被PRO-S级品'!$B$2:$B$10=$B168)*('控温被PRO-S级品'!$E$1:$BE$1=AF$1)*('控温被PRO-S级品'!$E$2:$BE$10)),0)+IFERROR(SUMPRODUCT(('冬被-S级品'!$B$2:$B$10=$B168)*('冬被-S级品'!$E$1:$AW$1=AF$1)*('冬被-S级品'!$E$2:$AW$10)),0)+IFERROR(SUMPRODUCT(('白止-S级品'!$A$2:$A$26=$B168)*('白止-S级品'!$D$1:$AV$1=AF$1)*('白止-S级品'!$D$2:$AV$26)),0)+IFERROR(SUMPRODUCT(('乐容-S级品'!$A$4:$A$32=$B168)*('乐容-S级品'!$L$3:$CA$3=AF$1)*('乐容-S级品'!$L$4:$CA$32)),0)</f>
      </c>
      <c r="AG168" s="280">
        <f>IFERROR(SUMPRODUCT(('控温被PRO-S级品'!$B$2:$B$10=$B168)*('控温被PRO-S级品'!$E$1:$BE$1=AG$1)*('控温被PRO-S级品'!$E$2:$BE$10)),0)+IFERROR(SUMPRODUCT(('冬被-S级品'!$B$2:$B$10=$B168)*('冬被-S级品'!$E$1:$AW$1=AG$1)*('冬被-S级品'!$E$2:$AW$10)),0)+IFERROR(SUMPRODUCT(('白止-S级品'!$A$2:$A$26=$B168)*('白止-S级品'!$D$1:$AV$1=AG$1)*('白止-S级品'!$D$2:$AV$26)),0)+IFERROR(SUMPRODUCT(('乐容-S级品'!$A$4:$A$32=$B168)*('乐容-S级品'!$L$3:$CA$3=AG$1)*('乐容-S级品'!$L$4:$CA$32)),0)</f>
      </c>
      <c r="AH168" s="280">
        <f>IFERROR(SUMPRODUCT(('控温被PRO-S级品'!$B$2:$B$10=$B168)*('控温被PRO-S级品'!$E$1:$BE$1=AH$1)*('控温被PRO-S级品'!$E$2:$BE$10)),0)+IFERROR(SUMPRODUCT(('冬被-S级品'!$B$2:$B$10=$B168)*('冬被-S级品'!$E$1:$AW$1=AH$1)*('冬被-S级品'!$E$2:$AW$10)),0)+IFERROR(SUMPRODUCT(('白止-S级品'!$A$2:$A$26=$B168)*('白止-S级品'!$D$1:$AV$1=AH$1)*('白止-S级品'!$D$2:$AV$26)),0)+IFERROR(SUMPRODUCT(('乐容-S级品'!$A$4:$A$32=$B168)*('乐容-S级品'!$L$3:$CA$3=AH$1)*('乐容-S级品'!$L$4:$CA$32)),0)</f>
      </c>
      <c r="AI168" s="280">
        <f>IFERROR(SUMPRODUCT(('控温被PRO-S级品'!$B$2:$B$10=$B168)*('控温被PRO-S级品'!$E$1:$BE$1=AI$1)*('控温被PRO-S级品'!$E$2:$BE$10)),0)+IFERROR(SUMPRODUCT(('冬被-S级品'!$B$2:$B$10=$B168)*('冬被-S级品'!$E$1:$AW$1=AI$1)*('冬被-S级品'!$E$2:$AW$10)),0)+IFERROR(SUMPRODUCT(('白止-S级品'!$A$2:$A$26=$B168)*('白止-S级品'!$D$1:$AV$1=AI$1)*('白止-S级品'!$D$2:$AV$26)),0)+IFERROR(SUMPRODUCT(('乐容-S级品'!$A$4:$A$32=$B168)*('乐容-S级品'!$L$3:$CA$3=AI$1)*('乐容-S级品'!$L$4:$CA$32)),0)</f>
      </c>
      <c r="AJ168" s="280">
        <f>IFERROR(SUMPRODUCT(('控温被PRO-S级品'!$B$2:$B$10=$B168)*('控温被PRO-S级品'!$E$1:$BE$1=AJ$1)*('控温被PRO-S级品'!$E$2:$BE$10)),0)+IFERROR(SUMPRODUCT(('冬被-S级品'!$B$2:$B$10=$B168)*('冬被-S级品'!$E$1:$AW$1=AJ$1)*('冬被-S级品'!$E$2:$AW$10)),0)+IFERROR(SUMPRODUCT(('白止-S级品'!$A$2:$A$26=$B168)*('白止-S级品'!$D$1:$AV$1=AJ$1)*('白止-S级品'!$D$2:$AV$26)),0)+IFERROR(SUMPRODUCT(('乐容-S级品'!$A$4:$A$32=$B168)*('乐容-S级品'!$L$3:$CA$3=AJ$1)*('乐容-S级品'!$L$4:$CA$32)),0)</f>
      </c>
      <c r="AK168" s="280">
        <f>IFERROR(SUMPRODUCT(('控温被PRO-S级品'!$B$2:$B$10=$B168)*('控温被PRO-S级品'!$E$1:$BE$1=AK$1)*('控温被PRO-S级品'!$E$2:$BE$10)),0)+IFERROR(SUMPRODUCT(('冬被-S级品'!$B$2:$B$10=$B168)*('冬被-S级品'!$E$1:$AW$1=AK$1)*('冬被-S级品'!$E$2:$AW$10)),0)+IFERROR(SUMPRODUCT(('白止-S级品'!$A$2:$A$26=$B168)*('白止-S级品'!$D$1:$AV$1=AK$1)*('白止-S级品'!$D$2:$AV$26)),0)+IFERROR(SUMPRODUCT(('乐容-S级品'!$A$4:$A$32=$B168)*('乐容-S级品'!$L$3:$CA$3=AK$1)*('乐容-S级品'!$L$4:$CA$32)),0)</f>
      </c>
      <c r="AL168" s="280">
        <f>IFERROR(SUMPRODUCT(('控温被PRO-S级品'!$B$2:$B$10=$B168)*('控温被PRO-S级品'!$E$1:$BE$1=AL$1)*('控温被PRO-S级品'!$E$2:$BE$10)),0)+IFERROR(SUMPRODUCT(('冬被-S级品'!$B$2:$B$10=$B168)*('冬被-S级品'!$E$1:$AW$1=AL$1)*('冬被-S级品'!$E$2:$AW$10)),0)+IFERROR(SUMPRODUCT(('白止-S级品'!$A$2:$A$26=$B168)*('白止-S级品'!$D$1:$AV$1=AL$1)*('白止-S级品'!$D$2:$AV$26)),0)+IFERROR(SUMPRODUCT(('乐容-S级品'!$A$4:$A$32=$B168)*('乐容-S级品'!$L$3:$CA$3=AL$1)*('乐容-S级品'!$L$4:$CA$32)),0)</f>
      </c>
      <c r="AM168" s="280">
        <f>IFERROR(SUMPRODUCT(('控温被PRO-S级品'!$B$2:$B$10=$B168)*('控温被PRO-S级品'!$E$1:$BE$1=AM$1)*('控温被PRO-S级品'!$E$2:$BE$10)),0)+IFERROR(SUMPRODUCT(('冬被-S级品'!$B$2:$B$10=$B168)*('冬被-S级品'!$E$1:$AW$1=AM$1)*('冬被-S级品'!$E$2:$AW$10)),0)+IFERROR(SUMPRODUCT(('白止-S级品'!$A$2:$A$26=$B168)*('白止-S级品'!$D$1:$AV$1=AM$1)*('白止-S级品'!$D$2:$AV$26)),0)+IFERROR(SUMPRODUCT(('乐容-S级品'!$A$4:$A$32=$B168)*('乐容-S级品'!$L$3:$CA$3=AM$1)*('乐容-S级品'!$L$4:$CA$32)),0)</f>
      </c>
      <c r="AN168" s="280">
        <f>IFERROR(SUMPRODUCT(('控温被PRO-S级品'!$B$2:$B$10=$B168)*('控温被PRO-S级品'!$E$1:$BE$1=AN$1)*('控温被PRO-S级品'!$E$2:$BE$10)),0)+IFERROR(SUMPRODUCT(('冬被-S级品'!$B$2:$B$10=$B168)*('冬被-S级品'!$E$1:$AW$1=AN$1)*('冬被-S级品'!$E$2:$AW$10)),0)+IFERROR(SUMPRODUCT(('白止-S级品'!$A$2:$A$26=$B168)*('白止-S级品'!$D$1:$AV$1=AN$1)*('白止-S级品'!$D$2:$AV$26)),0)+IFERROR(SUMPRODUCT(('乐容-S级品'!$A$4:$A$32=$B168)*('乐容-S级品'!$L$3:$CA$3=AN$1)*('乐容-S级品'!$L$4:$CA$32)),0)</f>
      </c>
      <c r="AO168" s="280">
        <f>IFERROR(SUMPRODUCT(('控温被PRO-S级品'!$B$2:$B$10=$B168)*('控温被PRO-S级品'!$E$1:$BE$1=AO$1)*('控温被PRO-S级品'!$E$2:$BE$10)),0)+IFERROR(SUMPRODUCT(('冬被-S级品'!$B$2:$B$10=$B168)*('冬被-S级品'!$E$1:$AW$1=AO$1)*('冬被-S级品'!$E$2:$AW$10)),0)+IFERROR(SUMPRODUCT(('白止-S级品'!$A$2:$A$26=$B168)*('白止-S级品'!$D$1:$AV$1=AO$1)*('白止-S级品'!$D$2:$AV$26)),0)+IFERROR(SUMPRODUCT(('乐容-S级品'!$A$4:$A$32=$B168)*('乐容-S级品'!$L$3:$CA$3=AO$1)*('乐容-S级品'!$L$4:$CA$32)),0)</f>
      </c>
      <c r="AP168" s="280">
        <f>IFERROR(SUMPRODUCT(('控温被PRO-S级品'!$B$2:$B$10=$B168)*('控温被PRO-S级品'!$E$1:$BE$1=AP$1)*('控温被PRO-S级品'!$E$2:$BE$10)),0)+IFERROR(SUMPRODUCT(('冬被-S级品'!$B$2:$B$10=$B168)*('冬被-S级品'!$E$1:$AW$1=AP$1)*('冬被-S级品'!$E$2:$AW$10)),0)+IFERROR(SUMPRODUCT(('白止-S级品'!$A$2:$A$26=$B168)*('白止-S级品'!$D$1:$AV$1=AP$1)*('白止-S级品'!$D$2:$AV$26)),0)+IFERROR(SUMPRODUCT(('乐容-S级品'!$A$4:$A$32=$B168)*('乐容-S级品'!$L$3:$CA$3=AP$1)*('乐容-S级品'!$L$4:$CA$32)),0)</f>
      </c>
      <c r="AQ168" s="280">
        <f>IFERROR(SUMPRODUCT(('控温被PRO-S级品'!$B$2:$B$10=$B168)*('控温被PRO-S级品'!$E$1:$BE$1=AQ$1)*('控温被PRO-S级品'!$E$2:$BE$10)),0)+IFERROR(SUMPRODUCT(('冬被-S级品'!$B$2:$B$10=$B168)*('冬被-S级品'!$E$1:$AW$1=AQ$1)*('冬被-S级品'!$E$2:$AW$10)),0)+IFERROR(SUMPRODUCT(('白止-S级品'!$A$2:$A$26=$B168)*('白止-S级品'!$D$1:$AV$1=AQ$1)*('白止-S级品'!$D$2:$AV$26)),0)+IFERROR(SUMPRODUCT(('乐容-S级品'!$A$4:$A$32=$B168)*('乐容-S级品'!$L$3:$CA$3=AQ$1)*('乐容-S级品'!$L$4:$CA$32)),0)</f>
      </c>
      <c r="AR168" s="280">
        <f>IFERROR(SUMPRODUCT(('控温被PRO-S级品'!$B$2:$B$10=$B168)*('控温被PRO-S级品'!$E$1:$BE$1=AR$1)*('控温被PRO-S级品'!$E$2:$BE$10)),0)+IFERROR(SUMPRODUCT(('冬被-S级品'!$B$2:$B$10=$B168)*('冬被-S级品'!$E$1:$AW$1=AR$1)*('冬被-S级品'!$E$2:$AW$10)),0)+IFERROR(SUMPRODUCT(('白止-S级品'!$A$2:$A$26=$B168)*('白止-S级品'!$D$1:$AV$1=AR$1)*('白止-S级品'!$D$2:$AV$26)),0)+IFERROR(SUMPRODUCT(('乐容-S级品'!$A$4:$A$32=$B168)*('乐容-S级品'!$L$3:$CA$3=AR$1)*('乐容-S级品'!$L$4:$CA$32)),0)</f>
      </c>
      <c r="AS168" s="280">
        <f>IFERROR(SUMPRODUCT(('控温被PRO-S级品'!$B$2:$B$10=$B168)*('控温被PRO-S级品'!$E$1:$BE$1=AS$1)*('控温被PRO-S级品'!$E$2:$BE$10)),0)+IFERROR(SUMPRODUCT(('冬被-S级品'!$B$2:$B$10=$B168)*('冬被-S级品'!$E$1:$AW$1=AS$1)*('冬被-S级品'!$E$2:$AW$10)),0)+IFERROR(SUMPRODUCT(('白止-S级品'!$A$2:$A$26=$B168)*('白止-S级品'!$D$1:$AV$1=AS$1)*('白止-S级品'!$D$2:$AV$26)),0)+IFERROR(SUMPRODUCT(('乐容-S级品'!$A$4:$A$32=$B168)*('乐容-S级品'!$L$3:$CA$3=AS$1)*('乐容-S级品'!$L$4:$CA$32)),0)</f>
      </c>
      <c r="AT168" s="280">
        <f>IFERROR(SUMPRODUCT(('控温被PRO-S级品'!$B$2:$B$10=$B168)*('控温被PRO-S级品'!$E$1:$BE$1=AT$1)*('控温被PRO-S级品'!$E$2:$BE$10)),0)+IFERROR(SUMPRODUCT(('冬被-S级品'!$B$2:$B$10=$B168)*('冬被-S级品'!$E$1:$AW$1=AT$1)*('冬被-S级品'!$E$2:$AW$10)),0)+IFERROR(SUMPRODUCT(('白止-S级品'!$A$2:$A$26=$B168)*('白止-S级品'!$D$1:$AV$1=AT$1)*('白止-S级品'!$D$2:$AV$26)),0)+IFERROR(SUMPRODUCT(('乐容-S级品'!$A$4:$A$32=$B168)*('乐容-S级品'!$L$3:$CA$3=AT$1)*('乐容-S级品'!$L$4:$CA$32)),0)</f>
      </c>
      <c r="AU168" s="280">
        <f>IFERROR(SUMPRODUCT(('控温被PRO-S级品'!$B$2:$B$10=$B168)*('控温被PRO-S级品'!$E$1:$BE$1=AU$1)*('控温被PRO-S级品'!$E$2:$BE$10)),0)+IFERROR(SUMPRODUCT(('冬被-S级品'!$B$2:$B$10=$B168)*('冬被-S级品'!$E$1:$AW$1=AU$1)*('冬被-S级品'!$E$2:$AW$10)),0)+IFERROR(SUMPRODUCT(('白止-S级品'!$A$2:$A$26=$B168)*('白止-S级品'!$D$1:$AV$1=AU$1)*('白止-S级品'!$D$2:$AV$26)),0)+IFERROR(SUMPRODUCT(('乐容-S级品'!$A$4:$A$32=$B168)*('乐容-S级品'!$L$3:$CA$3=AU$1)*('乐容-S级品'!$L$4:$CA$32)),0)</f>
      </c>
      <c r="AV168" s="280">
        <f>IFERROR(SUMPRODUCT(('控温被PRO-S级品'!$B$2:$B$10=$B168)*('控温被PRO-S级品'!$E$1:$BE$1=AV$1)*('控温被PRO-S级品'!$E$2:$BE$10)),0)+IFERROR(SUMPRODUCT(('冬被-S级品'!$B$2:$B$10=$B168)*('冬被-S级品'!$E$1:$AW$1=AV$1)*('冬被-S级品'!$E$2:$AW$10)),0)+IFERROR(SUMPRODUCT(('白止-S级品'!$A$2:$A$26=$B168)*('白止-S级品'!$D$1:$AV$1=AV$1)*('白止-S级品'!$D$2:$AV$26)),0)+IFERROR(SUMPRODUCT(('乐容-S级品'!$A$4:$A$32=$B168)*('乐容-S级品'!$L$3:$CA$3=AV$1)*('乐容-S级品'!$L$4:$CA$32)),0)</f>
      </c>
      <c r="AW168" s="280">
        <f>IFERROR(SUMPRODUCT(('控温被PRO-S级品'!$B$2:$B$10=$B168)*('控温被PRO-S级品'!$E$1:$BE$1=AW$1)*('控温被PRO-S级品'!$E$2:$BE$10)),0)+IFERROR(SUMPRODUCT(('冬被-S级品'!$B$2:$B$10=$B168)*('冬被-S级品'!$E$1:$AW$1=AW$1)*('冬被-S级品'!$E$2:$AW$10)),0)+IFERROR(SUMPRODUCT(('白止-S级品'!$A$2:$A$26=$B168)*('白止-S级品'!$D$1:$AV$1=AW$1)*('白止-S级品'!$D$2:$AV$26)),0)+IFERROR(SUMPRODUCT(('乐容-S级品'!$A$4:$A$32=$B168)*('乐容-S级品'!$L$3:$CA$3=AW$1)*('乐容-S级品'!$L$4:$CA$32)),0)</f>
      </c>
      <c r="AX168" s="280">
        <f>IFERROR(SUMPRODUCT(('控温被PRO-S级品'!$B$2:$B$10=$B168)*('控温被PRO-S级品'!$E$1:$BE$1=AX$1)*('控温被PRO-S级品'!$E$2:$BE$10)),0)+IFERROR(SUMPRODUCT(('冬被-S级品'!$B$2:$B$10=$B168)*('冬被-S级品'!$E$1:$AW$1=AX$1)*('冬被-S级品'!$E$2:$AW$10)),0)+IFERROR(SUMPRODUCT(('白止-S级品'!$A$2:$A$26=$B168)*('白止-S级品'!$D$1:$AV$1=AX$1)*('白止-S级品'!$D$2:$AV$26)),0)+IFERROR(SUMPRODUCT(('乐容-S级品'!$A$4:$A$32=$B168)*('乐容-S级品'!$L$3:$CA$3=AX$1)*('乐容-S级品'!$L$4:$CA$32)),0)</f>
      </c>
      <c r="AY168" s="280">
        <f>IFERROR(SUMPRODUCT(('控温被PRO-S级品'!$B$2:$B$10=$B168)*('控温被PRO-S级品'!$E$1:$BE$1=AY$1)*('控温被PRO-S级品'!$E$2:$BE$10)),0)+IFERROR(SUMPRODUCT(('冬被-S级品'!$B$2:$B$10=$B168)*('冬被-S级品'!$E$1:$AW$1=AY$1)*('冬被-S级品'!$E$2:$AW$10)),0)+IFERROR(SUMPRODUCT(('白止-S级品'!$A$2:$A$26=$B168)*('白止-S级品'!$D$1:$AV$1=AY$1)*('白止-S级品'!$D$2:$AV$26)),0)+IFERROR(SUMPRODUCT(('乐容-S级品'!$A$4:$A$32=$B168)*('乐容-S级品'!$L$3:$CA$3=AY$1)*('乐容-S级品'!$L$4:$CA$32)),0)</f>
      </c>
      <c r="AZ168" s="280">
        <f>IFERROR(SUMPRODUCT(('控温被PRO-S级品'!$B$2:$B$10=$B168)*('控温被PRO-S级品'!$E$1:$BE$1=AZ$1)*('控温被PRO-S级品'!$E$2:$BE$10)),0)+IFERROR(SUMPRODUCT(('冬被-S级品'!$B$2:$B$10=$B168)*('冬被-S级品'!$E$1:$AW$1=AZ$1)*('冬被-S级品'!$E$2:$AW$10)),0)+IFERROR(SUMPRODUCT(('白止-S级品'!$A$2:$A$26=$B168)*('白止-S级品'!$D$1:$AV$1=AZ$1)*('白止-S级品'!$D$2:$AV$26)),0)+IFERROR(SUMPRODUCT(('乐容-S级品'!$A$4:$A$32=$B168)*('乐容-S级品'!$L$3:$CA$3=AZ$1)*('乐容-S级品'!$L$4:$CA$32)),0)</f>
      </c>
      <c r="BA168" s="280">
        <f>IFERROR(SUMPRODUCT(('控温被PRO-S级品'!$B$2:$B$10=$B168)*('控温被PRO-S级品'!$E$1:$BE$1=BA$1)*('控温被PRO-S级品'!$E$2:$BE$10)),0)+IFERROR(SUMPRODUCT(('冬被-S级品'!$B$2:$B$10=$B168)*('冬被-S级品'!$E$1:$AW$1=BA$1)*('冬被-S级品'!$E$2:$AW$10)),0)+IFERROR(SUMPRODUCT(('白止-S级品'!$A$2:$A$26=$B168)*('白止-S级品'!$D$1:$AV$1=BA$1)*('白止-S级品'!$D$2:$AV$26)),0)+IFERROR(SUMPRODUCT(('乐容-S级品'!$A$4:$A$32=$B168)*('乐容-S级品'!$L$3:$CA$3=BA$1)*('乐容-S级品'!$L$4:$CA$32)),0)</f>
      </c>
      <c r="BB168" s="280">
        <f>IFERROR(SUMPRODUCT(('控温被PRO-S级品'!$B$2:$B$10=$B168)*('控温被PRO-S级品'!$E$1:$BE$1=BB$1)*('控温被PRO-S级品'!$E$2:$BE$10)),0)+IFERROR(SUMPRODUCT(('冬被-S级品'!$B$2:$B$10=$B168)*('冬被-S级品'!$E$1:$AW$1=BB$1)*('冬被-S级品'!$E$2:$AW$10)),0)+IFERROR(SUMPRODUCT(('白止-S级品'!$A$2:$A$26=$B168)*('白止-S级品'!$D$1:$AV$1=BB$1)*('白止-S级品'!$D$2:$AV$26)),0)+IFERROR(SUMPRODUCT(('乐容-S级品'!$A$4:$A$32=$B168)*('乐容-S级品'!$L$3:$CA$3=BB$1)*('乐容-S级品'!$L$4:$CA$32)),0)</f>
      </c>
      <c r="BC168" s="280">
        <f>IFERROR(SUMPRODUCT(('控温被PRO-S级品'!$B$2:$B$10=$B168)*('控温被PRO-S级品'!$E$1:$BE$1=BC$1)*('控温被PRO-S级品'!$E$2:$BE$10)),0)+IFERROR(SUMPRODUCT(('冬被-S级品'!$B$2:$B$10=$B168)*('冬被-S级品'!$E$1:$AW$1=BC$1)*('冬被-S级品'!$E$2:$AW$10)),0)+IFERROR(SUMPRODUCT(('白止-S级品'!$A$2:$A$26=$B168)*('白止-S级品'!$D$1:$AV$1=BC$1)*('白止-S级品'!$D$2:$AV$26)),0)+IFERROR(SUMPRODUCT(('乐容-S级品'!$A$4:$A$32=$B168)*('乐容-S级品'!$L$3:$CA$3=BC$1)*('乐容-S级品'!$L$4:$CA$32)),0)</f>
      </c>
      <c r="BD168" s="280">
        <f>IFERROR(SUMPRODUCT(('控温被PRO-S级品'!$B$2:$B$10=$B168)*('控温被PRO-S级品'!$E$1:$BE$1=BD$1)*('控温被PRO-S级品'!$E$2:$BE$10)),0)+IFERROR(SUMPRODUCT(('冬被-S级品'!$B$2:$B$10=$B168)*('冬被-S级品'!$E$1:$AW$1=BD$1)*('冬被-S级品'!$E$2:$AW$10)),0)+IFERROR(SUMPRODUCT(('白止-S级品'!$A$2:$A$26=$B168)*('白止-S级品'!$D$1:$AV$1=BD$1)*('白止-S级品'!$D$2:$AV$26)),0)+IFERROR(SUMPRODUCT(('乐容-S级品'!$A$4:$A$32=$B168)*('乐容-S级品'!$L$3:$CA$3=BD$1)*('乐容-S级品'!$L$4:$CA$32)),0)</f>
      </c>
      <c r="BE168" s="280">
        <f>IFERROR(SUMPRODUCT(('控温被PRO-S级品'!$B$2:$B$10=$B168)*('控温被PRO-S级品'!$E$1:$BE$1=BE$1)*('控温被PRO-S级品'!$E$2:$BE$10)),0)+IFERROR(SUMPRODUCT(('冬被-S级品'!$B$2:$B$10=$B168)*('冬被-S级品'!$E$1:$AW$1=BE$1)*('冬被-S级品'!$E$2:$AW$10)),0)+IFERROR(SUMPRODUCT(('白止-S级品'!$A$2:$A$26=$B168)*('白止-S级品'!$D$1:$AV$1=BE$1)*('白止-S级品'!$D$2:$AV$26)),0)+IFERROR(SUMPRODUCT(('乐容-S级品'!$A$4:$A$32=$B168)*('乐容-S级品'!$L$3:$CA$3=BE$1)*('乐容-S级品'!$L$4:$CA$32)),0)</f>
      </c>
      <c r="BF168" s="280">
        <f>IFERROR(SUMPRODUCT(('控温被PRO-S级品'!$B$2:$B$10=$B168)*('控温被PRO-S级品'!$E$1:$BE$1=BF$1)*('控温被PRO-S级品'!$E$2:$BE$10)),0)+IFERROR(SUMPRODUCT(('冬被-S级品'!$B$2:$B$10=$B168)*('冬被-S级品'!$E$1:$AW$1=BF$1)*('冬被-S级品'!$E$2:$AW$10)),0)+IFERROR(SUMPRODUCT(('白止-S级品'!$A$2:$A$26=$B168)*('白止-S级品'!$D$1:$AV$1=BF$1)*('白止-S级品'!$D$2:$AV$26)),0)+IFERROR(SUMPRODUCT(('乐容-S级品'!$A$4:$A$32=$B168)*('乐容-S级品'!$L$3:$CA$3=BF$1)*('乐容-S级品'!$L$4:$CA$32)),0)</f>
      </c>
      <c r="BG168" s="280">
        <f>IFERROR(SUMPRODUCT(('控温被PRO-S级品'!$B$2:$B$10=$B168)*('控温被PRO-S级品'!$E$1:$BE$1=BG$1)*('控温被PRO-S级品'!$E$2:$BE$10)),0)+IFERROR(SUMPRODUCT(('冬被-S级品'!$B$2:$B$10=$B168)*('冬被-S级品'!$E$1:$AW$1=BG$1)*('冬被-S级品'!$E$2:$AW$10)),0)+IFERROR(SUMPRODUCT(('白止-S级品'!$A$2:$A$26=$B168)*('白止-S级品'!$D$1:$AV$1=BG$1)*('白止-S级品'!$D$2:$AV$26)),0)+IFERROR(SUMPRODUCT(('乐容-S级品'!$A$4:$A$32=$B168)*('乐容-S级品'!$L$3:$CA$3=BG$1)*('乐容-S级品'!$L$4:$CA$32)),0)</f>
      </c>
      <c r="BH168" s="280">
        <f>IFERROR(SUMPRODUCT(('控温被PRO-S级品'!$B$2:$B$10=$B168)*('控温被PRO-S级品'!$E$1:$BE$1=BH$1)*('控温被PRO-S级品'!$E$2:$BE$10)),0)+IFERROR(SUMPRODUCT(('冬被-S级品'!$B$2:$B$10=$B168)*('冬被-S级品'!$E$1:$AW$1=BH$1)*('冬被-S级品'!$E$2:$AW$10)),0)+IFERROR(SUMPRODUCT(('白止-S级品'!$A$2:$A$26=$B168)*('白止-S级品'!$D$1:$AV$1=BH$1)*('白止-S级品'!$D$2:$AV$26)),0)+IFERROR(SUMPRODUCT(('乐容-S级品'!$A$4:$A$32=$B168)*('乐容-S级品'!$L$3:$CA$3=BH$1)*('乐容-S级品'!$L$4:$CA$32)),0)</f>
      </c>
      <c r="BI168" s="280">
        <f>IFERROR(SUMPRODUCT(('控温被PRO-S级品'!$B$2:$B$10=$B168)*('控温被PRO-S级品'!$E$1:$BE$1=BI$1)*('控温被PRO-S级品'!$E$2:$BE$10)),0)+IFERROR(SUMPRODUCT(('冬被-S级品'!$B$2:$B$10=$B168)*('冬被-S级品'!$E$1:$AW$1=BI$1)*('冬被-S级品'!$E$2:$AW$10)),0)+IFERROR(SUMPRODUCT(('白止-S级品'!$A$2:$A$26=$B168)*('白止-S级品'!$D$1:$AV$1=BI$1)*('白止-S级品'!$D$2:$AV$26)),0)+IFERROR(SUMPRODUCT(('乐容-S级品'!$A$4:$A$32=$B168)*('乐容-S级品'!$L$3:$CA$3=BI$1)*('乐容-S级品'!$L$4:$CA$32)),0)</f>
      </c>
      <c r="BJ168" s="280">
        <f>IFERROR(SUMPRODUCT(('控温被PRO-S级品'!$B$2:$B$10=$B168)*('控温被PRO-S级品'!$E$1:$BE$1=BJ$1)*('控温被PRO-S级品'!$E$2:$BE$10)),0)+IFERROR(SUMPRODUCT(('冬被-S级品'!$B$2:$B$10=$B168)*('冬被-S级品'!$E$1:$AW$1=BJ$1)*('冬被-S级品'!$E$2:$AW$10)),0)+IFERROR(SUMPRODUCT(('白止-S级品'!$A$2:$A$26=$B168)*('白止-S级品'!$D$1:$AV$1=BJ$1)*('白止-S级品'!$D$2:$AV$26)),0)+IFERROR(SUMPRODUCT(('乐容-S级品'!$A$4:$A$32=$B168)*('乐容-S级品'!$L$3:$CA$3=BJ$1)*('乐容-S级品'!$L$4:$CA$32)),0)</f>
      </c>
      <c r="BK168" s="280">
        <f>IFERROR(SUMPRODUCT(('控温被PRO-S级品'!$B$2:$B$10=$B168)*('控温被PRO-S级品'!$E$1:$BE$1=BK$1)*('控温被PRO-S级品'!$E$2:$BE$10)),0)+IFERROR(SUMPRODUCT(('冬被-S级品'!$B$2:$B$10=$B168)*('冬被-S级品'!$E$1:$AW$1=BK$1)*('冬被-S级品'!$E$2:$AW$10)),0)+IFERROR(SUMPRODUCT(('白止-S级品'!$A$2:$A$26=$B168)*('白止-S级品'!$D$1:$AV$1=BK$1)*('白止-S级品'!$D$2:$AV$26)),0)+IFERROR(SUMPRODUCT(('乐容-S级品'!$A$4:$A$32=$B168)*('乐容-S级品'!$L$3:$CA$3=BK$1)*('乐容-S级品'!$L$4:$CA$32)),0)</f>
      </c>
      <c r="BL168" s="280">
        <f>IFERROR(SUMPRODUCT(('控温被PRO-S级品'!$B$2:$B$10=$B168)*('控温被PRO-S级品'!$E$1:$BE$1=BL$1)*('控温被PRO-S级品'!$E$2:$BE$10)),0)+IFERROR(SUMPRODUCT(('冬被-S级品'!$B$2:$B$10=$B168)*('冬被-S级品'!$E$1:$AW$1=BL$1)*('冬被-S级品'!$E$2:$AW$10)),0)+IFERROR(SUMPRODUCT(('白止-S级品'!$A$2:$A$26=$B168)*('白止-S级品'!$D$1:$AV$1=BL$1)*('白止-S级品'!$D$2:$AV$26)),0)+IFERROR(SUMPRODUCT(('乐容-S级品'!$A$4:$A$32=$B168)*('乐容-S级品'!$L$3:$CA$3=BL$1)*('乐容-S级品'!$L$4:$CA$32)),0)</f>
      </c>
      <c r="BM168" s="280">
        <f>IFERROR(SUMPRODUCT(('控温被PRO-S级品'!$B$2:$B$10=$B168)*('控温被PRO-S级品'!$E$1:$BE$1=BM$1)*('控温被PRO-S级品'!$E$2:$BE$10)),0)+IFERROR(SUMPRODUCT(('冬被-S级品'!$B$2:$B$10=$B168)*('冬被-S级品'!$E$1:$AW$1=BM$1)*('冬被-S级品'!$E$2:$AW$10)),0)+IFERROR(SUMPRODUCT(('白止-S级品'!$A$2:$A$26=$B168)*('白止-S级品'!$D$1:$AV$1=BM$1)*('白止-S级品'!$D$2:$AV$26)),0)+IFERROR(SUMPRODUCT(('乐容-S级品'!$A$4:$A$32=$B168)*('乐容-S级品'!$L$3:$CA$3=BM$1)*('乐容-S级品'!$L$4:$CA$32)),0)</f>
      </c>
      <c r="BN168" s="280">
        <f>IFERROR(SUMPRODUCT(('控温被PRO-S级品'!$B$2:$B$10=$B168)*('控温被PRO-S级品'!$E$1:$BE$1=BN$1)*('控温被PRO-S级品'!$E$2:$BE$10)),0)+IFERROR(SUMPRODUCT(('冬被-S级品'!$B$2:$B$10=$B168)*('冬被-S级品'!$E$1:$AW$1=BN$1)*('冬被-S级品'!$E$2:$AW$10)),0)+IFERROR(SUMPRODUCT(('白止-S级品'!$A$2:$A$26=$B168)*('白止-S级品'!$D$1:$AV$1=BN$1)*('白止-S级品'!$D$2:$AV$26)),0)+IFERROR(SUMPRODUCT(('乐容-S级品'!$A$4:$A$32=$B168)*('乐容-S级品'!$L$3:$CA$3=BN$1)*('乐容-S级品'!$L$4:$CA$32)),0)</f>
      </c>
      <c r="BO168" s="280">
        <f>IFERROR(SUMPRODUCT(('控温被PRO-S级品'!$B$2:$B$10=$B168)*('控温被PRO-S级品'!$E$1:$BE$1=BO$1)*('控温被PRO-S级品'!$E$2:$BE$10)),0)+IFERROR(SUMPRODUCT(('冬被-S级品'!$B$2:$B$10=$B168)*('冬被-S级品'!$E$1:$AW$1=BO$1)*('冬被-S级品'!$E$2:$AW$10)),0)+IFERROR(SUMPRODUCT(('白止-S级品'!$A$2:$A$26=$B168)*('白止-S级品'!$D$1:$AV$1=BO$1)*('白止-S级品'!$D$2:$AV$26)),0)+IFERROR(SUMPRODUCT(('乐容-S级品'!$A$4:$A$32=$B168)*('乐容-S级品'!$L$3:$CA$3=BO$1)*('乐容-S级品'!$L$4:$CA$32)),0)</f>
      </c>
      <c r="BP168" s="280">
        <f>IFERROR(SUMPRODUCT(('控温被PRO-S级品'!$B$2:$B$10=$B168)*('控温被PRO-S级品'!$E$1:$BE$1=BP$1)*('控温被PRO-S级品'!$E$2:$BE$10)),0)+IFERROR(SUMPRODUCT(('冬被-S级品'!$B$2:$B$10=$B168)*('冬被-S级品'!$E$1:$AW$1=BP$1)*('冬被-S级品'!$E$2:$AW$10)),0)+IFERROR(SUMPRODUCT(('白止-S级品'!$A$2:$A$26=$B168)*('白止-S级品'!$D$1:$AV$1=BP$1)*('白止-S级品'!$D$2:$AV$26)),0)+IFERROR(SUMPRODUCT(('乐容-S级品'!$A$4:$A$32=$B168)*('乐容-S级品'!$L$3:$CA$3=BP$1)*('乐容-S级品'!$L$4:$CA$32)),0)</f>
      </c>
      <c r="BQ168" s="280">
        <f>IFERROR(SUMPRODUCT(('控温被PRO-S级品'!$B$2:$B$10=$B168)*('控温被PRO-S级品'!$E$1:$BE$1=BQ$1)*('控温被PRO-S级品'!$E$2:$BE$10)),0)+IFERROR(SUMPRODUCT(('冬被-S级品'!$B$2:$B$10=$B168)*('冬被-S级品'!$E$1:$AW$1=BQ$1)*('冬被-S级品'!$E$2:$AW$10)),0)+IFERROR(SUMPRODUCT(('白止-S级品'!$A$2:$A$26=$B168)*('白止-S级品'!$D$1:$AV$1=BQ$1)*('白止-S级品'!$D$2:$AV$26)),0)+IFERROR(SUMPRODUCT(('乐容-S级品'!$A$4:$A$32=$B168)*('乐容-S级品'!$L$3:$CA$3=BQ$1)*('乐容-S级品'!$L$4:$CA$32)),0)</f>
      </c>
      <c r="BR168" s="280">
        <f>IFERROR(SUMPRODUCT(('控温被PRO-S级品'!$B$2:$B$10=$B168)*('控温被PRO-S级品'!$E$1:$BE$1=BR$1)*('控温被PRO-S级品'!$E$2:$BE$10)),0)+IFERROR(SUMPRODUCT(('冬被-S级品'!$B$2:$B$10=$B168)*('冬被-S级品'!$E$1:$AW$1=BR$1)*('冬被-S级品'!$E$2:$AW$10)),0)+IFERROR(SUMPRODUCT(('白止-S级品'!$A$2:$A$26=$B168)*('白止-S级品'!$D$1:$AV$1=BR$1)*('白止-S级品'!$D$2:$AV$26)),0)+IFERROR(SUMPRODUCT(('乐容-S级品'!$A$4:$A$32=$B168)*('乐容-S级品'!$L$3:$CA$3=BR$1)*('乐容-S级品'!$L$4:$CA$32)),0)</f>
      </c>
      <c r="BS168" s="280">
        <f>IFERROR(SUMPRODUCT(('控温被PRO-S级品'!$B$2:$B$10=$B168)*('控温被PRO-S级品'!$E$1:$BE$1=BS$1)*('控温被PRO-S级品'!$E$2:$BE$10)),0)+IFERROR(SUMPRODUCT(('冬被-S级品'!$B$2:$B$10=$B168)*('冬被-S级品'!$E$1:$AW$1=BS$1)*('冬被-S级品'!$E$2:$AW$10)),0)+IFERROR(SUMPRODUCT(('白止-S级品'!$A$2:$A$26=$B168)*('白止-S级品'!$D$1:$AV$1=BS$1)*('白止-S级品'!$D$2:$AV$26)),0)+IFERROR(SUMPRODUCT(('乐容-S级品'!$A$4:$A$32=$B168)*('乐容-S级品'!$L$3:$CA$3=BS$1)*('乐容-S级品'!$L$4:$CA$32)),0)</f>
      </c>
      <c r="BT168" s="280">
        <f>IFERROR(SUMPRODUCT(('控温被PRO-S级品'!$B$2:$B$10=$B168)*('控温被PRO-S级品'!$E$1:$BE$1=BT$1)*('控温被PRO-S级品'!$E$2:$BE$10)),0)+IFERROR(SUMPRODUCT(('冬被-S级品'!$B$2:$B$10=$B168)*('冬被-S级品'!$E$1:$AW$1=BT$1)*('冬被-S级品'!$E$2:$AW$10)),0)+IFERROR(SUMPRODUCT(('白止-S级品'!$A$2:$A$26=$B168)*('白止-S级品'!$D$1:$AV$1=BT$1)*('白止-S级品'!$D$2:$AV$26)),0)+IFERROR(SUMPRODUCT(('乐容-S级品'!$A$4:$A$32=$B168)*('乐容-S级品'!$L$3:$CA$3=BT$1)*('乐容-S级品'!$L$4:$CA$32)),0)</f>
      </c>
      <c r="BU168" s="280">
        <f>IFERROR(SUMPRODUCT(('控温被PRO-S级品'!$B$2:$B$10=$B168)*('控温被PRO-S级品'!$E$1:$BE$1=BU$1)*('控温被PRO-S级品'!$E$2:$BE$10)),0)+IFERROR(SUMPRODUCT(('冬被-S级品'!$B$2:$B$10=$B168)*('冬被-S级品'!$E$1:$AW$1=BU$1)*('冬被-S级品'!$E$2:$AW$10)),0)+IFERROR(SUMPRODUCT(('白止-S级品'!$A$2:$A$26=$B168)*('白止-S级品'!$D$1:$AV$1=BU$1)*('白止-S级品'!$D$2:$AV$26)),0)+IFERROR(SUMPRODUCT(('乐容-S级品'!$A$4:$A$32=$B168)*('乐容-S级品'!$L$3:$CA$3=BU$1)*('乐容-S级品'!$L$4:$CA$32)),0)</f>
      </c>
      <c r="BV168" s="280">
        <f>IFERROR(SUMPRODUCT(('控温被PRO-S级品'!$B$2:$B$10=$B168)*('控温被PRO-S级品'!$E$1:$BE$1=BV$1)*('控温被PRO-S级品'!$E$2:$BE$10)),0)+IFERROR(SUMPRODUCT(('冬被-S级品'!$B$2:$B$10=$B168)*('冬被-S级品'!$E$1:$AW$1=BV$1)*('冬被-S级品'!$E$2:$AW$10)),0)+IFERROR(SUMPRODUCT(('白止-S级品'!$A$2:$A$26=$B168)*('白止-S级品'!$D$1:$AV$1=BV$1)*('白止-S级品'!$D$2:$AV$26)),0)+IFERROR(SUMPRODUCT(('乐容-S级品'!$A$4:$A$32=$B168)*('乐容-S级品'!$L$3:$CA$3=BV$1)*('乐容-S级品'!$L$4:$CA$32)),0)</f>
      </c>
      <c r="BW168" s="280">
        <f>IFERROR(SUMPRODUCT(('控温被PRO-S级品'!$B$2:$B$10=$B168)*('控温被PRO-S级品'!$E$1:$BE$1=BW$1)*('控温被PRO-S级品'!$E$2:$BE$10)),0)+IFERROR(SUMPRODUCT(('冬被-S级品'!$B$2:$B$10=$B168)*('冬被-S级品'!$E$1:$AW$1=BW$1)*('冬被-S级品'!$E$2:$AW$10)),0)+IFERROR(SUMPRODUCT(('白止-S级品'!$A$2:$A$26=$B168)*('白止-S级品'!$D$1:$AV$1=BW$1)*('白止-S级品'!$D$2:$AV$26)),0)+IFERROR(SUMPRODUCT(('乐容-S级品'!$A$4:$A$32=$B168)*('乐容-S级品'!$L$3:$CA$3=BW$1)*('乐容-S级品'!$L$4:$CA$32)),0)</f>
      </c>
      <c r="BX168" s="280">
        <f>IFERROR(SUMPRODUCT(('控温被PRO-S级品'!$B$2:$B$10=$B168)*('控温被PRO-S级品'!$E$1:$BE$1=BX$1)*('控温被PRO-S级品'!$E$2:$BE$10)),0)+IFERROR(SUMPRODUCT(('冬被-S级品'!$B$2:$B$10=$B168)*('冬被-S级品'!$E$1:$AW$1=BX$1)*('冬被-S级品'!$E$2:$AW$10)),0)+IFERROR(SUMPRODUCT(('白止-S级品'!$A$2:$A$26=$B168)*('白止-S级品'!$D$1:$AV$1=BX$1)*('白止-S级品'!$D$2:$AV$26)),0)+IFERROR(SUMPRODUCT(('乐容-S级品'!$A$4:$A$32=$B168)*('乐容-S级品'!$L$3:$CA$3=BX$1)*('乐容-S级品'!$L$4:$CA$32)),0)</f>
      </c>
      <c r="BY168" s="280">
        <f>IFERROR(SUMPRODUCT(('控温被PRO-S级品'!$B$2:$B$10=$B168)*('控温被PRO-S级品'!$E$1:$BE$1=BY$1)*('控温被PRO-S级品'!$E$2:$BE$10)),0)+IFERROR(SUMPRODUCT(('冬被-S级品'!$B$2:$B$10=$B168)*('冬被-S级品'!$E$1:$AW$1=BY$1)*('冬被-S级品'!$E$2:$AW$10)),0)+IFERROR(SUMPRODUCT(('白止-S级品'!$A$2:$A$26=$B168)*('白止-S级品'!$D$1:$AV$1=BY$1)*('白止-S级品'!$D$2:$AV$26)),0)+IFERROR(SUMPRODUCT(('乐容-S级品'!$A$4:$A$32=$B168)*('乐容-S级品'!$L$3:$CA$3=BY$1)*('乐容-S级品'!$L$4:$CA$32)),0)</f>
      </c>
      <c r="BZ168" s="280">
        <f>IFERROR(SUMPRODUCT(('控温被PRO-S级品'!$B$2:$B$10=$B168)*('控温被PRO-S级品'!$E$1:$BE$1=BZ$1)*('控温被PRO-S级品'!$E$2:$BE$10)),0)+IFERROR(SUMPRODUCT(('冬被-S级品'!$B$2:$B$10=$B168)*('冬被-S级品'!$E$1:$AW$1=BZ$1)*('冬被-S级品'!$E$2:$AW$10)),0)+IFERROR(SUMPRODUCT(('白止-S级品'!$A$2:$A$26=$B168)*('白止-S级品'!$D$1:$AV$1=BZ$1)*('白止-S级品'!$D$2:$AV$26)),0)+IFERROR(SUMPRODUCT(('乐容-S级品'!$A$4:$A$32=$B168)*('乐容-S级品'!$L$3:$CA$3=BZ$1)*('乐容-S级品'!$L$4:$CA$32)),0)</f>
      </c>
      <c r="CA168" s="280">
        <f>IFERROR(SUMPRODUCT(('控温被PRO-S级品'!$B$2:$B$10=$B168)*('控温被PRO-S级品'!$E$1:$BE$1=CA$1)*('控温被PRO-S级品'!$E$2:$BE$10)),0)+IFERROR(SUMPRODUCT(('冬被-S级品'!$B$2:$B$10=$B168)*('冬被-S级品'!$E$1:$AW$1=CA$1)*('冬被-S级品'!$E$2:$AW$10)),0)+IFERROR(SUMPRODUCT(('白止-S级品'!$A$2:$A$26=$B168)*('白止-S级品'!$D$1:$AV$1=CA$1)*('白止-S级品'!$D$2:$AV$26)),0)+IFERROR(SUMPRODUCT(('乐容-S级品'!$A$4:$A$32=$B168)*('乐容-S级品'!$L$3:$CA$3=CA$1)*('乐容-S级品'!$L$4:$CA$32)),0)</f>
      </c>
      <c r="CB168" s="280">
        <f>IFERROR(SUMPRODUCT(('控温被PRO-S级品'!$B$2:$B$10=$B168)*('控温被PRO-S级品'!$E$1:$BE$1=CB$1)*('控温被PRO-S级品'!$E$2:$BE$10)),0)+IFERROR(SUMPRODUCT(('冬被-S级品'!$B$2:$B$10=$B168)*('冬被-S级品'!$E$1:$AW$1=CB$1)*('冬被-S级品'!$E$2:$AW$10)),0)+IFERROR(SUMPRODUCT(('白止-S级品'!$A$2:$A$26=$B168)*('白止-S级品'!$D$1:$AV$1=CB$1)*('白止-S级品'!$D$2:$AV$26)),0)+IFERROR(SUMPRODUCT(('乐容-S级品'!$A$4:$A$32=$B168)*('乐容-S级品'!$L$3:$CA$3=CB$1)*('乐容-S级品'!$L$4:$CA$32)),0)</f>
      </c>
      <c r="CC168" s="280">
        <f>IFERROR(SUMPRODUCT(('控温被PRO-S级品'!$B$2:$B$10=$B168)*('控温被PRO-S级品'!$E$1:$BE$1=CC$1)*('控温被PRO-S级品'!$E$2:$BE$10)),0)+IFERROR(SUMPRODUCT(('冬被-S级品'!$B$2:$B$10=$B168)*('冬被-S级品'!$E$1:$AW$1=CC$1)*('冬被-S级品'!$E$2:$AW$10)),0)+IFERROR(SUMPRODUCT(('白止-S级品'!$A$2:$A$26=$B168)*('白止-S级品'!$D$1:$AV$1=CC$1)*('白止-S级品'!$D$2:$AV$26)),0)+IFERROR(SUMPRODUCT(('乐容-S级品'!$A$4:$A$32=$B168)*('乐容-S级品'!$L$3:$CA$3=CC$1)*('乐容-S级品'!$L$4:$CA$32)),0)</f>
      </c>
      <c r="CD168" s="280">
        <f>IFERROR(SUMPRODUCT(('控温被PRO-S级品'!$B$2:$B$10=$B168)*('控温被PRO-S级品'!$E$1:$BE$1=CD$1)*('控温被PRO-S级品'!$E$2:$BE$10)),0)+IFERROR(SUMPRODUCT(('冬被-S级品'!$B$2:$B$10=$B168)*('冬被-S级品'!$E$1:$AW$1=CD$1)*('冬被-S级品'!$E$2:$AW$10)),0)+IFERROR(SUMPRODUCT(('白止-S级品'!$A$2:$A$26=$B168)*('白止-S级品'!$D$1:$AV$1=CD$1)*('白止-S级品'!$D$2:$AV$26)),0)+IFERROR(SUMPRODUCT(('乐容-S级品'!$A$4:$A$32=$B168)*('乐容-S级品'!$L$3:$CA$3=CD$1)*('乐容-S级品'!$L$4:$CA$32)),0)</f>
      </c>
      <c r="CE168" s="280">
        <f>IFERROR(SUMPRODUCT(('控温被PRO-S级品'!$B$2:$B$10=$B168)*('控温被PRO-S级品'!$E$1:$BE$1=CE$1)*('控温被PRO-S级品'!$E$2:$BE$10)),0)+IFERROR(SUMPRODUCT(('冬被-S级品'!$B$2:$B$10=$B168)*('冬被-S级品'!$E$1:$AW$1=CE$1)*('冬被-S级品'!$E$2:$AW$10)),0)+IFERROR(SUMPRODUCT(('白止-S级品'!$A$2:$A$26=$B168)*('白止-S级品'!$D$1:$AV$1=CE$1)*('白止-S级品'!$D$2:$AV$26)),0)+IFERROR(SUMPRODUCT(('乐容-S级品'!$A$4:$A$32=$B168)*('乐容-S级品'!$L$3:$CA$3=CE$1)*('乐容-S级品'!$L$4:$CA$32)),0)</f>
      </c>
      <c r="CF168" s="280">
        <f>IFERROR(SUMPRODUCT(('控温被PRO-S级品'!$B$2:$B$10=$B168)*('控温被PRO-S级品'!$E$1:$BE$1=CF$1)*('控温被PRO-S级品'!$E$2:$BE$10)),0)+IFERROR(SUMPRODUCT(('冬被-S级品'!$B$2:$B$10=$B168)*('冬被-S级品'!$E$1:$AW$1=CF$1)*('冬被-S级品'!$E$2:$AW$10)),0)+IFERROR(SUMPRODUCT(('白止-S级品'!$A$2:$A$26=$B168)*('白止-S级品'!$D$1:$AV$1=CF$1)*('白止-S级品'!$D$2:$AV$26)),0)+IFERROR(SUMPRODUCT(('乐容-S级品'!$A$4:$A$32=$B168)*('乐容-S级品'!$L$3:$CA$3=CF$1)*('乐容-S级品'!$L$4:$CA$32)),0)</f>
      </c>
      <c r="CG168" s="280">
        <f>IFERROR(SUMPRODUCT(('控温被PRO-S级品'!$B$2:$B$10=$B168)*('控温被PRO-S级品'!$E$1:$BE$1=CG$1)*('控温被PRO-S级品'!$E$2:$BE$10)),0)+IFERROR(SUMPRODUCT(('冬被-S级品'!$B$2:$B$10=$B168)*('冬被-S级品'!$E$1:$AW$1=CG$1)*('冬被-S级品'!$E$2:$AW$10)),0)+IFERROR(SUMPRODUCT(('白止-S级品'!$A$2:$A$26=$B168)*('白止-S级品'!$D$1:$AV$1=CG$1)*('白止-S级品'!$D$2:$AV$26)),0)+IFERROR(SUMPRODUCT(('乐容-S级品'!$A$4:$A$32=$B168)*('乐容-S级品'!$L$3:$CA$3=CG$1)*('乐容-S级品'!$L$4:$CA$32)),0)</f>
      </c>
      <c r="CH168" s="280">
        <f>IFERROR(SUMPRODUCT(('控温被PRO-S级品'!$B$2:$B$10=$B168)*('控温被PRO-S级品'!$E$1:$BE$1=CH$1)*('控温被PRO-S级品'!$E$2:$BE$10)),0)+IFERROR(SUMPRODUCT(('冬被-S级品'!$B$2:$B$10=$B168)*('冬被-S级品'!$E$1:$AW$1=CH$1)*('冬被-S级品'!$E$2:$AW$10)),0)+IFERROR(SUMPRODUCT(('白止-S级品'!$A$2:$A$26=$B168)*('白止-S级品'!$D$1:$AV$1=CH$1)*('白止-S级品'!$D$2:$AV$26)),0)+IFERROR(SUMPRODUCT(('乐容-S级品'!$A$4:$A$32=$B168)*('乐容-S级品'!$L$3:$CA$3=CH$1)*('乐容-S级品'!$L$4:$CA$32)),0)</f>
      </c>
      <c r="CI168" s="280">
        <f>IFERROR(SUMPRODUCT(('控温被PRO-S级品'!$B$2:$B$10=$B168)*('控温被PRO-S级品'!$E$1:$BE$1=CI$1)*('控温被PRO-S级品'!$E$2:$BE$10)),0)+IFERROR(SUMPRODUCT(('冬被-S级品'!$B$2:$B$10=$B168)*('冬被-S级品'!$E$1:$AW$1=CI$1)*('冬被-S级品'!$E$2:$AW$10)),0)+IFERROR(SUMPRODUCT(('白止-S级品'!$A$2:$A$26=$B168)*('白止-S级品'!$D$1:$AV$1=CI$1)*('白止-S级品'!$D$2:$AV$26)),0)+IFERROR(SUMPRODUCT(('乐容-S级品'!$A$4:$A$32=$B168)*('乐容-S级品'!$L$3:$CA$3=CI$1)*('乐容-S级品'!$L$4:$CA$32)),0)</f>
      </c>
      <c r="CJ168" s="280">
        <f>IFERROR(SUMPRODUCT(('控温被PRO-S级品'!$B$2:$B$10=$B168)*('控温被PRO-S级品'!$E$1:$BE$1=CJ$1)*('控温被PRO-S级品'!$E$2:$BE$10)),0)+IFERROR(SUMPRODUCT(('冬被-S级品'!$B$2:$B$10=$B168)*('冬被-S级品'!$E$1:$AW$1=CJ$1)*('冬被-S级品'!$E$2:$AW$10)),0)+IFERROR(SUMPRODUCT(('白止-S级品'!$A$2:$A$26=$B168)*('白止-S级品'!$D$1:$AV$1=CJ$1)*('白止-S级品'!$D$2:$AV$26)),0)+IFERROR(SUMPRODUCT(('乐容-S级品'!$A$4:$A$32=$B168)*('乐容-S级品'!$L$3:$CA$3=CJ$1)*('乐容-S级品'!$L$4:$CA$32)),0)</f>
      </c>
      <c r="CK168" s="280">
        <f>IFERROR(SUMPRODUCT(('控温被PRO-S级品'!$B$2:$B$10=$B168)*('控温被PRO-S级品'!$E$1:$BE$1=CK$1)*('控温被PRO-S级品'!$E$2:$BE$10)),0)+IFERROR(SUMPRODUCT(('冬被-S级品'!$B$2:$B$10=$B168)*('冬被-S级品'!$E$1:$AW$1=CK$1)*('冬被-S级品'!$E$2:$AW$10)),0)+IFERROR(SUMPRODUCT(('白止-S级品'!$A$2:$A$26=$B168)*('白止-S级品'!$D$1:$AV$1=CK$1)*('白止-S级品'!$D$2:$AV$26)),0)+IFERROR(SUMPRODUCT(('乐容-S级品'!$A$4:$A$32=$B168)*('乐容-S级品'!$L$3:$CA$3=CK$1)*('乐容-S级品'!$L$4:$CA$32)),0)</f>
      </c>
      <c r="CL168" s="280">
        <f>IFERROR(SUMPRODUCT(('控温被PRO-S级品'!$B$2:$B$10=$B168)*('控温被PRO-S级品'!$E$1:$BE$1=CL$1)*('控温被PRO-S级品'!$E$2:$BE$10)),0)+IFERROR(SUMPRODUCT(('冬被-S级品'!$B$2:$B$10=$B168)*('冬被-S级品'!$E$1:$AW$1=CL$1)*('冬被-S级品'!$E$2:$AW$10)),0)+IFERROR(SUMPRODUCT(('白止-S级品'!$A$2:$A$26=$B168)*('白止-S级品'!$D$1:$AV$1=CL$1)*('白止-S级品'!$D$2:$AV$26)),0)+IFERROR(SUMPRODUCT(('乐容-S级品'!$A$4:$A$32=$B168)*('乐容-S级品'!$L$3:$CA$3=CL$1)*('乐容-S级品'!$L$4:$CA$32)),0)</f>
      </c>
      <c r="CM168" s="280">
        <f>IFERROR(SUMPRODUCT(('控温被PRO-S级品'!$B$2:$B$10=$B168)*('控温被PRO-S级品'!$E$1:$BE$1=CM$1)*('控温被PRO-S级品'!$E$2:$BE$10)),0)+IFERROR(SUMPRODUCT(('冬被-S级品'!$B$2:$B$10=$B168)*('冬被-S级品'!$E$1:$AW$1=CM$1)*('冬被-S级品'!$E$2:$AW$10)),0)+IFERROR(SUMPRODUCT(('白止-S级品'!$A$2:$A$26=$B168)*('白止-S级品'!$D$1:$AV$1=CM$1)*('白止-S级品'!$D$2:$AV$26)),0)+IFERROR(SUMPRODUCT(('乐容-S级品'!$A$4:$A$32=$B168)*('乐容-S级品'!$L$3:$CA$3=CM$1)*('乐容-S级品'!$L$4:$CA$32)),0)</f>
      </c>
      <c r="CN168" s="280">
        <f>IFERROR(SUMPRODUCT(('控温被PRO-S级品'!$B$2:$B$10=$B168)*('控温被PRO-S级品'!$E$1:$BE$1=CN$1)*('控温被PRO-S级品'!$E$2:$BE$10)),0)+IFERROR(SUMPRODUCT(('冬被-S级品'!$B$2:$B$10=$B168)*('冬被-S级品'!$E$1:$AW$1=CN$1)*('冬被-S级品'!$E$2:$AW$10)),0)+IFERROR(SUMPRODUCT(('白止-S级品'!$A$2:$A$26=$B168)*('白止-S级品'!$D$1:$AV$1=CN$1)*('白止-S级品'!$D$2:$AV$26)),0)+IFERROR(SUMPRODUCT(('乐容-S级品'!$A$4:$A$32=$B168)*('乐容-S级品'!$L$3:$CA$3=CN$1)*('乐容-S级品'!$L$4:$CA$32)),0)</f>
      </c>
      <c r="CO168" s="280">
        <f>IFERROR(SUMPRODUCT(('控温被PRO-S级品'!$B$2:$B$10=$B168)*('控温被PRO-S级品'!$E$1:$BE$1=CO$1)*('控温被PRO-S级品'!$E$2:$BE$10)),0)+IFERROR(SUMPRODUCT(('冬被-S级品'!$B$2:$B$10=$B168)*('冬被-S级品'!$E$1:$AW$1=CO$1)*('冬被-S级品'!$E$2:$AW$10)),0)+IFERROR(SUMPRODUCT(('白止-S级品'!$A$2:$A$26=$B168)*('白止-S级品'!$D$1:$AV$1=CO$1)*('白止-S级品'!$D$2:$AV$26)),0)+IFERROR(SUMPRODUCT(('乐容-S级品'!$A$4:$A$32=$B168)*('乐容-S级品'!$L$3:$CA$3=CO$1)*('乐容-S级品'!$L$4:$CA$32)),0)</f>
      </c>
      <c r="CP168" s="280">
        <f>IFERROR(SUMPRODUCT(('控温被PRO-S级品'!$B$2:$B$10=$B168)*('控温被PRO-S级品'!$E$1:$BE$1=CP$1)*('控温被PRO-S级品'!$E$2:$BE$10)),0)+IFERROR(SUMPRODUCT(('冬被-S级品'!$B$2:$B$10=$B168)*('冬被-S级品'!$E$1:$AW$1=CP$1)*('冬被-S级品'!$E$2:$AW$10)),0)+IFERROR(SUMPRODUCT(('白止-S级品'!$A$2:$A$26=$B168)*('白止-S级品'!$D$1:$AV$1=CP$1)*('白止-S级品'!$D$2:$AV$26)),0)+IFERROR(SUMPRODUCT(('乐容-S级品'!$A$4:$A$32=$B168)*('乐容-S级品'!$L$3:$CA$3=CP$1)*('乐容-S级品'!$L$4:$CA$32)),0)</f>
      </c>
      <c r="CQ168" s="280">
        <f>IFERROR(SUMPRODUCT(('控温被PRO-S级品'!$B$2:$B$10=$B168)*('控温被PRO-S级品'!$E$1:$BE$1=CQ$1)*('控温被PRO-S级品'!$E$2:$BE$10)),0)+IFERROR(SUMPRODUCT(('冬被-S级品'!$B$2:$B$10=$B168)*('冬被-S级品'!$E$1:$AW$1=CQ$1)*('冬被-S级品'!$E$2:$AW$10)),0)+IFERROR(SUMPRODUCT(('白止-S级品'!$A$2:$A$26=$B168)*('白止-S级品'!$D$1:$AV$1=CQ$1)*('白止-S级品'!$D$2:$AV$26)),0)+IFERROR(SUMPRODUCT(('乐容-S级品'!$A$4:$A$32=$B168)*('乐容-S级品'!$L$3:$CA$3=CQ$1)*('乐容-S级品'!$L$4:$CA$32)),0)</f>
      </c>
      <c r="CR168" s="280">
        <f>IFERROR(SUMPRODUCT(('控温被PRO-S级品'!$B$2:$B$10=$B168)*('控温被PRO-S级品'!$E$1:$BE$1=CR$1)*('控温被PRO-S级品'!$E$2:$BE$10)),0)+IFERROR(SUMPRODUCT(('冬被-S级品'!$B$2:$B$10=$B168)*('冬被-S级品'!$E$1:$AW$1=CR$1)*('冬被-S级品'!$E$2:$AW$10)),0)+IFERROR(SUMPRODUCT(('白止-S级品'!$A$2:$A$26=$B168)*('白止-S级品'!$D$1:$AV$1=CR$1)*('白止-S级品'!$D$2:$AV$26)),0)+IFERROR(SUMPRODUCT(('乐容-S级品'!$A$4:$A$32=$B168)*('乐容-S级品'!$L$3:$CA$3=CR$1)*('乐容-S级品'!$L$4:$CA$32)),0)</f>
      </c>
      <c r="CS168" s="280">
        <f>IFERROR(SUMPRODUCT(('控温被PRO-S级品'!$B$2:$B$10=$B168)*('控温被PRO-S级品'!$E$1:$BE$1=CS$1)*('控温被PRO-S级品'!$E$2:$BE$10)),0)+IFERROR(SUMPRODUCT(('冬被-S级品'!$B$2:$B$10=$B168)*('冬被-S级品'!$E$1:$AW$1=CS$1)*('冬被-S级品'!$E$2:$AW$10)),0)+IFERROR(SUMPRODUCT(('白止-S级品'!$A$2:$A$26=$B168)*('白止-S级品'!$D$1:$AV$1=CS$1)*('白止-S级品'!$D$2:$AV$26)),0)+IFERROR(SUMPRODUCT(('乐容-S级品'!$A$4:$A$32=$B168)*('乐容-S级品'!$L$3:$CA$3=CS$1)*('乐容-S级品'!$L$4:$CA$32)),0)</f>
      </c>
      <c r="CT168" s="280">
        <f>IFERROR(SUMPRODUCT(('控温被PRO-S级品'!$B$2:$B$10=$B168)*('控温被PRO-S级品'!$E$1:$BE$1=CT$1)*('控温被PRO-S级品'!$E$2:$BE$10)),0)+IFERROR(SUMPRODUCT(('冬被-S级品'!$B$2:$B$10=$B168)*('冬被-S级品'!$E$1:$AW$1=CT$1)*('冬被-S级品'!$E$2:$AW$10)),0)+IFERROR(SUMPRODUCT(('白止-S级品'!$A$2:$A$26=$B168)*('白止-S级品'!$D$1:$AV$1=CT$1)*('白止-S级品'!$D$2:$AV$26)),0)+IFERROR(SUMPRODUCT(('乐容-S级品'!$A$4:$A$32=$B168)*('乐容-S级品'!$L$3:$CA$3=CT$1)*('乐容-S级品'!$L$4:$CA$32)),0)</f>
      </c>
      <c r="CU168" s="280">
        <f>IFERROR(SUMPRODUCT(('控温被PRO-S级品'!$B$2:$B$10=$B168)*('控温被PRO-S级品'!$E$1:$BE$1=CU$1)*('控温被PRO-S级品'!$E$2:$BE$10)),0)+IFERROR(SUMPRODUCT(('冬被-S级品'!$B$2:$B$10=$B168)*('冬被-S级品'!$E$1:$AW$1=CU$1)*('冬被-S级品'!$E$2:$AW$10)),0)+IFERROR(SUMPRODUCT(('白止-S级品'!$A$2:$A$26=$B168)*('白止-S级品'!$D$1:$AV$1=CU$1)*('白止-S级品'!$D$2:$AV$26)),0)+IFERROR(SUMPRODUCT(('乐容-S级品'!$A$4:$A$32=$B168)*('乐容-S级品'!$L$3:$CA$3=CU$1)*('乐容-S级品'!$L$4:$CA$32)),0)</f>
      </c>
      <c r="CV168" s="280">
        <f>IFERROR(SUMPRODUCT(('控温被PRO-S级品'!$B$2:$B$10=$B168)*('控温被PRO-S级品'!$E$1:$BE$1=CV$1)*('控温被PRO-S级品'!$E$2:$BE$10)),0)+IFERROR(SUMPRODUCT(('冬被-S级品'!$B$2:$B$10=$B168)*('冬被-S级品'!$E$1:$AW$1=CV$1)*('冬被-S级品'!$E$2:$AW$10)),0)+IFERROR(SUMPRODUCT(('白止-S级品'!$A$2:$A$26=$B168)*('白止-S级品'!$D$1:$AV$1=CV$1)*('白止-S级品'!$D$2:$AV$26)),0)+IFERROR(SUMPRODUCT(('乐容-S级品'!$A$4:$A$32=$B168)*('乐容-S级品'!$L$3:$CA$3=CV$1)*('乐容-S级品'!$L$4:$CA$32)),0)</f>
      </c>
      <c r="CW168" s="280">
        <f>IFERROR(SUMPRODUCT(('控温被PRO-S级品'!$B$2:$B$10=$B168)*('控温被PRO-S级品'!$E$1:$BE$1=CW$1)*('控温被PRO-S级品'!$E$2:$BE$10)),0)+IFERROR(SUMPRODUCT(('冬被-S级品'!$B$2:$B$10=$B168)*('冬被-S级品'!$E$1:$AW$1=CW$1)*('冬被-S级品'!$E$2:$AW$10)),0)+IFERROR(SUMPRODUCT(('白止-S级品'!$A$2:$A$26=$B168)*('白止-S级品'!$D$1:$AV$1=CW$1)*('白止-S级品'!$D$2:$AV$26)),0)+IFERROR(SUMPRODUCT(('乐容-S级品'!$A$4:$A$32=$B168)*('乐容-S级品'!$L$3:$CA$3=CW$1)*('乐容-S级品'!$L$4:$CA$32)),0)</f>
      </c>
      <c r="CX168" s="280">
        <f>IFERROR(SUMPRODUCT(('控温被PRO-S级品'!$B$2:$B$10=$B168)*('控温被PRO-S级品'!$E$1:$BE$1=CX$1)*('控温被PRO-S级品'!$E$2:$BE$10)),0)+IFERROR(SUMPRODUCT(('冬被-S级品'!$B$2:$B$10=$B168)*('冬被-S级品'!$E$1:$AW$1=CX$1)*('冬被-S级品'!$E$2:$AW$10)),0)+IFERROR(SUMPRODUCT(('白止-S级品'!$A$2:$A$26=$B168)*('白止-S级品'!$D$1:$AV$1=CX$1)*('白止-S级品'!$D$2:$AV$26)),0)+IFERROR(SUMPRODUCT(('乐容-S级品'!$A$4:$A$32=$B168)*('乐容-S级品'!$L$3:$CA$3=CX$1)*('乐容-S级品'!$L$4:$CA$32)),0)</f>
      </c>
      <c r="CY168" s="280">
        <f>IFERROR(SUMPRODUCT(('控温被PRO-S级品'!$B$2:$B$10=$B168)*('控温被PRO-S级品'!$E$1:$BE$1=CY$1)*('控温被PRO-S级品'!$E$2:$BE$10)),0)+IFERROR(SUMPRODUCT(('冬被-S级品'!$B$2:$B$10=$B168)*('冬被-S级品'!$E$1:$AW$1=CY$1)*('冬被-S级品'!$E$2:$AW$10)),0)+IFERROR(SUMPRODUCT(('白止-S级品'!$A$2:$A$26=$B168)*('白止-S级品'!$D$1:$AV$1=CY$1)*('白止-S级品'!$D$2:$AV$26)),0)+IFERROR(SUMPRODUCT(('乐容-S级品'!$A$4:$A$32=$B168)*('乐容-S级品'!$L$3:$CA$3=CY$1)*('乐容-S级品'!$L$4:$CA$32)),0)</f>
      </c>
      <c r="CZ168" s="280">
        <f>IFERROR(SUMPRODUCT(('控温被PRO-S级品'!$B$2:$B$10=$B168)*('控温被PRO-S级品'!$E$1:$BE$1=CZ$1)*('控温被PRO-S级品'!$E$2:$BE$10)),0)+IFERROR(SUMPRODUCT(('冬被-S级品'!$B$2:$B$10=$B168)*('冬被-S级品'!$E$1:$AW$1=CZ$1)*('冬被-S级品'!$E$2:$AW$10)),0)+IFERROR(SUMPRODUCT(('白止-S级品'!$A$2:$A$26=$B168)*('白止-S级品'!$D$1:$AV$1=CZ$1)*('白止-S级品'!$D$2:$AV$26)),0)+IFERROR(SUMPRODUCT(('乐容-S级品'!$A$4:$A$32=$B168)*('乐容-S级品'!$L$3:$CA$3=CZ$1)*('乐容-S级品'!$L$4:$CA$32)),0)</f>
      </c>
      <c r="DA168" s="280">
        <f>IFERROR(SUMPRODUCT(('控温被PRO-S级品'!$B$2:$B$10=$B168)*('控温被PRO-S级品'!$E$1:$BE$1=DA$1)*('控温被PRO-S级品'!$E$2:$BE$10)),0)+IFERROR(SUMPRODUCT(('冬被-S级品'!$B$2:$B$10=$B168)*('冬被-S级品'!$E$1:$AW$1=DA$1)*('冬被-S级品'!$E$2:$AW$10)),0)+IFERROR(SUMPRODUCT(('白止-S级品'!$A$2:$A$26=$B168)*('白止-S级品'!$D$1:$AV$1=DA$1)*('白止-S级品'!$D$2:$AV$26)),0)+IFERROR(SUMPRODUCT(('乐容-S级品'!$A$4:$A$32=$B168)*('乐容-S级品'!$L$3:$CA$3=DA$1)*('乐容-S级品'!$L$4:$CA$32)),0)</f>
      </c>
      <c r="DB168" s="280">
        <f>IFERROR(SUMPRODUCT(('控温被PRO-S级品'!$B$2:$B$10=$B168)*('控温被PRO-S级品'!$E$1:$BE$1=DB$1)*('控温被PRO-S级品'!$E$2:$BE$10)),0)+IFERROR(SUMPRODUCT(('冬被-S级品'!$B$2:$B$10=$B168)*('冬被-S级品'!$E$1:$AW$1=DB$1)*('冬被-S级品'!$E$2:$AW$10)),0)+IFERROR(SUMPRODUCT(('白止-S级品'!$A$2:$A$26=$B168)*('白止-S级品'!$D$1:$AV$1=DB$1)*('白止-S级品'!$D$2:$AV$26)),0)+IFERROR(SUMPRODUCT(('乐容-S级品'!$A$4:$A$32=$B168)*('乐容-S级品'!$L$3:$CA$3=DB$1)*('乐容-S级品'!$L$4:$CA$32)),0)</f>
      </c>
      <c r="DC168" s="280">
        <f>IFERROR(SUMPRODUCT(('控温被PRO-S级品'!$B$2:$B$10=$B168)*('控温被PRO-S级品'!$E$1:$BE$1=DC$1)*('控温被PRO-S级品'!$E$2:$BE$10)),0)+IFERROR(SUMPRODUCT(('冬被-S级品'!$B$2:$B$10=$B168)*('冬被-S级品'!$E$1:$AW$1=DC$1)*('冬被-S级品'!$E$2:$AW$10)),0)+IFERROR(SUMPRODUCT(('白止-S级品'!$A$2:$A$26=$B168)*('白止-S级品'!$D$1:$AV$1=DC$1)*('白止-S级品'!$D$2:$AV$26)),0)+IFERROR(SUMPRODUCT(('乐容-S级品'!$A$4:$A$32=$B168)*('乐容-S级品'!$L$3:$CA$3=DC$1)*('乐容-S级品'!$L$4:$CA$32)),0)</f>
      </c>
      <c r="DD168" s="280">
        <f>IFERROR(SUMPRODUCT(('控温被PRO-S级品'!$B$2:$B$10=$B168)*('控温被PRO-S级品'!$E$1:$BE$1=DD$1)*('控温被PRO-S级品'!$E$2:$BE$10)),0)+IFERROR(SUMPRODUCT(('冬被-S级品'!$B$2:$B$10=$B168)*('冬被-S级品'!$E$1:$AW$1=DD$1)*('冬被-S级品'!$E$2:$AW$10)),0)+IFERROR(SUMPRODUCT(('白止-S级品'!$A$2:$A$26=$B168)*('白止-S级品'!$D$1:$AV$1=DD$1)*('白止-S级品'!$D$2:$AV$26)),0)+IFERROR(SUMPRODUCT(('乐容-S级品'!$A$4:$A$32=$B168)*('乐容-S级品'!$L$3:$CA$3=DD$1)*('乐容-S级品'!$L$4:$CA$32)),0)</f>
      </c>
      <c r="DE168" s="280">
        <f>IFERROR(SUMPRODUCT(('控温被PRO-S级品'!$B$2:$B$10=$B168)*('控温被PRO-S级品'!$E$1:$BE$1=DE$1)*('控温被PRO-S级品'!$E$2:$BE$10)),0)+IFERROR(SUMPRODUCT(('冬被-S级品'!$B$2:$B$10=$B168)*('冬被-S级品'!$E$1:$AW$1=DE$1)*('冬被-S级品'!$E$2:$AW$10)),0)+IFERROR(SUMPRODUCT(('白止-S级品'!$A$2:$A$26=$B168)*('白止-S级品'!$D$1:$AV$1=DE$1)*('白止-S级品'!$D$2:$AV$26)),0)+IFERROR(SUMPRODUCT(('乐容-S级品'!$A$4:$A$32=$B168)*('乐容-S级品'!$L$3:$CA$3=DE$1)*('乐容-S级品'!$L$4:$CA$32)),0)</f>
      </c>
      <c r="DF168" s="280">
        <f>IFERROR(SUMPRODUCT(('控温被PRO-S级品'!$B$2:$B$10=$B168)*('控温被PRO-S级品'!$E$1:$BE$1=DF$1)*('控温被PRO-S级品'!$E$2:$BE$10)),0)+IFERROR(SUMPRODUCT(('冬被-S级品'!$B$2:$B$10=$B168)*('冬被-S级品'!$E$1:$AW$1=DF$1)*('冬被-S级品'!$E$2:$AW$10)),0)+IFERROR(SUMPRODUCT(('白止-S级品'!$A$2:$A$26=$B168)*('白止-S级品'!$D$1:$AV$1=DF$1)*('白止-S级品'!$D$2:$AV$26)),0)+IFERROR(SUMPRODUCT(('乐容-S级品'!$A$4:$A$32=$B168)*('乐容-S级品'!$L$3:$CA$3=DF$1)*('乐容-S级品'!$L$4:$CA$32)),0)</f>
      </c>
      <c r="DG168" s="280">
        <f>IFERROR(SUMPRODUCT(('控温被PRO-S级品'!$B$2:$B$10=$B168)*('控温被PRO-S级品'!$E$1:$BE$1=DG$1)*('控温被PRO-S级品'!$E$2:$BE$10)),0)+IFERROR(SUMPRODUCT(('冬被-S级品'!$B$2:$B$10=$B168)*('冬被-S级品'!$E$1:$AW$1=DG$1)*('冬被-S级品'!$E$2:$AW$10)),0)+IFERROR(SUMPRODUCT(('白止-S级品'!$A$2:$A$26=$B168)*('白止-S级品'!$D$1:$AV$1=DG$1)*('白止-S级品'!$D$2:$AV$26)),0)+IFERROR(SUMPRODUCT(('乐容-S级品'!$A$4:$A$32=$B168)*('乐容-S级品'!$L$3:$CA$3=DG$1)*('乐容-S级品'!$L$4:$CA$32)),0)</f>
      </c>
      <c r="DH168" s="280">
        <f>IFERROR(SUMPRODUCT(('控温被PRO-S级品'!$B$2:$B$10=$B168)*('控温被PRO-S级品'!$E$1:$BE$1=DH$1)*('控温被PRO-S级品'!$E$2:$BE$10)),0)+IFERROR(SUMPRODUCT(('冬被-S级品'!$B$2:$B$10=$B168)*('冬被-S级品'!$E$1:$AW$1=DH$1)*('冬被-S级品'!$E$2:$AW$10)),0)+IFERROR(SUMPRODUCT(('白止-S级品'!$A$2:$A$26=$B168)*('白止-S级品'!$D$1:$AV$1=DH$1)*('白止-S级品'!$D$2:$AV$26)),0)+IFERROR(SUMPRODUCT(('乐容-S级品'!$A$4:$A$32=$B168)*('乐容-S级品'!$L$3:$CA$3=DH$1)*('乐容-S级品'!$L$4:$CA$32)),0)</f>
      </c>
      <c r="DI168" s="280">
        <f>IFERROR(SUMPRODUCT(('控温被PRO-S级品'!$B$2:$B$10=$B168)*('控温被PRO-S级品'!$E$1:$BE$1=DI$1)*('控温被PRO-S级品'!$E$2:$BE$10)),0)+IFERROR(SUMPRODUCT(('冬被-S级品'!$B$2:$B$10=$B168)*('冬被-S级品'!$E$1:$AW$1=DI$1)*('冬被-S级品'!$E$2:$AW$10)),0)+IFERROR(SUMPRODUCT(('白止-S级品'!$A$2:$A$26=$B168)*('白止-S级品'!$D$1:$AV$1=DI$1)*('白止-S级品'!$D$2:$AV$26)),0)+IFERROR(SUMPRODUCT(('乐容-S级品'!$A$4:$A$32=$B168)*('乐容-S级品'!$L$3:$CA$3=DI$1)*('乐容-S级品'!$L$4:$CA$32)),0)</f>
      </c>
      <c r="DJ168" s="280">
        <f>IFERROR(SUMPRODUCT(('控温被PRO-S级品'!$B$2:$B$10=$B168)*('控温被PRO-S级品'!$E$1:$BE$1=DJ$1)*('控温被PRO-S级品'!$E$2:$BE$10)),0)+IFERROR(SUMPRODUCT(('冬被-S级品'!$B$2:$B$10=$B168)*('冬被-S级品'!$E$1:$AW$1=DJ$1)*('冬被-S级品'!$E$2:$AW$10)),0)+IFERROR(SUMPRODUCT(('白止-S级品'!$A$2:$A$26=$B168)*('白止-S级品'!$D$1:$AV$1=DJ$1)*('白止-S级品'!$D$2:$AV$26)),0)+IFERROR(SUMPRODUCT(('乐容-S级品'!$A$4:$A$32=$B168)*('乐容-S级品'!$L$3:$CA$3=DJ$1)*('乐容-S级品'!$L$4:$CA$32)),0)</f>
      </c>
      <c r="DK168" s="280"/>
      <c r="DL168" s="280"/>
      <c r="DM168" s="280"/>
      <c r="DN168" s="280"/>
      <c r="DO168" s="280"/>
      <c r="DP168" s="280"/>
      <c r="DQ168" s="280"/>
      <c r="DR168" s="280"/>
      <c r="DS168" s="280"/>
      <c r="DT168" s="280"/>
      <c r="DU168" s="280"/>
      <c r="DV168" s="280"/>
      <c r="DW168" s="280">
        <f>VLOOKUP(B168,'系统编码规格'!A:C,3,FALSE)</f>
      </c>
      <c r="DX168" s="280"/>
      <c r="DY168" s="280"/>
      <c r="DZ168" s="280"/>
      <c r="EA168" s="280"/>
      <c r="EB168" s="280"/>
      <c r="EC168" s="280"/>
      <c r="ED168" s="280"/>
      <c r="EE168" s="280"/>
      <c r="EF168" s="280"/>
      <c r="EG168" s="280"/>
      <c r="EH168" s="280"/>
      <c r="EI168" s="280"/>
      <c r="EJ168" s="280"/>
      <c r="EK168" s="280"/>
      <c r="EL168" s="280"/>
      <c r="EM168" s="280"/>
      <c r="EN168" s="280"/>
      <c r="EO168" s="280"/>
      <c r="EP168" s="280"/>
      <c r="EQ168" s="280"/>
      <c r="ER168" s="280"/>
      <c r="ES168" s="280"/>
      <c r="ET168" s="280"/>
      <c r="EU168" s="280"/>
      <c r="EV168" s="280"/>
      <c r="EW168" s="280"/>
      <c r="EX168" s="280"/>
      <c r="EY168" s="280"/>
      <c r="EZ168" s="280"/>
      <c r="FA168" s="280"/>
      <c r="FB168" s="280"/>
      <c r="FC168" s="280"/>
      <c r="FD168" s="280"/>
      <c r="FE168" s="280"/>
      <c r="FF168" s="280"/>
      <c r="FG168" s="280"/>
      <c r="FH168" s="280"/>
      <c r="FI168" s="280"/>
      <c r="FJ168" s="280"/>
      <c r="FK168" s="280"/>
      <c r="FL168" s="280"/>
      <c r="FM168" s="280"/>
      <c r="FN168" s="280"/>
      <c r="FO168" s="280"/>
      <c r="FP168" s="280"/>
      <c r="FQ168" s="280"/>
      <c r="FR168" s="280"/>
      <c r="FS168" s="280"/>
      <c r="FT168" s="280"/>
      <c r="FU168" s="280"/>
      <c r="FV168" s="280"/>
      <c r="FW168" s="280"/>
      <c r="FX168" s="280"/>
      <c r="FY168" s="280"/>
      <c r="FZ168" s="280"/>
      <c r="GA168" s="280"/>
      <c r="GB168" s="280"/>
      <c r="GC168" s="280"/>
      <c r="GD168" s="280"/>
      <c r="GE168" s="280"/>
      <c r="GF168" s="280"/>
      <c r="GG168" s="280"/>
      <c r="GH168" s="280"/>
      <c r="GI168" s="280"/>
      <c r="GJ168" s="280"/>
      <c r="GK168" s="280"/>
      <c r="GL168" s="280"/>
      <c r="GM168" s="280"/>
      <c r="GN168" s="280"/>
      <c r="GO168" s="280"/>
      <c r="GP168" s="280"/>
      <c r="GQ168" s="280"/>
      <c r="GR168" s="280"/>
      <c r="GS168" s="280"/>
      <c r="GT168" s="280"/>
      <c r="GU168" s="280"/>
      <c r="GV168" s="280"/>
    </row>
    <row r="169">
      <c r="A169" s="309" t="str">
        <v>乐容</v>
      </c>
      <c r="B169" s="311" t="str">
        <v>010020105010041-004</v>
      </c>
      <c r="C169" s="309" t="str">
        <v>磨毛床笠</v>
      </c>
      <c r="D169" s="309" t="str">
        <v>颜色:云影黄,床品规格:120cm,系列:普通系列</v>
      </c>
      <c r="E169">
        <f>SUM(F169:GX169)</f>
      </c>
      <c r="F169" s="280">
        <f>IFERROR(SUMPRODUCT(('控温被PRO-S级品'!$B$2:$B$10=$B169)*('控温被PRO-S级品'!$E$1:$BE$1=F$1)*('控温被PRO-S级品'!$E$2:$BE$10)),0)+IFERROR(SUMPRODUCT(('冬被-S级品'!$B$2:$B$10=$B169)*('冬被-S级品'!$E$1:$AW$1=F$1)*('冬被-S级品'!$E$2:$AW$10)),0)+IFERROR(SUMPRODUCT(('白止-S级品'!$A$2:$A$26=$B169)*('白止-S级品'!$D$1:$AV$1=F$1)*('白止-S级品'!$D$2:$AV$26)),0)+IFERROR(SUMPRODUCT(('乐容-S级品'!$A$4:$A$32=$B169)*('乐容-S级品'!$L$3:$CA$3=F$1)*('乐容-S级品'!$L$4:$CA$32)),0)</f>
      </c>
      <c r="G169" s="280">
        <f>IFERROR(SUMPRODUCT(('控温被PRO-S级品'!$B$2:$B$10=$B169)*('控温被PRO-S级品'!$E$1:$BE$1=G$1)*('控温被PRO-S级品'!$E$2:$BE$10)),0)+IFERROR(SUMPRODUCT(('冬被-S级品'!$B$2:$B$10=$B169)*('冬被-S级品'!$E$1:$AW$1=G$1)*('冬被-S级品'!$E$2:$AW$10)),0)+IFERROR(SUMPRODUCT(('白止-S级品'!$A$2:$A$26=$B169)*('白止-S级品'!$D$1:$AV$1=G$1)*('白止-S级品'!$D$2:$AV$26)),0)+IFERROR(SUMPRODUCT(('乐容-S级品'!$A$4:$A$32=$B169)*('乐容-S级品'!$L$3:$CA$3=G$1)*('乐容-S级品'!$L$4:$CA$32)),0)</f>
      </c>
      <c r="H169" s="280">
        <f>IFERROR(SUMPRODUCT(('控温被PRO-S级品'!$B$2:$B$10=$B169)*('控温被PRO-S级品'!$E$1:$BE$1=H$1)*('控温被PRO-S级品'!$E$2:$BE$10)),0)+IFERROR(SUMPRODUCT(('冬被-S级品'!$B$2:$B$10=$B169)*('冬被-S级品'!$E$1:$AW$1=H$1)*('冬被-S级品'!$E$2:$AW$10)),0)+IFERROR(SUMPRODUCT(('白止-S级品'!$A$2:$A$26=$B169)*('白止-S级品'!$D$1:$AV$1=H$1)*('白止-S级品'!$D$2:$AV$26)),0)+IFERROR(SUMPRODUCT(('乐容-S级品'!$A$4:$A$32=$B169)*('乐容-S级品'!$L$3:$CA$3=H$1)*('乐容-S级品'!$L$4:$CA$32)),0)</f>
      </c>
      <c r="I169" s="280">
        <f>IFERROR(SUMPRODUCT(('控温被PRO-S级品'!$B$2:$B$10=$B169)*('控温被PRO-S级品'!$E$1:$BE$1=I$1)*('控温被PRO-S级品'!$E$2:$BE$10)),0)+IFERROR(SUMPRODUCT(('冬被-S级品'!$B$2:$B$10=$B169)*('冬被-S级品'!$E$1:$AW$1=I$1)*('冬被-S级品'!$E$2:$AW$10)),0)+IFERROR(SUMPRODUCT(('白止-S级品'!$A$2:$A$26=$B169)*('白止-S级品'!$D$1:$AV$1=I$1)*('白止-S级品'!$D$2:$AV$26)),0)+IFERROR(SUMPRODUCT(('乐容-S级品'!$A$4:$A$32=$B169)*('乐容-S级品'!$L$3:$CA$3=I$1)*('乐容-S级品'!$L$4:$CA$32)),0)</f>
      </c>
      <c r="J169" s="280">
        <f>IFERROR(SUMPRODUCT(('控温被PRO-S级品'!$B$2:$B$10=$B169)*('控温被PRO-S级品'!$E$1:$BE$1=J$1)*('控温被PRO-S级品'!$E$2:$BE$10)),0)+IFERROR(SUMPRODUCT(('冬被-S级品'!$B$2:$B$10=$B169)*('冬被-S级品'!$E$1:$AW$1=J$1)*('冬被-S级品'!$E$2:$AW$10)),0)+IFERROR(SUMPRODUCT(('白止-S级品'!$A$2:$A$26=$B169)*('白止-S级品'!$D$1:$AV$1=J$1)*('白止-S级品'!$D$2:$AV$26)),0)+IFERROR(SUMPRODUCT(('乐容-S级品'!$A$4:$A$32=$B169)*('乐容-S级品'!$L$3:$CA$3=J$1)*('乐容-S级品'!$L$4:$CA$32)),0)</f>
      </c>
      <c r="K169" s="280">
        <f>IFERROR(SUMPRODUCT(('控温被PRO-S级品'!$B$2:$B$10=$B169)*('控温被PRO-S级品'!$E$1:$BE$1=K$1)*('控温被PRO-S级品'!$E$2:$BE$10)),0)+IFERROR(SUMPRODUCT(('冬被-S级品'!$B$2:$B$10=$B169)*('冬被-S级品'!$E$1:$AW$1=K$1)*('冬被-S级品'!$E$2:$AW$10)),0)+IFERROR(SUMPRODUCT(('白止-S级品'!$A$2:$A$26=$B169)*('白止-S级品'!$D$1:$AV$1=K$1)*('白止-S级品'!$D$2:$AV$26)),0)+IFERROR(SUMPRODUCT(('乐容-S级品'!$A$4:$A$32=$B169)*('乐容-S级品'!$L$3:$CA$3=K$1)*('乐容-S级品'!$L$4:$CA$32)),0)</f>
      </c>
      <c r="L169" s="280">
        <f>IFERROR(SUMPRODUCT(('控温被PRO-S级品'!$B$2:$B$10=$B169)*('控温被PRO-S级品'!$E$1:$BE$1=L$1)*('控温被PRO-S级品'!$E$2:$BE$10)),0)+IFERROR(SUMPRODUCT(('冬被-S级品'!$B$2:$B$10=$B169)*('冬被-S级品'!$E$1:$AW$1=L$1)*('冬被-S级品'!$E$2:$AW$10)),0)+IFERROR(SUMPRODUCT(('白止-S级品'!$A$2:$A$26=$B169)*('白止-S级品'!$D$1:$AV$1=L$1)*('白止-S级品'!$D$2:$AV$26)),0)+IFERROR(SUMPRODUCT(('乐容-S级品'!$A$4:$A$32=$B169)*('乐容-S级品'!$L$3:$CA$3=L$1)*('乐容-S级品'!$L$4:$CA$32)),0)</f>
      </c>
      <c r="M169" s="280">
        <f>IFERROR(SUMPRODUCT(('控温被PRO-S级品'!$B$2:$B$10=$B169)*('控温被PRO-S级品'!$E$1:$BE$1=M$1)*('控温被PRO-S级品'!$E$2:$BE$10)),0)+IFERROR(SUMPRODUCT(('冬被-S级品'!$B$2:$B$10=$B169)*('冬被-S级品'!$E$1:$AW$1=M$1)*('冬被-S级品'!$E$2:$AW$10)),0)+IFERROR(SUMPRODUCT(('白止-S级品'!$A$2:$A$26=$B169)*('白止-S级品'!$D$1:$AV$1=M$1)*('白止-S级品'!$D$2:$AV$26)),0)+IFERROR(SUMPRODUCT(('乐容-S级品'!$A$4:$A$32=$B169)*('乐容-S级品'!$L$3:$CA$3=M$1)*('乐容-S级品'!$L$4:$CA$32)),0)</f>
      </c>
      <c r="N169" s="280">
        <f>IFERROR(SUMPRODUCT(('控温被PRO-S级品'!$B$2:$B$10=$B169)*('控温被PRO-S级品'!$E$1:$BE$1=N$1)*('控温被PRO-S级品'!$E$2:$BE$10)),0)+IFERROR(SUMPRODUCT(('冬被-S级品'!$B$2:$B$10=$B169)*('冬被-S级品'!$E$1:$AW$1=N$1)*('冬被-S级品'!$E$2:$AW$10)),0)+IFERROR(SUMPRODUCT(('白止-S级品'!$A$2:$A$26=$B169)*('白止-S级品'!$D$1:$AV$1=N$1)*('白止-S级品'!$D$2:$AV$26)),0)+IFERROR(SUMPRODUCT(('乐容-S级品'!$A$4:$A$32=$B169)*('乐容-S级品'!$L$3:$CA$3=N$1)*('乐容-S级品'!$L$4:$CA$32)),0)</f>
      </c>
      <c r="O169" s="280">
        <f>IFERROR(SUMPRODUCT(('控温被PRO-S级品'!$B$2:$B$10=$B169)*('控温被PRO-S级品'!$E$1:$BE$1=O$1)*('控温被PRO-S级品'!$E$2:$BE$10)),0)+IFERROR(SUMPRODUCT(('冬被-S级品'!$B$2:$B$10=$B169)*('冬被-S级品'!$E$1:$AW$1=O$1)*('冬被-S级品'!$E$2:$AW$10)),0)+IFERROR(SUMPRODUCT(('白止-S级品'!$A$2:$A$26=$B169)*('白止-S级品'!$D$1:$AV$1=O$1)*('白止-S级品'!$D$2:$AV$26)),0)+IFERROR(SUMPRODUCT(('乐容-S级品'!$A$4:$A$32=$B169)*('乐容-S级品'!$L$3:$CA$3=O$1)*('乐容-S级品'!$L$4:$CA$32)),0)</f>
      </c>
      <c r="P169" s="280">
        <f>IFERROR(SUMPRODUCT(('控温被PRO-S级品'!$B$2:$B$10=$B169)*('控温被PRO-S级品'!$E$1:$BE$1=P$1)*('控温被PRO-S级品'!$E$2:$BE$10)),0)+IFERROR(SUMPRODUCT(('冬被-S级品'!$B$2:$B$10=$B169)*('冬被-S级品'!$E$1:$AW$1=P$1)*('冬被-S级品'!$E$2:$AW$10)),0)+IFERROR(SUMPRODUCT(('白止-S级品'!$A$2:$A$26=$B169)*('白止-S级品'!$D$1:$AV$1=P$1)*('白止-S级品'!$D$2:$AV$26)),0)+IFERROR(SUMPRODUCT(('乐容-S级品'!$A$4:$A$32=$B169)*('乐容-S级品'!$L$3:$CA$3=P$1)*('乐容-S级品'!$L$4:$CA$32)),0)</f>
      </c>
      <c r="Q169" s="280">
        <f>IFERROR(SUMPRODUCT(('控温被PRO-S级品'!$B$2:$B$10=$B169)*('控温被PRO-S级品'!$E$1:$BE$1=Q$1)*('控温被PRO-S级品'!$E$2:$BE$10)),0)+IFERROR(SUMPRODUCT(('冬被-S级品'!$B$2:$B$10=$B169)*('冬被-S级品'!$E$1:$AW$1=Q$1)*('冬被-S级品'!$E$2:$AW$10)),0)+IFERROR(SUMPRODUCT(('白止-S级品'!$A$2:$A$26=$B169)*('白止-S级品'!$D$1:$AV$1=Q$1)*('白止-S级品'!$D$2:$AV$26)),0)+IFERROR(SUMPRODUCT(('乐容-S级品'!$A$4:$A$32=$B169)*('乐容-S级品'!$L$3:$CA$3=Q$1)*('乐容-S级品'!$L$4:$CA$32)),0)</f>
      </c>
      <c r="R169" s="280">
        <f>IFERROR(SUMPRODUCT(('控温被PRO-S级品'!$B$2:$B$10=$B169)*('控温被PRO-S级品'!$E$1:$BE$1=R$1)*('控温被PRO-S级品'!$E$2:$BE$10)),0)+IFERROR(SUMPRODUCT(('冬被-S级品'!$B$2:$B$10=$B169)*('冬被-S级品'!$E$1:$AW$1=R$1)*('冬被-S级品'!$E$2:$AW$10)),0)+IFERROR(SUMPRODUCT(('白止-S级品'!$A$2:$A$26=$B169)*('白止-S级品'!$D$1:$AV$1=R$1)*('白止-S级品'!$D$2:$AV$26)),0)+IFERROR(SUMPRODUCT(('乐容-S级品'!$A$4:$A$32=$B169)*('乐容-S级品'!$L$3:$CA$3=R$1)*('乐容-S级品'!$L$4:$CA$32)),0)</f>
      </c>
      <c r="S169" s="280">
        <f>IFERROR(SUMPRODUCT(('控温被PRO-S级品'!$B$2:$B$10=$B169)*('控温被PRO-S级品'!$E$1:$BE$1=S$1)*('控温被PRO-S级品'!$E$2:$BE$10)),0)+IFERROR(SUMPRODUCT(('冬被-S级品'!$B$2:$B$10=$B169)*('冬被-S级品'!$E$1:$AW$1=S$1)*('冬被-S级品'!$E$2:$AW$10)),0)+IFERROR(SUMPRODUCT(('白止-S级品'!$A$2:$A$26=$B169)*('白止-S级品'!$D$1:$AV$1=S$1)*('白止-S级品'!$D$2:$AV$26)),0)+IFERROR(SUMPRODUCT(('乐容-S级品'!$A$4:$A$32=$B169)*('乐容-S级品'!$L$3:$CA$3=S$1)*('乐容-S级品'!$L$4:$CA$32)),0)</f>
      </c>
      <c r="T169" s="280">
        <f>IFERROR(SUMPRODUCT(('控温被PRO-S级品'!$B$2:$B$10=$B169)*('控温被PRO-S级品'!$E$1:$BE$1=T$1)*('控温被PRO-S级品'!$E$2:$BE$10)),0)+IFERROR(SUMPRODUCT(('冬被-S级品'!$B$2:$B$10=$B169)*('冬被-S级品'!$E$1:$AW$1=T$1)*('冬被-S级品'!$E$2:$AW$10)),0)+IFERROR(SUMPRODUCT(('白止-S级品'!$A$2:$A$26=$B169)*('白止-S级品'!$D$1:$AV$1=T$1)*('白止-S级品'!$D$2:$AV$26)),0)+IFERROR(SUMPRODUCT(('乐容-S级品'!$A$4:$A$32=$B169)*('乐容-S级品'!$L$3:$CA$3=T$1)*('乐容-S级品'!$L$4:$CA$32)),0)</f>
      </c>
      <c r="U169" s="280">
        <f>IFERROR(SUMPRODUCT(('控温被PRO-S级品'!$B$2:$B$10=$B169)*('控温被PRO-S级品'!$E$1:$BE$1=U$1)*('控温被PRO-S级品'!$E$2:$BE$10)),0)+IFERROR(SUMPRODUCT(('冬被-S级品'!$B$2:$B$10=$B169)*('冬被-S级品'!$E$1:$AW$1=U$1)*('冬被-S级品'!$E$2:$AW$10)),0)+IFERROR(SUMPRODUCT(('白止-S级品'!$A$2:$A$26=$B169)*('白止-S级品'!$D$1:$AV$1=U$1)*('白止-S级品'!$D$2:$AV$26)),0)+IFERROR(SUMPRODUCT(('乐容-S级品'!$A$4:$A$32=$B169)*('乐容-S级品'!$L$3:$CA$3=U$1)*('乐容-S级品'!$L$4:$CA$32)),0)</f>
      </c>
      <c r="V169" s="280">
        <f>IFERROR(SUMPRODUCT(('控温被PRO-S级品'!$B$2:$B$10=$B169)*('控温被PRO-S级品'!$E$1:$BE$1=V$1)*('控温被PRO-S级品'!$E$2:$BE$10)),0)+IFERROR(SUMPRODUCT(('冬被-S级品'!$B$2:$B$10=$B169)*('冬被-S级品'!$E$1:$AW$1=V$1)*('冬被-S级品'!$E$2:$AW$10)),0)+IFERROR(SUMPRODUCT(('白止-S级品'!$A$2:$A$26=$B169)*('白止-S级品'!$D$1:$AV$1=V$1)*('白止-S级品'!$D$2:$AV$26)),0)+IFERROR(SUMPRODUCT(('乐容-S级品'!$A$4:$A$32=$B169)*('乐容-S级品'!$L$3:$CA$3=V$1)*('乐容-S级品'!$L$4:$CA$32)),0)</f>
      </c>
      <c r="W169" s="280">
        <f>IFERROR(SUMPRODUCT(('控温被PRO-S级品'!$B$2:$B$10=$B169)*('控温被PRO-S级品'!$E$1:$BE$1=W$1)*('控温被PRO-S级品'!$E$2:$BE$10)),0)+IFERROR(SUMPRODUCT(('冬被-S级品'!$B$2:$B$10=$B169)*('冬被-S级品'!$E$1:$AW$1=W$1)*('冬被-S级品'!$E$2:$AW$10)),0)+IFERROR(SUMPRODUCT(('白止-S级品'!$A$2:$A$26=$B169)*('白止-S级品'!$D$1:$AV$1=W$1)*('白止-S级品'!$D$2:$AV$26)),0)+IFERROR(SUMPRODUCT(('乐容-S级品'!$A$4:$A$32=$B169)*('乐容-S级品'!$L$3:$CA$3=W$1)*('乐容-S级品'!$L$4:$CA$32)),0)</f>
      </c>
      <c r="X169" s="280">
        <f>IFERROR(SUMPRODUCT(('控温被PRO-S级品'!$B$2:$B$10=$B169)*('控温被PRO-S级品'!$E$1:$BE$1=X$1)*('控温被PRO-S级品'!$E$2:$BE$10)),0)+IFERROR(SUMPRODUCT(('冬被-S级品'!$B$2:$B$10=$B169)*('冬被-S级品'!$E$1:$AW$1=X$1)*('冬被-S级品'!$E$2:$AW$10)),0)+IFERROR(SUMPRODUCT(('白止-S级品'!$A$2:$A$26=$B169)*('白止-S级品'!$D$1:$AV$1=X$1)*('白止-S级品'!$D$2:$AV$26)),0)+IFERROR(SUMPRODUCT(('乐容-S级品'!$A$4:$A$32=$B169)*('乐容-S级品'!$L$3:$CA$3=X$1)*('乐容-S级品'!$L$4:$CA$32)),0)</f>
      </c>
      <c r="Y169" s="280">
        <f>IFERROR(SUMPRODUCT(('控温被PRO-S级品'!$B$2:$B$10=$B169)*('控温被PRO-S级品'!$E$1:$BE$1=Y$1)*('控温被PRO-S级品'!$E$2:$BE$10)),0)+IFERROR(SUMPRODUCT(('冬被-S级品'!$B$2:$B$10=$B169)*('冬被-S级品'!$E$1:$AW$1=Y$1)*('冬被-S级品'!$E$2:$AW$10)),0)+IFERROR(SUMPRODUCT(('白止-S级品'!$A$2:$A$26=$B169)*('白止-S级品'!$D$1:$AV$1=Y$1)*('白止-S级品'!$D$2:$AV$26)),0)+IFERROR(SUMPRODUCT(('乐容-S级品'!$A$4:$A$32=$B169)*('乐容-S级品'!$L$3:$CA$3=Y$1)*('乐容-S级品'!$L$4:$CA$32)),0)</f>
      </c>
      <c r="Z169" s="280">
        <f>IFERROR(SUMPRODUCT(('控温被PRO-S级品'!$B$2:$B$10=$B169)*('控温被PRO-S级品'!$E$1:$BE$1=Z$1)*('控温被PRO-S级品'!$E$2:$BE$10)),0)+IFERROR(SUMPRODUCT(('冬被-S级品'!$B$2:$B$10=$B169)*('冬被-S级品'!$E$1:$AW$1=Z$1)*('冬被-S级品'!$E$2:$AW$10)),0)+IFERROR(SUMPRODUCT(('白止-S级品'!$A$2:$A$26=$B169)*('白止-S级品'!$D$1:$AV$1=Z$1)*('白止-S级品'!$D$2:$AV$26)),0)+IFERROR(SUMPRODUCT(('乐容-S级品'!$A$4:$A$32=$B169)*('乐容-S级品'!$L$3:$CA$3=Z$1)*('乐容-S级品'!$L$4:$CA$32)),0)</f>
      </c>
      <c r="AA169" s="280">
        <f>IFERROR(SUMPRODUCT(('控温被PRO-S级品'!$B$2:$B$10=$B169)*('控温被PRO-S级品'!$E$1:$BE$1=AA$1)*('控温被PRO-S级品'!$E$2:$BE$10)),0)+IFERROR(SUMPRODUCT(('冬被-S级品'!$B$2:$B$10=$B169)*('冬被-S级品'!$E$1:$AW$1=AA$1)*('冬被-S级品'!$E$2:$AW$10)),0)+IFERROR(SUMPRODUCT(('白止-S级品'!$A$2:$A$26=$B169)*('白止-S级品'!$D$1:$AV$1=AA$1)*('白止-S级品'!$D$2:$AV$26)),0)+IFERROR(SUMPRODUCT(('乐容-S级品'!$A$4:$A$32=$B169)*('乐容-S级品'!$L$3:$CA$3=AA$1)*('乐容-S级品'!$L$4:$CA$32)),0)</f>
      </c>
      <c r="AB169" s="280">
        <f>IFERROR(SUMPRODUCT(('控温被PRO-S级品'!$B$2:$B$10=$B169)*('控温被PRO-S级品'!$E$1:$BE$1=AB$1)*('控温被PRO-S级品'!$E$2:$BE$10)),0)+IFERROR(SUMPRODUCT(('冬被-S级品'!$B$2:$B$10=$B169)*('冬被-S级品'!$E$1:$AW$1=AB$1)*('冬被-S级品'!$E$2:$AW$10)),0)+IFERROR(SUMPRODUCT(('白止-S级品'!$A$2:$A$26=$B169)*('白止-S级品'!$D$1:$AV$1=AB$1)*('白止-S级品'!$D$2:$AV$26)),0)+IFERROR(SUMPRODUCT(('乐容-S级品'!$A$4:$A$32=$B169)*('乐容-S级品'!$L$3:$CA$3=AB$1)*('乐容-S级品'!$L$4:$CA$32)),0)</f>
      </c>
      <c r="AC169" s="280">
        <f>IFERROR(SUMPRODUCT(('控温被PRO-S级品'!$B$2:$B$10=$B169)*('控温被PRO-S级品'!$E$1:$BE$1=AC$1)*('控温被PRO-S级品'!$E$2:$BE$10)),0)+IFERROR(SUMPRODUCT(('冬被-S级品'!$B$2:$B$10=$B169)*('冬被-S级品'!$E$1:$AW$1=AC$1)*('冬被-S级品'!$E$2:$AW$10)),0)+IFERROR(SUMPRODUCT(('白止-S级品'!$A$2:$A$26=$B169)*('白止-S级品'!$D$1:$AV$1=AC$1)*('白止-S级品'!$D$2:$AV$26)),0)+IFERROR(SUMPRODUCT(('乐容-S级品'!$A$4:$A$32=$B169)*('乐容-S级品'!$L$3:$CA$3=AC$1)*('乐容-S级品'!$L$4:$CA$32)),0)</f>
      </c>
      <c r="AD169" s="280">
        <f>IFERROR(SUMPRODUCT(('控温被PRO-S级品'!$B$2:$B$10=$B169)*('控温被PRO-S级品'!$E$1:$BE$1=AD$1)*('控温被PRO-S级品'!$E$2:$BE$10)),0)+IFERROR(SUMPRODUCT(('冬被-S级品'!$B$2:$B$10=$B169)*('冬被-S级品'!$E$1:$AW$1=AD$1)*('冬被-S级品'!$E$2:$AW$10)),0)+IFERROR(SUMPRODUCT(('白止-S级品'!$A$2:$A$26=$B169)*('白止-S级品'!$D$1:$AV$1=AD$1)*('白止-S级品'!$D$2:$AV$26)),0)+IFERROR(SUMPRODUCT(('乐容-S级品'!$A$4:$A$32=$B169)*('乐容-S级品'!$L$3:$CA$3=AD$1)*('乐容-S级品'!$L$4:$CA$32)),0)</f>
      </c>
      <c r="AE169" s="280">
        <f>IFERROR(SUMPRODUCT(('控温被PRO-S级品'!$B$2:$B$10=$B169)*('控温被PRO-S级品'!$E$1:$BE$1=AE$1)*('控温被PRO-S级品'!$E$2:$BE$10)),0)+IFERROR(SUMPRODUCT(('冬被-S级品'!$B$2:$B$10=$B169)*('冬被-S级品'!$E$1:$AW$1=AE$1)*('冬被-S级品'!$E$2:$AW$10)),0)+IFERROR(SUMPRODUCT(('白止-S级品'!$A$2:$A$26=$B169)*('白止-S级品'!$D$1:$AV$1=AE$1)*('白止-S级品'!$D$2:$AV$26)),0)+IFERROR(SUMPRODUCT(('乐容-S级品'!$A$4:$A$32=$B169)*('乐容-S级品'!$L$3:$CA$3=AE$1)*('乐容-S级品'!$L$4:$CA$32)),0)</f>
      </c>
      <c r="AF169" s="280">
        <f>IFERROR(SUMPRODUCT(('控温被PRO-S级品'!$B$2:$B$10=$B169)*('控温被PRO-S级品'!$E$1:$BE$1=AF$1)*('控温被PRO-S级品'!$E$2:$BE$10)),0)+IFERROR(SUMPRODUCT(('冬被-S级品'!$B$2:$B$10=$B169)*('冬被-S级品'!$E$1:$AW$1=AF$1)*('冬被-S级品'!$E$2:$AW$10)),0)+IFERROR(SUMPRODUCT(('白止-S级品'!$A$2:$A$26=$B169)*('白止-S级品'!$D$1:$AV$1=AF$1)*('白止-S级品'!$D$2:$AV$26)),0)+IFERROR(SUMPRODUCT(('乐容-S级品'!$A$4:$A$32=$B169)*('乐容-S级品'!$L$3:$CA$3=AF$1)*('乐容-S级品'!$L$4:$CA$32)),0)</f>
      </c>
      <c r="AG169" s="280">
        <f>IFERROR(SUMPRODUCT(('控温被PRO-S级品'!$B$2:$B$10=$B169)*('控温被PRO-S级品'!$E$1:$BE$1=AG$1)*('控温被PRO-S级品'!$E$2:$BE$10)),0)+IFERROR(SUMPRODUCT(('冬被-S级品'!$B$2:$B$10=$B169)*('冬被-S级品'!$E$1:$AW$1=AG$1)*('冬被-S级品'!$E$2:$AW$10)),0)+IFERROR(SUMPRODUCT(('白止-S级品'!$A$2:$A$26=$B169)*('白止-S级品'!$D$1:$AV$1=AG$1)*('白止-S级品'!$D$2:$AV$26)),0)+IFERROR(SUMPRODUCT(('乐容-S级品'!$A$4:$A$32=$B169)*('乐容-S级品'!$L$3:$CA$3=AG$1)*('乐容-S级品'!$L$4:$CA$32)),0)</f>
      </c>
      <c r="AH169" s="280">
        <f>IFERROR(SUMPRODUCT(('控温被PRO-S级品'!$B$2:$B$10=$B169)*('控温被PRO-S级品'!$E$1:$BE$1=AH$1)*('控温被PRO-S级品'!$E$2:$BE$10)),0)+IFERROR(SUMPRODUCT(('冬被-S级品'!$B$2:$B$10=$B169)*('冬被-S级品'!$E$1:$AW$1=AH$1)*('冬被-S级品'!$E$2:$AW$10)),0)+IFERROR(SUMPRODUCT(('白止-S级品'!$A$2:$A$26=$B169)*('白止-S级品'!$D$1:$AV$1=AH$1)*('白止-S级品'!$D$2:$AV$26)),0)+IFERROR(SUMPRODUCT(('乐容-S级品'!$A$4:$A$32=$B169)*('乐容-S级品'!$L$3:$CA$3=AH$1)*('乐容-S级品'!$L$4:$CA$32)),0)</f>
      </c>
      <c r="AI169" s="280">
        <f>IFERROR(SUMPRODUCT(('控温被PRO-S级品'!$B$2:$B$10=$B169)*('控温被PRO-S级品'!$E$1:$BE$1=AI$1)*('控温被PRO-S级品'!$E$2:$BE$10)),0)+IFERROR(SUMPRODUCT(('冬被-S级品'!$B$2:$B$10=$B169)*('冬被-S级品'!$E$1:$AW$1=AI$1)*('冬被-S级品'!$E$2:$AW$10)),0)+IFERROR(SUMPRODUCT(('白止-S级品'!$A$2:$A$26=$B169)*('白止-S级品'!$D$1:$AV$1=AI$1)*('白止-S级品'!$D$2:$AV$26)),0)+IFERROR(SUMPRODUCT(('乐容-S级品'!$A$4:$A$32=$B169)*('乐容-S级品'!$L$3:$CA$3=AI$1)*('乐容-S级品'!$L$4:$CA$32)),0)</f>
      </c>
      <c r="AJ169" s="280">
        <f>IFERROR(SUMPRODUCT(('控温被PRO-S级品'!$B$2:$B$10=$B169)*('控温被PRO-S级品'!$E$1:$BE$1=AJ$1)*('控温被PRO-S级品'!$E$2:$BE$10)),0)+IFERROR(SUMPRODUCT(('冬被-S级品'!$B$2:$B$10=$B169)*('冬被-S级品'!$E$1:$AW$1=AJ$1)*('冬被-S级品'!$E$2:$AW$10)),0)+IFERROR(SUMPRODUCT(('白止-S级品'!$A$2:$A$26=$B169)*('白止-S级品'!$D$1:$AV$1=AJ$1)*('白止-S级品'!$D$2:$AV$26)),0)+IFERROR(SUMPRODUCT(('乐容-S级品'!$A$4:$A$32=$B169)*('乐容-S级品'!$L$3:$CA$3=AJ$1)*('乐容-S级品'!$L$4:$CA$32)),0)</f>
      </c>
      <c r="AK169" s="280">
        <f>IFERROR(SUMPRODUCT(('控温被PRO-S级品'!$B$2:$B$10=$B169)*('控温被PRO-S级品'!$E$1:$BE$1=AK$1)*('控温被PRO-S级品'!$E$2:$BE$10)),0)+IFERROR(SUMPRODUCT(('冬被-S级品'!$B$2:$B$10=$B169)*('冬被-S级品'!$E$1:$AW$1=AK$1)*('冬被-S级品'!$E$2:$AW$10)),0)+IFERROR(SUMPRODUCT(('白止-S级品'!$A$2:$A$26=$B169)*('白止-S级品'!$D$1:$AV$1=AK$1)*('白止-S级品'!$D$2:$AV$26)),0)+IFERROR(SUMPRODUCT(('乐容-S级品'!$A$4:$A$32=$B169)*('乐容-S级品'!$L$3:$CA$3=AK$1)*('乐容-S级品'!$L$4:$CA$32)),0)</f>
      </c>
      <c r="AL169" s="280">
        <f>IFERROR(SUMPRODUCT(('控温被PRO-S级品'!$B$2:$B$10=$B169)*('控温被PRO-S级品'!$E$1:$BE$1=AL$1)*('控温被PRO-S级品'!$E$2:$BE$10)),0)+IFERROR(SUMPRODUCT(('冬被-S级品'!$B$2:$B$10=$B169)*('冬被-S级品'!$E$1:$AW$1=AL$1)*('冬被-S级品'!$E$2:$AW$10)),0)+IFERROR(SUMPRODUCT(('白止-S级品'!$A$2:$A$26=$B169)*('白止-S级品'!$D$1:$AV$1=AL$1)*('白止-S级品'!$D$2:$AV$26)),0)+IFERROR(SUMPRODUCT(('乐容-S级品'!$A$4:$A$32=$B169)*('乐容-S级品'!$L$3:$CA$3=AL$1)*('乐容-S级品'!$L$4:$CA$32)),0)</f>
      </c>
      <c r="AM169" s="280">
        <f>IFERROR(SUMPRODUCT(('控温被PRO-S级品'!$B$2:$B$10=$B169)*('控温被PRO-S级品'!$E$1:$BE$1=AM$1)*('控温被PRO-S级品'!$E$2:$BE$10)),0)+IFERROR(SUMPRODUCT(('冬被-S级品'!$B$2:$B$10=$B169)*('冬被-S级品'!$E$1:$AW$1=AM$1)*('冬被-S级品'!$E$2:$AW$10)),0)+IFERROR(SUMPRODUCT(('白止-S级品'!$A$2:$A$26=$B169)*('白止-S级品'!$D$1:$AV$1=AM$1)*('白止-S级品'!$D$2:$AV$26)),0)+IFERROR(SUMPRODUCT(('乐容-S级品'!$A$4:$A$32=$B169)*('乐容-S级品'!$L$3:$CA$3=AM$1)*('乐容-S级品'!$L$4:$CA$32)),0)</f>
      </c>
      <c r="AN169" s="280">
        <f>IFERROR(SUMPRODUCT(('控温被PRO-S级品'!$B$2:$B$10=$B169)*('控温被PRO-S级品'!$E$1:$BE$1=AN$1)*('控温被PRO-S级品'!$E$2:$BE$10)),0)+IFERROR(SUMPRODUCT(('冬被-S级品'!$B$2:$B$10=$B169)*('冬被-S级品'!$E$1:$AW$1=AN$1)*('冬被-S级品'!$E$2:$AW$10)),0)+IFERROR(SUMPRODUCT(('白止-S级品'!$A$2:$A$26=$B169)*('白止-S级品'!$D$1:$AV$1=AN$1)*('白止-S级品'!$D$2:$AV$26)),0)+IFERROR(SUMPRODUCT(('乐容-S级品'!$A$4:$A$32=$B169)*('乐容-S级品'!$L$3:$CA$3=AN$1)*('乐容-S级品'!$L$4:$CA$32)),0)</f>
      </c>
      <c r="AO169" s="280">
        <f>IFERROR(SUMPRODUCT(('控温被PRO-S级品'!$B$2:$B$10=$B169)*('控温被PRO-S级品'!$E$1:$BE$1=AO$1)*('控温被PRO-S级品'!$E$2:$BE$10)),0)+IFERROR(SUMPRODUCT(('冬被-S级品'!$B$2:$B$10=$B169)*('冬被-S级品'!$E$1:$AW$1=AO$1)*('冬被-S级品'!$E$2:$AW$10)),0)+IFERROR(SUMPRODUCT(('白止-S级品'!$A$2:$A$26=$B169)*('白止-S级品'!$D$1:$AV$1=AO$1)*('白止-S级品'!$D$2:$AV$26)),0)+IFERROR(SUMPRODUCT(('乐容-S级品'!$A$4:$A$32=$B169)*('乐容-S级品'!$L$3:$CA$3=AO$1)*('乐容-S级品'!$L$4:$CA$32)),0)</f>
      </c>
      <c r="AP169" s="280">
        <f>IFERROR(SUMPRODUCT(('控温被PRO-S级品'!$B$2:$B$10=$B169)*('控温被PRO-S级品'!$E$1:$BE$1=AP$1)*('控温被PRO-S级品'!$E$2:$BE$10)),0)+IFERROR(SUMPRODUCT(('冬被-S级品'!$B$2:$B$10=$B169)*('冬被-S级品'!$E$1:$AW$1=AP$1)*('冬被-S级品'!$E$2:$AW$10)),0)+IFERROR(SUMPRODUCT(('白止-S级品'!$A$2:$A$26=$B169)*('白止-S级品'!$D$1:$AV$1=AP$1)*('白止-S级品'!$D$2:$AV$26)),0)+IFERROR(SUMPRODUCT(('乐容-S级品'!$A$4:$A$32=$B169)*('乐容-S级品'!$L$3:$CA$3=AP$1)*('乐容-S级品'!$L$4:$CA$32)),0)</f>
      </c>
      <c r="AQ169" s="280">
        <f>IFERROR(SUMPRODUCT(('控温被PRO-S级品'!$B$2:$B$10=$B169)*('控温被PRO-S级品'!$E$1:$BE$1=AQ$1)*('控温被PRO-S级品'!$E$2:$BE$10)),0)+IFERROR(SUMPRODUCT(('冬被-S级品'!$B$2:$B$10=$B169)*('冬被-S级品'!$E$1:$AW$1=AQ$1)*('冬被-S级品'!$E$2:$AW$10)),0)+IFERROR(SUMPRODUCT(('白止-S级品'!$A$2:$A$26=$B169)*('白止-S级品'!$D$1:$AV$1=AQ$1)*('白止-S级品'!$D$2:$AV$26)),0)+IFERROR(SUMPRODUCT(('乐容-S级品'!$A$4:$A$32=$B169)*('乐容-S级品'!$L$3:$CA$3=AQ$1)*('乐容-S级品'!$L$4:$CA$32)),0)</f>
      </c>
      <c r="AR169" s="280">
        <f>IFERROR(SUMPRODUCT(('控温被PRO-S级品'!$B$2:$B$10=$B169)*('控温被PRO-S级品'!$E$1:$BE$1=AR$1)*('控温被PRO-S级品'!$E$2:$BE$10)),0)+IFERROR(SUMPRODUCT(('冬被-S级品'!$B$2:$B$10=$B169)*('冬被-S级品'!$E$1:$AW$1=AR$1)*('冬被-S级品'!$E$2:$AW$10)),0)+IFERROR(SUMPRODUCT(('白止-S级品'!$A$2:$A$26=$B169)*('白止-S级品'!$D$1:$AV$1=AR$1)*('白止-S级品'!$D$2:$AV$26)),0)+IFERROR(SUMPRODUCT(('乐容-S级品'!$A$4:$A$32=$B169)*('乐容-S级品'!$L$3:$CA$3=AR$1)*('乐容-S级品'!$L$4:$CA$32)),0)</f>
      </c>
      <c r="AS169" s="280">
        <f>IFERROR(SUMPRODUCT(('控温被PRO-S级品'!$B$2:$B$10=$B169)*('控温被PRO-S级品'!$E$1:$BE$1=AS$1)*('控温被PRO-S级品'!$E$2:$BE$10)),0)+IFERROR(SUMPRODUCT(('冬被-S级品'!$B$2:$B$10=$B169)*('冬被-S级品'!$E$1:$AW$1=AS$1)*('冬被-S级品'!$E$2:$AW$10)),0)+IFERROR(SUMPRODUCT(('白止-S级品'!$A$2:$A$26=$B169)*('白止-S级品'!$D$1:$AV$1=AS$1)*('白止-S级品'!$D$2:$AV$26)),0)+IFERROR(SUMPRODUCT(('乐容-S级品'!$A$4:$A$32=$B169)*('乐容-S级品'!$L$3:$CA$3=AS$1)*('乐容-S级品'!$L$4:$CA$32)),0)</f>
      </c>
      <c r="AT169" s="280">
        <f>IFERROR(SUMPRODUCT(('控温被PRO-S级品'!$B$2:$B$10=$B169)*('控温被PRO-S级品'!$E$1:$BE$1=AT$1)*('控温被PRO-S级品'!$E$2:$BE$10)),0)+IFERROR(SUMPRODUCT(('冬被-S级品'!$B$2:$B$10=$B169)*('冬被-S级品'!$E$1:$AW$1=AT$1)*('冬被-S级品'!$E$2:$AW$10)),0)+IFERROR(SUMPRODUCT(('白止-S级品'!$A$2:$A$26=$B169)*('白止-S级品'!$D$1:$AV$1=AT$1)*('白止-S级品'!$D$2:$AV$26)),0)+IFERROR(SUMPRODUCT(('乐容-S级品'!$A$4:$A$32=$B169)*('乐容-S级品'!$L$3:$CA$3=AT$1)*('乐容-S级品'!$L$4:$CA$32)),0)</f>
      </c>
      <c r="AU169" s="280">
        <f>IFERROR(SUMPRODUCT(('控温被PRO-S级品'!$B$2:$B$10=$B169)*('控温被PRO-S级品'!$E$1:$BE$1=AU$1)*('控温被PRO-S级品'!$E$2:$BE$10)),0)+IFERROR(SUMPRODUCT(('冬被-S级品'!$B$2:$B$10=$B169)*('冬被-S级品'!$E$1:$AW$1=AU$1)*('冬被-S级品'!$E$2:$AW$10)),0)+IFERROR(SUMPRODUCT(('白止-S级品'!$A$2:$A$26=$B169)*('白止-S级品'!$D$1:$AV$1=AU$1)*('白止-S级品'!$D$2:$AV$26)),0)+IFERROR(SUMPRODUCT(('乐容-S级品'!$A$4:$A$32=$B169)*('乐容-S级品'!$L$3:$CA$3=AU$1)*('乐容-S级品'!$L$4:$CA$32)),0)</f>
      </c>
      <c r="AV169" s="280">
        <f>IFERROR(SUMPRODUCT(('控温被PRO-S级品'!$B$2:$B$10=$B169)*('控温被PRO-S级品'!$E$1:$BE$1=AV$1)*('控温被PRO-S级品'!$E$2:$BE$10)),0)+IFERROR(SUMPRODUCT(('冬被-S级品'!$B$2:$B$10=$B169)*('冬被-S级品'!$E$1:$AW$1=AV$1)*('冬被-S级品'!$E$2:$AW$10)),0)+IFERROR(SUMPRODUCT(('白止-S级品'!$A$2:$A$26=$B169)*('白止-S级品'!$D$1:$AV$1=AV$1)*('白止-S级品'!$D$2:$AV$26)),0)+IFERROR(SUMPRODUCT(('乐容-S级品'!$A$4:$A$32=$B169)*('乐容-S级品'!$L$3:$CA$3=AV$1)*('乐容-S级品'!$L$4:$CA$32)),0)</f>
      </c>
      <c r="AW169" s="280">
        <f>IFERROR(SUMPRODUCT(('控温被PRO-S级品'!$B$2:$B$10=$B169)*('控温被PRO-S级品'!$E$1:$BE$1=AW$1)*('控温被PRO-S级品'!$E$2:$BE$10)),0)+IFERROR(SUMPRODUCT(('冬被-S级品'!$B$2:$B$10=$B169)*('冬被-S级品'!$E$1:$AW$1=AW$1)*('冬被-S级品'!$E$2:$AW$10)),0)+IFERROR(SUMPRODUCT(('白止-S级品'!$A$2:$A$26=$B169)*('白止-S级品'!$D$1:$AV$1=AW$1)*('白止-S级品'!$D$2:$AV$26)),0)+IFERROR(SUMPRODUCT(('乐容-S级品'!$A$4:$A$32=$B169)*('乐容-S级品'!$L$3:$CA$3=AW$1)*('乐容-S级品'!$L$4:$CA$32)),0)</f>
      </c>
      <c r="AX169" s="280">
        <f>IFERROR(SUMPRODUCT(('控温被PRO-S级品'!$B$2:$B$10=$B169)*('控温被PRO-S级品'!$E$1:$BE$1=AX$1)*('控温被PRO-S级品'!$E$2:$BE$10)),0)+IFERROR(SUMPRODUCT(('冬被-S级品'!$B$2:$B$10=$B169)*('冬被-S级品'!$E$1:$AW$1=AX$1)*('冬被-S级品'!$E$2:$AW$10)),0)+IFERROR(SUMPRODUCT(('白止-S级品'!$A$2:$A$26=$B169)*('白止-S级品'!$D$1:$AV$1=AX$1)*('白止-S级品'!$D$2:$AV$26)),0)+IFERROR(SUMPRODUCT(('乐容-S级品'!$A$4:$A$32=$B169)*('乐容-S级品'!$L$3:$CA$3=AX$1)*('乐容-S级品'!$L$4:$CA$32)),0)</f>
      </c>
      <c r="AY169" s="280">
        <f>IFERROR(SUMPRODUCT(('控温被PRO-S级品'!$B$2:$B$10=$B169)*('控温被PRO-S级品'!$E$1:$BE$1=AY$1)*('控温被PRO-S级品'!$E$2:$BE$10)),0)+IFERROR(SUMPRODUCT(('冬被-S级品'!$B$2:$B$10=$B169)*('冬被-S级品'!$E$1:$AW$1=AY$1)*('冬被-S级品'!$E$2:$AW$10)),0)+IFERROR(SUMPRODUCT(('白止-S级品'!$A$2:$A$26=$B169)*('白止-S级品'!$D$1:$AV$1=AY$1)*('白止-S级品'!$D$2:$AV$26)),0)+IFERROR(SUMPRODUCT(('乐容-S级品'!$A$4:$A$32=$B169)*('乐容-S级品'!$L$3:$CA$3=AY$1)*('乐容-S级品'!$L$4:$CA$32)),0)</f>
      </c>
      <c r="AZ169" s="280">
        <f>IFERROR(SUMPRODUCT(('控温被PRO-S级品'!$B$2:$B$10=$B169)*('控温被PRO-S级品'!$E$1:$BE$1=AZ$1)*('控温被PRO-S级品'!$E$2:$BE$10)),0)+IFERROR(SUMPRODUCT(('冬被-S级品'!$B$2:$B$10=$B169)*('冬被-S级品'!$E$1:$AW$1=AZ$1)*('冬被-S级品'!$E$2:$AW$10)),0)+IFERROR(SUMPRODUCT(('白止-S级品'!$A$2:$A$26=$B169)*('白止-S级品'!$D$1:$AV$1=AZ$1)*('白止-S级品'!$D$2:$AV$26)),0)+IFERROR(SUMPRODUCT(('乐容-S级品'!$A$4:$A$32=$B169)*('乐容-S级品'!$L$3:$CA$3=AZ$1)*('乐容-S级品'!$L$4:$CA$32)),0)</f>
      </c>
      <c r="BA169" s="280">
        <f>IFERROR(SUMPRODUCT(('控温被PRO-S级品'!$B$2:$B$10=$B169)*('控温被PRO-S级品'!$E$1:$BE$1=BA$1)*('控温被PRO-S级品'!$E$2:$BE$10)),0)+IFERROR(SUMPRODUCT(('冬被-S级品'!$B$2:$B$10=$B169)*('冬被-S级品'!$E$1:$AW$1=BA$1)*('冬被-S级品'!$E$2:$AW$10)),0)+IFERROR(SUMPRODUCT(('白止-S级品'!$A$2:$A$26=$B169)*('白止-S级品'!$D$1:$AV$1=BA$1)*('白止-S级品'!$D$2:$AV$26)),0)+IFERROR(SUMPRODUCT(('乐容-S级品'!$A$4:$A$32=$B169)*('乐容-S级品'!$L$3:$CA$3=BA$1)*('乐容-S级品'!$L$4:$CA$32)),0)</f>
      </c>
      <c r="BB169" s="280">
        <f>IFERROR(SUMPRODUCT(('控温被PRO-S级品'!$B$2:$B$10=$B169)*('控温被PRO-S级品'!$E$1:$BE$1=BB$1)*('控温被PRO-S级品'!$E$2:$BE$10)),0)+IFERROR(SUMPRODUCT(('冬被-S级品'!$B$2:$B$10=$B169)*('冬被-S级品'!$E$1:$AW$1=BB$1)*('冬被-S级品'!$E$2:$AW$10)),0)+IFERROR(SUMPRODUCT(('白止-S级品'!$A$2:$A$26=$B169)*('白止-S级品'!$D$1:$AV$1=BB$1)*('白止-S级品'!$D$2:$AV$26)),0)+IFERROR(SUMPRODUCT(('乐容-S级品'!$A$4:$A$32=$B169)*('乐容-S级品'!$L$3:$CA$3=BB$1)*('乐容-S级品'!$L$4:$CA$32)),0)</f>
      </c>
      <c r="BC169" s="280">
        <f>IFERROR(SUMPRODUCT(('控温被PRO-S级品'!$B$2:$B$10=$B169)*('控温被PRO-S级品'!$E$1:$BE$1=BC$1)*('控温被PRO-S级品'!$E$2:$BE$10)),0)+IFERROR(SUMPRODUCT(('冬被-S级品'!$B$2:$B$10=$B169)*('冬被-S级品'!$E$1:$AW$1=BC$1)*('冬被-S级品'!$E$2:$AW$10)),0)+IFERROR(SUMPRODUCT(('白止-S级品'!$A$2:$A$26=$B169)*('白止-S级品'!$D$1:$AV$1=BC$1)*('白止-S级品'!$D$2:$AV$26)),0)+IFERROR(SUMPRODUCT(('乐容-S级品'!$A$4:$A$32=$B169)*('乐容-S级品'!$L$3:$CA$3=BC$1)*('乐容-S级品'!$L$4:$CA$32)),0)</f>
      </c>
      <c r="BD169" s="280">
        <f>IFERROR(SUMPRODUCT(('控温被PRO-S级品'!$B$2:$B$10=$B169)*('控温被PRO-S级品'!$E$1:$BE$1=BD$1)*('控温被PRO-S级品'!$E$2:$BE$10)),0)+IFERROR(SUMPRODUCT(('冬被-S级品'!$B$2:$B$10=$B169)*('冬被-S级品'!$E$1:$AW$1=BD$1)*('冬被-S级品'!$E$2:$AW$10)),0)+IFERROR(SUMPRODUCT(('白止-S级品'!$A$2:$A$26=$B169)*('白止-S级品'!$D$1:$AV$1=BD$1)*('白止-S级品'!$D$2:$AV$26)),0)+IFERROR(SUMPRODUCT(('乐容-S级品'!$A$4:$A$32=$B169)*('乐容-S级品'!$L$3:$CA$3=BD$1)*('乐容-S级品'!$L$4:$CA$32)),0)</f>
      </c>
      <c r="BE169" s="280">
        <f>IFERROR(SUMPRODUCT(('控温被PRO-S级品'!$B$2:$B$10=$B169)*('控温被PRO-S级品'!$E$1:$BE$1=BE$1)*('控温被PRO-S级品'!$E$2:$BE$10)),0)+IFERROR(SUMPRODUCT(('冬被-S级品'!$B$2:$B$10=$B169)*('冬被-S级品'!$E$1:$AW$1=BE$1)*('冬被-S级品'!$E$2:$AW$10)),0)+IFERROR(SUMPRODUCT(('白止-S级品'!$A$2:$A$26=$B169)*('白止-S级品'!$D$1:$AV$1=BE$1)*('白止-S级品'!$D$2:$AV$26)),0)+IFERROR(SUMPRODUCT(('乐容-S级品'!$A$4:$A$32=$B169)*('乐容-S级品'!$L$3:$CA$3=BE$1)*('乐容-S级品'!$L$4:$CA$32)),0)</f>
      </c>
      <c r="BF169" s="280">
        <f>IFERROR(SUMPRODUCT(('控温被PRO-S级品'!$B$2:$B$10=$B169)*('控温被PRO-S级品'!$E$1:$BE$1=BF$1)*('控温被PRO-S级品'!$E$2:$BE$10)),0)+IFERROR(SUMPRODUCT(('冬被-S级品'!$B$2:$B$10=$B169)*('冬被-S级品'!$E$1:$AW$1=BF$1)*('冬被-S级品'!$E$2:$AW$10)),0)+IFERROR(SUMPRODUCT(('白止-S级品'!$A$2:$A$26=$B169)*('白止-S级品'!$D$1:$AV$1=BF$1)*('白止-S级品'!$D$2:$AV$26)),0)+IFERROR(SUMPRODUCT(('乐容-S级品'!$A$4:$A$32=$B169)*('乐容-S级品'!$L$3:$CA$3=BF$1)*('乐容-S级品'!$L$4:$CA$32)),0)</f>
      </c>
      <c r="BG169" s="280">
        <f>IFERROR(SUMPRODUCT(('控温被PRO-S级品'!$B$2:$B$10=$B169)*('控温被PRO-S级品'!$E$1:$BE$1=BG$1)*('控温被PRO-S级品'!$E$2:$BE$10)),0)+IFERROR(SUMPRODUCT(('冬被-S级品'!$B$2:$B$10=$B169)*('冬被-S级品'!$E$1:$AW$1=BG$1)*('冬被-S级品'!$E$2:$AW$10)),0)+IFERROR(SUMPRODUCT(('白止-S级品'!$A$2:$A$26=$B169)*('白止-S级品'!$D$1:$AV$1=BG$1)*('白止-S级品'!$D$2:$AV$26)),0)+IFERROR(SUMPRODUCT(('乐容-S级品'!$A$4:$A$32=$B169)*('乐容-S级品'!$L$3:$CA$3=BG$1)*('乐容-S级品'!$L$4:$CA$32)),0)</f>
      </c>
      <c r="BH169" s="280">
        <f>IFERROR(SUMPRODUCT(('控温被PRO-S级品'!$B$2:$B$10=$B169)*('控温被PRO-S级品'!$E$1:$BE$1=BH$1)*('控温被PRO-S级品'!$E$2:$BE$10)),0)+IFERROR(SUMPRODUCT(('冬被-S级品'!$B$2:$B$10=$B169)*('冬被-S级品'!$E$1:$AW$1=BH$1)*('冬被-S级品'!$E$2:$AW$10)),0)+IFERROR(SUMPRODUCT(('白止-S级品'!$A$2:$A$26=$B169)*('白止-S级品'!$D$1:$AV$1=BH$1)*('白止-S级品'!$D$2:$AV$26)),0)+IFERROR(SUMPRODUCT(('乐容-S级品'!$A$4:$A$32=$B169)*('乐容-S级品'!$L$3:$CA$3=BH$1)*('乐容-S级品'!$L$4:$CA$32)),0)</f>
      </c>
      <c r="BI169" s="280">
        <f>IFERROR(SUMPRODUCT(('控温被PRO-S级品'!$B$2:$B$10=$B169)*('控温被PRO-S级品'!$E$1:$BE$1=BI$1)*('控温被PRO-S级品'!$E$2:$BE$10)),0)+IFERROR(SUMPRODUCT(('冬被-S级品'!$B$2:$B$10=$B169)*('冬被-S级品'!$E$1:$AW$1=BI$1)*('冬被-S级品'!$E$2:$AW$10)),0)+IFERROR(SUMPRODUCT(('白止-S级品'!$A$2:$A$26=$B169)*('白止-S级品'!$D$1:$AV$1=BI$1)*('白止-S级品'!$D$2:$AV$26)),0)+IFERROR(SUMPRODUCT(('乐容-S级品'!$A$4:$A$32=$B169)*('乐容-S级品'!$L$3:$CA$3=BI$1)*('乐容-S级品'!$L$4:$CA$32)),0)</f>
      </c>
      <c r="BJ169" s="280">
        <f>IFERROR(SUMPRODUCT(('控温被PRO-S级品'!$B$2:$B$10=$B169)*('控温被PRO-S级品'!$E$1:$BE$1=BJ$1)*('控温被PRO-S级品'!$E$2:$BE$10)),0)+IFERROR(SUMPRODUCT(('冬被-S级品'!$B$2:$B$10=$B169)*('冬被-S级品'!$E$1:$AW$1=BJ$1)*('冬被-S级品'!$E$2:$AW$10)),0)+IFERROR(SUMPRODUCT(('白止-S级品'!$A$2:$A$26=$B169)*('白止-S级品'!$D$1:$AV$1=BJ$1)*('白止-S级品'!$D$2:$AV$26)),0)+IFERROR(SUMPRODUCT(('乐容-S级品'!$A$4:$A$32=$B169)*('乐容-S级品'!$L$3:$CA$3=BJ$1)*('乐容-S级品'!$L$4:$CA$32)),0)</f>
      </c>
      <c r="BK169" s="280">
        <f>IFERROR(SUMPRODUCT(('控温被PRO-S级品'!$B$2:$B$10=$B169)*('控温被PRO-S级品'!$E$1:$BE$1=BK$1)*('控温被PRO-S级品'!$E$2:$BE$10)),0)+IFERROR(SUMPRODUCT(('冬被-S级品'!$B$2:$B$10=$B169)*('冬被-S级品'!$E$1:$AW$1=BK$1)*('冬被-S级品'!$E$2:$AW$10)),0)+IFERROR(SUMPRODUCT(('白止-S级品'!$A$2:$A$26=$B169)*('白止-S级品'!$D$1:$AV$1=BK$1)*('白止-S级品'!$D$2:$AV$26)),0)+IFERROR(SUMPRODUCT(('乐容-S级品'!$A$4:$A$32=$B169)*('乐容-S级品'!$L$3:$CA$3=BK$1)*('乐容-S级品'!$L$4:$CA$32)),0)</f>
      </c>
      <c r="BL169" s="280">
        <f>IFERROR(SUMPRODUCT(('控温被PRO-S级品'!$B$2:$B$10=$B169)*('控温被PRO-S级品'!$E$1:$BE$1=BL$1)*('控温被PRO-S级品'!$E$2:$BE$10)),0)+IFERROR(SUMPRODUCT(('冬被-S级品'!$B$2:$B$10=$B169)*('冬被-S级品'!$E$1:$AW$1=BL$1)*('冬被-S级品'!$E$2:$AW$10)),0)+IFERROR(SUMPRODUCT(('白止-S级品'!$A$2:$A$26=$B169)*('白止-S级品'!$D$1:$AV$1=BL$1)*('白止-S级品'!$D$2:$AV$26)),0)+IFERROR(SUMPRODUCT(('乐容-S级品'!$A$4:$A$32=$B169)*('乐容-S级品'!$L$3:$CA$3=BL$1)*('乐容-S级品'!$L$4:$CA$32)),0)</f>
      </c>
      <c r="BM169" s="280">
        <f>IFERROR(SUMPRODUCT(('控温被PRO-S级品'!$B$2:$B$10=$B169)*('控温被PRO-S级品'!$E$1:$BE$1=BM$1)*('控温被PRO-S级品'!$E$2:$BE$10)),0)+IFERROR(SUMPRODUCT(('冬被-S级品'!$B$2:$B$10=$B169)*('冬被-S级品'!$E$1:$AW$1=BM$1)*('冬被-S级品'!$E$2:$AW$10)),0)+IFERROR(SUMPRODUCT(('白止-S级品'!$A$2:$A$26=$B169)*('白止-S级品'!$D$1:$AV$1=BM$1)*('白止-S级品'!$D$2:$AV$26)),0)+IFERROR(SUMPRODUCT(('乐容-S级品'!$A$4:$A$32=$B169)*('乐容-S级品'!$L$3:$CA$3=BM$1)*('乐容-S级品'!$L$4:$CA$32)),0)</f>
      </c>
      <c r="BN169" s="280">
        <f>IFERROR(SUMPRODUCT(('控温被PRO-S级品'!$B$2:$B$10=$B169)*('控温被PRO-S级品'!$E$1:$BE$1=BN$1)*('控温被PRO-S级品'!$E$2:$BE$10)),0)+IFERROR(SUMPRODUCT(('冬被-S级品'!$B$2:$B$10=$B169)*('冬被-S级品'!$E$1:$AW$1=BN$1)*('冬被-S级品'!$E$2:$AW$10)),0)+IFERROR(SUMPRODUCT(('白止-S级品'!$A$2:$A$26=$B169)*('白止-S级品'!$D$1:$AV$1=BN$1)*('白止-S级品'!$D$2:$AV$26)),0)+IFERROR(SUMPRODUCT(('乐容-S级品'!$A$4:$A$32=$B169)*('乐容-S级品'!$L$3:$CA$3=BN$1)*('乐容-S级品'!$L$4:$CA$32)),0)</f>
      </c>
      <c r="BO169" s="280">
        <f>IFERROR(SUMPRODUCT(('控温被PRO-S级品'!$B$2:$B$10=$B169)*('控温被PRO-S级品'!$E$1:$BE$1=BO$1)*('控温被PRO-S级品'!$E$2:$BE$10)),0)+IFERROR(SUMPRODUCT(('冬被-S级品'!$B$2:$B$10=$B169)*('冬被-S级品'!$E$1:$AW$1=BO$1)*('冬被-S级品'!$E$2:$AW$10)),0)+IFERROR(SUMPRODUCT(('白止-S级品'!$A$2:$A$26=$B169)*('白止-S级品'!$D$1:$AV$1=BO$1)*('白止-S级品'!$D$2:$AV$26)),0)+IFERROR(SUMPRODUCT(('乐容-S级品'!$A$4:$A$32=$B169)*('乐容-S级品'!$L$3:$CA$3=BO$1)*('乐容-S级品'!$L$4:$CA$32)),0)</f>
      </c>
      <c r="BP169" s="280">
        <f>IFERROR(SUMPRODUCT(('控温被PRO-S级品'!$B$2:$B$10=$B169)*('控温被PRO-S级品'!$E$1:$BE$1=BP$1)*('控温被PRO-S级品'!$E$2:$BE$10)),0)+IFERROR(SUMPRODUCT(('冬被-S级品'!$B$2:$B$10=$B169)*('冬被-S级品'!$E$1:$AW$1=BP$1)*('冬被-S级品'!$E$2:$AW$10)),0)+IFERROR(SUMPRODUCT(('白止-S级品'!$A$2:$A$26=$B169)*('白止-S级品'!$D$1:$AV$1=BP$1)*('白止-S级品'!$D$2:$AV$26)),0)+IFERROR(SUMPRODUCT(('乐容-S级品'!$A$4:$A$32=$B169)*('乐容-S级品'!$L$3:$CA$3=BP$1)*('乐容-S级品'!$L$4:$CA$32)),0)</f>
      </c>
      <c r="BQ169" s="280">
        <f>IFERROR(SUMPRODUCT(('控温被PRO-S级品'!$B$2:$B$10=$B169)*('控温被PRO-S级品'!$E$1:$BE$1=BQ$1)*('控温被PRO-S级品'!$E$2:$BE$10)),0)+IFERROR(SUMPRODUCT(('冬被-S级品'!$B$2:$B$10=$B169)*('冬被-S级品'!$E$1:$AW$1=BQ$1)*('冬被-S级品'!$E$2:$AW$10)),0)+IFERROR(SUMPRODUCT(('白止-S级品'!$A$2:$A$26=$B169)*('白止-S级品'!$D$1:$AV$1=BQ$1)*('白止-S级品'!$D$2:$AV$26)),0)+IFERROR(SUMPRODUCT(('乐容-S级品'!$A$4:$A$32=$B169)*('乐容-S级品'!$L$3:$CA$3=BQ$1)*('乐容-S级品'!$L$4:$CA$32)),0)</f>
      </c>
      <c r="BR169" s="280">
        <f>IFERROR(SUMPRODUCT(('控温被PRO-S级品'!$B$2:$B$10=$B169)*('控温被PRO-S级品'!$E$1:$BE$1=BR$1)*('控温被PRO-S级品'!$E$2:$BE$10)),0)+IFERROR(SUMPRODUCT(('冬被-S级品'!$B$2:$B$10=$B169)*('冬被-S级品'!$E$1:$AW$1=BR$1)*('冬被-S级品'!$E$2:$AW$10)),0)+IFERROR(SUMPRODUCT(('白止-S级品'!$A$2:$A$26=$B169)*('白止-S级品'!$D$1:$AV$1=BR$1)*('白止-S级品'!$D$2:$AV$26)),0)+IFERROR(SUMPRODUCT(('乐容-S级品'!$A$4:$A$32=$B169)*('乐容-S级品'!$L$3:$CA$3=BR$1)*('乐容-S级品'!$L$4:$CA$32)),0)</f>
      </c>
      <c r="BS169" s="280">
        <f>IFERROR(SUMPRODUCT(('控温被PRO-S级品'!$B$2:$B$10=$B169)*('控温被PRO-S级品'!$E$1:$BE$1=BS$1)*('控温被PRO-S级品'!$E$2:$BE$10)),0)+IFERROR(SUMPRODUCT(('冬被-S级品'!$B$2:$B$10=$B169)*('冬被-S级品'!$E$1:$AW$1=BS$1)*('冬被-S级品'!$E$2:$AW$10)),0)+IFERROR(SUMPRODUCT(('白止-S级品'!$A$2:$A$26=$B169)*('白止-S级品'!$D$1:$AV$1=BS$1)*('白止-S级品'!$D$2:$AV$26)),0)+IFERROR(SUMPRODUCT(('乐容-S级品'!$A$4:$A$32=$B169)*('乐容-S级品'!$L$3:$CA$3=BS$1)*('乐容-S级品'!$L$4:$CA$32)),0)</f>
      </c>
      <c r="BT169" s="280">
        <f>IFERROR(SUMPRODUCT(('控温被PRO-S级品'!$B$2:$B$10=$B169)*('控温被PRO-S级品'!$E$1:$BE$1=BT$1)*('控温被PRO-S级品'!$E$2:$BE$10)),0)+IFERROR(SUMPRODUCT(('冬被-S级品'!$B$2:$B$10=$B169)*('冬被-S级品'!$E$1:$AW$1=BT$1)*('冬被-S级品'!$E$2:$AW$10)),0)+IFERROR(SUMPRODUCT(('白止-S级品'!$A$2:$A$26=$B169)*('白止-S级品'!$D$1:$AV$1=BT$1)*('白止-S级品'!$D$2:$AV$26)),0)+IFERROR(SUMPRODUCT(('乐容-S级品'!$A$4:$A$32=$B169)*('乐容-S级品'!$L$3:$CA$3=BT$1)*('乐容-S级品'!$L$4:$CA$32)),0)</f>
      </c>
      <c r="BU169" s="280">
        <f>IFERROR(SUMPRODUCT(('控温被PRO-S级品'!$B$2:$B$10=$B169)*('控温被PRO-S级品'!$E$1:$BE$1=BU$1)*('控温被PRO-S级品'!$E$2:$BE$10)),0)+IFERROR(SUMPRODUCT(('冬被-S级品'!$B$2:$B$10=$B169)*('冬被-S级品'!$E$1:$AW$1=BU$1)*('冬被-S级品'!$E$2:$AW$10)),0)+IFERROR(SUMPRODUCT(('白止-S级品'!$A$2:$A$26=$B169)*('白止-S级品'!$D$1:$AV$1=BU$1)*('白止-S级品'!$D$2:$AV$26)),0)+IFERROR(SUMPRODUCT(('乐容-S级品'!$A$4:$A$32=$B169)*('乐容-S级品'!$L$3:$CA$3=BU$1)*('乐容-S级品'!$L$4:$CA$32)),0)</f>
      </c>
      <c r="BV169" s="280">
        <f>IFERROR(SUMPRODUCT(('控温被PRO-S级品'!$B$2:$B$10=$B169)*('控温被PRO-S级品'!$E$1:$BE$1=BV$1)*('控温被PRO-S级品'!$E$2:$BE$10)),0)+IFERROR(SUMPRODUCT(('冬被-S级品'!$B$2:$B$10=$B169)*('冬被-S级品'!$E$1:$AW$1=BV$1)*('冬被-S级品'!$E$2:$AW$10)),0)+IFERROR(SUMPRODUCT(('白止-S级品'!$A$2:$A$26=$B169)*('白止-S级品'!$D$1:$AV$1=BV$1)*('白止-S级品'!$D$2:$AV$26)),0)+IFERROR(SUMPRODUCT(('乐容-S级品'!$A$4:$A$32=$B169)*('乐容-S级品'!$L$3:$CA$3=BV$1)*('乐容-S级品'!$L$4:$CA$32)),0)</f>
      </c>
      <c r="BW169" s="280">
        <f>IFERROR(SUMPRODUCT(('控温被PRO-S级品'!$B$2:$B$10=$B169)*('控温被PRO-S级品'!$E$1:$BE$1=BW$1)*('控温被PRO-S级品'!$E$2:$BE$10)),0)+IFERROR(SUMPRODUCT(('冬被-S级品'!$B$2:$B$10=$B169)*('冬被-S级品'!$E$1:$AW$1=BW$1)*('冬被-S级品'!$E$2:$AW$10)),0)+IFERROR(SUMPRODUCT(('白止-S级品'!$A$2:$A$26=$B169)*('白止-S级品'!$D$1:$AV$1=BW$1)*('白止-S级品'!$D$2:$AV$26)),0)+IFERROR(SUMPRODUCT(('乐容-S级品'!$A$4:$A$32=$B169)*('乐容-S级品'!$L$3:$CA$3=BW$1)*('乐容-S级品'!$L$4:$CA$32)),0)</f>
      </c>
      <c r="BX169" s="280">
        <f>IFERROR(SUMPRODUCT(('控温被PRO-S级品'!$B$2:$B$10=$B169)*('控温被PRO-S级品'!$E$1:$BE$1=BX$1)*('控温被PRO-S级品'!$E$2:$BE$10)),0)+IFERROR(SUMPRODUCT(('冬被-S级品'!$B$2:$B$10=$B169)*('冬被-S级品'!$E$1:$AW$1=BX$1)*('冬被-S级品'!$E$2:$AW$10)),0)+IFERROR(SUMPRODUCT(('白止-S级品'!$A$2:$A$26=$B169)*('白止-S级品'!$D$1:$AV$1=BX$1)*('白止-S级品'!$D$2:$AV$26)),0)+IFERROR(SUMPRODUCT(('乐容-S级品'!$A$4:$A$32=$B169)*('乐容-S级品'!$L$3:$CA$3=BX$1)*('乐容-S级品'!$L$4:$CA$32)),0)</f>
      </c>
      <c r="BY169" s="280">
        <f>IFERROR(SUMPRODUCT(('控温被PRO-S级品'!$B$2:$B$10=$B169)*('控温被PRO-S级品'!$E$1:$BE$1=BY$1)*('控温被PRO-S级品'!$E$2:$BE$10)),0)+IFERROR(SUMPRODUCT(('冬被-S级品'!$B$2:$B$10=$B169)*('冬被-S级品'!$E$1:$AW$1=BY$1)*('冬被-S级品'!$E$2:$AW$10)),0)+IFERROR(SUMPRODUCT(('白止-S级品'!$A$2:$A$26=$B169)*('白止-S级品'!$D$1:$AV$1=BY$1)*('白止-S级品'!$D$2:$AV$26)),0)+IFERROR(SUMPRODUCT(('乐容-S级品'!$A$4:$A$32=$B169)*('乐容-S级品'!$L$3:$CA$3=BY$1)*('乐容-S级品'!$L$4:$CA$32)),0)</f>
      </c>
      <c r="BZ169" s="280">
        <f>IFERROR(SUMPRODUCT(('控温被PRO-S级品'!$B$2:$B$10=$B169)*('控温被PRO-S级品'!$E$1:$BE$1=BZ$1)*('控温被PRO-S级品'!$E$2:$BE$10)),0)+IFERROR(SUMPRODUCT(('冬被-S级品'!$B$2:$B$10=$B169)*('冬被-S级品'!$E$1:$AW$1=BZ$1)*('冬被-S级品'!$E$2:$AW$10)),0)+IFERROR(SUMPRODUCT(('白止-S级品'!$A$2:$A$26=$B169)*('白止-S级品'!$D$1:$AV$1=BZ$1)*('白止-S级品'!$D$2:$AV$26)),0)+IFERROR(SUMPRODUCT(('乐容-S级品'!$A$4:$A$32=$B169)*('乐容-S级品'!$L$3:$CA$3=BZ$1)*('乐容-S级品'!$L$4:$CA$32)),0)</f>
      </c>
      <c r="CA169" s="280">
        <f>IFERROR(SUMPRODUCT(('控温被PRO-S级品'!$B$2:$B$10=$B169)*('控温被PRO-S级品'!$E$1:$BE$1=CA$1)*('控温被PRO-S级品'!$E$2:$BE$10)),0)+IFERROR(SUMPRODUCT(('冬被-S级品'!$B$2:$B$10=$B169)*('冬被-S级品'!$E$1:$AW$1=CA$1)*('冬被-S级品'!$E$2:$AW$10)),0)+IFERROR(SUMPRODUCT(('白止-S级品'!$A$2:$A$26=$B169)*('白止-S级品'!$D$1:$AV$1=CA$1)*('白止-S级品'!$D$2:$AV$26)),0)+IFERROR(SUMPRODUCT(('乐容-S级品'!$A$4:$A$32=$B169)*('乐容-S级品'!$L$3:$CA$3=CA$1)*('乐容-S级品'!$L$4:$CA$32)),0)</f>
      </c>
      <c r="CB169" s="280">
        <f>IFERROR(SUMPRODUCT(('控温被PRO-S级品'!$B$2:$B$10=$B169)*('控温被PRO-S级品'!$E$1:$BE$1=CB$1)*('控温被PRO-S级品'!$E$2:$BE$10)),0)+IFERROR(SUMPRODUCT(('冬被-S级品'!$B$2:$B$10=$B169)*('冬被-S级品'!$E$1:$AW$1=CB$1)*('冬被-S级品'!$E$2:$AW$10)),0)+IFERROR(SUMPRODUCT(('白止-S级品'!$A$2:$A$26=$B169)*('白止-S级品'!$D$1:$AV$1=CB$1)*('白止-S级品'!$D$2:$AV$26)),0)+IFERROR(SUMPRODUCT(('乐容-S级品'!$A$4:$A$32=$B169)*('乐容-S级品'!$L$3:$CA$3=CB$1)*('乐容-S级品'!$L$4:$CA$32)),0)</f>
      </c>
      <c r="CC169" s="280">
        <f>IFERROR(SUMPRODUCT(('控温被PRO-S级品'!$B$2:$B$10=$B169)*('控温被PRO-S级品'!$E$1:$BE$1=CC$1)*('控温被PRO-S级品'!$E$2:$BE$10)),0)+IFERROR(SUMPRODUCT(('冬被-S级品'!$B$2:$B$10=$B169)*('冬被-S级品'!$E$1:$AW$1=CC$1)*('冬被-S级品'!$E$2:$AW$10)),0)+IFERROR(SUMPRODUCT(('白止-S级品'!$A$2:$A$26=$B169)*('白止-S级品'!$D$1:$AV$1=CC$1)*('白止-S级品'!$D$2:$AV$26)),0)+IFERROR(SUMPRODUCT(('乐容-S级品'!$A$4:$A$32=$B169)*('乐容-S级品'!$L$3:$CA$3=CC$1)*('乐容-S级品'!$L$4:$CA$32)),0)</f>
      </c>
      <c r="CD169" s="280">
        <f>IFERROR(SUMPRODUCT(('控温被PRO-S级品'!$B$2:$B$10=$B169)*('控温被PRO-S级品'!$E$1:$BE$1=CD$1)*('控温被PRO-S级品'!$E$2:$BE$10)),0)+IFERROR(SUMPRODUCT(('冬被-S级品'!$B$2:$B$10=$B169)*('冬被-S级品'!$E$1:$AW$1=CD$1)*('冬被-S级品'!$E$2:$AW$10)),0)+IFERROR(SUMPRODUCT(('白止-S级品'!$A$2:$A$26=$B169)*('白止-S级品'!$D$1:$AV$1=CD$1)*('白止-S级品'!$D$2:$AV$26)),0)+IFERROR(SUMPRODUCT(('乐容-S级品'!$A$4:$A$32=$B169)*('乐容-S级品'!$L$3:$CA$3=CD$1)*('乐容-S级品'!$L$4:$CA$32)),0)</f>
      </c>
      <c r="CE169" s="280">
        <f>IFERROR(SUMPRODUCT(('控温被PRO-S级品'!$B$2:$B$10=$B169)*('控温被PRO-S级品'!$E$1:$BE$1=CE$1)*('控温被PRO-S级品'!$E$2:$BE$10)),0)+IFERROR(SUMPRODUCT(('冬被-S级品'!$B$2:$B$10=$B169)*('冬被-S级品'!$E$1:$AW$1=CE$1)*('冬被-S级品'!$E$2:$AW$10)),0)+IFERROR(SUMPRODUCT(('白止-S级品'!$A$2:$A$26=$B169)*('白止-S级品'!$D$1:$AV$1=CE$1)*('白止-S级品'!$D$2:$AV$26)),0)+IFERROR(SUMPRODUCT(('乐容-S级品'!$A$4:$A$32=$B169)*('乐容-S级品'!$L$3:$CA$3=CE$1)*('乐容-S级品'!$L$4:$CA$32)),0)</f>
      </c>
      <c r="CF169" s="280">
        <f>IFERROR(SUMPRODUCT(('控温被PRO-S级品'!$B$2:$B$10=$B169)*('控温被PRO-S级品'!$E$1:$BE$1=CF$1)*('控温被PRO-S级品'!$E$2:$BE$10)),0)+IFERROR(SUMPRODUCT(('冬被-S级品'!$B$2:$B$10=$B169)*('冬被-S级品'!$E$1:$AW$1=CF$1)*('冬被-S级品'!$E$2:$AW$10)),0)+IFERROR(SUMPRODUCT(('白止-S级品'!$A$2:$A$26=$B169)*('白止-S级品'!$D$1:$AV$1=CF$1)*('白止-S级品'!$D$2:$AV$26)),0)+IFERROR(SUMPRODUCT(('乐容-S级品'!$A$4:$A$32=$B169)*('乐容-S级品'!$L$3:$CA$3=CF$1)*('乐容-S级品'!$L$4:$CA$32)),0)</f>
      </c>
      <c r="CG169" s="280">
        <f>IFERROR(SUMPRODUCT(('控温被PRO-S级品'!$B$2:$B$10=$B169)*('控温被PRO-S级品'!$E$1:$BE$1=CG$1)*('控温被PRO-S级品'!$E$2:$BE$10)),0)+IFERROR(SUMPRODUCT(('冬被-S级品'!$B$2:$B$10=$B169)*('冬被-S级品'!$E$1:$AW$1=CG$1)*('冬被-S级品'!$E$2:$AW$10)),0)+IFERROR(SUMPRODUCT(('白止-S级品'!$A$2:$A$26=$B169)*('白止-S级品'!$D$1:$AV$1=CG$1)*('白止-S级品'!$D$2:$AV$26)),0)+IFERROR(SUMPRODUCT(('乐容-S级品'!$A$4:$A$32=$B169)*('乐容-S级品'!$L$3:$CA$3=CG$1)*('乐容-S级品'!$L$4:$CA$32)),0)</f>
      </c>
      <c r="CH169" s="280">
        <f>IFERROR(SUMPRODUCT(('控温被PRO-S级品'!$B$2:$B$10=$B169)*('控温被PRO-S级品'!$E$1:$BE$1=CH$1)*('控温被PRO-S级品'!$E$2:$BE$10)),0)+IFERROR(SUMPRODUCT(('冬被-S级品'!$B$2:$B$10=$B169)*('冬被-S级品'!$E$1:$AW$1=CH$1)*('冬被-S级品'!$E$2:$AW$10)),0)+IFERROR(SUMPRODUCT(('白止-S级品'!$A$2:$A$26=$B169)*('白止-S级品'!$D$1:$AV$1=CH$1)*('白止-S级品'!$D$2:$AV$26)),0)+IFERROR(SUMPRODUCT(('乐容-S级品'!$A$4:$A$32=$B169)*('乐容-S级品'!$L$3:$CA$3=CH$1)*('乐容-S级品'!$L$4:$CA$32)),0)</f>
      </c>
      <c r="CI169" s="280">
        <f>IFERROR(SUMPRODUCT(('控温被PRO-S级品'!$B$2:$B$10=$B169)*('控温被PRO-S级品'!$E$1:$BE$1=CI$1)*('控温被PRO-S级品'!$E$2:$BE$10)),0)+IFERROR(SUMPRODUCT(('冬被-S级品'!$B$2:$B$10=$B169)*('冬被-S级品'!$E$1:$AW$1=CI$1)*('冬被-S级品'!$E$2:$AW$10)),0)+IFERROR(SUMPRODUCT(('白止-S级品'!$A$2:$A$26=$B169)*('白止-S级品'!$D$1:$AV$1=CI$1)*('白止-S级品'!$D$2:$AV$26)),0)+IFERROR(SUMPRODUCT(('乐容-S级品'!$A$4:$A$32=$B169)*('乐容-S级品'!$L$3:$CA$3=CI$1)*('乐容-S级品'!$L$4:$CA$32)),0)</f>
      </c>
      <c r="CJ169" s="280">
        <f>IFERROR(SUMPRODUCT(('控温被PRO-S级品'!$B$2:$B$10=$B169)*('控温被PRO-S级品'!$E$1:$BE$1=CJ$1)*('控温被PRO-S级品'!$E$2:$BE$10)),0)+IFERROR(SUMPRODUCT(('冬被-S级品'!$B$2:$B$10=$B169)*('冬被-S级品'!$E$1:$AW$1=CJ$1)*('冬被-S级品'!$E$2:$AW$10)),0)+IFERROR(SUMPRODUCT(('白止-S级品'!$A$2:$A$26=$B169)*('白止-S级品'!$D$1:$AV$1=CJ$1)*('白止-S级品'!$D$2:$AV$26)),0)+IFERROR(SUMPRODUCT(('乐容-S级品'!$A$4:$A$32=$B169)*('乐容-S级品'!$L$3:$CA$3=CJ$1)*('乐容-S级品'!$L$4:$CA$32)),0)</f>
      </c>
      <c r="CK169" s="280">
        <f>IFERROR(SUMPRODUCT(('控温被PRO-S级品'!$B$2:$B$10=$B169)*('控温被PRO-S级品'!$E$1:$BE$1=CK$1)*('控温被PRO-S级品'!$E$2:$BE$10)),0)+IFERROR(SUMPRODUCT(('冬被-S级品'!$B$2:$B$10=$B169)*('冬被-S级品'!$E$1:$AW$1=CK$1)*('冬被-S级品'!$E$2:$AW$10)),0)+IFERROR(SUMPRODUCT(('白止-S级品'!$A$2:$A$26=$B169)*('白止-S级品'!$D$1:$AV$1=CK$1)*('白止-S级品'!$D$2:$AV$26)),0)+IFERROR(SUMPRODUCT(('乐容-S级品'!$A$4:$A$32=$B169)*('乐容-S级品'!$L$3:$CA$3=CK$1)*('乐容-S级品'!$L$4:$CA$32)),0)</f>
      </c>
      <c r="CL169" s="280">
        <f>IFERROR(SUMPRODUCT(('控温被PRO-S级品'!$B$2:$B$10=$B169)*('控温被PRO-S级品'!$E$1:$BE$1=CL$1)*('控温被PRO-S级品'!$E$2:$BE$10)),0)+IFERROR(SUMPRODUCT(('冬被-S级品'!$B$2:$B$10=$B169)*('冬被-S级品'!$E$1:$AW$1=CL$1)*('冬被-S级品'!$E$2:$AW$10)),0)+IFERROR(SUMPRODUCT(('白止-S级品'!$A$2:$A$26=$B169)*('白止-S级品'!$D$1:$AV$1=CL$1)*('白止-S级品'!$D$2:$AV$26)),0)+IFERROR(SUMPRODUCT(('乐容-S级品'!$A$4:$A$32=$B169)*('乐容-S级品'!$L$3:$CA$3=CL$1)*('乐容-S级品'!$L$4:$CA$32)),0)</f>
      </c>
      <c r="CM169" s="280">
        <f>IFERROR(SUMPRODUCT(('控温被PRO-S级品'!$B$2:$B$10=$B169)*('控温被PRO-S级品'!$E$1:$BE$1=CM$1)*('控温被PRO-S级品'!$E$2:$BE$10)),0)+IFERROR(SUMPRODUCT(('冬被-S级品'!$B$2:$B$10=$B169)*('冬被-S级品'!$E$1:$AW$1=CM$1)*('冬被-S级品'!$E$2:$AW$10)),0)+IFERROR(SUMPRODUCT(('白止-S级品'!$A$2:$A$26=$B169)*('白止-S级品'!$D$1:$AV$1=CM$1)*('白止-S级品'!$D$2:$AV$26)),0)+IFERROR(SUMPRODUCT(('乐容-S级品'!$A$4:$A$32=$B169)*('乐容-S级品'!$L$3:$CA$3=CM$1)*('乐容-S级品'!$L$4:$CA$32)),0)</f>
      </c>
      <c r="CN169" s="280">
        <f>IFERROR(SUMPRODUCT(('控温被PRO-S级品'!$B$2:$B$10=$B169)*('控温被PRO-S级品'!$E$1:$BE$1=CN$1)*('控温被PRO-S级品'!$E$2:$BE$10)),0)+IFERROR(SUMPRODUCT(('冬被-S级品'!$B$2:$B$10=$B169)*('冬被-S级品'!$E$1:$AW$1=CN$1)*('冬被-S级品'!$E$2:$AW$10)),0)+IFERROR(SUMPRODUCT(('白止-S级品'!$A$2:$A$26=$B169)*('白止-S级品'!$D$1:$AV$1=CN$1)*('白止-S级品'!$D$2:$AV$26)),0)+IFERROR(SUMPRODUCT(('乐容-S级品'!$A$4:$A$32=$B169)*('乐容-S级品'!$L$3:$CA$3=CN$1)*('乐容-S级品'!$L$4:$CA$32)),0)</f>
      </c>
      <c r="CO169" s="280">
        <f>IFERROR(SUMPRODUCT(('控温被PRO-S级品'!$B$2:$B$10=$B169)*('控温被PRO-S级品'!$E$1:$BE$1=CO$1)*('控温被PRO-S级品'!$E$2:$BE$10)),0)+IFERROR(SUMPRODUCT(('冬被-S级品'!$B$2:$B$10=$B169)*('冬被-S级品'!$E$1:$AW$1=CO$1)*('冬被-S级品'!$E$2:$AW$10)),0)+IFERROR(SUMPRODUCT(('白止-S级品'!$A$2:$A$26=$B169)*('白止-S级品'!$D$1:$AV$1=CO$1)*('白止-S级品'!$D$2:$AV$26)),0)+IFERROR(SUMPRODUCT(('乐容-S级品'!$A$4:$A$32=$B169)*('乐容-S级品'!$L$3:$CA$3=CO$1)*('乐容-S级品'!$L$4:$CA$32)),0)</f>
      </c>
      <c r="CP169" s="280">
        <f>IFERROR(SUMPRODUCT(('控温被PRO-S级品'!$B$2:$B$10=$B169)*('控温被PRO-S级品'!$E$1:$BE$1=CP$1)*('控温被PRO-S级品'!$E$2:$BE$10)),0)+IFERROR(SUMPRODUCT(('冬被-S级品'!$B$2:$B$10=$B169)*('冬被-S级品'!$E$1:$AW$1=CP$1)*('冬被-S级品'!$E$2:$AW$10)),0)+IFERROR(SUMPRODUCT(('白止-S级品'!$A$2:$A$26=$B169)*('白止-S级品'!$D$1:$AV$1=CP$1)*('白止-S级品'!$D$2:$AV$26)),0)+IFERROR(SUMPRODUCT(('乐容-S级品'!$A$4:$A$32=$B169)*('乐容-S级品'!$L$3:$CA$3=CP$1)*('乐容-S级品'!$L$4:$CA$32)),0)</f>
      </c>
      <c r="CQ169" s="280">
        <f>IFERROR(SUMPRODUCT(('控温被PRO-S级品'!$B$2:$B$10=$B169)*('控温被PRO-S级品'!$E$1:$BE$1=CQ$1)*('控温被PRO-S级品'!$E$2:$BE$10)),0)+IFERROR(SUMPRODUCT(('冬被-S级品'!$B$2:$B$10=$B169)*('冬被-S级品'!$E$1:$AW$1=CQ$1)*('冬被-S级品'!$E$2:$AW$10)),0)+IFERROR(SUMPRODUCT(('白止-S级品'!$A$2:$A$26=$B169)*('白止-S级品'!$D$1:$AV$1=CQ$1)*('白止-S级品'!$D$2:$AV$26)),0)+IFERROR(SUMPRODUCT(('乐容-S级品'!$A$4:$A$32=$B169)*('乐容-S级品'!$L$3:$CA$3=CQ$1)*('乐容-S级品'!$L$4:$CA$32)),0)</f>
      </c>
      <c r="CR169" s="280">
        <f>IFERROR(SUMPRODUCT(('控温被PRO-S级品'!$B$2:$B$10=$B169)*('控温被PRO-S级品'!$E$1:$BE$1=CR$1)*('控温被PRO-S级品'!$E$2:$BE$10)),0)+IFERROR(SUMPRODUCT(('冬被-S级品'!$B$2:$B$10=$B169)*('冬被-S级品'!$E$1:$AW$1=CR$1)*('冬被-S级品'!$E$2:$AW$10)),0)+IFERROR(SUMPRODUCT(('白止-S级品'!$A$2:$A$26=$B169)*('白止-S级品'!$D$1:$AV$1=CR$1)*('白止-S级品'!$D$2:$AV$26)),0)+IFERROR(SUMPRODUCT(('乐容-S级品'!$A$4:$A$32=$B169)*('乐容-S级品'!$L$3:$CA$3=CR$1)*('乐容-S级品'!$L$4:$CA$32)),0)</f>
      </c>
      <c r="CS169" s="280">
        <f>IFERROR(SUMPRODUCT(('控温被PRO-S级品'!$B$2:$B$10=$B169)*('控温被PRO-S级品'!$E$1:$BE$1=CS$1)*('控温被PRO-S级品'!$E$2:$BE$10)),0)+IFERROR(SUMPRODUCT(('冬被-S级品'!$B$2:$B$10=$B169)*('冬被-S级品'!$E$1:$AW$1=CS$1)*('冬被-S级品'!$E$2:$AW$10)),0)+IFERROR(SUMPRODUCT(('白止-S级品'!$A$2:$A$26=$B169)*('白止-S级品'!$D$1:$AV$1=CS$1)*('白止-S级品'!$D$2:$AV$26)),0)+IFERROR(SUMPRODUCT(('乐容-S级品'!$A$4:$A$32=$B169)*('乐容-S级品'!$L$3:$CA$3=CS$1)*('乐容-S级品'!$L$4:$CA$32)),0)</f>
      </c>
      <c r="CT169" s="280">
        <f>IFERROR(SUMPRODUCT(('控温被PRO-S级品'!$B$2:$B$10=$B169)*('控温被PRO-S级品'!$E$1:$BE$1=CT$1)*('控温被PRO-S级品'!$E$2:$BE$10)),0)+IFERROR(SUMPRODUCT(('冬被-S级品'!$B$2:$B$10=$B169)*('冬被-S级品'!$E$1:$AW$1=CT$1)*('冬被-S级品'!$E$2:$AW$10)),0)+IFERROR(SUMPRODUCT(('白止-S级品'!$A$2:$A$26=$B169)*('白止-S级品'!$D$1:$AV$1=CT$1)*('白止-S级品'!$D$2:$AV$26)),0)+IFERROR(SUMPRODUCT(('乐容-S级品'!$A$4:$A$32=$B169)*('乐容-S级品'!$L$3:$CA$3=CT$1)*('乐容-S级品'!$L$4:$CA$32)),0)</f>
      </c>
      <c r="CU169" s="280">
        <f>IFERROR(SUMPRODUCT(('控温被PRO-S级品'!$B$2:$B$10=$B169)*('控温被PRO-S级品'!$E$1:$BE$1=CU$1)*('控温被PRO-S级品'!$E$2:$BE$10)),0)+IFERROR(SUMPRODUCT(('冬被-S级品'!$B$2:$B$10=$B169)*('冬被-S级品'!$E$1:$AW$1=CU$1)*('冬被-S级品'!$E$2:$AW$10)),0)+IFERROR(SUMPRODUCT(('白止-S级品'!$A$2:$A$26=$B169)*('白止-S级品'!$D$1:$AV$1=CU$1)*('白止-S级品'!$D$2:$AV$26)),0)+IFERROR(SUMPRODUCT(('乐容-S级品'!$A$4:$A$32=$B169)*('乐容-S级品'!$L$3:$CA$3=CU$1)*('乐容-S级品'!$L$4:$CA$32)),0)</f>
      </c>
      <c r="CV169" s="280">
        <f>IFERROR(SUMPRODUCT(('控温被PRO-S级品'!$B$2:$B$10=$B169)*('控温被PRO-S级品'!$E$1:$BE$1=CV$1)*('控温被PRO-S级品'!$E$2:$BE$10)),0)+IFERROR(SUMPRODUCT(('冬被-S级品'!$B$2:$B$10=$B169)*('冬被-S级品'!$E$1:$AW$1=CV$1)*('冬被-S级品'!$E$2:$AW$10)),0)+IFERROR(SUMPRODUCT(('白止-S级品'!$A$2:$A$26=$B169)*('白止-S级品'!$D$1:$AV$1=CV$1)*('白止-S级品'!$D$2:$AV$26)),0)+IFERROR(SUMPRODUCT(('乐容-S级品'!$A$4:$A$32=$B169)*('乐容-S级品'!$L$3:$CA$3=CV$1)*('乐容-S级品'!$L$4:$CA$32)),0)</f>
      </c>
      <c r="CW169" s="280">
        <f>IFERROR(SUMPRODUCT(('控温被PRO-S级品'!$B$2:$B$10=$B169)*('控温被PRO-S级品'!$E$1:$BE$1=CW$1)*('控温被PRO-S级品'!$E$2:$BE$10)),0)+IFERROR(SUMPRODUCT(('冬被-S级品'!$B$2:$B$10=$B169)*('冬被-S级品'!$E$1:$AW$1=CW$1)*('冬被-S级品'!$E$2:$AW$10)),0)+IFERROR(SUMPRODUCT(('白止-S级品'!$A$2:$A$26=$B169)*('白止-S级品'!$D$1:$AV$1=CW$1)*('白止-S级品'!$D$2:$AV$26)),0)+IFERROR(SUMPRODUCT(('乐容-S级品'!$A$4:$A$32=$B169)*('乐容-S级品'!$L$3:$CA$3=CW$1)*('乐容-S级品'!$L$4:$CA$32)),0)</f>
      </c>
      <c r="CX169" s="280">
        <f>IFERROR(SUMPRODUCT(('控温被PRO-S级品'!$B$2:$B$10=$B169)*('控温被PRO-S级品'!$E$1:$BE$1=CX$1)*('控温被PRO-S级品'!$E$2:$BE$10)),0)+IFERROR(SUMPRODUCT(('冬被-S级品'!$B$2:$B$10=$B169)*('冬被-S级品'!$E$1:$AW$1=CX$1)*('冬被-S级品'!$E$2:$AW$10)),0)+IFERROR(SUMPRODUCT(('白止-S级品'!$A$2:$A$26=$B169)*('白止-S级品'!$D$1:$AV$1=CX$1)*('白止-S级品'!$D$2:$AV$26)),0)+IFERROR(SUMPRODUCT(('乐容-S级品'!$A$4:$A$32=$B169)*('乐容-S级品'!$L$3:$CA$3=CX$1)*('乐容-S级品'!$L$4:$CA$32)),0)</f>
      </c>
      <c r="CY169" s="280">
        <f>IFERROR(SUMPRODUCT(('控温被PRO-S级品'!$B$2:$B$10=$B169)*('控温被PRO-S级品'!$E$1:$BE$1=CY$1)*('控温被PRO-S级品'!$E$2:$BE$10)),0)+IFERROR(SUMPRODUCT(('冬被-S级品'!$B$2:$B$10=$B169)*('冬被-S级品'!$E$1:$AW$1=CY$1)*('冬被-S级品'!$E$2:$AW$10)),0)+IFERROR(SUMPRODUCT(('白止-S级品'!$A$2:$A$26=$B169)*('白止-S级品'!$D$1:$AV$1=CY$1)*('白止-S级品'!$D$2:$AV$26)),0)+IFERROR(SUMPRODUCT(('乐容-S级品'!$A$4:$A$32=$B169)*('乐容-S级品'!$L$3:$CA$3=CY$1)*('乐容-S级品'!$L$4:$CA$32)),0)</f>
      </c>
      <c r="CZ169" s="280">
        <f>IFERROR(SUMPRODUCT(('控温被PRO-S级品'!$B$2:$B$10=$B169)*('控温被PRO-S级品'!$E$1:$BE$1=CZ$1)*('控温被PRO-S级品'!$E$2:$BE$10)),0)+IFERROR(SUMPRODUCT(('冬被-S级品'!$B$2:$B$10=$B169)*('冬被-S级品'!$E$1:$AW$1=CZ$1)*('冬被-S级品'!$E$2:$AW$10)),0)+IFERROR(SUMPRODUCT(('白止-S级品'!$A$2:$A$26=$B169)*('白止-S级品'!$D$1:$AV$1=CZ$1)*('白止-S级品'!$D$2:$AV$26)),0)+IFERROR(SUMPRODUCT(('乐容-S级品'!$A$4:$A$32=$B169)*('乐容-S级品'!$L$3:$CA$3=CZ$1)*('乐容-S级品'!$L$4:$CA$32)),0)</f>
      </c>
      <c r="DA169" s="280">
        <f>IFERROR(SUMPRODUCT(('控温被PRO-S级品'!$B$2:$B$10=$B169)*('控温被PRO-S级品'!$E$1:$BE$1=DA$1)*('控温被PRO-S级品'!$E$2:$BE$10)),0)+IFERROR(SUMPRODUCT(('冬被-S级品'!$B$2:$B$10=$B169)*('冬被-S级品'!$E$1:$AW$1=DA$1)*('冬被-S级品'!$E$2:$AW$10)),0)+IFERROR(SUMPRODUCT(('白止-S级品'!$A$2:$A$26=$B169)*('白止-S级品'!$D$1:$AV$1=DA$1)*('白止-S级品'!$D$2:$AV$26)),0)+IFERROR(SUMPRODUCT(('乐容-S级品'!$A$4:$A$32=$B169)*('乐容-S级品'!$L$3:$CA$3=DA$1)*('乐容-S级品'!$L$4:$CA$32)),0)</f>
      </c>
      <c r="DB169" s="280">
        <f>IFERROR(SUMPRODUCT(('控温被PRO-S级品'!$B$2:$B$10=$B169)*('控温被PRO-S级品'!$E$1:$BE$1=DB$1)*('控温被PRO-S级品'!$E$2:$BE$10)),0)+IFERROR(SUMPRODUCT(('冬被-S级品'!$B$2:$B$10=$B169)*('冬被-S级品'!$E$1:$AW$1=DB$1)*('冬被-S级品'!$E$2:$AW$10)),0)+IFERROR(SUMPRODUCT(('白止-S级品'!$A$2:$A$26=$B169)*('白止-S级品'!$D$1:$AV$1=DB$1)*('白止-S级品'!$D$2:$AV$26)),0)+IFERROR(SUMPRODUCT(('乐容-S级品'!$A$4:$A$32=$B169)*('乐容-S级品'!$L$3:$CA$3=DB$1)*('乐容-S级品'!$L$4:$CA$32)),0)</f>
      </c>
      <c r="DC169" s="280">
        <f>IFERROR(SUMPRODUCT(('控温被PRO-S级品'!$B$2:$B$10=$B169)*('控温被PRO-S级品'!$E$1:$BE$1=DC$1)*('控温被PRO-S级品'!$E$2:$BE$10)),0)+IFERROR(SUMPRODUCT(('冬被-S级品'!$B$2:$B$10=$B169)*('冬被-S级品'!$E$1:$AW$1=DC$1)*('冬被-S级品'!$E$2:$AW$10)),0)+IFERROR(SUMPRODUCT(('白止-S级品'!$A$2:$A$26=$B169)*('白止-S级品'!$D$1:$AV$1=DC$1)*('白止-S级品'!$D$2:$AV$26)),0)+IFERROR(SUMPRODUCT(('乐容-S级品'!$A$4:$A$32=$B169)*('乐容-S级品'!$L$3:$CA$3=DC$1)*('乐容-S级品'!$L$4:$CA$32)),0)</f>
      </c>
      <c r="DD169" s="280">
        <f>IFERROR(SUMPRODUCT(('控温被PRO-S级品'!$B$2:$B$10=$B169)*('控温被PRO-S级品'!$E$1:$BE$1=DD$1)*('控温被PRO-S级品'!$E$2:$BE$10)),0)+IFERROR(SUMPRODUCT(('冬被-S级品'!$B$2:$B$10=$B169)*('冬被-S级品'!$E$1:$AW$1=DD$1)*('冬被-S级品'!$E$2:$AW$10)),0)+IFERROR(SUMPRODUCT(('白止-S级品'!$A$2:$A$26=$B169)*('白止-S级品'!$D$1:$AV$1=DD$1)*('白止-S级品'!$D$2:$AV$26)),0)+IFERROR(SUMPRODUCT(('乐容-S级品'!$A$4:$A$32=$B169)*('乐容-S级品'!$L$3:$CA$3=DD$1)*('乐容-S级品'!$L$4:$CA$32)),0)</f>
      </c>
      <c r="DE169" s="280">
        <f>IFERROR(SUMPRODUCT(('控温被PRO-S级品'!$B$2:$B$10=$B169)*('控温被PRO-S级品'!$E$1:$BE$1=DE$1)*('控温被PRO-S级品'!$E$2:$BE$10)),0)+IFERROR(SUMPRODUCT(('冬被-S级品'!$B$2:$B$10=$B169)*('冬被-S级品'!$E$1:$AW$1=DE$1)*('冬被-S级品'!$E$2:$AW$10)),0)+IFERROR(SUMPRODUCT(('白止-S级品'!$A$2:$A$26=$B169)*('白止-S级品'!$D$1:$AV$1=DE$1)*('白止-S级品'!$D$2:$AV$26)),0)+IFERROR(SUMPRODUCT(('乐容-S级品'!$A$4:$A$32=$B169)*('乐容-S级品'!$L$3:$CA$3=DE$1)*('乐容-S级品'!$L$4:$CA$32)),0)</f>
      </c>
      <c r="DF169" s="280">
        <f>IFERROR(SUMPRODUCT(('控温被PRO-S级品'!$B$2:$B$10=$B169)*('控温被PRO-S级品'!$E$1:$BE$1=DF$1)*('控温被PRO-S级品'!$E$2:$BE$10)),0)+IFERROR(SUMPRODUCT(('冬被-S级品'!$B$2:$B$10=$B169)*('冬被-S级品'!$E$1:$AW$1=DF$1)*('冬被-S级品'!$E$2:$AW$10)),0)+IFERROR(SUMPRODUCT(('白止-S级品'!$A$2:$A$26=$B169)*('白止-S级品'!$D$1:$AV$1=DF$1)*('白止-S级品'!$D$2:$AV$26)),0)+IFERROR(SUMPRODUCT(('乐容-S级品'!$A$4:$A$32=$B169)*('乐容-S级品'!$L$3:$CA$3=DF$1)*('乐容-S级品'!$L$4:$CA$32)),0)</f>
      </c>
      <c r="DG169" s="280">
        <f>IFERROR(SUMPRODUCT(('控温被PRO-S级品'!$B$2:$B$10=$B169)*('控温被PRO-S级品'!$E$1:$BE$1=DG$1)*('控温被PRO-S级品'!$E$2:$BE$10)),0)+IFERROR(SUMPRODUCT(('冬被-S级品'!$B$2:$B$10=$B169)*('冬被-S级品'!$E$1:$AW$1=DG$1)*('冬被-S级品'!$E$2:$AW$10)),0)+IFERROR(SUMPRODUCT(('白止-S级品'!$A$2:$A$26=$B169)*('白止-S级品'!$D$1:$AV$1=DG$1)*('白止-S级品'!$D$2:$AV$26)),0)+IFERROR(SUMPRODUCT(('乐容-S级品'!$A$4:$A$32=$B169)*('乐容-S级品'!$L$3:$CA$3=DG$1)*('乐容-S级品'!$L$4:$CA$32)),0)</f>
      </c>
      <c r="DH169" s="280">
        <f>IFERROR(SUMPRODUCT(('控温被PRO-S级品'!$B$2:$B$10=$B169)*('控温被PRO-S级品'!$E$1:$BE$1=DH$1)*('控温被PRO-S级品'!$E$2:$BE$10)),0)+IFERROR(SUMPRODUCT(('冬被-S级品'!$B$2:$B$10=$B169)*('冬被-S级品'!$E$1:$AW$1=DH$1)*('冬被-S级品'!$E$2:$AW$10)),0)+IFERROR(SUMPRODUCT(('白止-S级品'!$A$2:$A$26=$B169)*('白止-S级品'!$D$1:$AV$1=DH$1)*('白止-S级品'!$D$2:$AV$26)),0)+IFERROR(SUMPRODUCT(('乐容-S级品'!$A$4:$A$32=$B169)*('乐容-S级品'!$L$3:$CA$3=DH$1)*('乐容-S级品'!$L$4:$CA$32)),0)</f>
      </c>
      <c r="DI169" s="280">
        <f>IFERROR(SUMPRODUCT(('控温被PRO-S级品'!$B$2:$B$10=$B169)*('控温被PRO-S级品'!$E$1:$BE$1=DI$1)*('控温被PRO-S级品'!$E$2:$BE$10)),0)+IFERROR(SUMPRODUCT(('冬被-S级品'!$B$2:$B$10=$B169)*('冬被-S级品'!$E$1:$AW$1=DI$1)*('冬被-S级品'!$E$2:$AW$10)),0)+IFERROR(SUMPRODUCT(('白止-S级品'!$A$2:$A$26=$B169)*('白止-S级品'!$D$1:$AV$1=DI$1)*('白止-S级品'!$D$2:$AV$26)),0)+IFERROR(SUMPRODUCT(('乐容-S级品'!$A$4:$A$32=$B169)*('乐容-S级品'!$L$3:$CA$3=DI$1)*('乐容-S级品'!$L$4:$CA$32)),0)</f>
      </c>
      <c r="DJ169" s="280">
        <f>IFERROR(SUMPRODUCT(('控温被PRO-S级品'!$B$2:$B$10=$B169)*('控温被PRO-S级品'!$E$1:$BE$1=DJ$1)*('控温被PRO-S级品'!$E$2:$BE$10)),0)+IFERROR(SUMPRODUCT(('冬被-S级品'!$B$2:$B$10=$B169)*('冬被-S级品'!$E$1:$AW$1=DJ$1)*('冬被-S级品'!$E$2:$AW$10)),0)+IFERROR(SUMPRODUCT(('白止-S级品'!$A$2:$A$26=$B169)*('白止-S级品'!$D$1:$AV$1=DJ$1)*('白止-S级品'!$D$2:$AV$26)),0)+IFERROR(SUMPRODUCT(('乐容-S级品'!$A$4:$A$32=$B169)*('乐容-S级品'!$L$3:$CA$3=DJ$1)*('乐容-S级品'!$L$4:$CA$32)),0)</f>
      </c>
      <c r="DK169" s="280"/>
      <c r="DL169" s="280"/>
      <c r="DM169" s="280"/>
      <c r="DN169" s="280"/>
      <c r="DO169" s="280"/>
      <c r="DP169" s="280"/>
      <c r="DQ169" s="280"/>
      <c r="DR169" s="280"/>
      <c r="DS169" s="280"/>
      <c r="DT169" s="280"/>
      <c r="DU169" s="280"/>
      <c r="DV169" s="280"/>
      <c r="DW169" s="280">
        <f>VLOOKUP(B169,'系统编码规格'!A:C,3,FALSE)</f>
      </c>
      <c r="DX169" s="280"/>
      <c r="DY169" s="280"/>
      <c r="DZ169" s="280"/>
      <c r="EA169" s="280"/>
      <c r="EB169" s="280"/>
      <c r="EC169" s="280"/>
      <c r="ED169" s="280"/>
      <c r="EE169" s="280"/>
      <c r="EF169" s="280"/>
      <c r="EG169" s="280"/>
      <c r="EH169" s="280"/>
      <c r="EI169" s="280"/>
      <c r="EJ169" s="280"/>
      <c r="EK169" s="280"/>
      <c r="EL169" s="280"/>
      <c r="EM169" s="280"/>
      <c r="EN169" s="280"/>
      <c r="EO169" s="280"/>
      <c r="EP169" s="280"/>
      <c r="EQ169" s="280"/>
      <c r="ER169" s="280"/>
      <c r="ES169" s="280"/>
      <c r="ET169" s="280"/>
      <c r="EU169" s="280"/>
      <c r="EV169" s="280"/>
      <c r="EW169" s="280"/>
      <c r="EX169" s="280"/>
      <c r="EY169" s="280"/>
      <c r="EZ169" s="280"/>
      <c r="FA169" s="280"/>
      <c r="FB169" s="280"/>
      <c r="FC169" s="280"/>
      <c r="FD169" s="280"/>
      <c r="FE169" s="280"/>
      <c r="FF169" s="280"/>
      <c r="FG169" s="280"/>
      <c r="FH169" s="280"/>
      <c r="FI169" s="280"/>
      <c r="FJ169" s="280"/>
      <c r="FK169" s="280"/>
      <c r="FL169" s="280"/>
      <c r="FM169" s="280"/>
      <c r="FN169" s="280"/>
      <c r="FO169" s="280"/>
      <c r="FP169" s="280"/>
      <c r="FQ169" s="280"/>
      <c r="FR169" s="280"/>
      <c r="FS169" s="280"/>
      <c r="FT169" s="280"/>
      <c r="FU169" s="280"/>
      <c r="FV169" s="280"/>
      <c r="FW169" s="280"/>
      <c r="FX169" s="280"/>
      <c r="FY169" s="280"/>
      <c r="FZ169" s="280"/>
      <c r="GA169" s="280"/>
      <c r="GB169" s="280"/>
      <c r="GC169" s="280"/>
      <c r="GD169" s="280"/>
      <c r="GE169" s="280"/>
      <c r="GF169" s="280"/>
      <c r="GG169" s="280"/>
      <c r="GH169" s="280"/>
      <c r="GI169" s="280"/>
      <c r="GJ169" s="280"/>
      <c r="GK169" s="280"/>
      <c r="GL169" s="280"/>
      <c r="GM169" s="280"/>
      <c r="GN169" s="280"/>
      <c r="GO169" s="280"/>
      <c r="GP169" s="280"/>
      <c r="GQ169" s="280"/>
      <c r="GR169" s="280"/>
      <c r="GS169" s="280"/>
      <c r="GT169" s="280"/>
      <c r="GU169" s="280"/>
      <c r="GV169" s="280"/>
    </row>
    <row r="170">
      <c r="A170" s="309" t="str">
        <v>乐容</v>
      </c>
      <c r="B170" s="311" t="str">
        <v>010020105010041-008</v>
      </c>
      <c r="C170" s="309" t="str">
        <v>磨毛床笠</v>
      </c>
      <c r="D170" s="309" t="str">
        <v>颜色:云影黄,床品规格:150cm,系列:普通系列</v>
      </c>
      <c r="E170">
        <f>SUM(F170:GX170)</f>
      </c>
      <c r="F170" s="280">
        <f>IFERROR(SUMPRODUCT(('控温被PRO-S级品'!$B$2:$B$10=$B170)*('控温被PRO-S级品'!$E$1:$BE$1=F$1)*('控温被PRO-S级品'!$E$2:$BE$10)),0)+IFERROR(SUMPRODUCT(('冬被-S级品'!$B$2:$B$10=$B170)*('冬被-S级品'!$E$1:$AW$1=F$1)*('冬被-S级品'!$E$2:$AW$10)),0)+IFERROR(SUMPRODUCT(('白止-S级品'!$A$2:$A$26=$B170)*('白止-S级品'!$D$1:$AV$1=F$1)*('白止-S级品'!$D$2:$AV$26)),0)+IFERROR(SUMPRODUCT(('乐容-S级品'!$A$4:$A$32=$B170)*('乐容-S级品'!$L$3:$CA$3=F$1)*('乐容-S级品'!$L$4:$CA$32)),0)</f>
      </c>
      <c r="G170" s="280">
        <f>IFERROR(SUMPRODUCT(('控温被PRO-S级品'!$B$2:$B$10=$B170)*('控温被PRO-S级品'!$E$1:$BE$1=G$1)*('控温被PRO-S级品'!$E$2:$BE$10)),0)+IFERROR(SUMPRODUCT(('冬被-S级品'!$B$2:$B$10=$B170)*('冬被-S级品'!$E$1:$AW$1=G$1)*('冬被-S级品'!$E$2:$AW$10)),0)+IFERROR(SUMPRODUCT(('白止-S级品'!$A$2:$A$26=$B170)*('白止-S级品'!$D$1:$AV$1=G$1)*('白止-S级品'!$D$2:$AV$26)),0)+IFERROR(SUMPRODUCT(('乐容-S级品'!$A$4:$A$32=$B170)*('乐容-S级品'!$L$3:$CA$3=G$1)*('乐容-S级品'!$L$4:$CA$32)),0)</f>
      </c>
      <c r="H170" s="280">
        <f>IFERROR(SUMPRODUCT(('控温被PRO-S级品'!$B$2:$B$10=$B170)*('控温被PRO-S级品'!$E$1:$BE$1=H$1)*('控温被PRO-S级品'!$E$2:$BE$10)),0)+IFERROR(SUMPRODUCT(('冬被-S级品'!$B$2:$B$10=$B170)*('冬被-S级品'!$E$1:$AW$1=H$1)*('冬被-S级品'!$E$2:$AW$10)),0)+IFERROR(SUMPRODUCT(('白止-S级品'!$A$2:$A$26=$B170)*('白止-S级品'!$D$1:$AV$1=H$1)*('白止-S级品'!$D$2:$AV$26)),0)+IFERROR(SUMPRODUCT(('乐容-S级品'!$A$4:$A$32=$B170)*('乐容-S级品'!$L$3:$CA$3=H$1)*('乐容-S级品'!$L$4:$CA$32)),0)</f>
      </c>
      <c r="I170" s="280">
        <f>IFERROR(SUMPRODUCT(('控温被PRO-S级品'!$B$2:$B$10=$B170)*('控温被PRO-S级品'!$E$1:$BE$1=I$1)*('控温被PRO-S级品'!$E$2:$BE$10)),0)+IFERROR(SUMPRODUCT(('冬被-S级品'!$B$2:$B$10=$B170)*('冬被-S级品'!$E$1:$AW$1=I$1)*('冬被-S级品'!$E$2:$AW$10)),0)+IFERROR(SUMPRODUCT(('白止-S级品'!$A$2:$A$26=$B170)*('白止-S级品'!$D$1:$AV$1=I$1)*('白止-S级品'!$D$2:$AV$26)),0)+IFERROR(SUMPRODUCT(('乐容-S级品'!$A$4:$A$32=$B170)*('乐容-S级品'!$L$3:$CA$3=I$1)*('乐容-S级品'!$L$4:$CA$32)),0)</f>
      </c>
      <c r="J170" s="280">
        <f>IFERROR(SUMPRODUCT(('控温被PRO-S级品'!$B$2:$B$10=$B170)*('控温被PRO-S级品'!$E$1:$BE$1=J$1)*('控温被PRO-S级品'!$E$2:$BE$10)),0)+IFERROR(SUMPRODUCT(('冬被-S级品'!$B$2:$B$10=$B170)*('冬被-S级品'!$E$1:$AW$1=J$1)*('冬被-S级品'!$E$2:$AW$10)),0)+IFERROR(SUMPRODUCT(('白止-S级品'!$A$2:$A$26=$B170)*('白止-S级品'!$D$1:$AV$1=J$1)*('白止-S级品'!$D$2:$AV$26)),0)+IFERROR(SUMPRODUCT(('乐容-S级品'!$A$4:$A$32=$B170)*('乐容-S级品'!$L$3:$CA$3=J$1)*('乐容-S级品'!$L$4:$CA$32)),0)</f>
      </c>
      <c r="K170" s="280">
        <f>IFERROR(SUMPRODUCT(('控温被PRO-S级品'!$B$2:$B$10=$B170)*('控温被PRO-S级品'!$E$1:$BE$1=K$1)*('控温被PRO-S级品'!$E$2:$BE$10)),0)+IFERROR(SUMPRODUCT(('冬被-S级品'!$B$2:$B$10=$B170)*('冬被-S级品'!$E$1:$AW$1=K$1)*('冬被-S级品'!$E$2:$AW$10)),0)+IFERROR(SUMPRODUCT(('白止-S级品'!$A$2:$A$26=$B170)*('白止-S级品'!$D$1:$AV$1=K$1)*('白止-S级品'!$D$2:$AV$26)),0)+IFERROR(SUMPRODUCT(('乐容-S级品'!$A$4:$A$32=$B170)*('乐容-S级品'!$L$3:$CA$3=K$1)*('乐容-S级品'!$L$4:$CA$32)),0)</f>
      </c>
      <c r="L170" s="280">
        <f>IFERROR(SUMPRODUCT(('控温被PRO-S级品'!$B$2:$B$10=$B170)*('控温被PRO-S级品'!$E$1:$BE$1=L$1)*('控温被PRO-S级品'!$E$2:$BE$10)),0)+IFERROR(SUMPRODUCT(('冬被-S级品'!$B$2:$B$10=$B170)*('冬被-S级品'!$E$1:$AW$1=L$1)*('冬被-S级品'!$E$2:$AW$10)),0)+IFERROR(SUMPRODUCT(('白止-S级品'!$A$2:$A$26=$B170)*('白止-S级品'!$D$1:$AV$1=L$1)*('白止-S级品'!$D$2:$AV$26)),0)+IFERROR(SUMPRODUCT(('乐容-S级品'!$A$4:$A$32=$B170)*('乐容-S级品'!$L$3:$CA$3=L$1)*('乐容-S级品'!$L$4:$CA$32)),0)</f>
      </c>
      <c r="M170" s="280">
        <f>IFERROR(SUMPRODUCT(('控温被PRO-S级品'!$B$2:$B$10=$B170)*('控温被PRO-S级品'!$E$1:$BE$1=M$1)*('控温被PRO-S级品'!$E$2:$BE$10)),0)+IFERROR(SUMPRODUCT(('冬被-S级品'!$B$2:$B$10=$B170)*('冬被-S级品'!$E$1:$AW$1=M$1)*('冬被-S级品'!$E$2:$AW$10)),0)+IFERROR(SUMPRODUCT(('白止-S级品'!$A$2:$A$26=$B170)*('白止-S级品'!$D$1:$AV$1=M$1)*('白止-S级品'!$D$2:$AV$26)),0)+IFERROR(SUMPRODUCT(('乐容-S级品'!$A$4:$A$32=$B170)*('乐容-S级品'!$L$3:$CA$3=M$1)*('乐容-S级品'!$L$4:$CA$32)),0)</f>
      </c>
      <c r="N170" s="280">
        <f>IFERROR(SUMPRODUCT(('控温被PRO-S级品'!$B$2:$B$10=$B170)*('控温被PRO-S级品'!$E$1:$BE$1=N$1)*('控温被PRO-S级品'!$E$2:$BE$10)),0)+IFERROR(SUMPRODUCT(('冬被-S级品'!$B$2:$B$10=$B170)*('冬被-S级品'!$E$1:$AW$1=N$1)*('冬被-S级品'!$E$2:$AW$10)),0)+IFERROR(SUMPRODUCT(('白止-S级品'!$A$2:$A$26=$B170)*('白止-S级品'!$D$1:$AV$1=N$1)*('白止-S级品'!$D$2:$AV$26)),0)+IFERROR(SUMPRODUCT(('乐容-S级品'!$A$4:$A$32=$B170)*('乐容-S级品'!$L$3:$CA$3=N$1)*('乐容-S级品'!$L$4:$CA$32)),0)</f>
      </c>
      <c r="O170" s="280">
        <f>IFERROR(SUMPRODUCT(('控温被PRO-S级品'!$B$2:$B$10=$B170)*('控温被PRO-S级品'!$E$1:$BE$1=O$1)*('控温被PRO-S级品'!$E$2:$BE$10)),0)+IFERROR(SUMPRODUCT(('冬被-S级品'!$B$2:$B$10=$B170)*('冬被-S级品'!$E$1:$AW$1=O$1)*('冬被-S级品'!$E$2:$AW$10)),0)+IFERROR(SUMPRODUCT(('白止-S级品'!$A$2:$A$26=$B170)*('白止-S级品'!$D$1:$AV$1=O$1)*('白止-S级品'!$D$2:$AV$26)),0)+IFERROR(SUMPRODUCT(('乐容-S级品'!$A$4:$A$32=$B170)*('乐容-S级品'!$L$3:$CA$3=O$1)*('乐容-S级品'!$L$4:$CA$32)),0)</f>
      </c>
      <c r="P170" s="280">
        <f>IFERROR(SUMPRODUCT(('控温被PRO-S级品'!$B$2:$B$10=$B170)*('控温被PRO-S级品'!$E$1:$BE$1=P$1)*('控温被PRO-S级品'!$E$2:$BE$10)),0)+IFERROR(SUMPRODUCT(('冬被-S级品'!$B$2:$B$10=$B170)*('冬被-S级品'!$E$1:$AW$1=P$1)*('冬被-S级品'!$E$2:$AW$10)),0)+IFERROR(SUMPRODUCT(('白止-S级品'!$A$2:$A$26=$B170)*('白止-S级品'!$D$1:$AV$1=P$1)*('白止-S级品'!$D$2:$AV$26)),0)+IFERROR(SUMPRODUCT(('乐容-S级品'!$A$4:$A$32=$B170)*('乐容-S级品'!$L$3:$CA$3=P$1)*('乐容-S级品'!$L$4:$CA$32)),0)</f>
      </c>
      <c r="Q170" s="280">
        <f>IFERROR(SUMPRODUCT(('控温被PRO-S级品'!$B$2:$B$10=$B170)*('控温被PRO-S级品'!$E$1:$BE$1=Q$1)*('控温被PRO-S级品'!$E$2:$BE$10)),0)+IFERROR(SUMPRODUCT(('冬被-S级品'!$B$2:$B$10=$B170)*('冬被-S级品'!$E$1:$AW$1=Q$1)*('冬被-S级品'!$E$2:$AW$10)),0)+IFERROR(SUMPRODUCT(('白止-S级品'!$A$2:$A$26=$B170)*('白止-S级品'!$D$1:$AV$1=Q$1)*('白止-S级品'!$D$2:$AV$26)),0)+IFERROR(SUMPRODUCT(('乐容-S级品'!$A$4:$A$32=$B170)*('乐容-S级品'!$L$3:$CA$3=Q$1)*('乐容-S级品'!$L$4:$CA$32)),0)</f>
      </c>
      <c r="R170" s="280">
        <f>IFERROR(SUMPRODUCT(('控温被PRO-S级品'!$B$2:$B$10=$B170)*('控温被PRO-S级品'!$E$1:$BE$1=R$1)*('控温被PRO-S级品'!$E$2:$BE$10)),0)+IFERROR(SUMPRODUCT(('冬被-S级品'!$B$2:$B$10=$B170)*('冬被-S级品'!$E$1:$AW$1=R$1)*('冬被-S级品'!$E$2:$AW$10)),0)+IFERROR(SUMPRODUCT(('白止-S级品'!$A$2:$A$26=$B170)*('白止-S级品'!$D$1:$AV$1=R$1)*('白止-S级品'!$D$2:$AV$26)),0)+IFERROR(SUMPRODUCT(('乐容-S级品'!$A$4:$A$32=$B170)*('乐容-S级品'!$L$3:$CA$3=R$1)*('乐容-S级品'!$L$4:$CA$32)),0)</f>
      </c>
      <c r="S170" s="280">
        <f>IFERROR(SUMPRODUCT(('控温被PRO-S级品'!$B$2:$B$10=$B170)*('控温被PRO-S级品'!$E$1:$BE$1=S$1)*('控温被PRO-S级品'!$E$2:$BE$10)),0)+IFERROR(SUMPRODUCT(('冬被-S级品'!$B$2:$B$10=$B170)*('冬被-S级品'!$E$1:$AW$1=S$1)*('冬被-S级品'!$E$2:$AW$10)),0)+IFERROR(SUMPRODUCT(('白止-S级品'!$A$2:$A$26=$B170)*('白止-S级品'!$D$1:$AV$1=S$1)*('白止-S级品'!$D$2:$AV$26)),0)+IFERROR(SUMPRODUCT(('乐容-S级品'!$A$4:$A$32=$B170)*('乐容-S级品'!$L$3:$CA$3=S$1)*('乐容-S级品'!$L$4:$CA$32)),0)</f>
      </c>
      <c r="T170" s="280">
        <f>IFERROR(SUMPRODUCT(('控温被PRO-S级品'!$B$2:$B$10=$B170)*('控温被PRO-S级品'!$E$1:$BE$1=T$1)*('控温被PRO-S级品'!$E$2:$BE$10)),0)+IFERROR(SUMPRODUCT(('冬被-S级品'!$B$2:$B$10=$B170)*('冬被-S级品'!$E$1:$AW$1=T$1)*('冬被-S级品'!$E$2:$AW$10)),0)+IFERROR(SUMPRODUCT(('白止-S级品'!$A$2:$A$26=$B170)*('白止-S级品'!$D$1:$AV$1=T$1)*('白止-S级品'!$D$2:$AV$26)),0)+IFERROR(SUMPRODUCT(('乐容-S级品'!$A$4:$A$32=$B170)*('乐容-S级品'!$L$3:$CA$3=T$1)*('乐容-S级品'!$L$4:$CA$32)),0)</f>
      </c>
      <c r="U170" s="280">
        <f>IFERROR(SUMPRODUCT(('控温被PRO-S级品'!$B$2:$B$10=$B170)*('控温被PRO-S级品'!$E$1:$BE$1=U$1)*('控温被PRO-S级品'!$E$2:$BE$10)),0)+IFERROR(SUMPRODUCT(('冬被-S级品'!$B$2:$B$10=$B170)*('冬被-S级品'!$E$1:$AW$1=U$1)*('冬被-S级品'!$E$2:$AW$10)),0)+IFERROR(SUMPRODUCT(('白止-S级品'!$A$2:$A$26=$B170)*('白止-S级品'!$D$1:$AV$1=U$1)*('白止-S级品'!$D$2:$AV$26)),0)+IFERROR(SUMPRODUCT(('乐容-S级品'!$A$4:$A$32=$B170)*('乐容-S级品'!$L$3:$CA$3=U$1)*('乐容-S级品'!$L$4:$CA$32)),0)</f>
      </c>
      <c r="V170" s="280">
        <f>IFERROR(SUMPRODUCT(('控温被PRO-S级品'!$B$2:$B$10=$B170)*('控温被PRO-S级品'!$E$1:$BE$1=V$1)*('控温被PRO-S级品'!$E$2:$BE$10)),0)+IFERROR(SUMPRODUCT(('冬被-S级品'!$B$2:$B$10=$B170)*('冬被-S级品'!$E$1:$AW$1=V$1)*('冬被-S级品'!$E$2:$AW$10)),0)+IFERROR(SUMPRODUCT(('白止-S级品'!$A$2:$A$26=$B170)*('白止-S级品'!$D$1:$AV$1=V$1)*('白止-S级品'!$D$2:$AV$26)),0)+IFERROR(SUMPRODUCT(('乐容-S级品'!$A$4:$A$32=$B170)*('乐容-S级品'!$L$3:$CA$3=V$1)*('乐容-S级品'!$L$4:$CA$32)),0)</f>
      </c>
      <c r="W170" s="280">
        <f>IFERROR(SUMPRODUCT(('控温被PRO-S级品'!$B$2:$B$10=$B170)*('控温被PRO-S级品'!$E$1:$BE$1=W$1)*('控温被PRO-S级品'!$E$2:$BE$10)),0)+IFERROR(SUMPRODUCT(('冬被-S级品'!$B$2:$B$10=$B170)*('冬被-S级品'!$E$1:$AW$1=W$1)*('冬被-S级品'!$E$2:$AW$10)),0)+IFERROR(SUMPRODUCT(('白止-S级品'!$A$2:$A$26=$B170)*('白止-S级品'!$D$1:$AV$1=W$1)*('白止-S级品'!$D$2:$AV$26)),0)+IFERROR(SUMPRODUCT(('乐容-S级品'!$A$4:$A$32=$B170)*('乐容-S级品'!$L$3:$CA$3=W$1)*('乐容-S级品'!$L$4:$CA$32)),0)</f>
      </c>
      <c r="X170" s="280">
        <f>IFERROR(SUMPRODUCT(('控温被PRO-S级品'!$B$2:$B$10=$B170)*('控温被PRO-S级品'!$E$1:$BE$1=X$1)*('控温被PRO-S级品'!$E$2:$BE$10)),0)+IFERROR(SUMPRODUCT(('冬被-S级品'!$B$2:$B$10=$B170)*('冬被-S级品'!$E$1:$AW$1=X$1)*('冬被-S级品'!$E$2:$AW$10)),0)+IFERROR(SUMPRODUCT(('白止-S级品'!$A$2:$A$26=$B170)*('白止-S级品'!$D$1:$AV$1=X$1)*('白止-S级品'!$D$2:$AV$26)),0)+IFERROR(SUMPRODUCT(('乐容-S级品'!$A$4:$A$32=$B170)*('乐容-S级品'!$L$3:$CA$3=X$1)*('乐容-S级品'!$L$4:$CA$32)),0)</f>
      </c>
      <c r="Y170" s="280">
        <f>IFERROR(SUMPRODUCT(('控温被PRO-S级品'!$B$2:$B$10=$B170)*('控温被PRO-S级品'!$E$1:$BE$1=Y$1)*('控温被PRO-S级品'!$E$2:$BE$10)),0)+IFERROR(SUMPRODUCT(('冬被-S级品'!$B$2:$B$10=$B170)*('冬被-S级品'!$E$1:$AW$1=Y$1)*('冬被-S级品'!$E$2:$AW$10)),0)+IFERROR(SUMPRODUCT(('白止-S级品'!$A$2:$A$26=$B170)*('白止-S级品'!$D$1:$AV$1=Y$1)*('白止-S级品'!$D$2:$AV$26)),0)+IFERROR(SUMPRODUCT(('乐容-S级品'!$A$4:$A$32=$B170)*('乐容-S级品'!$L$3:$CA$3=Y$1)*('乐容-S级品'!$L$4:$CA$32)),0)</f>
      </c>
      <c r="Z170" s="280">
        <f>IFERROR(SUMPRODUCT(('控温被PRO-S级品'!$B$2:$B$10=$B170)*('控温被PRO-S级品'!$E$1:$BE$1=Z$1)*('控温被PRO-S级品'!$E$2:$BE$10)),0)+IFERROR(SUMPRODUCT(('冬被-S级品'!$B$2:$B$10=$B170)*('冬被-S级品'!$E$1:$AW$1=Z$1)*('冬被-S级品'!$E$2:$AW$10)),0)+IFERROR(SUMPRODUCT(('白止-S级品'!$A$2:$A$26=$B170)*('白止-S级品'!$D$1:$AV$1=Z$1)*('白止-S级品'!$D$2:$AV$26)),0)+IFERROR(SUMPRODUCT(('乐容-S级品'!$A$4:$A$32=$B170)*('乐容-S级品'!$L$3:$CA$3=Z$1)*('乐容-S级品'!$L$4:$CA$32)),0)</f>
      </c>
      <c r="AA170" s="280">
        <f>IFERROR(SUMPRODUCT(('控温被PRO-S级品'!$B$2:$B$10=$B170)*('控温被PRO-S级品'!$E$1:$BE$1=AA$1)*('控温被PRO-S级品'!$E$2:$BE$10)),0)+IFERROR(SUMPRODUCT(('冬被-S级品'!$B$2:$B$10=$B170)*('冬被-S级品'!$E$1:$AW$1=AA$1)*('冬被-S级品'!$E$2:$AW$10)),0)+IFERROR(SUMPRODUCT(('白止-S级品'!$A$2:$A$26=$B170)*('白止-S级品'!$D$1:$AV$1=AA$1)*('白止-S级品'!$D$2:$AV$26)),0)+IFERROR(SUMPRODUCT(('乐容-S级品'!$A$4:$A$32=$B170)*('乐容-S级品'!$L$3:$CA$3=AA$1)*('乐容-S级品'!$L$4:$CA$32)),0)</f>
      </c>
      <c r="AB170" s="280">
        <f>IFERROR(SUMPRODUCT(('控温被PRO-S级品'!$B$2:$B$10=$B170)*('控温被PRO-S级品'!$E$1:$BE$1=AB$1)*('控温被PRO-S级品'!$E$2:$BE$10)),0)+IFERROR(SUMPRODUCT(('冬被-S级品'!$B$2:$B$10=$B170)*('冬被-S级品'!$E$1:$AW$1=AB$1)*('冬被-S级品'!$E$2:$AW$10)),0)+IFERROR(SUMPRODUCT(('白止-S级品'!$A$2:$A$26=$B170)*('白止-S级品'!$D$1:$AV$1=AB$1)*('白止-S级品'!$D$2:$AV$26)),0)+IFERROR(SUMPRODUCT(('乐容-S级品'!$A$4:$A$32=$B170)*('乐容-S级品'!$L$3:$CA$3=AB$1)*('乐容-S级品'!$L$4:$CA$32)),0)</f>
      </c>
      <c r="AC170" s="280">
        <f>IFERROR(SUMPRODUCT(('控温被PRO-S级品'!$B$2:$B$10=$B170)*('控温被PRO-S级品'!$E$1:$BE$1=AC$1)*('控温被PRO-S级品'!$E$2:$BE$10)),0)+IFERROR(SUMPRODUCT(('冬被-S级品'!$B$2:$B$10=$B170)*('冬被-S级品'!$E$1:$AW$1=AC$1)*('冬被-S级品'!$E$2:$AW$10)),0)+IFERROR(SUMPRODUCT(('白止-S级品'!$A$2:$A$26=$B170)*('白止-S级品'!$D$1:$AV$1=AC$1)*('白止-S级品'!$D$2:$AV$26)),0)+IFERROR(SUMPRODUCT(('乐容-S级品'!$A$4:$A$32=$B170)*('乐容-S级品'!$L$3:$CA$3=AC$1)*('乐容-S级品'!$L$4:$CA$32)),0)</f>
      </c>
      <c r="AD170" s="280">
        <f>IFERROR(SUMPRODUCT(('控温被PRO-S级品'!$B$2:$B$10=$B170)*('控温被PRO-S级品'!$E$1:$BE$1=AD$1)*('控温被PRO-S级品'!$E$2:$BE$10)),0)+IFERROR(SUMPRODUCT(('冬被-S级品'!$B$2:$B$10=$B170)*('冬被-S级品'!$E$1:$AW$1=AD$1)*('冬被-S级品'!$E$2:$AW$10)),0)+IFERROR(SUMPRODUCT(('白止-S级品'!$A$2:$A$26=$B170)*('白止-S级品'!$D$1:$AV$1=AD$1)*('白止-S级品'!$D$2:$AV$26)),0)+IFERROR(SUMPRODUCT(('乐容-S级品'!$A$4:$A$32=$B170)*('乐容-S级品'!$L$3:$CA$3=AD$1)*('乐容-S级品'!$L$4:$CA$32)),0)</f>
      </c>
      <c r="AE170" s="280">
        <f>IFERROR(SUMPRODUCT(('控温被PRO-S级品'!$B$2:$B$10=$B170)*('控温被PRO-S级品'!$E$1:$BE$1=AE$1)*('控温被PRO-S级品'!$E$2:$BE$10)),0)+IFERROR(SUMPRODUCT(('冬被-S级品'!$B$2:$B$10=$B170)*('冬被-S级品'!$E$1:$AW$1=AE$1)*('冬被-S级品'!$E$2:$AW$10)),0)+IFERROR(SUMPRODUCT(('白止-S级品'!$A$2:$A$26=$B170)*('白止-S级品'!$D$1:$AV$1=AE$1)*('白止-S级品'!$D$2:$AV$26)),0)+IFERROR(SUMPRODUCT(('乐容-S级品'!$A$4:$A$32=$B170)*('乐容-S级品'!$L$3:$CA$3=AE$1)*('乐容-S级品'!$L$4:$CA$32)),0)</f>
      </c>
      <c r="AF170" s="280">
        <f>IFERROR(SUMPRODUCT(('控温被PRO-S级品'!$B$2:$B$10=$B170)*('控温被PRO-S级品'!$E$1:$BE$1=AF$1)*('控温被PRO-S级品'!$E$2:$BE$10)),0)+IFERROR(SUMPRODUCT(('冬被-S级品'!$B$2:$B$10=$B170)*('冬被-S级品'!$E$1:$AW$1=AF$1)*('冬被-S级品'!$E$2:$AW$10)),0)+IFERROR(SUMPRODUCT(('白止-S级品'!$A$2:$A$26=$B170)*('白止-S级品'!$D$1:$AV$1=AF$1)*('白止-S级品'!$D$2:$AV$26)),0)+IFERROR(SUMPRODUCT(('乐容-S级品'!$A$4:$A$32=$B170)*('乐容-S级品'!$L$3:$CA$3=AF$1)*('乐容-S级品'!$L$4:$CA$32)),0)</f>
      </c>
      <c r="AG170" s="280">
        <f>IFERROR(SUMPRODUCT(('控温被PRO-S级品'!$B$2:$B$10=$B170)*('控温被PRO-S级品'!$E$1:$BE$1=AG$1)*('控温被PRO-S级品'!$E$2:$BE$10)),0)+IFERROR(SUMPRODUCT(('冬被-S级品'!$B$2:$B$10=$B170)*('冬被-S级品'!$E$1:$AW$1=AG$1)*('冬被-S级品'!$E$2:$AW$10)),0)+IFERROR(SUMPRODUCT(('白止-S级品'!$A$2:$A$26=$B170)*('白止-S级品'!$D$1:$AV$1=AG$1)*('白止-S级品'!$D$2:$AV$26)),0)+IFERROR(SUMPRODUCT(('乐容-S级品'!$A$4:$A$32=$B170)*('乐容-S级品'!$L$3:$CA$3=AG$1)*('乐容-S级品'!$L$4:$CA$32)),0)</f>
      </c>
      <c r="AH170" s="280">
        <f>IFERROR(SUMPRODUCT(('控温被PRO-S级品'!$B$2:$B$10=$B170)*('控温被PRO-S级品'!$E$1:$BE$1=AH$1)*('控温被PRO-S级品'!$E$2:$BE$10)),0)+IFERROR(SUMPRODUCT(('冬被-S级品'!$B$2:$B$10=$B170)*('冬被-S级品'!$E$1:$AW$1=AH$1)*('冬被-S级品'!$E$2:$AW$10)),0)+IFERROR(SUMPRODUCT(('白止-S级品'!$A$2:$A$26=$B170)*('白止-S级品'!$D$1:$AV$1=AH$1)*('白止-S级品'!$D$2:$AV$26)),0)+IFERROR(SUMPRODUCT(('乐容-S级品'!$A$4:$A$32=$B170)*('乐容-S级品'!$L$3:$CA$3=AH$1)*('乐容-S级品'!$L$4:$CA$32)),0)</f>
      </c>
      <c r="AI170" s="280">
        <f>IFERROR(SUMPRODUCT(('控温被PRO-S级品'!$B$2:$B$10=$B170)*('控温被PRO-S级品'!$E$1:$BE$1=AI$1)*('控温被PRO-S级品'!$E$2:$BE$10)),0)+IFERROR(SUMPRODUCT(('冬被-S级品'!$B$2:$B$10=$B170)*('冬被-S级品'!$E$1:$AW$1=AI$1)*('冬被-S级品'!$E$2:$AW$10)),0)+IFERROR(SUMPRODUCT(('白止-S级品'!$A$2:$A$26=$B170)*('白止-S级品'!$D$1:$AV$1=AI$1)*('白止-S级品'!$D$2:$AV$26)),0)+IFERROR(SUMPRODUCT(('乐容-S级品'!$A$4:$A$32=$B170)*('乐容-S级品'!$L$3:$CA$3=AI$1)*('乐容-S级品'!$L$4:$CA$32)),0)</f>
      </c>
      <c r="AJ170" s="280">
        <f>IFERROR(SUMPRODUCT(('控温被PRO-S级品'!$B$2:$B$10=$B170)*('控温被PRO-S级品'!$E$1:$BE$1=AJ$1)*('控温被PRO-S级品'!$E$2:$BE$10)),0)+IFERROR(SUMPRODUCT(('冬被-S级品'!$B$2:$B$10=$B170)*('冬被-S级品'!$E$1:$AW$1=AJ$1)*('冬被-S级品'!$E$2:$AW$10)),0)+IFERROR(SUMPRODUCT(('白止-S级品'!$A$2:$A$26=$B170)*('白止-S级品'!$D$1:$AV$1=AJ$1)*('白止-S级品'!$D$2:$AV$26)),0)+IFERROR(SUMPRODUCT(('乐容-S级品'!$A$4:$A$32=$B170)*('乐容-S级品'!$L$3:$CA$3=AJ$1)*('乐容-S级品'!$L$4:$CA$32)),0)</f>
      </c>
      <c r="AK170" s="280">
        <f>IFERROR(SUMPRODUCT(('控温被PRO-S级品'!$B$2:$B$10=$B170)*('控温被PRO-S级品'!$E$1:$BE$1=AK$1)*('控温被PRO-S级品'!$E$2:$BE$10)),0)+IFERROR(SUMPRODUCT(('冬被-S级品'!$B$2:$B$10=$B170)*('冬被-S级品'!$E$1:$AW$1=AK$1)*('冬被-S级品'!$E$2:$AW$10)),0)+IFERROR(SUMPRODUCT(('白止-S级品'!$A$2:$A$26=$B170)*('白止-S级品'!$D$1:$AV$1=AK$1)*('白止-S级品'!$D$2:$AV$26)),0)+IFERROR(SUMPRODUCT(('乐容-S级品'!$A$4:$A$32=$B170)*('乐容-S级品'!$L$3:$CA$3=AK$1)*('乐容-S级品'!$L$4:$CA$32)),0)</f>
      </c>
      <c r="AL170" s="280">
        <f>IFERROR(SUMPRODUCT(('控温被PRO-S级品'!$B$2:$B$10=$B170)*('控温被PRO-S级品'!$E$1:$BE$1=AL$1)*('控温被PRO-S级品'!$E$2:$BE$10)),0)+IFERROR(SUMPRODUCT(('冬被-S级品'!$B$2:$B$10=$B170)*('冬被-S级品'!$E$1:$AW$1=AL$1)*('冬被-S级品'!$E$2:$AW$10)),0)+IFERROR(SUMPRODUCT(('白止-S级品'!$A$2:$A$26=$B170)*('白止-S级品'!$D$1:$AV$1=AL$1)*('白止-S级品'!$D$2:$AV$26)),0)+IFERROR(SUMPRODUCT(('乐容-S级品'!$A$4:$A$32=$B170)*('乐容-S级品'!$L$3:$CA$3=AL$1)*('乐容-S级品'!$L$4:$CA$32)),0)</f>
      </c>
      <c r="AM170" s="280">
        <f>IFERROR(SUMPRODUCT(('控温被PRO-S级品'!$B$2:$B$10=$B170)*('控温被PRO-S级品'!$E$1:$BE$1=AM$1)*('控温被PRO-S级品'!$E$2:$BE$10)),0)+IFERROR(SUMPRODUCT(('冬被-S级品'!$B$2:$B$10=$B170)*('冬被-S级品'!$E$1:$AW$1=AM$1)*('冬被-S级品'!$E$2:$AW$10)),0)+IFERROR(SUMPRODUCT(('白止-S级品'!$A$2:$A$26=$B170)*('白止-S级品'!$D$1:$AV$1=AM$1)*('白止-S级品'!$D$2:$AV$26)),0)+IFERROR(SUMPRODUCT(('乐容-S级品'!$A$4:$A$32=$B170)*('乐容-S级品'!$L$3:$CA$3=AM$1)*('乐容-S级品'!$L$4:$CA$32)),0)</f>
      </c>
      <c r="AN170" s="280">
        <f>IFERROR(SUMPRODUCT(('控温被PRO-S级品'!$B$2:$B$10=$B170)*('控温被PRO-S级品'!$E$1:$BE$1=AN$1)*('控温被PRO-S级品'!$E$2:$BE$10)),0)+IFERROR(SUMPRODUCT(('冬被-S级品'!$B$2:$B$10=$B170)*('冬被-S级品'!$E$1:$AW$1=AN$1)*('冬被-S级品'!$E$2:$AW$10)),0)+IFERROR(SUMPRODUCT(('白止-S级品'!$A$2:$A$26=$B170)*('白止-S级品'!$D$1:$AV$1=AN$1)*('白止-S级品'!$D$2:$AV$26)),0)+IFERROR(SUMPRODUCT(('乐容-S级品'!$A$4:$A$32=$B170)*('乐容-S级品'!$L$3:$CA$3=AN$1)*('乐容-S级品'!$L$4:$CA$32)),0)</f>
      </c>
      <c r="AO170" s="280">
        <f>IFERROR(SUMPRODUCT(('控温被PRO-S级品'!$B$2:$B$10=$B170)*('控温被PRO-S级品'!$E$1:$BE$1=AO$1)*('控温被PRO-S级品'!$E$2:$BE$10)),0)+IFERROR(SUMPRODUCT(('冬被-S级品'!$B$2:$B$10=$B170)*('冬被-S级品'!$E$1:$AW$1=AO$1)*('冬被-S级品'!$E$2:$AW$10)),0)+IFERROR(SUMPRODUCT(('白止-S级品'!$A$2:$A$26=$B170)*('白止-S级品'!$D$1:$AV$1=AO$1)*('白止-S级品'!$D$2:$AV$26)),0)+IFERROR(SUMPRODUCT(('乐容-S级品'!$A$4:$A$32=$B170)*('乐容-S级品'!$L$3:$CA$3=AO$1)*('乐容-S级品'!$L$4:$CA$32)),0)</f>
      </c>
      <c r="AP170" s="280">
        <f>IFERROR(SUMPRODUCT(('控温被PRO-S级品'!$B$2:$B$10=$B170)*('控温被PRO-S级品'!$E$1:$BE$1=AP$1)*('控温被PRO-S级品'!$E$2:$BE$10)),0)+IFERROR(SUMPRODUCT(('冬被-S级品'!$B$2:$B$10=$B170)*('冬被-S级品'!$E$1:$AW$1=AP$1)*('冬被-S级品'!$E$2:$AW$10)),0)+IFERROR(SUMPRODUCT(('白止-S级品'!$A$2:$A$26=$B170)*('白止-S级品'!$D$1:$AV$1=AP$1)*('白止-S级品'!$D$2:$AV$26)),0)+IFERROR(SUMPRODUCT(('乐容-S级品'!$A$4:$A$32=$B170)*('乐容-S级品'!$L$3:$CA$3=AP$1)*('乐容-S级品'!$L$4:$CA$32)),0)</f>
      </c>
      <c r="AQ170" s="280">
        <f>IFERROR(SUMPRODUCT(('控温被PRO-S级品'!$B$2:$B$10=$B170)*('控温被PRO-S级品'!$E$1:$BE$1=AQ$1)*('控温被PRO-S级品'!$E$2:$BE$10)),0)+IFERROR(SUMPRODUCT(('冬被-S级品'!$B$2:$B$10=$B170)*('冬被-S级品'!$E$1:$AW$1=AQ$1)*('冬被-S级品'!$E$2:$AW$10)),0)+IFERROR(SUMPRODUCT(('白止-S级品'!$A$2:$A$26=$B170)*('白止-S级品'!$D$1:$AV$1=AQ$1)*('白止-S级品'!$D$2:$AV$26)),0)+IFERROR(SUMPRODUCT(('乐容-S级品'!$A$4:$A$32=$B170)*('乐容-S级品'!$L$3:$CA$3=AQ$1)*('乐容-S级品'!$L$4:$CA$32)),0)</f>
      </c>
      <c r="AR170" s="280">
        <f>IFERROR(SUMPRODUCT(('控温被PRO-S级品'!$B$2:$B$10=$B170)*('控温被PRO-S级品'!$E$1:$BE$1=AR$1)*('控温被PRO-S级品'!$E$2:$BE$10)),0)+IFERROR(SUMPRODUCT(('冬被-S级品'!$B$2:$B$10=$B170)*('冬被-S级品'!$E$1:$AW$1=AR$1)*('冬被-S级品'!$E$2:$AW$10)),0)+IFERROR(SUMPRODUCT(('白止-S级品'!$A$2:$A$26=$B170)*('白止-S级品'!$D$1:$AV$1=AR$1)*('白止-S级品'!$D$2:$AV$26)),0)+IFERROR(SUMPRODUCT(('乐容-S级品'!$A$4:$A$32=$B170)*('乐容-S级品'!$L$3:$CA$3=AR$1)*('乐容-S级品'!$L$4:$CA$32)),0)</f>
      </c>
      <c r="AS170" s="280">
        <f>IFERROR(SUMPRODUCT(('控温被PRO-S级品'!$B$2:$B$10=$B170)*('控温被PRO-S级品'!$E$1:$BE$1=AS$1)*('控温被PRO-S级品'!$E$2:$BE$10)),0)+IFERROR(SUMPRODUCT(('冬被-S级品'!$B$2:$B$10=$B170)*('冬被-S级品'!$E$1:$AW$1=AS$1)*('冬被-S级品'!$E$2:$AW$10)),0)+IFERROR(SUMPRODUCT(('白止-S级品'!$A$2:$A$26=$B170)*('白止-S级品'!$D$1:$AV$1=AS$1)*('白止-S级品'!$D$2:$AV$26)),0)+IFERROR(SUMPRODUCT(('乐容-S级品'!$A$4:$A$32=$B170)*('乐容-S级品'!$L$3:$CA$3=AS$1)*('乐容-S级品'!$L$4:$CA$32)),0)</f>
      </c>
      <c r="AT170" s="280">
        <f>IFERROR(SUMPRODUCT(('控温被PRO-S级品'!$B$2:$B$10=$B170)*('控温被PRO-S级品'!$E$1:$BE$1=AT$1)*('控温被PRO-S级品'!$E$2:$BE$10)),0)+IFERROR(SUMPRODUCT(('冬被-S级品'!$B$2:$B$10=$B170)*('冬被-S级品'!$E$1:$AW$1=AT$1)*('冬被-S级品'!$E$2:$AW$10)),0)+IFERROR(SUMPRODUCT(('白止-S级品'!$A$2:$A$26=$B170)*('白止-S级品'!$D$1:$AV$1=AT$1)*('白止-S级品'!$D$2:$AV$26)),0)+IFERROR(SUMPRODUCT(('乐容-S级品'!$A$4:$A$32=$B170)*('乐容-S级品'!$L$3:$CA$3=AT$1)*('乐容-S级品'!$L$4:$CA$32)),0)</f>
      </c>
      <c r="AU170" s="280">
        <f>IFERROR(SUMPRODUCT(('控温被PRO-S级品'!$B$2:$B$10=$B170)*('控温被PRO-S级品'!$E$1:$BE$1=AU$1)*('控温被PRO-S级品'!$E$2:$BE$10)),0)+IFERROR(SUMPRODUCT(('冬被-S级品'!$B$2:$B$10=$B170)*('冬被-S级品'!$E$1:$AW$1=AU$1)*('冬被-S级品'!$E$2:$AW$10)),0)+IFERROR(SUMPRODUCT(('白止-S级品'!$A$2:$A$26=$B170)*('白止-S级品'!$D$1:$AV$1=AU$1)*('白止-S级品'!$D$2:$AV$26)),0)+IFERROR(SUMPRODUCT(('乐容-S级品'!$A$4:$A$32=$B170)*('乐容-S级品'!$L$3:$CA$3=AU$1)*('乐容-S级品'!$L$4:$CA$32)),0)</f>
      </c>
      <c r="AV170" s="280">
        <f>IFERROR(SUMPRODUCT(('控温被PRO-S级品'!$B$2:$B$10=$B170)*('控温被PRO-S级品'!$E$1:$BE$1=AV$1)*('控温被PRO-S级品'!$E$2:$BE$10)),0)+IFERROR(SUMPRODUCT(('冬被-S级品'!$B$2:$B$10=$B170)*('冬被-S级品'!$E$1:$AW$1=AV$1)*('冬被-S级品'!$E$2:$AW$10)),0)+IFERROR(SUMPRODUCT(('白止-S级品'!$A$2:$A$26=$B170)*('白止-S级品'!$D$1:$AV$1=AV$1)*('白止-S级品'!$D$2:$AV$26)),0)+IFERROR(SUMPRODUCT(('乐容-S级品'!$A$4:$A$32=$B170)*('乐容-S级品'!$L$3:$CA$3=AV$1)*('乐容-S级品'!$L$4:$CA$32)),0)</f>
      </c>
      <c r="AW170" s="280">
        <f>IFERROR(SUMPRODUCT(('控温被PRO-S级品'!$B$2:$B$10=$B170)*('控温被PRO-S级品'!$E$1:$BE$1=AW$1)*('控温被PRO-S级品'!$E$2:$BE$10)),0)+IFERROR(SUMPRODUCT(('冬被-S级品'!$B$2:$B$10=$B170)*('冬被-S级品'!$E$1:$AW$1=AW$1)*('冬被-S级品'!$E$2:$AW$10)),0)+IFERROR(SUMPRODUCT(('白止-S级品'!$A$2:$A$26=$B170)*('白止-S级品'!$D$1:$AV$1=AW$1)*('白止-S级品'!$D$2:$AV$26)),0)+IFERROR(SUMPRODUCT(('乐容-S级品'!$A$4:$A$32=$B170)*('乐容-S级品'!$L$3:$CA$3=AW$1)*('乐容-S级品'!$L$4:$CA$32)),0)</f>
      </c>
      <c r="AX170" s="280">
        <f>IFERROR(SUMPRODUCT(('控温被PRO-S级品'!$B$2:$B$10=$B170)*('控温被PRO-S级品'!$E$1:$BE$1=AX$1)*('控温被PRO-S级品'!$E$2:$BE$10)),0)+IFERROR(SUMPRODUCT(('冬被-S级品'!$B$2:$B$10=$B170)*('冬被-S级品'!$E$1:$AW$1=AX$1)*('冬被-S级品'!$E$2:$AW$10)),0)+IFERROR(SUMPRODUCT(('白止-S级品'!$A$2:$A$26=$B170)*('白止-S级品'!$D$1:$AV$1=AX$1)*('白止-S级品'!$D$2:$AV$26)),0)+IFERROR(SUMPRODUCT(('乐容-S级品'!$A$4:$A$32=$B170)*('乐容-S级品'!$L$3:$CA$3=AX$1)*('乐容-S级品'!$L$4:$CA$32)),0)</f>
      </c>
      <c r="AY170" s="280">
        <f>IFERROR(SUMPRODUCT(('控温被PRO-S级品'!$B$2:$B$10=$B170)*('控温被PRO-S级品'!$E$1:$BE$1=AY$1)*('控温被PRO-S级品'!$E$2:$BE$10)),0)+IFERROR(SUMPRODUCT(('冬被-S级品'!$B$2:$B$10=$B170)*('冬被-S级品'!$E$1:$AW$1=AY$1)*('冬被-S级品'!$E$2:$AW$10)),0)+IFERROR(SUMPRODUCT(('白止-S级品'!$A$2:$A$26=$B170)*('白止-S级品'!$D$1:$AV$1=AY$1)*('白止-S级品'!$D$2:$AV$26)),0)+IFERROR(SUMPRODUCT(('乐容-S级品'!$A$4:$A$32=$B170)*('乐容-S级品'!$L$3:$CA$3=AY$1)*('乐容-S级品'!$L$4:$CA$32)),0)</f>
      </c>
      <c r="AZ170" s="280">
        <f>IFERROR(SUMPRODUCT(('控温被PRO-S级品'!$B$2:$B$10=$B170)*('控温被PRO-S级品'!$E$1:$BE$1=AZ$1)*('控温被PRO-S级品'!$E$2:$BE$10)),0)+IFERROR(SUMPRODUCT(('冬被-S级品'!$B$2:$B$10=$B170)*('冬被-S级品'!$E$1:$AW$1=AZ$1)*('冬被-S级品'!$E$2:$AW$10)),0)+IFERROR(SUMPRODUCT(('白止-S级品'!$A$2:$A$26=$B170)*('白止-S级品'!$D$1:$AV$1=AZ$1)*('白止-S级品'!$D$2:$AV$26)),0)+IFERROR(SUMPRODUCT(('乐容-S级品'!$A$4:$A$32=$B170)*('乐容-S级品'!$L$3:$CA$3=AZ$1)*('乐容-S级品'!$L$4:$CA$32)),0)</f>
      </c>
      <c r="BA170" s="280">
        <f>IFERROR(SUMPRODUCT(('控温被PRO-S级品'!$B$2:$B$10=$B170)*('控温被PRO-S级品'!$E$1:$BE$1=BA$1)*('控温被PRO-S级品'!$E$2:$BE$10)),0)+IFERROR(SUMPRODUCT(('冬被-S级品'!$B$2:$B$10=$B170)*('冬被-S级品'!$E$1:$AW$1=BA$1)*('冬被-S级品'!$E$2:$AW$10)),0)+IFERROR(SUMPRODUCT(('白止-S级品'!$A$2:$A$26=$B170)*('白止-S级品'!$D$1:$AV$1=BA$1)*('白止-S级品'!$D$2:$AV$26)),0)+IFERROR(SUMPRODUCT(('乐容-S级品'!$A$4:$A$32=$B170)*('乐容-S级品'!$L$3:$CA$3=BA$1)*('乐容-S级品'!$L$4:$CA$32)),0)</f>
      </c>
      <c r="BB170" s="280">
        <f>IFERROR(SUMPRODUCT(('控温被PRO-S级品'!$B$2:$B$10=$B170)*('控温被PRO-S级品'!$E$1:$BE$1=BB$1)*('控温被PRO-S级品'!$E$2:$BE$10)),0)+IFERROR(SUMPRODUCT(('冬被-S级品'!$B$2:$B$10=$B170)*('冬被-S级品'!$E$1:$AW$1=BB$1)*('冬被-S级品'!$E$2:$AW$10)),0)+IFERROR(SUMPRODUCT(('白止-S级品'!$A$2:$A$26=$B170)*('白止-S级品'!$D$1:$AV$1=BB$1)*('白止-S级品'!$D$2:$AV$26)),0)+IFERROR(SUMPRODUCT(('乐容-S级品'!$A$4:$A$32=$B170)*('乐容-S级品'!$L$3:$CA$3=BB$1)*('乐容-S级品'!$L$4:$CA$32)),0)</f>
      </c>
      <c r="BC170" s="280">
        <f>IFERROR(SUMPRODUCT(('控温被PRO-S级品'!$B$2:$B$10=$B170)*('控温被PRO-S级品'!$E$1:$BE$1=BC$1)*('控温被PRO-S级品'!$E$2:$BE$10)),0)+IFERROR(SUMPRODUCT(('冬被-S级品'!$B$2:$B$10=$B170)*('冬被-S级品'!$E$1:$AW$1=BC$1)*('冬被-S级品'!$E$2:$AW$10)),0)+IFERROR(SUMPRODUCT(('白止-S级品'!$A$2:$A$26=$B170)*('白止-S级品'!$D$1:$AV$1=BC$1)*('白止-S级品'!$D$2:$AV$26)),0)+IFERROR(SUMPRODUCT(('乐容-S级品'!$A$4:$A$32=$B170)*('乐容-S级品'!$L$3:$CA$3=BC$1)*('乐容-S级品'!$L$4:$CA$32)),0)</f>
      </c>
      <c r="BD170" s="280">
        <f>IFERROR(SUMPRODUCT(('控温被PRO-S级品'!$B$2:$B$10=$B170)*('控温被PRO-S级品'!$E$1:$BE$1=BD$1)*('控温被PRO-S级品'!$E$2:$BE$10)),0)+IFERROR(SUMPRODUCT(('冬被-S级品'!$B$2:$B$10=$B170)*('冬被-S级品'!$E$1:$AW$1=BD$1)*('冬被-S级品'!$E$2:$AW$10)),0)+IFERROR(SUMPRODUCT(('白止-S级品'!$A$2:$A$26=$B170)*('白止-S级品'!$D$1:$AV$1=BD$1)*('白止-S级品'!$D$2:$AV$26)),0)+IFERROR(SUMPRODUCT(('乐容-S级品'!$A$4:$A$32=$B170)*('乐容-S级品'!$L$3:$CA$3=BD$1)*('乐容-S级品'!$L$4:$CA$32)),0)</f>
      </c>
      <c r="BE170" s="280">
        <f>IFERROR(SUMPRODUCT(('控温被PRO-S级品'!$B$2:$B$10=$B170)*('控温被PRO-S级品'!$E$1:$BE$1=BE$1)*('控温被PRO-S级品'!$E$2:$BE$10)),0)+IFERROR(SUMPRODUCT(('冬被-S级品'!$B$2:$B$10=$B170)*('冬被-S级品'!$E$1:$AW$1=BE$1)*('冬被-S级品'!$E$2:$AW$10)),0)+IFERROR(SUMPRODUCT(('白止-S级品'!$A$2:$A$26=$B170)*('白止-S级品'!$D$1:$AV$1=BE$1)*('白止-S级品'!$D$2:$AV$26)),0)+IFERROR(SUMPRODUCT(('乐容-S级品'!$A$4:$A$32=$B170)*('乐容-S级品'!$L$3:$CA$3=BE$1)*('乐容-S级品'!$L$4:$CA$32)),0)</f>
      </c>
      <c r="BF170" s="280">
        <f>IFERROR(SUMPRODUCT(('控温被PRO-S级品'!$B$2:$B$10=$B170)*('控温被PRO-S级品'!$E$1:$BE$1=BF$1)*('控温被PRO-S级品'!$E$2:$BE$10)),0)+IFERROR(SUMPRODUCT(('冬被-S级品'!$B$2:$B$10=$B170)*('冬被-S级品'!$E$1:$AW$1=BF$1)*('冬被-S级品'!$E$2:$AW$10)),0)+IFERROR(SUMPRODUCT(('白止-S级品'!$A$2:$A$26=$B170)*('白止-S级品'!$D$1:$AV$1=BF$1)*('白止-S级品'!$D$2:$AV$26)),0)+IFERROR(SUMPRODUCT(('乐容-S级品'!$A$4:$A$32=$B170)*('乐容-S级品'!$L$3:$CA$3=BF$1)*('乐容-S级品'!$L$4:$CA$32)),0)</f>
      </c>
      <c r="BG170" s="280">
        <f>IFERROR(SUMPRODUCT(('控温被PRO-S级品'!$B$2:$B$10=$B170)*('控温被PRO-S级品'!$E$1:$BE$1=BG$1)*('控温被PRO-S级品'!$E$2:$BE$10)),0)+IFERROR(SUMPRODUCT(('冬被-S级品'!$B$2:$B$10=$B170)*('冬被-S级品'!$E$1:$AW$1=BG$1)*('冬被-S级品'!$E$2:$AW$10)),0)+IFERROR(SUMPRODUCT(('白止-S级品'!$A$2:$A$26=$B170)*('白止-S级品'!$D$1:$AV$1=BG$1)*('白止-S级品'!$D$2:$AV$26)),0)+IFERROR(SUMPRODUCT(('乐容-S级品'!$A$4:$A$32=$B170)*('乐容-S级品'!$L$3:$CA$3=BG$1)*('乐容-S级品'!$L$4:$CA$32)),0)</f>
      </c>
      <c r="BH170" s="280">
        <f>IFERROR(SUMPRODUCT(('控温被PRO-S级品'!$B$2:$B$10=$B170)*('控温被PRO-S级品'!$E$1:$BE$1=BH$1)*('控温被PRO-S级品'!$E$2:$BE$10)),0)+IFERROR(SUMPRODUCT(('冬被-S级品'!$B$2:$B$10=$B170)*('冬被-S级品'!$E$1:$AW$1=BH$1)*('冬被-S级品'!$E$2:$AW$10)),0)+IFERROR(SUMPRODUCT(('白止-S级品'!$A$2:$A$26=$B170)*('白止-S级品'!$D$1:$AV$1=BH$1)*('白止-S级品'!$D$2:$AV$26)),0)+IFERROR(SUMPRODUCT(('乐容-S级品'!$A$4:$A$32=$B170)*('乐容-S级品'!$L$3:$CA$3=BH$1)*('乐容-S级品'!$L$4:$CA$32)),0)</f>
      </c>
      <c r="BI170" s="280">
        <f>IFERROR(SUMPRODUCT(('控温被PRO-S级品'!$B$2:$B$10=$B170)*('控温被PRO-S级品'!$E$1:$BE$1=BI$1)*('控温被PRO-S级品'!$E$2:$BE$10)),0)+IFERROR(SUMPRODUCT(('冬被-S级品'!$B$2:$B$10=$B170)*('冬被-S级品'!$E$1:$AW$1=BI$1)*('冬被-S级品'!$E$2:$AW$10)),0)+IFERROR(SUMPRODUCT(('白止-S级品'!$A$2:$A$26=$B170)*('白止-S级品'!$D$1:$AV$1=BI$1)*('白止-S级品'!$D$2:$AV$26)),0)+IFERROR(SUMPRODUCT(('乐容-S级品'!$A$4:$A$32=$B170)*('乐容-S级品'!$L$3:$CA$3=BI$1)*('乐容-S级品'!$L$4:$CA$32)),0)</f>
      </c>
      <c r="BJ170" s="280">
        <f>IFERROR(SUMPRODUCT(('控温被PRO-S级品'!$B$2:$B$10=$B170)*('控温被PRO-S级品'!$E$1:$BE$1=BJ$1)*('控温被PRO-S级品'!$E$2:$BE$10)),0)+IFERROR(SUMPRODUCT(('冬被-S级品'!$B$2:$B$10=$B170)*('冬被-S级品'!$E$1:$AW$1=BJ$1)*('冬被-S级品'!$E$2:$AW$10)),0)+IFERROR(SUMPRODUCT(('白止-S级品'!$A$2:$A$26=$B170)*('白止-S级品'!$D$1:$AV$1=BJ$1)*('白止-S级品'!$D$2:$AV$26)),0)+IFERROR(SUMPRODUCT(('乐容-S级品'!$A$4:$A$32=$B170)*('乐容-S级品'!$L$3:$CA$3=BJ$1)*('乐容-S级品'!$L$4:$CA$32)),0)</f>
      </c>
      <c r="BK170" s="280">
        <f>IFERROR(SUMPRODUCT(('控温被PRO-S级品'!$B$2:$B$10=$B170)*('控温被PRO-S级品'!$E$1:$BE$1=BK$1)*('控温被PRO-S级品'!$E$2:$BE$10)),0)+IFERROR(SUMPRODUCT(('冬被-S级品'!$B$2:$B$10=$B170)*('冬被-S级品'!$E$1:$AW$1=BK$1)*('冬被-S级品'!$E$2:$AW$10)),0)+IFERROR(SUMPRODUCT(('白止-S级品'!$A$2:$A$26=$B170)*('白止-S级品'!$D$1:$AV$1=BK$1)*('白止-S级品'!$D$2:$AV$26)),0)+IFERROR(SUMPRODUCT(('乐容-S级品'!$A$4:$A$32=$B170)*('乐容-S级品'!$L$3:$CA$3=BK$1)*('乐容-S级品'!$L$4:$CA$32)),0)</f>
      </c>
      <c r="BL170" s="280">
        <f>IFERROR(SUMPRODUCT(('控温被PRO-S级品'!$B$2:$B$10=$B170)*('控温被PRO-S级品'!$E$1:$BE$1=BL$1)*('控温被PRO-S级品'!$E$2:$BE$10)),0)+IFERROR(SUMPRODUCT(('冬被-S级品'!$B$2:$B$10=$B170)*('冬被-S级品'!$E$1:$AW$1=BL$1)*('冬被-S级品'!$E$2:$AW$10)),0)+IFERROR(SUMPRODUCT(('白止-S级品'!$A$2:$A$26=$B170)*('白止-S级品'!$D$1:$AV$1=BL$1)*('白止-S级品'!$D$2:$AV$26)),0)+IFERROR(SUMPRODUCT(('乐容-S级品'!$A$4:$A$32=$B170)*('乐容-S级品'!$L$3:$CA$3=BL$1)*('乐容-S级品'!$L$4:$CA$32)),0)</f>
      </c>
      <c r="BM170" s="280">
        <f>IFERROR(SUMPRODUCT(('控温被PRO-S级品'!$B$2:$B$10=$B170)*('控温被PRO-S级品'!$E$1:$BE$1=BM$1)*('控温被PRO-S级品'!$E$2:$BE$10)),0)+IFERROR(SUMPRODUCT(('冬被-S级品'!$B$2:$B$10=$B170)*('冬被-S级品'!$E$1:$AW$1=BM$1)*('冬被-S级品'!$E$2:$AW$10)),0)+IFERROR(SUMPRODUCT(('白止-S级品'!$A$2:$A$26=$B170)*('白止-S级品'!$D$1:$AV$1=BM$1)*('白止-S级品'!$D$2:$AV$26)),0)+IFERROR(SUMPRODUCT(('乐容-S级品'!$A$4:$A$32=$B170)*('乐容-S级品'!$L$3:$CA$3=BM$1)*('乐容-S级品'!$L$4:$CA$32)),0)</f>
      </c>
      <c r="BN170" s="280">
        <f>IFERROR(SUMPRODUCT(('控温被PRO-S级品'!$B$2:$B$10=$B170)*('控温被PRO-S级品'!$E$1:$BE$1=BN$1)*('控温被PRO-S级品'!$E$2:$BE$10)),0)+IFERROR(SUMPRODUCT(('冬被-S级品'!$B$2:$B$10=$B170)*('冬被-S级品'!$E$1:$AW$1=BN$1)*('冬被-S级品'!$E$2:$AW$10)),0)+IFERROR(SUMPRODUCT(('白止-S级品'!$A$2:$A$26=$B170)*('白止-S级品'!$D$1:$AV$1=BN$1)*('白止-S级品'!$D$2:$AV$26)),0)+IFERROR(SUMPRODUCT(('乐容-S级品'!$A$4:$A$32=$B170)*('乐容-S级品'!$L$3:$CA$3=BN$1)*('乐容-S级品'!$L$4:$CA$32)),0)</f>
      </c>
      <c r="BO170" s="280">
        <f>IFERROR(SUMPRODUCT(('控温被PRO-S级品'!$B$2:$B$10=$B170)*('控温被PRO-S级品'!$E$1:$BE$1=BO$1)*('控温被PRO-S级品'!$E$2:$BE$10)),0)+IFERROR(SUMPRODUCT(('冬被-S级品'!$B$2:$B$10=$B170)*('冬被-S级品'!$E$1:$AW$1=BO$1)*('冬被-S级品'!$E$2:$AW$10)),0)+IFERROR(SUMPRODUCT(('白止-S级品'!$A$2:$A$26=$B170)*('白止-S级品'!$D$1:$AV$1=BO$1)*('白止-S级品'!$D$2:$AV$26)),0)+IFERROR(SUMPRODUCT(('乐容-S级品'!$A$4:$A$32=$B170)*('乐容-S级品'!$L$3:$CA$3=BO$1)*('乐容-S级品'!$L$4:$CA$32)),0)</f>
      </c>
      <c r="BP170" s="280">
        <f>IFERROR(SUMPRODUCT(('控温被PRO-S级品'!$B$2:$B$10=$B170)*('控温被PRO-S级品'!$E$1:$BE$1=BP$1)*('控温被PRO-S级品'!$E$2:$BE$10)),0)+IFERROR(SUMPRODUCT(('冬被-S级品'!$B$2:$B$10=$B170)*('冬被-S级品'!$E$1:$AW$1=BP$1)*('冬被-S级品'!$E$2:$AW$10)),0)+IFERROR(SUMPRODUCT(('白止-S级品'!$A$2:$A$26=$B170)*('白止-S级品'!$D$1:$AV$1=BP$1)*('白止-S级品'!$D$2:$AV$26)),0)+IFERROR(SUMPRODUCT(('乐容-S级品'!$A$4:$A$32=$B170)*('乐容-S级品'!$L$3:$CA$3=BP$1)*('乐容-S级品'!$L$4:$CA$32)),0)</f>
      </c>
      <c r="BQ170" s="280">
        <f>IFERROR(SUMPRODUCT(('控温被PRO-S级品'!$B$2:$B$10=$B170)*('控温被PRO-S级品'!$E$1:$BE$1=BQ$1)*('控温被PRO-S级品'!$E$2:$BE$10)),0)+IFERROR(SUMPRODUCT(('冬被-S级品'!$B$2:$B$10=$B170)*('冬被-S级品'!$E$1:$AW$1=BQ$1)*('冬被-S级品'!$E$2:$AW$10)),0)+IFERROR(SUMPRODUCT(('白止-S级品'!$A$2:$A$26=$B170)*('白止-S级品'!$D$1:$AV$1=BQ$1)*('白止-S级品'!$D$2:$AV$26)),0)+IFERROR(SUMPRODUCT(('乐容-S级品'!$A$4:$A$32=$B170)*('乐容-S级品'!$L$3:$CA$3=BQ$1)*('乐容-S级品'!$L$4:$CA$32)),0)</f>
      </c>
      <c r="BR170" s="280">
        <f>IFERROR(SUMPRODUCT(('控温被PRO-S级品'!$B$2:$B$10=$B170)*('控温被PRO-S级品'!$E$1:$BE$1=BR$1)*('控温被PRO-S级品'!$E$2:$BE$10)),0)+IFERROR(SUMPRODUCT(('冬被-S级品'!$B$2:$B$10=$B170)*('冬被-S级品'!$E$1:$AW$1=BR$1)*('冬被-S级品'!$E$2:$AW$10)),0)+IFERROR(SUMPRODUCT(('白止-S级品'!$A$2:$A$26=$B170)*('白止-S级品'!$D$1:$AV$1=BR$1)*('白止-S级品'!$D$2:$AV$26)),0)+IFERROR(SUMPRODUCT(('乐容-S级品'!$A$4:$A$32=$B170)*('乐容-S级品'!$L$3:$CA$3=BR$1)*('乐容-S级品'!$L$4:$CA$32)),0)</f>
      </c>
      <c r="BS170" s="280">
        <f>IFERROR(SUMPRODUCT(('控温被PRO-S级品'!$B$2:$B$10=$B170)*('控温被PRO-S级品'!$E$1:$BE$1=BS$1)*('控温被PRO-S级品'!$E$2:$BE$10)),0)+IFERROR(SUMPRODUCT(('冬被-S级品'!$B$2:$B$10=$B170)*('冬被-S级品'!$E$1:$AW$1=BS$1)*('冬被-S级品'!$E$2:$AW$10)),0)+IFERROR(SUMPRODUCT(('白止-S级品'!$A$2:$A$26=$B170)*('白止-S级品'!$D$1:$AV$1=BS$1)*('白止-S级品'!$D$2:$AV$26)),0)+IFERROR(SUMPRODUCT(('乐容-S级品'!$A$4:$A$32=$B170)*('乐容-S级品'!$L$3:$CA$3=BS$1)*('乐容-S级品'!$L$4:$CA$32)),0)</f>
      </c>
      <c r="BT170" s="280">
        <f>IFERROR(SUMPRODUCT(('控温被PRO-S级品'!$B$2:$B$10=$B170)*('控温被PRO-S级品'!$E$1:$BE$1=BT$1)*('控温被PRO-S级品'!$E$2:$BE$10)),0)+IFERROR(SUMPRODUCT(('冬被-S级品'!$B$2:$B$10=$B170)*('冬被-S级品'!$E$1:$AW$1=BT$1)*('冬被-S级品'!$E$2:$AW$10)),0)+IFERROR(SUMPRODUCT(('白止-S级品'!$A$2:$A$26=$B170)*('白止-S级品'!$D$1:$AV$1=BT$1)*('白止-S级品'!$D$2:$AV$26)),0)+IFERROR(SUMPRODUCT(('乐容-S级品'!$A$4:$A$32=$B170)*('乐容-S级品'!$L$3:$CA$3=BT$1)*('乐容-S级品'!$L$4:$CA$32)),0)</f>
      </c>
      <c r="BU170" s="280">
        <f>IFERROR(SUMPRODUCT(('控温被PRO-S级品'!$B$2:$B$10=$B170)*('控温被PRO-S级品'!$E$1:$BE$1=BU$1)*('控温被PRO-S级品'!$E$2:$BE$10)),0)+IFERROR(SUMPRODUCT(('冬被-S级品'!$B$2:$B$10=$B170)*('冬被-S级品'!$E$1:$AW$1=BU$1)*('冬被-S级品'!$E$2:$AW$10)),0)+IFERROR(SUMPRODUCT(('白止-S级品'!$A$2:$A$26=$B170)*('白止-S级品'!$D$1:$AV$1=BU$1)*('白止-S级品'!$D$2:$AV$26)),0)+IFERROR(SUMPRODUCT(('乐容-S级品'!$A$4:$A$32=$B170)*('乐容-S级品'!$L$3:$CA$3=BU$1)*('乐容-S级品'!$L$4:$CA$32)),0)</f>
      </c>
      <c r="BV170" s="280">
        <f>IFERROR(SUMPRODUCT(('控温被PRO-S级品'!$B$2:$B$10=$B170)*('控温被PRO-S级品'!$E$1:$BE$1=BV$1)*('控温被PRO-S级品'!$E$2:$BE$10)),0)+IFERROR(SUMPRODUCT(('冬被-S级品'!$B$2:$B$10=$B170)*('冬被-S级品'!$E$1:$AW$1=BV$1)*('冬被-S级品'!$E$2:$AW$10)),0)+IFERROR(SUMPRODUCT(('白止-S级品'!$A$2:$A$26=$B170)*('白止-S级品'!$D$1:$AV$1=BV$1)*('白止-S级品'!$D$2:$AV$26)),0)+IFERROR(SUMPRODUCT(('乐容-S级品'!$A$4:$A$32=$B170)*('乐容-S级品'!$L$3:$CA$3=BV$1)*('乐容-S级品'!$L$4:$CA$32)),0)</f>
      </c>
      <c r="BW170" s="280">
        <f>IFERROR(SUMPRODUCT(('控温被PRO-S级品'!$B$2:$B$10=$B170)*('控温被PRO-S级品'!$E$1:$BE$1=BW$1)*('控温被PRO-S级品'!$E$2:$BE$10)),0)+IFERROR(SUMPRODUCT(('冬被-S级品'!$B$2:$B$10=$B170)*('冬被-S级品'!$E$1:$AW$1=BW$1)*('冬被-S级品'!$E$2:$AW$10)),0)+IFERROR(SUMPRODUCT(('白止-S级品'!$A$2:$A$26=$B170)*('白止-S级品'!$D$1:$AV$1=BW$1)*('白止-S级品'!$D$2:$AV$26)),0)+IFERROR(SUMPRODUCT(('乐容-S级品'!$A$4:$A$32=$B170)*('乐容-S级品'!$L$3:$CA$3=BW$1)*('乐容-S级品'!$L$4:$CA$32)),0)</f>
      </c>
      <c r="BX170" s="280">
        <f>IFERROR(SUMPRODUCT(('控温被PRO-S级品'!$B$2:$B$10=$B170)*('控温被PRO-S级品'!$E$1:$BE$1=BX$1)*('控温被PRO-S级品'!$E$2:$BE$10)),0)+IFERROR(SUMPRODUCT(('冬被-S级品'!$B$2:$B$10=$B170)*('冬被-S级品'!$E$1:$AW$1=BX$1)*('冬被-S级品'!$E$2:$AW$10)),0)+IFERROR(SUMPRODUCT(('白止-S级品'!$A$2:$A$26=$B170)*('白止-S级品'!$D$1:$AV$1=BX$1)*('白止-S级品'!$D$2:$AV$26)),0)+IFERROR(SUMPRODUCT(('乐容-S级品'!$A$4:$A$32=$B170)*('乐容-S级品'!$L$3:$CA$3=BX$1)*('乐容-S级品'!$L$4:$CA$32)),0)</f>
      </c>
      <c r="BY170" s="280">
        <f>IFERROR(SUMPRODUCT(('控温被PRO-S级品'!$B$2:$B$10=$B170)*('控温被PRO-S级品'!$E$1:$BE$1=BY$1)*('控温被PRO-S级品'!$E$2:$BE$10)),0)+IFERROR(SUMPRODUCT(('冬被-S级品'!$B$2:$B$10=$B170)*('冬被-S级品'!$E$1:$AW$1=BY$1)*('冬被-S级品'!$E$2:$AW$10)),0)+IFERROR(SUMPRODUCT(('白止-S级品'!$A$2:$A$26=$B170)*('白止-S级品'!$D$1:$AV$1=BY$1)*('白止-S级品'!$D$2:$AV$26)),0)+IFERROR(SUMPRODUCT(('乐容-S级品'!$A$4:$A$32=$B170)*('乐容-S级品'!$L$3:$CA$3=BY$1)*('乐容-S级品'!$L$4:$CA$32)),0)</f>
      </c>
      <c r="BZ170" s="280">
        <f>IFERROR(SUMPRODUCT(('控温被PRO-S级品'!$B$2:$B$10=$B170)*('控温被PRO-S级品'!$E$1:$BE$1=BZ$1)*('控温被PRO-S级品'!$E$2:$BE$10)),0)+IFERROR(SUMPRODUCT(('冬被-S级品'!$B$2:$B$10=$B170)*('冬被-S级品'!$E$1:$AW$1=BZ$1)*('冬被-S级品'!$E$2:$AW$10)),0)+IFERROR(SUMPRODUCT(('白止-S级品'!$A$2:$A$26=$B170)*('白止-S级品'!$D$1:$AV$1=BZ$1)*('白止-S级品'!$D$2:$AV$26)),0)+IFERROR(SUMPRODUCT(('乐容-S级品'!$A$4:$A$32=$B170)*('乐容-S级品'!$L$3:$CA$3=BZ$1)*('乐容-S级品'!$L$4:$CA$32)),0)</f>
      </c>
      <c r="CA170" s="280">
        <f>IFERROR(SUMPRODUCT(('控温被PRO-S级品'!$B$2:$B$10=$B170)*('控温被PRO-S级品'!$E$1:$BE$1=CA$1)*('控温被PRO-S级品'!$E$2:$BE$10)),0)+IFERROR(SUMPRODUCT(('冬被-S级品'!$B$2:$B$10=$B170)*('冬被-S级品'!$E$1:$AW$1=CA$1)*('冬被-S级品'!$E$2:$AW$10)),0)+IFERROR(SUMPRODUCT(('白止-S级品'!$A$2:$A$26=$B170)*('白止-S级品'!$D$1:$AV$1=CA$1)*('白止-S级品'!$D$2:$AV$26)),0)+IFERROR(SUMPRODUCT(('乐容-S级品'!$A$4:$A$32=$B170)*('乐容-S级品'!$L$3:$CA$3=CA$1)*('乐容-S级品'!$L$4:$CA$32)),0)</f>
      </c>
      <c r="CB170" s="280">
        <f>IFERROR(SUMPRODUCT(('控温被PRO-S级品'!$B$2:$B$10=$B170)*('控温被PRO-S级品'!$E$1:$BE$1=CB$1)*('控温被PRO-S级品'!$E$2:$BE$10)),0)+IFERROR(SUMPRODUCT(('冬被-S级品'!$B$2:$B$10=$B170)*('冬被-S级品'!$E$1:$AW$1=CB$1)*('冬被-S级品'!$E$2:$AW$10)),0)+IFERROR(SUMPRODUCT(('白止-S级品'!$A$2:$A$26=$B170)*('白止-S级品'!$D$1:$AV$1=CB$1)*('白止-S级品'!$D$2:$AV$26)),0)+IFERROR(SUMPRODUCT(('乐容-S级品'!$A$4:$A$32=$B170)*('乐容-S级品'!$L$3:$CA$3=CB$1)*('乐容-S级品'!$L$4:$CA$32)),0)</f>
      </c>
      <c r="CC170" s="280">
        <f>IFERROR(SUMPRODUCT(('控温被PRO-S级品'!$B$2:$B$10=$B170)*('控温被PRO-S级品'!$E$1:$BE$1=CC$1)*('控温被PRO-S级品'!$E$2:$BE$10)),0)+IFERROR(SUMPRODUCT(('冬被-S级品'!$B$2:$B$10=$B170)*('冬被-S级品'!$E$1:$AW$1=CC$1)*('冬被-S级品'!$E$2:$AW$10)),0)+IFERROR(SUMPRODUCT(('白止-S级品'!$A$2:$A$26=$B170)*('白止-S级品'!$D$1:$AV$1=CC$1)*('白止-S级品'!$D$2:$AV$26)),0)+IFERROR(SUMPRODUCT(('乐容-S级品'!$A$4:$A$32=$B170)*('乐容-S级品'!$L$3:$CA$3=CC$1)*('乐容-S级品'!$L$4:$CA$32)),0)</f>
      </c>
      <c r="CD170" s="280">
        <f>IFERROR(SUMPRODUCT(('控温被PRO-S级品'!$B$2:$B$10=$B170)*('控温被PRO-S级品'!$E$1:$BE$1=CD$1)*('控温被PRO-S级品'!$E$2:$BE$10)),0)+IFERROR(SUMPRODUCT(('冬被-S级品'!$B$2:$B$10=$B170)*('冬被-S级品'!$E$1:$AW$1=CD$1)*('冬被-S级品'!$E$2:$AW$10)),0)+IFERROR(SUMPRODUCT(('白止-S级品'!$A$2:$A$26=$B170)*('白止-S级品'!$D$1:$AV$1=CD$1)*('白止-S级品'!$D$2:$AV$26)),0)+IFERROR(SUMPRODUCT(('乐容-S级品'!$A$4:$A$32=$B170)*('乐容-S级品'!$L$3:$CA$3=CD$1)*('乐容-S级品'!$L$4:$CA$32)),0)</f>
      </c>
      <c r="CE170" s="280">
        <f>IFERROR(SUMPRODUCT(('控温被PRO-S级品'!$B$2:$B$10=$B170)*('控温被PRO-S级品'!$E$1:$BE$1=CE$1)*('控温被PRO-S级品'!$E$2:$BE$10)),0)+IFERROR(SUMPRODUCT(('冬被-S级品'!$B$2:$B$10=$B170)*('冬被-S级品'!$E$1:$AW$1=CE$1)*('冬被-S级品'!$E$2:$AW$10)),0)+IFERROR(SUMPRODUCT(('白止-S级品'!$A$2:$A$26=$B170)*('白止-S级品'!$D$1:$AV$1=CE$1)*('白止-S级品'!$D$2:$AV$26)),0)+IFERROR(SUMPRODUCT(('乐容-S级品'!$A$4:$A$32=$B170)*('乐容-S级品'!$L$3:$CA$3=CE$1)*('乐容-S级品'!$L$4:$CA$32)),0)</f>
      </c>
      <c r="CF170" s="280">
        <f>IFERROR(SUMPRODUCT(('控温被PRO-S级品'!$B$2:$B$10=$B170)*('控温被PRO-S级品'!$E$1:$BE$1=CF$1)*('控温被PRO-S级品'!$E$2:$BE$10)),0)+IFERROR(SUMPRODUCT(('冬被-S级品'!$B$2:$B$10=$B170)*('冬被-S级品'!$E$1:$AW$1=CF$1)*('冬被-S级品'!$E$2:$AW$10)),0)+IFERROR(SUMPRODUCT(('白止-S级品'!$A$2:$A$26=$B170)*('白止-S级品'!$D$1:$AV$1=CF$1)*('白止-S级品'!$D$2:$AV$26)),0)+IFERROR(SUMPRODUCT(('乐容-S级品'!$A$4:$A$32=$B170)*('乐容-S级品'!$L$3:$CA$3=CF$1)*('乐容-S级品'!$L$4:$CA$32)),0)</f>
      </c>
      <c r="CG170" s="280">
        <f>IFERROR(SUMPRODUCT(('控温被PRO-S级品'!$B$2:$B$10=$B170)*('控温被PRO-S级品'!$E$1:$BE$1=CG$1)*('控温被PRO-S级品'!$E$2:$BE$10)),0)+IFERROR(SUMPRODUCT(('冬被-S级品'!$B$2:$B$10=$B170)*('冬被-S级品'!$E$1:$AW$1=CG$1)*('冬被-S级品'!$E$2:$AW$10)),0)+IFERROR(SUMPRODUCT(('白止-S级品'!$A$2:$A$26=$B170)*('白止-S级品'!$D$1:$AV$1=CG$1)*('白止-S级品'!$D$2:$AV$26)),0)+IFERROR(SUMPRODUCT(('乐容-S级品'!$A$4:$A$32=$B170)*('乐容-S级品'!$L$3:$CA$3=CG$1)*('乐容-S级品'!$L$4:$CA$32)),0)</f>
      </c>
      <c r="CH170" s="280">
        <f>IFERROR(SUMPRODUCT(('控温被PRO-S级品'!$B$2:$B$10=$B170)*('控温被PRO-S级品'!$E$1:$BE$1=CH$1)*('控温被PRO-S级品'!$E$2:$BE$10)),0)+IFERROR(SUMPRODUCT(('冬被-S级品'!$B$2:$B$10=$B170)*('冬被-S级品'!$E$1:$AW$1=CH$1)*('冬被-S级品'!$E$2:$AW$10)),0)+IFERROR(SUMPRODUCT(('白止-S级品'!$A$2:$A$26=$B170)*('白止-S级品'!$D$1:$AV$1=CH$1)*('白止-S级品'!$D$2:$AV$26)),0)+IFERROR(SUMPRODUCT(('乐容-S级品'!$A$4:$A$32=$B170)*('乐容-S级品'!$L$3:$CA$3=CH$1)*('乐容-S级品'!$L$4:$CA$32)),0)</f>
      </c>
      <c r="CI170" s="280">
        <f>IFERROR(SUMPRODUCT(('控温被PRO-S级品'!$B$2:$B$10=$B170)*('控温被PRO-S级品'!$E$1:$BE$1=CI$1)*('控温被PRO-S级品'!$E$2:$BE$10)),0)+IFERROR(SUMPRODUCT(('冬被-S级品'!$B$2:$B$10=$B170)*('冬被-S级品'!$E$1:$AW$1=CI$1)*('冬被-S级品'!$E$2:$AW$10)),0)+IFERROR(SUMPRODUCT(('白止-S级品'!$A$2:$A$26=$B170)*('白止-S级品'!$D$1:$AV$1=CI$1)*('白止-S级品'!$D$2:$AV$26)),0)+IFERROR(SUMPRODUCT(('乐容-S级品'!$A$4:$A$32=$B170)*('乐容-S级品'!$L$3:$CA$3=CI$1)*('乐容-S级品'!$L$4:$CA$32)),0)</f>
      </c>
      <c r="CJ170" s="280">
        <f>IFERROR(SUMPRODUCT(('控温被PRO-S级品'!$B$2:$B$10=$B170)*('控温被PRO-S级品'!$E$1:$BE$1=CJ$1)*('控温被PRO-S级品'!$E$2:$BE$10)),0)+IFERROR(SUMPRODUCT(('冬被-S级品'!$B$2:$B$10=$B170)*('冬被-S级品'!$E$1:$AW$1=CJ$1)*('冬被-S级品'!$E$2:$AW$10)),0)+IFERROR(SUMPRODUCT(('白止-S级品'!$A$2:$A$26=$B170)*('白止-S级品'!$D$1:$AV$1=CJ$1)*('白止-S级品'!$D$2:$AV$26)),0)+IFERROR(SUMPRODUCT(('乐容-S级品'!$A$4:$A$32=$B170)*('乐容-S级品'!$L$3:$CA$3=CJ$1)*('乐容-S级品'!$L$4:$CA$32)),0)</f>
      </c>
      <c r="CK170" s="280">
        <f>IFERROR(SUMPRODUCT(('控温被PRO-S级品'!$B$2:$B$10=$B170)*('控温被PRO-S级品'!$E$1:$BE$1=CK$1)*('控温被PRO-S级品'!$E$2:$BE$10)),0)+IFERROR(SUMPRODUCT(('冬被-S级品'!$B$2:$B$10=$B170)*('冬被-S级品'!$E$1:$AW$1=CK$1)*('冬被-S级品'!$E$2:$AW$10)),0)+IFERROR(SUMPRODUCT(('白止-S级品'!$A$2:$A$26=$B170)*('白止-S级品'!$D$1:$AV$1=CK$1)*('白止-S级品'!$D$2:$AV$26)),0)+IFERROR(SUMPRODUCT(('乐容-S级品'!$A$4:$A$32=$B170)*('乐容-S级品'!$L$3:$CA$3=CK$1)*('乐容-S级品'!$L$4:$CA$32)),0)</f>
      </c>
      <c r="CL170" s="280">
        <f>IFERROR(SUMPRODUCT(('控温被PRO-S级品'!$B$2:$B$10=$B170)*('控温被PRO-S级品'!$E$1:$BE$1=CL$1)*('控温被PRO-S级品'!$E$2:$BE$10)),0)+IFERROR(SUMPRODUCT(('冬被-S级品'!$B$2:$B$10=$B170)*('冬被-S级品'!$E$1:$AW$1=CL$1)*('冬被-S级品'!$E$2:$AW$10)),0)+IFERROR(SUMPRODUCT(('白止-S级品'!$A$2:$A$26=$B170)*('白止-S级品'!$D$1:$AV$1=CL$1)*('白止-S级品'!$D$2:$AV$26)),0)+IFERROR(SUMPRODUCT(('乐容-S级品'!$A$4:$A$32=$B170)*('乐容-S级品'!$L$3:$CA$3=CL$1)*('乐容-S级品'!$L$4:$CA$32)),0)</f>
      </c>
      <c r="CM170" s="280">
        <f>IFERROR(SUMPRODUCT(('控温被PRO-S级品'!$B$2:$B$10=$B170)*('控温被PRO-S级品'!$E$1:$BE$1=CM$1)*('控温被PRO-S级品'!$E$2:$BE$10)),0)+IFERROR(SUMPRODUCT(('冬被-S级品'!$B$2:$B$10=$B170)*('冬被-S级品'!$E$1:$AW$1=CM$1)*('冬被-S级品'!$E$2:$AW$10)),0)+IFERROR(SUMPRODUCT(('白止-S级品'!$A$2:$A$26=$B170)*('白止-S级品'!$D$1:$AV$1=CM$1)*('白止-S级品'!$D$2:$AV$26)),0)+IFERROR(SUMPRODUCT(('乐容-S级品'!$A$4:$A$32=$B170)*('乐容-S级品'!$L$3:$CA$3=CM$1)*('乐容-S级品'!$L$4:$CA$32)),0)</f>
      </c>
      <c r="CN170" s="280">
        <f>IFERROR(SUMPRODUCT(('控温被PRO-S级品'!$B$2:$B$10=$B170)*('控温被PRO-S级品'!$E$1:$BE$1=CN$1)*('控温被PRO-S级品'!$E$2:$BE$10)),0)+IFERROR(SUMPRODUCT(('冬被-S级品'!$B$2:$B$10=$B170)*('冬被-S级品'!$E$1:$AW$1=CN$1)*('冬被-S级品'!$E$2:$AW$10)),0)+IFERROR(SUMPRODUCT(('白止-S级品'!$A$2:$A$26=$B170)*('白止-S级品'!$D$1:$AV$1=CN$1)*('白止-S级品'!$D$2:$AV$26)),0)+IFERROR(SUMPRODUCT(('乐容-S级品'!$A$4:$A$32=$B170)*('乐容-S级品'!$L$3:$CA$3=CN$1)*('乐容-S级品'!$L$4:$CA$32)),0)</f>
      </c>
      <c r="CO170" s="280">
        <f>IFERROR(SUMPRODUCT(('控温被PRO-S级品'!$B$2:$B$10=$B170)*('控温被PRO-S级品'!$E$1:$BE$1=CO$1)*('控温被PRO-S级品'!$E$2:$BE$10)),0)+IFERROR(SUMPRODUCT(('冬被-S级品'!$B$2:$B$10=$B170)*('冬被-S级品'!$E$1:$AW$1=CO$1)*('冬被-S级品'!$E$2:$AW$10)),0)+IFERROR(SUMPRODUCT(('白止-S级品'!$A$2:$A$26=$B170)*('白止-S级品'!$D$1:$AV$1=CO$1)*('白止-S级品'!$D$2:$AV$26)),0)+IFERROR(SUMPRODUCT(('乐容-S级品'!$A$4:$A$32=$B170)*('乐容-S级品'!$L$3:$CA$3=CO$1)*('乐容-S级品'!$L$4:$CA$32)),0)</f>
      </c>
      <c r="CP170" s="280">
        <f>IFERROR(SUMPRODUCT(('控温被PRO-S级品'!$B$2:$B$10=$B170)*('控温被PRO-S级品'!$E$1:$BE$1=CP$1)*('控温被PRO-S级品'!$E$2:$BE$10)),0)+IFERROR(SUMPRODUCT(('冬被-S级品'!$B$2:$B$10=$B170)*('冬被-S级品'!$E$1:$AW$1=CP$1)*('冬被-S级品'!$E$2:$AW$10)),0)+IFERROR(SUMPRODUCT(('白止-S级品'!$A$2:$A$26=$B170)*('白止-S级品'!$D$1:$AV$1=CP$1)*('白止-S级品'!$D$2:$AV$26)),0)+IFERROR(SUMPRODUCT(('乐容-S级品'!$A$4:$A$32=$B170)*('乐容-S级品'!$L$3:$CA$3=CP$1)*('乐容-S级品'!$L$4:$CA$32)),0)</f>
      </c>
      <c r="CQ170" s="280">
        <f>IFERROR(SUMPRODUCT(('控温被PRO-S级品'!$B$2:$B$10=$B170)*('控温被PRO-S级品'!$E$1:$BE$1=CQ$1)*('控温被PRO-S级品'!$E$2:$BE$10)),0)+IFERROR(SUMPRODUCT(('冬被-S级品'!$B$2:$B$10=$B170)*('冬被-S级品'!$E$1:$AW$1=CQ$1)*('冬被-S级品'!$E$2:$AW$10)),0)+IFERROR(SUMPRODUCT(('白止-S级品'!$A$2:$A$26=$B170)*('白止-S级品'!$D$1:$AV$1=CQ$1)*('白止-S级品'!$D$2:$AV$26)),0)+IFERROR(SUMPRODUCT(('乐容-S级品'!$A$4:$A$32=$B170)*('乐容-S级品'!$L$3:$CA$3=CQ$1)*('乐容-S级品'!$L$4:$CA$32)),0)</f>
      </c>
      <c r="CR170" s="280">
        <f>IFERROR(SUMPRODUCT(('控温被PRO-S级品'!$B$2:$B$10=$B170)*('控温被PRO-S级品'!$E$1:$BE$1=CR$1)*('控温被PRO-S级品'!$E$2:$BE$10)),0)+IFERROR(SUMPRODUCT(('冬被-S级品'!$B$2:$B$10=$B170)*('冬被-S级品'!$E$1:$AW$1=CR$1)*('冬被-S级品'!$E$2:$AW$10)),0)+IFERROR(SUMPRODUCT(('白止-S级品'!$A$2:$A$26=$B170)*('白止-S级品'!$D$1:$AV$1=CR$1)*('白止-S级品'!$D$2:$AV$26)),0)+IFERROR(SUMPRODUCT(('乐容-S级品'!$A$4:$A$32=$B170)*('乐容-S级品'!$L$3:$CA$3=CR$1)*('乐容-S级品'!$L$4:$CA$32)),0)</f>
      </c>
      <c r="CS170" s="280">
        <f>IFERROR(SUMPRODUCT(('控温被PRO-S级品'!$B$2:$B$10=$B170)*('控温被PRO-S级品'!$E$1:$BE$1=CS$1)*('控温被PRO-S级品'!$E$2:$BE$10)),0)+IFERROR(SUMPRODUCT(('冬被-S级品'!$B$2:$B$10=$B170)*('冬被-S级品'!$E$1:$AW$1=CS$1)*('冬被-S级品'!$E$2:$AW$10)),0)+IFERROR(SUMPRODUCT(('白止-S级品'!$A$2:$A$26=$B170)*('白止-S级品'!$D$1:$AV$1=CS$1)*('白止-S级品'!$D$2:$AV$26)),0)+IFERROR(SUMPRODUCT(('乐容-S级品'!$A$4:$A$32=$B170)*('乐容-S级品'!$L$3:$CA$3=CS$1)*('乐容-S级品'!$L$4:$CA$32)),0)</f>
      </c>
      <c r="CT170" s="280">
        <f>IFERROR(SUMPRODUCT(('控温被PRO-S级品'!$B$2:$B$10=$B170)*('控温被PRO-S级品'!$E$1:$BE$1=CT$1)*('控温被PRO-S级品'!$E$2:$BE$10)),0)+IFERROR(SUMPRODUCT(('冬被-S级品'!$B$2:$B$10=$B170)*('冬被-S级品'!$E$1:$AW$1=CT$1)*('冬被-S级品'!$E$2:$AW$10)),0)+IFERROR(SUMPRODUCT(('白止-S级品'!$A$2:$A$26=$B170)*('白止-S级品'!$D$1:$AV$1=CT$1)*('白止-S级品'!$D$2:$AV$26)),0)+IFERROR(SUMPRODUCT(('乐容-S级品'!$A$4:$A$32=$B170)*('乐容-S级品'!$L$3:$CA$3=CT$1)*('乐容-S级品'!$L$4:$CA$32)),0)</f>
      </c>
      <c r="CU170" s="280">
        <f>IFERROR(SUMPRODUCT(('控温被PRO-S级品'!$B$2:$B$10=$B170)*('控温被PRO-S级品'!$E$1:$BE$1=CU$1)*('控温被PRO-S级品'!$E$2:$BE$10)),0)+IFERROR(SUMPRODUCT(('冬被-S级品'!$B$2:$B$10=$B170)*('冬被-S级品'!$E$1:$AW$1=CU$1)*('冬被-S级品'!$E$2:$AW$10)),0)+IFERROR(SUMPRODUCT(('白止-S级品'!$A$2:$A$26=$B170)*('白止-S级品'!$D$1:$AV$1=CU$1)*('白止-S级品'!$D$2:$AV$26)),0)+IFERROR(SUMPRODUCT(('乐容-S级品'!$A$4:$A$32=$B170)*('乐容-S级品'!$L$3:$CA$3=CU$1)*('乐容-S级品'!$L$4:$CA$32)),0)</f>
      </c>
      <c r="CV170" s="280">
        <f>IFERROR(SUMPRODUCT(('控温被PRO-S级品'!$B$2:$B$10=$B170)*('控温被PRO-S级品'!$E$1:$BE$1=CV$1)*('控温被PRO-S级品'!$E$2:$BE$10)),0)+IFERROR(SUMPRODUCT(('冬被-S级品'!$B$2:$B$10=$B170)*('冬被-S级品'!$E$1:$AW$1=CV$1)*('冬被-S级品'!$E$2:$AW$10)),0)+IFERROR(SUMPRODUCT(('白止-S级品'!$A$2:$A$26=$B170)*('白止-S级品'!$D$1:$AV$1=CV$1)*('白止-S级品'!$D$2:$AV$26)),0)+IFERROR(SUMPRODUCT(('乐容-S级品'!$A$4:$A$32=$B170)*('乐容-S级品'!$L$3:$CA$3=CV$1)*('乐容-S级品'!$L$4:$CA$32)),0)</f>
      </c>
      <c r="CW170" s="280">
        <f>IFERROR(SUMPRODUCT(('控温被PRO-S级品'!$B$2:$B$10=$B170)*('控温被PRO-S级品'!$E$1:$BE$1=CW$1)*('控温被PRO-S级品'!$E$2:$BE$10)),0)+IFERROR(SUMPRODUCT(('冬被-S级品'!$B$2:$B$10=$B170)*('冬被-S级品'!$E$1:$AW$1=CW$1)*('冬被-S级品'!$E$2:$AW$10)),0)+IFERROR(SUMPRODUCT(('白止-S级品'!$A$2:$A$26=$B170)*('白止-S级品'!$D$1:$AV$1=CW$1)*('白止-S级品'!$D$2:$AV$26)),0)+IFERROR(SUMPRODUCT(('乐容-S级品'!$A$4:$A$32=$B170)*('乐容-S级品'!$L$3:$CA$3=CW$1)*('乐容-S级品'!$L$4:$CA$32)),0)</f>
      </c>
      <c r="CX170" s="280">
        <f>IFERROR(SUMPRODUCT(('控温被PRO-S级品'!$B$2:$B$10=$B170)*('控温被PRO-S级品'!$E$1:$BE$1=CX$1)*('控温被PRO-S级品'!$E$2:$BE$10)),0)+IFERROR(SUMPRODUCT(('冬被-S级品'!$B$2:$B$10=$B170)*('冬被-S级品'!$E$1:$AW$1=CX$1)*('冬被-S级品'!$E$2:$AW$10)),0)+IFERROR(SUMPRODUCT(('白止-S级品'!$A$2:$A$26=$B170)*('白止-S级品'!$D$1:$AV$1=CX$1)*('白止-S级品'!$D$2:$AV$26)),0)+IFERROR(SUMPRODUCT(('乐容-S级品'!$A$4:$A$32=$B170)*('乐容-S级品'!$L$3:$CA$3=CX$1)*('乐容-S级品'!$L$4:$CA$32)),0)</f>
      </c>
      <c r="CY170" s="280">
        <f>IFERROR(SUMPRODUCT(('控温被PRO-S级品'!$B$2:$B$10=$B170)*('控温被PRO-S级品'!$E$1:$BE$1=CY$1)*('控温被PRO-S级品'!$E$2:$BE$10)),0)+IFERROR(SUMPRODUCT(('冬被-S级品'!$B$2:$B$10=$B170)*('冬被-S级品'!$E$1:$AW$1=CY$1)*('冬被-S级品'!$E$2:$AW$10)),0)+IFERROR(SUMPRODUCT(('白止-S级品'!$A$2:$A$26=$B170)*('白止-S级品'!$D$1:$AV$1=CY$1)*('白止-S级品'!$D$2:$AV$26)),0)+IFERROR(SUMPRODUCT(('乐容-S级品'!$A$4:$A$32=$B170)*('乐容-S级品'!$L$3:$CA$3=CY$1)*('乐容-S级品'!$L$4:$CA$32)),0)</f>
      </c>
      <c r="CZ170" s="280">
        <f>IFERROR(SUMPRODUCT(('控温被PRO-S级品'!$B$2:$B$10=$B170)*('控温被PRO-S级品'!$E$1:$BE$1=CZ$1)*('控温被PRO-S级品'!$E$2:$BE$10)),0)+IFERROR(SUMPRODUCT(('冬被-S级品'!$B$2:$B$10=$B170)*('冬被-S级品'!$E$1:$AW$1=CZ$1)*('冬被-S级品'!$E$2:$AW$10)),0)+IFERROR(SUMPRODUCT(('白止-S级品'!$A$2:$A$26=$B170)*('白止-S级品'!$D$1:$AV$1=CZ$1)*('白止-S级品'!$D$2:$AV$26)),0)+IFERROR(SUMPRODUCT(('乐容-S级品'!$A$4:$A$32=$B170)*('乐容-S级品'!$L$3:$CA$3=CZ$1)*('乐容-S级品'!$L$4:$CA$32)),0)</f>
      </c>
      <c r="DA170" s="280">
        <f>IFERROR(SUMPRODUCT(('控温被PRO-S级品'!$B$2:$B$10=$B170)*('控温被PRO-S级品'!$E$1:$BE$1=DA$1)*('控温被PRO-S级品'!$E$2:$BE$10)),0)+IFERROR(SUMPRODUCT(('冬被-S级品'!$B$2:$B$10=$B170)*('冬被-S级品'!$E$1:$AW$1=DA$1)*('冬被-S级品'!$E$2:$AW$10)),0)+IFERROR(SUMPRODUCT(('白止-S级品'!$A$2:$A$26=$B170)*('白止-S级品'!$D$1:$AV$1=DA$1)*('白止-S级品'!$D$2:$AV$26)),0)+IFERROR(SUMPRODUCT(('乐容-S级品'!$A$4:$A$32=$B170)*('乐容-S级品'!$L$3:$CA$3=DA$1)*('乐容-S级品'!$L$4:$CA$32)),0)</f>
      </c>
      <c r="DB170" s="280">
        <f>IFERROR(SUMPRODUCT(('控温被PRO-S级品'!$B$2:$B$10=$B170)*('控温被PRO-S级品'!$E$1:$BE$1=DB$1)*('控温被PRO-S级品'!$E$2:$BE$10)),0)+IFERROR(SUMPRODUCT(('冬被-S级品'!$B$2:$B$10=$B170)*('冬被-S级品'!$E$1:$AW$1=DB$1)*('冬被-S级品'!$E$2:$AW$10)),0)+IFERROR(SUMPRODUCT(('白止-S级品'!$A$2:$A$26=$B170)*('白止-S级品'!$D$1:$AV$1=DB$1)*('白止-S级品'!$D$2:$AV$26)),0)+IFERROR(SUMPRODUCT(('乐容-S级品'!$A$4:$A$32=$B170)*('乐容-S级品'!$L$3:$CA$3=DB$1)*('乐容-S级品'!$L$4:$CA$32)),0)</f>
      </c>
      <c r="DC170" s="280">
        <f>IFERROR(SUMPRODUCT(('控温被PRO-S级品'!$B$2:$B$10=$B170)*('控温被PRO-S级品'!$E$1:$BE$1=DC$1)*('控温被PRO-S级品'!$E$2:$BE$10)),0)+IFERROR(SUMPRODUCT(('冬被-S级品'!$B$2:$B$10=$B170)*('冬被-S级品'!$E$1:$AW$1=DC$1)*('冬被-S级品'!$E$2:$AW$10)),0)+IFERROR(SUMPRODUCT(('白止-S级品'!$A$2:$A$26=$B170)*('白止-S级品'!$D$1:$AV$1=DC$1)*('白止-S级品'!$D$2:$AV$26)),0)+IFERROR(SUMPRODUCT(('乐容-S级品'!$A$4:$A$32=$B170)*('乐容-S级品'!$L$3:$CA$3=DC$1)*('乐容-S级品'!$L$4:$CA$32)),0)</f>
      </c>
      <c r="DD170" s="280">
        <f>IFERROR(SUMPRODUCT(('控温被PRO-S级品'!$B$2:$B$10=$B170)*('控温被PRO-S级品'!$E$1:$BE$1=DD$1)*('控温被PRO-S级品'!$E$2:$BE$10)),0)+IFERROR(SUMPRODUCT(('冬被-S级品'!$B$2:$B$10=$B170)*('冬被-S级品'!$E$1:$AW$1=DD$1)*('冬被-S级品'!$E$2:$AW$10)),0)+IFERROR(SUMPRODUCT(('白止-S级品'!$A$2:$A$26=$B170)*('白止-S级品'!$D$1:$AV$1=DD$1)*('白止-S级品'!$D$2:$AV$26)),0)+IFERROR(SUMPRODUCT(('乐容-S级品'!$A$4:$A$32=$B170)*('乐容-S级品'!$L$3:$CA$3=DD$1)*('乐容-S级品'!$L$4:$CA$32)),0)</f>
      </c>
      <c r="DE170" s="280">
        <f>IFERROR(SUMPRODUCT(('控温被PRO-S级品'!$B$2:$B$10=$B170)*('控温被PRO-S级品'!$E$1:$BE$1=DE$1)*('控温被PRO-S级品'!$E$2:$BE$10)),0)+IFERROR(SUMPRODUCT(('冬被-S级品'!$B$2:$B$10=$B170)*('冬被-S级品'!$E$1:$AW$1=DE$1)*('冬被-S级品'!$E$2:$AW$10)),0)+IFERROR(SUMPRODUCT(('白止-S级品'!$A$2:$A$26=$B170)*('白止-S级品'!$D$1:$AV$1=DE$1)*('白止-S级品'!$D$2:$AV$26)),0)+IFERROR(SUMPRODUCT(('乐容-S级品'!$A$4:$A$32=$B170)*('乐容-S级品'!$L$3:$CA$3=DE$1)*('乐容-S级品'!$L$4:$CA$32)),0)</f>
      </c>
      <c r="DF170" s="280">
        <f>IFERROR(SUMPRODUCT(('控温被PRO-S级品'!$B$2:$B$10=$B170)*('控温被PRO-S级品'!$E$1:$BE$1=DF$1)*('控温被PRO-S级品'!$E$2:$BE$10)),0)+IFERROR(SUMPRODUCT(('冬被-S级品'!$B$2:$B$10=$B170)*('冬被-S级品'!$E$1:$AW$1=DF$1)*('冬被-S级品'!$E$2:$AW$10)),0)+IFERROR(SUMPRODUCT(('白止-S级品'!$A$2:$A$26=$B170)*('白止-S级品'!$D$1:$AV$1=DF$1)*('白止-S级品'!$D$2:$AV$26)),0)+IFERROR(SUMPRODUCT(('乐容-S级品'!$A$4:$A$32=$B170)*('乐容-S级品'!$L$3:$CA$3=DF$1)*('乐容-S级品'!$L$4:$CA$32)),0)</f>
      </c>
      <c r="DG170" s="280">
        <f>IFERROR(SUMPRODUCT(('控温被PRO-S级品'!$B$2:$B$10=$B170)*('控温被PRO-S级品'!$E$1:$BE$1=DG$1)*('控温被PRO-S级品'!$E$2:$BE$10)),0)+IFERROR(SUMPRODUCT(('冬被-S级品'!$B$2:$B$10=$B170)*('冬被-S级品'!$E$1:$AW$1=DG$1)*('冬被-S级品'!$E$2:$AW$10)),0)+IFERROR(SUMPRODUCT(('白止-S级品'!$A$2:$A$26=$B170)*('白止-S级品'!$D$1:$AV$1=DG$1)*('白止-S级品'!$D$2:$AV$26)),0)+IFERROR(SUMPRODUCT(('乐容-S级品'!$A$4:$A$32=$B170)*('乐容-S级品'!$L$3:$CA$3=DG$1)*('乐容-S级品'!$L$4:$CA$32)),0)</f>
      </c>
      <c r="DH170" s="280">
        <f>IFERROR(SUMPRODUCT(('控温被PRO-S级品'!$B$2:$B$10=$B170)*('控温被PRO-S级品'!$E$1:$BE$1=DH$1)*('控温被PRO-S级品'!$E$2:$BE$10)),0)+IFERROR(SUMPRODUCT(('冬被-S级品'!$B$2:$B$10=$B170)*('冬被-S级品'!$E$1:$AW$1=DH$1)*('冬被-S级品'!$E$2:$AW$10)),0)+IFERROR(SUMPRODUCT(('白止-S级品'!$A$2:$A$26=$B170)*('白止-S级品'!$D$1:$AV$1=DH$1)*('白止-S级品'!$D$2:$AV$26)),0)+IFERROR(SUMPRODUCT(('乐容-S级品'!$A$4:$A$32=$B170)*('乐容-S级品'!$L$3:$CA$3=DH$1)*('乐容-S级品'!$L$4:$CA$32)),0)</f>
      </c>
      <c r="DI170" s="280">
        <f>IFERROR(SUMPRODUCT(('控温被PRO-S级品'!$B$2:$B$10=$B170)*('控温被PRO-S级品'!$E$1:$BE$1=DI$1)*('控温被PRO-S级品'!$E$2:$BE$10)),0)+IFERROR(SUMPRODUCT(('冬被-S级品'!$B$2:$B$10=$B170)*('冬被-S级品'!$E$1:$AW$1=DI$1)*('冬被-S级品'!$E$2:$AW$10)),0)+IFERROR(SUMPRODUCT(('白止-S级品'!$A$2:$A$26=$B170)*('白止-S级品'!$D$1:$AV$1=DI$1)*('白止-S级品'!$D$2:$AV$26)),0)+IFERROR(SUMPRODUCT(('乐容-S级品'!$A$4:$A$32=$B170)*('乐容-S级品'!$L$3:$CA$3=DI$1)*('乐容-S级品'!$L$4:$CA$32)),0)</f>
      </c>
      <c r="DJ170" s="280">
        <f>IFERROR(SUMPRODUCT(('控温被PRO-S级品'!$B$2:$B$10=$B170)*('控温被PRO-S级品'!$E$1:$BE$1=DJ$1)*('控温被PRO-S级品'!$E$2:$BE$10)),0)+IFERROR(SUMPRODUCT(('冬被-S级品'!$B$2:$B$10=$B170)*('冬被-S级品'!$E$1:$AW$1=DJ$1)*('冬被-S级品'!$E$2:$AW$10)),0)+IFERROR(SUMPRODUCT(('白止-S级品'!$A$2:$A$26=$B170)*('白止-S级品'!$D$1:$AV$1=DJ$1)*('白止-S级品'!$D$2:$AV$26)),0)+IFERROR(SUMPRODUCT(('乐容-S级品'!$A$4:$A$32=$B170)*('乐容-S级品'!$L$3:$CA$3=DJ$1)*('乐容-S级品'!$L$4:$CA$32)),0)</f>
      </c>
      <c r="DK170" s="280"/>
      <c r="DL170" s="280"/>
      <c r="DM170" s="280"/>
      <c r="DN170" s="280"/>
      <c r="DO170" s="280"/>
      <c r="DP170" s="280"/>
      <c r="DQ170" s="280"/>
      <c r="DR170" s="280"/>
      <c r="DS170" s="280"/>
      <c r="DT170" s="280"/>
      <c r="DU170" s="280"/>
      <c r="DV170" s="280"/>
      <c r="DW170" s="280">
        <f>VLOOKUP(B170,'系统编码规格'!A:C,3,FALSE)</f>
      </c>
      <c r="DX170" s="280"/>
      <c r="DY170" s="280"/>
      <c r="DZ170" s="280"/>
      <c r="EA170" s="280"/>
      <c r="EB170" s="280"/>
      <c r="EC170" s="280"/>
      <c r="ED170" s="280"/>
      <c r="EE170" s="280"/>
      <c r="EF170" s="280"/>
      <c r="EG170" s="280"/>
      <c r="EH170" s="280"/>
      <c r="EI170" s="280"/>
      <c r="EJ170" s="280"/>
      <c r="EK170" s="280"/>
      <c r="EL170" s="280"/>
      <c r="EM170" s="280"/>
      <c r="EN170" s="280"/>
      <c r="EO170" s="280"/>
      <c r="EP170" s="280"/>
      <c r="EQ170" s="280"/>
      <c r="ER170" s="280"/>
      <c r="ES170" s="280"/>
      <c r="ET170" s="280"/>
      <c r="EU170" s="280"/>
      <c r="EV170" s="280"/>
      <c r="EW170" s="280"/>
      <c r="EX170" s="280"/>
      <c r="EY170" s="280"/>
      <c r="EZ170" s="280"/>
      <c r="FA170" s="280"/>
      <c r="FB170" s="280"/>
      <c r="FC170" s="280"/>
      <c r="FD170" s="280"/>
      <c r="FE170" s="280"/>
      <c r="FF170" s="280"/>
      <c r="FG170" s="280"/>
      <c r="FH170" s="280"/>
      <c r="FI170" s="280"/>
      <c r="FJ170" s="280"/>
      <c r="FK170" s="280"/>
      <c r="FL170" s="280"/>
      <c r="FM170" s="280"/>
      <c r="FN170" s="280"/>
      <c r="FO170" s="280"/>
      <c r="FP170" s="280"/>
      <c r="FQ170" s="280"/>
      <c r="FR170" s="280"/>
      <c r="FS170" s="280"/>
      <c r="FT170" s="280"/>
      <c r="FU170" s="280"/>
      <c r="FV170" s="280"/>
      <c r="FW170" s="280"/>
      <c r="FX170" s="280"/>
      <c r="FY170" s="280"/>
      <c r="FZ170" s="280"/>
      <c r="GA170" s="280"/>
      <c r="GB170" s="280"/>
      <c r="GC170" s="280"/>
      <c r="GD170" s="280"/>
      <c r="GE170" s="280"/>
      <c r="GF170" s="280"/>
      <c r="GG170" s="280"/>
      <c r="GH170" s="280"/>
      <c r="GI170" s="280"/>
      <c r="GJ170" s="280"/>
      <c r="GK170" s="280"/>
      <c r="GL170" s="280"/>
      <c r="GM170" s="280"/>
      <c r="GN170" s="280"/>
      <c r="GO170" s="280"/>
      <c r="GP170" s="280"/>
      <c r="GQ170" s="280"/>
      <c r="GR170" s="280"/>
      <c r="GS170" s="280"/>
      <c r="GT170" s="280"/>
      <c r="GU170" s="280"/>
      <c r="GV170" s="280"/>
    </row>
    <row r="171">
      <c r="A171" s="309" t="str">
        <v>乐容</v>
      </c>
      <c r="B171" s="311" t="str">
        <v>010020105010041-012</v>
      </c>
      <c r="C171" s="309" t="str">
        <v>磨毛床笠</v>
      </c>
      <c r="D171" s="309" t="str">
        <v>颜色:云影黄,床品规格:180cm,系列:普通系列</v>
      </c>
      <c r="E171">
        <f>SUM(F171:GX171)</f>
      </c>
      <c r="F171" s="280">
        <f>IFERROR(SUMPRODUCT(('控温被PRO-S级品'!$B$2:$B$10=$B171)*('控温被PRO-S级品'!$E$1:$BE$1=F$1)*('控温被PRO-S级品'!$E$2:$BE$10)),0)+IFERROR(SUMPRODUCT(('冬被-S级品'!$B$2:$B$10=$B171)*('冬被-S级品'!$E$1:$AW$1=F$1)*('冬被-S级品'!$E$2:$AW$10)),0)+IFERROR(SUMPRODUCT(('白止-S级品'!$A$2:$A$26=$B171)*('白止-S级品'!$D$1:$AV$1=F$1)*('白止-S级品'!$D$2:$AV$26)),0)+IFERROR(SUMPRODUCT(('乐容-S级品'!$A$4:$A$32=$B171)*('乐容-S级品'!$L$3:$CA$3=F$1)*('乐容-S级品'!$L$4:$CA$32)),0)</f>
      </c>
      <c r="G171" s="280">
        <f>IFERROR(SUMPRODUCT(('控温被PRO-S级品'!$B$2:$B$10=$B171)*('控温被PRO-S级品'!$E$1:$BE$1=G$1)*('控温被PRO-S级品'!$E$2:$BE$10)),0)+IFERROR(SUMPRODUCT(('冬被-S级品'!$B$2:$B$10=$B171)*('冬被-S级品'!$E$1:$AW$1=G$1)*('冬被-S级品'!$E$2:$AW$10)),0)+IFERROR(SUMPRODUCT(('白止-S级品'!$A$2:$A$26=$B171)*('白止-S级品'!$D$1:$AV$1=G$1)*('白止-S级品'!$D$2:$AV$26)),0)+IFERROR(SUMPRODUCT(('乐容-S级品'!$A$4:$A$32=$B171)*('乐容-S级品'!$L$3:$CA$3=G$1)*('乐容-S级品'!$L$4:$CA$32)),0)</f>
      </c>
      <c r="H171" s="280">
        <f>IFERROR(SUMPRODUCT(('控温被PRO-S级品'!$B$2:$B$10=$B171)*('控温被PRO-S级品'!$E$1:$BE$1=H$1)*('控温被PRO-S级品'!$E$2:$BE$10)),0)+IFERROR(SUMPRODUCT(('冬被-S级品'!$B$2:$B$10=$B171)*('冬被-S级品'!$E$1:$AW$1=H$1)*('冬被-S级品'!$E$2:$AW$10)),0)+IFERROR(SUMPRODUCT(('白止-S级品'!$A$2:$A$26=$B171)*('白止-S级品'!$D$1:$AV$1=H$1)*('白止-S级品'!$D$2:$AV$26)),0)+IFERROR(SUMPRODUCT(('乐容-S级品'!$A$4:$A$32=$B171)*('乐容-S级品'!$L$3:$CA$3=H$1)*('乐容-S级品'!$L$4:$CA$32)),0)</f>
      </c>
      <c r="I171" s="280">
        <f>IFERROR(SUMPRODUCT(('控温被PRO-S级品'!$B$2:$B$10=$B171)*('控温被PRO-S级品'!$E$1:$BE$1=I$1)*('控温被PRO-S级品'!$E$2:$BE$10)),0)+IFERROR(SUMPRODUCT(('冬被-S级品'!$B$2:$B$10=$B171)*('冬被-S级品'!$E$1:$AW$1=I$1)*('冬被-S级品'!$E$2:$AW$10)),0)+IFERROR(SUMPRODUCT(('白止-S级品'!$A$2:$A$26=$B171)*('白止-S级品'!$D$1:$AV$1=I$1)*('白止-S级品'!$D$2:$AV$26)),0)+IFERROR(SUMPRODUCT(('乐容-S级品'!$A$4:$A$32=$B171)*('乐容-S级品'!$L$3:$CA$3=I$1)*('乐容-S级品'!$L$4:$CA$32)),0)</f>
      </c>
      <c r="J171" s="280">
        <f>IFERROR(SUMPRODUCT(('控温被PRO-S级品'!$B$2:$B$10=$B171)*('控温被PRO-S级品'!$E$1:$BE$1=J$1)*('控温被PRO-S级品'!$E$2:$BE$10)),0)+IFERROR(SUMPRODUCT(('冬被-S级品'!$B$2:$B$10=$B171)*('冬被-S级品'!$E$1:$AW$1=J$1)*('冬被-S级品'!$E$2:$AW$10)),0)+IFERROR(SUMPRODUCT(('白止-S级品'!$A$2:$A$26=$B171)*('白止-S级品'!$D$1:$AV$1=J$1)*('白止-S级品'!$D$2:$AV$26)),0)+IFERROR(SUMPRODUCT(('乐容-S级品'!$A$4:$A$32=$B171)*('乐容-S级品'!$L$3:$CA$3=J$1)*('乐容-S级品'!$L$4:$CA$32)),0)</f>
      </c>
      <c r="K171" s="280">
        <f>IFERROR(SUMPRODUCT(('控温被PRO-S级品'!$B$2:$B$10=$B171)*('控温被PRO-S级品'!$E$1:$BE$1=K$1)*('控温被PRO-S级品'!$E$2:$BE$10)),0)+IFERROR(SUMPRODUCT(('冬被-S级品'!$B$2:$B$10=$B171)*('冬被-S级品'!$E$1:$AW$1=K$1)*('冬被-S级品'!$E$2:$AW$10)),0)+IFERROR(SUMPRODUCT(('白止-S级品'!$A$2:$A$26=$B171)*('白止-S级品'!$D$1:$AV$1=K$1)*('白止-S级品'!$D$2:$AV$26)),0)+IFERROR(SUMPRODUCT(('乐容-S级品'!$A$4:$A$32=$B171)*('乐容-S级品'!$L$3:$CA$3=K$1)*('乐容-S级品'!$L$4:$CA$32)),0)</f>
      </c>
      <c r="L171" s="280">
        <f>IFERROR(SUMPRODUCT(('控温被PRO-S级品'!$B$2:$B$10=$B171)*('控温被PRO-S级品'!$E$1:$BE$1=L$1)*('控温被PRO-S级品'!$E$2:$BE$10)),0)+IFERROR(SUMPRODUCT(('冬被-S级品'!$B$2:$B$10=$B171)*('冬被-S级品'!$E$1:$AW$1=L$1)*('冬被-S级品'!$E$2:$AW$10)),0)+IFERROR(SUMPRODUCT(('白止-S级品'!$A$2:$A$26=$B171)*('白止-S级品'!$D$1:$AV$1=L$1)*('白止-S级品'!$D$2:$AV$26)),0)+IFERROR(SUMPRODUCT(('乐容-S级品'!$A$4:$A$32=$B171)*('乐容-S级品'!$L$3:$CA$3=L$1)*('乐容-S级品'!$L$4:$CA$32)),0)</f>
      </c>
      <c r="M171" s="280">
        <f>IFERROR(SUMPRODUCT(('控温被PRO-S级品'!$B$2:$B$10=$B171)*('控温被PRO-S级品'!$E$1:$BE$1=M$1)*('控温被PRO-S级品'!$E$2:$BE$10)),0)+IFERROR(SUMPRODUCT(('冬被-S级品'!$B$2:$B$10=$B171)*('冬被-S级品'!$E$1:$AW$1=M$1)*('冬被-S级品'!$E$2:$AW$10)),0)+IFERROR(SUMPRODUCT(('白止-S级品'!$A$2:$A$26=$B171)*('白止-S级品'!$D$1:$AV$1=M$1)*('白止-S级品'!$D$2:$AV$26)),0)+IFERROR(SUMPRODUCT(('乐容-S级品'!$A$4:$A$32=$B171)*('乐容-S级品'!$L$3:$CA$3=M$1)*('乐容-S级品'!$L$4:$CA$32)),0)</f>
      </c>
      <c r="N171" s="280">
        <f>IFERROR(SUMPRODUCT(('控温被PRO-S级品'!$B$2:$B$10=$B171)*('控温被PRO-S级品'!$E$1:$BE$1=N$1)*('控温被PRO-S级品'!$E$2:$BE$10)),0)+IFERROR(SUMPRODUCT(('冬被-S级品'!$B$2:$B$10=$B171)*('冬被-S级品'!$E$1:$AW$1=N$1)*('冬被-S级品'!$E$2:$AW$10)),0)+IFERROR(SUMPRODUCT(('白止-S级品'!$A$2:$A$26=$B171)*('白止-S级品'!$D$1:$AV$1=N$1)*('白止-S级品'!$D$2:$AV$26)),0)+IFERROR(SUMPRODUCT(('乐容-S级品'!$A$4:$A$32=$B171)*('乐容-S级品'!$L$3:$CA$3=N$1)*('乐容-S级品'!$L$4:$CA$32)),0)</f>
      </c>
      <c r="O171" s="280">
        <f>IFERROR(SUMPRODUCT(('控温被PRO-S级品'!$B$2:$B$10=$B171)*('控温被PRO-S级品'!$E$1:$BE$1=O$1)*('控温被PRO-S级品'!$E$2:$BE$10)),0)+IFERROR(SUMPRODUCT(('冬被-S级品'!$B$2:$B$10=$B171)*('冬被-S级品'!$E$1:$AW$1=O$1)*('冬被-S级品'!$E$2:$AW$10)),0)+IFERROR(SUMPRODUCT(('白止-S级品'!$A$2:$A$26=$B171)*('白止-S级品'!$D$1:$AV$1=O$1)*('白止-S级品'!$D$2:$AV$26)),0)+IFERROR(SUMPRODUCT(('乐容-S级品'!$A$4:$A$32=$B171)*('乐容-S级品'!$L$3:$CA$3=O$1)*('乐容-S级品'!$L$4:$CA$32)),0)</f>
      </c>
      <c r="P171" s="280">
        <f>IFERROR(SUMPRODUCT(('控温被PRO-S级品'!$B$2:$B$10=$B171)*('控温被PRO-S级品'!$E$1:$BE$1=P$1)*('控温被PRO-S级品'!$E$2:$BE$10)),0)+IFERROR(SUMPRODUCT(('冬被-S级品'!$B$2:$B$10=$B171)*('冬被-S级品'!$E$1:$AW$1=P$1)*('冬被-S级品'!$E$2:$AW$10)),0)+IFERROR(SUMPRODUCT(('白止-S级品'!$A$2:$A$26=$B171)*('白止-S级品'!$D$1:$AV$1=P$1)*('白止-S级品'!$D$2:$AV$26)),0)+IFERROR(SUMPRODUCT(('乐容-S级品'!$A$4:$A$32=$B171)*('乐容-S级品'!$L$3:$CA$3=P$1)*('乐容-S级品'!$L$4:$CA$32)),0)</f>
      </c>
      <c r="Q171" s="280">
        <f>IFERROR(SUMPRODUCT(('控温被PRO-S级品'!$B$2:$B$10=$B171)*('控温被PRO-S级品'!$E$1:$BE$1=Q$1)*('控温被PRO-S级品'!$E$2:$BE$10)),0)+IFERROR(SUMPRODUCT(('冬被-S级品'!$B$2:$B$10=$B171)*('冬被-S级品'!$E$1:$AW$1=Q$1)*('冬被-S级品'!$E$2:$AW$10)),0)+IFERROR(SUMPRODUCT(('白止-S级品'!$A$2:$A$26=$B171)*('白止-S级品'!$D$1:$AV$1=Q$1)*('白止-S级品'!$D$2:$AV$26)),0)+IFERROR(SUMPRODUCT(('乐容-S级品'!$A$4:$A$32=$B171)*('乐容-S级品'!$L$3:$CA$3=Q$1)*('乐容-S级品'!$L$4:$CA$32)),0)</f>
      </c>
      <c r="R171" s="280">
        <f>IFERROR(SUMPRODUCT(('控温被PRO-S级品'!$B$2:$B$10=$B171)*('控温被PRO-S级品'!$E$1:$BE$1=R$1)*('控温被PRO-S级品'!$E$2:$BE$10)),0)+IFERROR(SUMPRODUCT(('冬被-S级品'!$B$2:$B$10=$B171)*('冬被-S级品'!$E$1:$AW$1=R$1)*('冬被-S级品'!$E$2:$AW$10)),0)+IFERROR(SUMPRODUCT(('白止-S级品'!$A$2:$A$26=$B171)*('白止-S级品'!$D$1:$AV$1=R$1)*('白止-S级品'!$D$2:$AV$26)),0)+IFERROR(SUMPRODUCT(('乐容-S级品'!$A$4:$A$32=$B171)*('乐容-S级品'!$L$3:$CA$3=R$1)*('乐容-S级品'!$L$4:$CA$32)),0)</f>
      </c>
      <c r="S171" s="280">
        <f>IFERROR(SUMPRODUCT(('控温被PRO-S级品'!$B$2:$B$10=$B171)*('控温被PRO-S级品'!$E$1:$BE$1=S$1)*('控温被PRO-S级品'!$E$2:$BE$10)),0)+IFERROR(SUMPRODUCT(('冬被-S级品'!$B$2:$B$10=$B171)*('冬被-S级品'!$E$1:$AW$1=S$1)*('冬被-S级品'!$E$2:$AW$10)),0)+IFERROR(SUMPRODUCT(('白止-S级品'!$A$2:$A$26=$B171)*('白止-S级品'!$D$1:$AV$1=S$1)*('白止-S级品'!$D$2:$AV$26)),0)+IFERROR(SUMPRODUCT(('乐容-S级品'!$A$4:$A$32=$B171)*('乐容-S级品'!$L$3:$CA$3=S$1)*('乐容-S级品'!$L$4:$CA$32)),0)</f>
      </c>
      <c r="T171" s="280">
        <f>IFERROR(SUMPRODUCT(('控温被PRO-S级品'!$B$2:$B$10=$B171)*('控温被PRO-S级品'!$E$1:$BE$1=T$1)*('控温被PRO-S级品'!$E$2:$BE$10)),0)+IFERROR(SUMPRODUCT(('冬被-S级品'!$B$2:$B$10=$B171)*('冬被-S级品'!$E$1:$AW$1=T$1)*('冬被-S级品'!$E$2:$AW$10)),0)+IFERROR(SUMPRODUCT(('白止-S级品'!$A$2:$A$26=$B171)*('白止-S级品'!$D$1:$AV$1=T$1)*('白止-S级品'!$D$2:$AV$26)),0)+IFERROR(SUMPRODUCT(('乐容-S级品'!$A$4:$A$32=$B171)*('乐容-S级品'!$L$3:$CA$3=T$1)*('乐容-S级品'!$L$4:$CA$32)),0)</f>
      </c>
      <c r="U171" s="280">
        <f>IFERROR(SUMPRODUCT(('控温被PRO-S级品'!$B$2:$B$10=$B171)*('控温被PRO-S级品'!$E$1:$BE$1=U$1)*('控温被PRO-S级品'!$E$2:$BE$10)),0)+IFERROR(SUMPRODUCT(('冬被-S级品'!$B$2:$B$10=$B171)*('冬被-S级品'!$E$1:$AW$1=U$1)*('冬被-S级品'!$E$2:$AW$10)),0)+IFERROR(SUMPRODUCT(('白止-S级品'!$A$2:$A$26=$B171)*('白止-S级品'!$D$1:$AV$1=U$1)*('白止-S级品'!$D$2:$AV$26)),0)+IFERROR(SUMPRODUCT(('乐容-S级品'!$A$4:$A$32=$B171)*('乐容-S级品'!$L$3:$CA$3=U$1)*('乐容-S级品'!$L$4:$CA$32)),0)</f>
      </c>
      <c r="V171" s="280">
        <f>IFERROR(SUMPRODUCT(('控温被PRO-S级品'!$B$2:$B$10=$B171)*('控温被PRO-S级品'!$E$1:$BE$1=V$1)*('控温被PRO-S级品'!$E$2:$BE$10)),0)+IFERROR(SUMPRODUCT(('冬被-S级品'!$B$2:$B$10=$B171)*('冬被-S级品'!$E$1:$AW$1=V$1)*('冬被-S级品'!$E$2:$AW$10)),0)+IFERROR(SUMPRODUCT(('白止-S级品'!$A$2:$A$26=$B171)*('白止-S级品'!$D$1:$AV$1=V$1)*('白止-S级品'!$D$2:$AV$26)),0)+IFERROR(SUMPRODUCT(('乐容-S级品'!$A$4:$A$32=$B171)*('乐容-S级品'!$L$3:$CA$3=V$1)*('乐容-S级品'!$L$4:$CA$32)),0)</f>
      </c>
      <c r="W171" s="280">
        <f>IFERROR(SUMPRODUCT(('控温被PRO-S级品'!$B$2:$B$10=$B171)*('控温被PRO-S级品'!$E$1:$BE$1=W$1)*('控温被PRO-S级品'!$E$2:$BE$10)),0)+IFERROR(SUMPRODUCT(('冬被-S级品'!$B$2:$B$10=$B171)*('冬被-S级品'!$E$1:$AW$1=W$1)*('冬被-S级品'!$E$2:$AW$10)),0)+IFERROR(SUMPRODUCT(('白止-S级品'!$A$2:$A$26=$B171)*('白止-S级品'!$D$1:$AV$1=W$1)*('白止-S级品'!$D$2:$AV$26)),0)+IFERROR(SUMPRODUCT(('乐容-S级品'!$A$4:$A$32=$B171)*('乐容-S级品'!$L$3:$CA$3=W$1)*('乐容-S级品'!$L$4:$CA$32)),0)</f>
      </c>
      <c r="X171" s="280">
        <f>IFERROR(SUMPRODUCT(('控温被PRO-S级品'!$B$2:$B$10=$B171)*('控温被PRO-S级品'!$E$1:$BE$1=X$1)*('控温被PRO-S级品'!$E$2:$BE$10)),0)+IFERROR(SUMPRODUCT(('冬被-S级品'!$B$2:$B$10=$B171)*('冬被-S级品'!$E$1:$AW$1=X$1)*('冬被-S级品'!$E$2:$AW$10)),0)+IFERROR(SUMPRODUCT(('白止-S级品'!$A$2:$A$26=$B171)*('白止-S级品'!$D$1:$AV$1=X$1)*('白止-S级品'!$D$2:$AV$26)),0)+IFERROR(SUMPRODUCT(('乐容-S级品'!$A$4:$A$32=$B171)*('乐容-S级品'!$L$3:$CA$3=X$1)*('乐容-S级品'!$L$4:$CA$32)),0)</f>
      </c>
      <c r="Y171" s="280">
        <f>IFERROR(SUMPRODUCT(('控温被PRO-S级品'!$B$2:$B$10=$B171)*('控温被PRO-S级品'!$E$1:$BE$1=Y$1)*('控温被PRO-S级品'!$E$2:$BE$10)),0)+IFERROR(SUMPRODUCT(('冬被-S级品'!$B$2:$B$10=$B171)*('冬被-S级品'!$E$1:$AW$1=Y$1)*('冬被-S级品'!$E$2:$AW$10)),0)+IFERROR(SUMPRODUCT(('白止-S级品'!$A$2:$A$26=$B171)*('白止-S级品'!$D$1:$AV$1=Y$1)*('白止-S级品'!$D$2:$AV$26)),0)+IFERROR(SUMPRODUCT(('乐容-S级品'!$A$4:$A$32=$B171)*('乐容-S级品'!$L$3:$CA$3=Y$1)*('乐容-S级品'!$L$4:$CA$32)),0)</f>
      </c>
      <c r="Z171" s="280">
        <f>IFERROR(SUMPRODUCT(('控温被PRO-S级品'!$B$2:$B$10=$B171)*('控温被PRO-S级品'!$E$1:$BE$1=Z$1)*('控温被PRO-S级品'!$E$2:$BE$10)),0)+IFERROR(SUMPRODUCT(('冬被-S级品'!$B$2:$B$10=$B171)*('冬被-S级品'!$E$1:$AW$1=Z$1)*('冬被-S级品'!$E$2:$AW$10)),0)+IFERROR(SUMPRODUCT(('白止-S级品'!$A$2:$A$26=$B171)*('白止-S级品'!$D$1:$AV$1=Z$1)*('白止-S级品'!$D$2:$AV$26)),0)+IFERROR(SUMPRODUCT(('乐容-S级品'!$A$4:$A$32=$B171)*('乐容-S级品'!$L$3:$CA$3=Z$1)*('乐容-S级品'!$L$4:$CA$32)),0)</f>
      </c>
      <c r="AA171" s="280">
        <f>IFERROR(SUMPRODUCT(('控温被PRO-S级品'!$B$2:$B$10=$B171)*('控温被PRO-S级品'!$E$1:$BE$1=AA$1)*('控温被PRO-S级品'!$E$2:$BE$10)),0)+IFERROR(SUMPRODUCT(('冬被-S级品'!$B$2:$B$10=$B171)*('冬被-S级品'!$E$1:$AW$1=AA$1)*('冬被-S级品'!$E$2:$AW$10)),0)+IFERROR(SUMPRODUCT(('白止-S级品'!$A$2:$A$26=$B171)*('白止-S级品'!$D$1:$AV$1=AA$1)*('白止-S级品'!$D$2:$AV$26)),0)+IFERROR(SUMPRODUCT(('乐容-S级品'!$A$4:$A$32=$B171)*('乐容-S级品'!$L$3:$CA$3=AA$1)*('乐容-S级品'!$L$4:$CA$32)),0)</f>
      </c>
      <c r="AB171" s="280">
        <f>IFERROR(SUMPRODUCT(('控温被PRO-S级品'!$B$2:$B$10=$B171)*('控温被PRO-S级品'!$E$1:$BE$1=AB$1)*('控温被PRO-S级品'!$E$2:$BE$10)),0)+IFERROR(SUMPRODUCT(('冬被-S级品'!$B$2:$B$10=$B171)*('冬被-S级品'!$E$1:$AW$1=AB$1)*('冬被-S级品'!$E$2:$AW$10)),0)+IFERROR(SUMPRODUCT(('白止-S级品'!$A$2:$A$26=$B171)*('白止-S级品'!$D$1:$AV$1=AB$1)*('白止-S级品'!$D$2:$AV$26)),0)+IFERROR(SUMPRODUCT(('乐容-S级品'!$A$4:$A$32=$B171)*('乐容-S级品'!$L$3:$CA$3=AB$1)*('乐容-S级品'!$L$4:$CA$32)),0)</f>
      </c>
      <c r="AC171" s="280">
        <f>IFERROR(SUMPRODUCT(('控温被PRO-S级品'!$B$2:$B$10=$B171)*('控温被PRO-S级品'!$E$1:$BE$1=AC$1)*('控温被PRO-S级品'!$E$2:$BE$10)),0)+IFERROR(SUMPRODUCT(('冬被-S级品'!$B$2:$B$10=$B171)*('冬被-S级品'!$E$1:$AW$1=AC$1)*('冬被-S级品'!$E$2:$AW$10)),0)+IFERROR(SUMPRODUCT(('白止-S级品'!$A$2:$A$26=$B171)*('白止-S级品'!$D$1:$AV$1=AC$1)*('白止-S级品'!$D$2:$AV$26)),0)+IFERROR(SUMPRODUCT(('乐容-S级品'!$A$4:$A$32=$B171)*('乐容-S级品'!$L$3:$CA$3=AC$1)*('乐容-S级品'!$L$4:$CA$32)),0)</f>
      </c>
      <c r="AD171" s="280">
        <f>IFERROR(SUMPRODUCT(('控温被PRO-S级品'!$B$2:$B$10=$B171)*('控温被PRO-S级品'!$E$1:$BE$1=AD$1)*('控温被PRO-S级品'!$E$2:$BE$10)),0)+IFERROR(SUMPRODUCT(('冬被-S级品'!$B$2:$B$10=$B171)*('冬被-S级品'!$E$1:$AW$1=AD$1)*('冬被-S级品'!$E$2:$AW$10)),0)+IFERROR(SUMPRODUCT(('白止-S级品'!$A$2:$A$26=$B171)*('白止-S级品'!$D$1:$AV$1=AD$1)*('白止-S级品'!$D$2:$AV$26)),0)+IFERROR(SUMPRODUCT(('乐容-S级品'!$A$4:$A$32=$B171)*('乐容-S级品'!$L$3:$CA$3=AD$1)*('乐容-S级品'!$L$4:$CA$32)),0)</f>
      </c>
      <c r="AE171" s="280">
        <f>IFERROR(SUMPRODUCT(('控温被PRO-S级品'!$B$2:$B$10=$B171)*('控温被PRO-S级品'!$E$1:$BE$1=AE$1)*('控温被PRO-S级品'!$E$2:$BE$10)),0)+IFERROR(SUMPRODUCT(('冬被-S级品'!$B$2:$B$10=$B171)*('冬被-S级品'!$E$1:$AW$1=AE$1)*('冬被-S级品'!$E$2:$AW$10)),0)+IFERROR(SUMPRODUCT(('白止-S级品'!$A$2:$A$26=$B171)*('白止-S级品'!$D$1:$AV$1=AE$1)*('白止-S级品'!$D$2:$AV$26)),0)+IFERROR(SUMPRODUCT(('乐容-S级品'!$A$4:$A$32=$B171)*('乐容-S级品'!$L$3:$CA$3=AE$1)*('乐容-S级品'!$L$4:$CA$32)),0)</f>
      </c>
      <c r="AF171" s="280">
        <f>IFERROR(SUMPRODUCT(('控温被PRO-S级品'!$B$2:$B$10=$B171)*('控温被PRO-S级品'!$E$1:$BE$1=AF$1)*('控温被PRO-S级品'!$E$2:$BE$10)),0)+IFERROR(SUMPRODUCT(('冬被-S级品'!$B$2:$B$10=$B171)*('冬被-S级品'!$E$1:$AW$1=AF$1)*('冬被-S级品'!$E$2:$AW$10)),0)+IFERROR(SUMPRODUCT(('白止-S级品'!$A$2:$A$26=$B171)*('白止-S级品'!$D$1:$AV$1=AF$1)*('白止-S级品'!$D$2:$AV$26)),0)+IFERROR(SUMPRODUCT(('乐容-S级品'!$A$4:$A$32=$B171)*('乐容-S级品'!$L$3:$CA$3=AF$1)*('乐容-S级品'!$L$4:$CA$32)),0)</f>
      </c>
      <c r="AG171" s="280">
        <f>IFERROR(SUMPRODUCT(('控温被PRO-S级品'!$B$2:$B$10=$B171)*('控温被PRO-S级品'!$E$1:$BE$1=AG$1)*('控温被PRO-S级品'!$E$2:$BE$10)),0)+IFERROR(SUMPRODUCT(('冬被-S级品'!$B$2:$B$10=$B171)*('冬被-S级品'!$E$1:$AW$1=AG$1)*('冬被-S级品'!$E$2:$AW$10)),0)+IFERROR(SUMPRODUCT(('白止-S级品'!$A$2:$A$26=$B171)*('白止-S级品'!$D$1:$AV$1=AG$1)*('白止-S级品'!$D$2:$AV$26)),0)+IFERROR(SUMPRODUCT(('乐容-S级品'!$A$4:$A$32=$B171)*('乐容-S级品'!$L$3:$CA$3=AG$1)*('乐容-S级品'!$L$4:$CA$32)),0)</f>
      </c>
      <c r="AH171" s="280">
        <f>IFERROR(SUMPRODUCT(('控温被PRO-S级品'!$B$2:$B$10=$B171)*('控温被PRO-S级品'!$E$1:$BE$1=AH$1)*('控温被PRO-S级品'!$E$2:$BE$10)),0)+IFERROR(SUMPRODUCT(('冬被-S级品'!$B$2:$B$10=$B171)*('冬被-S级品'!$E$1:$AW$1=AH$1)*('冬被-S级品'!$E$2:$AW$10)),0)+IFERROR(SUMPRODUCT(('白止-S级品'!$A$2:$A$26=$B171)*('白止-S级品'!$D$1:$AV$1=AH$1)*('白止-S级品'!$D$2:$AV$26)),0)+IFERROR(SUMPRODUCT(('乐容-S级品'!$A$4:$A$32=$B171)*('乐容-S级品'!$L$3:$CA$3=AH$1)*('乐容-S级品'!$L$4:$CA$32)),0)</f>
      </c>
      <c r="AI171" s="280">
        <f>IFERROR(SUMPRODUCT(('控温被PRO-S级品'!$B$2:$B$10=$B171)*('控温被PRO-S级品'!$E$1:$BE$1=AI$1)*('控温被PRO-S级品'!$E$2:$BE$10)),0)+IFERROR(SUMPRODUCT(('冬被-S级品'!$B$2:$B$10=$B171)*('冬被-S级品'!$E$1:$AW$1=AI$1)*('冬被-S级品'!$E$2:$AW$10)),0)+IFERROR(SUMPRODUCT(('白止-S级品'!$A$2:$A$26=$B171)*('白止-S级品'!$D$1:$AV$1=AI$1)*('白止-S级品'!$D$2:$AV$26)),0)+IFERROR(SUMPRODUCT(('乐容-S级品'!$A$4:$A$32=$B171)*('乐容-S级品'!$L$3:$CA$3=AI$1)*('乐容-S级品'!$L$4:$CA$32)),0)</f>
      </c>
      <c r="AJ171" s="280">
        <f>IFERROR(SUMPRODUCT(('控温被PRO-S级品'!$B$2:$B$10=$B171)*('控温被PRO-S级品'!$E$1:$BE$1=AJ$1)*('控温被PRO-S级品'!$E$2:$BE$10)),0)+IFERROR(SUMPRODUCT(('冬被-S级品'!$B$2:$B$10=$B171)*('冬被-S级品'!$E$1:$AW$1=AJ$1)*('冬被-S级品'!$E$2:$AW$10)),0)+IFERROR(SUMPRODUCT(('白止-S级品'!$A$2:$A$26=$B171)*('白止-S级品'!$D$1:$AV$1=AJ$1)*('白止-S级品'!$D$2:$AV$26)),0)+IFERROR(SUMPRODUCT(('乐容-S级品'!$A$4:$A$32=$B171)*('乐容-S级品'!$L$3:$CA$3=AJ$1)*('乐容-S级品'!$L$4:$CA$32)),0)</f>
      </c>
      <c r="AK171" s="280">
        <f>IFERROR(SUMPRODUCT(('控温被PRO-S级品'!$B$2:$B$10=$B171)*('控温被PRO-S级品'!$E$1:$BE$1=AK$1)*('控温被PRO-S级品'!$E$2:$BE$10)),0)+IFERROR(SUMPRODUCT(('冬被-S级品'!$B$2:$B$10=$B171)*('冬被-S级品'!$E$1:$AW$1=AK$1)*('冬被-S级品'!$E$2:$AW$10)),0)+IFERROR(SUMPRODUCT(('白止-S级品'!$A$2:$A$26=$B171)*('白止-S级品'!$D$1:$AV$1=AK$1)*('白止-S级品'!$D$2:$AV$26)),0)+IFERROR(SUMPRODUCT(('乐容-S级品'!$A$4:$A$32=$B171)*('乐容-S级品'!$L$3:$CA$3=AK$1)*('乐容-S级品'!$L$4:$CA$32)),0)</f>
      </c>
      <c r="AL171" s="280">
        <f>IFERROR(SUMPRODUCT(('控温被PRO-S级品'!$B$2:$B$10=$B171)*('控温被PRO-S级品'!$E$1:$BE$1=AL$1)*('控温被PRO-S级品'!$E$2:$BE$10)),0)+IFERROR(SUMPRODUCT(('冬被-S级品'!$B$2:$B$10=$B171)*('冬被-S级品'!$E$1:$AW$1=AL$1)*('冬被-S级品'!$E$2:$AW$10)),0)+IFERROR(SUMPRODUCT(('白止-S级品'!$A$2:$A$26=$B171)*('白止-S级品'!$D$1:$AV$1=AL$1)*('白止-S级品'!$D$2:$AV$26)),0)+IFERROR(SUMPRODUCT(('乐容-S级品'!$A$4:$A$32=$B171)*('乐容-S级品'!$L$3:$CA$3=AL$1)*('乐容-S级品'!$L$4:$CA$32)),0)</f>
      </c>
      <c r="AM171" s="280">
        <f>IFERROR(SUMPRODUCT(('控温被PRO-S级品'!$B$2:$B$10=$B171)*('控温被PRO-S级品'!$E$1:$BE$1=AM$1)*('控温被PRO-S级品'!$E$2:$BE$10)),0)+IFERROR(SUMPRODUCT(('冬被-S级品'!$B$2:$B$10=$B171)*('冬被-S级品'!$E$1:$AW$1=AM$1)*('冬被-S级品'!$E$2:$AW$10)),0)+IFERROR(SUMPRODUCT(('白止-S级品'!$A$2:$A$26=$B171)*('白止-S级品'!$D$1:$AV$1=AM$1)*('白止-S级品'!$D$2:$AV$26)),0)+IFERROR(SUMPRODUCT(('乐容-S级品'!$A$4:$A$32=$B171)*('乐容-S级品'!$L$3:$CA$3=AM$1)*('乐容-S级品'!$L$4:$CA$32)),0)</f>
      </c>
      <c r="AN171" s="280">
        <f>IFERROR(SUMPRODUCT(('控温被PRO-S级品'!$B$2:$B$10=$B171)*('控温被PRO-S级品'!$E$1:$BE$1=AN$1)*('控温被PRO-S级品'!$E$2:$BE$10)),0)+IFERROR(SUMPRODUCT(('冬被-S级品'!$B$2:$B$10=$B171)*('冬被-S级品'!$E$1:$AW$1=AN$1)*('冬被-S级品'!$E$2:$AW$10)),0)+IFERROR(SUMPRODUCT(('白止-S级品'!$A$2:$A$26=$B171)*('白止-S级品'!$D$1:$AV$1=AN$1)*('白止-S级品'!$D$2:$AV$26)),0)+IFERROR(SUMPRODUCT(('乐容-S级品'!$A$4:$A$32=$B171)*('乐容-S级品'!$L$3:$CA$3=AN$1)*('乐容-S级品'!$L$4:$CA$32)),0)</f>
      </c>
      <c r="AO171" s="280">
        <f>IFERROR(SUMPRODUCT(('控温被PRO-S级品'!$B$2:$B$10=$B171)*('控温被PRO-S级品'!$E$1:$BE$1=AO$1)*('控温被PRO-S级品'!$E$2:$BE$10)),0)+IFERROR(SUMPRODUCT(('冬被-S级品'!$B$2:$B$10=$B171)*('冬被-S级品'!$E$1:$AW$1=AO$1)*('冬被-S级品'!$E$2:$AW$10)),0)+IFERROR(SUMPRODUCT(('白止-S级品'!$A$2:$A$26=$B171)*('白止-S级品'!$D$1:$AV$1=AO$1)*('白止-S级品'!$D$2:$AV$26)),0)+IFERROR(SUMPRODUCT(('乐容-S级品'!$A$4:$A$32=$B171)*('乐容-S级品'!$L$3:$CA$3=AO$1)*('乐容-S级品'!$L$4:$CA$32)),0)</f>
      </c>
      <c r="AP171" s="280">
        <f>IFERROR(SUMPRODUCT(('控温被PRO-S级品'!$B$2:$B$10=$B171)*('控温被PRO-S级品'!$E$1:$BE$1=AP$1)*('控温被PRO-S级品'!$E$2:$BE$10)),0)+IFERROR(SUMPRODUCT(('冬被-S级品'!$B$2:$B$10=$B171)*('冬被-S级品'!$E$1:$AW$1=AP$1)*('冬被-S级品'!$E$2:$AW$10)),0)+IFERROR(SUMPRODUCT(('白止-S级品'!$A$2:$A$26=$B171)*('白止-S级品'!$D$1:$AV$1=AP$1)*('白止-S级品'!$D$2:$AV$26)),0)+IFERROR(SUMPRODUCT(('乐容-S级品'!$A$4:$A$32=$B171)*('乐容-S级品'!$L$3:$CA$3=AP$1)*('乐容-S级品'!$L$4:$CA$32)),0)</f>
      </c>
      <c r="AQ171" s="280">
        <f>IFERROR(SUMPRODUCT(('控温被PRO-S级品'!$B$2:$B$10=$B171)*('控温被PRO-S级品'!$E$1:$BE$1=AQ$1)*('控温被PRO-S级品'!$E$2:$BE$10)),0)+IFERROR(SUMPRODUCT(('冬被-S级品'!$B$2:$B$10=$B171)*('冬被-S级品'!$E$1:$AW$1=AQ$1)*('冬被-S级品'!$E$2:$AW$10)),0)+IFERROR(SUMPRODUCT(('白止-S级品'!$A$2:$A$26=$B171)*('白止-S级品'!$D$1:$AV$1=AQ$1)*('白止-S级品'!$D$2:$AV$26)),0)+IFERROR(SUMPRODUCT(('乐容-S级品'!$A$4:$A$32=$B171)*('乐容-S级品'!$L$3:$CA$3=AQ$1)*('乐容-S级品'!$L$4:$CA$32)),0)</f>
      </c>
      <c r="AR171" s="280">
        <f>IFERROR(SUMPRODUCT(('控温被PRO-S级品'!$B$2:$B$10=$B171)*('控温被PRO-S级品'!$E$1:$BE$1=AR$1)*('控温被PRO-S级品'!$E$2:$BE$10)),0)+IFERROR(SUMPRODUCT(('冬被-S级品'!$B$2:$B$10=$B171)*('冬被-S级品'!$E$1:$AW$1=AR$1)*('冬被-S级品'!$E$2:$AW$10)),0)+IFERROR(SUMPRODUCT(('白止-S级品'!$A$2:$A$26=$B171)*('白止-S级品'!$D$1:$AV$1=AR$1)*('白止-S级品'!$D$2:$AV$26)),0)+IFERROR(SUMPRODUCT(('乐容-S级品'!$A$4:$A$32=$B171)*('乐容-S级品'!$L$3:$CA$3=AR$1)*('乐容-S级品'!$L$4:$CA$32)),0)</f>
      </c>
      <c r="AS171" s="280">
        <f>IFERROR(SUMPRODUCT(('控温被PRO-S级品'!$B$2:$B$10=$B171)*('控温被PRO-S级品'!$E$1:$BE$1=AS$1)*('控温被PRO-S级品'!$E$2:$BE$10)),0)+IFERROR(SUMPRODUCT(('冬被-S级品'!$B$2:$B$10=$B171)*('冬被-S级品'!$E$1:$AW$1=AS$1)*('冬被-S级品'!$E$2:$AW$10)),0)+IFERROR(SUMPRODUCT(('白止-S级品'!$A$2:$A$26=$B171)*('白止-S级品'!$D$1:$AV$1=AS$1)*('白止-S级品'!$D$2:$AV$26)),0)+IFERROR(SUMPRODUCT(('乐容-S级品'!$A$4:$A$32=$B171)*('乐容-S级品'!$L$3:$CA$3=AS$1)*('乐容-S级品'!$L$4:$CA$32)),0)</f>
      </c>
      <c r="AT171" s="280">
        <f>IFERROR(SUMPRODUCT(('控温被PRO-S级品'!$B$2:$B$10=$B171)*('控温被PRO-S级品'!$E$1:$BE$1=AT$1)*('控温被PRO-S级品'!$E$2:$BE$10)),0)+IFERROR(SUMPRODUCT(('冬被-S级品'!$B$2:$B$10=$B171)*('冬被-S级品'!$E$1:$AW$1=AT$1)*('冬被-S级品'!$E$2:$AW$10)),0)+IFERROR(SUMPRODUCT(('白止-S级品'!$A$2:$A$26=$B171)*('白止-S级品'!$D$1:$AV$1=AT$1)*('白止-S级品'!$D$2:$AV$26)),0)+IFERROR(SUMPRODUCT(('乐容-S级品'!$A$4:$A$32=$B171)*('乐容-S级品'!$L$3:$CA$3=AT$1)*('乐容-S级品'!$L$4:$CA$32)),0)</f>
      </c>
      <c r="AU171" s="280">
        <f>IFERROR(SUMPRODUCT(('控温被PRO-S级品'!$B$2:$B$10=$B171)*('控温被PRO-S级品'!$E$1:$BE$1=AU$1)*('控温被PRO-S级品'!$E$2:$BE$10)),0)+IFERROR(SUMPRODUCT(('冬被-S级品'!$B$2:$B$10=$B171)*('冬被-S级品'!$E$1:$AW$1=AU$1)*('冬被-S级品'!$E$2:$AW$10)),0)+IFERROR(SUMPRODUCT(('白止-S级品'!$A$2:$A$26=$B171)*('白止-S级品'!$D$1:$AV$1=AU$1)*('白止-S级品'!$D$2:$AV$26)),0)+IFERROR(SUMPRODUCT(('乐容-S级品'!$A$4:$A$32=$B171)*('乐容-S级品'!$L$3:$CA$3=AU$1)*('乐容-S级品'!$L$4:$CA$32)),0)</f>
      </c>
      <c r="AV171" s="280">
        <f>IFERROR(SUMPRODUCT(('控温被PRO-S级品'!$B$2:$B$10=$B171)*('控温被PRO-S级品'!$E$1:$BE$1=AV$1)*('控温被PRO-S级品'!$E$2:$BE$10)),0)+IFERROR(SUMPRODUCT(('冬被-S级品'!$B$2:$B$10=$B171)*('冬被-S级品'!$E$1:$AW$1=AV$1)*('冬被-S级品'!$E$2:$AW$10)),0)+IFERROR(SUMPRODUCT(('白止-S级品'!$A$2:$A$26=$B171)*('白止-S级品'!$D$1:$AV$1=AV$1)*('白止-S级品'!$D$2:$AV$26)),0)+IFERROR(SUMPRODUCT(('乐容-S级品'!$A$4:$A$32=$B171)*('乐容-S级品'!$L$3:$CA$3=AV$1)*('乐容-S级品'!$L$4:$CA$32)),0)</f>
      </c>
      <c r="AW171" s="280">
        <f>IFERROR(SUMPRODUCT(('控温被PRO-S级品'!$B$2:$B$10=$B171)*('控温被PRO-S级品'!$E$1:$BE$1=AW$1)*('控温被PRO-S级品'!$E$2:$BE$10)),0)+IFERROR(SUMPRODUCT(('冬被-S级品'!$B$2:$B$10=$B171)*('冬被-S级品'!$E$1:$AW$1=AW$1)*('冬被-S级品'!$E$2:$AW$10)),0)+IFERROR(SUMPRODUCT(('白止-S级品'!$A$2:$A$26=$B171)*('白止-S级品'!$D$1:$AV$1=AW$1)*('白止-S级品'!$D$2:$AV$26)),0)+IFERROR(SUMPRODUCT(('乐容-S级品'!$A$4:$A$32=$B171)*('乐容-S级品'!$L$3:$CA$3=AW$1)*('乐容-S级品'!$L$4:$CA$32)),0)</f>
      </c>
      <c r="AX171" s="280">
        <f>IFERROR(SUMPRODUCT(('控温被PRO-S级品'!$B$2:$B$10=$B171)*('控温被PRO-S级品'!$E$1:$BE$1=AX$1)*('控温被PRO-S级品'!$E$2:$BE$10)),0)+IFERROR(SUMPRODUCT(('冬被-S级品'!$B$2:$B$10=$B171)*('冬被-S级品'!$E$1:$AW$1=AX$1)*('冬被-S级品'!$E$2:$AW$10)),0)+IFERROR(SUMPRODUCT(('白止-S级品'!$A$2:$A$26=$B171)*('白止-S级品'!$D$1:$AV$1=AX$1)*('白止-S级品'!$D$2:$AV$26)),0)+IFERROR(SUMPRODUCT(('乐容-S级品'!$A$4:$A$32=$B171)*('乐容-S级品'!$L$3:$CA$3=AX$1)*('乐容-S级品'!$L$4:$CA$32)),0)</f>
      </c>
      <c r="AY171" s="280">
        <f>IFERROR(SUMPRODUCT(('控温被PRO-S级品'!$B$2:$B$10=$B171)*('控温被PRO-S级品'!$E$1:$BE$1=AY$1)*('控温被PRO-S级品'!$E$2:$BE$10)),0)+IFERROR(SUMPRODUCT(('冬被-S级品'!$B$2:$B$10=$B171)*('冬被-S级品'!$E$1:$AW$1=AY$1)*('冬被-S级品'!$E$2:$AW$10)),0)+IFERROR(SUMPRODUCT(('白止-S级品'!$A$2:$A$26=$B171)*('白止-S级品'!$D$1:$AV$1=AY$1)*('白止-S级品'!$D$2:$AV$26)),0)+IFERROR(SUMPRODUCT(('乐容-S级品'!$A$4:$A$32=$B171)*('乐容-S级品'!$L$3:$CA$3=AY$1)*('乐容-S级品'!$L$4:$CA$32)),0)</f>
      </c>
      <c r="AZ171" s="280">
        <f>IFERROR(SUMPRODUCT(('控温被PRO-S级品'!$B$2:$B$10=$B171)*('控温被PRO-S级品'!$E$1:$BE$1=AZ$1)*('控温被PRO-S级品'!$E$2:$BE$10)),0)+IFERROR(SUMPRODUCT(('冬被-S级品'!$B$2:$B$10=$B171)*('冬被-S级品'!$E$1:$AW$1=AZ$1)*('冬被-S级品'!$E$2:$AW$10)),0)+IFERROR(SUMPRODUCT(('白止-S级品'!$A$2:$A$26=$B171)*('白止-S级品'!$D$1:$AV$1=AZ$1)*('白止-S级品'!$D$2:$AV$26)),0)+IFERROR(SUMPRODUCT(('乐容-S级品'!$A$4:$A$32=$B171)*('乐容-S级品'!$L$3:$CA$3=AZ$1)*('乐容-S级品'!$L$4:$CA$32)),0)</f>
      </c>
      <c r="BA171" s="280">
        <f>IFERROR(SUMPRODUCT(('控温被PRO-S级品'!$B$2:$B$10=$B171)*('控温被PRO-S级品'!$E$1:$BE$1=BA$1)*('控温被PRO-S级品'!$E$2:$BE$10)),0)+IFERROR(SUMPRODUCT(('冬被-S级品'!$B$2:$B$10=$B171)*('冬被-S级品'!$E$1:$AW$1=BA$1)*('冬被-S级品'!$E$2:$AW$10)),0)+IFERROR(SUMPRODUCT(('白止-S级品'!$A$2:$A$26=$B171)*('白止-S级品'!$D$1:$AV$1=BA$1)*('白止-S级品'!$D$2:$AV$26)),0)+IFERROR(SUMPRODUCT(('乐容-S级品'!$A$4:$A$32=$B171)*('乐容-S级品'!$L$3:$CA$3=BA$1)*('乐容-S级品'!$L$4:$CA$32)),0)</f>
      </c>
      <c r="BB171" s="280">
        <f>IFERROR(SUMPRODUCT(('控温被PRO-S级品'!$B$2:$B$10=$B171)*('控温被PRO-S级品'!$E$1:$BE$1=BB$1)*('控温被PRO-S级品'!$E$2:$BE$10)),0)+IFERROR(SUMPRODUCT(('冬被-S级品'!$B$2:$B$10=$B171)*('冬被-S级品'!$E$1:$AW$1=BB$1)*('冬被-S级品'!$E$2:$AW$10)),0)+IFERROR(SUMPRODUCT(('白止-S级品'!$A$2:$A$26=$B171)*('白止-S级品'!$D$1:$AV$1=BB$1)*('白止-S级品'!$D$2:$AV$26)),0)+IFERROR(SUMPRODUCT(('乐容-S级品'!$A$4:$A$32=$B171)*('乐容-S级品'!$L$3:$CA$3=BB$1)*('乐容-S级品'!$L$4:$CA$32)),0)</f>
      </c>
      <c r="BC171" s="280">
        <f>IFERROR(SUMPRODUCT(('控温被PRO-S级品'!$B$2:$B$10=$B171)*('控温被PRO-S级品'!$E$1:$BE$1=BC$1)*('控温被PRO-S级品'!$E$2:$BE$10)),0)+IFERROR(SUMPRODUCT(('冬被-S级品'!$B$2:$B$10=$B171)*('冬被-S级品'!$E$1:$AW$1=BC$1)*('冬被-S级品'!$E$2:$AW$10)),0)+IFERROR(SUMPRODUCT(('白止-S级品'!$A$2:$A$26=$B171)*('白止-S级品'!$D$1:$AV$1=BC$1)*('白止-S级品'!$D$2:$AV$26)),0)+IFERROR(SUMPRODUCT(('乐容-S级品'!$A$4:$A$32=$B171)*('乐容-S级品'!$L$3:$CA$3=BC$1)*('乐容-S级品'!$L$4:$CA$32)),0)</f>
      </c>
      <c r="BD171" s="280">
        <f>IFERROR(SUMPRODUCT(('控温被PRO-S级品'!$B$2:$B$10=$B171)*('控温被PRO-S级品'!$E$1:$BE$1=BD$1)*('控温被PRO-S级品'!$E$2:$BE$10)),0)+IFERROR(SUMPRODUCT(('冬被-S级品'!$B$2:$B$10=$B171)*('冬被-S级品'!$E$1:$AW$1=BD$1)*('冬被-S级品'!$E$2:$AW$10)),0)+IFERROR(SUMPRODUCT(('白止-S级品'!$A$2:$A$26=$B171)*('白止-S级品'!$D$1:$AV$1=BD$1)*('白止-S级品'!$D$2:$AV$26)),0)+IFERROR(SUMPRODUCT(('乐容-S级品'!$A$4:$A$32=$B171)*('乐容-S级品'!$L$3:$CA$3=BD$1)*('乐容-S级品'!$L$4:$CA$32)),0)</f>
      </c>
      <c r="BE171" s="280">
        <f>IFERROR(SUMPRODUCT(('控温被PRO-S级品'!$B$2:$B$10=$B171)*('控温被PRO-S级品'!$E$1:$BE$1=BE$1)*('控温被PRO-S级品'!$E$2:$BE$10)),0)+IFERROR(SUMPRODUCT(('冬被-S级品'!$B$2:$B$10=$B171)*('冬被-S级品'!$E$1:$AW$1=BE$1)*('冬被-S级品'!$E$2:$AW$10)),0)+IFERROR(SUMPRODUCT(('白止-S级品'!$A$2:$A$26=$B171)*('白止-S级品'!$D$1:$AV$1=BE$1)*('白止-S级品'!$D$2:$AV$26)),0)+IFERROR(SUMPRODUCT(('乐容-S级品'!$A$4:$A$32=$B171)*('乐容-S级品'!$L$3:$CA$3=BE$1)*('乐容-S级品'!$L$4:$CA$32)),0)</f>
      </c>
      <c r="BF171" s="280">
        <f>IFERROR(SUMPRODUCT(('控温被PRO-S级品'!$B$2:$B$10=$B171)*('控温被PRO-S级品'!$E$1:$BE$1=BF$1)*('控温被PRO-S级品'!$E$2:$BE$10)),0)+IFERROR(SUMPRODUCT(('冬被-S级品'!$B$2:$B$10=$B171)*('冬被-S级品'!$E$1:$AW$1=BF$1)*('冬被-S级品'!$E$2:$AW$10)),0)+IFERROR(SUMPRODUCT(('白止-S级品'!$A$2:$A$26=$B171)*('白止-S级品'!$D$1:$AV$1=BF$1)*('白止-S级品'!$D$2:$AV$26)),0)+IFERROR(SUMPRODUCT(('乐容-S级品'!$A$4:$A$32=$B171)*('乐容-S级品'!$L$3:$CA$3=BF$1)*('乐容-S级品'!$L$4:$CA$32)),0)</f>
      </c>
      <c r="BG171" s="280">
        <f>IFERROR(SUMPRODUCT(('控温被PRO-S级品'!$B$2:$B$10=$B171)*('控温被PRO-S级品'!$E$1:$BE$1=BG$1)*('控温被PRO-S级品'!$E$2:$BE$10)),0)+IFERROR(SUMPRODUCT(('冬被-S级品'!$B$2:$B$10=$B171)*('冬被-S级品'!$E$1:$AW$1=BG$1)*('冬被-S级品'!$E$2:$AW$10)),0)+IFERROR(SUMPRODUCT(('白止-S级品'!$A$2:$A$26=$B171)*('白止-S级品'!$D$1:$AV$1=BG$1)*('白止-S级品'!$D$2:$AV$26)),0)+IFERROR(SUMPRODUCT(('乐容-S级品'!$A$4:$A$32=$B171)*('乐容-S级品'!$L$3:$CA$3=BG$1)*('乐容-S级品'!$L$4:$CA$32)),0)</f>
      </c>
      <c r="BH171" s="280">
        <f>IFERROR(SUMPRODUCT(('控温被PRO-S级品'!$B$2:$B$10=$B171)*('控温被PRO-S级品'!$E$1:$BE$1=BH$1)*('控温被PRO-S级品'!$E$2:$BE$10)),0)+IFERROR(SUMPRODUCT(('冬被-S级品'!$B$2:$B$10=$B171)*('冬被-S级品'!$E$1:$AW$1=BH$1)*('冬被-S级品'!$E$2:$AW$10)),0)+IFERROR(SUMPRODUCT(('白止-S级品'!$A$2:$A$26=$B171)*('白止-S级品'!$D$1:$AV$1=BH$1)*('白止-S级品'!$D$2:$AV$26)),0)+IFERROR(SUMPRODUCT(('乐容-S级品'!$A$4:$A$32=$B171)*('乐容-S级品'!$L$3:$CA$3=BH$1)*('乐容-S级品'!$L$4:$CA$32)),0)</f>
      </c>
      <c r="BI171" s="280">
        <f>IFERROR(SUMPRODUCT(('控温被PRO-S级品'!$B$2:$B$10=$B171)*('控温被PRO-S级品'!$E$1:$BE$1=BI$1)*('控温被PRO-S级品'!$E$2:$BE$10)),0)+IFERROR(SUMPRODUCT(('冬被-S级品'!$B$2:$B$10=$B171)*('冬被-S级品'!$E$1:$AW$1=BI$1)*('冬被-S级品'!$E$2:$AW$10)),0)+IFERROR(SUMPRODUCT(('白止-S级品'!$A$2:$A$26=$B171)*('白止-S级品'!$D$1:$AV$1=BI$1)*('白止-S级品'!$D$2:$AV$26)),0)+IFERROR(SUMPRODUCT(('乐容-S级品'!$A$4:$A$32=$B171)*('乐容-S级品'!$L$3:$CA$3=BI$1)*('乐容-S级品'!$L$4:$CA$32)),0)</f>
      </c>
      <c r="BJ171" s="280">
        <f>IFERROR(SUMPRODUCT(('控温被PRO-S级品'!$B$2:$B$10=$B171)*('控温被PRO-S级品'!$E$1:$BE$1=BJ$1)*('控温被PRO-S级品'!$E$2:$BE$10)),0)+IFERROR(SUMPRODUCT(('冬被-S级品'!$B$2:$B$10=$B171)*('冬被-S级品'!$E$1:$AW$1=BJ$1)*('冬被-S级品'!$E$2:$AW$10)),0)+IFERROR(SUMPRODUCT(('白止-S级品'!$A$2:$A$26=$B171)*('白止-S级品'!$D$1:$AV$1=BJ$1)*('白止-S级品'!$D$2:$AV$26)),0)+IFERROR(SUMPRODUCT(('乐容-S级品'!$A$4:$A$32=$B171)*('乐容-S级品'!$L$3:$CA$3=BJ$1)*('乐容-S级品'!$L$4:$CA$32)),0)</f>
      </c>
      <c r="BK171" s="280">
        <f>IFERROR(SUMPRODUCT(('控温被PRO-S级品'!$B$2:$B$10=$B171)*('控温被PRO-S级品'!$E$1:$BE$1=BK$1)*('控温被PRO-S级品'!$E$2:$BE$10)),0)+IFERROR(SUMPRODUCT(('冬被-S级品'!$B$2:$B$10=$B171)*('冬被-S级品'!$E$1:$AW$1=BK$1)*('冬被-S级品'!$E$2:$AW$10)),0)+IFERROR(SUMPRODUCT(('白止-S级品'!$A$2:$A$26=$B171)*('白止-S级品'!$D$1:$AV$1=BK$1)*('白止-S级品'!$D$2:$AV$26)),0)+IFERROR(SUMPRODUCT(('乐容-S级品'!$A$4:$A$32=$B171)*('乐容-S级品'!$L$3:$CA$3=BK$1)*('乐容-S级品'!$L$4:$CA$32)),0)</f>
      </c>
      <c r="BL171" s="280">
        <f>IFERROR(SUMPRODUCT(('控温被PRO-S级品'!$B$2:$B$10=$B171)*('控温被PRO-S级品'!$E$1:$BE$1=BL$1)*('控温被PRO-S级品'!$E$2:$BE$10)),0)+IFERROR(SUMPRODUCT(('冬被-S级品'!$B$2:$B$10=$B171)*('冬被-S级品'!$E$1:$AW$1=BL$1)*('冬被-S级品'!$E$2:$AW$10)),0)+IFERROR(SUMPRODUCT(('白止-S级品'!$A$2:$A$26=$B171)*('白止-S级品'!$D$1:$AV$1=BL$1)*('白止-S级品'!$D$2:$AV$26)),0)+IFERROR(SUMPRODUCT(('乐容-S级品'!$A$4:$A$32=$B171)*('乐容-S级品'!$L$3:$CA$3=BL$1)*('乐容-S级品'!$L$4:$CA$32)),0)</f>
      </c>
      <c r="BM171" s="280">
        <f>IFERROR(SUMPRODUCT(('控温被PRO-S级品'!$B$2:$B$10=$B171)*('控温被PRO-S级品'!$E$1:$BE$1=BM$1)*('控温被PRO-S级品'!$E$2:$BE$10)),0)+IFERROR(SUMPRODUCT(('冬被-S级品'!$B$2:$B$10=$B171)*('冬被-S级品'!$E$1:$AW$1=BM$1)*('冬被-S级品'!$E$2:$AW$10)),0)+IFERROR(SUMPRODUCT(('白止-S级品'!$A$2:$A$26=$B171)*('白止-S级品'!$D$1:$AV$1=BM$1)*('白止-S级品'!$D$2:$AV$26)),0)+IFERROR(SUMPRODUCT(('乐容-S级品'!$A$4:$A$32=$B171)*('乐容-S级品'!$L$3:$CA$3=BM$1)*('乐容-S级品'!$L$4:$CA$32)),0)</f>
      </c>
      <c r="BN171" s="280">
        <f>IFERROR(SUMPRODUCT(('控温被PRO-S级品'!$B$2:$B$10=$B171)*('控温被PRO-S级品'!$E$1:$BE$1=BN$1)*('控温被PRO-S级品'!$E$2:$BE$10)),0)+IFERROR(SUMPRODUCT(('冬被-S级品'!$B$2:$B$10=$B171)*('冬被-S级品'!$E$1:$AW$1=BN$1)*('冬被-S级品'!$E$2:$AW$10)),0)+IFERROR(SUMPRODUCT(('白止-S级品'!$A$2:$A$26=$B171)*('白止-S级品'!$D$1:$AV$1=BN$1)*('白止-S级品'!$D$2:$AV$26)),0)+IFERROR(SUMPRODUCT(('乐容-S级品'!$A$4:$A$32=$B171)*('乐容-S级品'!$L$3:$CA$3=BN$1)*('乐容-S级品'!$L$4:$CA$32)),0)</f>
      </c>
      <c r="BO171" s="280">
        <f>IFERROR(SUMPRODUCT(('控温被PRO-S级品'!$B$2:$B$10=$B171)*('控温被PRO-S级品'!$E$1:$BE$1=BO$1)*('控温被PRO-S级品'!$E$2:$BE$10)),0)+IFERROR(SUMPRODUCT(('冬被-S级品'!$B$2:$B$10=$B171)*('冬被-S级品'!$E$1:$AW$1=BO$1)*('冬被-S级品'!$E$2:$AW$10)),0)+IFERROR(SUMPRODUCT(('白止-S级品'!$A$2:$A$26=$B171)*('白止-S级品'!$D$1:$AV$1=BO$1)*('白止-S级品'!$D$2:$AV$26)),0)+IFERROR(SUMPRODUCT(('乐容-S级品'!$A$4:$A$32=$B171)*('乐容-S级品'!$L$3:$CA$3=BO$1)*('乐容-S级品'!$L$4:$CA$32)),0)</f>
      </c>
      <c r="BP171" s="280">
        <f>IFERROR(SUMPRODUCT(('控温被PRO-S级品'!$B$2:$B$10=$B171)*('控温被PRO-S级品'!$E$1:$BE$1=BP$1)*('控温被PRO-S级品'!$E$2:$BE$10)),0)+IFERROR(SUMPRODUCT(('冬被-S级品'!$B$2:$B$10=$B171)*('冬被-S级品'!$E$1:$AW$1=BP$1)*('冬被-S级品'!$E$2:$AW$10)),0)+IFERROR(SUMPRODUCT(('白止-S级品'!$A$2:$A$26=$B171)*('白止-S级品'!$D$1:$AV$1=BP$1)*('白止-S级品'!$D$2:$AV$26)),0)+IFERROR(SUMPRODUCT(('乐容-S级品'!$A$4:$A$32=$B171)*('乐容-S级品'!$L$3:$CA$3=BP$1)*('乐容-S级品'!$L$4:$CA$32)),0)</f>
      </c>
      <c r="BQ171" s="280">
        <f>IFERROR(SUMPRODUCT(('控温被PRO-S级品'!$B$2:$B$10=$B171)*('控温被PRO-S级品'!$E$1:$BE$1=BQ$1)*('控温被PRO-S级品'!$E$2:$BE$10)),0)+IFERROR(SUMPRODUCT(('冬被-S级品'!$B$2:$B$10=$B171)*('冬被-S级品'!$E$1:$AW$1=BQ$1)*('冬被-S级品'!$E$2:$AW$10)),0)+IFERROR(SUMPRODUCT(('白止-S级品'!$A$2:$A$26=$B171)*('白止-S级品'!$D$1:$AV$1=BQ$1)*('白止-S级品'!$D$2:$AV$26)),0)+IFERROR(SUMPRODUCT(('乐容-S级品'!$A$4:$A$32=$B171)*('乐容-S级品'!$L$3:$CA$3=BQ$1)*('乐容-S级品'!$L$4:$CA$32)),0)</f>
      </c>
      <c r="BR171" s="280">
        <f>IFERROR(SUMPRODUCT(('控温被PRO-S级品'!$B$2:$B$10=$B171)*('控温被PRO-S级品'!$E$1:$BE$1=BR$1)*('控温被PRO-S级品'!$E$2:$BE$10)),0)+IFERROR(SUMPRODUCT(('冬被-S级品'!$B$2:$B$10=$B171)*('冬被-S级品'!$E$1:$AW$1=BR$1)*('冬被-S级品'!$E$2:$AW$10)),0)+IFERROR(SUMPRODUCT(('白止-S级品'!$A$2:$A$26=$B171)*('白止-S级品'!$D$1:$AV$1=BR$1)*('白止-S级品'!$D$2:$AV$26)),0)+IFERROR(SUMPRODUCT(('乐容-S级品'!$A$4:$A$32=$B171)*('乐容-S级品'!$L$3:$CA$3=BR$1)*('乐容-S级品'!$L$4:$CA$32)),0)</f>
      </c>
      <c r="BS171" s="280">
        <f>IFERROR(SUMPRODUCT(('控温被PRO-S级品'!$B$2:$B$10=$B171)*('控温被PRO-S级品'!$E$1:$BE$1=BS$1)*('控温被PRO-S级品'!$E$2:$BE$10)),0)+IFERROR(SUMPRODUCT(('冬被-S级品'!$B$2:$B$10=$B171)*('冬被-S级品'!$E$1:$AW$1=BS$1)*('冬被-S级品'!$E$2:$AW$10)),0)+IFERROR(SUMPRODUCT(('白止-S级品'!$A$2:$A$26=$B171)*('白止-S级品'!$D$1:$AV$1=BS$1)*('白止-S级品'!$D$2:$AV$26)),0)+IFERROR(SUMPRODUCT(('乐容-S级品'!$A$4:$A$32=$B171)*('乐容-S级品'!$L$3:$CA$3=BS$1)*('乐容-S级品'!$L$4:$CA$32)),0)</f>
      </c>
      <c r="BT171" s="280">
        <f>IFERROR(SUMPRODUCT(('控温被PRO-S级品'!$B$2:$B$10=$B171)*('控温被PRO-S级品'!$E$1:$BE$1=BT$1)*('控温被PRO-S级品'!$E$2:$BE$10)),0)+IFERROR(SUMPRODUCT(('冬被-S级品'!$B$2:$B$10=$B171)*('冬被-S级品'!$E$1:$AW$1=BT$1)*('冬被-S级品'!$E$2:$AW$10)),0)+IFERROR(SUMPRODUCT(('白止-S级品'!$A$2:$A$26=$B171)*('白止-S级品'!$D$1:$AV$1=BT$1)*('白止-S级品'!$D$2:$AV$26)),0)+IFERROR(SUMPRODUCT(('乐容-S级品'!$A$4:$A$32=$B171)*('乐容-S级品'!$L$3:$CA$3=BT$1)*('乐容-S级品'!$L$4:$CA$32)),0)</f>
      </c>
      <c r="BU171" s="280">
        <f>IFERROR(SUMPRODUCT(('控温被PRO-S级品'!$B$2:$B$10=$B171)*('控温被PRO-S级品'!$E$1:$BE$1=BU$1)*('控温被PRO-S级品'!$E$2:$BE$10)),0)+IFERROR(SUMPRODUCT(('冬被-S级品'!$B$2:$B$10=$B171)*('冬被-S级品'!$E$1:$AW$1=BU$1)*('冬被-S级品'!$E$2:$AW$10)),0)+IFERROR(SUMPRODUCT(('白止-S级品'!$A$2:$A$26=$B171)*('白止-S级品'!$D$1:$AV$1=BU$1)*('白止-S级品'!$D$2:$AV$26)),0)+IFERROR(SUMPRODUCT(('乐容-S级品'!$A$4:$A$32=$B171)*('乐容-S级品'!$L$3:$CA$3=BU$1)*('乐容-S级品'!$L$4:$CA$32)),0)</f>
      </c>
      <c r="BV171" s="280">
        <f>IFERROR(SUMPRODUCT(('控温被PRO-S级品'!$B$2:$B$10=$B171)*('控温被PRO-S级品'!$E$1:$BE$1=BV$1)*('控温被PRO-S级品'!$E$2:$BE$10)),0)+IFERROR(SUMPRODUCT(('冬被-S级品'!$B$2:$B$10=$B171)*('冬被-S级品'!$E$1:$AW$1=BV$1)*('冬被-S级品'!$E$2:$AW$10)),0)+IFERROR(SUMPRODUCT(('白止-S级品'!$A$2:$A$26=$B171)*('白止-S级品'!$D$1:$AV$1=BV$1)*('白止-S级品'!$D$2:$AV$26)),0)+IFERROR(SUMPRODUCT(('乐容-S级品'!$A$4:$A$32=$B171)*('乐容-S级品'!$L$3:$CA$3=BV$1)*('乐容-S级品'!$L$4:$CA$32)),0)</f>
      </c>
      <c r="BW171" s="280">
        <f>IFERROR(SUMPRODUCT(('控温被PRO-S级品'!$B$2:$B$10=$B171)*('控温被PRO-S级品'!$E$1:$BE$1=BW$1)*('控温被PRO-S级品'!$E$2:$BE$10)),0)+IFERROR(SUMPRODUCT(('冬被-S级品'!$B$2:$B$10=$B171)*('冬被-S级品'!$E$1:$AW$1=BW$1)*('冬被-S级品'!$E$2:$AW$10)),0)+IFERROR(SUMPRODUCT(('白止-S级品'!$A$2:$A$26=$B171)*('白止-S级品'!$D$1:$AV$1=BW$1)*('白止-S级品'!$D$2:$AV$26)),0)+IFERROR(SUMPRODUCT(('乐容-S级品'!$A$4:$A$32=$B171)*('乐容-S级品'!$L$3:$CA$3=BW$1)*('乐容-S级品'!$L$4:$CA$32)),0)</f>
      </c>
      <c r="BX171" s="280">
        <f>IFERROR(SUMPRODUCT(('控温被PRO-S级品'!$B$2:$B$10=$B171)*('控温被PRO-S级品'!$E$1:$BE$1=BX$1)*('控温被PRO-S级品'!$E$2:$BE$10)),0)+IFERROR(SUMPRODUCT(('冬被-S级品'!$B$2:$B$10=$B171)*('冬被-S级品'!$E$1:$AW$1=BX$1)*('冬被-S级品'!$E$2:$AW$10)),0)+IFERROR(SUMPRODUCT(('白止-S级品'!$A$2:$A$26=$B171)*('白止-S级品'!$D$1:$AV$1=BX$1)*('白止-S级品'!$D$2:$AV$26)),0)+IFERROR(SUMPRODUCT(('乐容-S级品'!$A$4:$A$32=$B171)*('乐容-S级品'!$L$3:$CA$3=BX$1)*('乐容-S级品'!$L$4:$CA$32)),0)</f>
      </c>
      <c r="BY171" s="280">
        <f>IFERROR(SUMPRODUCT(('控温被PRO-S级品'!$B$2:$B$10=$B171)*('控温被PRO-S级品'!$E$1:$BE$1=BY$1)*('控温被PRO-S级品'!$E$2:$BE$10)),0)+IFERROR(SUMPRODUCT(('冬被-S级品'!$B$2:$B$10=$B171)*('冬被-S级品'!$E$1:$AW$1=BY$1)*('冬被-S级品'!$E$2:$AW$10)),0)+IFERROR(SUMPRODUCT(('白止-S级品'!$A$2:$A$26=$B171)*('白止-S级品'!$D$1:$AV$1=BY$1)*('白止-S级品'!$D$2:$AV$26)),0)+IFERROR(SUMPRODUCT(('乐容-S级品'!$A$4:$A$32=$B171)*('乐容-S级品'!$L$3:$CA$3=BY$1)*('乐容-S级品'!$L$4:$CA$32)),0)</f>
      </c>
      <c r="BZ171" s="280">
        <f>IFERROR(SUMPRODUCT(('控温被PRO-S级品'!$B$2:$B$10=$B171)*('控温被PRO-S级品'!$E$1:$BE$1=BZ$1)*('控温被PRO-S级品'!$E$2:$BE$10)),0)+IFERROR(SUMPRODUCT(('冬被-S级品'!$B$2:$B$10=$B171)*('冬被-S级品'!$E$1:$AW$1=BZ$1)*('冬被-S级品'!$E$2:$AW$10)),0)+IFERROR(SUMPRODUCT(('白止-S级品'!$A$2:$A$26=$B171)*('白止-S级品'!$D$1:$AV$1=BZ$1)*('白止-S级品'!$D$2:$AV$26)),0)+IFERROR(SUMPRODUCT(('乐容-S级品'!$A$4:$A$32=$B171)*('乐容-S级品'!$L$3:$CA$3=BZ$1)*('乐容-S级品'!$L$4:$CA$32)),0)</f>
      </c>
      <c r="CA171" s="280">
        <f>IFERROR(SUMPRODUCT(('控温被PRO-S级品'!$B$2:$B$10=$B171)*('控温被PRO-S级品'!$E$1:$BE$1=CA$1)*('控温被PRO-S级品'!$E$2:$BE$10)),0)+IFERROR(SUMPRODUCT(('冬被-S级品'!$B$2:$B$10=$B171)*('冬被-S级品'!$E$1:$AW$1=CA$1)*('冬被-S级品'!$E$2:$AW$10)),0)+IFERROR(SUMPRODUCT(('白止-S级品'!$A$2:$A$26=$B171)*('白止-S级品'!$D$1:$AV$1=CA$1)*('白止-S级品'!$D$2:$AV$26)),0)+IFERROR(SUMPRODUCT(('乐容-S级品'!$A$4:$A$32=$B171)*('乐容-S级品'!$L$3:$CA$3=CA$1)*('乐容-S级品'!$L$4:$CA$32)),0)</f>
      </c>
      <c r="CB171" s="280">
        <f>IFERROR(SUMPRODUCT(('控温被PRO-S级品'!$B$2:$B$10=$B171)*('控温被PRO-S级品'!$E$1:$BE$1=CB$1)*('控温被PRO-S级品'!$E$2:$BE$10)),0)+IFERROR(SUMPRODUCT(('冬被-S级品'!$B$2:$B$10=$B171)*('冬被-S级品'!$E$1:$AW$1=CB$1)*('冬被-S级品'!$E$2:$AW$10)),0)+IFERROR(SUMPRODUCT(('白止-S级品'!$A$2:$A$26=$B171)*('白止-S级品'!$D$1:$AV$1=CB$1)*('白止-S级品'!$D$2:$AV$26)),0)+IFERROR(SUMPRODUCT(('乐容-S级品'!$A$4:$A$32=$B171)*('乐容-S级品'!$L$3:$CA$3=CB$1)*('乐容-S级品'!$L$4:$CA$32)),0)</f>
      </c>
      <c r="CC171" s="280">
        <f>IFERROR(SUMPRODUCT(('控温被PRO-S级品'!$B$2:$B$10=$B171)*('控温被PRO-S级品'!$E$1:$BE$1=CC$1)*('控温被PRO-S级品'!$E$2:$BE$10)),0)+IFERROR(SUMPRODUCT(('冬被-S级品'!$B$2:$B$10=$B171)*('冬被-S级品'!$E$1:$AW$1=CC$1)*('冬被-S级品'!$E$2:$AW$10)),0)+IFERROR(SUMPRODUCT(('白止-S级品'!$A$2:$A$26=$B171)*('白止-S级品'!$D$1:$AV$1=CC$1)*('白止-S级品'!$D$2:$AV$26)),0)+IFERROR(SUMPRODUCT(('乐容-S级品'!$A$4:$A$32=$B171)*('乐容-S级品'!$L$3:$CA$3=CC$1)*('乐容-S级品'!$L$4:$CA$32)),0)</f>
      </c>
      <c r="CD171" s="280">
        <f>IFERROR(SUMPRODUCT(('控温被PRO-S级品'!$B$2:$B$10=$B171)*('控温被PRO-S级品'!$E$1:$BE$1=CD$1)*('控温被PRO-S级品'!$E$2:$BE$10)),0)+IFERROR(SUMPRODUCT(('冬被-S级品'!$B$2:$B$10=$B171)*('冬被-S级品'!$E$1:$AW$1=CD$1)*('冬被-S级品'!$E$2:$AW$10)),0)+IFERROR(SUMPRODUCT(('白止-S级品'!$A$2:$A$26=$B171)*('白止-S级品'!$D$1:$AV$1=CD$1)*('白止-S级品'!$D$2:$AV$26)),0)+IFERROR(SUMPRODUCT(('乐容-S级品'!$A$4:$A$32=$B171)*('乐容-S级品'!$L$3:$CA$3=CD$1)*('乐容-S级品'!$L$4:$CA$32)),0)</f>
      </c>
      <c r="CE171" s="280">
        <f>IFERROR(SUMPRODUCT(('控温被PRO-S级品'!$B$2:$B$10=$B171)*('控温被PRO-S级品'!$E$1:$BE$1=CE$1)*('控温被PRO-S级品'!$E$2:$BE$10)),0)+IFERROR(SUMPRODUCT(('冬被-S级品'!$B$2:$B$10=$B171)*('冬被-S级品'!$E$1:$AW$1=CE$1)*('冬被-S级品'!$E$2:$AW$10)),0)+IFERROR(SUMPRODUCT(('白止-S级品'!$A$2:$A$26=$B171)*('白止-S级品'!$D$1:$AV$1=CE$1)*('白止-S级品'!$D$2:$AV$26)),0)+IFERROR(SUMPRODUCT(('乐容-S级品'!$A$4:$A$32=$B171)*('乐容-S级品'!$L$3:$CA$3=CE$1)*('乐容-S级品'!$L$4:$CA$32)),0)</f>
      </c>
      <c r="CF171" s="280">
        <f>IFERROR(SUMPRODUCT(('控温被PRO-S级品'!$B$2:$B$10=$B171)*('控温被PRO-S级品'!$E$1:$BE$1=CF$1)*('控温被PRO-S级品'!$E$2:$BE$10)),0)+IFERROR(SUMPRODUCT(('冬被-S级品'!$B$2:$B$10=$B171)*('冬被-S级品'!$E$1:$AW$1=CF$1)*('冬被-S级品'!$E$2:$AW$10)),0)+IFERROR(SUMPRODUCT(('白止-S级品'!$A$2:$A$26=$B171)*('白止-S级品'!$D$1:$AV$1=CF$1)*('白止-S级品'!$D$2:$AV$26)),0)+IFERROR(SUMPRODUCT(('乐容-S级品'!$A$4:$A$32=$B171)*('乐容-S级品'!$L$3:$CA$3=CF$1)*('乐容-S级品'!$L$4:$CA$32)),0)</f>
      </c>
      <c r="CG171" s="280">
        <f>IFERROR(SUMPRODUCT(('控温被PRO-S级品'!$B$2:$B$10=$B171)*('控温被PRO-S级品'!$E$1:$BE$1=CG$1)*('控温被PRO-S级品'!$E$2:$BE$10)),0)+IFERROR(SUMPRODUCT(('冬被-S级品'!$B$2:$B$10=$B171)*('冬被-S级品'!$E$1:$AW$1=CG$1)*('冬被-S级品'!$E$2:$AW$10)),0)+IFERROR(SUMPRODUCT(('白止-S级品'!$A$2:$A$26=$B171)*('白止-S级品'!$D$1:$AV$1=CG$1)*('白止-S级品'!$D$2:$AV$26)),0)+IFERROR(SUMPRODUCT(('乐容-S级品'!$A$4:$A$32=$B171)*('乐容-S级品'!$L$3:$CA$3=CG$1)*('乐容-S级品'!$L$4:$CA$32)),0)</f>
      </c>
      <c r="CH171" s="280">
        <f>IFERROR(SUMPRODUCT(('控温被PRO-S级品'!$B$2:$B$10=$B171)*('控温被PRO-S级品'!$E$1:$BE$1=CH$1)*('控温被PRO-S级品'!$E$2:$BE$10)),0)+IFERROR(SUMPRODUCT(('冬被-S级品'!$B$2:$B$10=$B171)*('冬被-S级品'!$E$1:$AW$1=CH$1)*('冬被-S级品'!$E$2:$AW$10)),0)+IFERROR(SUMPRODUCT(('白止-S级品'!$A$2:$A$26=$B171)*('白止-S级品'!$D$1:$AV$1=CH$1)*('白止-S级品'!$D$2:$AV$26)),0)+IFERROR(SUMPRODUCT(('乐容-S级品'!$A$4:$A$32=$B171)*('乐容-S级品'!$L$3:$CA$3=CH$1)*('乐容-S级品'!$L$4:$CA$32)),0)</f>
      </c>
      <c r="CI171" s="280">
        <f>IFERROR(SUMPRODUCT(('控温被PRO-S级品'!$B$2:$B$10=$B171)*('控温被PRO-S级品'!$E$1:$BE$1=CI$1)*('控温被PRO-S级品'!$E$2:$BE$10)),0)+IFERROR(SUMPRODUCT(('冬被-S级品'!$B$2:$B$10=$B171)*('冬被-S级品'!$E$1:$AW$1=CI$1)*('冬被-S级品'!$E$2:$AW$10)),0)+IFERROR(SUMPRODUCT(('白止-S级品'!$A$2:$A$26=$B171)*('白止-S级品'!$D$1:$AV$1=CI$1)*('白止-S级品'!$D$2:$AV$26)),0)+IFERROR(SUMPRODUCT(('乐容-S级品'!$A$4:$A$32=$B171)*('乐容-S级品'!$L$3:$CA$3=CI$1)*('乐容-S级品'!$L$4:$CA$32)),0)</f>
      </c>
      <c r="CJ171" s="280">
        <f>IFERROR(SUMPRODUCT(('控温被PRO-S级品'!$B$2:$B$10=$B171)*('控温被PRO-S级品'!$E$1:$BE$1=CJ$1)*('控温被PRO-S级品'!$E$2:$BE$10)),0)+IFERROR(SUMPRODUCT(('冬被-S级品'!$B$2:$B$10=$B171)*('冬被-S级品'!$E$1:$AW$1=CJ$1)*('冬被-S级品'!$E$2:$AW$10)),0)+IFERROR(SUMPRODUCT(('白止-S级品'!$A$2:$A$26=$B171)*('白止-S级品'!$D$1:$AV$1=CJ$1)*('白止-S级品'!$D$2:$AV$26)),0)+IFERROR(SUMPRODUCT(('乐容-S级品'!$A$4:$A$32=$B171)*('乐容-S级品'!$L$3:$CA$3=CJ$1)*('乐容-S级品'!$L$4:$CA$32)),0)</f>
      </c>
      <c r="CK171" s="280">
        <f>IFERROR(SUMPRODUCT(('控温被PRO-S级品'!$B$2:$B$10=$B171)*('控温被PRO-S级品'!$E$1:$BE$1=CK$1)*('控温被PRO-S级品'!$E$2:$BE$10)),0)+IFERROR(SUMPRODUCT(('冬被-S级品'!$B$2:$B$10=$B171)*('冬被-S级品'!$E$1:$AW$1=CK$1)*('冬被-S级品'!$E$2:$AW$10)),0)+IFERROR(SUMPRODUCT(('白止-S级品'!$A$2:$A$26=$B171)*('白止-S级品'!$D$1:$AV$1=CK$1)*('白止-S级品'!$D$2:$AV$26)),0)+IFERROR(SUMPRODUCT(('乐容-S级品'!$A$4:$A$32=$B171)*('乐容-S级品'!$L$3:$CA$3=CK$1)*('乐容-S级品'!$L$4:$CA$32)),0)</f>
      </c>
      <c r="CL171" s="280">
        <f>IFERROR(SUMPRODUCT(('控温被PRO-S级品'!$B$2:$B$10=$B171)*('控温被PRO-S级品'!$E$1:$BE$1=CL$1)*('控温被PRO-S级品'!$E$2:$BE$10)),0)+IFERROR(SUMPRODUCT(('冬被-S级品'!$B$2:$B$10=$B171)*('冬被-S级品'!$E$1:$AW$1=CL$1)*('冬被-S级品'!$E$2:$AW$10)),0)+IFERROR(SUMPRODUCT(('白止-S级品'!$A$2:$A$26=$B171)*('白止-S级品'!$D$1:$AV$1=CL$1)*('白止-S级品'!$D$2:$AV$26)),0)+IFERROR(SUMPRODUCT(('乐容-S级品'!$A$4:$A$32=$B171)*('乐容-S级品'!$L$3:$CA$3=CL$1)*('乐容-S级品'!$L$4:$CA$32)),0)</f>
      </c>
      <c r="CM171" s="280">
        <f>IFERROR(SUMPRODUCT(('控温被PRO-S级品'!$B$2:$B$10=$B171)*('控温被PRO-S级品'!$E$1:$BE$1=CM$1)*('控温被PRO-S级品'!$E$2:$BE$10)),0)+IFERROR(SUMPRODUCT(('冬被-S级品'!$B$2:$B$10=$B171)*('冬被-S级品'!$E$1:$AW$1=CM$1)*('冬被-S级品'!$E$2:$AW$10)),0)+IFERROR(SUMPRODUCT(('白止-S级品'!$A$2:$A$26=$B171)*('白止-S级品'!$D$1:$AV$1=CM$1)*('白止-S级品'!$D$2:$AV$26)),0)+IFERROR(SUMPRODUCT(('乐容-S级品'!$A$4:$A$32=$B171)*('乐容-S级品'!$L$3:$CA$3=CM$1)*('乐容-S级品'!$L$4:$CA$32)),0)</f>
      </c>
      <c r="CN171" s="280">
        <f>IFERROR(SUMPRODUCT(('控温被PRO-S级品'!$B$2:$B$10=$B171)*('控温被PRO-S级品'!$E$1:$BE$1=CN$1)*('控温被PRO-S级品'!$E$2:$BE$10)),0)+IFERROR(SUMPRODUCT(('冬被-S级品'!$B$2:$B$10=$B171)*('冬被-S级品'!$E$1:$AW$1=CN$1)*('冬被-S级品'!$E$2:$AW$10)),0)+IFERROR(SUMPRODUCT(('白止-S级品'!$A$2:$A$26=$B171)*('白止-S级品'!$D$1:$AV$1=CN$1)*('白止-S级品'!$D$2:$AV$26)),0)+IFERROR(SUMPRODUCT(('乐容-S级品'!$A$4:$A$32=$B171)*('乐容-S级品'!$L$3:$CA$3=CN$1)*('乐容-S级品'!$L$4:$CA$32)),0)</f>
      </c>
      <c r="CO171" s="280">
        <f>IFERROR(SUMPRODUCT(('控温被PRO-S级品'!$B$2:$B$10=$B171)*('控温被PRO-S级品'!$E$1:$BE$1=CO$1)*('控温被PRO-S级品'!$E$2:$BE$10)),0)+IFERROR(SUMPRODUCT(('冬被-S级品'!$B$2:$B$10=$B171)*('冬被-S级品'!$E$1:$AW$1=CO$1)*('冬被-S级品'!$E$2:$AW$10)),0)+IFERROR(SUMPRODUCT(('白止-S级品'!$A$2:$A$26=$B171)*('白止-S级品'!$D$1:$AV$1=CO$1)*('白止-S级品'!$D$2:$AV$26)),0)+IFERROR(SUMPRODUCT(('乐容-S级品'!$A$4:$A$32=$B171)*('乐容-S级品'!$L$3:$CA$3=CO$1)*('乐容-S级品'!$L$4:$CA$32)),0)</f>
      </c>
      <c r="CP171" s="280">
        <f>IFERROR(SUMPRODUCT(('控温被PRO-S级品'!$B$2:$B$10=$B171)*('控温被PRO-S级品'!$E$1:$BE$1=CP$1)*('控温被PRO-S级品'!$E$2:$BE$10)),0)+IFERROR(SUMPRODUCT(('冬被-S级品'!$B$2:$B$10=$B171)*('冬被-S级品'!$E$1:$AW$1=CP$1)*('冬被-S级品'!$E$2:$AW$10)),0)+IFERROR(SUMPRODUCT(('白止-S级品'!$A$2:$A$26=$B171)*('白止-S级品'!$D$1:$AV$1=CP$1)*('白止-S级品'!$D$2:$AV$26)),0)+IFERROR(SUMPRODUCT(('乐容-S级品'!$A$4:$A$32=$B171)*('乐容-S级品'!$L$3:$CA$3=CP$1)*('乐容-S级品'!$L$4:$CA$32)),0)</f>
      </c>
      <c r="CQ171" s="280">
        <f>IFERROR(SUMPRODUCT(('控温被PRO-S级品'!$B$2:$B$10=$B171)*('控温被PRO-S级品'!$E$1:$BE$1=CQ$1)*('控温被PRO-S级品'!$E$2:$BE$10)),0)+IFERROR(SUMPRODUCT(('冬被-S级品'!$B$2:$B$10=$B171)*('冬被-S级品'!$E$1:$AW$1=CQ$1)*('冬被-S级品'!$E$2:$AW$10)),0)+IFERROR(SUMPRODUCT(('白止-S级品'!$A$2:$A$26=$B171)*('白止-S级品'!$D$1:$AV$1=CQ$1)*('白止-S级品'!$D$2:$AV$26)),0)+IFERROR(SUMPRODUCT(('乐容-S级品'!$A$4:$A$32=$B171)*('乐容-S级品'!$L$3:$CA$3=CQ$1)*('乐容-S级品'!$L$4:$CA$32)),0)</f>
      </c>
      <c r="CR171" s="280">
        <f>IFERROR(SUMPRODUCT(('控温被PRO-S级品'!$B$2:$B$10=$B171)*('控温被PRO-S级品'!$E$1:$BE$1=CR$1)*('控温被PRO-S级品'!$E$2:$BE$10)),0)+IFERROR(SUMPRODUCT(('冬被-S级品'!$B$2:$B$10=$B171)*('冬被-S级品'!$E$1:$AW$1=CR$1)*('冬被-S级品'!$E$2:$AW$10)),0)+IFERROR(SUMPRODUCT(('白止-S级品'!$A$2:$A$26=$B171)*('白止-S级品'!$D$1:$AV$1=CR$1)*('白止-S级品'!$D$2:$AV$26)),0)+IFERROR(SUMPRODUCT(('乐容-S级品'!$A$4:$A$32=$B171)*('乐容-S级品'!$L$3:$CA$3=CR$1)*('乐容-S级品'!$L$4:$CA$32)),0)</f>
      </c>
      <c r="CS171" s="280">
        <f>IFERROR(SUMPRODUCT(('控温被PRO-S级品'!$B$2:$B$10=$B171)*('控温被PRO-S级品'!$E$1:$BE$1=CS$1)*('控温被PRO-S级品'!$E$2:$BE$10)),0)+IFERROR(SUMPRODUCT(('冬被-S级品'!$B$2:$B$10=$B171)*('冬被-S级品'!$E$1:$AW$1=CS$1)*('冬被-S级品'!$E$2:$AW$10)),0)+IFERROR(SUMPRODUCT(('白止-S级品'!$A$2:$A$26=$B171)*('白止-S级品'!$D$1:$AV$1=CS$1)*('白止-S级品'!$D$2:$AV$26)),0)+IFERROR(SUMPRODUCT(('乐容-S级品'!$A$4:$A$32=$B171)*('乐容-S级品'!$L$3:$CA$3=CS$1)*('乐容-S级品'!$L$4:$CA$32)),0)</f>
      </c>
      <c r="CT171" s="280">
        <f>IFERROR(SUMPRODUCT(('控温被PRO-S级品'!$B$2:$B$10=$B171)*('控温被PRO-S级品'!$E$1:$BE$1=CT$1)*('控温被PRO-S级品'!$E$2:$BE$10)),0)+IFERROR(SUMPRODUCT(('冬被-S级品'!$B$2:$B$10=$B171)*('冬被-S级品'!$E$1:$AW$1=CT$1)*('冬被-S级品'!$E$2:$AW$10)),0)+IFERROR(SUMPRODUCT(('白止-S级品'!$A$2:$A$26=$B171)*('白止-S级品'!$D$1:$AV$1=CT$1)*('白止-S级品'!$D$2:$AV$26)),0)+IFERROR(SUMPRODUCT(('乐容-S级品'!$A$4:$A$32=$B171)*('乐容-S级品'!$L$3:$CA$3=CT$1)*('乐容-S级品'!$L$4:$CA$32)),0)</f>
      </c>
      <c r="CU171" s="280">
        <f>IFERROR(SUMPRODUCT(('控温被PRO-S级品'!$B$2:$B$10=$B171)*('控温被PRO-S级品'!$E$1:$BE$1=CU$1)*('控温被PRO-S级品'!$E$2:$BE$10)),0)+IFERROR(SUMPRODUCT(('冬被-S级品'!$B$2:$B$10=$B171)*('冬被-S级品'!$E$1:$AW$1=CU$1)*('冬被-S级品'!$E$2:$AW$10)),0)+IFERROR(SUMPRODUCT(('白止-S级品'!$A$2:$A$26=$B171)*('白止-S级品'!$D$1:$AV$1=CU$1)*('白止-S级品'!$D$2:$AV$26)),0)+IFERROR(SUMPRODUCT(('乐容-S级品'!$A$4:$A$32=$B171)*('乐容-S级品'!$L$3:$CA$3=CU$1)*('乐容-S级品'!$L$4:$CA$32)),0)</f>
      </c>
      <c r="CV171" s="280">
        <f>IFERROR(SUMPRODUCT(('控温被PRO-S级品'!$B$2:$B$10=$B171)*('控温被PRO-S级品'!$E$1:$BE$1=CV$1)*('控温被PRO-S级品'!$E$2:$BE$10)),0)+IFERROR(SUMPRODUCT(('冬被-S级品'!$B$2:$B$10=$B171)*('冬被-S级品'!$E$1:$AW$1=CV$1)*('冬被-S级品'!$E$2:$AW$10)),0)+IFERROR(SUMPRODUCT(('白止-S级品'!$A$2:$A$26=$B171)*('白止-S级品'!$D$1:$AV$1=CV$1)*('白止-S级品'!$D$2:$AV$26)),0)+IFERROR(SUMPRODUCT(('乐容-S级品'!$A$4:$A$32=$B171)*('乐容-S级品'!$L$3:$CA$3=CV$1)*('乐容-S级品'!$L$4:$CA$32)),0)</f>
      </c>
      <c r="CW171" s="280">
        <f>IFERROR(SUMPRODUCT(('控温被PRO-S级品'!$B$2:$B$10=$B171)*('控温被PRO-S级品'!$E$1:$BE$1=CW$1)*('控温被PRO-S级品'!$E$2:$BE$10)),0)+IFERROR(SUMPRODUCT(('冬被-S级品'!$B$2:$B$10=$B171)*('冬被-S级品'!$E$1:$AW$1=CW$1)*('冬被-S级品'!$E$2:$AW$10)),0)+IFERROR(SUMPRODUCT(('白止-S级品'!$A$2:$A$26=$B171)*('白止-S级品'!$D$1:$AV$1=CW$1)*('白止-S级品'!$D$2:$AV$26)),0)+IFERROR(SUMPRODUCT(('乐容-S级品'!$A$4:$A$32=$B171)*('乐容-S级品'!$L$3:$CA$3=CW$1)*('乐容-S级品'!$L$4:$CA$32)),0)</f>
      </c>
      <c r="CX171" s="280">
        <f>IFERROR(SUMPRODUCT(('控温被PRO-S级品'!$B$2:$B$10=$B171)*('控温被PRO-S级品'!$E$1:$BE$1=CX$1)*('控温被PRO-S级品'!$E$2:$BE$10)),0)+IFERROR(SUMPRODUCT(('冬被-S级品'!$B$2:$B$10=$B171)*('冬被-S级品'!$E$1:$AW$1=CX$1)*('冬被-S级品'!$E$2:$AW$10)),0)+IFERROR(SUMPRODUCT(('白止-S级品'!$A$2:$A$26=$B171)*('白止-S级品'!$D$1:$AV$1=CX$1)*('白止-S级品'!$D$2:$AV$26)),0)+IFERROR(SUMPRODUCT(('乐容-S级品'!$A$4:$A$32=$B171)*('乐容-S级品'!$L$3:$CA$3=CX$1)*('乐容-S级品'!$L$4:$CA$32)),0)</f>
      </c>
      <c r="CY171" s="280">
        <f>IFERROR(SUMPRODUCT(('控温被PRO-S级品'!$B$2:$B$10=$B171)*('控温被PRO-S级品'!$E$1:$BE$1=CY$1)*('控温被PRO-S级品'!$E$2:$BE$10)),0)+IFERROR(SUMPRODUCT(('冬被-S级品'!$B$2:$B$10=$B171)*('冬被-S级品'!$E$1:$AW$1=CY$1)*('冬被-S级品'!$E$2:$AW$10)),0)+IFERROR(SUMPRODUCT(('白止-S级品'!$A$2:$A$26=$B171)*('白止-S级品'!$D$1:$AV$1=CY$1)*('白止-S级品'!$D$2:$AV$26)),0)+IFERROR(SUMPRODUCT(('乐容-S级品'!$A$4:$A$32=$B171)*('乐容-S级品'!$L$3:$CA$3=CY$1)*('乐容-S级品'!$L$4:$CA$32)),0)</f>
      </c>
      <c r="CZ171" s="280">
        <f>IFERROR(SUMPRODUCT(('控温被PRO-S级品'!$B$2:$B$10=$B171)*('控温被PRO-S级品'!$E$1:$BE$1=CZ$1)*('控温被PRO-S级品'!$E$2:$BE$10)),0)+IFERROR(SUMPRODUCT(('冬被-S级品'!$B$2:$B$10=$B171)*('冬被-S级品'!$E$1:$AW$1=CZ$1)*('冬被-S级品'!$E$2:$AW$10)),0)+IFERROR(SUMPRODUCT(('白止-S级品'!$A$2:$A$26=$B171)*('白止-S级品'!$D$1:$AV$1=CZ$1)*('白止-S级品'!$D$2:$AV$26)),0)+IFERROR(SUMPRODUCT(('乐容-S级品'!$A$4:$A$32=$B171)*('乐容-S级品'!$L$3:$CA$3=CZ$1)*('乐容-S级品'!$L$4:$CA$32)),0)</f>
      </c>
      <c r="DA171" s="280">
        <f>IFERROR(SUMPRODUCT(('控温被PRO-S级品'!$B$2:$B$10=$B171)*('控温被PRO-S级品'!$E$1:$BE$1=DA$1)*('控温被PRO-S级品'!$E$2:$BE$10)),0)+IFERROR(SUMPRODUCT(('冬被-S级品'!$B$2:$B$10=$B171)*('冬被-S级品'!$E$1:$AW$1=DA$1)*('冬被-S级品'!$E$2:$AW$10)),0)+IFERROR(SUMPRODUCT(('白止-S级品'!$A$2:$A$26=$B171)*('白止-S级品'!$D$1:$AV$1=DA$1)*('白止-S级品'!$D$2:$AV$26)),0)+IFERROR(SUMPRODUCT(('乐容-S级品'!$A$4:$A$32=$B171)*('乐容-S级品'!$L$3:$CA$3=DA$1)*('乐容-S级品'!$L$4:$CA$32)),0)</f>
      </c>
      <c r="DB171" s="280">
        <f>IFERROR(SUMPRODUCT(('控温被PRO-S级品'!$B$2:$B$10=$B171)*('控温被PRO-S级品'!$E$1:$BE$1=DB$1)*('控温被PRO-S级品'!$E$2:$BE$10)),0)+IFERROR(SUMPRODUCT(('冬被-S级品'!$B$2:$B$10=$B171)*('冬被-S级品'!$E$1:$AW$1=DB$1)*('冬被-S级品'!$E$2:$AW$10)),0)+IFERROR(SUMPRODUCT(('白止-S级品'!$A$2:$A$26=$B171)*('白止-S级品'!$D$1:$AV$1=DB$1)*('白止-S级品'!$D$2:$AV$26)),0)+IFERROR(SUMPRODUCT(('乐容-S级品'!$A$4:$A$32=$B171)*('乐容-S级品'!$L$3:$CA$3=DB$1)*('乐容-S级品'!$L$4:$CA$32)),0)</f>
      </c>
      <c r="DC171" s="280">
        <f>IFERROR(SUMPRODUCT(('控温被PRO-S级品'!$B$2:$B$10=$B171)*('控温被PRO-S级品'!$E$1:$BE$1=DC$1)*('控温被PRO-S级品'!$E$2:$BE$10)),0)+IFERROR(SUMPRODUCT(('冬被-S级品'!$B$2:$B$10=$B171)*('冬被-S级品'!$E$1:$AW$1=DC$1)*('冬被-S级品'!$E$2:$AW$10)),0)+IFERROR(SUMPRODUCT(('白止-S级品'!$A$2:$A$26=$B171)*('白止-S级品'!$D$1:$AV$1=DC$1)*('白止-S级品'!$D$2:$AV$26)),0)+IFERROR(SUMPRODUCT(('乐容-S级品'!$A$4:$A$32=$B171)*('乐容-S级品'!$L$3:$CA$3=DC$1)*('乐容-S级品'!$L$4:$CA$32)),0)</f>
      </c>
      <c r="DD171" s="280">
        <f>IFERROR(SUMPRODUCT(('控温被PRO-S级品'!$B$2:$B$10=$B171)*('控温被PRO-S级品'!$E$1:$BE$1=DD$1)*('控温被PRO-S级品'!$E$2:$BE$10)),0)+IFERROR(SUMPRODUCT(('冬被-S级品'!$B$2:$B$10=$B171)*('冬被-S级品'!$E$1:$AW$1=DD$1)*('冬被-S级品'!$E$2:$AW$10)),0)+IFERROR(SUMPRODUCT(('白止-S级品'!$A$2:$A$26=$B171)*('白止-S级品'!$D$1:$AV$1=DD$1)*('白止-S级品'!$D$2:$AV$26)),0)+IFERROR(SUMPRODUCT(('乐容-S级品'!$A$4:$A$32=$B171)*('乐容-S级品'!$L$3:$CA$3=DD$1)*('乐容-S级品'!$L$4:$CA$32)),0)</f>
      </c>
      <c r="DE171" s="280">
        <f>IFERROR(SUMPRODUCT(('控温被PRO-S级品'!$B$2:$B$10=$B171)*('控温被PRO-S级品'!$E$1:$BE$1=DE$1)*('控温被PRO-S级品'!$E$2:$BE$10)),0)+IFERROR(SUMPRODUCT(('冬被-S级品'!$B$2:$B$10=$B171)*('冬被-S级品'!$E$1:$AW$1=DE$1)*('冬被-S级品'!$E$2:$AW$10)),0)+IFERROR(SUMPRODUCT(('白止-S级品'!$A$2:$A$26=$B171)*('白止-S级品'!$D$1:$AV$1=DE$1)*('白止-S级品'!$D$2:$AV$26)),0)+IFERROR(SUMPRODUCT(('乐容-S级品'!$A$4:$A$32=$B171)*('乐容-S级品'!$L$3:$CA$3=DE$1)*('乐容-S级品'!$L$4:$CA$32)),0)</f>
      </c>
      <c r="DF171" s="280">
        <f>IFERROR(SUMPRODUCT(('控温被PRO-S级品'!$B$2:$B$10=$B171)*('控温被PRO-S级品'!$E$1:$BE$1=DF$1)*('控温被PRO-S级品'!$E$2:$BE$10)),0)+IFERROR(SUMPRODUCT(('冬被-S级品'!$B$2:$B$10=$B171)*('冬被-S级品'!$E$1:$AW$1=DF$1)*('冬被-S级品'!$E$2:$AW$10)),0)+IFERROR(SUMPRODUCT(('白止-S级品'!$A$2:$A$26=$B171)*('白止-S级品'!$D$1:$AV$1=DF$1)*('白止-S级品'!$D$2:$AV$26)),0)+IFERROR(SUMPRODUCT(('乐容-S级品'!$A$4:$A$32=$B171)*('乐容-S级品'!$L$3:$CA$3=DF$1)*('乐容-S级品'!$L$4:$CA$32)),0)</f>
      </c>
      <c r="DG171" s="280">
        <f>IFERROR(SUMPRODUCT(('控温被PRO-S级品'!$B$2:$B$10=$B171)*('控温被PRO-S级品'!$E$1:$BE$1=DG$1)*('控温被PRO-S级品'!$E$2:$BE$10)),0)+IFERROR(SUMPRODUCT(('冬被-S级品'!$B$2:$B$10=$B171)*('冬被-S级品'!$E$1:$AW$1=DG$1)*('冬被-S级品'!$E$2:$AW$10)),0)+IFERROR(SUMPRODUCT(('白止-S级品'!$A$2:$A$26=$B171)*('白止-S级品'!$D$1:$AV$1=DG$1)*('白止-S级品'!$D$2:$AV$26)),0)+IFERROR(SUMPRODUCT(('乐容-S级品'!$A$4:$A$32=$B171)*('乐容-S级品'!$L$3:$CA$3=DG$1)*('乐容-S级品'!$L$4:$CA$32)),0)</f>
      </c>
      <c r="DH171" s="280">
        <f>IFERROR(SUMPRODUCT(('控温被PRO-S级品'!$B$2:$B$10=$B171)*('控温被PRO-S级品'!$E$1:$BE$1=DH$1)*('控温被PRO-S级品'!$E$2:$BE$10)),0)+IFERROR(SUMPRODUCT(('冬被-S级品'!$B$2:$B$10=$B171)*('冬被-S级品'!$E$1:$AW$1=DH$1)*('冬被-S级品'!$E$2:$AW$10)),0)+IFERROR(SUMPRODUCT(('白止-S级品'!$A$2:$A$26=$B171)*('白止-S级品'!$D$1:$AV$1=DH$1)*('白止-S级品'!$D$2:$AV$26)),0)+IFERROR(SUMPRODUCT(('乐容-S级品'!$A$4:$A$32=$B171)*('乐容-S级品'!$L$3:$CA$3=DH$1)*('乐容-S级品'!$L$4:$CA$32)),0)</f>
      </c>
      <c r="DI171" s="280">
        <f>IFERROR(SUMPRODUCT(('控温被PRO-S级品'!$B$2:$B$10=$B171)*('控温被PRO-S级品'!$E$1:$BE$1=DI$1)*('控温被PRO-S级品'!$E$2:$BE$10)),0)+IFERROR(SUMPRODUCT(('冬被-S级品'!$B$2:$B$10=$B171)*('冬被-S级品'!$E$1:$AW$1=DI$1)*('冬被-S级品'!$E$2:$AW$10)),0)+IFERROR(SUMPRODUCT(('白止-S级品'!$A$2:$A$26=$B171)*('白止-S级品'!$D$1:$AV$1=DI$1)*('白止-S级品'!$D$2:$AV$26)),0)+IFERROR(SUMPRODUCT(('乐容-S级品'!$A$4:$A$32=$B171)*('乐容-S级品'!$L$3:$CA$3=DI$1)*('乐容-S级品'!$L$4:$CA$32)),0)</f>
      </c>
      <c r="DJ171" s="280">
        <f>IFERROR(SUMPRODUCT(('控温被PRO-S级品'!$B$2:$B$10=$B171)*('控温被PRO-S级品'!$E$1:$BE$1=DJ$1)*('控温被PRO-S级品'!$E$2:$BE$10)),0)+IFERROR(SUMPRODUCT(('冬被-S级品'!$B$2:$B$10=$B171)*('冬被-S级品'!$E$1:$AW$1=DJ$1)*('冬被-S级品'!$E$2:$AW$10)),0)+IFERROR(SUMPRODUCT(('白止-S级品'!$A$2:$A$26=$B171)*('白止-S级品'!$D$1:$AV$1=DJ$1)*('白止-S级品'!$D$2:$AV$26)),0)+IFERROR(SUMPRODUCT(('乐容-S级品'!$A$4:$A$32=$B171)*('乐容-S级品'!$L$3:$CA$3=DJ$1)*('乐容-S级品'!$L$4:$CA$32)),0)</f>
      </c>
      <c r="DK171" s="280"/>
      <c r="DL171" s="280"/>
      <c r="DM171" s="280"/>
      <c r="DN171" s="280"/>
      <c r="DO171" s="280"/>
      <c r="DP171" s="280"/>
      <c r="DQ171" s="280"/>
      <c r="DR171" s="280"/>
      <c r="DS171" s="280"/>
      <c r="DT171" s="280"/>
      <c r="DU171" s="280"/>
      <c r="DV171" s="280"/>
      <c r="DW171" s="280">
        <f>VLOOKUP(B171,'系统编码规格'!A:C,3,FALSE)</f>
      </c>
      <c r="DX171" s="280"/>
      <c r="DY171" s="280"/>
      <c r="DZ171" s="280"/>
      <c r="EA171" s="280"/>
      <c r="EB171" s="280"/>
      <c r="EC171" s="280"/>
      <c r="ED171" s="280"/>
      <c r="EE171" s="280"/>
      <c r="EF171" s="280"/>
      <c r="EG171" s="280"/>
      <c r="EH171" s="280"/>
      <c r="EI171" s="280"/>
      <c r="EJ171" s="280"/>
      <c r="EK171" s="280"/>
      <c r="EL171" s="280"/>
      <c r="EM171" s="280"/>
      <c r="EN171" s="280"/>
      <c r="EO171" s="280"/>
      <c r="EP171" s="280"/>
      <c r="EQ171" s="280"/>
      <c r="ER171" s="280"/>
      <c r="ES171" s="280"/>
      <c r="ET171" s="280"/>
      <c r="EU171" s="280"/>
      <c r="EV171" s="280"/>
      <c r="EW171" s="280"/>
      <c r="EX171" s="280"/>
      <c r="EY171" s="280"/>
      <c r="EZ171" s="280"/>
      <c r="FA171" s="280"/>
      <c r="FB171" s="280"/>
      <c r="FC171" s="280"/>
      <c r="FD171" s="280"/>
      <c r="FE171" s="280"/>
      <c r="FF171" s="280"/>
      <c r="FG171" s="280"/>
      <c r="FH171" s="280"/>
      <c r="FI171" s="280"/>
      <c r="FJ171" s="280"/>
      <c r="FK171" s="280"/>
      <c r="FL171" s="280"/>
      <c r="FM171" s="280"/>
      <c r="FN171" s="280"/>
      <c r="FO171" s="280"/>
      <c r="FP171" s="280"/>
      <c r="FQ171" s="280"/>
      <c r="FR171" s="280"/>
      <c r="FS171" s="280"/>
      <c r="FT171" s="280"/>
      <c r="FU171" s="280"/>
      <c r="FV171" s="280"/>
      <c r="FW171" s="280"/>
      <c r="FX171" s="280"/>
      <c r="FY171" s="280"/>
      <c r="FZ171" s="280"/>
      <c r="GA171" s="280"/>
      <c r="GB171" s="280"/>
      <c r="GC171" s="280"/>
      <c r="GD171" s="280"/>
      <c r="GE171" s="280"/>
      <c r="GF171" s="280"/>
      <c r="GG171" s="280"/>
      <c r="GH171" s="280"/>
      <c r="GI171" s="280"/>
      <c r="GJ171" s="280"/>
      <c r="GK171" s="280"/>
      <c r="GL171" s="280"/>
      <c r="GM171" s="280"/>
      <c r="GN171" s="280"/>
      <c r="GO171" s="280"/>
      <c r="GP171" s="280"/>
      <c r="GQ171" s="280"/>
      <c r="GR171" s="280"/>
      <c r="GS171" s="280"/>
      <c r="GT171" s="280"/>
      <c r="GU171" s="280"/>
      <c r="GV171" s="280"/>
    </row>
    <row r="172">
      <c r="A172" s="309" t="str">
        <v>安桐</v>
      </c>
      <c r="B172" s="310" t="str">
        <v>0401100035-L-HB</v>
      </c>
      <c r="C172" s="309" t="str">
        <v>αTOUR PLANET 亲肤浴袍</v>
      </c>
      <c r="D172" s="309" t="str">
        <v>灰色边-L</v>
      </c>
      <c r="E172">
        <f>SUM(F172:GX172)</f>
      </c>
      <c r="F172" s="280">
        <f>IFERROR(SUMPRODUCT(('控温被PRO-S级品'!$B$2:$B$10=$B172)*('控温被PRO-S级品'!$E$1:$BE$1=F$1)*('控温被PRO-S级品'!$E$2:$BE$10)),0)+IFERROR(SUMPRODUCT(('冬被-S级品'!$B$2:$B$10=$B172)*('冬被-S级品'!$E$1:$AW$1=F$1)*('冬被-S级品'!$E$2:$AW$10)),0)+IFERROR(SUMPRODUCT(('白止-S级品'!$A$2:$A$26=$B172)*('白止-S级品'!$D$1:$AV$1=F$1)*('白止-S级品'!$D$2:$AV$26)),0)+IFERROR(SUMPRODUCT(('乐容-S级品'!$A$4:$A$32=$B172)*('乐容-S级品'!$L$3:$CA$3=F$1)*('乐容-S级品'!$L$4:$CA$32)),0)</f>
      </c>
      <c r="G172" s="280">
        <f>IFERROR(SUMPRODUCT(('控温被PRO-S级品'!$B$2:$B$10=$B172)*('控温被PRO-S级品'!$E$1:$BE$1=G$1)*('控温被PRO-S级品'!$E$2:$BE$10)),0)+IFERROR(SUMPRODUCT(('冬被-S级品'!$B$2:$B$10=$B172)*('冬被-S级品'!$E$1:$AW$1=G$1)*('冬被-S级品'!$E$2:$AW$10)),0)+IFERROR(SUMPRODUCT(('白止-S级品'!$A$2:$A$26=$B172)*('白止-S级品'!$D$1:$AV$1=G$1)*('白止-S级品'!$D$2:$AV$26)),0)+IFERROR(SUMPRODUCT(('乐容-S级品'!$A$4:$A$32=$B172)*('乐容-S级品'!$L$3:$CA$3=G$1)*('乐容-S级品'!$L$4:$CA$32)),0)</f>
      </c>
      <c r="H172" s="280">
        <f>IFERROR(SUMPRODUCT(('控温被PRO-S级品'!$B$2:$B$10=$B172)*('控温被PRO-S级品'!$E$1:$BE$1=H$1)*('控温被PRO-S级品'!$E$2:$BE$10)),0)+IFERROR(SUMPRODUCT(('冬被-S级品'!$B$2:$B$10=$B172)*('冬被-S级品'!$E$1:$AW$1=H$1)*('冬被-S级品'!$E$2:$AW$10)),0)+IFERROR(SUMPRODUCT(('白止-S级品'!$A$2:$A$26=$B172)*('白止-S级品'!$D$1:$AV$1=H$1)*('白止-S级品'!$D$2:$AV$26)),0)+IFERROR(SUMPRODUCT(('乐容-S级品'!$A$4:$A$32=$B172)*('乐容-S级品'!$L$3:$CA$3=H$1)*('乐容-S级品'!$L$4:$CA$32)),0)</f>
      </c>
      <c r="I172" s="280">
        <f>IFERROR(SUMPRODUCT(('控温被PRO-S级品'!$B$2:$B$10=$B172)*('控温被PRO-S级品'!$E$1:$BE$1=I$1)*('控温被PRO-S级品'!$E$2:$BE$10)),0)+IFERROR(SUMPRODUCT(('冬被-S级品'!$B$2:$B$10=$B172)*('冬被-S级品'!$E$1:$AW$1=I$1)*('冬被-S级品'!$E$2:$AW$10)),0)+IFERROR(SUMPRODUCT(('白止-S级品'!$A$2:$A$26=$B172)*('白止-S级品'!$D$1:$AV$1=I$1)*('白止-S级品'!$D$2:$AV$26)),0)+IFERROR(SUMPRODUCT(('乐容-S级品'!$A$4:$A$32=$B172)*('乐容-S级品'!$L$3:$CA$3=I$1)*('乐容-S级品'!$L$4:$CA$32)),0)</f>
      </c>
      <c r="J172" s="280">
        <f>IFERROR(SUMPRODUCT(('控温被PRO-S级品'!$B$2:$B$10=$B172)*('控温被PRO-S级品'!$E$1:$BE$1=J$1)*('控温被PRO-S级品'!$E$2:$BE$10)),0)+IFERROR(SUMPRODUCT(('冬被-S级品'!$B$2:$B$10=$B172)*('冬被-S级品'!$E$1:$AW$1=J$1)*('冬被-S级品'!$E$2:$AW$10)),0)+IFERROR(SUMPRODUCT(('白止-S级品'!$A$2:$A$26=$B172)*('白止-S级品'!$D$1:$AV$1=J$1)*('白止-S级品'!$D$2:$AV$26)),0)+IFERROR(SUMPRODUCT(('乐容-S级品'!$A$4:$A$32=$B172)*('乐容-S级品'!$L$3:$CA$3=J$1)*('乐容-S级品'!$L$4:$CA$32)),0)</f>
      </c>
      <c r="K172" s="280">
        <f>IFERROR(SUMPRODUCT(('控温被PRO-S级品'!$B$2:$B$10=$B172)*('控温被PRO-S级品'!$E$1:$BE$1=K$1)*('控温被PRO-S级品'!$E$2:$BE$10)),0)+IFERROR(SUMPRODUCT(('冬被-S级品'!$B$2:$B$10=$B172)*('冬被-S级品'!$E$1:$AW$1=K$1)*('冬被-S级品'!$E$2:$AW$10)),0)+IFERROR(SUMPRODUCT(('白止-S级品'!$A$2:$A$26=$B172)*('白止-S级品'!$D$1:$AV$1=K$1)*('白止-S级品'!$D$2:$AV$26)),0)+IFERROR(SUMPRODUCT(('乐容-S级品'!$A$4:$A$32=$B172)*('乐容-S级品'!$L$3:$CA$3=K$1)*('乐容-S级品'!$L$4:$CA$32)),0)</f>
      </c>
      <c r="L172" s="280">
        <f>IFERROR(SUMPRODUCT(('控温被PRO-S级品'!$B$2:$B$10=$B172)*('控温被PRO-S级品'!$E$1:$BE$1=L$1)*('控温被PRO-S级品'!$E$2:$BE$10)),0)+IFERROR(SUMPRODUCT(('冬被-S级品'!$B$2:$B$10=$B172)*('冬被-S级品'!$E$1:$AW$1=L$1)*('冬被-S级品'!$E$2:$AW$10)),0)+IFERROR(SUMPRODUCT(('白止-S级品'!$A$2:$A$26=$B172)*('白止-S级品'!$D$1:$AV$1=L$1)*('白止-S级品'!$D$2:$AV$26)),0)+IFERROR(SUMPRODUCT(('乐容-S级品'!$A$4:$A$32=$B172)*('乐容-S级品'!$L$3:$CA$3=L$1)*('乐容-S级品'!$L$4:$CA$32)),0)</f>
      </c>
      <c r="M172" s="280">
        <f>IFERROR(SUMPRODUCT(('控温被PRO-S级品'!$B$2:$B$10=$B172)*('控温被PRO-S级品'!$E$1:$BE$1=M$1)*('控温被PRO-S级品'!$E$2:$BE$10)),0)+IFERROR(SUMPRODUCT(('冬被-S级品'!$B$2:$B$10=$B172)*('冬被-S级品'!$E$1:$AW$1=M$1)*('冬被-S级品'!$E$2:$AW$10)),0)+IFERROR(SUMPRODUCT(('白止-S级品'!$A$2:$A$26=$B172)*('白止-S级品'!$D$1:$AV$1=M$1)*('白止-S级品'!$D$2:$AV$26)),0)+IFERROR(SUMPRODUCT(('乐容-S级品'!$A$4:$A$32=$B172)*('乐容-S级品'!$L$3:$CA$3=M$1)*('乐容-S级品'!$L$4:$CA$32)),0)</f>
      </c>
      <c r="N172" s="280">
        <f>IFERROR(SUMPRODUCT(('控温被PRO-S级品'!$B$2:$B$10=$B172)*('控温被PRO-S级品'!$E$1:$BE$1=N$1)*('控温被PRO-S级品'!$E$2:$BE$10)),0)+IFERROR(SUMPRODUCT(('冬被-S级品'!$B$2:$B$10=$B172)*('冬被-S级品'!$E$1:$AW$1=N$1)*('冬被-S级品'!$E$2:$AW$10)),0)+IFERROR(SUMPRODUCT(('白止-S级品'!$A$2:$A$26=$B172)*('白止-S级品'!$D$1:$AV$1=N$1)*('白止-S级品'!$D$2:$AV$26)),0)+IFERROR(SUMPRODUCT(('乐容-S级品'!$A$4:$A$32=$B172)*('乐容-S级品'!$L$3:$CA$3=N$1)*('乐容-S级品'!$L$4:$CA$32)),0)</f>
      </c>
      <c r="O172" s="280">
        <f>IFERROR(SUMPRODUCT(('控温被PRO-S级品'!$B$2:$B$10=$B172)*('控温被PRO-S级品'!$E$1:$BE$1=O$1)*('控温被PRO-S级品'!$E$2:$BE$10)),0)+IFERROR(SUMPRODUCT(('冬被-S级品'!$B$2:$B$10=$B172)*('冬被-S级品'!$E$1:$AW$1=O$1)*('冬被-S级品'!$E$2:$AW$10)),0)+IFERROR(SUMPRODUCT(('白止-S级品'!$A$2:$A$26=$B172)*('白止-S级品'!$D$1:$AV$1=O$1)*('白止-S级品'!$D$2:$AV$26)),0)+IFERROR(SUMPRODUCT(('乐容-S级品'!$A$4:$A$32=$B172)*('乐容-S级品'!$L$3:$CA$3=O$1)*('乐容-S级品'!$L$4:$CA$32)),0)</f>
      </c>
      <c r="P172" s="280">
        <f>IFERROR(SUMPRODUCT(('控温被PRO-S级品'!$B$2:$B$10=$B172)*('控温被PRO-S级品'!$E$1:$BE$1=P$1)*('控温被PRO-S级品'!$E$2:$BE$10)),0)+IFERROR(SUMPRODUCT(('冬被-S级品'!$B$2:$B$10=$B172)*('冬被-S级品'!$E$1:$AW$1=P$1)*('冬被-S级品'!$E$2:$AW$10)),0)+IFERROR(SUMPRODUCT(('白止-S级品'!$A$2:$A$26=$B172)*('白止-S级品'!$D$1:$AV$1=P$1)*('白止-S级品'!$D$2:$AV$26)),0)+IFERROR(SUMPRODUCT(('乐容-S级品'!$A$4:$A$32=$B172)*('乐容-S级品'!$L$3:$CA$3=P$1)*('乐容-S级品'!$L$4:$CA$32)),0)</f>
      </c>
      <c r="Q172" s="280">
        <f>IFERROR(SUMPRODUCT(('控温被PRO-S级品'!$B$2:$B$10=$B172)*('控温被PRO-S级品'!$E$1:$BE$1=Q$1)*('控温被PRO-S级品'!$E$2:$BE$10)),0)+IFERROR(SUMPRODUCT(('冬被-S级品'!$B$2:$B$10=$B172)*('冬被-S级品'!$E$1:$AW$1=Q$1)*('冬被-S级品'!$E$2:$AW$10)),0)+IFERROR(SUMPRODUCT(('白止-S级品'!$A$2:$A$26=$B172)*('白止-S级品'!$D$1:$AV$1=Q$1)*('白止-S级品'!$D$2:$AV$26)),0)+IFERROR(SUMPRODUCT(('乐容-S级品'!$A$4:$A$32=$B172)*('乐容-S级品'!$L$3:$CA$3=Q$1)*('乐容-S级品'!$L$4:$CA$32)),0)</f>
      </c>
      <c r="R172" s="280">
        <f>IFERROR(SUMPRODUCT(('控温被PRO-S级品'!$B$2:$B$10=$B172)*('控温被PRO-S级品'!$E$1:$BE$1=R$1)*('控温被PRO-S级品'!$E$2:$BE$10)),0)+IFERROR(SUMPRODUCT(('冬被-S级品'!$B$2:$B$10=$B172)*('冬被-S级品'!$E$1:$AW$1=R$1)*('冬被-S级品'!$E$2:$AW$10)),0)+IFERROR(SUMPRODUCT(('白止-S级品'!$A$2:$A$26=$B172)*('白止-S级品'!$D$1:$AV$1=R$1)*('白止-S级品'!$D$2:$AV$26)),0)+IFERROR(SUMPRODUCT(('乐容-S级品'!$A$4:$A$32=$B172)*('乐容-S级品'!$L$3:$CA$3=R$1)*('乐容-S级品'!$L$4:$CA$32)),0)</f>
      </c>
      <c r="S172" s="280">
        <f>IFERROR(SUMPRODUCT(('控温被PRO-S级品'!$B$2:$B$10=$B172)*('控温被PRO-S级品'!$E$1:$BE$1=S$1)*('控温被PRO-S级品'!$E$2:$BE$10)),0)+IFERROR(SUMPRODUCT(('冬被-S级品'!$B$2:$B$10=$B172)*('冬被-S级品'!$E$1:$AW$1=S$1)*('冬被-S级品'!$E$2:$AW$10)),0)+IFERROR(SUMPRODUCT(('白止-S级品'!$A$2:$A$26=$B172)*('白止-S级品'!$D$1:$AV$1=S$1)*('白止-S级品'!$D$2:$AV$26)),0)+IFERROR(SUMPRODUCT(('乐容-S级品'!$A$4:$A$32=$B172)*('乐容-S级品'!$L$3:$CA$3=S$1)*('乐容-S级品'!$L$4:$CA$32)),0)</f>
      </c>
      <c r="T172" s="280">
        <f>IFERROR(SUMPRODUCT(('控温被PRO-S级品'!$B$2:$B$10=$B172)*('控温被PRO-S级品'!$E$1:$BE$1=T$1)*('控温被PRO-S级品'!$E$2:$BE$10)),0)+IFERROR(SUMPRODUCT(('冬被-S级品'!$B$2:$B$10=$B172)*('冬被-S级品'!$E$1:$AW$1=T$1)*('冬被-S级品'!$E$2:$AW$10)),0)+IFERROR(SUMPRODUCT(('白止-S级品'!$A$2:$A$26=$B172)*('白止-S级品'!$D$1:$AV$1=T$1)*('白止-S级品'!$D$2:$AV$26)),0)+IFERROR(SUMPRODUCT(('乐容-S级品'!$A$4:$A$32=$B172)*('乐容-S级品'!$L$3:$CA$3=T$1)*('乐容-S级品'!$L$4:$CA$32)),0)</f>
      </c>
      <c r="U172" s="280">
        <f>IFERROR(SUMPRODUCT(('控温被PRO-S级品'!$B$2:$B$10=$B172)*('控温被PRO-S级品'!$E$1:$BE$1=U$1)*('控温被PRO-S级品'!$E$2:$BE$10)),0)+IFERROR(SUMPRODUCT(('冬被-S级品'!$B$2:$B$10=$B172)*('冬被-S级品'!$E$1:$AW$1=U$1)*('冬被-S级品'!$E$2:$AW$10)),0)+IFERROR(SUMPRODUCT(('白止-S级品'!$A$2:$A$26=$B172)*('白止-S级品'!$D$1:$AV$1=U$1)*('白止-S级品'!$D$2:$AV$26)),0)+IFERROR(SUMPRODUCT(('乐容-S级品'!$A$4:$A$32=$B172)*('乐容-S级品'!$L$3:$CA$3=U$1)*('乐容-S级品'!$L$4:$CA$32)),0)</f>
      </c>
      <c r="V172" s="280">
        <f>IFERROR(SUMPRODUCT(('控温被PRO-S级品'!$B$2:$B$10=$B172)*('控温被PRO-S级品'!$E$1:$BE$1=V$1)*('控温被PRO-S级品'!$E$2:$BE$10)),0)+IFERROR(SUMPRODUCT(('冬被-S级品'!$B$2:$B$10=$B172)*('冬被-S级品'!$E$1:$AW$1=V$1)*('冬被-S级品'!$E$2:$AW$10)),0)+IFERROR(SUMPRODUCT(('白止-S级品'!$A$2:$A$26=$B172)*('白止-S级品'!$D$1:$AV$1=V$1)*('白止-S级品'!$D$2:$AV$26)),0)+IFERROR(SUMPRODUCT(('乐容-S级品'!$A$4:$A$32=$B172)*('乐容-S级品'!$L$3:$CA$3=V$1)*('乐容-S级品'!$L$4:$CA$32)),0)</f>
      </c>
      <c r="W172" s="280">
        <f>IFERROR(SUMPRODUCT(('控温被PRO-S级品'!$B$2:$B$10=$B172)*('控温被PRO-S级品'!$E$1:$BE$1=W$1)*('控温被PRO-S级品'!$E$2:$BE$10)),0)+IFERROR(SUMPRODUCT(('冬被-S级品'!$B$2:$B$10=$B172)*('冬被-S级品'!$E$1:$AW$1=W$1)*('冬被-S级品'!$E$2:$AW$10)),0)+IFERROR(SUMPRODUCT(('白止-S级品'!$A$2:$A$26=$B172)*('白止-S级品'!$D$1:$AV$1=W$1)*('白止-S级品'!$D$2:$AV$26)),0)+IFERROR(SUMPRODUCT(('乐容-S级品'!$A$4:$A$32=$B172)*('乐容-S级品'!$L$3:$CA$3=W$1)*('乐容-S级品'!$L$4:$CA$32)),0)</f>
      </c>
      <c r="X172" s="280">
        <f>IFERROR(SUMPRODUCT(('控温被PRO-S级品'!$B$2:$B$10=$B172)*('控温被PRO-S级品'!$E$1:$BE$1=X$1)*('控温被PRO-S级品'!$E$2:$BE$10)),0)+IFERROR(SUMPRODUCT(('冬被-S级品'!$B$2:$B$10=$B172)*('冬被-S级品'!$E$1:$AW$1=X$1)*('冬被-S级品'!$E$2:$AW$10)),0)+IFERROR(SUMPRODUCT(('白止-S级品'!$A$2:$A$26=$B172)*('白止-S级品'!$D$1:$AV$1=X$1)*('白止-S级品'!$D$2:$AV$26)),0)+IFERROR(SUMPRODUCT(('乐容-S级品'!$A$4:$A$32=$B172)*('乐容-S级品'!$L$3:$CA$3=X$1)*('乐容-S级品'!$L$4:$CA$32)),0)</f>
      </c>
      <c r="Y172" s="280">
        <f>IFERROR(SUMPRODUCT(('控温被PRO-S级品'!$B$2:$B$10=$B172)*('控温被PRO-S级品'!$E$1:$BE$1=Y$1)*('控温被PRO-S级品'!$E$2:$BE$10)),0)+IFERROR(SUMPRODUCT(('冬被-S级品'!$B$2:$B$10=$B172)*('冬被-S级品'!$E$1:$AW$1=Y$1)*('冬被-S级品'!$E$2:$AW$10)),0)+IFERROR(SUMPRODUCT(('白止-S级品'!$A$2:$A$26=$B172)*('白止-S级品'!$D$1:$AV$1=Y$1)*('白止-S级品'!$D$2:$AV$26)),0)+IFERROR(SUMPRODUCT(('乐容-S级品'!$A$4:$A$32=$B172)*('乐容-S级品'!$L$3:$CA$3=Y$1)*('乐容-S级品'!$L$4:$CA$32)),0)</f>
      </c>
      <c r="Z172" s="280">
        <f>IFERROR(SUMPRODUCT(('控温被PRO-S级品'!$B$2:$B$10=$B172)*('控温被PRO-S级品'!$E$1:$BE$1=Z$1)*('控温被PRO-S级品'!$E$2:$BE$10)),0)+IFERROR(SUMPRODUCT(('冬被-S级品'!$B$2:$B$10=$B172)*('冬被-S级品'!$E$1:$AW$1=Z$1)*('冬被-S级品'!$E$2:$AW$10)),0)+IFERROR(SUMPRODUCT(('白止-S级品'!$A$2:$A$26=$B172)*('白止-S级品'!$D$1:$AV$1=Z$1)*('白止-S级品'!$D$2:$AV$26)),0)+IFERROR(SUMPRODUCT(('乐容-S级品'!$A$4:$A$32=$B172)*('乐容-S级品'!$L$3:$CA$3=Z$1)*('乐容-S级品'!$L$4:$CA$32)),0)</f>
      </c>
      <c r="AA172" s="280">
        <f>IFERROR(SUMPRODUCT(('控温被PRO-S级品'!$B$2:$B$10=$B172)*('控温被PRO-S级品'!$E$1:$BE$1=AA$1)*('控温被PRO-S级品'!$E$2:$BE$10)),0)+IFERROR(SUMPRODUCT(('冬被-S级品'!$B$2:$B$10=$B172)*('冬被-S级品'!$E$1:$AW$1=AA$1)*('冬被-S级品'!$E$2:$AW$10)),0)+IFERROR(SUMPRODUCT(('白止-S级品'!$A$2:$A$26=$B172)*('白止-S级品'!$D$1:$AV$1=AA$1)*('白止-S级品'!$D$2:$AV$26)),0)+IFERROR(SUMPRODUCT(('乐容-S级品'!$A$4:$A$32=$B172)*('乐容-S级品'!$L$3:$CA$3=AA$1)*('乐容-S级品'!$L$4:$CA$32)),0)</f>
      </c>
      <c r="AB172" s="280">
        <f>IFERROR(SUMPRODUCT(('控温被PRO-S级品'!$B$2:$B$10=$B172)*('控温被PRO-S级品'!$E$1:$BE$1=AB$1)*('控温被PRO-S级品'!$E$2:$BE$10)),0)+IFERROR(SUMPRODUCT(('冬被-S级品'!$B$2:$B$10=$B172)*('冬被-S级品'!$E$1:$AW$1=AB$1)*('冬被-S级品'!$E$2:$AW$10)),0)+IFERROR(SUMPRODUCT(('白止-S级品'!$A$2:$A$26=$B172)*('白止-S级品'!$D$1:$AV$1=AB$1)*('白止-S级品'!$D$2:$AV$26)),0)+IFERROR(SUMPRODUCT(('乐容-S级品'!$A$4:$A$32=$B172)*('乐容-S级品'!$L$3:$CA$3=AB$1)*('乐容-S级品'!$L$4:$CA$32)),0)</f>
      </c>
      <c r="AC172" s="280">
        <f>IFERROR(SUMPRODUCT(('控温被PRO-S级品'!$B$2:$B$10=$B172)*('控温被PRO-S级品'!$E$1:$BE$1=AC$1)*('控温被PRO-S级品'!$E$2:$BE$10)),0)+IFERROR(SUMPRODUCT(('冬被-S级品'!$B$2:$B$10=$B172)*('冬被-S级品'!$E$1:$AW$1=AC$1)*('冬被-S级品'!$E$2:$AW$10)),0)+IFERROR(SUMPRODUCT(('白止-S级品'!$A$2:$A$26=$B172)*('白止-S级品'!$D$1:$AV$1=AC$1)*('白止-S级品'!$D$2:$AV$26)),0)+IFERROR(SUMPRODUCT(('乐容-S级品'!$A$4:$A$32=$B172)*('乐容-S级品'!$L$3:$CA$3=AC$1)*('乐容-S级品'!$L$4:$CA$32)),0)</f>
      </c>
      <c r="AD172" s="280">
        <f>IFERROR(SUMPRODUCT(('控温被PRO-S级品'!$B$2:$B$10=$B172)*('控温被PRO-S级品'!$E$1:$BE$1=AD$1)*('控温被PRO-S级品'!$E$2:$BE$10)),0)+IFERROR(SUMPRODUCT(('冬被-S级品'!$B$2:$B$10=$B172)*('冬被-S级品'!$E$1:$AW$1=AD$1)*('冬被-S级品'!$E$2:$AW$10)),0)+IFERROR(SUMPRODUCT(('白止-S级品'!$A$2:$A$26=$B172)*('白止-S级品'!$D$1:$AV$1=AD$1)*('白止-S级品'!$D$2:$AV$26)),0)+IFERROR(SUMPRODUCT(('乐容-S级品'!$A$4:$A$32=$B172)*('乐容-S级品'!$L$3:$CA$3=AD$1)*('乐容-S级品'!$L$4:$CA$32)),0)</f>
      </c>
      <c r="AE172" s="280">
        <f>IFERROR(SUMPRODUCT(('控温被PRO-S级品'!$B$2:$B$10=$B172)*('控温被PRO-S级品'!$E$1:$BE$1=AE$1)*('控温被PRO-S级品'!$E$2:$BE$10)),0)+IFERROR(SUMPRODUCT(('冬被-S级品'!$B$2:$B$10=$B172)*('冬被-S级品'!$E$1:$AW$1=AE$1)*('冬被-S级品'!$E$2:$AW$10)),0)+IFERROR(SUMPRODUCT(('白止-S级品'!$A$2:$A$26=$B172)*('白止-S级品'!$D$1:$AV$1=AE$1)*('白止-S级品'!$D$2:$AV$26)),0)+IFERROR(SUMPRODUCT(('乐容-S级品'!$A$4:$A$32=$B172)*('乐容-S级品'!$L$3:$CA$3=AE$1)*('乐容-S级品'!$L$4:$CA$32)),0)</f>
      </c>
      <c r="AF172" s="280">
        <f>IFERROR(SUMPRODUCT(('控温被PRO-S级品'!$B$2:$B$10=$B172)*('控温被PRO-S级品'!$E$1:$BE$1=AF$1)*('控温被PRO-S级品'!$E$2:$BE$10)),0)+IFERROR(SUMPRODUCT(('冬被-S级品'!$B$2:$B$10=$B172)*('冬被-S级品'!$E$1:$AW$1=AF$1)*('冬被-S级品'!$E$2:$AW$10)),0)+IFERROR(SUMPRODUCT(('白止-S级品'!$A$2:$A$26=$B172)*('白止-S级品'!$D$1:$AV$1=AF$1)*('白止-S级品'!$D$2:$AV$26)),0)+IFERROR(SUMPRODUCT(('乐容-S级品'!$A$4:$A$32=$B172)*('乐容-S级品'!$L$3:$CA$3=AF$1)*('乐容-S级品'!$L$4:$CA$32)),0)</f>
      </c>
      <c r="AG172" s="280">
        <f>IFERROR(SUMPRODUCT(('控温被PRO-S级品'!$B$2:$B$10=$B172)*('控温被PRO-S级品'!$E$1:$BE$1=AG$1)*('控温被PRO-S级品'!$E$2:$BE$10)),0)+IFERROR(SUMPRODUCT(('冬被-S级品'!$B$2:$B$10=$B172)*('冬被-S级品'!$E$1:$AW$1=AG$1)*('冬被-S级品'!$E$2:$AW$10)),0)+IFERROR(SUMPRODUCT(('白止-S级品'!$A$2:$A$26=$B172)*('白止-S级品'!$D$1:$AV$1=AG$1)*('白止-S级品'!$D$2:$AV$26)),0)+IFERROR(SUMPRODUCT(('乐容-S级品'!$A$4:$A$32=$B172)*('乐容-S级品'!$L$3:$CA$3=AG$1)*('乐容-S级品'!$L$4:$CA$32)),0)</f>
      </c>
      <c r="AH172" s="280">
        <f>IFERROR(SUMPRODUCT(('控温被PRO-S级品'!$B$2:$B$10=$B172)*('控温被PRO-S级品'!$E$1:$BE$1=AH$1)*('控温被PRO-S级品'!$E$2:$BE$10)),0)+IFERROR(SUMPRODUCT(('冬被-S级品'!$B$2:$B$10=$B172)*('冬被-S级品'!$E$1:$AW$1=AH$1)*('冬被-S级品'!$E$2:$AW$10)),0)+IFERROR(SUMPRODUCT(('白止-S级品'!$A$2:$A$26=$B172)*('白止-S级品'!$D$1:$AV$1=AH$1)*('白止-S级品'!$D$2:$AV$26)),0)+IFERROR(SUMPRODUCT(('乐容-S级品'!$A$4:$A$32=$B172)*('乐容-S级品'!$L$3:$CA$3=AH$1)*('乐容-S级品'!$L$4:$CA$32)),0)</f>
      </c>
      <c r="AI172" s="280">
        <f>IFERROR(SUMPRODUCT(('控温被PRO-S级品'!$B$2:$B$10=$B172)*('控温被PRO-S级品'!$E$1:$BE$1=AI$1)*('控温被PRO-S级品'!$E$2:$BE$10)),0)+IFERROR(SUMPRODUCT(('冬被-S级品'!$B$2:$B$10=$B172)*('冬被-S级品'!$E$1:$AW$1=AI$1)*('冬被-S级品'!$E$2:$AW$10)),0)+IFERROR(SUMPRODUCT(('白止-S级品'!$A$2:$A$26=$B172)*('白止-S级品'!$D$1:$AV$1=AI$1)*('白止-S级品'!$D$2:$AV$26)),0)+IFERROR(SUMPRODUCT(('乐容-S级品'!$A$4:$A$32=$B172)*('乐容-S级品'!$L$3:$CA$3=AI$1)*('乐容-S级品'!$L$4:$CA$32)),0)</f>
      </c>
      <c r="AJ172" s="280">
        <f>IFERROR(SUMPRODUCT(('控温被PRO-S级品'!$B$2:$B$10=$B172)*('控温被PRO-S级品'!$E$1:$BE$1=AJ$1)*('控温被PRO-S级品'!$E$2:$BE$10)),0)+IFERROR(SUMPRODUCT(('冬被-S级品'!$B$2:$B$10=$B172)*('冬被-S级品'!$E$1:$AW$1=AJ$1)*('冬被-S级品'!$E$2:$AW$10)),0)+IFERROR(SUMPRODUCT(('白止-S级品'!$A$2:$A$26=$B172)*('白止-S级品'!$D$1:$AV$1=AJ$1)*('白止-S级品'!$D$2:$AV$26)),0)+IFERROR(SUMPRODUCT(('乐容-S级品'!$A$4:$A$32=$B172)*('乐容-S级品'!$L$3:$CA$3=AJ$1)*('乐容-S级品'!$L$4:$CA$32)),0)</f>
      </c>
      <c r="AK172" s="280">
        <f>IFERROR(SUMPRODUCT(('控温被PRO-S级品'!$B$2:$B$10=$B172)*('控温被PRO-S级品'!$E$1:$BE$1=AK$1)*('控温被PRO-S级品'!$E$2:$BE$10)),0)+IFERROR(SUMPRODUCT(('冬被-S级品'!$B$2:$B$10=$B172)*('冬被-S级品'!$E$1:$AW$1=AK$1)*('冬被-S级品'!$E$2:$AW$10)),0)+IFERROR(SUMPRODUCT(('白止-S级品'!$A$2:$A$26=$B172)*('白止-S级品'!$D$1:$AV$1=AK$1)*('白止-S级品'!$D$2:$AV$26)),0)+IFERROR(SUMPRODUCT(('乐容-S级品'!$A$4:$A$32=$B172)*('乐容-S级品'!$L$3:$CA$3=AK$1)*('乐容-S级品'!$L$4:$CA$32)),0)</f>
      </c>
      <c r="AL172" s="280">
        <f>IFERROR(SUMPRODUCT(('控温被PRO-S级品'!$B$2:$B$10=$B172)*('控温被PRO-S级品'!$E$1:$BE$1=AL$1)*('控温被PRO-S级品'!$E$2:$BE$10)),0)+IFERROR(SUMPRODUCT(('冬被-S级品'!$B$2:$B$10=$B172)*('冬被-S级品'!$E$1:$AW$1=AL$1)*('冬被-S级品'!$E$2:$AW$10)),0)+IFERROR(SUMPRODUCT(('白止-S级品'!$A$2:$A$26=$B172)*('白止-S级品'!$D$1:$AV$1=AL$1)*('白止-S级品'!$D$2:$AV$26)),0)+IFERROR(SUMPRODUCT(('乐容-S级品'!$A$4:$A$32=$B172)*('乐容-S级品'!$L$3:$CA$3=AL$1)*('乐容-S级品'!$L$4:$CA$32)),0)</f>
      </c>
      <c r="AM172" s="280">
        <f>IFERROR(SUMPRODUCT(('控温被PRO-S级品'!$B$2:$B$10=$B172)*('控温被PRO-S级品'!$E$1:$BE$1=AM$1)*('控温被PRO-S级品'!$E$2:$BE$10)),0)+IFERROR(SUMPRODUCT(('冬被-S级品'!$B$2:$B$10=$B172)*('冬被-S级品'!$E$1:$AW$1=AM$1)*('冬被-S级品'!$E$2:$AW$10)),0)+IFERROR(SUMPRODUCT(('白止-S级品'!$A$2:$A$26=$B172)*('白止-S级品'!$D$1:$AV$1=AM$1)*('白止-S级品'!$D$2:$AV$26)),0)+IFERROR(SUMPRODUCT(('乐容-S级品'!$A$4:$A$32=$B172)*('乐容-S级品'!$L$3:$CA$3=AM$1)*('乐容-S级品'!$L$4:$CA$32)),0)</f>
      </c>
      <c r="AN172" s="280">
        <f>IFERROR(SUMPRODUCT(('控温被PRO-S级品'!$B$2:$B$10=$B172)*('控温被PRO-S级品'!$E$1:$BE$1=AN$1)*('控温被PRO-S级品'!$E$2:$BE$10)),0)+IFERROR(SUMPRODUCT(('冬被-S级品'!$B$2:$B$10=$B172)*('冬被-S级品'!$E$1:$AW$1=AN$1)*('冬被-S级品'!$E$2:$AW$10)),0)+IFERROR(SUMPRODUCT(('白止-S级品'!$A$2:$A$26=$B172)*('白止-S级品'!$D$1:$AV$1=AN$1)*('白止-S级品'!$D$2:$AV$26)),0)+IFERROR(SUMPRODUCT(('乐容-S级品'!$A$4:$A$32=$B172)*('乐容-S级品'!$L$3:$CA$3=AN$1)*('乐容-S级品'!$L$4:$CA$32)),0)</f>
      </c>
      <c r="AO172" s="280">
        <f>IFERROR(SUMPRODUCT(('控温被PRO-S级品'!$B$2:$B$10=$B172)*('控温被PRO-S级品'!$E$1:$BE$1=AO$1)*('控温被PRO-S级品'!$E$2:$BE$10)),0)+IFERROR(SUMPRODUCT(('冬被-S级品'!$B$2:$B$10=$B172)*('冬被-S级品'!$E$1:$AW$1=AO$1)*('冬被-S级品'!$E$2:$AW$10)),0)+IFERROR(SUMPRODUCT(('白止-S级品'!$A$2:$A$26=$B172)*('白止-S级品'!$D$1:$AV$1=AO$1)*('白止-S级品'!$D$2:$AV$26)),0)+IFERROR(SUMPRODUCT(('乐容-S级品'!$A$4:$A$32=$B172)*('乐容-S级品'!$L$3:$CA$3=AO$1)*('乐容-S级品'!$L$4:$CA$32)),0)</f>
      </c>
      <c r="AP172" s="280">
        <f>IFERROR(SUMPRODUCT(('控温被PRO-S级品'!$B$2:$B$10=$B172)*('控温被PRO-S级品'!$E$1:$BE$1=AP$1)*('控温被PRO-S级品'!$E$2:$BE$10)),0)+IFERROR(SUMPRODUCT(('冬被-S级品'!$B$2:$B$10=$B172)*('冬被-S级品'!$E$1:$AW$1=AP$1)*('冬被-S级品'!$E$2:$AW$10)),0)+IFERROR(SUMPRODUCT(('白止-S级品'!$A$2:$A$26=$B172)*('白止-S级品'!$D$1:$AV$1=AP$1)*('白止-S级品'!$D$2:$AV$26)),0)+IFERROR(SUMPRODUCT(('乐容-S级品'!$A$4:$A$32=$B172)*('乐容-S级品'!$L$3:$CA$3=AP$1)*('乐容-S级品'!$L$4:$CA$32)),0)</f>
      </c>
      <c r="AQ172" s="280">
        <f>IFERROR(SUMPRODUCT(('控温被PRO-S级品'!$B$2:$B$10=$B172)*('控温被PRO-S级品'!$E$1:$BE$1=AQ$1)*('控温被PRO-S级品'!$E$2:$BE$10)),0)+IFERROR(SUMPRODUCT(('冬被-S级品'!$B$2:$B$10=$B172)*('冬被-S级品'!$E$1:$AW$1=AQ$1)*('冬被-S级品'!$E$2:$AW$10)),0)+IFERROR(SUMPRODUCT(('白止-S级品'!$A$2:$A$26=$B172)*('白止-S级品'!$D$1:$AV$1=AQ$1)*('白止-S级品'!$D$2:$AV$26)),0)+IFERROR(SUMPRODUCT(('乐容-S级品'!$A$4:$A$32=$B172)*('乐容-S级品'!$L$3:$CA$3=AQ$1)*('乐容-S级品'!$L$4:$CA$32)),0)</f>
      </c>
      <c r="AR172" s="280">
        <f>IFERROR(SUMPRODUCT(('控温被PRO-S级品'!$B$2:$B$10=$B172)*('控温被PRO-S级品'!$E$1:$BE$1=AR$1)*('控温被PRO-S级品'!$E$2:$BE$10)),0)+IFERROR(SUMPRODUCT(('冬被-S级品'!$B$2:$B$10=$B172)*('冬被-S级品'!$E$1:$AW$1=AR$1)*('冬被-S级品'!$E$2:$AW$10)),0)+IFERROR(SUMPRODUCT(('白止-S级品'!$A$2:$A$26=$B172)*('白止-S级品'!$D$1:$AV$1=AR$1)*('白止-S级品'!$D$2:$AV$26)),0)+IFERROR(SUMPRODUCT(('乐容-S级品'!$A$4:$A$32=$B172)*('乐容-S级品'!$L$3:$CA$3=AR$1)*('乐容-S级品'!$L$4:$CA$32)),0)</f>
      </c>
      <c r="AS172" s="280">
        <f>IFERROR(SUMPRODUCT(('控温被PRO-S级品'!$B$2:$B$10=$B172)*('控温被PRO-S级品'!$E$1:$BE$1=AS$1)*('控温被PRO-S级品'!$E$2:$BE$10)),0)+IFERROR(SUMPRODUCT(('冬被-S级品'!$B$2:$B$10=$B172)*('冬被-S级品'!$E$1:$AW$1=AS$1)*('冬被-S级品'!$E$2:$AW$10)),0)+IFERROR(SUMPRODUCT(('白止-S级品'!$A$2:$A$26=$B172)*('白止-S级品'!$D$1:$AV$1=AS$1)*('白止-S级品'!$D$2:$AV$26)),0)+IFERROR(SUMPRODUCT(('乐容-S级品'!$A$4:$A$32=$B172)*('乐容-S级品'!$L$3:$CA$3=AS$1)*('乐容-S级品'!$L$4:$CA$32)),0)</f>
      </c>
      <c r="AT172" s="280">
        <f>IFERROR(SUMPRODUCT(('控温被PRO-S级品'!$B$2:$B$10=$B172)*('控温被PRO-S级品'!$E$1:$BE$1=AT$1)*('控温被PRO-S级品'!$E$2:$BE$10)),0)+IFERROR(SUMPRODUCT(('冬被-S级品'!$B$2:$B$10=$B172)*('冬被-S级品'!$E$1:$AW$1=AT$1)*('冬被-S级品'!$E$2:$AW$10)),0)+IFERROR(SUMPRODUCT(('白止-S级品'!$A$2:$A$26=$B172)*('白止-S级品'!$D$1:$AV$1=AT$1)*('白止-S级品'!$D$2:$AV$26)),0)+IFERROR(SUMPRODUCT(('乐容-S级品'!$A$4:$A$32=$B172)*('乐容-S级品'!$L$3:$CA$3=AT$1)*('乐容-S级品'!$L$4:$CA$32)),0)</f>
      </c>
      <c r="AU172" s="280">
        <f>IFERROR(SUMPRODUCT(('控温被PRO-S级品'!$B$2:$B$10=$B172)*('控温被PRO-S级品'!$E$1:$BE$1=AU$1)*('控温被PRO-S级品'!$E$2:$BE$10)),0)+IFERROR(SUMPRODUCT(('冬被-S级品'!$B$2:$B$10=$B172)*('冬被-S级品'!$E$1:$AW$1=AU$1)*('冬被-S级品'!$E$2:$AW$10)),0)+IFERROR(SUMPRODUCT(('白止-S级品'!$A$2:$A$26=$B172)*('白止-S级品'!$D$1:$AV$1=AU$1)*('白止-S级品'!$D$2:$AV$26)),0)+IFERROR(SUMPRODUCT(('乐容-S级品'!$A$4:$A$32=$B172)*('乐容-S级品'!$L$3:$CA$3=AU$1)*('乐容-S级品'!$L$4:$CA$32)),0)</f>
      </c>
      <c r="AV172" s="280">
        <f>IFERROR(SUMPRODUCT(('控温被PRO-S级品'!$B$2:$B$10=$B172)*('控温被PRO-S级品'!$E$1:$BE$1=AV$1)*('控温被PRO-S级品'!$E$2:$BE$10)),0)+IFERROR(SUMPRODUCT(('冬被-S级品'!$B$2:$B$10=$B172)*('冬被-S级品'!$E$1:$AW$1=AV$1)*('冬被-S级品'!$E$2:$AW$10)),0)+IFERROR(SUMPRODUCT(('白止-S级品'!$A$2:$A$26=$B172)*('白止-S级品'!$D$1:$AV$1=AV$1)*('白止-S级品'!$D$2:$AV$26)),0)+IFERROR(SUMPRODUCT(('乐容-S级品'!$A$4:$A$32=$B172)*('乐容-S级品'!$L$3:$CA$3=AV$1)*('乐容-S级品'!$L$4:$CA$32)),0)</f>
      </c>
      <c r="AW172" s="280">
        <f>IFERROR(SUMPRODUCT(('控温被PRO-S级品'!$B$2:$B$10=$B172)*('控温被PRO-S级品'!$E$1:$BE$1=AW$1)*('控温被PRO-S级品'!$E$2:$BE$10)),0)+IFERROR(SUMPRODUCT(('冬被-S级品'!$B$2:$B$10=$B172)*('冬被-S级品'!$E$1:$AW$1=AW$1)*('冬被-S级品'!$E$2:$AW$10)),0)+IFERROR(SUMPRODUCT(('白止-S级品'!$A$2:$A$26=$B172)*('白止-S级品'!$D$1:$AV$1=AW$1)*('白止-S级品'!$D$2:$AV$26)),0)+IFERROR(SUMPRODUCT(('乐容-S级品'!$A$4:$A$32=$B172)*('乐容-S级品'!$L$3:$CA$3=AW$1)*('乐容-S级品'!$L$4:$CA$32)),0)</f>
      </c>
      <c r="AX172" s="280">
        <f>IFERROR(SUMPRODUCT(('控温被PRO-S级品'!$B$2:$B$10=$B172)*('控温被PRO-S级品'!$E$1:$BE$1=AX$1)*('控温被PRO-S级品'!$E$2:$BE$10)),0)+IFERROR(SUMPRODUCT(('冬被-S级品'!$B$2:$B$10=$B172)*('冬被-S级品'!$E$1:$AW$1=AX$1)*('冬被-S级品'!$E$2:$AW$10)),0)+IFERROR(SUMPRODUCT(('白止-S级品'!$A$2:$A$26=$B172)*('白止-S级品'!$D$1:$AV$1=AX$1)*('白止-S级品'!$D$2:$AV$26)),0)+IFERROR(SUMPRODUCT(('乐容-S级品'!$A$4:$A$32=$B172)*('乐容-S级品'!$L$3:$CA$3=AX$1)*('乐容-S级品'!$L$4:$CA$32)),0)</f>
      </c>
      <c r="AY172" s="280">
        <f>IFERROR(SUMPRODUCT(('控温被PRO-S级品'!$B$2:$B$10=$B172)*('控温被PRO-S级品'!$E$1:$BE$1=AY$1)*('控温被PRO-S级品'!$E$2:$BE$10)),0)+IFERROR(SUMPRODUCT(('冬被-S级品'!$B$2:$B$10=$B172)*('冬被-S级品'!$E$1:$AW$1=AY$1)*('冬被-S级品'!$E$2:$AW$10)),0)+IFERROR(SUMPRODUCT(('白止-S级品'!$A$2:$A$26=$B172)*('白止-S级品'!$D$1:$AV$1=AY$1)*('白止-S级品'!$D$2:$AV$26)),0)+IFERROR(SUMPRODUCT(('乐容-S级品'!$A$4:$A$32=$B172)*('乐容-S级品'!$L$3:$CA$3=AY$1)*('乐容-S级品'!$L$4:$CA$32)),0)</f>
      </c>
      <c r="AZ172" s="280">
        <f>IFERROR(SUMPRODUCT(('控温被PRO-S级品'!$B$2:$B$10=$B172)*('控温被PRO-S级品'!$E$1:$BE$1=AZ$1)*('控温被PRO-S级品'!$E$2:$BE$10)),0)+IFERROR(SUMPRODUCT(('冬被-S级品'!$B$2:$B$10=$B172)*('冬被-S级品'!$E$1:$AW$1=AZ$1)*('冬被-S级品'!$E$2:$AW$10)),0)+IFERROR(SUMPRODUCT(('白止-S级品'!$A$2:$A$26=$B172)*('白止-S级品'!$D$1:$AV$1=AZ$1)*('白止-S级品'!$D$2:$AV$26)),0)+IFERROR(SUMPRODUCT(('乐容-S级品'!$A$4:$A$32=$B172)*('乐容-S级品'!$L$3:$CA$3=AZ$1)*('乐容-S级品'!$L$4:$CA$32)),0)</f>
      </c>
      <c r="BA172" s="280">
        <f>IFERROR(SUMPRODUCT(('控温被PRO-S级品'!$B$2:$B$10=$B172)*('控温被PRO-S级品'!$E$1:$BE$1=BA$1)*('控温被PRO-S级品'!$E$2:$BE$10)),0)+IFERROR(SUMPRODUCT(('冬被-S级品'!$B$2:$B$10=$B172)*('冬被-S级品'!$E$1:$AW$1=BA$1)*('冬被-S级品'!$E$2:$AW$10)),0)+IFERROR(SUMPRODUCT(('白止-S级品'!$A$2:$A$26=$B172)*('白止-S级品'!$D$1:$AV$1=BA$1)*('白止-S级品'!$D$2:$AV$26)),0)+IFERROR(SUMPRODUCT(('乐容-S级品'!$A$4:$A$32=$B172)*('乐容-S级品'!$L$3:$CA$3=BA$1)*('乐容-S级品'!$L$4:$CA$32)),0)</f>
      </c>
      <c r="BB172" s="280">
        <f>IFERROR(SUMPRODUCT(('控温被PRO-S级品'!$B$2:$B$10=$B172)*('控温被PRO-S级品'!$E$1:$BE$1=BB$1)*('控温被PRO-S级品'!$E$2:$BE$10)),0)+IFERROR(SUMPRODUCT(('冬被-S级品'!$B$2:$B$10=$B172)*('冬被-S级品'!$E$1:$AW$1=BB$1)*('冬被-S级品'!$E$2:$AW$10)),0)+IFERROR(SUMPRODUCT(('白止-S级品'!$A$2:$A$26=$B172)*('白止-S级品'!$D$1:$AV$1=BB$1)*('白止-S级品'!$D$2:$AV$26)),0)+IFERROR(SUMPRODUCT(('乐容-S级品'!$A$4:$A$32=$B172)*('乐容-S级品'!$L$3:$CA$3=BB$1)*('乐容-S级品'!$L$4:$CA$32)),0)</f>
      </c>
      <c r="BC172" s="280">
        <f>IFERROR(SUMPRODUCT(('控温被PRO-S级品'!$B$2:$B$10=$B172)*('控温被PRO-S级品'!$E$1:$BE$1=BC$1)*('控温被PRO-S级品'!$E$2:$BE$10)),0)+IFERROR(SUMPRODUCT(('冬被-S级品'!$B$2:$B$10=$B172)*('冬被-S级品'!$E$1:$AW$1=BC$1)*('冬被-S级品'!$E$2:$AW$10)),0)+IFERROR(SUMPRODUCT(('白止-S级品'!$A$2:$A$26=$B172)*('白止-S级品'!$D$1:$AV$1=BC$1)*('白止-S级品'!$D$2:$AV$26)),0)+IFERROR(SUMPRODUCT(('乐容-S级品'!$A$4:$A$32=$B172)*('乐容-S级品'!$L$3:$CA$3=BC$1)*('乐容-S级品'!$L$4:$CA$32)),0)</f>
      </c>
      <c r="BD172" s="280">
        <f>IFERROR(SUMPRODUCT(('控温被PRO-S级品'!$B$2:$B$10=$B172)*('控温被PRO-S级品'!$E$1:$BE$1=BD$1)*('控温被PRO-S级品'!$E$2:$BE$10)),0)+IFERROR(SUMPRODUCT(('冬被-S级品'!$B$2:$B$10=$B172)*('冬被-S级品'!$E$1:$AW$1=BD$1)*('冬被-S级品'!$E$2:$AW$10)),0)+IFERROR(SUMPRODUCT(('白止-S级品'!$A$2:$A$26=$B172)*('白止-S级品'!$D$1:$AV$1=BD$1)*('白止-S级品'!$D$2:$AV$26)),0)+IFERROR(SUMPRODUCT(('乐容-S级品'!$A$4:$A$32=$B172)*('乐容-S级品'!$L$3:$CA$3=BD$1)*('乐容-S级品'!$L$4:$CA$32)),0)</f>
      </c>
      <c r="BE172" s="280">
        <f>IFERROR(SUMPRODUCT(('控温被PRO-S级品'!$B$2:$B$10=$B172)*('控温被PRO-S级品'!$E$1:$BE$1=BE$1)*('控温被PRO-S级品'!$E$2:$BE$10)),0)+IFERROR(SUMPRODUCT(('冬被-S级品'!$B$2:$B$10=$B172)*('冬被-S级品'!$E$1:$AW$1=BE$1)*('冬被-S级品'!$E$2:$AW$10)),0)+IFERROR(SUMPRODUCT(('白止-S级品'!$A$2:$A$26=$B172)*('白止-S级品'!$D$1:$AV$1=BE$1)*('白止-S级品'!$D$2:$AV$26)),0)+IFERROR(SUMPRODUCT(('乐容-S级品'!$A$4:$A$32=$B172)*('乐容-S级品'!$L$3:$CA$3=BE$1)*('乐容-S级品'!$L$4:$CA$32)),0)</f>
      </c>
      <c r="BF172" s="280">
        <f>IFERROR(SUMPRODUCT(('控温被PRO-S级品'!$B$2:$B$10=$B172)*('控温被PRO-S级品'!$E$1:$BE$1=BF$1)*('控温被PRO-S级品'!$E$2:$BE$10)),0)+IFERROR(SUMPRODUCT(('冬被-S级品'!$B$2:$B$10=$B172)*('冬被-S级品'!$E$1:$AW$1=BF$1)*('冬被-S级品'!$E$2:$AW$10)),0)+IFERROR(SUMPRODUCT(('白止-S级品'!$A$2:$A$26=$B172)*('白止-S级品'!$D$1:$AV$1=BF$1)*('白止-S级品'!$D$2:$AV$26)),0)+IFERROR(SUMPRODUCT(('乐容-S级品'!$A$4:$A$32=$B172)*('乐容-S级品'!$L$3:$CA$3=BF$1)*('乐容-S级品'!$L$4:$CA$32)),0)</f>
      </c>
      <c r="BG172" s="280">
        <f>IFERROR(SUMPRODUCT(('控温被PRO-S级品'!$B$2:$B$10=$B172)*('控温被PRO-S级品'!$E$1:$BE$1=BG$1)*('控温被PRO-S级品'!$E$2:$BE$10)),0)+IFERROR(SUMPRODUCT(('冬被-S级品'!$B$2:$B$10=$B172)*('冬被-S级品'!$E$1:$AW$1=BG$1)*('冬被-S级品'!$E$2:$AW$10)),0)+IFERROR(SUMPRODUCT(('白止-S级品'!$A$2:$A$26=$B172)*('白止-S级品'!$D$1:$AV$1=BG$1)*('白止-S级品'!$D$2:$AV$26)),0)+IFERROR(SUMPRODUCT(('乐容-S级品'!$A$4:$A$32=$B172)*('乐容-S级品'!$L$3:$CA$3=BG$1)*('乐容-S级品'!$L$4:$CA$32)),0)</f>
      </c>
      <c r="BH172" s="280">
        <f>IFERROR(SUMPRODUCT(('控温被PRO-S级品'!$B$2:$B$10=$B172)*('控温被PRO-S级品'!$E$1:$BE$1=BH$1)*('控温被PRO-S级品'!$E$2:$BE$10)),0)+IFERROR(SUMPRODUCT(('冬被-S级品'!$B$2:$B$10=$B172)*('冬被-S级品'!$E$1:$AW$1=BH$1)*('冬被-S级品'!$E$2:$AW$10)),0)+IFERROR(SUMPRODUCT(('白止-S级品'!$A$2:$A$26=$B172)*('白止-S级品'!$D$1:$AV$1=BH$1)*('白止-S级品'!$D$2:$AV$26)),0)+IFERROR(SUMPRODUCT(('乐容-S级品'!$A$4:$A$32=$B172)*('乐容-S级品'!$L$3:$CA$3=BH$1)*('乐容-S级品'!$L$4:$CA$32)),0)</f>
      </c>
      <c r="BI172" s="280">
        <f>IFERROR(SUMPRODUCT(('控温被PRO-S级品'!$B$2:$B$10=$B172)*('控温被PRO-S级品'!$E$1:$BE$1=BI$1)*('控温被PRO-S级品'!$E$2:$BE$10)),0)+IFERROR(SUMPRODUCT(('冬被-S级品'!$B$2:$B$10=$B172)*('冬被-S级品'!$E$1:$AW$1=BI$1)*('冬被-S级品'!$E$2:$AW$10)),0)+IFERROR(SUMPRODUCT(('白止-S级品'!$A$2:$A$26=$B172)*('白止-S级品'!$D$1:$AV$1=BI$1)*('白止-S级品'!$D$2:$AV$26)),0)+IFERROR(SUMPRODUCT(('乐容-S级品'!$A$4:$A$32=$B172)*('乐容-S级品'!$L$3:$CA$3=BI$1)*('乐容-S级品'!$L$4:$CA$32)),0)</f>
      </c>
      <c r="BJ172" s="280">
        <f>IFERROR(SUMPRODUCT(('控温被PRO-S级品'!$B$2:$B$10=$B172)*('控温被PRO-S级品'!$E$1:$BE$1=BJ$1)*('控温被PRO-S级品'!$E$2:$BE$10)),0)+IFERROR(SUMPRODUCT(('冬被-S级品'!$B$2:$B$10=$B172)*('冬被-S级品'!$E$1:$AW$1=BJ$1)*('冬被-S级品'!$E$2:$AW$10)),0)+IFERROR(SUMPRODUCT(('白止-S级品'!$A$2:$A$26=$B172)*('白止-S级品'!$D$1:$AV$1=BJ$1)*('白止-S级品'!$D$2:$AV$26)),0)+IFERROR(SUMPRODUCT(('乐容-S级品'!$A$4:$A$32=$B172)*('乐容-S级品'!$L$3:$CA$3=BJ$1)*('乐容-S级品'!$L$4:$CA$32)),0)</f>
      </c>
      <c r="BK172" s="280">
        <f>IFERROR(SUMPRODUCT(('控温被PRO-S级品'!$B$2:$B$10=$B172)*('控温被PRO-S级品'!$E$1:$BE$1=BK$1)*('控温被PRO-S级品'!$E$2:$BE$10)),0)+IFERROR(SUMPRODUCT(('冬被-S级品'!$B$2:$B$10=$B172)*('冬被-S级品'!$E$1:$AW$1=BK$1)*('冬被-S级品'!$E$2:$AW$10)),0)+IFERROR(SUMPRODUCT(('白止-S级品'!$A$2:$A$26=$B172)*('白止-S级品'!$D$1:$AV$1=BK$1)*('白止-S级品'!$D$2:$AV$26)),0)+IFERROR(SUMPRODUCT(('乐容-S级品'!$A$4:$A$32=$B172)*('乐容-S级品'!$L$3:$CA$3=BK$1)*('乐容-S级品'!$L$4:$CA$32)),0)</f>
      </c>
      <c r="BL172" s="280">
        <f>IFERROR(SUMPRODUCT(('控温被PRO-S级品'!$B$2:$B$10=$B172)*('控温被PRO-S级品'!$E$1:$BE$1=BL$1)*('控温被PRO-S级品'!$E$2:$BE$10)),0)+IFERROR(SUMPRODUCT(('冬被-S级品'!$B$2:$B$10=$B172)*('冬被-S级品'!$E$1:$AW$1=BL$1)*('冬被-S级品'!$E$2:$AW$10)),0)+IFERROR(SUMPRODUCT(('白止-S级品'!$A$2:$A$26=$B172)*('白止-S级品'!$D$1:$AV$1=BL$1)*('白止-S级品'!$D$2:$AV$26)),0)+IFERROR(SUMPRODUCT(('乐容-S级品'!$A$4:$A$32=$B172)*('乐容-S级品'!$L$3:$CA$3=BL$1)*('乐容-S级品'!$L$4:$CA$32)),0)</f>
      </c>
      <c r="BM172" s="280">
        <f>IFERROR(SUMPRODUCT(('控温被PRO-S级品'!$B$2:$B$10=$B172)*('控温被PRO-S级品'!$E$1:$BE$1=BM$1)*('控温被PRO-S级品'!$E$2:$BE$10)),0)+IFERROR(SUMPRODUCT(('冬被-S级品'!$B$2:$B$10=$B172)*('冬被-S级品'!$E$1:$AW$1=BM$1)*('冬被-S级品'!$E$2:$AW$10)),0)+IFERROR(SUMPRODUCT(('白止-S级品'!$A$2:$A$26=$B172)*('白止-S级品'!$D$1:$AV$1=BM$1)*('白止-S级品'!$D$2:$AV$26)),0)+IFERROR(SUMPRODUCT(('乐容-S级品'!$A$4:$A$32=$B172)*('乐容-S级品'!$L$3:$CA$3=BM$1)*('乐容-S级品'!$L$4:$CA$32)),0)</f>
      </c>
      <c r="BN172" s="280">
        <f>IFERROR(SUMPRODUCT(('控温被PRO-S级品'!$B$2:$B$10=$B172)*('控温被PRO-S级品'!$E$1:$BE$1=BN$1)*('控温被PRO-S级品'!$E$2:$BE$10)),0)+IFERROR(SUMPRODUCT(('冬被-S级品'!$B$2:$B$10=$B172)*('冬被-S级品'!$E$1:$AW$1=BN$1)*('冬被-S级品'!$E$2:$AW$10)),0)+IFERROR(SUMPRODUCT(('白止-S级品'!$A$2:$A$26=$B172)*('白止-S级品'!$D$1:$AV$1=BN$1)*('白止-S级品'!$D$2:$AV$26)),0)+IFERROR(SUMPRODUCT(('乐容-S级品'!$A$4:$A$32=$B172)*('乐容-S级品'!$L$3:$CA$3=BN$1)*('乐容-S级品'!$L$4:$CA$32)),0)</f>
      </c>
      <c r="BO172" s="280">
        <f>IFERROR(SUMPRODUCT(('控温被PRO-S级品'!$B$2:$B$10=$B172)*('控温被PRO-S级品'!$E$1:$BE$1=BO$1)*('控温被PRO-S级品'!$E$2:$BE$10)),0)+IFERROR(SUMPRODUCT(('冬被-S级品'!$B$2:$B$10=$B172)*('冬被-S级品'!$E$1:$AW$1=BO$1)*('冬被-S级品'!$E$2:$AW$10)),0)+IFERROR(SUMPRODUCT(('白止-S级品'!$A$2:$A$26=$B172)*('白止-S级品'!$D$1:$AV$1=BO$1)*('白止-S级品'!$D$2:$AV$26)),0)+IFERROR(SUMPRODUCT(('乐容-S级品'!$A$4:$A$32=$B172)*('乐容-S级品'!$L$3:$CA$3=BO$1)*('乐容-S级品'!$L$4:$CA$32)),0)</f>
      </c>
      <c r="BP172" s="280">
        <f>IFERROR(SUMPRODUCT(('控温被PRO-S级品'!$B$2:$B$10=$B172)*('控温被PRO-S级品'!$E$1:$BE$1=BP$1)*('控温被PRO-S级品'!$E$2:$BE$10)),0)+IFERROR(SUMPRODUCT(('冬被-S级品'!$B$2:$B$10=$B172)*('冬被-S级品'!$E$1:$AW$1=BP$1)*('冬被-S级品'!$E$2:$AW$10)),0)+IFERROR(SUMPRODUCT(('白止-S级品'!$A$2:$A$26=$B172)*('白止-S级品'!$D$1:$AV$1=BP$1)*('白止-S级品'!$D$2:$AV$26)),0)+IFERROR(SUMPRODUCT(('乐容-S级品'!$A$4:$A$32=$B172)*('乐容-S级品'!$L$3:$CA$3=BP$1)*('乐容-S级品'!$L$4:$CA$32)),0)</f>
      </c>
      <c r="BQ172" s="280">
        <f>IFERROR(SUMPRODUCT(('控温被PRO-S级品'!$B$2:$B$10=$B172)*('控温被PRO-S级品'!$E$1:$BE$1=BQ$1)*('控温被PRO-S级品'!$E$2:$BE$10)),0)+IFERROR(SUMPRODUCT(('冬被-S级品'!$B$2:$B$10=$B172)*('冬被-S级品'!$E$1:$AW$1=BQ$1)*('冬被-S级品'!$E$2:$AW$10)),0)+IFERROR(SUMPRODUCT(('白止-S级品'!$A$2:$A$26=$B172)*('白止-S级品'!$D$1:$AV$1=BQ$1)*('白止-S级品'!$D$2:$AV$26)),0)+IFERROR(SUMPRODUCT(('乐容-S级品'!$A$4:$A$32=$B172)*('乐容-S级品'!$L$3:$CA$3=BQ$1)*('乐容-S级品'!$L$4:$CA$32)),0)</f>
      </c>
      <c r="BR172" s="280">
        <f>IFERROR(SUMPRODUCT(('控温被PRO-S级品'!$B$2:$B$10=$B172)*('控温被PRO-S级品'!$E$1:$BE$1=BR$1)*('控温被PRO-S级品'!$E$2:$BE$10)),0)+IFERROR(SUMPRODUCT(('冬被-S级品'!$B$2:$B$10=$B172)*('冬被-S级品'!$E$1:$AW$1=BR$1)*('冬被-S级品'!$E$2:$AW$10)),0)+IFERROR(SUMPRODUCT(('白止-S级品'!$A$2:$A$26=$B172)*('白止-S级品'!$D$1:$AV$1=BR$1)*('白止-S级品'!$D$2:$AV$26)),0)+IFERROR(SUMPRODUCT(('乐容-S级品'!$A$4:$A$32=$B172)*('乐容-S级品'!$L$3:$CA$3=BR$1)*('乐容-S级品'!$L$4:$CA$32)),0)</f>
      </c>
      <c r="BS172" s="280">
        <f>IFERROR(SUMPRODUCT(('控温被PRO-S级品'!$B$2:$B$10=$B172)*('控温被PRO-S级品'!$E$1:$BE$1=BS$1)*('控温被PRO-S级品'!$E$2:$BE$10)),0)+IFERROR(SUMPRODUCT(('冬被-S级品'!$B$2:$B$10=$B172)*('冬被-S级品'!$E$1:$AW$1=BS$1)*('冬被-S级品'!$E$2:$AW$10)),0)+IFERROR(SUMPRODUCT(('白止-S级品'!$A$2:$A$26=$B172)*('白止-S级品'!$D$1:$AV$1=BS$1)*('白止-S级品'!$D$2:$AV$26)),0)+IFERROR(SUMPRODUCT(('乐容-S级品'!$A$4:$A$32=$B172)*('乐容-S级品'!$L$3:$CA$3=BS$1)*('乐容-S级品'!$L$4:$CA$32)),0)</f>
      </c>
      <c r="BT172" s="280">
        <f>IFERROR(SUMPRODUCT(('控温被PRO-S级品'!$B$2:$B$10=$B172)*('控温被PRO-S级品'!$E$1:$BE$1=BT$1)*('控温被PRO-S级品'!$E$2:$BE$10)),0)+IFERROR(SUMPRODUCT(('冬被-S级品'!$B$2:$B$10=$B172)*('冬被-S级品'!$E$1:$AW$1=BT$1)*('冬被-S级品'!$E$2:$AW$10)),0)+IFERROR(SUMPRODUCT(('白止-S级品'!$A$2:$A$26=$B172)*('白止-S级品'!$D$1:$AV$1=BT$1)*('白止-S级品'!$D$2:$AV$26)),0)+IFERROR(SUMPRODUCT(('乐容-S级品'!$A$4:$A$32=$B172)*('乐容-S级品'!$L$3:$CA$3=BT$1)*('乐容-S级品'!$L$4:$CA$32)),0)</f>
      </c>
      <c r="BU172" s="280">
        <f>IFERROR(SUMPRODUCT(('控温被PRO-S级品'!$B$2:$B$10=$B172)*('控温被PRO-S级品'!$E$1:$BE$1=BU$1)*('控温被PRO-S级品'!$E$2:$BE$10)),0)+IFERROR(SUMPRODUCT(('冬被-S级品'!$B$2:$B$10=$B172)*('冬被-S级品'!$E$1:$AW$1=BU$1)*('冬被-S级品'!$E$2:$AW$10)),0)+IFERROR(SUMPRODUCT(('白止-S级品'!$A$2:$A$26=$B172)*('白止-S级品'!$D$1:$AV$1=BU$1)*('白止-S级品'!$D$2:$AV$26)),0)+IFERROR(SUMPRODUCT(('乐容-S级品'!$A$4:$A$32=$B172)*('乐容-S级品'!$L$3:$CA$3=BU$1)*('乐容-S级品'!$L$4:$CA$32)),0)</f>
      </c>
      <c r="BV172" s="280">
        <f>IFERROR(SUMPRODUCT(('控温被PRO-S级品'!$B$2:$B$10=$B172)*('控温被PRO-S级品'!$E$1:$BE$1=BV$1)*('控温被PRO-S级品'!$E$2:$BE$10)),0)+IFERROR(SUMPRODUCT(('冬被-S级品'!$B$2:$B$10=$B172)*('冬被-S级品'!$E$1:$AW$1=BV$1)*('冬被-S级品'!$E$2:$AW$10)),0)+IFERROR(SUMPRODUCT(('白止-S级品'!$A$2:$A$26=$B172)*('白止-S级品'!$D$1:$AV$1=BV$1)*('白止-S级品'!$D$2:$AV$26)),0)+IFERROR(SUMPRODUCT(('乐容-S级品'!$A$4:$A$32=$B172)*('乐容-S级品'!$L$3:$CA$3=BV$1)*('乐容-S级品'!$L$4:$CA$32)),0)</f>
      </c>
      <c r="BW172" s="280">
        <f>IFERROR(SUMPRODUCT(('控温被PRO-S级品'!$B$2:$B$10=$B172)*('控温被PRO-S级品'!$E$1:$BE$1=BW$1)*('控温被PRO-S级品'!$E$2:$BE$10)),0)+IFERROR(SUMPRODUCT(('冬被-S级品'!$B$2:$B$10=$B172)*('冬被-S级品'!$E$1:$AW$1=BW$1)*('冬被-S级品'!$E$2:$AW$10)),0)+IFERROR(SUMPRODUCT(('白止-S级品'!$A$2:$A$26=$B172)*('白止-S级品'!$D$1:$AV$1=BW$1)*('白止-S级品'!$D$2:$AV$26)),0)+IFERROR(SUMPRODUCT(('乐容-S级品'!$A$4:$A$32=$B172)*('乐容-S级品'!$L$3:$CA$3=BW$1)*('乐容-S级品'!$L$4:$CA$32)),0)</f>
      </c>
      <c r="BX172" s="280">
        <f>IFERROR(SUMPRODUCT(('控温被PRO-S级品'!$B$2:$B$10=$B172)*('控温被PRO-S级品'!$E$1:$BE$1=BX$1)*('控温被PRO-S级品'!$E$2:$BE$10)),0)+IFERROR(SUMPRODUCT(('冬被-S级品'!$B$2:$B$10=$B172)*('冬被-S级品'!$E$1:$AW$1=BX$1)*('冬被-S级品'!$E$2:$AW$10)),0)+IFERROR(SUMPRODUCT(('白止-S级品'!$A$2:$A$26=$B172)*('白止-S级品'!$D$1:$AV$1=BX$1)*('白止-S级品'!$D$2:$AV$26)),0)+IFERROR(SUMPRODUCT(('乐容-S级品'!$A$4:$A$32=$B172)*('乐容-S级品'!$L$3:$CA$3=BX$1)*('乐容-S级品'!$L$4:$CA$32)),0)</f>
      </c>
      <c r="BY172" s="280">
        <f>IFERROR(SUMPRODUCT(('控温被PRO-S级品'!$B$2:$B$10=$B172)*('控温被PRO-S级品'!$E$1:$BE$1=BY$1)*('控温被PRO-S级品'!$E$2:$BE$10)),0)+IFERROR(SUMPRODUCT(('冬被-S级品'!$B$2:$B$10=$B172)*('冬被-S级品'!$E$1:$AW$1=BY$1)*('冬被-S级品'!$E$2:$AW$10)),0)+IFERROR(SUMPRODUCT(('白止-S级品'!$A$2:$A$26=$B172)*('白止-S级品'!$D$1:$AV$1=BY$1)*('白止-S级品'!$D$2:$AV$26)),0)+IFERROR(SUMPRODUCT(('乐容-S级品'!$A$4:$A$32=$B172)*('乐容-S级品'!$L$3:$CA$3=BY$1)*('乐容-S级品'!$L$4:$CA$32)),0)</f>
      </c>
      <c r="BZ172" s="280">
        <f>IFERROR(SUMPRODUCT(('控温被PRO-S级品'!$B$2:$B$10=$B172)*('控温被PRO-S级品'!$E$1:$BE$1=BZ$1)*('控温被PRO-S级品'!$E$2:$BE$10)),0)+IFERROR(SUMPRODUCT(('冬被-S级品'!$B$2:$B$10=$B172)*('冬被-S级品'!$E$1:$AW$1=BZ$1)*('冬被-S级品'!$E$2:$AW$10)),0)+IFERROR(SUMPRODUCT(('白止-S级品'!$A$2:$A$26=$B172)*('白止-S级品'!$D$1:$AV$1=BZ$1)*('白止-S级品'!$D$2:$AV$26)),0)+IFERROR(SUMPRODUCT(('乐容-S级品'!$A$4:$A$32=$B172)*('乐容-S级品'!$L$3:$CA$3=BZ$1)*('乐容-S级品'!$L$4:$CA$32)),0)</f>
      </c>
      <c r="CA172" s="280">
        <f>IFERROR(SUMPRODUCT(('控温被PRO-S级品'!$B$2:$B$10=$B172)*('控温被PRO-S级品'!$E$1:$BE$1=CA$1)*('控温被PRO-S级品'!$E$2:$BE$10)),0)+IFERROR(SUMPRODUCT(('冬被-S级品'!$B$2:$B$10=$B172)*('冬被-S级品'!$E$1:$AW$1=CA$1)*('冬被-S级品'!$E$2:$AW$10)),0)+IFERROR(SUMPRODUCT(('白止-S级品'!$A$2:$A$26=$B172)*('白止-S级品'!$D$1:$AV$1=CA$1)*('白止-S级品'!$D$2:$AV$26)),0)+IFERROR(SUMPRODUCT(('乐容-S级品'!$A$4:$A$32=$B172)*('乐容-S级品'!$L$3:$CA$3=CA$1)*('乐容-S级品'!$L$4:$CA$32)),0)</f>
      </c>
      <c r="CB172" s="280">
        <f>IFERROR(SUMPRODUCT(('控温被PRO-S级品'!$B$2:$B$10=$B172)*('控温被PRO-S级品'!$E$1:$BE$1=CB$1)*('控温被PRO-S级品'!$E$2:$BE$10)),0)+IFERROR(SUMPRODUCT(('冬被-S级品'!$B$2:$B$10=$B172)*('冬被-S级品'!$E$1:$AW$1=CB$1)*('冬被-S级品'!$E$2:$AW$10)),0)+IFERROR(SUMPRODUCT(('白止-S级品'!$A$2:$A$26=$B172)*('白止-S级品'!$D$1:$AV$1=CB$1)*('白止-S级品'!$D$2:$AV$26)),0)+IFERROR(SUMPRODUCT(('乐容-S级品'!$A$4:$A$32=$B172)*('乐容-S级品'!$L$3:$CA$3=CB$1)*('乐容-S级品'!$L$4:$CA$32)),0)</f>
      </c>
      <c r="CC172" s="280">
        <f>IFERROR(SUMPRODUCT(('控温被PRO-S级品'!$B$2:$B$10=$B172)*('控温被PRO-S级品'!$E$1:$BE$1=CC$1)*('控温被PRO-S级品'!$E$2:$BE$10)),0)+IFERROR(SUMPRODUCT(('冬被-S级品'!$B$2:$B$10=$B172)*('冬被-S级品'!$E$1:$AW$1=CC$1)*('冬被-S级品'!$E$2:$AW$10)),0)+IFERROR(SUMPRODUCT(('白止-S级品'!$A$2:$A$26=$B172)*('白止-S级品'!$D$1:$AV$1=CC$1)*('白止-S级品'!$D$2:$AV$26)),0)+IFERROR(SUMPRODUCT(('乐容-S级品'!$A$4:$A$32=$B172)*('乐容-S级品'!$L$3:$CA$3=CC$1)*('乐容-S级品'!$L$4:$CA$32)),0)</f>
      </c>
      <c r="CD172" s="280">
        <f>IFERROR(SUMPRODUCT(('控温被PRO-S级品'!$B$2:$B$10=$B172)*('控温被PRO-S级品'!$E$1:$BE$1=CD$1)*('控温被PRO-S级品'!$E$2:$BE$10)),0)+IFERROR(SUMPRODUCT(('冬被-S级品'!$B$2:$B$10=$B172)*('冬被-S级品'!$E$1:$AW$1=CD$1)*('冬被-S级品'!$E$2:$AW$10)),0)+IFERROR(SUMPRODUCT(('白止-S级品'!$A$2:$A$26=$B172)*('白止-S级品'!$D$1:$AV$1=CD$1)*('白止-S级品'!$D$2:$AV$26)),0)+IFERROR(SUMPRODUCT(('乐容-S级品'!$A$4:$A$32=$B172)*('乐容-S级品'!$L$3:$CA$3=CD$1)*('乐容-S级品'!$L$4:$CA$32)),0)</f>
      </c>
      <c r="CE172" s="280">
        <f>IFERROR(SUMPRODUCT(('控温被PRO-S级品'!$B$2:$B$10=$B172)*('控温被PRO-S级品'!$E$1:$BE$1=CE$1)*('控温被PRO-S级品'!$E$2:$BE$10)),0)+IFERROR(SUMPRODUCT(('冬被-S级品'!$B$2:$B$10=$B172)*('冬被-S级品'!$E$1:$AW$1=CE$1)*('冬被-S级品'!$E$2:$AW$10)),0)+IFERROR(SUMPRODUCT(('白止-S级品'!$A$2:$A$26=$B172)*('白止-S级品'!$D$1:$AV$1=CE$1)*('白止-S级品'!$D$2:$AV$26)),0)+IFERROR(SUMPRODUCT(('乐容-S级品'!$A$4:$A$32=$B172)*('乐容-S级品'!$L$3:$CA$3=CE$1)*('乐容-S级品'!$L$4:$CA$32)),0)</f>
      </c>
      <c r="CF172" s="280">
        <f>IFERROR(SUMPRODUCT(('控温被PRO-S级品'!$B$2:$B$10=$B172)*('控温被PRO-S级品'!$E$1:$BE$1=CF$1)*('控温被PRO-S级品'!$E$2:$BE$10)),0)+IFERROR(SUMPRODUCT(('冬被-S级品'!$B$2:$B$10=$B172)*('冬被-S级品'!$E$1:$AW$1=CF$1)*('冬被-S级品'!$E$2:$AW$10)),0)+IFERROR(SUMPRODUCT(('白止-S级品'!$A$2:$A$26=$B172)*('白止-S级品'!$D$1:$AV$1=CF$1)*('白止-S级品'!$D$2:$AV$26)),0)+IFERROR(SUMPRODUCT(('乐容-S级品'!$A$4:$A$32=$B172)*('乐容-S级品'!$L$3:$CA$3=CF$1)*('乐容-S级品'!$L$4:$CA$32)),0)</f>
      </c>
      <c r="CG172" s="280">
        <f>IFERROR(SUMPRODUCT(('控温被PRO-S级品'!$B$2:$B$10=$B172)*('控温被PRO-S级品'!$E$1:$BE$1=CG$1)*('控温被PRO-S级品'!$E$2:$BE$10)),0)+IFERROR(SUMPRODUCT(('冬被-S级品'!$B$2:$B$10=$B172)*('冬被-S级品'!$E$1:$AW$1=CG$1)*('冬被-S级品'!$E$2:$AW$10)),0)+IFERROR(SUMPRODUCT(('白止-S级品'!$A$2:$A$26=$B172)*('白止-S级品'!$D$1:$AV$1=CG$1)*('白止-S级品'!$D$2:$AV$26)),0)+IFERROR(SUMPRODUCT(('乐容-S级品'!$A$4:$A$32=$B172)*('乐容-S级品'!$L$3:$CA$3=CG$1)*('乐容-S级品'!$L$4:$CA$32)),0)</f>
      </c>
      <c r="CH172" s="280">
        <f>IFERROR(SUMPRODUCT(('控温被PRO-S级品'!$B$2:$B$10=$B172)*('控温被PRO-S级品'!$E$1:$BE$1=CH$1)*('控温被PRO-S级品'!$E$2:$BE$10)),0)+IFERROR(SUMPRODUCT(('冬被-S级品'!$B$2:$B$10=$B172)*('冬被-S级品'!$E$1:$AW$1=CH$1)*('冬被-S级品'!$E$2:$AW$10)),0)+IFERROR(SUMPRODUCT(('白止-S级品'!$A$2:$A$26=$B172)*('白止-S级品'!$D$1:$AV$1=CH$1)*('白止-S级品'!$D$2:$AV$26)),0)+IFERROR(SUMPRODUCT(('乐容-S级品'!$A$4:$A$32=$B172)*('乐容-S级品'!$L$3:$CA$3=CH$1)*('乐容-S级品'!$L$4:$CA$32)),0)</f>
      </c>
      <c r="CI172" s="280">
        <f>IFERROR(SUMPRODUCT(('控温被PRO-S级品'!$B$2:$B$10=$B172)*('控温被PRO-S级品'!$E$1:$BE$1=CI$1)*('控温被PRO-S级品'!$E$2:$BE$10)),0)+IFERROR(SUMPRODUCT(('冬被-S级品'!$B$2:$B$10=$B172)*('冬被-S级品'!$E$1:$AW$1=CI$1)*('冬被-S级品'!$E$2:$AW$10)),0)+IFERROR(SUMPRODUCT(('白止-S级品'!$A$2:$A$26=$B172)*('白止-S级品'!$D$1:$AV$1=CI$1)*('白止-S级品'!$D$2:$AV$26)),0)+IFERROR(SUMPRODUCT(('乐容-S级品'!$A$4:$A$32=$B172)*('乐容-S级品'!$L$3:$CA$3=CI$1)*('乐容-S级品'!$L$4:$CA$32)),0)</f>
      </c>
      <c r="CJ172" s="280">
        <f>IFERROR(SUMPRODUCT(('控温被PRO-S级品'!$B$2:$B$10=$B172)*('控温被PRO-S级品'!$E$1:$BE$1=CJ$1)*('控温被PRO-S级品'!$E$2:$BE$10)),0)+IFERROR(SUMPRODUCT(('冬被-S级品'!$B$2:$B$10=$B172)*('冬被-S级品'!$E$1:$AW$1=CJ$1)*('冬被-S级品'!$E$2:$AW$10)),0)+IFERROR(SUMPRODUCT(('白止-S级品'!$A$2:$A$26=$B172)*('白止-S级品'!$D$1:$AV$1=CJ$1)*('白止-S级品'!$D$2:$AV$26)),0)+IFERROR(SUMPRODUCT(('乐容-S级品'!$A$4:$A$32=$B172)*('乐容-S级品'!$L$3:$CA$3=CJ$1)*('乐容-S级品'!$L$4:$CA$32)),0)</f>
      </c>
      <c r="CK172" s="280">
        <f>IFERROR(SUMPRODUCT(('控温被PRO-S级品'!$B$2:$B$10=$B172)*('控温被PRO-S级品'!$E$1:$BE$1=CK$1)*('控温被PRO-S级品'!$E$2:$BE$10)),0)+IFERROR(SUMPRODUCT(('冬被-S级品'!$B$2:$B$10=$B172)*('冬被-S级品'!$E$1:$AW$1=CK$1)*('冬被-S级品'!$E$2:$AW$10)),0)+IFERROR(SUMPRODUCT(('白止-S级品'!$A$2:$A$26=$B172)*('白止-S级品'!$D$1:$AV$1=CK$1)*('白止-S级品'!$D$2:$AV$26)),0)+IFERROR(SUMPRODUCT(('乐容-S级品'!$A$4:$A$32=$B172)*('乐容-S级品'!$L$3:$CA$3=CK$1)*('乐容-S级品'!$L$4:$CA$32)),0)</f>
      </c>
      <c r="CL172" s="280">
        <f>IFERROR(SUMPRODUCT(('控温被PRO-S级品'!$B$2:$B$10=$B172)*('控温被PRO-S级品'!$E$1:$BE$1=CL$1)*('控温被PRO-S级品'!$E$2:$BE$10)),0)+IFERROR(SUMPRODUCT(('冬被-S级品'!$B$2:$B$10=$B172)*('冬被-S级品'!$E$1:$AW$1=CL$1)*('冬被-S级品'!$E$2:$AW$10)),0)+IFERROR(SUMPRODUCT(('白止-S级品'!$A$2:$A$26=$B172)*('白止-S级品'!$D$1:$AV$1=CL$1)*('白止-S级品'!$D$2:$AV$26)),0)+IFERROR(SUMPRODUCT(('乐容-S级品'!$A$4:$A$32=$B172)*('乐容-S级品'!$L$3:$CA$3=CL$1)*('乐容-S级品'!$L$4:$CA$32)),0)</f>
      </c>
      <c r="CM172" s="280">
        <f>IFERROR(SUMPRODUCT(('控温被PRO-S级品'!$B$2:$B$10=$B172)*('控温被PRO-S级品'!$E$1:$BE$1=CM$1)*('控温被PRO-S级品'!$E$2:$BE$10)),0)+IFERROR(SUMPRODUCT(('冬被-S级品'!$B$2:$B$10=$B172)*('冬被-S级品'!$E$1:$AW$1=CM$1)*('冬被-S级品'!$E$2:$AW$10)),0)+IFERROR(SUMPRODUCT(('白止-S级品'!$A$2:$A$26=$B172)*('白止-S级品'!$D$1:$AV$1=CM$1)*('白止-S级品'!$D$2:$AV$26)),0)+IFERROR(SUMPRODUCT(('乐容-S级品'!$A$4:$A$32=$B172)*('乐容-S级品'!$L$3:$CA$3=CM$1)*('乐容-S级品'!$L$4:$CA$32)),0)</f>
      </c>
      <c r="CN172" s="280">
        <f>IFERROR(SUMPRODUCT(('控温被PRO-S级品'!$B$2:$B$10=$B172)*('控温被PRO-S级品'!$E$1:$BE$1=CN$1)*('控温被PRO-S级品'!$E$2:$BE$10)),0)+IFERROR(SUMPRODUCT(('冬被-S级品'!$B$2:$B$10=$B172)*('冬被-S级品'!$E$1:$AW$1=CN$1)*('冬被-S级品'!$E$2:$AW$10)),0)+IFERROR(SUMPRODUCT(('白止-S级品'!$A$2:$A$26=$B172)*('白止-S级品'!$D$1:$AV$1=CN$1)*('白止-S级品'!$D$2:$AV$26)),0)+IFERROR(SUMPRODUCT(('乐容-S级品'!$A$4:$A$32=$B172)*('乐容-S级品'!$L$3:$CA$3=CN$1)*('乐容-S级品'!$L$4:$CA$32)),0)</f>
      </c>
      <c r="CO172" s="280">
        <f>IFERROR(SUMPRODUCT(('控温被PRO-S级品'!$B$2:$B$10=$B172)*('控温被PRO-S级品'!$E$1:$BE$1=CO$1)*('控温被PRO-S级品'!$E$2:$BE$10)),0)+IFERROR(SUMPRODUCT(('冬被-S级品'!$B$2:$B$10=$B172)*('冬被-S级品'!$E$1:$AW$1=CO$1)*('冬被-S级品'!$E$2:$AW$10)),0)+IFERROR(SUMPRODUCT(('白止-S级品'!$A$2:$A$26=$B172)*('白止-S级品'!$D$1:$AV$1=CO$1)*('白止-S级品'!$D$2:$AV$26)),0)+IFERROR(SUMPRODUCT(('乐容-S级品'!$A$4:$A$32=$B172)*('乐容-S级品'!$L$3:$CA$3=CO$1)*('乐容-S级品'!$L$4:$CA$32)),0)</f>
      </c>
      <c r="CP172" s="280">
        <f>IFERROR(SUMPRODUCT(('控温被PRO-S级品'!$B$2:$B$10=$B172)*('控温被PRO-S级品'!$E$1:$BE$1=CP$1)*('控温被PRO-S级品'!$E$2:$BE$10)),0)+IFERROR(SUMPRODUCT(('冬被-S级品'!$B$2:$B$10=$B172)*('冬被-S级品'!$E$1:$AW$1=CP$1)*('冬被-S级品'!$E$2:$AW$10)),0)+IFERROR(SUMPRODUCT(('白止-S级品'!$A$2:$A$26=$B172)*('白止-S级品'!$D$1:$AV$1=CP$1)*('白止-S级品'!$D$2:$AV$26)),0)+IFERROR(SUMPRODUCT(('乐容-S级品'!$A$4:$A$32=$B172)*('乐容-S级品'!$L$3:$CA$3=CP$1)*('乐容-S级品'!$L$4:$CA$32)),0)</f>
      </c>
      <c r="CQ172" s="280">
        <f>IFERROR(SUMPRODUCT(('控温被PRO-S级品'!$B$2:$B$10=$B172)*('控温被PRO-S级品'!$E$1:$BE$1=CQ$1)*('控温被PRO-S级品'!$E$2:$BE$10)),0)+IFERROR(SUMPRODUCT(('冬被-S级品'!$B$2:$B$10=$B172)*('冬被-S级品'!$E$1:$AW$1=CQ$1)*('冬被-S级品'!$E$2:$AW$10)),0)+IFERROR(SUMPRODUCT(('白止-S级品'!$A$2:$A$26=$B172)*('白止-S级品'!$D$1:$AV$1=CQ$1)*('白止-S级品'!$D$2:$AV$26)),0)+IFERROR(SUMPRODUCT(('乐容-S级品'!$A$4:$A$32=$B172)*('乐容-S级品'!$L$3:$CA$3=CQ$1)*('乐容-S级品'!$L$4:$CA$32)),0)</f>
      </c>
      <c r="CR172" s="280">
        <f>IFERROR(SUMPRODUCT(('控温被PRO-S级品'!$B$2:$B$10=$B172)*('控温被PRO-S级品'!$E$1:$BE$1=CR$1)*('控温被PRO-S级品'!$E$2:$BE$10)),0)+IFERROR(SUMPRODUCT(('冬被-S级品'!$B$2:$B$10=$B172)*('冬被-S级品'!$E$1:$AW$1=CR$1)*('冬被-S级品'!$E$2:$AW$10)),0)+IFERROR(SUMPRODUCT(('白止-S级品'!$A$2:$A$26=$B172)*('白止-S级品'!$D$1:$AV$1=CR$1)*('白止-S级品'!$D$2:$AV$26)),0)+IFERROR(SUMPRODUCT(('乐容-S级品'!$A$4:$A$32=$B172)*('乐容-S级品'!$L$3:$CA$3=CR$1)*('乐容-S级品'!$L$4:$CA$32)),0)</f>
      </c>
      <c r="CS172" s="280">
        <f>IFERROR(SUMPRODUCT(('控温被PRO-S级品'!$B$2:$B$10=$B172)*('控温被PRO-S级品'!$E$1:$BE$1=CS$1)*('控温被PRO-S级品'!$E$2:$BE$10)),0)+IFERROR(SUMPRODUCT(('冬被-S级品'!$B$2:$B$10=$B172)*('冬被-S级品'!$E$1:$AW$1=CS$1)*('冬被-S级品'!$E$2:$AW$10)),0)+IFERROR(SUMPRODUCT(('白止-S级品'!$A$2:$A$26=$B172)*('白止-S级品'!$D$1:$AV$1=CS$1)*('白止-S级品'!$D$2:$AV$26)),0)+IFERROR(SUMPRODUCT(('乐容-S级品'!$A$4:$A$32=$B172)*('乐容-S级品'!$L$3:$CA$3=CS$1)*('乐容-S级品'!$L$4:$CA$32)),0)</f>
      </c>
      <c r="CT172" s="280">
        <f>IFERROR(SUMPRODUCT(('控温被PRO-S级品'!$B$2:$B$10=$B172)*('控温被PRO-S级品'!$E$1:$BE$1=CT$1)*('控温被PRO-S级品'!$E$2:$BE$10)),0)+IFERROR(SUMPRODUCT(('冬被-S级品'!$B$2:$B$10=$B172)*('冬被-S级品'!$E$1:$AW$1=CT$1)*('冬被-S级品'!$E$2:$AW$10)),0)+IFERROR(SUMPRODUCT(('白止-S级品'!$A$2:$A$26=$B172)*('白止-S级品'!$D$1:$AV$1=CT$1)*('白止-S级品'!$D$2:$AV$26)),0)+IFERROR(SUMPRODUCT(('乐容-S级品'!$A$4:$A$32=$B172)*('乐容-S级品'!$L$3:$CA$3=CT$1)*('乐容-S级品'!$L$4:$CA$32)),0)</f>
      </c>
      <c r="CU172" s="280">
        <f>IFERROR(SUMPRODUCT(('控温被PRO-S级品'!$B$2:$B$10=$B172)*('控温被PRO-S级品'!$E$1:$BE$1=CU$1)*('控温被PRO-S级品'!$E$2:$BE$10)),0)+IFERROR(SUMPRODUCT(('冬被-S级品'!$B$2:$B$10=$B172)*('冬被-S级品'!$E$1:$AW$1=CU$1)*('冬被-S级品'!$E$2:$AW$10)),0)+IFERROR(SUMPRODUCT(('白止-S级品'!$A$2:$A$26=$B172)*('白止-S级品'!$D$1:$AV$1=CU$1)*('白止-S级品'!$D$2:$AV$26)),0)+IFERROR(SUMPRODUCT(('乐容-S级品'!$A$4:$A$32=$B172)*('乐容-S级品'!$L$3:$CA$3=CU$1)*('乐容-S级品'!$L$4:$CA$32)),0)</f>
      </c>
      <c r="CV172" s="280">
        <f>IFERROR(SUMPRODUCT(('控温被PRO-S级品'!$B$2:$B$10=$B172)*('控温被PRO-S级品'!$E$1:$BE$1=CV$1)*('控温被PRO-S级品'!$E$2:$BE$10)),0)+IFERROR(SUMPRODUCT(('冬被-S级品'!$B$2:$B$10=$B172)*('冬被-S级品'!$E$1:$AW$1=CV$1)*('冬被-S级品'!$E$2:$AW$10)),0)+IFERROR(SUMPRODUCT(('白止-S级品'!$A$2:$A$26=$B172)*('白止-S级品'!$D$1:$AV$1=CV$1)*('白止-S级品'!$D$2:$AV$26)),0)+IFERROR(SUMPRODUCT(('乐容-S级品'!$A$4:$A$32=$B172)*('乐容-S级品'!$L$3:$CA$3=CV$1)*('乐容-S级品'!$L$4:$CA$32)),0)</f>
      </c>
      <c r="CW172" s="280">
        <f>IFERROR(SUMPRODUCT(('控温被PRO-S级品'!$B$2:$B$10=$B172)*('控温被PRO-S级品'!$E$1:$BE$1=CW$1)*('控温被PRO-S级品'!$E$2:$BE$10)),0)+IFERROR(SUMPRODUCT(('冬被-S级品'!$B$2:$B$10=$B172)*('冬被-S级品'!$E$1:$AW$1=CW$1)*('冬被-S级品'!$E$2:$AW$10)),0)+IFERROR(SUMPRODUCT(('白止-S级品'!$A$2:$A$26=$B172)*('白止-S级品'!$D$1:$AV$1=CW$1)*('白止-S级品'!$D$2:$AV$26)),0)+IFERROR(SUMPRODUCT(('乐容-S级品'!$A$4:$A$32=$B172)*('乐容-S级品'!$L$3:$CA$3=CW$1)*('乐容-S级品'!$L$4:$CA$32)),0)</f>
      </c>
      <c r="CX172" s="280">
        <f>IFERROR(SUMPRODUCT(('控温被PRO-S级品'!$B$2:$B$10=$B172)*('控温被PRO-S级品'!$E$1:$BE$1=CX$1)*('控温被PRO-S级品'!$E$2:$BE$10)),0)+IFERROR(SUMPRODUCT(('冬被-S级品'!$B$2:$B$10=$B172)*('冬被-S级品'!$E$1:$AW$1=CX$1)*('冬被-S级品'!$E$2:$AW$10)),0)+IFERROR(SUMPRODUCT(('白止-S级品'!$A$2:$A$26=$B172)*('白止-S级品'!$D$1:$AV$1=CX$1)*('白止-S级品'!$D$2:$AV$26)),0)+IFERROR(SUMPRODUCT(('乐容-S级品'!$A$4:$A$32=$B172)*('乐容-S级品'!$L$3:$CA$3=CX$1)*('乐容-S级品'!$L$4:$CA$32)),0)</f>
      </c>
      <c r="CY172" s="280">
        <f>IFERROR(SUMPRODUCT(('控温被PRO-S级品'!$B$2:$B$10=$B172)*('控温被PRO-S级品'!$E$1:$BE$1=CY$1)*('控温被PRO-S级品'!$E$2:$BE$10)),0)+IFERROR(SUMPRODUCT(('冬被-S级品'!$B$2:$B$10=$B172)*('冬被-S级品'!$E$1:$AW$1=CY$1)*('冬被-S级品'!$E$2:$AW$10)),0)+IFERROR(SUMPRODUCT(('白止-S级品'!$A$2:$A$26=$B172)*('白止-S级品'!$D$1:$AV$1=CY$1)*('白止-S级品'!$D$2:$AV$26)),0)+IFERROR(SUMPRODUCT(('乐容-S级品'!$A$4:$A$32=$B172)*('乐容-S级品'!$L$3:$CA$3=CY$1)*('乐容-S级品'!$L$4:$CA$32)),0)</f>
      </c>
      <c r="CZ172" s="280">
        <f>IFERROR(SUMPRODUCT(('控温被PRO-S级品'!$B$2:$B$10=$B172)*('控温被PRO-S级品'!$E$1:$BE$1=CZ$1)*('控温被PRO-S级品'!$E$2:$BE$10)),0)+IFERROR(SUMPRODUCT(('冬被-S级品'!$B$2:$B$10=$B172)*('冬被-S级品'!$E$1:$AW$1=CZ$1)*('冬被-S级品'!$E$2:$AW$10)),0)+IFERROR(SUMPRODUCT(('白止-S级品'!$A$2:$A$26=$B172)*('白止-S级品'!$D$1:$AV$1=CZ$1)*('白止-S级品'!$D$2:$AV$26)),0)+IFERROR(SUMPRODUCT(('乐容-S级品'!$A$4:$A$32=$B172)*('乐容-S级品'!$L$3:$CA$3=CZ$1)*('乐容-S级品'!$L$4:$CA$32)),0)</f>
      </c>
      <c r="DA172" s="280">
        <f>IFERROR(SUMPRODUCT(('控温被PRO-S级品'!$B$2:$B$10=$B172)*('控温被PRO-S级品'!$E$1:$BE$1=DA$1)*('控温被PRO-S级品'!$E$2:$BE$10)),0)+IFERROR(SUMPRODUCT(('冬被-S级品'!$B$2:$B$10=$B172)*('冬被-S级品'!$E$1:$AW$1=DA$1)*('冬被-S级品'!$E$2:$AW$10)),0)+IFERROR(SUMPRODUCT(('白止-S级品'!$A$2:$A$26=$B172)*('白止-S级品'!$D$1:$AV$1=DA$1)*('白止-S级品'!$D$2:$AV$26)),0)+IFERROR(SUMPRODUCT(('乐容-S级品'!$A$4:$A$32=$B172)*('乐容-S级品'!$L$3:$CA$3=DA$1)*('乐容-S级品'!$L$4:$CA$32)),0)</f>
      </c>
      <c r="DB172" s="280">
        <f>IFERROR(SUMPRODUCT(('控温被PRO-S级品'!$B$2:$B$10=$B172)*('控温被PRO-S级品'!$E$1:$BE$1=DB$1)*('控温被PRO-S级品'!$E$2:$BE$10)),0)+IFERROR(SUMPRODUCT(('冬被-S级品'!$B$2:$B$10=$B172)*('冬被-S级品'!$E$1:$AW$1=DB$1)*('冬被-S级品'!$E$2:$AW$10)),0)+IFERROR(SUMPRODUCT(('白止-S级品'!$A$2:$A$26=$B172)*('白止-S级品'!$D$1:$AV$1=DB$1)*('白止-S级品'!$D$2:$AV$26)),0)+IFERROR(SUMPRODUCT(('乐容-S级品'!$A$4:$A$32=$B172)*('乐容-S级品'!$L$3:$CA$3=DB$1)*('乐容-S级品'!$L$4:$CA$32)),0)</f>
      </c>
      <c r="DC172" s="280">
        <f>IFERROR(SUMPRODUCT(('控温被PRO-S级品'!$B$2:$B$10=$B172)*('控温被PRO-S级品'!$E$1:$BE$1=DC$1)*('控温被PRO-S级品'!$E$2:$BE$10)),0)+IFERROR(SUMPRODUCT(('冬被-S级品'!$B$2:$B$10=$B172)*('冬被-S级品'!$E$1:$AW$1=DC$1)*('冬被-S级品'!$E$2:$AW$10)),0)+IFERROR(SUMPRODUCT(('白止-S级品'!$A$2:$A$26=$B172)*('白止-S级品'!$D$1:$AV$1=DC$1)*('白止-S级品'!$D$2:$AV$26)),0)+IFERROR(SUMPRODUCT(('乐容-S级品'!$A$4:$A$32=$B172)*('乐容-S级品'!$L$3:$CA$3=DC$1)*('乐容-S级品'!$L$4:$CA$32)),0)</f>
      </c>
      <c r="DD172" s="280">
        <f>IFERROR(SUMPRODUCT(('控温被PRO-S级品'!$B$2:$B$10=$B172)*('控温被PRO-S级品'!$E$1:$BE$1=DD$1)*('控温被PRO-S级品'!$E$2:$BE$10)),0)+IFERROR(SUMPRODUCT(('冬被-S级品'!$B$2:$B$10=$B172)*('冬被-S级品'!$E$1:$AW$1=DD$1)*('冬被-S级品'!$E$2:$AW$10)),0)+IFERROR(SUMPRODUCT(('白止-S级品'!$A$2:$A$26=$B172)*('白止-S级品'!$D$1:$AV$1=DD$1)*('白止-S级品'!$D$2:$AV$26)),0)+IFERROR(SUMPRODUCT(('乐容-S级品'!$A$4:$A$32=$B172)*('乐容-S级品'!$L$3:$CA$3=DD$1)*('乐容-S级品'!$L$4:$CA$32)),0)</f>
      </c>
      <c r="DE172" s="280">
        <f>IFERROR(SUMPRODUCT(('控温被PRO-S级品'!$B$2:$B$10=$B172)*('控温被PRO-S级品'!$E$1:$BE$1=DE$1)*('控温被PRO-S级品'!$E$2:$BE$10)),0)+IFERROR(SUMPRODUCT(('冬被-S级品'!$B$2:$B$10=$B172)*('冬被-S级品'!$E$1:$AW$1=DE$1)*('冬被-S级品'!$E$2:$AW$10)),0)+IFERROR(SUMPRODUCT(('白止-S级品'!$A$2:$A$26=$B172)*('白止-S级品'!$D$1:$AV$1=DE$1)*('白止-S级品'!$D$2:$AV$26)),0)+IFERROR(SUMPRODUCT(('乐容-S级品'!$A$4:$A$32=$B172)*('乐容-S级品'!$L$3:$CA$3=DE$1)*('乐容-S级品'!$L$4:$CA$32)),0)</f>
      </c>
      <c r="DF172" s="280">
        <f>IFERROR(SUMPRODUCT(('控温被PRO-S级品'!$B$2:$B$10=$B172)*('控温被PRO-S级品'!$E$1:$BE$1=DF$1)*('控温被PRO-S级品'!$E$2:$BE$10)),0)+IFERROR(SUMPRODUCT(('冬被-S级品'!$B$2:$B$10=$B172)*('冬被-S级品'!$E$1:$AW$1=DF$1)*('冬被-S级品'!$E$2:$AW$10)),0)+IFERROR(SUMPRODUCT(('白止-S级品'!$A$2:$A$26=$B172)*('白止-S级品'!$D$1:$AV$1=DF$1)*('白止-S级品'!$D$2:$AV$26)),0)+IFERROR(SUMPRODUCT(('乐容-S级品'!$A$4:$A$32=$B172)*('乐容-S级品'!$L$3:$CA$3=DF$1)*('乐容-S级品'!$L$4:$CA$32)),0)</f>
      </c>
      <c r="DG172" s="280">
        <f>IFERROR(SUMPRODUCT(('控温被PRO-S级品'!$B$2:$B$10=$B172)*('控温被PRO-S级品'!$E$1:$BE$1=DG$1)*('控温被PRO-S级品'!$E$2:$BE$10)),0)+IFERROR(SUMPRODUCT(('冬被-S级品'!$B$2:$B$10=$B172)*('冬被-S级品'!$E$1:$AW$1=DG$1)*('冬被-S级品'!$E$2:$AW$10)),0)+IFERROR(SUMPRODUCT(('白止-S级品'!$A$2:$A$26=$B172)*('白止-S级品'!$D$1:$AV$1=DG$1)*('白止-S级品'!$D$2:$AV$26)),0)+IFERROR(SUMPRODUCT(('乐容-S级品'!$A$4:$A$32=$B172)*('乐容-S级品'!$L$3:$CA$3=DG$1)*('乐容-S级品'!$L$4:$CA$32)),0)</f>
      </c>
      <c r="DH172" s="280">
        <f>IFERROR(SUMPRODUCT(('控温被PRO-S级品'!$B$2:$B$10=$B172)*('控温被PRO-S级品'!$E$1:$BE$1=DH$1)*('控温被PRO-S级品'!$E$2:$BE$10)),0)+IFERROR(SUMPRODUCT(('冬被-S级品'!$B$2:$B$10=$B172)*('冬被-S级品'!$E$1:$AW$1=DH$1)*('冬被-S级品'!$E$2:$AW$10)),0)+IFERROR(SUMPRODUCT(('白止-S级品'!$A$2:$A$26=$B172)*('白止-S级品'!$D$1:$AV$1=DH$1)*('白止-S级品'!$D$2:$AV$26)),0)+IFERROR(SUMPRODUCT(('乐容-S级品'!$A$4:$A$32=$B172)*('乐容-S级品'!$L$3:$CA$3=DH$1)*('乐容-S级品'!$L$4:$CA$32)),0)</f>
      </c>
      <c r="DI172" s="280">
        <f>IFERROR(SUMPRODUCT(('控温被PRO-S级品'!$B$2:$B$10=$B172)*('控温被PRO-S级品'!$E$1:$BE$1=DI$1)*('控温被PRO-S级品'!$E$2:$BE$10)),0)+IFERROR(SUMPRODUCT(('冬被-S级品'!$B$2:$B$10=$B172)*('冬被-S级品'!$E$1:$AW$1=DI$1)*('冬被-S级品'!$E$2:$AW$10)),0)+IFERROR(SUMPRODUCT(('白止-S级品'!$A$2:$A$26=$B172)*('白止-S级品'!$D$1:$AV$1=DI$1)*('白止-S级品'!$D$2:$AV$26)),0)+IFERROR(SUMPRODUCT(('乐容-S级品'!$A$4:$A$32=$B172)*('乐容-S级品'!$L$3:$CA$3=DI$1)*('乐容-S级品'!$L$4:$CA$32)),0)</f>
      </c>
      <c r="DJ172" s="280">
        <f>IFERROR(SUMPRODUCT(('控温被PRO-S级品'!$B$2:$B$10=$B172)*('控温被PRO-S级品'!$E$1:$BE$1=DJ$1)*('控温被PRO-S级品'!$E$2:$BE$10)),0)+IFERROR(SUMPRODUCT(('冬被-S级品'!$B$2:$B$10=$B172)*('冬被-S级品'!$E$1:$AW$1=DJ$1)*('冬被-S级品'!$E$2:$AW$10)),0)+IFERROR(SUMPRODUCT(('白止-S级品'!$A$2:$A$26=$B172)*('白止-S级品'!$D$1:$AV$1=DJ$1)*('白止-S级品'!$D$2:$AV$26)),0)+IFERROR(SUMPRODUCT(('乐容-S级品'!$A$4:$A$32=$B172)*('乐容-S级品'!$L$3:$CA$3=DJ$1)*('乐容-S级品'!$L$4:$CA$32)),0)</f>
      </c>
      <c r="DK172" s="280"/>
      <c r="DL172" s="280"/>
      <c r="DM172" s="280"/>
      <c r="DN172" s="280"/>
      <c r="DO172" s="280"/>
      <c r="DP172" s="280"/>
      <c r="DQ172" s="280"/>
      <c r="DR172" s="280"/>
      <c r="DS172" s="280"/>
      <c r="DT172" s="280"/>
      <c r="DU172" s="280"/>
      <c r="DV172" s="280"/>
      <c r="DW172" s="280">
        <f>VLOOKUP(B172,'系统编码规格'!A:C,3,FALSE)</f>
      </c>
      <c r="DX172" s="280"/>
      <c r="DY172" s="280"/>
      <c r="DZ172" s="280"/>
      <c r="EA172" s="280"/>
      <c r="EB172" s="280"/>
      <c r="EC172" s="280"/>
      <c r="ED172" s="280"/>
      <c r="EE172" s="280"/>
      <c r="EF172" s="280"/>
      <c r="EG172" s="280"/>
      <c r="EH172" s="280"/>
      <c r="EI172" s="280"/>
      <c r="EJ172" s="280"/>
      <c r="EK172" s="280"/>
      <c r="EL172" s="280"/>
      <c r="EM172" s="280"/>
      <c r="EN172" s="280"/>
      <c r="EO172" s="280"/>
      <c r="EP172" s="280"/>
      <c r="EQ172" s="280"/>
      <c r="ER172" s="280"/>
      <c r="ES172" s="280"/>
      <c r="ET172" s="280"/>
      <c r="EU172" s="280"/>
      <c r="EV172" s="280"/>
      <c r="EW172" s="280"/>
      <c r="EX172" s="280"/>
      <c r="EY172" s="280"/>
      <c r="EZ172" s="280"/>
      <c r="FA172" s="280"/>
      <c r="FB172" s="280"/>
      <c r="FC172" s="280"/>
      <c r="FD172" s="280"/>
      <c r="FE172" s="280"/>
      <c r="FF172" s="280"/>
      <c r="FG172" s="280"/>
      <c r="FH172" s="280"/>
      <c r="FI172" s="280"/>
      <c r="FJ172" s="280"/>
      <c r="FK172" s="280"/>
      <c r="FL172" s="280"/>
      <c r="FM172" s="280"/>
      <c r="FN172" s="280"/>
      <c r="FO172" s="280"/>
      <c r="FP172" s="280"/>
      <c r="FQ172" s="280"/>
      <c r="FR172" s="280"/>
      <c r="FS172" s="280"/>
      <c r="FT172" s="280"/>
      <c r="FU172" s="280"/>
      <c r="FV172" s="280"/>
      <c r="FW172" s="280"/>
      <c r="FX172" s="280"/>
      <c r="FY172" s="280"/>
      <c r="FZ172" s="280"/>
      <c r="GA172" s="280"/>
      <c r="GB172" s="280"/>
      <c r="GC172" s="280"/>
      <c r="GD172" s="280"/>
      <c r="GE172" s="280"/>
      <c r="GF172" s="280"/>
      <c r="GG172" s="280"/>
      <c r="GH172" s="280"/>
      <c r="GI172" s="280"/>
      <c r="GJ172" s="280"/>
      <c r="GK172" s="280"/>
      <c r="GL172" s="280"/>
      <c r="GM172" s="280"/>
      <c r="GN172" s="280"/>
      <c r="GO172" s="280"/>
      <c r="GP172" s="280"/>
      <c r="GQ172" s="280"/>
      <c r="GR172" s="280"/>
      <c r="GS172" s="280"/>
      <c r="GT172" s="280"/>
      <c r="GU172" s="280"/>
      <c r="GV172" s="280"/>
    </row>
    <row r="173">
      <c r="A173" s="309" t="str">
        <v>安桐</v>
      </c>
      <c r="B173" s="310" t="str">
        <v>0401100035-L-KB</v>
      </c>
      <c r="C173" s="309" t="str">
        <v>αTOUR PLANET 亲肤浴袍</v>
      </c>
      <c r="D173" s="309" t="str">
        <v>咖色边-L</v>
      </c>
      <c r="E173">
        <f>SUM(F173:GX173)</f>
      </c>
      <c r="F173" s="280">
        <f>IFERROR(SUMPRODUCT(('控温被PRO-S级品'!$B$2:$B$10=$B173)*('控温被PRO-S级品'!$E$1:$BE$1=F$1)*('控温被PRO-S级品'!$E$2:$BE$10)),0)+IFERROR(SUMPRODUCT(('冬被-S级品'!$B$2:$B$10=$B173)*('冬被-S级品'!$E$1:$AW$1=F$1)*('冬被-S级品'!$E$2:$AW$10)),0)+IFERROR(SUMPRODUCT(('白止-S级品'!$A$2:$A$26=$B173)*('白止-S级品'!$D$1:$AV$1=F$1)*('白止-S级品'!$D$2:$AV$26)),0)+IFERROR(SUMPRODUCT(('乐容-S级品'!$A$4:$A$32=$B173)*('乐容-S级品'!$L$3:$CA$3=F$1)*('乐容-S级品'!$L$4:$CA$32)),0)</f>
      </c>
      <c r="G173" s="280">
        <f>IFERROR(SUMPRODUCT(('控温被PRO-S级品'!$B$2:$B$10=$B173)*('控温被PRO-S级品'!$E$1:$BE$1=G$1)*('控温被PRO-S级品'!$E$2:$BE$10)),0)+IFERROR(SUMPRODUCT(('冬被-S级品'!$B$2:$B$10=$B173)*('冬被-S级品'!$E$1:$AW$1=G$1)*('冬被-S级品'!$E$2:$AW$10)),0)+IFERROR(SUMPRODUCT(('白止-S级品'!$A$2:$A$26=$B173)*('白止-S级品'!$D$1:$AV$1=G$1)*('白止-S级品'!$D$2:$AV$26)),0)+IFERROR(SUMPRODUCT(('乐容-S级品'!$A$4:$A$32=$B173)*('乐容-S级品'!$L$3:$CA$3=G$1)*('乐容-S级品'!$L$4:$CA$32)),0)</f>
      </c>
      <c r="H173" s="280">
        <f>IFERROR(SUMPRODUCT(('控温被PRO-S级品'!$B$2:$B$10=$B173)*('控温被PRO-S级品'!$E$1:$BE$1=H$1)*('控温被PRO-S级品'!$E$2:$BE$10)),0)+IFERROR(SUMPRODUCT(('冬被-S级品'!$B$2:$B$10=$B173)*('冬被-S级品'!$E$1:$AW$1=H$1)*('冬被-S级品'!$E$2:$AW$10)),0)+IFERROR(SUMPRODUCT(('白止-S级品'!$A$2:$A$26=$B173)*('白止-S级品'!$D$1:$AV$1=H$1)*('白止-S级品'!$D$2:$AV$26)),0)+IFERROR(SUMPRODUCT(('乐容-S级品'!$A$4:$A$32=$B173)*('乐容-S级品'!$L$3:$CA$3=H$1)*('乐容-S级品'!$L$4:$CA$32)),0)</f>
      </c>
      <c r="I173" s="280">
        <f>IFERROR(SUMPRODUCT(('控温被PRO-S级品'!$B$2:$B$10=$B173)*('控温被PRO-S级品'!$E$1:$BE$1=I$1)*('控温被PRO-S级品'!$E$2:$BE$10)),0)+IFERROR(SUMPRODUCT(('冬被-S级品'!$B$2:$B$10=$B173)*('冬被-S级品'!$E$1:$AW$1=I$1)*('冬被-S级品'!$E$2:$AW$10)),0)+IFERROR(SUMPRODUCT(('白止-S级品'!$A$2:$A$26=$B173)*('白止-S级品'!$D$1:$AV$1=I$1)*('白止-S级品'!$D$2:$AV$26)),0)+IFERROR(SUMPRODUCT(('乐容-S级品'!$A$4:$A$32=$B173)*('乐容-S级品'!$L$3:$CA$3=I$1)*('乐容-S级品'!$L$4:$CA$32)),0)</f>
      </c>
      <c r="J173" s="280">
        <f>IFERROR(SUMPRODUCT(('控温被PRO-S级品'!$B$2:$B$10=$B173)*('控温被PRO-S级品'!$E$1:$BE$1=J$1)*('控温被PRO-S级品'!$E$2:$BE$10)),0)+IFERROR(SUMPRODUCT(('冬被-S级品'!$B$2:$B$10=$B173)*('冬被-S级品'!$E$1:$AW$1=J$1)*('冬被-S级品'!$E$2:$AW$10)),0)+IFERROR(SUMPRODUCT(('白止-S级品'!$A$2:$A$26=$B173)*('白止-S级品'!$D$1:$AV$1=J$1)*('白止-S级品'!$D$2:$AV$26)),0)+IFERROR(SUMPRODUCT(('乐容-S级品'!$A$4:$A$32=$B173)*('乐容-S级品'!$L$3:$CA$3=J$1)*('乐容-S级品'!$L$4:$CA$32)),0)</f>
      </c>
      <c r="K173" s="280">
        <f>IFERROR(SUMPRODUCT(('控温被PRO-S级品'!$B$2:$B$10=$B173)*('控温被PRO-S级品'!$E$1:$BE$1=K$1)*('控温被PRO-S级品'!$E$2:$BE$10)),0)+IFERROR(SUMPRODUCT(('冬被-S级品'!$B$2:$B$10=$B173)*('冬被-S级品'!$E$1:$AW$1=K$1)*('冬被-S级品'!$E$2:$AW$10)),0)+IFERROR(SUMPRODUCT(('白止-S级品'!$A$2:$A$26=$B173)*('白止-S级品'!$D$1:$AV$1=K$1)*('白止-S级品'!$D$2:$AV$26)),0)+IFERROR(SUMPRODUCT(('乐容-S级品'!$A$4:$A$32=$B173)*('乐容-S级品'!$L$3:$CA$3=K$1)*('乐容-S级品'!$L$4:$CA$32)),0)</f>
      </c>
      <c r="L173" s="280">
        <f>IFERROR(SUMPRODUCT(('控温被PRO-S级品'!$B$2:$B$10=$B173)*('控温被PRO-S级品'!$E$1:$BE$1=L$1)*('控温被PRO-S级品'!$E$2:$BE$10)),0)+IFERROR(SUMPRODUCT(('冬被-S级品'!$B$2:$B$10=$B173)*('冬被-S级品'!$E$1:$AW$1=L$1)*('冬被-S级品'!$E$2:$AW$10)),0)+IFERROR(SUMPRODUCT(('白止-S级品'!$A$2:$A$26=$B173)*('白止-S级品'!$D$1:$AV$1=L$1)*('白止-S级品'!$D$2:$AV$26)),0)+IFERROR(SUMPRODUCT(('乐容-S级品'!$A$4:$A$32=$B173)*('乐容-S级品'!$L$3:$CA$3=L$1)*('乐容-S级品'!$L$4:$CA$32)),0)</f>
      </c>
      <c r="M173" s="280">
        <f>IFERROR(SUMPRODUCT(('控温被PRO-S级品'!$B$2:$B$10=$B173)*('控温被PRO-S级品'!$E$1:$BE$1=M$1)*('控温被PRO-S级品'!$E$2:$BE$10)),0)+IFERROR(SUMPRODUCT(('冬被-S级品'!$B$2:$B$10=$B173)*('冬被-S级品'!$E$1:$AW$1=M$1)*('冬被-S级品'!$E$2:$AW$10)),0)+IFERROR(SUMPRODUCT(('白止-S级品'!$A$2:$A$26=$B173)*('白止-S级品'!$D$1:$AV$1=M$1)*('白止-S级品'!$D$2:$AV$26)),0)+IFERROR(SUMPRODUCT(('乐容-S级品'!$A$4:$A$32=$B173)*('乐容-S级品'!$L$3:$CA$3=M$1)*('乐容-S级品'!$L$4:$CA$32)),0)</f>
      </c>
      <c r="N173" s="280">
        <f>IFERROR(SUMPRODUCT(('控温被PRO-S级品'!$B$2:$B$10=$B173)*('控温被PRO-S级品'!$E$1:$BE$1=N$1)*('控温被PRO-S级品'!$E$2:$BE$10)),0)+IFERROR(SUMPRODUCT(('冬被-S级品'!$B$2:$B$10=$B173)*('冬被-S级品'!$E$1:$AW$1=N$1)*('冬被-S级品'!$E$2:$AW$10)),0)+IFERROR(SUMPRODUCT(('白止-S级品'!$A$2:$A$26=$B173)*('白止-S级品'!$D$1:$AV$1=N$1)*('白止-S级品'!$D$2:$AV$26)),0)+IFERROR(SUMPRODUCT(('乐容-S级品'!$A$4:$A$32=$B173)*('乐容-S级品'!$L$3:$CA$3=N$1)*('乐容-S级品'!$L$4:$CA$32)),0)</f>
      </c>
      <c r="O173" s="280">
        <f>IFERROR(SUMPRODUCT(('控温被PRO-S级品'!$B$2:$B$10=$B173)*('控温被PRO-S级品'!$E$1:$BE$1=O$1)*('控温被PRO-S级品'!$E$2:$BE$10)),0)+IFERROR(SUMPRODUCT(('冬被-S级品'!$B$2:$B$10=$B173)*('冬被-S级品'!$E$1:$AW$1=O$1)*('冬被-S级品'!$E$2:$AW$10)),0)+IFERROR(SUMPRODUCT(('白止-S级品'!$A$2:$A$26=$B173)*('白止-S级品'!$D$1:$AV$1=O$1)*('白止-S级品'!$D$2:$AV$26)),0)+IFERROR(SUMPRODUCT(('乐容-S级品'!$A$4:$A$32=$B173)*('乐容-S级品'!$L$3:$CA$3=O$1)*('乐容-S级品'!$L$4:$CA$32)),0)</f>
      </c>
      <c r="P173" s="280">
        <f>IFERROR(SUMPRODUCT(('控温被PRO-S级品'!$B$2:$B$10=$B173)*('控温被PRO-S级品'!$E$1:$BE$1=P$1)*('控温被PRO-S级品'!$E$2:$BE$10)),0)+IFERROR(SUMPRODUCT(('冬被-S级品'!$B$2:$B$10=$B173)*('冬被-S级品'!$E$1:$AW$1=P$1)*('冬被-S级品'!$E$2:$AW$10)),0)+IFERROR(SUMPRODUCT(('白止-S级品'!$A$2:$A$26=$B173)*('白止-S级品'!$D$1:$AV$1=P$1)*('白止-S级品'!$D$2:$AV$26)),0)+IFERROR(SUMPRODUCT(('乐容-S级品'!$A$4:$A$32=$B173)*('乐容-S级品'!$L$3:$CA$3=P$1)*('乐容-S级品'!$L$4:$CA$32)),0)</f>
      </c>
      <c r="Q173" s="280">
        <f>IFERROR(SUMPRODUCT(('控温被PRO-S级品'!$B$2:$B$10=$B173)*('控温被PRO-S级品'!$E$1:$BE$1=Q$1)*('控温被PRO-S级品'!$E$2:$BE$10)),0)+IFERROR(SUMPRODUCT(('冬被-S级品'!$B$2:$B$10=$B173)*('冬被-S级品'!$E$1:$AW$1=Q$1)*('冬被-S级品'!$E$2:$AW$10)),0)+IFERROR(SUMPRODUCT(('白止-S级品'!$A$2:$A$26=$B173)*('白止-S级品'!$D$1:$AV$1=Q$1)*('白止-S级品'!$D$2:$AV$26)),0)+IFERROR(SUMPRODUCT(('乐容-S级品'!$A$4:$A$32=$B173)*('乐容-S级品'!$L$3:$CA$3=Q$1)*('乐容-S级品'!$L$4:$CA$32)),0)</f>
      </c>
      <c r="R173" s="280">
        <f>IFERROR(SUMPRODUCT(('控温被PRO-S级品'!$B$2:$B$10=$B173)*('控温被PRO-S级品'!$E$1:$BE$1=R$1)*('控温被PRO-S级品'!$E$2:$BE$10)),0)+IFERROR(SUMPRODUCT(('冬被-S级品'!$B$2:$B$10=$B173)*('冬被-S级品'!$E$1:$AW$1=R$1)*('冬被-S级品'!$E$2:$AW$10)),0)+IFERROR(SUMPRODUCT(('白止-S级品'!$A$2:$A$26=$B173)*('白止-S级品'!$D$1:$AV$1=R$1)*('白止-S级品'!$D$2:$AV$26)),0)+IFERROR(SUMPRODUCT(('乐容-S级品'!$A$4:$A$32=$B173)*('乐容-S级品'!$L$3:$CA$3=R$1)*('乐容-S级品'!$L$4:$CA$32)),0)</f>
      </c>
      <c r="S173" s="280">
        <f>IFERROR(SUMPRODUCT(('控温被PRO-S级品'!$B$2:$B$10=$B173)*('控温被PRO-S级品'!$E$1:$BE$1=S$1)*('控温被PRO-S级品'!$E$2:$BE$10)),0)+IFERROR(SUMPRODUCT(('冬被-S级品'!$B$2:$B$10=$B173)*('冬被-S级品'!$E$1:$AW$1=S$1)*('冬被-S级品'!$E$2:$AW$10)),0)+IFERROR(SUMPRODUCT(('白止-S级品'!$A$2:$A$26=$B173)*('白止-S级品'!$D$1:$AV$1=S$1)*('白止-S级品'!$D$2:$AV$26)),0)+IFERROR(SUMPRODUCT(('乐容-S级品'!$A$4:$A$32=$B173)*('乐容-S级品'!$L$3:$CA$3=S$1)*('乐容-S级品'!$L$4:$CA$32)),0)</f>
      </c>
      <c r="T173" s="280">
        <f>IFERROR(SUMPRODUCT(('控温被PRO-S级品'!$B$2:$B$10=$B173)*('控温被PRO-S级品'!$E$1:$BE$1=T$1)*('控温被PRO-S级品'!$E$2:$BE$10)),0)+IFERROR(SUMPRODUCT(('冬被-S级品'!$B$2:$B$10=$B173)*('冬被-S级品'!$E$1:$AW$1=T$1)*('冬被-S级品'!$E$2:$AW$10)),0)+IFERROR(SUMPRODUCT(('白止-S级品'!$A$2:$A$26=$B173)*('白止-S级品'!$D$1:$AV$1=T$1)*('白止-S级品'!$D$2:$AV$26)),0)+IFERROR(SUMPRODUCT(('乐容-S级品'!$A$4:$A$32=$B173)*('乐容-S级品'!$L$3:$CA$3=T$1)*('乐容-S级品'!$L$4:$CA$32)),0)</f>
      </c>
      <c r="U173" s="280">
        <f>IFERROR(SUMPRODUCT(('控温被PRO-S级品'!$B$2:$B$10=$B173)*('控温被PRO-S级品'!$E$1:$BE$1=U$1)*('控温被PRO-S级品'!$E$2:$BE$10)),0)+IFERROR(SUMPRODUCT(('冬被-S级品'!$B$2:$B$10=$B173)*('冬被-S级品'!$E$1:$AW$1=U$1)*('冬被-S级品'!$E$2:$AW$10)),0)+IFERROR(SUMPRODUCT(('白止-S级品'!$A$2:$A$26=$B173)*('白止-S级品'!$D$1:$AV$1=U$1)*('白止-S级品'!$D$2:$AV$26)),0)+IFERROR(SUMPRODUCT(('乐容-S级品'!$A$4:$A$32=$B173)*('乐容-S级品'!$L$3:$CA$3=U$1)*('乐容-S级品'!$L$4:$CA$32)),0)</f>
      </c>
      <c r="V173" s="280">
        <f>IFERROR(SUMPRODUCT(('控温被PRO-S级品'!$B$2:$B$10=$B173)*('控温被PRO-S级品'!$E$1:$BE$1=V$1)*('控温被PRO-S级品'!$E$2:$BE$10)),0)+IFERROR(SUMPRODUCT(('冬被-S级品'!$B$2:$B$10=$B173)*('冬被-S级品'!$E$1:$AW$1=V$1)*('冬被-S级品'!$E$2:$AW$10)),0)+IFERROR(SUMPRODUCT(('白止-S级品'!$A$2:$A$26=$B173)*('白止-S级品'!$D$1:$AV$1=V$1)*('白止-S级品'!$D$2:$AV$26)),0)+IFERROR(SUMPRODUCT(('乐容-S级品'!$A$4:$A$32=$B173)*('乐容-S级品'!$L$3:$CA$3=V$1)*('乐容-S级品'!$L$4:$CA$32)),0)</f>
      </c>
      <c r="W173" s="280">
        <f>IFERROR(SUMPRODUCT(('控温被PRO-S级品'!$B$2:$B$10=$B173)*('控温被PRO-S级品'!$E$1:$BE$1=W$1)*('控温被PRO-S级品'!$E$2:$BE$10)),0)+IFERROR(SUMPRODUCT(('冬被-S级品'!$B$2:$B$10=$B173)*('冬被-S级品'!$E$1:$AW$1=W$1)*('冬被-S级品'!$E$2:$AW$10)),0)+IFERROR(SUMPRODUCT(('白止-S级品'!$A$2:$A$26=$B173)*('白止-S级品'!$D$1:$AV$1=W$1)*('白止-S级品'!$D$2:$AV$26)),0)+IFERROR(SUMPRODUCT(('乐容-S级品'!$A$4:$A$32=$B173)*('乐容-S级品'!$L$3:$CA$3=W$1)*('乐容-S级品'!$L$4:$CA$32)),0)</f>
      </c>
      <c r="X173" s="280">
        <f>IFERROR(SUMPRODUCT(('控温被PRO-S级品'!$B$2:$B$10=$B173)*('控温被PRO-S级品'!$E$1:$BE$1=X$1)*('控温被PRO-S级品'!$E$2:$BE$10)),0)+IFERROR(SUMPRODUCT(('冬被-S级品'!$B$2:$B$10=$B173)*('冬被-S级品'!$E$1:$AW$1=X$1)*('冬被-S级品'!$E$2:$AW$10)),0)+IFERROR(SUMPRODUCT(('白止-S级品'!$A$2:$A$26=$B173)*('白止-S级品'!$D$1:$AV$1=X$1)*('白止-S级品'!$D$2:$AV$26)),0)+IFERROR(SUMPRODUCT(('乐容-S级品'!$A$4:$A$32=$B173)*('乐容-S级品'!$L$3:$CA$3=X$1)*('乐容-S级品'!$L$4:$CA$32)),0)</f>
      </c>
      <c r="Y173" s="280">
        <f>IFERROR(SUMPRODUCT(('控温被PRO-S级品'!$B$2:$B$10=$B173)*('控温被PRO-S级品'!$E$1:$BE$1=Y$1)*('控温被PRO-S级品'!$E$2:$BE$10)),0)+IFERROR(SUMPRODUCT(('冬被-S级品'!$B$2:$B$10=$B173)*('冬被-S级品'!$E$1:$AW$1=Y$1)*('冬被-S级品'!$E$2:$AW$10)),0)+IFERROR(SUMPRODUCT(('白止-S级品'!$A$2:$A$26=$B173)*('白止-S级品'!$D$1:$AV$1=Y$1)*('白止-S级品'!$D$2:$AV$26)),0)+IFERROR(SUMPRODUCT(('乐容-S级品'!$A$4:$A$32=$B173)*('乐容-S级品'!$L$3:$CA$3=Y$1)*('乐容-S级品'!$L$4:$CA$32)),0)</f>
      </c>
      <c r="Z173" s="280">
        <f>IFERROR(SUMPRODUCT(('控温被PRO-S级品'!$B$2:$B$10=$B173)*('控温被PRO-S级品'!$E$1:$BE$1=Z$1)*('控温被PRO-S级品'!$E$2:$BE$10)),0)+IFERROR(SUMPRODUCT(('冬被-S级品'!$B$2:$B$10=$B173)*('冬被-S级品'!$E$1:$AW$1=Z$1)*('冬被-S级品'!$E$2:$AW$10)),0)+IFERROR(SUMPRODUCT(('白止-S级品'!$A$2:$A$26=$B173)*('白止-S级品'!$D$1:$AV$1=Z$1)*('白止-S级品'!$D$2:$AV$26)),0)+IFERROR(SUMPRODUCT(('乐容-S级品'!$A$4:$A$32=$B173)*('乐容-S级品'!$L$3:$CA$3=Z$1)*('乐容-S级品'!$L$4:$CA$32)),0)</f>
      </c>
      <c r="AA173" s="280">
        <f>IFERROR(SUMPRODUCT(('控温被PRO-S级品'!$B$2:$B$10=$B173)*('控温被PRO-S级品'!$E$1:$BE$1=AA$1)*('控温被PRO-S级品'!$E$2:$BE$10)),0)+IFERROR(SUMPRODUCT(('冬被-S级品'!$B$2:$B$10=$B173)*('冬被-S级品'!$E$1:$AW$1=AA$1)*('冬被-S级品'!$E$2:$AW$10)),0)+IFERROR(SUMPRODUCT(('白止-S级品'!$A$2:$A$26=$B173)*('白止-S级品'!$D$1:$AV$1=AA$1)*('白止-S级品'!$D$2:$AV$26)),0)+IFERROR(SUMPRODUCT(('乐容-S级品'!$A$4:$A$32=$B173)*('乐容-S级品'!$L$3:$CA$3=AA$1)*('乐容-S级品'!$L$4:$CA$32)),0)</f>
      </c>
      <c r="AB173" s="280">
        <f>IFERROR(SUMPRODUCT(('控温被PRO-S级品'!$B$2:$B$10=$B173)*('控温被PRO-S级品'!$E$1:$BE$1=AB$1)*('控温被PRO-S级品'!$E$2:$BE$10)),0)+IFERROR(SUMPRODUCT(('冬被-S级品'!$B$2:$B$10=$B173)*('冬被-S级品'!$E$1:$AW$1=AB$1)*('冬被-S级品'!$E$2:$AW$10)),0)+IFERROR(SUMPRODUCT(('白止-S级品'!$A$2:$A$26=$B173)*('白止-S级品'!$D$1:$AV$1=AB$1)*('白止-S级品'!$D$2:$AV$26)),0)+IFERROR(SUMPRODUCT(('乐容-S级品'!$A$4:$A$32=$B173)*('乐容-S级品'!$L$3:$CA$3=AB$1)*('乐容-S级品'!$L$4:$CA$32)),0)</f>
      </c>
      <c r="AC173" s="280">
        <f>IFERROR(SUMPRODUCT(('控温被PRO-S级品'!$B$2:$B$10=$B173)*('控温被PRO-S级品'!$E$1:$BE$1=AC$1)*('控温被PRO-S级品'!$E$2:$BE$10)),0)+IFERROR(SUMPRODUCT(('冬被-S级品'!$B$2:$B$10=$B173)*('冬被-S级品'!$E$1:$AW$1=AC$1)*('冬被-S级品'!$E$2:$AW$10)),0)+IFERROR(SUMPRODUCT(('白止-S级品'!$A$2:$A$26=$B173)*('白止-S级品'!$D$1:$AV$1=AC$1)*('白止-S级品'!$D$2:$AV$26)),0)+IFERROR(SUMPRODUCT(('乐容-S级品'!$A$4:$A$32=$B173)*('乐容-S级品'!$L$3:$CA$3=AC$1)*('乐容-S级品'!$L$4:$CA$32)),0)</f>
      </c>
      <c r="AD173" s="280">
        <f>IFERROR(SUMPRODUCT(('控温被PRO-S级品'!$B$2:$B$10=$B173)*('控温被PRO-S级品'!$E$1:$BE$1=AD$1)*('控温被PRO-S级品'!$E$2:$BE$10)),0)+IFERROR(SUMPRODUCT(('冬被-S级品'!$B$2:$B$10=$B173)*('冬被-S级品'!$E$1:$AW$1=AD$1)*('冬被-S级品'!$E$2:$AW$10)),0)+IFERROR(SUMPRODUCT(('白止-S级品'!$A$2:$A$26=$B173)*('白止-S级品'!$D$1:$AV$1=AD$1)*('白止-S级品'!$D$2:$AV$26)),0)+IFERROR(SUMPRODUCT(('乐容-S级品'!$A$4:$A$32=$B173)*('乐容-S级品'!$L$3:$CA$3=AD$1)*('乐容-S级品'!$L$4:$CA$32)),0)</f>
      </c>
      <c r="AE173" s="280">
        <f>IFERROR(SUMPRODUCT(('控温被PRO-S级品'!$B$2:$B$10=$B173)*('控温被PRO-S级品'!$E$1:$BE$1=AE$1)*('控温被PRO-S级品'!$E$2:$BE$10)),0)+IFERROR(SUMPRODUCT(('冬被-S级品'!$B$2:$B$10=$B173)*('冬被-S级品'!$E$1:$AW$1=AE$1)*('冬被-S级品'!$E$2:$AW$10)),0)+IFERROR(SUMPRODUCT(('白止-S级品'!$A$2:$A$26=$B173)*('白止-S级品'!$D$1:$AV$1=AE$1)*('白止-S级品'!$D$2:$AV$26)),0)+IFERROR(SUMPRODUCT(('乐容-S级品'!$A$4:$A$32=$B173)*('乐容-S级品'!$L$3:$CA$3=AE$1)*('乐容-S级品'!$L$4:$CA$32)),0)</f>
      </c>
      <c r="AF173" s="280">
        <f>IFERROR(SUMPRODUCT(('控温被PRO-S级品'!$B$2:$B$10=$B173)*('控温被PRO-S级品'!$E$1:$BE$1=AF$1)*('控温被PRO-S级品'!$E$2:$BE$10)),0)+IFERROR(SUMPRODUCT(('冬被-S级品'!$B$2:$B$10=$B173)*('冬被-S级品'!$E$1:$AW$1=AF$1)*('冬被-S级品'!$E$2:$AW$10)),0)+IFERROR(SUMPRODUCT(('白止-S级品'!$A$2:$A$26=$B173)*('白止-S级品'!$D$1:$AV$1=AF$1)*('白止-S级品'!$D$2:$AV$26)),0)+IFERROR(SUMPRODUCT(('乐容-S级品'!$A$4:$A$32=$B173)*('乐容-S级品'!$L$3:$CA$3=AF$1)*('乐容-S级品'!$L$4:$CA$32)),0)</f>
      </c>
      <c r="AG173" s="280">
        <f>IFERROR(SUMPRODUCT(('控温被PRO-S级品'!$B$2:$B$10=$B173)*('控温被PRO-S级品'!$E$1:$BE$1=AG$1)*('控温被PRO-S级品'!$E$2:$BE$10)),0)+IFERROR(SUMPRODUCT(('冬被-S级品'!$B$2:$B$10=$B173)*('冬被-S级品'!$E$1:$AW$1=AG$1)*('冬被-S级品'!$E$2:$AW$10)),0)+IFERROR(SUMPRODUCT(('白止-S级品'!$A$2:$A$26=$B173)*('白止-S级品'!$D$1:$AV$1=AG$1)*('白止-S级品'!$D$2:$AV$26)),0)+IFERROR(SUMPRODUCT(('乐容-S级品'!$A$4:$A$32=$B173)*('乐容-S级品'!$L$3:$CA$3=AG$1)*('乐容-S级品'!$L$4:$CA$32)),0)</f>
      </c>
      <c r="AH173" s="280">
        <f>IFERROR(SUMPRODUCT(('控温被PRO-S级品'!$B$2:$B$10=$B173)*('控温被PRO-S级品'!$E$1:$BE$1=AH$1)*('控温被PRO-S级品'!$E$2:$BE$10)),0)+IFERROR(SUMPRODUCT(('冬被-S级品'!$B$2:$B$10=$B173)*('冬被-S级品'!$E$1:$AW$1=AH$1)*('冬被-S级品'!$E$2:$AW$10)),0)+IFERROR(SUMPRODUCT(('白止-S级品'!$A$2:$A$26=$B173)*('白止-S级品'!$D$1:$AV$1=AH$1)*('白止-S级品'!$D$2:$AV$26)),0)+IFERROR(SUMPRODUCT(('乐容-S级品'!$A$4:$A$32=$B173)*('乐容-S级品'!$L$3:$CA$3=AH$1)*('乐容-S级品'!$L$4:$CA$32)),0)</f>
      </c>
      <c r="AI173" s="280">
        <f>IFERROR(SUMPRODUCT(('控温被PRO-S级品'!$B$2:$B$10=$B173)*('控温被PRO-S级品'!$E$1:$BE$1=AI$1)*('控温被PRO-S级品'!$E$2:$BE$10)),0)+IFERROR(SUMPRODUCT(('冬被-S级品'!$B$2:$B$10=$B173)*('冬被-S级品'!$E$1:$AW$1=AI$1)*('冬被-S级品'!$E$2:$AW$10)),0)+IFERROR(SUMPRODUCT(('白止-S级品'!$A$2:$A$26=$B173)*('白止-S级品'!$D$1:$AV$1=AI$1)*('白止-S级品'!$D$2:$AV$26)),0)+IFERROR(SUMPRODUCT(('乐容-S级品'!$A$4:$A$32=$B173)*('乐容-S级品'!$L$3:$CA$3=AI$1)*('乐容-S级品'!$L$4:$CA$32)),0)</f>
      </c>
      <c r="AJ173" s="280">
        <f>IFERROR(SUMPRODUCT(('控温被PRO-S级品'!$B$2:$B$10=$B173)*('控温被PRO-S级品'!$E$1:$BE$1=AJ$1)*('控温被PRO-S级品'!$E$2:$BE$10)),0)+IFERROR(SUMPRODUCT(('冬被-S级品'!$B$2:$B$10=$B173)*('冬被-S级品'!$E$1:$AW$1=AJ$1)*('冬被-S级品'!$E$2:$AW$10)),0)+IFERROR(SUMPRODUCT(('白止-S级品'!$A$2:$A$26=$B173)*('白止-S级品'!$D$1:$AV$1=AJ$1)*('白止-S级品'!$D$2:$AV$26)),0)+IFERROR(SUMPRODUCT(('乐容-S级品'!$A$4:$A$32=$B173)*('乐容-S级品'!$L$3:$CA$3=AJ$1)*('乐容-S级品'!$L$4:$CA$32)),0)</f>
      </c>
      <c r="AK173" s="280">
        <f>IFERROR(SUMPRODUCT(('控温被PRO-S级品'!$B$2:$B$10=$B173)*('控温被PRO-S级品'!$E$1:$BE$1=AK$1)*('控温被PRO-S级品'!$E$2:$BE$10)),0)+IFERROR(SUMPRODUCT(('冬被-S级品'!$B$2:$B$10=$B173)*('冬被-S级品'!$E$1:$AW$1=AK$1)*('冬被-S级品'!$E$2:$AW$10)),0)+IFERROR(SUMPRODUCT(('白止-S级品'!$A$2:$A$26=$B173)*('白止-S级品'!$D$1:$AV$1=AK$1)*('白止-S级品'!$D$2:$AV$26)),0)+IFERROR(SUMPRODUCT(('乐容-S级品'!$A$4:$A$32=$B173)*('乐容-S级品'!$L$3:$CA$3=AK$1)*('乐容-S级品'!$L$4:$CA$32)),0)</f>
      </c>
      <c r="AL173" s="280">
        <f>IFERROR(SUMPRODUCT(('控温被PRO-S级品'!$B$2:$B$10=$B173)*('控温被PRO-S级品'!$E$1:$BE$1=AL$1)*('控温被PRO-S级品'!$E$2:$BE$10)),0)+IFERROR(SUMPRODUCT(('冬被-S级品'!$B$2:$B$10=$B173)*('冬被-S级品'!$E$1:$AW$1=AL$1)*('冬被-S级品'!$E$2:$AW$10)),0)+IFERROR(SUMPRODUCT(('白止-S级品'!$A$2:$A$26=$B173)*('白止-S级品'!$D$1:$AV$1=AL$1)*('白止-S级品'!$D$2:$AV$26)),0)+IFERROR(SUMPRODUCT(('乐容-S级品'!$A$4:$A$32=$B173)*('乐容-S级品'!$L$3:$CA$3=AL$1)*('乐容-S级品'!$L$4:$CA$32)),0)</f>
      </c>
      <c r="AM173" s="280">
        <f>IFERROR(SUMPRODUCT(('控温被PRO-S级品'!$B$2:$B$10=$B173)*('控温被PRO-S级品'!$E$1:$BE$1=AM$1)*('控温被PRO-S级品'!$E$2:$BE$10)),0)+IFERROR(SUMPRODUCT(('冬被-S级品'!$B$2:$B$10=$B173)*('冬被-S级品'!$E$1:$AW$1=AM$1)*('冬被-S级品'!$E$2:$AW$10)),0)+IFERROR(SUMPRODUCT(('白止-S级品'!$A$2:$A$26=$B173)*('白止-S级品'!$D$1:$AV$1=AM$1)*('白止-S级品'!$D$2:$AV$26)),0)+IFERROR(SUMPRODUCT(('乐容-S级品'!$A$4:$A$32=$B173)*('乐容-S级品'!$L$3:$CA$3=AM$1)*('乐容-S级品'!$L$4:$CA$32)),0)</f>
      </c>
      <c r="AN173" s="280">
        <f>IFERROR(SUMPRODUCT(('控温被PRO-S级品'!$B$2:$B$10=$B173)*('控温被PRO-S级品'!$E$1:$BE$1=AN$1)*('控温被PRO-S级品'!$E$2:$BE$10)),0)+IFERROR(SUMPRODUCT(('冬被-S级品'!$B$2:$B$10=$B173)*('冬被-S级品'!$E$1:$AW$1=AN$1)*('冬被-S级品'!$E$2:$AW$10)),0)+IFERROR(SUMPRODUCT(('白止-S级品'!$A$2:$A$26=$B173)*('白止-S级品'!$D$1:$AV$1=AN$1)*('白止-S级品'!$D$2:$AV$26)),0)+IFERROR(SUMPRODUCT(('乐容-S级品'!$A$4:$A$32=$B173)*('乐容-S级品'!$L$3:$CA$3=AN$1)*('乐容-S级品'!$L$4:$CA$32)),0)</f>
      </c>
      <c r="AO173" s="280">
        <f>IFERROR(SUMPRODUCT(('控温被PRO-S级品'!$B$2:$B$10=$B173)*('控温被PRO-S级品'!$E$1:$BE$1=AO$1)*('控温被PRO-S级品'!$E$2:$BE$10)),0)+IFERROR(SUMPRODUCT(('冬被-S级品'!$B$2:$B$10=$B173)*('冬被-S级品'!$E$1:$AW$1=AO$1)*('冬被-S级品'!$E$2:$AW$10)),0)+IFERROR(SUMPRODUCT(('白止-S级品'!$A$2:$A$26=$B173)*('白止-S级品'!$D$1:$AV$1=AO$1)*('白止-S级品'!$D$2:$AV$26)),0)+IFERROR(SUMPRODUCT(('乐容-S级品'!$A$4:$A$32=$B173)*('乐容-S级品'!$L$3:$CA$3=AO$1)*('乐容-S级品'!$L$4:$CA$32)),0)</f>
      </c>
      <c r="AP173" s="280">
        <f>IFERROR(SUMPRODUCT(('控温被PRO-S级品'!$B$2:$B$10=$B173)*('控温被PRO-S级品'!$E$1:$BE$1=AP$1)*('控温被PRO-S级品'!$E$2:$BE$10)),0)+IFERROR(SUMPRODUCT(('冬被-S级品'!$B$2:$B$10=$B173)*('冬被-S级品'!$E$1:$AW$1=AP$1)*('冬被-S级品'!$E$2:$AW$10)),0)+IFERROR(SUMPRODUCT(('白止-S级品'!$A$2:$A$26=$B173)*('白止-S级品'!$D$1:$AV$1=AP$1)*('白止-S级品'!$D$2:$AV$26)),0)+IFERROR(SUMPRODUCT(('乐容-S级品'!$A$4:$A$32=$B173)*('乐容-S级品'!$L$3:$CA$3=AP$1)*('乐容-S级品'!$L$4:$CA$32)),0)</f>
      </c>
      <c r="AQ173" s="280">
        <f>IFERROR(SUMPRODUCT(('控温被PRO-S级品'!$B$2:$B$10=$B173)*('控温被PRO-S级品'!$E$1:$BE$1=AQ$1)*('控温被PRO-S级品'!$E$2:$BE$10)),0)+IFERROR(SUMPRODUCT(('冬被-S级品'!$B$2:$B$10=$B173)*('冬被-S级品'!$E$1:$AW$1=AQ$1)*('冬被-S级品'!$E$2:$AW$10)),0)+IFERROR(SUMPRODUCT(('白止-S级品'!$A$2:$A$26=$B173)*('白止-S级品'!$D$1:$AV$1=AQ$1)*('白止-S级品'!$D$2:$AV$26)),0)+IFERROR(SUMPRODUCT(('乐容-S级品'!$A$4:$A$32=$B173)*('乐容-S级品'!$L$3:$CA$3=AQ$1)*('乐容-S级品'!$L$4:$CA$32)),0)</f>
      </c>
      <c r="AR173" s="280">
        <f>IFERROR(SUMPRODUCT(('控温被PRO-S级品'!$B$2:$B$10=$B173)*('控温被PRO-S级品'!$E$1:$BE$1=AR$1)*('控温被PRO-S级品'!$E$2:$BE$10)),0)+IFERROR(SUMPRODUCT(('冬被-S级品'!$B$2:$B$10=$B173)*('冬被-S级品'!$E$1:$AW$1=AR$1)*('冬被-S级品'!$E$2:$AW$10)),0)+IFERROR(SUMPRODUCT(('白止-S级品'!$A$2:$A$26=$B173)*('白止-S级品'!$D$1:$AV$1=AR$1)*('白止-S级品'!$D$2:$AV$26)),0)+IFERROR(SUMPRODUCT(('乐容-S级品'!$A$4:$A$32=$B173)*('乐容-S级品'!$L$3:$CA$3=AR$1)*('乐容-S级品'!$L$4:$CA$32)),0)</f>
      </c>
      <c r="AS173" s="280">
        <f>IFERROR(SUMPRODUCT(('控温被PRO-S级品'!$B$2:$B$10=$B173)*('控温被PRO-S级品'!$E$1:$BE$1=AS$1)*('控温被PRO-S级品'!$E$2:$BE$10)),0)+IFERROR(SUMPRODUCT(('冬被-S级品'!$B$2:$B$10=$B173)*('冬被-S级品'!$E$1:$AW$1=AS$1)*('冬被-S级品'!$E$2:$AW$10)),0)+IFERROR(SUMPRODUCT(('白止-S级品'!$A$2:$A$26=$B173)*('白止-S级品'!$D$1:$AV$1=AS$1)*('白止-S级品'!$D$2:$AV$26)),0)+IFERROR(SUMPRODUCT(('乐容-S级品'!$A$4:$A$32=$B173)*('乐容-S级品'!$L$3:$CA$3=AS$1)*('乐容-S级品'!$L$4:$CA$32)),0)</f>
      </c>
      <c r="AT173" s="280">
        <f>IFERROR(SUMPRODUCT(('控温被PRO-S级品'!$B$2:$B$10=$B173)*('控温被PRO-S级品'!$E$1:$BE$1=AT$1)*('控温被PRO-S级品'!$E$2:$BE$10)),0)+IFERROR(SUMPRODUCT(('冬被-S级品'!$B$2:$B$10=$B173)*('冬被-S级品'!$E$1:$AW$1=AT$1)*('冬被-S级品'!$E$2:$AW$10)),0)+IFERROR(SUMPRODUCT(('白止-S级品'!$A$2:$A$26=$B173)*('白止-S级品'!$D$1:$AV$1=AT$1)*('白止-S级品'!$D$2:$AV$26)),0)+IFERROR(SUMPRODUCT(('乐容-S级品'!$A$4:$A$32=$B173)*('乐容-S级品'!$L$3:$CA$3=AT$1)*('乐容-S级品'!$L$4:$CA$32)),0)</f>
      </c>
      <c r="AU173" s="280">
        <f>IFERROR(SUMPRODUCT(('控温被PRO-S级品'!$B$2:$B$10=$B173)*('控温被PRO-S级品'!$E$1:$BE$1=AU$1)*('控温被PRO-S级品'!$E$2:$BE$10)),0)+IFERROR(SUMPRODUCT(('冬被-S级品'!$B$2:$B$10=$B173)*('冬被-S级品'!$E$1:$AW$1=AU$1)*('冬被-S级品'!$E$2:$AW$10)),0)+IFERROR(SUMPRODUCT(('白止-S级品'!$A$2:$A$26=$B173)*('白止-S级品'!$D$1:$AV$1=AU$1)*('白止-S级品'!$D$2:$AV$26)),0)+IFERROR(SUMPRODUCT(('乐容-S级品'!$A$4:$A$32=$B173)*('乐容-S级品'!$L$3:$CA$3=AU$1)*('乐容-S级品'!$L$4:$CA$32)),0)</f>
      </c>
      <c r="AV173" s="280">
        <f>IFERROR(SUMPRODUCT(('控温被PRO-S级品'!$B$2:$B$10=$B173)*('控温被PRO-S级品'!$E$1:$BE$1=AV$1)*('控温被PRO-S级品'!$E$2:$BE$10)),0)+IFERROR(SUMPRODUCT(('冬被-S级品'!$B$2:$B$10=$B173)*('冬被-S级品'!$E$1:$AW$1=AV$1)*('冬被-S级品'!$E$2:$AW$10)),0)+IFERROR(SUMPRODUCT(('白止-S级品'!$A$2:$A$26=$B173)*('白止-S级品'!$D$1:$AV$1=AV$1)*('白止-S级品'!$D$2:$AV$26)),0)+IFERROR(SUMPRODUCT(('乐容-S级品'!$A$4:$A$32=$B173)*('乐容-S级品'!$L$3:$CA$3=AV$1)*('乐容-S级品'!$L$4:$CA$32)),0)</f>
      </c>
      <c r="AW173" s="280">
        <f>IFERROR(SUMPRODUCT(('控温被PRO-S级品'!$B$2:$B$10=$B173)*('控温被PRO-S级品'!$E$1:$BE$1=AW$1)*('控温被PRO-S级品'!$E$2:$BE$10)),0)+IFERROR(SUMPRODUCT(('冬被-S级品'!$B$2:$B$10=$B173)*('冬被-S级品'!$E$1:$AW$1=AW$1)*('冬被-S级品'!$E$2:$AW$10)),0)+IFERROR(SUMPRODUCT(('白止-S级品'!$A$2:$A$26=$B173)*('白止-S级品'!$D$1:$AV$1=AW$1)*('白止-S级品'!$D$2:$AV$26)),0)+IFERROR(SUMPRODUCT(('乐容-S级品'!$A$4:$A$32=$B173)*('乐容-S级品'!$L$3:$CA$3=AW$1)*('乐容-S级品'!$L$4:$CA$32)),0)</f>
      </c>
      <c r="AX173" s="280">
        <f>IFERROR(SUMPRODUCT(('控温被PRO-S级品'!$B$2:$B$10=$B173)*('控温被PRO-S级品'!$E$1:$BE$1=AX$1)*('控温被PRO-S级品'!$E$2:$BE$10)),0)+IFERROR(SUMPRODUCT(('冬被-S级品'!$B$2:$B$10=$B173)*('冬被-S级品'!$E$1:$AW$1=AX$1)*('冬被-S级品'!$E$2:$AW$10)),0)+IFERROR(SUMPRODUCT(('白止-S级品'!$A$2:$A$26=$B173)*('白止-S级品'!$D$1:$AV$1=AX$1)*('白止-S级品'!$D$2:$AV$26)),0)+IFERROR(SUMPRODUCT(('乐容-S级品'!$A$4:$A$32=$B173)*('乐容-S级品'!$L$3:$CA$3=AX$1)*('乐容-S级品'!$L$4:$CA$32)),0)</f>
      </c>
      <c r="AY173" s="280">
        <f>IFERROR(SUMPRODUCT(('控温被PRO-S级品'!$B$2:$B$10=$B173)*('控温被PRO-S级品'!$E$1:$BE$1=AY$1)*('控温被PRO-S级品'!$E$2:$BE$10)),0)+IFERROR(SUMPRODUCT(('冬被-S级品'!$B$2:$B$10=$B173)*('冬被-S级品'!$E$1:$AW$1=AY$1)*('冬被-S级品'!$E$2:$AW$10)),0)+IFERROR(SUMPRODUCT(('白止-S级品'!$A$2:$A$26=$B173)*('白止-S级品'!$D$1:$AV$1=AY$1)*('白止-S级品'!$D$2:$AV$26)),0)+IFERROR(SUMPRODUCT(('乐容-S级品'!$A$4:$A$32=$B173)*('乐容-S级品'!$L$3:$CA$3=AY$1)*('乐容-S级品'!$L$4:$CA$32)),0)</f>
      </c>
      <c r="AZ173" s="280">
        <f>IFERROR(SUMPRODUCT(('控温被PRO-S级品'!$B$2:$B$10=$B173)*('控温被PRO-S级品'!$E$1:$BE$1=AZ$1)*('控温被PRO-S级品'!$E$2:$BE$10)),0)+IFERROR(SUMPRODUCT(('冬被-S级品'!$B$2:$B$10=$B173)*('冬被-S级品'!$E$1:$AW$1=AZ$1)*('冬被-S级品'!$E$2:$AW$10)),0)+IFERROR(SUMPRODUCT(('白止-S级品'!$A$2:$A$26=$B173)*('白止-S级品'!$D$1:$AV$1=AZ$1)*('白止-S级品'!$D$2:$AV$26)),0)+IFERROR(SUMPRODUCT(('乐容-S级品'!$A$4:$A$32=$B173)*('乐容-S级品'!$L$3:$CA$3=AZ$1)*('乐容-S级品'!$L$4:$CA$32)),0)</f>
      </c>
      <c r="BA173" s="280">
        <f>IFERROR(SUMPRODUCT(('控温被PRO-S级品'!$B$2:$B$10=$B173)*('控温被PRO-S级品'!$E$1:$BE$1=BA$1)*('控温被PRO-S级品'!$E$2:$BE$10)),0)+IFERROR(SUMPRODUCT(('冬被-S级品'!$B$2:$B$10=$B173)*('冬被-S级品'!$E$1:$AW$1=BA$1)*('冬被-S级品'!$E$2:$AW$10)),0)+IFERROR(SUMPRODUCT(('白止-S级品'!$A$2:$A$26=$B173)*('白止-S级品'!$D$1:$AV$1=BA$1)*('白止-S级品'!$D$2:$AV$26)),0)+IFERROR(SUMPRODUCT(('乐容-S级品'!$A$4:$A$32=$B173)*('乐容-S级品'!$L$3:$CA$3=BA$1)*('乐容-S级品'!$L$4:$CA$32)),0)</f>
      </c>
      <c r="BB173" s="280">
        <f>IFERROR(SUMPRODUCT(('控温被PRO-S级品'!$B$2:$B$10=$B173)*('控温被PRO-S级品'!$E$1:$BE$1=BB$1)*('控温被PRO-S级品'!$E$2:$BE$10)),0)+IFERROR(SUMPRODUCT(('冬被-S级品'!$B$2:$B$10=$B173)*('冬被-S级品'!$E$1:$AW$1=BB$1)*('冬被-S级品'!$E$2:$AW$10)),0)+IFERROR(SUMPRODUCT(('白止-S级品'!$A$2:$A$26=$B173)*('白止-S级品'!$D$1:$AV$1=BB$1)*('白止-S级品'!$D$2:$AV$26)),0)+IFERROR(SUMPRODUCT(('乐容-S级品'!$A$4:$A$32=$B173)*('乐容-S级品'!$L$3:$CA$3=BB$1)*('乐容-S级品'!$L$4:$CA$32)),0)</f>
      </c>
      <c r="BC173" s="280">
        <f>IFERROR(SUMPRODUCT(('控温被PRO-S级品'!$B$2:$B$10=$B173)*('控温被PRO-S级品'!$E$1:$BE$1=BC$1)*('控温被PRO-S级品'!$E$2:$BE$10)),0)+IFERROR(SUMPRODUCT(('冬被-S级品'!$B$2:$B$10=$B173)*('冬被-S级品'!$E$1:$AW$1=BC$1)*('冬被-S级品'!$E$2:$AW$10)),0)+IFERROR(SUMPRODUCT(('白止-S级品'!$A$2:$A$26=$B173)*('白止-S级品'!$D$1:$AV$1=BC$1)*('白止-S级品'!$D$2:$AV$26)),0)+IFERROR(SUMPRODUCT(('乐容-S级品'!$A$4:$A$32=$B173)*('乐容-S级品'!$L$3:$CA$3=BC$1)*('乐容-S级品'!$L$4:$CA$32)),0)</f>
      </c>
      <c r="BD173" s="280">
        <f>IFERROR(SUMPRODUCT(('控温被PRO-S级品'!$B$2:$B$10=$B173)*('控温被PRO-S级品'!$E$1:$BE$1=BD$1)*('控温被PRO-S级品'!$E$2:$BE$10)),0)+IFERROR(SUMPRODUCT(('冬被-S级品'!$B$2:$B$10=$B173)*('冬被-S级品'!$E$1:$AW$1=BD$1)*('冬被-S级品'!$E$2:$AW$10)),0)+IFERROR(SUMPRODUCT(('白止-S级品'!$A$2:$A$26=$B173)*('白止-S级品'!$D$1:$AV$1=BD$1)*('白止-S级品'!$D$2:$AV$26)),0)+IFERROR(SUMPRODUCT(('乐容-S级品'!$A$4:$A$32=$B173)*('乐容-S级品'!$L$3:$CA$3=BD$1)*('乐容-S级品'!$L$4:$CA$32)),0)</f>
      </c>
      <c r="BE173" s="280">
        <f>IFERROR(SUMPRODUCT(('控温被PRO-S级品'!$B$2:$B$10=$B173)*('控温被PRO-S级品'!$E$1:$BE$1=BE$1)*('控温被PRO-S级品'!$E$2:$BE$10)),0)+IFERROR(SUMPRODUCT(('冬被-S级品'!$B$2:$B$10=$B173)*('冬被-S级品'!$E$1:$AW$1=BE$1)*('冬被-S级品'!$E$2:$AW$10)),0)+IFERROR(SUMPRODUCT(('白止-S级品'!$A$2:$A$26=$B173)*('白止-S级品'!$D$1:$AV$1=BE$1)*('白止-S级品'!$D$2:$AV$26)),0)+IFERROR(SUMPRODUCT(('乐容-S级品'!$A$4:$A$32=$B173)*('乐容-S级品'!$L$3:$CA$3=BE$1)*('乐容-S级品'!$L$4:$CA$32)),0)</f>
      </c>
      <c r="BF173" s="280">
        <f>IFERROR(SUMPRODUCT(('控温被PRO-S级品'!$B$2:$B$10=$B173)*('控温被PRO-S级品'!$E$1:$BE$1=BF$1)*('控温被PRO-S级品'!$E$2:$BE$10)),0)+IFERROR(SUMPRODUCT(('冬被-S级品'!$B$2:$B$10=$B173)*('冬被-S级品'!$E$1:$AW$1=BF$1)*('冬被-S级品'!$E$2:$AW$10)),0)+IFERROR(SUMPRODUCT(('白止-S级品'!$A$2:$A$26=$B173)*('白止-S级品'!$D$1:$AV$1=BF$1)*('白止-S级品'!$D$2:$AV$26)),0)+IFERROR(SUMPRODUCT(('乐容-S级品'!$A$4:$A$32=$B173)*('乐容-S级品'!$L$3:$CA$3=BF$1)*('乐容-S级品'!$L$4:$CA$32)),0)</f>
      </c>
      <c r="BG173" s="280">
        <f>IFERROR(SUMPRODUCT(('控温被PRO-S级品'!$B$2:$B$10=$B173)*('控温被PRO-S级品'!$E$1:$BE$1=BG$1)*('控温被PRO-S级品'!$E$2:$BE$10)),0)+IFERROR(SUMPRODUCT(('冬被-S级品'!$B$2:$B$10=$B173)*('冬被-S级品'!$E$1:$AW$1=BG$1)*('冬被-S级品'!$E$2:$AW$10)),0)+IFERROR(SUMPRODUCT(('白止-S级品'!$A$2:$A$26=$B173)*('白止-S级品'!$D$1:$AV$1=BG$1)*('白止-S级品'!$D$2:$AV$26)),0)+IFERROR(SUMPRODUCT(('乐容-S级品'!$A$4:$A$32=$B173)*('乐容-S级品'!$L$3:$CA$3=BG$1)*('乐容-S级品'!$L$4:$CA$32)),0)</f>
      </c>
      <c r="BH173" s="280">
        <f>IFERROR(SUMPRODUCT(('控温被PRO-S级品'!$B$2:$B$10=$B173)*('控温被PRO-S级品'!$E$1:$BE$1=BH$1)*('控温被PRO-S级品'!$E$2:$BE$10)),0)+IFERROR(SUMPRODUCT(('冬被-S级品'!$B$2:$B$10=$B173)*('冬被-S级品'!$E$1:$AW$1=BH$1)*('冬被-S级品'!$E$2:$AW$10)),0)+IFERROR(SUMPRODUCT(('白止-S级品'!$A$2:$A$26=$B173)*('白止-S级品'!$D$1:$AV$1=BH$1)*('白止-S级品'!$D$2:$AV$26)),0)+IFERROR(SUMPRODUCT(('乐容-S级品'!$A$4:$A$32=$B173)*('乐容-S级品'!$L$3:$CA$3=BH$1)*('乐容-S级品'!$L$4:$CA$32)),0)</f>
      </c>
      <c r="BI173" s="280">
        <f>IFERROR(SUMPRODUCT(('控温被PRO-S级品'!$B$2:$B$10=$B173)*('控温被PRO-S级品'!$E$1:$BE$1=BI$1)*('控温被PRO-S级品'!$E$2:$BE$10)),0)+IFERROR(SUMPRODUCT(('冬被-S级品'!$B$2:$B$10=$B173)*('冬被-S级品'!$E$1:$AW$1=BI$1)*('冬被-S级品'!$E$2:$AW$10)),0)+IFERROR(SUMPRODUCT(('白止-S级品'!$A$2:$A$26=$B173)*('白止-S级品'!$D$1:$AV$1=BI$1)*('白止-S级品'!$D$2:$AV$26)),0)+IFERROR(SUMPRODUCT(('乐容-S级品'!$A$4:$A$32=$B173)*('乐容-S级品'!$L$3:$CA$3=BI$1)*('乐容-S级品'!$L$4:$CA$32)),0)</f>
      </c>
      <c r="BJ173" s="280">
        <f>IFERROR(SUMPRODUCT(('控温被PRO-S级品'!$B$2:$B$10=$B173)*('控温被PRO-S级品'!$E$1:$BE$1=BJ$1)*('控温被PRO-S级品'!$E$2:$BE$10)),0)+IFERROR(SUMPRODUCT(('冬被-S级品'!$B$2:$B$10=$B173)*('冬被-S级品'!$E$1:$AW$1=BJ$1)*('冬被-S级品'!$E$2:$AW$10)),0)+IFERROR(SUMPRODUCT(('白止-S级品'!$A$2:$A$26=$B173)*('白止-S级品'!$D$1:$AV$1=BJ$1)*('白止-S级品'!$D$2:$AV$26)),0)+IFERROR(SUMPRODUCT(('乐容-S级品'!$A$4:$A$32=$B173)*('乐容-S级品'!$L$3:$CA$3=BJ$1)*('乐容-S级品'!$L$4:$CA$32)),0)</f>
      </c>
      <c r="BK173" s="280">
        <f>IFERROR(SUMPRODUCT(('控温被PRO-S级品'!$B$2:$B$10=$B173)*('控温被PRO-S级品'!$E$1:$BE$1=BK$1)*('控温被PRO-S级品'!$E$2:$BE$10)),0)+IFERROR(SUMPRODUCT(('冬被-S级品'!$B$2:$B$10=$B173)*('冬被-S级品'!$E$1:$AW$1=BK$1)*('冬被-S级品'!$E$2:$AW$10)),0)+IFERROR(SUMPRODUCT(('白止-S级品'!$A$2:$A$26=$B173)*('白止-S级品'!$D$1:$AV$1=BK$1)*('白止-S级品'!$D$2:$AV$26)),0)+IFERROR(SUMPRODUCT(('乐容-S级品'!$A$4:$A$32=$B173)*('乐容-S级品'!$L$3:$CA$3=BK$1)*('乐容-S级品'!$L$4:$CA$32)),0)</f>
      </c>
      <c r="BL173" s="280">
        <f>IFERROR(SUMPRODUCT(('控温被PRO-S级品'!$B$2:$B$10=$B173)*('控温被PRO-S级品'!$E$1:$BE$1=BL$1)*('控温被PRO-S级品'!$E$2:$BE$10)),0)+IFERROR(SUMPRODUCT(('冬被-S级品'!$B$2:$B$10=$B173)*('冬被-S级品'!$E$1:$AW$1=BL$1)*('冬被-S级品'!$E$2:$AW$10)),0)+IFERROR(SUMPRODUCT(('白止-S级品'!$A$2:$A$26=$B173)*('白止-S级品'!$D$1:$AV$1=BL$1)*('白止-S级品'!$D$2:$AV$26)),0)+IFERROR(SUMPRODUCT(('乐容-S级品'!$A$4:$A$32=$B173)*('乐容-S级品'!$L$3:$CA$3=BL$1)*('乐容-S级品'!$L$4:$CA$32)),0)</f>
      </c>
      <c r="BM173" s="280">
        <f>IFERROR(SUMPRODUCT(('控温被PRO-S级品'!$B$2:$B$10=$B173)*('控温被PRO-S级品'!$E$1:$BE$1=BM$1)*('控温被PRO-S级品'!$E$2:$BE$10)),0)+IFERROR(SUMPRODUCT(('冬被-S级品'!$B$2:$B$10=$B173)*('冬被-S级品'!$E$1:$AW$1=BM$1)*('冬被-S级品'!$E$2:$AW$10)),0)+IFERROR(SUMPRODUCT(('白止-S级品'!$A$2:$A$26=$B173)*('白止-S级品'!$D$1:$AV$1=BM$1)*('白止-S级品'!$D$2:$AV$26)),0)+IFERROR(SUMPRODUCT(('乐容-S级品'!$A$4:$A$32=$B173)*('乐容-S级品'!$L$3:$CA$3=BM$1)*('乐容-S级品'!$L$4:$CA$32)),0)</f>
      </c>
      <c r="BN173" s="280">
        <f>IFERROR(SUMPRODUCT(('控温被PRO-S级品'!$B$2:$B$10=$B173)*('控温被PRO-S级品'!$E$1:$BE$1=BN$1)*('控温被PRO-S级品'!$E$2:$BE$10)),0)+IFERROR(SUMPRODUCT(('冬被-S级品'!$B$2:$B$10=$B173)*('冬被-S级品'!$E$1:$AW$1=BN$1)*('冬被-S级品'!$E$2:$AW$10)),0)+IFERROR(SUMPRODUCT(('白止-S级品'!$A$2:$A$26=$B173)*('白止-S级品'!$D$1:$AV$1=BN$1)*('白止-S级品'!$D$2:$AV$26)),0)+IFERROR(SUMPRODUCT(('乐容-S级品'!$A$4:$A$32=$B173)*('乐容-S级品'!$L$3:$CA$3=BN$1)*('乐容-S级品'!$L$4:$CA$32)),0)</f>
      </c>
      <c r="BO173" s="280">
        <f>IFERROR(SUMPRODUCT(('控温被PRO-S级品'!$B$2:$B$10=$B173)*('控温被PRO-S级品'!$E$1:$BE$1=BO$1)*('控温被PRO-S级品'!$E$2:$BE$10)),0)+IFERROR(SUMPRODUCT(('冬被-S级品'!$B$2:$B$10=$B173)*('冬被-S级品'!$E$1:$AW$1=BO$1)*('冬被-S级品'!$E$2:$AW$10)),0)+IFERROR(SUMPRODUCT(('白止-S级品'!$A$2:$A$26=$B173)*('白止-S级品'!$D$1:$AV$1=BO$1)*('白止-S级品'!$D$2:$AV$26)),0)+IFERROR(SUMPRODUCT(('乐容-S级品'!$A$4:$A$32=$B173)*('乐容-S级品'!$L$3:$CA$3=BO$1)*('乐容-S级品'!$L$4:$CA$32)),0)</f>
      </c>
      <c r="BP173" s="280">
        <f>IFERROR(SUMPRODUCT(('控温被PRO-S级品'!$B$2:$B$10=$B173)*('控温被PRO-S级品'!$E$1:$BE$1=BP$1)*('控温被PRO-S级品'!$E$2:$BE$10)),0)+IFERROR(SUMPRODUCT(('冬被-S级品'!$B$2:$B$10=$B173)*('冬被-S级品'!$E$1:$AW$1=BP$1)*('冬被-S级品'!$E$2:$AW$10)),0)+IFERROR(SUMPRODUCT(('白止-S级品'!$A$2:$A$26=$B173)*('白止-S级品'!$D$1:$AV$1=BP$1)*('白止-S级品'!$D$2:$AV$26)),0)+IFERROR(SUMPRODUCT(('乐容-S级品'!$A$4:$A$32=$B173)*('乐容-S级品'!$L$3:$CA$3=BP$1)*('乐容-S级品'!$L$4:$CA$32)),0)</f>
      </c>
      <c r="BQ173" s="280">
        <f>IFERROR(SUMPRODUCT(('控温被PRO-S级品'!$B$2:$B$10=$B173)*('控温被PRO-S级品'!$E$1:$BE$1=BQ$1)*('控温被PRO-S级品'!$E$2:$BE$10)),0)+IFERROR(SUMPRODUCT(('冬被-S级品'!$B$2:$B$10=$B173)*('冬被-S级品'!$E$1:$AW$1=BQ$1)*('冬被-S级品'!$E$2:$AW$10)),0)+IFERROR(SUMPRODUCT(('白止-S级品'!$A$2:$A$26=$B173)*('白止-S级品'!$D$1:$AV$1=BQ$1)*('白止-S级品'!$D$2:$AV$26)),0)+IFERROR(SUMPRODUCT(('乐容-S级品'!$A$4:$A$32=$B173)*('乐容-S级品'!$L$3:$CA$3=BQ$1)*('乐容-S级品'!$L$4:$CA$32)),0)</f>
      </c>
      <c r="BR173" s="280">
        <f>IFERROR(SUMPRODUCT(('控温被PRO-S级品'!$B$2:$B$10=$B173)*('控温被PRO-S级品'!$E$1:$BE$1=BR$1)*('控温被PRO-S级品'!$E$2:$BE$10)),0)+IFERROR(SUMPRODUCT(('冬被-S级品'!$B$2:$B$10=$B173)*('冬被-S级品'!$E$1:$AW$1=BR$1)*('冬被-S级品'!$E$2:$AW$10)),0)+IFERROR(SUMPRODUCT(('白止-S级品'!$A$2:$A$26=$B173)*('白止-S级品'!$D$1:$AV$1=BR$1)*('白止-S级品'!$D$2:$AV$26)),0)+IFERROR(SUMPRODUCT(('乐容-S级品'!$A$4:$A$32=$B173)*('乐容-S级品'!$L$3:$CA$3=BR$1)*('乐容-S级品'!$L$4:$CA$32)),0)</f>
      </c>
      <c r="BS173" s="280">
        <f>IFERROR(SUMPRODUCT(('控温被PRO-S级品'!$B$2:$B$10=$B173)*('控温被PRO-S级品'!$E$1:$BE$1=BS$1)*('控温被PRO-S级品'!$E$2:$BE$10)),0)+IFERROR(SUMPRODUCT(('冬被-S级品'!$B$2:$B$10=$B173)*('冬被-S级品'!$E$1:$AW$1=BS$1)*('冬被-S级品'!$E$2:$AW$10)),0)+IFERROR(SUMPRODUCT(('白止-S级品'!$A$2:$A$26=$B173)*('白止-S级品'!$D$1:$AV$1=BS$1)*('白止-S级品'!$D$2:$AV$26)),0)+IFERROR(SUMPRODUCT(('乐容-S级品'!$A$4:$A$32=$B173)*('乐容-S级品'!$L$3:$CA$3=BS$1)*('乐容-S级品'!$L$4:$CA$32)),0)</f>
      </c>
      <c r="BT173" s="280">
        <f>IFERROR(SUMPRODUCT(('控温被PRO-S级品'!$B$2:$B$10=$B173)*('控温被PRO-S级品'!$E$1:$BE$1=BT$1)*('控温被PRO-S级品'!$E$2:$BE$10)),0)+IFERROR(SUMPRODUCT(('冬被-S级品'!$B$2:$B$10=$B173)*('冬被-S级品'!$E$1:$AW$1=BT$1)*('冬被-S级品'!$E$2:$AW$10)),0)+IFERROR(SUMPRODUCT(('白止-S级品'!$A$2:$A$26=$B173)*('白止-S级品'!$D$1:$AV$1=BT$1)*('白止-S级品'!$D$2:$AV$26)),0)+IFERROR(SUMPRODUCT(('乐容-S级品'!$A$4:$A$32=$B173)*('乐容-S级品'!$L$3:$CA$3=BT$1)*('乐容-S级品'!$L$4:$CA$32)),0)</f>
      </c>
      <c r="BU173" s="280">
        <f>IFERROR(SUMPRODUCT(('控温被PRO-S级品'!$B$2:$B$10=$B173)*('控温被PRO-S级品'!$E$1:$BE$1=BU$1)*('控温被PRO-S级品'!$E$2:$BE$10)),0)+IFERROR(SUMPRODUCT(('冬被-S级品'!$B$2:$B$10=$B173)*('冬被-S级品'!$E$1:$AW$1=BU$1)*('冬被-S级品'!$E$2:$AW$10)),0)+IFERROR(SUMPRODUCT(('白止-S级品'!$A$2:$A$26=$B173)*('白止-S级品'!$D$1:$AV$1=BU$1)*('白止-S级品'!$D$2:$AV$26)),0)+IFERROR(SUMPRODUCT(('乐容-S级品'!$A$4:$A$32=$B173)*('乐容-S级品'!$L$3:$CA$3=BU$1)*('乐容-S级品'!$L$4:$CA$32)),0)</f>
      </c>
      <c r="BV173" s="280">
        <f>IFERROR(SUMPRODUCT(('控温被PRO-S级品'!$B$2:$B$10=$B173)*('控温被PRO-S级品'!$E$1:$BE$1=BV$1)*('控温被PRO-S级品'!$E$2:$BE$10)),0)+IFERROR(SUMPRODUCT(('冬被-S级品'!$B$2:$B$10=$B173)*('冬被-S级品'!$E$1:$AW$1=BV$1)*('冬被-S级品'!$E$2:$AW$10)),0)+IFERROR(SUMPRODUCT(('白止-S级品'!$A$2:$A$26=$B173)*('白止-S级品'!$D$1:$AV$1=BV$1)*('白止-S级品'!$D$2:$AV$26)),0)+IFERROR(SUMPRODUCT(('乐容-S级品'!$A$4:$A$32=$B173)*('乐容-S级品'!$L$3:$CA$3=BV$1)*('乐容-S级品'!$L$4:$CA$32)),0)</f>
      </c>
      <c r="BW173" s="280">
        <f>IFERROR(SUMPRODUCT(('控温被PRO-S级品'!$B$2:$B$10=$B173)*('控温被PRO-S级品'!$E$1:$BE$1=BW$1)*('控温被PRO-S级品'!$E$2:$BE$10)),0)+IFERROR(SUMPRODUCT(('冬被-S级品'!$B$2:$B$10=$B173)*('冬被-S级品'!$E$1:$AW$1=BW$1)*('冬被-S级品'!$E$2:$AW$10)),0)+IFERROR(SUMPRODUCT(('白止-S级品'!$A$2:$A$26=$B173)*('白止-S级品'!$D$1:$AV$1=BW$1)*('白止-S级品'!$D$2:$AV$26)),0)+IFERROR(SUMPRODUCT(('乐容-S级品'!$A$4:$A$32=$B173)*('乐容-S级品'!$L$3:$CA$3=BW$1)*('乐容-S级品'!$L$4:$CA$32)),0)</f>
      </c>
      <c r="BX173" s="280">
        <f>IFERROR(SUMPRODUCT(('控温被PRO-S级品'!$B$2:$B$10=$B173)*('控温被PRO-S级品'!$E$1:$BE$1=BX$1)*('控温被PRO-S级品'!$E$2:$BE$10)),0)+IFERROR(SUMPRODUCT(('冬被-S级品'!$B$2:$B$10=$B173)*('冬被-S级品'!$E$1:$AW$1=BX$1)*('冬被-S级品'!$E$2:$AW$10)),0)+IFERROR(SUMPRODUCT(('白止-S级品'!$A$2:$A$26=$B173)*('白止-S级品'!$D$1:$AV$1=BX$1)*('白止-S级品'!$D$2:$AV$26)),0)+IFERROR(SUMPRODUCT(('乐容-S级品'!$A$4:$A$32=$B173)*('乐容-S级品'!$L$3:$CA$3=BX$1)*('乐容-S级品'!$L$4:$CA$32)),0)</f>
      </c>
      <c r="BY173" s="280">
        <f>IFERROR(SUMPRODUCT(('控温被PRO-S级品'!$B$2:$B$10=$B173)*('控温被PRO-S级品'!$E$1:$BE$1=BY$1)*('控温被PRO-S级品'!$E$2:$BE$10)),0)+IFERROR(SUMPRODUCT(('冬被-S级品'!$B$2:$B$10=$B173)*('冬被-S级品'!$E$1:$AW$1=BY$1)*('冬被-S级品'!$E$2:$AW$10)),0)+IFERROR(SUMPRODUCT(('白止-S级品'!$A$2:$A$26=$B173)*('白止-S级品'!$D$1:$AV$1=BY$1)*('白止-S级品'!$D$2:$AV$26)),0)+IFERROR(SUMPRODUCT(('乐容-S级品'!$A$4:$A$32=$B173)*('乐容-S级品'!$L$3:$CA$3=BY$1)*('乐容-S级品'!$L$4:$CA$32)),0)</f>
      </c>
      <c r="BZ173" s="280">
        <f>IFERROR(SUMPRODUCT(('控温被PRO-S级品'!$B$2:$B$10=$B173)*('控温被PRO-S级品'!$E$1:$BE$1=BZ$1)*('控温被PRO-S级品'!$E$2:$BE$10)),0)+IFERROR(SUMPRODUCT(('冬被-S级品'!$B$2:$B$10=$B173)*('冬被-S级品'!$E$1:$AW$1=BZ$1)*('冬被-S级品'!$E$2:$AW$10)),0)+IFERROR(SUMPRODUCT(('白止-S级品'!$A$2:$A$26=$B173)*('白止-S级品'!$D$1:$AV$1=BZ$1)*('白止-S级品'!$D$2:$AV$26)),0)+IFERROR(SUMPRODUCT(('乐容-S级品'!$A$4:$A$32=$B173)*('乐容-S级品'!$L$3:$CA$3=BZ$1)*('乐容-S级品'!$L$4:$CA$32)),0)</f>
      </c>
      <c r="CA173" s="280">
        <f>IFERROR(SUMPRODUCT(('控温被PRO-S级品'!$B$2:$B$10=$B173)*('控温被PRO-S级品'!$E$1:$BE$1=CA$1)*('控温被PRO-S级品'!$E$2:$BE$10)),0)+IFERROR(SUMPRODUCT(('冬被-S级品'!$B$2:$B$10=$B173)*('冬被-S级品'!$E$1:$AW$1=CA$1)*('冬被-S级品'!$E$2:$AW$10)),0)+IFERROR(SUMPRODUCT(('白止-S级品'!$A$2:$A$26=$B173)*('白止-S级品'!$D$1:$AV$1=CA$1)*('白止-S级品'!$D$2:$AV$26)),0)+IFERROR(SUMPRODUCT(('乐容-S级品'!$A$4:$A$32=$B173)*('乐容-S级品'!$L$3:$CA$3=CA$1)*('乐容-S级品'!$L$4:$CA$32)),0)</f>
      </c>
      <c r="CB173" s="280">
        <f>IFERROR(SUMPRODUCT(('控温被PRO-S级品'!$B$2:$B$10=$B173)*('控温被PRO-S级品'!$E$1:$BE$1=CB$1)*('控温被PRO-S级品'!$E$2:$BE$10)),0)+IFERROR(SUMPRODUCT(('冬被-S级品'!$B$2:$B$10=$B173)*('冬被-S级品'!$E$1:$AW$1=CB$1)*('冬被-S级品'!$E$2:$AW$10)),0)+IFERROR(SUMPRODUCT(('白止-S级品'!$A$2:$A$26=$B173)*('白止-S级品'!$D$1:$AV$1=CB$1)*('白止-S级品'!$D$2:$AV$26)),0)+IFERROR(SUMPRODUCT(('乐容-S级品'!$A$4:$A$32=$B173)*('乐容-S级品'!$L$3:$CA$3=CB$1)*('乐容-S级品'!$L$4:$CA$32)),0)</f>
      </c>
      <c r="CC173" s="280">
        <f>IFERROR(SUMPRODUCT(('控温被PRO-S级品'!$B$2:$B$10=$B173)*('控温被PRO-S级品'!$E$1:$BE$1=CC$1)*('控温被PRO-S级品'!$E$2:$BE$10)),0)+IFERROR(SUMPRODUCT(('冬被-S级品'!$B$2:$B$10=$B173)*('冬被-S级品'!$E$1:$AW$1=CC$1)*('冬被-S级品'!$E$2:$AW$10)),0)+IFERROR(SUMPRODUCT(('白止-S级品'!$A$2:$A$26=$B173)*('白止-S级品'!$D$1:$AV$1=CC$1)*('白止-S级品'!$D$2:$AV$26)),0)+IFERROR(SUMPRODUCT(('乐容-S级品'!$A$4:$A$32=$B173)*('乐容-S级品'!$L$3:$CA$3=CC$1)*('乐容-S级品'!$L$4:$CA$32)),0)</f>
      </c>
      <c r="CD173" s="280">
        <f>IFERROR(SUMPRODUCT(('控温被PRO-S级品'!$B$2:$B$10=$B173)*('控温被PRO-S级品'!$E$1:$BE$1=CD$1)*('控温被PRO-S级品'!$E$2:$BE$10)),0)+IFERROR(SUMPRODUCT(('冬被-S级品'!$B$2:$B$10=$B173)*('冬被-S级品'!$E$1:$AW$1=CD$1)*('冬被-S级品'!$E$2:$AW$10)),0)+IFERROR(SUMPRODUCT(('白止-S级品'!$A$2:$A$26=$B173)*('白止-S级品'!$D$1:$AV$1=CD$1)*('白止-S级品'!$D$2:$AV$26)),0)+IFERROR(SUMPRODUCT(('乐容-S级品'!$A$4:$A$32=$B173)*('乐容-S级品'!$L$3:$CA$3=CD$1)*('乐容-S级品'!$L$4:$CA$32)),0)</f>
      </c>
      <c r="CE173" s="280">
        <f>IFERROR(SUMPRODUCT(('控温被PRO-S级品'!$B$2:$B$10=$B173)*('控温被PRO-S级品'!$E$1:$BE$1=CE$1)*('控温被PRO-S级品'!$E$2:$BE$10)),0)+IFERROR(SUMPRODUCT(('冬被-S级品'!$B$2:$B$10=$B173)*('冬被-S级品'!$E$1:$AW$1=CE$1)*('冬被-S级品'!$E$2:$AW$10)),0)+IFERROR(SUMPRODUCT(('白止-S级品'!$A$2:$A$26=$B173)*('白止-S级品'!$D$1:$AV$1=CE$1)*('白止-S级品'!$D$2:$AV$26)),0)+IFERROR(SUMPRODUCT(('乐容-S级品'!$A$4:$A$32=$B173)*('乐容-S级品'!$L$3:$CA$3=CE$1)*('乐容-S级品'!$L$4:$CA$32)),0)</f>
      </c>
      <c r="CF173" s="280">
        <f>IFERROR(SUMPRODUCT(('控温被PRO-S级品'!$B$2:$B$10=$B173)*('控温被PRO-S级品'!$E$1:$BE$1=CF$1)*('控温被PRO-S级品'!$E$2:$BE$10)),0)+IFERROR(SUMPRODUCT(('冬被-S级品'!$B$2:$B$10=$B173)*('冬被-S级品'!$E$1:$AW$1=CF$1)*('冬被-S级品'!$E$2:$AW$10)),0)+IFERROR(SUMPRODUCT(('白止-S级品'!$A$2:$A$26=$B173)*('白止-S级品'!$D$1:$AV$1=CF$1)*('白止-S级品'!$D$2:$AV$26)),0)+IFERROR(SUMPRODUCT(('乐容-S级品'!$A$4:$A$32=$B173)*('乐容-S级品'!$L$3:$CA$3=CF$1)*('乐容-S级品'!$L$4:$CA$32)),0)</f>
      </c>
      <c r="CG173" s="280">
        <f>IFERROR(SUMPRODUCT(('控温被PRO-S级品'!$B$2:$B$10=$B173)*('控温被PRO-S级品'!$E$1:$BE$1=CG$1)*('控温被PRO-S级品'!$E$2:$BE$10)),0)+IFERROR(SUMPRODUCT(('冬被-S级品'!$B$2:$B$10=$B173)*('冬被-S级品'!$E$1:$AW$1=CG$1)*('冬被-S级品'!$E$2:$AW$10)),0)+IFERROR(SUMPRODUCT(('白止-S级品'!$A$2:$A$26=$B173)*('白止-S级品'!$D$1:$AV$1=CG$1)*('白止-S级品'!$D$2:$AV$26)),0)+IFERROR(SUMPRODUCT(('乐容-S级品'!$A$4:$A$32=$B173)*('乐容-S级品'!$L$3:$CA$3=CG$1)*('乐容-S级品'!$L$4:$CA$32)),0)</f>
      </c>
      <c r="CH173" s="280">
        <f>IFERROR(SUMPRODUCT(('控温被PRO-S级品'!$B$2:$B$10=$B173)*('控温被PRO-S级品'!$E$1:$BE$1=CH$1)*('控温被PRO-S级品'!$E$2:$BE$10)),0)+IFERROR(SUMPRODUCT(('冬被-S级品'!$B$2:$B$10=$B173)*('冬被-S级品'!$E$1:$AW$1=CH$1)*('冬被-S级品'!$E$2:$AW$10)),0)+IFERROR(SUMPRODUCT(('白止-S级品'!$A$2:$A$26=$B173)*('白止-S级品'!$D$1:$AV$1=CH$1)*('白止-S级品'!$D$2:$AV$26)),0)+IFERROR(SUMPRODUCT(('乐容-S级品'!$A$4:$A$32=$B173)*('乐容-S级品'!$L$3:$CA$3=CH$1)*('乐容-S级品'!$L$4:$CA$32)),0)</f>
      </c>
      <c r="CI173" s="280">
        <f>IFERROR(SUMPRODUCT(('控温被PRO-S级品'!$B$2:$B$10=$B173)*('控温被PRO-S级品'!$E$1:$BE$1=CI$1)*('控温被PRO-S级品'!$E$2:$BE$10)),0)+IFERROR(SUMPRODUCT(('冬被-S级品'!$B$2:$B$10=$B173)*('冬被-S级品'!$E$1:$AW$1=CI$1)*('冬被-S级品'!$E$2:$AW$10)),0)+IFERROR(SUMPRODUCT(('白止-S级品'!$A$2:$A$26=$B173)*('白止-S级品'!$D$1:$AV$1=CI$1)*('白止-S级品'!$D$2:$AV$26)),0)+IFERROR(SUMPRODUCT(('乐容-S级品'!$A$4:$A$32=$B173)*('乐容-S级品'!$L$3:$CA$3=CI$1)*('乐容-S级品'!$L$4:$CA$32)),0)</f>
      </c>
      <c r="CJ173" s="280">
        <f>IFERROR(SUMPRODUCT(('控温被PRO-S级品'!$B$2:$B$10=$B173)*('控温被PRO-S级品'!$E$1:$BE$1=CJ$1)*('控温被PRO-S级品'!$E$2:$BE$10)),0)+IFERROR(SUMPRODUCT(('冬被-S级品'!$B$2:$B$10=$B173)*('冬被-S级品'!$E$1:$AW$1=CJ$1)*('冬被-S级品'!$E$2:$AW$10)),0)+IFERROR(SUMPRODUCT(('白止-S级品'!$A$2:$A$26=$B173)*('白止-S级品'!$D$1:$AV$1=CJ$1)*('白止-S级品'!$D$2:$AV$26)),0)+IFERROR(SUMPRODUCT(('乐容-S级品'!$A$4:$A$32=$B173)*('乐容-S级品'!$L$3:$CA$3=CJ$1)*('乐容-S级品'!$L$4:$CA$32)),0)</f>
      </c>
      <c r="CK173" s="280">
        <f>IFERROR(SUMPRODUCT(('控温被PRO-S级品'!$B$2:$B$10=$B173)*('控温被PRO-S级品'!$E$1:$BE$1=CK$1)*('控温被PRO-S级品'!$E$2:$BE$10)),0)+IFERROR(SUMPRODUCT(('冬被-S级品'!$B$2:$B$10=$B173)*('冬被-S级品'!$E$1:$AW$1=CK$1)*('冬被-S级品'!$E$2:$AW$10)),0)+IFERROR(SUMPRODUCT(('白止-S级品'!$A$2:$A$26=$B173)*('白止-S级品'!$D$1:$AV$1=CK$1)*('白止-S级品'!$D$2:$AV$26)),0)+IFERROR(SUMPRODUCT(('乐容-S级品'!$A$4:$A$32=$B173)*('乐容-S级品'!$L$3:$CA$3=CK$1)*('乐容-S级品'!$L$4:$CA$32)),0)</f>
      </c>
      <c r="CL173" s="280">
        <f>IFERROR(SUMPRODUCT(('控温被PRO-S级品'!$B$2:$B$10=$B173)*('控温被PRO-S级品'!$E$1:$BE$1=CL$1)*('控温被PRO-S级品'!$E$2:$BE$10)),0)+IFERROR(SUMPRODUCT(('冬被-S级品'!$B$2:$B$10=$B173)*('冬被-S级品'!$E$1:$AW$1=CL$1)*('冬被-S级品'!$E$2:$AW$10)),0)+IFERROR(SUMPRODUCT(('白止-S级品'!$A$2:$A$26=$B173)*('白止-S级品'!$D$1:$AV$1=CL$1)*('白止-S级品'!$D$2:$AV$26)),0)+IFERROR(SUMPRODUCT(('乐容-S级品'!$A$4:$A$32=$B173)*('乐容-S级品'!$L$3:$CA$3=CL$1)*('乐容-S级品'!$L$4:$CA$32)),0)</f>
      </c>
      <c r="CM173" s="280">
        <f>IFERROR(SUMPRODUCT(('控温被PRO-S级品'!$B$2:$B$10=$B173)*('控温被PRO-S级品'!$E$1:$BE$1=CM$1)*('控温被PRO-S级品'!$E$2:$BE$10)),0)+IFERROR(SUMPRODUCT(('冬被-S级品'!$B$2:$B$10=$B173)*('冬被-S级品'!$E$1:$AW$1=CM$1)*('冬被-S级品'!$E$2:$AW$10)),0)+IFERROR(SUMPRODUCT(('白止-S级品'!$A$2:$A$26=$B173)*('白止-S级品'!$D$1:$AV$1=CM$1)*('白止-S级品'!$D$2:$AV$26)),0)+IFERROR(SUMPRODUCT(('乐容-S级品'!$A$4:$A$32=$B173)*('乐容-S级品'!$L$3:$CA$3=CM$1)*('乐容-S级品'!$L$4:$CA$32)),0)</f>
      </c>
      <c r="CN173" s="280">
        <f>IFERROR(SUMPRODUCT(('控温被PRO-S级品'!$B$2:$B$10=$B173)*('控温被PRO-S级品'!$E$1:$BE$1=CN$1)*('控温被PRO-S级品'!$E$2:$BE$10)),0)+IFERROR(SUMPRODUCT(('冬被-S级品'!$B$2:$B$10=$B173)*('冬被-S级品'!$E$1:$AW$1=CN$1)*('冬被-S级品'!$E$2:$AW$10)),0)+IFERROR(SUMPRODUCT(('白止-S级品'!$A$2:$A$26=$B173)*('白止-S级品'!$D$1:$AV$1=CN$1)*('白止-S级品'!$D$2:$AV$26)),0)+IFERROR(SUMPRODUCT(('乐容-S级品'!$A$4:$A$32=$B173)*('乐容-S级品'!$L$3:$CA$3=CN$1)*('乐容-S级品'!$L$4:$CA$32)),0)</f>
      </c>
      <c r="CO173" s="280">
        <f>IFERROR(SUMPRODUCT(('控温被PRO-S级品'!$B$2:$B$10=$B173)*('控温被PRO-S级品'!$E$1:$BE$1=CO$1)*('控温被PRO-S级品'!$E$2:$BE$10)),0)+IFERROR(SUMPRODUCT(('冬被-S级品'!$B$2:$B$10=$B173)*('冬被-S级品'!$E$1:$AW$1=CO$1)*('冬被-S级品'!$E$2:$AW$10)),0)+IFERROR(SUMPRODUCT(('白止-S级品'!$A$2:$A$26=$B173)*('白止-S级品'!$D$1:$AV$1=CO$1)*('白止-S级品'!$D$2:$AV$26)),0)+IFERROR(SUMPRODUCT(('乐容-S级品'!$A$4:$A$32=$B173)*('乐容-S级品'!$L$3:$CA$3=CO$1)*('乐容-S级品'!$L$4:$CA$32)),0)</f>
      </c>
      <c r="CP173" s="280">
        <f>IFERROR(SUMPRODUCT(('控温被PRO-S级品'!$B$2:$B$10=$B173)*('控温被PRO-S级品'!$E$1:$BE$1=CP$1)*('控温被PRO-S级品'!$E$2:$BE$10)),0)+IFERROR(SUMPRODUCT(('冬被-S级品'!$B$2:$B$10=$B173)*('冬被-S级品'!$E$1:$AW$1=CP$1)*('冬被-S级品'!$E$2:$AW$10)),0)+IFERROR(SUMPRODUCT(('白止-S级品'!$A$2:$A$26=$B173)*('白止-S级品'!$D$1:$AV$1=CP$1)*('白止-S级品'!$D$2:$AV$26)),0)+IFERROR(SUMPRODUCT(('乐容-S级品'!$A$4:$A$32=$B173)*('乐容-S级品'!$L$3:$CA$3=CP$1)*('乐容-S级品'!$L$4:$CA$32)),0)</f>
      </c>
      <c r="CQ173" s="280">
        <f>IFERROR(SUMPRODUCT(('控温被PRO-S级品'!$B$2:$B$10=$B173)*('控温被PRO-S级品'!$E$1:$BE$1=CQ$1)*('控温被PRO-S级品'!$E$2:$BE$10)),0)+IFERROR(SUMPRODUCT(('冬被-S级品'!$B$2:$B$10=$B173)*('冬被-S级品'!$E$1:$AW$1=CQ$1)*('冬被-S级品'!$E$2:$AW$10)),0)+IFERROR(SUMPRODUCT(('白止-S级品'!$A$2:$A$26=$B173)*('白止-S级品'!$D$1:$AV$1=CQ$1)*('白止-S级品'!$D$2:$AV$26)),0)+IFERROR(SUMPRODUCT(('乐容-S级品'!$A$4:$A$32=$B173)*('乐容-S级品'!$L$3:$CA$3=CQ$1)*('乐容-S级品'!$L$4:$CA$32)),0)</f>
      </c>
      <c r="CR173" s="280">
        <f>IFERROR(SUMPRODUCT(('控温被PRO-S级品'!$B$2:$B$10=$B173)*('控温被PRO-S级品'!$E$1:$BE$1=CR$1)*('控温被PRO-S级品'!$E$2:$BE$10)),0)+IFERROR(SUMPRODUCT(('冬被-S级品'!$B$2:$B$10=$B173)*('冬被-S级品'!$E$1:$AW$1=CR$1)*('冬被-S级品'!$E$2:$AW$10)),0)+IFERROR(SUMPRODUCT(('白止-S级品'!$A$2:$A$26=$B173)*('白止-S级品'!$D$1:$AV$1=CR$1)*('白止-S级品'!$D$2:$AV$26)),0)+IFERROR(SUMPRODUCT(('乐容-S级品'!$A$4:$A$32=$B173)*('乐容-S级品'!$L$3:$CA$3=CR$1)*('乐容-S级品'!$L$4:$CA$32)),0)</f>
      </c>
      <c r="CS173" s="280">
        <f>IFERROR(SUMPRODUCT(('控温被PRO-S级品'!$B$2:$B$10=$B173)*('控温被PRO-S级品'!$E$1:$BE$1=CS$1)*('控温被PRO-S级品'!$E$2:$BE$10)),0)+IFERROR(SUMPRODUCT(('冬被-S级品'!$B$2:$B$10=$B173)*('冬被-S级品'!$E$1:$AW$1=CS$1)*('冬被-S级品'!$E$2:$AW$10)),0)+IFERROR(SUMPRODUCT(('白止-S级品'!$A$2:$A$26=$B173)*('白止-S级品'!$D$1:$AV$1=CS$1)*('白止-S级品'!$D$2:$AV$26)),0)+IFERROR(SUMPRODUCT(('乐容-S级品'!$A$4:$A$32=$B173)*('乐容-S级品'!$L$3:$CA$3=CS$1)*('乐容-S级品'!$L$4:$CA$32)),0)</f>
      </c>
      <c r="CT173" s="280">
        <f>IFERROR(SUMPRODUCT(('控温被PRO-S级品'!$B$2:$B$10=$B173)*('控温被PRO-S级品'!$E$1:$BE$1=CT$1)*('控温被PRO-S级品'!$E$2:$BE$10)),0)+IFERROR(SUMPRODUCT(('冬被-S级品'!$B$2:$B$10=$B173)*('冬被-S级品'!$E$1:$AW$1=CT$1)*('冬被-S级品'!$E$2:$AW$10)),0)+IFERROR(SUMPRODUCT(('白止-S级品'!$A$2:$A$26=$B173)*('白止-S级品'!$D$1:$AV$1=CT$1)*('白止-S级品'!$D$2:$AV$26)),0)+IFERROR(SUMPRODUCT(('乐容-S级品'!$A$4:$A$32=$B173)*('乐容-S级品'!$L$3:$CA$3=CT$1)*('乐容-S级品'!$L$4:$CA$32)),0)</f>
      </c>
      <c r="CU173" s="280">
        <f>IFERROR(SUMPRODUCT(('控温被PRO-S级品'!$B$2:$B$10=$B173)*('控温被PRO-S级品'!$E$1:$BE$1=CU$1)*('控温被PRO-S级品'!$E$2:$BE$10)),0)+IFERROR(SUMPRODUCT(('冬被-S级品'!$B$2:$B$10=$B173)*('冬被-S级品'!$E$1:$AW$1=CU$1)*('冬被-S级品'!$E$2:$AW$10)),0)+IFERROR(SUMPRODUCT(('白止-S级品'!$A$2:$A$26=$B173)*('白止-S级品'!$D$1:$AV$1=CU$1)*('白止-S级品'!$D$2:$AV$26)),0)+IFERROR(SUMPRODUCT(('乐容-S级品'!$A$4:$A$32=$B173)*('乐容-S级品'!$L$3:$CA$3=CU$1)*('乐容-S级品'!$L$4:$CA$32)),0)</f>
      </c>
      <c r="CV173" s="280">
        <f>IFERROR(SUMPRODUCT(('控温被PRO-S级品'!$B$2:$B$10=$B173)*('控温被PRO-S级品'!$E$1:$BE$1=CV$1)*('控温被PRO-S级品'!$E$2:$BE$10)),0)+IFERROR(SUMPRODUCT(('冬被-S级品'!$B$2:$B$10=$B173)*('冬被-S级品'!$E$1:$AW$1=CV$1)*('冬被-S级品'!$E$2:$AW$10)),0)+IFERROR(SUMPRODUCT(('白止-S级品'!$A$2:$A$26=$B173)*('白止-S级品'!$D$1:$AV$1=CV$1)*('白止-S级品'!$D$2:$AV$26)),0)+IFERROR(SUMPRODUCT(('乐容-S级品'!$A$4:$A$32=$B173)*('乐容-S级品'!$L$3:$CA$3=CV$1)*('乐容-S级品'!$L$4:$CA$32)),0)</f>
      </c>
      <c r="CW173" s="280">
        <f>IFERROR(SUMPRODUCT(('控温被PRO-S级品'!$B$2:$B$10=$B173)*('控温被PRO-S级品'!$E$1:$BE$1=CW$1)*('控温被PRO-S级品'!$E$2:$BE$10)),0)+IFERROR(SUMPRODUCT(('冬被-S级品'!$B$2:$B$10=$B173)*('冬被-S级品'!$E$1:$AW$1=CW$1)*('冬被-S级品'!$E$2:$AW$10)),0)+IFERROR(SUMPRODUCT(('白止-S级品'!$A$2:$A$26=$B173)*('白止-S级品'!$D$1:$AV$1=CW$1)*('白止-S级品'!$D$2:$AV$26)),0)+IFERROR(SUMPRODUCT(('乐容-S级品'!$A$4:$A$32=$B173)*('乐容-S级品'!$L$3:$CA$3=CW$1)*('乐容-S级品'!$L$4:$CA$32)),0)</f>
      </c>
      <c r="CX173" s="280">
        <f>IFERROR(SUMPRODUCT(('控温被PRO-S级品'!$B$2:$B$10=$B173)*('控温被PRO-S级品'!$E$1:$BE$1=CX$1)*('控温被PRO-S级品'!$E$2:$BE$10)),0)+IFERROR(SUMPRODUCT(('冬被-S级品'!$B$2:$B$10=$B173)*('冬被-S级品'!$E$1:$AW$1=CX$1)*('冬被-S级品'!$E$2:$AW$10)),0)+IFERROR(SUMPRODUCT(('白止-S级品'!$A$2:$A$26=$B173)*('白止-S级品'!$D$1:$AV$1=CX$1)*('白止-S级品'!$D$2:$AV$26)),0)+IFERROR(SUMPRODUCT(('乐容-S级品'!$A$4:$A$32=$B173)*('乐容-S级品'!$L$3:$CA$3=CX$1)*('乐容-S级品'!$L$4:$CA$32)),0)</f>
      </c>
      <c r="CY173" s="280">
        <f>IFERROR(SUMPRODUCT(('控温被PRO-S级品'!$B$2:$B$10=$B173)*('控温被PRO-S级品'!$E$1:$BE$1=CY$1)*('控温被PRO-S级品'!$E$2:$BE$10)),0)+IFERROR(SUMPRODUCT(('冬被-S级品'!$B$2:$B$10=$B173)*('冬被-S级品'!$E$1:$AW$1=CY$1)*('冬被-S级品'!$E$2:$AW$10)),0)+IFERROR(SUMPRODUCT(('白止-S级品'!$A$2:$A$26=$B173)*('白止-S级品'!$D$1:$AV$1=CY$1)*('白止-S级品'!$D$2:$AV$26)),0)+IFERROR(SUMPRODUCT(('乐容-S级品'!$A$4:$A$32=$B173)*('乐容-S级品'!$L$3:$CA$3=CY$1)*('乐容-S级品'!$L$4:$CA$32)),0)</f>
      </c>
      <c r="CZ173" s="280">
        <f>IFERROR(SUMPRODUCT(('控温被PRO-S级品'!$B$2:$B$10=$B173)*('控温被PRO-S级品'!$E$1:$BE$1=CZ$1)*('控温被PRO-S级品'!$E$2:$BE$10)),0)+IFERROR(SUMPRODUCT(('冬被-S级品'!$B$2:$B$10=$B173)*('冬被-S级品'!$E$1:$AW$1=CZ$1)*('冬被-S级品'!$E$2:$AW$10)),0)+IFERROR(SUMPRODUCT(('白止-S级品'!$A$2:$A$26=$B173)*('白止-S级品'!$D$1:$AV$1=CZ$1)*('白止-S级品'!$D$2:$AV$26)),0)+IFERROR(SUMPRODUCT(('乐容-S级品'!$A$4:$A$32=$B173)*('乐容-S级品'!$L$3:$CA$3=CZ$1)*('乐容-S级品'!$L$4:$CA$32)),0)</f>
      </c>
      <c r="DA173" s="280">
        <f>IFERROR(SUMPRODUCT(('控温被PRO-S级品'!$B$2:$B$10=$B173)*('控温被PRO-S级品'!$E$1:$BE$1=DA$1)*('控温被PRO-S级品'!$E$2:$BE$10)),0)+IFERROR(SUMPRODUCT(('冬被-S级品'!$B$2:$B$10=$B173)*('冬被-S级品'!$E$1:$AW$1=DA$1)*('冬被-S级品'!$E$2:$AW$10)),0)+IFERROR(SUMPRODUCT(('白止-S级品'!$A$2:$A$26=$B173)*('白止-S级品'!$D$1:$AV$1=DA$1)*('白止-S级品'!$D$2:$AV$26)),0)+IFERROR(SUMPRODUCT(('乐容-S级品'!$A$4:$A$32=$B173)*('乐容-S级品'!$L$3:$CA$3=DA$1)*('乐容-S级品'!$L$4:$CA$32)),0)</f>
      </c>
      <c r="DB173" s="280">
        <f>IFERROR(SUMPRODUCT(('控温被PRO-S级品'!$B$2:$B$10=$B173)*('控温被PRO-S级品'!$E$1:$BE$1=DB$1)*('控温被PRO-S级品'!$E$2:$BE$10)),0)+IFERROR(SUMPRODUCT(('冬被-S级品'!$B$2:$B$10=$B173)*('冬被-S级品'!$E$1:$AW$1=DB$1)*('冬被-S级品'!$E$2:$AW$10)),0)+IFERROR(SUMPRODUCT(('白止-S级品'!$A$2:$A$26=$B173)*('白止-S级品'!$D$1:$AV$1=DB$1)*('白止-S级品'!$D$2:$AV$26)),0)+IFERROR(SUMPRODUCT(('乐容-S级品'!$A$4:$A$32=$B173)*('乐容-S级品'!$L$3:$CA$3=DB$1)*('乐容-S级品'!$L$4:$CA$32)),0)</f>
      </c>
      <c r="DC173" s="280">
        <f>IFERROR(SUMPRODUCT(('控温被PRO-S级品'!$B$2:$B$10=$B173)*('控温被PRO-S级品'!$E$1:$BE$1=DC$1)*('控温被PRO-S级品'!$E$2:$BE$10)),0)+IFERROR(SUMPRODUCT(('冬被-S级品'!$B$2:$B$10=$B173)*('冬被-S级品'!$E$1:$AW$1=DC$1)*('冬被-S级品'!$E$2:$AW$10)),0)+IFERROR(SUMPRODUCT(('白止-S级品'!$A$2:$A$26=$B173)*('白止-S级品'!$D$1:$AV$1=DC$1)*('白止-S级品'!$D$2:$AV$26)),0)+IFERROR(SUMPRODUCT(('乐容-S级品'!$A$4:$A$32=$B173)*('乐容-S级品'!$L$3:$CA$3=DC$1)*('乐容-S级品'!$L$4:$CA$32)),0)</f>
      </c>
      <c r="DD173" s="280">
        <f>IFERROR(SUMPRODUCT(('控温被PRO-S级品'!$B$2:$B$10=$B173)*('控温被PRO-S级品'!$E$1:$BE$1=DD$1)*('控温被PRO-S级品'!$E$2:$BE$10)),0)+IFERROR(SUMPRODUCT(('冬被-S级品'!$B$2:$B$10=$B173)*('冬被-S级品'!$E$1:$AW$1=DD$1)*('冬被-S级品'!$E$2:$AW$10)),0)+IFERROR(SUMPRODUCT(('白止-S级品'!$A$2:$A$26=$B173)*('白止-S级品'!$D$1:$AV$1=DD$1)*('白止-S级品'!$D$2:$AV$26)),0)+IFERROR(SUMPRODUCT(('乐容-S级品'!$A$4:$A$32=$B173)*('乐容-S级品'!$L$3:$CA$3=DD$1)*('乐容-S级品'!$L$4:$CA$32)),0)</f>
      </c>
      <c r="DE173" s="280">
        <f>IFERROR(SUMPRODUCT(('控温被PRO-S级品'!$B$2:$B$10=$B173)*('控温被PRO-S级品'!$E$1:$BE$1=DE$1)*('控温被PRO-S级品'!$E$2:$BE$10)),0)+IFERROR(SUMPRODUCT(('冬被-S级品'!$B$2:$B$10=$B173)*('冬被-S级品'!$E$1:$AW$1=DE$1)*('冬被-S级品'!$E$2:$AW$10)),0)+IFERROR(SUMPRODUCT(('白止-S级品'!$A$2:$A$26=$B173)*('白止-S级品'!$D$1:$AV$1=DE$1)*('白止-S级品'!$D$2:$AV$26)),0)+IFERROR(SUMPRODUCT(('乐容-S级品'!$A$4:$A$32=$B173)*('乐容-S级品'!$L$3:$CA$3=DE$1)*('乐容-S级品'!$L$4:$CA$32)),0)</f>
      </c>
      <c r="DF173" s="280">
        <f>IFERROR(SUMPRODUCT(('控温被PRO-S级品'!$B$2:$B$10=$B173)*('控温被PRO-S级品'!$E$1:$BE$1=DF$1)*('控温被PRO-S级品'!$E$2:$BE$10)),0)+IFERROR(SUMPRODUCT(('冬被-S级品'!$B$2:$B$10=$B173)*('冬被-S级品'!$E$1:$AW$1=DF$1)*('冬被-S级品'!$E$2:$AW$10)),0)+IFERROR(SUMPRODUCT(('白止-S级品'!$A$2:$A$26=$B173)*('白止-S级品'!$D$1:$AV$1=DF$1)*('白止-S级品'!$D$2:$AV$26)),0)+IFERROR(SUMPRODUCT(('乐容-S级品'!$A$4:$A$32=$B173)*('乐容-S级品'!$L$3:$CA$3=DF$1)*('乐容-S级品'!$L$4:$CA$32)),0)</f>
      </c>
      <c r="DG173" s="280">
        <f>IFERROR(SUMPRODUCT(('控温被PRO-S级品'!$B$2:$B$10=$B173)*('控温被PRO-S级品'!$E$1:$BE$1=DG$1)*('控温被PRO-S级品'!$E$2:$BE$10)),0)+IFERROR(SUMPRODUCT(('冬被-S级品'!$B$2:$B$10=$B173)*('冬被-S级品'!$E$1:$AW$1=DG$1)*('冬被-S级品'!$E$2:$AW$10)),0)+IFERROR(SUMPRODUCT(('白止-S级品'!$A$2:$A$26=$B173)*('白止-S级品'!$D$1:$AV$1=DG$1)*('白止-S级品'!$D$2:$AV$26)),0)+IFERROR(SUMPRODUCT(('乐容-S级品'!$A$4:$A$32=$B173)*('乐容-S级品'!$L$3:$CA$3=DG$1)*('乐容-S级品'!$L$4:$CA$32)),0)</f>
      </c>
      <c r="DH173" s="280">
        <f>IFERROR(SUMPRODUCT(('控温被PRO-S级品'!$B$2:$B$10=$B173)*('控温被PRO-S级品'!$E$1:$BE$1=DH$1)*('控温被PRO-S级品'!$E$2:$BE$10)),0)+IFERROR(SUMPRODUCT(('冬被-S级品'!$B$2:$B$10=$B173)*('冬被-S级品'!$E$1:$AW$1=DH$1)*('冬被-S级品'!$E$2:$AW$10)),0)+IFERROR(SUMPRODUCT(('白止-S级品'!$A$2:$A$26=$B173)*('白止-S级品'!$D$1:$AV$1=DH$1)*('白止-S级品'!$D$2:$AV$26)),0)+IFERROR(SUMPRODUCT(('乐容-S级品'!$A$4:$A$32=$B173)*('乐容-S级品'!$L$3:$CA$3=DH$1)*('乐容-S级品'!$L$4:$CA$32)),0)</f>
      </c>
      <c r="DI173" s="280">
        <f>IFERROR(SUMPRODUCT(('控温被PRO-S级品'!$B$2:$B$10=$B173)*('控温被PRO-S级品'!$E$1:$BE$1=DI$1)*('控温被PRO-S级品'!$E$2:$BE$10)),0)+IFERROR(SUMPRODUCT(('冬被-S级品'!$B$2:$B$10=$B173)*('冬被-S级品'!$E$1:$AW$1=DI$1)*('冬被-S级品'!$E$2:$AW$10)),0)+IFERROR(SUMPRODUCT(('白止-S级品'!$A$2:$A$26=$B173)*('白止-S级品'!$D$1:$AV$1=DI$1)*('白止-S级品'!$D$2:$AV$26)),0)+IFERROR(SUMPRODUCT(('乐容-S级品'!$A$4:$A$32=$B173)*('乐容-S级品'!$L$3:$CA$3=DI$1)*('乐容-S级品'!$L$4:$CA$32)),0)</f>
      </c>
      <c r="DJ173" s="280">
        <f>IFERROR(SUMPRODUCT(('控温被PRO-S级品'!$B$2:$B$10=$B173)*('控温被PRO-S级品'!$E$1:$BE$1=DJ$1)*('控温被PRO-S级品'!$E$2:$BE$10)),0)+IFERROR(SUMPRODUCT(('冬被-S级品'!$B$2:$B$10=$B173)*('冬被-S级品'!$E$1:$AW$1=DJ$1)*('冬被-S级品'!$E$2:$AW$10)),0)+IFERROR(SUMPRODUCT(('白止-S级品'!$A$2:$A$26=$B173)*('白止-S级品'!$D$1:$AV$1=DJ$1)*('白止-S级品'!$D$2:$AV$26)),0)+IFERROR(SUMPRODUCT(('乐容-S级品'!$A$4:$A$32=$B173)*('乐容-S级品'!$L$3:$CA$3=DJ$1)*('乐容-S级品'!$L$4:$CA$32)),0)</f>
      </c>
      <c r="DK173" s="280"/>
      <c r="DL173" s="280"/>
      <c r="DM173" s="280"/>
      <c r="DN173" s="280"/>
      <c r="DO173" s="280"/>
      <c r="DP173" s="280"/>
      <c r="DQ173" s="280"/>
      <c r="DR173" s="280"/>
      <c r="DS173" s="280"/>
      <c r="DT173" s="280"/>
      <c r="DU173" s="280"/>
      <c r="DV173" s="280"/>
      <c r="DW173" s="280">
        <f>VLOOKUP(B173,'系统编码规格'!A:C,3,FALSE)</f>
      </c>
      <c r="DX173" s="280"/>
      <c r="DY173" s="280"/>
      <c r="DZ173" s="280"/>
      <c r="EA173" s="280"/>
      <c r="EB173" s="280"/>
      <c r="EC173" s="280"/>
      <c r="ED173" s="280"/>
      <c r="EE173" s="280"/>
      <c r="EF173" s="280"/>
      <c r="EG173" s="280"/>
      <c r="EH173" s="280"/>
      <c r="EI173" s="280"/>
      <c r="EJ173" s="280"/>
      <c r="EK173" s="280"/>
      <c r="EL173" s="280"/>
      <c r="EM173" s="280"/>
      <c r="EN173" s="280"/>
      <c r="EO173" s="280"/>
      <c r="EP173" s="280"/>
      <c r="EQ173" s="280"/>
      <c r="ER173" s="280"/>
      <c r="ES173" s="280"/>
      <c r="ET173" s="280"/>
      <c r="EU173" s="280"/>
      <c r="EV173" s="280"/>
      <c r="EW173" s="280"/>
      <c r="EX173" s="280"/>
      <c r="EY173" s="280"/>
      <c r="EZ173" s="280"/>
      <c r="FA173" s="280"/>
      <c r="FB173" s="280"/>
      <c r="FC173" s="280"/>
      <c r="FD173" s="280"/>
      <c r="FE173" s="280"/>
      <c r="FF173" s="280"/>
      <c r="FG173" s="280"/>
      <c r="FH173" s="280"/>
      <c r="FI173" s="280"/>
      <c r="FJ173" s="280"/>
      <c r="FK173" s="280"/>
      <c r="FL173" s="280"/>
      <c r="FM173" s="280"/>
      <c r="FN173" s="280"/>
      <c r="FO173" s="280"/>
      <c r="FP173" s="280"/>
      <c r="FQ173" s="280"/>
      <c r="FR173" s="280"/>
      <c r="FS173" s="280"/>
      <c r="FT173" s="280"/>
      <c r="FU173" s="280"/>
      <c r="FV173" s="280"/>
      <c r="FW173" s="280"/>
      <c r="FX173" s="280"/>
      <c r="FY173" s="280"/>
      <c r="FZ173" s="280"/>
      <c r="GA173" s="280"/>
      <c r="GB173" s="280"/>
      <c r="GC173" s="280"/>
      <c r="GD173" s="280"/>
      <c r="GE173" s="280"/>
      <c r="GF173" s="280"/>
      <c r="GG173" s="280"/>
      <c r="GH173" s="280"/>
      <c r="GI173" s="280"/>
      <c r="GJ173" s="280"/>
      <c r="GK173" s="280"/>
      <c r="GL173" s="280"/>
      <c r="GM173" s="280"/>
      <c r="GN173" s="280"/>
      <c r="GO173" s="280"/>
      <c r="GP173" s="280"/>
      <c r="GQ173" s="280"/>
      <c r="GR173" s="280"/>
      <c r="GS173" s="280"/>
      <c r="GT173" s="280"/>
      <c r="GU173" s="280"/>
      <c r="GV173" s="280"/>
    </row>
    <row r="174">
      <c r="A174" s="309" t="str">
        <v>安桐</v>
      </c>
      <c r="B174" s="310" t="str">
        <v>0401100035-M-HB</v>
      </c>
      <c r="C174" s="309" t="str">
        <v>αTOUR PLANET 亲肤浴袍</v>
      </c>
      <c r="D174" s="309" t="str">
        <v>灰色边-M</v>
      </c>
      <c r="E174">
        <f>SUM(F174:GX174)</f>
      </c>
      <c r="F174" s="280">
        <f>IFERROR(SUMPRODUCT(('控温被PRO-S级品'!$B$2:$B$10=$B174)*('控温被PRO-S级品'!$E$1:$BE$1=F$1)*('控温被PRO-S级品'!$E$2:$BE$10)),0)+IFERROR(SUMPRODUCT(('冬被-S级品'!$B$2:$B$10=$B174)*('冬被-S级品'!$E$1:$AW$1=F$1)*('冬被-S级品'!$E$2:$AW$10)),0)+IFERROR(SUMPRODUCT(('白止-S级品'!$A$2:$A$26=$B174)*('白止-S级品'!$D$1:$AV$1=F$1)*('白止-S级品'!$D$2:$AV$26)),0)+IFERROR(SUMPRODUCT(('乐容-S级品'!$A$4:$A$32=$B174)*('乐容-S级品'!$L$3:$CA$3=F$1)*('乐容-S级品'!$L$4:$CA$32)),0)</f>
      </c>
      <c r="G174" s="280">
        <f>IFERROR(SUMPRODUCT(('控温被PRO-S级品'!$B$2:$B$10=$B174)*('控温被PRO-S级品'!$E$1:$BE$1=G$1)*('控温被PRO-S级品'!$E$2:$BE$10)),0)+IFERROR(SUMPRODUCT(('冬被-S级品'!$B$2:$B$10=$B174)*('冬被-S级品'!$E$1:$AW$1=G$1)*('冬被-S级品'!$E$2:$AW$10)),0)+IFERROR(SUMPRODUCT(('白止-S级品'!$A$2:$A$26=$B174)*('白止-S级品'!$D$1:$AV$1=G$1)*('白止-S级品'!$D$2:$AV$26)),0)+IFERROR(SUMPRODUCT(('乐容-S级品'!$A$4:$A$32=$B174)*('乐容-S级品'!$L$3:$CA$3=G$1)*('乐容-S级品'!$L$4:$CA$32)),0)</f>
      </c>
      <c r="H174" s="280">
        <f>IFERROR(SUMPRODUCT(('控温被PRO-S级品'!$B$2:$B$10=$B174)*('控温被PRO-S级品'!$E$1:$BE$1=H$1)*('控温被PRO-S级品'!$E$2:$BE$10)),0)+IFERROR(SUMPRODUCT(('冬被-S级品'!$B$2:$B$10=$B174)*('冬被-S级品'!$E$1:$AW$1=H$1)*('冬被-S级品'!$E$2:$AW$10)),0)+IFERROR(SUMPRODUCT(('白止-S级品'!$A$2:$A$26=$B174)*('白止-S级品'!$D$1:$AV$1=H$1)*('白止-S级品'!$D$2:$AV$26)),0)+IFERROR(SUMPRODUCT(('乐容-S级品'!$A$4:$A$32=$B174)*('乐容-S级品'!$L$3:$CA$3=H$1)*('乐容-S级品'!$L$4:$CA$32)),0)</f>
      </c>
      <c r="I174" s="280">
        <f>IFERROR(SUMPRODUCT(('控温被PRO-S级品'!$B$2:$B$10=$B174)*('控温被PRO-S级品'!$E$1:$BE$1=I$1)*('控温被PRO-S级品'!$E$2:$BE$10)),0)+IFERROR(SUMPRODUCT(('冬被-S级品'!$B$2:$B$10=$B174)*('冬被-S级品'!$E$1:$AW$1=I$1)*('冬被-S级品'!$E$2:$AW$10)),0)+IFERROR(SUMPRODUCT(('白止-S级品'!$A$2:$A$26=$B174)*('白止-S级品'!$D$1:$AV$1=I$1)*('白止-S级品'!$D$2:$AV$26)),0)+IFERROR(SUMPRODUCT(('乐容-S级品'!$A$4:$A$32=$B174)*('乐容-S级品'!$L$3:$CA$3=I$1)*('乐容-S级品'!$L$4:$CA$32)),0)</f>
      </c>
      <c r="J174" s="280">
        <f>IFERROR(SUMPRODUCT(('控温被PRO-S级品'!$B$2:$B$10=$B174)*('控温被PRO-S级品'!$E$1:$BE$1=J$1)*('控温被PRO-S级品'!$E$2:$BE$10)),0)+IFERROR(SUMPRODUCT(('冬被-S级品'!$B$2:$B$10=$B174)*('冬被-S级品'!$E$1:$AW$1=J$1)*('冬被-S级品'!$E$2:$AW$10)),0)+IFERROR(SUMPRODUCT(('白止-S级品'!$A$2:$A$26=$B174)*('白止-S级品'!$D$1:$AV$1=J$1)*('白止-S级品'!$D$2:$AV$26)),0)+IFERROR(SUMPRODUCT(('乐容-S级品'!$A$4:$A$32=$B174)*('乐容-S级品'!$L$3:$CA$3=J$1)*('乐容-S级品'!$L$4:$CA$32)),0)</f>
      </c>
      <c r="K174" s="280">
        <f>IFERROR(SUMPRODUCT(('控温被PRO-S级品'!$B$2:$B$10=$B174)*('控温被PRO-S级品'!$E$1:$BE$1=K$1)*('控温被PRO-S级品'!$E$2:$BE$10)),0)+IFERROR(SUMPRODUCT(('冬被-S级品'!$B$2:$B$10=$B174)*('冬被-S级品'!$E$1:$AW$1=K$1)*('冬被-S级品'!$E$2:$AW$10)),0)+IFERROR(SUMPRODUCT(('白止-S级品'!$A$2:$A$26=$B174)*('白止-S级品'!$D$1:$AV$1=K$1)*('白止-S级品'!$D$2:$AV$26)),0)+IFERROR(SUMPRODUCT(('乐容-S级品'!$A$4:$A$32=$B174)*('乐容-S级品'!$L$3:$CA$3=K$1)*('乐容-S级品'!$L$4:$CA$32)),0)</f>
      </c>
      <c r="L174" s="280">
        <f>IFERROR(SUMPRODUCT(('控温被PRO-S级品'!$B$2:$B$10=$B174)*('控温被PRO-S级品'!$E$1:$BE$1=L$1)*('控温被PRO-S级品'!$E$2:$BE$10)),0)+IFERROR(SUMPRODUCT(('冬被-S级品'!$B$2:$B$10=$B174)*('冬被-S级品'!$E$1:$AW$1=L$1)*('冬被-S级品'!$E$2:$AW$10)),0)+IFERROR(SUMPRODUCT(('白止-S级品'!$A$2:$A$26=$B174)*('白止-S级品'!$D$1:$AV$1=L$1)*('白止-S级品'!$D$2:$AV$26)),0)+IFERROR(SUMPRODUCT(('乐容-S级品'!$A$4:$A$32=$B174)*('乐容-S级品'!$L$3:$CA$3=L$1)*('乐容-S级品'!$L$4:$CA$32)),0)</f>
      </c>
      <c r="M174" s="280">
        <f>IFERROR(SUMPRODUCT(('控温被PRO-S级品'!$B$2:$B$10=$B174)*('控温被PRO-S级品'!$E$1:$BE$1=M$1)*('控温被PRO-S级品'!$E$2:$BE$10)),0)+IFERROR(SUMPRODUCT(('冬被-S级品'!$B$2:$B$10=$B174)*('冬被-S级品'!$E$1:$AW$1=M$1)*('冬被-S级品'!$E$2:$AW$10)),0)+IFERROR(SUMPRODUCT(('白止-S级品'!$A$2:$A$26=$B174)*('白止-S级品'!$D$1:$AV$1=M$1)*('白止-S级品'!$D$2:$AV$26)),0)+IFERROR(SUMPRODUCT(('乐容-S级品'!$A$4:$A$32=$B174)*('乐容-S级品'!$L$3:$CA$3=M$1)*('乐容-S级品'!$L$4:$CA$32)),0)</f>
      </c>
      <c r="N174" s="280">
        <f>IFERROR(SUMPRODUCT(('控温被PRO-S级品'!$B$2:$B$10=$B174)*('控温被PRO-S级品'!$E$1:$BE$1=N$1)*('控温被PRO-S级品'!$E$2:$BE$10)),0)+IFERROR(SUMPRODUCT(('冬被-S级品'!$B$2:$B$10=$B174)*('冬被-S级品'!$E$1:$AW$1=N$1)*('冬被-S级品'!$E$2:$AW$10)),0)+IFERROR(SUMPRODUCT(('白止-S级品'!$A$2:$A$26=$B174)*('白止-S级品'!$D$1:$AV$1=N$1)*('白止-S级品'!$D$2:$AV$26)),0)+IFERROR(SUMPRODUCT(('乐容-S级品'!$A$4:$A$32=$B174)*('乐容-S级品'!$L$3:$CA$3=N$1)*('乐容-S级品'!$L$4:$CA$32)),0)</f>
      </c>
      <c r="O174" s="280">
        <f>IFERROR(SUMPRODUCT(('控温被PRO-S级品'!$B$2:$B$10=$B174)*('控温被PRO-S级品'!$E$1:$BE$1=O$1)*('控温被PRO-S级品'!$E$2:$BE$10)),0)+IFERROR(SUMPRODUCT(('冬被-S级品'!$B$2:$B$10=$B174)*('冬被-S级品'!$E$1:$AW$1=O$1)*('冬被-S级品'!$E$2:$AW$10)),0)+IFERROR(SUMPRODUCT(('白止-S级品'!$A$2:$A$26=$B174)*('白止-S级品'!$D$1:$AV$1=O$1)*('白止-S级品'!$D$2:$AV$26)),0)+IFERROR(SUMPRODUCT(('乐容-S级品'!$A$4:$A$32=$B174)*('乐容-S级品'!$L$3:$CA$3=O$1)*('乐容-S级品'!$L$4:$CA$32)),0)</f>
      </c>
      <c r="P174" s="280">
        <f>IFERROR(SUMPRODUCT(('控温被PRO-S级品'!$B$2:$B$10=$B174)*('控温被PRO-S级品'!$E$1:$BE$1=P$1)*('控温被PRO-S级品'!$E$2:$BE$10)),0)+IFERROR(SUMPRODUCT(('冬被-S级品'!$B$2:$B$10=$B174)*('冬被-S级品'!$E$1:$AW$1=P$1)*('冬被-S级品'!$E$2:$AW$10)),0)+IFERROR(SUMPRODUCT(('白止-S级品'!$A$2:$A$26=$B174)*('白止-S级品'!$D$1:$AV$1=P$1)*('白止-S级品'!$D$2:$AV$26)),0)+IFERROR(SUMPRODUCT(('乐容-S级品'!$A$4:$A$32=$B174)*('乐容-S级品'!$L$3:$CA$3=P$1)*('乐容-S级品'!$L$4:$CA$32)),0)</f>
      </c>
      <c r="Q174" s="280">
        <f>IFERROR(SUMPRODUCT(('控温被PRO-S级品'!$B$2:$B$10=$B174)*('控温被PRO-S级品'!$E$1:$BE$1=Q$1)*('控温被PRO-S级品'!$E$2:$BE$10)),0)+IFERROR(SUMPRODUCT(('冬被-S级品'!$B$2:$B$10=$B174)*('冬被-S级品'!$E$1:$AW$1=Q$1)*('冬被-S级品'!$E$2:$AW$10)),0)+IFERROR(SUMPRODUCT(('白止-S级品'!$A$2:$A$26=$B174)*('白止-S级品'!$D$1:$AV$1=Q$1)*('白止-S级品'!$D$2:$AV$26)),0)+IFERROR(SUMPRODUCT(('乐容-S级品'!$A$4:$A$32=$B174)*('乐容-S级品'!$L$3:$CA$3=Q$1)*('乐容-S级品'!$L$4:$CA$32)),0)</f>
      </c>
      <c r="R174" s="280">
        <f>IFERROR(SUMPRODUCT(('控温被PRO-S级品'!$B$2:$B$10=$B174)*('控温被PRO-S级品'!$E$1:$BE$1=R$1)*('控温被PRO-S级品'!$E$2:$BE$10)),0)+IFERROR(SUMPRODUCT(('冬被-S级品'!$B$2:$B$10=$B174)*('冬被-S级品'!$E$1:$AW$1=R$1)*('冬被-S级品'!$E$2:$AW$10)),0)+IFERROR(SUMPRODUCT(('白止-S级品'!$A$2:$A$26=$B174)*('白止-S级品'!$D$1:$AV$1=R$1)*('白止-S级品'!$D$2:$AV$26)),0)+IFERROR(SUMPRODUCT(('乐容-S级品'!$A$4:$A$32=$B174)*('乐容-S级品'!$L$3:$CA$3=R$1)*('乐容-S级品'!$L$4:$CA$32)),0)</f>
      </c>
      <c r="S174" s="280">
        <f>IFERROR(SUMPRODUCT(('控温被PRO-S级品'!$B$2:$B$10=$B174)*('控温被PRO-S级品'!$E$1:$BE$1=S$1)*('控温被PRO-S级品'!$E$2:$BE$10)),0)+IFERROR(SUMPRODUCT(('冬被-S级品'!$B$2:$B$10=$B174)*('冬被-S级品'!$E$1:$AW$1=S$1)*('冬被-S级品'!$E$2:$AW$10)),0)+IFERROR(SUMPRODUCT(('白止-S级品'!$A$2:$A$26=$B174)*('白止-S级品'!$D$1:$AV$1=S$1)*('白止-S级品'!$D$2:$AV$26)),0)+IFERROR(SUMPRODUCT(('乐容-S级品'!$A$4:$A$32=$B174)*('乐容-S级品'!$L$3:$CA$3=S$1)*('乐容-S级品'!$L$4:$CA$32)),0)</f>
      </c>
      <c r="T174" s="280">
        <f>IFERROR(SUMPRODUCT(('控温被PRO-S级品'!$B$2:$B$10=$B174)*('控温被PRO-S级品'!$E$1:$BE$1=T$1)*('控温被PRO-S级品'!$E$2:$BE$10)),0)+IFERROR(SUMPRODUCT(('冬被-S级品'!$B$2:$B$10=$B174)*('冬被-S级品'!$E$1:$AW$1=T$1)*('冬被-S级品'!$E$2:$AW$10)),0)+IFERROR(SUMPRODUCT(('白止-S级品'!$A$2:$A$26=$B174)*('白止-S级品'!$D$1:$AV$1=T$1)*('白止-S级品'!$D$2:$AV$26)),0)+IFERROR(SUMPRODUCT(('乐容-S级品'!$A$4:$A$32=$B174)*('乐容-S级品'!$L$3:$CA$3=T$1)*('乐容-S级品'!$L$4:$CA$32)),0)</f>
      </c>
      <c r="U174" s="280">
        <f>IFERROR(SUMPRODUCT(('控温被PRO-S级品'!$B$2:$B$10=$B174)*('控温被PRO-S级品'!$E$1:$BE$1=U$1)*('控温被PRO-S级品'!$E$2:$BE$10)),0)+IFERROR(SUMPRODUCT(('冬被-S级品'!$B$2:$B$10=$B174)*('冬被-S级品'!$E$1:$AW$1=U$1)*('冬被-S级品'!$E$2:$AW$10)),0)+IFERROR(SUMPRODUCT(('白止-S级品'!$A$2:$A$26=$B174)*('白止-S级品'!$D$1:$AV$1=U$1)*('白止-S级品'!$D$2:$AV$26)),0)+IFERROR(SUMPRODUCT(('乐容-S级品'!$A$4:$A$32=$B174)*('乐容-S级品'!$L$3:$CA$3=U$1)*('乐容-S级品'!$L$4:$CA$32)),0)</f>
      </c>
      <c r="V174" s="280">
        <f>IFERROR(SUMPRODUCT(('控温被PRO-S级品'!$B$2:$B$10=$B174)*('控温被PRO-S级品'!$E$1:$BE$1=V$1)*('控温被PRO-S级品'!$E$2:$BE$10)),0)+IFERROR(SUMPRODUCT(('冬被-S级品'!$B$2:$B$10=$B174)*('冬被-S级品'!$E$1:$AW$1=V$1)*('冬被-S级品'!$E$2:$AW$10)),0)+IFERROR(SUMPRODUCT(('白止-S级品'!$A$2:$A$26=$B174)*('白止-S级品'!$D$1:$AV$1=V$1)*('白止-S级品'!$D$2:$AV$26)),0)+IFERROR(SUMPRODUCT(('乐容-S级品'!$A$4:$A$32=$B174)*('乐容-S级品'!$L$3:$CA$3=V$1)*('乐容-S级品'!$L$4:$CA$32)),0)</f>
      </c>
      <c r="W174" s="280">
        <f>IFERROR(SUMPRODUCT(('控温被PRO-S级品'!$B$2:$B$10=$B174)*('控温被PRO-S级品'!$E$1:$BE$1=W$1)*('控温被PRO-S级品'!$E$2:$BE$10)),0)+IFERROR(SUMPRODUCT(('冬被-S级品'!$B$2:$B$10=$B174)*('冬被-S级品'!$E$1:$AW$1=W$1)*('冬被-S级品'!$E$2:$AW$10)),0)+IFERROR(SUMPRODUCT(('白止-S级品'!$A$2:$A$26=$B174)*('白止-S级品'!$D$1:$AV$1=W$1)*('白止-S级品'!$D$2:$AV$26)),0)+IFERROR(SUMPRODUCT(('乐容-S级品'!$A$4:$A$32=$B174)*('乐容-S级品'!$L$3:$CA$3=W$1)*('乐容-S级品'!$L$4:$CA$32)),0)</f>
      </c>
      <c r="X174" s="280">
        <f>IFERROR(SUMPRODUCT(('控温被PRO-S级品'!$B$2:$B$10=$B174)*('控温被PRO-S级品'!$E$1:$BE$1=X$1)*('控温被PRO-S级品'!$E$2:$BE$10)),0)+IFERROR(SUMPRODUCT(('冬被-S级品'!$B$2:$B$10=$B174)*('冬被-S级品'!$E$1:$AW$1=X$1)*('冬被-S级品'!$E$2:$AW$10)),0)+IFERROR(SUMPRODUCT(('白止-S级品'!$A$2:$A$26=$B174)*('白止-S级品'!$D$1:$AV$1=X$1)*('白止-S级品'!$D$2:$AV$26)),0)+IFERROR(SUMPRODUCT(('乐容-S级品'!$A$4:$A$32=$B174)*('乐容-S级品'!$L$3:$CA$3=X$1)*('乐容-S级品'!$L$4:$CA$32)),0)</f>
      </c>
      <c r="Y174" s="280">
        <f>IFERROR(SUMPRODUCT(('控温被PRO-S级品'!$B$2:$B$10=$B174)*('控温被PRO-S级品'!$E$1:$BE$1=Y$1)*('控温被PRO-S级品'!$E$2:$BE$10)),0)+IFERROR(SUMPRODUCT(('冬被-S级品'!$B$2:$B$10=$B174)*('冬被-S级品'!$E$1:$AW$1=Y$1)*('冬被-S级品'!$E$2:$AW$10)),0)+IFERROR(SUMPRODUCT(('白止-S级品'!$A$2:$A$26=$B174)*('白止-S级品'!$D$1:$AV$1=Y$1)*('白止-S级品'!$D$2:$AV$26)),0)+IFERROR(SUMPRODUCT(('乐容-S级品'!$A$4:$A$32=$B174)*('乐容-S级品'!$L$3:$CA$3=Y$1)*('乐容-S级品'!$L$4:$CA$32)),0)</f>
      </c>
      <c r="Z174" s="280">
        <f>IFERROR(SUMPRODUCT(('控温被PRO-S级品'!$B$2:$B$10=$B174)*('控温被PRO-S级品'!$E$1:$BE$1=Z$1)*('控温被PRO-S级品'!$E$2:$BE$10)),0)+IFERROR(SUMPRODUCT(('冬被-S级品'!$B$2:$B$10=$B174)*('冬被-S级品'!$E$1:$AW$1=Z$1)*('冬被-S级品'!$E$2:$AW$10)),0)+IFERROR(SUMPRODUCT(('白止-S级品'!$A$2:$A$26=$B174)*('白止-S级品'!$D$1:$AV$1=Z$1)*('白止-S级品'!$D$2:$AV$26)),0)+IFERROR(SUMPRODUCT(('乐容-S级品'!$A$4:$A$32=$B174)*('乐容-S级品'!$L$3:$CA$3=Z$1)*('乐容-S级品'!$L$4:$CA$32)),0)</f>
      </c>
      <c r="AA174" s="280">
        <f>IFERROR(SUMPRODUCT(('控温被PRO-S级品'!$B$2:$B$10=$B174)*('控温被PRO-S级品'!$E$1:$BE$1=AA$1)*('控温被PRO-S级品'!$E$2:$BE$10)),0)+IFERROR(SUMPRODUCT(('冬被-S级品'!$B$2:$B$10=$B174)*('冬被-S级品'!$E$1:$AW$1=AA$1)*('冬被-S级品'!$E$2:$AW$10)),0)+IFERROR(SUMPRODUCT(('白止-S级品'!$A$2:$A$26=$B174)*('白止-S级品'!$D$1:$AV$1=AA$1)*('白止-S级品'!$D$2:$AV$26)),0)+IFERROR(SUMPRODUCT(('乐容-S级品'!$A$4:$A$32=$B174)*('乐容-S级品'!$L$3:$CA$3=AA$1)*('乐容-S级品'!$L$4:$CA$32)),0)</f>
      </c>
      <c r="AB174" s="280">
        <f>IFERROR(SUMPRODUCT(('控温被PRO-S级品'!$B$2:$B$10=$B174)*('控温被PRO-S级品'!$E$1:$BE$1=AB$1)*('控温被PRO-S级品'!$E$2:$BE$10)),0)+IFERROR(SUMPRODUCT(('冬被-S级品'!$B$2:$B$10=$B174)*('冬被-S级品'!$E$1:$AW$1=AB$1)*('冬被-S级品'!$E$2:$AW$10)),0)+IFERROR(SUMPRODUCT(('白止-S级品'!$A$2:$A$26=$B174)*('白止-S级品'!$D$1:$AV$1=AB$1)*('白止-S级品'!$D$2:$AV$26)),0)+IFERROR(SUMPRODUCT(('乐容-S级品'!$A$4:$A$32=$B174)*('乐容-S级品'!$L$3:$CA$3=AB$1)*('乐容-S级品'!$L$4:$CA$32)),0)</f>
      </c>
      <c r="AC174" s="280">
        <f>IFERROR(SUMPRODUCT(('控温被PRO-S级品'!$B$2:$B$10=$B174)*('控温被PRO-S级品'!$E$1:$BE$1=AC$1)*('控温被PRO-S级品'!$E$2:$BE$10)),0)+IFERROR(SUMPRODUCT(('冬被-S级品'!$B$2:$B$10=$B174)*('冬被-S级品'!$E$1:$AW$1=AC$1)*('冬被-S级品'!$E$2:$AW$10)),0)+IFERROR(SUMPRODUCT(('白止-S级品'!$A$2:$A$26=$B174)*('白止-S级品'!$D$1:$AV$1=AC$1)*('白止-S级品'!$D$2:$AV$26)),0)+IFERROR(SUMPRODUCT(('乐容-S级品'!$A$4:$A$32=$B174)*('乐容-S级品'!$L$3:$CA$3=AC$1)*('乐容-S级品'!$L$4:$CA$32)),0)</f>
      </c>
      <c r="AD174" s="280">
        <f>IFERROR(SUMPRODUCT(('控温被PRO-S级品'!$B$2:$B$10=$B174)*('控温被PRO-S级品'!$E$1:$BE$1=AD$1)*('控温被PRO-S级品'!$E$2:$BE$10)),0)+IFERROR(SUMPRODUCT(('冬被-S级品'!$B$2:$B$10=$B174)*('冬被-S级品'!$E$1:$AW$1=AD$1)*('冬被-S级品'!$E$2:$AW$10)),0)+IFERROR(SUMPRODUCT(('白止-S级品'!$A$2:$A$26=$B174)*('白止-S级品'!$D$1:$AV$1=AD$1)*('白止-S级品'!$D$2:$AV$26)),0)+IFERROR(SUMPRODUCT(('乐容-S级品'!$A$4:$A$32=$B174)*('乐容-S级品'!$L$3:$CA$3=AD$1)*('乐容-S级品'!$L$4:$CA$32)),0)</f>
      </c>
      <c r="AE174" s="280">
        <f>IFERROR(SUMPRODUCT(('控温被PRO-S级品'!$B$2:$B$10=$B174)*('控温被PRO-S级品'!$E$1:$BE$1=AE$1)*('控温被PRO-S级品'!$E$2:$BE$10)),0)+IFERROR(SUMPRODUCT(('冬被-S级品'!$B$2:$B$10=$B174)*('冬被-S级品'!$E$1:$AW$1=AE$1)*('冬被-S级品'!$E$2:$AW$10)),0)+IFERROR(SUMPRODUCT(('白止-S级品'!$A$2:$A$26=$B174)*('白止-S级品'!$D$1:$AV$1=AE$1)*('白止-S级品'!$D$2:$AV$26)),0)+IFERROR(SUMPRODUCT(('乐容-S级品'!$A$4:$A$32=$B174)*('乐容-S级品'!$L$3:$CA$3=AE$1)*('乐容-S级品'!$L$4:$CA$32)),0)</f>
      </c>
      <c r="AF174" s="280">
        <f>IFERROR(SUMPRODUCT(('控温被PRO-S级品'!$B$2:$B$10=$B174)*('控温被PRO-S级品'!$E$1:$BE$1=AF$1)*('控温被PRO-S级品'!$E$2:$BE$10)),0)+IFERROR(SUMPRODUCT(('冬被-S级品'!$B$2:$B$10=$B174)*('冬被-S级品'!$E$1:$AW$1=AF$1)*('冬被-S级品'!$E$2:$AW$10)),0)+IFERROR(SUMPRODUCT(('白止-S级品'!$A$2:$A$26=$B174)*('白止-S级品'!$D$1:$AV$1=AF$1)*('白止-S级品'!$D$2:$AV$26)),0)+IFERROR(SUMPRODUCT(('乐容-S级品'!$A$4:$A$32=$B174)*('乐容-S级品'!$L$3:$CA$3=AF$1)*('乐容-S级品'!$L$4:$CA$32)),0)</f>
      </c>
      <c r="AG174" s="280">
        <f>IFERROR(SUMPRODUCT(('控温被PRO-S级品'!$B$2:$B$10=$B174)*('控温被PRO-S级品'!$E$1:$BE$1=AG$1)*('控温被PRO-S级品'!$E$2:$BE$10)),0)+IFERROR(SUMPRODUCT(('冬被-S级品'!$B$2:$B$10=$B174)*('冬被-S级品'!$E$1:$AW$1=AG$1)*('冬被-S级品'!$E$2:$AW$10)),0)+IFERROR(SUMPRODUCT(('白止-S级品'!$A$2:$A$26=$B174)*('白止-S级品'!$D$1:$AV$1=AG$1)*('白止-S级品'!$D$2:$AV$26)),0)+IFERROR(SUMPRODUCT(('乐容-S级品'!$A$4:$A$32=$B174)*('乐容-S级品'!$L$3:$CA$3=AG$1)*('乐容-S级品'!$L$4:$CA$32)),0)</f>
      </c>
      <c r="AH174" s="280">
        <f>IFERROR(SUMPRODUCT(('控温被PRO-S级品'!$B$2:$B$10=$B174)*('控温被PRO-S级品'!$E$1:$BE$1=AH$1)*('控温被PRO-S级品'!$E$2:$BE$10)),0)+IFERROR(SUMPRODUCT(('冬被-S级品'!$B$2:$B$10=$B174)*('冬被-S级品'!$E$1:$AW$1=AH$1)*('冬被-S级品'!$E$2:$AW$10)),0)+IFERROR(SUMPRODUCT(('白止-S级品'!$A$2:$A$26=$B174)*('白止-S级品'!$D$1:$AV$1=AH$1)*('白止-S级品'!$D$2:$AV$26)),0)+IFERROR(SUMPRODUCT(('乐容-S级品'!$A$4:$A$32=$B174)*('乐容-S级品'!$L$3:$CA$3=AH$1)*('乐容-S级品'!$L$4:$CA$32)),0)</f>
      </c>
      <c r="AI174" s="280">
        <f>IFERROR(SUMPRODUCT(('控温被PRO-S级品'!$B$2:$B$10=$B174)*('控温被PRO-S级品'!$E$1:$BE$1=AI$1)*('控温被PRO-S级品'!$E$2:$BE$10)),0)+IFERROR(SUMPRODUCT(('冬被-S级品'!$B$2:$B$10=$B174)*('冬被-S级品'!$E$1:$AW$1=AI$1)*('冬被-S级品'!$E$2:$AW$10)),0)+IFERROR(SUMPRODUCT(('白止-S级品'!$A$2:$A$26=$B174)*('白止-S级品'!$D$1:$AV$1=AI$1)*('白止-S级品'!$D$2:$AV$26)),0)+IFERROR(SUMPRODUCT(('乐容-S级品'!$A$4:$A$32=$B174)*('乐容-S级品'!$L$3:$CA$3=AI$1)*('乐容-S级品'!$L$4:$CA$32)),0)</f>
      </c>
      <c r="AJ174" s="280">
        <f>IFERROR(SUMPRODUCT(('控温被PRO-S级品'!$B$2:$B$10=$B174)*('控温被PRO-S级品'!$E$1:$BE$1=AJ$1)*('控温被PRO-S级品'!$E$2:$BE$10)),0)+IFERROR(SUMPRODUCT(('冬被-S级品'!$B$2:$B$10=$B174)*('冬被-S级品'!$E$1:$AW$1=AJ$1)*('冬被-S级品'!$E$2:$AW$10)),0)+IFERROR(SUMPRODUCT(('白止-S级品'!$A$2:$A$26=$B174)*('白止-S级品'!$D$1:$AV$1=AJ$1)*('白止-S级品'!$D$2:$AV$26)),0)+IFERROR(SUMPRODUCT(('乐容-S级品'!$A$4:$A$32=$B174)*('乐容-S级品'!$L$3:$CA$3=AJ$1)*('乐容-S级品'!$L$4:$CA$32)),0)</f>
      </c>
      <c r="AK174" s="280">
        <f>IFERROR(SUMPRODUCT(('控温被PRO-S级品'!$B$2:$B$10=$B174)*('控温被PRO-S级品'!$E$1:$BE$1=AK$1)*('控温被PRO-S级品'!$E$2:$BE$10)),0)+IFERROR(SUMPRODUCT(('冬被-S级品'!$B$2:$B$10=$B174)*('冬被-S级品'!$E$1:$AW$1=AK$1)*('冬被-S级品'!$E$2:$AW$10)),0)+IFERROR(SUMPRODUCT(('白止-S级品'!$A$2:$A$26=$B174)*('白止-S级品'!$D$1:$AV$1=AK$1)*('白止-S级品'!$D$2:$AV$26)),0)+IFERROR(SUMPRODUCT(('乐容-S级品'!$A$4:$A$32=$B174)*('乐容-S级品'!$L$3:$CA$3=AK$1)*('乐容-S级品'!$L$4:$CA$32)),0)</f>
      </c>
      <c r="AL174" s="280">
        <f>IFERROR(SUMPRODUCT(('控温被PRO-S级品'!$B$2:$B$10=$B174)*('控温被PRO-S级品'!$E$1:$BE$1=AL$1)*('控温被PRO-S级品'!$E$2:$BE$10)),0)+IFERROR(SUMPRODUCT(('冬被-S级品'!$B$2:$B$10=$B174)*('冬被-S级品'!$E$1:$AW$1=AL$1)*('冬被-S级品'!$E$2:$AW$10)),0)+IFERROR(SUMPRODUCT(('白止-S级品'!$A$2:$A$26=$B174)*('白止-S级品'!$D$1:$AV$1=AL$1)*('白止-S级品'!$D$2:$AV$26)),0)+IFERROR(SUMPRODUCT(('乐容-S级品'!$A$4:$A$32=$B174)*('乐容-S级品'!$L$3:$CA$3=AL$1)*('乐容-S级品'!$L$4:$CA$32)),0)</f>
      </c>
      <c r="AM174" s="280">
        <f>IFERROR(SUMPRODUCT(('控温被PRO-S级品'!$B$2:$B$10=$B174)*('控温被PRO-S级品'!$E$1:$BE$1=AM$1)*('控温被PRO-S级品'!$E$2:$BE$10)),0)+IFERROR(SUMPRODUCT(('冬被-S级品'!$B$2:$B$10=$B174)*('冬被-S级品'!$E$1:$AW$1=AM$1)*('冬被-S级品'!$E$2:$AW$10)),0)+IFERROR(SUMPRODUCT(('白止-S级品'!$A$2:$A$26=$B174)*('白止-S级品'!$D$1:$AV$1=AM$1)*('白止-S级品'!$D$2:$AV$26)),0)+IFERROR(SUMPRODUCT(('乐容-S级品'!$A$4:$A$32=$B174)*('乐容-S级品'!$L$3:$CA$3=AM$1)*('乐容-S级品'!$L$4:$CA$32)),0)</f>
      </c>
      <c r="AN174" s="280">
        <f>IFERROR(SUMPRODUCT(('控温被PRO-S级品'!$B$2:$B$10=$B174)*('控温被PRO-S级品'!$E$1:$BE$1=AN$1)*('控温被PRO-S级品'!$E$2:$BE$10)),0)+IFERROR(SUMPRODUCT(('冬被-S级品'!$B$2:$B$10=$B174)*('冬被-S级品'!$E$1:$AW$1=AN$1)*('冬被-S级品'!$E$2:$AW$10)),0)+IFERROR(SUMPRODUCT(('白止-S级品'!$A$2:$A$26=$B174)*('白止-S级品'!$D$1:$AV$1=AN$1)*('白止-S级品'!$D$2:$AV$26)),0)+IFERROR(SUMPRODUCT(('乐容-S级品'!$A$4:$A$32=$B174)*('乐容-S级品'!$L$3:$CA$3=AN$1)*('乐容-S级品'!$L$4:$CA$32)),0)</f>
      </c>
      <c r="AO174" s="280">
        <f>IFERROR(SUMPRODUCT(('控温被PRO-S级品'!$B$2:$B$10=$B174)*('控温被PRO-S级品'!$E$1:$BE$1=AO$1)*('控温被PRO-S级品'!$E$2:$BE$10)),0)+IFERROR(SUMPRODUCT(('冬被-S级品'!$B$2:$B$10=$B174)*('冬被-S级品'!$E$1:$AW$1=AO$1)*('冬被-S级品'!$E$2:$AW$10)),0)+IFERROR(SUMPRODUCT(('白止-S级品'!$A$2:$A$26=$B174)*('白止-S级品'!$D$1:$AV$1=AO$1)*('白止-S级品'!$D$2:$AV$26)),0)+IFERROR(SUMPRODUCT(('乐容-S级品'!$A$4:$A$32=$B174)*('乐容-S级品'!$L$3:$CA$3=AO$1)*('乐容-S级品'!$L$4:$CA$32)),0)</f>
      </c>
      <c r="AP174" s="280">
        <f>IFERROR(SUMPRODUCT(('控温被PRO-S级品'!$B$2:$B$10=$B174)*('控温被PRO-S级品'!$E$1:$BE$1=AP$1)*('控温被PRO-S级品'!$E$2:$BE$10)),0)+IFERROR(SUMPRODUCT(('冬被-S级品'!$B$2:$B$10=$B174)*('冬被-S级品'!$E$1:$AW$1=AP$1)*('冬被-S级品'!$E$2:$AW$10)),0)+IFERROR(SUMPRODUCT(('白止-S级品'!$A$2:$A$26=$B174)*('白止-S级品'!$D$1:$AV$1=AP$1)*('白止-S级品'!$D$2:$AV$26)),0)+IFERROR(SUMPRODUCT(('乐容-S级品'!$A$4:$A$32=$B174)*('乐容-S级品'!$L$3:$CA$3=AP$1)*('乐容-S级品'!$L$4:$CA$32)),0)</f>
      </c>
      <c r="AQ174" s="280">
        <f>IFERROR(SUMPRODUCT(('控温被PRO-S级品'!$B$2:$B$10=$B174)*('控温被PRO-S级品'!$E$1:$BE$1=AQ$1)*('控温被PRO-S级品'!$E$2:$BE$10)),0)+IFERROR(SUMPRODUCT(('冬被-S级品'!$B$2:$B$10=$B174)*('冬被-S级品'!$E$1:$AW$1=AQ$1)*('冬被-S级品'!$E$2:$AW$10)),0)+IFERROR(SUMPRODUCT(('白止-S级品'!$A$2:$A$26=$B174)*('白止-S级品'!$D$1:$AV$1=AQ$1)*('白止-S级品'!$D$2:$AV$26)),0)+IFERROR(SUMPRODUCT(('乐容-S级品'!$A$4:$A$32=$B174)*('乐容-S级品'!$L$3:$CA$3=AQ$1)*('乐容-S级品'!$L$4:$CA$32)),0)</f>
      </c>
      <c r="AR174" s="280">
        <f>IFERROR(SUMPRODUCT(('控温被PRO-S级品'!$B$2:$B$10=$B174)*('控温被PRO-S级品'!$E$1:$BE$1=AR$1)*('控温被PRO-S级品'!$E$2:$BE$10)),0)+IFERROR(SUMPRODUCT(('冬被-S级品'!$B$2:$B$10=$B174)*('冬被-S级品'!$E$1:$AW$1=AR$1)*('冬被-S级品'!$E$2:$AW$10)),0)+IFERROR(SUMPRODUCT(('白止-S级品'!$A$2:$A$26=$B174)*('白止-S级品'!$D$1:$AV$1=AR$1)*('白止-S级品'!$D$2:$AV$26)),0)+IFERROR(SUMPRODUCT(('乐容-S级品'!$A$4:$A$32=$B174)*('乐容-S级品'!$L$3:$CA$3=AR$1)*('乐容-S级品'!$L$4:$CA$32)),0)</f>
      </c>
      <c r="AS174" s="280">
        <f>IFERROR(SUMPRODUCT(('控温被PRO-S级品'!$B$2:$B$10=$B174)*('控温被PRO-S级品'!$E$1:$BE$1=AS$1)*('控温被PRO-S级品'!$E$2:$BE$10)),0)+IFERROR(SUMPRODUCT(('冬被-S级品'!$B$2:$B$10=$B174)*('冬被-S级品'!$E$1:$AW$1=AS$1)*('冬被-S级品'!$E$2:$AW$10)),0)+IFERROR(SUMPRODUCT(('白止-S级品'!$A$2:$A$26=$B174)*('白止-S级品'!$D$1:$AV$1=AS$1)*('白止-S级品'!$D$2:$AV$26)),0)+IFERROR(SUMPRODUCT(('乐容-S级品'!$A$4:$A$32=$B174)*('乐容-S级品'!$L$3:$CA$3=AS$1)*('乐容-S级品'!$L$4:$CA$32)),0)</f>
      </c>
      <c r="AT174" s="280">
        <f>IFERROR(SUMPRODUCT(('控温被PRO-S级品'!$B$2:$B$10=$B174)*('控温被PRO-S级品'!$E$1:$BE$1=AT$1)*('控温被PRO-S级品'!$E$2:$BE$10)),0)+IFERROR(SUMPRODUCT(('冬被-S级品'!$B$2:$B$10=$B174)*('冬被-S级品'!$E$1:$AW$1=AT$1)*('冬被-S级品'!$E$2:$AW$10)),0)+IFERROR(SUMPRODUCT(('白止-S级品'!$A$2:$A$26=$B174)*('白止-S级品'!$D$1:$AV$1=AT$1)*('白止-S级品'!$D$2:$AV$26)),0)+IFERROR(SUMPRODUCT(('乐容-S级品'!$A$4:$A$32=$B174)*('乐容-S级品'!$L$3:$CA$3=AT$1)*('乐容-S级品'!$L$4:$CA$32)),0)</f>
      </c>
      <c r="AU174" s="280">
        <f>IFERROR(SUMPRODUCT(('控温被PRO-S级品'!$B$2:$B$10=$B174)*('控温被PRO-S级品'!$E$1:$BE$1=AU$1)*('控温被PRO-S级品'!$E$2:$BE$10)),0)+IFERROR(SUMPRODUCT(('冬被-S级品'!$B$2:$B$10=$B174)*('冬被-S级品'!$E$1:$AW$1=AU$1)*('冬被-S级品'!$E$2:$AW$10)),0)+IFERROR(SUMPRODUCT(('白止-S级品'!$A$2:$A$26=$B174)*('白止-S级品'!$D$1:$AV$1=AU$1)*('白止-S级品'!$D$2:$AV$26)),0)+IFERROR(SUMPRODUCT(('乐容-S级品'!$A$4:$A$32=$B174)*('乐容-S级品'!$L$3:$CA$3=AU$1)*('乐容-S级品'!$L$4:$CA$32)),0)</f>
      </c>
      <c r="AV174" s="280">
        <f>IFERROR(SUMPRODUCT(('控温被PRO-S级品'!$B$2:$B$10=$B174)*('控温被PRO-S级品'!$E$1:$BE$1=AV$1)*('控温被PRO-S级品'!$E$2:$BE$10)),0)+IFERROR(SUMPRODUCT(('冬被-S级品'!$B$2:$B$10=$B174)*('冬被-S级品'!$E$1:$AW$1=AV$1)*('冬被-S级品'!$E$2:$AW$10)),0)+IFERROR(SUMPRODUCT(('白止-S级品'!$A$2:$A$26=$B174)*('白止-S级品'!$D$1:$AV$1=AV$1)*('白止-S级品'!$D$2:$AV$26)),0)+IFERROR(SUMPRODUCT(('乐容-S级品'!$A$4:$A$32=$B174)*('乐容-S级品'!$L$3:$CA$3=AV$1)*('乐容-S级品'!$L$4:$CA$32)),0)</f>
      </c>
      <c r="AW174" s="280">
        <f>IFERROR(SUMPRODUCT(('控温被PRO-S级品'!$B$2:$B$10=$B174)*('控温被PRO-S级品'!$E$1:$BE$1=AW$1)*('控温被PRO-S级品'!$E$2:$BE$10)),0)+IFERROR(SUMPRODUCT(('冬被-S级品'!$B$2:$B$10=$B174)*('冬被-S级品'!$E$1:$AW$1=AW$1)*('冬被-S级品'!$E$2:$AW$10)),0)+IFERROR(SUMPRODUCT(('白止-S级品'!$A$2:$A$26=$B174)*('白止-S级品'!$D$1:$AV$1=AW$1)*('白止-S级品'!$D$2:$AV$26)),0)+IFERROR(SUMPRODUCT(('乐容-S级品'!$A$4:$A$32=$B174)*('乐容-S级品'!$L$3:$CA$3=AW$1)*('乐容-S级品'!$L$4:$CA$32)),0)</f>
      </c>
      <c r="AX174" s="280">
        <f>IFERROR(SUMPRODUCT(('控温被PRO-S级品'!$B$2:$B$10=$B174)*('控温被PRO-S级品'!$E$1:$BE$1=AX$1)*('控温被PRO-S级品'!$E$2:$BE$10)),0)+IFERROR(SUMPRODUCT(('冬被-S级品'!$B$2:$B$10=$B174)*('冬被-S级品'!$E$1:$AW$1=AX$1)*('冬被-S级品'!$E$2:$AW$10)),0)+IFERROR(SUMPRODUCT(('白止-S级品'!$A$2:$A$26=$B174)*('白止-S级品'!$D$1:$AV$1=AX$1)*('白止-S级品'!$D$2:$AV$26)),0)+IFERROR(SUMPRODUCT(('乐容-S级品'!$A$4:$A$32=$B174)*('乐容-S级品'!$L$3:$CA$3=AX$1)*('乐容-S级品'!$L$4:$CA$32)),0)</f>
      </c>
      <c r="AY174" s="280">
        <f>IFERROR(SUMPRODUCT(('控温被PRO-S级品'!$B$2:$B$10=$B174)*('控温被PRO-S级品'!$E$1:$BE$1=AY$1)*('控温被PRO-S级品'!$E$2:$BE$10)),0)+IFERROR(SUMPRODUCT(('冬被-S级品'!$B$2:$B$10=$B174)*('冬被-S级品'!$E$1:$AW$1=AY$1)*('冬被-S级品'!$E$2:$AW$10)),0)+IFERROR(SUMPRODUCT(('白止-S级品'!$A$2:$A$26=$B174)*('白止-S级品'!$D$1:$AV$1=AY$1)*('白止-S级品'!$D$2:$AV$26)),0)+IFERROR(SUMPRODUCT(('乐容-S级品'!$A$4:$A$32=$B174)*('乐容-S级品'!$L$3:$CA$3=AY$1)*('乐容-S级品'!$L$4:$CA$32)),0)</f>
      </c>
      <c r="AZ174" s="280">
        <f>IFERROR(SUMPRODUCT(('控温被PRO-S级品'!$B$2:$B$10=$B174)*('控温被PRO-S级品'!$E$1:$BE$1=AZ$1)*('控温被PRO-S级品'!$E$2:$BE$10)),0)+IFERROR(SUMPRODUCT(('冬被-S级品'!$B$2:$B$10=$B174)*('冬被-S级品'!$E$1:$AW$1=AZ$1)*('冬被-S级品'!$E$2:$AW$10)),0)+IFERROR(SUMPRODUCT(('白止-S级品'!$A$2:$A$26=$B174)*('白止-S级品'!$D$1:$AV$1=AZ$1)*('白止-S级品'!$D$2:$AV$26)),0)+IFERROR(SUMPRODUCT(('乐容-S级品'!$A$4:$A$32=$B174)*('乐容-S级品'!$L$3:$CA$3=AZ$1)*('乐容-S级品'!$L$4:$CA$32)),0)</f>
      </c>
      <c r="BA174" s="280">
        <f>IFERROR(SUMPRODUCT(('控温被PRO-S级品'!$B$2:$B$10=$B174)*('控温被PRO-S级品'!$E$1:$BE$1=BA$1)*('控温被PRO-S级品'!$E$2:$BE$10)),0)+IFERROR(SUMPRODUCT(('冬被-S级品'!$B$2:$B$10=$B174)*('冬被-S级品'!$E$1:$AW$1=BA$1)*('冬被-S级品'!$E$2:$AW$10)),0)+IFERROR(SUMPRODUCT(('白止-S级品'!$A$2:$A$26=$B174)*('白止-S级品'!$D$1:$AV$1=BA$1)*('白止-S级品'!$D$2:$AV$26)),0)+IFERROR(SUMPRODUCT(('乐容-S级品'!$A$4:$A$32=$B174)*('乐容-S级品'!$L$3:$CA$3=BA$1)*('乐容-S级品'!$L$4:$CA$32)),0)</f>
      </c>
      <c r="BB174" s="280">
        <f>IFERROR(SUMPRODUCT(('控温被PRO-S级品'!$B$2:$B$10=$B174)*('控温被PRO-S级品'!$E$1:$BE$1=BB$1)*('控温被PRO-S级品'!$E$2:$BE$10)),0)+IFERROR(SUMPRODUCT(('冬被-S级品'!$B$2:$B$10=$B174)*('冬被-S级品'!$E$1:$AW$1=BB$1)*('冬被-S级品'!$E$2:$AW$10)),0)+IFERROR(SUMPRODUCT(('白止-S级品'!$A$2:$A$26=$B174)*('白止-S级品'!$D$1:$AV$1=BB$1)*('白止-S级品'!$D$2:$AV$26)),0)+IFERROR(SUMPRODUCT(('乐容-S级品'!$A$4:$A$32=$B174)*('乐容-S级品'!$L$3:$CA$3=BB$1)*('乐容-S级品'!$L$4:$CA$32)),0)</f>
      </c>
      <c r="BC174" s="280">
        <f>IFERROR(SUMPRODUCT(('控温被PRO-S级品'!$B$2:$B$10=$B174)*('控温被PRO-S级品'!$E$1:$BE$1=BC$1)*('控温被PRO-S级品'!$E$2:$BE$10)),0)+IFERROR(SUMPRODUCT(('冬被-S级品'!$B$2:$B$10=$B174)*('冬被-S级品'!$E$1:$AW$1=BC$1)*('冬被-S级品'!$E$2:$AW$10)),0)+IFERROR(SUMPRODUCT(('白止-S级品'!$A$2:$A$26=$B174)*('白止-S级品'!$D$1:$AV$1=BC$1)*('白止-S级品'!$D$2:$AV$26)),0)+IFERROR(SUMPRODUCT(('乐容-S级品'!$A$4:$A$32=$B174)*('乐容-S级品'!$L$3:$CA$3=BC$1)*('乐容-S级品'!$L$4:$CA$32)),0)</f>
      </c>
      <c r="BD174" s="280">
        <f>IFERROR(SUMPRODUCT(('控温被PRO-S级品'!$B$2:$B$10=$B174)*('控温被PRO-S级品'!$E$1:$BE$1=BD$1)*('控温被PRO-S级品'!$E$2:$BE$10)),0)+IFERROR(SUMPRODUCT(('冬被-S级品'!$B$2:$B$10=$B174)*('冬被-S级品'!$E$1:$AW$1=BD$1)*('冬被-S级品'!$E$2:$AW$10)),0)+IFERROR(SUMPRODUCT(('白止-S级品'!$A$2:$A$26=$B174)*('白止-S级品'!$D$1:$AV$1=BD$1)*('白止-S级品'!$D$2:$AV$26)),0)+IFERROR(SUMPRODUCT(('乐容-S级品'!$A$4:$A$32=$B174)*('乐容-S级品'!$L$3:$CA$3=BD$1)*('乐容-S级品'!$L$4:$CA$32)),0)</f>
      </c>
      <c r="BE174" s="280">
        <f>IFERROR(SUMPRODUCT(('控温被PRO-S级品'!$B$2:$B$10=$B174)*('控温被PRO-S级品'!$E$1:$BE$1=BE$1)*('控温被PRO-S级品'!$E$2:$BE$10)),0)+IFERROR(SUMPRODUCT(('冬被-S级品'!$B$2:$B$10=$B174)*('冬被-S级品'!$E$1:$AW$1=BE$1)*('冬被-S级品'!$E$2:$AW$10)),0)+IFERROR(SUMPRODUCT(('白止-S级品'!$A$2:$A$26=$B174)*('白止-S级品'!$D$1:$AV$1=BE$1)*('白止-S级品'!$D$2:$AV$26)),0)+IFERROR(SUMPRODUCT(('乐容-S级品'!$A$4:$A$32=$B174)*('乐容-S级品'!$L$3:$CA$3=BE$1)*('乐容-S级品'!$L$4:$CA$32)),0)</f>
      </c>
      <c r="BF174" s="280">
        <f>IFERROR(SUMPRODUCT(('控温被PRO-S级品'!$B$2:$B$10=$B174)*('控温被PRO-S级品'!$E$1:$BE$1=BF$1)*('控温被PRO-S级品'!$E$2:$BE$10)),0)+IFERROR(SUMPRODUCT(('冬被-S级品'!$B$2:$B$10=$B174)*('冬被-S级品'!$E$1:$AW$1=BF$1)*('冬被-S级品'!$E$2:$AW$10)),0)+IFERROR(SUMPRODUCT(('白止-S级品'!$A$2:$A$26=$B174)*('白止-S级品'!$D$1:$AV$1=BF$1)*('白止-S级品'!$D$2:$AV$26)),0)+IFERROR(SUMPRODUCT(('乐容-S级品'!$A$4:$A$32=$B174)*('乐容-S级品'!$L$3:$CA$3=BF$1)*('乐容-S级品'!$L$4:$CA$32)),0)</f>
      </c>
      <c r="BG174" s="280">
        <f>IFERROR(SUMPRODUCT(('控温被PRO-S级品'!$B$2:$B$10=$B174)*('控温被PRO-S级品'!$E$1:$BE$1=BG$1)*('控温被PRO-S级品'!$E$2:$BE$10)),0)+IFERROR(SUMPRODUCT(('冬被-S级品'!$B$2:$B$10=$B174)*('冬被-S级品'!$E$1:$AW$1=BG$1)*('冬被-S级品'!$E$2:$AW$10)),0)+IFERROR(SUMPRODUCT(('白止-S级品'!$A$2:$A$26=$B174)*('白止-S级品'!$D$1:$AV$1=BG$1)*('白止-S级品'!$D$2:$AV$26)),0)+IFERROR(SUMPRODUCT(('乐容-S级品'!$A$4:$A$32=$B174)*('乐容-S级品'!$L$3:$CA$3=BG$1)*('乐容-S级品'!$L$4:$CA$32)),0)</f>
      </c>
      <c r="BH174" s="280">
        <f>IFERROR(SUMPRODUCT(('控温被PRO-S级品'!$B$2:$B$10=$B174)*('控温被PRO-S级品'!$E$1:$BE$1=BH$1)*('控温被PRO-S级品'!$E$2:$BE$10)),0)+IFERROR(SUMPRODUCT(('冬被-S级品'!$B$2:$B$10=$B174)*('冬被-S级品'!$E$1:$AW$1=BH$1)*('冬被-S级品'!$E$2:$AW$10)),0)+IFERROR(SUMPRODUCT(('白止-S级品'!$A$2:$A$26=$B174)*('白止-S级品'!$D$1:$AV$1=BH$1)*('白止-S级品'!$D$2:$AV$26)),0)+IFERROR(SUMPRODUCT(('乐容-S级品'!$A$4:$A$32=$B174)*('乐容-S级品'!$L$3:$CA$3=BH$1)*('乐容-S级品'!$L$4:$CA$32)),0)</f>
      </c>
      <c r="BI174" s="280">
        <f>IFERROR(SUMPRODUCT(('控温被PRO-S级品'!$B$2:$B$10=$B174)*('控温被PRO-S级品'!$E$1:$BE$1=BI$1)*('控温被PRO-S级品'!$E$2:$BE$10)),0)+IFERROR(SUMPRODUCT(('冬被-S级品'!$B$2:$B$10=$B174)*('冬被-S级品'!$E$1:$AW$1=BI$1)*('冬被-S级品'!$E$2:$AW$10)),0)+IFERROR(SUMPRODUCT(('白止-S级品'!$A$2:$A$26=$B174)*('白止-S级品'!$D$1:$AV$1=BI$1)*('白止-S级品'!$D$2:$AV$26)),0)+IFERROR(SUMPRODUCT(('乐容-S级品'!$A$4:$A$32=$B174)*('乐容-S级品'!$L$3:$CA$3=BI$1)*('乐容-S级品'!$L$4:$CA$32)),0)</f>
      </c>
      <c r="BJ174" s="280">
        <f>IFERROR(SUMPRODUCT(('控温被PRO-S级品'!$B$2:$B$10=$B174)*('控温被PRO-S级品'!$E$1:$BE$1=BJ$1)*('控温被PRO-S级品'!$E$2:$BE$10)),0)+IFERROR(SUMPRODUCT(('冬被-S级品'!$B$2:$B$10=$B174)*('冬被-S级品'!$E$1:$AW$1=BJ$1)*('冬被-S级品'!$E$2:$AW$10)),0)+IFERROR(SUMPRODUCT(('白止-S级品'!$A$2:$A$26=$B174)*('白止-S级品'!$D$1:$AV$1=BJ$1)*('白止-S级品'!$D$2:$AV$26)),0)+IFERROR(SUMPRODUCT(('乐容-S级品'!$A$4:$A$32=$B174)*('乐容-S级品'!$L$3:$CA$3=BJ$1)*('乐容-S级品'!$L$4:$CA$32)),0)</f>
      </c>
      <c r="BK174" s="280">
        <f>IFERROR(SUMPRODUCT(('控温被PRO-S级品'!$B$2:$B$10=$B174)*('控温被PRO-S级品'!$E$1:$BE$1=BK$1)*('控温被PRO-S级品'!$E$2:$BE$10)),0)+IFERROR(SUMPRODUCT(('冬被-S级品'!$B$2:$B$10=$B174)*('冬被-S级品'!$E$1:$AW$1=BK$1)*('冬被-S级品'!$E$2:$AW$10)),0)+IFERROR(SUMPRODUCT(('白止-S级品'!$A$2:$A$26=$B174)*('白止-S级品'!$D$1:$AV$1=BK$1)*('白止-S级品'!$D$2:$AV$26)),0)+IFERROR(SUMPRODUCT(('乐容-S级品'!$A$4:$A$32=$B174)*('乐容-S级品'!$L$3:$CA$3=BK$1)*('乐容-S级品'!$L$4:$CA$32)),0)</f>
      </c>
      <c r="BL174" s="280">
        <f>IFERROR(SUMPRODUCT(('控温被PRO-S级品'!$B$2:$B$10=$B174)*('控温被PRO-S级品'!$E$1:$BE$1=BL$1)*('控温被PRO-S级品'!$E$2:$BE$10)),0)+IFERROR(SUMPRODUCT(('冬被-S级品'!$B$2:$B$10=$B174)*('冬被-S级品'!$E$1:$AW$1=BL$1)*('冬被-S级品'!$E$2:$AW$10)),0)+IFERROR(SUMPRODUCT(('白止-S级品'!$A$2:$A$26=$B174)*('白止-S级品'!$D$1:$AV$1=BL$1)*('白止-S级品'!$D$2:$AV$26)),0)+IFERROR(SUMPRODUCT(('乐容-S级品'!$A$4:$A$32=$B174)*('乐容-S级品'!$L$3:$CA$3=BL$1)*('乐容-S级品'!$L$4:$CA$32)),0)</f>
      </c>
      <c r="BM174" s="280">
        <f>IFERROR(SUMPRODUCT(('控温被PRO-S级品'!$B$2:$B$10=$B174)*('控温被PRO-S级品'!$E$1:$BE$1=BM$1)*('控温被PRO-S级品'!$E$2:$BE$10)),0)+IFERROR(SUMPRODUCT(('冬被-S级品'!$B$2:$B$10=$B174)*('冬被-S级品'!$E$1:$AW$1=BM$1)*('冬被-S级品'!$E$2:$AW$10)),0)+IFERROR(SUMPRODUCT(('白止-S级品'!$A$2:$A$26=$B174)*('白止-S级品'!$D$1:$AV$1=BM$1)*('白止-S级品'!$D$2:$AV$26)),0)+IFERROR(SUMPRODUCT(('乐容-S级品'!$A$4:$A$32=$B174)*('乐容-S级品'!$L$3:$CA$3=BM$1)*('乐容-S级品'!$L$4:$CA$32)),0)</f>
      </c>
      <c r="BN174" s="280">
        <f>IFERROR(SUMPRODUCT(('控温被PRO-S级品'!$B$2:$B$10=$B174)*('控温被PRO-S级品'!$E$1:$BE$1=BN$1)*('控温被PRO-S级品'!$E$2:$BE$10)),0)+IFERROR(SUMPRODUCT(('冬被-S级品'!$B$2:$B$10=$B174)*('冬被-S级品'!$E$1:$AW$1=BN$1)*('冬被-S级品'!$E$2:$AW$10)),0)+IFERROR(SUMPRODUCT(('白止-S级品'!$A$2:$A$26=$B174)*('白止-S级品'!$D$1:$AV$1=BN$1)*('白止-S级品'!$D$2:$AV$26)),0)+IFERROR(SUMPRODUCT(('乐容-S级品'!$A$4:$A$32=$B174)*('乐容-S级品'!$L$3:$CA$3=BN$1)*('乐容-S级品'!$L$4:$CA$32)),0)</f>
      </c>
      <c r="BO174" s="280">
        <f>IFERROR(SUMPRODUCT(('控温被PRO-S级品'!$B$2:$B$10=$B174)*('控温被PRO-S级品'!$E$1:$BE$1=BO$1)*('控温被PRO-S级品'!$E$2:$BE$10)),0)+IFERROR(SUMPRODUCT(('冬被-S级品'!$B$2:$B$10=$B174)*('冬被-S级品'!$E$1:$AW$1=BO$1)*('冬被-S级品'!$E$2:$AW$10)),0)+IFERROR(SUMPRODUCT(('白止-S级品'!$A$2:$A$26=$B174)*('白止-S级品'!$D$1:$AV$1=BO$1)*('白止-S级品'!$D$2:$AV$26)),0)+IFERROR(SUMPRODUCT(('乐容-S级品'!$A$4:$A$32=$B174)*('乐容-S级品'!$L$3:$CA$3=BO$1)*('乐容-S级品'!$L$4:$CA$32)),0)</f>
      </c>
      <c r="BP174" s="280">
        <f>IFERROR(SUMPRODUCT(('控温被PRO-S级品'!$B$2:$B$10=$B174)*('控温被PRO-S级品'!$E$1:$BE$1=BP$1)*('控温被PRO-S级品'!$E$2:$BE$10)),0)+IFERROR(SUMPRODUCT(('冬被-S级品'!$B$2:$B$10=$B174)*('冬被-S级品'!$E$1:$AW$1=BP$1)*('冬被-S级品'!$E$2:$AW$10)),0)+IFERROR(SUMPRODUCT(('白止-S级品'!$A$2:$A$26=$B174)*('白止-S级品'!$D$1:$AV$1=BP$1)*('白止-S级品'!$D$2:$AV$26)),0)+IFERROR(SUMPRODUCT(('乐容-S级品'!$A$4:$A$32=$B174)*('乐容-S级品'!$L$3:$CA$3=BP$1)*('乐容-S级品'!$L$4:$CA$32)),0)</f>
      </c>
      <c r="BQ174" s="280">
        <f>IFERROR(SUMPRODUCT(('控温被PRO-S级品'!$B$2:$B$10=$B174)*('控温被PRO-S级品'!$E$1:$BE$1=BQ$1)*('控温被PRO-S级品'!$E$2:$BE$10)),0)+IFERROR(SUMPRODUCT(('冬被-S级品'!$B$2:$B$10=$B174)*('冬被-S级品'!$E$1:$AW$1=BQ$1)*('冬被-S级品'!$E$2:$AW$10)),0)+IFERROR(SUMPRODUCT(('白止-S级品'!$A$2:$A$26=$B174)*('白止-S级品'!$D$1:$AV$1=BQ$1)*('白止-S级品'!$D$2:$AV$26)),0)+IFERROR(SUMPRODUCT(('乐容-S级品'!$A$4:$A$32=$B174)*('乐容-S级品'!$L$3:$CA$3=BQ$1)*('乐容-S级品'!$L$4:$CA$32)),0)</f>
      </c>
      <c r="BR174" s="280">
        <f>IFERROR(SUMPRODUCT(('控温被PRO-S级品'!$B$2:$B$10=$B174)*('控温被PRO-S级品'!$E$1:$BE$1=BR$1)*('控温被PRO-S级品'!$E$2:$BE$10)),0)+IFERROR(SUMPRODUCT(('冬被-S级品'!$B$2:$B$10=$B174)*('冬被-S级品'!$E$1:$AW$1=BR$1)*('冬被-S级品'!$E$2:$AW$10)),0)+IFERROR(SUMPRODUCT(('白止-S级品'!$A$2:$A$26=$B174)*('白止-S级品'!$D$1:$AV$1=BR$1)*('白止-S级品'!$D$2:$AV$26)),0)+IFERROR(SUMPRODUCT(('乐容-S级品'!$A$4:$A$32=$B174)*('乐容-S级品'!$L$3:$CA$3=BR$1)*('乐容-S级品'!$L$4:$CA$32)),0)</f>
      </c>
      <c r="BS174" s="280">
        <f>IFERROR(SUMPRODUCT(('控温被PRO-S级品'!$B$2:$B$10=$B174)*('控温被PRO-S级品'!$E$1:$BE$1=BS$1)*('控温被PRO-S级品'!$E$2:$BE$10)),0)+IFERROR(SUMPRODUCT(('冬被-S级品'!$B$2:$B$10=$B174)*('冬被-S级品'!$E$1:$AW$1=BS$1)*('冬被-S级品'!$E$2:$AW$10)),0)+IFERROR(SUMPRODUCT(('白止-S级品'!$A$2:$A$26=$B174)*('白止-S级品'!$D$1:$AV$1=BS$1)*('白止-S级品'!$D$2:$AV$26)),0)+IFERROR(SUMPRODUCT(('乐容-S级品'!$A$4:$A$32=$B174)*('乐容-S级品'!$L$3:$CA$3=BS$1)*('乐容-S级品'!$L$4:$CA$32)),0)</f>
      </c>
      <c r="BT174" s="280">
        <f>IFERROR(SUMPRODUCT(('控温被PRO-S级品'!$B$2:$B$10=$B174)*('控温被PRO-S级品'!$E$1:$BE$1=BT$1)*('控温被PRO-S级品'!$E$2:$BE$10)),0)+IFERROR(SUMPRODUCT(('冬被-S级品'!$B$2:$B$10=$B174)*('冬被-S级品'!$E$1:$AW$1=BT$1)*('冬被-S级品'!$E$2:$AW$10)),0)+IFERROR(SUMPRODUCT(('白止-S级品'!$A$2:$A$26=$B174)*('白止-S级品'!$D$1:$AV$1=BT$1)*('白止-S级品'!$D$2:$AV$26)),0)+IFERROR(SUMPRODUCT(('乐容-S级品'!$A$4:$A$32=$B174)*('乐容-S级品'!$L$3:$CA$3=BT$1)*('乐容-S级品'!$L$4:$CA$32)),0)</f>
      </c>
      <c r="BU174" s="280">
        <f>IFERROR(SUMPRODUCT(('控温被PRO-S级品'!$B$2:$B$10=$B174)*('控温被PRO-S级品'!$E$1:$BE$1=BU$1)*('控温被PRO-S级品'!$E$2:$BE$10)),0)+IFERROR(SUMPRODUCT(('冬被-S级品'!$B$2:$B$10=$B174)*('冬被-S级品'!$E$1:$AW$1=BU$1)*('冬被-S级品'!$E$2:$AW$10)),0)+IFERROR(SUMPRODUCT(('白止-S级品'!$A$2:$A$26=$B174)*('白止-S级品'!$D$1:$AV$1=BU$1)*('白止-S级品'!$D$2:$AV$26)),0)+IFERROR(SUMPRODUCT(('乐容-S级品'!$A$4:$A$32=$B174)*('乐容-S级品'!$L$3:$CA$3=BU$1)*('乐容-S级品'!$L$4:$CA$32)),0)</f>
      </c>
      <c r="BV174" s="280">
        <f>IFERROR(SUMPRODUCT(('控温被PRO-S级品'!$B$2:$B$10=$B174)*('控温被PRO-S级品'!$E$1:$BE$1=BV$1)*('控温被PRO-S级品'!$E$2:$BE$10)),0)+IFERROR(SUMPRODUCT(('冬被-S级品'!$B$2:$B$10=$B174)*('冬被-S级品'!$E$1:$AW$1=BV$1)*('冬被-S级品'!$E$2:$AW$10)),0)+IFERROR(SUMPRODUCT(('白止-S级品'!$A$2:$A$26=$B174)*('白止-S级品'!$D$1:$AV$1=BV$1)*('白止-S级品'!$D$2:$AV$26)),0)+IFERROR(SUMPRODUCT(('乐容-S级品'!$A$4:$A$32=$B174)*('乐容-S级品'!$L$3:$CA$3=BV$1)*('乐容-S级品'!$L$4:$CA$32)),0)</f>
      </c>
      <c r="BW174" s="280">
        <f>IFERROR(SUMPRODUCT(('控温被PRO-S级品'!$B$2:$B$10=$B174)*('控温被PRO-S级品'!$E$1:$BE$1=BW$1)*('控温被PRO-S级品'!$E$2:$BE$10)),0)+IFERROR(SUMPRODUCT(('冬被-S级品'!$B$2:$B$10=$B174)*('冬被-S级品'!$E$1:$AW$1=BW$1)*('冬被-S级品'!$E$2:$AW$10)),0)+IFERROR(SUMPRODUCT(('白止-S级品'!$A$2:$A$26=$B174)*('白止-S级品'!$D$1:$AV$1=BW$1)*('白止-S级品'!$D$2:$AV$26)),0)+IFERROR(SUMPRODUCT(('乐容-S级品'!$A$4:$A$32=$B174)*('乐容-S级品'!$L$3:$CA$3=BW$1)*('乐容-S级品'!$L$4:$CA$32)),0)</f>
      </c>
      <c r="BX174" s="280">
        <f>IFERROR(SUMPRODUCT(('控温被PRO-S级品'!$B$2:$B$10=$B174)*('控温被PRO-S级品'!$E$1:$BE$1=BX$1)*('控温被PRO-S级品'!$E$2:$BE$10)),0)+IFERROR(SUMPRODUCT(('冬被-S级品'!$B$2:$B$10=$B174)*('冬被-S级品'!$E$1:$AW$1=BX$1)*('冬被-S级品'!$E$2:$AW$10)),0)+IFERROR(SUMPRODUCT(('白止-S级品'!$A$2:$A$26=$B174)*('白止-S级品'!$D$1:$AV$1=BX$1)*('白止-S级品'!$D$2:$AV$26)),0)+IFERROR(SUMPRODUCT(('乐容-S级品'!$A$4:$A$32=$B174)*('乐容-S级品'!$L$3:$CA$3=BX$1)*('乐容-S级品'!$L$4:$CA$32)),0)</f>
      </c>
      <c r="BY174" s="280">
        <f>IFERROR(SUMPRODUCT(('控温被PRO-S级品'!$B$2:$B$10=$B174)*('控温被PRO-S级品'!$E$1:$BE$1=BY$1)*('控温被PRO-S级品'!$E$2:$BE$10)),0)+IFERROR(SUMPRODUCT(('冬被-S级品'!$B$2:$B$10=$B174)*('冬被-S级品'!$E$1:$AW$1=BY$1)*('冬被-S级品'!$E$2:$AW$10)),0)+IFERROR(SUMPRODUCT(('白止-S级品'!$A$2:$A$26=$B174)*('白止-S级品'!$D$1:$AV$1=BY$1)*('白止-S级品'!$D$2:$AV$26)),0)+IFERROR(SUMPRODUCT(('乐容-S级品'!$A$4:$A$32=$B174)*('乐容-S级品'!$L$3:$CA$3=BY$1)*('乐容-S级品'!$L$4:$CA$32)),0)</f>
      </c>
      <c r="BZ174" s="280">
        <f>IFERROR(SUMPRODUCT(('控温被PRO-S级品'!$B$2:$B$10=$B174)*('控温被PRO-S级品'!$E$1:$BE$1=BZ$1)*('控温被PRO-S级品'!$E$2:$BE$10)),0)+IFERROR(SUMPRODUCT(('冬被-S级品'!$B$2:$B$10=$B174)*('冬被-S级品'!$E$1:$AW$1=BZ$1)*('冬被-S级品'!$E$2:$AW$10)),0)+IFERROR(SUMPRODUCT(('白止-S级品'!$A$2:$A$26=$B174)*('白止-S级品'!$D$1:$AV$1=BZ$1)*('白止-S级品'!$D$2:$AV$26)),0)+IFERROR(SUMPRODUCT(('乐容-S级品'!$A$4:$A$32=$B174)*('乐容-S级品'!$L$3:$CA$3=BZ$1)*('乐容-S级品'!$L$4:$CA$32)),0)</f>
      </c>
      <c r="CA174" s="280">
        <f>IFERROR(SUMPRODUCT(('控温被PRO-S级品'!$B$2:$B$10=$B174)*('控温被PRO-S级品'!$E$1:$BE$1=CA$1)*('控温被PRO-S级品'!$E$2:$BE$10)),0)+IFERROR(SUMPRODUCT(('冬被-S级品'!$B$2:$B$10=$B174)*('冬被-S级品'!$E$1:$AW$1=CA$1)*('冬被-S级品'!$E$2:$AW$10)),0)+IFERROR(SUMPRODUCT(('白止-S级品'!$A$2:$A$26=$B174)*('白止-S级品'!$D$1:$AV$1=CA$1)*('白止-S级品'!$D$2:$AV$26)),0)+IFERROR(SUMPRODUCT(('乐容-S级品'!$A$4:$A$32=$B174)*('乐容-S级品'!$L$3:$CA$3=CA$1)*('乐容-S级品'!$L$4:$CA$32)),0)</f>
      </c>
      <c r="CB174" s="280">
        <f>IFERROR(SUMPRODUCT(('控温被PRO-S级品'!$B$2:$B$10=$B174)*('控温被PRO-S级品'!$E$1:$BE$1=CB$1)*('控温被PRO-S级品'!$E$2:$BE$10)),0)+IFERROR(SUMPRODUCT(('冬被-S级品'!$B$2:$B$10=$B174)*('冬被-S级品'!$E$1:$AW$1=CB$1)*('冬被-S级品'!$E$2:$AW$10)),0)+IFERROR(SUMPRODUCT(('白止-S级品'!$A$2:$A$26=$B174)*('白止-S级品'!$D$1:$AV$1=CB$1)*('白止-S级品'!$D$2:$AV$26)),0)+IFERROR(SUMPRODUCT(('乐容-S级品'!$A$4:$A$32=$B174)*('乐容-S级品'!$L$3:$CA$3=CB$1)*('乐容-S级品'!$L$4:$CA$32)),0)</f>
      </c>
      <c r="CC174" s="280">
        <f>IFERROR(SUMPRODUCT(('控温被PRO-S级品'!$B$2:$B$10=$B174)*('控温被PRO-S级品'!$E$1:$BE$1=CC$1)*('控温被PRO-S级品'!$E$2:$BE$10)),0)+IFERROR(SUMPRODUCT(('冬被-S级品'!$B$2:$B$10=$B174)*('冬被-S级品'!$E$1:$AW$1=CC$1)*('冬被-S级品'!$E$2:$AW$10)),0)+IFERROR(SUMPRODUCT(('白止-S级品'!$A$2:$A$26=$B174)*('白止-S级品'!$D$1:$AV$1=CC$1)*('白止-S级品'!$D$2:$AV$26)),0)+IFERROR(SUMPRODUCT(('乐容-S级品'!$A$4:$A$32=$B174)*('乐容-S级品'!$L$3:$CA$3=CC$1)*('乐容-S级品'!$L$4:$CA$32)),0)</f>
      </c>
      <c r="CD174" s="280">
        <f>IFERROR(SUMPRODUCT(('控温被PRO-S级品'!$B$2:$B$10=$B174)*('控温被PRO-S级品'!$E$1:$BE$1=CD$1)*('控温被PRO-S级品'!$E$2:$BE$10)),0)+IFERROR(SUMPRODUCT(('冬被-S级品'!$B$2:$B$10=$B174)*('冬被-S级品'!$E$1:$AW$1=CD$1)*('冬被-S级品'!$E$2:$AW$10)),0)+IFERROR(SUMPRODUCT(('白止-S级品'!$A$2:$A$26=$B174)*('白止-S级品'!$D$1:$AV$1=CD$1)*('白止-S级品'!$D$2:$AV$26)),0)+IFERROR(SUMPRODUCT(('乐容-S级品'!$A$4:$A$32=$B174)*('乐容-S级品'!$L$3:$CA$3=CD$1)*('乐容-S级品'!$L$4:$CA$32)),0)</f>
      </c>
      <c r="CE174" s="280">
        <f>IFERROR(SUMPRODUCT(('控温被PRO-S级品'!$B$2:$B$10=$B174)*('控温被PRO-S级品'!$E$1:$BE$1=CE$1)*('控温被PRO-S级品'!$E$2:$BE$10)),0)+IFERROR(SUMPRODUCT(('冬被-S级品'!$B$2:$B$10=$B174)*('冬被-S级品'!$E$1:$AW$1=CE$1)*('冬被-S级品'!$E$2:$AW$10)),0)+IFERROR(SUMPRODUCT(('白止-S级品'!$A$2:$A$26=$B174)*('白止-S级品'!$D$1:$AV$1=CE$1)*('白止-S级品'!$D$2:$AV$26)),0)+IFERROR(SUMPRODUCT(('乐容-S级品'!$A$4:$A$32=$B174)*('乐容-S级品'!$L$3:$CA$3=CE$1)*('乐容-S级品'!$L$4:$CA$32)),0)</f>
      </c>
      <c r="CF174" s="280">
        <f>IFERROR(SUMPRODUCT(('控温被PRO-S级品'!$B$2:$B$10=$B174)*('控温被PRO-S级品'!$E$1:$BE$1=CF$1)*('控温被PRO-S级品'!$E$2:$BE$10)),0)+IFERROR(SUMPRODUCT(('冬被-S级品'!$B$2:$B$10=$B174)*('冬被-S级品'!$E$1:$AW$1=CF$1)*('冬被-S级品'!$E$2:$AW$10)),0)+IFERROR(SUMPRODUCT(('白止-S级品'!$A$2:$A$26=$B174)*('白止-S级品'!$D$1:$AV$1=CF$1)*('白止-S级品'!$D$2:$AV$26)),0)+IFERROR(SUMPRODUCT(('乐容-S级品'!$A$4:$A$32=$B174)*('乐容-S级品'!$L$3:$CA$3=CF$1)*('乐容-S级品'!$L$4:$CA$32)),0)</f>
      </c>
      <c r="CG174" s="280">
        <f>IFERROR(SUMPRODUCT(('控温被PRO-S级品'!$B$2:$B$10=$B174)*('控温被PRO-S级品'!$E$1:$BE$1=CG$1)*('控温被PRO-S级品'!$E$2:$BE$10)),0)+IFERROR(SUMPRODUCT(('冬被-S级品'!$B$2:$B$10=$B174)*('冬被-S级品'!$E$1:$AW$1=CG$1)*('冬被-S级品'!$E$2:$AW$10)),0)+IFERROR(SUMPRODUCT(('白止-S级品'!$A$2:$A$26=$B174)*('白止-S级品'!$D$1:$AV$1=CG$1)*('白止-S级品'!$D$2:$AV$26)),0)+IFERROR(SUMPRODUCT(('乐容-S级品'!$A$4:$A$32=$B174)*('乐容-S级品'!$L$3:$CA$3=CG$1)*('乐容-S级品'!$L$4:$CA$32)),0)</f>
      </c>
      <c r="CH174" s="280">
        <f>IFERROR(SUMPRODUCT(('控温被PRO-S级品'!$B$2:$B$10=$B174)*('控温被PRO-S级品'!$E$1:$BE$1=CH$1)*('控温被PRO-S级品'!$E$2:$BE$10)),0)+IFERROR(SUMPRODUCT(('冬被-S级品'!$B$2:$B$10=$B174)*('冬被-S级品'!$E$1:$AW$1=CH$1)*('冬被-S级品'!$E$2:$AW$10)),0)+IFERROR(SUMPRODUCT(('白止-S级品'!$A$2:$A$26=$B174)*('白止-S级品'!$D$1:$AV$1=CH$1)*('白止-S级品'!$D$2:$AV$26)),0)+IFERROR(SUMPRODUCT(('乐容-S级品'!$A$4:$A$32=$B174)*('乐容-S级品'!$L$3:$CA$3=CH$1)*('乐容-S级品'!$L$4:$CA$32)),0)</f>
      </c>
      <c r="CI174" s="280">
        <f>IFERROR(SUMPRODUCT(('控温被PRO-S级品'!$B$2:$B$10=$B174)*('控温被PRO-S级品'!$E$1:$BE$1=CI$1)*('控温被PRO-S级品'!$E$2:$BE$10)),0)+IFERROR(SUMPRODUCT(('冬被-S级品'!$B$2:$B$10=$B174)*('冬被-S级品'!$E$1:$AW$1=CI$1)*('冬被-S级品'!$E$2:$AW$10)),0)+IFERROR(SUMPRODUCT(('白止-S级品'!$A$2:$A$26=$B174)*('白止-S级品'!$D$1:$AV$1=CI$1)*('白止-S级品'!$D$2:$AV$26)),0)+IFERROR(SUMPRODUCT(('乐容-S级品'!$A$4:$A$32=$B174)*('乐容-S级品'!$L$3:$CA$3=CI$1)*('乐容-S级品'!$L$4:$CA$32)),0)</f>
      </c>
      <c r="CJ174" s="280">
        <f>IFERROR(SUMPRODUCT(('控温被PRO-S级品'!$B$2:$B$10=$B174)*('控温被PRO-S级品'!$E$1:$BE$1=CJ$1)*('控温被PRO-S级品'!$E$2:$BE$10)),0)+IFERROR(SUMPRODUCT(('冬被-S级品'!$B$2:$B$10=$B174)*('冬被-S级品'!$E$1:$AW$1=CJ$1)*('冬被-S级品'!$E$2:$AW$10)),0)+IFERROR(SUMPRODUCT(('白止-S级品'!$A$2:$A$26=$B174)*('白止-S级品'!$D$1:$AV$1=CJ$1)*('白止-S级品'!$D$2:$AV$26)),0)+IFERROR(SUMPRODUCT(('乐容-S级品'!$A$4:$A$32=$B174)*('乐容-S级品'!$L$3:$CA$3=CJ$1)*('乐容-S级品'!$L$4:$CA$32)),0)</f>
      </c>
      <c r="CK174" s="280">
        <f>IFERROR(SUMPRODUCT(('控温被PRO-S级品'!$B$2:$B$10=$B174)*('控温被PRO-S级品'!$E$1:$BE$1=CK$1)*('控温被PRO-S级品'!$E$2:$BE$10)),0)+IFERROR(SUMPRODUCT(('冬被-S级品'!$B$2:$B$10=$B174)*('冬被-S级品'!$E$1:$AW$1=CK$1)*('冬被-S级品'!$E$2:$AW$10)),0)+IFERROR(SUMPRODUCT(('白止-S级品'!$A$2:$A$26=$B174)*('白止-S级品'!$D$1:$AV$1=CK$1)*('白止-S级品'!$D$2:$AV$26)),0)+IFERROR(SUMPRODUCT(('乐容-S级品'!$A$4:$A$32=$B174)*('乐容-S级品'!$L$3:$CA$3=CK$1)*('乐容-S级品'!$L$4:$CA$32)),0)</f>
      </c>
      <c r="CL174" s="280">
        <f>IFERROR(SUMPRODUCT(('控温被PRO-S级品'!$B$2:$B$10=$B174)*('控温被PRO-S级品'!$E$1:$BE$1=CL$1)*('控温被PRO-S级品'!$E$2:$BE$10)),0)+IFERROR(SUMPRODUCT(('冬被-S级品'!$B$2:$B$10=$B174)*('冬被-S级品'!$E$1:$AW$1=CL$1)*('冬被-S级品'!$E$2:$AW$10)),0)+IFERROR(SUMPRODUCT(('白止-S级品'!$A$2:$A$26=$B174)*('白止-S级品'!$D$1:$AV$1=CL$1)*('白止-S级品'!$D$2:$AV$26)),0)+IFERROR(SUMPRODUCT(('乐容-S级品'!$A$4:$A$32=$B174)*('乐容-S级品'!$L$3:$CA$3=CL$1)*('乐容-S级品'!$L$4:$CA$32)),0)</f>
      </c>
      <c r="CM174" s="280">
        <f>IFERROR(SUMPRODUCT(('控温被PRO-S级品'!$B$2:$B$10=$B174)*('控温被PRO-S级品'!$E$1:$BE$1=CM$1)*('控温被PRO-S级品'!$E$2:$BE$10)),0)+IFERROR(SUMPRODUCT(('冬被-S级品'!$B$2:$B$10=$B174)*('冬被-S级品'!$E$1:$AW$1=CM$1)*('冬被-S级品'!$E$2:$AW$10)),0)+IFERROR(SUMPRODUCT(('白止-S级品'!$A$2:$A$26=$B174)*('白止-S级品'!$D$1:$AV$1=CM$1)*('白止-S级品'!$D$2:$AV$26)),0)+IFERROR(SUMPRODUCT(('乐容-S级品'!$A$4:$A$32=$B174)*('乐容-S级品'!$L$3:$CA$3=CM$1)*('乐容-S级品'!$L$4:$CA$32)),0)</f>
      </c>
      <c r="CN174" s="280">
        <f>IFERROR(SUMPRODUCT(('控温被PRO-S级品'!$B$2:$B$10=$B174)*('控温被PRO-S级品'!$E$1:$BE$1=CN$1)*('控温被PRO-S级品'!$E$2:$BE$10)),0)+IFERROR(SUMPRODUCT(('冬被-S级品'!$B$2:$B$10=$B174)*('冬被-S级品'!$E$1:$AW$1=CN$1)*('冬被-S级品'!$E$2:$AW$10)),0)+IFERROR(SUMPRODUCT(('白止-S级品'!$A$2:$A$26=$B174)*('白止-S级品'!$D$1:$AV$1=CN$1)*('白止-S级品'!$D$2:$AV$26)),0)+IFERROR(SUMPRODUCT(('乐容-S级品'!$A$4:$A$32=$B174)*('乐容-S级品'!$L$3:$CA$3=CN$1)*('乐容-S级品'!$L$4:$CA$32)),0)</f>
      </c>
      <c r="CO174" s="280">
        <f>IFERROR(SUMPRODUCT(('控温被PRO-S级品'!$B$2:$B$10=$B174)*('控温被PRO-S级品'!$E$1:$BE$1=CO$1)*('控温被PRO-S级品'!$E$2:$BE$10)),0)+IFERROR(SUMPRODUCT(('冬被-S级品'!$B$2:$B$10=$B174)*('冬被-S级品'!$E$1:$AW$1=CO$1)*('冬被-S级品'!$E$2:$AW$10)),0)+IFERROR(SUMPRODUCT(('白止-S级品'!$A$2:$A$26=$B174)*('白止-S级品'!$D$1:$AV$1=CO$1)*('白止-S级品'!$D$2:$AV$26)),0)+IFERROR(SUMPRODUCT(('乐容-S级品'!$A$4:$A$32=$B174)*('乐容-S级品'!$L$3:$CA$3=CO$1)*('乐容-S级品'!$L$4:$CA$32)),0)</f>
      </c>
      <c r="CP174" s="280">
        <f>IFERROR(SUMPRODUCT(('控温被PRO-S级品'!$B$2:$B$10=$B174)*('控温被PRO-S级品'!$E$1:$BE$1=CP$1)*('控温被PRO-S级品'!$E$2:$BE$10)),0)+IFERROR(SUMPRODUCT(('冬被-S级品'!$B$2:$B$10=$B174)*('冬被-S级品'!$E$1:$AW$1=CP$1)*('冬被-S级品'!$E$2:$AW$10)),0)+IFERROR(SUMPRODUCT(('白止-S级品'!$A$2:$A$26=$B174)*('白止-S级品'!$D$1:$AV$1=CP$1)*('白止-S级品'!$D$2:$AV$26)),0)+IFERROR(SUMPRODUCT(('乐容-S级品'!$A$4:$A$32=$B174)*('乐容-S级品'!$L$3:$CA$3=CP$1)*('乐容-S级品'!$L$4:$CA$32)),0)</f>
      </c>
      <c r="CQ174" s="280">
        <f>IFERROR(SUMPRODUCT(('控温被PRO-S级品'!$B$2:$B$10=$B174)*('控温被PRO-S级品'!$E$1:$BE$1=CQ$1)*('控温被PRO-S级品'!$E$2:$BE$10)),0)+IFERROR(SUMPRODUCT(('冬被-S级品'!$B$2:$B$10=$B174)*('冬被-S级品'!$E$1:$AW$1=CQ$1)*('冬被-S级品'!$E$2:$AW$10)),0)+IFERROR(SUMPRODUCT(('白止-S级品'!$A$2:$A$26=$B174)*('白止-S级品'!$D$1:$AV$1=CQ$1)*('白止-S级品'!$D$2:$AV$26)),0)+IFERROR(SUMPRODUCT(('乐容-S级品'!$A$4:$A$32=$B174)*('乐容-S级品'!$L$3:$CA$3=CQ$1)*('乐容-S级品'!$L$4:$CA$32)),0)</f>
      </c>
      <c r="CR174" s="280">
        <f>IFERROR(SUMPRODUCT(('控温被PRO-S级品'!$B$2:$B$10=$B174)*('控温被PRO-S级品'!$E$1:$BE$1=CR$1)*('控温被PRO-S级品'!$E$2:$BE$10)),0)+IFERROR(SUMPRODUCT(('冬被-S级品'!$B$2:$B$10=$B174)*('冬被-S级品'!$E$1:$AW$1=CR$1)*('冬被-S级品'!$E$2:$AW$10)),0)+IFERROR(SUMPRODUCT(('白止-S级品'!$A$2:$A$26=$B174)*('白止-S级品'!$D$1:$AV$1=CR$1)*('白止-S级品'!$D$2:$AV$26)),0)+IFERROR(SUMPRODUCT(('乐容-S级品'!$A$4:$A$32=$B174)*('乐容-S级品'!$L$3:$CA$3=CR$1)*('乐容-S级品'!$L$4:$CA$32)),0)</f>
      </c>
      <c r="CS174" s="280">
        <f>IFERROR(SUMPRODUCT(('控温被PRO-S级品'!$B$2:$B$10=$B174)*('控温被PRO-S级品'!$E$1:$BE$1=CS$1)*('控温被PRO-S级品'!$E$2:$BE$10)),0)+IFERROR(SUMPRODUCT(('冬被-S级品'!$B$2:$B$10=$B174)*('冬被-S级品'!$E$1:$AW$1=CS$1)*('冬被-S级品'!$E$2:$AW$10)),0)+IFERROR(SUMPRODUCT(('白止-S级品'!$A$2:$A$26=$B174)*('白止-S级品'!$D$1:$AV$1=CS$1)*('白止-S级品'!$D$2:$AV$26)),0)+IFERROR(SUMPRODUCT(('乐容-S级品'!$A$4:$A$32=$B174)*('乐容-S级品'!$L$3:$CA$3=CS$1)*('乐容-S级品'!$L$4:$CA$32)),0)</f>
      </c>
      <c r="CT174" s="280">
        <f>IFERROR(SUMPRODUCT(('控温被PRO-S级品'!$B$2:$B$10=$B174)*('控温被PRO-S级品'!$E$1:$BE$1=CT$1)*('控温被PRO-S级品'!$E$2:$BE$10)),0)+IFERROR(SUMPRODUCT(('冬被-S级品'!$B$2:$B$10=$B174)*('冬被-S级品'!$E$1:$AW$1=CT$1)*('冬被-S级品'!$E$2:$AW$10)),0)+IFERROR(SUMPRODUCT(('白止-S级品'!$A$2:$A$26=$B174)*('白止-S级品'!$D$1:$AV$1=CT$1)*('白止-S级品'!$D$2:$AV$26)),0)+IFERROR(SUMPRODUCT(('乐容-S级品'!$A$4:$A$32=$B174)*('乐容-S级品'!$L$3:$CA$3=CT$1)*('乐容-S级品'!$L$4:$CA$32)),0)</f>
      </c>
      <c r="CU174" s="280">
        <f>IFERROR(SUMPRODUCT(('控温被PRO-S级品'!$B$2:$B$10=$B174)*('控温被PRO-S级品'!$E$1:$BE$1=CU$1)*('控温被PRO-S级品'!$E$2:$BE$10)),0)+IFERROR(SUMPRODUCT(('冬被-S级品'!$B$2:$B$10=$B174)*('冬被-S级品'!$E$1:$AW$1=CU$1)*('冬被-S级品'!$E$2:$AW$10)),0)+IFERROR(SUMPRODUCT(('白止-S级品'!$A$2:$A$26=$B174)*('白止-S级品'!$D$1:$AV$1=CU$1)*('白止-S级品'!$D$2:$AV$26)),0)+IFERROR(SUMPRODUCT(('乐容-S级品'!$A$4:$A$32=$B174)*('乐容-S级品'!$L$3:$CA$3=CU$1)*('乐容-S级品'!$L$4:$CA$32)),0)</f>
      </c>
      <c r="CV174" s="280">
        <f>IFERROR(SUMPRODUCT(('控温被PRO-S级品'!$B$2:$B$10=$B174)*('控温被PRO-S级品'!$E$1:$BE$1=CV$1)*('控温被PRO-S级品'!$E$2:$BE$10)),0)+IFERROR(SUMPRODUCT(('冬被-S级品'!$B$2:$B$10=$B174)*('冬被-S级品'!$E$1:$AW$1=CV$1)*('冬被-S级品'!$E$2:$AW$10)),0)+IFERROR(SUMPRODUCT(('白止-S级品'!$A$2:$A$26=$B174)*('白止-S级品'!$D$1:$AV$1=CV$1)*('白止-S级品'!$D$2:$AV$26)),0)+IFERROR(SUMPRODUCT(('乐容-S级品'!$A$4:$A$32=$B174)*('乐容-S级品'!$L$3:$CA$3=CV$1)*('乐容-S级品'!$L$4:$CA$32)),0)</f>
      </c>
      <c r="CW174" s="280">
        <f>IFERROR(SUMPRODUCT(('控温被PRO-S级品'!$B$2:$B$10=$B174)*('控温被PRO-S级品'!$E$1:$BE$1=CW$1)*('控温被PRO-S级品'!$E$2:$BE$10)),0)+IFERROR(SUMPRODUCT(('冬被-S级品'!$B$2:$B$10=$B174)*('冬被-S级品'!$E$1:$AW$1=CW$1)*('冬被-S级品'!$E$2:$AW$10)),0)+IFERROR(SUMPRODUCT(('白止-S级品'!$A$2:$A$26=$B174)*('白止-S级品'!$D$1:$AV$1=CW$1)*('白止-S级品'!$D$2:$AV$26)),0)+IFERROR(SUMPRODUCT(('乐容-S级品'!$A$4:$A$32=$B174)*('乐容-S级品'!$L$3:$CA$3=CW$1)*('乐容-S级品'!$L$4:$CA$32)),0)</f>
      </c>
      <c r="CX174" s="280">
        <f>IFERROR(SUMPRODUCT(('控温被PRO-S级品'!$B$2:$B$10=$B174)*('控温被PRO-S级品'!$E$1:$BE$1=CX$1)*('控温被PRO-S级品'!$E$2:$BE$10)),0)+IFERROR(SUMPRODUCT(('冬被-S级品'!$B$2:$B$10=$B174)*('冬被-S级品'!$E$1:$AW$1=CX$1)*('冬被-S级品'!$E$2:$AW$10)),0)+IFERROR(SUMPRODUCT(('白止-S级品'!$A$2:$A$26=$B174)*('白止-S级品'!$D$1:$AV$1=CX$1)*('白止-S级品'!$D$2:$AV$26)),0)+IFERROR(SUMPRODUCT(('乐容-S级品'!$A$4:$A$32=$B174)*('乐容-S级品'!$L$3:$CA$3=CX$1)*('乐容-S级品'!$L$4:$CA$32)),0)</f>
      </c>
      <c r="CY174" s="280">
        <f>IFERROR(SUMPRODUCT(('控温被PRO-S级品'!$B$2:$B$10=$B174)*('控温被PRO-S级品'!$E$1:$BE$1=CY$1)*('控温被PRO-S级品'!$E$2:$BE$10)),0)+IFERROR(SUMPRODUCT(('冬被-S级品'!$B$2:$B$10=$B174)*('冬被-S级品'!$E$1:$AW$1=CY$1)*('冬被-S级品'!$E$2:$AW$10)),0)+IFERROR(SUMPRODUCT(('白止-S级品'!$A$2:$A$26=$B174)*('白止-S级品'!$D$1:$AV$1=CY$1)*('白止-S级品'!$D$2:$AV$26)),0)+IFERROR(SUMPRODUCT(('乐容-S级品'!$A$4:$A$32=$B174)*('乐容-S级品'!$L$3:$CA$3=CY$1)*('乐容-S级品'!$L$4:$CA$32)),0)</f>
      </c>
      <c r="CZ174" s="280">
        <f>IFERROR(SUMPRODUCT(('控温被PRO-S级品'!$B$2:$B$10=$B174)*('控温被PRO-S级品'!$E$1:$BE$1=CZ$1)*('控温被PRO-S级品'!$E$2:$BE$10)),0)+IFERROR(SUMPRODUCT(('冬被-S级品'!$B$2:$B$10=$B174)*('冬被-S级品'!$E$1:$AW$1=CZ$1)*('冬被-S级品'!$E$2:$AW$10)),0)+IFERROR(SUMPRODUCT(('白止-S级品'!$A$2:$A$26=$B174)*('白止-S级品'!$D$1:$AV$1=CZ$1)*('白止-S级品'!$D$2:$AV$26)),0)+IFERROR(SUMPRODUCT(('乐容-S级品'!$A$4:$A$32=$B174)*('乐容-S级品'!$L$3:$CA$3=CZ$1)*('乐容-S级品'!$L$4:$CA$32)),0)</f>
      </c>
      <c r="DA174" s="280">
        <f>IFERROR(SUMPRODUCT(('控温被PRO-S级品'!$B$2:$B$10=$B174)*('控温被PRO-S级品'!$E$1:$BE$1=DA$1)*('控温被PRO-S级品'!$E$2:$BE$10)),0)+IFERROR(SUMPRODUCT(('冬被-S级品'!$B$2:$B$10=$B174)*('冬被-S级品'!$E$1:$AW$1=DA$1)*('冬被-S级品'!$E$2:$AW$10)),0)+IFERROR(SUMPRODUCT(('白止-S级品'!$A$2:$A$26=$B174)*('白止-S级品'!$D$1:$AV$1=DA$1)*('白止-S级品'!$D$2:$AV$26)),0)+IFERROR(SUMPRODUCT(('乐容-S级品'!$A$4:$A$32=$B174)*('乐容-S级品'!$L$3:$CA$3=DA$1)*('乐容-S级品'!$L$4:$CA$32)),0)</f>
      </c>
      <c r="DB174" s="280">
        <f>IFERROR(SUMPRODUCT(('控温被PRO-S级品'!$B$2:$B$10=$B174)*('控温被PRO-S级品'!$E$1:$BE$1=DB$1)*('控温被PRO-S级品'!$E$2:$BE$10)),0)+IFERROR(SUMPRODUCT(('冬被-S级品'!$B$2:$B$10=$B174)*('冬被-S级品'!$E$1:$AW$1=DB$1)*('冬被-S级品'!$E$2:$AW$10)),0)+IFERROR(SUMPRODUCT(('白止-S级品'!$A$2:$A$26=$B174)*('白止-S级品'!$D$1:$AV$1=DB$1)*('白止-S级品'!$D$2:$AV$26)),0)+IFERROR(SUMPRODUCT(('乐容-S级品'!$A$4:$A$32=$B174)*('乐容-S级品'!$L$3:$CA$3=DB$1)*('乐容-S级品'!$L$4:$CA$32)),0)</f>
      </c>
      <c r="DC174" s="280">
        <f>IFERROR(SUMPRODUCT(('控温被PRO-S级品'!$B$2:$B$10=$B174)*('控温被PRO-S级品'!$E$1:$BE$1=DC$1)*('控温被PRO-S级品'!$E$2:$BE$10)),0)+IFERROR(SUMPRODUCT(('冬被-S级品'!$B$2:$B$10=$B174)*('冬被-S级品'!$E$1:$AW$1=DC$1)*('冬被-S级品'!$E$2:$AW$10)),0)+IFERROR(SUMPRODUCT(('白止-S级品'!$A$2:$A$26=$B174)*('白止-S级品'!$D$1:$AV$1=DC$1)*('白止-S级品'!$D$2:$AV$26)),0)+IFERROR(SUMPRODUCT(('乐容-S级品'!$A$4:$A$32=$B174)*('乐容-S级品'!$L$3:$CA$3=DC$1)*('乐容-S级品'!$L$4:$CA$32)),0)</f>
      </c>
      <c r="DD174" s="280">
        <f>IFERROR(SUMPRODUCT(('控温被PRO-S级品'!$B$2:$B$10=$B174)*('控温被PRO-S级品'!$E$1:$BE$1=DD$1)*('控温被PRO-S级品'!$E$2:$BE$10)),0)+IFERROR(SUMPRODUCT(('冬被-S级品'!$B$2:$B$10=$B174)*('冬被-S级品'!$E$1:$AW$1=DD$1)*('冬被-S级品'!$E$2:$AW$10)),0)+IFERROR(SUMPRODUCT(('白止-S级品'!$A$2:$A$26=$B174)*('白止-S级品'!$D$1:$AV$1=DD$1)*('白止-S级品'!$D$2:$AV$26)),0)+IFERROR(SUMPRODUCT(('乐容-S级品'!$A$4:$A$32=$B174)*('乐容-S级品'!$L$3:$CA$3=DD$1)*('乐容-S级品'!$L$4:$CA$32)),0)</f>
      </c>
      <c r="DE174" s="280">
        <f>IFERROR(SUMPRODUCT(('控温被PRO-S级品'!$B$2:$B$10=$B174)*('控温被PRO-S级品'!$E$1:$BE$1=DE$1)*('控温被PRO-S级品'!$E$2:$BE$10)),0)+IFERROR(SUMPRODUCT(('冬被-S级品'!$B$2:$B$10=$B174)*('冬被-S级品'!$E$1:$AW$1=DE$1)*('冬被-S级品'!$E$2:$AW$10)),0)+IFERROR(SUMPRODUCT(('白止-S级品'!$A$2:$A$26=$B174)*('白止-S级品'!$D$1:$AV$1=DE$1)*('白止-S级品'!$D$2:$AV$26)),0)+IFERROR(SUMPRODUCT(('乐容-S级品'!$A$4:$A$32=$B174)*('乐容-S级品'!$L$3:$CA$3=DE$1)*('乐容-S级品'!$L$4:$CA$32)),0)</f>
      </c>
      <c r="DF174" s="280">
        <f>IFERROR(SUMPRODUCT(('控温被PRO-S级品'!$B$2:$B$10=$B174)*('控温被PRO-S级品'!$E$1:$BE$1=DF$1)*('控温被PRO-S级品'!$E$2:$BE$10)),0)+IFERROR(SUMPRODUCT(('冬被-S级品'!$B$2:$B$10=$B174)*('冬被-S级品'!$E$1:$AW$1=DF$1)*('冬被-S级品'!$E$2:$AW$10)),0)+IFERROR(SUMPRODUCT(('白止-S级品'!$A$2:$A$26=$B174)*('白止-S级品'!$D$1:$AV$1=DF$1)*('白止-S级品'!$D$2:$AV$26)),0)+IFERROR(SUMPRODUCT(('乐容-S级品'!$A$4:$A$32=$B174)*('乐容-S级品'!$L$3:$CA$3=DF$1)*('乐容-S级品'!$L$4:$CA$32)),0)</f>
      </c>
      <c r="DG174" s="280">
        <f>IFERROR(SUMPRODUCT(('控温被PRO-S级品'!$B$2:$B$10=$B174)*('控温被PRO-S级品'!$E$1:$BE$1=DG$1)*('控温被PRO-S级品'!$E$2:$BE$10)),0)+IFERROR(SUMPRODUCT(('冬被-S级品'!$B$2:$B$10=$B174)*('冬被-S级品'!$E$1:$AW$1=DG$1)*('冬被-S级品'!$E$2:$AW$10)),0)+IFERROR(SUMPRODUCT(('白止-S级品'!$A$2:$A$26=$B174)*('白止-S级品'!$D$1:$AV$1=DG$1)*('白止-S级品'!$D$2:$AV$26)),0)+IFERROR(SUMPRODUCT(('乐容-S级品'!$A$4:$A$32=$B174)*('乐容-S级品'!$L$3:$CA$3=DG$1)*('乐容-S级品'!$L$4:$CA$32)),0)</f>
      </c>
      <c r="DH174" s="280">
        <f>IFERROR(SUMPRODUCT(('控温被PRO-S级品'!$B$2:$B$10=$B174)*('控温被PRO-S级品'!$E$1:$BE$1=DH$1)*('控温被PRO-S级品'!$E$2:$BE$10)),0)+IFERROR(SUMPRODUCT(('冬被-S级品'!$B$2:$B$10=$B174)*('冬被-S级品'!$E$1:$AW$1=DH$1)*('冬被-S级品'!$E$2:$AW$10)),0)+IFERROR(SUMPRODUCT(('白止-S级品'!$A$2:$A$26=$B174)*('白止-S级品'!$D$1:$AV$1=DH$1)*('白止-S级品'!$D$2:$AV$26)),0)+IFERROR(SUMPRODUCT(('乐容-S级品'!$A$4:$A$32=$B174)*('乐容-S级品'!$L$3:$CA$3=DH$1)*('乐容-S级品'!$L$4:$CA$32)),0)</f>
      </c>
      <c r="DI174" s="280">
        <f>IFERROR(SUMPRODUCT(('控温被PRO-S级品'!$B$2:$B$10=$B174)*('控温被PRO-S级品'!$E$1:$BE$1=DI$1)*('控温被PRO-S级品'!$E$2:$BE$10)),0)+IFERROR(SUMPRODUCT(('冬被-S级品'!$B$2:$B$10=$B174)*('冬被-S级品'!$E$1:$AW$1=DI$1)*('冬被-S级品'!$E$2:$AW$10)),0)+IFERROR(SUMPRODUCT(('白止-S级品'!$A$2:$A$26=$B174)*('白止-S级品'!$D$1:$AV$1=DI$1)*('白止-S级品'!$D$2:$AV$26)),0)+IFERROR(SUMPRODUCT(('乐容-S级品'!$A$4:$A$32=$B174)*('乐容-S级品'!$L$3:$CA$3=DI$1)*('乐容-S级品'!$L$4:$CA$32)),0)</f>
      </c>
      <c r="DJ174" s="280">
        <f>IFERROR(SUMPRODUCT(('控温被PRO-S级品'!$B$2:$B$10=$B174)*('控温被PRO-S级品'!$E$1:$BE$1=DJ$1)*('控温被PRO-S级品'!$E$2:$BE$10)),0)+IFERROR(SUMPRODUCT(('冬被-S级品'!$B$2:$B$10=$B174)*('冬被-S级品'!$E$1:$AW$1=DJ$1)*('冬被-S级品'!$E$2:$AW$10)),0)+IFERROR(SUMPRODUCT(('白止-S级品'!$A$2:$A$26=$B174)*('白止-S级品'!$D$1:$AV$1=DJ$1)*('白止-S级品'!$D$2:$AV$26)),0)+IFERROR(SUMPRODUCT(('乐容-S级品'!$A$4:$A$32=$B174)*('乐容-S级品'!$L$3:$CA$3=DJ$1)*('乐容-S级品'!$L$4:$CA$32)),0)</f>
      </c>
      <c r="DK174" s="280"/>
      <c r="DL174" s="280"/>
      <c r="DM174" s="280"/>
      <c r="DN174" s="280"/>
      <c r="DO174" s="280"/>
      <c r="DP174" s="280"/>
      <c r="DQ174" s="280"/>
      <c r="DR174" s="280"/>
      <c r="DS174" s="280"/>
      <c r="DT174" s="280"/>
      <c r="DU174" s="280"/>
      <c r="DV174" s="280"/>
      <c r="DW174" s="280">
        <f>VLOOKUP(B174,'系统编码规格'!A:C,3,FALSE)</f>
      </c>
      <c r="DX174" s="280"/>
      <c r="DY174" s="280"/>
      <c r="DZ174" s="280"/>
      <c r="EA174" s="280"/>
      <c r="EB174" s="280"/>
      <c r="EC174" s="280"/>
      <c r="ED174" s="280"/>
      <c r="EE174" s="280"/>
      <c r="EF174" s="280"/>
      <c r="EG174" s="280"/>
      <c r="EH174" s="280"/>
      <c r="EI174" s="280"/>
      <c r="EJ174" s="280"/>
      <c r="EK174" s="280"/>
      <c r="EL174" s="280"/>
      <c r="EM174" s="280"/>
      <c r="EN174" s="280"/>
      <c r="EO174" s="280"/>
      <c r="EP174" s="280"/>
      <c r="EQ174" s="280"/>
      <c r="ER174" s="280"/>
      <c r="ES174" s="280"/>
      <c r="ET174" s="280"/>
      <c r="EU174" s="280"/>
      <c r="EV174" s="280"/>
      <c r="EW174" s="280"/>
      <c r="EX174" s="280"/>
      <c r="EY174" s="280"/>
      <c r="EZ174" s="280"/>
      <c r="FA174" s="280"/>
      <c r="FB174" s="280"/>
      <c r="FC174" s="280"/>
      <c r="FD174" s="280"/>
      <c r="FE174" s="280"/>
      <c r="FF174" s="280"/>
      <c r="FG174" s="280"/>
      <c r="FH174" s="280"/>
      <c r="FI174" s="280"/>
      <c r="FJ174" s="280"/>
      <c r="FK174" s="280"/>
      <c r="FL174" s="280"/>
      <c r="FM174" s="280"/>
      <c r="FN174" s="280"/>
      <c r="FO174" s="280"/>
      <c r="FP174" s="280"/>
      <c r="FQ174" s="280"/>
      <c r="FR174" s="280"/>
      <c r="FS174" s="280"/>
      <c r="FT174" s="280"/>
      <c r="FU174" s="280"/>
      <c r="FV174" s="280"/>
      <c r="FW174" s="280"/>
      <c r="FX174" s="280"/>
      <c r="FY174" s="280"/>
      <c r="FZ174" s="280"/>
      <c r="GA174" s="280"/>
      <c r="GB174" s="280"/>
      <c r="GC174" s="280"/>
      <c r="GD174" s="280"/>
      <c r="GE174" s="280"/>
      <c r="GF174" s="280"/>
      <c r="GG174" s="280"/>
      <c r="GH174" s="280"/>
      <c r="GI174" s="280"/>
      <c r="GJ174" s="280"/>
      <c r="GK174" s="280"/>
      <c r="GL174" s="280"/>
      <c r="GM174" s="280"/>
      <c r="GN174" s="280"/>
      <c r="GO174" s="280"/>
      <c r="GP174" s="280"/>
      <c r="GQ174" s="280"/>
      <c r="GR174" s="280"/>
      <c r="GS174" s="280"/>
      <c r="GT174" s="280"/>
      <c r="GU174" s="280"/>
      <c r="GV174" s="280"/>
    </row>
    <row r="175">
      <c r="A175" s="309" t="str">
        <v>安桐</v>
      </c>
      <c r="B175" s="310" t="str">
        <v>0401100035-M-KB</v>
      </c>
      <c r="C175" s="309" t="str">
        <v>αTOUR PLANET 亲肤浴袍</v>
      </c>
      <c r="D175" s="309" t="str">
        <v>咖色边-M</v>
      </c>
      <c r="E175">
        <f>SUM(F175:GX175)</f>
      </c>
      <c r="F175" s="280">
        <f>IFERROR(SUMPRODUCT(('控温被PRO-S级品'!$B$2:$B$10=$B175)*('控温被PRO-S级品'!$E$1:$BE$1=F$1)*('控温被PRO-S级品'!$E$2:$BE$10)),0)+IFERROR(SUMPRODUCT(('冬被-S级品'!$B$2:$B$10=$B175)*('冬被-S级品'!$E$1:$AW$1=F$1)*('冬被-S级品'!$E$2:$AW$10)),0)+IFERROR(SUMPRODUCT(('白止-S级品'!$A$2:$A$26=$B175)*('白止-S级品'!$D$1:$AV$1=F$1)*('白止-S级品'!$D$2:$AV$26)),0)+IFERROR(SUMPRODUCT(('乐容-S级品'!$A$4:$A$32=$B175)*('乐容-S级品'!$L$3:$CA$3=F$1)*('乐容-S级品'!$L$4:$CA$32)),0)</f>
      </c>
      <c r="G175" s="280">
        <f>IFERROR(SUMPRODUCT(('控温被PRO-S级品'!$B$2:$B$10=$B175)*('控温被PRO-S级品'!$E$1:$BE$1=G$1)*('控温被PRO-S级品'!$E$2:$BE$10)),0)+IFERROR(SUMPRODUCT(('冬被-S级品'!$B$2:$B$10=$B175)*('冬被-S级品'!$E$1:$AW$1=G$1)*('冬被-S级品'!$E$2:$AW$10)),0)+IFERROR(SUMPRODUCT(('白止-S级品'!$A$2:$A$26=$B175)*('白止-S级品'!$D$1:$AV$1=G$1)*('白止-S级品'!$D$2:$AV$26)),0)+IFERROR(SUMPRODUCT(('乐容-S级品'!$A$4:$A$32=$B175)*('乐容-S级品'!$L$3:$CA$3=G$1)*('乐容-S级品'!$L$4:$CA$32)),0)</f>
      </c>
      <c r="H175" s="280">
        <f>IFERROR(SUMPRODUCT(('控温被PRO-S级品'!$B$2:$B$10=$B175)*('控温被PRO-S级品'!$E$1:$BE$1=H$1)*('控温被PRO-S级品'!$E$2:$BE$10)),0)+IFERROR(SUMPRODUCT(('冬被-S级品'!$B$2:$B$10=$B175)*('冬被-S级品'!$E$1:$AW$1=H$1)*('冬被-S级品'!$E$2:$AW$10)),0)+IFERROR(SUMPRODUCT(('白止-S级品'!$A$2:$A$26=$B175)*('白止-S级品'!$D$1:$AV$1=H$1)*('白止-S级品'!$D$2:$AV$26)),0)+IFERROR(SUMPRODUCT(('乐容-S级品'!$A$4:$A$32=$B175)*('乐容-S级品'!$L$3:$CA$3=H$1)*('乐容-S级品'!$L$4:$CA$32)),0)</f>
      </c>
      <c r="I175" s="280">
        <f>IFERROR(SUMPRODUCT(('控温被PRO-S级品'!$B$2:$B$10=$B175)*('控温被PRO-S级品'!$E$1:$BE$1=I$1)*('控温被PRO-S级品'!$E$2:$BE$10)),0)+IFERROR(SUMPRODUCT(('冬被-S级品'!$B$2:$B$10=$B175)*('冬被-S级品'!$E$1:$AW$1=I$1)*('冬被-S级品'!$E$2:$AW$10)),0)+IFERROR(SUMPRODUCT(('白止-S级品'!$A$2:$A$26=$B175)*('白止-S级品'!$D$1:$AV$1=I$1)*('白止-S级品'!$D$2:$AV$26)),0)+IFERROR(SUMPRODUCT(('乐容-S级品'!$A$4:$A$32=$B175)*('乐容-S级品'!$L$3:$CA$3=I$1)*('乐容-S级品'!$L$4:$CA$32)),0)</f>
      </c>
      <c r="J175" s="280">
        <f>IFERROR(SUMPRODUCT(('控温被PRO-S级品'!$B$2:$B$10=$B175)*('控温被PRO-S级品'!$E$1:$BE$1=J$1)*('控温被PRO-S级品'!$E$2:$BE$10)),0)+IFERROR(SUMPRODUCT(('冬被-S级品'!$B$2:$B$10=$B175)*('冬被-S级品'!$E$1:$AW$1=J$1)*('冬被-S级品'!$E$2:$AW$10)),0)+IFERROR(SUMPRODUCT(('白止-S级品'!$A$2:$A$26=$B175)*('白止-S级品'!$D$1:$AV$1=J$1)*('白止-S级品'!$D$2:$AV$26)),0)+IFERROR(SUMPRODUCT(('乐容-S级品'!$A$4:$A$32=$B175)*('乐容-S级品'!$L$3:$CA$3=J$1)*('乐容-S级品'!$L$4:$CA$32)),0)</f>
      </c>
      <c r="K175" s="280">
        <f>IFERROR(SUMPRODUCT(('控温被PRO-S级品'!$B$2:$B$10=$B175)*('控温被PRO-S级品'!$E$1:$BE$1=K$1)*('控温被PRO-S级品'!$E$2:$BE$10)),0)+IFERROR(SUMPRODUCT(('冬被-S级品'!$B$2:$B$10=$B175)*('冬被-S级品'!$E$1:$AW$1=K$1)*('冬被-S级品'!$E$2:$AW$10)),0)+IFERROR(SUMPRODUCT(('白止-S级品'!$A$2:$A$26=$B175)*('白止-S级品'!$D$1:$AV$1=K$1)*('白止-S级品'!$D$2:$AV$26)),0)+IFERROR(SUMPRODUCT(('乐容-S级品'!$A$4:$A$32=$B175)*('乐容-S级品'!$L$3:$CA$3=K$1)*('乐容-S级品'!$L$4:$CA$32)),0)</f>
      </c>
      <c r="L175" s="280">
        <f>IFERROR(SUMPRODUCT(('控温被PRO-S级品'!$B$2:$B$10=$B175)*('控温被PRO-S级品'!$E$1:$BE$1=L$1)*('控温被PRO-S级品'!$E$2:$BE$10)),0)+IFERROR(SUMPRODUCT(('冬被-S级品'!$B$2:$B$10=$B175)*('冬被-S级品'!$E$1:$AW$1=L$1)*('冬被-S级品'!$E$2:$AW$10)),0)+IFERROR(SUMPRODUCT(('白止-S级品'!$A$2:$A$26=$B175)*('白止-S级品'!$D$1:$AV$1=L$1)*('白止-S级品'!$D$2:$AV$26)),0)+IFERROR(SUMPRODUCT(('乐容-S级品'!$A$4:$A$32=$B175)*('乐容-S级品'!$L$3:$CA$3=L$1)*('乐容-S级品'!$L$4:$CA$32)),0)</f>
      </c>
      <c r="M175" s="280">
        <f>IFERROR(SUMPRODUCT(('控温被PRO-S级品'!$B$2:$B$10=$B175)*('控温被PRO-S级品'!$E$1:$BE$1=M$1)*('控温被PRO-S级品'!$E$2:$BE$10)),0)+IFERROR(SUMPRODUCT(('冬被-S级品'!$B$2:$B$10=$B175)*('冬被-S级品'!$E$1:$AW$1=M$1)*('冬被-S级品'!$E$2:$AW$10)),0)+IFERROR(SUMPRODUCT(('白止-S级品'!$A$2:$A$26=$B175)*('白止-S级品'!$D$1:$AV$1=M$1)*('白止-S级品'!$D$2:$AV$26)),0)+IFERROR(SUMPRODUCT(('乐容-S级品'!$A$4:$A$32=$B175)*('乐容-S级品'!$L$3:$CA$3=M$1)*('乐容-S级品'!$L$4:$CA$32)),0)</f>
      </c>
      <c r="N175" s="280">
        <f>IFERROR(SUMPRODUCT(('控温被PRO-S级品'!$B$2:$B$10=$B175)*('控温被PRO-S级品'!$E$1:$BE$1=N$1)*('控温被PRO-S级品'!$E$2:$BE$10)),0)+IFERROR(SUMPRODUCT(('冬被-S级品'!$B$2:$B$10=$B175)*('冬被-S级品'!$E$1:$AW$1=N$1)*('冬被-S级品'!$E$2:$AW$10)),0)+IFERROR(SUMPRODUCT(('白止-S级品'!$A$2:$A$26=$B175)*('白止-S级品'!$D$1:$AV$1=N$1)*('白止-S级品'!$D$2:$AV$26)),0)+IFERROR(SUMPRODUCT(('乐容-S级品'!$A$4:$A$32=$B175)*('乐容-S级品'!$L$3:$CA$3=N$1)*('乐容-S级品'!$L$4:$CA$32)),0)</f>
      </c>
      <c r="O175" s="280">
        <f>IFERROR(SUMPRODUCT(('控温被PRO-S级品'!$B$2:$B$10=$B175)*('控温被PRO-S级品'!$E$1:$BE$1=O$1)*('控温被PRO-S级品'!$E$2:$BE$10)),0)+IFERROR(SUMPRODUCT(('冬被-S级品'!$B$2:$B$10=$B175)*('冬被-S级品'!$E$1:$AW$1=O$1)*('冬被-S级品'!$E$2:$AW$10)),0)+IFERROR(SUMPRODUCT(('白止-S级品'!$A$2:$A$26=$B175)*('白止-S级品'!$D$1:$AV$1=O$1)*('白止-S级品'!$D$2:$AV$26)),0)+IFERROR(SUMPRODUCT(('乐容-S级品'!$A$4:$A$32=$B175)*('乐容-S级品'!$L$3:$CA$3=O$1)*('乐容-S级品'!$L$4:$CA$32)),0)</f>
      </c>
      <c r="P175" s="280">
        <f>IFERROR(SUMPRODUCT(('控温被PRO-S级品'!$B$2:$B$10=$B175)*('控温被PRO-S级品'!$E$1:$BE$1=P$1)*('控温被PRO-S级品'!$E$2:$BE$10)),0)+IFERROR(SUMPRODUCT(('冬被-S级品'!$B$2:$B$10=$B175)*('冬被-S级品'!$E$1:$AW$1=P$1)*('冬被-S级品'!$E$2:$AW$10)),0)+IFERROR(SUMPRODUCT(('白止-S级品'!$A$2:$A$26=$B175)*('白止-S级品'!$D$1:$AV$1=P$1)*('白止-S级品'!$D$2:$AV$26)),0)+IFERROR(SUMPRODUCT(('乐容-S级品'!$A$4:$A$32=$B175)*('乐容-S级品'!$L$3:$CA$3=P$1)*('乐容-S级品'!$L$4:$CA$32)),0)</f>
      </c>
      <c r="Q175" s="280">
        <f>IFERROR(SUMPRODUCT(('控温被PRO-S级品'!$B$2:$B$10=$B175)*('控温被PRO-S级品'!$E$1:$BE$1=Q$1)*('控温被PRO-S级品'!$E$2:$BE$10)),0)+IFERROR(SUMPRODUCT(('冬被-S级品'!$B$2:$B$10=$B175)*('冬被-S级品'!$E$1:$AW$1=Q$1)*('冬被-S级品'!$E$2:$AW$10)),0)+IFERROR(SUMPRODUCT(('白止-S级品'!$A$2:$A$26=$B175)*('白止-S级品'!$D$1:$AV$1=Q$1)*('白止-S级品'!$D$2:$AV$26)),0)+IFERROR(SUMPRODUCT(('乐容-S级品'!$A$4:$A$32=$B175)*('乐容-S级品'!$L$3:$CA$3=Q$1)*('乐容-S级品'!$L$4:$CA$32)),0)</f>
      </c>
      <c r="R175" s="280">
        <f>IFERROR(SUMPRODUCT(('控温被PRO-S级品'!$B$2:$B$10=$B175)*('控温被PRO-S级品'!$E$1:$BE$1=R$1)*('控温被PRO-S级品'!$E$2:$BE$10)),0)+IFERROR(SUMPRODUCT(('冬被-S级品'!$B$2:$B$10=$B175)*('冬被-S级品'!$E$1:$AW$1=R$1)*('冬被-S级品'!$E$2:$AW$10)),0)+IFERROR(SUMPRODUCT(('白止-S级品'!$A$2:$A$26=$B175)*('白止-S级品'!$D$1:$AV$1=R$1)*('白止-S级品'!$D$2:$AV$26)),0)+IFERROR(SUMPRODUCT(('乐容-S级品'!$A$4:$A$32=$B175)*('乐容-S级品'!$L$3:$CA$3=R$1)*('乐容-S级品'!$L$4:$CA$32)),0)</f>
      </c>
      <c r="S175" s="280">
        <f>IFERROR(SUMPRODUCT(('控温被PRO-S级品'!$B$2:$B$10=$B175)*('控温被PRO-S级品'!$E$1:$BE$1=S$1)*('控温被PRO-S级品'!$E$2:$BE$10)),0)+IFERROR(SUMPRODUCT(('冬被-S级品'!$B$2:$B$10=$B175)*('冬被-S级品'!$E$1:$AW$1=S$1)*('冬被-S级品'!$E$2:$AW$10)),0)+IFERROR(SUMPRODUCT(('白止-S级品'!$A$2:$A$26=$B175)*('白止-S级品'!$D$1:$AV$1=S$1)*('白止-S级品'!$D$2:$AV$26)),0)+IFERROR(SUMPRODUCT(('乐容-S级品'!$A$4:$A$32=$B175)*('乐容-S级品'!$L$3:$CA$3=S$1)*('乐容-S级品'!$L$4:$CA$32)),0)</f>
      </c>
      <c r="T175" s="280">
        <f>IFERROR(SUMPRODUCT(('控温被PRO-S级品'!$B$2:$B$10=$B175)*('控温被PRO-S级品'!$E$1:$BE$1=T$1)*('控温被PRO-S级品'!$E$2:$BE$10)),0)+IFERROR(SUMPRODUCT(('冬被-S级品'!$B$2:$B$10=$B175)*('冬被-S级品'!$E$1:$AW$1=T$1)*('冬被-S级品'!$E$2:$AW$10)),0)+IFERROR(SUMPRODUCT(('白止-S级品'!$A$2:$A$26=$B175)*('白止-S级品'!$D$1:$AV$1=T$1)*('白止-S级品'!$D$2:$AV$26)),0)+IFERROR(SUMPRODUCT(('乐容-S级品'!$A$4:$A$32=$B175)*('乐容-S级品'!$L$3:$CA$3=T$1)*('乐容-S级品'!$L$4:$CA$32)),0)</f>
      </c>
      <c r="U175" s="280">
        <f>IFERROR(SUMPRODUCT(('控温被PRO-S级品'!$B$2:$B$10=$B175)*('控温被PRO-S级品'!$E$1:$BE$1=U$1)*('控温被PRO-S级品'!$E$2:$BE$10)),0)+IFERROR(SUMPRODUCT(('冬被-S级品'!$B$2:$B$10=$B175)*('冬被-S级品'!$E$1:$AW$1=U$1)*('冬被-S级品'!$E$2:$AW$10)),0)+IFERROR(SUMPRODUCT(('白止-S级品'!$A$2:$A$26=$B175)*('白止-S级品'!$D$1:$AV$1=U$1)*('白止-S级品'!$D$2:$AV$26)),0)+IFERROR(SUMPRODUCT(('乐容-S级品'!$A$4:$A$32=$B175)*('乐容-S级品'!$L$3:$CA$3=U$1)*('乐容-S级品'!$L$4:$CA$32)),0)</f>
      </c>
      <c r="V175" s="280">
        <f>IFERROR(SUMPRODUCT(('控温被PRO-S级品'!$B$2:$B$10=$B175)*('控温被PRO-S级品'!$E$1:$BE$1=V$1)*('控温被PRO-S级品'!$E$2:$BE$10)),0)+IFERROR(SUMPRODUCT(('冬被-S级品'!$B$2:$B$10=$B175)*('冬被-S级品'!$E$1:$AW$1=V$1)*('冬被-S级品'!$E$2:$AW$10)),0)+IFERROR(SUMPRODUCT(('白止-S级品'!$A$2:$A$26=$B175)*('白止-S级品'!$D$1:$AV$1=V$1)*('白止-S级品'!$D$2:$AV$26)),0)+IFERROR(SUMPRODUCT(('乐容-S级品'!$A$4:$A$32=$B175)*('乐容-S级品'!$L$3:$CA$3=V$1)*('乐容-S级品'!$L$4:$CA$32)),0)</f>
      </c>
      <c r="W175" s="280">
        <f>IFERROR(SUMPRODUCT(('控温被PRO-S级品'!$B$2:$B$10=$B175)*('控温被PRO-S级品'!$E$1:$BE$1=W$1)*('控温被PRO-S级品'!$E$2:$BE$10)),0)+IFERROR(SUMPRODUCT(('冬被-S级品'!$B$2:$B$10=$B175)*('冬被-S级品'!$E$1:$AW$1=W$1)*('冬被-S级品'!$E$2:$AW$10)),0)+IFERROR(SUMPRODUCT(('白止-S级品'!$A$2:$A$26=$B175)*('白止-S级品'!$D$1:$AV$1=W$1)*('白止-S级品'!$D$2:$AV$26)),0)+IFERROR(SUMPRODUCT(('乐容-S级品'!$A$4:$A$32=$B175)*('乐容-S级品'!$L$3:$CA$3=W$1)*('乐容-S级品'!$L$4:$CA$32)),0)</f>
      </c>
      <c r="X175" s="280">
        <f>IFERROR(SUMPRODUCT(('控温被PRO-S级品'!$B$2:$B$10=$B175)*('控温被PRO-S级品'!$E$1:$BE$1=X$1)*('控温被PRO-S级品'!$E$2:$BE$10)),0)+IFERROR(SUMPRODUCT(('冬被-S级品'!$B$2:$B$10=$B175)*('冬被-S级品'!$E$1:$AW$1=X$1)*('冬被-S级品'!$E$2:$AW$10)),0)+IFERROR(SUMPRODUCT(('白止-S级品'!$A$2:$A$26=$B175)*('白止-S级品'!$D$1:$AV$1=X$1)*('白止-S级品'!$D$2:$AV$26)),0)+IFERROR(SUMPRODUCT(('乐容-S级品'!$A$4:$A$32=$B175)*('乐容-S级品'!$L$3:$CA$3=X$1)*('乐容-S级品'!$L$4:$CA$32)),0)</f>
      </c>
      <c r="Y175" s="280">
        <f>IFERROR(SUMPRODUCT(('控温被PRO-S级品'!$B$2:$B$10=$B175)*('控温被PRO-S级品'!$E$1:$BE$1=Y$1)*('控温被PRO-S级品'!$E$2:$BE$10)),0)+IFERROR(SUMPRODUCT(('冬被-S级品'!$B$2:$B$10=$B175)*('冬被-S级品'!$E$1:$AW$1=Y$1)*('冬被-S级品'!$E$2:$AW$10)),0)+IFERROR(SUMPRODUCT(('白止-S级品'!$A$2:$A$26=$B175)*('白止-S级品'!$D$1:$AV$1=Y$1)*('白止-S级品'!$D$2:$AV$26)),0)+IFERROR(SUMPRODUCT(('乐容-S级品'!$A$4:$A$32=$B175)*('乐容-S级品'!$L$3:$CA$3=Y$1)*('乐容-S级品'!$L$4:$CA$32)),0)</f>
      </c>
      <c r="Z175" s="280">
        <f>IFERROR(SUMPRODUCT(('控温被PRO-S级品'!$B$2:$B$10=$B175)*('控温被PRO-S级品'!$E$1:$BE$1=Z$1)*('控温被PRO-S级品'!$E$2:$BE$10)),0)+IFERROR(SUMPRODUCT(('冬被-S级品'!$B$2:$B$10=$B175)*('冬被-S级品'!$E$1:$AW$1=Z$1)*('冬被-S级品'!$E$2:$AW$10)),0)+IFERROR(SUMPRODUCT(('白止-S级品'!$A$2:$A$26=$B175)*('白止-S级品'!$D$1:$AV$1=Z$1)*('白止-S级品'!$D$2:$AV$26)),0)+IFERROR(SUMPRODUCT(('乐容-S级品'!$A$4:$A$32=$B175)*('乐容-S级品'!$L$3:$CA$3=Z$1)*('乐容-S级品'!$L$4:$CA$32)),0)</f>
      </c>
      <c r="AA175" s="280">
        <f>IFERROR(SUMPRODUCT(('控温被PRO-S级品'!$B$2:$B$10=$B175)*('控温被PRO-S级品'!$E$1:$BE$1=AA$1)*('控温被PRO-S级品'!$E$2:$BE$10)),0)+IFERROR(SUMPRODUCT(('冬被-S级品'!$B$2:$B$10=$B175)*('冬被-S级品'!$E$1:$AW$1=AA$1)*('冬被-S级品'!$E$2:$AW$10)),0)+IFERROR(SUMPRODUCT(('白止-S级品'!$A$2:$A$26=$B175)*('白止-S级品'!$D$1:$AV$1=AA$1)*('白止-S级品'!$D$2:$AV$26)),0)+IFERROR(SUMPRODUCT(('乐容-S级品'!$A$4:$A$32=$B175)*('乐容-S级品'!$L$3:$CA$3=AA$1)*('乐容-S级品'!$L$4:$CA$32)),0)</f>
      </c>
      <c r="AB175" s="280">
        <f>IFERROR(SUMPRODUCT(('控温被PRO-S级品'!$B$2:$B$10=$B175)*('控温被PRO-S级品'!$E$1:$BE$1=AB$1)*('控温被PRO-S级品'!$E$2:$BE$10)),0)+IFERROR(SUMPRODUCT(('冬被-S级品'!$B$2:$B$10=$B175)*('冬被-S级品'!$E$1:$AW$1=AB$1)*('冬被-S级品'!$E$2:$AW$10)),0)+IFERROR(SUMPRODUCT(('白止-S级品'!$A$2:$A$26=$B175)*('白止-S级品'!$D$1:$AV$1=AB$1)*('白止-S级品'!$D$2:$AV$26)),0)+IFERROR(SUMPRODUCT(('乐容-S级品'!$A$4:$A$32=$B175)*('乐容-S级品'!$L$3:$CA$3=AB$1)*('乐容-S级品'!$L$4:$CA$32)),0)</f>
      </c>
      <c r="AC175" s="280">
        <f>IFERROR(SUMPRODUCT(('控温被PRO-S级品'!$B$2:$B$10=$B175)*('控温被PRO-S级品'!$E$1:$BE$1=AC$1)*('控温被PRO-S级品'!$E$2:$BE$10)),0)+IFERROR(SUMPRODUCT(('冬被-S级品'!$B$2:$B$10=$B175)*('冬被-S级品'!$E$1:$AW$1=AC$1)*('冬被-S级品'!$E$2:$AW$10)),0)+IFERROR(SUMPRODUCT(('白止-S级品'!$A$2:$A$26=$B175)*('白止-S级品'!$D$1:$AV$1=AC$1)*('白止-S级品'!$D$2:$AV$26)),0)+IFERROR(SUMPRODUCT(('乐容-S级品'!$A$4:$A$32=$B175)*('乐容-S级品'!$L$3:$CA$3=AC$1)*('乐容-S级品'!$L$4:$CA$32)),0)</f>
      </c>
      <c r="AD175" s="280">
        <f>IFERROR(SUMPRODUCT(('控温被PRO-S级品'!$B$2:$B$10=$B175)*('控温被PRO-S级品'!$E$1:$BE$1=AD$1)*('控温被PRO-S级品'!$E$2:$BE$10)),0)+IFERROR(SUMPRODUCT(('冬被-S级品'!$B$2:$B$10=$B175)*('冬被-S级品'!$E$1:$AW$1=AD$1)*('冬被-S级品'!$E$2:$AW$10)),0)+IFERROR(SUMPRODUCT(('白止-S级品'!$A$2:$A$26=$B175)*('白止-S级品'!$D$1:$AV$1=AD$1)*('白止-S级品'!$D$2:$AV$26)),0)+IFERROR(SUMPRODUCT(('乐容-S级品'!$A$4:$A$32=$B175)*('乐容-S级品'!$L$3:$CA$3=AD$1)*('乐容-S级品'!$L$4:$CA$32)),0)</f>
      </c>
      <c r="AE175" s="280">
        <f>IFERROR(SUMPRODUCT(('控温被PRO-S级品'!$B$2:$B$10=$B175)*('控温被PRO-S级品'!$E$1:$BE$1=AE$1)*('控温被PRO-S级品'!$E$2:$BE$10)),0)+IFERROR(SUMPRODUCT(('冬被-S级品'!$B$2:$B$10=$B175)*('冬被-S级品'!$E$1:$AW$1=AE$1)*('冬被-S级品'!$E$2:$AW$10)),0)+IFERROR(SUMPRODUCT(('白止-S级品'!$A$2:$A$26=$B175)*('白止-S级品'!$D$1:$AV$1=AE$1)*('白止-S级品'!$D$2:$AV$26)),0)+IFERROR(SUMPRODUCT(('乐容-S级品'!$A$4:$A$32=$B175)*('乐容-S级品'!$L$3:$CA$3=AE$1)*('乐容-S级品'!$L$4:$CA$32)),0)</f>
      </c>
      <c r="AF175" s="280">
        <f>IFERROR(SUMPRODUCT(('控温被PRO-S级品'!$B$2:$B$10=$B175)*('控温被PRO-S级品'!$E$1:$BE$1=AF$1)*('控温被PRO-S级品'!$E$2:$BE$10)),0)+IFERROR(SUMPRODUCT(('冬被-S级品'!$B$2:$B$10=$B175)*('冬被-S级品'!$E$1:$AW$1=AF$1)*('冬被-S级品'!$E$2:$AW$10)),0)+IFERROR(SUMPRODUCT(('白止-S级品'!$A$2:$A$26=$B175)*('白止-S级品'!$D$1:$AV$1=AF$1)*('白止-S级品'!$D$2:$AV$26)),0)+IFERROR(SUMPRODUCT(('乐容-S级品'!$A$4:$A$32=$B175)*('乐容-S级品'!$L$3:$CA$3=AF$1)*('乐容-S级品'!$L$4:$CA$32)),0)</f>
      </c>
      <c r="AG175" s="280">
        <f>IFERROR(SUMPRODUCT(('控温被PRO-S级品'!$B$2:$B$10=$B175)*('控温被PRO-S级品'!$E$1:$BE$1=AG$1)*('控温被PRO-S级品'!$E$2:$BE$10)),0)+IFERROR(SUMPRODUCT(('冬被-S级品'!$B$2:$B$10=$B175)*('冬被-S级品'!$E$1:$AW$1=AG$1)*('冬被-S级品'!$E$2:$AW$10)),0)+IFERROR(SUMPRODUCT(('白止-S级品'!$A$2:$A$26=$B175)*('白止-S级品'!$D$1:$AV$1=AG$1)*('白止-S级品'!$D$2:$AV$26)),0)+IFERROR(SUMPRODUCT(('乐容-S级品'!$A$4:$A$32=$B175)*('乐容-S级品'!$L$3:$CA$3=AG$1)*('乐容-S级品'!$L$4:$CA$32)),0)</f>
      </c>
      <c r="AH175" s="280">
        <f>IFERROR(SUMPRODUCT(('控温被PRO-S级品'!$B$2:$B$10=$B175)*('控温被PRO-S级品'!$E$1:$BE$1=AH$1)*('控温被PRO-S级品'!$E$2:$BE$10)),0)+IFERROR(SUMPRODUCT(('冬被-S级品'!$B$2:$B$10=$B175)*('冬被-S级品'!$E$1:$AW$1=AH$1)*('冬被-S级品'!$E$2:$AW$10)),0)+IFERROR(SUMPRODUCT(('白止-S级品'!$A$2:$A$26=$B175)*('白止-S级品'!$D$1:$AV$1=AH$1)*('白止-S级品'!$D$2:$AV$26)),0)+IFERROR(SUMPRODUCT(('乐容-S级品'!$A$4:$A$32=$B175)*('乐容-S级品'!$L$3:$CA$3=AH$1)*('乐容-S级品'!$L$4:$CA$32)),0)</f>
      </c>
      <c r="AI175" s="280">
        <f>IFERROR(SUMPRODUCT(('控温被PRO-S级品'!$B$2:$B$10=$B175)*('控温被PRO-S级品'!$E$1:$BE$1=AI$1)*('控温被PRO-S级品'!$E$2:$BE$10)),0)+IFERROR(SUMPRODUCT(('冬被-S级品'!$B$2:$B$10=$B175)*('冬被-S级品'!$E$1:$AW$1=AI$1)*('冬被-S级品'!$E$2:$AW$10)),0)+IFERROR(SUMPRODUCT(('白止-S级品'!$A$2:$A$26=$B175)*('白止-S级品'!$D$1:$AV$1=AI$1)*('白止-S级品'!$D$2:$AV$26)),0)+IFERROR(SUMPRODUCT(('乐容-S级品'!$A$4:$A$32=$B175)*('乐容-S级品'!$L$3:$CA$3=AI$1)*('乐容-S级品'!$L$4:$CA$32)),0)</f>
      </c>
      <c r="AJ175" s="280">
        <f>IFERROR(SUMPRODUCT(('控温被PRO-S级品'!$B$2:$B$10=$B175)*('控温被PRO-S级品'!$E$1:$BE$1=AJ$1)*('控温被PRO-S级品'!$E$2:$BE$10)),0)+IFERROR(SUMPRODUCT(('冬被-S级品'!$B$2:$B$10=$B175)*('冬被-S级品'!$E$1:$AW$1=AJ$1)*('冬被-S级品'!$E$2:$AW$10)),0)+IFERROR(SUMPRODUCT(('白止-S级品'!$A$2:$A$26=$B175)*('白止-S级品'!$D$1:$AV$1=AJ$1)*('白止-S级品'!$D$2:$AV$26)),0)+IFERROR(SUMPRODUCT(('乐容-S级品'!$A$4:$A$32=$B175)*('乐容-S级品'!$L$3:$CA$3=AJ$1)*('乐容-S级品'!$L$4:$CA$32)),0)</f>
      </c>
      <c r="AK175" s="280">
        <f>IFERROR(SUMPRODUCT(('控温被PRO-S级品'!$B$2:$B$10=$B175)*('控温被PRO-S级品'!$E$1:$BE$1=AK$1)*('控温被PRO-S级品'!$E$2:$BE$10)),0)+IFERROR(SUMPRODUCT(('冬被-S级品'!$B$2:$B$10=$B175)*('冬被-S级品'!$E$1:$AW$1=AK$1)*('冬被-S级品'!$E$2:$AW$10)),0)+IFERROR(SUMPRODUCT(('白止-S级品'!$A$2:$A$26=$B175)*('白止-S级品'!$D$1:$AV$1=AK$1)*('白止-S级品'!$D$2:$AV$26)),0)+IFERROR(SUMPRODUCT(('乐容-S级品'!$A$4:$A$32=$B175)*('乐容-S级品'!$L$3:$CA$3=AK$1)*('乐容-S级品'!$L$4:$CA$32)),0)</f>
      </c>
      <c r="AL175" s="280">
        <f>IFERROR(SUMPRODUCT(('控温被PRO-S级品'!$B$2:$B$10=$B175)*('控温被PRO-S级品'!$E$1:$BE$1=AL$1)*('控温被PRO-S级品'!$E$2:$BE$10)),0)+IFERROR(SUMPRODUCT(('冬被-S级品'!$B$2:$B$10=$B175)*('冬被-S级品'!$E$1:$AW$1=AL$1)*('冬被-S级品'!$E$2:$AW$10)),0)+IFERROR(SUMPRODUCT(('白止-S级品'!$A$2:$A$26=$B175)*('白止-S级品'!$D$1:$AV$1=AL$1)*('白止-S级品'!$D$2:$AV$26)),0)+IFERROR(SUMPRODUCT(('乐容-S级品'!$A$4:$A$32=$B175)*('乐容-S级品'!$L$3:$CA$3=AL$1)*('乐容-S级品'!$L$4:$CA$32)),0)</f>
      </c>
      <c r="AM175" s="280">
        <f>IFERROR(SUMPRODUCT(('控温被PRO-S级品'!$B$2:$B$10=$B175)*('控温被PRO-S级品'!$E$1:$BE$1=AM$1)*('控温被PRO-S级品'!$E$2:$BE$10)),0)+IFERROR(SUMPRODUCT(('冬被-S级品'!$B$2:$B$10=$B175)*('冬被-S级品'!$E$1:$AW$1=AM$1)*('冬被-S级品'!$E$2:$AW$10)),0)+IFERROR(SUMPRODUCT(('白止-S级品'!$A$2:$A$26=$B175)*('白止-S级品'!$D$1:$AV$1=AM$1)*('白止-S级品'!$D$2:$AV$26)),0)+IFERROR(SUMPRODUCT(('乐容-S级品'!$A$4:$A$32=$B175)*('乐容-S级品'!$L$3:$CA$3=AM$1)*('乐容-S级品'!$L$4:$CA$32)),0)</f>
      </c>
      <c r="AN175" s="280">
        <f>IFERROR(SUMPRODUCT(('控温被PRO-S级品'!$B$2:$B$10=$B175)*('控温被PRO-S级品'!$E$1:$BE$1=AN$1)*('控温被PRO-S级品'!$E$2:$BE$10)),0)+IFERROR(SUMPRODUCT(('冬被-S级品'!$B$2:$B$10=$B175)*('冬被-S级品'!$E$1:$AW$1=AN$1)*('冬被-S级品'!$E$2:$AW$10)),0)+IFERROR(SUMPRODUCT(('白止-S级品'!$A$2:$A$26=$B175)*('白止-S级品'!$D$1:$AV$1=AN$1)*('白止-S级品'!$D$2:$AV$26)),0)+IFERROR(SUMPRODUCT(('乐容-S级品'!$A$4:$A$32=$B175)*('乐容-S级品'!$L$3:$CA$3=AN$1)*('乐容-S级品'!$L$4:$CA$32)),0)</f>
      </c>
      <c r="AO175" s="280">
        <f>IFERROR(SUMPRODUCT(('控温被PRO-S级品'!$B$2:$B$10=$B175)*('控温被PRO-S级品'!$E$1:$BE$1=AO$1)*('控温被PRO-S级品'!$E$2:$BE$10)),0)+IFERROR(SUMPRODUCT(('冬被-S级品'!$B$2:$B$10=$B175)*('冬被-S级品'!$E$1:$AW$1=AO$1)*('冬被-S级品'!$E$2:$AW$10)),0)+IFERROR(SUMPRODUCT(('白止-S级品'!$A$2:$A$26=$B175)*('白止-S级品'!$D$1:$AV$1=AO$1)*('白止-S级品'!$D$2:$AV$26)),0)+IFERROR(SUMPRODUCT(('乐容-S级品'!$A$4:$A$32=$B175)*('乐容-S级品'!$L$3:$CA$3=AO$1)*('乐容-S级品'!$L$4:$CA$32)),0)</f>
      </c>
      <c r="AP175" s="280">
        <f>IFERROR(SUMPRODUCT(('控温被PRO-S级品'!$B$2:$B$10=$B175)*('控温被PRO-S级品'!$E$1:$BE$1=AP$1)*('控温被PRO-S级品'!$E$2:$BE$10)),0)+IFERROR(SUMPRODUCT(('冬被-S级品'!$B$2:$B$10=$B175)*('冬被-S级品'!$E$1:$AW$1=AP$1)*('冬被-S级品'!$E$2:$AW$10)),0)+IFERROR(SUMPRODUCT(('白止-S级品'!$A$2:$A$26=$B175)*('白止-S级品'!$D$1:$AV$1=AP$1)*('白止-S级品'!$D$2:$AV$26)),0)+IFERROR(SUMPRODUCT(('乐容-S级品'!$A$4:$A$32=$B175)*('乐容-S级品'!$L$3:$CA$3=AP$1)*('乐容-S级品'!$L$4:$CA$32)),0)</f>
      </c>
      <c r="AQ175" s="280">
        <f>IFERROR(SUMPRODUCT(('控温被PRO-S级品'!$B$2:$B$10=$B175)*('控温被PRO-S级品'!$E$1:$BE$1=AQ$1)*('控温被PRO-S级品'!$E$2:$BE$10)),0)+IFERROR(SUMPRODUCT(('冬被-S级品'!$B$2:$B$10=$B175)*('冬被-S级品'!$E$1:$AW$1=AQ$1)*('冬被-S级品'!$E$2:$AW$10)),0)+IFERROR(SUMPRODUCT(('白止-S级品'!$A$2:$A$26=$B175)*('白止-S级品'!$D$1:$AV$1=AQ$1)*('白止-S级品'!$D$2:$AV$26)),0)+IFERROR(SUMPRODUCT(('乐容-S级品'!$A$4:$A$32=$B175)*('乐容-S级品'!$L$3:$CA$3=AQ$1)*('乐容-S级品'!$L$4:$CA$32)),0)</f>
      </c>
      <c r="AR175" s="280">
        <f>IFERROR(SUMPRODUCT(('控温被PRO-S级品'!$B$2:$B$10=$B175)*('控温被PRO-S级品'!$E$1:$BE$1=AR$1)*('控温被PRO-S级品'!$E$2:$BE$10)),0)+IFERROR(SUMPRODUCT(('冬被-S级品'!$B$2:$B$10=$B175)*('冬被-S级品'!$E$1:$AW$1=AR$1)*('冬被-S级品'!$E$2:$AW$10)),0)+IFERROR(SUMPRODUCT(('白止-S级品'!$A$2:$A$26=$B175)*('白止-S级品'!$D$1:$AV$1=AR$1)*('白止-S级品'!$D$2:$AV$26)),0)+IFERROR(SUMPRODUCT(('乐容-S级品'!$A$4:$A$32=$B175)*('乐容-S级品'!$L$3:$CA$3=AR$1)*('乐容-S级品'!$L$4:$CA$32)),0)</f>
      </c>
      <c r="AS175" s="280">
        <f>IFERROR(SUMPRODUCT(('控温被PRO-S级品'!$B$2:$B$10=$B175)*('控温被PRO-S级品'!$E$1:$BE$1=AS$1)*('控温被PRO-S级品'!$E$2:$BE$10)),0)+IFERROR(SUMPRODUCT(('冬被-S级品'!$B$2:$B$10=$B175)*('冬被-S级品'!$E$1:$AW$1=AS$1)*('冬被-S级品'!$E$2:$AW$10)),0)+IFERROR(SUMPRODUCT(('白止-S级品'!$A$2:$A$26=$B175)*('白止-S级品'!$D$1:$AV$1=AS$1)*('白止-S级品'!$D$2:$AV$26)),0)+IFERROR(SUMPRODUCT(('乐容-S级品'!$A$4:$A$32=$B175)*('乐容-S级品'!$L$3:$CA$3=AS$1)*('乐容-S级品'!$L$4:$CA$32)),0)</f>
      </c>
      <c r="AT175" s="280">
        <f>IFERROR(SUMPRODUCT(('控温被PRO-S级品'!$B$2:$B$10=$B175)*('控温被PRO-S级品'!$E$1:$BE$1=AT$1)*('控温被PRO-S级品'!$E$2:$BE$10)),0)+IFERROR(SUMPRODUCT(('冬被-S级品'!$B$2:$B$10=$B175)*('冬被-S级品'!$E$1:$AW$1=AT$1)*('冬被-S级品'!$E$2:$AW$10)),0)+IFERROR(SUMPRODUCT(('白止-S级品'!$A$2:$A$26=$B175)*('白止-S级品'!$D$1:$AV$1=AT$1)*('白止-S级品'!$D$2:$AV$26)),0)+IFERROR(SUMPRODUCT(('乐容-S级品'!$A$4:$A$32=$B175)*('乐容-S级品'!$L$3:$CA$3=AT$1)*('乐容-S级品'!$L$4:$CA$32)),0)</f>
      </c>
      <c r="AU175" s="280">
        <f>IFERROR(SUMPRODUCT(('控温被PRO-S级品'!$B$2:$B$10=$B175)*('控温被PRO-S级品'!$E$1:$BE$1=AU$1)*('控温被PRO-S级品'!$E$2:$BE$10)),0)+IFERROR(SUMPRODUCT(('冬被-S级品'!$B$2:$B$10=$B175)*('冬被-S级品'!$E$1:$AW$1=AU$1)*('冬被-S级品'!$E$2:$AW$10)),0)+IFERROR(SUMPRODUCT(('白止-S级品'!$A$2:$A$26=$B175)*('白止-S级品'!$D$1:$AV$1=AU$1)*('白止-S级品'!$D$2:$AV$26)),0)+IFERROR(SUMPRODUCT(('乐容-S级品'!$A$4:$A$32=$B175)*('乐容-S级品'!$L$3:$CA$3=AU$1)*('乐容-S级品'!$L$4:$CA$32)),0)</f>
      </c>
      <c r="AV175" s="280">
        <f>IFERROR(SUMPRODUCT(('控温被PRO-S级品'!$B$2:$B$10=$B175)*('控温被PRO-S级品'!$E$1:$BE$1=AV$1)*('控温被PRO-S级品'!$E$2:$BE$10)),0)+IFERROR(SUMPRODUCT(('冬被-S级品'!$B$2:$B$10=$B175)*('冬被-S级品'!$E$1:$AW$1=AV$1)*('冬被-S级品'!$E$2:$AW$10)),0)+IFERROR(SUMPRODUCT(('白止-S级品'!$A$2:$A$26=$B175)*('白止-S级品'!$D$1:$AV$1=AV$1)*('白止-S级品'!$D$2:$AV$26)),0)+IFERROR(SUMPRODUCT(('乐容-S级品'!$A$4:$A$32=$B175)*('乐容-S级品'!$L$3:$CA$3=AV$1)*('乐容-S级品'!$L$4:$CA$32)),0)</f>
      </c>
      <c r="AW175" s="280">
        <f>IFERROR(SUMPRODUCT(('控温被PRO-S级品'!$B$2:$B$10=$B175)*('控温被PRO-S级品'!$E$1:$BE$1=AW$1)*('控温被PRO-S级品'!$E$2:$BE$10)),0)+IFERROR(SUMPRODUCT(('冬被-S级品'!$B$2:$B$10=$B175)*('冬被-S级品'!$E$1:$AW$1=AW$1)*('冬被-S级品'!$E$2:$AW$10)),0)+IFERROR(SUMPRODUCT(('白止-S级品'!$A$2:$A$26=$B175)*('白止-S级品'!$D$1:$AV$1=AW$1)*('白止-S级品'!$D$2:$AV$26)),0)+IFERROR(SUMPRODUCT(('乐容-S级品'!$A$4:$A$32=$B175)*('乐容-S级品'!$L$3:$CA$3=AW$1)*('乐容-S级品'!$L$4:$CA$32)),0)</f>
      </c>
      <c r="AX175" s="280">
        <f>IFERROR(SUMPRODUCT(('控温被PRO-S级品'!$B$2:$B$10=$B175)*('控温被PRO-S级品'!$E$1:$BE$1=AX$1)*('控温被PRO-S级品'!$E$2:$BE$10)),0)+IFERROR(SUMPRODUCT(('冬被-S级品'!$B$2:$B$10=$B175)*('冬被-S级品'!$E$1:$AW$1=AX$1)*('冬被-S级品'!$E$2:$AW$10)),0)+IFERROR(SUMPRODUCT(('白止-S级品'!$A$2:$A$26=$B175)*('白止-S级品'!$D$1:$AV$1=AX$1)*('白止-S级品'!$D$2:$AV$26)),0)+IFERROR(SUMPRODUCT(('乐容-S级品'!$A$4:$A$32=$B175)*('乐容-S级品'!$L$3:$CA$3=AX$1)*('乐容-S级品'!$L$4:$CA$32)),0)</f>
      </c>
      <c r="AY175" s="280">
        <f>IFERROR(SUMPRODUCT(('控温被PRO-S级品'!$B$2:$B$10=$B175)*('控温被PRO-S级品'!$E$1:$BE$1=AY$1)*('控温被PRO-S级品'!$E$2:$BE$10)),0)+IFERROR(SUMPRODUCT(('冬被-S级品'!$B$2:$B$10=$B175)*('冬被-S级品'!$E$1:$AW$1=AY$1)*('冬被-S级品'!$E$2:$AW$10)),0)+IFERROR(SUMPRODUCT(('白止-S级品'!$A$2:$A$26=$B175)*('白止-S级品'!$D$1:$AV$1=AY$1)*('白止-S级品'!$D$2:$AV$26)),0)+IFERROR(SUMPRODUCT(('乐容-S级品'!$A$4:$A$32=$B175)*('乐容-S级品'!$L$3:$CA$3=AY$1)*('乐容-S级品'!$L$4:$CA$32)),0)</f>
      </c>
      <c r="AZ175" s="280">
        <f>IFERROR(SUMPRODUCT(('控温被PRO-S级品'!$B$2:$B$10=$B175)*('控温被PRO-S级品'!$E$1:$BE$1=AZ$1)*('控温被PRO-S级品'!$E$2:$BE$10)),0)+IFERROR(SUMPRODUCT(('冬被-S级品'!$B$2:$B$10=$B175)*('冬被-S级品'!$E$1:$AW$1=AZ$1)*('冬被-S级品'!$E$2:$AW$10)),0)+IFERROR(SUMPRODUCT(('白止-S级品'!$A$2:$A$26=$B175)*('白止-S级品'!$D$1:$AV$1=AZ$1)*('白止-S级品'!$D$2:$AV$26)),0)+IFERROR(SUMPRODUCT(('乐容-S级品'!$A$4:$A$32=$B175)*('乐容-S级品'!$L$3:$CA$3=AZ$1)*('乐容-S级品'!$L$4:$CA$32)),0)</f>
      </c>
      <c r="BA175" s="280">
        <f>IFERROR(SUMPRODUCT(('控温被PRO-S级品'!$B$2:$B$10=$B175)*('控温被PRO-S级品'!$E$1:$BE$1=BA$1)*('控温被PRO-S级品'!$E$2:$BE$10)),0)+IFERROR(SUMPRODUCT(('冬被-S级品'!$B$2:$B$10=$B175)*('冬被-S级品'!$E$1:$AW$1=BA$1)*('冬被-S级品'!$E$2:$AW$10)),0)+IFERROR(SUMPRODUCT(('白止-S级品'!$A$2:$A$26=$B175)*('白止-S级品'!$D$1:$AV$1=BA$1)*('白止-S级品'!$D$2:$AV$26)),0)+IFERROR(SUMPRODUCT(('乐容-S级品'!$A$4:$A$32=$B175)*('乐容-S级品'!$L$3:$CA$3=BA$1)*('乐容-S级品'!$L$4:$CA$32)),0)</f>
      </c>
      <c r="BB175" s="280">
        <f>IFERROR(SUMPRODUCT(('控温被PRO-S级品'!$B$2:$B$10=$B175)*('控温被PRO-S级品'!$E$1:$BE$1=BB$1)*('控温被PRO-S级品'!$E$2:$BE$10)),0)+IFERROR(SUMPRODUCT(('冬被-S级品'!$B$2:$B$10=$B175)*('冬被-S级品'!$E$1:$AW$1=BB$1)*('冬被-S级品'!$E$2:$AW$10)),0)+IFERROR(SUMPRODUCT(('白止-S级品'!$A$2:$A$26=$B175)*('白止-S级品'!$D$1:$AV$1=BB$1)*('白止-S级品'!$D$2:$AV$26)),0)+IFERROR(SUMPRODUCT(('乐容-S级品'!$A$4:$A$32=$B175)*('乐容-S级品'!$L$3:$CA$3=BB$1)*('乐容-S级品'!$L$4:$CA$32)),0)</f>
      </c>
      <c r="BC175" s="280">
        <f>IFERROR(SUMPRODUCT(('控温被PRO-S级品'!$B$2:$B$10=$B175)*('控温被PRO-S级品'!$E$1:$BE$1=BC$1)*('控温被PRO-S级品'!$E$2:$BE$10)),0)+IFERROR(SUMPRODUCT(('冬被-S级品'!$B$2:$B$10=$B175)*('冬被-S级品'!$E$1:$AW$1=BC$1)*('冬被-S级品'!$E$2:$AW$10)),0)+IFERROR(SUMPRODUCT(('白止-S级品'!$A$2:$A$26=$B175)*('白止-S级品'!$D$1:$AV$1=BC$1)*('白止-S级品'!$D$2:$AV$26)),0)+IFERROR(SUMPRODUCT(('乐容-S级品'!$A$4:$A$32=$B175)*('乐容-S级品'!$L$3:$CA$3=BC$1)*('乐容-S级品'!$L$4:$CA$32)),0)</f>
      </c>
      <c r="BD175" s="280">
        <f>IFERROR(SUMPRODUCT(('控温被PRO-S级品'!$B$2:$B$10=$B175)*('控温被PRO-S级品'!$E$1:$BE$1=BD$1)*('控温被PRO-S级品'!$E$2:$BE$10)),0)+IFERROR(SUMPRODUCT(('冬被-S级品'!$B$2:$B$10=$B175)*('冬被-S级品'!$E$1:$AW$1=BD$1)*('冬被-S级品'!$E$2:$AW$10)),0)+IFERROR(SUMPRODUCT(('白止-S级品'!$A$2:$A$26=$B175)*('白止-S级品'!$D$1:$AV$1=BD$1)*('白止-S级品'!$D$2:$AV$26)),0)+IFERROR(SUMPRODUCT(('乐容-S级品'!$A$4:$A$32=$B175)*('乐容-S级品'!$L$3:$CA$3=BD$1)*('乐容-S级品'!$L$4:$CA$32)),0)</f>
      </c>
      <c r="BE175" s="280">
        <f>IFERROR(SUMPRODUCT(('控温被PRO-S级品'!$B$2:$B$10=$B175)*('控温被PRO-S级品'!$E$1:$BE$1=BE$1)*('控温被PRO-S级品'!$E$2:$BE$10)),0)+IFERROR(SUMPRODUCT(('冬被-S级品'!$B$2:$B$10=$B175)*('冬被-S级品'!$E$1:$AW$1=BE$1)*('冬被-S级品'!$E$2:$AW$10)),0)+IFERROR(SUMPRODUCT(('白止-S级品'!$A$2:$A$26=$B175)*('白止-S级品'!$D$1:$AV$1=BE$1)*('白止-S级品'!$D$2:$AV$26)),0)+IFERROR(SUMPRODUCT(('乐容-S级品'!$A$4:$A$32=$B175)*('乐容-S级品'!$L$3:$CA$3=BE$1)*('乐容-S级品'!$L$4:$CA$32)),0)</f>
      </c>
      <c r="BF175" s="280">
        <f>IFERROR(SUMPRODUCT(('控温被PRO-S级品'!$B$2:$B$10=$B175)*('控温被PRO-S级品'!$E$1:$BE$1=BF$1)*('控温被PRO-S级品'!$E$2:$BE$10)),0)+IFERROR(SUMPRODUCT(('冬被-S级品'!$B$2:$B$10=$B175)*('冬被-S级品'!$E$1:$AW$1=BF$1)*('冬被-S级品'!$E$2:$AW$10)),0)+IFERROR(SUMPRODUCT(('白止-S级品'!$A$2:$A$26=$B175)*('白止-S级品'!$D$1:$AV$1=BF$1)*('白止-S级品'!$D$2:$AV$26)),0)+IFERROR(SUMPRODUCT(('乐容-S级品'!$A$4:$A$32=$B175)*('乐容-S级品'!$L$3:$CA$3=BF$1)*('乐容-S级品'!$L$4:$CA$32)),0)</f>
      </c>
      <c r="BG175" s="280">
        <f>IFERROR(SUMPRODUCT(('控温被PRO-S级品'!$B$2:$B$10=$B175)*('控温被PRO-S级品'!$E$1:$BE$1=BG$1)*('控温被PRO-S级品'!$E$2:$BE$10)),0)+IFERROR(SUMPRODUCT(('冬被-S级品'!$B$2:$B$10=$B175)*('冬被-S级品'!$E$1:$AW$1=BG$1)*('冬被-S级品'!$E$2:$AW$10)),0)+IFERROR(SUMPRODUCT(('白止-S级品'!$A$2:$A$26=$B175)*('白止-S级品'!$D$1:$AV$1=BG$1)*('白止-S级品'!$D$2:$AV$26)),0)+IFERROR(SUMPRODUCT(('乐容-S级品'!$A$4:$A$32=$B175)*('乐容-S级品'!$L$3:$CA$3=BG$1)*('乐容-S级品'!$L$4:$CA$32)),0)</f>
      </c>
      <c r="BH175" s="280">
        <f>IFERROR(SUMPRODUCT(('控温被PRO-S级品'!$B$2:$B$10=$B175)*('控温被PRO-S级品'!$E$1:$BE$1=BH$1)*('控温被PRO-S级品'!$E$2:$BE$10)),0)+IFERROR(SUMPRODUCT(('冬被-S级品'!$B$2:$B$10=$B175)*('冬被-S级品'!$E$1:$AW$1=BH$1)*('冬被-S级品'!$E$2:$AW$10)),0)+IFERROR(SUMPRODUCT(('白止-S级品'!$A$2:$A$26=$B175)*('白止-S级品'!$D$1:$AV$1=BH$1)*('白止-S级品'!$D$2:$AV$26)),0)+IFERROR(SUMPRODUCT(('乐容-S级品'!$A$4:$A$32=$B175)*('乐容-S级品'!$L$3:$CA$3=BH$1)*('乐容-S级品'!$L$4:$CA$32)),0)</f>
      </c>
      <c r="BI175" s="280">
        <f>IFERROR(SUMPRODUCT(('控温被PRO-S级品'!$B$2:$B$10=$B175)*('控温被PRO-S级品'!$E$1:$BE$1=BI$1)*('控温被PRO-S级品'!$E$2:$BE$10)),0)+IFERROR(SUMPRODUCT(('冬被-S级品'!$B$2:$B$10=$B175)*('冬被-S级品'!$E$1:$AW$1=BI$1)*('冬被-S级品'!$E$2:$AW$10)),0)+IFERROR(SUMPRODUCT(('白止-S级品'!$A$2:$A$26=$B175)*('白止-S级品'!$D$1:$AV$1=BI$1)*('白止-S级品'!$D$2:$AV$26)),0)+IFERROR(SUMPRODUCT(('乐容-S级品'!$A$4:$A$32=$B175)*('乐容-S级品'!$L$3:$CA$3=BI$1)*('乐容-S级品'!$L$4:$CA$32)),0)</f>
      </c>
      <c r="BJ175" s="280">
        <f>IFERROR(SUMPRODUCT(('控温被PRO-S级品'!$B$2:$B$10=$B175)*('控温被PRO-S级品'!$E$1:$BE$1=BJ$1)*('控温被PRO-S级品'!$E$2:$BE$10)),0)+IFERROR(SUMPRODUCT(('冬被-S级品'!$B$2:$B$10=$B175)*('冬被-S级品'!$E$1:$AW$1=BJ$1)*('冬被-S级品'!$E$2:$AW$10)),0)+IFERROR(SUMPRODUCT(('白止-S级品'!$A$2:$A$26=$B175)*('白止-S级品'!$D$1:$AV$1=BJ$1)*('白止-S级品'!$D$2:$AV$26)),0)+IFERROR(SUMPRODUCT(('乐容-S级品'!$A$4:$A$32=$B175)*('乐容-S级品'!$L$3:$CA$3=BJ$1)*('乐容-S级品'!$L$4:$CA$32)),0)</f>
      </c>
      <c r="BK175" s="280">
        <f>IFERROR(SUMPRODUCT(('控温被PRO-S级品'!$B$2:$B$10=$B175)*('控温被PRO-S级品'!$E$1:$BE$1=BK$1)*('控温被PRO-S级品'!$E$2:$BE$10)),0)+IFERROR(SUMPRODUCT(('冬被-S级品'!$B$2:$B$10=$B175)*('冬被-S级品'!$E$1:$AW$1=BK$1)*('冬被-S级品'!$E$2:$AW$10)),0)+IFERROR(SUMPRODUCT(('白止-S级品'!$A$2:$A$26=$B175)*('白止-S级品'!$D$1:$AV$1=BK$1)*('白止-S级品'!$D$2:$AV$26)),0)+IFERROR(SUMPRODUCT(('乐容-S级品'!$A$4:$A$32=$B175)*('乐容-S级品'!$L$3:$CA$3=BK$1)*('乐容-S级品'!$L$4:$CA$32)),0)</f>
      </c>
      <c r="BL175" s="280">
        <f>IFERROR(SUMPRODUCT(('控温被PRO-S级品'!$B$2:$B$10=$B175)*('控温被PRO-S级品'!$E$1:$BE$1=BL$1)*('控温被PRO-S级品'!$E$2:$BE$10)),0)+IFERROR(SUMPRODUCT(('冬被-S级品'!$B$2:$B$10=$B175)*('冬被-S级品'!$E$1:$AW$1=BL$1)*('冬被-S级品'!$E$2:$AW$10)),0)+IFERROR(SUMPRODUCT(('白止-S级品'!$A$2:$A$26=$B175)*('白止-S级品'!$D$1:$AV$1=BL$1)*('白止-S级品'!$D$2:$AV$26)),0)+IFERROR(SUMPRODUCT(('乐容-S级品'!$A$4:$A$32=$B175)*('乐容-S级品'!$L$3:$CA$3=BL$1)*('乐容-S级品'!$L$4:$CA$32)),0)</f>
      </c>
      <c r="BM175" s="280">
        <f>IFERROR(SUMPRODUCT(('控温被PRO-S级品'!$B$2:$B$10=$B175)*('控温被PRO-S级品'!$E$1:$BE$1=BM$1)*('控温被PRO-S级品'!$E$2:$BE$10)),0)+IFERROR(SUMPRODUCT(('冬被-S级品'!$B$2:$B$10=$B175)*('冬被-S级品'!$E$1:$AW$1=BM$1)*('冬被-S级品'!$E$2:$AW$10)),0)+IFERROR(SUMPRODUCT(('白止-S级品'!$A$2:$A$26=$B175)*('白止-S级品'!$D$1:$AV$1=BM$1)*('白止-S级品'!$D$2:$AV$26)),0)+IFERROR(SUMPRODUCT(('乐容-S级品'!$A$4:$A$32=$B175)*('乐容-S级品'!$L$3:$CA$3=BM$1)*('乐容-S级品'!$L$4:$CA$32)),0)</f>
      </c>
      <c r="BN175" s="280">
        <f>IFERROR(SUMPRODUCT(('控温被PRO-S级品'!$B$2:$B$10=$B175)*('控温被PRO-S级品'!$E$1:$BE$1=BN$1)*('控温被PRO-S级品'!$E$2:$BE$10)),0)+IFERROR(SUMPRODUCT(('冬被-S级品'!$B$2:$B$10=$B175)*('冬被-S级品'!$E$1:$AW$1=BN$1)*('冬被-S级品'!$E$2:$AW$10)),0)+IFERROR(SUMPRODUCT(('白止-S级品'!$A$2:$A$26=$B175)*('白止-S级品'!$D$1:$AV$1=BN$1)*('白止-S级品'!$D$2:$AV$26)),0)+IFERROR(SUMPRODUCT(('乐容-S级品'!$A$4:$A$32=$B175)*('乐容-S级品'!$L$3:$CA$3=BN$1)*('乐容-S级品'!$L$4:$CA$32)),0)</f>
      </c>
      <c r="BO175" s="280">
        <f>IFERROR(SUMPRODUCT(('控温被PRO-S级品'!$B$2:$B$10=$B175)*('控温被PRO-S级品'!$E$1:$BE$1=BO$1)*('控温被PRO-S级品'!$E$2:$BE$10)),0)+IFERROR(SUMPRODUCT(('冬被-S级品'!$B$2:$B$10=$B175)*('冬被-S级品'!$E$1:$AW$1=BO$1)*('冬被-S级品'!$E$2:$AW$10)),0)+IFERROR(SUMPRODUCT(('白止-S级品'!$A$2:$A$26=$B175)*('白止-S级品'!$D$1:$AV$1=BO$1)*('白止-S级品'!$D$2:$AV$26)),0)+IFERROR(SUMPRODUCT(('乐容-S级品'!$A$4:$A$32=$B175)*('乐容-S级品'!$L$3:$CA$3=BO$1)*('乐容-S级品'!$L$4:$CA$32)),0)</f>
      </c>
      <c r="BP175" s="280">
        <f>IFERROR(SUMPRODUCT(('控温被PRO-S级品'!$B$2:$B$10=$B175)*('控温被PRO-S级品'!$E$1:$BE$1=BP$1)*('控温被PRO-S级品'!$E$2:$BE$10)),0)+IFERROR(SUMPRODUCT(('冬被-S级品'!$B$2:$B$10=$B175)*('冬被-S级品'!$E$1:$AW$1=BP$1)*('冬被-S级品'!$E$2:$AW$10)),0)+IFERROR(SUMPRODUCT(('白止-S级品'!$A$2:$A$26=$B175)*('白止-S级品'!$D$1:$AV$1=BP$1)*('白止-S级品'!$D$2:$AV$26)),0)+IFERROR(SUMPRODUCT(('乐容-S级品'!$A$4:$A$32=$B175)*('乐容-S级品'!$L$3:$CA$3=BP$1)*('乐容-S级品'!$L$4:$CA$32)),0)</f>
      </c>
      <c r="BQ175" s="280">
        <f>IFERROR(SUMPRODUCT(('控温被PRO-S级品'!$B$2:$B$10=$B175)*('控温被PRO-S级品'!$E$1:$BE$1=BQ$1)*('控温被PRO-S级品'!$E$2:$BE$10)),0)+IFERROR(SUMPRODUCT(('冬被-S级品'!$B$2:$B$10=$B175)*('冬被-S级品'!$E$1:$AW$1=BQ$1)*('冬被-S级品'!$E$2:$AW$10)),0)+IFERROR(SUMPRODUCT(('白止-S级品'!$A$2:$A$26=$B175)*('白止-S级品'!$D$1:$AV$1=BQ$1)*('白止-S级品'!$D$2:$AV$26)),0)+IFERROR(SUMPRODUCT(('乐容-S级品'!$A$4:$A$32=$B175)*('乐容-S级品'!$L$3:$CA$3=BQ$1)*('乐容-S级品'!$L$4:$CA$32)),0)</f>
      </c>
      <c r="BR175" s="280">
        <f>IFERROR(SUMPRODUCT(('控温被PRO-S级品'!$B$2:$B$10=$B175)*('控温被PRO-S级品'!$E$1:$BE$1=BR$1)*('控温被PRO-S级品'!$E$2:$BE$10)),0)+IFERROR(SUMPRODUCT(('冬被-S级品'!$B$2:$B$10=$B175)*('冬被-S级品'!$E$1:$AW$1=BR$1)*('冬被-S级品'!$E$2:$AW$10)),0)+IFERROR(SUMPRODUCT(('白止-S级品'!$A$2:$A$26=$B175)*('白止-S级品'!$D$1:$AV$1=BR$1)*('白止-S级品'!$D$2:$AV$26)),0)+IFERROR(SUMPRODUCT(('乐容-S级品'!$A$4:$A$32=$B175)*('乐容-S级品'!$L$3:$CA$3=BR$1)*('乐容-S级品'!$L$4:$CA$32)),0)</f>
      </c>
      <c r="BS175" s="280">
        <f>IFERROR(SUMPRODUCT(('控温被PRO-S级品'!$B$2:$B$10=$B175)*('控温被PRO-S级品'!$E$1:$BE$1=BS$1)*('控温被PRO-S级品'!$E$2:$BE$10)),0)+IFERROR(SUMPRODUCT(('冬被-S级品'!$B$2:$B$10=$B175)*('冬被-S级品'!$E$1:$AW$1=BS$1)*('冬被-S级品'!$E$2:$AW$10)),0)+IFERROR(SUMPRODUCT(('白止-S级品'!$A$2:$A$26=$B175)*('白止-S级品'!$D$1:$AV$1=BS$1)*('白止-S级品'!$D$2:$AV$26)),0)+IFERROR(SUMPRODUCT(('乐容-S级品'!$A$4:$A$32=$B175)*('乐容-S级品'!$L$3:$CA$3=BS$1)*('乐容-S级品'!$L$4:$CA$32)),0)</f>
      </c>
      <c r="BT175" s="280">
        <f>IFERROR(SUMPRODUCT(('控温被PRO-S级品'!$B$2:$B$10=$B175)*('控温被PRO-S级品'!$E$1:$BE$1=BT$1)*('控温被PRO-S级品'!$E$2:$BE$10)),0)+IFERROR(SUMPRODUCT(('冬被-S级品'!$B$2:$B$10=$B175)*('冬被-S级品'!$E$1:$AW$1=BT$1)*('冬被-S级品'!$E$2:$AW$10)),0)+IFERROR(SUMPRODUCT(('白止-S级品'!$A$2:$A$26=$B175)*('白止-S级品'!$D$1:$AV$1=BT$1)*('白止-S级品'!$D$2:$AV$26)),0)+IFERROR(SUMPRODUCT(('乐容-S级品'!$A$4:$A$32=$B175)*('乐容-S级品'!$L$3:$CA$3=BT$1)*('乐容-S级品'!$L$4:$CA$32)),0)</f>
      </c>
      <c r="BU175" s="280">
        <f>IFERROR(SUMPRODUCT(('控温被PRO-S级品'!$B$2:$B$10=$B175)*('控温被PRO-S级品'!$E$1:$BE$1=BU$1)*('控温被PRO-S级品'!$E$2:$BE$10)),0)+IFERROR(SUMPRODUCT(('冬被-S级品'!$B$2:$B$10=$B175)*('冬被-S级品'!$E$1:$AW$1=BU$1)*('冬被-S级品'!$E$2:$AW$10)),0)+IFERROR(SUMPRODUCT(('白止-S级品'!$A$2:$A$26=$B175)*('白止-S级品'!$D$1:$AV$1=BU$1)*('白止-S级品'!$D$2:$AV$26)),0)+IFERROR(SUMPRODUCT(('乐容-S级品'!$A$4:$A$32=$B175)*('乐容-S级品'!$L$3:$CA$3=BU$1)*('乐容-S级品'!$L$4:$CA$32)),0)</f>
      </c>
      <c r="BV175" s="280">
        <f>IFERROR(SUMPRODUCT(('控温被PRO-S级品'!$B$2:$B$10=$B175)*('控温被PRO-S级品'!$E$1:$BE$1=BV$1)*('控温被PRO-S级品'!$E$2:$BE$10)),0)+IFERROR(SUMPRODUCT(('冬被-S级品'!$B$2:$B$10=$B175)*('冬被-S级品'!$E$1:$AW$1=BV$1)*('冬被-S级品'!$E$2:$AW$10)),0)+IFERROR(SUMPRODUCT(('白止-S级品'!$A$2:$A$26=$B175)*('白止-S级品'!$D$1:$AV$1=BV$1)*('白止-S级品'!$D$2:$AV$26)),0)+IFERROR(SUMPRODUCT(('乐容-S级品'!$A$4:$A$32=$B175)*('乐容-S级品'!$L$3:$CA$3=BV$1)*('乐容-S级品'!$L$4:$CA$32)),0)</f>
      </c>
      <c r="BW175" s="280">
        <f>IFERROR(SUMPRODUCT(('控温被PRO-S级品'!$B$2:$B$10=$B175)*('控温被PRO-S级品'!$E$1:$BE$1=BW$1)*('控温被PRO-S级品'!$E$2:$BE$10)),0)+IFERROR(SUMPRODUCT(('冬被-S级品'!$B$2:$B$10=$B175)*('冬被-S级品'!$E$1:$AW$1=BW$1)*('冬被-S级品'!$E$2:$AW$10)),0)+IFERROR(SUMPRODUCT(('白止-S级品'!$A$2:$A$26=$B175)*('白止-S级品'!$D$1:$AV$1=BW$1)*('白止-S级品'!$D$2:$AV$26)),0)+IFERROR(SUMPRODUCT(('乐容-S级品'!$A$4:$A$32=$B175)*('乐容-S级品'!$L$3:$CA$3=BW$1)*('乐容-S级品'!$L$4:$CA$32)),0)</f>
      </c>
      <c r="BX175" s="280">
        <f>IFERROR(SUMPRODUCT(('控温被PRO-S级品'!$B$2:$B$10=$B175)*('控温被PRO-S级品'!$E$1:$BE$1=BX$1)*('控温被PRO-S级品'!$E$2:$BE$10)),0)+IFERROR(SUMPRODUCT(('冬被-S级品'!$B$2:$B$10=$B175)*('冬被-S级品'!$E$1:$AW$1=BX$1)*('冬被-S级品'!$E$2:$AW$10)),0)+IFERROR(SUMPRODUCT(('白止-S级品'!$A$2:$A$26=$B175)*('白止-S级品'!$D$1:$AV$1=BX$1)*('白止-S级品'!$D$2:$AV$26)),0)+IFERROR(SUMPRODUCT(('乐容-S级品'!$A$4:$A$32=$B175)*('乐容-S级品'!$L$3:$CA$3=BX$1)*('乐容-S级品'!$L$4:$CA$32)),0)</f>
      </c>
      <c r="BY175" s="280">
        <f>IFERROR(SUMPRODUCT(('控温被PRO-S级品'!$B$2:$B$10=$B175)*('控温被PRO-S级品'!$E$1:$BE$1=BY$1)*('控温被PRO-S级品'!$E$2:$BE$10)),0)+IFERROR(SUMPRODUCT(('冬被-S级品'!$B$2:$B$10=$B175)*('冬被-S级品'!$E$1:$AW$1=BY$1)*('冬被-S级品'!$E$2:$AW$10)),0)+IFERROR(SUMPRODUCT(('白止-S级品'!$A$2:$A$26=$B175)*('白止-S级品'!$D$1:$AV$1=BY$1)*('白止-S级品'!$D$2:$AV$26)),0)+IFERROR(SUMPRODUCT(('乐容-S级品'!$A$4:$A$32=$B175)*('乐容-S级品'!$L$3:$CA$3=BY$1)*('乐容-S级品'!$L$4:$CA$32)),0)</f>
      </c>
      <c r="BZ175" s="280">
        <f>IFERROR(SUMPRODUCT(('控温被PRO-S级品'!$B$2:$B$10=$B175)*('控温被PRO-S级品'!$E$1:$BE$1=BZ$1)*('控温被PRO-S级品'!$E$2:$BE$10)),0)+IFERROR(SUMPRODUCT(('冬被-S级品'!$B$2:$B$10=$B175)*('冬被-S级品'!$E$1:$AW$1=BZ$1)*('冬被-S级品'!$E$2:$AW$10)),0)+IFERROR(SUMPRODUCT(('白止-S级品'!$A$2:$A$26=$B175)*('白止-S级品'!$D$1:$AV$1=BZ$1)*('白止-S级品'!$D$2:$AV$26)),0)+IFERROR(SUMPRODUCT(('乐容-S级品'!$A$4:$A$32=$B175)*('乐容-S级品'!$L$3:$CA$3=BZ$1)*('乐容-S级品'!$L$4:$CA$32)),0)</f>
      </c>
      <c r="CA175" s="280">
        <f>IFERROR(SUMPRODUCT(('控温被PRO-S级品'!$B$2:$B$10=$B175)*('控温被PRO-S级品'!$E$1:$BE$1=CA$1)*('控温被PRO-S级品'!$E$2:$BE$10)),0)+IFERROR(SUMPRODUCT(('冬被-S级品'!$B$2:$B$10=$B175)*('冬被-S级品'!$E$1:$AW$1=CA$1)*('冬被-S级品'!$E$2:$AW$10)),0)+IFERROR(SUMPRODUCT(('白止-S级品'!$A$2:$A$26=$B175)*('白止-S级品'!$D$1:$AV$1=CA$1)*('白止-S级品'!$D$2:$AV$26)),0)+IFERROR(SUMPRODUCT(('乐容-S级品'!$A$4:$A$32=$B175)*('乐容-S级品'!$L$3:$CA$3=CA$1)*('乐容-S级品'!$L$4:$CA$32)),0)</f>
      </c>
      <c r="CB175" s="280">
        <f>IFERROR(SUMPRODUCT(('控温被PRO-S级品'!$B$2:$B$10=$B175)*('控温被PRO-S级品'!$E$1:$BE$1=CB$1)*('控温被PRO-S级品'!$E$2:$BE$10)),0)+IFERROR(SUMPRODUCT(('冬被-S级品'!$B$2:$B$10=$B175)*('冬被-S级品'!$E$1:$AW$1=CB$1)*('冬被-S级品'!$E$2:$AW$10)),0)+IFERROR(SUMPRODUCT(('白止-S级品'!$A$2:$A$26=$B175)*('白止-S级品'!$D$1:$AV$1=CB$1)*('白止-S级品'!$D$2:$AV$26)),0)+IFERROR(SUMPRODUCT(('乐容-S级品'!$A$4:$A$32=$B175)*('乐容-S级品'!$L$3:$CA$3=CB$1)*('乐容-S级品'!$L$4:$CA$32)),0)</f>
      </c>
      <c r="CC175" s="280">
        <f>IFERROR(SUMPRODUCT(('控温被PRO-S级品'!$B$2:$B$10=$B175)*('控温被PRO-S级品'!$E$1:$BE$1=CC$1)*('控温被PRO-S级品'!$E$2:$BE$10)),0)+IFERROR(SUMPRODUCT(('冬被-S级品'!$B$2:$B$10=$B175)*('冬被-S级品'!$E$1:$AW$1=CC$1)*('冬被-S级品'!$E$2:$AW$10)),0)+IFERROR(SUMPRODUCT(('白止-S级品'!$A$2:$A$26=$B175)*('白止-S级品'!$D$1:$AV$1=CC$1)*('白止-S级品'!$D$2:$AV$26)),0)+IFERROR(SUMPRODUCT(('乐容-S级品'!$A$4:$A$32=$B175)*('乐容-S级品'!$L$3:$CA$3=CC$1)*('乐容-S级品'!$L$4:$CA$32)),0)</f>
      </c>
      <c r="CD175" s="280">
        <f>IFERROR(SUMPRODUCT(('控温被PRO-S级品'!$B$2:$B$10=$B175)*('控温被PRO-S级品'!$E$1:$BE$1=CD$1)*('控温被PRO-S级品'!$E$2:$BE$10)),0)+IFERROR(SUMPRODUCT(('冬被-S级品'!$B$2:$B$10=$B175)*('冬被-S级品'!$E$1:$AW$1=CD$1)*('冬被-S级品'!$E$2:$AW$10)),0)+IFERROR(SUMPRODUCT(('白止-S级品'!$A$2:$A$26=$B175)*('白止-S级品'!$D$1:$AV$1=CD$1)*('白止-S级品'!$D$2:$AV$26)),0)+IFERROR(SUMPRODUCT(('乐容-S级品'!$A$4:$A$32=$B175)*('乐容-S级品'!$L$3:$CA$3=CD$1)*('乐容-S级品'!$L$4:$CA$32)),0)</f>
      </c>
      <c r="CE175" s="280">
        <f>IFERROR(SUMPRODUCT(('控温被PRO-S级品'!$B$2:$B$10=$B175)*('控温被PRO-S级品'!$E$1:$BE$1=CE$1)*('控温被PRO-S级品'!$E$2:$BE$10)),0)+IFERROR(SUMPRODUCT(('冬被-S级品'!$B$2:$B$10=$B175)*('冬被-S级品'!$E$1:$AW$1=CE$1)*('冬被-S级品'!$E$2:$AW$10)),0)+IFERROR(SUMPRODUCT(('白止-S级品'!$A$2:$A$26=$B175)*('白止-S级品'!$D$1:$AV$1=CE$1)*('白止-S级品'!$D$2:$AV$26)),0)+IFERROR(SUMPRODUCT(('乐容-S级品'!$A$4:$A$32=$B175)*('乐容-S级品'!$L$3:$CA$3=CE$1)*('乐容-S级品'!$L$4:$CA$32)),0)</f>
      </c>
      <c r="CF175" s="280">
        <f>IFERROR(SUMPRODUCT(('控温被PRO-S级品'!$B$2:$B$10=$B175)*('控温被PRO-S级品'!$E$1:$BE$1=CF$1)*('控温被PRO-S级品'!$E$2:$BE$10)),0)+IFERROR(SUMPRODUCT(('冬被-S级品'!$B$2:$B$10=$B175)*('冬被-S级品'!$E$1:$AW$1=CF$1)*('冬被-S级品'!$E$2:$AW$10)),0)+IFERROR(SUMPRODUCT(('白止-S级品'!$A$2:$A$26=$B175)*('白止-S级品'!$D$1:$AV$1=CF$1)*('白止-S级品'!$D$2:$AV$26)),0)+IFERROR(SUMPRODUCT(('乐容-S级品'!$A$4:$A$32=$B175)*('乐容-S级品'!$L$3:$CA$3=CF$1)*('乐容-S级品'!$L$4:$CA$32)),0)</f>
      </c>
      <c r="CG175" s="280">
        <f>IFERROR(SUMPRODUCT(('控温被PRO-S级品'!$B$2:$B$10=$B175)*('控温被PRO-S级品'!$E$1:$BE$1=CG$1)*('控温被PRO-S级品'!$E$2:$BE$10)),0)+IFERROR(SUMPRODUCT(('冬被-S级品'!$B$2:$B$10=$B175)*('冬被-S级品'!$E$1:$AW$1=CG$1)*('冬被-S级品'!$E$2:$AW$10)),0)+IFERROR(SUMPRODUCT(('白止-S级品'!$A$2:$A$26=$B175)*('白止-S级品'!$D$1:$AV$1=CG$1)*('白止-S级品'!$D$2:$AV$26)),0)+IFERROR(SUMPRODUCT(('乐容-S级品'!$A$4:$A$32=$B175)*('乐容-S级品'!$L$3:$CA$3=CG$1)*('乐容-S级品'!$L$4:$CA$32)),0)</f>
      </c>
      <c r="CH175" s="280">
        <f>IFERROR(SUMPRODUCT(('控温被PRO-S级品'!$B$2:$B$10=$B175)*('控温被PRO-S级品'!$E$1:$BE$1=CH$1)*('控温被PRO-S级品'!$E$2:$BE$10)),0)+IFERROR(SUMPRODUCT(('冬被-S级品'!$B$2:$B$10=$B175)*('冬被-S级品'!$E$1:$AW$1=CH$1)*('冬被-S级品'!$E$2:$AW$10)),0)+IFERROR(SUMPRODUCT(('白止-S级品'!$A$2:$A$26=$B175)*('白止-S级品'!$D$1:$AV$1=CH$1)*('白止-S级品'!$D$2:$AV$26)),0)+IFERROR(SUMPRODUCT(('乐容-S级品'!$A$4:$A$32=$B175)*('乐容-S级品'!$L$3:$CA$3=CH$1)*('乐容-S级品'!$L$4:$CA$32)),0)</f>
      </c>
      <c r="CI175" s="280">
        <f>IFERROR(SUMPRODUCT(('控温被PRO-S级品'!$B$2:$B$10=$B175)*('控温被PRO-S级品'!$E$1:$BE$1=CI$1)*('控温被PRO-S级品'!$E$2:$BE$10)),0)+IFERROR(SUMPRODUCT(('冬被-S级品'!$B$2:$B$10=$B175)*('冬被-S级品'!$E$1:$AW$1=CI$1)*('冬被-S级品'!$E$2:$AW$10)),0)+IFERROR(SUMPRODUCT(('白止-S级品'!$A$2:$A$26=$B175)*('白止-S级品'!$D$1:$AV$1=CI$1)*('白止-S级品'!$D$2:$AV$26)),0)+IFERROR(SUMPRODUCT(('乐容-S级品'!$A$4:$A$32=$B175)*('乐容-S级品'!$L$3:$CA$3=CI$1)*('乐容-S级品'!$L$4:$CA$32)),0)</f>
      </c>
      <c r="CJ175" s="280">
        <f>IFERROR(SUMPRODUCT(('控温被PRO-S级品'!$B$2:$B$10=$B175)*('控温被PRO-S级品'!$E$1:$BE$1=CJ$1)*('控温被PRO-S级品'!$E$2:$BE$10)),0)+IFERROR(SUMPRODUCT(('冬被-S级品'!$B$2:$B$10=$B175)*('冬被-S级品'!$E$1:$AW$1=CJ$1)*('冬被-S级品'!$E$2:$AW$10)),0)+IFERROR(SUMPRODUCT(('白止-S级品'!$A$2:$A$26=$B175)*('白止-S级品'!$D$1:$AV$1=CJ$1)*('白止-S级品'!$D$2:$AV$26)),0)+IFERROR(SUMPRODUCT(('乐容-S级品'!$A$4:$A$32=$B175)*('乐容-S级品'!$L$3:$CA$3=CJ$1)*('乐容-S级品'!$L$4:$CA$32)),0)</f>
      </c>
      <c r="CK175" s="280">
        <f>IFERROR(SUMPRODUCT(('控温被PRO-S级品'!$B$2:$B$10=$B175)*('控温被PRO-S级品'!$E$1:$BE$1=CK$1)*('控温被PRO-S级品'!$E$2:$BE$10)),0)+IFERROR(SUMPRODUCT(('冬被-S级品'!$B$2:$B$10=$B175)*('冬被-S级品'!$E$1:$AW$1=CK$1)*('冬被-S级品'!$E$2:$AW$10)),0)+IFERROR(SUMPRODUCT(('白止-S级品'!$A$2:$A$26=$B175)*('白止-S级品'!$D$1:$AV$1=CK$1)*('白止-S级品'!$D$2:$AV$26)),0)+IFERROR(SUMPRODUCT(('乐容-S级品'!$A$4:$A$32=$B175)*('乐容-S级品'!$L$3:$CA$3=CK$1)*('乐容-S级品'!$L$4:$CA$32)),0)</f>
      </c>
      <c r="CL175" s="280">
        <f>IFERROR(SUMPRODUCT(('控温被PRO-S级品'!$B$2:$B$10=$B175)*('控温被PRO-S级品'!$E$1:$BE$1=CL$1)*('控温被PRO-S级品'!$E$2:$BE$10)),0)+IFERROR(SUMPRODUCT(('冬被-S级品'!$B$2:$B$10=$B175)*('冬被-S级品'!$E$1:$AW$1=CL$1)*('冬被-S级品'!$E$2:$AW$10)),0)+IFERROR(SUMPRODUCT(('白止-S级品'!$A$2:$A$26=$B175)*('白止-S级品'!$D$1:$AV$1=CL$1)*('白止-S级品'!$D$2:$AV$26)),0)+IFERROR(SUMPRODUCT(('乐容-S级品'!$A$4:$A$32=$B175)*('乐容-S级品'!$L$3:$CA$3=CL$1)*('乐容-S级品'!$L$4:$CA$32)),0)</f>
      </c>
      <c r="CM175" s="280">
        <f>IFERROR(SUMPRODUCT(('控温被PRO-S级品'!$B$2:$B$10=$B175)*('控温被PRO-S级品'!$E$1:$BE$1=CM$1)*('控温被PRO-S级品'!$E$2:$BE$10)),0)+IFERROR(SUMPRODUCT(('冬被-S级品'!$B$2:$B$10=$B175)*('冬被-S级品'!$E$1:$AW$1=CM$1)*('冬被-S级品'!$E$2:$AW$10)),0)+IFERROR(SUMPRODUCT(('白止-S级品'!$A$2:$A$26=$B175)*('白止-S级品'!$D$1:$AV$1=CM$1)*('白止-S级品'!$D$2:$AV$26)),0)+IFERROR(SUMPRODUCT(('乐容-S级品'!$A$4:$A$32=$B175)*('乐容-S级品'!$L$3:$CA$3=CM$1)*('乐容-S级品'!$L$4:$CA$32)),0)</f>
      </c>
      <c r="CN175" s="280">
        <f>IFERROR(SUMPRODUCT(('控温被PRO-S级品'!$B$2:$B$10=$B175)*('控温被PRO-S级品'!$E$1:$BE$1=CN$1)*('控温被PRO-S级品'!$E$2:$BE$10)),0)+IFERROR(SUMPRODUCT(('冬被-S级品'!$B$2:$B$10=$B175)*('冬被-S级品'!$E$1:$AW$1=CN$1)*('冬被-S级品'!$E$2:$AW$10)),0)+IFERROR(SUMPRODUCT(('白止-S级品'!$A$2:$A$26=$B175)*('白止-S级品'!$D$1:$AV$1=CN$1)*('白止-S级品'!$D$2:$AV$26)),0)+IFERROR(SUMPRODUCT(('乐容-S级品'!$A$4:$A$32=$B175)*('乐容-S级品'!$L$3:$CA$3=CN$1)*('乐容-S级品'!$L$4:$CA$32)),0)</f>
      </c>
      <c r="CO175" s="280">
        <f>IFERROR(SUMPRODUCT(('控温被PRO-S级品'!$B$2:$B$10=$B175)*('控温被PRO-S级品'!$E$1:$BE$1=CO$1)*('控温被PRO-S级品'!$E$2:$BE$10)),0)+IFERROR(SUMPRODUCT(('冬被-S级品'!$B$2:$B$10=$B175)*('冬被-S级品'!$E$1:$AW$1=CO$1)*('冬被-S级品'!$E$2:$AW$10)),0)+IFERROR(SUMPRODUCT(('白止-S级品'!$A$2:$A$26=$B175)*('白止-S级品'!$D$1:$AV$1=CO$1)*('白止-S级品'!$D$2:$AV$26)),0)+IFERROR(SUMPRODUCT(('乐容-S级品'!$A$4:$A$32=$B175)*('乐容-S级品'!$L$3:$CA$3=CO$1)*('乐容-S级品'!$L$4:$CA$32)),0)</f>
      </c>
      <c r="CP175" s="280">
        <f>IFERROR(SUMPRODUCT(('控温被PRO-S级品'!$B$2:$B$10=$B175)*('控温被PRO-S级品'!$E$1:$BE$1=CP$1)*('控温被PRO-S级品'!$E$2:$BE$10)),0)+IFERROR(SUMPRODUCT(('冬被-S级品'!$B$2:$B$10=$B175)*('冬被-S级品'!$E$1:$AW$1=CP$1)*('冬被-S级品'!$E$2:$AW$10)),0)+IFERROR(SUMPRODUCT(('白止-S级品'!$A$2:$A$26=$B175)*('白止-S级品'!$D$1:$AV$1=CP$1)*('白止-S级品'!$D$2:$AV$26)),0)+IFERROR(SUMPRODUCT(('乐容-S级品'!$A$4:$A$32=$B175)*('乐容-S级品'!$L$3:$CA$3=CP$1)*('乐容-S级品'!$L$4:$CA$32)),0)</f>
      </c>
      <c r="CQ175" s="280">
        <f>IFERROR(SUMPRODUCT(('控温被PRO-S级品'!$B$2:$B$10=$B175)*('控温被PRO-S级品'!$E$1:$BE$1=CQ$1)*('控温被PRO-S级品'!$E$2:$BE$10)),0)+IFERROR(SUMPRODUCT(('冬被-S级品'!$B$2:$B$10=$B175)*('冬被-S级品'!$E$1:$AW$1=CQ$1)*('冬被-S级品'!$E$2:$AW$10)),0)+IFERROR(SUMPRODUCT(('白止-S级品'!$A$2:$A$26=$B175)*('白止-S级品'!$D$1:$AV$1=CQ$1)*('白止-S级品'!$D$2:$AV$26)),0)+IFERROR(SUMPRODUCT(('乐容-S级品'!$A$4:$A$32=$B175)*('乐容-S级品'!$L$3:$CA$3=CQ$1)*('乐容-S级品'!$L$4:$CA$32)),0)</f>
      </c>
      <c r="CR175" s="280">
        <f>IFERROR(SUMPRODUCT(('控温被PRO-S级品'!$B$2:$B$10=$B175)*('控温被PRO-S级品'!$E$1:$BE$1=CR$1)*('控温被PRO-S级品'!$E$2:$BE$10)),0)+IFERROR(SUMPRODUCT(('冬被-S级品'!$B$2:$B$10=$B175)*('冬被-S级品'!$E$1:$AW$1=CR$1)*('冬被-S级品'!$E$2:$AW$10)),0)+IFERROR(SUMPRODUCT(('白止-S级品'!$A$2:$A$26=$B175)*('白止-S级品'!$D$1:$AV$1=CR$1)*('白止-S级品'!$D$2:$AV$26)),0)+IFERROR(SUMPRODUCT(('乐容-S级品'!$A$4:$A$32=$B175)*('乐容-S级品'!$L$3:$CA$3=CR$1)*('乐容-S级品'!$L$4:$CA$32)),0)</f>
      </c>
      <c r="CS175" s="280">
        <f>IFERROR(SUMPRODUCT(('控温被PRO-S级品'!$B$2:$B$10=$B175)*('控温被PRO-S级品'!$E$1:$BE$1=CS$1)*('控温被PRO-S级品'!$E$2:$BE$10)),0)+IFERROR(SUMPRODUCT(('冬被-S级品'!$B$2:$B$10=$B175)*('冬被-S级品'!$E$1:$AW$1=CS$1)*('冬被-S级品'!$E$2:$AW$10)),0)+IFERROR(SUMPRODUCT(('白止-S级品'!$A$2:$A$26=$B175)*('白止-S级品'!$D$1:$AV$1=CS$1)*('白止-S级品'!$D$2:$AV$26)),0)+IFERROR(SUMPRODUCT(('乐容-S级品'!$A$4:$A$32=$B175)*('乐容-S级品'!$L$3:$CA$3=CS$1)*('乐容-S级品'!$L$4:$CA$32)),0)</f>
      </c>
      <c r="CT175" s="280">
        <f>IFERROR(SUMPRODUCT(('控温被PRO-S级品'!$B$2:$B$10=$B175)*('控温被PRO-S级品'!$E$1:$BE$1=CT$1)*('控温被PRO-S级品'!$E$2:$BE$10)),0)+IFERROR(SUMPRODUCT(('冬被-S级品'!$B$2:$B$10=$B175)*('冬被-S级品'!$E$1:$AW$1=CT$1)*('冬被-S级品'!$E$2:$AW$10)),0)+IFERROR(SUMPRODUCT(('白止-S级品'!$A$2:$A$26=$B175)*('白止-S级品'!$D$1:$AV$1=CT$1)*('白止-S级品'!$D$2:$AV$26)),0)+IFERROR(SUMPRODUCT(('乐容-S级品'!$A$4:$A$32=$B175)*('乐容-S级品'!$L$3:$CA$3=CT$1)*('乐容-S级品'!$L$4:$CA$32)),0)</f>
      </c>
      <c r="CU175" s="280">
        <f>IFERROR(SUMPRODUCT(('控温被PRO-S级品'!$B$2:$B$10=$B175)*('控温被PRO-S级品'!$E$1:$BE$1=CU$1)*('控温被PRO-S级品'!$E$2:$BE$10)),0)+IFERROR(SUMPRODUCT(('冬被-S级品'!$B$2:$B$10=$B175)*('冬被-S级品'!$E$1:$AW$1=CU$1)*('冬被-S级品'!$E$2:$AW$10)),0)+IFERROR(SUMPRODUCT(('白止-S级品'!$A$2:$A$26=$B175)*('白止-S级品'!$D$1:$AV$1=CU$1)*('白止-S级品'!$D$2:$AV$26)),0)+IFERROR(SUMPRODUCT(('乐容-S级品'!$A$4:$A$32=$B175)*('乐容-S级品'!$L$3:$CA$3=CU$1)*('乐容-S级品'!$L$4:$CA$32)),0)</f>
      </c>
      <c r="CV175" s="280">
        <f>IFERROR(SUMPRODUCT(('控温被PRO-S级品'!$B$2:$B$10=$B175)*('控温被PRO-S级品'!$E$1:$BE$1=CV$1)*('控温被PRO-S级品'!$E$2:$BE$10)),0)+IFERROR(SUMPRODUCT(('冬被-S级品'!$B$2:$B$10=$B175)*('冬被-S级品'!$E$1:$AW$1=CV$1)*('冬被-S级品'!$E$2:$AW$10)),0)+IFERROR(SUMPRODUCT(('白止-S级品'!$A$2:$A$26=$B175)*('白止-S级品'!$D$1:$AV$1=CV$1)*('白止-S级品'!$D$2:$AV$26)),0)+IFERROR(SUMPRODUCT(('乐容-S级品'!$A$4:$A$32=$B175)*('乐容-S级品'!$L$3:$CA$3=CV$1)*('乐容-S级品'!$L$4:$CA$32)),0)</f>
      </c>
      <c r="CW175" s="280">
        <f>IFERROR(SUMPRODUCT(('控温被PRO-S级品'!$B$2:$B$10=$B175)*('控温被PRO-S级品'!$E$1:$BE$1=CW$1)*('控温被PRO-S级品'!$E$2:$BE$10)),0)+IFERROR(SUMPRODUCT(('冬被-S级品'!$B$2:$B$10=$B175)*('冬被-S级品'!$E$1:$AW$1=CW$1)*('冬被-S级品'!$E$2:$AW$10)),0)+IFERROR(SUMPRODUCT(('白止-S级品'!$A$2:$A$26=$B175)*('白止-S级品'!$D$1:$AV$1=CW$1)*('白止-S级品'!$D$2:$AV$26)),0)+IFERROR(SUMPRODUCT(('乐容-S级品'!$A$4:$A$32=$B175)*('乐容-S级品'!$L$3:$CA$3=CW$1)*('乐容-S级品'!$L$4:$CA$32)),0)</f>
      </c>
      <c r="CX175" s="280">
        <f>IFERROR(SUMPRODUCT(('控温被PRO-S级品'!$B$2:$B$10=$B175)*('控温被PRO-S级品'!$E$1:$BE$1=CX$1)*('控温被PRO-S级品'!$E$2:$BE$10)),0)+IFERROR(SUMPRODUCT(('冬被-S级品'!$B$2:$B$10=$B175)*('冬被-S级品'!$E$1:$AW$1=CX$1)*('冬被-S级品'!$E$2:$AW$10)),0)+IFERROR(SUMPRODUCT(('白止-S级品'!$A$2:$A$26=$B175)*('白止-S级品'!$D$1:$AV$1=CX$1)*('白止-S级品'!$D$2:$AV$26)),0)+IFERROR(SUMPRODUCT(('乐容-S级品'!$A$4:$A$32=$B175)*('乐容-S级品'!$L$3:$CA$3=CX$1)*('乐容-S级品'!$L$4:$CA$32)),0)</f>
      </c>
      <c r="CY175" s="280">
        <f>IFERROR(SUMPRODUCT(('控温被PRO-S级品'!$B$2:$B$10=$B175)*('控温被PRO-S级品'!$E$1:$BE$1=CY$1)*('控温被PRO-S级品'!$E$2:$BE$10)),0)+IFERROR(SUMPRODUCT(('冬被-S级品'!$B$2:$B$10=$B175)*('冬被-S级品'!$E$1:$AW$1=CY$1)*('冬被-S级品'!$E$2:$AW$10)),0)+IFERROR(SUMPRODUCT(('白止-S级品'!$A$2:$A$26=$B175)*('白止-S级品'!$D$1:$AV$1=CY$1)*('白止-S级品'!$D$2:$AV$26)),0)+IFERROR(SUMPRODUCT(('乐容-S级品'!$A$4:$A$32=$B175)*('乐容-S级品'!$L$3:$CA$3=CY$1)*('乐容-S级品'!$L$4:$CA$32)),0)</f>
      </c>
      <c r="CZ175" s="280">
        <f>IFERROR(SUMPRODUCT(('控温被PRO-S级品'!$B$2:$B$10=$B175)*('控温被PRO-S级品'!$E$1:$BE$1=CZ$1)*('控温被PRO-S级品'!$E$2:$BE$10)),0)+IFERROR(SUMPRODUCT(('冬被-S级品'!$B$2:$B$10=$B175)*('冬被-S级品'!$E$1:$AW$1=CZ$1)*('冬被-S级品'!$E$2:$AW$10)),0)+IFERROR(SUMPRODUCT(('白止-S级品'!$A$2:$A$26=$B175)*('白止-S级品'!$D$1:$AV$1=CZ$1)*('白止-S级品'!$D$2:$AV$26)),0)+IFERROR(SUMPRODUCT(('乐容-S级品'!$A$4:$A$32=$B175)*('乐容-S级品'!$L$3:$CA$3=CZ$1)*('乐容-S级品'!$L$4:$CA$32)),0)</f>
      </c>
      <c r="DA175" s="280">
        <f>IFERROR(SUMPRODUCT(('控温被PRO-S级品'!$B$2:$B$10=$B175)*('控温被PRO-S级品'!$E$1:$BE$1=DA$1)*('控温被PRO-S级品'!$E$2:$BE$10)),0)+IFERROR(SUMPRODUCT(('冬被-S级品'!$B$2:$B$10=$B175)*('冬被-S级品'!$E$1:$AW$1=DA$1)*('冬被-S级品'!$E$2:$AW$10)),0)+IFERROR(SUMPRODUCT(('白止-S级品'!$A$2:$A$26=$B175)*('白止-S级品'!$D$1:$AV$1=DA$1)*('白止-S级品'!$D$2:$AV$26)),0)+IFERROR(SUMPRODUCT(('乐容-S级品'!$A$4:$A$32=$B175)*('乐容-S级品'!$L$3:$CA$3=DA$1)*('乐容-S级品'!$L$4:$CA$32)),0)</f>
      </c>
      <c r="DB175" s="280">
        <f>IFERROR(SUMPRODUCT(('控温被PRO-S级品'!$B$2:$B$10=$B175)*('控温被PRO-S级品'!$E$1:$BE$1=DB$1)*('控温被PRO-S级品'!$E$2:$BE$10)),0)+IFERROR(SUMPRODUCT(('冬被-S级品'!$B$2:$B$10=$B175)*('冬被-S级品'!$E$1:$AW$1=DB$1)*('冬被-S级品'!$E$2:$AW$10)),0)+IFERROR(SUMPRODUCT(('白止-S级品'!$A$2:$A$26=$B175)*('白止-S级品'!$D$1:$AV$1=DB$1)*('白止-S级品'!$D$2:$AV$26)),0)+IFERROR(SUMPRODUCT(('乐容-S级品'!$A$4:$A$32=$B175)*('乐容-S级品'!$L$3:$CA$3=DB$1)*('乐容-S级品'!$L$4:$CA$32)),0)</f>
      </c>
      <c r="DC175" s="280">
        <f>IFERROR(SUMPRODUCT(('控温被PRO-S级品'!$B$2:$B$10=$B175)*('控温被PRO-S级品'!$E$1:$BE$1=DC$1)*('控温被PRO-S级品'!$E$2:$BE$10)),0)+IFERROR(SUMPRODUCT(('冬被-S级品'!$B$2:$B$10=$B175)*('冬被-S级品'!$E$1:$AW$1=DC$1)*('冬被-S级品'!$E$2:$AW$10)),0)+IFERROR(SUMPRODUCT(('白止-S级品'!$A$2:$A$26=$B175)*('白止-S级品'!$D$1:$AV$1=DC$1)*('白止-S级品'!$D$2:$AV$26)),0)+IFERROR(SUMPRODUCT(('乐容-S级品'!$A$4:$A$32=$B175)*('乐容-S级品'!$L$3:$CA$3=DC$1)*('乐容-S级品'!$L$4:$CA$32)),0)</f>
      </c>
      <c r="DD175" s="280">
        <f>IFERROR(SUMPRODUCT(('控温被PRO-S级品'!$B$2:$B$10=$B175)*('控温被PRO-S级品'!$E$1:$BE$1=DD$1)*('控温被PRO-S级品'!$E$2:$BE$10)),0)+IFERROR(SUMPRODUCT(('冬被-S级品'!$B$2:$B$10=$B175)*('冬被-S级品'!$E$1:$AW$1=DD$1)*('冬被-S级品'!$E$2:$AW$10)),0)+IFERROR(SUMPRODUCT(('白止-S级品'!$A$2:$A$26=$B175)*('白止-S级品'!$D$1:$AV$1=DD$1)*('白止-S级品'!$D$2:$AV$26)),0)+IFERROR(SUMPRODUCT(('乐容-S级品'!$A$4:$A$32=$B175)*('乐容-S级品'!$L$3:$CA$3=DD$1)*('乐容-S级品'!$L$4:$CA$32)),0)</f>
      </c>
      <c r="DE175" s="280">
        <f>IFERROR(SUMPRODUCT(('控温被PRO-S级品'!$B$2:$B$10=$B175)*('控温被PRO-S级品'!$E$1:$BE$1=DE$1)*('控温被PRO-S级品'!$E$2:$BE$10)),0)+IFERROR(SUMPRODUCT(('冬被-S级品'!$B$2:$B$10=$B175)*('冬被-S级品'!$E$1:$AW$1=DE$1)*('冬被-S级品'!$E$2:$AW$10)),0)+IFERROR(SUMPRODUCT(('白止-S级品'!$A$2:$A$26=$B175)*('白止-S级品'!$D$1:$AV$1=DE$1)*('白止-S级品'!$D$2:$AV$26)),0)+IFERROR(SUMPRODUCT(('乐容-S级品'!$A$4:$A$32=$B175)*('乐容-S级品'!$L$3:$CA$3=DE$1)*('乐容-S级品'!$L$4:$CA$32)),0)</f>
      </c>
      <c r="DF175" s="280">
        <f>IFERROR(SUMPRODUCT(('控温被PRO-S级品'!$B$2:$B$10=$B175)*('控温被PRO-S级品'!$E$1:$BE$1=DF$1)*('控温被PRO-S级品'!$E$2:$BE$10)),0)+IFERROR(SUMPRODUCT(('冬被-S级品'!$B$2:$B$10=$B175)*('冬被-S级品'!$E$1:$AW$1=DF$1)*('冬被-S级品'!$E$2:$AW$10)),0)+IFERROR(SUMPRODUCT(('白止-S级品'!$A$2:$A$26=$B175)*('白止-S级品'!$D$1:$AV$1=DF$1)*('白止-S级品'!$D$2:$AV$26)),0)+IFERROR(SUMPRODUCT(('乐容-S级品'!$A$4:$A$32=$B175)*('乐容-S级品'!$L$3:$CA$3=DF$1)*('乐容-S级品'!$L$4:$CA$32)),0)</f>
      </c>
      <c r="DG175" s="280">
        <f>IFERROR(SUMPRODUCT(('控温被PRO-S级品'!$B$2:$B$10=$B175)*('控温被PRO-S级品'!$E$1:$BE$1=DG$1)*('控温被PRO-S级品'!$E$2:$BE$10)),0)+IFERROR(SUMPRODUCT(('冬被-S级品'!$B$2:$B$10=$B175)*('冬被-S级品'!$E$1:$AW$1=DG$1)*('冬被-S级品'!$E$2:$AW$10)),0)+IFERROR(SUMPRODUCT(('白止-S级品'!$A$2:$A$26=$B175)*('白止-S级品'!$D$1:$AV$1=DG$1)*('白止-S级品'!$D$2:$AV$26)),0)+IFERROR(SUMPRODUCT(('乐容-S级品'!$A$4:$A$32=$B175)*('乐容-S级品'!$L$3:$CA$3=DG$1)*('乐容-S级品'!$L$4:$CA$32)),0)</f>
      </c>
      <c r="DH175" s="280">
        <f>IFERROR(SUMPRODUCT(('控温被PRO-S级品'!$B$2:$B$10=$B175)*('控温被PRO-S级品'!$E$1:$BE$1=DH$1)*('控温被PRO-S级品'!$E$2:$BE$10)),0)+IFERROR(SUMPRODUCT(('冬被-S级品'!$B$2:$B$10=$B175)*('冬被-S级品'!$E$1:$AW$1=DH$1)*('冬被-S级品'!$E$2:$AW$10)),0)+IFERROR(SUMPRODUCT(('白止-S级品'!$A$2:$A$26=$B175)*('白止-S级品'!$D$1:$AV$1=DH$1)*('白止-S级品'!$D$2:$AV$26)),0)+IFERROR(SUMPRODUCT(('乐容-S级品'!$A$4:$A$32=$B175)*('乐容-S级品'!$L$3:$CA$3=DH$1)*('乐容-S级品'!$L$4:$CA$32)),0)</f>
      </c>
      <c r="DI175" s="280">
        <f>IFERROR(SUMPRODUCT(('控温被PRO-S级品'!$B$2:$B$10=$B175)*('控温被PRO-S级品'!$E$1:$BE$1=DI$1)*('控温被PRO-S级品'!$E$2:$BE$10)),0)+IFERROR(SUMPRODUCT(('冬被-S级品'!$B$2:$B$10=$B175)*('冬被-S级品'!$E$1:$AW$1=DI$1)*('冬被-S级品'!$E$2:$AW$10)),0)+IFERROR(SUMPRODUCT(('白止-S级品'!$A$2:$A$26=$B175)*('白止-S级品'!$D$1:$AV$1=DI$1)*('白止-S级品'!$D$2:$AV$26)),0)+IFERROR(SUMPRODUCT(('乐容-S级品'!$A$4:$A$32=$B175)*('乐容-S级品'!$L$3:$CA$3=DI$1)*('乐容-S级品'!$L$4:$CA$32)),0)</f>
      </c>
      <c r="DJ175" s="280">
        <f>IFERROR(SUMPRODUCT(('控温被PRO-S级品'!$B$2:$B$10=$B175)*('控温被PRO-S级品'!$E$1:$BE$1=DJ$1)*('控温被PRO-S级品'!$E$2:$BE$10)),0)+IFERROR(SUMPRODUCT(('冬被-S级品'!$B$2:$B$10=$B175)*('冬被-S级品'!$E$1:$AW$1=DJ$1)*('冬被-S级品'!$E$2:$AW$10)),0)+IFERROR(SUMPRODUCT(('白止-S级品'!$A$2:$A$26=$B175)*('白止-S级品'!$D$1:$AV$1=DJ$1)*('白止-S级品'!$D$2:$AV$26)),0)+IFERROR(SUMPRODUCT(('乐容-S级品'!$A$4:$A$32=$B175)*('乐容-S级品'!$L$3:$CA$3=DJ$1)*('乐容-S级品'!$L$4:$CA$32)),0)</f>
      </c>
      <c r="DK175" s="280"/>
      <c r="DL175" s="280"/>
      <c r="DM175" s="280"/>
      <c r="DN175" s="280"/>
      <c r="DO175" s="280"/>
      <c r="DP175" s="280"/>
      <c r="DQ175" s="280"/>
      <c r="DR175" s="280"/>
      <c r="DS175" s="280"/>
      <c r="DT175" s="280"/>
      <c r="DU175" s="280"/>
      <c r="DV175" s="280"/>
      <c r="DW175" s="280">
        <f>VLOOKUP(B175,'系统编码规格'!A:C,3,FALSE)</f>
      </c>
      <c r="DX175" s="280"/>
      <c r="DY175" s="280"/>
      <c r="DZ175" s="280"/>
      <c r="EA175" s="280"/>
      <c r="EB175" s="280"/>
      <c r="EC175" s="280"/>
      <c r="ED175" s="280"/>
      <c r="EE175" s="280"/>
      <c r="EF175" s="280"/>
      <c r="EG175" s="280"/>
      <c r="EH175" s="280"/>
      <c r="EI175" s="280"/>
      <c r="EJ175" s="280"/>
      <c r="EK175" s="280"/>
      <c r="EL175" s="280"/>
      <c r="EM175" s="280"/>
      <c r="EN175" s="280"/>
      <c r="EO175" s="280"/>
      <c r="EP175" s="280"/>
      <c r="EQ175" s="280"/>
      <c r="ER175" s="280"/>
      <c r="ES175" s="280"/>
      <c r="ET175" s="280"/>
      <c r="EU175" s="280"/>
      <c r="EV175" s="280"/>
      <c r="EW175" s="280"/>
      <c r="EX175" s="280"/>
      <c r="EY175" s="280"/>
      <c r="EZ175" s="280"/>
      <c r="FA175" s="280"/>
      <c r="FB175" s="280"/>
      <c r="FC175" s="280"/>
      <c r="FD175" s="280"/>
      <c r="FE175" s="280"/>
      <c r="FF175" s="280"/>
      <c r="FG175" s="280"/>
      <c r="FH175" s="280"/>
      <c r="FI175" s="280"/>
      <c r="FJ175" s="280"/>
      <c r="FK175" s="280"/>
      <c r="FL175" s="280"/>
      <c r="FM175" s="280"/>
      <c r="FN175" s="280"/>
      <c r="FO175" s="280"/>
      <c r="FP175" s="280"/>
      <c r="FQ175" s="280"/>
      <c r="FR175" s="280"/>
      <c r="FS175" s="280"/>
      <c r="FT175" s="280"/>
      <c r="FU175" s="280"/>
      <c r="FV175" s="280"/>
      <c r="FW175" s="280"/>
      <c r="FX175" s="280"/>
      <c r="FY175" s="280"/>
      <c r="FZ175" s="280"/>
      <c r="GA175" s="280"/>
      <c r="GB175" s="280"/>
      <c r="GC175" s="280"/>
      <c r="GD175" s="280"/>
      <c r="GE175" s="280"/>
      <c r="GF175" s="280"/>
      <c r="GG175" s="280"/>
      <c r="GH175" s="280"/>
      <c r="GI175" s="280"/>
      <c r="GJ175" s="280"/>
      <c r="GK175" s="280"/>
      <c r="GL175" s="280"/>
      <c r="GM175" s="280"/>
      <c r="GN175" s="280"/>
      <c r="GO175" s="280"/>
      <c r="GP175" s="280"/>
      <c r="GQ175" s="280"/>
      <c r="GR175" s="280"/>
      <c r="GS175" s="280"/>
      <c r="GT175" s="280"/>
      <c r="GU175" s="280"/>
      <c r="GV175" s="280"/>
    </row>
    <row r="176">
      <c r="A176" s="309" t="str">
        <v>白止</v>
      </c>
      <c r="B176" s="310" t="str">
        <v>0401100038-1</v>
      </c>
      <c r="C176" s="309" t="str">
        <v>亚朵星球 长绒棉毛巾</v>
      </c>
      <c r="D176" s="309" t="str">
        <v>白色 40×75cm</v>
      </c>
      <c r="E176">
        <f>SUM(F176:GX176)</f>
      </c>
      <c r="F176" s="280">
        <f>IFERROR(SUMPRODUCT(('控温被PRO-S级品'!$B$2:$B$10=$B176)*('控温被PRO-S级品'!$E$1:$BE$1=F$1)*('控温被PRO-S级品'!$E$2:$BE$10)),0)+IFERROR(SUMPRODUCT(('冬被-S级品'!$B$2:$B$10=$B176)*('冬被-S级品'!$E$1:$AW$1=F$1)*('冬被-S级品'!$E$2:$AW$10)),0)+IFERROR(SUMPRODUCT(('白止-S级品'!$A$2:$A$26=$B176)*('白止-S级品'!$D$1:$AV$1=F$1)*('白止-S级品'!$D$2:$AV$26)),0)+IFERROR(SUMPRODUCT(('乐容-S级品'!$A$4:$A$32=$B176)*('乐容-S级品'!$L$3:$CA$3=F$1)*('乐容-S级品'!$L$4:$CA$32)),0)</f>
      </c>
      <c r="G176" s="280">
        <f>IFERROR(SUMPRODUCT(('控温被PRO-S级品'!$B$2:$B$10=$B176)*('控温被PRO-S级品'!$E$1:$BE$1=G$1)*('控温被PRO-S级品'!$E$2:$BE$10)),0)+IFERROR(SUMPRODUCT(('冬被-S级品'!$B$2:$B$10=$B176)*('冬被-S级品'!$E$1:$AW$1=G$1)*('冬被-S级品'!$E$2:$AW$10)),0)+IFERROR(SUMPRODUCT(('白止-S级品'!$A$2:$A$26=$B176)*('白止-S级品'!$D$1:$AV$1=G$1)*('白止-S级品'!$D$2:$AV$26)),0)+IFERROR(SUMPRODUCT(('乐容-S级品'!$A$4:$A$32=$B176)*('乐容-S级品'!$L$3:$CA$3=G$1)*('乐容-S级品'!$L$4:$CA$32)),0)</f>
      </c>
      <c r="H176" s="280">
        <f>IFERROR(SUMPRODUCT(('控温被PRO-S级品'!$B$2:$B$10=$B176)*('控温被PRO-S级品'!$E$1:$BE$1=H$1)*('控温被PRO-S级品'!$E$2:$BE$10)),0)+IFERROR(SUMPRODUCT(('冬被-S级品'!$B$2:$B$10=$B176)*('冬被-S级品'!$E$1:$AW$1=H$1)*('冬被-S级品'!$E$2:$AW$10)),0)+IFERROR(SUMPRODUCT(('白止-S级品'!$A$2:$A$26=$B176)*('白止-S级品'!$D$1:$AV$1=H$1)*('白止-S级品'!$D$2:$AV$26)),0)+IFERROR(SUMPRODUCT(('乐容-S级品'!$A$4:$A$32=$B176)*('乐容-S级品'!$L$3:$CA$3=H$1)*('乐容-S级品'!$L$4:$CA$32)),0)</f>
      </c>
      <c r="I176" s="280">
        <f>IFERROR(SUMPRODUCT(('控温被PRO-S级品'!$B$2:$B$10=$B176)*('控温被PRO-S级品'!$E$1:$BE$1=I$1)*('控温被PRO-S级品'!$E$2:$BE$10)),0)+IFERROR(SUMPRODUCT(('冬被-S级品'!$B$2:$B$10=$B176)*('冬被-S级品'!$E$1:$AW$1=I$1)*('冬被-S级品'!$E$2:$AW$10)),0)+IFERROR(SUMPRODUCT(('白止-S级品'!$A$2:$A$26=$B176)*('白止-S级品'!$D$1:$AV$1=I$1)*('白止-S级品'!$D$2:$AV$26)),0)+IFERROR(SUMPRODUCT(('乐容-S级品'!$A$4:$A$32=$B176)*('乐容-S级品'!$L$3:$CA$3=I$1)*('乐容-S级品'!$L$4:$CA$32)),0)</f>
      </c>
      <c r="J176" s="280">
        <f>IFERROR(SUMPRODUCT(('控温被PRO-S级品'!$B$2:$B$10=$B176)*('控温被PRO-S级品'!$E$1:$BE$1=J$1)*('控温被PRO-S级品'!$E$2:$BE$10)),0)+IFERROR(SUMPRODUCT(('冬被-S级品'!$B$2:$B$10=$B176)*('冬被-S级品'!$E$1:$AW$1=J$1)*('冬被-S级品'!$E$2:$AW$10)),0)+IFERROR(SUMPRODUCT(('白止-S级品'!$A$2:$A$26=$B176)*('白止-S级品'!$D$1:$AV$1=J$1)*('白止-S级品'!$D$2:$AV$26)),0)+IFERROR(SUMPRODUCT(('乐容-S级品'!$A$4:$A$32=$B176)*('乐容-S级品'!$L$3:$CA$3=J$1)*('乐容-S级品'!$L$4:$CA$32)),0)</f>
      </c>
      <c r="K176" s="280">
        <f>IFERROR(SUMPRODUCT(('控温被PRO-S级品'!$B$2:$B$10=$B176)*('控温被PRO-S级品'!$E$1:$BE$1=K$1)*('控温被PRO-S级品'!$E$2:$BE$10)),0)+IFERROR(SUMPRODUCT(('冬被-S级品'!$B$2:$B$10=$B176)*('冬被-S级品'!$E$1:$AW$1=K$1)*('冬被-S级品'!$E$2:$AW$10)),0)+IFERROR(SUMPRODUCT(('白止-S级品'!$A$2:$A$26=$B176)*('白止-S级品'!$D$1:$AV$1=K$1)*('白止-S级品'!$D$2:$AV$26)),0)+IFERROR(SUMPRODUCT(('乐容-S级品'!$A$4:$A$32=$B176)*('乐容-S级品'!$L$3:$CA$3=K$1)*('乐容-S级品'!$L$4:$CA$32)),0)</f>
      </c>
      <c r="L176" s="280">
        <f>IFERROR(SUMPRODUCT(('控温被PRO-S级品'!$B$2:$B$10=$B176)*('控温被PRO-S级品'!$E$1:$BE$1=L$1)*('控温被PRO-S级品'!$E$2:$BE$10)),0)+IFERROR(SUMPRODUCT(('冬被-S级品'!$B$2:$B$10=$B176)*('冬被-S级品'!$E$1:$AW$1=L$1)*('冬被-S级品'!$E$2:$AW$10)),0)+IFERROR(SUMPRODUCT(('白止-S级品'!$A$2:$A$26=$B176)*('白止-S级品'!$D$1:$AV$1=L$1)*('白止-S级品'!$D$2:$AV$26)),0)+IFERROR(SUMPRODUCT(('乐容-S级品'!$A$4:$A$32=$B176)*('乐容-S级品'!$L$3:$CA$3=L$1)*('乐容-S级品'!$L$4:$CA$32)),0)</f>
      </c>
      <c r="M176" s="280">
        <f>IFERROR(SUMPRODUCT(('控温被PRO-S级品'!$B$2:$B$10=$B176)*('控温被PRO-S级品'!$E$1:$BE$1=M$1)*('控温被PRO-S级品'!$E$2:$BE$10)),0)+IFERROR(SUMPRODUCT(('冬被-S级品'!$B$2:$B$10=$B176)*('冬被-S级品'!$E$1:$AW$1=M$1)*('冬被-S级品'!$E$2:$AW$10)),0)+IFERROR(SUMPRODUCT(('白止-S级品'!$A$2:$A$26=$B176)*('白止-S级品'!$D$1:$AV$1=M$1)*('白止-S级品'!$D$2:$AV$26)),0)+IFERROR(SUMPRODUCT(('乐容-S级品'!$A$4:$A$32=$B176)*('乐容-S级品'!$L$3:$CA$3=M$1)*('乐容-S级品'!$L$4:$CA$32)),0)</f>
      </c>
      <c r="N176" s="280">
        <f>IFERROR(SUMPRODUCT(('控温被PRO-S级品'!$B$2:$B$10=$B176)*('控温被PRO-S级品'!$E$1:$BE$1=N$1)*('控温被PRO-S级品'!$E$2:$BE$10)),0)+IFERROR(SUMPRODUCT(('冬被-S级品'!$B$2:$B$10=$B176)*('冬被-S级品'!$E$1:$AW$1=N$1)*('冬被-S级品'!$E$2:$AW$10)),0)+IFERROR(SUMPRODUCT(('白止-S级品'!$A$2:$A$26=$B176)*('白止-S级品'!$D$1:$AV$1=N$1)*('白止-S级品'!$D$2:$AV$26)),0)+IFERROR(SUMPRODUCT(('乐容-S级品'!$A$4:$A$32=$B176)*('乐容-S级品'!$L$3:$CA$3=N$1)*('乐容-S级品'!$L$4:$CA$32)),0)</f>
      </c>
      <c r="O176" s="280">
        <f>IFERROR(SUMPRODUCT(('控温被PRO-S级品'!$B$2:$B$10=$B176)*('控温被PRO-S级品'!$E$1:$BE$1=O$1)*('控温被PRO-S级品'!$E$2:$BE$10)),0)+IFERROR(SUMPRODUCT(('冬被-S级品'!$B$2:$B$10=$B176)*('冬被-S级品'!$E$1:$AW$1=O$1)*('冬被-S级品'!$E$2:$AW$10)),0)+IFERROR(SUMPRODUCT(('白止-S级品'!$A$2:$A$26=$B176)*('白止-S级品'!$D$1:$AV$1=O$1)*('白止-S级品'!$D$2:$AV$26)),0)+IFERROR(SUMPRODUCT(('乐容-S级品'!$A$4:$A$32=$B176)*('乐容-S级品'!$L$3:$CA$3=O$1)*('乐容-S级品'!$L$4:$CA$32)),0)</f>
      </c>
      <c r="P176" s="280">
        <f>IFERROR(SUMPRODUCT(('控温被PRO-S级品'!$B$2:$B$10=$B176)*('控温被PRO-S级品'!$E$1:$BE$1=P$1)*('控温被PRO-S级品'!$E$2:$BE$10)),0)+IFERROR(SUMPRODUCT(('冬被-S级品'!$B$2:$B$10=$B176)*('冬被-S级品'!$E$1:$AW$1=P$1)*('冬被-S级品'!$E$2:$AW$10)),0)+IFERROR(SUMPRODUCT(('白止-S级品'!$A$2:$A$26=$B176)*('白止-S级品'!$D$1:$AV$1=P$1)*('白止-S级品'!$D$2:$AV$26)),0)+IFERROR(SUMPRODUCT(('乐容-S级品'!$A$4:$A$32=$B176)*('乐容-S级品'!$L$3:$CA$3=P$1)*('乐容-S级品'!$L$4:$CA$32)),0)</f>
      </c>
      <c r="Q176" s="280">
        <f>IFERROR(SUMPRODUCT(('控温被PRO-S级品'!$B$2:$B$10=$B176)*('控温被PRO-S级品'!$E$1:$BE$1=Q$1)*('控温被PRO-S级品'!$E$2:$BE$10)),0)+IFERROR(SUMPRODUCT(('冬被-S级品'!$B$2:$B$10=$B176)*('冬被-S级品'!$E$1:$AW$1=Q$1)*('冬被-S级品'!$E$2:$AW$10)),0)+IFERROR(SUMPRODUCT(('白止-S级品'!$A$2:$A$26=$B176)*('白止-S级品'!$D$1:$AV$1=Q$1)*('白止-S级品'!$D$2:$AV$26)),0)+IFERROR(SUMPRODUCT(('乐容-S级品'!$A$4:$A$32=$B176)*('乐容-S级品'!$L$3:$CA$3=Q$1)*('乐容-S级品'!$L$4:$CA$32)),0)</f>
      </c>
      <c r="R176" s="280">
        <f>IFERROR(SUMPRODUCT(('控温被PRO-S级品'!$B$2:$B$10=$B176)*('控温被PRO-S级品'!$E$1:$BE$1=R$1)*('控温被PRO-S级品'!$E$2:$BE$10)),0)+IFERROR(SUMPRODUCT(('冬被-S级品'!$B$2:$B$10=$B176)*('冬被-S级品'!$E$1:$AW$1=R$1)*('冬被-S级品'!$E$2:$AW$10)),0)+IFERROR(SUMPRODUCT(('白止-S级品'!$A$2:$A$26=$B176)*('白止-S级品'!$D$1:$AV$1=R$1)*('白止-S级品'!$D$2:$AV$26)),0)+IFERROR(SUMPRODUCT(('乐容-S级品'!$A$4:$A$32=$B176)*('乐容-S级品'!$L$3:$CA$3=R$1)*('乐容-S级品'!$L$4:$CA$32)),0)</f>
      </c>
      <c r="S176" s="280">
        <f>IFERROR(SUMPRODUCT(('控温被PRO-S级品'!$B$2:$B$10=$B176)*('控温被PRO-S级品'!$E$1:$BE$1=S$1)*('控温被PRO-S级品'!$E$2:$BE$10)),0)+IFERROR(SUMPRODUCT(('冬被-S级品'!$B$2:$B$10=$B176)*('冬被-S级品'!$E$1:$AW$1=S$1)*('冬被-S级品'!$E$2:$AW$10)),0)+IFERROR(SUMPRODUCT(('白止-S级品'!$A$2:$A$26=$B176)*('白止-S级品'!$D$1:$AV$1=S$1)*('白止-S级品'!$D$2:$AV$26)),0)+IFERROR(SUMPRODUCT(('乐容-S级品'!$A$4:$A$32=$B176)*('乐容-S级品'!$L$3:$CA$3=S$1)*('乐容-S级品'!$L$4:$CA$32)),0)</f>
      </c>
      <c r="T176" s="280">
        <f>IFERROR(SUMPRODUCT(('控温被PRO-S级品'!$B$2:$B$10=$B176)*('控温被PRO-S级品'!$E$1:$BE$1=T$1)*('控温被PRO-S级品'!$E$2:$BE$10)),0)+IFERROR(SUMPRODUCT(('冬被-S级品'!$B$2:$B$10=$B176)*('冬被-S级品'!$E$1:$AW$1=T$1)*('冬被-S级品'!$E$2:$AW$10)),0)+IFERROR(SUMPRODUCT(('白止-S级品'!$A$2:$A$26=$B176)*('白止-S级品'!$D$1:$AV$1=T$1)*('白止-S级品'!$D$2:$AV$26)),0)+IFERROR(SUMPRODUCT(('乐容-S级品'!$A$4:$A$32=$B176)*('乐容-S级品'!$L$3:$CA$3=T$1)*('乐容-S级品'!$L$4:$CA$32)),0)</f>
      </c>
      <c r="U176" s="280">
        <f>IFERROR(SUMPRODUCT(('控温被PRO-S级品'!$B$2:$B$10=$B176)*('控温被PRO-S级品'!$E$1:$BE$1=U$1)*('控温被PRO-S级品'!$E$2:$BE$10)),0)+IFERROR(SUMPRODUCT(('冬被-S级品'!$B$2:$B$10=$B176)*('冬被-S级品'!$E$1:$AW$1=U$1)*('冬被-S级品'!$E$2:$AW$10)),0)+IFERROR(SUMPRODUCT(('白止-S级品'!$A$2:$A$26=$B176)*('白止-S级品'!$D$1:$AV$1=U$1)*('白止-S级品'!$D$2:$AV$26)),0)+IFERROR(SUMPRODUCT(('乐容-S级品'!$A$4:$A$32=$B176)*('乐容-S级品'!$L$3:$CA$3=U$1)*('乐容-S级品'!$L$4:$CA$32)),0)</f>
      </c>
      <c r="V176" s="280">
        <f>IFERROR(SUMPRODUCT(('控温被PRO-S级品'!$B$2:$B$10=$B176)*('控温被PRO-S级品'!$E$1:$BE$1=V$1)*('控温被PRO-S级品'!$E$2:$BE$10)),0)+IFERROR(SUMPRODUCT(('冬被-S级品'!$B$2:$B$10=$B176)*('冬被-S级品'!$E$1:$AW$1=V$1)*('冬被-S级品'!$E$2:$AW$10)),0)+IFERROR(SUMPRODUCT(('白止-S级品'!$A$2:$A$26=$B176)*('白止-S级品'!$D$1:$AV$1=V$1)*('白止-S级品'!$D$2:$AV$26)),0)+IFERROR(SUMPRODUCT(('乐容-S级品'!$A$4:$A$32=$B176)*('乐容-S级品'!$L$3:$CA$3=V$1)*('乐容-S级品'!$L$4:$CA$32)),0)</f>
      </c>
      <c r="W176" s="280">
        <f>IFERROR(SUMPRODUCT(('控温被PRO-S级品'!$B$2:$B$10=$B176)*('控温被PRO-S级品'!$E$1:$BE$1=W$1)*('控温被PRO-S级品'!$E$2:$BE$10)),0)+IFERROR(SUMPRODUCT(('冬被-S级品'!$B$2:$B$10=$B176)*('冬被-S级品'!$E$1:$AW$1=W$1)*('冬被-S级品'!$E$2:$AW$10)),0)+IFERROR(SUMPRODUCT(('白止-S级品'!$A$2:$A$26=$B176)*('白止-S级品'!$D$1:$AV$1=W$1)*('白止-S级品'!$D$2:$AV$26)),0)+IFERROR(SUMPRODUCT(('乐容-S级品'!$A$4:$A$32=$B176)*('乐容-S级品'!$L$3:$CA$3=W$1)*('乐容-S级品'!$L$4:$CA$32)),0)</f>
      </c>
      <c r="X176" s="280">
        <f>IFERROR(SUMPRODUCT(('控温被PRO-S级品'!$B$2:$B$10=$B176)*('控温被PRO-S级品'!$E$1:$BE$1=X$1)*('控温被PRO-S级品'!$E$2:$BE$10)),0)+IFERROR(SUMPRODUCT(('冬被-S级品'!$B$2:$B$10=$B176)*('冬被-S级品'!$E$1:$AW$1=X$1)*('冬被-S级品'!$E$2:$AW$10)),0)+IFERROR(SUMPRODUCT(('白止-S级品'!$A$2:$A$26=$B176)*('白止-S级品'!$D$1:$AV$1=X$1)*('白止-S级品'!$D$2:$AV$26)),0)+IFERROR(SUMPRODUCT(('乐容-S级品'!$A$4:$A$32=$B176)*('乐容-S级品'!$L$3:$CA$3=X$1)*('乐容-S级品'!$L$4:$CA$32)),0)</f>
      </c>
      <c r="Y176" s="280">
        <f>IFERROR(SUMPRODUCT(('控温被PRO-S级品'!$B$2:$B$10=$B176)*('控温被PRO-S级品'!$E$1:$BE$1=Y$1)*('控温被PRO-S级品'!$E$2:$BE$10)),0)+IFERROR(SUMPRODUCT(('冬被-S级品'!$B$2:$B$10=$B176)*('冬被-S级品'!$E$1:$AW$1=Y$1)*('冬被-S级品'!$E$2:$AW$10)),0)+IFERROR(SUMPRODUCT(('白止-S级品'!$A$2:$A$26=$B176)*('白止-S级品'!$D$1:$AV$1=Y$1)*('白止-S级品'!$D$2:$AV$26)),0)+IFERROR(SUMPRODUCT(('乐容-S级品'!$A$4:$A$32=$B176)*('乐容-S级品'!$L$3:$CA$3=Y$1)*('乐容-S级品'!$L$4:$CA$32)),0)</f>
      </c>
      <c r="Z176" s="280">
        <f>IFERROR(SUMPRODUCT(('控温被PRO-S级品'!$B$2:$B$10=$B176)*('控温被PRO-S级品'!$E$1:$BE$1=Z$1)*('控温被PRO-S级品'!$E$2:$BE$10)),0)+IFERROR(SUMPRODUCT(('冬被-S级品'!$B$2:$B$10=$B176)*('冬被-S级品'!$E$1:$AW$1=Z$1)*('冬被-S级品'!$E$2:$AW$10)),0)+IFERROR(SUMPRODUCT(('白止-S级品'!$A$2:$A$26=$B176)*('白止-S级品'!$D$1:$AV$1=Z$1)*('白止-S级品'!$D$2:$AV$26)),0)+IFERROR(SUMPRODUCT(('乐容-S级品'!$A$4:$A$32=$B176)*('乐容-S级品'!$L$3:$CA$3=Z$1)*('乐容-S级品'!$L$4:$CA$32)),0)</f>
      </c>
      <c r="AA176" s="280">
        <f>IFERROR(SUMPRODUCT(('控温被PRO-S级品'!$B$2:$B$10=$B176)*('控温被PRO-S级品'!$E$1:$BE$1=AA$1)*('控温被PRO-S级品'!$E$2:$BE$10)),0)+IFERROR(SUMPRODUCT(('冬被-S级品'!$B$2:$B$10=$B176)*('冬被-S级品'!$E$1:$AW$1=AA$1)*('冬被-S级品'!$E$2:$AW$10)),0)+IFERROR(SUMPRODUCT(('白止-S级品'!$A$2:$A$26=$B176)*('白止-S级品'!$D$1:$AV$1=AA$1)*('白止-S级品'!$D$2:$AV$26)),0)+IFERROR(SUMPRODUCT(('乐容-S级品'!$A$4:$A$32=$B176)*('乐容-S级品'!$L$3:$CA$3=AA$1)*('乐容-S级品'!$L$4:$CA$32)),0)</f>
      </c>
      <c r="AB176" s="280">
        <f>IFERROR(SUMPRODUCT(('控温被PRO-S级品'!$B$2:$B$10=$B176)*('控温被PRO-S级品'!$E$1:$BE$1=AB$1)*('控温被PRO-S级品'!$E$2:$BE$10)),0)+IFERROR(SUMPRODUCT(('冬被-S级品'!$B$2:$B$10=$B176)*('冬被-S级品'!$E$1:$AW$1=AB$1)*('冬被-S级品'!$E$2:$AW$10)),0)+IFERROR(SUMPRODUCT(('白止-S级品'!$A$2:$A$26=$B176)*('白止-S级品'!$D$1:$AV$1=AB$1)*('白止-S级品'!$D$2:$AV$26)),0)+IFERROR(SUMPRODUCT(('乐容-S级品'!$A$4:$A$32=$B176)*('乐容-S级品'!$L$3:$CA$3=AB$1)*('乐容-S级品'!$L$4:$CA$32)),0)</f>
      </c>
      <c r="AC176" s="280">
        <f>IFERROR(SUMPRODUCT(('控温被PRO-S级品'!$B$2:$B$10=$B176)*('控温被PRO-S级品'!$E$1:$BE$1=AC$1)*('控温被PRO-S级品'!$E$2:$BE$10)),0)+IFERROR(SUMPRODUCT(('冬被-S级品'!$B$2:$B$10=$B176)*('冬被-S级品'!$E$1:$AW$1=AC$1)*('冬被-S级品'!$E$2:$AW$10)),0)+IFERROR(SUMPRODUCT(('白止-S级品'!$A$2:$A$26=$B176)*('白止-S级品'!$D$1:$AV$1=AC$1)*('白止-S级品'!$D$2:$AV$26)),0)+IFERROR(SUMPRODUCT(('乐容-S级品'!$A$4:$A$32=$B176)*('乐容-S级品'!$L$3:$CA$3=AC$1)*('乐容-S级品'!$L$4:$CA$32)),0)</f>
      </c>
      <c r="AD176" s="280">
        <f>IFERROR(SUMPRODUCT(('控温被PRO-S级品'!$B$2:$B$10=$B176)*('控温被PRO-S级品'!$E$1:$BE$1=AD$1)*('控温被PRO-S级品'!$E$2:$BE$10)),0)+IFERROR(SUMPRODUCT(('冬被-S级品'!$B$2:$B$10=$B176)*('冬被-S级品'!$E$1:$AW$1=AD$1)*('冬被-S级品'!$E$2:$AW$10)),0)+IFERROR(SUMPRODUCT(('白止-S级品'!$A$2:$A$26=$B176)*('白止-S级品'!$D$1:$AV$1=AD$1)*('白止-S级品'!$D$2:$AV$26)),0)+IFERROR(SUMPRODUCT(('乐容-S级品'!$A$4:$A$32=$B176)*('乐容-S级品'!$L$3:$CA$3=AD$1)*('乐容-S级品'!$L$4:$CA$32)),0)</f>
      </c>
      <c r="AE176" s="280">
        <f>IFERROR(SUMPRODUCT(('控温被PRO-S级品'!$B$2:$B$10=$B176)*('控温被PRO-S级品'!$E$1:$BE$1=AE$1)*('控温被PRO-S级品'!$E$2:$BE$10)),0)+IFERROR(SUMPRODUCT(('冬被-S级品'!$B$2:$B$10=$B176)*('冬被-S级品'!$E$1:$AW$1=AE$1)*('冬被-S级品'!$E$2:$AW$10)),0)+IFERROR(SUMPRODUCT(('白止-S级品'!$A$2:$A$26=$B176)*('白止-S级品'!$D$1:$AV$1=AE$1)*('白止-S级品'!$D$2:$AV$26)),0)+IFERROR(SUMPRODUCT(('乐容-S级品'!$A$4:$A$32=$B176)*('乐容-S级品'!$L$3:$CA$3=AE$1)*('乐容-S级品'!$L$4:$CA$32)),0)</f>
      </c>
      <c r="AF176" s="280">
        <f>IFERROR(SUMPRODUCT(('控温被PRO-S级品'!$B$2:$B$10=$B176)*('控温被PRO-S级品'!$E$1:$BE$1=AF$1)*('控温被PRO-S级品'!$E$2:$BE$10)),0)+IFERROR(SUMPRODUCT(('冬被-S级品'!$B$2:$B$10=$B176)*('冬被-S级品'!$E$1:$AW$1=AF$1)*('冬被-S级品'!$E$2:$AW$10)),0)+IFERROR(SUMPRODUCT(('白止-S级品'!$A$2:$A$26=$B176)*('白止-S级品'!$D$1:$AV$1=AF$1)*('白止-S级品'!$D$2:$AV$26)),0)+IFERROR(SUMPRODUCT(('乐容-S级品'!$A$4:$A$32=$B176)*('乐容-S级品'!$L$3:$CA$3=AF$1)*('乐容-S级品'!$L$4:$CA$32)),0)</f>
      </c>
      <c r="AG176" s="280">
        <f>IFERROR(SUMPRODUCT(('控温被PRO-S级品'!$B$2:$B$10=$B176)*('控温被PRO-S级品'!$E$1:$BE$1=AG$1)*('控温被PRO-S级品'!$E$2:$BE$10)),0)+IFERROR(SUMPRODUCT(('冬被-S级品'!$B$2:$B$10=$B176)*('冬被-S级品'!$E$1:$AW$1=AG$1)*('冬被-S级品'!$E$2:$AW$10)),0)+IFERROR(SUMPRODUCT(('白止-S级品'!$A$2:$A$26=$B176)*('白止-S级品'!$D$1:$AV$1=AG$1)*('白止-S级品'!$D$2:$AV$26)),0)+IFERROR(SUMPRODUCT(('乐容-S级品'!$A$4:$A$32=$B176)*('乐容-S级品'!$L$3:$CA$3=AG$1)*('乐容-S级品'!$L$4:$CA$32)),0)</f>
      </c>
      <c r="AH176" s="280">
        <f>IFERROR(SUMPRODUCT(('控温被PRO-S级品'!$B$2:$B$10=$B176)*('控温被PRO-S级品'!$E$1:$BE$1=AH$1)*('控温被PRO-S级品'!$E$2:$BE$10)),0)+IFERROR(SUMPRODUCT(('冬被-S级品'!$B$2:$B$10=$B176)*('冬被-S级品'!$E$1:$AW$1=AH$1)*('冬被-S级品'!$E$2:$AW$10)),0)+IFERROR(SUMPRODUCT(('白止-S级品'!$A$2:$A$26=$B176)*('白止-S级品'!$D$1:$AV$1=AH$1)*('白止-S级品'!$D$2:$AV$26)),0)+IFERROR(SUMPRODUCT(('乐容-S级品'!$A$4:$A$32=$B176)*('乐容-S级品'!$L$3:$CA$3=AH$1)*('乐容-S级品'!$L$4:$CA$32)),0)</f>
      </c>
      <c r="AI176" s="280">
        <f>IFERROR(SUMPRODUCT(('控温被PRO-S级品'!$B$2:$B$10=$B176)*('控温被PRO-S级品'!$E$1:$BE$1=AI$1)*('控温被PRO-S级品'!$E$2:$BE$10)),0)+IFERROR(SUMPRODUCT(('冬被-S级品'!$B$2:$B$10=$B176)*('冬被-S级品'!$E$1:$AW$1=AI$1)*('冬被-S级品'!$E$2:$AW$10)),0)+IFERROR(SUMPRODUCT(('白止-S级品'!$A$2:$A$26=$B176)*('白止-S级品'!$D$1:$AV$1=AI$1)*('白止-S级品'!$D$2:$AV$26)),0)+IFERROR(SUMPRODUCT(('乐容-S级品'!$A$4:$A$32=$B176)*('乐容-S级品'!$L$3:$CA$3=AI$1)*('乐容-S级品'!$L$4:$CA$32)),0)</f>
      </c>
      <c r="AJ176" s="280">
        <f>IFERROR(SUMPRODUCT(('控温被PRO-S级品'!$B$2:$B$10=$B176)*('控温被PRO-S级品'!$E$1:$BE$1=AJ$1)*('控温被PRO-S级品'!$E$2:$BE$10)),0)+IFERROR(SUMPRODUCT(('冬被-S级品'!$B$2:$B$10=$B176)*('冬被-S级品'!$E$1:$AW$1=AJ$1)*('冬被-S级品'!$E$2:$AW$10)),0)+IFERROR(SUMPRODUCT(('白止-S级品'!$A$2:$A$26=$B176)*('白止-S级品'!$D$1:$AV$1=AJ$1)*('白止-S级品'!$D$2:$AV$26)),0)+IFERROR(SUMPRODUCT(('乐容-S级品'!$A$4:$A$32=$B176)*('乐容-S级品'!$L$3:$CA$3=AJ$1)*('乐容-S级品'!$L$4:$CA$32)),0)</f>
      </c>
      <c r="AK176" s="280">
        <f>IFERROR(SUMPRODUCT(('控温被PRO-S级品'!$B$2:$B$10=$B176)*('控温被PRO-S级品'!$E$1:$BE$1=AK$1)*('控温被PRO-S级品'!$E$2:$BE$10)),0)+IFERROR(SUMPRODUCT(('冬被-S级品'!$B$2:$B$10=$B176)*('冬被-S级品'!$E$1:$AW$1=AK$1)*('冬被-S级品'!$E$2:$AW$10)),0)+IFERROR(SUMPRODUCT(('白止-S级品'!$A$2:$A$26=$B176)*('白止-S级品'!$D$1:$AV$1=AK$1)*('白止-S级品'!$D$2:$AV$26)),0)+IFERROR(SUMPRODUCT(('乐容-S级品'!$A$4:$A$32=$B176)*('乐容-S级品'!$L$3:$CA$3=AK$1)*('乐容-S级品'!$L$4:$CA$32)),0)</f>
      </c>
      <c r="AL176" s="280">
        <f>IFERROR(SUMPRODUCT(('控温被PRO-S级品'!$B$2:$B$10=$B176)*('控温被PRO-S级品'!$E$1:$BE$1=AL$1)*('控温被PRO-S级品'!$E$2:$BE$10)),0)+IFERROR(SUMPRODUCT(('冬被-S级品'!$B$2:$B$10=$B176)*('冬被-S级品'!$E$1:$AW$1=AL$1)*('冬被-S级品'!$E$2:$AW$10)),0)+IFERROR(SUMPRODUCT(('白止-S级品'!$A$2:$A$26=$B176)*('白止-S级品'!$D$1:$AV$1=AL$1)*('白止-S级品'!$D$2:$AV$26)),0)+IFERROR(SUMPRODUCT(('乐容-S级品'!$A$4:$A$32=$B176)*('乐容-S级品'!$L$3:$CA$3=AL$1)*('乐容-S级品'!$L$4:$CA$32)),0)</f>
      </c>
      <c r="AM176" s="280">
        <f>IFERROR(SUMPRODUCT(('控温被PRO-S级品'!$B$2:$B$10=$B176)*('控温被PRO-S级品'!$E$1:$BE$1=AM$1)*('控温被PRO-S级品'!$E$2:$BE$10)),0)+IFERROR(SUMPRODUCT(('冬被-S级品'!$B$2:$B$10=$B176)*('冬被-S级品'!$E$1:$AW$1=AM$1)*('冬被-S级品'!$E$2:$AW$10)),0)+IFERROR(SUMPRODUCT(('白止-S级品'!$A$2:$A$26=$B176)*('白止-S级品'!$D$1:$AV$1=AM$1)*('白止-S级品'!$D$2:$AV$26)),0)+IFERROR(SUMPRODUCT(('乐容-S级品'!$A$4:$A$32=$B176)*('乐容-S级品'!$L$3:$CA$3=AM$1)*('乐容-S级品'!$L$4:$CA$32)),0)</f>
      </c>
      <c r="AN176" s="280">
        <f>IFERROR(SUMPRODUCT(('控温被PRO-S级品'!$B$2:$B$10=$B176)*('控温被PRO-S级品'!$E$1:$BE$1=AN$1)*('控温被PRO-S级品'!$E$2:$BE$10)),0)+IFERROR(SUMPRODUCT(('冬被-S级品'!$B$2:$B$10=$B176)*('冬被-S级品'!$E$1:$AW$1=AN$1)*('冬被-S级品'!$E$2:$AW$10)),0)+IFERROR(SUMPRODUCT(('白止-S级品'!$A$2:$A$26=$B176)*('白止-S级品'!$D$1:$AV$1=AN$1)*('白止-S级品'!$D$2:$AV$26)),0)+IFERROR(SUMPRODUCT(('乐容-S级品'!$A$4:$A$32=$B176)*('乐容-S级品'!$L$3:$CA$3=AN$1)*('乐容-S级品'!$L$4:$CA$32)),0)</f>
      </c>
      <c r="AO176" s="280">
        <f>IFERROR(SUMPRODUCT(('控温被PRO-S级品'!$B$2:$B$10=$B176)*('控温被PRO-S级品'!$E$1:$BE$1=AO$1)*('控温被PRO-S级品'!$E$2:$BE$10)),0)+IFERROR(SUMPRODUCT(('冬被-S级品'!$B$2:$B$10=$B176)*('冬被-S级品'!$E$1:$AW$1=AO$1)*('冬被-S级品'!$E$2:$AW$10)),0)+IFERROR(SUMPRODUCT(('白止-S级品'!$A$2:$A$26=$B176)*('白止-S级品'!$D$1:$AV$1=AO$1)*('白止-S级品'!$D$2:$AV$26)),0)+IFERROR(SUMPRODUCT(('乐容-S级品'!$A$4:$A$32=$B176)*('乐容-S级品'!$L$3:$CA$3=AO$1)*('乐容-S级品'!$L$4:$CA$32)),0)</f>
      </c>
      <c r="AP176" s="280">
        <f>IFERROR(SUMPRODUCT(('控温被PRO-S级品'!$B$2:$B$10=$B176)*('控温被PRO-S级品'!$E$1:$BE$1=AP$1)*('控温被PRO-S级品'!$E$2:$BE$10)),0)+IFERROR(SUMPRODUCT(('冬被-S级品'!$B$2:$B$10=$B176)*('冬被-S级品'!$E$1:$AW$1=AP$1)*('冬被-S级品'!$E$2:$AW$10)),0)+IFERROR(SUMPRODUCT(('白止-S级品'!$A$2:$A$26=$B176)*('白止-S级品'!$D$1:$AV$1=AP$1)*('白止-S级品'!$D$2:$AV$26)),0)+IFERROR(SUMPRODUCT(('乐容-S级品'!$A$4:$A$32=$B176)*('乐容-S级品'!$L$3:$CA$3=AP$1)*('乐容-S级品'!$L$4:$CA$32)),0)</f>
      </c>
      <c r="AQ176" s="280">
        <f>IFERROR(SUMPRODUCT(('控温被PRO-S级品'!$B$2:$B$10=$B176)*('控温被PRO-S级品'!$E$1:$BE$1=AQ$1)*('控温被PRO-S级品'!$E$2:$BE$10)),0)+IFERROR(SUMPRODUCT(('冬被-S级品'!$B$2:$B$10=$B176)*('冬被-S级品'!$E$1:$AW$1=AQ$1)*('冬被-S级品'!$E$2:$AW$10)),0)+IFERROR(SUMPRODUCT(('白止-S级品'!$A$2:$A$26=$B176)*('白止-S级品'!$D$1:$AV$1=AQ$1)*('白止-S级品'!$D$2:$AV$26)),0)+IFERROR(SUMPRODUCT(('乐容-S级品'!$A$4:$A$32=$B176)*('乐容-S级品'!$L$3:$CA$3=AQ$1)*('乐容-S级品'!$L$4:$CA$32)),0)</f>
      </c>
      <c r="AR176" s="280">
        <f>IFERROR(SUMPRODUCT(('控温被PRO-S级品'!$B$2:$B$10=$B176)*('控温被PRO-S级品'!$E$1:$BE$1=AR$1)*('控温被PRO-S级品'!$E$2:$BE$10)),0)+IFERROR(SUMPRODUCT(('冬被-S级品'!$B$2:$B$10=$B176)*('冬被-S级品'!$E$1:$AW$1=AR$1)*('冬被-S级品'!$E$2:$AW$10)),0)+IFERROR(SUMPRODUCT(('白止-S级品'!$A$2:$A$26=$B176)*('白止-S级品'!$D$1:$AV$1=AR$1)*('白止-S级品'!$D$2:$AV$26)),0)+IFERROR(SUMPRODUCT(('乐容-S级品'!$A$4:$A$32=$B176)*('乐容-S级品'!$L$3:$CA$3=AR$1)*('乐容-S级品'!$L$4:$CA$32)),0)</f>
      </c>
      <c r="AS176" s="280">
        <f>IFERROR(SUMPRODUCT(('控温被PRO-S级品'!$B$2:$B$10=$B176)*('控温被PRO-S级品'!$E$1:$BE$1=AS$1)*('控温被PRO-S级品'!$E$2:$BE$10)),0)+IFERROR(SUMPRODUCT(('冬被-S级品'!$B$2:$B$10=$B176)*('冬被-S级品'!$E$1:$AW$1=AS$1)*('冬被-S级品'!$E$2:$AW$10)),0)+IFERROR(SUMPRODUCT(('白止-S级品'!$A$2:$A$26=$B176)*('白止-S级品'!$D$1:$AV$1=AS$1)*('白止-S级品'!$D$2:$AV$26)),0)+IFERROR(SUMPRODUCT(('乐容-S级品'!$A$4:$A$32=$B176)*('乐容-S级品'!$L$3:$CA$3=AS$1)*('乐容-S级品'!$L$4:$CA$32)),0)</f>
      </c>
      <c r="AT176" s="280">
        <f>IFERROR(SUMPRODUCT(('控温被PRO-S级品'!$B$2:$B$10=$B176)*('控温被PRO-S级品'!$E$1:$BE$1=AT$1)*('控温被PRO-S级品'!$E$2:$BE$10)),0)+IFERROR(SUMPRODUCT(('冬被-S级品'!$B$2:$B$10=$B176)*('冬被-S级品'!$E$1:$AW$1=AT$1)*('冬被-S级品'!$E$2:$AW$10)),0)+IFERROR(SUMPRODUCT(('白止-S级品'!$A$2:$A$26=$B176)*('白止-S级品'!$D$1:$AV$1=AT$1)*('白止-S级品'!$D$2:$AV$26)),0)+IFERROR(SUMPRODUCT(('乐容-S级品'!$A$4:$A$32=$B176)*('乐容-S级品'!$L$3:$CA$3=AT$1)*('乐容-S级品'!$L$4:$CA$32)),0)</f>
      </c>
      <c r="AU176" s="280">
        <f>IFERROR(SUMPRODUCT(('控温被PRO-S级品'!$B$2:$B$10=$B176)*('控温被PRO-S级品'!$E$1:$BE$1=AU$1)*('控温被PRO-S级品'!$E$2:$BE$10)),0)+IFERROR(SUMPRODUCT(('冬被-S级品'!$B$2:$B$10=$B176)*('冬被-S级品'!$E$1:$AW$1=AU$1)*('冬被-S级品'!$E$2:$AW$10)),0)+IFERROR(SUMPRODUCT(('白止-S级品'!$A$2:$A$26=$B176)*('白止-S级品'!$D$1:$AV$1=AU$1)*('白止-S级品'!$D$2:$AV$26)),0)+IFERROR(SUMPRODUCT(('乐容-S级品'!$A$4:$A$32=$B176)*('乐容-S级品'!$L$3:$CA$3=AU$1)*('乐容-S级品'!$L$4:$CA$32)),0)</f>
      </c>
      <c r="AV176" s="280">
        <f>IFERROR(SUMPRODUCT(('控温被PRO-S级品'!$B$2:$B$10=$B176)*('控温被PRO-S级品'!$E$1:$BE$1=AV$1)*('控温被PRO-S级品'!$E$2:$BE$10)),0)+IFERROR(SUMPRODUCT(('冬被-S级品'!$B$2:$B$10=$B176)*('冬被-S级品'!$E$1:$AW$1=AV$1)*('冬被-S级品'!$E$2:$AW$10)),0)+IFERROR(SUMPRODUCT(('白止-S级品'!$A$2:$A$26=$B176)*('白止-S级品'!$D$1:$AV$1=AV$1)*('白止-S级品'!$D$2:$AV$26)),0)+IFERROR(SUMPRODUCT(('乐容-S级品'!$A$4:$A$32=$B176)*('乐容-S级品'!$L$3:$CA$3=AV$1)*('乐容-S级品'!$L$4:$CA$32)),0)</f>
      </c>
      <c r="AW176" s="280">
        <f>IFERROR(SUMPRODUCT(('控温被PRO-S级品'!$B$2:$B$10=$B176)*('控温被PRO-S级品'!$E$1:$BE$1=AW$1)*('控温被PRO-S级品'!$E$2:$BE$10)),0)+IFERROR(SUMPRODUCT(('冬被-S级品'!$B$2:$B$10=$B176)*('冬被-S级品'!$E$1:$AW$1=AW$1)*('冬被-S级品'!$E$2:$AW$10)),0)+IFERROR(SUMPRODUCT(('白止-S级品'!$A$2:$A$26=$B176)*('白止-S级品'!$D$1:$AV$1=AW$1)*('白止-S级品'!$D$2:$AV$26)),0)+IFERROR(SUMPRODUCT(('乐容-S级品'!$A$4:$A$32=$B176)*('乐容-S级品'!$L$3:$CA$3=AW$1)*('乐容-S级品'!$L$4:$CA$32)),0)</f>
      </c>
      <c r="AX176" s="280">
        <f>IFERROR(SUMPRODUCT(('控温被PRO-S级品'!$B$2:$B$10=$B176)*('控温被PRO-S级品'!$E$1:$BE$1=AX$1)*('控温被PRO-S级品'!$E$2:$BE$10)),0)+IFERROR(SUMPRODUCT(('冬被-S级品'!$B$2:$B$10=$B176)*('冬被-S级品'!$E$1:$AW$1=AX$1)*('冬被-S级品'!$E$2:$AW$10)),0)+IFERROR(SUMPRODUCT(('白止-S级品'!$A$2:$A$26=$B176)*('白止-S级品'!$D$1:$AV$1=AX$1)*('白止-S级品'!$D$2:$AV$26)),0)+IFERROR(SUMPRODUCT(('乐容-S级品'!$A$4:$A$32=$B176)*('乐容-S级品'!$L$3:$CA$3=AX$1)*('乐容-S级品'!$L$4:$CA$32)),0)</f>
      </c>
      <c r="AY176" s="280">
        <f>IFERROR(SUMPRODUCT(('控温被PRO-S级品'!$B$2:$B$10=$B176)*('控温被PRO-S级品'!$E$1:$BE$1=AY$1)*('控温被PRO-S级品'!$E$2:$BE$10)),0)+IFERROR(SUMPRODUCT(('冬被-S级品'!$B$2:$B$10=$B176)*('冬被-S级品'!$E$1:$AW$1=AY$1)*('冬被-S级品'!$E$2:$AW$10)),0)+IFERROR(SUMPRODUCT(('白止-S级品'!$A$2:$A$26=$B176)*('白止-S级品'!$D$1:$AV$1=AY$1)*('白止-S级品'!$D$2:$AV$26)),0)+IFERROR(SUMPRODUCT(('乐容-S级品'!$A$4:$A$32=$B176)*('乐容-S级品'!$L$3:$CA$3=AY$1)*('乐容-S级品'!$L$4:$CA$32)),0)</f>
      </c>
      <c r="AZ176" s="280">
        <f>IFERROR(SUMPRODUCT(('控温被PRO-S级品'!$B$2:$B$10=$B176)*('控温被PRO-S级品'!$E$1:$BE$1=AZ$1)*('控温被PRO-S级品'!$E$2:$BE$10)),0)+IFERROR(SUMPRODUCT(('冬被-S级品'!$B$2:$B$10=$B176)*('冬被-S级品'!$E$1:$AW$1=AZ$1)*('冬被-S级品'!$E$2:$AW$10)),0)+IFERROR(SUMPRODUCT(('白止-S级品'!$A$2:$A$26=$B176)*('白止-S级品'!$D$1:$AV$1=AZ$1)*('白止-S级品'!$D$2:$AV$26)),0)+IFERROR(SUMPRODUCT(('乐容-S级品'!$A$4:$A$32=$B176)*('乐容-S级品'!$L$3:$CA$3=AZ$1)*('乐容-S级品'!$L$4:$CA$32)),0)</f>
      </c>
      <c r="BA176" s="280">
        <f>IFERROR(SUMPRODUCT(('控温被PRO-S级品'!$B$2:$B$10=$B176)*('控温被PRO-S级品'!$E$1:$BE$1=BA$1)*('控温被PRO-S级品'!$E$2:$BE$10)),0)+IFERROR(SUMPRODUCT(('冬被-S级品'!$B$2:$B$10=$B176)*('冬被-S级品'!$E$1:$AW$1=BA$1)*('冬被-S级品'!$E$2:$AW$10)),0)+IFERROR(SUMPRODUCT(('白止-S级品'!$A$2:$A$26=$B176)*('白止-S级品'!$D$1:$AV$1=BA$1)*('白止-S级品'!$D$2:$AV$26)),0)+IFERROR(SUMPRODUCT(('乐容-S级品'!$A$4:$A$32=$B176)*('乐容-S级品'!$L$3:$CA$3=BA$1)*('乐容-S级品'!$L$4:$CA$32)),0)</f>
      </c>
      <c r="BB176" s="280">
        <f>IFERROR(SUMPRODUCT(('控温被PRO-S级品'!$B$2:$B$10=$B176)*('控温被PRO-S级品'!$E$1:$BE$1=BB$1)*('控温被PRO-S级品'!$E$2:$BE$10)),0)+IFERROR(SUMPRODUCT(('冬被-S级品'!$B$2:$B$10=$B176)*('冬被-S级品'!$E$1:$AW$1=BB$1)*('冬被-S级品'!$E$2:$AW$10)),0)+IFERROR(SUMPRODUCT(('白止-S级品'!$A$2:$A$26=$B176)*('白止-S级品'!$D$1:$AV$1=BB$1)*('白止-S级品'!$D$2:$AV$26)),0)+IFERROR(SUMPRODUCT(('乐容-S级品'!$A$4:$A$32=$B176)*('乐容-S级品'!$L$3:$CA$3=BB$1)*('乐容-S级品'!$L$4:$CA$32)),0)</f>
      </c>
      <c r="BC176" s="280">
        <f>IFERROR(SUMPRODUCT(('控温被PRO-S级品'!$B$2:$B$10=$B176)*('控温被PRO-S级品'!$E$1:$BE$1=BC$1)*('控温被PRO-S级品'!$E$2:$BE$10)),0)+IFERROR(SUMPRODUCT(('冬被-S级品'!$B$2:$B$10=$B176)*('冬被-S级品'!$E$1:$AW$1=BC$1)*('冬被-S级品'!$E$2:$AW$10)),0)+IFERROR(SUMPRODUCT(('白止-S级品'!$A$2:$A$26=$B176)*('白止-S级品'!$D$1:$AV$1=BC$1)*('白止-S级品'!$D$2:$AV$26)),0)+IFERROR(SUMPRODUCT(('乐容-S级品'!$A$4:$A$32=$B176)*('乐容-S级品'!$L$3:$CA$3=BC$1)*('乐容-S级品'!$L$4:$CA$32)),0)</f>
      </c>
      <c r="BD176" s="280">
        <f>IFERROR(SUMPRODUCT(('控温被PRO-S级品'!$B$2:$B$10=$B176)*('控温被PRO-S级品'!$E$1:$BE$1=BD$1)*('控温被PRO-S级品'!$E$2:$BE$10)),0)+IFERROR(SUMPRODUCT(('冬被-S级品'!$B$2:$B$10=$B176)*('冬被-S级品'!$E$1:$AW$1=BD$1)*('冬被-S级品'!$E$2:$AW$10)),0)+IFERROR(SUMPRODUCT(('白止-S级品'!$A$2:$A$26=$B176)*('白止-S级品'!$D$1:$AV$1=BD$1)*('白止-S级品'!$D$2:$AV$26)),0)+IFERROR(SUMPRODUCT(('乐容-S级品'!$A$4:$A$32=$B176)*('乐容-S级品'!$L$3:$CA$3=BD$1)*('乐容-S级品'!$L$4:$CA$32)),0)</f>
      </c>
      <c r="BE176" s="280">
        <f>IFERROR(SUMPRODUCT(('控温被PRO-S级品'!$B$2:$B$10=$B176)*('控温被PRO-S级品'!$E$1:$BE$1=BE$1)*('控温被PRO-S级品'!$E$2:$BE$10)),0)+IFERROR(SUMPRODUCT(('冬被-S级品'!$B$2:$B$10=$B176)*('冬被-S级品'!$E$1:$AW$1=BE$1)*('冬被-S级品'!$E$2:$AW$10)),0)+IFERROR(SUMPRODUCT(('白止-S级品'!$A$2:$A$26=$B176)*('白止-S级品'!$D$1:$AV$1=BE$1)*('白止-S级品'!$D$2:$AV$26)),0)+IFERROR(SUMPRODUCT(('乐容-S级品'!$A$4:$A$32=$B176)*('乐容-S级品'!$L$3:$CA$3=BE$1)*('乐容-S级品'!$L$4:$CA$32)),0)</f>
      </c>
      <c r="BF176" s="280">
        <f>IFERROR(SUMPRODUCT(('控温被PRO-S级品'!$B$2:$B$10=$B176)*('控温被PRO-S级品'!$E$1:$BE$1=BF$1)*('控温被PRO-S级品'!$E$2:$BE$10)),0)+IFERROR(SUMPRODUCT(('冬被-S级品'!$B$2:$B$10=$B176)*('冬被-S级品'!$E$1:$AW$1=BF$1)*('冬被-S级品'!$E$2:$AW$10)),0)+IFERROR(SUMPRODUCT(('白止-S级品'!$A$2:$A$26=$B176)*('白止-S级品'!$D$1:$AV$1=BF$1)*('白止-S级品'!$D$2:$AV$26)),0)+IFERROR(SUMPRODUCT(('乐容-S级品'!$A$4:$A$32=$B176)*('乐容-S级品'!$L$3:$CA$3=BF$1)*('乐容-S级品'!$L$4:$CA$32)),0)</f>
      </c>
      <c r="BG176" s="280">
        <f>IFERROR(SUMPRODUCT(('控温被PRO-S级品'!$B$2:$B$10=$B176)*('控温被PRO-S级品'!$E$1:$BE$1=BG$1)*('控温被PRO-S级品'!$E$2:$BE$10)),0)+IFERROR(SUMPRODUCT(('冬被-S级品'!$B$2:$B$10=$B176)*('冬被-S级品'!$E$1:$AW$1=BG$1)*('冬被-S级品'!$E$2:$AW$10)),0)+IFERROR(SUMPRODUCT(('白止-S级品'!$A$2:$A$26=$B176)*('白止-S级品'!$D$1:$AV$1=BG$1)*('白止-S级品'!$D$2:$AV$26)),0)+IFERROR(SUMPRODUCT(('乐容-S级品'!$A$4:$A$32=$B176)*('乐容-S级品'!$L$3:$CA$3=BG$1)*('乐容-S级品'!$L$4:$CA$32)),0)</f>
      </c>
      <c r="BH176" s="280">
        <f>IFERROR(SUMPRODUCT(('控温被PRO-S级品'!$B$2:$B$10=$B176)*('控温被PRO-S级品'!$E$1:$BE$1=BH$1)*('控温被PRO-S级品'!$E$2:$BE$10)),0)+IFERROR(SUMPRODUCT(('冬被-S级品'!$B$2:$B$10=$B176)*('冬被-S级品'!$E$1:$AW$1=BH$1)*('冬被-S级品'!$E$2:$AW$10)),0)+IFERROR(SUMPRODUCT(('白止-S级品'!$A$2:$A$26=$B176)*('白止-S级品'!$D$1:$AV$1=BH$1)*('白止-S级品'!$D$2:$AV$26)),0)+IFERROR(SUMPRODUCT(('乐容-S级品'!$A$4:$A$32=$B176)*('乐容-S级品'!$L$3:$CA$3=BH$1)*('乐容-S级品'!$L$4:$CA$32)),0)</f>
      </c>
      <c r="BI176" s="280">
        <f>IFERROR(SUMPRODUCT(('控温被PRO-S级品'!$B$2:$B$10=$B176)*('控温被PRO-S级品'!$E$1:$BE$1=BI$1)*('控温被PRO-S级品'!$E$2:$BE$10)),0)+IFERROR(SUMPRODUCT(('冬被-S级品'!$B$2:$B$10=$B176)*('冬被-S级品'!$E$1:$AW$1=BI$1)*('冬被-S级品'!$E$2:$AW$10)),0)+IFERROR(SUMPRODUCT(('白止-S级品'!$A$2:$A$26=$B176)*('白止-S级品'!$D$1:$AV$1=BI$1)*('白止-S级品'!$D$2:$AV$26)),0)+IFERROR(SUMPRODUCT(('乐容-S级品'!$A$4:$A$32=$B176)*('乐容-S级品'!$L$3:$CA$3=BI$1)*('乐容-S级品'!$L$4:$CA$32)),0)</f>
      </c>
      <c r="BJ176" s="280">
        <f>IFERROR(SUMPRODUCT(('控温被PRO-S级品'!$B$2:$B$10=$B176)*('控温被PRO-S级品'!$E$1:$BE$1=BJ$1)*('控温被PRO-S级品'!$E$2:$BE$10)),0)+IFERROR(SUMPRODUCT(('冬被-S级品'!$B$2:$B$10=$B176)*('冬被-S级品'!$E$1:$AW$1=BJ$1)*('冬被-S级品'!$E$2:$AW$10)),0)+IFERROR(SUMPRODUCT(('白止-S级品'!$A$2:$A$26=$B176)*('白止-S级品'!$D$1:$AV$1=BJ$1)*('白止-S级品'!$D$2:$AV$26)),0)+IFERROR(SUMPRODUCT(('乐容-S级品'!$A$4:$A$32=$B176)*('乐容-S级品'!$L$3:$CA$3=BJ$1)*('乐容-S级品'!$L$4:$CA$32)),0)</f>
      </c>
      <c r="BK176" s="280">
        <f>IFERROR(SUMPRODUCT(('控温被PRO-S级品'!$B$2:$B$10=$B176)*('控温被PRO-S级品'!$E$1:$BE$1=BK$1)*('控温被PRO-S级品'!$E$2:$BE$10)),0)+IFERROR(SUMPRODUCT(('冬被-S级品'!$B$2:$B$10=$B176)*('冬被-S级品'!$E$1:$AW$1=BK$1)*('冬被-S级品'!$E$2:$AW$10)),0)+IFERROR(SUMPRODUCT(('白止-S级品'!$A$2:$A$26=$B176)*('白止-S级品'!$D$1:$AV$1=BK$1)*('白止-S级品'!$D$2:$AV$26)),0)+IFERROR(SUMPRODUCT(('乐容-S级品'!$A$4:$A$32=$B176)*('乐容-S级品'!$L$3:$CA$3=BK$1)*('乐容-S级品'!$L$4:$CA$32)),0)</f>
      </c>
      <c r="BL176" s="280">
        <f>IFERROR(SUMPRODUCT(('控温被PRO-S级品'!$B$2:$B$10=$B176)*('控温被PRO-S级品'!$E$1:$BE$1=BL$1)*('控温被PRO-S级品'!$E$2:$BE$10)),0)+IFERROR(SUMPRODUCT(('冬被-S级品'!$B$2:$B$10=$B176)*('冬被-S级品'!$E$1:$AW$1=BL$1)*('冬被-S级品'!$E$2:$AW$10)),0)+IFERROR(SUMPRODUCT(('白止-S级品'!$A$2:$A$26=$B176)*('白止-S级品'!$D$1:$AV$1=BL$1)*('白止-S级品'!$D$2:$AV$26)),0)+IFERROR(SUMPRODUCT(('乐容-S级品'!$A$4:$A$32=$B176)*('乐容-S级品'!$L$3:$CA$3=BL$1)*('乐容-S级品'!$L$4:$CA$32)),0)</f>
      </c>
      <c r="BM176" s="280">
        <f>IFERROR(SUMPRODUCT(('控温被PRO-S级品'!$B$2:$B$10=$B176)*('控温被PRO-S级品'!$E$1:$BE$1=BM$1)*('控温被PRO-S级品'!$E$2:$BE$10)),0)+IFERROR(SUMPRODUCT(('冬被-S级品'!$B$2:$B$10=$B176)*('冬被-S级品'!$E$1:$AW$1=BM$1)*('冬被-S级品'!$E$2:$AW$10)),0)+IFERROR(SUMPRODUCT(('白止-S级品'!$A$2:$A$26=$B176)*('白止-S级品'!$D$1:$AV$1=BM$1)*('白止-S级品'!$D$2:$AV$26)),0)+IFERROR(SUMPRODUCT(('乐容-S级品'!$A$4:$A$32=$B176)*('乐容-S级品'!$L$3:$CA$3=BM$1)*('乐容-S级品'!$L$4:$CA$32)),0)</f>
      </c>
      <c r="BN176" s="280">
        <f>IFERROR(SUMPRODUCT(('控温被PRO-S级品'!$B$2:$B$10=$B176)*('控温被PRO-S级品'!$E$1:$BE$1=BN$1)*('控温被PRO-S级品'!$E$2:$BE$10)),0)+IFERROR(SUMPRODUCT(('冬被-S级品'!$B$2:$B$10=$B176)*('冬被-S级品'!$E$1:$AW$1=BN$1)*('冬被-S级品'!$E$2:$AW$10)),0)+IFERROR(SUMPRODUCT(('白止-S级品'!$A$2:$A$26=$B176)*('白止-S级品'!$D$1:$AV$1=BN$1)*('白止-S级品'!$D$2:$AV$26)),0)+IFERROR(SUMPRODUCT(('乐容-S级品'!$A$4:$A$32=$B176)*('乐容-S级品'!$L$3:$CA$3=BN$1)*('乐容-S级品'!$L$4:$CA$32)),0)</f>
      </c>
      <c r="BO176" s="280">
        <f>IFERROR(SUMPRODUCT(('控温被PRO-S级品'!$B$2:$B$10=$B176)*('控温被PRO-S级品'!$E$1:$BE$1=BO$1)*('控温被PRO-S级品'!$E$2:$BE$10)),0)+IFERROR(SUMPRODUCT(('冬被-S级品'!$B$2:$B$10=$B176)*('冬被-S级品'!$E$1:$AW$1=BO$1)*('冬被-S级品'!$E$2:$AW$10)),0)+IFERROR(SUMPRODUCT(('白止-S级品'!$A$2:$A$26=$B176)*('白止-S级品'!$D$1:$AV$1=BO$1)*('白止-S级品'!$D$2:$AV$26)),0)+IFERROR(SUMPRODUCT(('乐容-S级品'!$A$4:$A$32=$B176)*('乐容-S级品'!$L$3:$CA$3=BO$1)*('乐容-S级品'!$L$4:$CA$32)),0)</f>
      </c>
      <c r="BP176" s="280">
        <f>IFERROR(SUMPRODUCT(('控温被PRO-S级品'!$B$2:$B$10=$B176)*('控温被PRO-S级品'!$E$1:$BE$1=BP$1)*('控温被PRO-S级品'!$E$2:$BE$10)),0)+IFERROR(SUMPRODUCT(('冬被-S级品'!$B$2:$B$10=$B176)*('冬被-S级品'!$E$1:$AW$1=BP$1)*('冬被-S级品'!$E$2:$AW$10)),0)+IFERROR(SUMPRODUCT(('白止-S级品'!$A$2:$A$26=$B176)*('白止-S级品'!$D$1:$AV$1=BP$1)*('白止-S级品'!$D$2:$AV$26)),0)+IFERROR(SUMPRODUCT(('乐容-S级品'!$A$4:$A$32=$B176)*('乐容-S级品'!$L$3:$CA$3=BP$1)*('乐容-S级品'!$L$4:$CA$32)),0)</f>
      </c>
      <c r="BQ176" s="280">
        <f>IFERROR(SUMPRODUCT(('控温被PRO-S级品'!$B$2:$B$10=$B176)*('控温被PRO-S级品'!$E$1:$BE$1=BQ$1)*('控温被PRO-S级品'!$E$2:$BE$10)),0)+IFERROR(SUMPRODUCT(('冬被-S级品'!$B$2:$B$10=$B176)*('冬被-S级品'!$E$1:$AW$1=BQ$1)*('冬被-S级品'!$E$2:$AW$10)),0)+IFERROR(SUMPRODUCT(('白止-S级品'!$A$2:$A$26=$B176)*('白止-S级品'!$D$1:$AV$1=BQ$1)*('白止-S级品'!$D$2:$AV$26)),0)+IFERROR(SUMPRODUCT(('乐容-S级品'!$A$4:$A$32=$B176)*('乐容-S级品'!$L$3:$CA$3=BQ$1)*('乐容-S级品'!$L$4:$CA$32)),0)</f>
      </c>
      <c r="BR176" s="280">
        <f>IFERROR(SUMPRODUCT(('控温被PRO-S级品'!$B$2:$B$10=$B176)*('控温被PRO-S级品'!$E$1:$BE$1=BR$1)*('控温被PRO-S级品'!$E$2:$BE$10)),0)+IFERROR(SUMPRODUCT(('冬被-S级品'!$B$2:$B$10=$B176)*('冬被-S级品'!$E$1:$AW$1=BR$1)*('冬被-S级品'!$E$2:$AW$10)),0)+IFERROR(SUMPRODUCT(('白止-S级品'!$A$2:$A$26=$B176)*('白止-S级品'!$D$1:$AV$1=BR$1)*('白止-S级品'!$D$2:$AV$26)),0)+IFERROR(SUMPRODUCT(('乐容-S级品'!$A$4:$A$32=$B176)*('乐容-S级品'!$L$3:$CA$3=BR$1)*('乐容-S级品'!$L$4:$CA$32)),0)</f>
      </c>
      <c r="BS176" s="280">
        <f>IFERROR(SUMPRODUCT(('控温被PRO-S级品'!$B$2:$B$10=$B176)*('控温被PRO-S级品'!$E$1:$BE$1=BS$1)*('控温被PRO-S级品'!$E$2:$BE$10)),0)+IFERROR(SUMPRODUCT(('冬被-S级品'!$B$2:$B$10=$B176)*('冬被-S级品'!$E$1:$AW$1=BS$1)*('冬被-S级品'!$E$2:$AW$10)),0)+IFERROR(SUMPRODUCT(('白止-S级品'!$A$2:$A$26=$B176)*('白止-S级品'!$D$1:$AV$1=BS$1)*('白止-S级品'!$D$2:$AV$26)),0)+IFERROR(SUMPRODUCT(('乐容-S级品'!$A$4:$A$32=$B176)*('乐容-S级品'!$L$3:$CA$3=BS$1)*('乐容-S级品'!$L$4:$CA$32)),0)</f>
      </c>
      <c r="BT176" s="280">
        <f>IFERROR(SUMPRODUCT(('控温被PRO-S级品'!$B$2:$B$10=$B176)*('控温被PRO-S级品'!$E$1:$BE$1=BT$1)*('控温被PRO-S级品'!$E$2:$BE$10)),0)+IFERROR(SUMPRODUCT(('冬被-S级品'!$B$2:$B$10=$B176)*('冬被-S级品'!$E$1:$AW$1=BT$1)*('冬被-S级品'!$E$2:$AW$10)),0)+IFERROR(SUMPRODUCT(('白止-S级品'!$A$2:$A$26=$B176)*('白止-S级品'!$D$1:$AV$1=BT$1)*('白止-S级品'!$D$2:$AV$26)),0)+IFERROR(SUMPRODUCT(('乐容-S级品'!$A$4:$A$32=$B176)*('乐容-S级品'!$L$3:$CA$3=BT$1)*('乐容-S级品'!$L$4:$CA$32)),0)</f>
      </c>
      <c r="BU176" s="280">
        <f>IFERROR(SUMPRODUCT(('控温被PRO-S级品'!$B$2:$B$10=$B176)*('控温被PRO-S级品'!$E$1:$BE$1=BU$1)*('控温被PRO-S级品'!$E$2:$BE$10)),0)+IFERROR(SUMPRODUCT(('冬被-S级品'!$B$2:$B$10=$B176)*('冬被-S级品'!$E$1:$AW$1=BU$1)*('冬被-S级品'!$E$2:$AW$10)),0)+IFERROR(SUMPRODUCT(('白止-S级品'!$A$2:$A$26=$B176)*('白止-S级品'!$D$1:$AV$1=BU$1)*('白止-S级品'!$D$2:$AV$26)),0)+IFERROR(SUMPRODUCT(('乐容-S级品'!$A$4:$A$32=$B176)*('乐容-S级品'!$L$3:$CA$3=BU$1)*('乐容-S级品'!$L$4:$CA$32)),0)</f>
      </c>
      <c r="BV176" s="280">
        <f>IFERROR(SUMPRODUCT(('控温被PRO-S级品'!$B$2:$B$10=$B176)*('控温被PRO-S级品'!$E$1:$BE$1=BV$1)*('控温被PRO-S级品'!$E$2:$BE$10)),0)+IFERROR(SUMPRODUCT(('冬被-S级品'!$B$2:$B$10=$B176)*('冬被-S级品'!$E$1:$AW$1=BV$1)*('冬被-S级品'!$E$2:$AW$10)),0)+IFERROR(SUMPRODUCT(('白止-S级品'!$A$2:$A$26=$B176)*('白止-S级品'!$D$1:$AV$1=BV$1)*('白止-S级品'!$D$2:$AV$26)),0)+IFERROR(SUMPRODUCT(('乐容-S级品'!$A$4:$A$32=$B176)*('乐容-S级品'!$L$3:$CA$3=BV$1)*('乐容-S级品'!$L$4:$CA$32)),0)</f>
      </c>
      <c r="BW176" s="280">
        <f>IFERROR(SUMPRODUCT(('控温被PRO-S级品'!$B$2:$B$10=$B176)*('控温被PRO-S级品'!$E$1:$BE$1=BW$1)*('控温被PRO-S级品'!$E$2:$BE$10)),0)+IFERROR(SUMPRODUCT(('冬被-S级品'!$B$2:$B$10=$B176)*('冬被-S级品'!$E$1:$AW$1=BW$1)*('冬被-S级品'!$E$2:$AW$10)),0)+IFERROR(SUMPRODUCT(('白止-S级品'!$A$2:$A$26=$B176)*('白止-S级品'!$D$1:$AV$1=BW$1)*('白止-S级品'!$D$2:$AV$26)),0)+IFERROR(SUMPRODUCT(('乐容-S级品'!$A$4:$A$32=$B176)*('乐容-S级品'!$L$3:$CA$3=BW$1)*('乐容-S级品'!$L$4:$CA$32)),0)</f>
      </c>
      <c r="BX176" s="280">
        <f>IFERROR(SUMPRODUCT(('控温被PRO-S级品'!$B$2:$B$10=$B176)*('控温被PRO-S级品'!$E$1:$BE$1=BX$1)*('控温被PRO-S级品'!$E$2:$BE$10)),0)+IFERROR(SUMPRODUCT(('冬被-S级品'!$B$2:$B$10=$B176)*('冬被-S级品'!$E$1:$AW$1=BX$1)*('冬被-S级品'!$E$2:$AW$10)),0)+IFERROR(SUMPRODUCT(('白止-S级品'!$A$2:$A$26=$B176)*('白止-S级品'!$D$1:$AV$1=BX$1)*('白止-S级品'!$D$2:$AV$26)),0)+IFERROR(SUMPRODUCT(('乐容-S级品'!$A$4:$A$32=$B176)*('乐容-S级品'!$L$3:$CA$3=BX$1)*('乐容-S级品'!$L$4:$CA$32)),0)</f>
      </c>
      <c r="BY176" s="280">
        <f>IFERROR(SUMPRODUCT(('控温被PRO-S级品'!$B$2:$B$10=$B176)*('控温被PRO-S级品'!$E$1:$BE$1=BY$1)*('控温被PRO-S级品'!$E$2:$BE$10)),0)+IFERROR(SUMPRODUCT(('冬被-S级品'!$B$2:$B$10=$B176)*('冬被-S级品'!$E$1:$AW$1=BY$1)*('冬被-S级品'!$E$2:$AW$10)),0)+IFERROR(SUMPRODUCT(('白止-S级品'!$A$2:$A$26=$B176)*('白止-S级品'!$D$1:$AV$1=BY$1)*('白止-S级品'!$D$2:$AV$26)),0)+IFERROR(SUMPRODUCT(('乐容-S级品'!$A$4:$A$32=$B176)*('乐容-S级品'!$L$3:$CA$3=BY$1)*('乐容-S级品'!$L$4:$CA$32)),0)</f>
      </c>
      <c r="BZ176" s="280">
        <f>IFERROR(SUMPRODUCT(('控温被PRO-S级品'!$B$2:$B$10=$B176)*('控温被PRO-S级品'!$E$1:$BE$1=BZ$1)*('控温被PRO-S级品'!$E$2:$BE$10)),0)+IFERROR(SUMPRODUCT(('冬被-S级品'!$B$2:$B$10=$B176)*('冬被-S级品'!$E$1:$AW$1=BZ$1)*('冬被-S级品'!$E$2:$AW$10)),0)+IFERROR(SUMPRODUCT(('白止-S级品'!$A$2:$A$26=$B176)*('白止-S级品'!$D$1:$AV$1=BZ$1)*('白止-S级品'!$D$2:$AV$26)),0)+IFERROR(SUMPRODUCT(('乐容-S级品'!$A$4:$A$32=$B176)*('乐容-S级品'!$L$3:$CA$3=BZ$1)*('乐容-S级品'!$L$4:$CA$32)),0)</f>
      </c>
      <c r="CA176" s="280">
        <f>IFERROR(SUMPRODUCT(('控温被PRO-S级品'!$B$2:$B$10=$B176)*('控温被PRO-S级品'!$E$1:$BE$1=CA$1)*('控温被PRO-S级品'!$E$2:$BE$10)),0)+IFERROR(SUMPRODUCT(('冬被-S级品'!$B$2:$B$10=$B176)*('冬被-S级品'!$E$1:$AW$1=CA$1)*('冬被-S级品'!$E$2:$AW$10)),0)+IFERROR(SUMPRODUCT(('白止-S级品'!$A$2:$A$26=$B176)*('白止-S级品'!$D$1:$AV$1=CA$1)*('白止-S级品'!$D$2:$AV$26)),0)+IFERROR(SUMPRODUCT(('乐容-S级品'!$A$4:$A$32=$B176)*('乐容-S级品'!$L$3:$CA$3=CA$1)*('乐容-S级品'!$L$4:$CA$32)),0)</f>
      </c>
      <c r="CB176" s="280">
        <f>IFERROR(SUMPRODUCT(('控温被PRO-S级品'!$B$2:$B$10=$B176)*('控温被PRO-S级品'!$E$1:$BE$1=CB$1)*('控温被PRO-S级品'!$E$2:$BE$10)),0)+IFERROR(SUMPRODUCT(('冬被-S级品'!$B$2:$B$10=$B176)*('冬被-S级品'!$E$1:$AW$1=CB$1)*('冬被-S级品'!$E$2:$AW$10)),0)+IFERROR(SUMPRODUCT(('白止-S级品'!$A$2:$A$26=$B176)*('白止-S级品'!$D$1:$AV$1=CB$1)*('白止-S级品'!$D$2:$AV$26)),0)+IFERROR(SUMPRODUCT(('乐容-S级品'!$A$4:$A$32=$B176)*('乐容-S级品'!$L$3:$CA$3=CB$1)*('乐容-S级品'!$L$4:$CA$32)),0)</f>
      </c>
      <c r="CC176" s="280">
        <f>IFERROR(SUMPRODUCT(('控温被PRO-S级品'!$B$2:$B$10=$B176)*('控温被PRO-S级品'!$E$1:$BE$1=CC$1)*('控温被PRO-S级品'!$E$2:$BE$10)),0)+IFERROR(SUMPRODUCT(('冬被-S级品'!$B$2:$B$10=$B176)*('冬被-S级品'!$E$1:$AW$1=CC$1)*('冬被-S级品'!$E$2:$AW$10)),0)+IFERROR(SUMPRODUCT(('白止-S级品'!$A$2:$A$26=$B176)*('白止-S级品'!$D$1:$AV$1=CC$1)*('白止-S级品'!$D$2:$AV$26)),0)+IFERROR(SUMPRODUCT(('乐容-S级品'!$A$4:$A$32=$B176)*('乐容-S级品'!$L$3:$CA$3=CC$1)*('乐容-S级品'!$L$4:$CA$32)),0)</f>
      </c>
      <c r="CD176" s="280">
        <f>IFERROR(SUMPRODUCT(('控温被PRO-S级品'!$B$2:$B$10=$B176)*('控温被PRO-S级品'!$E$1:$BE$1=CD$1)*('控温被PRO-S级品'!$E$2:$BE$10)),0)+IFERROR(SUMPRODUCT(('冬被-S级品'!$B$2:$B$10=$B176)*('冬被-S级品'!$E$1:$AW$1=CD$1)*('冬被-S级品'!$E$2:$AW$10)),0)+IFERROR(SUMPRODUCT(('白止-S级品'!$A$2:$A$26=$B176)*('白止-S级品'!$D$1:$AV$1=CD$1)*('白止-S级品'!$D$2:$AV$26)),0)+IFERROR(SUMPRODUCT(('乐容-S级品'!$A$4:$A$32=$B176)*('乐容-S级品'!$L$3:$CA$3=CD$1)*('乐容-S级品'!$L$4:$CA$32)),0)</f>
      </c>
      <c r="CE176" s="280">
        <f>IFERROR(SUMPRODUCT(('控温被PRO-S级品'!$B$2:$B$10=$B176)*('控温被PRO-S级品'!$E$1:$BE$1=CE$1)*('控温被PRO-S级品'!$E$2:$BE$10)),0)+IFERROR(SUMPRODUCT(('冬被-S级品'!$B$2:$B$10=$B176)*('冬被-S级品'!$E$1:$AW$1=CE$1)*('冬被-S级品'!$E$2:$AW$10)),0)+IFERROR(SUMPRODUCT(('白止-S级品'!$A$2:$A$26=$B176)*('白止-S级品'!$D$1:$AV$1=CE$1)*('白止-S级品'!$D$2:$AV$26)),0)+IFERROR(SUMPRODUCT(('乐容-S级品'!$A$4:$A$32=$B176)*('乐容-S级品'!$L$3:$CA$3=CE$1)*('乐容-S级品'!$L$4:$CA$32)),0)</f>
      </c>
      <c r="CF176" s="280">
        <f>IFERROR(SUMPRODUCT(('控温被PRO-S级品'!$B$2:$B$10=$B176)*('控温被PRO-S级品'!$E$1:$BE$1=CF$1)*('控温被PRO-S级品'!$E$2:$BE$10)),0)+IFERROR(SUMPRODUCT(('冬被-S级品'!$B$2:$B$10=$B176)*('冬被-S级品'!$E$1:$AW$1=CF$1)*('冬被-S级品'!$E$2:$AW$10)),0)+IFERROR(SUMPRODUCT(('白止-S级品'!$A$2:$A$26=$B176)*('白止-S级品'!$D$1:$AV$1=CF$1)*('白止-S级品'!$D$2:$AV$26)),0)+IFERROR(SUMPRODUCT(('乐容-S级品'!$A$4:$A$32=$B176)*('乐容-S级品'!$L$3:$CA$3=CF$1)*('乐容-S级品'!$L$4:$CA$32)),0)</f>
      </c>
      <c r="CG176" s="280">
        <f>IFERROR(SUMPRODUCT(('控温被PRO-S级品'!$B$2:$B$10=$B176)*('控温被PRO-S级品'!$E$1:$BE$1=CG$1)*('控温被PRO-S级品'!$E$2:$BE$10)),0)+IFERROR(SUMPRODUCT(('冬被-S级品'!$B$2:$B$10=$B176)*('冬被-S级品'!$E$1:$AW$1=CG$1)*('冬被-S级品'!$E$2:$AW$10)),0)+IFERROR(SUMPRODUCT(('白止-S级品'!$A$2:$A$26=$B176)*('白止-S级品'!$D$1:$AV$1=CG$1)*('白止-S级品'!$D$2:$AV$26)),0)+IFERROR(SUMPRODUCT(('乐容-S级品'!$A$4:$A$32=$B176)*('乐容-S级品'!$L$3:$CA$3=CG$1)*('乐容-S级品'!$L$4:$CA$32)),0)</f>
      </c>
      <c r="CH176" s="280">
        <f>IFERROR(SUMPRODUCT(('控温被PRO-S级品'!$B$2:$B$10=$B176)*('控温被PRO-S级品'!$E$1:$BE$1=CH$1)*('控温被PRO-S级品'!$E$2:$BE$10)),0)+IFERROR(SUMPRODUCT(('冬被-S级品'!$B$2:$B$10=$B176)*('冬被-S级品'!$E$1:$AW$1=CH$1)*('冬被-S级品'!$E$2:$AW$10)),0)+IFERROR(SUMPRODUCT(('白止-S级品'!$A$2:$A$26=$B176)*('白止-S级品'!$D$1:$AV$1=CH$1)*('白止-S级品'!$D$2:$AV$26)),0)+IFERROR(SUMPRODUCT(('乐容-S级品'!$A$4:$A$32=$B176)*('乐容-S级品'!$L$3:$CA$3=CH$1)*('乐容-S级品'!$L$4:$CA$32)),0)</f>
      </c>
      <c r="CI176" s="280">
        <f>IFERROR(SUMPRODUCT(('控温被PRO-S级品'!$B$2:$B$10=$B176)*('控温被PRO-S级品'!$E$1:$BE$1=CI$1)*('控温被PRO-S级品'!$E$2:$BE$10)),0)+IFERROR(SUMPRODUCT(('冬被-S级品'!$B$2:$B$10=$B176)*('冬被-S级品'!$E$1:$AW$1=CI$1)*('冬被-S级品'!$E$2:$AW$10)),0)+IFERROR(SUMPRODUCT(('白止-S级品'!$A$2:$A$26=$B176)*('白止-S级品'!$D$1:$AV$1=CI$1)*('白止-S级品'!$D$2:$AV$26)),0)+IFERROR(SUMPRODUCT(('乐容-S级品'!$A$4:$A$32=$B176)*('乐容-S级品'!$L$3:$CA$3=CI$1)*('乐容-S级品'!$L$4:$CA$32)),0)</f>
      </c>
      <c r="CJ176" s="280">
        <f>IFERROR(SUMPRODUCT(('控温被PRO-S级品'!$B$2:$B$10=$B176)*('控温被PRO-S级品'!$E$1:$BE$1=CJ$1)*('控温被PRO-S级品'!$E$2:$BE$10)),0)+IFERROR(SUMPRODUCT(('冬被-S级品'!$B$2:$B$10=$B176)*('冬被-S级品'!$E$1:$AW$1=CJ$1)*('冬被-S级品'!$E$2:$AW$10)),0)+IFERROR(SUMPRODUCT(('白止-S级品'!$A$2:$A$26=$B176)*('白止-S级品'!$D$1:$AV$1=CJ$1)*('白止-S级品'!$D$2:$AV$26)),0)+IFERROR(SUMPRODUCT(('乐容-S级品'!$A$4:$A$32=$B176)*('乐容-S级品'!$L$3:$CA$3=CJ$1)*('乐容-S级品'!$L$4:$CA$32)),0)</f>
      </c>
      <c r="CK176" s="280">
        <f>IFERROR(SUMPRODUCT(('控温被PRO-S级品'!$B$2:$B$10=$B176)*('控温被PRO-S级品'!$E$1:$BE$1=CK$1)*('控温被PRO-S级品'!$E$2:$BE$10)),0)+IFERROR(SUMPRODUCT(('冬被-S级品'!$B$2:$B$10=$B176)*('冬被-S级品'!$E$1:$AW$1=CK$1)*('冬被-S级品'!$E$2:$AW$10)),0)+IFERROR(SUMPRODUCT(('白止-S级品'!$A$2:$A$26=$B176)*('白止-S级品'!$D$1:$AV$1=CK$1)*('白止-S级品'!$D$2:$AV$26)),0)+IFERROR(SUMPRODUCT(('乐容-S级品'!$A$4:$A$32=$B176)*('乐容-S级品'!$L$3:$CA$3=CK$1)*('乐容-S级品'!$L$4:$CA$32)),0)</f>
      </c>
      <c r="CL176" s="280">
        <f>IFERROR(SUMPRODUCT(('控温被PRO-S级品'!$B$2:$B$10=$B176)*('控温被PRO-S级品'!$E$1:$BE$1=CL$1)*('控温被PRO-S级品'!$E$2:$BE$10)),0)+IFERROR(SUMPRODUCT(('冬被-S级品'!$B$2:$B$10=$B176)*('冬被-S级品'!$E$1:$AW$1=CL$1)*('冬被-S级品'!$E$2:$AW$10)),0)+IFERROR(SUMPRODUCT(('白止-S级品'!$A$2:$A$26=$B176)*('白止-S级品'!$D$1:$AV$1=CL$1)*('白止-S级品'!$D$2:$AV$26)),0)+IFERROR(SUMPRODUCT(('乐容-S级品'!$A$4:$A$32=$B176)*('乐容-S级品'!$L$3:$CA$3=CL$1)*('乐容-S级品'!$L$4:$CA$32)),0)</f>
      </c>
      <c r="CM176" s="280">
        <f>IFERROR(SUMPRODUCT(('控温被PRO-S级品'!$B$2:$B$10=$B176)*('控温被PRO-S级品'!$E$1:$BE$1=CM$1)*('控温被PRO-S级品'!$E$2:$BE$10)),0)+IFERROR(SUMPRODUCT(('冬被-S级品'!$B$2:$B$10=$B176)*('冬被-S级品'!$E$1:$AW$1=CM$1)*('冬被-S级品'!$E$2:$AW$10)),0)+IFERROR(SUMPRODUCT(('白止-S级品'!$A$2:$A$26=$B176)*('白止-S级品'!$D$1:$AV$1=CM$1)*('白止-S级品'!$D$2:$AV$26)),0)+IFERROR(SUMPRODUCT(('乐容-S级品'!$A$4:$A$32=$B176)*('乐容-S级品'!$L$3:$CA$3=CM$1)*('乐容-S级品'!$L$4:$CA$32)),0)</f>
      </c>
      <c r="CN176" s="280">
        <f>IFERROR(SUMPRODUCT(('控温被PRO-S级品'!$B$2:$B$10=$B176)*('控温被PRO-S级品'!$E$1:$BE$1=CN$1)*('控温被PRO-S级品'!$E$2:$BE$10)),0)+IFERROR(SUMPRODUCT(('冬被-S级品'!$B$2:$B$10=$B176)*('冬被-S级品'!$E$1:$AW$1=CN$1)*('冬被-S级品'!$E$2:$AW$10)),0)+IFERROR(SUMPRODUCT(('白止-S级品'!$A$2:$A$26=$B176)*('白止-S级品'!$D$1:$AV$1=CN$1)*('白止-S级品'!$D$2:$AV$26)),0)+IFERROR(SUMPRODUCT(('乐容-S级品'!$A$4:$A$32=$B176)*('乐容-S级品'!$L$3:$CA$3=CN$1)*('乐容-S级品'!$L$4:$CA$32)),0)</f>
      </c>
      <c r="CO176" s="280">
        <f>IFERROR(SUMPRODUCT(('控温被PRO-S级品'!$B$2:$B$10=$B176)*('控温被PRO-S级品'!$E$1:$BE$1=CO$1)*('控温被PRO-S级品'!$E$2:$BE$10)),0)+IFERROR(SUMPRODUCT(('冬被-S级品'!$B$2:$B$10=$B176)*('冬被-S级品'!$E$1:$AW$1=CO$1)*('冬被-S级品'!$E$2:$AW$10)),0)+IFERROR(SUMPRODUCT(('白止-S级品'!$A$2:$A$26=$B176)*('白止-S级品'!$D$1:$AV$1=CO$1)*('白止-S级品'!$D$2:$AV$26)),0)+IFERROR(SUMPRODUCT(('乐容-S级品'!$A$4:$A$32=$B176)*('乐容-S级品'!$L$3:$CA$3=CO$1)*('乐容-S级品'!$L$4:$CA$32)),0)</f>
      </c>
      <c r="CP176" s="280">
        <f>IFERROR(SUMPRODUCT(('控温被PRO-S级品'!$B$2:$B$10=$B176)*('控温被PRO-S级品'!$E$1:$BE$1=CP$1)*('控温被PRO-S级品'!$E$2:$BE$10)),0)+IFERROR(SUMPRODUCT(('冬被-S级品'!$B$2:$B$10=$B176)*('冬被-S级品'!$E$1:$AW$1=CP$1)*('冬被-S级品'!$E$2:$AW$10)),0)+IFERROR(SUMPRODUCT(('白止-S级品'!$A$2:$A$26=$B176)*('白止-S级品'!$D$1:$AV$1=CP$1)*('白止-S级品'!$D$2:$AV$26)),0)+IFERROR(SUMPRODUCT(('乐容-S级品'!$A$4:$A$32=$B176)*('乐容-S级品'!$L$3:$CA$3=CP$1)*('乐容-S级品'!$L$4:$CA$32)),0)</f>
      </c>
      <c r="CQ176" s="280">
        <f>IFERROR(SUMPRODUCT(('控温被PRO-S级品'!$B$2:$B$10=$B176)*('控温被PRO-S级品'!$E$1:$BE$1=CQ$1)*('控温被PRO-S级品'!$E$2:$BE$10)),0)+IFERROR(SUMPRODUCT(('冬被-S级品'!$B$2:$B$10=$B176)*('冬被-S级品'!$E$1:$AW$1=CQ$1)*('冬被-S级品'!$E$2:$AW$10)),0)+IFERROR(SUMPRODUCT(('白止-S级品'!$A$2:$A$26=$B176)*('白止-S级品'!$D$1:$AV$1=CQ$1)*('白止-S级品'!$D$2:$AV$26)),0)+IFERROR(SUMPRODUCT(('乐容-S级品'!$A$4:$A$32=$B176)*('乐容-S级品'!$L$3:$CA$3=CQ$1)*('乐容-S级品'!$L$4:$CA$32)),0)</f>
      </c>
      <c r="CR176" s="280">
        <f>IFERROR(SUMPRODUCT(('控温被PRO-S级品'!$B$2:$B$10=$B176)*('控温被PRO-S级品'!$E$1:$BE$1=CR$1)*('控温被PRO-S级品'!$E$2:$BE$10)),0)+IFERROR(SUMPRODUCT(('冬被-S级品'!$B$2:$B$10=$B176)*('冬被-S级品'!$E$1:$AW$1=CR$1)*('冬被-S级品'!$E$2:$AW$10)),0)+IFERROR(SUMPRODUCT(('白止-S级品'!$A$2:$A$26=$B176)*('白止-S级品'!$D$1:$AV$1=CR$1)*('白止-S级品'!$D$2:$AV$26)),0)+IFERROR(SUMPRODUCT(('乐容-S级品'!$A$4:$A$32=$B176)*('乐容-S级品'!$L$3:$CA$3=CR$1)*('乐容-S级品'!$L$4:$CA$32)),0)</f>
      </c>
      <c r="CS176" s="280">
        <f>IFERROR(SUMPRODUCT(('控温被PRO-S级品'!$B$2:$B$10=$B176)*('控温被PRO-S级品'!$E$1:$BE$1=CS$1)*('控温被PRO-S级品'!$E$2:$BE$10)),0)+IFERROR(SUMPRODUCT(('冬被-S级品'!$B$2:$B$10=$B176)*('冬被-S级品'!$E$1:$AW$1=CS$1)*('冬被-S级品'!$E$2:$AW$10)),0)+IFERROR(SUMPRODUCT(('白止-S级品'!$A$2:$A$26=$B176)*('白止-S级品'!$D$1:$AV$1=CS$1)*('白止-S级品'!$D$2:$AV$26)),0)+IFERROR(SUMPRODUCT(('乐容-S级品'!$A$4:$A$32=$B176)*('乐容-S级品'!$L$3:$CA$3=CS$1)*('乐容-S级品'!$L$4:$CA$32)),0)</f>
      </c>
      <c r="CT176" s="280">
        <f>IFERROR(SUMPRODUCT(('控温被PRO-S级品'!$B$2:$B$10=$B176)*('控温被PRO-S级品'!$E$1:$BE$1=CT$1)*('控温被PRO-S级品'!$E$2:$BE$10)),0)+IFERROR(SUMPRODUCT(('冬被-S级品'!$B$2:$B$10=$B176)*('冬被-S级品'!$E$1:$AW$1=CT$1)*('冬被-S级品'!$E$2:$AW$10)),0)+IFERROR(SUMPRODUCT(('白止-S级品'!$A$2:$A$26=$B176)*('白止-S级品'!$D$1:$AV$1=CT$1)*('白止-S级品'!$D$2:$AV$26)),0)+IFERROR(SUMPRODUCT(('乐容-S级品'!$A$4:$A$32=$B176)*('乐容-S级品'!$L$3:$CA$3=CT$1)*('乐容-S级品'!$L$4:$CA$32)),0)</f>
      </c>
      <c r="CU176" s="280">
        <f>IFERROR(SUMPRODUCT(('控温被PRO-S级品'!$B$2:$B$10=$B176)*('控温被PRO-S级品'!$E$1:$BE$1=CU$1)*('控温被PRO-S级品'!$E$2:$BE$10)),0)+IFERROR(SUMPRODUCT(('冬被-S级品'!$B$2:$B$10=$B176)*('冬被-S级品'!$E$1:$AW$1=CU$1)*('冬被-S级品'!$E$2:$AW$10)),0)+IFERROR(SUMPRODUCT(('白止-S级品'!$A$2:$A$26=$B176)*('白止-S级品'!$D$1:$AV$1=CU$1)*('白止-S级品'!$D$2:$AV$26)),0)+IFERROR(SUMPRODUCT(('乐容-S级品'!$A$4:$A$32=$B176)*('乐容-S级品'!$L$3:$CA$3=CU$1)*('乐容-S级品'!$L$4:$CA$32)),0)</f>
      </c>
      <c r="CV176" s="280">
        <f>IFERROR(SUMPRODUCT(('控温被PRO-S级品'!$B$2:$B$10=$B176)*('控温被PRO-S级品'!$E$1:$BE$1=CV$1)*('控温被PRO-S级品'!$E$2:$BE$10)),0)+IFERROR(SUMPRODUCT(('冬被-S级品'!$B$2:$B$10=$B176)*('冬被-S级品'!$E$1:$AW$1=CV$1)*('冬被-S级品'!$E$2:$AW$10)),0)+IFERROR(SUMPRODUCT(('白止-S级品'!$A$2:$A$26=$B176)*('白止-S级品'!$D$1:$AV$1=CV$1)*('白止-S级品'!$D$2:$AV$26)),0)+IFERROR(SUMPRODUCT(('乐容-S级品'!$A$4:$A$32=$B176)*('乐容-S级品'!$L$3:$CA$3=CV$1)*('乐容-S级品'!$L$4:$CA$32)),0)</f>
      </c>
      <c r="CW176" s="280">
        <f>IFERROR(SUMPRODUCT(('控温被PRO-S级品'!$B$2:$B$10=$B176)*('控温被PRO-S级品'!$E$1:$BE$1=CW$1)*('控温被PRO-S级品'!$E$2:$BE$10)),0)+IFERROR(SUMPRODUCT(('冬被-S级品'!$B$2:$B$10=$B176)*('冬被-S级品'!$E$1:$AW$1=CW$1)*('冬被-S级品'!$E$2:$AW$10)),0)+IFERROR(SUMPRODUCT(('白止-S级品'!$A$2:$A$26=$B176)*('白止-S级品'!$D$1:$AV$1=CW$1)*('白止-S级品'!$D$2:$AV$26)),0)+IFERROR(SUMPRODUCT(('乐容-S级品'!$A$4:$A$32=$B176)*('乐容-S级品'!$L$3:$CA$3=CW$1)*('乐容-S级品'!$L$4:$CA$32)),0)</f>
      </c>
      <c r="CX176" s="280">
        <f>IFERROR(SUMPRODUCT(('控温被PRO-S级品'!$B$2:$B$10=$B176)*('控温被PRO-S级品'!$E$1:$BE$1=CX$1)*('控温被PRO-S级品'!$E$2:$BE$10)),0)+IFERROR(SUMPRODUCT(('冬被-S级品'!$B$2:$B$10=$B176)*('冬被-S级品'!$E$1:$AW$1=CX$1)*('冬被-S级品'!$E$2:$AW$10)),0)+IFERROR(SUMPRODUCT(('白止-S级品'!$A$2:$A$26=$B176)*('白止-S级品'!$D$1:$AV$1=CX$1)*('白止-S级品'!$D$2:$AV$26)),0)+IFERROR(SUMPRODUCT(('乐容-S级品'!$A$4:$A$32=$B176)*('乐容-S级品'!$L$3:$CA$3=CX$1)*('乐容-S级品'!$L$4:$CA$32)),0)</f>
      </c>
      <c r="CY176" s="280">
        <f>IFERROR(SUMPRODUCT(('控温被PRO-S级品'!$B$2:$B$10=$B176)*('控温被PRO-S级品'!$E$1:$BE$1=CY$1)*('控温被PRO-S级品'!$E$2:$BE$10)),0)+IFERROR(SUMPRODUCT(('冬被-S级品'!$B$2:$B$10=$B176)*('冬被-S级品'!$E$1:$AW$1=CY$1)*('冬被-S级品'!$E$2:$AW$10)),0)+IFERROR(SUMPRODUCT(('白止-S级品'!$A$2:$A$26=$B176)*('白止-S级品'!$D$1:$AV$1=CY$1)*('白止-S级品'!$D$2:$AV$26)),0)+IFERROR(SUMPRODUCT(('乐容-S级品'!$A$4:$A$32=$B176)*('乐容-S级品'!$L$3:$CA$3=CY$1)*('乐容-S级品'!$L$4:$CA$32)),0)</f>
      </c>
      <c r="CZ176" s="280">
        <f>IFERROR(SUMPRODUCT(('控温被PRO-S级品'!$B$2:$B$10=$B176)*('控温被PRO-S级品'!$E$1:$BE$1=CZ$1)*('控温被PRO-S级品'!$E$2:$BE$10)),0)+IFERROR(SUMPRODUCT(('冬被-S级品'!$B$2:$B$10=$B176)*('冬被-S级品'!$E$1:$AW$1=CZ$1)*('冬被-S级品'!$E$2:$AW$10)),0)+IFERROR(SUMPRODUCT(('白止-S级品'!$A$2:$A$26=$B176)*('白止-S级品'!$D$1:$AV$1=CZ$1)*('白止-S级品'!$D$2:$AV$26)),0)+IFERROR(SUMPRODUCT(('乐容-S级品'!$A$4:$A$32=$B176)*('乐容-S级品'!$L$3:$CA$3=CZ$1)*('乐容-S级品'!$L$4:$CA$32)),0)</f>
      </c>
      <c r="DA176" s="280">
        <f>IFERROR(SUMPRODUCT(('控温被PRO-S级品'!$B$2:$B$10=$B176)*('控温被PRO-S级品'!$E$1:$BE$1=DA$1)*('控温被PRO-S级品'!$E$2:$BE$10)),0)+IFERROR(SUMPRODUCT(('冬被-S级品'!$B$2:$B$10=$B176)*('冬被-S级品'!$E$1:$AW$1=DA$1)*('冬被-S级品'!$E$2:$AW$10)),0)+IFERROR(SUMPRODUCT(('白止-S级品'!$A$2:$A$26=$B176)*('白止-S级品'!$D$1:$AV$1=DA$1)*('白止-S级品'!$D$2:$AV$26)),0)+IFERROR(SUMPRODUCT(('乐容-S级品'!$A$4:$A$32=$B176)*('乐容-S级品'!$L$3:$CA$3=DA$1)*('乐容-S级品'!$L$4:$CA$32)),0)</f>
      </c>
      <c r="DB176" s="280">
        <f>IFERROR(SUMPRODUCT(('控温被PRO-S级品'!$B$2:$B$10=$B176)*('控温被PRO-S级品'!$E$1:$BE$1=DB$1)*('控温被PRO-S级品'!$E$2:$BE$10)),0)+IFERROR(SUMPRODUCT(('冬被-S级品'!$B$2:$B$10=$B176)*('冬被-S级品'!$E$1:$AW$1=DB$1)*('冬被-S级品'!$E$2:$AW$10)),0)+IFERROR(SUMPRODUCT(('白止-S级品'!$A$2:$A$26=$B176)*('白止-S级品'!$D$1:$AV$1=DB$1)*('白止-S级品'!$D$2:$AV$26)),0)+IFERROR(SUMPRODUCT(('乐容-S级品'!$A$4:$A$32=$B176)*('乐容-S级品'!$L$3:$CA$3=DB$1)*('乐容-S级品'!$L$4:$CA$32)),0)</f>
      </c>
      <c r="DC176" s="280">
        <f>IFERROR(SUMPRODUCT(('控温被PRO-S级品'!$B$2:$B$10=$B176)*('控温被PRO-S级品'!$E$1:$BE$1=DC$1)*('控温被PRO-S级品'!$E$2:$BE$10)),0)+IFERROR(SUMPRODUCT(('冬被-S级品'!$B$2:$B$10=$B176)*('冬被-S级品'!$E$1:$AW$1=DC$1)*('冬被-S级品'!$E$2:$AW$10)),0)+IFERROR(SUMPRODUCT(('白止-S级品'!$A$2:$A$26=$B176)*('白止-S级品'!$D$1:$AV$1=DC$1)*('白止-S级品'!$D$2:$AV$26)),0)+IFERROR(SUMPRODUCT(('乐容-S级品'!$A$4:$A$32=$B176)*('乐容-S级品'!$L$3:$CA$3=DC$1)*('乐容-S级品'!$L$4:$CA$32)),0)</f>
      </c>
      <c r="DD176" s="280">
        <f>IFERROR(SUMPRODUCT(('控温被PRO-S级品'!$B$2:$B$10=$B176)*('控温被PRO-S级品'!$E$1:$BE$1=DD$1)*('控温被PRO-S级品'!$E$2:$BE$10)),0)+IFERROR(SUMPRODUCT(('冬被-S级品'!$B$2:$B$10=$B176)*('冬被-S级品'!$E$1:$AW$1=DD$1)*('冬被-S级品'!$E$2:$AW$10)),0)+IFERROR(SUMPRODUCT(('白止-S级品'!$A$2:$A$26=$B176)*('白止-S级品'!$D$1:$AV$1=DD$1)*('白止-S级品'!$D$2:$AV$26)),0)+IFERROR(SUMPRODUCT(('乐容-S级品'!$A$4:$A$32=$B176)*('乐容-S级品'!$L$3:$CA$3=DD$1)*('乐容-S级品'!$L$4:$CA$32)),0)</f>
      </c>
      <c r="DE176" s="280">
        <f>IFERROR(SUMPRODUCT(('控温被PRO-S级品'!$B$2:$B$10=$B176)*('控温被PRO-S级品'!$E$1:$BE$1=DE$1)*('控温被PRO-S级品'!$E$2:$BE$10)),0)+IFERROR(SUMPRODUCT(('冬被-S级品'!$B$2:$B$10=$B176)*('冬被-S级品'!$E$1:$AW$1=DE$1)*('冬被-S级品'!$E$2:$AW$10)),0)+IFERROR(SUMPRODUCT(('白止-S级品'!$A$2:$A$26=$B176)*('白止-S级品'!$D$1:$AV$1=DE$1)*('白止-S级品'!$D$2:$AV$26)),0)+IFERROR(SUMPRODUCT(('乐容-S级品'!$A$4:$A$32=$B176)*('乐容-S级品'!$L$3:$CA$3=DE$1)*('乐容-S级品'!$L$4:$CA$32)),0)</f>
      </c>
      <c r="DF176" s="280">
        <f>IFERROR(SUMPRODUCT(('控温被PRO-S级品'!$B$2:$B$10=$B176)*('控温被PRO-S级品'!$E$1:$BE$1=DF$1)*('控温被PRO-S级品'!$E$2:$BE$10)),0)+IFERROR(SUMPRODUCT(('冬被-S级品'!$B$2:$B$10=$B176)*('冬被-S级品'!$E$1:$AW$1=DF$1)*('冬被-S级品'!$E$2:$AW$10)),0)+IFERROR(SUMPRODUCT(('白止-S级品'!$A$2:$A$26=$B176)*('白止-S级品'!$D$1:$AV$1=DF$1)*('白止-S级品'!$D$2:$AV$26)),0)+IFERROR(SUMPRODUCT(('乐容-S级品'!$A$4:$A$32=$B176)*('乐容-S级品'!$L$3:$CA$3=DF$1)*('乐容-S级品'!$L$4:$CA$32)),0)</f>
      </c>
      <c r="DG176" s="280">
        <f>IFERROR(SUMPRODUCT(('控温被PRO-S级品'!$B$2:$B$10=$B176)*('控温被PRO-S级品'!$E$1:$BE$1=DG$1)*('控温被PRO-S级品'!$E$2:$BE$10)),0)+IFERROR(SUMPRODUCT(('冬被-S级品'!$B$2:$B$10=$B176)*('冬被-S级品'!$E$1:$AW$1=DG$1)*('冬被-S级品'!$E$2:$AW$10)),0)+IFERROR(SUMPRODUCT(('白止-S级品'!$A$2:$A$26=$B176)*('白止-S级品'!$D$1:$AV$1=DG$1)*('白止-S级品'!$D$2:$AV$26)),0)+IFERROR(SUMPRODUCT(('乐容-S级品'!$A$4:$A$32=$B176)*('乐容-S级品'!$L$3:$CA$3=DG$1)*('乐容-S级品'!$L$4:$CA$32)),0)</f>
      </c>
      <c r="DH176" s="280">
        <f>IFERROR(SUMPRODUCT(('控温被PRO-S级品'!$B$2:$B$10=$B176)*('控温被PRO-S级品'!$E$1:$BE$1=DH$1)*('控温被PRO-S级品'!$E$2:$BE$10)),0)+IFERROR(SUMPRODUCT(('冬被-S级品'!$B$2:$B$10=$B176)*('冬被-S级品'!$E$1:$AW$1=DH$1)*('冬被-S级品'!$E$2:$AW$10)),0)+IFERROR(SUMPRODUCT(('白止-S级品'!$A$2:$A$26=$B176)*('白止-S级品'!$D$1:$AV$1=DH$1)*('白止-S级品'!$D$2:$AV$26)),0)+IFERROR(SUMPRODUCT(('乐容-S级品'!$A$4:$A$32=$B176)*('乐容-S级品'!$L$3:$CA$3=DH$1)*('乐容-S级品'!$L$4:$CA$32)),0)</f>
      </c>
      <c r="DI176" s="280">
        <f>IFERROR(SUMPRODUCT(('控温被PRO-S级品'!$B$2:$B$10=$B176)*('控温被PRO-S级品'!$E$1:$BE$1=DI$1)*('控温被PRO-S级品'!$E$2:$BE$10)),0)+IFERROR(SUMPRODUCT(('冬被-S级品'!$B$2:$B$10=$B176)*('冬被-S级品'!$E$1:$AW$1=DI$1)*('冬被-S级品'!$E$2:$AW$10)),0)+IFERROR(SUMPRODUCT(('白止-S级品'!$A$2:$A$26=$B176)*('白止-S级品'!$D$1:$AV$1=DI$1)*('白止-S级品'!$D$2:$AV$26)),0)+IFERROR(SUMPRODUCT(('乐容-S级品'!$A$4:$A$32=$B176)*('乐容-S级品'!$L$3:$CA$3=DI$1)*('乐容-S级品'!$L$4:$CA$32)),0)</f>
      </c>
      <c r="DJ176" s="280">
        <f>IFERROR(SUMPRODUCT(('控温被PRO-S级品'!$B$2:$B$10=$B176)*('控温被PRO-S级品'!$E$1:$BE$1=DJ$1)*('控温被PRO-S级品'!$E$2:$BE$10)),0)+IFERROR(SUMPRODUCT(('冬被-S级品'!$B$2:$B$10=$B176)*('冬被-S级品'!$E$1:$AW$1=DJ$1)*('冬被-S级品'!$E$2:$AW$10)),0)+IFERROR(SUMPRODUCT(('白止-S级品'!$A$2:$A$26=$B176)*('白止-S级品'!$D$1:$AV$1=DJ$1)*('白止-S级品'!$D$2:$AV$26)),0)+IFERROR(SUMPRODUCT(('乐容-S级品'!$A$4:$A$32=$B176)*('乐容-S级品'!$L$3:$CA$3=DJ$1)*('乐容-S级品'!$L$4:$CA$32)),0)</f>
      </c>
      <c r="DK176" s="280"/>
      <c r="DL176" s="280"/>
      <c r="DM176" s="280"/>
      <c r="DN176" s="280"/>
      <c r="DO176" s="280"/>
      <c r="DP176" s="280"/>
      <c r="DQ176" s="280"/>
      <c r="DR176" s="280"/>
      <c r="DS176" s="280"/>
      <c r="DT176" s="280"/>
      <c r="DU176" s="280"/>
      <c r="DV176" s="280"/>
      <c r="DW176" s="280">
        <f>VLOOKUP(B176,'系统编码规格'!A:C,3,FALSE)</f>
      </c>
      <c r="DX176" s="280"/>
      <c r="DY176" s="280"/>
      <c r="DZ176" s="280"/>
      <c r="EA176" s="280"/>
      <c r="EB176" s="280"/>
      <c r="EC176" s="280"/>
      <c r="ED176" s="280"/>
      <c r="EE176" s="280"/>
      <c r="EF176" s="280"/>
      <c r="EG176" s="280"/>
      <c r="EH176" s="280"/>
      <c r="EI176" s="280"/>
      <c r="EJ176" s="280"/>
      <c r="EK176" s="280"/>
      <c r="EL176" s="280"/>
      <c r="EM176" s="280"/>
      <c r="EN176" s="280"/>
      <c r="EO176" s="280"/>
      <c r="EP176" s="280"/>
      <c r="EQ176" s="280"/>
      <c r="ER176" s="280"/>
      <c r="ES176" s="280"/>
      <c r="ET176" s="280"/>
      <c r="EU176" s="280"/>
      <c r="EV176" s="280"/>
      <c r="EW176" s="280"/>
      <c r="EX176" s="280"/>
      <c r="EY176" s="280"/>
      <c r="EZ176" s="280"/>
      <c r="FA176" s="280"/>
      <c r="FB176" s="280"/>
      <c r="FC176" s="280"/>
      <c r="FD176" s="280"/>
      <c r="FE176" s="280"/>
      <c r="FF176" s="280"/>
      <c r="FG176" s="280"/>
      <c r="FH176" s="280"/>
      <c r="FI176" s="280"/>
      <c r="FJ176" s="280"/>
      <c r="FK176" s="280"/>
      <c r="FL176" s="280"/>
      <c r="FM176" s="280"/>
      <c r="FN176" s="280"/>
      <c r="FO176" s="280"/>
      <c r="FP176" s="280"/>
      <c r="FQ176" s="280"/>
      <c r="FR176" s="280"/>
      <c r="FS176" s="280"/>
      <c r="FT176" s="280"/>
      <c r="FU176" s="280"/>
      <c r="FV176" s="280"/>
      <c r="FW176" s="280"/>
      <c r="FX176" s="280"/>
      <c r="FY176" s="280"/>
      <c r="FZ176" s="280"/>
      <c r="GA176" s="280"/>
      <c r="GB176" s="280"/>
      <c r="GC176" s="280"/>
      <c r="GD176" s="280"/>
      <c r="GE176" s="280"/>
      <c r="GF176" s="280"/>
      <c r="GG176" s="280"/>
      <c r="GH176" s="280"/>
      <c r="GI176" s="280"/>
      <c r="GJ176" s="280"/>
      <c r="GK176" s="280"/>
      <c r="GL176" s="280"/>
      <c r="GM176" s="280"/>
      <c r="GN176" s="280"/>
      <c r="GO176" s="280"/>
      <c r="GP176" s="280"/>
      <c r="GQ176" s="280"/>
      <c r="GR176" s="280"/>
      <c r="GS176" s="280"/>
      <c r="GT176" s="280"/>
      <c r="GU176" s="280"/>
      <c r="GV176" s="280"/>
    </row>
    <row r="177">
      <c r="A177" s="309" t="str">
        <v>白止</v>
      </c>
      <c r="B177" s="310" t="str">
        <v>0401100038-2</v>
      </c>
      <c r="C177" s="309" t="str">
        <v>亚朵星球 长绒棉毛巾</v>
      </c>
      <c r="D177" s="309" t="str">
        <v>米色 40×75cm</v>
      </c>
      <c r="E177">
        <f>SUM(F177:GX177)</f>
      </c>
      <c r="F177" s="280">
        <f>IFERROR(SUMPRODUCT(('控温被PRO-S级品'!$B$2:$B$10=$B177)*('控温被PRO-S级品'!$E$1:$BE$1=F$1)*('控温被PRO-S级品'!$E$2:$BE$10)),0)+IFERROR(SUMPRODUCT(('冬被-S级品'!$B$2:$B$10=$B177)*('冬被-S级品'!$E$1:$AW$1=F$1)*('冬被-S级品'!$E$2:$AW$10)),0)+IFERROR(SUMPRODUCT(('白止-S级品'!$A$2:$A$26=$B177)*('白止-S级品'!$D$1:$AV$1=F$1)*('白止-S级品'!$D$2:$AV$26)),0)+IFERROR(SUMPRODUCT(('乐容-S级品'!$A$4:$A$32=$B177)*('乐容-S级品'!$L$3:$CA$3=F$1)*('乐容-S级品'!$L$4:$CA$32)),0)</f>
      </c>
      <c r="G177" s="280">
        <f>IFERROR(SUMPRODUCT(('控温被PRO-S级品'!$B$2:$B$10=$B177)*('控温被PRO-S级品'!$E$1:$BE$1=G$1)*('控温被PRO-S级品'!$E$2:$BE$10)),0)+IFERROR(SUMPRODUCT(('冬被-S级品'!$B$2:$B$10=$B177)*('冬被-S级品'!$E$1:$AW$1=G$1)*('冬被-S级品'!$E$2:$AW$10)),0)+IFERROR(SUMPRODUCT(('白止-S级品'!$A$2:$A$26=$B177)*('白止-S级品'!$D$1:$AV$1=G$1)*('白止-S级品'!$D$2:$AV$26)),0)+IFERROR(SUMPRODUCT(('乐容-S级品'!$A$4:$A$32=$B177)*('乐容-S级品'!$L$3:$CA$3=G$1)*('乐容-S级品'!$L$4:$CA$32)),0)</f>
      </c>
      <c r="H177" s="280">
        <f>IFERROR(SUMPRODUCT(('控温被PRO-S级品'!$B$2:$B$10=$B177)*('控温被PRO-S级品'!$E$1:$BE$1=H$1)*('控温被PRO-S级品'!$E$2:$BE$10)),0)+IFERROR(SUMPRODUCT(('冬被-S级品'!$B$2:$B$10=$B177)*('冬被-S级品'!$E$1:$AW$1=H$1)*('冬被-S级品'!$E$2:$AW$10)),0)+IFERROR(SUMPRODUCT(('白止-S级品'!$A$2:$A$26=$B177)*('白止-S级品'!$D$1:$AV$1=H$1)*('白止-S级品'!$D$2:$AV$26)),0)+IFERROR(SUMPRODUCT(('乐容-S级品'!$A$4:$A$32=$B177)*('乐容-S级品'!$L$3:$CA$3=H$1)*('乐容-S级品'!$L$4:$CA$32)),0)</f>
      </c>
      <c r="I177" s="280">
        <f>IFERROR(SUMPRODUCT(('控温被PRO-S级品'!$B$2:$B$10=$B177)*('控温被PRO-S级品'!$E$1:$BE$1=I$1)*('控温被PRO-S级品'!$E$2:$BE$10)),0)+IFERROR(SUMPRODUCT(('冬被-S级品'!$B$2:$B$10=$B177)*('冬被-S级品'!$E$1:$AW$1=I$1)*('冬被-S级品'!$E$2:$AW$10)),0)+IFERROR(SUMPRODUCT(('白止-S级品'!$A$2:$A$26=$B177)*('白止-S级品'!$D$1:$AV$1=I$1)*('白止-S级品'!$D$2:$AV$26)),0)+IFERROR(SUMPRODUCT(('乐容-S级品'!$A$4:$A$32=$B177)*('乐容-S级品'!$L$3:$CA$3=I$1)*('乐容-S级品'!$L$4:$CA$32)),0)</f>
      </c>
      <c r="J177" s="280">
        <f>IFERROR(SUMPRODUCT(('控温被PRO-S级品'!$B$2:$B$10=$B177)*('控温被PRO-S级品'!$E$1:$BE$1=J$1)*('控温被PRO-S级品'!$E$2:$BE$10)),0)+IFERROR(SUMPRODUCT(('冬被-S级品'!$B$2:$B$10=$B177)*('冬被-S级品'!$E$1:$AW$1=J$1)*('冬被-S级品'!$E$2:$AW$10)),0)+IFERROR(SUMPRODUCT(('白止-S级品'!$A$2:$A$26=$B177)*('白止-S级品'!$D$1:$AV$1=J$1)*('白止-S级品'!$D$2:$AV$26)),0)+IFERROR(SUMPRODUCT(('乐容-S级品'!$A$4:$A$32=$B177)*('乐容-S级品'!$L$3:$CA$3=J$1)*('乐容-S级品'!$L$4:$CA$32)),0)</f>
      </c>
      <c r="K177" s="280">
        <f>IFERROR(SUMPRODUCT(('控温被PRO-S级品'!$B$2:$B$10=$B177)*('控温被PRO-S级品'!$E$1:$BE$1=K$1)*('控温被PRO-S级品'!$E$2:$BE$10)),0)+IFERROR(SUMPRODUCT(('冬被-S级品'!$B$2:$B$10=$B177)*('冬被-S级品'!$E$1:$AW$1=K$1)*('冬被-S级品'!$E$2:$AW$10)),0)+IFERROR(SUMPRODUCT(('白止-S级品'!$A$2:$A$26=$B177)*('白止-S级品'!$D$1:$AV$1=K$1)*('白止-S级品'!$D$2:$AV$26)),0)+IFERROR(SUMPRODUCT(('乐容-S级品'!$A$4:$A$32=$B177)*('乐容-S级品'!$L$3:$CA$3=K$1)*('乐容-S级品'!$L$4:$CA$32)),0)</f>
      </c>
      <c r="L177" s="280">
        <f>IFERROR(SUMPRODUCT(('控温被PRO-S级品'!$B$2:$B$10=$B177)*('控温被PRO-S级品'!$E$1:$BE$1=L$1)*('控温被PRO-S级品'!$E$2:$BE$10)),0)+IFERROR(SUMPRODUCT(('冬被-S级品'!$B$2:$B$10=$B177)*('冬被-S级品'!$E$1:$AW$1=L$1)*('冬被-S级品'!$E$2:$AW$10)),0)+IFERROR(SUMPRODUCT(('白止-S级品'!$A$2:$A$26=$B177)*('白止-S级品'!$D$1:$AV$1=L$1)*('白止-S级品'!$D$2:$AV$26)),0)+IFERROR(SUMPRODUCT(('乐容-S级品'!$A$4:$A$32=$B177)*('乐容-S级品'!$L$3:$CA$3=L$1)*('乐容-S级品'!$L$4:$CA$32)),0)</f>
      </c>
      <c r="M177" s="280">
        <f>IFERROR(SUMPRODUCT(('控温被PRO-S级品'!$B$2:$B$10=$B177)*('控温被PRO-S级品'!$E$1:$BE$1=M$1)*('控温被PRO-S级品'!$E$2:$BE$10)),0)+IFERROR(SUMPRODUCT(('冬被-S级品'!$B$2:$B$10=$B177)*('冬被-S级品'!$E$1:$AW$1=M$1)*('冬被-S级品'!$E$2:$AW$10)),0)+IFERROR(SUMPRODUCT(('白止-S级品'!$A$2:$A$26=$B177)*('白止-S级品'!$D$1:$AV$1=M$1)*('白止-S级品'!$D$2:$AV$26)),0)+IFERROR(SUMPRODUCT(('乐容-S级品'!$A$4:$A$32=$B177)*('乐容-S级品'!$L$3:$CA$3=M$1)*('乐容-S级品'!$L$4:$CA$32)),0)</f>
      </c>
      <c r="N177" s="280">
        <f>IFERROR(SUMPRODUCT(('控温被PRO-S级品'!$B$2:$B$10=$B177)*('控温被PRO-S级品'!$E$1:$BE$1=N$1)*('控温被PRO-S级品'!$E$2:$BE$10)),0)+IFERROR(SUMPRODUCT(('冬被-S级品'!$B$2:$B$10=$B177)*('冬被-S级品'!$E$1:$AW$1=N$1)*('冬被-S级品'!$E$2:$AW$10)),0)+IFERROR(SUMPRODUCT(('白止-S级品'!$A$2:$A$26=$B177)*('白止-S级品'!$D$1:$AV$1=N$1)*('白止-S级品'!$D$2:$AV$26)),0)+IFERROR(SUMPRODUCT(('乐容-S级品'!$A$4:$A$32=$B177)*('乐容-S级品'!$L$3:$CA$3=N$1)*('乐容-S级品'!$L$4:$CA$32)),0)</f>
      </c>
      <c r="O177" s="280">
        <f>IFERROR(SUMPRODUCT(('控温被PRO-S级品'!$B$2:$B$10=$B177)*('控温被PRO-S级品'!$E$1:$BE$1=O$1)*('控温被PRO-S级品'!$E$2:$BE$10)),0)+IFERROR(SUMPRODUCT(('冬被-S级品'!$B$2:$B$10=$B177)*('冬被-S级品'!$E$1:$AW$1=O$1)*('冬被-S级品'!$E$2:$AW$10)),0)+IFERROR(SUMPRODUCT(('白止-S级品'!$A$2:$A$26=$B177)*('白止-S级品'!$D$1:$AV$1=O$1)*('白止-S级品'!$D$2:$AV$26)),0)+IFERROR(SUMPRODUCT(('乐容-S级品'!$A$4:$A$32=$B177)*('乐容-S级品'!$L$3:$CA$3=O$1)*('乐容-S级品'!$L$4:$CA$32)),0)</f>
      </c>
      <c r="P177" s="280">
        <f>IFERROR(SUMPRODUCT(('控温被PRO-S级品'!$B$2:$B$10=$B177)*('控温被PRO-S级品'!$E$1:$BE$1=P$1)*('控温被PRO-S级品'!$E$2:$BE$10)),0)+IFERROR(SUMPRODUCT(('冬被-S级品'!$B$2:$B$10=$B177)*('冬被-S级品'!$E$1:$AW$1=P$1)*('冬被-S级品'!$E$2:$AW$10)),0)+IFERROR(SUMPRODUCT(('白止-S级品'!$A$2:$A$26=$B177)*('白止-S级品'!$D$1:$AV$1=P$1)*('白止-S级品'!$D$2:$AV$26)),0)+IFERROR(SUMPRODUCT(('乐容-S级品'!$A$4:$A$32=$B177)*('乐容-S级品'!$L$3:$CA$3=P$1)*('乐容-S级品'!$L$4:$CA$32)),0)</f>
      </c>
      <c r="Q177" s="280">
        <f>IFERROR(SUMPRODUCT(('控温被PRO-S级品'!$B$2:$B$10=$B177)*('控温被PRO-S级品'!$E$1:$BE$1=Q$1)*('控温被PRO-S级品'!$E$2:$BE$10)),0)+IFERROR(SUMPRODUCT(('冬被-S级品'!$B$2:$B$10=$B177)*('冬被-S级品'!$E$1:$AW$1=Q$1)*('冬被-S级品'!$E$2:$AW$10)),0)+IFERROR(SUMPRODUCT(('白止-S级品'!$A$2:$A$26=$B177)*('白止-S级品'!$D$1:$AV$1=Q$1)*('白止-S级品'!$D$2:$AV$26)),0)+IFERROR(SUMPRODUCT(('乐容-S级品'!$A$4:$A$32=$B177)*('乐容-S级品'!$L$3:$CA$3=Q$1)*('乐容-S级品'!$L$4:$CA$32)),0)</f>
      </c>
      <c r="R177" s="280">
        <f>IFERROR(SUMPRODUCT(('控温被PRO-S级品'!$B$2:$B$10=$B177)*('控温被PRO-S级品'!$E$1:$BE$1=R$1)*('控温被PRO-S级品'!$E$2:$BE$10)),0)+IFERROR(SUMPRODUCT(('冬被-S级品'!$B$2:$B$10=$B177)*('冬被-S级品'!$E$1:$AW$1=R$1)*('冬被-S级品'!$E$2:$AW$10)),0)+IFERROR(SUMPRODUCT(('白止-S级品'!$A$2:$A$26=$B177)*('白止-S级品'!$D$1:$AV$1=R$1)*('白止-S级品'!$D$2:$AV$26)),0)+IFERROR(SUMPRODUCT(('乐容-S级品'!$A$4:$A$32=$B177)*('乐容-S级品'!$L$3:$CA$3=R$1)*('乐容-S级品'!$L$4:$CA$32)),0)</f>
      </c>
      <c r="S177" s="280">
        <f>IFERROR(SUMPRODUCT(('控温被PRO-S级品'!$B$2:$B$10=$B177)*('控温被PRO-S级品'!$E$1:$BE$1=S$1)*('控温被PRO-S级品'!$E$2:$BE$10)),0)+IFERROR(SUMPRODUCT(('冬被-S级品'!$B$2:$B$10=$B177)*('冬被-S级品'!$E$1:$AW$1=S$1)*('冬被-S级品'!$E$2:$AW$10)),0)+IFERROR(SUMPRODUCT(('白止-S级品'!$A$2:$A$26=$B177)*('白止-S级品'!$D$1:$AV$1=S$1)*('白止-S级品'!$D$2:$AV$26)),0)+IFERROR(SUMPRODUCT(('乐容-S级品'!$A$4:$A$32=$B177)*('乐容-S级品'!$L$3:$CA$3=S$1)*('乐容-S级品'!$L$4:$CA$32)),0)</f>
      </c>
      <c r="T177" s="280">
        <f>IFERROR(SUMPRODUCT(('控温被PRO-S级品'!$B$2:$B$10=$B177)*('控温被PRO-S级品'!$E$1:$BE$1=T$1)*('控温被PRO-S级品'!$E$2:$BE$10)),0)+IFERROR(SUMPRODUCT(('冬被-S级品'!$B$2:$B$10=$B177)*('冬被-S级品'!$E$1:$AW$1=T$1)*('冬被-S级品'!$E$2:$AW$10)),0)+IFERROR(SUMPRODUCT(('白止-S级品'!$A$2:$A$26=$B177)*('白止-S级品'!$D$1:$AV$1=T$1)*('白止-S级品'!$D$2:$AV$26)),0)+IFERROR(SUMPRODUCT(('乐容-S级品'!$A$4:$A$32=$B177)*('乐容-S级品'!$L$3:$CA$3=T$1)*('乐容-S级品'!$L$4:$CA$32)),0)</f>
      </c>
      <c r="U177" s="280">
        <f>IFERROR(SUMPRODUCT(('控温被PRO-S级品'!$B$2:$B$10=$B177)*('控温被PRO-S级品'!$E$1:$BE$1=U$1)*('控温被PRO-S级品'!$E$2:$BE$10)),0)+IFERROR(SUMPRODUCT(('冬被-S级品'!$B$2:$B$10=$B177)*('冬被-S级品'!$E$1:$AW$1=U$1)*('冬被-S级品'!$E$2:$AW$10)),0)+IFERROR(SUMPRODUCT(('白止-S级品'!$A$2:$A$26=$B177)*('白止-S级品'!$D$1:$AV$1=U$1)*('白止-S级品'!$D$2:$AV$26)),0)+IFERROR(SUMPRODUCT(('乐容-S级品'!$A$4:$A$32=$B177)*('乐容-S级品'!$L$3:$CA$3=U$1)*('乐容-S级品'!$L$4:$CA$32)),0)</f>
      </c>
      <c r="V177" s="280">
        <f>IFERROR(SUMPRODUCT(('控温被PRO-S级品'!$B$2:$B$10=$B177)*('控温被PRO-S级品'!$E$1:$BE$1=V$1)*('控温被PRO-S级品'!$E$2:$BE$10)),0)+IFERROR(SUMPRODUCT(('冬被-S级品'!$B$2:$B$10=$B177)*('冬被-S级品'!$E$1:$AW$1=V$1)*('冬被-S级品'!$E$2:$AW$10)),0)+IFERROR(SUMPRODUCT(('白止-S级品'!$A$2:$A$26=$B177)*('白止-S级品'!$D$1:$AV$1=V$1)*('白止-S级品'!$D$2:$AV$26)),0)+IFERROR(SUMPRODUCT(('乐容-S级品'!$A$4:$A$32=$B177)*('乐容-S级品'!$L$3:$CA$3=V$1)*('乐容-S级品'!$L$4:$CA$32)),0)</f>
      </c>
      <c r="W177" s="280">
        <f>IFERROR(SUMPRODUCT(('控温被PRO-S级品'!$B$2:$B$10=$B177)*('控温被PRO-S级品'!$E$1:$BE$1=W$1)*('控温被PRO-S级品'!$E$2:$BE$10)),0)+IFERROR(SUMPRODUCT(('冬被-S级品'!$B$2:$B$10=$B177)*('冬被-S级品'!$E$1:$AW$1=W$1)*('冬被-S级品'!$E$2:$AW$10)),0)+IFERROR(SUMPRODUCT(('白止-S级品'!$A$2:$A$26=$B177)*('白止-S级品'!$D$1:$AV$1=W$1)*('白止-S级品'!$D$2:$AV$26)),0)+IFERROR(SUMPRODUCT(('乐容-S级品'!$A$4:$A$32=$B177)*('乐容-S级品'!$L$3:$CA$3=W$1)*('乐容-S级品'!$L$4:$CA$32)),0)</f>
      </c>
      <c r="X177" s="280">
        <f>IFERROR(SUMPRODUCT(('控温被PRO-S级品'!$B$2:$B$10=$B177)*('控温被PRO-S级品'!$E$1:$BE$1=X$1)*('控温被PRO-S级品'!$E$2:$BE$10)),0)+IFERROR(SUMPRODUCT(('冬被-S级品'!$B$2:$B$10=$B177)*('冬被-S级品'!$E$1:$AW$1=X$1)*('冬被-S级品'!$E$2:$AW$10)),0)+IFERROR(SUMPRODUCT(('白止-S级品'!$A$2:$A$26=$B177)*('白止-S级品'!$D$1:$AV$1=X$1)*('白止-S级品'!$D$2:$AV$26)),0)+IFERROR(SUMPRODUCT(('乐容-S级品'!$A$4:$A$32=$B177)*('乐容-S级品'!$L$3:$CA$3=X$1)*('乐容-S级品'!$L$4:$CA$32)),0)</f>
      </c>
      <c r="Y177" s="280">
        <f>IFERROR(SUMPRODUCT(('控温被PRO-S级品'!$B$2:$B$10=$B177)*('控温被PRO-S级品'!$E$1:$BE$1=Y$1)*('控温被PRO-S级品'!$E$2:$BE$10)),0)+IFERROR(SUMPRODUCT(('冬被-S级品'!$B$2:$B$10=$B177)*('冬被-S级品'!$E$1:$AW$1=Y$1)*('冬被-S级品'!$E$2:$AW$10)),0)+IFERROR(SUMPRODUCT(('白止-S级品'!$A$2:$A$26=$B177)*('白止-S级品'!$D$1:$AV$1=Y$1)*('白止-S级品'!$D$2:$AV$26)),0)+IFERROR(SUMPRODUCT(('乐容-S级品'!$A$4:$A$32=$B177)*('乐容-S级品'!$L$3:$CA$3=Y$1)*('乐容-S级品'!$L$4:$CA$32)),0)</f>
      </c>
      <c r="Z177" s="280">
        <f>IFERROR(SUMPRODUCT(('控温被PRO-S级品'!$B$2:$B$10=$B177)*('控温被PRO-S级品'!$E$1:$BE$1=Z$1)*('控温被PRO-S级品'!$E$2:$BE$10)),0)+IFERROR(SUMPRODUCT(('冬被-S级品'!$B$2:$B$10=$B177)*('冬被-S级品'!$E$1:$AW$1=Z$1)*('冬被-S级品'!$E$2:$AW$10)),0)+IFERROR(SUMPRODUCT(('白止-S级品'!$A$2:$A$26=$B177)*('白止-S级品'!$D$1:$AV$1=Z$1)*('白止-S级品'!$D$2:$AV$26)),0)+IFERROR(SUMPRODUCT(('乐容-S级品'!$A$4:$A$32=$B177)*('乐容-S级品'!$L$3:$CA$3=Z$1)*('乐容-S级品'!$L$4:$CA$32)),0)</f>
      </c>
      <c r="AA177" s="280">
        <f>IFERROR(SUMPRODUCT(('控温被PRO-S级品'!$B$2:$B$10=$B177)*('控温被PRO-S级品'!$E$1:$BE$1=AA$1)*('控温被PRO-S级品'!$E$2:$BE$10)),0)+IFERROR(SUMPRODUCT(('冬被-S级品'!$B$2:$B$10=$B177)*('冬被-S级品'!$E$1:$AW$1=AA$1)*('冬被-S级品'!$E$2:$AW$10)),0)+IFERROR(SUMPRODUCT(('白止-S级品'!$A$2:$A$26=$B177)*('白止-S级品'!$D$1:$AV$1=AA$1)*('白止-S级品'!$D$2:$AV$26)),0)+IFERROR(SUMPRODUCT(('乐容-S级品'!$A$4:$A$32=$B177)*('乐容-S级品'!$L$3:$CA$3=AA$1)*('乐容-S级品'!$L$4:$CA$32)),0)</f>
      </c>
      <c r="AB177" s="280">
        <f>IFERROR(SUMPRODUCT(('控温被PRO-S级品'!$B$2:$B$10=$B177)*('控温被PRO-S级品'!$E$1:$BE$1=AB$1)*('控温被PRO-S级品'!$E$2:$BE$10)),0)+IFERROR(SUMPRODUCT(('冬被-S级品'!$B$2:$B$10=$B177)*('冬被-S级品'!$E$1:$AW$1=AB$1)*('冬被-S级品'!$E$2:$AW$10)),0)+IFERROR(SUMPRODUCT(('白止-S级品'!$A$2:$A$26=$B177)*('白止-S级品'!$D$1:$AV$1=AB$1)*('白止-S级品'!$D$2:$AV$26)),0)+IFERROR(SUMPRODUCT(('乐容-S级品'!$A$4:$A$32=$B177)*('乐容-S级品'!$L$3:$CA$3=AB$1)*('乐容-S级品'!$L$4:$CA$32)),0)</f>
      </c>
      <c r="AC177" s="280">
        <f>IFERROR(SUMPRODUCT(('控温被PRO-S级品'!$B$2:$B$10=$B177)*('控温被PRO-S级品'!$E$1:$BE$1=AC$1)*('控温被PRO-S级品'!$E$2:$BE$10)),0)+IFERROR(SUMPRODUCT(('冬被-S级品'!$B$2:$B$10=$B177)*('冬被-S级品'!$E$1:$AW$1=AC$1)*('冬被-S级品'!$E$2:$AW$10)),0)+IFERROR(SUMPRODUCT(('白止-S级品'!$A$2:$A$26=$B177)*('白止-S级品'!$D$1:$AV$1=AC$1)*('白止-S级品'!$D$2:$AV$26)),0)+IFERROR(SUMPRODUCT(('乐容-S级品'!$A$4:$A$32=$B177)*('乐容-S级品'!$L$3:$CA$3=AC$1)*('乐容-S级品'!$L$4:$CA$32)),0)</f>
      </c>
      <c r="AD177" s="280">
        <f>IFERROR(SUMPRODUCT(('控温被PRO-S级品'!$B$2:$B$10=$B177)*('控温被PRO-S级品'!$E$1:$BE$1=AD$1)*('控温被PRO-S级品'!$E$2:$BE$10)),0)+IFERROR(SUMPRODUCT(('冬被-S级品'!$B$2:$B$10=$B177)*('冬被-S级品'!$E$1:$AW$1=AD$1)*('冬被-S级品'!$E$2:$AW$10)),0)+IFERROR(SUMPRODUCT(('白止-S级品'!$A$2:$A$26=$B177)*('白止-S级品'!$D$1:$AV$1=AD$1)*('白止-S级品'!$D$2:$AV$26)),0)+IFERROR(SUMPRODUCT(('乐容-S级品'!$A$4:$A$32=$B177)*('乐容-S级品'!$L$3:$CA$3=AD$1)*('乐容-S级品'!$L$4:$CA$32)),0)</f>
      </c>
      <c r="AE177" s="280">
        <f>IFERROR(SUMPRODUCT(('控温被PRO-S级品'!$B$2:$B$10=$B177)*('控温被PRO-S级品'!$E$1:$BE$1=AE$1)*('控温被PRO-S级品'!$E$2:$BE$10)),0)+IFERROR(SUMPRODUCT(('冬被-S级品'!$B$2:$B$10=$B177)*('冬被-S级品'!$E$1:$AW$1=AE$1)*('冬被-S级品'!$E$2:$AW$10)),0)+IFERROR(SUMPRODUCT(('白止-S级品'!$A$2:$A$26=$B177)*('白止-S级品'!$D$1:$AV$1=AE$1)*('白止-S级品'!$D$2:$AV$26)),0)+IFERROR(SUMPRODUCT(('乐容-S级品'!$A$4:$A$32=$B177)*('乐容-S级品'!$L$3:$CA$3=AE$1)*('乐容-S级品'!$L$4:$CA$32)),0)</f>
      </c>
      <c r="AF177" s="280">
        <f>IFERROR(SUMPRODUCT(('控温被PRO-S级品'!$B$2:$B$10=$B177)*('控温被PRO-S级品'!$E$1:$BE$1=AF$1)*('控温被PRO-S级品'!$E$2:$BE$10)),0)+IFERROR(SUMPRODUCT(('冬被-S级品'!$B$2:$B$10=$B177)*('冬被-S级品'!$E$1:$AW$1=AF$1)*('冬被-S级品'!$E$2:$AW$10)),0)+IFERROR(SUMPRODUCT(('白止-S级品'!$A$2:$A$26=$B177)*('白止-S级品'!$D$1:$AV$1=AF$1)*('白止-S级品'!$D$2:$AV$26)),0)+IFERROR(SUMPRODUCT(('乐容-S级品'!$A$4:$A$32=$B177)*('乐容-S级品'!$L$3:$CA$3=AF$1)*('乐容-S级品'!$L$4:$CA$32)),0)</f>
      </c>
      <c r="AG177" s="280">
        <f>IFERROR(SUMPRODUCT(('控温被PRO-S级品'!$B$2:$B$10=$B177)*('控温被PRO-S级品'!$E$1:$BE$1=AG$1)*('控温被PRO-S级品'!$E$2:$BE$10)),0)+IFERROR(SUMPRODUCT(('冬被-S级品'!$B$2:$B$10=$B177)*('冬被-S级品'!$E$1:$AW$1=AG$1)*('冬被-S级品'!$E$2:$AW$10)),0)+IFERROR(SUMPRODUCT(('白止-S级品'!$A$2:$A$26=$B177)*('白止-S级品'!$D$1:$AV$1=AG$1)*('白止-S级品'!$D$2:$AV$26)),0)+IFERROR(SUMPRODUCT(('乐容-S级品'!$A$4:$A$32=$B177)*('乐容-S级品'!$L$3:$CA$3=AG$1)*('乐容-S级品'!$L$4:$CA$32)),0)</f>
      </c>
      <c r="AH177" s="280">
        <f>IFERROR(SUMPRODUCT(('控温被PRO-S级品'!$B$2:$B$10=$B177)*('控温被PRO-S级品'!$E$1:$BE$1=AH$1)*('控温被PRO-S级品'!$E$2:$BE$10)),0)+IFERROR(SUMPRODUCT(('冬被-S级品'!$B$2:$B$10=$B177)*('冬被-S级品'!$E$1:$AW$1=AH$1)*('冬被-S级品'!$E$2:$AW$10)),0)+IFERROR(SUMPRODUCT(('白止-S级品'!$A$2:$A$26=$B177)*('白止-S级品'!$D$1:$AV$1=AH$1)*('白止-S级品'!$D$2:$AV$26)),0)+IFERROR(SUMPRODUCT(('乐容-S级品'!$A$4:$A$32=$B177)*('乐容-S级品'!$L$3:$CA$3=AH$1)*('乐容-S级品'!$L$4:$CA$32)),0)</f>
      </c>
      <c r="AI177" s="280">
        <f>IFERROR(SUMPRODUCT(('控温被PRO-S级品'!$B$2:$B$10=$B177)*('控温被PRO-S级品'!$E$1:$BE$1=AI$1)*('控温被PRO-S级品'!$E$2:$BE$10)),0)+IFERROR(SUMPRODUCT(('冬被-S级品'!$B$2:$B$10=$B177)*('冬被-S级品'!$E$1:$AW$1=AI$1)*('冬被-S级品'!$E$2:$AW$10)),0)+IFERROR(SUMPRODUCT(('白止-S级品'!$A$2:$A$26=$B177)*('白止-S级品'!$D$1:$AV$1=AI$1)*('白止-S级品'!$D$2:$AV$26)),0)+IFERROR(SUMPRODUCT(('乐容-S级品'!$A$4:$A$32=$B177)*('乐容-S级品'!$L$3:$CA$3=AI$1)*('乐容-S级品'!$L$4:$CA$32)),0)</f>
      </c>
      <c r="AJ177" s="280">
        <f>IFERROR(SUMPRODUCT(('控温被PRO-S级品'!$B$2:$B$10=$B177)*('控温被PRO-S级品'!$E$1:$BE$1=AJ$1)*('控温被PRO-S级品'!$E$2:$BE$10)),0)+IFERROR(SUMPRODUCT(('冬被-S级品'!$B$2:$B$10=$B177)*('冬被-S级品'!$E$1:$AW$1=AJ$1)*('冬被-S级品'!$E$2:$AW$10)),0)+IFERROR(SUMPRODUCT(('白止-S级品'!$A$2:$A$26=$B177)*('白止-S级品'!$D$1:$AV$1=AJ$1)*('白止-S级品'!$D$2:$AV$26)),0)+IFERROR(SUMPRODUCT(('乐容-S级品'!$A$4:$A$32=$B177)*('乐容-S级品'!$L$3:$CA$3=AJ$1)*('乐容-S级品'!$L$4:$CA$32)),0)</f>
      </c>
      <c r="AK177" s="280">
        <f>IFERROR(SUMPRODUCT(('控温被PRO-S级品'!$B$2:$B$10=$B177)*('控温被PRO-S级品'!$E$1:$BE$1=AK$1)*('控温被PRO-S级品'!$E$2:$BE$10)),0)+IFERROR(SUMPRODUCT(('冬被-S级品'!$B$2:$B$10=$B177)*('冬被-S级品'!$E$1:$AW$1=AK$1)*('冬被-S级品'!$E$2:$AW$10)),0)+IFERROR(SUMPRODUCT(('白止-S级品'!$A$2:$A$26=$B177)*('白止-S级品'!$D$1:$AV$1=AK$1)*('白止-S级品'!$D$2:$AV$26)),0)+IFERROR(SUMPRODUCT(('乐容-S级品'!$A$4:$A$32=$B177)*('乐容-S级品'!$L$3:$CA$3=AK$1)*('乐容-S级品'!$L$4:$CA$32)),0)</f>
      </c>
      <c r="AL177" s="280">
        <f>IFERROR(SUMPRODUCT(('控温被PRO-S级品'!$B$2:$B$10=$B177)*('控温被PRO-S级品'!$E$1:$BE$1=AL$1)*('控温被PRO-S级品'!$E$2:$BE$10)),0)+IFERROR(SUMPRODUCT(('冬被-S级品'!$B$2:$B$10=$B177)*('冬被-S级品'!$E$1:$AW$1=AL$1)*('冬被-S级品'!$E$2:$AW$10)),0)+IFERROR(SUMPRODUCT(('白止-S级品'!$A$2:$A$26=$B177)*('白止-S级品'!$D$1:$AV$1=AL$1)*('白止-S级品'!$D$2:$AV$26)),0)+IFERROR(SUMPRODUCT(('乐容-S级品'!$A$4:$A$32=$B177)*('乐容-S级品'!$L$3:$CA$3=AL$1)*('乐容-S级品'!$L$4:$CA$32)),0)</f>
      </c>
      <c r="AM177" s="280">
        <f>IFERROR(SUMPRODUCT(('控温被PRO-S级品'!$B$2:$B$10=$B177)*('控温被PRO-S级品'!$E$1:$BE$1=AM$1)*('控温被PRO-S级品'!$E$2:$BE$10)),0)+IFERROR(SUMPRODUCT(('冬被-S级品'!$B$2:$B$10=$B177)*('冬被-S级品'!$E$1:$AW$1=AM$1)*('冬被-S级品'!$E$2:$AW$10)),0)+IFERROR(SUMPRODUCT(('白止-S级品'!$A$2:$A$26=$B177)*('白止-S级品'!$D$1:$AV$1=AM$1)*('白止-S级品'!$D$2:$AV$26)),0)+IFERROR(SUMPRODUCT(('乐容-S级品'!$A$4:$A$32=$B177)*('乐容-S级品'!$L$3:$CA$3=AM$1)*('乐容-S级品'!$L$4:$CA$32)),0)</f>
      </c>
      <c r="AN177" s="280">
        <f>IFERROR(SUMPRODUCT(('控温被PRO-S级品'!$B$2:$B$10=$B177)*('控温被PRO-S级品'!$E$1:$BE$1=AN$1)*('控温被PRO-S级品'!$E$2:$BE$10)),0)+IFERROR(SUMPRODUCT(('冬被-S级品'!$B$2:$B$10=$B177)*('冬被-S级品'!$E$1:$AW$1=AN$1)*('冬被-S级品'!$E$2:$AW$10)),0)+IFERROR(SUMPRODUCT(('白止-S级品'!$A$2:$A$26=$B177)*('白止-S级品'!$D$1:$AV$1=AN$1)*('白止-S级品'!$D$2:$AV$26)),0)+IFERROR(SUMPRODUCT(('乐容-S级品'!$A$4:$A$32=$B177)*('乐容-S级品'!$L$3:$CA$3=AN$1)*('乐容-S级品'!$L$4:$CA$32)),0)</f>
      </c>
      <c r="AO177" s="280">
        <f>IFERROR(SUMPRODUCT(('控温被PRO-S级品'!$B$2:$B$10=$B177)*('控温被PRO-S级品'!$E$1:$BE$1=AO$1)*('控温被PRO-S级品'!$E$2:$BE$10)),0)+IFERROR(SUMPRODUCT(('冬被-S级品'!$B$2:$B$10=$B177)*('冬被-S级品'!$E$1:$AW$1=AO$1)*('冬被-S级品'!$E$2:$AW$10)),0)+IFERROR(SUMPRODUCT(('白止-S级品'!$A$2:$A$26=$B177)*('白止-S级品'!$D$1:$AV$1=AO$1)*('白止-S级品'!$D$2:$AV$26)),0)+IFERROR(SUMPRODUCT(('乐容-S级品'!$A$4:$A$32=$B177)*('乐容-S级品'!$L$3:$CA$3=AO$1)*('乐容-S级品'!$L$4:$CA$32)),0)</f>
      </c>
      <c r="AP177" s="280">
        <f>IFERROR(SUMPRODUCT(('控温被PRO-S级品'!$B$2:$B$10=$B177)*('控温被PRO-S级品'!$E$1:$BE$1=AP$1)*('控温被PRO-S级品'!$E$2:$BE$10)),0)+IFERROR(SUMPRODUCT(('冬被-S级品'!$B$2:$B$10=$B177)*('冬被-S级品'!$E$1:$AW$1=AP$1)*('冬被-S级品'!$E$2:$AW$10)),0)+IFERROR(SUMPRODUCT(('白止-S级品'!$A$2:$A$26=$B177)*('白止-S级品'!$D$1:$AV$1=AP$1)*('白止-S级品'!$D$2:$AV$26)),0)+IFERROR(SUMPRODUCT(('乐容-S级品'!$A$4:$A$32=$B177)*('乐容-S级品'!$L$3:$CA$3=AP$1)*('乐容-S级品'!$L$4:$CA$32)),0)</f>
      </c>
      <c r="AQ177" s="280">
        <f>IFERROR(SUMPRODUCT(('控温被PRO-S级品'!$B$2:$B$10=$B177)*('控温被PRO-S级品'!$E$1:$BE$1=AQ$1)*('控温被PRO-S级品'!$E$2:$BE$10)),0)+IFERROR(SUMPRODUCT(('冬被-S级品'!$B$2:$B$10=$B177)*('冬被-S级品'!$E$1:$AW$1=AQ$1)*('冬被-S级品'!$E$2:$AW$10)),0)+IFERROR(SUMPRODUCT(('白止-S级品'!$A$2:$A$26=$B177)*('白止-S级品'!$D$1:$AV$1=AQ$1)*('白止-S级品'!$D$2:$AV$26)),0)+IFERROR(SUMPRODUCT(('乐容-S级品'!$A$4:$A$32=$B177)*('乐容-S级品'!$L$3:$CA$3=AQ$1)*('乐容-S级品'!$L$4:$CA$32)),0)</f>
      </c>
      <c r="AR177" s="280">
        <f>IFERROR(SUMPRODUCT(('控温被PRO-S级品'!$B$2:$B$10=$B177)*('控温被PRO-S级品'!$E$1:$BE$1=AR$1)*('控温被PRO-S级品'!$E$2:$BE$10)),0)+IFERROR(SUMPRODUCT(('冬被-S级品'!$B$2:$B$10=$B177)*('冬被-S级品'!$E$1:$AW$1=AR$1)*('冬被-S级品'!$E$2:$AW$10)),0)+IFERROR(SUMPRODUCT(('白止-S级品'!$A$2:$A$26=$B177)*('白止-S级品'!$D$1:$AV$1=AR$1)*('白止-S级品'!$D$2:$AV$26)),0)+IFERROR(SUMPRODUCT(('乐容-S级品'!$A$4:$A$32=$B177)*('乐容-S级品'!$L$3:$CA$3=AR$1)*('乐容-S级品'!$L$4:$CA$32)),0)</f>
      </c>
      <c r="AS177" s="280">
        <f>IFERROR(SUMPRODUCT(('控温被PRO-S级品'!$B$2:$B$10=$B177)*('控温被PRO-S级品'!$E$1:$BE$1=AS$1)*('控温被PRO-S级品'!$E$2:$BE$10)),0)+IFERROR(SUMPRODUCT(('冬被-S级品'!$B$2:$B$10=$B177)*('冬被-S级品'!$E$1:$AW$1=AS$1)*('冬被-S级品'!$E$2:$AW$10)),0)+IFERROR(SUMPRODUCT(('白止-S级品'!$A$2:$A$26=$B177)*('白止-S级品'!$D$1:$AV$1=AS$1)*('白止-S级品'!$D$2:$AV$26)),0)+IFERROR(SUMPRODUCT(('乐容-S级品'!$A$4:$A$32=$B177)*('乐容-S级品'!$L$3:$CA$3=AS$1)*('乐容-S级品'!$L$4:$CA$32)),0)</f>
      </c>
      <c r="AT177" s="280">
        <f>IFERROR(SUMPRODUCT(('控温被PRO-S级品'!$B$2:$B$10=$B177)*('控温被PRO-S级品'!$E$1:$BE$1=AT$1)*('控温被PRO-S级品'!$E$2:$BE$10)),0)+IFERROR(SUMPRODUCT(('冬被-S级品'!$B$2:$B$10=$B177)*('冬被-S级品'!$E$1:$AW$1=AT$1)*('冬被-S级品'!$E$2:$AW$10)),0)+IFERROR(SUMPRODUCT(('白止-S级品'!$A$2:$A$26=$B177)*('白止-S级品'!$D$1:$AV$1=AT$1)*('白止-S级品'!$D$2:$AV$26)),0)+IFERROR(SUMPRODUCT(('乐容-S级品'!$A$4:$A$32=$B177)*('乐容-S级品'!$L$3:$CA$3=AT$1)*('乐容-S级品'!$L$4:$CA$32)),0)</f>
      </c>
      <c r="AU177" s="280">
        <f>IFERROR(SUMPRODUCT(('控温被PRO-S级品'!$B$2:$B$10=$B177)*('控温被PRO-S级品'!$E$1:$BE$1=AU$1)*('控温被PRO-S级品'!$E$2:$BE$10)),0)+IFERROR(SUMPRODUCT(('冬被-S级品'!$B$2:$B$10=$B177)*('冬被-S级品'!$E$1:$AW$1=AU$1)*('冬被-S级品'!$E$2:$AW$10)),0)+IFERROR(SUMPRODUCT(('白止-S级品'!$A$2:$A$26=$B177)*('白止-S级品'!$D$1:$AV$1=AU$1)*('白止-S级品'!$D$2:$AV$26)),0)+IFERROR(SUMPRODUCT(('乐容-S级品'!$A$4:$A$32=$B177)*('乐容-S级品'!$L$3:$CA$3=AU$1)*('乐容-S级品'!$L$4:$CA$32)),0)</f>
      </c>
      <c r="AV177" s="280">
        <f>IFERROR(SUMPRODUCT(('控温被PRO-S级品'!$B$2:$B$10=$B177)*('控温被PRO-S级品'!$E$1:$BE$1=AV$1)*('控温被PRO-S级品'!$E$2:$BE$10)),0)+IFERROR(SUMPRODUCT(('冬被-S级品'!$B$2:$B$10=$B177)*('冬被-S级品'!$E$1:$AW$1=AV$1)*('冬被-S级品'!$E$2:$AW$10)),0)+IFERROR(SUMPRODUCT(('白止-S级品'!$A$2:$A$26=$B177)*('白止-S级品'!$D$1:$AV$1=AV$1)*('白止-S级品'!$D$2:$AV$26)),0)+IFERROR(SUMPRODUCT(('乐容-S级品'!$A$4:$A$32=$B177)*('乐容-S级品'!$L$3:$CA$3=AV$1)*('乐容-S级品'!$L$4:$CA$32)),0)</f>
      </c>
      <c r="AW177" s="280">
        <f>IFERROR(SUMPRODUCT(('控温被PRO-S级品'!$B$2:$B$10=$B177)*('控温被PRO-S级品'!$E$1:$BE$1=AW$1)*('控温被PRO-S级品'!$E$2:$BE$10)),0)+IFERROR(SUMPRODUCT(('冬被-S级品'!$B$2:$B$10=$B177)*('冬被-S级品'!$E$1:$AW$1=AW$1)*('冬被-S级品'!$E$2:$AW$10)),0)+IFERROR(SUMPRODUCT(('白止-S级品'!$A$2:$A$26=$B177)*('白止-S级品'!$D$1:$AV$1=AW$1)*('白止-S级品'!$D$2:$AV$26)),0)+IFERROR(SUMPRODUCT(('乐容-S级品'!$A$4:$A$32=$B177)*('乐容-S级品'!$L$3:$CA$3=AW$1)*('乐容-S级品'!$L$4:$CA$32)),0)</f>
      </c>
      <c r="AX177" s="280">
        <f>IFERROR(SUMPRODUCT(('控温被PRO-S级品'!$B$2:$B$10=$B177)*('控温被PRO-S级品'!$E$1:$BE$1=AX$1)*('控温被PRO-S级品'!$E$2:$BE$10)),0)+IFERROR(SUMPRODUCT(('冬被-S级品'!$B$2:$B$10=$B177)*('冬被-S级品'!$E$1:$AW$1=AX$1)*('冬被-S级品'!$E$2:$AW$10)),0)+IFERROR(SUMPRODUCT(('白止-S级品'!$A$2:$A$26=$B177)*('白止-S级品'!$D$1:$AV$1=AX$1)*('白止-S级品'!$D$2:$AV$26)),0)+IFERROR(SUMPRODUCT(('乐容-S级品'!$A$4:$A$32=$B177)*('乐容-S级品'!$L$3:$CA$3=AX$1)*('乐容-S级品'!$L$4:$CA$32)),0)</f>
      </c>
      <c r="AY177" s="280">
        <f>IFERROR(SUMPRODUCT(('控温被PRO-S级品'!$B$2:$B$10=$B177)*('控温被PRO-S级品'!$E$1:$BE$1=AY$1)*('控温被PRO-S级品'!$E$2:$BE$10)),0)+IFERROR(SUMPRODUCT(('冬被-S级品'!$B$2:$B$10=$B177)*('冬被-S级品'!$E$1:$AW$1=AY$1)*('冬被-S级品'!$E$2:$AW$10)),0)+IFERROR(SUMPRODUCT(('白止-S级品'!$A$2:$A$26=$B177)*('白止-S级品'!$D$1:$AV$1=AY$1)*('白止-S级品'!$D$2:$AV$26)),0)+IFERROR(SUMPRODUCT(('乐容-S级品'!$A$4:$A$32=$B177)*('乐容-S级品'!$L$3:$CA$3=AY$1)*('乐容-S级品'!$L$4:$CA$32)),0)</f>
      </c>
      <c r="AZ177" s="280">
        <f>IFERROR(SUMPRODUCT(('控温被PRO-S级品'!$B$2:$B$10=$B177)*('控温被PRO-S级品'!$E$1:$BE$1=AZ$1)*('控温被PRO-S级品'!$E$2:$BE$10)),0)+IFERROR(SUMPRODUCT(('冬被-S级品'!$B$2:$B$10=$B177)*('冬被-S级品'!$E$1:$AW$1=AZ$1)*('冬被-S级品'!$E$2:$AW$10)),0)+IFERROR(SUMPRODUCT(('白止-S级品'!$A$2:$A$26=$B177)*('白止-S级品'!$D$1:$AV$1=AZ$1)*('白止-S级品'!$D$2:$AV$26)),0)+IFERROR(SUMPRODUCT(('乐容-S级品'!$A$4:$A$32=$B177)*('乐容-S级品'!$L$3:$CA$3=AZ$1)*('乐容-S级品'!$L$4:$CA$32)),0)</f>
      </c>
      <c r="BA177" s="280">
        <f>IFERROR(SUMPRODUCT(('控温被PRO-S级品'!$B$2:$B$10=$B177)*('控温被PRO-S级品'!$E$1:$BE$1=BA$1)*('控温被PRO-S级品'!$E$2:$BE$10)),0)+IFERROR(SUMPRODUCT(('冬被-S级品'!$B$2:$B$10=$B177)*('冬被-S级品'!$E$1:$AW$1=BA$1)*('冬被-S级品'!$E$2:$AW$10)),0)+IFERROR(SUMPRODUCT(('白止-S级品'!$A$2:$A$26=$B177)*('白止-S级品'!$D$1:$AV$1=BA$1)*('白止-S级品'!$D$2:$AV$26)),0)+IFERROR(SUMPRODUCT(('乐容-S级品'!$A$4:$A$32=$B177)*('乐容-S级品'!$L$3:$CA$3=BA$1)*('乐容-S级品'!$L$4:$CA$32)),0)</f>
      </c>
      <c r="BB177" s="280">
        <f>IFERROR(SUMPRODUCT(('控温被PRO-S级品'!$B$2:$B$10=$B177)*('控温被PRO-S级品'!$E$1:$BE$1=BB$1)*('控温被PRO-S级品'!$E$2:$BE$10)),0)+IFERROR(SUMPRODUCT(('冬被-S级品'!$B$2:$B$10=$B177)*('冬被-S级品'!$E$1:$AW$1=BB$1)*('冬被-S级品'!$E$2:$AW$10)),0)+IFERROR(SUMPRODUCT(('白止-S级品'!$A$2:$A$26=$B177)*('白止-S级品'!$D$1:$AV$1=BB$1)*('白止-S级品'!$D$2:$AV$26)),0)+IFERROR(SUMPRODUCT(('乐容-S级品'!$A$4:$A$32=$B177)*('乐容-S级品'!$L$3:$CA$3=BB$1)*('乐容-S级品'!$L$4:$CA$32)),0)</f>
      </c>
      <c r="BC177" s="280">
        <f>IFERROR(SUMPRODUCT(('控温被PRO-S级品'!$B$2:$B$10=$B177)*('控温被PRO-S级品'!$E$1:$BE$1=BC$1)*('控温被PRO-S级品'!$E$2:$BE$10)),0)+IFERROR(SUMPRODUCT(('冬被-S级品'!$B$2:$B$10=$B177)*('冬被-S级品'!$E$1:$AW$1=BC$1)*('冬被-S级品'!$E$2:$AW$10)),0)+IFERROR(SUMPRODUCT(('白止-S级品'!$A$2:$A$26=$B177)*('白止-S级品'!$D$1:$AV$1=BC$1)*('白止-S级品'!$D$2:$AV$26)),0)+IFERROR(SUMPRODUCT(('乐容-S级品'!$A$4:$A$32=$B177)*('乐容-S级品'!$L$3:$CA$3=BC$1)*('乐容-S级品'!$L$4:$CA$32)),0)</f>
      </c>
      <c r="BD177" s="280">
        <f>IFERROR(SUMPRODUCT(('控温被PRO-S级品'!$B$2:$B$10=$B177)*('控温被PRO-S级品'!$E$1:$BE$1=BD$1)*('控温被PRO-S级品'!$E$2:$BE$10)),0)+IFERROR(SUMPRODUCT(('冬被-S级品'!$B$2:$B$10=$B177)*('冬被-S级品'!$E$1:$AW$1=BD$1)*('冬被-S级品'!$E$2:$AW$10)),0)+IFERROR(SUMPRODUCT(('白止-S级品'!$A$2:$A$26=$B177)*('白止-S级品'!$D$1:$AV$1=BD$1)*('白止-S级品'!$D$2:$AV$26)),0)+IFERROR(SUMPRODUCT(('乐容-S级品'!$A$4:$A$32=$B177)*('乐容-S级品'!$L$3:$CA$3=BD$1)*('乐容-S级品'!$L$4:$CA$32)),0)</f>
      </c>
      <c r="BE177" s="280">
        <f>IFERROR(SUMPRODUCT(('控温被PRO-S级品'!$B$2:$B$10=$B177)*('控温被PRO-S级品'!$E$1:$BE$1=BE$1)*('控温被PRO-S级品'!$E$2:$BE$10)),0)+IFERROR(SUMPRODUCT(('冬被-S级品'!$B$2:$B$10=$B177)*('冬被-S级品'!$E$1:$AW$1=BE$1)*('冬被-S级品'!$E$2:$AW$10)),0)+IFERROR(SUMPRODUCT(('白止-S级品'!$A$2:$A$26=$B177)*('白止-S级品'!$D$1:$AV$1=BE$1)*('白止-S级品'!$D$2:$AV$26)),0)+IFERROR(SUMPRODUCT(('乐容-S级品'!$A$4:$A$32=$B177)*('乐容-S级品'!$L$3:$CA$3=BE$1)*('乐容-S级品'!$L$4:$CA$32)),0)</f>
      </c>
      <c r="BF177" s="280">
        <f>IFERROR(SUMPRODUCT(('控温被PRO-S级品'!$B$2:$B$10=$B177)*('控温被PRO-S级品'!$E$1:$BE$1=BF$1)*('控温被PRO-S级品'!$E$2:$BE$10)),0)+IFERROR(SUMPRODUCT(('冬被-S级品'!$B$2:$B$10=$B177)*('冬被-S级品'!$E$1:$AW$1=BF$1)*('冬被-S级品'!$E$2:$AW$10)),0)+IFERROR(SUMPRODUCT(('白止-S级品'!$A$2:$A$26=$B177)*('白止-S级品'!$D$1:$AV$1=BF$1)*('白止-S级品'!$D$2:$AV$26)),0)+IFERROR(SUMPRODUCT(('乐容-S级品'!$A$4:$A$32=$B177)*('乐容-S级品'!$L$3:$CA$3=BF$1)*('乐容-S级品'!$L$4:$CA$32)),0)</f>
      </c>
      <c r="BG177" s="280">
        <f>IFERROR(SUMPRODUCT(('控温被PRO-S级品'!$B$2:$B$10=$B177)*('控温被PRO-S级品'!$E$1:$BE$1=BG$1)*('控温被PRO-S级品'!$E$2:$BE$10)),0)+IFERROR(SUMPRODUCT(('冬被-S级品'!$B$2:$B$10=$B177)*('冬被-S级品'!$E$1:$AW$1=BG$1)*('冬被-S级品'!$E$2:$AW$10)),0)+IFERROR(SUMPRODUCT(('白止-S级品'!$A$2:$A$26=$B177)*('白止-S级品'!$D$1:$AV$1=BG$1)*('白止-S级品'!$D$2:$AV$26)),0)+IFERROR(SUMPRODUCT(('乐容-S级品'!$A$4:$A$32=$B177)*('乐容-S级品'!$L$3:$CA$3=BG$1)*('乐容-S级品'!$L$4:$CA$32)),0)</f>
      </c>
      <c r="BH177" s="280">
        <f>IFERROR(SUMPRODUCT(('控温被PRO-S级品'!$B$2:$B$10=$B177)*('控温被PRO-S级品'!$E$1:$BE$1=BH$1)*('控温被PRO-S级品'!$E$2:$BE$10)),0)+IFERROR(SUMPRODUCT(('冬被-S级品'!$B$2:$B$10=$B177)*('冬被-S级品'!$E$1:$AW$1=BH$1)*('冬被-S级品'!$E$2:$AW$10)),0)+IFERROR(SUMPRODUCT(('白止-S级品'!$A$2:$A$26=$B177)*('白止-S级品'!$D$1:$AV$1=BH$1)*('白止-S级品'!$D$2:$AV$26)),0)+IFERROR(SUMPRODUCT(('乐容-S级品'!$A$4:$A$32=$B177)*('乐容-S级品'!$L$3:$CA$3=BH$1)*('乐容-S级品'!$L$4:$CA$32)),0)</f>
      </c>
      <c r="BI177" s="280">
        <f>IFERROR(SUMPRODUCT(('控温被PRO-S级品'!$B$2:$B$10=$B177)*('控温被PRO-S级品'!$E$1:$BE$1=BI$1)*('控温被PRO-S级品'!$E$2:$BE$10)),0)+IFERROR(SUMPRODUCT(('冬被-S级品'!$B$2:$B$10=$B177)*('冬被-S级品'!$E$1:$AW$1=BI$1)*('冬被-S级品'!$E$2:$AW$10)),0)+IFERROR(SUMPRODUCT(('白止-S级品'!$A$2:$A$26=$B177)*('白止-S级品'!$D$1:$AV$1=BI$1)*('白止-S级品'!$D$2:$AV$26)),0)+IFERROR(SUMPRODUCT(('乐容-S级品'!$A$4:$A$32=$B177)*('乐容-S级品'!$L$3:$CA$3=BI$1)*('乐容-S级品'!$L$4:$CA$32)),0)</f>
      </c>
      <c r="BJ177" s="280">
        <f>IFERROR(SUMPRODUCT(('控温被PRO-S级品'!$B$2:$B$10=$B177)*('控温被PRO-S级品'!$E$1:$BE$1=BJ$1)*('控温被PRO-S级品'!$E$2:$BE$10)),0)+IFERROR(SUMPRODUCT(('冬被-S级品'!$B$2:$B$10=$B177)*('冬被-S级品'!$E$1:$AW$1=BJ$1)*('冬被-S级品'!$E$2:$AW$10)),0)+IFERROR(SUMPRODUCT(('白止-S级品'!$A$2:$A$26=$B177)*('白止-S级品'!$D$1:$AV$1=BJ$1)*('白止-S级品'!$D$2:$AV$26)),0)+IFERROR(SUMPRODUCT(('乐容-S级品'!$A$4:$A$32=$B177)*('乐容-S级品'!$L$3:$CA$3=BJ$1)*('乐容-S级品'!$L$4:$CA$32)),0)</f>
      </c>
      <c r="BK177" s="280">
        <f>IFERROR(SUMPRODUCT(('控温被PRO-S级品'!$B$2:$B$10=$B177)*('控温被PRO-S级品'!$E$1:$BE$1=BK$1)*('控温被PRO-S级品'!$E$2:$BE$10)),0)+IFERROR(SUMPRODUCT(('冬被-S级品'!$B$2:$B$10=$B177)*('冬被-S级品'!$E$1:$AW$1=BK$1)*('冬被-S级品'!$E$2:$AW$10)),0)+IFERROR(SUMPRODUCT(('白止-S级品'!$A$2:$A$26=$B177)*('白止-S级品'!$D$1:$AV$1=BK$1)*('白止-S级品'!$D$2:$AV$26)),0)+IFERROR(SUMPRODUCT(('乐容-S级品'!$A$4:$A$32=$B177)*('乐容-S级品'!$L$3:$CA$3=BK$1)*('乐容-S级品'!$L$4:$CA$32)),0)</f>
      </c>
      <c r="BL177" s="280">
        <f>IFERROR(SUMPRODUCT(('控温被PRO-S级品'!$B$2:$B$10=$B177)*('控温被PRO-S级品'!$E$1:$BE$1=BL$1)*('控温被PRO-S级品'!$E$2:$BE$10)),0)+IFERROR(SUMPRODUCT(('冬被-S级品'!$B$2:$B$10=$B177)*('冬被-S级品'!$E$1:$AW$1=BL$1)*('冬被-S级品'!$E$2:$AW$10)),0)+IFERROR(SUMPRODUCT(('白止-S级品'!$A$2:$A$26=$B177)*('白止-S级品'!$D$1:$AV$1=BL$1)*('白止-S级品'!$D$2:$AV$26)),0)+IFERROR(SUMPRODUCT(('乐容-S级品'!$A$4:$A$32=$B177)*('乐容-S级品'!$L$3:$CA$3=BL$1)*('乐容-S级品'!$L$4:$CA$32)),0)</f>
      </c>
      <c r="BM177" s="280">
        <f>IFERROR(SUMPRODUCT(('控温被PRO-S级品'!$B$2:$B$10=$B177)*('控温被PRO-S级品'!$E$1:$BE$1=BM$1)*('控温被PRO-S级品'!$E$2:$BE$10)),0)+IFERROR(SUMPRODUCT(('冬被-S级品'!$B$2:$B$10=$B177)*('冬被-S级品'!$E$1:$AW$1=BM$1)*('冬被-S级品'!$E$2:$AW$10)),0)+IFERROR(SUMPRODUCT(('白止-S级品'!$A$2:$A$26=$B177)*('白止-S级品'!$D$1:$AV$1=BM$1)*('白止-S级品'!$D$2:$AV$26)),0)+IFERROR(SUMPRODUCT(('乐容-S级品'!$A$4:$A$32=$B177)*('乐容-S级品'!$L$3:$CA$3=BM$1)*('乐容-S级品'!$L$4:$CA$32)),0)</f>
      </c>
      <c r="BN177" s="280">
        <f>IFERROR(SUMPRODUCT(('控温被PRO-S级品'!$B$2:$B$10=$B177)*('控温被PRO-S级品'!$E$1:$BE$1=BN$1)*('控温被PRO-S级品'!$E$2:$BE$10)),0)+IFERROR(SUMPRODUCT(('冬被-S级品'!$B$2:$B$10=$B177)*('冬被-S级品'!$E$1:$AW$1=BN$1)*('冬被-S级品'!$E$2:$AW$10)),0)+IFERROR(SUMPRODUCT(('白止-S级品'!$A$2:$A$26=$B177)*('白止-S级品'!$D$1:$AV$1=BN$1)*('白止-S级品'!$D$2:$AV$26)),0)+IFERROR(SUMPRODUCT(('乐容-S级品'!$A$4:$A$32=$B177)*('乐容-S级品'!$L$3:$CA$3=BN$1)*('乐容-S级品'!$L$4:$CA$32)),0)</f>
      </c>
      <c r="BO177" s="280">
        <f>IFERROR(SUMPRODUCT(('控温被PRO-S级品'!$B$2:$B$10=$B177)*('控温被PRO-S级品'!$E$1:$BE$1=BO$1)*('控温被PRO-S级品'!$E$2:$BE$10)),0)+IFERROR(SUMPRODUCT(('冬被-S级品'!$B$2:$B$10=$B177)*('冬被-S级品'!$E$1:$AW$1=BO$1)*('冬被-S级品'!$E$2:$AW$10)),0)+IFERROR(SUMPRODUCT(('白止-S级品'!$A$2:$A$26=$B177)*('白止-S级品'!$D$1:$AV$1=BO$1)*('白止-S级品'!$D$2:$AV$26)),0)+IFERROR(SUMPRODUCT(('乐容-S级品'!$A$4:$A$32=$B177)*('乐容-S级品'!$L$3:$CA$3=BO$1)*('乐容-S级品'!$L$4:$CA$32)),0)</f>
      </c>
      <c r="BP177" s="280">
        <f>IFERROR(SUMPRODUCT(('控温被PRO-S级品'!$B$2:$B$10=$B177)*('控温被PRO-S级品'!$E$1:$BE$1=BP$1)*('控温被PRO-S级品'!$E$2:$BE$10)),0)+IFERROR(SUMPRODUCT(('冬被-S级品'!$B$2:$B$10=$B177)*('冬被-S级品'!$E$1:$AW$1=BP$1)*('冬被-S级品'!$E$2:$AW$10)),0)+IFERROR(SUMPRODUCT(('白止-S级品'!$A$2:$A$26=$B177)*('白止-S级品'!$D$1:$AV$1=BP$1)*('白止-S级品'!$D$2:$AV$26)),0)+IFERROR(SUMPRODUCT(('乐容-S级品'!$A$4:$A$32=$B177)*('乐容-S级品'!$L$3:$CA$3=BP$1)*('乐容-S级品'!$L$4:$CA$32)),0)</f>
      </c>
      <c r="BQ177" s="280">
        <f>IFERROR(SUMPRODUCT(('控温被PRO-S级品'!$B$2:$B$10=$B177)*('控温被PRO-S级品'!$E$1:$BE$1=BQ$1)*('控温被PRO-S级品'!$E$2:$BE$10)),0)+IFERROR(SUMPRODUCT(('冬被-S级品'!$B$2:$B$10=$B177)*('冬被-S级品'!$E$1:$AW$1=BQ$1)*('冬被-S级品'!$E$2:$AW$10)),0)+IFERROR(SUMPRODUCT(('白止-S级品'!$A$2:$A$26=$B177)*('白止-S级品'!$D$1:$AV$1=BQ$1)*('白止-S级品'!$D$2:$AV$26)),0)+IFERROR(SUMPRODUCT(('乐容-S级品'!$A$4:$A$32=$B177)*('乐容-S级品'!$L$3:$CA$3=BQ$1)*('乐容-S级品'!$L$4:$CA$32)),0)</f>
      </c>
      <c r="BR177" s="280">
        <f>IFERROR(SUMPRODUCT(('控温被PRO-S级品'!$B$2:$B$10=$B177)*('控温被PRO-S级品'!$E$1:$BE$1=BR$1)*('控温被PRO-S级品'!$E$2:$BE$10)),0)+IFERROR(SUMPRODUCT(('冬被-S级品'!$B$2:$B$10=$B177)*('冬被-S级品'!$E$1:$AW$1=BR$1)*('冬被-S级品'!$E$2:$AW$10)),0)+IFERROR(SUMPRODUCT(('白止-S级品'!$A$2:$A$26=$B177)*('白止-S级品'!$D$1:$AV$1=BR$1)*('白止-S级品'!$D$2:$AV$26)),0)+IFERROR(SUMPRODUCT(('乐容-S级品'!$A$4:$A$32=$B177)*('乐容-S级品'!$L$3:$CA$3=BR$1)*('乐容-S级品'!$L$4:$CA$32)),0)</f>
      </c>
      <c r="BS177" s="280">
        <f>IFERROR(SUMPRODUCT(('控温被PRO-S级品'!$B$2:$B$10=$B177)*('控温被PRO-S级品'!$E$1:$BE$1=BS$1)*('控温被PRO-S级品'!$E$2:$BE$10)),0)+IFERROR(SUMPRODUCT(('冬被-S级品'!$B$2:$B$10=$B177)*('冬被-S级品'!$E$1:$AW$1=BS$1)*('冬被-S级品'!$E$2:$AW$10)),0)+IFERROR(SUMPRODUCT(('白止-S级品'!$A$2:$A$26=$B177)*('白止-S级品'!$D$1:$AV$1=BS$1)*('白止-S级品'!$D$2:$AV$26)),0)+IFERROR(SUMPRODUCT(('乐容-S级品'!$A$4:$A$32=$B177)*('乐容-S级品'!$L$3:$CA$3=BS$1)*('乐容-S级品'!$L$4:$CA$32)),0)</f>
      </c>
      <c r="BT177" s="280">
        <f>IFERROR(SUMPRODUCT(('控温被PRO-S级品'!$B$2:$B$10=$B177)*('控温被PRO-S级品'!$E$1:$BE$1=BT$1)*('控温被PRO-S级品'!$E$2:$BE$10)),0)+IFERROR(SUMPRODUCT(('冬被-S级品'!$B$2:$B$10=$B177)*('冬被-S级品'!$E$1:$AW$1=BT$1)*('冬被-S级品'!$E$2:$AW$10)),0)+IFERROR(SUMPRODUCT(('白止-S级品'!$A$2:$A$26=$B177)*('白止-S级品'!$D$1:$AV$1=BT$1)*('白止-S级品'!$D$2:$AV$26)),0)+IFERROR(SUMPRODUCT(('乐容-S级品'!$A$4:$A$32=$B177)*('乐容-S级品'!$L$3:$CA$3=BT$1)*('乐容-S级品'!$L$4:$CA$32)),0)</f>
      </c>
      <c r="BU177" s="280">
        <f>IFERROR(SUMPRODUCT(('控温被PRO-S级品'!$B$2:$B$10=$B177)*('控温被PRO-S级品'!$E$1:$BE$1=BU$1)*('控温被PRO-S级品'!$E$2:$BE$10)),0)+IFERROR(SUMPRODUCT(('冬被-S级品'!$B$2:$B$10=$B177)*('冬被-S级品'!$E$1:$AW$1=BU$1)*('冬被-S级品'!$E$2:$AW$10)),0)+IFERROR(SUMPRODUCT(('白止-S级品'!$A$2:$A$26=$B177)*('白止-S级品'!$D$1:$AV$1=BU$1)*('白止-S级品'!$D$2:$AV$26)),0)+IFERROR(SUMPRODUCT(('乐容-S级品'!$A$4:$A$32=$B177)*('乐容-S级品'!$L$3:$CA$3=BU$1)*('乐容-S级品'!$L$4:$CA$32)),0)</f>
      </c>
      <c r="BV177" s="280">
        <f>IFERROR(SUMPRODUCT(('控温被PRO-S级品'!$B$2:$B$10=$B177)*('控温被PRO-S级品'!$E$1:$BE$1=BV$1)*('控温被PRO-S级品'!$E$2:$BE$10)),0)+IFERROR(SUMPRODUCT(('冬被-S级品'!$B$2:$B$10=$B177)*('冬被-S级品'!$E$1:$AW$1=BV$1)*('冬被-S级品'!$E$2:$AW$10)),0)+IFERROR(SUMPRODUCT(('白止-S级品'!$A$2:$A$26=$B177)*('白止-S级品'!$D$1:$AV$1=BV$1)*('白止-S级品'!$D$2:$AV$26)),0)+IFERROR(SUMPRODUCT(('乐容-S级品'!$A$4:$A$32=$B177)*('乐容-S级品'!$L$3:$CA$3=BV$1)*('乐容-S级品'!$L$4:$CA$32)),0)</f>
      </c>
      <c r="BW177" s="280">
        <f>IFERROR(SUMPRODUCT(('控温被PRO-S级品'!$B$2:$B$10=$B177)*('控温被PRO-S级品'!$E$1:$BE$1=BW$1)*('控温被PRO-S级品'!$E$2:$BE$10)),0)+IFERROR(SUMPRODUCT(('冬被-S级品'!$B$2:$B$10=$B177)*('冬被-S级品'!$E$1:$AW$1=BW$1)*('冬被-S级品'!$E$2:$AW$10)),0)+IFERROR(SUMPRODUCT(('白止-S级品'!$A$2:$A$26=$B177)*('白止-S级品'!$D$1:$AV$1=BW$1)*('白止-S级品'!$D$2:$AV$26)),0)+IFERROR(SUMPRODUCT(('乐容-S级品'!$A$4:$A$32=$B177)*('乐容-S级品'!$L$3:$CA$3=BW$1)*('乐容-S级品'!$L$4:$CA$32)),0)</f>
      </c>
      <c r="BX177" s="280">
        <f>IFERROR(SUMPRODUCT(('控温被PRO-S级品'!$B$2:$B$10=$B177)*('控温被PRO-S级品'!$E$1:$BE$1=BX$1)*('控温被PRO-S级品'!$E$2:$BE$10)),0)+IFERROR(SUMPRODUCT(('冬被-S级品'!$B$2:$B$10=$B177)*('冬被-S级品'!$E$1:$AW$1=BX$1)*('冬被-S级品'!$E$2:$AW$10)),0)+IFERROR(SUMPRODUCT(('白止-S级品'!$A$2:$A$26=$B177)*('白止-S级品'!$D$1:$AV$1=BX$1)*('白止-S级品'!$D$2:$AV$26)),0)+IFERROR(SUMPRODUCT(('乐容-S级品'!$A$4:$A$32=$B177)*('乐容-S级品'!$L$3:$CA$3=BX$1)*('乐容-S级品'!$L$4:$CA$32)),0)</f>
      </c>
      <c r="BY177" s="280">
        <f>IFERROR(SUMPRODUCT(('控温被PRO-S级品'!$B$2:$B$10=$B177)*('控温被PRO-S级品'!$E$1:$BE$1=BY$1)*('控温被PRO-S级品'!$E$2:$BE$10)),0)+IFERROR(SUMPRODUCT(('冬被-S级品'!$B$2:$B$10=$B177)*('冬被-S级品'!$E$1:$AW$1=BY$1)*('冬被-S级品'!$E$2:$AW$10)),0)+IFERROR(SUMPRODUCT(('白止-S级品'!$A$2:$A$26=$B177)*('白止-S级品'!$D$1:$AV$1=BY$1)*('白止-S级品'!$D$2:$AV$26)),0)+IFERROR(SUMPRODUCT(('乐容-S级品'!$A$4:$A$32=$B177)*('乐容-S级品'!$L$3:$CA$3=BY$1)*('乐容-S级品'!$L$4:$CA$32)),0)</f>
      </c>
      <c r="BZ177" s="280">
        <f>IFERROR(SUMPRODUCT(('控温被PRO-S级品'!$B$2:$B$10=$B177)*('控温被PRO-S级品'!$E$1:$BE$1=BZ$1)*('控温被PRO-S级品'!$E$2:$BE$10)),0)+IFERROR(SUMPRODUCT(('冬被-S级品'!$B$2:$B$10=$B177)*('冬被-S级品'!$E$1:$AW$1=BZ$1)*('冬被-S级品'!$E$2:$AW$10)),0)+IFERROR(SUMPRODUCT(('白止-S级品'!$A$2:$A$26=$B177)*('白止-S级品'!$D$1:$AV$1=BZ$1)*('白止-S级品'!$D$2:$AV$26)),0)+IFERROR(SUMPRODUCT(('乐容-S级品'!$A$4:$A$32=$B177)*('乐容-S级品'!$L$3:$CA$3=BZ$1)*('乐容-S级品'!$L$4:$CA$32)),0)</f>
      </c>
      <c r="CA177" s="280">
        <f>IFERROR(SUMPRODUCT(('控温被PRO-S级品'!$B$2:$B$10=$B177)*('控温被PRO-S级品'!$E$1:$BE$1=CA$1)*('控温被PRO-S级品'!$E$2:$BE$10)),0)+IFERROR(SUMPRODUCT(('冬被-S级品'!$B$2:$B$10=$B177)*('冬被-S级品'!$E$1:$AW$1=CA$1)*('冬被-S级品'!$E$2:$AW$10)),0)+IFERROR(SUMPRODUCT(('白止-S级品'!$A$2:$A$26=$B177)*('白止-S级品'!$D$1:$AV$1=CA$1)*('白止-S级品'!$D$2:$AV$26)),0)+IFERROR(SUMPRODUCT(('乐容-S级品'!$A$4:$A$32=$B177)*('乐容-S级品'!$L$3:$CA$3=CA$1)*('乐容-S级品'!$L$4:$CA$32)),0)</f>
      </c>
      <c r="CB177" s="280">
        <f>IFERROR(SUMPRODUCT(('控温被PRO-S级品'!$B$2:$B$10=$B177)*('控温被PRO-S级品'!$E$1:$BE$1=CB$1)*('控温被PRO-S级品'!$E$2:$BE$10)),0)+IFERROR(SUMPRODUCT(('冬被-S级品'!$B$2:$B$10=$B177)*('冬被-S级品'!$E$1:$AW$1=CB$1)*('冬被-S级品'!$E$2:$AW$10)),0)+IFERROR(SUMPRODUCT(('白止-S级品'!$A$2:$A$26=$B177)*('白止-S级品'!$D$1:$AV$1=CB$1)*('白止-S级品'!$D$2:$AV$26)),0)+IFERROR(SUMPRODUCT(('乐容-S级品'!$A$4:$A$32=$B177)*('乐容-S级品'!$L$3:$CA$3=CB$1)*('乐容-S级品'!$L$4:$CA$32)),0)</f>
      </c>
      <c r="CC177" s="280">
        <f>IFERROR(SUMPRODUCT(('控温被PRO-S级品'!$B$2:$B$10=$B177)*('控温被PRO-S级品'!$E$1:$BE$1=CC$1)*('控温被PRO-S级品'!$E$2:$BE$10)),0)+IFERROR(SUMPRODUCT(('冬被-S级品'!$B$2:$B$10=$B177)*('冬被-S级品'!$E$1:$AW$1=CC$1)*('冬被-S级品'!$E$2:$AW$10)),0)+IFERROR(SUMPRODUCT(('白止-S级品'!$A$2:$A$26=$B177)*('白止-S级品'!$D$1:$AV$1=CC$1)*('白止-S级品'!$D$2:$AV$26)),0)+IFERROR(SUMPRODUCT(('乐容-S级品'!$A$4:$A$32=$B177)*('乐容-S级品'!$L$3:$CA$3=CC$1)*('乐容-S级品'!$L$4:$CA$32)),0)</f>
      </c>
      <c r="CD177" s="280">
        <f>IFERROR(SUMPRODUCT(('控温被PRO-S级品'!$B$2:$B$10=$B177)*('控温被PRO-S级品'!$E$1:$BE$1=CD$1)*('控温被PRO-S级品'!$E$2:$BE$10)),0)+IFERROR(SUMPRODUCT(('冬被-S级品'!$B$2:$B$10=$B177)*('冬被-S级品'!$E$1:$AW$1=CD$1)*('冬被-S级品'!$E$2:$AW$10)),0)+IFERROR(SUMPRODUCT(('白止-S级品'!$A$2:$A$26=$B177)*('白止-S级品'!$D$1:$AV$1=CD$1)*('白止-S级品'!$D$2:$AV$26)),0)+IFERROR(SUMPRODUCT(('乐容-S级品'!$A$4:$A$32=$B177)*('乐容-S级品'!$L$3:$CA$3=CD$1)*('乐容-S级品'!$L$4:$CA$32)),0)</f>
      </c>
      <c r="CE177" s="280">
        <f>IFERROR(SUMPRODUCT(('控温被PRO-S级品'!$B$2:$B$10=$B177)*('控温被PRO-S级品'!$E$1:$BE$1=CE$1)*('控温被PRO-S级品'!$E$2:$BE$10)),0)+IFERROR(SUMPRODUCT(('冬被-S级品'!$B$2:$B$10=$B177)*('冬被-S级品'!$E$1:$AW$1=CE$1)*('冬被-S级品'!$E$2:$AW$10)),0)+IFERROR(SUMPRODUCT(('白止-S级品'!$A$2:$A$26=$B177)*('白止-S级品'!$D$1:$AV$1=CE$1)*('白止-S级品'!$D$2:$AV$26)),0)+IFERROR(SUMPRODUCT(('乐容-S级品'!$A$4:$A$32=$B177)*('乐容-S级品'!$L$3:$CA$3=CE$1)*('乐容-S级品'!$L$4:$CA$32)),0)</f>
      </c>
      <c r="CF177" s="280">
        <f>IFERROR(SUMPRODUCT(('控温被PRO-S级品'!$B$2:$B$10=$B177)*('控温被PRO-S级品'!$E$1:$BE$1=CF$1)*('控温被PRO-S级品'!$E$2:$BE$10)),0)+IFERROR(SUMPRODUCT(('冬被-S级品'!$B$2:$B$10=$B177)*('冬被-S级品'!$E$1:$AW$1=CF$1)*('冬被-S级品'!$E$2:$AW$10)),0)+IFERROR(SUMPRODUCT(('白止-S级品'!$A$2:$A$26=$B177)*('白止-S级品'!$D$1:$AV$1=CF$1)*('白止-S级品'!$D$2:$AV$26)),0)+IFERROR(SUMPRODUCT(('乐容-S级品'!$A$4:$A$32=$B177)*('乐容-S级品'!$L$3:$CA$3=CF$1)*('乐容-S级品'!$L$4:$CA$32)),0)</f>
      </c>
      <c r="CG177" s="280">
        <f>IFERROR(SUMPRODUCT(('控温被PRO-S级品'!$B$2:$B$10=$B177)*('控温被PRO-S级品'!$E$1:$BE$1=CG$1)*('控温被PRO-S级品'!$E$2:$BE$10)),0)+IFERROR(SUMPRODUCT(('冬被-S级品'!$B$2:$B$10=$B177)*('冬被-S级品'!$E$1:$AW$1=CG$1)*('冬被-S级品'!$E$2:$AW$10)),0)+IFERROR(SUMPRODUCT(('白止-S级品'!$A$2:$A$26=$B177)*('白止-S级品'!$D$1:$AV$1=CG$1)*('白止-S级品'!$D$2:$AV$26)),0)+IFERROR(SUMPRODUCT(('乐容-S级品'!$A$4:$A$32=$B177)*('乐容-S级品'!$L$3:$CA$3=CG$1)*('乐容-S级品'!$L$4:$CA$32)),0)</f>
      </c>
      <c r="CH177" s="280">
        <f>IFERROR(SUMPRODUCT(('控温被PRO-S级品'!$B$2:$B$10=$B177)*('控温被PRO-S级品'!$E$1:$BE$1=CH$1)*('控温被PRO-S级品'!$E$2:$BE$10)),0)+IFERROR(SUMPRODUCT(('冬被-S级品'!$B$2:$B$10=$B177)*('冬被-S级品'!$E$1:$AW$1=CH$1)*('冬被-S级品'!$E$2:$AW$10)),0)+IFERROR(SUMPRODUCT(('白止-S级品'!$A$2:$A$26=$B177)*('白止-S级品'!$D$1:$AV$1=CH$1)*('白止-S级品'!$D$2:$AV$26)),0)+IFERROR(SUMPRODUCT(('乐容-S级品'!$A$4:$A$32=$B177)*('乐容-S级品'!$L$3:$CA$3=CH$1)*('乐容-S级品'!$L$4:$CA$32)),0)</f>
      </c>
      <c r="CI177" s="280">
        <f>IFERROR(SUMPRODUCT(('控温被PRO-S级品'!$B$2:$B$10=$B177)*('控温被PRO-S级品'!$E$1:$BE$1=CI$1)*('控温被PRO-S级品'!$E$2:$BE$10)),0)+IFERROR(SUMPRODUCT(('冬被-S级品'!$B$2:$B$10=$B177)*('冬被-S级品'!$E$1:$AW$1=CI$1)*('冬被-S级品'!$E$2:$AW$10)),0)+IFERROR(SUMPRODUCT(('白止-S级品'!$A$2:$A$26=$B177)*('白止-S级品'!$D$1:$AV$1=CI$1)*('白止-S级品'!$D$2:$AV$26)),0)+IFERROR(SUMPRODUCT(('乐容-S级品'!$A$4:$A$32=$B177)*('乐容-S级品'!$L$3:$CA$3=CI$1)*('乐容-S级品'!$L$4:$CA$32)),0)</f>
      </c>
      <c r="CJ177" s="280">
        <f>IFERROR(SUMPRODUCT(('控温被PRO-S级品'!$B$2:$B$10=$B177)*('控温被PRO-S级品'!$E$1:$BE$1=CJ$1)*('控温被PRO-S级品'!$E$2:$BE$10)),0)+IFERROR(SUMPRODUCT(('冬被-S级品'!$B$2:$B$10=$B177)*('冬被-S级品'!$E$1:$AW$1=CJ$1)*('冬被-S级品'!$E$2:$AW$10)),0)+IFERROR(SUMPRODUCT(('白止-S级品'!$A$2:$A$26=$B177)*('白止-S级品'!$D$1:$AV$1=CJ$1)*('白止-S级品'!$D$2:$AV$26)),0)+IFERROR(SUMPRODUCT(('乐容-S级品'!$A$4:$A$32=$B177)*('乐容-S级品'!$L$3:$CA$3=CJ$1)*('乐容-S级品'!$L$4:$CA$32)),0)</f>
      </c>
      <c r="CK177" s="280">
        <f>IFERROR(SUMPRODUCT(('控温被PRO-S级品'!$B$2:$B$10=$B177)*('控温被PRO-S级品'!$E$1:$BE$1=CK$1)*('控温被PRO-S级品'!$E$2:$BE$10)),0)+IFERROR(SUMPRODUCT(('冬被-S级品'!$B$2:$B$10=$B177)*('冬被-S级品'!$E$1:$AW$1=CK$1)*('冬被-S级品'!$E$2:$AW$10)),0)+IFERROR(SUMPRODUCT(('白止-S级品'!$A$2:$A$26=$B177)*('白止-S级品'!$D$1:$AV$1=CK$1)*('白止-S级品'!$D$2:$AV$26)),0)+IFERROR(SUMPRODUCT(('乐容-S级品'!$A$4:$A$32=$B177)*('乐容-S级品'!$L$3:$CA$3=CK$1)*('乐容-S级品'!$L$4:$CA$32)),0)</f>
      </c>
      <c r="CL177" s="280">
        <f>IFERROR(SUMPRODUCT(('控温被PRO-S级品'!$B$2:$B$10=$B177)*('控温被PRO-S级品'!$E$1:$BE$1=CL$1)*('控温被PRO-S级品'!$E$2:$BE$10)),0)+IFERROR(SUMPRODUCT(('冬被-S级品'!$B$2:$B$10=$B177)*('冬被-S级品'!$E$1:$AW$1=CL$1)*('冬被-S级品'!$E$2:$AW$10)),0)+IFERROR(SUMPRODUCT(('白止-S级品'!$A$2:$A$26=$B177)*('白止-S级品'!$D$1:$AV$1=CL$1)*('白止-S级品'!$D$2:$AV$26)),0)+IFERROR(SUMPRODUCT(('乐容-S级品'!$A$4:$A$32=$B177)*('乐容-S级品'!$L$3:$CA$3=CL$1)*('乐容-S级品'!$L$4:$CA$32)),0)</f>
      </c>
      <c r="CM177" s="280">
        <f>IFERROR(SUMPRODUCT(('控温被PRO-S级品'!$B$2:$B$10=$B177)*('控温被PRO-S级品'!$E$1:$BE$1=CM$1)*('控温被PRO-S级品'!$E$2:$BE$10)),0)+IFERROR(SUMPRODUCT(('冬被-S级品'!$B$2:$B$10=$B177)*('冬被-S级品'!$E$1:$AW$1=CM$1)*('冬被-S级品'!$E$2:$AW$10)),0)+IFERROR(SUMPRODUCT(('白止-S级品'!$A$2:$A$26=$B177)*('白止-S级品'!$D$1:$AV$1=CM$1)*('白止-S级品'!$D$2:$AV$26)),0)+IFERROR(SUMPRODUCT(('乐容-S级品'!$A$4:$A$32=$B177)*('乐容-S级品'!$L$3:$CA$3=CM$1)*('乐容-S级品'!$L$4:$CA$32)),0)</f>
      </c>
      <c r="CN177" s="280">
        <f>IFERROR(SUMPRODUCT(('控温被PRO-S级品'!$B$2:$B$10=$B177)*('控温被PRO-S级品'!$E$1:$BE$1=CN$1)*('控温被PRO-S级品'!$E$2:$BE$10)),0)+IFERROR(SUMPRODUCT(('冬被-S级品'!$B$2:$B$10=$B177)*('冬被-S级品'!$E$1:$AW$1=CN$1)*('冬被-S级品'!$E$2:$AW$10)),0)+IFERROR(SUMPRODUCT(('白止-S级品'!$A$2:$A$26=$B177)*('白止-S级品'!$D$1:$AV$1=CN$1)*('白止-S级品'!$D$2:$AV$26)),0)+IFERROR(SUMPRODUCT(('乐容-S级品'!$A$4:$A$32=$B177)*('乐容-S级品'!$L$3:$CA$3=CN$1)*('乐容-S级品'!$L$4:$CA$32)),0)</f>
      </c>
      <c r="CO177" s="280">
        <f>IFERROR(SUMPRODUCT(('控温被PRO-S级品'!$B$2:$B$10=$B177)*('控温被PRO-S级品'!$E$1:$BE$1=CO$1)*('控温被PRO-S级品'!$E$2:$BE$10)),0)+IFERROR(SUMPRODUCT(('冬被-S级品'!$B$2:$B$10=$B177)*('冬被-S级品'!$E$1:$AW$1=CO$1)*('冬被-S级品'!$E$2:$AW$10)),0)+IFERROR(SUMPRODUCT(('白止-S级品'!$A$2:$A$26=$B177)*('白止-S级品'!$D$1:$AV$1=CO$1)*('白止-S级品'!$D$2:$AV$26)),0)+IFERROR(SUMPRODUCT(('乐容-S级品'!$A$4:$A$32=$B177)*('乐容-S级品'!$L$3:$CA$3=CO$1)*('乐容-S级品'!$L$4:$CA$32)),0)</f>
      </c>
      <c r="CP177" s="280">
        <f>IFERROR(SUMPRODUCT(('控温被PRO-S级品'!$B$2:$B$10=$B177)*('控温被PRO-S级品'!$E$1:$BE$1=CP$1)*('控温被PRO-S级品'!$E$2:$BE$10)),0)+IFERROR(SUMPRODUCT(('冬被-S级品'!$B$2:$B$10=$B177)*('冬被-S级品'!$E$1:$AW$1=CP$1)*('冬被-S级品'!$E$2:$AW$10)),0)+IFERROR(SUMPRODUCT(('白止-S级品'!$A$2:$A$26=$B177)*('白止-S级品'!$D$1:$AV$1=CP$1)*('白止-S级品'!$D$2:$AV$26)),0)+IFERROR(SUMPRODUCT(('乐容-S级品'!$A$4:$A$32=$B177)*('乐容-S级品'!$L$3:$CA$3=CP$1)*('乐容-S级品'!$L$4:$CA$32)),0)</f>
      </c>
      <c r="CQ177" s="280">
        <f>IFERROR(SUMPRODUCT(('控温被PRO-S级品'!$B$2:$B$10=$B177)*('控温被PRO-S级品'!$E$1:$BE$1=CQ$1)*('控温被PRO-S级品'!$E$2:$BE$10)),0)+IFERROR(SUMPRODUCT(('冬被-S级品'!$B$2:$B$10=$B177)*('冬被-S级品'!$E$1:$AW$1=CQ$1)*('冬被-S级品'!$E$2:$AW$10)),0)+IFERROR(SUMPRODUCT(('白止-S级品'!$A$2:$A$26=$B177)*('白止-S级品'!$D$1:$AV$1=CQ$1)*('白止-S级品'!$D$2:$AV$26)),0)+IFERROR(SUMPRODUCT(('乐容-S级品'!$A$4:$A$32=$B177)*('乐容-S级品'!$L$3:$CA$3=CQ$1)*('乐容-S级品'!$L$4:$CA$32)),0)</f>
      </c>
      <c r="CR177" s="280">
        <f>IFERROR(SUMPRODUCT(('控温被PRO-S级品'!$B$2:$B$10=$B177)*('控温被PRO-S级品'!$E$1:$BE$1=CR$1)*('控温被PRO-S级品'!$E$2:$BE$10)),0)+IFERROR(SUMPRODUCT(('冬被-S级品'!$B$2:$B$10=$B177)*('冬被-S级品'!$E$1:$AW$1=CR$1)*('冬被-S级品'!$E$2:$AW$10)),0)+IFERROR(SUMPRODUCT(('白止-S级品'!$A$2:$A$26=$B177)*('白止-S级品'!$D$1:$AV$1=CR$1)*('白止-S级品'!$D$2:$AV$26)),0)+IFERROR(SUMPRODUCT(('乐容-S级品'!$A$4:$A$32=$B177)*('乐容-S级品'!$L$3:$CA$3=CR$1)*('乐容-S级品'!$L$4:$CA$32)),0)</f>
      </c>
      <c r="CS177" s="280">
        <f>IFERROR(SUMPRODUCT(('控温被PRO-S级品'!$B$2:$B$10=$B177)*('控温被PRO-S级品'!$E$1:$BE$1=CS$1)*('控温被PRO-S级品'!$E$2:$BE$10)),0)+IFERROR(SUMPRODUCT(('冬被-S级品'!$B$2:$B$10=$B177)*('冬被-S级品'!$E$1:$AW$1=CS$1)*('冬被-S级品'!$E$2:$AW$10)),0)+IFERROR(SUMPRODUCT(('白止-S级品'!$A$2:$A$26=$B177)*('白止-S级品'!$D$1:$AV$1=CS$1)*('白止-S级品'!$D$2:$AV$26)),0)+IFERROR(SUMPRODUCT(('乐容-S级品'!$A$4:$A$32=$B177)*('乐容-S级品'!$L$3:$CA$3=CS$1)*('乐容-S级品'!$L$4:$CA$32)),0)</f>
      </c>
      <c r="CT177" s="280">
        <f>IFERROR(SUMPRODUCT(('控温被PRO-S级品'!$B$2:$B$10=$B177)*('控温被PRO-S级品'!$E$1:$BE$1=CT$1)*('控温被PRO-S级品'!$E$2:$BE$10)),0)+IFERROR(SUMPRODUCT(('冬被-S级品'!$B$2:$B$10=$B177)*('冬被-S级品'!$E$1:$AW$1=CT$1)*('冬被-S级品'!$E$2:$AW$10)),0)+IFERROR(SUMPRODUCT(('白止-S级品'!$A$2:$A$26=$B177)*('白止-S级品'!$D$1:$AV$1=CT$1)*('白止-S级品'!$D$2:$AV$26)),0)+IFERROR(SUMPRODUCT(('乐容-S级品'!$A$4:$A$32=$B177)*('乐容-S级品'!$L$3:$CA$3=CT$1)*('乐容-S级品'!$L$4:$CA$32)),0)</f>
      </c>
      <c r="CU177" s="280">
        <f>IFERROR(SUMPRODUCT(('控温被PRO-S级品'!$B$2:$B$10=$B177)*('控温被PRO-S级品'!$E$1:$BE$1=CU$1)*('控温被PRO-S级品'!$E$2:$BE$10)),0)+IFERROR(SUMPRODUCT(('冬被-S级品'!$B$2:$B$10=$B177)*('冬被-S级品'!$E$1:$AW$1=CU$1)*('冬被-S级品'!$E$2:$AW$10)),0)+IFERROR(SUMPRODUCT(('白止-S级品'!$A$2:$A$26=$B177)*('白止-S级品'!$D$1:$AV$1=CU$1)*('白止-S级品'!$D$2:$AV$26)),0)+IFERROR(SUMPRODUCT(('乐容-S级品'!$A$4:$A$32=$B177)*('乐容-S级品'!$L$3:$CA$3=CU$1)*('乐容-S级品'!$L$4:$CA$32)),0)</f>
      </c>
      <c r="CV177" s="280">
        <f>IFERROR(SUMPRODUCT(('控温被PRO-S级品'!$B$2:$B$10=$B177)*('控温被PRO-S级品'!$E$1:$BE$1=CV$1)*('控温被PRO-S级品'!$E$2:$BE$10)),0)+IFERROR(SUMPRODUCT(('冬被-S级品'!$B$2:$B$10=$B177)*('冬被-S级品'!$E$1:$AW$1=CV$1)*('冬被-S级品'!$E$2:$AW$10)),0)+IFERROR(SUMPRODUCT(('白止-S级品'!$A$2:$A$26=$B177)*('白止-S级品'!$D$1:$AV$1=CV$1)*('白止-S级品'!$D$2:$AV$26)),0)+IFERROR(SUMPRODUCT(('乐容-S级品'!$A$4:$A$32=$B177)*('乐容-S级品'!$L$3:$CA$3=CV$1)*('乐容-S级品'!$L$4:$CA$32)),0)</f>
      </c>
      <c r="CW177" s="280">
        <f>IFERROR(SUMPRODUCT(('控温被PRO-S级品'!$B$2:$B$10=$B177)*('控温被PRO-S级品'!$E$1:$BE$1=CW$1)*('控温被PRO-S级品'!$E$2:$BE$10)),0)+IFERROR(SUMPRODUCT(('冬被-S级品'!$B$2:$B$10=$B177)*('冬被-S级品'!$E$1:$AW$1=CW$1)*('冬被-S级品'!$E$2:$AW$10)),0)+IFERROR(SUMPRODUCT(('白止-S级品'!$A$2:$A$26=$B177)*('白止-S级品'!$D$1:$AV$1=CW$1)*('白止-S级品'!$D$2:$AV$26)),0)+IFERROR(SUMPRODUCT(('乐容-S级品'!$A$4:$A$32=$B177)*('乐容-S级品'!$L$3:$CA$3=CW$1)*('乐容-S级品'!$L$4:$CA$32)),0)</f>
      </c>
      <c r="CX177" s="280">
        <f>IFERROR(SUMPRODUCT(('控温被PRO-S级品'!$B$2:$B$10=$B177)*('控温被PRO-S级品'!$E$1:$BE$1=CX$1)*('控温被PRO-S级品'!$E$2:$BE$10)),0)+IFERROR(SUMPRODUCT(('冬被-S级品'!$B$2:$B$10=$B177)*('冬被-S级品'!$E$1:$AW$1=CX$1)*('冬被-S级品'!$E$2:$AW$10)),0)+IFERROR(SUMPRODUCT(('白止-S级品'!$A$2:$A$26=$B177)*('白止-S级品'!$D$1:$AV$1=CX$1)*('白止-S级品'!$D$2:$AV$26)),0)+IFERROR(SUMPRODUCT(('乐容-S级品'!$A$4:$A$32=$B177)*('乐容-S级品'!$L$3:$CA$3=CX$1)*('乐容-S级品'!$L$4:$CA$32)),0)</f>
      </c>
      <c r="CY177" s="280">
        <f>IFERROR(SUMPRODUCT(('控温被PRO-S级品'!$B$2:$B$10=$B177)*('控温被PRO-S级品'!$E$1:$BE$1=CY$1)*('控温被PRO-S级品'!$E$2:$BE$10)),0)+IFERROR(SUMPRODUCT(('冬被-S级品'!$B$2:$B$10=$B177)*('冬被-S级品'!$E$1:$AW$1=CY$1)*('冬被-S级品'!$E$2:$AW$10)),0)+IFERROR(SUMPRODUCT(('白止-S级品'!$A$2:$A$26=$B177)*('白止-S级品'!$D$1:$AV$1=CY$1)*('白止-S级品'!$D$2:$AV$26)),0)+IFERROR(SUMPRODUCT(('乐容-S级品'!$A$4:$A$32=$B177)*('乐容-S级品'!$L$3:$CA$3=CY$1)*('乐容-S级品'!$L$4:$CA$32)),0)</f>
      </c>
      <c r="CZ177" s="280">
        <f>IFERROR(SUMPRODUCT(('控温被PRO-S级品'!$B$2:$B$10=$B177)*('控温被PRO-S级品'!$E$1:$BE$1=CZ$1)*('控温被PRO-S级品'!$E$2:$BE$10)),0)+IFERROR(SUMPRODUCT(('冬被-S级品'!$B$2:$B$10=$B177)*('冬被-S级品'!$E$1:$AW$1=CZ$1)*('冬被-S级品'!$E$2:$AW$10)),0)+IFERROR(SUMPRODUCT(('白止-S级品'!$A$2:$A$26=$B177)*('白止-S级品'!$D$1:$AV$1=CZ$1)*('白止-S级品'!$D$2:$AV$26)),0)+IFERROR(SUMPRODUCT(('乐容-S级品'!$A$4:$A$32=$B177)*('乐容-S级品'!$L$3:$CA$3=CZ$1)*('乐容-S级品'!$L$4:$CA$32)),0)</f>
      </c>
      <c r="DA177" s="280">
        <f>IFERROR(SUMPRODUCT(('控温被PRO-S级品'!$B$2:$B$10=$B177)*('控温被PRO-S级品'!$E$1:$BE$1=DA$1)*('控温被PRO-S级品'!$E$2:$BE$10)),0)+IFERROR(SUMPRODUCT(('冬被-S级品'!$B$2:$B$10=$B177)*('冬被-S级品'!$E$1:$AW$1=DA$1)*('冬被-S级品'!$E$2:$AW$10)),0)+IFERROR(SUMPRODUCT(('白止-S级品'!$A$2:$A$26=$B177)*('白止-S级品'!$D$1:$AV$1=DA$1)*('白止-S级品'!$D$2:$AV$26)),0)+IFERROR(SUMPRODUCT(('乐容-S级品'!$A$4:$A$32=$B177)*('乐容-S级品'!$L$3:$CA$3=DA$1)*('乐容-S级品'!$L$4:$CA$32)),0)</f>
      </c>
      <c r="DB177" s="280">
        <f>IFERROR(SUMPRODUCT(('控温被PRO-S级品'!$B$2:$B$10=$B177)*('控温被PRO-S级品'!$E$1:$BE$1=DB$1)*('控温被PRO-S级品'!$E$2:$BE$10)),0)+IFERROR(SUMPRODUCT(('冬被-S级品'!$B$2:$B$10=$B177)*('冬被-S级品'!$E$1:$AW$1=DB$1)*('冬被-S级品'!$E$2:$AW$10)),0)+IFERROR(SUMPRODUCT(('白止-S级品'!$A$2:$A$26=$B177)*('白止-S级品'!$D$1:$AV$1=DB$1)*('白止-S级品'!$D$2:$AV$26)),0)+IFERROR(SUMPRODUCT(('乐容-S级品'!$A$4:$A$32=$B177)*('乐容-S级品'!$L$3:$CA$3=DB$1)*('乐容-S级品'!$L$4:$CA$32)),0)</f>
      </c>
      <c r="DC177" s="280">
        <f>IFERROR(SUMPRODUCT(('控温被PRO-S级品'!$B$2:$B$10=$B177)*('控温被PRO-S级品'!$E$1:$BE$1=DC$1)*('控温被PRO-S级品'!$E$2:$BE$10)),0)+IFERROR(SUMPRODUCT(('冬被-S级品'!$B$2:$B$10=$B177)*('冬被-S级品'!$E$1:$AW$1=DC$1)*('冬被-S级品'!$E$2:$AW$10)),0)+IFERROR(SUMPRODUCT(('白止-S级品'!$A$2:$A$26=$B177)*('白止-S级品'!$D$1:$AV$1=DC$1)*('白止-S级品'!$D$2:$AV$26)),0)+IFERROR(SUMPRODUCT(('乐容-S级品'!$A$4:$A$32=$B177)*('乐容-S级品'!$L$3:$CA$3=DC$1)*('乐容-S级品'!$L$4:$CA$32)),0)</f>
      </c>
      <c r="DD177" s="280">
        <f>IFERROR(SUMPRODUCT(('控温被PRO-S级品'!$B$2:$B$10=$B177)*('控温被PRO-S级品'!$E$1:$BE$1=DD$1)*('控温被PRO-S级品'!$E$2:$BE$10)),0)+IFERROR(SUMPRODUCT(('冬被-S级品'!$B$2:$B$10=$B177)*('冬被-S级品'!$E$1:$AW$1=DD$1)*('冬被-S级品'!$E$2:$AW$10)),0)+IFERROR(SUMPRODUCT(('白止-S级品'!$A$2:$A$26=$B177)*('白止-S级品'!$D$1:$AV$1=DD$1)*('白止-S级品'!$D$2:$AV$26)),0)+IFERROR(SUMPRODUCT(('乐容-S级品'!$A$4:$A$32=$B177)*('乐容-S级品'!$L$3:$CA$3=DD$1)*('乐容-S级品'!$L$4:$CA$32)),0)</f>
      </c>
      <c r="DE177" s="280">
        <f>IFERROR(SUMPRODUCT(('控温被PRO-S级品'!$B$2:$B$10=$B177)*('控温被PRO-S级品'!$E$1:$BE$1=DE$1)*('控温被PRO-S级品'!$E$2:$BE$10)),0)+IFERROR(SUMPRODUCT(('冬被-S级品'!$B$2:$B$10=$B177)*('冬被-S级品'!$E$1:$AW$1=DE$1)*('冬被-S级品'!$E$2:$AW$10)),0)+IFERROR(SUMPRODUCT(('白止-S级品'!$A$2:$A$26=$B177)*('白止-S级品'!$D$1:$AV$1=DE$1)*('白止-S级品'!$D$2:$AV$26)),0)+IFERROR(SUMPRODUCT(('乐容-S级品'!$A$4:$A$32=$B177)*('乐容-S级品'!$L$3:$CA$3=DE$1)*('乐容-S级品'!$L$4:$CA$32)),0)</f>
      </c>
      <c r="DF177" s="280">
        <f>IFERROR(SUMPRODUCT(('控温被PRO-S级品'!$B$2:$B$10=$B177)*('控温被PRO-S级品'!$E$1:$BE$1=DF$1)*('控温被PRO-S级品'!$E$2:$BE$10)),0)+IFERROR(SUMPRODUCT(('冬被-S级品'!$B$2:$B$10=$B177)*('冬被-S级品'!$E$1:$AW$1=DF$1)*('冬被-S级品'!$E$2:$AW$10)),0)+IFERROR(SUMPRODUCT(('白止-S级品'!$A$2:$A$26=$B177)*('白止-S级品'!$D$1:$AV$1=DF$1)*('白止-S级品'!$D$2:$AV$26)),0)+IFERROR(SUMPRODUCT(('乐容-S级品'!$A$4:$A$32=$B177)*('乐容-S级品'!$L$3:$CA$3=DF$1)*('乐容-S级品'!$L$4:$CA$32)),0)</f>
      </c>
      <c r="DG177" s="280">
        <f>IFERROR(SUMPRODUCT(('控温被PRO-S级品'!$B$2:$B$10=$B177)*('控温被PRO-S级品'!$E$1:$BE$1=DG$1)*('控温被PRO-S级品'!$E$2:$BE$10)),0)+IFERROR(SUMPRODUCT(('冬被-S级品'!$B$2:$B$10=$B177)*('冬被-S级品'!$E$1:$AW$1=DG$1)*('冬被-S级品'!$E$2:$AW$10)),0)+IFERROR(SUMPRODUCT(('白止-S级品'!$A$2:$A$26=$B177)*('白止-S级品'!$D$1:$AV$1=DG$1)*('白止-S级品'!$D$2:$AV$26)),0)+IFERROR(SUMPRODUCT(('乐容-S级品'!$A$4:$A$32=$B177)*('乐容-S级品'!$L$3:$CA$3=DG$1)*('乐容-S级品'!$L$4:$CA$32)),0)</f>
      </c>
      <c r="DH177" s="280">
        <f>IFERROR(SUMPRODUCT(('控温被PRO-S级品'!$B$2:$B$10=$B177)*('控温被PRO-S级品'!$E$1:$BE$1=DH$1)*('控温被PRO-S级品'!$E$2:$BE$10)),0)+IFERROR(SUMPRODUCT(('冬被-S级品'!$B$2:$B$10=$B177)*('冬被-S级品'!$E$1:$AW$1=DH$1)*('冬被-S级品'!$E$2:$AW$10)),0)+IFERROR(SUMPRODUCT(('白止-S级品'!$A$2:$A$26=$B177)*('白止-S级品'!$D$1:$AV$1=DH$1)*('白止-S级品'!$D$2:$AV$26)),0)+IFERROR(SUMPRODUCT(('乐容-S级品'!$A$4:$A$32=$B177)*('乐容-S级品'!$L$3:$CA$3=DH$1)*('乐容-S级品'!$L$4:$CA$32)),0)</f>
      </c>
      <c r="DI177" s="280">
        <f>IFERROR(SUMPRODUCT(('控温被PRO-S级品'!$B$2:$B$10=$B177)*('控温被PRO-S级品'!$E$1:$BE$1=DI$1)*('控温被PRO-S级品'!$E$2:$BE$10)),0)+IFERROR(SUMPRODUCT(('冬被-S级品'!$B$2:$B$10=$B177)*('冬被-S级品'!$E$1:$AW$1=DI$1)*('冬被-S级品'!$E$2:$AW$10)),0)+IFERROR(SUMPRODUCT(('白止-S级品'!$A$2:$A$26=$B177)*('白止-S级品'!$D$1:$AV$1=DI$1)*('白止-S级品'!$D$2:$AV$26)),0)+IFERROR(SUMPRODUCT(('乐容-S级品'!$A$4:$A$32=$B177)*('乐容-S级品'!$L$3:$CA$3=DI$1)*('乐容-S级品'!$L$4:$CA$32)),0)</f>
      </c>
      <c r="DJ177" s="280">
        <f>IFERROR(SUMPRODUCT(('控温被PRO-S级品'!$B$2:$B$10=$B177)*('控温被PRO-S级品'!$E$1:$BE$1=DJ$1)*('控温被PRO-S级品'!$E$2:$BE$10)),0)+IFERROR(SUMPRODUCT(('冬被-S级品'!$B$2:$B$10=$B177)*('冬被-S级品'!$E$1:$AW$1=DJ$1)*('冬被-S级品'!$E$2:$AW$10)),0)+IFERROR(SUMPRODUCT(('白止-S级品'!$A$2:$A$26=$B177)*('白止-S级品'!$D$1:$AV$1=DJ$1)*('白止-S级品'!$D$2:$AV$26)),0)+IFERROR(SUMPRODUCT(('乐容-S级品'!$A$4:$A$32=$B177)*('乐容-S级品'!$L$3:$CA$3=DJ$1)*('乐容-S级品'!$L$4:$CA$32)),0)</f>
      </c>
      <c r="DK177" s="280"/>
      <c r="DL177" s="280"/>
      <c r="DM177" s="280"/>
      <c r="DN177" s="280"/>
      <c r="DO177" s="280"/>
      <c r="DP177" s="280"/>
      <c r="DQ177" s="280"/>
      <c r="DR177" s="280"/>
      <c r="DS177" s="280"/>
      <c r="DT177" s="280"/>
      <c r="DU177" s="280"/>
      <c r="DV177" s="280"/>
      <c r="DW177" s="280">
        <f>VLOOKUP(B177,'系统编码规格'!A:C,3,FALSE)</f>
      </c>
      <c r="DX177" s="280"/>
      <c r="DY177" s="280"/>
      <c r="DZ177" s="280"/>
      <c r="EA177" s="280"/>
      <c r="EB177" s="280"/>
      <c r="EC177" s="280"/>
      <c r="ED177" s="280"/>
      <c r="EE177" s="280"/>
      <c r="EF177" s="280"/>
      <c r="EG177" s="280"/>
      <c r="EH177" s="280"/>
      <c r="EI177" s="280"/>
      <c r="EJ177" s="280"/>
      <c r="EK177" s="280"/>
      <c r="EL177" s="280"/>
      <c r="EM177" s="280"/>
      <c r="EN177" s="280"/>
      <c r="EO177" s="280"/>
      <c r="EP177" s="280"/>
      <c r="EQ177" s="280"/>
      <c r="ER177" s="280"/>
      <c r="ES177" s="280"/>
      <c r="ET177" s="280"/>
      <c r="EU177" s="280"/>
      <c r="EV177" s="280"/>
      <c r="EW177" s="280"/>
      <c r="EX177" s="280"/>
      <c r="EY177" s="280"/>
      <c r="EZ177" s="280"/>
      <c r="FA177" s="280"/>
      <c r="FB177" s="280"/>
      <c r="FC177" s="280"/>
      <c r="FD177" s="280"/>
      <c r="FE177" s="280"/>
      <c r="FF177" s="280"/>
      <c r="FG177" s="280"/>
      <c r="FH177" s="280"/>
      <c r="FI177" s="280"/>
      <c r="FJ177" s="280"/>
      <c r="FK177" s="280"/>
      <c r="FL177" s="280"/>
      <c r="FM177" s="280"/>
      <c r="FN177" s="280"/>
      <c r="FO177" s="280"/>
      <c r="FP177" s="280"/>
      <c r="FQ177" s="280"/>
      <c r="FR177" s="280"/>
      <c r="FS177" s="280"/>
      <c r="FT177" s="280"/>
      <c r="FU177" s="280"/>
      <c r="FV177" s="280"/>
      <c r="FW177" s="280"/>
      <c r="FX177" s="280"/>
      <c r="FY177" s="280"/>
      <c r="FZ177" s="280"/>
      <c r="GA177" s="280"/>
      <c r="GB177" s="280"/>
      <c r="GC177" s="280"/>
      <c r="GD177" s="280"/>
      <c r="GE177" s="280"/>
      <c r="GF177" s="280"/>
      <c r="GG177" s="280"/>
      <c r="GH177" s="280"/>
      <c r="GI177" s="280"/>
      <c r="GJ177" s="280"/>
      <c r="GK177" s="280"/>
      <c r="GL177" s="280"/>
      <c r="GM177" s="280"/>
      <c r="GN177" s="280"/>
      <c r="GO177" s="280"/>
      <c r="GP177" s="280"/>
      <c r="GQ177" s="280"/>
      <c r="GR177" s="280"/>
      <c r="GS177" s="280"/>
      <c r="GT177" s="280"/>
      <c r="GU177" s="280"/>
      <c r="GV177" s="280"/>
    </row>
    <row r="178">
      <c r="A178" s="309" t="str">
        <v>白止</v>
      </c>
      <c r="B178" s="310" t="str">
        <v>0401100038-3</v>
      </c>
      <c r="C178" s="309" t="str">
        <v>亚朵星球 长绒棉毛巾</v>
      </c>
      <c r="D178" s="309" t="str">
        <v>灰色 40×75cm</v>
      </c>
      <c r="E178">
        <f>SUM(F178:GX178)</f>
      </c>
      <c r="F178" s="280">
        <f>IFERROR(SUMPRODUCT(('控温被PRO-S级品'!$B$2:$B$10=$B178)*('控温被PRO-S级品'!$E$1:$BE$1=F$1)*('控温被PRO-S级品'!$E$2:$BE$10)),0)+IFERROR(SUMPRODUCT(('冬被-S级品'!$B$2:$B$10=$B178)*('冬被-S级品'!$E$1:$AW$1=F$1)*('冬被-S级品'!$E$2:$AW$10)),0)+IFERROR(SUMPRODUCT(('白止-S级品'!$A$2:$A$26=$B178)*('白止-S级品'!$D$1:$AV$1=F$1)*('白止-S级品'!$D$2:$AV$26)),0)+IFERROR(SUMPRODUCT(('乐容-S级品'!$A$4:$A$32=$B178)*('乐容-S级品'!$L$3:$CA$3=F$1)*('乐容-S级品'!$L$4:$CA$32)),0)</f>
      </c>
      <c r="G178" s="280">
        <f>IFERROR(SUMPRODUCT(('控温被PRO-S级品'!$B$2:$B$10=$B178)*('控温被PRO-S级品'!$E$1:$BE$1=G$1)*('控温被PRO-S级品'!$E$2:$BE$10)),0)+IFERROR(SUMPRODUCT(('冬被-S级品'!$B$2:$B$10=$B178)*('冬被-S级品'!$E$1:$AW$1=G$1)*('冬被-S级品'!$E$2:$AW$10)),0)+IFERROR(SUMPRODUCT(('白止-S级品'!$A$2:$A$26=$B178)*('白止-S级品'!$D$1:$AV$1=G$1)*('白止-S级品'!$D$2:$AV$26)),0)+IFERROR(SUMPRODUCT(('乐容-S级品'!$A$4:$A$32=$B178)*('乐容-S级品'!$L$3:$CA$3=G$1)*('乐容-S级品'!$L$4:$CA$32)),0)</f>
      </c>
      <c r="H178" s="280">
        <f>IFERROR(SUMPRODUCT(('控温被PRO-S级品'!$B$2:$B$10=$B178)*('控温被PRO-S级品'!$E$1:$BE$1=H$1)*('控温被PRO-S级品'!$E$2:$BE$10)),0)+IFERROR(SUMPRODUCT(('冬被-S级品'!$B$2:$B$10=$B178)*('冬被-S级品'!$E$1:$AW$1=H$1)*('冬被-S级品'!$E$2:$AW$10)),0)+IFERROR(SUMPRODUCT(('白止-S级品'!$A$2:$A$26=$B178)*('白止-S级品'!$D$1:$AV$1=H$1)*('白止-S级品'!$D$2:$AV$26)),0)+IFERROR(SUMPRODUCT(('乐容-S级品'!$A$4:$A$32=$B178)*('乐容-S级品'!$L$3:$CA$3=H$1)*('乐容-S级品'!$L$4:$CA$32)),0)</f>
      </c>
      <c r="I178" s="280">
        <f>IFERROR(SUMPRODUCT(('控温被PRO-S级品'!$B$2:$B$10=$B178)*('控温被PRO-S级品'!$E$1:$BE$1=I$1)*('控温被PRO-S级品'!$E$2:$BE$10)),0)+IFERROR(SUMPRODUCT(('冬被-S级品'!$B$2:$B$10=$B178)*('冬被-S级品'!$E$1:$AW$1=I$1)*('冬被-S级品'!$E$2:$AW$10)),0)+IFERROR(SUMPRODUCT(('白止-S级品'!$A$2:$A$26=$B178)*('白止-S级品'!$D$1:$AV$1=I$1)*('白止-S级品'!$D$2:$AV$26)),0)+IFERROR(SUMPRODUCT(('乐容-S级品'!$A$4:$A$32=$B178)*('乐容-S级品'!$L$3:$CA$3=I$1)*('乐容-S级品'!$L$4:$CA$32)),0)</f>
      </c>
      <c r="J178" s="280">
        <f>IFERROR(SUMPRODUCT(('控温被PRO-S级品'!$B$2:$B$10=$B178)*('控温被PRO-S级品'!$E$1:$BE$1=J$1)*('控温被PRO-S级品'!$E$2:$BE$10)),0)+IFERROR(SUMPRODUCT(('冬被-S级品'!$B$2:$B$10=$B178)*('冬被-S级品'!$E$1:$AW$1=J$1)*('冬被-S级品'!$E$2:$AW$10)),0)+IFERROR(SUMPRODUCT(('白止-S级品'!$A$2:$A$26=$B178)*('白止-S级品'!$D$1:$AV$1=J$1)*('白止-S级品'!$D$2:$AV$26)),0)+IFERROR(SUMPRODUCT(('乐容-S级品'!$A$4:$A$32=$B178)*('乐容-S级品'!$L$3:$CA$3=J$1)*('乐容-S级品'!$L$4:$CA$32)),0)</f>
      </c>
      <c r="K178" s="280">
        <f>IFERROR(SUMPRODUCT(('控温被PRO-S级品'!$B$2:$B$10=$B178)*('控温被PRO-S级品'!$E$1:$BE$1=K$1)*('控温被PRO-S级品'!$E$2:$BE$10)),0)+IFERROR(SUMPRODUCT(('冬被-S级品'!$B$2:$B$10=$B178)*('冬被-S级品'!$E$1:$AW$1=K$1)*('冬被-S级品'!$E$2:$AW$10)),0)+IFERROR(SUMPRODUCT(('白止-S级品'!$A$2:$A$26=$B178)*('白止-S级品'!$D$1:$AV$1=K$1)*('白止-S级品'!$D$2:$AV$26)),0)+IFERROR(SUMPRODUCT(('乐容-S级品'!$A$4:$A$32=$B178)*('乐容-S级品'!$L$3:$CA$3=K$1)*('乐容-S级品'!$L$4:$CA$32)),0)</f>
      </c>
      <c r="L178" s="280">
        <f>IFERROR(SUMPRODUCT(('控温被PRO-S级品'!$B$2:$B$10=$B178)*('控温被PRO-S级品'!$E$1:$BE$1=L$1)*('控温被PRO-S级品'!$E$2:$BE$10)),0)+IFERROR(SUMPRODUCT(('冬被-S级品'!$B$2:$B$10=$B178)*('冬被-S级品'!$E$1:$AW$1=L$1)*('冬被-S级品'!$E$2:$AW$10)),0)+IFERROR(SUMPRODUCT(('白止-S级品'!$A$2:$A$26=$B178)*('白止-S级品'!$D$1:$AV$1=L$1)*('白止-S级品'!$D$2:$AV$26)),0)+IFERROR(SUMPRODUCT(('乐容-S级品'!$A$4:$A$32=$B178)*('乐容-S级品'!$L$3:$CA$3=L$1)*('乐容-S级品'!$L$4:$CA$32)),0)</f>
      </c>
      <c r="M178" s="280">
        <f>IFERROR(SUMPRODUCT(('控温被PRO-S级品'!$B$2:$B$10=$B178)*('控温被PRO-S级品'!$E$1:$BE$1=M$1)*('控温被PRO-S级品'!$E$2:$BE$10)),0)+IFERROR(SUMPRODUCT(('冬被-S级品'!$B$2:$B$10=$B178)*('冬被-S级品'!$E$1:$AW$1=M$1)*('冬被-S级品'!$E$2:$AW$10)),0)+IFERROR(SUMPRODUCT(('白止-S级品'!$A$2:$A$26=$B178)*('白止-S级品'!$D$1:$AV$1=M$1)*('白止-S级品'!$D$2:$AV$26)),0)+IFERROR(SUMPRODUCT(('乐容-S级品'!$A$4:$A$32=$B178)*('乐容-S级品'!$L$3:$CA$3=M$1)*('乐容-S级品'!$L$4:$CA$32)),0)</f>
      </c>
      <c r="N178" s="280">
        <f>IFERROR(SUMPRODUCT(('控温被PRO-S级品'!$B$2:$B$10=$B178)*('控温被PRO-S级品'!$E$1:$BE$1=N$1)*('控温被PRO-S级品'!$E$2:$BE$10)),0)+IFERROR(SUMPRODUCT(('冬被-S级品'!$B$2:$B$10=$B178)*('冬被-S级品'!$E$1:$AW$1=N$1)*('冬被-S级品'!$E$2:$AW$10)),0)+IFERROR(SUMPRODUCT(('白止-S级品'!$A$2:$A$26=$B178)*('白止-S级品'!$D$1:$AV$1=N$1)*('白止-S级品'!$D$2:$AV$26)),0)+IFERROR(SUMPRODUCT(('乐容-S级品'!$A$4:$A$32=$B178)*('乐容-S级品'!$L$3:$CA$3=N$1)*('乐容-S级品'!$L$4:$CA$32)),0)</f>
      </c>
      <c r="O178" s="280">
        <f>IFERROR(SUMPRODUCT(('控温被PRO-S级品'!$B$2:$B$10=$B178)*('控温被PRO-S级品'!$E$1:$BE$1=O$1)*('控温被PRO-S级品'!$E$2:$BE$10)),0)+IFERROR(SUMPRODUCT(('冬被-S级品'!$B$2:$B$10=$B178)*('冬被-S级品'!$E$1:$AW$1=O$1)*('冬被-S级品'!$E$2:$AW$10)),0)+IFERROR(SUMPRODUCT(('白止-S级品'!$A$2:$A$26=$B178)*('白止-S级品'!$D$1:$AV$1=O$1)*('白止-S级品'!$D$2:$AV$26)),0)+IFERROR(SUMPRODUCT(('乐容-S级品'!$A$4:$A$32=$B178)*('乐容-S级品'!$L$3:$CA$3=O$1)*('乐容-S级品'!$L$4:$CA$32)),0)</f>
      </c>
      <c r="P178" s="280">
        <f>IFERROR(SUMPRODUCT(('控温被PRO-S级品'!$B$2:$B$10=$B178)*('控温被PRO-S级品'!$E$1:$BE$1=P$1)*('控温被PRO-S级品'!$E$2:$BE$10)),0)+IFERROR(SUMPRODUCT(('冬被-S级品'!$B$2:$B$10=$B178)*('冬被-S级品'!$E$1:$AW$1=P$1)*('冬被-S级品'!$E$2:$AW$10)),0)+IFERROR(SUMPRODUCT(('白止-S级品'!$A$2:$A$26=$B178)*('白止-S级品'!$D$1:$AV$1=P$1)*('白止-S级品'!$D$2:$AV$26)),0)+IFERROR(SUMPRODUCT(('乐容-S级品'!$A$4:$A$32=$B178)*('乐容-S级品'!$L$3:$CA$3=P$1)*('乐容-S级品'!$L$4:$CA$32)),0)</f>
      </c>
      <c r="Q178" s="280">
        <f>IFERROR(SUMPRODUCT(('控温被PRO-S级品'!$B$2:$B$10=$B178)*('控温被PRO-S级品'!$E$1:$BE$1=Q$1)*('控温被PRO-S级品'!$E$2:$BE$10)),0)+IFERROR(SUMPRODUCT(('冬被-S级品'!$B$2:$B$10=$B178)*('冬被-S级品'!$E$1:$AW$1=Q$1)*('冬被-S级品'!$E$2:$AW$10)),0)+IFERROR(SUMPRODUCT(('白止-S级品'!$A$2:$A$26=$B178)*('白止-S级品'!$D$1:$AV$1=Q$1)*('白止-S级品'!$D$2:$AV$26)),0)+IFERROR(SUMPRODUCT(('乐容-S级品'!$A$4:$A$32=$B178)*('乐容-S级品'!$L$3:$CA$3=Q$1)*('乐容-S级品'!$L$4:$CA$32)),0)</f>
      </c>
      <c r="R178" s="280">
        <f>IFERROR(SUMPRODUCT(('控温被PRO-S级品'!$B$2:$B$10=$B178)*('控温被PRO-S级品'!$E$1:$BE$1=R$1)*('控温被PRO-S级品'!$E$2:$BE$10)),0)+IFERROR(SUMPRODUCT(('冬被-S级品'!$B$2:$B$10=$B178)*('冬被-S级品'!$E$1:$AW$1=R$1)*('冬被-S级品'!$E$2:$AW$10)),0)+IFERROR(SUMPRODUCT(('白止-S级品'!$A$2:$A$26=$B178)*('白止-S级品'!$D$1:$AV$1=R$1)*('白止-S级品'!$D$2:$AV$26)),0)+IFERROR(SUMPRODUCT(('乐容-S级品'!$A$4:$A$32=$B178)*('乐容-S级品'!$L$3:$CA$3=R$1)*('乐容-S级品'!$L$4:$CA$32)),0)</f>
      </c>
      <c r="S178" s="280">
        <f>IFERROR(SUMPRODUCT(('控温被PRO-S级品'!$B$2:$B$10=$B178)*('控温被PRO-S级品'!$E$1:$BE$1=S$1)*('控温被PRO-S级品'!$E$2:$BE$10)),0)+IFERROR(SUMPRODUCT(('冬被-S级品'!$B$2:$B$10=$B178)*('冬被-S级品'!$E$1:$AW$1=S$1)*('冬被-S级品'!$E$2:$AW$10)),0)+IFERROR(SUMPRODUCT(('白止-S级品'!$A$2:$A$26=$B178)*('白止-S级品'!$D$1:$AV$1=S$1)*('白止-S级品'!$D$2:$AV$26)),0)+IFERROR(SUMPRODUCT(('乐容-S级品'!$A$4:$A$32=$B178)*('乐容-S级品'!$L$3:$CA$3=S$1)*('乐容-S级品'!$L$4:$CA$32)),0)</f>
      </c>
      <c r="T178" s="280">
        <f>IFERROR(SUMPRODUCT(('控温被PRO-S级品'!$B$2:$B$10=$B178)*('控温被PRO-S级品'!$E$1:$BE$1=T$1)*('控温被PRO-S级品'!$E$2:$BE$10)),0)+IFERROR(SUMPRODUCT(('冬被-S级品'!$B$2:$B$10=$B178)*('冬被-S级品'!$E$1:$AW$1=T$1)*('冬被-S级品'!$E$2:$AW$10)),0)+IFERROR(SUMPRODUCT(('白止-S级品'!$A$2:$A$26=$B178)*('白止-S级品'!$D$1:$AV$1=T$1)*('白止-S级品'!$D$2:$AV$26)),0)+IFERROR(SUMPRODUCT(('乐容-S级品'!$A$4:$A$32=$B178)*('乐容-S级品'!$L$3:$CA$3=T$1)*('乐容-S级品'!$L$4:$CA$32)),0)</f>
      </c>
      <c r="U178" s="280">
        <f>IFERROR(SUMPRODUCT(('控温被PRO-S级品'!$B$2:$B$10=$B178)*('控温被PRO-S级品'!$E$1:$BE$1=U$1)*('控温被PRO-S级品'!$E$2:$BE$10)),0)+IFERROR(SUMPRODUCT(('冬被-S级品'!$B$2:$B$10=$B178)*('冬被-S级品'!$E$1:$AW$1=U$1)*('冬被-S级品'!$E$2:$AW$10)),0)+IFERROR(SUMPRODUCT(('白止-S级品'!$A$2:$A$26=$B178)*('白止-S级品'!$D$1:$AV$1=U$1)*('白止-S级品'!$D$2:$AV$26)),0)+IFERROR(SUMPRODUCT(('乐容-S级品'!$A$4:$A$32=$B178)*('乐容-S级品'!$L$3:$CA$3=U$1)*('乐容-S级品'!$L$4:$CA$32)),0)</f>
      </c>
      <c r="V178" s="280">
        <f>IFERROR(SUMPRODUCT(('控温被PRO-S级品'!$B$2:$B$10=$B178)*('控温被PRO-S级品'!$E$1:$BE$1=V$1)*('控温被PRO-S级品'!$E$2:$BE$10)),0)+IFERROR(SUMPRODUCT(('冬被-S级品'!$B$2:$B$10=$B178)*('冬被-S级品'!$E$1:$AW$1=V$1)*('冬被-S级品'!$E$2:$AW$10)),0)+IFERROR(SUMPRODUCT(('白止-S级品'!$A$2:$A$26=$B178)*('白止-S级品'!$D$1:$AV$1=V$1)*('白止-S级品'!$D$2:$AV$26)),0)+IFERROR(SUMPRODUCT(('乐容-S级品'!$A$4:$A$32=$B178)*('乐容-S级品'!$L$3:$CA$3=V$1)*('乐容-S级品'!$L$4:$CA$32)),0)</f>
      </c>
      <c r="W178" s="280">
        <f>IFERROR(SUMPRODUCT(('控温被PRO-S级品'!$B$2:$B$10=$B178)*('控温被PRO-S级品'!$E$1:$BE$1=W$1)*('控温被PRO-S级品'!$E$2:$BE$10)),0)+IFERROR(SUMPRODUCT(('冬被-S级品'!$B$2:$B$10=$B178)*('冬被-S级品'!$E$1:$AW$1=W$1)*('冬被-S级品'!$E$2:$AW$10)),0)+IFERROR(SUMPRODUCT(('白止-S级品'!$A$2:$A$26=$B178)*('白止-S级品'!$D$1:$AV$1=W$1)*('白止-S级品'!$D$2:$AV$26)),0)+IFERROR(SUMPRODUCT(('乐容-S级品'!$A$4:$A$32=$B178)*('乐容-S级品'!$L$3:$CA$3=W$1)*('乐容-S级品'!$L$4:$CA$32)),0)</f>
      </c>
      <c r="X178" s="280">
        <f>IFERROR(SUMPRODUCT(('控温被PRO-S级品'!$B$2:$B$10=$B178)*('控温被PRO-S级品'!$E$1:$BE$1=X$1)*('控温被PRO-S级品'!$E$2:$BE$10)),0)+IFERROR(SUMPRODUCT(('冬被-S级品'!$B$2:$B$10=$B178)*('冬被-S级品'!$E$1:$AW$1=X$1)*('冬被-S级品'!$E$2:$AW$10)),0)+IFERROR(SUMPRODUCT(('白止-S级品'!$A$2:$A$26=$B178)*('白止-S级品'!$D$1:$AV$1=X$1)*('白止-S级品'!$D$2:$AV$26)),0)+IFERROR(SUMPRODUCT(('乐容-S级品'!$A$4:$A$32=$B178)*('乐容-S级品'!$L$3:$CA$3=X$1)*('乐容-S级品'!$L$4:$CA$32)),0)</f>
      </c>
      <c r="Y178" s="280">
        <f>IFERROR(SUMPRODUCT(('控温被PRO-S级品'!$B$2:$B$10=$B178)*('控温被PRO-S级品'!$E$1:$BE$1=Y$1)*('控温被PRO-S级品'!$E$2:$BE$10)),0)+IFERROR(SUMPRODUCT(('冬被-S级品'!$B$2:$B$10=$B178)*('冬被-S级品'!$E$1:$AW$1=Y$1)*('冬被-S级品'!$E$2:$AW$10)),0)+IFERROR(SUMPRODUCT(('白止-S级品'!$A$2:$A$26=$B178)*('白止-S级品'!$D$1:$AV$1=Y$1)*('白止-S级品'!$D$2:$AV$26)),0)+IFERROR(SUMPRODUCT(('乐容-S级品'!$A$4:$A$32=$B178)*('乐容-S级品'!$L$3:$CA$3=Y$1)*('乐容-S级品'!$L$4:$CA$32)),0)</f>
      </c>
      <c r="Z178" s="280">
        <f>IFERROR(SUMPRODUCT(('控温被PRO-S级品'!$B$2:$B$10=$B178)*('控温被PRO-S级品'!$E$1:$BE$1=Z$1)*('控温被PRO-S级品'!$E$2:$BE$10)),0)+IFERROR(SUMPRODUCT(('冬被-S级品'!$B$2:$B$10=$B178)*('冬被-S级品'!$E$1:$AW$1=Z$1)*('冬被-S级品'!$E$2:$AW$10)),0)+IFERROR(SUMPRODUCT(('白止-S级品'!$A$2:$A$26=$B178)*('白止-S级品'!$D$1:$AV$1=Z$1)*('白止-S级品'!$D$2:$AV$26)),0)+IFERROR(SUMPRODUCT(('乐容-S级品'!$A$4:$A$32=$B178)*('乐容-S级品'!$L$3:$CA$3=Z$1)*('乐容-S级品'!$L$4:$CA$32)),0)</f>
      </c>
      <c r="AA178" s="280">
        <f>IFERROR(SUMPRODUCT(('控温被PRO-S级品'!$B$2:$B$10=$B178)*('控温被PRO-S级品'!$E$1:$BE$1=AA$1)*('控温被PRO-S级品'!$E$2:$BE$10)),0)+IFERROR(SUMPRODUCT(('冬被-S级品'!$B$2:$B$10=$B178)*('冬被-S级品'!$E$1:$AW$1=AA$1)*('冬被-S级品'!$E$2:$AW$10)),0)+IFERROR(SUMPRODUCT(('白止-S级品'!$A$2:$A$26=$B178)*('白止-S级品'!$D$1:$AV$1=AA$1)*('白止-S级品'!$D$2:$AV$26)),0)+IFERROR(SUMPRODUCT(('乐容-S级品'!$A$4:$A$32=$B178)*('乐容-S级品'!$L$3:$CA$3=AA$1)*('乐容-S级品'!$L$4:$CA$32)),0)</f>
      </c>
      <c r="AB178" s="280">
        <f>IFERROR(SUMPRODUCT(('控温被PRO-S级品'!$B$2:$B$10=$B178)*('控温被PRO-S级品'!$E$1:$BE$1=AB$1)*('控温被PRO-S级品'!$E$2:$BE$10)),0)+IFERROR(SUMPRODUCT(('冬被-S级品'!$B$2:$B$10=$B178)*('冬被-S级品'!$E$1:$AW$1=AB$1)*('冬被-S级品'!$E$2:$AW$10)),0)+IFERROR(SUMPRODUCT(('白止-S级品'!$A$2:$A$26=$B178)*('白止-S级品'!$D$1:$AV$1=AB$1)*('白止-S级品'!$D$2:$AV$26)),0)+IFERROR(SUMPRODUCT(('乐容-S级品'!$A$4:$A$32=$B178)*('乐容-S级品'!$L$3:$CA$3=AB$1)*('乐容-S级品'!$L$4:$CA$32)),0)</f>
      </c>
      <c r="AC178" s="280">
        <f>IFERROR(SUMPRODUCT(('控温被PRO-S级品'!$B$2:$B$10=$B178)*('控温被PRO-S级品'!$E$1:$BE$1=AC$1)*('控温被PRO-S级品'!$E$2:$BE$10)),0)+IFERROR(SUMPRODUCT(('冬被-S级品'!$B$2:$B$10=$B178)*('冬被-S级品'!$E$1:$AW$1=AC$1)*('冬被-S级品'!$E$2:$AW$10)),0)+IFERROR(SUMPRODUCT(('白止-S级品'!$A$2:$A$26=$B178)*('白止-S级品'!$D$1:$AV$1=AC$1)*('白止-S级品'!$D$2:$AV$26)),0)+IFERROR(SUMPRODUCT(('乐容-S级品'!$A$4:$A$32=$B178)*('乐容-S级品'!$L$3:$CA$3=AC$1)*('乐容-S级品'!$L$4:$CA$32)),0)</f>
      </c>
      <c r="AD178" s="280">
        <f>IFERROR(SUMPRODUCT(('控温被PRO-S级品'!$B$2:$B$10=$B178)*('控温被PRO-S级品'!$E$1:$BE$1=AD$1)*('控温被PRO-S级品'!$E$2:$BE$10)),0)+IFERROR(SUMPRODUCT(('冬被-S级品'!$B$2:$B$10=$B178)*('冬被-S级品'!$E$1:$AW$1=AD$1)*('冬被-S级品'!$E$2:$AW$10)),0)+IFERROR(SUMPRODUCT(('白止-S级品'!$A$2:$A$26=$B178)*('白止-S级品'!$D$1:$AV$1=AD$1)*('白止-S级品'!$D$2:$AV$26)),0)+IFERROR(SUMPRODUCT(('乐容-S级品'!$A$4:$A$32=$B178)*('乐容-S级品'!$L$3:$CA$3=AD$1)*('乐容-S级品'!$L$4:$CA$32)),0)</f>
      </c>
      <c r="AE178" s="280">
        <f>IFERROR(SUMPRODUCT(('控温被PRO-S级品'!$B$2:$B$10=$B178)*('控温被PRO-S级品'!$E$1:$BE$1=AE$1)*('控温被PRO-S级品'!$E$2:$BE$10)),0)+IFERROR(SUMPRODUCT(('冬被-S级品'!$B$2:$B$10=$B178)*('冬被-S级品'!$E$1:$AW$1=AE$1)*('冬被-S级品'!$E$2:$AW$10)),0)+IFERROR(SUMPRODUCT(('白止-S级品'!$A$2:$A$26=$B178)*('白止-S级品'!$D$1:$AV$1=AE$1)*('白止-S级品'!$D$2:$AV$26)),0)+IFERROR(SUMPRODUCT(('乐容-S级品'!$A$4:$A$32=$B178)*('乐容-S级品'!$L$3:$CA$3=AE$1)*('乐容-S级品'!$L$4:$CA$32)),0)</f>
      </c>
      <c r="AF178" s="280">
        <f>IFERROR(SUMPRODUCT(('控温被PRO-S级品'!$B$2:$B$10=$B178)*('控温被PRO-S级品'!$E$1:$BE$1=AF$1)*('控温被PRO-S级品'!$E$2:$BE$10)),0)+IFERROR(SUMPRODUCT(('冬被-S级品'!$B$2:$B$10=$B178)*('冬被-S级品'!$E$1:$AW$1=AF$1)*('冬被-S级品'!$E$2:$AW$10)),0)+IFERROR(SUMPRODUCT(('白止-S级品'!$A$2:$A$26=$B178)*('白止-S级品'!$D$1:$AV$1=AF$1)*('白止-S级品'!$D$2:$AV$26)),0)+IFERROR(SUMPRODUCT(('乐容-S级品'!$A$4:$A$32=$B178)*('乐容-S级品'!$L$3:$CA$3=AF$1)*('乐容-S级品'!$L$4:$CA$32)),0)</f>
      </c>
      <c r="AG178" s="280">
        <f>IFERROR(SUMPRODUCT(('控温被PRO-S级品'!$B$2:$B$10=$B178)*('控温被PRO-S级品'!$E$1:$BE$1=AG$1)*('控温被PRO-S级品'!$E$2:$BE$10)),0)+IFERROR(SUMPRODUCT(('冬被-S级品'!$B$2:$B$10=$B178)*('冬被-S级品'!$E$1:$AW$1=AG$1)*('冬被-S级品'!$E$2:$AW$10)),0)+IFERROR(SUMPRODUCT(('白止-S级品'!$A$2:$A$26=$B178)*('白止-S级品'!$D$1:$AV$1=AG$1)*('白止-S级品'!$D$2:$AV$26)),0)+IFERROR(SUMPRODUCT(('乐容-S级品'!$A$4:$A$32=$B178)*('乐容-S级品'!$L$3:$CA$3=AG$1)*('乐容-S级品'!$L$4:$CA$32)),0)</f>
      </c>
      <c r="AH178" s="280">
        <f>IFERROR(SUMPRODUCT(('控温被PRO-S级品'!$B$2:$B$10=$B178)*('控温被PRO-S级品'!$E$1:$BE$1=AH$1)*('控温被PRO-S级品'!$E$2:$BE$10)),0)+IFERROR(SUMPRODUCT(('冬被-S级品'!$B$2:$B$10=$B178)*('冬被-S级品'!$E$1:$AW$1=AH$1)*('冬被-S级品'!$E$2:$AW$10)),0)+IFERROR(SUMPRODUCT(('白止-S级品'!$A$2:$A$26=$B178)*('白止-S级品'!$D$1:$AV$1=AH$1)*('白止-S级品'!$D$2:$AV$26)),0)+IFERROR(SUMPRODUCT(('乐容-S级品'!$A$4:$A$32=$B178)*('乐容-S级品'!$L$3:$CA$3=AH$1)*('乐容-S级品'!$L$4:$CA$32)),0)</f>
      </c>
      <c r="AI178" s="280">
        <f>IFERROR(SUMPRODUCT(('控温被PRO-S级品'!$B$2:$B$10=$B178)*('控温被PRO-S级品'!$E$1:$BE$1=AI$1)*('控温被PRO-S级品'!$E$2:$BE$10)),0)+IFERROR(SUMPRODUCT(('冬被-S级品'!$B$2:$B$10=$B178)*('冬被-S级品'!$E$1:$AW$1=AI$1)*('冬被-S级品'!$E$2:$AW$10)),0)+IFERROR(SUMPRODUCT(('白止-S级品'!$A$2:$A$26=$B178)*('白止-S级品'!$D$1:$AV$1=AI$1)*('白止-S级品'!$D$2:$AV$26)),0)+IFERROR(SUMPRODUCT(('乐容-S级品'!$A$4:$A$32=$B178)*('乐容-S级品'!$L$3:$CA$3=AI$1)*('乐容-S级品'!$L$4:$CA$32)),0)</f>
      </c>
      <c r="AJ178" s="280">
        <f>IFERROR(SUMPRODUCT(('控温被PRO-S级品'!$B$2:$B$10=$B178)*('控温被PRO-S级品'!$E$1:$BE$1=AJ$1)*('控温被PRO-S级品'!$E$2:$BE$10)),0)+IFERROR(SUMPRODUCT(('冬被-S级品'!$B$2:$B$10=$B178)*('冬被-S级品'!$E$1:$AW$1=AJ$1)*('冬被-S级品'!$E$2:$AW$10)),0)+IFERROR(SUMPRODUCT(('白止-S级品'!$A$2:$A$26=$B178)*('白止-S级品'!$D$1:$AV$1=AJ$1)*('白止-S级品'!$D$2:$AV$26)),0)+IFERROR(SUMPRODUCT(('乐容-S级品'!$A$4:$A$32=$B178)*('乐容-S级品'!$L$3:$CA$3=AJ$1)*('乐容-S级品'!$L$4:$CA$32)),0)</f>
      </c>
      <c r="AK178" s="280">
        <f>IFERROR(SUMPRODUCT(('控温被PRO-S级品'!$B$2:$B$10=$B178)*('控温被PRO-S级品'!$E$1:$BE$1=AK$1)*('控温被PRO-S级品'!$E$2:$BE$10)),0)+IFERROR(SUMPRODUCT(('冬被-S级品'!$B$2:$B$10=$B178)*('冬被-S级品'!$E$1:$AW$1=AK$1)*('冬被-S级品'!$E$2:$AW$10)),0)+IFERROR(SUMPRODUCT(('白止-S级品'!$A$2:$A$26=$B178)*('白止-S级品'!$D$1:$AV$1=AK$1)*('白止-S级品'!$D$2:$AV$26)),0)+IFERROR(SUMPRODUCT(('乐容-S级品'!$A$4:$A$32=$B178)*('乐容-S级品'!$L$3:$CA$3=AK$1)*('乐容-S级品'!$L$4:$CA$32)),0)</f>
      </c>
      <c r="AL178" s="280">
        <f>IFERROR(SUMPRODUCT(('控温被PRO-S级品'!$B$2:$B$10=$B178)*('控温被PRO-S级品'!$E$1:$BE$1=AL$1)*('控温被PRO-S级品'!$E$2:$BE$10)),0)+IFERROR(SUMPRODUCT(('冬被-S级品'!$B$2:$B$10=$B178)*('冬被-S级品'!$E$1:$AW$1=AL$1)*('冬被-S级品'!$E$2:$AW$10)),0)+IFERROR(SUMPRODUCT(('白止-S级品'!$A$2:$A$26=$B178)*('白止-S级品'!$D$1:$AV$1=AL$1)*('白止-S级品'!$D$2:$AV$26)),0)+IFERROR(SUMPRODUCT(('乐容-S级品'!$A$4:$A$32=$B178)*('乐容-S级品'!$L$3:$CA$3=AL$1)*('乐容-S级品'!$L$4:$CA$32)),0)</f>
      </c>
      <c r="AM178" s="280">
        <f>IFERROR(SUMPRODUCT(('控温被PRO-S级品'!$B$2:$B$10=$B178)*('控温被PRO-S级品'!$E$1:$BE$1=AM$1)*('控温被PRO-S级品'!$E$2:$BE$10)),0)+IFERROR(SUMPRODUCT(('冬被-S级品'!$B$2:$B$10=$B178)*('冬被-S级品'!$E$1:$AW$1=AM$1)*('冬被-S级品'!$E$2:$AW$10)),0)+IFERROR(SUMPRODUCT(('白止-S级品'!$A$2:$A$26=$B178)*('白止-S级品'!$D$1:$AV$1=AM$1)*('白止-S级品'!$D$2:$AV$26)),0)+IFERROR(SUMPRODUCT(('乐容-S级品'!$A$4:$A$32=$B178)*('乐容-S级品'!$L$3:$CA$3=AM$1)*('乐容-S级品'!$L$4:$CA$32)),0)</f>
      </c>
      <c r="AN178" s="280">
        <f>IFERROR(SUMPRODUCT(('控温被PRO-S级品'!$B$2:$B$10=$B178)*('控温被PRO-S级品'!$E$1:$BE$1=AN$1)*('控温被PRO-S级品'!$E$2:$BE$10)),0)+IFERROR(SUMPRODUCT(('冬被-S级品'!$B$2:$B$10=$B178)*('冬被-S级品'!$E$1:$AW$1=AN$1)*('冬被-S级品'!$E$2:$AW$10)),0)+IFERROR(SUMPRODUCT(('白止-S级品'!$A$2:$A$26=$B178)*('白止-S级品'!$D$1:$AV$1=AN$1)*('白止-S级品'!$D$2:$AV$26)),0)+IFERROR(SUMPRODUCT(('乐容-S级品'!$A$4:$A$32=$B178)*('乐容-S级品'!$L$3:$CA$3=AN$1)*('乐容-S级品'!$L$4:$CA$32)),0)</f>
      </c>
      <c r="AO178" s="280">
        <f>IFERROR(SUMPRODUCT(('控温被PRO-S级品'!$B$2:$B$10=$B178)*('控温被PRO-S级品'!$E$1:$BE$1=AO$1)*('控温被PRO-S级品'!$E$2:$BE$10)),0)+IFERROR(SUMPRODUCT(('冬被-S级品'!$B$2:$B$10=$B178)*('冬被-S级品'!$E$1:$AW$1=AO$1)*('冬被-S级品'!$E$2:$AW$10)),0)+IFERROR(SUMPRODUCT(('白止-S级品'!$A$2:$A$26=$B178)*('白止-S级品'!$D$1:$AV$1=AO$1)*('白止-S级品'!$D$2:$AV$26)),0)+IFERROR(SUMPRODUCT(('乐容-S级品'!$A$4:$A$32=$B178)*('乐容-S级品'!$L$3:$CA$3=AO$1)*('乐容-S级品'!$L$4:$CA$32)),0)</f>
      </c>
      <c r="AP178" s="280">
        <f>IFERROR(SUMPRODUCT(('控温被PRO-S级品'!$B$2:$B$10=$B178)*('控温被PRO-S级品'!$E$1:$BE$1=AP$1)*('控温被PRO-S级品'!$E$2:$BE$10)),0)+IFERROR(SUMPRODUCT(('冬被-S级品'!$B$2:$B$10=$B178)*('冬被-S级品'!$E$1:$AW$1=AP$1)*('冬被-S级品'!$E$2:$AW$10)),0)+IFERROR(SUMPRODUCT(('白止-S级品'!$A$2:$A$26=$B178)*('白止-S级品'!$D$1:$AV$1=AP$1)*('白止-S级品'!$D$2:$AV$26)),0)+IFERROR(SUMPRODUCT(('乐容-S级品'!$A$4:$A$32=$B178)*('乐容-S级品'!$L$3:$CA$3=AP$1)*('乐容-S级品'!$L$4:$CA$32)),0)</f>
      </c>
      <c r="AQ178" s="280">
        <f>IFERROR(SUMPRODUCT(('控温被PRO-S级品'!$B$2:$B$10=$B178)*('控温被PRO-S级品'!$E$1:$BE$1=AQ$1)*('控温被PRO-S级品'!$E$2:$BE$10)),0)+IFERROR(SUMPRODUCT(('冬被-S级品'!$B$2:$B$10=$B178)*('冬被-S级品'!$E$1:$AW$1=AQ$1)*('冬被-S级品'!$E$2:$AW$10)),0)+IFERROR(SUMPRODUCT(('白止-S级品'!$A$2:$A$26=$B178)*('白止-S级品'!$D$1:$AV$1=AQ$1)*('白止-S级品'!$D$2:$AV$26)),0)+IFERROR(SUMPRODUCT(('乐容-S级品'!$A$4:$A$32=$B178)*('乐容-S级品'!$L$3:$CA$3=AQ$1)*('乐容-S级品'!$L$4:$CA$32)),0)</f>
      </c>
      <c r="AR178" s="280">
        <f>IFERROR(SUMPRODUCT(('控温被PRO-S级品'!$B$2:$B$10=$B178)*('控温被PRO-S级品'!$E$1:$BE$1=AR$1)*('控温被PRO-S级品'!$E$2:$BE$10)),0)+IFERROR(SUMPRODUCT(('冬被-S级品'!$B$2:$B$10=$B178)*('冬被-S级品'!$E$1:$AW$1=AR$1)*('冬被-S级品'!$E$2:$AW$10)),0)+IFERROR(SUMPRODUCT(('白止-S级品'!$A$2:$A$26=$B178)*('白止-S级品'!$D$1:$AV$1=AR$1)*('白止-S级品'!$D$2:$AV$26)),0)+IFERROR(SUMPRODUCT(('乐容-S级品'!$A$4:$A$32=$B178)*('乐容-S级品'!$L$3:$CA$3=AR$1)*('乐容-S级品'!$L$4:$CA$32)),0)</f>
      </c>
      <c r="AS178" s="280">
        <f>IFERROR(SUMPRODUCT(('控温被PRO-S级品'!$B$2:$B$10=$B178)*('控温被PRO-S级品'!$E$1:$BE$1=AS$1)*('控温被PRO-S级品'!$E$2:$BE$10)),0)+IFERROR(SUMPRODUCT(('冬被-S级品'!$B$2:$B$10=$B178)*('冬被-S级品'!$E$1:$AW$1=AS$1)*('冬被-S级品'!$E$2:$AW$10)),0)+IFERROR(SUMPRODUCT(('白止-S级品'!$A$2:$A$26=$B178)*('白止-S级品'!$D$1:$AV$1=AS$1)*('白止-S级品'!$D$2:$AV$26)),0)+IFERROR(SUMPRODUCT(('乐容-S级品'!$A$4:$A$32=$B178)*('乐容-S级品'!$L$3:$CA$3=AS$1)*('乐容-S级品'!$L$4:$CA$32)),0)</f>
      </c>
      <c r="AT178" s="280">
        <f>IFERROR(SUMPRODUCT(('控温被PRO-S级品'!$B$2:$B$10=$B178)*('控温被PRO-S级品'!$E$1:$BE$1=AT$1)*('控温被PRO-S级品'!$E$2:$BE$10)),0)+IFERROR(SUMPRODUCT(('冬被-S级品'!$B$2:$B$10=$B178)*('冬被-S级品'!$E$1:$AW$1=AT$1)*('冬被-S级品'!$E$2:$AW$10)),0)+IFERROR(SUMPRODUCT(('白止-S级品'!$A$2:$A$26=$B178)*('白止-S级品'!$D$1:$AV$1=AT$1)*('白止-S级品'!$D$2:$AV$26)),0)+IFERROR(SUMPRODUCT(('乐容-S级品'!$A$4:$A$32=$B178)*('乐容-S级品'!$L$3:$CA$3=AT$1)*('乐容-S级品'!$L$4:$CA$32)),0)</f>
      </c>
      <c r="AU178" s="280">
        <f>IFERROR(SUMPRODUCT(('控温被PRO-S级品'!$B$2:$B$10=$B178)*('控温被PRO-S级品'!$E$1:$BE$1=AU$1)*('控温被PRO-S级品'!$E$2:$BE$10)),0)+IFERROR(SUMPRODUCT(('冬被-S级品'!$B$2:$B$10=$B178)*('冬被-S级品'!$E$1:$AW$1=AU$1)*('冬被-S级品'!$E$2:$AW$10)),0)+IFERROR(SUMPRODUCT(('白止-S级品'!$A$2:$A$26=$B178)*('白止-S级品'!$D$1:$AV$1=AU$1)*('白止-S级品'!$D$2:$AV$26)),0)+IFERROR(SUMPRODUCT(('乐容-S级品'!$A$4:$A$32=$B178)*('乐容-S级品'!$L$3:$CA$3=AU$1)*('乐容-S级品'!$L$4:$CA$32)),0)</f>
      </c>
      <c r="AV178" s="280">
        <f>IFERROR(SUMPRODUCT(('控温被PRO-S级品'!$B$2:$B$10=$B178)*('控温被PRO-S级品'!$E$1:$BE$1=AV$1)*('控温被PRO-S级品'!$E$2:$BE$10)),0)+IFERROR(SUMPRODUCT(('冬被-S级品'!$B$2:$B$10=$B178)*('冬被-S级品'!$E$1:$AW$1=AV$1)*('冬被-S级品'!$E$2:$AW$10)),0)+IFERROR(SUMPRODUCT(('白止-S级品'!$A$2:$A$26=$B178)*('白止-S级品'!$D$1:$AV$1=AV$1)*('白止-S级品'!$D$2:$AV$26)),0)+IFERROR(SUMPRODUCT(('乐容-S级品'!$A$4:$A$32=$B178)*('乐容-S级品'!$L$3:$CA$3=AV$1)*('乐容-S级品'!$L$4:$CA$32)),0)</f>
      </c>
      <c r="AW178" s="280">
        <f>IFERROR(SUMPRODUCT(('控温被PRO-S级品'!$B$2:$B$10=$B178)*('控温被PRO-S级品'!$E$1:$BE$1=AW$1)*('控温被PRO-S级品'!$E$2:$BE$10)),0)+IFERROR(SUMPRODUCT(('冬被-S级品'!$B$2:$B$10=$B178)*('冬被-S级品'!$E$1:$AW$1=AW$1)*('冬被-S级品'!$E$2:$AW$10)),0)+IFERROR(SUMPRODUCT(('白止-S级品'!$A$2:$A$26=$B178)*('白止-S级品'!$D$1:$AV$1=AW$1)*('白止-S级品'!$D$2:$AV$26)),0)+IFERROR(SUMPRODUCT(('乐容-S级品'!$A$4:$A$32=$B178)*('乐容-S级品'!$L$3:$CA$3=AW$1)*('乐容-S级品'!$L$4:$CA$32)),0)</f>
      </c>
      <c r="AX178" s="280">
        <f>IFERROR(SUMPRODUCT(('控温被PRO-S级品'!$B$2:$B$10=$B178)*('控温被PRO-S级品'!$E$1:$BE$1=AX$1)*('控温被PRO-S级品'!$E$2:$BE$10)),0)+IFERROR(SUMPRODUCT(('冬被-S级品'!$B$2:$B$10=$B178)*('冬被-S级品'!$E$1:$AW$1=AX$1)*('冬被-S级品'!$E$2:$AW$10)),0)+IFERROR(SUMPRODUCT(('白止-S级品'!$A$2:$A$26=$B178)*('白止-S级品'!$D$1:$AV$1=AX$1)*('白止-S级品'!$D$2:$AV$26)),0)+IFERROR(SUMPRODUCT(('乐容-S级品'!$A$4:$A$32=$B178)*('乐容-S级品'!$L$3:$CA$3=AX$1)*('乐容-S级品'!$L$4:$CA$32)),0)</f>
      </c>
      <c r="AY178" s="280">
        <f>IFERROR(SUMPRODUCT(('控温被PRO-S级品'!$B$2:$B$10=$B178)*('控温被PRO-S级品'!$E$1:$BE$1=AY$1)*('控温被PRO-S级品'!$E$2:$BE$10)),0)+IFERROR(SUMPRODUCT(('冬被-S级品'!$B$2:$B$10=$B178)*('冬被-S级品'!$E$1:$AW$1=AY$1)*('冬被-S级品'!$E$2:$AW$10)),0)+IFERROR(SUMPRODUCT(('白止-S级品'!$A$2:$A$26=$B178)*('白止-S级品'!$D$1:$AV$1=AY$1)*('白止-S级品'!$D$2:$AV$26)),0)+IFERROR(SUMPRODUCT(('乐容-S级品'!$A$4:$A$32=$B178)*('乐容-S级品'!$L$3:$CA$3=AY$1)*('乐容-S级品'!$L$4:$CA$32)),0)</f>
      </c>
      <c r="AZ178" s="280">
        <f>IFERROR(SUMPRODUCT(('控温被PRO-S级品'!$B$2:$B$10=$B178)*('控温被PRO-S级品'!$E$1:$BE$1=AZ$1)*('控温被PRO-S级品'!$E$2:$BE$10)),0)+IFERROR(SUMPRODUCT(('冬被-S级品'!$B$2:$B$10=$B178)*('冬被-S级品'!$E$1:$AW$1=AZ$1)*('冬被-S级品'!$E$2:$AW$10)),0)+IFERROR(SUMPRODUCT(('白止-S级品'!$A$2:$A$26=$B178)*('白止-S级品'!$D$1:$AV$1=AZ$1)*('白止-S级品'!$D$2:$AV$26)),0)+IFERROR(SUMPRODUCT(('乐容-S级品'!$A$4:$A$32=$B178)*('乐容-S级品'!$L$3:$CA$3=AZ$1)*('乐容-S级品'!$L$4:$CA$32)),0)</f>
      </c>
      <c r="BA178" s="280">
        <f>IFERROR(SUMPRODUCT(('控温被PRO-S级品'!$B$2:$B$10=$B178)*('控温被PRO-S级品'!$E$1:$BE$1=BA$1)*('控温被PRO-S级品'!$E$2:$BE$10)),0)+IFERROR(SUMPRODUCT(('冬被-S级品'!$B$2:$B$10=$B178)*('冬被-S级品'!$E$1:$AW$1=BA$1)*('冬被-S级品'!$E$2:$AW$10)),0)+IFERROR(SUMPRODUCT(('白止-S级品'!$A$2:$A$26=$B178)*('白止-S级品'!$D$1:$AV$1=BA$1)*('白止-S级品'!$D$2:$AV$26)),0)+IFERROR(SUMPRODUCT(('乐容-S级品'!$A$4:$A$32=$B178)*('乐容-S级品'!$L$3:$CA$3=BA$1)*('乐容-S级品'!$L$4:$CA$32)),0)</f>
      </c>
      <c r="BB178" s="280">
        <f>IFERROR(SUMPRODUCT(('控温被PRO-S级品'!$B$2:$B$10=$B178)*('控温被PRO-S级品'!$E$1:$BE$1=BB$1)*('控温被PRO-S级品'!$E$2:$BE$10)),0)+IFERROR(SUMPRODUCT(('冬被-S级品'!$B$2:$B$10=$B178)*('冬被-S级品'!$E$1:$AW$1=BB$1)*('冬被-S级品'!$E$2:$AW$10)),0)+IFERROR(SUMPRODUCT(('白止-S级品'!$A$2:$A$26=$B178)*('白止-S级品'!$D$1:$AV$1=BB$1)*('白止-S级品'!$D$2:$AV$26)),0)+IFERROR(SUMPRODUCT(('乐容-S级品'!$A$4:$A$32=$B178)*('乐容-S级品'!$L$3:$CA$3=BB$1)*('乐容-S级品'!$L$4:$CA$32)),0)</f>
      </c>
      <c r="BC178" s="280">
        <f>IFERROR(SUMPRODUCT(('控温被PRO-S级品'!$B$2:$B$10=$B178)*('控温被PRO-S级品'!$E$1:$BE$1=BC$1)*('控温被PRO-S级品'!$E$2:$BE$10)),0)+IFERROR(SUMPRODUCT(('冬被-S级品'!$B$2:$B$10=$B178)*('冬被-S级品'!$E$1:$AW$1=BC$1)*('冬被-S级品'!$E$2:$AW$10)),0)+IFERROR(SUMPRODUCT(('白止-S级品'!$A$2:$A$26=$B178)*('白止-S级品'!$D$1:$AV$1=BC$1)*('白止-S级品'!$D$2:$AV$26)),0)+IFERROR(SUMPRODUCT(('乐容-S级品'!$A$4:$A$32=$B178)*('乐容-S级品'!$L$3:$CA$3=BC$1)*('乐容-S级品'!$L$4:$CA$32)),0)</f>
      </c>
      <c r="BD178" s="280">
        <f>IFERROR(SUMPRODUCT(('控温被PRO-S级品'!$B$2:$B$10=$B178)*('控温被PRO-S级品'!$E$1:$BE$1=BD$1)*('控温被PRO-S级品'!$E$2:$BE$10)),0)+IFERROR(SUMPRODUCT(('冬被-S级品'!$B$2:$B$10=$B178)*('冬被-S级品'!$E$1:$AW$1=BD$1)*('冬被-S级品'!$E$2:$AW$10)),0)+IFERROR(SUMPRODUCT(('白止-S级品'!$A$2:$A$26=$B178)*('白止-S级品'!$D$1:$AV$1=BD$1)*('白止-S级品'!$D$2:$AV$26)),0)+IFERROR(SUMPRODUCT(('乐容-S级品'!$A$4:$A$32=$B178)*('乐容-S级品'!$L$3:$CA$3=BD$1)*('乐容-S级品'!$L$4:$CA$32)),0)</f>
      </c>
      <c r="BE178" s="280">
        <f>IFERROR(SUMPRODUCT(('控温被PRO-S级品'!$B$2:$B$10=$B178)*('控温被PRO-S级品'!$E$1:$BE$1=BE$1)*('控温被PRO-S级品'!$E$2:$BE$10)),0)+IFERROR(SUMPRODUCT(('冬被-S级品'!$B$2:$B$10=$B178)*('冬被-S级品'!$E$1:$AW$1=BE$1)*('冬被-S级品'!$E$2:$AW$10)),0)+IFERROR(SUMPRODUCT(('白止-S级品'!$A$2:$A$26=$B178)*('白止-S级品'!$D$1:$AV$1=BE$1)*('白止-S级品'!$D$2:$AV$26)),0)+IFERROR(SUMPRODUCT(('乐容-S级品'!$A$4:$A$32=$B178)*('乐容-S级品'!$L$3:$CA$3=BE$1)*('乐容-S级品'!$L$4:$CA$32)),0)</f>
      </c>
      <c r="BF178" s="280">
        <f>IFERROR(SUMPRODUCT(('控温被PRO-S级品'!$B$2:$B$10=$B178)*('控温被PRO-S级品'!$E$1:$BE$1=BF$1)*('控温被PRO-S级品'!$E$2:$BE$10)),0)+IFERROR(SUMPRODUCT(('冬被-S级品'!$B$2:$B$10=$B178)*('冬被-S级品'!$E$1:$AW$1=BF$1)*('冬被-S级品'!$E$2:$AW$10)),0)+IFERROR(SUMPRODUCT(('白止-S级品'!$A$2:$A$26=$B178)*('白止-S级品'!$D$1:$AV$1=BF$1)*('白止-S级品'!$D$2:$AV$26)),0)+IFERROR(SUMPRODUCT(('乐容-S级品'!$A$4:$A$32=$B178)*('乐容-S级品'!$L$3:$CA$3=BF$1)*('乐容-S级品'!$L$4:$CA$32)),0)</f>
      </c>
      <c r="BG178" s="280">
        <f>IFERROR(SUMPRODUCT(('控温被PRO-S级品'!$B$2:$B$10=$B178)*('控温被PRO-S级品'!$E$1:$BE$1=BG$1)*('控温被PRO-S级品'!$E$2:$BE$10)),0)+IFERROR(SUMPRODUCT(('冬被-S级品'!$B$2:$B$10=$B178)*('冬被-S级品'!$E$1:$AW$1=BG$1)*('冬被-S级品'!$E$2:$AW$10)),0)+IFERROR(SUMPRODUCT(('白止-S级品'!$A$2:$A$26=$B178)*('白止-S级品'!$D$1:$AV$1=BG$1)*('白止-S级品'!$D$2:$AV$26)),0)+IFERROR(SUMPRODUCT(('乐容-S级品'!$A$4:$A$32=$B178)*('乐容-S级品'!$L$3:$CA$3=BG$1)*('乐容-S级品'!$L$4:$CA$32)),0)</f>
      </c>
      <c r="BH178" s="280">
        <f>IFERROR(SUMPRODUCT(('控温被PRO-S级品'!$B$2:$B$10=$B178)*('控温被PRO-S级品'!$E$1:$BE$1=BH$1)*('控温被PRO-S级品'!$E$2:$BE$10)),0)+IFERROR(SUMPRODUCT(('冬被-S级品'!$B$2:$B$10=$B178)*('冬被-S级品'!$E$1:$AW$1=BH$1)*('冬被-S级品'!$E$2:$AW$10)),0)+IFERROR(SUMPRODUCT(('白止-S级品'!$A$2:$A$26=$B178)*('白止-S级品'!$D$1:$AV$1=BH$1)*('白止-S级品'!$D$2:$AV$26)),0)+IFERROR(SUMPRODUCT(('乐容-S级品'!$A$4:$A$32=$B178)*('乐容-S级品'!$L$3:$CA$3=BH$1)*('乐容-S级品'!$L$4:$CA$32)),0)</f>
      </c>
      <c r="BI178" s="280">
        <f>IFERROR(SUMPRODUCT(('控温被PRO-S级品'!$B$2:$B$10=$B178)*('控温被PRO-S级品'!$E$1:$BE$1=BI$1)*('控温被PRO-S级品'!$E$2:$BE$10)),0)+IFERROR(SUMPRODUCT(('冬被-S级品'!$B$2:$B$10=$B178)*('冬被-S级品'!$E$1:$AW$1=BI$1)*('冬被-S级品'!$E$2:$AW$10)),0)+IFERROR(SUMPRODUCT(('白止-S级品'!$A$2:$A$26=$B178)*('白止-S级品'!$D$1:$AV$1=BI$1)*('白止-S级品'!$D$2:$AV$26)),0)+IFERROR(SUMPRODUCT(('乐容-S级品'!$A$4:$A$32=$B178)*('乐容-S级品'!$L$3:$CA$3=BI$1)*('乐容-S级品'!$L$4:$CA$32)),0)</f>
      </c>
      <c r="BJ178" s="280">
        <f>IFERROR(SUMPRODUCT(('控温被PRO-S级品'!$B$2:$B$10=$B178)*('控温被PRO-S级品'!$E$1:$BE$1=BJ$1)*('控温被PRO-S级品'!$E$2:$BE$10)),0)+IFERROR(SUMPRODUCT(('冬被-S级品'!$B$2:$B$10=$B178)*('冬被-S级品'!$E$1:$AW$1=BJ$1)*('冬被-S级品'!$E$2:$AW$10)),0)+IFERROR(SUMPRODUCT(('白止-S级品'!$A$2:$A$26=$B178)*('白止-S级品'!$D$1:$AV$1=BJ$1)*('白止-S级品'!$D$2:$AV$26)),0)+IFERROR(SUMPRODUCT(('乐容-S级品'!$A$4:$A$32=$B178)*('乐容-S级品'!$L$3:$CA$3=BJ$1)*('乐容-S级品'!$L$4:$CA$32)),0)</f>
      </c>
      <c r="BK178" s="280">
        <f>IFERROR(SUMPRODUCT(('控温被PRO-S级品'!$B$2:$B$10=$B178)*('控温被PRO-S级品'!$E$1:$BE$1=BK$1)*('控温被PRO-S级品'!$E$2:$BE$10)),0)+IFERROR(SUMPRODUCT(('冬被-S级品'!$B$2:$B$10=$B178)*('冬被-S级品'!$E$1:$AW$1=BK$1)*('冬被-S级品'!$E$2:$AW$10)),0)+IFERROR(SUMPRODUCT(('白止-S级品'!$A$2:$A$26=$B178)*('白止-S级品'!$D$1:$AV$1=BK$1)*('白止-S级品'!$D$2:$AV$26)),0)+IFERROR(SUMPRODUCT(('乐容-S级品'!$A$4:$A$32=$B178)*('乐容-S级品'!$L$3:$CA$3=BK$1)*('乐容-S级品'!$L$4:$CA$32)),0)</f>
      </c>
      <c r="BL178" s="280">
        <f>IFERROR(SUMPRODUCT(('控温被PRO-S级品'!$B$2:$B$10=$B178)*('控温被PRO-S级品'!$E$1:$BE$1=BL$1)*('控温被PRO-S级品'!$E$2:$BE$10)),0)+IFERROR(SUMPRODUCT(('冬被-S级品'!$B$2:$B$10=$B178)*('冬被-S级品'!$E$1:$AW$1=BL$1)*('冬被-S级品'!$E$2:$AW$10)),0)+IFERROR(SUMPRODUCT(('白止-S级品'!$A$2:$A$26=$B178)*('白止-S级品'!$D$1:$AV$1=BL$1)*('白止-S级品'!$D$2:$AV$26)),0)+IFERROR(SUMPRODUCT(('乐容-S级品'!$A$4:$A$32=$B178)*('乐容-S级品'!$L$3:$CA$3=BL$1)*('乐容-S级品'!$L$4:$CA$32)),0)</f>
      </c>
      <c r="BM178" s="280">
        <f>IFERROR(SUMPRODUCT(('控温被PRO-S级品'!$B$2:$B$10=$B178)*('控温被PRO-S级品'!$E$1:$BE$1=BM$1)*('控温被PRO-S级品'!$E$2:$BE$10)),0)+IFERROR(SUMPRODUCT(('冬被-S级品'!$B$2:$B$10=$B178)*('冬被-S级品'!$E$1:$AW$1=BM$1)*('冬被-S级品'!$E$2:$AW$10)),0)+IFERROR(SUMPRODUCT(('白止-S级品'!$A$2:$A$26=$B178)*('白止-S级品'!$D$1:$AV$1=BM$1)*('白止-S级品'!$D$2:$AV$26)),0)+IFERROR(SUMPRODUCT(('乐容-S级品'!$A$4:$A$32=$B178)*('乐容-S级品'!$L$3:$CA$3=BM$1)*('乐容-S级品'!$L$4:$CA$32)),0)</f>
      </c>
      <c r="BN178" s="280">
        <f>IFERROR(SUMPRODUCT(('控温被PRO-S级品'!$B$2:$B$10=$B178)*('控温被PRO-S级品'!$E$1:$BE$1=BN$1)*('控温被PRO-S级品'!$E$2:$BE$10)),0)+IFERROR(SUMPRODUCT(('冬被-S级品'!$B$2:$B$10=$B178)*('冬被-S级品'!$E$1:$AW$1=BN$1)*('冬被-S级品'!$E$2:$AW$10)),0)+IFERROR(SUMPRODUCT(('白止-S级品'!$A$2:$A$26=$B178)*('白止-S级品'!$D$1:$AV$1=BN$1)*('白止-S级品'!$D$2:$AV$26)),0)+IFERROR(SUMPRODUCT(('乐容-S级品'!$A$4:$A$32=$B178)*('乐容-S级品'!$L$3:$CA$3=BN$1)*('乐容-S级品'!$L$4:$CA$32)),0)</f>
      </c>
      <c r="BO178" s="280">
        <f>IFERROR(SUMPRODUCT(('控温被PRO-S级品'!$B$2:$B$10=$B178)*('控温被PRO-S级品'!$E$1:$BE$1=BO$1)*('控温被PRO-S级品'!$E$2:$BE$10)),0)+IFERROR(SUMPRODUCT(('冬被-S级品'!$B$2:$B$10=$B178)*('冬被-S级品'!$E$1:$AW$1=BO$1)*('冬被-S级品'!$E$2:$AW$10)),0)+IFERROR(SUMPRODUCT(('白止-S级品'!$A$2:$A$26=$B178)*('白止-S级品'!$D$1:$AV$1=BO$1)*('白止-S级品'!$D$2:$AV$26)),0)+IFERROR(SUMPRODUCT(('乐容-S级品'!$A$4:$A$32=$B178)*('乐容-S级品'!$L$3:$CA$3=BO$1)*('乐容-S级品'!$L$4:$CA$32)),0)</f>
      </c>
      <c r="BP178" s="280">
        <f>IFERROR(SUMPRODUCT(('控温被PRO-S级品'!$B$2:$B$10=$B178)*('控温被PRO-S级品'!$E$1:$BE$1=BP$1)*('控温被PRO-S级品'!$E$2:$BE$10)),0)+IFERROR(SUMPRODUCT(('冬被-S级品'!$B$2:$B$10=$B178)*('冬被-S级品'!$E$1:$AW$1=BP$1)*('冬被-S级品'!$E$2:$AW$10)),0)+IFERROR(SUMPRODUCT(('白止-S级品'!$A$2:$A$26=$B178)*('白止-S级品'!$D$1:$AV$1=BP$1)*('白止-S级品'!$D$2:$AV$26)),0)+IFERROR(SUMPRODUCT(('乐容-S级品'!$A$4:$A$32=$B178)*('乐容-S级品'!$L$3:$CA$3=BP$1)*('乐容-S级品'!$L$4:$CA$32)),0)</f>
      </c>
      <c r="BQ178" s="280">
        <f>IFERROR(SUMPRODUCT(('控温被PRO-S级品'!$B$2:$B$10=$B178)*('控温被PRO-S级品'!$E$1:$BE$1=BQ$1)*('控温被PRO-S级品'!$E$2:$BE$10)),0)+IFERROR(SUMPRODUCT(('冬被-S级品'!$B$2:$B$10=$B178)*('冬被-S级品'!$E$1:$AW$1=BQ$1)*('冬被-S级品'!$E$2:$AW$10)),0)+IFERROR(SUMPRODUCT(('白止-S级品'!$A$2:$A$26=$B178)*('白止-S级品'!$D$1:$AV$1=BQ$1)*('白止-S级品'!$D$2:$AV$26)),0)+IFERROR(SUMPRODUCT(('乐容-S级品'!$A$4:$A$32=$B178)*('乐容-S级品'!$L$3:$CA$3=BQ$1)*('乐容-S级品'!$L$4:$CA$32)),0)</f>
      </c>
      <c r="BR178" s="280">
        <f>IFERROR(SUMPRODUCT(('控温被PRO-S级品'!$B$2:$B$10=$B178)*('控温被PRO-S级品'!$E$1:$BE$1=BR$1)*('控温被PRO-S级品'!$E$2:$BE$10)),0)+IFERROR(SUMPRODUCT(('冬被-S级品'!$B$2:$B$10=$B178)*('冬被-S级品'!$E$1:$AW$1=BR$1)*('冬被-S级品'!$E$2:$AW$10)),0)+IFERROR(SUMPRODUCT(('白止-S级品'!$A$2:$A$26=$B178)*('白止-S级品'!$D$1:$AV$1=BR$1)*('白止-S级品'!$D$2:$AV$26)),0)+IFERROR(SUMPRODUCT(('乐容-S级品'!$A$4:$A$32=$B178)*('乐容-S级品'!$L$3:$CA$3=BR$1)*('乐容-S级品'!$L$4:$CA$32)),0)</f>
      </c>
      <c r="BS178" s="280">
        <f>IFERROR(SUMPRODUCT(('控温被PRO-S级品'!$B$2:$B$10=$B178)*('控温被PRO-S级品'!$E$1:$BE$1=BS$1)*('控温被PRO-S级品'!$E$2:$BE$10)),0)+IFERROR(SUMPRODUCT(('冬被-S级品'!$B$2:$B$10=$B178)*('冬被-S级品'!$E$1:$AW$1=BS$1)*('冬被-S级品'!$E$2:$AW$10)),0)+IFERROR(SUMPRODUCT(('白止-S级品'!$A$2:$A$26=$B178)*('白止-S级品'!$D$1:$AV$1=BS$1)*('白止-S级品'!$D$2:$AV$26)),0)+IFERROR(SUMPRODUCT(('乐容-S级品'!$A$4:$A$32=$B178)*('乐容-S级品'!$L$3:$CA$3=BS$1)*('乐容-S级品'!$L$4:$CA$32)),0)</f>
      </c>
      <c r="BT178" s="280">
        <f>IFERROR(SUMPRODUCT(('控温被PRO-S级品'!$B$2:$B$10=$B178)*('控温被PRO-S级品'!$E$1:$BE$1=BT$1)*('控温被PRO-S级品'!$E$2:$BE$10)),0)+IFERROR(SUMPRODUCT(('冬被-S级品'!$B$2:$B$10=$B178)*('冬被-S级品'!$E$1:$AW$1=BT$1)*('冬被-S级品'!$E$2:$AW$10)),0)+IFERROR(SUMPRODUCT(('白止-S级品'!$A$2:$A$26=$B178)*('白止-S级品'!$D$1:$AV$1=BT$1)*('白止-S级品'!$D$2:$AV$26)),0)+IFERROR(SUMPRODUCT(('乐容-S级品'!$A$4:$A$32=$B178)*('乐容-S级品'!$L$3:$CA$3=BT$1)*('乐容-S级品'!$L$4:$CA$32)),0)</f>
      </c>
      <c r="BU178" s="280">
        <f>IFERROR(SUMPRODUCT(('控温被PRO-S级品'!$B$2:$B$10=$B178)*('控温被PRO-S级品'!$E$1:$BE$1=BU$1)*('控温被PRO-S级品'!$E$2:$BE$10)),0)+IFERROR(SUMPRODUCT(('冬被-S级品'!$B$2:$B$10=$B178)*('冬被-S级品'!$E$1:$AW$1=BU$1)*('冬被-S级品'!$E$2:$AW$10)),0)+IFERROR(SUMPRODUCT(('白止-S级品'!$A$2:$A$26=$B178)*('白止-S级品'!$D$1:$AV$1=BU$1)*('白止-S级品'!$D$2:$AV$26)),0)+IFERROR(SUMPRODUCT(('乐容-S级品'!$A$4:$A$32=$B178)*('乐容-S级品'!$L$3:$CA$3=BU$1)*('乐容-S级品'!$L$4:$CA$32)),0)</f>
      </c>
      <c r="BV178" s="280">
        <f>IFERROR(SUMPRODUCT(('控温被PRO-S级品'!$B$2:$B$10=$B178)*('控温被PRO-S级品'!$E$1:$BE$1=BV$1)*('控温被PRO-S级品'!$E$2:$BE$10)),0)+IFERROR(SUMPRODUCT(('冬被-S级品'!$B$2:$B$10=$B178)*('冬被-S级品'!$E$1:$AW$1=BV$1)*('冬被-S级品'!$E$2:$AW$10)),0)+IFERROR(SUMPRODUCT(('白止-S级品'!$A$2:$A$26=$B178)*('白止-S级品'!$D$1:$AV$1=BV$1)*('白止-S级品'!$D$2:$AV$26)),0)+IFERROR(SUMPRODUCT(('乐容-S级品'!$A$4:$A$32=$B178)*('乐容-S级品'!$L$3:$CA$3=BV$1)*('乐容-S级品'!$L$4:$CA$32)),0)</f>
      </c>
      <c r="BW178" s="280">
        <f>IFERROR(SUMPRODUCT(('控温被PRO-S级品'!$B$2:$B$10=$B178)*('控温被PRO-S级品'!$E$1:$BE$1=BW$1)*('控温被PRO-S级品'!$E$2:$BE$10)),0)+IFERROR(SUMPRODUCT(('冬被-S级品'!$B$2:$B$10=$B178)*('冬被-S级品'!$E$1:$AW$1=BW$1)*('冬被-S级品'!$E$2:$AW$10)),0)+IFERROR(SUMPRODUCT(('白止-S级品'!$A$2:$A$26=$B178)*('白止-S级品'!$D$1:$AV$1=BW$1)*('白止-S级品'!$D$2:$AV$26)),0)+IFERROR(SUMPRODUCT(('乐容-S级品'!$A$4:$A$32=$B178)*('乐容-S级品'!$L$3:$CA$3=BW$1)*('乐容-S级品'!$L$4:$CA$32)),0)</f>
      </c>
      <c r="BX178" s="280">
        <f>IFERROR(SUMPRODUCT(('控温被PRO-S级品'!$B$2:$B$10=$B178)*('控温被PRO-S级品'!$E$1:$BE$1=BX$1)*('控温被PRO-S级品'!$E$2:$BE$10)),0)+IFERROR(SUMPRODUCT(('冬被-S级品'!$B$2:$B$10=$B178)*('冬被-S级品'!$E$1:$AW$1=BX$1)*('冬被-S级品'!$E$2:$AW$10)),0)+IFERROR(SUMPRODUCT(('白止-S级品'!$A$2:$A$26=$B178)*('白止-S级品'!$D$1:$AV$1=BX$1)*('白止-S级品'!$D$2:$AV$26)),0)+IFERROR(SUMPRODUCT(('乐容-S级品'!$A$4:$A$32=$B178)*('乐容-S级品'!$L$3:$CA$3=BX$1)*('乐容-S级品'!$L$4:$CA$32)),0)</f>
      </c>
      <c r="BY178" s="280">
        <f>IFERROR(SUMPRODUCT(('控温被PRO-S级品'!$B$2:$B$10=$B178)*('控温被PRO-S级品'!$E$1:$BE$1=BY$1)*('控温被PRO-S级品'!$E$2:$BE$10)),0)+IFERROR(SUMPRODUCT(('冬被-S级品'!$B$2:$B$10=$B178)*('冬被-S级品'!$E$1:$AW$1=BY$1)*('冬被-S级品'!$E$2:$AW$10)),0)+IFERROR(SUMPRODUCT(('白止-S级品'!$A$2:$A$26=$B178)*('白止-S级品'!$D$1:$AV$1=BY$1)*('白止-S级品'!$D$2:$AV$26)),0)+IFERROR(SUMPRODUCT(('乐容-S级品'!$A$4:$A$32=$B178)*('乐容-S级品'!$L$3:$CA$3=BY$1)*('乐容-S级品'!$L$4:$CA$32)),0)</f>
      </c>
      <c r="BZ178" s="280">
        <f>IFERROR(SUMPRODUCT(('控温被PRO-S级品'!$B$2:$B$10=$B178)*('控温被PRO-S级品'!$E$1:$BE$1=BZ$1)*('控温被PRO-S级品'!$E$2:$BE$10)),0)+IFERROR(SUMPRODUCT(('冬被-S级品'!$B$2:$B$10=$B178)*('冬被-S级品'!$E$1:$AW$1=BZ$1)*('冬被-S级品'!$E$2:$AW$10)),0)+IFERROR(SUMPRODUCT(('白止-S级品'!$A$2:$A$26=$B178)*('白止-S级品'!$D$1:$AV$1=BZ$1)*('白止-S级品'!$D$2:$AV$26)),0)+IFERROR(SUMPRODUCT(('乐容-S级品'!$A$4:$A$32=$B178)*('乐容-S级品'!$L$3:$CA$3=BZ$1)*('乐容-S级品'!$L$4:$CA$32)),0)</f>
      </c>
      <c r="CA178" s="280">
        <f>IFERROR(SUMPRODUCT(('控温被PRO-S级品'!$B$2:$B$10=$B178)*('控温被PRO-S级品'!$E$1:$BE$1=CA$1)*('控温被PRO-S级品'!$E$2:$BE$10)),0)+IFERROR(SUMPRODUCT(('冬被-S级品'!$B$2:$B$10=$B178)*('冬被-S级品'!$E$1:$AW$1=CA$1)*('冬被-S级品'!$E$2:$AW$10)),0)+IFERROR(SUMPRODUCT(('白止-S级品'!$A$2:$A$26=$B178)*('白止-S级品'!$D$1:$AV$1=CA$1)*('白止-S级品'!$D$2:$AV$26)),0)+IFERROR(SUMPRODUCT(('乐容-S级品'!$A$4:$A$32=$B178)*('乐容-S级品'!$L$3:$CA$3=CA$1)*('乐容-S级品'!$L$4:$CA$32)),0)</f>
      </c>
      <c r="CB178" s="280">
        <f>IFERROR(SUMPRODUCT(('控温被PRO-S级品'!$B$2:$B$10=$B178)*('控温被PRO-S级品'!$E$1:$BE$1=CB$1)*('控温被PRO-S级品'!$E$2:$BE$10)),0)+IFERROR(SUMPRODUCT(('冬被-S级品'!$B$2:$B$10=$B178)*('冬被-S级品'!$E$1:$AW$1=CB$1)*('冬被-S级品'!$E$2:$AW$10)),0)+IFERROR(SUMPRODUCT(('白止-S级品'!$A$2:$A$26=$B178)*('白止-S级品'!$D$1:$AV$1=CB$1)*('白止-S级品'!$D$2:$AV$26)),0)+IFERROR(SUMPRODUCT(('乐容-S级品'!$A$4:$A$32=$B178)*('乐容-S级品'!$L$3:$CA$3=CB$1)*('乐容-S级品'!$L$4:$CA$32)),0)</f>
      </c>
      <c r="CC178" s="280">
        <f>IFERROR(SUMPRODUCT(('控温被PRO-S级品'!$B$2:$B$10=$B178)*('控温被PRO-S级品'!$E$1:$BE$1=CC$1)*('控温被PRO-S级品'!$E$2:$BE$10)),0)+IFERROR(SUMPRODUCT(('冬被-S级品'!$B$2:$B$10=$B178)*('冬被-S级品'!$E$1:$AW$1=CC$1)*('冬被-S级品'!$E$2:$AW$10)),0)+IFERROR(SUMPRODUCT(('白止-S级品'!$A$2:$A$26=$B178)*('白止-S级品'!$D$1:$AV$1=CC$1)*('白止-S级品'!$D$2:$AV$26)),0)+IFERROR(SUMPRODUCT(('乐容-S级品'!$A$4:$A$32=$B178)*('乐容-S级品'!$L$3:$CA$3=CC$1)*('乐容-S级品'!$L$4:$CA$32)),0)</f>
      </c>
      <c r="CD178" s="280">
        <f>IFERROR(SUMPRODUCT(('控温被PRO-S级品'!$B$2:$B$10=$B178)*('控温被PRO-S级品'!$E$1:$BE$1=CD$1)*('控温被PRO-S级品'!$E$2:$BE$10)),0)+IFERROR(SUMPRODUCT(('冬被-S级品'!$B$2:$B$10=$B178)*('冬被-S级品'!$E$1:$AW$1=CD$1)*('冬被-S级品'!$E$2:$AW$10)),0)+IFERROR(SUMPRODUCT(('白止-S级品'!$A$2:$A$26=$B178)*('白止-S级品'!$D$1:$AV$1=CD$1)*('白止-S级品'!$D$2:$AV$26)),0)+IFERROR(SUMPRODUCT(('乐容-S级品'!$A$4:$A$32=$B178)*('乐容-S级品'!$L$3:$CA$3=CD$1)*('乐容-S级品'!$L$4:$CA$32)),0)</f>
      </c>
      <c r="CE178" s="280">
        <f>IFERROR(SUMPRODUCT(('控温被PRO-S级品'!$B$2:$B$10=$B178)*('控温被PRO-S级品'!$E$1:$BE$1=CE$1)*('控温被PRO-S级品'!$E$2:$BE$10)),0)+IFERROR(SUMPRODUCT(('冬被-S级品'!$B$2:$B$10=$B178)*('冬被-S级品'!$E$1:$AW$1=CE$1)*('冬被-S级品'!$E$2:$AW$10)),0)+IFERROR(SUMPRODUCT(('白止-S级品'!$A$2:$A$26=$B178)*('白止-S级品'!$D$1:$AV$1=CE$1)*('白止-S级品'!$D$2:$AV$26)),0)+IFERROR(SUMPRODUCT(('乐容-S级品'!$A$4:$A$32=$B178)*('乐容-S级品'!$L$3:$CA$3=CE$1)*('乐容-S级品'!$L$4:$CA$32)),0)</f>
      </c>
      <c r="CF178" s="280">
        <f>IFERROR(SUMPRODUCT(('控温被PRO-S级品'!$B$2:$B$10=$B178)*('控温被PRO-S级品'!$E$1:$BE$1=CF$1)*('控温被PRO-S级品'!$E$2:$BE$10)),0)+IFERROR(SUMPRODUCT(('冬被-S级品'!$B$2:$B$10=$B178)*('冬被-S级品'!$E$1:$AW$1=CF$1)*('冬被-S级品'!$E$2:$AW$10)),0)+IFERROR(SUMPRODUCT(('白止-S级品'!$A$2:$A$26=$B178)*('白止-S级品'!$D$1:$AV$1=CF$1)*('白止-S级品'!$D$2:$AV$26)),0)+IFERROR(SUMPRODUCT(('乐容-S级品'!$A$4:$A$32=$B178)*('乐容-S级品'!$L$3:$CA$3=CF$1)*('乐容-S级品'!$L$4:$CA$32)),0)</f>
      </c>
      <c r="CG178" s="280">
        <f>IFERROR(SUMPRODUCT(('控温被PRO-S级品'!$B$2:$B$10=$B178)*('控温被PRO-S级品'!$E$1:$BE$1=CG$1)*('控温被PRO-S级品'!$E$2:$BE$10)),0)+IFERROR(SUMPRODUCT(('冬被-S级品'!$B$2:$B$10=$B178)*('冬被-S级品'!$E$1:$AW$1=CG$1)*('冬被-S级品'!$E$2:$AW$10)),0)+IFERROR(SUMPRODUCT(('白止-S级品'!$A$2:$A$26=$B178)*('白止-S级品'!$D$1:$AV$1=CG$1)*('白止-S级品'!$D$2:$AV$26)),0)+IFERROR(SUMPRODUCT(('乐容-S级品'!$A$4:$A$32=$B178)*('乐容-S级品'!$L$3:$CA$3=CG$1)*('乐容-S级品'!$L$4:$CA$32)),0)</f>
      </c>
      <c r="CH178" s="280">
        <f>IFERROR(SUMPRODUCT(('控温被PRO-S级品'!$B$2:$B$10=$B178)*('控温被PRO-S级品'!$E$1:$BE$1=CH$1)*('控温被PRO-S级品'!$E$2:$BE$10)),0)+IFERROR(SUMPRODUCT(('冬被-S级品'!$B$2:$B$10=$B178)*('冬被-S级品'!$E$1:$AW$1=CH$1)*('冬被-S级品'!$E$2:$AW$10)),0)+IFERROR(SUMPRODUCT(('白止-S级品'!$A$2:$A$26=$B178)*('白止-S级品'!$D$1:$AV$1=CH$1)*('白止-S级品'!$D$2:$AV$26)),0)+IFERROR(SUMPRODUCT(('乐容-S级品'!$A$4:$A$32=$B178)*('乐容-S级品'!$L$3:$CA$3=CH$1)*('乐容-S级品'!$L$4:$CA$32)),0)</f>
      </c>
      <c r="CI178" s="280">
        <f>IFERROR(SUMPRODUCT(('控温被PRO-S级品'!$B$2:$B$10=$B178)*('控温被PRO-S级品'!$E$1:$BE$1=CI$1)*('控温被PRO-S级品'!$E$2:$BE$10)),0)+IFERROR(SUMPRODUCT(('冬被-S级品'!$B$2:$B$10=$B178)*('冬被-S级品'!$E$1:$AW$1=CI$1)*('冬被-S级品'!$E$2:$AW$10)),0)+IFERROR(SUMPRODUCT(('白止-S级品'!$A$2:$A$26=$B178)*('白止-S级品'!$D$1:$AV$1=CI$1)*('白止-S级品'!$D$2:$AV$26)),0)+IFERROR(SUMPRODUCT(('乐容-S级品'!$A$4:$A$32=$B178)*('乐容-S级品'!$L$3:$CA$3=CI$1)*('乐容-S级品'!$L$4:$CA$32)),0)</f>
      </c>
      <c r="CJ178" s="280">
        <f>IFERROR(SUMPRODUCT(('控温被PRO-S级品'!$B$2:$B$10=$B178)*('控温被PRO-S级品'!$E$1:$BE$1=CJ$1)*('控温被PRO-S级品'!$E$2:$BE$10)),0)+IFERROR(SUMPRODUCT(('冬被-S级品'!$B$2:$B$10=$B178)*('冬被-S级品'!$E$1:$AW$1=CJ$1)*('冬被-S级品'!$E$2:$AW$10)),0)+IFERROR(SUMPRODUCT(('白止-S级品'!$A$2:$A$26=$B178)*('白止-S级品'!$D$1:$AV$1=CJ$1)*('白止-S级品'!$D$2:$AV$26)),0)+IFERROR(SUMPRODUCT(('乐容-S级品'!$A$4:$A$32=$B178)*('乐容-S级品'!$L$3:$CA$3=CJ$1)*('乐容-S级品'!$L$4:$CA$32)),0)</f>
      </c>
      <c r="CK178" s="280">
        <f>IFERROR(SUMPRODUCT(('控温被PRO-S级品'!$B$2:$B$10=$B178)*('控温被PRO-S级品'!$E$1:$BE$1=CK$1)*('控温被PRO-S级品'!$E$2:$BE$10)),0)+IFERROR(SUMPRODUCT(('冬被-S级品'!$B$2:$B$10=$B178)*('冬被-S级品'!$E$1:$AW$1=CK$1)*('冬被-S级品'!$E$2:$AW$10)),0)+IFERROR(SUMPRODUCT(('白止-S级品'!$A$2:$A$26=$B178)*('白止-S级品'!$D$1:$AV$1=CK$1)*('白止-S级品'!$D$2:$AV$26)),0)+IFERROR(SUMPRODUCT(('乐容-S级品'!$A$4:$A$32=$B178)*('乐容-S级品'!$L$3:$CA$3=CK$1)*('乐容-S级品'!$L$4:$CA$32)),0)</f>
      </c>
      <c r="CL178" s="280">
        <f>IFERROR(SUMPRODUCT(('控温被PRO-S级品'!$B$2:$B$10=$B178)*('控温被PRO-S级品'!$E$1:$BE$1=CL$1)*('控温被PRO-S级品'!$E$2:$BE$10)),0)+IFERROR(SUMPRODUCT(('冬被-S级品'!$B$2:$B$10=$B178)*('冬被-S级品'!$E$1:$AW$1=CL$1)*('冬被-S级品'!$E$2:$AW$10)),0)+IFERROR(SUMPRODUCT(('白止-S级品'!$A$2:$A$26=$B178)*('白止-S级品'!$D$1:$AV$1=CL$1)*('白止-S级品'!$D$2:$AV$26)),0)+IFERROR(SUMPRODUCT(('乐容-S级品'!$A$4:$A$32=$B178)*('乐容-S级品'!$L$3:$CA$3=CL$1)*('乐容-S级品'!$L$4:$CA$32)),0)</f>
      </c>
      <c r="CM178" s="280">
        <f>IFERROR(SUMPRODUCT(('控温被PRO-S级品'!$B$2:$B$10=$B178)*('控温被PRO-S级品'!$E$1:$BE$1=CM$1)*('控温被PRO-S级品'!$E$2:$BE$10)),0)+IFERROR(SUMPRODUCT(('冬被-S级品'!$B$2:$B$10=$B178)*('冬被-S级品'!$E$1:$AW$1=CM$1)*('冬被-S级品'!$E$2:$AW$10)),0)+IFERROR(SUMPRODUCT(('白止-S级品'!$A$2:$A$26=$B178)*('白止-S级品'!$D$1:$AV$1=CM$1)*('白止-S级品'!$D$2:$AV$26)),0)+IFERROR(SUMPRODUCT(('乐容-S级品'!$A$4:$A$32=$B178)*('乐容-S级品'!$L$3:$CA$3=CM$1)*('乐容-S级品'!$L$4:$CA$32)),0)</f>
      </c>
      <c r="CN178" s="280">
        <f>IFERROR(SUMPRODUCT(('控温被PRO-S级品'!$B$2:$B$10=$B178)*('控温被PRO-S级品'!$E$1:$BE$1=CN$1)*('控温被PRO-S级品'!$E$2:$BE$10)),0)+IFERROR(SUMPRODUCT(('冬被-S级品'!$B$2:$B$10=$B178)*('冬被-S级品'!$E$1:$AW$1=CN$1)*('冬被-S级品'!$E$2:$AW$10)),0)+IFERROR(SUMPRODUCT(('白止-S级品'!$A$2:$A$26=$B178)*('白止-S级品'!$D$1:$AV$1=CN$1)*('白止-S级品'!$D$2:$AV$26)),0)+IFERROR(SUMPRODUCT(('乐容-S级品'!$A$4:$A$32=$B178)*('乐容-S级品'!$L$3:$CA$3=CN$1)*('乐容-S级品'!$L$4:$CA$32)),0)</f>
      </c>
      <c r="CO178" s="280">
        <f>IFERROR(SUMPRODUCT(('控温被PRO-S级品'!$B$2:$B$10=$B178)*('控温被PRO-S级品'!$E$1:$BE$1=CO$1)*('控温被PRO-S级品'!$E$2:$BE$10)),0)+IFERROR(SUMPRODUCT(('冬被-S级品'!$B$2:$B$10=$B178)*('冬被-S级品'!$E$1:$AW$1=CO$1)*('冬被-S级品'!$E$2:$AW$10)),0)+IFERROR(SUMPRODUCT(('白止-S级品'!$A$2:$A$26=$B178)*('白止-S级品'!$D$1:$AV$1=CO$1)*('白止-S级品'!$D$2:$AV$26)),0)+IFERROR(SUMPRODUCT(('乐容-S级品'!$A$4:$A$32=$B178)*('乐容-S级品'!$L$3:$CA$3=CO$1)*('乐容-S级品'!$L$4:$CA$32)),0)</f>
      </c>
      <c r="CP178" s="280">
        <f>IFERROR(SUMPRODUCT(('控温被PRO-S级品'!$B$2:$B$10=$B178)*('控温被PRO-S级品'!$E$1:$BE$1=CP$1)*('控温被PRO-S级品'!$E$2:$BE$10)),0)+IFERROR(SUMPRODUCT(('冬被-S级品'!$B$2:$B$10=$B178)*('冬被-S级品'!$E$1:$AW$1=CP$1)*('冬被-S级品'!$E$2:$AW$10)),0)+IFERROR(SUMPRODUCT(('白止-S级品'!$A$2:$A$26=$B178)*('白止-S级品'!$D$1:$AV$1=CP$1)*('白止-S级品'!$D$2:$AV$26)),0)+IFERROR(SUMPRODUCT(('乐容-S级品'!$A$4:$A$32=$B178)*('乐容-S级品'!$L$3:$CA$3=CP$1)*('乐容-S级品'!$L$4:$CA$32)),0)</f>
      </c>
      <c r="CQ178" s="280">
        <f>IFERROR(SUMPRODUCT(('控温被PRO-S级品'!$B$2:$B$10=$B178)*('控温被PRO-S级品'!$E$1:$BE$1=CQ$1)*('控温被PRO-S级品'!$E$2:$BE$10)),0)+IFERROR(SUMPRODUCT(('冬被-S级品'!$B$2:$B$10=$B178)*('冬被-S级品'!$E$1:$AW$1=CQ$1)*('冬被-S级品'!$E$2:$AW$10)),0)+IFERROR(SUMPRODUCT(('白止-S级品'!$A$2:$A$26=$B178)*('白止-S级品'!$D$1:$AV$1=CQ$1)*('白止-S级品'!$D$2:$AV$26)),0)+IFERROR(SUMPRODUCT(('乐容-S级品'!$A$4:$A$32=$B178)*('乐容-S级品'!$L$3:$CA$3=CQ$1)*('乐容-S级品'!$L$4:$CA$32)),0)</f>
      </c>
      <c r="CR178" s="280">
        <f>IFERROR(SUMPRODUCT(('控温被PRO-S级品'!$B$2:$B$10=$B178)*('控温被PRO-S级品'!$E$1:$BE$1=CR$1)*('控温被PRO-S级品'!$E$2:$BE$10)),0)+IFERROR(SUMPRODUCT(('冬被-S级品'!$B$2:$B$10=$B178)*('冬被-S级品'!$E$1:$AW$1=CR$1)*('冬被-S级品'!$E$2:$AW$10)),0)+IFERROR(SUMPRODUCT(('白止-S级品'!$A$2:$A$26=$B178)*('白止-S级品'!$D$1:$AV$1=CR$1)*('白止-S级品'!$D$2:$AV$26)),0)+IFERROR(SUMPRODUCT(('乐容-S级品'!$A$4:$A$32=$B178)*('乐容-S级品'!$L$3:$CA$3=CR$1)*('乐容-S级品'!$L$4:$CA$32)),0)</f>
      </c>
      <c r="CS178" s="280">
        <f>IFERROR(SUMPRODUCT(('控温被PRO-S级品'!$B$2:$B$10=$B178)*('控温被PRO-S级品'!$E$1:$BE$1=CS$1)*('控温被PRO-S级品'!$E$2:$BE$10)),0)+IFERROR(SUMPRODUCT(('冬被-S级品'!$B$2:$B$10=$B178)*('冬被-S级品'!$E$1:$AW$1=CS$1)*('冬被-S级品'!$E$2:$AW$10)),0)+IFERROR(SUMPRODUCT(('白止-S级品'!$A$2:$A$26=$B178)*('白止-S级品'!$D$1:$AV$1=CS$1)*('白止-S级品'!$D$2:$AV$26)),0)+IFERROR(SUMPRODUCT(('乐容-S级品'!$A$4:$A$32=$B178)*('乐容-S级品'!$L$3:$CA$3=CS$1)*('乐容-S级品'!$L$4:$CA$32)),0)</f>
      </c>
      <c r="CT178" s="280">
        <f>IFERROR(SUMPRODUCT(('控温被PRO-S级品'!$B$2:$B$10=$B178)*('控温被PRO-S级品'!$E$1:$BE$1=CT$1)*('控温被PRO-S级品'!$E$2:$BE$10)),0)+IFERROR(SUMPRODUCT(('冬被-S级品'!$B$2:$B$10=$B178)*('冬被-S级品'!$E$1:$AW$1=CT$1)*('冬被-S级品'!$E$2:$AW$10)),0)+IFERROR(SUMPRODUCT(('白止-S级品'!$A$2:$A$26=$B178)*('白止-S级品'!$D$1:$AV$1=CT$1)*('白止-S级品'!$D$2:$AV$26)),0)+IFERROR(SUMPRODUCT(('乐容-S级品'!$A$4:$A$32=$B178)*('乐容-S级品'!$L$3:$CA$3=CT$1)*('乐容-S级品'!$L$4:$CA$32)),0)</f>
      </c>
      <c r="CU178" s="280">
        <f>IFERROR(SUMPRODUCT(('控温被PRO-S级品'!$B$2:$B$10=$B178)*('控温被PRO-S级品'!$E$1:$BE$1=CU$1)*('控温被PRO-S级品'!$E$2:$BE$10)),0)+IFERROR(SUMPRODUCT(('冬被-S级品'!$B$2:$B$10=$B178)*('冬被-S级品'!$E$1:$AW$1=CU$1)*('冬被-S级品'!$E$2:$AW$10)),0)+IFERROR(SUMPRODUCT(('白止-S级品'!$A$2:$A$26=$B178)*('白止-S级品'!$D$1:$AV$1=CU$1)*('白止-S级品'!$D$2:$AV$26)),0)+IFERROR(SUMPRODUCT(('乐容-S级品'!$A$4:$A$32=$B178)*('乐容-S级品'!$L$3:$CA$3=CU$1)*('乐容-S级品'!$L$4:$CA$32)),0)</f>
      </c>
      <c r="CV178" s="280">
        <f>IFERROR(SUMPRODUCT(('控温被PRO-S级品'!$B$2:$B$10=$B178)*('控温被PRO-S级品'!$E$1:$BE$1=CV$1)*('控温被PRO-S级品'!$E$2:$BE$10)),0)+IFERROR(SUMPRODUCT(('冬被-S级品'!$B$2:$B$10=$B178)*('冬被-S级品'!$E$1:$AW$1=CV$1)*('冬被-S级品'!$E$2:$AW$10)),0)+IFERROR(SUMPRODUCT(('白止-S级品'!$A$2:$A$26=$B178)*('白止-S级品'!$D$1:$AV$1=CV$1)*('白止-S级品'!$D$2:$AV$26)),0)+IFERROR(SUMPRODUCT(('乐容-S级品'!$A$4:$A$32=$B178)*('乐容-S级品'!$L$3:$CA$3=CV$1)*('乐容-S级品'!$L$4:$CA$32)),0)</f>
      </c>
      <c r="CW178" s="280">
        <f>IFERROR(SUMPRODUCT(('控温被PRO-S级品'!$B$2:$B$10=$B178)*('控温被PRO-S级品'!$E$1:$BE$1=CW$1)*('控温被PRO-S级品'!$E$2:$BE$10)),0)+IFERROR(SUMPRODUCT(('冬被-S级品'!$B$2:$B$10=$B178)*('冬被-S级品'!$E$1:$AW$1=CW$1)*('冬被-S级品'!$E$2:$AW$10)),0)+IFERROR(SUMPRODUCT(('白止-S级品'!$A$2:$A$26=$B178)*('白止-S级品'!$D$1:$AV$1=CW$1)*('白止-S级品'!$D$2:$AV$26)),0)+IFERROR(SUMPRODUCT(('乐容-S级品'!$A$4:$A$32=$B178)*('乐容-S级品'!$L$3:$CA$3=CW$1)*('乐容-S级品'!$L$4:$CA$32)),0)</f>
      </c>
      <c r="CX178" s="280">
        <f>IFERROR(SUMPRODUCT(('控温被PRO-S级品'!$B$2:$B$10=$B178)*('控温被PRO-S级品'!$E$1:$BE$1=CX$1)*('控温被PRO-S级品'!$E$2:$BE$10)),0)+IFERROR(SUMPRODUCT(('冬被-S级品'!$B$2:$B$10=$B178)*('冬被-S级品'!$E$1:$AW$1=CX$1)*('冬被-S级品'!$E$2:$AW$10)),0)+IFERROR(SUMPRODUCT(('白止-S级品'!$A$2:$A$26=$B178)*('白止-S级品'!$D$1:$AV$1=CX$1)*('白止-S级品'!$D$2:$AV$26)),0)+IFERROR(SUMPRODUCT(('乐容-S级品'!$A$4:$A$32=$B178)*('乐容-S级品'!$L$3:$CA$3=CX$1)*('乐容-S级品'!$L$4:$CA$32)),0)</f>
      </c>
      <c r="CY178" s="280">
        <f>IFERROR(SUMPRODUCT(('控温被PRO-S级品'!$B$2:$B$10=$B178)*('控温被PRO-S级品'!$E$1:$BE$1=CY$1)*('控温被PRO-S级品'!$E$2:$BE$10)),0)+IFERROR(SUMPRODUCT(('冬被-S级品'!$B$2:$B$10=$B178)*('冬被-S级品'!$E$1:$AW$1=CY$1)*('冬被-S级品'!$E$2:$AW$10)),0)+IFERROR(SUMPRODUCT(('白止-S级品'!$A$2:$A$26=$B178)*('白止-S级品'!$D$1:$AV$1=CY$1)*('白止-S级品'!$D$2:$AV$26)),0)+IFERROR(SUMPRODUCT(('乐容-S级品'!$A$4:$A$32=$B178)*('乐容-S级品'!$L$3:$CA$3=CY$1)*('乐容-S级品'!$L$4:$CA$32)),0)</f>
      </c>
      <c r="CZ178" s="280">
        <f>IFERROR(SUMPRODUCT(('控温被PRO-S级品'!$B$2:$B$10=$B178)*('控温被PRO-S级品'!$E$1:$BE$1=CZ$1)*('控温被PRO-S级品'!$E$2:$BE$10)),0)+IFERROR(SUMPRODUCT(('冬被-S级品'!$B$2:$B$10=$B178)*('冬被-S级品'!$E$1:$AW$1=CZ$1)*('冬被-S级品'!$E$2:$AW$10)),0)+IFERROR(SUMPRODUCT(('白止-S级品'!$A$2:$A$26=$B178)*('白止-S级品'!$D$1:$AV$1=CZ$1)*('白止-S级品'!$D$2:$AV$26)),0)+IFERROR(SUMPRODUCT(('乐容-S级品'!$A$4:$A$32=$B178)*('乐容-S级品'!$L$3:$CA$3=CZ$1)*('乐容-S级品'!$L$4:$CA$32)),0)</f>
      </c>
      <c r="DA178" s="280">
        <f>IFERROR(SUMPRODUCT(('控温被PRO-S级品'!$B$2:$B$10=$B178)*('控温被PRO-S级品'!$E$1:$BE$1=DA$1)*('控温被PRO-S级品'!$E$2:$BE$10)),0)+IFERROR(SUMPRODUCT(('冬被-S级品'!$B$2:$B$10=$B178)*('冬被-S级品'!$E$1:$AW$1=DA$1)*('冬被-S级品'!$E$2:$AW$10)),0)+IFERROR(SUMPRODUCT(('白止-S级品'!$A$2:$A$26=$B178)*('白止-S级品'!$D$1:$AV$1=DA$1)*('白止-S级品'!$D$2:$AV$26)),0)+IFERROR(SUMPRODUCT(('乐容-S级品'!$A$4:$A$32=$B178)*('乐容-S级品'!$L$3:$CA$3=DA$1)*('乐容-S级品'!$L$4:$CA$32)),0)</f>
      </c>
      <c r="DB178" s="280">
        <f>IFERROR(SUMPRODUCT(('控温被PRO-S级品'!$B$2:$B$10=$B178)*('控温被PRO-S级品'!$E$1:$BE$1=DB$1)*('控温被PRO-S级品'!$E$2:$BE$10)),0)+IFERROR(SUMPRODUCT(('冬被-S级品'!$B$2:$B$10=$B178)*('冬被-S级品'!$E$1:$AW$1=DB$1)*('冬被-S级品'!$E$2:$AW$10)),0)+IFERROR(SUMPRODUCT(('白止-S级品'!$A$2:$A$26=$B178)*('白止-S级品'!$D$1:$AV$1=DB$1)*('白止-S级品'!$D$2:$AV$26)),0)+IFERROR(SUMPRODUCT(('乐容-S级品'!$A$4:$A$32=$B178)*('乐容-S级品'!$L$3:$CA$3=DB$1)*('乐容-S级品'!$L$4:$CA$32)),0)</f>
      </c>
      <c r="DC178" s="280">
        <f>IFERROR(SUMPRODUCT(('控温被PRO-S级品'!$B$2:$B$10=$B178)*('控温被PRO-S级品'!$E$1:$BE$1=DC$1)*('控温被PRO-S级品'!$E$2:$BE$10)),0)+IFERROR(SUMPRODUCT(('冬被-S级品'!$B$2:$B$10=$B178)*('冬被-S级品'!$E$1:$AW$1=DC$1)*('冬被-S级品'!$E$2:$AW$10)),0)+IFERROR(SUMPRODUCT(('白止-S级品'!$A$2:$A$26=$B178)*('白止-S级品'!$D$1:$AV$1=DC$1)*('白止-S级品'!$D$2:$AV$26)),0)+IFERROR(SUMPRODUCT(('乐容-S级品'!$A$4:$A$32=$B178)*('乐容-S级品'!$L$3:$CA$3=DC$1)*('乐容-S级品'!$L$4:$CA$32)),0)</f>
      </c>
      <c r="DD178" s="280">
        <f>IFERROR(SUMPRODUCT(('控温被PRO-S级品'!$B$2:$B$10=$B178)*('控温被PRO-S级品'!$E$1:$BE$1=DD$1)*('控温被PRO-S级品'!$E$2:$BE$10)),0)+IFERROR(SUMPRODUCT(('冬被-S级品'!$B$2:$B$10=$B178)*('冬被-S级品'!$E$1:$AW$1=DD$1)*('冬被-S级品'!$E$2:$AW$10)),0)+IFERROR(SUMPRODUCT(('白止-S级品'!$A$2:$A$26=$B178)*('白止-S级品'!$D$1:$AV$1=DD$1)*('白止-S级品'!$D$2:$AV$26)),0)+IFERROR(SUMPRODUCT(('乐容-S级品'!$A$4:$A$32=$B178)*('乐容-S级品'!$L$3:$CA$3=DD$1)*('乐容-S级品'!$L$4:$CA$32)),0)</f>
      </c>
      <c r="DE178" s="280">
        <f>IFERROR(SUMPRODUCT(('控温被PRO-S级品'!$B$2:$B$10=$B178)*('控温被PRO-S级品'!$E$1:$BE$1=DE$1)*('控温被PRO-S级品'!$E$2:$BE$10)),0)+IFERROR(SUMPRODUCT(('冬被-S级品'!$B$2:$B$10=$B178)*('冬被-S级品'!$E$1:$AW$1=DE$1)*('冬被-S级品'!$E$2:$AW$10)),0)+IFERROR(SUMPRODUCT(('白止-S级品'!$A$2:$A$26=$B178)*('白止-S级品'!$D$1:$AV$1=DE$1)*('白止-S级品'!$D$2:$AV$26)),0)+IFERROR(SUMPRODUCT(('乐容-S级品'!$A$4:$A$32=$B178)*('乐容-S级品'!$L$3:$CA$3=DE$1)*('乐容-S级品'!$L$4:$CA$32)),0)</f>
      </c>
      <c r="DF178" s="280">
        <f>IFERROR(SUMPRODUCT(('控温被PRO-S级品'!$B$2:$B$10=$B178)*('控温被PRO-S级品'!$E$1:$BE$1=DF$1)*('控温被PRO-S级品'!$E$2:$BE$10)),0)+IFERROR(SUMPRODUCT(('冬被-S级品'!$B$2:$B$10=$B178)*('冬被-S级品'!$E$1:$AW$1=DF$1)*('冬被-S级品'!$E$2:$AW$10)),0)+IFERROR(SUMPRODUCT(('白止-S级品'!$A$2:$A$26=$B178)*('白止-S级品'!$D$1:$AV$1=DF$1)*('白止-S级品'!$D$2:$AV$26)),0)+IFERROR(SUMPRODUCT(('乐容-S级品'!$A$4:$A$32=$B178)*('乐容-S级品'!$L$3:$CA$3=DF$1)*('乐容-S级品'!$L$4:$CA$32)),0)</f>
      </c>
      <c r="DG178" s="280">
        <f>IFERROR(SUMPRODUCT(('控温被PRO-S级品'!$B$2:$B$10=$B178)*('控温被PRO-S级品'!$E$1:$BE$1=DG$1)*('控温被PRO-S级品'!$E$2:$BE$10)),0)+IFERROR(SUMPRODUCT(('冬被-S级品'!$B$2:$B$10=$B178)*('冬被-S级品'!$E$1:$AW$1=DG$1)*('冬被-S级品'!$E$2:$AW$10)),0)+IFERROR(SUMPRODUCT(('白止-S级品'!$A$2:$A$26=$B178)*('白止-S级品'!$D$1:$AV$1=DG$1)*('白止-S级品'!$D$2:$AV$26)),0)+IFERROR(SUMPRODUCT(('乐容-S级品'!$A$4:$A$32=$B178)*('乐容-S级品'!$L$3:$CA$3=DG$1)*('乐容-S级品'!$L$4:$CA$32)),0)</f>
      </c>
      <c r="DH178" s="280">
        <f>IFERROR(SUMPRODUCT(('控温被PRO-S级品'!$B$2:$B$10=$B178)*('控温被PRO-S级品'!$E$1:$BE$1=DH$1)*('控温被PRO-S级品'!$E$2:$BE$10)),0)+IFERROR(SUMPRODUCT(('冬被-S级品'!$B$2:$B$10=$B178)*('冬被-S级品'!$E$1:$AW$1=DH$1)*('冬被-S级品'!$E$2:$AW$10)),0)+IFERROR(SUMPRODUCT(('白止-S级品'!$A$2:$A$26=$B178)*('白止-S级品'!$D$1:$AV$1=DH$1)*('白止-S级品'!$D$2:$AV$26)),0)+IFERROR(SUMPRODUCT(('乐容-S级品'!$A$4:$A$32=$B178)*('乐容-S级品'!$L$3:$CA$3=DH$1)*('乐容-S级品'!$L$4:$CA$32)),0)</f>
      </c>
      <c r="DI178" s="280">
        <f>IFERROR(SUMPRODUCT(('控温被PRO-S级品'!$B$2:$B$10=$B178)*('控温被PRO-S级品'!$E$1:$BE$1=DI$1)*('控温被PRO-S级品'!$E$2:$BE$10)),0)+IFERROR(SUMPRODUCT(('冬被-S级品'!$B$2:$B$10=$B178)*('冬被-S级品'!$E$1:$AW$1=DI$1)*('冬被-S级品'!$E$2:$AW$10)),0)+IFERROR(SUMPRODUCT(('白止-S级品'!$A$2:$A$26=$B178)*('白止-S级品'!$D$1:$AV$1=DI$1)*('白止-S级品'!$D$2:$AV$26)),0)+IFERROR(SUMPRODUCT(('乐容-S级品'!$A$4:$A$32=$B178)*('乐容-S级品'!$L$3:$CA$3=DI$1)*('乐容-S级品'!$L$4:$CA$32)),0)</f>
      </c>
      <c r="DJ178" s="280">
        <f>IFERROR(SUMPRODUCT(('控温被PRO-S级品'!$B$2:$B$10=$B178)*('控温被PRO-S级品'!$E$1:$BE$1=DJ$1)*('控温被PRO-S级品'!$E$2:$BE$10)),0)+IFERROR(SUMPRODUCT(('冬被-S级品'!$B$2:$B$10=$B178)*('冬被-S级品'!$E$1:$AW$1=DJ$1)*('冬被-S级品'!$E$2:$AW$10)),0)+IFERROR(SUMPRODUCT(('白止-S级品'!$A$2:$A$26=$B178)*('白止-S级品'!$D$1:$AV$1=DJ$1)*('白止-S级品'!$D$2:$AV$26)),0)+IFERROR(SUMPRODUCT(('乐容-S级品'!$A$4:$A$32=$B178)*('乐容-S级品'!$L$3:$CA$3=DJ$1)*('乐容-S级品'!$L$4:$CA$32)),0)</f>
      </c>
      <c r="DK178" s="280"/>
      <c r="DL178" s="280"/>
      <c r="DM178" s="280"/>
      <c r="DN178" s="280"/>
      <c r="DO178" s="280"/>
      <c r="DP178" s="280"/>
      <c r="DQ178" s="280"/>
      <c r="DR178" s="280"/>
      <c r="DS178" s="280"/>
      <c r="DT178" s="280"/>
      <c r="DU178" s="280"/>
      <c r="DV178" s="280"/>
      <c r="DW178" s="280">
        <f>VLOOKUP(B178,'系统编码规格'!A:C,3,FALSE)</f>
      </c>
      <c r="DX178" s="280"/>
      <c r="DY178" s="280"/>
      <c r="DZ178" s="280"/>
      <c r="EA178" s="280"/>
      <c r="EB178" s="280"/>
      <c r="EC178" s="280"/>
      <c r="ED178" s="280"/>
      <c r="EE178" s="280"/>
      <c r="EF178" s="280"/>
      <c r="EG178" s="280"/>
      <c r="EH178" s="280"/>
      <c r="EI178" s="280"/>
      <c r="EJ178" s="280"/>
      <c r="EK178" s="280"/>
      <c r="EL178" s="280"/>
      <c r="EM178" s="280"/>
      <c r="EN178" s="280"/>
      <c r="EO178" s="280"/>
      <c r="EP178" s="280"/>
      <c r="EQ178" s="280"/>
      <c r="ER178" s="280"/>
      <c r="ES178" s="280"/>
      <c r="ET178" s="280"/>
      <c r="EU178" s="280"/>
      <c r="EV178" s="280"/>
      <c r="EW178" s="280"/>
      <c r="EX178" s="280"/>
      <c r="EY178" s="280"/>
      <c r="EZ178" s="280"/>
      <c r="FA178" s="280"/>
      <c r="FB178" s="280"/>
      <c r="FC178" s="280"/>
      <c r="FD178" s="280"/>
      <c r="FE178" s="280"/>
      <c r="FF178" s="280"/>
      <c r="FG178" s="280"/>
      <c r="FH178" s="280"/>
      <c r="FI178" s="280"/>
      <c r="FJ178" s="280"/>
      <c r="FK178" s="280"/>
      <c r="FL178" s="280"/>
      <c r="FM178" s="280"/>
      <c r="FN178" s="280"/>
      <c r="FO178" s="280"/>
      <c r="FP178" s="280"/>
      <c r="FQ178" s="280"/>
      <c r="FR178" s="280"/>
      <c r="FS178" s="280"/>
      <c r="FT178" s="280"/>
      <c r="FU178" s="280"/>
      <c r="FV178" s="280"/>
      <c r="FW178" s="280"/>
      <c r="FX178" s="280"/>
      <c r="FY178" s="280"/>
      <c r="FZ178" s="280"/>
      <c r="GA178" s="280"/>
      <c r="GB178" s="280"/>
      <c r="GC178" s="280"/>
      <c r="GD178" s="280"/>
      <c r="GE178" s="280"/>
      <c r="GF178" s="280"/>
      <c r="GG178" s="280"/>
      <c r="GH178" s="280"/>
      <c r="GI178" s="280"/>
      <c r="GJ178" s="280"/>
      <c r="GK178" s="280"/>
      <c r="GL178" s="280"/>
      <c r="GM178" s="280"/>
      <c r="GN178" s="280"/>
      <c r="GO178" s="280"/>
      <c r="GP178" s="280"/>
      <c r="GQ178" s="280"/>
      <c r="GR178" s="280"/>
      <c r="GS178" s="280"/>
      <c r="GT178" s="280"/>
      <c r="GU178" s="280"/>
      <c r="GV178" s="280"/>
    </row>
    <row r="179">
      <c r="A179" s="309" t="str">
        <v>白止</v>
      </c>
      <c r="B179" s="310" t="str">
        <v>0401100039-1</v>
      </c>
      <c r="C179" s="309" t="str">
        <v>亚朵星球 长绒棉浴巾加长款</v>
      </c>
      <c r="D179" s="309" t="str">
        <v>白色 80×160cm</v>
      </c>
      <c r="E179">
        <f>SUM(F179:GX179)</f>
      </c>
      <c r="F179" s="280">
        <f>IFERROR(SUMPRODUCT(('控温被PRO-S级品'!$B$2:$B$10=$B179)*('控温被PRO-S级品'!$E$1:$BE$1=F$1)*('控温被PRO-S级品'!$E$2:$BE$10)),0)+IFERROR(SUMPRODUCT(('冬被-S级品'!$B$2:$B$10=$B179)*('冬被-S级品'!$E$1:$AW$1=F$1)*('冬被-S级品'!$E$2:$AW$10)),0)+IFERROR(SUMPRODUCT(('白止-S级品'!$A$2:$A$26=$B179)*('白止-S级品'!$D$1:$AV$1=F$1)*('白止-S级品'!$D$2:$AV$26)),0)+IFERROR(SUMPRODUCT(('乐容-S级品'!$A$4:$A$32=$B179)*('乐容-S级品'!$L$3:$CA$3=F$1)*('乐容-S级品'!$L$4:$CA$32)),0)</f>
      </c>
      <c r="G179" s="280">
        <f>IFERROR(SUMPRODUCT(('控温被PRO-S级品'!$B$2:$B$10=$B179)*('控温被PRO-S级品'!$E$1:$BE$1=G$1)*('控温被PRO-S级品'!$E$2:$BE$10)),0)+IFERROR(SUMPRODUCT(('冬被-S级品'!$B$2:$B$10=$B179)*('冬被-S级品'!$E$1:$AW$1=G$1)*('冬被-S级品'!$E$2:$AW$10)),0)+IFERROR(SUMPRODUCT(('白止-S级品'!$A$2:$A$26=$B179)*('白止-S级品'!$D$1:$AV$1=G$1)*('白止-S级品'!$D$2:$AV$26)),0)+IFERROR(SUMPRODUCT(('乐容-S级品'!$A$4:$A$32=$B179)*('乐容-S级品'!$L$3:$CA$3=G$1)*('乐容-S级品'!$L$4:$CA$32)),0)</f>
      </c>
      <c r="H179" s="280">
        <f>IFERROR(SUMPRODUCT(('控温被PRO-S级品'!$B$2:$B$10=$B179)*('控温被PRO-S级品'!$E$1:$BE$1=H$1)*('控温被PRO-S级品'!$E$2:$BE$10)),0)+IFERROR(SUMPRODUCT(('冬被-S级品'!$B$2:$B$10=$B179)*('冬被-S级品'!$E$1:$AW$1=H$1)*('冬被-S级品'!$E$2:$AW$10)),0)+IFERROR(SUMPRODUCT(('白止-S级品'!$A$2:$A$26=$B179)*('白止-S级品'!$D$1:$AV$1=H$1)*('白止-S级品'!$D$2:$AV$26)),0)+IFERROR(SUMPRODUCT(('乐容-S级品'!$A$4:$A$32=$B179)*('乐容-S级品'!$L$3:$CA$3=H$1)*('乐容-S级品'!$L$4:$CA$32)),0)</f>
      </c>
      <c r="I179" s="280">
        <f>IFERROR(SUMPRODUCT(('控温被PRO-S级品'!$B$2:$B$10=$B179)*('控温被PRO-S级品'!$E$1:$BE$1=I$1)*('控温被PRO-S级品'!$E$2:$BE$10)),0)+IFERROR(SUMPRODUCT(('冬被-S级品'!$B$2:$B$10=$B179)*('冬被-S级品'!$E$1:$AW$1=I$1)*('冬被-S级品'!$E$2:$AW$10)),0)+IFERROR(SUMPRODUCT(('白止-S级品'!$A$2:$A$26=$B179)*('白止-S级品'!$D$1:$AV$1=I$1)*('白止-S级品'!$D$2:$AV$26)),0)+IFERROR(SUMPRODUCT(('乐容-S级品'!$A$4:$A$32=$B179)*('乐容-S级品'!$L$3:$CA$3=I$1)*('乐容-S级品'!$L$4:$CA$32)),0)</f>
      </c>
      <c r="J179" s="280">
        <f>IFERROR(SUMPRODUCT(('控温被PRO-S级品'!$B$2:$B$10=$B179)*('控温被PRO-S级品'!$E$1:$BE$1=J$1)*('控温被PRO-S级品'!$E$2:$BE$10)),0)+IFERROR(SUMPRODUCT(('冬被-S级品'!$B$2:$B$10=$B179)*('冬被-S级品'!$E$1:$AW$1=J$1)*('冬被-S级品'!$E$2:$AW$10)),0)+IFERROR(SUMPRODUCT(('白止-S级品'!$A$2:$A$26=$B179)*('白止-S级品'!$D$1:$AV$1=J$1)*('白止-S级品'!$D$2:$AV$26)),0)+IFERROR(SUMPRODUCT(('乐容-S级品'!$A$4:$A$32=$B179)*('乐容-S级品'!$L$3:$CA$3=J$1)*('乐容-S级品'!$L$4:$CA$32)),0)</f>
      </c>
      <c r="K179" s="280">
        <f>IFERROR(SUMPRODUCT(('控温被PRO-S级品'!$B$2:$B$10=$B179)*('控温被PRO-S级品'!$E$1:$BE$1=K$1)*('控温被PRO-S级品'!$E$2:$BE$10)),0)+IFERROR(SUMPRODUCT(('冬被-S级品'!$B$2:$B$10=$B179)*('冬被-S级品'!$E$1:$AW$1=K$1)*('冬被-S级品'!$E$2:$AW$10)),0)+IFERROR(SUMPRODUCT(('白止-S级品'!$A$2:$A$26=$B179)*('白止-S级品'!$D$1:$AV$1=K$1)*('白止-S级品'!$D$2:$AV$26)),0)+IFERROR(SUMPRODUCT(('乐容-S级品'!$A$4:$A$32=$B179)*('乐容-S级品'!$L$3:$CA$3=K$1)*('乐容-S级品'!$L$4:$CA$32)),0)</f>
      </c>
      <c r="L179" s="280">
        <f>IFERROR(SUMPRODUCT(('控温被PRO-S级品'!$B$2:$B$10=$B179)*('控温被PRO-S级品'!$E$1:$BE$1=L$1)*('控温被PRO-S级品'!$E$2:$BE$10)),0)+IFERROR(SUMPRODUCT(('冬被-S级品'!$B$2:$B$10=$B179)*('冬被-S级品'!$E$1:$AW$1=L$1)*('冬被-S级品'!$E$2:$AW$10)),0)+IFERROR(SUMPRODUCT(('白止-S级品'!$A$2:$A$26=$B179)*('白止-S级品'!$D$1:$AV$1=L$1)*('白止-S级品'!$D$2:$AV$26)),0)+IFERROR(SUMPRODUCT(('乐容-S级品'!$A$4:$A$32=$B179)*('乐容-S级品'!$L$3:$CA$3=L$1)*('乐容-S级品'!$L$4:$CA$32)),0)</f>
      </c>
      <c r="M179" s="280">
        <f>IFERROR(SUMPRODUCT(('控温被PRO-S级品'!$B$2:$B$10=$B179)*('控温被PRO-S级品'!$E$1:$BE$1=M$1)*('控温被PRO-S级品'!$E$2:$BE$10)),0)+IFERROR(SUMPRODUCT(('冬被-S级品'!$B$2:$B$10=$B179)*('冬被-S级品'!$E$1:$AW$1=M$1)*('冬被-S级品'!$E$2:$AW$10)),0)+IFERROR(SUMPRODUCT(('白止-S级品'!$A$2:$A$26=$B179)*('白止-S级品'!$D$1:$AV$1=M$1)*('白止-S级品'!$D$2:$AV$26)),0)+IFERROR(SUMPRODUCT(('乐容-S级品'!$A$4:$A$32=$B179)*('乐容-S级品'!$L$3:$CA$3=M$1)*('乐容-S级品'!$L$4:$CA$32)),0)</f>
      </c>
      <c r="N179" s="280">
        <f>IFERROR(SUMPRODUCT(('控温被PRO-S级品'!$B$2:$B$10=$B179)*('控温被PRO-S级品'!$E$1:$BE$1=N$1)*('控温被PRO-S级品'!$E$2:$BE$10)),0)+IFERROR(SUMPRODUCT(('冬被-S级品'!$B$2:$B$10=$B179)*('冬被-S级品'!$E$1:$AW$1=N$1)*('冬被-S级品'!$E$2:$AW$10)),0)+IFERROR(SUMPRODUCT(('白止-S级品'!$A$2:$A$26=$B179)*('白止-S级品'!$D$1:$AV$1=N$1)*('白止-S级品'!$D$2:$AV$26)),0)+IFERROR(SUMPRODUCT(('乐容-S级品'!$A$4:$A$32=$B179)*('乐容-S级品'!$L$3:$CA$3=N$1)*('乐容-S级品'!$L$4:$CA$32)),0)</f>
      </c>
      <c r="O179" s="280">
        <f>IFERROR(SUMPRODUCT(('控温被PRO-S级品'!$B$2:$B$10=$B179)*('控温被PRO-S级品'!$E$1:$BE$1=O$1)*('控温被PRO-S级品'!$E$2:$BE$10)),0)+IFERROR(SUMPRODUCT(('冬被-S级品'!$B$2:$B$10=$B179)*('冬被-S级品'!$E$1:$AW$1=O$1)*('冬被-S级品'!$E$2:$AW$10)),0)+IFERROR(SUMPRODUCT(('白止-S级品'!$A$2:$A$26=$B179)*('白止-S级品'!$D$1:$AV$1=O$1)*('白止-S级品'!$D$2:$AV$26)),0)+IFERROR(SUMPRODUCT(('乐容-S级品'!$A$4:$A$32=$B179)*('乐容-S级品'!$L$3:$CA$3=O$1)*('乐容-S级品'!$L$4:$CA$32)),0)</f>
      </c>
      <c r="P179" s="280">
        <f>IFERROR(SUMPRODUCT(('控温被PRO-S级品'!$B$2:$B$10=$B179)*('控温被PRO-S级品'!$E$1:$BE$1=P$1)*('控温被PRO-S级品'!$E$2:$BE$10)),0)+IFERROR(SUMPRODUCT(('冬被-S级品'!$B$2:$B$10=$B179)*('冬被-S级品'!$E$1:$AW$1=P$1)*('冬被-S级品'!$E$2:$AW$10)),0)+IFERROR(SUMPRODUCT(('白止-S级品'!$A$2:$A$26=$B179)*('白止-S级品'!$D$1:$AV$1=P$1)*('白止-S级品'!$D$2:$AV$26)),0)+IFERROR(SUMPRODUCT(('乐容-S级品'!$A$4:$A$32=$B179)*('乐容-S级品'!$L$3:$CA$3=P$1)*('乐容-S级品'!$L$4:$CA$32)),0)</f>
      </c>
      <c r="Q179" s="280">
        <f>IFERROR(SUMPRODUCT(('控温被PRO-S级品'!$B$2:$B$10=$B179)*('控温被PRO-S级品'!$E$1:$BE$1=Q$1)*('控温被PRO-S级品'!$E$2:$BE$10)),0)+IFERROR(SUMPRODUCT(('冬被-S级品'!$B$2:$B$10=$B179)*('冬被-S级品'!$E$1:$AW$1=Q$1)*('冬被-S级品'!$E$2:$AW$10)),0)+IFERROR(SUMPRODUCT(('白止-S级品'!$A$2:$A$26=$B179)*('白止-S级品'!$D$1:$AV$1=Q$1)*('白止-S级品'!$D$2:$AV$26)),0)+IFERROR(SUMPRODUCT(('乐容-S级品'!$A$4:$A$32=$B179)*('乐容-S级品'!$L$3:$CA$3=Q$1)*('乐容-S级品'!$L$4:$CA$32)),0)</f>
      </c>
      <c r="R179" s="280">
        <f>IFERROR(SUMPRODUCT(('控温被PRO-S级品'!$B$2:$B$10=$B179)*('控温被PRO-S级品'!$E$1:$BE$1=R$1)*('控温被PRO-S级品'!$E$2:$BE$10)),0)+IFERROR(SUMPRODUCT(('冬被-S级品'!$B$2:$B$10=$B179)*('冬被-S级品'!$E$1:$AW$1=R$1)*('冬被-S级品'!$E$2:$AW$10)),0)+IFERROR(SUMPRODUCT(('白止-S级品'!$A$2:$A$26=$B179)*('白止-S级品'!$D$1:$AV$1=R$1)*('白止-S级品'!$D$2:$AV$26)),0)+IFERROR(SUMPRODUCT(('乐容-S级品'!$A$4:$A$32=$B179)*('乐容-S级品'!$L$3:$CA$3=R$1)*('乐容-S级品'!$L$4:$CA$32)),0)</f>
      </c>
      <c r="S179" s="280">
        <f>IFERROR(SUMPRODUCT(('控温被PRO-S级品'!$B$2:$B$10=$B179)*('控温被PRO-S级品'!$E$1:$BE$1=S$1)*('控温被PRO-S级品'!$E$2:$BE$10)),0)+IFERROR(SUMPRODUCT(('冬被-S级品'!$B$2:$B$10=$B179)*('冬被-S级品'!$E$1:$AW$1=S$1)*('冬被-S级品'!$E$2:$AW$10)),0)+IFERROR(SUMPRODUCT(('白止-S级品'!$A$2:$A$26=$B179)*('白止-S级品'!$D$1:$AV$1=S$1)*('白止-S级品'!$D$2:$AV$26)),0)+IFERROR(SUMPRODUCT(('乐容-S级品'!$A$4:$A$32=$B179)*('乐容-S级品'!$L$3:$CA$3=S$1)*('乐容-S级品'!$L$4:$CA$32)),0)</f>
      </c>
      <c r="T179" s="280">
        <f>IFERROR(SUMPRODUCT(('控温被PRO-S级品'!$B$2:$B$10=$B179)*('控温被PRO-S级品'!$E$1:$BE$1=T$1)*('控温被PRO-S级品'!$E$2:$BE$10)),0)+IFERROR(SUMPRODUCT(('冬被-S级品'!$B$2:$B$10=$B179)*('冬被-S级品'!$E$1:$AW$1=T$1)*('冬被-S级品'!$E$2:$AW$10)),0)+IFERROR(SUMPRODUCT(('白止-S级品'!$A$2:$A$26=$B179)*('白止-S级品'!$D$1:$AV$1=T$1)*('白止-S级品'!$D$2:$AV$26)),0)+IFERROR(SUMPRODUCT(('乐容-S级品'!$A$4:$A$32=$B179)*('乐容-S级品'!$L$3:$CA$3=T$1)*('乐容-S级品'!$L$4:$CA$32)),0)</f>
      </c>
      <c r="U179" s="280">
        <f>IFERROR(SUMPRODUCT(('控温被PRO-S级品'!$B$2:$B$10=$B179)*('控温被PRO-S级品'!$E$1:$BE$1=U$1)*('控温被PRO-S级品'!$E$2:$BE$10)),0)+IFERROR(SUMPRODUCT(('冬被-S级品'!$B$2:$B$10=$B179)*('冬被-S级品'!$E$1:$AW$1=U$1)*('冬被-S级品'!$E$2:$AW$10)),0)+IFERROR(SUMPRODUCT(('白止-S级品'!$A$2:$A$26=$B179)*('白止-S级品'!$D$1:$AV$1=U$1)*('白止-S级品'!$D$2:$AV$26)),0)+IFERROR(SUMPRODUCT(('乐容-S级品'!$A$4:$A$32=$B179)*('乐容-S级品'!$L$3:$CA$3=U$1)*('乐容-S级品'!$L$4:$CA$32)),0)</f>
      </c>
      <c r="V179" s="280">
        <f>IFERROR(SUMPRODUCT(('控温被PRO-S级品'!$B$2:$B$10=$B179)*('控温被PRO-S级品'!$E$1:$BE$1=V$1)*('控温被PRO-S级品'!$E$2:$BE$10)),0)+IFERROR(SUMPRODUCT(('冬被-S级品'!$B$2:$B$10=$B179)*('冬被-S级品'!$E$1:$AW$1=V$1)*('冬被-S级品'!$E$2:$AW$10)),0)+IFERROR(SUMPRODUCT(('白止-S级品'!$A$2:$A$26=$B179)*('白止-S级品'!$D$1:$AV$1=V$1)*('白止-S级品'!$D$2:$AV$26)),0)+IFERROR(SUMPRODUCT(('乐容-S级品'!$A$4:$A$32=$B179)*('乐容-S级品'!$L$3:$CA$3=V$1)*('乐容-S级品'!$L$4:$CA$32)),0)</f>
      </c>
      <c r="W179" s="280">
        <f>IFERROR(SUMPRODUCT(('控温被PRO-S级品'!$B$2:$B$10=$B179)*('控温被PRO-S级品'!$E$1:$BE$1=W$1)*('控温被PRO-S级品'!$E$2:$BE$10)),0)+IFERROR(SUMPRODUCT(('冬被-S级品'!$B$2:$B$10=$B179)*('冬被-S级品'!$E$1:$AW$1=W$1)*('冬被-S级品'!$E$2:$AW$10)),0)+IFERROR(SUMPRODUCT(('白止-S级品'!$A$2:$A$26=$B179)*('白止-S级品'!$D$1:$AV$1=W$1)*('白止-S级品'!$D$2:$AV$26)),0)+IFERROR(SUMPRODUCT(('乐容-S级品'!$A$4:$A$32=$B179)*('乐容-S级品'!$L$3:$CA$3=W$1)*('乐容-S级品'!$L$4:$CA$32)),0)</f>
      </c>
      <c r="X179" s="280">
        <f>IFERROR(SUMPRODUCT(('控温被PRO-S级品'!$B$2:$B$10=$B179)*('控温被PRO-S级品'!$E$1:$BE$1=X$1)*('控温被PRO-S级品'!$E$2:$BE$10)),0)+IFERROR(SUMPRODUCT(('冬被-S级品'!$B$2:$B$10=$B179)*('冬被-S级品'!$E$1:$AW$1=X$1)*('冬被-S级品'!$E$2:$AW$10)),0)+IFERROR(SUMPRODUCT(('白止-S级品'!$A$2:$A$26=$B179)*('白止-S级品'!$D$1:$AV$1=X$1)*('白止-S级品'!$D$2:$AV$26)),0)+IFERROR(SUMPRODUCT(('乐容-S级品'!$A$4:$A$32=$B179)*('乐容-S级品'!$L$3:$CA$3=X$1)*('乐容-S级品'!$L$4:$CA$32)),0)</f>
      </c>
      <c r="Y179" s="280">
        <f>IFERROR(SUMPRODUCT(('控温被PRO-S级品'!$B$2:$B$10=$B179)*('控温被PRO-S级品'!$E$1:$BE$1=Y$1)*('控温被PRO-S级品'!$E$2:$BE$10)),0)+IFERROR(SUMPRODUCT(('冬被-S级品'!$B$2:$B$10=$B179)*('冬被-S级品'!$E$1:$AW$1=Y$1)*('冬被-S级品'!$E$2:$AW$10)),0)+IFERROR(SUMPRODUCT(('白止-S级品'!$A$2:$A$26=$B179)*('白止-S级品'!$D$1:$AV$1=Y$1)*('白止-S级品'!$D$2:$AV$26)),0)+IFERROR(SUMPRODUCT(('乐容-S级品'!$A$4:$A$32=$B179)*('乐容-S级品'!$L$3:$CA$3=Y$1)*('乐容-S级品'!$L$4:$CA$32)),0)</f>
      </c>
      <c r="Z179" s="280">
        <f>IFERROR(SUMPRODUCT(('控温被PRO-S级品'!$B$2:$B$10=$B179)*('控温被PRO-S级品'!$E$1:$BE$1=Z$1)*('控温被PRO-S级品'!$E$2:$BE$10)),0)+IFERROR(SUMPRODUCT(('冬被-S级品'!$B$2:$B$10=$B179)*('冬被-S级品'!$E$1:$AW$1=Z$1)*('冬被-S级品'!$E$2:$AW$10)),0)+IFERROR(SUMPRODUCT(('白止-S级品'!$A$2:$A$26=$B179)*('白止-S级品'!$D$1:$AV$1=Z$1)*('白止-S级品'!$D$2:$AV$26)),0)+IFERROR(SUMPRODUCT(('乐容-S级品'!$A$4:$A$32=$B179)*('乐容-S级品'!$L$3:$CA$3=Z$1)*('乐容-S级品'!$L$4:$CA$32)),0)</f>
      </c>
      <c r="AA179" s="280">
        <f>IFERROR(SUMPRODUCT(('控温被PRO-S级品'!$B$2:$B$10=$B179)*('控温被PRO-S级品'!$E$1:$BE$1=AA$1)*('控温被PRO-S级品'!$E$2:$BE$10)),0)+IFERROR(SUMPRODUCT(('冬被-S级品'!$B$2:$B$10=$B179)*('冬被-S级品'!$E$1:$AW$1=AA$1)*('冬被-S级品'!$E$2:$AW$10)),0)+IFERROR(SUMPRODUCT(('白止-S级品'!$A$2:$A$26=$B179)*('白止-S级品'!$D$1:$AV$1=AA$1)*('白止-S级品'!$D$2:$AV$26)),0)+IFERROR(SUMPRODUCT(('乐容-S级品'!$A$4:$A$32=$B179)*('乐容-S级品'!$L$3:$CA$3=AA$1)*('乐容-S级品'!$L$4:$CA$32)),0)</f>
      </c>
      <c r="AB179" s="280">
        <f>IFERROR(SUMPRODUCT(('控温被PRO-S级品'!$B$2:$B$10=$B179)*('控温被PRO-S级品'!$E$1:$BE$1=AB$1)*('控温被PRO-S级品'!$E$2:$BE$10)),0)+IFERROR(SUMPRODUCT(('冬被-S级品'!$B$2:$B$10=$B179)*('冬被-S级品'!$E$1:$AW$1=AB$1)*('冬被-S级品'!$E$2:$AW$10)),0)+IFERROR(SUMPRODUCT(('白止-S级品'!$A$2:$A$26=$B179)*('白止-S级品'!$D$1:$AV$1=AB$1)*('白止-S级品'!$D$2:$AV$26)),0)+IFERROR(SUMPRODUCT(('乐容-S级品'!$A$4:$A$32=$B179)*('乐容-S级品'!$L$3:$CA$3=AB$1)*('乐容-S级品'!$L$4:$CA$32)),0)</f>
      </c>
      <c r="AC179" s="280">
        <f>IFERROR(SUMPRODUCT(('控温被PRO-S级品'!$B$2:$B$10=$B179)*('控温被PRO-S级品'!$E$1:$BE$1=AC$1)*('控温被PRO-S级品'!$E$2:$BE$10)),0)+IFERROR(SUMPRODUCT(('冬被-S级品'!$B$2:$B$10=$B179)*('冬被-S级品'!$E$1:$AW$1=AC$1)*('冬被-S级品'!$E$2:$AW$10)),0)+IFERROR(SUMPRODUCT(('白止-S级品'!$A$2:$A$26=$B179)*('白止-S级品'!$D$1:$AV$1=AC$1)*('白止-S级品'!$D$2:$AV$26)),0)+IFERROR(SUMPRODUCT(('乐容-S级品'!$A$4:$A$32=$B179)*('乐容-S级品'!$L$3:$CA$3=AC$1)*('乐容-S级品'!$L$4:$CA$32)),0)</f>
      </c>
      <c r="AD179" s="280">
        <f>IFERROR(SUMPRODUCT(('控温被PRO-S级品'!$B$2:$B$10=$B179)*('控温被PRO-S级品'!$E$1:$BE$1=AD$1)*('控温被PRO-S级品'!$E$2:$BE$10)),0)+IFERROR(SUMPRODUCT(('冬被-S级品'!$B$2:$B$10=$B179)*('冬被-S级品'!$E$1:$AW$1=AD$1)*('冬被-S级品'!$E$2:$AW$10)),0)+IFERROR(SUMPRODUCT(('白止-S级品'!$A$2:$A$26=$B179)*('白止-S级品'!$D$1:$AV$1=AD$1)*('白止-S级品'!$D$2:$AV$26)),0)+IFERROR(SUMPRODUCT(('乐容-S级品'!$A$4:$A$32=$B179)*('乐容-S级品'!$L$3:$CA$3=AD$1)*('乐容-S级品'!$L$4:$CA$32)),0)</f>
      </c>
      <c r="AE179" s="280">
        <f>IFERROR(SUMPRODUCT(('控温被PRO-S级品'!$B$2:$B$10=$B179)*('控温被PRO-S级品'!$E$1:$BE$1=AE$1)*('控温被PRO-S级品'!$E$2:$BE$10)),0)+IFERROR(SUMPRODUCT(('冬被-S级品'!$B$2:$B$10=$B179)*('冬被-S级品'!$E$1:$AW$1=AE$1)*('冬被-S级品'!$E$2:$AW$10)),0)+IFERROR(SUMPRODUCT(('白止-S级品'!$A$2:$A$26=$B179)*('白止-S级品'!$D$1:$AV$1=AE$1)*('白止-S级品'!$D$2:$AV$26)),0)+IFERROR(SUMPRODUCT(('乐容-S级品'!$A$4:$A$32=$B179)*('乐容-S级品'!$L$3:$CA$3=AE$1)*('乐容-S级品'!$L$4:$CA$32)),0)</f>
      </c>
      <c r="AF179" s="280">
        <f>IFERROR(SUMPRODUCT(('控温被PRO-S级品'!$B$2:$B$10=$B179)*('控温被PRO-S级品'!$E$1:$BE$1=AF$1)*('控温被PRO-S级品'!$E$2:$BE$10)),0)+IFERROR(SUMPRODUCT(('冬被-S级品'!$B$2:$B$10=$B179)*('冬被-S级品'!$E$1:$AW$1=AF$1)*('冬被-S级品'!$E$2:$AW$10)),0)+IFERROR(SUMPRODUCT(('白止-S级品'!$A$2:$A$26=$B179)*('白止-S级品'!$D$1:$AV$1=AF$1)*('白止-S级品'!$D$2:$AV$26)),0)+IFERROR(SUMPRODUCT(('乐容-S级品'!$A$4:$A$32=$B179)*('乐容-S级品'!$L$3:$CA$3=AF$1)*('乐容-S级品'!$L$4:$CA$32)),0)</f>
      </c>
      <c r="AG179" s="280">
        <f>IFERROR(SUMPRODUCT(('控温被PRO-S级品'!$B$2:$B$10=$B179)*('控温被PRO-S级品'!$E$1:$BE$1=AG$1)*('控温被PRO-S级品'!$E$2:$BE$10)),0)+IFERROR(SUMPRODUCT(('冬被-S级品'!$B$2:$B$10=$B179)*('冬被-S级品'!$E$1:$AW$1=AG$1)*('冬被-S级品'!$E$2:$AW$10)),0)+IFERROR(SUMPRODUCT(('白止-S级品'!$A$2:$A$26=$B179)*('白止-S级品'!$D$1:$AV$1=AG$1)*('白止-S级品'!$D$2:$AV$26)),0)+IFERROR(SUMPRODUCT(('乐容-S级品'!$A$4:$A$32=$B179)*('乐容-S级品'!$L$3:$CA$3=AG$1)*('乐容-S级品'!$L$4:$CA$32)),0)</f>
      </c>
      <c r="AH179" s="280">
        <f>IFERROR(SUMPRODUCT(('控温被PRO-S级品'!$B$2:$B$10=$B179)*('控温被PRO-S级品'!$E$1:$BE$1=AH$1)*('控温被PRO-S级品'!$E$2:$BE$10)),0)+IFERROR(SUMPRODUCT(('冬被-S级品'!$B$2:$B$10=$B179)*('冬被-S级品'!$E$1:$AW$1=AH$1)*('冬被-S级品'!$E$2:$AW$10)),0)+IFERROR(SUMPRODUCT(('白止-S级品'!$A$2:$A$26=$B179)*('白止-S级品'!$D$1:$AV$1=AH$1)*('白止-S级品'!$D$2:$AV$26)),0)+IFERROR(SUMPRODUCT(('乐容-S级品'!$A$4:$A$32=$B179)*('乐容-S级品'!$L$3:$CA$3=AH$1)*('乐容-S级品'!$L$4:$CA$32)),0)</f>
      </c>
      <c r="AI179" s="280">
        <f>IFERROR(SUMPRODUCT(('控温被PRO-S级品'!$B$2:$B$10=$B179)*('控温被PRO-S级品'!$E$1:$BE$1=AI$1)*('控温被PRO-S级品'!$E$2:$BE$10)),0)+IFERROR(SUMPRODUCT(('冬被-S级品'!$B$2:$B$10=$B179)*('冬被-S级品'!$E$1:$AW$1=AI$1)*('冬被-S级品'!$E$2:$AW$10)),0)+IFERROR(SUMPRODUCT(('白止-S级品'!$A$2:$A$26=$B179)*('白止-S级品'!$D$1:$AV$1=AI$1)*('白止-S级品'!$D$2:$AV$26)),0)+IFERROR(SUMPRODUCT(('乐容-S级品'!$A$4:$A$32=$B179)*('乐容-S级品'!$L$3:$CA$3=AI$1)*('乐容-S级品'!$L$4:$CA$32)),0)</f>
      </c>
      <c r="AJ179" s="280">
        <f>IFERROR(SUMPRODUCT(('控温被PRO-S级品'!$B$2:$B$10=$B179)*('控温被PRO-S级品'!$E$1:$BE$1=AJ$1)*('控温被PRO-S级品'!$E$2:$BE$10)),0)+IFERROR(SUMPRODUCT(('冬被-S级品'!$B$2:$B$10=$B179)*('冬被-S级品'!$E$1:$AW$1=AJ$1)*('冬被-S级品'!$E$2:$AW$10)),0)+IFERROR(SUMPRODUCT(('白止-S级品'!$A$2:$A$26=$B179)*('白止-S级品'!$D$1:$AV$1=AJ$1)*('白止-S级品'!$D$2:$AV$26)),0)+IFERROR(SUMPRODUCT(('乐容-S级品'!$A$4:$A$32=$B179)*('乐容-S级品'!$L$3:$CA$3=AJ$1)*('乐容-S级品'!$L$4:$CA$32)),0)</f>
      </c>
      <c r="AK179" s="280">
        <f>IFERROR(SUMPRODUCT(('控温被PRO-S级品'!$B$2:$B$10=$B179)*('控温被PRO-S级品'!$E$1:$BE$1=AK$1)*('控温被PRO-S级品'!$E$2:$BE$10)),0)+IFERROR(SUMPRODUCT(('冬被-S级品'!$B$2:$B$10=$B179)*('冬被-S级品'!$E$1:$AW$1=AK$1)*('冬被-S级品'!$E$2:$AW$10)),0)+IFERROR(SUMPRODUCT(('白止-S级品'!$A$2:$A$26=$B179)*('白止-S级品'!$D$1:$AV$1=AK$1)*('白止-S级品'!$D$2:$AV$26)),0)+IFERROR(SUMPRODUCT(('乐容-S级品'!$A$4:$A$32=$B179)*('乐容-S级品'!$L$3:$CA$3=AK$1)*('乐容-S级品'!$L$4:$CA$32)),0)</f>
      </c>
      <c r="AL179" s="280">
        <f>IFERROR(SUMPRODUCT(('控温被PRO-S级品'!$B$2:$B$10=$B179)*('控温被PRO-S级品'!$E$1:$BE$1=AL$1)*('控温被PRO-S级品'!$E$2:$BE$10)),0)+IFERROR(SUMPRODUCT(('冬被-S级品'!$B$2:$B$10=$B179)*('冬被-S级品'!$E$1:$AW$1=AL$1)*('冬被-S级品'!$E$2:$AW$10)),0)+IFERROR(SUMPRODUCT(('白止-S级品'!$A$2:$A$26=$B179)*('白止-S级品'!$D$1:$AV$1=AL$1)*('白止-S级品'!$D$2:$AV$26)),0)+IFERROR(SUMPRODUCT(('乐容-S级品'!$A$4:$A$32=$B179)*('乐容-S级品'!$L$3:$CA$3=AL$1)*('乐容-S级品'!$L$4:$CA$32)),0)</f>
      </c>
      <c r="AM179" s="280">
        <f>IFERROR(SUMPRODUCT(('控温被PRO-S级品'!$B$2:$B$10=$B179)*('控温被PRO-S级品'!$E$1:$BE$1=AM$1)*('控温被PRO-S级品'!$E$2:$BE$10)),0)+IFERROR(SUMPRODUCT(('冬被-S级品'!$B$2:$B$10=$B179)*('冬被-S级品'!$E$1:$AW$1=AM$1)*('冬被-S级品'!$E$2:$AW$10)),0)+IFERROR(SUMPRODUCT(('白止-S级品'!$A$2:$A$26=$B179)*('白止-S级品'!$D$1:$AV$1=AM$1)*('白止-S级品'!$D$2:$AV$26)),0)+IFERROR(SUMPRODUCT(('乐容-S级品'!$A$4:$A$32=$B179)*('乐容-S级品'!$L$3:$CA$3=AM$1)*('乐容-S级品'!$L$4:$CA$32)),0)</f>
      </c>
      <c r="AN179" s="280">
        <f>IFERROR(SUMPRODUCT(('控温被PRO-S级品'!$B$2:$B$10=$B179)*('控温被PRO-S级品'!$E$1:$BE$1=AN$1)*('控温被PRO-S级品'!$E$2:$BE$10)),0)+IFERROR(SUMPRODUCT(('冬被-S级品'!$B$2:$B$10=$B179)*('冬被-S级品'!$E$1:$AW$1=AN$1)*('冬被-S级品'!$E$2:$AW$10)),0)+IFERROR(SUMPRODUCT(('白止-S级品'!$A$2:$A$26=$B179)*('白止-S级品'!$D$1:$AV$1=AN$1)*('白止-S级品'!$D$2:$AV$26)),0)+IFERROR(SUMPRODUCT(('乐容-S级品'!$A$4:$A$32=$B179)*('乐容-S级品'!$L$3:$CA$3=AN$1)*('乐容-S级品'!$L$4:$CA$32)),0)</f>
      </c>
      <c r="AO179" s="280">
        <f>IFERROR(SUMPRODUCT(('控温被PRO-S级品'!$B$2:$B$10=$B179)*('控温被PRO-S级品'!$E$1:$BE$1=AO$1)*('控温被PRO-S级品'!$E$2:$BE$10)),0)+IFERROR(SUMPRODUCT(('冬被-S级品'!$B$2:$B$10=$B179)*('冬被-S级品'!$E$1:$AW$1=AO$1)*('冬被-S级品'!$E$2:$AW$10)),0)+IFERROR(SUMPRODUCT(('白止-S级品'!$A$2:$A$26=$B179)*('白止-S级品'!$D$1:$AV$1=AO$1)*('白止-S级品'!$D$2:$AV$26)),0)+IFERROR(SUMPRODUCT(('乐容-S级品'!$A$4:$A$32=$B179)*('乐容-S级品'!$L$3:$CA$3=AO$1)*('乐容-S级品'!$L$4:$CA$32)),0)</f>
      </c>
      <c r="AP179" s="280">
        <f>IFERROR(SUMPRODUCT(('控温被PRO-S级品'!$B$2:$B$10=$B179)*('控温被PRO-S级品'!$E$1:$BE$1=AP$1)*('控温被PRO-S级品'!$E$2:$BE$10)),0)+IFERROR(SUMPRODUCT(('冬被-S级品'!$B$2:$B$10=$B179)*('冬被-S级品'!$E$1:$AW$1=AP$1)*('冬被-S级品'!$E$2:$AW$10)),0)+IFERROR(SUMPRODUCT(('白止-S级品'!$A$2:$A$26=$B179)*('白止-S级品'!$D$1:$AV$1=AP$1)*('白止-S级品'!$D$2:$AV$26)),0)+IFERROR(SUMPRODUCT(('乐容-S级品'!$A$4:$A$32=$B179)*('乐容-S级品'!$L$3:$CA$3=AP$1)*('乐容-S级品'!$L$4:$CA$32)),0)</f>
      </c>
      <c r="AQ179" s="280">
        <f>IFERROR(SUMPRODUCT(('控温被PRO-S级品'!$B$2:$B$10=$B179)*('控温被PRO-S级品'!$E$1:$BE$1=AQ$1)*('控温被PRO-S级品'!$E$2:$BE$10)),0)+IFERROR(SUMPRODUCT(('冬被-S级品'!$B$2:$B$10=$B179)*('冬被-S级品'!$E$1:$AW$1=AQ$1)*('冬被-S级品'!$E$2:$AW$10)),0)+IFERROR(SUMPRODUCT(('白止-S级品'!$A$2:$A$26=$B179)*('白止-S级品'!$D$1:$AV$1=AQ$1)*('白止-S级品'!$D$2:$AV$26)),0)+IFERROR(SUMPRODUCT(('乐容-S级品'!$A$4:$A$32=$B179)*('乐容-S级品'!$L$3:$CA$3=AQ$1)*('乐容-S级品'!$L$4:$CA$32)),0)</f>
      </c>
      <c r="AR179" s="280">
        <f>IFERROR(SUMPRODUCT(('控温被PRO-S级品'!$B$2:$B$10=$B179)*('控温被PRO-S级品'!$E$1:$BE$1=AR$1)*('控温被PRO-S级品'!$E$2:$BE$10)),0)+IFERROR(SUMPRODUCT(('冬被-S级品'!$B$2:$B$10=$B179)*('冬被-S级品'!$E$1:$AW$1=AR$1)*('冬被-S级品'!$E$2:$AW$10)),0)+IFERROR(SUMPRODUCT(('白止-S级品'!$A$2:$A$26=$B179)*('白止-S级品'!$D$1:$AV$1=AR$1)*('白止-S级品'!$D$2:$AV$26)),0)+IFERROR(SUMPRODUCT(('乐容-S级品'!$A$4:$A$32=$B179)*('乐容-S级品'!$L$3:$CA$3=AR$1)*('乐容-S级品'!$L$4:$CA$32)),0)</f>
      </c>
      <c r="AS179" s="280">
        <f>IFERROR(SUMPRODUCT(('控温被PRO-S级品'!$B$2:$B$10=$B179)*('控温被PRO-S级品'!$E$1:$BE$1=AS$1)*('控温被PRO-S级品'!$E$2:$BE$10)),0)+IFERROR(SUMPRODUCT(('冬被-S级品'!$B$2:$B$10=$B179)*('冬被-S级品'!$E$1:$AW$1=AS$1)*('冬被-S级品'!$E$2:$AW$10)),0)+IFERROR(SUMPRODUCT(('白止-S级品'!$A$2:$A$26=$B179)*('白止-S级品'!$D$1:$AV$1=AS$1)*('白止-S级品'!$D$2:$AV$26)),0)+IFERROR(SUMPRODUCT(('乐容-S级品'!$A$4:$A$32=$B179)*('乐容-S级品'!$L$3:$CA$3=AS$1)*('乐容-S级品'!$L$4:$CA$32)),0)</f>
      </c>
      <c r="AT179" s="280">
        <f>IFERROR(SUMPRODUCT(('控温被PRO-S级品'!$B$2:$B$10=$B179)*('控温被PRO-S级品'!$E$1:$BE$1=AT$1)*('控温被PRO-S级品'!$E$2:$BE$10)),0)+IFERROR(SUMPRODUCT(('冬被-S级品'!$B$2:$B$10=$B179)*('冬被-S级品'!$E$1:$AW$1=AT$1)*('冬被-S级品'!$E$2:$AW$10)),0)+IFERROR(SUMPRODUCT(('白止-S级品'!$A$2:$A$26=$B179)*('白止-S级品'!$D$1:$AV$1=AT$1)*('白止-S级品'!$D$2:$AV$26)),0)+IFERROR(SUMPRODUCT(('乐容-S级品'!$A$4:$A$32=$B179)*('乐容-S级品'!$L$3:$CA$3=AT$1)*('乐容-S级品'!$L$4:$CA$32)),0)</f>
      </c>
      <c r="AU179" s="280">
        <f>IFERROR(SUMPRODUCT(('控温被PRO-S级品'!$B$2:$B$10=$B179)*('控温被PRO-S级品'!$E$1:$BE$1=AU$1)*('控温被PRO-S级品'!$E$2:$BE$10)),0)+IFERROR(SUMPRODUCT(('冬被-S级品'!$B$2:$B$10=$B179)*('冬被-S级品'!$E$1:$AW$1=AU$1)*('冬被-S级品'!$E$2:$AW$10)),0)+IFERROR(SUMPRODUCT(('白止-S级品'!$A$2:$A$26=$B179)*('白止-S级品'!$D$1:$AV$1=AU$1)*('白止-S级品'!$D$2:$AV$26)),0)+IFERROR(SUMPRODUCT(('乐容-S级品'!$A$4:$A$32=$B179)*('乐容-S级品'!$L$3:$CA$3=AU$1)*('乐容-S级品'!$L$4:$CA$32)),0)</f>
      </c>
      <c r="AV179" s="280">
        <f>IFERROR(SUMPRODUCT(('控温被PRO-S级品'!$B$2:$B$10=$B179)*('控温被PRO-S级品'!$E$1:$BE$1=AV$1)*('控温被PRO-S级品'!$E$2:$BE$10)),0)+IFERROR(SUMPRODUCT(('冬被-S级品'!$B$2:$B$10=$B179)*('冬被-S级品'!$E$1:$AW$1=AV$1)*('冬被-S级品'!$E$2:$AW$10)),0)+IFERROR(SUMPRODUCT(('白止-S级品'!$A$2:$A$26=$B179)*('白止-S级品'!$D$1:$AV$1=AV$1)*('白止-S级品'!$D$2:$AV$26)),0)+IFERROR(SUMPRODUCT(('乐容-S级品'!$A$4:$A$32=$B179)*('乐容-S级品'!$L$3:$CA$3=AV$1)*('乐容-S级品'!$L$4:$CA$32)),0)</f>
      </c>
      <c r="AW179" s="280">
        <f>IFERROR(SUMPRODUCT(('控温被PRO-S级品'!$B$2:$B$10=$B179)*('控温被PRO-S级品'!$E$1:$BE$1=AW$1)*('控温被PRO-S级品'!$E$2:$BE$10)),0)+IFERROR(SUMPRODUCT(('冬被-S级品'!$B$2:$B$10=$B179)*('冬被-S级品'!$E$1:$AW$1=AW$1)*('冬被-S级品'!$E$2:$AW$10)),0)+IFERROR(SUMPRODUCT(('白止-S级品'!$A$2:$A$26=$B179)*('白止-S级品'!$D$1:$AV$1=AW$1)*('白止-S级品'!$D$2:$AV$26)),0)+IFERROR(SUMPRODUCT(('乐容-S级品'!$A$4:$A$32=$B179)*('乐容-S级品'!$L$3:$CA$3=AW$1)*('乐容-S级品'!$L$4:$CA$32)),0)</f>
      </c>
      <c r="AX179" s="280">
        <f>IFERROR(SUMPRODUCT(('控温被PRO-S级品'!$B$2:$B$10=$B179)*('控温被PRO-S级品'!$E$1:$BE$1=AX$1)*('控温被PRO-S级品'!$E$2:$BE$10)),0)+IFERROR(SUMPRODUCT(('冬被-S级品'!$B$2:$B$10=$B179)*('冬被-S级品'!$E$1:$AW$1=AX$1)*('冬被-S级品'!$E$2:$AW$10)),0)+IFERROR(SUMPRODUCT(('白止-S级品'!$A$2:$A$26=$B179)*('白止-S级品'!$D$1:$AV$1=AX$1)*('白止-S级品'!$D$2:$AV$26)),0)+IFERROR(SUMPRODUCT(('乐容-S级品'!$A$4:$A$32=$B179)*('乐容-S级品'!$L$3:$CA$3=AX$1)*('乐容-S级品'!$L$4:$CA$32)),0)</f>
      </c>
      <c r="AY179" s="280">
        <f>IFERROR(SUMPRODUCT(('控温被PRO-S级品'!$B$2:$B$10=$B179)*('控温被PRO-S级品'!$E$1:$BE$1=AY$1)*('控温被PRO-S级品'!$E$2:$BE$10)),0)+IFERROR(SUMPRODUCT(('冬被-S级品'!$B$2:$B$10=$B179)*('冬被-S级品'!$E$1:$AW$1=AY$1)*('冬被-S级品'!$E$2:$AW$10)),0)+IFERROR(SUMPRODUCT(('白止-S级品'!$A$2:$A$26=$B179)*('白止-S级品'!$D$1:$AV$1=AY$1)*('白止-S级品'!$D$2:$AV$26)),0)+IFERROR(SUMPRODUCT(('乐容-S级品'!$A$4:$A$32=$B179)*('乐容-S级品'!$L$3:$CA$3=AY$1)*('乐容-S级品'!$L$4:$CA$32)),0)</f>
      </c>
      <c r="AZ179" s="280">
        <f>IFERROR(SUMPRODUCT(('控温被PRO-S级品'!$B$2:$B$10=$B179)*('控温被PRO-S级品'!$E$1:$BE$1=AZ$1)*('控温被PRO-S级品'!$E$2:$BE$10)),0)+IFERROR(SUMPRODUCT(('冬被-S级品'!$B$2:$B$10=$B179)*('冬被-S级品'!$E$1:$AW$1=AZ$1)*('冬被-S级品'!$E$2:$AW$10)),0)+IFERROR(SUMPRODUCT(('白止-S级品'!$A$2:$A$26=$B179)*('白止-S级品'!$D$1:$AV$1=AZ$1)*('白止-S级品'!$D$2:$AV$26)),0)+IFERROR(SUMPRODUCT(('乐容-S级品'!$A$4:$A$32=$B179)*('乐容-S级品'!$L$3:$CA$3=AZ$1)*('乐容-S级品'!$L$4:$CA$32)),0)</f>
      </c>
      <c r="BA179" s="280">
        <f>IFERROR(SUMPRODUCT(('控温被PRO-S级品'!$B$2:$B$10=$B179)*('控温被PRO-S级品'!$E$1:$BE$1=BA$1)*('控温被PRO-S级品'!$E$2:$BE$10)),0)+IFERROR(SUMPRODUCT(('冬被-S级品'!$B$2:$B$10=$B179)*('冬被-S级品'!$E$1:$AW$1=BA$1)*('冬被-S级品'!$E$2:$AW$10)),0)+IFERROR(SUMPRODUCT(('白止-S级品'!$A$2:$A$26=$B179)*('白止-S级品'!$D$1:$AV$1=BA$1)*('白止-S级品'!$D$2:$AV$26)),0)+IFERROR(SUMPRODUCT(('乐容-S级品'!$A$4:$A$32=$B179)*('乐容-S级品'!$L$3:$CA$3=BA$1)*('乐容-S级品'!$L$4:$CA$32)),0)</f>
      </c>
      <c r="BB179" s="280">
        <f>IFERROR(SUMPRODUCT(('控温被PRO-S级品'!$B$2:$B$10=$B179)*('控温被PRO-S级品'!$E$1:$BE$1=BB$1)*('控温被PRO-S级品'!$E$2:$BE$10)),0)+IFERROR(SUMPRODUCT(('冬被-S级品'!$B$2:$B$10=$B179)*('冬被-S级品'!$E$1:$AW$1=BB$1)*('冬被-S级品'!$E$2:$AW$10)),0)+IFERROR(SUMPRODUCT(('白止-S级品'!$A$2:$A$26=$B179)*('白止-S级品'!$D$1:$AV$1=BB$1)*('白止-S级品'!$D$2:$AV$26)),0)+IFERROR(SUMPRODUCT(('乐容-S级品'!$A$4:$A$32=$B179)*('乐容-S级品'!$L$3:$CA$3=BB$1)*('乐容-S级品'!$L$4:$CA$32)),0)</f>
      </c>
      <c r="BC179" s="280">
        <f>IFERROR(SUMPRODUCT(('控温被PRO-S级品'!$B$2:$B$10=$B179)*('控温被PRO-S级品'!$E$1:$BE$1=BC$1)*('控温被PRO-S级品'!$E$2:$BE$10)),0)+IFERROR(SUMPRODUCT(('冬被-S级品'!$B$2:$B$10=$B179)*('冬被-S级品'!$E$1:$AW$1=BC$1)*('冬被-S级品'!$E$2:$AW$10)),0)+IFERROR(SUMPRODUCT(('白止-S级品'!$A$2:$A$26=$B179)*('白止-S级品'!$D$1:$AV$1=BC$1)*('白止-S级品'!$D$2:$AV$26)),0)+IFERROR(SUMPRODUCT(('乐容-S级品'!$A$4:$A$32=$B179)*('乐容-S级品'!$L$3:$CA$3=BC$1)*('乐容-S级品'!$L$4:$CA$32)),0)</f>
      </c>
      <c r="BD179" s="280">
        <f>IFERROR(SUMPRODUCT(('控温被PRO-S级品'!$B$2:$B$10=$B179)*('控温被PRO-S级品'!$E$1:$BE$1=BD$1)*('控温被PRO-S级品'!$E$2:$BE$10)),0)+IFERROR(SUMPRODUCT(('冬被-S级品'!$B$2:$B$10=$B179)*('冬被-S级品'!$E$1:$AW$1=BD$1)*('冬被-S级品'!$E$2:$AW$10)),0)+IFERROR(SUMPRODUCT(('白止-S级品'!$A$2:$A$26=$B179)*('白止-S级品'!$D$1:$AV$1=BD$1)*('白止-S级品'!$D$2:$AV$26)),0)+IFERROR(SUMPRODUCT(('乐容-S级品'!$A$4:$A$32=$B179)*('乐容-S级品'!$L$3:$CA$3=BD$1)*('乐容-S级品'!$L$4:$CA$32)),0)</f>
      </c>
      <c r="BE179" s="280">
        <f>IFERROR(SUMPRODUCT(('控温被PRO-S级品'!$B$2:$B$10=$B179)*('控温被PRO-S级品'!$E$1:$BE$1=BE$1)*('控温被PRO-S级品'!$E$2:$BE$10)),0)+IFERROR(SUMPRODUCT(('冬被-S级品'!$B$2:$B$10=$B179)*('冬被-S级品'!$E$1:$AW$1=BE$1)*('冬被-S级品'!$E$2:$AW$10)),0)+IFERROR(SUMPRODUCT(('白止-S级品'!$A$2:$A$26=$B179)*('白止-S级品'!$D$1:$AV$1=BE$1)*('白止-S级品'!$D$2:$AV$26)),0)+IFERROR(SUMPRODUCT(('乐容-S级品'!$A$4:$A$32=$B179)*('乐容-S级品'!$L$3:$CA$3=BE$1)*('乐容-S级品'!$L$4:$CA$32)),0)</f>
      </c>
      <c r="BF179" s="280">
        <f>IFERROR(SUMPRODUCT(('控温被PRO-S级品'!$B$2:$B$10=$B179)*('控温被PRO-S级品'!$E$1:$BE$1=BF$1)*('控温被PRO-S级品'!$E$2:$BE$10)),0)+IFERROR(SUMPRODUCT(('冬被-S级品'!$B$2:$B$10=$B179)*('冬被-S级品'!$E$1:$AW$1=BF$1)*('冬被-S级品'!$E$2:$AW$10)),0)+IFERROR(SUMPRODUCT(('白止-S级品'!$A$2:$A$26=$B179)*('白止-S级品'!$D$1:$AV$1=BF$1)*('白止-S级品'!$D$2:$AV$26)),0)+IFERROR(SUMPRODUCT(('乐容-S级品'!$A$4:$A$32=$B179)*('乐容-S级品'!$L$3:$CA$3=BF$1)*('乐容-S级品'!$L$4:$CA$32)),0)</f>
      </c>
      <c r="BG179" s="280">
        <f>IFERROR(SUMPRODUCT(('控温被PRO-S级品'!$B$2:$B$10=$B179)*('控温被PRO-S级品'!$E$1:$BE$1=BG$1)*('控温被PRO-S级品'!$E$2:$BE$10)),0)+IFERROR(SUMPRODUCT(('冬被-S级品'!$B$2:$B$10=$B179)*('冬被-S级品'!$E$1:$AW$1=BG$1)*('冬被-S级品'!$E$2:$AW$10)),0)+IFERROR(SUMPRODUCT(('白止-S级品'!$A$2:$A$26=$B179)*('白止-S级品'!$D$1:$AV$1=BG$1)*('白止-S级品'!$D$2:$AV$26)),0)+IFERROR(SUMPRODUCT(('乐容-S级品'!$A$4:$A$32=$B179)*('乐容-S级品'!$L$3:$CA$3=BG$1)*('乐容-S级品'!$L$4:$CA$32)),0)</f>
      </c>
      <c r="BH179" s="280">
        <f>IFERROR(SUMPRODUCT(('控温被PRO-S级品'!$B$2:$B$10=$B179)*('控温被PRO-S级品'!$E$1:$BE$1=BH$1)*('控温被PRO-S级品'!$E$2:$BE$10)),0)+IFERROR(SUMPRODUCT(('冬被-S级品'!$B$2:$B$10=$B179)*('冬被-S级品'!$E$1:$AW$1=BH$1)*('冬被-S级品'!$E$2:$AW$10)),0)+IFERROR(SUMPRODUCT(('白止-S级品'!$A$2:$A$26=$B179)*('白止-S级品'!$D$1:$AV$1=BH$1)*('白止-S级品'!$D$2:$AV$26)),0)+IFERROR(SUMPRODUCT(('乐容-S级品'!$A$4:$A$32=$B179)*('乐容-S级品'!$L$3:$CA$3=BH$1)*('乐容-S级品'!$L$4:$CA$32)),0)</f>
      </c>
      <c r="BI179" s="280">
        <f>IFERROR(SUMPRODUCT(('控温被PRO-S级品'!$B$2:$B$10=$B179)*('控温被PRO-S级品'!$E$1:$BE$1=BI$1)*('控温被PRO-S级品'!$E$2:$BE$10)),0)+IFERROR(SUMPRODUCT(('冬被-S级品'!$B$2:$B$10=$B179)*('冬被-S级品'!$E$1:$AW$1=BI$1)*('冬被-S级品'!$E$2:$AW$10)),0)+IFERROR(SUMPRODUCT(('白止-S级品'!$A$2:$A$26=$B179)*('白止-S级品'!$D$1:$AV$1=BI$1)*('白止-S级品'!$D$2:$AV$26)),0)+IFERROR(SUMPRODUCT(('乐容-S级品'!$A$4:$A$32=$B179)*('乐容-S级品'!$L$3:$CA$3=BI$1)*('乐容-S级品'!$L$4:$CA$32)),0)</f>
      </c>
      <c r="BJ179" s="280">
        <f>IFERROR(SUMPRODUCT(('控温被PRO-S级品'!$B$2:$B$10=$B179)*('控温被PRO-S级品'!$E$1:$BE$1=BJ$1)*('控温被PRO-S级品'!$E$2:$BE$10)),0)+IFERROR(SUMPRODUCT(('冬被-S级品'!$B$2:$B$10=$B179)*('冬被-S级品'!$E$1:$AW$1=BJ$1)*('冬被-S级品'!$E$2:$AW$10)),0)+IFERROR(SUMPRODUCT(('白止-S级品'!$A$2:$A$26=$B179)*('白止-S级品'!$D$1:$AV$1=BJ$1)*('白止-S级品'!$D$2:$AV$26)),0)+IFERROR(SUMPRODUCT(('乐容-S级品'!$A$4:$A$32=$B179)*('乐容-S级品'!$L$3:$CA$3=BJ$1)*('乐容-S级品'!$L$4:$CA$32)),0)</f>
      </c>
      <c r="BK179" s="280">
        <f>IFERROR(SUMPRODUCT(('控温被PRO-S级品'!$B$2:$B$10=$B179)*('控温被PRO-S级品'!$E$1:$BE$1=BK$1)*('控温被PRO-S级品'!$E$2:$BE$10)),0)+IFERROR(SUMPRODUCT(('冬被-S级品'!$B$2:$B$10=$B179)*('冬被-S级品'!$E$1:$AW$1=BK$1)*('冬被-S级品'!$E$2:$AW$10)),0)+IFERROR(SUMPRODUCT(('白止-S级品'!$A$2:$A$26=$B179)*('白止-S级品'!$D$1:$AV$1=BK$1)*('白止-S级品'!$D$2:$AV$26)),0)+IFERROR(SUMPRODUCT(('乐容-S级品'!$A$4:$A$32=$B179)*('乐容-S级品'!$L$3:$CA$3=BK$1)*('乐容-S级品'!$L$4:$CA$32)),0)</f>
      </c>
      <c r="BL179" s="280">
        <f>IFERROR(SUMPRODUCT(('控温被PRO-S级品'!$B$2:$B$10=$B179)*('控温被PRO-S级品'!$E$1:$BE$1=BL$1)*('控温被PRO-S级品'!$E$2:$BE$10)),0)+IFERROR(SUMPRODUCT(('冬被-S级品'!$B$2:$B$10=$B179)*('冬被-S级品'!$E$1:$AW$1=BL$1)*('冬被-S级品'!$E$2:$AW$10)),0)+IFERROR(SUMPRODUCT(('白止-S级品'!$A$2:$A$26=$B179)*('白止-S级品'!$D$1:$AV$1=BL$1)*('白止-S级品'!$D$2:$AV$26)),0)+IFERROR(SUMPRODUCT(('乐容-S级品'!$A$4:$A$32=$B179)*('乐容-S级品'!$L$3:$CA$3=BL$1)*('乐容-S级品'!$L$4:$CA$32)),0)</f>
      </c>
      <c r="BM179" s="280">
        <f>IFERROR(SUMPRODUCT(('控温被PRO-S级品'!$B$2:$B$10=$B179)*('控温被PRO-S级品'!$E$1:$BE$1=BM$1)*('控温被PRO-S级品'!$E$2:$BE$10)),0)+IFERROR(SUMPRODUCT(('冬被-S级品'!$B$2:$B$10=$B179)*('冬被-S级品'!$E$1:$AW$1=BM$1)*('冬被-S级品'!$E$2:$AW$10)),0)+IFERROR(SUMPRODUCT(('白止-S级品'!$A$2:$A$26=$B179)*('白止-S级品'!$D$1:$AV$1=BM$1)*('白止-S级品'!$D$2:$AV$26)),0)+IFERROR(SUMPRODUCT(('乐容-S级品'!$A$4:$A$32=$B179)*('乐容-S级品'!$L$3:$CA$3=BM$1)*('乐容-S级品'!$L$4:$CA$32)),0)</f>
      </c>
      <c r="BN179" s="280">
        <f>IFERROR(SUMPRODUCT(('控温被PRO-S级品'!$B$2:$B$10=$B179)*('控温被PRO-S级品'!$E$1:$BE$1=BN$1)*('控温被PRO-S级品'!$E$2:$BE$10)),0)+IFERROR(SUMPRODUCT(('冬被-S级品'!$B$2:$B$10=$B179)*('冬被-S级品'!$E$1:$AW$1=BN$1)*('冬被-S级品'!$E$2:$AW$10)),0)+IFERROR(SUMPRODUCT(('白止-S级品'!$A$2:$A$26=$B179)*('白止-S级品'!$D$1:$AV$1=BN$1)*('白止-S级品'!$D$2:$AV$26)),0)+IFERROR(SUMPRODUCT(('乐容-S级品'!$A$4:$A$32=$B179)*('乐容-S级品'!$L$3:$CA$3=BN$1)*('乐容-S级品'!$L$4:$CA$32)),0)</f>
      </c>
      <c r="BO179" s="280">
        <f>IFERROR(SUMPRODUCT(('控温被PRO-S级品'!$B$2:$B$10=$B179)*('控温被PRO-S级品'!$E$1:$BE$1=BO$1)*('控温被PRO-S级品'!$E$2:$BE$10)),0)+IFERROR(SUMPRODUCT(('冬被-S级品'!$B$2:$B$10=$B179)*('冬被-S级品'!$E$1:$AW$1=BO$1)*('冬被-S级品'!$E$2:$AW$10)),0)+IFERROR(SUMPRODUCT(('白止-S级品'!$A$2:$A$26=$B179)*('白止-S级品'!$D$1:$AV$1=BO$1)*('白止-S级品'!$D$2:$AV$26)),0)+IFERROR(SUMPRODUCT(('乐容-S级品'!$A$4:$A$32=$B179)*('乐容-S级品'!$L$3:$CA$3=BO$1)*('乐容-S级品'!$L$4:$CA$32)),0)</f>
      </c>
      <c r="BP179" s="280">
        <f>IFERROR(SUMPRODUCT(('控温被PRO-S级品'!$B$2:$B$10=$B179)*('控温被PRO-S级品'!$E$1:$BE$1=BP$1)*('控温被PRO-S级品'!$E$2:$BE$10)),0)+IFERROR(SUMPRODUCT(('冬被-S级品'!$B$2:$B$10=$B179)*('冬被-S级品'!$E$1:$AW$1=BP$1)*('冬被-S级品'!$E$2:$AW$10)),0)+IFERROR(SUMPRODUCT(('白止-S级品'!$A$2:$A$26=$B179)*('白止-S级品'!$D$1:$AV$1=BP$1)*('白止-S级品'!$D$2:$AV$26)),0)+IFERROR(SUMPRODUCT(('乐容-S级品'!$A$4:$A$32=$B179)*('乐容-S级品'!$L$3:$CA$3=BP$1)*('乐容-S级品'!$L$4:$CA$32)),0)</f>
      </c>
      <c r="BQ179" s="280">
        <f>IFERROR(SUMPRODUCT(('控温被PRO-S级品'!$B$2:$B$10=$B179)*('控温被PRO-S级品'!$E$1:$BE$1=BQ$1)*('控温被PRO-S级品'!$E$2:$BE$10)),0)+IFERROR(SUMPRODUCT(('冬被-S级品'!$B$2:$B$10=$B179)*('冬被-S级品'!$E$1:$AW$1=BQ$1)*('冬被-S级品'!$E$2:$AW$10)),0)+IFERROR(SUMPRODUCT(('白止-S级品'!$A$2:$A$26=$B179)*('白止-S级品'!$D$1:$AV$1=BQ$1)*('白止-S级品'!$D$2:$AV$26)),0)+IFERROR(SUMPRODUCT(('乐容-S级品'!$A$4:$A$32=$B179)*('乐容-S级品'!$L$3:$CA$3=BQ$1)*('乐容-S级品'!$L$4:$CA$32)),0)</f>
      </c>
      <c r="BR179" s="280">
        <f>IFERROR(SUMPRODUCT(('控温被PRO-S级品'!$B$2:$B$10=$B179)*('控温被PRO-S级品'!$E$1:$BE$1=BR$1)*('控温被PRO-S级品'!$E$2:$BE$10)),0)+IFERROR(SUMPRODUCT(('冬被-S级品'!$B$2:$B$10=$B179)*('冬被-S级品'!$E$1:$AW$1=BR$1)*('冬被-S级品'!$E$2:$AW$10)),0)+IFERROR(SUMPRODUCT(('白止-S级品'!$A$2:$A$26=$B179)*('白止-S级品'!$D$1:$AV$1=BR$1)*('白止-S级品'!$D$2:$AV$26)),0)+IFERROR(SUMPRODUCT(('乐容-S级品'!$A$4:$A$32=$B179)*('乐容-S级品'!$L$3:$CA$3=BR$1)*('乐容-S级品'!$L$4:$CA$32)),0)</f>
      </c>
      <c r="BS179" s="280">
        <f>IFERROR(SUMPRODUCT(('控温被PRO-S级品'!$B$2:$B$10=$B179)*('控温被PRO-S级品'!$E$1:$BE$1=BS$1)*('控温被PRO-S级品'!$E$2:$BE$10)),0)+IFERROR(SUMPRODUCT(('冬被-S级品'!$B$2:$B$10=$B179)*('冬被-S级品'!$E$1:$AW$1=BS$1)*('冬被-S级品'!$E$2:$AW$10)),0)+IFERROR(SUMPRODUCT(('白止-S级品'!$A$2:$A$26=$B179)*('白止-S级品'!$D$1:$AV$1=BS$1)*('白止-S级品'!$D$2:$AV$26)),0)+IFERROR(SUMPRODUCT(('乐容-S级品'!$A$4:$A$32=$B179)*('乐容-S级品'!$L$3:$CA$3=BS$1)*('乐容-S级品'!$L$4:$CA$32)),0)</f>
      </c>
      <c r="BT179" s="280">
        <f>IFERROR(SUMPRODUCT(('控温被PRO-S级品'!$B$2:$B$10=$B179)*('控温被PRO-S级品'!$E$1:$BE$1=BT$1)*('控温被PRO-S级品'!$E$2:$BE$10)),0)+IFERROR(SUMPRODUCT(('冬被-S级品'!$B$2:$B$10=$B179)*('冬被-S级品'!$E$1:$AW$1=BT$1)*('冬被-S级品'!$E$2:$AW$10)),0)+IFERROR(SUMPRODUCT(('白止-S级品'!$A$2:$A$26=$B179)*('白止-S级品'!$D$1:$AV$1=BT$1)*('白止-S级品'!$D$2:$AV$26)),0)+IFERROR(SUMPRODUCT(('乐容-S级品'!$A$4:$A$32=$B179)*('乐容-S级品'!$L$3:$CA$3=BT$1)*('乐容-S级品'!$L$4:$CA$32)),0)</f>
      </c>
      <c r="BU179" s="280">
        <f>IFERROR(SUMPRODUCT(('控温被PRO-S级品'!$B$2:$B$10=$B179)*('控温被PRO-S级品'!$E$1:$BE$1=BU$1)*('控温被PRO-S级品'!$E$2:$BE$10)),0)+IFERROR(SUMPRODUCT(('冬被-S级品'!$B$2:$B$10=$B179)*('冬被-S级品'!$E$1:$AW$1=BU$1)*('冬被-S级品'!$E$2:$AW$10)),0)+IFERROR(SUMPRODUCT(('白止-S级品'!$A$2:$A$26=$B179)*('白止-S级品'!$D$1:$AV$1=BU$1)*('白止-S级品'!$D$2:$AV$26)),0)+IFERROR(SUMPRODUCT(('乐容-S级品'!$A$4:$A$32=$B179)*('乐容-S级品'!$L$3:$CA$3=BU$1)*('乐容-S级品'!$L$4:$CA$32)),0)</f>
      </c>
      <c r="BV179" s="280">
        <f>IFERROR(SUMPRODUCT(('控温被PRO-S级品'!$B$2:$B$10=$B179)*('控温被PRO-S级品'!$E$1:$BE$1=BV$1)*('控温被PRO-S级品'!$E$2:$BE$10)),0)+IFERROR(SUMPRODUCT(('冬被-S级品'!$B$2:$B$10=$B179)*('冬被-S级品'!$E$1:$AW$1=BV$1)*('冬被-S级品'!$E$2:$AW$10)),0)+IFERROR(SUMPRODUCT(('白止-S级品'!$A$2:$A$26=$B179)*('白止-S级品'!$D$1:$AV$1=BV$1)*('白止-S级品'!$D$2:$AV$26)),0)+IFERROR(SUMPRODUCT(('乐容-S级品'!$A$4:$A$32=$B179)*('乐容-S级品'!$L$3:$CA$3=BV$1)*('乐容-S级品'!$L$4:$CA$32)),0)</f>
      </c>
      <c r="BW179" s="280">
        <f>IFERROR(SUMPRODUCT(('控温被PRO-S级品'!$B$2:$B$10=$B179)*('控温被PRO-S级品'!$E$1:$BE$1=BW$1)*('控温被PRO-S级品'!$E$2:$BE$10)),0)+IFERROR(SUMPRODUCT(('冬被-S级品'!$B$2:$B$10=$B179)*('冬被-S级品'!$E$1:$AW$1=BW$1)*('冬被-S级品'!$E$2:$AW$10)),0)+IFERROR(SUMPRODUCT(('白止-S级品'!$A$2:$A$26=$B179)*('白止-S级品'!$D$1:$AV$1=BW$1)*('白止-S级品'!$D$2:$AV$26)),0)+IFERROR(SUMPRODUCT(('乐容-S级品'!$A$4:$A$32=$B179)*('乐容-S级品'!$L$3:$CA$3=BW$1)*('乐容-S级品'!$L$4:$CA$32)),0)</f>
      </c>
      <c r="BX179" s="280">
        <f>IFERROR(SUMPRODUCT(('控温被PRO-S级品'!$B$2:$B$10=$B179)*('控温被PRO-S级品'!$E$1:$BE$1=BX$1)*('控温被PRO-S级品'!$E$2:$BE$10)),0)+IFERROR(SUMPRODUCT(('冬被-S级品'!$B$2:$B$10=$B179)*('冬被-S级品'!$E$1:$AW$1=BX$1)*('冬被-S级品'!$E$2:$AW$10)),0)+IFERROR(SUMPRODUCT(('白止-S级品'!$A$2:$A$26=$B179)*('白止-S级品'!$D$1:$AV$1=BX$1)*('白止-S级品'!$D$2:$AV$26)),0)+IFERROR(SUMPRODUCT(('乐容-S级品'!$A$4:$A$32=$B179)*('乐容-S级品'!$L$3:$CA$3=BX$1)*('乐容-S级品'!$L$4:$CA$32)),0)</f>
      </c>
      <c r="BY179" s="280">
        <f>IFERROR(SUMPRODUCT(('控温被PRO-S级品'!$B$2:$B$10=$B179)*('控温被PRO-S级品'!$E$1:$BE$1=BY$1)*('控温被PRO-S级品'!$E$2:$BE$10)),0)+IFERROR(SUMPRODUCT(('冬被-S级品'!$B$2:$B$10=$B179)*('冬被-S级品'!$E$1:$AW$1=BY$1)*('冬被-S级品'!$E$2:$AW$10)),0)+IFERROR(SUMPRODUCT(('白止-S级品'!$A$2:$A$26=$B179)*('白止-S级品'!$D$1:$AV$1=BY$1)*('白止-S级品'!$D$2:$AV$26)),0)+IFERROR(SUMPRODUCT(('乐容-S级品'!$A$4:$A$32=$B179)*('乐容-S级品'!$L$3:$CA$3=BY$1)*('乐容-S级品'!$L$4:$CA$32)),0)</f>
      </c>
      <c r="BZ179" s="280">
        <f>IFERROR(SUMPRODUCT(('控温被PRO-S级品'!$B$2:$B$10=$B179)*('控温被PRO-S级品'!$E$1:$BE$1=BZ$1)*('控温被PRO-S级品'!$E$2:$BE$10)),0)+IFERROR(SUMPRODUCT(('冬被-S级品'!$B$2:$B$10=$B179)*('冬被-S级品'!$E$1:$AW$1=BZ$1)*('冬被-S级品'!$E$2:$AW$10)),0)+IFERROR(SUMPRODUCT(('白止-S级品'!$A$2:$A$26=$B179)*('白止-S级品'!$D$1:$AV$1=BZ$1)*('白止-S级品'!$D$2:$AV$26)),0)+IFERROR(SUMPRODUCT(('乐容-S级品'!$A$4:$A$32=$B179)*('乐容-S级品'!$L$3:$CA$3=BZ$1)*('乐容-S级品'!$L$4:$CA$32)),0)</f>
      </c>
      <c r="CA179" s="280">
        <f>IFERROR(SUMPRODUCT(('控温被PRO-S级品'!$B$2:$B$10=$B179)*('控温被PRO-S级品'!$E$1:$BE$1=CA$1)*('控温被PRO-S级品'!$E$2:$BE$10)),0)+IFERROR(SUMPRODUCT(('冬被-S级品'!$B$2:$B$10=$B179)*('冬被-S级品'!$E$1:$AW$1=CA$1)*('冬被-S级品'!$E$2:$AW$10)),0)+IFERROR(SUMPRODUCT(('白止-S级品'!$A$2:$A$26=$B179)*('白止-S级品'!$D$1:$AV$1=CA$1)*('白止-S级品'!$D$2:$AV$26)),0)+IFERROR(SUMPRODUCT(('乐容-S级品'!$A$4:$A$32=$B179)*('乐容-S级品'!$L$3:$CA$3=CA$1)*('乐容-S级品'!$L$4:$CA$32)),0)</f>
      </c>
      <c r="CB179" s="280">
        <f>IFERROR(SUMPRODUCT(('控温被PRO-S级品'!$B$2:$B$10=$B179)*('控温被PRO-S级品'!$E$1:$BE$1=CB$1)*('控温被PRO-S级品'!$E$2:$BE$10)),0)+IFERROR(SUMPRODUCT(('冬被-S级品'!$B$2:$B$10=$B179)*('冬被-S级品'!$E$1:$AW$1=CB$1)*('冬被-S级品'!$E$2:$AW$10)),0)+IFERROR(SUMPRODUCT(('白止-S级品'!$A$2:$A$26=$B179)*('白止-S级品'!$D$1:$AV$1=CB$1)*('白止-S级品'!$D$2:$AV$26)),0)+IFERROR(SUMPRODUCT(('乐容-S级品'!$A$4:$A$32=$B179)*('乐容-S级品'!$L$3:$CA$3=CB$1)*('乐容-S级品'!$L$4:$CA$32)),0)</f>
      </c>
      <c r="CC179" s="280">
        <f>IFERROR(SUMPRODUCT(('控温被PRO-S级品'!$B$2:$B$10=$B179)*('控温被PRO-S级品'!$E$1:$BE$1=CC$1)*('控温被PRO-S级品'!$E$2:$BE$10)),0)+IFERROR(SUMPRODUCT(('冬被-S级品'!$B$2:$B$10=$B179)*('冬被-S级品'!$E$1:$AW$1=CC$1)*('冬被-S级品'!$E$2:$AW$10)),0)+IFERROR(SUMPRODUCT(('白止-S级品'!$A$2:$A$26=$B179)*('白止-S级品'!$D$1:$AV$1=CC$1)*('白止-S级品'!$D$2:$AV$26)),0)+IFERROR(SUMPRODUCT(('乐容-S级品'!$A$4:$A$32=$B179)*('乐容-S级品'!$L$3:$CA$3=CC$1)*('乐容-S级品'!$L$4:$CA$32)),0)</f>
      </c>
      <c r="CD179" s="280">
        <f>IFERROR(SUMPRODUCT(('控温被PRO-S级品'!$B$2:$B$10=$B179)*('控温被PRO-S级品'!$E$1:$BE$1=CD$1)*('控温被PRO-S级品'!$E$2:$BE$10)),0)+IFERROR(SUMPRODUCT(('冬被-S级品'!$B$2:$B$10=$B179)*('冬被-S级品'!$E$1:$AW$1=CD$1)*('冬被-S级品'!$E$2:$AW$10)),0)+IFERROR(SUMPRODUCT(('白止-S级品'!$A$2:$A$26=$B179)*('白止-S级品'!$D$1:$AV$1=CD$1)*('白止-S级品'!$D$2:$AV$26)),0)+IFERROR(SUMPRODUCT(('乐容-S级品'!$A$4:$A$32=$B179)*('乐容-S级品'!$L$3:$CA$3=CD$1)*('乐容-S级品'!$L$4:$CA$32)),0)</f>
      </c>
      <c r="CE179" s="280">
        <f>IFERROR(SUMPRODUCT(('控温被PRO-S级品'!$B$2:$B$10=$B179)*('控温被PRO-S级品'!$E$1:$BE$1=CE$1)*('控温被PRO-S级品'!$E$2:$BE$10)),0)+IFERROR(SUMPRODUCT(('冬被-S级品'!$B$2:$B$10=$B179)*('冬被-S级品'!$E$1:$AW$1=CE$1)*('冬被-S级品'!$E$2:$AW$10)),0)+IFERROR(SUMPRODUCT(('白止-S级品'!$A$2:$A$26=$B179)*('白止-S级品'!$D$1:$AV$1=CE$1)*('白止-S级品'!$D$2:$AV$26)),0)+IFERROR(SUMPRODUCT(('乐容-S级品'!$A$4:$A$32=$B179)*('乐容-S级品'!$L$3:$CA$3=CE$1)*('乐容-S级品'!$L$4:$CA$32)),0)</f>
      </c>
      <c r="CF179" s="280">
        <f>IFERROR(SUMPRODUCT(('控温被PRO-S级品'!$B$2:$B$10=$B179)*('控温被PRO-S级品'!$E$1:$BE$1=CF$1)*('控温被PRO-S级品'!$E$2:$BE$10)),0)+IFERROR(SUMPRODUCT(('冬被-S级品'!$B$2:$B$10=$B179)*('冬被-S级品'!$E$1:$AW$1=CF$1)*('冬被-S级品'!$E$2:$AW$10)),0)+IFERROR(SUMPRODUCT(('白止-S级品'!$A$2:$A$26=$B179)*('白止-S级品'!$D$1:$AV$1=CF$1)*('白止-S级品'!$D$2:$AV$26)),0)+IFERROR(SUMPRODUCT(('乐容-S级品'!$A$4:$A$32=$B179)*('乐容-S级品'!$L$3:$CA$3=CF$1)*('乐容-S级品'!$L$4:$CA$32)),0)</f>
      </c>
      <c r="CG179" s="280">
        <f>IFERROR(SUMPRODUCT(('控温被PRO-S级品'!$B$2:$B$10=$B179)*('控温被PRO-S级品'!$E$1:$BE$1=CG$1)*('控温被PRO-S级品'!$E$2:$BE$10)),0)+IFERROR(SUMPRODUCT(('冬被-S级品'!$B$2:$B$10=$B179)*('冬被-S级品'!$E$1:$AW$1=CG$1)*('冬被-S级品'!$E$2:$AW$10)),0)+IFERROR(SUMPRODUCT(('白止-S级品'!$A$2:$A$26=$B179)*('白止-S级品'!$D$1:$AV$1=CG$1)*('白止-S级品'!$D$2:$AV$26)),0)+IFERROR(SUMPRODUCT(('乐容-S级品'!$A$4:$A$32=$B179)*('乐容-S级品'!$L$3:$CA$3=CG$1)*('乐容-S级品'!$L$4:$CA$32)),0)</f>
      </c>
      <c r="CH179" s="280">
        <f>IFERROR(SUMPRODUCT(('控温被PRO-S级品'!$B$2:$B$10=$B179)*('控温被PRO-S级品'!$E$1:$BE$1=CH$1)*('控温被PRO-S级品'!$E$2:$BE$10)),0)+IFERROR(SUMPRODUCT(('冬被-S级品'!$B$2:$B$10=$B179)*('冬被-S级品'!$E$1:$AW$1=CH$1)*('冬被-S级品'!$E$2:$AW$10)),0)+IFERROR(SUMPRODUCT(('白止-S级品'!$A$2:$A$26=$B179)*('白止-S级品'!$D$1:$AV$1=CH$1)*('白止-S级品'!$D$2:$AV$26)),0)+IFERROR(SUMPRODUCT(('乐容-S级品'!$A$4:$A$32=$B179)*('乐容-S级品'!$L$3:$CA$3=CH$1)*('乐容-S级品'!$L$4:$CA$32)),0)</f>
      </c>
      <c r="CI179" s="280">
        <f>IFERROR(SUMPRODUCT(('控温被PRO-S级品'!$B$2:$B$10=$B179)*('控温被PRO-S级品'!$E$1:$BE$1=CI$1)*('控温被PRO-S级品'!$E$2:$BE$10)),0)+IFERROR(SUMPRODUCT(('冬被-S级品'!$B$2:$B$10=$B179)*('冬被-S级品'!$E$1:$AW$1=CI$1)*('冬被-S级品'!$E$2:$AW$10)),0)+IFERROR(SUMPRODUCT(('白止-S级品'!$A$2:$A$26=$B179)*('白止-S级品'!$D$1:$AV$1=CI$1)*('白止-S级品'!$D$2:$AV$26)),0)+IFERROR(SUMPRODUCT(('乐容-S级品'!$A$4:$A$32=$B179)*('乐容-S级品'!$L$3:$CA$3=CI$1)*('乐容-S级品'!$L$4:$CA$32)),0)</f>
      </c>
      <c r="CJ179" s="280">
        <f>IFERROR(SUMPRODUCT(('控温被PRO-S级品'!$B$2:$B$10=$B179)*('控温被PRO-S级品'!$E$1:$BE$1=CJ$1)*('控温被PRO-S级品'!$E$2:$BE$10)),0)+IFERROR(SUMPRODUCT(('冬被-S级品'!$B$2:$B$10=$B179)*('冬被-S级品'!$E$1:$AW$1=CJ$1)*('冬被-S级品'!$E$2:$AW$10)),0)+IFERROR(SUMPRODUCT(('白止-S级品'!$A$2:$A$26=$B179)*('白止-S级品'!$D$1:$AV$1=CJ$1)*('白止-S级品'!$D$2:$AV$26)),0)+IFERROR(SUMPRODUCT(('乐容-S级品'!$A$4:$A$32=$B179)*('乐容-S级品'!$L$3:$CA$3=CJ$1)*('乐容-S级品'!$L$4:$CA$32)),0)</f>
      </c>
      <c r="CK179" s="280">
        <f>IFERROR(SUMPRODUCT(('控温被PRO-S级品'!$B$2:$B$10=$B179)*('控温被PRO-S级品'!$E$1:$BE$1=CK$1)*('控温被PRO-S级品'!$E$2:$BE$10)),0)+IFERROR(SUMPRODUCT(('冬被-S级品'!$B$2:$B$10=$B179)*('冬被-S级品'!$E$1:$AW$1=CK$1)*('冬被-S级品'!$E$2:$AW$10)),0)+IFERROR(SUMPRODUCT(('白止-S级品'!$A$2:$A$26=$B179)*('白止-S级品'!$D$1:$AV$1=CK$1)*('白止-S级品'!$D$2:$AV$26)),0)+IFERROR(SUMPRODUCT(('乐容-S级品'!$A$4:$A$32=$B179)*('乐容-S级品'!$L$3:$CA$3=CK$1)*('乐容-S级品'!$L$4:$CA$32)),0)</f>
      </c>
      <c r="CL179" s="280">
        <f>IFERROR(SUMPRODUCT(('控温被PRO-S级品'!$B$2:$B$10=$B179)*('控温被PRO-S级品'!$E$1:$BE$1=CL$1)*('控温被PRO-S级品'!$E$2:$BE$10)),0)+IFERROR(SUMPRODUCT(('冬被-S级品'!$B$2:$B$10=$B179)*('冬被-S级品'!$E$1:$AW$1=CL$1)*('冬被-S级品'!$E$2:$AW$10)),0)+IFERROR(SUMPRODUCT(('白止-S级品'!$A$2:$A$26=$B179)*('白止-S级品'!$D$1:$AV$1=CL$1)*('白止-S级品'!$D$2:$AV$26)),0)+IFERROR(SUMPRODUCT(('乐容-S级品'!$A$4:$A$32=$B179)*('乐容-S级品'!$L$3:$CA$3=CL$1)*('乐容-S级品'!$L$4:$CA$32)),0)</f>
      </c>
      <c r="CM179" s="280">
        <f>IFERROR(SUMPRODUCT(('控温被PRO-S级品'!$B$2:$B$10=$B179)*('控温被PRO-S级品'!$E$1:$BE$1=CM$1)*('控温被PRO-S级品'!$E$2:$BE$10)),0)+IFERROR(SUMPRODUCT(('冬被-S级品'!$B$2:$B$10=$B179)*('冬被-S级品'!$E$1:$AW$1=CM$1)*('冬被-S级品'!$E$2:$AW$10)),0)+IFERROR(SUMPRODUCT(('白止-S级品'!$A$2:$A$26=$B179)*('白止-S级品'!$D$1:$AV$1=CM$1)*('白止-S级品'!$D$2:$AV$26)),0)+IFERROR(SUMPRODUCT(('乐容-S级品'!$A$4:$A$32=$B179)*('乐容-S级品'!$L$3:$CA$3=CM$1)*('乐容-S级品'!$L$4:$CA$32)),0)</f>
      </c>
      <c r="CN179" s="280">
        <f>IFERROR(SUMPRODUCT(('控温被PRO-S级品'!$B$2:$B$10=$B179)*('控温被PRO-S级品'!$E$1:$BE$1=CN$1)*('控温被PRO-S级品'!$E$2:$BE$10)),0)+IFERROR(SUMPRODUCT(('冬被-S级品'!$B$2:$B$10=$B179)*('冬被-S级品'!$E$1:$AW$1=CN$1)*('冬被-S级品'!$E$2:$AW$10)),0)+IFERROR(SUMPRODUCT(('白止-S级品'!$A$2:$A$26=$B179)*('白止-S级品'!$D$1:$AV$1=CN$1)*('白止-S级品'!$D$2:$AV$26)),0)+IFERROR(SUMPRODUCT(('乐容-S级品'!$A$4:$A$32=$B179)*('乐容-S级品'!$L$3:$CA$3=CN$1)*('乐容-S级品'!$L$4:$CA$32)),0)</f>
      </c>
      <c r="CO179" s="280">
        <f>IFERROR(SUMPRODUCT(('控温被PRO-S级品'!$B$2:$B$10=$B179)*('控温被PRO-S级品'!$E$1:$BE$1=CO$1)*('控温被PRO-S级品'!$E$2:$BE$10)),0)+IFERROR(SUMPRODUCT(('冬被-S级品'!$B$2:$B$10=$B179)*('冬被-S级品'!$E$1:$AW$1=CO$1)*('冬被-S级品'!$E$2:$AW$10)),0)+IFERROR(SUMPRODUCT(('白止-S级品'!$A$2:$A$26=$B179)*('白止-S级品'!$D$1:$AV$1=CO$1)*('白止-S级品'!$D$2:$AV$26)),0)+IFERROR(SUMPRODUCT(('乐容-S级品'!$A$4:$A$32=$B179)*('乐容-S级品'!$L$3:$CA$3=CO$1)*('乐容-S级品'!$L$4:$CA$32)),0)</f>
      </c>
      <c r="CP179" s="280">
        <f>IFERROR(SUMPRODUCT(('控温被PRO-S级品'!$B$2:$B$10=$B179)*('控温被PRO-S级品'!$E$1:$BE$1=CP$1)*('控温被PRO-S级品'!$E$2:$BE$10)),0)+IFERROR(SUMPRODUCT(('冬被-S级品'!$B$2:$B$10=$B179)*('冬被-S级品'!$E$1:$AW$1=CP$1)*('冬被-S级品'!$E$2:$AW$10)),0)+IFERROR(SUMPRODUCT(('白止-S级品'!$A$2:$A$26=$B179)*('白止-S级品'!$D$1:$AV$1=CP$1)*('白止-S级品'!$D$2:$AV$26)),0)+IFERROR(SUMPRODUCT(('乐容-S级品'!$A$4:$A$32=$B179)*('乐容-S级品'!$L$3:$CA$3=CP$1)*('乐容-S级品'!$L$4:$CA$32)),0)</f>
      </c>
      <c r="CQ179" s="280">
        <f>IFERROR(SUMPRODUCT(('控温被PRO-S级品'!$B$2:$B$10=$B179)*('控温被PRO-S级品'!$E$1:$BE$1=CQ$1)*('控温被PRO-S级品'!$E$2:$BE$10)),0)+IFERROR(SUMPRODUCT(('冬被-S级品'!$B$2:$B$10=$B179)*('冬被-S级品'!$E$1:$AW$1=CQ$1)*('冬被-S级品'!$E$2:$AW$10)),0)+IFERROR(SUMPRODUCT(('白止-S级品'!$A$2:$A$26=$B179)*('白止-S级品'!$D$1:$AV$1=CQ$1)*('白止-S级品'!$D$2:$AV$26)),0)+IFERROR(SUMPRODUCT(('乐容-S级品'!$A$4:$A$32=$B179)*('乐容-S级品'!$L$3:$CA$3=CQ$1)*('乐容-S级品'!$L$4:$CA$32)),0)</f>
      </c>
      <c r="CR179" s="280">
        <f>IFERROR(SUMPRODUCT(('控温被PRO-S级品'!$B$2:$B$10=$B179)*('控温被PRO-S级品'!$E$1:$BE$1=CR$1)*('控温被PRO-S级品'!$E$2:$BE$10)),0)+IFERROR(SUMPRODUCT(('冬被-S级品'!$B$2:$B$10=$B179)*('冬被-S级品'!$E$1:$AW$1=CR$1)*('冬被-S级品'!$E$2:$AW$10)),0)+IFERROR(SUMPRODUCT(('白止-S级品'!$A$2:$A$26=$B179)*('白止-S级品'!$D$1:$AV$1=CR$1)*('白止-S级品'!$D$2:$AV$26)),0)+IFERROR(SUMPRODUCT(('乐容-S级品'!$A$4:$A$32=$B179)*('乐容-S级品'!$L$3:$CA$3=CR$1)*('乐容-S级品'!$L$4:$CA$32)),0)</f>
      </c>
      <c r="CS179" s="280">
        <f>IFERROR(SUMPRODUCT(('控温被PRO-S级品'!$B$2:$B$10=$B179)*('控温被PRO-S级品'!$E$1:$BE$1=CS$1)*('控温被PRO-S级品'!$E$2:$BE$10)),0)+IFERROR(SUMPRODUCT(('冬被-S级品'!$B$2:$B$10=$B179)*('冬被-S级品'!$E$1:$AW$1=CS$1)*('冬被-S级品'!$E$2:$AW$10)),0)+IFERROR(SUMPRODUCT(('白止-S级品'!$A$2:$A$26=$B179)*('白止-S级品'!$D$1:$AV$1=CS$1)*('白止-S级品'!$D$2:$AV$26)),0)+IFERROR(SUMPRODUCT(('乐容-S级品'!$A$4:$A$32=$B179)*('乐容-S级品'!$L$3:$CA$3=CS$1)*('乐容-S级品'!$L$4:$CA$32)),0)</f>
      </c>
      <c r="CT179" s="280">
        <f>IFERROR(SUMPRODUCT(('控温被PRO-S级品'!$B$2:$B$10=$B179)*('控温被PRO-S级品'!$E$1:$BE$1=CT$1)*('控温被PRO-S级品'!$E$2:$BE$10)),0)+IFERROR(SUMPRODUCT(('冬被-S级品'!$B$2:$B$10=$B179)*('冬被-S级品'!$E$1:$AW$1=CT$1)*('冬被-S级品'!$E$2:$AW$10)),0)+IFERROR(SUMPRODUCT(('白止-S级品'!$A$2:$A$26=$B179)*('白止-S级品'!$D$1:$AV$1=CT$1)*('白止-S级品'!$D$2:$AV$26)),0)+IFERROR(SUMPRODUCT(('乐容-S级品'!$A$4:$A$32=$B179)*('乐容-S级品'!$L$3:$CA$3=CT$1)*('乐容-S级品'!$L$4:$CA$32)),0)</f>
      </c>
      <c r="CU179" s="280">
        <f>IFERROR(SUMPRODUCT(('控温被PRO-S级品'!$B$2:$B$10=$B179)*('控温被PRO-S级品'!$E$1:$BE$1=CU$1)*('控温被PRO-S级品'!$E$2:$BE$10)),0)+IFERROR(SUMPRODUCT(('冬被-S级品'!$B$2:$B$10=$B179)*('冬被-S级品'!$E$1:$AW$1=CU$1)*('冬被-S级品'!$E$2:$AW$10)),0)+IFERROR(SUMPRODUCT(('白止-S级品'!$A$2:$A$26=$B179)*('白止-S级品'!$D$1:$AV$1=CU$1)*('白止-S级品'!$D$2:$AV$26)),0)+IFERROR(SUMPRODUCT(('乐容-S级品'!$A$4:$A$32=$B179)*('乐容-S级品'!$L$3:$CA$3=CU$1)*('乐容-S级品'!$L$4:$CA$32)),0)</f>
      </c>
      <c r="CV179" s="280">
        <f>IFERROR(SUMPRODUCT(('控温被PRO-S级品'!$B$2:$B$10=$B179)*('控温被PRO-S级品'!$E$1:$BE$1=CV$1)*('控温被PRO-S级品'!$E$2:$BE$10)),0)+IFERROR(SUMPRODUCT(('冬被-S级品'!$B$2:$B$10=$B179)*('冬被-S级品'!$E$1:$AW$1=CV$1)*('冬被-S级品'!$E$2:$AW$10)),0)+IFERROR(SUMPRODUCT(('白止-S级品'!$A$2:$A$26=$B179)*('白止-S级品'!$D$1:$AV$1=CV$1)*('白止-S级品'!$D$2:$AV$26)),0)+IFERROR(SUMPRODUCT(('乐容-S级品'!$A$4:$A$32=$B179)*('乐容-S级品'!$L$3:$CA$3=CV$1)*('乐容-S级品'!$L$4:$CA$32)),0)</f>
      </c>
      <c r="CW179" s="280">
        <f>IFERROR(SUMPRODUCT(('控温被PRO-S级品'!$B$2:$B$10=$B179)*('控温被PRO-S级品'!$E$1:$BE$1=CW$1)*('控温被PRO-S级品'!$E$2:$BE$10)),0)+IFERROR(SUMPRODUCT(('冬被-S级品'!$B$2:$B$10=$B179)*('冬被-S级品'!$E$1:$AW$1=CW$1)*('冬被-S级品'!$E$2:$AW$10)),0)+IFERROR(SUMPRODUCT(('白止-S级品'!$A$2:$A$26=$B179)*('白止-S级品'!$D$1:$AV$1=CW$1)*('白止-S级品'!$D$2:$AV$26)),0)+IFERROR(SUMPRODUCT(('乐容-S级品'!$A$4:$A$32=$B179)*('乐容-S级品'!$L$3:$CA$3=CW$1)*('乐容-S级品'!$L$4:$CA$32)),0)</f>
      </c>
      <c r="CX179" s="280">
        <f>IFERROR(SUMPRODUCT(('控温被PRO-S级品'!$B$2:$B$10=$B179)*('控温被PRO-S级品'!$E$1:$BE$1=CX$1)*('控温被PRO-S级品'!$E$2:$BE$10)),0)+IFERROR(SUMPRODUCT(('冬被-S级品'!$B$2:$B$10=$B179)*('冬被-S级品'!$E$1:$AW$1=CX$1)*('冬被-S级品'!$E$2:$AW$10)),0)+IFERROR(SUMPRODUCT(('白止-S级品'!$A$2:$A$26=$B179)*('白止-S级品'!$D$1:$AV$1=CX$1)*('白止-S级品'!$D$2:$AV$26)),0)+IFERROR(SUMPRODUCT(('乐容-S级品'!$A$4:$A$32=$B179)*('乐容-S级品'!$L$3:$CA$3=CX$1)*('乐容-S级品'!$L$4:$CA$32)),0)</f>
      </c>
      <c r="CY179" s="280">
        <f>IFERROR(SUMPRODUCT(('控温被PRO-S级品'!$B$2:$B$10=$B179)*('控温被PRO-S级品'!$E$1:$BE$1=CY$1)*('控温被PRO-S级品'!$E$2:$BE$10)),0)+IFERROR(SUMPRODUCT(('冬被-S级品'!$B$2:$B$10=$B179)*('冬被-S级品'!$E$1:$AW$1=CY$1)*('冬被-S级品'!$E$2:$AW$10)),0)+IFERROR(SUMPRODUCT(('白止-S级品'!$A$2:$A$26=$B179)*('白止-S级品'!$D$1:$AV$1=CY$1)*('白止-S级品'!$D$2:$AV$26)),0)+IFERROR(SUMPRODUCT(('乐容-S级品'!$A$4:$A$32=$B179)*('乐容-S级品'!$L$3:$CA$3=CY$1)*('乐容-S级品'!$L$4:$CA$32)),0)</f>
      </c>
      <c r="CZ179" s="280">
        <f>IFERROR(SUMPRODUCT(('控温被PRO-S级品'!$B$2:$B$10=$B179)*('控温被PRO-S级品'!$E$1:$BE$1=CZ$1)*('控温被PRO-S级品'!$E$2:$BE$10)),0)+IFERROR(SUMPRODUCT(('冬被-S级品'!$B$2:$B$10=$B179)*('冬被-S级品'!$E$1:$AW$1=CZ$1)*('冬被-S级品'!$E$2:$AW$10)),0)+IFERROR(SUMPRODUCT(('白止-S级品'!$A$2:$A$26=$B179)*('白止-S级品'!$D$1:$AV$1=CZ$1)*('白止-S级品'!$D$2:$AV$26)),0)+IFERROR(SUMPRODUCT(('乐容-S级品'!$A$4:$A$32=$B179)*('乐容-S级品'!$L$3:$CA$3=CZ$1)*('乐容-S级品'!$L$4:$CA$32)),0)</f>
      </c>
      <c r="DA179" s="280">
        <f>IFERROR(SUMPRODUCT(('控温被PRO-S级品'!$B$2:$B$10=$B179)*('控温被PRO-S级品'!$E$1:$BE$1=DA$1)*('控温被PRO-S级品'!$E$2:$BE$10)),0)+IFERROR(SUMPRODUCT(('冬被-S级品'!$B$2:$B$10=$B179)*('冬被-S级品'!$E$1:$AW$1=DA$1)*('冬被-S级品'!$E$2:$AW$10)),0)+IFERROR(SUMPRODUCT(('白止-S级品'!$A$2:$A$26=$B179)*('白止-S级品'!$D$1:$AV$1=DA$1)*('白止-S级品'!$D$2:$AV$26)),0)+IFERROR(SUMPRODUCT(('乐容-S级品'!$A$4:$A$32=$B179)*('乐容-S级品'!$L$3:$CA$3=DA$1)*('乐容-S级品'!$L$4:$CA$32)),0)</f>
      </c>
      <c r="DB179" s="280">
        <f>IFERROR(SUMPRODUCT(('控温被PRO-S级品'!$B$2:$B$10=$B179)*('控温被PRO-S级品'!$E$1:$BE$1=DB$1)*('控温被PRO-S级品'!$E$2:$BE$10)),0)+IFERROR(SUMPRODUCT(('冬被-S级品'!$B$2:$B$10=$B179)*('冬被-S级品'!$E$1:$AW$1=DB$1)*('冬被-S级品'!$E$2:$AW$10)),0)+IFERROR(SUMPRODUCT(('白止-S级品'!$A$2:$A$26=$B179)*('白止-S级品'!$D$1:$AV$1=DB$1)*('白止-S级品'!$D$2:$AV$26)),0)+IFERROR(SUMPRODUCT(('乐容-S级品'!$A$4:$A$32=$B179)*('乐容-S级品'!$L$3:$CA$3=DB$1)*('乐容-S级品'!$L$4:$CA$32)),0)</f>
      </c>
      <c r="DC179" s="280">
        <f>IFERROR(SUMPRODUCT(('控温被PRO-S级品'!$B$2:$B$10=$B179)*('控温被PRO-S级品'!$E$1:$BE$1=DC$1)*('控温被PRO-S级品'!$E$2:$BE$10)),0)+IFERROR(SUMPRODUCT(('冬被-S级品'!$B$2:$B$10=$B179)*('冬被-S级品'!$E$1:$AW$1=DC$1)*('冬被-S级品'!$E$2:$AW$10)),0)+IFERROR(SUMPRODUCT(('白止-S级品'!$A$2:$A$26=$B179)*('白止-S级品'!$D$1:$AV$1=DC$1)*('白止-S级品'!$D$2:$AV$26)),0)+IFERROR(SUMPRODUCT(('乐容-S级品'!$A$4:$A$32=$B179)*('乐容-S级品'!$L$3:$CA$3=DC$1)*('乐容-S级品'!$L$4:$CA$32)),0)</f>
      </c>
      <c r="DD179" s="280">
        <f>IFERROR(SUMPRODUCT(('控温被PRO-S级品'!$B$2:$B$10=$B179)*('控温被PRO-S级品'!$E$1:$BE$1=DD$1)*('控温被PRO-S级品'!$E$2:$BE$10)),0)+IFERROR(SUMPRODUCT(('冬被-S级品'!$B$2:$B$10=$B179)*('冬被-S级品'!$E$1:$AW$1=DD$1)*('冬被-S级品'!$E$2:$AW$10)),0)+IFERROR(SUMPRODUCT(('白止-S级品'!$A$2:$A$26=$B179)*('白止-S级品'!$D$1:$AV$1=DD$1)*('白止-S级品'!$D$2:$AV$26)),0)+IFERROR(SUMPRODUCT(('乐容-S级品'!$A$4:$A$32=$B179)*('乐容-S级品'!$L$3:$CA$3=DD$1)*('乐容-S级品'!$L$4:$CA$32)),0)</f>
      </c>
      <c r="DE179" s="280">
        <f>IFERROR(SUMPRODUCT(('控温被PRO-S级品'!$B$2:$B$10=$B179)*('控温被PRO-S级品'!$E$1:$BE$1=DE$1)*('控温被PRO-S级品'!$E$2:$BE$10)),0)+IFERROR(SUMPRODUCT(('冬被-S级品'!$B$2:$B$10=$B179)*('冬被-S级品'!$E$1:$AW$1=DE$1)*('冬被-S级品'!$E$2:$AW$10)),0)+IFERROR(SUMPRODUCT(('白止-S级品'!$A$2:$A$26=$B179)*('白止-S级品'!$D$1:$AV$1=DE$1)*('白止-S级品'!$D$2:$AV$26)),0)+IFERROR(SUMPRODUCT(('乐容-S级品'!$A$4:$A$32=$B179)*('乐容-S级品'!$L$3:$CA$3=DE$1)*('乐容-S级品'!$L$4:$CA$32)),0)</f>
      </c>
      <c r="DF179" s="280">
        <f>IFERROR(SUMPRODUCT(('控温被PRO-S级品'!$B$2:$B$10=$B179)*('控温被PRO-S级品'!$E$1:$BE$1=DF$1)*('控温被PRO-S级品'!$E$2:$BE$10)),0)+IFERROR(SUMPRODUCT(('冬被-S级品'!$B$2:$B$10=$B179)*('冬被-S级品'!$E$1:$AW$1=DF$1)*('冬被-S级品'!$E$2:$AW$10)),0)+IFERROR(SUMPRODUCT(('白止-S级品'!$A$2:$A$26=$B179)*('白止-S级品'!$D$1:$AV$1=DF$1)*('白止-S级品'!$D$2:$AV$26)),0)+IFERROR(SUMPRODUCT(('乐容-S级品'!$A$4:$A$32=$B179)*('乐容-S级品'!$L$3:$CA$3=DF$1)*('乐容-S级品'!$L$4:$CA$32)),0)</f>
      </c>
      <c r="DG179" s="280">
        <f>IFERROR(SUMPRODUCT(('控温被PRO-S级品'!$B$2:$B$10=$B179)*('控温被PRO-S级品'!$E$1:$BE$1=DG$1)*('控温被PRO-S级品'!$E$2:$BE$10)),0)+IFERROR(SUMPRODUCT(('冬被-S级品'!$B$2:$B$10=$B179)*('冬被-S级品'!$E$1:$AW$1=DG$1)*('冬被-S级品'!$E$2:$AW$10)),0)+IFERROR(SUMPRODUCT(('白止-S级品'!$A$2:$A$26=$B179)*('白止-S级品'!$D$1:$AV$1=DG$1)*('白止-S级品'!$D$2:$AV$26)),0)+IFERROR(SUMPRODUCT(('乐容-S级品'!$A$4:$A$32=$B179)*('乐容-S级品'!$L$3:$CA$3=DG$1)*('乐容-S级品'!$L$4:$CA$32)),0)</f>
      </c>
      <c r="DH179" s="280">
        <f>IFERROR(SUMPRODUCT(('控温被PRO-S级品'!$B$2:$B$10=$B179)*('控温被PRO-S级品'!$E$1:$BE$1=DH$1)*('控温被PRO-S级品'!$E$2:$BE$10)),0)+IFERROR(SUMPRODUCT(('冬被-S级品'!$B$2:$B$10=$B179)*('冬被-S级品'!$E$1:$AW$1=DH$1)*('冬被-S级品'!$E$2:$AW$10)),0)+IFERROR(SUMPRODUCT(('白止-S级品'!$A$2:$A$26=$B179)*('白止-S级品'!$D$1:$AV$1=DH$1)*('白止-S级品'!$D$2:$AV$26)),0)+IFERROR(SUMPRODUCT(('乐容-S级品'!$A$4:$A$32=$B179)*('乐容-S级品'!$L$3:$CA$3=DH$1)*('乐容-S级品'!$L$4:$CA$32)),0)</f>
      </c>
      <c r="DI179" s="280">
        <f>IFERROR(SUMPRODUCT(('控温被PRO-S级品'!$B$2:$B$10=$B179)*('控温被PRO-S级品'!$E$1:$BE$1=DI$1)*('控温被PRO-S级品'!$E$2:$BE$10)),0)+IFERROR(SUMPRODUCT(('冬被-S级品'!$B$2:$B$10=$B179)*('冬被-S级品'!$E$1:$AW$1=DI$1)*('冬被-S级品'!$E$2:$AW$10)),0)+IFERROR(SUMPRODUCT(('白止-S级品'!$A$2:$A$26=$B179)*('白止-S级品'!$D$1:$AV$1=DI$1)*('白止-S级品'!$D$2:$AV$26)),0)+IFERROR(SUMPRODUCT(('乐容-S级品'!$A$4:$A$32=$B179)*('乐容-S级品'!$L$3:$CA$3=DI$1)*('乐容-S级品'!$L$4:$CA$32)),0)</f>
      </c>
      <c r="DJ179" s="280">
        <f>IFERROR(SUMPRODUCT(('控温被PRO-S级品'!$B$2:$B$10=$B179)*('控温被PRO-S级品'!$E$1:$BE$1=DJ$1)*('控温被PRO-S级品'!$E$2:$BE$10)),0)+IFERROR(SUMPRODUCT(('冬被-S级品'!$B$2:$B$10=$B179)*('冬被-S级品'!$E$1:$AW$1=DJ$1)*('冬被-S级品'!$E$2:$AW$10)),0)+IFERROR(SUMPRODUCT(('白止-S级品'!$A$2:$A$26=$B179)*('白止-S级品'!$D$1:$AV$1=DJ$1)*('白止-S级品'!$D$2:$AV$26)),0)+IFERROR(SUMPRODUCT(('乐容-S级品'!$A$4:$A$32=$B179)*('乐容-S级品'!$L$3:$CA$3=DJ$1)*('乐容-S级品'!$L$4:$CA$32)),0)</f>
      </c>
      <c r="DK179" s="280"/>
      <c r="DL179" s="280"/>
      <c r="DM179" s="280"/>
      <c r="DN179" s="280"/>
      <c r="DO179" s="280"/>
      <c r="DP179" s="280"/>
      <c r="DQ179" s="280"/>
      <c r="DR179" s="280"/>
      <c r="DS179" s="280"/>
      <c r="DT179" s="280"/>
      <c r="DU179" s="280"/>
      <c r="DV179" s="280"/>
      <c r="DW179" s="280">
        <f>VLOOKUP(B179,'系统编码规格'!A:C,3,FALSE)</f>
      </c>
      <c r="DX179" s="280"/>
      <c r="DY179" s="280"/>
      <c r="DZ179" s="280"/>
      <c r="EA179" s="280"/>
      <c r="EB179" s="280"/>
      <c r="EC179" s="280"/>
      <c r="ED179" s="280"/>
      <c r="EE179" s="280"/>
      <c r="EF179" s="280"/>
      <c r="EG179" s="280"/>
      <c r="EH179" s="280"/>
      <c r="EI179" s="280"/>
      <c r="EJ179" s="280"/>
      <c r="EK179" s="280"/>
      <c r="EL179" s="280"/>
      <c r="EM179" s="280"/>
      <c r="EN179" s="280"/>
      <c r="EO179" s="280"/>
      <c r="EP179" s="280"/>
      <c r="EQ179" s="280"/>
      <c r="ER179" s="280"/>
      <c r="ES179" s="280"/>
      <c r="ET179" s="280"/>
      <c r="EU179" s="280"/>
      <c r="EV179" s="280"/>
      <c r="EW179" s="280"/>
      <c r="EX179" s="280"/>
      <c r="EY179" s="280"/>
      <c r="EZ179" s="280"/>
      <c r="FA179" s="280"/>
      <c r="FB179" s="280"/>
      <c r="FC179" s="280"/>
      <c r="FD179" s="280"/>
      <c r="FE179" s="280"/>
      <c r="FF179" s="280"/>
      <c r="FG179" s="280"/>
      <c r="FH179" s="280"/>
      <c r="FI179" s="280"/>
      <c r="FJ179" s="280"/>
      <c r="FK179" s="280"/>
      <c r="FL179" s="280"/>
      <c r="FM179" s="280"/>
      <c r="FN179" s="280"/>
      <c r="FO179" s="280"/>
      <c r="FP179" s="280"/>
      <c r="FQ179" s="280"/>
      <c r="FR179" s="280"/>
      <c r="FS179" s="280"/>
      <c r="FT179" s="280"/>
      <c r="FU179" s="280"/>
      <c r="FV179" s="280"/>
      <c r="FW179" s="280"/>
      <c r="FX179" s="280"/>
      <c r="FY179" s="280"/>
      <c r="FZ179" s="280"/>
      <c r="GA179" s="280"/>
      <c r="GB179" s="280"/>
      <c r="GC179" s="280"/>
      <c r="GD179" s="280"/>
      <c r="GE179" s="280"/>
      <c r="GF179" s="280"/>
      <c r="GG179" s="280"/>
      <c r="GH179" s="280"/>
      <c r="GI179" s="280"/>
      <c r="GJ179" s="280"/>
      <c r="GK179" s="280"/>
      <c r="GL179" s="280"/>
      <c r="GM179" s="280"/>
      <c r="GN179" s="280"/>
      <c r="GO179" s="280"/>
      <c r="GP179" s="280"/>
      <c r="GQ179" s="280"/>
      <c r="GR179" s="280"/>
      <c r="GS179" s="280"/>
      <c r="GT179" s="280"/>
      <c r="GU179" s="280"/>
      <c r="GV179" s="280"/>
    </row>
    <row r="180">
      <c r="A180" s="309" t="str">
        <v>白止</v>
      </c>
      <c r="B180" s="310" t="str">
        <v>0401100039-2</v>
      </c>
      <c r="C180" s="309" t="str">
        <v>亚朵星球 长绒棉浴巾加长款</v>
      </c>
      <c r="D180" s="309" t="str">
        <v>米色 80×160cm</v>
      </c>
      <c r="E180">
        <f>SUM(F180:GX180)</f>
      </c>
      <c r="F180" s="280">
        <f>IFERROR(SUMPRODUCT(('控温被PRO-S级品'!$B$2:$B$10=$B180)*('控温被PRO-S级品'!$E$1:$BE$1=F$1)*('控温被PRO-S级品'!$E$2:$BE$10)),0)+IFERROR(SUMPRODUCT(('冬被-S级品'!$B$2:$B$10=$B180)*('冬被-S级品'!$E$1:$AW$1=F$1)*('冬被-S级品'!$E$2:$AW$10)),0)+IFERROR(SUMPRODUCT(('白止-S级品'!$A$2:$A$26=$B180)*('白止-S级品'!$D$1:$AV$1=F$1)*('白止-S级品'!$D$2:$AV$26)),0)+IFERROR(SUMPRODUCT(('乐容-S级品'!$A$4:$A$32=$B180)*('乐容-S级品'!$L$3:$CA$3=F$1)*('乐容-S级品'!$L$4:$CA$32)),0)</f>
      </c>
      <c r="G180" s="280">
        <f>IFERROR(SUMPRODUCT(('控温被PRO-S级品'!$B$2:$B$10=$B180)*('控温被PRO-S级品'!$E$1:$BE$1=G$1)*('控温被PRO-S级品'!$E$2:$BE$10)),0)+IFERROR(SUMPRODUCT(('冬被-S级品'!$B$2:$B$10=$B180)*('冬被-S级品'!$E$1:$AW$1=G$1)*('冬被-S级品'!$E$2:$AW$10)),0)+IFERROR(SUMPRODUCT(('白止-S级品'!$A$2:$A$26=$B180)*('白止-S级品'!$D$1:$AV$1=G$1)*('白止-S级品'!$D$2:$AV$26)),0)+IFERROR(SUMPRODUCT(('乐容-S级品'!$A$4:$A$32=$B180)*('乐容-S级品'!$L$3:$CA$3=G$1)*('乐容-S级品'!$L$4:$CA$32)),0)</f>
      </c>
      <c r="H180" s="280">
        <f>IFERROR(SUMPRODUCT(('控温被PRO-S级品'!$B$2:$B$10=$B180)*('控温被PRO-S级品'!$E$1:$BE$1=H$1)*('控温被PRO-S级品'!$E$2:$BE$10)),0)+IFERROR(SUMPRODUCT(('冬被-S级品'!$B$2:$B$10=$B180)*('冬被-S级品'!$E$1:$AW$1=H$1)*('冬被-S级品'!$E$2:$AW$10)),0)+IFERROR(SUMPRODUCT(('白止-S级品'!$A$2:$A$26=$B180)*('白止-S级品'!$D$1:$AV$1=H$1)*('白止-S级品'!$D$2:$AV$26)),0)+IFERROR(SUMPRODUCT(('乐容-S级品'!$A$4:$A$32=$B180)*('乐容-S级品'!$L$3:$CA$3=H$1)*('乐容-S级品'!$L$4:$CA$32)),0)</f>
      </c>
      <c r="I180" s="280">
        <f>IFERROR(SUMPRODUCT(('控温被PRO-S级品'!$B$2:$B$10=$B180)*('控温被PRO-S级品'!$E$1:$BE$1=I$1)*('控温被PRO-S级品'!$E$2:$BE$10)),0)+IFERROR(SUMPRODUCT(('冬被-S级品'!$B$2:$B$10=$B180)*('冬被-S级品'!$E$1:$AW$1=I$1)*('冬被-S级品'!$E$2:$AW$10)),0)+IFERROR(SUMPRODUCT(('白止-S级品'!$A$2:$A$26=$B180)*('白止-S级品'!$D$1:$AV$1=I$1)*('白止-S级品'!$D$2:$AV$26)),0)+IFERROR(SUMPRODUCT(('乐容-S级品'!$A$4:$A$32=$B180)*('乐容-S级品'!$L$3:$CA$3=I$1)*('乐容-S级品'!$L$4:$CA$32)),0)</f>
      </c>
      <c r="J180" s="280">
        <f>IFERROR(SUMPRODUCT(('控温被PRO-S级品'!$B$2:$B$10=$B180)*('控温被PRO-S级品'!$E$1:$BE$1=J$1)*('控温被PRO-S级品'!$E$2:$BE$10)),0)+IFERROR(SUMPRODUCT(('冬被-S级品'!$B$2:$B$10=$B180)*('冬被-S级品'!$E$1:$AW$1=J$1)*('冬被-S级品'!$E$2:$AW$10)),0)+IFERROR(SUMPRODUCT(('白止-S级品'!$A$2:$A$26=$B180)*('白止-S级品'!$D$1:$AV$1=J$1)*('白止-S级品'!$D$2:$AV$26)),0)+IFERROR(SUMPRODUCT(('乐容-S级品'!$A$4:$A$32=$B180)*('乐容-S级品'!$L$3:$CA$3=J$1)*('乐容-S级品'!$L$4:$CA$32)),0)</f>
      </c>
      <c r="K180" s="280">
        <f>IFERROR(SUMPRODUCT(('控温被PRO-S级品'!$B$2:$B$10=$B180)*('控温被PRO-S级品'!$E$1:$BE$1=K$1)*('控温被PRO-S级品'!$E$2:$BE$10)),0)+IFERROR(SUMPRODUCT(('冬被-S级品'!$B$2:$B$10=$B180)*('冬被-S级品'!$E$1:$AW$1=K$1)*('冬被-S级品'!$E$2:$AW$10)),0)+IFERROR(SUMPRODUCT(('白止-S级品'!$A$2:$A$26=$B180)*('白止-S级品'!$D$1:$AV$1=K$1)*('白止-S级品'!$D$2:$AV$26)),0)+IFERROR(SUMPRODUCT(('乐容-S级品'!$A$4:$A$32=$B180)*('乐容-S级品'!$L$3:$CA$3=K$1)*('乐容-S级品'!$L$4:$CA$32)),0)</f>
      </c>
      <c r="L180" s="280">
        <f>IFERROR(SUMPRODUCT(('控温被PRO-S级品'!$B$2:$B$10=$B180)*('控温被PRO-S级品'!$E$1:$BE$1=L$1)*('控温被PRO-S级品'!$E$2:$BE$10)),0)+IFERROR(SUMPRODUCT(('冬被-S级品'!$B$2:$B$10=$B180)*('冬被-S级品'!$E$1:$AW$1=L$1)*('冬被-S级品'!$E$2:$AW$10)),0)+IFERROR(SUMPRODUCT(('白止-S级品'!$A$2:$A$26=$B180)*('白止-S级品'!$D$1:$AV$1=L$1)*('白止-S级品'!$D$2:$AV$26)),0)+IFERROR(SUMPRODUCT(('乐容-S级品'!$A$4:$A$32=$B180)*('乐容-S级品'!$L$3:$CA$3=L$1)*('乐容-S级品'!$L$4:$CA$32)),0)</f>
      </c>
      <c r="M180" s="280">
        <f>IFERROR(SUMPRODUCT(('控温被PRO-S级品'!$B$2:$B$10=$B180)*('控温被PRO-S级品'!$E$1:$BE$1=M$1)*('控温被PRO-S级品'!$E$2:$BE$10)),0)+IFERROR(SUMPRODUCT(('冬被-S级品'!$B$2:$B$10=$B180)*('冬被-S级品'!$E$1:$AW$1=M$1)*('冬被-S级品'!$E$2:$AW$10)),0)+IFERROR(SUMPRODUCT(('白止-S级品'!$A$2:$A$26=$B180)*('白止-S级品'!$D$1:$AV$1=M$1)*('白止-S级品'!$D$2:$AV$26)),0)+IFERROR(SUMPRODUCT(('乐容-S级品'!$A$4:$A$32=$B180)*('乐容-S级品'!$L$3:$CA$3=M$1)*('乐容-S级品'!$L$4:$CA$32)),0)</f>
      </c>
      <c r="N180" s="280">
        <f>IFERROR(SUMPRODUCT(('控温被PRO-S级品'!$B$2:$B$10=$B180)*('控温被PRO-S级品'!$E$1:$BE$1=N$1)*('控温被PRO-S级品'!$E$2:$BE$10)),0)+IFERROR(SUMPRODUCT(('冬被-S级品'!$B$2:$B$10=$B180)*('冬被-S级品'!$E$1:$AW$1=N$1)*('冬被-S级品'!$E$2:$AW$10)),0)+IFERROR(SUMPRODUCT(('白止-S级品'!$A$2:$A$26=$B180)*('白止-S级品'!$D$1:$AV$1=N$1)*('白止-S级品'!$D$2:$AV$26)),0)+IFERROR(SUMPRODUCT(('乐容-S级品'!$A$4:$A$32=$B180)*('乐容-S级品'!$L$3:$CA$3=N$1)*('乐容-S级品'!$L$4:$CA$32)),0)</f>
      </c>
      <c r="O180" s="280">
        <f>IFERROR(SUMPRODUCT(('控温被PRO-S级品'!$B$2:$B$10=$B180)*('控温被PRO-S级品'!$E$1:$BE$1=O$1)*('控温被PRO-S级品'!$E$2:$BE$10)),0)+IFERROR(SUMPRODUCT(('冬被-S级品'!$B$2:$B$10=$B180)*('冬被-S级品'!$E$1:$AW$1=O$1)*('冬被-S级品'!$E$2:$AW$10)),0)+IFERROR(SUMPRODUCT(('白止-S级品'!$A$2:$A$26=$B180)*('白止-S级品'!$D$1:$AV$1=O$1)*('白止-S级品'!$D$2:$AV$26)),0)+IFERROR(SUMPRODUCT(('乐容-S级品'!$A$4:$A$32=$B180)*('乐容-S级品'!$L$3:$CA$3=O$1)*('乐容-S级品'!$L$4:$CA$32)),0)</f>
      </c>
      <c r="P180" s="280">
        <f>IFERROR(SUMPRODUCT(('控温被PRO-S级品'!$B$2:$B$10=$B180)*('控温被PRO-S级品'!$E$1:$BE$1=P$1)*('控温被PRO-S级品'!$E$2:$BE$10)),0)+IFERROR(SUMPRODUCT(('冬被-S级品'!$B$2:$B$10=$B180)*('冬被-S级品'!$E$1:$AW$1=P$1)*('冬被-S级品'!$E$2:$AW$10)),0)+IFERROR(SUMPRODUCT(('白止-S级品'!$A$2:$A$26=$B180)*('白止-S级品'!$D$1:$AV$1=P$1)*('白止-S级品'!$D$2:$AV$26)),0)+IFERROR(SUMPRODUCT(('乐容-S级品'!$A$4:$A$32=$B180)*('乐容-S级品'!$L$3:$CA$3=P$1)*('乐容-S级品'!$L$4:$CA$32)),0)</f>
      </c>
      <c r="Q180" s="280">
        <f>IFERROR(SUMPRODUCT(('控温被PRO-S级品'!$B$2:$B$10=$B180)*('控温被PRO-S级品'!$E$1:$BE$1=Q$1)*('控温被PRO-S级品'!$E$2:$BE$10)),0)+IFERROR(SUMPRODUCT(('冬被-S级品'!$B$2:$B$10=$B180)*('冬被-S级品'!$E$1:$AW$1=Q$1)*('冬被-S级品'!$E$2:$AW$10)),0)+IFERROR(SUMPRODUCT(('白止-S级品'!$A$2:$A$26=$B180)*('白止-S级品'!$D$1:$AV$1=Q$1)*('白止-S级品'!$D$2:$AV$26)),0)+IFERROR(SUMPRODUCT(('乐容-S级品'!$A$4:$A$32=$B180)*('乐容-S级品'!$L$3:$CA$3=Q$1)*('乐容-S级品'!$L$4:$CA$32)),0)</f>
      </c>
      <c r="R180" s="280">
        <f>IFERROR(SUMPRODUCT(('控温被PRO-S级品'!$B$2:$B$10=$B180)*('控温被PRO-S级品'!$E$1:$BE$1=R$1)*('控温被PRO-S级品'!$E$2:$BE$10)),0)+IFERROR(SUMPRODUCT(('冬被-S级品'!$B$2:$B$10=$B180)*('冬被-S级品'!$E$1:$AW$1=R$1)*('冬被-S级品'!$E$2:$AW$10)),0)+IFERROR(SUMPRODUCT(('白止-S级品'!$A$2:$A$26=$B180)*('白止-S级品'!$D$1:$AV$1=R$1)*('白止-S级品'!$D$2:$AV$26)),0)+IFERROR(SUMPRODUCT(('乐容-S级品'!$A$4:$A$32=$B180)*('乐容-S级品'!$L$3:$CA$3=R$1)*('乐容-S级品'!$L$4:$CA$32)),0)</f>
      </c>
      <c r="S180" s="280">
        <f>IFERROR(SUMPRODUCT(('控温被PRO-S级品'!$B$2:$B$10=$B180)*('控温被PRO-S级品'!$E$1:$BE$1=S$1)*('控温被PRO-S级品'!$E$2:$BE$10)),0)+IFERROR(SUMPRODUCT(('冬被-S级品'!$B$2:$B$10=$B180)*('冬被-S级品'!$E$1:$AW$1=S$1)*('冬被-S级品'!$E$2:$AW$10)),0)+IFERROR(SUMPRODUCT(('白止-S级品'!$A$2:$A$26=$B180)*('白止-S级品'!$D$1:$AV$1=S$1)*('白止-S级品'!$D$2:$AV$26)),0)+IFERROR(SUMPRODUCT(('乐容-S级品'!$A$4:$A$32=$B180)*('乐容-S级品'!$L$3:$CA$3=S$1)*('乐容-S级品'!$L$4:$CA$32)),0)</f>
      </c>
      <c r="T180" s="280">
        <f>IFERROR(SUMPRODUCT(('控温被PRO-S级品'!$B$2:$B$10=$B180)*('控温被PRO-S级品'!$E$1:$BE$1=T$1)*('控温被PRO-S级品'!$E$2:$BE$10)),0)+IFERROR(SUMPRODUCT(('冬被-S级品'!$B$2:$B$10=$B180)*('冬被-S级品'!$E$1:$AW$1=T$1)*('冬被-S级品'!$E$2:$AW$10)),0)+IFERROR(SUMPRODUCT(('白止-S级品'!$A$2:$A$26=$B180)*('白止-S级品'!$D$1:$AV$1=T$1)*('白止-S级品'!$D$2:$AV$26)),0)+IFERROR(SUMPRODUCT(('乐容-S级品'!$A$4:$A$32=$B180)*('乐容-S级品'!$L$3:$CA$3=T$1)*('乐容-S级品'!$L$4:$CA$32)),0)</f>
      </c>
      <c r="U180" s="280">
        <f>IFERROR(SUMPRODUCT(('控温被PRO-S级品'!$B$2:$B$10=$B180)*('控温被PRO-S级品'!$E$1:$BE$1=U$1)*('控温被PRO-S级品'!$E$2:$BE$10)),0)+IFERROR(SUMPRODUCT(('冬被-S级品'!$B$2:$B$10=$B180)*('冬被-S级品'!$E$1:$AW$1=U$1)*('冬被-S级品'!$E$2:$AW$10)),0)+IFERROR(SUMPRODUCT(('白止-S级品'!$A$2:$A$26=$B180)*('白止-S级品'!$D$1:$AV$1=U$1)*('白止-S级品'!$D$2:$AV$26)),0)+IFERROR(SUMPRODUCT(('乐容-S级品'!$A$4:$A$32=$B180)*('乐容-S级品'!$L$3:$CA$3=U$1)*('乐容-S级品'!$L$4:$CA$32)),0)</f>
      </c>
      <c r="V180" s="280">
        <f>IFERROR(SUMPRODUCT(('控温被PRO-S级品'!$B$2:$B$10=$B180)*('控温被PRO-S级品'!$E$1:$BE$1=V$1)*('控温被PRO-S级品'!$E$2:$BE$10)),0)+IFERROR(SUMPRODUCT(('冬被-S级品'!$B$2:$B$10=$B180)*('冬被-S级品'!$E$1:$AW$1=V$1)*('冬被-S级品'!$E$2:$AW$10)),0)+IFERROR(SUMPRODUCT(('白止-S级品'!$A$2:$A$26=$B180)*('白止-S级品'!$D$1:$AV$1=V$1)*('白止-S级品'!$D$2:$AV$26)),0)+IFERROR(SUMPRODUCT(('乐容-S级品'!$A$4:$A$32=$B180)*('乐容-S级品'!$L$3:$CA$3=V$1)*('乐容-S级品'!$L$4:$CA$32)),0)</f>
      </c>
      <c r="W180" s="280">
        <f>IFERROR(SUMPRODUCT(('控温被PRO-S级品'!$B$2:$B$10=$B180)*('控温被PRO-S级品'!$E$1:$BE$1=W$1)*('控温被PRO-S级品'!$E$2:$BE$10)),0)+IFERROR(SUMPRODUCT(('冬被-S级品'!$B$2:$B$10=$B180)*('冬被-S级品'!$E$1:$AW$1=W$1)*('冬被-S级品'!$E$2:$AW$10)),0)+IFERROR(SUMPRODUCT(('白止-S级品'!$A$2:$A$26=$B180)*('白止-S级品'!$D$1:$AV$1=W$1)*('白止-S级品'!$D$2:$AV$26)),0)+IFERROR(SUMPRODUCT(('乐容-S级品'!$A$4:$A$32=$B180)*('乐容-S级品'!$L$3:$CA$3=W$1)*('乐容-S级品'!$L$4:$CA$32)),0)</f>
      </c>
      <c r="X180" s="280">
        <f>IFERROR(SUMPRODUCT(('控温被PRO-S级品'!$B$2:$B$10=$B180)*('控温被PRO-S级品'!$E$1:$BE$1=X$1)*('控温被PRO-S级品'!$E$2:$BE$10)),0)+IFERROR(SUMPRODUCT(('冬被-S级品'!$B$2:$B$10=$B180)*('冬被-S级品'!$E$1:$AW$1=X$1)*('冬被-S级品'!$E$2:$AW$10)),0)+IFERROR(SUMPRODUCT(('白止-S级品'!$A$2:$A$26=$B180)*('白止-S级品'!$D$1:$AV$1=X$1)*('白止-S级品'!$D$2:$AV$26)),0)+IFERROR(SUMPRODUCT(('乐容-S级品'!$A$4:$A$32=$B180)*('乐容-S级品'!$L$3:$CA$3=X$1)*('乐容-S级品'!$L$4:$CA$32)),0)</f>
      </c>
      <c r="Y180" s="280">
        <f>IFERROR(SUMPRODUCT(('控温被PRO-S级品'!$B$2:$B$10=$B180)*('控温被PRO-S级品'!$E$1:$BE$1=Y$1)*('控温被PRO-S级品'!$E$2:$BE$10)),0)+IFERROR(SUMPRODUCT(('冬被-S级品'!$B$2:$B$10=$B180)*('冬被-S级品'!$E$1:$AW$1=Y$1)*('冬被-S级品'!$E$2:$AW$10)),0)+IFERROR(SUMPRODUCT(('白止-S级品'!$A$2:$A$26=$B180)*('白止-S级品'!$D$1:$AV$1=Y$1)*('白止-S级品'!$D$2:$AV$26)),0)+IFERROR(SUMPRODUCT(('乐容-S级品'!$A$4:$A$32=$B180)*('乐容-S级品'!$L$3:$CA$3=Y$1)*('乐容-S级品'!$L$4:$CA$32)),0)</f>
      </c>
      <c r="Z180" s="280">
        <f>IFERROR(SUMPRODUCT(('控温被PRO-S级品'!$B$2:$B$10=$B180)*('控温被PRO-S级品'!$E$1:$BE$1=Z$1)*('控温被PRO-S级品'!$E$2:$BE$10)),0)+IFERROR(SUMPRODUCT(('冬被-S级品'!$B$2:$B$10=$B180)*('冬被-S级品'!$E$1:$AW$1=Z$1)*('冬被-S级品'!$E$2:$AW$10)),0)+IFERROR(SUMPRODUCT(('白止-S级品'!$A$2:$A$26=$B180)*('白止-S级品'!$D$1:$AV$1=Z$1)*('白止-S级品'!$D$2:$AV$26)),0)+IFERROR(SUMPRODUCT(('乐容-S级品'!$A$4:$A$32=$B180)*('乐容-S级品'!$L$3:$CA$3=Z$1)*('乐容-S级品'!$L$4:$CA$32)),0)</f>
      </c>
      <c r="AA180" s="280">
        <f>IFERROR(SUMPRODUCT(('控温被PRO-S级品'!$B$2:$B$10=$B180)*('控温被PRO-S级品'!$E$1:$BE$1=AA$1)*('控温被PRO-S级品'!$E$2:$BE$10)),0)+IFERROR(SUMPRODUCT(('冬被-S级品'!$B$2:$B$10=$B180)*('冬被-S级品'!$E$1:$AW$1=AA$1)*('冬被-S级品'!$E$2:$AW$10)),0)+IFERROR(SUMPRODUCT(('白止-S级品'!$A$2:$A$26=$B180)*('白止-S级品'!$D$1:$AV$1=AA$1)*('白止-S级品'!$D$2:$AV$26)),0)+IFERROR(SUMPRODUCT(('乐容-S级品'!$A$4:$A$32=$B180)*('乐容-S级品'!$L$3:$CA$3=AA$1)*('乐容-S级品'!$L$4:$CA$32)),0)</f>
      </c>
      <c r="AB180" s="280">
        <f>IFERROR(SUMPRODUCT(('控温被PRO-S级品'!$B$2:$B$10=$B180)*('控温被PRO-S级品'!$E$1:$BE$1=AB$1)*('控温被PRO-S级品'!$E$2:$BE$10)),0)+IFERROR(SUMPRODUCT(('冬被-S级品'!$B$2:$B$10=$B180)*('冬被-S级品'!$E$1:$AW$1=AB$1)*('冬被-S级品'!$E$2:$AW$10)),0)+IFERROR(SUMPRODUCT(('白止-S级品'!$A$2:$A$26=$B180)*('白止-S级品'!$D$1:$AV$1=AB$1)*('白止-S级品'!$D$2:$AV$26)),0)+IFERROR(SUMPRODUCT(('乐容-S级品'!$A$4:$A$32=$B180)*('乐容-S级品'!$L$3:$CA$3=AB$1)*('乐容-S级品'!$L$4:$CA$32)),0)</f>
      </c>
      <c r="AC180" s="280">
        <f>IFERROR(SUMPRODUCT(('控温被PRO-S级品'!$B$2:$B$10=$B180)*('控温被PRO-S级品'!$E$1:$BE$1=AC$1)*('控温被PRO-S级品'!$E$2:$BE$10)),0)+IFERROR(SUMPRODUCT(('冬被-S级品'!$B$2:$B$10=$B180)*('冬被-S级品'!$E$1:$AW$1=AC$1)*('冬被-S级品'!$E$2:$AW$10)),0)+IFERROR(SUMPRODUCT(('白止-S级品'!$A$2:$A$26=$B180)*('白止-S级品'!$D$1:$AV$1=AC$1)*('白止-S级品'!$D$2:$AV$26)),0)+IFERROR(SUMPRODUCT(('乐容-S级品'!$A$4:$A$32=$B180)*('乐容-S级品'!$L$3:$CA$3=AC$1)*('乐容-S级品'!$L$4:$CA$32)),0)</f>
      </c>
      <c r="AD180" s="280">
        <f>IFERROR(SUMPRODUCT(('控温被PRO-S级品'!$B$2:$B$10=$B180)*('控温被PRO-S级品'!$E$1:$BE$1=AD$1)*('控温被PRO-S级品'!$E$2:$BE$10)),0)+IFERROR(SUMPRODUCT(('冬被-S级品'!$B$2:$B$10=$B180)*('冬被-S级品'!$E$1:$AW$1=AD$1)*('冬被-S级品'!$E$2:$AW$10)),0)+IFERROR(SUMPRODUCT(('白止-S级品'!$A$2:$A$26=$B180)*('白止-S级品'!$D$1:$AV$1=AD$1)*('白止-S级品'!$D$2:$AV$26)),0)+IFERROR(SUMPRODUCT(('乐容-S级品'!$A$4:$A$32=$B180)*('乐容-S级品'!$L$3:$CA$3=AD$1)*('乐容-S级品'!$L$4:$CA$32)),0)</f>
      </c>
      <c r="AE180" s="280">
        <f>IFERROR(SUMPRODUCT(('控温被PRO-S级品'!$B$2:$B$10=$B180)*('控温被PRO-S级品'!$E$1:$BE$1=AE$1)*('控温被PRO-S级品'!$E$2:$BE$10)),0)+IFERROR(SUMPRODUCT(('冬被-S级品'!$B$2:$B$10=$B180)*('冬被-S级品'!$E$1:$AW$1=AE$1)*('冬被-S级品'!$E$2:$AW$10)),0)+IFERROR(SUMPRODUCT(('白止-S级品'!$A$2:$A$26=$B180)*('白止-S级品'!$D$1:$AV$1=AE$1)*('白止-S级品'!$D$2:$AV$26)),0)+IFERROR(SUMPRODUCT(('乐容-S级品'!$A$4:$A$32=$B180)*('乐容-S级品'!$L$3:$CA$3=AE$1)*('乐容-S级品'!$L$4:$CA$32)),0)</f>
      </c>
      <c r="AF180" s="280">
        <f>IFERROR(SUMPRODUCT(('控温被PRO-S级品'!$B$2:$B$10=$B180)*('控温被PRO-S级品'!$E$1:$BE$1=AF$1)*('控温被PRO-S级品'!$E$2:$BE$10)),0)+IFERROR(SUMPRODUCT(('冬被-S级品'!$B$2:$B$10=$B180)*('冬被-S级品'!$E$1:$AW$1=AF$1)*('冬被-S级品'!$E$2:$AW$10)),0)+IFERROR(SUMPRODUCT(('白止-S级品'!$A$2:$A$26=$B180)*('白止-S级品'!$D$1:$AV$1=AF$1)*('白止-S级品'!$D$2:$AV$26)),0)+IFERROR(SUMPRODUCT(('乐容-S级品'!$A$4:$A$32=$B180)*('乐容-S级品'!$L$3:$CA$3=AF$1)*('乐容-S级品'!$L$4:$CA$32)),0)</f>
      </c>
      <c r="AG180" s="280">
        <f>IFERROR(SUMPRODUCT(('控温被PRO-S级品'!$B$2:$B$10=$B180)*('控温被PRO-S级品'!$E$1:$BE$1=AG$1)*('控温被PRO-S级品'!$E$2:$BE$10)),0)+IFERROR(SUMPRODUCT(('冬被-S级品'!$B$2:$B$10=$B180)*('冬被-S级品'!$E$1:$AW$1=AG$1)*('冬被-S级品'!$E$2:$AW$10)),0)+IFERROR(SUMPRODUCT(('白止-S级品'!$A$2:$A$26=$B180)*('白止-S级品'!$D$1:$AV$1=AG$1)*('白止-S级品'!$D$2:$AV$26)),0)+IFERROR(SUMPRODUCT(('乐容-S级品'!$A$4:$A$32=$B180)*('乐容-S级品'!$L$3:$CA$3=AG$1)*('乐容-S级品'!$L$4:$CA$32)),0)</f>
      </c>
      <c r="AH180" s="280">
        <f>IFERROR(SUMPRODUCT(('控温被PRO-S级品'!$B$2:$B$10=$B180)*('控温被PRO-S级品'!$E$1:$BE$1=AH$1)*('控温被PRO-S级品'!$E$2:$BE$10)),0)+IFERROR(SUMPRODUCT(('冬被-S级品'!$B$2:$B$10=$B180)*('冬被-S级品'!$E$1:$AW$1=AH$1)*('冬被-S级品'!$E$2:$AW$10)),0)+IFERROR(SUMPRODUCT(('白止-S级品'!$A$2:$A$26=$B180)*('白止-S级品'!$D$1:$AV$1=AH$1)*('白止-S级品'!$D$2:$AV$26)),0)+IFERROR(SUMPRODUCT(('乐容-S级品'!$A$4:$A$32=$B180)*('乐容-S级品'!$L$3:$CA$3=AH$1)*('乐容-S级品'!$L$4:$CA$32)),0)</f>
      </c>
      <c r="AI180" s="280">
        <f>IFERROR(SUMPRODUCT(('控温被PRO-S级品'!$B$2:$B$10=$B180)*('控温被PRO-S级品'!$E$1:$BE$1=AI$1)*('控温被PRO-S级品'!$E$2:$BE$10)),0)+IFERROR(SUMPRODUCT(('冬被-S级品'!$B$2:$B$10=$B180)*('冬被-S级品'!$E$1:$AW$1=AI$1)*('冬被-S级品'!$E$2:$AW$10)),0)+IFERROR(SUMPRODUCT(('白止-S级品'!$A$2:$A$26=$B180)*('白止-S级品'!$D$1:$AV$1=AI$1)*('白止-S级品'!$D$2:$AV$26)),0)+IFERROR(SUMPRODUCT(('乐容-S级品'!$A$4:$A$32=$B180)*('乐容-S级品'!$L$3:$CA$3=AI$1)*('乐容-S级品'!$L$4:$CA$32)),0)</f>
      </c>
      <c r="AJ180" s="280">
        <f>IFERROR(SUMPRODUCT(('控温被PRO-S级品'!$B$2:$B$10=$B180)*('控温被PRO-S级品'!$E$1:$BE$1=AJ$1)*('控温被PRO-S级品'!$E$2:$BE$10)),0)+IFERROR(SUMPRODUCT(('冬被-S级品'!$B$2:$B$10=$B180)*('冬被-S级品'!$E$1:$AW$1=AJ$1)*('冬被-S级品'!$E$2:$AW$10)),0)+IFERROR(SUMPRODUCT(('白止-S级品'!$A$2:$A$26=$B180)*('白止-S级品'!$D$1:$AV$1=AJ$1)*('白止-S级品'!$D$2:$AV$26)),0)+IFERROR(SUMPRODUCT(('乐容-S级品'!$A$4:$A$32=$B180)*('乐容-S级品'!$L$3:$CA$3=AJ$1)*('乐容-S级品'!$L$4:$CA$32)),0)</f>
      </c>
      <c r="AK180" s="280">
        <f>IFERROR(SUMPRODUCT(('控温被PRO-S级品'!$B$2:$B$10=$B180)*('控温被PRO-S级品'!$E$1:$BE$1=AK$1)*('控温被PRO-S级品'!$E$2:$BE$10)),0)+IFERROR(SUMPRODUCT(('冬被-S级品'!$B$2:$B$10=$B180)*('冬被-S级品'!$E$1:$AW$1=AK$1)*('冬被-S级品'!$E$2:$AW$10)),0)+IFERROR(SUMPRODUCT(('白止-S级品'!$A$2:$A$26=$B180)*('白止-S级品'!$D$1:$AV$1=AK$1)*('白止-S级品'!$D$2:$AV$26)),0)+IFERROR(SUMPRODUCT(('乐容-S级品'!$A$4:$A$32=$B180)*('乐容-S级品'!$L$3:$CA$3=AK$1)*('乐容-S级品'!$L$4:$CA$32)),0)</f>
      </c>
      <c r="AL180" s="280">
        <f>IFERROR(SUMPRODUCT(('控温被PRO-S级品'!$B$2:$B$10=$B180)*('控温被PRO-S级品'!$E$1:$BE$1=AL$1)*('控温被PRO-S级品'!$E$2:$BE$10)),0)+IFERROR(SUMPRODUCT(('冬被-S级品'!$B$2:$B$10=$B180)*('冬被-S级品'!$E$1:$AW$1=AL$1)*('冬被-S级品'!$E$2:$AW$10)),0)+IFERROR(SUMPRODUCT(('白止-S级品'!$A$2:$A$26=$B180)*('白止-S级品'!$D$1:$AV$1=AL$1)*('白止-S级品'!$D$2:$AV$26)),0)+IFERROR(SUMPRODUCT(('乐容-S级品'!$A$4:$A$32=$B180)*('乐容-S级品'!$L$3:$CA$3=AL$1)*('乐容-S级品'!$L$4:$CA$32)),0)</f>
      </c>
      <c r="AM180" s="280">
        <f>IFERROR(SUMPRODUCT(('控温被PRO-S级品'!$B$2:$B$10=$B180)*('控温被PRO-S级品'!$E$1:$BE$1=AM$1)*('控温被PRO-S级品'!$E$2:$BE$10)),0)+IFERROR(SUMPRODUCT(('冬被-S级品'!$B$2:$B$10=$B180)*('冬被-S级品'!$E$1:$AW$1=AM$1)*('冬被-S级品'!$E$2:$AW$10)),0)+IFERROR(SUMPRODUCT(('白止-S级品'!$A$2:$A$26=$B180)*('白止-S级品'!$D$1:$AV$1=AM$1)*('白止-S级品'!$D$2:$AV$26)),0)+IFERROR(SUMPRODUCT(('乐容-S级品'!$A$4:$A$32=$B180)*('乐容-S级品'!$L$3:$CA$3=AM$1)*('乐容-S级品'!$L$4:$CA$32)),0)</f>
      </c>
      <c r="AN180" s="280">
        <f>IFERROR(SUMPRODUCT(('控温被PRO-S级品'!$B$2:$B$10=$B180)*('控温被PRO-S级品'!$E$1:$BE$1=AN$1)*('控温被PRO-S级品'!$E$2:$BE$10)),0)+IFERROR(SUMPRODUCT(('冬被-S级品'!$B$2:$B$10=$B180)*('冬被-S级品'!$E$1:$AW$1=AN$1)*('冬被-S级品'!$E$2:$AW$10)),0)+IFERROR(SUMPRODUCT(('白止-S级品'!$A$2:$A$26=$B180)*('白止-S级品'!$D$1:$AV$1=AN$1)*('白止-S级品'!$D$2:$AV$26)),0)+IFERROR(SUMPRODUCT(('乐容-S级品'!$A$4:$A$32=$B180)*('乐容-S级品'!$L$3:$CA$3=AN$1)*('乐容-S级品'!$L$4:$CA$32)),0)</f>
      </c>
      <c r="AO180" s="280">
        <f>IFERROR(SUMPRODUCT(('控温被PRO-S级品'!$B$2:$B$10=$B180)*('控温被PRO-S级品'!$E$1:$BE$1=AO$1)*('控温被PRO-S级品'!$E$2:$BE$10)),0)+IFERROR(SUMPRODUCT(('冬被-S级品'!$B$2:$B$10=$B180)*('冬被-S级品'!$E$1:$AW$1=AO$1)*('冬被-S级品'!$E$2:$AW$10)),0)+IFERROR(SUMPRODUCT(('白止-S级品'!$A$2:$A$26=$B180)*('白止-S级品'!$D$1:$AV$1=AO$1)*('白止-S级品'!$D$2:$AV$26)),0)+IFERROR(SUMPRODUCT(('乐容-S级品'!$A$4:$A$32=$B180)*('乐容-S级品'!$L$3:$CA$3=AO$1)*('乐容-S级品'!$L$4:$CA$32)),0)</f>
      </c>
      <c r="AP180" s="280">
        <f>IFERROR(SUMPRODUCT(('控温被PRO-S级品'!$B$2:$B$10=$B180)*('控温被PRO-S级品'!$E$1:$BE$1=AP$1)*('控温被PRO-S级品'!$E$2:$BE$10)),0)+IFERROR(SUMPRODUCT(('冬被-S级品'!$B$2:$B$10=$B180)*('冬被-S级品'!$E$1:$AW$1=AP$1)*('冬被-S级品'!$E$2:$AW$10)),0)+IFERROR(SUMPRODUCT(('白止-S级品'!$A$2:$A$26=$B180)*('白止-S级品'!$D$1:$AV$1=AP$1)*('白止-S级品'!$D$2:$AV$26)),0)+IFERROR(SUMPRODUCT(('乐容-S级品'!$A$4:$A$32=$B180)*('乐容-S级品'!$L$3:$CA$3=AP$1)*('乐容-S级品'!$L$4:$CA$32)),0)</f>
      </c>
      <c r="AQ180" s="280">
        <f>IFERROR(SUMPRODUCT(('控温被PRO-S级品'!$B$2:$B$10=$B180)*('控温被PRO-S级品'!$E$1:$BE$1=AQ$1)*('控温被PRO-S级品'!$E$2:$BE$10)),0)+IFERROR(SUMPRODUCT(('冬被-S级品'!$B$2:$B$10=$B180)*('冬被-S级品'!$E$1:$AW$1=AQ$1)*('冬被-S级品'!$E$2:$AW$10)),0)+IFERROR(SUMPRODUCT(('白止-S级品'!$A$2:$A$26=$B180)*('白止-S级品'!$D$1:$AV$1=AQ$1)*('白止-S级品'!$D$2:$AV$26)),0)+IFERROR(SUMPRODUCT(('乐容-S级品'!$A$4:$A$32=$B180)*('乐容-S级品'!$L$3:$CA$3=AQ$1)*('乐容-S级品'!$L$4:$CA$32)),0)</f>
      </c>
      <c r="AR180" s="280">
        <f>IFERROR(SUMPRODUCT(('控温被PRO-S级品'!$B$2:$B$10=$B180)*('控温被PRO-S级品'!$E$1:$BE$1=AR$1)*('控温被PRO-S级品'!$E$2:$BE$10)),0)+IFERROR(SUMPRODUCT(('冬被-S级品'!$B$2:$B$10=$B180)*('冬被-S级品'!$E$1:$AW$1=AR$1)*('冬被-S级品'!$E$2:$AW$10)),0)+IFERROR(SUMPRODUCT(('白止-S级品'!$A$2:$A$26=$B180)*('白止-S级品'!$D$1:$AV$1=AR$1)*('白止-S级品'!$D$2:$AV$26)),0)+IFERROR(SUMPRODUCT(('乐容-S级品'!$A$4:$A$32=$B180)*('乐容-S级品'!$L$3:$CA$3=AR$1)*('乐容-S级品'!$L$4:$CA$32)),0)</f>
      </c>
      <c r="AS180" s="280">
        <f>IFERROR(SUMPRODUCT(('控温被PRO-S级品'!$B$2:$B$10=$B180)*('控温被PRO-S级品'!$E$1:$BE$1=AS$1)*('控温被PRO-S级品'!$E$2:$BE$10)),0)+IFERROR(SUMPRODUCT(('冬被-S级品'!$B$2:$B$10=$B180)*('冬被-S级品'!$E$1:$AW$1=AS$1)*('冬被-S级品'!$E$2:$AW$10)),0)+IFERROR(SUMPRODUCT(('白止-S级品'!$A$2:$A$26=$B180)*('白止-S级品'!$D$1:$AV$1=AS$1)*('白止-S级品'!$D$2:$AV$26)),0)+IFERROR(SUMPRODUCT(('乐容-S级品'!$A$4:$A$32=$B180)*('乐容-S级品'!$L$3:$CA$3=AS$1)*('乐容-S级品'!$L$4:$CA$32)),0)</f>
      </c>
      <c r="AT180" s="280">
        <f>IFERROR(SUMPRODUCT(('控温被PRO-S级品'!$B$2:$B$10=$B180)*('控温被PRO-S级品'!$E$1:$BE$1=AT$1)*('控温被PRO-S级品'!$E$2:$BE$10)),0)+IFERROR(SUMPRODUCT(('冬被-S级品'!$B$2:$B$10=$B180)*('冬被-S级品'!$E$1:$AW$1=AT$1)*('冬被-S级品'!$E$2:$AW$10)),0)+IFERROR(SUMPRODUCT(('白止-S级品'!$A$2:$A$26=$B180)*('白止-S级品'!$D$1:$AV$1=AT$1)*('白止-S级品'!$D$2:$AV$26)),0)+IFERROR(SUMPRODUCT(('乐容-S级品'!$A$4:$A$32=$B180)*('乐容-S级品'!$L$3:$CA$3=AT$1)*('乐容-S级品'!$L$4:$CA$32)),0)</f>
      </c>
      <c r="AU180" s="280">
        <f>IFERROR(SUMPRODUCT(('控温被PRO-S级品'!$B$2:$B$10=$B180)*('控温被PRO-S级品'!$E$1:$BE$1=AU$1)*('控温被PRO-S级品'!$E$2:$BE$10)),0)+IFERROR(SUMPRODUCT(('冬被-S级品'!$B$2:$B$10=$B180)*('冬被-S级品'!$E$1:$AW$1=AU$1)*('冬被-S级品'!$E$2:$AW$10)),0)+IFERROR(SUMPRODUCT(('白止-S级品'!$A$2:$A$26=$B180)*('白止-S级品'!$D$1:$AV$1=AU$1)*('白止-S级品'!$D$2:$AV$26)),0)+IFERROR(SUMPRODUCT(('乐容-S级品'!$A$4:$A$32=$B180)*('乐容-S级品'!$L$3:$CA$3=AU$1)*('乐容-S级品'!$L$4:$CA$32)),0)</f>
      </c>
      <c r="AV180" s="280">
        <f>IFERROR(SUMPRODUCT(('控温被PRO-S级品'!$B$2:$B$10=$B180)*('控温被PRO-S级品'!$E$1:$BE$1=AV$1)*('控温被PRO-S级品'!$E$2:$BE$10)),0)+IFERROR(SUMPRODUCT(('冬被-S级品'!$B$2:$B$10=$B180)*('冬被-S级品'!$E$1:$AW$1=AV$1)*('冬被-S级品'!$E$2:$AW$10)),0)+IFERROR(SUMPRODUCT(('白止-S级品'!$A$2:$A$26=$B180)*('白止-S级品'!$D$1:$AV$1=AV$1)*('白止-S级品'!$D$2:$AV$26)),0)+IFERROR(SUMPRODUCT(('乐容-S级品'!$A$4:$A$32=$B180)*('乐容-S级品'!$L$3:$CA$3=AV$1)*('乐容-S级品'!$L$4:$CA$32)),0)</f>
      </c>
      <c r="AW180" s="280">
        <f>IFERROR(SUMPRODUCT(('控温被PRO-S级品'!$B$2:$B$10=$B180)*('控温被PRO-S级品'!$E$1:$BE$1=AW$1)*('控温被PRO-S级品'!$E$2:$BE$10)),0)+IFERROR(SUMPRODUCT(('冬被-S级品'!$B$2:$B$10=$B180)*('冬被-S级品'!$E$1:$AW$1=AW$1)*('冬被-S级品'!$E$2:$AW$10)),0)+IFERROR(SUMPRODUCT(('白止-S级品'!$A$2:$A$26=$B180)*('白止-S级品'!$D$1:$AV$1=AW$1)*('白止-S级品'!$D$2:$AV$26)),0)+IFERROR(SUMPRODUCT(('乐容-S级品'!$A$4:$A$32=$B180)*('乐容-S级品'!$L$3:$CA$3=AW$1)*('乐容-S级品'!$L$4:$CA$32)),0)</f>
      </c>
      <c r="AX180" s="280">
        <f>IFERROR(SUMPRODUCT(('控温被PRO-S级品'!$B$2:$B$10=$B180)*('控温被PRO-S级品'!$E$1:$BE$1=AX$1)*('控温被PRO-S级品'!$E$2:$BE$10)),0)+IFERROR(SUMPRODUCT(('冬被-S级品'!$B$2:$B$10=$B180)*('冬被-S级品'!$E$1:$AW$1=AX$1)*('冬被-S级品'!$E$2:$AW$10)),0)+IFERROR(SUMPRODUCT(('白止-S级品'!$A$2:$A$26=$B180)*('白止-S级品'!$D$1:$AV$1=AX$1)*('白止-S级品'!$D$2:$AV$26)),0)+IFERROR(SUMPRODUCT(('乐容-S级品'!$A$4:$A$32=$B180)*('乐容-S级品'!$L$3:$CA$3=AX$1)*('乐容-S级品'!$L$4:$CA$32)),0)</f>
      </c>
      <c r="AY180" s="280">
        <f>IFERROR(SUMPRODUCT(('控温被PRO-S级品'!$B$2:$B$10=$B180)*('控温被PRO-S级品'!$E$1:$BE$1=AY$1)*('控温被PRO-S级品'!$E$2:$BE$10)),0)+IFERROR(SUMPRODUCT(('冬被-S级品'!$B$2:$B$10=$B180)*('冬被-S级品'!$E$1:$AW$1=AY$1)*('冬被-S级品'!$E$2:$AW$10)),0)+IFERROR(SUMPRODUCT(('白止-S级品'!$A$2:$A$26=$B180)*('白止-S级品'!$D$1:$AV$1=AY$1)*('白止-S级品'!$D$2:$AV$26)),0)+IFERROR(SUMPRODUCT(('乐容-S级品'!$A$4:$A$32=$B180)*('乐容-S级品'!$L$3:$CA$3=AY$1)*('乐容-S级品'!$L$4:$CA$32)),0)</f>
      </c>
      <c r="AZ180" s="280">
        <f>IFERROR(SUMPRODUCT(('控温被PRO-S级品'!$B$2:$B$10=$B180)*('控温被PRO-S级品'!$E$1:$BE$1=AZ$1)*('控温被PRO-S级品'!$E$2:$BE$10)),0)+IFERROR(SUMPRODUCT(('冬被-S级品'!$B$2:$B$10=$B180)*('冬被-S级品'!$E$1:$AW$1=AZ$1)*('冬被-S级品'!$E$2:$AW$10)),0)+IFERROR(SUMPRODUCT(('白止-S级品'!$A$2:$A$26=$B180)*('白止-S级品'!$D$1:$AV$1=AZ$1)*('白止-S级品'!$D$2:$AV$26)),0)+IFERROR(SUMPRODUCT(('乐容-S级品'!$A$4:$A$32=$B180)*('乐容-S级品'!$L$3:$CA$3=AZ$1)*('乐容-S级品'!$L$4:$CA$32)),0)</f>
      </c>
      <c r="BA180" s="280">
        <f>IFERROR(SUMPRODUCT(('控温被PRO-S级品'!$B$2:$B$10=$B180)*('控温被PRO-S级品'!$E$1:$BE$1=BA$1)*('控温被PRO-S级品'!$E$2:$BE$10)),0)+IFERROR(SUMPRODUCT(('冬被-S级品'!$B$2:$B$10=$B180)*('冬被-S级品'!$E$1:$AW$1=BA$1)*('冬被-S级品'!$E$2:$AW$10)),0)+IFERROR(SUMPRODUCT(('白止-S级品'!$A$2:$A$26=$B180)*('白止-S级品'!$D$1:$AV$1=BA$1)*('白止-S级品'!$D$2:$AV$26)),0)+IFERROR(SUMPRODUCT(('乐容-S级品'!$A$4:$A$32=$B180)*('乐容-S级品'!$L$3:$CA$3=BA$1)*('乐容-S级品'!$L$4:$CA$32)),0)</f>
      </c>
      <c r="BB180" s="280">
        <f>IFERROR(SUMPRODUCT(('控温被PRO-S级品'!$B$2:$B$10=$B180)*('控温被PRO-S级品'!$E$1:$BE$1=BB$1)*('控温被PRO-S级品'!$E$2:$BE$10)),0)+IFERROR(SUMPRODUCT(('冬被-S级品'!$B$2:$B$10=$B180)*('冬被-S级品'!$E$1:$AW$1=BB$1)*('冬被-S级品'!$E$2:$AW$10)),0)+IFERROR(SUMPRODUCT(('白止-S级品'!$A$2:$A$26=$B180)*('白止-S级品'!$D$1:$AV$1=BB$1)*('白止-S级品'!$D$2:$AV$26)),0)+IFERROR(SUMPRODUCT(('乐容-S级品'!$A$4:$A$32=$B180)*('乐容-S级品'!$L$3:$CA$3=BB$1)*('乐容-S级品'!$L$4:$CA$32)),0)</f>
      </c>
      <c r="BC180" s="280">
        <f>IFERROR(SUMPRODUCT(('控温被PRO-S级品'!$B$2:$B$10=$B180)*('控温被PRO-S级品'!$E$1:$BE$1=BC$1)*('控温被PRO-S级品'!$E$2:$BE$10)),0)+IFERROR(SUMPRODUCT(('冬被-S级品'!$B$2:$B$10=$B180)*('冬被-S级品'!$E$1:$AW$1=BC$1)*('冬被-S级品'!$E$2:$AW$10)),0)+IFERROR(SUMPRODUCT(('白止-S级品'!$A$2:$A$26=$B180)*('白止-S级品'!$D$1:$AV$1=BC$1)*('白止-S级品'!$D$2:$AV$26)),0)+IFERROR(SUMPRODUCT(('乐容-S级品'!$A$4:$A$32=$B180)*('乐容-S级品'!$L$3:$CA$3=BC$1)*('乐容-S级品'!$L$4:$CA$32)),0)</f>
      </c>
      <c r="BD180" s="280">
        <f>IFERROR(SUMPRODUCT(('控温被PRO-S级品'!$B$2:$B$10=$B180)*('控温被PRO-S级品'!$E$1:$BE$1=BD$1)*('控温被PRO-S级品'!$E$2:$BE$10)),0)+IFERROR(SUMPRODUCT(('冬被-S级品'!$B$2:$B$10=$B180)*('冬被-S级品'!$E$1:$AW$1=BD$1)*('冬被-S级品'!$E$2:$AW$10)),0)+IFERROR(SUMPRODUCT(('白止-S级品'!$A$2:$A$26=$B180)*('白止-S级品'!$D$1:$AV$1=BD$1)*('白止-S级品'!$D$2:$AV$26)),0)+IFERROR(SUMPRODUCT(('乐容-S级品'!$A$4:$A$32=$B180)*('乐容-S级品'!$L$3:$CA$3=BD$1)*('乐容-S级品'!$L$4:$CA$32)),0)</f>
      </c>
      <c r="BE180" s="280">
        <f>IFERROR(SUMPRODUCT(('控温被PRO-S级品'!$B$2:$B$10=$B180)*('控温被PRO-S级品'!$E$1:$BE$1=BE$1)*('控温被PRO-S级品'!$E$2:$BE$10)),0)+IFERROR(SUMPRODUCT(('冬被-S级品'!$B$2:$B$10=$B180)*('冬被-S级品'!$E$1:$AW$1=BE$1)*('冬被-S级品'!$E$2:$AW$10)),0)+IFERROR(SUMPRODUCT(('白止-S级品'!$A$2:$A$26=$B180)*('白止-S级品'!$D$1:$AV$1=BE$1)*('白止-S级品'!$D$2:$AV$26)),0)+IFERROR(SUMPRODUCT(('乐容-S级品'!$A$4:$A$32=$B180)*('乐容-S级品'!$L$3:$CA$3=BE$1)*('乐容-S级品'!$L$4:$CA$32)),0)</f>
      </c>
      <c r="BF180" s="280">
        <f>IFERROR(SUMPRODUCT(('控温被PRO-S级品'!$B$2:$B$10=$B180)*('控温被PRO-S级品'!$E$1:$BE$1=BF$1)*('控温被PRO-S级品'!$E$2:$BE$10)),0)+IFERROR(SUMPRODUCT(('冬被-S级品'!$B$2:$B$10=$B180)*('冬被-S级品'!$E$1:$AW$1=BF$1)*('冬被-S级品'!$E$2:$AW$10)),0)+IFERROR(SUMPRODUCT(('白止-S级品'!$A$2:$A$26=$B180)*('白止-S级品'!$D$1:$AV$1=BF$1)*('白止-S级品'!$D$2:$AV$26)),0)+IFERROR(SUMPRODUCT(('乐容-S级品'!$A$4:$A$32=$B180)*('乐容-S级品'!$L$3:$CA$3=BF$1)*('乐容-S级品'!$L$4:$CA$32)),0)</f>
      </c>
      <c r="BG180" s="280">
        <f>IFERROR(SUMPRODUCT(('控温被PRO-S级品'!$B$2:$B$10=$B180)*('控温被PRO-S级品'!$E$1:$BE$1=BG$1)*('控温被PRO-S级品'!$E$2:$BE$10)),0)+IFERROR(SUMPRODUCT(('冬被-S级品'!$B$2:$B$10=$B180)*('冬被-S级品'!$E$1:$AW$1=BG$1)*('冬被-S级品'!$E$2:$AW$10)),0)+IFERROR(SUMPRODUCT(('白止-S级品'!$A$2:$A$26=$B180)*('白止-S级品'!$D$1:$AV$1=BG$1)*('白止-S级品'!$D$2:$AV$26)),0)+IFERROR(SUMPRODUCT(('乐容-S级品'!$A$4:$A$32=$B180)*('乐容-S级品'!$L$3:$CA$3=BG$1)*('乐容-S级品'!$L$4:$CA$32)),0)</f>
      </c>
      <c r="BH180" s="280">
        <f>IFERROR(SUMPRODUCT(('控温被PRO-S级品'!$B$2:$B$10=$B180)*('控温被PRO-S级品'!$E$1:$BE$1=BH$1)*('控温被PRO-S级品'!$E$2:$BE$10)),0)+IFERROR(SUMPRODUCT(('冬被-S级品'!$B$2:$B$10=$B180)*('冬被-S级品'!$E$1:$AW$1=BH$1)*('冬被-S级品'!$E$2:$AW$10)),0)+IFERROR(SUMPRODUCT(('白止-S级品'!$A$2:$A$26=$B180)*('白止-S级品'!$D$1:$AV$1=BH$1)*('白止-S级品'!$D$2:$AV$26)),0)+IFERROR(SUMPRODUCT(('乐容-S级品'!$A$4:$A$32=$B180)*('乐容-S级品'!$L$3:$CA$3=BH$1)*('乐容-S级品'!$L$4:$CA$32)),0)</f>
      </c>
      <c r="BI180" s="280">
        <f>IFERROR(SUMPRODUCT(('控温被PRO-S级品'!$B$2:$B$10=$B180)*('控温被PRO-S级品'!$E$1:$BE$1=BI$1)*('控温被PRO-S级品'!$E$2:$BE$10)),0)+IFERROR(SUMPRODUCT(('冬被-S级品'!$B$2:$B$10=$B180)*('冬被-S级品'!$E$1:$AW$1=BI$1)*('冬被-S级品'!$E$2:$AW$10)),0)+IFERROR(SUMPRODUCT(('白止-S级品'!$A$2:$A$26=$B180)*('白止-S级品'!$D$1:$AV$1=BI$1)*('白止-S级品'!$D$2:$AV$26)),0)+IFERROR(SUMPRODUCT(('乐容-S级品'!$A$4:$A$32=$B180)*('乐容-S级品'!$L$3:$CA$3=BI$1)*('乐容-S级品'!$L$4:$CA$32)),0)</f>
      </c>
      <c r="BJ180" s="280">
        <f>IFERROR(SUMPRODUCT(('控温被PRO-S级品'!$B$2:$B$10=$B180)*('控温被PRO-S级品'!$E$1:$BE$1=BJ$1)*('控温被PRO-S级品'!$E$2:$BE$10)),0)+IFERROR(SUMPRODUCT(('冬被-S级品'!$B$2:$B$10=$B180)*('冬被-S级品'!$E$1:$AW$1=BJ$1)*('冬被-S级品'!$E$2:$AW$10)),0)+IFERROR(SUMPRODUCT(('白止-S级品'!$A$2:$A$26=$B180)*('白止-S级品'!$D$1:$AV$1=BJ$1)*('白止-S级品'!$D$2:$AV$26)),0)+IFERROR(SUMPRODUCT(('乐容-S级品'!$A$4:$A$32=$B180)*('乐容-S级品'!$L$3:$CA$3=BJ$1)*('乐容-S级品'!$L$4:$CA$32)),0)</f>
      </c>
      <c r="BK180" s="280">
        <f>IFERROR(SUMPRODUCT(('控温被PRO-S级品'!$B$2:$B$10=$B180)*('控温被PRO-S级品'!$E$1:$BE$1=BK$1)*('控温被PRO-S级品'!$E$2:$BE$10)),0)+IFERROR(SUMPRODUCT(('冬被-S级品'!$B$2:$B$10=$B180)*('冬被-S级品'!$E$1:$AW$1=BK$1)*('冬被-S级品'!$E$2:$AW$10)),0)+IFERROR(SUMPRODUCT(('白止-S级品'!$A$2:$A$26=$B180)*('白止-S级品'!$D$1:$AV$1=BK$1)*('白止-S级品'!$D$2:$AV$26)),0)+IFERROR(SUMPRODUCT(('乐容-S级品'!$A$4:$A$32=$B180)*('乐容-S级品'!$L$3:$CA$3=BK$1)*('乐容-S级品'!$L$4:$CA$32)),0)</f>
      </c>
      <c r="BL180" s="280">
        <f>IFERROR(SUMPRODUCT(('控温被PRO-S级品'!$B$2:$B$10=$B180)*('控温被PRO-S级品'!$E$1:$BE$1=BL$1)*('控温被PRO-S级品'!$E$2:$BE$10)),0)+IFERROR(SUMPRODUCT(('冬被-S级品'!$B$2:$B$10=$B180)*('冬被-S级品'!$E$1:$AW$1=BL$1)*('冬被-S级品'!$E$2:$AW$10)),0)+IFERROR(SUMPRODUCT(('白止-S级品'!$A$2:$A$26=$B180)*('白止-S级品'!$D$1:$AV$1=BL$1)*('白止-S级品'!$D$2:$AV$26)),0)+IFERROR(SUMPRODUCT(('乐容-S级品'!$A$4:$A$32=$B180)*('乐容-S级品'!$L$3:$CA$3=BL$1)*('乐容-S级品'!$L$4:$CA$32)),0)</f>
      </c>
      <c r="BM180" s="280">
        <f>IFERROR(SUMPRODUCT(('控温被PRO-S级品'!$B$2:$B$10=$B180)*('控温被PRO-S级品'!$E$1:$BE$1=BM$1)*('控温被PRO-S级品'!$E$2:$BE$10)),0)+IFERROR(SUMPRODUCT(('冬被-S级品'!$B$2:$B$10=$B180)*('冬被-S级品'!$E$1:$AW$1=BM$1)*('冬被-S级品'!$E$2:$AW$10)),0)+IFERROR(SUMPRODUCT(('白止-S级品'!$A$2:$A$26=$B180)*('白止-S级品'!$D$1:$AV$1=BM$1)*('白止-S级品'!$D$2:$AV$26)),0)+IFERROR(SUMPRODUCT(('乐容-S级品'!$A$4:$A$32=$B180)*('乐容-S级品'!$L$3:$CA$3=BM$1)*('乐容-S级品'!$L$4:$CA$32)),0)</f>
      </c>
      <c r="BN180" s="280">
        <f>IFERROR(SUMPRODUCT(('控温被PRO-S级品'!$B$2:$B$10=$B180)*('控温被PRO-S级品'!$E$1:$BE$1=BN$1)*('控温被PRO-S级品'!$E$2:$BE$10)),0)+IFERROR(SUMPRODUCT(('冬被-S级品'!$B$2:$B$10=$B180)*('冬被-S级品'!$E$1:$AW$1=BN$1)*('冬被-S级品'!$E$2:$AW$10)),0)+IFERROR(SUMPRODUCT(('白止-S级品'!$A$2:$A$26=$B180)*('白止-S级品'!$D$1:$AV$1=BN$1)*('白止-S级品'!$D$2:$AV$26)),0)+IFERROR(SUMPRODUCT(('乐容-S级品'!$A$4:$A$32=$B180)*('乐容-S级品'!$L$3:$CA$3=BN$1)*('乐容-S级品'!$L$4:$CA$32)),0)</f>
      </c>
      <c r="BO180" s="280">
        <f>IFERROR(SUMPRODUCT(('控温被PRO-S级品'!$B$2:$B$10=$B180)*('控温被PRO-S级品'!$E$1:$BE$1=BO$1)*('控温被PRO-S级品'!$E$2:$BE$10)),0)+IFERROR(SUMPRODUCT(('冬被-S级品'!$B$2:$B$10=$B180)*('冬被-S级品'!$E$1:$AW$1=BO$1)*('冬被-S级品'!$E$2:$AW$10)),0)+IFERROR(SUMPRODUCT(('白止-S级品'!$A$2:$A$26=$B180)*('白止-S级品'!$D$1:$AV$1=BO$1)*('白止-S级品'!$D$2:$AV$26)),0)+IFERROR(SUMPRODUCT(('乐容-S级品'!$A$4:$A$32=$B180)*('乐容-S级品'!$L$3:$CA$3=BO$1)*('乐容-S级品'!$L$4:$CA$32)),0)</f>
      </c>
      <c r="BP180" s="280">
        <f>IFERROR(SUMPRODUCT(('控温被PRO-S级品'!$B$2:$B$10=$B180)*('控温被PRO-S级品'!$E$1:$BE$1=BP$1)*('控温被PRO-S级品'!$E$2:$BE$10)),0)+IFERROR(SUMPRODUCT(('冬被-S级品'!$B$2:$B$10=$B180)*('冬被-S级品'!$E$1:$AW$1=BP$1)*('冬被-S级品'!$E$2:$AW$10)),0)+IFERROR(SUMPRODUCT(('白止-S级品'!$A$2:$A$26=$B180)*('白止-S级品'!$D$1:$AV$1=BP$1)*('白止-S级品'!$D$2:$AV$26)),0)+IFERROR(SUMPRODUCT(('乐容-S级品'!$A$4:$A$32=$B180)*('乐容-S级品'!$L$3:$CA$3=BP$1)*('乐容-S级品'!$L$4:$CA$32)),0)</f>
      </c>
      <c r="BQ180" s="280">
        <f>IFERROR(SUMPRODUCT(('控温被PRO-S级品'!$B$2:$B$10=$B180)*('控温被PRO-S级品'!$E$1:$BE$1=BQ$1)*('控温被PRO-S级品'!$E$2:$BE$10)),0)+IFERROR(SUMPRODUCT(('冬被-S级品'!$B$2:$B$10=$B180)*('冬被-S级品'!$E$1:$AW$1=BQ$1)*('冬被-S级品'!$E$2:$AW$10)),0)+IFERROR(SUMPRODUCT(('白止-S级品'!$A$2:$A$26=$B180)*('白止-S级品'!$D$1:$AV$1=BQ$1)*('白止-S级品'!$D$2:$AV$26)),0)+IFERROR(SUMPRODUCT(('乐容-S级品'!$A$4:$A$32=$B180)*('乐容-S级品'!$L$3:$CA$3=BQ$1)*('乐容-S级品'!$L$4:$CA$32)),0)</f>
      </c>
      <c r="BR180" s="280">
        <f>IFERROR(SUMPRODUCT(('控温被PRO-S级品'!$B$2:$B$10=$B180)*('控温被PRO-S级品'!$E$1:$BE$1=BR$1)*('控温被PRO-S级品'!$E$2:$BE$10)),0)+IFERROR(SUMPRODUCT(('冬被-S级品'!$B$2:$B$10=$B180)*('冬被-S级品'!$E$1:$AW$1=BR$1)*('冬被-S级品'!$E$2:$AW$10)),0)+IFERROR(SUMPRODUCT(('白止-S级品'!$A$2:$A$26=$B180)*('白止-S级品'!$D$1:$AV$1=BR$1)*('白止-S级品'!$D$2:$AV$26)),0)+IFERROR(SUMPRODUCT(('乐容-S级品'!$A$4:$A$32=$B180)*('乐容-S级品'!$L$3:$CA$3=BR$1)*('乐容-S级品'!$L$4:$CA$32)),0)</f>
      </c>
      <c r="BS180" s="280">
        <f>IFERROR(SUMPRODUCT(('控温被PRO-S级品'!$B$2:$B$10=$B180)*('控温被PRO-S级品'!$E$1:$BE$1=BS$1)*('控温被PRO-S级品'!$E$2:$BE$10)),0)+IFERROR(SUMPRODUCT(('冬被-S级品'!$B$2:$B$10=$B180)*('冬被-S级品'!$E$1:$AW$1=BS$1)*('冬被-S级品'!$E$2:$AW$10)),0)+IFERROR(SUMPRODUCT(('白止-S级品'!$A$2:$A$26=$B180)*('白止-S级品'!$D$1:$AV$1=BS$1)*('白止-S级品'!$D$2:$AV$26)),0)+IFERROR(SUMPRODUCT(('乐容-S级品'!$A$4:$A$32=$B180)*('乐容-S级品'!$L$3:$CA$3=BS$1)*('乐容-S级品'!$L$4:$CA$32)),0)</f>
      </c>
      <c r="BT180" s="280">
        <f>IFERROR(SUMPRODUCT(('控温被PRO-S级品'!$B$2:$B$10=$B180)*('控温被PRO-S级品'!$E$1:$BE$1=BT$1)*('控温被PRO-S级品'!$E$2:$BE$10)),0)+IFERROR(SUMPRODUCT(('冬被-S级品'!$B$2:$B$10=$B180)*('冬被-S级品'!$E$1:$AW$1=BT$1)*('冬被-S级品'!$E$2:$AW$10)),0)+IFERROR(SUMPRODUCT(('白止-S级品'!$A$2:$A$26=$B180)*('白止-S级品'!$D$1:$AV$1=BT$1)*('白止-S级品'!$D$2:$AV$26)),0)+IFERROR(SUMPRODUCT(('乐容-S级品'!$A$4:$A$32=$B180)*('乐容-S级品'!$L$3:$CA$3=BT$1)*('乐容-S级品'!$L$4:$CA$32)),0)</f>
      </c>
      <c r="BU180" s="280">
        <f>IFERROR(SUMPRODUCT(('控温被PRO-S级品'!$B$2:$B$10=$B180)*('控温被PRO-S级品'!$E$1:$BE$1=BU$1)*('控温被PRO-S级品'!$E$2:$BE$10)),0)+IFERROR(SUMPRODUCT(('冬被-S级品'!$B$2:$B$10=$B180)*('冬被-S级品'!$E$1:$AW$1=BU$1)*('冬被-S级品'!$E$2:$AW$10)),0)+IFERROR(SUMPRODUCT(('白止-S级品'!$A$2:$A$26=$B180)*('白止-S级品'!$D$1:$AV$1=BU$1)*('白止-S级品'!$D$2:$AV$26)),0)+IFERROR(SUMPRODUCT(('乐容-S级品'!$A$4:$A$32=$B180)*('乐容-S级品'!$L$3:$CA$3=BU$1)*('乐容-S级品'!$L$4:$CA$32)),0)</f>
      </c>
      <c r="BV180" s="280">
        <f>IFERROR(SUMPRODUCT(('控温被PRO-S级品'!$B$2:$B$10=$B180)*('控温被PRO-S级品'!$E$1:$BE$1=BV$1)*('控温被PRO-S级品'!$E$2:$BE$10)),0)+IFERROR(SUMPRODUCT(('冬被-S级品'!$B$2:$B$10=$B180)*('冬被-S级品'!$E$1:$AW$1=BV$1)*('冬被-S级品'!$E$2:$AW$10)),0)+IFERROR(SUMPRODUCT(('白止-S级品'!$A$2:$A$26=$B180)*('白止-S级品'!$D$1:$AV$1=BV$1)*('白止-S级品'!$D$2:$AV$26)),0)+IFERROR(SUMPRODUCT(('乐容-S级品'!$A$4:$A$32=$B180)*('乐容-S级品'!$L$3:$CA$3=BV$1)*('乐容-S级品'!$L$4:$CA$32)),0)</f>
      </c>
      <c r="BW180" s="280">
        <f>IFERROR(SUMPRODUCT(('控温被PRO-S级品'!$B$2:$B$10=$B180)*('控温被PRO-S级品'!$E$1:$BE$1=BW$1)*('控温被PRO-S级品'!$E$2:$BE$10)),0)+IFERROR(SUMPRODUCT(('冬被-S级品'!$B$2:$B$10=$B180)*('冬被-S级品'!$E$1:$AW$1=BW$1)*('冬被-S级品'!$E$2:$AW$10)),0)+IFERROR(SUMPRODUCT(('白止-S级品'!$A$2:$A$26=$B180)*('白止-S级品'!$D$1:$AV$1=BW$1)*('白止-S级品'!$D$2:$AV$26)),0)+IFERROR(SUMPRODUCT(('乐容-S级品'!$A$4:$A$32=$B180)*('乐容-S级品'!$L$3:$CA$3=BW$1)*('乐容-S级品'!$L$4:$CA$32)),0)</f>
      </c>
      <c r="BX180" s="280">
        <f>IFERROR(SUMPRODUCT(('控温被PRO-S级品'!$B$2:$B$10=$B180)*('控温被PRO-S级品'!$E$1:$BE$1=BX$1)*('控温被PRO-S级品'!$E$2:$BE$10)),0)+IFERROR(SUMPRODUCT(('冬被-S级品'!$B$2:$B$10=$B180)*('冬被-S级品'!$E$1:$AW$1=BX$1)*('冬被-S级品'!$E$2:$AW$10)),0)+IFERROR(SUMPRODUCT(('白止-S级品'!$A$2:$A$26=$B180)*('白止-S级品'!$D$1:$AV$1=BX$1)*('白止-S级品'!$D$2:$AV$26)),0)+IFERROR(SUMPRODUCT(('乐容-S级品'!$A$4:$A$32=$B180)*('乐容-S级品'!$L$3:$CA$3=BX$1)*('乐容-S级品'!$L$4:$CA$32)),0)</f>
      </c>
      <c r="BY180" s="280">
        <f>IFERROR(SUMPRODUCT(('控温被PRO-S级品'!$B$2:$B$10=$B180)*('控温被PRO-S级品'!$E$1:$BE$1=BY$1)*('控温被PRO-S级品'!$E$2:$BE$10)),0)+IFERROR(SUMPRODUCT(('冬被-S级品'!$B$2:$B$10=$B180)*('冬被-S级品'!$E$1:$AW$1=BY$1)*('冬被-S级品'!$E$2:$AW$10)),0)+IFERROR(SUMPRODUCT(('白止-S级品'!$A$2:$A$26=$B180)*('白止-S级品'!$D$1:$AV$1=BY$1)*('白止-S级品'!$D$2:$AV$26)),0)+IFERROR(SUMPRODUCT(('乐容-S级品'!$A$4:$A$32=$B180)*('乐容-S级品'!$L$3:$CA$3=BY$1)*('乐容-S级品'!$L$4:$CA$32)),0)</f>
      </c>
      <c r="BZ180" s="280">
        <f>IFERROR(SUMPRODUCT(('控温被PRO-S级品'!$B$2:$B$10=$B180)*('控温被PRO-S级品'!$E$1:$BE$1=BZ$1)*('控温被PRO-S级品'!$E$2:$BE$10)),0)+IFERROR(SUMPRODUCT(('冬被-S级品'!$B$2:$B$10=$B180)*('冬被-S级品'!$E$1:$AW$1=BZ$1)*('冬被-S级品'!$E$2:$AW$10)),0)+IFERROR(SUMPRODUCT(('白止-S级品'!$A$2:$A$26=$B180)*('白止-S级品'!$D$1:$AV$1=BZ$1)*('白止-S级品'!$D$2:$AV$26)),0)+IFERROR(SUMPRODUCT(('乐容-S级品'!$A$4:$A$32=$B180)*('乐容-S级品'!$L$3:$CA$3=BZ$1)*('乐容-S级品'!$L$4:$CA$32)),0)</f>
      </c>
      <c r="CA180" s="280">
        <f>IFERROR(SUMPRODUCT(('控温被PRO-S级品'!$B$2:$B$10=$B180)*('控温被PRO-S级品'!$E$1:$BE$1=CA$1)*('控温被PRO-S级品'!$E$2:$BE$10)),0)+IFERROR(SUMPRODUCT(('冬被-S级品'!$B$2:$B$10=$B180)*('冬被-S级品'!$E$1:$AW$1=CA$1)*('冬被-S级品'!$E$2:$AW$10)),0)+IFERROR(SUMPRODUCT(('白止-S级品'!$A$2:$A$26=$B180)*('白止-S级品'!$D$1:$AV$1=CA$1)*('白止-S级品'!$D$2:$AV$26)),0)+IFERROR(SUMPRODUCT(('乐容-S级品'!$A$4:$A$32=$B180)*('乐容-S级品'!$L$3:$CA$3=CA$1)*('乐容-S级品'!$L$4:$CA$32)),0)</f>
      </c>
      <c r="CB180" s="280">
        <f>IFERROR(SUMPRODUCT(('控温被PRO-S级品'!$B$2:$B$10=$B180)*('控温被PRO-S级品'!$E$1:$BE$1=CB$1)*('控温被PRO-S级品'!$E$2:$BE$10)),0)+IFERROR(SUMPRODUCT(('冬被-S级品'!$B$2:$B$10=$B180)*('冬被-S级品'!$E$1:$AW$1=CB$1)*('冬被-S级品'!$E$2:$AW$10)),0)+IFERROR(SUMPRODUCT(('白止-S级品'!$A$2:$A$26=$B180)*('白止-S级品'!$D$1:$AV$1=CB$1)*('白止-S级品'!$D$2:$AV$26)),0)+IFERROR(SUMPRODUCT(('乐容-S级品'!$A$4:$A$32=$B180)*('乐容-S级品'!$L$3:$CA$3=CB$1)*('乐容-S级品'!$L$4:$CA$32)),0)</f>
      </c>
      <c r="CC180" s="280">
        <f>IFERROR(SUMPRODUCT(('控温被PRO-S级品'!$B$2:$B$10=$B180)*('控温被PRO-S级品'!$E$1:$BE$1=CC$1)*('控温被PRO-S级品'!$E$2:$BE$10)),0)+IFERROR(SUMPRODUCT(('冬被-S级品'!$B$2:$B$10=$B180)*('冬被-S级品'!$E$1:$AW$1=CC$1)*('冬被-S级品'!$E$2:$AW$10)),0)+IFERROR(SUMPRODUCT(('白止-S级品'!$A$2:$A$26=$B180)*('白止-S级品'!$D$1:$AV$1=CC$1)*('白止-S级品'!$D$2:$AV$26)),0)+IFERROR(SUMPRODUCT(('乐容-S级品'!$A$4:$A$32=$B180)*('乐容-S级品'!$L$3:$CA$3=CC$1)*('乐容-S级品'!$L$4:$CA$32)),0)</f>
      </c>
      <c r="CD180" s="280">
        <f>IFERROR(SUMPRODUCT(('控温被PRO-S级品'!$B$2:$B$10=$B180)*('控温被PRO-S级品'!$E$1:$BE$1=CD$1)*('控温被PRO-S级品'!$E$2:$BE$10)),0)+IFERROR(SUMPRODUCT(('冬被-S级品'!$B$2:$B$10=$B180)*('冬被-S级品'!$E$1:$AW$1=CD$1)*('冬被-S级品'!$E$2:$AW$10)),0)+IFERROR(SUMPRODUCT(('白止-S级品'!$A$2:$A$26=$B180)*('白止-S级品'!$D$1:$AV$1=CD$1)*('白止-S级品'!$D$2:$AV$26)),0)+IFERROR(SUMPRODUCT(('乐容-S级品'!$A$4:$A$32=$B180)*('乐容-S级品'!$L$3:$CA$3=CD$1)*('乐容-S级品'!$L$4:$CA$32)),0)</f>
      </c>
      <c r="CE180" s="280">
        <f>IFERROR(SUMPRODUCT(('控温被PRO-S级品'!$B$2:$B$10=$B180)*('控温被PRO-S级品'!$E$1:$BE$1=CE$1)*('控温被PRO-S级品'!$E$2:$BE$10)),0)+IFERROR(SUMPRODUCT(('冬被-S级品'!$B$2:$B$10=$B180)*('冬被-S级品'!$E$1:$AW$1=CE$1)*('冬被-S级品'!$E$2:$AW$10)),0)+IFERROR(SUMPRODUCT(('白止-S级品'!$A$2:$A$26=$B180)*('白止-S级品'!$D$1:$AV$1=CE$1)*('白止-S级品'!$D$2:$AV$26)),0)+IFERROR(SUMPRODUCT(('乐容-S级品'!$A$4:$A$32=$B180)*('乐容-S级品'!$L$3:$CA$3=CE$1)*('乐容-S级品'!$L$4:$CA$32)),0)</f>
      </c>
      <c r="CF180" s="280">
        <f>IFERROR(SUMPRODUCT(('控温被PRO-S级品'!$B$2:$B$10=$B180)*('控温被PRO-S级品'!$E$1:$BE$1=CF$1)*('控温被PRO-S级品'!$E$2:$BE$10)),0)+IFERROR(SUMPRODUCT(('冬被-S级品'!$B$2:$B$10=$B180)*('冬被-S级品'!$E$1:$AW$1=CF$1)*('冬被-S级品'!$E$2:$AW$10)),0)+IFERROR(SUMPRODUCT(('白止-S级品'!$A$2:$A$26=$B180)*('白止-S级品'!$D$1:$AV$1=CF$1)*('白止-S级品'!$D$2:$AV$26)),0)+IFERROR(SUMPRODUCT(('乐容-S级品'!$A$4:$A$32=$B180)*('乐容-S级品'!$L$3:$CA$3=CF$1)*('乐容-S级品'!$L$4:$CA$32)),0)</f>
      </c>
      <c r="CG180" s="280">
        <f>IFERROR(SUMPRODUCT(('控温被PRO-S级品'!$B$2:$B$10=$B180)*('控温被PRO-S级品'!$E$1:$BE$1=CG$1)*('控温被PRO-S级品'!$E$2:$BE$10)),0)+IFERROR(SUMPRODUCT(('冬被-S级品'!$B$2:$B$10=$B180)*('冬被-S级品'!$E$1:$AW$1=CG$1)*('冬被-S级品'!$E$2:$AW$10)),0)+IFERROR(SUMPRODUCT(('白止-S级品'!$A$2:$A$26=$B180)*('白止-S级品'!$D$1:$AV$1=CG$1)*('白止-S级品'!$D$2:$AV$26)),0)+IFERROR(SUMPRODUCT(('乐容-S级品'!$A$4:$A$32=$B180)*('乐容-S级品'!$L$3:$CA$3=CG$1)*('乐容-S级品'!$L$4:$CA$32)),0)</f>
      </c>
      <c r="CH180" s="280">
        <f>IFERROR(SUMPRODUCT(('控温被PRO-S级品'!$B$2:$B$10=$B180)*('控温被PRO-S级品'!$E$1:$BE$1=CH$1)*('控温被PRO-S级品'!$E$2:$BE$10)),0)+IFERROR(SUMPRODUCT(('冬被-S级品'!$B$2:$B$10=$B180)*('冬被-S级品'!$E$1:$AW$1=CH$1)*('冬被-S级品'!$E$2:$AW$10)),0)+IFERROR(SUMPRODUCT(('白止-S级品'!$A$2:$A$26=$B180)*('白止-S级品'!$D$1:$AV$1=CH$1)*('白止-S级品'!$D$2:$AV$26)),0)+IFERROR(SUMPRODUCT(('乐容-S级品'!$A$4:$A$32=$B180)*('乐容-S级品'!$L$3:$CA$3=CH$1)*('乐容-S级品'!$L$4:$CA$32)),0)</f>
      </c>
      <c r="CI180" s="280">
        <f>IFERROR(SUMPRODUCT(('控温被PRO-S级品'!$B$2:$B$10=$B180)*('控温被PRO-S级品'!$E$1:$BE$1=CI$1)*('控温被PRO-S级品'!$E$2:$BE$10)),0)+IFERROR(SUMPRODUCT(('冬被-S级品'!$B$2:$B$10=$B180)*('冬被-S级品'!$E$1:$AW$1=CI$1)*('冬被-S级品'!$E$2:$AW$10)),0)+IFERROR(SUMPRODUCT(('白止-S级品'!$A$2:$A$26=$B180)*('白止-S级品'!$D$1:$AV$1=CI$1)*('白止-S级品'!$D$2:$AV$26)),0)+IFERROR(SUMPRODUCT(('乐容-S级品'!$A$4:$A$32=$B180)*('乐容-S级品'!$L$3:$CA$3=CI$1)*('乐容-S级品'!$L$4:$CA$32)),0)</f>
      </c>
      <c r="CJ180" s="280">
        <f>IFERROR(SUMPRODUCT(('控温被PRO-S级品'!$B$2:$B$10=$B180)*('控温被PRO-S级品'!$E$1:$BE$1=CJ$1)*('控温被PRO-S级品'!$E$2:$BE$10)),0)+IFERROR(SUMPRODUCT(('冬被-S级品'!$B$2:$B$10=$B180)*('冬被-S级品'!$E$1:$AW$1=CJ$1)*('冬被-S级品'!$E$2:$AW$10)),0)+IFERROR(SUMPRODUCT(('白止-S级品'!$A$2:$A$26=$B180)*('白止-S级品'!$D$1:$AV$1=CJ$1)*('白止-S级品'!$D$2:$AV$26)),0)+IFERROR(SUMPRODUCT(('乐容-S级品'!$A$4:$A$32=$B180)*('乐容-S级品'!$L$3:$CA$3=CJ$1)*('乐容-S级品'!$L$4:$CA$32)),0)</f>
      </c>
      <c r="CK180" s="280">
        <f>IFERROR(SUMPRODUCT(('控温被PRO-S级品'!$B$2:$B$10=$B180)*('控温被PRO-S级品'!$E$1:$BE$1=CK$1)*('控温被PRO-S级品'!$E$2:$BE$10)),0)+IFERROR(SUMPRODUCT(('冬被-S级品'!$B$2:$B$10=$B180)*('冬被-S级品'!$E$1:$AW$1=CK$1)*('冬被-S级品'!$E$2:$AW$10)),0)+IFERROR(SUMPRODUCT(('白止-S级品'!$A$2:$A$26=$B180)*('白止-S级品'!$D$1:$AV$1=CK$1)*('白止-S级品'!$D$2:$AV$26)),0)+IFERROR(SUMPRODUCT(('乐容-S级品'!$A$4:$A$32=$B180)*('乐容-S级品'!$L$3:$CA$3=CK$1)*('乐容-S级品'!$L$4:$CA$32)),0)</f>
      </c>
      <c r="CL180" s="280">
        <f>IFERROR(SUMPRODUCT(('控温被PRO-S级品'!$B$2:$B$10=$B180)*('控温被PRO-S级品'!$E$1:$BE$1=CL$1)*('控温被PRO-S级品'!$E$2:$BE$10)),0)+IFERROR(SUMPRODUCT(('冬被-S级品'!$B$2:$B$10=$B180)*('冬被-S级品'!$E$1:$AW$1=CL$1)*('冬被-S级品'!$E$2:$AW$10)),0)+IFERROR(SUMPRODUCT(('白止-S级品'!$A$2:$A$26=$B180)*('白止-S级品'!$D$1:$AV$1=CL$1)*('白止-S级品'!$D$2:$AV$26)),0)+IFERROR(SUMPRODUCT(('乐容-S级品'!$A$4:$A$32=$B180)*('乐容-S级品'!$L$3:$CA$3=CL$1)*('乐容-S级品'!$L$4:$CA$32)),0)</f>
      </c>
      <c r="CM180" s="280">
        <f>IFERROR(SUMPRODUCT(('控温被PRO-S级品'!$B$2:$B$10=$B180)*('控温被PRO-S级品'!$E$1:$BE$1=CM$1)*('控温被PRO-S级品'!$E$2:$BE$10)),0)+IFERROR(SUMPRODUCT(('冬被-S级品'!$B$2:$B$10=$B180)*('冬被-S级品'!$E$1:$AW$1=CM$1)*('冬被-S级品'!$E$2:$AW$10)),0)+IFERROR(SUMPRODUCT(('白止-S级品'!$A$2:$A$26=$B180)*('白止-S级品'!$D$1:$AV$1=CM$1)*('白止-S级品'!$D$2:$AV$26)),0)+IFERROR(SUMPRODUCT(('乐容-S级品'!$A$4:$A$32=$B180)*('乐容-S级品'!$L$3:$CA$3=CM$1)*('乐容-S级品'!$L$4:$CA$32)),0)</f>
      </c>
      <c r="CN180" s="280">
        <f>IFERROR(SUMPRODUCT(('控温被PRO-S级品'!$B$2:$B$10=$B180)*('控温被PRO-S级品'!$E$1:$BE$1=CN$1)*('控温被PRO-S级品'!$E$2:$BE$10)),0)+IFERROR(SUMPRODUCT(('冬被-S级品'!$B$2:$B$10=$B180)*('冬被-S级品'!$E$1:$AW$1=CN$1)*('冬被-S级品'!$E$2:$AW$10)),0)+IFERROR(SUMPRODUCT(('白止-S级品'!$A$2:$A$26=$B180)*('白止-S级品'!$D$1:$AV$1=CN$1)*('白止-S级品'!$D$2:$AV$26)),0)+IFERROR(SUMPRODUCT(('乐容-S级品'!$A$4:$A$32=$B180)*('乐容-S级品'!$L$3:$CA$3=CN$1)*('乐容-S级品'!$L$4:$CA$32)),0)</f>
      </c>
      <c r="CO180" s="280">
        <f>IFERROR(SUMPRODUCT(('控温被PRO-S级品'!$B$2:$B$10=$B180)*('控温被PRO-S级品'!$E$1:$BE$1=CO$1)*('控温被PRO-S级品'!$E$2:$BE$10)),0)+IFERROR(SUMPRODUCT(('冬被-S级品'!$B$2:$B$10=$B180)*('冬被-S级品'!$E$1:$AW$1=CO$1)*('冬被-S级品'!$E$2:$AW$10)),0)+IFERROR(SUMPRODUCT(('白止-S级品'!$A$2:$A$26=$B180)*('白止-S级品'!$D$1:$AV$1=CO$1)*('白止-S级品'!$D$2:$AV$26)),0)+IFERROR(SUMPRODUCT(('乐容-S级品'!$A$4:$A$32=$B180)*('乐容-S级品'!$L$3:$CA$3=CO$1)*('乐容-S级品'!$L$4:$CA$32)),0)</f>
      </c>
      <c r="CP180" s="280">
        <f>IFERROR(SUMPRODUCT(('控温被PRO-S级品'!$B$2:$B$10=$B180)*('控温被PRO-S级品'!$E$1:$BE$1=CP$1)*('控温被PRO-S级品'!$E$2:$BE$10)),0)+IFERROR(SUMPRODUCT(('冬被-S级品'!$B$2:$B$10=$B180)*('冬被-S级品'!$E$1:$AW$1=CP$1)*('冬被-S级品'!$E$2:$AW$10)),0)+IFERROR(SUMPRODUCT(('白止-S级品'!$A$2:$A$26=$B180)*('白止-S级品'!$D$1:$AV$1=CP$1)*('白止-S级品'!$D$2:$AV$26)),0)+IFERROR(SUMPRODUCT(('乐容-S级品'!$A$4:$A$32=$B180)*('乐容-S级品'!$L$3:$CA$3=CP$1)*('乐容-S级品'!$L$4:$CA$32)),0)</f>
      </c>
      <c r="CQ180" s="280">
        <f>IFERROR(SUMPRODUCT(('控温被PRO-S级品'!$B$2:$B$10=$B180)*('控温被PRO-S级品'!$E$1:$BE$1=CQ$1)*('控温被PRO-S级品'!$E$2:$BE$10)),0)+IFERROR(SUMPRODUCT(('冬被-S级品'!$B$2:$B$10=$B180)*('冬被-S级品'!$E$1:$AW$1=CQ$1)*('冬被-S级品'!$E$2:$AW$10)),0)+IFERROR(SUMPRODUCT(('白止-S级品'!$A$2:$A$26=$B180)*('白止-S级品'!$D$1:$AV$1=CQ$1)*('白止-S级品'!$D$2:$AV$26)),0)+IFERROR(SUMPRODUCT(('乐容-S级品'!$A$4:$A$32=$B180)*('乐容-S级品'!$L$3:$CA$3=CQ$1)*('乐容-S级品'!$L$4:$CA$32)),0)</f>
      </c>
      <c r="CR180" s="280">
        <f>IFERROR(SUMPRODUCT(('控温被PRO-S级品'!$B$2:$B$10=$B180)*('控温被PRO-S级品'!$E$1:$BE$1=CR$1)*('控温被PRO-S级品'!$E$2:$BE$10)),0)+IFERROR(SUMPRODUCT(('冬被-S级品'!$B$2:$B$10=$B180)*('冬被-S级品'!$E$1:$AW$1=CR$1)*('冬被-S级品'!$E$2:$AW$10)),0)+IFERROR(SUMPRODUCT(('白止-S级品'!$A$2:$A$26=$B180)*('白止-S级品'!$D$1:$AV$1=CR$1)*('白止-S级品'!$D$2:$AV$26)),0)+IFERROR(SUMPRODUCT(('乐容-S级品'!$A$4:$A$32=$B180)*('乐容-S级品'!$L$3:$CA$3=CR$1)*('乐容-S级品'!$L$4:$CA$32)),0)</f>
      </c>
      <c r="CS180" s="280">
        <f>IFERROR(SUMPRODUCT(('控温被PRO-S级品'!$B$2:$B$10=$B180)*('控温被PRO-S级品'!$E$1:$BE$1=CS$1)*('控温被PRO-S级品'!$E$2:$BE$10)),0)+IFERROR(SUMPRODUCT(('冬被-S级品'!$B$2:$B$10=$B180)*('冬被-S级品'!$E$1:$AW$1=CS$1)*('冬被-S级品'!$E$2:$AW$10)),0)+IFERROR(SUMPRODUCT(('白止-S级品'!$A$2:$A$26=$B180)*('白止-S级品'!$D$1:$AV$1=CS$1)*('白止-S级品'!$D$2:$AV$26)),0)+IFERROR(SUMPRODUCT(('乐容-S级品'!$A$4:$A$32=$B180)*('乐容-S级品'!$L$3:$CA$3=CS$1)*('乐容-S级品'!$L$4:$CA$32)),0)</f>
      </c>
      <c r="CT180" s="280">
        <f>IFERROR(SUMPRODUCT(('控温被PRO-S级品'!$B$2:$B$10=$B180)*('控温被PRO-S级品'!$E$1:$BE$1=CT$1)*('控温被PRO-S级品'!$E$2:$BE$10)),0)+IFERROR(SUMPRODUCT(('冬被-S级品'!$B$2:$B$10=$B180)*('冬被-S级品'!$E$1:$AW$1=CT$1)*('冬被-S级品'!$E$2:$AW$10)),0)+IFERROR(SUMPRODUCT(('白止-S级品'!$A$2:$A$26=$B180)*('白止-S级品'!$D$1:$AV$1=CT$1)*('白止-S级品'!$D$2:$AV$26)),0)+IFERROR(SUMPRODUCT(('乐容-S级品'!$A$4:$A$32=$B180)*('乐容-S级品'!$L$3:$CA$3=CT$1)*('乐容-S级品'!$L$4:$CA$32)),0)</f>
      </c>
      <c r="CU180" s="280">
        <f>IFERROR(SUMPRODUCT(('控温被PRO-S级品'!$B$2:$B$10=$B180)*('控温被PRO-S级品'!$E$1:$BE$1=CU$1)*('控温被PRO-S级品'!$E$2:$BE$10)),0)+IFERROR(SUMPRODUCT(('冬被-S级品'!$B$2:$B$10=$B180)*('冬被-S级品'!$E$1:$AW$1=CU$1)*('冬被-S级品'!$E$2:$AW$10)),0)+IFERROR(SUMPRODUCT(('白止-S级品'!$A$2:$A$26=$B180)*('白止-S级品'!$D$1:$AV$1=CU$1)*('白止-S级品'!$D$2:$AV$26)),0)+IFERROR(SUMPRODUCT(('乐容-S级品'!$A$4:$A$32=$B180)*('乐容-S级品'!$L$3:$CA$3=CU$1)*('乐容-S级品'!$L$4:$CA$32)),0)</f>
      </c>
      <c r="CV180" s="280">
        <f>IFERROR(SUMPRODUCT(('控温被PRO-S级品'!$B$2:$B$10=$B180)*('控温被PRO-S级品'!$E$1:$BE$1=CV$1)*('控温被PRO-S级品'!$E$2:$BE$10)),0)+IFERROR(SUMPRODUCT(('冬被-S级品'!$B$2:$B$10=$B180)*('冬被-S级品'!$E$1:$AW$1=CV$1)*('冬被-S级品'!$E$2:$AW$10)),0)+IFERROR(SUMPRODUCT(('白止-S级品'!$A$2:$A$26=$B180)*('白止-S级品'!$D$1:$AV$1=CV$1)*('白止-S级品'!$D$2:$AV$26)),0)+IFERROR(SUMPRODUCT(('乐容-S级品'!$A$4:$A$32=$B180)*('乐容-S级品'!$L$3:$CA$3=CV$1)*('乐容-S级品'!$L$4:$CA$32)),0)</f>
      </c>
      <c r="CW180" s="280">
        <f>IFERROR(SUMPRODUCT(('控温被PRO-S级品'!$B$2:$B$10=$B180)*('控温被PRO-S级品'!$E$1:$BE$1=CW$1)*('控温被PRO-S级品'!$E$2:$BE$10)),0)+IFERROR(SUMPRODUCT(('冬被-S级品'!$B$2:$B$10=$B180)*('冬被-S级品'!$E$1:$AW$1=CW$1)*('冬被-S级品'!$E$2:$AW$10)),0)+IFERROR(SUMPRODUCT(('白止-S级品'!$A$2:$A$26=$B180)*('白止-S级品'!$D$1:$AV$1=CW$1)*('白止-S级品'!$D$2:$AV$26)),0)+IFERROR(SUMPRODUCT(('乐容-S级品'!$A$4:$A$32=$B180)*('乐容-S级品'!$L$3:$CA$3=CW$1)*('乐容-S级品'!$L$4:$CA$32)),0)</f>
      </c>
      <c r="CX180" s="280">
        <f>IFERROR(SUMPRODUCT(('控温被PRO-S级品'!$B$2:$B$10=$B180)*('控温被PRO-S级品'!$E$1:$BE$1=CX$1)*('控温被PRO-S级品'!$E$2:$BE$10)),0)+IFERROR(SUMPRODUCT(('冬被-S级品'!$B$2:$B$10=$B180)*('冬被-S级品'!$E$1:$AW$1=CX$1)*('冬被-S级品'!$E$2:$AW$10)),0)+IFERROR(SUMPRODUCT(('白止-S级品'!$A$2:$A$26=$B180)*('白止-S级品'!$D$1:$AV$1=CX$1)*('白止-S级品'!$D$2:$AV$26)),0)+IFERROR(SUMPRODUCT(('乐容-S级品'!$A$4:$A$32=$B180)*('乐容-S级品'!$L$3:$CA$3=CX$1)*('乐容-S级品'!$L$4:$CA$32)),0)</f>
      </c>
      <c r="CY180" s="280">
        <f>IFERROR(SUMPRODUCT(('控温被PRO-S级品'!$B$2:$B$10=$B180)*('控温被PRO-S级品'!$E$1:$BE$1=CY$1)*('控温被PRO-S级品'!$E$2:$BE$10)),0)+IFERROR(SUMPRODUCT(('冬被-S级品'!$B$2:$B$10=$B180)*('冬被-S级品'!$E$1:$AW$1=CY$1)*('冬被-S级品'!$E$2:$AW$10)),0)+IFERROR(SUMPRODUCT(('白止-S级品'!$A$2:$A$26=$B180)*('白止-S级品'!$D$1:$AV$1=CY$1)*('白止-S级品'!$D$2:$AV$26)),0)+IFERROR(SUMPRODUCT(('乐容-S级品'!$A$4:$A$32=$B180)*('乐容-S级品'!$L$3:$CA$3=CY$1)*('乐容-S级品'!$L$4:$CA$32)),0)</f>
      </c>
      <c r="CZ180" s="280">
        <f>IFERROR(SUMPRODUCT(('控温被PRO-S级品'!$B$2:$B$10=$B180)*('控温被PRO-S级品'!$E$1:$BE$1=CZ$1)*('控温被PRO-S级品'!$E$2:$BE$10)),0)+IFERROR(SUMPRODUCT(('冬被-S级品'!$B$2:$B$10=$B180)*('冬被-S级品'!$E$1:$AW$1=CZ$1)*('冬被-S级品'!$E$2:$AW$10)),0)+IFERROR(SUMPRODUCT(('白止-S级品'!$A$2:$A$26=$B180)*('白止-S级品'!$D$1:$AV$1=CZ$1)*('白止-S级品'!$D$2:$AV$26)),0)+IFERROR(SUMPRODUCT(('乐容-S级品'!$A$4:$A$32=$B180)*('乐容-S级品'!$L$3:$CA$3=CZ$1)*('乐容-S级品'!$L$4:$CA$32)),0)</f>
      </c>
      <c r="DA180" s="280">
        <f>IFERROR(SUMPRODUCT(('控温被PRO-S级品'!$B$2:$B$10=$B180)*('控温被PRO-S级品'!$E$1:$BE$1=DA$1)*('控温被PRO-S级品'!$E$2:$BE$10)),0)+IFERROR(SUMPRODUCT(('冬被-S级品'!$B$2:$B$10=$B180)*('冬被-S级品'!$E$1:$AW$1=DA$1)*('冬被-S级品'!$E$2:$AW$10)),0)+IFERROR(SUMPRODUCT(('白止-S级品'!$A$2:$A$26=$B180)*('白止-S级品'!$D$1:$AV$1=DA$1)*('白止-S级品'!$D$2:$AV$26)),0)+IFERROR(SUMPRODUCT(('乐容-S级品'!$A$4:$A$32=$B180)*('乐容-S级品'!$L$3:$CA$3=DA$1)*('乐容-S级品'!$L$4:$CA$32)),0)</f>
      </c>
      <c r="DB180" s="280">
        <f>IFERROR(SUMPRODUCT(('控温被PRO-S级品'!$B$2:$B$10=$B180)*('控温被PRO-S级品'!$E$1:$BE$1=DB$1)*('控温被PRO-S级品'!$E$2:$BE$10)),0)+IFERROR(SUMPRODUCT(('冬被-S级品'!$B$2:$B$10=$B180)*('冬被-S级品'!$E$1:$AW$1=DB$1)*('冬被-S级品'!$E$2:$AW$10)),0)+IFERROR(SUMPRODUCT(('白止-S级品'!$A$2:$A$26=$B180)*('白止-S级品'!$D$1:$AV$1=DB$1)*('白止-S级品'!$D$2:$AV$26)),0)+IFERROR(SUMPRODUCT(('乐容-S级品'!$A$4:$A$32=$B180)*('乐容-S级品'!$L$3:$CA$3=DB$1)*('乐容-S级品'!$L$4:$CA$32)),0)</f>
      </c>
      <c r="DC180" s="280">
        <f>IFERROR(SUMPRODUCT(('控温被PRO-S级品'!$B$2:$B$10=$B180)*('控温被PRO-S级品'!$E$1:$BE$1=DC$1)*('控温被PRO-S级品'!$E$2:$BE$10)),0)+IFERROR(SUMPRODUCT(('冬被-S级品'!$B$2:$B$10=$B180)*('冬被-S级品'!$E$1:$AW$1=DC$1)*('冬被-S级品'!$E$2:$AW$10)),0)+IFERROR(SUMPRODUCT(('白止-S级品'!$A$2:$A$26=$B180)*('白止-S级品'!$D$1:$AV$1=DC$1)*('白止-S级品'!$D$2:$AV$26)),0)+IFERROR(SUMPRODUCT(('乐容-S级品'!$A$4:$A$32=$B180)*('乐容-S级品'!$L$3:$CA$3=DC$1)*('乐容-S级品'!$L$4:$CA$32)),0)</f>
      </c>
      <c r="DD180" s="280">
        <f>IFERROR(SUMPRODUCT(('控温被PRO-S级品'!$B$2:$B$10=$B180)*('控温被PRO-S级品'!$E$1:$BE$1=DD$1)*('控温被PRO-S级品'!$E$2:$BE$10)),0)+IFERROR(SUMPRODUCT(('冬被-S级品'!$B$2:$B$10=$B180)*('冬被-S级品'!$E$1:$AW$1=DD$1)*('冬被-S级品'!$E$2:$AW$10)),0)+IFERROR(SUMPRODUCT(('白止-S级品'!$A$2:$A$26=$B180)*('白止-S级品'!$D$1:$AV$1=DD$1)*('白止-S级品'!$D$2:$AV$26)),0)+IFERROR(SUMPRODUCT(('乐容-S级品'!$A$4:$A$32=$B180)*('乐容-S级品'!$L$3:$CA$3=DD$1)*('乐容-S级品'!$L$4:$CA$32)),0)</f>
      </c>
      <c r="DE180" s="280">
        <f>IFERROR(SUMPRODUCT(('控温被PRO-S级品'!$B$2:$B$10=$B180)*('控温被PRO-S级品'!$E$1:$BE$1=DE$1)*('控温被PRO-S级品'!$E$2:$BE$10)),0)+IFERROR(SUMPRODUCT(('冬被-S级品'!$B$2:$B$10=$B180)*('冬被-S级品'!$E$1:$AW$1=DE$1)*('冬被-S级品'!$E$2:$AW$10)),0)+IFERROR(SUMPRODUCT(('白止-S级品'!$A$2:$A$26=$B180)*('白止-S级品'!$D$1:$AV$1=DE$1)*('白止-S级品'!$D$2:$AV$26)),0)+IFERROR(SUMPRODUCT(('乐容-S级品'!$A$4:$A$32=$B180)*('乐容-S级品'!$L$3:$CA$3=DE$1)*('乐容-S级品'!$L$4:$CA$32)),0)</f>
      </c>
      <c r="DF180" s="280">
        <f>IFERROR(SUMPRODUCT(('控温被PRO-S级品'!$B$2:$B$10=$B180)*('控温被PRO-S级品'!$E$1:$BE$1=DF$1)*('控温被PRO-S级品'!$E$2:$BE$10)),0)+IFERROR(SUMPRODUCT(('冬被-S级品'!$B$2:$B$10=$B180)*('冬被-S级品'!$E$1:$AW$1=DF$1)*('冬被-S级品'!$E$2:$AW$10)),0)+IFERROR(SUMPRODUCT(('白止-S级品'!$A$2:$A$26=$B180)*('白止-S级品'!$D$1:$AV$1=DF$1)*('白止-S级品'!$D$2:$AV$26)),0)+IFERROR(SUMPRODUCT(('乐容-S级品'!$A$4:$A$32=$B180)*('乐容-S级品'!$L$3:$CA$3=DF$1)*('乐容-S级品'!$L$4:$CA$32)),0)</f>
      </c>
      <c r="DG180" s="280">
        <f>IFERROR(SUMPRODUCT(('控温被PRO-S级品'!$B$2:$B$10=$B180)*('控温被PRO-S级品'!$E$1:$BE$1=DG$1)*('控温被PRO-S级品'!$E$2:$BE$10)),0)+IFERROR(SUMPRODUCT(('冬被-S级品'!$B$2:$B$10=$B180)*('冬被-S级品'!$E$1:$AW$1=DG$1)*('冬被-S级品'!$E$2:$AW$10)),0)+IFERROR(SUMPRODUCT(('白止-S级品'!$A$2:$A$26=$B180)*('白止-S级品'!$D$1:$AV$1=DG$1)*('白止-S级品'!$D$2:$AV$26)),0)+IFERROR(SUMPRODUCT(('乐容-S级品'!$A$4:$A$32=$B180)*('乐容-S级品'!$L$3:$CA$3=DG$1)*('乐容-S级品'!$L$4:$CA$32)),0)</f>
      </c>
      <c r="DH180" s="280">
        <f>IFERROR(SUMPRODUCT(('控温被PRO-S级品'!$B$2:$B$10=$B180)*('控温被PRO-S级品'!$E$1:$BE$1=DH$1)*('控温被PRO-S级品'!$E$2:$BE$10)),0)+IFERROR(SUMPRODUCT(('冬被-S级品'!$B$2:$B$10=$B180)*('冬被-S级品'!$E$1:$AW$1=DH$1)*('冬被-S级品'!$E$2:$AW$10)),0)+IFERROR(SUMPRODUCT(('白止-S级品'!$A$2:$A$26=$B180)*('白止-S级品'!$D$1:$AV$1=DH$1)*('白止-S级品'!$D$2:$AV$26)),0)+IFERROR(SUMPRODUCT(('乐容-S级品'!$A$4:$A$32=$B180)*('乐容-S级品'!$L$3:$CA$3=DH$1)*('乐容-S级品'!$L$4:$CA$32)),0)</f>
      </c>
      <c r="DI180" s="280">
        <f>IFERROR(SUMPRODUCT(('控温被PRO-S级品'!$B$2:$B$10=$B180)*('控温被PRO-S级品'!$E$1:$BE$1=DI$1)*('控温被PRO-S级品'!$E$2:$BE$10)),0)+IFERROR(SUMPRODUCT(('冬被-S级品'!$B$2:$B$10=$B180)*('冬被-S级品'!$E$1:$AW$1=DI$1)*('冬被-S级品'!$E$2:$AW$10)),0)+IFERROR(SUMPRODUCT(('白止-S级品'!$A$2:$A$26=$B180)*('白止-S级品'!$D$1:$AV$1=DI$1)*('白止-S级品'!$D$2:$AV$26)),0)+IFERROR(SUMPRODUCT(('乐容-S级品'!$A$4:$A$32=$B180)*('乐容-S级品'!$L$3:$CA$3=DI$1)*('乐容-S级品'!$L$4:$CA$32)),0)</f>
      </c>
      <c r="DJ180" s="280">
        <f>IFERROR(SUMPRODUCT(('控温被PRO-S级品'!$B$2:$B$10=$B180)*('控温被PRO-S级品'!$E$1:$BE$1=DJ$1)*('控温被PRO-S级品'!$E$2:$BE$10)),0)+IFERROR(SUMPRODUCT(('冬被-S级品'!$B$2:$B$10=$B180)*('冬被-S级品'!$E$1:$AW$1=DJ$1)*('冬被-S级品'!$E$2:$AW$10)),0)+IFERROR(SUMPRODUCT(('白止-S级品'!$A$2:$A$26=$B180)*('白止-S级品'!$D$1:$AV$1=DJ$1)*('白止-S级品'!$D$2:$AV$26)),0)+IFERROR(SUMPRODUCT(('乐容-S级品'!$A$4:$A$32=$B180)*('乐容-S级品'!$L$3:$CA$3=DJ$1)*('乐容-S级品'!$L$4:$CA$32)),0)</f>
      </c>
      <c r="DK180" s="280"/>
      <c r="DL180" s="280"/>
      <c r="DM180" s="280"/>
      <c r="DN180" s="280"/>
      <c r="DO180" s="280"/>
      <c r="DP180" s="280"/>
      <c r="DQ180" s="280"/>
      <c r="DR180" s="280"/>
      <c r="DS180" s="280"/>
      <c r="DT180" s="280"/>
      <c r="DU180" s="280"/>
      <c r="DV180" s="280"/>
      <c r="DW180" s="280">
        <f>VLOOKUP(B180,'系统编码规格'!A:C,3,FALSE)</f>
      </c>
      <c r="DX180" s="280"/>
      <c r="DY180" s="280"/>
      <c r="DZ180" s="280"/>
      <c r="EA180" s="280"/>
      <c r="EB180" s="280"/>
      <c r="EC180" s="280"/>
      <c r="ED180" s="280"/>
      <c r="EE180" s="280"/>
      <c r="EF180" s="280"/>
      <c r="EG180" s="280"/>
      <c r="EH180" s="280"/>
      <c r="EI180" s="280"/>
      <c r="EJ180" s="280"/>
      <c r="EK180" s="280"/>
      <c r="EL180" s="280"/>
      <c r="EM180" s="280"/>
      <c r="EN180" s="280"/>
      <c r="EO180" s="280"/>
      <c r="EP180" s="280"/>
      <c r="EQ180" s="280"/>
      <c r="ER180" s="280"/>
      <c r="ES180" s="280"/>
      <c r="ET180" s="280"/>
      <c r="EU180" s="280"/>
      <c r="EV180" s="280"/>
      <c r="EW180" s="280"/>
      <c r="EX180" s="280"/>
      <c r="EY180" s="280"/>
      <c r="EZ180" s="280"/>
      <c r="FA180" s="280"/>
      <c r="FB180" s="280"/>
      <c r="FC180" s="280"/>
      <c r="FD180" s="280"/>
      <c r="FE180" s="280"/>
      <c r="FF180" s="280"/>
      <c r="FG180" s="280"/>
      <c r="FH180" s="280"/>
      <c r="FI180" s="280"/>
      <c r="FJ180" s="280"/>
      <c r="FK180" s="280"/>
      <c r="FL180" s="280"/>
      <c r="FM180" s="280"/>
      <c r="FN180" s="280"/>
      <c r="FO180" s="280"/>
      <c r="FP180" s="280"/>
      <c r="FQ180" s="280"/>
      <c r="FR180" s="280"/>
      <c r="FS180" s="280"/>
      <c r="FT180" s="280"/>
      <c r="FU180" s="280"/>
      <c r="FV180" s="280"/>
      <c r="FW180" s="280"/>
      <c r="FX180" s="280"/>
      <c r="FY180" s="280"/>
      <c r="FZ180" s="280"/>
      <c r="GA180" s="280"/>
      <c r="GB180" s="280"/>
      <c r="GC180" s="280"/>
      <c r="GD180" s="280"/>
      <c r="GE180" s="280"/>
      <c r="GF180" s="280"/>
      <c r="GG180" s="280"/>
      <c r="GH180" s="280"/>
      <c r="GI180" s="280"/>
      <c r="GJ180" s="280"/>
      <c r="GK180" s="280"/>
      <c r="GL180" s="280"/>
      <c r="GM180" s="280"/>
      <c r="GN180" s="280"/>
      <c r="GO180" s="280"/>
      <c r="GP180" s="280"/>
      <c r="GQ180" s="280"/>
      <c r="GR180" s="280"/>
      <c r="GS180" s="280"/>
      <c r="GT180" s="280"/>
      <c r="GU180" s="280"/>
      <c r="GV180" s="280"/>
    </row>
    <row r="181">
      <c r="A181" s="309" t="str">
        <v>白止</v>
      </c>
      <c r="B181" s="310" t="str">
        <v>0401100039-3</v>
      </c>
      <c r="C181" s="309" t="str">
        <v>亚朵星球 长绒棉浴巾加长款</v>
      </c>
      <c r="D181" s="309" t="str">
        <v>灰色 80×160cm</v>
      </c>
      <c r="E181">
        <f>SUM(F181:GX181)</f>
      </c>
      <c r="F181" s="280">
        <f>IFERROR(SUMPRODUCT(('控温被PRO-S级品'!$B$2:$B$10=$B181)*('控温被PRO-S级品'!$E$1:$BE$1=F$1)*('控温被PRO-S级品'!$E$2:$BE$10)),0)+IFERROR(SUMPRODUCT(('冬被-S级品'!$B$2:$B$10=$B181)*('冬被-S级品'!$E$1:$AW$1=F$1)*('冬被-S级品'!$E$2:$AW$10)),0)+IFERROR(SUMPRODUCT(('白止-S级品'!$A$2:$A$26=$B181)*('白止-S级品'!$D$1:$AV$1=F$1)*('白止-S级品'!$D$2:$AV$26)),0)+IFERROR(SUMPRODUCT(('乐容-S级品'!$A$4:$A$32=$B181)*('乐容-S级品'!$L$3:$CA$3=F$1)*('乐容-S级品'!$L$4:$CA$32)),0)</f>
      </c>
      <c r="G181" s="280">
        <f>IFERROR(SUMPRODUCT(('控温被PRO-S级品'!$B$2:$B$10=$B181)*('控温被PRO-S级品'!$E$1:$BE$1=G$1)*('控温被PRO-S级品'!$E$2:$BE$10)),0)+IFERROR(SUMPRODUCT(('冬被-S级品'!$B$2:$B$10=$B181)*('冬被-S级品'!$E$1:$AW$1=G$1)*('冬被-S级品'!$E$2:$AW$10)),0)+IFERROR(SUMPRODUCT(('白止-S级品'!$A$2:$A$26=$B181)*('白止-S级品'!$D$1:$AV$1=G$1)*('白止-S级品'!$D$2:$AV$26)),0)+IFERROR(SUMPRODUCT(('乐容-S级品'!$A$4:$A$32=$B181)*('乐容-S级品'!$L$3:$CA$3=G$1)*('乐容-S级品'!$L$4:$CA$32)),0)</f>
      </c>
      <c r="H181" s="280">
        <f>IFERROR(SUMPRODUCT(('控温被PRO-S级品'!$B$2:$B$10=$B181)*('控温被PRO-S级品'!$E$1:$BE$1=H$1)*('控温被PRO-S级品'!$E$2:$BE$10)),0)+IFERROR(SUMPRODUCT(('冬被-S级品'!$B$2:$B$10=$B181)*('冬被-S级品'!$E$1:$AW$1=H$1)*('冬被-S级品'!$E$2:$AW$10)),0)+IFERROR(SUMPRODUCT(('白止-S级品'!$A$2:$A$26=$B181)*('白止-S级品'!$D$1:$AV$1=H$1)*('白止-S级品'!$D$2:$AV$26)),0)+IFERROR(SUMPRODUCT(('乐容-S级品'!$A$4:$A$32=$B181)*('乐容-S级品'!$L$3:$CA$3=H$1)*('乐容-S级品'!$L$4:$CA$32)),0)</f>
      </c>
      <c r="I181" s="280">
        <f>IFERROR(SUMPRODUCT(('控温被PRO-S级品'!$B$2:$B$10=$B181)*('控温被PRO-S级品'!$E$1:$BE$1=I$1)*('控温被PRO-S级品'!$E$2:$BE$10)),0)+IFERROR(SUMPRODUCT(('冬被-S级品'!$B$2:$B$10=$B181)*('冬被-S级品'!$E$1:$AW$1=I$1)*('冬被-S级品'!$E$2:$AW$10)),0)+IFERROR(SUMPRODUCT(('白止-S级品'!$A$2:$A$26=$B181)*('白止-S级品'!$D$1:$AV$1=I$1)*('白止-S级品'!$D$2:$AV$26)),0)+IFERROR(SUMPRODUCT(('乐容-S级品'!$A$4:$A$32=$B181)*('乐容-S级品'!$L$3:$CA$3=I$1)*('乐容-S级品'!$L$4:$CA$32)),0)</f>
      </c>
      <c r="J181" s="280">
        <f>IFERROR(SUMPRODUCT(('控温被PRO-S级品'!$B$2:$B$10=$B181)*('控温被PRO-S级品'!$E$1:$BE$1=J$1)*('控温被PRO-S级品'!$E$2:$BE$10)),0)+IFERROR(SUMPRODUCT(('冬被-S级品'!$B$2:$B$10=$B181)*('冬被-S级品'!$E$1:$AW$1=J$1)*('冬被-S级品'!$E$2:$AW$10)),0)+IFERROR(SUMPRODUCT(('白止-S级品'!$A$2:$A$26=$B181)*('白止-S级品'!$D$1:$AV$1=J$1)*('白止-S级品'!$D$2:$AV$26)),0)+IFERROR(SUMPRODUCT(('乐容-S级品'!$A$4:$A$32=$B181)*('乐容-S级品'!$L$3:$CA$3=J$1)*('乐容-S级品'!$L$4:$CA$32)),0)</f>
      </c>
      <c r="K181" s="280">
        <f>IFERROR(SUMPRODUCT(('控温被PRO-S级品'!$B$2:$B$10=$B181)*('控温被PRO-S级品'!$E$1:$BE$1=K$1)*('控温被PRO-S级品'!$E$2:$BE$10)),0)+IFERROR(SUMPRODUCT(('冬被-S级品'!$B$2:$B$10=$B181)*('冬被-S级品'!$E$1:$AW$1=K$1)*('冬被-S级品'!$E$2:$AW$10)),0)+IFERROR(SUMPRODUCT(('白止-S级品'!$A$2:$A$26=$B181)*('白止-S级品'!$D$1:$AV$1=K$1)*('白止-S级品'!$D$2:$AV$26)),0)+IFERROR(SUMPRODUCT(('乐容-S级品'!$A$4:$A$32=$B181)*('乐容-S级品'!$L$3:$CA$3=K$1)*('乐容-S级品'!$L$4:$CA$32)),0)</f>
      </c>
      <c r="L181" s="280">
        <f>IFERROR(SUMPRODUCT(('控温被PRO-S级品'!$B$2:$B$10=$B181)*('控温被PRO-S级品'!$E$1:$BE$1=L$1)*('控温被PRO-S级品'!$E$2:$BE$10)),0)+IFERROR(SUMPRODUCT(('冬被-S级品'!$B$2:$B$10=$B181)*('冬被-S级品'!$E$1:$AW$1=L$1)*('冬被-S级品'!$E$2:$AW$10)),0)+IFERROR(SUMPRODUCT(('白止-S级品'!$A$2:$A$26=$B181)*('白止-S级品'!$D$1:$AV$1=L$1)*('白止-S级品'!$D$2:$AV$26)),0)+IFERROR(SUMPRODUCT(('乐容-S级品'!$A$4:$A$32=$B181)*('乐容-S级品'!$L$3:$CA$3=L$1)*('乐容-S级品'!$L$4:$CA$32)),0)</f>
      </c>
      <c r="M181" s="280">
        <f>IFERROR(SUMPRODUCT(('控温被PRO-S级品'!$B$2:$B$10=$B181)*('控温被PRO-S级品'!$E$1:$BE$1=M$1)*('控温被PRO-S级品'!$E$2:$BE$10)),0)+IFERROR(SUMPRODUCT(('冬被-S级品'!$B$2:$B$10=$B181)*('冬被-S级品'!$E$1:$AW$1=M$1)*('冬被-S级品'!$E$2:$AW$10)),0)+IFERROR(SUMPRODUCT(('白止-S级品'!$A$2:$A$26=$B181)*('白止-S级品'!$D$1:$AV$1=M$1)*('白止-S级品'!$D$2:$AV$26)),0)+IFERROR(SUMPRODUCT(('乐容-S级品'!$A$4:$A$32=$B181)*('乐容-S级品'!$L$3:$CA$3=M$1)*('乐容-S级品'!$L$4:$CA$32)),0)</f>
      </c>
      <c r="N181" s="280">
        <f>IFERROR(SUMPRODUCT(('控温被PRO-S级品'!$B$2:$B$10=$B181)*('控温被PRO-S级品'!$E$1:$BE$1=N$1)*('控温被PRO-S级品'!$E$2:$BE$10)),0)+IFERROR(SUMPRODUCT(('冬被-S级品'!$B$2:$B$10=$B181)*('冬被-S级品'!$E$1:$AW$1=N$1)*('冬被-S级品'!$E$2:$AW$10)),0)+IFERROR(SUMPRODUCT(('白止-S级品'!$A$2:$A$26=$B181)*('白止-S级品'!$D$1:$AV$1=N$1)*('白止-S级品'!$D$2:$AV$26)),0)+IFERROR(SUMPRODUCT(('乐容-S级品'!$A$4:$A$32=$B181)*('乐容-S级品'!$L$3:$CA$3=N$1)*('乐容-S级品'!$L$4:$CA$32)),0)</f>
      </c>
      <c r="O181" s="280">
        <f>IFERROR(SUMPRODUCT(('控温被PRO-S级品'!$B$2:$B$10=$B181)*('控温被PRO-S级品'!$E$1:$BE$1=O$1)*('控温被PRO-S级品'!$E$2:$BE$10)),0)+IFERROR(SUMPRODUCT(('冬被-S级品'!$B$2:$B$10=$B181)*('冬被-S级品'!$E$1:$AW$1=O$1)*('冬被-S级品'!$E$2:$AW$10)),0)+IFERROR(SUMPRODUCT(('白止-S级品'!$A$2:$A$26=$B181)*('白止-S级品'!$D$1:$AV$1=O$1)*('白止-S级品'!$D$2:$AV$26)),0)+IFERROR(SUMPRODUCT(('乐容-S级品'!$A$4:$A$32=$B181)*('乐容-S级品'!$L$3:$CA$3=O$1)*('乐容-S级品'!$L$4:$CA$32)),0)</f>
      </c>
      <c r="P181" s="280">
        <f>IFERROR(SUMPRODUCT(('控温被PRO-S级品'!$B$2:$B$10=$B181)*('控温被PRO-S级品'!$E$1:$BE$1=P$1)*('控温被PRO-S级品'!$E$2:$BE$10)),0)+IFERROR(SUMPRODUCT(('冬被-S级品'!$B$2:$B$10=$B181)*('冬被-S级品'!$E$1:$AW$1=P$1)*('冬被-S级品'!$E$2:$AW$10)),0)+IFERROR(SUMPRODUCT(('白止-S级品'!$A$2:$A$26=$B181)*('白止-S级品'!$D$1:$AV$1=P$1)*('白止-S级品'!$D$2:$AV$26)),0)+IFERROR(SUMPRODUCT(('乐容-S级品'!$A$4:$A$32=$B181)*('乐容-S级品'!$L$3:$CA$3=P$1)*('乐容-S级品'!$L$4:$CA$32)),0)</f>
      </c>
      <c r="Q181" s="280">
        <f>IFERROR(SUMPRODUCT(('控温被PRO-S级品'!$B$2:$B$10=$B181)*('控温被PRO-S级品'!$E$1:$BE$1=Q$1)*('控温被PRO-S级品'!$E$2:$BE$10)),0)+IFERROR(SUMPRODUCT(('冬被-S级品'!$B$2:$B$10=$B181)*('冬被-S级品'!$E$1:$AW$1=Q$1)*('冬被-S级品'!$E$2:$AW$10)),0)+IFERROR(SUMPRODUCT(('白止-S级品'!$A$2:$A$26=$B181)*('白止-S级品'!$D$1:$AV$1=Q$1)*('白止-S级品'!$D$2:$AV$26)),0)+IFERROR(SUMPRODUCT(('乐容-S级品'!$A$4:$A$32=$B181)*('乐容-S级品'!$L$3:$CA$3=Q$1)*('乐容-S级品'!$L$4:$CA$32)),0)</f>
      </c>
      <c r="R181" s="280">
        <f>IFERROR(SUMPRODUCT(('控温被PRO-S级品'!$B$2:$B$10=$B181)*('控温被PRO-S级品'!$E$1:$BE$1=R$1)*('控温被PRO-S级品'!$E$2:$BE$10)),0)+IFERROR(SUMPRODUCT(('冬被-S级品'!$B$2:$B$10=$B181)*('冬被-S级品'!$E$1:$AW$1=R$1)*('冬被-S级品'!$E$2:$AW$10)),0)+IFERROR(SUMPRODUCT(('白止-S级品'!$A$2:$A$26=$B181)*('白止-S级品'!$D$1:$AV$1=R$1)*('白止-S级品'!$D$2:$AV$26)),0)+IFERROR(SUMPRODUCT(('乐容-S级品'!$A$4:$A$32=$B181)*('乐容-S级品'!$L$3:$CA$3=R$1)*('乐容-S级品'!$L$4:$CA$32)),0)</f>
      </c>
      <c r="S181" s="280">
        <f>IFERROR(SUMPRODUCT(('控温被PRO-S级品'!$B$2:$B$10=$B181)*('控温被PRO-S级品'!$E$1:$BE$1=S$1)*('控温被PRO-S级品'!$E$2:$BE$10)),0)+IFERROR(SUMPRODUCT(('冬被-S级品'!$B$2:$B$10=$B181)*('冬被-S级品'!$E$1:$AW$1=S$1)*('冬被-S级品'!$E$2:$AW$10)),0)+IFERROR(SUMPRODUCT(('白止-S级品'!$A$2:$A$26=$B181)*('白止-S级品'!$D$1:$AV$1=S$1)*('白止-S级品'!$D$2:$AV$26)),0)+IFERROR(SUMPRODUCT(('乐容-S级品'!$A$4:$A$32=$B181)*('乐容-S级品'!$L$3:$CA$3=S$1)*('乐容-S级品'!$L$4:$CA$32)),0)</f>
      </c>
      <c r="T181" s="280">
        <f>IFERROR(SUMPRODUCT(('控温被PRO-S级品'!$B$2:$B$10=$B181)*('控温被PRO-S级品'!$E$1:$BE$1=T$1)*('控温被PRO-S级品'!$E$2:$BE$10)),0)+IFERROR(SUMPRODUCT(('冬被-S级品'!$B$2:$B$10=$B181)*('冬被-S级品'!$E$1:$AW$1=T$1)*('冬被-S级品'!$E$2:$AW$10)),0)+IFERROR(SUMPRODUCT(('白止-S级品'!$A$2:$A$26=$B181)*('白止-S级品'!$D$1:$AV$1=T$1)*('白止-S级品'!$D$2:$AV$26)),0)+IFERROR(SUMPRODUCT(('乐容-S级品'!$A$4:$A$32=$B181)*('乐容-S级品'!$L$3:$CA$3=T$1)*('乐容-S级品'!$L$4:$CA$32)),0)</f>
      </c>
      <c r="U181" s="280">
        <f>IFERROR(SUMPRODUCT(('控温被PRO-S级品'!$B$2:$B$10=$B181)*('控温被PRO-S级品'!$E$1:$BE$1=U$1)*('控温被PRO-S级品'!$E$2:$BE$10)),0)+IFERROR(SUMPRODUCT(('冬被-S级品'!$B$2:$B$10=$B181)*('冬被-S级品'!$E$1:$AW$1=U$1)*('冬被-S级品'!$E$2:$AW$10)),0)+IFERROR(SUMPRODUCT(('白止-S级品'!$A$2:$A$26=$B181)*('白止-S级品'!$D$1:$AV$1=U$1)*('白止-S级品'!$D$2:$AV$26)),0)+IFERROR(SUMPRODUCT(('乐容-S级品'!$A$4:$A$32=$B181)*('乐容-S级品'!$L$3:$CA$3=U$1)*('乐容-S级品'!$L$4:$CA$32)),0)</f>
      </c>
      <c r="V181" s="280">
        <f>IFERROR(SUMPRODUCT(('控温被PRO-S级品'!$B$2:$B$10=$B181)*('控温被PRO-S级品'!$E$1:$BE$1=V$1)*('控温被PRO-S级品'!$E$2:$BE$10)),0)+IFERROR(SUMPRODUCT(('冬被-S级品'!$B$2:$B$10=$B181)*('冬被-S级品'!$E$1:$AW$1=V$1)*('冬被-S级品'!$E$2:$AW$10)),0)+IFERROR(SUMPRODUCT(('白止-S级品'!$A$2:$A$26=$B181)*('白止-S级品'!$D$1:$AV$1=V$1)*('白止-S级品'!$D$2:$AV$26)),0)+IFERROR(SUMPRODUCT(('乐容-S级品'!$A$4:$A$32=$B181)*('乐容-S级品'!$L$3:$CA$3=V$1)*('乐容-S级品'!$L$4:$CA$32)),0)</f>
      </c>
      <c r="W181" s="280">
        <f>IFERROR(SUMPRODUCT(('控温被PRO-S级品'!$B$2:$B$10=$B181)*('控温被PRO-S级品'!$E$1:$BE$1=W$1)*('控温被PRO-S级品'!$E$2:$BE$10)),0)+IFERROR(SUMPRODUCT(('冬被-S级品'!$B$2:$B$10=$B181)*('冬被-S级品'!$E$1:$AW$1=W$1)*('冬被-S级品'!$E$2:$AW$10)),0)+IFERROR(SUMPRODUCT(('白止-S级品'!$A$2:$A$26=$B181)*('白止-S级品'!$D$1:$AV$1=W$1)*('白止-S级品'!$D$2:$AV$26)),0)+IFERROR(SUMPRODUCT(('乐容-S级品'!$A$4:$A$32=$B181)*('乐容-S级品'!$L$3:$CA$3=W$1)*('乐容-S级品'!$L$4:$CA$32)),0)</f>
      </c>
      <c r="X181" s="280">
        <f>IFERROR(SUMPRODUCT(('控温被PRO-S级品'!$B$2:$B$10=$B181)*('控温被PRO-S级品'!$E$1:$BE$1=X$1)*('控温被PRO-S级品'!$E$2:$BE$10)),0)+IFERROR(SUMPRODUCT(('冬被-S级品'!$B$2:$B$10=$B181)*('冬被-S级品'!$E$1:$AW$1=X$1)*('冬被-S级品'!$E$2:$AW$10)),0)+IFERROR(SUMPRODUCT(('白止-S级品'!$A$2:$A$26=$B181)*('白止-S级品'!$D$1:$AV$1=X$1)*('白止-S级品'!$D$2:$AV$26)),0)+IFERROR(SUMPRODUCT(('乐容-S级品'!$A$4:$A$32=$B181)*('乐容-S级品'!$L$3:$CA$3=X$1)*('乐容-S级品'!$L$4:$CA$32)),0)</f>
      </c>
      <c r="Y181" s="280">
        <f>IFERROR(SUMPRODUCT(('控温被PRO-S级品'!$B$2:$B$10=$B181)*('控温被PRO-S级品'!$E$1:$BE$1=Y$1)*('控温被PRO-S级品'!$E$2:$BE$10)),0)+IFERROR(SUMPRODUCT(('冬被-S级品'!$B$2:$B$10=$B181)*('冬被-S级品'!$E$1:$AW$1=Y$1)*('冬被-S级品'!$E$2:$AW$10)),0)+IFERROR(SUMPRODUCT(('白止-S级品'!$A$2:$A$26=$B181)*('白止-S级品'!$D$1:$AV$1=Y$1)*('白止-S级品'!$D$2:$AV$26)),0)+IFERROR(SUMPRODUCT(('乐容-S级品'!$A$4:$A$32=$B181)*('乐容-S级品'!$L$3:$CA$3=Y$1)*('乐容-S级品'!$L$4:$CA$32)),0)</f>
      </c>
      <c r="Z181" s="280">
        <f>IFERROR(SUMPRODUCT(('控温被PRO-S级品'!$B$2:$B$10=$B181)*('控温被PRO-S级品'!$E$1:$BE$1=Z$1)*('控温被PRO-S级品'!$E$2:$BE$10)),0)+IFERROR(SUMPRODUCT(('冬被-S级品'!$B$2:$B$10=$B181)*('冬被-S级品'!$E$1:$AW$1=Z$1)*('冬被-S级品'!$E$2:$AW$10)),0)+IFERROR(SUMPRODUCT(('白止-S级品'!$A$2:$A$26=$B181)*('白止-S级品'!$D$1:$AV$1=Z$1)*('白止-S级品'!$D$2:$AV$26)),0)+IFERROR(SUMPRODUCT(('乐容-S级品'!$A$4:$A$32=$B181)*('乐容-S级品'!$L$3:$CA$3=Z$1)*('乐容-S级品'!$L$4:$CA$32)),0)</f>
      </c>
      <c r="AA181" s="280">
        <f>IFERROR(SUMPRODUCT(('控温被PRO-S级品'!$B$2:$B$10=$B181)*('控温被PRO-S级品'!$E$1:$BE$1=AA$1)*('控温被PRO-S级品'!$E$2:$BE$10)),0)+IFERROR(SUMPRODUCT(('冬被-S级品'!$B$2:$B$10=$B181)*('冬被-S级品'!$E$1:$AW$1=AA$1)*('冬被-S级品'!$E$2:$AW$10)),0)+IFERROR(SUMPRODUCT(('白止-S级品'!$A$2:$A$26=$B181)*('白止-S级品'!$D$1:$AV$1=AA$1)*('白止-S级品'!$D$2:$AV$26)),0)+IFERROR(SUMPRODUCT(('乐容-S级品'!$A$4:$A$32=$B181)*('乐容-S级品'!$L$3:$CA$3=AA$1)*('乐容-S级品'!$L$4:$CA$32)),0)</f>
      </c>
      <c r="AB181" s="280">
        <f>IFERROR(SUMPRODUCT(('控温被PRO-S级品'!$B$2:$B$10=$B181)*('控温被PRO-S级品'!$E$1:$BE$1=AB$1)*('控温被PRO-S级品'!$E$2:$BE$10)),0)+IFERROR(SUMPRODUCT(('冬被-S级品'!$B$2:$B$10=$B181)*('冬被-S级品'!$E$1:$AW$1=AB$1)*('冬被-S级品'!$E$2:$AW$10)),0)+IFERROR(SUMPRODUCT(('白止-S级品'!$A$2:$A$26=$B181)*('白止-S级品'!$D$1:$AV$1=AB$1)*('白止-S级品'!$D$2:$AV$26)),0)+IFERROR(SUMPRODUCT(('乐容-S级品'!$A$4:$A$32=$B181)*('乐容-S级品'!$L$3:$CA$3=AB$1)*('乐容-S级品'!$L$4:$CA$32)),0)</f>
      </c>
      <c r="AC181" s="280">
        <f>IFERROR(SUMPRODUCT(('控温被PRO-S级品'!$B$2:$B$10=$B181)*('控温被PRO-S级品'!$E$1:$BE$1=AC$1)*('控温被PRO-S级品'!$E$2:$BE$10)),0)+IFERROR(SUMPRODUCT(('冬被-S级品'!$B$2:$B$10=$B181)*('冬被-S级品'!$E$1:$AW$1=AC$1)*('冬被-S级品'!$E$2:$AW$10)),0)+IFERROR(SUMPRODUCT(('白止-S级品'!$A$2:$A$26=$B181)*('白止-S级品'!$D$1:$AV$1=AC$1)*('白止-S级品'!$D$2:$AV$26)),0)+IFERROR(SUMPRODUCT(('乐容-S级品'!$A$4:$A$32=$B181)*('乐容-S级品'!$L$3:$CA$3=AC$1)*('乐容-S级品'!$L$4:$CA$32)),0)</f>
      </c>
      <c r="AD181" s="280">
        <f>IFERROR(SUMPRODUCT(('控温被PRO-S级品'!$B$2:$B$10=$B181)*('控温被PRO-S级品'!$E$1:$BE$1=AD$1)*('控温被PRO-S级品'!$E$2:$BE$10)),0)+IFERROR(SUMPRODUCT(('冬被-S级品'!$B$2:$B$10=$B181)*('冬被-S级品'!$E$1:$AW$1=AD$1)*('冬被-S级品'!$E$2:$AW$10)),0)+IFERROR(SUMPRODUCT(('白止-S级品'!$A$2:$A$26=$B181)*('白止-S级品'!$D$1:$AV$1=AD$1)*('白止-S级品'!$D$2:$AV$26)),0)+IFERROR(SUMPRODUCT(('乐容-S级品'!$A$4:$A$32=$B181)*('乐容-S级品'!$L$3:$CA$3=AD$1)*('乐容-S级品'!$L$4:$CA$32)),0)</f>
      </c>
      <c r="AE181" s="280">
        <f>IFERROR(SUMPRODUCT(('控温被PRO-S级品'!$B$2:$B$10=$B181)*('控温被PRO-S级品'!$E$1:$BE$1=AE$1)*('控温被PRO-S级品'!$E$2:$BE$10)),0)+IFERROR(SUMPRODUCT(('冬被-S级品'!$B$2:$B$10=$B181)*('冬被-S级品'!$E$1:$AW$1=AE$1)*('冬被-S级品'!$E$2:$AW$10)),0)+IFERROR(SUMPRODUCT(('白止-S级品'!$A$2:$A$26=$B181)*('白止-S级品'!$D$1:$AV$1=AE$1)*('白止-S级品'!$D$2:$AV$26)),0)+IFERROR(SUMPRODUCT(('乐容-S级品'!$A$4:$A$32=$B181)*('乐容-S级品'!$L$3:$CA$3=AE$1)*('乐容-S级品'!$L$4:$CA$32)),0)</f>
      </c>
      <c r="AF181" s="280">
        <f>IFERROR(SUMPRODUCT(('控温被PRO-S级品'!$B$2:$B$10=$B181)*('控温被PRO-S级品'!$E$1:$BE$1=AF$1)*('控温被PRO-S级品'!$E$2:$BE$10)),0)+IFERROR(SUMPRODUCT(('冬被-S级品'!$B$2:$B$10=$B181)*('冬被-S级品'!$E$1:$AW$1=AF$1)*('冬被-S级品'!$E$2:$AW$10)),0)+IFERROR(SUMPRODUCT(('白止-S级品'!$A$2:$A$26=$B181)*('白止-S级品'!$D$1:$AV$1=AF$1)*('白止-S级品'!$D$2:$AV$26)),0)+IFERROR(SUMPRODUCT(('乐容-S级品'!$A$4:$A$32=$B181)*('乐容-S级品'!$L$3:$CA$3=AF$1)*('乐容-S级品'!$L$4:$CA$32)),0)</f>
      </c>
      <c r="AG181" s="280">
        <f>IFERROR(SUMPRODUCT(('控温被PRO-S级品'!$B$2:$B$10=$B181)*('控温被PRO-S级品'!$E$1:$BE$1=AG$1)*('控温被PRO-S级品'!$E$2:$BE$10)),0)+IFERROR(SUMPRODUCT(('冬被-S级品'!$B$2:$B$10=$B181)*('冬被-S级品'!$E$1:$AW$1=AG$1)*('冬被-S级品'!$E$2:$AW$10)),0)+IFERROR(SUMPRODUCT(('白止-S级品'!$A$2:$A$26=$B181)*('白止-S级品'!$D$1:$AV$1=AG$1)*('白止-S级品'!$D$2:$AV$26)),0)+IFERROR(SUMPRODUCT(('乐容-S级品'!$A$4:$A$32=$B181)*('乐容-S级品'!$L$3:$CA$3=AG$1)*('乐容-S级品'!$L$4:$CA$32)),0)</f>
      </c>
      <c r="AH181" s="280">
        <f>IFERROR(SUMPRODUCT(('控温被PRO-S级品'!$B$2:$B$10=$B181)*('控温被PRO-S级品'!$E$1:$BE$1=AH$1)*('控温被PRO-S级品'!$E$2:$BE$10)),0)+IFERROR(SUMPRODUCT(('冬被-S级品'!$B$2:$B$10=$B181)*('冬被-S级品'!$E$1:$AW$1=AH$1)*('冬被-S级品'!$E$2:$AW$10)),0)+IFERROR(SUMPRODUCT(('白止-S级品'!$A$2:$A$26=$B181)*('白止-S级品'!$D$1:$AV$1=AH$1)*('白止-S级品'!$D$2:$AV$26)),0)+IFERROR(SUMPRODUCT(('乐容-S级品'!$A$4:$A$32=$B181)*('乐容-S级品'!$L$3:$CA$3=AH$1)*('乐容-S级品'!$L$4:$CA$32)),0)</f>
      </c>
      <c r="AI181" s="280">
        <f>IFERROR(SUMPRODUCT(('控温被PRO-S级品'!$B$2:$B$10=$B181)*('控温被PRO-S级品'!$E$1:$BE$1=AI$1)*('控温被PRO-S级品'!$E$2:$BE$10)),0)+IFERROR(SUMPRODUCT(('冬被-S级品'!$B$2:$B$10=$B181)*('冬被-S级品'!$E$1:$AW$1=AI$1)*('冬被-S级品'!$E$2:$AW$10)),0)+IFERROR(SUMPRODUCT(('白止-S级品'!$A$2:$A$26=$B181)*('白止-S级品'!$D$1:$AV$1=AI$1)*('白止-S级品'!$D$2:$AV$26)),0)+IFERROR(SUMPRODUCT(('乐容-S级品'!$A$4:$A$32=$B181)*('乐容-S级品'!$L$3:$CA$3=AI$1)*('乐容-S级品'!$L$4:$CA$32)),0)</f>
      </c>
      <c r="AJ181" s="280">
        <f>IFERROR(SUMPRODUCT(('控温被PRO-S级品'!$B$2:$B$10=$B181)*('控温被PRO-S级品'!$E$1:$BE$1=AJ$1)*('控温被PRO-S级品'!$E$2:$BE$10)),0)+IFERROR(SUMPRODUCT(('冬被-S级品'!$B$2:$B$10=$B181)*('冬被-S级品'!$E$1:$AW$1=AJ$1)*('冬被-S级品'!$E$2:$AW$10)),0)+IFERROR(SUMPRODUCT(('白止-S级品'!$A$2:$A$26=$B181)*('白止-S级品'!$D$1:$AV$1=AJ$1)*('白止-S级品'!$D$2:$AV$26)),0)+IFERROR(SUMPRODUCT(('乐容-S级品'!$A$4:$A$32=$B181)*('乐容-S级品'!$L$3:$CA$3=AJ$1)*('乐容-S级品'!$L$4:$CA$32)),0)</f>
      </c>
      <c r="AK181" s="280">
        <f>IFERROR(SUMPRODUCT(('控温被PRO-S级品'!$B$2:$B$10=$B181)*('控温被PRO-S级品'!$E$1:$BE$1=AK$1)*('控温被PRO-S级品'!$E$2:$BE$10)),0)+IFERROR(SUMPRODUCT(('冬被-S级品'!$B$2:$B$10=$B181)*('冬被-S级品'!$E$1:$AW$1=AK$1)*('冬被-S级品'!$E$2:$AW$10)),0)+IFERROR(SUMPRODUCT(('白止-S级品'!$A$2:$A$26=$B181)*('白止-S级品'!$D$1:$AV$1=AK$1)*('白止-S级品'!$D$2:$AV$26)),0)+IFERROR(SUMPRODUCT(('乐容-S级品'!$A$4:$A$32=$B181)*('乐容-S级品'!$L$3:$CA$3=AK$1)*('乐容-S级品'!$L$4:$CA$32)),0)</f>
      </c>
      <c r="AL181" s="280">
        <f>IFERROR(SUMPRODUCT(('控温被PRO-S级品'!$B$2:$B$10=$B181)*('控温被PRO-S级品'!$E$1:$BE$1=AL$1)*('控温被PRO-S级品'!$E$2:$BE$10)),0)+IFERROR(SUMPRODUCT(('冬被-S级品'!$B$2:$B$10=$B181)*('冬被-S级品'!$E$1:$AW$1=AL$1)*('冬被-S级品'!$E$2:$AW$10)),0)+IFERROR(SUMPRODUCT(('白止-S级品'!$A$2:$A$26=$B181)*('白止-S级品'!$D$1:$AV$1=AL$1)*('白止-S级品'!$D$2:$AV$26)),0)+IFERROR(SUMPRODUCT(('乐容-S级品'!$A$4:$A$32=$B181)*('乐容-S级品'!$L$3:$CA$3=AL$1)*('乐容-S级品'!$L$4:$CA$32)),0)</f>
      </c>
      <c r="AM181" s="280">
        <f>IFERROR(SUMPRODUCT(('控温被PRO-S级品'!$B$2:$B$10=$B181)*('控温被PRO-S级品'!$E$1:$BE$1=AM$1)*('控温被PRO-S级品'!$E$2:$BE$10)),0)+IFERROR(SUMPRODUCT(('冬被-S级品'!$B$2:$B$10=$B181)*('冬被-S级品'!$E$1:$AW$1=AM$1)*('冬被-S级品'!$E$2:$AW$10)),0)+IFERROR(SUMPRODUCT(('白止-S级品'!$A$2:$A$26=$B181)*('白止-S级品'!$D$1:$AV$1=AM$1)*('白止-S级品'!$D$2:$AV$26)),0)+IFERROR(SUMPRODUCT(('乐容-S级品'!$A$4:$A$32=$B181)*('乐容-S级品'!$L$3:$CA$3=AM$1)*('乐容-S级品'!$L$4:$CA$32)),0)</f>
      </c>
      <c r="AN181" s="280">
        <f>IFERROR(SUMPRODUCT(('控温被PRO-S级品'!$B$2:$B$10=$B181)*('控温被PRO-S级品'!$E$1:$BE$1=AN$1)*('控温被PRO-S级品'!$E$2:$BE$10)),0)+IFERROR(SUMPRODUCT(('冬被-S级品'!$B$2:$B$10=$B181)*('冬被-S级品'!$E$1:$AW$1=AN$1)*('冬被-S级品'!$E$2:$AW$10)),0)+IFERROR(SUMPRODUCT(('白止-S级品'!$A$2:$A$26=$B181)*('白止-S级品'!$D$1:$AV$1=AN$1)*('白止-S级品'!$D$2:$AV$26)),0)+IFERROR(SUMPRODUCT(('乐容-S级品'!$A$4:$A$32=$B181)*('乐容-S级品'!$L$3:$CA$3=AN$1)*('乐容-S级品'!$L$4:$CA$32)),0)</f>
      </c>
      <c r="AO181" s="280">
        <f>IFERROR(SUMPRODUCT(('控温被PRO-S级品'!$B$2:$B$10=$B181)*('控温被PRO-S级品'!$E$1:$BE$1=AO$1)*('控温被PRO-S级品'!$E$2:$BE$10)),0)+IFERROR(SUMPRODUCT(('冬被-S级品'!$B$2:$B$10=$B181)*('冬被-S级品'!$E$1:$AW$1=AO$1)*('冬被-S级品'!$E$2:$AW$10)),0)+IFERROR(SUMPRODUCT(('白止-S级品'!$A$2:$A$26=$B181)*('白止-S级品'!$D$1:$AV$1=AO$1)*('白止-S级品'!$D$2:$AV$26)),0)+IFERROR(SUMPRODUCT(('乐容-S级品'!$A$4:$A$32=$B181)*('乐容-S级品'!$L$3:$CA$3=AO$1)*('乐容-S级品'!$L$4:$CA$32)),0)</f>
      </c>
      <c r="AP181" s="280">
        <f>IFERROR(SUMPRODUCT(('控温被PRO-S级品'!$B$2:$B$10=$B181)*('控温被PRO-S级品'!$E$1:$BE$1=AP$1)*('控温被PRO-S级品'!$E$2:$BE$10)),0)+IFERROR(SUMPRODUCT(('冬被-S级品'!$B$2:$B$10=$B181)*('冬被-S级品'!$E$1:$AW$1=AP$1)*('冬被-S级品'!$E$2:$AW$10)),0)+IFERROR(SUMPRODUCT(('白止-S级品'!$A$2:$A$26=$B181)*('白止-S级品'!$D$1:$AV$1=AP$1)*('白止-S级品'!$D$2:$AV$26)),0)+IFERROR(SUMPRODUCT(('乐容-S级品'!$A$4:$A$32=$B181)*('乐容-S级品'!$L$3:$CA$3=AP$1)*('乐容-S级品'!$L$4:$CA$32)),0)</f>
      </c>
      <c r="AQ181" s="280">
        <f>IFERROR(SUMPRODUCT(('控温被PRO-S级品'!$B$2:$B$10=$B181)*('控温被PRO-S级品'!$E$1:$BE$1=AQ$1)*('控温被PRO-S级品'!$E$2:$BE$10)),0)+IFERROR(SUMPRODUCT(('冬被-S级品'!$B$2:$B$10=$B181)*('冬被-S级品'!$E$1:$AW$1=AQ$1)*('冬被-S级品'!$E$2:$AW$10)),0)+IFERROR(SUMPRODUCT(('白止-S级品'!$A$2:$A$26=$B181)*('白止-S级品'!$D$1:$AV$1=AQ$1)*('白止-S级品'!$D$2:$AV$26)),0)+IFERROR(SUMPRODUCT(('乐容-S级品'!$A$4:$A$32=$B181)*('乐容-S级品'!$L$3:$CA$3=AQ$1)*('乐容-S级品'!$L$4:$CA$32)),0)</f>
      </c>
      <c r="AR181" s="280">
        <f>IFERROR(SUMPRODUCT(('控温被PRO-S级品'!$B$2:$B$10=$B181)*('控温被PRO-S级品'!$E$1:$BE$1=AR$1)*('控温被PRO-S级品'!$E$2:$BE$10)),0)+IFERROR(SUMPRODUCT(('冬被-S级品'!$B$2:$B$10=$B181)*('冬被-S级品'!$E$1:$AW$1=AR$1)*('冬被-S级品'!$E$2:$AW$10)),0)+IFERROR(SUMPRODUCT(('白止-S级品'!$A$2:$A$26=$B181)*('白止-S级品'!$D$1:$AV$1=AR$1)*('白止-S级品'!$D$2:$AV$26)),0)+IFERROR(SUMPRODUCT(('乐容-S级品'!$A$4:$A$32=$B181)*('乐容-S级品'!$L$3:$CA$3=AR$1)*('乐容-S级品'!$L$4:$CA$32)),0)</f>
      </c>
      <c r="AS181" s="280">
        <f>IFERROR(SUMPRODUCT(('控温被PRO-S级品'!$B$2:$B$10=$B181)*('控温被PRO-S级品'!$E$1:$BE$1=AS$1)*('控温被PRO-S级品'!$E$2:$BE$10)),0)+IFERROR(SUMPRODUCT(('冬被-S级品'!$B$2:$B$10=$B181)*('冬被-S级品'!$E$1:$AW$1=AS$1)*('冬被-S级品'!$E$2:$AW$10)),0)+IFERROR(SUMPRODUCT(('白止-S级品'!$A$2:$A$26=$B181)*('白止-S级品'!$D$1:$AV$1=AS$1)*('白止-S级品'!$D$2:$AV$26)),0)+IFERROR(SUMPRODUCT(('乐容-S级品'!$A$4:$A$32=$B181)*('乐容-S级品'!$L$3:$CA$3=AS$1)*('乐容-S级品'!$L$4:$CA$32)),0)</f>
      </c>
      <c r="AT181" s="280">
        <f>IFERROR(SUMPRODUCT(('控温被PRO-S级品'!$B$2:$B$10=$B181)*('控温被PRO-S级品'!$E$1:$BE$1=AT$1)*('控温被PRO-S级品'!$E$2:$BE$10)),0)+IFERROR(SUMPRODUCT(('冬被-S级品'!$B$2:$B$10=$B181)*('冬被-S级品'!$E$1:$AW$1=AT$1)*('冬被-S级品'!$E$2:$AW$10)),0)+IFERROR(SUMPRODUCT(('白止-S级品'!$A$2:$A$26=$B181)*('白止-S级品'!$D$1:$AV$1=AT$1)*('白止-S级品'!$D$2:$AV$26)),0)+IFERROR(SUMPRODUCT(('乐容-S级品'!$A$4:$A$32=$B181)*('乐容-S级品'!$L$3:$CA$3=AT$1)*('乐容-S级品'!$L$4:$CA$32)),0)</f>
      </c>
      <c r="AU181" s="280">
        <f>IFERROR(SUMPRODUCT(('控温被PRO-S级品'!$B$2:$B$10=$B181)*('控温被PRO-S级品'!$E$1:$BE$1=AU$1)*('控温被PRO-S级品'!$E$2:$BE$10)),0)+IFERROR(SUMPRODUCT(('冬被-S级品'!$B$2:$B$10=$B181)*('冬被-S级品'!$E$1:$AW$1=AU$1)*('冬被-S级品'!$E$2:$AW$10)),0)+IFERROR(SUMPRODUCT(('白止-S级品'!$A$2:$A$26=$B181)*('白止-S级品'!$D$1:$AV$1=AU$1)*('白止-S级品'!$D$2:$AV$26)),0)+IFERROR(SUMPRODUCT(('乐容-S级品'!$A$4:$A$32=$B181)*('乐容-S级品'!$L$3:$CA$3=AU$1)*('乐容-S级品'!$L$4:$CA$32)),0)</f>
      </c>
      <c r="AV181" s="280">
        <f>IFERROR(SUMPRODUCT(('控温被PRO-S级品'!$B$2:$B$10=$B181)*('控温被PRO-S级品'!$E$1:$BE$1=AV$1)*('控温被PRO-S级品'!$E$2:$BE$10)),0)+IFERROR(SUMPRODUCT(('冬被-S级品'!$B$2:$B$10=$B181)*('冬被-S级品'!$E$1:$AW$1=AV$1)*('冬被-S级品'!$E$2:$AW$10)),0)+IFERROR(SUMPRODUCT(('白止-S级品'!$A$2:$A$26=$B181)*('白止-S级品'!$D$1:$AV$1=AV$1)*('白止-S级品'!$D$2:$AV$26)),0)+IFERROR(SUMPRODUCT(('乐容-S级品'!$A$4:$A$32=$B181)*('乐容-S级品'!$L$3:$CA$3=AV$1)*('乐容-S级品'!$L$4:$CA$32)),0)</f>
      </c>
      <c r="AW181" s="280">
        <f>IFERROR(SUMPRODUCT(('控温被PRO-S级品'!$B$2:$B$10=$B181)*('控温被PRO-S级品'!$E$1:$BE$1=AW$1)*('控温被PRO-S级品'!$E$2:$BE$10)),0)+IFERROR(SUMPRODUCT(('冬被-S级品'!$B$2:$B$10=$B181)*('冬被-S级品'!$E$1:$AW$1=AW$1)*('冬被-S级品'!$E$2:$AW$10)),0)+IFERROR(SUMPRODUCT(('白止-S级品'!$A$2:$A$26=$B181)*('白止-S级品'!$D$1:$AV$1=AW$1)*('白止-S级品'!$D$2:$AV$26)),0)+IFERROR(SUMPRODUCT(('乐容-S级品'!$A$4:$A$32=$B181)*('乐容-S级品'!$L$3:$CA$3=AW$1)*('乐容-S级品'!$L$4:$CA$32)),0)</f>
      </c>
      <c r="AX181" s="280">
        <f>IFERROR(SUMPRODUCT(('控温被PRO-S级品'!$B$2:$B$10=$B181)*('控温被PRO-S级品'!$E$1:$BE$1=AX$1)*('控温被PRO-S级品'!$E$2:$BE$10)),0)+IFERROR(SUMPRODUCT(('冬被-S级品'!$B$2:$B$10=$B181)*('冬被-S级品'!$E$1:$AW$1=AX$1)*('冬被-S级品'!$E$2:$AW$10)),0)+IFERROR(SUMPRODUCT(('白止-S级品'!$A$2:$A$26=$B181)*('白止-S级品'!$D$1:$AV$1=AX$1)*('白止-S级品'!$D$2:$AV$26)),0)+IFERROR(SUMPRODUCT(('乐容-S级品'!$A$4:$A$32=$B181)*('乐容-S级品'!$L$3:$CA$3=AX$1)*('乐容-S级品'!$L$4:$CA$32)),0)</f>
      </c>
      <c r="AY181" s="280">
        <f>IFERROR(SUMPRODUCT(('控温被PRO-S级品'!$B$2:$B$10=$B181)*('控温被PRO-S级品'!$E$1:$BE$1=AY$1)*('控温被PRO-S级品'!$E$2:$BE$10)),0)+IFERROR(SUMPRODUCT(('冬被-S级品'!$B$2:$B$10=$B181)*('冬被-S级品'!$E$1:$AW$1=AY$1)*('冬被-S级品'!$E$2:$AW$10)),0)+IFERROR(SUMPRODUCT(('白止-S级品'!$A$2:$A$26=$B181)*('白止-S级品'!$D$1:$AV$1=AY$1)*('白止-S级品'!$D$2:$AV$26)),0)+IFERROR(SUMPRODUCT(('乐容-S级品'!$A$4:$A$32=$B181)*('乐容-S级品'!$L$3:$CA$3=AY$1)*('乐容-S级品'!$L$4:$CA$32)),0)</f>
      </c>
      <c r="AZ181" s="280">
        <f>IFERROR(SUMPRODUCT(('控温被PRO-S级品'!$B$2:$B$10=$B181)*('控温被PRO-S级品'!$E$1:$BE$1=AZ$1)*('控温被PRO-S级品'!$E$2:$BE$10)),0)+IFERROR(SUMPRODUCT(('冬被-S级品'!$B$2:$B$10=$B181)*('冬被-S级品'!$E$1:$AW$1=AZ$1)*('冬被-S级品'!$E$2:$AW$10)),0)+IFERROR(SUMPRODUCT(('白止-S级品'!$A$2:$A$26=$B181)*('白止-S级品'!$D$1:$AV$1=AZ$1)*('白止-S级品'!$D$2:$AV$26)),0)+IFERROR(SUMPRODUCT(('乐容-S级品'!$A$4:$A$32=$B181)*('乐容-S级品'!$L$3:$CA$3=AZ$1)*('乐容-S级品'!$L$4:$CA$32)),0)</f>
      </c>
      <c r="BA181" s="280">
        <f>IFERROR(SUMPRODUCT(('控温被PRO-S级品'!$B$2:$B$10=$B181)*('控温被PRO-S级品'!$E$1:$BE$1=BA$1)*('控温被PRO-S级品'!$E$2:$BE$10)),0)+IFERROR(SUMPRODUCT(('冬被-S级品'!$B$2:$B$10=$B181)*('冬被-S级品'!$E$1:$AW$1=BA$1)*('冬被-S级品'!$E$2:$AW$10)),0)+IFERROR(SUMPRODUCT(('白止-S级品'!$A$2:$A$26=$B181)*('白止-S级品'!$D$1:$AV$1=BA$1)*('白止-S级品'!$D$2:$AV$26)),0)+IFERROR(SUMPRODUCT(('乐容-S级品'!$A$4:$A$32=$B181)*('乐容-S级品'!$L$3:$CA$3=BA$1)*('乐容-S级品'!$L$4:$CA$32)),0)</f>
      </c>
      <c r="BB181" s="280">
        <f>IFERROR(SUMPRODUCT(('控温被PRO-S级品'!$B$2:$B$10=$B181)*('控温被PRO-S级品'!$E$1:$BE$1=BB$1)*('控温被PRO-S级品'!$E$2:$BE$10)),0)+IFERROR(SUMPRODUCT(('冬被-S级品'!$B$2:$B$10=$B181)*('冬被-S级品'!$E$1:$AW$1=BB$1)*('冬被-S级品'!$E$2:$AW$10)),0)+IFERROR(SUMPRODUCT(('白止-S级品'!$A$2:$A$26=$B181)*('白止-S级品'!$D$1:$AV$1=BB$1)*('白止-S级品'!$D$2:$AV$26)),0)+IFERROR(SUMPRODUCT(('乐容-S级品'!$A$4:$A$32=$B181)*('乐容-S级品'!$L$3:$CA$3=BB$1)*('乐容-S级品'!$L$4:$CA$32)),0)</f>
      </c>
      <c r="BC181" s="280">
        <f>IFERROR(SUMPRODUCT(('控温被PRO-S级品'!$B$2:$B$10=$B181)*('控温被PRO-S级品'!$E$1:$BE$1=BC$1)*('控温被PRO-S级品'!$E$2:$BE$10)),0)+IFERROR(SUMPRODUCT(('冬被-S级品'!$B$2:$B$10=$B181)*('冬被-S级品'!$E$1:$AW$1=BC$1)*('冬被-S级品'!$E$2:$AW$10)),0)+IFERROR(SUMPRODUCT(('白止-S级品'!$A$2:$A$26=$B181)*('白止-S级品'!$D$1:$AV$1=BC$1)*('白止-S级品'!$D$2:$AV$26)),0)+IFERROR(SUMPRODUCT(('乐容-S级品'!$A$4:$A$32=$B181)*('乐容-S级品'!$L$3:$CA$3=BC$1)*('乐容-S级品'!$L$4:$CA$32)),0)</f>
      </c>
      <c r="BD181" s="280">
        <f>IFERROR(SUMPRODUCT(('控温被PRO-S级品'!$B$2:$B$10=$B181)*('控温被PRO-S级品'!$E$1:$BE$1=BD$1)*('控温被PRO-S级品'!$E$2:$BE$10)),0)+IFERROR(SUMPRODUCT(('冬被-S级品'!$B$2:$B$10=$B181)*('冬被-S级品'!$E$1:$AW$1=BD$1)*('冬被-S级品'!$E$2:$AW$10)),0)+IFERROR(SUMPRODUCT(('白止-S级品'!$A$2:$A$26=$B181)*('白止-S级品'!$D$1:$AV$1=BD$1)*('白止-S级品'!$D$2:$AV$26)),0)+IFERROR(SUMPRODUCT(('乐容-S级品'!$A$4:$A$32=$B181)*('乐容-S级品'!$L$3:$CA$3=BD$1)*('乐容-S级品'!$L$4:$CA$32)),0)</f>
      </c>
      <c r="BE181" s="280">
        <f>IFERROR(SUMPRODUCT(('控温被PRO-S级品'!$B$2:$B$10=$B181)*('控温被PRO-S级品'!$E$1:$BE$1=BE$1)*('控温被PRO-S级品'!$E$2:$BE$10)),0)+IFERROR(SUMPRODUCT(('冬被-S级品'!$B$2:$B$10=$B181)*('冬被-S级品'!$E$1:$AW$1=BE$1)*('冬被-S级品'!$E$2:$AW$10)),0)+IFERROR(SUMPRODUCT(('白止-S级品'!$A$2:$A$26=$B181)*('白止-S级品'!$D$1:$AV$1=BE$1)*('白止-S级品'!$D$2:$AV$26)),0)+IFERROR(SUMPRODUCT(('乐容-S级品'!$A$4:$A$32=$B181)*('乐容-S级品'!$L$3:$CA$3=BE$1)*('乐容-S级品'!$L$4:$CA$32)),0)</f>
      </c>
      <c r="BF181" s="280">
        <f>IFERROR(SUMPRODUCT(('控温被PRO-S级品'!$B$2:$B$10=$B181)*('控温被PRO-S级品'!$E$1:$BE$1=BF$1)*('控温被PRO-S级品'!$E$2:$BE$10)),0)+IFERROR(SUMPRODUCT(('冬被-S级品'!$B$2:$B$10=$B181)*('冬被-S级品'!$E$1:$AW$1=BF$1)*('冬被-S级品'!$E$2:$AW$10)),0)+IFERROR(SUMPRODUCT(('白止-S级品'!$A$2:$A$26=$B181)*('白止-S级品'!$D$1:$AV$1=BF$1)*('白止-S级品'!$D$2:$AV$26)),0)+IFERROR(SUMPRODUCT(('乐容-S级品'!$A$4:$A$32=$B181)*('乐容-S级品'!$L$3:$CA$3=BF$1)*('乐容-S级品'!$L$4:$CA$32)),0)</f>
      </c>
      <c r="BG181" s="280">
        <f>IFERROR(SUMPRODUCT(('控温被PRO-S级品'!$B$2:$B$10=$B181)*('控温被PRO-S级品'!$E$1:$BE$1=BG$1)*('控温被PRO-S级品'!$E$2:$BE$10)),0)+IFERROR(SUMPRODUCT(('冬被-S级品'!$B$2:$B$10=$B181)*('冬被-S级品'!$E$1:$AW$1=BG$1)*('冬被-S级品'!$E$2:$AW$10)),0)+IFERROR(SUMPRODUCT(('白止-S级品'!$A$2:$A$26=$B181)*('白止-S级品'!$D$1:$AV$1=BG$1)*('白止-S级品'!$D$2:$AV$26)),0)+IFERROR(SUMPRODUCT(('乐容-S级品'!$A$4:$A$32=$B181)*('乐容-S级品'!$L$3:$CA$3=BG$1)*('乐容-S级品'!$L$4:$CA$32)),0)</f>
      </c>
      <c r="BH181" s="280">
        <f>IFERROR(SUMPRODUCT(('控温被PRO-S级品'!$B$2:$B$10=$B181)*('控温被PRO-S级品'!$E$1:$BE$1=BH$1)*('控温被PRO-S级品'!$E$2:$BE$10)),0)+IFERROR(SUMPRODUCT(('冬被-S级品'!$B$2:$B$10=$B181)*('冬被-S级品'!$E$1:$AW$1=BH$1)*('冬被-S级品'!$E$2:$AW$10)),0)+IFERROR(SUMPRODUCT(('白止-S级品'!$A$2:$A$26=$B181)*('白止-S级品'!$D$1:$AV$1=BH$1)*('白止-S级品'!$D$2:$AV$26)),0)+IFERROR(SUMPRODUCT(('乐容-S级品'!$A$4:$A$32=$B181)*('乐容-S级品'!$L$3:$CA$3=BH$1)*('乐容-S级品'!$L$4:$CA$32)),0)</f>
      </c>
      <c r="BI181" s="280">
        <f>IFERROR(SUMPRODUCT(('控温被PRO-S级品'!$B$2:$B$10=$B181)*('控温被PRO-S级品'!$E$1:$BE$1=BI$1)*('控温被PRO-S级品'!$E$2:$BE$10)),0)+IFERROR(SUMPRODUCT(('冬被-S级品'!$B$2:$B$10=$B181)*('冬被-S级品'!$E$1:$AW$1=BI$1)*('冬被-S级品'!$E$2:$AW$10)),0)+IFERROR(SUMPRODUCT(('白止-S级品'!$A$2:$A$26=$B181)*('白止-S级品'!$D$1:$AV$1=BI$1)*('白止-S级品'!$D$2:$AV$26)),0)+IFERROR(SUMPRODUCT(('乐容-S级品'!$A$4:$A$32=$B181)*('乐容-S级品'!$L$3:$CA$3=BI$1)*('乐容-S级品'!$L$4:$CA$32)),0)</f>
      </c>
      <c r="BJ181" s="280">
        <f>IFERROR(SUMPRODUCT(('控温被PRO-S级品'!$B$2:$B$10=$B181)*('控温被PRO-S级品'!$E$1:$BE$1=BJ$1)*('控温被PRO-S级品'!$E$2:$BE$10)),0)+IFERROR(SUMPRODUCT(('冬被-S级品'!$B$2:$B$10=$B181)*('冬被-S级品'!$E$1:$AW$1=BJ$1)*('冬被-S级品'!$E$2:$AW$10)),0)+IFERROR(SUMPRODUCT(('白止-S级品'!$A$2:$A$26=$B181)*('白止-S级品'!$D$1:$AV$1=BJ$1)*('白止-S级品'!$D$2:$AV$26)),0)+IFERROR(SUMPRODUCT(('乐容-S级品'!$A$4:$A$32=$B181)*('乐容-S级品'!$L$3:$CA$3=BJ$1)*('乐容-S级品'!$L$4:$CA$32)),0)</f>
      </c>
      <c r="BK181" s="280">
        <f>IFERROR(SUMPRODUCT(('控温被PRO-S级品'!$B$2:$B$10=$B181)*('控温被PRO-S级品'!$E$1:$BE$1=BK$1)*('控温被PRO-S级品'!$E$2:$BE$10)),0)+IFERROR(SUMPRODUCT(('冬被-S级品'!$B$2:$B$10=$B181)*('冬被-S级品'!$E$1:$AW$1=BK$1)*('冬被-S级品'!$E$2:$AW$10)),0)+IFERROR(SUMPRODUCT(('白止-S级品'!$A$2:$A$26=$B181)*('白止-S级品'!$D$1:$AV$1=BK$1)*('白止-S级品'!$D$2:$AV$26)),0)+IFERROR(SUMPRODUCT(('乐容-S级品'!$A$4:$A$32=$B181)*('乐容-S级品'!$L$3:$CA$3=BK$1)*('乐容-S级品'!$L$4:$CA$32)),0)</f>
      </c>
      <c r="BL181" s="280">
        <f>IFERROR(SUMPRODUCT(('控温被PRO-S级品'!$B$2:$B$10=$B181)*('控温被PRO-S级品'!$E$1:$BE$1=BL$1)*('控温被PRO-S级品'!$E$2:$BE$10)),0)+IFERROR(SUMPRODUCT(('冬被-S级品'!$B$2:$B$10=$B181)*('冬被-S级品'!$E$1:$AW$1=BL$1)*('冬被-S级品'!$E$2:$AW$10)),0)+IFERROR(SUMPRODUCT(('白止-S级品'!$A$2:$A$26=$B181)*('白止-S级品'!$D$1:$AV$1=BL$1)*('白止-S级品'!$D$2:$AV$26)),0)+IFERROR(SUMPRODUCT(('乐容-S级品'!$A$4:$A$32=$B181)*('乐容-S级品'!$L$3:$CA$3=BL$1)*('乐容-S级品'!$L$4:$CA$32)),0)</f>
      </c>
      <c r="BM181" s="280">
        <f>IFERROR(SUMPRODUCT(('控温被PRO-S级品'!$B$2:$B$10=$B181)*('控温被PRO-S级品'!$E$1:$BE$1=BM$1)*('控温被PRO-S级品'!$E$2:$BE$10)),0)+IFERROR(SUMPRODUCT(('冬被-S级品'!$B$2:$B$10=$B181)*('冬被-S级品'!$E$1:$AW$1=BM$1)*('冬被-S级品'!$E$2:$AW$10)),0)+IFERROR(SUMPRODUCT(('白止-S级品'!$A$2:$A$26=$B181)*('白止-S级品'!$D$1:$AV$1=BM$1)*('白止-S级品'!$D$2:$AV$26)),0)+IFERROR(SUMPRODUCT(('乐容-S级品'!$A$4:$A$32=$B181)*('乐容-S级品'!$L$3:$CA$3=BM$1)*('乐容-S级品'!$L$4:$CA$32)),0)</f>
      </c>
      <c r="BN181" s="280">
        <f>IFERROR(SUMPRODUCT(('控温被PRO-S级品'!$B$2:$B$10=$B181)*('控温被PRO-S级品'!$E$1:$BE$1=BN$1)*('控温被PRO-S级品'!$E$2:$BE$10)),0)+IFERROR(SUMPRODUCT(('冬被-S级品'!$B$2:$B$10=$B181)*('冬被-S级品'!$E$1:$AW$1=BN$1)*('冬被-S级品'!$E$2:$AW$10)),0)+IFERROR(SUMPRODUCT(('白止-S级品'!$A$2:$A$26=$B181)*('白止-S级品'!$D$1:$AV$1=BN$1)*('白止-S级品'!$D$2:$AV$26)),0)+IFERROR(SUMPRODUCT(('乐容-S级品'!$A$4:$A$32=$B181)*('乐容-S级品'!$L$3:$CA$3=BN$1)*('乐容-S级品'!$L$4:$CA$32)),0)</f>
      </c>
      <c r="BO181" s="280">
        <f>IFERROR(SUMPRODUCT(('控温被PRO-S级品'!$B$2:$B$10=$B181)*('控温被PRO-S级品'!$E$1:$BE$1=BO$1)*('控温被PRO-S级品'!$E$2:$BE$10)),0)+IFERROR(SUMPRODUCT(('冬被-S级品'!$B$2:$B$10=$B181)*('冬被-S级品'!$E$1:$AW$1=BO$1)*('冬被-S级品'!$E$2:$AW$10)),0)+IFERROR(SUMPRODUCT(('白止-S级品'!$A$2:$A$26=$B181)*('白止-S级品'!$D$1:$AV$1=BO$1)*('白止-S级品'!$D$2:$AV$26)),0)+IFERROR(SUMPRODUCT(('乐容-S级品'!$A$4:$A$32=$B181)*('乐容-S级品'!$L$3:$CA$3=BO$1)*('乐容-S级品'!$L$4:$CA$32)),0)</f>
      </c>
      <c r="BP181" s="280">
        <f>IFERROR(SUMPRODUCT(('控温被PRO-S级品'!$B$2:$B$10=$B181)*('控温被PRO-S级品'!$E$1:$BE$1=BP$1)*('控温被PRO-S级品'!$E$2:$BE$10)),0)+IFERROR(SUMPRODUCT(('冬被-S级品'!$B$2:$B$10=$B181)*('冬被-S级品'!$E$1:$AW$1=BP$1)*('冬被-S级品'!$E$2:$AW$10)),0)+IFERROR(SUMPRODUCT(('白止-S级品'!$A$2:$A$26=$B181)*('白止-S级品'!$D$1:$AV$1=BP$1)*('白止-S级品'!$D$2:$AV$26)),0)+IFERROR(SUMPRODUCT(('乐容-S级品'!$A$4:$A$32=$B181)*('乐容-S级品'!$L$3:$CA$3=BP$1)*('乐容-S级品'!$L$4:$CA$32)),0)</f>
      </c>
      <c r="BQ181" s="280">
        <f>IFERROR(SUMPRODUCT(('控温被PRO-S级品'!$B$2:$B$10=$B181)*('控温被PRO-S级品'!$E$1:$BE$1=BQ$1)*('控温被PRO-S级品'!$E$2:$BE$10)),0)+IFERROR(SUMPRODUCT(('冬被-S级品'!$B$2:$B$10=$B181)*('冬被-S级品'!$E$1:$AW$1=BQ$1)*('冬被-S级品'!$E$2:$AW$10)),0)+IFERROR(SUMPRODUCT(('白止-S级品'!$A$2:$A$26=$B181)*('白止-S级品'!$D$1:$AV$1=BQ$1)*('白止-S级品'!$D$2:$AV$26)),0)+IFERROR(SUMPRODUCT(('乐容-S级品'!$A$4:$A$32=$B181)*('乐容-S级品'!$L$3:$CA$3=BQ$1)*('乐容-S级品'!$L$4:$CA$32)),0)</f>
      </c>
      <c r="BR181" s="280">
        <f>IFERROR(SUMPRODUCT(('控温被PRO-S级品'!$B$2:$B$10=$B181)*('控温被PRO-S级品'!$E$1:$BE$1=BR$1)*('控温被PRO-S级品'!$E$2:$BE$10)),0)+IFERROR(SUMPRODUCT(('冬被-S级品'!$B$2:$B$10=$B181)*('冬被-S级品'!$E$1:$AW$1=BR$1)*('冬被-S级品'!$E$2:$AW$10)),0)+IFERROR(SUMPRODUCT(('白止-S级品'!$A$2:$A$26=$B181)*('白止-S级品'!$D$1:$AV$1=BR$1)*('白止-S级品'!$D$2:$AV$26)),0)+IFERROR(SUMPRODUCT(('乐容-S级品'!$A$4:$A$32=$B181)*('乐容-S级品'!$L$3:$CA$3=BR$1)*('乐容-S级品'!$L$4:$CA$32)),0)</f>
      </c>
      <c r="BS181" s="280">
        <f>IFERROR(SUMPRODUCT(('控温被PRO-S级品'!$B$2:$B$10=$B181)*('控温被PRO-S级品'!$E$1:$BE$1=BS$1)*('控温被PRO-S级品'!$E$2:$BE$10)),0)+IFERROR(SUMPRODUCT(('冬被-S级品'!$B$2:$B$10=$B181)*('冬被-S级品'!$E$1:$AW$1=BS$1)*('冬被-S级品'!$E$2:$AW$10)),0)+IFERROR(SUMPRODUCT(('白止-S级品'!$A$2:$A$26=$B181)*('白止-S级品'!$D$1:$AV$1=BS$1)*('白止-S级品'!$D$2:$AV$26)),0)+IFERROR(SUMPRODUCT(('乐容-S级品'!$A$4:$A$32=$B181)*('乐容-S级品'!$L$3:$CA$3=BS$1)*('乐容-S级品'!$L$4:$CA$32)),0)</f>
      </c>
      <c r="BT181" s="280">
        <f>IFERROR(SUMPRODUCT(('控温被PRO-S级品'!$B$2:$B$10=$B181)*('控温被PRO-S级品'!$E$1:$BE$1=BT$1)*('控温被PRO-S级品'!$E$2:$BE$10)),0)+IFERROR(SUMPRODUCT(('冬被-S级品'!$B$2:$B$10=$B181)*('冬被-S级品'!$E$1:$AW$1=BT$1)*('冬被-S级品'!$E$2:$AW$10)),0)+IFERROR(SUMPRODUCT(('白止-S级品'!$A$2:$A$26=$B181)*('白止-S级品'!$D$1:$AV$1=BT$1)*('白止-S级品'!$D$2:$AV$26)),0)+IFERROR(SUMPRODUCT(('乐容-S级品'!$A$4:$A$32=$B181)*('乐容-S级品'!$L$3:$CA$3=BT$1)*('乐容-S级品'!$L$4:$CA$32)),0)</f>
      </c>
      <c r="BU181" s="280">
        <f>IFERROR(SUMPRODUCT(('控温被PRO-S级品'!$B$2:$B$10=$B181)*('控温被PRO-S级品'!$E$1:$BE$1=BU$1)*('控温被PRO-S级品'!$E$2:$BE$10)),0)+IFERROR(SUMPRODUCT(('冬被-S级品'!$B$2:$B$10=$B181)*('冬被-S级品'!$E$1:$AW$1=BU$1)*('冬被-S级品'!$E$2:$AW$10)),0)+IFERROR(SUMPRODUCT(('白止-S级品'!$A$2:$A$26=$B181)*('白止-S级品'!$D$1:$AV$1=BU$1)*('白止-S级品'!$D$2:$AV$26)),0)+IFERROR(SUMPRODUCT(('乐容-S级品'!$A$4:$A$32=$B181)*('乐容-S级品'!$L$3:$CA$3=BU$1)*('乐容-S级品'!$L$4:$CA$32)),0)</f>
      </c>
      <c r="BV181" s="280">
        <f>IFERROR(SUMPRODUCT(('控温被PRO-S级品'!$B$2:$B$10=$B181)*('控温被PRO-S级品'!$E$1:$BE$1=BV$1)*('控温被PRO-S级品'!$E$2:$BE$10)),0)+IFERROR(SUMPRODUCT(('冬被-S级品'!$B$2:$B$10=$B181)*('冬被-S级品'!$E$1:$AW$1=BV$1)*('冬被-S级品'!$E$2:$AW$10)),0)+IFERROR(SUMPRODUCT(('白止-S级品'!$A$2:$A$26=$B181)*('白止-S级品'!$D$1:$AV$1=BV$1)*('白止-S级品'!$D$2:$AV$26)),0)+IFERROR(SUMPRODUCT(('乐容-S级品'!$A$4:$A$32=$B181)*('乐容-S级品'!$L$3:$CA$3=BV$1)*('乐容-S级品'!$L$4:$CA$32)),0)</f>
      </c>
      <c r="BW181" s="280">
        <f>IFERROR(SUMPRODUCT(('控温被PRO-S级品'!$B$2:$B$10=$B181)*('控温被PRO-S级品'!$E$1:$BE$1=BW$1)*('控温被PRO-S级品'!$E$2:$BE$10)),0)+IFERROR(SUMPRODUCT(('冬被-S级品'!$B$2:$B$10=$B181)*('冬被-S级品'!$E$1:$AW$1=BW$1)*('冬被-S级品'!$E$2:$AW$10)),0)+IFERROR(SUMPRODUCT(('白止-S级品'!$A$2:$A$26=$B181)*('白止-S级品'!$D$1:$AV$1=BW$1)*('白止-S级品'!$D$2:$AV$26)),0)+IFERROR(SUMPRODUCT(('乐容-S级品'!$A$4:$A$32=$B181)*('乐容-S级品'!$L$3:$CA$3=BW$1)*('乐容-S级品'!$L$4:$CA$32)),0)</f>
      </c>
      <c r="BX181" s="280">
        <f>IFERROR(SUMPRODUCT(('控温被PRO-S级品'!$B$2:$B$10=$B181)*('控温被PRO-S级品'!$E$1:$BE$1=BX$1)*('控温被PRO-S级品'!$E$2:$BE$10)),0)+IFERROR(SUMPRODUCT(('冬被-S级品'!$B$2:$B$10=$B181)*('冬被-S级品'!$E$1:$AW$1=BX$1)*('冬被-S级品'!$E$2:$AW$10)),0)+IFERROR(SUMPRODUCT(('白止-S级品'!$A$2:$A$26=$B181)*('白止-S级品'!$D$1:$AV$1=BX$1)*('白止-S级品'!$D$2:$AV$26)),0)+IFERROR(SUMPRODUCT(('乐容-S级品'!$A$4:$A$32=$B181)*('乐容-S级品'!$L$3:$CA$3=BX$1)*('乐容-S级品'!$L$4:$CA$32)),0)</f>
      </c>
      <c r="BY181" s="280">
        <f>IFERROR(SUMPRODUCT(('控温被PRO-S级品'!$B$2:$B$10=$B181)*('控温被PRO-S级品'!$E$1:$BE$1=BY$1)*('控温被PRO-S级品'!$E$2:$BE$10)),0)+IFERROR(SUMPRODUCT(('冬被-S级品'!$B$2:$B$10=$B181)*('冬被-S级品'!$E$1:$AW$1=BY$1)*('冬被-S级品'!$E$2:$AW$10)),0)+IFERROR(SUMPRODUCT(('白止-S级品'!$A$2:$A$26=$B181)*('白止-S级品'!$D$1:$AV$1=BY$1)*('白止-S级品'!$D$2:$AV$26)),0)+IFERROR(SUMPRODUCT(('乐容-S级品'!$A$4:$A$32=$B181)*('乐容-S级品'!$L$3:$CA$3=BY$1)*('乐容-S级品'!$L$4:$CA$32)),0)</f>
      </c>
      <c r="BZ181" s="280">
        <f>IFERROR(SUMPRODUCT(('控温被PRO-S级品'!$B$2:$B$10=$B181)*('控温被PRO-S级品'!$E$1:$BE$1=BZ$1)*('控温被PRO-S级品'!$E$2:$BE$10)),0)+IFERROR(SUMPRODUCT(('冬被-S级品'!$B$2:$B$10=$B181)*('冬被-S级品'!$E$1:$AW$1=BZ$1)*('冬被-S级品'!$E$2:$AW$10)),0)+IFERROR(SUMPRODUCT(('白止-S级品'!$A$2:$A$26=$B181)*('白止-S级品'!$D$1:$AV$1=BZ$1)*('白止-S级品'!$D$2:$AV$26)),0)+IFERROR(SUMPRODUCT(('乐容-S级品'!$A$4:$A$32=$B181)*('乐容-S级品'!$L$3:$CA$3=BZ$1)*('乐容-S级品'!$L$4:$CA$32)),0)</f>
      </c>
      <c r="CA181" s="280">
        <f>IFERROR(SUMPRODUCT(('控温被PRO-S级品'!$B$2:$B$10=$B181)*('控温被PRO-S级品'!$E$1:$BE$1=CA$1)*('控温被PRO-S级品'!$E$2:$BE$10)),0)+IFERROR(SUMPRODUCT(('冬被-S级品'!$B$2:$B$10=$B181)*('冬被-S级品'!$E$1:$AW$1=CA$1)*('冬被-S级品'!$E$2:$AW$10)),0)+IFERROR(SUMPRODUCT(('白止-S级品'!$A$2:$A$26=$B181)*('白止-S级品'!$D$1:$AV$1=CA$1)*('白止-S级品'!$D$2:$AV$26)),0)+IFERROR(SUMPRODUCT(('乐容-S级品'!$A$4:$A$32=$B181)*('乐容-S级品'!$L$3:$CA$3=CA$1)*('乐容-S级品'!$L$4:$CA$32)),0)</f>
      </c>
      <c r="CB181" s="280">
        <f>IFERROR(SUMPRODUCT(('控温被PRO-S级品'!$B$2:$B$10=$B181)*('控温被PRO-S级品'!$E$1:$BE$1=CB$1)*('控温被PRO-S级品'!$E$2:$BE$10)),0)+IFERROR(SUMPRODUCT(('冬被-S级品'!$B$2:$B$10=$B181)*('冬被-S级品'!$E$1:$AW$1=CB$1)*('冬被-S级品'!$E$2:$AW$10)),0)+IFERROR(SUMPRODUCT(('白止-S级品'!$A$2:$A$26=$B181)*('白止-S级品'!$D$1:$AV$1=CB$1)*('白止-S级品'!$D$2:$AV$26)),0)+IFERROR(SUMPRODUCT(('乐容-S级品'!$A$4:$A$32=$B181)*('乐容-S级品'!$L$3:$CA$3=CB$1)*('乐容-S级品'!$L$4:$CA$32)),0)</f>
      </c>
      <c r="CC181" s="280">
        <f>IFERROR(SUMPRODUCT(('控温被PRO-S级品'!$B$2:$B$10=$B181)*('控温被PRO-S级品'!$E$1:$BE$1=CC$1)*('控温被PRO-S级品'!$E$2:$BE$10)),0)+IFERROR(SUMPRODUCT(('冬被-S级品'!$B$2:$B$10=$B181)*('冬被-S级品'!$E$1:$AW$1=CC$1)*('冬被-S级品'!$E$2:$AW$10)),0)+IFERROR(SUMPRODUCT(('白止-S级品'!$A$2:$A$26=$B181)*('白止-S级品'!$D$1:$AV$1=CC$1)*('白止-S级品'!$D$2:$AV$26)),0)+IFERROR(SUMPRODUCT(('乐容-S级品'!$A$4:$A$32=$B181)*('乐容-S级品'!$L$3:$CA$3=CC$1)*('乐容-S级品'!$L$4:$CA$32)),0)</f>
      </c>
      <c r="CD181" s="280">
        <f>IFERROR(SUMPRODUCT(('控温被PRO-S级品'!$B$2:$B$10=$B181)*('控温被PRO-S级品'!$E$1:$BE$1=CD$1)*('控温被PRO-S级品'!$E$2:$BE$10)),0)+IFERROR(SUMPRODUCT(('冬被-S级品'!$B$2:$B$10=$B181)*('冬被-S级品'!$E$1:$AW$1=CD$1)*('冬被-S级品'!$E$2:$AW$10)),0)+IFERROR(SUMPRODUCT(('白止-S级品'!$A$2:$A$26=$B181)*('白止-S级品'!$D$1:$AV$1=CD$1)*('白止-S级品'!$D$2:$AV$26)),0)+IFERROR(SUMPRODUCT(('乐容-S级品'!$A$4:$A$32=$B181)*('乐容-S级品'!$L$3:$CA$3=CD$1)*('乐容-S级品'!$L$4:$CA$32)),0)</f>
      </c>
      <c r="CE181" s="280">
        <f>IFERROR(SUMPRODUCT(('控温被PRO-S级品'!$B$2:$B$10=$B181)*('控温被PRO-S级品'!$E$1:$BE$1=CE$1)*('控温被PRO-S级品'!$E$2:$BE$10)),0)+IFERROR(SUMPRODUCT(('冬被-S级品'!$B$2:$B$10=$B181)*('冬被-S级品'!$E$1:$AW$1=CE$1)*('冬被-S级品'!$E$2:$AW$10)),0)+IFERROR(SUMPRODUCT(('白止-S级品'!$A$2:$A$26=$B181)*('白止-S级品'!$D$1:$AV$1=CE$1)*('白止-S级品'!$D$2:$AV$26)),0)+IFERROR(SUMPRODUCT(('乐容-S级品'!$A$4:$A$32=$B181)*('乐容-S级品'!$L$3:$CA$3=CE$1)*('乐容-S级品'!$L$4:$CA$32)),0)</f>
      </c>
      <c r="CF181" s="280">
        <f>IFERROR(SUMPRODUCT(('控温被PRO-S级品'!$B$2:$B$10=$B181)*('控温被PRO-S级品'!$E$1:$BE$1=CF$1)*('控温被PRO-S级品'!$E$2:$BE$10)),0)+IFERROR(SUMPRODUCT(('冬被-S级品'!$B$2:$B$10=$B181)*('冬被-S级品'!$E$1:$AW$1=CF$1)*('冬被-S级品'!$E$2:$AW$10)),0)+IFERROR(SUMPRODUCT(('白止-S级品'!$A$2:$A$26=$B181)*('白止-S级品'!$D$1:$AV$1=CF$1)*('白止-S级品'!$D$2:$AV$26)),0)+IFERROR(SUMPRODUCT(('乐容-S级品'!$A$4:$A$32=$B181)*('乐容-S级品'!$L$3:$CA$3=CF$1)*('乐容-S级品'!$L$4:$CA$32)),0)</f>
      </c>
      <c r="CG181" s="280">
        <f>IFERROR(SUMPRODUCT(('控温被PRO-S级品'!$B$2:$B$10=$B181)*('控温被PRO-S级品'!$E$1:$BE$1=CG$1)*('控温被PRO-S级品'!$E$2:$BE$10)),0)+IFERROR(SUMPRODUCT(('冬被-S级品'!$B$2:$B$10=$B181)*('冬被-S级品'!$E$1:$AW$1=CG$1)*('冬被-S级品'!$E$2:$AW$10)),0)+IFERROR(SUMPRODUCT(('白止-S级品'!$A$2:$A$26=$B181)*('白止-S级品'!$D$1:$AV$1=CG$1)*('白止-S级品'!$D$2:$AV$26)),0)+IFERROR(SUMPRODUCT(('乐容-S级品'!$A$4:$A$32=$B181)*('乐容-S级品'!$L$3:$CA$3=CG$1)*('乐容-S级品'!$L$4:$CA$32)),0)</f>
      </c>
      <c r="CH181" s="280">
        <f>IFERROR(SUMPRODUCT(('控温被PRO-S级品'!$B$2:$B$10=$B181)*('控温被PRO-S级品'!$E$1:$BE$1=CH$1)*('控温被PRO-S级品'!$E$2:$BE$10)),0)+IFERROR(SUMPRODUCT(('冬被-S级品'!$B$2:$B$10=$B181)*('冬被-S级品'!$E$1:$AW$1=CH$1)*('冬被-S级品'!$E$2:$AW$10)),0)+IFERROR(SUMPRODUCT(('白止-S级品'!$A$2:$A$26=$B181)*('白止-S级品'!$D$1:$AV$1=CH$1)*('白止-S级品'!$D$2:$AV$26)),0)+IFERROR(SUMPRODUCT(('乐容-S级品'!$A$4:$A$32=$B181)*('乐容-S级品'!$L$3:$CA$3=CH$1)*('乐容-S级品'!$L$4:$CA$32)),0)</f>
      </c>
      <c r="CI181" s="280">
        <f>IFERROR(SUMPRODUCT(('控温被PRO-S级品'!$B$2:$B$10=$B181)*('控温被PRO-S级品'!$E$1:$BE$1=CI$1)*('控温被PRO-S级品'!$E$2:$BE$10)),0)+IFERROR(SUMPRODUCT(('冬被-S级品'!$B$2:$B$10=$B181)*('冬被-S级品'!$E$1:$AW$1=CI$1)*('冬被-S级品'!$E$2:$AW$10)),0)+IFERROR(SUMPRODUCT(('白止-S级品'!$A$2:$A$26=$B181)*('白止-S级品'!$D$1:$AV$1=CI$1)*('白止-S级品'!$D$2:$AV$26)),0)+IFERROR(SUMPRODUCT(('乐容-S级品'!$A$4:$A$32=$B181)*('乐容-S级品'!$L$3:$CA$3=CI$1)*('乐容-S级品'!$L$4:$CA$32)),0)</f>
      </c>
      <c r="CJ181" s="280">
        <f>IFERROR(SUMPRODUCT(('控温被PRO-S级品'!$B$2:$B$10=$B181)*('控温被PRO-S级品'!$E$1:$BE$1=CJ$1)*('控温被PRO-S级品'!$E$2:$BE$10)),0)+IFERROR(SUMPRODUCT(('冬被-S级品'!$B$2:$B$10=$B181)*('冬被-S级品'!$E$1:$AW$1=CJ$1)*('冬被-S级品'!$E$2:$AW$10)),0)+IFERROR(SUMPRODUCT(('白止-S级品'!$A$2:$A$26=$B181)*('白止-S级品'!$D$1:$AV$1=CJ$1)*('白止-S级品'!$D$2:$AV$26)),0)+IFERROR(SUMPRODUCT(('乐容-S级品'!$A$4:$A$32=$B181)*('乐容-S级品'!$L$3:$CA$3=CJ$1)*('乐容-S级品'!$L$4:$CA$32)),0)</f>
      </c>
      <c r="CK181" s="280">
        <f>IFERROR(SUMPRODUCT(('控温被PRO-S级品'!$B$2:$B$10=$B181)*('控温被PRO-S级品'!$E$1:$BE$1=CK$1)*('控温被PRO-S级品'!$E$2:$BE$10)),0)+IFERROR(SUMPRODUCT(('冬被-S级品'!$B$2:$B$10=$B181)*('冬被-S级品'!$E$1:$AW$1=CK$1)*('冬被-S级品'!$E$2:$AW$10)),0)+IFERROR(SUMPRODUCT(('白止-S级品'!$A$2:$A$26=$B181)*('白止-S级品'!$D$1:$AV$1=CK$1)*('白止-S级品'!$D$2:$AV$26)),0)+IFERROR(SUMPRODUCT(('乐容-S级品'!$A$4:$A$32=$B181)*('乐容-S级品'!$L$3:$CA$3=CK$1)*('乐容-S级品'!$L$4:$CA$32)),0)</f>
      </c>
      <c r="CL181" s="280">
        <f>IFERROR(SUMPRODUCT(('控温被PRO-S级品'!$B$2:$B$10=$B181)*('控温被PRO-S级品'!$E$1:$BE$1=CL$1)*('控温被PRO-S级品'!$E$2:$BE$10)),0)+IFERROR(SUMPRODUCT(('冬被-S级品'!$B$2:$B$10=$B181)*('冬被-S级品'!$E$1:$AW$1=CL$1)*('冬被-S级品'!$E$2:$AW$10)),0)+IFERROR(SUMPRODUCT(('白止-S级品'!$A$2:$A$26=$B181)*('白止-S级品'!$D$1:$AV$1=CL$1)*('白止-S级品'!$D$2:$AV$26)),0)+IFERROR(SUMPRODUCT(('乐容-S级品'!$A$4:$A$32=$B181)*('乐容-S级品'!$L$3:$CA$3=CL$1)*('乐容-S级品'!$L$4:$CA$32)),0)</f>
      </c>
      <c r="CM181" s="280">
        <f>IFERROR(SUMPRODUCT(('控温被PRO-S级品'!$B$2:$B$10=$B181)*('控温被PRO-S级品'!$E$1:$BE$1=CM$1)*('控温被PRO-S级品'!$E$2:$BE$10)),0)+IFERROR(SUMPRODUCT(('冬被-S级品'!$B$2:$B$10=$B181)*('冬被-S级品'!$E$1:$AW$1=CM$1)*('冬被-S级品'!$E$2:$AW$10)),0)+IFERROR(SUMPRODUCT(('白止-S级品'!$A$2:$A$26=$B181)*('白止-S级品'!$D$1:$AV$1=CM$1)*('白止-S级品'!$D$2:$AV$26)),0)+IFERROR(SUMPRODUCT(('乐容-S级品'!$A$4:$A$32=$B181)*('乐容-S级品'!$L$3:$CA$3=CM$1)*('乐容-S级品'!$L$4:$CA$32)),0)</f>
      </c>
      <c r="CN181" s="280">
        <f>IFERROR(SUMPRODUCT(('控温被PRO-S级品'!$B$2:$B$10=$B181)*('控温被PRO-S级品'!$E$1:$BE$1=CN$1)*('控温被PRO-S级品'!$E$2:$BE$10)),0)+IFERROR(SUMPRODUCT(('冬被-S级品'!$B$2:$B$10=$B181)*('冬被-S级品'!$E$1:$AW$1=CN$1)*('冬被-S级品'!$E$2:$AW$10)),0)+IFERROR(SUMPRODUCT(('白止-S级品'!$A$2:$A$26=$B181)*('白止-S级品'!$D$1:$AV$1=CN$1)*('白止-S级品'!$D$2:$AV$26)),0)+IFERROR(SUMPRODUCT(('乐容-S级品'!$A$4:$A$32=$B181)*('乐容-S级品'!$L$3:$CA$3=CN$1)*('乐容-S级品'!$L$4:$CA$32)),0)</f>
      </c>
      <c r="CO181" s="280">
        <f>IFERROR(SUMPRODUCT(('控温被PRO-S级品'!$B$2:$B$10=$B181)*('控温被PRO-S级品'!$E$1:$BE$1=CO$1)*('控温被PRO-S级品'!$E$2:$BE$10)),0)+IFERROR(SUMPRODUCT(('冬被-S级品'!$B$2:$B$10=$B181)*('冬被-S级品'!$E$1:$AW$1=CO$1)*('冬被-S级品'!$E$2:$AW$10)),0)+IFERROR(SUMPRODUCT(('白止-S级品'!$A$2:$A$26=$B181)*('白止-S级品'!$D$1:$AV$1=CO$1)*('白止-S级品'!$D$2:$AV$26)),0)+IFERROR(SUMPRODUCT(('乐容-S级品'!$A$4:$A$32=$B181)*('乐容-S级品'!$L$3:$CA$3=CO$1)*('乐容-S级品'!$L$4:$CA$32)),0)</f>
      </c>
      <c r="CP181" s="280">
        <f>IFERROR(SUMPRODUCT(('控温被PRO-S级品'!$B$2:$B$10=$B181)*('控温被PRO-S级品'!$E$1:$BE$1=CP$1)*('控温被PRO-S级品'!$E$2:$BE$10)),0)+IFERROR(SUMPRODUCT(('冬被-S级品'!$B$2:$B$10=$B181)*('冬被-S级品'!$E$1:$AW$1=CP$1)*('冬被-S级品'!$E$2:$AW$10)),0)+IFERROR(SUMPRODUCT(('白止-S级品'!$A$2:$A$26=$B181)*('白止-S级品'!$D$1:$AV$1=CP$1)*('白止-S级品'!$D$2:$AV$26)),0)+IFERROR(SUMPRODUCT(('乐容-S级品'!$A$4:$A$32=$B181)*('乐容-S级品'!$L$3:$CA$3=CP$1)*('乐容-S级品'!$L$4:$CA$32)),0)</f>
      </c>
      <c r="CQ181" s="280">
        <f>IFERROR(SUMPRODUCT(('控温被PRO-S级品'!$B$2:$B$10=$B181)*('控温被PRO-S级品'!$E$1:$BE$1=CQ$1)*('控温被PRO-S级品'!$E$2:$BE$10)),0)+IFERROR(SUMPRODUCT(('冬被-S级品'!$B$2:$B$10=$B181)*('冬被-S级品'!$E$1:$AW$1=CQ$1)*('冬被-S级品'!$E$2:$AW$10)),0)+IFERROR(SUMPRODUCT(('白止-S级品'!$A$2:$A$26=$B181)*('白止-S级品'!$D$1:$AV$1=CQ$1)*('白止-S级品'!$D$2:$AV$26)),0)+IFERROR(SUMPRODUCT(('乐容-S级品'!$A$4:$A$32=$B181)*('乐容-S级品'!$L$3:$CA$3=CQ$1)*('乐容-S级品'!$L$4:$CA$32)),0)</f>
      </c>
      <c r="CR181" s="280">
        <f>IFERROR(SUMPRODUCT(('控温被PRO-S级品'!$B$2:$B$10=$B181)*('控温被PRO-S级品'!$E$1:$BE$1=CR$1)*('控温被PRO-S级品'!$E$2:$BE$10)),0)+IFERROR(SUMPRODUCT(('冬被-S级品'!$B$2:$B$10=$B181)*('冬被-S级品'!$E$1:$AW$1=CR$1)*('冬被-S级品'!$E$2:$AW$10)),0)+IFERROR(SUMPRODUCT(('白止-S级品'!$A$2:$A$26=$B181)*('白止-S级品'!$D$1:$AV$1=CR$1)*('白止-S级品'!$D$2:$AV$26)),0)+IFERROR(SUMPRODUCT(('乐容-S级品'!$A$4:$A$32=$B181)*('乐容-S级品'!$L$3:$CA$3=CR$1)*('乐容-S级品'!$L$4:$CA$32)),0)</f>
      </c>
      <c r="CS181" s="280">
        <f>IFERROR(SUMPRODUCT(('控温被PRO-S级品'!$B$2:$B$10=$B181)*('控温被PRO-S级品'!$E$1:$BE$1=CS$1)*('控温被PRO-S级品'!$E$2:$BE$10)),0)+IFERROR(SUMPRODUCT(('冬被-S级品'!$B$2:$B$10=$B181)*('冬被-S级品'!$E$1:$AW$1=CS$1)*('冬被-S级品'!$E$2:$AW$10)),0)+IFERROR(SUMPRODUCT(('白止-S级品'!$A$2:$A$26=$B181)*('白止-S级品'!$D$1:$AV$1=CS$1)*('白止-S级品'!$D$2:$AV$26)),0)+IFERROR(SUMPRODUCT(('乐容-S级品'!$A$4:$A$32=$B181)*('乐容-S级品'!$L$3:$CA$3=CS$1)*('乐容-S级品'!$L$4:$CA$32)),0)</f>
      </c>
      <c r="CT181" s="280">
        <f>IFERROR(SUMPRODUCT(('控温被PRO-S级品'!$B$2:$B$10=$B181)*('控温被PRO-S级品'!$E$1:$BE$1=CT$1)*('控温被PRO-S级品'!$E$2:$BE$10)),0)+IFERROR(SUMPRODUCT(('冬被-S级品'!$B$2:$B$10=$B181)*('冬被-S级品'!$E$1:$AW$1=CT$1)*('冬被-S级品'!$E$2:$AW$10)),0)+IFERROR(SUMPRODUCT(('白止-S级品'!$A$2:$A$26=$B181)*('白止-S级品'!$D$1:$AV$1=CT$1)*('白止-S级品'!$D$2:$AV$26)),0)+IFERROR(SUMPRODUCT(('乐容-S级品'!$A$4:$A$32=$B181)*('乐容-S级品'!$L$3:$CA$3=CT$1)*('乐容-S级品'!$L$4:$CA$32)),0)</f>
      </c>
      <c r="CU181" s="280">
        <f>IFERROR(SUMPRODUCT(('控温被PRO-S级品'!$B$2:$B$10=$B181)*('控温被PRO-S级品'!$E$1:$BE$1=CU$1)*('控温被PRO-S级品'!$E$2:$BE$10)),0)+IFERROR(SUMPRODUCT(('冬被-S级品'!$B$2:$B$10=$B181)*('冬被-S级品'!$E$1:$AW$1=CU$1)*('冬被-S级品'!$E$2:$AW$10)),0)+IFERROR(SUMPRODUCT(('白止-S级品'!$A$2:$A$26=$B181)*('白止-S级品'!$D$1:$AV$1=CU$1)*('白止-S级品'!$D$2:$AV$26)),0)+IFERROR(SUMPRODUCT(('乐容-S级品'!$A$4:$A$32=$B181)*('乐容-S级品'!$L$3:$CA$3=CU$1)*('乐容-S级品'!$L$4:$CA$32)),0)</f>
      </c>
      <c r="CV181" s="280">
        <f>IFERROR(SUMPRODUCT(('控温被PRO-S级品'!$B$2:$B$10=$B181)*('控温被PRO-S级品'!$E$1:$BE$1=CV$1)*('控温被PRO-S级品'!$E$2:$BE$10)),0)+IFERROR(SUMPRODUCT(('冬被-S级品'!$B$2:$B$10=$B181)*('冬被-S级品'!$E$1:$AW$1=CV$1)*('冬被-S级品'!$E$2:$AW$10)),0)+IFERROR(SUMPRODUCT(('白止-S级品'!$A$2:$A$26=$B181)*('白止-S级品'!$D$1:$AV$1=CV$1)*('白止-S级品'!$D$2:$AV$26)),0)+IFERROR(SUMPRODUCT(('乐容-S级品'!$A$4:$A$32=$B181)*('乐容-S级品'!$L$3:$CA$3=CV$1)*('乐容-S级品'!$L$4:$CA$32)),0)</f>
      </c>
      <c r="CW181" s="280">
        <f>IFERROR(SUMPRODUCT(('控温被PRO-S级品'!$B$2:$B$10=$B181)*('控温被PRO-S级品'!$E$1:$BE$1=CW$1)*('控温被PRO-S级品'!$E$2:$BE$10)),0)+IFERROR(SUMPRODUCT(('冬被-S级品'!$B$2:$B$10=$B181)*('冬被-S级品'!$E$1:$AW$1=CW$1)*('冬被-S级品'!$E$2:$AW$10)),0)+IFERROR(SUMPRODUCT(('白止-S级品'!$A$2:$A$26=$B181)*('白止-S级品'!$D$1:$AV$1=CW$1)*('白止-S级品'!$D$2:$AV$26)),0)+IFERROR(SUMPRODUCT(('乐容-S级品'!$A$4:$A$32=$B181)*('乐容-S级品'!$L$3:$CA$3=CW$1)*('乐容-S级品'!$L$4:$CA$32)),0)</f>
      </c>
      <c r="CX181" s="280">
        <f>IFERROR(SUMPRODUCT(('控温被PRO-S级品'!$B$2:$B$10=$B181)*('控温被PRO-S级品'!$E$1:$BE$1=CX$1)*('控温被PRO-S级品'!$E$2:$BE$10)),0)+IFERROR(SUMPRODUCT(('冬被-S级品'!$B$2:$B$10=$B181)*('冬被-S级品'!$E$1:$AW$1=CX$1)*('冬被-S级品'!$E$2:$AW$10)),0)+IFERROR(SUMPRODUCT(('白止-S级品'!$A$2:$A$26=$B181)*('白止-S级品'!$D$1:$AV$1=CX$1)*('白止-S级品'!$D$2:$AV$26)),0)+IFERROR(SUMPRODUCT(('乐容-S级品'!$A$4:$A$32=$B181)*('乐容-S级品'!$L$3:$CA$3=CX$1)*('乐容-S级品'!$L$4:$CA$32)),0)</f>
      </c>
      <c r="CY181" s="280">
        <f>IFERROR(SUMPRODUCT(('控温被PRO-S级品'!$B$2:$B$10=$B181)*('控温被PRO-S级品'!$E$1:$BE$1=CY$1)*('控温被PRO-S级品'!$E$2:$BE$10)),0)+IFERROR(SUMPRODUCT(('冬被-S级品'!$B$2:$B$10=$B181)*('冬被-S级品'!$E$1:$AW$1=CY$1)*('冬被-S级品'!$E$2:$AW$10)),0)+IFERROR(SUMPRODUCT(('白止-S级品'!$A$2:$A$26=$B181)*('白止-S级品'!$D$1:$AV$1=CY$1)*('白止-S级品'!$D$2:$AV$26)),0)+IFERROR(SUMPRODUCT(('乐容-S级品'!$A$4:$A$32=$B181)*('乐容-S级品'!$L$3:$CA$3=CY$1)*('乐容-S级品'!$L$4:$CA$32)),0)</f>
      </c>
      <c r="CZ181" s="280">
        <f>IFERROR(SUMPRODUCT(('控温被PRO-S级品'!$B$2:$B$10=$B181)*('控温被PRO-S级品'!$E$1:$BE$1=CZ$1)*('控温被PRO-S级品'!$E$2:$BE$10)),0)+IFERROR(SUMPRODUCT(('冬被-S级品'!$B$2:$B$10=$B181)*('冬被-S级品'!$E$1:$AW$1=CZ$1)*('冬被-S级品'!$E$2:$AW$10)),0)+IFERROR(SUMPRODUCT(('白止-S级品'!$A$2:$A$26=$B181)*('白止-S级品'!$D$1:$AV$1=CZ$1)*('白止-S级品'!$D$2:$AV$26)),0)+IFERROR(SUMPRODUCT(('乐容-S级品'!$A$4:$A$32=$B181)*('乐容-S级品'!$L$3:$CA$3=CZ$1)*('乐容-S级品'!$L$4:$CA$32)),0)</f>
      </c>
      <c r="DA181" s="280">
        <f>IFERROR(SUMPRODUCT(('控温被PRO-S级品'!$B$2:$B$10=$B181)*('控温被PRO-S级品'!$E$1:$BE$1=DA$1)*('控温被PRO-S级品'!$E$2:$BE$10)),0)+IFERROR(SUMPRODUCT(('冬被-S级品'!$B$2:$B$10=$B181)*('冬被-S级品'!$E$1:$AW$1=DA$1)*('冬被-S级品'!$E$2:$AW$10)),0)+IFERROR(SUMPRODUCT(('白止-S级品'!$A$2:$A$26=$B181)*('白止-S级品'!$D$1:$AV$1=DA$1)*('白止-S级品'!$D$2:$AV$26)),0)+IFERROR(SUMPRODUCT(('乐容-S级品'!$A$4:$A$32=$B181)*('乐容-S级品'!$L$3:$CA$3=DA$1)*('乐容-S级品'!$L$4:$CA$32)),0)</f>
      </c>
      <c r="DB181" s="280">
        <f>IFERROR(SUMPRODUCT(('控温被PRO-S级品'!$B$2:$B$10=$B181)*('控温被PRO-S级品'!$E$1:$BE$1=DB$1)*('控温被PRO-S级品'!$E$2:$BE$10)),0)+IFERROR(SUMPRODUCT(('冬被-S级品'!$B$2:$B$10=$B181)*('冬被-S级品'!$E$1:$AW$1=DB$1)*('冬被-S级品'!$E$2:$AW$10)),0)+IFERROR(SUMPRODUCT(('白止-S级品'!$A$2:$A$26=$B181)*('白止-S级品'!$D$1:$AV$1=DB$1)*('白止-S级品'!$D$2:$AV$26)),0)+IFERROR(SUMPRODUCT(('乐容-S级品'!$A$4:$A$32=$B181)*('乐容-S级品'!$L$3:$CA$3=DB$1)*('乐容-S级品'!$L$4:$CA$32)),0)</f>
      </c>
      <c r="DC181" s="280">
        <f>IFERROR(SUMPRODUCT(('控温被PRO-S级品'!$B$2:$B$10=$B181)*('控温被PRO-S级品'!$E$1:$BE$1=DC$1)*('控温被PRO-S级品'!$E$2:$BE$10)),0)+IFERROR(SUMPRODUCT(('冬被-S级品'!$B$2:$B$10=$B181)*('冬被-S级品'!$E$1:$AW$1=DC$1)*('冬被-S级品'!$E$2:$AW$10)),0)+IFERROR(SUMPRODUCT(('白止-S级品'!$A$2:$A$26=$B181)*('白止-S级品'!$D$1:$AV$1=DC$1)*('白止-S级品'!$D$2:$AV$26)),0)+IFERROR(SUMPRODUCT(('乐容-S级品'!$A$4:$A$32=$B181)*('乐容-S级品'!$L$3:$CA$3=DC$1)*('乐容-S级品'!$L$4:$CA$32)),0)</f>
      </c>
      <c r="DD181" s="280">
        <f>IFERROR(SUMPRODUCT(('控温被PRO-S级品'!$B$2:$B$10=$B181)*('控温被PRO-S级品'!$E$1:$BE$1=DD$1)*('控温被PRO-S级品'!$E$2:$BE$10)),0)+IFERROR(SUMPRODUCT(('冬被-S级品'!$B$2:$B$10=$B181)*('冬被-S级品'!$E$1:$AW$1=DD$1)*('冬被-S级品'!$E$2:$AW$10)),0)+IFERROR(SUMPRODUCT(('白止-S级品'!$A$2:$A$26=$B181)*('白止-S级品'!$D$1:$AV$1=DD$1)*('白止-S级品'!$D$2:$AV$26)),0)+IFERROR(SUMPRODUCT(('乐容-S级品'!$A$4:$A$32=$B181)*('乐容-S级品'!$L$3:$CA$3=DD$1)*('乐容-S级品'!$L$4:$CA$32)),0)</f>
      </c>
      <c r="DE181" s="280">
        <f>IFERROR(SUMPRODUCT(('控温被PRO-S级品'!$B$2:$B$10=$B181)*('控温被PRO-S级品'!$E$1:$BE$1=DE$1)*('控温被PRO-S级品'!$E$2:$BE$10)),0)+IFERROR(SUMPRODUCT(('冬被-S级品'!$B$2:$B$10=$B181)*('冬被-S级品'!$E$1:$AW$1=DE$1)*('冬被-S级品'!$E$2:$AW$10)),0)+IFERROR(SUMPRODUCT(('白止-S级品'!$A$2:$A$26=$B181)*('白止-S级品'!$D$1:$AV$1=DE$1)*('白止-S级品'!$D$2:$AV$26)),0)+IFERROR(SUMPRODUCT(('乐容-S级品'!$A$4:$A$32=$B181)*('乐容-S级品'!$L$3:$CA$3=DE$1)*('乐容-S级品'!$L$4:$CA$32)),0)</f>
      </c>
      <c r="DF181" s="280">
        <f>IFERROR(SUMPRODUCT(('控温被PRO-S级品'!$B$2:$B$10=$B181)*('控温被PRO-S级品'!$E$1:$BE$1=DF$1)*('控温被PRO-S级品'!$E$2:$BE$10)),0)+IFERROR(SUMPRODUCT(('冬被-S级品'!$B$2:$B$10=$B181)*('冬被-S级品'!$E$1:$AW$1=DF$1)*('冬被-S级品'!$E$2:$AW$10)),0)+IFERROR(SUMPRODUCT(('白止-S级品'!$A$2:$A$26=$B181)*('白止-S级品'!$D$1:$AV$1=DF$1)*('白止-S级品'!$D$2:$AV$26)),0)+IFERROR(SUMPRODUCT(('乐容-S级品'!$A$4:$A$32=$B181)*('乐容-S级品'!$L$3:$CA$3=DF$1)*('乐容-S级品'!$L$4:$CA$32)),0)</f>
      </c>
      <c r="DG181" s="280">
        <f>IFERROR(SUMPRODUCT(('控温被PRO-S级品'!$B$2:$B$10=$B181)*('控温被PRO-S级品'!$E$1:$BE$1=DG$1)*('控温被PRO-S级品'!$E$2:$BE$10)),0)+IFERROR(SUMPRODUCT(('冬被-S级品'!$B$2:$B$10=$B181)*('冬被-S级品'!$E$1:$AW$1=DG$1)*('冬被-S级品'!$E$2:$AW$10)),0)+IFERROR(SUMPRODUCT(('白止-S级品'!$A$2:$A$26=$B181)*('白止-S级品'!$D$1:$AV$1=DG$1)*('白止-S级品'!$D$2:$AV$26)),0)+IFERROR(SUMPRODUCT(('乐容-S级品'!$A$4:$A$32=$B181)*('乐容-S级品'!$L$3:$CA$3=DG$1)*('乐容-S级品'!$L$4:$CA$32)),0)</f>
      </c>
      <c r="DH181" s="280">
        <f>IFERROR(SUMPRODUCT(('控温被PRO-S级品'!$B$2:$B$10=$B181)*('控温被PRO-S级品'!$E$1:$BE$1=DH$1)*('控温被PRO-S级品'!$E$2:$BE$10)),0)+IFERROR(SUMPRODUCT(('冬被-S级品'!$B$2:$B$10=$B181)*('冬被-S级品'!$E$1:$AW$1=DH$1)*('冬被-S级品'!$E$2:$AW$10)),0)+IFERROR(SUMPRODUCT(('白止-S级品'!$A$2:$A$26=$B181)*('白止-S级品'!$D$1:$AV$1=DH$1)*('白止-S级品'!$D$2:$AV$26)),0)+IFERROR(SUMPRODUCT(('乐容-S级品'!$A$4:$A$32=$B181)*('乐容-S级品'!$L$3:$CA$3=DH$1)*('乐容-S级品'!$L$4:$CA$32)),0)</f>
      </c>
      <c r="DI181" s="280">
        <f>IFERROR(SUMPRODUCT(('控温被PRO-S级品'!$B$2:$B$10=$B181)*('控温被PRO-S级品'!$E$1:$BE$1=DI$1)*('控温被PRO-S级品'!$E$2:$BE$10)),0)+IFERROR(SUMPRODUCT(('冬被-S级品'!$B$2:$B$10=$B181)*('冬被-S级品'!$E$1:$AW$1=DI$1)*('冬被-S级品'!$E$2:$AW$10)),0)+IFERROR(SUMPRODUCT(('白止-S级品'!$A$2:$A$26=$B181)*('白止-S级品'!$D$1:$AV$1=DI$1)*('白止-S级品'!$D$2:$AV$26)),0)+IFERROR(SUMPRODUCT(('乐容-S级品'!$A$4:$A$32=$B181)*('乐容-S级品'!$L$3:$CA$3=DI$1)*('乐容-S级品'!$L$4:$CA$32)),0)</f>
      </c>
      <c r="DJ181" s="280">
        <f>IFERROR(SUMPRODUCT(('控温被PRO-S级品'!$B$2:$B$10=$B181)*('控温被PRO-S级品'!$E$1:$BE$1=DJ$1)*('控温被PRO-S级品'!$E$2:$BE$10)),0)+IFERROR(SUMPRODUCT(('冬被-S级品'!$B$2:$B$10=$B181)*('冬被-S级品'!$E$1:$AW$1=DJ$1)*('冬被-S级品'!$E$2:$AW$10)),0)+IFERROR(SUMPRODUCT(('白止-S级品'!$A$2:$A$26=$B181)*('白止-S级品'!$D$1:$AV$1=DJ$1)*('白止-S级品'!$D$2:$AV$26)),0)+IFERROR(SUMPRODUCT(('乐容-S级品'!$A$4:$A$32=$B181)*('乐容-S级品'!$L$3:$CA$3=DJ$1)*('乐容-S级品'!$L$4:$CA$32)),0)</f>
      </c>
      <c r="DK181" s="280"/>
      <c r="DL181" s="280"/>
      <c r="DM181" s="280"/>
      <c r="DN181" s="280"/>
      <c r="DO181" s="280"/>
      <c r="DP181" s="280"/>
      <c r="DQ181" s="280"/>
      <c r="DR181" s="280"/>
      <c r="DS181" s="280"/>
      <c r="DT181" s="280"/>
      <c r="DU181" s="280"/>
      <c r="DV181" s="280"/>
      <c r="DW181" s="280">
        <f>VLOOKUP(B181,'系统编码规格'!A:C,3,FALSE)</f>
      </c>
      <c r="DX181" s="280"/>
      <c r="DY181" s="280"/>
      <c r="DZ181" s="280"/>
      <c r="EA181" s="280"/>
      <c r="EB181" s="280"/>
      <c r="EC181" s="280"/>
      <c r="ED181" s="280"/>
      <c r="EE181" s="280"/>
      <c r="EF181" s="280"/>
      <c r="EG181" s="280"/>
      <c r="EH181" s="280"/>
      <c r="EI181" s="280"/>
      <c r="EJ181" s="280"/>
      <c r="EK181" s="280"/>
      <c r="EL181" s="280"/>
      <c r="EM181" s="280"/>
      <c r="EN181" s="280"/>
      <c r="EO181" s="280"/>
      <c r="EP181" s="280"/>
      <c r="EQ181" s="280"/>
      <c r="ER181" s="280"/>
      <c r="ES181" s="280"/>
      <c r="ET181" s="280"/>
      <c r="EU181" s="280"/>
      <c r="EV181" s="280"/>
      <c r="EW181" s="280"/>
      <c r="EX181" s="280"/>
      <c r="EY181" s="280"/>
      <c r="EZ181" s="280"/>
      <c r="FA181" s="280"/>
      <c r="FB181" s="280"/>
      <c r="FC181" s="280"/>
      <c r="FD181" s="280"/>
      <c r="FE181" s="280"/>
      <c r="FF181" s="280"/>
      <c r="FG181" s="280"/>
      <c r="FH181" s="280"/>
      <c r="FI181" s="280"/>
      <c r="FJ181" s="280"/>
      <c r="FK181" s="280"/>
      <c r="FL181" s="280"/>
      <c r="FM181" s="280"/>
      <c r="FN181" s="280"/>
      <c r="FO181" s="280"/>
      <c r="FP181" s="280"/>
      <c r="FQ181" s="280"/>
      <c r="FR181" s="280"/>
      <c r="FS181" s="280"/>
      <c r="FT181" s="280"/>
      <c r="FU181" s="280"/>
      <c r="FV181" s="280"/>
      <c r="FW181" s="280"/>
      <c r="FX181" s="280"/>
      <c r="FY181" s="280"/>
      <c r="FZ181" s="280"/>
      <c r="GA181" s="280"/>
      <c r="GB181" s="280"/>
      <c r="GC181" s="280"/>
      <c r="GD181" s="280"/>
      <c r="GE181" s="280"/>
      <c r="GF181" s="280"/>
      <c r="GG181" s="280"/>
      <c r="GH181" s="280"/>
      <c r="GI181" s="280"/>
      <c r="GJ181" s="280"/>
      <c r="GK181" s="280"/>
      <c r="GL181" s="280"/>
      <c r="GM181" s="280"/>
      <c r="GN181" s="280"/>
      <c r="GO181" s="280"/>
      <c r="GP181" s="280"/>
      <c r="GQ181" s="280"/>
      <c r="GR181" s="280"/>
      <c r="GS181" s="280"/>
      <c r="GT181" s="280"/>
      <c r="GU181" s="280"/>
      <c r="GV181" s="280"/>
    </row>
    <row r="182">
      <c r="A182" s="309" t="str">
        <v>白止</v>
      </c>
      <c r="B182" s="310" t="str">
        <v>0401100040-1</v>
      </c>
      <c r="C182" s="309" t="str">
        <v>亚朵星球 长绒棉毛巾 三条装</v>
      </c>
      <c r="D182" s="309" t="str">
        <v>白色&amp;米色&amp;灰色</v>
      </c>
      <c r="E182">
        <f>SUM(F182:GX182)</f>
      </c>
      <c r="F182" s="280">
        <f>IFERROR(SUMPRODUCT(('控温被PRO-S级品'!$B$2:$B$10=$B182)*('控温被PRO-S级品'!$E$1:$BE$1=F$1)*('控温被PRO-S级品'!$E$2:$BE$10)),0)+IFERROR(SUMPRODUCT(('冬被-S级品'!$B$2:$B$10=$B182)*('冬被-S级品'!$E$1:$AW$1=F$1)*('冬被-S级品'!$E$2:$AW$10)),0)+IFERROR(SUMPRODUCT(('白止-S级品'!$A$2:$A$26=$B182)*('白止-S级品'!$D$1:$AV$1=F$1)*('白止-S级品'!$D$2:$AV$26)),0)+IFERROR(SUMPRODUCT(('乐容-S级品'!$A$4:$A$32=$B182)*('乐容-S级品'!$L$3:$CA$3=F$1)*('乐容-S级品'!$L$4:$CA$32)),0)</f>
      </c>
      <c r="G182" s="280">
        <f>IFERROR(SUMPRODUCT(('控温被PRO-S级品'!$B$2:$B$10=$B182)*('控温被PRO-S级品'!$E$1:$BE$1=G$1)*('控温被PRO-S级品'!$E$2:$BE$10)),0)+IFERROR(SUMPRODUCT(('冬被-S级品'!$B$2:$B$10=$B182)*('冬被-S级品'!$E$1:$AW$1=G$1)*('冬被-S级品'!$E$2:$AW$10)),0)+IFERROR(SUMPRODUCT(('白止-S级品'!$A$2:$A$26=$B182)*('白止-S级品'!$D$1:$AV$1=G$1)*('白止-S级品'!$D$2:$AV$26)),0)+IFERROR(SUMPRODUCT(('乐容-S级品'!$A$4:$A$32=$B182)*('乐容-S级品'!$L$3:$CA$3=G$1)*('乐容-S级品'!$L$4:$CA$32)),0)</f>
      </c>
      <c r="H182" s="280">
        <f>IFERROR(SUMPRODUCT(('控温被PRO-S级品'!$B$2:$B$10=$B182)*('控温被PRO-S级品'!$E$1:$BE$1=H$1)*('控温被PRO-S级品'!$E$2:$BE$10)),0)+IFERROR(SUMPRODUCT(('冬被-S级品'!$B$2:$B$10=$B182)*('冬被-S级品'!$E$1:$AW$1=H$1)*('冬被-S级品'!$E$2:$AW$10)),0)+IFERROR(SUMPRODUCT(('白止-S级品'!$A$2:$A$26=$B182)*('白止-S级品'!$D$1:$AV$1=H$1)*('白止-S级品'!$D$2:$AV$26)),0)+IFERROR(SUMPRODUCT(('乐容-S级品'!$A$4:$A$32=$B182)*('乐容-S级品'!$L$3:$CA$3=H$1)*('乐容-S级品'!$L$4:$CA$32)),0)</f>
      </c>
      <c r="I182" s="280">
        <f>IFERROR(SUMPRODUCT(('控温被PRO-S级品'!$B$2:$B$10=$B182)*('控温被PRO-S级品'!$E$1:$BE$1=I$1)*('控温被PRO-S级品'!$E$2:$BE$10)),0)+IFERROR(SUMPRODUCT(('冬被-S级品'!$B$2:$B$10=$B182)*('冬被-S级品'!$E$1:$AW$1=I$1)*('冬被-S级品'!$E$2:$AW$10)),0)+IFERROR(SUMPRODUCT(('白止-S级品'!$A$2:$A$26=$B182)*('白止-S级品'!$D$1:$AV$1=I$1)*('白止-S级品'!$D$2:$AV$26)),0)+IFERROR(SUMPRODUCT(('乐容-S级品'!$A$4:$A$32=$B182)*('乐容-S级品'!$L$3:$CA$3=I$1)*('乐容-S级品'!$L$4:$CA$32)),0)</f>
      </c>
      <c r="J182" s="280">
        <f>IFERROR(SUMPRODUCT(('控温被PRO-S级品'!$B$2:$B$10=$B182)*('控温被PRO-S级品'!$E$1:$BE$1=J$1)*('控温被PRO-S级品'!$E$2:$BE$10)),0)+IFERROR(SUMPRODUCT(('冬被-S级品'!$B$2:$B$10=$B182)*('冬被-S级品'!$E$1:$AW$1=J$1)*('冬被-S级品'!$E$2:$AW$10)),0)+IFERROR(SUMPRODUCT(('白止-S级品'!$A$2:$A$26=$B182)*('白止-S级品'!$D$1:$AV$1=J$1)*('白止-S级品'!$D$2:$AV$26)),0)+IFERROR(SUMPRODUCT(('乐容-S级品'!$A$4:$A$32=$B182)*('乐容-S级品'!$L$3:$CA$3=J$1)*('乐容-S级品'!$L$4:$CA$32)),0)</f>
      </c>
      <c r="K182" s="280">
        <f>IFERROR(SUMPRODUCT(('控温被PRO-S级品'!$B$2:$B$10=$B182)*('控温被PRO-S级品'!$E$1:$BE$1=K$1)*('控温被PRO-S级品'!$E$2:$BE$10)),0)+IFERROR(SUMPRODUCT(('冬被-S级品'!$B$2:$B$10=$B182)*('冬被-S级品'!$E$1:$AW$1=K$1)*('冬被-S级品'!$E$2:$AW$10)),0)+IFERROR(SUMPRODUCT(('白止-S级品'!$A$2:$A$26=$B182)*('白止-S级品'!$D$1:$AV$1=K$1)*('白止-S级品'!$D$2:$AV$26)),0)+IFERROR(SUMPRODUCT(('乐容-S级品'!$A$4:$A$32=$B182)*('乐容-S级品'!$L$3:$CA$3=K$1)*('乐容-S级品'!$L$4:$CA$32)),0)</f>
      </c>
      <c r="L182" s="280">
        <f>IFERROR(SUMPRODUCT(('控温被PRO-S级品'!$B$2:$B$10=$B182)*('控温被PRO-S级品'!$E$1:$BE$1=L$1)*('控温被PRO-S级品'!$E$2:$BE$10)),0)+IFERROR(SUMPRODUCT(('冬被-S级品'!$B$2:$B$10=$B182)*('冬被-S级品'!$E$1:$AW$1=L$1)*('冬被-S级品'!$E$2:$AW$10)),0)+IFERROR(SUMPRODUCT(('白止-S级品'!$A$2:$A$26=$B182)*('白止-S级品'!$D$1:$AV$1=L$1)*('白止-S级品'!$D$2:$AV$26)),0)+IFERROR(SUMPRODUCT(('乐容-S级品'!$A$4:$A$32=$B182)*('乐容-S级品'!$L$3:$CA$3=L$1)*('乐容-S级品'!$L$4:$CA$32)),0)</f>
      </c>
      <c r="M182" s="280">
        <f>IFERROR(SUMPRODUCT(('控温被PRO-S级品'!$B$2:$B$10=$B182)*('控温被PRO-S级品'!$E$1:$BE$1=M$1)*('控温被PRO-S级品'!$E$2:$BE$10)),0)+IFERROR(SUMPRODUCT(('冬被-S级品'!$B$2:$B$10=$B182)*('冬被-S级品'!$E$1:$AW$1=M$1)*('冬被-S级品'!$E$2:$AW$10)),0)+IFERROR(SUMPRODUCT(('白止-S级品'!$A$2:$A$26=$B182)*('白止-S级品'!$D$1:$AV$1=M$1)*('白止-S级品'!$D$2:$AV$26)),0)+IFERROR(SUMPRODUCT(('乐容-S级品'!$A$4:$A$32=$B182)*('乐容-S级品'!$L$3:$CA$3=M$1)*('乐容-S级品'!$L$4:$CA$32)),0)</f>
      </c>
      <c r="N182" s="280">
        <f>IFERROR(SUMPRODUCT(('控温被PRO-S级品'!$B$2:$B$10=$B182)*('控温被PRO-S级品'!$E$1:$BE$1=N$1)*('控温被PRO-S级品'!$E$2:$BE$10)),0)+IFERROR(SUMPRODUCT(('冬被-S级品'!$B$2:$B$10=$B182)*('冬被-S级品'!$E$1:$AW$1=N$1)*('冬被-S级品'!$E$2:$AW$10)),0)+IFERROR(SUMPRODUCT(('白止-S级品'!$A$2:$A$26=$B182)*('白止-S级品'!$D$1:$AV$1=N$1)*('白止-S级品'!$D$2:$AV$26)),0)+IFERROR(SUMPRODUCT(('乐容-S级品'!$A$4:$A$32=$B182)*('乐容-S级品'!$L$3:$CA$3=N$1)*('乐容-S级品'!$L$4:$CA$32)),0)</f>
      </c>
      <c r="O182" s="280">
        <f>IFERROR(SUMPRODUCT(('控温被PRO-S级品'!$B$2:$B$10=$B182)*('控温被PRO-S级品'!$E$1:$BE$1=O$1)*('控温被PRO-S级品'!$E$2:$BE$10)),0)+IFERROR(SUMPRODUCT(('冬被-S级品'!$B$2:$B$10=$B182)*('冬被-S级品'!$E$1:$AW$1=O$1)*('冬被-S级品'!$E$2:$AW$10)),0)+IFERROR(SUMPRODUCT(('白止-S级品'!$A$2:$A$26=$B182)*('白止-S级品'!$D$1:$AV$1=O$1)*('白止-S级品'!$D$2:$AV$26)),0)+IFERROR(SUMPRODUCT(('乐容-S级品'!$A$4:$A$32=$B182)*('乐容-S级品'!$L$3:$CA$3=O$1)*('乐容-S级品'!$L$4:$CA$32)),0)</f>
      </c>
      <c r="P182" s="280">
        <f>IFERROR(SUMPRODUCT(('控温被PRO-S级品'!$B$2:$B$10=$B182)*('控温被PRO-S级品'!$E$1:$BE$1=P$1)*('控温被PRO-S级品'!$E$2:$BE$10)),0)+IFERROR(SUMPRODUCT(('冬被-S级品'!$B$2:$B$10=$B182)*('冬被-S级品'!$E$1:$AW$1=P$1)*('冬被-S级品'!$E$2:$AW$10)),0)+IFERROR(SUMPRODUCT(('白止-S级品'!$A$2:$A$26=$B182)*('白止-S级品'!$D$1:$AV$1=P$1)*('白止-S级品'!$D$2:$AV$26)),0)+IFERROR(SUMPRODUCT(('乐容-S级品'!$A$4:$A$32=$B182)*('乐容-S级品'!$L$3:$CA$3=P$1)*('乐容-S级品'!$L$4:$CA$32)),0)</f>
      </c>
      <c r="Q182" s="280">
        <f>IFERROR(SUMPRODUCT(('控温被PRO-S级品'!$B$2:$B$10=$B182)*('控温被PRO-S级品'!$E$1:$BE$1=Q$1)*('控温被PRO-S级品'!$E$2:$BE$10)),0)+IFERROR(SUMPRODUCT(('冬被-S级品'!$B$2:$B$10=$B182)*('冬被-S级品'!$E$1:$AW$1=Q$1)*('冬被-S级品'!$E$2:$AW$10)),0)+IFERROR(SUMPRODUCT(('白止-S级品'!$A$2:$A$26=$B182)*('白止-S级品'!$D$1:$AV$1=Q$1)*('白止-S级品'!$D$2:$AV$26)),0)+IFERROR(SUMPRODUCT(('乐容-S级品'!$A$4:$A$32=$B182)*('乐容-S级品'!$L$3:$CA$3=Q$1)*('乐容-S级品'!$L$4:$CA$32)),0)</f>
      </c>
      <c r="R182" s="280">
        <f>IFERROR(SUMPRODUCT(('控温被PRO-S级品'!$B$2:$B$10=$B182)*('控温被PRO-S级品'!$E$1:$BE$1=R$1)*('控温被PRO-S级品'!$E$2:$BE$10)),0)+IFERROR(SUMPRODUCT(('冬被-S级品'!$B$2:$B$10=$B182)*('冬被-S级品'!$E$1:$AW$1=R$1)*('冬被-S级品'!$E$2:$AW$10)),0)+IFERROR(SUMPRODUCT(('白止-S级品'!$A$2:$A$26=$B182)*('白止-S级品'!$D$1:$AV$1=R$1)*('白止-S级品'!$D$2:$AV$26)),0)+IFERROR(SUMPRODUCT(('乐容-S级品'!$A$4:$A$32=$B182)*('乐容-S级品'!$L$3:$CA$3=R$1)*('乐容-S级品'!$L$4:$CA$32)),0)</f>
      </c>
      <c r="S182" s="280">
        <f>IFERROR(SUMPRODUCT(('控温被PRO-S级品'!$B$2:$B$10=$B182)*('控温被PRO-S级品'!$E$1:$BE$1=S$1)*('控温被PRO-S级品'!$E$2:$BE$10)),0)+IFERROR(SUMPRODUCT(('冬被-S级品'!$B$2:$B$10=$B182)*('冬被-S级品'!$E$1:$AW$1=S$1)*('冬被-S级品'!$E$2:$AW$10)),0)+IFERROR(SUMPRODUCT(('白止-S级品'!$A$2:$A$26=$B182)*('白止-S级品'!$D$1:$AV$1=S$1)*('白止-S级品'!$D$2:$AV$26)),0)+IFERROR(SUMPRODUCT(('乐容-S级品'!$A$4:$A$32=$B182)*('乐容-S级品'!$L$3:$CA$3=S$1)*('乐容-S级品'!$L$4:$CA$32)),0)</f>
      </c>
      <c r="T182" s="280">
        <f>IFERROR(SUMPRODUCT(('控温被PRO-S级品'!$B$2:$B$10=$B182)*('控温被PRO-S级品'!$E$1:$BE$1=T$1)*('控温被PRO-S级品'!$E$2:$BE$10)),0)+IFERROR(SUMPRODUCT(('冬被-S级品'!$B$2:$B$10=$B182)*('冬被-S级品'!$E$1:$AW$1=T$1)*('冬被-S级品'!$E$2:$AW$10)),0)+IFERROR(SUMPRODUCT(('白止-S级品'!$A$2:$A$26=$B182)*('白止-S级品'!$D$1:$AV$1=T$1)*('白止-S级品'!$D$2:$AV$26)),0)+IFERROR(SUMPRODUCT(('乐容-S级品'!$A$4:$A$32=$B182)*('乐容-S级品'!$L$3:$CA$3=T$1)*('乐容-S级品'!$L$4:$CA$32)),0)</f>
      </c>
      <c r="U182" s="280">
        <f>IFERROR(SUMPRODUCT(('控温被PRO-S级品'!$B$2:$B$10=$B182)*('控温被PRO-S级品'!$E$1:$BE$1=U$1)*('控温被PRO-S级品'!$E$2:$BE$10)),0)+IFERROR(SUMPRODUCT(('冬被-S级品'!$B$2:$B$10=$B182)*('冬被-S级品'!$E$1:$AW$1=U$1)*('冬被-S级品'!$E$2:$AW$10)),0)+IFERROR(SUMPRODUCT(('白止-S级品'!$A$2:$A$26=$B182)*('白止-S级品'!$D$1:$AV$1=U$1)*('白止-S级品'!$D$2:$AV$26)),0)+IFERROR(SUMPRODUCT(('乐容-S级品'!$A$4:$A$32=$B182)*('乐容-S级品'!$L$3:$CA$3=U$1)*('乐容-S级品'!$L$4:$CA$32)),0)</f>
      </c>
      <c r="V182" s="280">
        <f>IFERROR(SUMPRODUCT(('控温被PRO-S级品'!$B$2:$B$10=$B182)*('控温被PRO-S级品'!$E$1:$BE$1=V$1)*('控温被PRO-S级品'!$E$2:$BE$10)),0)+IFERROR(SUMPRODUCT(('冬被-S级品'!$B$2:$B$10=$B182)*('冬被-S级品'!$E$1:$AW$1=V$1)*('冬被-S级品'!$E$2:$AW$10)),0)+IFERROR(SUMPRODUCT(('白止-S级品'!$A$2:$A$26=$B182)*('白止-S级品'!$D$1:$AV$1=V$1)*('白止-S级品'!$D$2:$AV$26)),0)+IFERROR(SUMPRODUCT(('乐容-S级品'!$A$4:$A$32=$B182)*('乐容-S级品'!$L$3:$CA$3=V$1)*('乐容-S级品'!$L$4:$CA$32)),0)</f>
      </c>
      <c r="W182" s="280">
        <f>IFERROR(SUMPRODUCT(('控温被PRO-S级品'!$B$2:$B$10=$B182)*('控温被PRO-S级品'!$E$1:$BE$1=W$1)*('控温被PRO-S级品'!$E$2:$BE$10)),0)+IFERROR(SUMPRODUCT(('冬被-S级品'!$B$2:$B$10=$B182)*('冬被-S级品'!$E$1:$AW$1=W$1)*('冬被-S级品'!$E$2:$AW$10)),0)+IFERROR(SUMPRODUCT(('白止-S级品'!$A$2:$A$26=$B182)*('白止-S级品'!$D$1:$AV$1=W$1)*('白止-S级品'!$D$2:$AV$26)),0)+IFERROR(SUMPRODUCT(('乐容-S级品'!$A$4:$A$32=$B182)*('乐容-S级品'!$L$3:$CA$3=W$1)*('乐容-S级品'!$L$4:$CA$32)),0)</f>
      </c>
      <c r="X182" s="280">
        <f>IFERROR(SUMPRODUCT(('控温被PRO-S级品'!$B$2:$B$10=$B182)*('控温被PRO-S级品'!$E$1:$BE$1=X$1)*('控温被PRO-S级品'!$E$2:$BE$10)),0)+IFERROR(SUMPRODUCT(('冬被-S级品'!$B$2:$B$10=$B182)*('冬被-S级品'!$E$1:$AW$1=X$1)*('冬被-S级品'!$E$2:$AW$10)),0)+IFERROR(SUMPRODUCT(('白止-S级品'!$A$2:$A$26=$B182)*('白止-S级品'!$D$1:$AV$1=X$1)*('白止-S级品'!$D$2:$AV$26)),0)+IFERROR(SUMPRODUCT(('乐容-S级品'!$A$4:$A$32=$B182)*('乐容-S级品'!$L$3:$CA$3=X$1)*('乐容-S级品'!$L$4:$CA$32)),0)</f>
      </c>
      <c r="Y182" s="280">
        <f>IFERROR(SUMPRODUCT(('控温被PRO-S级品'!$B$2:$B$10=$B182)*('控温被PRO-S级品'!$E$1:$BE$1=Y$1)*('控温被PRO-S级品'!$E$2:$BE$10)),0)+IFERROR(SUMPRODUCT(('冬被-S级品'!$B$2:$B$10=$B182)*('冬被-S级品'!$E$1:$AW$1=Y$1)*('冬被-S级品'!$E$2:$AW$10)),0)+IFERROR(SUMPRODUCT(('白止-S级品'!$A$2:$A$26=$B182)*('白止-S级品'!$D$1:$AV$1=Y$1)*('白止-S级品'!$D$2:$AV$26)),0)+IFERROR(SUMPRODUCT(('乐容-S级品'!$A$4:$A$32=$B182)*('乐容-S级品'!$L$3:$CA$3=Y$1)*('乐容-S级品'!$L$4:$CA$32)),0)</f>
      </c>
      <c r="Z182" s="280">
        <f>IFERROR(SUMPRODUCT(('控温被PRO-S级品'!$B$2:$B$10=$B182)*('控温被PRO-S级品'!$E$1:$BE$1=Z$1)*('控温被PRO-S级品'!$E$2:$BE$10)),0)+IFERROR(SUMPRODUCT(('冬被-S级品'!$B$2:$B$10=$B182)*('冬被-S级品'!$E$1:$AW$1=Z$1)*('冬被-S级品'!$E$2:$AW$10)),0)+IFERROR(SUMPRODUCT(('白止-S级品'!$A$2:$A$26=$B182)*('白止-S级品'!$D$1:$AV$1=Z$1)*('白止-S级品'!$D$2:$AV$26)),0)+IFERROR(SUMPRODUCT(('乐容-S级品'!$A$4:$A$32=$B182)*('乐容-S级品'!$L$3:$CA$3=Z$1)*('乐容-S级品'!$L$4:$CA$32)),0)</f>
      </c>
      <c r="AA182" s="280">
        <f>IFERROR(SUMPRODUCT(('控温被PRO-S级品'!$B$2:$B$10=$B182)*('控温被PRO-S级品'!$E$1:$BE$1=AA$1)*('控温被PRO-S级品'!$E$2:$BE$10)),0)+IFERROR(SUMPRODUCT(('冬被-S级品'!$B$2:$B$10=$B182)*('冬被-S级品'!$E$1:$AW$1=AA$1)*('冬被-S级品'!$E$2:$AW$10)),0)+IFERROR(SUMPRODUCT(('白止-S级品'!$A$2:$A$26=$B182)*('白止-S级品'!$D$1:$AV$1=AA$1)*('白止-S级品'!$D$2:$AV$26)),0)+IFERROR(SUMPRODUCT(('乐容-S级品'!$A$4:$A$32=$B182)*('乐容-S级品'!$L$3:$CA$3=AA$1)*('乐容-S级品'!$L$4:$CA$32)),0)</f>
      </c>
      <c r="AB182" s="280">
        <f>IFERROR(SUMPRODUCT(('控温被PRO-S级品'!$B$2:$B$10=$B182)*('控温被PRO-S级品'!$E$1:$BE$1=AB$1)*('控温被PRO-S级品'!$E$2:$BE$10)),0)+IFERROR(SUMPRODUCT(('冬被-S级品'!$B$2:$B$10=$B182)*('冬被-S级品'!$E$1:$AW$1=AB$1)*('冬被-S级品'!$E$2:$AW$10)),0)+IFERROR(SUMPRODUCT(('白止-S级品'!$A$2:$A$26=$B182)*('白止-S级品'!$D$1:$AV$1=AB$1)*('白止-S级品'!$D$2:$AV$26)),0)+IFERROR(SUMPRODUCT(('乐容-S级品'!$A$4:$A$32=$B182)*('乐容-S级品'!$L$3:$CA$3=AB$1)*('乐容-S级品'!$L$4:$CA$32)),0)</f>
      </c>
      <c r="AC182" s="280">
        <f>IFERROR(SUMPRODUCT(('控温被PRO-S级品'!$B$2:$B$10=$B182)*('控温被PRO-S级品'!$E$1:$BE$1=AC$1)*('控温被PRO-S级品'!$E$2:$BE$10)),0)+IFERROR(SUMPRODUCT(('冬被-S级品'!$B$2:$B$10=$B182)*('冬被-S级品'!$E$1:$AW$1=AC$1)*('冬被-S级品'!$E$2:$AW$10)),0)+IFERROR(SUMPRODUCT(('白止-S级品'!$A$2:$A$26=$B182)*('白止-S级品'!$D$1:$AV$1=AC$1)*('白止-S级品'!$D$2:$AV$26)),0)+IFERROR(SUMPRODUCT(('乐容-S级品'!$A$4:$A$32=$B182)*('乐容-S级品'!$L$3:$CA$3=AC$1)*('乐容-S级品'!$L$4:$CA$32)),0)</f>
      </c>
      <c r="AD182" s="280">
        <f>IFERROR(SUMPRODUCT(('控温被PRO-S级品'!$B$2:$B$10=$B182)*('控温被PRO-S级品'!$E$1:$BE$1=AD$1)*('控温被PRO-S级品'!$E$2:$BE$10)),0)+IFERROR(SUMPRODUCT(('冬被-S级品'!$B$2:$B$10=$B182)*('冬被-S级品'!$E$1:$AW$1=AD$1)*('冬被-S级品'!$E$2:$AW$10)),0)+IFERROR(SUMPRODUCT(('白止-S级品'!$A$2:$A$26=$B182)*('白止-S级品'!$D$1:$AV$1=AD$1)*('白止-S级品'!$D$2:$AV$26)),0)+IFERROR(SUMPRODUCT(('乐容-S级品'!$A$4:$A$32=$B182)*('乐容-S级品'!$L$3:$CA$3=AD$1)*('乐容-S级品'!$L$4:$CA$32)),0)</f>
      </c>
      <c r="AE182" s="280">
        <f>IFERROR(SUMPRODUCT(('控温被PRO-S级品'!$B$2:$B$10=$B182)*('控温被PRO-S级品'!$E$1:$BE$1=AE$1)*('控温被PRO-S级品'!$E$2:$BE$10)),0)+IFERROR(SUMPRODUCT(('冬被-S级品'!$B$2:$B$10=$B182)*('冬被-S级品'!$E$1:$AW$1=AE$1)*('冬被-S级品'!$E$2:$AW$10)),0)+IFERROR(SUMPRODUCT(('白止-S级品'!$A$2:$A$26=$B182)*('白止-S级品'!$D$1:$AV$1=AE$1)*('白止-S级品'!$D$2:$AV$26)),0)+IFERROR(SUMPRODUCT(('乐容-S级品'!$A$4:$A$32=$B182)*('乐容-S级品'!$L$3:$CA$3=AE$1)*('乐容-S级品'!$L$4:$CA$32)),0)</f>
      </c>
      <c r="AF182" s="280">
        <f>IFERROR(SUMPRODUCT(('控温被PRO-S级品'!$B$2:$B$10=$B182)*('控温被PRO-S级品'!$E$1:$BE$1=AF$1)*('控温被PRO-S级品'!$E$2:$BE$10)),0)+IFERROR(SUMPRODUCT(('冬被-S级品'!$B$2:$B$10=$B182)*('冬被-S级品'!$E$1:$AW$1=AF$1)*('冬被-S级品'!$E$2:$AW$10)),0)+IFERROR(SUMPRODUCT(('白止-S级品'!$A$2:$A$26=$B182)*('白止-S级品'!$D$1:$AV$1=AF$1)*('白止-S级品'!$D$2:$AV$26)),0)+IFERROR(SUMPRODUCT(('乐容-S级品'!$A$4:$A$32=$B182)*('乐容-S级品'!$L$3:$CA$3=AF$1)*('乐容-S级品'!$L$4:$CA$32)),0)</f>
      </c>
      <c r="AG182" s="280">
        <f>IFERROR(SUMPRODUCT(('控温被PRO-S级品'!$B$2:$B$10=$B182)*('控温被PRO-S级品'!$E$1:$BE$1=AG$1)*('控温被PRO-S级品'!$E$2:$BE$10)),0)+IFERROR(SUMPRODUCT(('冬被-S级品'!$B$2:$B$10=$B182)*('冬被-S级品'!$E$1:$AW$1=AG$1)*('冬被-S级品'!$E$2:$AW$10)),0)+IFERROR(SUMPRODUCT(('白止-S级品'!$A$2:$A$26=$B182)*('白止-S级品'!$D$1:$AV$1=AG$1)*('白止-S级品'!$D$2:$AV$26)),0)+IFERROR(SUMPRODUCT(('乐容-S级品'!$A$4:$A$32=$B182)*('乐容-S级品'!$L$3:$CA$3=AG$1)*('乐容-S级品'!$L$4:$CA$32)),0)</f>
      </c>
      <c r="AH182" s="280">
        <f>IFERROR(SUMPRODUCT(('控温被PRO-S级品'!$B$2:$B$10=$B182)*('控温被PRO-S级品'!$E$1:$BE$1=AH$1)*('控温被PRO-S级品'!$E$2:$BE$10)),0)+IFERROR(SUMPRODUCT(('冬被-S级品'!$B$2:$B$10=$B182)*('冬被-S级品'!$E$1:$AW$1=AH$1)*('冬被-S级品'!$E$2:$AW$10)),0)+IFERROR(SUMPRODUCT(('白止-S级品'!$A$2:$A$26=$B182)*('白止-S级品'!$D$1:$AV$1=AH$1)*('白止-S级品'!$D$2:$AV$26)),0)+IFERROR(SUMPRODUCT(('乐容-S级品'!$A$4:$A$32=$B182)*('乐容-S级品'!$L$3:$CA$3=AH$1)*('乐容-S级品'!$L$4:$CA$32)),0)</f>
      </c>
      <c r="AI182" s="280">
        <f>IFERROR(SUMPRODUCT(('控温被PRO-S级品'!$B$2:$B$10=$B182)*('控温被PRO-S级品'!$E$1:$BE$1=AI$1)*('控温被PRO-S级品'!$E$2:$BE$10)),0)+IFERROR(SUMPRODUCT(('冬被-S级品'!$B$2:$B$10=$B182)*('冬被-S级品'!$E$1:$AW$1=AI$1)*('冬被-S级品'!$E$2:$AW$10)),0)+IFERROR(SUMPRODUCT(('白止-S级品'!$A$2:$A$26=$B182)*('白止-S级品'!$D$1:$AV$1=AI$1)*('白止-S级品'!$D$2:$AV$26)),0)+IFERROR(SUMPRODUCT(('乐容-S级品'!$A$4:$A$32=$B182)*('乐容-S级品'!$L$3:$CA$3=AI$1)*('乐容-S级品'!$L$4:$CA$32)),0)</f>
      </c>
      <c r="AJ182" s="280">
        <f>IFERROR(SUMPRODUCT(('控温被PRO-S级品'!$B$2:$B$10=$B182)*('控温被PRO-S级品'!$E$1:$BE$1=AJ$1)*('控温被PRO-S级品'!$E$2:$BE$10)),0)+IFERROR(SUMPRODUCT(('冬被-S级品'!$B$2:$B$10=$B182)*('冬被-S级品'!$E$1:$AW$1=AJ$1)*('冬被-S级品'!$E$2:$AW$10)),0)+IFERROR(SUMPRODUCT(('白止-S级品'!$A$2:$A$26=$B182)*('白止-S级品'!$D$1:$AV$1=AJ$1)*('白止-S级品'!$D$2:$AV$26)),0)+IFERROR(SUMPRODUCT(('乐容-S级品'!$A$4:$A$32=$B182)*('乐容-S级品'!$L$3:$CA$3=AJ$1)*('乐容-S级品'!$L$4:$CA$32)),0)</f>
      </c>
      <c r="AK182" s="280">
        <f>IFERROR(SUMPRODUCT(('控温被PRO-S级品'!$B$2:$B$10=$B182)*('控温被PRO-S级品'!$E$1:$BE$1=AK$1)*('控温被PRO-S级品'!$E$2:$BE$10)),0)+IFERROR(SUMPRODUCT(('冬被-S级品'!$B$2:$B$10=$B182)*('冬被-S级品'!$E$1:$AW$1=AK$1)*('冬被-S级品'!$E$2:$AW$10)),0)+IFERROR(SUMPRODUCT(('白止-S级品'!$A$2:$A$26=$B182)*('白止-S级品'!$D$1:$AV$1=AK$1)*('白止-S级品'!$D$2:$AV$26)),0)+IFERROR(SUMPRODUCT(('乐容-S级品'!$A$4:$A$32=$B182)*('乐容-S级品'!$L$3:$CA$3=AK$1)*('乐容-S级品'!$L$4:$CA$32)),0)</f>
      </c>
      <c r="AL182" s="280">
        <f>IFERROR(SUMPRODUCT(('控温被PRO-S级品'!$B$2:$B$10=$B182)*('控温被PRO-S级品'!$E$1:$BE$1=AL$1)*('控温被PRO-S级品'!$E$2:$BE$10)),0)+IFERROR(SUMPRODUCT(('冬被-S级品'!$B$2:$B$10=$B182)*('冬被-S级品'!$E$1:$AW$1=AL$1)*('冬被-S级品'!$E$2:$AW$10)),0)+IFERROR(SUMPRODUCT(('白止-S级品'!$A$2:$A$26=$B182)*('白止-S级品'!$D$1:$AV$1=AL$1)*('白止-S级品'!$D$2:$AV$26)),0)+IFERROR(SUMPRODUCT(('乐容-S级品'!$A$4:$A$32=$B182)*('乐容-S级品'!$L$3:$CA$3=AL$1)*('乐容-S级品'!$L$4:$CA$32)),0)</f>
      </c>
      <c r="AM182" s="280">
        <f>IFERROR(SUMPRODUCT(('控温被PRO-S级品'!$B$2:$B$10=$B182)*('控温被PRO-S级品'!$E$1:$BE$1=AM$1)*('控温被PRO-S级品'!$E$2:$BE$10)),0)+IFERROR(SUMPRODUCT(('冬被-S级品'!$B$2:$B$10=$B182)*('冬被-S级品'!$E$1:$AW$1=AM$1)*('冬被-S级品'!$E$2:$AW$10)),0)+IFERROR(SUMPRODUCT(('白止-S级品'!$A$2:$A$26=$B182)*('白止-S级品'!$D$1:$AV$1=AM$1)*('白止-S级品'!$D$2:$AV$26)),0)+IFERROR(SUMPRODUCT(('乐容-S级品'!$A$4:$A$32=$B182)*('乐容-S级品'!$L$3:$CA$3=AM$1)*('乐容-S级品'!$L$4:$CA$32)),0)</f>
      </c>
      <c r="AN182" s="280">
        <f>IFERROR(SUMPRODUCT(('控温被PRO-S级品'!$B$2:$B$10=$B182)*('控温被PRO-S级品'!$E$1:$BE$1=AN$1)*('控温被PRO-S级品'!$E$2:$BE$10)),0)+IFERROR(SUMPRODUCT(('冬被-S级品'!$B$2:$B$10=$B182)*('冬被-S级品'!$E$1:$AW$1=AN$1)*('冬被-S级品'!$E$2:$AW$10)),0)+IFERROR(SUMPRODUCT(('白止-S级品'!$A$2:$A$26=$B182)*('白止-S级品'!$D$1:$AV$1=AN$1)*('白止-S级品'!$D$2:$AV$26)),0)+IFERROR(SUMPRODUCT(('乐容-S级品'!$A$4:$A$32=$B182)*('乐容-S级品'!$L$3:$CA$3=AN$1)*('乐容-S级品'!$L$4:$CA$32)),0)</f>
      </c>
      <c r="AO182" s="280">
        <f>IFERROR(SUMPRODUCT(('控温被PRO-S级品'!$B$2:$B$10=$B182)*('控温被PRO-S级品'!$E$1:$BE$1=AO$1)*('控温被PRO-S级品'!$E$2:$BE$10)),0)+IFERROR(SUMPRODUCT(('冬被-S级品'!$B$2:$B$10=$B182)*('冬被-S级品'!$E$1:$AW$1=AO$1)*('冬被-S级品'!$E$2:$AW$10)),0)+IFERROR(SUMPRODUCT(('白止-S级品'!$A$2:$A$26=$B182)*('白止-S级品'!$D$1:$AV$1=AO$1)*('白止-S级品'!$D$2:$AV$26)),0)+IFERROR(SUMPRODUCT(('乐容-S级品'!$A$4:$A$32=$B182)*('乐容-S级品'!$L$3:$CA$3=AO$1)*('乐容-S级品'!$L$4:$CA$32)),0)</f>
      </c>
      <c r="AP182" s="280">
        <f>IFERROR(SUMPRODUCT(('控温被PRO-S级品'!$B$2:$B$10=$B182)*('控温被PRO-S级品'!$E$1:$BE$1=AP$1)*('控温被PRO-S级品'!$E$2:$BE$10)),0)+IFERROR(SUMPRODUCT(('冬被-S级品'!$B$2:$B$10=$B182)*('冬被-S级品'!$E$1:$AW$1=AP$1)*('冬被-S级品'!$E$2:$AW$10)),0)+IFERROR(SUMPRODUCT(('白止-S级品'!$A$2:$A$26=$B182)*('白止-S级品'!$D$1:$AV$1=AP$1)*('白止-S级品'!$D$2:$AV$26)),0)+IFERROR(SUMPRODUCT(('乐容-S级品'!$A$4:$A$32=$B182)*('乐容-S级品'!$L$3:$CA$3=AP$1)*('乐容-S级品'!$L$4:$CA$32)),0)</f>
      </c>
      <c r="AQ182" s="280">
        <f>IFERROR(SUMPRODUCT(('控温被PRO-S级品'!$B$2:$B$10=$B182)*('控温被PRO-S级品'!$E$1:$BE$1=AQ$1)*('控温被PRO-S级品'!$E$2:$BE$10)),0)+IFERROR(SUMPRODUCT(('冬被-S级品'!$B$2:$B$10=$B182)*('冬被-S级品'!$E$1:$AW$1=AQ$1)*('冬被-S级品'!$E$2:$AW$10)),0)+IFERROR(SUMPRODUCT(('白止-S级品'!$A$2:$A$26=$B182)*('白止-S级品'!$D$1:$AV$1=AQ$1)*('白止-S级品'!$D$2:$AV$26)),0)+IFERROR(SUMPRODUCT(('乐容-S级品'!$A$4:$A$32=$B182)*('乐容-S级品'!$L$3:$CA$3=AQ$1)*('乐容-S级品'!$L$4:$CA$32)),0)</f>
      </c>
      <c r="AR182" s="280">
        <f>IFERROR(SUMPRODUCT(('控温被PRO-S级品'!$B$2:$B$10=$B182)*('控温被PRO-S级品'!$E$1:$BE$1=AR$1)*('控温被PRO-S级品'!$E$2:$BE$10)),0)+IFERROR(SUMPRODUCT(('冬被-S级品'!$B$2:$B$10=$B182)*('冬被-S级品'!$E$1:$AW$1=AR$1)*('冬被-S级品'!$E$2:$AW$10)),0)+IFERROR(SUMPRODUCT(('白止-S级品'!$A$2:$A$26=$B182)*('白止-S级品'!$D$1:$AV$1=AR$1)*('白止-S级品'!$D$2:$AV$26)),0)+IFERROR(SUMPRODUCT(('乐容-S级品'!$A$4:$A$32=$B182)*('乐容-S级品'!$L$3:$CA$3=AR$1)*('乐容-S级品'!$L$4:$CA$32)),0)</f>
      </c>
      <c r="AS182" s="280">
        <f>IFERROR(SUMPRODUCT(('控温被PRO-S级品'!$B$2:$B$10=$B182)*('控温被PRO-S级品'!$E$1:$BE$1=AS$1)*('控温被PRO-S级品'!$E$2:$BE$10)),0)+IFERROR(SUMPRODUCT(('冬被-S级品'!$B$2:$B$10=$B182)*('冬被-S级品'!$E$1:$AW$1=AS$1)*('冬被-S级品'!$E$2:$AW$10)),0)+IFERROR(SUMPRODUCT(('白止-S级品'!$A$2:$A$26=$B182)*('白止-S级品'!$D$1:$AV$1=AS$1)*('白止-S级品'!$D$2:$AV$26)),0)+IFERROR(SUMPRODUCT(('乐容-S级品'!$A$4:$A$32=$B182)*('乐容-S级品'!$L$3:$CA$3=AS$1)*('乐容-S级品'!$L$4:$CA$32)),0)</f>
      </c>
      <c r="AT182" s="280">
        <f>IFERROR(SUMPRODUCT(('控温被PRO-S级品'!$B$2:$B$10=$B182)*('控温被PRO-S级品'!$E$1:$BE$1=AT$1)*('控温被PRO-S级品'!$E$2:$BE$10)),0)+IFERROR(SUMPRODUCT(('冬被-S级品'!$B$2:$B$10=$B182)*('冬被-S级品'!$E$1:$AW$1=AT$1)*('冬被-S级品'!$E$2:$AW$10)),0)+IFERROR(SUMPRODUCT(('白止-S级品'!$A$2:$A$26=$B182)*('白止-S级品'!$D$1:$AV$1=AT$1)*('白止-S级品'!$D$2:$AV$26)),0)+IFERROR(SUMPRODUCT(('乐容-S级品'!$A$4:$A$32=$B182)*('乐容-S级品'!$L$3:$CA$3=AT$1)*('乐容-S级品'!$L$4:$CA$32)),0)</f>
      </c>
      <c r="AU182" s="280">
        <f>IFERROR(SUMPRODUCT(('控温被PRO-S级品'!$B$2:$B$10=$B182)*('控温被PRO-S级品'!$E$1:$BE$1=AU$1)*('控温被PRO-S级品'!$E$2:$BE$10)),0)+IFERROR(SUMPRODUCT(('冬被-S级品'!$B$2:$B$10=$B182)*('冬被-S级品'!$E$1:$AW$1=AU$1)*('冬被-S级品'!$E$2:$AW$10)),0)+IFERROR(SUMPRODUCT(('白止-S级品'!$A$2:$A$26=$B182)*('白止-S级品'!$D$1:$AV$1=AU$1)*('白止-S级品'!$D$2:$AV$26)),0)+IFERROR(SUMPRODUCT(('乐容-S级品'!$A$4:$A$32=$B182)*('乐容-S级品'!$L$3:$CA$3=AU$1)*('乐容-S级品'!$L$4:$CA$32)),0)</f>
      </c>
      <c r="AV182" s="280">
        <f>IFERROR(SUMPRODUCT(('控温被PRO-S级品'!$B$2:$B$10=$B182)*('控温被PRO-S级品'!$E$1:$BE$1=AV$1)*('控温被PRO-S级品'!$E$2:$BE$10)),0)+IFERROR(SUMPRODUCT(('冬被-S级品'!$B$2:$B$10=$B182)*('冬被-S级品'!$E$1:$AW$1=AV$1)*('冬被-S级品'!$E$2:$AW$10)),0)+IFERROR(SUMPRODUCT(('白止-S级品'!$A$2:$A$26=$B182)*('白止-S级品'!$D$1:$AV$1=AV$1)*('白止-S级品'!$D$2:$AV$26)),0)+IFERROR(SUMPRODUCT(('乐容-S级品'!$A$4:$A$32=$B182)*('乐容-S级品'!$L$3:$CA$3=AV$1)*('乐容-S级品'!$L$4:$CA$32)),0)</f>
      </c>
      <c r="AW182" s="280">
        <f>IFERROR(SUMPRODUCT(('控温被PRO-S级品'!$B$2:$B$10=$B182)*('控温被PRO-S级品'!$E$1:$BE$1=AW$1)*('控温被PRO-S级品'!$E$2:$BE$10)),0)+IFERROR(SUMPRODUCT(('冬被-S级品'!$B$2:$B$10=$B182)*('冬被-S级品'!$E$1:$AW$1=AW$1)*('冬被-S级品'!$E$2:$AW$10)),0)+IFERROR(SUMPRODUCT(('白止-S级品'!$A$2:$A$26=$B182)*('白止-S级品'!$D$1:$AV$1=AW$1)*('白止-S级品'!$D$2:$AV$26)),0)+IFERROR(SUMPRODUCT(('乐容-S级品'!$A$4:$A$32=$B182)*('乐容-S级品'!$L$3:$CA$3=AW$1)*('乐容-S级品'!$L$4:$CA$32)),0)</f>
      </c>
      <c r="AX182" s="280">
        <f>IFERROR(SUMPRODUCT(('控温被PRO-S级品'!$B$2:$B$10=$B182)*('控温被PRO-S级品'!$E$1:$BE$1=AX$1)*('控温被PRO-S级品'!$E$2:$BE$10)),0)+IFERROR(SUMPRODUCT(('冬被-S级品'!$B$2:$B$10=$B182)*('冬被-S级品'!$E$1:$AW$1=AX$1)*('冬被-S级品'!$E$2:$AW$10)),0)+IFERROR(SUMPRODUCT(('白止-S级品'!$A$2:$A$26=$B182)*('白止-S级品'!$D$1:$AV$1=AX$1)*('白止-S级品'!$D$2:$AV$26)),0)+IFERROR(SUMPRODUCT(('乐容-S级品'!$A$4:$A$32=$B182)*('乐容-S级品'!$L$3:$CA$3=AX$1)*('乐容-S级品'!$L$4:$CA$32)),0)</f>
      </c>
      <c r="AY182" s="280">
        <f>IFERROR(SUMPRODUCT(('控温被PRO-S级品'!$B$2:$B$10=$B182)*('控温被PRO-S级品'!$E$1:$BE$1=AY$1)*('控温被PRO-S级品'!$E$2:$BE$10)),0)+IFERROR(SUMPRODUCT(('冬被-S级品'!$B$2:$B$10=$B182)*('冬被-S级品'!$E$1:$AW$1=AY$1)*('冬被-S级品'!$E$2:$AW$10)),0)+IFERROR(SUMPRODUCT(('白止-S级品'!$A$2:$A$26=$B182)*('白止-S级品'!$D$1:$AV$1=AY$1)*('白止-S级品'!$D$2:$AV$26)),0)+IFERROR(SUMPRODUCT(('乐容-S级品'!$A$4:$A$32=$B182)*('乐容-S级品'!$L$3:$CA$3=AY$1)*('乐容-S级品'!$L$4:$CA$32)),0)</f>
      </c>
      <c r="AZ182" s="280">
        <f>IFERROR(SUMPRODUCT(('控温被PRO-S级品'!$B$2:$B$10=$B182)*('控温被PRO-S级品'!$E$1:$BE$1=AZ$1)*('控温被PRO-S级品'!$E$2:$BE$10)),0)+IFERROR(SUMPRODUCT(('冬被-S级品'!$B$2:$B$10=$B182)*('冬被-S级品'!$E$1:$AW$1=AZ$1)*('冬被-S级品'!$E$2:$AW$10)),0)+IFERROR(SUMPRODUCT(('白止-S级品'!$A$2:$A$26=$B182)*('白止-S级品'!$D$1:$AV$1=AZ$1)*('白止-S级品'!$D$2:$AV$26)),0)+IFERROR(SUMPRODUCT(('乐容-S级品'!$A$4:$A$32=$B182)*('乐容-S级品'!$L$3:$CA$3=AZ$1)*('乐容-S级品'!$L$4:$CA$32)),0)</f>
      </c>
      <c r="BA182" s="280">
        <f>IFERROR(SUMPRODUCT(('控温被PRO-S级品'!$B$2:$B$10=$B182)*('控温被PRO-S级品'!$E$1:$BE$1=BA$1)*('控温被PRO-S级品'!$E$2:$BE$10)),0)+IFERROR(SUMPRODUCT(('冬被-S级品'!$B$2:$B$10=$B182)*('冬被-S级品'!$E$1:$AW$1=BA$1)*('冬被-S级品'!$E$2:$AW$10)),0)+IFERROR(SUMPRODUCT(('白止-S级品'!$A$2:$A$26=$B182)*('白止-S级品'!$D$1:$AV$1=BA$1)*('白止-S级品'!$D$2:$AV$26)),0)+IFERROR(SUMPRODUCT(('乐容-S级品'!$A$4:$A$32=$B182)*('乐容-S级品'!$L$3:$CA$3=BA$1)*('乐容-S级品'!$L$4:$CA$32)),0)</f>
      </c>
      <c r="BB182" s="280">
        <f>IFERROR(SUMPRODUCT(('控温被PRO-S级品'!$B$2:$B$10=$B182)*('控温被PRO-S级品'!$E$1:$BE$1=BB$1)*('控温被PRO-S级品'!$E$2:$BE$10)),0)+IFERROR(SUMPRODUCT(('冬被-S级品'!$B$2:$B$10=$B182)*('冬被-S级品'!$E$1:$AW$1=BB$1)*('冬被-S级品'!$E$2:$AW$10)),0)+IFERROR(SUMPRODUCT(('白止-S级品'!$A$2:$A$26=$B182)*('白止-S级品'!$D$1:$AV$1=BB$1)*('白止-S级品'!$D$2:$AV$26)),0)+IFERROR(SUMPRODUCT(('乐容-S级品'!$A$4:$A$32=$B182)*('乐容-S级品'!$L$3:$CA$3=BB$1)*('乐容-S级品'!$L$4:$CA$32)),0)</f>
      </c>
      <c r="BC182" s="280">
        <f>IFERROR(SUMPRODUCT(('控温被PRO-S级品'!$B$2:$B$10=$B182)*('控温被PRO-S级品'!$E$1:$BE$1=BC$1)*('控温被PRO-S级品'!$E$2:$BE$10)),0)+IFERROR(SUMPRODUCT(('冬被-S级品'!$B$2:$B$10=$B182)*('冬被-S级品'!$E$1:$AW$1=BC$1)*('冬被-S级品'!$E$2:$AW$10)),0)+IFERROR(SUMPRODUCT(('白止-S级品'!$A$2:$A$26=$B182)*('白止-S级品'!$D$1:$AV$1=BC$1)*('白止-S级品'!$D$2:$AV$26)),0)+IFERROR(SUMPRODUCT(('乐容-S级品'!$A$4:$A$32=$B182)*('乐容-S级品'!$L$3:$CA$3=BC$1)*('乐容-S级品'!$L$4:$CA$32)),0)</f>
      </c>
      <c r="BD182" s="280">
        <f>IFERROR(SUMPRODUCT(('控温被PRO-S级品'!$B$2:$B$10=$B182)*('控温被PRO-S级品'!$E$1:$BE$1=BD$1)*('控温被PRO-S级品'!$E$2:$BE$10)),0)+IFERROR(SUMPRODUCT(('冬被-S级品'!$B$2:$B$10=$B182)*('冬被-S级品'!$E$1:$AW$1=BD$1)*('冬被-S级品'!$E$2:$AW$10)),0)+IFERROR(SUMPRODUCT(('白止-S级品'!$A$2:$A$26=$B182)*('白止-S级品'!$D$1:$AV$1=BD$1)*('白止-S级品'!$D$2:$AV$26)),0)+IFERROR(SUMPRODUCT(('乐容-S级品'!$A$4:$A$32=$B182)*('乐容-S级品'!$L$3:$CA$3=BD$1)*('乐容-S级品'!$L$4:$CA$32)),0)</f>
      </c>
      <c r="BE182" s="280">
        <f>IFERROR(SUMPRODUCT(('控温被PRO-S级品'!$B$2:$B$10=$B182)*('控温被PRO-S级品'!$E$1:$BE$1=BE$1)*('控温被PRO-S级品'!$E$2:$BE$10)),0)+IFERROR(SUMPRODUCT(('冬被-S级品'!$B$2:$B$10=$B182)*('冬被-S级品'!$E$1:$AW$1=BE$1)*('冬被-S级品'!$E$2:$AW$10)),0)+IFERROR(SUMPRODUCT(('白止-S级品'!$A$2:$A$26=$B182)*('白止-S级品'!$D$1:$AV$1=BE$1)*('白止-S级品'!$D$2:$AV$26)),0)+IFERROR(SUMPRODUCT(('乐容-S级品'!$A$4:$A$32=$B182)*('乐容-S级品'!$L$3:$CA$3=BE$1)*('乐容-S级品'!$L$4:$CA$32)),0)</f>
      </c>
      <c r="BF182" s="280">
        <f>IFERROR(SUMPRODUCT(('控温被PRO-S级品'!$B$2:$B$10=$B182)*('控温被PRO-S级品'!$E$1:$BE$1=BF$1)*('控温被PRO-S级品'!$E$2:$BE$10)),0)+IFERROR(SUMPRODUCT(('冬被-S级品'!$B$2:$B$10=$B182)*('冬被-S级品'!$E$1:$AW$1=BF$1)*('冬被-S级品'!$E$2:$AW$10)),0)+IFERROR(SUMPRODUCT(('白止-S级品'!$A$2:$A$26=$B182)*('白止-S级品'!$D$1:$AV$1=BF$1)*('白止-S级品'!$D$2:$AV$26)),0)+IFERROR(SUMPRODUCT(('乐容-S级品'!$A$4:$A$32=$B182)*('乐容-S级品'!$L$3:$CA$3=BF$1)*('乐容-S级品'!$L$4:$CA$32)),0)</f>
      </c>
      <c r="BG182" s="280">
        <f>IFERROR(SUMPRODUCT(('控温被PRO-S级品'!$B$2:$B$10=$B182)*('控温被PRO-S级品'!$E$1:$BE$1=BG$1)*('控温被PRO-S级品'!$E$2:$BE$10)),0)+IFERROR(SUMPRODUCT(('冬被-S级品'!$B$2:$B$10=$B182)*('冬被-S级品'!$E$1:$AW$1=BG$1)*('冬被-S级品'!$E$2:$AW$10)),0)+IFERROR(SUMPRODUCT(('白止-S级品'!$A$2:$A$26=$B182)*('白止-S级品'!$D$1:$AV$1=BG$1)*('白止-S级品'!$D$2:$AV$26)),0)+IFERROR(SUMPRODUCT(('乐容-S级品'!$A$4:$A$32=$B182)*('乐容-S级品'!$L$3:$CA$3=BG$1)*('乐容-S级品'!$L$4:$CA$32)),0)</f>
      </c>
      <c r="BH182" s="280">
        <f>IFERROR(SUMPRODUCT(('控温被PRO-S级品'!$B$2:$B$10=$B182)*('控温被PRO-S级品'!$E$1:$BE$1=BH$1)*('控温被PRO-S级品'!$E$2:$BE$10)),0)+IFERROR(SUMPRODUCT(('冬被-S级品'!$B$2:$B$10=$B182)*('冬被-S级品'!$E$1:$AW$1=BH$1)*('冬被-S级品'!$E$2:$AW$10)),0)+IFERROR(SUMPRODUCT(('白止-S级品'!$A$2:$A$26=$B182)*('白止-S级品'!$D$1:$AV$1=BH$1)*('白止-S级品'!$D$2:$AV$26)),0)+IFERROR(SUMPRODUCT(('乐容-S级品'!$A$4:$A$32=$B182)*('乐容-S级品'!$L$3:$CA$3=BH$1)*('乐容-S级品'!$L$4:$CA$32)),0)</f>
      </c>
      <c r="BI182" s="280">
        <f>IFERROR(SUMPRODUCT(('控温被PRO-S级品'!$B$2:$B$10=$B182)*('控温被PRO-S级品'!$E$1:$BE$1=BI$1)*('控温被PRO-S级品'!$E$2:$BE$10)),0)+IFERROR(SUMPRODUCT(('冬被-S级品'!$B$2:$B$10=$B182)*('冬被-S级品'!$E$1:$AW$1=BI$1)*('冬被-S级品'!$E$2:$AW$10)),0)+IFERROR(SUMPRODUCT(('白止-S级品'!$A$2:$A$26=$B182)*('白止-S级品'!$D$1:$AV$1=BI$1)*('白止-S级品'!$D$2:$AV$26)),0)+IFERROR(SUMPRODUCT(('乐容-S级品'!$A$4:$A$32=$B182)*('乐容-S级品'!$L$3:$CA$3=BI$1)*('乐容-S级品'!$L$4:$CA$32)),0)</f>
      </c>
      <c r="BJ182" s="280">
        <f>IFERROR(SUMPRODUCT(('控温被PRO-S级品'!$B$2:$B$10=$B182)*('控温被PRO-S级品'!$E$1:$BE$1=BJ$1)*('控温被PRO-S级品'!$E$2:$BE$10)),0)+IFERROR(SUMPRODUCT(('冬被-S级品'!$B$2:$B$10=$B182)*('冬被-S级品'!$E$1:$AW$1=BJ$1)*('冬被-S级品'!$E$2:$AW$10)),0)+IFERROR(SUMPRODUCT(('白止-S级品'!$A$2:$A$26=$B182)*('白止-S级品'!$D$1:$AV$1=BJ$1)*('白止-S级品'!$D$2:$AV$26)),0)+IFERROR(SUMPRODUCT(('乐容-S级品'!$A$4:$A$32=$B182)*('乐容-S级品'!$L$3:$CA$3=BJ$1)*('乐容-S级品'!$L$4:$CA$32)),0)</f>
      </c>
      <c r="BK182" s="280">
        <f>IFERROR(SUMPRODUCT(('控温被PRO-S级品'!$B$2:$B$10=$B182)*('控温被PRO-S级品'!$E$1:$BE$1=BK$1)*('控温被PRO-S级品'!$E$2:$BE$10)),0)+IFERROR(SUMPRODUCT(('冬被-S级品'!$B$2:$B$10=$B182)*('冬被-S级品'!$E$1:$AW$1=BK$1)*('冬被-S级品'!$E$2:$AW$10)),0)+IFERROR(SUMPRODUCT(('白止-S级品'!$A$2:$A$26=$B182)*('白止-S级品'!$D$1:$AV$1=BK$1)*('白止-S级品'!$D$2:$AV$26)),0)+IFERROR(SUMPRODUCT(('乐容-S级品'!$A$4:$A$32=$B182)*('乐容-S级品'!$L$3:$CA$3=BK$1)*('乐容-S级品'!$L$4:$CA$32)),0)</f>
      </c>
      <c r="BL182" s="280">
        <f>IFERROR(SUMPRODUCT(('控温被PRO-S级品'!$B$2:$B$10=$B182)*('控温被PRO-S级品'!$E$1:$BE$1=BL$1)*('控温被PRO-S级品'!$E$2:$BE$10)),0)+IFERROR(SUMPRODUCT(('冬被-S级品'!$B$2:$B$10=$B182)*('冬被-S级品'!$E$1:$AW$1=BL$1)*('冬被-S级品'!$E$2:$AW$10)),0)+IFERROR(SUMPRODUCT(('白止-S级品'!$A$2:$A$26=$B182)*('白止-S级品'!$D$1:$AV$1=BL$1)*('白止-S级品'!$D$2:$AV$26)),0)+IFERROR(SUMPRODUCT(('乐容-S级品'!$A$4:$A$32=$B182)*('乐容-S级品'!$L$3:$CA$3=BL$1)*('乐容-S级品'!$L$4:$CA$32)),0)</f>
      </c>
      <c r="BM182" s="280">
        <f>IFERROR(SUMPRODUCT(('控温被PRO-S级品'!$B$2:$B$10=$B182)*('控温被PRO-S级品'!$E$1:$BE$1=BM$1)*('控温被PRO-S级品'!$E$2:$BE$10)),0)+IFERROR(SUMPRODUCT(('冬被-S级品'!$B$2:$B$10=$B182)*('冬被-S级品'!$E$1:$AW$1=BM$1)*('冬被-S级品'!$E$2:$AW$10)),0)+IFERROR(SUMPRODUCT(('白止-S级品'!$A$2:$A$26=$B182)*('白止-S级品'!$D$1:$AV$1=BM$1)*('白止-S级品'!$D$2:$AV$26)),0)+IFERROR(SUMPRODUCT(('乐容-S级品'!$A$4:$A$32=$B182)*('乐容-S级品'!$L$3:$CA$3=BM$1)*('乐容-S级品'!$L$4:$CA$32)),0)</f>
      </c>
      <c r="BN182" s="280">
        <f>IFERROR(SUMPRODUCT(('控温被PRO-S级品'!$B$2:$B$10=$B182)*('控温被PRO-S级品'!$E$1:$BE$1=BN$1)*('控温被PRO-S级品'!$E$2:$BE$10)),0)+IFERROR(SUMPRODUCT(('冬被-S级品'!$B$2:$B$10=$B182)*('冬被-S级品'!$E$1:$AW$1=BN$1)*('冬被-S级品'!$E$2:$AW$10)),0)+IFERROR(SUMPRODUCT(('白止-S级品'!$A$2:$A$26=$B182)*('白止-S级品'!$D$1:$AV$1=BN$1)*('白止-S级品'!$D$2:$AV$26)),0)+IFERROR(SUMPRODUCT(('乐容-S级品'!$A$4:$A$32=$B182)*('乐容-S级品'!$L$3:$CA$3=BN$1)*('乐容-S级品'!$L$4:$CA$32)),0)</f>
      </c>
      <c r="BO182" s="280">
        <f>IFERROR(SUMPRODUCT(('控温被PRO-S级品'!$B$2:$B$10=$B182)*('控温被PRO-S级品'!$E$1:$BE$1=BO$1)*('控温被PRO-S级品'!$E$2:$BE$10)),0)+IFERROR(SUMPRODUCT(('冬被-S级品'!$B$2:$B$10=$B182)*('冬被-S级品'!$E$1:$AW$1=BO$1)*('冬被-S级品'!$E$2:$AW$10)),0)+IFERROR(SUMPRODUCT(('白止-S级品'!$A$2:$A$26=$B182)*('白止-S级品'!$D$1:$AV$1=BO$1)*('白止-S级品'!$D$2:$AV$26)),0)+IFERROR(SUMPRODUCT(('乐容-S级品'!$A$4:$A$32=$B182)*('乐容-S级品'!$L$3:$CA$3=BO$1)*('乐容-S级品'!$L$4:$CA$32)),0)</f>
      </c>
      <c r="BP182" s="280">
        <f>IFERROR(SUMPRODUCT(('控温被PRO-S级品'!$B$2:$B$10=$B182)*('控温被PRO-S级品'!$E$1:$BE$1=BP$1)*('控温被PRO-S级品'!$E$2:$BE$10)),0)+IFERROR(SUMPRODUCT(('冬被-S级品'!$B$2:$B$10=$B182)*('冬被-S级品'!$E$1:$AW$1=BP$1)*('冬被-S级品'!$E$2:$AW$10)),0)+IFERROR(SUMPRODUCT(('白止-S级品'!$A$2:$A$26=$B182)*('白止-S级品'!$D$1:$AV$1=BP$1)*('白止-S级品'!$D$2:$AV$26)),0)+IFERROR(SUMPRODUCT(('乐容-S级品'!$A$4:$A$32=$B182)*('乐容-S级品'!$L$3:$CA$3=BP$1)*('乐容-S级品'!$L$4:$CA$32)),0)</f>
      </c>
      <c r="BQ182" s="280">
        <f>IFERROR(SUMPRODUCT(('控温被PRO-S级品'!$B$2:$B$10=$B182)*('控温被PRO-S级品'!$E$1:$BE$1=BQ$1)*('控温被PRO-S级品'!$E$2:$BE$10)),0)+IFERROR(SUMPRODUCT(('冬被-S级品'!$B$2:$B$10=$B182)*('冬被-S级品'!$E$1:$AW$1=BQ$1)*('冬被-S级品'!$E$2:$AW$10)),0)+IFERROR(SUMPRODUCT(('白止-S级品'!$A$2:$A$26=$B182)*('白止-S级品'!$D$1:$AV$1=BQ$1)*('白止-S级品'!$D$2:$AV$26)),0)+IFERROR(SUMPRODUCT(('乐容-S级品'!$A$4:$A$32=$B182)*('乐容-S级品'!$L$3:$CA$3=BQ$1)*('乐容-S级品'!$L$4:$CA$32)),0)</f>
      </c>
      <c r="BR182" s="280">
        <f>IFERROR(SUMPRODUCT(('控温被PRO-S级品'!$B$2:$B$10=$B182)*('控温被PRO-S级品'!$E$1:$BE$1=BR$1)*('控温被PRO-S级品'!$E$2:$BE$10)),0)+IFERROR(SUMPRODUCT(('冬被-S级品'!$B$2:$B$10=$B182)*('冬被-S级品'!$E$1:$AW$1=BR$1)*('冬被-S级品'!$E$2:$AW$10)),0)+IFERROR(SUMPRODUCT(('白止-S级品'!$A$2:$A$26=$B182)*('白止-S级品'!$D$1:$AV$1=BR$1)*('白止-S级品'!$D$2:$AV$26)),0)+IFERROR(SUMPRODUCT(('乐容-S级品'!$A$4:$A$32=$B182)*('乐容-S级品'!$L$3:$CA$3=BR$1)*('乐容-S级品'!$L$4:$CA$32)),0)</f>
      </c>
      <c r="BS182" s="280">
        <f>IFERROR(SUMPRODUCT(('控温被PRO-S级品'!$B$2:$B$10=$B182)*('控温被PRO-S级品'!$E$1:$BE$1=BS$1)*('控温被PRO-S级品'!$E$2:$BE$10)),0)+IFERROR(SUMPRODUCT(('冬被-S级品'!$B$2:$B$10=$B182)*('冬被-S级品'!$E$1:$AW$1=BS$1)*('冬被-S级品'!$E$2:$AW$10)),0)+IFERROR(SUMPRODUCT(('白止-S级品'!$A$2:$A$26=$B182)*('白止-S级品'!$D$1:$AV$1=BS$1)*('白止-S级品'!$D$2:$AV$26)),0)+IFERROR(SUMPRODUCT(('乐容-S级品'!$A$4:$A$32=$B182)*('乐容-S级品'!$L$3:$CA$3=BS$1)*('乐容-S级品'!$L$4:$CA$32)),0)</f>
      </c>
      <c r="BT182" s="280">
        <f>IFERROR(SUMPRODUCT(('控温被PRO-S级品'!$B$2:$B$10=$B182)*('控温被PRO-S级品'!$E$1:$BE$1=BT$1)*('控温被PRO-S级品'!$E$2:$BE$10)),0)+IFERROR(SUMPRODUCT(('冬被-S级品'!$B$2:$B$10=$B182)*('冬被-S级品'!$E$1:$AW$1=BT$1)*('冬被-S级品'!$E$2:$AW$10)),0)+IFERROR(SUMPRODUCT(('白止-S级品'!$A$2:$A$26=$B182)*('白止-S级品'!$D$1:$AV$1=BT$1)*('白止-S级品'!$D$2:$AV$26)),0)+IFERROR(SUMPRODUCT(('乐容-S级品'!$A$4:$A$32=$B182)*('乐容-S级品'!$L$3:$CA$3=BT$1)*('乐容-S级品'!$L$4:$CA$32)),0)</f>
      </c>
      <c r="BU182" s="280">
        <f>IFERROR(SUMPRODUCT(('控温被PRO-S级品'!$B$2:$B$10=$B182)*('控温被PRO-S级品'!$E$1:$BE$1=BU$1)*('控温被PRO-S级品'!$E$2:$BE$10)),0)+IFERROR(SUMPRODUCT(('冬被-S级品'!$B$2:$B$10=$B182)*('冬被-S级品'!$E$1:$AW$1=BU$1)*('冬被-S级品'!$E$2:$AW$10)),0)+IFERROR(SUMPRODUCT(('白止-S级品'!$A$2:$A$26=$B182)*('白止-S级品'!$D$1:$AV$1=BU$1)*('白止-S级品'!$D$2:$AV$26)),0)+IFERROR(SUMPRODUCT(('乐容-S级品'!$A$4:$A$32=$B182)*('乐容-S级品'!$L$3:$CA$3=BU$1)*('乐容-S级品'!$L$4:$CA$32)),0)</f>
      </c>
      <c r="BV182" s="280">
        <f>IFERROR(SUMPRODUCT(('控温被PRO-S级品'!$B$2:$B$10=$B182)*('控温被PRO-S级品'!$E$1:$BE$1=BV$1)*('控温被PRO-S级品'!$E$2:$BE$10)),0)+IFERROR(SUMPRODUCT(('冬被-S级品'!$B$2:$B$10=$B182)*('冬被-S级品'!$E$1:$AW$1=BV$1)*('冬被-S级品'!$E$2:$AW$10)),0)+IFERROR(SUMPRODUCT(('白止-S级品'!$A$2:$A$26=$B182)*('白止-S级品'!$D$1:$AV$1=BV$1)*('白止-S级品'!$D$2:$AV$26)),0)+IFERROR(SUMPRODUCT(('乐容-S级品'!$A$4:$A$32=$B182)*('乐容-S级品'!$L$3:$CA$3=BV$1)*('乐容-S级品'!$L$4:$CA$32)),0)</f>
      </c>
      <c r="BW182" s="280">
        <f>IFERROR(SUMPRODUCT(('控温被PRO-S级品'!$B$2:$B$10=$B182)*('控温被PRO-S级品'!$E$1:$BE$1=BW$1)*('控温被PRO-S级品'!$E$2:$BE$10)),0)+IFERROR(SUMPRODUCT(('冬被-S级品'!$B$2:$B$10=$B182)*('冬被-S级品'!$E$1:$AW$1=BW$1)*('冬被-S级品'!$E$2:$AW$10)),0)+IFERROR(SUMPRODUCT(('白止-S级品'!$A$2:$A$26=$B182)*('白止-S级品'!$D$1:$AV$1=BW$1)*('白止-S级品'!$D$2:$AV$26)),0)+IFERROR(SUMPRODUCT(('乐容-S级品'!$A$4:$A$32=$B182)*('乐容-S级品'!$L$3:$CA$3=BW$1)*('乐容-S级品'!$L$4:$CA$32)),0)</f>
      </c>
      <c r="BX182" s="280">
        <f>IFERROR(SUMPRODUCT(('控温被PRO-S级品'!$B$2:$B$10=$B182)*('控温被PRO-S级品'!$E$1:$BE$1=BX$1)*('控温被PRO-S级品'!$E$2:$BE$10)),0)+IFERROR(SUMPRODUCT(('冬被-S级品'!$B$2:$B$10=$B182)*('冬被-S级品'!$E$1:$AW$1=BX$1)*('冬被-S级品'!$E$2:$AW$10)),0)+IFERROR(SUMPRODUCT(('白止-S级品'!$A$2:$A$26=$B182)*('白止-S级品'!$D$1:$AV$1=BX$1)*('白止-S级品'!$D$2:$AV$26)),0)+IFERROR(SUMPRODUCT(('乐容-S级品'!$A$4:$A$32=$B182)*('乐容-S级品'!$L$3:$CA$3=BX$1)*('乐容-S级品'!$L$4:$CA$32)),0)</f>
      </c>
      <c r="BY182" s="280">
        <f>IFERROR(SUMPRODUCT(('控温被PRO-S级品'!$B$2:$B$10=$B182)*('控温被PRO-S级品'!$E$1:$BE$1=BY$1)*('控温被PRO-S级品'!$E$2:$BE$10)),0)+IFERROR(SUMPRODUCT(('冬被-S级品'!$B$2:$B$10=$B182)*('冬被-S级品'!$E$1:$AW$1=BY$1)*('冬被-S级品'!$E$2:$AW$10)),0)+IFERROR(SUMPRODUCT(('白止-S级品'!$A$2:$A$26=$B182)*('白止-S级品'!$D$1:$AV$1=BY$1)*('白止-S级品'!$D$2:$AV$26)),0)+IFERROR(SUMPRODUCT(('乐容-S级品'!$A$4:$A$32=$B182)*('乐容-S级品'!$L$3:$CA$3=BY$1)*('乐容-S级品'!$L$4:$CA$32)),0)</f>
      </c>
      <c r="BZ182" s="280">
        <f>IFERROR(SUMPRODUCT(('控温被PRO-S级品'!$B$2:$B$10=$B182)*('控温被PRO-S级品'!$E$1:$BE$1=BZ$1)*('控温被PRO-S级品'!$E$2:$BE$10)),0)+IFERROR(SUMPRODUCT(('冬被-S级品'!$B$2:$B$10=$B182)*('冬被-S级品'!$E$1:$AW$1=BZ$1)*('冬被-S级品'!$E$2:$AW$10)),0)+IFERROR(SUMPRODUCT(('白止-S级品'!$A$2:$A$26=$B182)*('白止-S级品'!$D$1:$AV$1=BZ$1)*('白止-S级品'!$D$2:$AV$26)),0)+IFERROR(SUMPRODUCT(('乐容-S级品'!$A$4:$A$32=$B182)*('乐容-S级品'!$L$3:$CA$3=BZ$1)*('乐容-S级品'!$L$4:$CA$32)),0)</f>
      </c>
      <c r="CA182" s="280">
        <f>IFERROR(SUMPRODUCT(('控温被PRO-S级品'!$B$2:$B$10=$B182)*('控温被PRO-S级品'!$E$1:$BE$1=CA$1)*('控温被PRO-S级品'!$E$2:$BE$10)),0)+IFERROR(SUMPRODUCT(('冬被-S级品'!$B$2:$B$10=$B182)*('冬被-S级品'!$E$1:$AW$1=CA$1)*('冬被-S级品'!$E$2:$AW$10)),0)+IFERROR(SUMPRODUCT(('白止-S级品'!$A$2:$A$26=$B182)*('白止-S级品'!$D$1:$AV$1=CA$1)*('白止-S级品'!$D$2:$AV$26)),0)+IFERROR(SUMPRODUCT(('乐容-S级品'!$A$4:$A$32=$B182)*('乐容-S级品'!$L$3:$CA$3=CA$1)*('乐容-S级品'!$L$4:$CA$32)),0)</f>
      </c>
      <c r="CB182" s="280">
        <f>IFERROR(SUMPRODUCT(('控温被PRO-S级品'!$B$2:$B$10=$B182)*('控温被PRO-S级品'!$E$1:$BE$1=CB$1)*('控温被PRO-S级品'!$E$2:$BE$10)),0)+IFERROR(SUMPRODUCT(('冬被-S级品'!$B$2:$B$10=$B182)*('冬被-S级品'!$E$1:$AW$1=CB$1)*('冬被-S级品'!$E$2:$AW$10)),0)+IFERROR(SUMPRODUCT(('白止-S级品'!$A$2:$A$26=$B182)*('白止-S级品'!$D$1:$AV$1=CB$1)*('白止-S级品'!$D$2:$AV$26)),0)+IFERROR(SUMPRODUCT(('乐容-S级品'!$A$4:$A$32=$B182)*('乐容-S级品'!$L$3:$CA$3=CB$1)*('乐容-S级品'!$L$4:$CA$32)),0)</f>
      </c>
      <c r="CC182" s="280">
        <f>IFERROR(SUMPRODUCT(('控温被PRO-S级品'!$B$2:$B$10=$B182)*('控温被PRO-S级品'!$E$1:$BE$1=CC$1)*('控温被PRO-S级品'!$E$2:$BE$10)),0)+IFERROR(SUMPRODUCT(('冬被-S级品'!$B$2:$B$10=$B182)*('冬被-S级品'!$E$1:$AW$1=CC$1)*('冬被-S级品'!$E$2:$AW$10)),0)+IFERROR(SUMPRODUCT(('白止-S级品'!$A$2:$A$26=$B182)*('白止-S级品'!$D$1:$AV$1=CC$1)*('白止-S级品'!$D$2:$AV$26)),0)+IFERROR(SUMPRODUCT(('乐容-S级品'!$A$4:$A$32=$B182)*('乐容-S级品'!$L$3:$CA$3=CC$1)*('乐容-S级品'!$L$4:$CA$32)),0)</f>
      </c>
      <c r="CD182" s="280">
        <f>IFERROR(SUMPRODUCT(('控温被PRO-S级品'!$B$2:$B$10=$B182)*('控温被PRO-S级品'!$E$1:$BE$1=CD$1)*('控温被PRO-S级品'!$E$2:$BE$10)),0)+IFERROR(SUMPRODUCT(('冬被-S级品'!$B$2:$B$10=$B182)*('冬被-S级品'!$E$1:$AW$1=CD$1)*('冬被-S级品'!$E$2:$AW$10)),0)+IFERROR(SUMPRODUCT(('白止-S级品'!$A$2:$A$26=$B182)*('白止-S级品'!$D$1:$AV$1=CD$1)*('白止-S级品'!$D$2:$AV$26)),0)+IFERROR(SUMPRODUCT(('乐容-S级品'!$A$4:$A$32=$B182)*('乐容-S级品'!$L$3:$CA$3=CD$1)*('乐容-S级品'!$L$4:$CA$32)),0)</f>
      </c>
      <c r="CE182" s="280">
        <f>IFERROR(SUMPRODUCT(('控温被PRO-S级品'!$B$2:$B$10=$B182)*('控温被PRO-S级品'!$E$1:$BE$1=CE$1)*('控温被PRO-S级品'!$E$2:$BE$10)),0)+IFERROR(SUMPRODUCT(('冬被-S级品'!$B$2:$B$10=$B182)*('冬被-S级品'!$E$1:$AW$1=CE$1)*('冬被-S级品'!$E$2:$AW$10)),0)+IFERROR(SUMPRODUCT(('白止-S级品'!$A$2:$A$26=$B182)*('白止-S级品'!$D$1:$AV$1=CE$1)*('白止-S级品'!$D$2:$AV$26)),0)+IFERROR(SUMPRODUCT(('乐容-S级品'!$A$4:$A$32=$B182)*('乐容-S级品'!$L$3:$CA$3=CE$1)*('乐容-S级品'!$L$4:$CA$32)),0)</f>
      </c>
      <c r="CF182" s="280">
        <f>IFERROR(SUMPRODUCT(('控温被PRO-S级品'!$B$2:$B$10=$B182)*('控温被PRO-S级品'!$E$1:$BE$1=CF$1)*('控温被PRO-S级品'!$E$2:$BE$10)),0)+IFERROR(SUMPRODUCT(('冬被-S级品'!$B$2:$B$10=$B182)*('冬被-S级品'!$E$1:$AW$1=CF$1)*('冬被-S级品'!$E$2:$AW$10)),0)+IFERROR(SUMPRODUCT(('白止-S级品'!$A$2:$A$26=$B182)*('白止-S级品'!$D$1:$AV$1=CF$1)*('白止-S级品'!$D$2:$AV$26)),0)+IFERROR(SUMPRODUCT(('乐容-S级品'!$A$4:$A$32=$B182)*('乐容-S级品'!$L$3:$CA$3=CF$1)*('乐容-S级品'!$L$4:$CA$32)),0)</f>
      </c>
      <c r="CG182" s="280">
        <f>IFERROR(SUMPRODUCT(('控温被PRO-S级品'!$B$2:$B$10=$B182)*('控温被PRO-S级品'!$E$1:$BE$1=CG$1)*('控温被PRO-S级品'!$E$2:$BE$10)),0)+IFERROR(SUMPRODUCT(('冬被-S级品'!$B$2:$B$10=$B182)*('冬被-S级品'!$E$1:$AW$1=CG$1)*('冬被-S级品'!$E$2:$AW$10)),0)+IFERROR(SUMPRODUCT(('白止-S级品'!$A$2:$A$26=$B182)*('白止-S级品'!$D$1:$AV$1=CG$1)*('白止-S级品'!$D$2:$AV$26)),0)+IFERROR(SUMPRODUCT(('乐容-S级品'!$A$4:$A$32=$B182)*('乐容-S级品'!$L$3:$CA$3=CG$1)*('乐容-S级品'!$L$4:$CA$32)),0)</f>
      </c>
      <c r="CH182" s="280">
        <f>IFERROR(SUMPRODUCT(('控温被PRO-S级品'!$B$2:$B$10=$B182)*('控温被PRO-S级品'!$E$1:$BE$1=CH$1)*('控温被PRO-S级品'!$E$2:$BE$10)),0)+IFERROR(SUMPRODUCT(('冬被-S级品'!$B$2:$B$10=$B182)*('冬被-S级品'!$E$1:$AW$1=CH$1)*('冬被-S级品'!$E$2:$AW$10)),0)+IFERROR(SUMPRODUCT(('白止-S级品'!$A$2:$A$26=$B182)*('白止-S级品'!$D$1:$AV$1=CH$1)*('白止-S级品'!$D$2:$AV$26)),0)+IFERROR(SUMPRODUCT(('乐容-S级品'!$A$4:$A$32=$B182)*('乐容-S级品'!$L$3:$CA$3=CH$1)*('乐容-S级品'!$L$4:$CA$32)),0)</f>
      </c>
      <c r="CI182" s="280">
        <f>IFERROR(SUMPRODUCT(('控温被PRO-S级品'!$B$2:$B$10=$B182)*('控温被PRO-S级品'!$E$1:$BE$1=CI$1)*('控温被PRO-S级品'!$E$2:$BE$10)),0)+IFERROR(SUMPRODUCT(('冬被-S级品'!$B$2:$B$10=$B182)*('冬被-S级品'!$E$1:$AW$1=CI$1)*('冬被-S级品'!$E$2:$AW$10)),0)+IFERROR(SUMPRODUCT(('白止-S级品'!$A$2:$A$26=$B182)*('白止-S级品'!$D$1:$AV$1=CI$1)*('白止-S级品'!$D$2:$AV$26)),0)+IFERROR(SUMPRODUCT(('乐容-S级品'!$A$4:$A$32=$B182)*('乐容-S级品'!$L$3:$CA$3=CI$1)*('乐容-S级品'!$L$4:$CA$32)),0)</f>
      </c>
      <c r="CJ182" s="280">
        <f>IFERROR(SUMPRODUCT(('控温被PRO-S级品'!$B$2:$B$10=$B182)*('控温被PRO-S级品'!$E$1:$BE$1=CJ$1)*('控温被PRO-S级品'!$E$2:$BE$10)),0)+IFERROR(SUMPRODUCT(('冬被-S级品'!$B$2:$B$10=$B182)*('冬被-S级品'!$E$1:$AW$1=CJ$1)*('冬被-S级品'!$E$2:$AW$10)),0)+IFERROR(SUMPRODUCT(('白止-S级品'!$A$2:$A$26=$B182)*('白止-S级品'!$D$1:$AV$1=CJ$1)*('白止-S级品'!$D$2:$AV$26)),0)+IFERROR(SUMPRODUCT(('乐容-S级品'!$A$4:$A$32=$B182)*('乐容-S级品'!$L$3:$CA$3=CJ$1)*('乐容-S级品'!$L$4:$CA$32)),0)</f>
      </c>
      <c r="CK182" s="280">
        <f>IFERROR(SUMPRODUCT(('控温被PRO-S级品'!$B$2:$B$10=$B182)*('控温被PRO-S级品'!$E$1:$BE$1=CK$1)*('控温被PRO-S级品'!$E$2:$BE$10)),0)+IFERROR(SUMPRODUCT(('冬被-S级品'!$B$2:$B$10=$B182)*('冬被-S级品'!$E$1:$AW$1=CK$1)*('冬被-S级品'!$E$2:$AW$10)),0)+IFERROR(SUMPRODUCT(('白止-S级品'!$A$2:$A$26=$B182)*('白止-S级品'!$D$1:$AV$1=CK$1)*('白止-S级品'!$D$2:$AV$26)),0)+IFERROR(SUMPRODUCT(('乐容-S级品'!$A$4:$A$32=$B182)*('乐容-S级品'!$L$3:$CA$3=CK$1)*('乐容-S级品'!$L$4:$CA$32)),0)</f>
      </c>
      <c r="CL182" s="280">
        <f>IFERROR(SUMPRODUCT(('控温被PRO-S级品'!$B$2:$B$10=$B182)*('控温被PRO-S级品'!$E$1:$BE$1=CL$1)*('控温被PRO-S级品'!$E$2:$BE$10)),0)+IFERROR(SUMPRODUCT(('冬被-S级品'!$B$2:$B$10=$B182)*('冬被-S级品'!$E$1:$AW$1=CL$1)*('冬被-S级品'!$E$2:$AW$10)),0)+IFERROR(SUMPRODUCT(('白止-S级品'!$A$2:$A$26=$B182)*('白止-S级品'!$D$1:$AV$1=CL$1)*('白止-S级品'!$D$2:$AV$26)),0)+IFERROR(SUMPRODUCT(('乐容-S级品'!$A$4:$A$32=$B182)*('乐容-S级品'!$L$3:$CA$3=CL$1)*('乐容-S级品'!$L$4:$CA$32)),0)</f>
      </c>
      <c r="CM182" s="280">
        <f>IFERROR(SUMPRODUCT(('控温被PRO-S级品'!$B$2:$B$10=$B182)*('控温被PRO-S级品'!$E$1:$BE$1=CM$1)*('控温被PRO-S级品'!$E$2:$BE$10)),0)+IFERROR(SUMPRODUCT(('冬被-S级品'!$B$2:$B$10=$B182)*('冬被-S级品'!$E$1:$AW$1=CM$1)*('冬被-S级品'!$E$2:$AW$10)),0)+IFERROR(SUMPRODUCT(('白止-S级品'!$A$2:$A$26=$B182)*('白止-S级品'!$D$1:$AV$1=CM$1)*('白止-S级品'!$D$2:$AV$26)),0)+IFERROR(SUMPRODUCT(('乐容-S级品'!$A$4:$A$32=$B182)*('乐容-S级品'!$L$3:$CA$3=CM$1)*('乐容-S级品'!$L$4:$CA$32)),0)</f>
      </c>
      <c r="CN182" s="280">
        <f>IFERROR(SUMPRODUCT(('控温被PRO-S级品'!$B$2:$B$10=$B182)*('控温被PRO-S级品'!$E$1:$BE$1=CN$1)*('控温被PRO-S级品'!$E$2:$BE$10)),0)+IFERROR(SUMPRODUCT(('冬被-S级品'!$B$2:$B$10=$B182)*('冬被-S级品'!$E$1:$AW$1=CN$1)*('冬被-S级品'!$E$2:$AW$10)),0)+IFERROR(SUMPRODUCT(('白止-S级品'!$A$2:$A$26=$B182)*('白止-S级品'!$D$1:$AV$1=CN$1)*('白止-S级品'!$D$2:$AV$26)),0)+IFERROR(SUMPRODUCT(('乐容-S级品'!$A$4:$A$32=$B182)*('乐容-S级品'!$L$3:$CA$3=CN$1)*('乐容-S级品'!$L$4:$CA$32)),0)</f>
      </c>
      <c r="CO182" s="280">
        <f>IFERROR(SUMPRODUCT(('控温被PRO-S级品'!$B$2:$B$10=$B182)*('控温被PRO-S级品'!$E$1:$BE$1=CO$1)*('控温被PRO-S级品'!$E$2:$BE$10)),0)+IFERROR(SUMPRODUCT(('冬被-S级品'!$B$2:$B$10=$B182)*('冬被-S级品'!$E$1:$AW$1=CO$1)*('冬被-S级品'!$E$2:$AW$10)),0)+IFERROR(SUMPRODUCT(('白止-S级品'!$A$2:$A$26=$B182)*('白止-S级品'!$D$1:$AV$1=CO$1)*('白止-S级品'!$D$2:$AV$26)),0)+IFERROR(SUMPRODUCT(('乐容-S级品'!$A$4:$A$32=$B182)*('乐容-S级品'!$L$3:$CA$3=CO$1)*('乐容-S级品'!$L$4:$CA$32)),0)</f>
      </c>
      <c r="CP182" s="280">
        <f>IFERROR(SUMPRODUCT(('控温被PRO-S级品'!$B$2:$B$10=$B182)*('控温被PRO-S级品'!$E$1:$BE$1=CP$1)*('控温被PRO-S级品'!$E$2:$BE$10)),0)+IFERROR(SUMPRODUCT(('冬被-S级品'!$B$2:$B$10=$B182)*('冬被-S级品'!$E$1:$AW$1=CP$1)*('冬被-S级品'!$E$2:$AW$10)),0)+IFERROR(SUMPRODUCT(('白止-S级品'!$A$2:$A$26=$B182)*('白止-S级品'!$D$1:$AV$1=CP$1)*('白止-S级品'!$D$2:$AV$26)),0)+IFERROR(SUMPRODUCT(('乐容-S级品'!$A$4:$A$32=$B182)*('乐容-S级品'!$L$3:$CA$3=CP$1)*('乐容-S级品'!$L$4:$CA$32)),0)</f>
      </c>
      <c r="CQ182" s="280">
        <f>IFERROR(SUMPRODUCT(('控温被PRO-S级品'!$B$2:$B$10=$B182)*('控温被PRO-S级品'!$E$1:$BE$1=CQ$1)*('控温被PRO-S级品'!$E$2:$BE$10)),0)+IFERROR(SUMPRODUCT(('冬被-S级品'!$B$2:$B$10=$B182)*('冬被-S级品'!$E$1:$AW$1=CQ$1)*('冬被-S级品'!$E$2:$AW$10)),0)+IFERROR(SUMPRODUCT(('白止-S级品'!$A$2:$A$26=$B182)*('白止-S级品'!$D$1:$AV$1=CQ$1)*('白止-S级品'!$D$2:$AV$26)),0)+IFERROR(SUMPRODUCT(('乐容-S级品'!$A$4:$A$32=$B182)*('乐容-S级品'!$L$3:$CA$3=CQ$1)*('乐容-S级品'!$L$4:$CA$32)),0)</f>
      </c>
      <c r="CR182" s="280">
        <f>IFERROR(SUMPRODUCT(('控温被PRO-S级品'!$B$2:$B$10=$B182)*('控温被PRO-S级品'!$E$1:$BE$1=CR$1)*('控温被PRO-S级品'!$E$2:$BE$10)),0)+IFERROR(SUMPRODUCT(('冬被-S级品'!$B$2:$B$10=$B182)*('冬被-S级品'!$E$1:$AW$1=CR$1)*('冬被-S级品'!$E$2:$AW$10)),0)+IFERROR(SUMPRODUCT(('白止-S级品'!$A$2:$A$26=$B182)*('白止-S级品'!$D$1:$AV$1=CR$1)*('白止-S级品'!$D$2:$AV$26)),0)+IFERROR(SUMPRODUCT(('乐容-S级品'!$A$4:$A$32=$B182)*('乐容-S级品'!$L$3:$CA$3=CR$1)*('乐容-S级品'!$L$4:$CA$32)),0)</f>
      </c>
      <c r="CS182" s="280">
        <f>IFERROR(SUMPRODUCT(('控温被PRO-S级品'!$B$2:$B$10=$B182)*('控温被PRO-S级品'!$E$1:$BE$1=CS$1)*('控温被PRO-S级品'!$E$2:$BE$10)),0)+IFERROR(SUMPRODUCT(('冬被-S级品'!$B$2:$B$10=$B182)*('冬被-S级品'!$E$1:$AW$1=CS$1)*('冬被-S级品'!$E$2:$AW$10)),0)+IFERROR(SUMPRODUCT(('白止-S级品'!$A$2:$A$26=$B182)*('白止-S级品'!$D$1:$AV$1=CS$1)*('白止-S级品'!$D$2:$AV$26)),0)+IFERROR(SUMPRODUCT(('乐容-S级品'!$A$4:$A$32=$B182)*('乐容-S级品'!$L$3:$CA$3=CS$1)*('乐容-S级品'!$L$4:$CA$32)),0)</f>
      </c>
      <c r="CT182" s="280">
        <f>IFERROR(SUMPRODUCT(('控温被PRO-S级品'!$B$2:$B$10=$B182)*('控温被PRO-S级品'!$E$1:$BE$1=CT$1)*('控温被PRO-S级品'!$E$2:$BE$10)),0)+IFERROR(SUMPRODUCT(('冬被-S级品'!$B$2:$B$10=$B182)*('冬被-S级品'!$E$1:$AW$1=CT$1)*('冬被-S级品'!$E$2:$AW$10)),0)+IFERROR(SUMPRODUCT(('白止-S级品'!$A$2:$A$26=$B182)*('白止-S级品'!$D$1:$AV$1=CT$1)*('白止-S级品'!$D$2:$AV$26)),0)+IFERROR(SUMPRODUCT(('乐容-S级品'!$A$4:$A$32=$B182)*('乐容-S级品'!$L$3:$CA$3=CT$1)*('乐容-S级品'!$L$4:$CA$32)),0)</f>
      </c>
      <c r="CU182" s="280">
        <f>IFERROR(SUMPRODUCT(('控温被PRO-S级品'!$B$2:$B$10=$B182)*('控温被PRO-S级品'!$E$1:$BE$1=CU$1)*('控温被PRO-S级品'!$E$2:$BE$10)),0)+IFERROR(SUMPRODUCT(('冬被-S级品'!$B$2:$B$10=$B182)*('冬被-S级品'!$E$1:$AW$1=CU$1)*('冬被-S级品'!$E$2:$AW$10)),0)+IFERROR(SUMPRODUCT(('白止-S级品'!$A$2:$A$26=$B182)*('白止-S级品'!$D$1:$AV$1=CU$1)*('白止-S级品'!$D$2:$AV$26)),0)+IFERROR(SUMPRODUCT(('乐容-S级品'!$A$4:$A$32=$B182)*('乐容-S级品'!$L$3:$CA$3=CU$1)*('乐容-S级品'!$L$4:$CA$32)),0)</f>
      </c>
      <c r="CV182" s="280">
        <f>IFERROR(SUMPRODUCT(('控温被PRO-S级品'!$B$2:$B$10=$B182)*('控温被PRO-S级品'!$E$1:$BE$1=CV$1)*('控温被PRO-S级品'!$E$2:$BE$10)),0)+IFERROR(SUMPRODUCT(('冬被-S级品'!$B$2:$B$10=$B182)*('冬被-S级品'!$E$1:$AW$1=CV$1)*('冬被-S级品'!$E$2:$AW$10)),0)+IFERROR(SUMPRODUCT(('白止-S级品'!$A$2:$A$26=$B182)*('白止-S级品'!$D$1:$AV$1=CV$1)*('白止-S级品'!$D$2:$AV$26)),0)+IFERROR(SUMPRODUCT(('乐容-S级品'!$A$4:$A$32=$B182)*('乐容-S级品'!$L$3:$CA$3=CV$1)*('乐容-S级品'!$L$4:$CA$32)),0)</f>
      </c>
      <c r="CW182" s="280">
        <f>IFERROR(SUMPRODUCT(('控温被PRO-S级品'!$B$2:$B$10=$B182)*('控温被PRO-S级品'!$E$1:$BE$1=CW$1)*('控温被PRO-S级品'!$E$2:$BE$10)),0)+IFERROR(SUMPRODUCT(('冬被-S级品'!$B$2:$B$10=$B182)*('冬被-S级品'!$E$1:$AW$1=CW$1)*('冬被-S级品'!$E$2:$AW$10)),0)+IFERROR(SUMPRODUCT(('白止-S级品'!$A$2:$A$26=$B182)*('白止-S级品'!$D$1:$AV$1=CW$1)*('白止-S级品'!$D$2:$AV$26)),0)+IFERROR(SUMPRODUCT(('乐容-S级品'!$A$4:$A$32=$B182)*('乐容-S级品'!$L$3:$CA$3=CW$1)*('乐容-S级品'!$L$4:$CA$32)),0)</f>
      </c>
      <c r="CX182" s="280">
        <f>IFERROR(SUMPRODUCT(('控温被PRO-S级品'!$B$2:$B$10=$B182)*('控温被PRO-S级品'!$E$1:$BE$1=CX$1)*('控温被PRO-S级品'!$E$2:$BE$10)),0)+IFERROR(SUMPRODUCT(('冬被-S级品'!$B$2:$B$10=$B182)*('冬被-S级品'!$E$1:$AW$1=CX$1)*('冬被-S级品'!$E$2:$AW$10)),0)+IFERROR(SUMPRODUCT(('白止-S级品'!$A$2:$A$26=$B182)*('白止-S级品'!$D$1:$AV$1=CX$1)*('白止-S级品'!$D$2:$AV$26)),0)+IFERROR(SUMPRODUCT(('乐容-S级品'!$A$4:$A$32=$B182)*('乐容-S级品'!$L$3:$CA$3=CX$1)*('乐容-S级品'!$L$4:$CA$32)),0)</f>
      </c>
      <c r="CY182" s="280">
        <f>IFERROR(SUMPRODUCT(('控温被PRO-S级品'!$B$2:$B$10=$B182)*('控温被PRO-S级品'!$E$1:$BE$1=CY$1)*('控温被PRO-S级品'!$E$2:$BE$10)),0)+IFERROR(SUMPRODUCT(('冬被-S级品'!$B$2:$B$10=$B182)*('冬被-S级品'!$E$1:$AW$1=CY$1)*('冬被-S级品'!$E$2:$AW$10)),0)+IFERROR(SUMPRODUCT(('白止-S级品'!$A$2:$A$26=$B182)*('白止-S级品'!$D$1:$AV$1=CY$1)*('白止-S级品'!$D$2:$AV$26)),0)+IFERROR(SUMPRODUCT(('乐容-S级品'!$A$4:$A$32=$B182)*('乐容-S级品'!$L$3:$CA$3=CY$1)*('乐容-S级品'!$L$4:$CA$32)),0)</f>
      </c>
      <c r="CZ182" s="280">
        <f>IFERROR(SUMPRODUCT(('控温被PRO-S级品'!$B$2:$B$10=$B182)*('控温被PRO-S级品'!$E$1:$BE$1=CZ$1)*('控温被PRO-S级品'!$E$2:$BE$10)),0)+IFERROR(SUMPRODUCT(('冬被-S级品'!$B$2:$B$10=$B182)*('冬被-S级品'!$E$1:$AW$1=CZ$1)*('冬被-S级品'!$E$2:$AW$10)),0)+IFERROR(SUMPRODUCT(('白止-S级品'!$A$2:$A$26=$B182)*('白止-S级品'!$D$1:$AV$1=CZ$1)*('白止-S级品'!$D$2:$AV$26)),0)+IFERROR(SUMPRODUCT(('乐容-S级品'!$A$4:$A$32=$B182)*('乐容-S级品'!$L$3:$CA$3=CZ$1)*('乐容-S级品'!$L$4:$CA$32)),0)</f>
      </c>
      <c r="DA182" s="280">
        <f>IFERROR(SUMPRODUCT(('控温被PRO-S级品'!$B$2:$B$10=$B182)*('控温被PRO-S级品'!$E$1:$BE$1=DA$1)*('控温被PRO-S级品'!$E$2:$BE$10)),0)+IFERROR(SUMPRODUCT(('冬被-S级品'!$B$2:$B$10=$B182)*('冬被-S级品'!$E$1:$AW$1=DA$1)*('冬被-S级品'!$E$2:$AW$10)),0)+IFERROR(SUMPRODUCT(('白止-S级品'!$A$2:$A$26=$B182)*('白止-S级品'!$D$1:$AV$1=DA$1)*('白止-S级品'!$D$2:$AV$26)),0)+IFERROR(SUMPRODUCT(('乐容-S级品'!$A$4:$A$32=$B182)*('乐容-S级品'!$L$3:$CA$3=DA$1)*('乐容-S级品'!$L$4:$CA$32)),0)</f>
      </c>
      <c r="DB182" s="280">
        <f>IFERROR(SUMPRODUCT(('控温被PRO-S级品'!$B$2:$B$10=$B182)*('控温被PRO-S级品'!$E$1:$BE$1=DB$1)*('控温被PRO-S级品'!$E$2:$BE$10)),0)+IFERROR(SUMPRODUCT(('冬被-S级品'!$B$2:$B$10=$B182)*('冬被-S级品'!$E$1:$AW$1=DB$1)*('冬被-S级品'!$E$2:$AW$10)),0)+IFERROR(SUMPRODUCT(('白止-S级品'!$A$2:$A$26=$B182)*('白止-S级品'!$D$1:$AV$1=DB$1)*('白止-S级品'!$D$2:$AV$26)),0)+IFERROR(SUMPRODUCT(('乐容-S级品'!$A$4:$A$32=$B182)*('乐容-S级品'!$L$3:$CA$3=DB$1)*('乐容-S级品'!$L$4:$CA$32)),0)</f>
      </c>
      <c r="DC182" s="280">
        <f>IFERROR(SUMPRODUCT(('控温被PRO-S级品'!$B$2:$B$10=$B182)*('控温被PRO-S级品'!$E$1:$BE$1=DC$1)*('控温被PRO-S级品'!$E$2:$BE$10)),0)+IFERROR(SUMPRODUCT(('冬被-S级品'!$B$2:$B$10=$B182)*('冬被-S级品'!$E$1:$AW$1=DC$1)*('冬被-S级品'!$E$2:$AW$10)),0)+IFERROR(SUMPRODUCT(('白止-S级品'!$A$2:$A$26=$B182)*('白止-S级品'!$D$1:$AV$1=DC$1)*('白止-S级品'!$D$2:$AV$26)),0)+IFERROR(SUMPRODUCT(('乐容-S级品'!$A$4:$A$32=$B182)*('乐容-S级品'!$L$3:$CA$3=DC$1)*('乐容-S级品'!$L$4:$CA$32)),0)</f>
      </c>
      <c r="DD182" s="280">
        <f>IFERROR(SUMPRODUCT(('控温被PRO-S级品'!$B$2:$B$10=$B182)*('控温被PRO-S级品'!$E$1:$BE$1=DD$1)*('控温被PRO-S级品'!$E$2:$BE$10)),0)+IFERROR(SUMPRODUCT(('冬被-S级品'!$B$2:$B$10=$B182)*('冬被-S级品'!$E$1:$AW$1=DD$1)*('冬被-S级品'!$E$2:$AW$10)),0)+IFERROR(SUMPRODUCT(('白止-S级品'!$A$2:$A$26=$B182)*('白止-S级品'!$D$1:$AV$1=DD$1)*('白止-S级品'!$D$2:$AV$26)),0)+IFERROR(SUMPRODUCT(('乐容-S级品'!$A$4:$A$32=$B182)*('乐容-S级品'!$L$3:$CA$3=DD$1)*('乐容-S级品'!$L$4:$CA$32)),0)</f>
      </c>
      <c r="DE182" s="280">
        <f>IFERROR(SUMPRODUCT(('控温被PRO-S级品'!$B$2:$B$10=$B182)*('控温被PRO-S级品'!$E$1:$BE$1=DE$1)*('控温被PRO-S级品'!$E$2:$BE$10)),0)+IFERROR(SUMPRODUCT(('冬被-S级品'!$B$2:$B$10=$B182)*('冬被-S级品'!$E$1:$AW$1=DE$1)*('冬被-S级品'!$E$2:$AW$10)),0)+IFERROR(SUMPRODUCT(('白止-S级品'!$A$2:$A$26=$B182)*('白止-S级品'!$D$1:$AV$1=DE$1)*('白止-S级品'!$D$2:$AV$26)),0)+IFERROR(SUMPRODUCT(('乐容-S级品'!$A$4:$A$32=$B182)*('乐容-S级品'!$L$3:$CA$3=DE$1)*('乐容-S级品'!$L$4:$CA$32)),0)</f>
      </c>
      <c r="DF182" s="280">
        <f>IFERROR(SUMPRODUCT(('控温被PRO-S级品'!$B$2:$B$10=$B182)*('控温被PRO-S级品'!$E$1:$BE$1=DF$1)*('控温被PRO-S级品'!$E$2:$BE$10)),0)+IFERROR(SUMPRODUCT(('冬被-S级品'!$B$2:$B$10=$B182)*('冬被-S级品'!$E$1:$AW$1=DF$1)*('冬被-S级品'!$E$2:$AW$10)),0)+IFERROR(SUMPRODUCT(('白止-S级品'!$A$2:$A$26=$B182)*('白止-S级品'!$D$1:$AV$1=DF$1)*('白止-S级品'!$D$2:$AV$26)),0)+IFERROR(SUMPRODUCT(('乐容-S级品'!$A$4:$A$32=$B182)*('乐容-S级品'!$L$3:$CA$3=DF$1)*('乐容-S级品'!$L$4:$CA$32)),0)</f>
      </c>
      <c r="DG182" s="280">
        <f>IFERROR(SUMPRODUCT(('控温被PRO-S级品'!$B$2:$B$10=$B182)*('控温被PRO-S级品'!$E$1:$BE$1=DG$1)*('控温被PRO-S级品'!$E$2:$BE$10)),0)+IFERROR(SUMPRODUCT(('冬被-S级品'!$B$2:$B$10=$B182)*('冬被-S级品'!$E$1:$AW$1=DG$1)*('冬被-S级品'!$E$2:$AW$10)),0)+IFERROR(SUMPRODUCT(('白止-S级品'!$A$2:$A$26=$B182)*('白止-S级品'!$D$1:$AV$1=DG$1)*('白止-S级品'!$D$2:$AV$26)),0)+IFERROR(SUMPRODUCT(('乐容-S级品'!$A$4:$A$32=$B182)*('乐容-S级品'!$L$3:$CA$3=DG$1)*('乐容-S级品'!$L$4:$CA$32)),0)</f>
      </c>
      <c r="DH182" s="280">
        <f>IFERROR(SUMPRODUCT(('控温被PRO-S级品'!$B$2:$B$10=$B182)*('控温被PRO-S级品'!$E$1:$BE$1=DH$1)*('控温被PRO-S级品'!$E$2:$BE$10)),0)+IFERROR(SUMPRODUCT(('冬被-S级品'!$B$2:$B$10=$B182)*('冬被-S级品'!$E$1:$AW$1=DH$1)*('冬被-S级品'!$E$2:$AW$10)),0)+IFERROR(SUMPRODUCT(('白止-S级品'!$A$2:$A$26=$B182)*('白止-S级品'!$D$1:$AV$1=DH$1)*('白止-S级品'!$D$2:$AV$26)),0)+IFERROR(SUMPRODUCT(('乐容-S级品'!$A$4:$A$32=$B182)*('乐容-S级品'!$L$3:$CA$3=DH$1)*('乐容-S级品'!$L$4:$CA$32)),0)</f>
      </c>
      <c r="DI182" s="280">
        <f>IFERROR(SUMPRODUCT(('控温被PRO-S级品'!$B$2:$B$10=$B182)*('控温被PRO-S级品'!$E$1:$BE$1=DI$1)*('控温被PRO-S级品'!$E$2:$BE$10)),0)+IFERROR(SUMPRODUCT(('冬被-S级品'!$B$2:$B$10=$B182)*('冬被-S级品'!$E$1:$AW$1=DI$1)*('冬被-S级品'!$E$2:$AW$10)),0)+IFERROR(SUMPRODUCT(('白止-S级品'!$A$2:$A$26=$B182)*('白止-S级品'!$D$1:$AV$1=DI$1)*('白止-S级品'!$D$2:$AV$26)),0)+IFERROR(SUMPRODUCT(('乐容-S级品'!$A$4:$A$32=$B182)*('乐容-S级品'!$L$3:$CA$3=DI$1)*('乐容-S级品'!$L$4:$CA$32)),0)</f>
      </c>
      <c r="DJ182" s="280">
        <f>IFERROR(SUMPRODUCT(('控温被PRO-S级品'!$B$2:$B$10=$B182)*('控温被PRO-S级品'!$E$1:$BE$1=DJ$1)*('控温被PRO-S级品'!$E$2:$BE$10)),0)+IFERROR(SUMPRODUCT(('冬被-S级品'!$B$2:$B$10=$B182)*('冬被-S级品'!$E$1:$AW$1=DJ$1)*('冬被-S级品'!$E$2:$AW$10)),0)+IFERROR(SUMPRODUCT(('白止-S级品'!$A$2:$A$26=$B182)*('白止-S级品'!$D$1:$AV$1=DJ$1)*('白止-S级品'!$D$2:$AV$26)),0)+IFERROR(SUMPRODUCT(('乐容-S级品'!$A$4:$A$32=$B182)*('乐容-S级品'!$L$3:$CA$3=DJ$1)*('乐容-S级品'!$L$4:$CA$32)),0)</f>
      </c>
      <c r="DK182" s="280"/>
      <c r="DL182" s="280"/>
      <c r="DM182" s="280"/>
      <c r="DN182" s="280"/>
      <c r="DO182" s="280"/>
      <c r="DP182" s="280"/>
      <c r="DQ182" s="280"/>
      <c r="DR182" s="280"/>
      <c r="DS182" s="280"/>
      <c r="DT182" s="280"/>
      <c r="DU182" s="280"/>
      <c r="DV182" s="280"/>
      <c r="DW182" s="280">
        <f>VLOOKUP(B182,'系统编码规格'!A:C,3,FALSE)</f>
      </c>
      <c r="DX182" s="280"/>
      <c r="DY182" s="280"/>
      <c r="DZ182" s="280"/>
      <c r="EA182" s="280"/>
      <c r="EB182" s="280"/>
      <c r="EC182" s="280"/>
      <c r="ED182" s="280"/>
      <c r="EE182" s="280"/>
      <c r="EF182" s="280"/>
      <c r="EG182" s="280"/>
      <c r="EH182" s="280"/>
      <c r="EI182" s="280"/>
      <c r="EJ182" s="280"/>
      <c r="EK182" s="280"/>
      <c r="EL182" s="280"/>
      <c r="EM182" s="280"/>
      <c r="EN182" s="280"/>
      <c r="EO182" s="280"/>
      <c r="EP182" s="280"/>
      <c r="EQ182" s="280"/>
      <c r="ER182" s="280"/>
      <c r="ES182" s="280"/>
      <c r="ET182" s="280"/>
      <c r="EU182" s="280"/>
      <c r="EV182" s="280"/>
      <c r="EW182" s="280"/>
      <c r="EX182" s="280"/>
      <c r="EY182" s="280"/>
      <c r="EZ182" s="280"/>
      <c r="FA182" s="280"/>
      <c r="FB182" s="280"/>
      <c r="FC182" s="280"/>
      <c r="FD182" s="280"/>
      <c r="FE182" s="280"/>
      <c r="FF182" s="280"/>
      <c r="FG182" s="280"/>
      <c r="FH182" s="280"/>
      <c r="FI182" s="280"/>
      <c r="FJ182" s="280"/>
      <c r="FK182" s="280"/>
      <c r="FL182" s="280"/>
      <c r="FM182" s="280"/>
      <c r="FN182" s="280"/>
      <c r="FO182" s="280"/>
      <c r="FP182" s="280"/>
      <c r="FQ182" s="280"/>
      <c r="FR182" s="280"/>
      <c r="FS182" s="280"/>
      <c r="FT182" s="280"/>
      <c r="FU182" s="280"/>
      <c r="FV182" s="280"/>
      <c r="FW182" s="280"/>
      <c r="FX182" s="280"/>
      <c r="FY182" s="280"/>
      <c r="FZ182" s="280"/>
      <c r="GA182" s="280"/>
      <c r="GB182" s="280"/>
      <c r="GC182" s="280"/>
      <c r="GD182" s="280"/>
      <c r="GE182" s="280"/>
      <c r="GF182" s="280"/>
      <c r="GG182" s="280"/>
      <c r="GH182" s="280"/>
      <c r="GI182" s="280"/>
      <c r="GJ182" s="280"/>
      <c r="GK182" s="280"/>
      <c r="GL182" s="280"/>
      <c r="GM182" s="280"/>
      <c r="GN182" s="280"/>
      <c r="GO182" s="280"/>
      <c r="GP182" s="280"/>
      <c r="GQ182" s="280"/>
      <c r="GR182" s="280"/>
      <c r="GS182" s="280"/>
      <c r="GT182" s="280"/>
      <c r="GU182" s="280"/>
      <c r="GV182" s="280"/>
    </row>
    <row r="183">
      <c r="A183" s="309" t="str">
        <v>白止</v>
      </c>
      <c r="B183" s="310" t="str">
        <v>12800031000125148</v>
      </c>
      <c r="C183" s="309" t="str">
        <v>亚朵星球 小姜茶系列 素绒云绵浴巾</v>
      </c>
      <c r="D183" s="309" t="str">
        <v>茉莉姜茶 -80*160cm</v>
      </c>
      <c r="E183">
        <f>SUM(F183:GX183)</f>
      </c>
      <c r="F183" s="280">
        <f>IFERROR(SUMPRODUCT(('控温被PRO-S级品'!$B$2:$B$10=$B183)*('控温被PRO-S级品'!$E$1:$BE$1=F$1)*('控温被PRO-S级品'!$E$2:$BE$10)),0)+IFERROR(SUMPRODUCT(('冬被-S级品'!$B$2:$B$10=$B183)*('冬被-S级品'!$E$1:$AW$1=F$1)*('冬被-S级品'!$E$2:$AW$10)),0)+IFERROR(SUMPRODUCT(('白止-S级品'!$A$2:$A$26=$B183)*('白止-S级品'!$D$1:$AV$1=F$1)*('白止-S级品'!$D$2:$AV$26)),0)+IFERROR(SUMPRODUCT(('乐容-S级品'!$A$4:$A$32=$B183)*('乐容-S级品'!$L$3:$CA$3=F$1)*('乐容-S级品'!$L$4:$CA$32)),0)</f>
      </c>
      <c r="G183" s="280">
        <f>IFERROR(SUMPRODUCT(('控温被PRO-S级品'!$B$2:$B$10=$B183)*('控温被PRO-S级品'!$E$1:$BE$1=G$1)*('控温被PRO-S级品'!$E$2:$BE$10)),0)+IFERROR(SUMPRODUCT(('冬被-S级品'!$B$2:$B$10=$B183)*('冬被-S级品'!$E$1:$AW$1=G$1)*('冬被-S级品'!$E$2:$AW$10)),0)+IFERROR(SUMPRODUCT(('白止-S级品'!$A$2:$A$26=$B183)*('白止-S级品'!$D$1:$AV$1=G$1)*('白止-S级品'!$D$2:$AV$26)),0)+IFERROR(SUMPRODUCT(('乐容-S级品'!$A$4:$A$32=$B183)*('乐容-S级品'!$L$3:$CA$3=G$1)*('乐容-S级品'!$L$4:$CA$32)),0)</f>
      </c>
      <c r="H183" s="280">
        <f>IFERROR(SUMPRODUCT(('控温被PRO-S级品'!$B$2:$B$10=$B183)*('控温被PRO-S级品'!$E$1:$BE$1=H$1)*('控温被PRO-S级品'!$E$2:$BE$10)),0)+IFERROR(SUMPRODUCT(('冬被-S级品'!$B$2:$B$10=$B183)*('冬被-S级品'!$E$1:$AW$1=H$1)*('冬被-S级品'!$E$2:$AW$10)),0)+IFERROR(SUMPRODUCT(('白止-S级品'!$A$2:$A$26=$B183)*('白止-S级品'!$D$1:$AV$1=H$1)*('白止-S级品'!$D$2:$AV$26)),0)+IFERROR(SUMPRODUCT(('乐容-S级品'!$A$4:$A$32=$B183)*('乐容-S级品'!$L$3:$CA$3=H$1)*('乐容-S级品'!$L$4:$CA$32)),0)</f>
      </c>
      <c r="I183" s="280">
        <f>IFERROR(SUMPRODUCT(('控温被PRO-S级品'!$B$2:$B$10=$B183)*('控温被PRO-S级品'!$E$1:$BE$1=I$1)*('控温被PRO-S级品'!$E$2:$BE$10)),0)+IFERROR(SUMPRODUCT(('冬被-S级品'!$B$2:$B$10=$B183)*('冬被-S级品'!$E$1:$AW$1=I$1)*('冬被-S级品'!$E$2:$AW$10)),0)+IFERROR(SUMPRODUCT(('白止-S级品'!$A$2:$A$26=$B183)*('白止-S级品'!$D$1:$AV$1=I$1)*('白止-S级品'!$D$2:$AV$26)),0)+IFERROR(SUMPRODUCT(('乐容-S级品'!$A$4:$A$32=$B183)*('乐容-S级品'!$L$3:$CA$3=I$1)*('乐容-S级品'!$L$4:$CA$32)),0)</f>
      </c>
      <c r="J183" s="280">
        <f>IFERROR(SUMPRODUCT(('控温被PRO-S级品'!$B$2:$B$10=$B183)*('控温被PRO-S级品'!$E$1:$BE$1=J$1)*('控温被PRO-S级品'!$E$2:$BE$10)),0)+IFERROR(SUMPRODUCT(('冬被-S级品'!$B$2:$B$10=$B183)*('冬被-S级品'!$E$1:$AW$1=J$1)*('冬被-S级品'!$E$2:$AW$10)),0)+IFERROR(SUMPRODUCT(('白止-S级品'!$A$2:$A$26=$B183)*('白止-S级品'!$D$1:$AV$1=J$1)*('白止-S级品'!$D$2:$AV$26)),0)+IFERROR(SUMPRODUCT(('乐容-S级品'!$A$4:$A$32=$B183)*('乐容-S级品'!$L$3:$CA$3=J$1)*('乐容-S级品'!$L$4:$CA$32)),0)</f>
      </c>
      <c r="K183" s="280">
        <f>IFERROR(SUMPRODUCT(('控温被PRO-S级品'!$B$2:$B$10=$B183)*('控温被PRO-S级品'!$E$1:$BE$1=K$1)*('控温被PRO-S级品'!$E$2:$BE$10)),0)+IFERROR(SUMPRODUCT(('冬被-S级品'!$B$2:$B$10=$B183)*('冬被-S级品'!$E$1:$AW$1=K$1)*('冬被-S级品'!$E$2:$AW$10)),0)+IFERROR(SUMPRODUCT(('白止-S级品'!$A$2:$A$26=$B183)*('白止-S级品'!$D$1:$AV$1=K$1)*('白止-S级品'!$D$2:$AV$26)),0)+IFERROR(SUMPRODUCT(('乐容-S级品'!$A$4:$A$32=$B183)*('乐容-S级品'!$L$3:$CA$3=K$1)*('乐容-S级品'!$L$4:$CA$32)),0)</f>
      </c>
      <c r="L183" s="280">
        <f>IFERROR(SUMPRODUCT(('控温被PRO-S级品'!$B$2:$B$10=$B183)*('控温被PRO-S级品'!$E$1:$BE$1=L$1)*('控温被PRO-S级品'!$E$2:$BE$10)),0)+IFERROR(SUMPRODUCT(('冬被-S级品'!$B$2:$B$10=$B183)*('冬被-S级品'!$E$1:$AW$1=L$1)*('冬被-S级品'!$E$2:$AW$10)),0)+IFERROR(SUMPRODUCT(('白止-S级品'!$A$2:$A$26=$B183)*('白止-S级品'!$D$1:$AV$1=L$1)*('白止-S级品'!$D$2:$AV$26)),0)+IFERROR(SUMPRODUCT(('乐容-S级品'!$A$4:$A$32=$B183)*('乐容-S级品'!$L$3:$CA$3=L$1)*('乐容-S级品'!$L$4:$CA$32)),0)</f>
      </c>
      <c r="M183" s="280">
        <f>IFERROR(SUMPRODUCT(('控温被PRO-S级品'!$B$2:$B$10=$B183)*('控温被PRO-S级品'!$E$1:$BE$1=M$1)*('控温被PRO-S级品'!$E$2:$BE$10)),0)+IFERROR(SUMPRODUCT(('冬被-S级品'!$B$2:$B$10=$B183)*('冬被-S级品'!$E$1:$AW$1=M$1)*('冬被-S级品'!$E$2:$AW$10)),0)+IFERROR(SUMPRODUCT(('白止-S级品'!$A$2:$A$26=$B183)*('白止-S级品'!$D$1:$AV$1=M$1)*('白止-S级品'!$D$2:$AV$26)),0)+IFERROR(SUMPRODUCT(('乐容-S级品'!$A$4:$A$32=$B183)*('乐容-S级品'!$L$3:$CA$3=M$1)*('乐容-S级品'!$L$4:$CA$32)),0)</f>
      </c>
      <c r="N183" s="280">
        <f>IFERROR(SUMPRODUCT(('控温被PRO-S级品'!$B$2:$B$10=$B183)*('控温被PRO-S级品'!$E$1:$BE$1=N$1)*('控温被PRO-S级品'!$E$2:$BE$10)),0)+IFERROR(SUMPRODUCT(('冬被-S级品'!$B$2:$B$10=$B183)*('冬被-S级品'!$E$1:$AW$1=N$1)*('冬被-S级品'!$E$2:$AW$10)),0)+IFERROR(SUMPRODUCT(('白止-S级品'!$A$2:$A$26=$B183)*('白止-S级品'!$D$1:$AV$1=N$1)*('白止-S级品'!$D$2:$AV$26)),0)+IFERROR(SUMPRODUCT(('乐容-S级品'!$A$4:$A$32=$B183)*('乐容-S级品'!$L$3:$CA$3=N$1)*('乐容-S级品'!$L$4:$CA$32)),0)</f>
      </c>
      <c r="O183" s="280">
        <f>IFERROR(SUMPRODUCT(('控温被PRO-S级品'!$B$2:$B$10=$B183)*('控温被PRO-S级品'!$E$1:$BE$1=O$1)*('控温被PRO-S级品'!$E$2:$BE$10)),0)+IFERROR(SUMPRODUCT(('冬被-S级品'!$B$2:$B$10=$B183)*('冬被-S级品'!$E$1:$AW$1=O$1)*('冬被-S级品'!$E$2:$AW$10)),0)+IFERROR(SUMPRODUCT(('白止-S级品'!$A$2:$A$26=$B183)*('白止-S级品'!$D$1:$AV$1=O$1)*('白止-S级品'!$D$2:$AV$26)),0)+IFERROR(SUMPRODUCT(('乐容-S级品'!$A$4:$A$32=$B183)*('乐容-S级品'!$L$3:$CA$3=O$1)*('乐容-S级品'!$L$4:$CA$32)),0)</f>
      </c>
      <c r="P183" s="280">
        <f>IFERROR(SUMPRODUCT(('控温被PRO-S级品'!$B$2:$B$10=$B183)*('控温被PRO-S级品'!$E$1:$BE$1=P$1)*('控温被PRO-S级品'!$E$2:$BE$10)),0)+IFERROR(SUMPRODUCT(('冬被-S级品'!$B$2:$B$10=$B183)*('冬被-S级品'!$E$1:$AW$1=P$1)*('冬被-S级品'!$E$2:$AW$10)),0)+IFERROR(SUMPRODUCT(('白止-S级品'!$A$2:$A$26=$B183)*('白止-S级品'!$D$1:$AV$1=P$1)*('白止-S级品'!$D$2:$AV$26)),0)+IFERROR(SUMPRODUCT(('乐容-S级品'!$A$4:$A$32=$B183)*('乐容-S级品'!$L$3:$CA$3=P$1)*('乐容-S级品'!$L$4:$CA$32)),0)</f>
      </c>
      <c r="Q183" s="280">
        <f>IFERROR(SUMPRODUCT(('控温被PRO-S级品'!$B$2:$B$10=$B183)*('控温被PRO-S级品'!$E$1:$BE$1=Q$1)*('控温被PRO-S级品'!$E$2:$BE$10)),0)+IFERROR(SUMPRODUCT(('冬被-S级品'!$B$2:$B$10=$B183)*('冬被-S级品'!$E$1:$AW$1=Q$1)*('冬被-S级品'!$E$2:$AW$10)),0)+IFERROR(SUMPRODUCT(('白止-S级品'!$A$2:$A$26=$B183)*('白止-S级品'!$D$1:$AV$1=Q$1)*('白止-S级品'!$D$2:$AV$26)),0)+IFERROR(SUMPRODUCT(('乐容-S级品'!$A$4:$A$32=$B183)*('乐容-S级品'!$L$3:$CA$3=Q$1)*('乐容-S级品'!$L$4:$CA$32)),0)</f>
      </c>
      <c r="R183" s="280">
        <f>IFERROR(SUMPRODUCT(('控温被PRO-S级品'!$B$2:$B$10=$B183)*('控温被PRO-S级品'!$E$1:$BE$1=R$1)*('控温被PRO-S级品'!$E$2:$BE$10)),0)+IFERROR(SUMPRODUCT(('冬被-S级品'!$B$2:$B$10=$B183)*('冬被-S级品'!$E$1:$AW$1=R$1)*('冬被-S级品'!$E$2:$AW$10)),0)+IFERROR(SUMPRODUCT(('白止-S级品'!$A$2:$A$26=$B183)*('白止-S级品'!$D$1:$AV$1=R$1)*('白止-S级品'!$D$2:$AV$26)),0)+IFERROR(SUMPRODUCT(('乐容-S级品'!$A$4:$A$32=$B183)*('乐容-S级品'!$L$3:$CA$3=R$1)*('乐容-S级品'!$L$4:$CA$32)),0)</f>
      </c>
      <c r="S183" s="280">
        <f>IFERROR(SUMPRODUCT(('控温被PRO-S级品'!$B$2:$B$10=$B183)*('控温被PRO-S级品'!$E$1:$BE$1=S$1)*('控温被PRO-S级品'!$E$2:$BE$10)),0)+IFERROR(SUMPRODUCT(('冬被-S级品'!$B$2:$B$10=$B183)*('冬被-S级品'!$E$1:$AW$1=S$1)*('冬被-S级品'!$E$2:$AW$10)),0)+IFERROR(SUMPRODUCT(('白止-S级品'!$A$2:$A$26=$B183)*('白止-S级品'!$D$1:$AV$1=S$1)*('白止-S级品'!$D$2:$AV$26)),0)+IFERROR(SUMPRODUCT(('乐容-S级品'!$A$4:$A$32=$B183)*('乐容-S级品'!$L$3:$CA$3=S$1)*('乐容-S级品'!$L$4:$CA$32)),0)</f>
      </c>
      <c r="T183" s="280">
        <f>IFERROR(SUMPRODUCT(('控温被PRO-S级品'!$B$2:$B$10=$B183)*('控温被PRO-S级品'!$E$1:$BE$1=T$1)*('控温被PRO-S级品'!$E$2:$BE$10)),0)+IFERROR(SUMPRODUCT(('冬被-S级品'!$B$2:$B$10=$B183)*('冬被-S级品'!$E$1:$AW$1=T$1)*('冬被-S级品'!$E$2:$AW$10)),0)+IFERROR(SUMPRODUCT(('白止-S级品'!$A$2:$A$26=$B183)*('白止-S级品'!$D$1:$AV$1=T$1)*('白止-S级品'!$D$2:$AV$26)),0)+IFERROR(SUMPRODUCT(('乐容-S级品'!$A$4:$A$32=$B183)*('乐容-S级品'!$L$3:$CA$3=T$1)*('乐容-S级品'!$L$4:$CA$32)),0)</f>
      </c>
      <c r="U183" s="280">
        <f>IFERROR(SUMPRODUCT(('控温被PRO-S级品'!$B$2:$B$10=$B183)*('控温被PRO-S级品'!$E$1:$BE$1=U$1)*('控温被PRO-S级品'!$E$2:$BE$10)),0)+IFERROR(SUMPRODUCT(('冬被-S级品'!$B$2:$B$10=$B183)*('冬被-S级品'!$E$1:$AW$1=U$1)*('冬被-S级品'!$E$2:$AW$10)),0)+IFERROR(SUMPRODUCT(('白止-S级品'!$A$2:$A$26=$B183)*('白止-S级品'!$D$1:$AV$1=U$1)*('白止-S级品'!$D$2:$AV$26)),0)+IFERROR(SUMPRODUCT(('乐容-S级品'!$A$4:$A$32=$B183)*('乐容-S级品'!$L$3:$CA$3=U$1)*('乐容-S级品'!$L$4:$CA$32)),0)</f>
      </c>
      <c r="V183" s="280">
        <f>IFERROR(SUMPRODUCT(('控温被PRO-S级品'!$B$2:$B$10=$B183)*('控温被PRO-S级品'!$E$1:$BE$1=V$1)*('控温被PRO-S级品'!$E$2:$BE$10)),0)+IFERROR(SUMPRODUCT(('冬被-S级品'!$B$2:$B$10=$B183)*('冬被-S级品'!$E$1:$AW$1=V$1)*('冬被-S级品'!$E$2:$AW$10)),0)+IFERROR(SUMPRODUCT(('白止-S级品'!$A$2:$A$26=$B183)*('白止-S级品'!$D$1:$AV$1=V$1)*('白止-S级品'!$D$2:$AV$26)),0)+IFERROR(SUMPRODUCT(('乐容-S级品'!$A$4:$A$32=$B183)*('乐容-S级品'!$L$3:$CA$3=V$1)*('乐容-S级品'!$L$4:$CA$32)),0)</f>
      </c>
      <c r="W183" s="280">
        <f>IFERROR(SUMPRODUCT(('控温被PRO-S级品'!$B$2:$B$10=$B183)*('控温被PRO-S级品'!$E$1:$BE$1=W$1)*('控温被PRO-S级品'!$E$2:$BE$10)),0)+IFERROR(SUMPRODUCT(('冬被-S级品'!$B$2:$B$10=$B183)*('冬被-S级品'!$E$1:$AW$1=W$1)*('冬被-S级品'!$E$2:$AW$10)),0)+IFERROR(SUMPRODUCT(('白止-S级品'!$A$2:$A$26=$B183)*('白止-S级品'!$D$1:$AV$1=W$1)*('白止-S级品'!$D$2:$AV$26)),0)+IFERROR(SUMPRODUCT(('乐容-S级品'!$A$4:$A$32=$B183)*('乐容-S级品'!$L$3:$CA$3=W$1)*('乐容-S级品'!$L$4:$CA$32)),0)</f>
      </c>
      <c r="X183" s="280">
        <f>IFERROR(SUMPRODUCT(('控温被PRO-S级品'!$B$2:$B$10=$B183)*('控温被PRO-S级品'!$E$1:$BE$1=X$1)*('控温被PRO-S级品'!$E$2:$BE$10)),0)+IFERROR(SUMPRODUCT(('冬被-S级品'!$B$2:$B$10=$B183)*('冬被-S级品'!$E$1:$AW$1=X$1)*('冬被-S级品'!$E$2:$AW$10)),0)+IFERROR(SUMPRODUCT(('白止-S级品'!$A$2:$A$26=$B183)*('白止-S级品'!$D$1:$AV$1=X$1)*('白止-S级品'!$D$2:$AV$26)),0)+IFERROR(SUMPRODUCT(('乐容-S级品'!$A$4:$A$32=$B183)*('乐容-S级品'!$L$3:$CA$3=X$1)*('乐容-S级品'!$L$4:$CA$32)),0)</f>
      </c>
      <c r="Y183" s="280">
        <f>IFERROR(SUMPRODUCT(('控温被PRO-S级品'!$B$2:$B$10=$B183)*('控温被PRO-S级品'!$E$1:$BE$1=Y$1)*('控温被PRO-S级品'!$E$2:$BE$10)),0)+IFERROR(SUMPRODUCT(('冬被-S级品'!$B$2:$B$10=$B183)*('冬被-S级品'!$E$1:$AW$1=Y$1)*('冬被-S级品'!$E$2:$AW$10)),0)+IFERROR(SUMPRODUCT(('白止-S级品'!$A$2:$A$26=$B183)*('白止-S级品'!$D$1:$AV$1=Y$1)*('白止-S级品'!$D$2:$AV$26)),0)+IFERROR(SUMPRODUCT(('乐容-S级品'!$A$4:$A$32=$B183)*('乐容-S级品'!$L$3:$CA$3=Y$1)*('乐容-S级品'!$L$4:$CA$32)),0)</f>
      </c>
      <c r="Z183" s="280">
        <f>IFERROR(SUMPRODUCT(('控温被PRO-S级品'!$B$2:$B$10=$B183)*('控温被PRO-S级品'!$E$1:$BE$1=Z$1)*('控温被PRO-S级品'!$E$2:$BE$10)),0)+IFERROR(SUMPRODUCT(('冬被-S级品'!$B$2:$B$10=$B183)*('冬被-S级品'!$E$1:$AW$1=Z$1)*('冬被-S级品'!$E$2:$AW$10)),0)+IFERROR(SUMPRODUCT(('白止-S级品'!$A$2:$A$26=$B183)*('白止-S级品'!$D$1:$AV$1=Z$1)*('白止-S级品'!$D$2:$AV$26)),0)+IFERROR(SUMPRODUCT(('乐容-S级品'!$A$4:$A$32=$B183)*('乐容-S级品'!$L$3:$CA$3=Z$1)*('乐容-S级品'!$L$4:$CA$32)),0)</f>
      </c>
      <c r="AA183" s="280">
        <f>IFERROR(SUMPRODUCT(('控温被PRO-S级品'!$B$2:$B$10=$B183)*('控温被PRO-S级品'!$E$1:$BE$1=AA$1)*('控温被PRO-S级品'!$E$2:$BE$10)),0)+IFERROR(SUMPRODUCT(('冬被-S级品'!$B$2:$B$10=$B183)*('冬被-S级品'!$E$1:$AW$1=AA$1)*('冬被-S级品'!$E$2:$AW$10)),0)+IFERROR(SUMPRODUCT(('白止-S级品'!$A$2:$A$26=$B183)*('白止-S级品'!$D$1:$AV$1=AA$1)*('白止-S级品'!$D$2:$AV$26)),0)+IFERROR(SUMPRODUCT(('乐容-S级品'!$A$4:$A$32=$B183)*('乐容-S级品'!$L$3:$CA$3=AA$1)*('乐容-S级品'!$L$4:$CA$32)),0)</f>
      </c>
      <c r="AB183" s="280">
        <f>IFERROR(SUMPRODUCT(('控温被PRO-S级品'!$B$2:$B$10=$B183)*('控温被PRO-S级品'!$E$1:$BE$1=AB$1)*('控温被PRO-S级品'!$E$2:$BE$10)),0)+IFERROR(SUMPRODUCT(('冬被-S级品'!$B$2:$B$10=$B183)*('冬被-S级品'!$E$1:$AW$1=AB$1)*('冬被-S级品'!$E$2:$AW$10)),0)+IFERROR(SUMPRODUCT(('白止-S级品'!$A$2:$A$26=$B183)*('白止-S级品'!$D$1:$AV$1=AB$1)*('白止-S级品'!$D$2:$AV$26)),0)+IFERROR(SUMPRODUCT(('乐容-S级品'!$A$4:$A$32=$B183)*('乐容-S级品'!$L$3:$CA$3=AB$1)*('乐容-S级品'!$L$4:$CA$32)),0)</f>
      </c>
      <c r="AC183" s="280">
        <f>IFERROR(SUMPRODUCT(('控温被PRO-S级品'!$B$2:$B$10=$B183)*('控温被PRO-S级品'!$E$1:$BE$1=AC$1)*('控温被PRO-S级品'!$E$2:$BE$10)),0)+IFERROR(SUMPRODUCT(('冬被-S级品'!$B$2:$B$10=$B183)*('冬被-S级品'!$E$1:$AW$1=AC$1)*('冬被-S级品'!$E$2:$AW$10)),0)+IFERROR(SUMPRODUCT(('白止-S级品'!$A$2:$A$26=$B183)*('白止-S级品'!$D$1:$AV$1=AC$1)*('白止-S级品'!$D$2:$AV$26)),0)+IFERROR(SUMPRODUCT(('乐容-S级品'!$A$4:$A$32=$B183)*('乐容-S级品'!$L$3:$CA$3=AC$1)*('乐容-S级品'!$L$4:$CA$32)),0)</f>
      </c>
      <c r="AD183" s="280">
        <f>IFERROR(SUMPRODUCT(('控温被PRO-S级品'!$B$2:$B$10=$B183)*('控温被PRO-S级品'!$E$1:$BE$1=AD$1)*('控温被PRO-S级品'!$E$2:$BE$10)),0)+IFERROR(SUMPRODUCT(('冬被-S级品'!$B$2:$B$10=$B183)*('冬被-S级品'!$E$1:$AW$1=AD$1)*('冬被-S级品'!$E$2:$AW$10)),0)+IFERROR(SUMPRODUCT(('白止-S级品'!$A$2:$A$26=$B183)*('白止-S级品'!$D$1:$AV$1=AD$1)*('白止-S级品'!$D$2:$AV$26)),0)+IFERROR(SUMPRODUCT(('乐容-S级品'!$A$4:$A$32=$B183)*('乐容-S级品'!$L$3:$CA$3=AD$1)*('乐容-S级品'!$L$4:$CA$32)),0)</f>
      </c>
      <c r="AE183" s="280">
        <f>IFERROR(SUMPRODUCT(('控温被PRO-S级品'!$B$2:$B$10=$B183)*('控温被PRO-S级品'!$E$1:$BE$1=AE$1)*('控温被PRO-S级品'!$E$2:$BE$10)),0)+IFERROR(SUMPRODUCT(('冬被-S级品'!$B$2:$B$10=$B183)*('冬被-S级品'!$E$1:$AW$1=AE$1)*('冬被-S级品'!$E$2:$AW$10)),0)+IFERROR(SUMPRODUCT(('白止-S级品'!$A$2:$A$26=$B183)*('白止-S级品'!$D$1:$AV$1=AE$1)*('白止-S级品'!$D$2:$AV$26)),0)+IFERROR(SUMPRODUCT(('乐容-S级品'!$A$4:$A$32=$B183)*('乐容-S级品'!$L$3:$CA$3=AE$1)*('乐容-S级品'!$L$4:$CA$32)),0)</f>
      </c>
      <c r="AF183" s="280">
        <f>IFERROR(SUMPRODUCT(('控温被PRO-S级品'!$B$2:$B$10=$B183)*('控温被PRO-S级品'!$E$1:$BE$1=AF$1)*('控温被PRO-S级品'!$E$2:$BE$10)),0)+IFERROR(SUMPRODUCT(('冬被-S级品'!$B$2:$B$10=$B183)*('冬被-S级品'!$E$1:$AW$1=AF$1)*('冬被-S级品'!$E$2:$AW$10)),0)+IFERROR(SUMPRODUCT(('白止-S级品'!$A$2:$A$26=$B183)*('白止-S级品'!$D$1:$AV$1=AF$1)*('白止-S级品'!$D$2:$AV$26)),0)+IFERROR(SUMPRODUCT(('乐容-S级品'!$A$4:$A$32=$B183)*('乐容-S级品'!$L$3:$CA$3=AF$1)*('乐容-S级品'!$L$4:$CA$32)),0)</f>
      </c>
      <c r="AG183" s="280">
        <f>IFERROR(SUMPRODUCT(('控温被PRO-S级品'!$B$2:$B$10=$B183)*('控温被PRO-S级品'!$E$1:$BE$1=AG$1)*('控温被PRO-S级品'!$E$2:$BE$10)),0)+IFERROR(SUMPRODUCT(('冬被-S级品'!$B$2:$B$10=$B183)*('冬被-S级品'!$E$1:$AW$1=AG$1)*('冬被-S级品'!$E$2:$AW$10)),0)+IFERROR(SUMPRODUCT(('白止-S级品'!$A$2:$A$26=$B183)*('白止-S级品'!$D$1:$AV$1=AG$1)*('白止-S级品'!$D$2:$AV$26)),0)+IFERROR(SUMPRODUCT(('乐容-S级品'!$A$4:$A$32=$B183)*('乐容-S级品'!$L$3:$CA$3=AG$1)*('乐容-S级品'!$L$4:$CA$32)),0)</f>
      </c>
      <c r="AH183" s="280">
        <f>IFERROR(SUMPRODUCT(('控温被PRO-S级品'!$B$2:$B$10=$B183)*('控温被PRO-S级品'!$E$1:$BE$1=AH$1)*('控温被PRO-S级品'!$E$2:$BE$10)),0)+IFERROR(SUMPRODUCT(('冬被-S级品'!$B$2:$B$10=$B183)*('冬被-S级品'!$E$1:$AW$1=AH$1)*('冬被-S级品'!$E$2:$AW$10)),0)+IFERROR(SUMPRODUCT(('白止-S级品'!$A$2:$A$26=$B183)*('白止-S级品'!$D$1:$AV$1=AH$1)*('白止-S级品'!$D$2:$AV$26)),0)+IFERROR(SUMPRODUCT(('乐容-S级品'!$A$4:$A$32=$B183)*('乐容-S级品'!$L$3:$CA$3=AH$1)*('乐容-S级品'!$L$4:$CA$32)),0)</f>
      </c>
      <c r="AI183" s="280">
        <f>IFERROR(SUMPRODUCT(('控温被PRO-S级品'!$B$2:$B$10=$B183)*('控温被PRO-S级品'!$E$1:$BE$1=AI$1)*('控温被PRO-S级品'!$E$2:$BE$10)),0)+IFERROR(SUMPRODUCT(('冬被-S级品'!$B$2:$B$10=$B183)*('冬被-S级品'!$E$1:$AW$1=AI$1)*('冬被-S级品'!$E$2:$AW$10)),0)+IFERROR(SUMPRODUCT(('白止-S级品'!$A$2:$A$26=$B183)*('白止-S级品'!$D$1:$AV$1=AI$1)*('白止-S级品'!$D$2:$AV$26)),0)+IFERROR(SUMPRODUCT(('乐容-S级品'!$A$4:$A$32=$B183)*('乐容-S级品'!$L$3:$CA$3=AI$1)*('乐容-S级品'!$L$4:$CA$32)),0)</f>
      </c>
      <c r="AJ183" s="280">
        <f>IFERROR(SUMPRODUCT(('控温被PRO-S级品'!$B$2:$B$10=$B183)*('控温被PRO-S级品'!$E$1:$BE$1=AJ$1)*('控温被PRO-S级品'!$E$2:$BE$10)),0)+IFERROR(SUMPRODUCT(('冬被-S级品'!$B$2:$B$10=$B183)*('冬被-S级品'!$E$1:$AW$1=AJ$1)*('冬被-S级品'!$E$2:$AW$10)),0)+IFERROR(SUMPRODUCT(('白止-S级品'!$A$2:$A$26=$B183)*('白止-S级品'!$D$1:$AV$1=AJ$1)*('白止-S级品'!$D$2:$AV$26)),0)+IFERROR(SUMPRODUCT(('乐容-S级品'!$A$4:$A$32=$B183)*('乐容-S级品'!$L$3:$CA$3=AJ$1)*('乐容-S级品'!$L$4:$CA$32)),0)</f>
      </c>
      <c r="AK183" s="280">
        <f>IFERROR(SUMPRODUCT(('控温被PRO-S级品'!$B$2:$B$10=$B183)*('控温被PRO-S级品'!$E$1:$BE$1=AK$1)*('控温被PRO-S级品'!$E$2:$BE$10)),0)+IFERROR(SUMPRODUCT(('冬被-S级品'!$B$2:$B$10=$B183)*('冬被-S级品'!$E$1:$AW$1=AK$1)*('冬被-S级品'!$E$2:$AW$10)),0)+IFERROR(SUMPRODUCT(('白止-S级品'!$A$2:$A$26=$B183)*('白止-S级品'!$D$1:$AV$1=AK$1)*('白止-S级品'!$D$2:$AV$26)),0)+IFERROR(SUMPRODUCT(('乐容-S级品'!$A$4:$A$32=$B183)*('乐容-S级品'!$L$3:$CA$3=AK$1)*('乐容-S级品'!$L$4:$CA$32)),0)</f>
      </c>
      <c r="AL183" s="280">
        <f>IFERROR(SUMPRODUCT(('控温被PRO-S级品'!$B$2:$B$10=$B183)*('控温被PRO-S级品'!$E$1:$BE$1=AL$1)*('控温被PRO-S级品'!$E$2:$BE$10)),0)+IFERROR(SUMPRODUCT(('冬被-S级品'!$B$2:$B$10=$B183)*('冬被-S级品'!$E$1:$AW$1=AL$1)*('冬被-S级品'!$E$2:$AW$10)),0)+IFERROR(SUMPRODUCT(('白止-S级品'!$A$2:$A$26=$B183)*('白止-S级品'!$D$1:$AV$1=AL$1)*('白止-S级品'!$D$2:$AV$26)),0)+IFERROR(SUMPRODUCT(('乐容-S级品'!$A$4:$A$32=$B183)*('乐容-S级品'!$L$3:$CA$3=AL$1)*('乐容-S级品'!$L$4:$CA$32)),0)</f>
      </c>
      <c r="AM183" s="280">
        <f>IFERROR(SUMPRODUCT(('控温被PRO-S级品'!$B$2:$B$10=$B183)*('控温被PRO-S级品'!$E$1:$BE$1=AM$1)*('控温被PRO-S级品'!$E$2:$BE$10)),0)+IFERROR(SUMPRODUCT(('冬被-S级品'!$B$2:$B$10=$B183)*('冬被-S级品'!$E$1:$AW$1=AM$1)*('冬被-S级品'!$E$2:$AW$10)),0)+IFERROR(SUMPRODUCT(('白止-S级品'!$A$2:$A$26=$B183)*('白止-S级品'!$D$1:$AV$1=AM$1)*('白止-S级品'!$D$2:$AV$26)),0)+IFERROR(SUMPRODUCT(('乐容-S级品'!$A$4:$A$32=$B183)*('乐容-S级品'!$L$3:$CA$3=AM$1)*('乐容-S级品'!$L$4:$CA$32)),0)</f>
      </c>
      <c r="AN183" s="280">
        <f>IFERROR(SUMPRODUCT(('控温被PRO-S级品'!$B$2:$B$10=$B183)*('控温被PRO-S级品'!$E$1:$BE$1=AN$1)*('控温被PRO-S级品'!$E$2:$BE$10)),0)+IFERROR(SUMPRODUCT(('冬被-S级品'!$B$2:$B$10=$B183)*('冬被-S级品'!$E$1:$AW$1=AN$1)*('冬被-S级品'!$E$2:$AW$10)),0)+IFERROR(SUMPRODUCT(('白止-S级品'!$A$2:$A$26=$B183)*('白止-S级品'!$D$1:$AV$1=AN$1)*('白止-S级品'!$D$2:$AV$26)),0)+IFERROR(SUMPRODUCT(('乐容-S级品'!$A$4:$A$32=$B183)*('乐容-S级品'!$L$3:$CA$3=AN$1)*('乐容-S级品'!$L$4:$CA$32)),0)</f>
      </c>
      <c r="AO183" s="280">
        <f>IFERROR(SUMPRODUCT(('控温被PRO-S级品'!$B$2:$B$10=$B183)*('控温被PRO-S级品'!$E$1:$BE$1=AO$1)*('控温被PRO-S级品'!$E$2:$BE$10)),0)+IFERROR(SUMPRODUCT(('冬被-S级品'!$B$2:$B$10=$B183)*('冬被-S级品'!$E$1:$AW$1=AO$1)*('冬被-S级品'!$E$2:$AW$10)),0)+IFERROR(SUMPRODUCT(('白止-S级品'!$A$2:$A$26=$B183)*('白止-S级品'!$D$1:$AV$1=AO$1)*('白止-S级品'!$D$2:$AV$26)),0)+IFERROR(SUMPRODUCT(('乐容-S级品'!$A$4:$A$32=$B183)*('乐容-S级品'!$L$3:$CA$3=AO$1)*('乐容-S级品'!$L$4:$CA$32)),0)</f>
      </c>
      <c r="AP183" s="280">
        <f>IFERROR(SUMPRODUCT(('控温被PRO-S级品'!$B$2:$B$10=$B183)*('控温被PRO-S级品'!$E$1:$BE$1=AP$1)*('控温被PRO-S级品'!$E$2:$BE$10)),0)+IFERROR(SUMPRODUCT(('冬被-S级品'!$B$2:$B$10=$B183)*('冬被-S级品'!$E$1:$AW$1=AP$1)*('冬被-S级品'!$E$2:$AW$10)),0)+IFERROR(SUMPRODUCT(('白止-S级品'!$A$2:$A$26=$B183)*('白止-S级品'!$D$1:$AV$1=AP$1)*('白止-S级品'!$D$2:$AV$26)),0)+IFERROR(SUMPRODUCT(('乐容-S级品'!$A$4:$A$32=$B183)*('乐容-S级品'!$L$3:$CA$3=AP$1)*('乐容-S级品'!$L$4:$CA$32)),0)</f>
      </c>
      <c r="AQ183" s="280">
        <f>IFERROR(SUMPRODUCT(('控温被PRO-S级品'!$B$2:$B$10=$B183)*('控温被PRO-S级品'!$E$1:$BE$1=AQ$1)*('控温被PRO-S级品'!$E$2:$BE$10)),0)+IFERROR(SUMPRODUCT(('冬被-S级品'!$B$2:$B$10=$B183)*('冬被-S级品'!$E$1:$AW$1=AQ$1)*('冬被-S级品'!$E$2:$AW$10)),0)+IFERROR(SUMPRODUCT(('白止-S级品'!$A$2:$A$26=$B183)*('白止-S级品'!$D$1:$AV$1=AQ$1)*('白止-S级品'!$D$2:$AV$26)),0)+IFERROR(SUMPRODUCT(('乐容-S级品'!$A$4:$A$32=$B183)*('乐容-S级品'!$L$3:$CA$3=AQ$1)*('乐容-S级品'!$L$4:$CA$32)),0)</f>
      </c>
      <c r="AR183" s="280">
        <f>IFERROR(SUMPRODUCT(('控温被PRO-S级品'!$B$2:$B$10=$B183)*('控温被PRO-S级品'!$E$1:$BE$1=AR$1)*('控温被PRO-S级品'!$E$2:$BE$10)),0)+IFERROR(SUMPRODUCT(('冬被-S级品'!$B$2:$B$10=$B183)*('冬被-S级品'!$E$1:$AW$1=AR$1)*('冬被-S级品'!$E$2:$AW$10)),0)+IFERROR(SUMPRODUCT(('白止-S级品'!$A$2:$A$26=$B183)*('白止-S级品'!$D$1:$AV$1=AR$1)*('白止-S级品'!$D$2:$AV$26)),0)+IFERROR(SUMPRODUCT(('乐容-S级品'!$A$4:$A$32=$B183)*('乐容-S级品'!$L$3:$CA$3=AR$1)*('乐容-S级品'!$L$4:$CA$32)),0)</f>
      </c>
      <c r="AS183" s="280">
        <f>IFERROR(SUMPRODUCT(('控温被PRO-S级品'!$B$2:$B$10=$B183)*('控温被PRO-S级品'!$E$1:$BE$1=AS$1)*('控温被PRO-S级品'!$E$2:$BE$10)),0)+IFERROR(SUMPRODUCT(('冬被-S级品'!$B$2:$B$10=$B183)*('冬被-S级品'!$E$1:$AW$1=AS$1)*('冬被-S级品'!$E$2:$AW$10)),0)+IFERROR(SUMPRODUCT(('白止-S级品'!$A$2:$A$26=$B183)*('白止-S级品'!$D$1:$AV$1=AS$1)*('白止-S级品'!$D$2:$AV$26)),0)+IFERROR(SUMPRODUCT(('乐容-S级品'!$A$4:$A$32=$B183)*('乐容-S级品'!$L$3:$CA$3=AS$1)*('乐容-S级品'!$L$4:$CA$32)),0)</f>
      </c>
      <c r="AT183" s="280">
        <f>IFERROR(SUMPRODUCT(('控温被PRO-S级品'!$B$2:$B$10=$B183)*('控温被PRO-S级品'!$E$1:$BE$1=AT$1)*('控温被PRO-S级品'!$E$2:$BE$10)),0)+IFERROR(SUMPRODUCT(('冬被-S级品'!$B$2:$B$10=$B183)*('冬被-S级品'!$E$1:$AW$1=AT$1)*('冬被-S级品'!$E$2:$AW$10)),0)+IFERROR(SUMPRODUCT(('白止-S级品'!$A$2:$A$26=$B183)*('白止-S级品'!$D$1:$AV$1=AT$1)*('白止-S级品'!$D$2:$AV$26)),0)+IFERROR(SUMPRODUCT(('乐容-S级品'!$A$4:$A$32=$B183)*('乐容-S级品'!$L$3:$CA$3=AT$1)*('乐容-S级品'!$L$4:$CA$32)),0)</f>
      </c>
      <c r="AU183" s="280">
        <f>IFERROR(SUMPRODUCT(('控温被PRO-S级品'!$B$2:$B$10=$B183)*('控温被PRO-S级品'!$E$1:$BE$1=AU$1)*('控温被PRO-S级品'!$E$2:$BE$10)),0)+IFERROR(SUMPRODUCT(('冬被-S级品'!$B$2:$B$10=$B183)*('冬被-S级品'!$E$1:$AW$1=AU$1)*('冬被-S级品'!$E$2:$AW$10)),0)+IFERROR(SUMPRODUCT(('白止-S级品'!$A$2:$A$26=$B183)*('白止-S级品'!$D$1:$AV$1=AU$1)*('白止-S级品'!$D$2:$AV$26)),0)+IFERROR(SUMPRODUCT(('乐容-S级品'!$A$4:$A$32=$B183)*('乐容-S级品'!$L$3:$CA$3=AU$1)*('乐容-S级品'!$L$4:$CA$32)),0)</f>
      </c>
      <c r="AV183" s="280">
        <f>IFERROR(SUMPRODUCT(('控温被PRO-S级品'!$B$2:$B$10=$B183)*('控温被PRO-S级品'!$E$1:$BE$1=AV$1)*('控温被PRO-S级品'!$E$2:$BE$10)),0)+IFERROR(SUMPRODUCT(('冬被-S级品'!$B$2:$B$10=$B183)*('冬被-S级品'!$E$1:$AW$1=AV$1)*('冬被-S级品'!$E$2:$AW$10)),0)+IFERROR(SUMPRODUCT(('白止-S级品'!$A$2:$A$26=$B183)*('白止-S级品'!$D$1:$AV$1=AV$1)*('白止-S级品'!$D$2:$AV$26)),0)+IFERROR(SUMPRODUCT(('乐容-S级品'!$A$4:$A$32=$B183)*('乐容-S级品'!$L$3:$CA$3=AV$1)*('乐容-S级品'!$L$4:$CA$32)),0)</f>
      </c>
      <c r="AW183" s="280">
        <f>IFERROR(SUMPRODUCT(('控温被PRO-S级品'!$B$2:$B$10=$B183)*('控温被PRO-S级品'!$E$1:$BE$1=AW$1)*('控温被PRO-S级品'!$E$2:$BE$10)),0)+IFERROR(SUMPRODUCT(('冬被-S级品'!$B$2:$B$10=$B183)*('冬被-S级品'!$E$1:$AW$1=AW$1)*('冬被-S级品'!$E$2:$AW$10)),0)+IFERROR(SUMPRODUCT(('白止-S级品'!$A$2:$A$26=$B183)*('白止-S级品'!$D$1:$AV$1=AW$1)*('白止-S级品'!$D$2:$AV$26)),0)+IFERROR(SUMPRODUCT(('乐容-S级品'!$A$4:$A$32=$B183)*('乐容-S级品'!$L$3:$CA$3=AW$1)*('乐容-S级品'!$L$4:$CA$32)),0)</f>
      </c>
      <c r="AX183" s="280">
        <f>IFERROR(SUMPRODUCT(('控温被PRO-S级品'!$B$2:$B$10=$B183)*('控温被PRO-S级品'!$E$1:$BE$1=AX$1)*('控温被PRO-S级品'!$E$2:$BE$10)),0)+IFERROR(SUMPRODUCT(('冬被-S级品'!$B$2:$B$10=$B183)*('冬被-S级品'!$E$1:$AW$1=AX$1)*('冬被-S级品'!$E$2:$AW$10)),0)+IFERROR(SUMPRODUCT(('白止-S级品'!$A$2:$A$26=$B183)*('白止-S级品'!$D$1:$AV$1=AX$1)*('白止-S级品'!$D$2:$AV$26)),0)+IFERROR(SUMPRODUCT(('乐容-S级品'!$A$4:$A$32=$B183)*('乐容-S级品'!$L$3:$CA$3=AX$1)*('乐容-S级品'!$L$4:$CA$32)),0)</f>
      </c>
      <c r="AY183" s="280">
        <f>IFERROR(SUMPRODUCT(('控温被PRO-S级品'!$B$2:$B$10=$B183)*('控温被PRO-S级品'!$E$1:$BE$1=AY$1)*('控温被PRO-S级品'!$E$2:$BE$10)),0)+IFERROR(SUMPRODUCT(('冬被-S级品'!$B$2:$B$10=$B183)*('冬被-S级品'!$E$1:$AW$1=AY$1)*('冬被-S级品'!$E$2:$AW$10)),0)+IFERROR(SUMPRODUCT(('白止-S级品'!$A$2:$A$26=$B183)*('白止-S级品'!$D$1:$AV$1=AY$1)*('白止-S级品'!$D$2:$AV$26)),0)+IFERROR(SUMPRODUCT(('乐容-S级品'!$A$4:$A$32=$B183)*('乐容-S级品'!$L$3:$CA$3=AY$1)*('乐容-S级品'!$L$4:$CA$32)),0)</f>
      </c>
      <c r="AZ183" s="280">
        <f>IFERROR(SUMPRODUCT(('控温被PRO-S级品'!$B$2:$B$10=$B183)*('控温被PRO-S级品'!$E$1:$BE$1=AZ$1)*('控温被PRO-S级品'!$E$2:$BE$10)),0)+IFERROR(SUMPRODUCT(('冬被-S级品'!$B$2:$B$10=$B183)*('冬被-S级品'!$E$1:$AW$1=AZ$1)*('冬被-S级品'!$E$2:$AW$10)),0)+IFERROR(SUMPRODUCT(('白止-S级品'!$A$2:$A$26=$B183)*('白止-S级品'!$D$1:$AV$1=AZ$1)*('白止-S级品'!$D$2:$AV$26)),0)+IFERROR(SUMPRODUCT(('乐容-S级品'!$A$4:$A$32=$B183)*('乐容-S级品'!$L$3:$CA$3=AZ$1)*('乐容-S级品'!$L$4:$CA$32)),0)</f>
      </c>
      <c r="BA183" s="280">
        <f>IFERROR(SUMPRODUCT(('控温被PRO-S级品'!$B$2:$B$10=$B183)*('控温被PRO-S级品'!$E$1:$BE$1=BA$1)*('控温被PRO-S级品'!$E$2:$BE$10)),0)+IFERROR(SUMPRODUCT(('冬被-S级品'!$B$2:$B$10=$B183)*('冬被-S级品'!$E$1:$AW$1=BA$1)*('冬被-S级品'!$E$2:$AW$10)),0)+IFERROR(SUMPRODUCT(('白止-S级品'!$A$2:$A$26=$B183)*('白止-S级品'!$D$1:$AV$1=BA$1)*('白止-S级品'!$D$2:$AV$26)),0)+IFERROR(SUMPRODUCT(('乐容-S级品'!$A$4:$A$32=$B183)*('乐容-S级品'!$L$3:$CA$3=BA$1)*('乐容-S级品'!$L$4:$CA$32)),0)</f>
      </c>
      <c r="BB183" s="280">
        <f>IFERROR(SUMPRODUCT(('控温被PRO-S级品'!$B$2:$B$10=$B183)*('控温被PRO-S级品'!$E$1:$BE$1=BB$1)*('控温被PRO-S级品'!$E$2:$BE$10)),0)+IFERROR(SUMPRODUCT(('冬被-S级品'!$B$2:$B$10=$B183)*('冬被-S级品'!$E$1:$AW$1=BB$1)*('冬被-S级品'!$E$2:$AW$10)),0)+IFERROR(SUMPRODUCT(('白止-S级品'!$A$2:$A$26=$B183)*('白止-S级品'!$D$1:$AV$1=BB$1)*('白止-S级品'!$D$2:$AV$26)),0)+IFERROR(SUMPRODUCT(('乐容-S级品'!$A$4:$A$32=$B183)*('乐容-S级品'!$L$3:$CA$3=BB$1)*('乐容-S级品'!$L$4:$CA$32)),0)</f>
      </c>
      <c r="BC183" s="280">
        <f>IFERROR(SUMPRODUCT(('控温被PRO-S级品'!$B$2:$B$10=$B183)*('控温被PRO-S级品'!$E$1:$BE$1=BC$1)*('控温被PRO-S级品'!$E$2:$BE$10)),0)+IFERROR(SUMPRODUCT(('冬被-S级品'!$B$2:$B$10=$B183)*('冬被-S级品'!$E$1:$AW$1=BC$1)*('冬被-S级品'!$E$2:$AW$10)),0)+IFERROR(SUMPRODUCT(('白止-S级品'!$A$2:$A$26=$B183)*('白止-S级品'!$D$1:$AV$1=BC$1)*('白止-S级品'!$D$2:$AV$26)),0)+IFERROR(SUMPRODUCT(('乐容-S级品'!$A$4:$A$32=$B183)*('乐容-S级品'!$L$3:$CA$3=BC$1)*('乐容-S级品'!$L$4:$CA$32)),0)</f>
      </c>
      <c r="BD183" s="280">
        <f>IFERROR(SUMPRODUCT(('控温被PRO-S级品'!$B$2:$B$10=$B183)*('控温被PRO-S级品'!$E$1:$BE$1=BD$1)*('控温被PRO-S级品'!$E$2:$BE$10)),0)+IFERROR(SUMPRODUCT(('冬被-S级品'!$B$2:$B$10=$B183)*('冬被-S级品'!$E$1:$AW$1=BD$1)*('冬被-S级品'!$E$2:$AW$10)),0)+IFERROR(SUMPRODUCT(('白止-S级品'!$A$2:$A$26=$B183)*('白止-S级品'!$D$1:$AV$1=BD$1)*('白止-S级品'!$D$2:$AV$26)),0)+IFERROR(SUMPRODUCT(('乐容-S级品'!$A$4:$A$32=$B183)*('乐容-S级品'!$L$3:$CA$3=BD$1)*('乐容-S级品'!$L$4:$CA$32)),0)</f>
      </c>
      <c r="BE183" s="280">
        <f>IFERROR(SUMPRODUCT(('控温被PRO-S级品'!$B$2:$B$10=$B183)*('控温被PRO-S级品'!$E$1:$BE$1=BE$1)*('控温被PRO-S级品'!$E$2:$BE$10)),0)+IFERROR(SUMPRODUCT(('冬被-S级品'!$B$2:$B$10=$B183)*('冬被-S级品'!$E$1:$AW$1=BE$1)*('冬被-S级品'!$E$2:$AW$10)),0)+IFERROR(SUMPRODUCT(('白止-S级品'!$A$2:$A$26=$B183)*('白止-S级品'!$D$1:$AV$1=BE$1)*('白止-S级品'!$D$2:$AV$26)),0)+IFERROR(SUMPRODUCT(('乐容-S级品'!$A$4:$A$32=$B183)*('乐容-S级品'!$L$3:$CA$3=BE$1)*('乐容-S级品'!$L$4:$CA$32)),0)</f>
      </c>
      <c r="BF183" s="280">
        <f>IFERROR(SUMPRODUCT(('控温被PRO-S级品'!$B$2:$B$10=$B183)*('控温被PRO-S级品'!$E$1:$BE$1=BF$1)*('控温被PRO-S级品'!$E$2:$BE$10)),0)+IFERROR(SUMPRODUCT(('冬被-S级品'!$B$2:$B$10=$B183)*('冬被-S级品'!$E$1:$AW$1=BF$1)*('冬被-S级品'!$E$2:$AW$10)),0)+IFERROR(SUMPRODUCT(('白止-S级品'!$A$2:$A$26=$B183)*('白止-S级品'!$D$1:$AV$1=BF$1)*('白止-S级品'!$D$2:$AV$26)),0)+IFERROR(SUMPRODUCT(('乐容-S级品'!$A$4:$A$32=$B183)*('乐容-S级品'!$L$3:$CA$3=BF$1)*('乐容-S级品'!$L$4:$CA$32)),0)</f>
      </c>
      <c r="BG183" s="280">
        <f>IFERROR(SUMPRODUCT(('控温被PRO-S级品'!$B$2:$B$10=$B183)*('控温被PRO-S级品'!$E$1:$BE$1=BG$1)*('控温被PRO-S级品'!$E$2:$BE$10)),0)+IFERROR(SUMPRODUCT(('冬被-S级品'!$B$2:$B$10=$B183)*('冬被-S级品'!$E$1:$AW$1=BG$1)*('冬被-S级品'!$E$2:$AW$10)),0)+IFERROR(SUMPRODUCT(('白止-S级品'!$A$2:$A$26=$B183)*('白止-S级品'!$D$1:$AV$1=BG$1)*('白止-S级品'!$D$2:$AV$26)),0)+IFERROR(SUMPRODUCT(('乐容-S级品'!$A$4:$A$32=$B183)*('乐容-S级品'!$L$3:$CA$3=BG$1)*('乐容-S级品'!$L$4:$CA$32)),0)</f>
      </c>
      <c r="BH183" s="280">
        <f>IFERROR(SUMPRODUCT(('控温被PRO-S级品'!$B$2:$B$10=$B183)*('控温被PRO-S级品'!$E$1:$BE$1=BH$1)*('控温被PRO-S级品'!$E$2:$BE$10)),0)+IFERROR(SUMPRODUCT(('冬被-S级品'!$B$2:$B$10=$B183)*('冬被-S级品'!$E$1:$AW$1=BH$1)*('冬被-S级品'!$E$2:$AW$10)),0)+IFERROR(SUMPRODUCT(('白止-S级品'!$A$2:$A$26=$B183)*('白止-S级品'!$D$1:$AV$1=BH$1)*('白止-S级品'!$D$2:$AV$26)),0)+IFERROR(SUMPRODUCT(('乐容-S级品'!$A$4:$A$32=$B183)*('乐容-S级品'!$L$3:$CA$3=BH$1)*('乐容-S级品'!$L$4:$CA$32)),0)</f>
      </c>
      <c r="BI183" s="280">
        <f>IFERROR(SUMPRODUCT(('控温被PRO-S级品'!$B$2:$B$10=$B183)*('控温被PRO-S级品'!$E$1:$BE$1=BI$1)*('控温被PRO-S级品'!$E$2:$BE$10)),0)+IFERROR(SUMPRODUCT(('冬被-S级品'!$B$2:$B$10=$B183)*('冬被-S级品'!$E$1:$AW$1=BI$1)*('冬被-S级品'!$E$2:$AW$10)),0)+IFERROR(SUMPRODUCT(('白止-S级品'!$A$2:$A$26=$B183)*('白止-S级品'!$D$1:$AV$1=BI$1)*('白止-S级品'!$D$2:$AV$26)),0)+IFERROR(SUMPRODUCT(('乐容-S级品'!$A$4:$A$32=$B183)*('乐容-S级品'!$L$3:$CA$3=BI$1)*('乐容-S级品'!$L$4:$CA$32)),0)</f>
      </c>
      <c r="BJ183" s="280">
        <f>IFERROR(SUMPRODUCT(('控温被PRO-S级品'!$B$2:$B$10=$B183)*('控温被PRO-S级品'!$E$1:$BE$1=BJ$1)*('控温被PRO-S级品'!$E$2:$BE$10)),0)+IFERROR(SUMPRODUCT(('冬被-S级品'!$B$2:$B$10=$B183)*('冬被-S级品'!$E$1:$AW$1=BJ$1)*('冬被-S级品'!$E$2:$AW$10)),0)+IFERROR(SUMPRODUCT(('白止-S级品'!$A$2:$A$26=$B183)*('白止-S级品'!$D$1:$AV$1=BJ$1)*('白止-S级品'!$D$2:$AV$26)),0)+IFERROR(SUMPRODUCT(('乐容-S级品'!$A$4:$A$32=$B183)*('乐容-S级品'!$L$3:$CA$3=BJ$1)*('乐容-S级品'!$L$4:$CA$32)),0)</f>
      </c>
      <c r="BK183" s="280">
        <f>IFERROR(SUMPRODUCT(('控温被PRO-S级品'!$B$2:$B$10=$B183)*('控温被PRO-S级品'!$E$1:$BE$1=BK$1)*('控温被PRO-S级品'!$E$2:$BE$10)),0)+IFERROR(SUMPRODUCT(('冬被-S级品'!$B$2:$B$10=$B183)*('冬被-S级品'!$E$1:$AW$1=BK$1)*('冬被-S级品'!$E$2:$AW$10)),0)+IFERROR(SUMPRODUCT(('白止-S级品'!$A$2:$A$26=$B183)*('白止-S级品'!$D$1:$AV$1=BK$1)*('白止-S级品'!$D$2:$AV$26)),0)+IFERROR(SUMPRODUCT(('乐容-S级品'!$A$4:$A$32=$B183)*('乐容-S级品'!$L$3:$CA$3=BK$1)*('乐容-S级品'!$L$4:$CA$32)),0)</f>
      </c>
      <c r="BL183" s="280">
        <f>IFERROR(SUMPRODUCT(('控温被PRO-S级品'!$B$2:$B$10=$B183)*('控温被PRO-S级品'!$E$1:$BE$1=BL$1)*('控温被PRO-S级品'!$E$2:$BE$10)),0)+IFERROR(SUMPRODUCT(('冬被-S级品'!$B$2:$B$10=$B183)*('冬被-S级品'!$E$1:$AW$1=BL$1)*('冬被-S级品'!$E$2:$AW$10)),0)+IFERROR(SUMPRODUCT(('白止-S级品'!$A$2:$A$26=$B183)*('白止-S级品'!$D$1:$AV$1=BL$1)*('白止-S级品'!$D$2:$AV$26)),0)+IFERROR(SUMPRODUCT(('乐容-S级品'!$A$4:$A$32=$B183)*('乐容-S级品'!$L$3:$CA$3=BL$1)*('乐容-S级品'!$L$4:$CA$32)),0)</f>
      </c>
      <c r="BM183" s="280">
        <f>IFERROR(SUMPRODUCT(('控温被PRO-S级品'!$B$2:$B$10=$B183)*('控温被PRO-S级品'!$E$1:$BE$1=BM$1)*('控温被PRO-S级品'!$E$2:$BE$10)),0)+IFERROR(SUMPRODUCT(('冬被-S级品'!$B$2:$B$10=$B183)*('冬被-S级品'!$E$1:$AW$1=BM$1)*('冬被-S级品'!$E$2:$AW$10)),0)+IFERROR(SUMPRODUCT(('白止-S级品'!$A$2:$A$26=$B183)*('白止-S级品'!$D$1:$AV$1=BM$1)*('白止-S级品'!$D$2:$AV$26)),0)+IFERROR(SUMPRODUCT(('乐容-S级品'!$A$4:$A$32=$B183)*('乐容-S级品'!$L$3:$CA$3=BM$1)*('乐容-S级品'!$L$4:$CA$32)),0)</f>
      </c>
      <c r="BN183" s="280">
        <f>IFERROR(SUMPRODUCT(('控温被PRO-S级品'!$B$2:$B$10=$B183)*('控温被PRO-S级品'!$E$1:$BE$1=BN$1)*('控温被PRO-S级品'!$E$2:$BE$10)),0)+IFERROR(SUMPRODUCT(('冬被-S级品'!$B$2:$B$10=$B183)*('冬被-S级品'!$E$1:$AW$1=BN$1)*('冬被-S级品'!$E$2:$AW$10)),0)+IFERROR(SUMPRODUCT(('白止-S级品'!$A$2:$A$26=$B183)*('白止-S级品'!$D$1:$AV$1=BN$1)*('白止-S级品'!$D$2:$AV$26)),0)+IFERROR(SUMPRODUCT(('乐容-S级品'!$A$4:$A$32=$B183)*('乐容-S级品'!$L$3:$CA$3=BN$1)*('乐容-S级品'!$L$4:$CA$32)),0)</f>
      </c>
      <c r="BO183" s="280">
        <f>IFERROR(SUMPRODUCT(('控温被PRO-S级品'!$B$2:$B$10=$B183)*('控温被PRO-S级品'!$E$1:$BE$1=BO$1)*('控温被PRO-S级品'!$E$2:$BE$10)),0)+IFERROR(SUMPRODUCT(('冬被-S级品'!$B$2:$B$10=$B183)*('冬被-S级品'!$E$1:$AW$1=BO$1)*('冬被-S级品'!$E$2:$AW$10)),0)+IFERROR(SUMPRODUCT(('白止-S级品'!$A$2:$A$26=$B183)*('白止-S级品'!$D$1:$AV$1=BO$1)*('白止-S级品'!$D$2:$AV$26)),0)+IFERROR(SUMPRODUCT(('乐容-S级品'!$A$4:$A$32=$B183)*('乐容-S级品'!$L$3:$CA$3=BO$1)*('乐容-S级品'!$L$4:$CA$32)),0)</f>
      </c>
      <c r="BP183" s="280">
        <f>IFERROR(SUMPRODUCT(('控温被PRO-S级品'!$B$2:$B$10=$B183)*('控温被PRO-S级品'!$E$1:$BE$1=BP$1)*('控温被PRO-S级品'!$E$2:$BE$10)),0)+IFERROR(SUMPRODUCT(('冬被-S级品'!$B$2:$B$10=$B183)*('冬被-S级品'!$E$1:$AW$1=BP$1)*('冬被-S级品'!$E$2:$AW$10)),0)+IFERROR(SUMPRODUCT(('白止-S级品'!$A$2:$A$26=$B183)*('白止-S级品'!$D$1:$AV$1=BP$1)*('白止-S级品'!$D$2:$AV$26)),0)+IFERROR(SUMPRODUCT(('乐容-S级品'!$A$4:$A$32=$B183)*('乐容-S级品'!$L$3:$CA$3=BP$1)*('乐容-S级品'!$L$4:$CA$32)),0)</f>
      </c>
      <c r="BQ183" s="280">
        <f>IFERROR(SUMPRODUCT(('控温被PRO-S级品'!$B$2:$B$10=$B183)*('控温被PRO-S级品'!$E$1:$BE$1=BQ$1)*('控温被PRO-S级品'!$E$2:$BE$10)),0)+IFERROR(SUMPRODUCT(('冬被-S级品'!$B$2:$B$10=$B183)*('冬被-S级品'!$E$1:$AW$1=BQ$1)*('冬被-S级品'!$E$2:$AW$10)),0)+IFERROR(SUMPRODUCT(('白止-S级品'!$A$2:$A$26=$B183)*('白止-S级品'!$D$1:$AV$1=BQ$1)*('白止-S级品'!$D$2:$AV$26)),0)+IFERROR(SUMPRODUCT(('乐容-S级品'!$A$4:$A$32=$B183)*('乐容-S级品'!$L$3:$CA$3=BQ$1)*('乐容-S级品'!$L$4:$CA$32)),0)</f>
      </c>
      <c r="BR183" s="280">
        <f>IFERROR(SUMPRODUCT(('控温被PRO-S级品'!$B$2:$B$10=$B183)*('控温被PRO-S级品'!$E$1:$BE$1=BR$1)*('控温被PRO-S级品'!$E$2:$BE$10)),0)+IFERROR(SUMPRODUCT(('冬被-S级品'!$B$2:$B$10=$B183)*('冬被-S级品'!$E$1:$AW$1=BR$1)*('冬被-S级品'!$E$2:$AW$10)),0)+IFERROR(SUMPRODUCT(('白止-S级品'!$A$2:$A$26=$B183)*('白止-S级品'!$D$1:$AV$1=BR$1)*('白止-S级品'!$D$2:$AV$26)),0)+IFERROR(SUMPRODUCT(('乐容-S级品'!$A$4:$A$32=$B183)*('乐容-S级品'!$L$3:$CA$3=BR$1)*('乐容-S级品'!$L$4:$CA$32)),0)</f>
      </c>
      <c r="BS183" s="280">
        <f>IFERROR(SUMPRODUCT(('控温被PRO-S级品'!$B$2:$B$10=$B183)*('控温被PRO-S级品'!$E$1:$BE$1=BS$1)*('控温被PRO-S级品'!$E$2:$BE$10)),0)+IFERROR(SUMPRODUCT(('冬被-S级品'!$B$2:$B$10=$B183)*('冬被-S级品'!$E$1:$AW$1=BS$1)*('冬被-S级品'!$E$2:$AW$10)),0)+IFERROR(SUMPRODUCT(('白止-S级品'!$A$2:$A$26=$B183)*('白止-S级品'!$D$1:$AV$1=BS$1)*('白止-S级品'!$D$2:$AV$26)),0)+IFERROR(SUMPRODUCT(('乐容-S级品'!$A$4:$A$32=$B183)*('乐容-S级品'!$L$3:$CA$3=BS$1)*('乐容-S级品'!$L$4:$CA$32)),0)</f>
      </c>
      <c r="BT183" s="280">
        <f>IFERROR(SUMPRODUCT(('控温被PRO-S级品'!$B$2:$B$10=$B183)*('控温被PRO-S级品'!$E$1:$BE$1=BT$1)*('控温被PRO-S级品'!$E$2:$BE$10)),0)+IFERROR(SUMPRODUCT(('冬被-S级品'!$B$2:$B$10=$B183)*('冬被-S级品'!$E$1:$AW$1=BT$1)*('冬被-S级品'!$E$2:$AW$10)),0)+IFERROR(SUMPRODUCT(('白止-S级品'!$A$2:$A$26=$B183)*('白止-S级品'!$D$1:$AV$1=BT$1)*('白止-S级品'!$D$2:$AV$26)),0)+IFERROR(SUMPRODUCT(('乐容-S级品'!$A$4:$A$32=$B183)*('乐容-S级品'!$L$3:$CA$3=BT$1)*('乐容-S级品'!$L$4:$CA$32)),0)</f>
      </c>
      <c r="BU183" s="280">
        <f>IFERROR(SUMPRODUCT(('控温被PRO-S级品'!$B$2:$B$10=$B183)*('控温被PRO-S级品'!$E$1:$BE$1=BU$1)*('控温被PRO-S级品'!$E$2:$BE$10)),0)+IFERROR(SUMPRODUCT(('冬被-S级品'!$B$2:$B$10=$B183)*('冬被-S级品'!$E$1:$AW$1=BU$1)*('冬被-S级品'!$E$2:$AW$10)),0)+IFERROR(SUMPRODUCT(('白止-S级品'!$A$2:$A$26=$B183)*('白止-S级品'!$D$1:$AV$1=BU$1)*('白止-S级品'!$D$2:$AV$26)),0)+IFERROR(SUMPRODUCT(('乐容-S级品'!$A$4:$A$32=$B183)*('乐容-S级品'!$L$3:$CA$3=BU$1)*('乐容-S级品'!$L$4:$CA$32)),0)</f>
      </c>
      <c r="BV183" s="280">
        <f>IFERROR(SUMPRODUCT(('控温被PRO-S级品'!$B$2:$B$10=$B183)*('控温被PRO-S级品'!$E$1:$BE$1=BV$1)*('控温被PRO-S级品'!$E$2:$BE$10)),0)+IFERROR(SUMPRODUCT(('冬被-S级品'!$B$2:$B$10=$B183)*('冬被-S级品'!$E$1:$AW$1=BV$1)*('冬被-S级品'!$E$2:$AW$10)),0)+IFERROR(SUMPRODUCT(('白止-S级品'!$A$2:$A$26=$B183)*('白止-S级品'!$D$1:$AV$1=BV$1)*('白止-S级品'!$D$2:$AV$26)),0)+IFERROR(SUMPRODUCT(('乐容-S级品'!$A$4:$A$32=$B183)*('乐容-S级品'!$L$3:$CA$3=BV$1)*('乐容-S级品'!$L$4:$CA$32)),0)</f>
      </c>
      <c r="BW183" s="280">
        <f>IFERROR(SUMPRODUCT(('控温被PRO-S级品'!$B$2:$B$10=$B183)*('控温被PRO-S级品'!$E$1:$BE$1=BW$1)*('控温被PRO-S级品'!$E$2:$BE$10)),0)+IFERROR(SUMPRODUCT(('冬被-S级品'!$B$2:$B$10=$B183)*('冬被-S级品'!$E$1:$AW$1=BW$1)*('冬被-S级品'!$E$2:$AW$10)),0)+IFERROR(SUMPRODUCT(('白止-S级品'!$A$2:$A$26=$B183)*('白止-S级品'!$D$1:$AV$1=BW$1)*('白止-S级品'!$D$2:$AV$26)),0)+IFERROR(SUMPRODUCT(('乐容-S级品'!$A$4:$A$32=$B183)*('乐容-S级品'!$L$3:$CA$3=BW$1)*('乐容-S级品'!$L$4:$CA$32)),0)</f>
      </c>
      <c r="BX183" s="280">
        <f>IFERROR(SUMPRODUCT(('控温被PRO-S级品'!$B$2:$B$10=$B183)*('控温被PRO-S级品'!$E$1:$BE$1=BX$1)*('控温被PRO-S级品'!$E$2:$BE$10)),0)+IFERROR(SUMPRODUCT(('冬被-S级品'!$B$2:$B$10=$B183)*('冬被-S级品'!$E$1:$AW$1=BX$1)*('冬被-S级品'!$E$2:$AW$10)),0)+IFERROR(SUMPRODUCT(('白止-S级品'!$A$2:$A$26=$B183)*('白止-S级品'!$D$1:$AV$1=BX$1)*('白止-S级品'!$D$2:$AV$26)),0)+IFERROR(SUMPRODUCT(('乐容-S级品'!$A$4:$A$32=$B183)*('乐容-S级品'!$L$3:$CA$3=BX$1)*('乐容-S级品'!$L$4:$CA$32)),0)</f>
      </c>
      <c r="BY183" s="280">
        <f>IFERROR(SUMPRODUCT(('控温被PRO-S级品'!$B$2:$B$10=$B183)*('控温被PRO-S级品'!$E$1:$BE$1=BY$1)*('控温被PRO-S级品'!$E$2:$BE$10)),0)+IFERROR(SUMPRODUCT(('冬被-S级品'!$B$2:$B$10=$B183)*('冬被-S级品'!$E$1:$AW$1=BY$1)*('冬被-S级品'!$E$2:$AW$10)),0)+IFERROR(SUMPRODUCT(('白止-S级品'!$A$2:$A$26=$B183)*('白止-S级品'!$D$1:$AV$1=BY$1)*('白止-S级品'!$D$2:$AV$26)),0)+IFERROR(SUMPRODUCT(('乐容-S级品'!$A$4:$A$32=$B183)*('乐容-S级品'!$L$3:$CA$3=BY$1)*('乐容-S级品'!$L$4:$CA$32)),0)</f>
      </c>
      <c r="BZ183" s="280">
        <f>IFERROR(SUMPRODUCT(('控温被PRO-S级品'!$B$2:$B$10=$B183)*('控温被PRO-S级品'!$E$1:$BE$1=BZ$1)*('控温被PRO-S级品'!$E$2:$BE$10)),0)+IFERROR(SUMPRODUCT(('冬被-S级品'!$B$2:$B$10=$B183)*('冬被-S级品'!$E$1:$AW$1=BZ$1)*('冬被-S级品'!$E$2:$AW$10)),0)+IFERROR(SUMPRODUCT(('白止-S级品'!$A$2:$A$26=$B183)*('白止-S级品'!$D$1:$AV$1=BZ$1)*('白止-S级品'!$D$2:$AV$26)),0)+IFERROR(SUMPRODUCT(('乐容-S级品'!$A$4:$A$32=$B183)*('乐容-S级品'!$L$3:$CA$3=BZ$1)*('乐容-S级品'!$L$4:$CA$32)),0)</f>
      </c>
      <c r="CA183" s="280">
        <f>IFERROR(SUMPRODUCT(('控温被PRO-S级品'!$B$2:$B$10=$B183)*('控温被PRO-S级品'!$E$1:$BE$1=CA$1)*('控温被PRO-S级品'!$E$2:$BE$10)),0)+IFERROR(SUMPRODUCT(('冬被-S级品'!$B$2:$B$10=$B183)*('冬被-S级品'!$E$1:$AW$1=CA$1)*('冬被-S级品'!$E$2:$AW$10)),0)+IFERROR(SUMPRODUCT(('白止-S级品'!$A$2:$A$26=$B183)*('白止-S级品'!$D$1:$AV$1=CA$1)*('白止-S级品'!$D$2:$AV$26)),0)+IFERROR(SUMPRODUCT(('乐容-S级品'!$A$4:$A$32=$B183)*('乐容-S级品'!$L$3:$CA$3=CA$1)*('乐容-S级品'!$L$4:$CA$32)),0)</f>
      </c>
      <c r="CB183" s="280">
        <f>IFERROR(SUMPRODUCT(('控温被PRO-S级品'!$B$2:$B$10=$B183)*('控温被PRO-S级品'!$E$1:$BE$1=CB$1)*('控温被PRO-S级品'!$E$2:$BE$10)),0)+IFERROR(SUMPRODUCT(('冬被-S级品'!$B$2:$B$10=$B183)*('冬被-S级品'!$E$1:$AW$1=CB$1)*('冬被-S级品'!$E$2:$AW$10)),0)+IFERROR(SUMPRODUCT(('白止-S级品'!$A$2:$A$26=$B183)*('白止-S级品'!$D$1:$AV$1=CB$1)*('白止-S级品'!$D$2:$AV$26)),0)+IFERROR(SUMPRODUCT(('乐容-S级品'!$A$4:$A$32=$B183)*('乐容-S级品'!$L$3:$CA$3=CB$1)*('乐容-S级品'!$L$4:$CA$32)),0)</f>
      </c>
      <c r="CC183" s="280">
        <f>IFERROR(SUMPRODUCT(('控温被PRO-S级品'!$B$2:$B$10=$B183)*('控温被PRO-S级品'!$E$1:$BE$1=CC$1)*('控温被PRO-S级品'!$E$2:$BE$10)),0)+IFERROR(SUMPRODUCT(('冬被-S级品'!$B$2:$B$10=$B183)*('冬被-S级品'!$E$1:$AW$1=CC$1)*('冬被-S级品'!$E$2:$AW$10)),0)+IFERROR(SUMPRODUCT(('白止-S级品'!$A$2:$A$26=$B183)*('白止-S级品'!$D$1:$AV$1=CC$1)*('白止-S级品'!$D$2:$AV$26)),0)+IFERROR(SUMPRODUCT(('乐容-S级品'!$A$4:$A$32=$B183)*('乐容-S级品'!$L$3:$CA$3=CC$1)*('乐容-S级品'!$L$4:$CA$32)),0)</f>
      </c>
      <c r="CD183" s="280">
        <f>IFERROR(SUMPRODUCT(('控温被PRO-S级品'!$B$2:$B$10=$B183)*('控温被PRO-S级品'!$E$1:$BE$1=CD$1)*('控温被PRO-S级品'!$E$2:$BE$10)),0)+IFERROR(SUMPRODUCT(('冬被-S级品'!$B$2:$B$10=$B183)*('冬被-S级品'!$E$1:$AW$1=CD$1)*('冬被-S级品'!$E$2:$AW$10)),0)+IFERROR(SUMPRODUCT(('白止-S级品'!$A$2:$A$26=$B183)*('白止-S级品'!$D$1:$AV$1=CD$1)*('白止-S级品'!$D$2:$AV$26)),0)+IFERROR(SUMPRODUCT(('乐容-S级品'!$A$4:$A$32=$B183)*('乐容-S级品'!$L$3:$CA$3=CD$1)*('乐容-S级品'!$L$4:$CA$32)),0)</f>
      </c>
      <c r="CE183" s="280">
        <f>IFERROR(SUMPRODUCT(('控温被PRO-S级品'!$B$2:$B$10=$B183)*('控温被PRO-S级品'!$E$1:$BE$1=CE$1)*('控温被PRO-S级品'!$E$2:$BE$10)),0)+IFERROR(SUMPRODUCT(('冬被-S级品'!$B$2:$B$10=$B183)*('冬被-S级品'!$E$1:$AW$1=CE$1)*('冬被-S级品'!$E$2:$AW$10)),0)+IFERROR(SUMPRODUCT(('白止-S级品'!$A$2:$A$26=$B183)*('白止-S级品'!$D$1:$AV$1=CE$1)*('白止-S级品'!$D$2:$AV$26)),0)+IFERROR(SUMPRODUCT(('乐容-S级品'!$A$4:$A$32=$B183)*('乐容-S级品'!$L$3:$CA$3=CE$1)*('乐容-S级品'!$L$4:$CA$32)),0)</f>
      </c>
      <c r="CF183" s="280">
        <f>IFERROR(SUMPRODUCT(('控温被PRO-S级品'!$B$2:$B$10=$B183)*('控温被PRO-S级品'!$E$1:$BE$1=CF$1)*('控温被PRO-S级品'!$E$2:$BE$10)),0)+IFERROR(SUMPRODUCT(('冬被-S级品'!$B$2:$B$10=$B183)*('冬被-S级品'!$E$1:$AW$1=CF$1)*('冬被-S级品'!$E$2:$AW$10)),0)+IFERROR(SUMPRODUCT(('白止-S级品'!$A$2:$A$26=$B183)*('白止-S级品'!$D$1:$AV$1=CF$1)*('白止-S级品'!$D$2:$AV$26)),0)+IFERROR(SUMPRODUCT(('乐容-S级品'!$A$4:$A$32=$B183)*('乐容-S级品'!$L$3:$CA$3=CF$1)*('乐容-S级品'!$L$4:$CA$32)),0)</f>
      </c>
      <c r="CG183" s="280">
        <f>IFERROR(SUMPRODUCT(('控温被PRO-S级品'!$B$2:$B$10=$B183)*('控温被PRO-S级品'!$E$1:$BE$1=CG$1)*('控温被PRO-S级品'!$E$2:$BE$10)),0)+IFERROR(SUMPRODUCT(('冬被-S级品'!$B$2:$B$10=$B183)*('冬被-S级品'!$E$1:$AW$1=CG$1)*('冬被-S级品'!$E$2:$AW$10)),0)+IFERROR(SUMPRODUCT(('白止-S级品'!$A$2:$A$26=$B183)*('白止-S级品'!$D$1:$AV$1=CG$1)*('白止-S级品'!$D$2:$AV$26)),0)+IFERROR(SUMPRODUCT(('乐容-S级品'!$A$4:$A$32=$B183)*('乐容-S级品'!$L$3:$CA$3=CG$1)*('乐容-S级品'!$L$4:$CA$32)),0)</f>
      </c>
      <c r="CH183" s="280">
        <f>IFERROR(SUMPRODUCT(('控温被PRO-S级品'!$B$2:$B$10=$B183)*('控温被PRO-S级品'!$E$1:$BE$1=CH$1)*('控温被PRO-S级品'!$E$2:$BE$10)),0)+IFERROR(SUMPRODUCT(('冬被-S级品'!$B$2:$B$10=$B183)*('冬被-S级品'!$E$1:$AW$1=CH$1)*('冬被-S级品'!$E$2:$AW$10)),0)+IFERROR(SUMPRODUCT(('白止-S级品'!$A$2:$A$26=$B183)*('白止-S级品'!$D$1:$AV$1=CH$1)*('白止-S级品'!$D$2:$AV$26)),0)+IFERROR(SUMPRODUCT(('乐容-S级品'!$A$4:$A$32=$B183)*('乐容-S级品'!$L$3:$CA$3=CH$1)*('乐容-S级品'!$L$4:$CA$32)),0)</f>
      </c>
      <c r="CI183" s="280">
        <f>IFERROR(SUMPRODUCT(('控温被PRO-S级品'!$B$2:$B$10=$B183)*('控温被PRO-S级品'!$E$1:$BE$1=CI$1)*('控温被PRO-S级品'!$E$2:$BE$10)),0)+IFERROR(SUMPRODUCT(('冬被-S级品'!$B$2:$B$10=$B183)*('冬被-S级品'!$E$1:$AW$1=CI$1)*('冬被-S级品'!$E$2:$AW$10)),0)+IFERROR(SUMPRODUCT(('白止-S级品'!$A$2:$A$26=$B183)*('白止-S级品'!$D$1:$AV$1=CI$1)*('白止-S级品'!$D$2:$AV$26)),0)+IFERROR(SUMPRODUCT(('乐容-S级品'!$A$4:$A$32=$B183)*('乐容-S级品'!$L$3:$CA$3=CI$1)*('乐容-S级品'!$L$4:$CA$32)),0)</f>
      </c>
      <c r="CJ183" s="280">
        <f>IFERROR(SUMPRODUCT(('控温被PRO-S级品'!$B$2:$B$10=$B183)*('控温被PRO-S级品'!$E$1:$BE$1=CJ$1)*('控温被PRO-S级品'!$E$2:$BE$10)),0)+IFERROR(SUMPRODUCT(('冬被-S级品'!$B$2:$B$10=$B183)*('冬被-S级品'!$E$1:$AW$1=CJ$1)*('冬被-S级品'!$E$2:$AW$10)),0)+IFERROR(SUMPRODUCT(('白止-S级品'!$A$2:$A$26=$B183)*('白止-S级品'!$D$1:$AV$1=CJ$1)*('白止-S级品'!$D$2:$AV$26)),0)+IFERROR(SUMPRODUCT(('乐容-S级品'!$A$4:$A$32=$B183)*('乐容-S级品'!$L$3:$CA$3=CJ$1)*('乐容-S级品'!$L$4:$CA$32)),0)</f>
      </c>
      <c r="CK183" s="280">
        <f>IFERROR(SUMPRODUCT(('控温被PRO-S级品'!$B$2:$B$10=$B183)*('控温被PRO-S级品'!$E$1:$BE$1=CK$1)*('控温被PRO-S级品'!$E$2:$BE$10)),0)+IFERROR(SUMPRODUCT(('冬被-S级品'!$B$2:$B$10=$B183)*('冬被-S级品'!$E$1:$AW$1=CK$1)*('冬被-S级品'!$E$2:$AW$10)),0)+IFERROR(SUMPRODUCT(('白止-S级品'!$A$2:$A$26=$B183)*('白止-S级品'!$D$1:$AV$1=CK$1)*('白止-S级品'!$D$2:$AV$26)),0)+IFERROR(SUMPRODUCT(('乐容-S级品'!$A$4:$A$32=$B183)*('乐容-S级品'!$L$3:$CA$3=CK$1)*('乐容-S级品'!$L$4:$CA$32)),0)</f>
      </c>
      <c r="CL183" s="280">
        <f>IFERROR(SUMPRODUCT(('控温被PRO-S级品'!$B$2:$B$10=$B183)*('控温被PRO-S级品'!$E$1:$BE$1=CL$1)*('控温被PRO-S级品'!$E$2:$BE$10)),0)+IFERROR(SUMPRODUCT(('冬被-S级品'!$B$2:$B$10=$B183)*('冬被-S级品'!$E$1:$AW$1=CL$1)*('冬被-S级品'!$E$2:$AW$10)),0)+IFERROR(SUMPRODUCT(('白止-S级品'!$A$2:$A$26=$B183)*('白止-S级品'!$D$1:$AV$1=CL$1)*('白止-S级品'!$D$2:$AV$26)),0)+IFERROR(SUMPRODUCT(('乐容-S级品'!$A$4:$A$32=$B183)*('乐容-S级品'!$L$3:$CA$3=CL$1)*('乐容-S级品'!$L$4:$CA$32)),0)</f>
      </c>
      <c r="CM183" s="280">
        <f>IFERROR(SUMPRODUCT(('控温被PRO-S级品'!$B$2:$B$10=$B183)*('控温被PRO-S级品'!$E$1:$BE$1=CM$1)*('控温被PRO-S级品'!$E$2:$BE$10)),0)+IFERROR(SUMPRODUCT(('冬被-S级品'!$B$2:$B$10=$B183)*('冬被-S级品'!$E$1:$AW$1=CM$1)*('冬被-S级品'!$E$2:$AW$10)),0)+IFERROR(SUMPRODUCT(('白止-S级品'!$A$2:$A$26=$B183)*('白止-S级品'!$D$1:$AV$1=CM$1)*('白止-S级品'!$D$2:$AV$26)),0)+IFERROR(SUMPRODUCT(('乐容-S级品'!$A$4:$A$32=$B183)*('乐容-S级品'!$L$3:$CA$3=CM$1)*('乐容-S级品'!$L$4:$CA$32)),0)</f>
      </c>
      <c r="CN183" s="280">
        <f>IFERROR(SUMPRODUCT(('控温被PRO-S级品'!$B$2:$B$10=$B183)*('控温被PRO-S级品'!$E$1:$BE$1=CN$1)*('控温被PRO-S级品'!$E$2:$BE$10)),0)+IFERROR(SUMPRODUCT(('冬被-S级品'!$B$2:$B$10=$B183)*('冬被-S级品'!$E$1:$AW$1=CN$1)*('冬被-S级品'!$E$2:$AW$10)),0)+IFERROR(SUMPRODUCT(('白止-S级品'!$A$2:$A$26=$B183)*('白止-S级品'!$D$1:$AV$1=CN$1)*('白止-S级品'!$D$2:$AV$26)),0)+IFERROR(SUMPRODUCT(('乐容-S级品'!$A$4:$A$32=$B183)*('乐容-S级品'!$L$3:$CA$3=CN$1)*('乐容-S级品'!$L$4:$CA$32)),0)</f>
      </c>
      <c r="CO183" s="280">
        <f>IFERROR(SUMPRODUCT(('控温被PRO-S级品'!$B$2:$B$10=$B183)*('控温被PRO-S级品'!$E$1:$BE$1=CO$1)*('控温被PRO-S级品'!$E$2:$BE$10)),0)+IFERROR(SUMPRODUCT(('冬被-S级品'!$B$2:$B$10=$B183)*('冬被-S级品'!$E$1:$AW$1=CO$1)*('冬被-S级品'!$E$2:$AW$10)),0)+IFERROR(SUMPRODUCT(('白止-S级品'!$A$2:$A$26=$B183)*('白止-S级品'!$D$1:$AV$1=CO$1)*('白止-S级品'!$D$2:$AV$26)),0)+IFERROR(SUMPRODUCT(('乐容-S级品'!$A$4:$A$32=$B183)*('乐容-S级品'!$L$3:$CA$3=CO$1)*('乐容-S级品'!$L$4:$CA$32)),0)</f>
      </c>
      <c r="CP183" s="280">
        <f>IFERROR(SUMPRODUCT(('控温被PRO-S级品'!$B$2:$B$10=$B183)*('控温被PRO-S级品'!$E$1:$BE$1=CP$1)*('控温被PRO-S级品'!$E$2:$BE$10)),0)+IFERROR(SUMPRODUCT(('冬被-S级品'!$B$2:$B$10=$B183)*('冬被-S级品'!$E$1:$AW$1=CP$1)*('冬被-S级品'!$E$2:$AW$10)),0)+IFERROR(SUMPRODUCT(('白止-S级品'!$A$2:$A$26=$B183)*('白止-S级品'!$D$1:$AV$1=CP$1)*('白止-S级品'!$D$2:$AV$26)),0)+IFERROR(SUMPRODUCT(('乐容-S级品'!$A$4:$A$32=$B183)*('乐容-S级品'!$L$3:$CA$3=CP$1)*('乐容-S级品'!$L$4:$CA$32)),0)</f>
      </c>
      <c r="CQ183" s="280">
        <f>IFERROR(SUMPRODUCT(('控温被PRO-S级品'!$B$2:$B$10=$B183)*('控温被PRO-S级品'!$E$1:$BE$1=CQ$1)*('控温被PRO-S级品'!$E$2:$BE$10)),0)+IFERROR(SUMPRODUCT(('冬被-S级品'!$B$2:$B$10=$B183)*('冬被-S级品'!$E$1:$AW$1=CQ$1)*('冬被-S级品'!$E$2:$AW$10)),0)+IFERROR(SUMPRODUCT(('白止-S级品'!$A$2:$A$26=$B183)*('白止-S级品'!$D$1:$AV$1=CQ$1)*('白止-S级品'!$D$2:$AV$26)),0)+IFERROR(SUMPRODUCT(('乐容-S级品'!$A$4:$A$32=$B183)*('乐容-S级品'!$L$3:$CA$3=CQ$1)*('乐容-S级品'!$L$4:$CA$32)),0)</f>
      </c>
      <c r="CR183" s="280">
        <f>IFERROR(SUMPRODUCT(('控温被PRO-S级品'!$B$2:$B$10=$B183)*('控温被PRO-S级品'!$E$1:$BE$1=CR$1)*('控温被PRO-S级品'!$E$2:$BE$10)),0)+IFERROR(SUMPRODUCT(('冬被-S级品'!$B$2:$B$10=$B183)*('冬被-S级品'!$E$1:$AW$1=CR$1)*('冬被-S级品'!$E$2:$AW$10)),0)+IFERROR(SUMPRODUCT(('白止-S级品'!$A$2:$A$26=$B183)*('白止-S级品'!$D$1:$AV$1=CR$1)*('白止-S级品'!$D$2:$AV$26)),0)+IFERROR(SUMPRODUCT(('乐容-S级品'!$A$4:$A$32=$B183)*('乐容-S级品'!$L$3:$CA$3=CR$1)*('乐容-S级品'!$L$4:$CA$32)),0)</f>
      </c>
      <c r="CS183" s="280">
        <f>IFERROR(SUMPRODUCT(('控温被PRO-S级品'!$B$2:$B$10=$B183)*('控温被PRO-S级品'!$E$1:$BE$1=CS$1)*('控温被PRO-S级品'!$E$2:$BE$10)),0)+IFERROR(SUMPRODUCT(('冬被-S级品'!$B$2:$B$10=$B183)*('冬被-S级品'!$E$1:$AW$1=CS$1)*('冬被-S级品'!$E$2:$AW$10)),0)+IFERROR(SUMPRODUCT(('白止-S级品'!$A$2:$A$26=$B183)*('白止-S级品'!$D$1:$AV$1=CS$1)*('白止-S级品'!$D$2:$AV$26)),0)+IFERROR(SUMPRODUCT(('乐容-S级品'!$A$4:$A$32=$B183)*('乐容-S级品'!$L$3:$CA$3=CS$1)*('乐容-S级品'!$L$4:$CA$32)),0)</f>
      </c>
      <c r="CT183" s="280">
        <f>IFERROR(SUMPRODUCT(('控温被PRO-S级品'!$B$2:$B$10=$B183)*('控温被PRO-S级品'!$E$1:$BE$1=CT$1)*('控温被PRO-S级品'!$E$2:$BE$10)),0)+IFERROR(SUMPRODUCT(('冬被-S级品'!$B$2:$B$10=$B183)*('冬被-S级品'!$E$1:$AW$1=CT$1)*('冬被-S级品'!$E$2:$AW$10)),0)+IFERROR(SUMPRODUCT(('白止-S级品'!$A$2:$A$26=$B183)*('白止-S级品'!$D$1:$AV$1=CT$1)*('白止-S级品'!$D$2:$AV$26)),0)+IFERROR(SUMPRODUCT(('乐容-S级品'!$A$4:$A$32=$B183)*('乐容-S级品'!$L$3:$CA$3=CT$1)*('乐容-S级品'!$L$4:$CA$32)),0)</f>
      </c>
      <c r="CU183" s="280">
        <f>IFERROR(SUMPRODUCT(('控温被PRO-S级品'!$B$2:$B$10=$B183)*('控温被PRO-S级品'!$E$1:$BE$1=CU$1)*('控温被PRO-S级品'!$E$2:$BE$10)),0)+IFERROR(SUMPRODUCT(('冬被-S级品'!$B$2:$B$10=$B183)*('冬被-S级品'!$E$1:$AW$1=CU$1)*('冬被-S级品'!$E$2:$AW$10)),0)+IFERROR(SUMPRODUCT(('白止-S级品'!$A$2:$A$26=$B183)*('白止-S级品'!$D$1:$AV$1=CU$1)*('白止-S级品'!$D$2:$AV$26)),0)+IFERROR(SUMPRODUCT(('乐容-S级品'!$A$4:$A$32=$B183)*('乐容-S级品'!$L$3:$CA$3=CU$1)*('乐容-S级品'!$L$4:$CA$32)),0)</f>
      </c>
      <c r="CV183" s="280">
        <f>IFERROR(SUMPRODUCT(('控温被PRO-S级品'!$B$2:$B$10=$B183)*('控温被PRO-S级品'!$E$1:$BE$1=CV$1)*('控温被PRO-S级品'!$E$2:$BE$10)),0)+IFERROR(SUMPRODUCT(('冬被-S级品'!$B$2:$B$10=$B183)*('冬被-S级品'!$E$1:$AW$1=CV$1)*('冬被-S级品'!$E$2:$AW$10)),0)+IFERROR(SUMPRODUCT(('白止-S级品'!$A$2:$A$26=$B183)*('白止-S级品'!$D$1:$AV$1=CV$1)*('白止-S级品'!$D$2:$AV$26)),0)+IFERROR(SUMPRODUCT(('乐容-S级品'!$A$4:$A$32=$B183)*('乐容-S级品'!$L$3:$CA$3=CV$1)*('乐容-S级品'!$L$4:$CA$32)),0)</f>
      </c>
      <c r="CW183" s="280">
        <f>IFERROR(SUMPRODUCT(('控温被PRO-S级品'!$B$2:$B$10=$B183)*('控温被PRO-S级品'!$E$1:$BE$1=CW$1)*('控温被PRO-S级品'!$E$2:$BE$10)),0)+IFERROR(SUMPRODUCT(('冬被-S级品'!$B$2:$B$10=$B183)*('冬被-S级品'!$E$1:$AW$1=CW$1)*('冬被-S级品'!$E$2:$AW$10)),0)+IFERROR(SUMPRODUCT(('白止-S级品'!$A$2:$A$26=$B183)*('白止-S级品'!$D$1:$AV$1=CW$1)*('白止-S级品'!$D$2:$AV$26)),0)+IFERROR(SUMPRODUCT(('乐容-S级品'!$A$4:$A$32=$B183)*('乐容-S级品'!$L$3:$CA$3=CW$1)*('乐容-S级品'!$L$4:$CA$32)),0)</f>
      </c>
      <c r="CX183" s="280">
        <f>IFERROR(SUMPRODUCT(('控温被PRO-S级品'!$B$2:$B$10=$B183)*('控温被PRO-S级品'!$E$1:$BE$1=CX$1)*('控温被PRO-S级品'!$E$2:$BE$10)),0)+IFERROR(SUMPRODUCT(('冬被-S级品'!$B$2:$B$10=$B183)*('冬被-S级品'!$E$1:$AW$1=CX$1)*('冬被-S级品'!$E$2:$AW$10)),0)+IFERROR(SUMPRODUCT(('白止-S级品'!$A$2:$A$26=$B183)*('白止-S级品'!$D$1:$AV$1=CX$1)*('白止-S级品'!$D$2:$AV$26)),0)+IFERROR(SUMPRODUCT(('乐容-S级品'!$A$4:$A$32=$B183)*('乐容-S级品'!$L$3:$CA$3=CX$1)*('乐容-S级品'!$L$4:$CA$32)),0)</f>
      </c>
      <c r="CY183" s="280">
        <f>IFERROR(SUMPRODUCT(('控温被PRO-S级品'!$B$2:$B$10=$B183)*('控温被PRO-S级品'!$E$1:$BE$1=CY$1)*('控温被PRO-S级品'!$E$2:$BE$10)),0)+IFERROR(SUMPRODUCT(('冬被-S级品'!$B$2:$B$10=$B183)*('冬被-S级品'!$E$1:$AW$1=CY$1)*('冬被-S级品'!$E$2:$AW$10)),0)+IFERROR(SUMPRODUCT(('白止-S级品'!$A$2:$A$26=$B183)*('白止-S级品'!$D$1:$AV$1=CY$1)*('白止-S级品'!$D$2:$AV$26)),0)+IFERROR(SUMPRODUCT(('乐容-S级品'!$A$4:$A$32=$B183)*('乐容-S级品'!$L$3:$CA$3=CY$1)*('乐容-S级品'!$L$4:$CA$32)),0)</f>
      </c>
      <c r="CZ183" s="280">
        <f>IFERROR(SUMPRODUCT(('控温被PRO-S级品'!$B$2:$B$10=$B183)*('控温被PRO-S级品'!$E$1:$BE$1=CZ$1)*('控温被PRO-S级品'!$E$2:$BE$10)),0)+IFERROR(SUMPRODUCT(('冬被-S级品'!$B$2:$B$10=$B183)*('冬被-S级品'!$E$1:$AW$1=CZ$1)*('冬被-S级品'!$E$2:$AW$10)),0)+IFERROR(SUMPRODUCT(('白止-S级品'!$A$2:$A$26=$B183)*('白止-S级品'!$D$1:$AV$1=CZ$1)*('白止-S级品'!$D$2:$AV$26)),0)+IFERROR(SUMPRODUCT(('乐容-S级品'!$A$4:$A$32=$B183)*('乐容-S级品'!$L$3:$CA$3=CZ$1)*('乐容-S级品'!$L$4:$CA$32)),0)</f>
      </c>
      <c r="DA183" s="280">
        <f>IFERROR(SUMPRODUCT(('控温被PRO-S级品'!$B$2:$B$10=$B183)*('控温被PRO-S级品'!$E$1:$BE$1=DA$1)*('控温被PRO-S级品'!$E$2:$BE$10)),0)+IFERROR(SUMPRODUCT(('冬被-S级品'!$B$2:$B$10=$B183)*('冬被-S级品'!$E$1:$AW$1=DA$1)*('冬被-S级品'!$E$2:$AW$10)),0)+IFERROR(SUMPRODUCT(('白止-S级品'!$A$2:$A$26=$B183)*('白止-S级品'!$D$1:$AV$1=DA$1)*('白止-S级品'!$D$2:$AV$26)),0)+IFERROR(SUMPRODUCT(('乐容-S级品'!$A$4:$A$32=$B183)*('乐容-S级品'!$L$3:$CA$3=DA$1)*('乐容-S级品'!$L$4:$CA$32)),0)</f>
      </c>
      <c r="DB183" s="280">
        <f>IFERROR(SUMPRODUCT(('控温被PRO-S级品'!$B$2:$B$10=$B183)*('控温被PRO-S级品'!$E$1:$BE$1=DB$1)*('控温被PRO-S级品'!$E$2:$BE$10)),0)+IFERROR(SUMPRODUCT(('冬被-S级品'!$B$2:$B$10=$B183)*('冬被-S级品'!$E$1:$AW$1=DB$1)*('冬被-S级品'!$E$2:$AW$10)),0)+IFERROR(SUMPRODUCT(('白止-S级品'!$A$2:$A$26=$B183)*('白止-S级品'!$D$1:$AV$1=DB$1)*('白止-S级品'!$D$2:$AV$26)),0)+IFERROR(SUMPRODUCT(('乐容-S级品'!$A$4:$A$32=$B183)*('乐容-S级品'!$L$3:$CA$3=DB$1)*('乐容-S级品'!$L$4:$CA$32)),0)</f>
      </c>
      <c r="DC183" s="280">
        <f>IFERROR(SUMPRODUCT(('控温被PRO-S级品'!$B$2:$B$10=$B183)*('控温被PRO-S级品'!$E$1:$BE$1=DC$1)*('控温被PRO-S级品'!$E$2:$BE$10)),0)+IFERROR(SUMPRODUCT(('冬被-S级品'!$B$2:$B$10=$B183)*('冬被-S级品'!$E$1:$AW$1=DC$1)*('冬被-S级品'!$E$2:$AW$10)),0)+IFERROR(SUMPRODUCT(('白止-S级品'!$A$2:$A$26=$B183)*('白止-S级品'!$D$1:$AV$1=DC$1)*('白止-S级品'!$D$2:$AV$26)),0)+IFERROR(SUMPRODUCT(('乐容-S级品'!$A$4:$A$32=$B183)*('乐容-S级品'!$L$3:$CA$3=DC$1)*('乐容-S级品'!$L$4:$CA$32)),0)</f>
      </c>
      <c r="DD183" s="280">
        <f>IFERROR(SUMPRODUCT(('控温被PRO-S级品'!$B$2:$B$10=$B183)*('控温被PRO-S级品'!$E$1:$BE$1=DD$1)*('控温被PRO-S级品'!$E$2:$BE$10)),0)+IFERROR(SUMPRODUCT(('冬被-S级品'!$B$2:$B$10=$B183)*('冬被-S级品'!$E$1:$AW$1=DD$1)*('冬被-S级品'!$E$2:$AW$10)),0)+IFERROR(SUMPRODUCT(('白止-S级品'!$A$2:$A$26=$B183)*('白止-S级品'!$D$1:$AV$1=DD$1)*('白止-S级品'!$D$2:$AV$26)),0)+IFERROR(SUMPRODUCT(('乐容-S级品'!$A$4:$A$32=$B183)*('乐容-S级品'!$L$3:$CA$3=DD$1)*('乐容-S级品'!$L$4:$CA$32)),0)</f>
      </c>
      <c r="DE183" s="280">
        <f>IFERROR(SUMPRODUCT(('控温被PRO-S级品'!$B$2:$B$10=$B183)*('控温被PRO-S级品'!$E$1:$BE$1=DE$1)*('控温被PRO-S级品'!$E$2:$BE$10)),0)+IFERROR(SUMPRODUCT(('冬被-S级品'!$B$2:$B$10=$B183)*('冬被-S级品'!$E$1:$AW$1=DE$1)*('冬被-S级品'!$E$2:$AW$10)),0)+IFERROR(SUMPRODUCT(('白止-S级品'!$A$2:$A$26=$B183)*('白止-S级品'!$D$1:$AV$1=DE$1)*('白止-S级品'!$D$2:$AV$26)),0)+IFERROR(SUMPRODUCT(('乐容-S级品'!$A$4:$A$32=$B183)*('乐容-S级品'!$L$3:$CA$3=DE$1)*('乐容-S级品'!$L$4:$CA$32)),0)</f>
      </c>
      <c r="DF183" s="280">
        <f>IFERROR(SUMPRODUCT(('控温被PRO-S级品'!$B$2:$B$10=$B183)*('控温被PRO-S级品'!$E$1:$BE$1=DF$1)*('控温被PRO-S级品'!$E$2:$BE$10)),0)+IFERROR(SUMPRODUCT(('冬被-S级品'!$B$2:$B$10=$B183)*('冬被-S级品'!$E$1:$AW$1=DF$1)*('冬被-S级品'!$E$2:$AW$10)),0)+IFERROR(SUMPRODUCT(('白止-S级品'!$A$2:$A$26=$B183)*('白止-S级品'!$D$1:$AV$1=DF$1)*('白止-S级品'!$D$2:$AV$26)),0)+IFERROR(SUMPRODUCT(('乐容-S级品'!$A$4:$A$32=$B183)*('乐容-S级品'!$L$3:$CA$3=DF$1)*('乐容-S级品'!$L$4:$CA$32)),0)</f>
      </c>
      <c r="DG183" s="280">
        <f>IFERROR(SUMPRODUCT(('控温被PRO-S级品'!$B$2:$B$10=$B183)*('控温被PRO-S级品'!$E$1:$BE$1=DG$1)*('控温被PRO-S级品'!$E$2:$BE$10)),0)+IFERROR(SUMPRODUCT(('冬被-S级品'!$B$2:$B$10=$B183)*('冬被-S级品'!$E$1:$AW$1=DG$1)*('冬被-S级品'!$E$2:$AW$10)),0)+IFERROR(SUMPRODUCT(('白止-S级品'!$A$2:$A$26=$B183)*('白止-S级品'!$D$1:$AV$1=DG$1)*('白止-S级品'!$D$2:$AV$26)),0)+IFERROR(SUMPRODUCT(('乐容-S级品'!$A$4:$A$32=$B183)*('乐容-S级品'!$L$3:$CA$3=DG$1)*('乐容-S级品'!$L$4:$CA$32)),0)</f>
      </c>
      <c r="DH183" s="280">
        <f>IFERROR(SUMPRODUCT(('控温被PRO-S级品'!$B$2:$B$10=$B183)*('控温被PRO-S级品'!$E$1:$BE$1=DH$1)*('控温被PRO-S级品'!$E$2:$BE$10)),0)+IFERROR(SUMPRODUCT(('冬被-S级品'!$B$2:$B$10=$B183)*('冬被-S级品'!$E$1:$AW$1=DH$1)*('冬被-S级品'!$E$2:$AW$10)),0)+IFERROR(SUMPRODUCT(('白止-S级品'!$A$2:$A$26=$B183)*('白止-S级品'!$D$1:$AV$1=DH$1)*('白止-S级品'!$D$2:$AV$26)),0)+IFERROR(SUMPRODUCT(('乐容-S级品'!$A$4:$A$32=$B183)*('乐容-S级品'!$L$3:$CA$3=DH$1)*('乐容-S级品'!$L$4:$CA$32)),0)</f>
      </c>
      <c r="DI183" s="280">
        <f>IFERROR(SUMPRODUCT(('控温被PRO-S级品'!$B$2:$B$10=$B183)*('控温被PRO-S级品'!$E$1:$BE$1=DI$1)*('控温被PRO-S级品'!$E$2:$BE$10)),0)+IFERROR(SUMPRODUCT(('冬被-S级品'!$B$2:$B$10=$B183)*('冬被-S级品'!$E$1:$AW$1=DI$1)*('冬被-S级品'!$E$2:$AW$10)),0)+IFERROR(SUMPRODUCT(('白止-S级品'!$A$2:$A$26=$B183)*('白止-S级品'!$D$1:$AV$1=DI$1)*('白止-S级品'!$D$2:$AV$26)),0)+IFERROR(SUMPRODUCT(('乐容-S级品'!$A$4:$A$32=$B183)*('乐容-S级品'!$L$3:$CA$3=DI$1)*('乐容-S级品'!$L$4:$CA$32)),0)</f>
      </c>
      <c r="DJ183" s="280">
        <f>IFERROR(SUMPRODUCT(('控温被PRO-S级品'!$B$2:$B$10=$B183)*('控温被PRO-S级品'!$E$1:$BE$1=DJ$1)*('控温被PRO-S级品'!$E$2:$BE$10)),0)+IFERROR(SUMPRODUCT(('冬被-S级品'!$B$2:$B$10=$B183)*('冬被-S级品'!$E$1:$AW$1=DJ$1)*('冬被-S级品'!$E$2:$AW$10)),0)+IFERROR(SUMPRODUCT(('白止-S级品'!$A$2:$A$26=$B183)*('白止-S级品'!$D$1:$AV$1=DJ$1)*('白止-S级品'!$D$2:$AV$26)),0)+IFERROR(SUMPRODUCT(('乐容-S级品'!$A$4:$A$32=$B183)*('乐容-S级品'!$L$3:$CA$3=DJ$1)*('乐容-S级品'!$L$4:$CA$32)),0)</f>
      </c>
      <c r="DK183" s="280"/>
      <c r="DL183" s="280"/>
      <c r="DM183" s="280"/>
      <c r="DN183" s="280"/>
      <c r="DO183" s="280"/>
      <c r="DP183" s="280"/>
      <c r="DQ183" s="280"/>
      <c r="DR183" s="280"/>
      <c r="DS183" s="280"/>
      <c r="DT183" s="280"/>
      <c r="DU183" s="280"/>
      <c r="DV183" s="280"/>
      <c r="DW183" s="280">
        <f>VLOOKUP(B183,'系统编码规格'!A:C,3,FALSE)</f>
      </c>
      <c r="DX183" s="280"/>
      <c r="DY183" s="280"/>
      <c r="DZ183" s="280"/>
      <c r="EA183" s="280"/>
      <c r="EB183" s="280"/>
      <c r="EC183" s="280"/>
      <c r="ED183" s="280"/>
      <c r="EE183" s="280"/>
      <c r="EF183" s="280"/>
      <c r="EG183" s="280"/>
      <c r="EH183" s="280"/>
      <c r="EI183" s="280"/>
      <c r="EJ183" s="280"/>
      <c r="EK183" s="280"/>
      <c r="EL183" s="280"/>
      <c r="EM183" s="280"/>
      <c r="EN183" s="280"/>
      <c r="EO183" s="280"/>
      <c r="EP183" s="280"/>
      <c r="EQ183" s="280"/>
      <c r="ER183" s="280"/>
      <c r="ES183" s="280"/>
      <c r="ET183" s="280"/>
      <c r="EU183" s="280"/>
      <c r="EV183" s="280"/>
      <c r="EW183" s="280"/>
      <c r="EX183" s="280"/>
      <c r="EY183" s="280"/>
      <c r="EZ183" s="280"/>
      <c r="FA183" s="280"/>
      <c r="FB183" s="280"/>
      <c r="FC183" s="280"/>
      <c r="FD183" s="280"/>
      <c r="FE183" s="280"/>
      <c r="FF183" s="280"/>
      <c r="FG183" s="280"/>
      <c r="FH183" s="280"/>
      <c r="FI183" s="280"/>
      <c r="FJ183" s="280"/>
      <c r="FK183" s="280"/>
      <c r="FL183" s="280"/>
      <c r="FM183" s="280"/>
      <c r="FN183" s="280"/>
      <c r="FO183" s="280"/>
      <c r="FP183" s="280"/>
      <c r="FQ183" s="280"/>
      <c r="FR183" s="280"/>
      <c r="FS183" s="280"/>
      <c r="FT183" s="280"/>
      <c r="FU183" s="280"/>
      <c r="FV183" s="280"/>
      <c r="FW183" s="280"/>
      <c r="FX183" s="280"/>
      <c r="FY183" s="280"/>
      <c r="FZ183" s="280"/>
      <c r="GA183" s="280"/>
      <c r="GB183" s="280"/>
      <c r="GC183" s="280"/>
      <c r="GD183" s="280"/>
      <c r="GE183" s="280"/>
      <c r="GF183" s="280"/>
      <c r="GG183" s="280"/>
      <c r="GH183" s="280"/>
      <c r="GI183" s="280"/>
      <c r="GJ183" s="280"/>
      <c r="GK183" s="280"/>
      <c r="GL183" s="280"/>
      <c r="GM183" s="280"/>
      <c r="GN183" s="280"/>
      <c r="GO183" s="280"/>
      <c r="GP183" s="280"/>
      <c r="GQ183" s="280"/>
      <c r="GR183" s="280"/>
      <c r="GS183" s="280"/>
      <c r="GT183" s="280"/>
      <c r="GU183" s="280"/>
      <c r="GV183" s="280"/>
    </row>
    <row r="184">
      <c r="A184" s="309" t="str">
        <v>白止</v>
      </c>
      <c r="B184" s="310" t="str">
        <v>12800031000123148</v>
      </c>
      <c r="C184" s="309" t="str">
        <v>亚朵星球 小姜茶系列 素绒云绵浴巾</v>
      </c>
      <c r="D184" s="309" t="str">
        <v>薄荷姜茶 -80*160cm</v>
      </c>
      <c r="E184">
        <f>SUM(F184:GX184)</f>
      </c>
      <c r="F184" s="280">
        <f>IFERROR(SUMPRODUCT(('控温被PRO-S级品'!$B$2:$B$10=$B184)*('控温被PRO-S级品'!$E$1:$BE$1=F$1)*('控温被PRO-S级品'!$E$2:$BE$10)),0)+IFERROR(SUMPRODUCT(('冬被-S级品'!$B$2:$B$10=$B184)*('冬被-S级品'!$E$1:$AW$1=F$1)*('冬被-S级品'!$E$2:$AW$10)),0)+IFERROR(SUMPRODUCT(('白止-S级品'!$A$2:$A$26=$B184)*('白止-S级品'!$D$1:$AV$1=F$1)*('白止-S级品'!$D$2:$AV$26)),0)+IFERROR(SUMPRODUCT(('乐容-S级品'!$A$4:$A$32=$B184)*('乐容-S级品'!$L$3:$CA$3=F$1)*('乐容-S级品'!$L$4:$CA$32)),0)</f>
      </c>
      <c r="G184" s="280">
        <f>IFERROR(SUMPRODUCT(('控温被PRO-S级品'!$B$2:$B$10=$B184)*('控温被PRO-S级品'!$E$1:$BE$1=G$1)*('控温被PRO-S级品'!$E$2:$BE$10)),0)+IFERROR(SUMPRODUCT(('冬被-S级品'!$B$2:$B$10=$B184)*('冬被-S级品'!$E$1:$AW$1=G$1)*('冬被-S级品'!$E$2:$AW$10)),0)+IFERROR(SUMPRODUCT(('白止-S级品'!$A$2:$A$26=$B184)*('白止-S级品'!$D$1:$AV$1=G$1)*('白止-S级品'!$D$2:$AV$26)),0)+IFERROR(SUMPRODUCT(('乐容-S级品'!$A$4:$A$32=$B184)*('乐容-S级品'!$L$3:$CA$3=G$1)*('乐容-S级品'!$L$4:$CA$32)),0)</f>
      </c>
      <c r="H184" s="280">
        <f>IFERROR(SUMPRODUCT(('控温被PRO-S级品'!$B$2:$B$10=$B184)*('控温被PRO-S级品'!$E$1:$BE$1=H$1)*('控温被PRO-S级品'!$E$2:$BE$10)),0)+IFERROR(SUMPRODUCT(('冬被-S级品'!$B$2:$B$10=$B184)*('冬被-S级品'!$E$1:$AW$1=H$1)*('冬被-S级品'!$E$2:$AW$10)),0)+IFERROR(SUMPRODUCT(('白止-S级品'!$A$2:$A$26=$B184)*('白止-S级品'!$D$1:$AV$1=H$1)*('白止-S级品'!$D$2:$AV$26)),0)+IFERROR(SUMPRODUCT(('乐容-S级品'!$A$4:$A$32=$B184)*('乐容-S级品'!$L$3:$CA$3=H$1)*('乐容-S级品'!$L$4:$CA$32)),0)</f>
      </c>
      <c r="I184" s="280">
        <f>IFERROR(SUMPRODUCT(('控温被PRO-S级品'!$B$2:$B$10=$B184)*('控温被PRO-S级品'!$E$1:$BE$1=I$1)*('控温被PRO-S级品'!$E$2:$BE$10)),0)+IFERROR(SUMPRODUCT(('冬被-S级品'!$B$2:$B$10=$B184)*('冬被-S级品'!$E$1:$AW$1=I$1)*('冬被-S级品'!$E$2:$AW$10)),0)+IFERROR(SUMPRODUCT(('白止-S级品'!$A$2:$A$26=$B184)*('白止-S级品'!$D$1:$AV$1=I$1)*('白止-S级品'!$D$2:$AV$26)),0)+IFERROR(SUMPRODUCT(('乐容-S级品'!$A$4:$A$32=$B184)*('乐容-S级品'!$L$3:$CA$3=I$1)*('乐容-S级品'!$L$4:$CA$32)),0)</f>
      </c>
      <c r="J184" s="280">
        <f>IFERROR(SUMPRODUCT(('控温被PRO-S级品'!$B$2:$B$10=$B184)*('控温被PRO-S级品'!$E$1:$BE$1=J$1)*('控温被PRO-S级品'!$E$2:$BE$10)),0)+IFERROR(SUMPRODUCT(('冬被-S级品'!$B$2:$B$10=$B184)*('冬被-S级品'!$E$1:$AW$1=J$1)*('冬被-S级品'!$E$2:$AW$10)),0)+IFERROR(SUMPRODUCT(('白止-S级品'!$A$2:$A$26=$B184)*('白止-S级品'!$D$1:$AV$1=J$1)*('白止-S级品'!$D$2:$AV$26)),0)+IFERROR(SUMPRODUCT(('乐容-S级品'!$A$4:$A$32=$B184)*('乐容-S级品'!$L$3:$CA$3=J$1)*('乐容-S级品'!$L$4:$CA$32)),0)</f>
      </c>
      <c r="K184" s="280">
        <f>IFERROR(SUMPRODUCT(('控温被PRO-S级品'!$B$2:$B$10=$B184)*('控温被PRO-S级品'!$E$1:$BE$1=K$1)*('控温被PRO-S级品'!$E$2:$BE$10)),0)+IFERROR(SUMPRODUCT(('冬被-S级品'!$B$2:$B$10=$B184)*('冬被-S级品'!$E$1:$AW$1=K$1)*('冬被-S级品'!$E$2:$AW$10)),0)+IFERROR(SUMPRODUCT(('白止-S级品'!$A$2:$A$26=$B184)*('白止-S级品'!$D$1:$AV$1=K$1)*('白止-S级品'!$D$2:$AV$26)),0)+IFERROR(SUMPRODUCT(('乐容-S级品'!$A$4:$A$32=$B184)*('乐容-S级品'!$L$3:$CA$3=K$1)*('乐容-S级品'!$L$4:$CA$32)),0)</f>
      </c>
      <c r="L184" s="280">
        <f>IFERROR(SUMPRODUCT(('控温被PRO-S级品'!$B$2:$B$10=$B184)*('控温被PRO-S级品'!$E$1:$BE$1=L$1)*('控温被PRO-S级品'!$E$2:$BE$10)),0)+IFERROR(SUMPRODUCT(('冬被-S级品'!$B$2:$B$10=$B184)*('冬被-S级品'!$E$1:$AW$1=L$1)*('冬被-S级品'!$E$2:$AW$10)),0)+IFERROR(SUMPRODUCT(('白止-S级品'!$A$2:$A$26=$B184)*('白止-S级品'!$D$1:$AV$1=L$1)*('白止-S级品'!$D$2:$AV$26)),0)+IFERROR(SUMPRODUCT(('乐容-S级品'!$A$4:$A$32=$B184)*('乐容-S级品'!$L$3:$CA$3=L$1)*('乐容-S级品'!$L$4:$CA$32)),0)</f>
      </c>
      <c r="M184" s="280">
        <f>IFERROR(SUMPRODUCT(('控温被PRO-S级品'!$B$2:$B$10=$B184)*('控温被PRO-S级品'!$E$1:$BE$1=M$1)*('控温被PRO-S级品'!$E$2:$BE$10)),0)+IFERROR(SUMPRODUCT(('冬被-S级品'!$B$2:$B$10=$B184)*('冬被-S级品'!$E$1:$AW$1=M$1)*('冬被-S级品'!$E$2:$AW$10)),0)+IFERROR(SUMPRODUCT(('白止-S级品'!$A$2:$A$26=$B184)*('白止-S级品'!$D$1:$AV$1=M$1)*('白止-S级品'!$D$2:$AV$26)),0)+IFERROR(SUMPRODUCT(('乐容-S级品'!$A$4:$A$32=$B184)*('乐容-S级品'!$L$3:$CA$3=M$1)*('乐容-S级品'!$L$4:$CA$32)),0)</f>
      </c>
      <c r="N184" s="280">
        <f>IFERROR(SUMPRODUCT(('控温被PRO-S级品'!$B$2:$B$10=$B184)*('控温被PRO-S级品'!$E$1:$BE$1=N$1)*('控温被PRO-S级品'!$E$2:$BE$10)),0)+IFERROR(SUMPRODUCT(('冬被-S级品'!$B$2:$B$10=$B184)*('冬被-S级品'!$E$1:$AW$1=N$1)*('冬被-S级品'!$E$2:$AW$10)),0)+IFERROR(SUMPRODUCT(('白止-S级品'!$A$2:$A$26=$B184)*('白止-S级品'!$D$1:$AV$1=N$1)*('白止-S级品'!$D$2:$AV$26)),0)+IFERROR(SUMPRODUCT(('乐容-S级品'!$A$4:$A$32=$B184)*('乐容-S级品'!$L$3:$CA$3=N$1)*('乐容-S级品'!$L$4:$CA$32)),0)</f>
      </c>
      <c r="O184" s="280">
        <f>IFERROR(SUMPRODUCT(('控温被PRO-S级品'!$B$2:$B$10=$B184)*('控温被PRO-S级品'!$E$1:$BE$1=O$1)*('控温被PRO-S级品'!$E$2:$BE$10)),0)+IFERROR(SUMPRODUCT(('冬被-S级品'!$B$2:$B$10=$B184)*('冬被-S级品'!$E$1:$AW$1=O$1)*('冬被-S级品'!$E$2:$AW$10)),0)+IFERROR(SUMPRODUCT(('白止-S级品'!$A$2:$A$26=$B184)*('白止-S级品'!$D$1:$AV$1=O$1)*('白止-S级品'!$D$2:$AV$26)),0)+IFERROR(SUMPRODUCT(('乐容-S级品'!$A$4:$A$32=$B184)*('乐容-S级品'!$L$3:$CA$3=O$1)*('乐容-S级品'!$L$4:$CA$32)),0)</f>
      </c>
      <c r="P184" s="280">
        <f>IFERROR(SUMPRODUCT(('控温被PRO-S级品'!$B$2:$B$10=$B184)*('控温被PRO-S级品'!$E$1:$BE$1=P$1)*('控温被PRO-S级品'!$E$2:$BE$10)),0)+IFERROR(SUMPRODUCT(('冬被-S级品'!$B$2:$B$10=$B184)*('冬被-S级品'!$E$1:$AW$1=P$1)*('冬被-S级品'!$E$2:$AW$10)),0)+IFERROR(SUMPRODUCT(('白止-S级品'!$A$2:$A$26=$B184)*('白止-S级品'!$D$1:$AV$1=P$1)*('白止-S级品'!$D$2:$AV$26)),0)+IFERROR(SUMPRODUCT(('乐容-S级品'!$A$4:$A$32=$B184)*('乐容-S级品'!$L$3:$CA$3=P$1)*('乐容-S级品'!$L$4:$CA$32)),0)</f>
      </c>
      <c r="Q184" s="280">
        <f>IFERROR(SUMPRODUCT(('控温被PRO-S级品'!$B$2:$B$10=$B184)*('控温被PRO-S级品'!$E$1:$BE$1=Q$1)*('控温被PRO-S级品'!$E$2:$BE$10)),0)+IFERROR(SUMPRODUCT(('冬被-S级品'!$B$2:$B$10=$B184)*('冬被-S级品'!$E$1:$AW$1=Q$1)*('冬被-S级品'!$E$2:$AW$10)),0)+IFERROR(SUMPRODUCT(('白止-S级品'!$A$2:$A$26=$B184)*('白止-S级品'!$D$1:$AV$1=Q$1)*('白止-S级品'!$D$2:$AV$26)),0)+IFERROR(SUMPRODUCT(('乐容-S级品'!$A$4:$A$32=$B184)*('乐容-S级品'!$L$3:$CA$3=Q$1)*('乐容-S级品'!$L$4:$CA$32)),0)</f>
      </c>
      <c r="R184" s="280">
        <f>IFERROR(SUMPRODUCT(('控温被PRO-S级品'!$B$2:$B$10=$B184)*('控温被PRO-S级品'!$E$1:$BE$1=R$1)*('控温被PRO-S级品'!$E$2:$BE$10)),0)+IFERROR(SUMPRODUCT(('冬被-S级品'!$B$2:$B$10=$B184)*('冬被-S级品'!$E$1:$AW$1=R$1)*('冬被-S级品'!$E$2:$AW$10)),0)+IFERROR(SUMPRODUCT(('白止-S级品'!$A$2:$A$26=$B184)*('白止-S级品'!$D$1:$AV$1=R$1)*('白止-S级品'!$D$2:$AV$26)),0)+IFERROR(SUMPRODUCT(('乐容-S级品'!$A$4:$A$32=$B184)*('乐容-S级品'!$L$3:$CA$3=R$1)*('乐容-S级品'!$L$4:$CA$32)),0)</f>
      </c>
      <c r="S184" s="280">
        <f>IFERROR(SUMPRODUCT(('控温被PRO-S级品'!$B$2:$B$10=$B184)*('控温被PRO-S级品'!$E$1:$BE$1=S$1)*('控温被PRO-S级品'!$E$2:$BE$10)),0)+IFERROR(SUMPRODUCT(('冬被-S级品'!$B$2:$B$10=$B184)*('冬被-S级品'!$E$1:$AW$1=S$1)*('冬被-S级品'!$E$2:$AW$10)),0)+IFERROR(SUMPRODUCT(('白止-S级品'!$A$2:$A$26=$B184)*('白止-S级品'!$D$1:$AV$1=S$1)*('白止-S级品'!$D$2:$AV$26)),0)+IFERROR(SUMPRODUCT(('乐容-S级品'!$A$4:$A$32=$B184)*('乐容-S级品'!$L$3:$CA$3=S$1)*('乐容-S级品'!$L$4:$CA$32)),0)</f>
      </c>
      <c r="T184" s="280">
        <f>IFERROR(SUMPRODUCT(('控温被PRO-S级品'!$B$2:$B$10=$B184)*('控温被PRO-S级品'!$E$1:$BE$1=T$1)*('控温被PRO-S级品'!$E$2:$BE$10)),0)+IFERROR(SUMPRODUCT(('冬被-S级品'!$B$2:$B$10=$B184)*('冬被-S级品'!$E$1:$AW$1=T$1)*('冬被-S级品'!$E$2:$AW$10)),0)+IFERROR(SUMPRODUCT(('白止-S级品'!$A$2:$A$26=$B184)*('白止-S级品'!$D$1:$AV$1=T$1)*('白止-S级品'!$D$2:$AV$26)),0)+IFERROR(SUMPRODUCT(('乐容-S级品'!$A$4:$A$32=$B184)*('乐容-S级品'!$L$3:$CA$3=T$1)*('乐容-S级品'!$L$4:$CA$32)),0)</f>
      </c>
      <c r="U184" s="280">
        <f>IFERROR(SUMPRODUCT(('控温被PRO-S级品'!$B$2:$B$10=$B184)*('控温被PRO-S级品'!$E$1:$BE$1=U$1)*('控温被PRO-S级品'!$E$2:$BE$10)),0)+IFERROR(SUMPRODUCT(('冬被-S级品'!$B$2:$B$10=$B184)*('冬被-S级品'!$E$1:$AW$1=U$1)*('冬被-S级品'!$E$2:$AW$10)),0)+IFERROR(SUMPRODUCT(('白止-S级品'!$A$2:$A$26=$B184)*('白止-S级品'!$D$1:$AV$1=U$1)*('白止-S级品'!$D$2:$AV$26)),0)+IFERROR(SUMPRODUCT(('乐容-S级品'!$A$4:$A$32=$B184)*('乐容-S级品'!$L$3:$CA$3=U$1)*('乐容-S级品'!$L$4:$CA$32)),0)</f>
      </c>
      <c r="V184" s="280">
        <f>IFERROR(SUMPRODUCT(('控温被PRO-S级品'!$B$2:$B$10=$B184)*('控温被PRO-S级品'!$E$1:$BE$1=V$1)*('控温被PRO-S级品'!$E$2:$BE$10)),0)+IFERROR(SUMPRODUCT(('冬被-S级品'!$B$2:$B$10=$B184)*('冬被-S级品'!$E$1:$AW$1=V$1)*('冬被-S级品'!$E$2:$AW$10)),0)+IFERROR(SUMPRODUCT(('白止-S级品'!$A$2:$A$26=$B184)*('白止-S级品'!$D$1:$AV$1=V$1)*('白止-S级品'!$D$2:$AV$26)),0)+IFERROR(SUMPRODUCT(('乐容-S级品'!$A$4:$A$32=$B184)*('乐容-S级品'!$L$3:$CA$3=V$1)*('乐容-S级品'!$L$4:$CA$32)),0)</f>
      </c>
      <c r="W184" s="280">
        <f>IFERROR(SUMPRODUCT(('控温被PRO-S级品'!$B$2:$B$10=$B184)*('控温被PRO-S级品'!$E$1:$BE$1=W$1)*('控温被PRO-S级品'!$E$2:$BE$10)),0)+IFERROR(SUMPRODUCT(('冬被-S级品'!$B$2:$B$10=$B184)*('冬被-S级品'!$E$1:$AW$1=W$1)*('冬被-S级品'!$E$2:$AW$10)),0)+IFERROR(SUMPRODUCT(('白止-S级品'!$A$2:$A$26=$B184)*('白止-S级品'!$D$1:$AV$1=W$1)*('白止-S级品'!$D$2:$AV$26)),0)+IFERROR(SUMPRODUCT(('乐容-S级品'!$A$4:$A$32=$B184)*('乐容-S级品'!$L$3:$CA$3=W$1)*('乐容-S级品'!$L$4:$CA$32)),0)</f>
      </c>
      <c r="X184" s="280">
        <f>IFERROR(SUMPRODUCT(('控温被PRO-S级品'!$B$2:$B$10=$B184)*('控温被PRO-S级品'!$E$1:$BE$1=X$1)*('控温被PRO-S级品'!$E$2:$BE$10)),0)+IFERROR(SUMPRODUCT(('冬被-S级品'!$B$2:$B$10=$B184)*('冬被-S级品'!$E$1:$AW$1=X$1)*('冬被-S级品'!$E$2:$AW$10)),0)+IFERROR(SUMPRODUCT(('白止-S级品'!$A$2:$A$26=$B184)*('白止-S级品'!$D$1:$AV$1=X$1)*('白止-S级品'!$D$2:$AV$26)),0)+IFERROR(SUMPRODUCT(('乐容-S级品'!$A$4:$A$32=$B184)*('乐容-S级品'!$L$3:$CA$3=X$1)*('乐容-S级品'!$L$4:$CA$32)),0)</f>
      </c>
      <c r="Y184" s="280">
        <f>IFERROR(SUMPRODUCT(('控温被PRO-S级品'!$B$2:$B$10=$B184)*('控温被PRO-S级品'!$E$1:$BE$1=Y$1)*('控温被PRO-S级品'!$E$2:$BE$10)),0)+IFERROR(SUMPRODUCT(('冬被-S级品'!$B$2:$B$10=$B184)*('冬被-S级品'!$E$1:$AW$1=Y$1)*('冬被-S级品'!$E$2:$AW$10)),0)+IFERROR(SUMPRODUCT(('白止-S级品'!$A$2:$A$26=$B184)*('白止-S级品'!$D$1:$AV$1=Y$1)*('白止-S级品'!$D$2:$AV$26)),0)+IFERROR(SUMPRODUCT(('乐容-S级品'!$A$4:$A$32=$B184)*('乐容-S级品'!$L$3:$CA$3=Y$1)*('乐容-S级品'!$L$4:$CA$32)),0)</f>
      </c>
      <c r="Z184" s="280">
        <f>IFERROR(SUMPRODUCT(('控温被PRO-S级品'!$B$2:$B$10=$B184)*('控温被PRO-S级品'!$E$1:$BE$1=Z$1)*('控温被PRO-S级品'!$E$2:$BE$10)),0)+IFERROR(SUMPRODUCT(('冬被-S级品'!$B$2:$B$10=$B184)*('冬被-S级品'!$E$1:$AW$1=Z$1)*('冬被-S级品'!$E$2:$AW$10)),0)+IFERROR(SUMPRODUCT(('白止-S级品'!$A$2:$A$26=$B184)*('白止-S级品'!$D$1:$AV$1=Z$1)*('白止-S级品'!$D$2:$AV$26)),0)+IFERROR(SUMPRODUCT(('乐容-S级品'!$A$4:$A$32=$B184)*('乐容-S级品'!$L$3:$CA$3=Z$1)*('乐容-S级品'!$L$4:$CA$32)),0)</f>
      </c>
      <c r="AA184" s="280">
        <f>IFERROR(SUMPRODUCT(('控温被PRO-S级品'!$B$2:$B$10=$B184)*('控温被PRO-S级品'!$E$1:$BE$1=AA$1)*('控温被PRO-S级品'!$E$2:$BE$10)),0)+IFERROR(SUMPRODUCT(('冬被-S级品'!$B$2:$B$10=$B184)*('冬被-S级品'!$E$1:$AW$1=AA$1)*('冬被-S级品'!$E$2:$AW$10)),0)+IFERROR(SUMPRODUCT(('白止-S级品'!$A$2:$A$26=$B184)*('白止-S级品'!$D$1:$AV$1=AA$1)*('白止-S级品'!$D$2:$AV$26)),0)+IFERROR(SUMPRODUCT(('乐容-S级品'!$A$4:$A$32=$B184)*('乐容-S级品'!$L$3:$CA$3=AA$1)*('乐容-S级品'!$L$4:$CA$32)),0)</f>
      </c>
      <c r="AB184" s="280">
        <f>IFERROR(SUMPRODUCT(('控温被PRO-S级品'!$B$2:$B$10=$B184)*('控温被PRO-S级品'!$E$1:$BE$1=AB$1)*('控温被PRO-S级品'!$E$2:$BE$10)),0)+IFERROR(SUMPRODUCT(('冬被-S级品'!$B$2:$B$10=$B184)*('冬被-S级品'!$E$1:$AW$1=AB$1)*('冬被-S级品'!$E$2:$AW$10)),0)+IFERROR(SUMPRODUCT(('白止-S级品'!$A$2:$A$26=$B184)*('白止-S级品'!$D$1:$AV$1=AB$1)*('白止-S级品'!$D$2:$AV$26)),0)+IFERROR(SUMPRODUCT(('乐容-S级品'!$A$4:$A$32=$B184)*('乐容-S级品'!$L$3:$CA$3=AB$1)*('乐容-S级品'!$L$4:$CA$32)),0)</f>
      </c>
      <c r="AC184" s="280">
        <f>IFERROR(SUMPRODUCT(('控温被PRO-S级品'!$B$2:$B$10=$B184)*('控温被PRO-S级品'!$E$1:$BE$1=AC$1)*('控温被PRO-S级品'!$E$2:$BE$10)),0)+IFERROR(SUMPRODUCT(('冬被-S级品'!$B$2:$B$10=$B184)*('冬被-S级品'!$E$1:$AW$1=AC$1)*('冬被-S级品'!$E$2:$AW$10)),0)+IFERROR(SUMPRODUCT(('白止-S级品'!$A$2:$A$26=$B184)*('白止-S级品'!$D$1:$AV$1=AC$1)*('白止-S级品'!$D$2:$AV$26)),0)+IFERROR(SUMPRODUCT(('乐容-S级品'!$A$4:$A$32=$B184)*('乐容-S级品'!$L$3:$CA$3=AC$1)*('乐容-S级品'!$L$4:$CA$32)),0)</f>
      </c>
      <c r="AD184" s="280">
        <f>IFERROR(SUMPRODUCT(('控温被PRO-S级品'!$B$2:$B$10=$B184)*('控温被PRO-S级品'!$E$1:$BE$1=AD$1)*('控温被PRO-S级品'!$E$2:$BE$10)),0)+IFERROR(SUMPRODUCT(('冬被-S级品'!$B$2:$B$10=$B184)*('冬被-S级品'!$E$1:$AW$1=AD$1)*('冬被-S级品'!$E$2:$AW$10)),0)+IFERROR(SUMPRODUCT(('白止-S级品'!$A$2:$A$26=$B184)*('白止-S级品'!$D$1:$AV$1=AD$1)*('白止-S级品'!$D$2:$AV$26)),0)+IFERROR(SUMPRODUCT(('乐容-S级品'!$A$4:$A$32=$B184)*('乐容-S级品'!$L$3:$CA$3=AD$1)*('乐容-S级品'!$L$4:$CA$32)),0)</f>
      </c>
      <c r="AE184" s="280">
        <f>IFERROR(SUMPRODUCT(('控温被PRO-S级品'!$B$2:$B$10=$B184)*('控温被PRO-S级品'!$E$1:$BE$1=AE$1)*('控温被PRO-S级品'!$E$2:$BE$10)),0)+IFERROR(SUMPRODUCT(('冬被-S级品'!$B$2:$B$10=$B184)*('冬被-S级品'!$E$1:$AW$1=AE$1)*('冬被-S级品'!$E$2:$AW$10)),0)+IFERROR(SUMPRODUCT(('白止-S级品'!$A$2:$A$26=$B184)*('白止-S级品'!$D$1:$AV$1=AE$1)*('白止-S级品'!$D$2:$AV$26)),0)+IFERROR(SUMPRODUCT(('乐容-S级品'!$A$4:$A$32=$B184)*('乐容-S级品'!$L$3:$CA$3=AE$1)*('乐容-S级品'!$L$4:$CA$32)),0)</f>
      </c>
      <c r="AF184" s="280">
        <f>IFERROR(SUMPRODUCT(('控温被PRO-S级品'!$B$2:$B$10=$B184)*('控温被PRO-S级品'!$E$1:$BE$1=AF$1)*('控温被PRO-S级品'!$E$2:$BE$10)),0)+IFERROR(SUMPRODUCT(('冬被-S级品'!$B$2:$B$10=$B184)*('冬被-S级品'!$E$1:$AW$1=AF$1)*('冬被-S级品'!$E$2:$AW$10)),0)+IFERROR(SUMPRODUCT(('白止-S级品'!$A$2:$A$26=$B184)*('白止-S级品'!$D$1:$AV$1=AF$1)*('白止-S级品'!$D$2:$AV$26)),0)+IFERROR(SUMPRODUCT(('乐容-S级品'!$A$4:$A$32=$B184)*('乐容-S级品'!$L$3:$CA$3=AF$1)*('乐容-S级品'!$L$4:$CA$32)),0)</f>
      </c>
      <c r="AG184" s="280">
        <f>IFERROR(SUMPRODUCT(('控温被PRO-S级品'!$B$2:$B$10=$B184)*('控温被PRO-S级品'!$E$1:$BE$1=AG$1)*('控温被PRO-S级品'!$E$2:$BE$10)),0)+IFERROR(SUMPRODUCT(('冬被-S级品'!$B$2:$B$10=$B184)*('冬被-S级品'!$E$1:$AW$1=AG$1)*('冬被-S级品'!$E$2:$AW$10)),0)+IFERROR(SUMPRODUCT(('白止-S级品'!$A$2:$A$26=$B184)*('白止-S级品'!$D$1:$AV$1=AG$1)*('白止-S级品'!$D$2:$AV$26)),0)+IFERROR(SUMPRODUCT(('乐容-S级品'!$A$4:$A$32=$B184)*('乐容-S级品'!$L$3:$CA$3=AG$1)*('乐容-S级品'!$L$4:$CA$32)),0)</f>
      </c>
      <c r="AH184" s="280">
        <f>IFERROR(SUMPRODUCT(('控温被PRO-S级品'!$B$2:$B$10=$B184)*('控温被PRO-S级品'!$E$1:$BE$1=AH$1)*('控温被PRO-S级品'!$E$2:$BE$10)),0)+IFERROR(SUMPRODUCT(('冬被-S级品'!$B$2:$B$10=$B184)*('冬被-S级品'!$E$1:$AW$1=AH$1)*('冬被-S级品'!$E$2:$AW$10)),0)+IFERROR(SUMPRODUCT(('白止-S级品'!$A$2:$A$26=$B184)*('白止-S级品'!$D$1:$AV$1=AH$1)*('白止-S级品'!$D$2:$AV$26)),0)+IFERROR(SUMPRODUCT(('乐容-S级品'!$A$4:$A$32=$B184)*('乐容-S级品'!$L$3:$CA$3=AH$1)*('乐容-S级品'!$L$4:$CA$32)),0)</f>
      </c>
      <c r="AI184" s="280">
        <f>IFERROR(SUMPRODUCT(('控温被PRO-S级品'!$B$2:$B$10=$B184)*('控温被PRO-S级品'!$E$1:$BE$1=AI$1)*('控温被PRO-S级品'!$E$2:$BE$10)),0)+IFERROR(SUMPRODUCT(('冬被-S级品'!$B$2:$B$10=$B184)*('冬被-S级品'!$E$1:$AW$1=AI$1)*('冬被-S级品'!$E$2:$AW$10)),0)+IFERROR(SUMPRODUCT(('白止-S级品'!$A$2:$A$26=$B184)*('白止-S级品'!$D$1:$AV$1=AI$1)*('白止-S级品'!$D$2:$AV$26)),0)+IFERROR(SUMPRODUCT(('乐容-S级品'!$A$4:$A$32=$B184)*('乐容-S级品'!$L$3:$CA$3=AI$1)*('乐容-S级品'!$L$4:$CA$32)),0)</f>
      </c>
      <c r="AJ184" s="280">
        <f>IFERROR(SUMPRODUCT(('控温被PRO-S级品'!$B$2:$B$10=$B184)*('控温被PRO-S级品'!$E$1:$BE$1=AJ$1)*('控温被PRO-S级品'!$E$2:$BE$10)),0)+IFERROR(SUMPRODUCT(('冬被-S级品'!$B$2:$B$10=$B184)*('冬被-S级品'!$E$1:$AW$1=AJ$1)*('冬被-S级品'!$E$2:$AW$10)),0)+IFERROR(SUMPRODUCT(('白止-S级品'!$A$2:$A$26=$B184)*('白止-S级品'!$D$1:$AV$1=AJ$1)*('白止-S级品'!$D$2:$AV$26)),0)+IFERROR(SUMPRODUCT(('乐容-S级品'!$A$4:$A$32=$B184)*('乐容-S级品'!$L$3:$CA$3=AJ$1)*('乐容-S级品'!$L$4:$CA$32)),0)</f>
      </c>
      <c r="AK184" s="280">
        <f>IFERROR(SUMPRODUCT(('控温被PRO-S级品'!$B$2:$B$10=$B184)*('控温被PRO-S级品'!$E$1:$BE$1=AK$1)*('控温被PRO-S级品'!$E$2:$BE$10)),0)+IFERROR(SUMPRODUCT(('冬被-S级品'!$B$2:$B$10=$B184)*('冬被-S级品'!$E$1:$AW$1=AK$1)*('冬被-S级品'!$E$2:$AW$10)),0)+IFERROR(SUMPRODUCT(('白止-S级品'!$A$2:$A$26=$B184)*('白止-S级品'!$D$1:$AV$1=AK$1)*('白止-S级品'!$D$2:$AV$26)),0)+IFERROR(SUMPRODUCT(('乐容-S级品'!$A$4:$A$32=$B184)*('乐容-S级品'!$L$3:$CA$3=AK$1)*('乐容-S级品'!$L$4:$CA$32)),0)</f>
      </c>
      <c r="AL184" s="280">
        <f>IFERROR(SUMPRODUCT(('控温被PRO-S级品'!$B$2:$B$10=$B184)*('控温被PRO-S级品'!$E$1:$BE$1=AL$1)*('控温被PRO-S级品'!$E$2:$BE$10)),0)+IFERROR(SUMPRODUCT(('冬被-S级品'!$B$2:$B$10=$B184)*('冬被-S级品'!$E$1:$AW$1=AL$1)*('冬被-S级品'!$E$2:$AW$10)),0)+IFERROR(SUMPRODUCT(('白止-S级品'!$A$2:$A$26=$B184)*('白止-S级品'!$D$1:$AV$1=AL$1)*('白止-S级品'!$D$2:$AV$26)),0)+IFERROR(SUMPRODUCT(('乐容-S级品'!$A$4:$A$32=$B184)*('乐容-S级品'!$L$3:$CA$3=AL$1)*('乐容-S级品'!$L$4:$CA$32)),0)</f>
      </c>
      <c r="AM184" s="280">
        <f>IFERROR(SUMPRODUCT(('控温被PRO-S级品'!$B$2:$B$10=$B184)*('控温被PRO-S级品'!$E$1:$BE$1=AM$1)*('控温被PRO-S级品'!$E$2:$BE$10)),0)+IFERROR(SUMPRODUCT(('冬被-S级品'!$B$2:$B$10=$B184)*('冬被-S级品'!$E$1:$AW$1=AM$1)*('冬被-S级品'!$E$2:$AW$10)),0)+IFERROR(SUMPRODUCT(('白止-S级品'!$A$2:$A$26=$B184)*('白止-S级品'!$D$1:$AV$1=AM$1)*('白止-S级品'!$D$2:$AV$26)),0)+IFERROR(SUMPRODUCT(('乐容-S级品'!$A$4:$A$32=$B184)*('乐容-S级品'!$L$3:$CA$3=AM$1)*('乐容-S级品'!$L$4:$CA$32)),0)</f>
      </c>
      <c r="AN184" s="280">
        <f>IFERROR(SUMPRODUCT(('控温被PRO-S级品'!$B$2:$B$10=$B184)*('控温被PRO-S级品'!$E$1:$BE$1=AN$1)*('控温被PRO-S级品'!$E$2:$BE$10)),0)+IFERROR(SUMPRODUCT(('冬被-S级品'!$B$2:$B$10=$B184)*('冬被-S级品'!$E$1:$AW$1=AN$1)*('冬被-S级品'!$E$2:$AW$10)),0)+IFERROR(SUMPRODUCT(('白止-S级品'!$A$2:$A$26=$B184)*('白止-S级品'!$D$1:$AV$1=AN$1)*('白止-S级品'!$D$2:$AV$26)),0)+IFERROR(SUMPRODUCT(('乐容-S级品'!$A$4:$A$32=$B184)*('乐容-S级品'!$L$3:$CA$3=AN$1)*('乐容-S级品'!$L$4:$CA$32)),0)</f>
      </c>
      <c r="AO184" s="280">
        <f>IFERROR(SUMPRODUCT(('控温被PRO-S级品'!$B$2:$B$10=$B184)*('控温被PRO-S级品'!$E$1:$BE$1=AO$1)*('控温被PRO-S级品'!$E$2:$BE$10)),0)+IFERROR(SUMPRODUCT(('冬被-S级品'!$B$2:$B$10=$B184)*('冬被-S级品'!$E$1:$AW$1=AO$1)*('冬被-S级品'!$E$2:$AW$10)),0)+IFERROR(SUMPRODUCT(('白止-S级品'!$A$2:$A$26=$B184)*('白止-S级品'!$D$1:$AV$1=AO$1)*('白止-S级品'!$D$2:$AV$26)),0)+IFERROR(SUMPRODUCT(('乐容-S级品'!$A$4:$A$32=$B184)*('乐容-S级品'!$L$3:$CA$3=AO$1)*('乐容-S级品'!$L$4:$CA$32)),0)</f>
      </c>
      <c r="AP184" s="280">
        <f>IFERROR(SUMPRODUCT(('控温被PRO-S级品'!$B$2:$B$10=$B184)*('控温被PRO-S级品'!$E$1:$BE$1=AP$1)*('控温被PRO-S级品'!$E$2:$BE$10)),0)+IFERROR(SUMPRODUCT(('冬被-S级品'!$B$2:$B$10=$B184)*('冬被-S级品'!$E$1:$AW$1=AP$1)*('冬被-S级品'!$E$2:$AW$10)),0)+IFERROR(SUMPRODUCT(('白止-S级品'!$A$2:$A$26=$B184)*('白止-S级品'!$D$1:$AV$1=AP$1)*('白止-S级品'!$D$2:$AV$26)),0)+IFERROR(SUMPRODUCT(('乐容-S级品'!$A$4:$A$32=$B184)*('乐容-S级品'!$L$3:$CA$3=AP$1)*('乐容-S级品'!$L$4:$CA$32)),0)</f>
      </c>
      <c r="AQ184" s="280">
        <f>IFERROR(SUMPRODUCT(('控温被PRO-S级品'!$B$2:$B$10=$B184)*('控温被PRO-S级品'!$E$1:$BE$1=AQ$1)*('控温被PRO-S级品'!$E$2:$BE$10)),0)+IFERROR(SUMPRODUCT(('冬被-S级品'!$B$2:$B$10=$B184)*('冬被-S级品'!$E$1:$AW$1=AQ$1)*('冬被-S级品'!$E$2:$AW$10)),0)+IFERROR(SUMPRODUCT(('白止-S级品'!$A$2:$A$26=$B184)*('白止-S级品'!$D$1:$AV$1=AQ$1)*('白止-S级品'!$D$2:$AV$26)),0)+IFERROR(SUMPRODUCT(('乐容-S级品'!$A$4:$A$32=$B184)*('乐容-S级品'!$L$3:$CA$3=AQ$1)*('乐容-S级品'!$L$4:$CA$32)),0)</f>
      </c>
      <c r="AR184" s="280">
        <f>IFERROR(SUMPRODUCT(('控温被PRO-S级品'!$B$2:$B$10=$B184)*('控温被PRO-S级品'!$E$1:$BE$1=AR$1)*('控温被PRO-S级品'!$E$2:$BE$10)),0)+IFERROR(SUMPRODUCT(('冬被-S级品'!$B$2:$B$10=$B184)*('冬被-S级品'!$E$1:$AW$1=AR$1)*('冬被-S级品'!$E$2:$AW$10)),0)+IFERROR(SUMPRODUCT(('白止-S级品'!$A$2:$A$26=$B184)*('白止-S级品'!$D$1:$AV$1=AR$1)*('白止-S级品'!$D$2:$AV$26)),0)+IFERROR(SUMPRODUCT(('乐容-S级品'!$A$4:$A$32=$B184)*('乐容-S级品'!$L$3:$CA$3=AR$1)*('乐容-S级品'!$L$4:$CA$32)),0)</f>
      </c>
      <c r="AS184" s="280">
        <f>IFERROR(SUMPRODUCT(('控温被PRO-S级品'!$B$2:$B$10=$B184)*('控温被PRO-S级品'!$E$1:$BE$1=AS$1)*('控温被PRO-S级品'!$E$2:$BE$10)),0)+IFERROR(SUMPRODUCT(('冬被-S级品'!$B$2:$B$10=$B184)*('冬被-S级品'!$E$1:$AW$1=AS$1)*('冬被-S级品'!$E$2:$AW$10)),0)+IFERROR(SUMPRODUCT(('白止-S级品'!$A$2:$A$26=$B184)*('白止-S级品'!$D$1:$AV$1=AS$1)*('白止-S级品'!$D$2:$AV$26)),0)+IFERROR(SUMPRODUCT(('乐容-S级品'!$A$4:$A$32=$B184)*('乐容-S级品'!$L$3:$CA$3=AS$1)*('乐容-S级品'!$L$4:$CA$32)),0)</f>
      </c>
      <c r="AT184" s="280">
        <f>IFERROR(SUMPRODUCT(('控温被PRO-S级品'!$B$2:$B$10=$B184)*('控温被PRO-S级品'!$E$1:$BE$1=AT$1)*('控温被PRO-S级品'!$E$2:$BE$10)),0)+IFERROR(SUMPRODUCT(('冬被-S级品'!$B$2:$B$10=$B184)*('冬被-S级品'!$E$1:$AW$1=AT$1)*('冬被-S级品'!$E$2:$AW$10)),0)+IFERROR(SUMPRODUCT(('白止-S级品'!$A$2:$A$26=$B184)*('白止-S级品'!$D$1:$AV$1=AT$1)*('白止-S级品'!$D$2:$AV$26)),0)+IFERROR(SUMPRODUCT(('乐容-S级品'!$A$4:$A$32=$B184)*('乐容-S级品'!$L$3:$CA$3=AT$1)*('乐容-S级品'!$L$4:$CA$32)),0)</f>
      </c>
      <c r="AU184" s="280">
        <f>IFERROR(SUMPRODUCT(('控温被PRO-S级品'!$B$2:$B$10=$B184)*('控温被PRO-S级品'!$E$1:$BE$1=AU$1)*('控温被PRO-S级品'!$E$2:$BE$10)),0)+IFERROR(SUMPRODUCT(('冬被-S级品'!$B$2:$B$10=$B184)*('冬被-S级品'!$E$1:$AW$1=AU$1)*('冬被-S级品'!$E$2:$AW$10)),0)+IFERROR(SUMPRODUCT(('白止-S级品'!$A$2:$A$26=$B184)*('白止-S级品'!$D$1:$AV$1=AU$1)*('白止-S级品'!$D$2:$AV$26)),0)+IFERROR(SUMPRODUCT(('乐容-S级品'!$A$4:$A$32=$B184)*('乐容-S级品'!$L$3:$CA$3=AU$1)*('乐容-S级品'!$L$4:$CA$32)),0)</f>
      </c>
      <c r="AV184" s="280">
        <f>IFERROR(SUMPRODUCT(('控温被PRO-S级品'!$B$2:$B$10=$B184)*('控温被PRO-S级品'!$E$1:$BE$1=AV$1)*('控温被PRO-S级品'!$E$2:$BE$10)),0)+IFERROR(SUMPRODUCT(('冬被-S级品'!$B$2:$B$10=$B184)*('冬被-S级品'!$E$1:$AW$1=AV$1)*('冬被-S级品'!$E$2:$AW$10)),0)+IFERROR(SUMPRODUCT(('白止-S级品'!$A$2:$A$26=$B184)*('白止-S级品'!$D$1:$AV$1=AV$1)*('白止-S级品'!$D$2:$AV$26)),0)+IFERROR(SUMPRODUCT(('乐容-S级品'!$A$4:$A$32=$B184)*('乐容-S级品'!$L$3:$CA$3=AV$1)*('乐容-S级品'!$L$4:$CA$32)),0)</f>
      </c>
      <c r="AW184" s="280">
        <f>IFERROR(SUMPRODUCT(('控温被PRO-S级品'!$B$2:$B$10=$B184)*('控温被PRO-S级品'!$E$1:$BE$1=AW$1)*('控温被PRO-S级品'!$E$2:$BE$10)),0)+IFERROR(SUMPRODUCT(('冬被-S级品'!$B$2:$B$10=$B184)*('冬被-S级品'!$E$1:$AW$1=AW$1)*('冬被-S级品'!$E$2:$AW$10)),0)+IFERROR(SUMPRODUCT(('白止-S级品'!$A$2:$A$26=$B184)*('白止-S级品'!$D$1:$AV$1=AW$1)*('白止-S级品'!$D$2:$AV$26)),0)+IFERROR(SUMPRODUCT(('乐容-S级品'!$A$4:$A$32=$B184)*('乐容-S级品'!$L$3:$CA$3=AW$1)*('乐容-S级品'!$L$4:$CA$32)),0)</f>
      </c>
      <c r="AX184" s="280">
        <f>IFERROR(SUMPRODUCT(('控温被PRO-S级品'!$B$2:$B$10=$B184)*('控温被PRO-S级品'!$E$1:$BE$1=AX$1)*('控温被PRO-S级品'!$E$2:$BE$10)),0)+IFERROR(SUMPRODUCT(('冬被-S级品'!$B$2:$B$10=$B184)*('冬被-S级品'!$E$1:$AW$1=AX$1)*('冬被-S级品'!$E$2:$AW$10)),0)+IFERROR(SUMPRODUCT(('白止-S级品'!$A$2:$A$26=$B184)*('白止-S级品'!$D$1:$AV$1=AX$1)*('白止-S级品'!$D$2:$AV$26)),0)+IFERROR(SUMPRODUCT(('乐容-S级品'!$A$4:$A$32=$B184)*('乐容-S级品'!$L$3:$CA$3=AX$1)*('乐容-S级品'!$L$4:$CA$32)),0)</f>
      </c>
      <c r="AY184" s="280">
        <f>IFERROR(SUMPRODUCT(('控温被PRO-S级品'!$B$2:$B$10=$B184)*('控温被PRO-S级品'!$E$1:$BE$1=AY$1)*('控温被PRO-S级品'!$E$2:$BE$10)),0)+IFERROR(SUMPRODUCT(('冬被-S级品'!$B$2:$B$10=$B184)*('冬被-S级品'!$E$1:$AW$1=AY$1)*('冬被-S级品'!$E$2:$AW$10)),0)+IFERROR(SUMPRODUCT(('白止-S级品'!$A$2:$A$26=$B184)*('白止-S级品'!$D$1:$AV$1=AY$1)*('白止-S级品'!$D$2:$AV$26)),0)+IFERROR(SUMPRODUCT(('乐容-S级品'!$A$4:$A$32=$B184)*('乐容-S级品'!$L$3:$CA$3=AY$1)*('乐容-S级品'!$L$4:$CA$32)),0)</f>
      </c>
      <c r="AZ184" s="280">
        <f>IFERROR(SUMPRODUCT(('控温被PRO-S级品'!$B$2:$B$10=$B184)*('控温被PRO-S级品'!$E$1:$BE$1=AZ$1)*('控温被PRO-S级品'!$E$2:$BE$10)),0)+IFERROR(SUMPRODUCT(('冬被-S级品'!$B$2:$B$10=$B184)*('冬被-S级品'!$E$1:$AW$1=AZ$1)*('冬被-S级品'!$E$2:$AW$10)),0)+IFERROR(SUMPRODUCT(('白止-S级品'!$A$2:$A$26=$B184)*('白止-S级品'!$D$1:$AV$1=AZ$1)*('白止-S级品'!$D$2:$AV$26)),0)+IFERROR(SUMPRODUCT(('乐容-S级品'!$A$4:$A$32=$B184)*('乐容-S级品'!$L$3:$CA$3=AZ$1)*('乐容-S级品'!$L$4:$CA$32)),0)</f>
      </c>
      <c r="BA184" s="280">
        <f>IFERROR(SUMPRODUCT(('控温被PRO-S级品'!$B$2:$B$10=$B184)*('控温被PRO-S级品'!$E$1:$BE$1=BA$1)*('控温被PRO-S级品'!$E$2:$BE$10)),0)+IFERROR(SUMPRODUCT(('冬被-S级品'!$B$2:$B$10=$B184)*('冬被-S级品'!$E$1:$AW$1=BA$1)*('冬被-S级品'!$E$2:$AW$10)),0)+IFERROR(SUMPRODUCT(('白止-S级品'!$A$2:$A$26=$B184)*('白止-S级品'!$D$1:$AV$1=BA$1)*('白止-S级品'!$D$2:$AV$26)),0)+IFERROR(SUMPRODUCT(('乐容-S级品'!$A$4:$A$32=$B184)*('乐容-S级品'!$L$3:$CA$3=BA$1)*('乐容-S级品'!$L$4:$CA$32)),0)</f>
      </c>
      <c r="BB184" s="280">
        <f>IFERROR(SUMPRODUCT(('控温被PRO-S级品'!$B$2:$B$10=$B184)*('控温被PRO-S级品'!$E$1:$BE$1=BB$1)*('控温被PRO-S级品'!$E$2:$BE$10)),0)+IFERROR(SUMPRODUCT(('冬被-S级品'!$B$2:$B$10=$B184)*('冬被-S级品'!$E$1:$AW$1=BB$1)*('冬被-S级品'!$E$2:$AW$10)),0)+IFERROR(SUMPRODUCT(('白止-S级品'!$A$2:$A$26=$B184)*('白止-S级品'!$D$1:$AV$1=BB$1)*('白止-S级品'!$D$2:$AV$26)),0)+IFERROR(SUMPRODUCT(('乐容-S级品'!$A$4:$A$32=$B184)*('乐容-S级品'!$L$3:$CA$3=BB$1)*('乐容-S级品'!$L$4:$CA$32)),0)</f>
      </c>
      <c r="BC184" s="280">
        <f>IFERROR(SUMPRODUCT(('控温被PRO-S级品'!$B$2:$B$10=$B184)*('控温被PRO-S级品'!$E$1:$BE$1=BC$1)*('控温被PRO-S级品'!$E$2:$BE$10)),0)+IFERROR(SUMPRODUCT(('冬被-S级品'!$B$2:$B$10=$B184)*('冬被-S级品'!$E$1:$AW$1=BC$1)*('冬被-S级品'!$E$2:$AW$10)),0)+IFERROR(SUMPRODUCT(('白止-S级品'!$A$2:$A$26=$B184)*('白止-S级品'!$D$1:$AV$1=BC$1)*('白止-S级品'!$D$2:$AV$26)),0)+IFERROR(SUMPRODUCT(('乐容-S级品'!$A$4:$A$32=$B184)*('乐容-S级品'!$L$3:$CA$3=BC$1)*('乐容-S级品'!$L$4:$CA$32)),0)</f>
      </c>
      <c r="BD184" s="280">
        <f>IFERROR(SUMPRODUCT(('控温被PRO-S级品'!$B$2:$B$10=$B184)*('控温被PRO-S级品'!$E$1:$BE$1=BD$1)*('控温被PRO-S级品'!$E$2:$BE$10)),0)+IFERROR(SUMPRODUCT(('冬被-S级品'!$B$2:$B$10=$B184)*('冬被-S级品'!$E$1:$AW$1=BD$1)*('冬被-S级品'!$E$2:$AW$10)),0)+IFERROR(SUMPRODUCT(('白止-S级品'!$A$2:$A$26=$B184)*('白止-S级品'!$D$1:$AV$1=BD$1)*('白止-S级品'!$D$2:$AV$26)),0)+IFERROR(SUMPRODUCT(('乐容-S级品'!$A$4:$A$32=$B184)*('乐容-S级品'!$L$3:$CA$3=BD$1)*('乐容-S级品'!$L$4:$CA$32)),0)</f>
      </c>
      <c r="BE184" s="280">
        <f>IFERROR(SUMPRODUCT(('控温被PRO-S级品'!$B$2:$B$10=$B184)*('控温被PRO-S级品'!$E$1:$BE$1=BE$1)*('控温被PRO-S级品'!$E$2:$BE$10)),0)+IFERROR(SUMPRODUCT(('冬被-S级品'!$B$2:$B$10=$B184)*('冬被-S级品'!$E$1:$AW$1=BE$1)*('冬被-S级品'!$E$2:$AW$10)),0)+IFERROR(SUMPRODUCT(('白止-S级品'!$A$2:$A$26=$B184)*('白止-S级品'!$D$1:$AV$1=BE$1)*('白止-S级品'!$D$2:$AV$26)),0)+IFERROR(SUMPRODUCT(('乐容-S级品'!$A$4:$A$32=$B184)*('乐容-S级品'!$L$3:$CA$3=BE$1)*('乐容-S级品'!$L$4:$CA$32)),0)</f>
      </c>
      <c r="BF184" s="280">
        <f>IFERROR(SUMPRODUCT(('控温被PRO-S级品'!$B$2:$B$10=$B184)*('控温被PRO-S级品'!$E$1:$BE$1=BF$1)*('控温被PRO-S级品'!$E$2:$BE$10)),0)+IFERROR(SUMPRODUCT(('冬被-S级品'!$B$2:$B$10=$B184)*('冬被-S级品'!$E$1:$AW$1=BF$1)*('冬被-S级品'!$E$2:$AW$10)),0)+IFERROR(SUMPRODUCT(('白止-S级品'!$A$2:$A$26=$B184)*('白止-S级品'!$D$1:$AV$1=BF$1)*('白止-S级品'!$D$2:$AV$26)),0)+IFERROR(SUMPRODUCT(('乐容-S级品'!$A$4:$A$32=$B184)*('乐容-S级品'!$L$3:$CA$3=BF$1)*('乐容-S级品'!$L$4:$CA$32)),0)</f>
      </c>
      <c r="BG184" s="280">
        <f>IFERROR(SUMPRODUCT(('控温被PRO-S级品'!$B$2:$B$10=$B184)*('控温被PRO-S级品'!$E$1:$BE$1=BG$1)*('控温被PRO-S级品'!$E$2:$BE$10)),0)+IFERROR(SUMPRODUCT(('冬被-S级品'!$B$2:$B$10=$B184)*('冬被-S级品'!$E$1:$AW$1=BG$1)*('冬被-S级品'!$E$2:$AW$10)),0)+IFERROR(SUMPRODUCT(('白止-S级品'!$A$2:$A$26=$B184)*('白止-S级品'!$D$1:$AV$1=BG$1)*('白止-S级品'!$D$2:$AV$26)),0)+IFERROR(SUMPRODUCT(('乐容-S级品'!$A$4:$A$32=$B184)*('乐容-S级品'!$L$3:$CA$3=BG$1)*('乐容-S级品'!$L$4:$CA$32)),0)</f>
      </c>
      <c r="BH184" s="280">
        <f>IFERROR(SUMPRODUCT(('控温被PRO-S级品'!$B$2:$B$10=$B184)*('控温被PRO-S级品'!$E$1:$BE$1=BH$1)*('控温被PRO-S级品'!$E$2:$BE$10)),0)+IFERROR(SUMPRODUCT(('冬被-S级品'!$B$2:$B$10=$B184)*('冬被-S级品'!$E$1:$AW$1=BH$1)*('冬被-S级品'!$E$2:$AW$10)),0)+IFERROR(SUMPRODUCT(('白止-S级品'!$A$2:$A$26=$B184)*('白止-S级品'!$D$1:$AV$1=BH$1)*('白止-S级品'!$D$2:$AV$26)),0)+IFERROR(SUMPRODUCT(('乐容-S级品'!$A$4:$A$32=$B184)*('乐容-S级品'!$L$3:$CA$3=BH$1)*('乐容-S级品'!$L$4:$CA$32)),0)</f>
      </c>
      <c r="BI184" s="280">
        <f>IFERROR(SUMPRODUCT(('控温被PRO-S级品'!$B$2:$B$10=$B184)*('控温被PRO-S级品'!$E$1:$BE$1=BI$1)*('控温被PRO-S级品'!$E$2:$BE$10)),0)+IFERROR(SUMPRODUCT(('冬被-S级品'!$B$2:$B$10=$B184)*('冬被-S级品'!$E$1:$AW$1=BI$1)*('冬被-S级品'!$E$2:$AW$10)),0)+IFERROR(SUMPRODUCT(('白止-S级品'!$A$2:$A$26=$B184)*('白止-S级品'!$D$1:$AV$1=BI$1)*('白止-S级品'!$D$2:$AV$26)),0)+IFERROR(SUMPRODUCT(('乐容-S级品'!$A$4:$A$32=$B184)*('乐容-S级品'!$L$3:$CA$3=BI$1)*('乐容-S级品'!$L$4:$CA$32)),0)</f>
      </c>
      <c r="BJ184" s="280">
        <f>IFERROR(SUMPRODUCT(('控温被PRO-S级品'!$B$2:$B$10=$B184)*('控温被PRO-S级品'!$E$1:$BE$1=BJ$1)*('控温被PRO-S级品'!$E$2:$BE$10)),0)+IFERROR(SUMPRODUCT(('冬被-S级品'!$B$2:$B$10=$B184)*('冬被-S级品'!$E$1:$AW$1=BJ$1)*('冬被-S级品'!$E$2:$AW$10)),0)+IFERROR(SUMPRODUCT(('白止-S级品'!$A$2:$A$26=$B184)*('白止-S级品'!$D$1:$AV$1=BJ$1)*('白止-S级品'!$D$2:$AV$26)),0)+IFERROR(SUMPRODUCT(('乐容-S级品'!$A$4:$A$32=$B184)*('乐容-S级品'!$L$3:$CA$3=BJ$1)*('乐容-S级品'!$L$4:$CA$32)),0)</f>
      </c>
      <c r="BK184" s="280">
        <f>IFERROR(SUMPRODUCT(('控温被PRO-S级品'!$B$2:$B$10=$B184)*('控温被PRO-S级品'!$E$1:$BE$1=BK$1)*('控温被PRO-S级品'!$E$2:$BE$10)),0)+IFERROR(SUMPRODUCT(('冬被-S级品'!$B$2:$B$10=$B184)*('冬被-S级品'!$E$1:$AW$1=BK$1)*('冬被-S级品'!$E$2:$AW$10)),0)+IFERROR(SUMPRODUCT(('白止-S级品'!$A$2:$A$26=$B184)*('白止-S级品'!$D$1:$AV$1=BK$1)*('白止-S级品'!$D$2:$AV$26)),0)+IFERROR(SUMPRODUCT(('乐容-S级品'!$A$4:$A$32=$B184)*('乐容-S级品'!$L$3:$CA$3=BK$1)*('乐容-S级品'!$L$4:$CA$32)),0)</f>
      </c>
      <c r="BL184" s="280">
        <f>IFERROR(SUMPRODUCT(('控温被PRO-S级品'!$B$2:$B$10=$B184)*('控温被PRO-S级品'!$E$1:$BE$1=BL$1)*('控温被PRO-S级品'!$E$2:$BE$10)),0)+IFERROR(SUMPRODUCT(('冬被-S级品'!$B$2:$B$10=$B184)*('冬被-S级品'!$E$1:$AW$1=BL$1)*('冬被-S级品'!$E$2:$AW$10)),0)+IFERROR(SUMPRODUCT(('白止-S级品'!$A$2:$A$26=$B184)*('白止-S级品'!$D$1:$AV$1=BL$1)*('白止-S级品'!$D$2:$AV$26)),0)+IFERROR(SUMPRODUCT(('乐容-S级品'!$A$4:$A$32=$B184)*('乐容-S级品'!$L$3:$CA$3=BL$1)*('乐容-S级品'!$L$4:$CA$32)),0)</f>
      </c>
      <c r="BM184" s="280">
        <f>IFERROR(SUMPRODUCT(('控温被PRO-S级品'!$B$2:$B$10=$B184)*('控温被PRO-S级品'!$E$1:$BE$1=BM$1)*('控温被PRO-S级品'!$E$2:$BE$10)),0)+IFERROR(SUMPRODUCT(('冬被-S级品'!$B$2:$B$10=$B184)*('冬被-S级品'!$E$1:$AW$1=BM$1)*('冬被-S级品'!$E$2:$AW$10)),0)+IFERROR(SUMPRODUCT(('白止-S级品'!$A$2:$A$26=$B184)*('白止-S级品'!$D$1:$AV$1=BM$1)*('白止-S级品'!$D$2:$AV$26)),0)+IFERROR(SUMPRODUCT(('乐容-S级品'!$A$4:$A$32=$B184)*('乐容-S级品'!$L$3:$CA$3=BM$1)*('乐容-S级品'!$L$4:$CA$32)),0)</f>
      </c>
      <c r="BN184" s="280">
        <f>IFERROR(SUMPRODUCT(('控温被PRO-S级品'!$B$2:$B$10=$B184)*('控温被PRO-S级品'!$E$1:$BE$1=BN$1)*('控温被PRO-S级品'!$E$2:$BE$10)),0)+IFERROR(SUMPRODUCT(('冬被-S级品'!$B$2:$B$10=$B184)*('冬被-S级品'!$E$1:$AW$1=BN$1)*('冬被-S级品'!$E$2:$AW$10)),0)+IFERROR(SUMPRODUCT(('白止-S级品'!$A$2:$A$26=$B184)*('白止-S级品'!$D$1:$AV$1=BN$1)*('白止-S级品'!$D$2:$AV$26)),0)+IFERROR(SUMPRODUCT(('乐容-S级品'!$A$4:$A$32=$B184)*('乐容-S级品'!$L$3:$CA$3=BN$1)*('乐容-S级品'!$L$4:$CA$32)),0)</f>
      </c>
      <c r="BO184" s="280">
        <f>IFERROR(SUMPRODUCT(('控温被PRO-S级品'!$B$2:$B$10=$B184)*('控温被PRO-S级品'!$E$1:$BE$1=BO$1)*('控温被PRO-S级品'!$E$2:$BE$10)),0)+IFERROR(SUMPRODUCT(('冬被-S级品'!$B$2:$B$10=$B184)*('冬被-S级品'!$E$1:$AW$1=BO$1)*('冬被-S级品'!$E$2:$AW$10)),0)+IFERROR(SUMPRODUCT(('白止-S级品'!$A$2:$A$26=$B184)*('白止-S级品'!$D$1:$AV$1=BO$1)*('白止-S级品'!$D$2:$AV$26)),0)+IFERROR(SUMPRODUCT(('乐容-S级品'!$A$4:$A$32=$B184)*('乐容-S级品'!$L$3:$CA$3=BO$1)*('乐容-S级品'!$L$4:$CA$32)),0)</f>
      </c>
      <c r="BP184" s="280">
        <f>IFERROR(SUMPRODUCT(('控温被PRO-S级品'!$B$2:$B$10=$B184)*('控温被PRO-S级品'!$E$1:$BE$1=BP$1)*('控温被PRO-S级品'!$E$2:$BE$10)),0)+IFERROR(SUMPRODUCT(('冬被-S级品'!$B$2:$B$10=$B184)*('冬被-S级品'!$E$1:$AW$1=BP$1)*('冬被-S级品'!$E$2:$AW$10)),0)+IFERROR(SUMPRODUCT(('白止-S级品'!$A$2:$A$26=$B184)*('白止-S级品'!$D$1:$AV$1=BP$1)*('白止-S级品'!$D$2:$AV$26)),0)+IFERROR(SUMPRODUCT(('乐容-S级品'!$A$4:$A$32=$B184)*('乐容-S级品'!$L$3:$CA$3=BP$1)*('乐容-S级品'!$L$4:$CA$32)),0)</f>
      </c>
      <c r="BQ184" s="280">
        <f>IFERROR(SUMPRODUCT(('控温被PRO-S级品'!$B$2:$B$10=$B184)*('控温被PRO-S级品'!$E$1:$BE$1=BQ$1)*('控温被PRO-S级品'!$E$2:$BE$10)),0)+IFERROR(SUMPRODUCT(('冬被-S级品'!$B$2:$B$10=$B184)*('冬被-S级品'!$E$1:$AW$1=BQ$1)*('冬被-S级品'!$E$2:$AW$10)),0)+IFERROR(SUMPRODUCT(('白止-S级品'!$A$2:$A$26=$B184)*('白止-S级品'!$D$1:$AV$1=BQ$1)*('白止-S级品'!$D$2:$AV$26)),0)+IFERROR(SUMPRODUCT(('乐容-S级品'!$A$4:$A$32=$B184)*('乐容-S级品'!$L$3:$CA$3=BQ$1)*('乐容-S级品'!$L$4:$CA$32)),0)</f>
      </c>
      <c r="BR184" s="280">
        <f>IFERROR(SUMPRODUCT(('控温被PRO-S级品'!$B$2:$B$10=$B184)*('控温被PRO-S级品'!$E$1:$BE$1=BR$1)*('控温被PRO-S级品'!$E$2:$BE$10)),0)+IFERROR(SUMPRODUCT(('冬被-S级品'!$B$2:$B$10=$B184)*('冬被-S级品'!$E$1:$AW$1=BR$1)*('冬被-S级品'!$E$2:$AW$10)),0)+IFERROR(SUMPRODUCT(('白止-S级品'!$A$2:$A$26=$B184)*('白止-S级品'!$D$1:$AV$1=BR$1)*('白止-S级品'!$D$2:$AV$26)),0)+IFERROR(SUMPRODUCT(('乐容-S级品'!$A$4:$A$32=$B184)*('乐容-S级品'!$L$3:$CA$3=BR$1)*('乐容-S级品'!$L$4:$CA$32)),0)</f>
      </c>
      <c r="BS184" s="280">
        <f>IFERROR(SUMPRODUCT(('控温被PRO-S级品'!$B$2:$B$10=$B184)*('控温被PRO-S级品'!$E$1:$BE$1=BS$1)*('控温被PRO-S级品'!$E$2:$BE$10)),0)+IFERROR(SUMPRODUCT(('冬被-S级品'!$B$2:$B$10=$B184)*('冬被-S级品'!$E$1:$AW$1=BS$1)*('冬被-S级品'!$E$2:$AW$10)),0)+IFERROR(SUMPRODUCT(('白止-S级品'!$A$2:$A$26=$B184)*('白止-S级品'!$D$1:$AV$1=BS$1)*('白止-S级品'!$D$2:$AV$26)),0)+IFERROR(SUMPRODUCT(('乐容-S级品'!$A$4:$A$32=$B184)*('乐容-S级品'!$L$3:$CA$3=BS$1)*('乐容-S级品'!$L$4:$CA$32)),0)</f>
      </c>
      <c r="BT184" s="280">
        <f>IFERROR(SUMPRODUCT(('控温被PRO-S级品'!$B$2:$B$10=$B184)*('控温被PRO-S级品'!$E$1:$BE$1=BT$1)*('控温被PRO-S级品'!$E$2:$BE$10)),0)+IFERROR(SUMPRODUCT(('冬被-S级品'!$B$2:$B$10=$B184)*('冬被-S级品'!$E$1:$AW$1=BT$1)*('冬被-S级品'!$E$2:$AW$10)),0)+IFERROR(SUMPRODUCT(('白止-S级品'!$A$2:$A$26=$B184)*('白止-S级品'!$D$1:$AV$1=BT$1)*('白止-S级品'!$D$2:$AV$26)),0)+IFERROR(SUMPRODUCT(('乐容-S级品'!$A$4:$A$32=$B184)*('乐容-S级品'!$L$3:$CA$3=BT$1)*('乐容-S级品'!$L$4:$CA$32)),0)</f>
      </c>
      <c r="BU184" s="280">
        <f>IFERROR(SUMPRODUCT(('控温被PRO-S级品'!$B$2:$B$10=$B184)*('控温被PRO-S级品'!$E$1:$BE$1=BU$1)*('控温被PRO-S级品'!$E$2:$BE$10)),0)+IFERROR(SUMPRODUCT(('冬被-S级品'!$B$2:$B$10=$B184)*('冬被-S级品'!$E$1:$AW$1=BU$1)*('冬被-S级品'!$E$2:$AW$10)),0)+IFERROR(SUMPRODUCT(('白止-S级品'!$A$2:$A$26=$B184)*('白止-S级品'!$D$1:$AV$1=BU$1)*('白止-S级品'!$D$2:$AV$26)),0)+IFERROR(SUMPRODUCT(('乐容-S级品'!$A$4:$A$32=$B184)*('乐容-S级品'!$L$3:$CA$3=BU$1)*('乐容-S级品'!$L$4:$CA$32)),0)</f>
      </c>
      <c r="BV184" s="280">
        <f>IFERROR(SUMPRODUCT(('控温被PRO-S级品'!$B$2:$B$10=$B184)*('控温被PRO-S级品'!$E$1:$BE$1=BV$1)*('控温被PRO-S级品'!$E$2:$BE$10)),0)+IFERROR(SUMPRODUCT(('冬被-S级品'!$B$2:$B$10=$B184)*('冬被-S级品'!$E$1:$AW$1=BV$1)*('冬被-S级品'!$E$2:$AW$10)),0)+IFERROR(SUMPRODUCT(('白止-S级品'!$A$2:$A$26=$B184)*('白止-S级品'!$D$1:$AV$1=BV$1)*('白止-S级品'!$D$2:$AV$26)),0)+IFERROR(SUMPRODUCT(('乐容-S级品'!$A$4:$A$32=$B184)*('乐容-S级品'!$L$3:$CA$3=BV$1)*('乐容-S级品'!$L$4:$CA$32)),0)</f>
      </c>
      <c r="BW184" s="280">
        <f>IFERROR(SUMPRODUCT(('控温被PRO-S级品'!$B$2:$B$10=$B184)*('控温被PRO-S级品'!$E$1:$BE$1=BW$1)*('控温被PRO-S级品'!$E$2:$BE$10)),0)+IFERROR(SUMPRODUCT(('冬被-S级品'!$B$2:$B$10=$B184)*('冬被-S级品'!$E$1:$AW$1=BW$1)*('冬被-S级品'!$E$2:$AW$10)),0)+IFERROR(SUMPRODUCT(('白止-S级品'!$A$2:$A$26=$B184)*('白止-S级品'!$D$1:$AV$1=BW$1)*('白止-S级品'!$D$2:$AV$26)),0)+IFERROR(SUMPRODUCT(('乐容-S级品'!$A$4:$A$32=$B184)*('乐容-S级品'!$L$3:$CA$3=BW$1)*('乐容-S级品'!$L$4:$CA$32)),0)</f>
      </c>
      <c r="BX184" s="280">
        <f>IFERROR(SUMPRODUCT(('控温被PRO-S级品'!$B$2:$B$10=$B184)*('控温被PRO-S级品'!$E$1:$BE$1=BX$1)*('控温被PRO-S级品'!$E$2:$BE$10)),0)+IFERROR(SUMPRODUCT(('冬被-S级品'!$B$2:$B$10=$B184)*('冬被-S级品'!$E$1:$AW$1=BX$1)*('冬被-S级品'!$E$2:$AW$10)),0)+IFERROR(SUMPRODUCT(('白止-S级品'!$A$2:$A$26=$B184)*('白止-S级品'!$D$1:$AV$1=BX$1)*('白止-S级品'!$D$2:$AV$26)),0)+IFERROR(SUMPRODUCT(('乐容-S级品'!$A$4:$A$32=$B184)*('乐容-S级品'!$L$3:$CA$3=BX$1)*('乐容-S级品'!$L$4:$CA$32)),0)</f>
      </c>
      <c r="BY184" s="280">
        <f>IFERROR(SUMPRODUCT(('控温被PRO-S级品'!$B$2:$B$10=$B184)*('控温被PRO-S级品'!$E$1:$BE$1=BY$1)*('控温被PRO-S级品'!$E$2:$BE$10)),0)+IFERROR(SUMPRODUCT(('冬被-S级品'!$B$2:$B$10=$B184)*('冬被-S级品'!$E$1:$AW$1=BY$1)*('冬被-S级品'!$E$2:$AW$10)),0)+IFERROR(SUMPRODUCT(('白止-S级品'!$A$2:$A$26=$B184)*('白止-S级品'!$D$1:$AV$1=BY$1)*('白止-S级品'!$D$2:$AV$26)),0)+IFERROR(SUMPRODUCT(('乐容-S级品'!$A$4:$A$32=$B184)*('乐容-S级品'!$L$3:$CA$3=BY$1)*('乐容-S级品'!$L$4:$CA$32)),0)</f>
      </c>
      <c r="BZ184" s="280">
        <f>IFERROR(SUMPRODUCT(('控温被PRO-S级品'!$B$2:$B$10=$B184)*('控温被PRO-S级品'!$E$1:$BE$1=BZ$1)*('控温被PRO-S级品'!$E$2:$BE$10)),0)+IFERROR(SUMPRODUCT(('冬被-S级品'!$B$2:$B$10=$B184)*('冬被-S级品'!$E$1:$AW$1=BZ$1)*('冬被-S级品'!$E$2:$AW$10)),0)+IFERROR(SUMPRODUCT(('白止-S级品'!$A$2:$A$26=$B184)*('白止-S级品'!$D$1:$AV$1=BZ$1)*('白止-S级品'!$D$2:$AV$26)),0)+IFERROR(SUMPRODUCT(('乐容-S级品'!$A$4:$A$32=$B184)*('乐容-S级品'!$L$3:$CA$3=BZ$1)*('乐容-S级品'!$L$4:$CA$32)),0)</f>
      </c>
      <c r="CA184" s="280">
        <f>IFERROR(SUMPRODUCT(('控温被PRO-S级品'!$B$2:$B$10=$B184)*('控温被PRO-S级品'!$E$1:$BE$1=CA$1)*('控温被PRO-S级品'!$E$2:$BE$10)),0)+IFERROR(SUMPRODUCT(('冬被-S级品'!$B$2:$B$10=$B184)*('冬被-S级品'!$E$1:$AW$1=CA$1)*('冬被-S级品'!$E$2:$AW$10)),0)+IFERROR(SUMPRODUCT(('白止-S级品'!$A$2:$A$26=$B184)*('白止-S级品'!$D$1:$AV$1=CA$1)*('白止-S级品'!$D$2:$AV$26)),0)+IFERROR(SUMPRODUCT(('乐容-S级品'!$A$4:$A$32=$B184)*('乐容-S级品'!$L$3:$CA$3=CA$1)*('乐容-S级品'!$L$4:$CA$32)),0)</f>
      </c>
      <c r="CB184" s="280">
        <f>IFERROR(SUMPRODUCT(('控温被PRO-S级品'!$B$2:$B$10=$B184)*('控温被PRO-S级品'!$E$1:$BE$1=CB$1)*('控温被PRO-S级品'!$E$2:$BE$10)),0)+IFERROR(SUMPRODUCT(('冬被-S级品'!$B$2:$B$10=$B184)*('冬被-S级品'!$E$1:$AW$1=CB$1)*('冬被-S级品'!$E$2:$AW$10)),0)+IFERROR(SUMPRODUCT(('白止-S级品'!$A$2:$A$26=$B184)*('白止-S级品'!$D$1:$AV$1=CB$1)*('白止-S级品'!$D$2:$AV$26)),0)+IFERROR(SUMPRODUCT(('乐容-S级品'!$A$4:$A$32=$B184)*('乐容-S级品'!$L$3:$CA$3=CB$1)*('乐容-S级品'!$L$4:$CA$32)),0)</f>
      </c>
      <c r="CC184" s="280">
        <f>IFERROR(SUMPRODUCT(('控温被PRO-S级品'!$B$2:$B$10=$B184)*('控温被PRO-S级品'!$E$1:$BE$1=CC$1)*('控温被PRO-S级品'!$E$2:$BE$10)),0)+IFERROR(SUMPRODUCT(('冬被-S级品'!$B$2:$B$10=$B184)*('冬被-S级品'!$E$1:$AW$1=CC$1)*('冬被-S级品'!$E$2:$AW$10)),0)+IFERROR(SUMPRODUCT(('白止-S级品'!$A$2:$A$26=$B184)*('白止-S级品'!$D$1:$AV$1=CC$1)*('白止-S级品'!$D$2:$AV$26)),0)+IFERROR(SUMPRODUCT(('乐容-S级品'!$A$4:$A$32=$B184)*('乐容-S级品'!$L$3:$CA$3=CC$1)*('乐容-S级品'!$L$4:$CA$32)),0)</f>
      </c>
      <c r="CD184" s="280">
        <f>IFERROR(SUMPRODUCT(('控温被PRO-S级品'!$B$2:$B$10=$B184)*('控温被PRO-S级品'!$E$1:$BE$1=CD$1)*('控温被PRO-S级品'!$E$2:$BE$10)),0)+IFERROR(SUMPRODUCT(('冬被-S级品'!$B$2:$B$10=$B184)*('冬被-S级品'!$E$1:$AW$1=CD$1)*('冬被-S级品'!$E$2:$AW$10)),0)+IFERROR(SUMPRODUCT(('白止-S级品'!$A$2:$A$26=$B184)*('白止-S级品'!$D$1:$AV$1=CD$1)*('白止-S级品'!$D$2:$AV$26)),0)+IFERROR(SUMPRODUCT(('乐容-S级品'!$A$4:$A$32=$B184)*('乐容-S级品'!$L$3:$CA$3=CD$1)*('乐容-S级品'!$L$4:$CA$32)),0)</f>
      </c>
      <c r="CE184" s="280">
        <f>IFERROR(SUMPRODUCT(('控温被PRO-S级品'!$B$2:$B$10=$B184)*('控温被PRO-S级品'!$E$1:$BE$1=CE$1)*('控温被PRO-S级品'!$E$2:$BE$10)),0)+IFERROR(SUMPRODUCT(('冬被-S级品'!$B$2:$B$10=$B184)*('冬被-S级品'!$E$1:$AW$1=CE$1)*('冬被-S级品'!$E$2:$AW$10)),0)+IFERROR(SUMPRODUCT(('白止-S级品'!$A$2:$A$26=$B184)*('白止-S级品'!$D$1:$AV$1=CE$1)*('白止-S级品'!$D$2:$AV$26)),0)+IFERROR(SUMPRODUCT(('乐容-S级品'!$A$4:$A$32=$B184)*('乐容-S级品'!$L$3:$CA$3=CE$1)*('乐容-S级品'!$L$4:$CA$32)),0)</f>
      </c>
      <c r="CF184" s="280">
        <f>IFERROR(SUMPRODUCT(('控温被PRO-S级品'!$B$2:$B$10=$B184)*('控温被PRO-S级品'!$E$1:$BE$1=CF$1)*('控温被PRO-S级品'!$E$2:$BE$10)),0)+IFERROR(SUMPRODUCT(('冬被-S级品'!$B$2:$B$10=$B184)*('冬被-S级品'!$E$1:$AW$1=CF$1)*('冬被-S级品'!$E$2:$AW$10)),0)+IFERROR(SUMPRODUCT(('白止-S级品'!$A$2:$A$26=$B184)*('白止-S级品'!$D$1:$AV$1=CF$1)*('白止-S级品'!$D$2:$AV$26)),0)+IFERROR(SUMPRODUCT(('乐容-S级品'!$A$4:$A$32=$B184)*('乐容-S级品'!$L$3:$CA$3=CF$1)*('乐容-S级品'!$L$4:$CA$32)),0)</f>
      </c>
      <c r="CG184" s="280">
        <f>IFERROR(SUMPRODUCT(('控温被PRO-S级品'!$B$2:$B$10=$B184)*('控温被PRO-S级品'!$E$1:$BE$1=CG$1)*('控温被PRO-S级品'!$E$2:$BE$10)),0)+IFERROR(SUMPRODUCT(('冬被-S级品'!$B$2:$B$10=$B184)*('冬被-S级品'!$E$1:$AW$1=CG$1)*('冬被-S级品'!$E$2:$AW$10)),0)+IFERROR(SUMPRODUCT(('白止-S级品'!$A$2:$A$26=$B184)*('白止-S级品'!$D$1:$AV$1=CG$1)*('白止-S级品'!$D$2:$AV$26)),0)+IFERROR(SUMPRODUCT(('乐容-S级品'!$A$4:$A$32=$B184)*('乐容-S级品'!$L$3:$CA$3=CG$1)*('乐容-S级品'!$L$4:$CA$32)),0)</f>
      </c>
      <c r="CH184" s="280">
        <f>IFERROR(SUMPRODUCT(('控温被PRO-S级品'!$B$2:$B$10=$B184)*('控温被PRO-S级品'!$E$1:$BE$1=CH$1)*('控温被PRO-S级品'!$E$2:$BE$10)),0)+IFERROR(SUMPRODUCT(('冬被-S级品'!$B$2:$B$10=$B184)*('冬被-S级品'!$E$1:$AW$1=CH$1)*('冬被-S级品'!$E$2:$AW$10)),0)+IFERROR(SUMPRODUCT(('白止-S级品'!$A$2:$A$26=$B184)*('白止-S级品'!$D$1:$AV$1=CH$1)*('白止-S级品'!$D$2:$AV$26)),0)+IFERROR(SUMPRODUCT(('乐容-S级品'!$A$4:$A$32=$B184)*('乐容-S级品'!$L$3:$CA$3=CH$1)*('乐容-S级品'!$L$4:$CA$32)),0)</f>
      </c>
      <c r="CI184" s="280">
        <f>IFERROR(SUMPRODUCT(('控温被PRO-S级品'!$B$2:$B$10=$B184)*('控温被PRO-S级品'!$E$1:$BE$1=CI$1)*('控温被PRO-S级品'!$E$2:$BE$10)),0)+IFERROR(SUMPRODUCT(('冬被-S级品'!$B$2:$B$10=$B184)*('冬被-S级品'!$E$1:$AW$1=CI$1)*('冬被-S级品'!$E$2:$AW$10)),0)+IFERROR(SUMPRODUCT(('白止-S级品'!$A$2:$A$26=$B184)*('白止-S级品'!$D$1:$AV$1=CI$1)*('白止-S级品'!$D$2:$AV$26)),0)+IFERROR(SUMPRODUCT(('乐容-S级品'!$A$4:$A$32=$B184)*('乐容-S级品'!$L$3:$CA$3=CI$1)*('乐容-S级品'!$L$4:$CA$32)),0)</f>
      </c>
      <c r="CJ184" s="280">
        <f>IFERROR(SUMPRODUCT(('控温被PRO-S级品'!$B$2:$B$10=$B184)*('控温被PRO-S级品'!$E$1:$BE$1=CJ$1)*('控温被PRO-S级品'!$E$2:$BE$10)),0)+IFERROR(SUMPRODUCT(('冬被-S级品'!$B$2:$B$10=$B184)*('冬被-S级品'!$E$1:$AW$1=CJ$1)*('冬被-S级品'!$E$2:$AW$10)),0)+IFERROR(SUMPRODUCT(('白止-S级品'!$A$2:$A$26=$B184)*('白止-S级品'!$D$1:$AV$1=CJ$1)*('白止-S级品'!$D$2:$AV$26)),0)+IFERROR(SUMPRODUCT(('乐容-S级品'!$A$4:$A$32=$B184)*('乐容-S级品'!$L$3:$CA$3=CJ$1)*('乐容-S级品'!$L$4:$CA$32)),0)</f>
      </c>
      <c r="CK184" s="280">
        <f>IFERROR(SUMPRODUCT(('控温被PRO-S级品'!$B$2:$B$10=$B184)*('控温被PRO-S级品'!$E$1:$BE$1=CK$1)*('控温被PRO-S级品'!$E$2:$BE$10)),0)+IFERROR(SUMPRODUCT(('冬被-S级品'!$B$2:$B$10=$B184)*('冬被-S级品'!$E$1:$AW$1=CK$1)*('冬被-S级品'!$E$2:$AW$10)),0)+IFERROR(SUMPRODUCT(('白止-S级品'!$A$2:$A$26=$B184)*('白止-S级品'!$D$1:$AV$1=CK$1)*('白止-S级品'!$D$2:$AV$26)),0)+IFERROR(SUMPRODUCT(('乐容-S级品'!$A$4:$A$32=$B184)*('乐容-S级品'!$L$3:$CA$3=CK$1)*('乐容-S级品'!$L$4:$CA$32)),0)</f>
      </c>
      <c r="CL184" s="280">
        <f>IFERROR(SUMPRODUCT(('控温被PRO-S级品'!$B$2:$B$10=$B184)*('控温被PRO-S级品'!$E$1:$BE$1=CL$1)*('控温被PRO-S级品'!$E$2:$BE$10)),0)+IFERROR(SUMPRODUCT(('冬被-S级品'!$B$2:$B$10=$B184)*('冬被-S级品'!$E$1:$AW$1=CL$1)*('冬被-S级品'!$E$2:$AW$10)),0)+IFERROR(SUMPRODUCT(('白止-S级品'!$A$2:$A$26=$B184)*('白止-S级品'!$D$1:$AV$1=CL$1)*('白止-S级品'!$D$2:$AV$26)),0)+IFERROR(SUMPRODUCT(('乐容-S级品'!$A$4:$A$32=$B184)*('乐容-S级品'!$L$3:$CA$3=CL$1)*('乐容-S级品'!$L$4:$CA$32)),0)</f>
      </c>
      <c r="CM184" s="280">
        <f>IFERROR(SUMPRODUCT(('控温被PRO-S级品'!$B$2:$B$10=$B184)*('控温被PRO-S级品'!$E$1:$BE$1=CM$1)*('控温被PRO-S级品'!$E$2:$BE$10)),0)+IFERROR(SUMPRODUCT(('冬被-S级品'!$B$2:$B$10=$B184)*('冬被-S级品'!$E$1:$AW$1=CM$1)*('冬被-S级品'!$E$2:$AW$10)),0)+IFERROR(SUMPRODUCT(('白止-S级品'!$A$2:$A$26=$B184)*('白止-S级品'!$D$1:$AV$1=CM$1)*('白止-S级品'!$D$2:$AV$26)),0)+IFERROR(SUMPRODUCT(('乐容-S级品'!$A$4:$A$32=$B184)*('乐容-S级品'!$L$3:$CA$3=CM$1)*('乐容-S级品'!$L$4:$CA$32)),0)</f>
      </c>
      <c r="CN184" s="280">
        <f>IFERROR(SUMPRODUCT(('控温被PRO-S级品'!$B$2:$B$10=$B184)*('控温被PRO-S级品'!$E$1:$BE$1=CN$1)*('控温被PRO-S级品'!$E$2:$BE$10)),0)+IFERROR(SUMPRODUCT(('冬被-S级品'!$B$2:$B$10=$B184)*('冬被-S级品'!$E$1:$AW$1=CN$1)*('冬被-S级品'!$E$2:$AW$10)),0)+IFERROR(SUMPRODUCT(('白止-S级品'!$A$2:$A$26=$B184)*('白止-S级品'!$D$1:$AV$1=CN$1)*('白止-S级品'!$D$2:$AV$26)),0)+IFERROR(SUMPRODUCT(('乐容-S级品'!$A$4:$A$32=$B184)*('乐容-S级品'!$L$3:$CA$3=CN$1)*('乐容-S级品'!$L$4:$CA$32)),0)</f>
      </c>
      <c r="CO184" s="280">
        <f>IFERROR(SUMPRODUCT(('控温被PRO-S级品'!$B$2:$B$10=$B184)*('控温被PRO-S级品'!$E$1:$BE$1=CO$1)*('控温被PRO-S级品'!$E$2:$BE$10)),0)+IFERROR(SUMPRODUCT(('冬被-S级品'!$B$2:$B$10=$B184)*('冬被-S级品'!$E$1:$AW$1=CO$1)*('冬被-S级品'!$E$2:$AW$10)),0)+IFERROR(SUMPRODUCT(('白止-S级品'!$A$2:$A$26=$B184)*('白止-S级品'!$D$1:$AV$1=CO$1)*('白止-S级品'!$D$2:$AV$26)),0)+IFERROR(SUMPRODUCT(('乐容-S级品'!$A$4:$A$32=$B184)*('乐容-S级品'!$L$3:$CA$3=CO$1)*('乐容-S级品'!$L$4:$CA$32)),0)</f>
      </c>
      <c r="CP184" s="280">
        <f>IFERROR(SUMPRODUCT(('控温被PRO-S级品'!$B$2:$B$10=$B184)*('控温被PRO-S级品'!$E$1:$BE$1=CP$1)*('控温被PRO-S级品'!$E$2:$BE$10)),0)+IFERROR(SUMPRODUCT(('冬被-S级品'!$B$2:$B$10=$B184)*('冬被-S级品'!$E$1:$AW$1=CP$1)*('冬被-S级品'!$E$2:$AW$10)),0)+IFERROR(SUMPRODUCT(('白止-S级品'!$A$2:$A$26=$B184)*('白止-S级品'!$D$1:$AV$1=CP$1)*('白止-S级品'!$D$2:$AV$26)),0)+IFERROR(SUMPRODUCT(('乐容-S级品'!$A$4:$A$32=$B184)*('乐容-S级品'!$L$3:$CA$3=CP$1)*('乐容-S级品'!$L$4:$CA$32)),0)</f>
      </c>
      <c r="CQ184" s="280">
        <f>IFERROR(SUMPRODUCT(('控温被PRO-S级品'!$B$2:$B$10=$B184)*('控温被PRO-S级品'!$E$1:$BE$1=CQ$1)*('控温被PRO-S级品'!$E$2:$BE$10)),0)+IFERROR(SUMPRODUCT(('冬被-S级品'!$B$2:$B$10=$B184)*('冬被-S级品'!$E$1:$AW$1=CQ$1)*('冬被-S级品'!$E$2:$AW$10)),0)+IFERROR(SUMPRODUCT(('白止-S级品'!$A$2:$A$26=$B184)*('白止-S级品'!$D$1:$AV$1=CQ$1)*('白止-S级品'!$D$2:$AV$26)),0)+IFERROR(SUMPRODUCT(('乐容-S级品'!$A$4:$A$32=$B184)*('乐容-S级品'!$L$3:$CA$3=CQ$1)*('乐容-S级品'!$L$4:$CA$32)),0)</f>
      </c>
      <c r="CR184" s="280">
        <f>IFERROR(SUMPRODUCT(('控温被PRO-S级品'!$B$2:$B$10=$B184)*('控温被PRO-S级品'!$E$1:$BE$1=CR$1)*('控温被PRO-S级品'!$E$2:$BE$10)),0)+IFERROR(SUMPRODUCT(('冬被-S级品'!$B$2:$B$10=$B184)*('冬被-S级品'!$E$1:$AW$1=CR$1)*('冬被-S级品'!$E$2:$AW$10)),0)+IFERROR(SUMPRODUCT(('白止-S级品'!$A$2:$A$26=$B184)*('白止-S级品'!$D$1:$AV$1=CR$1)*('白止-S级品'!$D$2:$AV$26)),0)+IFERROR(SUMPRODUCT(('乐容-S级品'!$A$4:$A$32=$B184)*('乐容-S级品'!$L$3:$CA$3=CR$1)*('乐容-S级品'!$L$4:$CA$32)),0)</f>
      </c>
      <c r="CS184" s="280">
        <f>IFERROR(SUMPRODUCT(('控温被PRO-S级品'!$B$2:$B$10=$B184)*('控温被PRO-S级品'!$E$1:$BE$1=CS$1)*('控温被PRO-S级品'!$E$2:$BE$10)),0)+IFERROR(SUMPRODUCT(('冬被-S级品'!$B$2:$B$10=$B184)*('冬被-S级品'!$E$1:$AW$1=CS$1)*('冬被-S级品'!$E$2:$AW$10)),0)+IFERROR(SUMPRODUCT(('白止-S级品'!$A$2:$A$26=$B184)*('白止-S级品'!$D$1:$AV$1=CS$1)*('白止-S级品'!$D$2:$AV$26)),0)+IFERROR(SUMPRODUCT(('乐容-S级品'!$A$4:$A$32=$B184)*('乐容-S级品'!$L$3:$CA$3=CS$1)*('乐容-S级品'!$L$4:$CA$32)),0)</f>
      </c>
      <c r="CT184" s="280">
        <f>IFERROR(SUMPRODUCT(('控温被PRO-S级品'!$B$2:$B$10=$B184)*('控温被PRO-S级品'!$E$1:$BE$1=CT$1)*('控温被PRO-S级品'!$E$2:$BE$10)),0)+IFERROR(SUMPRODUCT(('冬被-S级品'!$B$2:$B$10=$B184)*('冬被-S级品'!$E$1:$AW$1=CT$1)*('冬被-S级品'!$E$2:$AW$10)),0)+IFERROR(SUMPRODUCT(('白止-S级品'!$A$2:$A$26=$B184)*('白止-S级品'!$D$1:$AV$1=CT$1)*('白止-S级品'!$D$2:$AV$26)),0)+IFERROR(SUMPRODUCT(('乐容-S级品'!$A$4:$A$32=$B184)*('乐容-S级品'!$L$3:$CA$3=CT$1)*('乐容-S级品'!$L$4:$CA$32)),0)</f>
      </c>
      <c r="CU184" s="280">
        <f>IFERROR(SUMPRODUCT(('控温被PRO-S级品'!$B$2:$B$10=$B184)*('控温被PRO-S级品'!$E$1:$BE$1=CU$1)*('控温被PRO-S级品'!$E$2:$BE$10)),0)+IFERROR(SUMPRODUCT(('冬被-S级品'!$B$2:$B$10=$B184)*('冬被-S级品'!$E$1:$AW$1=CU$1)*('冬被-S级品'!$E$2:$AW$10)),0)+IFERROR(SUMPRODUCT(('白止-S级品'!$A$2:$A$26=$B184)*('白止-S级品'!$D$1:$AV$1=CU$1)*('白止-S级品'!$D$2:$AV$26)),0)+IFERROR(SUMPRODUCT(('乐容-S级品'!$A$4:$A$32=$B184)*('乐容-S级品'!$L$3:$CA$3=CU$1)*('乐容-S级品'!$L$4:$CA$32)),0)</f>
      </c>
      <c r="CV184" s="280">
        <f>IFERROR(SUMPRODUCT(('控温被PRO-S级品'!$B$2:$B$10=$B184)*('控温被PRO-S级品'!$E$1:$BE$1=CV$1)*('控温被PRO-S级品'!$E$2:$BE$10)),0)+IFERROR(SUMPRODUCT(('冬被-S级品'!$B$2:$B$10=$B184)*('冬被-S级品'!$E$1:$AW$1=CV$1)*('冬被-S级品'!$E$2:$AW$10)),0)+IFERROR(SUMPRODUCT(('白止-S级品'!$A$2:$A$26=$B184)*('白止-S级品'!$D$1:$AV$1=CV$1)*('白止-S级品'!$D$2:$AV$26)),0)+IFERROR(SUMPRODUCT(('乐容-S级品'!$A$4:$A$32=$B184)*('乐容-S级品'!$L$3:$CA$3=CV$1)*('乐容-S级品'!$L$4:$CA$32)),0)</f>
      </c>
      <c r="CW184" s="280">
        <f>IFERROR(SUMPRODUCT(('控温被PRO-S级品'!$B$2:$B$10=$B184)*('控温被PRO-S级品'!$E$1:$BE$1=CW$1)*('控温被PRO-S级品'!$E$2:$BE$10)),0)+IFERROR(SUMPRODUCT(('冬被-S级品'!$B$2:$B$10=$B184)*('冬被-S级品'!$E$1:$AW$1=CW$1)*('冬被-S级品'!$E$2:$AW$10)),0)+IFERROR(SUMPRODUCT(('白止-S级品'!$A$2:$A$26=$B184)*('白止-S级品'!$D$1:$AV$1=CW$1)*('白止-S级品'!$D$2:$AV$26)),0)+IFERROR(SUMPRODUCT(('乐容-S级品'!$A$4:$A$32=$B184)*('乐容-S级品'!$L$3:$CA$3=CW$1)*('乐容-S级品'!$L$4:$CA$32)),0)</f>
      </c>
      <c r="CX184" s="280">
        <f>IFERROR(SUMPRODUCT(('控温被PRO-S级品'!$B$2:$B$10=$B184)*('控温被PRO-S级品'!$E$1:$BE$1=CX$1)*('控温被PRO-S级品'!$E$2:$BE$10)),0)+IFERROR(SUMPRODUCT(('冬被-S级品'!$B$2:$B$10=$B184)*('冬被-S级品'!$E$1:$AW$1=CX$1)*('冬被-S级品'!$E$2:$AW$10)),0)+IFERROR(SUMPRODUCT(('白止-S级品'!$A$2:$A$26=$B184)*('白止-S级品'!$D$1:$AV$1=CX$1)*('白止-S级品'!$D$2:$AV$26)),0)+IFERROR(SUMPRODUCT(('乐容-S级品'!$A$4:$A$32=$B184)*('乐容-S级品'!$L$3:$CA$3=CX$1)*('乐容-S级品'!$L$4:$CA$32)),0)</f>
      </c>
      <c r="CY184" s="280">
        <f>IFERROR(SUMPRODUCT(('控温被PRO-S级品'!$B$2:$B$10=$B184)*('控温被PRO-S级品'!$E$1:$BE$1=CY$1)*('控温被PRO-S级品'!$E$2:$BE$10)),0)+IFERROR(SUMPRODUCT(('冬被-S级品'!$B$2:$B$10=$B184)*('冬被-S级品'!$E$1:$AW$1=CY$1)*('冬被-S级品'!$E$2:$AW$10)),0)+IFERROR(SUMPRODUCT(('白止-S级品'!$A$2:$A$26=$B184)*('白止-S级品'!$D$1:$AV$1=CY$1)*('白止-S级品'!$D$2:$AV$26)),0)+IFERROR(SUMPRODUCT(('乐容-S级品'!$A$4:$A$32=$B184)*('乐容-S级品'!$L$3:$CA$3=CY$1)*('乐容-S级品'!$L$4:$CA$32)),0)</f>
      </c>
      <c r="CZ184" s="280">
        <f>IFERROR(SUMPRODUCT(('控温被PRO-S级品'!$B$2:$B$10=$B184)*('控温被PRO-S级品'!$E$1:$BE$1=CZ$1)*('控温被PRO-S级品'!$E$2:$BE$10)),0)+IFERROR(SUMPRODUCT(('冬被-S级品'!$B$2:$B$10=$B184)*('冬被-S级品'!$E$1:$AW$1=CZ$1)*('冬被-S级品'!$E$2:$AW$10)),0)+IFERROR(SUMPRODUCT(('白止-S级品'!$A$2:$A$26=$B184)*('白止-S级品'!$D$1:$AV$1=CZ$1)*('白止-S级品'!$D$2:$AV$26)),0)+IFERROR(SUMPRODUCT(('乐容-S级品'!$A$4:$A$32=$B184)*('乐容-S级品'!$L$3:$CA$3=CZ$1)*('乐容-S级品'!$L$4:$CA$32)),0)</f>
      </c>
      <c r="DA184" s="280">
        <f>IFERROR(SUMPRODUCT(('控温被PRO-S级品'!$B$2:$B$10=$B184)*('控温被PRO-S级品'!$E$1:$BE$1=DA$1)*('控温被PRO-S级品'!$E$2:$BE$10)),0)+IFERROR(SUMPRODUCT(('冬被-S级品'!$B$2:$B$10=$B184)*('冬被-S级品'!$E$1:$AW$1=DA$1)*('冬被-S级品'!$E$2:$AW$10)),0)+IFERROR(SUMPRODUCT(('白止-S级品'!$A$2:$A$26=$B184)*('白止-S级品'!$D$1:$AV$1=DA$1)*('白止-S级品'!$D$2:$AV$26)),0)+IFERROR(SUMPRODUCT(('乐容-S级品'!$A$4:$A$32=$B184)*('乐容-S级品'!$L$3:$CA$3=DA$1)*('乐容-S级品'!$L$4:$CA$32)),0)</f>
      </c>
      <c r="DB184" s="280">
        <f>IFERROR(SUMPRODUCT(('控温被PRO-S级品'!$B$2:$B$10=$B184)*('控温被PRO-S级品'!$E$1:$BE$1=DB$1)*('控温被PRO-S级品'!$E$2:$BE$10)),0)+IFERROR(SUMPRODUCT(('冬被-S级品'!$B$2:$B$10=$B184)*('冬被-S级品'!$E$1:$AW$1=DB$1)*('冬被-S级品'!$E$2:$AW$10)),0)+IFERROR(SUMPRODUCT(('白止-S级品'!$A$2:$A$26=$B184)*('白止-S级品'!$D$1:$AV$1=DB$1)*('白止-S级品'!$D$2:$AV$26)),0)+IFERROR(SUMPRODUCT(('乐容-S级品'!$A$4:$A$32=$B184)*('乐容-S级品'!$L$3:$CA$3=DB$1)*('乐容-S级品'!$L$4:$CA$32)),0)</f>
      </c>
      <c r="DC184" s="280">
        <f>IFERROR(SUMPRODUCT(('控温被PRO-S级品'!$B$2:$B$10=$B184)*('控温被PRO-S级品'!$E$1:$BE$1=DC$1)*('控温被PRO-S级品'!$E$2:$BE$10)),0)+IFERROR(SUMPRODUCT(('冬被-S级品'!$B$2:$B$10=$B184)*('冬被-S级品'!$E$1:$AW$1=DC$1)*('冬被-S级品'!$E$2:$AW$10)),0)+IFERROR(SUMPRODUCT(('白止-S级品'!$A$2:$A$26=$B184)*('白止-S级品'!$D$1:$AV$1=DC$1)*('白止-S级品'!$D$2:$AV$26)),0)+IFERROR(SUMPRODUCT(('乐容-S级品'!$A$4:$A$32=$B184)*('乐容-S级品'!$L$3:$CA$3=DC$1)*('乐容-S级品'!$L$4:$CA$32)),0)</f>
      </c>
      <c r="DD184" s="280">
        <f>IFERROR(SUMPRODUCT(('控温被PRO-S级品'!$B$2:$B$10=$B184)*('控温被PRO-S级品'!$E$1:$BE$1=DD$1)*('控温被PRO-S级品'!$E$2:$BE$10)),0)+IFERROR(SUMPRODUCT(('冬被-S级品'!$B$2:$B$10=$B184)*('冬被-S级品'!$E$1:$AW$1=DD$1)*('冬被-S级品'!$E$2:$AW$10)),0)+IFERROR(SUMPRODUCT(('白止-S级品'!$A$2:$A$26=$B184)*('白止-S级品'!$D$1:$AV$1=DD$1)*('白止-S级品'!$D$2:$AV$26)),0)+IFERROR(SUMPRODUCT(('乐容-S级品'!$A$4:$A$32=$B184)*('乐容-S级品'!$L$3:$CA$3=DD$1)*('乐容-S级品'!$L$4:$CA$32)),0)</f>
      </c>
      <c r="DE184" s="280">
        <f>IFERROR(SUMPRODUCT(('控温被PRO-S级品'!$B$2:$B$10=$B184)*('控温被PRO-S级品'!$E$1:$BE$1=DE$1)*('控温被PRO-S级品'!$E$2:$BE$10)),0)+IFERROR(SUMPRODUCT(('冬被-S级品'!$B$2:$B$10=$B184)*('冬被-S级品'!$E$1:$AW$1=DE$1)*('冬被-S级品'!$E$2:$AW$10)),0)+IFERROR(SUMPRODUCT(('白止-S级品'!$A$2:$A$26=$B184)*('白止-S级品'!$D$1:$AV$1=DE$1)*('白止-S级品'!$D$2:$AV$26)),0)+IFERROR(SUMPRODUCT(('乐容-S级品'!$A$4:$A$32=$B184)*('乐容-S级品'!$L$3:$CA$3=DE$1)*('乐容-S级品'!$L$4:$CA$32)),0)</f>
      </c>
      <c r="DF184" s="280">
        <f>IFERROR(SUMPRODUCT(('控温被PRO-S级品'!$B$2:$B$10=$B184)*('控温被PRO-S级品'!$E$1:$BE$1=DF$1)*('控温被PRO-S级品'!$E$2:$BE$10)),0)+IFERROR(SUMPRODUCT(('冬被-S级品'!$B$2:$B$10=$B184)*('冬被-S级品'!$E$1:$AW$1=DF$1)*('冬被-S级品'!$E$2:$AW$10)),0)+IFERROR(SUMPRODUCT(('白止-S级品'!$A$2:$A$26=$B184)*('白止-S级品'!$D$1:$AV$1=DF$1)*('白止-S级品'!$D$2:$AV$26)),0)+IFERROR(SUMPRODUCT(('乐容-S级品'!$A$4:$A$32=$B184)*('乐容-S级品'!$L$3:$CA$3=DF$1)*('乐容-S级品'!$L$4:$CA$32)),0)</f>
      </c>
      <c r="DG184" s="280">
        <f>IFERROR(SUMPRODUCT(('控温被PRO-S级品'!$B$2:$B$10=$B184)*('控温被PRO-S级品'!$E$1:$BE$1=DG$1)*('控温被PRO-S级品'!$E$2:$BE$10)),0)+IFERROR(SUMPRODUCT(('冬被-S级品'!$B$2:$B$10=$B184)*('冬被-S级品'!$E$1:$AW$1=DG$1)*('冬被-S级品'!$E$2:$AW$10)),0)+IFERROR(SUMPRODUCT(('白止-S级品'!$A$2:$A$26=$B184)*('白止-S级品'!$D$1:$AV$1=DG$1)*('白止-S级品'!$D$2:$AV$26)),0)+IFERROR(SUMPRODUCT(('乐容-S级品'!$A$4:$A$32=$B184)*('乐容-S级品'!$L$3:$CA$3=DG$1)*('乐容-S级品'!$L$4:$CA$32)),0)</f>
      </c>
      <c r="DH184" s="280">
        <f>IFERROR(SUMPRODUCT(('控温被PRO-S级品'!$B$2:$B$10=$B184)*('控温被PRO-S级品'!$E$1:$BE$1=DH$1)*('控温被PRO-S级品'!$E$2:$BE$10)),0)+IFERROR(SUMPRODUCT(('冬被-S级品'!$B$2:$B$10=$B184)*('冬被-S级品'!$E$1:$AW$1=DH$1)*('冬被-S级品'!$E$2:$AW$10)),0)+IFERROR(SUMPRODUCT(('白止-S级品'!$A$2:$A$26=$B184)*('白止-S级品'!$D$1:$AV$1=DH$1)*('白止-S级品'!$D$2:$AV$26)),0)+IFERROR(SUMPRODUCT(('乐容-S级品'!$A$4:$A$32=$B184)*('乐容-S级品'!$L$3:$CA$3=DH$1)*('乐容-S级品'!$L$4:$CA$32)),0)</f>
      </c>
      <c r="DI184" s="280">
        <f>IFERROR(SUMPRODUCT(('控温被PRO-S级品'!$B$2:$B$10=$B184)*('控温被PRO-S级品'!$E$1:$BE$1=DI$1)*('控温被PRO-S级品'!$E$2:$BE$10)),0)+IFERROR(SUMPRODUCT(('冬被-S级品'!$B$2:$B$10=$B184)*('冬被-S级品'!$E$1:$AW$1=DI$1)*('冬被-S级品'!$E$2:$AW$10)),0)+IFERROR(SUMPRODUCT(('白止-S级品'!$A$2:$A$26=$B184)*('白止-S级品'!$D$1:$AV$1=DI$1)*('白止-S级品'!$D$2:$AV$26)),0)+IFERROR(SUMPRODUCT(('乐容-S级品'!$A$4:$A$32=$B184)*('乐容-S级品'!$L$3:$CA$3=DI$1)*('乐容-S级品'!$L$4:$CA$32)),0)</f>
      </c>
      <c r="DJ184" s="280">
        <f>IFERROR(SUMPRODUCT(('控温被PRO-S级品'!$B$2:$B$10=$B184)*('控温被PRO-S级品'!$E$1:$BE$1=DJ$1)*('控温被PRO-S级品'!$E$2:$BE$10)),0)+IFERROR(SUMPRODUCT(('冬被-S级品'!$B$2:$B$10=$B184)*('冬被-S级品'!$E$1:$AW$1=DJ$1)*('冬被-S级品'!$E$2:$AW$10)),0)+IFERROR(SUMPRODUCT(('白止-S级品'!$A$2:$A$26=$B184)*('白止-S级品'!$D$1:$AV$1=DJ$1)*('白止-S级品'!$D$2:$AV$26)),0)+IFERROR(SUMPRODUCT(('乐容-S级品'!$A$4:$A$32=$B184)*('乐容-S级品'!$L$3:$CA$3=DJ$1)*('乐容-S级品'!$L$4:$CA$32)),0)</f>
      </c>
      <c r="DK184" s="280"/>
      <c r="DL184" s="280"/>
      <c r="DM184" s="280"/>
      <c r="DN184" s="280"/>
      <c r="DO184" s="280"/>
      <c r="DP184" s="280"/>
      <c r="DQ184" s="280"/>
      <c r="DR184" s="280"/>
      <c r="DS184" s="280"/>
      <c r="DT184" s="280"/>
      <c r="DU184" s="280"/>
      <c r="DV184" s="280"/>
      <c r="DW184" s="280">
        <f>VLOOKUP(B184,'系统编码规格'!A:C,3,FALSE)</f>
      </c>
      <c r="DX184" s="280"/>
      <c r="DY184" s="280"/>
      <c r="DZ184" s="280"/>
      <c r="EA184" s="280"/>
      <c r="EB184" s="280"/>
      <c r="EC184" s="280"/>
      <c r="ED184" s="280"/>
      <c r="EE184" s="280"/>
      <c r="EF184" s="280"/>
      <c r="EG184" s="280"/>
      <c r="EH184" s="280"/>
      <c r="EI184" s="280"/>
      <c r="EJ184" s="280"/>
      <c r="EK184" s="280"/>
      <c r="EL184" s="280"/>
      <c r="EM184" s="280"/>
      <c r="EN184" s="280"/>
      <c r="EO184" s="280"/>
      <c r="EP184" s="280"/>
      <c r="EQ184" s="280"/>
      <c r="ER184" s="280"/>
      <c r="ES184" s="280"/>
      <c r="ET184" s="280"/>
      <c r="EU184" s="280"/>
      <c r="EV184" s="280"/>
      <c r="EW184" s="280"/>
      <c r="EX184" s="280"/>
      <c r="EY184" s="280"/>
      <c r="EZ184" s="280"/>
      <c r="FA184" s="280"/>
      <c r="FB184" s="280"/>
      <c r="FC184" s="280"/>
      <c r="FD184" s="280"/>
      <c r="FE184" s="280"/>
      <c r="FF184" s="280"/>
      <c r="FG184" s="280"/>
      <c r="FH184" s="280"/>
      <c r="FI184" s="280"/>
      <c r="FJ184" s="280"/>
      <c r="FK184" s="280"/>
      <c r="FL184" s="280"/>
      <c r="FM184" s="280"/>
      <c r="FN184" s="280"/>
      <c r="FO184" s="280"/>
      <c r="FP184" s="280"/>
      <c r="FQ184" s="280"/>
      <c r="FR184" s="280"/>
      <c r="FS184" s="280"/>
      <c r="FT184" s="280"/>
      <c r="FU184" s="280"/>
      <c r="FV184" s="280"/>
      <c r="FW184" s="280"/>
      <c r="FX184" s="280"/>
      <c r="FY184" s="280"/>
      <c r="FZ184" s="280"/>
      <c r="GA184" s="280"/>
      <c r="GB184" s="280"/>
      <c r="GC184" s="280"/>
      <c r="GD184" s="280"/>
      <c r="GE184" s="280"/>
      <c r="GF184" s="280"/>
      <c r="GG184" s="280"/>
      <c r="GH184" s="280"/>
      <c r="GI184" s="280"/>
      <c r="GJ184" s="280"/>
      <c r="GK184" s="280"/>
      <c r="GL184" s="280"/>
      <c r="GM184" s="280"/>
      <c r="GN184" s="280"/>
      <c r="GO184" s="280"/>
      <c r="GP184" s="280"/>
      <c r="GQ184" s="280"/>
      <c r="GR184" s="280"/>
      <c r="GS184" s="280"/>
      <c r="GT184" s="280"/>
      <c r="GU184" s="280"/>
      <c r="GV184" s="280"/>
    </row>
    <row r="185">
      <c r="A185" s="309" t="str">
        <v>白止</v>
      </c>
      <c r="B185" s="310" t="str">
        <v>12800031000123848</v>
      </c>
      <c r="C185" s="309" t="str">
        <v>亚朵星球 小姜茶系列 素绒云绵浴巾</v>
      </c>
      <c r="D185" s="309" t="str">
        <v>蓝莓姜茶 -80*160cm</v>
      </c>
      <c r="E185">
        <f>SUM(F185:GX185)</f>
      </c>
      <c r="F185" s="280">
        <f>IFERROR(SUMPRODUCT(('控温被PRO-S级品'!$B$2:$B$10=$B185)*('控温被PRO-S级品'!$E$1:$BE$1=F$1)*('控温被PRO-S级品'!$E$2:$BE$10)),0)+IFERROR(SUMPRODUCT(('冬被-S级品'!$B$2:$B$10=$B185)*('冬被-S级品'!$E$1:$AW$1=F$1)*('冬被-S级品'!$E$2:$AW$10)),0)+IFERROR(SUMPRODUCT(('白止-S级品'!$A$2:$A$26=$B185)*('白止-S级品'!$D$1:$AV$1=F$1)*('白止-S级品'!$D$2:$AV$26)),0)+IFERROR(SUMPRODUCT(('乐容-S级品'!$A$4:$A$32=$B185)*('乐容-S级品'!$L$3:$CA$3=F$1)*('乐容-S级品'!$L$4:$CA$32)),0)</f>
      </c>
      <c r="G185" s="280">
        <f>IFERROR(SUMPRODUCT(('控温被PRO-S级品'!$B$2:$B$10=$B185)*('控温被PRO-S级品'!$E$1:$BE$1=G$1)*('控温被PRO-S级品'!$E$2:$BE$10)),0)+IFERROR(SUMPRODUCT(('冬被-S级品'!$B$2:$B$10=$B185)*('冬被-S级品'!$E$1:$AW$1=G$1)*('冬被-S级品'!$E$2:$AW$10)),0)+IFERROR(SUMPRODUCT(('白止-S级品'!$A$2:$A$26=$B185)*('白止-S级品'!$D$1:$AV$1=G$1)*('白止-S级品'!$D$2:$AV$26)),0)+IFERROR(SUMPRODUCT(('乐容-S级品'!$A$4:$A$32=$B185)*('乐容-S级品'!$L$3:$CA$3=G$1)*('乐容-S级品'!$L$4:$CA$32)),0)</f>
      </c>
      <c r="H185" s="280">
        <f>IFERROR(SUMPRODUCT(('控温被PRO-S级品'!$B$2:$B$10=$B185)*('控温被PRO-S级品'!$E$1:$BE$1=H$1)*('控温被PRO-S级品'!$E$2:$BE$10)),0)+IFERROR(SUMPRODUCT(('冬被-S级品'!$B$2:$B$10=$B185)*('冬被-S级品'!$E$1:$AW$1=H$1)*('冬被-S级品'!$E$2:$AW$10)),0)+IFERROR(SUMPRODUCT(('白止-S级品'!$A$2:$A$26=$B185)*('白止-S级品'!$D$1:$AV$1=H$1)*('白止-S级品'!$D$2:$AV$26)),0)+IFERROR(SUMPRODUCT(('乐容-S级品'!$A$4:$A$32=$B185)*('乐容-S级品'!$L$3:$CA$3=H$1)*('乐容-S级品'!$L$4:$CA$32)),0)</f>
      </c>
      <c r="I185" s="280">
        <f>IFERROR(SUMPRODUCT(('控温被PRO-S级品'!$B$2:$B$10=$B185)*('控温被PRO-S级品'!$E$1:$BE$1=I$1)*('控温被PRO-S级品'!$E$2:$BE$10)),0)+IFERROR(SUMPRODUCT(('冬被-S级品'!$B$2:$B$10=$B185)*('冬被-S级品'!$E$1:$AW$1=I$1)*('冬被-S级品'!$E$2:$AW$10)),0)+IFERROR(SUMPRODUCT(('白止-S级品'!$A$2:$A$26=$B185)*('白止-S级品'!$D$1:$AV$1=I$1)*('白止-S级品'!$D$2:$AV$26)),0)+IFERROR(SUMPRODUCT(('乐容-S级品'!$A$4:$A$32=$B185)*('乐容-S级品'!$L$3:$CA$3=I$1)*('乐容-S级品'!$L$4:$CA$32)),0)</f>
      </c>
      <c r="J185" s="280">
        <f>IFERROR(SUMPRODUCT(('控温被PRO-S级品'!$B$2:$B$10=$B185)*('控温被PRO-S级品'!$E$1:$BE$1=J$1)*('控温被PRO-S级品'!$E$2:$BE$10)),0)+IFERROR(SUMPRODUCT(('冬被-S级品'!$B$2:$B$10=$B185)*('冬被-S级品'!$E$1:$AW$1=J$1)*('冬被-S级品'!$E$2:$AW$10)),0)+IFERROR(SUMPRODUCT(('白止-S级品'!$A$2:$A$26=$B185)*('白止-S级品'!$D$1:$AV$1=J$1)*('白止-S级品'!$D$2:$AV$26)),0)+IFERROR(SUMPRODUCT(('乐容-S级品'!$A$4:$A$32=$B185)*('乐容-S级品'!$L$3:$CA$3=J$1)*('乐容-S级品'!$L$4:$CA$32)),0)</f>
      </c>
      <c r="K185" s="280">
        <f>IFERROR(SUMPRODUCT(('控温被PRO-S级品'!$B$2:$B$10=$B185)*('控温被PRO-S级品'!$E$1:$BE$1=K$1)*('控温被PRO-S级品'!$E$2:$BE$10)),0)+IFERROR(SUMPRODUCT(('冬被-S级品'!$B$2:$B$10=$B185)*('冬被-S级品'!$E$1:$AW$1=K$1)*('冬被-S级品'!$E$2:$AW$10)),0)+IFERROR(SUMPRODUCT(('白止-S级品'!$A$2:$A$26=$B185)*('白止-S级品'!$D$1:$AV$1=K$1)*('白止-S级品'!$D$2:$AV$26)),0)+IFERROR(SUMPRODUCT(('乐容-S级品'!$A$4:$A$32=$B185)*('乐容-S级品'!$L$3:$CA$3=K$1)*('乐容-S级品'!$L$4:$CA$32)),0)</f>
      </c>
      <c r="L185" s="280">
        <f>IFERROR(SUMPRODUCT(('控温被PRO-S级品'!$B$2:$B$10=$B185)*('控温被PRO-S级品'!$E$1:$BE$1=L$1)*('控温被PRO-S级品'!$E$2:$BE$10)),0)+IFERROR(SUMPRODUCT(('冬被-S级品'!$B$2:$B$10=$B185)*('冬被-S级品'!$E$1:$AW$1=L$1)*('冬被-S级品'!$E$2:$AW$10)),0)+IFERROR(SUMPRODUCT(('白止-S级品'!$A$2:$A$26=$B185)*('白止-S级品'!$D$1:$AV$1=L$1)*('白止-S级品'!$D$2:$AV$26)),0)+IFERROR(SUMPRODUCT(('乐容-S级品'!$A$4:$A$32=$B185)*('乐容-S级品'!$L$3:$CA$3=L$1)*('乐容-S级品'!$L$4:$CA$32)),0)</f>
      </c>
      <c r="M185" s="280">
        <f>IFERROR(SUMPRODUCT(('控温被PRO-S级品'!$B$2:$B$10=$B185)*('控温被PRO-S级品'!$E$1:$BE$1=M$1)*('控温被PRO-S级品'!$E$2:$BE$10)),0)+IFERROR(SUMPRODUCT(('冬被-S级品'!$B$2:$B$10=$B185)*('冬被-S级品'!$E$1:$AW$1=M$1)*('冬被-S级品'!$E$2:$AW$10)),0)+IFERROR(SUMPRODUCT(('白止-S级品'!$A$2:$A$26=$B185)*('白止-S级品'!$D$1:$AV$1=M$1)*('白止-S级品'!$D$2:$AV$26)),0)+IFERROR(SUMPRODUCT(('乐容-S级品'!$A$4:$A$32=$B185)*('乐容-S级品'!$L$3:$CA$3=M$1)*('乐容-S级品'!$L$4:$CA$32)),0)</f>
      </c>
      <c r="N185" s="280">
        <f>IFERROR(SUMPRODUCT(('控温被PRO-S级品'!$B$2:$B$10=$B185)*('控温被PRO-S级品'!$E$1:$BE$1=N$1)*('控温被PRO-S级品'!$E$2:$BE$10)),0)+IFERROR(SUMPRODUCT(('冬被-S级品'!$B$2:$B$10=$B185)*('冬被-S级品'!$E$1:$AW$1=N$1)*('冬被-S级品'!$E$2:$AW$10)),0)+IFERROR(SUMPRODUCT(('白止-S级品'!$A$2:$A$26=$B185)*('白止-S级品'!$D$1:$AV$1=N$1)*('白止-S级品'!$D$2:$AV$26)),0)+IFERROR(SUMPRODUCT(('乐容-S级品'!$A$4:$A$32=$B185)*('乐容-S级品'!$L$3:$CA$3=N$1)*('乐容-S级品'!$L$4:$CA$32)),0)</f>
      </c>
      <c r="O185" s="280">
        <f>IFERROR(SUMPRODUCT(('控温被PRO-S级品'!$B$2:$B$10=$B185)*('控温被PRO-S级品'!$E$1:$BE$1=O$1)*('控温被PRO-S级品'!$E$2:$BE$10)),0)+IFERROR(SUMPRODUCT(('冬被-S级品'!$B$2:$B$10=$B185)*('冬被-S级品'!$E$1:$AW$1=O$1)*('冬被-S级品'!$E$2:$AW$10)),0)+IFERROR(SUMPRODUCT(('白止-S级品'!$A$2:$A$26=$B185)*('白止-S级品'!$D$1:$AV$1=O$1)*('白止-S级品'!$D$2:$AV$26)),0)+IFERROR(SUMPRODUCT(('乐容-S级品'!$A$4:$A$32=$B185)*('乐容-S级品'!$L$3:$CA$3=O$1)*('乐容-S级品'!$L$4:$CA$32)),0)</f>
      </c>
      <c r="P185" s="280">
        <f>IFERROR(SUMPRODUCT(('控温被PRO-S级品'!$B$2:$B$10=$B185)*('控温被PRO-S级品'!$E$1:$BE$1=P$1)*('控温被PRO-S级品'!$E$2:$BE$10)),0)+IFERROR(SUMPRODUCT(('冬被-S级品'!$B$2:$B$10=$B185)*('冬被-S级品'!$E$1:$AW$1=P$1)*('冬被-S级品'!$E$2:$AW$10)),0)+IFERROR(SUMPRODUCT(('白止-S级品'!$A$2:$A$26=$B185)*('白止-S级品'!$D$1:$AV$1=P$1)*('白止-S级品'!$D$2:$AV$26)),0)+IFERROR(SUMPRODUCT(('乐容-S级品'!$A$4:$A$32=$B185)*('乐容-S级品'!$L$3:$CA$3=P$1)*('乐容-S级品'!$L$4:$CA$32)),0)</f>
      </c>
      <c r="Q185" s="280">
        <f>IFERROR(SUMPRODUCT(('控温被PRO-S级品'!$B$2:$B$10=$B185)*('控温被PRO-S级品'!$E$1:$BE$1=Q$1)*('控温被PRO-S级品'!$E$2:$BE$10)),0)+IFERROR(SUMPRODUCT(('冬被-S级品'!$B$2:$B$10=$B185)*('冬被-S级品'!$E$1:$AW$1=Q$1)*('冬被-S级品'!$E$2:$AW$10)),0)+IFERROR(SUMPRODUCT(('白止-S级品'!$A$2:$A$26=$B185)*('白止-S级品'!$D$1:$AV$1=Q$1)*('白止-S级品'!$D$2:$AV$26)),0)+IFERROR(SUMPRODUCT(('乐容-S级品'!$A$4:$A$32=$B185)*('乐容-S级品'!$L$3:$CA$3=Q$1)*('乐容-S级品'!$L$4:$CA$32)),0)</f>
      </c>
      <c r="R185" s="280">
        <f>IFERROR(SUMPRODUCT(('控温被PRO-S级品'!$B$2:$B$10=$B185)*('控温被PRO-S级品'!$E$1:$BE$1=R$1)*('控温被PRO-S级品'!$E$2:$BE$10)),0)+IFERROR(SUMPRODUCT(('冬被-S级品'!$B$2:$B$10=$B185)*('冬被-S级品'!$E$1:$AW$1=R$1)*('冬被-S级品'!$E$2:$AW$10)),0)+IFERROR(SUMPRODUCT(('白止-S级品'!$A$2:$A$26=$B185)*('白止-S级品'!$D$1:$AV$1=R$1)*('白止-S级品'!$D$2:$AV$26)),0)+IFERROR(SUMPRODUCT(('乐容-S级品'!$A$4:$A$32=$B185)*('乐容-S级品'!$L$3:$CA$3=R$1)*('乐容-S级品'!$L$4:$CA$32)),0)</f>
      </c>
      <c r="S185" s="280">
        <f>IFERROR(SUMPRODUCT(('控温被PRO-S级品'!$B$2:$B$10=$B185)*('控温被PRO-S级品'!$E$1:$BE$1=S$1)*('控温被PRO-S级品'!$E$2:$BE$10)),0)+IFERROR(SUMPRODUCT(('冬被-S级品'!$B$2:$B$10=$B185)*('冬被-S级品'!$E$1:$AW$1=S$1)*('冬被-S级品'!$E$2:$AW$10)),0)+IFERROR(SUMPRODUCT(('白止-S级品'!$A$2:$A$26=$B185)*('白止-S级品'!$D$1:$AV$1=S$1)*('白止-S级品'!$D$2:$AV$26)),0)+IFERROR(SUMPRODUCT(('乐容-S级品'!$A$4:$A$32=$B185)*('乐容-S级品'!$L$3:$CA$3=S$1)*('乐容-S级品'!$L$4:$CA$32)),0)</f>
      </c>
      <c r="T185" s="280">
        <f>IFERROR(SUMPRODUCT(('控温被PRO-S级品'!$B$2:$B$10=$B185)*('控温被PRO-S级品'!$E$1:$BE$1=T$1)*('控温被PRO-S级品'!$E$2:$BE$10)),0)+IFERROR(SUMPRODUCT(('冬被-S级品'!$B$2:$B$10=$B185)*('冬被-S级品'!$E$1:$AW$1=T$1)*('冬被-S级品'!$E$2:$AW$10)),0)+IFERROR(SUMPRODUCT(('白止-S级品'!$A$2:$A$26=$B185)*('白止-S级品'!$D$1:$AV$1=T$1)*('白止-S级品'!$D$2:$AV$26)),0)+IFERROR(SUMPRODUCT(('乐容-S级品'!$A$4:$A$32=$B185)*('乐容-S级品'!$L$3:$CA$3=T$1)*('乐容-S级品'!$L$4:$CA$32)),0)</f>
      </c>
      <c r="U185" s="280">
        <f>IFERROR(SUMPRODUCT(('控温被PRO-S级品'!$B$2:$B$10=$B185)*('控温被PRO-S级品'!$E$1:$BE$1=U$1)*('控温被PRO-S级品'!$E$2:$BE$10)),0)+IFERROR(SUMPRODUCT(('冬被-S级品'!$B$2:$B$10=$B185)*('冬被-S级品'!$E$1:$AW$1=U$1)*('冬被-S级品'!$E$2:$AW$10)),0)+IFERROR(SUMPRODUCT(('白止-S级品'!$A$2:$A$26=$B185)*('白止-S级品'!$D$1:$AV$1=U$1)*('白止-S级品'!$D$2:$AV$26)),0)+IFERROR(SUMPRODUCT(('乐容-S级品'!$A$4:$A$32=$B185)*('乐容-S级品'!$L$3:$CA$3=U$1)*('乐容-S级品'!$L$4:$CA$32)),0)</f>
      </c>
      <c r="V185" s="280">
        <f>IFERROR(SUMPRODUCT(('控温被PRO-S级品'!$B$2:$B$10=$B185)*('控温被PRO-S级品'!$E$1:$BE$1=V$1)*('控温被PRO-S级品'!$E$2:$BE$10)),0)+IFERROR(SUMPRODUCT(('冬被-S级品'!$B$2:$B$10=$B185)*('冬被-S级品'!$E$1:$AW$1=V$1)*('冬被-S级品'!$E$2:$AW$10)),0)+IFERROR(SUMPRODUCT(('白止-S级品'!$A$2:$A$26=$B185)*('白止-S级品'!$D$1:$AV$1=V$1)*('白止-S级品'!$D$2:$AV$26)),0)+IFERROR(SUMPRODUCT(('乐容-S级品'!$A$4:$A$32=$B185)*('乐容-S级品'!$L$3:$CA$3=V$1)*('乐容-S级品'!$L$4:$CA$32)),0)</f>
      </c>
      <c r="W185" s="280">
        <f>IFERROR(SUMPRODUCT(('控温被PRO-S级品'!$B$2:$B$10=$B185)*('控温被PRO-S级品'!$E$1:$BE$1=W$1)*('控温被PRO-S级品'!$E$2:$BE$10)),0)+IFERROR(SUMPRODUCT(('冬被-S级品'!$B$2:$B$10=$B185)*('冬被-S级品'!$E$1:$AW$1=W$1)*('冬被-S级品'!$E$2:$AW$10)),0)+IFERROR(SUMPRODUCT(('白止-S级品'!$A$2:$A$26=$B185)*('白止-S级品'!$D$1:$AV$1=W$1)*('白止-S级品'!$D$2:$AV$26)),0)+IFERROR(SUMPRODUCT(('乐容-S级品'!$A$4:$A$32=$B185)*('乐容-S级品'!$L$3:$CA$3=W$1)*('乐容-S级品'!$L$4:$CA$32)),0)</f>
      </c>
      <c r="X185" s="280">
        <f>IFERROR(SUMPRODUCT(('控温被PRO-S级品'!$B$2:$B$10=$B185)*('控温被PRO-S级品'!$E$1:$BE$1=X$1)*('控温被PRO-S级品'!$E$2:$BE$10)),0)+IFERROR(SUMPRODUCT(('冬被-S级品'!$B$2:$B$10=$B185)*('冬被-S级品'!$E$1:$AW$1=X$1)*('冬被-S级品'!$E$2:$AW$10)),0)+IFERROR(SUMPRODUCT(('白止-S级品'!$A$2:$A$26=$B185)*('白止-S级品'!$D$1:$AV$1=X$1)*('白止-S级品'!$D$2:$AV$26)),0)+IFERROR(SUMPRODUCT(('乐容-S级品'!$A$4:$A$32=$B185)*('乐容-S级品'!$L$3:$CA$3=X$1)*('乐容-S级品'!$L$4:$CA$32)),0)</f>
      </c>
      <c r="Y185" s="280">
        <f>IFERROR(SUMPRODUCT(('控温被PRO-S级品'!$B$2:$B$10=$B185)*('控温被PRO-S级品'!$E$1:$BE$1=Y$1)*('控温被PRO-S级品'!$E$2:$BE$10)),0)+IFERROR(SUMPRODUCT(('冬被-S级品'!$B$2:$B$10=$B185)*('冬被-S级品'!$E$1:$AW$1=Y$1)*('冬被-S级品'!$E$2:$AW$10)),0)+IFERROR(SUMPRODUCT(('白止-S级品'!$A$2:$A$26=$B185)*('白止-S级品'!$D$1:$AV$1=Y$1)*('白止-S级品'!$D$2:$AV$26)),0)+IFERROR(SUMPRODUCT(('乐容-S级品'!$A$4:$A$32=$B185)*('乐容-S级品'!$L$3:$CA$3=Y$1)*('乐容-S级品'!$L$4:$CA$32)),0)</f>
      </c>
      <c r="Z185" s="280">
        <f>IFERROR(SUMPRODUCT(('控温被PRO-S级品'!$B$2:$B$10=$B185)*('控温被PRO-S级品'!$E$1:$BE$1=Z$1)*('控温被PRO-S级品'!$E$2:$BE$10)),0)+IFERROR(SUMPRODUCT(('冬被-S级品'!$B$2:$B$10=$B185)*('冬被-S级品'!$E$1:$AW$1=Z$1)*('冬被-S级品'!$E$2:$AW$10)),0)+IFERROR(SUMPRODUCT(('白止-S级品'!$A$2:$A$26=$B185)*('白止-S级品'!$D$1:$AV$1=Z$1)*('白止-S级品'!$D$2:$AV$26)),0)+IFERROR(SUMPRODUCT(('乐容-S级品'!$A$4:$A$32=$B185)*('乐容-S级品'!$L$3:$CA$3=Z$1)*('乐容-S级品'!$L$4:$CA$32)),0)</f>
      </c>
      <c r="AA185" s="280">
        <f>IFERROR(SUMPRODUCT(('控温被PRO-S级品'!$B$2:$B$10=$B185)*('控温被PRO-S级品'!$E$1:$BE$1=AA$1)*('控温被PRO-S级品'!$E$2:$BE$10)),0)+IFERROR(SUMPRODUCT(('冬被-S级品'!$B$2:$B$10=$B185)*('冬被-S级品'!$E$1:$AW$1=AA$1)*('冬被-S级品'!$E$2:$AW$10)),0)+IFERROR(SUMPRODUCT(('白止-S级品'!$A$2:$A$26=$B185)*('白止-S级品'!$D$1:$AV$1=AA$1)*('白止-S级品'!$D$2:$AV$26)),0)+IFERROR(SUMPRODUCT(('乐容-S级品'!$A$4:$A$32=$B185)*('乐容-S级品'!$L$3:$CA$3=AA$1)*('乐容-S级品'!$L$4:$CA$32)),0)</f>
      </c>
      <c r="AB185" s="280">
        <f>IFERROR(SUMPRODUCT(('控温被PRO-S级品'!$B$2:$B$10=$B185)*('控温被PRO-S级品'!$E$1:$BE$1=AB$1)*('控温被PRO-S级品'!$E$2:$BE$10)),0)+IFERROR(SUMPRODUCT(('冬被-S级品'!$B$2:$B$10=$B185)*('冬被-S级品'!$E$1:$AW$1=AB$1)*('冬被-S级品'!$E$2:$AW$10)),0)+IFERROR(SUMPRODUCT(('白止-S级品'!$A$2:$A$26=$B185)*('白止-S级品'!$D$1:$AV$1=AB$1)*('白止-S级品'!$D$2:$AV$26)),0)+IFERROR(SUMPRODUCT(('乐容-S级品'!$A$4:$A$32=$B185)*('乐容-S级品'!$L$3:$CA$3=AB$1)*('乐容-S级品'!$L$4:$CA$32)),0)</f>
      </c>
      <c r="AC185" s="280">
        <f>IFERROR(SUMPRODUCT(('控温被PRO-S级品'!$B$2:$B$10=$B185)*('控温被PRO-S级品'!$E$1:$BE$1=AC$1)*('控温被PRO-S级品'!$E$2:$BE$10)),0)+IFERROR(SUMPRODUCT(('冬被-S级品'!$B$2:$B$10=$B185)*('冬被-S级品'!$E$1:$AW$1=AC$1)*('冬被-S级品'!$E$2:$AW$10)),0)+IFERROR(SUMPRODUCT(('白止-S级品'!$A$2:$A$26=$B185)*('白止-S级品'!$D$1:$AV$1=AC$1)*('白止-S级品'!$D$2:$AV$26)),0)+IFERROR(SUMPRODUCT(('乐容-S级品'!$A$4:$A$32=$B185)*('乐容-S级品'!$L$3:$CA$3=AC$1)*('乐容-S级品'!$L$4:$CA$32)),0)</f>
      </c>
      <c r="AD185" s="280">
        <f>IFERROR(SUMPRODUCT(('控温被PRO-S级品'!$B$2:$B$10=$B185)*('控温被PRO-S级品'!$E$1:$BE$1=AD$1)*('控温被PRO-S级品'!$E$2:$BE$10)),0)+IFERROR(SUMPRODUCT(('冬被-S级品'!$B$2:$B$10=$B185)*('冬被-S级品'!$E$1:$AW$1=AD$1)*('冬被-S级品'!$E$2:$AW$10)),0)+IFERROR(SUMPRODUCT(('白止-S级品'!$A$2:$A$26=$B185)*('白止-S级品'!$D$1:$AV$1=AD$1)*('白止-S级品'!$D$2:$AV$26)),0)+IFERROR(SUMPRODUCT(('乐容-S级品'!$A$4:$A$32=$B185)*('乐容-S级品'!$L$3:$CA$3=AD$1)*('乐容-S级品'!$L$4:$CA$32)),0)</f>
      </c>
      <c r="AE185" s="280">
        <f>IFERROR(SUMPRODUCT(('控温被PRO-S级品'!$B$2:$B$10=$B185)*('控温被PRO-S级品'!$E$1:$BE$1=AE$1)*('控温被PRO-S级品'!$E$2:$BE$10)),0)+IFERROR(SUMPRODUCT(('冬被-S级品'!$B$2:$B$10=$B185)*('冬被-S级品'!$E$1:$AW$1=AE$1)*('冬被-S级品'!$E$2:$AW$10)),0)+IFERROR(SUMPRODUCT(('白止-S级品'!$A$2:$A$26=$B185)*('白止-S级品'!$D$1:$AV$1=AE$1)*('白止-S级品'!$D$2:$AV$26)),0)+IFERROR(SUMPRODUCT(('乐容-S级品'!$A$4:$A$32=$B185)*('乐容-S级品'!$L$3:$CA$3=AE$1)*('乐容-S级品'!$L$4:$CA$32)),0)</f>
      </c>
      <c r="AF185" s="280">
        <f>IFERROR(SUMPRODUCT(('控温被PRO-S级品'!$B$2:$B$10=$B185)*('控温被PRO-S级品'!$E$1:$BE$1=AF$1)*('控温被PRO-S级品'!$E$2:$BE$10)),0)+IFERROR(SUMPRODUCT(('冬被-S级品'!$B$2:$B$10=$B185)*('冬被-S级品'!$E$1:$AW$1=AF$1)*('冬被-S级品'!$E$2:$AW$10)),0)+IFERROR(SUMPRODUCT(('白止-S级品'!$A$2:$A$26=$B185)*('白止-S级品'!$D$1:$AV$1=AF$1)*('白止-S级品'!$D$2:$AV$26)),0)+IFERROR(SUMPRODUCT(('乐容-S级品'!$A$4:$A$32=$B185)*('乐容-S级品'!$L$3:$CA$3=AF$1)*('乐容-S级品'!$L$4:$CA$32)),0)</f>
      </c>
      <c r="AG185" s="280">
        <f>IFERROR(SUMPRODUCT(('控温被PRO-S级品'!$B$2:$B$10=$B185)*('控温被PRO-S级品'!$E$1:$BE$1=AG$1)*('控温被PRO-S级品'!$E$2:$BE$10)),0)+IFERROR(SUMPRODUCT(('冬被-S级品'!$B$2:$B$10=$B185)*('冬被-S级品'!$E$1:$AW$1=AG$1)*('冬被-S级品'!$E$2:$AW$10)),0)+IFERROR(SUMPRODUCT(('白止-S级品'!$A$2:$A$26=$B185)*('白止-S级品'!$D$1:$AV$1=AG$1)*('白止-S级品'!$D$2:$AV$26)),0)+IFERROR(SUMPRODUCT(('乐容-S级品'!$A$4:$A$32=$B185)*('乐容-S级品'!$L$3:$CA$3=AG$1)*('乐容-S级品'!$L$4:$CA$32)),0)</f>
      </c>
      <c r="AH185" s="280">
        <f>IFERROR(SUMPRODUCT(('控温被PRO-S级品'!$B$2:$B$10=$B185)*('控温被PRO-S级品'!$E$1:$BE$1=AH$1)*('控温被PRO-S级品'!$E$2:$BE$10)),0)+IFERROR(SUMPRODUCT(('冬被-S级品'!$B$2:$B$10=$B185)*('冬被-S级品'!$E$1:$AW$1=AH$1)*('冬被-S级品'!$E$2:$AW$10)),0)+IFERROR(SUMPRODUCT(('白止-S级品'!$A$2:$A$26=$B185)*('白止-S级品'!$D$1:$AV$1=AH$1)*('白止-S级品'!$D$2:$AV$26)),0)+IFERROR(SUMPRODUCT(('乐容-S级品'!$A$4:$A$32=$B185)*('乐容-S级品'!$L$3:$CA$3=AH$1)*('乐容-S级品'!$L$4:$CA$32)),0)</f>
      </c>
      <c r="AI185" s="280">
        <f>IFERROR(SUMPRODUCT(('控温被PRO-S级品'!$B$2:$B$10=$B185)*('控温被PRO-S级品'!$E$1:$BE$1=AI$1)*('控温被PRO-S级品'!$E$2:$BE$10)),0)+IFERROR(SUMPRODUCT(('冬被-S级品'!$B$2:$B$10=$B185)*('冬被-S级品'!$E$1:$AW$1=AI$1)*('冬被-S级品'!$E$2:$AW$10)),0)+IFERROR(SUMPRODUCT(('白止-S级品'!$A$2:$A$26=$B185)*('白止-S级品'!$D$1:$AV$1=AI$1)*('白止-S级品'!$D$2:$AV$26)),0)+IFERROR(SUMPRODUCT(('乐容-S级品'!$A$4:$A$32=$B185)*('乐容-S级品'!$L$3:$CA$3=AI$1)*('乐容-S级品'!$L$4:$CA$32)),0)</f>
      </c>
      <c r="AJ185" s="280">
        <f>IFERROR(SUMPRODUCT(('控温被PRO-S级品'!$B$2:$B$10=$B185)*('控温被PRO-S级品'!$E$1:$BE$1=AJ$1)*('控温被PRO-S级品'!$E$2:$BE$10)),0)+IFERROR(SUMPRODUCT(('冬被-S级品'!$B$2:$B$10=$B185)*('冬被-S级品'!$E$1:$AW$1=AJ$1)*('冬被-S级品'!$E$2:$AW$10)),0)+IFERROR(SUMPRODUCT(('白止-S级品'!$A$2:$A$26=$B185)*('白止-S级品'!$D$1:$AV$1=AJ$1)*('白止-S级品'!$D$2:$AV$26)),0)+IFERROR(SUMPRODUCT(('乐容-S级品'!$A$4:$A$32=$B185)*('乐容-S级品'!$L$3:$CA$3=AJ$1)*('乐容-S级品'!$L$4:$CA$32)),0)</f>
      </c>
      <c r="AK185" s="280">
        <f>IFERROR(SUMPRODUCT(('控温被PRO-S级品'!$B$2:$B$10=$B185)*('控温被PRO-S级品'!$E$1:$BE$1=AK$1)*('控温被PRO-S级品'!$E$2:$BE$10)),0)+IFERROR(SUMPRODUCT(('冬被-S级品'!$B$2:$B$10=$B185)*('冬被-S级品'!$E$1:$AW$1=AK$1)*('冬被-S级品'!$E$2:$AW$10)),0)+IFERROR(SUMPRODUCT(('白止-S级品'!$A$2:$A$26=$B185)*('白止-S级品'!$D$1:$AV$1=AK$1)*('白止-S级品'!$D$2:$AV$26)),0)+IFERROR(SUMPRODUCT(('乐容-S级品'!$A$4:$A$32=$B185)*('乐容-S级品'!$L$3:$CA$3=AK$1)*('乐容-S级品'!$L$4:$CA$32)),0)</f>
      </c>
      <c r="AL185" s="280">
        <f>IFERROR(SUMPRODUCT(('控温被PRO-S级品'!$B$2:$B$10=$B185)*('控温被PRO-S级品'!$E$1:$BE$1=AL$1)*('控温被PRO-S级品'!$E$2:$BE$10)),0)+IFERROR(SUMPRODUCT(('冬被-S级品'!$B$2:$B$10=$B185)*('冬被-S级品'!$E$1:$AW$1=AL$1)*('冬被-S级品'!$E$2:$AW$10)),0)+IFERROR(SUMPRODUCT(('白止-S级品'!$A$2:$A$26=$B185)*('白止-S级品'!$D$1:$AV$1=AL$1)*('白止-S级品'!$D$2:$AV$26)),0)+IFERROR(SUMPRODUCT(('乐容-S级品'!$A$4:$A$32=$B185)*('乐容-S级品'!$L$3:$CA$3=AL$1)*('乐容-S级品'!$L$4:$CA$32)),0)</f>
      </c>
      <c r="AM185" s="280">
        <f>IFERROR(SUMPRODUCT(('控温被PRO-S级品'!$B$2:$B$10=$B185)*('控温被PRO-S级品'!$E$1:$BE$1=AM$1)*('控温被PRO-S级品'!$E$2:$BE$10)),0)+IFERROR(SUMPRODUCT(('冬被-S级品'!$B$2:$B$10=$B185)*('冬被-S级品'!$E$1:$AW$1=AM$1)*('冬被-S级品'!$E$2:$AW$10)),0)+IFERROR(SUMPRODUCT(('白止-S级品'!$A$2:$A$26=$B185)*('白止-S级品'!$D$1:$AV$1=AM$1)*('白止-S级品'!$D$2:$AV$26)),0)+IFERROR(SUMPRODUCT(('乐容-S级品'!$A$4:$A$32=$B185)*('乐容-S级品'!$L$3:$CA$3=AM$1)*('乐容-S级品'!$L$4:$CA$32)),0)</f>
      </c>
      <c r="AN185" s="280">
        <f>IFERROR(SUMPRODUCT(('控温被PRO-S级品'!$B$2:$B$10=$B185)*('控温被PRO-S级品'!$E$1:$BE$1=AN$1)*('控温被PRO-S级品'!$E$2:$BE$10)),0)+IFERROR(SUMPRODUCT(('冬被-S级品'!$B$2:$B$10=$B185)*('冬被-S级品'!$E$1:$AW$1=AN$1)*('冬被-S级品'!$E$2:$AW$10)),0)+IFERROR(SUMPRODUCT(('白止-S级品'!$A$2:$A$26=$B185)*('白止-S级品'!$D$1:$AV$1=AN$1)*('白止-S级品'!$D$2:$AV$26)),0)+IFERROR(SUMPRODUCT(('乐容-S级品'!$A$4:$A$32=$B185)*('乐容-S级品'!$L$3:$CA$3=AN$1)*('乐容-S级品'!$L$4:$CA$32)),0)</f>
      </c>
      <c r="AO185" s="280">
        <f>IFERROR(SUMPRODUCT(('控温被PRO-S级品'!$B$2:$B$10=$B185)*('控温被PRO-S级品'!$E$1:$BE$1=AO$1)*('控温被PRO-S级品'!$E$2:$BE$10)),0)+IFERROR(SUMPRODUCT(('冬被-S级品'!$B$2:$B$10=$B185)*('冬被-S级品'!$E$1:$AW$1=AO$1)*('冬被-S级品'!$E$2:$AW$10)),0)+IFERROR(SUMPRODUCT(('白止-S级品'!$A$2:$A$26=$B185)*('白止-S级品'!$D$1:$AV$1=AO$1)*('白止-S级品'!$D$2:$AV$26)),0)+IFERROR(SUMPRODUCT(('乐容-S级品'!$A$4:$A$32=$B185)*('乐容-S级品'!$L$3:$CA$3=AO$1)*('乐容-S级品'!$L$4:$CA$32)),0)</f>
      </c>
      <c r="AP185" s="280">
        <f>IFERROR(SUMPRODUCT(('控温被PRO-S级品'!$B$2:$B$10=$B185)*('控温被PRO-S级品'!$E$1:$BE$1=AP$1)*('控温被PRO-S级品'!$E$2:$BE$10)),0)+IFERROR(SUMPRODUCT(('冬被-S级品'!$B$2:$B$10=$B185)*('冬被-S级品'!$E$1:$AW$1=AP$1)*('冬被-S级品'!$E$2:$AW$10)),0)+IFERROR(SUMPRODUCT(('白止-S级品'!$A$2:$A$26=$B185)*('白止-S级品'!$D$1:$AV$1=AP$1)*('白止-S级品'!$D$2:$AV$26)),0)+IFERROR(SUMPRODUCT(('乐容-S级品'!$A$4:$A$32=$B185)*('乐容-S级品'!$L$3:$CA$3=AP$1)*('乐容-S级品'!$L$4:$CA$32)),0)</f>
      </c>
      <c r="AQ185" s="280">
        <f>IFERROR(SUMPRODUCT(('控温被PRO-S级品'!$B$2:$B$10=$B185)*('控温被PRO-S级品'!$E$1:$BE$1=AQ$1)*('控温被PRO-S级品'!$E$2:$BE$10)),0)+IFERROR(SUMPRODUCT(('冬被-S级品'!$B$2:$B$10=$B185)*('冬被-S级品'!$E$1:$AW$1=AQ$1)*('冬被-S级品'!$E$2:$AW$10)),0)+IFERROR(SUMPRODUCT(('白止-S级品'!$A$2:$A$26=$B185)*('白止-S级品'!$D$1:$AV$1=AQ$1)*('白止-S级品'!$D$2:$AV$26)),0)+IFERROR(SUMPRODUCT(('乐容-S级品'!$A$4:$A$32=$B185)*('乐容-S级品'!$L$3:$CA$3=AQ$1)*('乐容-S级品'!$L$4:$CA$32)),0)</f>
      </c>
      <c r="AR185" s="280">
        <f>IFERROR(SUMPRODUCT(('控温被PRO-S级品'!$B$2:$B$10=$B185)*('控温被PRO-S级品'!$E$1:$BE$1=AR$1)*('控温被PRO-S级品'!$E$2:$BE$10)),0)+IFERROR(SUMPRODUCT(('冬被-S级品'!$B$2:$B$10=$B185)*('冬被-S级品'!$E$1:$AW$1=AR$1)*('冬被-S级品'!$E$2:$AW$10)),0)+IFERROR(SUMPRODUCT(('白止-S级品'!$A$2:$A$26=$B185)*('白止-S级品'!$D$1:$AV$1=AR$1)*('白止-S级品'!$D$2:$AV$26)),0)+IFERROR(SUMPRODUCT(('乐容-S级品'!$A$4:$A$32=$B185)*('乐容-S级品'!$L$3:$CA$3=AR$1)*('乐容-S级品'!$L$4:$CA$32)),0)</f>
      </c>
      <c r="AS185" s="280">
        <f>IFERROR(SUMPRODUCT(('控温被PRO-S级品'!$B$2:$B$10=$B185)*('控温被PRO-S级品'!$E$1:$BE$1=AS$1)*('控温被PRO-S级品'!$E$2:$BE$10)),0)+IFERROR(SUMPRODUCT(('冬被-S级品'!$B$2:$B$10=$B185)*('冬被-S级品'!$E$1:$AW$1=AS$1)*('冬被-S级品'!$E$2:$AW$10)),0)+IFERROR(SUMPRODUCT(('白止-S级品'!$A$2:$A$26=$B185)*('白止-S级品'!$D$1:$AV$1=AS$1)*('白止-S级品'!$D$2:$AV$26)),0)+IFERROR(SUMPRODUCT(('乐容-S级品'!$A$4:$A$32=$B185)*('乐容-S级品'!$L$3:$CA$3=AS$1)*('乐容-S级品'!$L$4:$CA$32)),0)</f>
      </c>
      <c r="AT185" s="280">
        <f>IFERROR(SUMPRODUCT(('控温被PRO-S级品'!$B$2:$B$10=$B185)*('控温被PRO-S级品'!$E$1:$BE$1=AT$1)*('控温被PRO-S级品'!$E$2:$BE$10)),0)+IFERROR(SUMPRODUCT(('冬被-S级品'!$B$2:$B$10=$B185)*('冬被-S级品'!$E$1:$AW$1=AT$1)*('冬被-S级品'!$E$2:$AW$10)),0)+IFERROR(SUMPRODUCT(('白止-S级品'!$A$2:$A$26=$B185)*('白止-S级品'!$D$1:$AV$1=AT$1)*('白止-S级品'!$D$2:$AV$26)),0)+IFERROR(SUMPRODUCT(('乐容-S级品'!$A$4:$A$32=$B185)*('乐容-S级品'!$L$3:$CA$3=AT$1)*('乐容-S级品'!$L$4:$CA$32)),0)</f>
      </c>
      <c r="AU185" s="280">
        <f>IFERROR(SUMPRODUCT(('控温被PRO-S级品'!$B$2:$B$10=$B185)*('控温被PRO-S级品'!$E$1:$BE$1=AU$1)*('控温被PRO-S级品'!$E$2:$BE$10)),0)+IFERROR(SUMPRODUCT(('冬被-S级品'!$B$2:$B$10=$B185)*('冬被-S级品'!$E$1:$AW$1=AU$1)*('冬被-S级品'!$E$2:$AW$10)),0)+IFERROR(SUMPRODUCT(('白止-S级品'!$A$2:$A$26=$B185)*('白止-S级品'!$D$1:$AV$1=AU$1)*('白止-S级品'!$D$2:$AV$26)),0)+IFERROR(SUMPRODUCT(('乐容-S级品'!$A$4:$A$32=$B185)*('乐容-S级品'!$L$3:$CA$3=AU$1)*('乐容-S级品'!$L$4:$CA$32)),0)</f>
      </c>
      <c r="AV185" s="280">
        <f>IFERROR(SUMPRODUCT(('控温被PRO-S级品'!$B$2:$B$10=$B185)*('控温被PRO-S级品'!$E$1:$BE$1=AV$1)*('控温被PRO-S级品'!$E$2:$BE$10)),0)+IFERROR(SUMPRODUCT(('冬被-S级品'!$B$2:$B$10=$B185)*('冬被-S级品'!$E$1:$AW$1=AV$1)*('冬被-S级品'!$E$2:$AW$10)),0)+IFERROR(SUMPRODUCT(('白止-S级品'!$A$2:$A$26=$B185)*('白止-S级品'!$D$1:$AV$1=AV$1)*('白止-S级品'!$D$2:$AV$26)),0)+IFERROR(SUMPRODUCT(('乐容-S级品'!$A$4:$A$32=$B185)*('乐容-S级品'!$L$3:$CA$3=AV$1)*('乐容-S级品'!$L$4:$CA$32)),0)</f>
      </c>
      <c r="AW185" s="280">
        <f>IFERROR(SUMPRODUCT(('控温被PRO-S级品'!$B$2:$B$10=$B185)*('控温被PRO-S级品'!$E$1:$BE$1=AW$1)*('控温被PRO-S级品'!$E$2:$BE$10)),0)+IFERROR(SUMPRODUCT(('冬被-S级品'!$B$2:$B$10=$B185)*('冬被-S级品'!$E$1:$AW$1=AW$1)*('冬被-S级品'!$E$2:$AW$10)),0)+IFERROR(SUMPRODUCT(('白止-S级品'!$A$2:$A$26=$B185)*('白止-S级品'!$D$1:$AV$1=AW$1)*('白止-S级品'!$D$2:$AV$26)),0)+IFERROR(SUMPRODUCT(('乐容-S级品'!$A$4:$A$32=$B185)*('乐容-S级品'!$L$3:$CA$3=AW$1)*('乐容-S级品'!$L$4:$CA$32)),0)</f>
      </c>
      <c r="AX185" s="280">
        <f>IFERROR(SUMPRODUCT(('控温被PRO-S级品'!$B$2:$B$10=$B185)*('控温被PRO-S级品'!$E$1:$BE$1=AX$1)*('控温被PRO-S级品'!$E$2:$BE$10)),0)+IFERROR(SUMPRODUCT(('冬被-S级品'!$B$2:$B$10=$B185)*('冬被-S级品'!$E$1:$AW$1=AX$1)*('冬被-S级品'!$E$2:$AW$10)),0)+IFERROR(SUMPRODUCT(('白止-S级品'!$A$2:$A$26=$B185)*('白止-S级品'!$D$1:$AV$1=AX$1)*('白止-S级品'!$D$2:$AV$26)),0)+IFERROR(SUMPRODUCT(('乐容-S级品'!$A$4:$A$32=$B185)*('乐容-S级品'!$L$3:$CA$3=AX$1)*('乐容-S级品'!$L$4:$CA$32)),0)</f>
      </c>
      <c r="AY185" s="280">
        <f>IFERROR(SUMPRODUCT(('控温被PRO-S级品'!$B$2:$B$10=$B185)*('控温被PRO-S级品'!$E$1:$BE$1=AY$1)*('控温被PRO-S级品'!$E$2:$BE$10)),0)+IFERROR(SUMPRODUCT(('冬被-S级品'!$B$2:$B$10=$B185)*('冬被-S级品'!$E$1:$AW$1=AY$1)*('冬被-S级品'!$E$2:$AW$10)),0)+IFERROR(SUMPRODUCT(('白止-S级品'!$A$2:$A$26=$B185)*('白止-S级品'!$D$1:$AV$1=AY$1)*('白止-S级品'!$D$2:$AV$26)),0)+IFERROR(SUMPRODUCT(('乐容-S级品'!$A$4:$A$32=$B185)*('乐容-S级品'!$L$3:$CA$3=AY$1)*('乐容-S级品'!$L$4:$CA$32)),0)</f>
      </c>
      <c r="AZ185" s="280">
        <f>IFERROR(SUMPRODUCT(('控温被PRO-S级品'!$B$2:$B$10=$B185)*('控温被PRO-S级品'!$E$1:$BE$1=AZ$1)*('控温被PRO-S级品'!$E$2:$BE$10)),0)+IFERROR(SUMPRODUCT(('冬被-S级品'!$B$2:$B$10=$B185)*('冬被-S级品'!$E$1:$AW$1=AZ$1)*('冬被-S级品'!$E$2:$AW$10)),0)+IFERROR(SUMPRODUCT(('白止-S级品'!$A$2:$A$26=$B185)*('白止-S级品'!$D$1:$AV$1=AZ$1)*('白止-S级品'!$D$2:$AV$26)),0)+IFERROR(SUMPRODUCT(('乐容-S级品'!$A$4:$A$32=$B185)*('乐容-S级品'!$L$3:$CA$3=AZ$1)*('乐容-S级品'!$L$4:$CA$32)),0)</f>
      </c>
      <c r="BA185" s="280">
        <f>IFERROR(SUMPRODUCT(('控温被PRO-S级品'!$B$2:$B$10=$B185)*('控温被PRO-S级品'!$E$1:$BE$1=BA$1)*('控温被PRO-S级品'!$E$2:$BE$10)),0)+IFERROR(SUMPRODUCT(('冬被-S级品'!$B$2:$B$10=$B185)*('冬被-S级品'!$E$1:$AW$1=BA$1)*('冬被-S级品'!$E$2:$AW$10)),0)+IFERROR(SUMPRODUCT(('白止-S级品'!$A$2:$A$26=$B185)*('白止-S级品'!$D$1:$AV$1=BA$1)*('白止-S级品'!$D$2:$AV$26)),0)+IFERROR(SUMPRODUCT(('乐容-S级品'!$A$4:$A$32=$B185)*('乐容-S级品'!$L$3:$CA$3=BA$1)*('乐容-S级品'!$L$4:$CA$32)),0)</f>
      </c>
      <c r="BB185" s="280">
        <f>IFERROR(SUMPRODUCT(('控温被PRO-S级品'!$B$2:$B$10=$B185)*('控温被PRO-S级品'!$E$1:$BE$1=BB$1)*('控温被PRO-S级品'!$E$2:$BE$10)),0)+IFERROR(SUMPRODUCT(('冬被-S级品'!$B$2:$B$10=$B185)*('冬被-S级品'!$E$1:$AW$1=BB$1)*('冬被-S级品'!$E$2:$AW$10)),0)+IFERROR(SUMPRODUCT(('白止-S级品'!$A$2:$A$26=$B185)*('白止-S级品'!$D$1:$AV$1=BB$1)*('白止-S级品'!$D$2:$AV$26)),0)+IFERROR(SUMPRODUCT(('乐容-S级品'!$A$4:$A$32=$B185)*('乐容-S级品'!$L$3:$CA$3=BB$1)*('乐容-S级品'!$L$4:$CA$32)),0)</f>
      </c>
      <c r="BC185" s="280">
        <f>IFERROR(SUMPRODUCT(('控温被PRO-S级品'!$B$2:$B$10=$B185)*('控温被PRO-S级品'!$E$1:$BE$1=BC$1)*('控温被PRO-S级品'!$E$2:$BE$10)),0)+IFERROR(SUMPRODUCT(('冬被-S级品'!$B$2:$B$10=$B185)*('冬被-S级品'!$E$1:$AW$1=BC$1)*('冬被-S级品'!$E$2:$AW$10)),0)+IFERROR(SUMPRODUCT(('白止-S级品'!$A$2:$A$26=$B185)*('白止-S级品'!$D$1:$AV$1=BC$1)*('白止-S级品'!$D$2:$AV$26)),0)+IFERROR(SUMPRODUCT(('乐容-S级品'!$A$4:$A$32=$B185)*('乐容-S级品'!$L$3:$CA$3=BC$1)*('乐容-S级品'!$L$4:$CA$32)),0)</f>
      </c>
      <c r="BD185" s="280">
        <f>IFERROR(SUMPRODUCT(('控温被PRO-S级品'!$B$2:$B$10=$B185)*('控温被PRO-S级品'!$E$1:$BE$1=BD$1)*('控温被PRO-S级品'!$E$2:$BE$10)),0)+IFERROR(SUMPRODUCT(('冬被-S级品'!$B$2:$B$10=$B185)*('冬被-S级品'!$E$1:$AW$1=BD$1)*('冬被-S级品'!$E$2:$AW$10)),0)+IFERROR(SUMPRODUCT(('白止-S级品'!$A$2:$A$26=$B185)*('白止-S级品'!$D$1:$AV$1=BD$1)*('白止-S级品'!$D$2:$AV$26)),0)+IFERROR(SUMPRODUCT(('乐容-S级品'!$A$4:$A$32=$B185)*('乐容-S级品'!$L$3:$CA$3=BD$1)*('乐容-S级品'!$L$4:$CA$32)),0)</f>
      </c>
      <c r="BE185" s="280">
        <f>IFERROR(SUMPRODUCT(('控温被PRO-S级品'!$B$2:$B$10=$B185)*('控温被PRO-S级品'!$E$1:$BE$1=BE$1)*('控温被PRO-S级品'!$E$2:$BE$10)),0)+IFERROR(SUMPRODUCT(('冬被-S级品'!$B$2:$B$10=$B185)*('冬被-S级品'!$E$1:$AW$1=BE$1)*('冬被-S级品'!$E$2:$AW$10)),0)+IFERROR(SUMPRODUCT(('白止-S级品'!$A$2:$A$26=$B185)*('白止-S级品'!$D$1:$AV$1=BE$1)*('白止-S级品'!$D$2:$AV$26)),0)+IFERROR(SUMPRODUCT(('乐容-S级品'!$A$4:$A$32=$B185)*('乐容-S级品'!$L$3:$CA$3=BE$1)*('乐容-S级品'!$L$4:$CA$32)),0)</f>
      </c>
      <c r="BF185" s="280">
        <f>IFERROR(SUMPRODUCT(('控温被PRO-S级品'!$B$2:$B$10=$B185)*('控温被PRO-S级品'!$E$1:$BE$1=BF$1)*('控温被PRO-S级品'!$E$2:$BE$10)),0)+IFERROR(SUMPRODUCT(('冬被-S级品'!$B$2:$B$10=$B185)*('冬被-S级品'!$E$1:$AW$1=BF$1)*('冬被-S级品'!$E$2:$AW$10)),0)+IFERROR(SUMPRODUCT(('白止-S级品'!$A$2:$A$26=$B185)*('白止-S级品'!$D$1:$AV$1=BF$1)*('白止-S级品'!$D$2:$AV$26)),0)+IFERROR(SUMPRODUCT(('乐容-S级品'!$A$4:$A$32=$B185)*('乐容-S级品'!$L$3:$CA$3=BF$1)*('乐容-S级品'!$L$4:$CA$32)),0)</f>
      </c>
      <c r="BG185" s="280">
        <f>IFERROR(SUMPRODUCT(('控温被PRO-S级品'!$B$2:$B$10=$B185)*('控温被PRO-S级品'!$E$1:$BE$1=BG$1)*('控温被PRO-S级品'!$E$2:$BE$10)),0)+IFERROR(SUMPRODUCT(('冬被-S级品'!$B$2:$B$10=$B185)*('冬被-S级品'!$E$1:$AW$1=BG$1)*('冬被-S级品'!$E$2:$AW$10)),0)+IFERROR(SUMPRODUCT(('白止-S级品'!$A$2:$A$26=$B185)*('白止-S级品'!$D$1:$AV$1=BG$1)*('白止-S级品'!$D$2:$AV$26)),0)+IFERROR(SUMPRODUCT(('乐容-S级品'!$A$4:$A$32=$B185)*('乐容-S级品'!$L$3:$CA$3=BG$1)*('乐容-S级品'!$L$4:$CA$32)),0)</f>
      </c>
      <c r="BH185" s="280">
        <f>IFERROR(SUMPRODUCT(('控温被PRO-S级品'!$B$2:$B$10=$B185)*('控温被PRO-S级品'!$E$1:$BE$1=BH$1)*('控温被PRO-S级品'!$E$2:$BE$10)),0)+IFERROR(SUMPRODUCT(('冬被-S级品'!$B$2:$B$10=$B185)*('冬被-S级品'!$E$1:$AW$1=BH$1)*('冬被-S级品'!$E$2:$AW$10)),0)+IFERROR(SUMPRODUCT(('白止-S级品'!$A$2:$A$26=$B185)*('白止-S级品'!$D$1:$AV$1=BH$1)*('白止-S级品'!$D$2:$AV$26)),0)+IFERROR(SUMPRODUCT(('乐容-S级品'!$A$4:$A$32=$B185)*('乐容-S级品'!$L$3:$CA$3=BH$1)*('乐容-S级品'!$L$4:$CA$32)),0)</f>
      </c>
      <c r="BI185" s="280">
        <f>IFERROR(SUMPRODUCT(('控温被PRO-S级品'!$B$2:$B$10=$B185)*('控温被PRO-S级品'!$E$1:$BE$1=BI$1)*('控温被PRO-S级品'!$E$2:$BE$10)),0)+IFERROR(SUMPRODUCT(('冬被-S级品'!$B$2:$B$10=$B185)*('冬被-S级品'!$E$1:$AW$1=BI$1)*('冬被-S级品'!$E$2:$AW$10)),0)+IFERROR(SUMPRODUCT(('白止-S级品'!$A$2:$A$26=$B185)*('白止-S级品'!$D$1:$AV$1=BI$1)*('白止-S级品'!$D$2:$AV$26)),0)+IFERROR(SUMPRODUCT(('乐容-S级品'!$A$4:$A$32=$B185)*('乐容-S级品'!$L$3:$CA$3=BI$1)*('乐容-S级品'!$L$4:$CA$32)),0)</f>
      </c>
      <c r="BJ185" s="280">
        <f>IFERROR(SUMPRODUCT(('控温被PRO-S级品'!$B$2:$B$10=$B185)*('控温被PRO-S级品'!$E$1:$BE$1=BJ$1)*('控温被PRO-S级品'!$E$2:$BE$10)),0)+IFERROR(SUMPRODUCT(('冬被-S级品'!$B$2:$B$10=$B185)*('冬被-S级品'!$E$1:$AW$1=BJ$1)*('冬被-S级品'!$E$2:$AW$10)),0)+IFERROR(SUMPRODUCT(('白止-S级品'!$A$2:$A$26=$B185)*('白止-S级品'!$D$1:$AV$1=BJ$1)*('白止-S级品'!$D$2:$AV$26)),0)+IFERROR(SUMPRODUCT(('乐容-S级品'!$A$4:$A$32=$B185)*('乐容-S级品'!$L$3:$CA$3=BJ$1)*('乐容-S级品'!$L$4:$CA$32)),0)</f>
      </c>
      <c r="BK185" s="280">
        <f>IFERROR(SUMPRODUCT(('控温被PRO-S级品'!$B$2:$B$10=$B185)*('控温被PRO-S级品'!$E$1:$BE$1=BK$1)*('控温被PRO-S级品'!$E$2:$BE$10)),0)+IFERROR(SUMPRODUCT(('冬被-S级品'!$B$2:$B$10=$B185)*('冬被-S级品'!$E$1:$AW$1=BK$1)*('冬被-S级品'!$E$2:$AW$10)),0)+IFERROR(SUMPRODUCT(('白止-S级品'!$A$2:$A$26=$B185)*('白止-S级品'!$D$1:$AV$1=BK$1)*('白止-S级品'!$D$2:$AV$26)),0)+IFERROR(SUMPRODUCT(('乐容-S级品'!$A$4:$A$32=$B185)*('乐容-S级品'!$L$3:$CA$3=BK$1)*('乐容-S级品'!$L$4:$CA$32)),0)</f>
      </c>
      <c r="BL185" s="280">
        <f>IFERROR(SUMPRODUCT(('控温被PRO-S级品'!$B$2:$B$10=$B185)*('控温被PRO-S级品'!$E$1:$BE$1=BL$1)*('控温被PRO-S级品'!$E$2:$BE$10)),0)+IFERROR(SUMPRODUCT(('冬被-S级品'!$B$2:$B$10=$B185)*('冬被-S级品'!$E$1:$AW$1=BL$1)*('冬被-S级品'!$E$2:$AW$10)),0)+IFERROR(SUMPRODUCT(('白止-S级品'!$A$2:$A$26=$B185)*('白止-S级品'!$D$1:$AV$1=BL$1)*('白止-S级品'!$D$2:$AV$26)),0)+IFERROR(SUMPRODUCT(('乐容-S级品'!$A$4:$A$32=$B185)*('乐容-S级品'!$L$3:$CA$3=BL$1)*('乐容-S级品'!$L$4:$CA$32)),0)</f>
      </c>
      <c r="BM185" s="280">
        <f>IFERROR(SUMPRODUCT(('控温被PRO-S级品'!$B$2:$B$10=$B185)*('控温被PRO-S级品'!$E$1:$BE$1=BM$1)*('控温被PRO-S级品'!$E$2:$BE$10)),0)+IFERROR(SUMPRODUCT(('冬被-S级品'!$B$2:$B$10=$B185)*('冬被-S级品'!$E$1:$AW$1=BM$1)*('冬被-S级品'!$E$2:$AW$10)),0)+IFERROR(SUMPRODUCT(('白止-S级品'!$A$2:$A$26=$B185)*('白止-S级品'!$D$1:$AV$1=BM$1)*('白止-S级品'!$D$2:$AV$26)),0)+IFERROR(SUMPRODUCT(('乐容-S级品'!$A$4:$A$32=$B185)*('乐容-S级品'!$L$3:$CA$3=BM$1)*('乐容-S级品'!$L$4:$CA$32)),0)</f>
      </c>
      <c r="BN185" s="280">
        <f>IFERROR(SUMPRODUCT(('控温被PRO-S级品'!$B$2:$B$10=$B185)*('控温被PRO-S级品'!$E$1:$BE$1=BN$1)*('控温被PRO-S级品'!$E$2:$BE$10)),0)+IFERROR(SUMPRODUCT(('冬被-S级品'!$B$2:$B$10=$B185)*('冬被-S级品'!$E$1:$AW$1=BN$1)*('冬被-S级品'!$E$2:$AW$10)),0)+IFERROR(SUMPRODUCT(('白止-S级品'!$A$2:$A$26=$B185)*('白止-S级品'!$D$1:$AV$1=BN$1)*('白止-S级品'!$D$2:$AV$26)),0)+IFERROR(SUMPRODUCT(('乐容-S级品'!$A$4:$A$32=$B185)*('乐容-S级品'!$L$3:$CA$3=BN$1)*('乐容-S级品'!$L$4:$CA$32)),0)</f>
      </c>
      <c r="BO185" s="280">
        <f>IFERROR(SUMPRODUCT(('控温被PRO-S级品'!$B$2:$B$10=$B185)*('控温被PRO-S级品'!$E$1:$BE$1=BO$1)*('控温被PRO-S级品'!$E$2:$BE$10)),0)+IFERROR(SUMPRODUCT(('冬被-S级品'!$B$2:$B$10=$B185)*('冬被-S级品'!$E$1:$AW$1=BO$1)*('冬被-S级品'!$E$2:$AW$10)),0)+IFERROR(SUMPRODUCT(('白止-S级品'!$A$2:$A$26=$B185)*('白止-S级品'!$D$1:$AV$1=BO$1)*('白止-S级品'!$D$2:$AV$26)),0)+IFERROR(SUMPRODUCT(('乐容-S级品'!$A$4:$A$32=$B185)*('乐容-S级品'!$L$3:$CA$3=BO$1)*('乐容-S级品'!$L$4:$CA$32)),0)</f>
      </c>
      <c r="BP185" s="280">
        <f>IFERROR(SUMPRODUCT(('控温被PRO-S级品'!$B$2:$B$10=$B185)*('控温被PRO-S级品'!$E$1:$BE$1=BP$1)*('控温被PRO-S级品'!$E$2:$BE$10)),0)+IFERROR(SUMPRODUCT(('冬被-S级品'!$B$2:$B$10=$B185)*('冬被-S级品'!$E$1:$AW$1=BP$1)*('冬被-S级品'!$E$2:$AW$10)),0)+IFERROR(SUMPRODUCT(('白止-S级品'!$A$2:$A$26=$B185)*('白止-S级品'!$D$1:$AV$1=BP$1)*('白止-S级品'!$D$2:$AV$26)),0)+IFERROR(SUMPRODUCT(('乐容-S级品'!$A$4:$A$32=$B185)*('乐容-S级品'!$L$3:$CA$3=BP$1)*('乐容-S级品'!$L$4:$CA$32)),0)</f>
      </c>
      <c r="BQ185" s="280">
        <f>IFERROR(SUMPRODUCT(('控温被PRO-S级品'!$B$2:$B$10=$B185)*('控温被PRO-S级品'!$E$1:$BE$1=BQ$1)*('控温被PRO-S级品'!$E$2:$BE$10)),0)+IFERROR(SUMPRODUCT(('冬被-S级品'!$B$2:$B$10=$B185)*('冬被-S级品'!$E$1:$AW$1=BQ$1)*('冬被-S级品'!$E$2:$AW$10)),0)+IFERROR(SUMPRODUCT(('白止-S级品'!$A$2:$A$26=$B185)*('白止-S级品'!$D$1:$AV$1=BQ$1)*('白止-S级品'!$D$2:$AV$26)),0)+IFERROR(SUMPRODUCT(('乐容-S级品'!$A$4:$A$32=$B185)*('乐容-S级品'!$L$3:$CA$3=BQ$1)*('乐容-S级品'!$L$4:$CA$32)),0)</f>
      </c>
      <c r="BR185" s="280">
        <f>IFERROR(SUMPRODUCT(('控温被PRO-S级品'!$B$2:$B$10=$B185)*('控温被PRO-S级品'!$E$1:$BE$1=BR$1)*('控温被PRO-S级品'!$E$2:$BE$10)),0)+IFERROR(SUMPRODUCT(('冬被-S级品'!$B$2:$B$10=$B185)*('冬被-S级品'!$E$1:$AW$1=BR$1)*('冬被-S级品'!$E$2:$AW$10)),0)+IFERROR(SUMPRODUCT(('白止-S级品'!$A$2:$A$26=$B185)*('白止-S级品'!$D$1:$AV$1=BR$1)*('白止-S级品'!$D$2:$AV$26)),0)+IFERROR(SUMPRODUCT(('乐容-S级品'!$A$4:$A$32=$B185)*('乐容-S级品'!$L$3:$CA$3=BR$1)*('乐容-S级品'!$L$4:$CA$32)),0)</f>
      </c>
      <c r="BS185" s="280">
        <f>IFERROR(SUMPRODUCT(('控温被PRO-S级品'!$B$2:$B$10=$B185)*('控温被PRO-S级品'!$E$1:$BE$1=BS$1)*('控温被PRO-S级品'!$E$2:$BE$10)),0)+IFERROR(SUMPRODUCT(('冬被-S级品'!$B$2:$B$10=$B185)*('冬被-S级品'!$E$1:$AW$1=BS$1)*('冬被-S级品'!$E$2:$AW$10)),0)+IFERROR(SUMPRODUCT(('白止-S级品'!$A$2:$A$26=$B185)*('白止-S级品'!$D$1:$AV$1=BS$1)*('白止-S级品'!$D$2:$AV$26)),0)+IFERROR(SUMPRODUCT(('乐容-S级品'!$A$4:$A$32=$B185)*('乐容-S级品'!$L$3:$CA$3=BS$1)*('乐容-S级品'!$L$4:$CA$32)),0)</f>
      </c>
      <c r="BT185" s="280">
        <f>IFERROR(SUMPRODUCT(('控温被PRO-S级品'!$B$2:$B$10=$B185)*('控温被PRO-S级品'!$E$1:$BE$1=BT$1)*('控温被PRO-S级品'!$E$2:$BE$10)),0)+IFERROR(SUMPRODUCT(('冬被-S级品'!$B$2:$B$10=$B185)*('冬被-S级品'!$E$1:$AW$1=BT$1)*('冬被-S级品'!$E$2:$AW$10)),0)+IFERROR(SUMPRODUCT(('白止-S级品'!$A$2:$A$26=$B185)*('白止-S级品'!$D$1:$AV$1=BT$1)*('白止-S级品'!$D$2:$AV$26)),0)+IFERROR(SUMPRODUCT(('乐容-S级品'!$A$4:$A$32=$B185)*('乐容-S级品'!$L$3:$CA$3=BT$1)*('乐容-S级品'!$L$4:$CA$32)),0)</f>
      </c>
      <c r="BU185" s="280">
        <f>IFERROR(SUMPRODUCT(('控温被PRO-S级品'!$B$2:$B$10=$B185)*('控温被PRO-S级品'!$E$1:$BE$1=BU$1)*('控温被PRO-S级品'!$E$2:$BE$10)),0)+IFERROR(SUMPRODUCT(('冬被-S级品'!$B$2:$B$10=$B185)*('冬被-S级品'!$E$1:$AW$1=BU$1)*('冬被-S级品'!$E$2:$AW$10)),0)+IFERROR(SUMPRODUCT(('白止-S级品'!$A$2:$A$26=$B185)*('白止-S级品'!$D$1:$AV$1=BU$1)*('白止-S级品'!$D$2:$AV$26)),0)+IFERROR(SUMPRODUCT(('乐容-S级品'!$A$4:$A$32=$B185)*('乐容-S级品'!$L$3:$CA$3=BU$1)*('乐容-S级品'!$L$4:$CA$32)),0)</f>
      </c>
      <c r="BV185" s="280">
        <f>IFERROR(SUMPRODUCT(('控温被PRO-S级品'!$B$2:$B$10=$B185)*('控温被PRO-S级品'!$E$1:$BE$1=BV$1)*('控温被PRO-S级品'!$E$2:$BE$10)),0)+IFERROR(SUMPRODUCT(('冬被-S级品'!$B$2:$B$10=$B185)*('冬被-S级品'!$E$1:$AW$1=BV$1)*('冬被-S级品'!$E$2:$AW$10)),0)+IFERROR(SUMPRODUCT(('白止-S级品'!$A$2:$A$26=$B185)*('白止-S级品'!$D$1:$AV$1=BV$1)*('白止-S级品'!$D$2:$AV$26)),0)+IFERROR(SUMPRODUCT(('乐容-S级品'!$A$4:$A$32=$B185)*('乐容-S级品'!$L$3:$CA$3=BV$1)*('乐容-S级品'!$L$4:$CA$32)),0)</f>
      </c>
      <c r="BW185" s="280">
        <f>IFERROR(SUMPRODUCT(('控温被PRO-S级品'!$B$2:$B$10=$B185)*('控温被PRO-S级品'!$E$1:$BE$1=BW$1)*('控温被PRO-S级品'!$E$2:$BE$10)),0)+IFERROR(SUMPRODUCT(('冬被-S级品'!$B$2:$B$10=$B185)*('冬被-S级品'!$E$1:$AW$1=BW$1)*('冬被-S级品'!$E$2:$AW$10)),0)+IFERROR(SUMPRODUCT(('白止-S级品'!$A$2:$A$26=$B185)*('白止-S级品'!$D$1:$AV$1=BW$1)*('白止-S级品'!$D$2:$AV$26)),0)+IFERROR(SUMPRODUCT(('乐容-S级品'!$A$4:$A$32=$B185)*('乐容-S级品'!$L$3:$CA$3=BW$1)*('乐容-S级品'!$L$4:$CA$32)),0)</f>
      </c>
      <c r="BX185" s="280">
        <f>IFERROR(SUMPRODUCT(('控温被PRO-S级品'!$B$2:$B$10=$B185)*('控温被PRO-S级品'!$E$1:$BE$1=BX$1)*('控温被PRO-S级品'!$E$2:$BE$10)),0)+IFERROR(SUMPRODUCT(('冬被-S级品'!$B$2:$B$10=$B185)*('冬被-S级品'!$E$1:$AW$1=BX$1)*('冬被-S级品'!$E$2:$AW$10)),0)+IFERROR(SUMPRODUCT(('白止-S级品'!$A$2:$A$26=$B185)*('白止-S级品'!$D$1:$AV$1=BX$1)*('白止-S级品'!$D$2:$AV$26)),0)+IFERROR(SUMPRODUCT(('乐容-S级品'!$A$4:$A$32=$B185)*('乐容-S级品'!$L$3:$CA$3=BX$1)*('乐容-S级品'!$L$4:$CA$32)),0)</f>
      </c>
      <c r="BY185" s="280">
        <f>IFERROR(SUMPRODUCT(('控温被PRO-S级品'!$B$2:$B$10=$B185)*('控温被PRO-S级品'!$E$1:$BE$1=BY$1)*('控温被PRO-S级品'!$E$2:$BE$10)),0)+IFERROR(SUMPRODUCT(('冬被-S级品'!$B$2:$B$10=$B185)*('冬被-S级品'!$E$1:$AW$1=BY$1)*('冬被-S级品'!$E$2:$AW$10)),0)+IFERROR(SUMPRODUCT(('白止-S级品'!$A$2:$A$26=$B185)*('白止-S级品'!$D$1:$AV$1=BY$1)*('白止-S级品'!$D$2:$AV$26)),0)+IFERROR(SUMPRODUCT(('乐容-S级品'!$A$4:$A$32=$B185)*('乐容-S级品'!$L$3:$CA$3=BY$1)*('乐容-S级品'!$L$4:$CA$32)),0)</f>
      </c>
      <c r="BZ185" s="280">
        <f>IFERROR(SUMPRODUCT(('控温被PRO-S级品'!$B$2:$B$10=$B185)*('控温被PRO-S级品'!$E$1:$BE$1=BZ$1)*('控温被PRO-S级品'!$E$2:$BE$10)),0)+IFERROR(SUMPRODUCT(('冬被-S级品'!$B$2:$B$10=$B185)*('冬被-S级品'!$E$1:$AW$1=BZ$1)*('冬被-S级品'!$E$2:$AW$10)),0)+IFERROR(SUMPRODUCT(('白止-S级品'!$A$2:$A$26=$B185)*('白止-S级品'!$D$1:$AV$1=BZ$1)*('白止-S级品'!$D$2:$AV$26)),0)+IFERROR(SUMPRODUCT(('乐容-S级品'!$A$4:$A$32=$B185)*('乐容-S级品'!$L$3:$CA$3=BZ$1)*('乐容-S级品'!$L$4:$CA$32)),0)</f>
      </c>
      <c r="CA185" s="280">
        <f>IFERROR(SUMPRODUCT(('控温被PRO-S级品'!$B$2:$B$10=$B185)*('控温被PRO-S级品'!$E$1:$BE$1=CA$1)*('控温被PRO-S级品'!$E$2:$BE$10)),0)+IFERROR(SUMPRODUCT(('冬被-S级品'!$B$2:$B$10=$B185)*('冬被-S级品'!$E$1:$AW$1=CA$1)*('冬被-S级品'!$E$2:$AW$10)),0)+IFERROR(SUMPRODUCT(('白止-S级品'!$A$2:$A$26=$B185)*('白止-S级品'!$D$1:$AV$1=CA$1)*('白止-S级品'!$D$2:$AV$26)),0)+IFERROR(SUMPRODUCT(('乐容-S级品'!$A$4:$A$32=$B185)*('乐容-S级品'!$L$3:$CA$3=CA$1)*('乐容-S级品'!$L$4:$CA$32)),0)</f>
      </c>
      <c r="CB185" s="280">
        <f>IFERROR(SUMPRODUCT(('控温被PRO-S级品'!$B$2:$B$10=$B185)*('控温被PRO-S级品'!$E$1:$BE$1=CB$1)*('控温被PRO-S级品'!$E$2:$BE$10)),0)+IFERROR(SUMPRODUCT(('冬被-S级品'!$B$2:$B$10=$B185)*('冬被-S级品'!$E$1:$AW$1=CB$1)*('冬被-S级品'!$E$2:$AW$10)),0)+IFERROR(SUMPRODUCT(('白止-S级品'!$A$2:$A$26=$B185)*('白止-S级品'!$D$1:$AV$1=CB$1)*('白止-S级品'!$D$2:$AV$26)),0)+IFERROR(SUMPRODUCT(('乐容-S级品'!$A$4:$A$32=$B185)*('乐容-S级品'!$L$3:$CA$3=CB$1)*('乐容-S级品'!$L$4:$CA$32)),0)</f>
      </c>
      <c r="CC185" s="280">
        <f>IFERROR(SUMPRODUCT(('控温被PRO-S级品'!$B$2:$B$10=$B185)*('控温被PRO-S级品'!$E$1:$BE$1=CC$1)*('控温被PRO-S级品'!$E$2:$BE$10)),0)+IFERROR(SUMPRODUCT(('冬被-S级品'!$B$2:$B$10=$B185)*('冬被-S级品'!$E$1:$AW$1=CC$1)*('冬被-S级品'!$E$2:$AW$10)),0)+IFERROR(SUMPRODUCT(('白止-S级品'!$A$2:$A$26=$B185)*('白止-S级品'!$D$1:$AV$1=CC$1)*('白止-S级品'!$D$2:$AV$26)),0)+IFERROR(SUMPRODUCT(('乐容-S级品'!$A$4:$A$32=$B185)*('乐容-S级品'!$L$3:$CA$3=CC$1)*('乐容-S级品'!$L$4:$CA$32)),0)</f>
      </c>
      <c r="CD185" s="280">
        <f>IFERROR(SUMPRODUCT(('控温被PRO-S级品'!$B$2:$B$10=$B185)*('控温被PRO-S级品'!$E$1:$BE$1=CD$1)*('控温被PRO-S级品'!$E$2:$BE$10)),0)+IFERROR(SUMPRODUCT(('冬被-S级品'!$B$2:$B$10=$B185)*('冬被-S级品'!$E$1:$AW$1=CD$1)*('冬被-S级品'!$E$2:$AW$10)),0)+IFERROR(SUMPRODUCT(('白止-S级品'!$A$2:$A$26=$B185)*('白止-S级品'!$D$1:$AV$1=CD$1)*('白止-S级品'!$D$2:$AV$26)),0)+IFERROR(SUMPRODUCT(('乐容-S级品'!$A$4:$A$32=$B185)*('乐容-S级品'!$L$3:$CA$3=CD$1)*('乐容-S级品'!$L$4:$CA$32)),0)</f>
      </c>
      <c r="CE185" s="280">
        <f>IFERROR(SUMPRODUCT(('控温被PRO-S级品'!$B$2:$B$10=$B185)*('控温被PRO-S级品'!$E$1:$BE$1=CE$1)*('控温被PRO-S级品'!$E$2:$BE$10)),0)+IFERROR(SUMPRODUCT(('冬被-S级品'!$B$2:$B$10=$B185)*('冬被-S级品'!$E$1:$AW$1=CE$1)*('冬被-S级品'!$E$2:$AW$10)),0)+IFERROR(SUMPRODUCT(('白止-S级品'!$A$2:$A$26=$B185)*('白止-S级品'!$D$1:$AV$1=CE$1)*('白止-S级品'!$D$2:$AV$26)),0)+IFERROR(SUMPRODUCT(('乐容-S级品'!$A$4:$A$32=$B185)*('乐容-S级品'!$L$3:$CA$3=CE$1)*('乐容-S级品'!$L$4:$CA$32)),0)</f>
      </c>
      <c r="CF185" s="280">
        <f>IFERROR(SUMPRODUCT(('控温被PRO-S级品'!$B$2:$B$10=$B185)*('控温被PRO-S级品'!$E$1:$BE$1=CF$1)*('控温被PRO-S级品'!$E$2:$BE$10)),0)+IFERROR(SUMPRODUCT(('冬被-S级品'!$B$2:$B$10=$B185)*('冬被-S级品'!$E$1:$AW$1=CF$1)*('冬被-S级品'!$E$2:$AW$10)),0)+IFERROR(SUMPRODUCT(('白止-S级品'!$A$2:$A$26=$B185)*('白止-S级品'!$D$1:$AV$1=CF$1)*('白止-S级品'!$D$2:$AV$26)),0)+IFERROR(SUMPRODUCT(('乐容-S级品'!$A$4:$A$32=$B185)*('乐容-S级品'!$L$3:$CA$3=CF$1)*('乐容-S级品'!$L$4:$CA$32)),0)</f>
      </c>
      <c r="CG185" s="280">
        <f>IFERROR(SUMPRODUCT(('控温被PRO-S级品'!$B$2:$B$10=$B185)*('控温被PRO-S级品'!$E$1:$BE$1=CG$1)*('控温被PRO-S级品'!$E$2:$BE$10)),0)+IFERROR(SUMPRODUCT(('冬被-S级品'!$B$2:$B$10=$B185)*('冬被-S级品'!$E$1:$AW$1=CG$1)*('冬被-S级品'!$E$2:$AW$10)),0)+IFERROR(SUMPRODUCT(('白止-S级品'!$A$2:$A$26=$B185)*('白止-S级品'!$D$1:$AV$1=CG$1)*('白止-S级品'!$D$2:$AV$26)),0)+IFERROR(SUMPRODUCT(('乐容-S级品'!$A$4:$A$32=$B185)*('乐容-S级品'!$L$3:$CA$3=CG$1)*('乐容-S级品'!$L$4:$CA$32)),0)</f>
      </c>
      <c r="CH185" s="280">
        <f>IFERROR(SUMPRODUCT(('控温被PRO-S级品'!$B$2:$B$10=$B185)*('控温被PRO-S级品'!$E$1:$BE$1=CH$1)*('控温被PRO-S级品'!$E$2:$BE$10)),0)+IFERROR(SUMPRODUCT(('冬被-S级品'!$B$2:$B$10=$B185)*('冬被-S级品'!$E$1:$AW$1=CH$1)*('冬被-S级品'!$E$2:$AW$10)),0)+IFERROR(SUMPRODUCT(('白止-S级品'!$A$2:$A$26=$B185)*('白止-S级品'!$D$1:$AV$1=CH$1)*('白止-S级品'!$D$2:$AV$26)),0)+IFERROR(SUMPRODUCT(('乐容-S级品'!$A$4:$A$32=$B185)*('乐容-S级品'!$L$3:$CA$3=CH$1)*('乐容-S级品'!$L$4:$CA$32)),0)</f>
      </c>
      <c r="CI185" s="280">
        <f>IFERROR(SUMPRODUCT(('控温被PRO-S级品'!$B$2:$B$10=$B185)*('控温被PRO-S级品'!$E$1:$BE$1=CI$1)*('控温被PRO-S级品'!$E$2:$BE$10)),0)+IFERROR(SUMPRODUCT(('冬被-S级品'!$B$2:$B$10=$B185)*('冬被-S级品'!$E$1:$AW$1=CI$1)*('冬被-S级品'!$E$2:$AW$10)),0)+IFERROR(SUMPRODUCT(('白止-S级品'!$A$2:$A$26=$B185)*('白止-S级品'!$D$1:$AV$1=CI$1)*('白止-S级品'!$D$2:$AV$26)),0)+IFERROR(SUMPRODUCT(('乐容-S级品'!$A$4:$A$32=$B185)*('乐容-S级品'!$L$3:$CA$3=CI$1)*('乐容-S级品'!$L$4:$CA$32)),0)</f>
      </c>
      <c r="CJ185" s="280">
        <f>IFERROR(SUMPRODUCT(('控温被PRO-S级品'!$B$2:$B$10=$B185)*('控温被PRO-S级品'!$E$1:$BE$1=CJ$1)*('控温被PRO-S级品'!$E$2:$BE$10)),0)+IFERROR(SUMPRODUCT(('冬被-S级品'!$B$2:$B$10=$B185)*('冬被-S级品'!$E$1:$AW$1=CJ$1)*('冬被-S级品'!$E$2:$AW$10)),0)+IFERROR(SUMPRODUCT(('白止-S级品'!$A$2:$A$26=$B185)*('白止-S级品'!$D$1:$AV$1=CJ$1)*('白止-S级品'!$D$2:$AV$26)),0)+IFERROR(SUMPRODUCT(('乐容-S级品'!$A$4:$A$32=$B185)*('乐容-S级品'!$L$3:$CA$3=CJ$1)*('乐容-S级品'!$L$4:$CA$32)),0)</f>
      </c>
      <c r="CK185" s="280">
        <f>IFERROR(SUMPRODUCT(('控温被PRO-S级品'!$B$2:$B$10=$B185)*('控温被PRO-S级品'!$E$1:$BE$1=CK$1)*('控温被PRO-S级品'!$E$2:$BE$10)),0)+IFERROR(SUMPRODUCT(('冬被-S级品'!$B$2:$B$10=$B185)*('冬被-S级品'!$E$1:$AW$1=CK$1)*('冬被-S级品'!$E$2:$AW$10)),0)+IFERROR(SUMPRODUCT(('白止-S级品'!$A$2:$A$26=$B185)*('白止-S级品'!$D$1:$AV$1=CK$1)*('白止-S级品'!$D$2:$AV$26)),0)+IFERROR(SUMPRODUCT(('乐容-S级品'!$A$4:$A$32=$B185)*('乐容-S级品'!$L$3:$CA$3=CK$1)*('乐容-S级品'!$L$4:$CA$32)),0)</f>
      </c>
      <c r="CL185" s="280">
        <f>IFERROR(SUMPRODUCT(('控温被PRO-S级品'!$B$2:$B$10=$B185)*('控温被PRO-S级品'!$E$1:$BE$1=CL$1)*('控温被PRO-S级品'!$E$2:$BE$10)),0)+IFERROR(SUMPRODUCT(('冬被-S级品'!$B$2:$B$10=$B185)*('冬被-S级品'!$E$1:$AW$1=CL$1)*('冬被-S级品'!$E$2:$AW$10)),0)+IFERROR(SUMPRODUCT(('白止-S级品'!$A$2:$A$26=$B185)*('白止-S级品'!$D$1:$AV$1=CL$1)*('白止-S级品'!$D$2:$AV$26)),0)+IFERROR(SUMPRODUCT(('乐容-S级品'!$A$4:$A$32=$B185)*('乐容-S级品'!$L$3:$CA$3=CL$1)*('乐容-S级品'!$L$4:$CA$32)),0)</f>
      </c>
      <c r="CM185" s="280">
        <f>IFERROR(SUMPRODUCT(('控温被PRO-S级品'!$B$2:$B$10=$B185)*('控温被PRO-S级品'!$E$1:$BE$1=CM$1)*('控温被PRO-S级品'!$E$2:$BE$10)),0)+IFERROR(SUMPRODUCT(('冬被-S级品'!$B$2:$B$10=$B185)*('冬被-S级品'!$E$1:$AW$1=CM$1)*('冬被-S级品'!$E$2:$AW$10)),0)+IFERROR(SUMPRODUCT(('白止-S级品'!$A$2:$A$26=$B185)*('白止-S级品'!$D$1:$AV$1=CM$1)*('白止-S级品'!$D$2:$AV$26)),0)+IFERROR(SUMPRODUCT(('乐容-S级品'!$A$4:$A$32=$B185)*('乐容-S级品'!$L$3:$CA$3=CM$1)*('乐容-S级品'!$L$4:$CA$32)),0)</f>
      </c>
      <c r="CN185" s="280">
        <f>IFERROR(SUMPRODUCT(('控温被PRO-S级品'!$B$2:$B$10=$B185)*('控温被PRO-S级品'!$E$1:$BE$1=CN$1)*('控温被PRO-S级品'!$E$2:$BE$10)),0)+IFERROR(SUMPRODUCT(('冬被-S级品'!$B$2:$B$10=$B185)*('冬被-S级品'!$E$1:$AW$1=CN$1)*('冬被-S级品'!$E$2:$AW$10)),0)+IFERROR(SUMPRODUCT(('白止-S级品'!$A$2:$A$26=$B185)*('白止-S级品'!$D$1:$AV$1=CN$1)*('白止-S级品'!$D$2:$AV$26)),0)+IFERROR(SUMPRODUCT(('乐容-S级品'!$A$4:$A$32=$B185)*('乐容-S级品'!$L$3:$CA$3=CN$1)*('乐容-S级品'!$L$4:$CA$32)),0)</f>
      </c>
      <c r="CO185" s="280">
        <f>IFERROR(SUMPRODUCT(('控温被PRO-S级品'!$B$2:$B$10=$B185)*('控温被PRO-S级品'!$E$1:$BE$1=CO$1)*('控温被PRO-S级品'!$E$2:$BE$10)),0)+IFERROR(SUMPRODUCT(('冬被-S级品'!$B$2:$B$10=$B185)*('冬被-S级品'!$E$1:$AW$1=CO$1)*('冬被-S级品'!$E$2:$AW$10)),0)+IFERROR(SUMPRODUCT(('白止-S级品'!$A$2:$A$26=$B185)*('白止-S级品'!$D$1:$AV$1=CO$1)*('白止-S级品'!$D$2:$AV$26)),0)+IFERROR(SUMPRODUCT(('乐容-S级品'!$A$4:$A$32=$B185)*('乐容-S级品'!$L$3:$CA$3=CO$1)*('乐容-S级品'!$L$4:$CA$32)),0)</f>
      </c>
      <c r="CP185" s="280">
        <f>IFERROR(SUMPRODUCT(('控温被PRO-S级品'!$B$2:$B$10=$B185)*('控温被PRO-S级品'!$E$1:$BE$1=CP$1)*('控温被PRO-S级品'!$E$2:$BE$10)),0)+IFERROR(SUMPRODUCT(('冬被-S级品'!$B$2:$B$10=$B185)*('冬被-S级品'!$E$1:$AW$1=CP$1)*('冬被-S级品'!$E$2:$AW$10)),0)+IFERROR(SUMPRODUCT(('白止-S级品'!$A$2:$A$26=$B185)*('白止-S级品'!$D$1:$AV$1=CP$1)*('白止-S级品'!$D$2:$AV$26)),0)+IFERROR(SUMPRODUCT(('乐容-S级品'!$A$4:$A$32=$B185)*('乐容-S级品'!$L$3:$CA$3=CP$1)*('乐容-S级品'!$L$4:$CA$32)),0)</f>
      </c>
      <c r="CQ185" s="280">
        <f>IFERROR(SUMPRODUCT(('控温被PRO-S级品'!$B$2:$B$10=$B185)*('控温被PRO-S级品'!$E$1:$BE$1=CQ$1)*('控温被PRO-S级品'!$E$2:$BE$10)),0)+IFERROR(SUMPRODUCT(('冬被-S级品'!$B$2:$B$10=$B185)*('冬被-S级品'!$E$1:$AW$1=CQ$1)*('冬被-S级品'!$E$2:$AW$10)),0)+IFERROR(SUMPRODUCT(('白止-S级品'!$A$2:$A$26=$B185)*('白止-S级品'!$D$1:$AV$1=CQ$1)*('白止-S级品'!$D$2:$AV$26)),0)+IFERROR(SUMPRODUCT(('乐容-S级品'!$A$4:$A$32=$B185)*('乐容-S级品'!$L$3:$CA$3=CQ$1)*('乐容-S级品'!$L$4:$CA$32)),0)</f>
      </c>
      <c r="CR185" s="280">
        <f>IFERROR(SUMPRODUCT(('控温被PRO-S级品'!$B$2:$B$10=$B185)*('控温被PRO-S级品'!$E$1:$BE$1=CR$1)*('控温被PRO-S级品'!$E$2:$BE$10)),0)+IFERROR(SUMPRODUCT(('冬被-S级品'!$B$2:$B$10=$B185)*('冬被-S级品'!$E$1:$AW$1=CR$1)*('冬被-S级品'!$E$2:$AW$10)),0)+IFERROR(SUMPRODUCT(('白止-S级品'!$A$2:$A$26=$B185)*('白止-S级品'!$D$1:$AV$1=CR$1)*('白止-S级品'!$D$2:$AV$26)),0)+IFERROR(SUMPRODUCT(('乐容-S级品'!$A$4:$A$32=$B185)*('乐容-S级品'!$L$3:$CA$3=CR$1)*('乐容-S级品'!$L$4:$CA$32)),0)</f>
      </c>
      <c r="CS185" s="280">
        <f>IFERROR(SUMPRODUCT(('控温被PRO-S级品'!$B$2:$B$10=$B185)*('控温被PRO-S级品'!$E$1:$BE$1=CS$1)*('控温被PRO-S级品'!$E$2:$BE$10)),0)+IFERROR(SUMPRODUCT(('冬被-S级品'!$B$2:$B$10=$B185)*('冬被-S级品'!$E$1:$AW$1=CS$1)*('冬被-S级品'!$E$2:$AW$10)),0)+IFERROR(SUMPRODUCT(('白止-S级品'!$A$2:$A$26=$B185)*('白止-S级品'!$D$1:$AV$1=CS$1)*('白止-S级品'!$D$2:$AV$26)),0)+IFERROR(SUMPRODUCT(('乐容-S级品'!$A$4:$A$32=$B185)*('乐容-S级品'!$L$3:$CA$3=CS$1)*('乐容-S级品'!$L$4:$CA$32)),0)</f>
      </c>
      <c r="CT185" s="280">
        <f>IFERROR(SUMPRODUCT(('控温被PRO-S级品'!$B$2:$B$10=$B185)*('控温被PRO-S级品'!$E$1:$BE$1=CT$1)*('控温被PRO-S级品'!$E$2:$BE$10)),0)+IFERROR(SUMPRODUCT(('冬被-S级品'!$B$2:$B$10=$B185)*('冬被-S级品'!$E$1:$AW$1=CT$1)*('冬被-S级品'!$E$2:$AW$10)),0)+IFERROR(SUMPRODUCT(('白止-S级品'!$A$2:$A$26=$B185)*('白止-S级品'!$D$1:$AV$1=CT$1)*('白止-S级品'!$D$2:$AV$26)),0)+IFERROR(SUMPRODUCT(('乐容-S级品'!$A$4:$A$32=$B185)*('乐容-S级品'!$L$3:$CA$3=CT$1)*('乐容-S级品'!$L$4:$CA$32)),0)</f>
      </c>
      <c r="CU185" s="280">
        <f>IFERROR(SUMPRODUCT(('控温被PRO-S级品'!$B$2:$B$10=$B185)*('控温被PRO-S级品'!$E$1:$BE$1=CU$1)*('控温被PRO-S级品'!$E$2:$BE$10)),0)+IFERROR(SUMPRODUCT(('冬被-S级品'!$B$2:$B$10=$B185)*('冬被-S级品'!$E$1:$AW$1=CU$1)*('冬被-S级品'!$E$2:$AW$10)),0)+IFERROR(SUMPRODUCT(('白止-S级品'!$A$2:$A$26=$B185)*('白止-S级品'!$D$1:$AV$1=CU$1)*('白止-S级品'!$D$2:$AV$26)),0)+IFERROR(SUMPRODUCT(('乐容-S级品'!$A$4:$A$32=$B185)*('乐容-S级品'!$L$3:$CA$3=CU$1)*('乐容-S级品'!$L$4:$CA$32)),0)</f>
      </c>
      <c r="CV185" s="280">
        <f>IFERROR(SUMPRODUCT(('控温被PRO-S级品'!$B$2:$B$10=$B185)*('控温被PRO-S级品'!$E$1:$BE$1=CV$1)*('控温被PRO-S级品'!$E$2:$BE$10)),0)+IFERROR(SUMPRODUCT(('冬被-S级品'!$B$2:$B$10=$B185)*('冬被-S级品'!$E$1:$AW$1=CV$1)*('冬被-S级品'!$E$2:$AW$10)),0)+IFERROR(SUMPRODUCT(('白止-S级品'!$A$2:$A$26=$B185)*('白止-S级品'!$D$1:$AV$1=CV$1)*('白止-S级品'!$D$2:$AV$26)),0)+IFERROR(SUMPRODUCT(('乐容-S级品'!$A$4:$A$32=$B185)*('乐容-S级品'!$L$3:$CA$3=CV$1)*('乐容-S级品'!$L$4:$CA$32)),0)</f>
      </c>
      <c r="CW185" s="280">
        <f>IFERROR(SUMPRODUCT(('控温被PRO-S级品'!$B$2:$B$10=$B185)*('控温被PRO-S级品'!$E$1:$BE$1=CW$1)*('控温被PRO-S级品'!$E$2:$BE$10)),0)+IFERROR(SUMPRODUCT(('冬被-S级品'!$B$2:$B$10=$B185)*('冬被-S级品'!$E$1:$AW$1=CW$1)*('冬被-S级品'!$E$2:$AW$10)),0)+IFERROR(SUMPRODUCT(('白止-S级品'!$A$2:$A$26=$B185)*('白止-S级品'!$D$1:$AV$1=CW$1)*('白止-S级品'!$D$2:$AV$26)),0)+IFERROR(SUMPRODUCT(('乐容-S级品'!$A$4:$A$32=$B185)*('乐容-S级品'!$L$3:$CA$3=CW$1)*('乐容-S级品'!$L$4:$CA$32)),0)</f>
      </c>
      <c r="CX185" s="280">
        <f>IFERROR(SUMPRODUCT(('控温被PRO-S级品'!$B$2:$B$10=$B185)*('控温被PRO-S级品'!$E$1:$BE$1=CX$1)*('控温被PRO-S级品'!$E$2:$BE$10)),0)+IFERROR(SUMPRODUCT(('冬被-S级品'!$B$2:$B$10=$B185)*('冬被-S级品'!$E$1:$AW$1=CX$1)*('冬被-S级品'!$E$2:$AW$10)),0)+IFERROR(SUMPRODUCT(('白止-S级品'!$A$2:$A$26=$B185)*('白止-S级品'!$D$1:$AV$1=CX$1)*('白止-S级品'!$D$2:$AV$26)),0)+IFERROR(SUMPRODUCT(('乐容-S级品'!$A$4:$A$32=$B185)*('乐容-S级品'!$L$3:$CA$3=CX$1)*('乐容-S级品'!$L$4:$CA$32)),0)</f>
      </c>
      <c r="CY185" s="280">
        <f>IFERROR(SUMPRODUCT(('控温被PRO-S级品'!$B$2:$B$10=$B185)*('控温被PRO-S级品'!$E$1:$BE$1=CY$1)*('控温被PRO-S级品'!$E$2:$BE$10)),0)+IFERROR(SUMPRODUCT(('冬被-S级品'!$B$2:$B$10=$B185)*('冬被-S级品'!$E$1:$AW$1=CY$1)*('冬被-S级品'!$E$2:$AW$10)),0)+IFERROR(SUMPRODUCT(('白止-S级品'!$A$2:$A$26=$B185)*('白止-S级品'!$D$1:$AV$1=CY$1)*('白止-S级品'!$D$2:$AV$26)),0)+IFERROR(SUMPRODUCT(('乐容-S级品'!$A$4:$A$32=$B185)*('乐容-S级品'!$L$3:$CA$3=CY$1)*('乐容-S级品'!$L$4:$CA$32)),0)</f>
      </c>
      <c r="CZ185" s="280">
        <f>IFERROR(SUMPRODUCT(('控温被PRO-S级品'!$B$2:$B$10=$B185)*('控温被PRO-S级品'!$E$1:$BE$1=CZ$1)*('控温被PRO-S级品'!$E$2:$BE$10)),0)+IFERROR(SUMPRODUCT(('冬被-S级品'!$B$2:$B$10=$B185)*('冬被-S级品'!$E$1:$AW$1=CZ$1)*('冬被-S级品'!$E$2:$AW$10)),0)+IFERROR(SUMPRODUCT(('白止-S级品'!$A$2:$A$26=$B185)*('白止-S级品'!$D$1:$AV$1=CZ$1)*('白止-S级品'!$D$2:$AV$26)),0)+IFERROR(SUMPRODUCT(('乐容-S级品'!$A$4:$A$32=$B185)*('乐容-S级品'!$L$3:$CA$3=CZ$1)*('乐容-S级品'!$L$4:$CA$32)),0)</f>
      </c>
      <c r="DA185" s="280">
        <f>IFERROR(SUMPRODUCT(('控温被PRO-S级品'!$B$2:$B$10=$B185)*('控温被PRO-S级品'!$E$1:$BE$1=DA$1)*('控温被PRO-S级品'!$E$2:$BE$10)),0)+IFERROR(SUMPRODUCT(('冬被-S级品'!$B$2:$B$10=$B185)*('冬被-S级品'!$E$1:$AW$1=DA$1)*('冬被-S级品'!$E$2:$AW$10)),0)+IFERROR(SUMPRODUCT(('白止-S级品'!$A$2:$A$26=$B185)*('白止-S级品'!$D$1:$AV$1=DA$1)*('白止-S级品'!$D$2:$AV$26)),0)+IFERROR(SUMPRODUCT(('乐容-S级品'!$A$4:$A$32=$B185)*('乐容-S级品'!$L$3:$CA$3=DA$1)*('乐容-S级品'!$L$4:$CA$32)),0)</f>
      </c>
      <c r="DB185" s="280">
        <f>IFERROR(SUMPRODUCT(('控温被PRO-S级品'!$B$2:$B$10=$B185)*('控温被PRO-S级品'!$E$1:$BE$1=DB$1)*('控温被PRO-S级品'!$E$2:$BE$10)),0)+IFERROR(SUMPRODUCT(('冬被-S级品'!$B$2:$B$10=$B185)*('冬被-S级品'!$E$1:$AW$1=DB$1)*('冬被-S级品'!$E$2:$AW$10)),0)+IFERROR(SUMPRODUCT(('白止-S级品'!$A$2:$A$26=$B185)*('白止-S级品'!$D$1:$AV$1=DB$1)*('白止-S级品'!$D$2:$AV$26)),0)+IFERROR(SUMPRODUCT(('乐容-S级品'!$A$4:$A$32=$B185)*('乐容-S级品'!$L$3:$CA$3=DB$1)*('乐容-S级品'!$L$4:$CA$32)),0)</f>
      </c>
      <c r="DC185" s="280">
        <f>IFERROR(SUMPRODUCT(('控温被PRO-S级品'!$B$2:$B$10=$B185)*('控温被PRO-S级品'!$E$1:$BE$1=DC$1)*('控温被PRO-S级品'!$E$2:$BE$10)),0)+IFERROR(SUMPRODUCT(('冬被-S级品'!$B$2:$B$10=$B185)*('冬被-S级品'!$E$1:$AW$1=DC$1)*('冬被-S级品'!$E$2:$AW$10)),0)+IFERROR(SUMPRODUCT(('白止-S级品'!$A$2:$A$26=$B185)*('白止-S级品'!$D$1:$AV$1=DC$1)*('白止-S级品'!$D$2:$AV$26)),0)+IFERROR(SUMPRODUCT(('乐容-S级品'!$A$4:$A$32=$B185)*('乐容-S级品'!$L$3:$CA$3=DC$1)*('乐容-S级品'!$L$4:$CA$32)),0)</f>
      </c>
      <c r="DD185" s="280">
        <f>IFERROR(SUMPRODUCT(('控温被PRO-S级品'!$B$2:$B$10=$B185)*('控温被PRO-S级品'!$E$1:$BE$1=DD$1)*('控温被PRO-S级品'!$E$2:$BE$10)),0)+IFERROR(SUMPRODUCT(('冬被-S级品'!$B$2:$B$10=$B185)*('冬被-S级品'!$E$1:$AW$1=DD$1)*('冬被-S级品'!$E$2:$AW$10)),0)+IFERROR(SUMPRODUCT(('白止-S级品'!$A$2:$A$26=$B185)*('白止-S级品'!$D$1:$AV$1=DD$1)*('白止-S级品'!$D$2:$AV$26)),0)+IFERROR(SUMPRODUCT(('乐容-S级品'!$A$4:$A$32=$B185)*('乐容-S级品'!$L$3:$CA$3=DD$1)*('乐容-S级品'!$L$4:$CA$32)),0)</f>
      </c>
      <c r="DE185" s="280">
        <f>IFERROR(SUMPRODUCT(('控温被PRO-S级品'!$B$2:$B$10=$B185)*('控温被PRO-S级品'!$E$1:$BE$1=DE$1)*('控温被PRO-S级品'!$E$2:$BE$10)),0)+IFERROR(SUMPRODUCT(('冬被-S级品'!$B$2:$B$10=$B185)*('冬被-S级品'!$E$1:$AW$1=DE$1)*('冬被-S级品'!$E$2:$AW$10)),0)+IFERROR(SUMPRODUCT(('白止-S级品'!$A$2:$A$26=$B185)*('白止-S级品'!$D$1:$AV$1=DE$1)*('白止-S级品'!$D$2:$AV$26)),0)+IFERROR(SUMPRODUCT(('乐容-S级品'!$A$4:$A$32=$B185)*('乐容-S级品'!$L$3:$CA$3=DE$1)*('乐容-S级品'!$L$4:$CA$32)),0)</f>
      </c>
      <c r="DF185" s="280">
        <f>IFERROR(SUMPRODUCT(('控温被PRO-S级品'!$B$2:$B$10=$B185)*('控温被PRO-S级品'!$E$1:$BE$1=DF$1)*('控温被PRO-S级品'!$E$2:$BE$10)),0)+IFERROR(SUMPRODUCT(('冬被-S级品'!$B$2:$B$10=$B185)*('冬被-S级品'!$E$1:$AW$1=DF$1)*('冬被-S级品'!$E$2:$AW$10)),0)+IFERROR(SUMPRODUCT(('白止-S级品'!$A$2:$A$26=$B185)*('白止-S级品'!$D$1:$AV$1=DF$1)*('白止-S级品'!$D$2:$AV$26)),0)+IFERROR(SUMPRODUCT(('乐容-S级品'!$A$4:$A$32=$B185)*('乐容-S级品'!$L$3:$CA$3=DF$1)*('乐容-S级品'!$L$4:$CA$32)),0)</f>
      </c>
      <c r="DG185" s="280">
        <f>IFERROR(SUMPRODUCT(('控温被PRO-S级品'!$B$2:$B$10=$B185)*('控温被PRO-S级品'!$E$1:$BE$1=DG$1)*('控温被PRO-S级品'!$E$2:$BE$10)),0)+IFERROR(SUMPRODUCT(('冬被-S级品'!$B$2:$B$10=$B185)*('冬被-S级品'!$E$1:$AW$1=DG$1)*('冬被-S级品'!$E$2:$AW$10)),0)+IFERROR(SUMPRODUCT(('白止-S级品'!$A$2:$A$26=$B185)*('白止-S级品'!$D$1:$AV$1=DG$1)*('白止-S级品'!$D$2:$AV$26)),0)+IFERROR(SUMPRODUCT(('乐容-S级品'!$A$4:$A$32=$B185)*('乐容-S级品'!$L$3:$CA$3=DG$1)*('乐容-S级品'!$L$4:$CA$32)),0)</f>
      </c>
      <c r="DH185" s="280">
        <f>IFERROR(SUMPRODUCT(('控温被PRO-S级品'!$B$2:$B$10=$B185)*('控温被PRO-S级品'!$E$1:$BE$1=DH$1)*('控温被PRO-S级品'!$E$2:$BE$10)),0)+IFERROR(SUMPRODUCT(('冬被-S级品'!$B$2:$B$10=$B185)*('冬被-S级品'!$E$1:$AW$1=DH$1)*('冬被-S级品'!$E$2:$AW$10)),0)+IFERROR(SUMPRODUCT(('白止-S级品'!$A$2:$A$26=$B185)*('白止-S级品'!$D$1:$AV$1=DH$1)*('白止-S级品'!$D$2:$AV$26)),0)+IFERROR(SUMPRODUCT(('乐容-S级品'!$A$4:$A$32=$B185)*('乐容-S级品'!$L$3:$CA$3=DH$1)*('乐容-S级品'!$L$4:$CA$32)),0)</f>
      </c>
      <c r="DI185" s="280">
        <f>IFERROR(SUMPRODUCT(('控温被PRO-S级品'!$B$2:$B$10=$B185)*('控温被PRO-S级品'!$E$1:$BE$1=DI$1)*('控温被PRO-S级品'!$E$2:$BE$10)),0)+IFERROR(SUMPRODUCT(('冬被-S级品'!$B$2:$B$10=$B185)*('冬被-S级品'!$E$1:$AW$1=DI$1)*('冬被-S级品'!$E$2:$AW$10)),0)+IFERROR(SUMPRODUCT(('白止-S级品'!$A$2:$A$26=$B185)*('白止-S级品'!$D$1:$AV$1=DI$1)*('白止-S级品'!$D$2:$AV$26)),0)+IFERROR(SUMPRODUCT(('乐容-S级品'!$A$4:$A$32=$B185)*('乐容-S级品'!$L$3:$CA$3=DI$1)*('乐容-S级品'!$L$4:$CA$32)),0)</f>
      </c>
      <c r="DJ185" s="280">
        <f>IFERROR(SUMPRODUCT(('控温被PRO-S级品'!$B$2:$B$10=$B185)*('控温被PRO-S级品'!$E$1:$BE$1=DJ$1)*('控温被PRO-S级品'!$E$2:$BE$10)),0)+IFERROR(SUMPRODUCT(('冬被-S级品'!$B$2:$B$10=$B185)*('冬被-S级品'!$E$1:$AW$1=DJ$1)*('冬被-S级品'!$E$2:$AW$10)),0)+IFERROR(SUMPRODUCT(('白止-S级品'!$A$2:$A$26=$B185)*('白止-S级品'!$D$1:$AV$1=DJ$1)*('白止-S级品'!$D$2:$AV$26)),0)+IFERROR(SUMPRODUCT(('乐容-S级品'!$A$4:$A$32=$B185)*('乐容-S级品'!$L$3:$CA$3=DJ$1)*('乐容-S级品'!$L$4:$CA$32)),0)</f>
      </c>
      <c r="DK185" s="280"/>
      <c r="DL185" s="280"/>
      <c r="DM185" s="280"/>
      <c r="DN185" s="280"/>
      <c r="DO185" s="280"/>
      <c r="DP185" s="280"/>
      <c r="DQ185" s="280"/>
      <c r="DR185" s="280"/>
      <c r="DS185" s="280"/>
      <c r="DT185" s="280"/>
      <c r="DU185" s="280"/>
      <c r="DV185" s="280"/>
      <c r="DW185" s="280">
        <f>VLOOKUP(B185,'系统编码规格'!A:C,3,FALSE)</f>
      </c>
      <c r="DX185" s="280"/>
      <c r="DY185" s="280"/>
      <c r="DZ185" s="280"/>
      <c r="EA185" s="280"/>
      <c r="EB185" s="280"/>
      <c r="EC185" s="280"/>
      <c r="ED185" s="280"/>
      <c r="EE185" s="280"/>
      <c r="EF185" s="280"/>
      <c r="EG185" s="280"/>
      <c r="EH185" s="280"/>
      <c r="EI185" s="280"/>
      <c r="EJ185" s="280"/>
      <c r="EK185" s="280"/>
      <c r="EL185" s="280"/>
      <c r="EM185" s="280"/>
      <c r="EN185" s="280"/>
      <c r="EO185" s="280"/>
      <c r="EP185" s="280"/>
      <c r="EQ185" s="280"/>
      <c r="ER185" s="280"/>
      <c r="ES185" s="280"/>
      <c r="ET185" s="280"/>
      <c r="EU185" s="280"/>
      <c r="EV185" s="280"/>
      <c r="EW185" s="280"/>
      <c r="EX185" s="280"/>
      <c r="EY185" s="280"/>
      <c r="EZ185" s="280"/>
      <c r="FA185" s="280"/>
      <c r="FB185" s="280"/>
      <c r="FC185" s="280"/>
      <c r="FD185" s="280"/>
      <c r="FE185" s="280"/>
      <c r="FF185" s="280"/>
      <c r="FG185" s="280"/>
      <c r="FH185" s="280"/>
      <c r="FI185" s="280"/>
      <c r="FJ185" s="280"/>
      <c r="FK185" s="280"/>
      <c r="FL185" s="280"/>
      <c r="FM185" s="280"/>
      <c r="FN185" s="280"/>
      <c r="FO185" s="280"/>
      <c r="FP185" s="280"/>
      <c r="FQ185" s="280"/>
      <c r="FR185" s="280"/>
      <c r="FS185" s="280"/>
      <c r="FT185" s="280"/>
      <c r="FU185" s="280"/>
      <c r="FV185" s="280"/>
      <c r="FW185" s="280"/>
      <c r="FX185" s="280"/>
      <c r="FY185" s="280"/>
      <c r="FZ185" s="280"/>
      <c r="GA185" s="280"/>
      <c r="GB185" s="280"/>
      <c r="GC185" s="280"/>
      <c r="GD185" s="280"/>
      <c r="GE185" s="280"/>
      <c r="GF185" s="280"/>
      <c r="GG185" s="280"/>
      <c r="GH185" s="280"/>
      <c r="GI185" s="280"/>
      <c r="GJ185" s="280"/>
      <c r="GK185" s="280"/>
      <c r="GL185" s="280"/>
      <c r="GM185" s="280"/>
      <c r="GN185" s="280"/>
      <c r="GO185" s="280"/>
      <c r="GP185" s="280"/>
      <c r="GQ185" s="280"/>
      <c r="GR185" s="280"/>
      <c r="GS185" s="280"/>
      <c r="GT185" s="280"/>
      <c r="GU185" s="280"/>
      <c r="GV185" s="280"/>
    </row>
    <row r="186">
      <c r="A186" s="309" t="str">
        <v>白止</v>
      </c>
      <c r="B186" s="310" t="str">
        <v>15800030900123267</v>
      </c>
      <c r="C186" s="309" t="str">
        <v>亚朵星球 小姜茶系列 素绒云绵毛巾</v>
      </c>
      <c r="D186" s="309" t="str">
        <v>伯爵姜茶 40*85cm</v>
      </c>
      <c r="E186">
        <f>SUM(F186:GX186)</f>
      </c>
      <c r="F186" s="280">
        <f>IFERROR(SUMPRODUCT(('控温被PRO-S级品'!$B$2:$B$10=$B186)*('控温被PRO-S级品'!$E$1:$BE$1=F$1)*('控温被PRO-S级品'!$E$2:$BE$10)),0)+IFERROR(SUMPRODUCT(('冬被-S级品'!$B$2:$B$10=$B186)*('冬被-S级品'!$E$1:$AW$1=F$1)*('冬被-S级品'!$E$2:$AW$10)),0)+IFERROR(SUMPRODUCT(('白止-S级品'!$A$2:$A$26=$B186)*('白止-S级品'!$D$1:$AV$1=F$1)*('白止-S级品'!$D$2:$AV$26)),0)+IFERROR(SUMPRODUCT(('乐容-S级品'!$A$4:$A$32=$B186)*('乐容-S级品'!$L$3:$CA$3=F$1)*('乐容-S级品'!$L$4:$CA$32)),0)</f>
      </c>
      <c r="G186" s="280">
        <f>IFERROR(SUMPRODUCT(('控温被PRO-S级品'!$B$2:$B$10=$B186)*('控温被PRO-S级品'!$E$1:$BE$1=G$1)*('控温被PRO-S级品'!$E$2:$BE$10)),0)+IFERROR(SUMPRODUCT(('冬被-S级品'!$B$2:$B$10=$B186)*('冬被-S级品'!$E$1:$AW$1=G$1)*('冬被-S级品'!$E$2:$AW$10)),0)+IFERROR(SUMPRODUCT(('白止-S级品'!$A$2:$A$26=$B186)*('白止-S级品'!$D$1:$AV$1=G$1)*('白止-S级品'!$D$2:$AV$26)),0)+IFERROR(SUMPRODUCT(('乐容-S级品'!$A$4:$A$32=$B186)*('乐容-S级品'!$L$3:$CA$3=G$1)*('乐容-S级品'!$L$4:$CA$32)),0)</f>
      </c>
      <c r="H186" s="280">
        <f>IFERROR(SUMPRODUCT(('控温被PRO-S级品'!$B$2:$B$10=$B186)*('控温被PRO-S级品'!$E$1:$BE$1=H$1)*('控温被PRO-S级品'!$E$2:$BE$10)),0)+IFERROR(SUMPRODUCT(('冬被-S级品'!$B$2:$B$10=$B186)*('冬被-S级品'!$E$1:$AW$1=H$1)*('冬被-S级品'!$E$2:$AW$10)),0)+IFERROR(SUMPRODUCT(('白止-S级品'!$A$2:$A$26=$B186)*('白止-S级品'!$D$1:$AV$1=H$1)*('白止-S级品'!$D$2:$AV$26)),0)+IFERROR(SUMPRODUCT(('乐容-S级品'!$A$4:$A$32=$B186)*('乐容-S级品'!$L$3:$CA$3=H$1)*('乐容-S级品'!$L$4:$CA$32)),0)</f>
      </c>
      <c r="I186" s="280">
        <f>IFERROR(SUMPRODUCT(('控温被PRO-S级品'!$B$2:$B$10=$B186)*('控温被PRO-S级品'!$E$1:$BE$1=I$1)*('控温被PRO-S级品'!$E$2:$BE$10)),0)+IFERROR(SUMPRODUCT(('冬被-S级品'!$B$2:$B$10=$B186)*('冬被-S级品'!$E$1:$AW$1=I$1)*('冬被-S级品'!$E$2:$AW$10)),0)+IFERROR(SUMPRODUCT(('白止-S级品'!$A$2:$A$26=$B186)*('白止-S级品'!$D$1:$AV$1=I$1)*('白止-S级品'!$D$2:$AV$26)),0)+IFERROR(SUMPRODUCT(('乐容-S级品'!$A$4:$A$32=$B186)*('乐容-S级品'!$L$3:$CA$3=I$1)*('乐容-S级品'!$L$4:$CA$32)),0)</f>
      </c>
      <c r="J186" s="280">
        <f>IFERROR(SUMPRODUCT(('控温被PRO-S级品'!$B$2:$B$10=$B186)*('控温被PRO-S级品'!$E$1:$BE$1=J$1)*('控温被PRO-S级品'!$E$2:$BE$10)),0)+IFERROR(SUMPRODUCT(('冬被-S级品'!$B$2:$B$10=$B186)*('冬被-S级品'!$E$1:$AW$1=J$1)*('冬被-S级品'!$E$2:$AW$10)),0)+IFERROR(SUMPRODUCT(('白止-S级品'!$A$2:$A$26=$B186)*('白止-S级品'!$D$1:$AV$1=J$1)*('白止-S级品'!$D$2:$AV$26)),0)+IFERROR(SUMPRODUCT(('乐容-S级品'!$A$4:$A$32=$B186)*('乐容-S级品'!$L$3:$CA$3=J$1)*('乐容-S级品'!$L$4:$CA$32)),0)</f>
      </c>
      <c r="K186" s="280">
        <f>IFERROR(SUMPRODUCT(('控温被PRO-S级品'!$B$2:$B$10=$B186)*('控温被PRO-S级品'!$E$1:$BE$1=K$1)*('控温被PRO-S级品'!$E$2:$BE$10)),0)+IFERROR(SUMPRODUCT(('冬被-S级品'!$B$2:$B$10=$B186)*('冬被-S级品'!$E$1:$AW$1=K$1)*('冬被-S级品'!$E$2:$AW$10)),0)+IFERROR(SUMPRODUCT(('白止-S级品'!$A$2:$A$26=$B186)*('白止-S级品'!$D$1:$AV$1=K$1)*('白止-S级品'!$D$2:$AV$26)),0)+IFERROR(SUMPRODUCT(('乐容-S级品'!$A$4:$A$32=$B186)*('乐容-S级品'!$L$3:$CA$3=K$1)*('乐容-S级品'!$L$4:$CA$32)),0)</f>
      </c>
      <c r="L186" s="280">
        <f>IFERROR(SUMPRODUCT(('控温被PRO-S级品'!$B$2:$B$10=$B186)*('控温被PRO-S级品'!$E$1:$BE$1=L$1)*('控温被PRO-S级品'!$E$2:$BE$10)),0)+IFERROR(SUMPRODUCT(('冬被-S级品'!$B$2:$B$10=$B186)*('冬被-S级品'!$E$1:$AW$1=L$1)*('冬被-S级品'!$E$2:$AW$10)),0)+IFERROR(SUMPRODUCT(('白止-S级品'!$A$2:$A$26=$B186)*('白止-S级品'!$D$1:$AV$1=L$1)*('白止-S级品'!$D$2:$AV$26)),0)+IFERROR(SUMPRODUCT(('乐容-S级品'!$A$4:$A$32=$B186)*('乐容-S级品'!$L$3:$CA$3=L$1)*('乐容-S级品'!$L$4:$CA$32)),0)</f>
      </c>
      <c r="M186" s="280">
        <f>IFERROR(SUMPRODUCT(('控温被PRO-S级品'!$B$2:$B$10=$B186)*('控温被PRO-S级品'!$E$1:$BE$1=M$1)*('控温被PRO-S级品'!$E$2:$BE$10)),0)+IFERROR(SUMPRODUCT(('冬被-S级品'!$B$2:$B$10=$B186)*('冬被-S级品'!$E$1:$AW$1=M$1)*('冬被-S级品'!$E$2:$AW$10)),0)+IFERROR(SUMPRODUCT(('白止-S级品'!$A$2:$A$26=$B186)*('白止-S级品'!$D$1:$AV$1=M$1)*('白止-S级品'!$D$2:$AV$26)),0)+IFERROR(SUMPRODUCT(('乐容-S级品'!$A$4:$A$32=$B186)*('乐容-S级品'!$L$3:$CA$3=M$1)*('乐容-S级品'!$L$4:$CA$32)),0)</f>
      </c>
      <c r="N186" s="280">
        <f>IFERROR(SUMPRODUCT(('控温被PRO-S级品'!$B$2:$B$10=$B186)*('控温被PRO-S级品'!$E$1:$BE$1=N$1)*('控温被PRO-S级品'!$E$2:$BE$10)),0)+IFERROR(SUMPRODUCT(('冬被-S级品'!$B$2:$B$10=$B186)*('冬被-S级品'!$E$1:$AW$1=N$1)*('冬被-S级品'!$E$2:$AW$10)),0)+IFERROR(SUMPRODUCT(('白止-S级品'!$A$2:$A$26=$B186)*('白止-S级品'!$D$1:$AV$1=N$1)*('白止-S级品'!$D$2:$AV$26)),0)+IFERROR(SUMPRODUCT(('乐容-S级品'!$A$4:$A$32=$B186)*('乐容-S级品'!$L$3:$CA$3=N$1)*('乐容-S级品'!$L$4:$CA$32)),0)</f>
      </c>
      <c r="O186" s="280">
        <f>IFERROR(SUMPRODUCT(('控温被PRO-S级品'!$B$2:$B$10=$B186)*('控温被PRO-S级品'!$E$1:$BE$1=O$1)*('控温被PRO-S级品'!$E$2:$BE$10)),0)+IFERROR(SUMPRODUCT(('冬被-S级品'!$B$2:$B$10=$B186)*('冬被-S级品'!$E$1:$AW$1=O$1)*('冬被-S级品'!$E$2:$AW$10)),0)+IFERROR(SUMPRODUCT(('白止-S级品'!$A$2:$A$26=$B186)*('白止-S级品'!$D$1:$AV$1=O$1)*('白止-S级品'!$D$2:$AV$26)),0)+IFERROR(SUMPRODUCT(('乐容-S级品'!$A$4:$A$32=$B186)*('乐容-S级品'!$L$3:$CA$3=O$1)*('乐容-S级品'!$L$4:$CA$32)),0)</f>
      </c>
      <c r="P186" s="280">
        <f>IFERROR(SUMPRODUCT(('控温被PRO-S级品'!$B$2:$B$10=$B186)*('控温被PRO-S级品'!$E$1:$BE$1=P$1)*('控温被PRO-S级品'!$E$2:$BE$10)),0)+IFERROR(SUMPRODUCT(('冬被-S级品'!$B$2:$B$10=$B186)*('冬被-S级品'!$E$1:$AW$1=P$1)*('冬被-S级品'!$E$2:$AW$10)),0)+IFERROR(SUMPRODUCT(('白止-S级品'!$A$2:$A$26=$B186)*('白止-S级品'!$D$1:$AV$1=P$1)*('白止-S级品'!$D$2:$AV$26)),0)+IFERROR(SUMPRODUCT(('乐容-S级品'!$A$4:$A$32=$B186)*('乐容-S级品'!$L$3:$CA$3=P$1)*('乐容-S级品'!$L$4:$CA$32)),0)</f>
      </c>
      <c r="Q186" s="280">
        <f>IFERROR(SUMPRODUCT(('控温被PRO-S级品'!$B$2:$B$10=$B186)*('控温被PRO-S级品'!$E$1:$BE$1=Q$1)*('控温被PRO-S级品'!$E$2:$BE$10)),0)+IFERROR(SUMPRODUCT(('冬被-S级品'!$B$2:$B$10=$B186)*('冬被-S级品'!$E$1:$AW$1=Q$1)*('冬被-S级品'!$E$2:$AW$10)),0)+IFERROR(SUMPRODUCT(('白止-S级品'!$A$2:$A$26=$B186)*('白止-S级品'!$D$1:$AV$1=Q$1)*('白止-S级品'!$D$2:$AV$26)),0)+IFERROR(SUMPRODUCT(('乐容-S级品'!$A$4:$A$32=$B186)*('乐容-S级品'!$L$3:$CA$3=Q$1)*('乐容-S级品'!$L$4:$CA$32)),0)</f>
      </c>
      <c r="R186" s="280">
        <f>IFERROR(SUMPRODUCT(('控温被PRO-S级品'!$B$2:$B$10=$B186)*('控温被PRO-S级品'!$E$1:$BE$1=R$1)*('控温被PRO-S级品'!$E$2:$BE$10)),0)+IFERROR(SUMPRODUCT(('冬被-S级品'!$B$2:$B$10=$B186)*('冬被-S级品'!$E$1:$AW$1=R$1)*('冬被-S级品'!$E$2:$AW$10)),0)+IFERROR(SUMPRODUCT(('白止-S级品'!$A$2:$A$26=$B186)*('白止-S级品'!$D$1:$AV$1=R$1)*('白止-S级品'!$D$2:$AV$26)),0)+IFERROR(SUMPRODUCT(('乐容-S级品'!$A$4:$A$32=$B186)*('乐容-S级品'!$L$3:$CA$3=R$1)*('乐容-S级品'!$L$4:$CA$32)),0)</f>
      </c>
      <c r="S186" s="280">
        <f>IFERROR(SUMPRODUCT(('控温被PRO-S级品'!$B$2:$B$10=$B186)*('控温被PRO-S级品'!$E$1:$BE$1=S$1)*('控温被PRO-S级品'!$E$2:$BE$10)),0)+IFERROR(SUMPRODUCT(('冬被-S级品'!$B$2:$B$10=$B186)*('冬被-S级品'!$E$1:$AW$1=S$1)*('冬被-S级品'!$E$2:$AW$10)),0)+IFERROR(SUMPRODUCT(('白止-S级品'!$A$2:$A$26=$B186)*('白止-S级品'!$D$1:$AV$1=S$1)*('白止-S级品'!$D$2:$AV$26)),0)+IFERROR(SUMPRODUCT(('乐容-S级品'!$A$4:$A$32=$B186)*('乐容-S级品'!$L$3:$CA$3=S$1)*('乐容-S级品'!$L$4:$CA$32)),0)</f>
      </c>
      <c r="T186" s="280">
        <f>IFERROR(SUMPRODUCT(('控温被PRO-S级品'!$B$2:$B$10=$B186)*('控温被PRO-S级品'!$E$1:$BE$1=T$1)*('控温被PRO-S级品'!$E$2:$BE$10)),0)+IFERROR(SUMPRODUCT(('冬被-S级品'!$B$2:$B$10=$B186)*('冬被-S级品'!$E$1:$AW$1=T$1)*('冬被-S级品'!$E$2:$AW$10)),0)+IFERROR(SUMPRODUCT(('白止-S级品'!$A$2:$A$26=$B186)*('白止-S级品'!$D$1:$AV$1=T$1)*('白止-S级品'!$D$2:$AV$26)),0)+IFERROR(SUMPRODUCT(('乐容-S级品'!$A$4:$A$32=$B186)*('乐容-S级品'!$L$3:$CA$3=T$1)*('乐容-S级品'!$L$4:$CA$32)),0)</f>
      </c>
      <c r="U186" s="280">
        <f>IFERROR(SUMPRODUCT(('控温被PRO-S级品'!$B$2:$B$10=$B186)*('控温被PRO-S级品'!$E$1:$BE$1=U$1)*('控温被PRO-S级品'!$E$2:$BE$10)),0)+IFERROR(SUMPRODUCT(('冬被-S级品'!$B$2:$B$10=$B186)*('冬被-S级品'!$E$1:$AW$1=U$1)*('冬被-S级品'!$E$2:$AW$10)),0)+IFERROR(SUMPRODUCT(('白止-S级品'!$A$2:$A$26=$B186)*('白止-S级品'!$D$1:$AV$1=U$1)*('白止-S级品'!$D$2:$AV$26)),0)+IFERROR(SUMPRODUCT(('乐容-S级品'!$A$4:$A$32=$B186)*('乐容-S级品'!$L$3:$CA$3=U$1)*('乐容-S级品'!$L$4:$CA$32)),0)</f>
      </c>
      <c r="V186" s="280">
        <f>IFERROR(SUMPRODUCT(('控温被PRO-S级品'!$B$2:$B$10=$B186)*('控温被PRO-S级品'!$E$1:$BE$1=V$1)*('控温被PRO-S级品'!$E$2:$BE$10)),0)+IFERROR(SUMPRODUCT(('冬被-S级品'!$B$2:$B$10=$B186)*('冬被-S级品'!$E$1:$AW$1=V$1)*('冬被-S级品'!$E$2:$AW$10)),0)+IFERROR(SUMPRODUCT(('白止-S级品'!$A$2:$A$26=$B186)*('白止-S级品'!$D$1:$AV$1=V$1)*('白止-S级品'!$D$2:$AV$26)),0)+IFERROR(SUMPRODUCT(('乐容-S级品'!$A$4:$A$32=$B186)*('乐容-S级品'!$L$3:$CA$3=V$1)*('乐容-S级品'!$L$4:$CA$32)),0)</f>
      </c>
      <c r="W186" s="280">
        <f>IFERROR(SUMPRODUCT(('控温被PRO-S级品'!$B$2:$B$10=$B186)*('控温被PRO-S级品'!$E$1:$BE$1=W$1)*('控温被PRO-S级品'!$E$2:$BE$10)),0)+IFERROR(SUMPRODUCT(('冬被-S级品'!$B$2:$B$10=$B186)*('冬被-S级品'!$E$1:$AW$1=W$1)*('冬被-S级品'!$E$2:$AW$10)),0)+IFERROR(SUMPRODUCT(('白止-S级品'!$A$2:$A$26=$B186)*('白止-S级品'!$D$1:$AV$1=W$1)*('白止-S级品'!$D$2:$AV$26)),0)+IFERROR(SUMPRODUCT(('乐容-S级品'!$A$4:$A$32=$B186)*('乐容-S级品'!$L$3:$CA$3=W$1)*('乐容-S级品'!$L$4:$CA$32)),0)</f>
      </c>
      <c r="X186" s="280">
        <f>IFERROR(SUMPRODUCT(('控温被PRO-S级品'!$B$2:$B$10=$B186)*('控温被PRO-S级品'!$E$1:$BE$1=X$1)*('控温被PRO-S级品'!$E$2:$BE$10)),0)+IFERROR(SUMPRODUCT(('冬被-S级品'!$B$2:$B$10=$B186)*('冬被-S级品'!$E$1:$AW$1=X$1)*('冬被-S级品'!$E$2:$AW$10)),0)+IFERROR(SUMPRODUCT(('白止-S级品'!$A$2:$A$26=$B186)*('白止-S级品'!$D$1:$AV$1=X$1)*('白止-S级品'!$D$2:$AV$26)),0)+IFERROR(SUMPRODUCT(('乐容-S级品'!$A$4:$A$32=$B186)*('乐容-S级品'!$L$3:$CA$3=X$1)*('乐容-S级品'!$L$4:$CA$32)),0)</f>
      </c>
      <c r="Y186" s="280">
        <f>IFERROR(SUMPRODUCT(('控温被PRO-S级品'!$B$2:$B$10=$B186)*('控温被PRO-S级品'!$E$1:$BE$1=Y$1)*('控温被PRO-S级品'!$E$2:$BE$10)),0)+IFERROR(SUMPRODUCT(('冬被-S级品'!$B$2:$B$10=$B186)*('冬被-S级品'!$E$1:$AW$1=Y$1)*('冬被-S级品'!$E$2:$AW$10)),0)+IFERROR(SUMPRODUCT(('白止-S级品'!$A$2:$A$26=$B186)*('白止-S级品'!$D$1:$AV$1=Y$1)*('白止-S级品'!$D$2:$AV$26)),0)+IFERROR(SUMPRODUCT(('乐容-S级品'!$A$4:$A$32=$B186)*('乐容-S级品'!$L$3:$CA$3=Y$1)*('乐容-S级品'!$L$4:$CA$32)),0)</f>
      </c>
      <c r="Z186" s="280">
        <f>IFERROR(SUMPRODUCT(('控温被PRO-S级品'!$B$2:$B$10=$B186)*('控温被PRO-S级品'!$E$1:$BE$1=Z$1)*('控温被PRO-S级品'!$E$2:$BE$10)),0)+IFERROR(SUMPRODUCT(('冬被-S级品'!$B$2:$B$10=$B186)*('冬被-S级品'!$E$1:$AW$1=Z$1)*('冬被-S级品'!$E$2:$AW$10)),0)+IFERROR(SUMPRODUCT(('白止-S级品'!$A$2:$A$26=$B186)*('白止-S级品'!$D$1:$AV$1=Z$1)*('白止-S级品'!$D$2:$AV$26)),0)+IFERROR(SUMPRODUCT(('乐容-S级品'!$A$4:$A$32=$B186)*('乐容-S级品'!$L$3:$CA$3=Z$1)*('乐容-S级品'!$L$4:$CA$32)),0)</f>
      </c>
      <c r="AA186" s="280">
        <f>IFERROR(SUMPRODUCT(('控温被PRO-S级品'!$B$2:$B$10=$B186)*('控温被PRO-S级品'!$E$1:$BE$1=AA$1)*('控温被PRO-S级品'!$E$2:$BE$10)),0)+IFERROR(SUMPRODUCT(('冬被-S级品'!$B$2:$B$10=$B186)*('冬被-S级品'!$E$1:$AW$1=AA$1)*('冬被-S级品'!$E$2:$AW$10)),0)+IFERROR(SUMPRODUCT(('白止-S级品'!$A$2:$A$26=$B186)*('白止-S级品'!$D$1:$AV$1=AA$1)*('白止-S级品'!$D$2:$AV$26)),0)+IFERROR(SUMPRODUCT(('乐容-S级品'!$A$4:$A$32=$B186)*('乐容-S级品'!$L$3:$CA$3=AA$1)*('乐容-S级品'!$L$4:$CA$32)),0)</f>
      </c>
      <c r="AB186" s="280">
        <f>IFERROR(SUMPRODUCT(('控温被PRO-S级品'!$B$2:$B$10=$B186)*('控温被PRO-S级品'!$E$1:$BE$1=AB$1)*('控温被PRO-S级品'!$E$2:$BE$10)),0)+IFERROR(SUMPRODUCT(('冬被-S级品'!$B$2:$B$10=$B186)*('冬被-S级品'!$E$1:$AW$1=AB$1)*('冬被-S级品'!$E$2:$AW$10)),0)+IFERROR(SUMPRODUCT(('白止-S级品'!$A$2:$A$26=$B186)*('白止-S级品'!$D$1:$AV$1=AB$1)*('白止-S级品'!$D$2:$AV$26)),0)+IFERROR(SUMPRODUCT(('乐容-S级品'!$A$4:$A$32=$B186)*('乐容-S级品'!$L$3:$CA$3=AB$1)*('乐容-S级品'!$L$4:$CA$32)),0)</f>
      </c>
      <c r="AC186" s="280">
        <f>IFERROR(SUMPRODUCT(('控温被PRO-S级品'!$B$2:$B$10=$B186)*('控温被PRO-S级品'!$E$1:$BE$1=AC$1)*('控温被PRO-S级品'!$E$2:$BE$10)),0)+IFERROR(SUMPRODUCT(('冬被-S级品'!$B$2:$B$10=$B186)*('冬被-S级品'!$E$1:$AW$1=AC$1)*('冬被-S级品'!$E$2:$AW$10)),0)+IFERROR(SUMPRODUCT(('白止-S级品'!$A$2:$A$26=$B186)*('白止-S级品'!$D$1:$AV$1=AC$1)*('白止-S级品'!$D$2:$AV$26)),0)+IFERROR(SUMPRODUCT(('乐容-S级品'!$A$4:$A$32=$B186)*('乐容-S级品'!$L$3:$CA$3=AC$1)*('乐容-S级品'!$L$4:$CA$32)),0)</f>
      </c>
      <c r="AD186" s="280">
        <f>IFERROR(SUMPRODUCT(('控温被PRO-S级品'!$B$2:$B$10=$B186)*('控温被PRO-S级品'!$E$1:$BE$1=AD$1)*('控温被PRO-S级品'!$E$2:$BE$10)),0)+IFERROR(SUMPRODUCT(('冬被-S级品'!$B$2:$B$10=$B186)*('冬被-S级品'!$E$1:$AW$1=AD$1)*('冬被-S级品'!$E$2:$AW$10)),0)+IFERROR(SUMPRODUCT(('白止-S级品'!$A$2:$A$26=$B186)*('白止-S级品'!$D$1:$AV$1=AD$1)*('白止-S级品'!$D$2:$AV$26)),0)+IFERROR(SUMPRODUCT(('乐容-S级品'!$A$4:$A$32=$B186)*('乐容-S级品'!$L$3:$CA$3=AD$1)*('乐容-S级品'!$L$4:$CA$32)),0)</f>
      </c>
      <c r="AE186" s="280">
        <f>IFERROR(SUMPRODUCT(('控温被PRO-S级品'!$B$2:$B$10=$B186)*('控温被PRO-S级品'!$E$1:$BE$1=AE$1)*('控温被PRO-S级品'!$E$2:$BE$10)),0)+IFERROR(SUMPRODUCT(('冬被-S级品'!$B$2:$B$10=$B186)*('冬被-S级品'!$E$1:$AW$1=AE$1)*('冬被-S级品'!$E$2:$AW$10)),0)+IFERROR(SUMPRODUCT(('白止-S级品'!$A$2:$A$26=$B186)*('白止-S级品'!$D$1:$AV$1=AE$1)*('白止-S级品'!$D$2:$AV$26)),0)+IFERROR(SUMPRODUCT(('乐容-S级品'!$A$4:$A$32=$B186)*('乐容-S级品'!$L$3:$CA$3=AE$1)*('乐容-S级品'!$L$4:$CA$32)),0)</f>
      </c>
      <c r="AF186" s="280">
        <f>IFERROR(SUMPRODUCT(('控温被PRO-S级品'!$B$2:$B$10=$B186)*('控温被PRO-S级品'!$E$1:$BE$1=AF$1)*('控温被PRO-S级品'!$E$2:$BE$10)),0)+IFERROR(SUMPRODUCT(('冬被-S级品'!$B$2:$B$10=$B186)*('冬被-S级品'!$E$1:$AW$1=AF$1)*('冬被-S级品'!$E$2:$AW$10)),0)+IFERROR(SUMPRODUCT(('白止-S级品'!$A$2:$A$26=$B186)*('白止-S级品'!$D$1:$AV$1=AF$1)*('白止-S级品'!$D$2:$AV$26)),0)+IFERROR(SUMPRODUCT(('乐容-S级品'!$A$4:$A$32=$B186)*('乐容-S级品'!$L$3:$CA$3=AF$1)*('乐容-S级品'!$L$4:$CA$32)),0)</f>
      </c>
      <c r="AG186" s="280">
        <f>IFERROR(SUMPRODUCT(('控温被PRO-S级品'!$B$2:$B$10=$B186)*('控温被PRO-S级品'!$E$1:$BE$1=AG$1)*('控温被PRO-S级品'!$E$2:$BE$10)),0)+IFERROR(SUMPRODUCT(('冬被-S级品'!$B$2:$B$10=$B186)*('冬被-S级品'!$E$1:$AW$1=AG$1)*('冬被-S级品'!$E$2:$AW$10)),0)+IFERROR(SUMPRODUCT(('白止-S级品'!$A$2:$A$26=$B186)*('白止-S级品'!$D$1:$AV$1=AG$1)*('白止-S级品'!$D$2:$AV$26)),0)+IFERROR(SUMPRODUCT(('乐容-S级品'!$A$4:$A$32=$B186)*('乐容-S级品'!$L$3:$CA$3=AG$1)*('乐容-S级品'!$L$4:$CA$32)),0)</f>
      </c>
      <c r="AH186" s="280">
        <f>IFERROR(SUMPRODUCT(('控温被PRO-S级品'!$B$2:$B$10=$B186)*('控温被PRO-S级品'!$E$1:$BE$1=AH$1)*('控温被PRO-S级品'!$E$2:$BE$10)),0)+IFERROR(SUMPRODUCT(('冬被-S级品'!$B$2:$B$10=$B186)*('冬被-S级品'!$E$1:$AW$1=AH$1)*('冬被-S级品'!$E$2:$AW$10)),0)+IFERROR(SUMPRODUCT(('白止-S级品'!$A$2:$A$26=$B186)*('白止-S级品'!$D$1:$AV$1=AH$1)*('白止-S级品'!$D$2:$AV$26)),0)+IFERROR(SUMPRODUCT(('乐容-S级品'!$A$4:$A$32=$B186)*('乐容-S级品'!$L$3:$CA$3=AH$1)*('乐容-S级品'!$L$4:$CA$32)),0)</f>
      </c>
      <c r="AI186" s="280">
        <f>IFERROR(SUMPRODUCT(('控温被PRO-S级品'!$B$2:$B$10=$B186)*('控温被PRO-S级品'!$E$1:$BE$1=AI$1)*('控温被PRO-S级品'!$E$2:$BE$10)),0)+IFERROR(SUMPRODUCT(('冬被-S级品'!$B$2:$B$10=$B186)*('冬被-S级品'!$E$1:$AW$1=AI$1)*('冬被-S级品'!$E$2:$AW$10)),0)+IFERROR(SUMPRODUCT(('白止-S级品'!$A$2:$A$26=$B186)*('白止-S级品'!$D$1:$AV$1=AI$1)*('白止-S级品'!$D$2:$AV$26)),0)+IFERROR(SUMPRODUCT(('乐容-S级品'!$A$4:$A$32=$B186)*('乐容-S级品'!$L$3:$CA$3=AI$1)*('乐容-S级品'!$L$4:$CA$32)),0)</f>
      </c>
      <c r="AJ186" s="280">
        <f>IFERROR(SUMPRODUCT(('控温被PRO-S级品'!$B$2:$B$10=$B186)*('控温被PRO-S级品'!$E$1:$BE$1=AJ$1)*('控温被PRO-S级品'!$E$2:$BE$10)),0)+IFERROR(SUMPRODUCT(('冬被-S级品'!$B$2:$B$10=$B186)*('冬被-S级品'!$E$1:$AW$1=AJ$1)*('冬被-S级品'!$E$2:$AW$10)),0)+IFERROR(SUMPRODUCT(('白止-S级品'!$A$2:$A$26=$B186)*('白止-S级品'!$D$1:$AV$1=AJ$1)*('白止-S级品'!$D$2:$AV$26)),0)+IFERROR(SUMPRODUCT(('乐容-S级品'!$A$4:$A$32=$B186)*('乐容-S级品'!$L$3:$CA$3=AJ$1)*('乐容-S级品'!$L$4:$CA$32)),0)</f>
      </c>
      <c r="AK186" s="280">
        <f>IFERROR(SUMPRODUCT(('控温被PRO-S级品'!$B$2:$B$10=$B186)*('控温被PRO-S级品'!$E$1:$BE$1=AK$1)*('控温被PRO-S级品'!$E$2:$BE$10)),0)+IFERROR(SUMPRODUCT(('冬被-S级品'!$B$2:$B$10=$B186)*('冬被-S级品'!$E$1:$AW$1=AK$1)*('冬被-S级品'!$E$2:$AW$10)),0)+IFERROR(SUMPRODUCT(('白止-S级品'!$A$2:$A$26=$B186)*('白止-S级品'!$D$1:$AV$1=AK$1)*('白止-S级品'!$D$2:$AV$26)),0)+IFERROR(SUMPRODUCT(('乐容-S级品'!$A$4:$A$32=$B186)*('乐容-S级品'!$L$3:$CA$3=AK$1)*('乐容-S级品'!$L$4:$CA$32)),0)</f>
      </c>
      <c r="AL186" s="280">
        <f>IFERROR(SUMPRODUCT(('控温被PRO-S级品'!$B$2:$B$10=$B186)*('控温被PRO-S级品'!$E$1:$BE$1=AL$1)*('控温被PRO-S级品'!$E$2:$BE$10)),0)+IFERROR(SUMPRODUCT(('冬被-S级品'!$B$2:$B$10=$B186)*('冬被-S级品'!$E$1:$AW$1=AL$1)*('冬被-S级品'!$E$2:$AW$10)),0)+IFERROR(SUMPRODUCT(('白止-S级品'!$A$2:$A$26=$B186)*('白止-S级品'!$D$1:$AV$1=AL$1)*('白止-S级品'!$D$2:$AV$26)),0)+IFERROR(SUMPRODUCT(('乐容-S级品'!$A$4:$A$32=$B186)*('乐容-S级品'!$L$3:$CA$3=AL$1)*('乐容-S级品'!$L$4:$CA$32)),0)</f>
      </c>
      <c r="AM186" s="280">
        <f>IFERROR(SUMPRODUCT(('控温被PRO-S级品'!$B$2:$B$10=$B186)*('控温被PRO-S级品'!$E$1:$BE$1=AM$1)*('控温被PRO-S级品'!$E$2:$BE$10)),0)+IFERROR(SUMPRODUCT(('冬被-S级品'!$B$2:$B$10=$B186)*('冬被-S级品'!$E$1:$AW$1=AM$1)*('冬被-S级品'!$E$2:$AW$10)),0)+IFERROR(SUMPRODUCT(('白止-S级品'!$A$2:$A$26=$B186)*('白止-S级品'!$D$1:$AV$1=AM$1)*('白止-S级品'!$D$2:$AV$26)),0)+IFERROR(SUMPRODUCT(('乐容-S级品'!$A$4:$A$32=$B186)*('乐容-S级品'!$L$3:$CA$3=AM$1)*('乐容-S级品'!$L$4:$CA$32)),0)</f>
      </c>
      <c r="AN186" s="280">
        <f>IFERROR(SUMPRODUCT(('控温被PRO-S级品'!$B$2:$B$10=$B186)*('控温被PRO-S级品'!$E$1:$BE$1=AN$1)*('控温被PRO-S级品'!$E$2:$BE$10)),0)+IFERROR(SUMPRODUCT(('冬被-S级品'!$B$2:$B$10=$B186)*('冬被-S级品'!$E$1:$AW$1=AN$1)*('冬被-S级品'!$E$2:$AW$10)),0)+IFERROR(SUMPRODUCT(('白止-S级品'!$A$2:$A$26=$B186)*('白止-S级品'!$D$1:$AV$1=AN$1)*('白止-S级品'!$D$2:$AV$26)),0)+IFERROR(SUMPRODUCT(('乐容-S级品'!$A$4:$A$32=$B186)*('乐容-S级品'!$L$3:$CA$3=AN$1)*('乐容-S级品'!$L$4:$CA$32)),0)</f>
      </c>
      <c r="AO186" s="280">
        <f>IFERROR(SUMPRODUCT(('控温被PRO-S级品'!$B$2:$B$10=$B186)*('控温被PRO-S级品'!$E$1:$BE$1=AO$1)*('控温被PRO-S级品'!$E$2:$BE$10)),0)+IFERROR(SUMPRODUCT(('冬被-S级品'!$B$2:$B$10=$B186)*('冬被-S级品'!$E$1:$AW$1=AO$1)*('冬被-S级品'!$E$2:$AW$10)),0)+IFERROR(SUMPRODUCT(('白止-S级品'!$A$2:$A$26=$B186)*('白止-S级品'!$D$1:$AV$1=AO$1)*('白止-S级品'!$D$2:$AV$26)),0)+IFERROR(SUMPRODUCT(('乐容-S级品'!$A$4:$A$32=$B186)*('乐容-S级品'!$L$3:$CA$3=AO$1)*('乐容-S级品'!$L$4:$CA$32)),0)</f>
      </c>
      <c r="AP186" s="280">
        <f>IFERROR(SUMPRODUCT(('控温被PRO-S级品'!$B$2:$B$10=$B186)*('控温被PRO-S级品'!$E$1:$BE$1=AP$1)*('控温被PRO-S级品'!$E$2:$BE$10)),0)+IFERROR(SUMPRODUCT(('冬被-S级品'!$B$2:$B$10=$B186)*('冬被-S级品'!$E$1:$AW$1=AP$1)*('冬被-S级品'!$E$2:$AW$10)),0)+IFERROR(SUMPRODUCT(('白止-S级品'!$A$2:$A$26=$B186)*('白止-S级品'!$D$1:$AV$1=AP$1)*('白止-S级品'!$D$2:$AV$26)),0)+IFERROR(SUMPRODUCT(('乐容-S级品'!$A$4:$A$32=$B186)*('乐容-S级品'!$L$3:$CA$3=AP$1)*('乐容-S级品'!$L$4:$CA$32)),0)</f>
      </c>
      <c r="AQ186" s="280">
        <f>IFERROR(SUMPRODUCT(('控温被PRO-S级品'!$B$2:$B$10=$B186)*('控温被PRO-S级品'!$E$1:$BE$1=AQ$1)*('控温被PRO-S级品'!$E$2:$BE$10)),0)+IFERROR(SUMPRODUCT(('冬被-S级品'!$B$2:$B$10=$B186)*('冬被-S级品'!$E$1:$AW$1=AQ$1)*('冬被-S级品'!$E$2:$AW$10)),0)+IFERROR(SUMPRODUCT(('白止-S级品'!$A$2:$A$26=$B186)*('白止-S级品'!$D$1:$AV$1=AQ$1)*('白止-S级品'!$D$2:$AV$26)),0)+IFERROR(SUMPRODUCT(('乐容-S级品'!$A$4:$A$32=$B186)*('乐容-S级品'!$L$3:$CA$3=AQ$1)*('乐容-S级品'!$L$4:$CA$32)),0)</f>
      </c>
      <c r="AR186" s="280">
        <f>IFERROR(SUMPRODUCT(('控温被PRO-S级品'!$B$2:$B$10=$B186)*('控温被PRO-S级品'!$E$1:$BE$1=AR$1)*('控温被PRO-S级品'!$E$2:$BE$10)),0)+IFERROR(SUMPRODUCT(('冬被-S级品'!$B$2:$B$10=$B186)*('冬被-S级品'!$E$1:$AW$1=AR$1)*('冬被-S级品'!$E$2:$AW$10)),0)+IFERROR(SUMPRODUCT(('白止-S级品'!$A$2:$A$26=$B186)*('白止-S级品'!$D$1:$AV$1=AR$1)*('白止-S级品'!$D$2:$AV$26)),0)+IFERROR(SUMPRODUCT(('乐容-S级品'!$A$4:$A$32=$B186)*('乐容-S级品'!$L$3:$CA$3=AR$1)*('乐容-S级品'!$L$4:$CA$32)),0)</f>
      </c>
      <c r="AS186" s="280">
        <f>IFERROR(SUMPRODUCT(('控温被PRO-S级品'!$B$2:$B$10=$B186)*('控温被PRO-S级品'!$E$1:$BE$1=AS$1)*('控温被PRO-S级品'!$E$2:$BE$10)),0)+IFERROR(SUMPRODUCT(('冬被-S级品'!$B$2:$B$10=$B186)*('冬被-S级品'!$E$1:$AW$1=AS$1)*('冬被-S级品'!$E$2:$AW$10)),0)+IFERROR(SUMPRODUCT(('白止-S级品'!$A$2:$A$26=$B186)*('白止-S级品'!$D$1:$AV$1=AS$1)*('白止-S级品'!$D$2:$AV$26)),0)+IFERROR(SUMPRODUCT(('乐容-S级品'!$A$4:$A$32=$B186)*('乐容-S级品'!$L$3:$CA$3=AS$1)*('乐容-S级品'!$L$4:$CA$32)),0)</f>
      </c>
      <c r="AT186" s="280">
        <f>IFERROR(SUMPRODUCT(('控温被PRO-S级品'!$B$2:$B$10=$B186)*('控温被PRO-S级品'!$E$1:$BE$1=AT$1)*('控温被PRO-S级品'!$E$2:$BE$10)),0)+IFERROR(SUMPRODUCT(('冬被-S级品'!$B$2:$B$10=$B186)*('冬被-S级品'!$E$1:$AW$1=AT$1)*('冬被-S级品'!$E$2:$AW$10)),0)+IFERROR(SUMPRODUCT(('白止-S级品'!$A$2:$A$26=$B186)*('白止-S级品'!$D$1:$AV$1=AT$1)*('白止-S级品'!$D$2:$AV$26)),0)+IFERROR(SUMPRODUCT(('乐容-S级品'!$A$4:$A$32=$B186)*('乐容-S级品'!$L$3:$CA$3=AT$1)*('乐容-S级品'!$L$4:$CA$32)),0)</f>
      </c>
      <c r="AU186" s="280">
        <f>IFERROR(SUMPRODUCT(('控温被PRO-S级品'!$B$2:$B$10=$B186)*('控温被PRO-S级品'!$E$1:$BE$1=AU$1)*('控温被PRO-S级品'!$E$2:$BE$10)),0)+IFERROR(SUMPRODUCT(('冬被-S级品'!$B$2:$B$10=$B186)*('冬被-S级品'!$E$1:$AW$1=AU$1)*('冬被-S级品'!$E$2:$AW$10)),0)+IFERROR(SUMPRODUCT(('白止-S级品'!$A$2:$A$26=$B186)*('白止-S级品'!$D$1:$AV$1=AU$1)*('白止-S级品'!$D$2:$AV$26)),0)+IFERROR(SUMPRODUCT(('乐容-S级品'!$A$4:$A$32=$B186)*('乐容-S级品'!$L$3:$CA$3=AU$1)*('乐容-S级品'!$L$4:$CA$32)),0)</f>
      </c>
      <c r="AV186" s="280">
        <f>IFERROR(SUMPRODUCT(('控温被PRO-S级品'!$B$2:$B$10=$B186)*('控温被PRO-S级品'!$E$1:$BE$1=AV$1)*('控温被PRO-S级品'!$E$2:$BE$10)),0)+IFERROR(SUMPRODUCT(('冬被-S级品'!$B$2:$B$10=$B186)*('冬被-S级品'!$E$1:$AW$1=AV$1)*('冬被-S级品'!$E$2:$AW$10)),0)+IFERROR(SUMPRODUCT(('白止-S级品'!$A$2:$A$26=$B186)*('白止-S级品'!$D$1:$AV$1=AV$1)*('白止-S级品'!$D$2:$AV$26)),0)+IFERROR(SUMPRODUCT(('乐容-S级品'!$A$4:$A$32=$B186)*('乐容-S级品'!$L$3:$CA$3=AV$1)*('乐容-S级品'!$L$4:$CA$32)),0)</f>
      </c>
      <c r="AW186" s="280">
        <f>IFERROR(SUMPRODUCT(('控温被PRO-S级品'!$B$2:$B$10=$B186)*('控温被PRO-S级品'!$E$1:$BE$1=AW$1)*('控温被PRO-S级品'!$E$2:$BE$10)),0)+IFERROR(SUMPRODUCT(('冬被-S级品'!$B$2:$B$10=$B186)*('冬被-S级品'!$E$1:$AW$1=AW$1)*('冬被-S级品'!$E$2:$AW$10)),0)+IFERROR(SUMPRODUCT(('白止-S级品'!$A$2:$A$26=$B186)*('白止-S级品'!$D$1:$AV$1=AW$1)*('白止-S级品'!$D$2:$AV$26)),0)+IFERROR(SUMPRODUCT(('乐容-S级品'!$A$4:$A$32=$B186)*('乐容-S级品'!$L$3:$CA$3=AW$1)*('乐容-S级品'!$L$4:$CA$32)),0)</f>
      </c>
      <c r="AX186" s="280">
        <f>IFERROR(SUMPRODUCT(('控温被PRO-S级品'!$B$2:$B$10=$B186)*('控温被PRO-S级品'!$E$1:$BE$1=AX$1)*('控温被PRO-S级品'!$E$2:$BE$10)),0)+IFERROR(SUMPRODUCT(('冬被-S级品'!$B$2:$B$10=$B186)*('冬被-S级品'!$E$1:$AW$1=AX$1)*('冬被-S级品'!$E$2:$AW$10)),0)+IFERROR(SUMPRODUCT(('白止-S级品'!$A$2:$A$26=$B186)*('白止-S级品'!$D$1:$AV$1=AX$1)*('白止-S级品'!$D$2:$AV$26)),0)+IFERROR(SUMPRODUCT(('乐容-S级品'!$A$4:$A$32=$B186)*('乐容-S级品'!$L$3:$CA$3=AX$1)*('乐容-S级品'!$L$4:$CA$32)),0)</f>
      </c>
      <c r="AY186" s="280">
        <f>IFERROR(SUMPRODUCT(('控温被PRO-S级品'!$B$2:$B$10=$B186)*('控温被PRO-S级品'!$E$1:$BE$1=AY$1)*('控温被PRO-S级品'!$E$2:$BE$10)),0)+IFERROR(SUMPRODUCT(('冬被-S级品'!$B$2:$B$10=$B186)*('冬被-S级品'!$E$1:$AW$1=AY$1)*('冬被-S级品'!$E$2:$AW$10)),0)+IFERROR(SUMPRODUCT(('白止-S级品'!$A$2:$A$26=$B186)*('白止-S级品'!$D$1:$AV$1=AY$1)*('白止-S级品'!$D$2:$AV$26)),0)+IFERROR(SUMPRODUCT(('乐容-S级品'!$A$4:$A$32=$B186)*('乐容-S级品'!$L$3:$CA$3=AY$1)*('乐容-S级品'!$L$4:$CA$32)),0)</f>
      </c>
      <c r="AZ186" s="280">
        <f>IFERROR(SUMPRODUCT(('控温被PRO-S级品'!$B$2:$B$10=$B186)*('控温被PRO-S级品'!$E$1:$BE$1=AZ$1)*('控温被PRO-S级品'!$E$2:$BE$10)),0)+IFERROR(SUMPRODUCT(('冬被-S级品'!$B$2:$B$10=$B186)*('冬被-S级品'!$E$1:$AW$1=AZ$1)*('冬被-S级品'!$E$2:$AW$10)),0)+IFERROR(SUMPRODUCT(('白止-S级品'!$A$2:$A$26=$B186)*('白止-S级品'!$D$1:$AV$1=AZ$1)*('白止-S级品'!$D$2:$AV$26)),0)+IFERROR(SUMPRODUCT(('乐容-S级品'!$A$4:$A$32=$B186)*('乐容-S级品'!$L$3:$CA$3=AZ$1)*('乐容-S级品'!$L$4:$CA$32)),0)</f>
      </c>
      <c r="BA186" s="280">
        <f>IFERROR(SUMPRODUCT(('控温被PRO-S级品'!$B$2:$B$10=$B186)*('控温被PRO-S级品'!$E$1:$BE$1=BA$1)*('控温被PRO-S级品'!$E$2:$BE$10)),0)+IFERROR(SUMPRODUCT(('冬被-S级品'!$B$2:$B$10=$B186)*('冬被-S级品'!$E$1:$AW$1=BA$1)*('冬被-S级品'!$E$2:$AW$10)),0)+IFERROR(SUMPRODUCT(('白止-S级品'!$A$2:$A$26=$B186)*('白止-S级品'!$D$1:$AV$1=BA$1)*('白止-S级品'!$D$2:$AV$26)),0)+IFERROR(SUMPRODUCT(('乐容-S级品'!$A$4:$A$32=$B186)*('乐容-S级品'!$L$3:$CA$3=BA$1)*('乐容-S级品'!$L$4:$CA$32)),0)</f>
      </c>
      <c r="BB186" s="280">
        <f>IFERROR(SUMPRODUCT(('控温被PRO-S级品'!$B$2:$B$10=$B186)*('控温被PRO-S级品'!$E$1:$BE$1=BB$1)*('控温被PRO-S级品'!$E$2:$BE$10)),0)+IFERROR(SUMPRODUCT(('冬被-S级品'!$B$2:$B$10=$B186)*('冬被-S级品'!$E$1:$AW$1=BB$1)*('冬被-S级品'!$E$2:$AW$10)),0)+IFERROR(SUMPRODUCT(('白止-S级品'!$A$2:$A$26=$B186)*('白止-S级品'!$D$1:$AV$1=BB$1)*('白止-S级品'!$D$2:$AV$26)),0)+IFERROR(SUMPRODUCT(('乐容-S级品'!$A$4:$A$32=$B186)*('乐容-S级品'!$L$3:$CA$3=BB$1)*('乐容-S级品'!$L$4:$CA$32)),0)</f>
      </c>
      <c r="BC186" s="280">
        <f>IFERROR(SUMPRODUCT(('控温被PRO-S级品'!$B$2:$B$10=$B186)*('控温被PRO-S级品'!$E$1:$BE$1=BC$1)*('控温被PRO-S级品'!$E$2:$BE$10)),0)+IFERROR(SUMPRODUCT(('冬被-S级品'!$B$2:$B$10=$B186)*('冬被-S级品'!$E$1:$AW$1=BC$1)*('冬被-S级品'!$E$2:$AW$10)),0)+IFERROR(SUMPRODUCT(('白止-S级品'!$A$2:$A$26=$B186)*('白止-S级品'!$D$1:$AV$1=BC$1)*('白止-S级品'!$D$2:$AV$26)),0)+IFERROR(SUMPRODUCT(('乐容-S级品'!$A$4:$A$32=$B186)*('乐容-S级品'!$L$3:$CA$3=BC$1)*('乐容-S级品'!$L$4:$CA$32)),0)</f>
      </c>
      <c r="BD186" s="280">
        <f>IFERROR(SUMPRODUCT(('控温被PRO-S级品'!$B$2:$B$10=$B186)*('控温被PRO-S级品'!$E$1:$BE$1=BD$1)*('控温被PRO-S级品'!$E$2:$BE$10)),0)+IFERROR(SUMPRODUCT(('冬被-S级品'!$B$2:$B$10=$B186)*('冬被-S级品'!$E$1:$AW$1=BD$1)*('冬被-S级品'!$E$2:$AW$10)),0)+IFERROR(SUMPRODUCT(('白止-S级品'!$A$2:$A$26=$B186)*('白止-S级品'!$D$1:$AV$1=BD$1)*('白止-S级品'!$D$2:$AV$26)),0)+IFERROR(SUMPRODUCT(('乐容-S级品'!$A$4:$A$32=$B186)*('乐容-S级品'!$L$3:$CA$3=BD$1)*('乐容-S级品'!$L$4:$CA$32)),0)</f>
      </c>
      <c r="BE186" s="280">
        <f>IFERROR(SUMPRODUCT(('控温被PRO-S级品'!$B$2:$B$10=$B186)*('控温被PRO-S级品'!$E$1:$BE$1=BE$1)*('控温被PRO-S级品'!$E$2:$BE$10)),0)+IFERROR(SUMPRODUCT(('冬被-S级品'!$B$2:$B$10=$B186)*('冬被-S级品'!$E$1:$AW$1=BE$1)*('冬被-S级品'!$E$2:$AW$10)),0)+IFERROR(SUMPRODUCT(('白止-S级品'!$A$2:$A$26=$B186)*('白止-S级品'!$D$1:$AV$1=BE$1)*('白止-S级品'!$D$2:$AV$26)),0)+IFERROR(SUMPRODUCT(('乐容-S级品'!$A$4:$A$32=$B186)*('乐容-S级品'!$L$3:$CA$3=BE$1)*('乐容-S级品'!$L$4:$CA$32)),0)</f>
      </c>
      <c r="BF186" s="280">
        <f>IFERROR(SUMPRODUCT(('控温被PRO-S级品'!$B$2:$B$10=$B186)*('控温被PRO-S级品'!$E$1:$BE$1=BF$1)*('控温被PRO-S级品'!$E$2:$BE$10)),0)+IFERROR(SUMPRODUCT(('冬被-S级品'!$B$2:$B$10=$B186)*('冬被-S级品'!$E$1:$AW$1=BF$1)*('冬被-S级品'!$E$2:$AW$10)),0)+IFERROR(SUMPRODUCT(('白止-S级品'!$A$2:$A$26=$B186)*('白止-S级品'!$D$1:$AV$1=BF$1)*('白止-S级品'!$D$2:$AV$26)),0)+IFERROR(SUMPRODUCT(('乐容-S级品'!$A$4:$A$32=$B186)*('乐容-S级品'!$L$3:$CA$3=BF$1)*('乐容-S级品'!$L$4:$CA$32)),0)</f>
      </c>
      <c r="BG186" s="280">
        <f>IFERROR(SUMPRODUCT(('控温被PRO-S级品'!$B$2:$B$10=$B186)*('控温被PRO-S级品'!$E$1:$BE$1=BG$1)*('控温被PRO-S级品'!$E$2:$BE$10)),0)+IFERROR(SUMPRODUCT(('冬被-S级品'!$B$2:$B$10=$B186)*('冬被-S级品'!$E$1:$AW$1=BG$1)*('冬被-S级品'!$E$2:$AW$10)),0)+IFERROR(SUMPRODUCT(('白止-S级品'!$A$2:$A$26=$B186)*('白止-S级品'!$D$1:$AV$1=BG$1)*('白止-S级品'!$D$2:$AV$26)),0)+IFERROR(SUMPRODUCT(('乐容-S级品'!$A$4:$A$32=$B186)*('乐容-S级品'!$L$3:$CA$3=BG$1)*('乐容-S级品'!$L$4:$CA$32)),0)</f>
      </c>
      <c r="BH186" s="280">
        <f>IFERROR(SUMPRODUCT(('控温被PRO-S级品'!$B$2:$B$10=$B186)*('控温被PRO-S级品'!$E$1:$BE$1=BH$1)*('控温被PRO-S级品'!$E$2:$BE$10)),0)+IFERROR(SUMPRODUCT(('冬被-S级品'!$B$2:$B$10=$B186)*('冬被-S级品'!$E$1:$AW$1=BH$1)*('冬被-S级品'!$E$2:$AW$10)),0)+IFERROR(SUMPRODUCT(('白止-S级品'!$A$2:$A$26=$B186)*('白止-S级品'!$D$1:$AV$1=BH$1)*('白止-S级品'!$D$2:$AV$26)),0)+IFERROR(SUMPRODUCT(('乐容-S级品'!$A$4:$A$32=$B186)*('乐容-S级品'!$L$3:$CA$3=BH$1)*('乐容-S级品'!$L$4:$CA$32)),0)</f>
      </c>
      <c r="BI186" s="280">
        <f>IFERROR(SUMPRODUCT(('控温被PRO-S级品'!$B$2:$B$10=$B186)*('控温被PRO-S级品'!$E$1:$BE$1=BI$1)*('控温被PRO-S级品'!$E$2:$BE$10)),0)+IFERROR(SUMPRODUCT(('冬被-S级品'!$B$2:$B$10=$B186)*('冬被-S级品'!$E$1:$AW$1=BI$1)*('冬被-S级品'!$E$2:$AW$10)),0)+IFERROR(SUMPRODUCT(('白止-S级品'!$A$2:$A$26=$B186)*('白止-S级品'!$D$1:$AV$1=BI$1)*('白止-S级品'!$D$2:$AV$26)),0)+IFERROR(SUMPRODUCT(('乐容-S级品'!$A$4:$A$32=$B186)*('乐容-S级品'!$L$3:$CA$3=BI$1)*('乐容-S级品'!$L$4:$CA$32)),0)</f>
      </c>
      <c r="BJ186" s="280">
        <f>IFERROR(SUMPRODUCT(('控温被PRO-S级品'!$B$2:$B$10=$B186)*('控温被PRO-S级品'!$E$1:$BE$1=BJ$1)*('控温被PRO-S级品'!$E$2:$BE$10)),0)+IFERROR(SUMPRODUCT(('冬被-S级品'!$B$2:$B$10=$B186)*('冬被-S级品'!$E$1:$AW$1=BJ$1)*('冬被-S级品'!$E$2:$AW$10)),0)+IFERROR(SUMPRODUCT(('白止-S级品'!$A$2:$A$26=$B186)*('白止-S级品'!$D$1:$AV$1=BJ$1)*('白止-S级品'!$D$2:$AV$26)),0)+IFERROR(SUMPRODUCT(('乐容-S级品'!$A$4:$A$32=$B186)*('乐容-S级品'!$L$3:$CA$3=BJ$1)*('乐容-S级品'!$L$4:$CA$32)),0)</f>
      </c>
      <c r="BK186" s="280">
        <f>IFERROR(SUMPRODUCT(('控温被PRO-S级品'!$B$2:$B$10=$B186)*('控温被PRO-S级品'!$E$1:$BE$1=BK$1)*('控温被PRO-S级品'!$E$2:$BE$10)),0)+IFERROR(SUMPRODUCT(('冬被-S级品'!$B$2:$B$10=$B186)*('冬被-S级品'!$E$1:$AW$1=BK$1)*('冬被-S级品'!$E$2:$AW$10)),0)+IFERROR(SUMPRODUCT(('白止-S级品'!$A$2:$A$26=$B186)*('白止-S级品'!$D$1:$AV$1=BK$1)*('白止-S级品'!$D$2:$AV$26)),0)+IFERROR(SUMPRODUCT(('乐容-S级品'!$A$4:$A$32=$B186)*('乐容-S级品'!$L$3:$CA$3=BK$1)*('乐容-S级品'!$L$4:$CA$32)),0)</f>
      </c>
      <c r="BL186" s="280">
        <f>IFERROR(SUMPRODUCT(('控温被PRO-S级品'!$B$2:$B$10=$B186)*('控温被PRO-S级品'!$E$1:$BE$1=BL$1)*('控温被PRO-S级品'!$E$2:$BE$10)),0)+IFERROR(SUMPRODUCT(('冬被-S级品'!$B$2:$B$10=$B186)*('冬被-S级品'!$E$1:$AW$1=BL$1)*('冬被-S级品'!$E$2:$AW$10)),0)+IFERROR(SUMPRODUCT(('白止-S级品'!$A$2:$A$26=$B186)*('白止-S级品'!$D$1:$AV$1=BL$1)*('白止-S级品'!$D$2:$AV$26)),0)+IFERROR(SUMPRODUCT(('乐容-S级品'!$A$4:$A$32=$B186)*('乐容-S级品'!$L$3:$CA$3=BL$1)*('乐容-S级品'!$L$4:$CA$32)),0)</f>
      </c>
      <c r="BM186" s="280">
        <f>IFERROR(SUMPRODUCT(('控温被PRO-S级品'!$B$2:$B$10=$B186)*('控温被PRO-S级品'!$E$1:$BE$1=BM$1)*('控温被PRO-S级品'!$E$2:$BE$10)),0)+IFERROR(SUMPRODUCT(('冬被-S级品'!$B$2:$B$10=$B186)*('冬被-S级品'!$E$1:$AW$1=BM$1)*('冬被-S级品'!$E$2:$AW$10)),0)+IFERROR(SUMPRODUCT(('白止-S级品'!$A$2:$A$26=$B186)*('白止-S级品'!$D$1:$AV$1=BM$1)*('白止-S级品'!$D$2:$AV$26)),0)+IFERROR(SUMPRODUCT(('乐容-S级品'!$A$4:$A$32=$B186)*('乐容-S级品'!$L$3:$CA$3=BM$1)*('乐容-S级品'!$L$4:$CA$32)),0)</f>
      </c>
      <c r="BN186" s="280">
        <f>IFERROR(SUMPRODUCT(('控温被PRO-S级品'!$B$2:$B$10=$B186)*('控温被PRO-S级品'!$E$1:$BE$1=BN$1)*('控温被PRO-S级品'!$E$2:$BE$10)),0)+IFERROR(SUMPRODUCT(('冬被-S级品'!$B$2:$B$10=$B186)*('冬被-S级品'!$E$1:$AW$1=BN$1)*('冬被-S级品'!$E$2:$AW$10)),0)+IFERROR(SUMPRODUCT(('白止-S级品'!$A$2:$A$26=$B186)*('白止-S级品'!$D$1:$AV$1=BN$1)*('白止-S级品'!$D$2:$AV$26)),0)+IFERROR(SUMPRODUCT(('乐容-S级品'!$A$4:$A$32=$B186)*('乐容-S级品'!$L$3:$CA$3=BN$1)*('乐容-S级品'!$L$4:$CA$32)),0)</f>
      </c>
      <c r="BO186" s="280">
        <f>IFERROR(SUMPRODUCT(('控温被PRO-S级品'!$B$2:$B$10=$B186)*('控温被PRO-S级品'!$E$1:$BE$1=BO$1)*('控温被PRO-S级品'!$E$2:$BE$10)),0)+IFERROR(SUMPRODUCT(('冬被-S级品'!$B$2:$B$10=$B186)*('冬被-S级品'!$E$1:$AW$1=BO$1)*('冬被-S级品'!$E$2:$AW$10)),0)+IFERROR(SUMPRODUCT(('白止-S级品'!$A$2:$A$26=$B186)*('白止-S级品'!$D$1:$AV$1=BO$1)*('白止-S级品'!$D$2:$AV$26)),0)+IFERROR(SUMPRODUCT(('乐容-S级品'!$A$4:$A$32=$B186)*('乐容-S级品'!$L$3:$CA$3=BO$1)*('乐容-S级品'!$L$4:$CA$32)),0)</f>
      </c>
      <c r="BP186" s="280">
        <f>IFERROR(SUMPRODUCT(('控温被PRO-S级品'!$B$2:$B$10=$B186)*('控温被PRO-S级品'!$E$1:$BE$1=BP$1)*('控温被PRO-S级品'!$E$2:$BE$10)),0)+IFERROR(SUMPRODUCT(('冬被-S级品'!$B$2:$B$10=$B186)*('冬被-S级品'!$E$1:$AW$1=BP$1)*('冬被-S级品'!$E$2:$AW$10)),0)+IFERROR(SUMPRODUCT(('白止-S级品'!$A$2:$A$26=$B186)*('白止-S级品'!$D$1:$AV$1=BP$1)*('白止-S级品'!$D$2:$AV$26)),0)+IFERROR(SUMPRODUCT(('乐容-S级品'!$A$4:$A$32=$B186)*('乐容-S级品'!$L$3:$CA$3=BP$1)*('乐容-S级品'!$L$4:$CA$32)),0)</f>
      </c>
      <c r="BQ186" s="280">
        <f>IFERROR(SUMPRODUCT(('控温被PRO-S级品'!$B$2:$B$10=$B186)*('控温被PRO-S级品'!$E$1:$BE$1=BQ$1)*('控温被PRO-S级品'!$E$2:$BE$10)),0)+IFERROR(SUMPRODUCT(('冬被-S级品'!$B$2:$B$10=$B186)*('冬被-S级品'!$E$1:$AW$1=BQ$1)*('冬被-S级品'!$E$2:$AW$10)),0)+IFERROR(SUMPRODUCT(('白止-S级品'!$A$2:$A$26=$B186)*('白止-S级品'!$D$1:$AV$1=BQ$1)*('白止-S级品'!$D$2:$AV$26)),0)+IFERROR(SUMPRODUCT(('乐容-S级品'!$A$4:$A$32=$B186)*('乐容-S级品'!$L$3:$CA$3=BQ$1)*('乐容-S级品'!$L$4:$CA$32)),0)</f>
      </c>
      <c r="BR186" s="280">
        <f>IFERROR(SUMPRODUCT(('控温被PRO-S级品'!$B$2:$B$10=$B186)*('控温被PRO-S级品'!$E$1:$BE$1=BR$1)*('控温被PRO-S级品'!$E$2:$BE$10)),0)+IFERROR(SUMPRODUCT(('冬被-S级品'!$B$2:$B$10=$B186)*('冬被-S级品'!$E$1:$AW$1=BR$1)*('冬被-S级品'!$E$2:$AW$10)),0)+IFERROR(SUMPRODUCT(('白止-S级品'!$A$2:$A$26=$B186)*('白止-S级品'!$D$1:$AV$1=BR$1)*('白止-S级品'!$D$2:$AV$26)),0)+IFERROR(SUMPRODUCT(('乐容-S级品'!$A$4:$A$32=$B186)*('乐容-S级品'!$L$3:$CA$3=BR$1)*('乐容-S级品'!$L$4:$CA$32)),0)</f>
      </c>
      <c r="BS186" s="280">
        <f>IFERROR(SUMPRODUCT(('控温被PRO-S级品'!$B$2:$B$10=$B186)*('控温被PRO-S级品'!$E$1:$BE$1=BS$1)*('控温被PRO-S级品'!$E$2:$BE$10)),0)+IFERROR(SUMPRODUCT(('冬被-S级品'!$B$2:$B$10=$B186)*('冬被-S级品'!$E$1:$AW$1=BS$1)*('冬被-S级品'!$E$2:$AW$10)),0)+IFERROR(SUMPRODUCT(('白止-S级品'!$A$2:$A$26=$B186)*('白止-S级品'!$D$1:$AV$1=BS$1)*('白止-S级品'!$D$2:$AV$26)),0)+IFERROR(SUMPRODUCT(('乐容-S级品'!$A$4:$A$32=$B186)*('乐容-S级品'!$L$3:$CA$3=BS$1)*('乐容-S级品'!$L$4:$CA$32)),0)</f>
      </c>
      <c r="BT186" s="280">
        <f>IFERROR(SUMPRODUCT(('控温被PRO-S级品'!$B$2:$B$10=$B186)*('控温被PRO-S级品'!$E$1:$BE$1=BT$1)*('控温被PRO-S级品'!$E$2:$BE$10)),0)+IFERROR(SUMPRODUCT(('冬被-S级品'!$B$2:$B$10=$B186)*('冬被-S级品'!$E$1:$AW$1=BT$1)*('冬被-S级品'!$E$2:$AW$10)),0)+IFERROR(SUMPRODUCT(('白止-S级品'!$A$2:$A$26=$B186)*('白止-S级品'!$D$1:$AV$1=BT$1)*('白止-S级品'!$D$2:$AV$26)),0)+IFERROR(SUMPRODUCT(('乐容-S级品'!$A$4:$A$32=$B186)*('乐容-S级品'!$L$3:$CA$3=BT$1)*('乐容-S级品'!$L$4:$CA$32)),0)</f>
      </c>
      <c r="BU186" s="280">
        <f>IFERROR(SUMPRODUCT(('控温被PRO-S级品'!$B$2:$B$10=$B186)*('控温被PRO-S级品'!$E$1:$BE$1=BU$1)*('控温被PRO-S级品'!$E$2:$BE$10)),0)+IFERROR(SUMPRODUCT(('冬被-S级品'!$B$2:$B$10=$B186)*('冬被-S级品'!$E$1:$AW$1=BU$1)*('冬被-S级品'!$E$2:$AW$10)),0)+IFERROR(SUMPRODUCT(('白止-S级品'!$A$2:$A$26=$B186)*('白止-S级品'!$D$1:$AV$1=BU$1)*('白止-S级品'!$D$2:$AV$26)),0)+IFERROR(SUMPRODUCT(('乐容-S级品'!$A$4:$A$32=$B186)*('乐容-S级品'!$L$3:$CA$3=BU$1)*('乐容-S级品'!$L$4:$CA$32)),0)</f>
      </c>
      <c r="BV186" s="280">
        <f>IFERROR(SUMPRODUCT(('控温被PRO-S级品'!$B$2:$B$10=$B186)*('控温被PRO-S级品'!$E$1:$BE$1=BV$1)*('控温被PRO-S级品'!$E$2:$BE$10)),0)+IFERROR(SUMPRODUCT(('冬被-S级品'!$B$2:$B$10=$B186)*('冬被-S级品'!$E$1:$AW$1=BV$1)*('冬被-S级品'!$E$2:$AW$10)),0)+IFERROR(SUMPRODUCT(('白止-S级品'!$A$2:$A$26=$B186)*('白止-S级品'!$D$1:$AV$1=BV$1)*('白止-S级品'!$D$2:$AV$26)),0)+IFERROR(SUMPRODUCT(('乐容-S级品'!$A$4:$A$32=$B186)*('乐容-S级品'!$L$3:$CA$3=BV$1)*('乐容-S级品'!$L$4:$CA$32)),0)</f>
      </c>
      <c r="BW186" s="280">
        <f>IFERROR(SUMPRODUCT(('控温被PRO-S级品'!$B$2:$B$10=$B186)*('控温被PRO-S级品'!$E$1:$BE$1=BW$1)*('控温被PRO-S级品'!$E$2:$BE$10)),0)+IFERROR(SUMPRODUCT(('冬被-S级品'!$B$2:$B$10=$B186)*('冬被-S级品'!$E$1:$AW$1=BW$1)*('冬被-S级品'!$E$2:$AW$10)),0)+IFERROR(SUMPRODUCT(('白止-S级品'!$A$2:$A$26=$B186)*('白止-S级品'!$D$1:$AV$1=BW$1)*('白止-S级品'!$D$2:$AV$26)),0)+IFERROR(SUMPRODUCT(('乐容-S级品'!$A$4:$A$32=$B186)*('乐容-S级品'!$L$3:$CA$3=BW$1)*('乐容-S级品'!$L$4:$CA$32)),0)</f>
      </c>
      <c r="BX186" s="280">
        <f>IFERROR(SUMPRODUCT(('控温被PRO-S级品'!$B$2:$B$10=$B186)*('控温被PRO-S级品'!$E$1:$BE$1=BX$1)*('控温被PRO-S级品'!$E$2:$BE$10)),0)+IFERROR(SUMPRODUCT(('冬被-S级品'!$B$2:$B$10=$B186)*('冬被-S级品'!$E$1:$AW$1=BX$1)*('冬被-S级品'!$E$2:$AW$10)),0)+IFERROR(SUMPRODUCT(('白止-S级品'!$A$2:$A$26=$B186)*('白止-S级品'!$D$1:$AV$1=BX$1)*('白止-S级品'!$D$2:$AV$26)),0)+IFERROR(SUMPRODUCT(('乐容-S级品'!$A$4:$A$32=$B186)*('乐容-S级品'!$L$3:$CA$3=BX$1)*('乐容-S级品'!$L$4:$CA$32)),0)</f>
      </c>
      <c r="BY186" s="280">
        <f>IFERROR(SUMPRODUCT(('控温被PRO-S级品'!$B$2:$B$10=$B186)*('控温被PRO-S级品'!$E$1:$BE$1=BY$1)*('控温被PRO-S级品'!$E$2:$BE$10)),0)+IFERROR(SUMPRODUCT(('冬被-S级品'!$B$2:$B$10=$B186)*('冬被-S级品'!$E$1:$AW$1=BY$1)*('冬被-S级品'!$E$2:$AW$10)),0)+IFERROR(SUMPRODUCT(('白止-S级品'!$A$2:$A$26=$B186)*('白止-S级品'!$D$1:$AV$1=BY$1)*('白止-S级品'!$D$2:$AV$26)),0)+IFERROR(SUMPRODUCT(('乐容-S级品'!$A$4:$A$32=$B186)*('乐容-S级品'!$L$3:$CA$3=BY$1)*('乐容-S级品'!$L$4:$CA$32)),0)</f>
      </c>
      <c r="BZ186" s="280">
        <f>IFERROR(SUMPRODUCT(('控温被PRO-S级品'!$B$2:$B$10=$B186)*('控温被PRO-S级品'!$E$1:$BE$1=BZ$1)*('控温被PRO-S级品'!$E$2:$BE$10)),0)+IFERROR(SUMPRODUCT(('冬被-S级品'!$B$2:$B$10=$B186)*('冬被-S级品'!$E$1:$AW$1=BZ$1)*('冬被-S级品'!$E$2:$AW$10)),0)+IFERROR(SUMPRODUCT(('白止-S级品'!$A$2:$A$26=$B186)*('白止-S级品'!$D$1:$AV$1=BZ$1)*('白止-S级品'!$D$2:$AV$26)),0)+IFERROR(SUMPRODUCT(('乐容-S级品'!$A$4:$A$32=$B186)*('乐容-S级品'!$L$3:$CA$3=BZ$1)*('乐容-S级品'!$L$4:$CA$32)),0)</f>
      </c>
      <c r="CA186" s="280">
        <f>IFERROR(SUMPRODUCT(('控温被PRO-S级品'!$B$2:$B$10=$B186)*('控温被PRO-S级品'!$E$1:$BE$1=CA$1)*('控温被PRO-S级品'!$E$2:$BE$10)),0)+IFERROR(SUMPRODUCT(('冬被-S级品'!$B$2:$B$10=$B186)*('冬被-S级品'!$E$1:$AW$1=CA$1)*('冬被-S级品'!$E$2:$AW$10)),0)+IFERROR(SUMPRODUCT(('白止-S级品'!$A$2:$A$26=$B186)*('白止-S级品'!$D$1:$AV$1=CA$1)*('白止-S级品'!$D$2:$AV$26)),0)+IFERROR(SUMPRODUCT(('乐容-S级品'!$A$4:$A$32=$B186)*('乐容-S级品'!$L$3:$CA$3=CA$1)*('乐容-S级品'!$L$4:$CA$32)),0)</f>
      </c>
      <c r="CB186" s="280">
        <f>IFERROR(SUMPRODUCT(('控温被PRO-S级品'!$B$2:$B$10=$B186)*('控温被PRO-S级品'!$E$1:$BE$1=CB$1)*('控温被PRO-S级品'!$E$2:$BE$10)),0)+IFERROR(SUMPRODUCT(('冬被-S级品'!$B$2:$B$10=$B186)*('冬被-S级品'!$E$1:$AW$1=CB$1)*('冬被-S级品'!$E$2:$AW$10)),0)+IFERROR(SUMPRODUCT(('白止-S级品'!$A$2:$A$26=$B186)*('白止-S级品'!$D$1:$AV$1=CB$1)*('白止-S级品'!$D$2:$AV$26)),0)+IFERROR(SUMPRODUCT(('乐容-S级品'!$A$4:$A$32=$B186)*('乐容-S级品'!$L$3:$CA$3=CB$1)*('乐容-S级品'!$L$4:$CA$32)),0)</f>
      </c>
      <c r="CC186" s="280">
        <f>IFERROR(SUMPRODUCT(('控温被PRO-S级品'!$B$2:$B$10=$B186)*('控温被PRO-S级品'!$E$1:$BE$1=CC$1)*('控温被PRO-S级品'!$E$2:$BE$10)),0)+IFERROR(SUMPRODUCT(('冬被-S级品'!$B$2:$B$10=$B186)*('冬被-S级品'!$E$1:$AW$1=CC$1)*('冬被-S级品'!$E$2:$AW$10)),0)+IFERROR(SUMPRODUCT(('白止-S级品'!$A$2:$A$26=$B186)*('白止-S级品'!$D$1:$AV$1=CC$1)*('白止-S级品'!$D$2:$AV$26)),0)+IFERROR(SUMPRODUCT(('乐容-S级品'!$A$4:$A$32=$B186)*('乐容-S级品'!$L$3:$CA$3=CC$1)*('乐容-S级品'!$L$4:$CA$32)),0)</f>
      </c>
      <c r="CD186" s="280">
        <f>IFERROR(SUMPRODUCT(('控温被PRO-S级品'!$B$2:$B$10=$B186)*('控温被PRO-S级品'!$E$1:$BE$1=CD$1)*('控温被PRO-S级品'!$E$2:$BE$10)),0)+IFERROR(SUMPRODUCT(('冬被-S级品'!$B$2:$B$10=$B186)*('冬被-S级品'!$E$1:$AW$1=CD$1)*('冬被-S级品'!$E$2:$AW$10)),0)+IFERROR(SUMPRODUCT(('白止-S级品'!$A$2:$A$26=$B186)*('白止-S级品'!$D$1:$AV$1=CD$1)*('白止-S级品'!$D$2:$AV$26)),0)+IFERROR(SUMPRODUCT(('乐容-S级品'!$A$4:$A$32=$B186)*('乐容-S级品'!$L$3:$CA$3=CD$1)*('乐容-S级品'!$L$4:$CA$32)),0)</f>
      </c>
      <c r="CE186" s="280">
        <f>IFERROR(SUMPRODUCT(('控温被PRO-S级品'!$B$2:$B$10=$B186)*('控温被PRO-S级品'!$E$1:$BE$1=CE$1)*('控温被PRO-S级品'!$E$2:$BE$10)),0)+IFERROR(SUMPRODUCT(('冬被-S级品'!$B$2:$B$10=$B186)*('冬被-S级品'!$E$1:$AW$1=CE$1)*('冬被-S级品'!$E$2:$AW$10)),0)+IFERROR(SUMPRODUCT(('白止-S级品'!$A$2:$A$26=$B186)*('白止-S级品'!$D$1:$AV$1=CE$1)*('白止-S级品'!$D$2:$AV$26)),0)+IFERROR(SUMPRODUCT(('乐容-S级品'!$A$4:$A$32=$B186)*('乐容-S级品'!$L$3:$CA$3=CE$1)*('乐容-S级品'!$L$4:$CA$32)),0)</f>
      </c>
      <c r="CF186" s="280">
        <f>IFERROR(SUMPRODUCT(('控温被PRO-S级品'!$B$2:$B$10=$B186)*('控温被PRO-S级品'!$E$1:$BE$1=CF$1)*('控温被PRO-S级品'!$E$2:$BE$10)),0)+IFERROR(SUMPRODUCT(('冬被-S级品'!$B$2:$B$10=$B186)*('冬被-S级品'!$E$1:$AW$1=CF$1)*('冬被-S级品'!$E$2:$AW$10)),0)+IFERROR(SUMPRODUCT(('白止-S级品'!$A$2:$A$26=$B186)*('白止-S级品'!$D$1:$AV$1=CF$1)*('白止-S级品'!$D$2:$AV$26)),0)+IFERROR(SUMPRODUCT(('乐容-S级品'!$A$4:$A$32=$B186)*('乐容-S级品'!$L$3:$CA$3=CF$1)*('乐容-S级品'!$L$4:$CA$32)),0)</f>
      </c>
      <c r="CG186" s="280">
        <f>IFERROR(SUMPRODUCT(('控温被PRO-S级品'!$B$2:$B$10=$B186)*('控温被PRO-S级品'!$E$1:$BE$1=CG$1)*('控温被PRO-S级品'!$E$2:$BE$10)),0)+IFERROR(SUMPRODUCT(('冬被-S级品'!$B$2:$B$10=$B186)*('冬被-S级品'!$E$1:$AW$1=CG$1)*('冬被-S级品'!$E$2:$AW$10)),0)+IFERROR(SUMPRODUCT(('白止-S级品'!$A$2:$A$26=$B186)*('白止-S级品'!$D$1:$AV$1=CG$1)*('白止-S级品'!$D$2:$AV$26)),0)+IFERROR(SUMPRODUCT(('乐容-S级品'!$A$4:$A$32=$B186)*('乐容-S级品'!$L$3:$CA$3=CG$1)*('乐容-S级品'!$L$4:$CA$32)),0)</f>
      </c>
      <c r="CH186" s="280">
        <f>IFERROR(SUMPRODUCT(('控温被PRO-S级品'!$B$2:$B$10=$B186)*('控温被PRO-S级品'!$E$1:$BE$1=CH$1)*('控温被PRO-S级品'!$E$2:$BE$10)),0)+IFERROR(SUMPRODUCT(('冬被-S级品'!$B$2:$B$10=$B186)*('冬被-S级品'!$E$1:$AW$1=CH$1)*('冬被-S级品'!$E$2:$AW$10)),0)+IFERROR(SUMPRODUCT(('白止-S级品'!$A$2:$A$26=$B186)*('白止-S级品'!$D$1:$AV$1=CH$1)*('白止-S级品'!$D$2:$AV$26)),0)+IFERROR(SUMPRODUCT(('乐容-S级品'!$A$4:$A$32=$B186)*('乐容-S级品'!$L$3:$CA$3=CH$1)*('乐容-S级品'!$L$4:$CA$32)),0)</f>
      </c>
      <c r="CI186" s="280">
        <f>IFERROR(SUMPRODUCT(('控温被PRO-S级品'!$B$2:$B$10=$B186)*('控温被PRO-S级品'!$E$1:$BE$1=CI$1)*('控温被PRO-S级品'!$E$2:$BE$10)),0)+IFERROR(SUMPRODUCT(('冬被-S级品'!$B$2:$B$10=$B186)*('冬被-S级品'!$E$1:$AW$1=CI$1)*('冬被-S级品'!$E$2:$AW$10)),0)+IFERROR(SUMPRODUCT(('白止-S级品'!$A$2:$A$26=$B186)*('白止-S级品'!$D$1:$AV$1=CI$1)*('白止-S级品'!$D$2:$AV$26)),0)+IFERROR(SUMPRODUCT(('乐容-S级品'!$A$4:$A$32=$B186)*('乐容-S级品'!$L$3:$CA$3=CI$1)*('乐容-S级品'!$L$4:$CA$32)),0)</f>
      </c>
      <c r="CJ186" s="280">
        <f>IFERROR(SUMPRODUCT(('控温被PRO-S级品'!$B$2:$B$10=$B186)*('控温被PRO-S级品'!$E$1:$BE$1=CJ$1)*('控温被PRO-S级品'!$E$2:$BE$10)),0)+IFERROR(SUMPRODUCT(('冬被-S级品'!$B$2:$B$10=$B186)*('冬被-S级品'!$E$1:$AW$1=CJ$1)*('冬被-S级品'!$E$2:$AW$10)),0)+IFERROR(SUMPRODUCT(('白止-S级品'!$A$2:$A$26=$B186)*('白止-S级品'!$D$1:$AV$1=CJ$1)*('白止-S级品'!$D$2:$AV$26)),0)+IFERROR(SUMPRODUCT(('乐容-S级品'!$A$4:$A$32=$B186)*('乐容-S级品'!$L$3:$CA$3=CJ$1)*('乐容-S级品'!$L$4:$CA$32)),0)</f>
      </c>
      <c r="CK186" s="280">
        <f>IFERROR(SUMPRODUCT(('控温被PRO-S级品'!$B$2:$B$10=$B186)*('控温被PRO-S级品'!$E$1:$BE$1=CK$1)*('控温被PRO-S级品'!$E$2:$BE$10)),0)+IFERROR(SUMPRODUCT(('冬被-S级品'!$B$2:$B$10=$B186)*('冬被-S级品'!$E$1:$AW$1=CK$1)*('冬被-S级品'!$E$2:$AW$10)),0)+IFERROR(SUMPRODUCT(('白止-S级品'!$A$2:$A$26=$B186)*('白止-S级品'!$D$1:$AV$1=CK$1)*('白止-S级品'!$D$2:$AV$26)),0)+IFERROR(SUMPRODUCT(('乐容-S级品'!$A$4:$A$32=$B186)*('乐容-S级品'!$L$3:$CA$3=CK$1)*('乐容-S级品'!$L$4:$CA$32)),0)</f>
      </c>
      <c r="CL186" s="280">
        <f>IFERROR(SUMPRODUCT(('控温被PRO-S级品'!$B$2:$B$10=$B186)*('控温被PRO-S级品'!$E$1:$BE$1=CL$1)*('控温被PRO-S级品'!$E$2:$BE$10)),0)+IFERROR(SUMPRODUCT(('冬被-S级品'!$B$2:$B$10=$B186)*('冬被-S级品'!$E$1:$AW$1=CL$1)*('冬被-S级品'!$E$2:$AW$10)),0)+IFERROR(SUMPRODUCT(('白止-S级品'!$A$2:$A$26=$B186)*('白止-S级品'!$D$1:$AV$1=CL$1)*('白止-S级品'!$D$2:$AV$26)),0)+IFERROR(SUMPRODUCT(('乐容-S级品'!$A$4:$A$32=$B186)*('乐容-S级品'!$L$3:$CA$3=CL$1)*('乐容-S级品'!$L$4:$CA$32)),0)</f>
      </c>
      <c r="CM186" s="280">
        <f>IFERROR(SUMPRODUCT(('控温被PRO-S级品'!$B$2:$B$10=$B186)*('控温被PRO-S级品'!$E$1:$BE$1=CM$1)*('控温被PRO-S级品'!$E$2:$BE$10)),0)+IFERROR(SUMPRODUCT(('冬被-S级品'!$B$2:$B$10=$B186)*('冬被-S级品'!$E$1:$AW$1=CM$1)*('冬被-S级品'!$E$2:$AW$10)),0)+IFERROR(SUMPRODUCT(('白止-S级品'!$A$2:$A$26=$B186)*('白止-S级品'!$D$1:$AV$1=CM$1)*('白止-S级品'!$D$2:$AV$26)),0)+IFERROR(SUMPRODUCT(('乐容-S级品'!$A$4:$A$32=$B186)*('乐容-S级品'!$L$3:$CA$3=CM$1)*('乐容-S级品'!$L$4:$CA$32)),0)</f>
      </c>
      <c r="CN186" s="280">
        <f>IFERROR(SUMPRODUCT(('控温被PRO-S级品'!$B$2:$B$10=$B186)*('控温被PRO-S级品'!$E$1:$BE$1=CN$1)*('控温被PRO-S级品'!$E$2:$BE$10)),0)+IFERROR(SUMPRODUCT(('冬被-S级品'!$B$2:$B$10=$B186)*('冬被-S级品'!$E$1:$AW$1=CN$1)*('冬被-S级品'!$E$2:$AW$10)),0)+IFERROR(SUMPRODUCT(('白止-S级品'!$A$2:$A$26=$B186)*('白止-S级品'!$D$1:$AV$1=CN$1)*('白止-S级品'!$D$2:$AV$26)),0)+IFERROR(SUMPRODUCT(('乐容-S级品'!$A$4:$A$32=$B186)*('乐容-S级品'!$L$3:$CA$3=CN$1)*('乐容-S级品'!$L$4:$CA$32)),0)</f>
      </c>
      <c r="CO186" s="280">
        <f>IFERROR(SUMPRODUCT(('控温被PRO-S级品'!$B$2:$B$10=$B186)*('控温被PRO-S级品'!$E$1:$BE$1=CO$1)*('控温被PRO-S级品'!$E$2:$BE$10)),0)+IFERROR(SUMPRODUCT(('冬被-S级品'!$B$2:$B$10=$B186)*('冬被-S级品'!$E$1:$AW$1=CO$1)*('冬被-S级品'!$E$2:$AW$10)),0)+IFERROR(SUMPRODUCT(('白止-S级品'!$A$2:$A$26=$B186)*('白止-S级品'!$D$1:$AV$1=CO$1)*('白止-S级品'!$D$2:$AV$26)),0)+IFERROR(SUMPRODUCT(('乐容-S级品'!$A$4:$A$32=$B186)*('乐容-S级品'!$L$3:$CA$3=CO$1)*('乐容-S级品'!$L$4:$CA$32)),0)</f>
      </c>
      <c r="CP186" s="280">
        <f>IFERROR(SUMPRODUCT(('控温被PRO-S级品'!$B$2:$B$10=$B186)*('控温被PRO-S级品'!$E$1:$BE$1=CP$1)*('控温被PRO-S级品'!$E$2:$BE$10)),0)+IFERROR(SUMPRODUCT(('冬被-S级品'!$B$2:$B$10=$B186)*('冬被-S级品'!$E$1:$AW$1=CP$1)*('冬被-S级品'!$E$2:$AW$10)),0)+IFERROR(SUMPRODUCT(('白止-S级品'!$A$2:$A$26=$B186)*('白止-S级品'!$D$1:$AV$1=CP$1)*('白止-S级品'!$D$2:$AV$26)),0)+IFERROR(SUMPRODUCT(('乐容-S级品'!$A$4:$A$32=$B186)*('乐容-S级品'!$L$3:$CA$3=CP$1)*('乐容-S级品'!$L$4:$CA$32)),0)</f>
      </c>
      <c r="CQ186" s="280">
        <f>IFERROR(SUMPRODUCT(('控温被PRO-S级品'!$B$2:$B$10=$B186)*('控温被PRO-S级品'!$E$1:$BE$1=CQ$1)*('控温被PRO-S级品'!$E$2:$BE$10)),0)+IFERROR(SUMPRODUCT(('冬被-S级品'!$B$2:$B$10=$B186)*('冬被-S级品'!$E$1:$AW$1=CQ$1)*('冬被-S级品'!$E$2:$AW$10)),0)+IFERROR(SUMPRODUCT(('白止-S级品'!$A$2:$A$26=$B186)*('白止-S级品'!$D$1:$AV$1=CQ$1)*('白止-S级品'!$D$2:$AV$26)),0)+IFERROR(SUMPRODUCT(('乐容-S级品'!$A$4:$A$32=$B186)*('乐容-S级品'!$L$3:$CA$3=CQ$1)*('乐容-S级品'!$L$4:$CA$32)),0)</f>
      </c>
      <c r="CR186" s="280">
        <f>IFERROR(SUMPRODUCT(('控温被PRO-S级品'!$B$2:$B$10=$B186)*('控温被PRO-S级品'!$E$1:$BE$1=CR$1)*('控温被PRO-S级品'!$E$2:$BE$10)),0)+IFERROR(SUMPRODUCT(('冬被-S级品'!$B$2:$B$10=$B186)*('冬被-S级品'!$E$1:$AW$1=CR$1)*('冬被-S级品'!$E$2:$AW$10)),0)+IFERROR(SUMPRODUCT(('白止-S级品'!$A$2:$A$26=$B186)*('白止-S级品'!$D$1:$AV$1=CR$1)*('白止-S级品'!$D$2:$AV$26)),0)+IFERROR(SUMPRODUCT(('乐容-S级品'!$A$4:$A$32=$B186)*('乐容-S级品'!$L$3:$CA$3=CR$1)*('乐容-S级品'!$L$4:$CA$32)),0)</f>
      </c>
      <c r="CS186" s="280">
        <f>IFERROR(SUMPRODUCT(('控温被PRO-S级品'!$B$2:$B$10=$B186)*('控温被PRO-S级品'!$E$1:$BE$1=CS$1)*('控温被PRO-S级品'!$E$2:$BE$10)),0)+IFERROR(SUMPRODUCT(('冬被-S级品'!$B$2:$B$10=$B186)*('冬被-S级品'!$E$1:$AW$1=CS$1)*('冬被-S级品'!$E$2:$AW$10)),0)+IFERROR(SUMPRODUCT(('白止-S级品'!$A$2:$A$26=$B186)*('白止-S级品'!$D$1:$AV$1=CS$1)*('白止-S级品'!$D$2:$AV$26)),0)+IFERROR(SUMPRODUCT(('乐容-S级品'!$A$4:$A$32=$B186)*('乐容-S级品'!$L$3:$CA$3=CS$1)*('乐容-S级品'!$L$4:$CA$32)),0)</f>
      </c>
      <c r="CT186" s="280">
        <f>IFERROR(SUMPRODUCT(('控温被PRO-S级品'!$B$2:$B$10=$B186)*('控温被PRO-S级品'!$E$1:$BE$1=CT$1)*('控温被PRO-S级品'!$E$2:$BE$10)),0)+IFERROR(SUMPRODUCT(('冬被-S级品'!$B$2:$B$10=$B186)*('冬被-S级品'!$E$1:$AW$1=CT$1)*('冬被-S级品'!$E$2:$AW$10)),0)+IFERROR(SUMPRODUCT(('白止-S级品'!$A$2:$A$26=$B186)*('白止-S级品'!$D$1:$AV$1=CT$1)*('白止-S级品'!$D$2:$AV$26)),0)+IFERROR(SUMPRODUCT(('乐容-S级品'!$A$4:$A$32=$B186)*('乐容-S级品'!$L$3:$CA$3=CT$1)*('乐容-S级品'!$L$4:$CA$32)),0)</f>
      </c>
      <c r="CU186" s="280">
        <f>IFERROR(SUMPRODUCT(('控温被PRO-S级品'!$B$2:$B$10=$B186)*('控温被PRO-S级品'!$E$1:$BE$1=CU$1)*('控温被PRO-S级品'!$E$2:$BE$10)),0)+IFERROR(SUMPRODUCT(('冬被-S级品'!$B$2:$B$10=$B186)*('冬被-S级品'!$E$1:$AW$1=CU$1)*('冬被-S级品'!$E$2:$AW$10)),0)+IFERROR(SUMPRODUCT(('白止-S级品'!$A$2:$A$26=$B186)*('白止-S级品'!$D$1:$AV$1=CU$1)*('白止-S级品'!$D$2:$AV$26)),0)+IFERROR(SUMPRODUCT(('乐容-S级品'!$A$4:$A$32=$B186)*('乐容-S级品'!$L$3:$CA$3=CU$1)*('乐容-S级品'!$L$4:$CA$32)),0)</f>
      </c>
      <c r="CV186" s="280">
        <f>IFERROR(SUMPRODUCT(('控温被PRO-S级品'!$B$2:$B$10=$B186)*('控温被PRO-S级品'!$E$1:$BE$1=CV$1)*('控温被PRO-S级品'!$E$2:$BE$10)),0)+IFERROR(SUMPRODUCT(('冬被-S级品'!$B$2:$B$10=$B186)*('冬被-S级品'!$E$1:$AW$1=CV$1)*('冬被-S级品'!$E$2:$AW$10)),0)+IFERROR(SUMPRODUCT(('白止-S级品'!$A$2:$A$26=$B186)*('白止-S级品'!$D$1:$AV$1=CV$1)*('白止-S级品'!$D$2:$AV$26)),0)+IFERROR(SUMPRODUCT(('乐容-S级品'!$A$4:$A$32=$B186)*('乐容-S级品'!$L$3:$CA$3=CV$1)*('乐容-S级品'!$L$4:$CA$32)),0)</f>
      </c>
      <c r="CW186" s="280">
        <f>IFERROR(SUMPRODUCT(('控温被PRO-S级品'!$B$2:$B$10=$B186)*('控温被PRO-S级品'!$E$1:$BE$1=CW$1)*('控温被PRO-S级品'!$E$2:$BE$10)),0)+IFERROR(SUMPRODUCT(('冬被-S级品'!$B$2:$B$10=$B186)*('冬被-S级品'!$E$1:$AW$1=CW$1)*('冬被-S级品'!$E$2:$AW$10)),0)+IFERROR(SUMPRODUCT(('白止-S级品'!$A$2:$A$26=$B186)*('白止-S级品'!$D$1:$AV$1=CW$1)*('白止-S级品'!$D$2:$AV$26)),0)+IFERROR(SUMPRODUCT(('乐容-S级品'!$A$4:$A$32=$B186)*('乐容-S级品'!$L$3:$CA$3=CW$1)*('乐容-S级品'!$L$4:$CA$32)),0)</f>
      </c>
      <c r="CX186" s="280">
        <f>IFERROR(SUMPRODUCT(('控温被PRO-S级品'!$B$2:$B$10=$B186)*('控温被PRO-S级品'!$E$1:$BE$1=CX$1)*('控温被PRO-S级品'!$E$2:$BE$10)),0)+IFERROR(SUMPRODUCT(('冬被-S级品'!$B$2:$B$10=$B186)*('冬被-S级品'!$E$1:$AW$1=CX$1)*('冬被-S级品'!$E$2:$AW$10)),0)+IFERROR(SUMPRODUCT(('白止-S级品'!$A$2:$A$26=$B186)*('白止-S级品'!$D$1:$AV$1=CX$1)*('白止-S级品'!$D$2:$AV$26)),0)+IFERROR(SUMPRODUCT(('乐容-S级品'!$A$4:$A$32=$B186)*('乐容-S级品'!$L$3:$CA$3=CX$1)*('乐容-S级品'!$L$4:$CA$32)),0)</f>
      </c>
      <c r="CY186" s="280">
        <f>IFERROR(SUMPRODUCT(('控温被PRO-S级品'!$B$2:$B$10=$B186)*('控温被PRO-S级品'!$E$1:$BE$1=CY$1)*('控温被PRO-S级品'!$E$2:$BE$10)),0)+IFERROR(SUMPRODUCT(('冬被-S级品'!$B$2:$B$10=$B186)*('冬被-S级品'!$E$1:$AW$1=CY$1)*('冬被-S级品'!$E$2:$AW$10)),0)+IFERROR(SUMPRODUCT(('白止-S级品'!$A$2:$A$26=$B186)*('白止-S级品'!$D$1:$AV$1=CY$1)*('白止-S级品'!$D$2:$AV$26)),0)+IFERROR(SUMPRODUCT(('乐容-S级品'!$A$4:$A$32=$B186)*('乐容-S级品'!$L$3:$CA$3=CY$1)*('乐容-S级品'!$L$4:$CA$32)),0)</f>
      </c>
      <c r="CZ186" s="280">
        <f>IFERROR(SUMPRODUCT(('控温被PRO-S级品'!$B$2:$B$10=$B186)*('控温被PRO-S级品'!$E$1:$BE$1=CZ$1)*('控温被PRO-S级品'!$E$2:$BE$10)),0)+IFERROR(SUMPRODUCT(('冬被-S级品'!$B$2:$B$10=$B186)*('冬被-S级品'!$E$1:$AW$1=CZ$1)*('冬被-S级品'!$E$2:$AW$10)),0)+IFERROR(SUMPRODUCT(('白止-S级品'!$A$2:$A$26=$B186)*('白止-S级品'!$D$1:$AV$1=CZ$1)*('白止-S级品'!$D$2:$AV$26)),0)+IFERROR(SUMPRODUCT(('乐容-S级品'!$A$4:$A$32=$B186)*('乐容-S级品'!$L$3:$CA$3=CZ$1)*('乐容-S级品'!$L$4:$CA$32)),0)</f>
      </c>
      <c r="DA186" s="280">
        <f>IFERROR(SUMPRODUCT(('控温被PRO-S级品'!$B$2:$B$10=$B186)*('控温被PRO-S级品'!$E$1:$BE$1=DA$1)*('控温被PRO-S级品'!$E$2:$BE$10)),0)+IFERROR(SUMPRODUCT(('冬被-S级品'!$B$2:$B$10=$B186)*('冬被-S级品'!$E$1:$AW$1=DA$1)*('冬被-S级品'!$E$2:$AW$10)),0)+IFERROR(SUMPRODUCT(('白止-S级品'!$A$2:$A$26=$B186)*('白止-S级品'!$D$1:$AV$1=DA$1)*('白止-S级品'!$D$2:$AV$26)),0)+IFERROR(SUMPRODUCT(('乐容-S级品'!$A$4:$A$32=$B186)*('乐容-S级品'!$L$3:$CA$3=DA$1)*('乐容-S级品'!$L$4:$CA$32)),0)</f>
      </c>
      <c r="DB186" s="280">
        <f>IFERROR(SUMPRODUCT(('控温被PRO-S级品'!$B$2:$B$10=$B186)*('控温被PRO-S级品'!$E$1:$BE$1=DB$1)*('控温被PRO-S级品'!$E$2:$BE$10)),0)+IFERROR(SUMPRODUCT(('冬被-S级品'!$B$2:$B$10=$B186)*('冬被-S级品'!$E$1:$AW$1=DB$1)*('冬被-S级品'!$E$2:$AW$10)),0)+IFERROR(SUMPRODUCT(('白止-S级品'!$A$2:$A$26=$B186)*('白止-S级品'!$D$1:$AV$1=DB$1)*('白止-S级品'!$D$2:$AV$26)),0)+IFERROR(SUMPRODUCT(('乐容-S级品'!$A$4:$A$32=$B186)*('乐容-S级品'!$L$3:$CA$3=DB$1)*('乐容-S级品'!$L$4:$CA$32)),0)</f>
      </c>
      <c r="DC186" s="280">
        <f>IFERROR(SUMPRODUCT(('控温被PRO-S级品'!$B$2:$B$10=$B186)*('控温被PRO-S级品'!$E$1:$BE$1=DC$1)*('控温被PRO-S级品'!$E$2:$BE$10)),0)+IFERROR(SUMPRODUCT(('冬被-S级品'!$B$2:$B$10=$B186)*('冬被-S级品'!$E$1:$AW$1=DC$1)*('冬被-S级品'!$E$2:$AW$10)),0)+IFERROR(SUMPRODUCT(('白止-S级品'!$A$2:$A$26=$B186)*('白止-S级品'!$D$1:$AV$1=DC$1)*('白止-S级品'!$D$2:$AV$26)),0)+IFERROR(SUMPRODUCT(('乐容-S级品'!$A$4:$A$32=$B186)*('乐容-S级品'!$L$3:$CA$3=DC$1)*('乐容-S级品'!$L$4:$CA$32)),0)</f>
      </c>
      <c r="DD186" s="280">
        <f>IFERROR(SUMPRODUCT(('控温被PRO-S级品'!$B$2:$B$10=$B186)*('控温被PRO-S级品'!$E$1:$BE$1=DD$1)*('控温被PRO-S级品'!$E$2:$BE$10)),0)+IFERROR(SUMPRODUCT(('冬被-S级品'!$B$2:$B$10=$B186)*('冬被-S级品'!$E$1:$AW$1=DD$1)*('冬被-S级品'!$E$2:$AW$10)),0)+IFERROR(SUMPRODUCT(('白止-S级品'!$A$2:$A$26=$B186)*('白止-S级品'!$D$1:$AV$1=DD$1)*('白止-S级品'!$D$2:$AV$26)),0)+IFERROR(SUMPRODUCT(('乐容-S级品'!$A$4:$A$32=$B186)*('乐容-S级品'!$L$3:$CA$3=DD$1)*('乐容-S级品'!$L$4:$CA$32)),0)</f>
      </c>
      <c r="DE186" s="280">
        <f>IFERROR(SUMPRODUCT(('控温被PRO-S级品'!$B$2:$B$10=$B186)*('控温被PRO-S级品'!$E$1:$BE$1=DE$1)*('控温被PRO-S级品'!$E$2:$BE$10)),0)+IFERROR(SUMPRODUCT(('冬被-S级品'!$B$2:$B$10=$B186)*('冬被-S级品'!$E$1:$AW$1=DE$1)*('冬被-S级品'!$E$2:$AW$10)),0)+IFERROR(SUMPRODUCT(('白止-S级品'!$A$2:$A$26=$B186)*('白止-S级品'!$D$1:$AV$1=DE$1)*('白止-S级品'!$D$2:$AV$26)),0)+IFERROR(SUMPRODUCT(('乐容-S级品'!$A$4:$A$32=$B186)*('乐容-S级品'!$L$3:$CA$3=DE$1)*('乐容-S级品'!$L$4:$CA$32)),0)</f>
      </c>
      <c r="DF186" s="280">
        <f>IFERROR(SUMPRODUCT(('控温被PRO-S级品'!$B$2:$B$10=$B186)*('控温被PRO-S级品'!$E$1:$BE$1=DF$1)*('控温被PRO-S级品'!$E$2:$BE$10)),0)+IFERROR(SUMPRODUCT(('冬被-S级品'!$B$2:$B$10=$B186)*('冬被-S级品'!$E$1:$AW$1=DF$1)*('冬被-S级品'!$E$2:$AW$10)),0)+IFERROR(SUMPRODUCT(('白止-S级品'!$A$2:$A$26=$B186)*('白止-S级品'!$D$1:$AV$1=DF$1)*('白止-S级品'!$D$2:$AV$26)),0)+IFERROR(SUMPRODUCT(('乐容-S级品'!$A$4:$A$32=$B186)*('乐容-S级品'!$L$3:$CA$3=DF$1)*('乐容-S级品'!$L$4:$CA$32)),0)</f>
      </c>
      <c r="DG186" s="280">
        <f>IFERROR(SUMPRODUCT(('控温被PRO-S级品'!$B$2:$B$10=$B186)*('控温被PRO-S级品'!$E$1:$BE$1=DG$1)*('控温被PRO-S级品'!$E$2:$BE$10)),0)+IFERROR(SUMPRODUCT(('冬被-S级品'!$B$2:$B$10=$B186)*('冬被-S级品'!$E$1:$AW$1=DG$1)*('冬被-S级品'!$E$2:$AW$10)),0)+IFERROR(SUMPRODUCT(('白止-S级品'!$A$2:$A$26=$B186)*('白止-S级品'!$D$1:$AV$1=DG$1)*('白止-S级品'!$D$2:$AV$26)),0)+IFERROR(SUMPRODUCT(('乐容-S级品'!$A$4:$A$32=$B186)*('乐容-S级品'!$L$3:$CA$3=DG$1)*('乐容-S级品'!$L$4:$CA$32)),0)</f>
      </c>
      <c r="DH186" s="280">
        <f>IFERROR(SUMPRODUCT(('控温被PRO-S级品'!$B$2:$B$10=$B186)*('控温被PRO-S级品'!$E$1:$BE$1=DH$1)*('控温被PRO-S级品'!$E$2:$BE$10)),0)+IFERROR(SUMPRODUCT(('冬被-S级品'!$B$2:$B$10=$B186)*('冬被-S级品'!$E$1:$AW$1=DH$1)*('冬被-S级品'!$E$2:$AW$10)),0)+IFERROR(SUMPRODUCT(('白止-S级品'!$A$2:$A$26=$B186)*('白止-S级品'!$D$1:$AV$1=DH$1)*('白止-S级品'!$D$2:$AV$26)),0)+IFERROR(SUMPRODUCT(('乐容-S级品'!$A$4:$A$32=$B186)*('乐容-S级品'!$L$3:$CA$3=DH$1)*('乐容-S级品'!$L$4:$CA$32)),0)</f>
      </c>
      <c r="DI186" s="280">
        <f>IFERROR(SUMPRODUCT(('控温被PRO-S级品'!$B$2:$B$10=$B186)*('控温被PRO-S级品'!$E$1:$BE$1=DI$1)*('控温被PRO-S级品'!$E$2:$BE$10)),0)+IFERROR(SUMPRODUCT(('冬被-S级品'!$B$2:$B$10=$B186)*('冬被-S级品'!$E$1:$AW$1=DI$1)*('冬被-S级品'!$E$2:$AW$10)),0)+IFERROR(SUMPRODUCT(('白止-S级品'!$A$2:$A$26=$B186)*('白止-S级品'!$D$1:$AV$1=DI$1)*('白止-S级品'!$D$2:$AV$26)),0)+IFERROR(SUMPRODUCT(('乐容-S级品'!$A$4:$A$32=$B186)*('乐容-S级品'!$L$3:$CA$3=DI$1)*('乐容-S级品'!$L$4:$CA$32)),0)</f>
      </c>
      <c r="DJ186" s="280">
        <f>IFERROR(SUMPRODUCT(('控温被PRO-S级品'!$B$2:$B$10=$B186)*('控温被PRO-S级品'!$E$1:$BE$1=DJ$1)*('控温被PRO-S级品'!$E$2:$BE$10)),0)+IFERROR(SUMPRODUCT(('冬被-S级品'!$B$2:$B$10=$B186)*('冬被-S级品'!$E$1:$AW$1=DJ$1)*('冬被-S级品'!$E$2:$AW$10)),0)+IFERROR(SUMPRODUCT(('白止-S级品'!$A$2:$A$26=$B186)*('白止-S级品'!$D$1:$AV$1=DJ$1)*('白止-S级品'!$D$2:$AV$26)),0)+IFERROR(SUMPRODUCT(('乐容-S级品'!$A$4:$A$32=$B186)*('乐容-S级品'!$L$3:$CA$3=DJ$1)*('乐容-S级品'!$L$4:$CA$32)),0)</f>
      </c>
      <c r="DK186" s="280"/>
      <c r="DL186" s="280"/>
      <c r="DM186" s="280"/>
      <c r="DN186" s="280"/>
      <c r="DO186" s="280"/>
      <c r="DP186" s="280"/>
      <c r="DQ186" s="280"/>
      <c r="DR186" s="280"/>
      <c r="DS186" s="280"/>
      <c r="DT186" s="280"/>
      <c r="DU186" s="280"/>
      <c r="DV186" s="280"/>
      <c r="DW186" s="280">
        <f>VLOOKUP(B186,'系统编码规格'!A:C,3,FALSE)</f>
      </c>
      <c r="DX186" s="280"/>
      <c r="DY186" s="280"/>
      <c r="DZ186" s="280"/>
      <c r="EA186" s="280"/>
      <c r="EB186" s="280"/>
      <c r="EC186" s="280"/>
      <c r="ED186" s="280"/>
      <c r="EE186" s="280"/>
      <c r="EF186" s="280"/>
      <c r="EG186" s="280"/>
      <c r="EH186" s="280"/>
      <c r="EI186" s="280"/>
      <c r="EJ186" s="280"/>
      <c r="EK186" s="280"/>
      <c r="EL186" s="280"/>
      <c r="EM186" s="280"/>
      <c r="EN186" s="280"/>
      <c r="EO186" s="280"/>
      <c r="EP186" s="280"/>
      <c r="EQ186" s="280"/>
      <c r="ER186" s="280"/>
      <c r="ES186" s="280"/>
      <c r="ET186" s="280"/>
      <c r="EU186" s="280"/>
      <c r="EV186" s="280"/>
      <c r="EW186" s="280"/>
      <c r="EX186" s="280"/>
      <c r="EY186" s="280"/>
      <c r="EZ186" s="280"/>
      <c r="FA186" s="280"/>
      <c r="FB186" s="280"/>
      <c r="FC186" s="280"/>
      <c r="FD186" s="280"/>
      <c r="FE186" s="280"/>
      <c r="FF186" s="280"/>
      <c r="FG186" s="280"/>
      <c r="FH186" s="280"/>
      <c r="FI186" s="280"/>
      <c r="FJ186" s="280"/>
      <c r="FK186" s="280"/>
      <c r="FL186" s="280"/>
      <c r="FM186" s="280"/>
      <c r="FN186" s="280"/>
      <c r="FO186" s="280"/>
      <c r="FP186" s="280"/>
      <c r="FQ186" s="280"/>
      <c r="FR186" s="280"/>
      <c r="FS186" s="280"/>
      <c r="FT186" s="280"/>
      <c r="FU186" s="280"/>
      <c r="FV186" s="280"/>
      <c r="FW186" s="280"/>
      <c r="FX186" s="280"/>
      <c r="FY186" s="280"/>
      <c r="FZ186" s="280"/>
      <c r="GA186" s="280"/>
      <c r="GB186" s="280"/>
      <c r="GC186" s="280"/>
      <c r="GD186" s="280"/>
      <c r="GE186" s="280"/>
      <c r="GF186" s="280"/>
      <c r="GG186" s="280"/>
      <c r="GH186" s="280"/>
      <c r="GI186" s="280"/>
      <c r="GJ186" s="280"/>
      <c r="GK186" s="280"/>
      <c r="GL186" s="280"/>
      <c r="GM186" s="280"/>
      <c r="GN186" s="280"/>
      <c r="GO186" s="280"/>
      <c r="GP186" s="280"/>
      <c r="GQ186" s="280"/>
      <c r="GR186" s="280"/>
      <c r="GS186" s="280"/>
      <c r="GT186" s="280"/>
      <c r="GU186" s="280"/>
      <c r="GV186" s="280"/>
    </row>
    <row r="187">
      <c r="A187" s="309" t="str">
        <v>白止</v>
      </c>
      <c r="B187" s="310" t="str">
        <v>15800030900125167</v>
      </c>
      <c r="C187" s="309" t="str">
        <v>亚朵星球 小姜茶系列 素绒云绵毛巾</v>
      </c>
      <c r="D187" s="309" t="str">
        <v>茉莉姜茶 40*85cm</v>
      </c>
      <c r="E187">
        <f>SUM(F187:GX187)</f>
      </c>
      <c r="F187" s="280">
        <f>IFERROR(SUMPRODUCT(('控温被PRO-S级品'!$B$2:$B$10=$B187)*('控温被PRO-S级品'!$E$1:$BE$1=F$1)*('控温被PRO-S级品'!$E$2:$BE$10)),0)+IFERROR(SUMPRODUCT(('冬被-S级品'!$B$2:$B$10=$B187)*('冬被-S级品'!$E$1:$AW$1=F$1)*('冬被-S级品'!$E$2:$AW$10)),0)+IFERROR(SUMPRODUCT(('白止-S级品'!$A$2:$A$26=$B187)*('白止-S级品'!$D$1:$AV$1=F$1)*('白止-S级品'!$D$2:$AV$26)),0)+IFERROR(SUMPRODUCT(('乐容-S级品'!$A$4:$A$32=$B187)*('乐容-S级品'!$L$3:$CA$3=F$1)*('乐容-S级品'!$L$4:$CA$32)),0)</f>
      </c>
      <c r="G187" s="280">
        <f>IFERROR(SUMPRODUCT(('控温被PRO-S级品'!$B$2:$B$10=$B187)*('控温被PRO-S级品'!$E$1:$BE$1=G$1)*('控温被PRO-S级品'!$E$2:$BE$10)),0)+IFERROR(SUMPRODUCT(('冬被-S级品'!$B$2:$B$10=$B187)*('冬被-S级品'!$E$1:$AW$1=G$1)*('冬被-S级品'!$E$2:$AW$10)),0)+IFERROR(SUMPRODUCT(('白止-S级品'!$A$2:$A$26=$B187)*('白止-S级品'!$D$1:$AV$1=G$1)*('白止-S级品'!$D$2:$AV$26)),0)+IFERROR(SUMPRODUCT(('乐容-S级品'!$A$4:$A$32=$B187)*('乐容-S级品'!$L$3:$CA$3=G$1)*('乐容-S级品'!$L$4:$CA$32)),0)</f>
      </c>
      <c r="H187" s="280">
        <f>IFERROR(SUMPRODUCT(('控温被PRO-S级品'!$B$2:$B$10=$B187)*('控温被PRO-S级品'!$E$1:$BE$1=H$1)*('控温被PRO-S级品'!$E$2:$BE$10)),0)+IFERROR(SUMPRODUCT(('冬被-S级品'!$B$2:$B$10=$B187)*('冬被-S级品'!$E$1:$AW$1=H$1)*('冬被-S级品'!$E$2:$AW$10)),0)+IFERROR(SUMPRODUCT(('白止-S级品'!$A$2:$A$26=$B187)*('白止-S级品'!$D$1:$AV$1=H$1)*('白止-S级品'!$D$2:$AV$26)),0)+IFERROR(SUMPRODUCT(('乐容-S级品'!$A$4:$A$32=$B187)*('乐容-S级品'!$L$3:$CA$3=H$1)*('乐容-S级品'!$L$4:$CA$32)),0)</f>
      </c>
      <c r="I187" s="280">
        <f>IFERROR(SUMPRODUCT(('控温被PRO-S级品'!$B$2:$B$10=$B187)*('控温被PRO-S级品'!$E$1:$BE$1=I$1)*('控温被PRO-S级品'!$E$2:$BE$10)),0)+IFERROR(SUMPRODUCT(('冬被-S级品'!$B$2:$B$10=$B187)*('冬被-S级品'!$E$1:$AW$1=I$1)*('冬被-S级品'!$E$2:$AW$10)),0)+IFERROR(SUMPRODUCT(('白止-S级品'!$A$2:$A$26=$B187)*('白止-S级品'!$D$1:$AV$1=I$1)*('白止-S级品'!$D$2:$AV$26)),0)+IFERROR(SUMPRODUCT(('乐容-S级品'!$A$4:$A$32=$B187)*('乐容-S级品'!$L$3:$CA$3=I$1)*('乐容-S级品'!$L$4:$CA$32)),0)</f>
      </c>
      <c r="J187" s="280">
        <f>IFERROR(SUMPRODUCT(('控温被PRO-S级品'!$B$2:$B$10=$B187)*('控温被PRO-S级品'!$E$1:$BE$1=J$1)*('控温被PRO-S级品'!$E$2:$BE$10)),0)+IFERROR(SUMPRODUCT(('冬被-S级品'!$B$2:$B$10=$B187)*('冬被-S级品'!$E$1:$AW$1=J$1)*('冬被-S级品'!$E$2:$AW$10)),0)+IFERROR(SUMPRODUCT(('白止-S级品'!$A$2:$A$26=$B187)*('白止-S级品'!$D$1:$AV$1=J$1)*('白止-S级品'!$D$2:$AV$26)),0)+IFERROR(SUMPRODUCT(('乐容-S级品'!$A$4:$A$32=$B187)*('乐容-S级品'!$L$3:$CA$3=J$1)*('乐容-S级品'!$L$4:$CA$32)),0)</f>
      </c>
      <c r="K187" s="280">
        <f>IFERROR(SUMPRODUCT(('控温被PRO-S级品'!$B$2:$B$10=$B187)*('控温被PRO-S级品'!$E$1:$BE$1=K$1)*('控温被PRO-S级品'!$E$2:$BE$10)),0)+IFERROR(SUMPRODUCT(('冬被-S级品'!$B$2:$B$10=$B187)*('冬被-S级品'!$E$1:$AW$1=K$1)*('冬被-S级品'!$E$2:$AW$10)),0)+IFERROR(SUMPRODUCT(('白止-S级品'!$A$2:$A$26=$B187)*('白止-S级品'!$D$1:$AV$1=K$1)*('白止-S级品'!$D$2:$AV$26)),0)+IFERROR(SUMPRODUCT(('乐容-S级品'!$A$4:$A$32=$B187)*('乐容-S级品'!$L$3:$CA$3=K$1)*('乐容-S级品'!$L$4:$CA$32)),0)</f>
      </c>
      <c r="L187" s="280">
        <f>IFERROR(SUMPRODUCT(('控温被PRO-S级品'!$B$2:$B$10=$B187)*('控温被PRO-S级品'!$E$1:$BE$1=L$1)*('控温被PRO-S级品'!$E$2:$BE$10)),0)+IFERROR(SUMPRODUCT(('冬被-S级品'!$B$2:$B$10=$B187)*('冬被-S级品'!$E$1:$AW$1=L$1)*('冬被-S级品'!$E$2:$AW$10)),0)+IFERROR(SUMPRODUCT(('白止-S级品'!$A$2:$A$26=$B187)*('白止-S级品'!$D$1:$AV$1=L$1)*('白止-S级品'!$D$2:$AV$26)),0)+IFERROR(SUMPRODUCT(('乐容-S级品'!$A$4:$A$32=$B187)*('乐容-S级品'!$L$3:$CA$3=L$1)*('乐容-S级品'!$L$4:$CA$32)),0)</f>
      </c>
      <c r="M187" s="280">
        <f>IFERROR(SUMPRODUCT(('控温被PRO-S级品'!$B$2:$B$10=$B187)*('控温被PRO-S级品'!$E$1:$BE$1=M$1)*('控温被PRO-S级品'!$E$2:$BE$10)),0)+IFERROR(SUMPRODUCT(('冬被-S级品'!$B$2:$B$10=$B187)*('冬被-S级品'!$E$1:$AW$1=M$1)*('冬被-S级品'!$E$2:$AW$10)),0)+IFERROR(SUMPRODUCT(('白止-S级品'!$A$2:$A$26=$B187)*('白止-S级品'!$D$1:$AV$1=M$1)*('白止-S级品'!$D$2:$AV$26)),0)+IFERROR(SUMPRODUCT(('乐容-S级品'!$A$4:$A$32=$B187)*('乐容-S级品'!$L$3:$CA$3=M$1)*('乐容-S级品'!$L$4:$CA$32)),0)</f>
      </c>
      <c r="N187" s="280">
        <f>IFERROR(SUMPRODUCT(('控温被PRO-S级品'!$B$2:$B$10=$B187)*('控温被PRO-S级品'!$E$1:$BE$1=N$1)*('控温被PRO-S级品'!$E$2:$BE$10)),0)+IFERROR(SUMPRODUCT(('冬被-S级品'!$B$2:$B$10=$B187)*('冬被-S级品'!$E$1:$AW$1=N$1)*('冬被-S级品'!$E$2:$AW$10)),0)+IFERROR(SUMPRODUCT(('白止-S级品'!$A$2:$A$26=$B187)*('白止-S级品'!$D$1:$AV$1=N$1)*('白止-S级品'!$D$2:$AV$26)),0)+IFERROR(SUMPRODUCT(('乐容-S级品'!$A$4:$A$32=$B187)*('乐容-S级品'!$L$3:$CA$3=N$1)*('乐容-S级品'!$L$4:$CA$32)),0)</f>
      </c>
      <c r="O187" s="280">
        <f>IFERROR(SUMPRODUCT(('控温被PRO-S级品'!$B$2:$B$10=$B187)*('控温被PRO-S级品'!$E$1:$BE$1=O$1)*('控温被PRO-S级品'!$E$2:$BE$10)),0)+IFERROR(SUMPRODUCT(('冬被-S级品'!$B$2:$B$10=$B187)*('冬被-S级品'!$E$1:$AW$1=O$1)*('冬被-S级品'!$E$2:$AW$10)),0)+IFERROR(SUMPRODUCT(('白止-S级品'!$A$2:$A$26=$B187)*('白止-S级品'!$D$1:$AV$1=O$1)*('白止-S级品'!$D$2:$AV$26)),0)+IFERROR(SUMPRODUCT(('乐容-S级品'!$A$4:$A$32=$B187)*('乐容-S级品'!$L$3:$CA$3=O$1)*('乐容-S级品'!$L$4:$CA$32)),0)</f>
      </c>
      <c r="P187" s="280">
        <f>IFERROR(SUMPRODUCT(('控温被PRO-S级品'!$B$2:$B$10=$B187)*('控温被PRO-S级品'!$E$1:$BE$1=P$1)*('控温被PRO-S级品'!$E$2:$BE$10)),0)+IFERROR(SUMPRODUCT(('冬被-S级品'!$B$2:$B$10=$B187)*('冬被-S级品'!$E$1:$AW$1=P$1)*('冬被-S级品'!$E$2:$AW$10)),0)+IFERROR(SUMPRODUCT(('白止-S级品'!$A$2:$A$26=$B187)*('白止-S级品'!$D$1:$AV$1=P$1)*('白止-S级品'!$D$2:$AV$26)),0)+IFERROR(SUMPRODUCT(('乐容-S级品'!$A$4:$A$32=$B187)*('乐容-S级品'!$L$3:$CA$3=P$1)*('乐容-S级品'!$L$4:$CA$32)),0)</f>
      </c>
      <c r="Q187" s="280">
        <f>IFERROR(SUMPRODUCT(('控温被PRO-S级品'!$B$2:$B$10=$B187)*('控温被PRO-S级品'!$E$1:$BE$1=Q$1)*('控温被PRO-S级品'!$E$2:$BE$10)),0)+IFERROR(SUMPRODUCT(('冬被-S级品'!$B$2:$B$10=$B187)*('冬被-S级品'!$E$1:$AW$1=Q$1)*('冬被-S级品'!$E$2:$AW$10)),0)+IFERROR(SUMPRODUCT(('白止-S级品'!$A$2:$A$26=$B187)*('白止-S级品'!$D$1:$AV$1=Q$1)*('白止-S级品'!$D$2:$AV$26)),0)+IFERROR(SUMPRODUCT(('乐容-S级品'!$A$4:$A$32=$B187)*('乐容-S级品'!$L$3:$CA$3=Q$1)*('乐容-S级品'!$L$4:$CA$32)),0)</f>
      </c>
      <c r="R187" s="280">
        <f>IFERROR(SUMPRODUCT(('控温被PRO-S级品'!$B$2:$B$10=$B187)*('控温被PRO-S级品'!$E$1:$BE$1=R$1)*('控温被PRO-S级品'!$E$2:$BE$10)),0)+IFERROR(SUMPRODUCT(('冬被-S级品'!$B$2:$B$10=$B187)*('冬被-S级品'!$E$1:$AW$1=R$1)*('冬被-S级品'!$E$2:$AW$10)),0)+IFERROR(SUMPRODUCT(('白止-S级品'!$A$2:$A$26=$B187)*('白止-S级品'!$D$1:$AV$1=R$1)*('白止-S级品'!$D$2:$AV$26)),0)+IFERROR(SUMPRODUCT(('乐容-S级品'!$A$4:$A$32=$B187)*('乐容-S级品'!$L$3:$CA$3=R$1)*('乐容-S级品'!$L$4:$CA$32)),0)</f>
      </c>
      <c r="S187" s="280">
        <f>IFERROR(SUMPRODUCT(('控温被PRO-S级品'!$B$2:$B$10=$B187)*('控温被PRO-S级品'!$E$1:$BE$1=S$1)*('控温被PRO-S级品'!$E$2:$BE$10)),0)+IFERROR(SUMPRODUCT(('冬被-S级品'!$B$2:$B$10=$B187)*('冬被-S级品'!$E$1:$AW$1=S$1)*('冬被-S级品'!$E$2:$AW$10)),0)+IFERROR(SUMPRODUCT(('白止-S级品'!$A$2:$A$26=$B187)*('白止-S级品'!$D$1:$AV$1=S$1)*('白止-S级品'!$D$2:$AV$26)),0)+IFERROR(SUMPRODUCT(('乐容-S级品'!$A$4:$A$32=$B187)*('乐容-S级品'!$L$3:$CA$3=S$1)*('乐容-S级品'!$L$4:$CA$32)),0)</f>
      </c>
      <c r="T187" s="280">
        <f>IFERROR(SUMPRODUCT(('控温被PRO-S级品'!$B$2:$B$10=$B187)*('控温被PRO-S级品'!$E$1:$BE$1=T$1)*('控温被PRO-S级品'!$E$2:$BE$10)),0)+IFERROR(SUMPRODUCT(('冬被-S级品'!$B$2:$B$10=$B187)*('冬被-S级品'!$E$1:$AW$1=T$1)*('冬被-S级品'!$E$2:$AW$10)),0)+IFERROR(SUMPRODUCT(('白止-S级品'!$A$2:$A$26=$B187)*('白止-S级品'!$D$1:$AV$1=T$1)*('白止-S级品'!$D$2:$AV$26)),0)+IFERROR(SUMPRODUCT(('乐容-S级品'!$A$4:$A$32=$B187)*('乐容-S级品'!$L$3:$CA$3=T$1)*('乐容-S级品'!$L$4:$CA$32)),0)</f>
      </c>
      <c r="U187" s="280">
        <f>IFERROR(SUMPRODUCT(('控温被PRO-S级品'!$B$2:$B$10=$B187)*('控温被PRO-S级品'!$E$1:$BE$1=U$1)*('控温被PRO-S级品'!$E$2:$BE$10)),0)+IFERROR(SUMPRODUCT(('冬被-S级品'!$B$2:$B$10=$B187)*('冬被-S级品'!$E$1:$AW$1=U$1)*('冬被-S级品'!$E$2:$AW$10)),0)+IFERROR(SUMPRODUCT(('白止-S级品'!$A$2:$A$26=$B187)*('白止-S级品'!$D$1:$AV$1=U$1)*('白止-S级品'!$D$2:$AV$26)),0)+IFERROR(SUMPRODUCT(('乐容-S级品'!$A$4:$A$32=$B187)*('乐容-S级品'!$L$3:$CA$3=U$1)*('乐容-S级品'!$L$4:$CA$32)),0)</f>
      </c>
      <c r="V187" s="280">
        <f>IFERROR(SUMPRODUCT(('控温被PRO-S级品'!$B$2:$B$10=$B187)*('控温被PRO-S级品'!$E$1:$BE$1=V$1)*('控温被PRO-S级品'!$E$2:$BE$10)),0)+IFERROR(SUMPRODUCT(('冬被-S级品'!$B$2:$B$10=$B187)*('冬被-S级品'!$E$1:$AW$1=V$1)*('冬被-S级品'!$E$2:$AW$10)),0)+IFERROR(SUMPRODUCT(('白止-S级品'!$A$2:$A$26=$B187)*('白止-S级品'!$D$1:$AV$1=V$1)*('白止-S级品'!$D$2:$AV$26)),0)+IFERROR(SUMPRODUCT(('乐容-S级品'!$A$4:$A$32=$B187)*('乐容-S级品'!$L$3:$CA$3=V$1)*('乐容-S级品'!$L$4:$CA$32)),0)</f>
      </c>
      <c r="W187" s="280">
        <f>IFERROR(SUMPRODUCT(('控温被PRO-S级品'!$B$2:$B$10=$B187)*('控温被PRO-S级品'!$E$1:$BE$1=W$1)*('控温被PRO-S级品'!$E$2:$BE$10)),0)+IFERROR(SUMPRODUCT(('冬被-S级品'!$B$2:$B$10=$B187)*('冬被-S级品'!$E$1:$AW$1=W$1)*('冬被-S级品'!$E$2:$AW$10)),0)+IFERROR(SUMPRODUCT(('白止-S级品'!$A$2:$A$26=$B187)*('白止-S级品'!$D$1:$AV$1=W$1)*('白止-S级品'!$D$2:$AV$26)),0)+IFERROR(SUMPRODUCT(('乐容-S级品'!$A$4:$A$32=$B187)*('乐容-S级品'!$L$3:$CA$3=W$1)*('乐容-S级品'!$L$4:$CA$32)),0)</f>
      </c>
      <c r="X187" s="280">
        <f>IFERROR(SUMPRODUCT(('控温被PRO-S级品'!$B$2:$B$10=$B187)*('控温被PRO-S级品'!$E$1:$BE$1=X$1)*('控温被PRO-S级品'!$E$2:$BE$10)),0)+IFERROR(SUMPRODUCT(('冬被-S级品'!$B$2:$B$10=$B187)*('冬被-S级品'!$E$1:$AW$1=X$1)*('冬被-S级品'!$E$2:$AW$10)),0)+IFERROR(SUMPRODUCT(('白止-S级品'!$A$2:$A$26=$B187)*('白止-S级品'!$D$1:$AV$1=X$1)*('白止-S级品'!$D$2:$AV$26)),0)+IFERROR(SUMPRODUCT(('乐容-S级品'!$A$4:$A$32=$B187)*('乐容-S级品'!$L$3:$CA$3=X$1)*('乐容-S级品'!$L$4:$CA$32)),0)</f>
      </c>
      <c r="Y187" s="280">
        <f>IFERROR(SUMPRODUCT(('控温被PRO-S级品'!$B$2:$B$10=$B187)*('控温被PRO-S级品'!$E$1:$BE$1=Y$1)*('控温被PRO-S级品'!$E$2:$BE$10)),0)+IFERROR(SUMPRODUCT(('冬被-S级品'!$B$2:$B$10=$B187)*('冬被-S级品'!$E$1:$AW$1=Y$1)*('冬被-S级品'!$E$2:$AW$10)),0)+IFERROR(SUMPRODUCT(('白止-S级品'!$A$2:$A$26=$B187)*('白止-S级品'!$D$1:$AV$1=Y$1)*('白止-S级品'!$D$2:$AV$26)),0)+IFERROR(SUMPRODUCT(('乐容-S级品'!$A$4:$A$32=$B187)*('乐容-S级品'!$L$3:$CA$3=Y$1)*('乐容-S级品'!$L$4:$CA$32)),0)</f>
      </c>
      <c r="Z187" s="280">
        <f>IFERROR(SUMPRODUCT(('控温被PRO-S级品'!$B$2:$B$10=$B187)*('控温被PRO-S级品'!$E$1:$BE$1=Z$1)*('控温被PRO-S级品'!$E$2:$BE$10)),0)+IFERROR(SUMPRODUCT(('冬被-S级品'!$B$2:$B$10=$B187)*('冬被-S级品'!$E$1:$AW$1=Z$1)*('冬被-S级品'!$E$2:$AW$10)),0)+IFERROR(SUMPRODUCT(('白止-S级品'!$A$2:$A$26=$B187)*('白止-S级品'!$D$1:$AV$1=Z$1)*('白止-S级品'!$D$2:$AV$26)),0)+IFERROR(SUMPRODUCT(('乐容-S级品'!$A$4:$A$32=$B187)*('乐容-S级品'!$L$3:$CA$3=Z$1)*('乐容-S级品'!$L$4:$CA$32)),0)</f>
      </c>
      <c r="AA187" s="280">
        <f>IFERROR(SUMPRODUCT(('控温被PRO-S级品'!$B$2:$B$10=$B187)*('控温被PRO-S级品'!$E$1:$BE$1=AA$1)*('控温被PRO-S级品'!$E$2:$BE$10)),0)+IFERROR(SUMPRODUCT(('冬被-S级品'!$B$2:$B$10=$B187)*('冬被-S级品'!$E$1:$AW$1=AA$1)*('冬被-S级品'!$E$2:$AW$10)),0)+IFERROR(SUMPRODUCT(('白止-S级品'!$A$2:$A$26=$B187)*('白止-S级品'!$D$1:$AV$1=AA$1)*('白止-S级品'!$D$2:$AV$26)),0)+IFERROR(SUMPRODUCT(('乐容-S级品'!$A$4:$A$32=$B187)*('乐容-S级品'!$L$3:$CA$3=AA$1)*('乐容-S级品'!$L$4:$CA$32)),0)</f>
      </c>
      <c r="AB187" s="280">
        <f>IFERROR(SUMPRODUCT(('控温被PRO-S级品'!$B$2:$B$10=$B187)*('控温被PRO-S级品'!$E$1:$BE$1=AB$1)*('控温被PRO-S级品'!$E$2:$BE$10)),0)+IFERROR(SUMPRODUCT(('冬被-S级品'!$B$2:$B$10=$B187)*('冬被-S级品'!$E$1:$AW$1=AB$1)*('冬被-S级品'!$E$2:$AW$10)),0)+IFERROR(SUMPRODUCT(('白止-S级品'!$A$2:$A$26=$B187)*('白止-S级品'!$D$1:$AV$1=AB$1)*('白止-S级品'!$D$2:$AV$26)),0)+IFERROR(SUMPRODUCT(('乐容-S级品'!$A$4:$A$32=$B187)*('乐容-S级品'!$L$3:$CA$3=AB$1)*('乐容-S级品'!$L$4:$CA$32)),0)</f>
      </c>
      <c r="AC187" s="280">
        <f>IFERROR(SUMPRODUCT(('控温被PRO-S级品'!$B$2:$B$10=$B187)*('控温被PRO-S级品'!$E$1:$BE$1=AC$1)*('控温被PRO-S级品'!$E$2:$BE$10)),0)+IFERROR(SUMPRODUCT(('冬被-S级品'!$B$2:$B$10=$B187)*('冬被-S级品'!$E$1:$AW$1=AC$1)*('冬被-S级品'!$E$2:$AW$10)),0)+IFERROR(SUMPRODUCT(('白止-S级品'!$A$2:$A$26=$B187)*('白止-S级品'!$D$1:$AV$1=AC$1)*('白止-S级品'!$D$2:$AV$26)),0)+IFERROR(SUMPRODUCT(('乐容-S级品'!$A$4:$A$32=$B187)*('乐容-S级品'!$L$3:$CA$3=AC$1)*('乐容-S级品'!$L$4:$CA$32)),0)</f>
      </c>
      <c r="AD187" s="280">
        <f>IFERROR(SUMPRODUCT(('控温被PRO-S级品'!$B$2:$B$10=$B187)*('控温被PRO-S级品'!$E$1:$BE$1=AD$1)*('控温被PRO-S级品'!$E$2:$BE$10)),0)+IFERROR(SUMPRODUCT(('冬被-S级品'!$B$2:$B$10=$B187)*('冬被-S级品'!$E$1:$AW$1=AD$1)*('冬被-S级品'!$E$2:$AW$10)),0)+IFERROR(SUMPRODUCT(('白止-S级品'!$A$2:$A$26=$B187)*('白止-S级品'!$D$1:$AV$1=AD$1)*('白止-S级品'!$D$2:$AV$26)),0)+IFERROR(SUMPRODUCT(('乐容-S级品'!$A$4:$A$32=$B187)*('乐容-S级品'!$L$3:$CA$3=AD$1)*('乐容-S级品'!$L$4:$CA$32)),0)</f>
      </c>
      <c r="AE187" s="280">
        <f>IFERROR(SUMPRODUCT(('控温被PRO-S级品'!$B$2:$B$10=$B187)*('控温被PRO-S级品'!$E$1:$BE$1=AE$1)*('控温被PRO-S级品'!$E$2:$BE$10)),0)+IFERROR(SUMPRODUCT(('冬被-S级品'!$B$2:$B$10=$B187)*('冬被-S级品'!$E$1:$AW$1=AE$1)*('冬被-S级品'!$E$2:$AW$10)),0)+IFERROR(SUMPRODUCT(('白止-S级品'!$A$2:$A$26=$B187)*('白止-S级品'!$D$1:$AV$1=AE$1)*('白止-S级品'!$D$2:$AV$26)),0)+IFERROR(SUMPRODUCT(('乐容-S级品'!$A$4:$A$32=$B187)*('乐容-S级品'!$L$3:$CA$3=AE$1)*('乐容-S级品'!$L$4:$CA$32)),0)</f>
      </c>
      <c r="AF187" s="280">
        <f>IFERROR(SUMPRODUCT(('控温被PRO-S级品'!$B$2:$B$10=$B187)*('控温被PRO-S级品'!$E$1:$BE$1=AF$1)*('控温被PRO-S级品'!$E$2:$BE$10)),0)+IFERROR(SUMPRODUCT(('冬被-S级品'!$B$2:$B$10=$B187)*('冬被-S级品'!$E$1:$AW$1=AF$1)*('冬被-S级品'!$E$2:$AW$10)),0)+IFERROR(SUMPRODUCT(('白止-S级品'!$A$2:$A$26=$B187)*('白止-S级品'!$D$1:$AV$1=AF$1)*('白止-S级品'!$D$2:$AV$26)),0)+IFERROR(SUMPRODUCT(('乐容-S级品'!$A$4:$A$32=$B187)*('乐容-S级品'!$L$3:$CA$3=AF$1)*('乐容-S级品'!$L$4:$CA$32)),0)</f>
      </c>
      <c r="AG187" s="280">
        <f>IFERROR(SUMPRODUCT(('控温被PRO-S级品'!$B$2:$B$10=$B187)*('控温被PRO-S级品'!$E$1:$BE$1=AG$1)*('控温被PRO-S级品'!$E$2:$BE$10)),0)+IFERROR(SUMPRODUCT(('冬被-S级品'!$B$2:$B$10=$B187)*('冬被-S级品'!$E$1:$AW$1=AG$1)*('冬被-S级品'!$E$2:$AW$10)),0)+IFERROR(SUMPRODUCT(('白止-S级品'!$A$2:$A$26=$B187)*('白止-S级品'!$D$1:$AV$1=AG$1)*('白止-S级品'!$D$2:$AV$26)),0)+IFERROR(SUMPRODUCT(('乐容-S级品'!$A$4:$A$32=$B187)*('乐容-S级品'!$L$3:$CA$3=AG$1)*('乐容-S级品'!$L$4:$CA$32)),0)</f>
      </c>
      <c r="AH187" s="280">
        <f>IFERROR(SUMPRODUCT(('控温被PRO-S级品'!$B$2:$B$10=$B187)*('控温被PRO-S级品'!$E$1:$BE$1=AH$1)*('控温被PRO-S级品'!$E$2:$BE$10)),0)+IFERROR(SUMPRODUCT(('冬被-S级品'!$B$2:$B$10=$B187)*('冬被-S级品'!$E$1:$AW$1=AH$1)*('冬被-S级品'!$E$2:$AW$10)),0)+IFERROR(SUMPRODUCT(('白止-S级品'!$A$2:$A$26=$B187)*('白止-S级品'!$D$1:$AV$1=AH$1)*('白止-S级品'!$D$2:$AV$26)),0)+IFERROR(SUMPRODUCT(('乐容-S级品'!$A$4:$A$32=$B187)*('乐容-S级品'!$L$3:$CA$3=AH$1)*('乐容-S级品'!$L$4:$CA$32)),0)</f>
      </c>
      <c r="AI187" s="280">
        <f>IFERROR(SUMPRODUCT(('控温被PRO-S级品'!$B$2:$B$10=$B187)*('控温被PRO-S级品'!$E$1:$BE$1=AI$1)*('控温被PRO-S级品'!$E$2:$BE$10)),0)+IFERROR(SUMPRODUCT(('冬被-S级品'!$B$2:$B$10=$B187)*('冬被-S级品'!$E$1:$AW$1=AI$1)*('冬被-S级品'!$E$2:$AW$10)),0)+IFERROR(SUMPRODUCT(('白止-S级品'!$A$2:$A$26=$B187)*('白止-S级品'!$D$1:$AV$1=AI$1)*('白止-S级品'!$D$2:$AV$26)),0)+IFERROR(SUMPRODUCT(('乐容-S级品'!$A$4:$A$32=$B187)*('乐容-S级品'!$L$3:$CA$3=AI$1)*('乐容-S级品'!$L$4:$CA$32)),0)</f>
      </c>
      <c r="AJ187" s="280">
        <f>IFERROR(SUMPRODUCT(('控温被PRO-S级品'!$B$2:$B$10=$B187)*('控温被PRO-S级品'!$E$1:$BE$1=AJ$1)*('控温被PRO-S级品'!$E$2:$BE$10)),0)+IFERROR(SUMPRODUCT(('冬被-S级品'!$B$2:$B$10=$B187)*('冬被-S级品'!$E$1:$AW$1=AJ$1)*('冬被-S级品'!$E$2:$AW$10)),0)+IFERROR(SUMPRODUCT(('白止-S级品'!$A$2:$A$26=$B187)*('白止-S级品'!$D$1:$AV$1=AJ$1)*('白止-S级品'!$D$2:$AV$26)),0)+IFERROR(SUMPRODUCT(('乐容-S级品'!$A$4:$A$32=$B187)*('乐容-S级品'!$L$3:$CA$3=AJ$1)*('乐容-S级品'!$L$4:$CA$32)),0)</f>
      </c>
      <c r="AK187" s="280">
        <f>IFERROR(SUMPRODUCT(('控温被PRO-S级品'!$B$2:$B$10=$B187)*('控温被PRO-S级品'!$E$1:$BE$1=AK$1)*('控温被PRO-S级品'!$E$2:$BE$10)),0)+IFERROR(SUMPRODUCT(('冬被-S级品'!$B$2:$B$10=$B187)*('冬被-S级品'!$E$1:$AW$1=AK$1)*('冬被-S级品'!$E$2:$AW$10)),0)+IFERROR(SUMPRODUCT(('白止-S级品'!$A$2:$A$26=$B187)*('白止-S级品'!$D$1:$AV$1=AK$1)*('白止-S级品'!$D$2:$AV$26)),0)+IFERROR(SUMPRODUCT(('乐容-S级品'!$A$4:$A$32=$B187)*('乐容-S级品'!$L$3:$CA$3=AK$1)*('乐容-S级品'!$L$4:$CA$32)),0)</f>
      </c>
      <c r="AL187" s="280">
        <f>IFERROR(SUMPRODUCT(('控温被PRO-S级品'!$B$2:$B$10=$B187)*('控温被PRO-S级品'!$E$1:$BE$1=AL$1)*('控温被PRO-S级品'!$E$2:$BE$10)),0)+IFERROR(SUMPRODUCT(('冬被-S级品'!$B$2:$B$10=$B187)*('冬被-S级品'!$E$1:$AW$1=AL$1)*('冬被-S级品'!$E$2:$AW$10)),0)+IFERROR(SUMPRODUCT(('白止-S级品'!$A$2:$A$26=$B187)*('白止-S级品'!$D$1:$AV$1=AL$1)*('白止-S级品'!$D$2:$AV$26)),0)+IFERROR(SUMPRODUCT(('乐容-S级品'!$A$4:$A$32=$B187)*('乐容-S级品'!$L$3:$CA$3=AL$1)*('乐容-S级品'!$L$4:$CA$32)),0)</f>
      </c>
      <c r="AM187" s="280">
        <f>IFERROR(SUMPRODUCT(('控温被PRO-S级品'!$B$2:$B$10=$B187)*('控温被PRO-S级品'!$E$1:$BE$1=AM$1)*('控温被PRO-S级品'!$E$2:$BE$10)),0)+IFERROR(SUMPRODUCT(('冬被-S级品'!$B$2:$B$10=$B187)*('冬被-S级品'!$E$1:$AW$1=AM$1)*('冬被-S级品'!$E$2:$AW$10)),0)+IFERROR(SUMPRODUCT(('白止-S级品'!$A$2:$A$26=$B187)*('白止-S级品'!$D$1:$AV$1=AM$1)*('白止-S级品'!$D$2:$AV$26)),0)+IFERROR(SUMPRODUCT(('乐容-S级品'!$A$4:$A$32=$B187)*('乐容-S级品'!$L$3:$CA$3=AM$1)*('乐容-S级品'!$L$4:$CA$32)),0)</f>
      </c>
      <c r="AN187" s="280">
        <f>IFERROR(SUMPRODUCT(('控温被PRO-S级品'!$B$2:$B$10=$B187)*('控温被PRO-S级品'!$E$1:$BE$1=AN$1)*('控温被PRO-S级品'!$E$2:$BE$10)),0)+IFERROR(SUMPRODUCT(('冬被-S级品'!$B$2:$B$10=$B187)*('冬被-S级品'!$E$1:$AW$1=AN$1)*('冬被-S级品'!$E$2:$AW$10)),0)+IFERROR(SUMPRODUCT(('白止-S级品'!$A$2:$A$26=$B187)*('白止-S级品'!$D$1:$AV$1=AN$1)*('白止-S级品'!$D$2:$AV$26)),0)+IFERROR(SUMPRODUCT(('乐容-S级品'!$A$4:$A$32=$B187)*('乐容-S级品'!$L$3:$CA$3=AN$1)*('乐容-S级品'!$L$4:$CA$32)),0)</f>
      </c>
      <c r="AO187" s="280">
        <f>IFERROR(SUMPRODUCT(('控温被PRO-S级品'!$B$2:$B$10=$B187)*('控温被PRO-S级品'!$E$1:$BE$1=AO$1)*('控温被PRO-S级品'!$E$2:$BE$10)),0)+IFERROR(SUMPRODUCT(('冬被-S级品'!$B$2:$B$10=$B187)*('冬被-S级品'!$E$1:$AW$1=AO$1)*('冬被-S级品'!$E$2:$AW$10)),0)+IFERROR(SUMPRODUCT(('白止-S级品'!$A$2:$A$26=$B187)*('白止-S级品'!$D$1:$AV$1=AO$1)*('白止-S级品'!$D$2:$AV$26)),0)+IFERROR(SUMPRODUCT(('乐容-S级品'!$A$4:$A$32=$B187)*('乐容-S级品'!$L$3:$CA$3=AO$1)*('乐容-S级品'!$L$4:$CA$32)),0)</f>
      </c>
      <c r="AP187" s="280">
        <f>IFERROR(SUMPRODUCT(('控温被PRO-S级品'!$B$2:$B$10=$B187)*('控温被PRO-S级品'!$E$1:$BE$1=AP$1)*('控温被PRO-S级品'!$E$2:$BE$10)),0)+IFERROR(SUMPRODUCT(('冬被-S级品'!$B$2:$B$10=$B187)*('冬被-S级品'!$E$1:$AW$1=AP$1)*('冬被-S级品'!$E$2:$AW$10)),0)+IFERROR(SUMPRODUCT(('白止-S级品'!$A$2:$A$26=$B187)*('白止-S级品'!$D$1:$AV$1=AP$1)*('白止-S级品'!$D$2:$AV$26)),0)+IFERROR(SUMPRODUCT(('乐容-S级品'!$A$4:$A$32=$B187)*('乐容-S级品'!$L$3:$CA$3=AP$1)*('乐容-S级品'!$L$4:$CA$32)),0)</f>
      </c>
      <c r="AQ187" s="280">
        <f>IFERROR(SUMPRODUCT(('控温被PRO-S级品'!$B$2:$B$10=$B187)*('控温被PRO-S级品'!$E$1:$BE$1=AQ$1)*('控温被PRO-S级品'!$E$2:$BE$10)),0)+IFERROR(SUMPRODUCT(('冬被-S级品'!$B$2:$B$10=$B187)*('冬被-S级品'!$E$1:$AW$1=AQ$1)*('冬被-S级品'!$E$2:$AW$10)),0)+IFERROR(SUMPRODUCT(('白止-S级品'!$A$2:$A$26=$B187)*('白止-S级品'!$D$1:$AV$1=AQ$1)*('白止-S级品'!$D$2:$AV$26)),0)+IFERROR(SUMPRODUCT(('乐容-S级品'!$A$4:$A$32=$B187)*('乐容-S级品'!$L$3:$CA$3=AQ$1)*('乐容-S级品'!$L$4:$CA$32)),0)</f>
      </c>
      <c r="AR187" s="280">
        <f>IFERROR(SUMPRODUCT(('控温被PRO-S级品'!$B$2:$B$10=$B187)*('控温被PRO-S级品'!$E$1:$BE$1=AR$1)*('控温被PRO-S级品'!$E$2:$BE$10)),0)+IFERROR(SUMPRODUCT(('冬被-S级品'!$B$2:$B$10=$B187)*('冬被-S级品'!$E$1:$AW$1=AR$1)*('冬被-S级品'!$E$2:$AW$10)),0)+IFERROR(SUMPRODUCT(('白止-S级品'!$A$2:$A$26=$B187)*('白止-S级品'!$D$1:$AV$1=AR$1)*('白止-S级品'!$D$2:$AV$26)),0)+IFERROR(SUMPRODUCT(('乐容-S级品'!$A$4:$A$32=$B187)*('乐容-S级品'!$L$3:$CA$3=AR$1)*('乐容-S级品'!$L$4:$CA$32)),0)</f>
      </c>
      <c r="AS187" s="280">
        <f>IFERROR(SUMPRODUCT(('控温被PRO-S级品'!$B$2:$B$10=$B187)*('控温被PRO-S级品'!$E$1:$BE$1=AS$1)*('控温被PRO-S级品'!$E$2:$BE$10)),0)+IFERROR(SUMPRODUCT(('冬被-S级品'!$B$2:$B$10=$B187)*('冬被-S级品'!$E$1:$AW$1=AS$1)*('冬被-S级品'!$E$2:$AW$10)),0)+IFERROR(SUMPRODUCT(('白止-S级品'!$A$2:$A$26=$B187)*('白止-S级品'!$D$1:$AV$1=AS$1)*('白止-S级品'!$D$2:$AV$26)),0)+IFERROR(SUMPRODUCT(('乐容-S级品'!$A$4:$A$32=$B187)*('乐容-S级品'!$L$3:$CA$3=AS$1)*('乐容-S级品'!$L$4:$CA$32)),0)</f>
      </c>
      <c r="AT187" s="280">
        <f>IFERROR(SUMPRODUCT(('控温被PRO-S级品'!$B$2:$B$10=$B187)*('控温被PRO-S级品'!$E$1:$BE$1=AT$1)*('控温被PRO-S级品'!$E$2:$BE$10)),0)+IFERROR(SUMPRODUCT(('冬被-S级品'!$B$2:$B$10=$B187)*('冬被-S级品'!$E$1:$AW$1=AT$1)*('冬被-S级品'!$E$2:$AW$10)),0)+IFERROR(SUMPRODUCT(('白止-S级品'!$A$2:$A$26=$B187)*('白止-S级品'!$D$1:$AV$1=AT$1)*('白止-S级品'!$D$2:$AV$26)),0)+IFERROR(SUMPRODUCT(('乐容-S级品'!$A$4:$A$32=$B187)*('乐容-S级品'!$L$3:$CA$3=AT$1)*('乐容-S级品'!$L$4:$CA$32)),0)</f>
      </c>
      <c r="AU187" s="280">
        <f>IFERROR(SUMPRODUCT(('控温被PRO-S级品'!$B$2:$B$10=$B187)*('控温被PRO-S级品'!$E$1:$BE$1=AU$1)*('控温被PRO-S级品'!$E$2:$BE$10)),0)+IFERROR(SUMPRODUCT(('冬被-S级品'!$B$2:$B$10=$B187)*('冬被-S级品'!$E$1:$AW$1=AU$1)*('冬被-S级品'!$E$2:$AW$10)),0)+IFERROR(SUMPRODUCT(('白止-S级品'!$A$2:$A$26=$B187)*('白止-S级品'!$D$1:$AV$1=AU$1)*('白止-S级品'!$D$2:$AV$26)),0)+IFERROR(SUMPRODUCT(('乐容-S级品'!$A$4:$A$32=$B187)*('乐容-S级品'!$L$3:$CA$3=AU$1)*('乐容-S级品'!$L$4:$CA$32)),0)</f>
      </c>
      <c r="AV187" s="280">
        <f>IFERROR(SUMPRODUCT(('控温被PRO-S级品'!$B$2:$B$10=$B187)*('控温被PRO-S级品'!$E$1:$BE$1=AV$1)*('控温被PRO-S级品'!$E$2:$BE$10)),0)+IFERROR(SUMPRODUCT(('冬被-S级品'!$B$2:$B$10=$B187)*('冬被-S级品'!$E$1:$AW$1=AV$1)*('冬被-S级品'!$E$2:$AW$10)),0)+IFERROR(SUMPRODUCT(('白止-S级品'!$A$2:$A$26=$B187)*('白止-S级品'!$D$1:$AV$1=AV$1)*('白止-S级品'!$D$2:$AV$26)),0)+IFERROR(SUMPRODUCT(('乐容-S级品'!$A$4:$A$32=$B187)*('乐容-S级品'!$L$3:$CA$3=AV$1)*('乐容-S级品'!$L$4:$CA$32)),0)</f>
      </c>
      <c r="AW187" s="280">
        <f>IFERROR(SUMPRODUCT(('控温被PRO-S级品'!$B$2:$B$10=$B187)*('控温被PRO-S级品'!$E$1:$BE$1=AW$1)*('控温被PRO-S级品'!$E$2:$BE$10)),0)+IFERROR(SUMPRODUCT(('冬被-S级品'!$B$2:$B$10=$B187)*('冬被-S级品'!$E$1:$AW$1=AW$1)*('冬被-S级品'!$E$2:$AW$10)),0)+IFERROR(SUMPRODUCT(('白止-S级品'!$A$2:$A$26=$B187)*('白止-S级品'!$D$1:$AV$1=AW$1)*('白止-S级品'!$D$2:$AV$26)),0)+IFERROR(SUMPRODUCT(('乐容-S级品'!$A$4:$A$32=$B187)*('乐容-S级品'!$L$3:$CA$3=AW$1)*('乐容-S级品'!$L$4:$CA$32)),0)</f>
      </c>
      <c r="AX187" s="280">
        <f>IFERROR(SUMPRODUCT(('控温被PRO-S级品'!$B$2:$B$10=$B187)*('控温被PRO-S级品'!$E$1:$BE$1=AX$1)*('控温被PRO-S级品'!$E$2:$BE$10)),0)+IFERROR(SUMPRODUCT(('冬被-S级品'!$B$2:$B$10=$B187)*('冬被-S级品'!$E$1:$AW$1=AX$1)*('冬被-S级品'!$E$2:$AW$10)),0)+IFERROR(SUMPRODUCT(('白止-S级品'!$A$2:$A$26=$B187)*('白止-S级品'!$D$1:$AV$1=AX$1)*('白止-S级品'!$D$2:$AV$26)),0)+IFERROR(SUMPRODUCT(('乐容-S级品'!$A$4:$A$32=$B187)*('乐容-S级品'!$L$3:$CA$3=AX$1)*('乐容-S级品'!$L$4:$CA$32)),0)</f>
      </c>
      <c r="AY187" s="280">
        <f>IFERROR(SUMPRODUCT(('控温被PRO-S级品'!$B$2:$B$10=$B187)*('控温被PRO-S级品'!$E$1:$BE$1=AY$1)*('控温被PRO-S级品'!$E$2:$BE$10)),0)+IFERROR(SUMPRODUCT(('冬被-S级品'!$B$2:$B$10=$B187)*('冬被-S级品'!$E$1:$AW$1=AY$1)*('冬被-S级品'!$E$2:$AW$10)),0)+IFERROR(SUMPRODUCT(('白止-S级品'!$A$2:$A$26=$B187)*('白止-S级品'!$D$1:$AV$1=AY$1)*('白止-S级品'!$D$2:$AV$26)),0)+IFERROR(SUMPRODUCT(('乐容-S级品'!$A$4:$A$32=$B187)*('乐容-S级品'!$L$3:$CA$3=AY$1)*('乐容-S级品'!$L$4:$CA$32)),0)</f>
      </c>
      <c r="AZ187" s="280">
        <f>IFERROR(SUMPRODUCT(('控温被PRO-S级品'!$B$2:$B$10=$B187)*('控温被PRO-S级品'!$E$1:$BE$1=AZ$1)*('控温被PRO-S级品'!$E$2:$BE$10)),0)+IFERROR(SUMPRODUCT(('冬被-S级品'!$B$2:$B$10=$B187)*('冬被-S级品'!$E$1:$AW$1=AZ$1)*('冬被-S级品'!$E$2:$AW$10)),0)+IFERROR(SUMPRODUCT(('白止-S级品'!$A$2:$A$26=$B187)*('白止-S级品'!$D$1:$AV$1=AZ$1)*('白止-S级品'!$D$2:$AV$26)),0)+IFERROR(SUMPRODUCT(('乐容-S级品'!$A$4:$A$32=$B187)*('乐容-S级品'!$L$3:$CA$3=AZ$1)*('乐容-S级品'!$L$4:$CA$32)),0)</f>
      </c>
      <c r="BA187" s="280">
        <f>IFERROR(SUMPRODUCT(('控温被PRO-S级品'!$B$2:$B$10=$B187)*('控温被PRO-S级品'!$E$1:$BE$1=BA$1)*('控温被PRO-S级品'!$E$2:$BE$10)),0)+IFERROR(SUMPRODUCT(('冬被-S级品'!$B$2:$B$10=$B187)*('冬被-S级品'!$E$1:$AW$1=BA$1)*('冬被-S级品'!$E$2:$AW$10)),0)+IFERROR(SUMPRODUCT(('白止-S级品'!$A$2:$A$26=$B187)*('白止-S级品'!$D$1:$AV$1=BA$1)*('白止-S级品'!$D$2:$AV$26)),0)+IFERROR(SUMPRODUCT(('乐容-S级品'!$A$4:$A$32=$B187)*('乐容-S级品'!$L$3:$CA$3=BA$1)*('乐容-S级品'!$L$4:$CA$32)),0)</f>
      </c>
      <c r="BB187" s="280">
        <f>IFERROR(SUMPRODUCT(('控温被PRO-S级品'!$B$2:$B$10=$B187)*('控温被PRO-S级品'!$E$1:$BE$1=BB$1)*('控温被PRO-S级品'!$E$2:$BE$10)),0)+IFERROR(SUMPRODUCT(('冬被-S级品'!$B$2:$B$10=$B187)*('冬被-S级品'!$E$1:$AW$1=BB$1)*('冬被-S级品'!$E$2:$AW$10)),0)+IFERROR(SUMPRODUCT(('白止-S级品'!$A$2:$A$26=$B187)*('白止-S级品'!$D$1:$AV$1=BB$1)*('白止-S级品'!$D$2:$AV$26)),0)+IFERROR(SUMPRODUCT(('乐容-S级品'!$A$4:$A$32=$B187)*('乐容-S级品'!$L$3:$CA$3=BB$1)*('乐容-S级品'!$L$4:$CA$32)),0)</f>
      </c>
      <c r="BC187" s="280">
        <f>IFERROR(SUMPRODUCT(('控温被PRO-S级品'!$B$2:$B$10=$B187)*('控温被PRO-S级品'!$E$1:$BE$1=BC$1)*('控温被PRO-S级品'!$E$2:$BE$10)),0)+IFERROR(SUMPRODUCT(('冬被-S级品'!$B$2:$B$10=$B187)*('冬被-S级品'!$E$1:$AW$1=BC$1)*('冬被-S级品'!$E$2:$AW$10)),0)+IFERROR(SUMPRODUCT(('白止-S级品'!$A$2:$A$26=$B187)*('白止-S级品'!$D$1:$AV$1=BC$1)*('白止-S级品'!$D$2:$AV$26)),0)+IFERROR(SUMPRODUCT(('乐容-S级品'!$A$4:$A$32=$B187)*('乐容-S级品'!$L$3:$CA$3=BC$1)*('乐容-S级品'!$L$4:$CA$32)),0)</f>
      </c>
      <c r="BD187" s="280">
        <f>IFERROR(SUMPRODUCT(('控温被PRO-S级品'!$B$2:$B$10=$B187)*('控温被PRO-S级品'!$E$1:$BE$1=BD$1)*('控温被PRO-S级品'!$E$2:$BE$10)),0)+IFERROR(SUMPRODUCT(('冬被-S级品'!$B$2:$B$10=$B187)*('冬被-S级品'!$E$1:$AW$1=BD$1)*('冬被-S级品'!$E$2:$AW$10)),0)+IFERROR(SUMPRODUCT(('白止-S级品'!$A$2:$A$26=$B187)*('白止-S级品'!$D$1:$AV$1=BD$1)*('白止-S级品'!$D$2:$AV$26)),0)+IFERROR(SUMPRODUCT(('乐容-S级品'!$A$4:$A$32=$B187)*('乐容-S级品'!$L$3:$CA$3=BD$1)*('乐容-S级品'!$L$4:$CA$32)),0)</f>
      </c>
      <c r="BE187" s="280">
        <f>IFERROR(SUMPRODUCT(('控温被PRO-S级品'!$B$2:$B$10=$B187)*('控温被PRO-S级品'!$E$1:$BE$1=BE$1)*('控温被PRO-S级品'!$E$2:$BE$10)),0)+IFERROR(SUMPRODUCT(('冬被-S级品'!$B$2:$B$10=$B187)*('冬被-S级品'!$E$1:$AW$1=BE$1)*('冬被-S级品'!$E$2:$AW$10)),0)+IFERROR(SUMPRODUCT(('白止-S级品'!$A$2:$A$26=$B187)*('白止-S级品'!$D$1:$AV$1=BE$1)*('白止-S级品'!$D$2:$AV$26)),0)+IFERROR(SUMPRODUCT(('乐容-S级品'!$A$4:$A$32=$B187)*('乐容-S级品'!$L$3:$CA$3=BE$1)*('乐容-S级品'!$L$4:$CA$32)),0)</f>
      </c>
      <c r="BF187" s="280">
        <f>IFERROR(SUMPRODUCT(('控温被PRO-S级品'!$B$2:$B$10=$B187)*('控温被PRO-S级品'!$E$1:$BE$1=BF$1)*('控温被PRO-S级品'!$E$2:$BE$10)),0)+IFERROR(SUMPRODUCT(('冬被-S级品'!$B$2:$B$10=$B187)*('冬被-S级品'!$E$1:$AW$1=BF$1)*('冬被-S级品'!$E$2:$AW$10)),0)+IFERROR(SUMPRODUCT(('白止-S级品'!$A$2:$A$26=$B187)*('白止-S级品'!$D$1:$AV$1=BF$1)*('白止-S级品'!$D$2:$AV$26)),0)+IFERROR(SUMPRODUCT(('乐容-S级品'!$A$4:$A$32=$B187)*('乐容-S级品'!$L$3:$CA$3=BF$1)*('乐容-S级品'!$L$4:$CA$32)),0)</f>
      </c>
      <c r="BG187" s="280">
        <f>IFERROR(SUMPRODUCT(('控温被PRO-S级品'!$B$2:$B$10=$B187)*('控温被PRO-S级品'!$E$1:$BE$1=BG$1)*('控温被PRO-S级品'!$E$2:$BE$10)),0)+IFERROR(SUMPRODUCT(('冬被-S级品'!$B$2:$B$10=$B187)*('冬被-S级品'!$E$1:$AW$1=BG$1)*('冬被-S级品'!$E$2:$AW$10)),0)+IFERROR(SUMPRODUCT(('白止-S级品'!$A$2:$A$26=$B187)*('白止-S级品'!$D$1:$AV$1=BG$1)*('白止-S级品'!$D$2:$AV$26)),0)+IFERROR(SUMPRODUCT(('乐容-S级品'!$A$4:$A$32=$B187)*('乐容-S级品'!$L$3:$CA$3=BG$1)*('乐容-S级品'!$L$4:$CA$32)),0)</f>
      </c>
      <c r="BH187" s="280">
        <f>IFERROR(SUMPRODUCT(('控温被PRO-S级品'!$B$2:$B$10=$B187)*('控温被PRO-S级品'!$E$1:$BE$1=BH$1)*('控温被PRO-S级品'!$E$2:$BE$10)),0)+IFERROR(SUMPRODUCT(('冬被-S级品'!$B$2:$B$10=$B187)*('冬被-S级品'!$E$1:$AW$1=BH$1)*('冬被-S级品'!$E$2:$AW$10)),0)+IFERROR(SUMPRODUCT(('白止-S级品'!$A$2:$A$26=$B187)*('白止-S级品'!$D$1:$AV$1=BH$1)*('白止-S级品'!$D$2:$AV$26)),0)+IFERROR(SUMPRODUCT(('乐容-S级品'!$A$4:$A$32=$B187)*('乐容-S级品'!$L$3:$CA$3=BH$1)*('乐容-S级品'!$L$4:$CA$32)),0)</f>
      </c>
      <c r="BI187" s="280">
        <f>IFERROR(SUMPRODUCT(('控温被PRO-S级品'!$B$2:$B$10=$B187)*('控温被PRO-S级品'!$E$1:$BE$1=BI$1)*('控温被PRO-S级品'!$E$2:$BE$10)),0)+IFERROR(SUMPRODUCT(('冬被-S级品'!$B$2:$B$10=$B187)*('冬被-S级品'!$E$1:$AW$1=BI$1)*('冬被-S级品'!$E$2:$AW$10)),0)+IFERROR(SUMPRODUCT(('白止-S级品'!$A$2:$A$26=$B187)*('白止-S级品'!$D$1:$AV$1=BI$1)*('白止-S级品'!$D$2:$AV$26)),0)+IFERROR(SUMPRODUCT(('乐容-S级品'!$A$4:$A$32=$B187)*('乐容-S级品'!$L$3:$CA$3=BI$1)*('乐容-S级品'!$L$4:$CA$32)),0)</f>
      </c>
      <c r="BJ187" s="280">
        <f>IFERROR(SUMPRODUCT(('控温被PRO-S级品'!$B$2:$B$10=$B187)*('控温被PRO-S级品'!$E$1:$BE$1=BJ$1)*('控温被PRO-S级品'!$E$2:$BE$10)),0)+IFERROR(SUMPRODUCT(('冬被-S级品'!$B$2:$B$10=$B187)*('冬被-S级品'!$E$1:$AW$1=BJ$1)*('冬被-S级品'!$E$2:$AW$10)),0)+IFERROR(SUMPRODUCT(('白止-S级品'!$A$2:$A$26=$B187)*('白止-S级品'!$D$1:$AV$1=BJ$1)*('白止-S级品'!$D$2:$AV$26)),0)+IFERROR(SUMPRODUCT(('乐容-S级品'!$A$4:$A$32=$B187)*('乐容-S级品'!$L$3:$CA$3=BJ$1)*('乐容-S级品'!$L$4:$CA$32)),0)</f>
      </c>
      <c r="BK187" s="280">
        <f>IFERROR(SUMPRODUCT(('控温被PRO-S级品'!$B$2:$B$10=$B187)*('控温被PRO-S级品'!$E$1:$BE$1=BK$1)*('控温被PRO-S级品'!$E$2:$BE$10)),0)+IFERROR(SUMPRODUCT(('冬被-S级品'!$B$2:$B$10=$B187)*('冬被-S级品'!$E$1:$AW$1=BK$1)*('冬被-S级品'!$E$2:$AW$10)),0)+IFERROR(SUMPRODUCT(('白止-S级品'!$A$2:$A$26=$B187)*('白止-S级品'!$D$1:$AV$1=BK$1)*('白止-S级品'!$D$2:$AV$26)),0)+IFERROR(SUMPRODUCT(('乐容-S级品'!$A$4:$A$32=$B187)*('乐容-S级品'!$L$3:$CA$3=BK$1)*('乐容-S级品'!$L$4:$CA$32)),0)</f>
      </c>
      <c r="BL187" s="280">
        <f>IFERROR(SUMPRODUCT(('控温被PRO-S级品'!$B$2:$B$10=$B187)*('控温被PRO-S级品'!$E$1:$BE$1=BL$1)*('控温被PRO-S级品'!$E$2:$BE$10)),0)+IFERROR(SUMPRODUCT(('冬被-S级品'!$B$2:$B$10=$B187)*('冬被-S级品'!$E$1:$AW$1=BL$1)*('冬被-S级品'!$E$2:$AW$10)),0)+IFERROR(SUMPRODUCT(('白止-S级品'!$A$2:$A$26=$B187)*('白止-S级品'!$D$1:$AV$1=BL$1)*('白止-S级品'!$D$2:$AV$26)),0)+IFERROR(SUMPRODUCT(('乐容-S级品'!$A$4:$A$32=$B187)*('乐容-S级品'!$L$3:$CA$3=BL$1)*('乐容-S级品'!$L$4:$CA$32)),0)</f>
      </c>
      <c r="BM187" s="280">
        <f>IFERROR(SUMPRODUCT(('控温被PRO-S级品'!$B$2:$B$10=$B187)*('控温被PRO-S级品'!$E$1:$BE$1=BM$1)*('控温被PRO-S级品'!$E$2:$BE$10)),0)+IFERROR(SUMPRODUCT(('冬被-S级品'!$B$2:$B$10=$B187)*('冬被-S级品'!$E$1:$AW$1=BM$1)*('冬被-S级品'!$E$2:$AW$10)),0)+IFERROR(SUMPRODUCT(('白止-S级品'!$A$2:$A$26=$B187)*('白止-S级品'!$D$1:$AV$1=BM$1)*('白止-S级品'!$D$2:$AV$26)),0)+IFERROR(SUMPRODUCT(('乐容-S级品'!$A$4:$A$32=$B187)*('乐容-S级品'!$L$3:$CA$3=BM$1)*('乐容-S级品'!$L$4:$CA$32)),0)</f>
      </c>
      <c r="BN187" s="280">
        <f>IFERROR(SUMPRODUCT(('控温被PRO-S级品'!$B$2:$B$10=$B187)*('控温被PRO-S级品'!$E$1:$BE$1=BN$1)*('控温被PRO-S级品'!$E$2:$BE$10)),0)+IFERROR(SUMPRODUCT(('冬被-S级品'!$B$2:$B$10=$B187)*('冬被-S级品'!$E$1:$AW$1=BN$1)*('冬被-S级品'!$E$2:$AW$10)),0)+IFERROR(SUMPRODUCT(('白止-S级品'!$A$2:$A$26=$B187)*('白止-S级品'!$D$1:$AV$1=BN$1)*('白止-S级品'!$D$2:$AV$26)),0)+IFERROR(SUMPRODUCT(('乐容-S级品'!$A$4:$A$32=$B187)*('乐容-S级品'!$L$3:$CA$3=BN$1)*('乐容-S级品'!$L$4:$CA$32)),0)</f>
      </c>
      <c r="BO187" s="280">
        <f>IFERROR(SUMPRODUCT(('控温被PRO-S级品'!$B$2:$B$10=$B187)*('控温被PRO-S级品'!$E$1:$BE$1=BO$1)*('控温被PRO-S级品'!$E$2:$BE$10)),0)+IFERROR(SUMPRODUCT(('冬被-S级品'!$B$2:$B$10=$B187)*('冬被-S级品'!$E$1:$AW$1=BO$1)*('冬被-S级品'!$E$2:$AW$10)),0)+IFERROR(SUMPRODUCT(('白止-S级品'!$A$2:$A$26=$B187)*('白止-S级品'!$D$1:$AV$1=BO$1)*('白止-S级品'!$D$2:$AV$26)),0)+IFERROR(SUMPRODUCT(('乐容-S级品'!$A$4:$A$32=$B187)*('乐容-S级品'!$L$3:$CA$3=BO$1)*('乐容-S级品'!$L$4:$CA$32)),0)</f>
      </c>
      <c r="BP187" s="280">
        <f>IFERROR(SUMPRODUCT(('控温被PRO-S级品'!$B$2:$B$10=$B187)*('控温被PRO-S级品'!$E$1:$BE$1=BP$1)*('控温被PRO-S级品'!$E$2:$BE$10)),0)+IFERROR(SUMPRODUCT(('冬被-S级品'!$B$2:$B$10=$B187)*('冬被-S级品'!$E$1:$AW$1=BP$1)*('冬被-S级品'!$E$2:$AW$10)),0)+IFERROR(SUMPRODUCT(('白止-S级品'!$A$2:$A$26=$B187)*('白止-S级品'!$D$1:$AV$1=BP$1)*('白止-S级品'!$D$2:$AV$26)),0)+IFERROR(SUMPRODUCT(('乐容-S级品'!$A$4:$A$32=$B187)*('乐容-S级品'!$L$3:$CA$3=BP$1)*('乐容-S级品'!$L$4:$CA$32)),0)</f>
      </c>
      <c r="BQ187" s="280">
        <f>IFERROR(SUMPRODUCT(('控温被PRO-S级品'!$B$2:$B$10=$B187)*('控温被PRO-S级品'!$E$1:$BE$1=BQ$1)*('控温被PRO-S级品'!$E$2:$BE$10)),0)+IFERROR(SUMPRODUCT(('冬被-S级品'!$B$2:$B$10=$B187)*('冬被-S级品'!$E$1:$AW$1=BQ$1)*('冬被-S级品'!$E$2:$AW$10)),0)+IFERROR(SUMPRODUCT(('白止-S级品'!$A$2:$A$26=$B187)*('白止-S级品'!$D$1:$AV$1=BQ$1)*('白止-S级品'!$D$2:$AV$26)),0)+IFERROR(SUMPRODUCT(('乐容-S级品'!$A$4:$A$32=$B187)*('乐容-S级品'!$L$3:$CA$3=BQ$1)*('乐容-S级品'!$L$4:$CA$32)),0)</f>
      </c>
      <c r="BR187" s="280">
        <f>IFERROR(SUMPRODUCT(('控温被PRO-S级品'!$B$2:$B$10=$B187)*('控温被PRO-S级品'!$E$1:$BE$1=BR$1)*('控温被PRO-S级品'!$E$2:$BE$10)),0)+IFERROR(SUMPRODUCT(('冬被-S级品'!$B$2:$B$10=$B187)*('冬被-S级品'!$E$1:$AW$1=BR$1)*('冬被-S级品'!$E$2:$AW$10)),0)+IFERROR(SUMPRODUCT(('白止-S级品'!$A$2:$A$26=$B187)*('白止-S级品'!$D$1:$AV$1=BR$1)*('白止-S级品'!$D$2:$AV$26)),0)+IFERROR(SUMPRODUCT(('乐容-S级品'!$A$4:$A$32=$B187)*('乐容-S级品'!$L$3:$CA$3=BR$1)*('乐容-S级品'!$L$4:$CA$32)),0)</f>
      </c>
      <c r="BS187" s="280">
        <f>IFERROR(SUMPRODUCT(('控温被PRO-S级品'!$B$2:$B$10=$B187)*('控温被PRO-S级品'!$E$1:$BE$1=BS$1)*('控温被PRO-S级品'!$E$2:$BE$10)),0)+IFERROR(SUMPRODUCT(('冬被-S级品'!$B$2:$B$10=$B187)*('冬被-S级品'!$E$1:$AW$1=BS$1)*('冬被-S级品'!$E$2:$AW$10)),0)+IFERROR(SUMPRODUCT(('白止-S级品'!$A$2:$A$26=$B187)*('白止-S级品'!$D$1:$AV$1=BS$1)*('白止-S级品'!$D$2:$AV$26)),0)+IFERROR(SUMPRODUCT(('乐容-S级品'!$A$4:$A$32=$B187)*('乐容-S级品'!$L$3:$CA$3=BS$1)*('乐容-S级品'!$L$4:$CA$32)),0)</f>
      </c>
      <c r="BT187" s="280">
        <f>IFERROR(SUMPRODUCT(('控温被PRO-S级品'!$B$2:$B$10=$B187)*('控温被PRO-S级品'!$E$1:$BE$1=BT$1)*('控温被PRO-S级品'!$E$2:$BE$10)),0)+IFERROR(SUMPRODUCT(('冬被-S级品'!$B$2:$B$10=$B187)*('冬被-S级品'!$E$1:$AW$1=BT$1)*('冬被-S级品'!$E$2:$AW$10)),0)+IFERROR(SUMPRODUCT(('白止-S级品'!$A$2:$A$26=$B187)*('白止-S级品'!$D$1:$AV$1=BT$1)*('白止-S级品'!$D$2:$AV$26)),0)+IFERROR(SUMPRODUCT(('乐容-S级品'!$A$4:$A$32=$B187)*('乐容-S级品'!$L$3:$CA$3=BT$1)*('乐容-S级品'!$L$4:$CA$32)),0)</f>
      </c>
      <c r="BU187" s="280">
        <f>IFERROR(SUMPRODUCT(('控温被PRO-S级品'!$B$2:$B$10=$B187)*('控温被PRO-S级品'!$E$1:$BE$1=BU$1)*('控温被PRO-S级品'!$E$2:$BE$10)),0)+IFERROR(SUMPRODUCT(('冬被-S级品'!$B$2:$B$10=$B187)*('冬被-S级品'!$E$1:$AW$1=BU$1)*('冬被-S级品'!$E$2:$AW$10)),0)+IFERROR(SUMPRODUCT(('白止-S级品'!$A$2:$A$26=$B187)*('白止-S级品'!$D$1:$AV$1=BU$1)*('白止-S级品'!$D$2:$AV$26)),0)+IFERROR(SUMPRODUCT(('乐容-S级品'!$A$4:$A$32=$B187)*('乐容-S级品'!$L$3:$CA$3=BU$1)*('乐容-S级品'!$L$4:$CA$32)),0)</f>
      </c>
      <c r="BV187" s="280">
        <f>IFERROR(SUMPRODUCT(('控温被PRO-S级品'!$B$2:$B$10=$B187)*('控温被PRO-S级品'!$E$1:$BE$1=BV$1)*('控温被PRO-S级品'!$E$2:$BE$10)),0)+IFERROR(SUMPRODUCT(('冬被-S级品'!$B$2:$B$10=$B187)*('冬被-S级品'!$E$1:$AW$1=BV$1)*('冬被-S级品'!$E$2:$AW$10)),0)+IFERROR(SUMPRODUCT(('白止-S级品'!$A$2:$A$26=$B187)*('白止-S级品'!$D$1:$AV$1=BV$1)*('白止-S级品'!$D$2:$AV$26)),0)+IFERROR(SUMPRODUCT(('乐容-S级品'!$A$4:$A$32=$B187)*('乐容-S级品'!$L$3:$CA$3=BV$1)*('乐容-S级品'!$L$4:$CA$32)),0)</f>
      </c>
      <c r="BW187" s="280">
        <f>IFERROR(SUMPRODUCT(('控温被PRO-S级品'!$B$2:$B$10=$B187)*('控温被PRO-S级品'!$E$1:$BE$1=BW$1)*('控温被PRO-S级品'!$E$2:$BE$10)),0)+IFERROR(SUMPRODUCT(('冬被-S级品'!$B$2:$B$10=$B187)*('冬被-S级品'!$E$1:$AW$1=BW$1)*('冬被-S级品'!$E$2:$AW$10)),0)+IFERROR(SUMPRODUCT(('白止-S级品'!$A$2:$A$26=$B187)*('白止-S级品'!$D$1:$AV$1=BW$1)*('白止-S级品'!$D$2:$AV$26)),0)+IFERROR(SUMPRODUCT(('乐容-S级品'!$A$4:$A$32=$B187)*('乐容-S级品'!$L$3:$CA$3=BW$1)*('乐容-S级品'!$L$4:$CA$32)),0)</f>
      </c>
      <c r="BX187" s="280">
        <f>IFERROR(SUMPRODUCT(('控温被PRO-S级品'!$B$2:$B$10=$B187)*('控温被PRO-S级品'!$E$1:$BE$1=BX$1)*('控温被PRO-S级品'!$E$2:$BE$10)),0)+IFERROR(SUMPRODUCT(('冬被-S级品'!$B$2:$B$10=$B187)*('冬被-S级品'!$E$1:$AW$1=BX$1)*('冬被-S级品'!$E$2:$AW$10)),0)+IFERROR(SUMPRODUCT(('白止-S级品'!$A$2:$A$26=$B187)*('白止-S级品'!$D$1:$AV$1=BX$1)*('白止-S级品'!$D$2:$AV$26)),0)+IFERROR(SUMPRODUCT(('乐容-S级品'!$A$4:$A$32=$B187)*('乐容-S级品'!$L$3:$CA$3=BX$1)*('乐容-S级品'!$L$4:$CA$32)),0)</f>
      </c>
      <c r="BY187" s="280">
        <f>IFERROR(SUMPRODUCT(('控温被PRO-S级品'!$B$2:$B$10=$B187)*('控温被PRO-S级品'!$E$1:$BE$1=BY$1)*('控温被PRO-S级品'!$E$2:$BE$10)),0)+IFERROR(SUMPRODUCT(('冬被-S级品'!$B$2:$B$10=$B187)*('冬被-S级品'!$E$1:$AW$1=BY$1)*('冬被-S级品'!$E$2:$AW$10)),0)+IFERROR(SUMPRODUCT(('白止-S级品'!$A$2:$A$26=$B187)*('白止-S级品'!$D$1:$AV$1=BY$1)*('白止-S级品'!$D$2:$AV$26)),0)+IFERROR(SUMPRODUCT(('乐容-S级品'!$A$4:$A$32=$B187)*('乐容-S级品'!$L$3:$CA$3=BY$1)*('乐容-S级品'!$L$4:$CA$32)),0)</f>
      </c>
      <c r="BZ187" s="280">
        <f>IFERROR(SUMPRODUCT(('控温被PRO-S级品'!$B$2:$B$10=$B187)*('控温被PRO-S级品'!$E$1:$BE$1=BZ$1)*('控温被PRO-S级品'!$E$2:$BE$10)),0)+IFERROR(SUMPRODUCT(('冬被-S级品'!$B$2:$B$10=$B187)*('冬被-S级品'!$E$1:$AW$1=BZ$1)*('冬被-S级品'!$E$2:$AW$10)),0)+IFERROR(SUMPRODUCT(('白止-S级品'!$A$2:$A$26=$B187)*('白止-S级品'!$D$1:$AV$1=BZ$1)*('白止-S级品'!$D$2:$AV$26)),0)+IFERROR(SUMPRODUCT(('乐容-S级品'!$A$4:$A$32=$B187)*('乐容-S级品'!$L$3:$CA$3=BZ$1)*('乐容-S级品'!$L$4:$CA$32)),0)</f>
      </c>
      <c r="CA187" s="280">
        <f>IFERROR(SUMPRODUCT(('控温被PRO-S级品'!$B$2:$B$10=$B187)*('控温被PRO-S级品'!$E$1:$BE$1=CA$1)*('控温被PRO-S级品'!$E$2:$BE$10)),0)+IFERROR(SUMPRODUCT(('冬被-S级品'!$B$2:$B$10=$B187)*('冬被-S级品'!$E$1:$AW$1=CA$1)*('冬被-S级品'!$E$2:$AW$10)),0)+IFERROR(SUMPRODUCT(('白止-S级品'!$A$2:$A$26=$B187)*('白止-S级品'!$D$1:$AV$1=CA$1)*('白止-S级品'!$D$2:$AV$26)),0)+IFERROR(SUMPRODUCT(('乐容-S级品'!$A$4:$A$32=$B187)*('乐容-S级品'!$L$3:$CA$3=CA$1)*('乐容-S级品'!$L$4:$CA$32)),0)</f>
      </c>
      <c r="CB187" s="280">
        <f>IFERROR(SUMPRODUCT(('控温被PRO-S级品'!$B$2:$B$10=$B187)*('控温被PRO-S级品'!$E$1:$BE$1=CB$1)*('控温被PRO-S级品'!$E$2:$BE$10)),0)+IFERROR(SUMPRODUCT(('冬被-S级品'!$B$2:$B$10=$B187)*('冬被-S级品'!$E$1:$AW$1=CB$1)*('冬被-S级品'!$E$2:$AW$10)),0)+IFERROR(SUMPRODUCT(('白止-S级品'!$A$2:$A$26=$B187)*('白止-S级品'!$D$1:$AV$1=CB$1)*('白止-S级品'!$D$2:$AV$26)),0)+IFERROR(SUMPRODUCT(('乐容-S级品'!$A$4:$A$32=$B187)*('乐容-S级品'!$L$3:$CA$3=CB$1)*('乐容-S级品'!$L$4:$CA$32)),0)</f>
      </c>
      <c r="CC187" s="280">
        <f>IFERROR(SUMPRODUCT(('控温被PRO-S级品'!$B$2:$B$10=$B187)*('控温被PRO-S级品'!$E$1:$BE$1=CC$1)*('控温被PRO-S级品'!$E$2:$BE$10)),0)+IFERROR(SUMPRODUCT(('冬被-S级品'!$B$2:$B$10=$B187)*('冬被-S级品'!$E$1:$AW$1=CC$1)*('冬被-S级品'!$E$2:$AW$10)),0)+IFERROR(SUMPRODUCT(('白止-S级品'!$A$2:$A$26=$B187)*('白止-S级品'!$D$1:$AV$1=CC$1)*('白止-S级品'!$D$2:$AV$26)),0)+IFERROR(SUMPRODUCT(('乐容-S级品'!$A$4:$A$32=$B187)*('乐容-S级品'!$L$3:$CA$3=CC$1)*('乐容-S级品'!$L$4:$CA$32)),0)</f>
      </c>
      <c r="CD187" s="280">
        <f>IFERROR(SUMPRODUCT(('控温被PRO-S级品'!$B$2:$B$10=$B187)*('控温被PRO-S级品'!$E$1:$BE$1=CD$1)*('控温被PRO-S级品'!$E$2:$BE$10)),0)+IFERROR(SUMPRODUCT(('冬被-S级品'!$B$2:$B$10=$B187)*('冬被-S级品'!$E$1:$AW$1=CD$1)*('冬被-S级品'!$E$2:$AW$10)),0)+IFERROR(SUMPRODUCT(('白止-S级品'!$A$2:$A$26=$B187)*('白止-S级品'!$D$1:$AV$1=CD$1)*('白止-S级品'!$D$2:$AV$26)),0)+IFERROR(SUMPRODUCT(('乐容-S级品'!$A$4:$A$32=$B187)*('乐容-S级品'!$L$3:$CA$3=CD$1)*('乐容-S级品'!$L$4:$CA$32)),0)</f>
      </c>
      <c r="CE187" s="280">
        <f>IFERROR(SUMPRODUCT(('控温被PRO-S级品'!$B$2:$B$10=$B187)*('控温被PRO-S级品'!$E$1:$BE$1=CE$1)*('控温被PRO-S级品'!$E$2:$BE$10)),0)+IFERROR(SUMPRODUCT(('冬被-S级品'!$B$2:$B$10=$B187)*('冬被-S级品'!$E$1:$AW$1=CE$1)*('冬被-S级品'!$E$2:$AW$10)),0)+IFERROR(SUMPRODUCT(('白止-S级品'!$A$2:$A$26=$B187)*('白止-S级品'!$D$1:$AV$1=CE$1)*('白止-S级品'!$D$2:$AV$26)),0)+IFERROR(SUMPRODUCT(('乐容-S级品'!$A$4:$A$32=$B187)*('乐容-S级品'!$L$3:$CA$3=CE$1)*('乐容-S级品'!$L$4:$CA$32)),0)</f>
      </c>
      <c r="CF187" s="280">
        <f>IFERROR(SUMPRODUCT(('控温被PRO-S级品'!$B$2:$B$10=$B187)*('控温被PRO-S级品'!$E$1:$BE$1=CF$1)*('控温被PRO-S级品'!$E$2:$BE$10)),0)+IFERROR(SUMPRODUCT(('冬被-S级品'!$B$2:$B$10=$B187)*('冬被-S级品'!$E$1:$AW$1=CF$1)*('冬被-S级品'!$E$2:$AW$10)),0)+IFERROR(SUMPRODUCT(('白止-S级品'!$A$2:$A$26=$B187)*('白止-S级品'!$D$1:$AV$1=CF$1)*('白止-S级品'!$D$2:$AV$26)),0)+IFERROR(SUMPRODUCT(('乐容-S级品'!$A$4:$A$32=$B187)*('乐容-S级品'!$L$3:$CA$3=CF$1)*('乐容-S级品'!$L$4:$CA$32)),0)</f>
      </c>
      <c r="CG187" s="280">
        <f>IFERROR(SUMPRODUCT(('控温被PRO-S级品'!$B$2:$B$10=$B187)*('控温被PRO-S级品'!$E$1:$BE$1=CG$1)*('控温被PRO-S级品'!$E$2:$BE$10)),0)+IFERROR(SUMPRODUCT(('冬被-S级品'!$B$2:$B$10=$B187)*('冬被-S级品'!$E$1:$AW$1=CG$1)*('冬被-S级品'!$E$2:$AW$10)),0)+IFERROR(SUMPRODUCT(('白止-S级品'!$A$2:$A$26=$B187)*('白止-S级品'!$D$1:$AV$1=CG$1)*('白止-S级品'!$D$2:$AV$26)),0)+IFERROR(SUMPRODUCT(('乐容-S级品'!$A$4:$A$32=$B187)*('乐容-S级品'!$L$3:$CA$3=CG$1)*('乐容-S级品'!$L$4:$CA$32)),0)</f>
      </c>
      <c r="CH187" s="280">
        <f>IFERROR(SUMPRODUCT(('控温被PRO-S级品'!$B$2:$B$10=$B187)*('控温被PRO-S级品'!$E$1:$BE$1=CH$1)*('控温被PRO-S级品'!$E$2:$BE$10)),0)+IFERROR(SUMPRODUCT(('冬被-S级品'!$B$2:$B$10=$B187)*('冬被-S级品'!$E$1:$AW$1=CH$1)*('冬被-S级品'!$E$2:$AW$10)),0)+IFERROR(SUMPRODUCT(('白止-S级品'!$A$2:$A$26=$B187)*('白止-S级品'!$D$1:$AV$1=CH$1)*('白止-S级品'!$D$2:$AV$26)),0)+IFERROR(SUMPRODUCT(('乐容-S级品'!$A$4:$A$32=$B187)*('乐容-S级品'!$L$3:$CA$3=CH$1)*('乐容-S级品'!$L$4:$CA$32)),0)</f>
      </c>
      <c r="CI187" s="280">
        <f>IFERROR(SUMPRODUCT(('控温被PRO-S级品'!$B$2:$B$10=$B187)*('控温被PRO-S级品'!$E$1:$BE$1=CI$1)*('控温被PRO-S级品'!$E$2:$BE$10)),0)+IFERROR(SUMPRODUCT(('冬被-S级品'!$B$2:$B$10=$B187)*('冬被-S级品'!$E$1:$AW$1=CI$1)*('冬被-S级品'!$E$2:$AW$10)),0)+IFERROR(SUMPRODUCT(('白止-S级品'!$A$2:$A$26=$B187)*('白止-S级品'!$D$1:$AV$1=CI$1)*('白止-S级品'!$D$2:$AV$26)),0)+IFERROR(SUMPRODUCT(('乐容-S级品'!$A$4:$A$32=$B187)*('乐容-S级品'!$L$3:$CA$3=CI$1)*('乐容-S级品'!$L$4:$CA$32)),0)</f>
      </c>
      <c r="CJ187" s="280">
        <f>IFERROR(SUMPRODUCT(('控温被PRO-S级品'!$B$2:$B$10=$B187)*('控温被PRO-S级品'!$E$1:$BE$1=CJ$1)*('控温被PRO-S级品'!$E$2:$BE$10)),0)+IFERROR(SUMPRODUCT(('冬被-S级品'!$B$2:$B$10=$B187)*('冬被-S级品'!$E$1:$AW$1=CJ$1)*('冬被-S级品'!$E$2:$AW$10)),0)+IFERROR(SUMPRODUCT(('白止-S级品'!$A$2:$A$26=$B187)*('白止-S级品'!$D$1:$AV$1=CJ$1)*('白止-S级品'!$D$2:$AV$26)),0)+IFERROR(SUMPRODUCT(('乐容-S级品'!$A$4:$A$32=$B187)*('乐容-S级品'!$L$3:$CA$3=CJ$1)*('乐容-S级品'!$L$4:$CA$32)),0)</f>
      </c>
      <c r="CK187" s="280">
        <f>IFERROR(SUMPRODUCT(('控温被PRO-S级品'!$B$2:$B$10=$B187)*('控温被PRO-S级品'!$E$1:$BE$1=CK$1)*('控温被PRO-S级品'!$E$2:$BE$10)),0)+IFERROR(SUMPRODUCT(('冬被-S级品'!$B$2:$B$10=$B187)*('冬被-S级品'!$E$1:$AW$1=CK$1)*('冬被-S级品'!$E$2:$AW$10)),0)+IFERROR(SUMPRODUCT(('白止-S级品'!$A$2:$A$26=$B187)*('白止-S级品'!$D$1:$AV$1=CK$1)*('白止-S级品'!$D$2:$AV$26)),0)+IFERROR(SUMPRODUCT(('乐容-S级品'!$A$4:$A$32=$B187)*('乐容-S级品'!$L$3:$CA$3=CK$1)*('乐容-S级品'!$L$4:$CA$32)),0)</f>
      </c>
      <c r="CL187" s="280">
        <f>IFERROR(SUMPRODUCT(('控温被PRO-S级品'!$B$2:$B$10=$B187)*('控温被PRO-S级品'!$E$1:$BE$1=CL$1)*('控温被PRO-S级品'!$E$2:$BE$10)),0)+IFERROR(SUMPRODUCT(('冬被-S级品'!$B$2:$B$10=$B187)*('冬被-S级品'!$E$1:$AW$1=CL$1)*('冬被-S级品'!$E$2:$AW$10)),0)+IFERROR(SUMPRODUCT(('白止-S级品'!$A$2:$A$26=$B187)*('白止-S级品'!$D$1:$AV$1=CL$1)*('白止-S级品'!$D$2:$AV$26)),0)+IFERROR(SUMPRODUCT(('乐容-S级品'!$A$4:$A$32=$B187)*('乐容-S级品'!$L$3:$CA$3=CL$1)*('乐容-S级品'!$L$4:$CA$32)),0)</f>
      </c>
      <c r="CM187" s="280">
        <f>IFERROR(SUMPRODUCT(('控温被PRO-S级品'!$B$2:$B$10=$B187)*('控温被PRO-S级品'!$E$1:$BE$1=CM$1)*('控温被PRO-S级品'!$E$2:$BE$10)),0)+IFERROR(SUMPRODUCT(('冬被-S级品'!$B$2:$B$10=$B187)*('冬被-S级品'!$E$1:$AW$1=CM$1)*('冬被-S级品'!$E$2:$AW$10)),0)+IFERROR(SUMPRODUCT(('白止-S级品'!$A$2:$A$26=$B187)*('白止-S级品'!$D$1:$AV$1=CM$1)*('白止-S级品'!$D$2:$AV$26)),0)+IFERROR(SUMPRODUCT(('乐容-S级品'!$A$4:$A$32=$B187)*('乐容-S级品'!$L$3:$CA$3=CM$1)*('乐容-S级品'!$L$4:$CA$32)),0)</f>
      </c>
      <c r="CN187" s="280">
        <f>IFERROR(SUMPRODUCT(('控温被PRO-S级品'!$B$2:$B$10=$B187)*('控温被PRO-S级品'!$E$1:$BE$1=CN$1)*('控温被PRO-S级品'!$E$2:$BE$10)),0)+IFERROR(SUMPRODUCT(('冬被-S级品'!$B$2:$B$10=$B187)*('冬被-S级品'!$E$1:$AW$1=CN$1)*('冬被-S级品'!$E$2:$AW$10)),0)+IFERROR(SUMPRODUCT(('白止-S级品'!$A$2:$A$26=$B187)*('白止-S级品'!$D$1:$AV$1=CN$1)*('白止-S级品'!$D$2:$AV$26)),0)+IFERROR(SUMPRODUCT(('乐容-S级品'!$A$4:$A$32=$B187)*('乐容-S级品'!$L$3:$CA$3=CN$1)*('乐容-S级品'!$L$4:$CA$32)),0)</f>
      </c>
      <c r="CO187" s="280">
        <f>IFERROR(SUMPRODUCT(('控温被PRO-S级品'!$B$2:$B$10=$B187)*('控温被PRO-S级品'!$E$1:$BE$1=CO$1)*('控温被PRO-S级品'!$E$2:$BE$10)),0)+IFERROR(SUMPRODUCT(('冬被-S级品'!$B$2:$B$10=$B187)*('冬被-S级品'!$E$1:$AW$1=CO$1)*('冬被-S级品'!$E$2:$AW$10)),0)+IFERROR(SUMPRODUCT(('白止-S级品'!$A$2:$A$26=$B187)*('白止-S级品'!$D$1:$AV$1=CO$1)*('白止-S级品'!$D$2:$AV$26)),0)+IFERROR(SUMPRODUCT(('乐容-S级品'!$A$4:$A$32=$B187)*('乐容-S级品'!$L$3:$CA$3=CO$1)*('乐容-S级品'!$L$4:$CA$32)),0)</f>
      </c>
      <c r="CP187" s="280">
        <f>IFERROR(SUMPRODUCT(('控温被PRO-S级品'!$B$2:$B$10=$B187)*('控温被PRO-S级品'!$E$1:$BE$1=CP$1)*('控温被PRO-S级品'!$E$2:$BE$10)),0)+IFERROR(SUMPRODUCT(('冬被-S级品'!$B$2:$B$10=$B187)*('冬被-S级品'!$E$1:$AW$1=CP$1)*('冬被-S级品'!$E$2:$AW$10)),0)+IFERROR(SUMPRODUCT(('白止-S级品'!$A$2:$A$26=$B187)*('白止-S级品'!$D$1:$AV$1=CP$1)*('白止-S级品'!$D$2:$AV$26)),0)+IFERROR(SUMPRODUCT(('乐容-S级品'!$A$4:$A$32=$B187)*('乐容-S级品'!$L$3:$CA$3=CP$1)*('乐容-S级品'!$L$4:$CA$32)),0)</f>
      </c>
      <c r="CQ187" s="280">
        <f>IFERROR(SUMPRODUCT(('控温被PRO-S级品'!$B$2:$B$10=$B187)*('控温被PRO-S级品'!$E$1:$BE$1=CQ$1)*('控温被PRO-S级品'!$E$2:$BE$10)),0)+IFERROR(SUMPRODUCT(('冬被-S级品'!$B$2:$B$10=$B187)*('冬被-S级品'!$E$1:$AW$1=CQ$1)*('冬被-S级品'!$E$2:$AW$10)),0)+IFERROR(SUMPRODUCT(('白止-S级品'!$A$2:$A$26=$B187)*('白止-S级品'!$D$1:$AV$1=CQ$1)*('白止-S级品'!$D$2:$AV$26)),0)+IFERROR(SUMPRODUCT(('乐容-S级品'!$A$4:$A$32=$B187)*('乐容-S级品'!$L$3:$CA$3=CQ$1)*('乐容-S级品'!$L$4:$CA$32)),0)</f>
      </c>
      <c r="CR187" s="280">
        <f>IFERROR(SUMPRODUCT(('控温被PRO-S级品'!$B$2:$B$10=$B187)*('控温被PRO-S级品'!$E$1:$BE$1=CR$1)*('控温被PRO-S级品'!$E$2:$BE$10)),0)+IFERROR(SUMPRODUCT(('冬被-S级品'!$B$2:$B$10=$B187)*('冬被-S级品'!$E$1:$AW$1=CR$1)*('冬被-S级品'!$E$2:$AW$10)),0)+IFERROR(SUMPRODUCT(('白止-S级品'!$A$2:$A$26=$B187)*('白止-S级品'!$D$1:$AV$1=CR$1)*('白止-S级品'!$D$2:$AV$26)),0)+IFERROR(SUMPRODUCT(('乐容-S级品'!$A$4:$A$32=$B187)*('乐容-S级品'!$L$3:$CA$3=CR$1)*('乐容-S级品'!$L$4:$CA$32)),0)</f>
      </c>
      <c r="CS187" s="280">
        <f>IFERROR(SUMPRODUCT(('控温被PRO-S级品'!$B$2:$B$10=$B187)*('控温被PRO-S级品'!$E$1:$BE$1=CS$1)*('控温被PRO-S级品'!$E$2:$BE$10)),0)+IFERROR(SUMPRODUCT(('冬被-S级品'!$B$2:$B$10=$B187)*('冬被-S级品'!$E$1:$AW$1=CS$1)*('冬被-S级品'!$E$2:$AW$10)),0)+IFERROR(SUMPRODUCT(('白止-S级品'!$A$2:$A$26=$B187)*('白止-S级品'!$D$1:$AV$1=CS$1)*('白止-S级品'!$D$2:$AV$26)),0)+IFERROR(SUMPRODUCT(('乐容-S级品'!$A$4:$A$32=$B187)*('乐容-S级品'!$L$3:$CA$3=CS$1)*('乐容-S级品'!$L$4:$CA$32)),0)</f>
      </c>
      <c r="CT187" s="280">
        <f>IFERROR(SUMPRODUCT(('控温被PRO-S级品'!$B$2:$B$10=$B187)*('控温被PRO-S级品'!$E$1:$BE$1=CT$1)*('控温被PRO-S级品'!$E$2:$BE$10)),0)+IFERROR(SUMPRODUCT(('冬被-S级品'!$B$2:$B$10=$B187)*('冬被-S级品'!$E$1:$AW$1=CT$1)*('冬被-S级品'!$E$2:$AW$10)),0)+IFERROR(SUMPRODUCT(('白止-S级品'!$A$2:$A$26=$B187)*('白止-S级品'!$D$1:$AV$1=CT$1)*('白止-S级品'!$D$2:$AV$26)),0)+IFERROR(SUMPRODUCT(('乐容-S级品'!$A$4:$A$32=$B187)*('乐容-S级品'!$L$3:$CA$3=CT$1)*('乐容-S级品'!$L$4:$CA$32)),0)</f>
      </c>
      <c r="CU187" s="280">
        <f>IFERROR(SUMPRODUCT(('控温被PRO-S级品'!$B$2:$B$10=$B187)*('控温被PRO-S级品'!$E$1:$BE$1=CU$1)*('控温被PRO-S级品'!$E$2:$BE$10)),0)+IFERROR(SUMPRODUCT(('冬被-S级品'!$B$2:$B$10=$B187)*('冬被-S级品'!$E$1:$AW$1=CU$1)*('冬被-S级品'!$E$2:$AW$10)),0)+IFERROR(SUMPRODUCT(('白止-S级品'!$A$2:$A$26=$B187)*('白止-S级品'!$D$1:$AV$1=CU$1)*('白止-S级品'!$D$2:$AV$26)),0)+IFERROR(SUMPRODUCT(('乐容-S级品'!$A$4:$A$32=$B187)*('乐容-S级品'!$L$3:$CA$3=CU$1)*('乐容-S级品'!$L$4:$CA$32)),0)</f>
      </c>
      <c r="CV187" s="280">
        <f>IFERROR(SUMPRODUCT(('控温被PRO-S级品'!$B$2:$B$10=$B187)*('控温被PRO-S级品'!$E$1:$BE$1=CV$1)*('控温被PRO-S级品'!$E$2:$BE$10)),0)+IFERROR(SUMPRODUCT(('冬被-S级品'!$B$2:$B$10=$B187)*('冬被-S级品'!$E$1:$AW$1=CV$1)*('冬被-S级品'!$E$2:$AW$10)),0)+IFERROR(SUMPRODUCT(('白止-S级品'!$A$2:$A$26=$B187)*('白止-S级品'!$D$1:$AV$1=CV$1)*('白止-S级品'!$D$2:$AV$26)),0)+IFERROR(SUMPRODUCT(('乐容-S级品'!$A$4:$A$32=$B187)*('乐容-S级品'!$L$3:$CA$3=CV$1)*('乐容-S级品'!$L$4:$CA$32)),0)</f>
      </c>
      <c r="CW187" s="280">
        <f>IFERROR(SUMPRODUCT(('控温被PRO-S级品'!$B$2:$B$10=$B187)*('控温被PRO-S级品'!$E$1:$BE$1=CW$1)*('控温被PRO-S级品'!$E$2:$BE$10)),0)+IFERROR(SUMPRODUCT(('冬被-S级品'!$B$2:$B$10=$B187)*('冬被-S级品'!$E$1:$AW$1=CW$1)*('冬被-S级品'!$E$2:$AW$10)),0)+IFERROR(SUMPRODUCT(('白止-S级品'!$A$2:$A$26=$B187)*('白止-S级品'!$D$1:$AV$1=CW$1)*('白止-S级品'!$D$2:$AV$26)),0)+IFERROR(SUMPRODUCT(('乐容-S级品'!$A$4:$A$32=$B187)*('乐容-S级品'!$L$3:$CA$3=CW$1)*('乐容-S级品'!$L$4:$CA$32)),0)</f>
      </c>
      <c r="CX187" s="280">
        <f>IFERROR(SUMPRODUCT(('控温被PRO-S级品'!$B$2:$B$10=$B187)*('控温被PRO-S级品'!$E$1:$BE$1=CX$1)*('控温被PRO-S级品'!$E$2:$BE$10)),0)+IFERROR(SUMPRODUCT(('冬被-S级品'!$B$2:$B$10=$B187)*('冬被-S级品'!$E$1:$AW$1=CX$1)*('冬被-S级品'!$E$2:$AW$10)),0)+IFERROR(SUMPRODUCT(('白止-S级品'!$A$2:$A$26=$B187)*('白止-S级品'!$D$1:$AV$1=CX$1)*('白止-S级品'!$D$2:$AV$26)),0)+IFERROR(SUMPRODUCT(('乐容-S级品'!$A$4:$A$32=$B187)*('乐容-S级品'!$L$3:$CA$3=CX$1)*('乐容-S级品'!$L$4:$CA$32)),0)</f>
      </c>
      <c r="CY187" s="280">
        <f>IFERROR(SUMPRODUCT(('控温被PRO-S级品'!$B$2:$B$10=$B187)*('控温被PRO-S级品'!$E$1:$BE$1=CY$1)*('控温被PRO-S级品'!$E$2:$BE$10)),0)+IFERROR(SUMPRODUCT(('冬被-S级品'!$B$2:$B$10=$B187)*('冬被-S级品'!$E$1:$AW$1=CY$1)*('冬被-S级品'!$E$2:$AW$10)),0)+IFERROR(SUMPRODUCT(('白止-S级品'!$A$2:$A$26=$B187)*('白止-S级品'!$D$1:$AV$1=CY$1)*('白止-S级品'!$D$2:$AV$26)),0)+IFERROR(SUMPRODUCT(('乐容-S级品'!$A$4:$A$32=$B187)*('乐容-S级品'!$L$3:$CA$3=CY$1)*('乐容-S级品'!$L$4:$CA$32)),0)</f>
      </c>
      <c r="CZ187" s="280">
        <f>IFERROR(SUMPRODUCT(('控温被PRO-S级品'!$B$2:$B$10=$B187)*('控温被PRO-S级品'!$E$1:$BE$1=CZ$1)*('控温被PRO-S级品'!$E$2:$BE$10)),0)+IFERROR(SUMPRODUCT(('冬被-S级品'!$B$2:$B$10=$B187)*('冬被-S级品'!$E$1:$AW$1=CZ$1)*('冬被-S级品'!$E$2:$AW$10)),0)+IFERROR(SUMPRODUCT(('白止-S级品'!$A$2:$A$26=$B187)*('白止-S级品'!$D$1:$AV$1=CZ$1)*('白止-S级品'!$D$2:$AV$26)),0)+IFERROR(SUMPRODUCT(('乐容-S级品'!$A$4:$A$32=$B187)*('乐容-S级品'!$L$3:$CA$3=CZ$1)*('乐容-S级品'!$L$4:$CA$32)),0)</f>
      </c>
      <c r="DA187" s="280">
        <f>IFERROR(SUMPRODUCT(('控温被PRO-S级品'!$B$2:$B$10=$B187)*('控温被PRO-S级品'!$E$1:$BE$1=DA$1)*('控温被PRO-S级品'!$E$2:$BE$10)),0)+IFERROR(SUMPRODUCT(('冬被-S级品'!$B$2:$B$10=$B187)*('冬被-S级品'!$E$1:$AW$1=DA$1)*('冬被-S级品'!$E$2:$AW$10)),0)+IFERROR(SUMPRODUCT(('白止-S级品'!$A$2:$A$26=$B187)*('白止-S级品'!$D$1:$AV$1=DA$1)*('白止-S级品'!$D$2:$AV$26)),0)+IFERROR(SUMPRODUCT(('乐容-S级品'!$A$4:$A$32=$B187)*('乐容-S级品'!$L$3:$CA$3=DA$1)*('乐容-S级品'!$L$4:$CA$32)),0)</f>
      </c>
      <c r="DB187" s="280">
        <f>IFERROR(SUMPRODUCT(('控温被PRO-S级品'!$B$2:$B$10=$B187)*('控温被PRO-S级品'!$E$1:$BE$1=DB$1)*('控温被PRO-S级品'!$E$2:$BE$10)),0)+IFERROR(SUMPRODUCT(('冬被-S级品'!$B$2:$B$10=$B187)*('冬被-S级品'!$E$1:$AW$1=DB$1)*('冬被-S级品'!$E$2:$AW$10)),0)+IFERROR(SUMPRODUCT(('白止-S级品'!$A$2:$A$26=$B187)*('白止-S级品'!$D$1:$AV$1=DB$1)*('白止-S级品'!$D$2:$AV$26)),0)+IFERROR(SUMPRODUCT(('乐容-S级品'!$A$4:$A$32=$B187)*('乐容-S级品'!$L$3:$CA$3=DB$1)*('乐容-S级品'!$L$4:$CA$32)),0)</f>
      </c>
      <c r="DC187" s="280">
        <f>IFERROR(SUMPRODUCT(('控温被PRO-S级品'!$B$2:$B$10=$B187)*('控温被PRO-S级品'!$E$1:$BE$1=DC$1)*('控温被PRO-S级品'!$E$2:$BE$10)),0)+IFERROR(SUMPRODUCT(('冬被-S级品'!$B$2:$B$10=$B187)*('冬被-S级品'!$E$1:$AW$1=DC$1)*('冬被-S级品'!$E$2:$AW$10)),0)+IFERROR(SUMPRODUCT(('白止-S级品'!$A$2:$A$26=$B187)*('白止-S级品'!$D$1:$AV$1=DC$1)*('白止-S级品'!$D$2:$AV$26)),0)+IFERROR(SUMPRODUCT(('乐容-S级品'!$A$4:$A$32=$B187)*('乐容-S级品'!$L$3:$CA$3=DC$1)*('乐容-S级品'!$L$4:$CA$32)),0)</f>
      </c>
      <c r="DD187" s="280">
        <f>IFERROR(SUMPRODUCT(('控温被PRO-S级品'!$B$2:$B$10=$B187)*('控温被PRO-S级品'!$E$1:$BE$1=DD$1)*('控温被PRO-S级品'!$E$2:$BE$10)),0)+IFERROR(SUMPRODUCT(('冬被-S级品'!$B$2:$B$10=$B187)*('冬被-S级品'!$E$1:$AW$1=DD$1)*('冬被-S级品'!$E$2:$AW$10)),0)+IFERROR(SUMPRODUCT(('白止-S级品'!$A$2:$A$26=$B187)*('白止-S级品'!$D$1:$AV$1=DD$1)*('白止-S级品'!$D$2:$AV$26)),0)+IFERROR(SUMPRODUCT(('乐容-S级品'!$A$4:$A$32=$B187)*('乐容-S级品'!$L$3:$CA$3=DD$1)*('乐容-S级品'!$L$4:$CA$32)),0)</f>
      </c>
      <c r="DE187" s="280">
        <f>IFERROR(SUMPRODUCT(('控温被PRO-S级品'!$B$2:$B$10=$B187)*('控温被PRO-S级品'!$E$1:$BE$1=DE$1)*('控温被PRO-S级品'!$E$2:$BE$10)),0)+IFERROR(SUMPRODUCT(('冬被-S级品'!$B$2:$B$10=$B187)*('冬被-S级品'!$E$1:$AW$1=DE$1)*('冬被-S级品'!$E$2:$AW$10)),0)+IFERROR(SUMPRODUCT(('白止-S级品'!$A$2:$A$26=$B187)*('白止-S级品'!$D$1:$AV$1=DE$1)*('白止-S级品'!$D$2:$AV$26)),0)+IFERROR(SUMPRODUCT(('乐容-S级品'!$A$4:$A$32=$B187)*('乐容-S级品'!$L$3:$CA$3=DE$1)*('乐容-S级品'!$L$4:$CA$32)),0)</f>
      </c>
      <c r="DF187" s="280">
        <f>IFERROR(SUMPRODUCT(('控温被PRO-S级品'!$B$2:$B$10=$B187)*('控温被PRO-S级品'!$E$1:$BE$1=DF$1)*('控温被PRO-S级品'!$E$2:$BE$10)),0)+IFERROR(SUMPRODUCT(('冬被-S级品'!$B$2:$B$10=$B187)*('冬被-S级品'!$E$1:$AW$1=DF$1)*('冬被-S级品'!$E$2:$AW$10)),0)+IFERROR(SUMPRODUCT(('白止-S级品'!$A$2:$A$26=$B187)*('白止-S级品'!$D$1:$AV$1=DF$1)*('白止-S级品'!$D$2:$AV$26)),0)+IFERROR(SUMPRODUCT(('乐容-S级品'!$A$4:$A$32=$B187)*('乐容-S级品'!$L$3:$CA$3=DF$1)*('乐容-S级品'!$L$4:$CA$32)),0)</f>
      </c>
      <c r="DG187" s="280">
        <f>IFERROR(SUMPRODUCT(('控温被PRO-S级品'!$B$2:$B$10=$B187)*('控温被PRO-S级品'!$E$1:$BE$1=DG$1)*('控温被PRO-S级品'!$E$2:$BE$10)),0)+IFERROR(SUMPRODUCT(('冬被-S级品'!$B$2:$B$10=$B187)*('冬被-S级品'!$E$1:$AW$1=DG$1)*('冬被-S级品'!$E$2:$AW$10)),0)+IFERROR(SUMPRODUCT(('白止-S级品'!$A$2:$A$26=$B187)*('白止-S级品'!$D$1:$AV$1=DG$1)*('白止-S级品'!$D$2:$AV$26)),0)+IFERROR(SUMPRODUCT(('乐容-S级品'!$A$4:$A$32=$B187)*('乐容-S级品'!$L$3:$CA$3=DG$1)*('乐容-S级品'!$L$4:$CA$32)),0)</f>
      </c>
      <c r="DH187" s="280">
        <f>IFERROR(SUMPRODUCT(('控温被PRO-S级品'!$B$2:$B$10=$B187)*('控温被PRO-S级品'!$E$1:$BE$1=DH$1)*('控温被PRO-S级品'!$E$2:$BE$10)),0)+IFERROR(SUMPRODUCT(('冬被-S级品'!$B$2:$B$10=$B187)*('冬被-S级品'!$E$1:$AW$1=DH$1)*('冬被-S级品'!$E$2:$AW$10)),0)+IFERROR(SUMPRODUCT(('白止-S级品'!$A$2:$A$26=$B187)*('白止-S级品'!$D$1:$AV$1=DH$1)*('白止-S级品'!$D$2:$AV$26)),0)+IFERROR(SUMPRODUCT(('乐容-S级品'!$A$4:$A$32=$B187)*('乐容-S级品'!$L$3:$CA$3=DH$1)*('乐容-S级品'!$L$4:$CA$32)),0)</f>
      </c>
      <c r="DI187" s="280">
        <f>IFERROR(SUMPRODUCT(('控温被PRO-S级品'!$B$2:$B$10=$B187)*('控温被PRO-S级品'!$E$1:$BE$1=DI$1)*('控温被PRO-S级品'!$E$2:$BE$10)),0)+IFERROR(SUMPRODUCT(('冬被-S级品'!$B$2:$B$10=$B187)*('冬被-S级品'!$E$1:$AW$1=DI$1)*('冬被-S级品'!$E$2:$AW$10)),0)+IFERROR(SUMPRODUCT(('白止-S级品'!$A$2:$A$26=$B187)*('白止-S级品'!$D$1:$AV$1=DI$1)*('白止-S级品'!$D$2:$AV$26)),0)+IFERROR(SUMPRODUCT(('乐容-S级品'!$A$4:$A$32=$B187)*('乐容-S级品'!$L$3:$CA$3=DI$1)*('乐容-S级品'!$L$4:$CA$32)),0)</f>
      </c>
      <c r="DJ187" s="280">
        <f>IFERROR(SUMPRODUCT(('控温被PRO-S级品'!$B$2:$B$10=$B187)*('控温被PRO-S级品'!$E$1:$BE$1=DJ$1)*('控温被PRO-S级品'!$E$2:$BE$10)),0)+IFERROR(SUMPRODUCT(('冬被-S级品'!$B$2:$B$10=$B187)*('冬被-S级品'!$E$1:$AW$1=DJ$1)*('冬被-S级品'!$E$2:$AW$10)),0)+IFERROR(SUMPRODUCT(('白止-S级品'!$A$2:$A$26=$B187)*('白止-S级品'!$D$1:$AV$1=DJ$1)*('白止-S级品'!$D$2:$AV$26)),0)+IFERROR(SUMPRODUCT(('乐容-S级品'!$A$4:$A$32=$B187)*('乐容-S级品'!$L$3:$CA$3=DJ$1)*('乐容-S级品'!$L$4:$CA$32)),0)</f>
      </c>
      <c r="DK187" s="280"/>
      <c r="DL187" s="280"/>
      <c r="DM187" s="280"/>
      <c r="DN187" s="280"/>
      <c r="DO187" s="280"/>
      <c r="DP187" s="280"/>
      <c r="DQ187" s="280"/>
      <c r="DR187" s="280"/>
      <c r="DS187" s="280"/>
      <c r="DT187" s="280"/>
      <c r="DU187" s="280"/>
      <c r="DV187" s="280"/>
      <c r="DW187" s="280">
        <f>VLOOKUP(B187,'系统编码规格'!A:C,3,FALSE)</f>
      </c>
      <c r="DX187" s="280"/>
      <c r="DY187" s="280"/>
      <c r="DZ187" s="280"/>
      <c r="EA187" s="280"/>
      <c r="EB187" s="280"/>
      <c r="EC187" s="280"/>
      <c r="ED187" s="280"/>
      <c r="EE187" s="280"/>
      <c r="EF187" s="280"/>
      <c r="EG187" s="280"/>
      <c r="EH187" s="280"/>
      <c r="EI187" s="280"/>
      <c r="EJ187" s="280"/>
      <c r="EK187" s="280"/>
      <c r="EL187" s="280"/>
      <c r="EM187" s="280"/>
      <c r="EN187" s="280"/>
      <c r="EO187" s="280"/>
      <c r="EP187" s="280"/>
      <c r="EQ187" s="280"/>
      <c r="ER187" s="280"/>
      <c r="ES187" s="280"/>
      <c r="ET187" s="280"/>
      <c r="EU187" s="280"/>
      <c r="EV187" s="280"/>
      <c r="EW187" s="280"/>
      <c r="EX187" s="280"/>
      <c r="EY187" s="280"/>
      <c r="EZ187" s="280"/>
      <c r="FA187" s="280"/>
      <c r="FB187" s="280"/>
      <c r="FC187" s="280"/>
      <c r="FD187" s="280"/>
      <c r="FE187" s="280"/>
      <c r="FF187" s="280"/>
      <c r="FG187" s="280"/>
      <c r="FH187" s="280"/>
      <c r="FI187" s="280"/>
      <c r="FJ187" s="280"/>
      <c r="FK187" s="280"/>
      <c r="FL187" s="280"/>
      <c r="FM187" s="280"/>
      <c r="FN187" s="280"/>
      <c r="FO187" s="280"/>
      <c r="FP187" s="280"/>
      <c r="FQ187" s="280"/>
      <c r="FR187" s="280"/>
      <c r="FS187" s="280"/>
      <c r="FT187" s="280"/>
      <c r="FU187" s="280"/>
      <c r="FV187" s="280"/>
      <c r="FW187" s="280"/>
      <c r="FX187" s="280"/>
      <c r="FY187" s="280"/>
      <c r="FZ187" s="280"/>
      <c r="GA187" s="280"/>
      <c r="GB187" s="280"/>
      <c r="GC187" s="280"/>
      <c r="GD187" s="280"/>
      <c r="GE187" s="280"/>
      <c r="GF187" s="280"/>
      <c r="GG187" s="280"/>
      <c r="GH187" s="280"/>
      <c r="GI187" s="280"/>
      <c r="GJ187" s="280"/>
      <c r="GK187" s="280"/>
      <c r="GL187" s="280"/>
      <c r="GM187" s="280"/>
      <c r="GN187" s="280"/>
      <c r="GO187" s="280"/>
      <c r="GP187" s="280"/>
      <c r="GQ187" s="280"/>
      <c r="GR187" s="280"/>
      <c r="GS187" s="280"/>
      <c r="GT187" s="280"/>
      <c r="GU187" s="280"/>
      <c r="GV187" s="280"/>
    </row>
    <row r="188">
      <c r="A188" s="309" t="str">
        <v>白止</v>
      </c>
      <c r="B188" s="310" t="str">
        <v>15800030900131667</v>
      </c>
      <c r="C188" s="309" t="str">
        <v>亚朵星球 小姜茶系列 素绒云绵毛巾</v>
      </c>
      <c r="D188" s="309" t="str">
        <v>蓝柑姜茶 40*85cm</v>
      </c>
      <c r="E188">
        <f>SUM(F188:GX188)</f>
      </c>
      <c r="F188" s="280">
        <f>IFERROR(SUMPRODUCT(('控温被PRO-S级品'!$B$2:$B$10=$B188)*('控温被PRO-S级品'!$E$1:$BE$1=F$1)*('控温被PRO-S级品'!$E$2:$BE$10)),0)+IFERROR(SUMPRODUCT(('冬被-S级品'!$B$2:$B$10=$B188)*('冬被-S级品'!$E$1:$AW$1=F$1)*('冬被-S级品'!$E$2:$AW$10)),0)+IFERROR(SUMPRODUCT(('白止-S级品'!$A$2:$A$26=$B188)*('白止-S级品'!$D$1:$AV$1=F$1)*('白止-S级品'!$D$2:$AV$26)),0)+IFERROR(SUMPRODUCT(('乐容-S级品'!$A$4:$A$32=$B188)*('乐容-S级品'!$L$3:$CA$3=F$1)*('乐容-S级品'!$L$4:$CA$32)),0)</f>
      </c>
      <c r="G188" s="280">
        <f>IFERROR(SUMPRODUCT(('控温被PRO-S级品'!$B$2:$B$10=$B188)*('控温被PRO-S级品'!$E$1:$BE$1=G$1)*('控温被PRO-S级品'!$E$2:$BE$10)),0)+IFERROR(SUMPRODUCT(('冬被-S级品'!$B$2:$B$10=$B188)*('冬被-S级品'!$E$1:$AW$1=G$1)*('冬被-S级品'!$E$2:$AW$10)),0)+IFERROR(SUMPRODUCT(('白止-S级品'!$A$2:$A$26=$B188)*('白止-S级品'!$D$1:$AV$1=G$1)*('白止-S级品'!$D$2:$AV$26)),0)+IFERROR(SUMPRODUCT(('乐容-S级品'!$A$4:$A$32=$B188)*('乐容-S级品'!$L$3:$CA$3=G$1)*('乐容-S级品'!$L$4:$CA$32)),0)</f>
      </c>
      <c r="H188" s="280">
        <f>IFERROR(SUMPRODUCT(('控温被PRO-S级品'!$B$2:$B$10=$B188)*('控温被PRO-S级品'!$E$1:$BE$1=H$1)*('控温被PRO-S级品'!$E$2:$BE$10)),0)+IFERROR(SUMPRODUCT(('冬被-S级品'!$B$2:$B$10=$B188)*('冬被-S级品'!$E$1:$AW$1=H$1)*('冬被-S级品'!$E$2:$AW$10)),0)+IFERROR(SUMPRODUCT(('白止-S级品'!$A$2:$A$26=$B188)*('白止-S级品'!$D$1:$AV$1=H$1)*('白止-S级品'!$D$2:$AV$26)),0)+IFERROR(SUMPRODUCT(('乐容-S级品'!$A$4:$A$32=$B188)*('乐容-S级品'!$L$3:$CA$3=H$1)*('乐容-S级品'!$L$4:$CA$32)),0)</f>
      </c>
      <c r="I188" s="280">
        <f>IFERROR(SUMPRODUCT(('控温被PRO-S级品'!$B$2:$B$10=$B188)*('控温被PRO-S级品'!$E$1:$BE$1=I$1)*('控温被PRO-S级品'!$E$2:$BE$10)),0)+IFERROR(SUMPRODUCT(('冬被-S级品'!$B$2:$B$10=$B188)*('冬被-S级品'!$E$1:$AW$1=I$1)*('冬被-S级品'!$E$2:$AW$10)),0)+IFERROR(SUMPRODUCT(('白止-S级品'!$A$2:$A$26=$B188)*('白止-S级品'!$D$1:$AV$1=I$1)*('白止-S级品'!$D$2:$AV$26)),0)+IFERROR(SUMPRODUCT(('乐容-S级品'!$A$4:$A$32=$B188)*('乐容-S级品'!$L$3:$CA$3=I$1)*('乐容-S级品'!$L$4:$CA$32)),0)</f>
      </c>
      <c r="J188" s="280">
        <f>IFERROR(SUMPRODUCT(('控温被PRO-S级品'!$B$2:$B$10=$B188)*('控温被PRO-S级品'!$E$1:$BE$1=J$1)*('控温被PRO-S级品'!$E$2:$BE$10)),0)+IFERROR(SUMPRODUCT(('冬被-S级品'!$B$2:$B$10=$B188)*('冬被-S级品'!$E$1:$AW$1=J$1)*('冬被-S级品'!$E$2:$AW$10)),0)+IFERROR(SUMPRODUCT(('白止-S级品'!$A$2:$A$26=$B188)*('白止-S级品'!$D$1:$AV$1=J$1)*('白止-S级品'!$D$2:$AV$26)),0)+IFERROR(SUMPRODUCT(('乐容-S级品'!$A$4:$A$32=$B188)*('乐容-S级品'!$L$3:$CA$3=J$1)*('乐容-S级品'!$L$4:$CA$32)),0)</f>
      </c>
      <c r="K188" s="280">
        <f>IFERROR(SUMPRODUCT(('控温被PRO-S级品'!$B$2:$B$10=$B188)*('控温被PRO-S级品'!$E$1:$BE$1=K$1)*('控温被PRO-S级品'!$E$2:$BE$10)),0)+IFERROR(SUMPRODUCT(('冬被-S级品'!$B$2:$B$10=$B188)*('冬被-S级品'!$E$1:$AW$1=K$1)*('冬被-S级品'!$E$2:$AW$10)),0)+IFERROR(SUMPRODUCT(('白止-S级品'!$A$2:$A$26=$B188)*('白止-S级品'!$D$1:$AV$1=K$1)*('白止-S级品'!$D$2:$AV$26)),0)+IFERROR(SUMPRODUCT(('乐容-S级品'!$A$4:$A$32=$B188)*('乐容-S级品'!$L$3:$CA$3=K$1)*('乐容-S级品'!$L$4:$CA$32)),0)</f>
      </c>
      <c r="L188" s="280">
        <f>IFERROR(SUMPRODUCT(('控温被PRO-S级品'!$B$2:$B$10=$B188)*('控温被PRO-S级品'!$E$1:$BE$1=L$1)*('控温被PRO-S级品'!$E$2:$BE$10)),0)+IFERROR(SUMPRODUCT(('冬被-S级品'!$B$2:$B$10=$B188)*('冬被-S级品'!$E$1:$AW$1=L$1)*('冬被-S级品'!$E$2:$AW$10)),0)+IFERROR(SUMPRODUCT(('白止-S级品'!$A$2:$A$26=$B188)*('白止-S级品'!$D$1:$AV$1=L$1)*('白止-S级品'!$D$2:$AV$26)),0)+IFERROR(SUMPRODUCT(('乐容-S级品'!$A$4:$A$32=$B188)*('乐容-S级品'!$L$3:$CA$3=L$1)*('乐容-S级品'!$L$4:$CA$32)),0)</f>
      </c>
      <c r="M188" s="280">
        <f>IFERROR(SUMPRODUCT(('控温被PRO-S级品'!$B$2:$B$10=$B188)*('控温被PRO-S级品'!$E$1:$BE$1=M$1)*('控温被PRO-S级品'!$E$2:$BE$10)),0)+IFERROR(SUMPRODUCT(('冬被-S级品'!$B$2:$B$10=$B188)*('冬被-S级品'!$E$1:$AW$1=M$1)*('冬被-S级品'!$E$2:$AW$10)),0)+IFERROR(SUMPRODUCT(('白止-S级品'!$A$2:$A$26=$B188)*('白止-S级品'!$D$1:$AV$1=M$1)*('白止-S级品'!$D$2:$AV$26)),0)+IFERROR(SUMPRODUCT(('乐容-S级品'!$A$4:$A$32=$B188)*('乐容-S级品'!$L$3:$CA$3=M$1)*('乐容-S级品'!$L$4:$CA$32)),0)</f>
      </c>
      <c r="N188" s="280">
        <f>IFERROR(SUMPRODUCT(('控温被PRO-S级品'!$B$2:$B$10=$B188)*('控温被PRO-S级品'!$E$1:$BE$1=N$1)*('控温被PRO-S级品'!$E$2:$BE$10)),0)+IFERROR(SUMPRODUCT(('冬被-S级品'!$B$2:$B$10=$B188)*('冬被-S级品'!$E$1:$AW$1=N$1)*('冬被-S级品'!$E$2:$AW$10)),0)+IFERROR(SUMPRODUCT(('白止-S级品'!$A$2:$A$26=$B188)*('白止-S级品'!$D$1:$AV$1=N$1)*('白止-S级品'!$D$2:$AV$26)),0)+IFERROR(SUMPRODUCT(('乐容-S级品'!$A$4:$A$32=$B188)*('乐容-S级品'!$L$3:$CA$3=N$1)*('乐容-S级品'!$L$4:$CA$32)),0)</f>
      </c>
      <c r="O188" s="280">
        <f>IFERROR(SUMPRODUCT(('控温被PRO-S级品'!$B$2:$B$10=$B188)*('控温被PRO-S级品'!$E$1:$BE$1=O$1)*('控温被PRO-S级品'!$E$2:$BE$10)),0)+IFERROR(SUMPRODUCT(('冬被-S级品'!$B$2:$B$10=$B188)*('冬被-S级品'!$E$1:$AW$1=O$1)*('冬被-S级品'!$E$2:$AW$10)),0)+IFERROR(SUMPRODUCT(('白止-S级品'!$A$2:$A$26=$B188)*('白止-S级品'!$D$1:$AV$1=O$1)*('白止-S级品'!$D$2:$AV$26)),0)+IFERROR(SUMPRODUCT(('乐容-S级品'!$A$4:$A$32=$B188)*('乐容-S级品'!$L$3:$CA$3=O$1)*('乐容-S级品'!$L$4:$CA$32)),0)</f>
      </c>
      <c r="P188" s="280">
        <f>IFERROR(SUMPRODUCT(('控温被PRO-S级品'!$B$2:$B$10=$B188)*('控温被PRO-S级品'!$E$1:$BE$1=P$1)*('控温被PRO-S级品'!$E$2:$BE$10)),0)+IFERROR(SUMPRODUCT(('冬被-S级品'!$B$2:$B$10=$B188)*('冬被-S级品'!$E$1:$AW$1=P$1)*('冬被-S级品'!$E$2:$AW$10)),0)+IFERROR(SUMPRODUCT(('白止-S级品'!$A$2:$A$26=$B188)*('白止-S级品'!$D$1:$AV$1=P$1)*('白止-S级品'!$D$2:$AV$26)),0)+IFERROR(SUMPRODUCT(('乐容-S级品'!$A$4:$A$32=$B188)*('乐容-S级品'!$L$3:$CA$3=P$1)*('乐容-S级品'!$L$4:$CA$32)),0)</f>
      </c>
      <c r="Q188" s="280">
        <f>IFERROR(SUMPRODUCT(('控温被PRO-S级品'!$B$2:$B$10=$B188)*('控温被PRO-S级品'!$E$1:$BE$1=Q$1)*('控温被PRO-S级品'!$E$2:$BE$10)),0)+IFERROR(SUMPRODUCT(('冬被-S级品'!$B$2:$B$10=$B188)*('冬被-S级品'!$E$1:$AW$1=Q$1)*('冬被-S级品'!$E$2:$AW$10)),0)+IFERROR(SUMPRODUCT(('白止-S级品'!$A$2:$A$26=$B188)*('白止-S级品'!$D$1:$AV$1=Q$1)*('白止-S级品'!$D$2:$AV$26)),0)+IFERROR(SUMPRODUCT(('乐容-S级品'!$A$4:$A$32=$B188)*('乐容-S级品'!$L$3:$CA$3=Q$1)*('乐容-S级品'!$L$4:$CA$32)),0)</f>
      </c>
      <c r="R188" s="280">
        <f>IFERROR(SUMPRODUCT(('控温被PRO-S级品'!$B$2:$B$10=$B188)*('控温被PRO-S级品'!$E$1:$BE$1=R$1)*('控温被PRO-S级品'!$E$2:$BE$10)),0)+IFERROR(SUMPRODUCT(('冬被-S级品'!$B$2:$B$10=$B188)*('冬被-S级品'!$E$1:$AW$1=R$1)*('冬被-S级品'!$E$2:$AW$10)),0)+IFERROR(SUMPRODUCT(('白止-S级品'!$A$2:$A$26=$B188)*('白止-S级品'!$D$1:$AV$1=R$1)*('白止-S级品'!$D$2:$AV$26)),0)+IFERROR(SUMPRODUCT(('乐容-S级品'!$A$4:$A$32=$B188)*('乐容-S级品'!$L$3:$CA$3=R$1)*('乐容-S级品'!$L$4:$CA$32)),0)</f>
      </c>
      <c r="S188" s="280">
        <f>IFERROR(SUMPRODUCT(('控温被PRO-S级品'!$B$2:$B$10=$B188)*('控温被PRO-S级品'!$E$1:$BE$1=S$1)*('控温被PRO-S级品'!$E$2:$BE$10)),0)+IFERROR(SUMPRODUCT(('冬被-S级品'!$B$2:$B$10=$B188)*('冬被-S级品'!$E$1:$AW$1=S$1)*('冬被-S级品'!$E$2:$AW$10)),0)+IFERROR(SUMPRODUCT(('白止-S级品'!$A$2:$A$26=$B188)*('白止-S级品'!$D$1:$AV$1=S$1)*('白止-S级品'!$D$2:$AV$26)),0)+IFERROR(SUMPRODUCT(('乐容-S级品'!$A$4:$A$32=$B188)*('乐容-S级品'!$L$3:$CA$3=S$1)*('乐容-S级品'!$L$4:$CA$32)),0)</f>
      </c>
      <c r="T188" s="280">
        <f>IFERROR(SUMPRODUCT(('控温被PRO-S级品'!$B$2:$B$10=$B188)*('控温被PRO-S级品'!$E$1:$BE$1=T$1)*('控温被PRO-S级品'!$E$2:$BE$10)),0)+IFERROR(SUMPRODUCT(('冬被-S级品'!$B$2:$B$10=$B188)*('冬被-S级品'!$E$1:$AW$1=T$1)*('冬被-S级品'!$E$2:$AW$10)),0)+IFERROR(SUMPRODUCT(('白止-S级品'!$A$2:$A$26=$B188)*('白止-S级品'!$D$1:$AV$1=T$1)*('白止-S级品'!$D$2:$AV$26)),0)+IFERROR(SUMPRODUCT(('乐容-S级品'!$A$4:$A$32=$B188)*('乐容-S级品'!$L$3:$CA$3=T$1)*('乐容-S级品'!$L$4:$CA$32)),0)</f>
      </c>
      <c r="U188" s="280">
        <f>IFERROR(SUMPRODUCT(('控温被PRO-S级品'!$B$2:$B$10=$B188)*('控温被PRO-S级品'!$E$1:$BE$1=U$1)*('控温被PRO-S级品'!$E$2:$BE$10)),0)+IFERROR(SUMPRODUCT(('冬被-S级品'!$B$2:$B$10=$B188)*('冬被-S级品'!$E$1:$AW$1=U$1)*('冬被-S级品'!$E$2:$AW$10)),0)+IFERROR(SUMPRODUCT(('白止-S级品'!$A$2:$A$26=$B188)*('白止-S级品'!$D$1:$AV$1=U$1)*('白止-S级品'!$D$2:$AV$26)),0)+IFERROR(SUMPRODUCT(('乐容-S级品'!$A$4:$A$32=$B188)*('乐容-S级品'!$L$3:$CA$3=U$1)*('乐容-S级品'!$L$4:$CA$32)),0)</f>
      </c>
      <c r="V188" s="280">
        <f>IFERROR(SUMPRODUCT(('控温被PRO-S级品'!$B$2:$B$10=$B188)*('控温被PRO-S级品'!$E$1:$BE$1=V$1)*('控温被PRO-S级品'!$E$2:$BE$10)),0)+IFERROR(SUMPRODUCT(('冬被-S级品'!$B$2:$B$10=$B188)*('冬被-S级品'!$E$1:$AW$1=V$1)*('冬被-S级品'!$E$2:$AW$10)),0)+IFERROR(SUMPRODUCT(('白止-S级品'!$A$2:$A$26=$B188)*('白止-S级品'!$D$1:$AV$1=V$1)*('白止-S级品'!$D$2:$AV$26)),0)+IFERROR(SUMPRODUCT(('乐容-S级品'!$A$4:$A$32=$B188)*('乐容-S级品'!$L$3:$CA$3=V$1)*('乐容-S级品'!$L$4:$CA$32)),0)</f>
      </c>
      <c r="W188" s="280">
        <f>IFERROR(SUMPRODUCT(('控温被PRO-S级品'!$B$2:$B$10=$B188)*('控温被PRO-S级品'!$E$1:$BE$1=W$1)*('控温被PRO-S级品'!$E$2:$BE$10)),0)+IFERROR(SUMPRODUCT(('冬被-S级品'!$B$2:$B$10=$B188)*('冬被-S级品'!$E$1:$AW$1=W$1)*('冬被-S级品'!$E$2:$AW$10)),0)+IFERROR(SUMPRODUCT(('白止-S级品'!$A$2:$A$26=$B188)*('白止-S级品'!$D$1:$AV$1=W$1)*('白止-S级品'!$D$2:$AV$26)),0)+IFERROR(SUMPRODUCT(('乐容-S级品'!$A$4:$A$32=$B188)*('乐容-S级品'!$L$3:$CA$3=W$1)*('乐容-S级品'!$L$4:$CA$32)),0)</f>
      </c>
      <c r="X188" s="280">
        <f>IFERROR(SUMPRODUCT(('控温被PRO-S级品'!$B$2:$B$10=$B188)*('控温被PRO-S级品'!$E$1:$BE$1=X$1)*('控温被PRO-S级品'!$E$2:$BE$10)),0)+IFERROR(SUMPRODUCT(('冬被-S级品'!$B$2:$B$10=$B188)*('冬被-S级品'!$E$1:$AW$1=X$1)*('冬被-S级品'!$E$2:$AW$10)),0)+IFERROR(SUMPRODUCT(('白止-S级品'!$A$2:$A$26=$B188)*('白止-S级品'!$D$1:$AV$1=X$1)*('白止-S级品'!$D$2:$AV$26)),0)+IFERROR(SUMPRODUCT(('乐容-S级品'!$A$4:$A$32=$B188)*('乐容-S级品'!$L$3:$CA$3=X$1)*('乐容-S级品'!$L$4:$CA$32)),0)</f>
      </c>
      <c r="Y188" s="280">
        <f>IFERROR(SUMPRODUCT(('控温被PRO-S级品'!$B$2:$B$10=$B188)*('控温被PRO-S级品'!$E$1:$BE$1=Y$1)*('控温被PRO-S级品'!$E$2:$BE$10)),0)+IFERROR(SUMPRODUCT(('冬被-S级品'!$B$2:$B$10=$B188)*('冬被-S级品'!$E$1:$AW$1=Y$1)*('冬被-S级品'!$E$2:$AW$10)),0)+IFERROR(SUMPRODUCT(('白止-S级品'!$A$2:$A$26=$B188)*('白止-S级品'!$D$1:$AV$1=Y$1)*('白止-S级品'!$D$2:$AV$26)),0)+IFERROR(SUMPRODUCT(('乐容-S级品'!$A$4:$A$32=$B188)*('乐容-S级品'!$L$3:$CA$3=Y$1)*('乐容-S级品'!$L$4:$CA$32)),0)</f>
      </c>
      <c r="Z188" s="280">
        <f>IFERROR(SUMPRODUCT(('控温被PRO-S级品'!$B$2:$B$10=$B188)*('控温被PRO-S级品'!$E$1:$BE$1=Z$1)*('控温被PRO-S级品'!$E$2:$BE$10)),0)+IFERROR(SUMPRODUCT(('冬被-S级品'!$B$2:$B$10=$B188)*('冬被-S级品'!$E$1:$AW$1=Z$1)*('冬被-S级品'!$E$2:$AW$10)),0)+IFERROR(SUMPRODUCT(('白止-S级品'!$A$2:$A$26=$B188)*('白止-S级品'!$D$1:$AV$1=Z$1)*('白止-S级品'!$D$2:$AV$26)),0)+IFERROR(SUMPRODUCT(('乐容-S级品'!$A$4:$A$32=$B188)*('乐容-S级品'!$L$3:$CA$3=Z$1)*('乐容-S级品'!$L$4:$CA$32)),0)</f>
      </c>
      <c r="AA188" s="280">
        <f>IFERROR(SUMPRODUCT(('控温被PRO-S级品'!$B$2:$B$10=$B188)*('控温被PRO-S级品'!$E$1:$BE$1=AA$1)*('控温被PRO-S级品'!$E$2:$BE$10)),0)+IFERROR(SUMPRODUCT(('冬被-S级品'!$B$2:$B$10=$B188)*('冬被-S级品'!$E$1:$AW$1=AA$1)*('冬被-S级品'!$E$2:$AW$10)),0)+IFERROR(SUMPRODUCT(('白止-S级品'!$A$2:$A$26=$B188)*('白止-S级品'!$D$1:$AV$1=AA$1)*('白止-S级品'!$D$2:$AV$26)),0)+IFERROR(SUMPRODUCT(('乐容-S级品'!$A$4:$A$32=$B188)*('乐容-S级品'!$L$3:$CA$3=AA$1)*('乐容-S级品'!$L$4:$CA$32)),0)</f>
      </c>
      <c r="AB188" s="280">
        <f>IFERROR(SUMPRODUCT(('控温被PRO-S级品'!$B$2:$B$10=$B188)*('控温被PRO-S级品'!$E$1:$BE$1=AB$1)*('控温被PRO-S级品'!$E$2:$BE$10)),0)+IFERROR(SUMPRODUCT(('冬被-S级品'!$B$2:$B$10=$B188)*('冬被-S级品'!$E$1:$AW$1=AB$1)*('冬被-S级品'!$E$2:$AW$10)),0)+IFERROR(SUMPRODUCT(('白止-S级品'!$A$2:$A$26=$B188)*('白止-S级品'!$D$1:$AV$1=AB$1)*('白止-S级品'!$D$2:$AV$26)),0)+IFERROR(SUMPRODUCT(('乐容-S级品'!$A$4:$A$32=$B188)*('乐容-S级品'!$L$3:$CA$3=AB$1)*('乐容-S级品'!$L$4:$CA$32)),0)</f>
      </c>
      <c r="AC188" s="280">
        <f>IFERROR(SUMPRODUCT(('控温被PRO-S级品'!$B$2:$B$10=$B188)*('控温被PRO-S级品'!$E$1:$BE$1=AC$1)*('控温被PRO-S级品'!$E$2:$BE$10)),0)+IFERROR(SUMPRODUCT(('冬被-S级品'!$B$2:$B$10=$B188)*('冬被-S级品'!$E$1:$AW$1=AC$1)*('冬被-S级品'!$E$2:$AW$10)),0)+IFERROR(SUMPRODUCT(('白止-S级品'!$A$2:$A$26=$B188)*('白止-S级品'!$D$1:$AV$1=AC$1)*('白止-S级品'!$D$2:$AV$26)),0)+IFERROR(SUMPRODUCT(('乐容-S级品'!$A$4:$A$32=$B188)*('乐容-S级品'!$L$3:$CA$3=AC$1)*('乐容-S级品'!$L$4:$CA$32)),0)</f>
      </c>
      <c r="AD188" s="280">
        <f>IFERROR(SUMPRODUCT(('控温被PRO-S级品'!$B$2:$B$10=$B188)*('控温被PRO-S级品'!$E$1:$BE$1=AD$1)*('控温被PRO-S级品'!$E$2:$BE$10)),0)+IFERROR(SUMPRODUCT(('冬被-S级品'!$B$2:$B$10=$B188)*('冬被-S级品'!$E$1:$AW$1=AD$1)*('冬被-S级品'!$E$2:$AW$10)),0)+IFERROR(SUMPRODUCT(('白止-S级品'!$A$2:$A$26=$B188)*('白止-S级品'!$D$1:$AV$1=AD$1)*('白止-S级品'!$D$2:$AV$26)),0)+IFERROR(SUMPRODUCT(('乐容-S级品'!$A$4:$A$32=$B188)*('乐容-S级品'!$L$3:$CA$3=AD$1)*('乐容-S级品'!$L$4:$CA$32)),0)</f>
      </c>
      <c r="AE188" s="280">
        <f>IFERROR(SUMPRODUCT(('控温被PRO-S级品'!$B$2:$B$10=$B188)*('控温被PRO-S级品'!$E$1:$BE$1=AE$1)*('控温被PRO-S级品'!$E$2:$BE$10)),0)+IFERROR(SUMPRODUCT(('冬被-S级品'!$B$2:$B$10=$B188)*('冬被-S级品'!$E$1:$AW$1=AE$1)*('冬被-S级品'!$E$2:$AW$10)),0)+IFERROR(SUMPRODUCT(('白止-S级品'!$A$2:$A$26=$B188)*('白止-S级品'!$D$1:$AV$1=AE$1)*('白止-S级品'!$D$2:$AV$26)),0)+IFERROR(SUMPRODUCT(('乐容-S级品'!$A$4:$A$32=$B188)*('乐容-S级品'!$L$3:$CA$3=AE$1)*('乐容-S级品'!$L$4:$CA$32)),0)</f>
      </c>
      <c r="AF188" s="280">
        <f>IFERROR(SUMPRODUCT(('控温被PRO-S级品'!$B$2:$B$10=$B188)*('控温被PRO-S级品'!$E$1:$BE$1=AF$1)*('控温被PRO-S级品'!$E$2:$BE$10)),0)+IFERROR(SUMPRODUCT(('冬被-S级品'!$B$2:$B$10=$B188)*('冬被-S级品'!$E$1:$AW$1=AF$1)*('冬被-S级品'!$E$2:$AW$10)),0)+IFERROR(SUMPRODUCT(('白止-S级品'!$A$2:$A$26=$B188)*('白止-S级品'!$D$1:$AV$1=AF$1)*('白止-S级品'!$D$2:$AV$26)),0)+IFERROR(SUMPRODUCT(('乐容-S级品'!$A$4:$A$32=$B188)*('乐容-S级品'!$L$3:$CA$3=AF$1)*('乐容-S级品'!$L$4:$CA$32)),0)</f>
      </c>
      <c r="AG188" s="280">
        <f>IFERROR(SUMPRODUCT(('控温被PRO-S级品'!$B$2:$B$10=$B188)*('控温被PRO-S级品'!$E$1:$BE$1=AG$1)*('控温被PRO-S级品'!$E$2:$BE$10)),0)+IFERROR(SUMPRODUCT(('冬被-S级品'!$B$2:$B$10=$B188)*('冬被-S级品'!$E$1:$AW$1=AG$1)*('冬被-S级品'!$E$2:$AW$10)),0)+IFERROR(SUMPRODUCT(('白止-S级品'!$A$2:$A$26=$B188)*('白止-S级品'!$D$1:$AV$1=AG$1)*('白止-S级品'!$D$2:$AV$26)),0)+IFERROR(SUMPRODUCT(('乐容-S级品'!$A$4:$A$32=$B188)*('乐容-S级品'!$L$3:$CA$3=AG$1)*('乐容-S级品'!$L$4:$CA$32)),0)</f>
      </c>
      <c r="AH188" s="280">
        <f>IFERROR(SUMPRODUCT(('控温被PRO-S级品'!$B$2:$B$10=$B188)*('控温被PRO-S级品'!$E$1:$BE$1=AH$1)*('控温被PRO-S级品'!$E$2:$BE$10)),0)+IFERROR(SUMPRODUCT(('冬被-S级品'!$B$2:$B$10=$B188)*('冬被-S级品'!$E$1:$AW$1=AH$1)*('冬被-S级品'!$E$2:$AW$10)),0)+IFERROR(SUMPRODUCT(('白止-S级品'!$A$2:$A$26=$B188)*('白止-S级品'!$D$1:$AV$1=AH$1)*('白止-S级品'!$D$2:$AV$26)),0)+IFERROR(SUMPRODUCT(('乐容-S级品'!$A$4:$A$32=$B188)*('乐容-S级品'!$L$3:$CA$3=AH$1)*('乐容-S级品'!$L$4:$CA$32)),0)</f>
      </c>
      <c r="AI188" s="280">
        <f>IFERROR(SUMPRODUCT(('控温被PRO-S级品'!$B$2:$B$10=$B188)*('控温被PRO-S级品'!$E$1:$BE$1=AI$1)*('控温被PRO-S级品'!$E$2:$BE$10)),0)+IFERROR(SUMPRODUCT(('冬被-S级品'!$B$2:$B$10=$B188)*('冬被-S级品'!$E$1:$AW$1=AI$1)*('冬被-S级品'!$E$2:$AW$10)),0)+IFERROR(SUMPRODUCT(('白止-S级品'!$A$2:$A$26=$B188)*('白止-S级品'!$D$1:$AV$1=AI$1)*('白止-S级品'!$D$2:$AV$26)),0)+IFERROR(SUMPRODUCT(('乐容-S级品'!$A$4:$A$32=$B188)*('乐容-S级品'!$L$3:$CA$3=AI$1)*('乐容-S级品'!$L$4:$CA$32)),0)</f>
      </c>
      <c r="AJ188" s="280">
        <f>IFERROR(SUMPRODUCT(('控温被PRO-S级品'!$B$2:$B$10=$B188)*('控温被PRO-S级品'!$E$1:$BE$1=AJ$1)*('控温被PRO-S级品'!$E$2:$BE$10)),0)+IFERROR(SUMPRODUCT(('冬被-S级品'!$B$2:$B$10=$B188)*('冬被-S级品'!$E$1:$AW$1=AJ$1)*('冬被-S级品'!$E$2:$AW$10)),0)+IFERROR(SUMPRODUCT(('白止-S级品'!$A$2:$A$26=$B188)*('白止-S级品'!$D$1:$AV$1=AJ$1)*('白止-S级品'!$D$2:$AV$26)),0)+IFERROR(SUMPRODUCT(('乐容-S级品'!$A$4:$A$32=$B188)*('乐容-S级品'!$L$3:$CA$3=AJ$1)*('乐容-S级品'!$L$4:$CA$32)),0)</f>
      </c>
      <c r="AK188" s="280">
        <f>IFERROR(SUMPRODUCT(('控温被PRO-S级品'!$B$2:$B$10=$B188)*('控温被PRO-S级品'!$E$1:$BE$1=AK$1)*('控温被PRO-S级品'!$E$2:$BE$10)),0)+IFERROR(SUMPRODUCT(('冬被-S级品'!$B$2:$B$10=$B188)*('冬被-S级品'!$E$1:$AW$1=AK$1)*('冬被-S级品'!$E$2:$AW$10)),0)+IFERROR(SUMPRODUCT(('白止-S级品'!$A$2:$A$26=$B188)*('白止-S级品'!$D$1:$AV$1=AK$1)*('白止-S级品'!$D$2:$AV$26)),0)+IFERROR(SUMPRODUCT(('乐容-S级品'!$A$4:$A$32=$B188)*('乐容-S级品'!$L$3:$CA$3=AK$1)*('乐容-S级品'!$L$4:$CA$32)),0)</f>
      </c>
      <c r="AL188" s="280">
        <f>IFERROR(SUMPRODUCT(('控温被PRO-S级品'!$B$2:$B$10=$B188)*('控温被PRO-S级品'!$E$1:$BE$1=AL$1)*('控温被PRO-S级品'!$E$2:$BE$10)),0)+IFERROR(SUMPRODUCT(('冬被-S级品'!$B$2:$B$10=$B188)*('冬被-S级品'!$E$1:$AW$1=AL$1)*('冬被-S级品'!$E$2:$AW$10)),0)+IFERROR(SUMPRODUCT(('白止-S级品'!$A$2:$A$26=$B188)*('白止-S级品'!$D$1:$AV$1=AL$1)*('白止-S级品'!$D$2:$AV$26)),0)+IFERROR(SUMPRODUCT(('乐容-S级品'!$A$4:$A$32=$B188)*('乐容-S级品'!$L$3:$CA$3=AL$1)*('乐容-S级品'!$L$4:$CA$32)),0)</f>
      </c>
      <c r="AM188" s="280">
        <f>IFERROR(SUMPRODUCT(('控温被PRO-S级品'!$B$2:$B$10=$B188)*('控温被PRO-S级品'!$E$1:$BE$1=AM$1)*('控温被PRO-S级品'!$E$2:$BE$10)),0)+IFERROR(SUMPRODUCT(('冬被-S级品'!$B$2:$B$10=$B188)*('冬被-S级品'!$E$1:$AW$1=AM$1)*('冬被-S级品'!$E$2:$AW$10)),0)+IFERROR(SUMPRODUCT(('白止-S级品'!$A$2:$A$26=$B188)*('白止-S级品'!$D$1:$AV$1=AM$1)*('白止-S级品'!$D$2:$AV$26)),0)+IFERROR(SUMPRODUCT(('乐容-S级品'!$A$4:$A$32=$B188)*('乐容-S级品'!$L$3:$CA$3=AM$1)*('乐容-S级品'!$L$4:$CA$32)),0)</f>
      </c>
      <c r="AN188" s="280">
        <f>IFERROR(SUMPRODUCT(('控温被PRO-S级品'!$B$2:$B$10=$B188)*('控温被PRO-S级品'!$E$1:$BE$1=AN$1)*('控温被PRO-S级品'!$E$2:$BE$10)),0)+IFERROR(SUMPRODUCT(('冬被-S级品'!$B$2:$B$10=$B188)*('冬被-S级品'!$E$1:$AW$1=AN$1)*('冬被-S级品'!$E$2:$AW$10)),0)+IFERROR(SUMPRODUCT(('白止-S级品'!$A$2:$A$26=$B188)*('白止-S级品'!$D$1:$AV$1=AN$1)*('白止-S级品'!$D$2:$AV$26)),0)+IFERROR(SUMPRODUCT(('乐容-S级品'!$A$4:$A$32=$B188)*('乐容-S级品'!$L$3:$CA$3=AN$1)*('乐容-S级品'!$L$4:$CA$32)),0)</f>
      </c>
      <c r="AO188" s="280">
        <f>IFERROR(SUMPRODUCT(('控温被PRO-S级品'!$B$2:$B$10=$B188)*('控温被PRO-S级品'!$E$1:$BE$1=AO$1)*('控温被PRO-S级品'!$E$2:$BE$10)),0)+IFERROR(SUMPRODUCT(('冬被-S级品'!$B$2:$B$10=$B188)*('冬被-S级品'!$E$1:$AW$1=AO$1)*('冬被-S级品'!$E$2:$AW$10)),0)+IFERROR(SUMPRODUCT(('白止-S级品'!$A$2:$A$26=$B188)*('白止-S级品'!$D$1:$AV$1=AO$1)*('白止-S级品'!$D$2:$AV$26)),0)+IFERROR(SUMPRODUCT(('乐容-S级品'!$A$4:$A$32=$B188)*('乐容-S级品'!$L$3:$CA$3=AO$1)*('乐容-S级品'!$L$4:$CA$32)),0)</f>
      </c>
      <c r="AP188" s="280">
        <f>IFERROR(SUMPRODUCT(('控温被PRO-S级品'!$B$2:$B$10=$B188)*('控温被PRO-S级品'!$E$1:$BE$1=AP$1)*('控温被PRO-S级品'!$E$2:$BE$10)),0)+IFERROR(SUMPRODUCT(('冬被-S级品'!$B$2:$B$10=$B188)*('冬被-S级品'!$E$1:$AW$1=AP$1)*('冬被-S级品'!$E$2:$AW$10)),0)+IFERROR(SUMPRODUCT(('白止-S级品'!$A$2:$A$26=$B188)*('白止-S级品'!$D$1:$AV$1=AP$1)*('白止-S级品'!$D$2:$AV$26)),0)+IFERROR(SUMPRODUCT(('乐容-S级品'!$A$4:$A$32=$B188)*('乐容-S级品'!$L$3:$CA$3=AP$1)*('乐容-S级品'!$L$4:$CA$32)),0)</f>
      </c>
      <c r="AQ188" s="280">
        <f>IFERROR(SUMPRODUCT(('控温被PRO-S级品'!$B$2:$B$10=$B188)*('控温被PRO-S级品'!$E$1:$BE$1=AQ$1)*('控温被PRO-S级品'!$E$2:$BE$10)),0)+IFERROR(SUMPRODUCT(('冬被-S级品'!$B$2:$B$10=$B188)*('冬被-S级品'!$E$1:$AW$1=AQ$1)*('冬被-S级品'!$E$2:$AW$10)),0)+IFERROR(SUMPRODUCT(('白止-S级品'!$A$2:$A$26=$B188)*('白止-S级品'!$D$1:$AV$1=AQ$1)*('白止-S级品'!$D$2:$AV$26)),0)+IFERROR(SUMPRODUCT(('乐容-S级品'!$A$4:$A$32=$B188)*('乐容-S级品'!$L$3:$CA$3=AQ$1)*('乐容-S级品'!$L$4:$CA$32)),0)</f>
      </c>
      <c r="AR188" s="280">
        <f>IFERROR(SUMPRODUCT(('控温被PRO-S级品'!$B$2:$B$10=$B188)*('控温被PRO-S级品'!$E$1:$BE$1=AR$1)*('控温被PRO-S级品'!$E$2:$BE$10)),0)+IFERROR(SUMPRODUCT(('冬被-S级品'!$B$2:$B$10=$B188)*('冬被-S级品'!$E$1:$AW$1=AR$1)*('冬被-S级品'!$E$2:$AW$10)),0)+IFERROR(SUMPRODUCT(('白止-S级品'!$A$2:$A$26=$B188)*('白止-S级品'!$D$1:$AV$1=AR$1)*('白止-S级品'!$D$2:$AV$26)),0)+IFERROR(SUMPRODUCT(('乐容-S级品'!$A$4:$A$32=$B188)*('乐容-S级品'!$L$3:$CA$3=AR$1)*('乐容-S级品'!$L$4:$CA$32)),0)</f>
      </c>
      <c r="AS188" s="280">
        <f>IFERROR(SUMPRODUCT(('控温被PRO-S级品'!$B$2:$B$10=$B188)*('控温被PRO-S级品'!$E$1:$BE$1=AS$1)*('控温被PRO-S级品'!$E$2:$BE$10)),0)+IFERROR(SUMPRODUCT(('冬被-S级品'!$B$2:$B$10=$B188)*('冬被-S级品'!$E$1:$AW$1=AS$1)*('冬被-S级品'!$E$2:$AW$10)),0)+IFERROR(SUMPRODUCT(('白止-S级品'!$A$2:$A$26=$B188)*('白止-S级品'!$D$1:$AV$1=AS$1)*('白止-S级品'!$D$2:$AV$26)),0)+IFERROR(SUMPRODUCT(('乐容-S级品'!$A$4:$A$32=$B188)*('乐容-S级品'!$L$3:$CA$3=AS$1)*('乐容-S级品'!$L$4:$CA$32)),0)</f>
      </c>
      <c r="AT188" s="280">
        <f>IFERROR(SUMPRODUCT(('控温被PRO-S级品'!$B$2:$B$10=$B188)*('控温被PRO-S级品'!$E$1:$BE$1=AT$1)*('控温被PRO-S级品'!$E$2:$BE$10)),0)+IFERROR(SUMPRODUCT(('冬被-S级品'!$B$2:$B$10=$B188)*('冬被-S级品'!$E$1:$AW$1=AT$1)*('冬被-S级品'!$E$2:$AW$10)),0)+IFERROR(SUMPRODUCT(('白止-S级品'!$A$2:$A$26=$B188)*('白止-S级品'!$D$1:$AV$1=AT$1)*('白止-S级品'!$D$2:$AV$26)),0)+IFERROR(SUMPRODUCT(('乐容-S级品'!$A$4:$A$32=$B188)*('乐容-S级品'!$L$3:$CA$3=AT$1)*('乐容-S级品'!$L$4:$CA$32)),0)</f>
      </c>
      <c r="AU188" s="280">
        <f>IFERROR(SUMPRODUCT(('控温被PRO-S级品'!$B$2:$B$10=$B188)*('控温被PRO-S级品'!$E$1:$BE$1=AU$1)*('控温被PRO-S级品'!$E$2:$BE$10)),0)+IFERROR(SUMPRODUCT(('冬被-S级品'!$B$2:$B$10=$B188)*('冬被-S级品'!$E$1:$AW$1=AU$1)*('冬被-S级品'!$E$2:$AW$10)),0)+IFERROR(SUMPRODUCT(('白止-S级品'!$A$2:$A$26=$B188)*('白止-S级品'!$D$1:$AV$1=AU$1)*('白止-S级品'!$D$2:$AV$26)),0)+IFERROR(SUMPRODUCT(('乐容-S级品'!$A$4:$A$32=$B188)*('乐容-S级品'!$L$3:$CA$3=AU$1)*('乐容-S级品'!$L$4:$CA$32)),0)</f>
      </c>
      <c r="AV188" s="280">
        <f>IFERROR(SUMPRODUCT(('控温被PRO-S级品'!$B$2:$B$10=$B188)*('控温被PRO-S级品'!$E$1:$BE$1=AV$1)*('控温被PRO-S级品'!$E$2:$BE$10)),0)+IFERROR(SUMPRODUCT(('冬被-S级品'!$B$2:$B$10=$B188)*('冬被-S级品'!$E$1:$AW$1=AV$1)*('冬被-S级品'!$E$2:$AW$10)),0)+IFERROR(SUMPRODUCT(('白止-S级品'!$A$2:$A$26=$B188)*('白止-S级品'!$D$1:$AV$1=AV$1)*('白止-S级品'!$D$2:$AV$26)),0)+IFERROR(SUMPRODUCT(('乐容-S级品'!$A$4:$A$32=$B188)*('乐容-S级品'!$L$3:$CA$3=AV$1)*('乐容-S级品'!$L$4:$CA$32)),0)</f>
      </c>
      <c r="AW188" s="280">
        <f>IFERROR(SUMPRODUCT(('控温被PRO-S级品'!$B$2:$B$10=$B188)*('控温被PRO-S级品'!$E$1:$BE$1=AW$1)*('控温被PRO-S级品'!$E$2:$BE$10)),0)+IFERROR(SUMPRODUCT(('冬被-S级品'!$B$2:$B$10=$B188)*('冬被-S级品'!$E$1:$AW$1=AW$1)*('冬被-S级品'!$E$2:$AW$10)),0)+IFERROR(SUMPRODUCT(('白止-S级品'!$A$2:$A$26=$B188)*('白止-S级品'!$D$1:$AV$1=AW$1)*('白止-S级品'!$D$2:$AV$26)),0)+IFERROR(SUMPRODUCT(('乐容-S级品'!$A$4:$A$32=$B188)*('乐容-S级品'!$L$3:$CA$3=AW$1)*('乐容-S级品'!$L$4:$CA$32)),0)</f>
      </c>
      <c r="AX188" s="280">
        <f>IFERROR(SUMPRODUCT(('控温被PRO-S级品'!$B$2:$B$10=$B188)*('控温被PRO-S级品'!$E$1:$BE$1=AX$1)*('控温被PRO-S级品'!$E$2:$BE$10)),0)+IFERROR(SUMPRODUCT(('冬被-S级品'!$B$2:$B$10=$B188)*('冬被-S级品'!$E$1:$AW$1=AX$1)*('冬被-S级品'!$E$2:$AW$10)),0)+IFERROR(SUMPRODUCT(('白止-S级品'!$A$2:$A$26=$B188)*('白止-S级品'!$D$1:$AV$1=AX$1)*('白止-S级品'!$D$2:$AV$26)),0)+IFERROR(SUMPRODUCT(('乐容-S级品'!$A$4:$A$32=$B188)*('乐容-S级品'!$L$3:$CA$3=AX$1)*('乐容-S级品'!$L$4:$CA$32)),0)</f>
      </c>
      <c r="AY188" s="280">
        <f>IFERROR(SUMPRODUCT(('控温被PRO-S级品'!$B$2:$B$10=$B188)*('控温被PRO-S级品'!$E$1:$BE$1=AY$1)*('控温被PRO-S级品'!$E$2:$BE$10)),0)+IFERROR(SUMPRODUCT(('冬被-S级品'!$B$2:$B$10=$B188)*('冬被-S级品'!$E$1:$AW$1=AY$1)*('冬被-S级品'!$E$2:$AW$10)),0)+IFERROR(SUMPRODUCT(('白止-S级品'!$A$2:$A$26=$B188)*('白止-S级品'!$D$1:$AV$1=AY$1)*('白止-S级品'!$D$2:$AV$26)),0)+IFERROR(SUMPRODUCT(('乐容-S级品'!$A$4:$A$32=$B188)*('乐容-S级品'!$L$3:$CA$3=AY$1)*('乐容-S级品'!$L$4:$CA$32)),0)</f>
      </c>
      <c r="AZ188" s="280">
        <f>IFERROR(SUMPRODUCT(('控温被PRO-S级品'!$B$2:$B$10=$B188)*('控温被PRO-S级品'!$E$1:$BE$1=AZ$1)*('控温被PRO-S级品'!$E$2:$BE$10)),0)+IFERROR(SUMPRODUCT(('冬被-S级品'!$B$2:$B$10=$B188)*('冬被-S级品'!$E$1:$AW$1=AZ$1)*('冬被-S级品'!$E$2:$AW$10)),0)+IFERROR(SUMPRODUCT(('白止-S级品'!$A$2:$A$26=$B188)*('白止-S级品'!$D$1:$AV$1=AZ$1)*('白止-S级品'!$D$2:$AV$26)),0)+IFERROR(SUMPRODUCT(('乐容-S级品'!$A$4:$A$32=$B188)*('乐容-S级品'!$L$3:$CA$3=AZ$1)*('乐容-S级品'!$L$4:$CA$32)),0)</f>
      </c>
      <c r="BA188" s="280">
        <f>IFERROR(SUMPRODUCT(('控温被PRO-S级品'!$B$2:$B$10=$B188)*('控温被PRO-S级品'!$E$1:$BE$1=BA$1)*('控温被PRO-S级品'!$E$2:$BE$10)),0)+IFERROR(SUMPRODUCT(('冬被-S级品'!$B$2:$B$10=$B188)*('冬被-S级品'!$E$1:$AW$1=BA$1)*('冬被-S级品'!$E$2:$AW$10)),0)+IFERROR(SUMPRODUCT(('白止-S级品'!$A$2:$A$26=$B188)*('白止-S级品'!$D$1:$AV$1=BA$1)*('白止-S级品'!$D$2:$AV$26)),0)+IFERROR(SUMPRODUCT(('乐容-S级品'!$A$4:$A$32=$B188)*('乐容-S级品'!$L$3:$CA$3=BA$1)*('乐容-S级品'!$L$4:$CA$32)),0)</f>
      </c>
      <c r="BB188" s="280">
        <f>IFERROR(SUMPRODUCT(('控温被PRO-S级品'!$B$2:$B$10=$B188)*('控温被PRO-S级品'!$E$1:$BE$1=BB$1)*('控温被PRO-S级品'!$E$2:$BE$10)),0)+IFERROR(SUMPRODUCT(('冬被-S级品'!$B$2:$B$10=$B188)*('冬被-S级品'!$E$1:$AW$1=BB$1)*('冬被-S级品'!$E$2:$AW$10)),0)+IFERROR(SUMPRODUCT(('白止-S级品'!$A$2:$A$26=$B188)*('白止-S级品'!$D$1:$AV$1=BB$1)*('白止-S级品'!$D$2:$AV$26)),0)+IFERROR(SUMPRODUCT(('乐容-S级品'!$A$4:$A$32=$B188)*('乐容-S级品'!$L$3:$CA$3=BB$1)*('乐容-S级品'!$L$4:$CA$32)),0)</f>
      </c>
      <c r="BC188" s="280">
        <f>IFERROR(SUMPRODUCT(('控温被PRO-S级品'!$B$2:$B$10=$B188)*('控温被PRO-S级品'!$E$1:$BE$1=BC$1)*('控温被PRO-S级品'!$E$2:$BE$10)),0)+IFERROR(SUMPRODUCT(('冬被-S级品'!$B$2:$B$10=$B188)*('冬被-S级品'!$E$1:$AW$1=BC$1)*('冬被-S级品'!$E$2:$AW$10)),0)+IFERROR(SUMPRODUCT(('白止-S级品'!$A$2:$A$26=$B188)*('白止-S级品'!$D$1:$AV$1=BC$1)*('白止-S级品'!$D$2:$AV$26)),0)+IFERROR(SUMPRODUCT(('乐容-S级品'!$A$4:$A$32=$B188)*('乐容-S级品'!$L$3:$CA$3=BC$1)*('乐容-S级品'!$L$4:$CA$32)),0)</f>
      </c>
      <c r="BD188" s="280">
        <f>IFERROR(SUMPRODUCT(('控温被PRO-S级品'!$B$2:$B$10=$B188)*('控温被PRO-S级品'!$E$1:$BE$1=BD$1)*('控温被PRO-S级品'!$E$2:$BE$10)),0)+IFERROR(SUMPRODUCT(('冬被-S级品'!$B$2:$B$10=$B188)*('冬被-S级品'!$E$1:$AW$1=BD$1)*('冬被-S级品'!$E$2:$AW$10)),0)+IFERROR(SUMPRODUCT(('白止-S级品'!$A$2:$A$26=$B188)*('白止-S级品'!$D$1:$AV$1=BD$1)*('白止-S级品'!$D$2:$AV$26)),0)+IFERROR(SUMPRODUCT(('乐容-S级品'!$A$4:$A$32=$B188)*('乐容-S级品'!$L$3:$CA$3=BD$1)*('乐容-S级品'!$L$4:$CA$32)),0)</f>
      </c>
      <c r="BE188" s="280">
        <f>IFERROR(SUMPRODUCT(('控温被PRO-S级品'!$B$2:$B$10=$B188)*('控温被PRO-S级品'!$E$1:$BE$1=BE$1)*('控温被PRO-S级品'!$E$2:$BE$10)),0)+IFERROR(SUMPRODUCT(('冬被-S级品'!$B$2:$B$10=$B188)*('冬被-S级品'!$E$1:$AW$1=BE$1)*('冬被-S级品'!$E$2:$AW$10)),0)+IFERROR(SUMPRODUCT(('白止-S级品'!$A$2:$A$26=$B188)*('白止-S级品'!$D$1:$AV$1=BE$1)*('白止-S级品'!$D$2:$AV$26)),0)+IFERROR(SUMPRODUCT(('乐容-S级品'!$A$4:$A$32=$B188)*('乐容-S级品'!$L$3:$CA$3=BE$1)*('乐容-S级品'!$L$4:$CA$32)),0)</f>
      </c>
      <c r="BF188" s="280">
        <f>IFERROR(SUMPRODUCT(('控温被PRO-S级品'!$B$2:$B$10=$B188)*('控温被PRO-S级品'!$E$1:$BE$1=BF$1)*('控温被PRO-S级品'!$E$2:$BE$10)),0)+IFERROR(SUMPRODUCT(('冬被-S级品'!$B$2:$B$10=$B188)*('冬被-S级品'!$E$1:$AW$1=BF$1)*('冬被-S级品'!$E$2:$AW$10)),0)+IFERROR(SUMPRODUCT(('白止-S级品'!$A$2:$A$26=$B188)*('白止-S级品'!$D$1:$AV$1=BF$1)*('白止-S级品'!$D$2:$AV$26)),0)+IFERROR(SUMPRODUCT(('乐容-S级品'!$A$4:$A$32=$B188)*('乐容-S级品'!$L$3:$CA$3=BF$1)*('乐容-S级品'!$L$4:$CA$32)),0)</f>
      </c>
      <c r="BG188" s="280">
        <f>IFERROR(SUMPRODUCT(('控温被PRO-S级品'!$B$2:$B$10=$B188)*('控温被PRO-S级品'!$E$1:$BE$1=BG$1)*('控温被PRO-S级品'!$E$2:$BE$10)),0)+IFERROR(SUMPRODUCT(('冬被-S级品'!$B$2:$B$10=$B188)*('冬被-S级品'!$E$1:$AW$1=BG$1)*('冬被-S级品'!$E$2:$AW$10)),0)+IFERROR(SUMPRODUCT(('白止-S级品'!$A$2:$A$26=$B188)*('白止-S级品'!$D$1:$AV$1=BG$1)*('白止-S级品'!$D$2:$AV$26)),0)+IFERROR(SUMPRODUCT(('乐容-S级品'!$A$4:$A$32=$B188)*('乐容-S级品'!$L$3:$CA$3=BG$1)*('乐容-S级品'!$L$4:$CA$32)),0)</f>
      </c>
      <c r="BH188" s="280">
        <f>IFERROR(SUMPRODUCT(('控温被PRO-S级品'!$B$2:$B$10=$B188)*('控温被PRO-S级品'!$E$1:$BE$1=BH$1)*('控温被PRO-S级品'!$E$2:$BE$10)),0)+IFERROR(SUMPRODUCT(('冬被-S级品'!$B$2:$B$10=$B188)*('冬被-S级品'!$E$1:$AW$1=BH$1)*('冬被-S级品'!$E$2:$AW$10)),0)+IFERROR(SUMPRODUCT(('白止-S级品'!$A$2:$A$26=$B188)*('白止-S级品'!$D$1:$AV$1=BH$1)*('白止-S级品'!$D$2:$AV$26)),0)+IFERROR(SUMPRODUCT(('乐容-S级品'!$A$4:$A$32=$B188)*('乐容-S级品'!$L$3:$CA$3=BH$1)*('乐容-S级品'!$L$4:$CA$32)),0)</f>
      </c>
      <c r="BI188" s="280">
        <f>IFERROR(SUMPRODUCT(('控温被PRO-S级品'!$B$2:$B$10=$B188)*('控温被PRO-S级品'!$E$1:$BE$1=BI$1)*('控温被PRO-S级品'!$E$2:$BE$10)),0)+IFERROR(SUMPRODUCT(('冬被-S级品'!$B$2:$B$10=$B188)*('冬被-S级品'!$E$1:$AW$1=BI$1)*('冬被-S级品'!$E$2:$AW$10)),0)+IFERROR(SUMPRODUCT(('白止-S级品'!$A$2:$A$26=$B188)*('白止-S级品'!$D$1:$AV$1=BI$1)*('白止-S级品'!$D$2:$AV$26)),0)+IFERROR(SUMPRODUCT(('乐容-S级品'!$A$4:$A$32=$B188)*('乐容-S级品'!$L$3:$CA$3=BI$1)*('乐容-S级品'!$L$4:$CA$32)),0)</f>
      </c>
      <c r="BJ188" s="280">
        <f>IFERROR(SUMPRODUCT(('控温被PRO-S级品'!$B$2:$B$10=$B188)*('控温被PRO-S级品'!$E$1:$BE$1=BJ$1)*('控温被PRO-S级品'!$E$2:$BE$10)),0)+IFERROR(SUMPRODUCT(('冬被-S级品'!$B$2:$B$10=$B188)*('冬被-S级品'!$E$1:$AW$1=BJ$1)*('冬被-S级品'!$E$2:$AW$10)),0)+IFERROR(SUMPRODUCT(('白止-S级品'!$A$2:$A$26=$B188)*('白止-S级品'!$D$1:$AV$1=BJ$1)*('白止-S级品'!$D$2:$AV$26)),0)+IFERROR(SUMPRODUCT(('乐容-S级品'!$A$4:$A$32=$B188)*('乐容-S级品'!$L$3:$CA$3=BJ$1)*('乐容-S级品'!$L$4:$CA$32)),0)</f>
      </c>
      <c r="BK188" s="280">
        <f>IFERROR(SUMPRODUCT(('控温被PRO-S级品'!$B$2:$B$10=$B188)*('控温被PRO-S级品'!$E$1:$BE$1=BK$1)*('控温被PRO-S级品'!$E$2:$BE$10)),0)+IFERROR(SUMPRODUCT(('冬被-S级品'!$B$2:$B$10=$B188)*('冬被-S级品'!$E$1:$AW$1=BK$1)*('冬被-S级品'!$E$2:$AW$10)),0)+IFERROR(SUMPRODUCT(('白止-S级品'!$A$2:$A$26=$B188)*('白止-S级品'!$D$1:$AV$1=BK$1)*('白止-S级品'!$D$2:$AV$26)),0)+IFERROR(SUMPRODUCT(('乐容-S级品'!$A$4:$A$32=$B188)*('乐容-S级品'!$L$3:$CA$3=BK$1)*('乐容-S级品'!$L$4:$CA$32)),0)</f>
      </c>
      <c r="BL188" s="280">
        <f>IFERROR(SUMPRODUCT(('控温被PRO-S级品'!$B$2:$B$10=$B188)*('控温被PRO-S级品'!$E$1:$BE$1=BL$1)*('控温被PRO-S级品'!$E$2:$BE$10)),0)+IFERROR(SUMPRODUCT(('冬被-S级品'!$B$2:$B$10=$B188)*('冬被-S级品'!$E$1:$AW$1=BL$1)*('冬被-S级品'!$E$2:$AW$10)),0)+IFERROR(SUMPRODUCT(('白止-S级品'!$A$2:$A$26=$B188)*('白止-S级品'!$D$1:$AV$1=BL$1)*('白止-S级品'!$D$2:$AV$26)),0)+IFERROR(SUMPRODUCT(('乐容-S级品'!$A$4:$A$32=$B188)*('乐容-S级品'!$L$3:$CA$3=BL$1)*('乐容-S级品'!$L$4:$CA$32)),0)</f>
      </c>
      <c r="BM188" s="280">
        <f>IFERROR(SUMPRODUCT(('控温被PRO-S级品'!$B$2:$B$10=$B188)*('控温被PRO-S级品'!$E$1:$BE$1=BM$1)*('控温被PRO-S级品'!$E$2:$BE$10)),0)+IFERROR(SUMPRODUCT(('冬被-S级品'!$B$2:$B$10=$B188)*('冬被-S级品'!$E$1:$AW$1=BM$1)*('冬被-S级品'!$E$2:$AW$10)),0)+IFERROR(SUMPRODUCT(('白止-S级品'!$A$2:$A$26=$B188)*('白止-S级品'!$D$1:$AV$1=BM$1)*('白止-S级品'!$D$2:$AV$26)),0)+IFERROR(SUMPRODUCT(('乐容-S级品'!$A$4:$A$32=$B188)*('乐容-S级品'!$L$3:$CA$3=BM$1)*('乐容-S级品'!$L$4:$CA$32)),0)</f>
      </c>
      <c r="BN188" s="280">
        <f>IFERROR(SUMPRODUCT(('控温被PRO-S级品'!$B$2:$B$10=$B188)*('控温被PRO-S级品'!$E$1:$BE$1=BN$1)*('控温被PRO-S级品'!$E$2:$BE$10)),0)+IFERROR(SUMPRODUCT(('冬被-S级品'!$B$2:$B$10=$B188)*('冬被-S级品'!$E$1:$AW$1=BN$1)*('冬被-S级品'!$E$2:$AW$10)),0)+IFERROR(SUMPRODUCT(('白止-S级品'!$A$2:$A$26=$B188)*('白止-S级品'!$D$1:$AV$1=BN$1)*('白止-S级品'!$D$2:$AV$26)),0)+IFERROR(SUMPRODUCT(('乐容-S级品'!$A$4:$A$32=$B188)*('乐容-S级品'!$L$3:$CA$3=BN$1)*('乐容-S级品'!$L$4:$CA$32)),0)</f>
      </c>
      <c r="BO188" s="280">
        <f>IFERROR(SUMPRODUCT(('控温被PRO-S级品'!$B$2:$B$10=$B188)*('控温被PRO-S级品'!$E$1:$BE$1=BO$1)*('控温被PRO-S级品'!$E$2:$BE$10)),0)+IFERROR(SUMPRODUCT(('冬被-S级品'!$B$2:$B$10=$B188)*('冬被-S级品'!$E$1:$AW$1=BO$1)*('冬被-S级品'!$E$2:$AW$10)),0)+IFERROR(SUMPRODUCT(('白止-S级品'!$A$2:$A$26=$B188)*('白止-S级品'!$D$1:$AV$1=BO$1)*('白止-S级品'!$D$2:$AV$26)),0)+IFERROR(SUMPRODUCT(('乐容-S级品'!$A$4:$A$32=$B188)*('乐容-S级品'!$L$3:$CA$3=BO$1)*('乐容-S级品'!$L$4:$CA$32)),0)</f>
      </c>
      <c r="BP188" s="280">
        <f>IFERROR(SUMPRODUCT(('控温被PRO-S级品'!$B$2:$B$10=$B188)*('控温被PRO-S级品'!$E$1:$BE$1=BP$1)*('控温被PRO-S级品'!$E$2:$BE$10)),0)+IFERROR(SUMPRODUCT(('冬被-S级品'!$B$2:$B$10=$B188)*('冬被-S级品'!$E$1:$AW$1=BP$1)*('冬被-S级品'!$E$2:$AW$10)),0)+IFERROR(SUMPRODUCT(('白止-S级品'!$A$2:$A$26=$B188)*('白止-S级品'!$D$1:$AV$1=BP$1)*('白止-S级品'!$D$2:$AV$26)),0)+IFERROR(SUMPRODUCT(('乐容-S级品'!$A$4:$A$32=$B188)*('乐容-S级品'!$L$3:$CA$3=BP$1)*('乐容-S级品'!$L$4:$CA$32)),0)</f>
      </c>
      <c r="BQ188" s="280">
        <f>IFERROR(SUMPRODUCT(('控温被PRO-S级品'!$B$2:$B$10=$B188)*('控温被PRO-S级品'!$E$1:$BE$1=BQ$1)*('控温被PRO-S级品'!$E$2:$BE$10)),0)+IFERROR(SUMPRODUCT(('冬被-S级品'!$B$2:$B$10=$B188)*('冬被-S级品'!$E$1:$AW$1=BQ$1)*('冬被-S级品'!$E$2:$AW$10)),0)+IFERROR(SUMPRODUCT(('白止-S级品'!$A$2:$A$26=$B188)*('白止-S级品'!$D$1:$AV$1=BQ$1)*('白止-S级品'!$D$2:$AV$26)),0)+IFERROR(SUMPRODUCT(('乐容-S级品'!$A$4:$A$32=$B188)*('乐容-S级品'!$L$3:$CA$3=BQ$1)*('乐容-S级品'!$L$4:$CA$32)),0)</f>
      </c>
      <c r="BR188" s="280">
        <f>IFERROR(SUMPRODUCT(('控温被PRO-S级品'!$B$2:$B$10=$B188)*('控温被PRO-S级品'!$E$1:$BE$1=BR$1)*('控温被PRO-S级品'!$E$2:$BE$10)),0)+IFERROR(SUMPRODUCT(('冬被-S级品'!$B$2:$B$10=$B188)*('冬被-S级品'!$E$1:$AW$1=BR$1)*('冬被-S级品'!$E$2:$AW$10)),0)+IFERROR(SUMPRODUCT(('白止-S级品'!$A$2:$A$26=$B188)*('白止-S级品'!$D$1:$AV$1=BR$1)*('白止-S级品'!$D$2:$AV$26)),0)+IFERROR(SUMPRODUCT(('乐容-S级品'!$A$4:$A$32=$B188)*('乐容-S级品'!$L$3:$CA$3=BR$1)*('乐容-S级品'!$L$4:$CA$32)),0)</f>
      </c>
      <c r="BS188" s="280">
        <f>IFERROR(SUMPRODUCT(('控温被PRO-S级品'!$B$2:$B$10=$B188)*('控温被PRO-S级品'!$E$1:$BE$1=BS$1)*('控温被PRO-S级品'!$E$2:$BE$10)),0)+IFERROR(SUMPRODUCT(('冬被-S级品'!$B$2:$B$10=$B188)*('冬被-S级品'!$E$1:$AW$1=BS$1)*('冬被-S级品'!$E$2:$AW$10)),0)+IFERROR(SUMPRODUCT(('白止-S级品'!$A$2:$A$26=$B188)*('白止-S级品'!$D$1:$AV$1=BS$1)*('白止-S级品'!$D$2:$AV$26)),0)+IFERROR(SUMPRODUCT(('乐容-S级品'!$A$4:$A$32=$B188)*('乐容-S级品'!$L$3:$CA$3=BS$1)*('乐容-S级品'!$L$4:$CA$32)),0)</f>
      </c>
      <c r="BT188" s="280">
        <f>IFERROR(SUMPRODUCT(('控温被PRO-S级品'!$B$2:$B$10=$B188)*('控温被PRO-S级品'!$E$1:$BE$1=BT$1)*('控温被PRO-S级品'!$E$2:$BE$10)),0)+IFERROR(SUMPRODUCT(('冬被-S级品'!$B$2:$B$10=$B188)*('冬被-S级品'!$E$1:$AW$1=BT$1)*('冬被-S级品'!$E$2:$AW$10)),0)+IFERROR(SUMPRODUCT(('白止-S级品'!$A$2:$A$26=$B188)*('白止-S级品'!$D$1:$AV$1=BT$1)*('白止-S级品'!$D$2:$AV$26)),0)+IFERROR(SUMPRODUCT(('乐容-S级品'!$A$4:$A$32=$B188)*('乐容-S级品'!$L$3:$CA$3=BT$1)*('乐容-S级品'!$L$4:$CA$32)),0)</f>
      </c>
      <c r="BU188" s="280">
        <f>IFERROR(SUMPRODUCT(('控温被PRO-S级品'!$B$2:$B$10=$B188)*('控温被PRO-S级品'!$E$1:$BE$1=BU$1)*('控温被PRO-S级品'!$E$2:$BE$10)),0)+IFERROR(SUMPRODUCT(('冬被-S级品'!$B$2:$B$10=$B188)*('冬被-S级品'!$E$1:$AW$1=BU$1)*('冬被-S级品'!$E$2:$AW$10)),0)+IFERROR(SUMPRODUCT(('白止-S级品'!$A$2:$A$26=$B188)*('白止-S级品'!$D$1:$AV$1=BU$1)*('白止-S级品'!$D$2:$AV$26)),0)+IFERROR(SUMPRODUCT(('乐容-S级品'!$A$4:$A$32=$B188)*('乐容-S级品'!$L$3:$CA$3=BU$1)*('乐容-S级品'!$L$4:$CA$32)),0)</f>
      </c>
      <c r="BV188" s="280">
        <f>IFERROR(SUMPRODUCT(('控温被PRO-S级品'!$B$2:$B$10=$B188)*('控温被PRO-S级品'!$E$1:$BE$1=BV$1)*('控温被PRO-S级品'!$E$2:$BE$10)),0)+IFERROR(SUMPRODUCT(('冬被-S级品'!$B$2:$B$10=$B188)*('冬被-S级品'!$E$1:$AW$1=BV$1)*('冬被-S级品'!$E$2:$AW$10)),0)+IFERROR(SUMPRODUCT(('白止-S级品'!$A$2:$A$26=$B188)*('白止-S级品'!$D$1:$AV$1=BV$1)*('白止-S级品'!$D$2:$AV$26)),0)+IFERROR(SUMPRODUCT(('乐容-S级品'!$A$4:$A$32=$B188)*('乐容-S级品'!$L$3:$CA$3=BV$1)*('乐容-S级品'!$L$4:$CA$32)),0)</f>
      </c>
      <c r="BW188" s="280">
        <f>IFERROR(SUMPRODUCT(('控温被PRO-S级品'!$B$2:$B$10=$B188)*('控温被PRO-S级品'!$E$1:$BE$1=BW$1)*('控温被PRO-S级品'!$E$2:$BE$10)),0)+IFERROR(SUMPRODUCT(('冬被-S级品'!$B$2:$B$10=$B188)*('冬被-S级品'!$E$1:$AW$1=BW$1)*('冬被-S级品'!$E$2:$AW$10)),0)+IFERROR(SUMPRODUCT(('白止-S级品'!$A$2:$A$26=$B188)*('白止-S级品'!$D$1:$AV$1=BW$1)*('白止-S级品'!$D$2:$AV$26)),0)+IFERROR(SUMPRODUCT(('乐容-S级品'!$A$4:$A$32=$B188)*('乐容-S级品'!$L$3:$CA$3=BW$1)*('乐容-S级品'!$L$4:$CA$32)),0)</f>
      </c>
      <c r="BX188" s="280">
        <f>IFERROR(SUMPRODUCT(('控温被PRO-S级品'!$B$2:$B$10=$B188)*('控温被PRO-S级品'!$E$1:$BE$1=BX$1)*('控温被PRO-S级品'!$E$2:$BE$10)),0)+IFERROR(SUMPRODUCT(('冬被-S级品'!$B$2:$B$10=$B188)*('冬被-S级品'!$E$1:$AW$1=BX$1)*('冬被-S级品'!$E$2:$AW$10)),0)+IFERROR(SUMPRODUCT(('白止-S级品'!$A$2:$A$26=$B188)*('白止-S级品'!$D$1:$AV$1=BX$1)*('白止-S级品'!$D$2:$AV$26)),0)+IFERROR(SUMPRODUCT(('乐容-S级品'!$A$4:$A$32=$B188)*('乐容-S级品'!$L$3:$CA$3=BX$1)*('乐容-S级品'!$L$4:$CA$32)),0)</f>
      </c>
      <c r="BY188" s="280">
        <f>IFERROR(SUMPRODUCT(('控温被PRO-S级品'!$B$2:$B$10=$B188)*('控温被PRO-S级品'!$E$1:$BE$1=BY$1)*('控温被PRO-S级品'!$E$2:$BE$10)),0)+IFERROR(SUMPRODUCT(('冬被-S级品'!$B$2:$B$10=$B188)*('冬被-S级品'!$E$1:$AW$1=BY$1)*('冬被-S级品'!$E$2:$AW$10)),0)+IFERROR(SUMPRODUCT(('白止-S级品'!$A$2:$A$26=$B188)*('白止-S级品'!$D$1:$AV$1=BY$1)*('白止-S级品'!$D$2:$AV$26)),0)+IFERROR(SUMPRODUCT(('乐容-S级品'!$A$4:$A$32=$B188)*('乐容-S级品'!$L$3:$CA$3=BY$1)*('乐容-S级品'!$L$4:$CA$32)),0)</f>
      </c>
      <c r="BZ188" s="280">
        <f>IFERROR(SUMPRODUCT(('控温被PRO-S级品'!$B$2:$B$10=$B188)*('控温被PRO-S级品'!$E$1:$BE$1=BZ$1)*('控温被PRO-S级品'!$E$2:$BE$10)),0)+IFERROR(SUMPRODUCT(('冬被-S级品'!$B$2:$B$10=$B188)*('冬被-S级品'!$E$1:$AW$1=BZ$1)*('冬被-S级品'!$E$2:$AW$10)),0)+IFERROR(SUMPRODUCT(('白止-S级品'!$A$2:$A$26=$B188)*('白止-S级品'!$D$1:$AV$1=BZ$1)*('白止-S级品'!$D$2:$AV$26)),0)+IFERROR(SUMPRODUCT(('乐容-S级品'!$A$4:$A$32=$B188)*('乐容-S级品'!$L$3:$CA$3=BZ$1)*('乐容-S级品'!$L$4:$CA$32)),0)</f>
      </c>
      <c r="CA188" s="280">
        <f>IFERROR(SUMPRODUCT(('控温被PRO-S级品'!$B$2:$B$10=$B188)*('控温被PRO-S级品'!$E$1:$BE$1=CA$1)*('控温被PRO-S级品'!$E$2:$BE$10)),0)+IFERROR(SUMPRODUCT(('冬被-S级品'!$B$2:$B$10=$B188)*('冬被-S级品'!$E$1:$AW$1=CA$1)*('冬被-S级品'!$E$2:$AW$10)),0)+IFERROR(SUMPRODUCT(('白止-S级品'!$A$2:$A$26=$B188)*('白止-S级品'!$D$1:$AV$1=CA$1)*('白止-S级品'!$D$2:$AV$26)),0)+IFERROR(SUMPRODUCT(('乐容-S级品'!$A$4:$A$32=$B188)*('乐容-S级品'!$L$3:$CA$3=CA$1)*('乐容-S级品'!$L$4:$CA$32)),0)</f>
      </c>
      <c r="CB188" s="280">
        <f>IFERROR(SUMPRODUCT(('控温被PRO-S级品'!$B$2:$B$10=$B188)*('控温被PRO-S级品'!$E$1:$BE$1=CB$1)*('控温被PRO-S级品'!$E$2:$BE$10)),0)+IFERROR(SUMPRODUCT(('冬被-S级品'!$B$2:$B$10=$B188)*('冬被-S级品'!$E$1:$AW$1=CB$1)*('冬被-S级品'!$E$2:$AW$10)),0)+IFERROR(SUMPRODUCT(('白止-S级品'!$A$2:$A$26=$B188)*('白止-S级品'!$D$1:$AV$1=CB$1)*('白止-S级品'!$D$2:$AV$26)),0)+IFERROR(SUMPRODUCT(('乐容-S级品'!$A$4:$A$32=$B188)*('乐容-S级品'!$L$3:$CA$3=CB$1)*('乐容-S级品'!$L$4:$CA$32)),0)</f>
      </c>
      <c r="CC188" s="280">
        <f>IFERROR(SUMPRODUCT(('控温被PRO-S级品'!$B$2:$B$10=$B188)*('控温被PRO-S级品'!$E$1:$BE$1=CC$1)*('控温被PRO-S级品'!$E$2:$BE$10)),0)+IFERROR(SUMPRODUCT(('冬被-S级品'!$B$2:$B$10=$B188)*('冬被-S级品'!$E$1:$AW$1=CC$1)*('冬被-S级品'!$E$2:$AW$10)),0)+IFERROR(SUMPRODUCT(('白止-S级品'!$A$2:$A$26=$B188)*('白止-S级品'!$D$1:$AV$1=CC$1)*('白止-S级品'!$D$2:$AV$26)),0)+IFERROR(SUMPRODUCT(('乐容-S级品'!$A$4:$A$32=$B188)*('乐容-S级品'!$L$3:$CA$3=CC$1)*('乐容-S级品'!$L$4:$CA$32)),0)</f>
      </c>
      <c r="CD188" s="280">
        <f>IFERROR(SUMPRODUCT(('控温被PRO-S级品'!$B$2:$B$10=$B188)*('控温被PRO-S级品'!$E$1:$BE$1=CD$1)*('控温被PRO-S级品'!$E$2:$BE$10)),0)+IFERROR(SUMPRODUCT(('冬被-S级品'!$B$2:$B$10=$B188)*('冬被-S级品'!$E$1:$AW$1=CD$1)*('冬被-S级品'!$E$2:$AW$10)),0)+IFERROR(SUMPRODUCT(('白止-S级品'!$A$2:$A$26=$B188)*('白止-S级品'!$D$1:$AV$1=CD$1)*('白止-S级品'!$D$2:$AV$26)),0)+IFERROR(SUMPRODUCT(('乐容-S级品'!$A$4:$A$32=$B188)*('乐容-S级品'!$L$3:$CA$3=CD$1)*('乐容-S级品'!$L$4:$CA$32)),0)</f>
      </c>
      <c r="CE188" s="280">
        <f>IFERROR(SUMPRODUCT(('控温被PRO-S级品'!$B$2:$B$10=$B188)*('控温被PRO-S级品'!$E$1:$BE$1=CE$1)*('控温被PRO-S级品'!$E$2:$BE$10)),0)+IFERROR(SUMPRODUCT(('冬被-S级品'!$B$2:$B$10=$B188)*('冬被-S级品'!$E$1:$AW$1=CE$1)*('冬被-S级品'!$E$2:$AW$10)),0)+IFERROR(SUMPRODUCT(('白止-S级品'!$A$2:$A$26=$B188)*('白止-S级品'!$D$1:$AV$1=CE$1)*('白止-S级品'!$D$2:$AV$26)),0)+IFERROR(SUMPRODUCT(('乐容-S级品'!$A$4:$A$32=$B188)*('乐容-S级品'!$L$3:$CA$3=CE$1)*('乐容-S级品'!$L$4:$CA$32)),0)</f>
      </c>
      <c r="CF188" s="280">
        <f>IFERROR(SUMPRODUCT(('控温被PRO-S级品'!$B$2:$B$10=$B188)*('控温被PRO-S级品'!$E$1:$BE$1=CF$1)*('控温被PRO-S级品'!$E$2:$BE$10)),0)+IFERROR(SUMPRODUCT(('冬被-S级品'!$B$2:$B$10=$B188)*('冬被-S级品'!$E$1:$AW$1=CF$1)*('冬被-S级品'!$E$2:$AW$10)),0)+IFERROR(SUMPRODUCT(('白止-S级品'!$A$2:$A$26=$B188)*('白止-S级品'!$D$1:$AV$1=CF$1)*('白止-S级品'!$D$2:$AV$26)),0)+IFERROR(SUMPRODUCT(('乐容-S级品'!$A$4:$A$32=$B188)*('乐容-S级品'!$L$3:$CA$3=CF$1)*('乐容-S级品'!$L$4:$CA$32)),0)</f>
      </c>
      <c r="CG188" s="280">
        <f>IFERROR(SUMPRODUCT(('控温被PRO-S级品'!$B$2:$B$10=$B188)*('控温被PRO-S级品'!$E$1:$BE$1=CG$1)*('控温被PRO-S级品'!$E$2:$BE$10)),0)+IFERROR(SUMPRODUCT(('冬被-S级品'!$B$2:$B$10=$B188)*('冬被-S级品'!$E$1:$AW$1=CG$1)*('冬被-S级品'!$E$2:$AW$10)),0)+IFERROR(SUMPRODUCT(('白止-S级品'!$A$2:$A$26=$B188)*('白止-S级品'!$D$1:$AV$1=CG$1)*('白止-S级品'!$D$2:$AV$26)),0)+IFERROR(SUMPRODUCT(('乐容-S级品'!$A$4:$A$32=$B188)*('乐容-S级品'!$L$3:$CA$3=CG$1)*('乐容-S级品'!$L$4:$CA$32)),0)</f>
      </c>
      <c r="CH188" s="280">
        <f>IFERROR(SUMPRODUCT(('控温被PRO-S级品'!$B$2:$B$10=$B188)*('控温被PRO-S级品'!$E$1:$BE$1=CH$1)*('控温被PRO-S级品'!$E$2:$BE$10)),0)+IFERROR(SUMPRODUCT(('冬被-S级品'!$B$2:$B$10=$B188)*('冬被-S级品'!$E$1:$AW$1=CH$1)*('冬被-S级品'!$E$2:$AW$10)),0)+IFERROR(SUMPRODUCT(('白止-S级品'!$A$2:$A$26=$B188)*('白止-S级品'!$D$1:$AV$1=CH$1)*('白止-S级品'!$D$2:$AV$26)),0)+IFERROR(SUMPRODUCT(('乐容-S级品'!$A$4:$A$32=$B188)*('乐容-S级品'!$L$3:$CA$3=CH$1)*('乐容-S级品'!$L$4:$CA$32)),0)</f>
      </c>
      <c r="CI188" s="280">
        <f>IFERROR(SUMPRODUCT(('控温被PRO-S级品'!$B$2:$B$10=$B188)*('控温被PRO-S级品'!$E$1:$BE$1=CI$1)*('控温被PRO-S级品'!$E$2:$BE$10)),0)+IFERROR(SUMPRODUCT(('冬被-S级品'!$B$2:$B$10=$B188)*('冬被-S级品'!$E$1:$AW$1=CI$1)*('冬被-S级品'!$E$2:$AW$10)),0)+IFERROR(SUMPRODUCT(('白止-S级品'!$A$2:$A$26=$B188)*('白止-S级品'!$D$1:$AV$1=CI$1)*('白止-S级品'!$D$2:$AV$26)),0)+IFERROR(SUMPRODUCT(('乐容-S级品'!$A$4:$A$32=$B188)*('乐容-S级品'!$L$3:$CA$3=CI$1)*('乐容-S级品'!$L$4:$CA$32)),0)</f>
      </c>
      <c r="CJ188" s="280">
        <f>IFERROR(SUMPRODUCT(('控温被PRO-S级品'!$B$2:$B$10=$B188)*('控温被PRO-S级品'!$E$1:$BE$1=CJ$1)*('控温被PRO-S级品'!$E$2:$BE$10)),0)+IFERROR(SUMPRODUCT(('冬被-S级品'!$B$2:$B$10=$B188)*('冬被-S级品'!$E$1:$AW$1=CJ$1)*('冬被-S级品'!$E$2:$AW$10)),0)+IFERROR(SUMPRODUCT(('白止-S级品'!$A$2:$A$26=$B188)*('白止-S级品'!$D$1:$AV$1=CJ$1)*('白止-S级品'!$D$2:$AV$26)),0)+IFERROR(SUMPRODUCT(('乐容-S级品'!$A$4:$A$32=$B188)*('乐容-S级品'!$L$3:$CA$3=CJ$1)*('乐容-S级品'!$L$4:$CA$32)),0)</f>
      </c>
      <c r="CK188" s="280">
        <f>IFERROR(SUMPRODUCT(('控温被PRO-S级品'!$B$2:$B$10=$B188)*('控温被PRO-S级品'!$E$1:$BE$1=CK$1)*('控温被PRO-S级品'!$E$2:$BE$10)),0)+IFERROR(SUMPRODUCT(('冬被-S级品'!$B$2:$B$10=$B188)*('冬被-S级品'!$E$1:$AW$1=CK$1)*('冬被-S级品'!$E$2:$AW$10)),0)+IFERROR(SUMPRODUCT(('白止-S级品'!$A$2:$A$26=$B188)*('白止-S级品'!$D$1:$AV$1=CK$1)*('白止-S级品'!$D$2:$AV$26)),0)+IFERROR(SUMPRODUCT(('乐容-S级品'!$A$4:$A$32=$B188)*('乐容-S级品'!$L$3:$CA$3=CK$1)*('乐容-S级品'!$L$4:$CA$32)),0)</f>
      </c>
      <c r="CL188" s="280">
        <f>IFERROR(SUMPRODUCT(('控温被PRO-S级品'!$B$2:$B$10=$B188)*('控温被PRO-S级品'!$E$1:$BE$1=CL$1)*('控温被PRO-S级品'!$E$2:$BE$10)),0)+IFERROR(SUMPRODUCT(('冬被-S级品'!$B$2:$B$10=$B188)*('冬被-S级品'!$E$1:$AW$1=CL$1)*('冬被-S级品'!$E$2:$AW$10)),0)+IFERROR(SUMPRODUCT(('白止-S级品'!$A$2:$A$26=$B188)*('白止-S级品'!$D$1:$AV$1=CL$1)*('白止-S级品'!$D$2:$AV$26)),0)+IFERROR(SUMPRODUCT(('乐容-S级品'!$A$4:$A$32=$B188)*('乐容-S级品'!$L$3:$CA$3=CL$1)*('乐容-S级品'!$L$4:$CA$32)),0)</f>
      </c>
      <c r="CM188" s="280">
        <f>IFERROR(SUMPRODUCT(('控温被PRO-S级品'!$B$2:$B$10=$B188)*('控温被PRO-S级品'!$E$1:$BE$1=CM$1)*('控温被PRO-S级品'!$E$2:$BE$10)),0)+IFERROR(SUMPRODUCT(('冬被-S级品'!$B$2:$B$10=$B188)*('冬被-S级品'!$E$1:$AW$1=CM$1)*('冬被-S级品'!$E$2:$AW$10)),0)+IFERROR(SUMPRODUCT(('白止-S级品'!$A$2:$A$26=$B188)*('白止-S级品'!$D$1:$AV$1=CM$1)*('白止-S级品'!$D$2:$AV$26)),0)+IFERROR(SUMPRODUCT(('乐容-S级品'!$A$4:$A$32=$B188)*('乐容-S级品'!$L$3:$CA$3=CM$1)*('乐容-S级品'!$L$4:$CA$32)),0)</f>
      </c>
      <c r="CN188" s="280">
        <f>IFERROR(SUMPRODUCT(('控温被PRO-S级品'!$B$2:$B$10=$B188)*('控温被PRO-S级品'!$E$1:$BE$1=CN$1)*('控温被PRO-S级品'!$E$2:$BE$10)),0)+IFERROR(SUMPRODUCT(('冬被-S级品'!$B$2:$B$10=$B188)*('冬被-S级品'!$E$1:$AW$1=CN$1)*('冬被-S级品'!$E$2:$AW$10)),0)+IFERROR(SUMPRODUCT(('白止-S级品'!$A$2:$A$26=$B188)*('白止-S级品'!$D$1:$AV$1=CN$1)*('白止-S级品'!$D$2:$AV$26)),0)+IFERROR(SUMPRODUCT(('乐容-S级品'!$A$4:$A$32=$B188)*('乐容-S级品'!$L$3:$CA$3=CN$1)*('乐容-S级品'!$L$4:$CA$32)),0)</f>
      </c>
      <c r="CO188" s="280">
        <f>IFERROR(SUMPRODUCT(('控温被PRO-S级品'!$B$2:$B$10=$B188)*('控温被PRO-S级品'!$E$1:$BE$1=CO$1)*('控温被PRO-S级品'!$E$2:$BE$10)),0)+IFERROR(SUMPRODUCT(('冬被-S级品'!$B$2:$B$10=$B188)*('冬被-S级品'!$E$1:$AW$1=CO$1)*('冬被-S级品'!$E$2:$AW$10)),0)+IFERROR(SUMPRODUCT(('白止-S级品'!$A$2:$A$26=$B188)*('白止-S级品'!$D$1:$AV$1=CO$1)*('白止-S级品'!$D$2:$AV$26)),0)+IFERROR(SUMPRODUCT(('乐容-S级品'!$A$4:$A$32=$B188)*('乐容-S级品'!$L$3:$CA$3=CO$1)*('乐容-S级品'!$L$4:$CA$32)),0)</f>
      </c>
      <c r="CP188" s="280">
        <f>IFERROR(SUMPRODUCT(('控温被PRO-S级品'!$B$2:$B$10=$B188)*('控温被PRO-S级品'!$E$1:$BE$1=CP$1)*('控温被PRO-S级品'!$E$2:$BE$10)),0)+IFERROR(SUMPRODUCT(('冬被-S级品'!$B$2:$B$10=$B188)*('冬被-S级品'!$E$1:$AW$1=CP$1)*('冬被-S级品'!$E$2:$AW$10)),0)+IFERROR(SUMPRODUCT(('白止-S级品'!$A$2:$A$26=$B188)*('白止-S级品'!$D$1:$AV$1=CP$1)*('白止-S级品'!$D$2:$AV$26)),0)+IFERROR(SUMPRODUCT(('乐容-S级品'!$A$4:$A$32=$B188)*('乐容-S级品'!$L$3:$CA$3=CP$1)*('乐容-S级品'!$L$4:$CA$32)),0)</f>
      </c>
      <c r="CQ188" s="280">
        <f>IFERROR(SUMPRODUCT(('控温被PRO-S级品'!$B$2:$B$10=$B188)*('控温被PRO-S级品'!$E$1:$BE$1=CQ$1)*('控温被PRO-S级品'!$E$2:$BE$10)),0)+IFERROR(SUMPRODUCT(('冬被-S级品'!$B$2:$B$10=$B188)*('冬被-S级品'!$E$1:$AW$1=CQ$1)*('冬被-S级品'!$E$2:$AW$10)),0)+IFERROR(SUMPRODUCT(('白止-S级品'!$A$2:$A$26=$B188)*('白止-S级品'!$D$1:$AV$1=CQ$1)*('白止-S级品'!$D$2:$AV$26)),0)+IFERROR(SUMPRODUCT(('乐容-S级品'!$A$4:$A$32=$B188)*('乐容-S级品'!$L$3:$CA$3=CQ$1)*('乐容-S级品'!$L$4:$CA$32)),0)</f>
      </c>
      <c r="CR188" s="280">
        <f>IFERROR(SUMPRODUCT(('控温被PRO-S级品'!$B$2:$B$10=$B188)*('控温被PRO-S级品'!$E$1:$BE$1=CR$1)*('控温被PRO-S级品'!$E$2:$BE$10)),0)+IFERROR(SUMPRODUCT(('冬被-S级品'!$B$2:$B$10=$B188)*('冬被-S级品'!$E$1:$AW$1=CR$1)*('冬被-S级品'!$E$2:$AW$10)),0)+IFERROR(SUMPRODUCT(('白止-S级品'!$A$2:$A$26=$B188)*('白止-S级品'!$D$1:$AV$1=CR$1)*('白止-S级品'!$D$2:$AV$26)),0)+IFERROR(SUMPRODUCT(('乐容-S级品'!$A$4:$A$32=$B188)*('乐容-S级品'!$L$3:$CA$3=CR$1)*('乐容-S级品'!$L$4:$CA$32)),0)</f>
      </c>
      <c r="CS188" s="280">
        <f>IFERROR(SUMPRODUCT(('控温被PRO-S级品'!$B$2:$B$10=$B188)*('控温被PRO-S级品'!$E$1:$BE$1=CS$1)*('控温被PRO-S级品'!$E$2:$BE$10)),0)+IFERROR(SUMPRODUCT(('冬被-S级品'!$B$2:$B$10=$B188)*('冬被-S级品'!$E$1:$AW$1=CS$1)*('冬被-S级品'!$E$2:$AW$10)),0)+IFERROR(SUMPRODUCT(('白止-S级品'!$A$2:$A$26=$B188)*('白止-S级品'!$D$1:$AV$1=CS$1)*('白止-S级品'!$D$2:$AV$26)),0)+IFERROR(SUMPRODUCT(('乐容-S级品'!$A$4:$A$32=$B188)*('乐容-S级品'!$L$3:$CA$3=CS$1)*('乐容-S级品'!$L$4:$CA$32)),0)</f>
      </c>
      <c r="CT188" s="280">
        <f>IFERROR(SUMPRODUCT(('控温被PRO-S级品'!$B$2:$B$10=$B188)*('控温被PRO-S级品'!$E$1:$BE$1=CT$1)*('控温被PRO-S级品'!$E$2:$BE$10)),0)+IFERROR(SUMPRODUCT(('冬被-S级品'!$B$2:$B$10=$B188)*('冬被-S级品'!$E$1:$AW$1=CT$1)*('冬被-S级品'!$E$2:$AW$10)),0)+IFERROR(SUMPRODUCT(('白止-S级品'!$A$2:$A$26=$B188)*('白止-S级品'!$D$1:$AV$1=CT$1)*('白止-S级品'!$D$2:$AV$26)),0)+IFERROR(SUMPRODUCT(('乐容-S级品'!$A$4:$A$32=$B188)*('乐容-S级品'!$L$3:$CA$3=CT$1)*('乐容-S级品'!$L$4:$CA$32)),0)</f>
      </c>
      <c r="CU188" s="280">
        <f>IFERROR(SUMPRODUCT(('控温被PRO-S级品'!$B$2:$B$10=$B188)*('控温被PRO-S级品'!$E$1:$BE$1=CU$1)*('控温被PRO-S级品'!$E$2:$BE$10)),0)+IFERROR(SUMPRODUCT(('冬被-S级品'!$B$2:$B$10=$B188)*('冬被-S级品'!$E$1:$AW$1=CU$1)*('冬被-S级品'!$E$2:$AW$10)),0)+IFERROR(SUMPRODUCT(('白止-S级品'!$A$2:$A$26=$B188)*('白止-S级品'!$D$1:$AV$1=CU$1)*('白止-S级品'!$D$2:$AV$26)),0)+IFERROR(SUMPRODUCT(('乐容-S级品'!$A$4:$A$32=$B188)*('乐容-S级品'!$L$3:$CA$3=CU$1)*('乐容-S级品'!$L$4:$CA$32)),0)</f>
      </c>
      <c r="CV188" s="280">
        <f>IFERROR(SUMPRODUCT(('控温被PRO-S级品'!$B$2:$B$10=$B188)*('控温被PRO-S级品'!$E$1:$BE$1=CV$1)*('控温被PRO-S级品'!$E$2:$BE$10)),0)+IFERROR(SUMPRODUCT(('冬被-S级品'!$B$2:$B$10=$B188)*('冬被-S级品'!$E$1:$AW$1=CV$1)*('冬被-S级品'!$E$2:$AW$10)),0)+IFERROR(SUMPRODUCT(('白止-S级品'!$A$2:$A$26=$B188)*('白止-S级品'!$D$1:$AV$1=CV$1)*('白止-S级品'!$D$2:$AV$26)),0)+IFERROR(SUMPRODUCT(('乐容-S级品'!$A$4:$A$32=$B188)*('乐容-S级品'!$L$3:$CA$3=CV$1)*('乐容-S级品'!$L$4:$CA$32)),0)</f>
      </c>
      <c r="CW188" s="280">
        <f>IFERROR(SUMPRODUCT(('控温被PRO-S级品'!$B$2:$B$10=$B188)*('控温被PRO-S级品'!$E$1:$BE$1=CW$1)*('控温被PRO-S级品'!$E$2:$BE$10)),0)+IFERROR(SUMPRODUCT(('冬被-S级品'!$B$2:$B$10=$B188)*('冬被-S级品'!$E$1:$AW$1=CW$1)*('冬被-S级品'!$E$2:$AW$10)),0)+IFERROR(SUMPRODUCT(('白止-S级品'!$A$2:$A$26=$B188)*('白止-S级品'!$D$1:$AV$1=CW$1)*('白止-S级品'!$D$2:$AV$26)),0)+IFERROR(SUMPRODUCT(('乐容-S级品'!$A$4:$A$32=$B188)*('乐容-S级品'!$L$3:$CA$3=CW$1)*('乐容-S级品'!$L$4:$CA$32)),0)</f>
      </c>
      <c r="CX188" s="280">
        <f>IFERROR(SUMPRODUCT(('控温被PRO-S级品'!$B$2:$B$10=$B188)*('控温被PRO-S级品'!$E$1:$BE$1=CX$1)*('控温被PRO-S级品'!$E$2:$BE$10)),0)+IFERROR(SUMPRODUCT(('冬被-S级品'!$B$2:$B$10=$B188)*('冬被-S级品'!$E$1:$AW$1=CX$1)*('冬被-S级品'!$E$2:$AW$10)),0)+IFERROR(SUMPRODUCT(('白止-S级品'!$A$2:$A$26=$B188)*('白止-S级品'!$D$1:$AV$1=CX$1)*('白止-S级品'!$D$2:$AV$26)),0)+IFERROR(SUMPRODUCT(('乐容-S级品'!$A$4:$A$32=$B188)*('乐容-S级品'!$L$3:$CA$3=CX$1)*('乐容-S级品'!$L$4:$CA$32)),0)</f>
      </c>
      <c r="CY188" s="280">
        <f>IFERROR(SUMPRODUCT(('控温被PRO-S级品'!$B$2:$B$10=$B188)*('控温被PRO-S级品'!$E$1:$BE$1=CY$1)*('控温被PRO-S级品'!$E$2:$BE$10)),0)+IFERROR(SUMPRODUCT(('冬被-S级品'!$B$2:$B$10=$B188)*('冬被-S级品'!$E$1:$AW$1=CY$1)*('冬被-S级品'!$E$2:$AW$10)),0)+IFERROR(SUMPRODUCT(('白止-S级品'!$A$2:$A$26=$B188)*('白止-S级品'!$D$1:$AV$1=CY$1)*('白止-S级品'!$D$2:$AV$26)),0)+IFERROR(SUMPRODUCT(('乐容-S级品'!$A$4:$A$32=$B188)*('乐容-S级品'!$L$3:$CA$3=CY$1)*('乐容-S级品'!$L$4:$CA$32)),0)</f>
      </c>
      <c r="CZ188" s="280">
        <f>IFERROR(SUMPRODUCT(('控温被PRO-S级品'!$B$2:$B$10=$B188)*('控温被PRO-S级品'!$E$1:$BE$1=CZ$1)*('控温被PRO-S级品'!$E$2:$BE$10)),0)+IFERROR(SUMPRODUCT(('冬被-S级品'!$B$2:$B$10=$B188)*('冬被-S级品'!$E$1:$AW$1=CZ$1)*('冬被-S级品'!$E$2:$AW$10)),0)+IFERROR(SUMPRODUCT(('白止-S级品'!$A$2:$A$26=$B188)*('白止-S级品'!$D$1:$AV$1=CZ$1)*('白止-S级品'!$D$2:$AV$26)),0)+IFERROR(SUMPRODUCT(('乐容-S级品'!$A$4:$A$32=$B188)*('乐容-S级品'!$L$3:$CA$3=CZ$1)*('乐容-S级品'!$L$4:$CA$32)),0)</f>
      </c>
      <c r="DA188" s="280">
        <f>IFERROR(SUMPRODUCT(('控温被PRO-S级品'!$B$2:$B$10=$B188)*('控温被PRO-S级品'!$E$1:$BE$1=DA$1)*('控温被PRO-S级品'!$E$2:$BE$10)),0)+IFERROR(SUMPRODUCT(('冬被-S级品'!$B$2:$B$10=$B188)*('冬被-S级品'!$E$1:$AW$1=DA$1)*('冬被-S级品'!$E$2:$AW$10)),0)+IFERROR(SUMPRODUCT(('白止-S级品'!$A$2:$A$26=$B188)*('白止-S级品'!$D$1:$AV$1=DA$1)*('白止-S级品'!$D$2:$AV$26)),0)+IFERROR(SUMPRODUCT(('乐容-S级品'!$A$4:$A$32=$B188)*('乐容-S级品'!$L$3:$CA$3=DA$1)*('乐容-S级品'!$L$4:$CA$32)),0)</f>
      </c>
      <c r="DB188" s="280">
        <f>IFERROR(SUMPRODUCT(('控温被PRO-S级品'!$B$2:$B$10=$B188)*('控温被PRO-S级品'!$E$1:$BE$1=DB$1)*('控温被PRO-S级品'!$E$2:$BE$10)),0)+IFERROR(SUMPRODUCT(('冬被-S级品'!$B$2:$B$10=$B188)*('冬被-S级品'!$E$1:$AW$1=DB$1)*('冬被-S级品'!$E$2:$AW$10)),0)+IFERROR(SUMPRODUCT(('白止-S级品'!$A$2:$A$26=$B188)*('白止-S级品'!$D$1:$AV$1=DB$1)*('白止-S级品'!$D$2:$AV$26)),0)+IFERROR(SUMPRODUCT(('乐容-S级品'!$A$4:$A$32=$B188)*('乐容-S级品'!$L$3:$CA$3=DB$1)*('乐容-S级品'!$L$4:$CA$32)),0)</f>
      </c>
      <c r="DC188" s="280">
        <f>IFERROR(SUMPRODUCT(('控温被PRO-S级品'!$B$2:$B$10=$B188)*('控温被PRO-S级品'!$E$1:$BE$1=DC$1)*('控温被PRO-S级品'!$E$2:$BE$10)),0)+IFERROR(SUMPRODUCT(('冬被-S级品'!$B$2:$B$10=$B188)*('冬被-S级品'!$E$1:$AW$1=DC$1)*('冬被-S级品'!$E$2:$AW$10)),0)+IFERROR(SUMPRODUCT(('白止-S级品'!$A$2:$A$26=$B188)*('白止-S级品'!$D$1:$AV$1=DC$1)*('白止-S级品'!$D$2:$AV$26)),0)+IFERROR(SUMPRODUCT(('乐容-S级品'!$A$4:$A$32=$B188)*('乐容-S级品'!$L$3:$CA$3=DC$1)*('乐容-S级品'!$L$4:$CA$32)),0)</f>
      </c>
      <c r="DD188" s="280">
        <f>IFERROR(SUMPRODUCT(('控温被PRO-S级品'!$B$2:$B$10=$B188)*('控温被PRO-S级品'!$E$1:$BE$1=DD$1)*('控温被PRO-S级品'!$E$2:$BE$10)),0)+IFERROR(SUMPRODUCT(('冬被-S级品'!$B$2:$B$10=$B188)*('冬被-S级品'!$E$1:$AW$1=DD$1)*('冬被-S级品'!$E$2:$AW$10)),0)+IFERROR(SUMPRODUCT(('白止-S级品'!$A$2:$A$26=$B188)*('白止-S级品'!$D$1:$AV$1=DD$1)*('白止-S级品'!$D$2:$AV$26)),0)+IFERROR(SUMPRODUCT(('乐容-S级品'!$A$4:$A$32=$B188)*('乐容-S级品'!$L$3:$CA$3=DD$1)*('乐容-S级品'!$L$4:$CA$32)),0)</f>
      </c>
      <c r="DE188" s="280">
        <f>IFERROR(SUMPRODUCT(('控温被PRO-S级品'!$B$2:$B$10=$B188)*('控温被PRO-S级品'!$E$1:$BE$1=DE$1)*('控温被PRO-S级品'!$E$2:$BE$10)),0)+IFERROR(SUMPRODUCT(('冬被-S级品'!$B$2:$B$10=$B188)*('冬被-S级品'!$E$1:$AW$1=DE$1)*('冬被-S级品'!$E$2:$AW$10)),0)+IFERROR(SUMPRODUCT(('白止-S级品'!$A$2:$A$26=$B188)*('白止-S级品'!$D$1:$AV$1=DE$1)*('白止-S级品'!$D$2:$AV$26)),0)+IFERROR(SUMPRODUCT(('乐容-S级品'!$A$4:$A$32=$B188)*('乐容-S级品'!$L$3:$CA$3=DE$1)*('乐容-S级品'!$L$4:$CA$32)),0)</f>
      </c>
      <c r="DF188" s="280">
        <f>IFERROR(SUMPRODUCT(('控温被PRO-S级品'!$B$2:$B$10=$B188)*('控温被PRO-S级品'!$E$1:$BE$1=DF$1)*('控温被PRO-S级品'!$E$2:$BE$10)),0)+IFERROR(SUMPRODUCT(('冬被-S级品'!$B$2:$B$10=$B188)*('冬被-S级品'!$E$1:$AW$1=DF$1)*('冬被-S级品'!$E$2:$AW$10)),0)+IFERROR(SUMPRODUCT(('白止-S级品'!$A$2:$A$26=$B188)*('白止-S级品'!$D$1:$AV$1=DF$1)*('白止-S级品'!$D$2:$AV$26)),0)+IFERROR(SUMPRODUCT(('乐容-S级品'!$A$4:$A$32=$B188)*('乐容-S级品'!$L$3:$CA$3=DF$1)*('乐容-S级品'!$L$4:$CA$32)),0)</f>
      </c>
      <c r="DG188" s="280">
        <f>IFERROR(SUMPRODUCT(('控温被PRO-S级品'!$B$2:$B$10=$B188)*('控温被PRO-S级品'!$E$1:$BE$1=DG$1)*('控温被PRO-S级品'!$E$2:$BE$10)),0)+IFERROR(SUMPRODUCT(('冬被-S级品'!$B$2:$B$10=$B188)*('冬被-S级品'!$E$1:$AW$1=DG$1)*('冬被-S级品'!$E$2:$AW$10)),0)+IFERROR(SUMPRODUCT(('白止-S级品'!$A$2:$A$26=$B188)*('白止-S级品'!$D$1:$AV$1=DG$1)*('白止-S级品'!$D$2:$AV$26)),0)+IFERROR(SUMPRODUCT(('乐容-S级品'!$A$4:$A$32=$B188)*('乐容-S级品'!$L$3:$CA$3=DG$1)*('乐容-S级品'!$L$4:$CA$32)),0)</f>
      </c>
      <c r="DH188" s="280">
        <f>IFERROR(SUMPRODUCT(('控温被PRO-S级品'!$B$2:$B$10=$B188)*('控温被PRO-S级品'!$E$1:$BE$1=DH$1)*('控温被PRO-S级品'!$E$2:$BE$10)),0)+IFERROR(SUMPRODUCT(('冬被-S级品'!$B$2:$B$10=$B188)*('冬被-S级品'!$E$1:$AW$1=DH$1)*('冬被-S级品'!$E$2:$AW$10)),0)+IFERROR(SUMPRODUCT(('白止-S级品'!$A$2:$A$26=$B188)*('白止-S级品'!$D$1:$AV$1=DH$1)*('白止-S级品'!$D$2:$AV$26)),0)+IFERROR(SUMPRODUCT(('乐容-S级品'!$A$4:$A$32=$B188)*('乐容-S级品'!$L$3:$CA$3=DH$1)*('乐容-S级品'!$L$4:$CA$32)),0)</f>
      </c>
      <c r="DI188" s="280">
        <f>IFERROR(SUMPRODUCT(('控温被PRO-S级品'!$B$2:$B$10=$B188)*('控温被PRO-S级品'!$E$1:$BE$1=DI$1)*('控温被PRO-S级品'!$E$2:$BE$10)),0)+IFERROR(SUMPRODUCT(('冬被-S级品'!$B$2:$B$10=$B188)*('冬被-S级品'!$E$1:$AW$1=DI$1)*('冬被-S级品'!$E$2:$AW$10)),0)+IFERROR(SUMPRODUCT(('白止-S级品'!$A$2:$A$26=$B188)*('白止-S级品'!$D$1:$AV$1=DI$1)*('白止-S级品'!$D$2:$AV$26)),0)+IFERROR(SUMPRODUCT(('乐容-S级品'!$A$4:$A$32=$B188)*('乐容-S级品'!$L$3:$CA$3=DI$1)*('乐容-S级品'!$L$4:$CA$32)),0)</f>
      </c>
      <c r="DJ188" s="280">
        <f>IFERROR(SUMPRODUCT(('控温被PRO-S级品'!$B$2:$B$10=$B188)*('控温被PRO-S级品'!$E$1:$BE$1=DJ$1)*('控温被PRO-S级品'!$E$2:$BE$10)),0)+IFERROR(SUMPRODUCT(('冬被-S级品'!$B$2:$B$10=$B188)*('冬被-S级品'!$E$1:$AW$1=DJ$1)*('冬被-S级品'!$E$2:$AW$10)),0)+IFERROR(SUMPRODUCT(('白止-S级品'!$A$2:$A$26=$B188)*('白止-S级品'!$D$1:$AV$1=DJ$1)*('白止-S级品'!$D$2:$AV$26)),0)+IFERROR(SUMPRODUCT(('乐容-S级品'!$A$4:$A$32=$B188)*('乐容-S级品'!$L$3:$CA$3=DJ$1)*('乐容-S级品'!$L$4:$CA$32)),0)</f>
      </c>
      <c r="DK188" s="280"/>
      <c r="DL188" s="280"/>
      <c r="DM188" s="280"/>
      <c r="DN188" s="280"/>
      <c r="DO188" s="280"/>
      <c r="DP188" s="280"/>
      <c r="DQ188" s="280"/>
      <c r="DR188" s="280"/>
      <c r="DS188" s="280"/>
      <c r="DT188" s="280"/>
      <c r="DU188" s="280"/>
      <c r="DV188" s="280"/>
      <c r="DW188" s="280">
        <f>VLOOKUP(B188,'系统编码规格'!A:C,3,FALSE)</f>
      </c>
      <c r="DX188" s="280"/>
      <c r="DY188" s="280"/>
      <c r="DZ188" s="280"/>
      <c r="EA188" s="280"/>
      <c r="EB188" s="280"/>
      <c r="EC188" s="280"/>
      <c r="ED188" s="280"/>
      <c r="EE188" s="280"/>
      <c r="EF188" s="280"/>
      <c r="EG188" s="280"/>
      <c r="EH188" s="280"/>
      <c r="EI188" s="280"/>
      <c r="EJ188" s="280"/>
      <c r="EK188" s="280"/>
      <c r="EL188" s="280"/>
      <c r="EM188" s="280"/>
      <c r="EN188" s="280"/>
      <c r="EO188" s="280"/>
      <c r="EP188" s="280"/>
      <c r="EQ188" s="280"/>
      <c r="ER188" s="280"/>
      <c r="ES188" s="280"/>
      <c r="ET188" s="280"/>
      <c r="EU188" s="280"/>
      <c r="EV188" s="280"/>
      <c r="EW188" s="280"/>
      <c r="EX188" s="280"/>
      <c r="EY188" s="280"/>
      <c r="EZ188" s="280"/>
      <c r="FA188" s="280"/>
      <c r="FB188" s="280"/>
      <c r="FC188" s="280"/>
      <c r="FD188" s="280"/>
      <c r="FE188" s="280"/>
      <c r="FF188" s="280"/>
      <c r="FG188" s="280"/>
      <c r="FH188" s="280"/>
      <c r="FI188" s="280"/>
      <c r="FJ188" s="280"/>
      <c r="FK188" s="280"/>
      <c r="FL188" s="280"/>
      <c r="FM188" s="280"/>
      <c r="FN188" s="280"/>
      <c r="FO188" s="280"/>
      <c r="FP188" s="280"/>
      <c r="FQ188" s="280"/>
      <c r="FR188" s="280"/>
      <c r="FS188" s="280"/>
      <c r="FT188" s="280"/>
      <c r="FU188" s="280"/>
      <c r="FV188" s="280"/>
      <c r="FW188" s="280"/>
      <c r="FX188" s="280"/>
      <c r="FY188" s="280"/>
      <c r="FZ188" s="280"/>
      <c r="GA188" s="280"/>
      <c r="GB188" s="280"/>
      <c r="GC188" s="280"/>
      <c r="GD188" s="280"/>
      <c r="GE188" s="280"/>
      <c r="GF188" s="280"/>
      <c r="GG188" s="280"/>
      <c r="GH188" s="280"/>
      <c r="GI188" s="280"/>
      <c r="GJ188" s="280"/>
      <c r="GK188" s="280"/>
      <c r="GL188" s="280"/>
      <c r="GM188" s="280"/>
      <c r="GN188" s="280"/>
      <c r="GO188" s="280"/>
      <c r="GP188" s="280"/>
      <c r="GQ188" s="280"/>
      <c r="GR188" s="280"/>
      <c r="GS188" s="280"/>
      <c r="GT188" s="280"/>
      <c r="GU188" s="280"/>
      <c r="GV188" s="280"/>
    </row>
    <row r="189">
      <c r="A189" s="309" t="str">
        <v>乐容</v>
      </c>
      <c r="B189" s="310" t="str">
        <v>12800021100100172374</v>
      </c>
      <c r="C189" s="309" t="str">
        <v>亚朵星球小姜茶系列 绒绒奶油盖毯</v>
      </c>
      <c r="D189" s="309" t="str">
        <v>原米茶</v>
      </c>
      <c r="E189">
        <f>SUM(F189:GX189)</f>
      </c>
      <c r="F189" s="280">
        <f>IFERROR(SUMPRODUCT(('控温被PRO-S级品'!$B$2:$B$10=$B189)*('控温被PRO-S级品'!$E$1:$BE$1=F$1)*('控温被PRO-S级品'!$E$2:$BE$10)),0)+IFERROR(SUMPRODUCT(('冬被-S级品'!$B$2:$B$10=$B189)*('冬被-S级品'!$E$1:$AW$1=F$1)*('冬被-S级品'!$E$2:$AW$10)),0)+IFERROR(SUMPRODUCT(('白止-S级品'!$A$2:$A$26=$B189)*('白止-S级品'!$D$1:$AV$1=F$1)*('白止-S级品'!$D$2:$AV$26)),0)+IFERROR(SUMPRODUCT(('乐容-S级品'!$A$4:$A$32=$B189)*('乐容-S级品'!$L$3:$CA$3=F$1)*('乐容-S级品'!$L$4:$CA$32)),0)</f>
      </c>
      <c r="G189" s="280">
        <f>IFERROR(SUMPRODUCT(('控温被PRO-S级品'!$B$2:$B$10=$B189)*('控温被PRO-S级品'!$E$1:$BE$1=G$1)*('控温被PRO-S级品'!$E$2:$BE$10)),0)+IFERROR(SUMPRODUCT(('冬被-S级品'!$B$2:$B$10=$B189)*('冬被-S级品'!$E$1:$AW$1=G$1)*('冬被-S级品'!$E$2:$AW$10)),0)+IFERROR(SUMPRODUCT(('白止-S级品'!$A$2:$A$26=$B189)*('白止-S级品'!$D$1:$AV$1=G$1)*('白止-S级品'!$D$2:$AV$26)),0)+IFERROR(SUMPRODUCT(('乐容-S级品'!$A$4:$A$32=$B189)*('乐容-S级品'!$L$3:$CA$3=G$1)*('乐容-S级品'!$L$4:$CA$32)),0)</f>
      </c>
      <c r="H189" s="280">
        <f>IFERROR(SUMPRODUCT(('控温被PRO-S级品'!$B$2:$B$10=$B189)*('控温被PRO-S级品'!$E$1:$BE$1=H$1)*('控温被PRO-S级品'!$E$2:$BE$10)),0)+IFERROR(SUMPRODUCT(('冬被-S级品'!$B$2:$B$10=$B189)*('冬被-S级品'!$E$1:$AW$1=H$1)*('冬被-S级品'!$E$2:$AW$10)),0)+IFERROR(SUMPRODUCT(('白止-S级品'!$A$2:$A$26=$B189)*('白止-S级品'!$D$1:$AV$1=H$1)*('白止-S级品'!$D$2:$AV$26)),0)+IFERROR(SUMPRODUCT(('乐容-S级品'!$A$4:$A$32=$B189)*('乐容-S级品'!$L$3:$CA$3=H$1)*('乐容-S级品'!$L$4:$CA$32)),0)</f>
      </c>
      <c r="I189" s="280">
        <f>IFERROR(SUMPRODUCT(('控温被PRO-S级品'!$B$2:$B$10=$B189)*('控温被PRO-S级品'!$E$1:$BE$1=I$1)*('控温被PRO-S级品'!$E$2:$BE$10)),0)+IFERROR(SUMPRODUCT(('冬被-S级品'!$B$2:$B$10=$B189)*('冬被-S级品'!$E$1:$AW$1=I$1)*('冬被-S级品'!$E$2:$AW$10)),0)+IFERROR(SUMPRODUCT(('白止-S级品'!$A$2:$A$26=$B189)*('白止-S级品'!$D$1:$AV$1=I$1)*('白止-S级品'!$D$2:$AV$26)),0)+IFERROR(SUMPRODUCT(('乐容-S级品'!$A$4:$A$32=$B189)*('乐容-S级品'!$L$3:$CA$3=I$1)*('乐容-S级品'!$L$4:$CA$32)),0)</f>
      </c>
      <c r="J189" s="280">
        <f>IFERROR(SUMPRODUCT(('控温被PRO-S级品'!$B$2:$B$10=$B189)*('控温被PRO-S级品'!$E$1:$BE$1=J$1)*('控温被PRO-S级品'!$E$2:$BE$10)),0)+IFERROR(SUMPRODUCT(('冬被-S级品'!$B$2:$B$10=$B189)*('冬被-S级品'!$E$1:$AW$1=J$1)*('冬被-S级品'!$E$2:$AW$10)),0)+IFERROR(SUMPRODUCT(('白止-S级品'!$A$2:$A$26=$B189)*('白止-S级品'!$D$1:$AV$1=J$1)*('白止-S级品'!$D$2:$AV$26)),0)+IFERROR(SUMPRODUCT(('乐容-S级品'!$A$4:$A$32=$B189)*('乐容-S级品'!$L$3:$CA$3=J$1)*('乐容-S级品'!$L$4:$CA$32)),0)</f>
      </c>
      <c r="K189" s="280">
        <f>IFERROR(SUMPRODUCT(('控温被PRO-S级品'!$B$2:$B$10=$B189)*('控温被PRO-S级品'!$E$1:$BE$1=K$1)*('控温被PRO-S级品'!$E$2:$BE$10)),0)+IFERROR(SUMPRODUCT(('冬被-S级品'!$B$2:$B$10=$B189)*('冬被-S级品'!$E$1:$AW$1=K$1)*('冬被-S级品'!$E$2:$AW$10)),0)+IFERROR(SUMPRODUCT(('白止-S级品'!$A$2:$A$26=$B189)*('白止-S级品'!$D$1:$AV$1=K$1)*('白止-S级品'!$D$2:$AV$26)),0)+IFERROR(SUMPRODUCT(('乐容-S级品'!$A$4:$A$32=$B189)*('乐容-S级品'!$L$3:$CA$3=K$1)*('乐容-S级品'!$L$4:$CA$32)),0)</f>
      </c>
      <c r="L189" s="280">
        <f>IFERROR(SUMPRODUCT(('控温被PRO-S级品'!$B$2:$B$10=$B189)*('控温被PRO-S级品'!$E$1:$BE$1=L$1)*('控温被PRO-S级品'!$E$2:$BE$10)),0)+IFERROR(SUMPRODUCT(('冬被-S级品'!$B$2:$B$10=$B189)*('冬被-S级品'!$E$1:$AW$1=L$1)*('冬被-S级品'!$E$2:$AW$10)),0)+IFERROR(SUMPRODUCT(('白止-S级品'!$A$2:$A$26=$B189)*('白止-S级品'!$D$1:$AV$1=L$1)*('白止-S级品'!$D$2:$AV$26)),0)+IFERROR(SUMPRODUCT(('乐容-S级品'!$A$4:$A$32=$B189)*('乐容-S级品'!$L$3:$CA$3=L$1)*('乐容-S级品'!$L$4:$CA$32)),0)</f>
      </c>
      <c r="M189" s="280">
        <f>IFERROR(SUMPRODUCT(('控温被PRO-S级品'!$B$2:$B$10=$B189)*('控温被PRO-S级品'!$E$1:$BE$1=M$1)*('控温被PRO-S级品'!$E$2:$BE$10)),0)+IFERROR(SUMPRODUCT(('冬被-S级品'!$B$2:$B$10=$B189)*('冬被-S级品'!$E$1:$AW$1=M$1)*('冬被-S级品'!$E$2:$AW$10)),0)+IFERROR(SUMPRODUCT(('白止-S级品'!$A$2:$A$26=$B189)*('白止-S级品'!$D$1:$AV$1=M$1)*('白止-S级品'!$D$2:$AV$26)),0)+IFERROR(SUMPRODUCT(('乐容-S级品'!$A$4:$A$32=$B189)*('乐容-S级品'!$L$3:$CA$3=M$1)*('乐容-S级品'!$L$4:$CA$32)),0)</f>
      </c>
      <c r="N189" s="280">
        <f>IFERROR(SUMPRODUCT(('控温被PRO-S级品'!$B$2:$B$10=$B189)*('控温被PRO-S级品'!$E$1:$BE$1=N$1)*('控温被PRO-S级品'!$E$2:$BE$10)),0)+IFERROR(SUMPRODUCT(('冬被-S级品'!$B$2:$B$10=$B189)*('冬被-S级品'!$E$1:$AW$1=N$1)*('冬被-S级品'!$E$2:$AW$10)),0)+IFERROR(SUMPRODUCT(('白止-S级品'!$A$2:$A$26=$B189)*('白止-S级品'!$D$1:$AV$1=N$1)*('白止-S级品'!$D$2:$AV$26)),0)+IFERROR(SUMPRODUCT(('乐容-S级品'!$A$4:$A$32=$B189)*('乐容-S级品'!$L$3:$CA$3=N$1)*('乐容-S级品'!$L$4:$CA$32)),0)</f>
      </c>
      <c r="O189" s="280">
        <f>IFERROR(SUMPRODUCT(('控温被PRO-S级品'!$B$2:$B$10=$B189)*('控温被PRO-S级品'!$E$1:$BE$1=O$1)*('控温被PRO-S级品'!$E$2:$BE$10)),0)+IFERROR(SUMPRODUCT(('冬被-S级品'!$B$2:$B$10=$B189)*('冬被-S级品'!$E$1:$AW$1=O$1)*('冬被-S级品'!$E$2:$AW$10)),0)+IFERROR(SUMPRODUCT(('白止-S级品'!$A$2:$A$26=$B189)*('白止-S级品'!$D$1:$AV$1=O$1)*('白止-S级品'!$D$2:$AV$26)),0)+IFERROR(SUMPRODUCT(('乐容-S级品'!$A$4:$A$32=$B189)*('乐容-S级品'!$L$3:$CA$3=O$1)*('乐容-S级品'!$L$4:$CA$32)),0)</f>
      </c>
      <c r="P189" s="280">
        <f>IFERROR(SUMPRODUCT(('控温被PRO-S级品'!$B$2:$B$10=$B189)*('控温被PRO-S级品'!$E$1:$BE$1=P$1)*('控温被PRO-S级品'!$E$2:$BE$10)),0)+IFERROR(SUMPRODUCT(('冬被-S级品'!$B$2:$B$10=$B189)*('冬被-S级品'!$E$1:$AW$1=P$1)*('冬被-S级品'!$E$2:$AW$10)),0)+IFERROR(SUMPRODUCT(('白止-S级品'!$A$2:$A$26=$B189)*('白止-S级品'!$D$1:$AV$1=P$1)*('白止-S级品'!$D$2:$AV$26)),0)+IFERROR(SUMPRODUCT(('乐容-S级品'!$A$4:$A$32=$B189)*('乐容-S级品'!$L$3:$CA$3=P$1)*('乐容-S级品'!$L$4:$CA$32)),0)</f>
      </c>
      <c r="Q189" s="280">
        <f>IFERROR(SUMPRODUCT(('控温被PRO-S级品'!$B$2:$B$10=$B189)*('控温被PRO-S级品'!$E$1:$BE$1=Q$1)*('控温被PRO-S级品'!$E$2:$BE$10)),0)+IFERROR(SUMPRODUCT(('冬被-S级品'!$B$2:$B$10=$B189)*('冬被-S级品'!$E$1:$AW$1=Q$1)*('冬被-S级品'!$E$2:$AW$10)),0)+IFERROR(SUMPRODUCT(('白止-S级品'!$A$2:$A$26=$B189)*('白止-S级品'!$D$1:$AV$1=Q$1)*('白止-S级品'!$D$2:$AV$26)),0)+IFERROR(SUMPRODUCT(('乐容-S级品'!$A$4:$A$32=$B189)*('乐容-S级品'!$L$3:$CA$3=Q$1)*('乐容-S级品'!$L$4:$CA$32)),0)</f>
      </c>
      <c r="R189" s="280">
        <f>IFERROR(SUMPRODUCT(('控温被PRO-S级品'!$B$2:$B$10=$B189)*('控温被PRO-S级品'!$E$1:$BE$1=R$1)*('控温被PRO-S级品'!$E$2:$BE$10)),0)+IFERROR(SUMPRODUCT(('冬被-S级品'!$B$2:$B$10=$B189)*('冬被-S级品'!$E$1:$AW$1=R$1)*('冬被-S级品'!$E$2:$AW$10)),0)+IFERROR(SUMPRODUCT(('白止-S级品'!$A$2:$A$26=$B189)*('白止-S级品'!$D$1:$AV$1=R$1)*('白止-S级品'!$D$2:$AV$26)),0)+IFERROR(SUMPRODUCT(('乐容-S级品'!$A$4:$A$32=$B189)*('乐容-S级品'!$L$3:$CA$3=R$1)*('乐容-S级品'!$L$4:$CA$32)),0)</f>
      </c>
      <c r="S189" s="280">
        <f>IFERROR(SUMPRODUCT(('控温被PRO-S级品'!$B$2:$B$10=$B189)*('控温被PRO-S级品'!$E$1:$BE$1=S$1)*('控温被PRO-S级品'!$E$2:$BE$10)),0)+IFERROR(SUMPRODUCT(('冬被-S级品'!$B$2:$B$10=$B189)*('冬被-S级品'!$E$1:$AW$1=S$1)*('冬被-S级品'!$E$2:$AW$10)),0)+IFERROR(SUMPRODUCT(('白止-S级品'!$A$2:$A$26=$B189)*('白止-S级品'!$D$1:$AV$1=S$1)*('白止-S级品'!$D$2:$AV$26)),0)+IFERROR(SUMPRODUCT(('乐容-S级品'!$A$4:$A$32=$B189)*('乐容-S级品'!$L$3:$CA$3=S$1)*('乐容-S级品'!$L$4:$CA$32)),0)</f>
      </c>
      <c r="T189" s="280">
        <f>IFERROR(SUMPRODUCT(('控温被PRO-S级品'!$B$2:$B$10=$B189)*('控温被PRO-S级品'!$E$1:$BE$1=T$1)*('控温被PRO-S级品'!$E$2:$BE$10)),0)+IFERROR(SUMPRODUCT(('冬被-S级品'!$B$2:$B$10=$B189)*('冬被-S级品'!$E$1:$AW$1=T$1)*('冬被-S级品'!$E$2:$AW$10)),0)+IFERROR(SUMPRODUCT(('白止-S级品'!$A$2:$A$26=$B189)*('白止-S级品'!$D$1:$AV$1=T$1)*('白止-S级品'!$D$2:$AV$26)),0)+IFERROR(SUMPRODUCT(('乐容-S级品'!$A$4:$A$32=$B189)*('乐容-S级品'!$L$3:$CA$3=T$1)*('乐容-S级品'!$L$4:$CA$32)),0)</f>
      </c>
      <c r="U189" s="280">
        <f>IFERROR(SUMPRODUCT(('控温被PRO-S级品'!$B$2:$B$10=$B189)*('控温被PRO-S级品'!$E$1:$BE$1=U$1)*('控温被PRO-S级品'!$E$2:$BE$10)),0)+IFERROR(SUMPRODUCT(('冬被-S级品'!$B$2:$B$10=$B189)*('冬被-S级品'!$E$1:$AW$1=U$1)*('冬被-S级品'!$E$2:$AW$10)),0)+IFERROR(SUMPRODUCT(('白止-S级品'!$A$2:$A$26=$B189)*('白止-S级品'!$D$1:$AV$1=U$1)*('白止-S级品'!$D$2:$AV$26)),0)+IFERROR(SUMPRODUCT(('乐容-S级品'!$A$4:$A$32=$B189)*('乐容-S级品'!$L$3:$CA$3=U$1)*('乐容-S级品'!$L$4:$CA$32)),0)</f>
      </c>
      <c r="V189" s="280">
        <f>IFERROR(SUMPRODUCT(('控温被PRO-S级品'!$B$2:$B$10=$B189)*('控温被PRO-S级品'!$E$1:$BE$1=V$1)*('控温被PRO-S级品'!$E$2:$BE$10)),0)+IFERROR(SUMPRODUCT(('冬被-S级品'!$B$2:$B$10=$B189)*('冬被-S级品'!$E$1:$AW$1=V$1)*('冬被-S级品'!$E$2:$AW$10)),0)+IFERROR(SUMPRODUCT(('白止-S级品'!$A$2:$A$26=$B189)*('白止-S级品'!$D$1:$AV$1=V$1)*('白止-S级品'!$D$2:$AV$26)),0)+IFERROR(SUMPRODUCT(('乐容-S级品'!$A$4:$A$32=$B189)*('乐容-S级品'!$L$3:$CA$3=V$1)*('乐容-S级品'!$L$4:$CA$32)),0)</f>
      </c>
      <c r="W189" s="280">
        <f>IFERROR(SUMPRODUCT(('控温被PRO-S级品'!$B$2:$B$10=$B189)*('控温被PRO-S级品'!$E$1:$BE$1=W$1)*('控温被PRO-S级品'!$E$2:$BE$10)),0)+IFERROR(SUMPRODUCT(('冬被-S级品'!$B$2:$B$10=$B189)*('冬被-S级品'!$E$1:$AW$1=W$1)*('冬被-S级品'!$E$2:$AW$10)),0)+IFERROR(SUMPRODUCT(('白止-S级品'!$A$2:$A$26=$B189)*('白止-S级品'!$D$1:$AV$1=W$1)*('白止-S级品'!$D$2:$AV$26)),0)+IFERROR(SUMPRODUCT(('乐容-S级品'!$A$4:$A$32=$B189)*('乐容-S级品'!$L$3:$CA$3=W$1)*('乐容-S级品'!$L$4:$CA$32)),0)</f>
      </c>
      <c r="X189" s="280">
        <f>IFERROR(SUMPRODUCT(('控温被PRO-S级品'!$B$2:$B$10=$B189)*('控温被PRO-S级品'!$E$1:$BE$1=X$1)*('控温被PRO-S级品'!$E$2:$BE$10)),0)+IFERROR(SUMPRODUCT(('冬被-S级品'!$B$2:$B$10=$B189)*('冬被-S级品'!$E$1:$AW$1=X$1)*('冬被-S级品'!$E$2:$AW$10)),0)+IFERROR(SUMPRODUCT(('白止-S级品'!$A$2:$A$26=$B189)*('白止-S级品'!$D$1:$AV$1=X$1)*('白止-S级品'!$D$2:$AV$26)),0)+IFERROR(SUMPRODUCT(('乐容-S级品'!$A$4:$A$32=$B189)*('乐容-S级品'!$L$3:$CA$3=X$1)*('乐容-S级品'!$L$4:$CA$32)),0)</f>
      </c>
      <c r="Y189" s="280">
        <f>IFERROR(SUMPRODUCT(('控温被PRO-S级品'!$B$2:$B$10=$B189)*('控温被PRO-S级品'!$E$1:$BE$1=Y$1)*('控温被PRO-S级品'!$E$2:$BE$10)),0)+IFERROR(SUMPRODUCT(('冬被-S级品'!$B$2:$B$10=$B189)*('冬被-S级品'!$E$1:$AW$1=Y$1)*('冬被-S级品'!$E$2:$AW$10)),0)+IFERROR(SUMPRODUCT(('白止-S级品'!$A$2:$A$26=$B189)*('白止-S级品'!$D$1:$AV$1=Y$1)*('白止-S级品'!$D$2:$AV$26)),0)+IFERROR(SUMPRODUCT(('乐容-S级品'!$A$4:$A$32=$B189)*('乐容-S级品'!$L$3:$CA$3=Y$1)*('乐容-S级品'!$L$4:$CA$32)),0)</f>
      </c>
      <c r="Z189" s="280">
        <f>IFERROR(SUMPRODUCT(('控温被PRO-S级品'!$B$2:$B$10=$B189)*('控温被PRO-S级品'!$E$1:$BE$1=Z$1)*('控温被PRO-S级品'!$E$2:$BE$10)),0)+IFERROR(SUMPRODUCT(('冬被-S级品'!$B$2:$B$10=$B189)*('冬被-S级品'!$E$1:$AW$1=Z$1)*('冬被-S级品'!$E$2:$AW$10)),0)+IFERROR(SUMPRODUCT(('白止-S级品'!$A$2:$A$26=$B189)*('白止-S级品'!$D$1:$AV$1=Z$1)*('白止-S级品'!$D$2:$AV$26)),0)+IFERROR(SUMPRODUCT(('乐容-S级品'!$A$4:$A$32=$B189)*('乐容-S级品'!$L$3:$CA$3=Z$1)*('乐容-S级品'!$L$4:$CA$32)),0)</f>
      </c>
      <c r="AA189" s="280">
        <f>IFERROR(SUMPRODUCT(('控温被PRO-S级品'!$B$2:$B$10=$B189)*('控温被PRO-S级品'!$E$1:$BE$1=AA$1)*('控温被PRO-S级品'!$E$2:$BE$10)),0)+IFERROR(SUMPRODUCT(('冬被-S级品'!$B$2:$B$10=$B189)*('冬被-S级品'!$E$1:$AW$1=AA$1)*('冬被-S级品'!$E$2:$AW$10)),0)+IFERROR(SUMPRODUCT(('白止-S级品'!$A$2:$A$26=$B189)*('白止-S级品'!$D$1:$AV$1=AA$1)*('白止-S级品'!$D$2:$AV$26)),0)+IFERROR(SUMPRODUCT(('乐容-S级品'!$A$4:$A$32=$B189)*('乐容-S级品'!$L$3:$CA$3=AA$1)*('乐容-S级品'!$L$4:$CA$32)),0)</f>
      </c>
      <c r="AB189" s="280">
        <f>IFERROR(SUMPRODUCT(('控温被PRO-S级品'!$B$2:$B$10=$B189)*('控温被PRO-S级品'!$E$1:$BE$1=AB$1)*('控温被PRO-S级品'!$E$2:$BE$10)),0)+IFERROR(SUMPRODUCT(('冬被-S级品'!$B$2:$B$10=$B189)*('冬被-S级品'!$E$1:$AW$1=AB$1)*('冬被-S级品'!$E$2:$AW$10)),0)+IFERROR(SUMPRODUCT(('白止-S级品'!$A$2:$A$26=$B189)*('白止-S级品'!$D$1:$AV$1=AB$1)*('白止-S级品'!$D$2:$AV$26)),0)+IFERROR(SUMPRODUCT(('乐容-S级品'!$A$4:$A$32=$B189)*('乐容-S级品'!$L$3:$CA$3=AB$1)*('乐容-S级品'!$L$4:$CA$32)),0)</f>
      </c>
      <c r="AC189" s="280">
        <f>IFERROR(SUMPRODUCT(('控温被PRO-S级品'!$B$2:$B$10=$B189)*('控温被PRO-S级品'!$E$1:$BE$1=AC$1)*('控温被PRO-S级品'!$E$2:$BE$10)),0)+IFERROR(SUMPRODUCT(('冬被-S级品'!$B$2:$B$10=$B189)*('冬被-S级品'!$E$1:$AW$1=AC$1)*('冬被-S级品'!$E$2:$AW$10)),0)+IFERROR(SUMPRODUCT(('白止-S级品'!$A$2:$A$26=$B189)*('白止-S级品'!$D$1:$AV$1=AC$1)*('白止-S级品'!$D$2:$AV$26)),0)+IFERROR(SUMPRODUCT(('乐容-S级品'!$A$4:$A$32=$B189)*('乐容-S级品'!$L$3:$CA$3=AC$1)*('乐容-S级品'!$L$4:$CA$32)),0)</f>
      </c>
      <c r="AD189" s="280">
        <f>IFERROR(SUMPRODUCT(('控温被PRO-S级品'!$B$2:$B$10=$B189)*('控温被PRO-S级品'!$E$1:$BE$1=AD$1)*('控温被PRO-S级品'!$E$2:$BE$10)),0)+IFERROR(SUMPRODUCT(('冬被-S级品'!$B$2:$B$10=$B189)*('冬被-S级品'!$E$1:$AW$1=AD$1)*('冬被-S级品'!$E$2:$AW$10)),0)+IFERROR(SUMPRODUCT(('白止-S级品'!$A$2:$A$26=$B189)*('白止-S级品'!$D$1:$AV$1=AD$1)*('白止-S级品'!$D$2:$AV$26)),0)+IFERROR(SUMPRODUCT(('乐容-S级品'!$A$4:$A$32=$B189)*('乐容-S级品'!$L$3:$CA$3=AD$1)*('乐容-S级品'!$L$4:$CA$32)),0)</f>
      </c>
      <c r="AE189" s="280">
        <f>IFERROR(SUMPRODUCT(('控温被PRO-S级品'!$B$2:$B$10=$B189)*('控温被PRO-S级品'!$E$1:$BE$1=AE$1)*('控温被PRO-S级品'!$E$2:$BE$10)),0)+IFERROR(SUMPRODUCT(('冬被-S级品'!$B$2:$B$10=$B189)*('冬被-S级品'!$E$1:$AW$1=AE$1)*('冬被-S级品'!$E$2:$AW$10)),0)+IFERROR(SUMPRODUCT(('白止-S级品'!$A$2:$A$26=$B189)*('白止-S级品'!$D$1:$AV$1=AE$1)*('白止-S级品'!$D$2:$AV$26)),0)+IFERROR(SUMPRODUCT(('乐容-S级品'!$A$4:$A$32=$B189)*('乐容-S级品'!$L$3:$CA$3=AE$1)*('乐容-S级品'!$L$4:$CA$32)),0)</f>
      </c>
      <c r="AF189" s="280">
        <f>IFERROR(SUMPRODUCT(('控温被PRO-S级品'!$B$2:$B$10=$B189)*('控温被PRO-S级品'!$E$1:$BE$1=AF$1)*('控温被PRO-S级品'!$E$2:$BE$10)),0)+IFERROR(SUMPRODUCT(('冬被-S级品'!$B$2:$B$10=$B189)*('冬被-S级品'!$E$1:$AW$1=AF$1)*('冬被-S级品'!$E$2:$AW$10)),0)+IFERROR(SUMPRODUCT(('白止-S级品'!$A$2:$A$26=$B189)*('白止-S级品'!$D$1:$AV$1=AF$1)*('白止-S级品'!$D$2:$AV$26)),0)+IFERROR(SUMPRODUCT(('乐容-S级品'!$A$4:$A$32=$B189)*('乐容-S级品'!$L$3:$CA$3=AF$1)*('乐容-S级品'!$L$4:$CA$32)),0)</f>
      </c>
      <c r="AG189" s="280">
        <f>IFERROR(SUMPRODUCT(('控温被PRO-S级品'!$B$2:$B$10=$B189)*('控温被PRO-S级品'!$E$1:$BE$1=AG$1)*('控温被PRO-S级品'!$E$2:$BE$10)),0)+IFERROR(SUMPRODUCT(('冬被-S级品'!$B$2:$B$10=$B189)*('冬被-S级品'!$E$1:$AW$1=AG$1)*('冬被-S级品'!$E$2:$AW$10)),0)+IFERROR(SUMPRODUCT(('白止-S级品'!$A$2:$A$26=$B189)*('白止-S级品'!$D$1:$AV$1=AG$1)*('白止-S级品'!$D$2:$AV$26)),0)+IFERROR(SUMPRODUCT(('乐容-S级品'!$A$4:$A$32=$B189)*('乐容-S级品'!$L$3:$CA$3=AG$1)*('乐容-S级品'!$L$4:$CA$32)),0)</f>
      </c>
      <c r="AH189" s="280">
        <f>IFERROR(SUMPRODUCT(('控温被PRO-S级品'!$B$2:$B$10=$B189)*('控温被PRO-S级品'!$E$1:$BE$1=AH$1)*('控温被PRO-S级品'!$E$2:$BE$10)),0)+IFERROR(SUMPRODUCT(('冬被-S级品'!$B$2:$B$10=$B189)*('冬被-S级品'!$E$1:$AW$1=AH$1)*('冬被-S级品'!$E$2:$AW$10)),0)+IFERROR(SUMPRODUCT(('白止-S级品'!$A$2:$A$26=$B189)*('白止-S级品'!$D$1:$AV$1=AH$1)*('白止-S级品'!$D$2:$AV$26)),0)+IFERROR(SUMPRODUCT(('乐容-S级品'!$A$4:$A$32=$B189)*('乐容-S级品'!$L$3:$CA$3=AH$1)*('乐容-S级品'!$L$4:$CA$32)),0)</f>
      </c>
      <c r="AI189" s="280">
        <f>IFERROR(SUMPRODUCT(('控温被PRO-S级品'!$B$2:$B$10=$B189)*('控温被PRO-S级品'!$E$1:$BE$1=AI$1)*('控温被PRO-S级品'!$E$2:$BE$10)),0)+IFERROR(SUMPRODUCT(('冬被-S级品'!$B$2:$B$10=$B189)*('冬被-S级品'!$E$1:$AW$1=AI$1)*('冬被-S级品'!$E$2:$AW$10)),0)+IFERROR(SUMPRODUCT(('白止-S级品'!$A$2:$A$26=$B189)*('白止-S级品'!$D$1:$AV$1=AI$1)*('白止-S级品'!$D$2:$AV$26)),0)+IFERROR(SUMPRODUCT(('乐容-S级品'!$A$4:$A$32=$B189)*('乐容-S级品'!$L$3:$CA$3=AI$1)*('乐容-S级品'!$L$4:$CA$32)),0)</f>
      </c>
      <c r="AJ189" s="280">
        <f>IFERROR(SUMPRODUCT(('控温被PRO-S级品'!$B$2:$B$10=$B189)*('控温被PRO-S级品'!$E$1:$BE$1=AJ$1)*('控温被PRO-S级品'!$E$2:$BE$10)),0)+IFERROR(SUMPRODUCT(('冬被-S级品'!$B$2:$B$10=$B189)*('冬被-S级品'!$E$1:$AW$1=AJ$1)*('冬被-S级品'!$E$2:$AW$10)),0)+IFERROR(SUMPRODUCT(('白止-S级品'!$A$2:$A$26=$B189)*('白止-S级品'!$D$1:$AV$1=AJ$1)*('白止-S级品'!$D$2:$AV$26)),0)+IFERROR(SUMPRODUCT(('乐容-S级品'!$A$4:$A$32=$B189)*('乐容-S级品'!$L$3:$CA$3=AJ$1)*('乐容-S级品'!$L$4:$CA$32)),0)</f>
      </c>
      <c r="AK189" s="280">
        <f>IFERROR(SUMPRODUCT(('控温被PRO-S级品'!$B$2:$B$10=$B189)*('控温被PRO-S级品'!$E$1:$BE$1=AK$1)*('控温被PRO-S级品'!$E$2:$BE$10)),0)+IFERROR(SUMPRODUCT(('冬被-S级品'!$B$2:$B$10=$B189)*('冬被-S级品'!$E$1:$AW$1=AK$1)*('冬被-S级品'!$E$2:$AW$10)),0)+IFERROR(SUMPRODUCT(('白止-S级品'!$A$2:$A$26=$B189)*('白止-S级品'!$D$1:$AV$1=AK$1)*('白止-S级品'!$D$2:$AV$26)),0)+IFERROR(SUMPRODUCT(('乐容-S级品'!$A$4:$A$32=$B189)*('乐容-S级品'!$L$3:$CA$3=AK$1)*('乐容-S级品'!$L$4:$CA$32)),0)</f>
      </c>
      <c r="AL189" s="280">
        <f>IFERROR(SUMPRODUCT(('控温被PRO-S级品'!$B$2:$B$10=$B189)*('控温被PRO-S级品'!$E$1:$BE$1=AL$1)*('控温被PRO-S级品'!$E$2:$BE$10)),0)+IFERROR(SUMPRODUCT(('冬被-S级品'!$B$2:$B$10=$B189)*('冬被-S级品'!$E$1:$AW$1=AL$1)*('冬被-S级品'!$E$2:$AW$10)),0)+IFERROR(SUMPRODUCT(('白止-S级品'!$A$2:$A$26=$B189)*('白止-S级品'!$D$1:$AV$1=AL$1)*('白止-S级品'!$D$2:$AV$26)),0)+IFERROR(SUMPRODUCT(('乐容-S级品'!$A$4:$A$32=$B189)*('乐容-S级品'!$L$3:$CA$3=AL$1)*('乐容-S级品'!$L$4:$CA$32)),0)</f>
      </c>
      <c r="AM189" s="280">
        <f>IFERROR(SUMPRODUCT(('控温被PRO-S级品'!$B$2:$B$10=$B189)*('控温被PRO-S级品'!$E$1:$BE$1=AM$1)*('控温被PRO-S级品'!$E$2:$BE$10)),0)+IFERROR(SUMPRODUCT(('冬被-S级品'!$B$2:$B$10=$B189)*('冬被-S级品'!$E$1:$AW$1=AM$1)*('冬被-S级品'!$E$2:$AW$10)),0)+IFERROR(SUMPRODUCT(('白止-S级品'!$A$2:$A$26=$B189)*('白止-S级品'!$D$1:$AV$1=AM$1)*('白止-S级品'!$D$2:$AV$26)),0)+IFERROR(SUMPRODUCT(('乐容-S级品'!$A$4:$A$32=$B189)*('乐容-S级品'!$L$3:$CA$3=AM$1)*('乐容-S级品'!$L$4:$CA$32)),0)</f>
      </c>
      <c r="AN189" s="280">
        <f>IFERROR(SUMPRODUCT(('控温被PRO-S级品'!$B$2:$B$10=$B189)*('控温被PRO-S级品'!$E$1:$BE$1=AN$1)*('控温被PRO-S级品'!$E$2:$BE$10)),0)+IFERROR(SUMPRODUCT(('冬被-S级品'!$B$2:$B$10=$B189)*('冬被-S级品'!$E$1:$AW$1=AN$1)*('冬被-S级品'!$E$2:$AW$10)),0)+IFERROR(SUMPRODUCT(('白止-S级品'!$A$2:$A$26=$B189)*('白止-S级品'!$D$1:$AV$1=AN$1)*('白止-S级品'!$D$2:$AV$26)),0)+IFERROR(SUMPRODUCT(('乐容-S级品'!$A$4:$A$32=$B189)*('乐容-S级品'!$L$3:$CA$3=AN$1)*('乐容-S级品'!$L$4:$CA$32)),0)</f>
      </c>
      <c r="AO189" s="280">
        <f>IFERROR(SUMPRODUCT(('控温被PRO-S级品'!$B$2:$B$10=$B189)*('控温被PRO-S级品'!$E$1:$BE$1=AO$1)*('控温被PRO-S级品'!$E$2:$BE$10)),0)+IFERROR(SUMPRODUCT(('冬被-S级品'!$B$2:$B$10=$B189)*('冬被-S级品'!$E$1:$AW$1=AO$1)*('冬被-S级品'!$E$2:$AW$10)),0)+IFERROR(SUMPRODUCT(('白止-S级品'!$A$2:$A$26=$B189)*('白止-S级品'!$D$1:$AV$1=AO$1)*('白止-S级品'!$D$2:$AV$26)),0)+IFERROR(SUMPRODUCT(('乐容-S级品'!$A$4:$A$32=$B189)*('乐容-S级品'!$L$3:$CA$3=AO$1)*('乐容-S级品'!$L$4:$CA$32)),0)</f>
      </c>
      <c r="AP189" s="280">
        <f>IFERROR(SUMPRODUCT(('控温被PRO-S级品'!$B$2:$B$10=$B189)*('控温被PRO-S级品'!$E$1:$BE$1=AP$1)*('控温被PRO-S级品'!$E$2:$BE$10)),0)+IFERROR(SUMPRODUCT(('冬被-S级品'!$B$2:$B$10=$B189)*('冬被-S级品'!$E$1:$AW$1=AP$1)*('冬被-S级品'!$E$2:$AW$10)),0)+IFERROR(SUMPRODUCT(('白止-S级品'!$A$2:$A$26=$B189)*('白止-S级品'!$D$1:$AV$1=AP$1)*('白止-S级品'!$D$2:$AV$26)),0)+IFERROR(SUMPRODUCT(('乐容-S级品'!$A$4:$A$32=$B189)*('乐容-S级品'!$L$3:$CA$3=AP$1)*('乐容-S级品'!$L$4:$CA$32)),0)</f>
      </c>
      <c r="AQ189" s="280">
        <f>IFERROR(SUMPRODUCT(('控温被PRO-S级品'!$B$2:$B$10=$B189)*('控温被PRO-S级品'!$E$1:$BE$1=AQ$1)*('控温被PRO-S级品'!$E$2:$BE$10)),0)+IFERROR(SUMPRODUCT(('冬被-S级品'!$B$2:$B$10=$B189)*('冬被-S级品'!$E$1:$AW$1=AQ$1)*('冬被-S级品'!$E$2:$AW$10)),0)+IFERROR(SUMPRODUCT(('白止-S级品'!$A$2:$A$26=$B189)*('白止-S级品'!$D$1:$AV$1=AQ$1)*('白止-S级品'!$D$2:$AV$26)),0)+IFERROR(SUMPRODUCT(('乐容-S级品'!$A$4:$A$32=$B189)*('乐容-S级品'!$L$3:$CA$3=AQ$1)*('乐容-S级品'!$L$4:$CA$32)),0)</f>
      </c>
      <c r="AR189" s="280">
        <f>IFERROR(SUMPRODUCT(('控温被PRO-S级品'!$B$2:$B$10=$B189)*('控温被PRO-S级品'!$E$1:$BE$1=AR$1)*('控温被PRO-S级品'!$E$2:$BE$10)),0)+IFERROR(SUMPRODUCT(('冬被-S级品'!$B$2:$B$10=$B189)*('冬被-S级品'!$E$1:$AW$1=AR$1)*('冬被-S级品'!$E$2:$AW$10)),0)+IFERROR(SUMPRODUCT(('白止-S级品'!$A$2:$A$26=$B189)*('白止-S级品'!$D$1:$AV$1=AR$1)*('白止-S级品'!$D$2:$AV$26)),0)+IFERROR(SUMPRODUCT(('乐容-S级品'!$A$4:$A$32=$B189)*('乐容-S级品'!$L$3:$CA$3=AR$1)*('乐容-S级品'!$L$4:$CA$32)),0)</f>
      </c>
      <c r="AS189" s="280">
        <f>IFERROR(SUMPRODUCT(('控温被PRO-S级品'!$B$2:$B$10=$B189)*('控温被PRO-S级品'!$E$1:$BE$1=AS$1)*('控温被PRO-S级品'!$E$2:$BE$10)),0)+IFERROR(SUMPRODUCT(('冬被-S级品'!$B$2:$B$10=$B189)*('冬被-S级品'!$E$1:$AW$1=AS$1)*('冬被-S级品'!$E$2:$AW$10)),0)+IFERROR(SUMPRODUCT(('白止-S级品'!$A$2:$A$26=$B189)*('白止-S级品'!$D$1:$AV$1=AS$1)*('白止-S级品'!$D$2:$AV$26)),0)+IFERROR(SUMPRODUCT(('乐容-S级品'!$A$4:$A$32=$B189)*('乐容-S级品'!$L$3:$CA$3=AS$1)*('乐容-S级品'!$L$4:$CA$32)),0)</f>
      </c>
      <c r="AT189" s="280">
        <f>IFERROR(SUMPRODUCT(('控温被PRO-S级品'!$B$2:$B$10=$B189)*('控温被PRO-S级品'!$E$1:$BE$1=AT$1)*('控温被PRO-S级品'!$E$2:$BE$10)),0)+IFERROR(SUMPRODUCT(('冬被-S级品'!$B$2:$B$10=$B189)*('冬被-S级品'!$E$1:$AW$1=AT$1)*('冬被-S级品'!$E$2:$AW$10)),0)+IFERROR(SUMPRODUCT(('白止-S级品'!$A$2:$A$26=$B189)*('白止-S级品'!$D$1:$AV$1=AT$1)*('白止-S级品'!$D$2:$AV$26)),0)+IFERROR(SUMPRODUCT(('乐容-S级品'!$A$4:$A$32=$B189)*('乐容-S级品'!$L$3:$CA$3=AT$1)*('乐容-S级品'!$L$4:$CA$32)),0)</f>
      </c>
      <c r="AU189" s="280">
        <f>IFERROR(SUMPRODUCT(('控温被PRO-S级品'!$B$2:$B$10=$B189)*('控温被PRO-S级品'!$E$1:$BE$1=AU$1)*('控温被PRO-S级品'!$E$2:$BE$10)),0)+IFERROR(SUMPRODUCT(('冬被-S级品'!$B$2:$B$10=$B189)*('冬被-S级品'!$E$1:$AW$1=AU$1)*('冬被-S级品'!$E$2:$AW$10)),0)+IFERROR(SUMPRODUCT(('白止-S级品'!$A$2:$A$26=$B189)*('白止-S级品'!$D$1:$AV$1=AU$1)*('白止-S级品'!$D$2:$AV$26)),0)+IFERROR(SUMPRODUCT(('乐容-S级品'!$A$4:$A$32=$B189)*('乐容-S级品'!$L$3:$CA$3=AU$1)*('乐容-S级品'!$L$4:$CA$32)),0)</f>
      </c>
      <c r="AV189" s="280">
        <f>IFERROR(SUMPRODUCT(('控温被PRO-S级品'!$B$2:$B$10=$B189)*('控温被PRO-S级品'!$E$1:$BE$1=AV$1)*('控温被PRO-S级品'!$E$2:$BE$10)),0)+IFERROR(SUMPRODUCT(('冬被-S级品'!$B$2:$B$10=$B189)*('冬被-S级品'!$E$1:$AW$1=AV$1)*('冬被-S级品'!$E$2:$AW$10)),0)+IFERROR(SUMPRODUCT(('白止-S级品'!$A$2:$A$26=$B189)*('白止-S级品'!$D$1:$AV$1=AV$1)*('白止-S级品'!$D$2:$AV$26)),0)+IFERROR(SUMPRODUCT(('乐容-S级品'!$A$4:$A$32=$B189)*('乐容-S级品'!$L$3:$CA$3=AV$1)*('乐容-S级品'!$L$4:$CA$32)),0)</f>
      </c>
      <c r="AW189" s="280">
        <f>IFERROR(SUMPRODUCT(('控温被PRO-S级品'!$B$2:$B$10=$B189)*('控温被PRO-S级品'!$E$1:$BE$1=AW$1)*('控温被PRO-S级品'!$E$2:$BE$10)),0)+IFERROR(SUMPRODUCT(('冬被-S级品'!$B$2:$B$10=$B189)*('冬被-S级品'!$E$1:$AW$1=AW$1)*('冬被-S级品'!$E$2:$AW$10)),0)+IFERROR(SUMPRODUCT(('白止-S级品'!$A$2:$A$26=$B189)*('白止-S级品'!$D$1:$AV$1=AW$1)*('白止-S级品'!$D$2:$AV$26)),0)+IFERROR(SUMPRODUCT(('乐容-S级品'!$A$4:$A$32=$B189)*('乐容-S级品'!$L$3:$CA$3=AW$1)*('乐容-S级品'!$L$4:$CA$32)),0)</f>
      </c>
      <c r="AX189" s="280">
        <f>IFERROR(SUMPRODUCT(('控温被PRO-S级品'!$B$2:$B$10=$B189)*('控温被PRO-S级品'!$E$1:$BE$1=AX$1)*('控温被PRO-S级品'!$E$2:$BE$10)),0)+IFERROR(SUMPRODUCT(('冬被-S级品'!$B$2:$B$10=$B189)*('冬被-S级品'!$E$1:$AW$1=AX$1)*('冬被-S级品'!$E$2:$AW$10)),0)+IFERROR(SUMPRODUCT(('白止-S级品'!$A$2:$A$26=$B189)*('白止-S级品'!$D$1:$AV$1=AX$1)*('白止-S级品'!$D$2:$AV$26)),0)+IFERROR(SUMPRODUCT(('乐容-S级品'!$A$4:$A$32=$B189)*('乐容-S级品'!$L$3:$CA$3=AX$1)*('乐容-S级品'!$L$4:$CA$32)),0)</f>
      </c>
      <c r="AY189" s="280">
        <f>IFERROR(SUMPRODUCT(('控温被PRO-S级品'!$B$2:$B$10=$B189)*('控温被PRO-S级品'!$E$1:$BE$1=AY$1)*('控温被PRO-S级品'!$E$2:$BE$10)),0)+IFERROR(SUMPRODUCT(('冬被-S级品'!$B$2:$B$10=$B189)*('冬被-S级品'!$E$1:$AW$1=AY$1)*('冬被-S级品'!$E$2:$AW$10)),0)+IFERROR(SUMPRODUCT(('白止-S级品'!$A$2:$A$26=$B189)*('白止-S级品'!$D$1:$AV$1=AY$1)*('白止-S级品'!$D$2:$AV$26)),0)+IFERROR(SUMPRODUCT(('乐容-S级品'!$A$4:$A$32=$B189)*('乐容-S级品'!$L$3:$CA$3=AY$1)*('乐容-S级品'!$L$4:$CA$32)),0)</f>
      </c>
      <c r="AZ189" s="280">
        <f>IFERROR(SUMPRODUCT(('控温被PRO-S级品'!$B$2:$B$10=$B189)*('控温被PRO-S级品'!$E$1:$BE$1=AZ$1)*('控温被PRO-S级品'!$E$2:$BE$10)),0)+IFERROR(SUMPRODUCT(('冬被-S级品'!$B$2:$B$10=$B189)*('冬被-S级品'!$E$1:$AW$1=AZ$1)*('冬被-S级品'!$E$2:$AW$10)),0)+IFERROR(SUMPRODUCT(('白止-S级品'!$A$2:$A$26=$B189)*('白止-S级品'!$D$1:$AV$1=AZ$1)*('白止-S级品'!$D$2:$AV$26)),0)+IFERROR(SUMPRODUCT(('乐容-S级品'!$A$4:$A$32=$B189)*('乐容-S级品'!$L$3:$CA$3=AZ$1)*('乐容-S级品'!$L$4:$CA$32)),0)</f>
      </c>
      <c r="BA189" s="280">
        <f>IFERROR(SUMPRODUCT(('控温被PRO-S级品'!$B$2:$B$10=$B189)*('控温被PRO-S级品'!$E$1:$BE$1=BA$1)*('控温被PRO-S级品'!$E$2:$BE$10)),0)+IFERROR(SUMPRODUCT(('冬被-S级品'!$B$2:$B$10=$B189)*('冬被-S级品'!$E$1:$AW$1=BA$1)*('冬被-S级品'!$E$2:$AW$10)),0)+IFERROR(SUMPRODUCT(('白止-S级品'!$A$2:$A$26=$B189)*('白止-S级品'!$D$1:$AV$1=BA$1)*('白止-S级品'!$D$2:$AV$26)),0)+IFERROR(SUMPRODUCT(('乐容-S级品'!$A$4:$A$32=$B189)*('乐容-S级品'!$L$3:$CA$3=BA$1)*('乐容-S级品'!$L$4:$CA$32)),0)</f>
      </c>
      <c r="BB189" s="280">
        <f>IFERROR(SUMPRODUCT(('控温被PRO-S级品'!$B$2:$B$10=$B189)*('控温被PRO-S级品'!$E$1:$BE$1=BB$1)*('控温被PRO-S级品'!$E$2:$BE$10)),0)+IFERROR(SUMPRODUCT(('冬被-S级品'!$B$2:$B$10=$B189)*('冬被-S级品'!$E$1:$AW$1=BB$1)*('冬被-S级品'!$E$2:$AW$10)),0)+IFERROR(SUMPRODUCT(('白止-S级品'!$A$2:$A$26=$B189)*('白止-S级品'!$D$1:$AV$1=BB$1)*('白止-S级品'!$D$2:$AV$26)),0)+IFERROR(SUMPRODUCT(('乐容-S级品'!$A$4:$A$32=$B189)*('乐容-S级品'!$L$3:$CA$3=BB$1)*('乐容-S级品'!$L$4:$CA$32)),0)</f>
      </c>
      <c r="BC189" s="280">
        <f>IFERROR(SUMPRODUCT(('控温被PRO-S级品'!$B$2:$B$10=$B189)*('控温被PRO-S级品'!$E$1:$BE$1=BC$1)*('控温被PRO-S级品'!$E$2:$BE$10)),0)+IFERROR(SUMPRODUCT(('冬被-S级品'!$B$2:$B$10=$B189)*('冬被-S级品'!$E$1:$AW$1=BC$1)*('冬被-S级品'!$E$2:$AW$10)),0)+IFERROR(SUMPRODUCT(('白止-S级品'!$A$2:$A$26=$B189)*('白止-S级品'!$D$1:$AV$1=BC$1)*('白止-S级品'!$D$2:$AV$26)),0)+IFERROR(SUMPRODUCT(('乐容-S级品'!$A$4:$A$32=$B189)*('乐容-S级品'!$L$3:$CA$3=BC$1)*('乐容-S级品'!$L$4:$CA$32)),0)</f>
      </c>
      <c r="BD189" s="280">
        <f>IFERROR(SUMPRODUCT(('控温被PRO-S级品'!$B$2:$B$10=$B189)*('控温被PRO-S级品'!$E$1:$BE$1=BD$1)*('控温被PRO-S级品'!$E$2:$BE$10)),0)+IFERROR(SUMPRODUCT(('冬被-S级品'!$B$2:$B$10=$B189)*('冬被-S级品'!$E$1:$AW$1=BD$1)*('冬被-S级品'!$E$2:$AW$10)),0)+IFERROR(SUMPRODUCT(('白止-S级品'!$A$2:$A$26=$B189)*('白止-S级品'!$D$1:$AV$1=BD$1)*('白止-S级品'!$D$2:$AV$26)),0)+IFERROR(SUMPRODUCT(('乐容-S级品'!$A$4:$A$32=$B189)*('乐容-S级品'!$L$3:$CA$3=BD$1)*('乐容-S级品'!$L$4:$CA$32)),0)</f>
      </c>
      <c r="BE189" s="280">
        <f>IFERROR(SUMPRODUCT(('控温被PRO-S级品'!$B$2:$B$10=$B189)*('控温被PRO-S级品'!$E$1:$BE$1=BE$1)*('控温被PRO-S级品'!$E$2:$BE$10)),0)+IFERROR(SUMPRODUCT(('冬被-S级品'!$B$2:$B$10=$B189)*('冬被-S级品'!$E$1:$AW$1=BE$1)*('冬被-S级品'!$E$2:$AW$10)),0)+IFERROR(SUMPRODUCT(('白止-S级品'!$A$2:$A$26=$B189)*('白止-S级品'!$D$1:$AV$1=BE$1)*('白止-S级品'!$D$2:$AV$26)),0)+IFERROR(SUMPRODUCT(('乐容-S级品'!$A$4:$A$32=$B189)*('乐容-S级品'!$L$3:$CA$3=BE$1)*('乐容-S级品'!$L$4:$CA$32)),0)</f>
      </c>
      <c r="BF189" s="280">
        <f>IFERROR(SUMPRODUCT(('控温被PRO-S级品'!$B$2:$B$10=$B189)*('控温被PRO-S级品'!$E$1:$BE$1=BF$1)*('控温被PRO-S级品'!$E$2:$BE$10)),0)+IFERROR(SUMPRODUCT(('冬被-S级品'!$B$2:$B$10=$B189)*('冬被-S级品'!$E$1:$AW$1=BF$1)*('冬被-S级品'!$E$2:$AW$10)),0)+IFERROR(SUMPRODUCT(('白止-S级品'!$A$2:$A$26=$B189)*('白止-S级品'!$D$1:$AV$1=BF$1)*('白止-S级品'!$D$2:$AV$26)),0)+IFERROR(SUMPRODUCT(('乐容-S级品'!$A$4:$A$32=$B189)*('乐容-S级品'!$L$3:$CA$3=BF$1)*('乐容-S级品'!$L$4:$CA$32)),0)</f>
      </c>
      <c r="BG189" s="280">
        <f>IFERROR(SUMPRODUCT(('控温被PRO-S级品'!$B$2:$B$10=$B189)*('控温被PRO-S级品'!$E$1:$BE$1=BG$1)*('控温被PRO-S级品'!$E$2:$BE$10)),0)+IFERROR(SUMPRODUCT(('冬被-S级品'!$B$2:$B$10=$B189)*('冬被-S级品'!$E$1:$AW$1=BG$1)*('冬被-S级品'!$E$2:$AW$10)),0)+IFERROR(SUMPRODUCT(('白止-S级品'!$A$2:$A$26=$B189)*('白止-S级品'!$D$1:$AV$1=BG$1)*('白止-S级品'!$D$2:$AV$26)),0)+IFERROR(SUMPRODUCT(('乐容-S级品'!$A$4:$A$32=$B189)*('乐容-S级品'!$L$3:$CA$3=BG$1)*('乐容-S级品'!$L$4:$CA$32)),0)</f>
      </c>
      <c r="BH189" s="280">
        <f>IFERROR(SUMPRODUCT(('控温被PRO-S级品'!$B$2:$B$10=$B189)*('控温被PRO-S级品'!$E$1:$BE$1=BH$1)*('控温被PRO-S级品'!$E$2:$BE$10)),0)+IFERROR(SUMPRODUCT(('冬被-S级品'!$B$2:$B$10=$B189)*('冬被-S级品'!$E$1:$AW$1=BH$1)*('冬被-S级品'!$E$2:$AW$10)),0)+IFERROR(SUMPRODUCT(('白止-S级品'!$A$2:$A$26=$B189)*('白止-S级品'!$D$1:$AV$1=BH$1)*('白止-S级品'!$D$2:$AV$26)),0)+IFERROR(SUMPRODUCT(('乐容-S级品'!$A$4:$A$32=$B189)*('乐容-S级品'!$L$3:$CA$3=BH$1)*('乐容-S级品'!$L$4:$CA$32)),0)</f>
      </c>
      <c r="BI189" s="280">
        <f>IFERROR(SUMPRODUCT(('控温被PRO-S级品'!$B$2:$B$10=$B189)*('控温被PRO-S级品'!$E$1:$BE$1=BI$1)*('控温被PRO-S级品'!$E$2:$BE$10)),0)+IFERROR(SUMPRODUCT(('冬被-S级品'!$B$2:$B$10=$B189)*('冬被-S级品'!$E$1:$AW$1=BI$1)*('冬被-S级品'!$E$2:$AW$10)),0)+IFERROR(SUMPRODUCT(('白止-S级品'!$A$2:$A$26=$B189)*('白止-S级品'!$D$1:$AV$1=BI$1)*('白止-S级品'!$D$2:$AV$26)),0)+IFERROR(SUMPRODUCT(('乐容-S级品'!$A$4:$A$32=$B189)*('乐容-S级品'!$L$3:$CA$3=BI$1)*('乐容-S级品'!$L$4:$CA$32)),0)</f>
      </c>
      <c r="BJ189" s="280">
        <f>IFERROR(SUMPRODUCT(('控温被PRO-S级品'!$B$2:$B$10=$B189)*('控温被PRO-S级品'!$E$1:$BE$1=BJ$1)*('控温被PRO-S级品'!$E$2:$BE$10)),0)+IFERROR(SUMPRODUCT(('冬被-S级品'!$B$2:$B$10=$B189)*('冬被-S级品'!$E$1:$AW$1=BJ$1)*('冬被-S级品'!$E$2:$AW$10)),0)+IFERROR(SUMPRODUCT(('白止-S级品'!$A$2:$A$26=$B189)*('白止-S级品'!$D$1:$AV$1=BJ$1)*('白止-S级品'!$D$2:$AV$26)),0)+IFERROR(SUMPRODUCT(('乐容-S级品'!$A$4:$A$32=$B189)*('乐容-S级品'!$L$3:$CA$3=BJ$1)*('乐容-S级品'!$L$4:$CA$32)),0)</f>
      </c>
      <c r="BK189" s="280">
        <f>IFERROR(SUMPRODUCT(('控温被PRO-S级品'!$B$2:$B$10=$B189)*('控温被PRO-S级品'!$E$1:$BE$1=BK$1)*('控温被PRO-S级品'!$E$2:$BE$10)),0)+IFERROR(SUMPRODUCT(('冬被-S级品'!$B$2:$B$10=$B189)*('冬被-S级品'!$E$1:$AW$1=BK$1)*('冬被-S级品'!$E$2:$AW$10)),0)+IFERROR(SUMPRODUCT(('白止-S级品'!$A$2:$A$26=$B189)*('白止-S级品'!$D$1:$AV$1=BK$1)*('白止-S级品'!$D$2:$AV$26)),0)+IFERROR(SUMPRODUCT(('乐容-S级品'!$A$4:$A$32=$B189)*('乐容-S级品'!$L$3:$CA$3=BK$1)*('乐容-S级品'!$L$4:$CA$32)),0)</f>
      </c>
      <c r="BL189" s="280">
        <f>IFERROR(SUMPRODUCT(('控温被PRO-S级品'!$B$2:$B$10=$B189)*('控温被PRO-S级品'!$E$1:$BE$1=BL$1)*('控温被PRO-S级品'!$E$2:$BE$10)),0)+IFERROR(SUMPRODUCT(('冬被-S级品'!$B$2:$B$10=$B189)*('冬被-S级品'!$E$1:$AW$1=BL$1)*('冬被-S级品'!$E$2:$AW$10)),0)+IFERROR(SUMPRODUCT(('白止-S级品'!$A$2:$A$26=$B189)*('白止-S级品'!$D$1:$AV$1=BL$1)*('白止-S级品'!$D$2:$AV$26)),0)+IFERROR(SUMPRODUCT(('乐容-S级品'!$A$4:$A$32=$B189)*('乐容-S级品'!$L$3:$CA$3=BL$1)*('乐容-S级品'!$L$4:$CA$32)),0)</f>
      </c>
      <c r="BM189" s="280">
        <f>IFERROR(SUMPRODUCT(('控温被PRO-S级品'!$B$2:$B$10=$B189)*('控温被PRO-S级品'!$E$1:$BE$1=BM$1)*('控温被PRO-S级品'!$E$2:$BE$10)),0)+IFERROR(SUMPRODUCT(('冬被-S级品'!$B$2:$B$10=$B189)*('冬被-S级品'!$E$1:$AW$1=BM$1)*('冬被-S级品'!$E$2:$AW$10)),0)+IFERROR(SUMPRODUCT(('白止-S级品'!$A$2:$A$26=$B189)*('白止-S级品'!$D$1:$AV$1=BM$1)*('白止-S级品'!$D$2:$AV$26)),0)+IFERROR(SUMPRODUCT(('乐容-S级品'!$A$4:$A$32=$B189)*('乐容-S级品'!$L$3:$CA$3=BM$1)*('乐容-S级品'!$L$4:$CA$32)),0)</f>
      </c>
      <c r="BN189" s="280">
        <f>IFERROR(SUMPRODUCT(('控温被PRO-S级品'!$B$2:$B$10=$B189)*('控温被PRO-S级品'!$E$1:$BE$1=BN$1)*('控温被PRO-S级品'!$E$2:$BE$10)),0)+IFERROR(SUMPRODUCT(('冬被-S级品'!$B$2:$B$10=$B189)*('冬被-S级品'!$E$1:$AW$1=BN$1)*('冬被-S级品'!$E$2:$AW$10)),0)+IFERROR(SUMPRODUCT(('白止-S级品'!$A$2:$A$26=$B189)*('白止-S级品'!$D$1:$AV$1=BN$1)*('白止-S级品'!$D$2:$AV$26)),0)+IFERROR(SUMPRODUCT(('乐容-S级品'!$A$4:$A$32=$B189)*('乐容-S级品'!$L$3:$CA$3=BN$1)*('乐容-S级品'!$L$4:$CA$32)),0)</f>
      </c>
      <c r="BO189" s="280">
        <f>IFERROR(SUMPRODUCT(('控温被PRO-S级品'!$B$2:$B$10=$B189)*('控温被PRO-S级品'!$E$1:$BE$1=BO$1)*('控温被PRO-S级品'!$E$2:$BE$10)),0)+IFERROR(SUMPRODUCT(('冬被-S级品'!$B$2:$B$10=$B189)*('冬被-S级品'!$E$1:$AW$1=BO$1)*('冬被-S级品'!$E$2:$AW$10)),0)+IFERROR(SUMPRODUCT(('白止-S级品'!$A$2:$A$26=$B189)*('白止-S级品'!$D$1:$AV$1=BO$1)*('白止-S级品'!$D$2:$AV$26)),0)+IFERROR(SUMPRODUCT(('乐容-S级品'!$A$4:$A$32=$B189)*('乐容-S级品'!$L$3:$CA$3=BO$1)*('乐容-S级品'!$L$4:$CA$32)),0)</f>
      </c>
      <c r="BP189" s="280">
        <f>IFERROR(SUMPRODUCT(('控温被PRO-S级品'!$B$2:$B$10=$B189)*('控温被PRO-S级品'!$E$1:$BE$1=BP$1)*('控温被PRO-S级品'!$E$2:$BE$10)),0)+IFERROR(SUMPRODUCT(('冬被-S级品'!$B$2:$B$10=$B189)*('冬被-S级品'!$E$1:$AW$1=BP$1)*('冬被-S级品'!$E$2:$AW$10)),0)+IFERROR(SUMPRODUCT(('白止-S级品'!$A$2:$A$26=$B189)*('白止-S级品'!$D$1:$AV$1=BP$1)*('白止-S级品'!$D$2:$AV$26)),0)+IFERROR(SUMPRODUCT(('乐容-S级品'!$A$4:$A$32=$B189)*('乐容-S级品'!$L$3:$CA$3=BP$1)*('乐容-S级品'!$L$4:$CA$32)),0)</f>
      </c>
      <c r="BQ189" s="280">
        <f>IFERROR(SUMPRODUCT(('控温被PRO-S级品'!$B$2:$B$10=$B189)*('控温被PRO-S级品'!$E$1:$BE$1=BQ$1)*('控温被PRO-S级品'!$E$2:$BE$10)),0)+IFERROR(SUMPRODUCT(('冬被-S级品'!$B$2:$B$10=$B189)*('冬被-S级品'!$E$1:$AW$1=BQ$1)*('冬被-S级品'!$E$2:$AW$10)),0)+IFERROR(SUMPRODUCT(('白止-S级品'!$A$2:$A$26=$B189)*('白止-S级品'!$D$1:$AV$1=BQ$1)*('白止-S级品'!$D$2:$AV$26)),0)+IFERROR(SUMPRODUCT(('乐容-S级品'!$A$4:$A$32=$B189)*('乐容-S级品'!$L$3:$CA$3=BQ$1)*('乐容-S级品'!$L$4:$CA$32)),0)</f>
      </c>
      <c r="BR189" s="280">
        <f>IFERROR(SUMPRODUCT(('控温被PRO-S级品'!$B$2:$B$10=$B189)*('控温被PRO-S级品'!$E$1:$BE$1=BR$1)*('控温被PRO-S级品'!$E$2:$BE$10)),0)+IFERROR(SUMPRODUCT(('冬被-S级品'!$B$2:$B$10=$B189)*('冬被-S级品'!$E$1:$AW$1=BR$1)*('冬被-S级品'!$E$2:$AW$10)),0)+IFERROR(SUMPRODUCT(('白止-S级品'!$A$2:$A$26=$B189)*('白止-S级品'!$D$1:$AV$1=BR$1)*('白止-S级品'!$D$2:$AV$26)),0)+IFERROR(SUMPRODUCT(('乐容-S级品'!$A$4:$A$32=$B189)*('乐容-S级品'!$L$3:$CA$3=BR$1)*('乐容-S级品'!$L$4:$CA$32)),0)</f>
      </c>
      <c r="BS189" s="280">
        <f>IFERROR(SUMPRODUCT(('控温被PRO-S级品'!$B$2:$B$10=$B189)*('控温被PRO-S级品'!$E$1:$BE$1=BS$1)*('控温被PRO-S级品'!$E$2:$BE$10)),0)+IFERROR(SUMPRODUCT(('冬被-S级品'!$B$2:$B$10=$B189)*('冬被-S级品'!$E$1:$AW$1=BS$1)*('冬被-S级品'!$E$2:$AW$10)),0)+IFERROR(SUMPRODUCT(('白止-S级品'!$A$2:$A$26=$B189)*('白止-S级品'!$D$1:$AV$1=BS$1)*('白止-S级品'!$D$2:$AV$26)),0)+IFERROR(SUMPRODUCT(('乐容-S级品'!$A$4:$A$32=$B189)*('乐容-S级品'!$L$3:$CA$3=BS$1)*('乐容-S级品'!$L$4:$CA$32)),0)</f>
      </c>
      <c r="BT189" s="280">
        <f>IFERROR(SUMPRODUCT(('控温被PRO-S级品'!$B$2:$B$10=$B189)*('控温被PRO-S级品'!$E$1:$BE$1=BT$1)*('控温被PRO-S级品'!$E$2:$BE$10)),0)+IFERROR(SUMPRODUCT(('冬被-S级品'!$B$2:$B$10=$B189)*('冬被-S级品'!$E$1:$AW$1=BT$1)*('冬被-S级品'!$E$2:$AW$10)),0)+IFERROR(SUMPRODUCT(('白止-S级品'!$A$2:$A$26=$B189)*('白止-S级品'!$D$1:$AV$1=BT$1)*('白止-S级品'!$D$2:$AV$26)),0)+IFERROR(SUMPRODUCT(('乐容-S级品'!$A$4:$A$32=$B189)*('乐容-S级品'!$L$3:$CA$3=BT$1)*('乐容-S级品'!$L$4:$CA$32)),0)</f>
      </c>
      <c r="BU189" s="280">
        <f>IFERROR(SUMPRODUCT(('控温被PRO-S级品'!$B$2:$B$10=$B189)*('控温被PRO-S级品'!$E$1:$BE$1=BU$1)*('控温被PRO-S级品'!$E$2:$BE$10)),0)+IFERROR(SUMPRODUCT(('冬被-S级品'!$B$2:$B$10=$B189)*('冬被-S级品'!$E$1:$AW$1=BU$1)*('冬被-S级品'!$E$2:$AW$10)),0)+IFERROR(SUMPRODUCT(('白止-S级品'!$A$2:$A$26=$B189)*('白止-S级品'!$D$1:$AV$1=BU$1)*('白止-S级品'!$D$2:$AV$26)),0)+IFERROR(SUMPRODUCT(('乐容-S级品'!$A$4:$A$32=$B189)*('乐容-S级品'!$L$3:$CA$3=BU$1)*('乐容-S级品'!$L$4:$CA$32)),0)</f>
      </c>
      <c r="BV189" s="280">
        <f>IFERROR(SUMPRODUCT(('控温被PRO-S级品'!$B$2:$B$10=$B189)*('控温被PRO-S级品'!$E$1:$BE$1=BV$1)*('控温被PRO-S级品'!$E$2:$BE$10)),0)+IFERROR(SUMPRODUCT(('冬被-S级品'!$B$2:$B$10=$B189)*('冬被-S级品'!$E$1:$AW$1=BV$1)*('冬被-S级品'!$E$2:$AW$10)),0)+IFERROR(SUMPRODUCT(('白止-S级品'!$A$2:$A$26=$B189)*('白止-S级品'!$D$1:$AV$1=BV$1)*('白止-S级品'!$D$2:$AV$26)),0)+IFERROR(SUMPRODUCT(('乐容-S级品'!$A$4:$A$32=$B189)*('乐容-S级品'!$L$3:$CA$3=BV$1)*('乐容-S级品'!$L$4:$CA$32)),0)</f>
      </c>
      <c r="BW189" s="280">
        <f>IFERROR(SUMPRODUCT(('控温被PRO-S级品'!$B$2:$B$10=$B189)*('控温被PRO-S级品'!$E$1:$BE$1=BW$1)*('控温被PRO-S级品'!$E$2:$BE$10)),0)+IFERROR(SUMPRODUCT(('冬被-S级品'!$B$2:$B$10=$B189)*('冬被-S级品'!$E$1:$AW$1=BW$1)*('冬被-S级品'!$E$2:$AW$10)),0)+IFERROR(SUMPRODUCT(('白止-S级品'!$A$2:$A$26=$B189)*('白止-S级品'!$D$1:$AV$1=BW$1)*('白止-S级品'!$D$2:$AV$26)),0)+IFERROR(SUMPRODUCT(('乐容-S级品'!$A$4:$A$32=$B189)*('乐容-S级品'!$L$3:$CA$3=BW$1)*('乐容-S级品'!$L$4:$CA$32)),0)</f>
      </c>
      <c r="BX189" s="280">
        <f>IFERROR(SUMPRODUCT(('控温被PRO-S级品'!$B$2:$B$10=$B189)*('控温被PRO-S级品'!$E$1:$BE$1=BX$1)*('控温被PRO-S级品'!$E$2:$BE$10)),0)+IFERROR(SUMPRODUCT(('冬被-S级品'!$B$2:$B$10=$B189)*('冬被-S级品'!$E$1:$AW$1=BX$1)*('冬被-S级品'!$E$2:$AW$10)),0)+IFERROR(SUMPRODUCT(('白止-S级品'!$A$2:$A$26=$B189)*('白止-S级品'!$D$1:$AV$1=BX$1)*('白止-S级品'!$D$2:$AV$26)),0)+IFERROR(SUMPRODUCT(('乐容-S级品'!$A$4:$A$32=$B189)*('乐容-S级品'!$L$3:$CA$3=BX$1)*('乐容-S级品'!$L$4:$CA$32)),0)</f>
      </c>
      <c r="BY189" s="280">
        <f>IFERROR(SUMPRODUCT(('控温被PRO-S级品'!$B$2:$B$10=$B189)*('控温被PRO-S级品'!$E$1:$BE$1=BY$1)*('控温被PRO-S级品'!$E$2:$BE$10)),0)+IFERROR(SUMPRODUCT(('冬被-S级品'!$B$2:$B$10=$B189)*('冬被-S级品'!$E$1:$AW$1=BY$1)*('冬被-S级品'!$E$2:$AW$10)),0)+IFERROR(SUMPRODUCT(('白止-S级品'!$A$2:$A$26=$B189)*('白止-S级品'!$D$1:$AV$1=BY$1)*('白止-S级品'!$D$2:$AV$26)),0)+IFERROR(SUMPRODUCT(('乐容-S级品'!$A$4:$A$32=$B189)*('乐容-S级品'!$L$3:$CA$3=BY$1)*('乐容-S级品'!$L$4:$CA$32)),0)</f>
      </c>
      <c r="BZ189" s="280">
        <f>IFERROR(SUMPRODUCT(('控温被PRO-S级品'!$B$2:$B$10=$B189)*('控温被PRO-S级品'!$E$1:$BE$1=BZ$1)*('控温被PRO-S级品'!$E$2:$BE$10)),0)+IFERROR(SUMPRODUCT(('冬被-S级品'!$B$2:$B$10=$B189)*('冬被-S级品'!$E$1:$AW$1=BZ$1)*('冬被-S级品'!$E$2:$AW$10)),0)+IFERROR(SUMPRODUCT(('白止-S级品'!$A$2:$A$26=$B189)*('白止-S级品'!$D$1:$AV$1=BZ$1)*('白止-S级品'!$D$2:$AV$26)),0)+IFERROR(SUMPRODUCT(('乐容-S级品'!$A$4:$A$32=$B189)*('乐容-S级品'!$L$3:$CA$3=BZ$1)*('乐容-S级品'!$L$4:$CA$32)),0)</f>
      </c>
      <c r="CA189" s="280">
        <f>IFERROR(SUMPRODUCT(('控温被PRO-S级品'!$B$2:$B$10=$B189)*('控温被PRO-S级品'!$E$1:$BE$1=CA$1)*('控温被PRO-S级品'!$E$2:$BE$10)),0)+IFERROR(SUMPRODUCT(('冬被-S级品'!$B$2:$B$10=$B189)*('冬被-S级品'!$E$1:$AW$1=CA$1)*('冬被-S级品'!$E$2:$AW$10)),0)+IFERROR(SUMPRODUCT(('白止-S级品'!$A$2:$A$26=$B189)*('白止-S级品'!$D$1:$AV$1=CA$1)*('白止-S级品'!$D$2:$AV$26)),0)+IFERROR(SUMPRODUCT(('乐容-S级品'!$A$4:$A$32=$B189)*('乐容-S级品'!$L$3:$CA$3=CA$1)*('乐容-S级品'!$L$4:$CA$32)),0)</f>
      </c>
      <c r="CB189" s="280">
        <f>IFERROR(SUMPRODUCT(('控温被PRO-S级品'!$B$2:$B$10=$B189)*('控温被PRO-S级品'!$E$1:$BE$1=CB$1)*('控温被PRO-S级品'!$E$2:$BE$10)),0)+IFERROR(SUMPRODUCT(('冬被-S级品'!$B$2:$B$10=$B189)*('冬被-S级品'!$E$1:$AW$1=CB$1)*('冬被-S级品'!$E$2:$AW$10)),0)+IFERROR(SUMPRODUCT(('白止-S级品'!$A$2:$A$26=$B189)*('白止-S级品'!$D$1:$AV$1=CB$1)*('白止-S级品'!$D$2:$AV$26)),0)+IFERROR(SUMPRODUCT(('乐容-S级品'!$A$4:$A$32=$B189)*('乐容-S级品'!$L$3:$CA$3=CB$1)*('乐容-S级品'!$L$4:$CA$32)),0)</f>
      </c>
      <c r="CC189" s="280">
        <f>IFERROR(SUMPRODUCT(('控温被PRO-S级品'!$B$2:$B$10=$B189)*('控温被PRO-S级品'!$E$1:$BE$1=CC$1)*('控温被PRO-S级品'!$E$2:$BE$10)),0)+IFERROR(SUMPRODUCT(('冬被-S级品'!$B$2:$B$10=$B189)*('冬被-S级品'!$E$1:$AW$1=CC$1)*('冬被-S级品'!$E$2:$AW$10)),0)+IFERROR(SUMPRODUCT(('白止-S级品'!$A$2:$A$26=$B189)*('白止-S级品'!$D$1:$AV$1=CC$1)*('白止-S级品'!$D$2:$AV$26)),0)+IFERROR(SUMPRODUCT(('乐容-S级品'!$A$4:$A$32=$B189)*('乐容-S级品'!$L$3:$CA$3=CC$1)*('乐容-S级品'!$L$4:$CA$32)),0)</f>
      </c>
      <c r="CD189" s="280">
        <f>IFERROR(SUMPRODUCT(('控温被PRO-S级品'!$B$2:$B$10=$B189)*('控温被PRO-S级品'!$E$1:$BE$1=CD$1)*('控温被PRO-S级品'!$E$2:$BE$10)),0)+IFERROR(SUMPRODUCT(('冬被-S级品'!$B$2:$B$10=$B189)*('冬被-S级品'!$E$1:$AW$1=CD$1)*('冬被-S级品'!$E$2:$AW$10)),0)+IFERROR(SUMPRODUCT(('白止-S级品'!$A$2:$A$26=$B189)*('白止-S级品'!$D$1:$AV$1=CD$1)*('白止-S级品'!$D$2:$AV$26)),0)+IFERROR(SUMPRODUCT(('乐容-S级品'!$A$4:$A$32=$B189)*('乐容-S级品'!$L$3:$CA$3=CD$1)*('乐容-S级品'!$L$4:$CA$32)),0)</f>
      </c>
      <c r="CE189" s="280">
        <f>IFERROR(SUMPRODUCT(('控温被PRO-S级品'!$B$2:$B$10=$B189)*('控温被PRO-S级品'!$E$1:$BE$1=CE$1)*('控温被PRO-S级品'!$E$2:$BE$10)),0)+IFERROR(SUMPRODUCT(('冬被-S级品'!$B$2:$B$10=$B189)*('冬被-S级品'!$E$1:$AW$1=CE$1)*('冬被-S级品'!$E$2:$AW$10)),0)+IFERROR(SUMPRODUCT(('白止-S级品'!$A$2:$A$26=$B189)*('白止-S级品'!$D$1:$AV$1=CE$1)*('白止-S级品'!$D$2:$AV$26)),0)+IFERROR(SUMPRODUCT(('乐容-S级品'!$A$4:$A$32=$B189)*('乐容-S级品'!$L$3:$CA$3=CE$1)*('乐容-S级品'!$L$4:$CA$32)),0)</f>
      </c>
      <c r="CF189" s="280">
        <f>IFERROR(SUMPRODUCT(('控温被PRO-S级品'!$B$2:$B$10=$B189)*('控温被PRO-S级品'!$E$1:$BE$1=CF$1)*('控温被PRO-S级品'!$E$2:$BE$10)),0)+IFERROR(SUMPRODUCT(('冬被-S级品'!$B$2:$B$10=$B189)*('冬被-S级品'!$E$1:$AW$1=CF$1)*('冬被-S级品'!$E$2:$AW$10)),0)+IFERROR(SUMPRODUCT(('白止-S级品'!$A$2:$A$26=$B189)*('白止-S级品'!$D$1:$AV$1=CF$1)*('白止-S级品'!$D$2:$AV$26)),0)+IFERROR(SUMPRODUCT(('乐容-S级品'!$A$4:$A$32=$B189)*('乐容-S级品'!$L$3:$CA$3=CF$1)*('乐容-S级品'!$L$4:$CA$32)),0)</f>
      </c>
      <c r="CG189" s="280">
        <f>IFERROR(SUMPRODUCT(('控温被PRO-S级品'!$B$2:$B$10=$B189)*('控温被PRO-S级品'!$E$1:$BE$1=CG$1)*('控温被PRO-S级品'!$E$2:$BE$10)),0)+IFERROR(SUMPRODUCT(('冬被-S级品'!$B$2:$B$10=$B189)*('冬被-S级品'!$E$1:$AW$1=CG$1)*('冬被-S级品'!$E$2:$AW$10)),0)+IFERROR(SUMPRODUCT(('白止-S级品'!$A$2:$A$26=$B189)*('白止-S级品'!$D$1:$AV$1=CG$1)*('白止-S级品'!$D$2:$AV$26)),0)+IFERROR(SUMPRODUCT(('乐容-S级品'!$A$4:$A$32=$B189)*('乐容-S级品'!$L$3:$CA$3=CG$1)*('乐容-S级品'!$L$4:$CA$32)),0)</f>
      </c>
      <c r="CH189" s="280">
        <f>IFERROR(SUMPRODUCT(('控温被PRO-S级品'!$B$2:$B$10=$B189)*('控温被PRO-S级品'!$E$1:$BE$1=CH$1)*('控温被PRO-S级品'!$E$2:$BE$10)),0)+IFERROR(SUMPRODUCT(('冬被-S级品'!$B$2:$B$10=$B189)*('冬被-S级品'!$E$1:$AW$1=CH$1)*('冬被-S级品'!$E$2:$AW$10)),0)+IFERROR(SUMPRODUCT(('白止-S级品'!$A$2:$A$26=$B189)*('白止-S级品'!$D$1:$AV$1=CH$1)*('白止-S级品'!$D$2:$AV$26)),0)+IFERROR(SUMPRODUCT(('乐容-S级品'!$A$4:$A$32=$B189)*('乐容-S级品'!$L$3:$CA$3=CH$1)*('乐容-S级品'!$L$4:$CA$32)),0)</f>
      </c>
      <c r="CI189" s="280">
        <f>IFERROR(SUMPRODUCT(('控温被PRO-S级品'!$B$2:$B$10=$B189)*('控温被PRO-S级品'!$E$1:$BE$1=CI$1)*('控温被PRO-S级品'!$E$2:$BE$10)),0)+IFERROR(SUMPRODUCT(('冬被-S级品'!$B$2:$B$10=$B189)*('冬被-S级品'!$E$1:$AW$1=CI$1)*('冬被-S级品'!$E$2:$AW$10)),0)+IFERROR(SUMPRODUCT(('白止-S级品'!$A$2:$A$26=$B189)*('白止-S级品'!$D$1:$AV$1=CI$1)*('白止-S级品'!$D$2:$AV$26)),0)+IFERROR(SUMPRODUCT(('乐容-S级品'!$A$4:$A$32=$B189)*('乐容-S级品'!$L$3:$CA$3=CI$1)*('乐容-S级品'!$L$4:$CA$32)),0)</f>
      </c>
      <c r="CJ189" s="280">
        <f>IFERROR(SUMPRODUCT(('控温被PRO-S级品'!$B$2:$B$10=$B189)*('控温被PRO-S级品'!$E$1:$BE$1=CJ$1)*('控温被PRO-S级品'!$E$2:$BE$10)),0)+IFERROR(SUMPRODUCT(('冬被-S级品'!$B$2:$B$10=$B189)*('冬被-S级品'!$E$1:$AW$1=CJ$1)*('冬被-S级品'!$E$2:$AW$10)),0)+IFERROR(SUMPRODUCT(('白止-S级品'!$A$2:$A$26=$B189)*('白止-S级品'!$D$1:$AV$1=CJ$1)*('白止-S级品'!$D$2:$AV$26)),0)+IFERROR(SUMPRODUCT(('乐容-S级品'!$A$4:$A$32=$B189)*('乐容-S级品'!$L$3:$CA$3=CJ$1)*('乐容-S级品'!$L$4:$CA$32)),0)</f>
      </c>
      <c r="CK189" s="280">
        <f>IFERROR(SUMPRODUCT(('控温被PRO-S级品'!$B$2:$B$10=$B189)*('控温被PRO-S级品'!$E$1:$BE$1=CK$1)*('控温被PRO-S级品'!$E$2:$BE$10)),0)+IFERROR(SUMPRODUCT(('冬被-S级品'!$B$2:$B$10=$B189)*('冬被-S级品'!$E$1:$AW$1=CK$1)*('冬被-S级品'!$E$2:$AW$10)),0)+IFERROR(SUMPRODUCT(('白止-S级品'!$A$2:$A$26=$B189)*('白止-S级品'!$D$1:$AV$1=CK$1)*('白止-S级品'!$D$2:$AV$26)),0)+IFERROR(SUMPRODUCT(('乐容-S级品'!$A$4:$A$32=$B189)*('乐容-S级品'!$L$3:$CA$3=CK$1)*('乐容-S级品'!$L$4:$CA$32)),0)</f>
      </c>
      <c r="CL189" s="280">
        <f>IFERROR(SUMPRODUCT(('控温被PRO-S级品'!$B$2:$B$10=$B189)*('控温被PRO-S级品'!$E$1:$BE$1=CL$1)*('控温被PRO-S级品'!$E$2:$BE$10)),0)+IFERROR(SUMPRODUCT(('冬被-S级品'!$B$2:$B$10=$B189)*('冬被-S级品'!$E$1:$AW$1=CL$1)*('冬被-S级品'!$E$2:$AW$10)),0)+IFERROR(SUMPRODUCT(('白止-S级品'!$A$2:$A$26=$B189)*('白止-S级品'!$D$1:$AV$1=CL$1)*('白止-S级品'!$D$2:$AV$26)),0)+IFERROR(SUMPRODUCT(('乐容-S级品'!$A$4:$A$32=$B189)*('乐容-S级品'!$L$3:$CA$3=CL$1)*('乐容-S级品'!$L$4:$CA$32)),0)</f>
      </c>
      <c r="CM189" s="280">
        <f>IFERROR(SUMPRODUCT(('控温被PRO-S级品'!$B$2:$B$10=$B189)*('控温被PRO-S级品'!$E$1:$BE$1=CM$1)*('控温被PRO-S级品'!$E$2:$BE$10)),0)+IFERROR(SUMPRODUCT(('冬被-S级品'!$B$2:$B$10=$B189)*('冬被-S级品'!$E$1:$AW$1=CM$1)*('冬被-S级品'!$E$2:$AW$10)),0)+IFERROR(SUMPRODUCT(('白止-S级品'!$A$2:$A$26=$B189)*('白止-S级品'!$D$1:$AV$1=CM$1)*('白止-S级品'!$D$2:$AV$26)),0)+IFERROR(SUMPRODUCT(('乐容-S级品'!$A$4:$A$32=$B189)*('乐容-S级品'!$L$3:$CA$3=CM$1)*('乐容-S级品'!$L$4:$CA$32)),0)</f>
      </c>
      <c r="CN189" s="280">
        <f>IFERROR(SUMPRODUCT(('控温被PRO-S级品'!$B$2:$B$10=$B189)*('控温被PRO-S级品'!$E$1:$BE$1=CN$1)*('控温被PRO-S级品'!$E$2:$BE$10)),0)+IFERROR(SUMPRODUCT(('冬被-S级品'!$B$2:$B$10=$B189)*('冬被-S级品'!$E$1:$AW$1=CN$1)*('冬被-S级品'!$E$2:$AW$10)),0)+IFERROR(SUMPRODUCT(('白止-S级品'!$A$2:$A$26=$B189)*('白止-S级品'!$D$1:$AV$1=CN$1)*('白止-S级品'!$D$2:$AV$26)),0)+IFERROR(SUMPRODUCT(('乐容-S级品'!$A$4:$A$32=$B189)*('乐容-S级品'!$L$3:$CA$3=CN$1)*('乐容-S级品'!$L$4:$CA$32)),0)</f>
      </c>
      <c r="CO189" s="280">
        <f>IFERROR(SUMPRODUCT(('控温被PRO-S级品'!$B$2:$B$10=$B189)*('控温被PRO-S级品'!$E$1:$BE$1=CO$1)*('控温被PRO-S级品'!$E$2:$BE$10)),0)+IFERROR(SUMPRODUCT(('冬被-S级品'!$B$2:$B$10=$B189)*('冬被-S级品'!$E$1:$AW$1=CO$1)*('冬被-S级品'!$E$2:$AW$10)),0)+IFERROR(SUMPRODUCT(('白止-S级品'!$A$2:$A$26=$B189)*('白止-S级品'!$D$1:$AV$1=CO$1)*('白止-S级品'!$D$2:$AV$26)),0)+IFERROR(SUMPRODUCT(('乐容-S级品'!$A$4:$A$32=$B189)*('乐容-S级品'!$L$3:$CA$3=CO$1)*('乐容-S级品'!$L$4:$CA$32)),0)</f>
      </c>
      <c r="CP189" s="280">
        <f>IFERROR(SUMPRODUCT(('控温被PRO-S级品'!$B$2:$B$10=$B189)*('控温被PRO-S级品'!$E$1:$BE$1=CP$1)*('控温被PRO-S级品'!$E$2:$BE$10)),0)+IFERROR(SUMPRODUCT(('冬被-S级品'!$B$2:$B$10=$B189)*('冬被-S级品'!$E$1:$AW$1=CP$1)*('冬被-S级品'!$E$2:$AW$10)),0)+IFERROR(SUMPRODUCT(('白止-S级品'!$A$2:$A$26=$B189)*('白止-S级品'!$D$1:$AV$1=CP$1)*('白止-S级品'!$D$2:$AV$26)),0)+IFERROR(SUMPRODUCT(('乐容-S级品'!$A$4:$A$32=$B189)*('乐容-S级品'!$L$3:$CA$3=CP$1)*('乐容-S级品'!$L$4:$CA$32)),0)</f>
      </c>
      <c r="CQ189" s="280">
        <f>IFERROR(SUMPRODUCT(('控温被PRO-S级品'!$B$2:$B$10=$B189)*('控温被PRO-S级品'!$E$1:$BE$1=CQ$1)*('控温被PRO-S级品'!$E$2:$BE$10)),0)+IFERROR(SUMPRODUCT(('冬被-S级品'!$B$2:$B$10=$B189)*('冬被-S级品'!$E$1:$AW$1=CQ$1)*('冬被-S级品'!$E$2:$AW$10)),0)+IFERROR(SUMPRODUCT(('白止-S级品'!$A$2:$A$26=$B189)*('白止-S级品'!$D$1:$AV$1=CQ$1)*('白止-S级品'!$D$2:$AV$26)),0)+IFERROR(SUMPRODUCT(('乐容-S级品'!$A$4:$A$32=$B189)*('乐容-S级品'!$L$3:$CA$3=CQ$1)*('乐容-S级品'!$L$4:$CA$32)),0)</f>
      </c>
      <c r="CR189" s="280">
        <f>IFERROR(SUMPRODUCT(('控温被PRO-S级品'!$B$2:$B$10=$B189)*('控温被PRO-S级品'!$E$1:$BE$1=CR$1)*('控温被PRO-S级品'!$E$2:$BE$10)),0)+IFERROR(SUMPRODUCT(('冬被-S级品'!$B$2:$B$10=$B189)*('冬被-S级品'!$E$1:$AW$1=CR$1)*('冬被-S级品'!$E$2:$AW$10)),0)+IFERROR(SUMPRODUCT(('白止-S级品'!$A$2:$A$26=$B189)*('白止-S级品'!$D$1:$AV$1=CR$1)*('白止-S级品'!$D$2:$AV$26)),0)+IFERROR(SUMPRODUCT(('乐容-S级品'!$A$4:$A$32=$B189)*('乐容-S级品'!$L$3:$CA$3=CR$1)*('乐容-S级品'!$L$4:$CA$32)),0)</f>
      </c>
      <c r="CS189" s="280">
        <f>IFERROR(SUMPRODUCT(('控温被PRO-S级品'!$B$2:$B$10=$B189)*('控温被PRO-S级品'!$E$1:$BE$1=CS$1)*('控温被PRO-S级品'!$E$2:$BE$10)),0)+IFERROR(SUMPRODUCT(('冬被-S级品'!$B$2:$B$10=$B189)*('冬被-S级品'!$E$1:$AW$1=CS$1)*('冬被-S级品'!$E$2:$AW$10)),0)+IFERROR(SUMPRODUCT(('白止-S级品'!$A$2:$A$26=$B189)*('白止-S级品'!$D$1:$AV$1=CS$1)*('白止-S级品'!$D$2:$AV$26)),0)+IFERROR(SUMPRODUCT(('乐容-S级品'!$A$4:$A$32=$B189)*('乐容-S级品'!$L$3:$CA$3=CS$1)*('乐容-S级品'!$L$4:$CA$32)),0)</f>
      </c>
      <c r="CT189" s="280">
        <f>IFERROR(SUMPRODUCT(('控温被PRO-S级品'!$B$2:$B$10=$B189)*('控温被PRO-S级品'!$E$1:$BE$1=CT$1)*('控温被PRO-S级品'!$E$2:$BE$10)),0)+IFERROR(SUMPRODUCT(('冬被-S级品'!$B$2:$B$10=$B189)*('冬被-S级品'!$E$1:$AW$1=CT$1)*('冬被-S级品'!$E$2:$AW$10)),0)+IFERROR(SUMPRODUCT(('白止-S级品'!$A$2:$A$26=$B189)*('白止-S级品'!$D$1:$AV$1=CT$1)*('白止-S级品'!$D$2:$AV$26)),0)+IFERROR(SUMPRODUCT(('乐容-S级品'!$A$4:$A$32=$B189)*('乐容-S级品'!$L$3:$CA$3=CT$1)*('乐容-S级品'!$L$4:$CA$32)),0)</f>
      </c>
      <c r="CU189" s="280">
        <f>IFERROR(SUMPRODUCT(('控温被PRO-S级品'!$B$2:$B$10=$B189)*('控温被PRO-S级品'!$E$1:$BE$1=CU$1)*('控温被PRO-S级品'!$E$2:$BE$10)),0)+IFERROR(SUMPRODUCT(('冬被-S级品'!$B$2:$B$10=$B189)*('冬被-S级品'!$E$1:$AW$1=CU$1)*('冬被-S级品'!$E$2:$AW$10)),0)+IFERROR(SUMPRODUCT(('白止-S级品'!$A$2:$A$26=$B189)*('白止-S级品'!$D$1:$AV$1=CU$1)*('白止-S级品'!$D$2:$AV$26)),0)+IFERROR(SUMPRODUCT(('乐容-S级品'!$A$4:$A$32=$B189)*('乐容-S级品'!$L$3:$CA$3=CU$1)*('乐容-S级品'!$L$4:$CA$32)),0)</f>
      </c>
      <c r="CV189" s="280">
        <f>IFERROR(SUMPRODUCT(('控温被PRO-S级品'!$B$2:$B$10=$B189)*('控温被PRO-S级品'!$E$1:$BE$1=CV$1)*('控温被PRO-S级品'!$E$2:$BE$10)),0)+IFERROR(SUMPRODUCT(('冬被-S级品'!$B$2:$B$10=$B189)*('冬被-S级品'!$E$1:$AW$1=CV$1)*('冬被-S级品'!$E$2:$AW$10)),0)+IFERROR(SUMPRODUCT(('白止-S级品'!$A$2:$A$26=$B189)*('白止-S级品'!$D$1:$AV$1=CV$1)*('白止-S级品'!$D$2:$AV$26)),0)+IFERROR(SUMPRODUCT(('乐容-S级品'!$A$4:$A$32=$B189)*('乐容-S级品'!$L$3:$CA$3=CV$1)*('乐容-S级品'!$L$4:$CA$32)),0)</f>
      </c>
      <c r="CW189" s="280">
        <f>IFERROR(SUMPRODUCT(('控温被PRO-S级品'!$B$2:$B$10=$B189)*('控温被PRO-S级品'!$E$1:$BE$1=CW$1)*('控温被PRO-S级品'!$E$2:$BE$10)),0)+IFERROR(SUMPRODUCT(('冬被-S级品'!$B$2:$B$10=$B189)*('冬被-S级品'!$E$1:$AW$1=CW$1)*('冬被-S级品'!$E$2:$AW$10)),0)+IFERROR(SUMPRODUCT(('白止-S级品'!$A$2:$A$26=$B189)*('白止-S级品'!$D$1:$AV$1=CW$1)*('白止-S级品'!$D$2:$AV$26)),0)+IFERROR(SUMPRODUCT(('乐容-S级品'!$A$4:$A$32=$B189)*('乐容-S级品'!$L$3:$CA$3=CW$1)*('乐容-S级品'!$L$4:$CA$32)),0)</f>
      </c>
      <c r="CX189" s="280">
        <f>IFERROR(SUMPRODUCT(('控温被PRO-S级品'!$B$2:$B$10=$B189)*('控温被PRO-S级品'!$E$1:$BE$1=CX$1)*('控温被PRO-S级品'!$E$2:$BE$10)),0)+IFERROR(SUMPRODUCT(('冬被-S级品'!$B$2:$B$10=$B189)*('冬被-S级品'!$E$1:$AW$1=CX$1)*('冬被-S级品'!$E$2:$AW$10)),0)+IFERROR(SUMPRODUCT(('白止-S级品'!$A$2:$A$26=$B189)*('白止-S级品'!$D$1:$AV$1=CX$1)*('白止-S级品'!$D$2:$AV$26)),0)+IFERROR(SUMPRODUCT(('乐容-S级品'!$A$4:$A$32=$B189)*('乐容-S级品'!$L$3:$CA$3=CX$1)*('乐容-S级品'!$L$4:$CA$32)),0)</f>
      </c>
      <c r="CY189" s="280">
        <f>IFERROR(SUMPRODUCT(('控温被PRO-S级品'!$B$2:$B$10=$B189)*('控温被PRO-S级品'!$E$1:$BE$1=CY$1)*('控温被PRO-S级品'!$E$2:$BE$10)),0)+IFERROR(SUMPRODUCT(('冬被-S级品'!$B$2:$B$10=$B189)*('冬被-S级品'!$E$1:$AW$1=CY$1)*('冬被-S级品'!$E$2:$AW$10)),0)+IFERROR(SUMPRODUCT(('白止-S级品'!$A$2:$A$26=$B189)*('白止-S级品'!$D$1:$AV$1=CY$1)*('白止-S级品'!$D$2:$AV$26)),0)+IFERROR(SUMPRODUCT(('乐容-S级品'!$A$4:$A$32=$B189)*('乐容-S级品'!$L$3:$CA$3=CY$1)*('乐容-S级品'!$L$4:$CA$32)),0)</f>
      </c>
      <c r="CZ189" s="280">
        <f>IFERROR(SUMPRODUCT(('控温被PRO-S级品'!$B$2:$B$10=$B189)*('控温被PRO-S级品'!$E$1:$BE$1=CZ$1)*('控温被PRO-S级品'!$E$2:$BE$10)),0)+IFERROR(SUMPRODUCT(('冬被-S级品'!$B$2:$B$10=$B189)*('冬被-S级品'!$E$1:$AW$1=CZ$1)*('冬被-S级品'!$E$2:$AW$10)),0)+IFERROR(SUMPRODUCT(('白止-S级品'!$A$2:$A$26=$B189)*('白止-S级品'!$D$1:$AV$1=CZ$1)*('白止-S级品'!$D$2:$AV$26)),0)+IFERROR(SUMPRODUCT(('乐容-S级品'!$A$4:$A$32=$B189)*('乐容-S级品'!$L$3:$CA$3=CZ$1)*('乐容-S级品'!$L$4:$CA$32)),0)</f>
      </c>
      <c r="DA189" s="280">
        <f>IFERROR(SUMPRODUCT(('控温被PRO-S级品'!$B$2:$B$10=$B189)*('控温被PRO-S级品'!$E$1:$BE$1=DA$1)*('控温被PRO-S级品'!$E$2:$BE$10)),0)+IFERROR(SUMPRODUCT(('冬被-S级品'!$B$2:$B$10=$B189)*('冬被-S级品'!$E$1:$AW$1=DA$1)*('冬被-S级品'!$E$2:$AW$10)),0)+IFERROR(SUMPRODUCT(('白止-S级品'!$A$2:$A$26=$B189)*('白止-S级品'!$D$1:$AV$1=DA$1)*('白止-S级品'!$D$2:$AV$26)),0)+IFERROR(SUMPRODUCT(('乐容-S级品'!$A$4:$A$32=$B189)*('乐容-S级品'!$L$3:$CA$3=DA$1)*('乐容-S级品'!$L$4:$CA$32)),0)</f>
      </c>
      <c r="DB189" s="280">
        <f>IFERROR(SUMPRODUCT(('控温被PRO-S级品'!$B$2:$B$10=$B189)*('控温被PRO-S级品'!$E$1:$BE$1=DB$1)*('控温被PRO-S级品'!$E$2:$BE$10)),0)+IFERROR(SUMPRODUCT(('冬被-S级品'!$B$2:$B$10=$B189)*('冬被-S级品'!$E$1:$AW$1=DB$1)*('冬被-S级品'!$E$2:$AW$10)),0)+IFERROR(SUMPRODUCT(('白止-S级品'!$A$2:$A$26=$B189)*('白止-S级品'!$D$1:$AV$1=DB$1)*('白止-S级品'!$D$2:$AV$26)),0)+IFERROR(SUMPRODUCT(('乐容-S级品'!$A$4:$A$32=$B189)*('乐容-S级品'!$L$3:$CA$3=DB$1)*('乐容-S级品'!$L$4:$CA$32)),0)</f>
      </c>
      <c r="DC189" s="280">
        <f>IFERROR(SUMPRODUCT(('控温被PRO-S级品'!$B$2:$B$10=$B189)*('控温被PRO-S级品'!$E$1:$BE$1=DC$1)*('控温被PRO-S级品'!$E$2:$BE$10)),0)+IFERROR(SUMPRODUCT(('冬被-S级品'!$B$2:$B$10=$B189)*('冬被-S级品'!$E$1:$AW$1=DC$1)*('冬被-S级品'!$E$2:$AW$10)),0)+IFERROR(SUMPRODUCT(('白止-S级品'!$A$2:$A$26=$B189)*('白止-S级品'!$D$1:$AV$1=DC$1)*('白止-S级品'!$D$2:$AV$26)),0)+IFERROR(SUMPRODUCT(('乐容-S级品'!$A$4:$A$32=$B189)*('乐容-S级品'!$L$3:$CA$3=DC$1)*('乐容-S级品'!$L$4:$CA$32)),0)</f>
      </c>
      <c r="DD189" s="280">
        <f>IFERROR(SUMPRODUCT(('控温被PRO-S级品'!$B$2:$B$10=$B189)*('控温被PRO-S级品'!$E$1:$BE$1=DD$1)*('控温被PRO-S级品'!$E$2:$BE$10)),0)+IFERROR(SUMPRODUCT(('冬被-S级品'!$B$2:$B$10=$B189)*('冬被-S级品'!$E$1:$AW$1=DD$1)*('冬被-S级品'!$E$2:$AW$10)),0)+IFERROR(SUMPRODUCT(('白止-S级品'!$A$2:$A$26=$B189)*('白止-S级品'!$D$1:$AV$1=DD$1)*('白止-S级品'!$D$2:$AV$26)),0)+IFERROR(SUMPRODUCT(('乐容-S级品'!$A$4:$A$32=$B189)*('乐容-S级品'!$L$3:$CA$3=DD$1)*('乐容-S级品'!$L$4:$CA$32)),0)</f>
      </c>
      <c r="DE189" s="280">
        <f>IFERROR(SUMPRODUCT(('控温被PRO-S级品'!$B$2:$B$10=$B189)*('控温被PRO-S级品'!$E$1:$BE$1=DE$1)*('控温被PRO-S级品'!$E$2:$BE$10)),0)+IFERROR(SUMPRODUCT(('冬被-S级品'!$B$2:$B$10=$B189)*('冬被-S级品'!$E$1:$AW$1=DE$1)*('冬被-S级品'!$E$2:$AW$10)),0)+IFERROR(SUMPRODUCT(('白止-S级品'!$A$2:$A$26=$B189)*('白止-S级品'!$D$1:$AV$1=DE$1)*('白止-S级品'!$D$2:$AV$26)),0)+IFERROR(SUMPRODUCT(('乐容-S级品'!$A$4:$A$32=$B189)*('乐容-S级品'!$L$3:$CA$3=DE$1)*('乐容-S级品'!$L$4:$CA$32)),0)</f>
      </c>
      <c r="DF189" s="280">
        <f>IFERROR(SUMPRODUCT(('控温被PRO-S级品'!$B$2:$B$10=$B189)*('控温被PRO-S级品'!$E$1:$BE$1=DF$1)*('控温被PRO-S级品'!$E$2:$BE$10)),0)+IFERROR(SUMPRODUCT(('冬被-S级品'!$B$2:$B$10=$B189)*('冬被-S级品'!$E$1:$AW$1=DF$1)*('冬被-S级品'!$E$2:$AW$10)),0)+IFERROR(SUMPRODUCT(('白止-S级品'!$A$2:$A$26=$B189)*('白止-S级品'!$D$1:$AV$1=DF$1)*('白止-S级品'!$D$2:$AV$26)),0)+IFERROR(SUMPRODUCT(('乐容-S级品'!$A$4:$A$32=$B189)*('乐容-S级品'!$L$3:$CA$3=DF$1)*('乐容-S级品'!$L$4:$CA$32)),0)</f>
      </c>
      <c r="DG189" s="280">
        <f>IFERROR(SUMPRODUCT(('控温被PRO-S级品'!$B$2:$B$10=$B189)*('控温被PRO-S级品'!$E$1:$BE$1=DG$1)*('控温被PRO-S级品'!$E$2:$BE$10)),0)+IFERROR(SUMPRODUCT(('冬被-S级品'!$B$2:$B$10=$B189)*('冬被-S级品'!$E$1:$AW$1=DG$1)*('冬被-S级品'!$E$2:$AW$10)),0)+IFERROR(SUMPRODUCT(('白止-S级品'!$A$2:$A$26=$B189)*('白止-S级品'!$D$1:$AV$1=DG$1)*('白止-S级品'!$D$2:$AV$26)),0)+IFERROR(SUMPRODUCT(('乐容-S级品'!$A$4:$A$32=$B189)*('乐容-S级品'!$L$3:$CA$3=DG$1)*('乐容-S级品'!$L$4:$CA$32)),0)</f>
      </c>
      <c r="DH189" s="280">
        <f>IFERROR(SUMPRODUCT(('控温被PRO-S级品'!$B$2:$B$10=$B189)*('控温被PRO-S级品'!$E$1:$BE$1=DH$1)*('控温被PRO-S级品'!$E$2:$BE$10)),0)+IFERROR(SUMPRODUCT(('冬被-S级品'!$B$2:$B$10=$B189)*('冬被-S级品'!$E$1:$AW$1=DH$1)*('冬被-S级品'!$E$2:$AW$10)),0)+IFERROR(SUMPRODUCT(('白止-S级品'!$A$2:$A$26=$B189)*('白止-S级品'!$D$1:$AV$1=DH$1)*('白止-S级品'!$D$2:$AV$26)),0)+IFERROR(SUMPRODUCT(('乐容-S级品'!$A$4:$A$32=$B189)*('乐容-S级品'!$L$3:$CA$3=DH$1)*('乐容-S级品'!$L$4:$CA$32)),0)</f>
      </c>
      <c r="DI189" s="280">
        <f>IFERROR(SUMPRODUCT(('控温被PRO-S级品'!$B$2:$B$10=$B189)*('控温被PRO-S级品'!$E$1:$BE$1=DI$1)*('控温被PRO-S级品'!$E$2:$BE$10)),0)+IFERROR(SUMPRODUCT(('冬被-S级品'!$B$2:$B$10=$B189)*('冬被-S级品'!$E$1:$AW$1=DI$1)*('冬被-S级品'!$E$2:$AW$10)),0)+IFERROR(SUMPRODUCT(('白止-S级品'!$A$2:$A$26=$B189)*('白止-S级品'!$D$1:$AV$1=DI$1)*('白止-S级品'!$D$2:$AV$26)),0)+IFERROR(SUMPRODUCT(('乐容-S级品'!$A$4:$A$32=$B189)*('乐容-S级品'!$L$3:$CA$3=DI$1)*('乐容-S级品'!$L$4:$CA$32)),0)</f>
      </c>
      <c r="DJ189" s="280">
        <f>IFERROR(SUMPRODUCT(('控温被PRO-S级品'!$B$2:$B$10=$B189)*('控温被PRO-S级品'!$E$1:$BE$1=DJ$1)*('控温被PRO-S级品'!$E$2:$BE$10)),0)+IFERROR(SUMPRODUCT(('冬被-S级品'!$B$2:$B$10=$B189)*('冬被-S级品'!$E$1:$AW$1=DJ$1)*('冬被-S级品'!$E$2:$AW$10)),0)+IFERROR(SUMPRODUCT(('白止-S级品'!$A$2:$A$26=$B189)*('白止-S级品'!$D$1:$AV$1=DJ$1)*('白止-S级品'!$D$2:$AV$26)),0)+IFERROR(SUMPRODUCT(('乐容-S级品'!$A$4:$A$32=$B189)*('乐容-S级品'!$L$3:$CA$3=DJ$1)*('乐容-S级品'!$L$4:$CA$32)),0)</f>
      </c>
      <c r="DK189" s="280"/>
      <c r="DL189" s="280"/>
      <c r="DM189" s="280"/>
      <c r="DN189" s="280"/>
      <c r="DO189" s="280"/>
      <c r="DP189" s="280"/>
      <c r="DQ189" s="280"/>
      <c r="DR189" s="280"/>
      <c r="DS189" s="280"/>
      <c r="DT189" s="280"/>
      <c r="DU189" s="280"/>
      <c r="DV189" s="280"/>
      <c r="DW189" s="280">
        <f>VLOOKUP(B189,'系统编码规格'!A:C,3,FALSE)</f>
      </c>
      <c r="DX189" s="280"/>
      <c r="DY189" s="280"/>
      <c r="DZ189" s="280"/>
      <c r="EA189" s="280"/>
      <c r="EB189" s="280"/>
      <c r="EC189" s="280"/>
      <c r="ED189" s="280"/>
      <c r="EE189" s="280"/>
      <c r="EF189" s="280"/>
      <c r="EG189" s="280"/>
      <c r="EH189" s="280"/>
      <c r="EI189" s="280"/>
      <c r="EJ189" s="280"/>
      <c r="EK189" s="280"/>
      <c r="EL189" s="280"/>
      <c r="EM189" s="280"/>
      <c r="EN189" s="280"/>
      <c r="EO189" s="280"/>
      <c r="EP189" s="280"/>
      <c r="EQ189" s="280"/>
      <c r="ER189" s="280"/>
      <c r="ES189" s="280"/>
      <c r="ET189" s="280"/>
      <c r="EU189" s="280"/>
      <c r="EV189" s="280"/>
      <c r="EW189" s="280"/>
      <c r="EX189" s="280"/>
      <c r="EY189" s="280"/>
      <c r="EZ189" s="280"/>
      <c r="FA189" s="280"/>
      <c r="FB189" s="280"/>
      <c r="FC189" s="280"/>
      <c r="FD189" s="280"/>
      <c r="FE189" s="280"/>
      <c r="FF189" s="280"/>
      <c r="FG189" s="280"/>
      <c r="FH189" s="280"/>
      <c r="FI189" s="280"/>
      <c r="FJ189" s="280"/>
      <c r="FK189" s="280"/>
      <c r="FL189" s="280"/>
      <c r="FM189" s="280"/>
      <c r="FN189" s="280"/>
      <c r="FO189" s="280"/>
      <c r="FP189" s="280"/>
      <c r="FQ189" s="280"/>
      <c r="FR189" s="280"/>
      <c r="FS189" s="280"/>
      <c r="FT189" s="280"/>
      <c r="FU189" s="280"/>
      <c r="FV189" s="280"/>
      <c r="FW189" s="280"/>
      <c r="FX189" s="280"/>
      <c r="FY189" s="280"/>
      <c r="FZ189" s="280"/>
      <c r="GA189" s="280"/>
      <c r="GB189" s="280"/>
      <c r="GC189" s="280"/>
      <c r="GD189" s="280"/>
      <c r="GE189" s="280"/>
      <c r="GF189" s="280"/>
      <c r="GG189" s="280"/>
      <c r="GH189" s="280"/>
      <c r="GI189" s="280"/>
      <c r="GJ189" s="280"/>
      <c r="GK189" s="280"/>
      <c r="GL189" s="280"/>
      <c r="GM189" s="280"/>
      <c r="GN189" s="280"/>
      <c r="GO189" s="280"/>
      <c r="GP189" s="280"/>
      <c r="GQ189" s="280"/>
      <c r="GR189" s="280"/>
      <c r="GS189" s="280"/>
      <c r="GT189" s="280"/>
      <c r="GU189" s="280"/>
      <c r="GV189" s="280"/>
    </row>
    <row r="190">
      <c r="A190" s="309" t="str">
        <v>乐容</v>
      </c>
      <c r="B190" s="310" t="str">
        <v>12800021100100172375</v>
      </c>
      <c r="C190" s="309" t="str">
        <v>亚朵星球小姜茶系列 绒绒奶油盖毯</v>
      </c>
      <c r="D190" s="309" t="str">
        <v>围炉棕</v>
      </c>
      <c r="E190">
        <f>SUM(F190:GX190)</f>
      </c>
      <c r="F190" s="280">
        <f>IFERROR(SUMPRODUCT(('控温被PRO-S级品'!$B$2:$B$10=$B190)*('控温被PRO-S级品'!$E$1:$BE$1=F$1)*('控温被PRO-S级品'!$E$2:$BE$10)),0)+IFERROR(SUMPRODUCT(('冬被-S级品'!$B$2:$B$10=$B190)*('冬被-S级品'!$E$1:$AW$1=F$1)*('冬被-S级品'!$E$2:$AW$10)),0)+IFERROR(SUMPRODUCT(('白止-S级品'!$A$2:$A$26=$B190)*('白止-S级品'!$D$1:$AV$1=F$1)*('白止-S级品'!$D$2:$AV$26)),0)+IFERROR(SUMPRODUCT(('乐容-S级品'!$A$4:$A$32=$B190)*('乐容-S级品'!$L$3:$CA$3=F$1)*('乐容-S级品'!$L$4:$CA$32)),0)</f>
      </c>
      <c r="G190" s="280">
        <f>IFERROR(SUMPRODUCT(('控温被PRO-S级品'!$B$2:$B$10=$B190)*('控温被PRO-S级品'!$E$1:$BE$1=G$1)*('控温被PRO-S级品'!$E$2:$BE$10)),0)+IFERROR(SUMPRODUCT(('冬被-S级品'!$B$2:$B$10=$B190)*('冬被-S级品'!$E$1:$AW$1=G$1)*('冬被-S级品'!$E$2:$AW$10)),0)+IFERROR(SUMPRODUCT(('白止-S级品'!$A$2:$A$26=$B190)*('白止-S级品'!$D$1:$AV$1=G$1)*('白止-S级品'!$D$2:$AV$26)),0)+IFERROR(SUMPRODUCT(('乐容-S级品'!$A$4:$A$32=$B190)*('乐容-S级品'!$L$3:$CA$3=G$1)*('乐容-S级品'!$L$4:$CA$32)),0)</f>
      </c>
      <c r="H190" s="280">
        <f>IFERROR(SUMPRODUCT(('控温被PRO-S级品'!$B$2:$B$10=$B190)*('控温被PRO-S级品'!$E$1:$BE$1=H$1)*('控温被PRO-S级品'!$E$2:$BE$10)),0)+IFERROR(SUMPRODUCT(('冬被-S级品'!$B$2:$B$10=$B190)*('冬被-S级品'!$E$1:$AW$1=H$1)*('冬被-S级品'!$E$2:$AW$10)),0)+IFERROR(SUMPRODUCT(('白止-S级品'!$A$2:$A$26=$B190)*('白止-S级品'!$D$1:$AV$1=H$1)*('白止-S级品'!$D$2:$AV$26)),0)+IFERROR(SUMPRODUCT(('乐容-S级品'!$A$4:$A$32=$B190)*('乐容-S级品'!$L$3:$CA$3=H$1)*('乐容-S级品'!$L$4:$CA$32)),0)</f>
      </c>
      <c r="I190" s="280">
        <f>IFERROR(SUMPRODUCT(('控温被PRO-S级品'!$B$2:$B$10=$B190)*('控温被PRO-S级品'!$E$1:$BE$1=I$1)*('控温被PRO-S级品'!$E$2:$BE$10)),0)+IFERROR(SUMPRODUCT(('冬被-S级品'!$B$2:$B$10=$B190)*('冬被-S级品'!$E$1:$AW$1=I$1)*('冬被-S级品'!$E$2:$AW$10)),0)+IFERROR(SUMPRODUCT(('白止-S级品'!$A$2:$A$26=$B190)*('白止-S级品'!$D$1:$AV$1=I$1)*('白止-S级品'!$D$2:$AV$26)),0)+IFERROR(SUMPRODUCT(('乐容-S级品'!$A$4:$A$32=$B190)*('乐容-S级品'!$L$3:$CA$3=I$1)*('乐容-S级品'!$L$4:$CA$32)),0)</f>
      </c>
      <c r="J190" s="280">
        <f>IFERROR(SUMPRODUCT(('控温被PRO-S级品'!$B$2:$B$10=$B190)*('控温被PRO-S级品'!$E$1:$BE$1=J$1)*('控温被PRO-S级品'!$E$2:$BE$10)),0)+IFERROR(SUMPRODUCT(('冬被-S级品'!$B$2:$B$10=$B190)*('冬被-S级品'!$E$1:$AW$1=J$1)*('冬被-S级品'!$E$2:$AW$10)),0)+IFERROR(SUMPRODUCT(('白止-S级品'!$A$2:$A$26=$B190)*('白止-S级品'!$D$1:$AV$1=J$1)*('白止-S级品'!$D$2:$AV$26)),0)+IFERROR(SUMPRODUCT(('乐容-S级品'!$A$4:$A$32=$B190)*('乐容-S级品'!$L$3:$CA$3=J$1)*('乐容-S级品'!$L$4:$CA$32)),0)</f>
      </c>
      <c r="K190" s="280">
        <f>IFERROR(SUMPRODUCT(('控温被PRO-S级品'!$B$2:$B$10=$B190)*('控温被PRO-S级品'!$E$1:$BE$1=K$1)*('控温被PRO-S级品'!$E$2:$BE$10)),0)+IFERROR(SUMPRODUCT(('冬被-S级品'!$B$2:$B$10=$B190)*('冬被-S级品'!$E$1:$AW$1=K$1)*('冬被-S级品'!$E$2:$AW$10)),0)+IFERROR(SUMPRODUCT(('白止-S级品'!$A$2:$A$26=$B190)*('白止-S级品'!$D$1:$AV$1=K$1)*('白止-S级品'!$D$2:$AV$26)),0)+IFERROR(SUMPRODUCT(('乐容-S级品'!$A$4:$A$32=$B190)*('乐容-S级品'!$L$3:$CA$3=K$1)*('乐容-S级品'!$L$4:$CA$32)),0)</f>
      </c>
      <c r="L190" s="280">
        <f>IFERROR(SUMPRODUCT(('控温被PRO-S级品'!$B$2:$B$10=$B190)*('控温被PRO-S级品'!$E$1:$BE$1=L$1)*('控温被PRO-S级品'!$E$2:$BE$10)),0)+IFERROR(SUMPRODUCT(('冬被-S级品'!$B$2:$B$10=$B190)*('冬被-S级品'!$E$1:$AW$1=L$1)*('冬被-S级品'!$E$2:$AW$10)),0)+IFERROR(SUMPRODUCT(('白止-S级品'!$A$2:$A$26=$B190)*('白止-S级品'!$D$1:$AV$1=L$1)*('白止-S级品'!$D$2:$AV$26)),0)+IFERROR(SUMPRODUCT(('乐容-S级品'!$A$4:$A$32=$B190)*('乐容-S级品'!$L$3:$CA$3=L$1)*('乐容-S级品'!$L$4:$CA$32)),0)</f>
      </c>
      <c r="M190" s="280">
        <f>IFERROR(SUMPRODUCT(('控温被PRO-S级品'!$B$2:$B$10=$B190)*('控温被PRO-S级品'!$E$1:$BE$1=M$1)*('控温被PRO-S级品'!$E$2:$BE$10)),0)+IFERROR(SUMPRODUCT(('冬被-S级品'!$B$2:$B$10=$B190)*('冬被-S级品'!$E$1:$AW$1=M$1)*('冬被-S级品'!$E$2:$AW$10)),0)+IFERROR(SUMPRODUCT(('白止-S级品'!$A$2:$A$26=$B190)*('白止-S级品'!$D$1:$AV$1=M$1)*('白止-S级品'!$D$2:$AV$26)),0)+IFERROR(SUMPRODUCT(('乐容-S级品'!$A$4:$A$32=$B190)*('乐容-S级品'!$L$3:$CA$3=M$1)*('乐容-S级品'!$L$4:$CA$32)),0)</f>
      </c>
      <c r="N190" s="280">
        <f>IFERROR(SUMPRODUCT(('控温被PRO-S级品'!$B$2:$B$10=$B190)*('控温被PRO-S级品'!$E$1:$BE$1=N$1)*('控温被PRO-S级品'!$E$2:$BE$10)),0)+IFERROR(SUMPRODUCT(('冬被-S级品'!$B$2:$B$10=$B190)*('冬被-S级品'!$E$1:$AW$1=N$1)*('冬被-S级品'!$E$2:$AW$10)),0)+IFERROR(SUMPRODUCT(('白止-S级品'!$A$2:$A$26=$B190)*('白止-S级品'!$D$1:$AV$1=N$1)*('白止-S级品'!$D$2:$AV$26)),0)+IFERROR(SUMPRODUCT(('乐容-S级品'!$A$4:$A$32=$B190)*('乐容-S级品'!$L$3:$CA$3=N$1)*('乐容-S级品'!$L$4:$CA$32)),0)</f>
      </c>
      <c r="O190" s="280">
        <f>IFERROR(SUMPRODUCT(('控温被PRO-S级品'!$B$2:$B$10=$B190)*('控温被PRO-S级品'!$E$1:$BE$1=O$1)*('控温被PRO-S级品'!$E$2:$BE$10)),0)+IFERROR(SUMPRODUCT(('冬被-S级品'!$B$2:$B$10=$B190)*('冬被-S级品'!$E$1:$AW$1=O$1)*('冬被-S级品'!$E$2:$AW$10)),0)+IFERROR(SUMPRODUCT(('白止-S级品'!$A$2:$A$26=$B190)*('白止-S级品'!$D$1:$AV$1=O$1)*('白止-S级品'!$D$2:$AV$26)),0)+IFERROR(SUMPRODUCT(('乐容-S级品'!$A$4:$A$32=$B190)*('乐容-S级品'!$L$3:$CA$3=O$1)*('乐容-S级品'!$L$4:$CA$32)),0)</f>
      </c>
      <c r="P190" s="280">
        <f>IFERROR(SUMPRODUCT(('控温被PRO-S级品'!$B$2:$B$10=$B190)*('控温被PRO-S级品'!$E$1:$BE$1=P$1)*('控温被PRO-S级品'!$E$2:$BE$10)),0)+IFERROR(SUMPRODUCT(('冬被-S级品'!$B$2:$B$10=$B190)*('冬被-S级品'!$E$1:$AW$1=P$1)*('冬被-S级品'!$E$2:$AW$10)),0)+IFERROR(SUMPRODUCT(('白止-S级品'!$A$2:$A$26=$B190)*('白止-S级品'!$D$1:$AV$1=P$1)*('白止-S级品'!$D$2:$AV$26)),0)+IFERROR(SUMPRODUCT(('乐容-S级品'!$A$4:$A$32=$B190)*('乐容-S级品'!$L$3:$CA$3=P$1)*('乐容-S级品'!$L$4:$CA$32)),0)</f>
      </c>
      <c r="Q190" s="280">
        <f>IFERROR(SUMPRODUCT(('控温被PRO-S级品'!$B$2:$B$10=$B190)*('控温被PRO-S级品'!$E$1:$BE$1=Q$1)*('控温被PRO-S级品'!$E$2:$BE$10)),0)+IFERROR(SUMPRODUCT(('冬被-S级品'!$B$2:$B$10=$B190)*('冬被-S级品'!$E$1:$AW$1=Q$1)*('冬被-S级品'!$E$2:$AW$10)),0)+IFERROR(SUMPRODUCT(('白止-S级品'!$A$2:$A$26=$B190)*('白止-S级品'!$D$1:$AV$1=Q$1)*('白止-S级品'!$D$2:$AV$26)),0)+IFERROR(SUMPRODUCT(('乐容-S级品'!$A$4:$A$32=$B190)*('乐容-S级品'!$L$3:$CA$3=Q$1)*('乐容-S级品'!$L$4:$CA$32)),0)</f>
      </c>
      <c r="R190" s="280">
        <f>IFERROR(SUMPRODUCT(('控温被PRO-S级品'!$B$2:$B$10=$B190)*('控温被PRO-S级品'!$E$1:$BE$1=R$1)*('控温被PRO-S级品'!$E$2:$BE$10)),0)+IFERROR(SUMPRODUCT(('冬被-S级品'!$B$2:$B$10=$B190)*('冬被-S级品'!$E$1:$AW$1=R$1)*('冬被-S级品'!$E$2:$AW$10)),0)+IFERROR(SUMPRODUCT(('白止-S级品'!$A$2:$A$26=$B190)*('白止-S级品'!$D$1:$AV$1=R$1)*('白止-S级品'!$D$2:$AV$26)),0)+IFERROR(SUMPRODUCT(('乐容-S级品'!$A$4:$A$32=$B190)*('乐容-S级品'!$L$3:$CA$3=R$1)*('乐容-S级品'!$L$4:$CA$32)),0)</f>
      </c>
      <c r="S190" s="280">
        <f>IFERROR(SUMPRODUCT(('控温被PRO-S级品'!$B$2:$B$10=$B190)*('控温被PRO-S级品'!$E$1:$BE$1=S$1)*('控温被PRO-S级品'!$E$2:$BE$10)),0)+IFERROR(SUMPRODUCT(('冬被-S级品'!$B$2:$B$10=$B190)*('冬被-S级品'!$E$1:$AW$1=S$1)*('冬被-S级品'!$E$2:$AW$10)),0)+IFERROR(SUMPRODUCT(('白止-S级品'!$A$2:$A$26=$B190)*('白止-S级品'!$D$1:$AV$1=S$1)*('白止-S级品'!$D$2:$AV$26)),0)+IFERROR(SUMPRODUCT(('乐容-S级品'!$A$4:$A$32=$B190)*('乐容-S级品'!$L$3:$CA$3=S$1)*('乐容-S级品'!$L$4:$CA$32)),0)</f>
      </c>
      <c r="T190" s="280">
        <f>IFERROR(SUMPRODUCT(('控温被PRO-S级品'!$B$2:$B$10=$B190)*('控温被PRO-S级品'!$E$1:$BE$1=T$1)*('控温被PRO-S级品'!$E$2:$BE$10)),0)+IFERROR(SUMPRODUCT(('冬被-S级品'!$B$2:$B$10=$B190)*('冬被-S级品'!$E$1:$AW$1=T$1)*('冬被-S级品'!$E$2:$AW$10)),0)+IFERROR(SUMPRODUCT(('白止-S级品'!$A$2:$A$26=$B190)*('白止-S级品'!$D$1:$AV$1=T$1)*('白止-S级品'!$D$2:$AV$26)),0)+IFERROR(SUMPRODUCT(('乐容-S级品'!$A$4:$A$32=$B190)*('乐容-S级品'!$L$3:$CA$3=T$1)*('乐容-S级品'!$L$4:$CA$32)),0)</f>
      </c>
      <c r="U190" s="280">
        <f>IFERROR(SUMPRODUCT(('控温被PRO-S级品'!$B$2:$B$10=$B190)*('控温被PRO-S级品'!$E$1:$BE$1=U$1)*('控温被PRO-S级品'!$E$2:$BE$10)),0)+IFERROR(SUMPRODUCT(('冬被-S级品'!$B$2:$B$10=$B190)*('冬被-S级品'!$E$1:$AW$1=U$1)*('冬被-S级品'!$E$2:$AW$10)),0)+IFERROR(SUMPRODUCT(('白止-S级品'!$A$2:$A$26=$B190)*('白止-S级品'!$D$1:$AV$1=U$1)*('白止-S级品'!$D$2:$AV$26)),0)+IFERROR(SUMPRODUCT(('乐容-S级品'!$A$4:$A$32=$B190)*('乐容-S级品'!$L$3:$CA$3=U$1)*('乐容-S级品'!$L$4:$CA$32)),0)</f>
      </c>
      <c r="V190" s="280">
        <f>IFERROR(SUMPRODUCT(('控温被PRO-S级品'!$B$2:$B$10=$B190)*('控温被PRO-S级品'!$E$1:$BE$1=V$1)*('控温被PRO-S级品'!$E$2:$BE$10)),0)+IFERROR(SUMPRODUCT(('冬被-S级品'!$B$2:$B$10=$B190)*('冬被-S级品'!$E$1:$AW$1=V$1)*('冬被-S级品'!$E$2:$AW$10)),0)+IFERROR(SUMPRODUCT(('白止-S级品'!$A$2:$A$26=$B190)*('白止-S级品'!$D$1:$AV$1=V$1)*('白止-S级品'!$D$2:$AV$26)),0)+IFERROR(SUMPRODUCT(('乐容-S级品'!$A$4:$A$32=$B190)*('乐容-S级品'!$L$3:$CA$3=V$1)*('乐容-S级品'!$L$4:$CA$32)),0)</f>
      </c>
      <c r="W190" s="280">
        <f>IFERROR(SUMPRODUCT(('控温被PRO-S级品'!$B$2:$B$10=$B190)*('控温被PRO-S级品'!$E$1:$BE$1=W$1)*('控温被PRO-S级品'!$E$2:$BE$10)),0)+IFERROR(SUMPRODUCT(('冬被-S级品'!$B$2:$B$10=$B190)*('冬被-S级品'!$E$1:$AW$1=W$1)*('冬被-S级品'!$E$2:$AW$10)),0)+IFERROR(SUMPRODUCT(('白止-S级品'!$A$2:$A$26=$B190)*('白止-S级品'!$D$1:$AV$1=W$1)*('白止-S级品'!$D$2:$AV$26)),0)+IFERROR(SUMPRODUCT(('乐容-S级品'!$A$4:$A$32=$B190)*('乐容-S级品'!$L$3:$CA$3=W$1)*('乐容-S级品'!$L$4:$CA$32)),0)</f>
      </c>
      <c r="X190" s="280">
        <f>IFERROR(SUMPRODUCT(('控温被PRO-S级品'!$B$2:$B$10=$B190)*('控温被PRO-S级品'!$E$1:$BE$1=X$1)*('控温被PRO-S级品'!$E$2:$BE$10)),0)+IFERROR(SUMPRODUCT(('冬被-S级品'!$B$2:$B$10=$B190)*('冬被-S级品'!$E$1:$AW$1=X$1)*('冬被-S级品'!$E$2:$AW$10)),0)+IFERROR(SUMPRODUCT(('白止-S级品'!$A$2:$A$26=$B190)*('白止-S级品'!$D$1:$AV$1=X$1)*('白止-S级品'!$D$2:$AV$26)),0)+IFERROR(SUMPRODUCT(('乐容-S级品'!$A$4:$A$32=$B190)*('乐容-S级品'!$L$3:$CA$3=X$1)*('乐容-S级品'!$L$4:$CA$32)),0)</f>
      </c>
      <c r="Y190" s="280">
        <f>IFERROR(SUMPRODUCT(('控温被PRO-S级品'!$B$2:$B$10=$B190)*('控温被PRO-S级品'!$E$1:$BE$1=Y$1)*('控温被PRO-S级品'!$E$2:$BE$10)),0)+IFERROR(SUMPRODUCT(('冬被-S级品'!$B$2:$B$10=$B190)*('冬被-S级品'!$E$1:$AW$1=Y$1)*('冬被-S级品'!$E$2:$AW$10)),0)+IFERROR(SUMPRODUCT(('白止-S级品'!$A$2:$A$26=$B190)*('白止-S级品'!$D$1:$AV$1=Y$1)*('白止-S级品'!$D$2:$AV$26)),0)+IFERROR(SUMPRODUCT(('乐容-S级品'!$A$4:$A$32=$B190)*('乐容-S级品'!$L$3:$CA$3=Y$1)*('乐容-S级品'!$L$4:$CA$32)),0)</f>
      </c>
      <c r="Z190" s="280">
        <f>IFERROR(SUMPRODUCT(('控温被PRO-S级品'!$B$2:$B$10=$B190)*('控温被PRO-S级品'!$E$1:$BE$1=Z$1)*('控温被PRO-S级品'!$E$2:$BE$10)),0)+IFERROR(SUMPRODUCT(('冬被-S级品'!$B$2:$B$10=$B190)*('冬被-S级品'!$E$1:$AW$1=Z$1)*('冬被-S级品'!$E$2:$AW$10)),0)+IFERROR(SUMPRODUCT(('白止-S级品'!$A$2:$A$26=$B190)*('白止-S级品'!$D$1:$AV$1=Z$1)*('白止-S级品'!$D$2:$AV$26)),0)+IFERROR(SUMPRODUCT(('乐容-S级品'!$A$4:$A$32=$B190)*('乐容-S级品'!$L$3:$CA$3=Z$1)*('乐容-S级品'!$L$4:$CA$32)),0)</f>
      </c>
      <c r="AA190" s="280">
        <f>IFERROR(SUMPRODUCT(('控温被PRO-S级品'!$B$2:$B$10=$B190)*('控温被PRO-S级品'!$E$1:$BE$1=AA$1)*('控温被PRO-S级品'!$E$2:$BE$10)),0)+IFERROR(SUMPRODUCT(('冬被-S级品'!$B$2:$B$10=$B190)*('冬被-S级品'!$E$1:$AW$1=AA$1)*('冬被-S级品'!$E$2:$AW$10)),0)+IFERROR(SUMPRODUCT(('白止-S级品'!$A$2:$A$26=$B190)*('白止-S级品'!$D$1:$AV$1=AA$1)*('白止-S级品'!$D$2:$AV$26)),0)+IFERROR(SUMPRODUCT(('乐容-S级品'!$A$4:$A$32=$B190)*('乐容-S级品'!$L$3:$CA$3=AA$1)*('乐容-S级品'!$L$4:$CA$32)),0)</f>
      </c>
      <c r="AB190" s="280">
        <f>IFERROR(SUMPRODUCT(('控温被PRO-S级品'!$B$2:$B$10=$B190)*('控温被PRO-S级品'!$E$1:$BE$1=AB$1)*('控温被PRO-S级品'!$E$2:$BE$10)),0)+IFERROR(SUMPRODUCT(('冬被-S级品'!$B$2:$B$10=$B190)*('冬被-S级品'!$E$1:$AW$1=AB$1)*('冬被-S级品'!$E$2:$AW$10)),0)+IFERROR(SUMPRODUCT(('白止-S级品'!$A$2:$A$26=$B190)*('白止-S级品'!$D$1:$AV$1=AB$1)*('白止-S级品'!$D$2:$AV$26)),0)+IFERROR(SUMPRODUCT(('乐容-S级品'!$A$4:$A$32=$B190)*('乐容-S级品'!$L$3:$CA$3=AB$1)*('乐容-S级品'!$L$4:$CA$32)),0)</f>
      </c>
      <c r="AC190" s="280">
        <f>IFERROR(SUMPRODUCT(('控温被PRO-S级品'!$B$2:$B$10=$B190)*('控温被PRO-S级品'!$E$1:$BE$1=AC$1)*('控温被PRO-S级品'!$E$2:$BE$10)),0)+IFERROR(SUMPRODUCT(('冬被-S级品'!$B$2:$B$10=$B190)*('冬被-S级品'!$E$1:$AW$1=AC$1)*('冬被-S级品'!$E$2:$AW$10)),0)+IFERROR(SUMPRODUCT(('白止-S级品'!$A$2:$A$26=$B190)*('白止-S级品'!$D$1:$AV$1=AC$1)*('白止-S级品'!$D$2:$AV$26)),0)+IFERROR(SUMPRODUCT(('乐容-S级品'!$A$4:$A$32=$B190)*('乐容-S级品'!$L$3:$CA$3=AC$1)*('乐容-S级品'!$L$4:$CA$32)),0)</f>
      </c>
      <c r="AD190" s="280">
        <f>IFERROR(SUMPRODUCT(('控温被PRO-S级品'!$B$2:$B$10=$B190)*('控温被PRO-S级品'!$E$1:$BE$1=AD$1)*('控温被PRO-S级品'!$E$2:$BE$10)),0)+IFERROR(SUMPRODUCT(('冬被-S级品'!$B$2:$B$10=$B190)*('冬被-S级品'!$E$1:$AW$1=AD$1)*('冬被-S级品'!$E$2:$AW$10)),0)+IFERROR(SUMPRODUCT(('白止-S级品'!$A$2:$A$26=$B190)*('白止-S级品'!$D$1:$AV$1=AD$1)*('白止-S级品'!$D$2:$AV$26)),0)+IFERROR(SUMPRODUCT(('乐容-S级品'!$A$4:$A$32=$B190)*('乐容-S级品'!$L$3:$CA$3=AD$1)*('乐容-S级品'!$L$4:$CA$32)),0)</f>
      </c>
      <c r="AE190" s="280">
        <f>IFERROR(SUMPRODUCT(('控温被PRO-S级品'!$B$2:$B$10=$B190)*('控温被PRO-S级品'!$E$1:$BE$1=AE$1)*('控温被PRO-S级品'!$E$2:$BE$10)),0)+IFERROR(SUMPRODUCT(('冬被-S级品'!$B$2:$B$10=$B190)*('冬被-S级品'!$E$1:$AW$1=AE$1)*('冬被-S级品'!$E$2:$AW$10)),0)+IFERROR(SUMPRODUCT(('白止-S级品'!$A$2:$A$26=$B190)*('白止-S级品'!$D$1:$AV$1=AE$1)*('白止-S级品'!$D$2:$AV$26)),0)+IFERROR(SUMPRODUCT(('乐容-S级品'!$A$4:$A$32=$B190)*('乐容-S级品'!$L$3:$CA$3=AE$1)*('乐容-S级品'!$L$4:$CA$32)),0)</f>
      </c>
      <c r="AF190" s="280">
        <f>IFERROR(SUMPRODUCT(('控温被PRO-S级品'!$B$2:$B$10=$B190)*('控温被PRO-S级品'!$E$1:$BE$1=AF$1)*('控温被PRO-S级品'!$E$2:$BE$10)),0)+IFERROR(SUMPRODUCT(('冬被-S级品'!$B$2:$B$10=$B190)*('冬被-S级品'!$E$1:$AW$1=AF$1)*('冬被-S级品'!$E$2:$AW$10)),0)+IFERROR(SUMPRODUCT(('白止-S级品'!$A$2:$A$26=$B190)*('白止-S级品'!$D$1:$AV$1=AF$1)*('白止-S级品'!$D$2:$AV$26)),0)+IFERROR(SUMPRODUCT(('乐容-S级品'!$A$4:$A$32=$B190)*('乐容-S级品'!$L$3:$CA$3=AF$1)*('乐容-S级品'!$L$4:$CA$32)),0)</f>
      </c>
      <c r="AG190" s="280">
        <f>IFERROR(SUMPRODUCT(('控温被PRO-S级品'!$B$2:$B$10=$B190)*('控温被PRO-S级品'!$E$1:$BE$1=AG$1)*('控温被PRO-S级品'!$E$2:$BE$10)),0)+IFERROR(SUMPRODUCT(('冬被-S级品'!$B$2:$B$10=$B190)*('冬被-S级品'!$E$1:$AW$1=AG$1)*('冬被-S级品'!$E$2:$AW$10)),0)+IFERROR(SUMPRODUCT(('白止-S级品'!$A$2:$A$26=$B190)*('白止-S级品'!$D$1:$AV$1=AG$1)*('白止-S级品'!$D$2:$AV$26)),0)+IFERROR(SUMPRODUCT(('乐容-S级品'!$A$4:$A$32=$B190)*('乐容-S级品'!$L$3:$CA$3=AG$1)*('乐容-S级品'!$L$4:$CA$32)),0)</f>
      </c>
      <c r="AH190" s="280">
        <f>IFERROR(SUMPRODUCT(('控温被PRO-S级品'!$B$2:$B$10=$B190)*('控温被PRO-S级品'!$E$1:$BE$1=AH$1)*('控温被PRO-S级品'!$E$2:$BE$10)),0)+IFERROR(SUMPRODUCT(('冬被-S级品'!$B$2:$B$10=$B190)*('冬被-S级品'!$E$1:$AW$1=AH$1)*('冬被-S级品'!$E$2:$AW$10)),0)+IFERROR(SUMPRODUCT(('白止-S级品'!$A$2:$A$26=$B190)*('白止-S级品'!$D$1:$AV$1=AH$1)*('白止-S级品'!$D$2:$AV$26)),0)+IFERROR(SUMPRODUCT(('乐容-S级品'!$A$4:$A$32=$B190)*('乐容-S级品'!$L$3:$CA$3=AH$1)*('乐容-S级品'!$L$4:$CA$32)),0)</f>
      </c>
      <c r="AI190" s="280">
        <f>IFERROR(SUMPRODUCT(('控温被PRO-S级品'!$B$2:$B$10=$B190)*('控温被PRO-S级品'!$E$1:$BE$1=AI$1)*('控温被PRO-S级品'!$E$2:$BE$10)),0)+IFERROR(SUMPRODUCT(('冬被-S级品'!$B$2:$B$10=$B190)*('冬被-S级品'!$E$1:$AW$1=AI$1)*('冬被-S级品'!$E$2:$AW$10)),0)+IFERROR(SUMPRODUCT(('白止-S级品'!$A$2:$A$26=$B190)*('白止-S级品'!$D$1:$AV$1=AI$1)*('白止-S级品'!$D$2:$AV$26)),0)+IFERROR(SUMPRODUCT(('乐容-S级品'!$A$4:$A$32=$B190)*('乐容-S级品'!$L$3:$CA$3=AI$1)*('乐容-S级品'!$L$4:$CA$32)),0)</f>
      </c>
      <c r="AJ190" s="280">
        <f>IFERROR(SUMPRODUCT(('控温被PRO-S级品'!$B$2:$B$10=$B190)*('控温被PRO-S级品'!$E$1:$BE$1=AJ$1)*('控温被PRO-S级品'!$E$2:$BE$10)),0)+IFERROR(SUMPRODUCT(('冬被-S级品'!$B$2:$B$10=$B190)*('冬被-S级品'!$E$1:$AW$1=AJ$1)*('冬被-S级品'!$E$2:$AW$10)),0)+IFERROR(SUMPRODUCT(('白止-S级品'!$A$2:$A$26=$B190)*('白止-S级品'!$D$1:$AV$1=AJ$1)*('白止-S级品'!$D$2:$AV$26)),0)+IFERROR(SUMPRODUCT(('乐容-S级品'!$A$4:$A$32=$B190)*('乐容-S级品'!$L$3:$CA$3=AJ$1)*('乐容-S级品'!$L$4:$CA$32)),0)</f>
      </c>
      <c r="AK190" s="280">
        <f>IFERROR(SUMPRODUCT(('控温被PRO-S级品'!$B$2:$B$10=$B190)*('控温被PRO-S级品'!$E$1:$BE$1=AK$1)*('控温被PRO-S级品'!$E$2:$BE$10)),0)+IFERROR(SUMPRODUCT(('冬被-S级品'!$B$2:$B$10=$B190)*('冬被-S级品'!$E$1:$AW$1=AK$1)*('冬被-S级品'!$E$2:$AW$10)),0)+IFERROR(SUMPRODUCT(('白止-S级品'!$A$2:$A$26=$B190)*('白止-S级品'!$D$1:$AV$1=AK$1)*('白止-S级品'!$D$2:$AV$26)),0)+IFERROR(SUMPRODUCT(('乐容-S级品'!$A$4:$A$32=$B190)*('乐容-S级品'!$L$3:$CA$3=AK$1)*('乐容-S级品'!$L$4:$CA$32)),0)</f>
      </c>
      <c r="AL190" s="280">
        <f>IFERROR(SUMPRODUCT(('控温被PRO-S级品'!$B$2:$B$10=$B190)*('控温被PRO-S级品'!$E$1:$BE$1=AL$1)*('控温被PRO-S级品'!$E$2:$BE$10)),0)+IFERROR(SUMPRODUCT(('冬被-S级品'!$B$2:$B$10=$B190)*('冬被-S级品'!$E$1:$AW$1=AL$1)*('冬被-S级品'!$E$2:$AW$10)),0)+IFERROR(SUMPRODUCT(('白止-S级品'!$A$2:$A$26=$B190)*('白止-S级品'!$D$1:$AV$1=AL$1)*('白止-S级品'!$D$2:$AV$26)),0)+IFERROR(SUMPRODUCT(('乐容-S级品'!$A$4:$A$32=$B190)*('乐容-S级品'!$L$3:$CA$3=AL$1)*('乐容-S级品'!$L$4:$CA$32)),0)</f>
      </c>
      <c r="AM190" s="280">
        <f>IFERROR(SUMPRODUCT(('控温被PRO-S级品'!$B$2:$B$10=$B190)*('控温被PRO-S级品'!$E$1:$BE$1=AM$1)*('控温被PRO-S级品'!$E$2:$BE$10)),0)+IFERROR(SUMPRODUCT(('冬被-S级品'!$B$2:$B$10=$B190)*('冬被-S级品'!$E$1:$AW$1=AM$1)*('冬被-S级品'!$E$2:$AW$10)),0)+IFERROR(SUMPRODUCT(('白止-S级品'!$A$2:$A$26=$B190)*('白止-S级品'!$D$1:$AV$1=AM$1)*('白止-S级品'!$D$2:$AV$26)),0)+IFERROR(SUMPRODUCT(('乐容-S级品'!$A$4:$A$32=$B190)*('乐容-S级品'!$L$3:$CA$3=AM$1)*('乐容-S级品'!$L$4:$CA$32)),0)</f>
      </c>
      <c r="AN190" s="280">
        <f>IFERROR(SUMPRODUCT(('控温被PRO-S级品'!$B$2:$B$10=$B190)*('控温被PRO-S级品'!$E$1:$BE$1=AN$1)*('控温被PRO-S级品'!$E$2:$BE$10)),0)+IFERROR(SUMPRODUCT(('冬被-S级品'!$B$2:$B$10=$B190)*('冬被-S级品'!$E$1:$AW$1=AN$1)*('冬被-S级品'!$E$2:$AW$10)),0)+IFERROR(SUMPRODUCT(('白止-S级品'!$A$2:$A$26=$B190)*('白止-S级品'!$D$1:$AV$1=AN$1)*('白止-S级品'!$D$2:$AV$26)),0)+IFERROR(SUMPRODUCT(('乐容-S级品'!$A$4:$A$32=$B190)*('乐容-S级品'!$L$3:$CA$3=AN$1)*('乐容-S级品'!$L$4:$CA$32)),0)</f>
      </c>
      <c r="AO190" s="280">
        <f>IFERROR(SUMPRODUCT(('控温被PRO-S级品'!$B$2:$B$10=$B190)*('控温被PRO-S级品'!$E$1:$BE$1=AO$1)*('控温被PRO-S级品'!$E$2:$BE$10)),0)+IFERROR(SUMPRODUCT(('冬被-S级品'!$B$2:$B$10=$B190)*('冬被-S级品'!$E$1:$AW$1=AO$1)*('冬被-S级品'!$E$2:$AW$10)),0)+IFERROR(SUMPRODUCT(('白止-S级品'!$A$2:$A$26=$B190)*('白止-S级品'!$D$1:$AV$1=AO$1)*('白止-S级品'!$D$2:$AV$26)),0)+IFERROR(SUMPRODUCT(('乐容-S级品'!$A$4:$A$32=$B190)*('乐容-S级品'!$L$3:$CA$3=AO$1)*('乐容-S级品'!$L$4:$CA$32)),0)</f>
      </c>
      <c r="AP190" s="280">
        <f>IFERROR(SUMPRODUCT(('控温被PRO-S级品'!$B$2:$B$10=$B190)*('控温被PRO-S级品'!$E$1:$BE$1=AP$1)*('控温被PRO-S级品'!$E$2:$BE$10)),0)+IFERROR(SUMPRODUCT(('冬被-S级品'!$B$2:$B$10=$B190)*('冬被-S级品'!$E$1:$AW$1=AP$1)*('冬被-S级品'!$E$2:$AW$10)),0)+IFERROR(SUMPRODUCT(('白止-S级品'!$A$2:$A$26=$B190)*('白止-S级品'!$D$1:$AV$1=AP$1)*('白止-S级品'!$D$2:$AV$26)),0)+IFERROR(SUMPRODUCT(('乐容-S级品'!$A$4:$A$32=$B190)*('乐容-S级品'!$L$3:$CA$3=AP$1)*('乐容-S级品'!$L$4:$CA$32)),0)</f>
      </c>
      <c r="AQ190" s="280">
        <f>IFERROR(SUMPRODUCT(('控温被PRO-S级品'!$B$2:$B$10=$B190)*('控温被PRO-S级品'!$E$1:$BE$1=AQ$1)*('控温被PRO-S级品'!$E$2:$BE$10)),0)+IFERROR(SUMPRODUCT(('冬被-S级品'!$B$2:$B$10=$B190)*('冬被-S级品'!$E$1:$AW$1=AQ$1)*('冬被-S级品'!$E$2:$AW$10)),0)+IFERROR(SUMPRODUCT(('白止-S级品'!$A$2:$A$26=$B190)*('白止-S级品'!$D$1:$AV$1=AQ$1)*('白止-S级品'!$D$2:$AV$26)),0)+IFERROR(SUMPRODUCT(('乐容-S级品'!$A$4:$A$32=$B190)*('乐容-S级品'!$L$3:$CA$3=AQ$1)*('乐容-S级品'!$L$4:$CA$32)),0)</f>
      </c>
      <c r="AR190" s="280">
        <f>IFERROR(SUMPRODUCT(('控温被PRO-S级品'!$B$2:$B$10=$B190)*('控温被PRO-S级品'!$E$1:$BE$1=AR$1)*('控温被PRO-S级品'!$E$2:$BE$10)),0)+IFERROR(SUMPRODUCT(('冬被-S级品'!$B$2:$B$10=$B190)*('冬被-S级品'!$E$1:$AW$1=AR$1)*('冬被-S级品'!$E$2:$AW$10)),0)+IFERROR(SUMPRODUCT(('白止-S级品'!$A$2:$A$26=$B190)*('白止-S级品'!$D$1:$AV$1=AR$1)*('白止-S级品'!$D$2:$AV$26)),0)+IFERROR(SUMPRODUCT(('乐容-S级品'!$A$4:$A$32=$B190)*('乐容-S级品'!$L$3:$CA$3=AR$1)*('乐容-S级品'!$L$4:$CA$32)),0)</f>
      </c>
      <c r="AS190" s="280">
        <f>IFERROR(SUMPRODUCT(('控温被PRO-S级品'!$B$2:$B$10=$B190)*('控温被PRO-S级品'!$E$1:$BE$1=AS$1)*('控温被PRO-S级品'!$E$2:$BE$10)),0)+IFERROR(SUMPRODUCT(('冬被-S级品'!$B$2:$B$10=$B190)*('冬被-S级品'!$E$1:$AW$1=AS$1)*('冬被-S级品'!$E$2:$AW$10)),0)+IFERROR(SUMPRODUCT(('白止-S级品'!$A$2:$A$26=$B190)*('白止-S级品'!$D$1:$AV$1=AS$1)*('白止-S级品'!$D$2:$AV$26)),0)+IFERROR(SUMPRODUCT(('乐容-S级品'!$A$4:$A$32=$B190)*('乐容-S级品'!$L$3:$CA$3=AS$1)*('乐容-S级品'!$L$4:$CA$32)),0)</f>
      </c>
      <c r="AT190" s="280">
        <f>IFERROR(SUMPRODUCT(('控温被PRO-S级品'!$B$2:$B$10=$B190)*('控温被PRO-S级品'!$E$1:$BE$1=AT$1)*('控温被PRO-S级品'!$E$2:$BE$10)),0)+IFERROR(SUMPRODUCT(('冬被-S级品'!$B$2:$B$10=$B190)*('冬被-S级品'!$E$1:$AW$1=AT$1)*('冬被-S级品'!$E$2:$AW$10)),0)+IFERROR(SUMPRODUCT(('白止-S级品'!$A$2:$A$26=$B190)*('白止-S级品'!$D$1:$AV$1=AT$1)*('白止-S级品'!$D$2:$AV$26)),0)+IFERROR(SUMPRODUCT(('乐容-S级品'!$A$4:$A$32=$B190)*('乐容-S级品'!$L$3:$CA$3=AT$1)*('乐容-S级品'!$L$4:$CA$32)),0)</f>
      </c>
      <c r="AU190" s="280">
        <f>IFERROR(SUMPRODUCT(('控温被PRO-S级品'!$B$2:$B$10=$B190)*('控温被PRO-S级品'!$E$1:$BE$1=AU$1)*('控温被PRO-S级品'!$E$2:$BE$10)),0)+IFERROR(SUMPRODUCT(('冬被-S级品'!$B$2:$B$10=$B190)*('冬被-S级品'!$E$1:$AW$1=AU$1)*('冬被-S级品'!$E$2:$AW$10)),0)+IFERROR(SUMPRODUCT(('白止-S级品'!$A$2:$A$26=$B190)*('白止-S级品'!$D$1:$AV$1=AU$1)*('白止-S级品'!$D$2:$AV$26)),0)+IFERROR(SUMPRODUCT(('乐容-S级品'!$A$4:$A$32=$B190)*('乐容-S级品'!$L$3:$CA$3=AU$1)*('乐容-S级品'!$L$4:$CA$32)),0)</f>
      </c>
      <c r="AV190" s="280">
        <f>IFERROR(SUMPRODUCT(('控温被PRO-S级品'!$B$2:$B$10=$B190)*('控温被PRO-S级品'!$E$1:$BE$1=AV$1)*('控温被PRO-S级品'!$E$2:$BE$10)),0)+IFERROR(SUMPRODUCT(('冬被-S级品'!$B$2:$B$10=$B190)*('冬被-S级品'!$E$1:$AW$1=AV$1)*('冬被-S级品'!$E$2:$AW$10)),0)+IFERROR(SUMPRODUCT(('白止-S级品'!$A$2:$A$26=$B190)*('白止-S级品'!$D$1:$AV$1=AV$1)*('白止-S级品'!$D$2:$AV$26)),0)+IFERROR(SUMPRODUCT(('乐容-S级品'!$A$4:$A$32=$B190)*('乐容-S级品'!$L$3:$CA$3=AV$1)*('乐容-S级品'!$L$4:$CA$32)),0)</f>
      </c>
      <c r="AW190" s="280">
        <f>IFERROR(SUMPRODUCT(('控温被PRO-S级品'!$B$2:$B$10=$B190)*('控温被PRO-S级品'!$E$1:$BE$1=AW$1)*('控温被PRO-S级品'!$E$2:$BE$10)),0)+IFERROR(SUMPRODUCT(('冬被-S级品'!$B$2:$B$10=$B190)*('冬被-S级品'!$E$1:$AW$1=AW$1)*('冬被-S级品'!$E$2:$AW$10)),0)+IFERROR(SUMPRODUCT(('白止-S级品'!$A$2:$A$26=$B190)*('白止-S级品'!$D$1:$AV$1=AW$1)*('白止-S级品'!$D$2:$AV$26)),0)+IFERROR(SUMPRODUCT(('乐容-S级品'!$A$4:$A$32=$B190)*('乐容-S级品'!$L$3:$CA$3=AW$1)*('乐容-S级品'!$L$4:$CA$32)),0)</f>
      </c>
      <c r="AX190" s="280">
        <f>IFERROR(SUMPRODUCT(('控温被PRO-S级品'!$B$2:$B$10=$B190)*('控温被PRO-S级品'!$E$1:$BE$1=AX$1)*('控温被PRO-S级品'!$E$2:$BE$10)),0)+IFERROR(SUMPRODUCT(('冬被-S级品'!$B$2:$B$10=$B190)*('冬被-S级品'!$E$1:$AW$1=AX$1)*('冬被-S级品'!$E$2:$AW$10)),0)+IFERROR(SUMPRODUCT(('白止-S级品'!$A$2:$A$26=$B190)*('白止-S级品'!$D$1:$AV$1=AX$1)*('白止-S级品'!$D$2:$AV$26)),0)+IFERROR(SUMPRODUCT(('乐容-S级品'!$A$4:$A$32=$B190)*('乐容-S级品'!$L$3:$CA$3=AX$1)*('乐容-S级品'!$L$4:$CA$32)),0)</f>
      </c>
      <c r="AY190" s="280">
        <f>IFERROR(SUMPRODUCT(('控温被PRO-S级品'!$B$2:$B$10=$B190)*('控温被PRO-S级品'!$E$1:$BE$1=AY$1)*('控温被PRO-S级品'!$E$2:$BE$10)),0)+IFERROR(SUMPRODUCT(('冬被-S级品'!$B$2:$B$10=$B190)*('冬被-S级品'!$E$1:$AW$1=AY$1)*('冬被-S级品'!$E$2:$AW$10)),0)+IFERROR(SUMPRODUCT(('白止-S级品'!$A$2:$A$26=$B190)*('白止-S级品'!$D$1:$AV$1=AY$1)*('白止-S级品'!$D$2:$AV$26)),0)+IFERROR(SUMPRODUCT(('乐容-S级品'!$A$4:$A$32=$B190)*('乐容-S级品'!$L$3:$CA$3=AY$1)*('乐容-S级品'!$L$4:$CA$32)),0)</f>
      </c>
      <c r="AZ190" s="280">
        <f>IFERROR(SUMPRODUCT(('控温被PRO-S级品'!$B$2:$B$10=$B190)*('控温被PRO-S级品'!$E$1:$BE$1=AZ$1)*('控温被PRO-S级品'!$E$2:$BE$10)),0)+IFERROR(SUMPRODUCT(('冬被-S级品'!$B$2:$B$10=$B190)*('冬被-S级品'!$E$1:$AW$1=AZ$1)*('冬被-S级品'!$E$2:$AW$10)),0)+IFERROR(SUMPRODUCT(('白止-S级品'!$A$2:$A$26=$B190)*('白止-S级品'!$D$1:$AV$1=AZ$1)*('白止-S级品'!$D$2:$AV$26)),0)+IFERROR(SUMPRODUCT(('乐容-S级品'!$A$4:$A$32=$B190)*('乐容-S级品'!$L$3:$CA$3=AZ$1)*('乐容-S级品'!$L$4:$CA$32)),0)</f>
      </c>
      <c r="BA190" s="280">
        <f>IFERROR(SUMPRODUCT(('控温被PRO-S级品'!$B$2:$B$10=$B190)*('控温被PRO-S级品'!$E$1:$BE$1=BA$1)*('控温被PRO-S级品'!$E$2:$BE$10)),0)+IFERROR(SUMPRODUCT(('冬被-S级品'!$B$2:$B$10=$B190)*('冬被-S级品'!$E$1:$AW$1=BA$1)*('冬被-S级品'!$E$2:$AW$10)),0)+IFERROR(SUMPRODUCT(('白止-S级品'!$A$2:$A$26=$B190)*('白止-S级品'!$D$1:$AV$1=BA$1)*('白止-S级品'!$D$2:$AV$26)),0)+IFERROR(SUMPRODUCT(('乐容-S级品'!$A$4:$A$32=$B190)*('乐容-S级品'!$L$3:$CA$3=BA$1)*('乐容-S级品'!$L$4:$CA$32)),0)</f>
      </c>
      <c r="BB190" s="280">
        <f>IFERROR(SUMPRODUCT(('控温被PRO-S级品'!$B$2:$B$10=$B190)*('控温被PRO-S级品'!$E$1:$BE$1=BB$1)*('控温被PRO-S级品'!$E$2:$BE$10)),0)+IFERROR(SUMPRODUCT(('冬被-S级品'!$B$2:$B$10=$B190)*('冬被-S级品'!$E$1:$AW$1=BB$1)*('冬被-S级品'!$E$2:$AW$10)),0)+IFERROR(SUMPRODUCT(('白止-S级品'!$A$2:$A$26=$B190)*('白止-S级品'!$D$1:$AV$1=BB$1)*('白止-S级品'!$D$2:$AV$26)),0)+IFERROR(SUMPRODUCT(('乐容-S级品'!$A$4:$A$32=$B190)*('乐容-S级品'!$L$3:$CA$3=BB$1)*('乐容-S级品'!$L$4:$CA$32)),0)</f>
      </c>
      <c r="BC190" s="280">
        <f>IFERROR(SUMPRODUCT(('控温被PRO-S级品'!$B$2:$B$10=$B190)*('控温被PRO-S级品'!$E$1:$BE$1=BC$1)*('控温被PRO-S级品'!$E$2:$BE$10)),0)+IFERROR(SUMPRODUCT(('冬被-S级品'!$B$2:$B$10=$B190)*('冬被-S级品'!$E$1:$AW$1=BC$1)*('冬被-S级品'!$E$2:$AW$10)),0)+IFERROR(SUMPRODUCT(('白止-S级品'!$A$2:$A$26=$B190)*('白止-S级品'!$D$1:$AV$1=BC$1)*('白止-S级品'!$D$2:$AV$26)),0)+IFERROR(SUMPRODUCT(('乐容-S级品'!$A$4:$A$32=$B190)*('乐容-S级品'!$L$3:$CA$3=BC$1)*('乐容-S级品'!$L$4:$CA$32)),0)</f>
      </c>
      <c r="BD190" s="280">
        <f>IFERROR(SUMPRODUCT(('控温被PRO-S级品'!$B$2:$B$10=$B190)*('控温被PRO-S级品'!$E$1:$BE$1=BD$1)*('控温被PRO-S级品'!$E$2:$BE$10)),0)+IFERROR(SUMPRODUCT(('冬被-S级品'!$B$2:$B$10=$B190)*('冬被-S级品'!$E$1:$AW$1=BD$1)*('冬被-S级品'!$E$2:$AW$10)),0)+IFERROR(SUMPRODUCT(('白止-S级品'!$A$2:$A$26=$B190)*('白止-S级品'!$D$1:$AV$1=BD$1)*('白止-S级品'!$D$2:$AV$26)),0)+IFERROR(SUMPRODUCT(('乐容-S级品'!$A$4:$A$32=$B190)*('乐容-S级品'!$L$3:$CA$3=BD$1)*('乐容-S级品'!$L$4:$CA$32)),0)</f>
      </c>
      <c r="BE190" s="280">
        <f>IFERROR(SUMPRODUCT(('控温被PRO-S级品'!$B$2:$B$10=$B190)*('控温被PRO-S级品'!$E$1:$BE$1=BE$1)*('控温被PRO-S级品'!$E$2:$BE$10)),0)+IFERROR(SUMPRODUCT(('冬被-S级品'!$B$2:$B$10=$B190)*('冬被-S级品'!$E$1:$AW$1=BE$1)*('冬被-S级品'!$E$2:$AW$10)),0)+IFERROR(SUMPRODUCT(('白止-S级品'!$A$2:$A$26=$B190)*('白止-S级品'!$D$1:$AV$1=BE$1)*('白止-S级品'!$D$2:$AV$26)),0)+IFERROR(SUMPRODUCT(('乐容-S级品'!$A$4:$A$32=$B190)*('乐容-S级品'!$L$3:$CA$3=BE$1)*('乐容-S级品'!$L$4:$CA$32)),0)</f>
      </c>
      <c r="BF190" s="280">
        <f>IFERROR(SUMPRODUCT(('控温被PRO-S级品'!$B$2:$B$10=$B190)*('控温被PRO-S级品'!$E$1:$BE$1=BF$1)*('控温被PRO-S级品'!$E$2:$BE$10)),0)+IFERROR(SUMPRODUCT(('冬被-S级品'!$B$2:$B$10=$B190)*('冬被-S级品'!$E$1:$AW$1=BF$1)*('冬被-S级品'!$E$2:$AW$10)),0)+IFERROR(SUMPRODUCT(('白止-S级品'!$A$2:$A$26=$B190)*('白止-S级品'!$D$1:$AV$1=BF$1)*('白止-S级品'!$D$2:$AV$26)),0)+IFERROR(SUMPRODUCT(('乐容-S级品'!$A$4:$A$32=$B190)*('乐容-S级品'!$L$3:$CA$3=BF$1)*('乐容-S级品'!$L$4:$CA$32)),0)</f>
      </c>
      <c r="BG190" s="280">
        <f>IFERROR(SUMPRODUCT(('控温被PRO-S级品'!$B$2:$B$10=$B190)*('控温被PRO-S级品'!$E$1:$BE$1=BG$1)*('控温被PRO-S级品'!$E$2:$BE$10)),0)+IFERROR(SUMPRODUCT(('冬被-S级品'!$B$2:$B$10=$B190)*('冬被-S级品'!$E$1:$AW$1=BG$1)*('冬被-S级品'!$E$2:$AW$10)),0)+IFERROR(SUMPRODUCT(('白止-S级品'!$A$2:$A$26=$B190)*('白止-S级品'!$D$1:$AV$1=BG$1)*('白止-S级品'!$D$2:$AV$26)),0)+IFERROR(SUMPRODUCT(('乐容-S级品'!$A$4:$A$32=$B190)*('乐容-S级品'!$L$3:$CA$3=BG$1)*('乐容-S级品'!$L$4:$CA$32)),0)</f>
      </c>
      <c r="BH190" s="280">
        <f>IFERROR(SUMPRODUCT(('控温被PRO-S级品'!$B$2:$B$10=$B190)*('控温被PRO-S级品'!$E$1:$BE$1=BH$1)*('控温被PRO-S级品'!$E$2:$BE$10)),0)+IFERROR(SUMPRODUCT(('冬被-S级品'!$B$2:$B$10=$B190)*('冬被-S级品'!$E$1:$AW$1=BH$1)*('冬被-S级品'!$E$2:$AW$10)),0)+IFERROR(SUMPRODUCT(('白止-S级品'!$A$2:$A$26=$B190)*('白止-S级品'!$D$1:$AV$1=BH$1)*('白止-S级品'!$D$2:$AV$26)),0)+IFERROR(SUMPRODUCT(('乐容-S级品'!$A$4:$A$32=$B190)*('乐容-S级品'!$L$3:$CA$3=BH$1)*('乐容-S级品'!$L$4:$CA$32)),0)</f>
      </c>
      <c r="BI190" s="280">
        <f>IFERROR(SUMPRODUCT(('控温被PRO-S级品'!$B$2:$B$10=$B190)*('控温被PRO-S级品'!$E$1:$BE$1=BI$1)*('控温被PRO-S级品'!$E$2:$BE$10)),0)+IFERROR(SUMPRODUCT(('冬被-S级品'!$B$2:$B$10=$B190)*('冬被-S级品'!$E$1:$AW$1=BI$1)*('冬被-S级品'!$E$2:$AW$10)),0)+IFERROR(SUMPRODUCT(('白止-S级品'!$A$2:$A$26=$B190)*('白止-S级品'!$D$1:$AV$1=BI$1)*('白止-S级品'!$D$2:$AV$26)),0)+IFERROR(SUMPRODUCT(('乐容-S级品'!$A$4:$A$32=$B190)*('乐容-S级品'!$L$3:$CA$3=BI$1)*('乐容-S级品'!$L$4:$CA$32)),0)</f>
      </c>
      <c r="BJ190" s="280">
        <f>IFERROR(SUMPRODUCT(('控温被PRO-S级品'!$B$2:$B$10=$B190)*('控温被PRO-S级品'!$E$1:$BE$1=BJ$1)*('控温被PRO-S级品'!$E$2:$BE$10)),0)+IFERROR(SUMPRODUCT(('冬被-S级品'!$B$2:$B$10=$B190)*('冬被-S级品'!$E$1:$AW$1=BJ$1)*('冬被-S级品'!$E$2:$AW$10)),0)+IFERROR(SUMPRODUCT(('白止-S级品'!$A$2:$A$26=$B190)*('白止-S级品'!$D$1:$AV$1=BJ$1)*('白止-S级品'!$D$2:$AV$26)),0)+IFERROR(SUMPRODUCT(('乐容-S级品'!$A$4:$A$32=$B190)*('乐容-S级品'!$L$3:$CA$3=BJ$1)*('乐容-S级品'!$L$4:$CA$32)),0)</f>
      </c>
      <c r="BK190" s="280">
        <f>IFERROR(SUMPRODUCT(('控温被PRO-S级品'!$B$2:$B$10=$B190)*('控温被PRO-S级品'!$E$1:$BE$1=BK$1)*('控温被PRO-S级品'!$E$2:$BE$10)),0)+IFERROR(SUMPRODUCT(('冬被-S级品'!$B$2:$B$10=$B190)*('冬被-S级品'!$E$1:$AW$1=BK$1)*('冬被-S级品'!$E$2:$AW$10)),0)+IFERROR(SUMPRODUCT(('白止-S级品'!$A$2:$A$26=$B190)*('白止-S级品'!$D$1:$AV$1=BK$1)*('白止-S级品'!$D$2:$AV$26)),0)+IFERROR(SUMPRODUCT(('乐容-S级品'!$A$4:$A$32=$B190)*('乐容-S级品'!$L$3:$CA$3=BK$1)*('乐容-S级品'!$L$4:$CA$32)),0)</f>
      </c>
      <c r="BL190" s="280">
        <f>IFERROR(SUMPRODUCT(('控温被PRO-S级品'!$B$2:$B$10=$B190)*('控温被PRO-S级品'!$E$1:$BE$1=BL$1)*('控温被PRO-S级品'!$E$2:$BE$10)),0)+IFERROR(SUMPRODUCT(('冬被-S级品'!$B$2:$B$10=$B190)*('冬被-S级品'!$E$1:$AW$1=BL$1)*('冬被-S级品'!$E$2:$AW$10)),0)+IFERROR(SUMPRODUCT(('白止-S级品'!$A$2:$A$26=$B190)*('白止-S级品'!$D$1:$AV$1=BL$1)*('白止-S级品'!$D$2:$AV$26)),0)+IFERROR(SUMPRODUCT(('乐容-S级品'!$A$4:$A$32=$B190)*('乐容-S级品'!$L$3:$CA$3=BL$1)*('乐容-S级品'!$L$4:$CA$32)),0)</f>
      </c>
      <c r="BM190" s="280">
        <f>IFERROR(SUMPRODUCT(('控温被PRO-S级品'!$B$2:$B$10=$B190)*('控温被PRO-S级品'!$E$1:$BE$1=BM$1)*('控温被PRO-S级品'!$E$2:$BE$10)),0)+IFERROR(SUMPRODUCT(('冬被-S级品'!$B$2:$B$10=$B190)*('冬被-S级品'!$E$1:$AW$1=BM$1)*('冬被-S级品'!$E$2:$AW$10)),0)+IFERROR(SUMPRODUCT(('白止-S级品'!$A$2:$A$26=$B190)*('白止-S级品'!$D$1:$AV$1=BM$1)*('白止-S级品'!$D$2:$AV$26)),0)+IFERROR(SUMPRODUCT(('乐容-S级品'!$A$4:$A$32=$B190)*('乐容-S级品'!$L$3:$CA$3=BM$1)*('乐容-S级品'!$L$4:$CA$32)),0)</f>
      </c>
      <c r="BN190" s="280">
        <f>IFERROR(SUMPRODUCT(('控温被PRO-S级品'!$B$2:$B$10=$B190)*('控温被PRO-S级品'!$E$1:$BE$1=BN$1)*('控温被PRO-S级品'!$E$2:$BE$10)),0)+IFERROR(SUMPRODUCT(('冬被-S级品'!$B$2:$B$10=$B190)*('冬被-S级品'!$E$1:$AW$1=BN$1)*('冬被-S级品'!$E$2:$AW$10)),0)+IFERROR(SUMPRODUCT(('白止-S级品'!$A$2:$A$26=$B190)*('白止-S级品'!$D$1:$AV$1=BN$1)*('白止-S级品'!$D$2:$AV$26)),0)+IFERROR(SUMPRODUCT(('乐容-S级品'!$A$4:$A$32=$B190)*('乐容-S级品'!$L$3:$CA$3=BN$1)*('乐容-S级品'!$L$4:$CA$32)),0)</f>
      </c>
      <c r="BO190" s="280">
        <f>IFERROR(SUMPRODUCT(('控温被PRO-S级品'!$B$2:$B$10=$B190)*('控温被PRO-S级品'!$E$1:$BE$1=BO$1)*('控温被PRO-S级品'!$E$2:$BE$10)),0)+IFERROR(SUMPRODUCT(('冬被-S级品'!$B$2:$B$10=$B190)*('冬被-S级品'!$E$1:$AW$1=BO$1)*('冬被-S级品'!$E$2:$AW$10)),0)+IFERROR(SUMPRODUCT(('白止-S级品'!$A$2:$A$26=$B190)*('白止-S级品'!$D$1:$AV$1=BO$1)*('白止-S级品'!$D$2:$AV$26)),0)+IFERROR(SUMPRODUCT(('乐容-S级品'!$A$4:$A$32=$B190)*('乐容-S级品'!$L$3:$CA$3=BO$1)*('乐容-S级品'!$L$4:$CA$32)),0)</f>
      </c>
      <c r="BP190" s="280">
        <f>IFERROR(SUMPRODUCT(('控温被PRO-S级品'!$B$2:$B$10=$B190)*('控温被PRO-S级品'!$E$1:$BE$1=BP$1)*('控温被PRO-S级品'!$E$2:$BE$10)),0)+IFERROR(SUMPRODUCT(('冬被-S级品'!$B$2:$B$10=$B190)*('冬被-S级品'!$E$1:$AW$1=BP$1)*('冬被-S级品'!$E$2:$AW$10)),0)+IFERROR(SUMPRODUCT(('白止-S级品'!$A$2:$A$26=$B190)*('白止-S级品'!$D$1:$AV$1=BP$1)*('白止-S级品'!$D$2:$AV$26)),0)+IFERROR(SUMPRODUCT(('乐容-S级品'!$A$4:$A$32=$B190)*('乐容-S级品'!$L$3:$CA$3=BP$1)*('乐容-S级品'!$L$4:$CA$32)),0)</f>
      </c>
      <c r="BQ190" s="280">
        <f>IFERROR(SUMPRODUCT(('控温被PRO-S级品'!$B$2:$B$10=$B190)*('控温被PRO-S级品'!$E$1:$BE$1=BQ$1)*('控温被PRO-S级品'!$E$2:$BE$10)),0)+IFERROR(SUMPRODUCT(('冬被-S级品'!$B$2:$B$10=$B190)*('冬被-S级品'!$E$1:$AW$1=BQ$1)*('冬被-S级品'!$E$2:$AW$10)),0)+IFERROR(SUMPRODUCT(('白止-S级品'!$A$2:$A$26=$B190)*('白止-S级品'!$D$1:$AV$1=BQ$1)*('白止-S级品'!$D$2:$AV$26)),0)+IFERROR(SUMPRODUCT(('乐容-S级品'!$A$4:$A$32=$B190)*('乐容-S级品'!$L$3:$CA$3=BQ$1)*('乐容-S级品'!$L$4:$CA$32)),0)</f>
      </c>
      <c r="BR190" s="280">
        <f>IFERROR(SUMPRODUCT(('控温被PRO-S级品'!$B$2:$B$10=$B190)*('控温被PRO-S级品'!$E$1:$BE$1=BR$1)*('控温被PRO-S级品'!$E$2:$BE$10)),0)+IFERROR(SUMPRODUCT(('冬被-S级品'!$B$2:$B$10=$B190)*('冬被-S级品'!$E$1:$AW$1=BR$1)*('冬被-S级品'!$E$2:$AW$10)),0)+IFERROR(SUMPRODUCT(('白止-S级品'!$A$2:$A$26=$B190)*('白止-S级品'!$D$1:$AV$1=BR$1)*('白止-S级品'!$D$2:$AV$26)),0)+IFERROR(SUMPRODUCT(('乐容-S级品'!$A$4:$A$32=$B190)*('乐容-S级品'!$L$3:$CA$3=BR$1)*('乐容-S级品'!$L$4:$CA$32)),0)</f>
      </c>
      <c r="BS190" s="280">
        <f>IFERROR(SUMPRODUCT(('控温被PRO-S级品'!$B$2:$B$10=$B190)*('控温被PRO-S级品'!$E$1:$BE$1=BS$1)*('控温被PRO-S级品'!$E$2:$BE$10)),0)+IFERROR(SUMPRODUCT(('冬被-S级品'!$B$2:$B$10=$B190)*('冬被-S级品'!$E$1:$AW$1=BS$1)*('冬被-S级品'!$E$2:$AW$10)),0)+IFERROR(SUMPRODUCT(('白止-S级品'!$A$2:$A$26=$B190)*('白止-S级品'!$D$1:$AV$1=BS$1)*('白止-S级品'!$D$2:$AV$26)),0)+IFERROR(SUMPRODUCT(('乐容-S级品'!$A$4:$A$32=$B190)*('乐容-S级品'!$L$3:$CA$3=BS$1)*('乐容-S级品'!$L$4:$CA$32)),0)</f>
      </c>
      <c r="BT190" s="280">
        <f>IFERROR(SUMPRODUCT(('控温被PRO-S级品'!$B$2:$B$10=$B190)*('控温被PRO-S级品'!$E$1:$BE$1=BT$1)*('控温被PRO-S级品'!$E$2:$BE$10)),0)+IFERROR(SUMPRODUCT(('冬被-S级品'!$B$2:$B$10=$B190)*('冬被-S级品'!$E$1:$AW$1=BT$1)*('冬被-S级品'!$E$2:$AW$10)),0)+IFERROR(SUMPRODUCT(('白止-S级品'!$A$2:$A$26=$B190)*('白止-S级品'!$D$1:$AV$1=BT$1)*('白止-S级品'!$D$2:$AV$26)),0)+IFERROR(SUMPRODUCT(('乐容-S级品'!$A$4:$A$32=$B190)*('乐容-S级品'!$L$3:$CA$3=BT$1)*('乐容-S级品'!$L$4:$CA$32)),0)</f>
      </c>
      <c r="BU190" s="280">
        <f>IFERROR(SUMPRODUCT(('控温被PRO-S级品'!$B$2:$B$10=$B190)*('控温被PRO-S级品'!$E$1:$BE$1=BU$1)*('控温被PRO-S级品'!$E$2:$BE$10)),0)+IFERROR(SUMPRODUCT(('冬被-S级品'!$B$2:$B$10=$B190)*('冬被-S级品'!$E$1:$AW$1=BU$1)*('冬被-S级品'!$E$2:$AW$10)),0)+IFERROR(SUMPRODUCT(('白止-S级品'!$A$2:$A$26=$B190)*('白止-S级品'!$D$1:$AV$1=BU$1)*('白止-S级品'!$D$2:$AV$26)),0)+IFERROR(SUMPRODUCT(('乐容-S级品'!$A$4:$A$32=$B190)*('乐容-S级品'!$L$3:$CA$3=BU$1)*('乐容-S级品'!$L$4:$CA$32)),0)</f>
      </c>
      <c r="BV190" s="280">
        <f>IFERROR(SUMPRODUCT(('控温被PRO-S级品'!$B$2:$B$10=$B190)*('控温被PRO-S级品'!$E$1:$BE$1=BV$1)*('控温被PRO-S级品'!$E$2:$BE$10)),0)+IFERROR(SUMPRODUCT(('冬被-S级品'!$B$2:$B$10=$B190)*('冬被-S级品'!$E$1:$AW$1=BV$1)*('冬被-S级品'!$E$2:$AW$10)),0)+IFERROR(SUMPRODUCT(('白止-S级品'!$A$2:$A$26=$B190)*('白止-S级品'!$D$1:$AV$1=BV$1)*('白止-S级品'!$D$2:$AV$26)),0)+IFERROR(SUMPRODUCT(('乐容-S级品'!$A$4:$A$32=$B190)*('乐容-S级品'!$L$3:$CA$3=BV$1)*('乐容-S级品'!$L$4:$CA$32)),0)</f>
      </c>
      <c r="BW190" s="280">
        <f>IFERROR(SUMPRODUCT(('控温被PRO-S级品'!$B$2:$B$10=$B190)*('控温被PRO-S级品'!$E$1:$BE$1=BW$1)*('控温被PRO-S级品'!$E$2:$BE$10)),0)+IFERROR(SUMPRODUCT(('冬被-S级品'!$B$2:$B$10=$B190)*('冬被-S级品'!$E$1:$AW$1=BW$1)*('冬被-S级品'!$E$2:$AW$10)),0)+IFERROR(SUMPRODUCT(('白止-S级品'!$A$2:$A$26=$B190)*('白止-S级品'!$D$1:$AV$1=BW$1)*('白止-S级品'!$D$2:$AV$26)),0)+IFERROR(SUMPRODUCT(('乐容-S级品'!$A$4:$A$32=$B190)*('乐容-S级品'!$L$3:$CA$3=BW$1)*('乐容-S级品'!$L$4:$CA$32)),0)</f>
      </c>
      <c r="BX190" s="280">
        <f>IFERROR(SUMPRODUCT(('控温被PRO-S级品'!$B$2:$B$10=$B190)*('控温被PRO-S级品'!$E$1:$BE$1=BX$1)*('控温被PRO-S级品'!$E$2:$BE$10)),0)+IFERROR(SUMPRODUCT(('冬被-S级品'!$B$2:$B$10=$B190)*('冬被-S级品'!$E$1:$AW$1=BX$1)*('冬被-S级品'!$E$2:$AW$10)),0)+IFERROR(SUMPRODUCT(('白止-S级品'!$A$2:$A$26=$B190)*('白止-S级品'!$D$1:$AV$1=BX$1)*('白止-S级品'!$D$2:$AV$26)),0)+IFERROR(SUMPRODUCT(('乐容-S级品'!$A$4:$A$32=$B190)*('乐容-S级品'!$L$3:$CA$3=BX$1)*('乐容-S级品'!$L$4:$CA$32)),0)</f>
      </c>
      <c r="BY190" s="280">
        <f>IFERROR(SUMPRODUCT(('控温被PRO-S级品'!$B$2:$B$10=$B190)*('控温被PRO-S级品'!$E$1:$BE$1=BY$1)*('控温被PRO-S级品'!$E$2:$BE$10)),0)+IFERROR(SUMPRODUCT(('冬被-S级品'!$B$2:$B$10=$B190)*('冬被-S级品'!$E$1:$AW$1=BY$1)*('冬被-S级品'!$E$2:$AW$10)),0)+IFERROR(SUMPRODUCT(('白止-S级品'!$A$2:$A$26=$B190)*('白止-S级品'!$D$1:$AV$1=BY$1)*('白止-S级品'!$D$2:$AV$26)),0)+IFERROR(SUMPRODUCT(('乐容-S级品'!$A$4:$A$32=$B190)*('乐容-S级品'!$L$3:$CA$3=BY$1)*('乐容-S级品'!$L$4:$CA$32)),0)</f>
      </c>
      <c r="BZ190" s="280">
        <f>IFERROR(SUMPRODUCT(('控温被PRO-S级品'!$B$2:$B$10=$B190)*('控温被PRO-S级品'!$E$1:$BE$1=BZ$1)*('控温被PRO-S级品'!$E$2:$BE$10)),0)+IFERROR(SUMPRODUCT(('冬被-S级品'!$B$2:$B$10=$B190)*('冬被-S级品'!$E$1:$AW$1=BZ$1)*('冬被-S级品'!$E$2:$AW$10)),0)+IFERROR(SUMPRODUCT(('白止-S级品'!$A$2:$A$26=$B190)*('白止-S级品'!$D$1:$AV$1=BZ$1)*('白止-S级品'!$D$2:$AV$26)),0)+IFERROR(SUMPRODUCT(('乐容-S级品'!$A$4:$A$32=$B190)*('乐容-S级品'!$L$3:$CA$3=BZ$1)*('乐容-S级品'!$L$4:$CA$32)),0)</f>
      </c>
      <c r="CA190" s="280">
        <f>IFERROR(SUMPRODUCT(('控温被PRO-S级品'!$B$2:$B$10=$B190)*('控温被PRO-S级品'!$E$1:$BE$1=CA$1)*('控温被PRO-S级品'!$E$2:$BE$10)),0)+IFERROR(SUMPRODUCT(('冬被-S级品'!$B$2:$B$10=$B190)*('冬被-S级品'!$E$1:$AW$1=CA$1)*('冬被-S级品'!$E$2:$AW$10)),0)+IFERROR(SUMPRODUCT(('白止-S级品'!$A$2:$A$26=$B190)*('白止-S级品'!$D$1:$AV$1=CA$1)*('白止-S级品'!$D$2:$AV$26)),0)+IFERROR(SUMPRODUCT(('乐容-S级品'!$A$4:$A$32=$B190)*('乐容-S级品'!$L$3:$CA$3=CA$1)*('乐容-S级品'!$L$4:$CA$32)),0)</f>
      </c>
      <c r="CB190" s="280">
        <f>IFERROR(SUMPRODUCT(('控温被PRO-S级品'!$B$2:$B$10=$B190)*('控温被PRO-S级品'!$E$1:$BE$1=CB$1)*('控温被PRO-S级品'!$E$2:$BE$10)),0)+IFERROR(SUMPRODUCT(('冬被-S级品'!$B$2:$B$10=$B190)*('冬被-S级品'!$E$1:$AW$1=CB$1)*('冬被-S级品'!$E$2:$AW$10)),0)+IFERROR(SUMPRODUCT(('白止-S级品'!$A$2:$A$26=$B190)*('白止-S级品'!$D$1:$AV$1=CB$1)*('白止-S级品'!$D$2:$AV$26)),0)+IFERROR(SUMPRODUCT(('乐容-S级品'!$A$4:$A$32=$B190)*('乐容-S级品'!$L$3:$CA$3=CB$1)*('乐容-S级品'!$L$4:$CA$32)),0)</f>
      </c>
      <c r="CC190" s="280">
        <f>IFERROR(SUMPRODUCT(('控温被PRO-S级品'!$B$2:$B$10=$B190)*('控温被PRO-S级品'!$E$1:$BE$1=CC$1)*('控温被PRO-S级品'!$E$2:$BE$10)),0)+IFERROR(SUMPRODUCT(('冬被-S级品'!$B$2:$B$10=$B190)*('冬被-S级品'!$E$1:$AW$1=CC$1)*('冬被-S级品'!$E$2:$AW$10)),0)+IFERROR(SUMPRODUCT(('白止-S级品'!$A$2:$A$26=$B190)*('白止-S级品'!$D$1:$AV$1=CC$1)*('白止-S级品'!$D$2:$AV$26)),0)+IFERROR(SUMPRODUCT(('乐容-S级品'!$A$4:$A$32=$B190)*('乐容-S级品'!$L$3:$CA$3=CC$1)*('乐容-S级品'!$L$4:$CA$32)),0)</f>
      </c>
      <c r="CD190" s="280">
        <f>IFERROR(SUMPRODUCT(('控温被PRO-S级品'!$B$2:$B$10=$B190)*('控温被PRO-S级品'!$E$1:$BE$1=CD$1)*('控温被PRO-S级品'!$E$2:$BE$10)),0)+IFERROR(SUMPRODUCT(('冬被-S级品'!$B$2:$B$10=$B190)*('冬被-S级品'!$E$1:$AW$1=CD$1)*('冬被-S级品'!$E$2:$AW$10)),0)+IFERROR(SUMPRODUCT(('白止-S级品'!$A$2:$A$26=$B190)*('白止-S级品'!$D$1:$AV$1=CD$1)*('白止-S级品'!$D$2:$AV$26)),0)+IFERROR(SUMPRODUCT(('乐容-S级品'!$A$4:$A$32=$B190)*('乐容-S级品'!$L$3:$CA$3=CD$1)*('乐容-S级品'!$L$4:$CA$32)),0)</f>
      </c>
      <c r="CE190" s="280">
        <f>IFERROR(SUMPRODUCT(('控温被PRO-S级品'!$B$2:$B$10=$B190)*('控温被PRO-S级品'!$E$1:$BE$1=CE$1)*('控温被PRO-S级品'!$E$2:$BE$10)),0)+IFERROR(SUMPRODUCT(('冬被-S级品'!$B$2:$B$10=$B190)*('冬被-S级品'!$E$1:$AW$1=CE$1)*('冬被-S级品'!$E$2:$AW$10)),0)+IFERROR(SUMPRODUCT(('白止-S级品'!$A$2:$A$26=$B190)*('白止-S级品'!$D$1:$AV$1=CE$1)*('白止-S级品'!$D$2:$AV$26)),0)+IFERROR(SUMPRODUCT(('乐容-S级品'!$A$4:$A$32=$B190)*('乐容-S级品'!$L$3:$CA$3=CE$1)*('乐容-S级品'!$L$4:$CA$32)),0)</f>
      </c>
      <c r="CF190" s="280">
        <f>IFERROR(SUMPRODUCT(('控温被PRO-S级品'!$B$2:$B$10=$B190)*('控温被PRO-S级品'!$E$1:$BE$1=CF$1)*('控温被PRO-S级品'!$E$2:$BE$10)),0)+IFERROR(SUMPRODUCT(('冬被-S级品'!$B$2:$B$10=$B190)*('冬被-S级品'!$E$1:$AW$1=CF$1)*('冬被-S级品'!$E$2:$AW$10)),0)+IFERROR(SUMPRODUCT(('白止-S级品'!$A$2:$A$26=$B190)*('白止-S级品'!$D$1:$AV$1=CF$1)*('白止-S级品'!$D$2:$AV$26)),0)+IFERROR(SUMPRODUCT(('乐容-S级品'!$A$4:$A$32=$B190)*('乐容-S级品'!$L$3:$CA$3=CF$1)*('乐容-S级品'!$L$4:$CA$32)),0)</f>
      </c>
      <c r="CG190" s="280">
        <f>IFERROR(SUMPRODUCT(('控温被PRO-S级品'!$B$2:$B$10=$B190)*('控温被PRO-S级品'!$E$1:$BE$1=CG$1)*('控温被PRO-S级品'!$E$2:$BE$10)),0)+IFERROR(SUMPRODUCT(('冬被-S级品'!$B$2:$B$10=$B190)*('冬被-S级品'!$E$1:$AW$1=CG$1)*('冬被-S级品'!$E$2:$AW$10)),0)+IFERROR(SUMPRODUCT(('白止-S级品'!$A$2:$A$26=$B190)*('白止-S级品'!$D$1:$AV$1=CG$1)*('白止-S级品'!$D$2:$AV$26)),0)+IFERROR(SUMPRODUCT(('乐容-S级品'!$A$4:$A$32=$B190)*('乐容-S级品'!$L$3:$CA$3=CG$1)*('乐容-S级品'!$L$4:$CA$32)),0)</f>
      </c>
      <c r="CH190" s="280">
        <f>IFERROR(SUMPRODUCT(('控温被PRO-S级品'!$B$2:$B$10=$B190)*('控温被PRO-S级品'!$E$1:$BE$1=CH$1)*('控温被PRO-S级品'!$E$2:$BE$10)),0)+IFERROR(SUMPRODUCT(('冬被-S级品'!$B$2:$B$10=$B190)*('冬被-S级品'!$E$1:$AW$1=CH$1)*('冬被-S级品'!$E$2:$AW$10)),0)+IFERROR(SUMPRODUCT(('白止-S级品'!$A$2:$A$26=$B190)*('白止-S级品'!$D$1:$AV$1=CH$1)*('白止-S级品'!$D$2:$AV$26)),0)+IFERROR(SUMPRODUCT(('乐容-S级品'!$A$4:$A$32=$B190)*('乐容-S级品'!$L$3:$CA$3=CH$1)*('乐容-S级品'!$L$4:$CA$32)),0)</f>
      </c>
      <c r="CI190" s="280">
        <f>IFERROR(SUMPRODUCT(('控温被PRO-S级品'!$B$2:$B$10=$B190)*('控温被PRO-S级品'!$E$1:$BE$1=CI$1)*('控温被PRO-S级品'!$E$2:$BE$10)),0)+IFERROR(SUMPRODUCT(('冬被-S级品'!$B$2:$B$10=$B190)*('冬被-S级品'!$E$1:$AW$1=CI$1)*('冬被-S级品'!$E$2:$AW$10)),0)+IFERROR(SUMPRODUCT(('白止-S级品'!$A$2:$A$26=$B190)*('白止-S级品'!$D$1:$AV$1=CI$1)*('白止-S级品'!$D$2:$AV$26)),0)+IFERROR(SUMPRODUCT(('乐容-S级品'!$A$4:$A$32=$B190)*('乐容-S级品'!$L$3:$CA$3=CI$1)*('乐容-S级品'!$L$4:$CA$32)),0)</f>
      </c>
      <c r="CJ190" s="280">
        <f>IFERROR(SUMPRODUCT(('控温被PRO-S级品'!$B$2:$B$10=$B190)*('控温被PRO-S级品'!$E$1:$BE$1=CJ$1)*('控温被PRO-S级品'!$E$2:$BE$10)),0)+IFERROR(SUMPRODUCT(('冬被-S级品'!$B$2:$B$10=$B190)*('冬被-S级品'!$E$1:$AW$1=CJ$1)*('冬被-S级品'!$E$2:$AW$10)),0)+IFERROR(SUMPRODUCT(('白止-S级品'!$A$2:$A$26=$B190)*('白止-S级品'!$D$1:$AV$1=CJ$1)*('白止-S级品'!$D$2:$AV$26)),0)+IFERROR(SUMPRODUCT(('乐容-S级品'!$A$4:$A$32=$B190)*('乐容-S级品'!$L$3:$CA$3=CJ$1)*('乐容-S级品'!$L$4:$CA$32)),0)</f>
      </c>
      <c r="CK190" s="280">
        <f>IFERROR(SUMPRODUCT(('控温被PRO-S级品'!$B$2:$B$10=$B190)*('控温被PRO-S级品'!$E$1:$BE$1=CK$1)*('控温被PRO-S级品'!$E$2:$BE$10)),0)+IFERROR(SUMPRODUCT(('冬被-S级品'!$B$2:$B$10=$B190)*('冬被-S级品'!$E$1:$AW$1=CK$1)*('冬被-S级品'!$E$2:$AW$10)),0)+IFERROR(SUMPRODUCT(('白止-S级品'!$A$2:$A$26=$B190)*('白止-S级品'!$D$1:$AV$1=CK$1)*('白止-S级品'!$D$2:$AV$26)),0)+IFERROR(SUMPRODUCT(('乐容-S级品'!$A$4:$A$32=$B190)*('乐容-S级品'!$L$3:$CA$3=CK$1)*('乐容-S级品'!$L$4:$CA$32)),0)</f>
      </c>
      <c r="CL190" s="280">
        <f>IFERROR(SUMPRODUCT(('控温被PRO-S级品'!$B$2:$B$10=$B190)*('控温被PRO-S级品'!$E$1:$BE$1=CL$1)*('控温被PRO-S级品'!$E$2:$BE$10)),0)+IFERROR(SUMPRODUCT(('冬被-S级品'!$B$2:$B$10=$B190)*('冬被-S级品'!$E$1:$AW$1=CL$1)*('冬被-S级品'!$E$2:$AW$10)),0)+IFERROR(SUMPRODUCT(('白止-S级品'!$A$2:$A$26=$B190)*('白止-S级品'!$D$1:$AV$1=CL$1)*('白止-S级品'!$D$2:$AV$26)),0)+IFERROR(SUMPRODUCT(('乐容-S级品'!$A$4:$A$32=$B190)*('乐容-S级品'!$L$3:$CA$3=CL$1)*('乐容-S级品'!$L$4:$CA$32)),0)</f>
      </c>
      <c r="CM190" s="280">
        <f>IFERROR(SUMPRODUCT(('控温被PRO-S级品'!$B$2:$B$10=$B190)*('控温被PRO-S级品'!$E$1:$BE$1=CM$1)*('控温被PRO-S级品'!$E$2:$BE$10)),0)+IFERROR(SUMPRODUCT(('冬被-S级品'!$B$2:$B$10=$B190)*('冬被-S级品'!$E$1:$AW$1=CM$1)*('冬被-S级品'!$E$2:$AW$10)),0)+IFERROR(SUMPRODUCT(('白止-S级品'!$A$2:$A$26=$B190)*('白止-S级品'!$D$1:$AV$1=CM$1)*('白止-S级品'!$D$2:$AV$26)),0)+IFERROR(SUMPRODUCT(('乐容-S级品'!$A$4:$A$32=$B190)*('乐容-S级品'!$L$3:$CA$3=CM$1)*('乐容-S级品'!$L$4:$CA$32)),0)</f>
      </c>
      <c r="CN190" s="280">
        <f>IFERROR(SUMPRODUCT(('控温被PRO-S级品'!$B$2:$B$10=$B190)*('控温被PRO-S级品'!$E$1:$BE$1=CN$1)*('控温被PRO-S级品'!$E$2:$BE$10)),0)+IFERROR(SUMPRODUCT(('冬被-S级品'!$B$2:$B$10=$B190)*('冬被-S级品'!$E$1:$AW$1=CN$1)*('冬被-S级品'!$E$2:$AW$10)),0)+IFERROR(SUMPRODUCT(('白止-S级品'!$A$2:$A$26=$B190)*('白止-S级品'!$D$1:$AV$1=CN$1)*('白止-S级品'!$D$2:$AV$26)),0)+IFERROR(SUMPRODUCT(('乐容-S级品'!$A$4:$A$32=$B190)*('乐容-S级品'!$L$3:$CA$3=CN$1)*('乐容-S级品'!$L$4:$CA$32)),0)</f>
      </c>
      <c r="CO190" s="280">
        <f>IFERROR(SUMPRODUCT(('控温被PRO-S级品'!$B$2:$B$10=$B190)*('控温被PRO-S级品'!$E$1:$BE$1=CO$1)*('控温被PRO-S级品'!$E$2:$BE$10)),0)+IFERROR(SUMPRODUCT(('冬被-S级品'!$B$2:$B$10=$B190)*('冬被-S级品'!$E$1:$AW$1=CO$1)*('冬被-S级品'!$E$2:$AW$10)),0)+IFERROR(SUMPRODUCT(('白止-S级品'!$A$2:$A$26=$B190)*('白止-S级品'!$D$1:$AV$1=CO$1)*('白止-S级品'!$D$2:$AV$26)),0)+IFERROR(SUMPRODUCT(('乐容-S级品'!$A$4:$A$32=$B190)*('乐容-S级品'!$L$3:$CA$3=CO$1)*('乐容-S级品'!$L$4:$CA$32)),0)</f>
      </c>
      <c r="CP190" s="280">
        <f>IFERROR(SUMPRODUCT(('控温被PRO-S级品'!$B$2:$B$10=$B190)*('控温被PRO-S级品'!$E$1:$BE$1=CP$1)*('控温被PRO-S级品'!$E$2:$BE$10)),0)+IFERROR(SUMPRODUCT(('冬被-S级品'!$B$2:$B$10=$B190)*('冬被-S级品'!$E$1:$AW$1=CP$1)*('冬被-S级品'!$E$2:$AW$10)),0)+IFERROR(SUMPRODUCT(('白止-S级品'!$A$2:$A$26=$B190)*('白止-S级品'!$D$1:$AV$1=CP$1)*('白止-S级品'!$D$2:$AV$26)),0)+IFERROR(SUMPRODUCT(('乐容-S级品'!$A$4:$A$32=$B190)*('乐容-S级品'!$L$3:$CA$3=CP$1)*('乐容-S级品'!$L$4:$CA$32)),0)</f>
      </c>
      <c r="CQ190" s="280">
        <f>IFERROR(SUMPRODUCT(('控温被PRO-S级品'!$B$2:$B$10=$B190)*('控温被PRO-S级品'!$E$1:$BE$1=CQ$1)*('控温被PRO-S级品'!$E$2:$BE$10)),0)+IFERROR(SUMPRODUCT(('冬被-S级品'!$B$2:$B$10=$B190)*('冬被-S级品'!$E$1:$AW$1=CQ$1)*('冬被-S级品'!$E$2:$AW$10)),0)+IFERROR(SUMPRODUCT(('白止-S级品'!$A$2:$A$26=$B190)*('白止-S级品'!$D$1:$AV$1=CQ$1)*('白止-S级品'!$D$2:$AV$26)),0)+IFERROR(SUMPRODUCT(('乐容-S级品'!$A$4:$A$32=$B190)*('乐容-S级品'!$L$3:$CA$3=CQ$1)*('乐容-S级品'!$L$4:$CA$32)),0)</f>
      </c>
      <c r="CR190" s="280">
        <f>IFERROR(SUMPRODUCT(('控温被PRO-S级品'!$B$2:$B$10=$B190)*('控温被PRO-S级品'!$E$1:$BE$1=CR$1)*('控温被PRO-S级品'!$E$2:$BE$10)),0)+IFERROR(SUMPRODUCT(('冬被-S级品'!$B$2:$B$10=$B190)*('冬被-S级品'!$E$1:$AW$1=CR$1)*('冬被-S级品'!$E$2:$AW$10)),0)+IFERROR(SUMPRODUCT(('白止-S级品'!$A$2:$A$26=$B190)*('白止-S级品'!$D$1:$AV$1=CR$1)*('白止-S级品'!$D$2:$AV$26)),0)+IFERROR(SUMPRODUCT(('乐容-S级品'!$A$4:$A$32=$B190)*('乐容-S级品'!$L$3:$CA$3=CR$1)*('乐容-S级品'!$L$4:$CA$32)),0)</f>
      </c>
      <c r="CS190" s="280">
        <f>IFERROR(SUMPRODUCT(('控温被PRO-S级品'!$B$2:$B$10=$B190)*('控温被PRO-S级品'!$E$1:$BE$1=CS$1)*('控温被PRO-S级品'!$E$2:$BE$10)),0)+IFERROR(SUMPRODUCT(('冬被-S级品'!$B$2:$B$10=$B190)*('冬被-S级品'!$E$1:$AW$1=CS$1)*('冬被-S级品'!$E$2:$AW$10)),0)+IFERROR(SUMPRODUCT(('白止-S级品'!$A$2:$A$26=$B190)*('白止-S级品'!$D$1:$AV$1=CS$1)*('白止-S级品'!$D$2:$AV$26)),0)+IFERROR(SUMPRODUCT(('乐容-S级品'!$A$4:$A$32=$B190)*('乐容-S级品'!$L$3:$CA$3=CS$1)*('乐容-S级品'!$L$4:$CA$32)),0)</f>
      </c>
      <c r="CT190" s="280">
        <f>IFERROR(SUMPRODUCT(('控温被PRO-S级品'!$B$2:$B$10=$B190)*('控温被PRO-S级品'!$E$1:$BE$1=CT$1)*('控温被PRO-S级品'!$E$2:$BE$10)),0)+IFERROR(SUMPRODUCT(('冬被-S级品'!$B$2:$B$10=$B190)*('冬被-S级品'!$E$1:$AW$1=CT$1)*('冬被-S级品'!$E$2:$AW$10)),0)+IFERROR(SUMPRODUCT(('白止-S级品'!$A$2:$A$26=$B190)*('白止-S级品'!$D$1:$AV$1=CT$1)*('白止-S级品'!$D$2:$AV$26)),0)+IFERROR(SUMPRODUCT(('乐容-S级品'!$A$4:$A$32=$B190)*('乐容-S级品'!$L$3:$CA$3=CT$1)*('乐容-S级品'!$L$4:$CA$32)),0)</f>
      </c>
      <c r="CU190" s="280">
        <f>IFERROR(SUMPRODUCT(('控温被PRO-S级品'!$B$2:$B$10=$B190)*('控温被PRO-S级品'!$E$1:$BE$1=CU$1)*('控温被PRO-S级品'!$E$2:$BE$10)),0)+IFERROR(SUMPRODUCT(('冬被-S级品'!$B$2:$B$10=$B190)*('冬被-S级品'!$E$1:$AW$1=CU$1)*('冬被-S级品'!$E$2:$AW$10)),0)+IFERROR(SUMPRODUCT(('白止-S级品'!$A$2:$A$26=$B190)*('白止-S级品'!$D$1:$AV$1=CU$1)*('白止-S级品'!$D$2:$AV$26)),0)+IFERROR(SUMPRODUCT(('乐容-S级品'!$A$4:$A$32=$B190)*('乐容-S级品'!$L$3:$CA$3=CU$1)*('乐容-S级品'!$L$4:$CA$32)),0)</f>
      </c>
      <c r="CV190" s="280">
        <f>IFERROR(SUMPRODUCT(('控温被PRO-S级品'!$B$2:$B$10=$B190)*('控温被PRO-S级品'!$E$1:$BE$1=CV$1)*('控温被PRO-S级品'!$E$2:$BE$10)),0)+IFERROR(SUMPRODUCT(('冬被-S级品'!$B$2:$B$10=$B190)*('冬被-S级品'!$E$1:$AW$1=CV$1)*('冬被-S级品'!$E$2:$AW$10)),0)+IFERROR(SUMPRODUCT(('白止-S级品'!$A$2:$A$26=$B190)*('白止-S级品'!$D$1:$AV$1=CV$1)*('白止-S级品'!$D$2:$AV$26)),0)+IFERROR(SUMPRODUCT(('乐容-S级品'!$A$4:$A$32=$B190)*('乐容-S级品'!$L$3:$CA$3=CV$1)*('乐容-S级品'!$L$4:$CA$32)),0)</f>
      </c>
      <c r="CW190" s="280">
        <f>IFERROR(SUMPRODUCT(('控温被PRO-S级品'!$B$2:$B$10=$B190)*('控温被PRO-S级品'!$E$1:$BE$1=CW$1)*('控温被PRO-S级品'!$E$2:$BE$10)),0)+IFERROR(SUMPRODUCT(('冬被-S级品'!$B$2:$B$10=$B190)*('冬被-S级品'!$E$1:$AW$1=CW$1)*('冬被-S级品'!$E$2:$AW$10)),0)+IFERROR(SUMPRODUCT(('白止-S级品'!$A$2:$A$26=$B190)*('白止-S级品'!$D$1:$AV$1=CW$1)*('白止-S级品'!$D$2:$AV$26)),0)+IFERROR(SUMPRODUCT(('乐容-S级品'!$A$4:$A$32=$B190)*('乐容-S级品'!$L$3:$CA$3=CW$1)*('乐容-S级品'!$L$4:$CA$32)),0)</f>
      </c>
      <c r="CX190" s="280">
        <f>IFERROR(SUMPRODUCT(('控温被PRO-S级品'!$B$2:$B$10=$B190)*('控温被PRO-S级品'!$E$1:$BE$1=CX$1)*('控温被PRO-S级品'!$E$2:$BE$10)),0)+IFERROR(SUMPRODUCT(('冬被-S级品'!$B$2:$B$10=$B190)*('冬被-S级品'!$E$1:$AW$1=CX$1)*('冬被-S级品'!$E$2:$AW$10)),0)+IFERROR(SUMPRODUCT(('白止-S级品'!$A$2:$A$26=$B190)*('白止-S级品'!$D$1:$AV$1=CX$1)*('白止-S级品'!$D$2:$AV$26)),0)+IFERROR(SUMPRODUCT(('乐容-S级品'!$A$4:$A$32=$B190)*('乐容-S级品'!$L$3:$CA$3=CX$1)*('乐容-S级品'!$L$4:$CA$32)),0)</f>
      </c>
      <c r="CY190" s="280">
        <f>IFERROR(SUMPRODUCT(('控温被PRO-S级品'!$B$2:$B$10=$B190)*('控温被PRO-S级品'!$E$1:$BE$1=CY$1)*('控温被PRO-S级品'!$E$2:$BE$10)),0)+IFERROR(SUMPRODUCT(('冬被-S级品'!$B$2:$B$10=$B190)*('冬被-S级品'!$E$1:$AW$1=CY$1)*('冬被-S级品'!$E$2:$AW$10)),0)+IFERROR(SUMPRODUCT(('白止-S级品'!$A$2:$A$26=$B190)*('白止-S级品'!$D$1:$AV$1=CY$1)*('白止-S级品'!$D$2:$AV$26)),0)+IFERROR(SUMPRODUCT(('乐容-S级品'!$A$4:$A$32=$B190)*('乐容-S级品'!$L$3:$CA$3=CY$1)*('乐容-S级品'!$L$4:$CA$32)),0)</f>
      </c>
      <c r="CZ190" s="280">
        <f>IFERROR(SUMPRODUCT(('控温被PRO-S级品'!$B$2:$B$10=$B190)*('控温被PRO-S级品'!$E$1:$BE$1=CZ$1)*('控温被PRO-S级品'!$E$2:$BE$10)),0)+IFERROR(SUMPRODUCT(('冬被-S级品'!$B$2:$B$10=$B190)*('冬被-S级品'!$E$1:$AW$1=CZ$1)*('冬被-S级品'!$E$2:$AW$10)),0)+IFERROR(SUMPRODUCT(('白止-S级品'!$A$2:$A$26=$B190)*('白止-S级品'!$D$1:$AV$1=CZ$1)*('白止-S级品'!$D$2:$AV$26)),0)+IFERROR(SUMPRODUCT(('乐容-S级品'!$A$4:$A$32=$B190)*('乐容-S级品'!$L$3:$CA$3=CZ$1)*('乐容-S级品'!$L$4:$CA$32)),0)</f>
      </c>
      <c r="DA190" s="280">
        <f>IFERROR(SUMPRODUCT(('控温被PRO-S级品'!$B$2:$B$10=$B190)*('控温被PRO-S级品'!$E$1:$BE$1=DA$1)*('控温被PRO-S级品'!$E$2:$BE$10)),0)+IFERROR(SUMPRODUCT(('冬被-S级品'!$B$2:$B$10=$B190)*('冬被-S级品'!$E$1:$AW$1=DA$1)*('冬被-S级品'!$E$2:$AW$10)),0)+IFERROR(SUMPRODUCT(('白止-S级品'!$A$2:$A$26=$B190)*('白止-S级品'!$D$1:$AV$1=DA$1)*('白止-S级品'!$D$2:$AV$26)),0)+IFERROR(SUMPRODUCT(('乐容-S级品'!$A$4:$A$32=$B190)*('乐容-S级品'!$L$3:$CA$3=DA$1)*('乐容-S级品'!$L$4:$CA$32)),0)</f>
      </c>
      <c r="DB190" s="280">
        <f>IFERROR(SUMPRODUCT(('控温被PRO-S级品'!$B$2:$B$10=$B190)*('控温被PRO-S级品'!$E$1:$BE$1=DB$1)*('控温被PRO-S级品'!$E$2:$BE$10)),0)+IFERROR(SUMPRODUCT(('冬被-S级品'!$B$2:$B$10=$B190)*('冬被-S级品'!$E$1:$AW$1=DB$1)*('冬被-S级品'!$E$2:$AW$10)),0)+IFERROR(SUMPRODUCT(('白止-S级品'!$A$2:$A$26=$B190)*('白止-S级品'!$D$1:$AV$1=DB$1)*('白止-S级品'!$D$2:$AV$26)),0)+IFERROR(SUMPRODUCT(('乐容-S级品'!$A$4:$A$32=$B190)*('乐容-S级品'!$L$3:$CA$3=DB$1)*('乐容-S级品'!$L$4:$CA$32)),0)</f>
      </c>
      <c r="DC190" s="280">
        <f>IFERROR(SUMPRODUCT(('控温被PRO-S级品'!$B$2:$B$10=$B190)*('控温被PRO-S级品'!$E$1:$BE$1=DC$1)*('控温被PRO-S级品'!$E$2:$BE$10)),0)+IFERROR(SUMPRODUCT(('冬被-S级品'!$B$2:$B$10=$B190)*('冬被-S级品'!$E$1:$AW$1=DC$1)*('冬被-S级品'!$E$2:$AW$10)),0)+IFERROR(SUMPRODUCT(('白止-S级品'!$A$2:$A$26=$B190)*('白止-S级品'!$D$1:$AV$1=DC$1)*('白止-S级品'!$D$2:$AV$26)),0)+IFERROR(SUMPRODUCT(('乐容-S级品'!$A$4:$A$32=$B190)*('乐容-S级品'!$L$3:$CA$3=DC$1)*('乐容-S级品'!$L$4:$CA$32)),0)</f>
      </c>
      <c r="DD190" s="280">
        <f>IFERROR(SUMPRODUCT(('控温被PRO-S级品'!$B$2:$B$10=$B190)*('控温被PRO-S级品'!$E$1:$BE$1=DD$1)*('控温被PRO-S级品'!$E$2:$BE$10)),0)+IFERROR(SUMPRODUCT(('冬被-S级品'!$B$2:$B$10=$B190)*('冬被-S级品'!$E$1:$AW$1=DD$1)*('冬被-S级品'!$E$2:$AW$10)),0)+IFERROR(SUMPRODUCT(('白止-S级品'!$A$2:$A$26=$B190)*('白止-S级品'!$D$1:$AV$1=DD$1)*('白止-S级品'!$D$2:$AV$26)),0)+IFERROR(SUMPRODUCT(('乐容-S级品'!$A$4:$A$32=$B190)*('乐容-S级品'!$L$3:$CA$3=DD$1)*('乐容-S级品'!$L$4:$CA$32)),0)</f>
      </c>
      <c r="DE190" s="280">
        <f>IFERROR(SUMPRODUCT(('控温被PRO-S级品'!$B$2:$B$10=$B190)*('控温被PRO-S级品'!$E$1:$BE$1=DE$1)*('控温被PRO-S级品'!$E$2:$BE$10)),0)+IFERROR(SUMPRODUCT(('冬被-S级品'!$B$2:$B$10=$B190)*('冬被-S级品'!$E$1:$AW$1=DE$1)*('冬被-S级品'!$E$2:$AW$10)),0)+IFERROR(SUMPRODUCT(('白止-S级品'!$A$2:$A$26=$B190)*('白止-S级品'!$D$1:$AV$1=DE$1)*('白止-S级品'!$D$2:$AV$26)),0)+IFERROR(SUMPRODUCT(('乐容-S级品'!$A$4:$A$32=$B190)*('乐容-S级品'!$L$3:$CA$3=DE$1)*('乐容-S级品'!$L$4:$CA$32)),0)</f>
      </c>
      <c r="DF190" s="280">
        <f>IFERROR(SUMPRODUCT(('控温被PRO-S级品'!$B$2:$B$10=$B190)*('控温被PRO-S级品'!$E$1:$BE$1=DF$1)*('控温被PRO-S级品'!$E$2:$BE$10)),0)+IFERROR(SUMPRODUCT(('冬被-S级品'!$B$2:$B$10=$B190)*('冬被-S级品'!$E$1:$AW$1=DF$1)*('冬被-S级品'!$E$2:$AW$10)),0)+IFERROR(SUMPRODUCT(('白止-S级品'!$A$2:$A$26=$B190)*('白止-S级品'!$D$1:$AV$1=DF$1)*('白止-S级品'!$D$2:$AV$26)),0)+IFERROR(SUMPRODUCT(('乐容-S级品'!$A$4:$A$32=$B190)*('乐容-S级品'!$L$3:$CA$3=DF$1)*('乐容-S级品'!$L$4:$CA$32)),0)</f>
      </c>
      <c r="DG190" s="280">
        <f>IFERROR(SUMPRODUCT(('控温被PRO-S级品'!$B$2:$B$10=$B190)*('控温被PRO-S级品'!$E$1:$BE$1=DG$1)*('控温被PRO-S级品'!$E$2:$BE$10)),0)+IFERROR(SUMPRODUCT(('冬被-S级品'!$B$2:$B$10=$B190)*('冬被-S级品'!$E$1:$AW$1=DG$1)*('冬被-S级品'!$E$2:$AW$10)),0)+IFERROR(SUMPRODUCT(('白止-S级品'!$A$2:$A$26=$B190)*('白止-S级品'!$D$1:$AV$1=DG$1)*('白止-S级品'!$D$2:$AV$26)),0)+IFERROR(SUMPRODUCT(('乐容-S级品'!$A$4:$A$32=$B190)*('乐容-S级品'!$L$3:$CA$3=DG$1)*('乐容-S级品'!$L$4:$CA$32)),0)</f>
      </c>
      <c r="DH190" s="280">
        <f>IFERROR(SUMPRODUCT(('控温被PRO-S级品'!$B$2:$B$10=$B190)*('控温被PRO-S级品'!$E$1:$BE$1=DH$1)*('控温被PRO-S级品'!$E$2:$BE$10)),0)+IFERROR(SUMPRODUCT(('冬被-S级品'!$B$2:$B$10=$B190)*('冬被-S级品'!$E$1:$AW$1=DH$1)*('冬被-S级品'!$E$2:$AW$10)),0)+IFERROR(SUMPRODUCT(('白止-S级品'!$A$2:$A$26=$B190)*('白止-S级品'!$D$1:$AV$1=DH$1)*('白止-S级品'!$D$2:$AV$26)),0)+IFERROR(SUMPRODUCT(('乐容-S级品'!$A$4:$A$32=$B190)*('乐容-S级品'!$L$3:$CA$3=DH$1)*('乐容-S级品'!$L$4:$CA$32)),0)</f>
      </c>
      <c r="DI190" s="280">
        <f>IFERROR(SUMPRODUCT(('控温被PRO-S级品'!$B$2:$B$10=$B190)*('控温被PRO-S级品'!$E$1:$BE$1=DI$1)*('控温被PRO-S级品'!$E$2:$BE$10)),0)+IFERROR(SUMPRODUCT(('冬被-S级品'!$B$2:$B$10=$B190)*('冬被-S级品'!$E$1:$AW$1=DI$1)*('冬被-S级品'!$E$2:$AW$10)),0)+IFERROR(SUMPRODUCT(('白止-S级品'!$A$2:$A$26=$B190)*('白止-S级品'!$D$1:$AV$1=DI$1)*('白止-S级品'!$D$2:$AV$26)),0)+IFERROR(SUMPRODUCT(('乐容-S级品'!$A$4:$A$32=$B190)*('乐容-S级品'!$L$3:$CA$3=DI$1)*('乐容-S级品'!$L$4:$CA$32)),0)</f>
      </c>
      <c r="DJ190" s="280">
        <f>IFERROR(SUMPRODUCT(('控温被PRO-S级品'!$B$2:$B$10=$B190)*('控温被PRO-S级品'!$E$1:$BE$1=DJ$1)*('控温被PRO-S级品'!$E$2:$BE$10)),0)+IFERROR(SUMPRODUCT(('冬被-S级品'!$B$2:$B$10=$B190)*('冬被-S级品'!$E$1:$AW$1=DJ$1)*('冬被-S级品'!$E$2:$AW$10)),0)+IFERROR(SUMPRODUCT(('白止-S级品'!$A$2:$A$26=$B190)*('白止-S级品'!$D$1:$AV$1=DJ$1)*('白止-S级品'!$D$2:$AV$26)),0)+IFERROR(SUMPRODUCT(('乐容-S级品'!$A$4:$A$32=$B190)*('乐容-S级品'!$L$3:$CA$3=DJ$1)*('乐容-S级品'!$L$4:$CA$32)),0)</f>
      </c>
      <c r="DK190" s="280"/>
      <c r="DL190" s="280"/>
      <c r="DM190" s="280"/>
      <c r="DN190" s="280"/>
      <c r="DO190" s="280"/>
      <c r="DP190" s="280"/>
      <c r="DQ190" s="280"/>
      <c r="DR190" s="280"/>
      <c r="DS190" s="280"/>
      <c r="DT190" s="280"/>
      <c r="DU190" s="280"/>
      <c r="DV190" s="280"/>
      <c r="DW190" s="280">
        <f>VLOOKUP(B190,'系统编码规格'!A:C,3,FALSE)</f>
      </c>
      <c r="DX190" s="280"/>
      <c r="DY190" s="280"/>
      <c r="DZ190" s="280"/>
      <c r="EA190" s="280"/>
      <c r="EB190" s="280"/>
      <c r="EC190" s="280"/>
      <c r="ED190" s="280"/>
      <c r="EE190" s="280"/>
      <c r="EF190" s="280"/>
      <c r="EG190" s="280"/>
      <c r="EH190" s="280"/>
      <c r="EI190" s="280"/>
      <c r="EJ190" s="280"/>
      <c r="EK190" s="280"/>
      <c r="EL190" s="280"/>
      <c r="EM190" s="280"/>
      <c r="EN190" s="280"/>
      <c r="EO190" s="280"/>
      <c r="EP190" s="280"/>
      <c r="EQ190" s="280"/>
      <c r="ER190" s="280"/>
      <c r="ES190" s="280"/>
      <c r="ET190" s="280"/>
      <c r="EU190" s="280"/>
      <c r="EV190" s="280"/>
      <c r="EW190" s="280"/>
      <c r="EX190" s="280"/>
      <c r="EY190" s="280"/>
      <c r="EZ190" s="280"/>
      <c r="FA190" s="280"/>
      <c r="FB190" s="280"/>
      <c r="FC190" s="280"/>
      <c r="FD190" s="280"/>
      <c r="FE190" s="280"/>
      <c r="FF190" s="280"/>
      <c r="FG190" s="280"/>
      <c r="FH190" s="280"/>
      <c r="FI190" s="280"/>
      <c r="FJ190" s="280"/>
      <c r="FK190" s="280"/>
      <c r="FL190" s="280"/>
      <c r="FM190" s="280"/>
      <c r="FN190" s="280"/>
      <c r="FO190" s="280"/>
      <c r="FP190" s="280"/>
      <c r="FQ190" s="280"/>
      <c r="FR190" s="280"/>
      <c r="FS190" s="280"/>
      <c r="FT190" s="280"/>
      <c r="FU190" s="280"/>
      <c r="FV190" s="280"/>
      <c r="FW190" s="280"/>
      <c r="FX190" s="280"/>
      <c r="FY190" s="280"/>
      <c r="FZ190" s="280"/>
      <c r="GA190" s="280"/>
      <c r="GB190" s="280"/>
      <c r="GC190" s="280"/>
      <c r="GD190" s="280"/>
      <c r="GE190" s="280"/>
      <c r="GF190" s="280"/>
      <c r="GG190" s="280"/>
      <c r="GH190" s="280"/>
      <c r="GI190" s="280"/>
      <c r="GJ190" s="280"/>
      <c r="GK190" s="280"/>
      <c r="GL190" s="280"/>
      <c r="GM190" s="280"/>
      <c r="GN190" s="280"/>
      <c r="GO190" s="280"/>
      <c r="GP190" s="280"/>
      <c r="GQ190" s="280"/>
      <c r="GR190" s="280"/>
      <c r="GS190" s="280"/>
      <c r="GT190" s="280"/>
      <c r="GU190" s="280"/>
      <c r="GV190" s="280"/>
    </row>
    <row r="191">
      <c r="A191" s="309" t="str">
        <v>乐容</v>
      </c>
      <c r="B191" s="310" t="str">
        <v>12800021100100172376</v>
      </c>
      <c r="C191" s="309" t="str">
        <v>亚朵星球小姜茶系列 绒绒奶油盖毯</v>
      </c>
      <c r="D191" s="309" t="str">
        <v>暖夜咖</v>
      </c>
      <c r="E191">
        <f>SUM(F191:GX191)</f>
      </c>
      <c r="F191" s="280">
        <f>IFERROR(SUMPRODUCT(('控温被PRO-S级品'!$B$2:$B$10=$B191)*('控温被PRO-S级品'!$E$1:$BE$1=F$1)*('控温被PRO-S级品'!$E$2:$BE$10)),0)+IFERROR(SUMPRODUCT(('冬被-S级品'!$B$2:$B$10=$B191)*('冬被-S级品'!$E$1:$AW$1=F$1)*('冬被-S级品'!$E$2:$AW$10)),0)+IFERROR(SUMPRODUCT(('白止-S级品'!$A$2:$A$26=$B191)*('白止-S级品'!$D$1:$AV$1=F$1)*('白止-S级品'!$D$2:$AV$26)),0)+IFERROR(SUMPRODUCT(('乐容-S级品'!$A$4:$A$32=$B191)*('乐容-S级品'!$L$3:$CA$3=F$1)*('乐容-S级品'!$L$4:$CA$32)),0)</f>
      </c>
      <c r="G191" s="280">
        <f>IFERROR(SUMPRODUCT(('控温被PRO-S级品'!$B$2:$B$10=$B191)*('控温被PRO-S级品'!$E$1:$BE$1=G$1)*('控温被PRO-S级品'!$E$2:$BE$10)),0)+IFERROR(SUMPRODUCT(('冬被-S级品'!$B$2:$B$10=$B191)*('冬被-S级品'!$E$1:$AW$1=G$1)*('冬被-S级品'!$E$2:$AW$10)),0)+IFERROR(SUMPRODUCT(('白止-S级品'!$A$2:$A$26=$B191)*('白止-S级品'!$D$1:$AV$1=G$1)*('白止-S级品'!$D$2:$AV$26)),0)+IFERROR(SUMPRODUCT(('乐容-S级品'!$A$4:$A$32=$B191)*('乐容-S级品'!$L$3:$CA$3=G$1)*('乐容-S级品'!$L$4:$CA$32)),0)</f>
      </c>
      <c r="H191" s="280">
        <f>IFERROR(SUMPRODUCT(('控温被PRO-S级品'!$B$2:$B$10=$B191)*('控温被PRO-S级品'!$E$1:$BE$1=H$1)*('控温被PRO-S级品'!$E$2:$BE$10)),0)+IFERROR(SUMPRODUCT(('冬被-S级品'!$B$2:$B$10=$B191)*('冬被-S级品'!$E$1:$AW$1=H$1)*('冬被-S级品'!$E$2:$AW$10)),0)+IFERROR(SUMPRODUCT(('白止-S级品'!$A$2:$A$26=$B191)*('白止-S级品'!$D$1:$AV$1=H$1)*('白止-S级品'!$D$2:$AV$26)),0)+IFERROR(SUMPRODUCT(('乐容-S级品'!$A$4:$A$32=$B191)*('乐容-S级品'!$L$3:$CA$3=H$1)*('乐容-S级品'!$L$4:$CA$32)),0)</f>
      </c>
      <c r="I191" s="280">
        <f>IFERROR(SUMPRODUCT(('控温被PRO-S级品'!$B$2:$B$10=$B191)*('控温被PRO-S级品'!$E$1:$BE$1=I$1)*('控温被PRO-S级品'!$E$2:$BE$10)),0)+IFERROR(SUMPRODUCT(('冬被-S级品'!$B$2:$B$10=$B191)*('冬被-S级品'!$E$1:$AW$1=I$1)*('冬被-S级品'!$E$2:$AW$10)),0)+IFERROR(SUMPRODUCT(('白止-S级品'!$A$2:$A$26=$B191)*('白止-S级品'!$D$1:$AV$1=I$1)*('白止-S级品'!$D$2:$AV$26)),0)+IFERROR(SUMPRODUCT(('乐容-S级品'!$A$4:$A$32=$B191)*('乐容-S级品'!$L$3:$CA$3=I$1)*('乐容-S级品'!$L$4:$CA$32)),0)</f>
      </c>
      <c r="J191" s="280">
        <f>IFERROR(SUMPRODUCT(('控温被PRO-S级品'!$B$2:$B$10=$B191)*('控温被PRO-S级品'!$E$1:$BE$1=J$1)*('控温被PRO-S级品'!$E$2:$BE$10)),0)+IFERROR(SUMPRODUCT(('冬被-S级品'!$B$2:$B$10=$B191)*('冬被-S级品'!$E$1:$AW$1=J$1)*('冬被-S级品'!$E$2:$AW$10)),0)+IFERROR(SUMPRODUCT(('白止-S级品'!$A$2:$A$26=$B191)*('白止-S级品'!$D$1:$AV$1=J$1)*('白止-S级品'!$D$2:$AV$26)),0)+IFERROR(SUMPRODUCT(('乐容-S级品'!$A$4:$A$32=$B191)*('乐容-S级品'!$L$3:$CA$3=J$1)*('乐容-S级品'!$L$4:$CA$32)),0)</f>
      </c>
      <c r="K191" s="280">
        <f>IFERROR(SUMPRODUCT(('控温被PRO-S级品'!$B$2:$B$10=$B191)*('控温被PRO-S级品'!$E$1:$BE$1=K$1)*('控温被PRO-S级品'!$E$2:$BE$10)),0)+IFERROR(SUMPRODUCT(('冬被-S级品'!$B$2:$B$10=$B191)*('冬被-S级品'!$E$1:$AW$1=K$1)*('冬被-S级品'!$E$2:$AW$10)),0)+IFERROR(SUMPRODUCT(('白止-S级品'!$A$2:$A$26=$B191)*('白止-S级品'!$D$1:$AV$1=K$1)*('白止-S级品'!$D$2:$AV$26)),0)+IFERROR(SUMPRODUCT(('乐容-S级品'!$A$4:$A$32=$B191)*('乐容-S级品'!$L$3:$CA$3=K$1)*('乐容-S级品'!$L$4:$CA$32)),0)</f>
      </c>
      <c r="L191" s="280">
        <f>IFERROR(SUMPRODUCT(('控温被PRO-S级品'!$B$2:$B$10=$B191)*('控温被PRO-S级品'!$E$1:$BE$1=L$1)*('控温被PRO-S级品'!$E$2:$BE$10)),0)+IFERROR(SUMPRODUCT(('冬被-S级品'!$B$2:$B$10=$B191)*('冬被-S级品'!$E$1:$AW$1=L$1)*('冬被-S级品'!$E$2:$AW$10)),0)+IFERROR(SUMPRODUCT(('白止-S级品'!$A$2:$A$26=$B191)*('白止-S级品'!$D$1:$AV$1=L$1)*('白止-S级品'!$D$2:$AV$26)),0)+IFERROR(SUMPRODUCT(('乐容-S级品'!$A$4:$A$32=$B191)*('乐容-S级品'!$L$3:$CA$3=L$1)*('乐容-S级品'!$L$4:$CA$32)),0)</f>
      </c>
      <c r="M191" s="280">
        <f>IFERROR(SUMPRODUCT(('控温被PRO-S级品'!$B$2:$B$10=$B191)*('控温被PRO-S级品'!$E$1:$BE$1=M$1)*('控温被PRO-S级品'!$E$2:$BE$10)),0)+IFERROR(SUMPRODUCT(('冬被-S级品'!$B$2:$B$10=$B191)*('冬被-S级品'!$E$1:$AW$1=M$1)*('冬被-S级品'!$E$2:$AW$10)),0)+IFERROR(SUMPRODUCT(('白止-S级品'!$A$2:$A$26=$B191)*('白止-S级品'!$D$1:$AV$1=M$1)*('白止-S级品'!$D$2:$AV$26)),0)+IFERROR(SUMPRODUCT(('乐容-S级品'!$A$4:$A$32=$B191)*('乐容-S级品'!$L$3:$CA$3=M$1)*('乐容-S级品'!$L$4:$CA$32)),0)</f>
      </c>
      <c r="N191" s="280">
        <f>IFERROR(SUMPRODUCT(('控温被PRO-S级品'!$B$2:$B$10=$B191)*('控温被PRO-S级品'!$E$1:$BE$1=N$1)*('控温被PRO-S级品'!$E$2:$BE$10)),0)+IFERROR(SUMPRODUCT(('冬被-S级品'!$B$2:$B$10=$B191)*('冬被-S级品'!$E$1:$AW$1=N$1)*('冬被-S级品'!$E$2:$AW$10)),0)+IFERROR(SUMPRODUCT(('白止-S级品'!$A$2:$A$26=$B191)*('白止-S级品'!$D$1:$AV$1=N$1)*('白止-S级品'!$D$2:$AV$26)),0)+IFERROR(SUMPRODUCT(('乐容-S级品'!$A$4:$A$32=$B191)*('乐容-S级品'!$L$3:$CA$3=N$1)*('乐容-S级品'!$L$4:$CA$32)),0)</f>
      </c>
      <c r="O191" s="280">
        <f>IFERROR(SUMPRODUCT(('控温被PRO-S级品'!$B$2:$B$10=$B191)*('控温被PRO-S级品'!$E$1:$BE$1=O$1)*('控温被PRO-S级品'!$E$2:$BE$10)),0)+IFERROR(SUMPRODUCT(('冬被-S级品'!$B$2:$B$10=$B191)*('冬被-S级品'!$E$1:$AW$1=O$1)*('冬被-S级品'!$E$2:$AW$10)),0)+IFERROR(SUMPRODUCT(('白止-S级品'!$A$2:$A$26=$B191)*('白止-S级品'!$D$1:$AV$1=O$1)*('白止-S级品'!$D$2:$AV$26)),0)+IFERROR(SUMPRODUCT(('乐容-S级品'!$A$4:$A$32=$B191)*('乐容-S级品'!$L$3:$CA$3=O$1)*('乐容-S级品'!$L$4:$CA$32)),0)</f>
      </c>
      <c r="P191" s="280">
        <f>IFERROR(SUMPRODUCT(('控温被PRO-S级品'!$B$2:$B$10=$B191)*('控温被PRO-S级品'!$E$1:$BE$1=P$1)*('控温被PRO-S级品'!$E$2:$BE$10)),0)+IFERROR(SUMPRODUCT(('冬被-S级品'!$B$2:$B$10=$B191)*('冬被-S级品'!$E$1:$AW$1=P$1)*('冬被-S级品'!$E$2:$AW$10)),0)+IFERROR(SUMPRODUCT(('白止-S级品'!$A$2:$A$26=$B191)*('白止-S级品'!$D$1:$AV$1=P$1)*('白止-S级品'!$D$2:$AV$26)),0)+IFERROR(SUMPRODUCT(('乐容-S级品'!$A$4:$A$32=$B191)*('乐容-S级品'!$L$3:$CA$3=P$1)*('乐容-S级品'!$L$4:$CA$32)),0)</f>
      </c>
      <c r="Q191" s="280">
        <f>IFERROR(SUMPRODUCT(('控温被PRO-S级品'!$B$2:$B$10=$B191)*('控温被PRO-S级品'!$E$1:$BE$1=Q$1)*('控温被PRO-S级品'!$E$2:$BE$10)),0)+IFERROR(SUMPRODUCT(('冬被-S级品'!$B$2:$B$10=$B191)*('冬被-S级品'!$E$1:$AW$1=Q$1)*('冬被-S级品'!$E$2:$AW$10)),0)+IFERROR(SUMPRODUCT(('白止-S级品'!$A$2:$A$26=$B191)*('白止-S级品'!$D$1:$AV$1=Q$1)*('白止-S级品'!$D$2:$AV$26)),0)+IFERROR(SUMPRODUCT(('乐容-S级品'!$A$4:$A$32=$B191)*('乐容-S级品'!$L$3:$CA$3=Q$1)*('乐容-S级品'!$L$4:$CA$32)),0)</f>
      </c>
      <c r="R191" s="280">
        <f>IFERROR(SUMPRODUCT(('控温被PRO-S级品'!$B$2:$B$10=$B191)*('控温被PRO-S级品'!$E$1:$BE$1=R$1)*('控温被PRO-S级品'!$E$2:$BE$10)),0)+IFERROR(SUMPRODUCT(('冬被-S级品'!$B$2:$B$10=$B191)*('冬被-S级品'!$E$1:$AW$1=R$1)*('冬被-S级品'!$E$2:$AW$10)),0)+IFERROR(SUMPRODUCT(('白止-S级品'!$A$2:$A$26=$B191)*('白止-S级品'!$D$1:$AV$1=R$1)*('白止-S级品'!$D$2:$AV$26)),0)+IFERROR(SUMPRODUCT(('乐容-S级品'!$A$4:$A$32=$B191)*('乐容-S级品'!$L$3:$CA$3=R$1)*('乐容-S级品'!$L$4:$CA$32)),0)</f>
      </c>
      <c r="S191" s="280">
        <f>IFERROR(SUMPRODUCT(('控温被PRO-S级品'!$B$2:$B$10=$B191)*('控温被PRO-S级品'!$E$1:$BE$1=S$1)*('控温被PRO-S级品'!$E$2:$BE$10)),0)+IFERROR(SUMPRODUCT(('冬被-S级品'!$B$2:$B$10=$B191)*('冬被-S级品'!$E$1:$AW$1=S$1)*('冬被-S级品'!$E$2:$AW$10)),0)+IFERROR(SUMPRODUCT(('白止-S级品'!$A$2:$A$26=$B191)*('白止-S级品'!$D$1:$AV$1=S$1)*('白止-S级品'!$D$2:$AV$26)),0)+IFERROR(SUMPRODUCT(('乐容-S级品'!$A$4:$A$32=$B191)*('乐容-S级品'!$L$3:$CA$3=S$1)*('乐容-S级品'!$L$4:$CA$32)),0)</f>
      </c>
      <c r="T191" s="280">
        <f>IFERROR(SUMPRODUCT(('控温被PRO-S级品'!$B$2:$B$10=$B191)*('控温被PRO-S级品'!$E$1:$BE$1=T$1)*('控温被PRO-S级品'!$E$2:$BE$10)),0)+IFERROR(SUMPRODUCT(('冬被-S级品'!$B$2:$B$10=$B191)*('冬被-S级品'!$E$1:$AW$1=T$1)*('冬被-S级品'!$E$2:$AW$10)),0)+IFERROR(SUMPRODUCT(('白止-S级品'!$A$2:$A$26=$B191)*('白止-S级品'!$D$1:$AV$1=T$1)*('白止-S级品'!$D$2:$AV$26)),0)+IFERROR(SUMPRODUCT(('乐容-S级品'!$A$4:$A$32=$B191)*('乐容-S级品'!$L$3:$CA$3=T$1)*('乐容-S级品'!$L$4:$CA$32)),0)</f>
      </c>
      <c r="U191" s="280">
        <f>IFERROR(SUMPRODUCT(('控温被PRO-S级品'!$B$2:$B$10=$B191)*('控温被PRO-S级品'!$E$1:$BE$1=U$1)*('控温被PRO-S级品'!$E$2:$BE$10)),0)+IFERROR(SUMPRODUCT(('冬被-S级品'!$B$2:$B$10=$B191)*('冬被-S级品'!$E$1:$AW$1=U$1)*('冬被-S级品'!$E$2:$AW$10)),0)+IFERROR(SUMPRODUCT(('白止-S级品'!$A$2:$A$26=$B191)*('白止-S级品'!$D$1:$AV$1=U$1)*('白止-S级品'!$D$2:$AV$26)),0)+IFERROR(SUMPRODUCT(('乐容-S级品'!$A$4:$A$32=$B191)*('乐容-S级品'!$L$3:$CA$3=U$1)*('乐容-S级品'!$L$4:$CA$32)),0)</f>
      </c>
      <c r="V191" s="280">
        <f>IFERROR(SUMPRODUCT(('控温被PRO-S级品'!$B$2:$B$10=$B191)*('控温被PRO-S级品'!$E$1:$BE$1=V$1)*('控温被PRO-S级品'!$E$2:$BE$10)),0)+IFERROR(SUMPRODUCT(('冬被-S级品'!$B$2:$B$10=$B191)*('冬被-S级品'!$E$1:$AW$1=V$1)*('冬被-S级品'!$E$2:$AW$10)),0)+IFERROR(SUMPRODUCT(('白止-S级品'!$A$2:$A$26=$B191)*('白止-S级品'!$D$1:$AV$1=V$1)*('白止-S级品'!$D$2:$AV$26)),0)+IFERROR(SUMPRODUCT(('乐容-S级品'!$A$4:$A$32=$B191)*('乐容-S级品'!$L$3:$CA$3=V$1)*('乐容-S级品'!$L$4:$CA$32)),0)</f>
      </c>
      <c r="W191" s="280">
        <f>IFERROR(SUMPRODUCT(('控温被PRO-S级品'!$B$2:$B$10=$B191)*('控温被PRO-S级品'!$E$1:$BE$1=W$1)*('控温被PRO-S级品'!$E$2:$BE$10)),0)+IFERROR(SUMPRODUCT(('冬被-S级品'!$B$2:$B$10=$B191)*('冬被-S级品'!$E$1:$AW$1=W$1)*('冬被-S级品'!$E$2:$AW$10)),0)+IFERROR(SUMPRODUCT(('白止-S级品'!$A$2:$A$26=$B191)*('白止-S级品'!$D$1:$AV$1=W$1)*('白止-S级品'!$D$2:$AV$26)),0)+IFERROR(SUMPRODUCT(('乐容-S级品'!$A$4:$A$32=$B191)*('乐容-S级品'!$L$3:$CA$3=W$1)*('乐容-S级品'!$L$4:$CA$32)),0)</f>
      </c>
      <c r="X191" s="280">
        <f>IFERROR(SUMPRODUCT(('控温被PRO-S级品'!$B$2:$B$10=$B191)*('控温被PRO-S级品'!$E$1:$BE$1=X$1)*('控温被PRO-S级品'!$E$2:$BE$10)),0)+IFERROR(SUMPRODUCT(('冬被-S级品'!$B$2:$B$10=$B191)*('冬被-S级品'!$E$1:$AW$1=X$1)*('冬被-S级品'!$E$2:$AW$10)),0)+IFERROR(SUMPRODUCT(('白止-S级品'!$A$2:$A$26=$B191)*('白止-S级品'!$D$1:$AV$1=X$1)*('白止-S级品'!$D$2:$AV$26)),0)+IFERROR(SUMPRODUCT(('乐容-S级品'!$A$4:$A$32=$B191)*('乐容-S级品'!$L$3:$CA$3=X$1)*('乐容-S级品'!$L$4:$CA$32)),0)</f>
      </c>
      <c r="Y191" s="280">
        <f>IFERROR(SUMPRODUCT(('控温被PRO-S级品'!$B$2:$B$10=$B191)*('控温被PRO-S级品'!$E$1:$BE$1=Y$1)*('控温被PRO-S级品'!$E$2:$BE$10)),0)+IFERROR(SUMPRODUCT(('冬被-S级品'!$B$2:$B$10=$B191)*('冬被-S级品'!$E$1:$AW$1=Y$1)*('冬被-S级品'!$E$2:$AW$10)),0)+IFERROR(SUMPRODUCT(('白止-S级品'!$A$2:$A$26=$B191)*('白止-S级品'!$D$1:$AV$1=Y$1)*('白止-S级品'!$D$2:$AV$26)),0)+IFERROR(SUMPRODUCT(('乐容-S级品'!$A$4:$A$32=$B191)*('乐容-S级品'!$L$3:$CA$3=Y$1)*('乐容-S级品'!$L$4:$CA$32)),0)</f>
      </c>
      <c r="Z191" s="280">
        <f>IFERROR(SUMPRODUCT(('控温被PRO-S级品'!$B$2:$B$10=$B191)*('控温被PRO-S级品'!$E$1:$BE$1=Z$1)*('控温被PRO-S级品'!$E$2:$BE$10)),0)+IFERROR(SUMPRODUCT(('冬被-S级品'!$B$2:$B$10=$B191)*('冬被-S级品'!$E$1:$AW$1=Z$1)*('冬被-S级品'!$E$2:$AW$10)),0)+IFERROR(SUMPRODUCT(('白止-S级品'!$A$2:$A$26=$B191)*('白止-S级品'!$D$1:$AV$1=Z$1)*('白止-S级品'!$D$2:$AV$26)),0)+IFERROR(SUMPRODUCT(('乐容-S级品'!$A$4:$A$32=$B191)*('乐容-S级品'!$L$3:$CA$3=Z$1)*('乐容-S级品'!$L$4:$CA$32)),0)</f>
      </c>
      <c r="AA191" s="280">
        <f>IFERROR(SUMPRODUCT(('控温被PRO-S级品'!$B$2:$B$10=$B191)*('控温被PRO-S级品'!$E$1:$BE$1=AA$1)*('控温被PRO-S级品'!$E$2:$BE$10)),0)+IFERROR(SUMPRODUCT(('冬被-S级品'!$B$2:$B$10=$B191)*('冬被-S级品'!$E$1:$AW$1=AA$1)*('冬被-S级品'!$E$2:$AW$10)),0)+IFERROR(SUMPRODUCT(('白止-S级品'!$A$2:$A$26=$B191)*('白止-S级品'!$D$1:$AV$1=AA$1)*('白止-S级品'!$D$2:$AV$26)),0)+IFERROR(SUMPRODUCT(('乐容-S级品'!$A$4:$A$32=$B191)*('乐容-S级品'!$L$3:$CA$3=AA$1)*('乐容-S级品'!$L$4:$CA$32)),0)</f>
      </c>
      <c r="AB191" s="280">
        <f>IFERROR(SUMPRODUCT(('控温被PRO-S级品'!$B$2:$B$10=$B191)*('控温被PRO-S级品'!$E$1:$BE$1=AB$1)*('控温被PRO-S级品'!$E$2:$BE$10)),0)+IFERROR(SUMPRODUCT(('冬被-S级品'!$B$2:$B$10=$B191)*('冬被-S级品'!$E$1:$AW$1=AB$1)*('冬被-S级品'!$E$2:$AW$10)),0)+IFERROR(SUMPRODUCT(('白止-S级品'!$A$2:$A$26=$B191)*('白止-S级品'!$D$1:$AV$1=AB$1)*('白止-S级品'!$D$2:$AV$26)),0)+IFERROR(SUMPRODUCT(('乐容-S级品'!$A$4:$A$32=$B191)*('乐容-S级品'!$L$3:$CA$3=AB$1)*('乐容-S级品'!$L$4:$CA$32)),0)</f>
      </c>
      <c r="AC191" s="280">
        <f>IFERROR(SUMPRODUCT(('控温被PRO-S级品'!$B$2:$B$10=$B191)*('控温被PRO-S级品'!$E$1:$BE$1=AC$1)*('控温被PRO-S级品'!$E$2:$BE$10)),0)+IFERROR(SUMPRODUCT(('冬被-S级品'!$B$2:$B$10=$B191)*('冬被-S级品'!$E$1:$AW$1=AC$1)*('冬被-S级品'!$E$2:$AW$10)),0)+IFERROR(SUMPRODUCT(('白止-S级品'!$A$2:$A$26=$B191)*('白止-S级品'!$D$1:$AV$1=AC$1)*('白止-S级品'!$D$2:$AV$26)),0)+IFERROR(SUMPRODUCT(('乐容-S级品'!$A$4:$A$32=$B191)*('乐容-S级品'!$L$3:$CA$3=AC$1)*('乐容-S级品'!$L$4:$CA$32)),0)</f>
      </c>
      <c r="AD191" s="280">
        <f>IFERROR(SUMPRODUCT(('控温被PRO-S级品'!$B$2:$B$10=$B191)*('控温被PRO-S级品'!$E$1:$BE$1=AD$1)*('控温被PRO-S级品'!$E$2:$BE$10)),0)+IFERROR(SUMPRODUCT(('冬被-S级品'!$B$2:$B$10=$B191)*('冬被-S级品'!$E$1:$AW$1=AD$1)*('冬被-S级品'!$E$2:$AW$10)),0)+IFERROR(SUMPRODUCT(('白止-S级品'!$A$2:$A$26=$B191)*('白止-S级品'!$D$1:$AV$1=AD$1)*('白止-S级品'!$D$2:$AV$26)),0)+IFERROR(SUMPRODUCT(('乐容-S级品'!$A$4:$A$32=$B191)*('乐容-S级品'!$L$3:$CA$3=AD$1)*('乐容-S级品'!$L$4:$CA$32)),0)</f>
      </c>
      <c r="AE191" s="280">
        <f>IFERROR(SUMPRODUCT(('控温被PRO-S级品'!$B$2:$B$10=$B191)*('控温被PRO-S级品'!$E$1:$BE$1=AE$1)*('控温被PRO-S级品'!$E$2:$BE$10)),0)+IFERROR(SUMPRODUCT(('冬被-S级品'!$B$2:$B$10=$B191)*('冬被-S级品'!$E$1:$AW$1=AE$1)*('冬被-S级品'!$E$2:$AW$10)),0)+IFERROR(SUMPRODUCT(('白止-S级品'!$A$2:$A$26=$B191)*('白止-S级品'!$D$1:$AV$1=AE$1)*('白止-S级品'!$D$2:$AV$26)),0)+IFERROR(SUMPRODUCT(('乐容-S级品'!$A$4:$A$32=$B191)*('乐容-S级品'!$L$3:$CA$3=AE$1)*('乐容-S级品'!$L$4:$CA$32)),0)</f>
      </c>
      <c r="AF191" s="280">
        <f>IFERROR(SUMPRODUCT(('控温被PRO-S级品'!$B$2:$B$10=$B191)*('控温被PRO-S级品'!$E$1:$BE$1=AF$1)*('控温被PRO-S级品'!$E$2:$BE$10)),0)+IFERROR(SUMPRODUCT(('冬被-S级品'!$B$2:$B$10=$B191)*('冬被-S级品'!$E$1:$AW$1=AF$1)*('冬被-S级品'!$E$2:$AW$10)),0)+IFERROR(SUMPRODUCT(('白止-S级品'!$A$2:$A$26=$B191)*('白止-S级品'!$D$1:$AV$1=AF$1)*('白止-S级品'!$D$2:$AV$26)),0)+IFERROR(SUMPRODUCT(('乐容-S级品'!$A$4:$A$32=$B191)*('乐容-S级品'!$L$3:$CA$3=AF$1)*('乐容-S级品'!$L$4:$CA$32)),0)</f>
      </c>
      <c r="AG191" s="280">
        <f>IFERROR(SUMPRODUCT(('控温被PRO-S级品'!$B$2:$B$10=$B191)*('控温被PRO-S级品'!$E$1:$BE$1=AG$1)*('控温被PRO-S级品'!$E$2:$BE$10)),0)+IFERROR(SUMPRODUCT(('冬被-S级品'!$B$2:$B$10=$B191)*('冬被-S级品'!$E$1:$AW$1=AG$1)*('冬被-S级品'!$E$2:$AW$10)),0)+IFERROR(SUMPRODUCT(('白止-S级品'!$A$2:$A$26=$B191)*('白止-S级品'!$D$1:$AV$1=AG$1)*('白止-S级品'!$D$2:$AV$26)),0)+IFERROR(SUMPRODUCT(('乐容-S级品'!$A$4:$A$32=$B191)*('乐容-S级品'!$L$3:$CA$3=AG$1)*('乐容-S级品'!$L$4:$CA$32)),0)</f>
      </c>
      <c r="AH191" s="280">
        <f>IFERROR(SUMPRODUCT(('控温被PRO-S级品'!$B$2:$B$10=$B191)*('控温被PRO-S级品'!$E$1:$BE$1=AH$1)*('控温被PRO-S级品'!$E$2:$BE$10)),0)+IFERROR(SUMPRODUCT(('冬被-S级品'!$B$2:$B$10=$B191)*('冬被-S级品'!$E$1:$AW$1=AH$1)*('冬被-S级品'!$E$2:$AW$10)),0)+IFERROR(SUMPRODUCT(('白止-S级品'!$A$2:$A$26=$B191)*('白止-S级品'!$D$1:$AV$1=AH$1)*('白止-S级品'!$D$2:$AV$26)),0)+IFERROR(SUMPRODUCT(('乐容-S级品'!$A$4:$A$32=$B191)*('乐容-S级品'!$L$3:$CA$3=AH$1)*('乐容-S级品'!$L$4:$CA$32)),0)</f>
      </c>
      <c r="AI191" s="280">
        <f>IFERROR(SUMPRODUCT(('控温被PRO-S级品'!$B$2:$B$10=$B191)*('控温被PRO-S级品'!$E$1:$BE$1=AI$1)*('控温被PRO-S级品'!$E$2:$BE$10)),0)+IFERROR(SUMPRODUCT(('冬被-S级品'!$B$2:$B$10=$B191)*('冬被-S级品'!$E$1:$AW$1=AI$1)*('冬被-S级品'!$E$2:$AW$10)),0)+IFERROR(SUMPRODUCT(('白止-S级品'!$A$2:$A$26=$B191)*('白止-S级品'!$D$1:$AV$1=AI$1)*('白止-S级品'!$D$2:$AV$26)),0)+IFERROR(SUMPRODUCT(('乐容-S级品'!$A$4:$A$32=$B191)*('乐容-S级品'!$L$3:$CA$3=AI$1)*('乐容-S级品'!$L$4:$CA$32)),0)</f>
      </c>
      <c r="AJ191" s="280">
        <f>IFERROR(SUMPRODUCT(('控温被PRO-S级品'!$B$2:$B$10=$B191)*('控温被PRO-S级品'!$E$1:$BE$1=AJ$1)*('控温被PRO-S级品'!$E$2:$BE$10)),0)+IFERROR(SUMPRODUCT(('冬被-S级品'!$B$2:$B$10=$B191)*('冬被-S级品'!$E$1:$AW$1=AJ$1)*('冬被-S级品'!$E$2:$AW$10)),0)+IFERROR(SUMPRODUCT(('白止-S级品'!$A$2:$A$26=$B191)*('白止-S级品'!$D$1:$AV$1=AJ$1)*('白止-S级品'!$D$2:$AV$26)),0)+IFERROR(SUMPRODUCT(('乐容-S级品'!$A$4:$A$32=$B191)*('乐容-S级品'!$L$3:$CA$3=AJ$1)*('乐容-S级品'!$L$4:$CA$32)),0)</f>
      </c>
      <c r="AK191" s="280">
        <f>IFERROR(SUMPRODUCT(('控温被PRO-S级品'!$B$2:$B$10=$B191)*('控温被PRO-S级品'!$E$1:$BE$1=AK$1)*('控温被PRO-S级品'!$E$2:$BE$10)),0)+IFERROR(SUMPRODUCT(('冬被-S级品'!$B$2:$B$10=$B191)*('冬被-S级品'!$E$1:$AW$1=AK$1)*('冬被-S级品'!$E$2:$AW$10)),0)+IFERROR(SUMPRODUCT(('白止-S级品'!$A$2:$A$26=$B191)*('白止-S级品'!$D$1:$AV$1=AK$1)*('白止-S级品'!$D$2:$AV$26)),0)+IFERROR(SUMPRODUCT(('乐容-S级品'!$A$4:$A$32=$B191)*('乐容-S级品'!$L$3:$CA$3=AK$1)*('乐容-S级品'!$L$4:$CA$32)),0)</f>
      </c>
      <c r="AL191" s="280">
        <f>IFERROR(SUMPRODUCT(('控温被PRO-S级品'!$B$2:$B$10=$B191)*('控温被PRO-S级品'!$E$1:$BE$1=AL$1)*('控温被PRO-S级品'!$E$2:$BE$10)),0)+IFERROR(SUMPRODUCT(('冬被-S级品'!$B$2:$B$10=$B191)*('冬被-S级品'!$E$1:$AW$1=AL$1)*('冬被-S级品'!$E$2:$AW$10)),0)+IFERROR(SUMPRODUCT(('白止-S级品'!$A$2:$A$26=$B191)*('白止-S级品'!$D$1:$AV$1=AL$1)*('白止-S级品'!$D$2:$AV$26)),0)+IFERROR(SUMPRODUCT(('乐容-S级品'!$A$4:$A$32=$B191)*('乐容-S级品'!$L$3:$CA$3=AL$1)*('乐容-S级品'!$L$4:$CA$32)),0)</f>
      </c>
      <c r="AM191" s="280">
        <f>IFERROR(SUMPRODUCT(('控温被PRO-S级品'!$B$2:$B$10=$B191)*('控温被PRO-S级品'!$E$1:$BE$1=AM$1)*('控温被PRO-S级品'!$E$2:$BE$10)),0)+IFERROR(SUMPRODUCT(('冬被-S级品'!$B$2:$B$10=$B191)*('冬被-S级品'!$E$1:$AW$1=AM$1)*('冬被-S级品'!$E$2:$AW$10)),0)+IFERROR(SUMPRODUCT(('白止-S级品'!$A$2:$A$26=$B191)*('白止-S级品'!$D$1:$AV$1=AM$1)*('白止-S级品'!$D$2:$AV$26)),0)+IFERROR(SUMPRODUCT(('乐容-S级品'!$A$4:$A$32=$B191)*('乐容-S级品'!$L$3:$CA$3=AM$1)*('乐容-S级品'!$L$4:$CA$32)),0)</f>
      </c>
      <c r="AN191" s="280">
        <f>IFERROR(SUMPRODUCT(('控温被PRO-S级品'!$B$2:$B$10=$B191)*('控温被PRO-S级品'!$E$1:$BE$1=AN$1)*('控温被PRO-S级品'!$E$2:$BE$10)),0)+IFERROR(SUMPRODUCT(('冬被-S级品'!$B$2:$B$10=$B191)*('冬被-S级品'!$E$1:$AW$1=AN$1)*('冬被-S级品'!$E$2:$AW$10)),0)+IFERROR(SUMPRODUCT(('白止-S级品'!$A$2:$A$26=$B191)*('白止-S级品'!$D$1:$AV$1=AN$1)*('白止-S级品'!$D$2:$AV$26)),0)+IFERROR(SUMPRODUCT(('乐容-S级品'!$A$4:$A$32=$B191)*('乐容-S级品'!$L$3:$CA$3=AN$1)*('乐容-S级品'!$L$4:$CA$32)),0)</f>
      </c>
      <c r="AO191" s="280">
        <f>IFERROR(SUMPRODUCT(('控温被PRO-S级品'!$B$2:$B$10=$B191)*('控温被PRO-S级品'!$E$1:$BE$1=AO$1)*('控温被PRO-S级品'!$E$2:$BE$10)),0)+IFERROR(SUMPRODUCT(('冬被-S级品'!$B$2:$B$10=$B191)*('冬被-S级品'!$E$1:$AW$1=AO$1)*('冬被-S级品'!$E$2:$AW$10)),0)+IFERROR(SUMPRODUCT(('白止-S级品'!$A$2:$A$26=$B191)*('白止-S级品'!$D$1:$AV$1=AO$1)*('白止-S级品'!$D$2:$AV$26)),0)+IFERROR(SUMPRODUCT(('乐容-S级品'!$A$4:$A$32=$B191)*('乐容-S级品'!$L$3:$CA$3=AO$1)*('乐容-S级品'!$L$4:$CA$32)),0)</f>
      </c>
      <c r="AP191" s="280">
        <f>IFERROR(SUMPRODUCT(('控温被PRO-S级品'!$B$2:$B$10=$B191)*('控温被PRO-S级品'!$E$1:$BE$1=AP$1)*('控温被PRO-S级品'!$E$2:$BE$10)),0)+IFERROR(SUMPRODUCT(('冬被-S级品'!$B$2:$B$10=$B191)*('冬被-S级品'!$E$1:$AW$1=AP$1)*('冬被-S级品'!$E$2:$AW$10)),0)+IFERROR(SUMPRODUCT(('白止-S级品'!$A$2:$A$26=$B191)*('白止-S级品'!$D$1:$AV$1=AP$1)*('白止-S级品'!$D$2:$AV$26)),0)+IFERROR(SUMPRODUCT(('乐容-S级品'!$A$4:$A$32=$B191)*('乐容-S级品'!$L$3:$CA$3=AP$1)*('乐容-S级品'!$L$4:$CA$32)),0)</f>
      </c>
      <c r="AQ191" s="280">
        <f>IFERROR(SUMPRODUCT(('控温被PRO-S级品'!$B$2:$B$10=$B191)*('控温被PRO-S级品'!$E$1:$BE$1=AQ$1)*('控温被PRO-S级品'!$E$2:$BE$10)),0)+IFERROR(SUMPRODUCT(('冬被-S级品'!$B$2:$B$10=$B191)*('冬被-S级品'!$E$1:$AW$1=AQ$1)*('冬被-S级品'!$E$2:$AW$10)),0)+IFERROR(SUMPRODUCT(('白止-S级品'!$A$2:$A$26=$B191)*('白止-S级品'!$D$1:$AV$1=AQ$1)*('白止-S级品'!$D$2:$AV$26)),0)+IFERROR(SUMPRODUCT(('乐容-S级品'!$A$4:$A$32=$B191)*('乐容-S级品'!$L$3:$CA$3=AQ$1)*('乐容-S级品'!$L$4:$CA$32)),0)</f>
      </c>
      <c r="AR191" s="280">
        <f>IFERROR(SUMPRODUCT(('控温被PRO-S级品'!$B$2:$B$10=$B191)*('控温被PRO-S级品'!$E$1:$BE$1=AR$1)*('控温被PRO-S级品'!$E$2:$BE$10)),0)+IFERROR(SUMPRODUCT(('冬被-S级品'!$B$2:$B$10=$B191)*('冬被-S级品'!$E$1:$AW$1=AR$1)*('冬被-S级品'!$E$2:$AW$10)),0)+IFERROR(SUMPRODUCT(('白止-S级品'!$A$2:$A$26=$B191)*('白止-S级品'!$D$1:$AV$1=AR$1)*('白止-S级品'!$D$2:$AV$26)),0)+IFERROR(SUMPRODUCT(('乐容-S级品'!$A$4:$A$32=$B191)*('乐容-S级品'!$L$3:$CA$3=AR$1)*('乐容-S级品'!$L$4:$CA$32)),0)</f>
      </c>
      <c r="AS191" s="280">
        <f>IFERROR(SUMPRODUCT(('控温被PRO-S级品'!$B$2:$B$10=$B191)*('控温被PRO-S级品'!$E$1:$BE$1=AS$1)*('控温被PRO-S级品'!$E$2:$BE$10)),0)+IFERROR(SUMPRODUCT(('冬被-S级品'!$B$2:$B$10=$B191)*('冬被-S级品'!$E$1:$AW$1=AS$1)*('冬被-S级品'!$E$2:$AW$10)),0)+IFERROR(SUMPRODUCT(('白止-S级品'!$A$2:$A$26=$B191)*('白止-S级品'!$D$1:$AV$1=AS$1)*('白止-S级品'!$D$2:$AV$26)),0)+IFERROR(SUMPRODUCT(('乐容-S级品'!$A$4:$A$32=$B191)*('乐容-S级品'!$L$3:$CA$3=AS$1)*('乐容-S级品'!$L$4:$CA$32)),0)</f>
      </c>
      <c r="AT191" s="280">
        <f>IFERROR(SUMPRODUCT(('控温被PRO-S级品'!$B$2:$B$10=$B191)*('控温被PRO-S级品'!$E$1:$BE$1=AT$1)*('控温被PRO-S级品'!$E$2:$BE$10)),0)+IFERROR(SUMPRODUCT(('冬被-S级品'!$B$2:$B$10=$B191)*('冬被-S级品'!$E$1:$AW$1=AT$1)*('冬被-S级品'!$E$2:$AW$10)),0)+IFERROR(SUMPRODUCT(('白止-S级品'!$A$2:$A$26=$B191)*('白止-S级品'!$D$1:$AV$1=AT$1)*('白止-S级品'!$D$2:$AV$26)),0)+IFERROR(SUMPRODUCT(('乐容-S级品'!$A$4:$A$32=$B191)*('乐容-S级品'!$L$3:$CA$3=AT$1)*('乐容-S级品'!$L$4:$CA$32)),0)</f>
      </c>
      <c r="AU191" s="280">
        <f>IFERROR(SUMPRODUCT(('控温被PRO-S级品'!$B$2:$B$10=$B191)*('控温被PRO-S级品'!$E$1:$BE$1=AU$1)*('控温被PRO-S级品'!$E$2:$BE$10)),0)+IFERROR(SUMPRODUCT(('冬被-S级品'!$B$2:$B$10=$B191)*('冬被-S级品'!$E$1:$AW$1=AU$1)*('冬被-S级品'!$E$2:$AW$10)),0)+IFERROR(SUMPRODUCT(('白止-S级品'!$A$2:$A$26=$B191)*('白止-S级品'!$D$1:$AV$1=AU$1)*('白止-S级品'!$D$2:$AV$26)),0)+IFERROR(SUMPRODUCT(('乐容-S级品'!$A$4:$A$32=$B191)*('乐容-S级品'!$L$3:$CA$3=AU$1)*('乐容-S级品'!$L$4:$CA$32)),0)</f>
      </c>
      <c r="AV191" s="280">
        <f>IFERROR(SUMPRODUCT(('控温被PRO-S级品'!$B$2:$B$10=$B191)*('控温被PRO-S级品'!$E$1:$BE$1=AV$1)*('控温被PRO-S级品'!$E$2:$BE$10)),0)+IFERROR(SUMPRODUCT(('冬被-S级品'!$B$2:$B$10=$B191)*('冬被-S级品'!$E$1:$AW$1=AV$1)*('冬被-S级品'!$E$2:$AW$10)),0)+IFERROR(SUMPRODUCT(('白止-S级品'!$A$2:$A$26=$B191)*('白止-S级品'!$D$1:$AV$1=AV$1)*('白止-S级品'!$D$2:$AV$26)),0)+IFERROR(SUMPRODUCT(('乐容-S级品'!$A$4:$A$32=$B191)*('乐容-S级品'!$L$3:$CA$3=AV$1)*('乐容-S级品'!$L$4:$CA$32)),0)</f>
      </c>
      <c r="AW191" s="280">
        <f>IFERROR(SUMPRODUCT(('控温被PRO-S级品'!$B$2:$B$10=$B191)*('控温被PRO-S级品'!$E$1:$BE$1=AW$1)*('控温被PRO-S级品'!$E$2:$BE$10)),0)+IFERROR(SUMPRODUCT(('冬被-S级品'!$B$2:$B$10=$B191)*('冬被-S级品'!$E$1:$AW$1=AW$1)*('冬被-S级品'!$E$2:$AW$10)),0)+IFERROR(SUMPRODUCT(('白止-S级品'!$A$2:$A$26=$B191)*('白止-S级品'!$D$1:$AV$1=AW$1)*('白止-S级品'!$D$2:$AV$26)),0)+IFERROR(SUMPRODUCT(('乐容-S级品'!$A$4:$A$32=$B191)*('乐容-S级品'!$L$3:$CA$3=AW$1)*('乐容-S级品'!$L$4:$CA$32)),0)</f>
      </c>
      <c r="AX191" s="280">
        <f>IFERROR(SUMPRODUCT(('控温被PRO-S级品'!$B$2:$B$10=$B191)*('控温被PRO-S级品'!$E$1:$BE$1=AX$1)*('控温被PRO-S级品'!$E$2:$BE$10)),0)+IFERROR(SUMPRODUCT(('冬被-S级品'!$B$2:$B$10=$B191)*('冬被-S级品'!$E$1:$AW$1=AX$1)*('冬被-S级品'!$E$2:$AW$10)),0)+IFERROR(SUMPRODUCT(('白止-S级品'!$A$2:$A$26=$B191)*('白止-S级品'!$D$1:$AV$1=AX$1)*('白止-S级品'!$D$2:$AV$26)),0)+IFERROR(SUMPRODUCT(('乐容-S级品'!$A$4:$A$32=$B191)*('乐容-S级品'!$L$3:$CA$3=AX$1)*('乐容-S级品'!$L$4:$CA$32)),0)</f>
      </c>
      <c r="AY191" s="280">
        <f>IFERROR(SUMPRODUCT(('控温被PRO-S级品'!$B$2:$B$10=$B191)*('控温被PRO-S级品'!$E$1:$BE$1=AY$1)*('控温被PRO-S级品'!$E$2:$BE$10)),0)+IFERROR(SUMPRODUCT(('冬被-S级品'!$B$2:$B$10=$B191)*('冬被-S级品'!$E$1:$AW$1=AY$1)*('冬被-S级品'!$E$2:$AW$10)),0)+IFERROR(SUMPRODUCT(('白止-S级品'!$A$2:$A$26=$B191)*('白止-S级品'!$D$1:$AV$1=AY$1)*('白止-S级品'!$D$2:$AV$26)),0)+IFERROR(SUMPRODUCT(('乐容-S级品'!$A$4:$A$32=$B191)*('乐容-S级品'!$L$3:$CA$3=AY$1)*('乐容-S级品'!$L$4:$CA$32)),0)</f>
      </c>
      <c r="AZ191" s="280">
        <f>IFERROR(SUMPRODUCT(('控温被PRO-S级品'!$B$2:$B$10=$B191)*('控温被PRO-S级品'!$E$1:$BE$1=AZ$1)*('控温被PRO-S级品'!$E$2:$BE$10)),0)+IFERROR(SUMPRODUCT(('冬被-S级品'!$B$2:$B$10=$B191)*('冬被-S级品'!$E$1:$AW$1=AZ$1)*('冬被-S级品'!$E$2:$AW$10)),0)+IFERROR(SUMPRODUCT(('白止-S级品'!$A$2:$A$26=$B191)*('白止-S级品'!$D$1:$AV$1=AZ$1)*('白止-S级品'!$D$2:$AV$26)),0)+IFERROR(SUMPRODUCT(('乐容-S级品'!$A$4:$A$32=$B191)*('乐容-S级品'!$L$3:$CA$3=AZ$1)*('乐容-S级品'!$L$4:$CA$32)),0)</f>
      </c>
      <c r="BA191" s="280">
        <f>IFERROR(SUMPRODUCT(('控温被PRO-S级品'!$B$2:$B$10=$B191)*('控温被PRO-S级品'!$E$1:$BE$1=BA$1)*('控温被PRO-S级品'!$E$2:$BE$10)),0)+IFERROR(SUMPRODUCT(('冬被-S级品'!$B$2:$B$10=$B191)*('冬被-S级品'!$E$1:$AW$1=BA$1)*('冬被-S级品'!$E$2:$AW$10)),0)+IFERROR(SUMPRODUCT(('白止-S级品'!$A$2:$A$26=$B191)*('白止-S级品'!$D$1:$AV$1=BA$1)*('白止-S级品'!$D$2:$AV$26)),0)+IFERROR(SUMPRODUCT(('乐容-S级品'!$A$4:$A$32=$B191)*('乐容-S级品'!$L$3:$CA$3=BA$1)*('乐容-S级品'!$L$4:$CA$32)),0)</f>
      </c>
      <c r="BB191" s="280">
        <f>IFERROR(SUMPRODUCT(('控温被PRO-S级品'!$B$2:$B$10=$B191)*('控温被PRO-S级品'!$E$1:$BE$1=BB$1)*('控温被PRO-S级品'!$E$2:$BE$10)),0)+IFERROR(SUMPRODUCT(('冬被-S级品'!$B$2:$B$10=$B191)*('冬被-S级品'!$E$1:$AW$1=BB$1)*('冬被-S级品'!$E$2:$AW$10)),0)+IFERROR(SUMPRODUCT(('白止-S级品'!$A$2:$A$26=$B191)*('白止-S级品'!$D$1:$AV$1=BB$1)*('白止-S级品'!$D$2:$AV$26)),0)+IFERROR(SUMPRODUCT(('乐容-S级品'!$A$4:$A$32=$B191)*('乐容-S级品'!$L$3:$CA$3=BB$1)*('乐容-S级品'!$L$4:$CA$32)),0)</f>
      </c>
      <c r="BC191" s="280">
        <f>IFERROR(SUMPRODUCT(('控温被PRO-S级品'!$B$2:$B$10=$B191)*('控温被PRO-S级品'!$E$1:$BE$1=BC$1)*('控温被PRO-S级品'!$E$2:$BE$10)),0)+IFERROR(SUMPRODUCT(('冬被-S级品'!$B$2:$B$10=$B191)*('冬被-S级品'!$E$1:$AW$1=BC$1)*('冬被-S级品'!$E$2:$AW$10)),0)+IFERROR(SUMPRODUCT(('白止-S级品'!$A$2:$A$26=$B191)*('白止-S级品'!$D$1:$AV$1=BC$1)*('白止-S级品'!$D$2:$AV$26)),0)+IFERROR(SUMPRODUCT(('乐容-S级品'!$A$4:$A$32=$B191)*('乐容-S级品'!$L$3:$CA$3=BC$1)*('乐容-S级品'!$L$4:$CA$32)),0)</f>
      </c>
      <c r="BD191" s="280">
        <f>IFERROR(SUMPRODUCT(('控温被PRO-S级品'!$B$2:$B$10=$B191)*('控温被PRO-S级品'!$E$1:$BE$1=BD$1)*('控温被PRO-S级品'!$E$2:$BE$10)),0)+IFERROR(SUMPRODUCT(('冬被-S级品'!$B$2:$B$10=$B191)*('冬被-S级品'!$E$1:$AW$1=BD$1)*('冬被-S级品'!$E$2:$AW$10)),0)+IFERROR(SUMPRODUCT(('白止-S级品'!$A$2:$A$26=$B191)*('白止-S级品'!$D$1:$AV$1=BD$1)*('白止-S级品'!$D$2:$AV$26)),0)+IFERROR(SUMPRODUCT(('乐容-S级品'!$A$4:$A$32=$B191)*('乐容-S级品'!$L$3:$CA$3=BD$1)*('乐容-S级品'!$L$4:$CA$32)),0)</f>
      </c>
      <c r="BE191" s="280">
        <f>IFERROR(SUMPRODUCT(('控温被PRO-S级品'!$B$2:$B$10=$B191)*('控温被PRO-S级品'!$E$1:$BE$1=BE$1)*('控温被PRO-S级品'!$E$2:$BE$10)),0)+IFERROR(SUMPRODUCT(('冬被-S级品'!$B$2:$B$10=$B191)*('冬被-S级品'!$E$1:$AW$1=BE$1)*('冬被-S级品'!$E$2:$AW$10)),0)+IFERROR(SUMPRODUCT(('白止-S级品'!$A$2:$A$26=$B191)*('白止-S级品'!$D$1:$AV$1=BE$1)*('白止-S级品'!$D$2:$AV$26)),0)+IFERROR(SUMPRODUCT(('乐容-S级品'!$A$4:$A$32=$B191)*('乐容-S级品'!$L$3:$CA$3=BE$1)*('乐容-S级品'!$L$4:$CA$32)),0)</f>
      </c>
      <c r="BF191" s="280">
        <f>IFERROR(SUMPRODUCT(('控温被PRO-S级品'!$B$2:$B$10=$B191)*('控温被PRO-S级品'!$E$1:$BE$1=BF$1)*('控温被PRO-S级品'!$E$2:$BE$10)),0)+IFERROR(SUMPRODUCT(('冬被-S级品'!$B$2:$B$10=$B191)*('冬被-S级品'!$E$1:$AW$1=BF$1)*('冬被-S级品'!$E$2:$AW$10)),0)+IFERROR(SUMPRODUCT(('白止-S级品'!$A$2:$A$26=$B191)*('白止-S级品'!$D$1:$AV$1=BF$1)*('白止-S级品'!$D$2:$AV$26)),0)+IFERROR(SUMPRODUCT(('乐容-S级品'!$A$4:$A$32=$B191)*('乐容-S级品'!$L$3:$CA$3=BF$1)*('乐容-S级品'!$L$4:$CA$32)),0)</f>
      </c>
      <c r="BG191" s="280">
        <f>IFERROR(SUMPRODUCT(('控温被PRO-S级品'!$B$2:$B$10=$B191)*('控温被PRO-S级品'!$E$1:$BE$1=BG$1)*('控温被PRO-S级品'!$E$2:$BE$10)),0)+IFERROR(SUMPRODUCT(('冬被-S级品'!$B$2:$B$10=$B191)*('冬被-S级品'!$E$1:$AW$1=BG$1)*('冬被-S级品'!$E$2:$AW$10)),0)+IFERROR(SUMPRODUCT(('白止-S级品'!$A$2:$A$26=$B191)*('白止-S级品'!$D$1:$AV$1=BG$1)*('白止-S级品'!$D$2:$AV$26)),0)+IFERROR(SUMPRODUCT(('乐容-S级品'!$A$4:$A$32=$B191)*('乐容-S级品'!$L$3:$CA$3=BG$1)*('乐容-S级品'!$L$4:$CA$32)),0)</f>
      </c>
      <c r="BH191" s="280">
        <f>IFERROR(SUMPRODUCT(('控温被PRO-S级品'!$B$2:$B$10=$B191)*('控温被PRO-S级品'!$E$1:$BE$1=BH$1)*('控温被PRO-S级品'!$E$2:$BE$10)),0)+IFERROR(SUMPRODUCT(('冬被-S级品'!$B$2:$B$10=$B191)*('冬被-S级品'!$E$1:$AW$1=BH$1)*('冬被-S级品'!$E$2:$AW$10)),0)+IFERROR(SUMPRODUCT(('白止-S级品'!$A$2:$A$26=$B191)*('白止-S级品'!$D$1:$AV$1=BH$1)*('白止-S级品'!$D$2:$AV$26)),0)+IFERROR(SUMPRODUCT(('乐容-S级品'!$A$4:$A$32=$B191)*('乐容-S级品'!$L$3:$CA$3=BH$1)*('乐容-S级品'!$L$4:$CA$32)),0)</f>
      </c>
      <c r="BI191" s="280">
        <f>IFERROR(SUMPRODUCT(('控温被PRO-S级品'!$B$2:$B$10=$B191)*('控温被PRO-S级品'!$E$1:$BE$1=BI$1)*('控温被PRO-S级品'!$E$2:$BE$10)),0)+IFERROR(SUMPRODUCT(('冬被-S级品'!$B$2:$B$10=$B191)*('冬被-S级品'!$E$1:$AW$1=BI$1)*('冬被-S级品'!$E$2:$AW$10)),0)+IFERROR(SUMPRODUCT(('白止-S级品'!$A$2:$A$26=$B191)*('白止-S级品'!$D$1:$AV$1=BI$1)*('白止-S级品'!$D$2:$AV$26)),0)+IFERROR(SUMPRODUCT(('乐容-S级品'!$A$4:$A$32=$B191)*('乐容-S级品'!$L$3:$CA$3=BI$1)*('乐容-S级品'!$L$4:$CA$32)),0)</f>
      </c>
      <c r="BJ191" s="280">
        <f>IFERROR(SUMPRODUCT(('控温被PRO-S级品'!$B$2:$B$10=$B191)*('控温被PRO-S级品'!$E$1:$BE$1=BJ$1)*('控温被PRO-S级品'!$E$2:$BE$10)),0)+IFERROR(SUMPRODUCT(('冬被-S级品'!$B$2:$B$10=$B191)*('冬被-S级品'!$E$1:$AW$1=BJ$1)*('冬被-S级品'!$E$2:$AW$10)),0)+IFERROR(SUMPRODUCT(('白止-S级品'!$A$2:$A$26=$B191)*('白止-S级品'!$D$1:$AV$1=BJ$1)*('白止-S级品'!$D$2:$AV$26)),0)+IFERROR(SUMPRODUCT(('乐容-S级品'!$A$4:$A$32=$B191)*('乐容-S级品'!$L$3:$CA$3=BJ$1)*('乐容-S级品'!$L$4:$CA$32)),0)</f>
      </c>
      <c r="BK191" s="280">
        <f>IFERROR(SUMPRODUCT(('控温被PRO-S级品'!$B$2:$B$10=$B191)*('控温被PRO-S级品'!$E$1:$BE$1=BK$1)*('控温被PRO-S级品'!$E$2:$BE$10)),0)+IFERROR(SUMPRODUCT(('冬被-S级品'!$B$2:$B$10=$B191)*('冬被-S级品'!$E$1:$AW$1=BK$1)*('冬被-S级品'!$E$2:$AW$10)),0)+IFERROR(SUMPRODUCT(('白止-S级品'!$A$2:$A$26=$B191)*('白止-S级品'!$D$1:$AV$1=BK$1)*('白止-S级品'!$D$2:$AV$26)),0)+IFERROR(SUMPRODUCT(('乐容-S级品'!$A$4:$A$32=$B191)*('乐容-S级品'!$L$3:$CA$3=BK$1)*('乐容-S级品'!$L$4:$CA$32)),0)</f>
      </c>
      <c r="BL191" s="280">
        <f>IFERROR(SUMPRODUCT(('控温被PRO-S级品'!$B$2:$B$10=$B191)*('控温被PRO-S级品'!$E$1:$BE$1=BL$1)*('控温被PRO-S级品'!$E$2:$BE$10)),0)+IFERROR(SUMPRODUCT(('冬被-S级品'!$B$2:$B$10=$B191)*('冬被-S级品'!$E$1:$AW$1=BL$1)*('冬被-S级品'!$E$2:$AW$10)),0)+IFERROR(SUMPRODUCT(('白止-S级品'!$A$2:$A$26=$B191)*('白止-S级品'!$D$1:$AV$1=BL$1)*('白止-S级品'!$D$2:$AV$26)),0)+IFERROR(SUMPRODUCT(('乐容-S级品'!$A$4:$A$32=$B191)*('乐容-S级品'!$L$3:$CA$3=BL$1)*('乐容-S级品'!$L$4:$CA$32)),0)</f>
      </c>
      <c r="BM191" s="280">
        <f>IFERROR(SUMPRODUCT(('控温被PRO-S级品'!$B$2:$B$10=$B191)*('控温被PRO-S级品'!$E$1:$BE$1=BM$1)*('控温被PRO-S级品'!$E$2:$BE$10)),0)+IFERROR(SUMPRODUCT(('冬被-S级品'!$B$2:$B$10=$B191)*('冬被-S级品'!$E$1:$AW$1=BM$1)*('冬被-S级品'!$E$2:$AW$10)),0)+IFERROR(SUMPRODUCT(('白止-S级品'!$A$2:$A$26=$B191)*('白止-S级品'!$D$1:$AV$1=BM$1)*('白止-S级品'!$D$2:$AV$26)),0)+IFERROR(SUMPRODUCT(('乐容-S级品'!$A$4:$A$32=$B191)*('乐容-S级品'!$L$3:$CA$3=BM$1)*('乐容-S级品'!$L$4:$CA$32)),0)</f>
      </c>
      <c r="BN191" s="280">
        <f>IFERROR(SUMPRODUCT(('控温被PRO-S级品'!$B$2:$B$10=$B191)*('控温被PRO-S级品'!$E$1:$BE$1=BN$1)*('控温被PRO-S级品'!$E$2:$BE$10)),0)+IFERROR(SUMPRODUCT(('冬被-S级品'!$B$2:$B$10=$B191)*('冬被-S级品'!$E$1:$AW$1=BN$1)*('冬被-S级品'!$E$2:$AW$10)),0)+IFERROR(SUMPRODUCT(('白止-S级品'!$A$2:$A$26=$B191)*('白止-S级品'!$D$1:$AV$1=BN$1)*('白止-S级品'!$D$2:$AV$26)),0)+IFERROR(SUMPRODUCT(('乐容-S级品'!$A$4:$A$32=$B191)*('乐容-S级品'!$L$3:$CA$3=BN$1)*('乐容-S级品'!$L$4:$CA$32)),0)</f>
      </c>
      <c r="BO191" s="280">
        <f>IFERROR(SUMPRODUCT(('控温被PRO-S级品'!$B$2:$B$10=$B191)*('控温被PRO-S级品'!$E$1:$BE$1=BO$1)*('控温被PRO-S级品'!$E$2:$BE$10)),0)+IFERROR(SUMPRODUCT(('冬被-S级品'!$B$2:$B$10=$B191)*('冬被-S级品'!$E$1:$AW$1=BO$1)*('冬被-S级品'!$E$2:$AW$10)),0)+IFERROR(SUMPRODUCT(('白止-S级品'!$A$2:$A$26=$B191)*('白止-S级品'!$D$1:$AV$1=BO$1)*('白止-S级品'!$D$2:$AV$26)),0)+IFERROR(SUMPRODUCT(('乐容-S级品'!$A$4:$A$32=$B191)*('乐容-S级品'!$L$3:$CA$3=BO$1)*('乐容-S级品'!$L$4:$CA$32)),0)</f>
      </c>
      <c r="BP191" s="280">
        <f>IFERROR(SUMPRODUCT(('控温被PRO-S级品'!$B$2:$B$10=$B191)*('控温被PRO-S级品'!$E$1:$BE$1=BP$1)*('控温被PRO-S级品'!$E$2:$BE$10)),0)+IFERROR(SUMPRODUCT(('冬被-S级品'!$B$2:$B$10=$B191)*('冬被-S级品'!$E$1:$AW$1=BP$1)*('冬被-S级品'!$E$2:$AW$10)),0)+IFERROR(SUMPRODUCT(('白止-S级品'!$A$2:$A$26=$B191)*('白止-S级品'!$D$1:$AV$1=BP$1)*('白止-S级品'!$D$2:$AV$26)),0)+IFERROR(SUMPRODUCT(('乐容-S级品'!$A$4:$A$32=$B191)*('乐容-S级品'!$L$3:$CA$3=BP$1)*('乐容-S级品'!$L$4:$CA$32)),0)</f>
      </c>
      <c r="BQ191" s="280">
        <f>IFERROR(SUMPRODUCT(('控温被PRO-S级品'!$B$2:$B$10=$B191)*('控温被PRO-S级品'!$E$1:$BE$1=BQ$1)*('控温被PRO-S级品'!$E$2:$BE$10)),0)+IFERROR(SUMPRODUCT(('冬被-S级品'!$B$2:$B$10=$B191)*('冬被-S级品'!$E$1:$AW$1=BQ$1)*('冬被-S级品'!$E$2:$AW$10)),0)+IFERROR(SUMPRODUCT(('白止-S级品'!$A$2:$A$26=$B191)*('白止-S级品'!$D$1:$AV$1=BQ$1)*('白止-S级品'!$D$2:$AV$26)),0)+IFERROR(SUMPRODUCT(('乐容-S级品'!$A$4:$A$32=$B191)*('乐容-S级品'!$L$3:$CA$3=BQ$1)*('乐容-S级品'!$L$4:$CA$32)),0)</f>
      </c>
      <c r="BR191" s="280">
        <f>IFERROR(SUMPRODUCT(('控温被PRO-S级品'!$B$2:$B$10=$B191)*('控温被PRO-S级品'!$E$1:$BE$1=BR$1)*('控温被PRO-S级品'!$E$2:$BE$10)),0)+IFERROR(SUMPRODUCT(('冬被-S级品'!$B$2:$B$10=$B191)*('冬被-S级品'!$E$1:$AW$1=BR$1)*('冬被-S级品'!$E$2:$AW$10)),0)+IFERROR(SUMPRODUCT(('白止-S级品'!$A$2:$A$26=$B191)*('白止-S级品'!$D$1:$AV$1=BR$1)*('白止-S级品'!$D$2:$AV$26)),0)+IFERROR(SUMPRODUCT(('乐容-S级品'!$A$4:$A$32=$B191)*('乐容-S级品'!$L$3:$CA$3=BR$1)*('乐容-S级品'!$L$4:$CA$32)),0)</f>
      </c>
      <c r="BS191" s="280">
        <f>IFERROR(SUMPRODUCT(('控温被PRO-S级品'!$B$2:$B$10=$B191)*('控温被PRO-S级品'!$E$1:$BE$1=BS$1)*('控温被PRO-S级品'!$E$2:$BE$10)),0)+IFERROR(SUMPRODUCT(('冬被-S级品'!$B$2:$B$10=$B191)*('冬被-S级品'!$E$1:$AW$1=BS$1)*('冬被-S级品'!$E$2:$AW$10)),0)+IFERROR(SUMPRODUCT(('白止-S级品'!$A$2:$A$26=$B191)*('白止-S级品'!$D$1:$AV$1=BS$1)*('白止-S级品'!$D$2:$AV$26)),0)+IFERROR(SUMPRODUCT(('乐容-S级品'!$A$4:$A$32=$B191)*('乐容-S级品'!$L$3:$CA$3=BS$1)*('乐容-S级品'!$L$4:$CA$32)),0)</f>
      </c>
      <c r="BT191" s="280">
        <f>IFERROR(SUMPRODUCT(('控温被PRO-S级品'!$B$2:$B$10=$B191)*('控温被PRO-S级品'!$E$1:$BE$1=BT$1)*('控温被PRO-S级品'!$E$2:$BE$10)),0)+IFERROR(SUMPRODUCT(('冬被-S级品'!$B$2:$B$10=$B191)*('冬被-S级品'!$E$1:$AW$1=BT$1)*('冬被-S级品'!$E$2:$AW$10)),0)+IFERROR(SUMPRODUCT(('白止-S级品'!$A$2:$A$26=$B191)*('白止-S级品'!$D$1:$AV$1=BT$1)*('白止-S级品'!$D$2:$AV$26)),0)+IFERROR(SUMPRODUCT(('乐容-S级品'!$A$4:$A$32=$B191)*('乐容-S级品'!$L$3:$CA$3=BT$1)*('乐容-S级品'!$L$4:$CA$32)),0)</f>
      </c>
      <c r="BU191" s="280">
        <f>IFERROR(SUMPRODUCT(('控温被PRO-S级品'!$B$2:$B$10=$B191)*('控温被PRO-S级品'!$E$1:$BE$1=BU$1)*('控温被PRO-S级品'!$E$2:$BE$10)),0)+IFERROR(SUMPRODUCT(('冬被-S级品'!$B$2:$B$10=$B191)*('冬被-S级品'!$E$1:$AW$1=BU$1)*('冬被-S级品'!$E$2:$AW$10)),0)+IFERROR(SUMPRODUCT(('白止-S级品'!$A$2:$A$26=$B191)*('白止-S级品'!$D$1:$AV$1=BU$1)*('白止-S级品'!$D$2:$AV$26)),0)+IFERROR(SUMPRODUCT(('乐容-S级品'!$A$4:$A$32=$B191)*('乐容-S级品'!$L$3:$CA$3=BU$1)*('乐容-S级品'!$L$4:$CA$32)),0)</f>
      </c>
      <c r="BV191" s="280">
        <f>IFERROR(SUMPRODUCT(('控温被PRO-S级品'!$B$2:$B$10=$B191)*('控温被PRO-S级品'!$E$1:$BE$1=BV$1)*('控温被PRO-S级品'!$E$2:$BE$10)),0)+IFERROR(SUMPRODUCT(('冬被-S级品'!$B$2:$B$10=$B191)*('冬被-S级品'!$E$1:$AW$1=BV$1)*('冬被-S级品'!$E$2:$AW$10)),0)+IFERROR(SUMPRODUCT(('白止-S级品'!$A$2:$A$26=$B191)*('白止-S级品'!$D$1:$AV$1=BV$1)*('白止-S级品'!$D$2:$AV$26)),0)+IFERROR(SUMPRODUCT(('乐容-S级品'!$A$4:$A$32=$B191)*('乐容-S级品'!$L$3:$CA$3=BV$1)*('乐容-S级品'!$L$4:$CA$32)),0)</f>
      </c>
      <c r="BW191" s="280">
        <f>IFERROR(SUMPRODUCT(('控温被PRO-S级品'!$B$2:$B$10=$B191)*('控温被PRO-S级品'!$E$1:$BE$1=BW$1)*('控温被PRO-S级品'!$E$2:$BE$10)),0)+IFERROR(SUMPRODUCT(('冬被-S级品'!$B$2:$B$10=$B191)*('冬被-S级品'!$E$1:$AW$1=BW$1)*('冬被-S级品'!$E$2:$AW$10)),0)+IFERROR(SUMPRODUCT(('白止-S级品'!$A$2:$A$26=$B191)*('白止-S级品'!$D$1:$AV$1=BW$1)*('白止-S级品'!$D$2:$AV$26)),0)+IFERROR(SUMPRODUCT(('乐容-S级品'!$A$4:$A$32=$B191)*('乐容-S级品'!$L$3:$CA$3=BW$1)*('乐容-S级品'!$L$4:$CA$32)),0)</f>
      </c>
      <c r="BX191" s="280">
        <f>IFERROR(SUMPRODUCT(('控温被PRO-S级品'!$B$2:$B$10=$B191)*('控温被PRO-S级品'!$E$1:$BE$1=BX$1)*('控温被PRO-S级品'!$E$2:$BE$10)),0)+IFERROR(SUMPRODUCT(('冬被-S级品'!$B$2:$B$10=$B191)*('冬被-S级品'!$E$1:$AW$1=BX$1)*('冬被-S级品'!$E$2:$AW$10)),0)+IFERROR(SUMPRODUCT(('白止-S级品'!$A$2:$A$26=$B191)*('白止-S级品'!$D$1:$AV$1=BX$1)*('白止-S级品'!$D$2:$AV$26)),0)+IFERROR(SUMPRODUCT(('乐容-S级品'!$A$4:$A$32=$B191)*('乐容-S级品'!$L$3:$CA$3=BX$1)*('乐容-S级品'!$L$4:$CA$32)),0)</f>
      </c>
      <c r="BY191" s="280">
        <f>IFERROR(SUMPRODUCT(('控温被PRO-S级品'!$B$2:$B$10=$B191)*('控温被PRO-S级品'!$E$1:$BE$1=BY$1)*('控温被PRO-S级品'!$E$2:$BE$10)),0)+IFERROR(SUMPRODUCT(('冬被-S级品'!$B$2:$B$10=$B191)*('冬被-S级品'!$E$1:$AW$1=BY$1)*('冬被-S级品'!$E$2:$AW$10)),0)+IFERROR(SUMPRODUCT(('白止-S级品'!$A$2:$A$26=$B191)*('白止-S级品'!$D$1:$AV$1=BY$1)*('白止-S级品'!$D$2:$AV$26)),0)+IFERROR(SUMPRODUCT(('乐容-S级品'!$A$4:$A$32=$B191)*('乐容-S级品'!$L$3:$CA$3=BY$1)*('乐容-S级品'!$L$4:$CA$32)),0)</f>
      </c>
      <c r="BZ191" s="280">
        <f>IFERROR(SUMPRODUCT(('控温被PRO-S级品'!$B$2:$B$10=$B191)*('控温被PRO-S级品'!$E$1:$BE$1=BZ$1)*('控温被PRO-S级品'!$E$2:$BE$10)),0)+IFERROR(SUMPRODUCT(('冬被-S级品'!$B$2:$B$10=$B191)*('冬被-S级品'!$E$1:$AW$1=BZ$1)*('冬被-S级品'!$E$2:$AW$10)),0)+IFERROR(SUMPRODUCT(('白止-S级品'!$A$2:$A$26=$B191)*('白止-S级品'!$D$1:$AV$1=BZ$1)*('白止-S级品'!$D$2:$AV$26)),0)+IFERROR(SUMPRODUCT(('乐容-S级品'!$A$4:$A$32=$B191)*('乐容-S级品'!$L$3:$CA$3=BZ$1)*('乐容-S级品'!$L$4:$CA$32)),0)</f>
      </c>
      <c r="CA191" s="280">
        <f>IFERROR(SUMPRODUCT(('控温被PRO-S级品'!$B$2:$B$10=$B191)*('控温被PRO-S级品'!$E$1:$BE$1=CA$1)*('控温被PRO-S级品'!$E$2:$BE$10)),0)+IFERROR(SUMPRODUCT(('冬被-S级品'!$B$2:$B$10=$B191)*('冬被-S级品'!$E$1:$AW$1=CA$1)*('冬被-S级品'!$E$2:$AW$10)),0)+IFERROR(SUMPRODUCT(('白止-S级品'!$A$2:$A$26=$B191)*('白止-S级品'!$D$1:$AV$1=CA$1)*('白止-S级品'!$D$2:$AV$26)),0)+IFERROR(SUMPRODUCT(('乐容-S级品'!$A$4:$A$32=$B191)*('乐容-S级品'!$L$3:$CA$3=CA$1)*('乐容-S级品'!$L$4:$CA$32)),0)</f>
      </c>
      <c r="CB191" s="280">
        <f>IFERROR(SUMPRODUCT(('控温被PRO-S级品'!$B$2:$B$10=$B191)*('控温被PRO-S级品'!$E$1:$BE$1=CB$1)*('控温被PRO-S级品'!$E$2:$BE$10)),0)+IFERROR(SUMPRODUCT(('冬被-S级品'!$B$2:$B$10=$B191)*('冬被-S级品'!$E$1:$AW$1=CB$1)*('冬被-S级品'!$E$2:$AW$10)),0)+IFERROR(SUMPRODUCT(('白止-S级品'!$A$2:$A$26=$B191)*('白止-S级品'!$D$1:$AV$1=CB$1)*('白止-S级品'!$D$2:$AV$26)),0)+IFERROR(SUMPRODUCT(('乐容-S级品'!$A$4:$A$32=$B191)*('乐容-S级品'!$L$3:$CA$3=CB$1)*('乐容-S级品'!$L$4:$CA$32)),0)</f>
      </c>
      <c r="CC191" s="280">
        <f>IFERROR(SUMPRODUCT(('控温被PRO-S级品'!$B$2:$B$10=$B191)*('控温被PRO-S级品'!$E$1:$BE$1=CC$1)*('控温被PRO-S级品'!$E$2:$BE$10)),0)+IFERROR(SUMPRODUCT(('冬被-S级品'!$B$2:$B$10=$B191)*('冬被-S级品'!$E$1:$AW$1=CC$1)*('冬被-S级品'!$E$2:$AW$10)),0)+IFERROR(SUMPRODUCT(('白止-S级品'!$A$2:$A$26=$B191)*('白止-S级品'!$D$1:$AV$1=CC$1)*('白止-S级品'!$D$2:$AV$26)),0)+IFERROR(SUMPRODUCT(('乐容-S级品'!$A$4:$A$32=$B191)*('乐容-S级品'!$L$3:$CA$3=CC$1)*('乐容-S级品'!$L$4:$CA$32)),0)</f>
      </c>
      <c r="CD191" s="280">
        <f>IFERROR(SUMPRODUCT(('控温被PRO-S级品'!$B$2:$B$10=$B191)*('控温被PRO-S级品'!$E$1:$BE$1=CD$1)*('控温被PRO-S级品'!$E$2:$BE$10)),0)+IFERROR(SUMPRODUCT(('冬被-S级品'!$B$2:$B$10=$B191)*('冬被-S级品'!$E$1:$AW$1=CD$1)*('冬被-S级品'!$E$2:$AW$10)),0)+IFERROR(SUMPRODUCT(('白止-S级品'!$A$2:$A$26=$B191)*('白止-S级品'!$D$1:$AV$1=CD$1)*('白止-S级品'!$D$2:$AV$26)),0)+IFERROR(SUMPRODUCT(('乐容-S级品'!$A$4:$A$32=$B191)*('乐容-S级品'!$L$3:$CA$3=CD$1)*('乐容-S级品'!$L$4:$CA$32)),0)</f>
      </c>
      <c r="CE191" s="280">
        <f>IFERROR(SUMPRODUCT(('控温被PRO-S级品'!$B$2:$B$10=$B191)*('控温被PRO-S级品'!$E$1:$BE$1=CE$1)*('控温被PRO-S级品'!$E$2:$BE$10)),0)+IFERROR(SUMPRODUCT(('冬被-S级品'!$B$2:$B$10=$B191)*('冬被-S级品'!$E$1:$AW$1=CE$1)*('冬被-S级品'!$E$2:$AW$10)),0)+IFERROR(SUMPRODUCT(('白止-S级品'!$A$2:$A$26=$B191)*('白止-S级品'!$D$1:$AV$1=CE$1)*('白止-S级品'!$D$2:$AV$26)),0)+IFERROR(SUMPRODUCT(('乐容-S级品'!$A$4:$A$32=$B191)*('乐容-S级品'!$L$3:$CA$3=CE$1)*('乐容-S级品'!$L$4:$CA$32)),0)</f>
      </c>
      <c r="CF191" s="280">
        <f>IFERROR(SUMPRODUCT(('控温被PRO-S级品'!$B$2:$B$10=$B191)*('控温被PRO-S级品'!$E$1:$BE$1=CF$1)*('控温被PRO-S级品'!$E$2:$BE$10)),0)+IFERROR(SUMPRODUCT(('冬被-S级品'!$B$2:$B$10=$B191)*('冬被-S级品'!$E$1:$AW$1=CF$1)*('冬被-S级品'!$E$2:$AW$10)),0)+IFERROR(SUMPRODUCT(('白止-S级品'!$A$2:$A$26=$B191)*('白止-S级品'!$D$1:$AV$1=CF$1)*('白止-S级品'!$D$2:$AV$26)),0)+IFERROR(SUMPRODUCT(('乐容-S级品'!$A$4:$A$32=$B191)*('乐容-S级品'!$L$3:$CA$3=CF$1)*('乐容-S级品'!$L$4:$CA$32)),0)</f>
      </c>
      <c r="CG191" s="280">
        <f>IFERROR(SUMPRODUCT(('控温被PRO-S级品'!$B$2:$B$10=$B191)*('控温被PRO-S级品'!$E$1:$BE$1=CG$1)*('控温被PRO-S级品'!$E$2:$BE$10)),0)+IFERROR(SUMPRODUCT(('冬被-S级品'!$B$2:$B$10=$B191)*('冬被-S级品'!$E$1:$AW$1=CG$1)*('冬被-S级品'!$E$2:$AW$10)),0)+IFERROR(SUMPRODUCT(('白止-S级品'!$A$2:$A$26=$B191)*('白止-S级品'!$D$1:$AV$1=CG$1)*('白止-S级品'!$D$2:$AV$26)),0)+IFERROR(SUMPRODUCT(('乐容-S级品'!$A$4:$A$32=$B191)*('乐容-S级品'!$L$3:$CA$3=CG$1)*('乐容-S级品'!$L$4:$CA$32)),0)</f>
      </c>
      <c r="CH191" s="280">
        <f>IFERROR(SUMPRODUCT(('控温被PRO-S级品'!$B$2:$B$10=$B191)*('控温被PRO-S级品'!$E$1:$BE$1=CH$1)*('控温被PRO-S级品'!$E$2:$BE$10)),0)+IFERROR(SUMPRODUCT(('冬被-S级品'!$B$2:$B$10=$B191)*('冬被-S级品'!$E$1:$AW$1=CH$1)*('冬被-S级品'!$E$2:$AW$10)),0)+IFERROR(SUMPRODUCT(('白止-S级品'!$A$2:$A$26=$B191)*('白止-S级品'!$D$1:$AV$1=CH$1)*('白止-S级品'!$D$2:$AV$26)),0)+IFERROR(SUMPRODUCT(('乐容-S级品'!$A$4:$A$32=$B191)*('乐容-S级品'!$L$3:$CA$3=CH$1)*('乐容-S级品'!$L$4:$CA$32)),0)</f>
      </c>
      <c r="CI191" s="280">
        <f>IFERROR(SUMPRODUCT(('控温被PRO-S级品'!$B$2:$B$10=$B191)*('控温被PRO-S级品'!$E$1:$BE$1=CI$1)*('控温被PRO-S级品'!$E$2:$BE$10)),0)+IFERROR(SUMPRODUCT(('冬被-S级品'!$B$2:$B$10=$B191)*('冬被-S级品'!$E$1:$AW$1=CI$1)*('冬被-S级品'!$E$2:$AW$10)),0)+IFERROR(SUMPRODUCT(('白止-S级品'!$A$2:$A$26=$B191)*('白止-S级品'!$D$1:$AV$1=CI$1)*('白止-S级品'!$D$2:$AV$26)),0)+IFERROR(SUMPRODUCT(('乐容-S级品'!$A$4:$A$32=$B191)*('乐容-S级品'!$L$3:$CA$3=CI$1)*('乐容-S级品'!$L$4:$CA$32)),0)</f>
      </c>
      <c r="CJ191" s="280">
        <f>IFERROR(SUMPRODUCT(('控温被PRO-S级品'!$B$2:$B$10=$B191)*('控温被PRO-S级品'!$E$1:$BE$1=CJ$1)*('控温被PRO-S级品'!$E$2:$BE$10)),0)+IFERROR(SUMPRODUCT(('冬被-S级品'!$B$2:$B$10=$B191)*('冬被-S级品'!$E$1:$AW$1=CJ$1)*('冬被-S级品'!$E$2:$AW$10)),0)+IFERROR(SUMPRODUCT(('白止-S级品'!$A$2:$A$26=$B191)*('白止-S级品'!$D$1:$AV$1=CJ$1)*('白止-S级品'!$D$2:$AV$26)),0)+IFERROR(SUMPRODUCT(('乐容-S级品'!$A$4:$A$32=$B191)*('乐容-S级品'!$L$3:$CA$3=CJ$1)*('乐容-S级品'!$L$4:$CA$32)),0)</f>
      </c>
      <c r="CK191" s="280">
        <f>IFERROR(SUMPRODUCT(('控温被PRO-S级品'!$B$2:$B$10=$B191)*('控温被PRO-S级品'!$E$1:$BE$1=CK$1)*('控温被PRO-S级品'!$E$2:$BE$10)),0)+IFERROR(SUMPRODUCT(('冬被-S级品'!$B$2:$B$10=$B191)*('冬被-S级品'!$E$1:$AW$1=CK$1)*('冬被-S级品'!$E$2:$AW$10)),0)+IFERROR(SUMPRODUCT(('白止-S级品'!$A$2:$A$26=$B191)*('白止-S级品'!$D$1:$AV$1=CK$1)*('白止-S级品'!$D$2:$AV$26)),0)+IFERROR(SUMPRODUCT(('乐容-S级品'!$A$4:$A$32=$B191)*('乐容-S级品'!$L$3:$CA$3=CK$1)*('乐容-S级品'!$L$4:$CA$32)),0)</f>
      </c>
      <c r="CL191" s="280">
        <f>IFERROR(SUMPRODUCT(('控温被PRO-S级品'!$B$2:$B$10=$B191)*('控温被PRO-S级品'!$E$1:$BE$1=CL$1)*('控温被PRO-S级品'!$E$2:$BE$10)),0)+IFERROR(SUMPRODUCT(('冬被-S级品'!$B$2:$B$10=$B191)*('冬被-S级品'!$E$1:$AW$1=CL$1)*('冬被-S级品'!$E$2:$AW$10)),0)+IFERROR(SUMPRODUCT(('白止-S级品'!$A$2:$A$26=$B191)*('白止-S级品'!$D$1:$AV$1=CL$1)*('白止-S级品'!$D$2:$AV$26)),0)+IFERROR(SUMPRODUCT(('乐容-S级品'!$A$4:$A$32=$B191)*('乐容-S级品'!$L$3:$CA$3=CL$1)*('乐容-S级品'!$L$4:$CA$32)),0)</f>
      </c>
      <c r="CM191" s="280">
        <f>IFERROR(SUMPRODUCT(('控温被PRO-S级品'!$B$2:$B$10=$B191)*('控温被PRO-S级品'!$E$1:$BE$1=CM$1)*('控温被PRO-S级品'!$E$2:$BE$10)),0)+IFERROR(SUMPRODUCT(('冬被-S级品'!$B$2:$B$10=$B191)*('冬被-S级品'!$E$1:$AW$1=CM$1)*('冬被-S级品'!$E$2:$AW$10)),0)+IFERROR(SUMPRODUCT(('白止-S级品'!$A$2:$A$26=$B191)*('白止-S级品'!$D$1:$AV$1=CM$1)*('白止-S级品'!$D$2:$AV$26)),0)+IFERROR(SUMPRODUCT(('乐容-S级品'!$A$4:$A$32=$B191)*('乐容-S级品'!$L$3:$CA$3=CM$1)*('乐容-S级品'!$L$4:$CA$32)),0)</f>
      </c>
      <c r="CN191" s="280">
        <f>IFERROR(SUMPRODUCT(('控温被PRO-S级品'!$B$2:$B$10=$B191)*('控温被PRO-S级品'!$E$1:$BE$1=CN$1)*('控温被PRO-S级品'!$E$2:$BE$10)),0)+IFERROR(SUMPRODUCT(('冬被-S级品'!$B$2:$B$10=$B191)*('冬被-S级品'!$E$1:$AW$1=CN$1)*('冬被-S级品'!$E$2:$AW$10)),0)+IFERROR(SUMPRODUCT(('白止-S级品'!$A$2:$A$26=$B191)*('白止-S级品'!$D$1:$AV$1=CN$1)*('白止-S级品'!$D$2:$AV$26)),0)+IFERROR(SUMPRODUCT(('乐容-S级品'!$A$4:$A$32=$B191)*('乐容-S级品'!$L$3:$CA$3=CN$1)*('乐容-S级品'!$L$4:$CA$32)),0)</f>
      </c>
      <c r="CO191" s="280">
        <f>IFERROR(SUMPRODUCT(('控温被PRO-S级品'!$B$2:$B$10=$B191)*('控温被PRO-S级品'!$E$1:$BE$1=CO$1)*('控温被PRO-S级品'!$E$2:$BE$10)),0)+IFERROR(SUMPRODUCT(('冬被-S级品'!$B$2:$B$10=$B191)*('冬被-S级品'!$E$1:$AW$1=CO$1)*('冬被-S级品'!$E$2:$AW$10)),0)+IFERROR(SUMPRODUCT(('白止-S级品'!$A$2:$A$26=$B191)*('白止-S级品'!$D$1:$AV$1=CO$1)*('白止-S级品'!$D$2:$AV$26)),0)+IFERROR(SUMPRODUCT(('乐容-S级品'!$A$4:$A$32=$B191)*('乐容-S级品'!$L$3:$CA$3=CO$1)*('乐容-S级品'!$L$4:$CA$32)),0)</f>
      </c>
      <c r="CP191" s="280">
        <f>IFERROR(SUMPRODUCT(('控温被PRO-S级品'!$B$2:$B$10=$B191)*('控温被PRO-S级品'!$E$1:$BE$1=CP$1)*('控温被PRO-S级品'!$E$2:$BE$10)),0)+IFERROR(SUMPRODUCT(('冬被-S级品'!$B$2:$B$10=$B191)*('冬被-S级品'!$E$1:$AW$1=CP$1)*('冬被-S级品'!$E$2:$AW$10)),0)+IFERROR(SUMPRODUCT(('白止-S级品'!$A$2:$A$26=$B191)*('白止-S级品'!$D$1:$AV$1=CP$1)*('白止-S级品'!$D$2:$AV$26)),0)+IFERROR(SUMPRODUCT(('乐容-S级品'!$A$4:$A$32=$B191)*('乐容-S级品'!$L$3:$CA$3=CP$1)*('乐容-S级品'!$L$4:$CA$32)),0)</f>
      </c>
      <c r="CQ191" s="280">
        <f>IFERROR(SUMPRODUCT(('控温被PRO-S级品'!$B$2:$B$10=$B191)*('控温被PRO-S级品'!$E$1:$BE$1=CQ$1)*('控温被PRO-S级品'!$E$2:$BE$10)),0)+IFERROR(SUMPRODUCT(('冬被-S级品'!$B$2:$B$10=$B191)*('冬被-S级品'!$E$1:$AW$1=CQ$1)*('冬被-S级品'!$E$2:$AW$10)),0)+IFERROR(SUMPRODUCT(('白止-S级品'!$A$2:$A$26=$B191)*('白止-S级品'!$D$1:$AV$1=CQ$1)*('白止-S级品'!$D$2:$AV$26)),0)+IFERROR(SUMPRODUCT(('乐容-S级品'!$A$4:$A$32=$B191)*('乐容-S级品'!$L$3:$CA$3=CQ$1)*('乐容-S级品'!$L$4:$CA$32)),0)</f>
      </c>
      <c r="CR191" s="280">
        <f>IFERROR(SUMPRODUCT(('控温被PRO-S级品'!$B$2:$B$10=$B191)*('控温被PRO-S级品'!$E$1:$BE$1=CR$1)*('控温被PRO-S级品'!$E$2:$BE$10)),0)+IFERROR(SUMPRODUCT(('冬被-S级品'!$B$2:$B$10=$B191)*('冬被-S级品'!$E$1:$AW$1=CR$1)*('冬被-S级品'!$E$2:$AW$10)),0)+IFERROR(SUMPRODUCT(('白止-S级品'!$A$2:$A$26=$B191)*('白止-S级品'!$D$1:$AV$1=CR$1)*('白止-S级品'!$D$2:$AV$26)),0)+IFERROR(SUMPRODUCT(('乐容-S级品'!$A$4:$A$32=$B191)*('乐容-S级品'!$L$3:$CA$3=CR$1)*('乐容-S级品'!$L$4:$CA$32)),0)</f>
      </c>
      <c r="CS191" s="280">
        <f>IFERROR(SUMPRODUCT(('控温被PRO-S级品'!$B$2:$B$10=$B191)*('控温被PRO-S级品'!$E$1:$BE$1=CS$1)*('控温被PRO-S级品'!$E$2:$BE$10)),0)+IFERROR(SUMPRODUCT(('冬被-S级品'!$B$2:$B$10=$B191)*('冬被-S级品'!$E$1:$AW$1=CS$1)*('冬被-S级品'!$E$2:$AW$10)),0)+IFERROR(SUMPRODUCT(('白止-S级品'!$A$2:$A$26=$B191)*('白止-S级品'!$D$1:$AV$1=CS$1)*('白止-S级品'!$D$2:$AV$26)),0)+IFERROR(SUMPRODUCT(('乐容-S级品'!$A$4:$A$32=$B191)*('乐容-S级品'!$L$3:$CA$3=CS$1)*('乐容-S级品'!$L$4:$CA$32)),0)</f>
      </c>
      <c r="CT191" s="280">
        <f>IFERROR(SUMPRODUCT(('控温被PRO-S级品'!$B$2:$B$10=$B191)*('控温被PRO-S级品'!$E$1:$BE$1=CT$1)*('控温被PRO-S级品'!$E$2:$BE$10)),0)+IFERROR(SUMPRODUCT(('冬被-S级品'!$B$2:$B$10=$B191)*('冬被-S级品'!$E$1:$AW$1=CT$1)*('冬被-S级品'!$E$2:$AW$10)),0)+IFERROR(SUMPRODUCT(('白止-S级品'!$A$2:$A$26=$B191)*('白止-S级品'!$D$1:$AV$1=CT$1)*('白止-S级品'!$D$2:$AV$26)),0)+IFERROR(SUMPRODUCT(('乐容-S级品'!$A$4:$A$32=$B191)*('乐容-S级品'!$L$3:$CA$3=CT$1)*('乐容-S级品'!$L$4:$CA$32)),0)</f>
      </c>
      <c r="CU191" s="280">
        <f>IFERROR(SUMPRODUCT(('控温被PRO-S级品'!$B$2:$B$10=$B191)*('控温被PRO-S级品'!$E$1:$BE$1=CU$1)*('控温被PRO-S级品'!$E$2:$BE$10)),0)+IFERROR(SUMPRODUCT(('冬被-S级品'!$B$2:$B$10=$B191)*('冬被-S级品'!$E$1:$AW$1=CU$1)*('冬被-S级品'!$E$2:$AW$10)),0)+IFERROR(SUMPRODUCT(('白止-S级品'!$A$2:$A$26=$B191)*('白止-S级品'!$D$1:$AV$1=CU$1)*('白止-S级品'!$D$2:$AV$26)),0)+IFERROR(SUMPRODUCT(('乐容-S级品'!$A$4:$A$32=$B191)*('乐容-S级品'!$L$3:$CA$3=CU$1)*('乐容-S级品'!$L$4:$CA$32)),0)</f>
      </c>
      <c r="CV191" s="280">
        <f>IFERROR(SUMPRODUCT(('控温被PRO-S级品'!$B$2:$B$10=$B191)*('控温被PRO-S级品'!$E$1:$BE$1=CV$1)*('控温被PRO-S级品'!$E$2:$BE$10)),0)+IFERROR(SUMPRODUCT(('冬被-S级品'!$B$2:$B$10=$B191)*('冬被-S级品'!$E$1:$AW$1=CV$1)*('冬被-S级品'!$E$2:$AW$10)),0)+IFERROR(SUMPRODUCT(('白止-S级品'!$A$2:$A$26=$B191)*('白止-S级品'!$D$1:$AV$1=CV$1)*('白止-S级品'!$D$2:$AV$26)),0)+IFERROR(SUMPRODUCT(('乐容-S级品'!$A$4:$A$32=$B191)*('乐容-S级品'!$L$3:$CA$3=CV$1)*('乐容-S级品'!$L$4:$CA$32)),0)</f>
      </c>
      <c r="CW191" s="280">
        <f>IFERROR(SUMPRODUCT(('控温被PRO-S级品'!$B$2:$B$10=$B191)*('控温被PRO-S级品'!$E$1:$BE$1=CW$1)*('控温被PRO-S级品'!$E$2:$BE$10)),0)+IFERROR(SUMPRODUCT(('冬被-S级品'!$B$2:$B$10=$B191)*('冬被-S级品'!$E$1:$AW$1=CW$1)*('冬被-S级品'!$E$2:$AW$10)),0)+IFERROR(SUMPRODUCT(('白止-S级品'!$A$2:$A$26=$B191)*('白止-S级品'!$D$1:$AV$1=CW$1)*('白止-S级品'!$D$2:$AV$26)),0)+IFERROR(SUMPRODUCT(('乐容-S级品'!$A$4:$A$32=$B191)*('乐容-S级品'!$L$3:$CA$3=CW$1)*('乐容-S级品'!$L$4:$CA$32)),0)</f>
      </c>
      <c r="CX191" s="280">
        <f>IFERROR(SUMPRODUCT(('控温被PRO-S级品'!$B$2:$B$10=$B191)*('控温被PRO-S级品'!$E$1:$BE$1=CX$1)*('控温被PRO-S级品'!$E$2:$BE$10)),0)+IFERROR(SUMPRODUCT(('冬被-S级品'!$B$2:$B$10=$B191)*('冬被-S级品'!$E$1:$AW$1=CX$1)*('冬被-S级品'!$E$2:$AW$10)),0)+IFERROR(SUMPRODUCT(('白止-S级品'!$A$2:$A$26=$B191)*('白止-S级品'!$D$1:$AV$1=CX$1)*('白止-S级品'!$D$2:$AV$26)),0)+IFERROR(SUMPRODUCT(('乐容-S级品'!$A$4:$A$32=$B191)*('乐容-S级品'!$L$3:$CA$3=CX$1)*('乐容-S级品'!$L$4:$CA$32)),0)</f>
      </c>
      <c r="CY191" s="280">
        <f>IFERROR(SUMPRODUCT(('控温被PRO-S级品'!$B$2:$B$10=$B191)*('控温被PRO-S级品'!$E$1:$BE$1=CY$1)*('控温被PRO-S级品'!$E$2:$BE$10)),0)+IFERROR(SUMPRODUCT(('冬被-S级品'!$B$2:$B$10=$B191)*('冬被-S级品'!$E$1:$AW$1=CY$1)*('冬被-S级品'!$E$2:$AW$10)),0)+IFERROR(SUMPRODUCT(('白止-S级品'!$A$2:$A$26=$B191)*('白止-S级品'!$D$1:$AV$1=CY$1)*('白止-S级品'!$D$2:$AV$26)),0)+IFERROR(SUMPRODUCT(('乐容-S级品'!$A$4:$A$32=$B191)*('乐容-S级品'!$L$3:$CA$3=CY$1)*('乐容-S级品'!$L$4:$CA$32)),0)</f>
      </c>
      <c r="CZ191" s="280">
        <f>IFERROR(SUMPRODUCT(('控温被PRO-S级品'!$B$2:$B$10=$B191)*('控温被PRO-S级品'!$E$1:$BE$1=CZ$1)*('控温被PRO-S级品'!$E$2:$BE$10)),0)+IFERROR(SUMPRODUCT(('冬被-S级品'!$B$2:$B$10=$B191)*('冬被-S级品'!$E$1:$AW$1=CZ$1)*('冬被-S级品'!$E$2:$AW$10)),0)+IFERROR(SUMPRODUCT(('白止-S级品'!$A$2:$A$26=$B191)*('白止-S级品'!$D$1:$AV$1=CZ$1)*('白止-S级品'!$D$2:$AV$26)),0)+IFERROR(SUMPRODUCT(('乐容-S级品'!$A$4:$A$32=$B191)*('乐容-S级品'!$L$3:$CA$3=CZ$1)*('乐容-S级品'!$L$4:$CA$32)),0)</f>
      </c>
      <c r="DA191" s="280">
        <f>IFERROR(SUMPRODUCT(('控温被PRO-S级品'!$B$2:$B$10=$B191)*('控温被PRO-S级品'!$E$1:$BE$1=DA$1)*('控温被PRO-S级品'!$E$2:$BE$10)),0)+IFERROR(SUMPRODUCT(('冬被-S级品'!$B$2:$B$10=$B191)*('冬被-S级品'!$E$1:$AW$1=DA$1)*('冬被-S级品'!$E$2:$AW$10)),0)+IFERROR(SUMPRODUCT(('白止-S级品'!$A$2:$A$26=$B191)*('白止-S级品'!$D$1:$AV$1=DA$1)*('白止-S级品'!$D$2:$AV$26)),0)+IFERROR(SUMPRODUCT(('乐容-S级品'!$A$4:$A$32=$B191)*('乐容-S级品'!$L$3:$CA$3=DA$1)*('乐容-S级品'!$L$4:$CA$32)),0)</f>
      </c>
      <c r="DB191" s="280">
        <f>IFERROR(SUMPRODUCT(('控温被PRO-S级品'!$B$2:$B$10=$B191)*('控温被PRO-S级品'!$E$1:$BE$1=DB$1)*('控温被PRO-S级品'!$E$2:$BE$10)),0)+IFERROR(SUMPRODUCT(('冬被-S级品'!$B$2:$B$10=$B191)*('冬被-S级品'!$E$1:$AW$1=DB$1)*('冬被-S级品'!$E$2:$AW$10)),0)+IFERROR(SUMPRODUCT(('白止-S级品'!$A$2:$A$26=$B191)*('白止-S级品'!$D$1:$AV$1=DB$1)*('白止-S级品'!$D$2:$AV$26)),0)+IFERROR(SUMPRODUCT(('乐容-S级品'!$A$4:$A$32=$B191)*('乐容-S级品'!$L$3:$CA$3=DB$1)*('乐容-S级品'!$L$4:$CA$32)),0)</f>
      </c>
      <c r="DC191" s="280">
        <f>IFERROR(SUMPRODUCT(('控温被PRO-S级品'!$B$2:$B$10=$B191)*('控温被PRO-S级品'!$E$1:$BE$1=DC$1)*('控温被PRO-S级品'!$E$2:$BE$10)),0)+IFERROR(SUMPRODUCT(('冬被-S级品'!$B$2:$B$10=$B191)*('冬被-S级品'!$E$1:$AW$1=DC$1)*('冬被-S级品'!$E$2:$AW$10)),0)+IFERROR(SUMPRODUCT(('白止-S级品'!$A$2:$A$26=$B191)*('白止-S级品'!$D$1:$AV$1=DC$1)*('白止-S级品'!$D$2:$AV$26)),0)+IFERROR(SUMPRODUCT(('乐容-S级品'!$A$4:$A$32=$B191)*('乐容-S级品'!$L$3:$CA$3=DC$1)*('乐容-S级品'!$L$4:$CA$32)),0)</f>
      </c>
      <c r="DD191" s="280">
        <f>IFERROR(SUMPRODUCT(('控温被PRO-S级品'!$B$2:$B$10=$B191)*('控温被PRO-S级品'!$E$1:$BE$1=DD$1)*('控温被PRO-S级品'!$E$2:$BE$10)),0)+IFERROR(SUMPRODUCT(('冬被-S级品'!$B$2:$B$10=$B191)*('冬被-S级品'!$E$1:$AW$1=DD$1)*('冬被-S级品'!$E$2:$AW$10)),0)+IFERROR(SUMPRODUCT(('白止-S级品'!$A$2:$A$26=$B191)*('白止-S级品'!$D$1:$AV$1=DD$1)*('白止-S级品'!$D$2:$AV$26)),0)+IFERROR(SUMPRODUCT(('乐容-S级品'!$A$4:$A$32=$B191)*('乐容-S级品'!$L$3:$CA$3=DD$1)*('乐容-S级品'!$L$4:$CA$32)),0)</f>
      </c>
      <c r="DE191" s="280">
        <f>IFERROR(SUMPRODUCT(('控温被PRO-S级品'!$B$2:$B$10=$B191)*('控温被PRO-S级品'!$E$1:$BE$1=DE$1)*('控温被PRO-S级品'!$E$2:$BE$10)),0)+IFERROR(SUMPRODUCT(('冬被-S级品'!$B$2:$B$10=$B191)*('冬被-S级品'!$E$1:$AW$1=DE$1)*('冬被-S级品'!$E$2:$AW$10)),0)+IFERROR(SUMPRODUCT(('白止-S级品'!$A$2:$A$26=$B191)*('白止-S级品'!$D$1:$AV$1=DE$1)*('白止-S级品'!$D$2:$AV$26)),0)+IFERROR(SUMPRODUCT(('乐容-S级品'!$A$4:$A$32=$B191)*('乐容-S级品'!$L$3:$CA$3=DE$1)*('乐容-S级品'!$L$4:$CA$32)),0)</f>
      </c>
      <c r="DF191" s="280">
        <f>IFERROR(SUMPRODUCT(('控温被PRO-S级品'!$B$2:$B$10=$B191)*('控温被PRO-S级品'!$E$1:$BE$1=DF$1)*('控温被PRO-S级品'!$E$2:$BE$10)),0)+IFERROR(SUMPRODUCT(('冬被-S级品'!$B$2:$B$10=$B191)*('冬被-S级品'!$E$1:$AW$1=DF$1)*('冬被-S级品'!$E$2:$AW$10)),0)+IFERROR(SUMPRODUCT(('白止-S级品'!$A$2:$A$26=$B191)*('白止-S级品'!$D$1:$AV$1=DF$1)*('白止-S级品'!$D$2:$AV$26)),0)+IFERROR(SUMPRODUCT(('乐容-S级品'!$A$4:$A$32=$B191)*('乐容-S级品'!$L$3:$CA$3=DF$1)*('乐容-S级品'!$L$4:$CA$32)),0)</f>
      </c>
      <c r="DG191" s="280">
        <f>IFERROR(SUMPRODUCT(('控温被PRO-S级品'!$B$2:$B$10=$B191)*('控温被PRO-S级品'!$E$1:$BE$1=DG$1)*('控温被PRO-S级品'!$E$2:$BE$10)),0)+IFERROR(SUMPRODUCT(('冬被-S级品'!$B$2:$B$10=$B191)*('冬被-S级品'!$E$1:$AW$1=DG$1)*('冬被-S级品'!$E$2:$AW$10)),0)+IFERROR(SUMPRODUCT(('白止-S级品'!$A$2:$A$26=$B191)*('白止-S级品'!$D$1:$AV$1=DG$1)*('白止-S级品'!$D$2:$AV$26)),0)+IFERROR(SUMPRODUCT(('乐容-S级品'!$A$4:$A$32=$B191)*('乐容-S级品'!$L$3:$CA$3=DG$1)*('乐容-S级品'!$L$4:$CA$32)),0)</f>
      </c>
      <c r="DH191" s="280">
        <f>IFERROR(SUMPRODUCT(('控温被PRO-S级品'!$B$2:$B$10=$B191)*('控温被PRO-S级品'!$E$1:$BE$1=DH$1)*('控温被PRO-S级品'!$E$2:$BE$10)),0)+IFERROR(SUMPRODUCT(('冬被-S级品'!$B$2:$B$10=$B191)*('冬被-S级品'!$E$1:$AW$1=DH$1)*('冬被-S级品'!$E$2:$AW$10)),0)+IFERROR(SUMPRODUCT(('白止-S级品'!$A$2:$A$26=$B191)*('白止-S级品'!$D$1:$AV$1=DH$1)*('白止-S级品'!$D$2:$AV$26)),0)+IFERROR(SUMPRODUCT(('乐容-S级品'!$A$4:$A$32=$B191)*('乐容-S级品'!$L$3:$CA$3=DH$1)*('乐容-S级品'!$L$4:$CA$32)),0)</f>
      </c>
      <c r="DI191" s="280">
        <f>IFERROR(SUMPRODUCT(('控温被PRO-S级品'!$B$2:$B$10=$B191)*('控温被PRO-S级品'!$E$1:$BE$1=DI$1)*('控温被PRO-S级品'!$E$2:$BE$10)),0)+IFERROR(SUMPRODUCT(('冬被-S级品'!$B$2:$B$10=$B191)*('冬被-S级品'!$E$1:$AW$1=DI$1)*('冬被-S级品'!$E$2:$AW$10)),0)+IFERROR(SUMPRODUCT(('白止-S级品'!$A$2:$A$26=$B191)*('白止-S级品'!$D$1:$AV$1=DI$1)*('白止-S级品'!$D$2:$AV$26)),0)+IFERROR(SUMPRODUCT(('乐容-S级品'!$A$4:$A$32=$B191)*('乐容-S级品'!$L$3:$CA$3=DI$1)*('乐容-S级品'!$L$4:$CA$32)),0)</f>
      </c>
      <c r="DJ191" s="280">
        <f>IFERROR(SUMPRODUCT(('控温被PRO-S级品'!$B$2:$B$10=$B191)*('控温被PRO-S级品'!$E$1:$BE$1=DJ$1)*('控温被PRO-S级品'!$E$2:$BE$10)),0)+IFERROR(SUMPRODUCT(('冬被-S级品'!$B$2:$B$10=$B191)*('冬被-S级品'!$E$1:$AW$1=DJ$1)*('冬被-S级品'!$E$2:$AW$10)),0)+IFERROR(SUMPRODUCT(('白止-S级品'!$A$2:$A$26=$B191)*('白止-S级品'!$D$1:$AV$1=DJ$1)*('白止-S级品'!$D$2:$AV$26)),0)+IFERROR(SUMPRODUCT(('乐容-S级品'!$A$4:$A$32=$B191)*('乐容-S级品'!$L$3:$CA$3=DJ$1)*('乐容-S级品'!$L$4:$CA$32)),0)</f>
      </c>
      <c r="DK191" s="280"/>
      <c r="DL191" s="280"/>
      <c r="DM191" s="280"/>
      <c r="DN191" s="280"/>
      <c r="DO191" s="280"/>
      <c r="DP191" s="280"/>
      <c r="DQ191" s="280"/>
      <c r="DR191" s="280"/>
      <c r="DS191" s="280"/>
      <c r="DT191" s="280"/>
      <c r="DU191" s="280"/>
      <c r="DV191" s="280"/>
      <c r="DW191" s="280">
        <f>VLOOKUP(B191,'系统编码规格'!A:C,3,FALSE)</f>
      </c>
      <c r="DX191" s="280"/>
      <c r="DY191" s="280"/>
      <c r="DZ191" s="280"/>
      <c r="EA191" s="280"/>
      <c r="EB191" s="280"/>
      <c r="EC191" s="280"/>
      <c r="ED191" s="280"/>
      <c r="EE191" s="280"/>
      <c r="EF191" s="280"/>
      <c r="EG191" s="280"/>
      <c r="EH191" s="280"/>
      <c r="EI191" s="280"/>
      <c r="EJ191" s="280"/>
      <c r="EK191" s="280"/>
      <c r="EL191" s="280"/>
      <c r="EM191" s="280"/>
      <c r="EN191" s="280"/>
      <c r="EO191" s="280"/>
      <c r="EP191" s="280"/>
      <c r="EQ191" s="280"/>
      <c r="ER191" s="280"/>
      <c r="ES191" s="280"/>
      <c r="ET191" s="280"/>
      <c r="EU191" s="280"/>
      <c r="EV191" s="280"/>
      <c r="EW191" s="280"/>
      <c r="EX191" s="280"/>
      <c r="EY191" s="280"/>
      <c r="EZ191" s="280"/>
      <c r="FA191" s="280"/>
      <c r="FB191" s="280"/>
      <c r="FC191" s="280"/>
      <c r="FD191" s="280"/>
      <c r="FE191" s="280"/>
      <c r="FF191" s="280"/>
      <c r="FG191" s="280"/>
      <c r="FH191" s="280"/>
      <c r="FI191" s="280"/>
      <c r="FJ191" s="280"/>
      <c r="FK191" s="280"/>
      <c r="FL191" s="280"/>
      <c r="FM191" s="280"/>
      <c r="FN191" s="280"/>
      <c r="FO191" s="280"/>
      <c r="FP191" s="280"/>
      <c r="FQ191" s="280"/>
      <c r="FR191" s="280"/>
      <c r="FS191" s="280"/>
      <c r="FT191" s="280"/>
      <c r="FU191" s="280"/>
      <c r="FV191" s="280"/>
      <c r="FW191" s="280"/>
      <c r="FX191" s="280"/>
      <c r="FY191" s="280"/>
      <c r="FZ191" s="280"/>
      <c r="GA191" s="280"/>
      <c r="GB191" s="280"/>
      <c r="GC191" s="280"/>
      <c r="GD191" s="280"/>
      <c r="GE191" s="280"/>
      <c r="GF191" s="280"/>
      <c r="GG191" s="280"/>
      <c r="GH191" s="280"/>
      <c r="GI191" s="280"/>
      <c r="GJ191" s="280"/>
      <c r="GK191" s="280"/>
      <c r="GL191" s="280"/>
      <c r="GM191" s="280"/>
      <c r="GN191" s="280"/>
      <c r="GO191" s="280"/>
      <c r="GP191" s="280"/>
      <c r="GQ191" s="280"/>
      <c r="GR191" s="280"/>
      <c r="GS191" s="280"/>
      <c r="GT191" s="280"/>
      <c r="GU191" s="280"/>
      <c r="GV191" s="280"/>
    </row>
    <row r="192">
      <c r="A192" s="309" t="str">
        <v>乐容</v>
      </c>
      <c r="B192" s="310" t="str">
        <v>128000263007377</v>
      </c>
      <c r="C192" s="309" t="str">
        <v>亚朵星球小姜茶系列 绒绒奶油抱枕</v>
      </c>
      <c r="D192" s="309" t="str">
        <v>云烟杏</v>
      </c>
      <c r="E192">
        <f>SUM(F192:GX192)</f>
      </c>
      <c r="F192" s="280">
        <f>IFERROR(SUMPRODUCT(('控温被PRO-S级品'!$B$2:$B$10=$B192)*('控温被PRO-S级品'!$E$1:$BE$1=F$1)*('控温被PRO-S级品'!$E$2:$BE$10)),0)+IFERROR(SUMPRODUCT(('冬被-S级品'!$B$2:$B$10=$B192)*('冬被-S级品'!$E$1:$AW$1=F$1)*('冬被-S级品'!$E$2:$AW$10)),0)+IFERROR(SUMPRODUCT(('白止-S级品'!$A$2:$A$26=$B192)*('白止-S级品'!$D$1:$AV$1=F$1)*('白止-S级品'!$D$2:$AV$26)),0)+IFERROR(SUMPRODUCT(('乐容-S级品'!$A$4:$A$32=$B192)*('乐容-S级品'!$L$3:$CA$3=F$1)*('乐容-S级品'!$L$4:$CA$32)),0)</f>
      </c>
      <c r="G192" s="280">
        <f>IFERROR(SUMPRODUCT(('控温被PRO-S级品'!$B$2:$B$10=$B192)*('控温被PRO-S级品'!$E$1:$BE$1=G$1)*('控温被PRO-S级品'!$E$2:$BE$10)),0)+IFERROR(SUMPRODUCT(('冬被-S级品'!$B$2:$B$10=$B192)*('冬被-S级品'!$E$1:$AW$1=G$1)*('冬被-S级品'!$E$2:$AW$10)),0)+IFERROR(SUMPRODUCT(('白止-S级品'!$A$2:$A$26=$B192)*('白止-S级品'!$D$1:$AV$1=G$1)*('白止-S级品'!$D$2:$AV$26)),0)+IFERROR(SUMPRODUCT(('乐容-S级品'!$A$4:$A$32=$B192)*('乐容-S级品'!$L$3:$CA$3=G$1)*('乐容-S级品'!$L$4:$CA$32)),0)</f>
      </c>
      <c r="H192" s="280">
        <f>IFERROR(SUMPRODUCT(('控温被PRO-S级品'!$B$2:$B$10=$B192)*('控温被PRO-S级品'!$E$1:$BE$1=H$1)*('控温被PRO-S级品'!$E$2:$BE$10)),0)+IFERROR(SUMPRODUCT(('冬被-S级品'!$B$2:$B$10=$B192)*('冬被-S级品'!$E$1:$AW$1=H$1)*('冬被-S级品'!$E$2:$AW$10)),0)+IFERROR(SUMPRODUCT(('白止-S级品'!$A$2:$A$26=$B192)*('白止-S级品'!$D$1:$AV$1=H$1)*('白止-S级品'!$D$2:$AV$26)),0)+IFERROR(SUMPRODUCT(('乐容-S级品'!$A$4:$A$32=$B192)*('乐容-S级品'!$L$3:$CA$3=H$1)*('乐容-S级品'!$L$4:$CA$32)),0)</f>
      </c>
      <c r="I192" s="280">
        <f>IFERROR(SUMPRODUCT(('控温被PRO-S级品'!$B$2:$B$10=$B192)*('控温被PRO-S级品'!$E$1:$BE$1=I$1)*('控温被PRO-S级品'!$E$2:$BE$10)),0)+IFERROR(SUMPRODUCT(('冬被-S级品'!$B$2:$B$10=$B192)*('冬被-S级品'!$E$1:$AW$1=I$1)*('冬被-S级品'!$E$2:$AW$10)),0)+IFERROR(SUMPRODUCT(('白止-S级品'!$A$2:$A$26=$B192)*('白止-S级品'!$D$1:$AV$1=I$1)*('白止-S级品'!$D$2:$AV$26)),0)+IFERROR(SUMPRODUCT(('乐容-S级品'!$A$4:$A$32=$B192)*('乐容-S级品'!$L$3:$CA$3=I$1)*('乐容-S级品'!$L$4:$CA$32)),0)</f>
      </c>
      <c r="J192" s="280">
        <f>IFERROR(SUMPRODUCT(('控温被PRO-S级品'!$B$2:$B$10=$B192)*('控温被PRO-S级品'!$E$1:$BE$1=J$1)*('控温被PRO-S级品'!$E$2:$BE$10)),0)+IFERROR(SUMPRODUCT(('冬被-S级品'!$B$2:$B$10=$B192)*('冬被-S级品'!$E$1:$AW$1=J$1)*('冬被-S级品'!$E$2:$AW$10)),0)+IFERROR(SUMPRODUCT(('白止-S级品'!$A$2:$A$26=$B192)*('白止-S级品'!$D$1:$AV$1=J$1)*('白止-S级品'!$D$2:$AV$26)),0)+IFERROR(SUMPRODUCT(('乐容-S级品'!$A$4:$A$32=$B192)*('乐容-S级品'!$L$3:$CA$3=J$1)*('乐容-S级品'!$L$4:$CA$32)),0)</f>
      </c>
      <c r="K192" s="280">
        <f>IFERROR(SUMPRODUCT(('控温被PRO-S级品'!$B$2:$B$10=$B192)*('控温被PRO-S级品'!$E$1:$BE$1=K$1)*('控温被PRO-S级品'!$E$2:$BE$10)),0)+IFERROR(SUMPRODUCT(('冬被-S级品'!$B$2:$B$10=$B192)*('冬被-S级品'!$E$1:$AW$1=K$1)*('冬被-S级品'!$E$2:$AW$10)),0)+IFERROR(SUMPRODUCT(('白止-S级品'!$A$2:$A$26=$B192)*('白止-S级品'!$D$1:$AV$1=K$1)*('白止-S级品'!$D$2:$AV$26)),0)+IFERROR(SUMPRODUCT(('乐容-S级品'!$A$4:$A$32=$B192)*('乐容-S级品'!$L$3:$CA$3=K$1)*('乐容-S级品'!$L$4:$CA$32)),0)</f>
      </c>
      <c r="L192" s="280">
        <f>IFERROR(SUMPRODUCT(('控温被PRO-S级品'!$B$2:$B$10=$B192)*('控温被PRO-S级品'!$E$1:$BE$1=L$1)*('控温被PRO-S级品'!$E$2:$BE$10)),0)+IFERROR(SUMPRODUCT(('冬被-S级品'!$B$2:$B$10=$B192)*('冬被-S级品'!$E$1:$AW$1=L$1)*('冬被-S级品'!$E$2:$AW$10)),0)+IFERROR(SUMPRODUCT(('白止-S级品'!$A$2:$A$26=$B192)*('白止-S级品'!$D$1:$AV$1=L$1)*('白止-S级品'!$D$2:$AV$26)),0)+IFERROR(SUMPRODUCT(('乐容-S级品'!$A$4:$A$32=$B192)*('乐容-S级品'!$L$3:$CA$3=L$1)*('乐容-S级品'!$L$4:$CA$32)),0)</f>
      </c>
      <c r="M192" s="280">
        <f>IFERROR(SUMPRODUCT(('控温被PRO-S级品'!$B$2:$B$10=$B192)*('控温被PRO-S级品'!$E$1:$BE$1=M$1)*('控温被PRO-S级品'!$E$2:$BE$10)),0)+IFERROR(SUMPRODUCT(('冬被-S级品'!$B$2:$B$10=$B192)*('冬被-S级品'!$E$1:$AW$1=M$1)*('冬被-S级品'!$E$2:$AW$10)),0)+IFERROR(SUMPRODUCT(('白止-S级品'!$A$2:$A$26=$B192)*('白止-S级品'!$D$1:$AV$1=M$1)*('白止-S级品'!$D$2:$AV$26)),0)+IFERROR(SUMPRODUCT(('乐容-S级品'!$A$4:$A$32=$B192)*('乐容-S级品'!$L$3:$CA$3=M$1)*('乐容-S级品'!$L$4:$CA$32)),0)</f>
      </c>
      <c r="N192" s="280">
        <f>IFERROR(SUMPRODUCT(('控温被PRO-S级品'!$B$2:$B$10=$B192)*('控温被PRO-S级品'!$E$1:$BE$1=N$1)*('控温被PRO-S级品'!$E$2:$BE$10)),0)+IFERROR(SUMPRODUCT(('冬被-S级品'!$B$2:$B$10=$B192)*('冬被-S级品'!$E$1:$AW$1=N$1)*('冬被-S级品'!$E$2:$AW$10)),0)+IFERROR(SUMPRODUCT(('白止-S级品'!$A$2:$A$26=$B192)*('白止-S级品'!$D$1:$AV$1=N$1)*('白止-S级品'!$D$2:$AV$26)),0)+IFERROR(SUMPRODUCT(('乐容-S级品'!$A$4:$A$32=$B192)*('乐容-S级品'!$L$3:$CA$3=N$1)*('乐容-S级品'!$L$4:$CA$32)),0)</f>
      </c>
      <c r="O192" s="280">
        <f>IFERROR(SUMPRODUCT(('控温被PRO-S级品'!$B$2:$B$10=$B192)*('控温被PRO-S级品'!$E$1:$BE$1=O$1)*('控温被PRO-S级品'!$E$2:$BE$10)),0)+IFERROR(SUMPRODUCT(('冬被-S级品'!$B$2:$B$10=$B192)*('冬被-S级品'!$E$1:$AW$1=O$1)*('冬被-S级品'!$E$2:$AW$10)),0)+IFERROR(SUMPRODUCT(('白止-S级品'!$A$2:$A$26=$B192)*('白止-S级品'!$D$1:$AV$1=O$1)*('白止-S级品'!$D$2:$AV$26)),0)+IFERROR(SUMPRODUCT(('乐容-S级品'!$A$4:$A$32=$B192)*('乐容-S级品'!$L$3:$CA$3=O$1)*('乐容-S级品'!$L$4:$CA$32)),0)</f>
      </c>
      <c r="P192" s="280">
        <f>IFERROR(SUMPRODUCT(('控温被PRO-S级品'!$B$2:$B$10=$B192)*('控温被PRO-S级品'!$E$1:$BE$1=P$1)*('控温被PRO-S级品'!$E$2:$BE$10)),0)+IFERROR(SUMPRODUCT(('冬被-S级品'!$B$2:$B$10=$B192)*('冬被-S级品'!$E$1:$AW$1=P$1)*('冬被-S级品'!$E$2:$AW$10)),0)+IFERROR(SUMPRODUCT(('白止-S级品'!$A$2:$A$26=$B192)*('白止-S级品'!$D$1:$AV$1=P$1)*('白止-S级品'!$D$2:$AV$26)),0)+IFERROR(SUMPRODUCT(('乐容-S级品'!$A$4:$A$32=$B192)*('乐容-S级品'!$L$3:$CA$3=P$1)*('乐容-S级品'!$L$4:$CA$32)),0)</f>
      </c>
      <c r="Q192" s="280">
        <f>IFERROR(SUMPRODUCT(('控温被PRO-S级品'!$B$2:$B$10=$B192)*('控温被PRO-S级品'!$E$1:$BE$1=Q$1)*('控温被PRO-S级品'!$E$2:$BE$10)),0)+IFERROR(SUMPRODUCT(('冬被-S级品'!$B$2:$B$10=$B192)*('冬被-S级品'!$E$1:$AW$1=Q$1)*('冬被-S级品'!$E$2:$AW$10)),0)+IFERROR(SUMPRODUCT(('白止-S级品'!$A$2:$A$26=$B192)*('白止-S级品'!$D$1:$AV$1=Q$1)*('白止-S级品'!$D$2:$AV$26)),0)+IFERROR(SUMPRODUCT(('乐容-S级品'!$A$4:$A$32=$B192)*('乐容-S级品'!$L$3:$CA$3=Q$1)*('乐容-S级品'!$L$4:$CA$32)),0)</f>
      </c>
      <c r="R192" s="280">
        <f>IFERROR(SUMPRODUCT(('控温被PRO-S级品'!$B$2:$B$10=$B192)*('控温被PRO-S级品'!$E$1:$BE$1=R$1)*('控温被PRO-S级品'!$E$2:$BE$10)),0)+IFERROR(SUMPRODUCT(('冬被-S级品'!$B$2:$B$10=$B192)*('冬被-S级品'!$E$1:$AW$1=R$1)*('冬被-S级品'!$E$2:$AW$10)),0)+IFERROR(SUMPRODUCT(('白止-S级品'!$A$2:$A$26=$B192)*('白止-S级品'!$D$1:$AV$1=R$1)*('白止-S级品'!$D$2:$AV$26)),0)+IFERROR(SUMPRODUCT(('乐容-S级品'!$A$4:$A$32=$B192)*('乐容-S级品'!$L$3:$CA$3=R$1)*('乐容-S级品'!$L$4:$CA$32)),0)</f>
      </c>
      <c r="S192" s="280">
        <f>IFERROR(SUMPRODUCT(('控温被PRO-S级品'!$B$2:$B$10=$B192)*('控温被PRO-S级品'!$E$1:$BE$1=S$1)*('控温被PRO-S级品'!$E$2:$BE$10)),0)+IFERROR(SUMPRODUCT(('冬被-S级品'!$B$2:$B$10=$B192)*('冬被-S级品'!$E$1:$AW$1=S$1)*('冬被-S级品'!$E$2:$AW$10)),0)+IFERROR(SUMPRODUCT(('白止-S级品'!$A$2:$A$26=$B192)*('白止-S级品'!$D$1:$AV$1=S$1)*('白止-S级品'!$D$2:$AV$26)),0)+IFERROR(SUMPRODUCT(('乐容-S级品'!$A$4:$A$32=$B192)*('乐容-S级品'!$L$3:$CA$3=S$1)*('乐容-S级品'!$L$4:$CA$32)),0)</f>
      </c>
      <c r="T192" s="280">
        <f>IFERROR(SUMPRODUCT(('控温被PRO-S级品'!$B$2:$B$10=$B192)*('控温被PRO-S级品'!$E$1:$BE$1=T$1)*('控温被PRO-S级品'!$E$2:$BE$10)),0)+IFERROR(SUMPRODUCT(('冬被-S级品'!$B$2:$B$10=$B192)*('冬被-S级品'!$E$1:$AW$1=T$1)*('冬被-S级品'!$E$2:$AW$10)),0)+IFERROR(SUMPRODUCT(('白止-S级品'!$A$2:$A$26=$B192)*('白止-S级品'!$D$1:$AV$1=T$1)*('白止-S级品'!$D$2:$AV$26)),0)+IFERROR(SUMPRODUCT(('乐容-S级品'!$A$4:$A$32=$B192)*('乐容-S级品'!$L$3:$CA$3=T$1)*('乐容-S级品'!$L$4:$CA$32)),0)</f>
      </c>
      <c r="U192" s="280">
        <f>IFERROR(SUMPRODUCT(('控温被PRO-S级品'!$B$2:$B$10=$B192)*('控温被PRO-S级品'!$E$1:$BE$1=U$1)*('控温被PRO-S级品'!$E$2:$BE$10)),0)+IFERROR(SUMPRODUCT(('冬被-S级品'!$B$2:$B$10=$B192)*('冬被-S级品'!$E$1:$AW$1=U$1)*('冬被-S级品'!$E$2:$AW$10)),0)+IFERROR(SUMPRODUCT(('白止-S级品'!$A$2:$A$26=$B192)*('白止-S级品'!$D$1:$AV$1=U$1)*('白止-S级品'!$D$2:$AV$26)),0)+IFERROR(SUMPRODUCT(('乐容-S级品'!$A$4:$A$32=$B192)*('乐容-S级品'!$L$3:$CA$3=U$1)*('乐容-S级品'!$L$4:$CA$32)),0)</f>
      </c>
      <c r="V192" s="280">
        <f>IFERROR(SUMPRODUCT(('控温被PRO-S级品'!$B$2:$B$10=$B192)*('控温被PRO-S级品'!$E$1:$BE$1=V$1)*('控温被PRO-S级品'!$E$2:$BE$10)),0)+IFERROR(SUMPRODUCT(('冬被-S级品'!$B$2:$B$10=$B192)*('冬被-S级品'!$E$1:$AW$1=V$1)*('冬被-S级品'!$E$2:$AW$10)),0)+IFERROR(SUMPRODUCT(('白止-S级品'!$A$2:$A$26=$B192)*('白止-S级品'!$D$1:$AV$1=V$1)*('白止-S级品'!$D$2:$AV$26)),0)+IFERROR(SUMPRODUCT(('乐容-S级品'!$A$4:$A$32=$B192)*('乐容-S级品'!$L$3:$CA$3=V$1)*('乐容-S级品'!$L$4:$CA$32)),0)</f>
      </c>
      <c r="W192" s="280">
        <f>IFERROR(SUMPRODUCT(('控温被PRO-S级品'!$B$2:$B$10=$B192)*('控温被PRO-S级品'!$E$1:$BE$1=W$1)*('控温被PRO-S级品'!$E$2:$BE$10)),0)+IFERROR(SUMPRODUCT(('冬被-S级品'!$B$2:$B$10=$B192)*('冬被-S级品'!$E$1:$AW$1=W$1)*('冬被-S级品'!$E$2:$AW$10)),0)+IFERROR(SUMPRODUCT(('白止-S级品'!$A$2:$A$26=$B192)*('白止-S级品'!$D$1:$AV$1=W$1)*('白止-S级品'!$D$2:$AV$26)),0)+IFERROR(SUMPRODUCT(('乐容-S级品'!$A$4:$A$32=$B192)*('乐容-S级品'!$L$3:$CA$3=W$1)*('乐容-S级品'!$L$4:$CA$32)),0)</f>
      </c>
      <c r="X192" s="280">
        <f>IFERROR(SUMPRODUCT(('控温被PRO-S级品'!$B$2:$B$10=$B192)*('控温被PRO-S级品'!$E$1:$BE$1=X$1)*('控温被PRO-S级品'!$E$2:$BE$10)),0)+IFERROR(SUMPRODUCT(('冬被-S级品'!$B$2:$B$10=$B192)*('冬被-S级品'!$E$1:$AW$1=X$1)*('冬被-S级品'!$E$2:$AW$10)),0)+IFERROR(SUMPRODUCT(('白止-S级品'!$A$2:$A$26=$B192)*('白止-S级品'!$D$1:$AV$1=X$1)*('白止-S级品'!$D$2:$AV$26)),0)+IFERROR(SUMPRODUCT(('乐容-S级品'!$A$4:$A$32=$B192)*('乐容-S级品'!$L$3:$CA$3=X$1)*('乐容-S级品'!$L$4:$CA$32)),0)</f>
      </c>
      <c r="Y192" s="280">
        <f>IFERROR(SUMPRODUCT(('控温被PRO-S级品'!$B$2:$B$10=$B192)*('控温被PRO-S级品'!$E$1:$BE$1=Y$1)*('控温被PRO-S级品'!$E$2:$BE$10)),0)+IFERROR(SUMPRODUCT(('冬被-S级品'!$B$2:$B$10=$B192)*('冬被-S级品'!$E$1:$AW$1=Y$1)*('冬被-S级品'!$E$2:$AW$10)),0)+IFERROR(SUMPRODUCT(('白止-S级品'!$A$2:$A$26=$B192)*('白止-S级品'!$D$1:$AV$1=Y$1)*('白止-S级品'!$D$2:$AV$26)),0)+IFERROR(SUMPRODUCT(('乐容-S级品'!$A$4:$A$32=$B192)*('乐容-S级品'!$L$3:$CA$3=Y$1)*('乐容-S级品'!$L$4:$CA$32)),0)</f>
      </c>
      <c r="Z192" s="280">
        <f>IFERROR(SUMPRODUCT(('控温被PRO-S级品'!$B$2:$B$10=$B192)*('控温被PRO-S级品'!$E$1:$BE$1=Z$1)*('控温被PRO-S级品'!$E$2:$BE$10)),0)+IFERROR(SUMPRODUCT(('冬被-S级品'!$B$2:$B$10=$B192)*('冬被-S级品'!$E$1:$AW$1=Z$1)*('冬被-S级品'!$E$2:$AW$10)),0)+IFERROR(SUMPRODUCT(('白止-S级品'!$A$2:$A$26=$B192)*('白止-S级品'!$D$1:$AV$1=Z$1)*('白止-S级品'!$D$2:$AV$26)),0)+IFERROR(SUMPRODUCT(('乐容-S级品'!$A$4:$A$32=$B192)*('乐容-S级品'!$L$3:$CA$3=Z$1)*('乐容-S级品'!$L$4:$CA$32)),0)</f>
      </c>
      <c r="AA192" s="280">
        <f>IFERROR(SUMPRODUCT(('控温被PRO-S级品'!$B$2:$B$10=$B192)*('控温被PRO-S级品'!$E$1:$BE$1=AA$1)*('控温被PRO-S级品'!$E$2:$BE$10)),0)+IFERROR(SUMPRODUCT(('冬被-S级品'!$B$2:$B$10=$B192)*('冬被-S级品'!$E$1:$AW$1=AA$1)*('冬被-S级品'!$E$2:$AW$10)),0)+IFERROR(SUMPRODUCT(('白止-S级品'!$A$2:$A$26=$B192)*('白止-S级品'!$D$1:$AV$1=AA$1)*('白止-S级品'!$D$2:$AV$26)),0)+IFERROR(SUMPRODUCT(('乐容-S级品'!$A$4:$A$32=$B192)*('乐容-S级品'!$L$3:$CA$3=AA$1)*('乐容-S级品'!$L$4:$CA$32)),0)</f>
      </c>
      <c r="AB192" s="280">
        <f>IFERROR(SUMPRODUCT(('控温被PRO-S级品'!$B$2:$B$10=$B192)*('控温被PRO-S级品'!$E$1:$BE$1=AB$1)*('控温被PRO-S级品'!$E$2:$BE$10)),0)+IFERROR(SUMPRODUCT(('冬被-S级品'!$B$2:$B$10=$B192)*('冬被-S级品'!$E$1:$AW$1=AB$1)*('冬被-S级品'!$E$2:$AW$10)),0)+IFERROR(SUMPRODUCT(('白止-S级品'!$A$2:$A$26=$B192)*('白止-S级品'!$D$1:$AV$1=AB$1)*('白止-S级品'!$D$2:$AV$26)),0)+IFERROR(SUMPRODUCT(('乐容-S级品'!$A$4:$A$32=$B192)*('乐容-S级品'!$L$3:$CA$3=AB$1)*('乐容-S级品'!$L$4:$CA$32)),0)</f>
      </c>
      <c r="AC192" s="280">
        <f>IFERROR(SUMPRODUCT(('控温被PRO-S级品'!$B$2:$B$10=$B192)*('控温被PRO-S级品'!$E$1:$BE$1=AC$1)*('控温被PRO-S级品'!$E$2:$BE$10)),0)+IFERROR(SUMPRODUCT(('冬被-S级品'!$B$2:$B$10=$B192)*('冬被-S级品'!$E$1:$AW$1=AC$1)*('冬被-S级品'!$E$2:$AW$10)),0)+IFERROR(SUMPRODUCT(('白止-S级品'!$A$2:$A$26=$B192)*('白止-S级品'!$D$1:$AV$1=AC$1)*('白止-S级品'!$D$2:$AV$26)),0)+IFERROR(SUMPRODUCT(('乐容-S级品'!$A$4:$A$32=$B192)*('乐容-S级品'!$L$3:$CA$3=AC$1)*('乐容-S级品'!$L$4:$CA$32)),0)</f>
      </c>
      <c r="AD192" s="280">
        <f>IFERROR(SUMPRODUCT(('控温被PRO-S级品'!$B$2:$B$10=$B192)*('控温被PRO-S级品'!$E$1:$BE$1=AD$1)*('控温被PRO-S级品'!$E$2:$BE$10)),0)+IFERROR(SUMPRODUCT(('冬被-S级品'!$B$2:$B$10=$B192)*('冬被-S级品'!$E$1:$AW$1=AD$1)*('冬被-S级品'!$E$2:$AW$10)),0)+IFERROR(SUMPRODUCT(('白止-S级品'!$A$2:$A$26=$B192)*('白止-S级品'!$D$1:$AV$1=AD$1)*('白止-S级品'!$D$2:$AV$26)),0)+IFERROR(SUMPRODUCT(('乐容-S级品'!$A$4:$A$32=$B192)*('乐容-S级品'!$L$3:$CA$3=AD$1)*('乐容-S级品'!$L$4:$CA$32)),0)</f>
      </c>
      <c r="AE192" s="280">
        <f>IFERROR(SUMPRODUCT(('控温被PRO-S级品'!$B$2:$B$10=$B192)*('控温被PRO-S级品'!$E$1:$BE$1=AE$1)*('控温被PRO-S级品'!$E$2:$BE$10)),0)+IFERROR(SUMPRODUCT(('冬被-S级品'!$B$2:$B$10=$B192)*('冬被-S级品'!$E$1:$AW$1=AE$1)*('冬被-S级品'!$E$2:$AW$10)),0)+IFERROR(SUMPRODUCT(('白止-S级品'!$A$2:$A$26=$B192)*('白止-S级品'!$D$1:$AV$1=AE$1)*('白止-S级品'!$D$2:$AV$26)),0)+IFERROR(SUMPRODUCT(('乐容-S级品'!$A$4:$A$32=$B192)*('乐容-S级品'!$L$3:$CA$3=AE$1)*('乐容-S级品'!$L$4:$CA$32)),0)</f>
      </c>
      <c r="AF192" s="280">
        <f>IFERROR(SUMPRODUCT(('控温被PRO-S级品'!$B$2:$B$10=$B192)*('控温被PRO-S级品'!$E$1:$BE$1=AF$1)*('控温被PRO-S级品'!$E$2:$BE$10)),0)+IFERROR(SUMPRODUCT(('冬被-S级品'!$B$2:$B$10=$B192)*('冬被-S级品'!$E$1:$AW$1=AF$1)*('冬被-S级品'!$E$2:$AW$10)),0)+IFERROR(SUMPRODUCT(('白止-S级品'!$A$2:$A$26=$B192)*('白止-S级品'!$D$1:$AV$1=AF$1)*('白止-S级品'!$D$2:$AV$26)),0)+IFERROR(SUMPRODUCT(('乐容-S级品'!$A$4:$A$32=$B192)*('乐容-S级品'!$L$3:$CA$3=AF$1)*('乐容-S级品'!$L$4:$CA$32)),0)</f>
      </c>
      <c r="AG192" s="280">
        <f>IFERROR(SUMPRODUCT(('控温被PRO-S级品'!$B$2:$B$10=$B192)*('控温被PRO-S级品'!$E$1:$BE$1=AG$1)*('控温被PRO-S级品'!$E$2:$BE$10)),0)+IFERROR(SUMPRODUCT(('冬被-S级品'!$B$2:$B$10=$B192)*('冬被-S级品'!$E$1:$AW$1=AG$1)*('冬被-S级品'!$E$2:$AW$10)),0)+IFERROR(SUMPRODUCT(('白止-S级品'!$A$2:$A$26=$B192)*('白止-S级品'!$D$1:$AV$1=AG$1)*('白止-S级品'!$D$2:$AV$26)),0)+IFERROR(SUMPRODUCT(('乐容-S级品'!$A$4:$A$32=$B192)*('乐容-S级品'!$L$3:$CA$3=AG$1)*('乐容-S级品'!$L$4:$CA$32)),0)</f>
      </c>
      <c r="AH192" s="280">
        <f>IFERROR(SUMPRODUCT(('控温被PRO-S级品'!$B$2:$B$10=$B192)*('控温被PRO-S级品'!$E$1:$BE$1=AH$1)*('控温被PRO-S级品'!$E$2:$BE$10)),0)+IFERROR(SUMPRODUCT(('冬被-S级品'!$B$2:$B$10=$B192)*('冬被-S级品'!$E$1:$AW$1=AH$1)*('冬被-S级品'!$E$2:$AW$10)),0)+IFERROR(SUMPRODUCT(('白止-S级品'!$A$2:$A$26=$B192)*('白止-S级品'!$D$1:$AV$1=AH$1)*('白止-S级品'!$D$2:$AV$26)),0)+IFERROR(SUMPRODUCT(('乐容-S级品'!$A$4:$A$32=$B192)*('乐容-S级品'!$L$3:$CA$3=AH$1)*('乐容-S级品'!$L$4:$CA$32)),0)</f>
      </c>
      <c r="AI192" s="280">
        <f>IFERROR(SUMPRODUCT(('控温被PRO-S级品'!$B$2:$B$10=$B192)*('控温被PRO-S级品'!$E$1:$BE$1=AI$1)*('控温被PRO-S级品'!$E$2:$BE$10)),0)+IFERROR(SUMPRODUCT(('冬被-S级品'!$B$2:$B$10=$B192)*('冬被-S级品'!$E$1:$AW$1=AI$1)*('冬被-S级品'!$E$2:$AW$10)),0)+IFERROR(SUMPRODUCT(('白止-S级品'!$A$2:$A$26=$B192)*('白止-S级品'!$D$1:$AV$1=AI$1)*('白止-S级品'!$D$2:$AV$26)),0)+IFERROR(SUMPRODUCT(('乐容-S级品'!$A$4:$A$32=$B192)*('乐容-S级品'!$L$3:$CA$3=AI$1)*('乐容-S级品'!$L$4:$CA$32)),0)</f>
      </c>
      <c r="AJ192" s="280">
        <f>IFERROR(SUMPRODUCT(('控温被PRO-S级品'!$B$2:$B$10=$B192)*('控温被PRO-S级品'!$E$1:$BE$1=AJ$1)*('控温被PRO-S级品'!$E$2:$BE$10)),0)+IFERROR(SUMPRODUCT(('冬被-S级品'!$B$2:$B$10=$B192)*('冬被-S级品'!$E$1:$AW$1=AJ$1)*('冬被-S级品'!$E$2:$AW$10)),0)+IFERROR(SUMPRODUCT(('白止-S级品'!$A$2:$A$26=$B192)*('白止-S级品'!$D$1:$AV$1=AJ$1)*('白止-S级品'!$D$2:$AV$26)),0)+IFERROR(SUMPRODUCT(('乐容-S级品'!$A$4:$A$32=$B192)*('乐容-S级品'!$L$3:$CA$3=AJ$1)*('乐容-S级品'!$L$4:$CA$32)),0)</f>
      </c>
      <c r="AK192" s="280">
        <f>IFERROR(SUMPRODUCT(('控温被PRO-S级品'!$B$2:$B$10=$B192)*('控温被PRO-S级品'!$E$1:$BE$1=AK$1)*('控温被PRO-S级品'!$E$2:$BE$10)),0)+IFERROR(SUMPRODUCT(('冬被-S级品'!$B$2:$B$10=$B192)*('冬被-S级品'!$E$1:$AW$1=AK$1)*('冬被-S级品'!$E$2:$AW$10)),0)+IFERROR(SUMPRODUCT(('白止-S级品'!$A$2:$A$26=$B192)*('白止-S级品'!$D$1:$AV$1=AK$1)*('白止-S级品'!$D$2:$AV$26)),0)+IFERROR(SUMPRODUCT(('乐容-S级品'!$A$4:$A$32=$B192)*('乐容-S级品'!$L$3:$CA$3=AK$1)*('乐容-S级品'!$L$4:$CA$32)),0)</f>
      </c>
      <c r="AL192" s="280">
        <f>IFERROR(SUMPRODUCT(('控温被PRO-S级品'!$B$2:$B$10=$B192)*('控温被PRO-S级品'!$E$1:$BE$1=AL$1)*('控温被PRO-S级品'!$E$2:$BE$10)),0)+IFERROR(SUMPRODUCT(('冬被-S级品'!$B$2:$B$10=$B192)*('冬被-S级品'!$E$1:$AW$1=AL$1)*('冬被-S级品'!$E$2:$AW$10)),0)+IFERROR(SUMPRODUCT(('白止-S级品'!$A$2:$A$26=$B192)*('白止-S级品'!$D$1:$AV$1=AL$1)*('白止-S级品'!$D$2:$AV$26)),0)+IFERROR(SUMPRODUCT(('乐容-S级品'!$A$4:$A$32=$B192)*('乐容-S级品'!$L$3:$CA$3=AL$1)*('乐容-S级品'!$L$4:$CA$32)),0)</f>
      </c>
      <c r="AM192" s="280">
        <f>IFERROR(SUMPRODUCT(('控温被PRO-S级品'!$B$2:$B$10=$B192)*('控温被PRO-S级品'!$E$1:$BE$1=AM$1)*('控温被PRO-S级品'!$E$2:$BE$10)),0)+IFERROR(SUMPRODUCT(('冬被-S级品'!$B$2:$B$10=$B192)*('冬被-S级品'!$E$1:$AW$1=AM$1)*('冬被-S级品'!$E$2:$AW$10)),0)+IFERROR(SUMPRODUCT(('白止-S级品'!$A$2:$A$26=$B192)*('白止-S级品'!$D$1:$AV$1=AM$1)*('白止-S级品'!$D$2:$AV$26)),0)+IFERROR(SUMPRODUCT(('乐容-S级品'!$A$4:$A$32=$B192)*('乐容-S级品'!$L$3:$CA$3=AM$1)*('乐容-S级品'!$L$4:$CA$32)),0)</f>
      </c>
      <c r="AN192" s="280">
        <f>IFERROR(SUMPRODUCT(('控温被PRO-S级品'!$B$2:$B$10=$B192)*('控温被PRO-S级品'!$E$1:$BE$1=AN$1)*('控温被PRO-S级品'!$E$2:$BE$10)),0)+IFERROR(SUMPRODUCT(('冬被-S级品'!$B$2:$B$10=$B192)*('冬被-S级品'!$E$1:$AW$1=AN$1)*('冬被-S级品'!$E$2:$AW$10)),0)+IFERROR(SUMPRODUCT(('白止-S级品'!$A$2:$A$26=$B192)*('白止-S级品'!$D$1:$AV$1=AN$1)*('白止-S级品'!$D$2:$AV$26)),0)+IFERROR(SUMPRODUCT(('乐容-S级品'!$A$4:$A$32=$B192)*('乐容-S级品'!$L$3:$CA$3=AN$1)*('乐容-S级品'!$L$4:$CA$32)),0)</f>
      </c>
      <c r="AO192" s="280">
        <f>IFERROR(SUMPRODUCT(('控温被PRO-S级品'!$B$2:$B$10=$B192)*('控温被PRO-S级品'!$E$1:$BE$1=AO$1)*('控温被PRO-S级品'!$E$2:$BE$10)),0)+IFERROR(SUMPRODUCT(('冬被-S级品'!$B$2:$B$10=$B192)*('冬被-S级品'!$E$1:$AW$1=AO$1)*('冬被-S级品'!$E$2:$AW$10)),0)+IFERROR(SUMPRODUCT(('白止-S级品'!$A$2:$A$26=$B192)*('白止-S级品'!$D$1:$AV$1=AO$1)*('白止-S级品'!$D$2:$AV$26)),0)+IFERROR(SUMPRODUCT(('乐容-S级品'!$A$4:$A$32=$B192)*('乐容-S级品'!$L$3:$CA$3=AO$1)*('乐容-S级品'!$L$4:$CA$32)),0)</f>
      </c>
      <c r="AP192" s="280">
        <f>IFERROR(SUMPRODUCT(('控温被PRO-S级品'!$B$2:$B$10=$B192)*('控温被PRO-S级品'!$E$1:$BE$1=AP$1)*('控温被PRO-S级品'!$E$2:$BE$10)),0)+IFERROR(SUMPRODUCT(('冬被-S级品'!$B$2:$B$10=$B192)*('冬被-S级品'!$E$1:$AW$1=AP$1)*('冬被-S级品'!$E$2:$AW$10)),0)+IFERROR(SUMPRODUCT(('白止-S级品'!$A$2:$A$26=$B192)*('白止-S级品'!$D$1:$AV$1=AP$1)*('白止-S级品'!$D$2:$AV$26)),0)+IFERROR(SUMPRODUCT(('乐容-S级品'!$A$4:$A$32=$B192)*('乐容-S级品'!$L$3:$CA$3=AP$1)*('乐容-S级品'!$L$4:$CA$32)),0)</f>
      </c>
      <c r="AQ192" s="280">
        <f>IFERROR(SUMPRODUCT(('控温被PRO-S级品'!$B$2:$B$10=$B192)*('控温被PRO-S级品'!$E$1:$BE$1=AQ$1)*('控温被PRO-S级品'!$E$2:$BE$10)),0)+IFERROR(SUMPRODUCT(('冬被-S级品'!$B$2:$B$10=$B192)*('冬被-S级品'!$E$1:$AW$1=AQ$1)*('冬被-S级品'!$E$2:$AW$10)),0)+IFERROR(SUMPRODUCT(('白止-S级品'!$A$2:$A$26=$B192)*('白止-S级品'!$D$1:$AV$1=AQ$1)*('白止-S级品'!$D$2:$AV$26)),0)+IFERROR(SUMPRODUCT(('乐容-S级品'!$A$4:$A$32=$B192)*('乐容-S级品'!$L$3:$CA$3=AQ$1)*('乐容-S级品'!$L$4:$CA$32)),0)</f>
      </c>
      <c r="AR192" s="280">
        <f>IFERROR(SUMPRODUCT(('控温被PRO-S级品'!$B$2:$B$10=$B192)*('控温被PRO-S级品'!$E$1:$BE$1=AR$1)*('控温被PRO-S级品'!$E$2:$BE$10)),0)+IFERROR(SUMPRODUCT(('冬被-S级品'!$B$2:$B$10=$B192)*('冬被-S级品'!$E$1:$AW$1=AR$1)*('冬被-S级品'!$E$2:$AW$10)),0)+IFERROR(SUMPRODUCT(('白止-S级品'!$A$2:$A$26=$B192)*('白止-S级品'!$D$1:$AV$1=AR$1)*('白止-S级品'!$D$2:$AV$26)),0)+IFERROR(SUMPRODUCT(('乐容-S级品'!$A$4:$A$32=$B192)*('乐容-S级品'!$L$3:$CA$3=AR$1)*('乐容-S级品'!$L$4:$CA$32)),0)</f>
      </c>
      <c r="AS192" s="280">
        <f>IFERROR(SUMPRODUCT(('控温被PRO-S级品'!$B$2:$B$10=$B192)*('控温被PRO-S级品'!$E$1:$BE$1=AS$1)*('控温被PRO-S级品'!$E$2:$BE$10)),0)+IFERROR(SUMPRODUCT(('冬被-S级品'!$B$2:$B$10=$B192)*('冬被-S级品'!$E$1:$AW$1=AS$1)*('冬被-S级品'!$E$2:$AW$10)),0)+IFERROR(SUMPRODUCT(('白止-S级品'!$A$2:$A$26=$B192)*('白止-S级品'!$D$1:$AV$1=AS$1)*('白止-S级品'!$D$2:$AV$26)),0)+IFERROR(SUMPRODUCT(('乐容-S级品'!$A$4:$A$32=$B192)*('乐容-S级品'!$L$3:$CA$3=AS$1)*('乐容-S级品'!$L$4:$CA$32)),0)</f>
      </c>
      <c r="AT192" s="280">
        <f>IFERROR(SUMPRODUCT(('控温被PRO-S级品'!$B$2:$B$10=$B192)*('控温被PRO-S级品'!$E$1:$BE$1=AT$1)*('控温被PRO-S级品'!$E$2:$BE$10)),0)+IFERROR(SUMPRODUCT(('冬被-S级品'!$B$2:$B$10=$B192)*('冬被-S级品'!$E$1:$AW$1=AT$1)*('冬被-S级品'!$E$2:$AW$10)),0)+IFERROR(SUMPRODUCT(('白止-S级品'!$A$2:$A$26=$B192)*('白止-S级品'!$D$1:$AV$1=AT$1)*('白止-S级品'!$D$2:$AV$26)),0)+IFERROR(SUMPRODUCT(('乐容-S级品'!$A$4:$A$32=$B192)*('乐容-S级品'!$L$3:$CA$3=AT$1)*('乐容-S级品'!$L$4:$CA$32)),0)</f>
      </c>
      <c r="AU192" s="280">
        <f>IFERROR(SUMPRODUCT(('控温被PRO-S级品'!$B$2:$B$10=$B192)*('控温被PRO-S级品'!$E$1:$BE$1=AU$1)*('控温被PRO-S级品'!$E$2:$BE$10)),0)+IFERROR(SUMPRODUCT(('冬被-S级品'!$B$2:$B$10=$B192)*('冬被-S级品'!$E$1:$AW$1=AU$1)*('冬被-S级品'!$E$2:$AW$10)),0)+IFERROR(SUMPRODUCT(('白止-S级品'!$A$2:$A$26=$B192)*('白止-S级品'!$D$1:$AV$1=AU$1)*('白止-S级品'!$D$2:$AV$26)),0)+IFERROR(SUMPRODUCT(('乐容-S级品'!$A$4:$A$32=$B192)*('乐容-S级品'!$L$3:$CA$3=AU$1)*('乐容-S级品'!$L$4:$CA$32)),0)</f>
      </c>
      <c r="AV192" s="280">
        <f>IFERROR(SUMPRODUCT(('控温被PRO-S级品'!$B$2:$B$10=$B192)*('控温被PRO-S级品'!$E$1:$BE$1=AV$1)*('控温被PRO-S级品'!$E$2:$BE$10)),0)+IFERROR(SUMPRODUCT(('冬被-S级品'!$B$2:$B$10=$B192)*('冬被-S级品'!$E$1:$AW$1=AV$1)*('冬被-S级品'!$E$2:$AW$10)),0)+IFERROR(SUMPRODUCT(('白止-S级品'!$A$2:$A$26=$B192)*('白止-S级品'!$D$1:$AV$1=AV$1)*('白止-S级品'!$D$2:$AV$26)),0)+IFERROR(SUMPRODUCT(('乐容-S级品'!$A$4:$A$32=$B192)*('乐容-S级品'!$L$3:$CA$3=AV$1)*('乐容-S级品'!$L$4:$CA$32)),0)</f>
      </c>
      <c r="AW192" s="280">
        <f>IFERROR(SUMPRODUCT(('控温被PRO-S级品'!$B$2:$B$10=$B192)*('控温被PRO-S级品'!$E$1:$BE$1=AW$1)*('控温被PRO-S级品'!$E$2:$BE$10)),0)+IFERROR(SUMPRODUCT(('冬被-S级品'!$B$2:$B$10=$B192)*('冬被-S级品'!$E$1:$AW$1=AW$1)*('冬被-S级品'!$E$2:$AW$10)),0)+IFERROR(SUMPRODUCT(('白止-S级品'!$A$2:$A$26=$B192)*('白止-S级品'!$D$1:$AV$1=AW$1)*('白止-S级品'!$D$2:$AV$26)),0)+IFERROR(SUMPRODUCT(('乐容-S级品'!$A$4:$A$32=$B192)*('乐容-S级品'!$L$3:$CA$3=AW$1)*('乐容-S级品'!$L$4:$CA$32)),0)</f>
      </c>
      <c r="AX192" s="280">
        <f>IFERROR(SUMPRODUCT(('控温被PRO-S级品'!$B$2:$B$10=$B192)*('控温被PRO-S级品'!$E$1:$BE$1=AX$1)*('控温被PRO-S级品'!$E$2:$BE$10)),0)+IFERROR(SUMPRODUCT(('冬被-S级品'!$B$2:$B$10=$B192)*('冬被-S级品'!$E$1:$AW$1=AX$1)*('冬被-S级品'!$E$2:$AW$10)),0)+IFERROR(SUMPRODUCT(('白止-S级品'!$A$2:$A$26=$B192)*('白止-S级品'!$D$1:$AV$1=AX$1)*('白止-S级品'!$D$2:$AV$26)),0)+IFERROR(SUMPRODUCT(('乐容-S级品'!$A$4:$A$32=$B192)*('乐容-S级品'!$L$3:$CA$3=AX$1)*('乐容-S级品'!$L$4:$CA$32)),0)</f>
      </c>
      <c r="AY192" s="280">
        <f>IFERROR(SUMPRODUCT(('控温被PRO-S级品'!$B$2:$B$10=$B192)*('控温被PRO-S级品'!$E$1:$BE$1=AY$1)*('控温被PRO-S级品'!$E$2:$BE$10)),0)+IFERROR(SUMPRODUCT(('冬被-S级品'!$B$2:$B$10=$B192)*('冬被-S级品'!$E$1:$AW$1=AY$1)*('冬被-S级品'!$E$2:$AW$10)),0)+IFERROR(SUMPRODUCT(('白止-S级品'!$A$2:$A$26=$B192)*('白止-S级品'!$D$1:$AV$1=AY$1)*('白止-S级品'!$D$2:$AV$26)),0)+IFERROR(SUMPRODUCT(('乐容-S级品'!$A$4:$A$32=$B192)*('乐容-S级品'!$L$3:$CA$3=AY$1)*('乐容-S级品'!$L$4:$CA$32)),0)</f>
      </c>
      <c r="AZ192" s="280">
        <f>IFERROR(SUMPRODUCT(('控温被PRO-S级品'!$B$2:$B$10=$B192)*('控温被PRO-S级品'!$E$1:$BE$1=AZ$1)*('控温被PRO-S级品'!$E$2:$BE$10)),0)+IFERROR(SUMPRODUCT(('冬被-S级品'!$B$2:$B$10=$B192)*('冬被-S级品'!$E$1:$AW$1=AZ$1)*('冬被-S级品'!$E$2:$AW$10)),0)+IFERROR(SUMPRODUCT(('白止-S级品'!$A$2:$A$26=$B192)*('白止-S级品'!$D$1:$AV$1=AZ$1)*('白止-S级品'!$D$2:$AV$26)),0)+IFERROR(SUMPRODUCT(('乐容-S级品'!$A$4:$A$32=$B192)*('乐容-S级品'!$L$3:$CA$3=AZ$1)*('乐容-S级品'!$L$4:$CA$32)),0)</f>
      </c>
      <c r="BA192" s="280">
        <f>IFERROR(SUMPRODUCT(('控温被PRO-S级品'!$B$2:$B$10=$B192)*('控温被PRO-S级品'!$E$1:$BE$1=BA$1)*('控温被PRO-S级品'!$E$2:$BE$10)),0)+IFERROR(SUMPRODUCT(('冬被-S级品'!$B$2:$B$10=$B192)*('冬被-S级品'!$E$1:$AW$1=BA$1)*('冬被-S级品'!$E$2:$AW$10)),0)+IFERROR(SUMPRODUCT(('白止-S级品'!$A$2:$A$26=$B192)*('白止-S级品'!$D$1:$AV$1=BA$1)*('白止-S级品'!$D$2:$AV$26)),0)+IFERROR(SUMPRODUCT(('乐容-S级品'!$A$4:$A$32=$B192)*('乐容-S级品'!$L$3:$CA$3=BA$1)*('乐容-S级品'!$L$4:$CA$32)),0)</f>
      </c>
      <c r="BB192" s="280">
        <f>IFERROR(SUMPRODUCT(('控温被PRO-S级品'!$B$2:$B$10=$B192)*('控温被PRO-S级品'!$E$1:$BE$1=BB$1)*('控温被PRO-S级品'!$E$2:$BE$10)),0)+IFERROR(SUMPRODUCT(('冬被-S级品'!$B$2:$B$10=$B192)*('冬被-S级品'!$E$1:$AW$1=BB$1)*('冬被-S级品'!$E$2:$AW$10)),0)+IFERROR(SUMPRODUCT(('白止-S级品'!$A$2:$A$26=$B192)*('白止-S级品'!$D$1:$AV$1=BB$1)*('白止-S级品'!$D$2:$AV$26)),0)+IFERROR(SUMPRODUCT(('乐容-S级品'!$A$4:$A$32=$B192)*('乐容-S级品'!$L$3:$CA$3=BB$1)*('乐容-S级品'!$L$4:$CA$32)),0)</f>
      </c>
      <c r="BC192" s="280">
        <f>IFERROR(SUMPRODUCT(('控温被PRO-S级品'!$B$2:$B$10=$B192)*('控温被PRO-S级品'!$E$1:$BE$1=BC$1)*('控温被PRO-S级品'!$E$2:$BE$10)),0)+IFERROR(SUMPRODUCT(('冬被-S级品'!$B$2:$B$10=$B192)*('冬被-S级品'!$E$1:$AW$1=BC$1)*('冬被-S级品'!$E$2:$AW$10)),0)+IFERROR(SUMPRODUCT(('白止-S级品'!$A$2:$A$26=$B192)*('白止-S级品'!$D$1:$AV$1=BC$1)*('白止-S级品'!$D$2:$AV$26)),0)+IFERROR(SUMPRODUCT(('乐容-S级品'!$A$4:$A$32=$B192)*('乐容-S级品'!$L$3:$CA$3=BC$1)*('乐容-S级品'!$L$4:$CA$32)),0)</f>
      </c>
      <c r="BD192" s="280">
        <f>IFERROR(SUMPRODUCT(('控温被PRO-S级品'!$B$2:$B$10=$B192)*('控温被PRO-S级品'!$E$1:$BE$1=BD$1)*('控温被PRO-S级品'!$E$2:$BE$10)),0)+IFERROR(SUMPRODUCT(('冬被-S级品'!$B$2:$B$10=$B192)*('冬被-S级品'!$E$1:$AW$1=BD$1)*('冬被-S级品'!$E$2:$AW$10)),0)+IFERROR(SUMPRODUCT(('白止-S级品'!$A$2:$A$26=$B192)*('白止-S级品'!$D$1:$AV$1=BD$1)*('白止-S级品'!$D$2:$AV$26)),0)+IFERROR(SUMPRODUCT(('乐容-S级品'!$A$4:$A$32=$B192)*('乐容-S级品'!$L$3:$CA$3=BD$1)*('乐容-S级品'!$L$4:$CA$32)),0)</f>
      </c>
      <c r="BE192" s="280">
        <f>IFERROR(SUMPRODUCT(('控温被PRO-S级品'!$B$2:$B$10=$B192)*('控温被PRO-S级品'!$E$1:$BE$1=BE$1)*('控温被PRO-S级品'!$E$2:$BE$10)),0)+IFERROR(SUMPRODUCT(('冬被-S级品'!$B$2:$B$10=$B192)*('冬被-S级品'!$E$1:$AW$1=BE$1)*('冬被-S级品'!$E$2:$AW$10)),0)+IFERROR(SUMPRODUCT(('白止-S级品'!$A$2:$A$26=$B192)*('白止-S级品'!$D$1:$AV$1=BE$1)*('白止-S级品'!$D$2:$AV$26)),0)+IFERROR(SUMPRODUCT(('乐容-S级品'!$A$4:$A$32=$B192)*('乐容-S级品'!$L$3:$CA$3=BE$1)*('乐容-S级品'!$L$4:$CA$32)),0)</f>
      </c>
      <c r="BF192" s="280">
        <f>IFERROR(SUMPRODUCT(('控温被PRO-S级品'!$B$2:$B$10=$B192)*('控温被PRO-S级品'!$E$1:$BE$1=BF$1)*('控温被PRO-S级品'!$E$2:$BE$10)),0)+IFERROR(SUMPRODUCT(('冬被-S级品'!$B$2:$B$10=$B192)*('冬被-S级品'!$E$1:$AW$1=BF$1)*('冬被-S级品'!$E$2:$AW$10)),0)+IFERROR(SUMPRODUCT(('白止-S级品'!$A$2:$A$26=$B192)*('白止-S级品'!$D$1:$AV$1=BF$1)*('白止-S级品'!$D$2:$AV$26)),0)+IFERROR(SUMPRODUCT(('乐容-S级品'!$A$4:$A$32=$B192)*('乐容-S级品'!$L$3:$CA$3=BF$1)*('乐容-S级品'!$L$4:$CA$32)),0)</f>
      </c>
      <c r="BG192" s="280">
        <f>IFERROR(SUMPRODUCT(('控温被PRO-S级品'!$B$2:$B$10=$B192)*('控温被PRO-S级品'!$E$1:$BE$1=BG$1)*('控温被PRO-S级品'!$E$2:$BE$10)),0)+IFERROR(SUMPRODUCT(('冬被-S级品'!$B$2:$B$10=$B192)*('冬被-S级品'!$E$1:$AW$1=BG$1)*('冬被-S级品'!$E$2:$AW$10)),0)+IFERROR(SUMPRODUCT(('白止-S级品'!$A$2:$A$26=$B192)*('白止-S级品'!$D$1:$AV$1=BG$1)*('白止-S级品'!$D$2:$AV$26)),0)+IFERROR(SUMPRODUCT(('乐容-S级品'!$A$4:$A$32=$B192)*('乐容-S级品'!$L$3:$CA$3=BG$1)*('乐容-S级品'!$L$4:$CA$32)),0)</f>
      </c>
      <c r="BH192" s="280">
        <f>IFERROR(SUMPRODUCT(('控温被PRO-S级品'!$B$2:$B$10=$B192)*('控温被PRO-S级品'!$E$1:$BE$1=BH$1)*('控温被PRO-S级品'!$E$2:$BE$10)),0)+IFERROR(SUMPRODUCT(('冬被-S级品'!$B$2:$B$10=$B192)*('冬被-S级品'!$E$1:$AW$1=BH$1)*('冬被-S级品'!$E$2:$AW$10)),0)+IFERROR(SUMPRODUCT(('白止-S级品'!$A$2:$A$26=$B192)*('白止-S级品'!$D$1:$AV$1=BH$1)*('白止-S级品'!$D$2:$AV$26)),0)+IFERROR(SUMPRODUCT(('乐容-S级品'!$A$4:$A$32=$B192)*('乐容-S级品'!$L$3:$CA$3=BH$1)*('乐容-S级品'!$L$4:$CA$32)),0)</f>
      </c>
      <c r="BI192" s="280">
        <f>IFERROR(SUMPRODUCT(('控温被PRO-S级品'!$B$2:$B$10=$B192)*('控温被PRO-S级品'!$E$1:$BE$1=BI$1)*('控温被PRO-S级品'!$E$2:$BE$10)),0)+IFERROR(SUMPRODUCT(('冬被-S级品'!$B$2:$B$10=$B192)*('冬被-S级品'!$E$1:$AW$1=BI$1)*('冬被-S级品'!$E$2:$AW$10)),0)+IFERROR(SUMPRODUCT(('白止-S级品'!$A$2:$A$26=$B192)*('白止-S级品'!$D$1:$AV$1=BI$1)*('白止-S级品'!$D$2:$AV$26)),0)+IFERROR(SUMPRODUCT(('乐容-S级品'!$A$4:$A$32=$B192)*('乐容-S级品'!$L$3:$CA$3=BI$1)*('乐容-S级品'!$L$4:$CA$32)),0)</f>
      </c>
      <c r="BJ192" s="280">
        <f>IFERROR(SUMPRODUCT(('控温被PRO-S级品'!$B$2:$B$10=$B192)*('控温被PRO-S级品'!$E$1:$BE$1=BJ$1)*('控温被PRO-S级品'!$E$2:$BE$10)),0)+IFERROR(SUMPRODUCT(('冬被-S级品'!$B$2:$B$10=$B192)*('冬被-S级品'!$E$1:$AW$1=BJ$1)*('冬被-S级品'!$E$2:$AW$10)),0)+IFERROR(SUMPRODUCT(('白止-S级品'!$A$2:$A$26=$B192)*('白止-S级品'!$D$1:$AV$1=BJ$1)*('白止-S级品'!$D$2:$AV$26)),0)+IFERROR(SUMPRODUCT(('乐容-S级品'!$A$4:$A$32=$B192)*('乐容-S级品'!$L$3:$CA$3=BJ$1)*('乐容-S级品'!$L$4:$CA$32)),0)</f>
      </c>
      <c r="BK192" s="280">
        <f>IFERROR(SUMPRODUCT(('控温被PRO-S级品'!$B$2:$B$10=$B192)*('控温被PRO-S级品'!$E$1:$BE$1=BK$1)*('控温被PRO-S级品'!$E$2:$BE$10)),0)+IFERROR(SUMPRODUCT(('冬被-S级品'!$B$2:$B$10=$B192)*('冬被-S级品'!$E$1:$AW$1=BK$1)*('冬被-S级品'!$E$2:$AW$10)),0)+IFERROR(SUMPRODUCT(('白止-S级品'!$A$2:$A$26=$B192)*('白止-S级品'!$D$1:$AV$1=BK$1)*('白止-S级品'!$D$2:$AV$26)),0)+IFERROR(SUMPRODUCT(('乐容-S级品'!$A$4:$A$32=$B192)*('乐容-S级品'!$L$3:$CA$3=BK$1)*('乐容-S级品'!$L$4:$CA$32)),0)</f>
      </c>
      <c r="BL192" s="280">
        <f>IFERROR(SUMPRODUCT(('控温被PRO-S级品'!$B$2:$B$10=$B192)*('控温被PRO-S级品'!$E$1:$BE$1=BL$1)*('控温被PRO-S级品'!$E$2:$BE$10)),0)+IFERROR(SUMPRODUCT(('冬被-S级品'!$B$2:$B$10=$B192)*('冬被-S级品'!$E$1:$AW$1=BL$1)*('冬被-S级品'!$E$2:$AW$10)),0)+IFERROR(SUMPRODUCT(('白止-S级品'!$A$2:$A$26=$B192)*('白止-S级品'!$D$1:$AV$1=BL$1)*('白止-S级品'!$D$2:$AV$26)),0)+IFERROR(SUMPRODUCT(('乐容-S级品'!$A$4:$A$32=$B192)*('乐容-S级品'!$L$3:$CA$3=BL$1)*('乐容-S级品'!$L$4:$CA$32)),0)</f>
      </c>
      <c r="BM192" s="280">
        <f>IFERROR(SUMPRODUCT(('控温被PRO-S级品'!$B$2:$B$10=$B192)*('控温被PRO-S级品'!$E$1:$BE$1=BM$1)*('控温被PRO-S级品'!$E$2:$BE$10)),0)+IFERROR(SUMPRODUCT(('冬被-S级品'!$B$2:$B$10=$B192)*('冬被-S级品'!$E$1:$AW$1=BM$1)*('冬被-S级品'!$E$2:$AW$10)),0)+IFERROR(SUMPRODUCT(('白止-S级品'!$A$2:$A$26=$B192)*('白止-S级品'!$D$1:$AV$1=BM$1)*('白止-S级品'!$D$2:$AV$26)),0)+IFERROR(SUMPRODUCT(('乐容-S级品'!$A$4:$A$32=$B192)*('乐容-S级品'!$L$3:$CA$3=BM$1)*('乐容-S级品'!$L$4:$CA$32)),0)</f>
      </c>
      <c r="BN192" s="280">
        <f>IFERROR(SUMPRODUCT(('控温被PRO-S级品'!$B$2:$B$10=$B192)*('控温被PRO-S级品'!$E$1:$BE$1=BN$1)*('控温被PRO-S级品'!$E$2:$BE$10)),0)+IFERROR(SUMPRODUCT(('冬被-S级品'!$B$2:$B$10=$B192)*('冬被-S级品'!$E$1:$AW$1=BN$1)*('冬被-S级品'!$E$2:$AW$10)),0)+IFERROR(SUMPRODUCT(('白止-S级品'!$A$2:$A$26=$B192)*('白止-S级品'!$D$1:$AV$1=BN$1)*('白止-S级品'!$D$2:$AV$26)),0)+IFERROR(SUMPRODUCT(('乐容-S级品'!$A$4:$A$32=$B192)*('乐容-S级品'!$L$3:$CA$3=BN$1)*('乐容-S级品'!$L$4:$CA$32)),0)</f>
      </c>
      <c r="BO192" s="280">
        <f>IFERROR(SUMPRODUCT(('控温被PRO-S级品'!$B$2:$B$10=$B192)*('控温被PRO-S级品'!$E$1:$BE$1=BO$1)*('控温被PRO-S级品'!$E$2:$BE$10)),0)+IFERROR(SUMPRODUCT(('冬被-S级品'!$B$2:$B$10=$B192)*('冬被-S级品'!$E$1:$AW$1=BO$1)*('冬被-S级品'!$E$2:$AW$10)),0)+IFERROR(SUMPRODUCT(('白止-S级品'!$A$2:$A$26=$B192)*('白止-S级品'!$D$1:$AV$1=BO$1)*('白止-S级品'!$D$2:$AV$26)),0)+IFERROR(SUMPRODUCT(('乐容-S级品'!$A$4:$A$32=$B192)*('乐容-S级品'!$L$3:$CA$3=BO$1)*('乐容-S级品'!$L$4:$CA$32)),0)</f>
      </c>
      <c r="BP192" s="280">
        <f>IFERROR(SUMPRODUCT(('控温被PRO-S级品'!$B$2:$B$10=$B192)*('控温被PRO-S级品'!$E$1:$BE$1=BP$1)*('控温被PRO-S级品'!$E$2:$BE$10)),0)+IFERROR(SUMPRODUCT(('冬被-S级品'!$B$2:$B$10=$B192)*('冬被-S级品'!$E$1:$AW$1=BP$1)*('冬被-S级品'!$E$2:$AW$10)),0)+IFERROR(SUMPRODUCT(('白止-S级品'!$A$2:$A$26=$B192)*('白止-S级品'!$D$1:$AV$1=BP$1)*('白止-S级品'!$D$2:$AV$26)),0)+IFERROR(SUMPRODUCT(('乐容-S级品'!$A$4:$A$32=$B192)*('乐容-S级品'!$L$3:$CA$3=BP$1)*('乐容-S级品'!$L$4:$CA$32)),0)</f>
      </c>
      <c r="BQ192" s="280">
        <f>IFERROR(SUMPRODUCT(('控温被PRO-S级品'!$B$2:$B$10=$B192)*('控温被PRO-S级品'!$E$1:$BE$1=BQ$1)*('控温被PRO-S级品'!$E$2:$BE$10)),0)+IFERROR(SUMPRODUCT(('冬被-S级品'!$B$2:$B$10=$B192)*('冬被-S级品'!$E$1:$AW$1=BQ$1)*('冬被-S级品'!$E$2:$AW$10)),0)+IFERROR(SUMPRODUCT(('白止-S级品'!$A$2:$A$26=$B192)*('白止-S级品'!$D$1:$AV$1=BQ$1)*('白止-S级品'!$D$2:$AV$26)),0)+IFERROR(SUMPRODUCT(('乐容-S级品'!$A$4:$A$32=$B192)*('乐容-S级品'!$L$3:$CA$3=BQ$1)*('乐容-S级品'!$L$4:$CA$32)),0)</f>
      </c>
      <c r="BR192" s="280">
        <f>IFERROR(SUMPRODUCT(('控温被PRO-S级品'!$B$2:$B$10=$B192)*('控温被PRO-S级品'!$E$1:$BE$1=BR$1)*('控温被PRO-S级品'!$E$2:$BE$10)),0)+IFERROR(SUMPRODUCT(('冬被-S级品'!$B$2:$B$10=$B192)*('冬被-S级品'!$E$1:$AW$1=BR$1)*('冬被-S级品'!$E$2:$AW$10)),0)+IFERROR(SUMPRODUCT(('白止-S级品'!$A$2:$A$26=$B192)*('白止-S级品'!$D$1:$AV$1=BR$1)*('白止-S级品'!$D$2:$AV$26)),0)+IFERROR(SUMPRODUCT(('乐容-S级品'!$A$4:$A$32=$B192)*('乐容-S级品'!$L$3:$CA$3=BR$1)*('乐容-S级品'!$L$4:$CA$32)),0)</f>
      </c>
      <c r="BS192" s="280">
        <f>IFERROR(SUMPRODUCT(('控温被PRO-S级品'!$B$2:$B$10=$B192)*('控温被PRO-S级品'!$E$1:$BE$1=BS$1)*('控温被PRO-S级品'!$E$2:$BE$10)),0)+IFERROR(SUMPRODUCT(('冬被-S级品'!$B$2:$B$10=$B192)*('冬被-S级品'!$E$1:$AW$1=BS$1)*('冬被-S级品'!$E$2:$AW$10)),0)+IFERROR(SUMPRODUCT(('白止-S级品'!$A$2:$A$26=$B192)*('白止-S级品'!$D$1:$AV$1=BS$1)*('白止-S级品'!$D$2:$AV$26)),0)+IFERROR(SUMPRODUCT(('乐容-S级品'!$A$4:$A$32=$B192)*('乐容-S级品'!$L$3:$CA$3=BS$1)*('乐容-S级品'!$L$4:$CA$32)),0)</f>
      </c>
      <c r="BT192" s="280">
        <f>IFERROR(SUMPRODUCT(('控温被PRO-S级品'!$B$2:$B$10=$B192)*('控温被PRO-S级品'!$E$1:$BE$1=BT$1)*('控温被PRO-S级品'!$E$2:$BE$10)),0)+IFERROR(SUMPRODUCT(('冬被-S级品'!$B$2:$B$10=$B192)*('冬被-S级品'!$E$1:$AW$1=BT$1)*('冬被-S级品'!$E$2:$AW$10)),0)+IFERROR(SUMPRODUCT(('白止-S级品'!$A$2:$A$26=$B192)*('白止-S级品'!$D$1:$AV$1=BT$1)*('白止-S级品'!$D$2:$AV$26)),0)+IFERROR(SUMPRODUCT(('乐容-S级品'!$A$4:$A$32=$B192)*('乐容-S级品'!$L$3:$CA$3=BT$1)*('乐容-S级品'!$L$4:$CA$32)),0)</f>
      </c>
      <c r="BU192" s="280">
        <f>IFERROR(SUMPRODUCT(('控温被PRO-S级品'!$B$2:$B$10=$B192)*('控温被PRO-S级品'!$E$1:$BE$1=BU$1)*('控温被PRO-S级品'!$E$2:$BE$10)),0)+IFERROR(SUMPRODUCT(('冬被-S级品'!$B$2:$B$10=$B192)*('冬被-S级品'!$E$1:$AW$1=BU$1)*('冬被-S级品'!$E$2:$AW$10)),0)+IFERROR(SUMPRODUCT(('白止-S级品'!$A$2:$A$26=$B192)*('白止-S级品'!$D$1:$AV$1=BU$1)*('白止-S级品'!$D$2:$AV$26)),0)+IFERROR(SUMPRODUCT(('乐容-S级品'!$A$4:$A$32=$B192)*('乐容-S级品'!$L$3:$CA$3=BU$1)*('乐容-S级品'!$L$4:$CA$32)),0)</f>
      </c>
      <c r="BV192" s="280">
        <f>IFERROR(SUMPRODUCT(('控温被PRO-S级品'!$B$2:$B$10=$B192)*('控温被PRO-S级品'!$E$1:$BE$1=BV$1)*('控温被PRO-S级品'!$E$2:$BE$10)),0)+IFERROR(SUMPRODUCT(('冬被-S级品'!$B$2:$B$10=$B192)*('冬被-S级品'!$E$1:$AW$1=BV$1)*('冬被-S级品'!$E$2:$AW$10)),0)+IFERROR(SUMPRODUCT(('白止-S级品'!$A$2:$A$26=$B192)*('白止-S级品'!$D$1:$AV$1=BV$1)*('白止-S级品'!$D$2:$AV$26)),0)+IFERROR(SUMPRODUCT(('乐容-S级品'!$A$4:$A$32=$B192)*('乐容-S级品'!$L$3:$CA$3=BV$1)*('乐容-S级品'!$L$4:$CA$32)),0)</f>
      </c>
      <c r="BW192" s="280">
        <f>IFERROR(SUMPRODUCT(('控温被PRO-S级品'!$B$2:$B$10=$B192)*('控温被PRO-S级品'!$E$1:$BE$1=BW$1)*('控温被PRO-S级品'!$E$2:$BE$10)),0)+IFERROR(SUMPRODUCT(('冬被-S级品'!$B$2:$B$10=$B192)*('冬被-S级品'!$E$1:$AW$1=BW$1)*('冬被-S级品'!$E$2:$AW$10)),0)+IFERROR(SUMPRODUCT(('白止-S级品'!$A$2:$A$26=$B192)*('白止-S级品'!$D$1:$AV$1=BW$1)*('白止-S级品'!$D$2:$AV$26)),0)+IFERROR(SUMPRODUCT(('乐容-S级品'!$A$4:$A$32=$B192)*('乐容-S级品'!$L$3:$CA$3=BW$1)*('乐容-S级品'!$L$4:$CA$32)),0)</f>
      </c>
      <c r="BX192" s="280">
        <f>IFERROR(SUMPRODUCT(('控温被PRO-S级品'!$B$2:$B$10=$B192)*('控温被PRO-S级品'!$E$1:$BE$1=BX$1)*('控温被PRO-S级品'!$E$2:$BE$10)),0)+IFERROR(SUMPRODUCT(('冬被-S级品'!$B$2:$B$10=$B192)*('冬被-S级品'!$E$1:$AW$1=BX$1)*('冬被-S级品'!$E$2:$AW$10)),0)+IFERROR(SUMPRODUCT(('白止-S级品'!$A$2:$A$26=$B192)*('白止-S级品'!$D$1:$AV$1=BX$1)*('白止-S级品'!$D$2:$AV$26)),0)+IFERROR(SUMPRODUCT(('乐容-S级品'!$A$4:$A$32=$B192)*('乐容-S级品'!$L$3:$CA$3=BX$1)*('乐容-S级品'!$L$4:$CA$32)),0)</f>
      </c>
      <c r="BY192" s="280">
        <f>IFERROR(SUMPRODUCT(('控温被PRO-S级品'!$B$2:$B$10=$B192)*('控温被PRO-S级品'!$E$1:$BE$1=BY$1)*('控温被PRO-S级品'!$E$2:$BE$10)),0)+IFERROR(SUMPRODUCT(('冬被-S级品'!$B$2:$B$10=$B192)*('冬被-S级品'!$E$1:$AW$1=BY$1)*('冬被-S级品'!$E$2:$AW$10)),0)+IFERROR(SUMPRODUCT(('白止-S级品'!$A$2:$A$26=$B192)*('白止-S级品'!$D$1:$AV$1=BY$1)*('白止-S级品'!$D$2:$AV$26)),0)+IFERROR(SUMPRODUCT(('乐容-S级品'!$A$4:$A$32=$B192)*('乐容-S级品'!$L$3:$CA$3=BY$1)*('乐容-S级品'!$L$4:$CA$32)),0)</f>
      </c>
      <c r="BZ192" s="280">
        <f>IFERROR(SUMPRODUCT(('控温被PRO-S级品'!$B$2:$B$10=$B192)*('控温被PRO-S级品'!$E$1:$BE$1=BZ$1)*('控温被PRO-S级品'!$E$2:$BE$10)),0)+IFERROR(SUMPRODUCT(('冬被-S级品'!$B$2:$B$10=$B192)*('冬被-S级品'!$E$1:$AW$1=BZ$1)*('冬被-S级品'!$E$2:$AW$10)),0)+IFERROR(SUMPRODUCT(('白止-S级品'!$A$2:$A$26=$B192)*('白止-S级品'!$D$1:$AV$1=BZ$1)*('白止-S级品'!$D$2:$AV$26)),0)+IFERROR(SUMPRODUCT(('乐容-S级品'!$A$4:$A$32=$B192)*('乐容-S级品'!$L$3:$CA$3=BZ$1)*('乐容-S级品'!$L$4:$CA$32)),0)</f>
      </c>
      <c r="CA192" s="280">
        <f>IFERROR(SUMPRODUCT(('控温被PRO-S级品'!$B$2:$B$10=$B192)*('控温被PRO-S级品'!$E$1:$BE$1=CA$1)*('控温被PRO-S级品'!$E$2:$BE$10)),0)+IFERROR(SUMPRODUCT(('冬被-S级品'!$B$2:$B$10=$B192)*('冬被-S级品'!$E$1:$AW$1=CA$1)*('冬被-S级品'!$E$2:$AW$10)),0)+IFERROR(SUMPRODUCT(('白止-S级品'!$A$2:$A$26=$B192)*('白止-S级品'!$D$1:$AV$1=CA$1)*('白止-S级品'!$D$2:$AV$26)),0)+IFERROR(SUMPRODUCT(('乐容-S级品'!$A$4:$A$32=$B192)*('乐容-S级品'!$L$3:$CA$3=CA$1)*('乐容-S级品'!$L$4:$CA$32)),0)</f>
      </c>
      <c r="CB192" s="280">
        <f>IFERROR(SUMPRODUCT(('控温被PRO-S级品'!$B$2:$B$10=$B192)*('控温被PRO-S级品'!$E$1:$BE$1=CB$1)*('控温被PRO-S级品'!$E$2:$BE$10)),0)+IFERROR(SUMPRODUCT(('冬被-S级品'!$B$2:$B$10=$B192)*('冬被-S级品'!$E$1:$AW$1=CB$1)*('冬被-S级品'!$E$2:$AW$10)),0)+IFERROR(SUMPRODUCT(('白止-S级品'!$A$2:$A$26=$B192)*('白止-S级品'!$D$1:$AV$1=CB$1)*('白止-S级品'!$D$2:$AV$26)),0)+IFERROR(SUMPRODUCT(('乐容-S级品'!$A$4:$A$32=$B192)*('乐容-S级品'!$L$3:$CA$3=CB$1)*('乐容-S级品'!$L$4:$CA$32)),0)</f>
      </c>
      <c r="CC192" s="280">
        <f>IFERROR(SUMPRODUCT(('控温被PRO-S级品'!$B$2:$B$10=$B192)*('控温被PRO-S级品'!$E$1:$BE$1=CC$1)*('控温被PRO-S级品'!$E$2:$BE$10)),0)+IFERROR(SUMPRODUCT(('冬被-S级品'!$B$2:$B$10=$B192)*('冬被-S级品'!$E$1:$AW$1=CC$1)*('冬被-S级品'!$E$2:$AW$10)),0)+IFERROR(SUMPRODUCT(('白止-S级品'!$A$2:$A$26=$B192)*('白止-S级品'!$D$1:$AV$1=CC$1)*('白止-S级品'!$D$2:$AV$26)),0)+IFERROR(SUMPRODUCT(('乐容-S级品'!$A$4:$A$32=$B192)*('乐容-S级品'!$L$3:$CA$3=CC$1)*('乐容-S级品'!$L$4:$CA$32)),0)</f>
      </c>
      <c r="CD192" s="280">
        <f>IFERROR(SUMPRODUCT(('控温被PRO-S级品'!$B$2:$B$10=$B192)*('控温被PRO-S级品'!$E$1:$BE$1=CD$1)*('控温被PRO-S级品'!$E$2:$BE$10)),0)+IFERROR(SUMPRODUCT(('冬被-S级品'!$B$2:$B$10=$B192)*('冬被-S级品'!$E$1:$AW$1=CD$1)*('冬被-S级品'!$E$2:$AW$10)),0)+IFERROR(SUMPRODUCT(('白止-S级品'!$A$2:$A$26=$B192)*('白止-S级品'!$D$1:$AV$1=CD$1)*('白止-S级品'!$D$2:$AV$26)),0)+IFERROR(SUMPRODUCT(('乐容-S级品'!$A$4:$A$32=$B192)*('乐容-S级品'!$L$3:$CA$3=CD$1)*('乐容-S级品'!$L$4:$CA$32)),0)</f>
      </c>
      <c r="CE192" s="280">
        <f>IFERROR(SUMPRODUCT(('控温被PRO-S级品'!$B$2:$B$10=$B192)*('控温被PRO-S级品'!$E$1:$BE$1=CE$1)*('控温被PRO-S级品'!$E$2:$BE$10)),0)+IFERROR(SUMPRODUCT(('冬被-S级品'!$B$2:$B$10=$B192)*('冬被-S级品'!$E$1:$AW$1=CE$1)*('冬被-S级品'!$E$2:$AW$10)),0)+IFERROR(SUMPRODUCT(('白止-S级品'!$A$2:$A$26=$B192)*('白止-S级品'!$D$1:$AV$1=CE$1)*('白止-S级品'!$D$2:$AV$26)),0)+IFERROR(SUMPRODUCT(('乐容-S级品'!$A$4:$A$32=$B192)*('乐容-S级品'!$L$3:$CA$3=CE$1)*('乐容-S级品'!$L$4:$CA$32)),0)</f>
      </c>
      <c r="CF192" s="280">
        <f>IFERROR(SUMPRODUCT(('控温被PRO-S级品'!$B$2:$B$10=$B192)*('控温被PRO-S级品'!$E$1:$BE$1=CF$1)*('控温被PRO-S级品'!$E$2:$BE$10)),0)+IFERROR(SUMPRODUCT(('冬被-S级品'!$B$2:$B$10=$B192)*('冬被-S级品'!$E$1:$AW$1=CF$1)*('冬被-S级品'!$E$2:$AW$10)),0)+IFERROR(SUMPRODUCT(('白止-S级品'!$A$2:$A$26=$B192)*('白止-S级品'!$D$1:$AV$1=CF$1)*('白止-S级品'!$D$2:$AV$26)),0)+IFERROR(SUMPRODUCT(('乐容-S级品'!$A$4:$A$32=$B192)*('乐容-S级品'!$L$3:$CA$3=CF$1)*('乐容-S级品'!$L$4:$CA$32)),0)</f>
      </c>
      <c r="CG192" s="280">
        <f>IFERROR(SUMPRODUCT(('控温被PRO-S级品'!$B$2:$B$10=$B192)*('控温被PRO-S级品'!$E$1:$BE$1=CG$1)*('控温被PRO-S级品'!$E$2:$BE$10)),0)+IFERROR(SUMPRODUCT(('冬被-S级品'!$B$2:$B$10=$B192)*('冬被-S级品'!$E$1:$AW$1=CG$1)*('冬被-S级品'!$E$2:$AW$10)),0)+IFERROR(SUMPRODUCT(('白止-S级品'!$A$2:$A$26=$B192)*('白止-S级品'!$D$1:$AV$1=CG$1)*('白止-S级品'!$D$2:$AV$26)),0)+IFERROR(SUMPRODUCT(('乐容-S级品'!$A$4:$A$32=$B192)*('乐容-S级品'!$L$3:$CA$3=CG$1)*('乐容-S级品'!$L$4:$CA$32)),0)</f>
      </c>
      <c r="CH192" s="280">
        <f>IFERROR(SUMPRODUCT(('控温被PRO-S级品'!$B$2:$B$10=$B192)*('控温被PRO-S级品'!$E$1:$BE$1=CH$1)*('控温被PRO-S级品'!$E$2:$BE$10)),0)+IFERROR(SUMPRODUCT(('冬被-S级品'!$B$2:$B$10=$B192)*('冬被-S级品'!$E$1:$AW$1=CH$1)*('冬被-S级品'!$E$2:$AW$10)),0)+IFERROR(SUMPRODUCT(('白止-S级品'!$A$2:$A$26=$B192)*('白止-S级品'!$D$1:$AV$1=CH$1)*('白止-S级品'!$D$2:$AV$26)),0)+IFERROR(SUMPRODUCT(('乐容-S级品'!$A$4:$A$32=$B192)*('乐容-S级品'!$L$3:$CA$3=CH$1)*('乐容-S级品'!$L$4:$CA$32)),0)</f>
      </c>
      <c r="CI192" s="280">
        <f>IFERROR(SUMPRODUCT(('控温被PRO-S级品'!$B$2:$B$10=$B192)*('控温被PRO-S级品'!$E$1:$BE$1=CI$1)*('控温被PRO-S级品'!$E$2:$BE$10)),0)+IFERROR(SUMPRODUCT(('冬被-S级品'!$B$2:$B$10=$B192)*('冬被-S级品'!$E$1:$AW$1=CI$1)*('冬被-S级品'!$E$2:$AW$10)),0)+IFERROR(SUMPRODUCT(('白止-S级品'!$A$2:$A$26=$B192)*('白止-S级品'!$D$1:$AV$1=CI$1)*('白止-S级品'!$D$2:$AV$26)),0)+IFERROR(SUMPRODUCT(('乐容-S级品'!$A$4:$A$32=$B192)*('乐容-S级品'!$L$3:$CA$3=CI$1)*('乐容-S级品'!$L$4:$CA$32)),0)</f>
      </c>
      <c r="CJ192" s="280">
        <f>IFERROR(SUMPRODUCT(('控温被PRO-S级品'!$B$2:$B$10=$B192)*('控温被PRO-S级品'!$E$1:$BE$1=CJ$1)*('控温被PRO-S级品'!$E$2:$BE$10)),0)+IFERROR(SUMPRODUCT(('冬被-S级品'!$B$2:$B$10=$B192)*('冬被-S级品'!$E$1:$AW$1=CJ$1)*('冬被-S级品'!$E$2:$AW$10)),0)+IFERROR(SUMPRODUCT(('白止-S级品'!$A$2:$A$26=$B192)*('白止-S级品'!$D$1:$AV$1=CJ$1)*('白止-S级品'!$D$2:$AV$26)),0)+IFERROR(SUMPRODUCT(('乐容-S级品'!$A$4:$A$32=$B192)*('乐容-S级品'!$L$3:$CA$3=CJ$1)*('乐容-S级品'!$L$4:$CA$32)),0)</f>
      </c>
      <c r="CK192" s="280">
        <f>IFERROR(SUMPRODUCT(('控温被PRO-S级品'!$B$2:$B$10=$B192)*('控温被PRO-S级品'!$E$1:$BE$1=CK$1)*('控温被PRO-S级品'!$E$2:$BE$10)),0)+IFERROR(SUMPRODUCT(('冬被-S级品'!$B$2:$B$10=$B192)*('冬被-S级品'!$E$1:$AW$1=CK$1)*('冬被-S级品'!$E$2:$AW$10)),0)+IFERROR(SUMPRODUCT(('白止-S级品'!$A$2:$A$26=$B192)*('白止-S级品'!$D$1:$AV$1=CK$1)*('白止-S级品'!$D$2:$AV$26)),0)+IFERROR(SUMPRODUCT(('乐容-S级品'!$A$4:$A$32=$B192)*('乐容-S级品'!$L$3:$CA$3=CK$1)*('乐容-S级品'!$L$4:$CA$32)),0)</f>
      </c>
      <c r="CL192" s="280">
        <f>IFERROR(SUMPRODUCT(('控温被PRO-S级品'!$B$2:$B$10=$B192)*('控温被PRO-S级品'!$E$1:$BE$1=CL$1)*('控温被PRO-S级品'!$E$2:$BE$10)),0)+IFERROR(SUMPRODUCT(('冬被-S级品'!$B$2:$B$10=$B192)*('冬被-S级品'!$E$1:$AW$1=CL$1)*('冬被-S级品'!$E$2:$AW$10)),0)+IFERROR(SUMPRODUCT(('白止-S级品'!$A$2:$A$26=$B192)*('白止-S级品'!$D$1:$AV$1=CL$1)*('白止-S级品'!$D$2:$AV$26)),0)+IFERROR(SUMPRODUCT(('乐容-S级品'!$A$4:$A$32=$B192)*('乐容-S级品'!$L$3:$CA$3=CL$1)*('乐容-S级品'!$L$4:$CA$32)),0)</f>
      </c>
      <c r="CM192" s="280">
        <f>IFERROR(SUMPRODUCT(('控温被PRO-S级品'!$B$2:$B$10=$B192)*('控温被PRO-S级品'!$E$1:$BE$1=CM$1)*('控温被PRO-S级品'!$E$2:$BE$10)),0)+IFERROR(SUMPRODUCT(('冬被-S级品'!$B$2:$B$10=$B192)*('冬被-S级品'!$E$1:$AW$1=CM$1)*('冬被-S级品'!$E$2:$AW$10)),0)+IFERROR(SUMPRODUCT(('白止-S级品'!$A$2:$A$26=$B192)*('白止-S级品'!$D$1:$AV$1=CM$1)*('白止-S级品'!$D$2:$AV$26)),0)+IFERROR(SUMPRODUCT(('乐容-S级品'!$A$4:$A$32=$B192)*('乐容-S级品'!$L$3:$CA$3=CM$1)*('乐容-S级品'!$L$4:$CA$32)),0)</f>
      </c>
      <c r="CN192" s="280">
        <f>IFERROR(SUMPRODUCT(('控温被PRO-S级品'!$B$2:$B$10=$B192)*('控温被PRO-S级品'!$E$1:$BE$1=CN$1)*('控温被PRO-S级品'!$E$2:$BE$10)),0)+IFERROR(SUMPRODUCT(('冬被-S级品'!$B$2:$B$10=$B192)*('冬被-S级品'!$E$1:$AW$1=CN$1)*('冬被-S级品'!$E$2:$AW$10)),0)+IFERROR(SUMPRODUCT(('白止-S级品'!$A$2:$A$26=$B192)*('白止-S级品'!$D$1:$AV$1=CN$1)*('白止-S级品'!$D$2:$AV$26)),0)+IFERROR(SUMPRODUCT(('乐容-S级品'!$A$4:$A$32=$B192)*('乐容-S级品'!$L$3:$CA$3=CN$1)*('乐容-S级品'!$L$4:$CA$32)),0)</f>
      </c>
      <c r="CO192" s="280">
        <f>IFERROR(SUMPRODUCT(('控温被PRO-S级品'!$B$2:$B$10=$B192)*('控温被PRO-S级品'!$E$1:$BE$1=CO$1)*('控温被PRO-S级品'!$E$2:$BE$10)),0)+IFERROR(SUMPRODUCT(('冬被-S级品'!$B$2:$B$10=$B192)*('冬被-S级品'!$E$1:$AW$1=CO$1)*('冬被-S级品'!$E$2:$AW$10)),0)+IFERROR(SUMPRODUCT(('白止-S级品'!$A$2:$A$26=$B192)*('白止-S级品'!$D$1:$AV$1=CO$1)*('白止-S级品'!$D$2:$AV$26)),0)+IFERROR(SUMPRODUCT(('乐容-S级品'!$A$4:$A$32=$B192)*('乐容-S级品'!$L$3:$CA$3=CO$1)*('乐容-S级品'!$L$4:$CA$32)),0)</f>
      </c>
      <c r="CP192" s="280">
        <f>IFERROR(SUMPRODUCT(('控温被PRO-S级品'!$B$2:$B$10=$B192)*('控温被PRO-S级品'!$E$1:$BE$1=CP$1)*('控温被PRO-S级品'!$E$2:$BE$10)),0)+IFERROR(SUMPRODUCT(('冬被-S级品'!$B$2:$B$10=$B192)*('冬被-S级品'!$E$1:$AW$1=CP$1)*('冬被-S级品'!$E$2:$AW$10)),0)+IFERROR(SUMPRODUCT(('白止-S级品'!$A$2:$A$26=$B192)*('白止-S级品'!$D$1:$AV$1=CP$1)*('白止-S级品'!$D$2:$AV$26)),0)+IFERROR(SUMPRODUCT(('乐容-S级品'!$A$4:$A$32=$B192)*('乐容-S级品'!$L$3:$CA$3=CP$1)*('乐容-S级品'!$L$4:$CA$32)),0)</f>
      </c>
      <c r="CQ192" s="280">
        <f>IFERROR(SUMPRODUCT(('控温被PRO-S级品'!$B$2:$B$10=$B192)*('控温被PRO-S级品'!$E$1:$BE$1=CQ$1)*('控温被PRO-S级品'!$E$2:$BE$10)),0)+IFERROR(SUMPRODUCT(('冬被-S级品'!$B$2:$B$10=$B192)*('冬被-S级品'!$E$1:$AW$1=CQ$1)*('冬被-S级品'!$E$2:$AW$10)),0)+IFERROR(SUMPRODUCT(('白止-S级品'!$A$2:$A$26=$B192)*('白止-S级品'!$D$1:$AV$1=CQ$1)*('白止-S级品'!$D$2:$AV$26)),0)+IFERROR(SUMPRODUCT(('乐容-S级品'!$A$4:$A$32=$B192)*('乐容-S级品'!$L$3:$CA$3=CQ$1)*('乐容-S级品'!$L$4:$CA$32)),0)</f>
      </c>
      <c r="CR192" s="280">
        <f>IFERROR(SUMPRODUCT(('控温被PRO-S级品'!$B$2:$B$10=$B192)*('控温被PRO-S级品'!$E$1:$BE$1=CR$1)*('控温被PRO-S级品'!$E$2:$BE$10)),0)+IFERROR(SUMPRODUCT(('冬被-S级品'!$B$2:$B$10=$B192)*('冬被-S级品'!$E$1:$AW$1=CR$1)*('冬被-S级品'!$E$2:$AW$10)),0)+IFERROR(SUMPRODUCT(('白止-S级品'!$A$2:$A$26=$B192)*('白止-S级品'!$D$1:$AV$1=CR$1)*('白止-S级品'!$D$2:$AV$26)),0)+IFERROR(SUMPRODUCT(('乐容-S级品'!$A$4:$A$32=$B192)*('乐容-S级品'!$L$3:$CA$3=CR$1)*('乐容-S级品'!$L$4:$CA$32)),0)</f>
      </c>
      <c r="CS192" s="280">
        <f>IFERROR(SUMPRODUCT(('控温被PRO-S级品'!$B$2:$B$10=$B192)*('控温被PRO-S级品'!$E$1:$BE$1=CS$1)*('控温被PRO-S级品'!$E$2:$BE$10)),0)+IFERROR(SUMPRODUCT(('冬被-S级品'!$B$2:$B$10=$B192)*('冬被-S级品'!$E$1:$AW$1=CS$1)*('冬被-S级品'!$E$2:$AW$10)),0)+IFERROR(SUMPRODUCT(('白止-S级品'!$A$2:$A$26=$B192)*('白止-S级品'!$D$1:$AV$1=CS$1)*('白止-S级品'!$D$2:$AV$26)),0)+IFERROR(SUMPRODUCT(('乐容-S级品'!$A$4:$A$32=$B192)*('乐容-S级品'!$L$3:$CA$3=CS$1)*('乐容-S级品'!$L$4:$CA$32)),0)</f>
      </c>
      <c r="CT192" s="280">
        <f>IFERROR(SUMPRODUCT(('控温被PRO-S级品'!$B$2:$B$10=$B192)*('控温被PRO-S级品'!$E$1:$BE$1=CT$1)*('控温被PRO-S级品'!$E$2:$BE$10)),0)+IFERROR(SUMPRODUCT(('冬被-S级品'!$B$2:$B$10=$B192)*('冬被-S级品'!$E$1:$AW$1=CT$1)*('冬被-S级品'!$E$2:$AW$10)),0)+IFERROR(SUMPRODUCT(('白止-S级品'!$A$2:$A$26=$B192)*('白止-S级品'!$D$1:$AV$1=CT$1)*('白止-S级品'!$D$2:$AV$26)),0)+IFERROR(SUMPRODUCT(('乐容-S级品'!$A$4:$A$32=$B192)*('乐容-S级品'!$L$3:$CA$3=CT$1)*('乐容-S级品'!$L$4:$CA$32)),0)</f>
      </c>
      <c r="CU192" s="280">
        <f>IFERROR(SUMPRODUCT(('控温被PRO-S级品'!$B$2:$B$10=$B192)*('控温被PRO-S级品'!$E$1:$BE$1=CU$1)*('控温被PRO-S级品'!$E$2:$BE$10)),0)+IFERROR(SUMPRODUCT(('冬被-S级品'!$B$2:$B$10=$B192)*('冬被-S级品'!$E$1:$AW$1=CU$1)*('冬被-S级品'!$E$2:$AW$10)),0)+IFERROR(SUMPRODUCT(('白止-S级品'!$A$2:$A$26=$B192)*('白止-S级品'!$D$1:$AV$1=CU$1)*('白止-S级品'!$D$2:$AV$26)),0)+IFERROR(SUMPRODUCT(('乐容-S级品'!$A$4:$A$32=$B192)*('乐容-S级品'!$L$3:$CA$3=CU$1)*('乐容-S级品'!$L$4:$CA$32)),0)</f>
      </c>
      <c r="CV192" s="280">
        <f>IFERROR(SUMPRODUCT(('控温被PRO-S级品'!$B$2:$B$10=$B192)*('控温被PRO-S级品'!$E$1:$BE$1=CV$1)*('控温被PRO-S级品'!$E$2:$BE$10)),0)+IFERROR(SUMPRODUCT(('冬被-S级品'!$B$2:$B$10=$B192)*('冬被-S级品'!$E$1:$AW$1=CV$1)*('冬被-S级品'!$E$2:$AW$10)),0)+IFERROR(SUMPRODUCT(('白止-S级品'!$A$2:$A$26=$B192)*('白止-S级品'!$D$1:$AV$1=CV$1)*('白止-S级品'!$D$2:$AV$26)),0)+IFERROR(SUMPRODUCT(('乐容-S级品'!$A$4:$A$32=$B192)*('乐容-S级品'!$L$3:$CA$3=CV$1)*('乐容-S级品'!$L$4:$CA$32)),0)</f>
      </c>
      <c r="CW192" s="280">
        <f>IFERROR(SUMPRODUCT(('控温被PRO-S级品'!$B$2:$B$10=$B192)*('控温被PRO-S级品'!$E$1:$BE$1=CW$1)*('控温被PRO-S级品'!$E$2:$BE$10)),0)+IFERROR(SUMPRODUCT(('冬被-S级品'!$B$2:$B$10=$B192)*('冬被-S级品'!$E$1:$AW$1=CW$1)*('冬被-S级品'!$E$2:$AW$10)),0)+IFERROR(SUMPRODUCT(('白止-S级品'!$A$2:$A$26=$B192)*('白止-S级品'!$D$1:$AV$1=CW$1)*('白止-S级品'!$D$2:$AV$26)),0)+IFERROR(SUMPRODUCT(('乐容-S级品'!$A$4:$A$32=$B192)*('乐容-S级品'!$L$3:$CA$3=CW$1)*('乐容-S级品'!$L$4:$CA$32)),0)</f>
      </c>
      <c r="CX192" s="280">
        <f>IFERROR(SUMPRODUCT(('控温被PRO-S级品'!$B$2:$B$10=$B192)*('控温被PRO-S级品'!$E$1:$BE$1=CX$1)*('控温被PRO-S级品'!$E$2:$BE$10)),0)+IFERROR(SUMPRODUCT(('冬被-S级品'!$B$2:$B$10=$B192)*('冬被-S级品'!$E$1:$AW$1=CX$1)*('冬被-S级品'!$E$2:$AW$10)),0)+IFERROR(SUMPRODUCT(('白止-S级品'!$A$2:$A$26=$B192)*('白止-S级品'!$D$1:$AV$1=CX$1)*('白止-S级品'!$D$2:$AV$26)),0)+IFERROR(SUMPRODUCT(('乐容-S级品'!$A$4:$A$32=$B192)*('乐容-S级品'!$L$3:$CA$3=CX$1)*('乐容-S级品'!$L$4:$CA$32)),0)</f>
      </c>
      <c r="CY192" s="280">
        <f>IFERROR(SUMPRODUCT(('控温被PRO-S级品'!$B$2:$B$10=$B192)*('控温被PRO-S级品'!$E$1:$BE$1=CY$1)*('控温被PRO-S级品'!$E$2:$BE$10)),0)+IFERROR(SUMPRODUCT(('冬被-S级品'!$B$2:$B$10=$B192)*('冬被-S级品'!$E$1:$AW$1=CY$1)*('冬被-S级品'!$E$2:$AW$10)),0)+IFERROR(SUMPRODUCT(('白止-S级品'!$A$2:$A$26=$B192)*('白止-S级品'!$D$1:$AV$1=CY$1)*('白止-S级品'!$D$2:$AV$26)),0)+IFERROR(SUMPRODUCT(('乐容-S级品'!$A$4:$A$32=$B192)*('乐容-S级品'!$L$3:$CA$3=CY$1)*('乐容-S级品'!$L$4:$CA$32)),0)</f>
      </c>
      <c r="CZ192" s="280">
        <f>IFERROR(SUMPRODUCT(('控温被PRO-S级品'!$B$2:$B$10=$B192)*('控温被PRO-S级品'!$E$1:$BE$1=CZ$1)*('控温被PRO-S级品'!$E$2:$BE$10)),0)+IFERROR(SUMPRODUCT(('冬被-S级品'!$B$2:$B$10=$B192)*('冬被-S级品'!$E$1:$AW$1=CZ$1)*('冬被-S级品'!$E$2:$AW$10)),0)+IFERROR(SUMPRODUCT(('白止-S级品'!$A$2:$A$26=$B192)*('白止-S级品'!$D$1:$AV$1=CZ$1)*('白止-S级品'!$D$2:$AV$26)),0)+IFERROR(SUMPRODUCT(('乐容-S级品'!$A$4:$A$32=$B192)*('乐容-S级品'!$L$3:$CA$3=CZ$1)*('乐容-S级品'!$L$4:$CA$32)),0)</f>
      </c>
      <c r="DA192" s="280">
        <f>IFERROR(SUMPRODUCT(('控温被PRO-S级品'!$B$2:$B$10=$B192)*('控温被PRO-S级品'!$E$1:$BE$1=DA$1)*('控温被PRO-S级品'!$E$2:$BE$10)),0)+IFERROR(SUMPRODUCT(('冬被-S级品'!$B$2:$B$10=$B192)*('冬被-S级品'!$E$1:$AW$1=DA$1)*('冬被-S级品'!$E$2:$AW$10)),0)+IFERROR(SUMPRODUCT(('白止-S级品'!$A$2:$A$26=$B192)*('白止-S级品'!$D$1:$AV$1=DA$1)*('白止-S级品'!$D$2:$AV$26)),0)+IFERROR(SUMPRODUCT(('乐容-S级品'!$A$4:$A$32=$B192)*('乐容-S级品'!$L$3:$CA$3=DA$1)*('乐容-S级品'!$L$4:$CA$32)),0)</f>
      </c>
      <c r="DB192" s="280">
        <f>IFERROR(SUMPRODUCT(('控温被PRO-S级品'!$B$2:$B$10=$B192)*('控温被PRO-S级品'!$E$1:$BE$1=DB$1)*('控温被PRO-S级品'!$E$2:$BE$10)),0)+IFERROR(SUMPRODUCT(('冬被-S级品'!$B$2:$B$10=$B192)*('冬被-S级品'!$E$1:$AW$1=DB$1)*('冬被-S级品'!$E$2:$AW$10)),0)+IFERROR(SUMPRODUCT(('白止-S级品'!$A$2:$A$26=$B192)*('白止-S级品'!$D$1:$AV$1=DB$1)*('白止-S级品'!$D$2:$AV$26)),0)+IFERROR(SUMPRODUCT(('乐容-S级品'!$A$4:$A$32=$B192)*('乐容-S级品'!$L$3:$CA$3=DB$1)*('乐容-S级品'!$L$4:$CA$32)),0)</f>
      </c>
      <c r="DC192" s="280">
        <f>IFERROR(SUMPRODUCT(('控温被PRO-S级品'!$B$2:$B$10=$B192)*('控温被PRO-S级品'!$E$1:$BE$1=DC$1)*('控温被PRO-S级品'!$E$2:$BE$10)),0)+IFERROR(SUMPRODUCT(('冬被-S级品'!$B$2:$B$10=$B192)*('冬被-S级品'!$E$1:$AW$1=DC$1)*('冬被-S级品'!$E$2:$AW$10)),0)+IFERROR(SUMPRODUCT(('白止-S级品'!$A$2:$A$26=$B192)*('白止-S级品'!$D$1:$AV$1=DC$1)*('白止-S级品'!$D$2:$AV$26)),0)+IFERROR(SUMPRODUCT(('乐容-S级品'!$A$4:$A$32=$B192)*('乐容-S级品'!$L$3:$CA$3=DC$1)*('乐容-S级品'!$L$4:$CA$32)),0)</f>
      </c>
      <c r="DD192" s="280">
        <f>IFERROR(SUMPRODUCT(('控温被PRO-S级品'!$B$2:$B$10=$B192)*('控温被PRO-S级品'!$E$1:$BE$1=DD$1)*('控温被PRO-S级品'!$E$2:$BE$10)),0)+IFERROR(SUMPRODUCT(('冬被-S级品'!$B$2:$B$10=$B192)*('冬被-S级品'!$E$1:$AW$1=DD$1)*('冬被-S级品'!$E$2:$AW$10)),0)+IFERROR(SUMPRODUCT(('白止-S级品'!$A$2:$A$26=$B192)*('白止-S级品'!$D$1:$AV$1=DD$1)*('白止-S级品'!$D$2:$AV$26)),0)+IFERROR(SUMPRODUCT(('乐容-S级品'!$A$4:$A$32=$B192)*('乐容-S级品'!$L$3:$CA$3=DD$1)*('乐容-S级品'!$L$4:$CA$32)),0)</f>
      </c>
      <c r="DE192" s="280">
        <f>IFERROR(SUMPRODUCT(('控温被PRO-S级品'!$B$2:$B$10=$B192)*('控温被PRO-S级品'!$E$1:$BE$1=DE$1)*('控温被PRO-S级品'!$E$2:$BE$10)),0)+IFERROR(SUMPRODUCT(('冬被-S级品'!$B$2:$B$10=$B192)*('冬被-S级品'!$E$1:$AW$1=DE$1)*('冬被-S级品'!$E$2:$AW$10)),0)+IFERROR(SUMPRODUCT(('白止-S级品'!$A$2:$A$26=$B192)*('白止-S级品'!$D$1:$AV$1=DE$1)*('白止-S级品'!$D$2:$AV$26)),0)+IFERROR(SUMPRODUCT(('乐容-S级品'!$A$4:$A$32=$B192)*('乐容-S级品'!$L$3:$CA$3=DE$1)*('乐容-S级品'!$L$4:$CA$32)),0)</f>
      </c>
      <c r="DF192" s="280">
        <f>IFERROR(SUMPRODUCT(('控温被PRO-S级品'!$B$2:$B$10=$B192)*('控温被PRO-S级品'!$E$1:$BE$1=DF$1)*('控温被PRO-S级品'!$E$2:$BE$10)),0)+IFERROR(SUMPRODUCT(('冬被-S级品'!$B$2:$B$10=$B192)*('冬被-S级品'!$E$1:$AW$1=DF$1)*('冬被-S级品'!$E$2:$AW$10)),0)+IFERROR(SUMPRODUCT(('白止-S级品'!$A$2:$A$26=$B192)*('白止-S级品'!$D$1:$AV$1=DF$1)*('白止-S级品'!$D$2:$AV$26)),0)+IFERROR(SUMPRODUCT(('乐容-S级品'!$A$4:$A$32=$B192)*('乐容-S级品'!$L$3:$CA$3=DF$1)*('乐容-S级品'!$L$4:$CA$32)),0)</f>
      </c>
      <c r="DG192" s="280">
        <f>IFERROR(SUMPRODUCT(('控温被PRO-S级品'!$B$2:$B$10=$B192)*('控温被PRO-S级品'!$E$1:$BE$1=DG$1)*('控温被PRO-S级品'!$E$2:$BE$10)),0)+IFERROR(SUMPRODUCT(('冬被-S级品'!$B$2:$B$10=$B192)*('冬被-S级品'!$E$1:$AW$1=DG$1)*('冬被-S级品'!$E$2:$AW$10)),0)+IFERROR(SUMPRODUCT(('白止-S级品'!$A$2:$A$26=$B192)*('白止-S级品'!$D$1:$AV$1=DG$1)*('白止-S级品'!$D$2:$AV$26)),0)+IFERROR(SUMPRODUCT(('乐容-S级品'!$A$4:$A$32=$B192)*('乐容-S级品'!$L$3:$CA$3=DG$1)*('乐容-S级品'!$L$4:$CA$32)),0)</f>
      </c>
      <c r="DH192" s="280">
        <f>IFERROR(SUMPRODUCT(('控温被PRO-S级品'!$B$2:$B$10=$B192)*('控温被PRO-S级品'!$E$1:$BE$1=DH$1)*('控温被PRO-S级品'!$E$2:$BE$10)),0)+IFERROR(SUMPRODUCT(('冬被-S级品'!$B$2:$B$10=$B192)*('冬被-S级品'!$E$1:$AW$1=DH$1)*('冬被-S级品'!$E$2:$AW$10)),0)+IFERROR(SUMPRODUCT(('白止-S级品'!$A$2:$A$26=$B192)*('白止-S级品'!$D$1:$AV$1=DH$1)*('白止-S级品'!$D$2:$AV$26)),0)+IFERROR(SUMPRODUCT(('乐容-S级品'!$A$4:$A$32=$B192)*('乐容-S级品'!$L$3:$CA$3=DH$1)*('乐容-S级品'!$L$4:$CA$32)),0)</f>
      </c>
      <c r="DI192" s="280">
        <f>IFERROR(SUMPRODUCT(('控温被PRO-S级品'!$B$2:$B$10=$B192)*('控温被PRO-S级品'!$E$1:$BE$1=DI$1)*('控温被PRO-S级品'!$E$2:$BE$10)),0)+IFERROR(SUMPRODUCT(('冬被-S级品'!$B$2:$B$10=$B192)*('冬被-S级品'!$E$1:$AW$1=DI$1)*('冬被-S级品'!$E$2:$AW$10)),0)+IFERROR(SUMPRODUCT(('白止-S级品'!$A$2:$A$26=$B192)*('白止-S级品'!$D$1:$AV$1=DI$1)*('白止-S级品'!$D$2:$AV$26)),0)+IFERROR(SUMPRODUCT(('乐容-S级品'!$A$4:$A$32=$B192)*('乐容-S级品'!$L$3:$CA$3=DI$1)*('乐容-S级品'!$L$4:$CA$32)),0)</f>
      </c>
      <c r="DJ192" s="280">
        <f>IFERROR(SUMPRODUCT(('控温被PRO-S级品'!$B$2:$B$10=$B192)*('控温被PRO-S级品'!$E$1:$BE$1=DJ$1)*('控温被PRO-S级品'!$E$2:$BE$10)),0)+IFERROR(SUMPRODUCT(('冬被-S级品'!$B$2:$B$10=$B192)*('冬被-S级品'!$E$1:$AW$1=DJ$1)*('冬被-S级品'!$E$2:$AW$10)),0)+IFERROR(SUMPRODUCT(('白止-S级品'!$A$2:$A$26=$B192)*('白止-S级品'!$D$1:$AV$1=DJ$1)*('白止-S级品'!$D$2:$AV$26)),0)+IFERROR(SUMPRODUCT(('乐容-S级品'!$A$4:$A$32=$B192)*('乐容-S级品'!$L$3:$CA$3=DJ$1)*('乐容-S级品'!$L$4:$CA$32)),0)</f>
      </c>
      <c r="DK192" s="280"/>
      <c r="DL192" s="280"/>
      <c r="DM192" s="280"/>
      <c r="DN192" s="280"/>
      <c r="DO192" s="280"/>
      <c r="DP192" s="280"/>
      <c r="DQ192" s="280"/>
      <c r="DR192" s="280"/>
      <c r="DS192" s="280"/>
      <c r="DT192" s="280"/>
      <c r="DU192" s="280"/>
      <c r="DV192" s="280"/>
      <c r="DW192" s="280">
        <f>VLOOKUP(B192,'系统编码规格'!A:C,3,FALSE)</f>
      </c>
      <c r="DX192" s="280"/>
      <c r="DY192" s="280"/>
      <c r="DZ192" s="280"/>
      <c r="EA192" s="280"/>
      <c r="EB192" s="280"/>
      <c r="EC192" s="280"/>
      <c r="ED192" s="280"/>
      <c r="EE192" s="280"/>
      <c r="EF192" s="280"/>
      <c r="EG192" s="280"/>
      <c r="EH192" s="280"/>
      <c r="EI192" s="280"/>
      <c r="EJ192" s="280"/>
      <c r="EK192" s="280"/>
      <c r="EL192" s="280"/>
      <c r="EM192" s="280"/>
      <c r="EN192" s="280"/>
      <c r="EO192" s="280"/>
      <c r="EP192" s="280"/>
      <c r="EQ192" s="280"/>
      <c r="ER192" s="280"/>
      <c r="ES192" s="280"/>
      <c r="ET192" s="280"/>
      <c r="EU192" s="280"/>
      <c r="EV192" s="280"/>
      <c r="EW192" s="280"/>
      <c r="EX192" s="280"/>
      <c r="EY192" s="280"/>
      <c r="EZ192" s="280"/>
      <c r="FA192" s="280"/>
      <c r="FB192" s="280"/>
      <c r="FC192" s="280"/>
      <c r="FD192" s="280"/>
      <c r="FE192" s="280"/>
      <c r="FF192" s="280"/>
      <c r="FG192" s="280"/>
      <c r="FH192" s="280"/>
      <c r="FI192" s="280"/>
      <c r="FJ192" s="280"/>
      <c r="FK192" s="280"/>
      <c r="FL192" s="280"/>
      <c r="FM192" s="280"/>
      <c r="FN192" s="280"/>
      <c r="FO192" s="280"/>
      <c r="FP192" s="280"/>
      <c r="FQ192" s="280"/>
      <c r="FR192" s="280"/>
      <c r="FS192" s="280"/>
      <c r="FT192" s="280"/>
      <c r="FU192" s="280"/>
      <c r="FV192" s="280"/>
      <c r="FW192" s="280"/>
      <c r="FX192" s="280"/>
      <c r="FY192" s="280"/>
      <c r="FZ192" s="280"/>
      <c r="GA192" s="280"/>
      <c r="GB192" s="280"/>
      <c r="GC192" s="280"/>
      <c r="GD192" s="280"/>
      <c r="GE192" s="280"/>
      <c r="GF192" s="280"/>
      <c r="GG192" s="280"/>
      <c r="GH192" s="280"/>
      <c r="GI192" s="280"/>
      <c r="GJ192" s="280"/>
      <c r="GK192" s="280"/>
      <c r="GL192" s="280"/>
      <c r="GM192" s="280"/>
      <c r="GN192" s="280"/>
      <c r="GO192" s="280"/>
      <c r="GP192" s="280"/>
      <c r="GQ192" s="280"/>
      <c r="GR192" s="280"/>
      <c r="GS192" s="280"/>
      <c r="GT192" s="280"/>
      <c r="GU192" s="280"/>
      <c r="GV192" s="280"/>
    </row>
    <row r="193">
      <c r="A193" s="309" t="str">
        <v>乐容</v>
      </c>
      <c r="B193" s="310" t="str">
        <v>128000263007378</v>
      </c>
      <c r="C193" s="309" t="str">
        <v>亚朵星球小姜茶系列 绒绒奶油抱枕</v>
      </c>
      <c r="D193" s="309" t="str">
        <v>青野棕</v>
      </c>
      <c r="E193">
        <f>SUM(F193:GX193)</f>
      </c>
      <c r="F193" s="280">
        <f>IFERROR(SUMPRODUCT(('控温被PRO-S级品'!$B$2:$B$10=$B193)*('控温被PRO-S级品'!$E$1:$BE$1=F$1)*('控温被PRO-S级品'!$E$2:$BE$10)),0)+IFERROR(SUMPRODUCT(('冬被-S级品'!$B$2:$B$10=$B193)*('冬被-S级品'!$E$1:$AW$1=F$1)*('冬被-S级品'!$E$2:$AW$10)),0)+IFERROR(SUMPRODUCT(('白止-S级品'!$A$2:$A$26=$B193)*('白止-S级品'!$D$1:$AV$1=F$1)*('白止-S级品'!$D$2:$AV$26)),0)+IFERROR(SUMPRODUCT(('乐容-S级品'!$A$4:$A$32=$B193)*('乐容-S级品'!$L$3:$CA$3=F$1)*('乐容-S级品'!$L$4:$CA$32)),0)</f>
      </c>
      <c r="G193" s="280">
        <f>IFERROR(SUMPRODUCT(('控温被PRO-S级品'!$B$2:$B$10=$B193)*('控温被PRO-S级品'!$E$1:$BE$1=G$1)*('控温被PRO-S级品'!$E$2:$BE$10)),0)+IFERROR(SUMPRODUCT(('冬被-S级品'!$B$2:$B$10=$B193)*('冬被-S级品'!$E$1:$AW$1=G$1)*('冬被-S级品'!$E$2:$AW$10)),0)+IFERROR(SUMPRODUCT(('白止-S级品'!$A$2:$A$26=$B193)*('白止-S级品'!$D$1:$AV$1=G$1)*('白止-S级品'!$D$2:$AV$26)),0)+IFERROR(SUMPRODUCT(('乐容-S级品'!$A$4:$A$32=$B193)*('乐容-S级品'!$L$3:$CA$3=G$1)*('乐容-S级品'!$L$4:$CA$32)),0)</f>
      </c>
      <c r="H193" s="280">
        <f>IFERROR(SUMPRODUCT(('控温被PRO-S级品'!$B$2:$B$10=$B193)*('控温被PRO-S级品'!$E$1:$BE$1=H$1)*('控温被PRO-S级品'!$E$2:$BE$10)),0)+IFERROR(SUMPRODUCT(('冬被-S级品'!$B$2:$B$10=$B193)*('冬被-S级品'!$E$1:$AW$1=H$1)*('冬被-S级品'!$E$2:$AW$10)),0)+IFERROR(SUMPRODUCT(('白止-S级品'!$A$2:$A$26=$B193)*('白止-S级品'!$D$1:$AV$1=H$1)*('白止-S级品'!$D$2:$AV$26)),0)+IFERROR(SUMPRODUCT(('乐容-S级品'!$A$4:$A$32=$B193)*('乐容-S级品'!$L$3:$CA$3=H$1)*('乐容-S级品'!$L$4:$CA$32)),0)</f>
      </c>
      <c r="I193" s="280">
        <f>IFERROR(SUMPRODUCT(('控温被PRO-S级品'!$B$2:$B$10=$B193)*('控温被PRO-S级品'!$E$1:$BE$1=I$1)*('控温被PRO-S级品'!$E$2:$BE$10)),0)+IFERROR(SUMPRODUCT(('冬被-S级品'!$B$2:$B$10=$B193)*('冬被-S级品'!$E$1:$AW$1=I$1)*('冬被-S级品'!$E$2:$AW$10)),0)+IFERROR(SUMPRODUCT(('白止-S级品'!$A$2:$A$26=$B193)*('白止-S级品'!$D$1:$AV$1=I$1)*('白止-S级品'!$D$2:$AV$26)),0)+IFERROR(SUMPRODUCT(('乐容-S级品'!$A$4:$A$32=$B193)*('乐容-S级品'!$L$3:$CA$3=I$1)*('乐容-S级品'!$L$4:$CA$32)),0)</f>
      </c>
      <c r="J193" s="280">
        <f>IFERROR(SUMPRODUCT(('控温被PRO-S级品'!$B$2:$B$10=$B193)*('控温被PRO-S级品'!$E$1:$BE$1=J$1)*('控温被PRO-S级品'!$E$2:$BE$10)),0)+IFERROR(SUMPRODUCT(('冬被-S级品'!$B$2:$B$10=$B193)*('冬被-S级品'!$E$1:$AW$1=J$1)*('冬被-S级品'!$E$2:$AW$10)),0)+IFERROR(SUMPRODUCT(('白止-S级品'!$A$2:$A$26=$B193)*('白止-S级品'!$D$1:$AV$1=J$1)*('白止-S级品'!$D$2:$AV$26)),0)+IFERROR(SUMPRODUCT(('乐容-S级品'!$A$4:$A$32=$B193)*('乐容-S级品'!$L$3:$CA$3=J$1)*('乐容-S级品'!$L$4:$CA$32)),0)</f>
      </c>
      <c r="K193" s="280">
        <f>IFERROR(SUMPRODUCT(('控温被PRO-S级品'!$B$2:$B$10=$B193)*('控温被PRO-S级品'!$E$1:$BE$1=K$1)*('控温被PRO-S级品'!$E$2:$BE$10)),0)+IFERROR(SUMPRODUCT(('冬被-S级品'!$B$2:$B$10=$B193)*('冬被-S级品'!$E$1:$AW$1=K$1)*('冬被-S级品'!$E$2:$AW$10)),0)+IFERROR(SUMPRODUCT(('白止-S级品'!$A$2:$A$26=$B193)*('白止-S级品'!$D$1:$AV$1=K$1)*('白止-S级品'!$D$2:$AV$26)),0)+IFERROR(SUMPRODUCT(('乐容-S级品'!$A$4:$A$32=$B193)*('乐容-S级品'!$L$3:$CA$3=K$1)*('乐容-S级品'!$L$4:$CA$32)),0)</f>
      </c>
      <c r="L193" s="280">
        <f>IFERROR(SUMPRODUCT(('控温被PRO-S级品'!$B$2:$B$10=$B193)*('控温被PRO-S级品'!$E$1:$BE$1=L$1)*('控温被PRO-S级品'!$E$2:$BE$10)),0)+IFERROR(SUMPRODUCT(('冬被-S级品'!$B$2:$B$10=$B193)*('冬被-S级品'!$E$1:$AW$1=L$1)*('冬被-S级品'!$E$2:$AW$10)),0)+IFERROR(SUMPRODUCT(('白止-S级品'!$A$2:$A$26=$B193)*('白止-S级品'!$D$1:$AV$1=L$1)*('白止-S级品'!$D$2:$AV$26)),0)+IFERROR(SUMPRODUCT(('乐容-S级品'!$A$4:$A$32=$B193)*('乐容-S级品'!$L$3:$CA$3=L$1)*('乐容-S级品'!$L$4:$CA$32)),0)</f>
      </c>
      <c r="M193" s="280">
        <f>IFERROR(SUMPRODUCT(('控温被PRO-S级品'!$B$2:$B$10=$B193)*('控温被PRO-S级品'!$E$1:$BE$1=M$1)*('控温被PRO-S级品'!$E$2:$BE$10)),0)+IFERROR(SUMPRODUCT(('冬被-S级品'!$B$2:$B$10=$B193)*('冬被-S级品'!$E$1:$AW$1=M$1)*('冬被-S级品'!$E$2:$AW$10)),0)+IFERROR(SUMPRODUCT(('白止-S级品'!$A$2:$A$26=$B193)*('白止-S级品'!$D$1:$AV$1=M$1)*('白止-S级品'!$D$2:$AV$26)),0)+IFERROR(SUMPRODUCT(('乐容-S级品'!$A$4:$A$32=$B193)*('乐容-S级品'!$L$3:$CA$3=M$1)*('乐容-S级品'!$L$4:$CA$32)),0)</f>
      </c>
      <c r="N193" s="280">
        <f>IFERROR(SUMPRODUCT(('控温被PRO-S级品'!$B$2:$B$10=$B193)*('控温被PRO-S级品'!$E$1:$BE$1=N$1)*('控温被PRO-S级品'!$E$2:$BE$10)),0)+IFERROR(SUMPRODUCT(('冬被-S级品'!$B$2:$B$10=$B193)*('冬被-S级品'!$E$1:$AW$1=N$1)*('冬被-S级品'!$E$2:$AW$10)),0)+IFERROR(SUMPRODUCT(('白止-S级品'!$A$2:$A$26=$B193)*('白止-S级品'!$D$1:$AV$1=N$1)*('白止-S级品'!$D$2:$AV$26)),0)+IFERROR(SUMPRODUCT(('乐容-S级品'!$A$4:$A$32=$B193)*('乐容-S级品'!$L$3:$CA$3=N$1)*('乐容-S级品'!$L$4:$CA$32)),0)</f>
      </c>
      <c r="O193" s="280">
        <f>IFERROR(SUMPRODUCT(('控温被PRO-S级品'!$B$2:$B$10=$B193)*('控温被PRO-S级品'!$E$1:$BE$1=O$1)*('控温被PRO-S级品'!$E$2:$BE$10)),0)+IFERROR(SUMPRODUCT(('冬被-S级品'!$B$2:$B$10=$B193)*('冬被-S级品'!$E$1:$AW$1=O$1)*('冬被-S级品'!$E$2:$AW$10)),0)+IFERROR(SUMPRODUCT(('白止-S级品'!$A$2:$A$26=$B193)*('白止-S级品'!$D$1:$AV$1=O$1)*('白止-S级品'!$D$2:$AV$26)),0)+IFERROR(SUMPRODUCT(('乐容-S级品'!$A$4:$A$32=$B193)*('乐容-S级品'!$L$3:$CA$3=O$1)*('乐容-S级品'!$L$4:$CA$32)),0)</f>
      </c>
      <c r="P193" s="280">
        <f>IFERROR(SUMPRODUCT(('控温被PRO-S级品'!$B$2:$B$10=$B193)*('控温被PRO-S级品'!$E$1:$BE$1=P$1)*('控温被PRO-S级品'!$E$2:$BE$10)),0)+IFERROR(SUMPRODUCT(('冬被-S级品'!$B$2:$B$10=$B193)*('冬被-S级品'!$E$1:$AW$1=P$1)*('冬被-S级品'!$E$2:$AW$10)),0)+IFERROR(SUMPRODUCT(('白止-S级品'!$A$2:$A$26=$B193)*('白止-S级品'!$D$1:$AV$1=P$1)*('白止-S级品'!$D$2:$AV$26)),0)+IFERROR(SUMPRODUCT(('乐容-S级品'!$A$4:$A$32=$B193)*('乐容-S级品'!$L$3:$CA$3=P$1)*('乐容-S级品'!$L$4:$CA$32)),0)</f>
      </c>
      <c r="Q193" s="280">
        <f>IFERROR(SUMPRODUCT(('控温被PRO-S级品'!$B$2:$B$10=$B193)*('控温被PRO-S级品'!$E$1:$BE$1=Q$1)*('控温被PRO-S级品'!$E$2:$BE$10)),0)+IFERROR(SUMPRODUCT(('冬被-S级品'!$B$2:$B$10=$B193)*('冬被-S级品'!$E$1:$AW$1=Q$1)*('冬被-S级品'!$E$2:$AW$10)),0)+IFERROR(SUMPRODUCT(('白止-S级品'!$A$2:$A$26=$B193)*('白止-S级品'!$D$1:$AV$1=Q$1)*('白止-S级品'!$D$2:$AV$26)),0)+IFERROR(SUMPRODUCT(('乐容-S级品'!$A$4:$A$32=$B193)*('乐容-S级品'!$L$3:$CA$3=Q$1)*('乐容-S级品'!$L$4:$CA$32)),0)</f>
      </c>
      <c r="R193" s="280">
        <f>IFERROR(SUMPRODUCT(('控温被PRO-S级品'!$B$2:$B$10=$B193)*('控温被PRO-S级品'!$E$1:$BE$1=R$1)*('控温被PRO-S级品'!$E$2:$BE$10)),0)+IFERROR(SUMPRODUCT(('冬被-S级品'!$B$2:$B$10=$B193)*('冬被-S级品'!$E$1:$AW$1=R$1)*('冬被-S级品'!$E$2:$AW$10)),0)+IFERROR(SUMPRODUCT(('白止-S级品'!$A$2:$A$26=$B193)*('白止-S级品'!$D$1:$AV$1=R$1)*('白止-S级品'!$D$2:$AV$26)),0)+IFERROR(SUMPRODUCT(('乐容-S级品'!$A$4:$A$32=$B193)*('乐容-S级品'!$L$3:$CA$3=R$1)*('乐容-S级品'!$L$4:$CA$32)),0)</f>
      </c>
      <c r="S193" s="280">
        <f>IFERROR(SUMPRODUCT(('控温被PRO-S级品'!$B$2:$B$10=$B193)*('控温被PRO-S级品'!$E$1:$BE$1=S$1)*('控温被PRO-S级品'!$E$2:$BE$10)),0)+IFERROR(SUMPRODUCT(('冬被-S级品'!$B$2:$B$10=$B193)*('冬被-S级品'!$E$1:$AW$1=S$1)*('冬被-S级品'!$E$2:$AW$10)),0)+IFERROR(SUMPRODUCT(('白止-S级品'!$A$2:$A$26=$B193)*('白止-S级品'!$D$1:$AV$1=S$1)*('白止-S级品'!$D$2:$AV$26)),0)+IFERROR(SUMPRODUCT(('乐容-S级品'!$A$4:$A$32=$B193)*('乐容-S级品'!$L$3:$CA$3=S$1)*('乐容-S级品'!$L$4:$CA$32)),0)</f>
      </c>
      <c r="T193" s="280">
        <f>IFERROR(SUMPRODUCT(('控温被PRO-S级品'!$B$2:$B$10=$B193)*('控温被PRO-S级品'!$E$1:$BE$1=T$1)*('控温被PRO-S级品'!$E$2:$BE$10)),0)+IFERROR(SUMPRODUCT(('冬被-S级品'!$B$2:$B$10=$B193)*('冬被-S级品'!$E$1:$AW$1=T$1)*('冬被-S级品'!$E$2:$AW$10)),0)+IFERROR(SUMPRODUCT(('白止-S级品'!$A$2:$A$26=$B193)*('白止-S级品'!$D$1:$AV$1=T$1)*('白止-S级品'!$D$2:$AV$26)),0)+IFERROR(SUMPRODUCT(('乐容-S级品'!$A$4:$A$32=$B193)*('乐容-S级品'!$L$3:$CA$3=T$1)*('乐容-S级品'!$L$4:$CA$32)),0)</f>
      </c>
      <c r="U193" s="280">
        <f>IFERROR(SUMPRODUCT(('控温被PRO-S级品'!$B$2:$B$10=$B193)*('控温被PRO-S级品'!$E$1:$BE$1=U$1)*('控温被PRO-S级品'!$E$2:$BE$10)),0)+IFERROR(SUMPRODUCT(('冬被-S级品'!$B$2:$B$10=$B193)*('冬被-S级品'!$E$1:$AW$1=U$1)*('冬被-S级品'!$E$2:$AW$10)),0)+IFERROR(SUMPRODUCT(('白止-S级品'!$A$2:$A$26=$B193)*('白止-S级品'!$D$1:$AV$1=U$1)*('白止-S级品'!$D$2:$AV$26)),0)+IFERROR(SUMPRODUCT(('乐容-S级品'!$A$4:$A$32=$B193)*('乐容-S级品'!$L$3:$CA$3=U$1)*('乐容-S级品'!$L$4:$CA$32)),0)</f>
      </c>
      <c r="V193" s="280">
        <f>IFERROR(SUMPRODUCT(('控温被PRO-S级品'!$B$2:$B$10=$B193)*('控温被PRO-S级品'!$E$1:$BE$1=V$1)*('控温被PRO-S级品'!$E$2:$BE$10)),0)+IFERROR(SUMPRODUCT(('冬被-S级品'!$B$2:$B$10=$B193)*('冬被-S级品'!$E$1:$AW$1=V$1)*('冬被-S级品'!$E$2:$AW$10)),0)+IFERROR(SUMPRODUCT(('白止-S级品'!$A$2:$A$26=$B193)*('白止-S级品'!$D$1:$AV$1=V$1)*('白止-S级品'!$D$2:$AV$26)),0)+IFERROR(SUMPRODUCT(('乐容-S级品'!$A$4:$A$32=$B193)*('乐容-S级品'!$L$3:$CA$3=V$1)*('乐容-S级品'!$L$4:$CA$32)),0)</f>
      </c>
      <c r="W193" s="280">
        <f>IFERROR(SUMPRODUCT(('控温被PRO-S级品'!$B$2:$B$10=$B193)*('控温被PRO-S级品'!$E$1:$BE$1=W$1)*('控温被PRO-S级品'!$E$2:$BE$10)),0)+IFERROR(SUMPRODUCT(('冬被-S级品'!$B$2:$B$10=$B193)*('冬被-S级品'!$E$1:$AW$1=W$1)*('冬被-S级品'!$E$2:$AW$10)),0)+IFERROR(SUMPRODUCT(('白止-S级品'!$A$2:$A$26=$B193)*('白止-S级品'!$D$1:$AV$1=W$1)*('白止-S级品'!$D$2:$AV$26)),0)+IFERROR(SUMPRODUCT(('乐容-S级品'!$A$4:$A$32=$B193)*('乐容-S级品'!$L$3:$CA$3=W$1)*('乐容-S级品'!$L$4:$CA$32)),0)</f>
      </c>
      <c r="X193" s="280">
        <f>IFERROR(SUMPRODUCT(('控温被PRO-S级品'!$B$2:$B$10=$B193)*('控温被PRO-S级品'!$E$1:$BE$1=X$1)*('控温被PRO-S级品'!$E$2:$BE$10)),0)+IFERROR(SUMPRODUCT(('冬被-S级品'!$B$2:$B$10=$B193)*('冬被-S级品'!$E$1:$AW$1=X$1)*('冬被-S级品'!$E$2:$AW$10)),0)+IFERROR(SUMPRODUCT(('白止-S级品'!$A$2:$A$26=$B193)*('白止-S级品'!$D$1:$AV$1=X$1)*('白止-S级品'!$D$2:$AV$26)),0)+IFERROR(SUMPRODUCT(('乐容-S级品'!$A$4:$A$32=$B193)*('乐容-S级品'!$L$3:$CA$3=X$1)*('乐容-S级品'!$L$4:$CA$32)),0)</f>
      </c>
      <c r="Y193" s="280">
        <f>IFERROR(SUMPRODUCT(('控温被PRO-S级品'!$B$2:$B$10=$B193)*('控温被PRO-S级品'!$E$1:$BE$1=Y$1)*('控温被PRO-S级品'!$E$2:$BE$10)),0)+IFERROR(SUMPRODUCT(('冬被-S级品'!$B$2:$B$10=$B193)*('冬被-S级品'!$E$1:$AW$1=Y$1)*('冬被-S级品'!$E$2:$AW$10)),0)+IFERROR(SUMPRODUCT(('白止-S级品'!$A$2:$A$26=$B193)*('白止-S级品'!$D$1:$AV$1=Y$1)*('白止-S级品'!$D$2:$AV$26)),0)+IFERROR(SUMPRODUCT(('乐容-S级品'!$A$4:$A$32=$B193)*('乐容-S级品'!$L$3:$CA$3=Y$1)*('乐容-S级品'!$L$4:$CA$32)),0)</f>
      </c>
      <c r="Z193" s="280">
        <f>IFERROR(SUMPRODUCT(('控温被PRO-S级品'!$B$2:$B$10=$B193)*('控温被PRO-S级品'!$E$1:$BE$1=Z$1)*('控温被PRO-S级品'!$E$2:$BE$10)),0)+IFERROR(SUMPRODUCT(('冬被-S级品'!$B$2:$B$10=$B193)*('冬被-S级品'!$E$1:$AW$1=Z$1)*('冬被-S级品'!$E$2:$AW$10)),0)+IFERROR(SUMPRODUCT(('白止-S级品'!$A$2:$A$26=$B193)*('白止-S级品'!$D$1:$AV$1=Z$1)*('白止-S级品'!$D$2:$AV$26)),0)+IFERROR(SUMPRODUCT(('乐容-S级品'!$A$4:$A$32=$B193)*('乐容-S级品'!$L$3:$CA$3=Z$1)*('乐容-S级品'!$L$4:$CA$32)),0)</f>
      </c>
      <c r="AA193" s="280">
        <f>IFERROR(SUMPRODUCT(('控温被PRO-S级品'!$B$2:$B$10=$B193)*('控温被PRO-S级品'!$E$1:$BE$1=AA$1)*('控温被PRO-S级品'!$E$2:$BE$10)),0)+IFERROR(SUMPRODUCT(('冬被-S级品'!$B$2:$B$10=$B193)*('冬被-S级品'!$E$1:$AW$1=AA$1)*('冬被-S级品'!$E$2:$AW$10)),0)+IFERROR(SUMPRODUCT(('白止-S级品'!$A$2:$A$26=$B193)*('白止-S级品'!$D$1:$AV$1=AA$1)*('白止-S级品'!$D$2:$AV$26)),0)+IFERROR(SUMPRODUCT(('乐容-S级品'!$A$4:$A$32=$B193)*('乐容-S级品'!$L$3:$CA$3=AA$1)*('乐容-S级品'!$L$4:$CA$32)),0)</f>
      </c>
      <c r="AB193" s="280">
        <f>IFERROR(SUMPRODUCT(('控温被PRO-S级品'!$B$2:$B$10=$B193)*('控温被PRO-S级品'!$E$1:$BE$1=AB$1)*('控温被PRO-S级品'!$E$2:$BE$10)),0)+IFERROR(SUMPRODUCT(('冬被-S级品'!$B$2:$B$10=$B193)*('冬被-S级品'!$E$1:$AW$1=AB$1)*('冬被-S级品'!$E$2:$AW$10)),0)+IFERROR(SUMPRODUCT(('白止-S级品'!$A$2:$A$26=$B193)*('白止-S级品'!$D$1:$AV$1=AB$1)*('白止-S级品'!$D$2:$AV$26)),0)+IFERROR(SUMPRODUCT(('乐容-S级品'!$A$4:$A$32=$B193)*('乐容-S级品'!$L$3:$CA$3=AB$1)*('乐容-S级品'!$L$4:$CA$32)),0)</f>
      </c>
      <c r="AC193" s="280">
        <f>IFERROR(SUMPRODUCT(('控温被PRO-S级品'!$B$2:$B$10=$B193)*('控温被PRO-S级品'!$E$1:$BE$1=AC$1)*('控温被PRO-S级品'!$E$2:$BE$10)),0)+IFERROR(SUMPRODUCT(('冬被-S级品'!$B$2:$B$10=$B193)*('冬被-S级品'!$E$1:$AW$1=AC$1)*('冬被-S级品'!$E$2:$AW$10)),0)+IFERROR(SUMPRODUCT(('白止-S级品'!$A$2:$A$26=$B193)*('白止-S级品'!$D$1:$AV$1=AC$1)*('白止-S级品'!$D$2:$AV$26)),0)+IFERROR(SUMPRODUCT(('乐容-S级品'!$A$4:$A$32=$B193)*('乐容-S级品'!$L$3:$CA$3=AC$1)*('乐容-S级品'!$L$4:$CA$32)),0)</f>
      </c>
      <c r="AD193" s="280">
        <f>IFERROR(SUMPRODUCT(('控温被PRO-S级品'!$B$2:$B$10=$B193)*('控温被PRO-S级品'!$E$1:$BE$1=AD$1)*('控温被PRO-S级品'!$E$2:$BE$10)),0)+IFERROR(SUMPRODUCT(('冬被-S级品'!$B$2:$B$10=$B193)*('冬被-S级品'!$E$1:$AW$1=AD$1)*('冬被-S级品'!$E$2:$AW$10)),0)+IFERROR(SUMPRODUCT(('白止-S级品'!$A$2:$A$26=$B193)*('白止-S级品'!$D$1:$AV$1=AD$1)*('白止-S级品'!$D$2:$AV$26)),0)+IFERROR(SUMPRODUCT(('乐容-S级品'!$A$4:$A$32=$B193)*('乐容-S级品'!$L$3:$CA$3=AD$1)*('乐容-S级品'!$L$4:$CA$32)),0)</f>
      </c>
      <c r="AE193" s="280">
        <f>IFERROR(SUMPRODUCT(('控温被PRO-S级品'!$B$2:$B$10=$B193)*('控温被PRO-S级品'!$E$1:$BE$1=AE$1)*('控温被PRO-S级品'!$E$2:$BE$10)),0)+IFERROR(SUMPRODUCT(('冬被-S级品'!$B$2:$B$10=$B193)*('冬被-S级品'!$E$1:$AW$1=AE$1)*('冬被-S级品'!$E$2:$AW$10)),0)+IFERROR(SUMPRODUCT(('白止-S级品'!$A$2:$A$26=$B193)*('白止-S级品'!$D$1:$AV$1=AE$1)*('白止-S级品'!$D$2:$AV$26)),0)+IFERROR(SUMPRODUCT(('乐容-S级品'!$A$4:$A$32=$B193)*('乐容-S级品'!$L$3:$CA$3=AE$1)*('乐容-S级品'!$L$4:$CA$32)),0)</f>
      </c>
      <c r="AF193" s="280">
        <f>IFERROR(SUMPRODUCT(('控温被PRO-S级品'!$B$2:$B$10=$B193)*('控温被PRO-S级品'!$E$1:$BE$1=AF$1)*('控温被PRO-S级品'!$E$2:$BE$10)),0)+IFERROR(SUMPRODUCT(('冬被-S级品'!$B$2:$B$10=$B193)*('冬被-S级品'!$E$1:$AW$1=AF$1)*('冬被-S级品'!$E$2:$AW$10)),0)+IFERROR(SUMPRODUCT(('白止-S级品'!$A$2:$A$26=$B193)*('白止-S级品'!$D$1:$AV$1=AF$1)*('白止-S级品'!$D$2:$AV$26)),0)+IFERROR(SUMPRODUCT(('乐容-S级品'!$A$4:$A$32=$B193)*('乐容-S级品'!$L$3:$CA$3=AF$1)*('乐容-S级品'!$L$4:$CA$32)),0)</f>
      </c>
      <c r="AG193" s="280">
        <f>IFERROR(SUMPRODUCT(('控温被PRO-S级品'!$B$2:$B$10=$B193)*('控温被PRO-S级品'!$E$1:$BE$1=AG$1)*('控温被PRO-S级品'!$E$2:$BE$10)),0)+IFERROR(SUMPRODUCT(('冬被-S级品'!$B$2:$B$10=$B193)*('冬被-S级品'!$E$1:$AW$1=AG$1)*('冬被-S级品'!$E$2:$AW$10)),0)+IFERROR(SUMPRODUCT(('白止-S级品'!$A$2:$A$26=$B193)*('白止-S级品'!$D$1:$AV$1=AG$1)*('白止-S级品'!$D$2:$AV$26)),0)+IFERROR(SUMPRODUCT(('乐容-S级品'!$A$4:$A$32=$B193)*('乐容-S级品'!$L$3:$CA$3=AG$1)*('乐容-S级品'!$L$4:$CA$32)),0)</f>
      </c>
      <c r="AH193" s="280">
        <f>IFERROR(SUMPRODUCT(('控温被PRO-S级品'!$B$2:$B$10=$B193)*('控温被PRO-S级品'!$E$1:$BE$1=AH$1)*('控温被PRO-S级品'!$E$2:$BE$10)),0)+IFERROR(SUMPRODUCT(('冬被-S级品'!$B$2:$B$10=$B193)*('冬被-S级品'!$E$1:$AW$1=AH$1)*('冬被-S级品'!$E$2:$AW$10)),0)+IFERROR(SUMPRODUCT(('白止-S级品'!$A$2:$A$26=$B193)*('白止-S级品'!$D$1:$AV$1=AH$1)*('白止-S级品'!$D$2:$AV$26)),0)+IFERROR(SUMPRODUCT(('乐容-S级品'!$A$4:$A$32=$B193)*('乐容-S级品'!$L$3:$CA$3=AH$1)*('乐容-S级品'!$L$4:$CA$32)),0)</f>
      </c>
      <c r="AI193" s="280">
        <f>IFERROR(SUMPRODUCT(('控温被PRO-S级品'!$B$2:$B$10=$B193)*('控温被PRO-S级品'!$E$1:$BE$1=AI$1)*('控温被PRO-S级品'!$E$2:$BE$10)),0)+IFERROR(SUMPRODUCT(('冬被-S级品'!$B$2:$B$10=$B193)*('冬被-S级品'!$E$1:$AW$1=AI$1)*('冬被-S级品'!$E$2:$AW$10)),0)+IFERROR(SUMPRODUCT(('白止-S级品'!$A$2:$A$26=$B193)*('白止-S级品'!$D$1:$AV$1=AI$1)*('白止-S级品'!$D$2:$AV$26)),0)+IFERROR(SUMPRODUCT(('乐容-S级品'!$A$4:$A$32=$B193)*('乐容-S级品'!$L$3:$CA$3=AI$1)*('乐容-S级品'!$L$4:$CA$32)),0)</f>
      </c>
      <c r="AJ193" s="280">
        <f>IFERROR(SUMPRODUCT(('控温被PRO-S级品'!$B$2:$B$10=$B193)*('控温被PRO-S级品'!$E$1:$BE$1=AJ$1)*('控温被PRO-S级品'!$E$2:$BE$10)),0)+IFERROR(SUMPRODUCT(('冬被-S级品'!$B$2:$B$10=$B193)*('冬被-S级品'!$E$1:$AW$1=AJ$1)*('冬被-S级品'!$E$2:$AW$10)),0)+IFERROR(SUMPRODUCT(('白止-S级品'!$A$2:$A$26=$B193)*('白止-S级品'!$D$1:$AV$1=AJ$1)*('白止-S级品'!$D$2:$AV$26)),0)+IFERROR(SUMPRODUCT(('乐容-S级品'!$A$4:$A$32=$B193)*('乐容-S级品'!$L$3:$CA$3=AJ$1)*('乐容-S级品'!$L$4:$CA$32)),0)</f>
      </c>
      <c r="AK193" s="280">
        <f>IFERROR(SUMPRODUCT(('控温被PRO-S级品'!$B$2:$B$10=$B193)*('控温被PRO-S级品'!$E$1:$BE$1=AK$1)*('控温被PRO-S级品'!$E$2:$BE$10)),0)+IFERROR(SUMPRODUCT(('冬被-S级品'!$B$2:$B$10=$B193)*('冬被-S级品'!$E$1:$AW$1=AK$1)*('冬被-S级品'!$E$2:$AW$10)),0)+IFERROR(SUMPRODUCT(('白止-S级品'!$A$2:$A$26=$B193)*('白止-S级品'!$D$1:$AV$1=AK$1)*('白止-S级品'!$D$2:$AV$26)),0)+IFERROR(SUMPRODUCT(('乐容-S级品'!$A$4:$A$32=$B193)*('乐容-S级品'!$L$3:$CA$3=AK$1)*('乐容-S级品'!$L$4:$CA$32)),0)</f>
      </c>
      <c r="AL193" s="280">
        <f>IFERROR(SUMPRODUCT(('控温被PRO-S级品'!$B$2:$B$10=$B193)*('控温被PRO-S级品'!$E$1:$BE$1=AL$1)*('控温被PRO-S级品'!$E$2:$BE$10)),0)+IFERROR(SUMPRODUCT(('冬被-S级品'!$B$2:$B$10=$B193)*('冬被-S级品'!$E$1:$AW$1=AL$1)*('冬被-S级品'!$E$2:$AW$10)),0)+IFERROR(SUMPRODUCT(('白止-S级品'!$A$2:$A$26=$B193)*('白止-S级品'!$D$1:$AV$1=AL$1)*('白止-S级品'!$D$2:$AV$26)),0)+IFERROR(SUMPRODUCT(('乐容-S级品'!$A$4:$A$32=$B193)*('乐容-S级品'!$L$3:$CA$3=AL$1)*('乐容-S级品'!$L$4:$CA$32)),0)</f>
      </c>
      <c r="AM193" s="280">
        <f>IFERROR(SUMPRODUCT(('控温被PRO-S级品'!$B$2:$B$10=$B193)*('控温被PRO-S级品'!$E$1:$BE$1=AM$1)*('控温被PRO-S级品'!$E$2:$BE$10)),0)+IFERROR(SUMPRODUCT(('冬被-S级品'!$B$2:$B$10=$B193)*('冬被-S级品'!$E$1:$AW$1=AM$1)*('冬被-S级品'!$E$2:$AW$10)),0)+IFERROR(SUMPRODUCT(('白止-S级品'!$A$2:$A$26=$B193)*('白止-S级品'!$D$1:$AV$1=AM$1)*('白止-S级品'!$D$2:$AV$26)),0)+IFERROR(SUMPRODUCT(('乐容-S级品'!$A$4:$A$32=$B193)*('乐容-S级品'!$L$3:$CA$3=AM$1)*('乐容-S级品'!$L$4:$CA$32)),0)</f>
      </c>
      <c r="AN193" s="280">
        <f>IFERROR(SUMPRODUCT(('控温被PRO-S级品'!$B$2:$B$10=$B193)*('控温被PRO-S级品'!$E$1:$BE$1=AN$1)*('控温被PRO-S级品'!$E$2:$BE$10)),0)+IFERROR(SUMPRODUCT(('冬被-S级品'!$B$2:$B$10=$B193)*('冬被-S级品'!$E$1:$AW$1=AN$1)*('冬被-S级品'!$E$2:$AW$10)),0)+IFERROR(SUMPRODUCT(('白止-S级品'!$A$2:$A$26=$B193)*('白止-S级品'!$D$1:$AV$1=AN$1)*('白止-S级品'!$D$2:$AV$26)),0)+IFERROR(SUMPRODUCT(('乐容-S级品'!$A$4:$A$32=$B193)*('乐容-S级品'!$L$3:$CA$3=AN$1)*('乐容-S级品'!$L$4:$CA$32)),0)</f>
      </c>
      <c r="AO193" s="280">
        <f>IFERROR(SUMPRODUCT(('控温被PRO-S级品'!$B$2:$B$10=$B193)*('控温被PRO-S级品'!$E$1:$BE$1=AO$1)*('控温被PRO-S级品'!$E$2:$BE$10)),0)+IFERROR(SUMPRODUCT(('冬被-S级品'!$B$2:$B$10=$B193)*('冬被-S级品'!$E$1:$AW$1=AO$1)*('冬被-S级品'!$E$2:$AW$10)),0)+IFERROR(SUMPRODUCT(('白止-S级品'!$A$2:$A$26=$B193)*('白止-S级品'!$D$1:$AV$1=AO$1)*('白止-S级品'!$D$2:$AV$26)),0)+IFERROR(SUMPRODUCT(('乐容-S级品'!$A$4:$A$32=$B193)*('乐容-S级品'!$L$3:$CA$3=AO$1)*('乐容-S级品'!$L$4:$CA$32)),0)</f>
      </c>
      <c r="AP193" s="280">
        <f>IFERROR(SUMPRODUCT(('控温被PRO-S级品'!$B$2:$B$10=$B193)*('控温被PRO-S级品'!$E$1:$BE$1=AP$1)*('控温被PRO-S级品'!$E$2:$BE$10)),0)+IFERROR(SUMPRODUCT(('冬被-S级品'!$B$2:$B$10=$B193)*('冬被-S级品'!$E$1:$AW$1=AP$1)*('冬被-S级品'!$E$2:$AW$10)),0)+IFERROR(SUMPRODUCT(('白止-S级品'!$A$2:$A$26=$B193)*('白止-S级品'!$D$1:$AV$1=AP$1)*('白止-S级品'!$D$2:$AV$26)),0)+IFERROR(SUMPRODUCT(('乐容-S级品'!$A$4:$A$32=$B193)*('乐容-S级品'!$L$3:$CA$3=AP$1)*('乐容-S级品'!$L$4:$CA$32)),0)</f>
      </c>
      <c r="AQ193" s="280">
        <f>IFERROR(SUMPRODUCT(('控温被PRO-S级品'!$B$2:$B$10=$B193)*('控温被PRO-S级品'!$E$1:$BE$1=AQ$1)*('控温被PRO-S级品'!$E$2:$BE$10)),0)+IFERROR(SUMPRODUCT(('冬被-S级品'!$B$2:$B$10=$B193)*('冬被-S级品'!$E$1:$AW$1=AQ$1)*('冬被-S级品'!$E$2:$AW$10)),0)+IFERROR(SUMPRODUCT(('白止-S级品'!$A$2:$A$26=$B193)*('白止-S级品'!$D$1:$AV$1=AQ$1)*('白止-S级品'!$D$2:$AV$26)),0)+IFERROR(SUMPRODUCT(('乐容-S级品'!$A$4:$A$32=$B193)*('乐容-S级品'!$L$3:$CA$3=AQ$1)*('乐容-S级品'!$L$4:$CA$32)),0)</f>
      </c>
      <c r="AR193" s="280">
        <f>IFERROR(SUMPRODUCT(('控温被PRO-S级品'!$B$2:$B$10=$B193)*('控温被PRO-S级品'!$E$1:$BE$1=AR$1)*('控温被PRO-S级品'!$E$2:$BE$10)),0)+IFERROR(SUMPRODUCT(('冬被-S级品'!$B$2:$B$10=$B193)*('冬被-S级品'!$E$1:$AW$1=AR$1)*('冬被-S级品'!$E$2:$AW$10)),0)+IFERROR(SUMPRODUCT(('白止-S级品'!$A$2:$A$26=$B193)*('白止-S级品'!$D$1:$AV$1=AR$1)*('白止-S级品'!$D$2:$AV$26)),0)+IFERROR(SUMPRODUCT(('乐容-S级品'!$A$4:$A$32=$B193)*('乐容-S级品'!$L$3:$CA$3=AR$1)*('乐容-S级品'!$L$4:$CA$32)),0)</f>
      </c>
      <c r="AS193" s="280">
        <f>IFERROR(SUMPRODUCT(('控温被PRO-S级品'!$B$2:$B$10=$B193)*('控温被PRO-S级品'!$E$1:$BE$1=AS$1)*('控温被PRO-S级品'!$E$2:$BE$10)),0)+IFERROR(SUMPRODUCT(('冬被-S级品'!$B$2:$B$10=$B193)*('冬被-S级品'!$E$1:$AW$1=AS$1)*('冬被-S级品'!$E$2:$AW$10)),0)+IFERROR(SUMPRODUCT(('白止-S级品'!$A$2:$A$26=$B193)*('白止-S级品'!$D$1:$AV$1=AS$1)*('白止-S级品'!$D$2:$AV$26)),0)+IFERROR(SUMPRODUCT(('乐容-S级品'!$A$4:$A$32=$B193)*('乐容-S级品'!$L$3:$CA$3=AS$1)*('乐容-S级品'!$L$4:$CA$32)),0)</f>
      </c>
      <c r="AT193" s="280">
        <f>IFERROR(SUMPRODUCT(('控温被PRO-S级品'!$B$2:$B$10=$B193)*('控温被PRO-S级品'!$E$1:$BE$1=AT$1)*('控温被PRO-S级品'!$E$2:$BE$10)),0)+IFERROR(SUMPRODUCT(('冬被-S级品'!$B$2:$B$10=$B193)*('冬被-S级品'!$E$1:$AW$1=AT$1)*('冬被-S级品'!$E$2:$AW$10)),0)+IFERROR(SUMPRODUCT(('白止-S级品'!$A$2:$A$26=$B193)*('白止-S级品'!$D$1:$AV$1=AT$1)*('白止-S级品'!$D$2:$AV$26)),0)+IFERROR(SUMPRODUCT(('乐容-S级品'!$A$4:$A$32=$B193)*('乐容-S级品'!$L$3:$CA$3=AT$1)*('乐容-S级品'!$L$4:$CA$32)),0)</f>
      </c>
      <c r="AU193" s="280">
        <f>IFERROR(SUMPRODUCT(('控温被PRO-S级品'!$B$2:$B$10=$B193)*('控温被PRO-S级品'!$E$1:$BE$1=AU$1)*('控温被PRO-S级品'!$E$2:$BE$10)),0)+IFERROR(SUMPRODUCT(('冬被-S级品'!$B$2:$B$10=$B193)*('冬被-S级品'!$E$1:$AW$1=AU$1)*('冬被-S级品'!$E$2:$AW$10)),0)+IFERROR(SUMPRODUCT(('白止-S级品'!$A$2:$A$26=$B193)*('白止-S级品'!$D$1:$AV$1=AU$1)*('白止-S级品'!$D$2:$AV$26)),0)+IFERROR(SUMPRODUCT(('乐容-S级品'!$A$4:$A$32=$B193)*('乐容-S级品'!$L$3:$CA$3=AU$1)*('乐容-S级品'!$L$4:$CA$32)),0)</f>
      </c>
      <c r="AV193" s="280">
        <f>IFERROR(SUMPRODUCT(('控温被PRO-S级品'!$B$2:$B$10=$B193)*('控温被PRO-S级品'!$E$1:$BE$1=AV$1)*('控温被PRO-S级品'!$E$2:$BE$10)),0)+IFERROR(SUMPRODUCT(('冬被-S级品'!$B$2:$B$10=$B193)*('冬被-S级品'!$E$1:$AW$1=AV$1)*('冬被-S级品'!$E$2:$AW$10)),0)+IFERROR(SUMPRODUCT(('白止-S级品'!$A$2:$A$26=$B193)*('白止-S级品'!$D$1:$AV$1=AV$1)*('白止-S级品'!$D$2:$AV$26)),0)+IFERROR(SUMPRODUCT(('乐容-S级品'!$A$4:$A$32=$B193)*('乐容-S级品'!$L$3:$CA$3=AV$1)*('乐容-S级品'!$L$4:$CA$32)),0)</f>
      </c>
      <c r="AW193" s="280">
        <f>IFERROR(SUMPRODUCT(('控温被PRO-S级品'!$B$2:$B$10=$B193)*('控温被PRO-S级品'!$E$1:$BE$1=AW$1)*('控温被PRO-S级品'!$E$2:$BE$10)),0)+IFERROR(SUMPRODUCT(('冬被-S级品'!$B$2:$B$10=$B193)*('冬被-S级品'!$E$1:$AW$1=AW$1)*('冬被-S级品'!$E$2:$AW$10)),0)+IFERROR(SUMPRODUCT(('白止-S级品'!$A$2:$A$26=$B193)*('白止-S级品'!$D$1:$AV$1=AW$1)*('白止-S级品'!$D$2:$AV$26)),0)+IFERROR(SUMPRODUCT(('乐容-S级品'!$A$4:$A$32=$B193)*('乐容-S级品'!$L$3:$CA$3=AW$1)*('乐容-S级品'!$L$4:$CA$32)),0)</f>
      </c>
      <c r="AX193" s="280">
        <f>IFERROR(SUMPRODUCT(('控温被PRO-S级品'!$B$2:$B$10=$B193)*('控温被PRO-S级品'!$E$1:$BE$1=AX$1)*('控温被PRO-S级品'!$E$2:$BE$10)),0)+IFERROR(SUMPRODUCT(('冬被-S级品'!$B$2:$B$10=$B193)*('冬被-S级品'!$E$1:$AW$1=AX$1)*('冬被-S级品'!$E$2:$AW$10)),0)+IFERROR(SUMPRODUCT(('白止-S级品'!$A$2:$A$26=$B193)*('白止-S级品'!$D$1:$AV$1=AX$1)*('白止-S级品'!$D$2:$AV$26)),0)+IFERROR(SUMPRODUCT(('乐容-S级品'!$A$4:$A$32=$B193)*('乐容-S级品'!$L$3:$CA$3=AX$1)*('乐容-S级品'!$L$4:$CA$32)),0)</f>
      </c>
      <c r="AY193" s="280">
        <f>IFERROR(SUMPRODUCT(('控温被PRO-S级品'!$B$2:$B$10=$B193)*('控温被PRO-S级品'!$E$1:$BE$1=AY$1)*('控温被PRO-S级品'!$E$2:$BE$10)),0)+IFERROR(SUMPRODUCT(('冬被-S级品'!$B$2:$B$10=$B193)*('冬被-S级品'!$E$1:$AW$1=AY$1)*('冬被-S级品'!$E$2:$AW$10)),0)+IFERROR(SUMPRODUCT(('白止-S级品'!$A$2:$A$26=$B193)*('白止-S级品'!$D$1:$AV$1=AY$1)*('白止-S级品'!$D$2:$AV$26)),0)+IFERROR(SUMPRODUCT(('乐容-S级品'!$A$4:$A$32=$B193)*('乐容-S级品'!$L$3:$CA$3=AY$1)*('乐容-S级品'!$L$4:$CA$32)),0)</f>
      </c>
      <c r="AZ193" s="280">
        <f>IFERROR(SUMPRODUCT(('控温被PRO-S级品'!$B$2:$B$10=$B193)*('控温被PRO-S级品'!$E$1:$BE$1=AZ$1)*('控温被PRO-S级品'!$E$2:$BE$10)),0)+IFERROR(SUMPRODUCT(('冬被-S级品'!$B$2:$B$10=$B193)*('冬被-S级品'!$E$1:$AW$1=AZ$1)*('冬被-S级品'!$E$2:$AW$10)),0)+IFERROR(SUMPRODUCT(('白止-S级品'!$A$2:$A$26=$B193)*('白止-S级品'!$D$1:$AV$1=AZ$1)*('白止-S级品'!$D$2:$AV$26)),0)+IFERROR(SUMPRODUCT(('乐容-S级品'!$A$4:$A$32=$B193)*('乐容-S级品'!$L$3:$CA$3=AZ$1)*('乐容-S级品'!$L$4:$CA$32)),0)</f>
      </c>
      <c r="BA193" s="280">
        <f>IFERROR(SUMPRODUCT(('控温被PRO-S级品'!$B$2:$B$10=$B193)*('控温被PRO-S级品'!$E$1:$BE$1=BA$1)*('控温被PRO-S级品'!$E$2:$BE$10)),0)+IFERROR(SUMPRODUCT(('冬被-S级品'!$B$2:$B$10=$B193)*('冬被-S级品'!$E$1:$AW$1=BA$1)*('冬被-S级品'!$E$2:$AW$10)),0)+IFERROR(SUMPRODUCT(('白止-S级品'!$A$2:$A$26=$B193)*('白止-S级品'!$D$1:$AV$1=BA$1)*('白止-S级品'!$D$2:$AV$26)),0)+IFERROR(SUMPRODUCT(('乐容-S级品'!$A$4:$A$32=$B193)*('乐容-S级品'!$L$3:$CA$3=BA$1)*('乐容-S级品'!$L$4:$CA$32)),0)</f>
      </c>
      <c r="BB193" s="280">
        <f>IFERROR(SUMPRODUCT(('控温被PRO-S级品'!$B$2:$B$10=$B193)*('控温被PRO-S级品'!$E$1:$BE$1=BB$1)*('控温被PRO-S级品'!$E$2:$BE$10)),0)+IFERROR(SUMPRODUCT(('冬被-S级品'!$B$2:$B$10=$B193)*('冬被-S级品'!$E$1:$AW$1=BB$1)*('冬被-S级品'!$E$2:$AW$10)),0)+IFERROR(SUMPRODUCT(('白止-S级品'!$A$2:$A$26=$B193)*('白止-S级品'!$D$1:$AV$1=BB$1)*('白止-S级品'!$D$2:$AV$26)),0)+IFERROR(SUMPRODUCT(('乐容-S级品'!$A$4:$A$32=$B193)*('乐容-S级品'!$L$3:$CA$3=BB$1)*('乐容-S级品'!$L$4:$CA$32)),0)</f>
      </c>
      <c r="BC193" s="280">
        <f>IFERROR(SUMPRODUCT(('控温被PRO-S级品'!$B$2:$B$10=$B193)*('控温被PRO-S级品'!$E$1:$BE$1=BC$1)*('控温被PRO-S级品'!$E$2:$BE$10)),0)+IFERROR(SUMPRODUCT(('冬被-S级品'!$B$2:$B$10=$B193)*('冬被-S级品'!$E$1:$AW$1=BC$1)*('冬被-S级品'!$E$2:$AW$10)),0)+IFERROR(SUMPRODUCT(('白止-S级品'!$A$2:$A$26=$B193)*('白止-S级品'!$D$1:$AV$1=BC$1)*('白止-S级品'!$D$2:$AV$26)),0)+IFERROR(SUMPRODUCT(('乐容-S级品'!$A$4:$A$32=$B193)*('乐容-S级品'!$L$3:$CA$3=BC$1)*('乐容-S级品'!$L$4:$CA$32)),0)</f>
      </c>
      <c r="BD193" s="280">
        <f>IFERROR(SUMPRODUCT(('控温被PRO-S级品'!$B$2:$B$10=$B193)*('控温被PRO-S级品'!$E$1:$BE$1=BD$1)*('控温被PRO-S级品'!$E$2:$BE$10)),0)+IFERROR(SUMPRODUCT(('冬被-S级品'!$B$2:$B$10=$B193)*('冬被-S级品'!$E$1:$AW$1=BD$1)*('冬被-S级品'!$E$2:$AW$10)),0)+IFERROR(SUMPRODUCT(('白止-S级品'!$A$2:$A$26=$B193)*('白止-S级品'!$D$1:$AV$1=BD$1)*('白止-S级品'!$D$2:$AV$26)),0)+IFERROR(SUMPRODUCT(('乐容-S级品'!$A$4:$A$32=$B193)*('乐容-S级品'!$L$3:$CA$3=BD$1)*('乐容-S级品'!$L$4:$CA$32)),0)</f>
      </c>
      <c r="BE193" s="280">
        <f>IFERROR(SUMPRODUCT(('控温被PRO-S级品'!$B$2:$B$10=$B193)*('控温被PRO-S级品'!$E$1:$BE$1=BE$1)*('控温被PRO-S级品'!$E$2:$BE$10)),0)+IFERROR(SUMPRODUCT(('冬被-S级品'!$B$2:$B$10=$B193)*('冬被-S级品'!$E$1:$AW$1=BE$1)*('冬被-S级品'!$E$2:$AW$10)),0)+IFERROR(SUMPRODUCT(('白止-S级品'!$A$2:$A$26=$B193)*('白止-S级品'!$D$1:$AV$1=BE$1)*('白止-S级品'!$D$2:$AV$26)),0)+IFERROR(SUMPRODUCT(('乐容-S级品'!$A$4:$A$32=$B193)*('乐容-S级品'!$L$3:$CA$3=BE$1)*('乐容-S级品'!$L$4:$CA$32)),0)</f>
      </c>
      <c r="BF193" s="280">
        <f>IFERROR(SUMPRODUCT(('控温被PRO-S级品'!$B$2:$B$10=$B193)*('控温被PRO-S级品'!$E$1:$BE$1=BF$1)*('控温被PRO-S级品'!$E$2:$BE$10)),0)+IFERROR(SUMPRODUCT(('冬被-S级品'!$B$2:$B$10=$B193)*('冬被-S级品'!$E$1:$AW$1=BF$1)*('冬被-S级品'!$E$2:$AW$10)),0)+IFERROR(SUMPRODUCT(('白止-S级品'!$A$2:$A$26=$B193)*('白止-S级品'!$D$1:$AV$1=BF$1)*('白止-S级品'!$D$2:$AV$26)),0)+IFERROR(SUMPRODUCT(('乐容-S级品'!$A$4:$A$32=$B193)*('乐容-S级品'!$L$3:$CA$3=BF$1)*('乐容-S级品'!$L$4:$CA$32)),0)</f>
      </c>
      <c r="BG193" s="280">
        <f>IFERROR(SUMPRODUCT(('控温被PRO-S级品'!$B$2:$B$10=$B193)*('控温被PRO-S级品'!$E$1:$BE$1=BG$1)*('控温被PRO-S级品'!$E$2:$BE$10)),0)+IFERROR(SUMPRODUCT(('冬被-S级品'!$B$2:$B$10=$B193)*('冬被-S级品'!$E$1:$AW$1=BG$1)*('冬被-S级品'!$E$2:$AW$10)),0)+IFERROR(SUMPRODUCT(('白止-S级品'!$A$2:$A$26=$B193)*('白止-S级品'!$D$1:$AV$1=BG$1)*('白止-S级品'!$D$2:$AV$26)),0)+IFERROR(SUMPRODUCT(('乐容-S级品'!$A$4:$A$32=$B193)*('乐容-S级品'!$L$3:$CA$3=BG$1)*('乐容-S级品'!$L$4:$CA$32)),0)</f>
      </c>
      <c r="BH193" s="280">
        <f>IFERROR(SUMPRODUCT(('控温被PRO-S级品'!$B$2:$B$10=$B193)*('控温被PRO-S级品'!$E$1:$BE$1=BH$1)*('控温被PRO-S级品'!$E$2:$BE$10)),0)+IFERROR(SUMPRODUCT(('冬被-S级品'!$B$2:$B$10=$B193)*('冬被-S级品'!$E$1:$AW$1=BH$1)*('冬被-S级品'!$E$2:$AW$10)),0)+IFERROR(SUMPRODUCT(('白止-S级品'!$A$2:$A$26=$B193)*('白止-S级品'!$D$1:$AV$1=BH$1)*('白止-S级品'!$D$2:$AV$26)),0)+IFERROR(SUMPRODUCT(('乐容-S级品'!$A$4:$A$32=$B193)*('乐容-S级品'!$L$3:$CA$3=BH$1)*('乐容-S级品'!$L$4:$CA$32)),0)</f>
      </c>
      <c r="BI193" s="280">
        <f>IFERROR(SUMPRODUCT(('控温被PRO-S级品'!$B$2:$B$10=$B193)*('控温被PRO-S级品'!$E$1:$BE$1=BI$1)*('控温被PRO-S级品'!$E$2:$BE$10)),0)+IFERROR(SUMPRODUCT(('冬被-S级品'!$B$2:$B$10=$B193)*('冬被-S级品'!$E$1:$AW$1=BI$1)*('冬被-S级品'!$E$2:$AW$10)),0)+IFERROR(SUMPRODUCT(('白止-S级品'!$A$2:$A$26=$B193)*('白止-S级品'!$D$1:$AV$1=BI$1)*('白止-S级品'!$D$2:$AV$26)),0)+IFERROR(SUMPRODUCT(('乐容-S级品'!$A$4:$A$32=$B193)*('乐容-S级品'!$L$3:$CA$3=BI$1)*('乐容-S级品'!$L$4:$CA$32)),0)</f>
      </c>
      <c r="BJ193" s="280">
        <f>IFERROR(SUMPRODUCT(('控温被PRO-S级品'!$B$2:$B$10=$B193)*('控温被PRO-S级品'!$E$1:$BE$1=BJ$1)*('控温被PRO-S级品'!$E$2:$BE$10)),0)+IFERROR(SUMPRODUCT(('冬被-S级品'!$B$2:$B$10=$B193)*('冬被-S级品'!$E$1:$AW$1=BJ$1)*('冬被-S级品'!$E$2:$AW$10)),0)+IFERROR(SUMPRODUCT(('白止-S级品'!$A$2:$A$26=$B193)*('白止-S级品'!$D$1:$AV$1=BJ$1)*('白止-S级品'!$D$2:$AV$26)),0)+IFERROR(SUMPRODUCT(('乐容-S级品'!$A$4:$A$32=$B193)*('乐容-S级品'!$L$3:$CA$3=BJ$1)*('乐容-S级品'!$L$4:$CA$32)),0)</f>
      </c>
      <c r="BK193" s="280">
        <f>IFERROR(SUMPRODUCT(('控温被PRO-S级品'!$B$2:$B$10=$B193)*('控温被PRO-S级品'!$E$1:$BE$1=BK$1)*('控温被PRO-S级品'!$E$2:$BE$10)),0)+IFERROR(SUMPRODUCT(('冬被-S级品'!$B$2:$B$10=$B193)*('冬被-S级品'!$E$1:$AW$1=BK$1)*('冬被-S级品'!$E$2:$AW$10)),0)+IFERROR(SUMPRODUCT(('白止-S级品'!$A$2:$A$26=$B193)*('白止-S级品'!$D$1:$AV$1=BK$1)*('白止-S级品'!$D$2:$AV$26)),0)+IFERROR(SUMPRODUCT(('乐容-S级品'!$A$4:$A$32=$B193)*('乐容-S级品'!$L$3:$CA$3=BK$1)*('乐容-S级品'!$L$4:$CA$32)),0)</f>
      </c>
      <c r="BL193" s="280">
        <f>IFERROR(SUMPRODUCT(('控温被PRO-S级品'!$B$2:$B$10=$B193)*('控温被PRO-S级品'!$E$1:$BE$1=BL$1)*('控温被PRO-S级品'!$E$2:$BE$10)),0)+IFERROR(SUMPRODUCT(('冬被-S级品'!$B$2:$B$10=$B193)*('冬被-S级品'!$E$1:$AW$1=BL$1)*('冬被-S级品'!$E$2:$AW$10)),0)+IFERROR(SUMPRODUCT(('白止-S级品'!$A$2:$A$26=$B193)*('白止-S级品'!$D$1:$AV$1=BL$1)*('白止-S级品'!$D$2:$AV$26)),0)+IFERROR(SUMPRODUCT(('乐容-S级品'!$A$4:$A$32=$B193)*('乐容-S级品'!$L$3:$CA$3=BL$1)*('乐容-S级品'!$L$4:$CA$32)),0)</f>
      </c>
      <c r="BM193" s="280">
        <f>IFERROR(SUMPRODUCT(('控温被PRO-S级品'!$B$2:$B$10=$B193)*('控温被PRO-S级品'!$E$1:$BE$1=BM$1)*('控温被PRO-S级品'!$E$2:$BE$10)),0)+IFERROR(SUMPRODUCT(('冬被-S级品'!$B$2:$B$10=$B193)*('冬被-S级品'!$E$1:$AW$1=BM$1)*('冬被-S级品'!$E$2:$AW$10)),0)+IFERROR(SUMPRODUCT(('白止-S级品'!$A$2:$A$26=$B193)*('白止-S级品'!$D$1:$AV$1=BM$1)*('白止-S级品'!$D$2:$AV$26)),0)+IFERROR(SUMPRODUCT(('乐容-S级品'!$A$4:$A$32=$B193)*('乐容-S级品'!$L$3:$CA$3=BM$1)*('乐容-S级品'!$L$4:$CA$32)),0)</f>
      </c>
      <c r="BN193" s="280">
        <f>IFERROR(SUMPRODUCT(('控温被PRO-S级品'!$B$2:$B$10=$B193)*('控温被PRO-S级品'!$E$1:$BE$1=BN$1)*('控温被PRO-S级品'!$E$2:$BE$10)),0)+IFERROR(SUMPRODUCT(('冬被-S级品'!$B$2:$B$10=$B193)*('冬被-S级品'!$E$1:$AW$1=BN$1)*('冬被-S级品'!$E$2:$AW$10)),0)+IFERROR(SUMPRODUCT(('白止-S级品'!$A$2:$A$26=$B193)*('白止-S级品'!$D$1:$AV$1=BN$1)*('白止-S级品'!$D$2:$AV$26)),0)+IFERROR(SUMPRODUCT(('乐容-S级品'!$A$4:$A$32=$B193)*('乐容-S级品'!$L$3:$CA$3=BN$1)*('乐容-S级品'!$L$4:$CA$32)),0)</f>
      </c>
      <c r="BO193" s="280">
        <f>IFERROR(SUMPRODUCT(('控温被PRO-S级品'!$B$2:$B$10=$B193)*('控温被PRO-S级品'!$E$1:$BE$1=BO$1)*('控温被PRO-S级品'!$E$2:$BE$10)),0)+IFERROR(SUMPRODUCT(('冬被-S级品'!$B$2:$B$10=$B193)*('冬被-S级品'!$E$1:$AW$1=BO$1)*('冬被-S级品'!$E$2:$AW$10)),0)+IFERROR(SUMPRODUCT(('白止-S级品'!$A$2:$A$26=$B193)*('白止-S级品'!$D$1:$AV$1=BO$1)*('白止-S级品'!$D$2:$AV$26)),0)+IFERROR(SUMPRODUCT(('乐容-S级品'!$A$4:$A$32=$B193)*('乐容-S级品'!$L$3:$CA$3=BO$1)*('乐容-S级品'!$L$4:$CA$32)),0)</f>
      </c>
      <c r="BP193" s="280">
        <f>IFERROR(SUMPRODUCT(('控温被PRO-S级品'!$B$2:$B$10=$B193)*('控温被PRO-S级品'!$E$1:$BE$1=BP$1)*('控温被PRO-S级品'!$E$2:$BE$10)),0)+IFERROR(SUMPRODUCT(('冬被-S级品'!$B$2:$B$10=$B193)*('冬被-S级品'!$E$1:$AW$1=BP$1)*('冬被-S级品'!$E$2:$AW$10)),0)+IFERROR(SUMPRODUCT(('白止-S级品'!$A$2:$A$26=$B193)*('白止-S级品'!$D$1:$AV$1=BP$1)*('白止-S级品'!$D$2:$AV$26)),0)+IFERROR(SUMPRODUCT(('乐容-S级品'!$A$4:$A$32=$B193)*('乐容-S级品'!$L$3:$CA$3=BP$1)*('乐容-S级品'!$L$4:$CA$32)),0)</f>
      </c>
      <c r="BQ193" s="280">
        <f>IFERROR(SUMPRODUCT(('控温被PRO-S级品'!$B$2:$B$10=$B193)*('控温被PRO-S级品'!$E$1:$BE$1=BQ$1)*('控温被PRO-S级品'!$E$2:$BE$10)),0)+IFERROR(SUMPRODUCT(('冬被-S级品'!$B$2:$B$10=$B193)*('冬被-S级品'!$E$1:$AW$1=BQ$1)*('冬被-S级品'!$E$2:$AW$10)),0)+IFERROR(SUMPRODUCT(('白止-S级品'!$A$2:$A$26=$B193)*('白止-S级品'!$D$1:$AV$1=BQ$1)*('白止-S级品'!$D$2:$AV$26)),0)+IFERROR(SUMPRODUCT(('乐容-S级品'!$A$4:$A$32=$B193)*('乐容-S级品'!$L$3:$CA$3=BQ$1)*('乐容-S级品'!$L$4:$CA$32)),0)</f>
      </c>
      <c r="BR193" s="280">
        <f>IFERROR(SUMPRODUCT(('控温被PRO-S级品'!$B$2:$B$10=$B193)*('控温被PRO-S级品'!$E$1:$BE$1=BR$1)*('控温被PRO-S级品'!$E$2:$BE$10)),0)+IFERROR(SUMPRODUCT(('冬被-S级品'!$B$2:$B$10=$B193)*('冬被-S级品'!$E$1:$AW$1=BR$1)*('冬被-S级品'!$E$2:$AW$10)),0)+IFERROR(SUMPRODUCT(('白止-S级品'!$A$2:$A$26=$B193)*('白止-S级品'!$D$1:$AV$1=BR$1)*('白止-S级品'!$D$2:$AV$26)),0)+IFERROR(SUMPRODUCT(('乐容-S级品'!$A$4:$A$32=$B193)*('乐容-S级品'!$L$3:$CA$3=BR$1)*('乐容-S级品'!$L$4:$CA$32)),0)</f>
      </c>
      <c r="BS193" s="280">
        <f>IFERROR(SUMPRODUCT(('控温被PRO-S级品'!$B$2:$B$10=$B193)*('控温被PRO-S级品'!$E$1:$BE$1=BS$1)*('控温被PRO-S级品'!$E$2:$BE$10)),0)+IFERROR(SUMPRODUCT(('冬被-S级品'!$B$2:$B$10=$B193)*('冬被-S级品'!$E$1:$AW$1=BS$1)*('冬被-S级品'!$E$2:$AW$10)),0)+IFERROR(SUMPRODUCT(('白止-S级品'!$A$2:$A$26=$B193)*('白止-S级品'!$D$1:$AV$1=BS$1)*('白止-S级品'!$D$2:$AV$26)),0)+IFERROR(SUMPRODUCT(('乐容-S级品'!$A$4:$A$32=$B193)*('乐容-S级品'!$L$3:$CA$3=BS$1)*('乐容-S级品'!$L$4:$CA$32)),0)</f>
      </c>
      <c r="BT193" s="280">
        <f>IFERROR(SUMPRODUCT(('控温被PRO-S级品'!$B$2:$B$10=$B193)*('控温被PRO-S级品'!$E$1:$BE$1=BT$1)*('控温被PRO-S级品'!$E$2:$BE$10)),0)+IFERROR(SUMPRODUCT(('冬被-S级品'!$B$2:$B$10=$B193)*('冬被-S级品'!$E$1:$AW$1=BT$1)*('冬被-S级品'!$E$2:$AW$10)),0)+IFERROR(SUMPRODUCT(('白止-S级品'!$A$2:$A$26=$B193)*('白止-S级品'!$D$1:$AV$1=BT$1)*('白止-S级品'!$D$2:$AV$26)),0)+IFERROR(SUMPRODUCT(('乐容-S级品'!$A$4:$A$32=$B193)*('乐容-S级品'!$L$3:$CA$3=BT$1)*('乐容-S级品'!$L$4:$CA$32)),0)</f>
      </c>
      <c r="BU193" s="280">
        <f>IFERROR(SUMPRODUCT(('控温被PRO-S级品'!$B$2:$B$10=$B193)*('控温被PRO-S级品'!$E$1:$BE$1=BU$1)*('控温被PRO-S级品'!$E$2:$BE$10)),0)+IFERROR(SUMPRODUCT(('冬被-S级品'!$B$2:$B$10=$B193)*('冬被-S级品'!$E$1:$AW$1=BU$1)*('冬被-S级品'!$E$2:$AW$10)),0)+IFERROR(SUMPRODUCT(('白止-S级品'!$A$2:$A$26=$B193)*('白止-S级品'!$D$1:$AV$1=BU$1)*('白止-S级品'!$D$2:$AV$26)),0)+IFERROR(SUMPRODUCT(('乐容-S级品'!$A$4:$A$32=$B193)*('乐容-S级品'!$L$3:$CA$3=BU$1)*('乐容-S级品'!$L$4:$CA$32)),0)</f>
      </c>
      <c r="BV193" s="280">
        <f>IFERROR(SUMPRODUCT(('控温被PRO-S级品'!$B$2:$B$10=$B193)*('控温被PRO-S级品'!$E$1:$BE$1=BV$1)*('控温被PRO-S级品'!$E$2:$BE$10)),0)+IFERROR(SUMPRODUCT(('冬被-S级品'!$B$2:$B$10=$B193)*('冬被-S级品'!$E$1:$AW$1=BV$1)*('冬被-S级品'!$E$2:$AW$10)),0)+IFERROR(SUMPRODUCT(('白止-S级品'!$A$2:$A$26=$B193)*('白止-S级品'!$D$1:$AV$1=BV$1)*('白止-S级品'!$D$2:$AV$26)),0)+IFERROR(SUMPRODUCT(('乐容-S级品'!$A$4:$A$32=$B193)*('乐容-S级品'!$L$3:$CA$3=BV$1)*('乐容-S级品'!$L$4:$CA$32)),0)</f>
      </c>
      <c r="BW193" s="280">
        <f>IFERROR(SUMPRODUCT(('控温被PRO-S级品'!$B$2:$B$10=$B193)*('控温被PRO-S级品'!$E$1:$BE$1=BW$1)*('控温被PRO-S级品'!$E$2:$BE$10)),0)+IFERROR(SUMPRODUCT(('冬被-S级品'!$B$2:$B$10=$B193)*('冬被-S级品'!$E$1:$AW$1=BW$1)*('冬被-S级品'!$E$2:$AW$10)),0)+IFERROR(SUMPRODUCT(('白止-S级品'!$A$2:$A$26=$B193)*('白止-S级品'!$D$1:$AV$1=BW$1)*('白止-S级品'!$D$2:$AV$26)),0)+IFERROR(SUMPRODUCT(('乐容-S级品'!$A$4:$A$32=$B193)*('乐容-S级品'!$L$3:$CA$3=BW$1)*('乐容-S级品'!$L$4:$CA$32)),0)</f>
      </c>
      <c r="BX193" s="280">
        <f>IFERROR(SUMPRODUCT(('控温被PRO-S级品'!$B$2:$B$10=$B193)*('控温被PRO-S级品'!$E$1:$BE$1=BX$1)*('控温被PRO-S级品'!$E$2:$BE$10)),0)+IFERROR(SUMPRODUCT(('冬被-S级品'!$B$2:$B$10=$B193)*('冬被-S级品'!$E$1:$AW$1=BX$1)*('冬被-S级品'!$E$2:$AW$10)),0)+IFERROR(SUMPRODUCT(('白止-S级品'!$A$2:$A$26=$B193)*('白止-S级品'!$D$1:$AV$1=BX$1)*('白止-S级品'!$D$2:$AV$26)),0)+IFERROR(SUMPRODUCT(('乐容-S级品'!$A$4:$A$32=$B193)*('乐容-S级品'!$L$3:$CA$3=BX$1)*('乐容-S级品'!$L$4:$CA$32)),0)</f>
      </c>
      <c r="BY193" s="280">
        <f>IFERROR(SUMPRODUCT(('控温被PRO-S级品'!$B$2:$B$10=$B193)*('控温被PRO-S级品'!$E$1:$BE$1=BY$1)*('控温被PRO-S级品'!$E$2:$BE$10)),0)+IFERROR(SUMPRODUCT(('冬被-S级品'!$B$2:$B$10=$B193)*('冬被-S级品'!$E$1:$AW$1=BY$1)*('冬被-S级品'!$E$2:$AW$10)),0)+IFERROR(SUMPRODUCT(('白止-S级品'!$A$2:$A$26=$B193)*('白止-S级品'!$D$1:$AV$1=BY$1)*('白止-S级品'!$D$2:$AV$26)),0)+IFERROR(SUMPRODUCT(('乐容-S级品'!$A$4:$A$32=$B193)*('乐容-S级品'!$L$3:$CA$3=BY$1)*('乐容-S级品'!$L$4:$CA$32)),0)</f>
      </c>
      <c r="BZ193" s="280">
        <f>IFERROR(SUMPRODUCT(('控温被PRO-S级品'!$B$2:$B$10=$B193)*('控温被PRO-S级品'!$E$1:$BE$1=BZ$1)*('控温被PRO-S级品'!$E$2:$BE$10)),0)+IFERROR(SUMPRODUCT(('冬被-S级品'!$B$2:$B$10=$B193)*('冬被-S级品'!$E$1:$AW$1=BZ$1)*('冬被-S级品'!$E$2:$AW$10)),0)+IFERROR(SUMPRODUCT(('白止-S级品'!$A$2:$A$26=$B193)*('白止-S级品'!$D$1:$AV$1=BZ$1)*('白止-S级品'!$D$2:$AV$26)),0)+IFERROR(SUMPRODUCT(('乐容-S级品'!$A$4:$A$32=$B193)*('乐容-S级品'!$L$3:$CA$3=BZ$1)*('乐容-S级品'!$L$4:$CA$32)),0)</f>
      </c>
      <c r="CA193" s="280">
        <f>IFERROR(SUMPRODUCT(('控温被PRO-S级品'!$B$2:$B$10=$B193)*('控温被PRO-S级品'!$E$1:$BE$1=CA$1)*('控温被PRO-S级品'!$E$2:$BE$10)),0)+IFERROR(SUMPRODUCT(('冬被-S级品'!$B$2:$B$10=$B193)*('冬被-S级品'!$E$1:$AW$1=CA$1)*('冬被-S级品'!$E$2:$AW$10)),0)+IFERROR(SUMPRODUCT(('白止-S级品'!$A$2:$A$26=$B193)*('白止-S级品'!$D$1:$AV$1=CA$1)*('白止-S级品'!$D$2:$AV$26)),0)+IFERROR(SUMPRODUCT(('乐容-S级品'!$A$4:$A$32=$B193)*('乐容-S级品'!$L$3:$CA$3=CA$1)*('乐容-S级品'!$L$4:$CA$32)),0)</f>
      </c>
      <c r="CB193" s="280">
        <f>IFERROR(SUMPRODUCT(('控温被PRO-S级品'!$B$2:$B$10=$B193)*('控温被PRO-S级品'!$E$1:$BE$1=CB$1)*('控温被PRO-S级品'!$E$2:$BE$10)),0)+IFERROR(SUMPRODUCT(('冬被-S级品'!$B$2:$B$10=$B193)*('冬被-S级品'!$E$1:$AW$1=CB$1)*('冬被-S级品'!$E$2:$AW$10)),0)+IFERROR(SUMPRODUCT(('白止-S级品'!$A$2:$A$26=$B193)*('白止-S级品'!$D$1:$AV$1=CB$1)*('白止-S级品'!$D$2:$AV$26)),0)+IFERROR(SUMPRODUCT(('乐容-S级品'!$A$4:$A$32=$B193)*('乐容-S级品'!$L$3:$CA$3=CB$1)*('乐容-S级品'!$L$4:$CA$32)),0)</f>
      </c>
      <c r="CC193" s="280">
        <f>IFERROR(SUMPRODUCT(('控温被PRO-S级品'!$B$2:$B$10=$B193)*('控温被PRO-S级品'!$E$1:$BE$1=CC$1)*('控温被PRO-S级品'!$E$2:$BE$10)),0)+IFERROR(SUMPRODUCT(('冬被-S级品'!$B$2:$B$10=$B193)*('冬被-S级品'!$E$1:$AW$1=CC$1)*('冬被-S级品'!$E$2:$AW$10)),0)+IFERROR(SUMPRODUCT(('白止-S级品'!$A$2:$A$26=$B193)*('白止-S级品'!$D$1:$AV$1=CC$1)*('白止-S级品'!$D$2:$AV$26)),0)+IFERROR(SUMPRODUCT(('乐容-S级品'!$A$4:$A$32=$B193)*('乐容-S级品'!$L$3:$CA$3=CC$1)*('乐容-S级品'!$L$4:$CA$32)),0)</f>
      </c>
      <c r="CD193" s="280">
        <f>IFERROR(SUMPRODUCT(('控温被PRO-S级品'!$B$2:$B$10=$B193)*('控温被PRO-S级品'!$E$1:$BE$1=CD$1)*('控温被PRO-S级品'!$E$2:$BE$10)),0)+IFERROR(SUMPRODUCT(('冬被-S级品'!$B$2:$B$10=$B193)*('冬被-S级品'!$E$1:$AW$1=CD$1)*('冬被-S级品'!$E$2:$AW$10)),0)+IFERROR(SUMPRODUCT(('白止-S级品'!$A$2:$A$26=$B193)*('白止-S级品'!$D$1:$AV$1=CD$1)*('白止-S级品'!$D$2:$AV$26)),0)+IFERROR(SUMPRODUCT(('乐容-S级品'!$A$4:$A$32=$B193)*('乐容-S级品'!$L$3:$CA$3=CD$1)*('乐容-S级品'!$L$4:$CA$32)),0)</f>
      </c>
      <c r="CE193" s="280">
        <f>IFERROR(SUMPRODUCT(('控温被PRO-S级品'!$B$2:$B$10=$B193)*('控温被PRO-S级品'!$E$1:$BE$1=CE$1)*('控温被PRO-S级品'!$E$2:$BE$10)),0)+IFERROR(SUMPRODUCT(('冬被-S级品'!$B$2:$B$10=$B193)*('冬被-S级品'!$E$1:$AW$1=CE$1)*('冬被-S级品'!$E$2:$AW$10)),0)+IFERROR(SUMPRODUCT(('白止-S级品'!$A$2:$A$26=$B193)*('白止-S级品'!$D$1:$AV$1=CE$1)*('白止-S级品'!$D$2:$AV$26)),0)+IFERROR(SUMPRODUCT(('乐容-S级品'!$A$4:$A$32=$B193)*('乐容-S级品'!$L$3:$CA$3=CE$1)*('乐容-S级品'!$L$4:$CA$32)),0)</f>
      </c>
      <c r="CF193" s="280">
        <f>IFERROR(SUMPRODUCT(('控温被PRO-S级品'!$B$2:$B$10=$B193)*('控温被PRO-S级品'!$E$1:$BE$1=CF$1)*('控温被PRO-S级品'!$E$2:$BE$10)),0)+IFERROR(SUMPRODUCT(('冬被-S级品'!$B$2:$B$10=$B193)*('冬被-S级品'!$E$1:$AW$1=CF$1)*('冬被-S级品'!$E$2:$AW$10)),0)+IFERROR(SUMPRODUCT(('白止-S级品'!$A$2:$A$26=$B193)*('白止-S级品'!$D$1:$AV$1=CF$1)*('白止-S级品'!$D$2:$AV$26)),0)+IFERROR(SUMPRODUCT(('乐容-S级品'!$A$4:$A$32=$B193)*('乐容-S级品'!$L$3:$CA$3=CF$1)*('乐容-S级品'!$L$4:$CA$32)),0)</f>
      </c>
      <c r="CG193" s="280">
        <f>IFERROR(SUMPRODUCT(('控温被PRO-S级品'!$B$2:$B$10=$B193)*('控温被PRO-S级品'!$E$1:$BE$1=CG$1)*('控温被PRO-S级品'!$E$2:$BE$10)),0)+IFERROR(SUMPRODUCT(('冬被-S级品'!$B$2:$B$10=$B193)*('冬被-S级品'!$E$1:$AW$1=CG$1)*('冬被-S级品'!$E$2:$AW$10)),0)+IFERROR(SUMPRODUCT(('白止-S级品'!$A$2:$A$26=$B193)*('白止-S级品'!$D$1:$AV$1=CG$1)*('白止-S级品'!$D$2:$AV$26)),0)+IFERROR(SUMPRODUCT(('乐容-S级品'!$A$4:$A$32=$B193)*('乐容-S级品'!$L$3:$CA$3=CG$1)*('乐容-S级品'!$L$4:$CA$32)),0)</f>
      </c>
      <c r="CH193" s="280">
        <f>IFERROR(SUMPRODUCT(('控温被PRO-S级品'!$B$2:$B$10=$B193)*('控温被PRO-S级品'!$E$1:$BE$1=CH$1)*('控温被PRO-S级品'!$E$2:$BE$10)),0)+IFERROR(SUMPRODUCT(('冬被-S级品'!$B$2:$B$10=$B193)*('冬被-S级品'!$E$1:$AW$1=CH$1)*('冬被-S级品'!$E$2:$AW$10)),0)+IFERROR(SUMPRODUCT(('白止-S级品'!$A$2:$A$26=$B193)*('白止-S级品'!$D$1:$AV$1=CH$1)*('白止-S级品'!$D$2:$AV$26)),0)+IFERROR(SUMPRODUCT(('乐容-S级品'!$A$4:$A$32=$B193)*('乐容-S级品'!$L$3:$CA$3=CH$1)*('乐容-S级品'!$L$4:$CA$32)),0)</f>
      </c>
      <c r="CI193" s="280">
        <f>IFERROR(SUMPRODUCT(('控温被PRO-S级品'!$B$2:$B$10=$B193)*('控温被PRO-S级品'!$E$1:$BE$1=CI$1)*('控温被PRO-S级品'!$E$2:$BE$10)),0)+IFERROR(SUMPRODUCT(('冬被-S级品'!$B$2:$B$10=$B193)*('冬被-S级品'!$E$1:$AW$1=CI$1)*('冬被-S级品'!$E$2:$AW$10)),0)+IFERROR(SUMPRODUCT(('白止-S级品'!$A$2:$A$26=$B193)*('白止-S级品'!$D$1:$AV$1=CI$1)*('白止-S级品'!$D$2:$AV$26)),0)+IFERROR(SUMPRODUCT(('乐容-S级品'!$A$4:$A$32=$B193)*('乐容-S级品'!$L$3:$CA$3=CI$1)*('乐容-S级品'!$L$4:$CA$32)),0)</f>
      </c>
      <c r="CJ193" s="280">
        <f>IFERROR(SUMPRODUCT(('控温被PRO-S级品'!$B$2:$B$10=$B193)*('控温被PRO-S级品'!$E$1:$BE$1=CJ$1)*('控温被PRO-S级品'!$E$2:$BE$10)),0)+IFERROR(SUMPRODUCT(('冬被-S级品'!$B$2:$B$10=$B193)*('冬被-S级品'!$E$1:$AW$1=CJ$1)*('冬被-S级品'!$E$2:$AW$10)),0)+IFERROR(SUMPRODUCT(('白止-S级品'!$A$2:$A$26=$B193)*('白止-S级品'!$D$1:$AV$1=CJ$1)*('白止-S级品'!$D$2:$AV$26)),0)+IFERROR(SUMPRODUCT(('乐容-S级品'!$A$4:$A$32=$B193)*('乐容-S级品'!$L$3:$CA$3=CJ$1)*('乐容-S级品'!$L$4:$CA$32)),0)</f>
      </c>
      <c r="CK193" s="280">
        <f>IFERROR(SUMPRODUCT(('控温被PRO-S级品'!$B$2:$B$10=$B193)*('控温被PRO-S级品'!$E$1:$BE$1=CK$1)*('控温被PRO-S级品'!$E$2:$BE$10)),0)+IFERROR(SUMPRODUCT(('冬被-S级品'!$B$2:$B$10=$B193)*('冬被-S级品'!$E$1:$AW$1=CK$1)*('冬被-S级品'!$E$2:$AW$10)),0)+IFERROR(SUMPRODUCT(('白止-S级品'!$A$2:$A$26=$B193)*('白止-S级品'!$D$1:$AV$1=CK$1)*('白止-S级品'!$D$2:$AV$26)),0)+IFERROR(SUMPRODUCT(('乐容-S级品'!$A$4:$A$32=$B193)*('乐容-S级品'!$L$3:$CA$3=CK$1)*('乐容-S级品'!$L$4:$CA$32)),0)</f>
      </c>
      <c r="CL193" s="280">
        <f>IFERROR(SUMPRODUCT(('控温被PRO-S级品'!$B$2:$B$10=$B193)*('控温被PRO-S级品'!$E$1:$BE$1=CL$1)*('控温被PRO-S级品'!$E$2:$BE$10)),0)+IFERROR(SUMPRODUCT(('冬被-S级品'!$B$2:$B$10=$B193)*('冬被-S级品'!$E$1:$AW$1=CL$1)*('冬被-S级品'!$E$2:$AW$10)),0)+IFERROR(SUMPRODUCT(('白止-S级品'!$A$2:$A$26=$B193)*('白止-S级品'!$D$1:$AV$1=CL$1)*('白止-S级品'!$D$2:$AV$26)),0)+IFERROR(SUMPRODUCT(('乐容-S级品'!$A$4:$A$32=$B193)*('乐容-S级品'!$L$3:$CA$3=CL$1)*('乐容-S级品'!$L$4:$CA$32)),0)</f>
      </c>
      <c r="CM193" s="280">
        <f>IFERROR(SUMPRODUCT(('控温被PRO-S级品'!$B$2:$B$10=$B193)*('控温被PRO-S级品'!$E$1:$BE$1=CM$1)*('控温被PRO-S级品'!$E$2:$BE$10)),0)+IFERROR(SUMPRODUCT(('冬被-S级品'!$B$2:$B$10=$B193)*('冬被-S级品'!$E$1:$AW$1=CM$1)*('冬被-S级品'!$E$2:$AW$10)),0)+IFERROR(SUMPRODUCT(('白止-S级品'!$A$2:$A$26=$B193)*('白止-S级品'!$D$1:$AV$1=CM$1)*('白止-S级品'!$D$2:$AV$26)),0)+IFERROR(SUMPRODUCT(('乐容-S级品'!$A$4:$A$32=$B193)*('乐容-S级品'!$L$3:$CA$3=CM$1)*('乐容-S级品'!$L$4:$CA$32)),0)</f>
      </c>
      <c r="CN193" s="280">
        <f>IFERROR(SUMPRODUCT(('控温被PRO-S级品'!$B$2:$B$10=$B193)*('控温被PRO-S级品'!$E$1:$BE$1=CN$1)*('控温被PRO-S级品'!$E$2:$BE$10)),0)+IFERROR(SUMPRODUCT(('冬被-S级品'!$B$2:$B$10=$B193)*('冬被-S级品'!$E$1:$AW$1=CN$1)*('冬被-S级品'!$E$2:$AW$10)),0)+IFERROR(SUMPRODUCT(('白止-S级品'!$A$2:$A$26=$B193)*('白止-S级品'!$D$1:$AV$1=CN$1)*('白止-S级品'!$D$2:$AV$26)),0)+IFERROR(SUMPRODUCT(('乐容-S级品'!$A$4:$A$32=$B193)*('乐容-S级品'!$L$3:$CA$3=CN$1)*('乐容-S级品'!$L$4:$CA$32)),0)</f>
      </c>
      <c r="CO193" s="280">
        <f>IFERROR(SUMPRODUCT(('控温被PRO-S级品'!$B$2:$B$10=$B193)*('控温被PRO-S级品'!$E$1:$BE$1=CO$1)*('控温被PRO-S级品'!$E$2:$BE$10)),0)+IFERROR(SUMPRODUCT(('冬被-S级品'!$B$2:$B$10=$B193)*('冬被-S级品'!$E$1:$AW$1=CO$1)*('冬被-S级品'!$E$2:$AW$10)),0)+IFERROR(SUMPRODUCT(('白止-S级品'!$A$2:$A$26=$B193)*('白止-S级品'!$D$1:$AV$1=CO$1)*('白止-S级品'!$D$2:$AV$26)),0)+IFERROR(SUMPRODUCT(('乐容-S级品'!$A$4:$A$32=$B193)*('乐容-S级品'!$L$3:$CA$3=CO$1)*('乐容-S级品'!$L$4:$CA$32)),0)</f>
      </c>
      <c r="CP193" s="280">
        <f>IFERROR(SUMPRODUCT(('控温被PRO-S级品'!$B$2:$B$10=$B193)*('控温被PRO-S级品'!$E$1:$BE$1=CP$1)*('控温被PRO-S级品'!$E$2:$BE$10)),0)+IFERROR(SUMPRODUCT(('冬被-S级品'!$B$2:$B$10=$B193)*('冬被-S级品'!$E$1:$AW$1=CP$1)*('冬被-S级品'!$E$2:$AW$10)),0)+IFERROR(SUMPRODUCT(('白止-S级品'!$A$2:$A$26=$B193)*('白止-S级品'!$D$1:$AV$1=CP$1)*('白止-S级品'!$D$2:$AV$26)),0)+IFERROR(SUMPRODUCT(('乐容-S级品'!$A$4:$A$32=$B193)*('乐容-S级品'!$L$3:$CA$3=CP$1)*('乐容-S级品'!$L$4:$CA$32)),0)</f>
      </c>
      <c r="CQ193" s="280">
        <f>IFERROR(SUMPRODUCT(('控温被PRO-S级品'!$B$2:$B$10=$B193)*('控温被PRO-S级品'!$E$1:$BE$1=CQ$1)*('控温被PRO-S级品'!$E$2:$BE$10)),0)+IFERROR(SUMPRODUCT(('冬被-S级品'!$B$2:$B$10=$B193)*('冬被-S级品'!$E$1:$AW$1=CQ$1)*('冬被-S级品'!$E$2:$AW$10)),0)+IFERROR(SUMPRODUCT(('白止-S级品'!$A$2:$A$26=$B193)*('白止-S级品'!$D$1:$AV$1=CQ$1)*('白止-S级品'!$D$2:$AV$26)),0)+IFERROR(SUMPRODUCT(('乐容-S级品'!$A$4:$A$32=$B193)*('乐容-S级品'!$L$3:$CA$3=CQ$1)*('乐容-S级品'!$L$4:$CA$32)),0)</f>
      </c>
      <c r="CR193" s="280">
        <f>IFERROR(SUMPRODUCT(('控温被PRO-S级品'!$B$2:$B$10=$B193)*('控温被PRO-S级品'!$E$1:$BE$1=CR$1)*('控温被PRO-S级品'!$E$2:$BE$10)),0)+IFERROR(SUMPRODUCT(('冬被-S级品'!$B$2:$B$10=$B193)*('冬被-S级品'!$E$1:$AW$1=CR$1)*('冬被-S级品'!$E$2:$AW$10)),0)+IFERROR(SUMPRODUCT(('白止-S级品'!$A$2:$A$26=$B193)*('白止-S级品'!$D$1:$AV$1=CR$1)*('白止-S级品'!$D$2:$AV$26)),0)+IFERROR(SUMPRODUCT(('乐容-S级品'!$A$4:$A$32=$B193)*('乐容-S级品'!$L$3:$CA$3=CR$1)*('乐容-S级品'!$L$4:$CA$32)),0)</f>
      </c>
      <c r="CS193" s="280">
        <f>IFERROR(SUMPRODUCT(('控温被PRO-S级品'!$B$2:$B$10=$B193)*('控温被PRO-S级品'!$E$1:$BE$1=CS$1)*('控温被PRO-S级品'!$E$2:$BE$10)),0)+IFERROR(SUMPRODUCT(('冬被-S级品'!$B$2:$B$10=$B193)*('冬被-S级品'!$E$1:$AW$1=CS$1)*('冬被-S级品'!$E$2:$AW$10)),0)+IFERROR(SUMPRODUCT(('白止-S级品'!$A$2:$A$26=$B193)*('白止-S级品'!$D$1:$AV$1=CS$1)*('白止-S级品'!$D$2:$AV$26)),0)+IFERROR(SUMPRODUCT(('乐容-S级品'!$A$4:$A$32=$B193)*('乐容-S级品'!$L$3:$CA$3=CS$1)*('乐容-S级品'!$L$4:$CA$32)),0)</f>
      </c>
      <c r="CT193" s="280">
        <f>IFERROR(SUMPRODUCT(('控温被PRO-S级品'!$B$2:$B$10=$B193)*('控温被PRO-S级品'!$E$1:$BE$1=CT$1)*('控温被PRO-S级品'!$E$2:$BE$10)),0)+IFERROR(SUMPRODUCT(('冬被-S级品'!$B$2:$B$10=$B193)*('冬被-S级品'!$E$1:$AW$1=CT$1)*('冬被-S级品'!$E$2:$AW$10)),0)+IFERROR(SUMPRODUCT(('白止-S级品'!$A$2:$A$26=$B193)*('白止-S级品'!$D$1:$AV$1=CT$1)*('白止-S级品'!$D$2:$AV$26)),0)+IFERROR(SUMPRODUCT(('乐容-S级品'!$A$4:$A$32=$B193)*('乐容-S级品'!$L$3:$CA$3=CT$1)*('乐容-S级品'!$L$4:$CA$32)),0)</f>
      </c>
      <c r="CU193" s="280">
        <f>IFERROR(SUMPRODUCT(('控温被PRO-S级品'!$B$2:$B$10=$B193)*('控温被PRO-S级品'!$E$1:$BE$1=CU$1)*('控温被PRO-S级品'!$E$2:$BE$10)),0)+IFERROR(SUMPRODUCT(('冬被-S级品'!$B$2:$B$10=$B193)*('冬被-S级品'!$E$1:$AW$1=CU$1)*('冬被-S级品'!$E$2:$AW$10)),0)+IFERROR(SUMPRODUCT(('白止-S级品'!$A$2:$A$26=$B193)*('白止-S级品'!$D$1:$AV$1=CU$1)*('白止-S级品'!$D$2:$AV$26)),0)+IFERROR(SUMPRODUCT(('乐容-S级品'!$A$4:$A$32=$B193)*('乐容-S级品'!$L$3:$CA$3=CU$1)*('乐容-S级品'!$L$4:$CA$32)),0)</f>
      </c>
      <c r="CV193" s="280">
        <f>IFERROR(SUMPRODUCT(('控温被PRO-S级品'!$B$2:$B$10=$B193)*('控温被PRO-S级品'!$E$1:$BE$1=CV$1)*('控温被PRO-S级品'!$E$2:$BE$10)),0)+IFERROR(SUMPRODUCT(('冬被-S级品'!$B$2:$B$10=$B193)*('冬被-S级品'!$E$1:$AW$1=CV$1)*('冬被-S级品'!$E$2:$AW$10)),0)+IFERROR(SUMPRODUCT(('白止-S级品'!$A$2:$A$26=$B193)*('白止-S级品'!$D$1:$AV$1=CV$1)*('白止-S级品'!$D$2:$AV$26)),0)+IFERROR(SUMPRODUCT(('乐容-S级品'!$A$4:$A$32=$B193)*('乐容-S级品'!$L$3:$CA$3=CV$1)*('乐容-S级品'!$L$4:$CA$32)),0)</f>
      </c>
      <c r="CW193" s="280">
        <f>IFERROR(SUMPRODUCT(('控温被PRO-S级品'!$B$2:$B$10=$B193)*('控温被PRO-S级品'!$E$1:$BE$1=CW$1)*('控温被PRO-S级品'!$E$2:$BE$10)),0)+IFERROR(SUMPRODUCT(('冬被-S级品'!$B$2:$B$10=$B193)*('冬被-S级品'!$E$1:$AW$1=CW$1)*('冬被-S级品'!$E$2:$AW$10)),0)+IFERROR(SUMPRODUCT(('白止-S级品'!$A$2:$A$26=$B193)*('白止-S级品'!$D$1:$AV$1=CW$1)*('白止-S级品'!$D$2:$AV$26)),0)+IFERROR(SUMPRODUCT(('乐容-S级品'!$A$4:$A$32=$B193)*('乐容-S级品'!$L$3:$CA$3=CW$1)*('乐容-S级品'!$L$4:$CA$32)),0)</f>
      </c>
      <c r="CX193" s="280">
        <f>IFERROR(SUMPRODUCT(('控温被PRO-S级品'!$B$2:$B$10=$B193)*('控温被PRO-S级品'!$E$1:$BE$1=CX$1)*('控温被PRO-S级品'!$E$2:$BE$10)),0)+IFERROR(SUMPRODUCT(('冬被-S级品'!$B$2:$B$10=$B193)*('冬被-S级品'!$E$1:$AW$1=CX$1)*('冬被-S级品'!$E$2:$AW$10)),0)+IFERROR(SUMPRODUCT(('白止-S级品'!$A$2:$A$26=$B193)*('白止-S级品'!$D$1:$AV$1=CX$1)*('白止-S级品'!$D$2:$AV$26)),0)+IFERROR(SUMPRODUCT(('乐容-S级品'!$A$4:$A$32=$B193)*('乐容-S级品'!$L$3:$CA$3=CX$1)*('乐容-S级品'!$L$4:$CA$32)),0)</f>
      </c>
      <c r="CY193" s="280">
        <f>IFERROR(SUMPRODUCT(('控温被PRO-S级品'!$B$2:$B$10=$B193)*('控温被PRO-S级品'!$E$1:$BE$1=CY$1)*('控温被PRO-S级品'!$E$2:$BE$10)),0)+IFERROR(SUMPRODUCT(('冬被-S级品'!$B$2:$B$10=$B193)*('冬被-S级品'!$E$1:$AW$1=CY$1)*('冬被-S级品'!$E$2:$AW$10)),0)+IFERROR(SUMPRODUCT(('白止-S级品'!$A$2:$A$26=$B193)*('白止-S级品'!$D$1:$AV$1=CY$1)*('白止-S级品'!$D$2:$AV$26)),0)+IFERROR(SUMPRODUCT(('乐容-S级品'!$A$4:$A$32=$B193)*('乐容-S级品'!$L$3:$CA$3=CY$1)*('乐容-S级品'!$L$4:$CA$32)),0)</f>
      </c>
      <c r="CZ193" s="280">
        <f>IFERROR(SUMPRODUCT(('控温被PRO-S级品'!$B$2:$B$10=$B193)*('控温被PRO-S级品'!$E$1:$BE$1=CZ$1)*('控温被PRO-S级品'!$E$2:$BE$10)),0)+IFERROR(SUMPRODUCT(('冬被-S级品'!$B$2:$B$10=$B193)*('冬被-S级品'!$E$1:$AW$1=CZ$1)*('冬被-S级品'!$E$2:$AW$10)),0)+IFERROR(SUMPRODUCT(('白止-S级品'!$A$2:$A$26=$B193)*('白止-S级品'!$D$1:$AV$1=CZ$1)*('白止-S级品'!$D$2:$AV$26)),0)+IFERROR(SUMPRODUCT(('乐容-S级品'!$A$4:$A$32=$B193)*('乐容-S级品'!$L$3:$CA$3=CZ$1)*('乐容-S级品'!$L$4:$CA$32)),0)</f>
      </c>
      <c r="DA193" s="280">
        <f>IFERROR(SUMPRODUCT(('控温被PRO-S级品'!$B$2:$B$10=$B193)*('控温被PRO-S级品'!$E$1:$BE$1=DA$1)*('控温被PRO-S级品'!$E$2:$BE$10)),0)+IFERROR(SUMPRODUCT(('冬被-S级品'!$B$2:$B$10=$B193)*('冬被-S级品'!$E$1:$AW$1=DA$1)*('冬被-S级品'!$E$2:$AW$10)),0)+IFERROR(SUMPRODUCT(('白止-S级品'!$A$2:$A$26=$B193)*('白止-S级品'!$D$1:$AV$1=DA$1)*('白止-S级品'!$D$2:$AV$26)),0)+IFERROR(SUMPRODUCT(('乐容-S级品'!$A$4:$A$32=$B193)*('乐容-S级品'!$L$3:$CA$3=DA$1)*('乐容-S级品'!$L$4:$CA$32)),0)</f>
      </c>
      <c r="DB193" s="280">
        <f>IFERROR(SUMPRODUCT(('控温被PRO-S级品'!$B$2:$B$10=$B193)*('控温被PRO-S级品'!$E$1:$BE$1=DB$1)*('控温被PRO-S级品'!$E$2:$BE$10)),0)+IFERROR(SUMPRODUCT(('冬被-S级品'!$B$2:$B$10=$B193)*('冬被-S级品'!$E$1:$AW$1=DB$1)*('冬被-S级品'!$E$2:$AW$10)),0)+IFERROR(SUMPRODUCT(('白止-S级品'!$A$2:$A$26=$B193)*('白止-S级品'!$D$1:$AV$1=DB$1)*('白止-S级品'!$D$2:$AV$26)),0)+IFERROR(SUMPRODUCT(('乐容-S级品'!$A$4:$A$32=$B193)*('乐容-S级品'!$L$3:$CA$3=DB$1)*('乐容-S级品'!$L$4:$CA$32)),0)</f>
      </c>
      <c r="DC193" s="280">
        <f>IFERROR(SUMPRODUCT(('控温被PRO-S级品'!$B$2:$B$10=$B193)*('控温被PRO-S级品'!$E$1:$BE$1=DC$1)*('控温被PRO-S级品'!$E$2:$BE$10)),0)+IFERROR(SUMPRODUCT(('冬被-S级品'!$B$2:$B$10=$B193)*('冬被-S级品'!$E$1:$AW$1=DC$1)*('冬被-S级品'!$E$2:$AW$10)),0)+IFERROR(SUMPRODUCT(('白止-S级品'!$A$2:$A$26=$B193)*('白止-S级品'!$D$1:$AV$1=DC$1)*('白止-S级品'!$D$2:$AV$26)),0)+IFERROR(SUMPRODUCT(('乐容-S级品'!$A$4:$A$32=$B193)*('乐容-S级品'!$L$3:$CA$3=DC$1)*('乐容-S级品'!$L$4:$CA$32)),0)</f>
      </c>
      <c r="DD193" s="280">
        <f>IFERROR(SUMPRODUCT(('控温被PRO-S级品'!$B$2:$B$10=$B193)*('控温被PRO-S级品'!$E$1:$BE$1=DD$1)*('控温被PRO-S级品'!$E$2:$BE$10)),0)+IFERROR(SUMPRODUCT(('冬被-S级品'!$B$2:$B$10=$B193)*('冬被-S级品'!$E$1:$AW$1=DD$1)*('冬被-S级品'!$E$2:$AW$10)),0)+IFERROR(SUMPRODUCT(('白止-S级品'!$A$2:$A$26=$B193)*('白止-S级品'!$D$1:$AV$1=DD$1)*('白止-S级品'!$D$2:$AV$26)),0)+IFERROR(SUMPRODUCT(('乐容-S级品'!$A$4:$A$32=$B193)*('乐容-S级品'!$L$3:$CA$3=DD$1)*('乐容-S级品'!$L$4:$CA$32)),0)</f>
      </c>
      <c r="DE193" s="280">
        <f>IFERROR(SUMPRODUCT(('控温被PRO-S级品'!$B$2:$B$10=$B193)*('控温被PRO-S级品'!$E$1:$BE$1=DE$1)*('控温被PRO-S级品'!$E$2:$BE$10)),0)+IFERROR(SUMPRODUCT(('冬被-S级品'!$B$2:$B$10=$B193)*('冬被-S级品'!$E$1:$AW$1=DE$1)*('冬被-S级品'!$E$2:$AW$10)),0)+IFERROR(SUMPRODUCT(('白止-S级品'!$A$2:$A$26=$B193)*('白止-S级品'!$D$1:$AV$1=DE$1)*('白止-S级品'!$D$2:$AV$26)),0)+IFERROR(SUMPRODUCT(('乐容-S级品'!$A$4:$A$32=$B193)*('乐容-S级品'!$L$3:$CA$3=DE$1)*('乐容-S级品'!$L$4:$CA$32)),0)</f>
      </c>
      <c r="DF193" s="280">
        <f>IFERROR(SUMPRODUCT(('控温被PRO-S级品'!$B$2:$B$10=$B193)*('控温被PRO-S级品'!$E$1:$BE$1=DF$1)*('控温被PRO-S级品'!$E$2:$BE$10)),0)+IFERROR(SUMPRODUCT(('冬被-S级品'!$B$2:$B$10=$B193)*('冬被-S级品'!$E$1:$AW$1=DF$1)*('冬被-S级品'!$E$2:$AW$10)),0)+IFERROR(SUMPRODUCT(('白止-S级品'!$A$2:$A$26=$B193)*('白止-S级品'!$D$1:$AV$1=DF$1)*('白止-S级品'!$D$2:$AV$26)),0)+IFERROR(SUMPRODUCT(('乐容-S级品'!$A$4:$A$32=$B193)*('乐容-S级品'!$L$3:$CA$3=DF$1)*('乐容-S级品'!$L$4:$CA$32)),0)</f>
      </c>
      <c r="DG193" s="280">
        <f>IFERROR(SUMPRODUCT(('控温被PRO-S级品'!$B$2:$B$10=$B193)*('控温被PRO-S级品'!$E$1:$BE$1=DG$1)*('控温被PRO-S级品'!$E$2:$BE$10)),0)+IFERROR(SUMPRODUCT(('冬被-S级品'!$B$2:$B$10=$B193)*('冬被-S级品'!$E$1:$AW$1=DG$1)*('冬被-S级品'!$E$2:$AW$10)),0)+IFERROR(SUMPRODUCT(('白止-S级品'!$A$2:$A$26=$B193)*('白止-S级品'!$D$1:$AV$1=DG$1)*('白止-S级品'!$D$2:$AV$26)),0)+IFERROR(SUMPRODUCT(('乐容-S级品'!$A$4:$A$32=$B193)*('乐容-S级品'!$L$3:$CA$3=DG$1)*('乐容-S级品'!$L$4:$CA$32)),0)</f>
      </c>
      <c r="DH193" s="280">
        <f>IFERROR(SUMPRODUCT(('控温被PRO-S级品'!$B$2:$B$10=$B193)*('控温被PRO-S级品'!$E$1:$BE$1=DH$1)*('控温被PRO-S级品'!$E$2:$BE$10)),0)+IFERROR(SUMPRODUCT(('冬被-S级品'!$B$2:$B$10=$B193)*('冬被-S级品'!$E$1:$AW$1=DH$1)*('冬被-S级品'!$E$2:$AW$10)),0)+IFERROR(SUMPRODUCT(('白止-S级品'!$A$2:$A$26=$B193)*('白止-S级品'!$D$1:$AV$1=DH$1)*('白止-S级品'!$D$2:$AV$26)),0)+IFERROR(SUMPRODUCT(('乐容-S级品'!$A$4:$A$32=$B193)*('乐容-S级品'!$L$3:$CA$3=DH$1)*('乐容-S级品'!$L$4:$CA$32)),0)</f>
      </c>
      <c r="DI193" s="280">
        <f>IFERROR(SUMPRODUCT(('控温被PRO-S级品'!$B$2:$B$10=$B193)*('控温被PRO-S级品'!$E$1:$BE$1=DI$1)*('控温被PRO-S级品'!$E$2:$BE$10)),0)+IFERROR(SUMPRODUCT(('冬被-S级品'!$B$2:$B$10=$B193)*('冬被-S级品'!$E$1:$AW$1=DI$1)*('冬被-S级品'!$E$2:$AW$10)),0)+IFERROR(SUMPRODUCT(('白止-S级品'!$A$2:$A$26=$B193)*('白止-S级品'!$D$1:$AV$1=DI$1)*('白止-S级品'!$D$2:$AV$26)),0)+IFERROR(SUMPRODUCT(('乐容-S级品'!$A$4:$A$32=$B193)*('乐容-S级品'!$L$3:$CA$3=DI$1)*('乐容-S级品'!$L$4:$CA$32)),0)</f>
      </c>
      <c r="DJ193" s="280">
        <f>IFERROR(SUMPRODUCT(('控温被PRO-S级品'!$B$2:$B$10=$B193)*('控温被PRO-S级品'!$E$1:$BE$1=DJ$1)*('控温被PRO-S级品'!$E$2:$BE$10)),0)+IFERROR(SUMPRODUCT(('冬被-S级品'!$B$2:$B$10=$B193)*('冬被-S级品'!$E$1:$AW$1=DJ$1)*('冬被-S级品'!$E$2:$AW$10)),0)+IFERROR(SUMPRODUCT(('白止-S级品'!$A$2:$A$26=$B193)*('白止-S级品'!$D$1:$AV$1=DJ$1)*('白止-S级品'!$D$2:$AV$26)),0)+IFERROR(SUMPRODUCT(('乐容-S级品'!$A$4:$A$32=$B193)*('乐容-S级品'!$L$3:$CA$3=DJ$1)*('乐容-S级品'!$L$4:$CA$32)),0)</f>
      </c>
      <c r="DK193" s="280"/>
      <c r="DL193" s="280"/>
      <c r="DM193" s="280"/>
      <c r="DN193" s="280"/>
      <c r="DO193" s="280"/>
      <c r="DP193" s="280"/>
      <c r="DQ193" s="280"/>
      <c r="DR193" s="280"/>
      <c r="DS193" s="280"/>
      <c r="DT193" s="280"/>
      <c r="DU193" s="280"/>
      <c r="DV193" s="280"/>
      <c r="DW193" s="280">
        <f>VLOOKUP(B193,'系统编码规格'!A:C,3,FALSE)</f>
      </c>
      <c r="DX193" s="280"/>
      <c r="DY193" s="280"/>
      <c r="DZ193" s="280"/>
      <c r="EA193" s="280"/>
      <c r="EB193" s="280"/>
      <c r="EC193" s="280"/>
      <c r="ED193" s="280"/>
      <c r="EE193" s="280"/>
      <c r="EF193" s="280"/>
      <c r="EG193" s="280"/>
      <c r="EH193" s="280"/>
      <c r="EI193" s="280"/>
      <c r="EJ193" s="280"/>
      <c r="EK193" s="280"/>
      <c r="EL193" s="280"/>
      <c r="EM193" s="280"/>
      <c r="EN193" s="280"/>
      <c r="EO193" s="280"/>
      <c r="EP193" s="280"/>
      <c r="EQ193" s="280"/>
      <c r="ER193" s="280"/>
      <c r="ES193" s="280"/>
      <c r="ET193" s="280"/>
      <c r="EU193" s="280"/>
      <c r="EV193" s="280"/>
      <c r="EW193" s="280"/>
      <c r="EX193" s="280"/>
      <c r="EY193" s="280"/>
      <c r="EZ193" s="280"/>
      <c r="FA193" s="280"/>
      <c r="FB193" s="280"/>
      <c r="FC193" s="280"/>
      <c r="FD193" s="280"/>
      <c r="FE193" s="280"/>
      <c r="FF193" s="280"/>
      <c r="FG193" s="280"/>
      <c r="FH193" s="280"/>
      <c r="FI193" s="280"/>
      <c r="FJ193" s="280"/>
      <c r="FK193" s="280"/>
      <c r="FL193" s="280"/>
      <c r="FM193" s="280"/>
      <c r="FN193" s="280"/>
      <c r="FO193" s="280"/>
      <c r="FP193" s="280"/>
      <c r="FQ193" s="280"/>
      <c r="FR193" s="280"/>
      <c r="FS193" s="280"/>
      <c r="FT193" s="280"/>
      <c r="FU193" s="280"/>
      <c r="FV193" s="280"/>
      <c r="FW193" s="280"/>
      <c r="FX193" s="280"/>
      <c r="FY193" s="280"/>
      <c r="FZ193" s="280"/>
      <c r="GA193" s="280"/>
      <c r="GB193" s="280"/>
      <c r="GC193" s="280"/>
      <c r="GD193" s="280"/>
      <c r="GE193" s="280"/>
      <c r="GF193" s="280"/>
      <c r="GG193" s="280"/>
      <c r="GH193" s="280"/>
      <c r="GI193" s="280"/>
      <c r="GJ193" s="280"/>
      <c r="GK193" s="280"/>
      <c r="GL193" s="280"/>
      <c r="GM193" s="280"/>
      <c r="GN193" s="280"/>
      <c r="GO193" s="280"/>
      <c r="GP193" s="280"/>
      <c r="GQ193" s="280"/>
      <c r="GR193" s="280"/>
      <c r="GS193" s="280"/>
      <c r="GT193" s="280"/>
      <c r="GU193" s="280"/>
      <c r="GV193" s="280"/>
    </row>
    <row r="194">
      <c r="A194" s="309" t="str">
        <v>乐容</v>
      </c>
      <c r="B194" s="310" t="str">
        <v>128000263007379</v>
      </c>
      <c r="C194" s="309" t="str">
        <v>亚朵星球小姜茶系列 绒绒奶油抱枕</v>
      </c>
      <c r="D194" s="309" t="str">
        <v>薄雾蓝</v>
      </c>
      <c r="E194">
        <f>SUM(F194:GX194)</f>
      </c>
      <c r="F194" s="280">
        <f>IFERROR(SUMPRODUCT(('控温被PRO-S级品'!$B$2:$B$10=$B194)*('控温被PRO-S级品'!$E$1:$BE$1=F$1)*('控温被PRO-S级品'!$E$2:$BE$10)),0)+IFERROR(SUMPRODUCT(('冬被-S级品'!$B$2:$B$10=$B194)*('冬被-S级品'!$E$1:$AW$1=F$1)*('冬被-S级品'!$E$2:$AW$10)),0)+IFERROR(SUMPRODUCT(('白止-S级品'!$A$2:$A$26=$B194)*('白止-S级品'!$D$1:$AV$1=F$1)*('白止-S级品'!$D$2:$AV$26)),0)+IFERROR(SUMPRODUCT(('乐容-S级品'!$A$4:$A$32=$B194)*('乐容-S级品'!$L$3:$CA$3=F$1)*('乐容-S级品'!$L$4:$CA$32)),0)</f>
      </c>
      <c r="G194" s="280">
        <f>IFERROR(SUMPRODUCT(('控温被PRO-S级品'!$B$2:$B$10=$B194)*('控温被PRO-S级品'!$E$1:$BE$1=G$1)*('控温被PRO-S级品'!$E$2:$BE$10)),0)+IFERROR(SUMPRODUCT(('冬被-S级品'!$B$2:$B$10=$B194)*('冬被-S级品'!$E$1:$AW$1=G$1)*('冬被-S级品'!$E$2:$AW$10)),0)+IFERROR(SUMPRODUCT(('白止-S级品'!$A$2:$A$26=$B194)*('白止-S级品'!$D$1:$AV$1=G$1)*('白止-S级品'!$D$2:$AV$26)),0)+IFERROR(SUMPRODUCT(('乐容-S级品'!$A$4:$A$32=$B194)*('乐容-S级品'!$L$3:$CA$3=G$1)*('乐容-S级品'!$L$4:$CA$32)),0)</f>
      </c>
      <c r="H194" s="280">
        <f>IFERROR(SUMPRODUCT(('控温被PRO-S级品'!$B$2:$B$10=$B194)*('控温被PRO-S级品'!$E$1:$BE$1=H$1)*('控温被PRO-S级品'!$E$2:$BE$10)),0)+IFERROR(SUMPRODUCT(('冬被-S级品'!$B$2:$B$10=$B194)*('冬被-S级品'!$E$1:$AW$1=H$1)*('冬被-S级品'!$E$2:$AW$10)),0)+IFERROR(SUMPRODUCT(('白止-S级品'!$A$2:$A$26=$B194)*('白止-S级品'!$D$1:$AV$1=H$1)*('白止-S级品'!$D$2:$AV$26)),0)+IFERROR(SUMPRODUCT(('乐容-S级品'!$A$4:$A$32=$B194)*('乐容-S级品'!$L$3:$CA$3=H$1)*('乐容-S级品'!$L$4:$CA$32)),0)</f>
      </c>
      <c r="I194" s="280">
        <f>IFERROR(SUMPRODUCT(('控温被PRO-S级品'!$B$2:$B$10=$B194)*('控温被PRO-S级品'!$E$1:$BE$1=I$1)*('控温被PRO-S级品'!$E$2:$BE$10)),0)+IFERROR(SUMPRODUCT(('冬被-S级品'!$B$2:$B$10=$B194)*('冬被-S级品'!$E$1:$AW$1=I$1)*('冬被-S级品'!$E$2:$AW$10)),0)+IFERROR(SUMPRODUCT(('白止-S级品'!$A$2:$A$26=$B194)*('白止-S级品'!$D$1:$AV$1=I$1)*('白止-S级品'!$D$2:$AV$26)),0)+IFERROR(SUMPRODUCT(('乐容-S级品'!$A$4:$A$32=$B194)*('乐容-S级品'!$L$3:$CA$3=I$1)*('乐容-S级品'!$L$4:$CA$32)),0)</f>
      </c>
      <c r="J194" s="280">
        <f>IFERROR(SUMPRODUCT(('控温被PRO-S级品'!$B$2:$B$10=$B194)*('控温被PRO-S级品'!$E$1:$BE$1=J$1)*('控温被PRO-S级品'!$E$2:$BE$10)),0)+IFERROR(SUMPRODUCT(('冬被-S级品'!$B$2:$B$10=$B194)*('冬被-S级品'!$E$1:$AW$1=J$1)*('冬被-S级品'!$E$2:$AW$10)),0)+IFERROR(SUMPRODUCT(('白止-S级品'!$A$2:$A$26=$B194)*('白止-S级品'!$D$1:$AV$1=J$1)*('白止-S级品'!$D$2:$AV$26)),0)+IFERROR(SUMPRODUCT(('乐容-S级品'!$A$4:$A$32=$B194)*('乐容-S级品'!$L$3:$CA$3=J$1)*('乐容-S级品'!$L$4:$CA$32)),0)</f>
      </c>
      <c r="K194" s="280">
        <f>IFERROR(SUMPRODUCT(('控温被PRO-S级品'!$B$2:$B$10=$B194)*('控温被PRO-S级品'!$E$1:$BE$1=K$1)*('控温被PRO-S级品'!$E$2:$BE$10)),0)+IFERROR(SUMPRODUCT(('冬被-S级品'!$B$2:$B$10=$B194)*('冬被-S级品'!$E$1:$AW$1=K$1)*('冬被-S级品'!$E$2:$AW$10)),0)+IFERROR(SUMPRODUCT(('白止-S级品'!$A$2:$A$26=$B194)*('白止-S级品'!$D$1:$AV$1=K$1)*('白止-S级品'!$D$2:$AV$26)),0)+IFERROR(SUMPRODUCT(('乐容-S级品'!$A$4:$A$32=$B194)*('乐容-S级品'!$L$3:$CA$3=K$1)*('乐容-S级品'!$L$4:$CA$32)),0)</f>
      </c>
      <c r="L194" s="280">
        <f>IFERROR(SUMPRODUCT(('控温被PRO-S级品'!$B$2:$B$10=$B194)*('控温被PRO-S级品'!$E$1:$BE$1=L$1)*('控温被PRO-S级品'!$E$2:$BE$10)),0)+IFERROR(SUMPRODUCT(('冬被-S级品'!$B$2:$B$10=$B194)*('冬被-S级品'!$E$1:$AW$1=L$1)*('冬被-S级品'!$E$2:$AW$10)),0)+IFERROR(SUMPRODUCT(('白止-S级品'!$A$2:$A$26=$B194)*('白止-S级品'!$D$1:$AV$1=L$1)*('白止-S级品'!$D$2:$AV$26)),0)+IFERROR(SUMPRODUCT(('乐容-S级品'!$A$4:$A$32=$B194)*('乐容-S级品'!$L$3:$CA$3=L$1)*('乐容-S级品'!$L$4:$CA$32)),0)</f>
      </c>
      <c r="M194" s="280">
        <f>IFERROR(SUMPRODUCT(('控温被PRO-S级品'!$B$2:$B$10=$B194)*('控温被PRO-S级品'!$E$1:$BE$1=M$1)*('控温被PRO-S级品'!$E$2:$BE$10)),0)+IFERROR(SUMPRODUCT(('冬被-S级品'!$B$2:$B$10=$B194)*('冬被-S级品'!$E$1:$AW$1=M$1)*('冬被-S级品'!$E$2:$AW$10)),0)+IFERROR(SUMPRODUCT(('白止-S级品'!$A$2:$A$26=$B194)*('白止-S级品'!$D$1:$AV$1=M$1)*('白止-S级品'!$D$2:$AV$26)),0)+IFERROR(SUMPRODUCT(('乐容-S级品'!$A$4:$A$32=$B194)*('乐容-S级品'!$L$3:$CA$3=M$1)*('乐容-S级品'!$L$4:$CA$32)),0)</f>
      </c>
      <c r="N194" s="280">
        <f>IFERROR(SUMPRODUCT(('控温被PRO-S级品'!$B$2:$B$10=$B194)*('控温被PRO-S级品'!$E$1:$BE$1=N$1)*('控温被PRO-S级品'!$E$2:$BE$10)),0)+IFERROR(SUMPRODUCT(('冬被-S级品'!$B$2:$B$10=$B194)*('冬被-S级品'!$E$1:$AW$1=N$1)*('冬被-S级品'!$E$2:$AW$10)),0)+IFERROR(SUMPRODUCT(('白止-S级品'!$A$2:$A$26=$B194)*('白止-S级品'!$D$1:$AV$1=N$1)*('白止-S级品'!$D$2:$AV$26)),0)+IFERROR(SUMPRODUCT(('乐容-S级品'!$A$4:$A$32=$B194)*('乐容-S级品'!$L$3:$CA$3=N$1)*('乐容-S级品'!$L$4:$CA$32)),0)</f>
      </c>
      <c r="O194" s="280">
        <f>IFERROR(SUMPRODUCT(('控温被PRO-S级品'!$B$2:$B$10=$B194)*('控温被PRO-S级品'!$E$1:$BE$1=O$1)*('控温被PRO-S级品'!$E$2:$BE$10)),0)+IFERROR(SUMPRODUCT(('冬被-S级品'!$B$2:$B$10=$B194)*('冬被-S级品'!$E$1:$AW$1=O$1)*('冬被-S级品'!$E$2:$AW$10)),0)+IFERROR(SUMPRODUCT(('白止-S级品'!$A$2:$A$26=$B194)*('白止-S级品'!$D$1:$AV$1=O$1)*('白止-S级品'!$D$2:$AV$26)),0)+IFERROR(SUMPRODUCT(('乐容-S级品'!$A$4:$A$32=$B194)*('乐容-S级品'!$L$3:$CA$3=O$1)*('乐容-S级品'!$L$4:$CA$32)),0)</f>
      </c>
      <c r="P194" s="280">
        <f>IFERROR(SUMPRODUCT(('控温被PRO-S级品'!$B$2:$B$10=$B194)*('控温被PRO-S级品'!$E$1:$BE$1=P$1)*('控温被PRO-S级品'!$E$2:$BE$10)),0)+IFERROR(SUMPRODUCT(('冬被-S级品'!$B$2:$B$10=$B194)*('冬被-S级品'!$E$1:$AW$1=P$1)*('冬被-S级品'!$E$2:$AW$10)),0)+IFERROR(SUMPRODUCT(('白止-S级品'!$A$2:$A$26=$B194)*('白止-S级品'!$D$1:$AV$1=P$1)*('白止-S级品'!$D$2:$AV$26)),0)+IFERROR(SUMPRODUCT(('乐容-S级品'!$A$4:$A$32=$B194)*('乐容-S级品'!$L$3:$CA$3=P$1)*('乐容-S级品'!$L$4:$CA$32)),0)</f>
      </c>
      <c r="Q194" s="280">
        <f>IFERROR(SUMPRODUCT(('控温被PRO-S级品'!$B$2:$B$10=$B194)*('控温被PRO-S级品'!$E$1:$BE$1=Q$1)*('控温被PRO-S级品'!$E$2:$BE$10)),0)+IFERROR(SUMPRODUCT(('冬被-S级品'!$B$2:$B$10=$B194)*('冬被-S级品'!$E$1:$AW$1=Q$1)*('冬被-S级品'!$E$2:$AW$10)),0)+IFERROR(SUMPRODUCT(('白止-S级品'!$A$2:$A$26=$B194)*('白止-S级品'!$D$1:$AV$1=Q$1)*('白止-S级品'!$D$2:$AV$26)),0)+IFERROR(SUMPRODUCT(('乐容-S级品'!$A$4:$A$32=$B194)*('乐容-S级品'!$L$3:$CA$3=Q$1)*('乐容-S级品'!$L$4:$CA$32)),0)</f>
      </c>
      <c r="R194" s="280">
        <f>IFERROR(SUMPRODUCT(('控温被PRO-S级品'!$B$2:$B$10=$B194)*('控温被PRO-S级品'!$E$1:$BE$1=R$1)*('控温被PRO-S级品'!$E$2:$BE$10)),0)+IFERROR(SUMPRODUCT(('冬被-S级品'!$B$2:$B$10=$B194)*('冬被-S级品'!$E$1:$AW$1=R$1)*('冬被-S级品'!$E$2:$AW$10)),0)+IFERROR(SUMPRODUCT(('白止-S级品'!$A$2:$A$26=$B194)*('白止-S级品'!$D$1:$AV$1=R$1)*('白止-S级品'!$D$2:$AV$26)),0)+IFERROR(SUMPRODUCT(('乐容-S级品'!$A$4:$A$32=$B194)*('乐容-S级品'!$L$3:$CA$3=R$1)*('乐容-S级品'!$L$4:$CA$32)),0)</f>
      </c>
      <c r="S194" s="280">
        <f>IFERROR(SUMPRODUCT(('控温被PRO-S级品'!$B$2:$B$10=$B194)*('控温被PRO-S级品'!$E$1:$BE$1=S$1)*('控温被PRO-S级品'!$E$2:$BE$10)),0)+IFERROR(SUMPRODUCT(('冬被-S级品'!$B$2:$B$10=$B194)*('冬被-S级品'!$E$1:$AW$1=S$1)*('冬被-S级品'!$E$2:$AW$10)),0)+IFERROR(SUMPRODUCT(('白止-S级品'!$A$2:$A$26=$B194)*('白止-S级品'!$D$1:$AV$1=S$1)*('白止-S级品'!$D$2:$AV$26)),0)+IFERROR(SUMPRODUCT(('乐容-S级品'!$A$4:$A$32=$B194)*('乐容-S级品'!$L$3:$CA$3=S$1)*('乐容-S级品'!$L$4:$CA$32)),0)</f>
      </c>
      <c r="T194" s="280">
        <f>IFERROR(SUMPRODUCT(('控温被PRO-S级品'!$B$2:$B$10=$B194)*('控温被PRO-S级品'!$E$1:$BE$1=T$1)*('控温被PRO-S级品'!$E$2:$BE$10)),0)+IFERROR(SUMPRODUCT(('冬被-S级品'!$B$2:$B$10=$B194)*('冬被-S级品'!$E$1:$AW$1=T$1)*('冬被-S级品'!$E$2:$AW$10)),0)+IFERROR(SUMPRODUCT(('白止-S级品'!$A$2:$A$26=$B194)*('白止-S级品'!$D$1:$AV$1=T$1)*('白止-S级品'!$D$2:$AV$26)),0)+IFERROR(SUMPRODUCT(('乐容-S级品'!$A$4:$A$32=$B194)*('乐容-S级品'!$L$3:$CA$3=T$1)*('乐容-S级品'!$L$4:$CA$32)),0)</f>
      </c>
      <c r="U194" s="280">
        <f>IFERROR(SUMPRODUCT(('控温被PRO-S级品'!$B$2:$B$10=$B194)*('控温被PRO-S级品'!$E$1:$BE$1=U$1)*('控温被PRO-S级品'!$E$2:$BE$10)),0)+IFERROR(SUMPRODUCT(('冬被-S级品'!$B$2:$B$10=$B194)*('冬被-S级品'!$E$1:$AW$1=U$1)*('冬被-S级品'!$E$2:$AW$10)),0)+IFERROR(SUMPRODUCT(('白止-S级品'!$A$2:$A$26=$B194)*('白止-S级品'!$D$1:$AV$1=U$1)*('白止-S级品'!$D$2:$AV$26)),0)+IFERROR(SUMPRODUCT(('乐容-S级品'!$A$4:$A$32=$B194)*('乐容-S级品'!$L$3:$CA$3=U$1)*('乐容-S级品'!$L$4:$CA$32)),0)</f>
      </c>
      <c r="V194" s="280">
        <f>IFERROR(SUMPRODUCT(('控温被PRO-S级品'!$B$2:$B$10=$B194)*('控温被PRO-S级品'!$E$1:$BE$1=V$1)*('控温被PRO-S级品'!$E$2:$BE$10)),0)+IFERROR(SUMPRODUCT(('冬被-S级品'!$B$2:$B$10=$B194)*('冬被-S级品'!$E$1:$AW$1=V$1)*('冬被-S级品'!$E$2:$AW$10)),0)+IFERROR(SUMPRODUCT(('白止-S级品'!$A$2:$A$26=$B194)*('白止-S级品'!$D$1:$AV$1=V$1)*('白止-S级品'!$D$2:$AV$26)),0)+IFERROR(SUMPRODUCT(('乐容-S级品'!$A$4:$A$32=$B194)*('乐容-S级品'!$L$3:$CA$3=V$1)*('乐容-S级品'!$L$4:$CA$32)),0)</f>
      </c>
      <c r="W194" s="280">
        <f>IFERROR(SUMPRODUCT(('控温被PRO-S级品'!$B$2:$B$10=$B194)*('控温被PRO-S级品'!$E$1:$BE$1=W$1)*('控温被PRO-S级品'!$E$2:$BE$10)),0)+IFERROR(SUMPRODUCT(('冬被-S级品'!$B$2:$B$10=$B194)*('冬被-S级品'!$E$1:$AW$1=W$1)*('冬被-S级品'!$E$2:$AW$10)),0)+IFERROR(SUMPRODUCT(('白止-S级品'!$A$2:$A$26=$B194)*('白止-S级品'!$D$1:$AV$1=W$1)*('白止-S级品'!$D$2:$AV$26)),0)+IFERROR(SUMPRODUCT(('乐容-S级品'!$A$4:$A$32=$B194)*('乐容-S级品'!$L$3:$CA$3=W$1)*('乐容-S级品'!$L$4:$CA$32)),0)</f>
      </c>
      <c r="X194" s="280">
        <f>IFERROR(SUMPRODUCT(('控温被PRO-S级品'!$B$2:$B$10=$B194)*('控温被PRO-S级品'!$E$1:$BE$1=X$1)*('控温被PRO-S级品'!$E$2:$BE$10)),0)+IFERROR(SUMPRODUCT(('冬被-S级品'!$B$2:$B$10=$B194)*('冬被-S级品'!$E$1:$AW$1=X$1)*('冬被-S级品'!$E$2:$AW$10)),0)+IFERROR(SUMPRODUCT(('白止-S级品'!$A$2:$A$26=$B194)*('白止-S级品'!$D$1:$AV$1=X$1)*('白止-S级品'!$D$2:$AV$26)),0)+IFERROR(SUMPRODUCT(('乐容-S级品'!$A$4:$A$32=$B194)*('乐容-S级品'!$L$3:$CA$3=X$1)*('乐容-S级品'!$L$4:$CA$32)),0)</f>
      </c>
      <c r="Y194" s="280">
        <f>IFERROR(SUMPRODUCT(('控温被PRO-S级品'!$B$2:$B$10=$B194)*('控温被PRO-S级品'!$E$1:$BE$1=Y$1)*('控温被PRO-S级品'!$E$2:$BE$10)),0)+IFERROR(SUMPRODUCT(('冬被-S级品'!$B$2:$B$10=$B194)*('冬被-S级品'!$E$1:$AW$1=Y$1)*('冬被-S级品'!$E$2:$AW$10)),0)+IFERROR(SUMPRODUCT(('白止-S级品'!$A$2:$A$26=$B194)*('白止-S级品'!$D$1:$AV$1=Y$1)*('白止-S级品'!$D$2:$AV$26)),0)+IFERROR(SUMPRODUCT(('乐容-S级品'!$A$4:$A$32=$B194)*('乐容-S级品'!$L$3:$CA$3=Y$1)*('乐容-S级品'!$L$4:$CA$32)),0)</f>
      </c>
      <c r="Z194" s="280">
        <f>IFERROR(SUMPRODUCT(('控温被PRO-S级品'!$B$2:$B$10=$B194)*('控温被PRO-S级品'!$E$1:$BE$1=Z$1)*('控温被PRO-S级品'!$E$2:$BE$10)),0)+IFERROR(SUMPRODUCT(('冬被-S级品'!$B$2:$B$10=$B194)*('冬被-S级品'!$E$1:$AW$1=Z$1)*('冬被-S级品'!$E$2:$AW$10)),0)+IFERROR(SUMPRODUCT(('白止-S级品'!$A$2:$A$26=$B194)*('白止-S级品'!$D$1:$AV$1=Z$1)*('白止-S级品'!$D$2:$AV$26)),0)+IFERROR(SUMPRODUCT(('乐容-S级品'!$A$4:$A$32=$B194)*('乐容-S级品'!$L$3:$CA$3=Z$1)*('乐容-S级品'!$L$4:$CA$32)),0)</f>
      </c>
      <c r="AA194" s="280">
        <f>IFERROR(SUMPRODUCT(('控温被PRO-S级品'!$B$2:$B$10=$B194)*('控温被PRO-S级品'!$E$1:$BE$1=AA$1)*('控温被PRO-S级品'!$E$2:$BE$10)),0)+IFERROR(SUMPRODUCT(('冬被-S级品'!$B$2:$B$10=$B194)*('冬被-S级品'!$E$1:$AW$1=AA$1)*('冬被-S级品'!$E$2:$AW$10)),0)+IFERROR(SUMPRODUCT(('白止-S级品'!$A$2:$A$26=$B194)*('白止-S级品'!$D$1:$AV$1=AA$1)*('白止-S级品'!$D$2:$AV$26)),0)+IFERROR(SUMPRODUCT(('乐容-S级品'!$A$4:$A$32=$B194)*('乐容-S级品'!$L$3:$CA$3=AA$1)*('乐容-S级品'!$L$4:$CA$32)),0)</f>
      </c>
      <c r="AB194" s="280">
        <f>IFERROR(SUMPRODUCT(('控温被PRO-S级品'!$B$2:$B$10=$B194)*('控温被PRO-S级品'!$E$1:$BE$1=AB$1)*('控温被PRO-S级品'!$E$2:$BE$10)),0)+IFERROR(SUMPRODUCT(('冬被-S级品'!$B$2:$B$10=$B194)*('冬被-S级品'!$E$1:$AW$1=AB$1)*('冬被-S级品'!$E$2:$AW$10)),0)+IFERROR(SUMPRODUCT(('白止-S级品'!$A$2:$A$26=$B194)*('白止-S级品'!$D$1:$AV$1=AB$1)*('白止-S级品'!$D$2:$AV$26)),0)+IFERROR(SUMPRODUCT(('乐容-S级品'!$A$4:$A$32=$B194)*('乐容-S级品'!$L$3:$CA$3=AB$1)*('乐容-S级品'!$L$4:$CA$32)),0)</f>
      </c>
      <c r="AC194" s="280">
        <f>IFERROR(SUMPRODUCT(('控温被PRO-S级品'!$B$2:$B$10=$B194)*('控温被PRO-S级品'!$E$1:$BE$1=AC$1)*('控温被PRO-S级品'!$E$2:$BE$10)),0)+IFERROR(SUMPRODUCT(('冬被-S级品'!$B$2:$B$10=$B194)*('冬被-S级品'!$E$1:$AW$1=AC$1)*('冬被-S级品'!$E$2:$AW$10)),0)+IFERROR(SUMPRODUCT(('白止-S级品'!$A$2:$A$26=$B194)*('白止-S级品'!$D$1:$AV$1=AC$1)*('白止-S级品'!$D$2:$AV$26)),0)+IFERROR(SUMPRODUCT(('乐容-S级品'!$A$4:$A$32=$B194)*('乐容-S级品'!$L$3:$CA$3=AC$1)*('乐容-S级品'!$L$4:$CA$32)),0)</f>
      </c>
      <c r="AD194" s="280">
        <f>IFERROR(SUMPRODUCT(('控温被PRO-S级品'!$B$2:$B$10=$B194)*('控温被PRO-S级品'!$E$1:$BE$1=AD$1)*('控温被PRO-S级品'!$E$2:$BE$10)),0)+IFERROR(SUMPRODUCT(('冬被-S级品'!$B$2:$B$10=$B194)*('冬被-S级品'!$E$1:$AW$1=AD$1)*('冬被-S级品'!$E$2:$AW$10)),0)+IFERROR(SUMPRODUCT(('白止-S级品'!$A$2:$A$26=$B194)*('白止-S级品'!$D$1:$AV$1=AD$1)*('白止-S级品'!$D$2:$AV$26)),0)+IFERROR(SUMPRODUCT(('乐容-S级品'!$A$4:$A$32=$B194)*('乐容-S级品'!$L$3:$CA$3=AD$1)*('乐容-S级品'!$L$4:$CA$32)),0)</f>
      </c>
      <c r="AE194" s="280">
        <f>IFERROR(SUMPRODUCT(('控温被PRO-S级品'!$B$2:$B$10=$B194)*('控温被PRO-S级品'!$E$1:$BE$1=AE$1)*('控温被PRO-S级品'!$E$2:$BE$10)),0)+IFERROR(SUMPRODUCT(('冬被-S级品'!$B$2:$B$10=$B194)*('冬被-S级品'!$E$1:$AW$1=AE$1)*('冬被-S级品'!$E$2:$AW$10)),0)+IFERROR(SUMPRODUCT(('白止-S级品'!$A$2:$A$26=$B194)*('白止-S级品'!$D$1:$AV$1=AE$1)*('白止-S级品'!$D$2:$AV$26)),0)+IFERROR(SUMPRODUCT(('乐容-S级品'!$A$4:$A$32=$B194)*('乐容-S级品'!$L$3:$CA$3=AE$1)*('乐容-S级品'!$L$4:$CA$32)),0)</f>
      </c>
      <c r="AF194" s="280">
        <f>IFERROR(SUMPRODUCT(('控温被PRO-S级品'!$B$2:$B$10=$B194)*('控温被PRO-S级品'!$E$1:$BE$1=AF$1)*('控温被PRO-S级品'!$E$2:$BE$10)),0)+IFERROR(SUMPRODUCT(('冬被-S级品'!$B$2:$B$10=$B194)*('冬被-S级品'!$E$1:$AW$1=AF$1)*('冬被-S级品'!$E$2:$AW$10)),0)+IFERROR(SUMPRODUCT(('白止-S级品'!$A$2:$A$26=$B194)*('白止-S级品'!$D$1:$AV$1=AF$1)*('白止-S级品'!$D$2:$AV$26)),0)+IFERROR(SUMPRODUCT(('乐容-S级品'!$A$4:$A$32=$B194)*('乐容-S级品'!$L$3:$CA$3=AF$1)*('乐容-S级品'!$L$4:$CA$32)),0)</f>
      </c>
      <c r="AG194" s="280">
        <f>IFERROR(SUMPRODUCT(('控温被PRO-S级品'!$B$2:$B$10=$B194)*('控温被PRO-S级品'!$E$1:$BE$1=AG$1)*('控温被PRO-S级品'!$E$2:$BE$10)),0)+IFERROR(SUMPRODUCT(('冬被-S级品'!$B$2:$B$10=$B194)*('冬被-S级品'!$E$1:$AW$1=AG$1)*('冬被-S级品'!$E$2:$AW$10)),0)+IFERROR(SUMPRODUCT(('白止-S级品'!$A$2:$A$26=$B194)*('白止-S级品'!$D$1:$AV$1=AG$1)*('白止-S级品'!$D$2:$AV$26)),0)+IFERROR(SUMPRODUCT(('乐容-S级品'!$A$4:$A$32=$B194)*('乐容-S级品'!$L$3:$CA$3=AG$1)*('乐容-S级品'!$L$4:$CA$32)),0)</f>
      </c>
      <c r="AH194" s="280">
        <f>IFERROR(SUMPRODUCT(('控温被PRO-S级品'!$B$2:$B$10=$B194)*('控温被PRO-S级品'!$E$1:$BE$1=AH$1)*('控温被PRO-S级品'!$E$2:$BE$10)),0)+IFERROR(SUMPRODUCT(('冬被-S级品'!$B$2:$B$10=$B194)*('冬被-S级品'!$E$1:$AW$1=AH$1)*('冬被-S级品'!$E$2:$AW$10)),0)+IFERROR(SUMPRODUCT(('白止-S级品'!$A$2:$A$26=$B194)*('白止-S级品'!$D$1:$AV$1=AH$1)*('白止-S级品'!$D$2:$AV$26)),0)+IFERROR(SUMPRODUCT(('乐容-S级品'!$A$4:$A$32=$B194)*('乐容-S级品'!$L$3:$CA$3=AH$1)*('乐容-S级品'!$L$4:$CA$32)),0)</f>
      </c>
      <c r="AI194" s="280">
        <f>IFERROR(SUMPRODUCT(('控温被PRO-S级品'!$B$2:$B$10=$B194)*('控温被PRO-S级品'!$E$1:$BE$1=AI$1)*('控温被PRO-S级品'!$E$2:$BE$10)),0)+IFERROR(SUMPRODUCT(('冬被-S级品'!$B$2:$B$10=$B194)*('冬被-S级品'!$E$1:$AW$1=AI$1)*('冬被-S级品'!$E$2:$AW$10)),0)+IFERROR(SUMPRODUCT(('白止-S级品'!$A$2:$A$26=$B194)*('白止-S级品'!$D$1:$AV$1=AI$1)*('白止-S级品'!$D$2:$AV$26)),0)+IFERROR(SUMPRODUCT(('乐容-S级品'!$A$4:$A$32=$B194)*('乐容-S级品'!$L$3:$CA$3=AI$1)*('乐容-S级品'!$L$4:$CA$32)),0)</f>
      </c>
      <c r="AJ194" s="280">
        <f>IFERROR(SUMPRODUCT(('控温被PRO-S级品'!$B$2:$B$10=$B194)*('控温被PRO-S级品'!$E$1:$BE$1=AJ$1)*('控温被PRO-S级品'!$E$2:$BE$10)),0)+IFERROR(SUMPRODUCT(('冬被-S级品'!$B$2:$B$10=$B194)*('冬被-S级品'!$E$1:$AW$1=AJ$1)*('冬被-S级品'!$E$2:$AW$10)),0)+IFERROR(SUMPRODUCT(('白止-S级品'!$A$2:$A$26=$B194)*('白止-S级品'!$D$1:$AV$1=AJ$1)*('白止-S级品'!$D$2:$AV$26)),0)+IFERROR(SUMPRODUCT(('乐容-S级品'!$A$4:$A$32=$B194)*('乐容-S级品'!$L$3:$CA$3=AJ$1)*('乐容-S级品'!$L$4:$CA$32)),0)</f>
      </c>
      <c r="AK194" s="280">
        <f>IFERROR(SUMPRODUCT(('控温被PRO-S级品'!$B$2:$B$10=$B194)*('控温被PRO-S级品'!$E$1:$BE$1=AK$1)*('控温被PRO-S级品'!$E$2:$BE$10)),0)+IFERROR(SUMPRODUCT(('冬被-S级品'!$B$2:$B$10=$B194)*('冬被-S级品'!$E$1:$AW$1=AK$1)*('冬被-S级品'!$E$2:$AW$10)),0)+IFERROR(SUMPRODUCT(('白止-S级品'!$A$2:$A$26=$B194)*('白止-S级品'!$D$1:$AV$1=AK$1)*('白止-S级品'!$D$2:$AV$26)),0)+IFERROR(SUMPRODUCT(('乐容-S级品'!$A$4:$A$32=$B194)*('乐容-S级品'!$L$3:$CA$3=AK$1)*('乐容-S级品'!$L$4:$CA$32)),0)</f>
      </c>
      <c r="AL194" s="280">
        <f>IFERROR(SUMPRODUCT(('控温被PRO-S级品'!$B$2:$B$10=$B194)*('控温被PRO-S级品'!$E$1:$BE$1=AL$1)*('控温被PRO-S级品'!$E$2:$BE$10)),0)+IFERROR(SUMPRODUCT(('冬被-S级品'!$B$2:$B$10=$B194)*('冬被-S级品'!$E$1:$AW$1=AL$1)*('冬被-S级品'!$E$2:$AW$10)),0)+IFERROR(SUMPRODUCT(('白止-S级品'!$A$2:$A$26=$B194)*('白止-S级品'!$D$1:$AV$1=AL$1)*('白止-S级品'!$D$2:$AV$26)),0)+IFERROR(SUMPRODUCT(('乐容-S级品'!$A$4:$A$32=$B194)*('乐容-S级品'!$L$3:$CA$3=AL$1)*('乐容-S级品'!$L$4:$CA$32)),0)</f>
      </c>
      <c r="AM194" s="280">
        <f>IFERROR(SUMPRODUCT(('控温被PRO-S级品'!$B$2:$B$10=$B194)*('控温被PRO-S级品'!$E$1:$BE$1=AM$1)*('控温被PRO-S级品'!$E$2:$BE$10)),0)+IFERROR(SUMPRODUCT(('冬被-S级品'!$B$2:$B$10=$B194)*('冬被-S级品'!$E$1:$AW$1=AM$1)*('冬被-S级品'!$E$2:$AW$10)),0)+IFERROR(SUMPRODUCT(('白止-S级品'!$A$2:$A$26=$B194)*('白止-S级品'!$D$1:$AV$1=AM$1)*('白止-S级品'!$D$2:$AV$26)),0)+IFERROR(SUMPRODUCT(('乐容-S级品'!$A$4:$A$32=$B194)*('乐容-S级品'!$L$3:$CA$3=AM$1)*('乐容-S级品'!$L$4:$CA$32)),0)</f>
      </c>
      <c r="AN194" s="280">
        <f>IFERROR(SUMPRODUCT(('控温被PRO-S级品'!$B$2:$B$10=$B194)*('控温被PRO-S级品'!$E$1:$BE$1=AN$1)*('控温被PRO-S级品'!$E$2:$BE$10)),0)+IFERROR(SUMPRODUCT(('冬被-S级品'!$B$2:$B$10=$B194)*('冬被-S级品'!$E$1:$AW$1=AN$1)*('冬被-S级品'!$E$2:$AW$10)),0)+IFERROR(SUMPRODUCT(('白止-S级品'!$A$2:$A$26=$B194)*('白止-S级品'!$D$1:$AV$1=AN$1)*('白止-S级品'!$D$2:$AV$26)),0)+IFERROR(SUMPRODUCT(('乐容-S级品'!$A$4:$A$32=$B194)*('乐容-S级品'!$L$3:$CA$3=AN$1)*('乐容-S级品'!$L$4:$CA$32)),0)</f>
      </c>
      <c r="AO194" s="280">
        <f>IFERROR(SUMPRODUCT(('控温被PRO-S级品'!$B$2:$B$10=$B194)*('控温被PRO-S级品'!$E$1:$BE$1=AO$1)*('控温被PRO-S级品'!$E$2:$BE$10)),0)+IFERROR(SUMPRODUCT(('冬被-S级品'!$B$2:$B$10=$B194)*('冬被-S级品'!$E$1:$AW$1=AO$1)*('冬被-S级品'!$E$2:$AW$10)),0)+IFERROR(SUMPRODUCT(('白止-S级品'!$A$2:$A$26=$B194)*('白止-S级品'!$D$1:$AV$1=AO$1)*('白止-S级品'!$D$2:$AV$26)),0)+IFERROR(SUMPRODUCT(('乐容-S级品'!$A$4:$A$32=$B194)*('乐容-S级品'!$L$3:$CA$3=AO$1)*('乐容-S级品'!$L$4:$CA$32)),0)</f>
      </c>
      <c r="AP194" s="280">
        <f>IFERROR(SUMPRODUCT(('控温被PRO-S级品'!$B$2:$B$10=$B194)*('控温被PRO-S级品'!$E$1:$BE$1=AP$1)*('控温被PRO-S级品'!$E$2:$BE$10)),0)+IFERROR(SUMPRODUCT(('冬被-S级品'!$B$2:$B$10=$B194)*('冬被-S级品'!$E$1:$AW$1=AP$1)*('冬被-S级品'!$E$2:$AW$10)),0)+IFERROR(SUMPRODUCT(('白止-S级品'!$A$2:$A$26=$B194)*('白止-S级品'!$D$1:$AV$1=AP$1)*('白止-S级品'!$D$2:$AV$26)),0)+IFERROR(SUMPRODUCT(('乐容-S级品'!$A$4:$A$32=$B194)*('乐容-S级品'!$L$3:$CA$3=AP$1)*('乐容-S级品'!$L$4:$CA$32)),0)</f>
      </c>
      <c r="AQ194" s="280">
        <f>IFERROR(SUMPRODUCT(('控温被PRO-S级品'!$B$2:$B$10=$B194)*('控温被PRO-S级品'!$E$1:$BE$1=AQ$1)*('控温被PRO-S级品'!$E$2:$BE$10)),0)+IFERROR(SUMPRODUCT(('冬被-S级品'!$B$2:$B$10=$B194)*('冬被-S级品'!$E$1:$AW$1=AQ$1)*('冬被-S级品'!$E$2:$AW$10)),0)+IFERROR(SUMPRODUCT(('白止-S级品'!$A$2:$A$26=$B194)*('白止-S级品'!$D$1:$AV$1=AQ$1)*('白止-S级品'!$D$2:$AV$26)),0)+IFERROR(SUMPRODUCT(('乐容-S级品'!$A$4:$A$32=$B194)*('乐容-S级品'!$L$3:$CA$3=AQ$1)*('乐容-S级品'!$L$4:$CA$32)),0)</f>
      </c>
      <c r="AR194" s="280">
        <f>IFERROR(SUMPRODUCT(('控温被PRO-S级品'!$B$2:$B$10=$B194)*('控温被PRO-S级品'!$E$1:$BE$1=AR$1)*('控温被PRO-S级品'!$E$2:$BE$10)),0)+IFERROR(SUMPRODUCT(('冬被-S级品'!$B$2:$B$10=$B194)*('冬被-S级品'!$E$1:$AW$1=AR$1)*('冬被-S级品'!$E$2:$AW$10)),0)+IFERROR(SUMPRODUCT(('白止-S级品'!$A$2:$A$26=$B194)*('白止-S级品'!$D$1:$AV$1=AR$1)*('白止-S级品'!$D$2:$AV$26)),0)+IFERROR(SUMPRODUCT(('乐容-S级品'!$A$4:$A$32=$B194)*('乐容-S级品'!$L$3:$CA$3=AR$1)*('乐容-S级品'!$L$4:$CA$32)),0)</f>
      </c>
      <c r="AS194" s="280">
        <f>IFERROR(SUMPRODUCT(('控温被PRO-S级品'!$B$2:$B$10=$B194)*('控温被PRO-S级品'!$E$1:$BE$1=AS$1)*('控温被PRO-S级品'!$E$2:$BE$10)),0)+IFERROR(SUMPRODUCT(('冬被-S级品'!$B$2:$B$10=$B194)*('冬被-S级品'!$E$1:$AW$1=AS$1)*('冬被-S级品'!$E$2:$AW$10)),0)+IFERROR(SUMPRODUCT(('白止-S级品'!$A$2:$A$26=$B194)*('白止-S级品'!$D$1:$AV$1=AS$1)*('白止-S级品'!$D$2:$AV$26)),0)+IFERROR(SUMPRODUCT(('乐容-S级品'!$A$4:$A$32=$B194)*('乐容-S级品'!$L$3:$CA$3=AS$1)*('乐容-S级品'!$L$4:$CA$32)),0)</f>
      </c>
      <c r="AT194" s="280">
        <f>IFERROR(SUMPRODUCT(('控温被PRO-S级品'!$B$2:$B$10=$B194)*('控温被PRO-S级品'!$E$1:$BE$1=AT$1)*('控温被PRO-S级品'!$E$2:$BE$10)),0)+IFERROR(SUMPRODUCT(('冬被-S级品'!$B$2:$B$10=$B194)*('冬被-S级品'!$E$1:$AW$1=AT$1)*('冬被-S级品'!$E$2:$AW$10)),0)+IFERROR(SUMPRODUCT(('白止-S级品'!$A$2:$A$26=$B194)*('白止-S级品'!$D$1:$AV$1=AT$1)*('白止-S级品'!$D$2:$AV$26)),0)+IFERROR(SUMPRODUCT(('乐容-S级品'!$A$4:$A$32=$B194)*('乐容-S级品'!$L$3:$CA$3=AT$1)*('乐容-S级品'!$L$4:$CA$32)),0)</f>
      </c>
      <c r="AU194" s="280">
        <f>IFERROR(SUMPRODUCT(('控温被PRO-S级品'!$B$2:$B$10=$B194)*('控温被PRO-S级品'!$E$1:$BE$1=AU$1)*('控温被PRO-S级品'!$E$2:$BE$10)),0)+IFERROR(SUMPRODUCT(('冬被-S级品'!$B$2:$B$10=$B194)*('冬被-S级品'!$E$1:$AW$1=AU$1)*('冬被-S级品'!$E$2:$AW$10)),0)+IFERROR(SUMPRODUCT(('白止-S级品'!$A$2:$A$26=$B194)*('白止-S级品'!$D$1:$AV$1=AU$1)*('白止-S级品'!$D$2:$AV$26)),0)+IFERROR(SUMPRODUCT(('乐容-S级品'!$A$4:$A$32=$B194)*('乐容-S级品'!$L$3:$CA$3=AU$1)*('乐容-S级品'!$L$4:$CA$32)),0)</f>
      </c>
      <c r="AV194" s="280">
        <f>IFERROR(SUMPRODUCT(('控温被PRO-S级品'!$B$2:$B$10=$B194)*('控温被PRO-S级品'!$E$1:$BE$1=AV$1)*('控温被PRO-S级品'!$E$2:$BE$10)),0)+IFERROR(SUMPRODUCT(('冬被-S级品'!$B$2:$B$10=$B194)*('冬被-S级品'!$E$1:$AW$1=AV$1)*('冬被-S级品'!$E$2:$AW$10)),0)+IFERROR(SUMPRODUCT(('白止-S级品'!$A$2:$A$26=$B194)*('白止-S级品'!$D$1:$AV$1=AV$1)*('白止-S级品'!$D$2:$AV$26)),0)+IFERROR(SUMPRODUCT(('乐容-S级品'!$A$4:$A$32=$B194)*('乐容-S级品'!$L$3:$CA$3=AV$1)*('乐容-S级品'!$L$4:$CA$32)),0)</f>
      </c>
      <c r="AW194" s="280">
        <f>IFERROR(SUMPRODUCT(('控温被PRO-S级品'!$B$2:$B$10=$B194)*('控温被PRO-S级品'!$E$1:$BE$1=AW$1)*('控温被PRO-S级品'!$E$2:$BE$10)),0)+IFERROR(SUMPRODUCT(('冬被-S级品'!$B$2:$B$10=$B194)*('冬被-S级品'!$E$1:$AW$1=AW$1)*('冬被-S级品'!$E$2:$AW$10)),0)+IFERROR(SUMPRODUCT(('白止-S级品'!$A$2:$A$26=$B194)*('白止-S级品'!$D$1:$AV$1=AW$1)*('白止-S级品'!$D$2:$AV$26)),0)+IFERROR(SUMPRODUCT(('乐容-S级品'!$A$4:$A$32=$B194)*('乐容-S级品'!$L$3:$CA$3=AW$1)*('乐容-S级品'!$L$4:$CA$32)),0)</f>
      </c>
      <c r="AX194" s="280">
        <f>IFERROR(SUMPRODUCT(('控温被PRO-S级品'!$B$2:$B$10=$B194)*('控温被PRO-S级品'!$E$1:$BE$1=AX$1)*('控温被PRO-S级品'!$E$2:$BE$10)),0)+IFERROR(SUMPRODUCT(('冬被-S级品'!$B$2:$B$10=$B194)*('冬被-S级品'!$E$1:$AW$1=AX$1)*('冬被-S级品'!$E$2:$AW$10)),0)+IFERROR(SUMPRODUCT(('白止-S级品'!$A$2:$A$26=$B194)*('白止-S级品'!$D$1:$AV$1=AX$1)*('白止-S级品'!$D$2:$AV$26)),0)+IFERROR(SUMPRODUCT(('乐容-S级品'!$A$4:$A$32=$B194)*('乐容-S级品'!$L$3:$CA$3=AX$1)*('乐容-S级品'!$L$4:$CA$32)),0)</f>
      </c>
      <c r="AY194" s="280">
        <f>IFERROR(SUMPRODUCT(('控温被PRO-S级品'!$B$2:$B$10=$B194)*('控温被PRO-S级品'!$E$1:$BE$1=AY$1)*('控温被PRO-S级品'!$E$2:$BE$10)),0)+IFERROR(SUMPRODUCT(('冬被-S级品'!$B$2:$B$10=$B194)*('冬被-S级品'!$E$1:$AW$1=AY$1)*('冬被-S级品'!$E$2:$AW$10)),0)+IFERROR(SUMPRODUCT(('白止-S级品'!$A$2:$A$26=$B194)*('白止-S级品'!$D$1:$AV$1=AY$1)*('白止-S级品'!$D$2:$AV$26)),0)+IFERROR(SUMPRODUCT(('乐容-S级品'!$A$4:$A$32=$B194)*('乐容-S级品'!$L$3:$CA$3=AY$1)*('乐容-S级品'!$L$4:$CA$32)),0)</f>
      </c>
      <c r="AZ194" s="280">
        <f>IFERROR(SUMPRODUCT(('控温被PRO-S级品'!$B$2:$B$10=$B194)*('控温被PRO-S级品'!$E$1:$BE$1=AZ$1)*('控温被PRO-S级品'!$E$2:$BE$10)),0)+IFERROR(SUMPRODUCT(('冬被-S级品'!$B$2:$B$10=$B194)*('冬被-S级品'!$E$1:$AW$1=AZ$1)*('冬被-S级品'!$E$2:$AW$10)),0)+IFERROR(SUMPRODUCT(('白止-S级品'!$A$2:$A$26=$B194)*('白止-S级品'!$D$1:$AV$1=AZ$1)*('白止-S级品'!$D$2:$AV$26)),0)+IFERROR(SUMPRODUCT(('乐容-S级品'!$A$4:$A$32=$B194)*('乐容-S级品'!$L$3:$CA$3=AZ$1)*('乐容-S级品'!$L$4:$CA$32)),0)</f>
      </c>
      <c r="BA194" s="280">
        <f>IFERROR(SUMPRODUCT(('控温被PRO-S级品'!$B$2:$B$10=$B194)*('控温被PRO-S级品'!$E$1:$BE$1=BA$1)*('控温被PRO-S级品'!$E$2:$BE$10)),0)+IFERROR(SUMPRODUCT(('冬被-S级品'!$B$2:$B$10=$B194)*('冬被-S级品'!$E$1:$AW$1=BA$1)*('冬被-S级品'!$E$2:$AW$10)),0)+IFERROR(SUMPRODUCT(('白止-S级品'!$A$2:$A$26=$B194)*('白止-S级品'!$D$1:$AV$1=BA$1)*('白止-S级品'!$D$2:$AV$26)),0)+IFERROR(SUMPRODUCT(('乐容-S级品'!$A$4:$A$32=$B194)*('乐容-S级品'!$L$3:$CA$3=BA$1)*('乐容-S级品'!$L$4:$CA$32)),0)</f>
      </c>
      <c r="BB194" s="280">
        <f>IFERROR(SUMPRODUCT(('控温被PRO-S级品'!$B$2:$B$10=$B194)*('控温被PRO-S级品'!$E$1:$BE$1=BB$1)*('控温被PRO-S级品'!$E$2:$BE$10)),0)+IFERROR(SUMPRODUCT(('冬被-S级品'!$B$2:$B$10=$B194)*('冬被-S级品'!$E$1:$AW$1=BB$1)*('冬被-S级品'!$E$2:$AW$10)),0)+IFERROR(SUMPRODUCT(('白止-S级品'!$A$2:$A$26=$B194)*('白止-S级品'!$D$1:$AV$1=BB$1)*('白止-S级品'!$D$2:$AV$26)),0)+IFERROR(SUMPRODUCT(('乐容-S级品'!$A$4:$A$32=$B194)*('乐容-S级品'!$L$3:$CA$3=BB$1)*('乐容-S级品'!$L$4:$CA$32)),0)</f>
      </c>
      <c r="BC194" s="280">
        <f>IFERROR(SUMPRODUCT(('控温被PRO-S级品'!$B$2:$B$10=$B194)*('控温被PRO-S级品'!$E$1:$BE$1=BC$1)*('控温被PRO-S级品'!$E$2:$BE$10)),0)+IFERROR(SUMPRODUCT(('冬被-S级品'!$B$2:$B$10=$B194)*('冬被-S级品'!$E$1:$AW$1=BC$1)*('冬被-S级品'!$E$2:$AW$10)),0)+IFERROR(SUMPRODUCT(('白止-S级品'!$A$2:$A$26=$B194)*('白止-S级品'!$D$1:$AV$1=BC$1)*('白止-S级品'!$D$2:$AV$26)),0)+IFERROR(SUMPRODUCT(('乐容-S级品'!$A$4:$A$32=$B194)*('乐容-S级品'!$L$3:$CA$3=BC$1)*('乐容-S级品'!$L$4:$CA$32)),0)</f>
      </c>
      <c r="BD194" s="280">
        <f>IFERROR(SUMPRODUCT(('控温被PRO-S级品'!$B$2:$B$10=$B194)*('控温被PRO-S级品'!$E$1:$BE$1=BD$1)*('控温被PRO-S级品'!$E$2:$BE$10)),0)+IFERROR(SUMPRODUCT(('冬被-S级品'!$B$2:$B$10=$B194)*('冬被-S级品'!$E$1:$AW$1=BD$1)*('冬被-S级品'!$E$2:$AW$10)),0)+IFERROR(SUMPRODUCT(('白止-S级品'!$A$2:$A$26=$B194)*('白止-S级品'!$D$1:$AV$1=BD$1)*('白止-S级品'!$D$2:$AV$26)),0)+IFERROR(SUMPRODUCT(('乐容-S级品'!$A$4:$A$32=$B194)*('乐容-S级品'!$L$3:$CA$3=BD$1)*('乐容-S级品'!$L$4:$CA$32)),0)</f>
      </c>
      <c r="BE194" s="280">
        <f>IFERROR(SUMPRODUCT(('控温被PRO-S级品'!$B$2:$B$10=$B194)*('控温被PRO-S级品'!$E$1:$BE$1=BE$1)*('控温被PRO-S级品'!$E$2:$BE$10)),0)+IFERROR(SUMPRODUCT(('冬被-S级品'!$B$2:$B$10=$B194)*('冬被-S级品'!$E$1:$AW$1=BE$1)*('冬被-S级品'!$E$2:$AW$10)),0)+IFERROR(SUMPRODUCT(('白止-S级品'!$A$2:$A$26=$B194)*('白止-S级品'!$D$1:$AV$1=BE$1)*('白止-S级品'!$D$2:$AV$26)),0)+IFERROR(SUMPRODUCT(('乐容-S级品'!$A$4:$A$32=$B194)*('乐容-S级品'!$L$3:$CA$3=BE$1)*('乐容-S级品'!$L$4:$CA$32)),0)</f>
      </c>
      <c r="BF194" s="280">
        <f>IFERROR(SUMPRODUCT(('控温被PRO-S级品'!$B$2:$B$10=$B194)*('控温被PRO-S级品'!$E$1:$BE$1=BF$1)*('控温被PRO-S级品'!$E$2:$BE$10)),0)+IFERROR(SUMPRODUCT(('冬被-S级品'!$B$2:$B$10=$B194)*('冬被-S级品'!$E$1:$AW$1=BF$1)*('冬被-S级品'!$E$2:$AW$10)),0)+IFERROR(SUMPRODUCT(('白止-S级品'!$A$2:$A$26=$B194)*('白止-S级品'!$D$1:$AV$1=BF$1)*('白止-S级品'!$D$2:$AV$26)),0)+IFERROR(SUMPRODUCT(('乐容-S级品'!$A$4:$A$32=$B194)*('乐容-S级品'!$L$3:$CA$3=BF$1)*('乐容-S级品'!$L$4:$CA$32)),0)</f>
      </c>
      <c r="BG194" s="280">
        <f>IFERROR(SUMPRODUCT(('控温被PRO-S级品'!$B$2:$B$10=$B194)*('控温被PRO-S级品'!$E$1:$BE$1=BG$1)*('控温被PRO-S级品'!$E$2:$BE$10)),0)+IFERROR(SUMPRODUCT(('冬被-S级品'!$B$2:$B$10=$B194)*('冬被-S级品'!$E$1:$AW$1=BG$1)*('冬被-S级品'!$E$2:$AW$10)),0)+IFERROR(SUMPRODUCT(('白止-S级品'!$A$2:$A$26=$B194)*('白止-S级品'!$D$1:$AV$1=BG$1)*('白止-S级品'!$D$2:$AV$26)),0)+IFERROR(SUMPRODUCT(('乐容-S级品'!$A$4:$A$32=$B194)*('乐容-S级品'!$L$3:$CA$3=BG$1)*('乐容-S级品'!$L$4:$CA$32)),0)</f>
      </c>
      <c r="BH194" s="280">
        <f>IFERROR(SUMPRODUCT(('控温被PRO-S级品'!$B$2:$B$10=$B194)*('控温被PRO-S级品'!$E$1:$BE$1=BH$1)*('控温被PRO-S级品'!$E$2:$BE$10)),0)+IFERROR(SUMPRODUCT(('冬被-S级品'!$B$2:$B$10=$B194)*('冬被-S级品'!$E$1:$AW$1=BH$1)*('冬被-S级品'!$E$2:$AW$10)),0)+IFERROR(SUMPRODUCT(('白止-S级品'!$A$2:$A$26=$B194)*('白止-S级品'!$D$1:$AV$1=BH$1)*('白止-S级品'!$D$2:$AV$26)),0)+IFERROR(SUMPRODUCT(('乐容-S级品'!$A$4:$A$32=$B194)*('乐容-S级品'!$L$3:$CA$3=BH$1)*('乐容-S级品'!$L$4:$CA$32)),0)</f>
      </c>
      <c r="BI194" s="280">
        <f>IFERROR(SUMPRODUCT(('控温被PRO-S级品'!$B$2:$B$10=$B194)*('控温被PRO-S级品'!$E$1:$BE$1=BI$1)*('控温被PRO-S级品'!$E$2:$BE$10)),0)+IFERROR(SUMPRODUCT(('冬被-S级品'!$B$2:$B$10=$B194)*('冬被-S级品'!$E$1:$AW$1=BI$1)*('冬被-S级品'!$E$2:$AW$10)),0)+IFERROR(SUMPRODUCT(('白止-S级品'!$A$2:$A$26=$B194)*('白止-S级品'!$D$1:$AV$1=BI$1)*('白止-S级品'!$D$2:$AV$26)),0)+IFERROR(SUMPRODUCT(('乐容-S级品'!$A$4:$A$32=$B194)*('乐容-S级品'!$L$3:$CA$3=BI$1)*('乐容-S级品'!$L$4:$CA$32)),0)</f>
      </c>
      <c r="BJ194" s="280">
        <f>IFERROR(SUMPRODUCT(('控温被PRO-S级品'!$B$2:$B$10=$B194)*('控温被PRO-S级品'!$E$1:$BE$1=BJ$1)*('控温被PRO-S级品'!$E$2:$BE$10)),0)+IFERROR(SUMPRODUCT(('冬被-S级品'!$B$2:$B$10=$B194)*('冬被-S级品'!$E$1:$AW$1=BJ$1)*('冬被-S级品'!$E$2:$AW$10)),0)+IFERROR(SUMPRODUCT(('白止-S级品'!$A$2:$A$26=$B194)*('白止-S级品'!$D$1:$AV$1=BJ$1)*('白止-S级品'!$D$2:$AV$26)),0)+IFERROR(SUMPRODUCT(('乐容-S级品'!$A$4:$A$32=$B194)*('乐容-S级品'!$L$3:$CA$3=BJ$1)*('乐容-S级品'!$L$4:$CA$32)),0)</f>
      </c>
      <c r="BK194" s="280">
        <f>IFERROR(SUMPRODUCT(('控温被PRO-S级品'!$B$2:$B$10=$B194)*('控温被PRO-S级品'!$E$1:$BE$1=BK$1)*('控温被PRO-S级品'!$E$2:$BE$10)),0)+IFERROR(SUMPRODUCT(('冬被-S级品'!$B$2:$B$10=$B194)*('冬被-S级品'!$E$1:$AW$1=BK$1)*('冬被-S级品'!$E$2:$AW$10)),0)+IFERROR(SUMPRODUCT(('白止-S级品'!$A$2:$A$26=$B194)*('白止-S级品'!$D$1:$AV$1=BK$1)*('白止-S级品'!$D$2:$AV$26)),0)+IFERROR(SUMPRODUCT(('乐容-S级品'!$A$4:$A$32=$B194)*('乐容-S级品'!$L$3:$CA$3=BK$1)*('乐容-S级品'!$L$4:$CA$32)),0)</f>
      </c>
      <c r="BL194" s="280">
        <f>IFERROR(SUMPRODUCT(('控温被PRO-S级品'!$B$2:$B$10=$B194)*('控温被PRO-S级品'!$E$1:$BE$1=BL$1)*('控温被PRO-S级品'!$E$2:$BE$10)),0)+IFERROR(SUMPRODUCT(('冬被-S级品'!$B$2:$B$10=$B194)*('冬被-S级品'!$E$1:$AW$1=BL$1)*('冬被-S级品'!$E$2:$AW$10)),0)+IFERROR(SUMPRODUCT(('白止-S级品'!$A$2:$A$26=$B194)*('白止-S级品'!$D$1:$AV$1=BL$1)*('白止-S级品'!$D$2:$AV$26)),0)+IFERROR(SUMPRODUCT(('乐容-S级品'!$A$4:$A$32=$B194)*('乐容-S级品'!$L$3:$CA$3=BL$1)*('乐容-S级品'!$L$4:$CA$32)),0)</f>
      </c>
      <c r="BM194" s="280">
        <f>IFERROR(SUMPRODUCT(('控温被PRO-S级品'!$B$2:$B$10=$B194)*('控温被PRO-S级品'!$E$1:$BE$1=BM$1)*('控温被PRO-S级品'!$E$2:$BE$10)),0)+IFERROR(SUMPRODUCT(('冬被-S级品'!$B$2:$B$10=$B194)*('冬被-S级品'!$E$1:$AW$1=BM$1)*('冬被-S级品'!$E$2:$AW$10)),0)+IFERROR(SUMPRODUCT(('白止-S级品'!$A$2:$A$26=$B194)*('白止-S级品'!$D$1:$AV$1=BM$1)*('白止-S级品'!$D$2:$AV$26)),0)+IFERROR(SUMPRODUCT(('乐容-S级品'!$A$4:$A$32=$B194)*('乐容-S级品'!$L$3:$CA$3=BM$1)*('乐容-S级品'!$L$4:$CA$32)),0)</f>
      </c>
      <c r="BN194" s="280">
        <f>IFERROR(SUMPRODUCT(('控温被PRO-S级品'!$B$2:$B$10=$B194)*('控温被PRO-S级品'!$E$1:$BE$1=BN$1)*('控温被PRO-S级品'!$E$2:$BE$10)),0)+IFERROR(SUMPRODUCT(('冬被-S级品'!$B$2:$B$10=$B194)*('冬被-S级品'!$E$1:$AW$1=BN$1)*('冬被-S级品'!$E$2:$AW$10)),0)+IFERROR(SUMPRODUCT(('白止-S级品'!$A$2:$A$26=$B194)*('白止-S级品'!$D$1:$AV$1=BN$1)*('白止-S级品'!$D$2:$AV$26)),0)+IFERROR(SUMPRODUCT(('乐容-S级品'!$A$4:$A$32=$B194)*('乐容-S级品'!$L$3:$CA$3=BN$1)*('乐容-S级品'!$L$4:$CA$32)),0)</f>
      </c>
      <c r="BO194" s="280">
        <f>IFERROR(SUMPRODUCT(('控温被PRO-S级品'!$B$2:$B$10=$B194)*('控温被PRO-S级品'!$E$1:$BE$1=BO$1)*('控温被PRO-S级品'!$E$2:$BE$10)),0)+IFERROR(SUMPRODUCT(('冬被-S级品'!$B$2:$B$10=$B194)*('冬被-S级品'!$E$1:$AW$1=BO$1)*('冬被-S级品'!$E$2:$AW$10)),0)+IFERROR(SUMPRODUCT(('白止-S级品'!$A$2:$A$26=$B194)*('白止-S级品'!$D$1:$AV$1=BO$1)*('白止-S级品'!$D$2:$AV$26)),0)+IFERROR(SUMPRODUCT(('乐容-S级品'!$A$4:$A$32=$B194)*('乐容-S级品'!$L$3:$CA$3=BO$1)*('乐容-S级品'!$L$4:$CA$32)),0)</f>
      </c>
      <c r="BP194" s="280">
        <f>IFERROR(SUMPRODUCT(('控温被PRO-S级品'!$B$2:$B$10=$B194)*('控温被PRO-S级品'!$E$1:$BE$1=BP$1)*('控温被PRO-S级品'!$E$2:$BE$10)),0)+IFERROR(SUMPRODUCT(('冬被-S级品'!$B$2:$B$10=$B194)*('冬被-S级品'!$E$1:$AW$1=BP$1)*('冬被-S级品'!$E$2:$AW$10)),0)+IFERROR(SUMPRODUCT(('白止-S级品'!$A$2:$A$26=$B194)*('白止-S级品'!$D$1:$AV$1=BP$1)*('白止-S级品'!$D$2:$AV$26)),0)+IFERROR(SUMPRODUCT(('乐容-S级品'!$A$4:$A$32=$B194)*('乐容-S级品'!$L$3:$CA$3=BP$1)*('乐容-S级品'!$L$4:$CA$32)),0)</f>
      </c>
      <c r="BQ194" s="280">
        <f>IFERROR(SUMPRODUCT(('控温被PRO-S级品'!$B$2:$B$10=$B194)*('控温被PRO-S级品'!$E$1:$BE$1=BQ$1)*('控温被PRO-S级品'!$E$2:$BE$10)),0)+IFERROR(SUMPRODUCT(('冬被-S级品'!$B$2:$B$10=$B194)*('冬被-S级品'!$E$1:$AW$1=BQ$1)*('冬被-S级品'!$E$2:$AW$10)),0)+IFERROR(SUMPRODUCT(('白止-S级品'!$A$2:$A$26=$B194)*('白止-S级品'!$D$1:$AV$1=BQ$1)*('白止-S级品'!$D$2:$AV$26)),0)+IFERROR(SUMPRODUCT(('乐容-S级品'!$A$4:$A$32=$B194)*('乐容-S级品'!$L$3:$CA$3=BQ$1)*('乐容-S级品'!$L$4:$CA$32)),0)</f>
      </c>
      <c r="BR194" s="280">
        <f>IFERROR(SUMPRODUCT(('控温被PRO-S级品'!$B$2:$B$10=$B194)*('控温被PRO-S级品'!$E$1:$BE$1=BR$1)*('控温被PRO-S级品'!$E$2:$BE$10)),0)+IFERROR(SUMPRODUCT(('冬被-S级品'!$B$2:$B$10=$B194)*('冬被-S级品'!$E$1:$AW$1=BR$1)*('冬被-S级品'!$E$2:$AW$10)),0)+IFERROR(SUMPRODUCT(('白止-S级品'!$A$2:$A$26=$B194)*('白止-S级品'!$D$1:$AV$1=BR$1)*('白止-S级品'!$D$2:$AV$26)),0)+IFERROR(SUMPRODUCT(('乐容-S级品'!$A$4:$A$32=$B194)*('乐容-S级品'!$L$3:$CA$3=BR$1)*('乐容-S级品'!$L$4:$CA$32)),0)</f>
      </c>
      <c r="BS194" s="280">
        <f>IFERROR(SUMPRODUCT(('控温被PRO-S级品'!$B$2:$B$10=$B194)*('控温被PRO-S级品'!$E$1:$BE$1=BS$1)*('控温被PRO-S级品'!$E$2:$BE$10)),0)+IFERROR(SUMPRODUCT(('冬被-S级品'!$B$2:$B$10=$B194)*('冬被-S级品'!$E$1:$AW$1=BS$1)*('冬被-S级品'!$E$2:$AW$10)),0)+IFERROR(SUMPRODUCT(('白止-S级品'!$A$2:$A$26=$B194)*('白止-S级品'!$D$1:$AV$1=BS$1)*('白止-S级品'!$D$2:$AV$26)),0)+IFERROR(SUMPRODUCT(('乐容-S级品'!$A$4:$A$32=$B194)*('乐容-S级品'!$L$3:$CA$3=BS$1)*('乐容-S级品'!$L$4:$CA$32)),0)</f>
      </c>
      <c r="BT194" s="280">
        <f>IFERROR(SUMPRODUCT(('控温被PRO-S级品'!$B$2:$B$10=$B194)*('控温被PRO-S级品'!$E$1:$BE$1=BT$1)*('控温被PRO-S级品'!$E$2:$BE$10)),0)+IFERROR(SUMPRODUCT(('冬被-S级品'!$B$2:$B$10=$B194)*('冬被-S级品'!$E$1:$AW$1=BT$1)*('冬被-S级品'!$E$2:$AW$10)),0)+IFERROR(SUMPRODUCT(('白止-S级品'!$A$2:$A$26=$B194)*('白止-S级品'!$D$1:$AV$1=BT$1)*('白止-S级品'!$D$2:$AV$26)),0)+IFERROR(SUMPRODUCT(('乐容-S级品'!$A$4:$A$32=$B194)*('乐容-S级品'!$L$3:$CA$3=BT$1)*('乐容-S级品'!$L$4:$CA$32)),0)</f>
      </c>
      <c r="BU194" s="280">
        <f>IFERROR(SUMPRODUCT(('控温被PRO-S级品'!$B$2:$B$10=$B194)*('控温被PRO-S级品'!$E$1:$BE$1=BU$1)*('控温被PRO-S级品'!$E$2:$BE$10)),0)+IFERROR(SUMPRODUCT(('冬被-S级品'!$B$2:$B$10=$B194)*('冬被-S级品'!$E$1:$AW$1=BU$1)*('冬被-S级品'!$E$2:$AW$10)),0)+IFERROR(SUMPRODUCT(('白止-S级品'!$A$2:$A$26=$B194)*('白止-S级品'!$D$1:$AV$1=BU$1)*('白止-S级品'!$D$2:$AV$26)),0)+IFERROR(SUMPRODUCT(('乐容-S级品'!$A$4:$A$32=$B194)*('乐容-S级品'!$L$3:$CA$3=BU$1)*('乐容-S级品'!$L$4:$CA$32)),0)</f>
      </c>
      <c r="BV194" s="280">
        <f>IFERROR(SUMPRODUCT(('控温被PRO-S级品'!$B$2:$B$10=$B194)*('控温被PRO-S级品'!$E$1:$BE$1=BV$1)*('控温被PRO-S级品'!$E$2:$BE$10)),0)+IFERROR(SUMPRODUCT(('冬被-S级品'!$B$2:$B$10=$B194)*('冬被-S级品'!$E$1:$AW$1=BV$1)*('冬被-S级品'!$E$2:$AW$10)),0)+IFERROR(SUMPRODUCT(('白止-S级品'!$A$2:$A$26=$B194)*('白止-S级品'!$D$1:$AV$1=BV$1)*('白止-S级品'!$D$2:$AV$26)),0)+IFERROR(SUMPRODUCT(('乐容-S级品'!$A$4:$A$32=$B194)*('乐容-S级品'!$L$3:$CA$3=BV$1)*('乐容-S级品'!$L$4:$CA$32)),0)</f>
      </c>
      <c r="BW194" s="280">
        <f>IFERROR(SUMPRODUCT(('控温被PRO-S级品'!$B$2:$B$10=$B194)*('控温被PRO-S级品'!$E$1:$BE$1=BW$1)*('控温被PRO-S级品'!$E$2:$BE$10)),0)+IFERROR(SUMPRODUCT(('冬被-S级品'!$B$2:$B$10=$B194)*('冬被-S级品'!$E$1:$AW$1=BW$1)*('冬被-S级品'!$E$2:$AW$10)),0)+IFERROR(SUMPRODUCT(('白止-S级品'!$A$2:$A$26=$B194)*('白止-S级品'!$D$1:$AV$1=BW$1)*('白止-S级品'!$D$2:$AV$26)),0)+IFERROR(SUMPRODUCT(('乐容-S级品'!$A$4:$A$32=$B194)*('乐容-S级品'!$L$3:$CA$3=BW$1)*('乐容-S级品'!$L$4:$CA$32)),0)</f>
      </c>
      <c r="BX194" s="280">
        <f>IFERROR(SUMPRODUCT(('控温被PRO-S级品'!$B$2:$B$10=$B194)*('控温被PRO-S级品'!$E$1:$BE$1=BX$1)*('控温被PRO-S级品'!$E$2:$BE$10)),0)+IFERROR(SUMPRODUCT(('冬被-S级品'!$B$2:$B$10=$B194)*('冬被-S级品'!$E$1:$AW$1=BX$1)*('冬被-S级品'!$E$2:$AW$10)),0)+IFERROR(SUMPRODUCT(('白止-S级品'!$A$2:$A$26=$B194)*('白止-S级品'!$D$1:$AV$1=BX$1)*('白止-S级品'!$D$2:$AV$26)),0)+IFERROR(SUMPRODUCT(('乐容-S级品'!$A$4:$A$32=$B194)*('乐容-S级品'!$L$3:$CA$3=BX$1)*('乐容-S级品'!$L$4:$CA$32)),0)</f>
      </c>
      <c r="BY194" s="280">
        <f>IFERROR(SUMPRODUCT(('控温被PRO-S级品'!$B$2:$B$10=$B194)*('控温被PRO-S级品'!$E$1:$BE$1=BY$1)*('控温被PRO-S级品'!$E$2:$BE$10)),0)+IFERROR(SUMPRODUCT(('冬被-S级品'!$B$2:$B$10=$B194)*('冬被-S级品'!$E$1:$AW$1=BY$1)*('冬被-S级品'!$E$2:$AW$10)),0)+IFERROR(SUMPRODUCT(('白止-S级品'!$A$2:$A$26=$B194)*('白止-S级品'!$D$1:$AV$1=BY$1)*('白止-S级品'!$D$2:$AV$26)),0)+IFERROR(SUMPRODUCT(('乐容-S级品'!$A$4:$A$32=$B194)*('乐容-S级品'!$L$3:$CA$3=BY$1)*('乐容-S级品'!$L$4:$CA$32)),0)</f>
      </c>
      <c r="BZ194" s="280">
        <f>IFERROR(SUMPRODUCT(('控温被PRO-S级品'!$B$2:$B$10=$B194)*('控温被PRO-S级品'!$E$1:$BE$1=BZ$1)*('控温被PRO-S级品'!$E$2:$BE$10)),0)+IFERROR(SUMPRODUCT(('冬被-S级品'!$B$2:$B$10=$B194)*('冬被-S级品'!$E$1:$AW$1=BZ$1)*('冬被-S级品'!$E$2:$AW$10)),0)+IFERROR(SUMPRODUCT(('白止-S级品'!$A$2:$A$26=$B194)*('白止-S级品'!$D$1:$AV$1=BZ$1)*('白止-S级品'!$D$2:$AV$26)),0)+IFERROR(SUMPRODUCT(('乐容-S级品'!$A$4:$A$32=$B194)*('乐容-S级品'!$L$3:$CA$3=BZ$1)*('乐容-S级品'!$L$4:$CA$32)),0)</f>
      </c>
      <c r="CA194" s="280">
        <f>IFERROR(SUMPRODUCT(('控温被PRO-S级品'!$B$2:$B$10=$B194)*('控温被PRO-S级品'!$E$1:$BE$1=CA$1)*('控温被PRO-S级品'!$E$2:$BE$10)),0)+IFERROR(SUMPRODUCT(('冬被-S级品'!$B$2:$B$10=$B194)*('冬被-S级品'!$E$1:$AW$1=CA$1)*('冬被-S级品'!$E$2:$AW$10)),0)+IFERROR(SUMPRODUCT(('白止-S级品'!$A$2:$A$26=$B194)*('白止-S级品'!$D$1:$AV$1=CA$1)*('白止-S级品'!$D$2:$AV$26)),0)+IFERROR(SUMPRODUCT(('乐容-S级品'!$A$4:$A$32=$B194)*('乐容-S级品'!$L$3:$CA$3=CA$1)*('乐容-S级品'!$L$4:$CA$32)),0)</f>
      </c>
      <c r="CB194" s="280">
        <f>IFERROR(SUMPRODUCT(('控温被PRO-S级品'!$B$2:$B$10=$B194)*('控温被PRO-S级品'!$E$1:$BE$1=CB$1)*('控温被PRO-S级品'!$E$2:$BE$10)),0)+IFERROR(SUMPRODUCT(('冬被-S级品'!$B$2:$B$10=$B194)*('冬被-S级品'!$E$1:$AW$1=CB$1)*('冬被-S级品'!$E$2:$AW$10)),0)+IFERROR(SUMPRODUCT(('白止-S级品'!$A$2:$A$26=$B194)*('白止-S级品'!$D$1:$AV$1=CB$1)*('白止-S级品'!$D$2:$AV$26)),0)+IFERROR(SUMPRODUCT(('乐容-S级品'!$A$4:$A$32=$B194)*('乐容-S级品'!$L$3:$CA$3=CB$1)*('乐容-S级品'!$L$4:$CA$32)),0)</f>
      </c>
      <c r="CC194" s="280">
        <f>IFERROR(SUMPRODUCT(('控温被PRO-S级品'!$B$2:$B$10=$B194)*('控温被PRO-S级品'!$E$1:$BE$1=CC$1)*('控温被PRO-S级品'!$E$2:$BE$10)),0)+IFERROR(SUMPRODUCT(('冬被-S级品'!$B$2:$B$10=$B194)*('冬被-S级品'!$E$1:$AW$1=CC$1)*('冬被-S级品'!$E$2:$AW$10)),0)+IFERROR(SUMPRODUCT(('白止-S级品'!$A$2:$A$26=$B194)*('白止-S级品'!$D$1:$AV$1=CC$1)*('白止-S级品'!$D$2:$AV$26)),0)+IFERROR(SUMPRODUCT(('乐容-S级品'!$A$4:$A$32=$B194)*('乐容-S级品'!$L$3:$CA$3=CC$1)*('乐容-S级品'!$L$4:$CA$32)),0)</f>
      </c>
      <c r="CD194" s="280">
        <f>IFERROR(SUMPRODUCT(('控温被PRO-S级品'!$B$2:$B$10=$B194)*('控温被PRO-S级品'!$E$1:$BE$1=CD$1)*('控温被PRO-S级品'!$E$2:$BE$10)),0)+IFERROR(SUMPRODUCT(('冬被-S级品'!$B$2:$B$10=$B194)*('冬被-S级品'!$E$1:$AW$1=CD$1)*('冬被-S级品'!$E$2:$AW$10)),0)+IFERROR(SUMPRODUCT(('白止-S级品'!$A$2:$A$26=$B194)*('白止-S级品'!$D$1:$AV$1=CD$1)*('白止-S级品'!$D$2:$AV$26)),0)+IFERROR(SUMPRODUCT(('乐容-S级品'!$A$4:$A$32=$B194)*('乐容-S级品'!$L$3:$CA$3=CD$1)*('乐容-S级品'!$L$4:$CA$32)),0)</f>
      </c>
      <c r="CE194" s="280">
        <f>IFERROR(SUMPRODUCT(('控温被PRO-S级品'!$B$2:$B$10=$B194)*('控温被PRO-S级品'!$E$1:$BE$1=CE$1)*('控温被PRO-S级品'!$E$2:$BE$10)),0)+IFERROR(SUMPRODUCT(('冬被-S级品'!$B$2:$B$10=$B194)*('冬被-S级品'!$E$1:$AW$1=CE$1)*('冬被-S级品'!$E$2:$AW$10)),0)+IFERROR(SUMPRODUCT(('白止-S级品'!$A$2:$A$26=$B194)*('白止-S级品'!$D$1:$AV$1=CE$1)*('白止-S级品'!$D$2:$AV$26)),0)+IFERROR(SUMPRODUCT(('乐容-S级品'!$A$4:$A$32=$B194)*('乐容-S级品'!$L$3:$CA$3=CE$1)*('乐容-S级品'!$L$4:$CA$32)),0)</f>
      </c>
      <c r="CF194" s="280">
        <f>IFERROR(SUMPRODUCT(('控温被PRO-S级品'!$B$2:$B$10=$B194)*('控温被PRO-S级品'!$E$1:$BE$1=CF$1)*('控温被PRO-S级品'!$E$2:$BE$10)),0)+IFERROR(SUMPRODUCT(('冬被-S级品'!$B$2:$B$10=$B194)*('冬被-S级品'!$E$1:$AW$1=CF$1)*('冬被-S级品'!$E$2:$AW$10)),0)+IFERROR(SUMPRODUCT(('白止-S级品'!$A$2:$A$26=$B194)*('白止-S级品'!$D$1:$AV$1=CF$1)*('白止-S级品'!$D$2:$AV$26)),0)+IFERROR(SUMPRODUCT(('乐容-S级品'!$A$4:$A$32=$B194)*('乐容-S级品'!$L$3:$CA$3=CF$1)*('乐容-S级品'!$L$4:$CA$32)),0)</f>
      </c>
      <c r="CG194" s="280">
        <f>IFERROR(SUMPRODUCT(('控温被PRO-S级品'!$B$2:$B$10=$B194)*('控温被PRO-S级品'!$E$1:$BE$1=CG$1)*('控温被PRO-S级品'!$E$2:$BE$10)),0)+IFERROR(SUMPRODUCT(('冬被-S级品'!$B$2:$B$10=$B194)*('冬被-S级品'!$E$1:$AW$1=CG$1)*('冬被-S级品'!$E$2:$AW$10)),0)+IFERROR(SUMPRODUCT(('白止-S级品'!$A$2:$A$26=$B194)*('白止-S级品'!$D$1:$AV$1=CG$1)*('白止-S级品'!$D$2:$AV$26)),0)+IFERROR(SUMPRODUCT(('乐容-S级品'!$A$4:$A$32=$B194)*('乐容-S级品'!$L$3:$CA$3=CG$1)*('乐容-S级品'!$L$4:$CA$32)),0)</f>
      </c>
      <c r="CH194" s="280">
        <f>IFERROR(SUMPRODUCT(('控温被PRO-S级品'!$B$2:$B$10=$B194)*('控温被PRO-S级品'!$E$1:$BE$1=CH$1)*('控温被PRO-S级品'!$E$2:$BE$10)),0)+IFERROR(SUMPRODUCT(('冬被-S级品'!$B$2:$B$10=$B194)*('冬被-S级品'!$E$1:$AW$1=CH$1)*('冬被-S级品'!$E$2:$AW$10)),0)+IFERROR(SUMPRODUCT(('白止-S级品'!$A$2:$A$26=$B194)*('白止-S级品'!$D$1:$AV$1=CH$1)*('白止-S级品'!$D$2:$AV$26)),0)+IFERROR(SUMPRODUCT(('乐容-S级品'!$A$4:$A$32=$B194)*('乐容-S级品'!$L$3:$CA$3=CH$1)*('乐容-S级品'!$L$4:$CA$32)),0)</f>
      </c>
      <c r="CI194" s="280">
        <f>IFERROR(SUMPRODUCT(('控温被PRO-S级品'!$B$2:$B$10=$B194)*('控温被PRO-S级品'!$E$1:$BE$1=CI$1)*('控温被PRO-S级品'!$E$2:$BE$10)),0)+IFERROR(SUMPRODUCT(('冬被-S级品'!$B$2:$B$10=$B194)*('冬被-S级品'!$E$1:$AW$1=CI$1)*('冬被-S级品'!$E$2:$AW$10)),0)+IFERROR(SUMPRODUCT(('白止-S级品'!$A$2:$A$26=$B194)*('白止-S级品'!$D$1:$AV$1=CI$1)*('白止-S级品'!$D$2:$AV$26)),0)+IFERROR(SUMPRODUCT(('乐容-S级品'!$A$4:$A$32=$B194)*('乐容-S级品'!$L$3:$CA$3=CI$1)*('乐容-S级品'!$L$4:$CA$32)),0)</f>
      </c>
      <c r="CJ194" s="280">
        <f>IFERROR(SUMPRODUCT(('控温被PRO-S级品'!$B$2:$B$10=$B194)*('控温被PRO-S级品'!$E$1:$BE$1=CJ$1)*('控温被PRO-S级品'!$E$2:$BE$10)),0)+IFERROR(SUMPRODUCT(('冬被-S级品'!$B$2:$B$10=$B194)*('冬被-S级品'!$E$1:$AW$1=CJ$1)*('冬被-S级品'!$E$2:$AW$10)),0)+IFERROR(SUMPRODUCT(('白止-S级品'!$A$2:$A$26=$B194)*('白止-S级品'!$D$1:$AV$1=CJ$1)*('白止-S级品'!$D$2:$AV$26)),0)+IFERROR(SUMPRODUCT(('乐容-S级品'!$A$4:$A$32=$B194)*('乐容-S级品'!$L$3:$CA$3=CJ$1)*('乐容-S级品'!$L$4:$CA$32)),0)</f>
      </c>
      <c r="CK194" s="280">
        <f>IFERROR(SUMPRODUCT(('控温被PRO-S级品'!$B$2:$B$10=$B194)*('控温被PRO-S级品'!$E$1:$BE$1=CK$1)*('控温被PRO-S级品'!$E$2:$BE$10)),0)+IFERROR(SUMPRODUCT(('冬被-S级品'!$B$2:$B$10=$B194)*('冬被-S级品'!$E$1:$AW$1=CK$1)*('冬被-S级品'!$E$2:$AW$10)),0)+IFERROR(SUMPRODUCT(('白止-S级品'!$A$2:$A$26=$B194)*('白止-S级品'!$D$1:$AV$1=CK$1)*('白止-S级品'!$D$2:$AV$26)),0)+IFERROR(SUMPRODUCT(('乐容-S级品'!$A$4:$A$32=$B194)*('乐容-S级品'!$L$3:$CA$3=CK$1)*('乐容-S级品'!$L$4:$CA$32)),0)</f>
      </c>
      <c r="CL194" s="280">
        <f>IFERROR(SUMPRODUCT(('控温被PRO-S级品'!$B$2:$B$10=$B194)*('控温被PRO-S级品'!$E$1:$BE$1=CL$1)*('控温被PRO-S级品'!$E$2:$BE$10)),0)+IFERROR(SUMPRODUCT(('冬被-S级品'!$B$2:$B$10=$B194)*('冬被-S级品'!$E$1:$AW$1=CL$1)*('冬被-S级品'!$E$2:$AW$10)),0)+IFERROR(SUMPRODUCT(('白止-S级品'!$A$2:$A$26=$B194)*('白止-S级品'!$D$1:$AV$1=CL$1)*('白止-S级品'!$D$2:$AV$26)),0)+IFERROR(SUMPRODUCT(('乐容-S级品'!$A$4:$A$32=$B194)*('乐容-S级品'!$L$3:$CA$3=CL$1)*('乐容-S级品'!$L$4:$CA$32)),0)</f>
      </c>
      <c r="CM194" s="280">
        <f>IFERROR(SUMPRODUCT(('控温被PRO-S级品'!$B$2:$B$10=$B194)*('控温被PRO-S级品'!$E$1:$BE$1=CM$1)*('控温被PRO-S级品'!$E$2:$BE$10)),0)+IFERROR(SUMPRODUCT(('冬被-S级品'!$B$2:$B$10=$B194)*('冬被-S级品'!$E$1:$AW$1=CM$1)*('冬被-S级品'!$E$2:$AW$10)),0)+IFERROR(SUMPRODUCT(('白止-S级品'!$A$2:$A$26=$B194)*('白止-S级品'!$D$1:$AV$1=CM$1)*('白止-S级品'!$D$2:$AV$26)),0)+IFERROR(SUMPRODUCT(('乐容-S级品'!$A$4:$A$32=$B194)*('乐容-S级品'!$L$3:$CA$3=CM$1)*('乐容-S级品'!$L$4:$CA$32)),0)</f>
      </c>
      <c r="CN194" s="280">
        <f>IFERROR(SUMPRODUCT(('控温被PRO-S级品'!$B$2:$B$10=$B194)*('控温被PRO-S级品'!$E$1:$BE$1=CN$1)*('控温被PRO-S级品'!$E$2:$BE$10)),0)+IFERROR(SUMPRODUCT(('冬被-S级品'!$B$2:$B$10=$B194)*('冬被-S级品'!$E$1:$AW$1=CN$1)*('冬被-S级品'!$E$2:$AW$10)),0)+IFERROR(SUMPRODUCT(('白止-S级品'!$A$2:$A$26=$B194)*('白止-S级品'!$D$1:$AV$1=CN$1)*('白止-S级品'!$D$2:$AV$26)),0)+IFERROR(SUMPRODUCT(('乐容-S级品'!$A$4:$A$32=$B194)*('乐容-S级品'!$L$3:$CA$3=CN$1)*('乐容-S级品'!$L$4:$CA$32)),0)</f>
      </c>
      <c r="CO194" s="280">
        <f>IFERROR(SUMPRODUCT(('控温被PRO-S级品'!$B$2:$B$10=$B194)*('控温被PRO-S级品'!$E$1:$BE$1=CO$1)*('控温被PRO-S级品'!$E$2:$BE$10)),0)+IFERROR(SUMPRODUCT(('冬被-S级品'!$B$2:$B$10=$B194)*('冬被-S级品'!$E$1:$AW$1=CO$1)*('冬被-S级品'!$E$2:$AW$10)),0)+IFERROR(SUMPRODUCT(('白止-S级品'!$A$2:$A$26=$B194)*('白止-S级品'!$D$1:$AV$1=CO$1)*('白止-S级品'!$D$2:$AV$26)),0)+IFERROR(SUMPRODUCT(('乐容-S级品'!$A$4:$A$32=$B194)*('乐容-S级品'!$L$3:$CA$3=CO$1)*('乐容-S级品'!$L$4:$CA$32)),0)</f>
      </c>
      <c r="CP194" s="280">
        <f>IFERROR(SUMPRODUCT(('控温被PRO-S级品'!$B$2:$B$10=$B194)*('控温被PRO-S级品'!$E$1:$BE$1=CP$1)*('控温被PRO-S级品'!$E$2:$BE$10)),0)+IFERROR(SUMPRODUCT(('冬被-S级品'!$B$2:$B$10=$B194)*('冬被-S级品'!$E$1:$AW$1=CP$1)*('冬被-S级品'!$E$2:$AW$10)),0)+IFERROR(SUMPRODUCT(('白止-S级品'!$A$2:$A$26=$B194)*('白止-S级品'!$D$1:$AV$1=CP$1)*('白止-S级品'!$D$2:$AV$26)),0)+IFERROR(SUMPRODUCT(('乐容-S级品'!$A$4:$A$32=$B194)*('乐容-S级品'!$L$3:$CA$3=CP$1)*('乐容-S级品'!$L$4:$CA$32)),0)</f>
      </c>
      <c r="CQ194" s="280">
        <f>IFERROR(SUMPRODUCT(('控温被PRO-S级品'!$B$2:$B$10=$B194)*('控温被PRO-S级品'!$E$1:$BE$1=CQ$1)*('控温被PRO-S级品'!$E$2:$BE$10)),0)+IFERROR(SUMPRODUCT(('冬被-S级品'!$B$2:$B$10=$B194)*('冬被-S级品'!$E$1:$AW$1=CQ$1)*('冬被-S级品'!$E$2:$AW$10)),0)+IFERROR(SUMPRODUCT(('白止-S级品'!$A$2:$A$26=$B194)*('白止-S级品'!$D$1:$AV$1=CQ$1)*('白止-S级品'!$D$2:$AV$26)),0)+IFERROR(SUMPRODUCT(('乐容-S级品'!$A$4:$A$32=$B194)*('乐容-S级品'!$L$3:$CA$3=CQ$1)*('乐容-S级品'!$L$4:$CA$32)),0)</f>
      </c>
      <c r="CR194" s="280">
        <f>IFERROR(SUMPRODUCT(('控温被PRO-S级品'!$B$2:$B$10=$B194)*('控温被PRO-S级品'!$E$1:$BE$1=CR$1)*('控温被PRO-S级品'!$E$2:$BE$10)),0)+IFERROR(SUMPRODUCT(('冬被-S级品'!$B$2:$B$10=$B194)*('冬被-S级品'!$E$1:$AW$1=CR$1)*('冬被-S级品'!$E$2:$AW$10)),0)+IFERROR(SUMPRODUCT(('白止-S级品'!$A$2:$A$26=$B194)*('白止-S级品'!$D$1:$AV$1=CR$1)*('白止-S级品'!$D$2:$AV$26)),0)+IFERROR(SUMPRODUCT(('乐容-S级品'!$A$4:$A$32=$B194)*('乐容-S级品'!$L$3:$CA$3=CR$1)*('乐容-S级品'!$L$4:$CA$32)),0)</f>
      </c>
      <c r="CS194" s="280">
        <f>IFERROR(SUMPRODUCT(('控温被PRO-S级品'!$B$2:$B$10=$B194)*('控温被PRO-S级品'!$E$1:$BE$1=CS$1)*('控温被PRO-S级品'!$E$2:$BE$10)),0)+IFERROR(SUMPRODUCT(('冬被-S级品'!$B$2:$B$10=$B194)*('冬被-S级品'!$E$1:$AW$1=CS$1)*('冬被-S级品'!$E$2:$AW$10)),0)+IFERROR(SUMPRODUCT(('白止-S级品'!$A$2:$A$26=$B194)*('白止-S级品'!$D$1:$AV$1=CS$1)*('白止-S级品'!$D$2:$AV$26)),0)+IFERROR(SUMPRODUCT(('乐容-S级品'!$A$4:$A$32=$B194)*('乐容-S级品'!$L$3:$CA$3=CS$1)*('乐容-S级品'!$L$4:$CA$32)),0)</f>
      </c>
      <c r="CT194" s="280">
        <f>IFERROR(SUMPRODUCT(('控温被PRO-S级品'!$B$2:$B$10=$B194)*('控温被PRO-S级品'!$E$1:$BE$1=CT$1)*('控温被PRO-S级品'!$E$2:$BE$10)),0)+IFERROR(SUMPRODUCT(('冬被-S级品'!$B$2:$B$10=$B194)*('冬被-S级品'!$E$1:$AW$1=CT$1)*('冬被-S级品'!$E$2:$AW$10)),0)+IFERROR(SUMPRODUCT(('白止-S级品'!$A$2:$A$26=$B194)*('白止-S级品'!$D$1:$AV$1=CT$1)*('白止-S级品'!$D$2:$AV$26)),0)+IFERROR(SUMPRODUCT(('乐容-S级品'!$A$4:$A$32=$B194)*('乐容-S级品'!$L$3:$CA$3=CT$1)*('乐容-S级品'!$L$4:$CA$32)),0)</f>
      </c>
      <c r="CU194" s="280">
        <f>IFERROR(SUMPRODUCT(('控温被PRO-S级品'!$B$2:$B$10=$B194)*('控温被PRO-S级品'!$E$1:$BE$1=CU$1)*('控温被PRO-S级品'!$E$2:$BE$10)),0)+IFERROR(SUMPRODUCT(('冬被-S级品'!$B$2:$B$10=$B194)*('冬被-S级品'!$E$1:$AW$1=CU$1)*('冬被-S级品'!$E$2:$AW$10)),0)+IFERROR(SUMPRODUCT(('白止-S级品'!$A$2:$A$26=$B194)*('白止-S级品'!$D$1:$AV$1=CU$1)*('白止-S级品'!$D$2:$AV$26)),0)+IFERROR(SUMPRODUCT(('乐容-S级品'!$A$4:$A$32=$B194)*('乐容-S级品'!$L$3:$CA$3=CU$1)*('乐容-S级品'!$L$4:$CA$32)),0)</f>
      </c>
      <c r="CV194" s="280">
        <f>IFERROR(SUMPRODUCT(('控温被PRO-S级品'!$B$2:$B$10=$B194)*('控温被PRO-S级品'!$E$1:$BE$1=CV$1)*('控温被PRO-S级品'!$E$2:$BE$10)),0)+IFERROR(SUMPRODUCT(('冬被-S级品'!$B$2:$B$10=$B194)*('冬被-S级品'!$E$1:$AW$1=CV$1)*('冬被-S级品'!$E$2:$AW$10)),0)+IFERROR(SUMPRODUCT(('白止-S级品'!$A$2:$A$26=$B194)*('白止-S级品'!$D$1:$AV$1=CV$1)*('白止-S级品'!$D$2:$AV$26)),0)+IFERROR(SUMPRODUCT(('乐容-S级品'!$A$4:$A$32=$B194)*('乐容-S级品'!$L$3:$CA$3=CV$1)*('乐容-S级品'!$L$4:$CA$32)),0)</f>
      </c>
      <c r="CW194" s="280">
        <f>IFERROR(SUMPRODUCT(('控温被PRO-S级品'!$B$2:$B$10=$B194)*('控温被PRO-S级品'!$E$1:$BE$1=CW$1)*('控温被PRO-S级品'!$E$2:$BE$10)),0)+IFERROR(SUMPRODUCT(('冬被-S级品'!$B$2:$B$10=$B194)*('冬被-S级品'!$E$1:$AW$1=CW$1)*('冬被-S级品'!$E$2:$AW$10)),0)+IFERROR(SUMPRODUCT(('白止-S级品'!$A$2:$A$26=$B194)*('白止-S级品'!$D$1:$AV$1=CW$1)*('白止-S级品'!$D$2:$AV$26)),0)+IFERROR(SUMPRODUCT(('乐容-S级品'!$A$4:$A$32=$B194)*('乐容-S级品'!$L$3:$CA$3=CW$1)*('乐容-S级品'!$L$4:$CA$32)),0)</f>
      </c>
      <c r="CX194" s="280">
        <f>IFERROR(SUMPRODUCT(('控温被PRO-S级品'!$B$2:$B$10=$B194)*('控温被PRO-S级品'!$E$1:$BE$1=CX$1)*('控温被PRO-S级品'!$E$2:$BE$10)),0)+IFERROR(SUMPRODUCT(('冬被-S级品'!$B$2:$B$10=$B194)*('冬被-S级品'!$E$1:$AW$1=CX$1)*('冬被-S级品'!$E$2:$AW$10)),0)+IFERROR(SUMPRODUCT(('白止-S级品'!$A$2:$A$26=$B194)*('白止-S级品'!$D$1:$AV$1=CX$1)*('白止-S级品'!$D$2:$AV$26)),0)+IFERROR(SUMPRODUCT(('乐容-S级品'!$A$4:$A$32=$B194)*('乐容-S级品'!$L$3:$CA$3=CX$1)*('乐容-S级品'!$L$4:$CA$32)),0)</f>
      </c>
      <c r="CY194" s="280">
        <f>IFERROR(SUMPRODUCT(('控温被PRO-S级品'!$B$2:$B$10=$B194)*('控温被PRO-S级品'!$E$1:$BE$1=CY$1)*('控温被PRO-S级品'!$E$2:$BE$10)),0)+IFERROR(SUMPRODUCT(('冬被-S级品'!$B$2:$B$10=$B194)*('冬被-S级品'!$E$1:$AW$1=CY$1)*('冬被-S级品'!$E$2:$AW$10)),0)+IFERROR(SUMPRODUCT(('白止-S级品'!$A$2:$A$26=$B194)*('白止-S级品'!$D$1:$AV$1=CY$1)*('白止-S级品'!$D$2:$AV$26)),0)+IFERROR(SUMPRODUCT(('乐容-S级品'!$A$4:$A$32=$B194)*('乐容-S级品'!$L$3:$CA$3=CY$1)*('乐容-S级品'!$L$4:$CA$32)),0)</f>
      </c>
      <c r="CZ194" s="280">
        <f>IFERROR(SUMPRODUCT(('控温被PRO-S级品'!$B$2:$B$10=$B194)*('控温被PRO-S级品'!$E$1:$BE$1=CZ$1)*('控温被PRO-S级品'!$E$2:$BE$10)),0)+IFERROR(SUMPRODUCT(('冬被-S级品'!$B$2:$B$10=$B194)*('冬被-S级品'!$E$1:$AW$1=CZ$1)*('冬被-S级品'!$E$2:$AW$10)),0)+IFERROR(SUMPRODUCT(('白止-S级品'!$A$2:$A$26=$B194)*('白止-S级品'!$D$1:$AV$1=CZ$1)*('白止-S级品'!$D$2:$AV$26)),0)+IFERROR(SUMPRODUCT(('乐容-S级品'!$A$4:$A$32=$B194)*('乐容-S级品'!$L$3:$CA$3=CZ$1)*('乐容-S级品'!$L$4:$CA$32)),0)</f>
      </c>
      <c r="DA194" s="280">
        <f>IFERROR(SUMPRODUCT(('控温被PRO-S级品'!$B$2:$B$10=$B194)*('控温被PRO-S级品'!$E$1:$BE$1=DA$1)*('控温被PRO-S级品'!$E$2:$BE$10)),0)+IFERROR(SUMPRODUCT(('冬被-S级品'!$B$2:$B$10=$B194)*('冬被-S级品'!$E$1:$AW$1=DA$1)*('冬被-S级品'!$E$2:$AW$10)),0)+IFERROR(SUMPRODUCT(('白止-S级品'!$A$2:$A$26=$B194)*('白止-S级品'!$D$1:$AV$1=DA$1)*('白止-S级品'!$D$2:$AV$26)),0)+IFERROR(SUMPRODUCT(('乐容-S级品'!$A$4:$A$32=$B194)*('乐容-S级品'!$L$3:$CA$3=DA$1)*('乐容-S级品'!$L$4:$CA$32)),0)</f>
      </c>
      <c r="DB194" s="280">
        <f>IFERROR(SUMPRODUCT(('控温被PRO-S级品'!$B$2:$B$10=$B194)*('控温被PRO-S级品'!$E$1:$BE$1=DB$1)*('控温被PRO-S级品'!$E$2:$BE$10)),0)+IFERROR(SUMPRODUCT(('冬被-S级品'!$B$2:$B$10=$B194)*('冬被-S级品'!$E$1:$AW$1=DB$1)*('冬被-S级品'!$E$2:$AW$10)),0)+IFERROR(SUMPRODUCT(('白止-S级品'!$A$2:$A$26=$B194)*('白止-S级品'!$D$1:$AV$1=DB$1)*('白止-S级品'!$D$2:$AV$26)),0)+IFERROR(SUMPRODUCT(('乐容-S级品'!$A$4:$A$32=$B194)*('乐容-S级品'!$L$3:$CA$3=DB$1)*('乐容-S级品'!$L$4:$CA$32)),0)</f>
      </c>
      <c r="DC194" s="280">
        <f>IFERROR(SUMPRODUCT(('控温被PRO-S级品'!$B$2:$B$10=$B194)*('控温被PRO-S级品'!$E$1:$BE$1=DC$1)*('控温被PRO-S级品'!$E$2:$BE$10)),0)+IFERROR(SUMPRODUCT(('冬被-S级品'!$B$2:$B$10=$B194)*('冬被-S级品'!$E$1:$AW$1=DC$1)*('冬被-S级品'!$E$2:$AW$10)),0)+IFERROR(SUMPRODUCT(('白止-S级品'!$A$2:$A$26=$B194)*('白止-S级品'!$D$1:$AV$1=DC$1)*('白止-S级品'!$D$2:$AV$26)),0)+IFERROR(SUMPRODUCT(('乐容-S级品'!$A$4:$A$32=$B194)*('乐容-S级品'!$L$3:$CA$3=DC$1)*('乐容-S级品'!$L$4:$CA$32)),0)</f>
      </c>
      <c r="DD194" s="280">
        <f>IFERROR(SUMPRODUCT(('控温被PRO-S级品'!$B$2:$B$10=$B194)*('控温被PRO-S级品'!$E$1:$BE$1=DD$1)*('控温被PRO-S级品'!$E$2:$BE$10)),0)+IFERROR(SUMPRODUCT(('冬被-S级品'!$B$2:$B$10=$B194)*('冬被-S级品'!$E$1:$AW$1=DD$1)*('冬被-S级品'!$E$2:$AW$10)),0)+IFERROR(SUMPRODUCT(('白止-S级品'!$A$2:$A$26=$B194)*('白止-S级品'!$D$1:$AV$1=DD$1)*('白止-S级品'!$D$2:$AV$26)),0)+IFERROR(SUMPRODUCT(('乐容-S级品'!$A$4:$A$32=$B194)*('乐容-S级品'!$L$3:$CA$3=DD$1)*('乐容-S级品'!$L$4:$CA$32)),0)</f>
      </c>
      <c r="DE194" s="280">
        <f>IFERROR(SUMPRODUCT(('控温被PRO-S级品'!$B$2:$B$10=$B194)*('控温被PRO-S级品'!$E$1:$BE$1=DE$1)*('控温被PRO-S级品'!$E$2:$BE$10)),0)+IFERROR(SUMPRODUCT(('冬被-S级品'!$B$2:$B$10=$B194)*('冬被-S级品'!$E$1:$AW$1=DE$1)*('冬被-S级品'!$E$2:$AW$10)),0)+IFERROR(SUMPRODUCT(('白止-S级品'!$A$2:$A$26=$B194)*('白止-S级品'!$D$1:$AV$1=DE$1)*('白止-S级品'!$D$2:$AV$26)),0)+IFERROR(SUMPRODUCT(('乐容-S级品'!$A$4:$A$32=$B194)*('乐容-S级品'!$L$3:$CA$3=DE$1)*('乐容-S级品'!$L$4:$CA$32)),0)</f>
      </c>
      <c r="DF194" s="280">
        <f>IFERROR(SUMPRODUCT(('控温被PRO-S级品'!$B$2:$B$10=$B194)*('控温被PRO-S级品'!$E$1:$BE$1=DF$1)*('控温被PRO-S级品'!$E$2:$BE$10)),0)+IFERROR(SUMPRODUCT(('冬被-S级品'!$B$2:$B$10=$B194)*('冬被-S级品'!$E$1:$AW$1=DF$1)*('冬被-S级品'!$E$2:$AW$10)),0)+IFERROR(SUMPRODUCT(('白止-S级品'!$A$2:$A$26=$B194)*('白止-S级品'!$D$1:$AV$1=DF$1)*('白止-S级品'!$D$2:$AV$26)),0)+IFERROR(SUMPRODUCT(('乐容-S级品'!$A$4:$A$32=$B194)*('乐容-S级品'!$L$3:$CA$3=DF$1)*('乐容-S级品'!$L$4:$CA$32)),0)</f>
      </c>
      <c r="DG194" s="280">
        <f>IFERROR(SUMPRODUCT(('控温被PRO-S级品'!$B$2:$B$10=$B194)*('控温被PRO-S级品'!$E$1:$BE$1=DG$1)*('控温被PRO-S级品'!$E$2:$BE$10)),0)+IFERROR(SUMPRODUCT(('冬被-S级品'!$B$2:$B$10=$B194)*('冬被-S级品'!$E$1:$AW$1=DG$1)*('冬被-S级品'!$E$2:$AW$10)),0)+IFERROR(SUMPRODUCT(('白止-S级品'!$A$2:$A$26=$B194)*('白止-S级品'!$D$1:$AV$1=DG$1)*('白止-S级品'!$D$2:$AV$26)),0)+IFERROR(SUMPRODUCT(('乐容-S级品'!$A$4:$A$32=$B194)*('乐容-S级品'!$L$3:$CA$3=DG$1)*('乐容-S级品'!$L$4:$CA$32)),0)</f>
      </c>
      <c r="DH194" s="280">
        <f>IFERROR(SUMPRODUCT(('控温被PRO-S级品'!$B$2:$B$10=$B194)*('控温被PRO-S级品'!$E$1:$BE$1=DH$1)*('控温被PRO-S级品'!$E$2:$BE$10)),0)+IFERROR(SUMPRODUCT(('冬被-S级品'!$B$2:$B$10=$B194)*('冬被-S级品'!$E$1:$AW$1=DH$1)*('冬被-S级品'!$E$2:$AW$10)),0)+IFERROR(SUMPRODUCT(('白止-S级品'!$A$2:$A$26=$B194)*('白止-S级品'!$D$1:$AV$1=DH$1)*('白止-S级品'!$D$2:$AV$26)),0)+IFERROR(SUMPRODUCT(('乐容-S级品'!$A$4:$A$32=$B194)*('乐容-S级品'!$L$3:$CA$3=DH$1)*('乐容-S级品'!$L$4:$CA$32)),0)</f>
      </c>
      <c r="DI194" s="280">
        <f>IFERROR(SUMPRODUCT(('控温被PRO-S级品'!$B$2:$B$10=$B194)*('控温被PRO-S级品'!$E$1:$BE$1=DI$1)*('控温被PRO-S级品'!$E$2:$BE$10)),0)+IFERROR(SUMPRODUCT(('冬被-S级品'!$B$2:$B$10=$B194)*('冬被-S级品'!$E$1:$AW$1=DI$1)*('冬被-S级品'!$E$2:$AW$10)),0)+IFERROR(SUMPRODUCT(('白止-S级品'!$A$2:$A$26=$B194)*('白止-S级品'!$D$1:$AV$1=DI$1)*('白止-S级品'!$D$2:$AV$26)),0)+IFERROR(SUMPRODUCT(('乐容-S级品'!$A$4:$A$32=$B194)*('乐容-S级品'!$L$3:$CA$3=DI$1)*('乐容-S级品'!$L$4:$CA$32)),0)</f>
      </c>
      <c r="DJ194" s="280">
        <f>IFERROR(SUMPRODUCT(('控温被PRO-S级品'!$B$2:$B$10=$B194)*('控温被PRO-S级品'!$E$1:$BE$1=DJ$1)*('控温被PRO-S级品'!$E$2:$BE$10)),0)+IFERROR(SUMPRODUCT(('冬被-S级品'!$B$2:$B$10=$B194)*('冬被-S级品'!$E$1:$AW$1=DJ$1)*('冬被-S级品'!$E$2:$AW$10)),0)+IFERROR(SUMPRODUCT(('白止-S级品'!$A$2:$A$26=$B194)*('白止-S级品'!$D$1:$AV$1=DJ$1)*('白止-S级品'!$D$2:$AV$26)),0)+IFERROR(SUMPRODUCT(('乐容-S级品'!$A$4:$A$32=$B194)*('乐容-S级品'!$L$3:$CA$3=DJ$1)*('乐容-S级品'!$L$4:$CA$32)),0)</f>
      </c>
      <c r="DK194" s="280"/>
      <c r="DL194" s="280"/>
      <c r="DM194" s="280"/>
      <c r="DN194" s="280"/>
      <c r="DO194" s="280"/>
      <c r="DP194" s="280"/>
      <c r="DQ194" s="280"/>
      <c r="DR194" s="280"/>
      <c r="DS194" s="280"/>
      <c r="DT194" s="280"/>
      <c r="DU194" s="280"/>
      <c r="DV194" s="280"/>
      <c r="DW194" s="280">
        <f>VLOOKUP(B194,'系统编码规格'!A:C,3,FALSE)</f>
      </c>
      <c r="DX194" s="280"/>
      <c r="DY194" s="280"/>
      <c r="DZ194" s="280"/>
      <c r="EA194" s="280"/>
      <c r="EB194" s="280"/>
      <c r="EC194" s="280"/>
      <c r="ED194" s="280"/>
      <c r="EE194" s="280"/>
      <c r="EF194" s="280"/>
      <c r="EG194" s="280"/>
      <c r="EH194" s="280"/>
      <c r="EI194" s="280"/>
      <c r="EJ194" s="280"/>
      <c r="EK194" s="280"/>
      <c r="EL194" s="280"/>
      <c r="EM194" s="280"/>
      <c r="EN194" s="280"/>
      <c r="EO194" s="280"/>
      <c r="EP194" s="280"/>
      <c r="EQ194" s="280"/>
      <c r="ER194" s="280"/>
      <c r="ES194" s="280"/>
      <c r="ET194" s="280"/>
      <c r="EU194" s="280"/>
      <c r="EV194" s="280"/>
      <c r="EW194" s="280"/>
      <c r="EX194" s="280"/>
      <c r="EY194" s="280"/>
      <c r="EZ194" s="280"/>
      <c r="FA194" s="280"/>
      <c r="FB194" s="280"/>
      <c r="FC194" s="280"/>
      <c r="FD194" s="280"/>
      <c r="FE194" s="280"/>
      <c r="FF194" s="280"/>
      <c r="FG194" s="280"/>
      <c r="FH194" s="280"/>
      <c r="FI194" s="280"/>
      <c r="FJ194" s="280"/>
      <c r="FK194" s="280"/>
      <c r="FL194" s="280"/>
      <c r="FM194" s="280"/>
      <c r="FN194" s="280"/>
      <c r="FO194" s="280"/>
      <c r="FP194" s="280"/>
      <c r="FQ194" s="280"/>
      <c r="FR194" s="280"/>
      <c r="FS194" s="280"/>
      <c r="FT194" s="280"/>
      <c r="FU194" s="280"/>
      <c r="FV194" s="280"/>
      <c r="FW194" s="280"/>
      <c r="FX194" s="280"/>
      <c r="FY194" s="280"/>
      <c r="FZ194" s="280"/>
      <c r="GA194" s="280"/>
      <c r="GB194" s="280"/>
      <c r="GC194" s="280"/>
      <c r="GD194" s="280"/>
      <c r="GE194" s="280"/>
      <c r="GF194" s="280"/>
      <c r="GG194" s="280"/>
      <c r="GH194" s="280"/>
      <c r="GI194" s="280"/>
      <c r="GJ194" s="280"/>
      <c r="GK194" s="280"/>
      <c r="GL194" s="280"/>
      <c r="GM194" s="280"/>
      <c r="GN194" s="280"/>
      <c r="GO194" s="280"/>
      <c r="GP194" s="280"/>
      <c r="GQ194" s="280"/>
      <c r="GR194" s="280"/>
      <c r="GS194" s="280"/>
      <c r="GT194" s="280"/>
      <c r="GU194" s="280"/>
      <c r="GV194" s="280"/>
    </row>
    <row r="195">
      <c r="A195" s="309" t="str">
        <v>白止</v>
      </c>
      <c r="B195" s="310" t="str">
        <v>128000263008407</v>
      </c>
      <c r="C195" s="309" t="str">
        <v>亚朵星球深睡抱枕</v>
      </c>
      <c r="D195" s="309" t="str">
        <v>默认</v>
      </c>
      <c r="E195">
        <f>SUM(F195:GX195)</f>
      </c>
      <c r="F195" s="280">
        <f>IFERROR(SUMPRODUCT(('控温被PRO-S级品'!$B$2:$B$10=$B195)*('控温被PRO-S级品'!$E$1:$BE$1=F$1)*('控温被PRO-S级品'!$E$2:$BE$10)),0)+IFERROR(SUMPRODUCT(('冬被-S级品'!$B$2:$B$10=$B195)*('冬被-S级品'!$E$1:$AW$1=F$1)*('冬被-S级品'!$E$2:$AW$10)),0)+IFERROR(SUMPRODUCT(('白止-S级品'!$A$2:$A$26=$B195)*('白止-S级品'!$D$1:$AV$1=F$1)*('白止-S级品'!$D$2:$AV$26)),0)+IFERROR(SUMPRODUCT(('乐容-S级品'!$A$4:$A$32=$B195)*('乐容-S级品'!$L$3:$CA$3=F$1)*('乐容-S级品'!$L$4:$CA$32)),0)</f>
      </c>
      <c r="G195" s="280">
        <f>IFERROR(SUMPRODUCT(('控温被PRO-S级品'!$B$2:$B$10=$B195)*('控温被PRO-S级品'!$E$1:$BE$1=G$1)*('控温被PRO-S级品'!$E$2:$BE$10)),0)+IFERROR(SUMPRODUCT(('冬被-S级品'!$B$2:$B$10=$B195)*('冬被-S级品'!$E$1:$AW$1=G$1)*('冬被-S级品'!$E$2:$AW$10)),0)+IFERROR(SUMPRODUCT(('白止-S级品'!$A$2:$A$26=$B195)*('白止-S级品'!$D$1:$AV$1=G$1)*('白止-S级品'!$D$2:$AV$26)),0)+IFERROR(SUMPRODUCT(('乐容-S级品'!$A$4:$A$32=$B195)*('乐容-S级品'!$L$3:$CA$3=G$1)*('乐容-S级品'!$L$4:$CA$32)),0)</f>
      </c>
      <c r="H195" s="280">
        <f>IFERROR(SUMPRODUCT(('控温被PRO-S级品'!$B$2:$B$10=$B195)*('控温被PRO-S级品'!$E$1:$BE$1=H$1)*('控温被PRO-S级品'!$E$2:$BE$10)),0)+IFERROR(SUMPRODUCT(('冬被-S级品'!$B$2:$B$10=$B195)*('冬被-S级品'!$E$1:$AW$1=H$1)*('冬被-S级品'!$E$2:$AW$10)),0)+IFERROR(SUMPRODUCT(('白止-S级品'!$A$2:$A$26=$B195)*('白止-S级品'!$D$1:$AV$1=H$1)*('白止-S级品'!$D$2:$AV$26)),0)+IFERROR(SUMPRODUCT(('乐容-S级品'!$A$4:$A$32=$B195)*('乐容-S级品'!$L$3:$CA$3=H$1)*('乐容-S级品'!$L$4:$CA$32)),0)</f>
      </c>
      <c r="I195" s="280">
        <f>IFERROR(SUMPRODUCT(('控温被PRO-S级品'!$B$2:$B$10=$B195)*('控温被PRO-S级品'!$E$1:$BE$1=I$1)*('控温被PRO-S级品'!$E$2:$BE$10)),0)+IFERROR(SUMPRODUCT(('冬被-S级品'!$B$2:$B$10=$B195)*('冬被-S级品'!$E$1:$AW$1=I$1)*('冬被-S级品'!$E$2:$AW$10)),0)+IFERROR(SUMPRODUCT(('白止-S级品'!$A$2:$A$26=$B195)*('白止-S级品'!$D$1:$AV$1=I$1)*('白止-S级品'!$D$2:$AV$26)),0)+IFERROR(SUMPRODUCT(('乐容-S级品'!$A$4:$A$32=$B195)*('乐容-S级品'!$L$3:$CA$3=I$1)*('乐容-S级品'!$L$4:$CA$32)),0)</f>
      </c>
      <c r="J195" s="280">
        <f>IFERROR(SUMPRODUCT(('控温被PRO-S级品'!$B$2:$B$10=$B195)*('控温被PRO-S级品'!$E$1:$BE$1=J$1)*('控温被PRO-S级品'!$E$2:$BE$10)),0)+IFERROR(SUMPRODUCT(('冬被-S级品'!$B$2:$B$10=$B195)*('冬被-S级品'!$E$1:$AW$1=J$1)*('冬被-S级品'!$E$2:$AW$10)),0)+IFERROR(SUMPRODUCT(('白止-S级品'!$A$2:$A$26=$B195)*('白止-S级品'!$D$1:$AV$1=J$1)*('白止-S级品'!$D$2:$AV$26)),0)+IFERROR(SUMPRODUCT(('乐容-S级品'!$A$4:$A$32=$B195)*('乐容-S级品'!$L$3:$CA$3=J$1)*('乐容-S级品'!$L$4:$CA$32)),0)</f>
      </c>
      <c r="K195" s="280">
        <f>IFERROR(SUMPRODUCT(('控温被PRO-S级品'!$B$2:$B$10=$B195)*('控温被PRO-S级品'!$E$1:$BE$1=K$1)*('控温被PRO-S级品'!$E$2:$BE$10)),0)+IFERROR(SUMPRODUCT(('冬被-S级品'!$B$2:$B$10=$B195)*('冬被-S级品'!$E$1:$AW$1=K$1)*('冬被-S级品'!$E$2:$AW$10)),0)+IFERROR(SUMPRODUCT(('白止-S级品'!$A$2:$A$26=$B195)*('白止-S级品'!$D$1:$AV$1=K$1)*('白止-S级品'!$D$2:$AV$26)),0)+IFERROR(SUMPRODUCT(('乐容-S级品'!$A$4:$A$32=$B195)*('乐容-S级品'!$L$3:$CA$3=K$1)*('乐容-S级品'!$L$4:$CA$32)),0)</f>
      </c>
      <c r="L195" s="280">
        <f>IFERROR(SUMPRODUCT(('控温被PRO-S级品'!$B$2:$B$10=$B195)*('控温被PRO-S级品'!$E$1:$BE$1=L$1)*('控温被PRO-S级品'!$E$2:$BE$10)),0)+IFERROR(SUMPRODUCT(('冬被-S级品'!$B$2:$B$10=$B195)*('冬被-S级品'!$E$1:$AW$1=L$1)*('冬被-S级品'!$E$2:$AW$10)),0)+IFERROR(SUMPRODUCT(('白止-S级品'!$A$2:$A$26=$B195)*('白止-S级品'!$D$1:$AV$1=L$1)*('白止-S级品'!$D$2:$AV$26)),0)+IFERROR(SUMPRODUCT(('乐容-S级品'!$A$4:$A$32=$B195)*('乐容-S级品'!$L$3:$CA$3=L$1)*('乐容-S级品'!$L$4:$CA$32)),0)</f>
      </c>
      <c r="M195" s="280">
        <f>IFERROR(SUMPRODUCT(('控温被PRO-S级品'!$B$2:$B$10=$B195)*('控温被PRO-S级品'!$E$1:$BE$1=M$1)*('控温被PRO-S级品'!$E$2:$BE$10)),0)+IFERROR(SUMPRODUCT(('冬被-S级品'!$B$2:$B$10=$B195)*('冬被-S级品'!$E$1:$AW$1=M$1)*('冬被-S级品'!$E$2:$AW$10)),0)+IFERROR(SUMPRODUCT(('白止-S级品'!$A$2:$A$26=$B195)*('白止-S级品'!$D$1:$AV$1=M$1)*('白止-S级品'!$D$2:$AV$26)),0)+IFERROR(SUMPRODUCT(('乐容-S级品'!$A$4:$A$32=$B195)*('乐容-S级品'!$L$3:$CA$3=M$1)*('乐容-S级品'!$L$4:$CA$32)),0)</f>
      </c>
      <c r="N195" s="280">
        <f>IFERROR(SUMPRODUCT(('控温被PRO-S级品'!$B$2:$B$10=$B195)*('控温被PRO-S级品'!$E$1:$BE$1=N$1)*('控温被PRO-S级品'!$E$2:$BE$10)),0)+IFERROR(SUMPRODUCT(('冬被-S级品'!$B$2:$B$10=$B195)*('冬被-S级品'!$E$1:$AW$1=N$1)*('冬被-S级品'!$E$2:$AW$10)),0)+IFERROR(SUMPRODUCT(('白止-S级品'!$A$2:$A$26=$B195)*('白止-S级品'!$D$1:$AV$1=N$1)*('白止-S级品'!$D$2:$AV$26)),0)+IFERROR(SUMPRODUCT(('乐容-S级品'!$A$4:$A$32=$B195)*('乐容-S级品'!$L$3:$CA$3=N$1)*('乐容-S级品'!$L$4:$CA$32)),0)</f>
      </c>
      <c r="O195" s="280">
        <f>IFERROR(SUMPRODUCT(('控温被PRO-S级品'!$B$2:$B$10=$B195)*('控温被PRO-S级品'!$E$1:$BE$1=O$1)*('控温被PRO-S级品'!$E$2:$BE$10)),0)+IFERROR(SUMPRODUCT(('冬被-S级品'!$B$2:$B$10=$B195)*('冬被-S级品'!$E$1:$AW$1=O$1)*('冬被-S级品'!$E$2:$AW$10)),0)+IFERROR(SUMPRODUCT(('白止-S级品'!$A$2:$A$26=$B195)*('白止-S级品'!$D$1:$AV$1=O$1)*('白止-S级品'!$D$2:$AV$26)),0)+IFERROR(SUMPRODUCT(('乐容-S级品'!$A$4:$A$32=$B195)*('乐容-S级品'!$L$3:$CA$3=O$1)*('乐容-S级品'!$L$4:$CA$32)),0)</f>
      </c>
      <c r="P195" s="280">
        <f>IFERROR(SUMPRODUCT(('控温被PRO-S级品'!$B$2:$B$10=$B195)*('控温被PRO-S级品'!$E$1:$BE$1=P$1)*('控温被PRO-S级品'!$E$2:$BE$10)),0)+IFERROR(SUMPRODUCT(('冬被-S级品'!$B$2:$B$10=$B195)*('冬被-S级品'!$E$1:$AW$1=P$1)*('冬被-S级品'!$E$2:$AW$10)),0)+IFERROR(SUMPRODUCT(('白止-S级品'!$A$2:$A$26=$B195)*('白止-S级品'!$D$1:$AV$1=P$1)*('白止-S级品'!$D$2:$AV$26)),0)+IFERROR(SUMPRODUCT(('乐容-S级品'!$A$4:$A$32=$B195)*('乐容-S级品'!$L$3:$CA$3=P$1)*('乐容-S级品'!$L$4:$CA$32)),0)</f>
      </c>
      <c r="Q195" s="280">
        <f>IFERROR(SUMPRODUCT(('控温被PRO-S级品'!$B$2:$B$10=$B195)*('控温被PRO-S级品'!$E$1:$BE$1=Q$1)*('控温被PRO-S级品'!$E$2:$BE$10)),0)+IFERROR(SUMPRODUCT(('冬被-S级品'!$B$2:$B$10=$B195)*('冬被-S级品'!$E$1:$AW$1=Q$1)*('冬被-S级品'!$E$2:$AW$10)),0)+IFERROR(SUMPRODUCT(('白止-S级品'!$A$2:$A$26=$B195)*('白止-S级品'!$D$1:$AV$1=Q$1)*('白止-S级品'!$D$2:$AV$26)),0)+IFERROR(SUMPRODUCT(('乐容-S级品'!$A$4:$A$32=$B195)*('乐容-S级品'!$L$3:$CA$3=Q$1)*('乐容-S级品'!$L$4:$CA$32)),0)</f>
      </c>
      <c r="R195" s="280">
        <f>IFERROR(SUMPRODUCT(('控温被PRO-S级品'!$B$2:$B$10=$B195)*('控温被PRO-S级品'!$E$1:$BE$1=R$1)*('控温被PRO-S级品'!$E$2:$BE$10)),0)+IFERROR(SUMPRODUCT(('冬被-S级品'!$B$2:$B$10=$B195)*('冬被-S级品'!$E$1:$AW$1=R$1)*('冬被-S级品'!$E$2:$AW$10)),0)+IFERROR(SUMPRODUCT(('白止-S级品'!$A$2:$A$26=$B195)*('白止-S级品'!$D$1:$AV$1=R$1)*('白止-S级品'!$D$2:$AV$26)),0)+IFERROR(SUMPRODUCT(('乐容-S级品'!$A$4:$A$32=$B195)*('乐容-S级品'!$L$3:$CA$3=R$1)*('乐容-S级品'!$L$4:$CA$32)),0)</f>
      </c>
      <c r="S195" s="280">
        <f>IFERROR(SUMPRODUCT(('控温被PRO-S级品'!$B$2:$B$10=$B195)*('控温被PRO-S级品'!$E$1:$BE$1=S$1)*('控温被PRO-S级品'!$E$2:$BE$10)),0)+IFERROR(SUMPRODUCT(('冬被-S级品'!$B$2:$B$10=$B195)*('冬被-S级品'!$E$1:$AW$1=S$1)*('冬被-S级品'!$E$2:$AW$10)),0)+IFERROR(SUMPRODUCT(('白止-S级品'!$A$2:$A$26=$B195)*('白止-S级品'!$D$1:$AV$1=S$1)*('白止-S级品'!$D$2:$AV$26)),0)+IFERROR(SUMPRODUCT(('乐容-S级品'!$A$4:$A$32=$B195)*('乐容-S级品'!$L$3:$CA$3=S$1)*('乐容-S级品'!$L$4:$CA$32)),0)</f>
      </c>
      <c r="T195" s="280">
        <f>IFERROR(SUMPRODUCT(('控温被PRO-S级品'!$B$2:$B$10=$B195)*('控温被PRO-S级品'!$E$1:$BE$1=T$1)*('控温被PRO-S级品'!$E$2:$BE$10)),0)+IFERROR(SUMPRODUCT(('冬被-S级品'!$B$2:$B$10=$B195)*('冬被-S级品'!$E$1:$AW$1=T$1)*('冬被-S级品'!$E$2:$AW$10)),0)+IFERROR(SUMPRODUCT(('白止-S级品'!$A$2:$A$26=$B195)*('白止-S级品'!$D$1:$AV$1=T$1)*('白止-S级品'!$D$2:$AV$26)),0)+IFERROR(SUMPRODUCT(('乐容-S级品'!$A$4:$A$32=$B195)*('乐容-S级品'!$L$3:$CA$3=T$1)*('乐容-S级品'!$L$4:$CA$32)),0)</f>
      </c>
      <c r="U195" s="280">
        <f>IFERROR(SUMPRODUCT(('控温被PRO-S级品'!$B$2:$B$10=$B195)*('控温被PRO-S级品'!$E$1:$BE$1=U$1)*('控温被PRO-S级品'!$E$2:$BE$10)),0)+IFERROR(SUMPRODUCT(('冬被-S级品'!$B$2:$B$10=$B195)*('冬被-S级品'!$E$1:$AW$1=U$1)*('冬被-S级品'!$E$2:$AW$10)),0)+IFERROR(SUMPRODUCT(('白止-S级品'!$A$2:$A$26=$B195)*('白止-S级品'!$D$1:$AV$1=U$1)*('白止-S级品'!$D$2:$AV$26)),0)+IFERROR(SUMPRODUCT(('乐容-S级品'!$A$4:$A$32=$B195)*('乐容-S级品'!$L$3:$CA$3=U$1)*('乐容-S级品'!$L$4:$CA$32)),0)</f>
      </c>
      <c r="V195" s="280">
        <f>IFERROR(SUMPRODUCT(('控温被PRO-S级品'!$B$2:$B$10=$B195)*('控温被PRO-S级品'!$E$1:$BE$1=V$1)*('控温被PRO-S级品'!$E$2:$BE$10)),0)+IFERROR(SUMPRODUCT(('冬被-S级品'!$B$2:$B$10=$B195)*('冬被-S级品'!$E$1:$AW$1=V$1)*('冬被-S级品'!$E$2:$AW$10)),0)+IFERROR(SUMPRODUCT(('白止-S级品'!$A$2:$A$26=$B195)*('白止-S级品'!$D$1:$AV$1=V$1)*('白止-S级品'!$D$2:$AV$26)),0)+IFERROR(SUMPRODUCT(('乐容-S级品'!$A$4:$A$32=$B195)*('乐容-S级品'!$L$3:$CA$3=V$1)*('乐容-S级品'!$L$4:$CA$32)),0)</f>
      </c>
      <c r="W195" s="280">
        <f>IFERROR(SUMPRODUCT(('控温被PRO-S级品'!$B$2:$B$10=$B195)*('控温被PRO-S级品'!$E$1:$BE$1=W$1)*('控温被PRO-S级品'!$E$2:$BE$10)),0)+IFERROR(SUMPRODUCT(('冬被-S级品'!$B$2:$B$10=$B195)*('冬被-S级品'!$E$1:$AW$1=W$1)*('冬被-S级品'!$E$2:$AW$10)),0)+IFERROR(SUMPRODUCT(('白止-S级品'!$A$2:$A$26=$B195)*('白止-S级品'!$D$1:$AV$1=W$1)*('白止-S级品'!$D$2:$AV$26)),0)+IFERROR(SUMPRODUCT(('乐容-S级品'!$A$4:$A$32=$B195)*('乐容-S级品'!$L$3:$CA$3=W$1)*('乐容-S级品'!$L$4:$CA$32)),0)</f>
      </c>
      <c r="X195" s="280">
        <f>IFERROR(SUMPRODUCT(('控温被PRO-S级品'!$B$2:$B$10=$B195)*('控温被PRO-S级品'!$E$1:$BE$1=X$1)*('控温被PRO-S级品'!$E$2:$BE$10)),0)+IFERROR(SUMPRODUCT(('冬被-S级品'!$B$2:$B$10=$B195)*('冬被-S级品'!$E$1:$AW$1=X$1)*('冬被-S级品'!$E$2:$AW$10)),0)+IFERROR(SUMPRODUCT(('白止-S级品'!$A$2:$A$26=$B195)*('白止-S级品'!$D$1:$AV$1=X$1)*('白止-S级品'!$D$2:$AV$26)),0)+IFERROR(SUMPRODUCT(('乐容-S级品'!$A$4:$A$32=$B195)*('乐容-S级品'!$L$3:$CA$3=X$1)*('乐容-S级品'!$L$4:$CA$32)),0)</f>
      </c>
      <c r="Y195" s="280">
        <f>IFERROR(SUMPRODUCT(('控温被PRO-S级品'!$B$2:$B$10=$B195)*('控温被PRO-S级品'!$E$1:$BE$1=Y$1)*('控温被PRO-S级品'!$E$2:$BE$10)),0)+IFERROR(SUMPRODUCT(('冬被-S级品'!$B$2:$B$10=$B195)*('冬被-S级品'!$E$1:$AW$1=Y$1)*('冬被-S级品'!$E$2:$AW$10)),0)+IFERROR(SUMPRODUCT(('白止-S级品'!$A$2:$A$26=$B195)*('白止-S级品'!$D$1:$AV$1=Y$1)*('白止-S级品'!$D$2:$AV$26)),0)+IFERROR(SUMPRODUCT(('乐容-S级品'!$A$4:$A$32=$B195)*('乐容-S级品'!$L$3:$CA$3=Y$1)*('乐容-S级品'!$L$4:$CA$32)),0)</f>
      </c>
      <c r="Z195" s="280">
        <f>IFERROR(SUMPRODUCT(('控温被PRO-S级品'!$B$2:$B$10=$B195)*('控温被PRO-S级品'!$E$1:$BE$1=Z$1)*('控温被PRO-S级品'!$E$2:$BE$10)),0)+IFERROR(SUMPRODUCT(('冬被-S级品'!$B$2:$B$10=$B195)*('冬被-S级品'!$E$1:$AW$1=Z$1)*('冬被-S级品'!$E$2:$AW$10)),0)+IFERROR(SUMPRODUCT(('白止-S级品'!$A$2:$A$26=$B195)*('白止-S级品'!$D$1:$AV$1=Z$1)*('白止-S级品'!$D$2:$AV$26)),0)+IFERROR(SUMPRODUCT(('乐容-S级品'!$A$4:$A$32=$B195)*('乐容-S级品'!$L$3:$CA$3=Z$1)*('乐容-S级品'!$L$4:$CA$32)),0)</f>
      </c>
      <c r="AA195" s="280">
        <f>IFERROR(SUMPRODUCT(('控温被PRO-S级品'!$B$2:$B$10=$B195)*('控温被PRO-S级品'!$E$1:$BE$1=AA$1)*('控温被PRO-S级品'!$E$2:$BE$10)),0)+IFERROR(SUMPRODUCT(('冬被-S级品'!$B$2:$B$10=$B195)*('冬被-S级品'!$E$1:$AW$1=AA$1)*('冬被-S级品'!$E$2:$AW$10)),0)+IFERROR(SUMPRODUCT(('白止-S级品'!$A$2:$A$26=$B195)*('白止-S级品'!$D$1:$AV$1=AA$1)*('白止-S级品'!$D$2:$AV$26)),0)+IFERROR(SUMPRODUCT(('乐容-S级品'!$A$4:$A$32=$B195)*('乐容-S级品'!$L$3:$CA$3=AA$1)*('乐容-S级品'!$L$4:$CA$32)),0)</f>
      </c>
      <c r="AB195" s="280">
        <f>IFERROR(SUMPRODUCT(('控温被PRO-S级品'!$B$2:$B$10=$B195)*('控温被PRO-S级品'!$E$1:$BE$1=AB$1)*('控温被PRO-S级品'!$E$2:$BE$10)),0)+IFERROR(SUMPRODUCT(('冬被-S级品'!$B$2:$B$10=$B195)*('冬被-S级品'!$E$1:$AW$1=AB$1)*('冬被-S级品'!$E$2:$AW$10)),0)+IFERROR(SUMPRODUCT(('白止-S级品'!$A$2:$A$26=$B195)*('白止-S级品'!$D$1:$AV$1=AB$1)*('白止-S级品'!$D$2:$AV$26)),0)+IFERROR(SUMPRODUCT(('乐容-S级品'!$A$4:$A$32=$B195)*('乐容-S级品'!$L$3:$CA$3=AB$1)*('乐容-S级品'!$L$4:$CA$32)),0)</f>
      </c>
      <c r="AC195" s="280">
        <f>IFERROR(SUMPRODUCT(('控温被PRO-S级品'!$B$2:$B$10=$B195)*('控温被PRO-S级品'!$E$1:$BE$1=AC$1)*('控温被PRO-S级品'!$E$2:$BE$10)),0)+IFERROR(SUMPRODUCT(('冬被-S级品'!$B$2:$B$10=$B195)*('冬被-S级品'!$E$1:$AW$1=AC$1)*('冬被-S级品'!$E$2:$AW$10)),0)+IFERROR(SUMPRODUCT(('白止-S级品'!$A$2:$A$26=$B195)*('白止-S级品'!$D$1:$AV$1=AC$1)*('白止-S级品'!$D$2:$AV$26)),0)+IFERROR(SUMPRODUCT(('乐容-S级品'!$A$4:$A$32=$B195)*('乐容-S级品'!$L$3:$CA$3=AC$1)*('乐容-S级品'!$L$4:$CA$32)),0)</f>
      </c>
      <c r="AD195" s="280">
        <f>IFERROR(SUMPRODUCT(('控温被PRO-S级品'!$B$2:$B$10=$B195)*('控温被PRO-S级品'!$E$1:$BE$1=AD$1)*('控温被PRO-S级品'!$E$2:$BE$10)),0)+IFERROR(SUMPRODUCT(('冬被-S级品'!$B$2:$B$10=$B195)*('冬被-S级品'!$E$1:$AW$1=AD$1)*('冬被-S级品'!$E$2:$AW$10)),0)+IFERROR(SUMPRODUCT(('白止-S级品'!$A$2:$A$26=$B195)*('白止-S级品'!$D$1:$AV$1=AD$1)*('白止-S级品'!$D$2:$AV$26)),0)+IFERROR(SUMPRODUCT(('乐容-S级品'!$A$4:$A$32=$B195)*('乐容-S级品'!$L$3:$CA$3=AD$1)*('乐容-S级品'!$L$4:$CA$32)),0)</f>
      </c>
      <c r="AE195" s="280">
        <f>IFERROR(SUMPRODUCT(('控温被PRO-S级品'!$B$2:$B$10=$B195)*('控温被PRO-S级品'!$E$1:$BE$1=AE$1)*('控温被PRO-S级品'!$E$2:$BE$10)),0)+IFERROR(SUMPRODUCT(('冬被-S级品'!$B$2:$B$10=$B195)*('冬被-S级品'!$E$1:$AW$1=AE$1)*('冬被-S级品'!$E$2:$AW$10)),0)+IFERROR(SUMPRODUCT(('白止-S级品'!$A$2:$A$26=$B195)*('白止-S级品'!$D$1:$AV$1=AE$1)*('白止-S级品'!$D$2:$AV$26)),0)+IFERROR(SUMPRODUCT(('乐容-S级品'!$A$4:$A$32=$B195)*('乐容-S级品'!$L$3:$CA$3=AE$1)*('乐容-S级品'!$L$4:$CA$32)),0)</f>
      </c>
      <c r="AF195" s="280">
        <f>IFERROR(SUMPRODUCT(('控温被PRO-S级品'!$B$2:$B$10=$B195)*('控温被PRO-S级品'!$E$1:$BE$1=AF$1)*('控温被PRO-S级品'!$E$2:$BE$10)),0)+IFERROR(SUMPRODUCT(('冬被-S级品'!$B$2:$B$10=$B195)*('冬被-S级品'!$E$1:$AW$1=AF$1)*('冬被-S级品'!$E$2:$AW$10)),0)+IFERROR(SUMPRODUCT(('白止-S级品'!$A$2:$A$26=$B195)*('白止-S级品'!$D$1:$AV$1=AF$1)*('白止-S级品'!$D$2:$AV$26)),0)+IFERROR(SUMPRODUCT(('乐容-S级品'!$A$4:$A$32=$B195)*('乐容-S级品'!$L$3:$CA$3=AF$1)*('乐容-S级品'!$L$4:$CA$32)),0)</f>
      </c>
      <c r="AG195" s="280">
        <f>IFERROR(SUMPRODUCT(('控温被PRO-S级品'!$B$2:$B$10=$B195)*('控温被PRO-S级品'!$E$1:$BE$1=AG$1)*('控温被PRO-S级品'!$E$2:$BE$10)),0)+IFERROR(SUMPRODUCT(('冬被-S级品'!$B$2:$B$10=$B195)*('冬被-S级品'!$E$1:$AW$1=AG$1)*('冬被-S级品'!$E$2:$AW$10)),0)+IFERROR(SUMPRODUCT(('白止-S级品'!$A$2:$A$26=$B195)*('白止-S级品'!$D$1:$AV$1=AG$1)*('白止-S级品'!$D$2:$AV$26)),0)+IFERROR(SUMPRODUCT(('乐容-S级品'!$A$4:$A$32=$B195)*('乐容-S级品'!$L$3:$CA$3=AG$1)*('乐容-S级品'!$L$4:$CA$32)),0)</f>
      </c>
      <c r="AH195" s="280">
        <f>IFERROR(SUMPRODUCT(('控温被PRO-S级品'!$B$2:$B$10=$B195)*('控温被PRO-S级品'!$E$1:$BE$1=AH$1)*('控温被PRO-S级品'!$E$2:$BE$10)),0)+IFERROR(SUMPRODUCT(('冬被-S级品'!$B$2:$B$10=$B195)*('冬被-S级品'!$E$1:$AW$1=AH$1)*('冬被-S级品'!$E$2:$AW$10)),0)+IFERROR(SUMPRODUCT(('白止-S级品'!$A$2:$A$26=$B195)*('白止-S级品'!$D$1:$AV$1=AH$1)*('白止-S级品'!$D$2:$AV$26)),0)+IFERROR(SUMPRODUCT(('乐容-S级品'!$A$4:$A$32=$B195)*('乐容-S级品'!$L$3:$CA$3=AH$1)*('乐容-S级品'!$L$4:$CA$32)),0)</f>
      </c>
      <c r="AI195" s="280">
        <f>IFERROR(SUMPRODUCT(('控温被PRO-S级品'!$B$2:$B$10=$B195)*('控温被PRO-S级品'!$E$1:$BE$1=AI$1)*('控温被PRO-S级品'!$E$2:$BE$10)),0)+IFERROR(SUMPRODUCT(('冬被-S级品'!$B$2:$B$10=$B195)*('冬被-S级品'!$E$1:$AW$1=AI$1)*('冬被-S级品'!$E$2:$AW$10)),0)+IFERROR(SUMPRODUCT(('白止-S级品'!$A$2:$A$26=$B195)*('白止-S级品'!$D$1:$AV$1=AI$1)*('白止-S级品'!$D$2:$AV$26)),0)+IFERROR(SUMPRODUCT(('乐容-S级品'!$A$4:$A$32=$B195)*('乐容-S级品'!$L$3:$CA$3=AI$1)*('乐容-S级品'!$L$4:$CA$32)),0)</f>
      </c>
      <c r="AJ195" s="280">
        <f>IFERROR(SUMPRODUCT(('控温被PRO-S级品'!$B$2:$B$10=$B195)*('控温被PRO-S级品'!$E$1:$BE$1=AJ$1)*('控温被PRO-S级品'!$E$2:$BE$10)),0)+IFERROR(SUMPRODUCT(('冬被-S级品'!$B$2:$B$10=$B195)*('冬被-S级品'!$E$1:$AW$1=AJ$1)*('冬被-S级品'!$E$2:$AW$10)),0)+IFERROR(SUMPRODUCT(('白止-S级品'!$A$2:$A$26=$B195)*('白止-S级品'!$D$1:$AV$1=AJ$1)*('白止-S级品'!$D$2:$AV$26)),0)+IFERROR(SUMPRODUCT(('乐容-S级品'!$A$4:$A$32=$B195)*('乐容-S级品'!$L$3:$CA$3=AJ$1)*('乐容-S级品'!$L$4:$CA$32)),0)</f>
      </c>
      <c r="AK195" s="280">
        <f>IFERROR(SUMPRODUCT(('控温被PRO-S级品'!$B$2:$B$10=$B195)*('控温被PRO-S级品'!$E$1:$BE$1=AK$1)*('控温被PRO-S级品'!$E$2:$BE$10)),0)+IFERROR(SUMPRODUCT(('冬被-S级品'!$B$2:$B$10=$B195)*('冬被-S级品'!$E$1:$AW$1=AK$1)*('冬被-S级品'!$E$2:$AW$10)),0)+IFERROR(SUMPRODUCT(('白止-S级品'!$A$2:$A$26=$B195)*('白止-S级品'!$D$1:$AV$1=AK$1)*('白止-S级品'!$D$2:$AV$26)),0)+IFERROR(SUMPRODUCT(('乐容-S级品'!$A$4:$A$32=$B195)*('乐容-S级品'!$L$3:$CA$3=AK$1)*('乐容-S级品'!$L$4:$CA$32)),0)</f>
      </c>
      <c r="AL195" s="280">
        <f>IFERROR(SUMPRODUCT(('控温被PRO-S级品'!$B$2:$B$10=$B195)*('控温被PRO-S级品'!$E$1:$BE$1=AL$1)*('控温被PRO-S级品'!$E$2:$BE$10)),0)+IFERROR(SUMPRODUCT(('冬被-S级品'!$B$2:$B$10=$B195)*('冬被-S级品'!$E$1:$AW$1=AL$1)*('冬被-S级品'!$E$2:$AW$10)),0)+IFERROR(SUMPRODUCT(('白止-S级品'!$A$2:$A$26=$B195)*('白止-S级品'!$D$1:$AV$1=AL$1)*('白止-S级品'!$D$2:$AV$26)),0)+IFERROR(SUMPRODUCT(('乐容-S级品'!$A$4:$A$32=$B195)*('乐容-S级品'!$L$3:$CA$3=AL$1)*('乐容-S级品'!$L$4:$CA$32)),0)</f>
      </c>
      <c r="AM195" s="280">
        <f>IFERROR(SUMPRODUCT(('控温被PRO-S级品'!$B$2:$B$10=$B195)*('控温被PRO-S级品'!$E$1:$BE$1=AM$1)*('控温被PRO-S级品'!$E$2:$BE$10)),0)+IFERROR(SUMPRODUCT(('冬被-S级品'!$B$2:$B$10=$B195)*('冬被-S级品'!$E$1:$AW$1=AM$1)*('冬被-S级品'!$E$2:$AW$10)),0)+IFERROR(SUMPRODUCT(('白止-S级品'!$A$2:$A$26=$B195)*('白止-S级品'!$D$1:$AV$1=AM$1)*('白止-S级品'!$D$2:$AV$26)),0)+IFERROR(SUMPRODUCT(('乐容-S级品'!$A$4:$A$32=$B195)*('乐容-S级品'!$L$3:$CA$3=AM$1)*('乐容-S级品'!$L$4:$CA$32)),0)</f>
      </c>
      <c r="AN195" s="280">
        <f>IFERROR(SUMPRODUCT(('控温被PRO-S级品'!$B$2:$B$10=$B195)*('控温被PRO-S级品'!$E$1:$BE$1=AN$1)*('控温被PRO-S级品'!$E$2:$BE$10)),0)+IFERROR(SUMPRODUCT(('冬被-S级品'!$B$2:$B$10=$B195)*('冬被-S级品'!$E$1:$AW$1=AN$1)*('冬被-S级品'!$E$2:$AW$10)),0)+IFERROR(SUMPRODUCT(('白止-S级品'!$A$2:$A$26=$B195)*('白止-S级品'!$D$1:$AV$1=AN$1)*('白止-S级品'!$D$2:$AV$26)),0)+IFERROR(SUMPRODUCT(('乐容-S级品'!$A$4:$A$32=$B195)*('乐容-S级品'!$L$3:$CA$3=AN$1)*('乐容-S级品'!$L$4:$CA$32)),0)</f>
      </c>
      <c r="AO195" s="280">
        <f>IFERROR(SUMPRODUCT(('控温被PRO-S级品'!$B$2:$B$10=$B195)*('控温被PRO-S级品'!$E$1:$BE$1=AO$1)*('控温被PRO-S级品'!$E$2:$BE$10)),0)+IFERROR(SUMPRODUCT(('冬被-S级品'!$B$2:$B$10=$B195)*('冬被-S级品'!$E$1:$AW$1=AO$1)*('冬被-S级品'!$E$2:$AW$10)),0)+IFERROR(SUMPRODUCT(('白止-S级品'!$A$2:$A$26=$B195)*('白止-S级品'!$D$1:$AV$1=AO$1)*('白止-S级品'!$D$2:$AV$26)),0)+IFERROR(SUMPRODUCT(('乐容-S级品'!$A$4:$A$32=$B195)*('乐容-S级品'!$L$3:$CA$3=AO$1)*('乐容-S级品'!$L$4:$CA$32)),0)</f>
      </c>
      <c r="AP195" s="280">
        <f>IFERROR(SUMPRODUCT(('控温被PRO-S级品'!$B$2:$B$10=$B195)*('控温被PRO-S级品'!$E$1:$BE$1=AP$1)*('控温被PRO-S级品'!$E$2:$BE$10)),0)+IFERROR(SUMPRODUCT(('冬被-S级品'!$B$2:$B$10=$B195)*('冬被-S级品'!$E$1:$AW$1=AP$1)*('冬被-S级品'!$E$2:$AW$10)),0)+IFERROR(SUMPRODUCT(('白止-S级品'!$A$2:$A$26=$B195)*('白止-S级品'!$D$1:$AV$1=AP$1)*('白止-S级品'!$D$2:$AV$26)),0)+IFERROR(SUMPRODUCT(('乐容-S级品'!$A$4:$A$32=$B195)*('乐容-S级品'!$L$3:$CA$3=AP$1)*('乐容-S级品'!$L$4:$CA$32)),0)</f>
      </c>
      <c r="AQ195" s="280">
        <f>IFERROR(SUMPRODUCT(('控温被PRO-S级品'!$B$2:$B$10=$B195)*('控温被PRO-S级品'!$E$1:$BE$1=AQ$1)*('控温被PRO-S级品'!$E$2:$BE$10)),0)+IFERROR(SUMPRODUCT(('冬被-S级品'!$B$2:$B$10=$B195)*('冬被-S级品'!$E$1:$AW$1=AQ$1)*('冬被-S级品'!$E$2:$AW$10)),0)+IFERROR(SUMPRODUCT(('白止-S级品'!$A$2:$A$26=$B195)*('白止-S级品'!$D$1:$AV$1=AQ$1)*('白止-S级品'!$D$2:$AV$26)),0)+IFERROR(SUMPRODUCT(('乐容-S级品'!$A$4:$A$32=$B195)*('乐容-S级品'!$L$3:$CA$3=AQ$1)*('乐容-S级品'!$L$4:$CA$32)),0)</f>
      </c>
      <c r="AR195" s="280">
        <f>IFERROR(SUMPRODUCT(('控温被PRO-S级品'!$B$2:$B$10=$B195)*('控温被PRO-S级品'!$E$1:$BE$1=AR$1)*('控温被PRO-S级品'!$E$2:$BE$10)),0)+IFERROR(SUMPRODUCT(('冬被-S级品'!$B$2:$B$10=$B195)*('冬被-S级品'!$E$1:$AW$1=AR$1)*('冬被-S级品'!$E$2:$AW$10)),0)+IFERROR(SUMPRODUCT(('白止-S级品'!$A$2:$A$26=$B195)*('白止-S级品'!$D$1:$AV$1=AR$1)*('白止-S级品'!$D$2:$AV$26)),0)+IFERROR(SUMPRODUCT(('乐容-S级品'!$A$4:$A$32=$B195)*('乐容-S级品'!$L$3:$CA$3=AR$1)*('乐容-S级品'!$L$4:$CA$32)),0)</f>
      </c>
      <c r="AS195" s="280">
        <f>IFERROR(SUMPRODUCT(('控温被PRO-S级品'!$B$2:$B$10=$B195)*('控温被PRO-S级品'!$E$1:$BE$1=AS$1)*('控温被PRO-S级品'!$E$2:$BE$10)),0)+IFERROR(SUMPRODUCT(('冬被-S级品'!$B$2:$B$10=$B195)*('冬被-S级品'!$E$1:$AW$1=AS$1)*('冬被-S级品'!$E$2:$AW$10)),0)+IFERROR(SUMPRODUCT(('白止-S级品'!$A$2:$A$26=$B195)*('白止-S级品'!$D$1:$AV$1=AS$1)*('白止-S级品'!$D$2:$AV$26)),0)+IFERROR(SUMPRODUCT(('乐容-S级品'!$A$4:$A$32=$B195)*('乐容-S级品'!$L$3:$CA$3=AS$1)*('乐容-S级品'!$L$4:$CA$32)),0)</f>
      </c>
      <c r="AT195" s="280">
        <f>IFERROR(SUMPRODUCT(('控温被PRO-S级品'!$B$2:$B$10=$B195)*('控温被PRO-S级品'!$E$1:$BE$1=AT$1)*('控温被PRO-S级品'!$E$2:$BE$10)),0)+IFERROR(SUMPRODUCT(('冬被-S级品'!$B$2:$B$10=$B195)*('冬被-S级品'!$E$1:$AW$1=AT$1)*('冬被-S级品'!$E$2:$AW$10)),0)+IFERROR(SUMPRODUCT(('白止-S级品'!$A$2:$A$26=$B195)*('白止-S级品'!$D$1:$AV$1=AT$1)*('白止-S级品'!$D$2:$AV$26)),0)+IFERROR(SUMPRODUCT(('乐容-S级品'!$A$4:$A$32=$B195)*('乐容-S级品'!$L$3:$CA$3=AT$1)*('乐容-S级品'!$L$4:$CA$32)),0)</f>
      </c>
      <c r="AU195" s="280">
        <f>IFERROR(SUMPRODUCT(('控温被PRO-S级品'!$B$2:$B$10=$B195)*('控温被PRO-S级品'!$E$1:$BE$1=AU$1)*('控温被PRO-S级品'!$E$2:$BE$10)),0)+IFERROR(SUMPRODUCT(('冬被-S级品'!$B$2:$B$10=$B195)*('冬被-S级品'!$E$1:$AW$1=AU$1)*('冬被-S级品'!$E$2:$AW$10)),0)+IFERROR(SUMPRODUCT(('白止-S级品'!$A$2:$A$26=$B195)*('白止-S级品'!$D$1:$AV$1=AU$1)*('白止-S级品'!$D$2:$AV$26)),0)+IFERROR(SUMPRODUCT(('乐容-S级品'!$A$4:$A$32=$B195)*('乐容-S级品'!$L$3:$CA$3=AU$1)*('乐容-S级品'!$L$4:$CA$32)),0)</f>
      </c>
      <c r="AV195" s="280">
        <f>IFERROR(SUMPRODUCT(('控温被PRO-S级品'!$B$2:$B$10=$B195)*('控温被PRO-S级品'!$E$1:$BE$1=AV$1)*('控温被PRO-S级品'!$E$2:$BE$10)),0)+IFERROR(SUMPRODUCT(('冬被-S级品'!$B$2:$B$10=$B195)*('冬被-S级品'!$E$1:$AW$1=AV$1)*('冬被-S级品'!$E$2:$AW$10)),0)+IFERROR(SUMPRODUCT(('白止-S级品'!$A$2:$A$26=$B195)*('白止-S级品'!$D$1:$AV$1=AV$1)*('白止-S级品'!$D$2:$AV$26)),0)+IFERROR(SUMPRODUCT(('乐容-S级品'!$A$4:$A$32=$B195)*('乐容-S级品'!$L$3:$CA$3=AV$1)*('乐容-S级品'!$L$4:$CA$32)),0)</f>
      </c>
      <c r="AW195" s="280">
        <f>IFERROR(SUMPRODUCT(('控温被PRO-S级品'!$B$2:$B$10=$B195)*('控温被PRO-S级品'!$E$1:$BE$1=AW$1)*('控温被PRO-S级品'!$E$2:$BE$10)),0)+IFERROR(SUMPRODUCT(('冬被-S级品'!$B$2:$B$10=$B195)*('冬被-S级品'!$E$1:$AW$1=AW$1)*('冬被-S级品'!$E$2:$AW$10)),0)+IFERROR(SUMPRODUCT(('白止-S级品'!$A$2:$A$26=$B195)*('白止-S级品'!$D$1:$AV$1=AW$1)*('白止-S级品'!$D$2:$AV$26)),0)+IFERROR(SUMPRODUCT(('乐容-S级品'!$A$4:$A$32=$B195)*('乐容-S级品'!$L$3:$CA$3=AW$1)*('乐容-S级品'!$L$4:$CA$32)),0)</f>
      </c>
      <c r="AX195" s="280">
        <f>IFERROR(SUMPRODUCT(('控温被PRO-S级品'!$B$2:$B$10=$B195)*('控温被PRO-S级品'!$E$1:$BE$1=AX$1)*('控温被PRO-S级品'!$E$2:$BE$10)),0)+IFERROR(SUMPRODUCT(('冬被-S级品'!$B$2:$B$10=$B195)*('冬被-S级品'!$E$1:$AW$1=AX$1)*('冬被-S级品'!$E$2:$AW$10)),0)+IFERROR(SUMPRODUCT(('白止-S级品'!$A$2:$A$26=$B195)*('白止-S级品'!$D$1:$AV$1=AX$1)*('白止-S级品'!$D$2:$AV$26)),0)+IFERROR(SUMPRODUCT(('乐容-S级品'!$A$4:$A$32=$B195)*('乐容-S级品'!$L$3:$CA$3=AX$1)*('乐容-S级品'!$L$4:$CA$32)),0)</f>
      </c>
      <c r="AY195" s="280">
        <f>IFERROR(SUMPRODUCT(('控温被PRO-S级品'!$B$2:$B$10=$B195)*('控温被PRO-S级品'!$E$1:$BE$1=AY$1)*('控温被PRO-S级品'!$E$2:$BE$10)),0)+IFERROR(SUMPRODUCT(('冬被-S级品'!$B$2:$B$10=$B195)*('冬被-S级品'!$E$1:$AW$1=AY$1)*('冬被-S级品'!$E$2:$AW$10)),0)+IFERROR(SUMPRODUCT(('白止-S级品'!$A$2:$A$26=$B195)*('白止-S级品'!$D$1:$AV$1=AY$1)*('白止-S级品'!$D$2:$AV$26)),0)+IFERROR(SUMPRODUCT(('乐容-S级品'!$A$4:$A$32=$B195)*('乐容-S级品'!$L$3:$CA$3=AY$1)*('乐容-S级品'!$L$4:$CA$32)),0)</f>
      </c>
      <c r="AZ195" s="280">
        <f>IFERROR(SUMPRODUCT(('控温被PRO-S级品'!$B$2:$B$10=$B195)*('控温被PRO-S级品'!$E$1:$BE$1=AZ$1)*('控温被PRO-S级品'!$E$2:$BE$10)),0)+IFERROR(SUMPRODUCT(('冬被-S级品'!$B$2:$B$10=$B195)*('冬被-S级品'!$E$1:$AW$1=AZ$1)*('冬被-S级品'!$E$2:$AW$10)),0)+IFERROR(SUMPRODUCT(('白止-S级品'!$A$2:$A$26=$B195)*('白止-S级品'!$D$1:$AV$1=AZ$1)*('白止-S级品'!$D$2:$AV$26)),0)+IFERROR(SUMPRODUCT(('乐容-S级品'!$A$4:$A$32=$B195)*('乐容-S级品'!$L$3:$CA$3=AZ$1)*('乐容-S级品'!$L$4:$CA$32)),0)</f>
      </c>
      <c r="BA195" s="280">
        <f>IFERROR(SUMPRODUCT(('控温被PRO-S级品'!$B$2:$B$10=$B195)*('控温被PRO-S级品'!$E$1:$BE$1=BA$1)*('控温被PRO-S级品'!$E$2:$BE$10)),0)+IFERROR(SUMPRODUCT(('冬被-S级品'!$B$2:$B$10=$B195)*('冬被-S级品'!$E$1:$AW$1=BA$1)*('冬被-S级品'!$E$2:$AW$10)),0)+IFERROR(SUMPRODUCT(('白止-S级品'!$A$2:$A$26=$B195)*('白止-S级品'!$D$1:$AV$1=BA$1)*('白止-S级品'!$D$2:$AV$26)),0)+IFERROR(SUMPRODUCT(('乐容-S级品'!$A$4:$A$32=$B195)*('乐容-S级品'!$L$3:$CA$3=BA$1)*('乐容-S级品'!$L$4:$CA$32)),0)</f>
      </c>
      <c r="BB195" s="280">
        <f>IFERROR(SUMPRODUCT(('控温被PRO-S级品'!$B$2:$B$10=$B195)*('控温被PRO-S级品'!$E$1:$BE$1=BB$1)*('控温被PRO-S级品'!$E$2:$BE$10)),0)+IFERROR(SUMPRODUCT(('冬被-S级品'!$B$2:$B$10=$B195)*('冬被-S级品'!$E$1:$AW$1=BB$1)*('冬被-S级品'!$E$2:$AW$10)),0)+IFERROR(SUMPRODUCT(('白止-S级品'!$A$2:$A$26=$B195)*('白止-S级品'!$D$1:$AV$1=BB$1)*('白止-S级品'!$D$2:$AV$26)),0)+IFERROR(SUMPRODUCT(('乐容-S级品'!$A$4:$A$32=$B195)*('乐容-S级品'!$L$3:$CA$3=BB$1)*('乐容-S级品'!$L$4:$CA$32)),0)</f>
      </c>
      <c r="BC195" s="280">
        <f>IFERROR(SUMPRODUCT(('控温被PRO-S级品'!$B$2:$B$10=$B195)*('控温被PRO-S级品'!$E$1:$BE$1=BC$1)*('控温被PRO-S级品'!$E$2:$BE$10)),0)+IFERROR(SUMPRODUCT(('冬被-S级品'!$B$2:$B$10=$B195)*('冬被-S级品'!$E$1:$AW$1=BC$1)*('冬被-S级品'!$E$2:$AW$10)),0)+IFERROR(SUMPRODUCT(('白止-S级品'!$A$2:$A$26=$B195)*('白止-S级品'!$D$1:$AV$1=BC$1)*('白止-S级品'!$D$2:$AV$26)),0)+IFERROR(SUMPRODUCT(('乐容-S级品'!$A$4:$A$32=$B195)*('乐容-S级品'!$L$3:$CA$3=BC$1)*('乐容-S级品'!$L$4:$CA$32)),0)</f>
      </c>
      <c r="BD195" s="280">
        <f>IFERROR(SUMPRODUCT(('控温被PRO-S级品'!$B$2:$B$10=$B195)*('控温被PRO-S级品'!$E$1:$BE$1=BD$1)*('控温被PRO-S级品'!$E$2:$BE$10)),0)+IFERROR(SUMPRODUCT(('冬被-S级品'!$B$2:$B$10=$B195)*('冬被-S级品'!$E$1:$AW$1=BD$1)*('冬被-S级品'!$E$2:$AW$10)),0)+IFERROR(SUMPRODUCT(('白止-S级品'!$A$2:$A$26=$B195)*('白止-S级品'!$D$1:$AV$1=BD$1)*('白止-S级品'!$D$2:$AV$26)),0)+IFERROR(SUMPRODUCT(('乐容-S级品'!$A$4:$A$32=$B195)*('乐容-S级品'!$L$3:$CA$3=BD$1)*('乐容-S级品'!$L$4:$CA$32)),0)</f>
      </c>
      <c r="BE195" s="280">
        <f>IFERROR(SUMPRODUCT(('控温被PRO-S级品'!$B$2:$B$10=$B195)*('控温被PRO-S级品'!$E$1:$BE$1=BE$1)*('控温被PRO-S级品'!$E$2:$BE$10)),0)+IFERROR(SUMPRODUCT(('冬被-S级品'!$B$2:$B$10=$B195)*('冬被-S级品'!$E$1:$AW$1=BE$1)*('冬被-S级品'!$E$2:$AW$10)),0)+IFERROR(SUMPRODUCT(('白止-S级品'!$A$2:$A$26=$B195)*('白止-S级品'!$D$1:$AV$1=BE$1)*('白止-S级品'!$D$2:$AV$26)),0)+IFERROR(SUMPRODUCT(('乐容-S级品'!$A$4:$A$32=$B195)*('乐容-S级品'!$L$3:$CA$3=BE$1)*('乐容-S级品'!$L$4:$CA$32)),0)</f>
      </c>
      <c r="BF195" s="280">
        <f>IFERROR(SUMPRODUCT(('控温被PRO-S级品'!$B$2:$B$10=$B195)*('控温被PRO-S级品'!$E$1:$BE$1=BF$1)*('控温被PRO-S级品'!$E$2:$BE$10)),0)+IFERROR(SUMPRODUCT(('冬被-S级品'!$B$2:$B$10=$B195)*('冬被-S级品'!$E$1:$AW$1=BF$1)*('冬被-S级品'!$E$2:$AW$10)),0)+IFERROR(SUMPRODUCT(('白止-S级品'!$A$2:$A$26=$B195)*('白止-S级品'!$D$1:$AV$1=BF$1)*('白止-S级品'!$D$2:$AV$26)),0)+IFERROR(SUMPRODUCT(('乐容-S级品'!$A$4:$A$32=$B195)*('乐容-S级品'!$L$3:$CA$3=BF$1)*('乐容-S级品'!$L$4:$CA$32)),0)</f>
      </c>
      <c r="BG195" s="280">
        <f>IFERROR(SUMPRODUCT(('控温被PRO-S级品'!$B$2:$B$10=$B195)*('控温被PRO-S级品'!$E$1:$BE$1=BG$1)*('控温被PRO-S级品'!$E$2:$BE$10)),0)+IFERROR(SUMPRODUCT(('冬被-S级品'!$B$2:$B$10=$B195)*('冬被-S级品'!$E$1:$AW$1=BG$1)*('冬被-S级品'!$E$2:$AW$10)),0)+IFERROR(SUMPRODUCT(('白止-S级品'!$A$2:$A$26=$B195)*('白止-S级品'!$D$1:$AV$1=BG$1)*('白止-S级品'!$D$2:$AV$26)),0)+IFERROR(SUMPRODUCT(('乐容-S级品'!$A$4:$A$32=$B195)*('乐容-S级品'!$L$3:$CA$3=BG$1)*('乐容-S级品'!$L$4:$CA$32)),0)</f>
      </c>
      <c r="BH195" s="280">
        <f>IFERROR(SUMPRODUCT(('控温被PRO-S级品'!$B$2:$B$10=$B195)*('控温被PRO-S级品'!$E$1:$BE$1=BH$1)*('控温被PRO-S级品'!$E$2:$BE$10)),0)+IFERROR(SUMPRODUCT(('冬被-S级品'!$B$2:$B$10=$B195)*('冬被-S级品'!$E$1:$AW$1=BH$1)*('冬被-S级品'!$E$2:$AW$10)),0)+IFERROR(SUMPRODUCT(('白止-S级品'!$A$2:$A$26=$B195)*('白止-S级品'!$D$1:$AV$1=BH$1)*('白止-S级品'!$D$2:$AV$26)),0)+IFERROR(SUMPRODUCT(('乐容-S级品'!$A$4:$A$32=$B195)*('乐容-S级品'!$L$3:$CA$3=BH$1)*('乐容-S级品'!$L$4:$CA$32)),0)</f>
      </c>
      <c r="BI195" s="280">
        <f>IFERROR(SUMPRODUCT(('控温被PRO-S级品'!$B$2:$B$10=$B195)*('控温被PRO-S级品'!$E$1:$BE$1=BI$1)*('控温被PRO-S级品'!$E$2:$BE$10)),0)+IFERROR(SUMPRODUCT(('冬被-S级品'!$B$2:$B$10=$B195)*('冬被-S级品'!$E$1:$AW$1=BI$1)*('冬被-S级品'!$E$2:$AW$10)),0)+IFERROR(SUMPRODUCT(('白止-S级品'!$A$2:$A$26=$B195)*('白止-S级品'!$D$1:$AV$1=BI$1)*('白止-S级品'!$D$2:$AV$26)),0)+IFERROR(SUMPRODUCT(('乐容-S级品'!$A$4:$A$32=$B195)*('乐容-S级品'!$L$3:$CA$3=BI$1)*('乐容-S级品'!$L$4:$CA$32)),0)</f>
      </c>
      <c r="BJ195" s="280">
        <f>IFERROR(SUMPRODUCT(('控温被PRO-S级品'!$B$2:$B$10=$B195)*('控温被PRO-S级品'!$E$1:$BE$1=BJ$1)*('控温被PRO-S级品'!$E$2:$BE$10)),0)+IFERROR(SUMPRODUCT(('冬被-S级品'!$B$2:$B$10=$B195)*('冬被-S级品'!$E$1:$AW$1=BJ$1)*('冬被-S级品'!$E$2:$AW$10)),0)+IFERROR(SUMPRODUCT(('白止-S级品'!$A$2:$A$26=$B195)*('白止-S级品'!$D$1:$AV$1=BJ$1)*('白止-S级品'!$D$2:$AV$26)),0)+IFERROR(SUMPRODUCT(('乐容-S级品'!$A$4:$A$32=$B195)*('乐容-S级品'!$L$3:$CA$3=BJ$1)*('乐容-S级品'!$L$4:$CA$32)),0)</f>
      </c>
      <c r="BK195" s="280">
        <f>IFERROR(SUMPRODUCT(('控温被PRO-S级品'!$B$2:$B$10=$B195)*('控温被PRO-S级品'!$E$1:$BE$1=BK$1)*('控温被PRO-S级品'!$E$2:$BE$10)),0)+IFERROR(SUMPRODUCT(('冬被-S级品'!$B$2:$B$10=$B195)*('冬被-S级品'!$E$1:$AW$1=BK$1)*('冬被-S级品'!$E$2:$AW$10)),0)+IFERROR(SUMPRODUCT(('白止-S级品'!$A$2:$A$26=$B195)*('白止-S级品'!$D$1:$AV$1=BK$1)*('白止-S级品'!$D$2:$AV$26)),0)+IFERROR(SUMPRODUCT(('乐容-S级品'!$A$4:$A$32=$B195)*('乐容-S级品'!$L$3:$CA$3=BK$1)*('乐容-S级品'!$L$4:$CA$32)),0)</f>
      </c>
      <c r="BL195" s="280">
        <f>IFERROR(SUMPRODUCT(('控温被PRO-S级品'!$B$2:$B$10=$B195)*('控温被PRO-S级品'!$E$1:$BE$1=BL$1)*('控温被PRO-S级品'!$E$2:$BE$10)),0)+IFERROR(SUMPRODUCT(('冬被-S级品'!$B$2:$B$10=$B195)*('冬被-S级品'!$E$1:$AW$1=BL$1)*('冬被-S级品'!$E$2:$AW$10)),0)+IFERROR(SUMPRODUCT(('白止-S级品'!$A$2:$A$26=$B195)*('白止-S级品'!$D$1:$AV$1=BL$1)*('白止-S级品'!$D$2:$AV$26)),0)+IFERROR(SUMPRODUCT(('乐容-S级品'!$A$4:$A$32=$B195)*('乐容-S级品'!$L$3:$CA$3=BL$1)*('乐容-S级品'!$L$4:$CA$32)),0)</f>
      </c>
      <c r="BM195" s="280">
        <f>IFERROR(SUMPRODUCT(('控温被PRO-S级品'!$B$2:$B$10=$B195)*('控温被PRO-S级品'!$E$1:$BE$1=BM$1)*('控温被PRO-S级品'!$E$2:$BE$10)),0)+IFERROR(SUMPRODUCT(('冬被-S级品'!$B$2:$B$10=$B195)*('冬被-S级品'!$E$1:$AW$1=BM$1)*('冬被-S级品'!$E$2:$AW$10)),0)+IFERROR(SUMPRODUCT(('白止-S级品'!$A$2:$A$26=$B195)*('白止-S级品'!$D$1:$AV$1=BM$1)*('白止-S级品'!$D$2:$AV$26)),0)+IFERROR(SUMPRODUCT(('乐容-S级品'!$A$4:$A$32=$B195)*('乐容-S级品'!$L$3:$CA$3=BM$1)*('乐容-S级品'!$L$4:$CA$32)),0)</f>
      </c>
      <c r="BN195" s="280">
        <f>IFERROR(SUMPRODUCT(('控温被PRO-S级品'!$B$2:$B$10=$B195)*('控温被PRO-S级品'!$E$1:$BE$1=BN$1)*('控温被PRO-S级品'!$E$2:$BE$10)),0)+IFERROR(SUMPRODUCT(('冬被-S级品'!$B$2:$B$10=$B195)*('冬被-S级品'!$E$1:$AW$1=BN$1)*('冬被-S级品'!$E$2:$AW$10)),0)+IFERROR(SUMPRODUCT(('白止-S级品'!$A$2:$A$26=$B195)*('白止-S级品'!$D$1:$AV$1=BN$1)*('白止-S级品'!$D$2:$AV$26)),0)+IFERROR(SUMPRODUCT(('乐容-S级品'!$A$4:$A$32=$B195)*('乐容-S级品'!$L$3:$CA$3=BN$1)*('乐容-S级品'!$L$4:$CA$32)),0)</f>
      </c>
      <c r="BO195" s="280">
        <f>IFERROR(SUMPRODUCT(('控温被PRO-S级品'!$B$2:$B$10=$B195)*('控温被PRO-S级品'!$E$1:$BE$1=BO$1)*('控温被PRO-S级品'!$E$2:$BE$10)),0)+IFERROR(SUMPRODUCT(('冬被-S级品'!$B$2:$B$10=$B195)*('冬被-S级品'!$E$1:$AW$1=BO$1)*('冬被-S级品'!$E$2:$AW$10)),0)+IFERROR(SUMPRODUCT(('白止-S级品'!$A$2:$A$26=$B195)*('白止-S级品'!$D$1:$AV$1=BO$1)*('白止-S级品'!$D$2:$AV$26)),0)+IFERROR(SUMPRODUCT(('乐容-S级品'!$A$4:$A$32=$B195)*('乐容-S级品'!$L$3:$CA$3=BO$1)*('乐容-S级品'!$L$4:$CA$32)),0)</f>
      </c>
      <c r="BP195" s="280">
        <f>IFERROR(SUMPRODUCT(('控温被PRO-S级品'!$B$2:$B$10=$B195)*('控温被PRO-S级品'!$E$1:$BE$1=BP$1)*('控温被PRO-S级品'!$E$2:$BE$10)),0)+IFERROR(SUMPRODUCT(('冬被-S级品'!$B$2:$B$10=$B195)*('冬被-S级品'!$E$1:$AW$1=BP$1)*('冬被-S级品'!$E$2:$AW$10)),0)+IFERROR(SUMPRODUCT(('白止-S级品'!$A$2:$A$26=$B195)*('白止-S级品'!$D$1:$AV$1=BP$1)*('白止-S级品'!$D$2:$AV$26)),0)+IFERROR(SUMPRODUCT(('乐容-S级品'!$A$4:$A$32=$B195)*('乐容-S级品'!$L$3:$CA$3=BP$1)*('乐容-S级品'!$L$4:$CA$32)),0)</f>
      </c>
      <c r="BQ195" s="280">
        <f>IFERROR(SUMPRODUCT(('控温被PRO-S级品'!$B$2:$B$10=$B195)*('控温被PRO-S级品'!$E$1:$BE$1=BQ$1)*('控温被PRO-S级品'!$E$2:$BE$10)),0)+IFERROR(SUMPRODUCT(('冬被-S级品'!$B$2:$B$10=$B195)*('冬被-S级品'!$E$1:$AW$1=BQ$1)*('冬被-S级品'!$E$2:$AW$10)),0)+IFERROR(SUMPRODUCT(('白止-S级品'!$A$2:$A$26=$B195)*('白止-S级品'!$D$1:$AV$1=BQ$1)*('白止-S级品'!$D$2:$AV$26)),0)+IFERROR(SUMPRODUCT(('乐容-S级品'!$A$4:$A$32=$B195)*('乐容-S级品'!$L$3:$CA$3=BQ$1)*('乐容-S级品'!$L$4:$CA$32)),0)</f>
      </c>
      <c r="BR195" s="280">
        <f>IFERROR(SUMPRODUCT(('控温被PRO-S级品'!$B$2:$B$10=$B195)*('控温被PRO-S级品'!$E$1:$BE$1=BR$1)*('控温被PRO-S级品'!$E$2:$BE$10)),0)+IFERROR(SUMPRODUCT(('冬被-S级品'!$B$2:$B$10=$B195)*('冬被-S级品'!$E$1:$AW$1=BR$1)*('冬被-S级品'!$E$2:$AW$10)),0)+IFERROR(SUMPRODUCT(('白止-S级品'!$A$2:$A$26=$B195)*('白止-S级品'!$D$1:$AV$1=BR$1)*('白止-S级品'!$D$2:$AV$26)),0)+IFERROR(SUMPRODUCT(('乐容-S级品'!$A$4:$A$32=$B195)*('乐容-S级品'!$L$3:$CA$3=BR$1)*('乐容-S级品'!$L$4:$CA$32)),0)</f>
      </c>
      <c r="BS195" s="280">
        <f>IFERROR(SUMPRODUCT(('控温被PRO-S级品'!$B$2:$B$10=$B195)*('控温被PRO-S级品'!$E$1:$BE$1=BS$1)*('控温被PRO-S级品'!$E$2:$BE$10)),0)+IFERROR(SUMPRODUCT(('冬被-S级品'!$B$2:$B$10=$B195)*('冬被-S级品'!$E$1:$AW$1=BS$1)*('冬被-S级品'!$E$2:$AW$10)),0)+IFERROR(SUMPRODUCT(('白止-S级品'!$A$2:$A$26=$B195)*('白止-S级品'!$D$1:$AV$1=BS$1)*('白止-S级品'!$D$2:$AV$26)),0)+IFERROR(SUMPRODUCT(('乐容-S级品'!$A$4:$A$32=$B195)*('乐容-S级品'!$L$3:$CA$3=BS$1)*('乐容-S级品'!$L$4:$CA$32)),0)</f>
      </c>
      <c r="BT195" s="280">
        <f>IFERROR(SUMPRODUCT(('控温被PRO-S级品'!$B$2:$B$10=$B195)*('控温被PRO-S级品'!$E$1:$BE$1=BT$1)*('控温被PRO-S级品'!$E$2:$BE$10)),0)+IFERROR(SUMPRODUCT(('冬被-S级品'!$B$2:$B$10=$B195)*('冬被-S级品'!$E$1:$AW$1=BT$1)*('冬被-S级品'!$E$2:$AW$10)),0)+IFERROR(SUMPRODUCT(('白止-S级品'!$A$2:$A$26=$B195)*('白止-S级品'!$D$1:$AV$1=BT$1)*('白止-S级品'!$D$2:$AV$26)),0)+IFERROR(SUMPRODUCT(('乐容-S级品'!$A$4:$A$32=$B195)*('乐容-S级品'!$L$3:$CA$3=BT$1)*('乐容-S级品'!$L$4:$CA$32)),0)</f>
      </c>
      <c r="BU195" s="280">
        <f>IFERROR(SUMPRODUCT(('控温被PRO-S级品'!$B$2:$B$10=$B195)*('控温被PRO-S级品'!$E$1:$BE$1=BU$1)*('控温被PRO-S级品'!$E$2:$BE$10)),0)+IFERROR(SUMPRODUCT(('冬被-S级品'!$B$2:$B$10=$B195)*('冬被-S级品'!$E$1:$AW$1=BU$1)*('冬被-S级品'!$E$2:$AW$10)),0)+IFERROR(SUMPRODUCT(('白止-S级品'!$A$2:$A$26=$B195)*('白止-S级品'!$D$1:$AV$1=BU$1)*('白止-S级品'!$D$2:$AV$26)),0)+IFERROR(SUMPRODUCT(('乐容-S级品'!$A$4:$A$32=$B195)*('乐容-S级品'!$L$3:$CA$3=BU$1)*('乐容-S级品'!$L$4:$CA$32)),0)</f>
      </c>
      <c r="BV195" s="280">
        <f>IFERROR(SUMPRODUCT(('控温被PRO-S级品'!$B$2:$B$10=$B195)*('控温被PRO-S级品'!$E$1:$BE$1=BV$1)*('控温被PRO-S级品'!$E$2:$BE$10)),0)+IFERROR(SUMPRODUCT(('冬被-S级品'!$B$2:$B$10=$B195)*('冬被-S级品'!$E$1:$AW$1=BV$1)*('冬被-S级品'!$E$2:$AW$10)),0)+IFERROR(SUMPRODUCT(('白止-S级品'!$A$2:$A$26=$B195)*('白止-S级品'!$D$1:$AV$1=BV$1)*('白止-S级品'!$D$2:$AV$26)),0)+IFERROR(SUMPRODUCT(('乐容-S级品'!$A$4:$A$32=$B195)*('乐容-S级品'!$L$3:$CA$3=BV$1)*('乐容-S级品'!$L$4:$CA$32)),0)</f>
      </c>
      <c r="BW195" s="280">
        <f>IFERROR(SUMPRODUCT(('控温被PRO-S级品'!$B$2:$B$10=$B195)*('控温被PRO-S级品'!$E$1:$BE$1=BW$1)*('控温被PRO-S级品'!$E$2:$BE$10)),0)+IFERROR(SUMPRODUCT(('冬被-S级品'!$B$2:$B$10=$B195)*('冬被-S级品'!$E$1:$AW$1=BW$1)*('冬被-S级品'!$E$2:$AW$10)),0)+IFERROR(SUMPRODUCT(('白止-S级品'!$A$2:$A$26=$B195)*('白止-S级品'!$D$1:$AV$1=BW$1)*('白止-S级品'!$D$2:$AV$26)),0)+IFERROR(SUMPRODUCT(('乐容-S级品'!$A$4:$A$32=$B195)*('乐容-S级品'!$L$3:$CA$3=BW$1)*('乐容-S级品'!$L$4:$CA$32)),0)</f>
      </c>
      <c r="BX195" s="280">
        <f>IFERROR(SUMPRODUCT(('控温被PRO-S级品'!$B$2:$B$10=$B195)*('控温被PRO-S级品'!$E$1:$BE$1=BX$1)*('控温被PRO-S级品'!$E$2:$BE$10)),0)+IFERROR(SUMPRODUCT(('冬被-S级品'!$B$2:$B$10=$B195)*('冬被-S级品'!$E$1:$AW$1=BX$1)*('冬被-S级品'!$E$2:$AW$10)),0)+IFERROR(SUMPRODUCT(('白止-S级品'!$A$2:$A$26=$B195)*('白止-S级品'!$D$1:$AV$1=BX$1)*('白止-S级品'!$D$2:$AV$26)),0)+IFERROR(SUMPRODUCT(('乐容-S级品'!$A$4:$A$32=$B195)*('乐容-S级品'!$L$3:$CA$3=BX$1)*('乐容-S级品'!$L$4:$CA$32)),0)</f>
      </c>
      <c r="BY195" s="280">
        <f>IFERROR(SUMPRODUCT(('控温被PRO-S级品'!$B$2:$B$10=$B195)*('控温被PRO-S级品'!$E$1:$BE$1=BY$1)*('控温被PRO-S级品'!$E$2:$BE$10)),0)+IFERROR(SUMPRODUCT(('冬被-S级品'!$B$2:$B$10=$B195)*('冬被-S级品'!$E$1:$AW$1=BY$1)*('冬被-S级品'!$E$2:$AW$10)),0)+IFERROR(SUMPRODUCT(('白止-S级品'!$A$2:$A$26=$B195)*('白止-S级品'!$D$1:$AV$1=BY$1)*('白止-S级品'!$D$2:$AV$26)),0)+IFERROR(SUMPRODUCT(('乐容-S级品'!$A$4:$A$32=$B195)*('乐容-S级品'!$L$3:$CA$3=BY$1)*('乐容-S级品'!$L$4:$CA$32)),0)</f>
      </c>
      <c r="BZ195" s="280">
        <f>IFERROR(SUMPRODUCT(('控温被PRO-S级品'!$B$2:$B$10=$B195)*('控温被PRO-S级品'!$E$1:$BE$1=BZ$1)*('控温被PRO-S级品'!$E$2:$BE$10)),0)+IFERROR(SUMPRODUCT(('冬被-S级品'!$B$2:$B$10=$B195)*('冬被-S级品'!$E$1:$AW$1=BZ$1)*('冬被-S级品'!$E$2:$AW$10)),0)+IFERROR(SUMPRODUCT(('白止-S级品'!$A$2:$A$26=$B195)*('白止-S级品'!$D$1:$AV$1=BZ$1)*('白止-S级品'!$D$2:$AV$26)),0)+IFERROR(SUMPRODUCT(('乐容-S级品'!$A$4:$A$32=$B195)*('乐容-S级品'!$L$3:$CA$3=BZ$1)*('乐容-S级品'!$L$4:$CA$32)),0)</f>
      </c>
      <c r="CA195" s="280">
        <f>IFERROR(SUMPRODUCT(('控温被PRO-S级品'!$B$2:$B$10=$B195)*('控温被PRO-S级品'!$E$1:$BE$1=CA$1)*('控温被PRO-S级品'!$E$2:$BE$10)),0)+IFERROR(SUMPRODUCT(('冬被-S级品'!$B$2:$B$10=$B195)*('冬被-S级品'!$E$1:$AW$1=CA$1)*('冬被-S级品'!$E$2:$AW$10)),0)+IFERROR(SUMPRODUCT(('白止-S级品'!$A$2:$A$26=$B195)*('白止-S级品'!$D$1:$AV$1=CA$1)*('白止-S级品'!$D$2:$AV$26)),0)+IFERROR(SUMPRODUCT(('乐容-S级品'!$A$4:$A$32=$B195)*('乐容-S级品'!$L$3:$CA$3=CA$1)*('乐容-S级品'!$L$4:$CA$32)),0)</f>
      </c>
      <c r="CB195" s="280">
        <f>IFERROR(SUMPRODUCT(('控温被PRO-S级品'!$B$2:$B$10=$B195)*('控温被PRO-S级品'!$E$1:$BE$1=CB$1)*('控温被PRO-S级品'!$E$2:$BE$10)),0)+IFERROR(SUMPRODUCT(('冬被-S级品'!$B$2:$B$10=$B195)*('冬被-S级品'!$E$1:$AW$1=CB$1)*('冬被-S级品'!$E$2:$AW$10)),0)+IFERROR(SUMPRODUCT(('白止-S级品'!$A$2:$A$26=$B195)*('白止-S级品'!$D$1:$AV$1=CB$1)*('白止-S级品'!$D$2:$AV$26)),0)+IFERROR(SUMPRODUCT(('乐容-S级品'!$A$4:$A$32=$B195)*('乐容-S级品'!$L$3:$CA$3=CB$1)*('乐容-S级品'!$L$4:$CA$32)),0)</f>
      </c>
      <c r="CC195" s="280">
        <f>IFERROR(SUMPRODUCT(('控温被PRO-S级品'!$B$2:$B$10=$B195)*('控温被PRO-S级品'!$E$1:$BE$1=CC$1)*('控温被PRO-S级品'!$E$2:$BE$10)),0)+IFERROR(SUMPRODUCT(('冬被-S级品'!$B$2:$B$10=$B195)*('冬被-S级品'!$E$1:$AW$1=CC$1)*('冬被-S级品'!$E$2:$AW$10)),0)+IFERROR(SUMPRODUCT(('白止-S级品'!$A$2:$A$26=$B195)*('白止-S级品'!$D$1:$AV$1=CC$1)*('白止-S级品'!$D$2:$AV$26)),0)+IFERROR(SUMPRODUCT(('乐容-S级品'!$A$4:$A$32=$B195)*('乐容-S级品'!$L$3:$CA$3=CC$1)*('乐容-S级品'!$L$4:$CA$32)),0)</f>
      </c>
      <c r="CD195" s="280">
        <f>IFERROR(SUMPRODUCT(('控温被PRO-S级品'!$B$2:$B$10=$B195)*('控温被PRO-S级品'!$E$1:$BE$1=CD$1)*('控温被PRO-S级品'!$E$2:$BE$10)),0)+IFERROR(SUMPRODUCT(('冬被-S级品'!$B$2:$B$10=$B195)*('冬被-S级品'!$E$1:$AW$1=CD$1)*('冬被-S级品'!$E$2:$AW$10)),0)+IFERROR(SUMPRODUCT(('白止-S级品'!$A$2:$A$26=$B195)*('白止-S级品'!$D$1:$AV$1=CD$1)*('白止-S级品'!$D$2:$AV$26)),0)+IFERROR(SUMPRODUCT(('乐容-S级品'!$A$4:$A$32=$B195)*('乐容-S级品'!$L$3:$CA$3=CD$1)*('乐容-S级品'!$L$4:$CA$32)),0)</f>
      </c>
      <c r="CE195" s="280">
        <f>IFERROR(SUMPRODUCT(('控温被PRO-S级品'!$B$2:$B$10=$B195)*('控温被PRO-S级品'!$E$1:$BE$1=CE$1)*('控温被PRO-S级品'!$E$2:$BE$10)),0)+IFERROR(SUMPRODUCT(('冬被-S级品'!$B$2:$B$10=$B195)*('冬被-S级品'!$E$1:$AW$1=CE$1)*('冬被-S级品'!$E$2:$AW$10)),0)+IFERROR(SUMPRODUCT(('白止-S级品'!$A$2:$A$26=$B195)*('白止-S级品'!$D$1:$AV$1=CE$1)*('白止-S级品'!$D$2:$AV$26)),0)+IFERROR(SUMPRODUCT(('乐容-S级品'!$A$4:$A$32=$B195)*('乐容-S级品'!$L$3:$CA$3=CE$1)*('乐容-S级品'!$L$4:$CA$32)),0)</f>
      </c>
      <c r="CF195" s="280">
        <f>IFERROR(SUMPRODUCT(('控温被PRO-S级品'!$B$2:$B$10=$B195)*('控温被PRO-S级品'!$E$1:$BE$1=CF$1)*('控温被PRO-S级品'!$E$2:$BE$10)),0)+IFERROR(SUMPRODUCT(('冬被-S级品'!$B$2:$B$10=$B195)*('冬被-S级品'!$E$1:$AW$1=CF$1)*('冬被-S级品'!$E$2:$AW$10)),0)+IFERROR(SUMPRODUCT(('白止-S级品'!$A$2:$A$26=$B195)*('白止-S级品'!$D$1:$AV$1=CF$1)*('白止-S级品'!$D$2:$AV$26)),0)+IFERROR(SUMPRODUCT(('乐容-S级品'!$A$4:$A$32=$B195)*('乐容-S级品'!$L$3:$CA$3=CF$1)*('乐容-S级品'!$L$4:$CA$32)),0)</f>
      </c>
      <c r="CG195" s="280">
        <f>IFERROR(SUMPRODUCT(('控温被PRO-S级品'!$B$2:$B$10=$B195)*('控温被PRO-S级品'!$E$1:$BE$1=CG$1)*('控温被PRO-S级品'!$E$2:$BE$10)),0)+IFERROR(SUMPRODUCT(('冬被-S级品'!$B$2:$B$10=$B195)*('冬被-S级品'!$E$1:$AW$1=CG$1)*('冬被-S级品'!$E$2:$AW$10)),0)+IFERROR(SUMPRODUCT(('白止-S级品'!$A$2:$A$26=$B195)*('白止-S级品'!$D$1:$AV$1=CG$1)*('白止-S级品'!$D$2:$AV$26)),0)+IFERROR(SUMPRODUCT(('乐容-S级品'!$A$4:$A$32=$B195)*('乐容-S级品'!$L$3:$CA$3=CG$1)*('乐容-S级品'!$L$4:$CA$32)),0)</f>
      </c>
      <c r="CH195" s="280">
        <f>IFERROR(SUMPRODUCT(('控温被PRO-S级品'!$B$2:$B$10=$B195)*('控温被PRO-S级品'!$E$1:$BE$1=CH$1)*('控温被PRO-S级品'!$E$2:$BE$10)),0)+IFERROR(SUMPRODUCT(('冬被-S级品'!$B$2:$B$10=$B195)*('冬被-S级品'!$E$1:$AW$1=CH$1)*('冬被-S级品'!$E$2:$AW$10)),0)+IFERROR(SUMPRODUCT(('白止-S级品'!$A$2:$A$26=$B195)*('白止-S级品'!$D$1:$AV$1=CH$1)*('白止-S级品'!$D$2:$AV$26)),0)+IFERROR(SUMPRODUCT(('乐容-S级品'!$A$4:$A$32=$B195)*('乐容-S级品'!$L$3:$CA$3=CH$1)*('乐容-S级品'!$L$4:$CA$32)),0)</f>
      </c>
      <c r="CI195" s="280">
        <f>IFERROR(SUMPRODUCT(('控温被PRO-S级品'!$B$2:$B$10=$B195)*('控温被PRO-S级品'!$E$1:$BE$1=CI$1)*('控温被PRO-S级品'!$E$2:$BE$10)),0)+IFERROR(SUMPRODUCT(('冬被-S级品'!$B$2:$B$10=$B195)*('冬被-S级品'!$E$1:$AW$1=CI$1)*('冬被-S级品'!$E$2:$AW$10)),0)+IFERROR(SUMPRODUCT(('白止-S级品'!$A$2:$A$26=$B195)*('白止-S级品'!$D$1:$AV$1=CI$1)*('白止-S级品'!$D$2:$AV$26)),0)+IFERROR(SUMPRODUCT(('乐容-S级品'!$A$4:$A$32=$B195)*('乐容-S级品'!$L$3:$CA$3=CI$1)*('乐容-S级品'!$L$4:$CA$32)),0)</f>
      </c>
      <c r="CJ195" s="280">
        <f>IFERROR(SUMPRODUCT(('控温被PRO-S级品'!$B$2:$B$10=$B195)*('控温被PRO-S级品'!$E$1:$BE$1=CJ$1)*('控温被PRO-S级品'!$E$2:$BE$10)),0)+IFERROR(SUMPRODUCT(('冬被-S级品'!$B$2:$B$10=$B195)*('冬被-S级品'!$E$1:$AW$1=CJ$1)*('冬被-S级品'!$E$2:$AW$10)),0)+IFERROR(SUMPRODUCT(('白止-S级品'!$A$2:$A$26=$B195)*('白止-S级品'!$D$1:$AV$1=CJ$1)*('白止-S级品'!$D$2:$AV$26)),0)+IFERROR(SUMPRODUCT(('乐容-S级品'!$A$4:$A$32=$B195)*('乐容-S级品'!$L$3:$CA$3=CJ$1)*('乐容-S级品'!$L$4:$CA$32)),0)</f>
      </c>
      <c r="CK195" s="280">
        <f>IFERROR(SUMPRODUCT(('控温被PRO-S级品'!$B$2:$B$10=$B195)*('控温被PRO-S级品'!$E$1:$BE$1=CK$1)*('控温被PRO-S级品'!$E$2:$BE$10)),0)+IFERROR(SUMPRODUCT(('冬被-S级品'!$B$2:$B$10=$B195)*('冬被-S级品'!$E$1:$AW$1=CK$1)*('冬被-S级品'!$E$2:$AW$10)),0)+IFERROR(SUMPRODUCT(('白止-S级品'!$A$2:$A$26=$B195)*('白止-S级品'!$D$1:$AV$1=CK$1)*('白止-S级品'!$D$2:$AV$26)),0)+IFERROR(SUMPRODUCT(('乐容-S级品'!$A$4:$A$32=$B195)*('乐容-S级品'!$L$3:$CA$3=CK$1)*('乐容-S级品'!$L$4:$CA$32)),0)</f>
      </c>
      <c r="CL195" s="280">
        <f>IFERROR(SUMPRODUCT(('控温被PRO-S级品'!$B$2:$B$10=$B195)*('控温被PRO-S级品'!$E$1:$BE$1=CL$1)*('控温被PRO-S级品'!$E$2:$BE$10)),0)+IFERROR(SUMPRODUCT(('冬被-S级品'!$B$2:$B$10=$B195)*('冬被-S级品'!$E$1:$AW$1=CL$1)*('冬被-S级品'!$E$2:$AW$10)),0)+IFERROR(SUMPRODUCT(('白止-S级品'!$A$2:$A$26=$B195)*('白止-S级品'!$D$1:$AV$1=CL$1)*('白止-S级品'!$D$2:$AV$26)),0)+IFERROR(SUMPRODUCT(('乐容-S级品'!$A$4:$A$32=$B195)*('乐容-S级品'!$L$3:$CA$3=CL$1)*('乐容-S级品'!$L$4:$CA$32)),0)</f>
      </c>
      <c r="CM195" s="280">
        <f>IFERROR(SUMPRODUCT(('控温被PRO-S级品'!$B$2:$B$10=$B195)*('控温被PRO-S级品'!$E$1:$BE$1=CM$1)*('控温被PRO-S级品'!$E$2:$BE$10)),0)+IFERROR(SUMPRODUCT(('冬被-S级品'!$B$2:$B$10=$B195)*('冬被-S级品'!$E$1:$AW$1=CM$1)*('冬被-S级品'!$E$2:$AW$10)),0)+IFERROR(SUMPRODUCT(('白止-S级品'!$A$2:$A$26=$B195)*('白止-S级品'!$D$1:$AV$1=CM$1)*('白止-S级品'!$D$2:$AV$26)),0)+IFERROR(SUMPRODUCT(('乐容-S级品'!$A$4:$A$32=$B195)*('乐容-S级品'!$L$3:$CA$3=CM$1)*('乐容-S级品'!$L$4:$CA$32)),0)</f>
      </c>
      <c r="CN195" s="280">
        <f>IFERROR(SUMPRODUCT(('控温被PRO-S级品'!$B$2:$B$10=$B195)*('控温被PRO-S级品'!$E$1:$BE$1=CN$1)*('控温被PRO-S级品'!$E$2:$BE$10)),0)+IFERROR(SUMPRODUCT(('冬被-S级品'!$B$2:$B$10=$B195)*('冬被-S级品'!$E$1:$AW$1=CN$1)*('冬被-S级品'!$E$2:$AW$10)),0)+IFERROR(SUMPRODUCT(('白止-S级品'!$A$2:$A$26=$B195)*('白止-S级品'!$D$1:$AV$1=CN$1)*('白止-S级品'!$D$2:$AV$26)),0)+IFERROR(SUMPRODUCT(('乐容-S级品'!$A$4:$A$32=$B195)*('乐容-S级品'!$L$3:$CA$3=CN$1)*('乐容-S级品'!$L$4:$CA$32)),0)</f>
      </c>
      <c r="CO195" s="280">
        <f>IFERROR(SUMPRODUCT(('控温被PRO-S级品'!$B$2:$B$10=$B195)*('控温被PRO-S级品'!$E$1:$BE$1=CO$1)*('控温被PRO-S级品'!$E$2:$BE$10)),0)+IFERROR(SUMPRODUCT(('冬被-S级品'!$B$2:$B$10=$B195)*('冬被-S级品'!$E$1:$AW$1=CO$1)*('冬被-S级品'!$E$2:$AW$10)),0)+IFERROR(SUMPRODUCT(('白止-S级品'!$A$2:$A$26=$B195)*('白止-S级品'!$D$1:$AV$1=CO$1)*('白止-S级品'!$D$2:$AV$26)),0)+IFERROR(SUMPRODUCT(('乐容-S级品'!$A$4:$A$32=$B195)*('乐容-S级品'!$L$3:$CA$3=CO$1)*('乐容-S级品'!$L$4:$CA$32)),0)</f>
      </c>
      <c r="CP195" s="280">
        <f>IFERROR(SUMPRODUCT(('控温被PRO-S级品'!$B$2:$B$10=$B195)*('控温被PRO-S级品'!$E$1:$BE$1=CP$1)*('控温被PRO-S级品'!$E$2:$BE$10)),0)+IFERROR(SUMPRODUCT(('冬被-S级品'!$B$2:$B$10=$B195)*('冬被-S级品'!$E$1:$AW$1=CP$1)*('冬被-S级品'!$E$2:$AW$10)),0)+IFERROR(SUMPRODUCT(('白止-S级品'!$A$2:$A$26=$B195)*('白止-S级品'!$D$1:$AV$1=CP$1)*('白止-S级品'!$D$2:$AV$26)),0)+IFERROR(SUMPRODUCT(('乐容-S级品'!$A$4:$A$32=$B195)*('乐容-S级品'!$L$3:$CA$3=CP$1)*('乐容-S级品'!$L$4:$CA$32)),0)</f>
      </c>
      <c r="CQ195" s="280">
        <f>IFERROR(SUMPRODUCT(('控温被PRO-S级品'!$B$2:$B$10=$B195)*('控温被PRO-S级品'!$E$1:$BE$1=CQ$1)*('控温被PRO-S级品'!$E$2:$BE$10)),0)+IFERROR(SUMPRODUCT(('冬被-S级品'!$B$2:$B$10=$B195)*('冬被-S级品'!$E$1:$AW$1=CQ$1)*('冬被-S级品'!$E$2:$AW$10)),0)+IFERROR(SUMPRODUCT(('白止-S级品'!$A$2:$A$26=$B195)*('白止-S级品'!$D$1:$AV$1=CQ$1)*('白止-S级品'!$D$2:$AV$26)),0)+IFERROR(SUMPRODUCT(('乐容-S级品'!$A$4:$A$32=$B195)*('乐容-S级品'!$L$3:$CA$3=CQ$1)*('乐容-S级品'!$L$4:$CA$32)),0)</f>
      </c>
      <c r="CR195" s="280">
        <f>IFERROR(SUMPRODUCT(('控温被PRO-S级品'!$B$2:$B$10=$B195)*('控温被PRO-S级品'!$E$1:$BE$1=CR$1)*('控温被PRO-S级品'!$E$2:$BE$10)),0)+IFERROR(SUMPRODUCT(('冬被-S级品'!$B$2:$B$10=$B195)*('冬被-S级品'!$E$1:$AW$1=CR$1)*('冬被-S级品'!$E$2:$AW$10)),0)+IFERROR(SUMPRODUCT(('白止-S级品'!$A$2:$A$26=$B195)*('白止-S级品'!$D$1:$AV$1=CR$1)*('白止-S级品'!$D$2:$AV$26)),0)+IFERROR(SUMPRODUCT(('乐容-S级品'!$A$4:$A$32=$B195)*('乐容-S级品'!$L$3:$CA$3=CR$1)*('乐容-S级品'!$L$4:$CA$32)),0)</f>
      </c>
      <c r="CS195" s="280">
        <f>IFERROR(SUMPRODUCT(('控温被PRO-S级品'!$B$2:$B$10=$B195)*('控温被PRO-S级品'!$E$1:$BE$1=CS$1)*('控温被PRO-S级品'!$E$2:$BE$10)),0)+IFERROR(SUMPRODUCT(('冬被-S级品'!$B$2:$B$10=$B195)*('冬被-S级品'!$E$1:$AW$1=CS$1)*('冬被-S级品'!$E$2:$AW$10)),0)+IFERROR(SUMPRODUCT(('白止-S级品'!$A$2:$A$26=$B195)*('白止-S级品'!$D$1:$AV$1=CS$1)*('白止-S级品'!$D$2:$AV$26)),0)+IFERROR(SUMPRODUCT(('乐容-S级品'!$A$4:$A$32=$B195)*('乐容-S级品'!$L$3:$CA$3=CS$1)*('乐容-S级品'!$L$4:$CA$32)),0)</f>
      </c>
      <c r="CT195" s="280">
        <f>IFERROR(SUMPRODUCT(('控温被PRO-S级品'!$B$2:$B$10=$B195)*('控温被PRO-S级品'!$E$1:$BE$1=CT$1)*('控温被PRO-S级品'!$E$2:$BE$10)),0)+IFERROR(SUMPRODUCT(('冬被-S级品'!$B$2:$B$10=$B195)*('冬被-S级品'!$E$1:$AW$1=CT$1)*('冬被-S级品'!$E$2:$AW$10)),0)+IFERROR(SUMPRODUCT(('白止-S级品'!$A$2:$A$26=$B195)*('白止-S级品'!$D$1:$AV$1=CT$1)*('白止-S级品'!$D$2:$AV$26)),0)+IFERROR(SUMPRODUCT(('乐容-S级品'!$A$4:$A$32=$B195)*('乐容-S级品'!$L$3:$CA$3=CT$1)*('乐容-S级品'!$L$4:$CA$32)),0)</f>
      </c>
      <c r="CU195" s="280">
        <f>IFERROR(SUMPRODUCT(('控温被PRO-S级品'!$B$2:$B$10=$B195)*('控温被PRO-S级品'!$E$1:$BE$1=CU$1)*('控温被PRO-S级品'!$E$2:$BE$10)),0)+IFERROR(SUMPRODUCT(('冬被-S级品'!$B$2:$B$10=$B195)*('冬被-S级品'!$E$1:$AW$1=CU$1)*('冬被-S级品'!$E$2:$AW$10)),0)+IFERROR(SUMPRODUCT(('白止-S级品'!$A$2:$A$26=$B195)*('白止-S级品'!$D$1:$AV$1=CU$1)*('白止-S级品'!$D$2:$AV$26)),0)+IFERROR(SUMPRODUCT(('乐容-S级品'!$A$4:$A$32=$B195)*('乐容-S级品'!$L$3:$CA$3=CU$1)*('乐容-S级品'!$L$4:$CA$32)),0)</f>
      </c>
      <c r="CV195" s="280">
        <f>IFERROR(SUMPRODUCT(('控温被PRO-S级品'!$B$2:$B$10=$B195)*('控温被PRO-S级品'!$E$1:$BE$1=CV$1)*('控温被PRO-S级品'!$E$2:$BE$10)),0)+IFERROR(SUMPRODUCT(('冬被-S级品'!$B$2:$B$10=$B195)*('冬被-S级品'!$E$1:$AW$1=CV$1)*('冬被-S级品'!$E$2:$AW$10)),0)+IFERROR(SUMPRODUCT(('白止-S级品'!$A$2:$A$26=$B195)*('白止-S级品'!$D$1:$AV$1=CV$1)*('白止-S级品'!$D$2:$AV$26)),0)+IFERROR(SUMPRODUCT(('乐容-S级品'!$A$4:$A$32=$B195)*('乐容-S级品'!$L$3:$CA$3=CV$1)*('乐容-S级品'!$L$4:$CA$32)),0)</f>
      </c>
      <c r="CW195" s="280">
        <f>IFERROR(SUMPRODUCT(('控温被PRO-S级品'!$B$2:$B$10=$B195)*('控温被PRO-S级品'!$E$1:$BE$1=CW$1)*('控温被PRO-S级品'!$E$2:$BE$10)),0)+IFERROR(SUMPRODUCT(('冬被-S级品'!$B$2:$B$10=$B195)*('冬被-S级品'!$E$1:$AW$1=CW$1)*('冬被-S级品'!$E$2:$AW$10)),0)+IFERROR(SUMPRODUCT(('白止-S级品'!$A$2:$A$26=$B195)*('白止-S级品'!$D$1:$AV$1=CW$1)*('白止-S级品'!$D$2:$AV$26)),0)+IFERROR(SUMPRODUCT(('乐容-S级品'!$A$4:$A$32=$B195)*('乐容-S级品'!$L$3:$CA$3=CW$1)*('乐容-S级品'!$L$4:$CA$32)),0)</f>
      </c>
      <c r="CX195" s="280">
        <f>IFERROR(SUMPRODUCT(('控温被PRO-S级品'!$B$2:$B$10=$B195)*('控温被PRO-S级品'!$E$1:$BE$1=CX$1)*('控温被PRO-S级品'!$E$2:$BE$10)),0)+IFERROR(SUMPRODUCT(('冬被-S级品'!$B$2:$B$10=$B195)*('冬被-S级品'!$E$1:$AW$1=CX$1)*('冬被-S级品'!$E$2:$AW$10)),0)+IFERROR(SUMPRODUCT(('白止-S级品'!$A$2:$A$26=$B195)*('白止-S级品'!$D$1:$AV$1=CX$1)*('白止-S级品'!$D$2:$AV$26)),0)+IFERROR(SUMPRODUCT(('乐容-S级品'!$A$4:$A$32=$B195)*('乐容-S级品'!$L$3:$CA$3=CX$1)*('乐容-S级品'!$L$4:$CA$32)),0)</f>
      </c>
      <c r="CY195" s="280">
        <f>IFERROR(SUMPRODUCT(('控温被PRO-S级品'!$B$2:$B$10=$B195)*('控温被PRO-S级品'!$E$1:$BE$1=CY$1)*('控温被PRO-S级品'!$E$2:$BE$10)),0)+IFERROR(SUMPRODUCT(('冬被-S级品'!$B$2:$B$10=$B195)*('冬被-S级品'!$E$1:$AW$1=CY$1)*('冬被-S级品'!$E$2:$AW$10)),0)+IFERROR(SUMPRODUCT(('白止-S级品'!$A$2:$A$26=$B195)*('白止-S级品'!$D$1:$AV$1=CY$1)*('白止-S级品'!$D$2:$AV$26)),0)+IFERROR(SUMPRODUCT(('乐容-S级品'!$A$4:$A$32=$B195)*('乐容-S级品'!$L$3:$CA$3=CY$1)*('乐容-S级品'!$L$4:$CA$32)),0)</f>
      </c>
      <c r="CZ195" s="280">
        <f>IFERROR(SUMPRODUCT(('控温被PRO-S级品'!$B$2:$B$10=$B195)*('控温被PRO-S级品'!$E$1:$BE$1=CZ$1)*('控温被PRO-S级品'!$E$2:$BE$10)),0)+IFERROR(SUMPRODUCT(('冬被-S级品'!$B$2:$B$10=$B195)*('冬被-S级品'!$E$1:$AW$1=CZ$1)*('冬被-S级品'!$E$2:$AW$10)),0)+IFERROR(SUMPRODUCT(('白止-S级品'!$A$2:$A$26=$B195)*('白止-S级品'!$D$1:$AV$1=CZ$1)*('白止-S级品'!$D$2:$AV$26)),0)+IFERROR(SUMPRODUCT(('乐容-S级品'!$A$4:$A$32=$B195)*('乐容-S级品'!$L$3:$CA$3=CZ$1)*('乐容-S级品'!$L$4:$CA$32)),0)</f>
      </c>
      <c r="DA195" s="280">
        <f>IFERROR(SUMPRODUCT(('控温被PRO-S级品'!$B$2:$B$10=$B195)*('控温被PRO-S级品'!$E$1:$BE$1=DA$1)*('控温被PRO-S级品'!$E$2:$BE$10)),0)+IFERROR(SUMPRODUCT(('冬被-S级品'!$B$2:$B$10=$B195)*('冬被-S级品'!$E$1:$AW$1=DA$1)*('冬被-S级品'!$E$2:$AW$10)),0)+IFERROR(SUMPRODUCT(('白止-S级品'!$A$2:$A$26=$B195)*('白止-S级品'!$D$1:$AV$1=DA$1)*('白止-S级品'!$D$2:$AV$26)),0)+IFERROR(SUMPRODUCT(('乐容-S级品'!$A$4:$A$32=$B195)*('乐容-S级品'!$L$3:$CA$3=DA$1)*('乐容-S级品'!$L$4:$CA$32)),0)</f>
      </c>
      <c r="DB195" s="280">
        <f>IFERROR(SUMPRODUCT(('控温被PRO-S级品'!$B$2:$B$10=$B195)*('控温被PRO-S级品'!$E$1:$BE$1=DB$1)*('控温被PRO-S级品'!$E$2:$BE$10)),0)+IFERROR(SUMPRODUCT(('冬被-S级品'!$B$2:$B$10=$B195)*('冬被-S级品'!$E$1:$AW$1=DB$1)*('冬被-S级品'!$E$2:$AW$10)),0)+IFERROR(SUMPRODUCT(('白止-S级品'!$A$2:$A$26=$B195)*('白止-S级品'!$D$1:$AV$1=DB$1)*('白止-S级品'!$D$2:$AV$26)),0)+IFERROR(SUMPRODUCT(('乐容-S级品'!$A$4:$A$32=$B195)*('乐容-S级品'!$L$3:$CA$3=DB$1)*('乐容-S级品'!$L$4:$CA$32)),0)</f>
      </c>
      <c r="DC195" s="280">
        <f>IFERROR(SUMPRODUCT(('控温被PRO-S级品'!$B$2:$B$10=$B195)*('控温被PRO-S级品'!$E$1:$BE$1=DC$1)*('控温被PRO-S级品'!$E$2:$BE$10)),0)+IFERROR(SUMPRODUCT(('冬被-S级品'!$B$2:$B$10=$B195)*('冬被-S级品'!$E$1:$AW$1=DC$1)*('冬被-S级品'!$E$2:$AW$10)),0)+IFERROR(SUMPRODUCT(('白止-S级品'!$A$2:$A$26=$B195)*('白止-S级品'!$D$1:$AV$1=DC$1)*('白止-S级品'!$D$2:$AV$26)),0)+IFERROR(SUMPRODUCT(('乐容-S级品'!$A$4:$A$32=$B195)*('乐容-S级品'!$L$3:$CA$3=DC$1)*('乐容-S级品'!$L$4:$CA$32)),0)</f>
      </c>
      <c r="DD195" s="280">
        <f>IFERROR(SUMPRODUCT(('控温被PRO-S级品'!$B$2:$B$10=$B195)*('控温被PRO-S级品'!$E$1:$BE$1=DD$1)*('控温被PRO-S级品'!$E$2:$BE$10)),0)+IFERROR(SUMPRODUCT(('冬被-S级品'!$B$2:$B$10=$B195)*('冬被-S级品'!$E$1:$AW$1=DD$1)*('冬被-S级品'!$E$2:$AW$10)),0)+IFERROR(SUMPRODUCT(('白止-S级品'!$A$2:$A$26=$B195)*('白止-S级品'!$D$1:$AV$1=DD$1)*('白止-S级品'!$D$2:$AV$26)),0)+IFERROR(SUMPRODUCT(('乐容-S级品'!$A$4:$A$32=$B195)*('乐容-S级品'!$L$3:$CA$3=DD$1)*('乐容-S级品'!$L$4:$CA$32)),0)</f>
      </c>
      <c r="DE195" s="280">
        <f>IFERROR(SUMPRODUCT(('控温被PRO-S级品'!$B$2:$B$10=$B195)*('控温被PRO-S级品'!$E$1:$BE$1=DE$1)*('控温被PRO-S级品'!$E$2:$BE$10)),0)+IFERROR(SUMPRODUCT(('冬被-S级品'!$B$2:$B$10=$B195)*('冬被-S级品'!$E$1:$AW$1=DE$1)*('冬被-S级品'!$E$2:$AW$10)),0)+IFERROR(SUMPRODUCT(('白止-S级品'!$A$2:$A$26=$B195)*('白止-S级品'!$D$1:$AV$1=DE$1)*('白止-S级品'!$D$2:$AV$26)),0)+IFERROR(SUMPRODUCT(('乐容-S级品'!$A$4:$A$32=$B195)*('乐容-S级品'!$L$3:$CA$3=DE$1)*('乐容-S级品'!$L$4:$CA$32)),0)</f>
      </c>
      <c r="DF195" s="280">
        <f>IFERROR(SUMPRODUCT(('控温被PRO-S级品'!$B$2:$B$10=$B195)*('控温被PRO-S级品'!$E$1:$BE$1=DF$1)*('控温被PRO-S级品'!$E$2:$BE$10)),0)+IFERROR(SUMPRODUCT(('冬被-S级品'!$B$2:$B$10=$B195)*('冬被-S级品'!$E$1:$AW$1=DF$1)*('冬被-S级品'!$E$2:$AW$10)),0)+IFERROR(SUMPRODUCT(('白止-S级品'!$A$2:$A$26=$B195)*('白止-S级品'!$D$1:$AV$1=DF$1)*('白止-S级品'!$D$2:$AV$26)),0)+IFERROR(SUMPRODUCT(('乐容-S级品'!$A$4:$A$32=$B195)*('乐容-S级品'!$L$3:$CA$3=DF$1)*('乐容-S级品'!$L$4:$CA$32)),0)</f>
      </c>
      <c r="DG195" s="280">
        <f>IFERROR(SUMPRODUCT(('控温被PRO-S级品'!$B$2:$B$10=$B195)*('控温被PRO-S级品'!$E$1:$BE$1=DG$1)*('控温被PRO-S级品'!$E$2:$BE$10)),0)+IFERROR(SUMPRODUCT(('冬被-S级品'!$B$2:$B$10=$B195)*('冬被-S级品'!$E$1:$AW$1=DG$1)*('冬被-S级品'!$E$2:$AW$10)),0)+IFERROR(SUMPRODUCT(('白止-S级品'!$A$2:$A$26=$B195)*('白止-S级品'!$D$1:$AV$1=DG$1)*('白止-S级品'!$D$2:$AV$26)),0)+IFERROR(SUMPRODUCT(('乐容-S级品'!$A$4:$A$32=$B195)*('乐容-S级品'!$L$3:$CA$3=DG$1)*('乐容-S级品'!$L$4:$CA$32)),0)</f>
      </c>
      <c r="DH195" s="280">
        <f>IFERROR(SUMPRODUCT(('控温被PRO-S级品'!$B$2:$B$10=$B195)*('控温被PRO-S级品'!$E$1:$BE$1=DH$1)*('控温被PRO-S级品'!$E$2:$BE$10)),0)+IFERROR(SUMPRODUCT(('冬被-S级品'!$B$2:$B$10=$B195)*('冬被-S级品'!$E$1:$AW$1=DH$1)*('冬被-S级品'!$E$2:$AW$10)),0)+IFERROR(SUMPRODUCT(('白止-S级品'!$A$2:$A$26=$B195)*('白止-S级品'!$D$1:$AV$1=DH$1)*('白止-S级品'!$D$2:$AV$26)),0)+IFERROR(SUMPRODUCT(('乐容-S级品'!$A$4:$A$32=$B195)*('乐容-S级品'!$L$3:$CA$3=DH$1)*('乐容-S级品'!$L$4:$CA$32)),0)</f>
      </c>
      <c r="DI195" s="280">
        <f>IFERROR(SUMPRODUCT(('控温被PRO-S级品'!$B$2:$B$10=$B195)*('控温被PRO-S级品'!$E$1:$BE$1=DI$1)*('控温被PRO-S级品'!$E$2:$BE$10)),0)+IFERROR(SUMPRODUCT(('冬被-S级品'!$B$2:$B$10=$B195)*('冬被-S级品'!$E$1:$AW$1=DI$1)*('冬被-S级品'!$E$2:$AW$10)),0)+IFERROR(SUMPRODUCT(('白止-S级品'!$A$2:$A$26=$B195)*('白止-S级品'!$D$1:$AV$1=DI$1)*('白止-S级品'!$D$2:$AV$26)),0)+IFERROR(SUMPRODUCT(('乐容-S级品'!$A$4:$A$32=$B195)*('乐容-S级品'!$L$3:$CA$3=DI$1)*('乐容-S级品'!$L$4:$CA$32)),0)</f>
      </c>
      <c r="DJ195" s="280">
        <f>IFERROR(SUMPRODUCT(('控温被PRO-S级品'!$B$2:$B$10=$B195)*('控温被PRO-S级品'!$E$1:$BE$1=DJ$1)*('控温被PRO-S级品'!$E$2:$BE$10)),0)+IFERROR(SUMPRODUCT(('冬被-S级品'!$B$2:$B$10=$B195)*('冬被-S级品'!$E$1:$AW$1=DJ$1)*('冬被-S级品'!$E$2:$AW$10)),0)+IFERROR(SUMPRODUCT(('白止-S级品'!$A$2:$A$26=$B195)*('白止-S级品'!$D$1:$AV$1=DJ$1)*('白止-S级品'!$D$2:$AV$26)),0)+IFERROR(SUMPRODUCT(('乐容-S级品'!$A$4:$A$32=$B195)*('乐容-S级品'!$L$3:$CA$3=DJ$1)*('乐容-S级品'!$L$4:$CA$32)),0)</f>
      </c>
      <c r="DK195" s="280"/>
      <c r="DL195" s="280"/>
      <c r="DM195" s="280"/>
      <c r="DN195" s="280"/>
      <c r="DO195" s="280"/>
      <c r="DP195" s="280"/>
      <c r="DQ195" s="280"/>
      <c r="DR195" s="280"/>
      <c r="DS195" s="280"/>
      <c r="DT195" s="280"/>
      <c r="DU195" s="280"/>
      <c r="DV195" s="280"/>
      <c r="DW195" s="280">
        <f>VLOOKUP(B195,'系统编码规格'!A:C,3,FALSE)</f>
      </c>
      <c r="DX195" s="280"/>
      <c r="DY195" s="280"/>
      <c r="DZ195" s="280"/>
      <c r="EA195" s="280"/>
      <c r="EB195" s="280"/>
      <c r="EC195" s="280"/>
      <c r="ED195" s="280"/>
      <c r="EE195" s="280"/>
      <c r="EF195" s="280"/>
      <c r="EG195" s="280"/>
      <c r="EH195" s="280"/>
      <c r="EI195" s="280"/>
      <c r="EJ195" s="280"/>
      <c r="EK195" s="280"/>
      <c r="EL195" s="280"/>
      <c r="EM195" s="280"/>
      <c r="EN195" s="280"/>
      <c r="EO195" s="280"/>
      <c r="EP195" s="280"/>
      <c r="EQ195" s="280"/>
      <c r="ER195" s="280"/>
      <c r="ES195" s="280"/>
      <c r="ET195" s="280"/>
      <c r="EU195" s="280"/>
      <c r="EV195" s="280"/>
      <c r="EW195" s="280"/>
      <c r="EX195" s="280"/>
      <c r="EY195" s="280"/>
      <c r="EZ195" s="280"/>
      <c r="FA195" s="280"/>
      <c r="FB195" s="280"/>
      <c r="FC195" s="280"/>
      <c r="FD195" s="280"/>
      <c r="FE195" s="280"/>
      <c r="FF195" s="280"/>
      <c r="FG195" s="280"/>
      <c r="FH195" s="280"/>
      <c r="FI195" s="280"/>
      <c r="FJ195" s="280"/>
      <c r="FK195" s="280"/>
      <c r="FL195" s="280"/>
      <c r="FM195" s="280"/>
      <c r="FN195" s="280"/>
      <c r="FO195" s="280"/>
      <c r="FP195" s="280"/>
      <c r="FQ195" s="280"/>
      <c r="FR195" s="280"/>
      <c r="FS195" s="280"/>
      <c r="FT195" s="280"/>
      <c r="FU195" s="280"/>
      <c r="FV195" s="280"/>
      <c r="FW195" s="280"/>
      <c r="FX195" s="280"/>
      <c r="FY195" s="280"/>
      <c r="FZ195" s="280"/>
      <c r="GA195" s="280"/>
      <c r="GB195" s="280"/>
      <c r="GC195" s="280"/>
      <c r="GD195" s="280"/>
      <c r="GE195" s="280"/>
      <c r="GF195" s="280"/>
      <c r="GG195" s="280"/>
      <c r="GH195" s="280"/>
      <c r="GI195" s="280"/>
      <c r="GJ195" s="280"/>
      <c r="GK195" s="280"/>
      <c r="GL195" s="280"/>
      <c r="GM195" s="280"/>
      <c r="GN195" s="280"/>
      <c r="GO195" s="280"/>
      <c r="GP195" s="280"/>
      <c r="GQ195" s="280"/>
      <c r="GR195" s="280"/>
      <c r="GS195" s="280"/>
      <c r="GT195" s="280"/>
      <c r="GU195" s="280"/>
      <c r="GV195" s="280"/>
    </row>
    <row r="196">
      <c r="A196" s="309" t="str">
        <v>乐容</v>
      </c>
      <c r="B196" s="310" t="str">
        <v>128000307001393</v>
      </c>
      <c r="C196" s="309" t="str">
        <v>亚朵星球 深睡双感眼罩</v>
      </c>
      <c r="D196" s="309" t="str">
        <v>均码</v>
      </c>
      <c r="E196">
        <f>SUM(F196:GX196)</f>
      </c>
      <c r="F196" s="280">
        <f>IFERROR(SUMPRODUCT(('控温被PRO-S级品'!$B$2:$B$10=$B196)*('控温被PRO-S级品'!$E$1:$BE$1=F$1)*('控温被PRO-S级品'!$E$2:$BE$10)),0)+IFERROR(SUMPRODUCT(('冬被-S级品'!$B$2:$B$10=$B196)*('冬被-S级品'!$E$1:$AW$1=F$1)*('冬被-S级品'!$E$2:$AW$10)),0)+IFERROR(SUMPRODUCT(('白止-S级品'!$A$2:$A$26=$B196)*('白止-S级品'!$D$1:$AV$1=F$1)*('白止-S级品'!$D$2:$AV$26)),0)+IFERROR(SUMPRODUCT(('乐容-S级品'!$A$4:$A$32=$B196)*('乐容-S级品'!$L$3:$CA$3=F$1)*('乐容-S级品'!$L$4:$CA$32)),0)</f>
      </c>
      <c r="G196" s="280">
        <f>IFERROR(SUMPRODUCT(('控温被PRO-S级品'!$B$2:$B$10=$B196)*('控温被PRO-S级品'!$E$1:$BE$1=G$1)*('控温被PRO-S级品'!$E$2:$BE$10)),0)+IFERROR(SUMPRODUCT(('冬被-S级品'!$B$2:$B$10=$B196)*('冬被-S级品'!$E$1:$AW$1=G$1)*('冬被-S级品'!$E$2:$AW$10)),0)+IFERROR(SUMPRODUCT(('白止-S级品'!$A$2:$A$26=$B196)*('白止-S级品'!$D$1:$AV$1=G$1)*('白止-S级品'!$D$2:$AV$26)),0)+IFERROR(SUMPRODUCT(('乐容-S级品'!$A$4:$A$32=$B196)*('乐容-S级品'!$L$3:$CA$3=G$1)*('乐容-S级品'!$L$4:$CA$32)),0)</f>
      </c>
      <c r="H196" s="280">
        <f>IFERROR(SUMPRODUCT(('控温被PRO-S级品'!$B$2:$B$10=$B196)*('控温被PRO-S级品'!$E$1:$BE$1=H$1)*('控温被PRO-S级品'!$E$2:$BE$10)),0)+IFERROR(SUMPRODUCT(('冬被-S级品'!$B$2:$B$10=$B196)*('冬被-S级品'!$E$1:$AW$1=H$1)*('冬被-S级品'!$E$2:$AW$10)),0)+IFERROR(SUMPRODUCT(('白止-S级品'!$A$2:$A$26=$B196)*('白止-S级品'!$D$1:$AV$1=H$1)*('白止-S级品'!$D$2:$AV$26)),0)+IFERROR(SUMPRODUCT(('乐容-S级品'!$A$4:$A$32=$B196)*('乐容-S级品'!$L$3:$CA$3=H$1)*('乐容-S级品'!$L$4:$CA$32)),0)</f>
      </c>
      <c r="I196" s="280">
        <f>IFERROR(SUMPRODUCT(('控温被PRO-S级品'!$B$2:$B$10=$B196)*('控温被PRO-S级品'!$E$1:$BE$1=I$1)*('控温被PRO-S级品'!$E$2:$BE$10)),0)+IFERROR(SUMPRODUCT(('冬被-S级品'!$B$2:$B$10=$B196)*('冬被-S级品'!$E$1:$AW$1=I$1)*('冬被-S级品'!$E$2:$AW$10)),0)+IFERROR(SUMPRODUCT(('白止-S级品'!$A$2:$A$26=$B196)*('白止-S级品'!$D$1:$AV$1=I$1)*('白止-S级品'!$D$2:$AV$26)),0)+IFERROR(SUMPRODUCT(('乐容-S级品'!$A$4:$A$32=$B196)*('乐容-S级品'!$L$3:$CA$3=I$1)*('乐容-S级品'!$L$4:$CA$32)),0)</f>
      </c>
      <c r="J196" s="280">
        <f>IFERROR(SUMPRODUCT(('控温被PRO-S级品'!$B$2:$B$10=$B196)*('控温被PRO-S级品'!$E$1:$BE$1=J$1)*('控温被PRO-S级品'!$E$2:$BE$10)),0)+IFERROR(SUMPRODUCT(('冬被-S级品'!$B$2:$B$10=$B196)*('冬被-S级品'!$E$1:$AW$1=J$1)*('冬被-S级品'!$E$2:$AW$10)),0)+IFERROR(SUMPRODUCT(('白止-S级品'!$A$2:$A$26=$B196)*('白止-S级品'!$D$1:$AV$1=J$1)*('白止-S级品'!$D$2:$AV$26)),0)+IFERROR(SUMPRODUCT(('乐容-S级品'!$A$4:$A$32=$B196)*('乐容-S级品'!$L$3:$CA$3=J$1)*('乐容-S级品'!$L$4:$CA$32)),0)</f>
      </c>
      <c r="K196" s="280">
        <f>IFERROR(SUMPRODUCT(('控温被PRO-S级品'!$B$2:$B$10=$B196)*('控温被PRO-S级品'!$E$1:$BE$1=K$1)*('控温被PRO-S级品'!$E$2:$BE$10)),0)+IFERROR(SUMPRODUCT(('冬被-S级品'!$B$2:$B$10=$B196)*('冬被-S级品'!$E$1:$AW$1=K$1)*('冬被-S级品'!$E$2:$AW$10)),0)+IFERROR(SUMPRODUCT(('白止-S级品'!$A$2:$A$26=$B196)*('白止-S级品'!$D$1:$AV$1=K$1)*('白止-S级品'!$D$2:$AV$26)),0)+IFERROR(SUMPRODUCT(('乐容-S级品'!$A$4:$A$32=$B196)*('乐容-S级品'!$L$3:$CA$3=K$1)*('乐容-S级品'!$L$4:$CA$32)),0)</f>
      </c>
      <c r="L196" s="280">
        <f>IFERROR(SUMPRODUCT(('控温被PRO-S级品'!$B$2:$B$10=$B196)*('控温被PRO-S级品'!$E$1:$BE$1=L$1)*('控温被PRO-S级品'!$E$2:$BE$10)),0)+IFERROR(SUMPRODUCT(('冬被-S级品'!$B$2:$B$10=$B196)*('冬被-S级品'!$E$1:$AW$1=L$1)*('冬被-S级品'!$E$2:$AW$10)),0)+IFERROR(SUMPRODUCT(('白止-S级品'!$A$2:$A$26=$B196)*('白止-S级品'!$D$1:$AV$1=L$1)*('白止-S级品'!$D$2:$AV$26)),0)+IFERROR(SUMPRODUCT(('乐容-S级品'!$A$4:$A$32=$B196)*('乐容-S级品'!$L$3:$CA$3=L$1)*('乐容-S级品'!$L$4:$CA$32)),0)</f>
      </c>
      <c r="M196" s="280">
        <f>IFERROR(SUMPRODUCT(('控温被PRO-S级品'!$B$2:$B$10=$B196)*('控温被PRO-S级品'!$E$1:$BE$1=M$1)*('控温被PRO-S级品'!$E$2:$BE$10)),0)+IFERROR(SUMPRODUCT(('冬被-S级品'!$B$2:$B$10=$B196)*('冬被-S级品'!$E$1:$AW$1=M$1)*('冬被-S级品'!$E$2:$AW$10)),0)+IFERROR(SUMPRODUCT(('白止-S级品'!$A$2:$A$26=$B196)*('白止-S级品'!$D$1:$AV$1=M$1)*('白止-S级品'!$D$2:$AV$26)),0)+IFERROR(SUMPRODUCT(('乐容-S级品'!$A$4:$A$32=$B196)*('乐容-S级品'!$L$3:$CA$3=M$1)*('乐容-S级品'!$L$4:$CA$32)),0)</f>
      </c>
      <c r="N196" s="280">
        <f>IFERROR(SUMPRODUCT(('控温被PRO-S级品'!$B$2:$B$10=$B196)*('控温被PRO-S级品'!$E$1:$BE$1=N$1)*('控温被PRO-S级品'!$E$2:$BE$10)),0)+IFERROR(SUMPRODUCT(('冬被-S级品'!$B$2:$B$10=$B196)*('冬被-S级品'!$E$1:$AW$1=N$1)*('冬被-S级品'!$E$2:$AW$10)),0)+IFERROR(SUMPRODUCT(('白止-S级品'!$A$2:$A$26=$B196)*('白止-S级品'!$D$1:$AV$1=N$1)*('白止-S级品'!$D$2:$AV$26)),0)+IFERROR(SUMPRODUCT(('乐容-S级品'!$A$4:$A$32=$B196)*('乐容-S级品'!$L$3:$CA$3=N$1)*('乐容-S级品'!$L$4:$CA$32)),0)</f>
      </c>
      <c r="O196" s="280">
        <f>IFERROR(SUMPRODUCT(('控温被PRO-S级品'!$B$2:$B$10=$B196)*('控温被PRO-S级品'!$E$1:$BE$1=O$1)*('控温被PRO-S级品'!$E$2:$BE$10)),0)+IFERROR(SUMPRODUCT(('冬被-S级品'!$B$2:$B$10=$B196)*('冬被-S级品'!$E$1:$AW$1=O$1)*('冬被-S级品'!$E$2:$AW$10)),0)+IFERROR(SUMPRODUCT(('白止-S级品'!$A$2:$A$26=$B196)*('白止-S级品'!$D$1:$AV$1=O$1)*('白止-S级品'!$D$2:$AV$26)),0)+IFERROR(SUMPRODUCT(('乐容-S级品'!$A$4:$A$32=$B196)*('乐容-S级品'!$L$3:$CA$3=O$1)*('乐容-S级品'!$L$4:$CA$32)),0)</f>
      </c>
      <c r="P196" s="280">
        <f>IFERROR(SUMPRODUCT(('控温被PRO-S级品'!$B$2:$B$10=$B196)*('控温被PRO-S级品'!$E$1:$BE$1=P$1)*('控温被PRO-S级品'!$E$2:$BE$10)),0)+IFERROR(SUMPRODUCT(('冬被-S级品'!$B$2:$B$10=$B196)*('冬被-S级品'!$E$1:$AW$1=P$1)*('冬被-S级品'!$E$2:$AW$10)),0)+IFERROR(SUMPRODUCT(('白止-S级品'!$A$2:$A$26=$B196)*('白止-S级品'!$D$1:$AV$1=P$1)*('白止-S级品'!$D$2:$AV$26)),0)+IFERROR(SUMPRODUCT(('乐容-S级品'!$A$4:$A$32=$B196)*('乐容-S级品'!$L$3:$CA$3=P$1)*('乐容-S级品'!$L$4:$CA$32)),0)</f>
      </c>
      <c r="Q196" s="280">
        <f>IFERROR(SUMPRODUCT(('控温被PRO-S级品'!$B$2:$B$10=$B196)*('控温被PRO-S级品'!$E$1:$BE$1=Q$1)*('控温被PRO-S级品'!$E$2:$BE$10)),0)+IFERROR(SUMPRODUCT(('冬被-S级品'!$B$2:$B$10=$B196)*('冬被-S级品'!$E$1:$AW$1=Q$1)*('冬被-S级品'!$E$2:$AW$10)),0)+IFERROR(SUMPRODUCT(('白止-S级品'!$A$2:$A$26=$B196)*('白止-S级品'!$D$1:$AV$1=Q$1)*('白止-S级品'!$D$2:$AV$26)),0)+IFERROR(SUMPRODUCT(('乐容-S级品'!$A$4:$A$32=$B196)*('乐容-S级品'!$L$3:$CA$3=Q$1)*('乐容-S级品'!$L$4:$CA$32)),0)</f>
      </c>
      <c r="R196" s="280">
        <f>IFERROR(SUMPRODUCT(('控温被PRO-S级品'!$B$2:$B$10=$B196)*('控温被PRO-S级品'!$E$1:$BE$1=R$1)*('控温被PRO-S级品'!$E$2:$BE$10)),0)+IFERROR(SUMPRODUCT(('冬被-S级品'!$B$2:$B$10=$B196)*('冬被-S级品'!$E$1:$AW$1=R$1)*('冬被-S级品'!$E$2:$AW$10)),0)+IFERROR(SUMPRODUCT(('白止-S级品'!$A$2:$A$26=$B196)*('白止-S级品'!$D$1:$AV$1=R$1)*('白止-S级品'!$D$2:$AV$26)),0)+IFERROR(SUMPRODUCT(('乐容-S级品'!$A$4:$A$32=$B196)*('乐容-S级品'!$L$3:$CA$3=R$1)*('乐容-S级品'!$L$4:$CA$32)),0)</f>
      </c>
      <c r="S196" s="280">
        <f>IFERROR(SUMPRODUCT(('控温被PRO-S级品'!$B$2:$B$10=$B196)*('控温被PRO-S级品'!$E$1:$BE$1=S$1)*('控温被PRO-S级品'!$E$2:$BE$10)),0)+IFERROR(SUMPRODUCT(('冬被-S级品'!$B$2:$B$10=$B196)*('冬被-S级品'!$E$1:$AW$1=S$1)*('冬被-S级品'!$E$2:$AW$10)),0)+IFERROR(SUMPRODUCT(('白止-S级品'!$A$2:$A$26=$B196)*('白止-S级品'!$D$1:$AV$1=S$1)*('白止-S级品'!$D$2:$AV$26)),0)+IFERROR(SUMPRODUCT(('乐容-S级品'!$A$4:$A$32=$B196)*('乐容-S级品'!$L$3:$CA$3=S$1)*('乐容-S级品'!$L$4:$CA$32)),0)</f>
      </c>
      <c r="T196" s="280">
        <f>IFERROR(SUMPRODUCT(('控温被PRO-S级品'!$B$2:$B$10=$B196)*('控温被PRO-S级品'!$E$1:$BE$1=T$1)*('控温被PRO-S级品'!$E$2:$BE$10)),0)+IFERROR(SUMPRODUCT(('冬被-S级品'!$B$2:$B$10=$B196)*('冬被-S级品'!$E$1:$AW$1=T$1)*('冬被-S级品'!$E$2:$AW$10)),0)+IFERROR(SUMPRODUCT(('白止-S级品'!$A$2:$A$26=$B196)*('白止-S级品'!$D$1:$AV$1=T$1)*('白止-S级品'!$D$2:$AV$26)),0)+IFERROR(SUMPRODUCT(('乐容-S级品'!$A$4:$A$32=$B196)*('乐容-S级品'!$L$3:$CA$3=T$1)*('乐容-S级品'!$L$4:$CA$32)),0)</f>
      </c>
      <c r="U196" s="280">
        <f>IFERROR(SUMPRODUCT(('控温被PRO-S级品'!$B$2:$B$10=$B196)*('控温被PRO-S级品'!$E$1:$BE$1=U$1)*('控温被PRO-S级品'!$E$2:$BE$10)),0)+IFERROR(SUMPRODUCT(('冬被-S级品'!$B$2:$B$10=$B196)*('冬被-S级品'!$E$1:$AW$1=U$1)*('冬被-S级品'!$E$2:$AW$10)),0)+IFERROR(SUMPRODUCT(('白止-S级品'!$A$2:$A$26=$B196)*('白止-S级品'!$D$1:$AV$1=U$1)*('白止-S级品'!$D$2:$AV$26)),0)+IFERROR(SUMPRODUCT(('乐容-S级品'!$A$4:$A$32=$B196)*('乐容-S级品'!$L$3:$CA$3=U$1)*('乐容-S级品'!$L$4:$CA$32)),0)</f>
      </c>
      <c r="V196" s="280">
        <f>IFERROR(SUMPRODUCT(('控温被PRO-S级品'!$B$2:$B$10=$B196)*('控温被PRO-S级品'!$E$1:$BE$1=V$1)*('控温被PRO-S级品'!$E$2:$BE$10)),0)+IFERROR(SUMPRODUCT(('冬被-S级品'!$B$2:$B$10=$B196)*('冬被-S级品'!$E$1:$AW$1=V$1)*('冬被-S级品'!$E$2:$AW$10)),0)+IFERROR(SUMPRODUCT(('白止-S级品'!$A$2:$A$26=$B196)*('白止-S级品'!$D$1:$AV$1=V$1)*('白止-S级品'!$D$2:$AV$26)),0)+IFERROR(SUMPRODUCT(('乐容-S级品'!$A$4:$A$32=$B196)*('乐容-S级品'!$L$3:$CA$3=V$1)*('乐容-S级品'!$L$4:$CA$32)),0)</f>
      </c>
      <c r="W196" s="280">
        <f>IFERROR(SUMPRODUCT(('控温被PRO-S级品'!$B$2:$B$10=$B196)*('控温被PRO-S级品'!$E$1:$BE$1=W$1)*('控温被PRO-S级品'!$E$2:$BE$10)),0)+IFERROR(SUMPRODUCT(('冬被-S级品'!$B$2:$B$10=$B196)*('冬被-S级品'!$E$1:$AW$1=W$1)*('冬被-S级品'!$E$2:$AW$10)),0)+IFERROR(SUMPRODUCT(('白止-S级品'!$A$2:$A$26=$B196)*('白止-S级品'!$D$1:$AV$1=W$1)*('白止-S级品'!$D$2:$AV$26)),0)+IFERROR(SUMPRODUCT(('乐容-S级品'!$A$4:$A$32=$B196)*('乐容-S级品'!$L$3:$CA$3=W$1)*('乐容-S级品'!$L$4:$CA$32)),0)</f>
      </c>
      <c r="X196" s="280">
        <f>IFERROR(SUMPRODUCT(('控温被PRO-S级品'!$B$2:$B$10=$B196)*('控温被PRO-S级品'!$E$1:$BE$1=X$1)*('控温被PRO-S级品'!$E$2:$BE$10)),0)+IFERROR(SUMPRODUCT(('冬被-S级品'!$B$2:$B$10=$B196)*('冬被-S级品'!$E$1:$AW$1=X$1)*('冬被-S级品'!$E$2:$AW$10)),0)+IFERROR(SUMPRODUCT(('白止-S级品'!$A$2:$A$26=$B196)*('白止-S级品'!$D$1:$AV$1=X$1)*('白止-S级品'!$D$2:$AV$26)),0)+IFERROR(SUMPRODUCT(('乐容-S级品'!$A$4:$A$32=$B196)*('乐容-S级品'!$L$3:$CA$3=X$1)*('乐容-S级品'!$L$4:$CA$32)),0)</f>
      </c>
      <c r="Y196" s="280">
        <f>IFERROR(SUMPRODUCT(('控温被PRO-S级品'!$B$2:$B$10=$B196)*('控温被PRO-S级品'!$E$1:$BE$1=Y$1)*('控温被PRO-S级品'!$E$2:$BE$10)),0)+IFERROR(SUMPRODUCT(('冬被-S级品'!$B$2:$B$10=$B196)*('冬被-S级品'!$E$1:$AW$1=Y$1)*('冬被-S级品'!$E$2:$AW$10)),0)+IFERROR(SUMPRODUCT(('白止-S级品'!$A$2:$A$26=$B196)*('白止-S级品'!$D$1:$AV$1=Y$1)*('白止-S级品'!$D$2:$AV$26)),0)+IFERROR(SUMPRODUCT(('乐容-S级品'!$A$4:$A$32=$B196)*('乐容-S级品'!$L$3:$CA$3=Y$1)*('乐容-S级品'!$L$4:$CA$32)),0)</f>
      </c>
      <c r="Z196" s="280">
        <f>IFERROR(SUMPRODUCT(('控温被PRO-S级品'!$B$2:$B$10=$B196)*('控温被PRO-S级品'!$E$1:$BE$1=Z$1)*('控温被PRO-S级品'!$E$2:$BE$10)),0)+IFERROR(SUMPRODUCT(('冬被-S级品'!$B$2:$B$10=$B196)*('冬被-S级品'!$E$1:$AW$1=Z$1)*('冬被-S级品'!$E$2:$AW$10)),0)+IFERROR(SUMPRODUCT(('白止-S级品'!$A$2:$A$26=$B196)*('白止-S级品'!$D$1:$AV$1=Z$1)*('白止-S级品'!$D$2:$AV$26)),0)+IFERROR(SUMPRODUCT(('乐容-S级品'!$A$4:$A$32=$B196)*('乐容-S级品'!$L$3:$CA$3=Z$1)*('乐容-S级品'!$L$4:$CA$32)),0)</f>
      </c>
      <c r="AA196" s="280">
        <f>IFERROR(SUMPRODUCT(('控温被PRO-S级品'!$B$2:$B$10=$B196)*('控温被PRO-S级品'!$E$1:$BE$1=AA$1)*('控温被PRO-S级品'!$E$2:$BE$10)),0)+IFERROR(SUMPRODUCT(('冬被-S级品'!$B$2:$B$10=$B196)*('冬被-S级品'!$E$1:$AW$1=AA$1)*('冬被-S级品'!$E$2:$AW$10)),0)+IFERROR(SUMPRODUCT(('白止-S级品'!$A$2:$A$26=$B196)*('白止-S级品'!$D$1:$AV$1=AA$1)*('白止-S级品'!$D$2:$AV$26)),0)+IFERROR(SUMPRODUCT(('乐容-S级品'!$A$4:$A$32=$B196)*('乐容-S级品'!$L$3:$CA$3=AA$1)*('乐容-S级品'!$L$4:$CA$32)),0)</f>
      </c>
      <c r="AB196" s="280">
        <f>IFERROR(SUMPRODUCT(('控温被PRO-S级品'!$B$2:$B$10=$B196)*('控温被PRO-S级品'!$E$1:$BE$1=AB$1)*('控温被PRO-S级品'!$E$2:$BE$10)),0)+IFERROR(SUMPRODUCT(('冬被-S级品'!$B$2:$B$10=$B196)*('冬被-S级品'!$E$1:$AW$1=AB$1)*('冬被-S级品'!$E$2:$AW$10)),0)+IFERROR(SUMPRODUCT(('白止-S级品'!$A$2:$A$26=$B196)*('白止-S级品'!$D$1:$AV$1=AB$1)*('白止-S级品'!$D$2:$AV$26)),0)+IFERROR(SUMPRODUCT(('乐容-S级品'!$A$4:$A$32=$B196)*('乐容-S级品'!$L$3:$CA$3=AB$1)*('乐容-S级品'!$L$4:$CA$32)),0)</f>
      </c>
      <c r="AC196" s="280">
        <f>IFERROR(SUMPRODUCT(('控温被PRO-S级品'!$B$2:$B$10=$B196)*('控温被PRO-S级品'!$E$1:$BE$1=AC$1)*('控温被PRO-S级品'!$E$2:$BE$10)),0)+IFERROR(SUMPRODUCT(('冬被-S级品'!$B$2:$B$10=$B196)*('冬被-S级品'!$E$1:$AW$1=AC$1)*('冬被-S级品'!$E$2:$AW$10)),0)+IFERROR(SUMPRODUCT(('白止-S级品'!$A$2:$A$26=$B196)*('白止-S级品'!$D$1:$AV$1=AC$1)*('白止-S级品'!$D$2:$AV$26)),0)+IFERROR(SUMPRODUCT(('乐容-S级品'!$A$4:$A$32=$B196)*('乐容-S级品'!$L$3:$CA$3=AC$1)*('乐容-S级品'!$L$4:$CA$32)),0)</f>
      </c>
      <c r="AD196" s="280">
        <f>IFERROR(SUMPRODUCT(('控温被PRO-S级品'!$B$2:$B$10=$B196)*('控温被PRO-S级品'!$E$1:$BE$1=AD$1)*('控温被PRO-S级品'!$E$2:$BE$10)),0)+IFERROR(SUMPRODUCT(('冬被-S级品'!$B$2:$B$10=$B196)*('冬被-S级品'!$E$1:$AW$1=AD$1)*('冬被-S级品'!$E$2:$AW$10)),0)+IFERROR(SUMPRODUCT(('白止-S级品'!$A$2:$A$26=$B196)*('白止-S级品'!$D$1:$AV$1=AD$1)*('白止-S级品'!$D$2:$AV$26)),0)+IFERROR(SUMPRODUCT(('乐容-S级品'!$A$4:$A$32=$B196)*('乐容-S级品'!$L$3:$CA$3=AD$1)*('乐容-S级品'!$L$4:$CA$32)),0)</f>
      </c>
      <c r="AE196" s="280">
        <f>IFERROR(SUMPRODUCT(('控温被PRO-S级品'!$B$2:$B$10=$B196)*('控温被PRO-S级品'!$E$1:$BE$1=AE$1)*('控温被PRO-S级品'!$E$2:$BE$10)),0)+IFERROR(SUMPRODUCT(('冬被-S级品'!$B$2:$B$10=$B196)*('冬被-S级品'!$E$1:$AW$1=AE$1)*('冬被-S级品'!$E$2:$AW$10)),0)+IFERROR(SUMPRODUCT(('白止-S级品'!$A$2:$A$26=$B196)*('白止-S级品'!$D$1:$AV$1=AE$1)*('白止-S级品'!$D$2:$AV$26)),0)+IFERROR(SUMPRODUCT(('乐容-S级品'!$A$4:$A$32=$B196)*('乐容-S级品'!$L$3:$CA$3=AE$1)*('乐容-S级品'!$L$4:$CA$32)),0)</f>
      </c>
      <c r="AF196" s="280">
        <f>IFERROR(SUMPRODUCT(('控温被PRO-S级品'!$B$2:$B$10=$B196)*('控温被PRO-S级品'!$E$1:$BE$1=AF$1)*('控温被PRO-S级品'!$E$2:$BE$10)),0)+IFERROR(SUMPRODUCT(('冬被-S级品'!$B$2:$B$10=$B196)*('冬被-S级品'!$E$1:$AW$1=AF$1)*('冬被-S级品'!$E$2:$AW$10)),0)+IFERROR(SUMPRODUCT(('白止-S级品'!$A$2:$A$26=$B196)*('白止-S级品'!$D$1:$AV$1=AF$1)*('白止-S级品'!$D$2:$AV$26)),0)+IFERROR(SUMPRODUCT(('乐容-S级品'!$A$4:$A$32=$B196)*('乐容-S级品'!$L$3:$CA$3=AF$1)*('乐容-S级品'!$L$4:$CA$32)),0)</f>
      </c>
      <c r="AG196" s="280">
        <f>IFERROR(SUMPRODUCT(('控温被PRO-S级品'!$B$2:$B$10=$B196)*('控温被PRO-S级品'!$E$1:$BE$1=AG$1)*('控温被PRO-S级品'!$E$2:$BE$10)),0)+IFERROR(SUMPRODUCT(('冬被-S级品'!$B$2:$B$10=$B196)*('冬被-S级品'!$E$1:$AW$1=AG$1)*('冬被-S级品'!$E$2:$AW$10)),0)+IFERROR(SUMPRODUCT(('白止-S级品'!$A$2:$A$26=$B196)*('白止-S级品'!$D$1:$AV$1=AG$1)*('白止-S级品'!$D$2:$AV$26)),0)+IFERROR(SUMPRODUCT(('乐容-S级品'!$A$4:$A$32=$B196)*('乐容-S级品'!$L$3:$CA$3=AG$1)*('乐容-S级品'!$L$4:$CA$32)),0)</f>
      </c>
      <c r="AH196" s="280">
        <f>IFERROR(SUMPRODUCT(('控温被PRO-S级品'!$B$2:$B$10=$B196)*('控温被PRO-S级品'!$E$1:$BE$1=AH$1)*('控温被PRO-S级品'!$E$2:$BE$10)),0)+IFERROR(SUMPRODUCT(('冬被-S级品'!$B$2:$B$10=$B196)*('冬被-S级品'!$E$1:$AW$1=AH$1)*('冬被-S级品'!$E$2:$AW$10)),0)+IFERROR(SUMPRODUCT(('白止-S级品'!$A$2:$A$26=$B196)*('白止-S级品'!$D$1:$AV$1=AH$1)*('白止-S级品'!$D$2:$AV$26)),0)+IFERROR(SUMPRODUCT(('乐容-S级品'!$A$4:$A$32=$B196)*('乐容-S级品'!$L$3:$CA$3=AH$1)*('乐容-S级品'!$L$4:$CA$32)),0)</f>
      </c>
      <c r="AI196" s="280">
        <f>IFERROR(SUMPRODUCT(('控温被PRO-S级品'!$B$2:$B$10=$B196)*('控温被PRO-S级品'!$E$1:$BE$1=AI$1)*('控温被PRO-S级品'!$E$2:$BE$10)),0)+IFERROR(SUMPRODUCT(('冬被-S级品'!$B$2:$B$10=$B196)*('冬被-S级品'!$E$1:$AW$1=AI$1)*('冬被-S级品'!$E$2:$AW$10)),0)+IFERROR(SUMPRODUCT(('白止-S级品'!$A$2:$A$26=$B196)*('白止-S级品'!$D$1:$AV$1=AI$1)*('白止-S级品'!$D$2:$AV$26)),0)+IFERROR(SUMPRODUCT(('乐容-S级品'!$A$4:$A$32=$B196)*('乐容-S级品'!$L$3:$CA$3=AI$1)*('乐容-S级品'!$L$4:$CA$32)),0)</f>
      </c>
      <c r="AJ196" s="280">
        <f>IFERROR(SUMPRODUCT(('控温被PRO-S级品'!$B$2:$B$10=$B196)*('控温被PRO-S级品'!$E$1:$BE$1=AJ$1)*('控温被PRO-S级品'!$E$2:$BE$10)),0)+IFERROR(SUMPRODUCT(('冬被-S级品'!$B$2:$B$10=$B196)*('冬被-S级品'!$E$1:$AW$1=AJ$1)*('冬被-S级品'!$E$2:$AW$10)),0)+IFERROR(SUMPRODUCT(('白止-S级品'!$A$2:$A$26=$B196)*('白止-S级品'!$D$1:$AV$1=AJ$1)*('白止-S级品'!$D$2:$AV$26)),0)+IFERROR(SUMPRODUCT(('乐容-S级品'!$A$4:$A$32=$B196)*('乐容-S级品'!$L$3:$CA$3=AJ$1)*('乐容-S级品'!$L$4:$CA$32)),0)</f>
      </c>
      <c r="AK196" s="280">
        <f>IFERROR(SUMPRODUCT(('控温被PRO-S级品'!$B$2:$B$10=$B196)*('控温被PRO-S级品'!$E$1:$BE$1=AK$1)*('控温被PRO-S级品'!$E$2:$BE$10)),0)+IFERROR(SUMPRODUCT(('冬被-S级品'!$B$2:$B$10=$B196)*('冬被-S级品'!$E$1:$AW$1=AK$1)*('冬被-S级品'!$E$2:$AW$10)),0)+IFERROR(SUMPRODUCT(('白止-S级品'!$A$2:$A$26=$B196)*('白止-S级品'!$D$1:$AV$1=AK$1)*('白止-S级品'!$D$2:$AV$26)),0)+IFERROR(SUMPRODUCT(('乐容-S级品'!$A$4:$A$32=$B196)*('乐容-S级品'!$L$3:$CA$3=AK$1)*('乐容-S级品'!$L$4:$CA$32)),0)</f>
      </c>
      <c r="AL196" s="280">
        <f>IFERROR(SUMPRODUCT(('控温被PRO-S级品'!$B$2:$B$10=$B196)*('控温被PRO-S级品'!$E$1:$BE$1=AL$1)*('控温被PRO-S级品'!$E$2:$BE$10)),0)+IFERROR(SUMPRODUCT(('冬被-S级品'!$B$2:$B$10=$B196)*('冬被-S级品'!$E$1:$AW$1=AL$1)*('冬被-S级品'!$E$2:$AW$10)),0)+IFERROR(SUMPRODUCT(('白止-S级品'!$A$2:$A$26=$B196)*('白止-S级品'!$D$1:$AV$1=AL$1)*('白止-S级品'!$D$2:$AV$26)),0)+IFERROR(SUMPRODUCT(('乐容-S级品'!$A$4:$A$32=$B196)*('乐容-S级品'!$L$3:$CA$3=AL$1)*('乐容-S级品'!$L$4:$CA$32)),0)</f>
      </c>
      <c r="AM196" s="280">
        <f>IFERROR(SUMPRODUCT(('控温被PRO-S级品'!$B$2:$B$10=$B196)*('控温被PRO-S级品'!$E$1:$BE$1=AM$1)*('控温被PRO-S级品'!$E$2:$BE$10)),0)+IFERROR(SUMPRODUCT(('冬被-S级品'!$B$2:$B$10=$B196)*('冬被-S级品'!$E$1:$AW$1=AM$1)*('冬被-S级品'!$E$2:$AW$10)),0)+IFERROR(SUMPRODUCT(('白止-S级品'!$A$2:$A$26=$B196)*('白止-S级品'!$D$1:$AV$1=AM$1)*('白止-S级品'!$D$2:$AV$26)),0)+IFERROR(SUMPRODUCT(('乐容-S级品'!$A$4:$A$32=$B196)*('乐容-S级品'!$L$3:$CA$3=AM$1)*('乐容-S级品'!$L$4:$CA$32)),0)</f>
      </c>
      <c r="AN196" s="280">
        <f>IFERROR(SUMPRODUCT(('控温被PRO-S级品'!$B$2:$B$10=$B196)*('控温被PRO-S级品'!$E$1:$BE$1=AN$1)*('控温被PRO-S级品'!$E$2:$BE$10)),0)+IFERROR(SUMPRODUCT(('冬被-S级品'!$B$2:$B$10=$B196)*('冬被-S级品'!$E$1:$AW$1=AN$1)*('冬被-S级品'!$E$2:$AW$10)),0)+IFERROR(SUMPRODUCT(('白止-S级品'!$A$2:$A$26=$B196)*('白止-S级品'!$D$1:$AV$1=AN$1)*('白止-S级品'!$D$2:$AV$26)),0)+IFERROR(SUMPRODUCT(('乐容-S级品'!$A$4:$A$32=$B196)*('乐容-S级品'!$L$3:$CA$3=AN$1)*('乐容-S级品'!$L$4:$CA$32)),0)</f>
      </c>
      <c r="AO196" s="280">
        <f>IFERROR(SUMPRODUCT(('控温被PRO-S级品'!$B$2:$B$10=$B196)*('控温被PRO-S级品'!$E$1:$BE$1=AO$1)*('控温被PRO-S级品'!$E$2:$BE$10)),0)+IFERROR(SUMPRODUCT(('冬被-S级品'!$B$2:$B$10=$B196)*('冬被-S级品'!$E$1:$AW$1=AO$1)*('冬被-S级品'!$E$2:$AW$10)),0)+IFERROR(SUMPRODUCT(('白止-S级品'!$A$2:$A$26=$B196)*('白止-S级品'!$D$1:$AV$1=AO$1)*('白止-S级品'!$D$2:$AV$26)),0)+IFERROR(SUMPRODUCT(('乐容-S级品'!$A$4:$A$32=$B196)*('乐容-S级品'!$L$3:$CA$3=AO$1)*('乐容-S级品'!$L$4:$CA$32)),0)</f>
      </c>
      <c r="AP196" s="280">
        <f>IFERROR(SUMPRODUCT(('控温被PRO-S级品'!$B$2:$B$10=$B196)*('控温被PRO-S级品'!$E$1:$BE$1=AP$1)*('控温被PRO-S级品'!$E$2:$BE$10)),0)+IFERROR(SUMPRODUCT(('冬被-S级品'!$B$2:$B$10=$B196)*('冬被-S级品'!$E$1:$AW$1=AP$1)*('冬被-S级品'!$E$2:$AW$10)),0)+IFERROR(SUMPRODUCT(('白止-S级品'!$A$2:$A$26=$B196)*('白止-S级品'!$D$1:$AV$1=AP$1)*('白止-S级品'!$D$2:$AV$26)),0)+IFERROR(SUMPRODUCT(('乐容-S级品'!$A$4:$A$32=$B196)*('乐容-S级品'!$L$3:$CA$3=AP$1)*('乐容-S级品'!$L$4:$CA$32)),0)</f>
      </c>
      <c r="AQ196" s="280">
        <f>IFERROR(SUMPRODUCT(('控温被PRO-S级品'!$B$2:$B$10=$B196)*('控温被PRO-S级品'!$E$1:$BE$1=AQ$1)*('控温被PRO-S级品'!$E$2:$BE$10)),0)+IFERROR(SUMPRODUCT(('冬被-S级品'!$B$2:$B$10=$B196)*('冬被-S级品'!$E$1:$AW$1=AQ$1)*('冬被-S级品'!$E$2:$AW$10)),0)+IFERROR(SUMPRODUCT(('白止-S级品'!$A$2:$A$26=$B196)*('白止-S级品'!$D$1:$AV$1=AQ$1)*('白止-S级品'!$D$2:$AV$26)),0)+IFERROR(SUMPRODUCT(('乐容-S级品'!$A$4:$A$32=$B196)*('乐容-S级品'!$L$3:$CA$3=AQ$1)*('乐容-S级品'!$L$4:$CA$32)),0)</f>
      </c>
      <c r="AR196" s="280">
        <f>IFERROR(SUMPRODUCT(('控温被PRO-S级品'!$B$2:$B$10=$B196)*('控温被PRO-S级品'!$E$1:$BE$1=AR$1)*('控温被PRO-S级品'!$E$2:$BE$10)),0)+IFERROR(SUMPRODUCT(('冬被-S级品'!$B$2:$B$10=$B196)*('冬被-S级品'!$E$1:$AW$1=AR$1)*('冬被-S级品'!$E$2:$AW$10)),0)+IFERROR(SUMPRODUCT(('白止-S级品'!$A$2:$A$26=$B196)*('白止-S级品'!$D$1:$AV$1=AR$1)*('白止-S级品'!$D$2:$AV$26)),0)+IFERROR(SUMPRODUCT(('乐容-S级品'!$A$4:$A$32=$B196)*('乐容-S级品'!$L$3:$CA$3=AR$1)*('乐容-S级品'!$L$4:$CA$32)),0)</f>
      </c>
      <c r="AS196" s="280">
        <f>IFERROR(SUMPRODUCT(('控温被PRO-S级品'!$B$2:$B$10=$B196)*('控温被PRO-S级品'!$E$1:$BE$1=AS$1)*('控温被PRO-S级品'!$E$2:$BE$10)),0)+IFERROR(SUMPRODUCT(('冬被-S级品'!$B$2:$B$10=$B196)*('冬被-S级品'!$E$1:$AW$1=AS$1)*('冬被-S级品'!$E$2:$AW$10)),0)+IFERROR(SUMPRODUCT(('白止-S级品'!$A$2:$A$26=$B196)*('白止-S级品'!$D$1:$AV$1=AS$1)*('白止-S级品'!$D$2:$AV$26)),0)+IFERROR(SUMPRODUCT(('乐容-S级品'!$A$4:$A$32=$B196)*('乐容-S级品'!$L$3:$CA$3=AS$1)*('乐容-S级品'!$L$4:$CA$32)),0)</f>
      </c>
      <c r="AT196" s="280">
        <f>IFERROR(SUMPRODUCT(('控温被PRO-S级品'!$B$2:$B$10=$B196)*('控温被PRO-S级品'!$E$1:$BE$1=AT$1)*('控温被PRO-S级品'!$E$2:$BE$10)),0)+IFERROR(SUMPRODUCT(('冬被-S级品'!$B$2:$B$10=$B196)*('冬被-S级品'!$E$1:$AW$1=AT$1)*('冬被-S级品'!$E$2:$AW$10)),0)+IFERROR(SUMPRODUCT(('白止-S级品'!$A$2:$A$26=$B196)*('白止-S级品'!$D$1:$AV$1=AT$1)*('白止-S级品'!$D$2:$AV$26)),0)+IFERROR(SUMPRODUCT(('乐容-S级品'!$A$4:$A$32=$B196)*('乐容-S级品'!$L$3:$CA$3=AT$1)*('乐容-S级品'!$L$4:$CA$32)),0)</f>
      </c>
      <c r="AU196" s="280">
        <f>IFERROR(SUMPRODUCT(('控温被PRO-S级品'!$B$2:$B$10=$B196)*('控温被PRO-S级品'!$E$1:$BE$1=AU$1)*('控温被PRO-S级品'!$E$2:$BE$10)),0)+IFERROR(SUMPRODUCT(('冬被-S级品'!$B$2:$B$10=$B196)*('冬被-S级品'!$E$1:$AW$1=AU$1)*('冬被-S级品'!$E$2:$AW$10)),0)+IFERROR(SUMPRODUCT(('白止-S级品'!$A$2:$A$26=$B196)*('白止-S级品'!$D$1:$AV$1=AU$1)*('白止-S级品'!$D$2:$AV$26)),0)+IFERROR(SUMPRODUCT(('乐容-S级品'!$A$4:$A$32=$B196)*('乐容-S级品'!$L$3:$CA$3=AU$1)*('乐容-S级品'!$L$4:$CA$32)),0)</f>
      </c>
      <c r="AV196" s="280">
        <f>IFERROR(SUMPRODUCT(('控温被PRO-S级品'!$B$2:$B$10=$B196)*('控温被PRO-S级品'!$E$1:$BE$1=AV$1)*('控温被PRO-S级品'!$E$2:$BE$10)),0)+IFERROR(SUMPRODUCT(('冬被-S级品'!$B$2:$B$10=$B196)*('冬被-S级品'!$E$1:$AW$1=AV$1)*('冬被-S级品'!$E$2:$AW$10)),0)+IFERROR(SUMPRODUCT(('白止-S级品'!$A$2:$A$26=$B196)*('白止-S级品'!$D$1:$AV$1=AV$1)*('白止-S级品'!$D$2:$AV$26)),0)+IFERROR(SUMPRODUCT(('乐容-S级品'!$A$4:$A$32=$B196)*('乐容-S级品'!$L$3:$CA$3=AV$1)*('乐容-S级品'!$L$4:$CA$32)),0)</f>
      </c>
      <c r="AW196" s="280">
        <f>IFERROR(SUMPRODUCT(('控温被PRO-S级品'!$B$2:$B$10=$B196)*('控温被PRO-S级品'!$E$1:$BE$1=AW$1)*('控温被PRO-S级品'!$E$2:$BE$10)),0)+IFERROR(SUMPRODUCT(('冬被-S级品'!$B$2:$B$10=$B196)*('冬被-S级品'!$E$1:$AW$1=AW$1)*('冬被-S级品'!$E$2:$AW$10)),0)+IFERROR(SUMPRODUCT(('白止-S级品'!$A$2:$A$26=$B196)*('白止-S级品'!$D$1:$AV$1=AW$1)*('白止-S级品'!$D$2:$AV$26)),0)+IFERROR(SUMPRODUCT(('乐容-S级品'!$A$4:$A$32=$B196)*('乐容-S级品'!$L$3:$CA$3=AW$1)*('乐容-S级品'!$L$4:$CA$32)),0)</f>
      </c>
      <c r="AX196" s="280">
        <f>IFERROR(SUMPRODUCT(('控温被PRO-S级品'!$B$2:$B$10=$B196)*('控温被PRO-S级品'!$E$1:$BE$1=AX$1)*('控温被PRO-S级品'!$E$2:$BE$10)),0)+IFERROR(SUMPRODUCT(('冬被-S级品'!$B$2:$B$10=$B196)*('冬被-S级品'!$E$1:$AW$1=AX$1)*('冬被-S级品'!$E$2:$AW$10)),0)+IFERROR(SUMPRODUCT(('白止-S级品'!$A$2:$A$26=$B196)*('白止-S级品'!$D$1:$AV$1=AX$1)*('白止-S级品'!$D$2:$AV$26)),0)+IFERROR(SUMPRODUCT(('乐容-S级品'!$A$4:$A$32=$B196)*('乐容-S级品'!$L$3:$CA$3=AX$1)*('乐容-S级品'!$L$4:$CA$32)),0)</f>
      </c>
      <c r="AY196" s="280">
        <f>IFERROR(SUMPRODUCT(('控温被PRO-S级品'!$B$2:$B$10=$B196)*('控温被PRO-S级品'!$E$1:$BE$1=AY$1)*('控温被PRO-S级品'!$E$2:$BE$10)),0)+IFERROR(SUMPRODUCT(('冬被-S级品'!$B$2:$B$10=$B196)*('冬被-S级品'!$E$1:$AW$1=AY$1)*('冬被-S级品'!$E$2:$AW$10)),0)+IFERROR(SUMPRODUCT(('白止-S级品'!$A$2:$A$26=$B196)*('白止-S级品'!$D$1:$AV$1=AY$1)*('白止-S级品'!$D$2:$AV$26)),0)+IFERROR(SUMPRODUCT(('乐容-S级品'!$A$4:$A$32=$B196)*('乐容-S级品'!$L$3:$CA$3=AY$1)*('乐容-S级品'!$L$4:$CA$32)),0)</f>
      </c>
      <c r="AZ196" s="280">
        <f>IFERROR(SUMPRODUCT(('控温被PRO-S级品'!$B$2:$B$10=$B196)*('控温被PRO-S级品'!$E$1:$BE$1=AZ$1)*('控温被PRO-S级品'!$E$2:$BE$10)),0)+IFERROR(SUMPRODUCT(('冬被-S级品'!$B$2:$B$10=$B196)*('冬被-S级品'!$E$1:$AW$1=AZ$1)*('冬被-S级品'!$E$2:$AW$10)),0)+IFERROR(SUMPRODUCT(('白止-S级品'!$A$2:$A$26=$B196)*('白止-S级品'!$D$1:$AV$1=AZ$1)*('白止-S级品'!$D$2:$AV$26)),0)+IFERROR(SUMPRODUCT(('乐容-S级品'!$A$4:$A$32=$B196)*('乐容-S级品'!$L$3:$CA$3=AZ$1)*('乐容-S级品'!$L$4:$CA$32)),0)</f>
      </c>
      <c r="BA196" s="280">
        <f>IFERROR(SUMPRODUCT(('控温被PRO-S级品'!$B$2:$B$10=$B196)*('控温被PRO-S级品'!$E$1:$BE$1=BA$1)*('控温被PRO-S级品'!$E$2:$BE$10)),0)+IFERROR(SUMPRODUCT(('冬被-S级品'!$B$2:$B$10=$B196)*('冬被-S级品'!$E$1:$AW$1=BA$1)*('冬被-S级品'!$E$2:$AW$10)),0)+IFERROR(SUMPRODUCT(('白止-S级品'!$A$2:$A$26=$B196)*('白止-S级品'!$D$1:$AV$1=BA$1)*('白止-S级品'!$D$2:$AV$26)),0)+IFERROR(SUMPRODUCT(('乐容-S级品'!$A$4:$A$32=$B196)*('乐容-S级品'!$L$3:$CA$3=BA$1)*('乐容-S级品'!$L$4:$CA$32)),0)</f>
      </c>
      <c r="BB196" s="280">
        <f>IFERROR(SUMPRODUCT(('控温被PRO-S级品'!$B$2:$B$10=$B196)*('控温被PRO-S级品'!$E$1:$BE$1=BB$1)*('控温被PRO-S级品'!$E$2:$BE$10)),0)+IFERROR(SUMPRODUCT(('冬被-S级品'!$B$2:$B$10=$B196)*('冬被-S级品'!$E$1:$AW$1=BB$1)*('冬被-S级品'!$E$2:$AW$10)),0)+IFERROR(SUMPRODUCT(('白止-S级品'!$A$2:$A$26=$B196)*('白止-S级品'!$D$1:$AV$1=BB$1)*('白止-S级品'!$D$2:$AV$26)),0)+IFERROR(SUMPRODUCT(('乐容-S级品'!$A$4:$A$32=$B196)*('乐容-S级品'!$L$3:$CA$3=BB$1)*('乐容-S级品'!$L$4:$CA$32)),0)</f>
      </c>
      <c r="BC196" s="280">
        <f>IFERROR(SUMPRODUCT(('控温被PRO-S级品'!$B$2:$B$10=$B196)*('控温被PRO-S级品'!$E$1:$BE$1=BC$1)*('控温被PRO-S级品'!$E$2:$BE$10)),0)+IFERROR(SUMPRODUCT(('冬被-S级品'!$B$2:$B$10=$B196)*('冬被-S级品'!$E$1:$AW$1=BC$1)*('冬被-S级品'!$E$2:$AW$10)),0)+IFERROR(SUMPRODUCT(('白止-S级品'!$A$2:$A$26=$B196)*('白止-S级品'!$D$1:$AV$1=BC$1)*('白止-S级品'!$D$2:$AV$26)),0)+IFERROR(SUMPRODUCT(('乐容-S级品'!$A$4:$A$32=$B196)*('乐容-S级品'!$L$3:$CA$3=BC$1)*('乐容-S级品'!$L$4:$CA$32)),0)</f>
      </c>
      <c r="BD196" s="280">
        <f>IFERROR(SUMPRODUCT(('控温被PRO-S级品'!$B$2:$B$10=$B196)*('控温被PRO-S级品'!$E$1:$BE$1=BD$1)*('控温被PRO-S级品'!$E$2:$BE$10)),0)+IFERROR(SUMPRODUCT(('冬被-S级品'!$B$2:$B$10=$B196)*('冬被-S级品'!$E$1:$AW$1=BD$1)*('冬被-S级品'!$E$2:$AW$10)),0)+IFERROR(SUMPRODUCT(('白止-S级品'!$A$2:$A$26=$B196)*('白止-S级品'!$D$1:$AV$1=BD$1)*('白止-S级品'!$D$2:$AV$26)),0)+IFERROR(SUMPRODUCT(('乐容-S级品'!$A$4:$A$32=$B196)*('乐容-S级品'!$L$3:$CA$3=BD$1)*('乐容-S级品'!$L$4:$CA$32)),0)</f>
      </c>
      <c r="BE196" s="280">
        <f>IFERROR(SUMPRODUCT(('控温被PRO-S级品'!$B$2:$B$10=$B196)*('控温被PRO-S级品'!$E$1:$BE$1=BE$1)*('控温被PRO-S级品'!$E$2:$BE$10)),0)+IFERROR(SUMPRODUCT(('冬被-S级品'!$B$2:$B$10=$B196)*('冬被-S级品'!$E$1:$AW$1=BE$1)*('冬被-S级品'!$E$2:$AW$10)),0)+IFERROR(SUMPRODUCT(('白止-S级品'!$A$2:$A$26=$B196)*('白止-S级品'!$D$1:$AV$1=BE$1)*('白止-S级品'!$D$2:$AV$26)),0)+IFERROR(SUMPRODUCT(('乐容-S级品'!$A$4:$A$32=$B196)*('乐容-S级品'!$L$3:$CA$3=BE$1)*('乐容-S级品'!$L$4:$CA$32)),0)</f>
      </c>
      <c r="BF196" s="280">
        <f>IFERROR(SUMPRODUCT(('控温被PRO-S级品'!$B$2:$B$10=$B196)*('控温被PRO-S级品'!$E$1:$BE$1=BF$1)*('控温被PRO-S级品'!$E$2:$BE$10)),0)+IFERROR(SUMPRODUCT(('冬被-S级品'!$B$2:$B$10=$B196)*('冬被-S级品'!$E$1:$AW$1=BF$1)*('冬被-S级品'!$E$2:$AW$10)),0)+IFERROR(SUMPRODUCT(('白止-S级品'!$A$2:$A$26=$B196)*('白止-S级品'!$D$1:$AV$1=BF$1)*('白止-S级品'!$D$2:$AV$26)),0)+IFERROR(SUMPRODUCT(('乐容-S级品'!$A$4:$A$32=$B196)*('乐容-S级品'!$L$3:$CA$3=BF$1)*('乐容-S级品'!$L$4:$CA$32)),0)</f>
      </c>
      <c r="BG196" s="280">
        <f>IFERROR(SUMPRODUCT(('控温被PRO-S级品'!$B$2:$B$10=$B196)*('控温被PRO-S级品'!$E$1:$BE$1=BG$1)*('控温被PRO-S级品'!$E$2:$BE$10)),0)+IFERROR(SUMPRODUCT(('冬被-S级品'!$B$2:$B$10=$B196)*('冬被-S级品'!$E$1:$AW$1=BG$1)*('冬被-S级品'!$E$2:$AW$10)),0)+IFERROR(SUMPRODUCT(('白止-S级品'!$A$2:$A$26=$B196)*('白止-S级品'!$D$1:$AV$1=BG$1)*('白止-S级品'!$D$2:$AV$26)),0)+IFERROR(SUMPRODUCT(('乐容-S级品'!$A$4:$A$32=$B196)*('乐容-S级品'!$L$3:$CA$3=BG$1)*('乐容-S级品'!$L$4:$CA$32)),0)</f>
      </c>
      <c r="BH196" s="280">
        <f>IFERROR(SUMPRODUCT(('控温被PRO-S级品'!$B$2:$B$10=$B196)*('控温被PRO-S级品'!$E$1:$BE$1=BH$1)*('控温被PRO-S级品'!$E$2:$BE$10)),0)+IFERROR(SUMPRODUCT(('冬被-S级品'!$B$2:$B$10=$B196)*('冬被-S级品'!$E$1:$AW$1=BH$1)*('冬被-S级品'!$E$2:$AW$10)),0)+IFERROR(SUMPRODUCT(('白止-S级品'!$A$2:$A$26=$B196)*('白止-S级品'!$D$1:$AV$1=BH$1)*('白止-S级品'!$D$2:$AV$26)),0)+IFERROR(SUMPRODUCT(('乐容-S级品'!$A$4:$A$32=$B196)*('乐容-S级品'!$L$3:$CA$3=BH$1)*('乐容-S级品'!$L$4:$CA$32)),0)</f>
      </c>
      <c r="BI196" s="280">
        <f>IFERROR(SUMPRODUCT(('控温被PRO-S级品'!$B$2:$B$10=$B196)*('控温被PRO-S级品'!$E$1:$BE$1=BI$1)*('控温被PRO-S级品'!$E$2:$BE$10)),0)+IFERROR(SUMPRODUCT(('冬被-S级品'!$B$2:$B$10=$B196)*('冬被-S级品'!$E$1:$AW$1=BI$1)*('冬被-S级品'!$E$2:$AW$10)),0)+IFERROR(SUMPRODUCT(('白止-S级品'!$A$2:$A$26=$B196)*('白止-S级品'!$D$1:$AV$1=BI$1)*('白止-S级品'!$D$2:$AV$26)),0)+IFERROR(SUMPRODUCT(('乐容-S级品'!$A$4:$A$32=$B196)*('乐容-S级品'!$L$3:$CA$3=BI$1)*('乐容-S级品'!$L$4:$CA$32)),0)</f>
      </c>
      <c r="BJ196" s="280">
        <f>IFERROR(SUMPRODUCT(('控温被PRO-S级品'!$B$2:$B$10=$B196)*('控温被PRO-S级品'!$E$1:$BE$1=BJ$1)*('控温被PRO-S级品'!$E$2:$BE$10)),0)+IFERROR(SUMPRODUCT(('冬被-S级品'!$B$2:$B$10=$B196)*('冬被-S级品'!$E$1:$AW$1=BJ$1)*('冬被-S级品'!$E$2:$AW$10)),0)+IFERROR(SUMPRODUCT(('白止-S级品'!$A$2:$A$26=$B196)*('白止-S级品'!$D$1:$AV$1=BJ$1)*('白止-S级品'!$D$2:$AV$26)),0)+IFERROR(SUMPRODUCT(('乐容-S级品'!$A$4:$A$32=$B196)*('乐容-S级品'!$L$3:$CA$3=BJ$1)*('乐容-S级品'!$L$4:$CA$32)),0)</f>
      </c>
      <c r="BK196" s="280">
        <f>IFERROR(SUMPRODUCT(('控温被PRO-S级品'!$B$2:$B$10=$B196)*('控温被PRO-S级品'!$E$1:$BE$1=BK$1)*('控温被PRO-S级品'!$E$2:$BE$10)),0)+IFERROR(SUMPRODUCT(('冬被-S级品'!$B$2:$B$10=$B196)*('冬被-S级品'!$E$1:$AW$1=BK$1)*('冬被-S级品'!$E$2:$AW$10)),0)+IFERROR(SUMPRODUCT(('白止-S级品'!$A$2:$A$26=$B196)*('白止-S级品'!$D$1:$AV$1=BK$1)*('白止-S级品'!$D$2:$AV$26)),0)+IFERROR(SUMPRODUCT(('乐容-S级品'!$A$4:$A$32=$B196)*('乐容-S级品'!$L$3:$CA$3=BK$1)*('乐容-S级品'!$L$4:$CA$32)),0)</f>
      </c>
      <c r="BL196" s="280">
        <f>IFERROR(SUMPRODUCT(('控温被PRO-S级品'!$B$2:$B$10=$B196)*('控温被PRO-S级品'!$E$1:$BE$1=BL$1)*('控温被PRO-S级品'!$E$2:$BE$10)),0)+IFERROR(SUMPRODUCT(('冬被-S级品'!$B$2:$B$10=$B196)*('冬被-S级品'!$E$1:$AW$1=BL$1)*('冬被-S级品'!$E$2:$AW$10)),0)+IFERROR(SUMPRODUCT(('白止-S级品'!$A$2:$A$26=$B196)*('白止-S级品'!$D$1:$AV$1=BL$1)*('白止-S级品'!$D$2:$AV$26)),0)+IFERROR(SUMPRODUCT(('乐容-S级品'!$A$4:$A$32=$B196)*('乐容-S级品'!$L$3:$CA$3=BL$1)*('乐容-S级品'!$L$4:$CA$32)),0)</f>
      </c>
      <c r="BM196" s="280">
        <f>IFERROR(SUMPRODUCT(('控温被PRO-S级品'!$B$2:$B$10=$B196)*('控温被PRO-S级品'!$E$1:$BE$1=BM$1)*('控温被PRO-S级品'!$E$2:$BE$10)),0)+IFERROR(SUMPRODUCT(('冬被-S级品'!$B$2:$B$10=$B196)*('冬被-S级品'!$E$1:$AW$1=BM$1)*('冬被-S级品'!$E$2:$AW$10)),0)+IFERROR(SUMPRODUCT(('白止-S级品'!$A$2:$A$26=$B196)*('白止-S级品'!$D$1:$AV$1=BM$1)*('白止-S级品'!$D$2:$AV$26)),0)+IFERROR(SUMPRODUCT(('乐容-S级品'!$A$4:$A$32=$B196)*('乐容-S级品'!$L$3:$CA$3=BM$1)*('乐容-S级品'!$L$4:$CA$32)),0)</f>
      </c>
      <c r="BN196" s="280">
        <f>IFERROR(SUMPRODUCT(('控温被PRO-S级品'!$B$2:$B$10=$B196)*('控温被PRO-S级品'!$E$1:$BE$1=BN$1)*('控温被PRO-S级品'!$E$2:$BE$10)),0)+IFERROR(SUMPRODUCT(('冬被-S级品'!$B$2:$B$10=$B196)*('冬被-S级品'!$E$1:$AW$1=BN$1)*('冬被-S级品'!$E$2:$AW$10)),0)+IFERROR(SUMPRODUCT(('白止-S级品'!$A$2:$A$26=$B196)*('白止-S级品'!$D$1:$AV$1=BN$1)*('白止-S级品'!$D$2:$AV$26)),0)+IFERROR(SUMPRODUCT(('乐容-S级品'!$A$4:$A$32=$B196)*('乐容-S级品'!$L$3:$CA$3=BN$1)*('乐容-S级品'!$L$4:$CA$32)),0)</f>
      </c>
      <c r="BO196" s="280">
        <f>IFERROR(SUMPRODUCT(('控温被PRO-S级品'!$B$2:$B$10=$B196)*('控温被PRO-S级品'!$E$1:$BE$1=BO$1)*('控温被PRO-S级品'!$E$2:$BE$10)),0)+IFERROR(SUMPRODUCT(('冬被-S级品'!$B$2:$B$10=$B196)*('冬被-S级品'!$E$1:$AW$1=BO$1)*('冬被-S级品'!$E$2:$AW$10)),0)+IFERROR(SUMPRODUCT(('白止-S级品'!$A$2:$A$26=$B196)*('白止-S级品'!$D$1:$AV$1=BO$1)*('白止-S级品'!$D$2:$AV$26)),0)+IFERROR(SUMPRODUCT(('乐容-S级品'!$A$4:$A$32=$B196)*('乐容-S级品'!$L$3:$CA$3=BO$1)*('乐容-S级品'!$L$4:$CA$32)),0)</f>
      </c>
      <c r="BP196" s="280">
        <f>IFERROR(SUMPRODUCT(('控温被PRO-S级品'!$B$2:$B$10=$B196)*('控温被PRO-S级品'!$E$1:$BE$1=BP$1)*('控温被PRO-S级品'!$E$2:$BE$10)),0)+IFERROR(SUMPRODUCT(('冬被-S级品'!$B$2:$B$10=$B196)*('冬被-S级品'!$E$1:$AW$1=BP$1)*('冬被-S级品'!$E$2:$AW$10)),0)+IFERROR(SUMPRODUCT(('白止-S级品'!$A$2:$A$26=$B196)*('白止-S级品'!$D$1:$AV$1=BP$1)*('白止-S级品'!$D$2:$AV$26)),0)+IFERROR(SUMPRODUCT(('乐容-S级品'!$A$4:$A$32=$B196)*('乐容-S级品'!$L$3:$CA$3=BP$1)*('乐容-S级品'!$L$4:$CA$32)),0)</f>
      </c>
      <c r="BQ196" s="280">
        <f>IFERROR(SUMPRODUCT(('控温被PRO-S级品'!$B$2:$B$10=$B196)*('控温被PRO-S级品'!$E$1:$BE$1=BQ$1)*('控温被PRO-S级品'!$E$2:$BE$10)),0)+IFERROR(SUMPRODUCT(('冬被-S级品'!$B$2:$B$10=$B196)*('冬被-S级品'!$E$1:$AW$1=BQ$1)*('冬被-S级品'!$E$2:$AW$10)),0)+IFERROR(SUMPRODUCT(('白止-S级品'!$A$2:$A$26=$B196)*('白止-S级品'!$D$1:$AV$1=BQ$1)*('白止-S级品'!$D$2:$AV$26)),0)+IFERROR(SUMPRODUCT(('乐容-S级品'!$A$4:$A$32=$B196)*('乐容-S级品'!$L$3:$CA$3=BQ$1)*('乐容-S级品'!$L$4:$CA$32)),0)</f>
      </c>
      <c r="BR196" s="280">
        <f>IFERROR(SUMPRODUCT(('控温被PRO-S级品'!$B$2:$B$10=$B196)*('控温被PRO-S级品'!$E$1:$BE$1=BR$1)*('控温被PRO-S级品'!$E$2:$BE$10)),0)+IFERROR(SUMPRODUCT(('冬被-S级品'!$B$2:$B$10=$B196)*('冬被-S级品'!$E$1:$AW$1=BR$1)*('冬被-S级品'!$E$2:$AW$10)),0)+IFERROR(SUMPRODUCT(('白止-S级品'!$A$2:$A$26=$B196)*('白止-S级品'!$D$1:$AV$1=BR$1)*('白止-S级品'!$D$2:$AV$26)),0)+IFERROR(SUMPRODUCT(('乐容-S级品'!$A$4:$A$32=$B196)*('乐容-S级品'!$L$3:$CA$3=BR$1)*('乐容-S级品'!$L$4:$CA$32)),0)</f>
      </c>
      <c r="BS196" s="280">
        <f>IFERROR(SUMPRODUCT(('控温被PRO-S级品'!$B$2:$B$10=$B196)*('控温被PRO-S级品'!$E$1:$BE$1=BS$1)*('控温被PRO-S级品'!$E$2:$BE$10)),0)+IFERROR(SUMPRODUCT(('冬被-S级品'!$B$2:$B$10=$B196)*('冬被-S级品'!$E$1:$AW$1=BS$1)*('冬被-S级品'!$E$2:$AW$10)),0)+IFERROR(SUMPRODUCT(('白止-S级品'!$A$2:$A$26=$B196)*('白止-S级品'!$D$1:$AV$1=BS$1)*('白止-S级品'!$D$2:$AV$26)),0)+IFERROR(SUMPRODUCT(('乐容-S级品'!$A$4:$A$32=$B196)*('乐容-S级品'!$L$3:$CA$3=BS$1)*('乐容-S级品'!$L$4:$CA$32)),0)</f>
      </c>
      <c r="BT196" s="280">
        <f>IFERROR(SUMPRODUCT(('控温被PRO-S级品'!$B$2:$B$10=$B196)*('控温被PRO-S级品'!$E$1:$BE$1=BT$1)*('控温被PRO-S级品'!$E$2:$BE$10)),0)+IFERROR(SUMPRODUCT(('冬被-S级品'!$B$2:$B$10=$B196)*('冬被-S级品'!$E$1:$AW$1=BT$1)*('冬被-S级品'!$E$2:$AW$10)),0)+IFERROR(SUMPRODUCT(('白止-S级品'!$A$2:$A$26=$B196)*('白止-S级品'!$D$1:$AV$1=BT$1)*('白止-S级品'!$D$2:$AV$26)),0)+IFERROR(SUMPRODUCT(('乐容-S级品'!$A$4:$A$32=$B196)*('乐容-S级品'!$L$3:$CA$3=BT$1)*('乐容-S级品'!$L$4:$CA$32)),0)</f>
      </c>
      <c r="BU196" s="280">
        <f>IFERROR(SUMPRODUCT(('控温被PRO-S级品'!$B$2:$B$10=$B196)*('控温被PRO-S级品'!$E$1:$BE$1=BU$1)*('控温被PRO-S级品'!$E$2:$BE$10)),0)+IFERROR(SUMPRODUCT(('冬被-S级品'!$B$2:$B$10=$B196)*('冬被-S级品'!$E$1:$AW$1=BU$1)*('冬被-S级品'!$E$2:$AW$10)),0)+IFERROR(SUMPRODUCT(('白止-S级品'!$A$2:$A$26=$B196)*('白止-S级品'!$D$1:$AV$1=BU$1)*('白止-S级品'!$D$2:$AV$26)),0)+IFERROR(SUMPRODUCT(('乐容-S级品'!$A$4:$A$32=$B196)*('乐容-S级品'!$L$3:$CA$3=BU$1)*('乐容-S级品'!$L$4:$CA$32)),0)</f>
      </c>
      <c r="BV196" s="280">
        <f>IFERROR(SUMPRODUCT(('控温被PRO-S级品'!$B$2:$B$10=$B196)*('控温被PRO-S级品'!$E$1:$BE$1=BV$1)*('控温被PRO-S级品'!$E$2:$BE$10)),0)+IFERROR(SUMPRODUCT(('冬被-S级品'!$B$2:$B$10=$B196)*('冬被-S级品'!$E$1:$AW$1=BV$1)*('冬被-S级品'!$E$2:$AW$10)),0)+IFERROR(SUMPRODUCT(('白止-S级品'!$A$2:$A$26=$B196)*('白止-S级品'!$D$1:$AV$1=BV$1)*('白止-S级品'!$D$2:$AV$26)),0)+IFERROR(SUMPRODUCT(('乐容-S级品'!$A$4:$A$32=$B196)*('乐容-S级品'!$L$3:$CA$3=BV$1)*('乐容-S级品'!$L$4:$CA$32)),0)</f>
      </c>
      <c r="BW196" s="280">
        <f>IFERROR(SUMPRODUCT(('控温被PRO-S级品'!$B$2:$B$10=$B196)*('控温被PRO-S级品'!$E$1:$BE$1=BW$1)*('控温被PRO-S级品'!$E$2:$BE$10)),0)+IFERROR(SUMPRODUCT(('冬被-S级品'!$B$2:$B$10=$B196)*('冬被-S级品'!$E$1:$AW$1=BW$1)*('冬被-S级品'!$E$2:$AW$10)),0)+IFERROR(SUMPRODUCT(('白止-S级品'!$A$2:$A$26=$B196)*('白止-S级品'!$D$1:$AV$1=BW$1)*('白止-S级品'!$D$2:$AV$26)),0)+IFERROR(SUMPRODUCT(('乐容-S级品'!$A$4:$A$32=$B196)*('乐容-S级品'!$L$3:$CA$3=BW$1)*('乐容-S级品'!$L$4:$CA$32)),0)</f>
      </c>
      <c r="BX196" s="280">
        <f>IFERROR(SUMPRODUCT(('控温被PRO-S级品'!$B$2:$B$10=$B196)*('控温被PRO-S级品'!$E$1:$BE$1=BX$1)*('控温被PRO-S级品'!$E$2:$BE$10)),0)+IFERROR(SUMPRODUCT(('冬被-S级品'!$B$2:$B$10=$B196)*('冬被-S级品'!$E$1:$AW$1=BX$1)*('冬被-S级品'!$E$2:$AW$10)),0)+IFERROR(SUMPRODUCT(('白止-S级品'!$A$2:$A$26=$B196)*('白止-S级品'!$D$1:$AV$1=BX$1)*('白止-S级品'!$D$2:$AV$26)),0)+IFERROR(SUMPRODUCT(('乐容-S级品'!$A$4:$A$32=$B196)*('乐容-S级品'!$L$3:$CA$3=BX$1)*('乐容-S级品'!$L$4:$CA$32)),0)</f>
      </c>
      <c r="BY196" s="280">
        <f>IFERROR(SUMPRODUCT(('控温被PRO-S级品'!$B$2:$B$10=$B196)*('控温被PRO-S级品'!$E$1:$BE$1=BY$1)*('控温被PRO-S级品'!$E$2:$BE$10)),0)+IFERROR(SUMPRODUCT(('冬被-S级品'!$B$2:$B$10=$B196)*('冬被-S级品'!$E$1:$AW$1=BY$1)*('冬被-S级品'!$E$2:$AW$10)),0)+IFERROR(SUMPRODUCT(('白止-S级品'!$A$2:$A$26=$B196)*('白止-S级品'!$D$1:$AV$1=BY$1)*('白止-S级品'!$D$2:$AV$26)),0)+IFERROR(SUMPRODUCT(('乐容-S级品'!$A$4:$A$32=$B196)*('乐容-S级品'!$L$3:$CA$3=BY$1)*('乐容-S级品'!$L$4:$CA$32)),0)</f>
      </c>
      <c r="BZ196" s="280">
        <f>IFERROR(SUMPRODUCT(('控温被PRO-S级品'!$B$2:$B$10=$B196)*('控温被PRO-S级品'!$E$1:$BE$1=BZ$1)*('控温被PRO-S级品'!$E$2:$BE$10)),0)+IFERROR(SUMPRODUCT(('冬被-S级品'!$B$2:$B$10=$B196)*('冬被-S级品'!$E$1:$AW$1=BZ$1)*('冬被-S级品'!$E$2:$AW$10)),0)+IFERROR(SUMPRODUCT(('白止-S级品'!$A$2:$A$26=$B196)*('白止-S级品'!$D$1:$AV$1=BZ$1)*('白止-S级品'!$D$2:$AV$26)),0)+IFERROR(SUMPRODUCT(('乐容-S级品'!$A$4:$A$32=$B196)*('乐容-S级品'!$L$3:$CA$3=BZ$1)*('乐容-S级品'!$L$4:$CA$32)),0)</f>
      </c>
      <c r="CA196" s="280">
        <f>IFERROR(SUMPRODUCT(('控温被PRO-S级品'!$B$2:$B$10=$B196)*('控温被PRO-S级品'!$E$1:$BE$1=CA$1)*('控温被PRO-S级品'!$E$2:$BE$10)),0)+IFERROR(SUMPRODUCT(('冬被-S级品'!$B$2:$B$10=$B196)*('冬被-S级品'!$E$1:$AW$1=CA$1)*('冬被-S级品'!$E$2:$AW$10)),0)+IFERROR(SUMPRODUCT(('白止-S级品'!$A$2:$A$26=$B196)*('白止-S级品'!$D$1:$AV$1=CA$1)*('白止-S级品'!$D$2:$AV$26)),0)+IFERROR(SUMPRODUCT(('乐容-S级品'!$A$4:$A$32=$B196)*('乐容-S级品'!$L$3:$CA$3=CA$1)*('乐容-S级品'!$L$4:$CA$32)),0)</f>
      </c>
      <c r="CB196" s="280">
        <f>IFERROR(SUMPRODUCT(('控温被PRO-S级品'!$B$2:$B$10=$B196)*('控温被PRO-S级品'!$E$1:$BE$1=CB$1)*('控温被PRO-S级品'!$E$2:$BE$10)),0)+IFERROR(SUMPRODUCT(('冬被-S级品'!$B$2:$B$10=$B196)*('冬被-S级品'!$E$1:$AW$1=CB$1)*('冬被-S级品'!$E$2:$AW$10)),0)+IFERROR(SUMPRODUCT(('白止-S级品'!$A$2:$A$26=$B196)*('白止-S级品'!$D$1:$AV$1=CB$1)*('白止-S级品'!$D$2:$AV$26)),0)+IFERROR(SUMPRODUCT(('乐容-S级品'!$A$4:$A$32=$B196)*('乐容-S级品'!$L$3:$CA$3=CB$1)*('乐容-S级品'!$L$4:$CA$32)),0)</f>
      </c>
      <c r="CC196" s="280">
        <f>IFERROR(SUMPRODUCT(('控温被PRO-S级品'!$B$2:$B$10=$B196)*('控温被PRO-S级品'!$E$1:$BE$1=CC$1)*('控温被PRO-S级品'!$E$2:$BE$10)),0)+IFERROR(SUMPRODUCT(('冬被-S级品'!$B$2:$B$10=$B196)*('冬被-S级品'!$E$1:$AW$1=CC$1)*('冬被-S级品'!$E$2:$AW$10)),0)+IFERROR(SUMPRODUCT(('白止-S级品'!$A$2:$A$26=$B196)*('白止-S级品'!$D$1:$AV$1=CC$1)*('白止-S级品'!$D$2:$AV$26)),0)+IFERROR(SUMPRODUCT(('乐容-S级品'!$A$4:$A$32=$B196)*('乐容-S级品'!$L$3:$CA$3=CC$1)*('乐容-S级品'!$L$4:$CA$32)),0)</f>
      </c>
      <c r="CD196" s="280">
        <f>IFERROR(SUMPRODUCT(('控温被PRO-S级品'!$B$2:$B$10=$B196)*('控温被PRO-S级品'!$E$1:$BE$1=CD$1)*('控温被PRO-S级品'!$E$2:$BE$10)),0)+IFERROR(SUMPRODUCT(('冬被-S级品'!$B$2:$B$10=$B196)*('冬被-S级品'!$E$1:$AW$1=CD$1)*('冬被-S级品'!$E$2:$AW$10)),0)+IFERROR(SUMPRODUCT(('白止-S级品'!$A$2:$A$26=$B196)*('白止-S级品'!$D$1:$AV$1=CD$1)*('白止-S级品'!$D$2:$AV$26)),0)+IFERROR(SUMPRODUCT(('乐容-S级品'!$A$4:$A$32=$B196)*('乐容-S级品'!$L$3:$CA$3=CD$1)*('乐容-S级品'!$L$4:$CA$32)),0)</f>
      </c>
      <c r="CE196" s="280">
        <f>IFERROR(SUMPRODUCT(('控温被PRO-S级品'!$B$2:$B$10=$B196)*('控温被PRO-S级品'!$E$1:$BE$1=CE$1)*('控温被PRO-S级品'!$E$2:$BE$10)),0)+IFERROR(SUMPRODUCT(('冬被-S级品'!$B$2:$B$10=$B196)*('冬被-S级品'!$E$1:$AW$1=CE$1)*('冬被-S级品'!$E$2:$AW$10)),0)+IFERROR(SUMPRODUCT(('白止-S级品'!$A$2:$A$26=$B196)*('白止-S级品'!$D$1:$AV$1=CE$1)*('白止-S级品'!$D$2:$AV$26)),0)+IFERROR(SUMPRODUCT(('乐容-S级品'!$A$4:$A$32=$B196)*('乐容-S级品'!$L$3:$CA$3=CE$1)*('乐容-S级品'!$L$4:$CA$32)),0)</f>
      </c>
      <c r="CF196" s="280">
        <f>IFERROR(SUMPRODUCT(('控温被PRO-S级品'!$B$2:$B$10=$B196)*('控温被PRO-S级品'!$E$1:$BE$1=CF$1)*('控温被PRO-S级品'!$E$2:$BE$10)),0)+IFERROR(SUMPRODUCT(('冬被-S级品'!$B$2:$B$10=$B196)*('冬被-S级品'!$E$1:$AW$1=CF$1)*('冬被-S级品'!$E$2:$AW$10)),0)+IFERROR(SUMPRODUCT(('白止-S级品'!$A$2:$A$26=$B196)*('白止-S级品'!$D$1:$AV$1=CF$1)*('白止-S级品'!$D$2:$AV$26)),0)+IFERROR(SUMPRODUCT(('乐容-S级品'!$A$4:$A$32=$B196)*('乐容-S级品'!$L$3:$CA$3=CF$1)*('乐容-S级品'!$L$4:$CA$32)),0)</f>
      </c>
      <c r="CG196" s="280">
        <f>IFERROR(SUMPRODUCT(('控温被PRO-S级品'!$B$2:$B$10=$B196)*('控温被PRO-S级品'!$E$1:$BE$1=CG$1)*('控温被PRO-S级品'!$E$2:$BE$10)),0)+IFERROR(SUMPRODUCT(('冬被-S级品'!$B$2:$B$10=$B196)*('冬被-S级品'!$E$1:$AW$1=CG$1)*('冬被-S级品'!$E$2:$AW$10)),0)+IFERROR(SUMPRODUCT(('白止-S级品'!$A$2:$A$26=$B196)*('白止-S级品'!$D$1:$AV$1=CG$1)*('白止-S级品'!$D$2:$AV$26)),0)+IFERROR(SUMPRODUCT(('乐容-S级品'!$A$4:$A$32=$B196)*('乐容-S级品'!$L$3:$CA$3=CG$1)*('乐容-S级品'!$L$4:$CA$32)),0)</f>
      </c>
      <c r="CH196" s="280">
        <f>IFERROR(SUMPRODUCT(('控温被PRO-S级品'!$B$2:$B$10=$B196)*('控温被PRO-S级品'!$E$1:$BE$1=CH$1)*('控温被PRO-S级品'!$E$2:$BE$10)),0)+IFERROR(SUMPRODUCT(('冬被-S级品'!$B$2:$B$10=$B196)*('冬被-S级品'!$E$1:$AW$1=CH$1)*('冬被-S级品'!$E$2:$AW$10)),0)+IFERROR(SUMPRODUCT(('白止-S级品'!$A$2:$A$26=$B196)*('白止-S级品'!$D$1:$AV$1=CH$1)*('白止-S级品'!$D$2:$AV$26)),0)+IFERROR(SUMPRODUCT(('乐容-S级品'!$A$4:$A$32=$B196)*('乐容-S级品'!$L$3:$CA$3=CH$1)*('乐容-S级品'!$L$4:$CA$32)),0)</f>
      </c>
      <c r="CI196" s="280">
        <f>IFERROR(SUMPRODUCT(('控温被PRO-S级品'!$B$2:$B$10=$B196)*('控温被PRO-S级品'!$E$1:$BE$1=CI$1)*('控温被PRO-S级品'!$E$2:$BE$10)),0)+IFERROR(SUMPRODUCT(('冬被-S级品'!$B$2:$B$10=$B196)*('冬被-S级品'!$E$1:$AW$1=CI$1)*('冬被-S级品'!$E$2:$AW$10)),0)+IFERROR(SUMPRODUCT(('白止-S级品'!$A$2:$A$26=$B196)*('白止-S级品'!$D$1:$AV$1=CI$1)*('白止-S级品'!$D$2:$AV$26)),0)+IFERROR(SUMPRODUCT(('乐容-S级品'!$A$4:$A$32=$B196)*('乐容-S级品'!$L$3:$CA$3=CI$1)*('乐容-S级品'!$L$4:$CA$32)),0)</f>
      </c>
      <c r="CJ196" s="280">
        <f>IFERROR(SUMPRODUCT(('控温被PRO-S级品'!$B$2:$B$10=$B196)*('控温被PRO-S级品'!$E$1:$BE$1=CJ$1)*('控温被PRO-S级品'!$E$2:$BE$10)),0)+IFERROR(SUMPRODUCT(('冬被-S级品'!$B$2:$B$10=$B196)*('冬被-S级品'!$E$1:$AW$1=CJ$1)*('冬被-S级品'!$E$2:$AW$10)),0)+IFERROR(SUMPRODUCT(('白止-S级品'!$A$2:$A$26=$B196)*('白止-S级品'!$D$1:$AV$1=CJ$1)*('白止-S级品'!$D$2:$AV$26)),0)+IFERROR(SUMPRODUCT(('乐容-S级品'!$A$4:$A$32=$B196)*('乐容-S级品'!$L$3:$CA$3=CJ$1)*('乐容-S级品'!$L$4:$CA$32)),0)</f>
      </c>
      <c r="CK196" s="280">
        <f>IFERROR(SUMPRODUCT(('控温被PRO-S级品'!$B$2:$B$10=$B196)*('控温被PRO-S级品'!$E$1:$BE$1=CK$1)*('控温被PRO-S级品'!$E$2:$BE$10)),0)+IFERROR(SUMPRODUCT(('冬被-S级品'!$B$2:$B$10=$B196)*('冬被-S级品'!$E$1:$AW$1=CK$1)*('冬被-S级品'!$E$2:$AW$10)),0)+IFERROR(SUMPRODUCT(('白止-S级品'!$A$2:$A$26=$B196)*('白止-S级品'!$D$1:$AV$1=CK$1)*('白止-S级品'!$D$2:$AV$26)),0)+IFERROR(SUMPRODUCT(('乐容-S级品'!$A$4:$A$32=$B196)*('乐容-S级品'!$L$3:$CA$3=CK$1)*('乐容-S级品'!$L$4:$CA$32)),0)</f>
      </c>
      <c r="CL196" s="280">
        <f>IFERROR(SUMPRODUCT(('控温被PRO-S级品'!$B$2:$B$10=$B196)*('控温被PRO-S级品'!$E$1:$BE$1=CL$1)*('控温被PRO-S级品'!$E$2:$BE$10)),0)+IFERROR(SUMPRODUCT(('冬被-S级品'!$B$2:$B$10=$B196)*('冬被-S级品'!$E$1:$AW$1=CL$1)*('冬被-S级品'!$E$2:$AW$10)),0)+IFERROR(SUMPRODUCT(('白止-S级品'!$A$2:$A$26=$B196)*('白止-S级品'!$D$1:$AV$1=CL$1)*('白止-S级品'!$D$2:$AV$26)),0)+IFERROR(SUMPRODUCT(('乐容-S级品'!$A$4:$A$32=$B196)*('乐容-S级品'!$L$3:$CA$3=CL$1)*('乐容-S级品'!$L$4:$CA$32)),0)</f>
      </c>
      <c r="CM196" s="280">
        <f>IFERROR(SUMPRODUCT(('控温被PRO-S级品'!$B$2:$B$10=$B196)*('控温被PRO-S级品'!$E$1:$BE$1=CM$1)*('控温被PRO-S级品'!$E$2:$BE$10)),0)+IFERROR(SUMPRODUCT(('冬被-S级品'!$B$2:$B$10=$B196)*('冬被-S级品'!$E$1:$AW$1=CM$1)*('冬被-S级品'!$E$2:$AW$10)),0)+IFERROR(SUMPRODUCT(('白止-S级品'!$A$2:$A$26=$B196)*('白止-S级品'!$D$1:$AV$1=CM$1)*('白止-S级品'!$D$2:$AV$26)),0)+IFERROR(SUMPRODUCT(('乐容-S级品'!$A$4:$A$32=$B196)*('乐容-S级品'!$L$3:$CA$3=CM$1)*('乐容-S级品'!$L$4:$CA$32)),0)</f>
      </c>
      <c r="CN196" s="280">
        <f>IFERROR(SUMPRODUCT(('控温被PRO-S级品'!$B$2:$B$10=$B196)*('控温被PRO-S级品'!$E$1:$BE$1=CN$1)*('控温被PRO-S级品'!$E$2:$BE$10)),0)+IFERROR(SUMPRODUCT(('冬被-S级品'!$B$2:$B$10=$B196)*('冬被-S级品'!$E$1:$AW$1=CN$1)*('冬被-S级品'!$E$2:$AW$10)),0)+IFERROR(SUMPRODUCT(('白止-S级品'!$A$2:$A$26=$B196)*('白止-S级品'!$D$1:$AV$1=CN$1)*('白止-S级品'!$D$2:$AV$26)),0)+IFERROR(SUMPRODUCT(('乐容-S级品'!$A$4:$A$32=$B196)*('乐容-S级品'!$L$3:$CA$3=CN$1)*('乐容-S级品'!$L$4:$CA$32)),0)</f>
      </c>
      <c r="CO196" s="280">
        <f>IFERROR(SUMPRODUCT(('控温被PRO-S级品'!$B$2:$B$10=$B196)*('控温被PRO-S级品'!$E$1:$BE$1=CO$1)*('控温被PRO-S级品'!$E$2:$BE$10)),0)+IFERROR(SUMPRODUCT(('冬被-S级品'!$B$2:$B$10=$B196)*('冬被-S级品'!$E$1:$AW$1=CO$1)*('冬被-S级品'!$E$2:$AW$10)),0)+IFERROR(SUMPRODUCT(('白止-S级品'!$A$2:$A$26=$B196)*('白止-S级品'!$D$1:$AV$1=CO$1)*('白止-S级品'!$D$2:$AV$26)),0)+IFERROR(SUMPRODUCT(('乐容-S级品'!$A$4:$A$32=$B196)*('乐容-S级品'!$L$3:$CA$3=CO$1)*('乐容-S级品'!$L$4:$CA$32)),0)</f>
      </c>
      <c r="CP196" s="280">
        <f>IFERROR(SUMPRODUCT(('控温被PRO-S级品'!$B$2:$B$10=$B196)*('控温被PRO-S级品'!$E$1:$BE$1=CP$1)*('控温被PRO-S级品'!$E$2:$BE$10)),0)+IFERROR(SUMPRODUCT(('冬被-S级品'!$B$2:$B$10=$B196)*('冬被-S级品'!$E$1:$AW$1=CP$1)*('冬被-S级品'!$E$2:$AW$10)),0)+IFERROR(SUMPRODUCT(('白止-S级品'!$A$2:$A$26=$B196)*('白止-S级品'!$D$1:$AV$1=CP$1)*('白止-S级品'!$D$2:$AV$26)),0)+IFERROR(SUMPRODUCT(('乐容-S级品'!$A$4:$A$32=$B196)*('乐容-S级品'!$L$3:$CA$3=CP$1)*('乐容-S级品'!$L$4:$CA$32)),0)</f>
      </c>
      <c r="CQ196" s="280">
        <f>IFERROR(SUMPRODUCT(('控温被PRO-S级品'!$B$2:$B$10=$B196)*('控温被PRO-S级品'!$E$1:$BE$1=CQ$1)*('控温被PRO-S级品'!$E$2:$BE$10)),0)+IFERROR(SUMPRODUCT(('冬被-S级品'!$B$2:$B$10=$B196)*('冬被-S级品'!$E$1:$AW$1=CQ$1)*('冬被-S级品'!$E$2:$AW$10)),0)+IFERROR(SUMPRODUCT(('白止-S级品'!$A$2:$A$26=$B196)*('白止-S级品'!$D$1:$AV$1=CQ$1)*('白止-S级品'!$D$2:$AV$26)),0)+IFERROR(SUMPRODUCT(('乐容-S级品'!$A$4:$A$32=$B196)*('乐容-S级品'!$L$3:$CA$3=CQ$1)*('乐容-S级品'!$L$4:$CA$32)),0)</f>
      </c>
      <c r="CR196" s="280">
        <f>IFERROR(SUMPRODUCT(('控温被PRO-S级品'!$B$2:$B$10=$B196)*('控温被PRO-S级品'!$E$1:$BE$1=CR$1)*('控温被PRO-S级品'!$E$2:$BE$10)),0)+IFERROR(SUMPRODUCT(('冬被-S级品'!$B$2:$B$10=$B196)*('冬被-S级品'!$E$1:$AW$1=CR$1)*('冬被-S级品'!$E$2:$AW$10)),0)+IFERROR(SUMPRODUCT(('白止-S级品'!$A$2:$A$26=$B196)*('白止-S级品'!$D$1:$AV$1=CR$1)*('白止-S级品'!$D$2:$AV$26)),0)+IFERROR(SUMPRODUCT(('乐容-S级品'!$A$4:$A$32=$B196)*('乐容-S级品'!$L$3:$CA$3=CR$1)*('乐容-S级品'!$L$4:$CA$32)),0)</f>
      </c>
      <c r="CS196" s="280">
        <f>IFERROR(SUMPRODUCT(('控温被PRO-S级品'!$B$2:$B$10=$B196)*('控温被PRO-S级品'!$E$1:$BE$1=CS$1)*('控温被PRO-S级品'!$E$2:$BE$10)),0)+IFERROR(SUMPRODUCT(('冬被-S级品'!$B$2:$B$10=$B196)*('冬被-S级品'!$E$1:$AW$1=CS$1)*('冬被-S级品'!$E$2:$AW$10)),0)+IFERROR(SUMPRODUCT(('白止-S级品'!$A$2:$A$26=$B196)*('白止-S级品'!$D$1:$AV$1=CS$1)*('白止-S级品'!$D$2:$AV$26)),0)+IFERROR(SUMPRODUCT(('乐容-S级品'!$A$4:$A$32=$B196)*('乐容-S级品'!$L$3:$CA$3=CS$1)*('乐容-S级品'!$L$4:$CA$32)),0)</f>
      </c>
      <c r="CT196" s="280">
        <f>IFERROR(SUMPRODUCT(('控温被PRO-S级品'!$B$2:$B$10=$B196)*('控温被PRO-S级品'!$E$1:$BE$1=CT$1)*('控温被PRO-S级品'!$E$2:$BE$10)),0)+IFERROR(SUMPRODUCT(('冬被-S级品'!$B$2:$B$10=$B196)*('冬被-S级品'!$E$1:$AW$1=CT$1)*('冬被-S级品'!$E$2:$AW$10)),0)+IFERROR(SUMPRODUCT(('白止-S级品'!$A$2:$A$26=$B196)*('白止-S级品'!$D$1:$AV$1=CT$1)*('白止-S级品'!$D$2:$AV$26)),0)+IFERROR(SUMPRODUCT(('乐容-S级品'!$A$4:$A$32=$B196)*('乐容-S级品'!$L$3:$CA$3=CT$1)*('乐容-S级品'!$L$4:$CA$32)),0)</f>
      </c>
      <c r="CU196" s="280">
        <f>IFERROR(SUMPRODUCT(('控温被PRO-S级品'!$B$2:$B$10=$B196)*('控温被PRO-S级品'!$E$1:$BE$1=CU$1)*('控温被PRO-S级品'!$E$2:$BE$10)),0)+IFERROR(SUMPRODUCT(('冬被-S级品'!$B$2:$B$10=$B196)*('冬被-S级品'!$E$1:$AW$1=CU$1)*('冬被-S级品'!$E$2:$AW$10)),0)+IFERROR(SUMPRODUCT(('白止-S级品'!$A$2:$A$26=$B196)*('白止-S级品'!$D$1:$AV$1=CU$1)*('白止-S级品'!$D$2:$AV$26)),0)+IFERROR(SUMPRODUCT(('乐容-S级品'!$A$4:$A$32=$B196)*('乐容-S级品'!$L$3:$CA$3=CU$1)*('乐容-S级品'!$L$4:$CA$32)),0)</f>
      </c>
      <c r="CV196" s="280">
        <f>IFERROR(SUMPRODUCT(('控温被PRO-S级品'!$B$2:$B$10=$B196)*('控温被PRO-S级品'!$E$1:$BE$1=CV$1)*('控温被PRO-S级品'!$E$2:$BE$10)),0)+IFERROR(SUMPRODUCT(('冬被-S级品'!$B$2:$B$10=$B196)*('冬被-S级品'!$E$1:$AW$1=CV$1)*('冬被-S级品'!$E$2:$AW$10)),0)+IFERROR(SUMPRODUCT(('白止-S级品'!$A$2:$A$26=$B196)*('白止-S级品'!$D$1:$AV$1=CV$1)*('白止-S级品'!$D$2:$AV$26)),0)+IFERROR(SUMPRODUCT(('乐容-S级品'!$A$4:$A$32=$B196)*('乐容-S级品'!$L$3:$CA$3=CV$1)*('乐容-S级品'!$L$4:$CA$32)),0)</f>
      </c>
      <c r="CW196" s="280">
        <f>IFERROR(SUMPRODUCT(('控温被PRO-S级品'!$B$2:$B$10=$B196)*('控温被PRO-S级品'!$E$1:$BE$1=CW$1)*('控温被PRO-S级品'!$E$2:$BE$10)),0)+IFERROR(SUMPRODUCT(('冬被-S级品'!$B$2:$B$10=$B196)*('冬被-S级品'!$E$1:$AW$1=CW$1)*('冬被-S级品'!$E$2:$AW$10)),0)+IFERROR(SUMPRODUCT(('白止-S级品'!$A$2:$A$26=$B196)*('白止-S级品'!$D$1:$AV$1=CW$1)*('白止-S级品'!$D$2:$AV$26)),0)+IFERROR(SUMPRODUCT(('乐容-S级品'!$A$4:$A$32=$B196)*('乐容-S级品'!$L$3:$CA$3=CW$1)*('乐容-S级品'!$L$4:$CA$32)),0)</f>
      </c>
      <c r="CX196" s="280">
        <f>IFERROR(SUMPRODUCT(('控温被PRO-S级品'!$B$2:$B$10=$B196)*('控温被PRO-S级品'!$E$1:$BE$1=CX$1)*('控温被PRO-S级品'!$E$2:$BE$10)),0)+IFERROR(SUMPRODUCT(('冬被-S级品'!$B$2:$B$10=$B196)*('冬被-S级品'!$E$1:$AW$1=CX$1)*('冬被-S级品'!$E$2:$AW$10)),0)+IFERROR(SUMPRODUCT(('白止-S级品'!$A$2:$A$26=$B196)*('白止-S级品'!$D$1:$AV$1=CX$1)*('白止-S级品'!$D$2:$AV$26)),0)+IFERROR(SUMPRODUCT(('乐容-S级品'!$A$4:$A$32=$B196)*('乐容-S级品'!$L$3:$CA$3=CX$1)*('乐容-S级品'!$L$4:$CA$32)),0)</f>
      </c>
      <c r="CY196" s="280">
        <f>IFERROR(SUMPRODUCT(('控温被PRO-S级品'!$B$2:$B$10=$B196)*('控温被PRO-S级品'!$E$1:$BE$1=CY$1)*('控温被PRO-S级品'!$E$2:$BE$10)),0)+IFERROR(SUMPRODUCT(('冬被-S级品'!$B$2:$B$10=$B196)*('冬被-S级品'!$E$1:$AW$1=CY$1)*('冬被-S级品'!$E$2:$AW$10)),0)+IFERROR(SUMPRODUCT(('白止-S级品'!$A$2:$A$26=$B196)*('白止-S级品'!$D$1:$AV$1=CY$1)*('白止-S级品'!$D$2:$AV$26)),0)+IFERROR(SUMPRODUCT(('乐容-S级品'!$A$4:$A$32=$B196)*('乐容-S级品'!$L$3:$CA$3=CY$1)*('乐容-S级品'!$L$4:$CA$32)),0)</f>
      </c>
      <c r="CZ196" s="280">
        <f>IFERROR(SUMPRODUCT(('控温被PRO-S级品'!$B$2:$B$10=$B196)*('控温被PRO-S级品'!$E$1:$BE$1=CZ$1)*('控温被PRO-S级品'!$E$2:$BE$10)),0)+IFERROR(SUMPRODUCT(('冬被-S级品'!$B$2:$B$10=$B196)*('冬被-S级品'!$E$1:$AW$1=CZ$1)*('冬被-S级品'!$E$2:$AW$10)),0)+IFERROR(SUMPRODUCT(('白止-S级品'!$A$2:$A$26=$B196)*('白止-S级品'!$D$1:$AV$1=CZ$1)*('白止-S级品'!$D$2:$AV$26)),0)+IFERROR(SUMPRODUCT(('乐容-S级品'!$A$4:$A$32=$B196)*('乐容-S级品'!$L$3:$CA$3=CZ$1)*('乐容-S级品'!$L$4:$CA$32)),0)</f>
      </c>
      <c r="DA196" s="280">
        <f>IFERROR(SUMPRODUCT(('控温被PRO-S级品'!$B$2:$B$10=$B196)*('控温被PRO-S级品'!$E$1:$BE$1=DA$1)*('控温被PRO-S级品'!$E$2:$BE$10)),0)+IFERROR(SUMPRODUCT(('冬被-S级品'!$B$2:$B$10=$B196)*('冬被-S级品'!$E$1:$AW$1=DA$1)*('冬被-S级品'!$E$2:$AW$10)),0)+IFERROR(SUMPRODUCT(('白止-S级品'!$A$2:$A$26=$B196)*('白止-S级品'!$D$1:$AV$1=DA$1)*('白止-S级品'!$D$2:$AV$26)),0)+IFERROR(SUMPRODUCT(('乐容-S级品'!$A$4:$A$32=$B196)*('乐容-S级品'!$L$3:$CA$3=DA$1)*('乐容-S级品'!$L$4:$CA$32)),0)</f>
      </c>
      <c r="DB196" s="280">
        <f>IFERROR(SUMPRODUCT(('控温被PRO-S级品'!$B$2:$B$10=$B196)*('控温被PRO-S级品'!$E$1:$BE$1=DB$1)*('控温被PRO-S级品'!$E$2:$BE$10)),0)+IFERROR(SUMPRODUCT(('冬被-S级品'!$B$2:$B$10=$B196)*('冬被-S级品'!$E$1:$AW$1=DB$1)*('冬被-S级品'!$E$2:$AW$10)),0)+IFERROR(SUMPRODUCT(('白止-S级品'!$A$2:$A$26=$B196)*('白止-S级品'!$D$1:$AV$1=DB$1)*('白止-S级品'!$D$2:$AV$26)),0)+IFERROR(SUMPRODUCT(('乐容-S级品'!$A$4:$A$32=$B196)*('乐容-S级品'!$L$3:$CA$3=DB$1)*('乐容-S级品'!$L$4:$CA$32)),0)</f>
      </c>
      <c r="DC196" s="280">
        <f>IFERROR(SUMPRODUCT(('控温被PRO-S级品'!$B$2:$B$10=$B196)*('控温被PRO-S级品'!$E$1:$BE$1=DC$1)*('控温被PRO-S级品'!$E$2:$BE$10)),0)+IFERROR(SUMPRODUCT(('冬被-S级品'!$B$2:$B$10=$B196)*('冬被-S级品'!$E$1:$AW$1=DC$1)*('冬被-S级品'!$E$2:$AW$10)),0)+IFERROR(SUMPRODUCT(('白止-S级品'!$A$2:$A$26=$B196)*('白止-S级品'!$D$1:$AV$1=DC$1)*('白止-S级品'!$D$2:$AV$26)),0)+IFERROR(SUMPRODUCT(('乐容-S级品'!$A$4:$A$32=$B196)*('乐容-S级品'!$L$3:$CA$3=DC$1)*('乐容-S级品'!$L$4:$CA$32)),0)</f>
      </c>
      <c r="DD196" s="280">
        <f>IFERROR(SUMPRODUCT(('控温被PRO-S级品'!$B$2:$B$10=$B196)*('控温被PRO-S级品'!$E$1:$BE$1=DD$1)*('控温被PRO-S级品'!$E$2:$BE$10)),0)+IFERROR(SUMPRODUCT(('冬被-S级品'!$B$2:$B$10=$B196)*('冬被-S级品'!$E$1:$AW$1=DD$1)*('冬被-S级品'!$E$2:$AW$10)),0)+IFERROR(SUMPRODUCT(('白止-S级品'!$A$2:$A$26=$B196)*('白止-S级品'!$D$1:$AV$1=DD$1)*('白止-S级品'!$D$2:$AV$26)),0)+IFERROR(SUMPRODUCT(('乐容-S级品'!$A$4:$A$32=$B196)*('乐容-S级品'!$L$3:$CA$3=DD$1)*('乐容-S级品'!$L$4:$CA$32)),0)</f>
      </c>
      <c r="DE196" s="280">
        <f>IFERROR(SUMPRODUCT(('控温被PRO-S级品'!$B$2:$B$10=$B196)*('控温被PRO-S级品'!$E$1:$BE$1=DE$1)*('控温被PRO-S级品'!$E$2:$BE$10)),0)+IFERROR(SUMPRODUCT(('冬被-S级品'!$B$2:$B$10=$B196)*('冬被-S级品'!$E$1:$AW$1=DE$1)*('冬被-S级品'!$E$2:$AW$10)),0)+IFERROR(SUMPRODUCT(('白止-S级品'!$A$2:$A$26=$B196)*('白止-S级品'!$D$1:$AV$1=DE$1)*('白止-S级品'!$D$2:$AV$26)),0)+IFERROR(SUMPRODUCT(('乐容-S级品'!$A$4:$A$32=$B196)*('乐容-S级品'!$L$3:$CA$3=DE$1)*('乐容-S级品'!$L$4:$CA$32)),0)</f>
      </c>
      <c r="DF196" s="280">
        <f>IFERROR(SUMPRODUCT(('控温被PRO-S级品'!$B$2:$B$10=$B196)*('控温被PRO-S级品'!$E$1:$BE$1=DF$1)*('控温被PRO-S级品'!$E$2:$BE$10)),0)+IFERROR(SUMPRODUCT(('冬被-S级品'!$B$2:$B$10=$B196)*('冬被-S级品'!$E$1:$AW$1=DF$1)*('冬被-S级品'!$E$2:$AW$10)),0)+IFERROR(SUMPRODUCT(('白止-S级品'!$A$2:$A$26=$B196)*('白止-S级品'!$D$1:$AV$1=DF$1)*('白止-S级品'!$D$2:$AV$26)),0)+IFERROR(SUMPRODUCT(('乐容-S级品'!$A$4:$A$32=$B196)*('乐容-S级品'!$L$3:$CA$3=DF$1)*('乐容-S级品'!$L$4:$CA$32)),0)</f>
      </c>
      <c r="DG196" s="280">
        <f>IFERROR(SUMPRODUCT(('控温被PRO-S级品'!$B$2:$B$10=$B196)*('控温被PRO-S级品'!$E$1:$BE$1=DG$1)*('控温被PRO-S级品'!$E$2:$BE$10)),0)+IFERROR(SUMPRODUCT(('冬被-S级品'!$B$2:$B$10=$B196)*('冬被-S级品'!$E$1:$AW$1=DG$1)*('冬被-S级品'!$E$2:$AW$10)),0)+IFERROR(SUMPRODUCT(('白止-S级品'!$A$2:$A$26=$B196)*('白止-S级品'!$D$1:$AV$1=DG$1)*('白止-S级品'!$D$2:$AV$26)),0)+IFERROR(SUMPRODUCT(('乐容-S级品'!$A$4:$A$32=$B196)*('乐容-S级品'!$L$3:$CA$3=DG$1)*('乐容-S级品'!$L$4:$CA$32)),0)</f>
      </c>
      <c r="DH196" s="280">
        <f>IFERROR(SUMPRODUCT(('控温被PRO-S级品'!$B$2:$B$10=$B196)*('控温被PRO-S级品'!$E$1:$BE$1=DH$1)*('控温被PRO-S级品'!$E$2:$BE$10)),0)+IFERROR(SUMPRODUCT(('冬被-S级品'!$B$2:$B$10=$B196)*('冬被-S级品'!$E$1:$AW$1=DH$1)*('冬被-S级品'!$E$2:$AW$10)),0)+IFERROR(SUMPRODUCT(('白止-S级品'!$A$2:$A$26=$B196)*('白止-S级品'!$D$1:$AV$1=DH$1)*('白止-S级品'!$D$2:$AV$26)),0)+IFERROR(SUMPRODUCT(('乐容-S级品'!$A$4:$A$32=$B196)*('乐容-S级品'!$L$3:$CA$3=DH$1)*('乐容-S级品'!$L$4:$CA$32)),0)</f>
      </c>
      <c r="DI196" s="280">
        <f>IFERROR(SUMPRODUCT(('控温被PRO-S级品'!$B$2:$B$10=$B196)*('控温被PRO-S级品'!$E$1:$BE$1=DI$1)*('控温被PRO-S级品'!$E$2:$BE$10)),0)+IFERROR(SUMPRODUCT(('冬被-S级品'!$B$2:$B$10=$B196)*('冬被-S级品'!$E$1:$AW$1=DI$1)*('冬被-S级品'!$E$2:$AW$10)),0)+IFERROR(SUMPRODUCT(('白止-S级品'!$A$2:$A$26=$B196)*('白止-S级品'!$D$1:$AV$1=DI$1)*('白止-S级品'!$D$2:$AV$26)),0)+IFERROR(SUMPRODUCT(('乐容-S级品'!$A$4:$A$32=$B196)*('乐容-S级品'!$L$3:$CA$3=DI$1)*('乐容-S级品'!$L$4:$CA$32)),0)</f>
      </c>
      <c r="DJ196" s="280">
        <f>IFERROR(SUMPRODUCT(('控温被PRO-S级品'!$B$2:$B$10=$B196)*('控温被PRO-S级品'!$E$1:$BE$1=DJ$1)*('控温被PRO-S级品'!$E$2:$BE$10)),0)+IFERROR(SUMPRODUCT(('冬被-S级品'!$B$2:$B$10=$B196)*('冬被-S级品'!$E$1:$AW$1=DJ$1)*('冬被-S级品'!$E$2:$AW$10)),0)+IFERROR(SUMPRODUCT(('白止-S级品'!$A$2:$A$26=$B196)*('白止-S级品'!$D$1:$AV$1=DJ$1)*('白止-S级品'!$D$2:$AV$26)),0)+IFERROR(SUMPRODUCT(('乐容-S级品'!$A$4:$A$32=$B196)*('乐容-S级品'!$L$3:$CA$3=DJ$1)*('乐容-S级品'!$L$4:$CA$32)),0)</f>
      </c>
      <c r="DK196" s="280"/>
      <c r="DL196" s="280"/>
      <c r="DM196" s="280"/>
      <c r="DN196" s="280"/>
      <c r="DO196" s="280"/>
      <c r="DP196" s="280"/>
      <c r="DQ196" s="280"/>
      <c r="DR196" s="280"/>
      <c r="DS196" s="280"/>
      <c r="DT196" s="280"/>
      <c r="DU196" s="280"/>
      <c r="DV196" s="280"/>
      <c r="DW196" s="280">
        <f>VLOOKUP(B196,'系统编码规格'!A:C,3,FALSE)</f>
      </c>
      <c r="DX196" s="280"/>
      <c r="DY196" s="280"/>
      <c r="DZ196" s="280"/>
      <c r="EA196" s="280"/>
      <c r="EB196" s="280"/>
      <c r="EC196" s="280"/>
      <c r="ED196" s="280"/>
      <c r="EE196" s="280"/>
      <c r="EF196" s="280"/>
      <c r="EG196" s="280"/>
      <c r="EH196" s="280"/>
      <c r="EI196" s="280"/>
      <c r="EJ196" s="280"/>
      <c r="EK196" s="280"/>
      <c r="EL196" s="280"/>
      <c r="EM196" s="280"/>
      <c r="EN196" s="280"/>
      <c r="EO196" s="280"/>
      <c r="EP196" s="280"/>
      <c r="EQ196" s="280"/>
      <c r="ER196" s="280"/>
      <c r="ES196" s="280"/>
      <c r="ET196" s="280"/>
      <c r="EU196" s="280"/>
      <c r="EV196" s="280"/>
      <c r="EW196" s="280"/>
      <c r="EX196" s="280"/>
      <c r="EY196" s="280"/>
      <c r="EZ196" s="280"/>
      <c r="FA196" s="280"/>
      <c r="FB196" s="280"/>
      <c r="FC196" s="280"/>
      <c r="FD196" s="280"/>
      <c r="FE196" s="280"/>
      <c r="FF196" s="280"/>
      <c r="FG196" s="280"/>
      <c r="FH196" s="280"/>
      <c r="FI196" s="280"/>
      <c r="FJ196" s="280"/>
      <c r="FK196" s="280"/>
      <c r="FL196" s="280"/>
      <c r="FM196" s="280"/>
      <c r="FN196" s="280"/>
      <c r="FO196" s="280"/>
      <c r="FP196" s="280"/>
      <c r="FQ196" s="280"/>
      <c r="FR196" s="280"/>
      <c r="FS196" s="280"/>
      <c r="FT196" s="280"/>
      <c r="FU196" s="280"/>
      <c r="FV196" s="280"/>
      <c r="FW196" s="280"/>
      <c r="FX196" s="280"/>
      <c r="FY196" s="280"/>
      <c r="FZ196" s="280"/>
      <c r="GA196" s="280"/>
      <c r="GB196" s="280"/>
      <c r="GC196" s="280"/>
      <c r="GD196" s="280"/>
      <c r="GE196" s="280"/>
      <c r="GF196" s="280"/>
      <c r="GG196" s="280"/>
      <c r="GH196" s="280"/>
      <c r="GI196" s="280"/>
      <c r="GJ196" s="280"/>
      <c r="GK196" s="280"/>
      <c r="GL196" s="280"/>
      <c r="GM196" s="280"/>
      <c r="GN196" s="280"/>
      <c r="GO196" s="280"/>
      <c r="GP196" s="280"/>
      <c r="GQ196" s="280"/>
      <c r="GR196" s="280"/>
      <c r="GS196" s="280"/>
      <c r="GT196" s="280"/>
      <c r="GU196" s="280"/>
      <c r="GV196" s="280"/>
    </row>
    <row r="197">
      <c r="A197" s="309" t="str">
        <v>乐容</v>
      </c>
      <c r="B197" s="310" t="str">
        <v>13800037901927392</v>
      </c>
      <c r="C197" s="309" t="str">
        <v>萨和清屿青柚香薰蜡烛</v>
      </c>
      <c r="D197" s="309" t="str">
        <v>170g</v>
      </c>
      <c r="E197">
        <f>SUM(F197:GX197)</f>
      </c>
      <c r="F197" s="280">
        <f>IFERROR(SUMPRODUCT(('控温被PRO-S级品'!$B$2:$B$10=$B197)*('控温被PRO-S级品'!$E$1:$BE$1=F$1)*('控温被PRO-S级品'!$E$2:$BE$10)),0)+IFERROR(SUMPRODUCT(('冬被-S级品'!$B$2:$B$10=$B197)*('冬被-S级品'!$E$1:$AW$1=F$1)*('冬被-S级品'!$E$2:$AW$10)),0)+IFERROR(SUMPRODUCT(('白止-S级品'!$A$2:$A$26=$B197)*('白止-S级品'!$D$1:$AV$1=F$1)*('白止-S级品'!$D$2:$AV$26)),0)+IFERROR(SUMPRODUCT(('乐容-S级品'!$A$4:$A$32=$B197)*('乐容-S级品'!$L$3:$CA$3=F$1)*('乐容-S级品'!$L$4:$CA$32)),0)</f>
      </c>
      <c r="G197" s="280">
        <f>IFERROR(SUMPRODUCT(('控温被PRO-S级品'!$B$2:$B$10=$B197)*('控温被PRO-S级品'!$E$1:$BE$1=G$1)*('控温被PRO-S级品'!$E$2:$BE$10)),0)+IFERROR(SUMPRODUCT(('冬被-S级品'!$B$2:$B$10=$B197)*('冬被-S级品'!$E$1:$AW$1=G$1)*('冬被-S级品'!$E$2:$AW$10)),0)+IFERROR(SUMPRODUCT(('白止-S级品'!$A$2:$A$26=$B197)*('白止-S级品'!$D$1:$AV$1=G$1)*('白止-S级品'!$D$2:$AV$26)),0)+IFERROR(SUMPRODUCT(('乐容-S级品'!$A$4:$A$32=$B197)*('乐容-S级品'!$L$3:$CA$3=G$1)*('乐容-S级品'!$L$4:$CA$32)),0)</f>
      </c>
      <c r="H197" s="280">
        <f>IFERROR(SUMPRODUCT(('控温被PRO-S级品'!$B$2:$B$10=$B197)*('控温被PRO-S级品'!$E$1:$BE$1=H$1)*('控温被PRO-S级品'!$E$2:$BE$10)),0)+IFERROR(SUMPRODUCT(('冬被-S级品'!$B$2:$B$10=$B197)*('冬被-S级品'!$E$1:$AW$1=H$1)*('冬被-S级品'!$E$2:$AW$10)),0)+IFERROR(SUMPRODUCT(('白止-S级品'!$A$2:$A$26=$B197)*('白止-S级品'!$D$1:$AV$1=H$1)*('白止-S级品'!$D$2:$AV$26)),0)+IFERROR(SUMPRODUCT(('乐容-S级品'!$A$4:$A$32=$B197)*('乐容-S级品'!$L$3:$CA$3=H$1)*('乐容-S级品'!$L$4:$CA$32)),0)</f>
      </c>
      <c r="I197" s="280">
        <f>IFERROR(SUMPRODUCT(('控温被PRO-S级品'!$B$2:$B$10=$B197)*('控温被PRO-S级品'!$E$1:$BE$1=I$1)*('控温被PRO-S级品'!$E$2:$BE$10)),0)+IFERROR(SUMPRODUCT(('冬被-S级品'!$B$2:$B$10=$B197)*('冬被-S级品'!$E$1:$AW$1=I$1)*('冬被-S级品'!$E$2:$AW$10)),0)+IFERROR(SUMPRODUCT(('白止-S级品'!$A$2:$A$26=$B197)*('白止-S级品'!$D$1:$AV$1=I$1)*('白止-S级品'!$D$2:$AV$26)),0)+IFERROR(SUMPRODUCT(('乐容-S级品'!$A$4:$A$32=$B197)*('乐容-S级品'!$L$3:$CA$3=I$1)*('乐容-S级品'!$L$4:$CA$32)),0)</f>
      </c>
      <c r="J197" s="280">
        <f>IFERROR(SUMPRODUCT(('控温被PRO-S级品'!$B$2:$B$10=$B197)*('控温被PRO-S级品'!$E$1:$BE$1=J$1)*('控温被PRO-S级品'!$E$2:$BE$10)),0)+IFERROR(SUMPRODUCT(('冬被-S级品'!$B$2:$B$10=$B197)*('冬被-S级品'!$E$1:$AW$1=J$1)*('冬被-S级品'!$E$2:$AW$10)),0)+IFERROR(SUMPRODUCT(('白止-S级品'!$A$2:$A$26=$B197)*('白止-S级品'!$D$1:$AV$1=J$1)*('白止-S级品'!$D$2:$AV$26)),0)+IFERROR(SUMPRODUCT(('乐容-S级品'!$A$4:$A$32=$B197)*('乐容-S级品'!$L$3:$CA$3=J$1)*('乐容-S级品'!$L$4:$CA$32)),0)</f>
      </c>
      <c r="K197" s="280">
        <f>IFERROR(SUMPRODUCT(('控温被PRO-S级品'!$B$2:$B$10=$B197)*('控温被PRO-S级品'!$E$1:$BE$1=K$1)*('控温被PRO-S级品'!$E$2:$BE$10)),0)+IFERROR(SUMPRODUCT(('冬被-S级品'!$B$2:$B$10=$B197)*('冬被-S级品'!$E$1:$AW$1=K$1)*('冬被-S级品'!$E$2:$AW$10)),0)+IFERROR(SUMPRODUCT(('白止-S级品'!$A$2:$A$26=$B197)*('白止-S级品'!$D$1:$AV$1=K$1)*('白止-S级品'!$D$2:$AV$26)),0)+IFERROR(SUMPRODUCT(('乐容-S级品'!$A$4:$A$32=$B197)*('乐容-S级品'!$L$3:$CA$3=K$1)*('乐容-S级品'!$L$4:$CA$32)),0)</f>
      </c>
      <c r="L197" s="280">
        <f>IFERROR(SUMPRODUCT(('控温被PRO-S级品'!$B$2:$B$10=$B197)*('控温被PRO-S级品'!$E$1:$BE$1=L$1)*('控温被PRO-S级品'!$E$2:$BE$10)),0)+IFERROR(SUMPRODUCT(('冬被-S级品'!$B$2:$B$10=$B197)*('冬被-S级品'!$E$1:$AW$1=L$1)*('冬被-S级品'!$E$2:$AW$10)),0)+IFERROR(SUMPRODUCT(('白止-S级品'!$A$2:$A$26=$B197)*('白止-S级品'!$D$1:$AV$1=L$1)*('白止-S级品'!$D$2:$AV$26)),0)+IFERROR(SUMPRODUCT(('乐容-S级品'!$A$4:$A$32=$B197)*('乐容-S级品'!$L$3:$CA$3=L$1)*('乐容-S级品'!$L$4:$CA$32)),0)</f>
      </c>
      <c r="M197" s="280">
        <f>IFERROR(SUMPRODUCT(('控温被PRO-S级品'!$B$2:$B$10=$B197)*('控温被PRO-S级品'!$E$1:$BE$1=M$1)*('控温被PRO-S级品'!$E$2:$BE$10)),0)+IFERROR(SUMPRODUCT(('冬被-S级品'!$B$2:$B$10=$B197)*('冬被-S级品'!$E$1:$AW$1=M$1)*('冬被-S级品'!$E$2:$AW$10)),0)+IFERROR(SUMPRODUCT(('白止-S级品'!$A$2:$A$26=$B197)*('白止-S级品'!$D$1:$AV$1=M$1)*('白止-S级品'!$D$2:$AV$26)),0)+IFERROR(SUMPRODUCT(('乐容-S级品'!$A$4:$A$32=$B197)*('乐容-S级品'!$L$3:$CA$3=M$1)*('乐容-S级品'!$L$4:$CA$32)),0)</f>
      </c>
      <c r="N197" s="280">
        <f>IFERROR(SUMPRODUCT(('控温被PRO-S级品'!$B$2:$B$10=$B197)*('控温被PRO-S级品'!$E$1:$BE$1=N$1)*('控温被PRO-S级品'!$E$2:$BE$10)),0)+IFERROR(SUMPRODUCT(('冬被-S级品'!$B$2:$B$10=$B197)*('冬被-S级品'!$E$1:$AW$1=N$1)*('冬被-S级品'!$E$2:$AW$10)),0)+IFERROR(SUMPRODUCT(('白止-S级品'!$A$2:$A$26=$B197)*('白止-S级品'!$D$1:$AV$1=N$1)*('白止-S级品'!$D$2:$AV$26)),0)+IFERROR(SUMPRODUCT(('乐容-S级品'!$A$4:$A$32=$B197)*('乐容-S级品'!$L$3:$CA$3=N$1)*('乐容-S级品'!$L$4:$CA$32)),0)</f>
      </c>
      <c r="O197" s="280">
        <f>IFERROR(SUMPRODUCT(('控温被PRO-S级品'!$B$2:$B$10=$B197)*('控温被PRO-S级品'!$E$1:$BE$1=O$1)*('控温被PRO-S级品'!$E$2:$BE$10)),0)+IFERROR(SUMPRODUCT(('冬被-S级品'!$B$2:$B$10=$B197)*('冬被-S级品'!$E$1:$AW$1=O$1)*('冬被-S级品'!$E$2:$AW$10)),0)+IFERROR(SUMPRODUCT(('白止-S级品'!$A$2:$A$26=$B197)*('白止-S级品'!$D$1:$AV$1=O$1)*('白止-S级品'!$D$2:$AV$26)),0)+IFERROR(SUMPRODUCT(('乐容-S级品'!$A$4:$A$32=$B197)*('乐容-S级品'!$L$3:$CA$3=O$1)*('乐容-S级品'!$L$4:$CA$32)),0)</f>
      </c>
      <c r="P197" s="280">
        <f>IFERROR(SUMPRODUCT(('控温被PRO-S级品'!$B$2:$B$10=$B197)*('控温被PRO-S级品'!$E$1:$BE$1=P$1)*('控温被PRO-S级品'!$E$2:$BE$10)),0)+IFERROR(SUMPRODUCT(('冬被-S级品'!$B$2:$B$10=$B197)*('冬被-S级品'!$E$1:$AW$1=P$1)*('冬被-S级品'!$E$2:$AW$10)),0)+IFERROR(SUMPRODUCT(('白止-S级品'!$A$2:$A$26=$B197)*('白止-S级品'!$D$1:$AV$1=P$1)*('白止-S级品'!$D$2:$AV$26)),0)+IFERROR(SUMPRODUCT(('乐容-S级品'!$A$4:$A$32=$B197)*('乐容-S级品'!$L$3:$CA$3=P$1)*('乐容-S级品'!$L$4:$CA$32)),0)</f>
      </c>
      <c r="Q197" s="280">
        <f>IFERROR(SUMPRODUCT(('控温被PRO-S级品'!$B$2:$B$10=$B197)*('控温被PRO-S级品'!$E$1:$BE$1=Q$1)*('控温被PRO-S级品'!$E$2:$BE$10)),0)+IFERROR(SUMPRODUCT(('冬被-S级品'!$B$2:$B$10=$B197)*('冬被-S级品'!$E$1:$AW$1=Q$1)*('冬被-S级品'!$E$2:$AW$10)),0)+IFERROR(SUMPRODUCT(('白止-S级品'!$A$2:$A$26=$B197)*('白止-S级品'!$D$1:$AV$1=Q$1)*('白止-S级品'!$D$2:$AV$26)),0)+IFERROR(SUMPRODUCT(('乐容-S级品'!$A$4:$A$32=$B197)*('乐容-S级品'!$L$3:$CA$3=Q$1)*('乐容-S级品'!$L$4:$CA$32)),0)</f>
      </c>
      <c r="R197" s="280">
        <f>IFERROR(SUMPRODUCT(('控温被PRO-S级品'!$B$2:$B$10=$B197)*('控温被PRO-S级品'!$E$1:$BE$1=R$1)*('控温被PRO-S级品'!$E$2:$BE$10)),0)+IFERROR(SUMPRODUCT(('冬被-S级品'!$B$2:$B$10=$B197)*('冬被-S级品'!$E$1:$AW$1=R$1)*('冬被-S级品'!$E$2:$AW$10)),0)+IFERROR(SUMPRODUCT(('白止-S级品'!$A$2:$A$26=$B197)*('白止-S级品'!$D$1:$AV$1=R$1)*('白止-S级品'!$D$2:$AV$26)),0)+IFERROR(SUMPRODUCT(('乐容-S级品'!$A$4:$A$32=$B197)*('乐容-S级品'!$L$3:$CA$3=R$1)*('乐容-S级品'!$L$4:$CA$32)),0)</f>
      </c>
      <c r="S197" s="280">
        <f>IFERROR(SUMPRODUCT(('控温被PRO-S级品'!$B$2:$B$10=$B197)*('控温被PRO-S级品'!$E$1:$BE$1=S$1)*('控温被PRO-S级品'!$E$2:$BE$10)),0)+IFERROR(SUMPRODUCT(('冬被-S级品'!$B$2:$B$10=$B197)*('冬被-S级品'!$E$1:$AW$1=S$1)*('冬被-S级品'!$E$2:$AW$10)),0)+IFERROR(SUMPRODUCT(('白止-S级品'!$A$2:$A$26=$B197)*('白止-S级品'!$D$1:$AV$1=S$1)*('白止-S级品'!$D$2:$AV$26)),0)+IFERROR(SUMPRODUCT(('乐容-S级品'!$A$4:$A$32=$B197)*('乐容-S级品'!$L$3:$CA$3=S$1)*('乐容-S级品'!$L$4:$CA$32)),0)</f>
      </c>
      <c r="T197" s="280">
        <f>IFERROR(SUMPRODUCT(('控温被PRO-S级品'!$B$2:$B$10=$B197)*('控温被PRO-S级品'!$E$1:$BE$1=T$1)*('控温被PRO-S级品'!$E$2:$BE$10)),0)+IFERROR(SUMPRODUCT(('冬被-S级品'!$B$2:$B$10=$B197)*('冬被-S级品'!$E$1:$AW$1=T$1)*('冬被-S级品'!$E$2:$AW$10)),0)+IFERROR(SUMPRODUCT(('白止-S级品'!$A$2:$A$26=$B197)*('白止-S级品'!$D$1:$AV$1=T$1)*('白止-S级品'!$D$2:$AV$26)),0)+IFERROR(SUMPRODUCT(('乐容-S级品'!$A$4:$A$32=$B197)*('乐容-S级品'!$L$3:$CA$3=T$1)*('乐容-S级品'!$L$4:$CA$32)),0)</f>
      </c>
      <c r="U197" s="280">
        <f>IFERROR(SUMPRODUCT(('控温被PRO-S级品'!$B$2:$B$10=$B197)*('控温被PRO-S级品'!$E$1:$BE$1=U$1)*('控温被PRO-S级品'!$E$2:$BE$10)),0)+IFERROR(SUMPRODUCT(('冬被-S级品'!$B$2:$B$10=$B197)*('冬被-S级品'!$E$1:$AW$1=U$1)*('冬被-S级品'!$E$2:$AW$10)),0)+IFERROR(SUMPRODUCT(('白止-S级品'!$A$2:$A$26=$B197)*('白止-S级品'!$D$1:$AV$1=U$1)*('白止-S级品'!$D$2:$AV$26)),0)+IFERROR(SUMPRODUCT(('乐容-S级品'!$A$4:$A$32=$B197)*('乐容-S级品'!$L$3:$CA$3=U$1)*('乐容-S级品'!$L$4:$CA$32)),0)</f>
      </c>
      <c r="V197" s="280">
        <f>IFERROR(SUMPRODUCT(('控温被PRO-S级品'!$B$2:$B$10=$B197)*('控温被PRO-S级品'!$E$1:$BE$1=V$1)*('控温被PRO-S级品'!$E$2:$BE$10)),0)+IFERROR(SUMPRODUCT(('冬被-S级品'!$B$2:$B$10=$B197)*('冬被-S级品'!$E$1:$AW$1=V$1)*('冬被-S级品'!$E$2:$AW$10)),0)+IFERROR(SUMPRODUCT(('白止-S级品'!$A$2:$A$26=$B197)*('白止-S级品'!$D$1:$AV$1=V$1)*('白止-S级品'!$D$2:$AV$26)),0)+IFERROR(SUMPRODUCT(('乐容-S级品'!$A$4:$A$32=$B197)*('乐容-S级品'!$L$3:$CA$3=V$1)*('乐容-S级品'!$L$4:$CA$32)),0)</f>
      </c>
      <c r="W197" s="280">
        <f>IFERROR(SUMPRODUCT(('控温被PRO-S级品'!$B$2:$B$10=$B197)*('控温被PRO-S级品'!$E$1:$BE$1=W$1)*('控温被PRO-S级品'!$E$2:$BE$10)),0)+IFERROR(SUMPRODUCT(('冬被-S级品'!$B$2:$B$10=$B197)*('冬被-S级品'!$E$1:$AW$1=W$1)*('冬被-S级品'!$E$2:$AW$10)),0)+IFERROR(SUMPRODUCT(('白止-S级品'!$A$2:$A$26=$B197)*('白止-S级品'!$D$1:$AV$1=W$1)*('白止-S级品'!$D$2:$AV$26)),0)+IFERROR(SUMPRODUCT(('乐容-S级品'!$A$4:$A$32=$B197)*('乐容-S级品'!$L$3:$CA$3=W$1)*('乐容-S级品'!$L$4:$CA$32)),0)</f>
      </c>
      <c r="X197" s="280">
        <f>IFERROR(SUMPRODUCT(('控温被PRO-S级品'!$B$2:$B$10=$B197)*('控温被PRO-S级品'!$E$1:$BE$1=X$1)*('控温被PRO-S级品'!$E$2:$BE$10)),0)+IFERROR(SUMPRODUCT(('冬被-S级品'!$B$2:$B$10=$B197)*('冬被-S级品'!$E$1:$AW$1=X$1)*('冬被-S级品'!$E$2:$AW$10)),0)+IFERROR(SUMPRODUCT(('白止-S级品'!$A$2:$A$26=$B197)*('白止-S级品'!$D$1:$AV$1=X$1)*('白止-S级品'!$D$2:$AV$26)),0)+IFERROR(SUMPRODUCT(('乐容-S级品'!$A$4:$A$32=$B197)*('乐容-S级品'!$L$3:$CA$3=X$1)*('乐容-S级品'!$L$4:$CA$32)),0)</f>
      </c>
      <c r="Y197" s="280">
        <f>IFERROR(SUMPRODUCT(('控温被PRO-S级品'!$B$2:$B$10=$B197)*('控温被PRO-S级品'!$E$1:$BE$1=Y$1)*('控温被PRO-S级品'!$E$2:$BE$10)),0)+IFERROR(SUMPRODUCT(('冬被-S级品'!$B$2:$B$10=$B197)*('冬被-S级品'!$E$1:$AW$1=Y$1)*('冬被-S级品'!$E$2:$AW$10)),0)+IFERROR(SUMPRODUCT(('白止-S级品'!$A$2:$A$26=$B197)*('白止-S级品'!$D$1:$AV$1=Y$1)*('白止-S级品'!$D$2:$AV$26)),0)+IFERROR(SUMPRODUCT(('乐容-S级品'!$A$4:$A$32=$B197)*('乐容-S级品'!$L$3:$CA$3=Y$1)*('乐容-S级品'!$L$4:$CA$32)),0)</f>
      </c>
      <c r="Z197" s="280">
        <f>IFERROR(SUMPRODUCT(('控温被PRO-S级品'!$B$2:$B$10=$B197)*('控温被PRO-S级品'!$E$1:$BE$1=Z$1)*('控温被PRO-S级品'!$E$2:$BE$10)),0)+IFERROR(SUMPRODUCT(('冬被-S级品'!$B$2:$B$10=$B197)*('冬被-S级品'!$E$1:$AW$1=Z$1)*('冬被-S级品'!$E$2:$AW$10)),0)+IFERROR(SUMPRODUCT(('白止-S级品'!$A$2:$A$26=$B197)*('白止-S级品'!$D$1:$AV$1=Z$1)*('白止-S级品'!$D$2:$AV$26)),0)+IFERROR(SUMPRODUCT(('乐容-S级品'!$A$4:$A$32=$B197)*('乐容-S级品'!$L$3:$CA$3=Z$1)*('乐容-S级品'!$L$4:$CA$32)),0)</f>
      </c>
      <c r="AA197" s="280">
        <f>IFERROR(SUMPRODUCT(('控温被PRO-S级品'!$B$2:$B$10=$B197)*('控温被PRO-S级品'!$E$1:$BE$1=AA$1)*('控温被PRO-S级品'!$E$2:$BE$10)),0)+IFERROR(SUMPRODUCT(('冬被-S级品'!$B$2:$B$10=$B197)*('冬被-S级品'!$E$1:$AW$1=AA$1)*('冬被-S级品'!$E$2:$AW$10)),0)+IFERROR(SUMPRODUCT(('白止-S级品'!$A$2:$A$26=$B197)*('白止-S级品'!$D$1:$AV$1=AA$1)*('白止-S级品'!$D$2:$AV$26)),0)+IFERROR(SUMPRODUCT(('乐容-S级品'!$A$4:$A$32=$B197)*('乐容-S级品'!$L$3:$CA$3=AA$1)*('乐容-S级品'!$L$4:$CA$32)),0)</f>
      </c>
      <c r="AB197" s="280">
        <f>IFERROR(SUMPRODUCT(('控温被PRO-S级品'!$B$2:$B$10=$B197)*('控温被PRO-S级品'!$E$1:$BE$1=AB$1)*('控温被PRO-S级品'!$E$2:$BE$10)),0)+IFERROR(SUMPRODUCT(('冬被-S级品'!$B$2:$B$10=$B197)*('冬被-S级品'!$E$1:$AW$1=AB$1)*('冬被-S级品'!$E$2:$AW$10)),0)+IFERROR(SUMPRODUCT(('白止-S级品'!$A$2:$A$26=$B197)*('白止-S级品'!$D$1:$AV$1=AB$1)*('白止-S级品'!$D$2:$AV$26)),0)+IFERROR(SUMPRODUCT(('乐容-S级品'!$A$4:$A$32=$B197)*('乐容-S级品'!$L$3:$CA$3=AB$1)*('乐容-S级品'!$L$4:$CA$32)),0)</f>
      </c>
      <c r="AC197" s="280">
        <f>IFERROR(SUMPRODUCT(('控温被PRO-S级品'!$B$2:$B$10=$B197)*('控温被PRO-S级品'!$E$1:$BE$1=AC$1)*('控温被PRO-S级品'!$E$2:$BE$10)),0)+IFERROR(SUMPRODUCT(('冬被-S级品'!$B$2:$B$10=$B197)*('冬被-S级品'!$E$1:$AW$1=AC$1)*('冬被-S级品'!$E$2:$AW$10)),0)+IFERROR(SUMPRODUCT(('白止-S级品'!$A$2:$A$26=$B197)*('白止-S级品'!$D$1:$AV$1=AC$1)*('白止-S级品'!$D$2:$AV$26)),0)+IFERROR(SUMPRODUCT(('乐容-S级品'!$A$4:$A$32=$B197)*('乐容-S级品'!$L$3:$CA$3=AC$1)*('乐容-S级品'!$L$4:$CA$32)),0)</f>
      </c>
      <c r="AD197" s="280">
        <f>IFERROR(SUMPRODUCT(('控温被PRO-S级品'!$B$2:$B$10=$B197)*('控温被PRO-S级品'!$E$1:$BE$1=AD$1)*('控温被PRO-S级品'!$E$2:$BE$10)),0)+IFERROR(SUMPRODUCT(('冬被-S级品'!$B$2:$B$10=$B197)*('冬被-S级品'!$E$1:$AW$1=AD$1)*('冬被-S级品'!$E$2:$AW$10)),0)+IFERROR(SUMPRODUCT(('白止-S级品'!$A$2:$A$26=$B197)*('白止-S级品'!$D$1:$AV$1=AD$1)*('白止-S级品'!$D$2:$AV$26)),0)+IFERROR(SUMPRODUCT(('乐容-S级品'!$A$4:$A$32=$B197)*('乐容-S级品'!$L$3:$CA$3=AD$1)*('乐容-S级品'!$L$4:$CA$32)),0)</f>
      </c>
      <c r="AE197" s="280">
        <f>IFERROR(SUMPRODUCT(('控温被PRO-S级品'!$B$2:$B$10=$B197)*('控温被PRO-S级品'!$E$1:$BE$1=AE$1)*('控温被PRO-S级品'!$E$2:$BE$10)),0)+IFERROR(SUMPRODUCT(('冬被-S级品'!$B$2:$B$10=$B197)*('冬被-S级品'!$E$1:$AW$1=AE$1)*('冬被-S级品'!$E$2:$AW$10)),0)+IFERROR(SUMPRODUCT(('白止-S级品'!$A$2:$A$26=$B197)*('白止-S级品'!$D$1:$AV$1=AE$1)*('白止-S级品'!$D$2:$AV$26)),0)+IFERROR(SUMPRODUCT(('乐容-S级品'!$A$4:$A$32=$B197)*('乐容-S级品'!$L$3:$CA$3=AE$1)*('乐容-S级品'!$L$4:$CA$32)),0)</f>
      </c>
      <c r="AF197" s="280">
        <f>IFERROR(SUMPRODUCT(('控温被PRO-S级品'!$B$2:$B$10=$B197)*('控温被PRO-S级品'!$E$1:$BE$1=AF$1)*('控温被PRO-S级品'!$E$2:$BE$10)),0)+IFERROR(SUMPRODUCT(('冬被-S级品'!$B$2:$B$10=$B197)*('冬被-S级品'!$E$1:$AW$1=AF$1)*('冬被-S级品'!$E$2:$AW$10)),0)+IFERROR(SUMPRODUCT(('白止-S级品'!$A$2:$A$26=$B197)*('白止-S级品'!$D$1:$AV$1=AF$1)*('白止-S级品'!$D$2:$AV$26)),0)+IFERROR(SUMPRODUCT(('乐容-S级品'!$A$4:$A$32=$B197)*('乐容-S级品'!$L$3:$CA$3=AF$1)*('乐容-S级品'!$L$4:$CA$32)),0)</f>
      </c>
      <c r="AG197" s="280">
        <f>IFERROR(SUMPRODUCT(('控温被PRO-S级品'!$B$2:$B$10=$B197)*('控温被PRO-S级品'!$E$1:$BE$1=AG$1)*('控温被PRO-S级品'!$E$2:$BE$10)),0)+IFERROR(SUMPRODUCT(('冬被-S级品'!$B$2:$B$10=$B197)*('冬被-S级品'!$E$1:$AW$1=AG$1)*('冬被-S级品'!$E$2:$AW$10)),0)+IFERROR(SUMPRODUCT(('白止-S级品'!$A$2:$A$26=$B197)*('白止-S级品'!$D$1:$AV$1=AG$1)*('白止-S级品'!$D$2:$AV$26)),0)+IFERROR(SUMPRODUCT(('乐容-S级品'!$A$4:$A$32=$B197)*('乐容-S级品'!$L$3:$CA$3=AG$1)*('乐容-S级品'!$L$4:$CA$32)),0)</f>
      </c>
      <c r="AH197" s="280">
        <f>IFERROR(SUMPRODUCT(('控温被PRO-S级品'!$B$2:$B$10=$B197)*('控温被PRO-S级品'!$E$1:$BE$1=AH$1)*('控温被PRO-S级品'!$E$2:$BE$10)),0)+IFERROR(SUMPRODUCT(('冬被-S级品'!$B$2:$B$10=$B197)*('冬被-S级品'!$E$1:$AW$1=AH$1)*('冬被-S级品'!$E$2:$AW$10)),0)+IFERROR(SUMPRODUCT(('白止-S级品'!$A$2:$A$26=$B197)*('白止-S级品'!$D$1:$AV$1=AH$1)*('白止-S级品'!$D$2:$AV$26)),0)+IFERROR(SUMPRODUCT(('乐容-S级品'!$A$4:$A$32=$B197)*('乐容-S级品'!$L$3:$CA$3=AH$1)*('乐容-S级品'!$L$4:$CA$32)),0)</f>
      </c>
      <c r="AI197" s="280">
        <f>IFERROR(SUMPRODUCT(('控温被PRO-S级品'!$B$2:$B$10=$B197)*('控温被PRO-S级品'!$E$1:$BE$1=AI$1)*('控温被PRO-S级品'!$E$2:$BE$10)),0)+IFERROR(SUMPRODUCT(('冬被-S级品'!$B$2:$B$10=$B197)*('冬被-S级品'!$E$1:$AW$1=AI$1)*('冬被-S级品'!$E$2:$AW$10)),0)+IFERROR(SUMPRODUCT(('白止-S级品'!$A$2:$A$26=$B197)*('白止-S级品'!$D$1:$AV$1=AI$1)*('白止-S级品'!$D$2:$AV$26)),0)+IFERROR(SUMPRODUCT(('乐容-S级品'!$A$4:$A$32=$B197)*('乐容-S级品'!$L$3:$CA$3=AI$1)*('乐容-S级品'!$L$4:$CA$32)),0)</f>
      </c>
      <c r="AJ197" s="280">
        <f>IFERROR(SUMPRODUCT(('控温被PRO-S级品'!$B$2:$B$10=$B197)*('控温被PRO-S级品'!$E$1:$BE$1=AJ$1)*('控温被PRO-S级品'!$E$2:$BE$10)),0)+IFERROR(SUMPRODUCT(('冬被-S级品'!$B$2:$B$10=$B197)*('冬被-S级品'!$E$1:$AW$1=AJ$1)*('冬被-S级品'!$E$2:$AW$10)),0)+IFERROR(SUMPRODUCT(('白止-S级品'!$A$2:$A$26=$B197)*('白止-S级品'!$D$1:$AV$1=AJ$1)*('白止-S级品'!$D$2:$AV$26)),0)+IFERROR(SUMPRODUCT(('乐容-S级品'!$A$4:$A$32=$B197)*('乐容-S级品'!$L$3:$CA$3=AJ$1)*('乐容-S级品'!$L$4:$CA$32)),0)</f>
      </c>
      <c r="AK197" s="280">
        <f>IFERROR(SUMPRODUCT(('控温被PRO-S级品'!$B$2:$B$10=$B197)*('控温被PRO-S级品'!$E$1:$BE$1=AK$1)*('控温被PRO-S级品'!$E$2:$BE$10)),0)+IFERROR(SUMPRODUCT(('冬被-S级品'!$B$2:$B$10=$B197)*('冬被-S级品'!$E$1:$AW$1=AK$1)*('冬被-S级品'!$E$2:$AW$10)),0)+IFERROR(SUMPRODUCT(('白止-S级品'!$A$2:$A$26=$B197)*('白止-S级品'!$D$1:$AV$1=AK$1)*('白止-S级品'!$D$2:$AV$26)),0)+IFERROR(SUMPRODUCT(('乐容-S级品'!$A$4:$A$32=$B197)*('乐容-S级品'!$L$3:$CA$3=AK$1)*('乐容-S级品'!$L$4:$CA$32)),0)</f>
      </c>
      <c r="AL197" s="280">
        <f>IFERROR(SUMPRODUCT(('控温被PRO-S级品'!$B$2:$B$10=$B197)*('控温被PRO-S级品'!$E$1:$BE$1=AL$1)*('控温被PRO-S级品'!$E$2:$BE$10)),0)+IFERROR(SUMPRODUCT(('冬被-S级品'!$B$2:$B$10=$B197)*('冬被-S级品'!$E$1:$AW$1=AL$1)*('冬被-S级品'!$E$2:$AW$10)),0)+IFERROR(SUMPRODUCT(('白止-S级品'!$A$2:$A$26=$B197)*('白止-S级品'!$D$1:$AV$1=AL$1)*('白止-S级品'!$D$2:$AV$26)),0)+IFERROR(SUMPRODUCT(('乐容-S级品'!$A$4:$A$32=$B197)*('乐容-S级品'!$L$3:$CA$3=AL$1)*('乐容-S级品'!$L$4:$CA$32)),0)</f>
      </c>
      <c r="AM197" s="280">
        <f>IFERROR(SUMPRODUCT(('控温被PRO-S级品'!$B$2:$B$10=$B197)*('控温被PRO-S级品'!$E$1:$BE$1=AM$1)*('控温被PRO-S级品'!$E$2:$BE$10)),0)+IFERROR(SUMPRODUCT(('冬被-S级品'!$B$2:$B$10=$B197)*('冬被-S级品'!$E$1:$AW$1=AM$1)*('冬被-S级品'!$E$2:$AW$10)),0)+IFERROR(SUMPRODUCT(('白止-S级品'!$A$2:$A$26=$B197)*('白止-S级品'!$D$1:$AV$1=AM$1)*('白止-S级品'!$D$2:$AV$26)),0)+IFERROR(SUMPRODUCT(('乐容-S级品'!$A$4:$A$32=$B197)*('乐容-S级品'!$L$3:$CA$3=AM$1)*('乐容-S级品'!$L$4:$CA$32)),0)</f>
      </c>
      <c r="AN197" s="280">
        <f>IFERROR(SUMPRODUCT(('控温被PRO-S级品'!$B$2:$B$10=$B197)*('控温被PRO-S级品'!$E$1:$BE$1=AN$1)*('控温被PRO-S级品'!$E$2:$BE$10)),0)+IFERROR(SUMPRODUCT(('冬被-S级品'!$B$2:$B$10=$B197)*('冬被-S级品'!$E$1:$AW$1=AN$1)*('冬被-S级品'!$E$2:$AW$10)),0)+IFERROR(SUMPRODUCT(('白止-S级品'!$A$2:$A$26=$B197)*('白止-S级品'!$D$1:$AV$1=AN$1)*('白止-S级品'!$D$2:$AV$26)),0)+IFERROR(SUMPRODUCT(('乐容-S级品'!$A$4:$A$32=$B197)*('乐容-S级品'!$L$3:$CA$3=AN$1)*('乐容-S级品'!$L$4:$CA$32)),0)</f>
      </c>
      <c r="AO197" s="280">
        <f>IFERROR(SUMPRODUCT(('控温被PRO-S级品'!$B$2:$B$10=$B197)*('控温被PRO-S级品'!$E$1:$BE$1=AO$1)*('控温被PRO-S级品'!$E$2:$BE$10)),0)+IFERROR(SUMPRODUCT(('冬被-S级品'!$B$2:$B$10=$B197)*('冬被-S级品'!$E$1:$AW$1=AO$1)*('冬被-S级品'!$E$2:$AW$10)),0)+IFERROR(SUMPRODUCT(('白止-S级品'!$A$2:$A$26=$B197)*('白止-S级品'!$D$1:$AV$1=AO$1)*('白止-S级品'!$D$2:$AV$26)),0)+IFERROR(SUMPRODUCT(('乐容-S级品'!$A$4:$A$32=$B197)*('乐容-S级品'!$L$3:$CA$3=AO$1)*('乐容-S级品'!$L$4:$CA$32)),0)</f>
      </c>
      <c r="AP197" s="280">
        <f>IFERROR(SUMPRODUCT(('控温被PRO-S级品'!$B$2:$B$10=$B197)*('控温被PRO-S级品'!$E$1:$BE$1=AP$1)*('控温被PRO-S级品'!$E$2:$BE$10)),0)+IFERROR(SUMPRODUCT(('冬被-S级品'!$B$2:$B$10=$B197)*('冬被-S级品'!$E$1:$AW$1=AP$1)*('冬被-S级品'!$E$2:$AW$10)),0)+IFERROR(SUMPRODUCT(('白止-S级品'!$A$2:$A$26=$B197)*('白止-S级品'!$D$1:$AV$1=AP$1)*('白止-S级品'!$D$2:$AV$26)),0)+IFERROR(SUMPRODUCT(('乐容-S级品'!$A$4:$A$32=$B197)*('乐容-S级品'!$L$3:$CA$3=AP$1)*('乐容-S级品'!$L$4:$CA$32)),0)</f>
      </c>
      <c r="AQ197" s="280">
        <f>IFERROR(SUMPRODUCT(('控温被PRO-S级品'!$B$2:$B$10=$B197)*('控温被PRO-S级品'!$E$1:$BE$1=AQ$1)*('控温被PRO-S级品'!$E$2:$BE$10)),0)+IFERROR(SUMPRODUCT(('冬被-S级品'!$B$2:$B$10=$B197)*('冬被-S级品'!$E$1:$AW$1=AQ$1)*('冬被-S级品'!$E$2:$AW$10)),0)+IFERROR(SUMPRODUCT(('白止-S级品'!$A$2:$A$26=$B197)*('白止-S级品'!$D$1:$AV$1=AQ$1)*('白止-S级品'!$D$2:$AV$26)),0)+IFERROR(SUMPRODUCT(('乐容-S级品'!$A$4:$A$32=$B197)*('乐容-S级品'!$L$3:$CA$3=AQ$1)*('乐容-S级品'!$L$4:$CA$32)),0)</f>
      </c>
      <c r="AR197" s="280">
        <f>IFERROR(SUMPRODUCT(('控温被PRO-S级品'!$B$2:$B$10=$B197)*('控温被PRO-S级品'!$E$1:$BE$1=AR$1)*('控温被PRO-S级品'!$E$2:$BE$10)),0)+IFERROR(SUMPRODUCT(('冬被-S级品'!$B$2:$B$10=$B197)*('冬被-S级品'!$E$1:$AW$1=AR$1)*('冬被-S级品'!$E$2:$AW$10)),0)+IFERROR(SUMPRODUCT(('白止-S级品'!$A$2:$A$26=$B197)*('白止-S级品'!$D$1:$AV$1=AR$1)*('白止-S级品'!$D$2:$AV$26)),0)+IFERROR(SUMPRODUCT(('乐容-S级品'!$A$4:$A$32=$B197)*('乐容-S级品'!$L$3:$CA$3=AR$1)*('乐容-S级品'!$L$4:$CA$32)),0)</f>
      </c>
      <c r="AS197" s="280">
        <f>IFERROR(SUMPRODUCT(('控温被PRO-S级品'!$B$2:$B$10=$B197)*('控温被PRO-S级品'!$E$1:$BE$1=AS$1)*('控温被PRO-S级品'!$E$2:$BE$10)),0)+IFERROR(SUMPRODUCT(('冬被-S级品'!$B$2:$B$10=$B197)*('冬被-S级品'!$E$1:$AW$1=AS$1)*('冬被-S级品'!$E$2:$AW$10)),0)+IFERROR(SUMPRODUCT(('白止-S级品'!$A$2:$A$26=$B197)*('白止-S级品'!$D$1:$AV$1=AS$1)*('白止-S级品'!$D$2:$AV$26)),0)+IFERROR(SUMPRODUCT(('乐容-S级品'!$A$4:$A$32=$B197)*('乐容-S级品'!$L$3:$CA$3=AS$1)*('乐容-S级品'!$L$4:$CA$32)),0)</f>
      </c>
      <c r="AT197" s="280">
        <f>IFERROR(SUMPRODUCT(('控温被PRO-S级品'!$B$2:$B$10=$B197)*('控温被PRO-S级品'!$E$1:$BE$1=AT$1)*('控温被PRO-S级品'!$E$2:$BE$10)),0)+IFERROR(SUMPRODUCT(('冬被-S级品'!$B$2:$B$10=$B197)*('冬被-S级品'!$E$1:$AW$1=AT$1)*('冬被-S级品'!$E$2:$AW$10)),0)+IFERROR(SUMPRODUCT(('白止-S级品'!$A$2:$A$26=$B197)*('白止-S级品'!$D$1:$AV$1=AT$1)*('白止-S级品'!$D$2:$AV$26)),0)+IFERROR(SUMPRODUCT(('乐容-S级品'!$A$4:$A$32=$B197)*('乐容-S级品'!$L$3:$CA$3=AT$1)*('乐容-S级品'!$L$4:$CA$32)),0)</f>
      </c>
      <c r="AU197" s="280">
        <f>IFERROR(SUMPRODUCT(('控温被PRO-S级品'!$B$2:$B$10=$B197)*('控温被PRO-S级品'!$E$1:$BE$1=AU$1)*('控温被PRO-S级品'!$E$2:$BE$10)),0)+IFERROR(SUMPRODUCT(('冬被-S级品'!$B$2:$B$10=$B197)*('冬被-S级品'!$E$1:$AW$1=AU$1)*('冬被-S级品'!$E$2:$AW$10)),0)+IFERROR(SUMPRODUCT(('白止-S级品'!$A$2:$A$26=$B197)*('白止-S级品'!$D$1:$AV$1=AU$1)*('白止-S级品'!$D$2:$AV$26)),0)+IFERROR(SUMPRODUCT(('乐容-S级品'!$A$4:$A$32=$B197)*('乐容-S级品'!$L$3:$CA$3=AU$1)*('乐容-S级品'!$L$4:$CA$32)),0)</f>
      </c>
      <c r="AV197" s="280">
        <f>IFERROR(SUMPRODUCT(('控温被PRO-S级品'!$B$2:$B$10=$B197)*('控温被PRO-S级品'!$E$1:$BE$1=AV$1)*('控温被PRO-S级品'!$E$2:$BE$10)),0)+IFERROR(SUMPRODUCT(('冬被-S级品'!$B$2:$B$10=$B197)*('冬被-S级品'!$E$1:$AW$1=AV$1)*('冬被-S级品'!$E$2:$AW$10)),0)+IFERROR(SUMPRODUCT(('白止-S级品'!$A$2:$A$26=$B197)*('白止-S级品'!$D$1:$AV$1=AV$1)*('白止-S级品'!$D$2:$AV$26)),0)+IFERROR(SUMPRODUCT(('乐容-S级品'!$A$4:$A$32=$B197)*('乐容-S级品'!$L$3:$CA$3=AV$1)*('乐容-S级品'!$L$4:$CA$32)),0)</f>
      </c>
      <c r="AW197" s="280">
        <f>IFERROR(SUMPRODUCT(('控温被PRO-S级品'!$B$2:$B$10=$B197)*('控温被PRO-S级品'!$E$1:$BE$1=AW$1)*('控温被PRO-S级品'!$E$2:$BE$10)),0)+IFERROR(SUMPRODUCT(('冬被-S级品'!$B$2:$B$10=$B197)*('冬被-S级品'!$E$1:$AW$1=AW$1)*('冬被-S级品'!$E$2:$AW$10)),0)+IFERROR(SUMPRODUCT(('白止-S级品'!$A$2:$A$26=$B197)*('白止-S级品'!$D$1:$AV$1=AW$1)*('白止-S级品'!$D$2:$AV$26)),0)+IFERROR(SUMPRODUCT(('乐容-S级品'!$A$4:$A$32=$B197)*('乐容-S级品'!$L$3:$CA$3=AW$1)*('乐容-S级品'!$L$4:$CA$32)),0)</f>
      </c>
      <c r="AX197" s="280">
        <f>IFERROR(SUMPRODUCT(('控温被PRO-S级品'!$B$2:$B$10=$B197)*('控温被PRO-S级品'!$E$1:$BE$1=AX$1)*('控温被PRO-S级品'!$E$2:$BE$10)),0)+IFERROR(SUMPRODUCT(('冬被-S级品'!$B$2:$B$10=$B197)*('冬被-S级品'!$E$1:$AW$1=AX$1)*('冬被-S级品'!$E$2:$AW$10)),0)+IFERROR(SUMPRODUCT(('白止-S级品'!$A$2:$A$26=$B197)*('白止-S级品'!$D$1:$AV$1=AX$1)*('白止-S级品'!$D$2:$AV$26)),0)+IFERROR(SUMPRODUCT(('乐容-S级品'!$A$4:$A$32=$B197)*('乐容-S级品'!$L$3:$CA$3=AX$1)*('乐容-S级品'!$L$4:$CA$32)),0)</f>
      </c>
      <c r="AY197" s="280">
        <f>IFERROR(SUMPRODUCT(('控温被PRO-S级品'!$B$2:$B$10=$B197)*('控温被PRO-S级品'!$E$1:$BE$1=AY$1)*('控温被PRO-S级品'!$E$2:$BE$10)),0)+IFERROR(SUMPRODUCT(('冬被-S级品'!$B$2:$B$10=$B197)*('冬被-S级品'!$E$1:$AW$1=AY$1)*('冬被-S级品'!$E$2:$AW$10)),0)+IFERROR(SUMPRODUCT(('白止-S级品'!$A$2:$A$26=$B197)*('白止-S级品'!$D$1:$AV$1=AY$1)*('白止-S级品'!$D$2:$AV$26)),0)+IFERROR(SUMPRODUCT(('乐容-S级品'!$A$4:$A$32=$B197)*('乐容-S级品'!$L$3:$CA$3=AY$1)*('乐容-S级品'!$L$4:$CA$32)),0)</f>
      </c>
      <c r="AZ197" s="280">
        <f>IFERROR(SUMPRODUCT(('控温被PRO-S级品'!$B$2:$B$10=$B197)*('控温被PRO-S级品'!$E$1:$BE$1=AZ$1)*('控温被PRO-S级品'!$E$2:$BE$10)),0)+IFERROR(SUMPRODUCT(('冬被-S级品'!$B$2:$B$10=$B197)*('冬被-S级品'!$E$1:$AW$1=AZ$1)*('冬被-S级品'!$E$2:$AW$10)),0)+IFERROR(SUMPRODUCT(('白止-S级品'!$A$2:$A$26=$B197)*('白止-S级品'!$D$1:$AV$1=AZ$1)*('白止-S级品'!$D$2:$AV$26)),0)+IFERROR(SUMPRODUCT(('乐容-S级品'!$A$4:$A$32=$B197)*('乐容-S级品'!$L$3:$CA$3=AZ$1)*('乐容-S级品'!$L$4:$CA$32)),0)</f>
      </c>
      <c r="BA197" s="280">
        <f>IFERROR(SUMPRODUCT(('控温被PRO-S级品'!$B$2:$B$10=$B197)*('控温被PRO-S级品'!$E$1:$BE$1=BA$1)*('控温被PRO-S级品'!$E$2:$BE$10)),0)+IFERROR(SUMPRODUCT(('冬被-S级品'!$B$2:$B$10=$B197)*('冬被-S级品'!$E$1:$AW$1=BA$1)*('冬被-S级品'!$E$2:$AW$10)),0)+IFERROR(SUMPRODUCT(('白止-S级品'!$A$2:$A$26=$B197)*('白止-S级品'!$D$1:$AV$1=BA$1)*('白止-S级品'!$D$2:$AV$26)),0)+IFERROR(SUMPRODUCT(('乐容-S级品'!$A$4:$A$32=$B197)*('乐容-S级品'!$L$3:$CA$3=BA$1)*('乐容-S级品'!$L$4:$CA$32)),0)</f>
      </c>
      <c r="BB197" s="280">
        <f>IFERROR(SUMPRODUCT(('控温被PRO-S级品'!$B$2:$B$10=$B197)*('控温被PRO-S级品'!$E$1:$BE$1=BB$1)*('控温被PRO-S级品'!$E$2:$BE$10)),0)+IFERROR(SUMPRODUCT(('冬被-S级品'!$B$2:$B$10=$B197)*('冬被-S级品'!$E$1:$AW$1=BB$1)*('冬被-S级品'!$E$2:$AW$10)),0)+IFERROR(SUMPRODUCT(('白止-S级品'!$A$2:$A$26=$B197)*('白止-S级品'!$D$1:$AV$1=BB$1)*('白止-S级品'!$D$2:$AV$26)),0)+IFERROR(SUMPRODUCT(('乐容-S级品'!$A$4:$A$32=$B197)*('乐容-S级品'!$L$3:$CA$3=BB$1)*('乐容-S级品'!$L$4:$CA$32)),0)</f>
      </c>
      <c r="BC197" s="280">
        <f>IFERROR(SUMPRODUCT(('控温被PRO-S级品'!$B$2:$B$10=$B197)*('控温被PRO-S级品'!$E$1:$BE$1=BC$1)*('控温被PRO-S级品'!$E$2:$BE$10)),0)+IFERROR(SUMPRODUCT(('冬被-S级品'!$B$2:$B$10=$B197)*('冬被-S级品'!$E$1:$AW$1=BC$1)*('冬被-S级品'!$E$2:$AW$10)),0)+IFERROR(SUMPRODUCT(('白止-S级品'!$A$2:$A$26=$B197)*('白止-S级品'!$D$1:$AV$1=BC$1)*('白止-S级品'!$D$2:$AV$26)),0)+IFERROR(SUMPRODUCT(('乐容-S级品'!$A$4:$A$32=$B197)*('乐容-S级品'!$L$3:$CA$3=BC$1)*('乐容-S级品'!$L$4:$CA$32)),0)</f>
      </c>
      <c r="BD197" s="280">
        <f>IFERROR(SUMPRODUCT(('控温被PRO-S级品'!$B$2:$B$10=$B197)*('控温被PRO-S级品'!$E$1:$BE$1=BD$1)*('控温被PRO-S级品'!$E$2:$BE$10)),0)+IFERROR(SUMPRODUCT(('冬被-S级品'!$B$2:$B$10=$B197)*('冬被-S级品'!$E$1:$AW$1=BD$1)*('冬被-S级品'!$E$2:$AW$10)),0)+IFERROR(SUMPRODUCT(('白止-S级品'!$A$2:$A$26=$B197)*('白止-S级品'!$D$1:$AV$1=BD$1)*('白止-S级品'!$D$2:$AV$26)),0)+IFERROR(SUMPRODUCT(('乐容-S级品'!$A$4:$A$32=$B197)*('乐容-S级品'!$L$3:$CA$3=BD$1)*('乐容-S级品'!$L$4:$CA$32)),0)</f>
      </c>
      <c r="BE197" s="280">
        <f>IFERROR(SUMPRODUCT(('控温被PRO-S级品'!$B$2:$B$10=$B197)*('控温被PRO-S级品'!$E$1:$BE$1=BE$1)*('控温被PRO-S级品'!$E$2:$BE$10)),0)+IFERROR(SUMPRODUCT(('冬被-S级品'!$B$2:$B$10=$B197)*('冬被-S级品'!$E$1:$AW$1=BE$1)*('冬被-S级品'!$E$2:$AW$10)),0)+IFERROR(SUMPRODUCT(('白止-S级品'!$A$2:$A$26=$B197)*('白止-S级品'!$D$1:$AV$1=BE$1)*('白止-S级品'!$D$2:$AV$26)),0)+IFERROR(SUMPRODUCT(('乐容-S级品'!$A$4:$A$32=$B197)*('乐容-S级品'!$L$3:$CA$3=BE$1)*('乐容-S级品'!$L$4:$CA$32)),0)</f>
      </c>
      <c r="BF197" s="280">
        <f>IFERROR(SUMPRODUCT(('控温被PRO-S级品'!$B$2:$B$10=$B197)*('控温被PRO-S级品'!$E$1:$BE$1=BF$1)*('控温被PRO-S级品'!$E$2:$BE$10)),0)+IFERROR(SUMPRODUCT(('冬被-S级品'!$B$2:$B$10=$B197)*('冬被-S级品'!$E$1:$AW$1=BF$1)*('冬被-S级品'!$E$2:$AW$10)),0)+IFERROR(SUMPRODUCT(('白止-S级品'!$A$2:$A$26=$B197)*('白止-S级品'!$D$1:$AV$1=BF$1)*('白止-S级品'!$D$2:$AV$26)),0)+IFERROR(SUMPRODUCT(('乐容-S级品'!$A$4:$A$32=$B197)*('乐容-S级品'!$L$3:$CA$3=BF$1)*('乐容-S级品'!$L$4:$CA$32)),0)</f>
      </c>
      <c r="BG197" s="280">
        <f>IFERROR(SUMPRODUCT(('控温被PRO-S级品'!$B$2:$B$10=$B197)*('控温被PRO-S级品'!$E$1:$BE$1=BG$1)*('控温被PRO-S级品'!$E$2:$BE$10)),0)+IFERROR(SUMPRODUCT(('冬被-S级品'!$B$2:$B$10=$B197)*('冬被-S级品'!$E$1:$AW$1=BG$1)*('冬被-S级品'!$E$2:$AW$10)),0)+IFERROR(SUMPRODUCT(('白止-S级品'!$A$2:$A$26=$B197)*('白止-S级品'!$D$1:$AV$1=BG$1)*('白止-S级品'!$D$2:$AV$26)),0)+IFERROR(SUMPRODUCT(('乐容-S级品'!$A$4:$A$32=$B197)*('乐容-S级品'!$L$3:$CA$3=BG$1)*('乐容-S级品'!$L$4:$CA$32)),0)</f>
      </c>
      <c r="BH197" s="280">
        <f>IFERROR(SUMPRODUCT(('控温被PRO-S级品'!$B$2:$B$10=$B197)*('控温被PRO-S级品'!$E$1:$BE$1=BH$1)*('控温被PRO-S级品'!$E$2:$BE$10)),0)+IFERROR(SUMPRODUCT(('冬被-S级品'!$B$2:$B$10=$B197)*('冬被-S级品'!$E$1:$AW$1=BH$1)*('冬被-S级品'!$E$2:$AW$10)),0)+IFERROR(SUMPRODUCT(('白止-S级品'!$A$2:$A$26=$B197)*('白止-S级品'!$D$1:$AV$1=BH$1)*('白止-S级品'!$D$2:$AV$26)),0)+IFERROR(SUMPRODUCT(('乐容-S级品'!$A$4:$A$32=$B197)*('乐容-S级品'!$L$3:$CA$3=BH$1)*('乐容-S级品'!$L$4:$CA$32)),0)</f>
      </c>
      <c r="BI197" s="280">
        <f>IFERROR(SUMPRODUCT(('控温被PRO-S级品'!$B$2:$B$10=$B197)*('控温被PRO-S级品'!$E$1:$BE$1=BI$1)*('控温被PRO-S级品'!$E$2:$BE$10)),0)+IFERROR(SUMPRODUCT(('冬被-S级品'!$B$2:$B$10=$B197)*('冬被-S级品'!$E$1:$AW$1=BI$1)*('冬被-S级品'!$E$2:$AW$10)),0)+IFERROR(SUMPRODUCT(('白止-S级品'!$A$2:$A$26=$B197)*('白止-S级品'!$D$1:$AV$1=BI$1)*('白止-S级品'!$D$2:$AV$26)),0)+IFERROR(SUMPRODUCT(('乐容-S级品'!$A$4:$A$32=$B197)*('乐容-S级品'!$L$3:$CA$3=BI$1)*('乐容-S级品'!$L$4:$CA$32)),0)</f>
      </c>
      <c r="BJ197" s="280">
        <f>IFERROR(SUMPRODUCT(('控温被PRO-S级品'!$B$2:$B$10=$B197)*('控温被PRO-S级品'!$E$1:$BE$1=BJ$1)*('控温被PRO-S级品'!$E$2:$BE$10)),0)+IFERROR(SUMPRODUCT(('冬被-S级品'!$B$2:$B$10=$B197)*('冬被-S级品'!$E$1:$AW$1=BJ$1)*('冬被-S级品'!$E$2:$AW$10)),0)+IFERROR(SUMPRODUCT(('白止-S级品'!$A$2:$A$26=$B197)*('白止-S级品'!$D$1:$AV$1=BJ$1)*('白止-S级品'!$D$2:$AV$26)),0)+IFERROR(SUMPRODUCT(('乐容-S级品'!$A$4:$A$32=$B197)*('乐容-S级品'!$L$3:$CA$3=BJ$1)*('乐容-S级品'!$L$4:$CA$32)),0)</f>
      </c>
      <c r="BK197" s="280">
        <f>IFERROR(SUMPRODUCT(('控温被PRO-S级品'!$B$2:$B$10=$B197)*('控温被PRO-S级品'!$E$1:$BE$1=BK$1)*('控温被PRO-S级品'!$E$2:$BE$10)),0)+IFERROR(SUMPRODUCT(('冬被-S级品'!$B$2:$B$10=$B197)*('冬被-S级品'!$E$1:$AW$1=BK$1)*('冬被-S级品'!$E$2:$AW$10)),0)+IFERROR(SUMPRODUCT(('白止-S级品'!$A$2:$A$26=$B197)*('白止-S级品'!$D$1:$AV$1=BK$1)*('白止-S级品'!$D$2:$AV$26)),0)+IFERROR(SUMPRODUCT(('乐容-S级品'!$A$4:$A$32=$B197)*('乐容-S级品'!$L$3:$CA$3=BK$1)*('乐容-S级品'!$L$4:$CA$32)),0)</f>
      </c>
      <c r="BL197" s="280">
        <f>IFERROR(SUMPRODUCT(('控温被PRO-S级品'!$B$2:$B$10=$B197)*('控温被PRO-S级品'!$E$1:$BE$1=BL$1)*('控温被PRO-S级品'!$E$2:$BE$10)),0)+IFERROR(SUMPRODUCT(('冬被-S级品'!$B$2:$B$10=$B197)*('冬被-S级品'!$E$1:$AW$1=BL$1)*('冬被-S级品'!$E$2:$AW$10)),0)+IFERROR(SUMPRODUCT(('白止-S级品'!$A$2:$A$26=$B197)*('白止-S级品'!$D$1:$AV$1=BL$1)*('白止-S级品'!$D$2:$AV$26)),0)+IFERROR(SUMPRODUCT(('乐容-S级品'!$A$4:$A$32=$B197)*('乐容-S级品'!$L$3:$CA$3=BL$1)*('乐容-S级品'!$L$4:$CA$32)),0)</f>
      </c>
      <c r="BM197" s="280">
        <f>IFERROR(SUMPRODUCT(('控温被PRO-S级品'!$B$2:$B$10=$B197)*('控温被PRO-S级品'!$E$1:$BE$1=BM$1)*('控温被PRO-S级品'!$E$2:$BE$10)),0)+IFERROR(SUMPRODUCT(('冬被-S级品'!$B$2:$B$10=$B197)*('冬被-S级品'!$E$1:$AW$1=BM$1)*('冬被-S级品'!$E$2:$AW$10)),0)+IFERROR(SUMPRODUCT(('白止-S级品'!$A$2:$A$26=$B197)*('白止-S级品'!$D$1:$AV$1=BM$1)*('白止-S级品'!$D$2:$AV$26)),0)+IFERROR(SUMPRODUCT(('乐容-S级品'!$A$4:$A$32=$B197)*('乐容-S级品'!$L$3:$CA$3=BM$1)*('乐容-S级品'!$L$4:$CA$32)),0)</f>
      </c>
      <c r="BN197" s="280">
        <f>IFERROR(SUMPRODUCT(('控温被PRO-S级品'!$B$2:$B$10=$B197)*('控温被PRO-S级品'!$E$1:$BE$1=BN$1)*('控温被PRO-S级品'!$E$2:$BE$10)),0)+IFERROR(SUMPRODUCT(('冬被-S级品'!$B$2:$B$10=$B197)*('冬被-S级品'!$E$1:$AW$1=BN$1)*('冬被-S级品'!$E$2:$AW$10)),0)+IFERROR(SUMPRODUCT(('白止-S级品'!$A$2:$A$26=$B197)*('白止-S级品'!$D$1:$AV$1=BN$1)*('白止-S级品'!$D$2:$AV$26)),0)+IFERROR(SUMPRODUCT(('乐容-S级品'!$A$4:$A$32=$B197)*('乐容-S级品'!$L$3:$CA$3=BN$1)*('乐容-S级品'!$L$4:$CA$32)),0)</f>
      </c>
      <c r="BO197" s="280">
        <f>IFERROR(SUMPRODUCT(('控温被PRO-S级品'!$B$2:$B$10=$B197)*('控温被PRO-S级品'!$E$1:$BE$1=BO$1)*('控温被PRO-S级品'!$E$2:$BE$10)),0)+IFERROR(SUMPRODUCT(('冬被-S级品'!$B$2:$B$10=$B197)*('冬被-S级品'!$E$1:$AW$1=BO$1)*('冬被-S级品'!$E$2:$AW$10)),0)+IFERROR(SUMPRODUCT(('白止-S级品'!$A$2:$A$26=$B197)*('白止-S级品'!$D$1:$AV$1=BO$1)*('白止-S级品'!$D$2:$AV$26)),0)+IFERROR(SUMPRODUCT(('乐容-S级品'!$A$4:$A$32=$B197)*('乐容-S级品'!$L$3:$CA$3=BO$1)*('乐容-S级品'!$L$4:$CA$32)),0)</f>
      </c>
      <c r="BP197" s="280">
        <f>IFERROR(SUMPRODUCT(('控温被PRO-S级品'!$B$2:$B$10=$B197)*('控温被PRO-S级品'!$E$1:$BE$1=BP$1)*('控温被PRO-S级品'!$E$2:$BE$10)),0)+IFERROR(SUMPRODUCT(('冬被-S级品'!$B$2:$B$10=$B197)*('冬被-S级品'!$E$1:$AW$1=BP$1)*('冬被-S级品'!$E$2:$AW$10)),0)+IFERROR(SUMPRODUCT(('白止-S级品'!$A$2:$A$26=$B197)*('白止-S级品'!$D$1:$AV$1=BP$1)*('白止-S级品'!$D$2:$AV$26)),0)+IFERROR(SUMPRODUCT(('乐容-S级品'!$A$4:$A$32=$B197)*('乐容-S级品'!$L$3:$CA$3=BP$1)*('乐容-S级品'!$L$4:$CA$32)),0)</f>
      </c>
      <c r="BQ197" s="280">
        <f>IFERROR(SUMPRODUCT(('控温被PRO-S级品'!$B$2:$B$10=$B197)*('控温被PRO-S级品'!$E$1:$BE$1=BQ$1)*('控温被PRO-S级品'!$E$2:$BE$10)),0)+IFERROR(SUMPRODUCT(('冬被-S级品'!$B$2:$B$10=$B197)*('冬被-S级品'!$E$1:$AW$1=BQ$1)*('冬被-S级品'!$E$2:$AW$10)),0)+IFERROR(SUMPRODUCT(('白止-S级品'!$A$2:$A$26=$B197)*('白止-S级品'!$D$1:$AV$1=BQ$1)*('白止-S级品'!$D$2:$AV$26)),0)+IFERROR(SUMPRODUCT(('乐容-S级品'!$A$4:$A$32=$B197)*('乐容-S级品'!$L$3:$CA$3=BQ$1)*('乐容-S级品'!$L$4:$CA$32)),0)</f>
      </c>
      <c r="BR197" s="280">
        <f>IFERROR(SUMPRODUCT(('控温被PRO-S级品'!$B$2:$B$10=$B197)*('控温被PRO-S级品'!$E$1:$BE$1=BR$1)*('控温被PRO-S级品'!$E$2:$BE$10)),0)+IFERROR(SUMPRODUCT(('冬被-S级品'!$B$2:$B$10=$B197)*('冬被-S级品'!$E$1:$AW$1=BR$1)*('冬被-S级品'!$E$2:$AW$10)),0)+IFERROR(SUMPRODUCT(('白止-S级品'!$A$2:$A$26=$B197)*('白止-S级品'!$D$1:$AV$1=BR$1)*('白止-S级品'!$D$2:$AV$26)),0)+IFERROR(SUMPRODUCT(('乐容-S级品'!$A$4:$A$32=$B197)*('乐容-S级品'!$L$3:$CA$3=BR$1)*('乐容-S级品'!$L$4:$CA$32)),0)</f>
      </c>
      <c r="BS197" s="280">
        <f>IFERROR(SUMPRODUCT(('控温被PRO-S级品'!$B$2:$B$10=$B197)*('控温被PRO-S级品'!$E$1:$BE$1=BS$1)*('控温被PRO-S级品'!$E$2:$BE$10)),0)+IFERROR(SUMPRODUCT(('冬被-S级品'!$B$2:$B$10=$B197)*('冬被-S级品'!$E$1:$AW$1=BS$1)*('冬被-S级品'!$E$2:$AW$10)),0)+IFERROR(SUMPRODUCT(('白止-S级品'!$A$2:$A$26=$B197)*('白止-S级品'!$D$1:$AV$1=BS$1)*('白止-S级品'!$D$2:$AV$26)),0)+IFERROR(SUMPRODUCT(('乐容-S级品'!$A$4:$A$32=$B197)*('乐容-S级品'!$L$3:$CA$3=BS$1)*('乐容-S级品'!$L$4:$CA$32)),0)</f>
      </c>
      <c r="BT197" s="280">
        <f>IFERROR(SUMPRODUCT(('控温被PRO-S级品'!$B$2:$B$10=$B197)*('控温被PRO-S级品'!$E$1:$BE$1=BT$1)*('控温被PRO-S级品'!$E$2:$BE$10)),0)+IFERROR(SUMPRODUCT(('冬被-S级品'!$B$2:$B$10=$B197)*('冬被-S级品'!$E$1:$AW$1=BT$1)*('冬被-S级品'!$E$2:$AW$10)),0)+IFERROR(SUMPRODUCT(('白止-S级品'!$A$2:$A$26=$B197)*('白止-S级品'!$D$1:$AV$1=BT$1)*('白止-S级品'!$D$2:$AV$26)),0)+IFERROR(SUMPRODUCT(('乐容-S级品'!$A$4:$A$32=$B197)*('乐容-S级品'!$L$3:$CA$3=BT$1)*('乐容-S级品'!$L$4:$CA$32)),0)</f>
      </c>
      <c r="BU197" s="280">
        <f>IFERROR(SUMPRODUCT(('控温被PRO-S级品'!$B$2:$B$10=$B197)*('控温被PRO-S级品'!$E$1:$BE$1=BU$1)*('控温被PRO-S级品'!$E$2:$BE$10)),0)+IFERROR(SUMPRODUCT(('冬被-S级品'!$B$2:$B$10=$B197)*('冬被-S级品'!$E$1:$AW$1=BU$1)*('冬被-S级品'!$E$2:$AW$10)),0)+IFERROR(SUMPRODUCT(('白止-S级品'!$A$2:$A$26=$B197)*('白止-S级品'!$D$1:$AV$1=BU$1)*('白止-S级品'!$D$2:$AV$26)),0)+IFERROR(SUMPRODUCT(('乐容-S级品'!$A$4:$A$32=$B197)*('乐容-S级品'!$L$3:$CA$3=BU$1)*('乐容-S级品'!$L$4:$CA$32)),0)</f>
      </c>
      <c r="BV197" s="280">
        <f>IFERROR(SUMPRODUCT(('控温被PRO-S级品'!$B$2:$B$10=$B197)*('控温被PRO-S级品'!$E$1:$BE$1=BV$1)*('控温被PRO-S级品'!$E$2:$BE$10)),0)+IFERROR(SUMPRODUCT(('冬被-S级品'!$B$2:$B$10=$B197)*('冬被-S级品'!$E$1:$AW$1=BV$1)*('冬被-S级品'!$E$2:$AW$10)),0)+IFERROR(SUMPRODUCT(('白止-S级品'!$A$2:$A$26=$B197)*('白止-S级品'!$D$1:$AV$1=BV$1)*('白止-S级品'!$D$2:$AV$26)),0)+IFERROR(SUMPRODUCT(('乐容-S级品'!$A$4:$A$32=$B197)*('乐容-S级品'!$L$3:$CA$3=BV$1)*('乐容-S级品'!$L$4:$CA$32)),0)</f>
      </c>
      <c r="BW197" s="280">
        <f>IFERROR(SUMPRODUCT(('控温被PRO-S级品'!$B$2:$B$10=$B197)*('控温被PRO-S级品'!$E$1:$BE$1=BW$1)*('控温被PRO-S级品'!$E$2:$BE$10)),0)+IFERROR(SUMPRODUCT(('冬被-S级品'!$B$2:$B$10=$B197)*('冬被-S级品'!$E$1:$AW$1=BW$1)*('冬被-S级品'!$E$2:$AW$10)),0)+IFERROR(SUMPRODUCT(('白止-S级品'!$A$2:$A$26=$B197)*('白止-S级品'!$D$1:$AV$1=BW$1)*('白止-S级品'!$D$2:$AV$26)),0)+IFERROR(SUMPRODUCT(('乐容-S级品'!$A$4:$A$32=$B197)*('乐容-S级品'!$L$3:$CA$3=BW$1)*('乐容-S级品'!$L$4:$CA$32)),0)</f>
      </c>
      <c r="BX197" s="280">
        <f>IFERROR(SUMPRODUCT(('控温被PRO-S级品'!$B$2:$B$10=$B197)*('控温被PRO-S级品'!$E$1:$BE$1=BX$1)*('控温被PRO-S级品'!$E$2:$BE$10)),0)+IFERROR(SUMPRODUCT(('冬被-S级品'!$B$2:$B$10=$B197)*('冬被-S级品'!$E$1:$AW$1=BX$1)*('冬被-S级品'!$E$2:$AW$10)),0)+IFERROR(SUMPRODUCT(('白止-S级品'!$A$2:$A$26=$B197)*('白止-S级品'!$D$1:$AV$1=BX$1)*('白止-S级品'!$D$2:$AV$26)),0)+IFERROR(SUMPRODUCT(('乐容-S级品'!$A$4:$A$32=$B197)*('乐容-S级品'!$L$3:$CA$3=BX$1)*('乐容-S级品'!$L$4:$CA$32)),0)</f>
      </c>
      <c r="BY197" s="280">
        <f>IFERROR(SUMPRODUCT(('控温被PRO-S级品'!$B$2:$B$10=$B197)*('控温被PRO-S级品'!$E$1:$BE$1=BY$1)*('控温被PRO-S级品'!$E$2:$BE$10)),0)+IFERROR(SUMPRODUCT(('冬被-S级品'!$B$2:$B$10=$B197)*('冬被-S级品'!$E$1:$AW$1=BY$1)*('冬被-S级品'!$E$2:$AW$10)),0)+IFERROR(SUMPRODUCT(('白止-S级品'!$A$2:$A$26=$B197)*('白止-S级品'!$D$1:$AV$1=BY$1)*('白止-S级品'!$D$2:$AV$26)),0)+IFERROR(SUMPRODUCT(('乐容-S级品'!$A$4:$A$32=$B197)*('乐容-S级品'!$L$3:$CA$3=BY$1)*('乐容-S级品'!$L$4:$CA$32)),0)</f>
      </c>
      <c r="BZ197" s="280">
        <f>IFERROR(SUMPRODUCT(('控温被PRO-S级品'!$B$2:$B$10=$B197)*('控温被PRO-S级品'!$E$1:$BE$1=BZ$1)*('控温被PRO-S级品'!$E$2:$BE$10)),0)+IFERROR(SUMPRODUCT(('冬被-S级品'!$B$2:$B$10=$B197)*('冬被-S级品'!$E$1:$AW$1=BZ$1)*('冬被-S级品'!$E$2:$AW$10)),0)+IFERROR(SUMPRODUCT(('白止-S级品'!$A$2:$A$26=$B197)*('白止-S级品'!$D$1:$AV$1=BZ$1)*('白止-S级品'!$D$2:$AV$26)),0)+IFERROR(SUMPRODUCT(('乐容-S级品'!$A$4:$A$32=$B197)*('乐容-S级品'!$L$3:$CA$3=BZ$1)*('乐容-S级品'!$L$4:$CA$32)),0)</f>
      </c>
      <c r="CA197" s="280">
        <f>IFERROR(SUMPRODUCT(('控温被PRO-S级品'!$B$2:$B$10=$B197)*('控温被PRO-S级品'!$E$1:$BE$1=CA$1)*('控温被PRO-S级品'!$E$2:$BE$10)),0)+IFERROR(SUMPRODUCT(('冬被-S级品'!$B$2:$B$10=$B197)*('冬被-S级品'!$E$1:$AW$1=CA$1)*('冬被-S级品'!$E$2:$AW$10)),0)+IFERROR(SUMPRODUCT(('白止-S级品'!$A$2:$A$26=$B197)*('白止-S级品'!$D$1:$AV$1=CA$1)*('白止-S级品'!$D$2:$AV$26)),0)+IFERROR(SUMPRODUCT(('乐容-S级品'!$A$4:$A$32=$B197)*('乐容-S级品'!$L$3:$CA$3=CA$1)*('乐容-S级品'!$L$4:$CA$32)),0)</f>
      </c>
      <c r="CB197" s="280">
        <f>IFERROR(SUMPRODUCT(('控温被PRO-S级品'!$B$2:$B$10=$B197)*('控温被PRO-S级品'!$E$1:$BE$1=CB$1)*('控温被PRO-S级品'!$E$2:$BE$10)),0)+IFERROR(SUMPRODUCT(('冬被-S级品'!$B$2:$B$10=$B197)*('冬被-S级品'!$E$1:$AW$1=CB$1)*('冬被-S级品'!$E$2:$AW$10)),0)+IFERROR(SUMPRODUCT(('白止-S级品'!$A$2:$A$26=$B197)*('白止-S级品'!$D$1:$AV$1=CB$1)*('白止-S级品'!$D$2:$AV$26)),0)+IFERROR(SUMPRODUCT(('乐容-S级品'!$A$4:$A$32=$B197)*('乐容-S级品'!$L$3:$CA$3=CB$1)*('乐容-S级品'!$L$4:$CA$32)),0)</f>
      </c>
      <c r="CC197" s="280">
        <f>IFERROR(SUMPRODUCT(('控温被PRO-S级品'!$B$2:$B$10=$B197)*('控温被PRO-S级品'!$E$1:$BE$1=CC$1)*('控温被PRO-S级品'!$E$2:$BE$10)),0)+IFERROR(SUMPRODUCT(('冬被-S级品'!$B$2:$B$10=$B197)*('冬被-S级品'!$E$1:$AW$1=CC$1)*('冬被-S级品'!$E$2:$AW$10)),0)+IFERROR(SUMPRODUCT(('白止-S级品'!$A$2:$A$26=$B197)*('白止-S级品'!$D$1:$AV$1=CC$1)*('白止-S级品'!$D$2:$AV$26)),0)+IFERROR(SUMPRODUCT(('乐容-S级品'!$A$4:$A$32=$B197)*('乐容-S级品'!$L$3:$CA$3=CC$1)*('乐容-S级品'!$L$4:$CA$32)),0)</f>
      </c>
      <c r="CD197" s="280">
        <f>IFERROR(SUMPRODUCT(('控温被PRO-S级品'!$B$2:$B$10=$B197)*('控温被PRO-S级品'!$E$1:$BE$1=CD$1)*('控温被PRO-S级品'!$E$2:$BE$10)),0)+IFERROR(SUMPRODUCT(('冬被-S级品'!$B$2:$B$10=$B197)*('冬被-S级品'!$E$1:$AW$1=CD$1)*('冬被-S级品'!$E$2:$AW$10)),0)+IFERROR(SUMPRODUCT(('白止-S级品'!$A$2:$A$26=$B197)*('白止-S级品'!$D$1:$AV$1=CD$1)*('白止-S级品'!$D$2:$AV$26)),0)+IFERROR(SUMPRODUCT(('乐容-S级品'!$A$4:$A$32=$B197)*('乐容-S级品'!$L$3:$CA$3=CD$1)*('乐容-S级品'!$L$4:$CA$32)),0)</f>
      </c>
      <c r="CE197" s="280">
        <f>IFERROR(SUMPRODUCT(('控温被PRO-S级品'!$B$2:$B$10=$B197)*('控温被PRO-S级品'!$E$1:$BE$1=CE$1)*('控温被PRO-S级品'!$E$2:$BE$10)),0)+IFERROR(SUMPRODUCT(('冬被-S级品'!$B$2:$B$10=$B197)*('冬被-S级品'!$E$1:$AW$1=CE$1)*('冬被-S级品'!$E$2:$AW$10)),0)+IFERROR(SUMPRODUCT(('白止-S级品'!$A$2:$A$26=$B197)*('白止-S级品'!$D$1:$AV$1=CE$1)*('白止-S级品'!$D$2:$AV$26)),0)+IFERROR(SUMPRODUCT(('乐容-S级品'!$A$4:$A$32=$B197)*('乐容-S级品'!$L$3:$CA$3=CE$1)*('乐容-S级品'!$L$4:$CA$32)),0)</f>
      </c>
      <c r="CF197" s="280">
        <f>IFERROR(SUMPRODUCT(('控温被PRO-S级品'!$B$2:$B$10=$B197)*('控温被PRO-S级品'!$E$1:$BE$1=CF$1)*('控温被PRO-S级品'!$E$2:$BE$10)),0)+IFERROR(SUMPRODUCT(('冬被-S级品'!$B$2:$B$10=$B197)*('冬被-S级品'!$E$1:$AW$1=CF$1)*('冬被-S级品'!$E$2:$AW$10)),0)+IFERROR(SUMPRODUCT(('白止-S级品'!$A$2:$A$26=$B197)*('白止-S级品'!$D$1:$AV$1=CF$1)*('白止-S级品'!$D$2:$AV$26)),0)+IFERROR(SUMPRODUCT(('乐容-S级品'!$A$4:$A$32=$B197)*('乐容-S级品'!$L$3:$CA$3=CF$1)*('乐容-S级品'!$L$4:$CA$32)),0)</f>
      </c>
      <c r="CG197" s="280">
        <f>IFERROR(SUMPRODUCT(('控温被PRO-S级品'!$B$2:$B$10=$B197)*('控温被PRO-S级品'!$E$1:$BE$1=CG$1)*('控温被PRO-S级品'!$E$2:$BE$10)),0)+IFERROR(SUMPRODUCT(('冬被-S级品'!$B$2:$B$10=$B197)*('冬被-S级品'!$E$1:$AW$1=CG$1)*('冬被-S级品'!$E$2:$AW$10)),0)+IFERROR(SUMPRODUCT(('白止-S级品'!$A$2:$A$26=$B197)*('白止-S级品'!$D$1:$AV$1=CG$1)*('白止-S级品'!$D$2:$AV$26)),0)+IFERROR(SUMPRODUCT(('乐容-S级品'!$A$4:$A$32=$B197)*('乐容-S级品'!$L$3:$CA$3=CG$1)*('乐容-S级品'!$L$4:$CA$32)),0)</f>
      </c>
      <c r="CH197" s="280">
        <f>IFERROR(SUMPRODUCT(('控温被PRO-S级品'!$B$2:$B$10=$B197)*('控温被PRO-S级品'!$E$1:$BE$1=CH$1)*('控温被PRO-S级品'!$E$2:$BE$10)),0)+IFERROR(SUMPRODUCT(('冬被-S级品'!$B$2:$B$10=$B197)*('冬被-S级品'!$E$1:$AW$1=CH$1)*('冬被-S级品'!$E$2:$AW$10)),0)+IFERROR(SUMPRODUCT(('白止-S级品'!$A$2:$A$26=$B197)*('白止-S级品'!$D$1:$AV$1=CH$1)*('白止-S级品'!$D$2:$AV$26)),0)+IFERROR(SUMPRODUCT(('乐容-S级品'!$A$4:$A$32=$B197)*('乐容-S级品'!$L$3:$CA$3=CH$1)*('乐容-S级品'!$L$4:$CA$32)),0)</f>
      </c>
      <c r="CI197" s="280">
        <f>IFERROR(SUMPRODUCT(('控温被PRO-S级品'!$B$2:$B$10=$B197)*('控温被PRO-S级品'!$E$1:$BE$1=CI$1)*('控温被PRO-S级品'!$E$2:$BE$10)),0)+IFERROR(SUMPRODUCT(('冬被-S级品'!$B$2:$B$10=$B197)*('冬被-S级品'!$E$1:$AW$1=CI$1)*('冬被-S级品'!$E$2:$AW$10)),0)+IFERROR(SUMPRODUCT(('白止-S级品'!$A$2:$A$26=$B197)*('白止-S级品'!$D$1:$AV$1=CI$1)*('白止-S级品'!$D$2:$AV$26)),0)+IFERROR(SUMPRODUCT(('乐容-S级品'!$A$4:$A$32=$B197)*('乐容-S级品'!$L$3:$CA$3=CI$1)*('乐容-S级品'!$L$4:$CA$32)),0)</f>
      </c>
      <c r="CJ197" s="280">
        <f>IFERROR(SUMPRODUCT(('控温被PRO-S级品'!$B$2:$B$10=$B197)*('控温被PRO-S级品'!$E$1:$BE$1=CJ$1)*('控温被PRO-S级品'!$E$2:$BE$10)),0)+IFERROR(SUMPRODUCT(('冬被-S级品'!$B$2:$B$10=$B197)*('冬被-S级品'!$E$1:$AW$1=CJ$1)*('冬被-S级品'!$E$2:$AW$10)),0)+IFERROR(SUMPRODUCT(('白止-S级品'!$A$2:$A$26=$B197)*('白止-S级品'!$D$1:$AV$1=CJ$1)*('白止-S级品'!$D$2:$AV$26)),0)+IFERROR(SUMPRODUCT(('乐容-S级品'!$A$4:$A$32=$B197)*('乐容-S级品'!$L$3:$CA$3=CJ$1)*('乐容-S级品'!$L$4:$CA$32)),0)</f>
      </c>
      <c r="CK197" s="280">
        <f>IFERROR(SUMPRODUCT(('控温被PRO-S级品'!$B$2:$B$10=$B197)*('控温被PRO-S级品'!$E$1:$BE$1=CK$1)*('控温被PRO-S级品'!$E$2:$BE$10)),0)+IFERROR(SUMPRODUCT(('冬被-S级品'!$B$2:$B$10=$B197)*('冬被-S级品'!$E$1:$AW$1=CK$1)*('冬被-S级品'!$E$2:$AW$10)),0)+IFERROR(SUMPRODUCT(('白止-S级品'!$A$2:$A$26=$B197)*('白止-S级品'!$D$1:$AV$1=CK$1)*('白止-S级品'!$D$2:$AV$26)),0)+IFERROR(SUMPRODUCT(('乐容-S级品'!$A$4:$A$32=$B197)*('乐容-S级品'!$L$3:$CA$3=CK$1)*('乐容-S级品'!$L$4:$CA$32)),0)</f>
      </c>
      <c r="CL197" s="280">
        <f>IFERROR(SUMPRODUCT(('控温被PRO-S级品'!$B$2:$B$10=$B197)*('控温被PRO-S级品'!$E$1:$BE$1=CL$1)*('控温被PRO-S级品'!$E$2:$BE$10)),0)+IFERROR(SUMPRODUCT(('冬被-S级品'!$B$2:$B$10=$B197)*('冬被-S级品'!$E$1:$AW$1=CL$1)*('冬被-S级品'!$E$2:$AW$10)),0)+IFERROR(SUMPRODUCT(('白止-S级品'!$A$2:$A$26=$B197)*('白止-S级品'!$D$1:$AV$1=CL$1)*('白止-S级品'!$D$2:$AV$26)),0)+IFERROR(SUMPRODUCT(('乐容-S级品'!$A$4:$A$32=$B197)*('乐容-S级品'!$L$3:$CA$3=CL$1)*('乐容-S级品'!$L$4:$CA$32)),0)</f>
      </c>
      <c r="CM197" s="280">
        <f>IFERROR(SUMPRODUCT(('控温被PRO-S级品'!$B$2:$B$10=$B197)*('控温被PRO-S级品'!$E$1:$BE$1=CM$1)*('控温被PRO-S级品'!$E$2:$BE$10)),0)+IFERROR(SUMPRODUCT(('冬被-S级品'!$B$2:$B$10=$B197)*('冬被-S级品'!$E$1:$AW$1=CM$1)*('冬被-S级品'!$E$2:$AW$10)),0)+IFERROR(SUMPRODUCT(('白止-S级品'!$A$2:$A$26=$B197)*('白止-S级品'!$D$1:$AV$1=CM$1)*('白止-S级品'!$D$2:$AV$26)),0)+IFERROR(SUMPRODUCT(('乐容-S级品'!$A$4:$A$32=$B197)*('乐容-S级品'!$L$3:$CA$3=CM$1)*('乐容-S级品'!$L$4:$CA$32)),0)</f>
      </c>
      <c r="CN197" s="280">
        <f>IFERROR(SUMPRODUCT(('控温被PRO-S级品'!$B$2:$B$10=$B197)*('控温被PRO-S级品'!$E$1:$BE$1=CN$1)*('控温被PRO-S级品'!$E$2:$BE$10)),0)+IFERROR(SUMPRODUCT(('冬被-S级品'!$B$2:$B$10=$B197)*('冬被-S级品'!$E$1:$AW$1=CN$1)*('冬被-S级品'!$E$2:$AW$10)),0)+IFERROR(SUMPRODUCT(('白止-S级品'!$A$2:$A$26=$B197)*('白止-S级品'!$D$1:$AV$1=CN$1)*('白止-S级品'!$D$2:$AV$26)),0)+IFERROR(SUMPRODUCT(('乐容-S级品'!$A$4:$A$32=$B197)*('乐容-S级品'!$L$3:$CA$3=CN$1)*('乐容-S级品'!$L$4:$CA$32)),0)</f>
      </c>
      <c r="CO197" s="280">
        <f>IFERROR(SUMPRODUCT(('控温被PRO-S级品'!$B$2:$B$10=$B197)*('控温被PRO-S级品'!$E$1:$BE$1=CO$1)*('控温被PRO-S级品'!$E$2:$BE$10)),0)+IFERROR(SUMPRODUCT(('冬被-S级品'!$B$2:$B$10=$B197)*('冬被-S级品'!$E$1:$AW$1=CO$1)*('冬被-S级品'!$E$2:$AW$10)),0)+IFERROR(SUMPRODUCT(('白止-S级品'!$A$2:$A$26=$B197)*('白止-S级品'!$D$1:$AV$1=CO$1)*('白止-S级品'!$D$2:$AV$26)),0)+IFERROR(SUMPRODUCT(('乐容-S级品'!$A$4:$A$32=$B197)*('乐容-S级品'!$L$3:$CA$3=CO$1)*('乐容-S级品'!$L$4:$CA$32)),0)</f>
      </c>
      <c r="CP197" s="280">
        <f>IFERROR(SUMPRODUCT(('控温被PRO-S级品'!$B$2:$B$10=$B197)*('控温被PRO-S级品'!$E$1:$BE$1=CP$1)*('控温被PRO-S级品'!$E$2:$BE$10)),0)+IFERROR(SUMPRODUCT(('冬被-S级品'!$B$2:$B$10=$B197)*('冬被-S级品'!$E$1:$AW$1=CP$1)*('冬被-S级品'!$E$2:$AW$10)),0)+IFERROR(SUMPRODUCT(('白止-S级品'!$A$2:$A$26=$B197)*('白止-S级品'!$D$1:$AV$1=CP$1)*('白止-S级品'!$D$2:$AV$26)),0)+IFERROR(SUMPRODUCT(('乐容-S级品'!$A$4:$A$32=$B197)*('乐容-S级品'!$L$3:$CA$3=CP$1)*('乐容-S级品'!$L$4:$CA$32)),0)</f>
      </c>
      <c r="CQ197" s="280">
        <f>IFERROR(SUMPRODUCT(('控温被PRO-S级品'!$B$2:$B$10=$B197)*('控温被PRO-S级品'!$E$1:$BE$1=CQ$1)*('控温被PRO-S级品'!$E$2:$BE$10)),0)+IFERROR(SUMPRODUCT(('冬被-S级品'!$B$2:$B$10=$B197)*('冬被-S级品'!$E$1:$AW$1=CQ$1)*('冬被-S级品'!$E$2:$AW$10)),0)+IFERROR(SUMPRODUCT(('白止-S级品'!$A$2:$A$26=$B197)*('白止-S级品'!$D$1:$AV$1=CQ$1)*('白止-S级品'!$D$2:$AV$26)),0)+IFERROR(SUMPRODUCT(('乐容-S级品'!$A$4:$A$32=$B197)*('乐容-S级品'!$L$3:$CA$3=CQ$1)*('乐容-S级品'!$L$4:$CA$32)),0)</f>
      </c>
      <c r="CR197" s="280">
        <f>IFERROR(SUMPRODUCT(('控温被PRO-S级品'!$B$2:$B$10=$B197)*('控温被PRO-S级品'!$E$1:$BE$1=CR$1)*('控温被PRO-S级品'!$E$2:$BE$10)),0)+IFERROR(SUMPRODUCT(('冬被-S级品'!$B$2:$B$10=$B197)*('冬被-S级品'!$E$1:$AW$1=CR$1)*('冬被-S级品'!$E$2:$AW$10)),0)+IFERROR(SUMPRODUCT(('白止-S级品'!$A$2:$A$26=$B197)*('白止-S级品'!$D$1:$AV$1=CR$1)*('白止-S级品'!$D$2:$AV$26)),0)+IFERROR(SUMPRODUCT(('乐容-S级品'!$A$4:$A$32=$B197)*('乐容-S级品'!$L$3:$CA$3=CR$1)*('乐容-S级品'!$L$4:$CA$32)),0)</f>
      </c>
      <c r="CS197" s="280">
        <f>IFERROR(SUMPRODUCT(('控温被PRO-S级品'!$B$2:$B$10=$B197)*('控温被PRO-S级品'!$E$1:$BE$1=CS$1)*('控温被PRO-S级品'!$E$2:$BE$10)),0)+IFERROR(SUMPRODUCT(('冬被-S级品'!$B$2:$B$10=$B197)*('冬被-S级品'!$E$1:$AW$1=CS$1)*('冬被-S级品'!$E$2:$AW$10)),0)+IFERROR(SUMPRODUCT(('白止-S级品'!$A$2:$A$26=$B197)*('白止-S级品'!$D$1:$AV$1=CS$1)*('白止-S级品'!$D$2:$AV$26)),0)+IFERROR(SUMPRODUCT(('乐容-S级品'!$A$4:$A$32=$B197)*('乐容-S级品'!$L$3:$CA$3=CS$1)*('乐容-S级品'!$L$4:$CA$32)),0)</f>
      </c>
      <c r="CT197" s="280">
        <f>IFERROR(SUMPRODUCT(('控温被PRO-S级品'!$B$2:$B$10=$B197)*('控温被PRO-S级品'!$E$1:$BE$1=CT$1)*('控温被PRO-S级品'!$E$2:$BE$10)),0)+IFERROR(SUMPRODUCT(('冬被-S级品'!$B$2:$B$10=$B197)*('冬被-S级品'!$E$1:$AW$1=CT$1)*('冬被-S级品'!$E$2:$AW$10)),0)+IFERROR(SUMPRODUCT(('白止-S级品'!$A$2:$A$26=$B197)*('白止-S级品'!$D$1:$AV$1=CT$1)*('白止-S级品'!$D$2:$AV$26)),0)+IFERROR(SUMPRODUCT(('乐容-S级品'!$A$4:$A$32=$B197)*('乐容-S级品'!$L$3:$CA$3=CT$1)*('乐容-S级品'!$L$4:$CA$32)),0)</f>
      </c>
      <c r="CU197" s="280">
        <f>IFERROR(SUMPRODUCT(('控温被PRO-S级品'!$B$2:$B$10=$B197)*('控温被PRO-S级品'!$E$1:$BE$1=CU$1)*('控温被PRO-S级品'!$E$2:$BE$10)),0)+IFERROR(SUMPRODUCT(('冬被-S级品'!$B$2:$B$10=$B197)*('冬被-S级品'!$E$1:$AW$1=CU$1)*('冬被-S级品'!$E$2:$AW$10)),0)+IFERROR(SUMPRODUCT(('白止-S级品'!$A$2:$A$26=$B197)*('白止-S级品'!$D$1:$AV$1=CU$1)*('白止-S级品'!$D$2:$AV$26)),0)+IFERROR(SUMPRODUCT(('乐容-S级品'!$A$4:$A$32=$B197)*('乐容-S级品'!$L$3:$CA$3=CU$1)*('乐容-S级品'!$L$4:$CA$32)),0)</f>
      </c>
      <c r="CV197" s="280">
        <f>IFERROR(SUMPRODUCT(('控温被PRO-S级品'!$B$2:$B$10=$B197)*('控温被PRO-S级品'!$E$1:$BE$1=CV$1)*('控温被PRO-S级品'!$E$2:$BE$10)),0)+IFERROR(SUMPRODUCT(('冬被-S级品'!$B$2:$B$10=$B197)*('冬被-S级品'!$E$1:$AW$1=CV$1)*('冬被-S级品'!$E$2:$AW$10)),0)+IFERROR(SUMPRODUCT(('白止-S级品'!$A$2:$A$26=$B197)*('白止-S级品'!$D$1:$AV$1=CV$1)*('白止-S级品'!$D$2:$AV$26)),0)+IFERROR(SUMPRODUCT(('乐容-S级品'!$A$4:$A$32=$B197)*('乐容-S级品'!$L$3:$CA$3=CV$1)*('乐容-S级品'!$L$4:$CA$32)),0)</f>
      </c>
      <c r="CW197" s="280">
        <f>IFERROR(SUMPRODUCT(('控温被PRO-S级品'!$B$2:$B$10=$B197)*('控温被PRO-S级品'!$E$1:$BE$1=CW$1)*('控温被PRO-S级品'!$E$2:$BE$10)),0)+IFERROR(SUMPRODUCT(('冬被-S级品'!$B$2:$B$10=$B197)*('冬被-S级品'!$E$1:$AW$1=CW$1)*('冬被-S级品'!$E$2:$AW$10)),0)+IFERROR(SUMPRODUCT(('白止-S级品'!$A$2:$A$26=$B197)*('白止-S级品'!$D$1:$AV$1=CW$1)*('白止-S级品'!$D$2:$AV$26)),0)+IFERROR(SUMPRODUCT(('乐容-S级品'!$A$4:$A$32=$B197)*('乐容-S级品'!$L$3:$CA$3=CW$1)*('乐容-S级品'!$L$4:$CA$32)),0)</f>
      </c>
      <c r="CX197" s="280">
        <f>IFERROR(SUMPRODUCT(('控温被PRO-S级品'!$B$2:$B$10=$B197)*('控温被PRO-S级品'!$E$1:$BE$1=CX$1)*('控温被PRO-S级品'!$E$2:$BE$10)),0)+IFERROR(SUMPRODUCT(('冬被-S级品'!$B$2:$B$10=$B197)*('冬被-S级品'!$E$1:$AW$1=CX$1)*('冬被-S级品'!$E$2:$AW$10)),0)+IFERROR(SUMPRODUCT(('白止-S级品'!$A$2:$A$26=$B197)*('白止-S级品'!$D$1:$AV$1=CX$1)*('白止-S级品'!$D$2:$AV$26)),0)+IFERROR(SUMPRODUCT(('乐容-S级品'!$A$4:$A$32=$B197)*('乐容-S级品'!$L$3:$CA$3=CX$1)*('乐容-S级品'!$L$4:$CA$32)),0)</f>
      </c>
      <c r="CY197" s="280">
        <f>IFERROR(SUMPRODUCT(('控温被PRO-S级品'!$B$2:$B$10=$B197)*('控温被PRO-S级品'!$E$1:$BE$1=CY$1)*('控温被PRO-S级品'!$E$2:$BE$10)),0)+IFERROR(SUMPRODUCT(('冬被-S级品'!$B$2:$B$10=$B197)*('冬被-S级品'!$E$1:$AW$1=CY$1)*('冬被-S级品'!$E$2:$AW$10)),0)+IFERROR(SUMPRODUCT(('白止-S级品'!$A$2:$A$26=$B197)*('白止-S级品'!$D$1:$AV$1=CY$1)*('白止-S级品'!$D$2:$AV$26)),0)+IFERROR(SUMPRODUCT(('乐容-S级品'!$A$4:$A$32=$B197)*('乐容-S级品'!$L$3:$CA$3=CY$1)*('乐容-S级品'!$L$4:$CA$32)),0)</f>
      </c>
      <c r="CZ197" s="280">
        <f>IFERROR(SUMPRODUCT(('控温被PRO-S级品'!$B$2:$B$10=$B197)*('控温被PRO-S级品'!$E$1:$BE$1=CZ$1)*('控温被PRO-S级品'!$E$2:$BE$10)),0)+IFERROR(SUMPRODUCT(('冬被-S级品'!$B$2:$B$10=$B197)*('冬被-S级品'!$E$1:$AW$1=CZ$1)*('冬被-S级品'!$E$2:$AW$10)),0)+IFERROR(SUMPRODUCT(('白止-S级品'!$A$2:$A$26=$B197)*('白止-S级品'!$D$1:$AV$1=CZ$1)*('白止-S级品'!$D$2:$AV$26)),0)+IFERROR(SUMPRODUCT(('乐容-S级品'!$A$4:$A$32=$B197)*('乐容-S级品'!$L$3:$CA$3=CZ$1)*('乐容-S级品'!$L$4:$CA$32)),0)</f>
      </c>
      <c r="DA197" s="280">
        <f>IFERROR(SUMPRODUCT(('控温被PRO-S级品'!$B$2:$B$10=$B197)*('控温被PRO-S级品'!$E$1:$BE$1=DA$1)*('控温被PRO-S级品'!$E$2:$BE$10)),0)+IFERROR(SUMPRODUCT(('冬被-S级品'!$B$2:$B$10=$B197)*('冬被-S级品'!$E$1:$AW$1=DA$1)*('冬被-S级品'!$E$2:$AW$10)),0)+IFERROR(SUMPRODUCT(('白止-S级品'!$A$2:$A$26=$B197)*('白止-S级品'!$D$1:$AV$1=DA$1)*('白止-S级品'!$D$2:$AV$26)),0)+IFERROR(SUMPRODUCT(('乐容-S级品'!$A$4:$A$32=$B197)*('乐容-S级品'!$L$3:$CA$3=DA$1)*('乐容-S级品'!$L$4:$CA$32)),0)</f>
      </c>
      <c r="DB197" s="280">
        <f>IFERROR(SUMPRODUCT(('控温被PRO-S级品'!$B$2:$B$10=$B197)*('控温被PRO-S级品'!$E$1:$BE$1=DB$1)*('控温被PRO-S级品'!$E$2:$BE$10)),0)+IFERROR(SUMPRODUCT(('冬被-S级品'!$B$2:$B$10=$B197)*('冬被-S级品'!$E$1:$AW$1=DB$1)*('冬被-S级品'!$E$2:$AW$10)),0)+IFERROR(SUMPRODUCT(('白止-S级品'!$A$2:$A$26=$B197)*('白止-S级品'!$D$1:$AV$1=DB$1)*('白止-S级品'!$D$2:$AV$26)),0)+IFERROR(SUMPRODUCT(('乐容-S级品'!$A$4:$A$32=$B197)*('乐容-S级品'!$L$3:$CA$3=DB$1)*('乐容-S级品'!$L$4:$CA$32)),0)</f>
      </c>
      <c r="DC197" s="280">
        <f>IFERROR(SUMPRODUCT(('控温被PRO-S级品'!$B$2:$B$10=$B197)*('控温被PRO-S级品'!$E$1:$BE$1=DC$1)*('控温被PRO-S级品'!$E$2:$BE$10)),0)+IFERROR(SUMPRODUCT(('冬被-S级品'!$B$2:$B$10=$B197)*('冬被-S级品'!$E$1:$AW$1=DC$1)*('冬被-S级品'!$E$2:$AW$10)),0)+IFERROR(SUMPRODUCT(('白止-S级品'!$A$2:$A$26=$B197)*('白止-S级品'!$D$1:$AV$1=DC$1)*('白止-S级品'!$D$2:$AV$26)),0)+IFERROR(SUMPRODUCT(('乐容-S级品'!$A$4:$A$32=$B197)*('乐容-S级品'!$L$3:$CA$3=DC$1)*('乐容-S级品'!$L$4:$CA$32)),0)</f>
      </c>
      <c r="DD197" s="280">
        <f>IFERROR(SUMPRODUCT(('控温被PRO-S级品'!$B$2:$B$10=$B197)*('控温被PRO-S级品'!$E$1:$BE$1=DD$1)*('控温被PRO-S级品'!$E$2:$BE$10)),0)+IFERROR(SUMPRODUCT(('冬被-S级品'!$B$2:$B$10=$B197)*('冬被-S级品'!$E$1:$AW$1=DD$1)*('冬被-S级品'!$E$2:$AW$10)),0)+IFERROR(SUMPRODUCT(('白止-S级品'!$A$2:$A$26=$B197)*('白止-S级品'!$D$1:$AV$1=DD$1)*('白止-S级品'!$D$2:$AV$26)),0)+IFERROR(SUMPRODUCT(('乐容-S级品'!$A$4:$A$32=$B197)*('乐容-S级品'!$L$3:$CA$3=DD$1)*('乐容-S级品'!$L$4:$CA$32)),0)</f>
      </c>
      <c r="DE197" s="280">
        <f>IFERROR(SUMPRODUCT(('控温被PRO-S级品'!$B$2:$B$10=$B197)*('控温被PRO-S级品'!$E$1:$BE$1=DE$1)*('控温被PRO-S级品'!$E$2:$BE$10)),0)+IFERROR(SUMPRODUCT(('冬被-S级品'!$B$2:$B$10=$B197)*('冬被-S级品'!$E$1:$AW$1=DE$1)*('冬被-S级品'!$E$2:$AW$10)),0)+IFERROR(SUMPRODUCT(('白止-S级品'!$A$2:$A$26=$B197)*('白止-S级品'!$D$1:$AV$1=DE$1)*('白止-S级品'!$D$2:$AV$26)),0)+IFERROR(SUMPRODUCT(('乐容-S级品'!$A$4:$A$32=$B197)*('乐容-S级品'!$L$3:$CA$3=DE$1)*('乐容-S级品'!$L$4:$CA$32)),0)</f>
      </c>
      <c r="DF197" s="280">
        <f>IFERROR(SUMPRODUCT(('控温被PRO-S级品'!$B$2:$B$10=$B197)*('控温被PRO-S级品'!$E$1:$BE$1=DF$1)*('控温被PRO-S级品'!$E$2:$BE$10)),0)+IFERROR(SUMPRODUCT(('冬被-S级品'!$B$2:$B$10=$B197)*('冬被-S级品'!$E$1:$AW$1=DF$1)*('冬被-S级品'!$E$2:$AW$10)),0)+IFERROR(SUMPRODUCT(('白止-S级品'!$A$2:$A$26=$B197)*('白止-S级品'!$D$1:$AV$1=DF$1)*('白止-S级品'!$D$2:$AV$26)),0)+IFERROR(SUMPRODUCT(('乐容-S级品'!$A$4:$A$32=$B197)*('乐容-S级品'!$L$3:$CA$3=DF$1)*('乐容-S级品'!$L$4:$CA$32)),0)</f>
      </c>
      <c r="DG197" s="280">
        <f>IFERROR(SUMPRODUCT(('控温被PRO-S级品'!$B$2:$B$10=$B197)*('控温被PRO-S级品'!$E$1:$BE$1=DG$1)*('控温被PRO-S级品'!$E$2:$BE$10)),0)+IFERROR(SUMPRODUCT(('冬被-S级品'!$B$2:$B$10=$B197)*('冬被-S级品'!$E$1:$AW$1=DG$1)*('冬被-S级品'!$E$2:$AW$10)),0)+IFERROR(SUMPRODUCT(('白止-S级品'!$A$2:$A$26=$B197)*('白止-S级品'!$D$1:$AV$1=DG$1)*('白止-S级品'!$D$2:$AV$26)),0)+IFERROR(SUMPRODUCT(('乐容-S级品'!$A$4:$A$32=$B197)*('乐容-S级品'!$L$3:$CA$3=DG$1)*('乐容-S级品'!$L$4:$CA$32)),0)</f>
      </c>
      <c r="DH197" s="280">
        <f>IFERROR(SUMPRODUCT(('控温被PRO-S级品'!$B$2:$B$10=$B197)*('控温被PRO-S级品'!$E$1:$BE$1=DH$1)*('控温被PRO-S级品'!$E$2:$BE$10)),0)+IFERROR(SUMPRODUCT(('冬被-S级品'!$B$2:$B$10=$B197)*('冬被-S级品'!$E$1:$AW$1=DH$1)*('冬被-S级品'!$E$2:$AW$10)),0)+IFERROR(SUMPRODUCT(('白止-S级品'!$A$2:$A$26=$B197)*('白止-S级品'!$D$1:$AV$1=DH$1)*('白止-S级品'!$D$2:$AV$26)),0)+IFERROR(SUMPRODUCT(('乐容-S级品'!$A$4:$A$32=$B197)*('乐容-S级品'!$L$3:$CA$3=DH$1)*('乐容-S级品'!$L$4:$CA$32)),0)</f>
      </c>
      <c r="DI197" s="280">
        <f>IFERROR(SUMPRODUCT(('控温被PRO-S级品'!$B$2:$B$10=$B197)*('控温被PRO-S级品'!$E$1:$BE$1=DI$1)*('控温被PRO-S级品'!$E$2:$BE$10)),0)+IFERROR(SUMPRODUCT(('冬被-S级品'!$B$2:$B$10=$B197)*('冬被-S级品'!$E$1:$AW$1=DI$1)*('冬被-S级品'!$E$2:$AW$10)),0)+IFERROR(SUMPRODUCT(('白止-S级品'!$A$2:$A$26=$B197)*('白止-S级品'!$D$1:$AV$1=DI$1)*('白止-S级品'!$D$2:$AV$26)),0)+IFERROR(SUMPRODUCT(('乐容-S级品'!$A$4:$A$32=$B197)*('乐容-S级品'!$L$3:$CA$3=DI$1)*('乐容-S级品'!$L$4:$CA$32)),0)</f>
      </c>
      <c r="DJ197" s="280">
        <f>IFERROR(SUMPRODUCT(('控温被PRO-S级品'!$B$2:$B$10=$B197)*('控温被PRO-S级品'!$E$1:$BE$1=DJ$1)*('控温被PRO-S级品'!$E$2:$BE$10)),0)+IFERROR(SUMPRODUCT(('冬被-S级品'!$B$2:$B$10=$B197)*('冬被-S级品'!$E$1:$AW$1=DJ$1)*('冬被-S级品'!$E$2:$AW$10)),0)+IFERROR(SUMPRODUCT(('白止-S级品'!$A$2:$A$26=$B197)*('白止-S级品'!$D$1:$AV$1=DJ$1)*('白止-S级品'!$D$2:$AV$26)),0)+IFERROR(SUMPRODUCT(('乐容-S级品'!$A$4:$A$32=$B197)*('乐容-S级品'!$L$3:$CA$3=DJ$1)*('乐容-S级品'!$L$4:$CA$32)),0)</f>
      </c>
      <c r="DK197" s="280"/>
      <c r="DL197" s="280"/>
      <c r="DM197" s="280"/>
      <c r="DN197" s="280"/>
      <c r="DO197" s="280"/>
      <c r="DP197" s="280"/>
      <c r="DQ197" s="280"/>
      <c r="DR197" s="280"/>
      <c r="DS197" s="280"/>
      <c r="DT197" s="280"/>
      <c r="DU197" s="280"/>
      <c r="DV197" s="280"/>
      <c r="DW197" s="280">
        <f>VLOOKUP(B197,'系统编码规格'!A:C,3,FALSE)</f>
      </c>
      <c r="DX197" s="280"/>
      <c r="DY197" s="280"/>
      <c r="DZ197" s="280"/>
      <c r="EA197" s="280"/>
      <c r="EB197" s="280"/>
      <c r="EC197" s="280"/>
      <c r="ED197" s="280"/>
      <c r="EE197" s="280"/>
      <c r="EF197" s="280"/>
      <c r="EG197" s="280"/>
      <c r="EH197" s="280"/>
      <c r="EI197" s="280"/>
      <c r="EJ197" s="280"/>
      <c r="EK197" s="280"/>
      <c r="EL197" s="280"/>
      <c r="EM197" s="280"/>
      <c r="EN197" s="280"/>
      <c r="EO197" s="280"/>
      <c r="EP197" s="280"/>
      <c r="EQ197" s="280"/>
      <c r="ER197" s="280"/>
      <c r="ES197" s="280"/>
      <c r="ET197" s="280"/>
      <c r="EU197" s="280"/>
      <c r="EV197" s="280"/>
      <c r="EW197" s="280"/>
      <c r="EX197" s="280"/>
      <c r="EY197" s="280"/>
      <c r="EZ197" s="280"/>
      <c r="FA197" s="280"/>
      <c r="FB197" s="280"/>
      <c r="FC197" s="280"/>
      <c r="FD197" s="280"/>
      <c r="FE197" s="280"/>
      <c r="FF197" s="280"/>
      <c r="FG197" s="280"/>
      <c r="FH197" s="280"/>
      <c r="FI197" s="280"/>
      <c r="FJ197" s="280"/>
      <c r="FK197" s="280"/>
      <c r="FL197" s="280"/>
      <c r="FM197" s="280"/>
      <c r="FN197" s="280"/>
      <c r="FO197" s="280"/>
      <c r="FP197" s="280"/>
      <c r="FQ197" s="280"/>
      <c r="FR197" s="280"/>
      <c r="FS197" s="280"/>
      <c r="FT197" s="280"/>
      <c r="FU197" s="280"/>
      <c r="FV197" s="280"/>
      <c r="FW197" s="280"/>
      <c r="FX197" s="280"/>
      <c r="FY197" s="280"/>
      <c r="FZ197" s="280"/>
      <c r="GA197" s="280"/>
      <c r="GB197" s="280"/>
      <c r="GC197" s="280"/>
      <c r="GD197" s="280"/>
      <c r="GE197" s="280"/>
      <c r="GF197" s="280"/>
      <c r="GG197" s="280"/>
      <c r="GH197" s="280"/>
      <c r="GI197" s="280"/>
      <c r="GJ197" s="280"/>
      <c r="GK197" s="280"/>
      <c r="GL197" s="280"/>
      <c r="GM197" s="280"/>
      <c r="GN197" s="280"/>
      <c r="GO197" s="280"/>
      <c r="GP197" s="280"/>
      <c r="GQ197" s="280"/>
      <c r="GR197" s="280"/>
      <c r="GS197" s="280"/>
      <c r="GT197" s="280"/>
      <c r="GU197" s="280"/>
      <c r="GV197" s="280"/>
    </row>
    <row r="198">
      <c r="A198" s="309" t="str">
        <v>乐容</v>
      </c>
      <c r="B198" s="312" t="str">
        <v>13800037901827392</v>
      </c>
      <c r="C198" s="309" t="str">
        <v>萨和花煦香薰蜡烛</v>
      </c>
      <c r="D198" s="309" t="str">
        <v>170g</v>
      </c>
      <c r="E198">
        <f>SUM(F198:GX198)</f>
      </c>
      <c r="F198" s="280">
        <f>IFERROR(SUMPRODUCT(('控温被PRO-S级品'!$B$2:$B$10=$B198)*('控温被PRO-S级品'!$E$1:$BE$1=F$1)*('控温被PRO-S级品'!$E$2:$BE$10)),0)+IFERROR(SUMPRODUCT(('冬被-S级品'!$B$2:$B$10=$B198)*('冬被-S级品'!$E$1:$AW$1=F$1)*('冬被-S级品'!$E$2:$AW$10)),0)+IFERROR(SUMPRODUCT(('白止-S级品'!$A$2:$A$26=$B198)*('白止-S级品'!$D$1:$AV$1=F$1)*('白止-S级品'!$D$2:$AV$26)),0)+IFERROR(SUMPRODUCT(('乐容-S级品'!$A$4:$A$32=$B198)*('乐容-S级品'!$L$3:$CA$3=F$1)*('乐容-S级品'!$L$4:$CA$32)),0)</f>
      </c>
      <c r="G198" s="280">
        <f>IFERROR(SUMPRODUCT(('控温被PRO-S级品'!$B$2:$B$10=$B198)*('控温被PRO-S级品'!$E$1:$BE$1=G$1)*('控温被PRO-S级品'!$E$2:$BE$10)),0)+IFERROR(SUMPRODUCT(('冬被-S级品'!$B$2:$B$10=$B198)*('冬被-S级品'!$E$1:$AW$1=G$1)*('冬被-S级品'!$E$2:$AW$10)),0)+IFERROR(SUMPRODUCT(('白止-S级品'!$A$2:$A$26=$B198)*('白止-S级品'!$D$1:$AV$1=G$1)*('白止-S级品'!$D$2:$AV$26)),0)+IFERROR(SUMPRODUCT(('乐容-S级品'!$A$4:$A$32=$B198)*('乐容-S级品'!$L$3:$CA$3=G$1)*('乐容-S级品'!$L$4:$CA$32)),0)</f>
      </c>
      <c r="H198" s="280">
        <f>IFERROR(SUMPRODUCT(('控温被PRO-S级品'!$B$2:$B$10=$B198)*('控温被PRO-S级品'!$E$1:$BE$1=H$1)*('控温被PRO-S级品'!$E$2:$BE$10)),0)+IFERROR(SUMPRODUCT(('冬被-S级品'!$B$2:$B$10=$B198)*('冬被-S级品'!$E$1:$AW$1=H$1)*('冬被-S级品'!$E$2:$AW$10)),0)+IFERROR(SUMPRODUCT(('白止-S级品'!$A$2:$A$26=$B198)*('白止-S级品'!$D$1:$AV$1=H$1)*('白止-S级品'!$D$2:$AV$26)),0)+IFERROR(SUMPRODUCT(('乐容-S级品'!$A$4:$A$32=$B198)*('乐容-S级品'!$L$3:$CA$3=H$1)*('乐容-S级品'!$L$4:$CA$32)),0)</f>
      </c>
      <c r="I198" s="280">
        <f>IFERROR(SUMPRODUCT(('控温被PRO-S级品'!$B$2:$B$10=$B198)*('控温被PRO-S级品'!$E$1:$BE$1=I$1)*('控温被PRO-S级品'!$E$2:$BE$10)),0)+IFERROR(SUMPRODUCT(('冬被-S级品'!$B$2:$B$10=$B198)*('冬被-S级品'!$E$1:$AW$1=I$1)*('冬被-S级品'!$E$2:$AW$10)),0)+IFERROR(SUMPRODUCT(('白止-S级品'!$A$2:$A$26=$B198)*('白止-S级品'!$D$1:$AV$1=I$1)*('白止-S级品'!$D$2:$AV$26)),0)+IFERROR(SUMPRODUCT(('乐容-S级品'!$A$4:$A$32=$B198)*('乐容-S级品'!$L$3:$CA$3=I$1)*('乐容-S级品'!$L$4:$CA$32)),0)</f>
      </c>
      <c r="J198" s="280">
        <f>IFERROR(SUMPRODUCT(('控温被PRO-S级品'!$B$2:$B$10=$B198)*('控温被PRO-S级品'!$E$1:$BE$1=J$1)*('控温被PRO-S级品'!$E$2:$BE$10)),0)+IFERROR(SUMPRODUCT(('冬被-S级品'!$B$2:$B$10=$B198)*('冬被-S级品'!$E$1:$AW$1=J$1)*('冬被-S级品'!$E$2:$AW$10)),0)+IFERROR(SUMPRODUCT(('白止-S级品'!$A$2:$A$26=$B198)*('白止-S级品'!$D$1:$AV$1=J$1)*('白止-S级品'!$D$2:$AV$26)),0)+IFERROR(SUMPRODUCT(('乐容-S级品'!$A$4:$A$32=$B198)*('乐容-S级品'!$L$3:$CA$3=J$1)*('乐容-S级品'!$L$4:$CA$32)),0)</f>
      </c>
      <c r="K198" s="280">
        <f>IFERROR(SUMPRODUCT(('控温被PRO-S级品'!$B$2:$B$10=$B198)*('控温被PRO-S级品'!$E$1:$BE$1=K$1)*('控温被PRO-S级品'!$E$2:$BE$10)),0)+IFERROR(SUMPRODUCT(('冬被-S级品'!$B$2:$B$10=$B198)*('冬被-S级品'!$E$1:$AW$1=K$1)*('冬被-S级品'!$E$2:$AW$10)),0)+IFERROR(SUMPRODUCT(('白止-S级品'!$A$2:$A$26=$B198)*('白止-S级品'!$D$1:$AV$1=K$1)*('白止-S级品'!$D$2:$AV$26)),0)+IFERROR(SUMPRODUCT(('乐容-S级品'!$A$4:$A$32=$B198)*('乐容-S级品'!$L$3:$CA$3=K$1)*('乐容-S级品'!$L$4:$CA$32)),0)</f>
      </c>
      <c r="L198" s="280">
        <f>IFERROR(SUMPRODUCT(('控温被PRO-S级品'!$B$2:$B$10=$B198)*('控温被PRO-S级品'!$E$1:$BE$1=L$1)*('控温被PRO-S级品'!$E$2:$BE$10)),0)+IFERROR(SUMPRODUCT(('冬被-S级品'!$B$2:$B$10=$B198)*('冬被-S级品'!$E$1:$AW$1=L$1)*('冬被-S级品'!$E$2:$AW$10)),0)+IFERROR(SUMPRODUCT(('白止-S级品'!$A$2:$A$26=$B198)*('白止-S级品'!$D$1:$AV$1=L$1)*('白止-S级品'!$D$2:$AV$26)),0)+IFERROR(SUMPRODUCT(('乐容-S级品'!$A$4:$A$32=$B198)*('乐容-S级品'!$L$3:$CA$3=L$1)*('乐容-S级品'!$L$4:$CA$32)),0)</f>
      </c>
      <c r="M198" s="280">
        <f>IFERROR(SUMPRODUCT(('控温被PRO-S级品'!$B$2:$B$10=$B198)*('控温被PRO-S级品'!$E$1:$BE$1=M$1)*('控温被PRO-S级品'!$E$2:$BE$10)),0)+IFERROR(SUMPRODUCT(('冬被-S级品'!$B$2:$B$10=$B198)*('冬被-S级品'!$E$1:$AW$1=M$1)*('冬被-S级品'!$E$2:$AW$10)),0)+IFERROR(SUMPRODUCT(('白止-S级品'!$A$2:$A$26=$B198)*('白止-S级品'!$D$1:$AV$1=M$1)*('白止-S级品'!$D$2:$AV$26)),0)+IFERROR(SUMPRODUCT(('乐容-S级品'!$A$4:$A$32=$B198)*('乐容-S级品'!$L$3:$CA$3=M$1)*('乐容-S级品'!$L$4:$CA$32)),0)</f>
      </c>
      <c r="N198" s="280">
        <f>IFERROR(SUMPRODUCT(('控温被PRO-S级品'!$B$2:$B$10=$B198)*('控温被PRO-S级品'!$E$1:$BE$1=N$1)*('控温被PRO-S级品'!$E$2:$BE$10)),0)+IFERROR(SUMPRODUCT(('冬被-S级品'!$B$2:$B$10=$B198)*('冬被-S级品'!$E$1:$AW$1=N$1)*('冬被-S级品'!$E$2:$AW$10)),0)+IFERROR(SUMPRODUCT(('白止-S级品'!$A$2:$A$26=$B198)*('白止-S级品'!$D$1:$AV$1=N$1)*('白止-S级品'!$D$2:$AV$26)),0)+IFERROR(SUMPRODUCT(('乐容-S级品'!$A$4:$A$32=$B198)*('乐容-S级品'!$L$3:$CA$3=N$1)*('乐容-S级品'!$L$4:$CA$32)),0)</f>
      </c>
      <c r="O198" s="280">
        <f>IFERROR(SUMPRODUCT(('控温被PRO-S级品'!$B$2:$B$10=$B198)*('控温被PRO-S级品'!$E$1:$BE$1=O$1)*('控温被PRO-S级品'!$E$2:$BE$10)),0)+IFERROR(SUMPRODUCT(('冬被-S级品'!$B$2:$B$10=$B198)*('冬被-S级品'!$E$1:$AW$1=O$1)*('冬被-S级品'!$E$2:$AW$10)),0)+IFERROR(SUMPRODUCT(('白止-S级品'!$A$2:$A$26=$B198)*('白止-S级品'!$D$1:$AV$1=O$1)*('白止-S级品'!$D$2:$AV$26)),0)+IFERROR(SUMPRODUCT(('乐容-S级品'!$A$4:$A$32=$B198)*('乐容-S级品'!$L$3:$CA$3=O$1)*('乐容-S级品'!$L$4:$CA$32)),0)</f>
      </c>
      <c r="P198" s="280">
        <f>IFERROR(SUMPRODUCT(('控温被PRO-S级品'!$B$2:$B$10=$B198)*('控温被PRO-S级品'!$E$1:$BE$1=P$1)*('控温被PRO-S级品'!$E$2:$BE$10)),0)+IFERROR(SUMPRODUCT(('冬被-S级品'!$B$2:$B$10=$B198)*('冬被-S级品'!$E$1:$AW$1=P$1)*('冬被-S级品'!$E$2:$AW$10)),0)+IFERROR(SUMPRODUCT(('白止-S级品'!$A$2:$A$26=$B198)*('白止-S级品'!$D$1:$AV$1=P$1)*('白止-S级品'!$D$2:$AV$26)),0)+IFERROR(SUMPRODUCT(('乐容-S级品'!$A$4:$A$32=$B198)*('乐容-S级品'!$L$3:$CA$3=P$1)*('乐容-S级品'!$L$4:$CA$32)),0)</f>
      </c>
      <c r="Q198" s="280">
        <f>IFERROR(SUMPRODUCT(('控温被PRO-S级品'!$B$2:$B$10=$B198)*('控温被PRO-S级品'!$E$1:$BE$1=Q$1)*('控温被PRO-S级品'!$E$2:$BE$10)),0)+IFERROR(SUMPRODUCT(('冬被-S级品'!$B$2:$B$10=$B198)*('冬被-S级品'!$E$1:$AW$1=Q$1)*('冬被-S级品'!$E$2:$AW$10)),0)+IFERROR(SUMPRODUCT(('白止-S级品'!$A$2:$A$26=$B198)*('白止-S级品'!$D$1:$AV$1=Q$1)*('白止-S级品'!$D$2:$AV$26)),0)+IFERROR(SUMPRODUCT(('乐容-S级品'!$A$4:$A$32=$B198)*('乐容-S级品'!$L$3:$CA$3=Q$1)*('乐容-S级品'!$L$4:$CA$32)),0)</f>
      </c>
      <c r="R198" s="280">
        <f>IFERROR(SUMPRODUCT(('控温被PRO-S级品'!$B$2:$B$10=$B198)*('控温被PRO-S级品'!$E$1:$BE$1=R$1)*('控温被PRO-S级品'!$E$2:$BE$10)),0)+IFERROR(SUMPRODUCT(('冬被-S级品'!$B$2:$B$10=$B198)*('冬被-S级品'!$E$1:$AW$1=R$1)*('冬被-S级品'!$E$2:$AW$10)),0)+IFERROR(SUMPRODUCT(('白止-S级品'!$A$2:$A$26=$B198)*('白止-S级品'!$D$1:$AV$1=R$1)*('白止-S级品'!$D$2:$AV$26)),0)+IFERROR(SUMPRODUCT(('乐容-S级品'!$A$4:$A$32=$B198)*('乐容-S级品'!$L$3:$CA$3=R$1)*('乐容-S级品'!$L$4:$CA$32)),0)</f>
      </c>
      <c r="S198" s="280">
        <f>IFERROR(SUMPRODUCT(('控温被PRO-S级品'!$B$2:$B$10=$B198)*('控温被PRO-S级品'!$E$1:$BE$1=S$1)*('控温被PRO-S级品'!$E$2:$BE$10)),0)+IFERROR(SUMPRODUCT(('冬被-S级品'!$B$2:$B$10=$B198)*('冬被-S级品'!$E$1:$AW$1=S$1)*('冬被-S级品'!$E$2:$AW$10)),0)+IFERROR(SUMPRODUCT(('白止-S级品'!$A$2:$A$26=$B198)*('白止-S级品'!$D$1:$AV$1=S$1)*('白止-S级品'!$D$2:$AV$26)),0)+IFERROR(SUMPRODUCT(('乐容-S级品'!$A$4:$A$32=$B198)*('乐容-S级品'!$L$3:$CA$3=S$1)*('乐容-S级品'!$L$4:$CA$32)),0)</f>
      </c>
      <c r="T198" s="280">
        <f>IFERROR(SUMPRODUCT(('控温被PRO-S级品'!$B$2:$B$10=$B198)*('控温被PRO-S级品'!$E$1:$BE$1=T$1)*('控温被PRO-S级品'!$E$2:$BE$10)),0)+IFERROR(SUMPRODUCT(('冬被-S级品'!$B$2:$B$10=$B198)*('冬被-S级品'!$E$1:$AW$1=T$1)*('冬被-S级品'!$E$2:$AW$10)),0)+IFERROR(SUMPRODUCT(('白止-S级品'!$A$2:$A$26=$B198)*('白止-S级品'!$D$1:$AV$1=T$1)*('白止-S级品'!$D$2:$AV$26)),0)+IFERROR(SUMPRODUCT(('乐容-S级品'!$A$4:$A$32=$B198)*('乐容-S级品'!$L$3:$CA$3=T$1)*('乐容-S级品'!$L$4:$CA$32)),0)</f>
      </c>
      <c r="U198" s="280">
        <f>IFERROR(SUMPRODUCT(('控温被PRO-S级品'!$B$2:$B$10=$B198)*('控温被PRO-S级品'!$E$1:$BE$1=U$1)*('控温被PRO-S级品'!$E$2:$BE$10)),0)+IFERROR(SUMPRODUCT(('冬被-S级品'!$B$2:$B$10=$B198)*('冬被-S级品'!$E$1:$AW$1=U$1)*('冬被-S级品'!$E$2:$AW$10)),0)+IFERROR(SUMPRODUCT(('白止-S级品'!$A$2:$A$26=$B198)*('白止-S级品'!$D$1:$AV$1=U$1)*('白止-S级品'!$D$2:$AV$26)),0)+IFERROR(SUMPRODUCT(('乐容-S级品'!$A$4:$A$32=$B198)*('乐容-S级品'!$L$3:$CA$3=U$1)*('乐容-S级品'!$L$4:$CA$32)),0)</f>
      </c>
      <c r="V198" s="280">
        <f>IFERROR(SUMPRODUCT(('控温被PRO-S级品'!$B$2:$B$10=$B198)*('控温被PRO-S级品'!$E$1:$BE$1=V$1)*('控温被PRO-S级品'!$E$2:$BE$10)),0)+IFERROR(SUMPRODUCT(('冬被-S级品'!$B$2:$B$10=$B198)*('冬被-S级品'!$E$1:$AW$1=V$1)*('冬被-S级品'!$E$2:$AW$10)),0)+IFERROR(SUMPRODUCT(('白止-S级品'!$A$2:$A$26=$B198)*('白止-S级品'!$D$1:$AV$1=V$1)*('白止-S级品'!$D$2:$AV$26)),0)+IFERROR(SUMPRODUCT(('乐容-S级品'!$A$4:$A$32=$B198)*('乐容-S级品'!$L$3:$CA$3=V$1)*('乐容-S级品'!$L$4:$CA$32)),0)</f>
      </c>
      <c r="W198" s="280">
        <f>IFERROR(SUMPRODUCT(('控温被PRO-S级品'!$B$2:$B$10=$B198)*('控温被PRO-S级品'!$E$1:$BE$1=W$1)*('控温被PRO-S级品'!$E$2:$BE$10)),0)+IFERROR(SUMPRODUCT(('冬被-S级品'!$B$2:$B$10=$B198)*('冬被-S级品'!$E$1:$AW$1=W$1)*('冬被-S级品'!$E$2:$AW$10)),0)+IFERROR(SUMPRODUCT(('白止-S级品'!$A$2:$A$26=$B198)*('白止-S级品'!$D$1:$AV$1=W$1)*('白止-S级品'!$D$2:$AV$26)),0)+IFERROR(SUMPRODUCT(('乐容-S级品'!$A$4:$A$32=$B198)*('乐容-S级品'!$L$3:$CA$3=W$1)*('乐容-S级品'!$L$4:$CA$32)),0)</f>
      </c>
      <c r="X198" s="280">
        <f>IFERROR(SUMPRODUCT(('控温被PRO-S级品'!$B$2:$B$10=$B198)*('控温被PRO-S级品'!$E$1:$BE$1=X$1)*('控温被PRO-S级品'!$E$2:$BE$10)),0)+IFERROR(SUMPRODUCT(('冬被-S级品'!$B$2:$B$10=$B198)*('冬被-S级品'!$E$1:$AW$1=X$1)*('冬被-S级品'!$E$2:$AW$10)),0)+IFERROR(SUMPRODUCT(('白止-S级品'!$A$2:$A$26=$B198)*('白止-S级品'!$D$1:$AV$1=X$1)*('白止-S级品'!$D$2:$AV$26)),0)+IFERROR(SUMPRODUCT(('乐容-S级品'!$A$4:$A$32=$B198)*('乐容-S级品'!$L$3:$CA$3=X$1)*('乐容-S级品'!$L$4:$CA$32)),0)</f>
      </c>
      <c r="Y198" s="280">
        <f>IFERROR(SUMPRODUCT(('控温被PRO-S级品'!$B$2:$B$10=$B198)*('控温被PRO-S级品'!$E$1:$BE$1=Y$1)*('控温被PRO-S级品'!$E$2:$BE$10)),0)+IFERROR(SUMPRODUCT(('冬被-S级品'!$B$2:$B$10=$B198)*('冬被-S级品'!$E$1:$AW$1=Y$1)*('冬被-S级品'!$E$2:$AW$10)),0)+IFERROR(SUMPRODUCT(('白止-S级品'!$A$2:$A$26=$B198)*('白止-S级品'!$D$1:$AV$1=Y$1)*('白止-S级品'!$D$2:$AV$26)),0)+IFERROR(SUMPRODUCT(('乐容-S级品'!$A$4:$A$32=$B198)*('乐容-S级品'!$L$3:$CA$3=Y$1)*('乐容-S级品'!$L$4:$CA$32)),0)</f>
      </c>
      <c r="Z198" s="280">
        <f>IFERROR(SUMPRODUCT(('控温被PRO-S级品'!$B$2:$B$10=$B198)*('控温被PRO-S级品'!$E$1:$BE$1=Z$1)*('控温被PRO-S级品'!$E$2:$BE$10)),0)+IFERROR(SUMPRODUCT(('冬被-S级品'!$B$2:$B$10=$B198)*('冬被-S级品'!$E$1:$AW$1=Z$1)*('冬被-S级品'!$E$2:$AW$10)),0)+IFERROR(SUMPRODUCT(('白止-S级品'!$A$2:$A$26=$B198)*('白止-S级品'!$D$1:$AV$1=Z$1)*('白止-S级品'!$D$2:$AV$26)),0)+IFERROR(SUMPRODUCT(('乐容-S级品'!$A$4:$A$32=$B198)*('乐容-S级品'!$L$3:$CA$3=Z$1)*('乐容-S级品'!$L$4:$CA$32)),0)</f>
      </c>
      <c r="AA198" s="280">
        <f>IFERROR(SUMPRODUCT(('控温被PRO-S级品'!$B$2:$B$10=$B198)*('控温被PRO-S级品'!$E$1:$BE$1=AA$1)*('控温被PRO-S级品'!$E$2:$BE$10)),0)+IFERROR(SUMPRODUCT(('冬被-S级品'!$B$2:$B$10=$B198)*('冬被-S级品'!$E$1:$AW$1=AA$1)*('冬被-S级品'!$E$2:$AW$10)),0)+IFERROR(SUMPRODUCT(('白止-S级品'!$A$2:$A$26=$B198)*('白止-S级品'!$D$1:$AV$1=AA$1)*('白止-S级品'!$D$2:$AV$26)),0)+IFERROR(SUMPRODUCT(('乐容-S级品'!$A$4:$A$32=$B198)*('乐容-S级品'!$L$3:$CA$3=AA$1)*('乐容-S级品'!$L$4:$CA$32)),0)</f>
      </c>
      <c r="AB198" s="280">
        <f>IFERROR(SUMPRODUCT(('控温被PRO-S级品'!$B$2:$B$10=$B198)*('控温被PRO-S级品'!$E$1:$BE$1=AB$1)*('控温被PRO-S级品'!$E$2:$BE$10)),0)+IFERROR(SUMPRODUCT(('冬被-S级品'!$B$2:$B$10=$B198)*('冬被-S级品'!$E$1:$AW$1=AB$1)*('冬被-S级品'!$E$2:$AW$10)),0)+IFERROR(SUMPRODUCT(('白止-S级品'!$A$2:$A$26=$B198)*('白止-S级品'!$D$1:$AV$1=AB$1)*('白止-S级品'!$D$2:$AV$26)),0)+IFERROR(SUMPRODUCT(('乐容-S级品'!$A$4:$A$32=$B198)*('乐容-S级品'!$L$3:$CA$3=AB$1)*('乐容-S级品'!$L$4:$CA$32)),0)</f>
      </c>
      <c r="AC198" s="280">
        <f>IFERROR(SUMPRODUCT(('控温被PRO-S级品'!$B$2:$B$10=$B198)*('控温被PRO-S级品'!$E$1:$BE$1=AC$1)*('控温被PRO-S级品'!$E$2:$BE$10)),0)+IFERROR(SUMPRODUCT(('冬被-S级品'!$B$2:$B$10=$B198)*('冬被-S级品'!$E$1:$AW$1=AC$1)*('冬被-S级品'!$E$2:$AW$10)),0)+IFERROR(SUMPRODUCT(('白止-S级品'!$A$2:$A$26=$B198)*('白止-S级品'!$D$1:$AV$1=AC$1)*('白止-S级品'!$D$2:$AV$26)),0)+IFERROR(SUMPRODUCT(('乐容-S级品'!$A$4:$A$32=$B198)*('乐容-S级品'!$L$3:$CA$3=AC$1)*('乐容-S级品'!$L$4:$CA$32)),0)</f>
      </c>
      <c r="AD198" s="280">
        <f>IFERROR(SUMPRODUCT(('控温被PRO-S级品'!$B$2:$B$10=$B198)*('控温被PRO-S级品'!$E$1:$BE$1=AD$1)*('控温被PRO-S级品'!$E$2:$BE$10)),0)+IFERROR(SUMPRODUCT(('冬被-S级品'!$B$2:$B$10=$B198)*('冬被-S级品'!$E$1:$AW$1=AD$1)*('冬被-S级品'!$E$2:$AW$10)),0)+IFERROR(SUMPRODUCT(('白止-S级品'!$A$2:$A$26=$B198)*('白止-S级品'!$D$1:$AV$1=AD$1)*('白止-S级品'!$D$2:$AV$26)),0)+IFERROR(SUMPRODUCT(('乐容-S级品'!$A$4:$A$32=$B198)*('乐容-S级品'!$L$3:$CA$3=AD$1)*('乐容-S级品'!$L$4:$CA$32)),0)</f>
      </c>
      <c r="AE198" s="280">
        <f>IFERROR(SUMPRODUCT(('控温被PRO-S级品'!$B$2:$B$10=$B198)*('控温被PRO-S级品'!$E$1:$BE$1=AE$1)*('控温被PRO-S级品'!$E$2:$BE$10)),0)+IFERROR(SUMPRODUCT(('冬被-S级品'!$B$2:$B$10=$B198)*('冬被-S级品'!$E$1:$AW$1=AE$1)*('冬被-S级品'!$E$2:$AW$10)),0)+IFERROR(SUMPRODUCT(('白止-S级品'!$A$2:$A$26=$B198)*('白止-S级品'!$D$1:$AV$1=AE$1)*('白止-S级品'!$D$2:$AV$26)),0)+IFERROR(SUMPRODUCT(('乐容-S级品'!$A$4:$A$32=$B198)*('乐容-S级品'!$L$3:$CA$3=AE$1)*('乐容-S级品'!$L$4:$CA$32)),0)</f>
      </c>
      <c r="AF198" s="280">
        <f>IFERROR(SUMPRODUCT(('控温被PRO-S级品'!$B$2:$B$10=$B198)*('控温被PRO-S级品'!$E$1:$BE$1=AF$1)*('控温被PRO-S级品'!$E$2:$BE$10)),0)+IFERROR(SUMPRODUCT(('冬被-S级品'!$B$2:$B$10=$B198)*('冬被-S级品'!$E$1:$AW$1=AF$1)*('冬被-S级品'!$E$2:$AW$10)),0)+IFERROR(SUMPRODUCT(('白止-S级品'!$A$2:$A$26=$B198)*('白止-S级品'!$D$1:$AV$1=AF$1)*('白止-S级品'!$D$2:$AV$26)),0)+IFERROR(SUMPRODUCT(('乐容-S级品'!$A$4:$A$32=$B198)*('乐容-S级品'!$L$3:$CA$3=AF$1)*('乐容-S级品'!$L$4:$CA$32)),0)</f>
      </c>
      <c r="AG198" s="280">
        <f>IFERROR(SUMPRODUCT(('控温被PRO-S级品'!$B$2:$B$10=$B198)*('控温被PRO-S级品'!$E$1:$BE$1=AG$1)*('控温被PRO-S级品'!$E$2:$BE$10)),0)+IFERROR(SUMPRODUCT(('冬被-S级品'!$B$2:$B$10=$B198)*('冬被-S级品'!$E$1:$AW$1=AG$1)*('冬被-S级品'!$E$2:$AW$10)),0)+IFERROR(SUMPRODUCT(('白止-S级品'!$A$2:$A$26=$B198)*('白止-S级品'!$D$1:$AV$1=AG$1)*('白止-S级品'!$D$2:$AV$26)),0)+IFERROR(SUMPRODUCT(('乐容-S级品'!$A$4:$A$32=$B198)*('乐容-S级品'!$L$3:$CA$3=AG$1)*('乐容-S级品'!$L$4:$CA$32)),0)</f>
      </c>
      <c r="AH198" s="280">
        <f>IFERROR(SUMPRODUCT(('控温被PRO-S级品'!$B$2:$B$10=$B198)*('控温被PRO-S级品'!$E$1:$BE$1=AH$1)*('控温被PRO-S级品'!$E$2:$BE$10)),0)+IFERROR(SUMPRODUCT(('冬被-S级品'!$B$2:$B$10=$B198)*('冬被-S级品'!$E$1:$AW$1=AH$1)*('冬被-S级品'!$E$2:$AW$10)),0)+IFERROR(SUMPRODUCT(('白止-S级品'!$A$2:$A$26=$B198)*('白止-S级品'!$D$1:$AV$1=AH$1)*('白止-S级品'!$D$2:$AV$26)),0)+IFERROR(SUMPRODUCT(('乐容-S级品'!$A$4:$A$32=$B198)*('乐容-S级品'!$L$3:$CA$3=AH$1)*('乐容-S级品'!$L$4:$CA$32)),0)</f>
      </c>
      <c r="AI198" s="280">
        <f>IFERROR(SUMPRODUCT(('控温被PRO-S级品'!$B$2:$B$10=$B198)*('控温被PRO-S级品'!$E$1:$BE$1=AI$1)*('控温被PRO-S级品'!$E$2:$BE$10)),0)+IFERROR(SUMPRODUCT(('冬被-S级品'!$B$2:$B$10=$B198)*('冬被-S级品'!$E$1:$AW$1=AI$1)*('冬被-S级品'!$E$2:$AW$10)),0)+IFERROR(SUMPRODUCT(('白止-S级品'!$A$2:$A$26=$B198)*('白止-S级品'!$D$1:$AV$1=AI$1)*('白止-S级品'!$D$2:$AV$26)),0)+IFERROR(SUMPRODUCT(('乐容-S级品'!$A$4:$A$32=$B198)*('乐容-S级品'!$L$3:$CA$3=AI$1)*('乐容-S级品'!$L$4:$CA$32)),0)</f>
      </c>
      <c r="AJ198" s="280">
        <f>IFERROR(SUMPRODUCT(('控温被PRO-S级品'!$B$2:$B$10=$B198)*('控温被PRO-S级品'!$E$1:$BE$1=AJ$1)*('控温被PRO-S级品'!$E$2:$BE$10)),0)+IFERROR(SUMPRODUCT(('冬被-S级品'!$B$2:$B$10=$B198)*('冬被-S级品'!$E$1:$AW$1=AJ$1)*('冬被-S级品'!$E$2:$AW$10)),0)+IFERROR(SUMPRODUCT(('白止-S级品'!$A$2:$A$26=$B198)*('白止-S级品'!$D$1:$AV$1=AJ$1)*('白止-S级品'!$D$2:$AV$26)),0)+IFERROR(SUMPRODUCT(('乐容-S级品'!$A$4:$A$32=$B198)*('乐容-S级品'!$L$3:$CA$3=AJ$1)*('乐容-S级品'!$L$4:$CA$32)),0)</f>
      </c>
      <c r="AK198" s="280">
        <f>IFERROR(SUMPRODUCT(('控温被PRO-S级品'!$B$2:$B$10=$B198)*('控温被PRO-S级品'!$E$1:$BE$1=AK$1)*('控温被PRO-S级品'!$E$2:$BE$10)),0)+IFERROR(SUMPRODUCT(('冬被-S级品'!$B$2:$B$10=$B198)*('冬被-S级品'!$E$1:$AW$1=AK$1)*('冬被-S级品'!$E$2:$AW$10)),0)+IFERROR(SUMPRODUCT(('白止-S级品'!$A$2:$A$26=$B198)*('白止-S级品'!$D$1:$AV$1=AK$1)*('白止-S级品'!$D$2:$AV$26)),0)+IFERROR(SUMPRODUCT(('乐容-S级品'!$A$4:$A$32=$B198)*('乐容-S级品'!$L$3:$CA$3=AK$1)*('乐容-S级品'!$L$4:$CA$32)),0)</f>
      </c>
      <c r="AL198" s="280">
        <f>IFERROR(SUMPRODUCT(('控温被PRO-S级品'!$B$2:$B$10=$B198)*('控温被PRO-S级品'!$E$1:$BE$1=AL$1)*('控温被PRO-S级品'!$E$2:$BE$10)),0)+IFERROR(SUMPRODUCT(('冬被-S级品'!$B$2:$B$10=$B198)*('冬被-S级品'!$E$1:$AW$1=AL$1)*('冬被-S级品'!$E$2:$AW$10)),0)+IFERROR(SUMPRODUCT(('白止-S级品'!$A$2:$A$26=$B198)*('白止-S级品'!$D$1:$AV$1=AL$1)*('白止-S级品'!$D$2:$AV$26)),0)+IFERROR(SUMPRODUCT(('乐容-S级品'!$A$4:$A$32=$B198)*('乐容-S级品'!$L$3:$CA$3=AL$1)*('乐容-S级品'!$L$4:$CA$32)),0)</f>
      </c>
      <c r="AM198" s="280">
        <f>IFERROR(SUMPRODUCT(('控温被PRO-S级品'!$B$2:$B$10=$B198)*('控温被PRO-S级品'!$E$1:$BE$1=AM$1)*('控温被PRO-S级品'!$E$2:$BE$10)),0)+IFERROR(SUMPRODUCT(('冬被-S级品'!$B$2:$B$10=$B198)*('冬被-S级品'!$E$1:$AW$1=AM$1)*('冬被-S级品'!$E$2:$AW$10)),0)+IFERROR(SUMPRODUCT(('白止-S级品'!$A$2:$A$26=$B198)*('白止-S级品'!$D$1:$AV$1=AM$1)*('白止-S级品'!$D$2:$AV$26)),0)+IFERROR(SUMPRODUCT(('乐容-S级品'!$A$4:$A$32=$B198)*('乐容-S级品'!$L$3:$CA$3=AM$1)*('乐容-S级品'!$L$4:$CA$32)),0)</f>
      </c>
      <c r="AN198" s="280">
        <f>IFERROR(SUMPRODUCT(('控温被PRO-S级品'!$B$2:$B$10=$B198)*('控温被PRO-S级品'!$E$1:$BE$1=AN$1)*('控温被PRO-S级品'!$E$2:$BE$10)),0)+IFERROR(SUMPRODUCT(('冬被-S级品'!$B$2:$B$10=$B198)*('冬被-S级品'!$E$1:$AW$1=AN$1)*('冬被-S级品'!$E$2:$AW$10)),0)+IFERROR(SUMPRODUCT(('白止-S级品'!$A$2:$A$26=$B198)*('白止-S级品'!$D$1:$AV$1=AN$1)*('白止-S级品'!$D$2:$AV$26)),0)+IFERROR(SUMPRODUCT(('乐容-S级品'!$A$4:$A$32=$B198)*('乐容-S级品'!$L$3:$CA$3=AN$1)*('乐容-S级品'!$L$4:$CA$32)),0)</f>
      </c>
      <c r="AO198" s="280">
        <f>IFERROR(SUMPRODUCT(('控温被PRO-S级品'!$B$2:$B$10=$B198)*('控温被PRO-S级品'!$E$1:$BE$1=AO$1)*('控温被PRO-S级品'!$E$2:$BE$10)),0)+IFERROR(SUMPRODUCT(('冬被-S级品'!$B$2:$B$10=$B198)*('冬被-S级品'!$E$1:$AW$1=AO$1)*('冬被-S级品'!$E$2:$AW$10)),0)+IFERROR(SUMPRODUCT(('白止-S级品'!$A$2:$A$26=$B198)*('白止-S级品'!$D$1:$AV$1=AO$1)*('白止-S级品'!$D$2:$AV$26)),0)+IFERROR(SUMPRODUCT(('乐容-S级品'!$A$4:$A$32=$B198)*('乐容-S级品'!$L$3:$CA$3=AO$1)*('乐容-S级品'!$L$4:$CA$32)),0)</f>
      </c>
      <c r="AP198" s="280">
        <f>IFERROR(SUMPRODUCT(('控温被PRO-S级品'!$B$2:$B$10=$B198)*('控温被PRO-S级品'!$E$1:$BE$1=AP$1)*('控温被PRO-S级品'!$E$2:$BE$10)),0)+IFERROR(SUMPRODUCT(('冬被-S级品'!$B$2:$B$10=$B198)*('冬被-S级品'!$E$1:$AW$1=AP$1)*('冬被-S级品'!$E$2:$AW$10)),0)+IFERROR(SUMPRODUCT(('白止-S级品'!$A$2:$A$26=$B198)*('白止-S级品'!$D$1:$AV$1=AP$1)*('白止-S级品'!$D$2:$AV$26)),0)+IFERROR(SUMPRODUCT(('乐容-S级品'!$A$4:$A$32=$B198)*('乐容-S级品'!$L$3:$CA$3=AP$1)*('乐容-S级品'!$L$4:$CA$32)),0)</f>
      </c>
      <c r="AQ198" s="280">
        <f>IFERROR(SUMPRODUCT(('控温被PRO-S级品'!$B$2:$B$10=$B198)*('控温被PRO-S级品'!$E$1:$BE$1=AQ$1)*('控温被PRO-S级品'!$E$2:$BE$10)),0)+IFERROR(SUMPRODUCT(('冬被-S级品'!$B$2:$B$10=$B198)*('冬被-S级品'!$E$1:$AW$1=AQ$1)*('冬被-S级品'!$E$2:$AW$10)),0)+IFERROR(SUMPRODUCT(('白止-S级品'!$A$2:$A$26=$B198)*('白止-S级品'!$D$1:$AV$1=AQ$1)*('白止-S级品'!$D$2:$AV$26)),0)+IFERROR(SUMPRODUCT(('乐容-S级品'!$A$4:$A$32=$B198)*('乐容-S级品'!$L$3:$CA$3=AQ$1)*('乐容-S级品'!$L$4:$CA$32)),0)</f>
      </c>
      <c r="AR198" s="280">
        <f>IFERROR(SUMPRODUCT(('控温被PRO-S级品'!$B$2:$B$10=$B198)*('控温被PRO-S级品'!$E$1:$BE$1=AR$1)*('控温被PRO-S级品'!$E$2:$BE$10)),0)+IFERROR(SUMPRODUCT(('冬被-S级品'!$B$2:$B$10=$B198)*('冬被-S级品'!$E$1:$AW$1=AR$1)*('冬被-S级品'!$E$2:$AW$10)),0)+IFERROR(SUMPRODUCT(('白止-S级品'!$A$2:$A$26=$B198)*('白止-S级品'!$D$1:$AV$1=AR$1)*('白止-S级品'!$D$2:$AV$26)),0)+IFERROR(SUMPRODUCT(('乐容-S级品'!$A$4:$A$32=$B198)*('乐容-S级品'!$L$3:$CA$3=AR$1)*('乐容-S级品'!$L$4:$CA$32)),0)</f>
      </c>
      <c r="AS198" s="280">
        <f>IFERROR(SUMPRODUCT(('控温被PRO-S级品'!$B$2:$B$10=$B198)*('控温被PRO-S级品'!$E$1:$BE$1=AS$1)*('控温被PRO-S级品'!$E$2:$BE$10)),0)+IFERROR(SUMPRODUCT(('冬被-S级品'!$B$2:$B$10=$B198)*('冬被-S级品'!$E$1:$AW$1=AS$1)*('冬被-S级品'!$E$2:$AW$10)),0)+IFERROR(SUMPRODUCT(('白止-S级品'!$A$2:$A$26=$B198)*('白止-S级品'!$D$1:$AV$1=AS$1)*('白止-S级品'!$D$2:$AV$26)),0)+IFERROR(SUMPRODUCT(('乐容-S级品'!$A$4:$A$32=$B198)*('乐容-S级品'!$L$3:$CA$3=AS$1)*('乐容-S级品'!$L$4:$CA$32)),0)</f>
      </c>
      <c r="AT198" s="280">
        <f>IFERROR(SUMPRODUCT(('控温被PRO-S级品'!$B$2:$B$10=$B198)*('控温被PRO-S级品'!$E$1:$BE$1=AT$1)*('控温被PRO-S级品'!$E$2:$BE$10)),0)+IFERROR(SUMPRODUCT(('冬被-S级品'!$B$2:$B$10=$B198)*('冬被-S级品'!$E$1:$AW$1=AT$1)*('冬被-S级品'!$E$2:$AW$10)),0)+IFERROR(SUMPRODUCT(('白止-S级品'!$A$2:$A$26=$B198)*('白止-S级品'!$D$1:$AV$1=AT$1)*('白止-S级品'!$D$2:$AV$26)),0)+IFERROR(SUMPRODUCT(('乐容-S级品'!$A$4:$A$32=$B198)*('乐容-S级品'!$L$3:$CA$3=AT$1)*('乐容-S级品'!$L$4:$CA$32)),0)</f>
      </c>
      <c r="AU198" s="280">
        <f>IFERROR(SUMPRODUCT(('控温被PRO-S级品'!$B$2:$B$10=$B198)*('控温被PRO-S级品'!$E$1:$BE$1=AU$1)*('控温被PRO-S级品'!$E$2:$BE$10)),0)+IFERROR(SUMPRODUCT(('冬被-S级品'!$B$2:$B$10=$B198)*('冬被-S级品'!$E$1:$AW$1=AU$1)*('冬被-S级品'!$E$2:$AW$10)),0)+IFERROR(SUMPRODUCT(('白止-S级品'!$A$2:$A$26=$B198)*('白止-S级品'!$D$1:$AV$1=AU$1)*('白止-S级品'!$D$2:$AV$26)),0)+IFERROR(SUMPRODUCT(('乐容-S级品'!$A$4:$A$32=$B198)*('乐容-S级品'!$L$3:$CA$3=AU$1)*('乐容-S级品'!$L$4:$CA$32)),0)</f>
      </c>
      <c r="AV198" s="280">
        <f>IFERROR(SUMPRODUCT(('控温被PRO-S级品'!$B$2:$B$10=$B198)*('控温被PRO-S级品'!$E$1:$BE$1=AV$1)*('控温被PRO-S级品'!$E$2:$BE$10)),0)+IFERROR(SUMPRODUCT(('冬被-S级品'!$B$2:$B$10=$B198)*('冬被-S级品'!$E$1:$AW$1=AV$1)*('冬被-S级品'!$E$2:$AW$10)),0)+IFERROR(SUMPRODUCT(('白止-S级品'!$A$2:$A$26=$B198)*('白止-S级品'!$D$1:$AV$1=AV$1)*('白止-S级品'!$D$2:$AV$26)),0)+IFERROR(SUMPRODUCT(('乐容-S级品'!$A$4:$A$32=$B198)*('乐容-S级品'!$L$3:$CA$3=AV$1)*('乐容-S级品'!$L$4:$CA$32)),0)</f>
      </c>
      <c r="AW198" s="280">
        <f>IFERROR(SUMPRODUCT(('控温被PRO-S级品'!$B$2:$B$10=$B198)*('控温被PRO-S级品'!$E$1:$BE$1=AW$1)*('控温被PRO-S级品'!$E$2:$BE$10)),0)+IFERROR(SUMPRODUCT(('冬被-S级品'!$B$2:$B$10=$B198)*('冬被-S级品'!$E$1:$AW$1=AW$1)*('冬被-S级品'!$E$2:$AW$10)),0)+IFERROR(SUMPRODUCT(('白止-S级品'!$A$2:$A$26=$B198)*('白止-S级品'!$D$1:$AV$1=AW$1)*('白止-S级品'!$D$2:$AV$26)),0)+IFERROR(SUMPRODUCT(('乐容-S级品'!$A$4:$A$32=$B198)*('乐容-S级品'!$L$3:$CA$3=AW$1)*('乐容-S级品'!$L$4:$CA$32)),0)</f>
      </c>
      <c r="AX198" s="280">
        <f>IFERROR(SUMPRODUCT(('控温被PRO-S级品'!$B$2:$B$10=$B198)*('控温被PRO-S级品'!$E$1:$BE$1=AX$1)*('控温被PRO-S级品'!$E$2:$BE$10)),0)+IFERROR(SUMPRODUCT(('冬被-S级品'!$B$2:$B$10=$B198)*('冬被-S级品'!$E$1:$AW$1=AX$1)*('冬被-S级品'!$E$2:$AW$10)),0)+IFERROR(SUMPRODUCT(('白止-S级品'!$A$2:$A$26=$B198)*('白止-S级品'!$D$1:$AV$1=AX$1)*('白止-S级品'!$D$2:$AV$26)),0)+IFERROR(SUMPRODUCT(('乐容-S级品'!$A$4:$A$32=$B198)*('乐容-S级品'!$L$3:$CA$3=AX$1)*('乐容-S级品'!$L$4:$CA$32)),0)</f>
      </c>
      <c r="AY198" s="280">
        <f>IFERROR(SUMPRODUCT(('控温被PRO-S级品'!$B$2:$B$10=$B198)*('控温被PRO-S级品'!$E$1:$BE$1=AY$1)*('控温被PRO-S级品'!$E$2:$BE$10)),0)+IFERROR(SUMPRODUCT(('冬被-S级品'!$B$2:$B$10=$B198)*('冬被-S级品'!$E$1:$AW$1=AY$1)*('冬被-S级品'!$E$2:$AW$10)),0)+IFERROR(SUMPRODUCT(('白止-S级品'!$A$2:$A$26=$B198)*('白止-S级品'!$D$1:$AV$1=AY$1)*('白止-S级品'!$D$2:$AV$26)),0)+IFERROR(SUMPRODUCT(('乐容-S级品'!$A$4:$A$32=$B198)*('乐容-S级品'!$L$3:$CA$3=AY$1)*('乐容-S级品'!$L$4:$CA$32)),0)</f>
      </c>
      <c r="AZ198" s="280">
        <f>IFERROR(SUMPRODUCT(('控温被PRO-S级品'!$B$2:$B$10=$B198)*('控温被PRO-S级品'!$E$1:$BE$1=AZ$1)*('控温被PRO-S级品'!$E$2:$BE$10)),0)+IFERROR(SUMPRODUCT(('冬被-S级品'!$B$2:$B$10=$B198)*('冬被-S级品'!$E$1:$AW$1=AZ$1)*('冬被-S级品'!$E$2:$AW$10)),0)+IFERROR(SUMPRODUCT(('白止-S级品'!$A$2:$A$26=$B198)*('白止-S级品'!$D$1:$AV$1=AZ$1)*('白止-S级品'!$D$2:$AV$26)),0)+IFERROR(SUMPRODUCT(('乐容-S级品'!$A$4:$A$32=$B198)*('乐容-S级品'!$L$3:$CA$3=AZ$1)*('乐容-S级品'!$L$4:$CA$32)),0)</f>
      </c>
      <c r="BA198" s="280">
        <f>IFERROR(SUMPRODUCT(('控温被PRO-S级品'!$B$2:$B$10=$B198)*('控温被PRO-S级品'!$E$1:$BE$1=BA$1)*('控温被PRO-S级品'!$E$2:$BE$10)),0)+IFERROR(SUMPRODUCT(('冬被-S级品'!$B$2:$B$10=$B198)*('冬被-S级品'!$E$1:$AW$1=BA$1)*('冬被-S级品'!$E$2:$AW$10)),0)+IFERROR(SUMPRODUCT(('白止-S级品'!$A$2:$A$26=$B198)*('白止-S级品'!$D$1:$AV$1=BA$1)*('白止-S级品'!$D$2:$AV$26)),0)+IFERROR(SUMPRODUCT(('乐容-S级品'!$A$4:$A$32=$B198)*('乐容-S级品'!$L$3:$CA$3=BA$1)*('乐容-S级品'!$L$4:$CA$32)),0)</f>
      </c>
      <c r="BB198" s="280">
        <f>IFERROR(SUMPRODUCT(('控温被PRO-S级品'!$B$2:$B$10=$B198)*('控温被PRO-S级品'!$E$1:$BE$1=BB$1)*('控温被PRO-S级品'!$E$2:$BE$10)),0)+IFERROR(SUMPRODUCT(('冬被-S级品'!$B$2:$B$10=$B198)*('冬被-S级品'!$E$1:$AW$1=BB$1)*('冬被-S级品'!$E$2:$AW$10)),0)+IFERROR(SUMPRODUCT(('白止-S级品'!$A$2:$A$26=$B198)*('白止-S级品'!$D$1:$AV$1=BB$1)*('白止-S级品'!$D$2:$AV$26)),0)+IFERROR(SUMPRODUCT(('乐容-S级品'!$A$4:$A$32=$B198)*('乐容-S级品'!$L$3:$CA$3=BB$1)*('乐容-S级品'!$L$4:$CA$32)),0)</f>
      </c>
      <c r="BC198" s="280">
        <f>IFERROR(SUMPRODUCT(('控温被PRO-S级品'!$B$2:$B$10=$B198)*('控温被PRO-S级品'!$E$1:$BE$1=BC$1)*('控温被PRO-S级品'!$E$2:$BE$10)),0)+IFERROR(SUMPRODUCT(('冬被-S级品'!$B$2:$B$10=$B198)*('冬被-S级品'!$E$1:$AW$1=BC$1)*('冬被-S级品'!$E$2:$AW$10)),0)+IFERROR(SUMPRODUCT(('白止-S级品'!$A$2:$A$26=$B198)*('白止-S级品'!$D$1:$AV$1=BC$1)*('白止-S级品'!$D$2:$AV$26)),0)+IFERROR(SUMPRODUCT(('乐容-S级品'!$A$4:$A$32=$B198)*('乐容-S级品'!$L$3:$CA$3=BC$1)*('乐容-S级品'!$L$4:$CA$32)),0)</f>
      </c>
      <c r="BD198" s="280">
        <f>IFERROR(SUMPRODUCT(('控温被PRO-S级品'!$B$2:$B$10=$B198)*('控温被PRO-S级品'!$E$1:$BE$1=BD$1)*('控温被PRO-S级品'!$E$2:$BE$10)),0)+IFERROR(SUMPRODUCT(('冬被-S级品'!$B$2:$B$10=$B198)*('冬被-S级品'!$E$1:$AW$1=BD$1)*('冬被-S级品'!$E$2:$AW$10)),0)+IFERROR(SUMPRODUCT(('白止-S级品'!$A$2:$A$26=$B198)*('白止-S级品'!$D$1:$AV$1=BD$1)*('白止-S级品'!$D$2:$AV$26)),0)+IFERROR(SUMPRODUCT(('乐容-S级品'!$A$4:$A$32=$B198)*('乐容-S级品'!$L$3:$CA$3=BD$1)*('乐容-S级品'!$L$4:$CA$32)),0)</f>
      </c>
      <c r="BE198" s="280">
        <f>IFERROR(SUMPRODUCT(('控温被PRO-S级品'!$B$2:$B$10=$B198)*('控温被PRO-S级品'!$E$1:$BE$1=BE$1)*('控温被PRO-S级品'!$E$2:$BE$10)),0)+IFERROR(SUMPRODUCT(('冬被-S级品'!$B$2:$B$10=$B198)*('冬被-S级品'!$E$1:$AW$1=BE$1)*('冬被-S级品'!$E$2:$AW$10)),0)+IFERROR(SUMPRODUCT(('白止-S级品'!$A$2:$A$26=$B198)*('白止-S级品'!$D$1:$AV$1=BE$1)*('白止-S级品'!$D$2:$AV$26)),0)+IFERROR(SUMPRODUCT(('乐容-S级品'!$A$4:$A$32=$B198)*('乐容-S级品'!$L$3:$CA$3=BE$1)*('乐容-S级品'!$L$4:$CA$32)),0)</f>
      </c>
      <c r="BF198" s="280">
        <f>IFERROR(SUMPRODUCT(('控温被PRO-S级品'!$B$2:$B$10=$B198)*('控温被PRO-S级品'!$E$1:$BE$1=BF$1)*('控温被PRO-S级品'!$E$2:$BE$10)),0)+IFERROR(SUMPRODUCT(('冬被-S级品'!$B$2:$B$10=$B198)*('冬被-S级品'!$E$1:$AW$1=BF$1)*('冬被-S级品'!$E$2:$AW$10)),0)+IFERROR(SUMPRODUCT(('白止-S级品'!$A$2:$A$26=$B198)*('白止-S级品'!$D$1:$AV$1=BF$1)*('白止-S级品'!$D$2:$AV$26)),0)+IFERROR(SUMPRODUCT(('乐容-S级品'!$A$4:$A$32=$B198)*('乐容-S级品'!$L$3:$CA$3=BF$1)*('乐容-S级品'!$L$4:$CA$32)),0)</f>
      </c>
      <c r="BG198" s="280">
        <f>IFERROR(SUMPRODUCT(('控温被PRO-S级品'!$B$2:$B$10=$B198)*('控温被PRO-S级品'!$E$1:$BE$1=BG$1)*('控温被PRO-S级品'!$E$2:$BE$10)),0)+IFERROR(SUMPRODUCT(('冬被-S级品'!$B$2:$B$10=$B198)*('冬被-S级品'!$E$1:$AW$1=BG$1)*('冬被-S级品'!$E$2:$AW$10)),0)+IFERROR(SUMPRODUCT(('白止-S级品'!$A$2:$A$26=$B198)*('白止-S级品'!$D$1:$AV$1=BG$1)*('白止-S级品'!$D$2:$AV$26)),0)+IFERROR(SUMPRODUCT(('乐容-S级品'!$A$4:$A$32=$B198)*('乐容-S级品'!$L$3:$CA$3=BG$1)*('乐容-S级品'!$L$4:$CA$32)),0)</f>
      </c>
      <c r="BH198" s="280">
        <f>IFERROR(SUMPRODUCT(('控温被PRO-S级品'!$B$2:$B$10=$B198)*('控温被PRO-S级品'!$E$1:$BE$1=BH$1)*('控温被PRO-S级品'!$E$2:$BE$10)),0)+IFERROR(SUMPRODUCT(('冬被-S级品'!$B$2:$B$10=$B198)*('冬被-S级品'!$E$1:$AW$1=BH$1)*('冬被-S级品'!$E$2:$AW$10)),0)+IFERROR(SUMPRODUCT(('白止-S级品'!$A$2:$A$26=$B198)*('白止-S级品'!$D$1:$AV$1=BH$1)*('白止-S级品'!$D$2:$AV$26)),0)+IFERROR(SUMPRODUCT(('乐容-S级品'!$A$4:$A$32=$B198)*('乐容-S级品'!$L$3:$CA$3=BH$1)*('乐容-S级品'!$L$4:$CA$32)),0)</f>
      </c>
      <c r="BI198" s="280">
        <f>IFERROR(SUMPRODUCT(('控温被PRO-S级品'!$B$2:$B$10=$B198)*('控温被PRO-S级品'!$E$1:$BE$1=BI$1)*('控温被PRO-S级品'!$E$2:$BE$10)),0)+IFERROR(SUMPRODUCT(('冬被-S级品'!$B$2:$B$10=$B198)*('冬被-S级品'!$E$1:$AW$1=BI$1)*('冬被-S级品'!$E$2:$AW$10)),0)+IFERROR(SUMPRODUCT(('白止-S级品'!$A$2:$A$26=$B198)*('白止-S级品'!$D$1:$AV$1=BI$1)*('白止-S级品'!$D$2:$AV$26)),0)+IFERROR(SUMPRODUCT(('乐容-S级品'!$A$4:$A$32=$B198)*('乐容-S级品'!$L$3:$CA$3=BI$1)*('乐容-S级品'!$L$4:$CA$32)),0)</f>
      </c>
      <c r="BJ198" s="280">
        <f>IFERROR(SUMPRODUCT(('控温被PRO-S级品'!$B$2:$B$10=$B198)*('控温被PRO-S级品'!$E$1:$BE$1=BJ$1)*('控温被PRO-S级品'!$E$2:$BE$10)),0)+IFERROR(SUMPRODUCT(('冬被-S级品'!$B$2:$B$10=$B198)*('冬被-S级品'!$E$1:$AW$1=BJ$1)*('冬被-S级品'!$E$2:$AW$10)),0)+IFERROR(SUMPRODUCT(('白止-S级品'!$A$2:$A$26=$B198)*('白止-S级品'!$D$1:$AV$1=BJ$1)*('白止-S级品'!$D$2:$AV$26)),0)+IFERROR(SUMPRODUCT(('乐容-S级品'!$A$4:$A$32=$B198)*('乐容-S级品'!$L$3:$CA$3=BJ$1)*('乐容-S级品'!$L$4:$CA$32)),0)</f>
      </c>
      <c r="BK198" s="280">
        <f>IFERROR(SUMPRODUCT(('控温被PRO-S级品'!$B$2:$B$10=$B198)*('控温被PRO-S级品'!$E$1:$BE$1=BK$1)*('控温被PRO-S级品'!$E$2:$BE$10)),0)+IFERROR(SUMPRODUCT(('冬被-S级品'!$B$2:$B$10=$B198)*('冬被-S级品'!$E$1:$AW$1=BK$1)*('冬被-S级品'!$E$2:$AW$10)),0)+IFERROR(SUMPRODUCT(('白止-S级品'!$A$2:$A$26=$B198)*('白止-S级品'!$D$1:$AV$1=BK$1)*('白止-S级品'!$D$2:$AV$26)),0)+IFERROR(SUMPRODUCT(('乐容-S级品'!$A$4:$A$32=$B198)*('乐容-S级品'!$L$3:$CA$3=BK$1)*('乐容-S级品'!$L$4:$CA$32)),0)</f>
      </c>
      <c r="BL198" s="280">
        <f>IFERROR(SUMPRODUCT(('控温被PRO-S级品'!$B$2:$B$10=$B198)*('控温被PRO-S级品'!$E$1:$BE$1=BL$1)*('控温被PRO-S级品'!$E$2:$BE$10)),0)+IFERROR(SUMPRODUCT(('冬被-S级品'!$B$2:$B$10=$B198)*('冬被-S级品'!$E$1:$AW$1=BL$1)*('冬被-S级品'!$E$2:$AW$10)),0)+IFERROR(SUMPRODUCT(('白止-S级品'!$A$2:$A$26=$B198)*('白止-S级品'!$D$1:$AV$1=BL$1)*('白止-S级品'!$D$2:$AV$26)),0)+IFERROR(SUMPRODUCT(('乐容-S级品'!$A$4:$A$32=$B198)*('乐容-S级品'!$L$3:$CA$3=BL$1)*('乐容-S级品'!$L$4:$CA$32)),0)</f>
      </c>
      <c r="BM198" s="280">
        <f>IFERROR(SUMPRODUCT(('控温被PRO-S级品'!$B$2:$B$10=$B198)*('控温被PRO-S级品'!$E$1:$BE$1=BM$1)*('控温被PRO-S级品'!$E$2:$BE$10)),0)+IFERROR(SUMPRODUCT(('冬被-S级品'!$B$2:$B$10=$B198)*('冬被-S级品'!$E$1:$AW$1=BM$1)*('冬被-S级品'!$E$2:$AW$10)),0)+IFERROR(SUMPRODUCT(('白止-S级品'!$A$2:$A$26=$B198)*('白止-S级品'!$D$1:$AV$1=BM$1)*('白止-S级品'!$D$2:$AV$26)),0)+IFERROR(SUMPRODUCT(('乐容-S级品'!$A$4:$A$32=$B198)*('乐容-S级品'!$L$3:$CA$3=BM$1)*('乐容-S级品'!$L$4:$CA$32)),0)</f>
      </c>
      <c r="BN198" s="280">
        <f>IFERROR(SUMPRODUCT(('控温被PRO-S级品'!$B$2:$B$10=$B198)*('控温被PRO-S级品'!$E$1:$BE$1=BN$1)*('控温被PRO-S级品'!$E$2:$BE$10)),0)+IFERROR(SUMPRODUCT(('冬被-S级品'!$B$2:$B$10=$B198)*('冬被-S级品'!$E$1:$AW$1=BN$1)*('冬被-S级品'!$E$2:$AW$10)),0)+IFERROR(SUMPRODUCT(('白止-S级品'!$A$2:$A$26=$B198)*('白止-S级品'!$D$1:$AV$1=BN$1)*('白止-S级品'!$D$2:$AV$26)),0)+IFERROR(SUMPRODUCT(('乐容-S级品'!$A$4:$A$32=$B198)*('乐容-S级品'!$L$3:$CA$3=BN$1)*('乐容-S级品'!$L$4:$CA$32)),0)</f>
      </c>
      <c r="BO198" s="280">
        <f>IFERROR(SUMPRODUCT(('控温被PRO-S级品'!$B$2:$B$10=$B198)*('控温被PRO-S级品'!$E$1:$BE$1=BO$1)*('控温被PRO-S级品'!$E$2:$BE$10)),0)+IFERROR(SUMPRODUCT(('冬被-S级品'!$B$2:$B$10=$B198)*('冬被-S级品'!$E$1:$AW$1=BO$1)*('冬被-S级品'!$E$2:$AW$10)),0)+IFERROR(SUMPRODUCT(('白止-S级品'!$A$2:$A$26=$B198)*('白止-S级品'!$D$1:$AV$1=BO$1)*('白止-S级品'!$D$2:$AV$26)),0)+IFERROR(SUMPRODUCT(('乐容-S级品'!$A$4:$A$32=$B198)*('乐容-S级品'!$L$3:$CA$3=BO$1)*('乐容-S级品'!$L$4:$CA$32)),0)</f>
      </c>
      <c r="BP198" s="280">
        <f>IFERROR(SUMPRODUCT(('控温被PRO-S级品'!$B$2:$B$10=$B198)*('控温被PRO-S级品'!$E$1:$BE$1=BP$1)*('控温被PRO-S级品'!$E$2:$BE$10)),0)+IFERROR(SUMPRODUCT(('冬被-S级品'!$B$2:$B$10=$B198)*('冬被-S级品'!$E$1:$AW$1=BP$1)*('冬被-S级品'!$E$2:$AW$10)),0)+IFERROR(SUMPRODUCT(('白止-S级品'!$A$2:$A$26=$B198)*('白止-S级品'!$D$1:$AV$1=BP$1)*('白止-S级品'!$D$2:$AV$26)),0)+IFERROR(SUMPRODUCT(('乐容-S级品'!$A$4:$A$32=$B198)*('乐容-S级品'!$L$3:$CA$3=BP$1)*('乐容-S级品'!$L$4:$CA$32)),0)</f>
      </c>
      <c r="BQ198" s="280">
        <f>IFERROR(SUMPRODUCT(('控温被PRO-S级品'!$B$2:$B$10=$B198)*('控温被PRO-S级品'!$E$1:$BE$1=BQ$1)*('控温被PRO-S级品'!$E$2:$BE$10)),0)+IFERROR(SUMPRODUCT(('冬被-S级品'!$B$2:$B$10=$B198)*('冬被-S级品'!$E$1:$AW$1=BQ$1)*('冬被-S级品'!$E$2:$AW$10)),0)+IFERROR(SUMPRODUCT(('白止-S级品'!$A$2:$A$26=$B198)*('白止-S级品'!$D$1:$AV$1=BQ$1)*('白止-S级品'!$D$2:$AV$26)),0)+IFERROR(SUMPRODUCT(('乐容-S级品'!$A$4:$A$32=$B198)*('乐容-S级品'!$L$3:$CA$3=BQ$1)*('乐容-S级品'!$L$4:$CA$32)),0)</f>
      </c>
      <c r="BR198" s="280">
        <f>IFERROR(SUMPRODUCT(('控温被PRO-S级品'!$B$2:$B$10=$B198)*('控温被PRO-S级品'!$E$1:$BE$1=BR$1)*('控温被PRO-S级品'!$E$2:$BE$10)),0)+IFERROR(SUMPRODUCT(('冬被-S级品'!$B$2:$B$10=$B198)*('冬被-S级品'!$E$1:$AW$1=BR$1)*('冬被-S级品'!$E$2:$AW$10)),0)+IFERROR(SUMPRODUCT(('白止-S级品'!$A$2:$A$26=$B198)*('白止-S级品'!$D$1:$AV$1=BR$1)*('白止-S级品'!$D$2:$AV$26)),0)+IFERROR(SUMPRODUCT(('乐容-S级品'!$A$4:$A$32=$B198)*('乐容-S级品'!$L$3:$CA$3=BR$1)*('乐容-S级品'!$L$4:$CA$32)),0)</f>
      </c>
      <c r="BS198" s="280">
        <f>IFERROR(SUMPRODUCT(('控温被PRO-S级品'!$B$2:$B$10=$B198)*('控温被PRO-S级品'!$E$1:$BE$1=BS$1)*('控温被PRO-S级品'!$E$2:$BE$10)),0)+IFERROR(SUMPRODUCT(('冬被-S级品'!$B$2:$B$10=$B198)*('冬被-S级品'!$E$1:$AW$1=BS$1)*('冬被-S级品'!$E$2:$AW$10)),0)+IFERROR(SUMPRODUCT(('白止-S级品'!$A$2:$A$26=$B198)*('白止-S级品'!$D$1:$AV$1=BS$1)*('白止-S级品'!$D$2:$AV$26)),0)+IFERROR(SUMPRODUCT(('乐容-S级品'!$A$4:$A$32=$B198)*('乐容-S级品'!$L$3:$CA$3=BS$1)*('乐容-S级品'!$L$4:$CA$32)),0)</f>
      </c>
      <c r="BT198" s="280">
        <f>IFERROR(SUMPRODUCT(('控温被PRO-S级品'!$B$2:$B$10=$B198)*('控温被PRO-S级品'!$E$1:$BE$1=BT$1)*('控温被PRO-S级品'!$E$2:$BE$10)),0)+IFERROR(SUMPRODUCT(('冬被-S级品'!$B$2:$B$10=$B198)*('冬被-S级品'!$E$1:$AW$1=BT$1)*('冬被-S级品'!$E$2:$AW$10)),0)+IFERROR(SUMPRODUCT(('白止-S级品'!$A$2:$A$26=$B198)*('白止-S级品'!$D$1:$AV$1=BT$1)*('白止-S级品'!$D$2:$AV$26)),0)+IFERROR(SUMPRODUCT(('乐容-S级品'!$A$4:$A$32=$B198)*('乐容-S级品'!$L$3:$CA$3=BT$1)*('乐容-S级品'!$L$4:$CA$32)),0)</f>
      </c>
      <c r="BU198" s="280">
        <f>IFERROR(SUMPRODUCT(('控温被PRO-S级品'!$B$2:$B$10=$B198)*('控温被PRO-S级品'!$E$1:$BE$1=BU$1)*('控温被PRO-S级品'!$E$2:$BE$10)),0)+IFERROR(SUMPRODUCT(('冬被-S级品'!$B$2:$B$10=$B198)*('冬被-S级品'!$E$1:$AW$1=BU$1)*('冬被-S级品'!$E$2:$AW$10)),0)+IFERROR(SUMPRODUCT(('白止-S级品'!$A$2:$A$26=$B198)*('白止-S级品'!$D$1:$AV$1=BU$1)*('白止-S级品'!$D$2:$AV$26)),0)+IFERROR(SUMPRODUCT(('乐容-S级品'!$A$4:$A$32=$B198)*('乐容-S级品'!$L$3:$CA$3=BU$1)*('乐容-S级品'!$L$4:$CA$32)),0)</f>
      </c>
      <c r="BV198" s="280">
        <f>IFERROR(SUMPRODUCT(('控温被PRO-S级品'!$B$2:$B$10=$B198)*('控温被PRO-S级品'!$E$1:$BE$1=BV$1)*('控温被PRO-S级品'!$E$2:$BE$10)),0)+IFERROR(SUMPRODUCT(('冬被-S级品'!$B$2:$B$10=$B198)*('冬被-S级品'!$E$1:$AW$1=BV$1)*('冬被-S级品'!$E$2:$AW$10)),0)+IFERROR(SUMPRODUCT(('白止-S级品'!$A$2:$A$26=$B198)*('白止-S级品'!$D$1:$AV$1=BV$1)*('白止-S级品'!$D$2:$AV$26)),0)+IFERROR(SUMPRODUCT(('乐容-S级品'!$A$4:$A$32=$B198)*('乐容-S级品'!$L$3:$CA$3=BV$1)*('乐容-S级品'!$L$4:$CA$32)),0)</f>
      </c>
      <c r="BW198" s="280">
        <f>IFERROR(SUMPRODUCT(('控温被PRO-S级品'!$B$2:$B$10=$B198)*('控温被PRO-S级品'!$E$1:$BE$1=BW$1)*('控温被PRO-S级品'!$E$2:$BE$10)),0)+IFERROR(SUMPRODUCT(('冬被-S级品'!$B$2:$B$10=$B198)*('冬被-S级品'!$E$1:$AW$1=BW$1)*('冬被-S级品'!$E$2:$AW$10)),0)+IFERROR(SUMPRODUCT(('白止-S级品'!$A$2:$A$26=$B198)*('白止-S级品'!$D$1:$AV$1=BW$1)*('白止-S级品'!$D$2:$AV$26)),0)+IFERROR(SUMPRODUCT(('乐容-S级品'!$A$4:$A$32=$B198)*('乐容-S级品'!$L$3:$CA$3=BW$1)*('乐容-S级品'!$L$4:$CA$32)),0)</f>
      </c>
      <c r="BX198" s="280">
        <f>IFERROR(SUMPRODUCT(('控温被PRO-S级品'!$B$2:$B$10=$B198)*('控温被PRO-S级品'!$E$1:$BE$1=BX$1)*('控温被PRO-S级品'!$E$2:$BE$10)),0)+IFERROR(SUMPRODUCT(('冬被-S级品'!$B$2:$B$10=$B198)*('冬被-S级品'!$E$1:$AW$1=BX$1)*('冬被-S级品'!$E$2:$AW$10)),0)+IFERROR(SUMPRODUCT(('白止-S级品'!$A$2:$A$26=$B198)*('白止-S级品'!$D$1:$AV$1=BX$1)*('白止-S级品'!$D$2:$AV$26)),0)+IFERROR(SUMPRODUCT(('乐容-S级品'!$A$4:$A$32=$B198)*('乐容-S级品'!$L$3:$CA$3=BX$1)*('乐容-S级品'!$L$4:$CA$32)),0)</f>
      </c>
      <c r="BY198" s="280">
        <f>IFERROR(SUMPRODUCT(('控温被PRO-S级品'!$B$2:$B$10=$B198)*('控温被PRO-S级品'!$E$1:$BE$1=BY$1)*('控温被PRO-S级品'!$E$2:$BE$10)),0)+IFERROR(SUMPRODUCT(('冬被-S级品'!$B$2:$B$10=$B198)*('冬被-S级品'!$E$1:$AW$1=BY$1)*('冬被-S级品'!$E$2:$AW$10)),0)+IFERROR(SUMPRODUCT(('白止-S级品'!$A$2:$A$26=$B198)*('白止-S级品'!$D$1:$AV$1=BY$1)*('白止-S级品'!$D$2:$AV$26)),0)+IFERROR(SUMPRODUCT(('乐容-S级品'!$A$4:$A$32=$B198)*('乐容-S级品'!$L$3:$CA$3=BY$1)*('乐容-S级品'!$L$4:$CA$32)),0)</f>
      </c>
      <c r="BZ198" s="280">
        <f>IFERROR(SUMPRODUCT(('控温被PRO-S级品'!$B$2:$B$10=$B198)*('控温被PRO-S级品'!$E$1:$BE$1=BZ$1)*('控温被PRO-S级品'!$E$2:$BE$10)),0)+IFERROR(SUMPRODUCT(('冬被-S级品'!$B$2:$B$10=$B198)*('冬被-S级品'!$E$1:$AW$1=BZ$1)*('冬被-S级品'!$E$2:$AW$10)),0)+IFERROR(SUMPRODUCT(('白止-S级品'!$A$2:$A$26=$B198)*('白止-S级品'!$D$1:$AV$1=BZ$1)*('白止-S级品'!$D$2:$AV$26)),0)+IFERROR(SUMPRODUCT(('乐容-S级品'!$A$4:$A$32=$B198)*('乐容-S级品'!$L$3:$CA$3=BZ$1)*('乐容-S级品'!$L$4:$CA$32)),0)</f>
      </c>
      <c r="CA198" s="280">
        <f>IFERROR(SUMPRODUCT(('控温被PRO-S级品'!$B$2:$B$10=$B198)*('控温被PRO-S级品'!$E$1:$BE$1=CA$1)*('控温被PRO-S级品'!$E$2:$BE$10)),0)+IFERROR(SUMPRODUCT(('冬被-S级品'!$B$2:$B$10=$B198)*('冬被-S级品'!$E$1:$AW$1=CA$1)*('冬被-S级品'!$E$2:$AW$10)),0)+IFERROR(SUMPRODUCT(('白止-S级品'!$A$2:$A$26=$B198)*('白止-S级品'!$D$1:$AV$1=CA$1)*('白止-S级品'!$D$2:$AV$26)),0)+IFERROR(SUMPRODUCT(('乐容-S级品'!$A$4:$A$32=$B198)*('乐容-S级品'!$L$3:$CA$3=CA$1)*('乐容-S级品'!$L$4:$CA$32)),0)</f>
      </c>
      <c r="CB198" s="280">
        <f>IFERROR(SUMPRODUCT(('控温被PRO-S级品'!$B$2:$B$10=$B198)*('控温被PRO-S级品'!$E$1:$BE$1=CB$1)*('控温被PRO-S级品'!$E$2:$BE$10)),0)+IFERROR(SUMPRODUCT(('冬被-S级品'!$B$2:$B$10=$B198)*('冬被-S级品'!$E$1:$AW$1=CB$1)*('冬被-S级品'!$E$2:$AW$10)),0)+IFERROR(SUMPRODUCT(('白止-S级品'!$A$2:$A$26=$B198)*('白止-S级品'!$D$1:$AV$1=CB$1)*('白止-S级品'!$D$2:$AV$26)),0)+IFERROR(SUMPRODUCT(('乐容-S级品'!$A$4:$A$32=$B198)*('乐容-S级品'!$L$3:$CA$3=CB$1)*('乐容-S级品'!$L$4:$CA$32)),0)</f>
      </c>
      <c r="CC198" s="280">
        <f>IFERROR(SUMPRODUCT(('控温被PRO-S级品'!$B$2:$B$10=$B198)*('控温被PRO-S级品'!$E$1:$BE$1=CC$1)*('控温被PRO-S级品'!$E$2:$BE$10)),0)+IFERROR(SUMPRODUCT(('冬被-S级品'!$B$2:$B$10=$B198)*('冬被-S级品'!$E$1:$AW$1=CC$1)*('冬被-S级品'!$E$2:$AW$10)),0)+IFERROR(SUMPRODUCT(('白止-S级品'!$A$2:$A$26=$B198)*('白止-S级品'!$D$1:$AV$1=CC$1)*('白止-S级品'!$D$2:$AV$26)),0)+IFERROR(SUMPRODUCT(('乐容-S级品'!$A$4:$A$32=$B198)*('乐容-S级品'!$L$3:$CA$3=CC$1)*('乐容-S级品'!$L$4:$CA$32)),0)</f>
      </c>
      <c r="CD198" s="280">
        <f>IFERROR(SUMPRODUCT(('控温被PRO-S级品'!$B$2:$B$10=$B198)*('控温被PRO-S级品'!$E$1:$BE$1=CD$1)*('控温被PRO-S级品'!$E$2:$BE$10)),0)+IFERROR(SUMPRODUCT(('冬被-S级品'!$B$2:$B$10=$B198)*('冬被-S级品'!$E$1:$AW$1=CD$1)*('冬被-S级品'!$E$2:$AW$10)),0)+IFERROR(SUMPRODUCT(('白止-S级品'!$A$2:$A$26=$B198)*('白止-S级品'!$D$1:$AV$1=CD$1)*('白止-S级品'!$D$2:$AV$26)),0)+IFERROR(SUMPRODUCT(('乐容-S级品'!$A$4:$A$32=$B198)*('乐容-S级品'!$L$3:$CA$3=CD$1)*('乐容-S级品'!$L$4:$CA$32)),0)</f>
      </c>
      <c r="CE198" s="280">
        <f>IFERROR(SUMPRODUCT(('控温被PRO-S级品'!$B$2:$B$10=$B198)*('控温被PRO-S级品'!$E$1:$BE$1=CE$1)*('控温被PRO-S级品'!$E$2:$BE$10)),0)+IFERROR(SUMPRODUCT(('冬被-S级品'!$B$2:$B$10=$B198)*('冬被-S级品'!$E$1:$AW$1=CE$1)*('冬被-S级品'!$E$2:$AW$10)),0)+IFERROR(SUMPRODUCT(('白止-S级品'!$A$2:$A$26=$B198)*('白止-S级品'!$D$1:$AV$1=CE$1)*('白止-S级品'!$D$2:$AV$26)),0)+IFERROR(SUMPRODUCT(('乐容-S级品'!$A$4:$A$32=$B198)*('乐容-S级品'!$L$3:$CA$3=CE$1)*('乐容-S级品'!$L$4:$CA$32)),0)</f>
      </c>
      <c r="CF198" s="280">
        <f>IFERROR(SUMPRODUCT(('控温被PRO-S级品'!$B$2:$B$10=$B198)*('控温被PRO-S级品'!$E$1:$BE$1=CF$1)*('控温被PRO-S级品'!$E$2:$BE$10)),0)+IFERROR(SUMPRODUCT(('冬被-S级品'!$B$2:$B$10=$B198)*('冬被-S级品'!$E$1:$AW$1=CF$1)*('冬被-S级品'!$E$2:$AW$10)),0)+IFERROR(SUMPRODUCT(('白止-S级品'!$A$2:$A$26=$B198)*('白止-S级品'!$D$1:$AV$1=CF$1)*('白止-S级品'!$D$2:$AV$26)),0)+IFERROR(SUMPRODUCT(('乐容-S级品'!$A$4:$A$32=$B198)*('乐容-S级品'!$L$3:$CA$3=CF$1)*('乐容-S级品'!$L$4:$CA$32)),0)</f>
      </c>
      <c r="CG198" s="280">
        <f>IFERROR(SUMPRODUCT(('控温被PRO-S级品'!$B$2:$B$10=$B198)*('控温被PRO-S级品'!$E$1:$BE$1=CG$1)*('控温被PRO-S级品'!$E$2:$BE$10)),0)+IFERROR(SUMPRODUCT(('冬被-S级品'!$B$2:$B$10=$B198)*('冬被-S级品'!$E$1:$AW$1=CG$1)*('冬被-S级品'!$E$2:$AW$10)),0)+IFERROR(SUMPRODUCT(('白止-S级品'!$A$2:$A$26=$B198)*('白止-S级品'!$D$1:$AV$1=CG$1)*('白止-S级品'!$D$2:$AV$26)),0)+IFERROR(SUMPRODUCT(('乐容-S级品'!$A$4:$A$32=$B198)*('乐容-S级品'!$L$3:$CA$3=CG$1)*('乐容-S级品'!$L$4:$CA$32)),0)</f>
      </c>
      <c r="CH198" s="280">
        <f>IFERROR(SUMPRODUCT(('控温被PRO-S级品'!$B$2:$B$10=$B198)*('控温被PRO-S级品'!$E$1:$BE$1=CH$1)*('控温被PRO-S级品'!$E$2:$BE$10)),0)+IFERROR(SUMPRODUCT(('冬被-S级品'!$B$2:$B$10=$B198)*('冬被-S级品'!$E$1:$AW$1=CH$1)*('冬被-S级品'!$E$2:$AW$10)),0)+IFERROR(SUMPRODUCT(('白止-S级品'!$A$2:$A$26=$B198)*('白止-S级品'!$D$1:$AV$1=CH$1)*('白止-S级品'!$D$2:$AV$26)),0)+IFERROR(SUMPRODUCT(('乐容-S级品'!$A$4:$A$32=$B198)*('乐容-S级品'!$L$3:$CA$3=CH$1)*('乐容-S级品'!$L$4:$CA$32)),0)</f>
      </c>
      <c r="CI198" s="280">
        <f>IFERROR(SUMPRODUCT(('控温被PRO-S级品'!$B$2:$B$10=$B198)*('控温被PRO-S级品'!$E$1:$BE$1=CI$1)*('控温被PRO-S级品'!$E$2:$BE$10)),0)+IFERROR(SUMPRODUCT(('冬被-S级品'!$B$2:$B$10=$B198)*('冬被-S级品'!$E$1:$AW$1=CI$1)*('冬被-S级品'!$E$2:$AW$10)),0)+IFERROR(SUMPRODUCT(('白止-S级品'!$A$2:$A$26=$B198)*('白止-S级品'!$D$1:$AV$1=CI$1)*('白止-S级品'!$D$2:$AV$26)),0)+IFERROR(SUMPRODUCT(('乐容-S级品'!$A$4:$A$32=$B198)*('乐容-S级品'!$L$3:$CA$3=CI$1)*('乐容-S级品'!$L$4:$CA$32)),0)</f>
      </c>
      <c r="CJ198" s="280">
        <f>IFERROR(SUMPRODUCT(('控温被PRO-S级品'!$B$2:$B$10=$B198)*('控温被PRO-S级品'!$E$1:$BE$1=CJ$1)*('控温被PRO-S级品'!$E$2:$BE$10)),0)+IFERROR(SUMPRODUCT(('冬被-S级品'!$B$2:$B$10=$B198)*('冬被-S级品'!$E$1:$AW$1=CJ$1)*('冬被-S级品'!$E$2:$AW$10)),0)+IFERROR(SUMPRODUCT(('白止-S级品'!$A$2:$A$26=$B198)*('白止-S级品'!$D$1:$AV$1=CJ$1)*('白止-S级品'!$D$2:$AV$26)),0)+IFERROR(SUMPRODUCT(('乐容-S级品'!$A$4:$A$32=$B198)*('乐容-S级品'!$L$3:$CA$3=CJ$1)*('乐容-S级品'!$L$4:$CA$32)),0)</f>
      </c>
      <c r="CK198" s="280">
        <f>IFERROR(SUMPRODUCT(('控温被PRO-S级品'!$B$2:$B$10=$B198)*('控温被PRO-S级品'!$E$1:$BE$1=CK$1)*('控温被PRO-S级品'!$E$2:$BE$10)),0)+IFERROR(SUMPRODUCT(('冬被-S级品'!$B$2:$B$10=$B198)*('冬被-S级品'!$E$1:$AW$1=CK$1)*('冬被-S级品'!$E$2:$AW$10)),0)+IFERROR(SUMPRODUCT(('白止-S级品'!$A$2:$A$26=$B198)*('白止-S级品'!$D$1:$AV$1=CK$1)*('白止-S级品'!$D$2:$AV$26)),0)+IFERROR(SUMPRODUCT(('乐容-S级品'!$A$4:$A$32=$B198)*('乐容-S级品'!$L$3:$CA$3=CK$1)*('乐容-S级品'!$L$4:$CA$32)),0)</f>
      </c>
      <c r="CL198" s="280">
        <f>IFERROR(SUMPRODUCT(('控温被PRO-S级品'!$B$2:$B$10=$B198)*('控温被PRO-S级品'!$E$1:$BE$1=CL$1)*('控温被PRO-S级品'!$E$2:$BE$10)),0)+IFERROR(SUMPRODUCT(('冬被-S级品'!$B$2:$B$10=$B198)*('冬被-S级品'!$E$1:$AW$1=CL$1)*('冬被-S级品'!$E$2:$AW$10)),0)+IFERROR(SUMPRODUCT(('白止-S级品'!$A$2:$A$26=$B198)*('白止-S级品'!$D$1:$AV$1=CL$1)*('白止-S级品'!$D$2:$AV$26)),0)+IFERROR(SUMPRODUCT(('乐容-S级品'!$A$4:$A$32=$B198)*('乐容-S级品'!$L$3:$CA$3=CL$1)*('乐容-S级品'!$L$4:$CA$32)),0)</f>
      </c>
      <c r="CM198" s="280">
        <f>IFERROR(SUMPRODUCT(('控温被PRO-S级品'!$B$2:$B$10=$B198)*('控温被PRO-S级品'!$E$1:$BE$1=CM$1)*('控温被PRO-S级品'!$E$2:$BE$10)),0)+IFERROR(SUMPRODUCT(('冬被-S级品'!$B$2:$B$10=$B198)*('冬被-S级品'!$E$1:$AW$1=CM$1)*('冬被-S级品'!$E$2:$AW$10)),0)+IFERROR(SUMPRODUCT(('白止-S级品'!$A$2:$A$26=$B198)*('白止-S级品'!$D$1:$AV$1=CM$1)*('白止-S级品'!$D$2:$AV$26)),0)+IFERROR(SUMPRODUCT(('乐容-S级品'!$A$4:$A$32=$B198)*('乐容-S级品'!$L$3:$CA$3=CM$1)*('乐容-S级品'!$L$4:$CA$32)),0)</f>
      </c>
      <c r="CN198" s="280">
        <f>IFERROR(SUMPRODUCT(('控温被PRO-S级品'!$B$2:$B$10=$B198)*('控温被PRO-S级品'!$E$1:$BE$1=CN$1)*('控温被PRO-S级品'!$E$2:$BE$10)),0)+IFERROR(SUMPRODUCT(('冬被-S级品'!$B$2:$B$10=$B198)*('冬被-S级品'!$E$1:$AW$1=CN$1)*('冬被-S级品'!$E$2:$AW$10)),0)+IFERROR(SUMPRODUCT(('白止-S级品'!$A$2:$A$26=$B198)*('白止-S级品'!$D$1:$AV$1=CN$1)*('白止-S级品'!$D$2:$AV$26)),0)+IFERROR(SUMPRODUCT(('乐容-S级品'!$A$4:$A$32=$B198)*('乐容-S级品'!$L$3:$CA$3=CN$1)*('乐容-S级品'!$L$4:$CA$32)),0)</f>
      </c>
      <c r="CO198" s="280">
        <f>IFERROR(SUMPRODUCT(('控温被PRO-S级品'!$B$2:$B$10=$B198)*('控温被PRO-S级品'!$E$1:$BE$1=CO$1)*('控温被PRO-S级品'!$E$2:$BE$10)),0)+IFERROR(SUMPRODUCT(('冬被-S级品'!$B$2:$B$10=$B198)*('冬被-S级品'!$E$1:$AW$1=CO$1)*('冬被-S级品'!$E$2:$AW$10)),0)+IFERROR(SUMPRODUCT(('白止-S级品'!$A$2:$A$26=$B198)*('白止-S级品'!$D$1:$AV$1=CO$1)*('白止-S级品'!$D$2:$AV$26)),0)+IFERROR(SUMPRODUCT(('乐容-S级品'!$A$4:$A$32=$B198)*('乐容-S级品'!$L$3:$CA$3=CO$1)*('乐容-S级品'!$L$4:$CA$32)),0)</f>
      </c>
      <c r="CP198" s="280">
        <f>IFERROR(SUMPRODUCT(('控温被PRO-S级品'!$B$2:$B$10=$B198)*('控温被PRO-S级品'!$E$1:$BE$1=CP$1)*('控温被PRO-S级品'!$E$2:$BE$10)),0)+IFERROR(SUMPRODUCT(('冬被-S级品'!$B$2:$B$10=$B198)*('冬被-S级品'!$E$1:$AW$1=CP$1)*('冬被-S级品'!$E$2:$AW$10)),0)+IFERROR(SUMPRODUCT(('白止-S级品'!$A$2:$A$26=$B198)*('白止-S级品'!$D$1:$AV$1=CP$1)*('白止-S级品'!$D$2:$AV$26)),0)+IFERROR(SUMPRODUCT(('乐容-S级品'!$A$4:$A$32=$B198)*('乐容-S级品'!$L$3:$CA$3=CP$1)*('乐容-S级品'!$L$4:$CA$32)),0)</f>
      </c>
      <c r="CQ198" s="280">
        <f>IFERROR(SUMPRODUCT(('控温被PRO-S级品'!$B$2:$B$10=$B198)*('控温被PRO-S级品'!$E$1:$BE$1=CQ$1)*('控温被PRO-S级品'!$E$2:$BE$10)),0)+IFERROR(SUMPRODUCT(('冬被-S级品'!$B$2:$B$10=$B198)*('冬被-S级品'!$E$1:$AW$1=CQ$1)*('冬被-S级品'!$E$2:$AW$10)),0)+IFERROR(SUMPRODUCT(('白止-S级品'!$A$2:$A$26=$B198)*('白止-S级品'!$D$1:$AV$1=CQ$1)*('白止-S级品'!$D$2:$AV$26)),0)+IFERROR(SUMPRODUCT(('乐容-S级品'!$A$4:$A$32=$B198)*('乐容-S级品'!$L$3:$CA$3=CQ$1)*('乐容-S级品'!$L$4:$CA$32)),0)</f>
      </c>
      <c r="CR198" s="280">
        <f>IFERROR(SUMPRODUCT(('控温被PRO-S级品'!$B$2:$B$10=$B198)*('控温被PRO-S级品'!$E$1:$BE$1=CR$1)*('控温被PRO-S级品'!$E$2:$BE$10)),0)+IFERROR(SUMPRODUCT(('冬被-S级品'!$B$2:$B$10=$B198)*('冬被-S级品'!$E$1:$AW$1=CR$1)*('冬被-S级品'!$E$2:$AW$10)),0)+IFERROR(SUMPRODUCT(('白止-S级品'!$A$2:$A$26=$B198)*('白止-S级品'!$D$1:$AV$1=CR$1)*('白止-S级品'!$D$2:$AV$26)),0)+IFERROR(SUMPRODUCT(('乐容-S级品'!$A$4:$A$32=$B198)*('乐容-S级品'!$L$3:$CA$3=CR$1)*('乐容-S级品'!$L$4:$CA$32)),0)</f>
      </c>
      <c r="CS198" s="280">
        <f>IFERROR(SUMPRODUCT(('控温被PRO-S级品'!$B$2:$B$10=$B198)*('控温被PRO-S级品'!$E$1:$BE$1=CS$1)*('控温被PRO-S级品'!$E$2:$BE$10)),0)+IFERROR(SUMPRODUCT(('冬被-S级品'!$B$2:$B$10=$B198)*('冬被-S级品'!$E$1:$AW$1=CS$1)*('冬被-S级品'!$E$2:$AW$10)),0)+IFERROR(SUMPRODUCT(('白止-S级品'!$A$2:$A$26=$B198)*('白止-S级品'!$D$1:$AV$1=CS$1)*('白止-S级品'!$D$2:$AV$26)),0)+IFERROR(SUMPRODUCT(('乐容-S级品'!$A$4:$A$32=$B198)*('乐容-S级品'!$L$3:$CA$3=CS$1)*('乐容-S级品'!$L$4:$CA$32)),0)</f>
      </c>
      <c r="CT198" s="280">
        <f>IFERROR(SUMPRODUCT(('控温被PRO-S级品'!$B$2:$B$10=$B198)*('控温被PRO-S级品'!$E$1:$BE$1=CT$1)*('控温被PRO-S级品'!$E$2:$BE$10)),0)+IFERROR(SUMPRODUCT(('冬被-S级品'!$B$2:$B$10=$B198)*('冬被-S级品'!$E$1:$AW$1=CT$1)*('冬被-S级品'!$E$2:$AW$10)),0)+IFERROR(SUMPRODUCT(('白止-S级品'!$A$2:$A$26=$B198)*('白止-S级品'!$D$1:$AV$1=CT$1)*('白止-S级品'!$D$2:$AV$26)),0)+IFERROR(SUMPRODUCT(('乐容-S级品'!$A$4:$A$32=$B198)*('乐容-S级品'!$L$3:$CA$3=CT$1)*('乐容-S级品'!$L$4:$CA$32)),0)</f>
      </c>
      <c r="CU198" s="280">
        <f>IFERROR(SUMPRODUCT(('控温被PRO-S级品'!$B$2:$B$10=$B198)*('控温被PRO-S级品'!$E$1:$BE$1=CU$1)*('控温被PRO-S级品'!$E$2:$BE$10)),0)+IFERROR(SUMPRODUCT(('冬被-S级品'!$B$2:$B$10=$B198)*('冬被-S级品'!$E$1:$AW$1=CU$1)*('冬被-S级品'!$E$2:$AW$10)),0)+IFERROR(SUMPRODUCT(('白止-S级品'!$A$2:$A$26=$B198)*('白止-S级品'!$D$1:$AV$1=CU$1)*('白止-S级品'!$D$2:$AV$26)),0)+IFERROR(SUMPRODUCT(('乐容-S级品'!$A$4:$A$32=$B198)*('乐容-S级品'!$L$3:$CA$3=CU$1)*('乐容-S级品'!$L$4:$CA$32)),0)</f>
      </c>
      <c r="CV198" s="280">
        <f>IFERROR(SUMPRODUCT(('控温被PRO-S级品'!$B$2:$B$10=$B198)*('控温被PRO-S级品'!$E$1:$BE$1=CV$1)*('控温被PRO-S级品'!$E$2:$BE$10)),0)+IFERROR(SUMPRODUCT(('冬被-S级品'!$B$2:$B$10=$B198)*('冬被-S级品'!$E$1:$AW$1=CV$1)*('冬被-S级品'!$E$2:$AW$10)),0)+IFERROR(SUMPRODUCT(('白止-S级品'!$A$2:$A$26=$B198)*('白止-S级品'!$D$1:$AV$1=CV$1)*('白止-S级品'!$D$2:$AV$26)),0)+IFERROR(SUMPRODUCT(('乐容-S级品'!$A$4:$A$32=$B198)*('乐容-S级品'!$L$3:$CA$3=CV$1)*('乐容-S级品'!$L$4:$CA$32)),0)</f>
      </c>
      <c r="CW198" s="280">
        <f>IFERROR(SUMPRODUCT(('控温被PRO-S级品'!$B$2:$B$10=$B198)*('控温被PRO-S级品'!$E$1:$BE$1=CW$1)*('控温被PRO-S级品'!$E$2:$BE$10)),0)+IFERROR(SUMPRODUCT(('冬被-S级品'!$B$2:$B$10=$B198)*('冬被-S级品'!$E$1:$AW$1=CW$1)*('冬被-S级品'!$E$2:$AW$10)),0)+IFERROR(SUMPRODUCT(('白止-S级品'!$A$2:$A$26=$B198)*('白止-S级品'!$D$1:$AV$1=CW$1)*('白止-S级品'!$D$2:$AV$26)),0)+IFERROR(SUMPRODUCT(('乐容-S级品'!$A$4:$A$32=$B198)*('乐容-S级品'!$L$3:$CA$3=CW$1)*('乐容-S级品'!$L$4:$CA$32)),0)</f>
      </c>
      <c r="CX198" s="280">
        <f>IFERROR(SUMPRODUCT(('控温被PRO-S级品'!$B$2:$B$10=$B198)*('控温被PRO-S级品'!$E$1:$BE$1=CX$1)*('控温被PRO-S级品'!$E$2:$BE$10)),0)+IFERROR(SUMPRODUCT(('冬被-S级品'!$B$2:$B$10=$B198)*('冬被-S级品'!$E$1:$AW$1=CX$1)*('冬被-S级品'!$E$2:$AW$10)),0)+IFERROR(SUMPRODUCT(('白止-S级品'!$A$2:$A$26=$B198)*('白止-S级品'!$D$1:$AV$1=CX$1)*('白止-S级品'!$D$2:$AV$26)),0)+IFERROR(SUMPRODUCT(('乐容-S级品'!$A$4:$A$32=$B198)*('乐容-S级品'!$L$3:$CA$3=CX$1)*('乐容-S级品'!$L$4:$CA$32)),0)</f>
      </c>
      <c r="CY198" s="280">
        <f>IFERROR(SUMPRODUCT(('控温被PRO-S级品'!$B$2:$B$10=$B198)*('控温被PRO-S级品'!$E$1:$BE$1=CY$1)*('控温被PRO-S级品'!$E$2:$BE$10)),0)+IFERROR(SUMPRODUCT(('冬被-S级品'!$B$2:$B$10=$B198)*('冬被-S级品'!$E$1:$AW$1=CY$1)*('冬被-S级品'!$E$2:$AW$10)),0)+IFERROR(SUMPRODUCT(('白止-S级品'!$A$2:$A$26=$B198)*('白止-S级品'!$D$1:$AV$1=CY$1)*('白止-S级品'!$D$2:$AV$26)),0)+IFERROR(SUMPRODUCT(('乐容-S级品'!$A$4:$A$32=$B198)*('乐容-S级品'!$L$3:$CA$3=CY$1)*('乐容-S级品'!$L$4:$CA$32)),0)</f>
      </c>
      <c r="CZ198" s="280">
        <f>IFERROR(SUMPRODUCT(('控温被PRO-S级品'!$B$2:$B$10=$B198)*('控温被PRO-S级品'!$E$1:$BE$1=CZ$1)*('控温被PRO-S级品'!$E$2:$BE$10)),0)+IFERROR(SUMPRODUCT(('冬被-S级品'!$B$2:$B$10=$B198)*('冬被-S级品'!$E$1:$AW$1=CZ$1)*('冬被-S级品'!$E$2:$AW$10)),0)+IFERROR(SUMPRODUCT(('白止-S级品'!$A$2:$A$26=$B198)*('白止-S级品'!$D$1:$AV$1=CZ$1)*('白止-S级品'!$D$2:$AV$26)),0)+IFERROR(SUMPRODUCT(('乐容-S级品'!$A$4:$A$32=$B198)*('乐容-S级品'!$L$3:$CA$3=CZ$1)*('乐容-S级品'!$L$4:$CA$32)),0)</f>
      </c>
      <c r="DA198" s="280">
        <f>IFERROR(SUMPRODUCT(('控温被PRO-S级品'!$B$2:$B$10=$B198)*('控温被PRO-S级品'!$E$1:$BE$1=DA$1)*('控温被PRO-S级品'!$E$2:$BE$10)),0)+IFERROR(SUMPRODUCT(('冬被-S级品'!$B$2:$B$10=$B198)*('冬被-S级品'!$E$1:$AW$1=DA$1)*('冬被-S级品'!$E$2:$AW$10)),0)+IFERROR(SUMPRODUCT(('白止-S级品'!$A$2:$A$26=$B198)*('白止-S级品'!$D$1:$AV$1=DA$1)*('白止-S级品'!$D$2:$AV$26)),0)+IFERROR(SUMPRODUCT(('乐容-S级品'!$A$4:$A$32=$B198)*('乐容-S级品'!$L$3:$CA$3=DA$1)*('乐容-S级品'!$L$4:$CA$32)),0)</f>
      </c>
      <c r="DB198" s="280">
        <f>IFERROR(SUMPRODUCT(('控温被PRO-S级品'!$B$2:$B$10=$B198)*('控温被PRO-S级品'!$E$1:$BE$1=DB$1)*('控温被PRO-S级品'!$E$2:$BE$10)),0)+IFERROR(SUMPRODUCT(('冬被-S级品'!$B$2:$B$10=$B198)*('冬被-S级品'!$E$1:$AW$1=DB$1)*('冬被-S级品'!$E$2:$AW$10)),0)+IFERROR(SUMPRODUCT(('白止-S级品'!$A$2:$A$26=$B198)*('白止-S级品'!$D$1:$AV$1=DB$1)*('白止-S级品'!$D$2:$AV$26)),0)+IFERROR(SUMPRODUCT(('乐容-S级品'!$A$4:$A$32=$B198)*('乐容-S级品'!$L$3:$CA$3=DB$1)*('乐容-S级品'!$L$4:$CA$32)),0)</f>
      </c>
      <c r="DC198" s="280">
        <f>IFERROR(SUMPRODUCT(('控温被PRO-S级品'!$B$2:$B$10=$B198)*('控温被PRO-S级品'!$E$1:$BE$1=DC$1)*('控温被PRO-S级品'!$E$2:$BE$10)),0)+IFERROR(SUMPRODUCT(('冬被-S级品'!$B$2:$B$10=$B198)*('冬被-S级品'!$E$1:$AW$1=DC$1)*('冬被-S级品'!$E$2:$AW$10)),0)+IFERROR(SUMPRODUCT(('白止-S级品'!$A$2:$A$26=$B198)*('白止-S级品'!$D$1:$AV$1=DC$1)*('白止-S级品'!$D$2:$AV$26)),0)+IFERROR(SUMPRODUCT(('乐容-S级品'!$A$4:$A$32=$B198)*('乐容-S级品'!$L$3:$CA$3=DC$1)*('乐容-S级品'!$L$4:$CA$32)),0)</f>
      </c>
      <c r="DD198" s="280">
        <f>IFERROR(SUMPRODUCT(('控温被PRO-S级品'!$B$2:$B$10=$B198)*('控温被PRO-S级品'!$E$1:$BE$1=DD$1)*('控温被PRO-S级品'!$E$2:$BE$10)),0)+IFERROR(SUMPRODUCT(('冬被-S级品'!$B$2:$B$10=$B198)*('冬被-S级品'!$E$1:$AW$1=DD$1)*('冬被-S级品'!$E$2:$AW$10)),0)+IFERROR(SUMPRODUCT(('白止-S级品'!$A$2:$A$26=$B198)*('白止-S级品'!$D$1:$AV$1=DD$1)*('白止-S级品'!$D$2:$AV$26)),0)+IFERROR(SUMPRODUCT(('乐容-S级品'!$A$4:$A$32=$B198)*('乐容-S级品'!$L$3:$CA$3=DD$1)*('乐容-S级品'!$L$4:$CA$32)),0)</f>
      </c>
      <c r="DE198" s="280">
        <f>IFERROR(SUMPRODUCT(('控温被PRO-S级品'!$B$2:$B$10=$B198)*('控温被PRO-S级品'!$E$1:$BE$1=DE$1)*('控温被PRO-S级品'!$E$2:$BE$10)),0)+IFERROR(SUMPRODUCT(('冬被-S级品'!$B$2:$B$10=$B198)*('冬被-S级品'!$E$1:$AW$1=DE$1)*('冬被-S级品'!$E$2:$AW$10)),0)+IFERROR(SUMPRODUCT(('白止-S级品'!$A$2:$A$26=$B198)*('白止-S级品'!$D$1:$AV$1=DE$1)*('白止-S级品'!$D$2:$AV$26)),0)+IFERROR(SUMPRODUCT(('乐容-S级品'!$A$4:$A$32=$B198)*('乐容-S级品'!$L$3:$CA$3=DE$1)*('乐容-S级品'!$L$4:$CA$32)),0)</f>
      </c>
      <c r="DF198" s="280">
        <f>IFERROR(SUMPRODUCT(('控温被PRO-S级品'!$B$2:$B$10=$B198)*('控温被PRO-S级品'!$E$1:$BE$1=DF$1)*('控温被PRO-S级品'!$E$2:$BE$10)),0)+IFERROR(SUMPRODUCT(('冬被-S级品'!$B$2:$B$10=$B198)*('冬被-S级品'!$E$1:$AW$1=DF$1)*('冬被-S级品'!$E$2:$AW$10)),0)+IFERROR(SUMPRODUCT(('白止-S级品'!$A$2:$A$26=$B198)*('白止-S级品'!$D$1:$AV$1=DF$1)*('白止-S级品'!$D$2:$AV$26)),0)+IFERROR(SUMPRODUCT(('乐容-S级品'!$A$4:$A$32=$B198)*('乐容-S级品'!$L$3:$CA$3=DF$1)*('乐容-S级品'!$L$4:$CA$32)),0)</f>
      </c>
      <c r="DG198" s="280">
        <f>IFERROR(SUMPRODUCT(('控温被PRO-S级品'!$B$2:$B$10=$B198)*('控温被PRO-S级品'!$E$1:$BE$1=DG$1)*('控温被PRO-S级品'!$E$2:$BE$10)),0)+IFERROR(SUMPRODUCT(('冬被-S级品'!$B$2:$B$10=$B198)*('冬被-S级品'!$E$1:$AW$1=DG$1)*('冬被-S级品'!$E$2:$AW$10)),0)+IFERROR(SUMPRODUCT(('白止-S级品'!$A$2:$A$26=$B198)*('白止-S级品'!$D$1:$AV$1=DG$1)*('白止-S级品'!$D$2:$AV$26)),0)+IFERROR(SUMPRODUCT(('乐容-S级品'!$A$4:$A$32=$B198)*('乐容-S级品'!$L$3:$CA$3=DG$1)*('乐容-S级品'!$L$4:$CA$32)),0)</f>
      </c>
      <c r="DH198" s="280">
        <f>IFERROR(SUMPRODUCT(('控温被PRO-S级品'!$B$2:$B$10=$B198)*('控温被PRO-S级品'!$E$1:$BE$1=DH$1)*('控温被PRO-S级品'!$E$2:$BE$10)),0)+IFERROR(SUMPRODUCT(('冬被-S级品'!$B$2:$B$10=$B198)*('冬被-S级品'!$E$1:$AW$1=DH$1)*('冬被-S级品'!$E$2:$AW$10)),0)+IFERROR(SUMPRODUCT(('白止-S级品'!$A$2:$A$26=$B198)*('白止-S级品'!$D$1:$AV$1=DH$1)*('白止-S级品'!$D$2:$AV$26)),0)+IFERROR(SUMPRODUCT(('乐容-S级品'!$A$4:$A$32=$B198)*('乐容-S级品'!$L$3:$CA$3=DH$1)*('乐容-S级品'!$L$4:$CA$32)),0)</f>
      </c>
      <c r="DI198" s="280">
        <f>IFERROR(SUMPRODUCT(('控温被PRO-S级品'!$B$2:$B$10=$B198)*('控温被PRO-S级品'!$E$1:$BE$1=DI$1)*('控温被PRO-S级品'!$E$2:$BE$10)),0)+IFERROR(SUMPRODUCT(('冬被-S级品'!$B$2:$B$10=$B198)*('冬被-S级品'!$E$1:$AW$1=DI$1)*('冬被-S级品'!$E$2:$AW$10)),0)+IFERROR(SUMPRODUCT(('白止-S级品'!$A$2:$A$26=$B198)*('白止-S级品'!$D$1:$AV$1=DI$1)*('白止-S级品'!$D$2:$AV$26)),0)+IFERROR(SUMPRODUCT(('乐容-S级品'!$A$4:$A$32=$B198)*('乐容-S级品'!$L$3:$CA$3=DI$1)*('乐容-S级品'!$L$4:$CA$32)),0)</f>
      </c>
      <c r="DJ198" s="280">
        <f>IFERROR(SUMPRODUCT(('控温被PRO-S级品'!$B$2:$B$10=$B198)*('控温被PRO-S级品'!$E$1:$BE$1=DJ$1)*('控温被PRO-S级品'!$E$2:$BE$10)),0)+IFERROR(SUMPRODUCT(('冬被-S级品'!$B$2:$B$10=$B198)*('冬被-S级品'!$E$1:$AW$1=DJ$1)*('冬被-S级品'!$E$2:$AW$10)),0)+IFERROR(SUMPRODUCT(('白止-S级品'!$A$2:$A$26=$B198)*('白止-S级品'!$D$1:$AV$1=DJ$1)*('白止-S级品'!$D$2:$AV$26)),0)+IFERROR(SUMPRODUCT(('乐容-S级品'!$A$4:$A$32=$B198)*('乐容-S级品'!$L$3:$CA$3=DJ$1)*('乐容-S级品'!$L$4:$CA$32)),0)</f>
      </c>
      <c r="DK198" s="280"/>
      <c r="DL198" s="280"/>
      <c r="DM198" s="280"/>
      <c r="DN198" s="280"/>
      <c r="DO198" s="280"/>
      <c r="DP198" s="280"/>
      <c r="DQ198" s="280"/>
      <c r="DR198" s="280"/>
      <c r="DS198" s="280"/>
      <c r="DT198" s="280"/>
      <c r="DU198" s="280"/>
      <c r="DV198" s="280"/>
      <c r="DW198" s="280">
        <f>VLOOKUP(B198,'系统编码规格'!A:C,3,FALSE)</f>
      </c>
      <c r="DX198" s="280"/>
      <c r="DY198" s="280"/>
      <c r="DZ198" s="280"/>
      <c r="EA198" s="280"/>
      <c r="EB198" s="280"/>
      <c r="EC198" s="280"/>
      <c r="ED198" s="280"/>
      <c r="EE198" s="280"/>
      <c r="EF198" s="280"/>
      <c r="EG198" s="280"/>
      <c r="EH198" s="280"/>
      <c r="EI198" s="280"/>
      <c r="EJ198" s="280"/>
      <c r="EK198" s="280"/>
      <c r="EL198" s="280"/>
      <c r="EM198" s="280"/>
      <c r="EN198" s="280"/>
      <c r="EO198" s="280"/>
      <c r="EP198" s="280"/>
      <c r="EQ198" s="280"/>
      <c r="ER198" s="280"/>
      <c r="ES198" s="280"/>
      <c r="ET198" s="280"/>
      <c r="EU198" s="280"/>
      <c r="EV198" s="280"/>
      <c r="EW198" s="280"/>
      <c r="EX198" s="280"/>
      <c r="EY198" s="280"/>
      <c r="EZ198" s="280"/>
      <c r="FA198" s="280"/>
      <c r="FB198" s="280"/>
      <c r="FC198" s="280"/>
      <c r="FD198" s="280"/>
      <c r="FE198" s="280"/>
      <c r="FF198" s="280"/>
      <c r="FG198" s="280"/>
      <c r="FH198" s="280"/>
      <c r="FI198" s="280"/>
      <c r="FJ198" s="280"/>
      <c r="FK198" s="280"/>
      <c r="FL198" s="280"/>
      <c r="FM198" s="280"/>
      <c r="FN198" s="280"/>
      <c r="FO198" s="280"/>
      <c r="FP198" s="280"/>
      <c r="FQ198" s="280"/>
      <c r="FR198" s="280"/>
      <c r="FS198" s="280"/>
      <c r="FT198" s="280"/>
      <c r="FU198" s="280"/>
      <c r="FV198" s="280"/>
      <c r="FW198" s="280"/>
      <c r="FX198" s="280"/>
      <c r="FY198" s="280"/>
      <c r="FZ198" s="280"/>
      <c r="GA198" s="280"/>
      <c r="GB198" s="280"/>
      <c r="GC198" s="280"/>
      <c r="GD198" s="280"/>
      <c r="GE198" s="280"/>
      <c r="GF198" s="280"/>
      <c r="GG198" s="280"/>
      <c r="GH198" s="280"/>
      <c r="GI198" s="280"/>
      <c r="GJ198" s="280"/>
      <c r="GK198" s="280"/>
      <c r="GL198" s="280"/>
      <c r="GM198" s="280"/>
      <c r="GN198" s="280"/>
      <c r="GO198" s="280"/>
      <c r="GP198" s="280"/>
      <c r="GQ198" s="280"/>
      <c r="GR198" s="280"/>
      <c r="GS198" s="280"/>
      <c r="GT198" s="280"/>
      <c r="GU198" s="280"/>
      <c r="GV198" s="280"/>
    </row>
    <row r="199">
      <c r="A199" s="309" t="str">
        <v>乐容</v>
      </c>
      <c r="B199" s="312" t="str">
        <v>13800037901727392</v>
      </c>
      <c r="C199" s="309" t="str">
        <v>萨和松烬星河香薰蜡烛</v>
      </c>
      <c r="D199" s="309" t="str">
        <v>170g</v>
      </c>
      <c r="E199">
        <f>SUM(F199:GX199)</f>
      </c>
      <c r="F199" s="280">
        <f>IFERROR(SUMPRODUCT(('控温被PRO-S级品'!$B$2:$B$10=$B199)*('控温被PRO-S级品'!$E$1:$BE$1=F$1)*('控温被PRO-S级品'!$E$2:$BE$10)),0)+IFERROR(SUMPRODUCT(('冬被-S级品'!$B$2:$B$10=$B199)*('冬被-S级品'!$E$1:$AW$1=F$1)*('冬被-S级品'!$E$2:$AW$10)),0)+IFERROR(SUMPRODUCT(('白止-S级品'!$A$2:$A$26=$B199)*('白止-S级品'!$D$1:$AV$1=F$1)*('白止-S级品'!$D$2:$AV$26)),0)+IFERROR(SUMPRODUCT(('乐容-S级品'!$A$4:$A$32=$B199)*('乐容-S级品'!$L$3:$CA$3=F$1)*('乐容-S级品'!$L$4:$CA$32)),0)</f>
      </c>
      <c r="G199" s="280">
        <f>IFERROR(SUMPRODUCT(('控温被PRO-S级品'!$B$2:$B$10=$B199)*('控温被PRO-S级品'!$E$1:$BE$1=G$1)*('控温被PRO-S级品'!$E$2:$BE$10)),0)+IFERROR(SUMPRODUCT(('冬被-S级品'!$B$2:$B$10=$B199)*('冬被-S级品'!$E$1:$AW$1=G$1)*('冬被-S级品'!$E$2:$AW$10)),0)+IFERROR(SUMPRODUCT(('白止-S级品'!$A$2:$A$26=$B199)*('白止-S级品'!$D$1:$AV$1=G$1)*('白止-S级品'!$D$2:$AV$26)),0)+IFERROR(SUMPRODUCT(('乐容-S级品'!$A$4:$A$32=$B199)*('乐容-S级品'!$L$3:$CA$3=G$1)*('乐容-S级品'!$L$4:$CA$32)),0)</f>
      </c>
      <c r="H199" s="280">
        <f>IFERROR(SUMPRODUCT(('控温被PRO-S级品'!$B$2:$B$10=$B199)*('控温被PRO-S级品'!$E$1:$BE$1=H$1)*('控温被PRO-S级品'!$E$2:$BE$10)),0)+IFERROR(SUMPRODUCT(('冬被-S级品'!$B$2:$B$10=$B199)*('冬被-S级品'!$E$1:$AW$1=H$1)*('冬被-S级品'!$E$2:$AW$10)),0)+IFERROR(SUMPRODUCT(('白止-S级品'!$A$2:$A$26=$B199)*('白止-S级品'!$D$1:$AV$1=H$1)*('白止-S级品'!$D$2:$AV$26)),0)+IFERROR(SUMPRODUCT(('乐容-S级品'!$A$4:$A$32=$B199)*('乐容-S级品'!$L$3:$CA$3=H$1)*('乐容-S级品'!$L$4:$CA$32)),0)</f>
      </c>
      <c r="I199" s="280">
        <f>IFERROR(SUMPRODUCT(('控温被PRO-S级品'!$B$2:$B$10=$B199)*('控温被PRO-S级品'!$E$1:$BE$1=I$1)*('控温被PRO-S级品'!$E$2:$BE$10)),0)+IFERROR(SUMPRODUCT(('冬被-S级品'!$B$2:$B$10=$B199)*('冬被-S级品'!$E$1:$AW$1=I$1)*('冬被-S级品'!$E$2:$AW$10)),0)+IFERROR(SUMPRODUCT(('白止-S级品'!$A$2:$A$26=$B199)*('白止-S级品'!$D$1:$AV$1=I$1)*('白止-S级品'!$D$2:$AV$26)),0)+IFERROR(SUMPRODUCT(('乐容-S级品'!$A$4:$A$32=$B199)*('乐容-S级品'!$L$3:$CA$3=I$1)*('乐容-S级品'!$L$4:$CA$32)),0)</f>
      </c>
      <c r="J199" s="280">
        <f>IFERROR(SUMPRODUCT(('控温被PRO-S级品'!$B$2:$B$10=$B199)*('控温被PRO-S级品'!$E$1:$BE$1=J$1)*('控温被PRO-S级品'!$E$2:$BE$10)),0)+IFERROR(SUMPRODUCT(('冬被-S级品'!$B$2:$B$10=$B199)*('冬被-S级品'!$E$1:$AW$1=J$1)*('冬被-S级品'!$E$2:$AW$10)),0)+IFERROR(SUMPRODUCT(('白止-S级品'!$A$2:$A$26=$B199)*('白止-S级品'!$D$1:$AV$1=J$1)*('白止-S级品'!$D$2:$AV$26)),0)+IFERROR(SUMPRODUCT(('乐容-S级品'!$A$4:$A$32=$B199)*('乐容-S级品'!$L$3:$CA$3=J$1)*('乐容-S级品'!$L$4:$CA$32)),0)</f>
      </c>
      <c r="K199" s="280">
        <f>IFERROR(SUMPRODUCT(('控温被PRO-S级品'!$B$2:$B$10=$B199)*('控温被PRO-S级品'!$E$1:$BE$1=K$1)*('控温被PRO-S级品'!$E$2:$BE$10)),0)+IFERROR(SUMPRODUCT(('冬被-S级品'!$B$2:$B$10=$B199)*('冬被-S级品'!$E$1:$AW$1=K$1)*('冬被-S级品'!$E$2:$AW$10)),0)+IFERROR(SUMPRODUCT(('白止-S级品'!$A$2:$A$26=$B199)*('白止-S级品'!$D$1:$AV$1=K$1)*('白止-S级品'!$D$2:$AV$26)),0)+IFERROR(SUMPRODUCT(('乐容-S级品'!$A$4:$A$32=$B199)*('乐容-S级品'!$L$3:$CA$3=K$1)*('乐容-S级品'!$L$4:$CA$32)),0)</f>
      </c>
      <c r="L199" s="280">
        <f>IFERROR(SUMPRODUCT(('控温被PRO-S级品'!$B$2:$B$10=$B199)*('控温被PRO-S级品'!$E$1:$BE$1=L$1)*('控温被PRO-S级品'!$E$2:$BE$10)),0)+IFERROR(SUMPRODUCT(('冬被-S级品'!$B$2:$B$10=$B199)*('冬被-S级品'!$E$1:$AW$1=L$1)*('冬被-S级品'!$E$2:$AW$10)),0)+IFERROR(SUMPRODUCT(('白止-S级品'!$A$2:$A$26=$B199)*('白止-S级品'!$D$1:$AV$1=L$1)*('白止-S级品'!$D$2:$AV$26)),0)+IFERROR(SUMPRODUCT(('乐容-S级品'!$A$4:$A$32=$B199)*('乐容-S级品'!$L$3:$CA$3=L$1)*('乐容-S级品'!$L$4:$CA$32)),0)</f>
      </c>
      <c r="M199" s="280">
        <f>IFERROR(SUMPRODUCT(('控温被PRO-S级品'!$B$2:$B$10=$B199)*('控温被PRO-S级品'!$E$1:$BE$1=M$1)*('控温被PRO-S级品'!$E$2:$BE$10)),0)+IFERROR(SUMPRODUCT(('冬被-S级品'!$B$2:$B$10=$B199)*('冬被-S级品'!$E$1:$AW$1=M$1)*('冬被-S级品'!$E$2:$AW$10)),0)+IFERROR(SUMPRODUCT(('白止-S级品'!$A$2:$A$26=$B199)*('白止-S级品'!$D$1:$AV$1=M$1)*('白止-S级品'!$D$2:$AV$26)),0)+IFERROR(SUMPRODUCT(('乐容-S级品'!$A$4:$A$32=$B199)*('乐容-S级品'!$L$3:$CA$3=M$1)*('乐容-S级品'!$L$4:$CA$32)),0)</f>
      </c>
      <c r="N199" s="280">
        <f>IFERROR(SUMPRODUCT(('控温被PRO-S级品'!$B$2:$B$10=$B199)*('控温被PRO-S级品'!$E$1:$BE$1=N$1)*('控温被PRO-S级品'!$E$2:$BE$10)),0)+IFERROR(SUMPRODUCT(('冬被-S级品'!$B$2:$B$10=$B199)*('冬被-S级品'!$E$1:$AW$1=N$1)*('冬被-S级品'!$E$2:$AW$10)),0)+IFERROR(SUMPRODUCT(('白止-S级品'!$A$2:$A$26=$B199)*('白止-S级品'!$D$1:$AV$1=N$1)*('白止-S级品'!$D$2:$AV$26)),0)+IFERROR(SUMPRODUCT(('乐容-S级品'!$A$4:$A$32=$B199)*('乐容-S级品'!$L$3:$CA$3=N$1)*('乐容-S级品'!$L$4:$CA$32)),0)</f>
      </c>
      <c r="O199" s="280">
        <f>IFERROR(SUMPRODUCT(('控温被PRO-S级品'!$B$2:$B$10=$B199)*('控温被PRO-S级品'!$E$1:$BE$1=O$1)*('控温被PRO-S级品'!$E$2:$BE$10)),0)+IFERROR(SUMPRODUCT(('冬被-S级品'!$B$2:$B$10=$B199)*('冬被-S级品'!$E$1:$AW$1=O$1)*('冬被-S级品'!$E$2:$AW$10)),0)+IFERROR(SUMPRODUCT(('白止-S级品'!$A$2:$A$26=$B199)*('白止-S级品'!$D$1:$AV$1=O$1)*('白止-S级品'!$D$2:$AV$26)),0)+IFERROR(SUMPRODUCT(('乐容-S级品'!$A$4:$A$32=$B199)*('乐容-S级品'!$L$3:$CA$3=O$1)*('乐容-S级品'!$L$4:$CA$32)),0)</f>
      </c>
      <c r="P199" s="280">
        <f>IFERROR(SUMPRODUCT(('控温被PRO-S级品'!$B$2:$B$10=$B199)*('控温被PRO-S级品'!$E$1:$BE$1=P$1)*('控温被PRO-S级品'!$E$2:$BE$10)),0)+IFERROR(SUMPRODUCT(('冬被-S级品'!$B$2:$B$10=$B199)*('冬被-S级品'!$E$1:$AW$1=P$1)*('冬被-S级品'!$E$2:$AW$10)),0)+IFERROR(SUMPRODUCT(('白止-S级品'!$A$2:$A$26=$B199)*('白止-S级品'!$D$1:$AV$1=P$1)*('白止-S级品'!$D$2:$AV$26)),0)+IFERROR(SUMPRODUCT(('乐容-S级品'!$A$4:$A$32=$B199)*('乐容-S级品'!$L$3:$CA$3=P$1)*('乐容-S级品'!$L$4:$CA$32)),0)</f>
      </c>
      <c r="Q199" s="280">
        <f>IFERROR(SUMPRODUCT(('控温被PRO-S级品'!$B$2:$B$10=$B199)*('控温被PRO-S级品'!$E$1:$BE$1=Q$1)*('控温被PRO-S级品'!$E$2:$BE$10)),0)+IFERROR(SUMPRODUCT(('冬被-S级品'!$B$2:$B$10=$B199)*('冬被-S级品'!$E$1:$AW$1=Q$1)*('冬被-S级品'!$E$2:$AW$10)),0)+IFERROR(SUMPRODUCT(('白止-S级品'!$A$2:$A$26=$B199)*('白止-S级品'!$D$1:$AV$1=Q$1)*('白止-S级品'!$D$2:$AV$26)),0)+IFERROR(SUMPRODUCT(('乐容-S级品'!$A$4:$A$32=$B199)*('乐容-S级品'!$L$3:$CA$3=Q$1)*('乐容-S级品'!$L$4:$CA$32)),0)</f>
      </c>
      <c r="R199" s="280">
        <f>IFERROR(SUMPRODUCT(('控温被PRO-S级品'!$B$2:$B$10=$B199)*('控温被PRO-S级品'!$E$1:$BE$1=R$1)*('控温被PRO-S级品'!$E$2:$BE$10)),0)+IFERROR(SUMPRODUCT(('冬被-S级品'!$B$2:$B$10=$B199)*('冬被-S级品'!$E$1:$AW$1=R$1)*('冬被-S级品'!$E$2:$AW$10)),0)+IFERROR(SUMPRODUCT(('白止-S级品'!$A$2:$A$26=$B199)*('白止-S级品'!$D$1:$AV$1=R$1)*('白止-S级品'!$D$2:$AV$26)),0)+IFERROR(SUMPRODUCT(('乐容-S级品'!$A$4:$A$32=$B199)*('乐容-S级品'!$L$3:$CA$3=R$1)*('乐容-S级品'!$L$4:$CA$32)),0)</f>
      </c>
      <c r="S199" s="280">
        <f>IFERROR(SUMPRODUCT(('控温被PRO-S级品'!$B$2:$B$10=$B199)*('控温被PRO-S级品'!$E$1:$BE$1=S$1)*('控温被PRO-S级品'!$E$2:$BE$10)),0)+IFERROR(SUMPRODUCT(('冬被-S级品'!$B$2:$B$10=$B199)*('冬被-S级品'!$E$1:$AW$1=S$1)*('冬被-S级品'!$E$2:$AW$10)),0)+IFERROR(SUMPRODUCT(('白止-S级品'!$A$2:$A$26=$B199)*('白止-S级品'!$D$1:$AV$1=S$1)*('白止-S级品'!$D$2:$AV$26)),0)+IFERROR(SUMPRODUCT(('乐容-S级品'!$A$4:$A$32=$B199)*('乐容-S级品'!$L$3:$CA$3=S$1)*('乐容-S级品'!$L$4:$CA$32)),0)</f>
      </c>
      <c r="T199" s="280">
        <f>IFERROR(SUMPRODUCT(('控温被PRO-S级品'!$B$2:$B$10=$B199)*('控温被PRO-S级品'!$E$1:$BE$1=T$1)*('控温被PRO-S级品'!$E$2:$BE$10)),0)+IFERROR(SUMPRODUCT(('冬被-S级品'!$B$2:$B$10=$B199)*('冬被-S级品'!$E$1:$AW$1=T$1)*('冬被-S级品'!$E$2:$AW$10)),0)+IFERROR(SUMPRODUCT(('白止-S级品'!$A$2:$A$26=$B199)*('白止-S级品'!$D$1:$AV$1=T$1)*('白止-S级品'!$D$2:$AV$26)),0)+IFERROR(SUMPRODUCT(('乐容-S级品'!$A$4:$A$32=$B199)*('乐容-S级品'!$L$3:$CA$3=T$1)*('乐容-S级品'!$L$4:$CA$32)),0)</f>
      </c>
      <c r="U199" s="280">
        <f>IFERROR(SUMPRODUCT(('控温被PRO-S级品'!$B$2:$B$10=$B199)*('控温被PRO-S级品'!$E$1:$BE$1=U$1)*('控温被PRO-S级品'!$E$2:$BE$10)),0)+IFERROR(SUMPRODUCT(('冬被-S级品'!$B$2:$B$10=$B199)*('冬被-S级品'!$E$1:$AW$1=U$1)*('冬被-S级品'!$E$2:$AW$10)),0)+IFERROR(SUMPRODUCT(('白止-S级品'!$A$2:$A$26=$B199)*('白止-S级品'!$D$1:$AV$1=U$1)*('白止-S级品'!$D$2:$AV$26)),0)+IFERROR(SUMPRODUCT(('乐容-S级品'!$A$4:$A$32=$B199)*('乐容-S级品'!$L$3:$CA$3=U$1)*('乐容-S级品'!$L$4:$CA$32)),0)</f>
      </c>
      <c r="V199" s="280">
        <f>IFERROR(SUMPRODUCT(('控温被PRO-S级品'!$B$2:$B$10=$B199)*('控温被PRO-S级品'!$E$1:$BE$1=V$1)*('控温被PRO-S级品'!$E$2:$BE$10)),0)+IFERROR(SUMPRODUCT(('冬被-S级品'!$B$2:$B$10=$B199)*('冬被-S级品'!$E$1:$AW$1=V$1)*('冬被-S级品'!$E$2:$AW$10)),0)+IFERROR(SUMPRODUCT(('白止-S级品'!$A$2:$A$26=$B199)*('白止-S级品'!$D$1:$AV$1=V$1)*('白止-S级品'!$D$2:$AV$26)),0)+IFERROR(SUMPRODUCT(('乐容-S级品'!$A$4:$A$32=$B199)*('乐容-S级品'!$L$3:$CA$3=V$1)*('乐容-S级品'!$L$4:$CA$32)),0)</f>
      </c>
      <c r="W199" s="280">
        <f>IFERROR(SUMPRODUCT(('控温被PRO-S级品'!$B$2:$B$10=$B199)*('控温被PRO-S级品'!$E$1:$BE$1=W$1)*('控温被PRO-S级品'!$E$2:$BE$10)),0)+IFERROR(SUMPRODUCT(('冬被-S级品'!$B$2:$B$10=$B199)*('冬被-S级品'!$E$1:$AW$1=W$1)*('冬被-S级品'!$E$2:$AW$10)),0)+IFERROR(SUMPRODUCT(('白止-S级品'!$A$2:$A$26=$B199)*('白止-S级品'!$D$1:$AV$1=W$1)*('白止-S级品'!$D$2:$AV$26)),0)+IFERROR(SUMPRODUCT(('乐容-S级品'!$A$4:$A$32=$B199)*('乐容-S级品'!$L$3:$CA$3=W$1)*('乐容-S级品'!$L$4:$CA$32)),0)</f>
      </c>
      <c r="X199" s="280">
        <f>IFERROR(SUMPRODUCT(('控温被PRO-S级品'!$B$2:$B$10=$B199)*('控温被PRO-S级品'!$E$1:$BE$1=X$1)*('控温被PRO-S级品'!$E$2:$BE$10)),0)+IFERROR(SUMPRODUCT(('冬被-S级品'!$B$2:$B$10=$B199)*('冬被-S级品'!$E$1:$AW$1=X$1)*('冬被-S级品'!$E$2:$AW$10)),0)+IFERROR(SUMPRODUCT(('白止-S级品'!$A$2:$A$26=$B199)*('白止-S级品'!$D$1:$AV$1=X$1)*('白止-S级品'!$D$2:$AV$26)),0)+IFERROR(SUMPRODUCT(('乐容-S级品'!$A$4:$A$32=$B199)*('乐容-S级品'!$L$3:$CA$3=X$1)*('乐容-S级品'!$L$4:$CA$32)),0)</f>
      </c>
      <c r="Y199" s="280">
        <f>IFERROR(SUMPRODUCT(('控温被PRO-S级品'!$B$2:$B$10=$B199)*('控温被PRO-S级品'!$E$1:$BE$1=Y$1)*('控温被PRO-S级品'!$E$2:$BE$10)),0)+IFERROR(SUMPRODUCT(('冬被-S级品'!$B$2:$B$10=$B199)*('冬被-S级品'!$E$1:$AW$1=Y$1)*('冬被-S级品'!$E$2:$AW$10)),0)+IFERROR(SUMPRODUCT(('白止-S级品'!$A$2:$A$26=$B199)*('白止-S级品'!$D$1:$AV$1=Y$1)*('白止-S级品'!$D$2:$AV$26)),0)+IFERROR(SUMPRODUCT(('乐容-S级品'!$A$4:$A$32=$B199)*('乐容-S级品'!$L$3:$CA$3=Y$1)*('乐容-S级品'!$L$4:$CA$32)),0)</f>
      </c>
      <c r="Z199" s="280">
        <f>IFERROR(SUMPRODUCT(('控温被PRO-S级品'!$B$2:$B$10=$B199)*('控温被PRO-S级品'!$E$1:$BE$1=Z$1)*('控温被PRO-S级品'!$E$2:$BE$10)),0)+IFERROR(SUMPRODUCT(('冬被-S级品'!$B$2:$B$10=$B199)*('冬被-S级品'!$E$1:$AW$1=Z$1)*('冬被-S级品'!$E$2:$AW$10)),0)+IFERROR(SUMPRODUCT(('白止-S级品'!$A$2:$A$26=$B199)*('白止-S级品'!$D$1:$AV$1=Z$1)*('白止-S级品'!$D$2:$AV$26)),0)+IFERROR(SUMPRODUCT(('乐容-S级品'!$A$4:$A$32=$B199)*('乐容-S级品'!$L$3:$CA$3=Z$1)*('乐容-S级品'!$L$4:$CA$32)),0)</f>
      </c>
      <c r="AA199" s="280">
        <f>IFERROR(SUMPRODUCT(('控温被PRO-S级品'!$B$2:$B$10=$B199)*('控温被PRO-S级品'!$E$1:$BE$1=AA$1)*('控温被PRO-S级品'!$E$2:$BE$10)),0)+IFERROR(SUMPRODUCT(('冬被-S级品'!$B$2:$B$10=$B199)*('冬被-S级品'!$E$1:$AW$1=AA$1)*('冬被-S级品'!$E$2:$AW$10)),0)+IFERROR(SUMPRODUCT(('白止-S级品'!$A$2:$A$26=$B199)*('白止-S级品'!$D$1:$AV$1=AA$1)*('白止-S级品'!$D$2:$AV$26)),0)+IFERROR(SUMPRODUCT(('乐容-S级品'!$A$4:$A$32=$B199)*('乐容-S级品'!$L$3:$CA$3=AA$1)*('乐容-S级品'!$L$4:$CA$32)),0)</f>
      </c>
      <c r="AB199" s="280">
        <f>IFERROR(SUMPRODUCT(('控温被PRO-S级品'!$B$2:$B$10=$B199)*('控温被PRO-S级品'!$E$1:$BE$1=AB$1)*('控温被PRO-S级品'!$E$2:$BE$10)),0)+IFERROR(SUMPRODUCT(('冬被-S级品'!$B$2:$B$10=$B199)*('冬被-S级品'!$E$1:$AW$1=AB$1)*('冬被-S级品'!$E$2:$AW$10)),0)+IFERROR(SUMPRODUCT(('白止-S级品'!$A$2:$A$26=$B199)*('白止-S级品'!$D$1:$AV$1=AB$1)*('白止-S级品'!$D$2:$AV$26)),0)+IFERROR(SUMPRODUCT(('乐容-S级品'!$A$4:$A$32=$B199)*('乐容-S级品'!$L$3:$CA$3=AB$1)*('乐容-S级品'!$L$4:$CA$32)),0)</f>
      </c>
      <c r="AC199" s="280">
        <f>IFERROR(SUMPRODUCT(('控温被PRO-S级品'!$B$2:$B$10=$B199)*('控温被PRO-S级品'!$E$1:$BE$1=AC$1)*('控温被PRO-S级品'!$E$2:$BE$10)),0)+IFERROR(SUMPRODUCT(('冬被-S级品'!$B$2:$B$10=$B199)*('冬被-S级品'!$E$1:$AW$1=AC$1)*('冬被-S级品'!$E$2:$AW$10)),0)+IFERROR(SUMPRODUCT(('白止-S级品'!$A$2:$A$26=$B199)*('白止-S级品'!$D$1:$AV$1=AC$1)*('白止-S级品'!$D$2:$AV$26)),0)+IFERROR(SUMPRODUCT(('乐容-S级品'!$A$4:$A$32=$B199)*('乐容-S级品'!$L$3:$CA$3=AC$1)*('乐容-S级品'!$L$4:$CA$32)),0)</f>
      </c>
      <c r="AD199" s="280">
        <f>IFERROR(SUMPRODUCT(('控温被PRO-S级品'!$B$2:$B$10=$B199)*('控温被PRO-S级品'!$E$1:$BE$1=AD$1)*('控温被PRO-S级品'!$E$2:$BE$10)),0)+IFERROR(SUMPRODUCT(('冬被-S级品'!$B$2:$B$10=$B199)*('冬被-S级品'!$E$1:$AW$1=AD$1)*('冬被-S级品'!$E$2:$AW$10)),0)+IFERROR(SUMPRODUCT(('白止-S级品'!$A$2:$A$26=$B199)*('白止-S级品'!$D$1:$AV$1=AD$1)*('白止-S级品'!$D$2:$AV$26)),0)+IFERROR(SUMPRODUCT(('乐容-S级品'!$A$4:$A$32=$B199)*('乐容-S级品'!$L$3:$CA$3=AD$1)*('乐容-S级品'!$L$4:$CA$32)),0)</f>
      </c>
      <c r="AE199" s="280">
        <f>IFERROR(SUMPRODUCT(('控温被PRO-S级品'!$B$2:$B$10=$B199)*('控温被PRO-S级品'!$E$1:$BE$1=AE$1)*('控温被PRO-S级品'!$E$2:$BE$10)),0)+IFERROR(SUMPRODUCT(('冬被-S级品'!$B$2:$B$10=$B199)*('冬被-S级品'!$E$1:$AW$1=AE$1)*('冬被-S级品'!$E$2:$AW$10)),0)+IFERROR(SUMPRODUCT(('白止-S级品'!$A$2:$A$26=$B199)*('白止-S级品'!$D$1:$AV$1=AE$1)*('白止-S级品'!$D$2:$AV$26)),0)+IFERROR(SUMPRODUCT(('乐容-S级品'!$A$4:$A$32=$B199)*('乐容-S级品'!$L$3:$CA$3=AE$1)*('乐容-S级品'!$L$4:$CA$32)),0)</f>
      </c>
      <c r="AF199" s="280">
        <f>IFERROR(SUMPRODUCT(('控温被PRO-S级品'!$B$2:$B$10=$B199)*('控温被PRO-S级品'!$E$1:$BE$1=AF$1)*('控温被PRO-S级品'!$E$2:$BE$10)),0)+IFERROR(SUMPRODUCT(('冬被-S级品'!$B$2:$B$10=$B199)*('冬被-S级品'!$E$1:$AW$1=AF$1)*('冬被-S级品'!$E$2:$AW$10)),0)+IFERROR(SUMPRODUCT(('白止-S级品'!$A$2:$A$26=$B199)*('白止-S级品'!$D$1:$AV$1=AF$1)*('白止-S级品'!$D$2:$AV$26)),0)+IFERROR(SUMPRODUCT(('乐容-S级品'!$A$4:$A$32=$B199)*('乐容-S级品'!$L$3:$CA$3=AF$1)*('乐容-S级品'!$L$4:$CA$32)),0)</f>
      </c>
      <c r="AG199" s="280">
        <f>IFERROR(SUMPRODUCT(('控温被PRO-S级品'!$B$2:$B$10=$B199)*('控温被PRO-S级品'!$E$1:$BE$1=AG$1)*('控温被PRO-S级品'!$E$2:$BE$10)),0)+IFERROR(SUMPRODUCT(('冬被-S级品'!$B$2:$B$10=$B199)*('冬被-S级品'!$E$1:$AW$1=AG$1)*('冬被-S级品'!$E$2:$AW$10)),0)+IFERROR(SUMPRODUCT(('白止-S级品'!$A$2:$A$26=$B199)*('白止-S级品'!$D$1:$AV$1=AG$1)*('白止-S级品'!$D$2:$AV$26)),0)+IFERROR(SUMPRODUCT(('乐容-S级品'!$A$4:$A$32=$B199)*('乐容-S级品'!$L$3:$CA$3=AG$1)*('乐容-S级品'!$L$4:$CA$32)),0)</f>
      </c>
      <c r="AH199" s="280">
        <f>IFERROR(SUMPRODUCT(('控温被PRO-S级品'!$B$2:$B$10=$B199)*('控温被PRO-S级品'!$E$1:$BE$1=AH$1)*('控温被PRO-S级品'!$E$2:$BE$10)),0)+IFERROR(SUMPRODUCT(('冬被-S级品'!$B$2:$B$10=$B199)*('冬被-S级品'!$E$1:$AW$1=AH$1)*('冬被-S级品'!$E$2:$AW$10)),0)+IFERROR(SUMPRODUCT(('白止-S级品'!$A$2:$A$26=$B199)*('白止-S级品'!$D$1:$AV$1=AH$1)*('白止-S级品'!$D$2:$AV$26)),0)+IFERROR(SUMPRODUCT(('乐容-S级品'!$A$4:$A$32=$B199)*('乐容-S级品'!$L$3:$CA$3=AH$1)*('乐容-S级品'!$L$4:$CA$32)),0)</f>
      </c>
      <c r="AI199" s="280">
        <f>IFERROR(SUMPRODUCT(('控温被PRO-S级品'!$B$2:$B$10=$B199)*('控温被PRO-S级品'!$E$1:$BE$1=AI$1)*('控温被PRO-S级品'!$E$2:$BE$10)),0)+IFERROR(SUMPRODUCT(('冬被-S级品'!$B$2:$B$10=$B199)*('冬被-S级品'!$E$1:$AW$1=AI$1)*('冬被-S级品'!$E$2:$AW$10)),0)+IFERROR(SUMPRODUCT(('白止-S级品'!$A$2:$A$26=$B199)*('白止-S级品'!$D$1:$AV$1=AI$1)*('白止-S级品'!$D$2:$AV$26)),0)+IFERROR(SUMPRODUCT(('乐容-S级品'!$A$4:$A$32=$B199)*('乐容-S级品'!$L$3:$CA$3=AI$1)*('乐容-S级品'!$L$4:$CA$32)),0)</f>
      </c>
      <c r="AJ199" s="280">
        <f>IFERROR(SUMPRODUCT(('控温被PRO-S级品'!$B$2:$B$10=$B199)*('控温被PRO-S级品'!$E$1:$BE$1=AJ$1)*('控温被PRO-S级品'!$E$2:$BE$10)),0)+IFERROR(SUMPRODUCT(('冬被-S级品'!$B$2:$B$10=$B199)*('冬被-S级品'!$E$1:$AW$1=AJ$1)*('冬被-S级品'!$E$2:$AW$10)),0)+IFERROR(SUMPRODUCT(('白止-S级品'!$A$2:$A$26=$B199)*('白止-S级品'!$D$1:$AV$1=AJ$1)*('白止-S级品'!$D$2:$AV$26)),0)+IFERROR(SUMPRODUCT(('乐容-S级品'!$A$4:$A$32=$B199)*('乐容-S级品'!$L$3:$CA$3=AJ$1)*('乐容-S级品'!$L$4:$CA$32)),0)</f>
      </c>
      <c r="AK199" s="280">
        <f>IFERROR(SUMPRODUCT(('控温被PRO-S级品'!$B$2:$B$10=$B199)*('控温被PRO-S级品'!$E$1:$BE$1=AK$1)*('控温被PRO-S级品'!$E$2:$BE$10)),0)+IFERROR(SUMPRODUCT(('冬被-S级品'!$B$2:$B$10=$B199)*('冬被-S级品'!$E$1:$AW$1=AK$1)*('冬被-S级品'!$E$2:$AW$10)),0)+IFERROR(SUMPRODUCT(('白止-S级品'!$A$2:$A$26=$B199)*('白止-S级品'!$D$1:$AV$1=AK$1)*('白止-S级品'!$D$2:$AV$26)),0)+IFERROR(SUMPRODUCT(('乐容-S级品'!$A$4:$A$32=$B199)*('乐容-S级品'!$L$3:$CA$3=AK$1)*('乐容-S级品'!$L$4:$CA$32)),0)</f>
      </c>
      <c r="AL199" s="280">
        <f>IFERROR(SUMPRODUCT(('控温被PRO-S级品'!$B$2:$B$10=$B199)*('控温被PRO-S级品'!$E$1:$BE$1=AL$1)*('控温被PRO-S级品'!$E$2:$BE$10)),0)+IFERROR(SUMPRODUCT(('冬被-S级品'!$B$2:$B$10=$B199)*('冬被-S级品'!$E$1:$AW$1=AL$1)*('冬被-S级品'!$E$2:$AW$10)),0)+IFERROR(SUMPRODUCT(('白止-S级品'!$A$2:$A$26=$B199)*('白止-S级品'!$D$1:$AV$1=AL$1)*('白止-S级品'!$D$2:$AV$26)),0)+IFERROR(SUMPRODUCT(('乐容-S级品'!$A$4:$A$32=$B199)*('乐容-S级品'!$L$3:$CA$3=AL$1)*('乐容-S级品'!$L$4:$CA$32)),0)</f>
      </c>
      <c r="AM199" s="280">
        <f>IFERROR(SUMPRODUCT(('控温被PRO-S级品'!$B$2:$B$10=$B199)*('控温被PRO-S级品'!$E$1:$BE$1=AM$1)*('控温被PRO-S级品'!$E$2:$BE$10)),0)+IFERROR(SUMPRODUCT(('冬被-S级品'!$B$2:$B$10=$B199)*('冬被-S级品'!$E$1:$AW$1=AM$1)*('冬被-S级品'!$E$2:$AW$10)),0)+IFERROR(SUMPRODUCT(('白止-S级品'!$A$2:$A$26=$B199)*('白止-S级品'!$D$1:$AV$1=AM$1)*('白止-S级品'!$D$2:$AV$26)),0)+IFERROR(SUMPRODUCT(('乐容-S级品'!$A$4:$A$32=$B199)*('乐容-S级品'!$L$3:$CA$3=AM$1)*('乐容-S级品'!$L$4:$CA$32)),0)</f>
      </c>
      <c r="AN199" s="280">
        <f>IFERROR(SUMPRODUCT(('控温被PRO-S级品'!$B$2:$B$10=$B199)*('控温被PRO-S级品'!$E$1:$BE$1=AN$1)*('控温被PRO-S级品'!$E$2:$BE$10)),0)+IFERROR(SUMPRODUCT(('冬被-S级品'!$B$2:$B$10=$B199)*('冬被-S级品'!$E$1:$AW$1=AN$1)*('冬被-S级品'!$E$2:$AW$10)),0)+IFERROR(SUMPRODUCT(('白止-S级品'!$A$2:$A$26=$B199)*('白止-S级品'!$D$1:$AV$1=AN$1)*('白止-S级品'!$D$2:$AV$26)),0)+IFERROR(SUMPRODUCT(('乐容-S级品'!$A$4:$A$32=$B199)*('乐容-S级品'!$L$3:$CA$3=AN$1)*('乐容-S级品'!$L$4:$CA$32)),0)</f>
      </c>
      <c r="AO199" s="280">
        <f>IFERROR(SUMPRODUCT(('控温被PRO-S级品'!$B$2:$B$10=$B199)*('控温被PRO-S级品'!$E$1:$BE$1=AO$1)*('控温被PRO-S级品'!$E$2:$BE$10)),0)+IFERROR(SUMPRODUCT(('冬被-S级品'!$B$2:$B$10=$B199)*('冬被-S级品'!$E$1:$AW$1=AO$1)*('冬被-S级品'!$E$2:$AW$10)),0)+IFERROR(SUMPRODUCT(('白止-S级品'!$A$2:$A$26=$B199)*('白止-S级品'!$D$1:$AV$1=AO$1)*('白止-S级品'!$D$2:$AV$26)),0)+IFERROR(SUMPRODUCT(('乐容-S级品'!$A$4:$A$32=$B199)*('乐容-S级品'!$L$3:$CA$3=AO$1)*('乐容-S级品'!$L$4:$CA$32)),0)</f>
      </c>
      <c r="AP199" s="280">
        <f>IFERROR(SUMPRODUCT(('控温被PRO-S级品'!$B$2:$B$10=$B199)*('控温被PRO-S级品'!$E$1:$BE$1=AP$1)*('控温被PRO-S级品'!$E$2:$BE$10)),0)+IFERROR(SUMPRODUCT(('冬被-S级品'!$B$2:$B$10=$B199)*('冬被-S级品'!$E$1:$AW$1=AP$1)*('冬被-S级品'!$E$2:$AW$10)),0)+IFERROR(SUMPRODUCT(('白止-S级品'!$A$2:$A$26=$B199)*('白止-S级品'!$D$1:$AV$1=AP$1)*('白止-S级品'!$D$2:$AV$26)),0)+IFERROR(SUMPRODUCT(('乐容-S级品'!$A$4:$A$32=$B199)*('乐容-S级品'!$L$3:$CA$3=AP$1)*('乐容-S级品'!$L$4:$CA$32)),0)</f>
      </c>
      <c r="AQ199" s="280">
        <f>IFERROR(SUMPRODUCT(('控温被PRO-S级品'!$B$2:$B$10=$B199)*('控温被PRO-S级品'!$E$1:$BE$1=AQ$1)*('控温被PRO-S级品'!$E$2:$BE$10)),0)+IFERROR(SUMPRODUCT(('冬被-S级品'!$B$2:$B$10=$B199)*('冬被-S级品'!$E$1:$AW$1=AQ$1)*('冬被-S级品'!$E$2:$AW$10)),0)+IFERROR(SUMPRODUCT(('白止-S级品'!$A$2:$A$26=$B199)*('白止-S级品'!$D$1:$AV$1=AQ$1)*('白止-S级品'!$D$2:$AV$26)),0)+IFERROR(SUMPRODUCT(('乐容-S级品'!$A$4:$A$32=$B199)*('乐容-S级品'!$L$3:$CA$3=AQ$1)*('乐容-S级品'!$L$4:$CA$32)),0)</f>
      </c>
      <c r="AR199" s="280">
        <f>IFERROR(SUMPRODUCT(('控温被PRO-S级品'!$B$2:$B$10=$B199)*('控温被PRO-S级品'!$E$1:$BE$1=AR$1)*('控温被PRO-S级品'!$E$2:$BE$10)),0)+IFERROR(SUMPRODUCT(('冬被-S级品'!$B$2:$B$10=$B199)*('冬被-S级品'!$E$1:$AW$1=AR$1)*('冬被-S级品'!$E$2:$AW$10)),0)+IFERROR(SUMPRODUCT(('白止-S级品'!$A$2:$A$26=$B199)*('白止-S级品'!$D$1:$AV$1=AR$1)*('白止-S级品'!$D$2:$AV$26)),0)+IFERROR(SUMPRODUCT(('乐容-S级品'!$A$4:$A$32=$B199)*('乐容-S级品'!$L$3:$CA$3=AR$1)*('乐容-S级品'!$L$4:$CA$32)),0)</f>
      </c>
      <c r="AS199" s="280">
        <f>IFERROR(SUMPRODUCT(('控温被PRO-S级品'!$B$2:$B$10=$B199)*('控温被PRO-S级品'!$E$1:$BE$1=AS$1)*('控温被PRO-S级品'!$E$2:$BE$10)),0)+IFERROR(SUMPRODUCT(('冬被-S级品'!$B$2:$B$10=$B199)*('冬被-S级品'!$E$1:$AW$1=AS$1)*('冬被-S级品'!$E$2:$AW$10)),0)+IFERROR(SUMPRODUCT(('白止-S级品'!$A$2:$A$26=$B199)*('白止-S级品'!$D$1:$AV$1=AS$1)*('白止-S级品'!$D$2:$AV$26)),0)+IFERROR(SUMPRODUCT(('乐容-S级品'!$A$4:$A$32=$B199)*('乐容-S级品'!$L$3:$CA$3=AS$1)*('乐容-S级品'!$L$4:$CA$32)),0)</f>
      </c>
      <c r="AT199" s="280">
        <f>IFERROR(SUMPRODUCT(('控温被PRO-S级品'!$B$2:$B$10=$B199)*('控温被PRO-S级品'!$E$1:$BE$1=AT$1)*('控温被PRO-S级品'!$E$2:$BE$10)),0)+IFERROR(SUMPRODUCT(('冬被-S级品'!$B$2:$B$10=$B199)*('冬被-S级品'!$E$1:$AW$1=AT$1)*('冬被-S级品'!$E$2:$AW$10)),0)+IFERROR(SUMPRODUCT(('白止-S级品'!$A$2:$A$26=$B199)*('白止-S级品'!$D$1:$AV$1=AT$1)*('白止-S级品'!$D$2:$AV$26)),0)+IFERROR(SUMPRODUCT(('乐容-S级品'!$A$4:$A$32=$B199)*('乐容-S级品'!$L$3:$CA$3=AT$1)*('乐容-S级品'!$L$4:$CA$32)),0)</f>
      </c>
      <c r="AU199" s="280">
        <f>IFERROR(SUMPRODUCT(('控温被PRO-S级品'!$B$2:$B$10=$B199)*('控温被PRO-S级品'!$E$1:$BE$1=AU$1)*('控温被PRO-S级品'!$E$2:$BE$10)),0)+IFERROR(SUMPRODUCT(('冬被-S级品'!$B$2:$B$10=$B199)*('冬被-S级品'!$E$1:$AW$1=AU$1)*('冬被-S级品'!$E$2:$AW$10)),0)+IFERROR(SUMPRODUCT(('白止-S级品'!$A$2:$A$26=$B199)*('白止-S级品'!$D$1:$AV$1=AU$1)*('白止-S级品'!$D$2:$AV$26)),0)+IFERROR(SUMPRODUCT(('乐容-S级品'!$A$4:$A$32=$B199)*('乐容-S级品'!$L$3:$CA$3=AU$1)*('乐容-S级品'!$L$4:$CA$32)),0)</f>
      </c>
      <c r="AV199" s="280">
        <f>IFERROR(SUMPRODUCT(('控温被PRO-S级品'!$B$2:$B$10=$B199)*('控温被PRO-S级品'!$E$1:$BE$1=AV$1)*('控温被PRO-S级品'!$E$2:$BE$10)),0)+IFERROR(SUMPRODUCT(('冬被-S级品'!$B$2:$B$10=$B199)*('冬被-S级品'!$E$1:$AW$1=AV$1)*('冬被-S级品'!$E$2:$AW$10)),0)+IFERROR(SUMPRODUCT(('白止-S级品'!$A$2:$A$26=$B199)*('白止-S级品'!$D$1:$AV$1=AV$1)*('白止-S级品'!$D$2:$AV$26)),0)+IFERROR(SUMPRODUCT(('乐容-S级品'!$A$4:$A$32=$B199)*('乐容-S级品'!$L$3:$CA$3=AV$1)*('乐容-S级品'!$L$4:$CA$32)),0)</f>
      </c>
      <c r="AW199" s="280">
        <f>IFERROR(SUMPRODUCT(('控温被PRO-S级品'!$B$2:$B$10=$B199)*('控温被PRO-S级品'!$E$1:$BE$1=AW$1)*('控温被PRO-S级品'!$E$2:$BE$10)),0)+IFERROR(SUMPRODUCT(('冬被-S级品'!$B$2:$B$10=$B199)*('冬被-S级品'!$E$1:$AW$1=AW$1)*('冬被-S级品'!$E$2:$AW$10)),0)+IFERROR(SUMPRODUCT(('白止-S级品'!$A$2:$A$26=$B199)*('白止-S级品'!$D$1:$AV$1=AW$1)*('白止-S级品'!$D$2:$AV$26)),0)+IFERROR(SUMPRODUCT(('乐容-S级品'!$A$4:$A$32=$B199)*('乐容-S级品'!$L$3:$CA$3=AW$1)*('乐容-S级品'!$L$4:$CA$32)),0)</f>
      </c>
      <c r="AX199" s="280">
        <f>IFERROR(SUMPRODUCT(('控温被PRO-S级品'!$B$2:$B$10=$B199)*('控温被PRO-S级品'!$E$1:$BE$1=AX$1)*('控温被PRO-S级品'!$E$2:$BE$10)),0)+IFERROR(SUMPRODUCT(('冬被-S级品'!$B$2:$B$10=$B199)*('冬被-S级品'!$E$1:$AW$1=AX$1)*('冬被-S级品'!$E$2:$AW$10)),0)+IFERROR(SUMPRODUCT(('白止-S级品'!$A$2:$A$26=$B199)*('白止-S级品'!$D$1:$AV$1=AX$1)*('白止-S级品'!$D$2:$AV$26)),0)+IFERROR(SUMPRODUCT(('乐容-S级品'!$A$4:$A$32=$B199)*('乐容-S级品'!$L$3:$CA$3=AX$1)*('乐容-S级品'!$L$4:$CA$32)),0)</f>
      </c>
      <c r="AY199" s="280">
        <f>IFERROR(SUMPRODUCT(('控温被PRO-S级品'!$B$2:$B$10=$B199)*('控温被PRO-S级品'!$E$1:$BE$1=AY$1)*('控温被PRO-S级品'!$E$2:$BE$10)),0)+IFERROR(SUMPRODUCT(('冬被-S级品'!$B$2:$B$10=$B199)*('冬被-S级品'!$E$1:$AW$1=AY$1)*('冬被-S级品'!$E$2:$AW$10)),0)+IFERROR(SUMPRODUCT(('白止-S级品'!$A$2:$A$26=$B199)*('白止-S级品'!$D$1:$AV$1=AY$1)*('白止-S级品'!$D$2:$AV$26)),0)+IFERROR(SUMPRODUCT(('乐容-S级品'!$A$4:$A$32=$B199)*('乐容-S级品'!$L$3:$CA$3=AY$1)*('乐容-S级品'!$L$4:$CA$32)),0)</f>
      </c>
      <c r="AZ199" s="280">
        <f>IFERROR(SUMPRODUCT(('控温被PRO-S级品'!$B$2:$B$10=$B199)*('控温被PRO-S级品'!$E$1:$BE$1=AZ$1)*('控温被PRO-S级品'!$E$2:$BE$10)),0)+IFERROR(SUMPRODUCT(('冬被-S级品'!$B$2:$B$10=$B199)*('冬被-S级品'!$E$1:$AW$1=AZ$1)*('冬被-S级品'!$E$2:$AW$10)),0)+IFERROR(SUMPRODUCT(('白止-S级品'!$A$2:$A$26=$B199)*('白止-S级品'!$D$1:$AV$1=AZ$1)*('白止-S级品'!$D$2:$AV$26)),0)+IFERROR(SUMPRODUCT(('乐容-S级品'!$A$4:$A$32=$B199)*('乐容-S级品'!$L$3:$CA$3=AZ$1)*('乐容-S级品'!$L$4:$CA$32)),0)</f>
      </c>
      <c r="BA199" s="280">
        <f>IFERROR(SUMPRODUCT(('控温被PRO-S级品'!$B$2:$B$10=$B199)*('控温被PRO-S级品'!$E$1:$BE$1=BA$1)*('控温被PRO-S级品'!$E$2:$BE$10)),0)+IFERROR(SUMPRODUCT(('冬被-S级品'!$B$2:$B$10=$B199)*('冬被-S级品'!$E$1:$AW$1=BA$1)*('冬被-S级品'!$E$2:$AW$10)),0)+IFERROR(SUMPRODUCT(('白止-S级品'!$A$2:$A$26=$B199)*('白止-S级品'!$D$1:$AV$1=BA$1)*('白止-S级品'!$D$2:$AV$26)),0)+IFERROR(SUMPRODUCT(('乐容-S级品'!$A$4:$A$32=$B199)*('乐容-S级品'!$L$3:$CA$3=BA$1)*('乐容-S级品'!$L$4:$CA$32)),0)</f>
      </c>
      <c r="BB199" s="280">
        <f>IFERROR(SUMPRODUCT(('控温被PRO-S级品'!$B$2:$B$10=$B199)*('控温被PRO-S级品'!$E$1:$BE$1=BB$1)*('控温被PRO-S级品'!$E$2:$BE$10)),0)+IFERROR(SUMPRODUCT(('冬被-S级品'!$B$2:$B$10=$B199)*('冬被-S级品'!$E$1:$AW$1=BB$1)*('冬被-S级品'!$E$2:$AW$10)),0)+IFERROR(SUMPRODUCT(('白止-S级品'!$A$2:$A$26=$B199)*('白止-S级品'!$D$1:$AV$1=BB$1)*('白止-S级品'!$D$2:$AV$26)),0)+IFERROR(SUMPRODUCT(('乐容-S级品'!$A$4:$A$32=$B199)*('乐容-S级品'!$L$3:$CA$3=BB$1)*('乐容-S级品'!$L$4:$CA$32)),0)</f>
      </c>
      <c r="BC199" s="280">
        <f>IFERROR(SUMPRODUCT(('控温被PRO-S级品'!$B$2:$B$10=$B199)*('控温被PRO-S级品'!$E$1:$BE$1=BC$1)*('控温被PRO-S级品'!$E$2:$BE$10)),0)+IFERROR(SUMPRODUCT(('冬被-S级品'!$B$2:$B$10=$B199)*('冬被-S级品'!$E$1:$AW$1=BC$1)*('冬被-S级品'!$E$2:$AW$10)),0)+IFERROR(SUMPRODUCT(('白止-S级品'!$A$2:$A$26=$B199)*('白止-S级品'!$D$1:$AV$1=BC$1)*('白止-S级品'!$D$2:$AV$26)),0)+IFERROR(SUMPRODUCT(('乐容-S级品'!$A$4:$A$32=$B199)*('乐容-S级品'!$L$3:$CA$3=BC$1)*('乐容-S级品'!$L$4:$CA$32)),0)</f>
      </c>
      <c r="BD199" s="280">
        <f>IFERROR(SUMPRODUCT(('控温被PRO-S级品'!$B$2:$B$10=$B199)*('控温被PRO-S级品'!$E$1:$BE$1=BD$1)*('控温被PRO-S级品'!$E$2:$BE$10)),0)+IFERROR(SUMPRODUCT(('冬被-S级品'!$B$2:$B$10=$B199)*('冬被-S级品'!$E$1:$AW$1=BD$1)*('冬被-S级品'!$E$2:$AW$10)),0)+IFERROR(SUMPRODUCT(('白止-S级品'!$A$2:$A$26=$B199)*('白止-S级品'!$D$1:$AV$1=BD$1)*('白止-S级品'!$D$2:$AV$26)),0)+IFERROR(SUMPRODUCT(('乐容-S级品'!$A$4:$A$32=$B199)*('乐容-S级品'!$L$3:$CA$3=BD$1)*('乐容-S级品'!$L$4:$CA$32)),0)</f>
      </c>
      <c r="BE199" s="280">
        <f>IFERROR(SUMPRODUCT(('控温被PRO-S级品'!$B$2:$B$10=$B199)*('控温被PRO-S级品'!$E$1:$BE$1=BE$1)*('控温被PRO-S级品'!$E$2:$BE$10)),0)+IFERROR(SUMPRODUCT(('冬被-S级品'!$B$2:$B$10=$B199)*('冬被-S级品'!$E$1:$AW$1=BE$1)*('冬被-S级品'!$E$2:$AW$10)),0)+IFERROR(SUMPRODUCT(('白止-S级品'!$A$2:$A$26=$B199)*('白止-S级品'!$D$1:$AV$1=BE$1)*('白止-S级品'!$D$2:$AV$26)),0)+IFERROR(SUMPRODUCT(('乐容-S级品'!$A$4:$A$32=$B199)*('乐容-S级品'!$L$3:$CA$3=BE$1)*('乐容-S级品'!$L$4:$CA$32)),0)</f>
      </c>
      <c r="BF199" s="280">
        <f>IFERROR(SUMPRODUCT(('控温被PRO-S级品'!$B$2:$B$10=$B199)*('控温被PRO-S级品'!$E$1:$BE$1=BF$1)*('控温被PRO-S级品'!$E$2:$BE$10)),0)+IFERROR(SUMPRODUCT(('冬被-S级品'!$B$2:$B$10=$B199)*('冬被-S级品'!$E$1:$AW$1=BF$1)*('冬被-S级品'!$E$2:$AW$10)),0)+IFERROR(SUMPRODUCT(('白止-S级品'!$A$2:$A$26=$B199)*('白止-S级品'!$D$1:$AV$1=BF$1)*('白止-S级品'!$D$2:$AV$26)),0)+IFERROR(SUMPRODUCT(('乐容-S级品'!$A$4:$A$32=$B199)*('乐容-S级品'!$L$3:$CA$3=BF$1)*('乐容-S级品'!$L$4:$CA$32)),0)</f>
      </c>
      <c r="BG199" s="280">
        <f>IFERROR(SUMPRODUCT(('控温被PRO-S级品'!$B$2:$B$10=$B199)*('控温被PRO-S级品'!$E$1:$BE$1=BG$1)*('控温被PRO-S级品'!$E$2:$BE$10)),0)+IFERROR(SUMPRODUCT(('冬被-S级品'!$B$2:$B$10=$B199)*('冬被-S级品'!$E$1:$AW$1=BG$1)*('冬被-S级品'!$E$2:$AW$10)),0)+IFERROR(SUMPRODUCT(('白止-S级品'!$A$2:$A$26=$B199)*('白止-S级品'!$D$1:$AV$1=BG$1)*('白止-S级品'!$D$2:$AV$26)),0)+IFERROR(SUMPRODUCT(('乐容-S级品'!$A$4:$A$32=$B199)*('乐容-S级品'!$L$3:$CA$3=BG$1)*('乐容-S级品'!$L$4:$CA$32)),0)</f>
      </c>
      <c r="BH199" s="280">
        <f>IFERROR(SUMPRODUCT(('控温被PRO-S级品'!$B$2:$B$10=$B199)*('控温被PRO-S级品'!$E$1:$BE$1=BH$1)*('控温被PRO-S级品'!$E$2:$BE$10)),0)+IFERROR(SUMPRODUCT(('冬被-S级品'!$B$2:$B$10=$B199)*('冬被-S级品'!$E$1:$AW$1=BH$1)*('冬被-S级品'!$E$2:$AW$10)),0)+IFERROR(SUMPRODUCT(('白止-S级品'!$A$2:$A$26=$B199)*('白止-S级品'!$D$1:$AV$1=BH$1)*('白止-S级品'!$D$2:$AV$26)),0)+IFERROR(SUMPRODUCT(('乐容-S级品'!$A$4:$A$32=$B199)*('乐容-S级品'!$L$3:$CA$3=BH$1)*('乐容-S级品'!$L$4:$CA$32)),0)</f>
      </c>
      <c r="BI199" s="280">
        <f>IFERROR(SUMPRODUCT(('控温被PRO-S级品'!$B$2:$B$10=$B199)*('控温被PRO-S级品'!$E$1:$BE$1=BI$1)*('控温被PRO-S级品'!$E$2:$BE$10)),0)+IFERROR(SUMPRODUCT(('冬被-S级品'!$B$2:$B$10=$B199)*('冬被-S级品'!$E$1:$AW$1=BI$1)*('冬被-S级品'!$E$2:$AW$10)),0)+IFERROR(SUMPRODUCT(('白止-S级品'!$A$2:$A$26=$B199)*('白止-S级品'!$D$1:$AV$1=BI$1)*('白止-S级品'!$D$2:$AV$26)),0)+IFERROR(SUMPRODUCT(('乐容-S级品'!$A$4:$A$32=$B199)*('乐容-S级品'!$L$3:$CA$3=BI$1)*('乐容-S级品'!$L$4:$CA$32)),0)</f>
      </c>
      <c r="BJ199" s="280">
        <f>IFERROR(SUMPRODUCT(('控温被PRO-S级品'!$B$2:$B$10=$B199)*('控温被PRO-S级品'!$E$1:$BE$1=BJ$1)*('控温被PRO-S级品'!$E$2:$BE$10)),0)+IFERROR(SUMPRODUCT(('冬被-S级品'!$B$2:$B$10=$B199)*('冬被-S级品'!$E$1:$AW$1=BJ$1)*('冬被-S级品'!$E$2:$AW$10)),0)+IFERROR(SUMPRODUCT(('白止-S级品'!$A$2:$A$26=$B199)*('白止-S级品'!$D$1:$AV$1=BJ$1)*('白止-S级品'!$D$2:$AV$26)),0)+IFERROR(SUMPRODUCT(('乐容-S级品'!$A$4:$A$32=$B199)*('乐容-S级品'!$L$3:$CA$3=BJ$1)*('乐容-S级品'!$L$4:$CA$32)),0)</f>
      </c>
      <c r="BK199" s="280">
        <f>IFERROR(SUMPRODUCT(('控温被PRO-S级品'!$B$2:$B$10=$B199)*('控温被PRO-S级品'!$E$1:$BE$1=BK$1)*('控温被PRO-S级品'!$E$2:$BE$10)),0)+IFERROR(SUMPRODUCT(('冬被-S级品'!$B$2:$B$10=$B199)*('冬被-S级品'!$E$1:$AW$1=BK$1)*('冬被-S级品'!$E$2:$AW$10)),0)+IFERROR(SUMPRODUCT(('白止-S级品'!$A$2:$A$26=$B199)*('白止-S级品'!$D$1:$AV$1=BK$1)*('白止-S级品'!$D$2:$AV$26)),0)+IFERROR(SUMPRODUCT(('乐容-S级品'!$A$4:$A$32=$B199)*('乐容-S级品'!$L$3:$CA$3=BK$1)*('乐容-S级品'!$L$4:$CA$32)),0)</f>
      </c>
      <c r="BL199" s="280">
        <f>IFERROR(SUMPRODUCT(('控温被PRO-S级品'!$B$2:$B$10=$B199)*('控温被PRO-S级品'!$E$1:$BE$1=BL$1)*('控温被PRO-S级品'!$E$2:$BE$10)),0)+IFERROR(SUMPRODUCT(('冬被-S级品'!$B$2:$B$10=$B199)*('冬被-S级品'!$E$1:$AW$1=BL$1)*('冬被-S级品'!$E$2:$AW$10)),0)+IFERROR(SUMPRODUCT(('白止-S级品'!$A$2:$A$26=$B199)*('白止-S级品'!$D$1:$AV$1=BL$1)*('白止-S级品'!$D$2:$AV$26)),0)+IFERROR(SUMPRODUCT(('乐容-S级品'!$A$4:$A$32=$B199)*('乐容-S级品'!$L$3:$CA$3=BL$1)*('乐容-S级品'!$L$4:$CA$32)),0)</f>
      </c>
      <c r="BM199" s="280">
        <f>IFERROR(SUMPRODUCT(('控温被PRO-S级品'!$B$2:$B$10=$B199)*('控温被PRO-S级品'!$E$1:$BE$1=BM$1)*('控温被PRO-S级品'!$E$2:$BE$10)),0)+IFERROR(SUMPRODUCT(('冬被-S级品'!$B$2:$B$10=$B199)*('冬被-S级品'!$E$1:$AW$1=BM$1)*('冬被-S级品'!$E$2:$AW$10)),0)+IFERROR(SUMPRODUCT(('白止-S级品'!$A$2:$A$26=$B199)*('白止-S级品'!$D$1:$AV$1=BM$1)*('白止-S级品'!$D$2:$AV$26)),0)+IFERROR(SUMPRODUCT(('乐容-S级品'!$A$4:$A$32=$B199)*('乐容-S级品'!$L$3:$CA$3=BM$1)*('乐容-S级品'!$L$4:$CA$32)),0)</f>
      </c>
      <c r="BN199" s="280">
        <f>IFERROR(SUMPRODUCT(('控温被PRO-S级品'!$B$2:$B$10=$B199)*('控温被PRO-S级品'!$E$1:$BE$1=BN$1)*('控温被PRO-S级品'!$E$2:$BE$10)),0)+IFERROR(SUMPRODUCT(('冬被-S级品'!$B$2:$B$10=$B199)*('冬被-S级品'!$E$1:$AW$1=BN$1)*('冬被-S级品'!$E$2:$AW$10)),0)+IFERROR(SUMPRODUCT(('白止-S级品'!$A$2:$A$26=$B199)*('白止-S级品'!$D$1:$AV$1=BN$1)*('白止-S级品'!$D$2:$AV$26)),0)+IFERROR(SUMPRODUCT(('乐容-S级品'!$A$4:$A$32=$B199)*('乐容-S级品'!$L$3:$CA$3=BN$1)*('乐容-S级品'!$L$4:$CA$32)),0)</f>
      </c>
      <c r="BO199" s="280">
        <f>IFERROR(SUMPRODUCT(('控温被PRO-S级品'!$B$2:$B$10=$B199)*('控温被PRO-S级品'!$E$1:$BE$1=BO$1)*('控温被PRO-S级品'!$E$2:$BE$10)),0)+IFERROR(SUMPRODUCT(('冬被-S级品'!$B$2:$B$10=$B199)*('冬被-S级品'!$E$1:$AW$1=BO$1)*('冬被-S级品'!$E$2:$AW$10)),0)+IFERROR(SUMPRODUCT(('白止-S级品'!$A$2:$A$26=$B199)*('白止-S级品'!$D$1:$AV$1=BO$1)*('白止-S级品'!$D$2:$AV$26)),0)+IFERROR(SUMPRODUCT(('乐容-S级品'!$A$4:$A$32=$B199)*('乐容-S级品'!$L$3:$CA$3=BO$1)*('乐容-S级品'!$L$4:$CA$32)),0)</f>
      </c>
      <c r="BP199" s="280">
        <f>IFERROR(SUMPRODUCT(('控温被PRO-S级品'!$B$2:$B$10=$B199)*('控温被PRO-S级品'!$E$1:$BE$1=BP$1)*('控温被PRO-S级品'!$E$2:$BE$10)),0)+IFERROR(SUMPRODUCT(('冬被-S级品'!$B$2:$B$10=$B199)*('冬被-S级品'!$E$1:$AW$1=BP$1)*('冬被-S级品'!$E$2:$AW$10)),0)+IFERROR(SUMPRODUCT(('白止-S级品'!$A$2:$A$26=$B199)*('白止-S级品'!$D$1:$AV$1=BP$1)*('白止-S级品'!$D$2:$AV$26)),0)+IFERROR(SUMPRODUCT(('乐容-S级品'!$A$4:$A$32=$B199)*('乐容-S级品'!$L$3:$CA$3=BP$1)*('乐容-S级品'!$L$4:$CA$32)),0)</f>
      </c>
      <c r="BQ199" s="280">
        <f>IFERROR(SUMPRODUCT(('控温被PRO-S级品'!$B$2:$B$10=$B199)*('控温被PRO-S级品'!$E$1:$BE$1=BQ$1)*('控温被PRO-S级品'!$E$2:$BE$10)),0)+IFERROR(SUMPRODUCT(('冬被-S级品'!$B$2:$B$10=$B199)*('冬被-S级品'!$E$1:$AW$1=BQ$1)*('冬被-S级品'!$E$2:$AW$10)),0)+IFERROR(SUMPRODUCT(('白止-S级品'!$A$2:$A$26=$B199)*('白止-S级品'!$D$1:$AV$1=BQ$1)*('白止-S级品'!$D$2:$AV$26)),0)+IFERROR(SUMPRODUCT(('乐容-S级品'!$A$4:$A$32=$B199)*('乐容-S级品'!$L$3:$CA$3=BQ$1)*('乐容-S级品'!$L$4:$CA$32)),0)</f>
      </c>
      <c r="BR199" s="280">
        <f>IFERROR(SUMPRODUCT(('控温被PRO-S级品'!$B$2:$B$10=$B199)*('控温被PRO-S级品'!$E$1:$BE$1=BR$1)*('控温被PRO-S级品'!$E$2:$BE$10)),0)+IFERROR(SUMPRODUCT(('冬被-S级品'!$B$2:$B$10=$B199)*('冬被-S级品'!$E$1:$AW$1=BR$1)*('冬被-S级品'!$E$2:$AW$10)),0)+IFERROR(SUMPRODUCT(('白止-S级品'!$A$2:$A$26=$B199)*('白止-S级品'!$D$1:$AV$1=BR$1)*('白止-S级品'!$D$2:$AV$26)),0)+IFERROR(SUMPRODUCT(('乐容-S级品'!$A$4:$A$32=$B199)*('乐容-S级品'!$L$3:$CA$3=BR$1)*('乐容-S级品'!$L$4:$CA$32)),0)</f>
      </c>
      <c r="BS199" s="280">
        <f>IFERROR(SUMPRODUCT(('控温被PRO-S级品'!$B$2:$B$10=$B199)*('控温被PRO-S级品'!$E$1:$BE$1=BS$1)*('控温被PRO-S级品'!$E$2:$BE$10)),0)+IFERROR(SUMPRODUCT(('冬被-S级品'!$B$2:$B$10=$B199)*('冬被-S级品'!$E$1:$AW$1=BS$1)*('冬被-S级品'!$E$2:$AW$10)),0)+IFERROR(SUMPRODUCT(('白止-S级品'!$A$2:$A$26=$B199)*('白止-S级品'!$D$1:$AV$1=BS$1)*('白止-S级品'!$D$2:$AV$26)),0)+IFERROR(SUMPRODUCT(('乐容-S级品'!$A$4:$A$32=$B199)*('乐容-S级品'!$L$3:$CA$3=BS$1)*('乐容-S级品'!$L$4:$CA$32)),0)</f>
      </c>
      <c r="BT199" s="280">
        <f>IFERROR(SUMPRODUCT(('控温被PRO-S级品'!$B$2:$B$10=$B199)*('控温被PRO-S级品'!$E$1:$BE$1=BT$1)*('控温被PRO-S级品'!$E$2:$BE$10)),0)+IFERROR(SUMPRODUCT(('冬被-S级品'!$B$2:$B$10=$B199)*('冬被-S级品'!$E$1:$AW$1=BT$1)*('冬被-S级品'!$E$2:$AW$10)),0)+IFERROR(SUMPRODUCT(('白止-S级品'!$A$2:$A$26=$B199)*('白止-S级品'!$D$1:$AV$1=BT$1)*('白止-S级品'!$D$2:$AV$26)),0)+IFERROR(SUMPRODUCT(('乐容-S级品'!$A$4:$A$32=$B199)*('乐容-S级品'!$L$3:$CA$3=BT$1)*('乐容-S级品'!$L$4:$CA$32)),0)</f>
      </c>
      <c r="BU199" s="280">
        <f>IFERROR(SUMPRODUCT(('控温被PRO-S级品'!$B$2:$B$10=$B199)*('控温被PRO-S级品'!$E$1:$BE$1=BU$1)*('控温被PRO-S级品'!$E$2:$BE$10)),0)+IFERROR(SUMPRODUCT(('冬被-S级品'!$B$2:$B$10=$B199)*('冬被-S级品'!$E$1:$AW$1=BU$1)*('冬被-S级品'!$E$2:$AW$10)),0)+IFERROR(SUMPRODUCT(('白止-S级品'!$A$2:$A$26=$B199)*('白止-S级品'!$D$1:$AV$1=BU$1)*('白止-S级品'!$D$2:$AV$26)),0)+IFERROR(SUMPRODUCT(('乐容-S级品'!$A$4:$A$32=$B199)*('乐容-S级品'!$L$3:$CA$3=BU$1)*('乐容-S级品'!$L$4:$CA$32)),0)</f>
      </c>
      <c r="BV199" s="280">
        <f>IFERROR(SUMPRODUCT(('控温被PRO-S级品'!$B$2:$B$10=$B199)*('控温被PRO-S级品'!$E$1:$BE$1=BV$1)*('控温被PRO-S级品'!$E$2:$BE$10)),0)+IFERROR(SUMPRODUCT(('冬被-S级品'!$B$2:$B$10=$B199)*('冬被-S级品'!$E$1:$AW$1=BV$1)*('冬被-S级品'!$E$2:$AW$10)),0)+IFERROR(SUMPRODUCT(('白止-S级品'!$A$2:$A$26=$B199)*('白止-S级品'!$D$1:$AV$1=BV$1)*('白止-S级品'!$D$2:$AV$26)),0)+IFERROR(SUMPRODUCT(('乐容-S级品'!$A$4:$A$32=$B199)*('乐容-S级品'!$L$3:$CA$3=BV$1)*('乐容-S级品'!$L$4:$CA$32)),0)</f>
      </c>
      <c r="BW199" s="280">
        <f>IFERROR(SUMPRODUCT(('控温被PRO-S级品'!$B$2:$B$10=$B199)*('控温被PRO-S级品'!$E$1:$BE$1=BW$1)*('控温被PRO-S级品'!$E$2:$BE$10)),0)+IFERROR(SUMPRODUCT(('冬被-S级品'!$B$2:$B$10=$B199)*('冬被-S级品'!$E$1:$AW$1=BW$1)*('冬被-S级品'!$E$2:$AW$10)),0)+IFERROR(SUMPRODUCT(('白止-S级品'!$A$2:$A$26=$B199)*('白止-S级品'!$D$1:$AV$1=BW$1)*('白止-S级品'!$D$2:$AV$26)),0)+IFERROR(SUMPRODUCT(('乐容-S级品'!$A$4:$A$32=$B199)*('乐容-S级品'!$L$3:$CA$3=BW$1)*('乐容-S级品'!$L$4:$CA$32)),0)</f>
      </c>
      <c r="BX199" s="280">
        <f>IFERROR(SUMPRODUCT(('控温被PRO-S级品'!$B$2:$B$10=$B199)*('控温被PRO-S级品'!$E$1:$BE$1=BX$1)*('控温被PRO-S级品'!$E$2:$BE$10)),0)+IFERROR(SUMPRODUCT(('冬被-S级品'!$B$2:$B$10=$B199)*('冬被-S级品'!$E$1:$AW$1=BX$1)*('冬被-S级品'!$E$2:$AW$10)),0)+IFERROR(SUMPRODUCT(('白止-S级品'!$A$2:$A$26=$B199)*('白止-S级品'!$D$1:$AV$1=BX$1)*('白止-S级品'!$D$2:$AV$26)),0)+IFERROR(SUMPRODUCT(('乐容-S级品'!$A$4:$A$32=$B199)*('乐容-S级品'!$L$3:$CA$3=BX$1)*('乐容-S级品'!$L$4:$CA$32)),0)</f>
      </c>
      <c r="BY199" s="280">
        <f>IFERROR(SUMPRODUCT(('控温被PRO-S级品'!$B$2:$B$10=$B199)*('控温被PRO-S级品'!$E$1:$BE$1=BY$1)*('控温被PRO-S级品'!$E$2:$BE$10)),0)+IFERROR(SUMPRODUCT(('冬被-S级品'!$B$2:$B$10=$B199)*('冬被-S级品'!$E$1:$AW$1=BY$1)*('冬被-S级品'!$E$2:$AW$10)),0)+IFERROR(SUMPRODUCT(('白止-S级品'!$A$2:$A$26=$B199)*('白止-S级品'!$D$1:$AV$1=BY$1)*('白止-S级品'!$D$2:$AV$26)),0)+IFERROR(SUMPRODUCT(('乐容-S级品'!$A$4:$A$32=$B199)*('乐容-S级品'!$L$3:$CA$3=BY$1)*('乐容-S级品'!$L$4:$CA$32)),0)</f>
      </c>
      <c r="BZ199" s="280">
        <f>IFERROR(SUMPRODUCT(('控温被PRO-S级品'!$B$2:$B$10=$B199)*('控温被PRO-S级品'!$E$1:$BE$1=BZ$1)*('控温被PRO-S级品'!$E$2:$BE$10)),0)+IFERROR(SUMPRODUCT(('冬被-S级品'!$B$2:$B$10=$B199)*('冬被-S级品'!$E$1:$AW$1=BZ$1)*('冬被-S级品'!$E$2:$AW$10)),0)+IFERROR(SUMPRODUCT(('白止-S级品'!$A$2:$A$26=$B199)*('白止-S级品'!$D$1:$AV$1=BZ$1)*('白止-S级品'!$D$2:$AV$26)),0)+IFERROR(SUMPRODUCT(('乐容-S级品'!$A$4:$A$32=$B199)*('乐容-S级品'!$L$3:$CA$3=BZ$1)*('乐容-S级品'!$L$4:$CA$32)),0)</f>
      </c>
      <c r="CA199" s="280">
        <f>IFERROR(SUMPRODUCT(('控温被PRO-S级品'!$B$2:$B$10=$B199)*('控温被PRO-S级品'!$E$1:$BE$1=CA$1)*('控温被PRO-S级品'!$E$2:$BE$10)),0)+IFERROR(SUMPRODUCT(('冬被-S级品'!$B$2:$B$10=$B199)*('冬被-S级品'!$E$1:$AW$1=CA$1)*('冬被-S级品'!$E$2:$AW$10)),0)+IFERROR(SUMPRODUCT(('白止-S级品'!$A$2:$A$26=$B199)*('白止-S级品'!$D$1:$AV$1=CA$1)*('白止-S级品'!$D$2:$AV$26)),0)+IFERROR(SUMPRODUCT(('乐容-S级品'!$A$4:$A$32=$B199)*('乐容-S级品'!$L$3:$CA$3=CA$1)*('乐容-S级品'!$L$4:$CA$32)),0)</f>
      </c>
      <c r="CB199" s="280">
        <f>IFERROR(SUMPRODUCT(('控温被PRO-S级品'!$B$2:$B$10=$B199)*('控温被PRO-S级品'!$E$1:$BE$1=CB$1)*('控温被PRO-S级品'!$E$2:$BE$10)),0)+IFERROR(SUMPRODUCT(('冬被-S级品'!$B$2:$B$10=$B199)*('冬被-S级品'!$E$1:$AW$1=CB$1)*('冬被-S级品'!$E$2:$AW$10)),0)+IFERROR(SUMPRODUCT(('白止-S级品'!$A$2:$A$26=$B199)*('白止-S级品'!$D$1:$AV$1=CB$1)*('白止-S级品'!$D$2:$AV$26)),0)+IFERROR(SUMPRODUCT(('乐容-S级品'!$A$4:$A$32=$B199)*('乐容-S级品'!$L$3:$CA$3=CB$1)*('乐容-S级品'!$L$4:$CA$32)),0)</f>
      </c>
      <c r="CC199" s="280">
        <f>IFERROR(SUMPRODUCT(('控温被PRO-S级品'!$B$2:$B$10=$B199)*('控温被PRO-S级品'!$E$1:$BE$1=CC$1)*('控温被PRO-S级品'!$E$2:$BE$10)),0)+IFERROR(SUMPRODUCT(('冬被-S级品'!$B$2:$B$10=$B199)*('冬被-S级品'!$E$1:$AW$1=CC$1)*('冬被-S级品'!$E$2:$AW$10)),0)+IFERROR(SUMPRODUCT(('白止-S级品'!$A$2:$A$26=$B199)*('白止-S级品'!$D$1:$AV$1=CC$1)*('白止-S级品'!$D$2:$AV$26)),0)+IFERROR(SUMPRODUCT(('乐容-S级品'!$A$4:$A$32=$B199)*('乐容-S级品'!$L$3:$CA$3=CC$1)*('乐容-S级品'!$L$4:$CA$32)),0)</f>
      </c>
      <c r="CD199" s="280">
        <f>IFERROR(SUMPRODUCT(('控温被PRO-S级品'!$B$2:$B$10=$B199)*('控温被PRO-S级品'!$E$1:$BE$1=CD$1)*('控温被PRO-S级品'!$E$2:$BE$10)),0)+IFERROR(SUMPRODUCT(('冬被-S级品'!$B$2:$B$10=$B199)*('冬被-S级品'!$E$1:$AW$1=CD$1)*('冬被-S级品'!$E$2:$AW$10)),0)+IFERROR(SUMPRODUCT(('白止-S级品'!$A$2:$A$26=$B199)*('白止-S级品'!$D$1:$AV$1=CD$1)*('白止-S级品'!$D$2:$AV$26)),0)+IFERROR(SUMPRODUCT(('乐容-S级品'!$A$4:$A$32=$B199)*('乐容-S级品'!$L$3:$CA$3=CD$1)*('乐容-S级品'!$L$4:$CA$32)),0)</f>
      </c>
      <c r="CE199" s="280">
        <f>IFERROR(SUMPRODUCT(('控温被PRO-S级品'!$B$2:$B$10=$B199)*('控温被PRO-S级品'!$E$1:$BE$1=CE$1)*('控温被PRO-S级品'!$E$2:$BE$10)),0)+IFERROR(SUMPRODUCT(('冬被-S级品'!$B$2:$B$10=$B199)*('冬被-S级品'!$E$1:$AW$1=CE$1)*('冬被-S级品'!$E$2:$AW$10)),0)+IFERROR(SUMPRODUCT(('白止-S级品'!$A$2:$A$26=$B199)*('白止-S级品'!$D$1:$AV$1=CE$1)*('白止-S级品'!$D$2:$AV$26)),0)+IFERROR(SUMPRODUCT(('乐容-S级品'!$A$4:$A$32=$B199)*('乐容-S级品'!$L$3:$CA$3=CE$1)*('乐容-S级品'!$L$4:$CA$32)),0)</f>
      </c>
      <c r="CF199" s="280">
        <f>IFERROR(SUMPRODUCT(('控温被PRO-S级品'!$B$2:$B$10=$B199)*('控温被PRO-S级品'!$E$1:$BE$1=CF$1)*('控温被PRO-S级品'!$E$2:$BE$10)),0)+IFERROR(SUMPRODUCT(('冬被-S级品'!$B$2:$B$10=$B199)*('冬被-S级品'!$E$1:$AW$1=CF$1)*('冬被-S级品'!$E$2:$AW$10)),0)+IFERROR(SUMPRODUCT(('白止-S级品'!$A$2:$A$26=$B199)*('白止-S级品'!$D$1:$AV$1=CF$1)*('白止-S级品'!$D$2:$AV$26)),0)+IFERROR(SUMPRODUCT(('乐容-S级品'!$A$4:$A$32=$B199)*('乐容-S级品'!$L$3:$CA$3=CF$1)*('乐容-S级品'!$L$4:$CA$32)),0)</f>
      </c>
      <c r="CG199" s="280">
        <f>IFERROR(SUMPRODUCT(('控温被PRO-S级品'!$B$2:$B$10=$B199)*('控温被PRO-S级品'!$E$1:$BE$1=CG$1)*('控温被PRO-S级品'!$E$2:$BE$10)),0)+IFERROR(SUMPRODUCT(('冬被-S级品'!$B$2:$B$10=$B199)*('冬被-S级品'!$E$1:$AW$1=CG$1)*('冬被-S级品'!$E$2:$AW$10)),0)+IFERROR(SUMPRODUCT(('白止-S级品'!$A$2:$A$26=$B199)*('白止-S级品'!$D$1:$AV$1=CG$1)*('白止-S级品'!$D$2:$AV$26)),0)+IFERROR(SUMPRODUCT(('乐容-S级品'!$A$4:$A$32=$B199)*('乐容-S级品'!$L$3:$CA$3=CG$1)*('乐容-S级品'!$L$4:$CA$32)),0)</f>
      </c>
      <c r="CH199" s="280">
        <f>IFERROR(SUMPRODUCT(('控温被PRO-S级品'!$B$2:$B$10=$B199)*('控温被PRO-S级品'!$E$1:$BE$1=CH$1)*('控温被PRO-S级品'!$E$2:$BE$10)),0)+IFERROR(SUMPRODUCT(('冬被-S级品'!$B$2:$B$10=$B199)*('冬被-S级品'!$E$1:$AW$1=CH$1)*('冬被-S级品'!$E$2:$AW$10)),0)+IFERROR(SUMPRODUCT(('白止-S级品'!$A$2:$A$26=$B199)*('白止-S级品'!$D$1:$AV$1=CH$1)*('白止-S级品'!$D$2:$AV$26)),0)+IFERROR(SUMPRODUCT(('乐容-S级品'!$A$4:$A$32=$B199)*('乐容-S级品'!$L$3:$CA$3=CH$1)*('乐容-S级品'!$L$4:$CA$32)),0)</f>
      </c>
      <c r="CI199" s="280">
        <f>IFERROR(SUMPRODUCT(('控温被PRO-S级品'!$B$2:$B$10=$B199)*('控温被PRO-S级品'!$E$1:$BE$1=CI$1)*('控温被PRO-S级品'!$E$2:$BE$10)),0)+IFERROR(SUMPRODUCT(('冬被-S级品'!$B$2:$B$10=$B199)*('冬被-S级品'!$E$1:$AW$1=CI$1)*('冬被-S级品'!$E$2:$AW$10)),0)+IFERROR(SUMPRODUCT(('白止-S级品'!$A$2:$A$26=$B199)*('白止-S级品'!$D$1:$AV$1=CI$1)*('白止-S级品'!$D$2:$AV$26)),0)+IFERROR(SUMPRODUCT(('乐容-S级品'!$A$4:$A$32=$B199)*('乐容-S级品'!$L$3:$CA$3=CI$1)*('乐容-S级品'!$L$4:$CA$32)),0)</f>
      </c>
      <c r="CJ199" s="280">
        <f>IFERROR(SUMPRODUCT(('控温被PRO-S级品'!$B$2:$B$10=$B199)*('控温被PRO-S级品'!$E$1:$BE$1=CJ$1)*('控温被PRO-S级品'!$E$2:$BE$10)),0)+IFERROR(SUMPRODUCT(('冬被-S级品'!$B$2:$B$10=$B199)*('冬被-S级品'!$E$1:$AW$1=CJ$1)*('冬被-S级品'!$E$2:$AW$10)),0)+IFERROR(SUMPRODUCT(('白止-S级品'!$A$2:$A$26=$B199)*('白止-S级品'!$D$1:$AV$1=CJ$1)*('白止-S级品'!$D$2:$AV$26)),0)+IFERROR(SUMPRODUCT(('乐容-S级品'!$A$4:$A$32=$B199)*('乐容-S级品'!$L$3:$CA$3=CJ$1)*('乐容-S级品'!$L$4:$CA$32)),0)</f>
      </c>
      <c r="CK199" s="280">
        <f>IFERROR(SUMPRODUCT(('控温被PRO-S级品'!$B$2:$B$10=$B199)*('控温被PRO-S级品'!$E$1:$BE$1=CK$1)*('控温被PRO-S级品'!$E$2:$BE$10)),0)+IFERROR(SUMPRODUCT(('冬被-S级品'!$B$2:$B$10=$B199)*('冬被-S级品'!$E$1:$AW$1=CK$1)*('冬被-S级品'!$E$2:$AW$10)),0)+IFERROR(SUMPRODUCT(('白止-S级品'!$A$2:$A$26=$B199)*('白止-S级品'!$D$1:$AV$1=CK$1)*('白止-S级品'!$D$2:$AV$26)),0)+IFERROR(SUMPRODUCT(('乐容-S级品'!$A$4:$A$32=$B199)*('乐容-S级品'!$L$3:$CA$3=CK$1)*('乐容-S级品'!$L$4:$CA$32)),0)</f>
      </c>
      <c r="CL199" s="280">
        <f>IFERROR(SUMPRODUCT(('控温被PRO-S级品'!$B$2:$B$10=$B199)*('控温被PRO-S级品'!$E$1:$BE$1=CL$1)*('控温被PRO-S级品'!$E$2:$BE$10)),0)+IFERROR(SUMPRODUCT(('冬被-S级品'!$B$2:$B$10=$B199)*('冬被-S级品'!$E$1:$AW$1=CL$1)*('冬被-S级品'!$E$2:$AW$10)),0)+IFERROR(SUMPRODUCT(('白止-S级品'!$A$2:$A$26=$B199)*('白止-S级品'!$D$1:$AV$1=CL$1)*('白止-S级品'!$D$2:$AV$26)),0)+IFERROR(SUMPRODUCT(('乐容-S级品'!$A$4:$A$32=$B199)*('乐容-S级品'!$L$3:$CA$3=CL$1)*('乐容-S级品'!$L$4:$CA$32)),0)</f>
      </c>
      <c r="CM199" s="280">
        <f>IFERROR(SUMPRODUCT(('控温被PRO-S级品'!$B$2:$B$10=$B199)*('控温被PRO-S级品'!$E$1:$BE$1=CM$1)*('控温被PRO-S级品'!$E$2:$BE$10)),0)+IFERROR(SUMPRODUCT(('冬被-S级品'!$B$2:$B$10=$B199)*('冬被-S级品'!$E$1:$AW$1=CM$1)*('冬被-S级品'!$E$2:$AW$10)),0)+IFERROR(SUMPRODUCT(('白止-S级品'!$A$2:$A$26=$B199)*('白止-S级品'!$D$1:$AV$1=CM$1)*('白止-S级品'!$D$2:$AV$26)),0)+IFERROR(SUMPRODUCT(('乐容-S级品'!$A$4:$A$32=$B199)*('乐容-S级品'!$L$3:$CA$3=CM$1)*('乐容-S级品'!$L$4:$CA$32)),0)</f>
      </c>
      <c r="CN199" s="280">
        <f>IFERROR(SUMPRODUCT(('控温被PRO-S级品'!$B$2:$B$10=$B199)*('控温被PRO-S级品'!$E$1:$BE$1=CN$1)*('控温被PRO-S级品'!$E$2:$BE$10)),0)+IFERROR(SUMPRODUCT(('冬被-S级品'!$B$2:$B$10=$B199)*('冬被-S级品'!$E$1:$AW$1=CN$1)*('冬被-S级品'!$E$2:$AW$10)),0)+IFERROR(SUMPRODUCT(('白止-S级品'!$A$2:$A$26=$B199)*('白止-S级品'!$D$1:$AV$1=CN$1)*('白止-S级品'!$D$2:$AV$26)),0)+IFERROR(SUMPRODUCT(('乐容-S级品'!$A$4:$A$32=$B199)*('乐容-S级品'!$L$3:$CA$3=CN$1)*('乐容-S级品'!$L$4:$CA$32)),0)</f>
      </c>
      <c r="CO199" s="280">
        <f>IFERROR(SUMPRODUCT(('控温被PRO-S级品'!$B$2:$B$10=$B199)*('控温被PRO-S级品'!$E$1:$BE$1=CO$1)*('控温被PRO-S级品'!$E$2:$BE$10)),0)+IFERROR(SUMPRODUCT(('冬被-S级品'!$B$2:$B$10=$B199)*('冬被-S级品'!$E$1:$AW$1=CO$1)*('冬被-S级品'!$E$2:$AW$10)),0)+IFERROR(SUMPRODUCT(('白止-S级品'!$A$2:$A$26=$B199)*('白止-S级品'!$D$1:$AV$1=CO$1)*('白止-S级品'!$D$2:$AV$26)),0)+IFERROR(SUMPRODUCT(('乐容-S级品'!$A$4:$A$32=$B199)*('乐容-S级品'!$L$3:$CA$3=CO$1)*('乐容-S级品'!$L$4:$CA$32)),0)</f>
      </c>
      <c r="CP199" s="280">
        <f>IFERROR(SUMPRODUCT(('控温被PRO-S级品'!$B$2:$B$10=$B199)*('控温被PRO-S级品'!$E$1:$BE$1=CP$1)*('控温被PRO-S级品'!$E$2:$BE$10)),0)+IFERROR(SUMPRODUCT(('冬被-S级品'!$B$2:$B$10=$B199)*('冬被-S级品'!$E$1:$AW$1=CP$1)*('冬被-S级品'!$E$2:$AW$10)),0)+IFERROR(SUMPRODUCT(('白止-S级品'!$A$2:$A$26=$B199)*('白止-S级品'!$D$1:$AV$1=CP$1)*('白止-S级品'!$D$2:$AV$26)),0)+IFERROR(SUMPRODUCT(('乐容-S级品'!$A$4:$A$32=$B199)*('乐容-S级品'!$L$3:$CA$3=CP$1)*('乐容-S级品'!$L$4:$CA$32)),0)</f>
      </c>
      <c r="CQ199" s="280">
        <f>IFERROR(SUMPRODUCT(('控温被PRO-S级品'!$B$2:$B$10=$B199)*('控温被PRO-S级品'!$E$1:$BE$1=CQ$1)*('控温被PRO-S级品'!$E$2:$BE$10)),0)+IFERROR(SUMPRODUCT(('冬被-S级品'!$B$2:$B$10=$B199)*('冬被-S级品'!$E$1:$AW$1=CQ$1)*('冬被-S级品'!$E$2:$AW$10)),0)+IFERROR(SUMPRODUCT(('白止-S级品'!$A$2:$A$26=$B199)*('白止-S级品'!$D$1:$AV$1=CQ$1)*('白止-S级品'!$D$2:$AV$26)),0)+IFERROR(SUMPRODUCT(('乐容-S级品'!$A$4:$A$32=$B199)*('乐容-S级品'!$L$3:$CA$3=CQ$1)*('乐容-S级品'!$L$4:$CA$32)),0)</f>
      </c>
      <c r="CR199" s="280">
        <f>IFERROR(SUMPRODUCT(('控温被PRO-S级品'!$B$2:$B$10=$B199)*('控温被PRO-S级品'!$E$1:$BE$1=CR$1)*('控温被PRO-S级品'!$E$2:$BE$10)),0)+IFERROR(SUMPRODUCT(('冬被-S级品'!$B$2:$B$10=$B199)*('冬被-S级品'!$E$1:$AW$1=CR$1)*('冬被-S级品'!$E$2:$AW$10)),0)+IFERROR(SUMPRODUCT(('白止-S级品'!$A$2:$A$26=$B199)*('白止-S级品'!$D$1:$AV$1=CR$1)*('白止-S级品'!$D$2:$AV$26)),0)+IFERROR(SUMPRODUCT(('乐容-S级品'!$A$4:$A$32=$B199)*('乐容-S级品'!$L$3:$CA$3=CR$1)*('乐容-S级品'!$L$4:$CA$32)),0)</f>
      </c>
      <c r="CS199" s="280">
        <f>IFERROR(SUMPRODUCT(('控温被PRO-S级品'!$B$2:$B$10=$B199)*('控温被PRO-S级品'!$E$1:$BE$1=CS$1)*('控温被PRO-S级品'!$E$2:$BE$10)),0)+IFERROR(SUMPRODUCT(('冬被-S级品'!$B$2:$B$10=$B199)*('冬被-S级品'!$E$1:$AW$1=CS$1)*('冬被-S级品'!$E$2:$AW$10)),0)+IFERROR(SUMPRODUCT(('白止-S级品'!$A$2:$A$26=$B199)*('白止-S级品'!$D$1:$AV$1=CS$1)*('白止-S级品'!$D$2:$AV$26)),0)+IFERROR(SUMPRODUCT(('乐容-S级品'!$A$4:$A$32=$B199)*('乐容-S级品'!$L$3:$CA$3=CS$1)*('乐容-S级品'!$L$4:$CA$32)),0)</f>
      </c>
      <c r="CT199" s="280">
        <f>IFERROR(SUMPRODUCT(('控温被PRO-S级品'!$B$2:$B$10=$B199)*('控温被PRO-S级品'!$E$1:$BE$1=CT$1)*('控温被PRO-S级品'!$E$2:$BE$10)),0)+IFERROR(SUMPRODUCT(('冬被-S级品'!$B$2:$B$10=$B199)*('冬被-S级品'!$E$1:$AW$1=CT$1)*('冬被-S级品'!$E$2:$AW$10)),0)+IFERROR(SUMPRODUCT(('白止-S级品'!$A$2:$A$26=$B199)*('白止-S级品'!$D$1:$AV$1=CT$1)*('白止-S级品'!$D$2:$AV$26)),0)+IFERROR(SUMPRODUCT(('乐容-S级品'!$A$4:$A$32=$B199)*('乐容-S级品'!$L$3:$CA$3=CT$1)*('乐容-S级品'!$L$4:$CA$32)),0)</f>
      </c>
      <c r="CU199" s="280">
        <f>IFERROR(SUMPRODUCT(('控温被PRO-S级品'!$B$2:$B$10=$B199)*('控温被PRO-S级品'!$E$1:$BE$1=CU$1)*('控温被PRO-S级品'!$E$2:$BE$10)),0)+IFERROR(SUMPRODUCT(('冬被-S级品'!$B$2:$B$10=$B199)*('冬被-S级品'!$E$1:$AW$1=CU$1)*('冬被-S级品'!$E$2:$AW$10)),0)+IFERROR(SUMPRODUCT(('白止-S级品'!$A$2:$A$26=$B199)*('白止-S级品'!$D$1:$AV$1=CU$1)*('白止-S级品'!$D$2:$AV$26)),0)+IFERROR(SUMPRODUCT(('乐容-S级品'!$A$4:$A$32=$B199)*('乐容-S级品'!$L$3:$CA$3=CU$1)*('乐容-S级品'!$L$4:$CA$32)),0)</f>
      </c>
      <c r="CV199" s="280">
        <f>IFERROR(SUMPRODUCT(('控温被PRO-S级品'!$B$2:$B$10=$B199)*('控温被PRO-S级品'!$E$1:$BE$1=CV$1)*('控温被PRO-S级品'!$E$2:$BE$10)),0)+IFERROR(SUMPRODUCT(('冬被-S级品'!$B$2:$B$10=$B199)*('冬被-S级品'!$E$1:$AW$1=CV$1)*('冬被-S级品'!$E$2:$AW$10)),0)+IFERROR(SUMPRODUCT(('白止-S级品'!$A$2:$A$26=$B199)*('白止-S级品'!$D$1:$AV$1=CV$1)*('白止-S级品'!$D$2:$AV$26)),0)+IFERROR(SUMPRODUCT(('乐容-S级品'!$A$4:$A$32=$B199)*('乐容-S级品'!$L$3:$CA$3=CV$1)*('乐容-S级品'!$L$4:$CA$32)),0)</f>
      </c>
      <c r="CW199" s="280">
        <f>IFERROR(SUMPRODUCT(('控温被PRO-S级品'!$B$2:$B$10=$B199)*('控温被PRO-S级品'!$E$1:$BE$1=CW$1)*('控温被PRO-S级品'!$E$2:$BE$10)),0)+IFERROR(SUMPRODUCT(('冬被-S级品'!$B$2:$B$10=$B199)*('冬被-S级品'!$E$1:$AW$1=CW$1)*('冬被-S级品'!$E$2:$AW$10)),0)+IFERROR(SUMPRODUCT(('白止-S级品'!$A$2:$A$26=$B199)*('白止-S级品'!$D$1:$AV$1=CW$1)*('白止-S级品'!$D$2:$AV$26)),0)+IFERROR(SUMPRODUCT(('乐容-S级品'!$A$4:$A$32=$B199)*('乐容-S级品'!$L$3:$CA$3=CW$1)*('乐容-S级品'!$L$4:$CA$32)),0)</f>
      </c>
      <c r="CX199" s="280">
        <f>IFERROR(SUMPRODUCT(('控温被PRO-S级品'!$B$2:$B$10=$B199)*('控温被PRO-S级品'!$E$1:$BE$1=CX$1)*('控温被PRO-S级品'!$E$2:$BE$10)),0)+IFERROR(SUMPRODUCT(('冬被-S级品'!$B$2:$B$10=$B199)*('冬被-S级品'!$E$1:$AW$1=CX$1)*('冬被-S级品'!$E$2:$AW$10)),0)+IFERROR(SUMPRODUCT(('白止-S级品'!$A$2:$A$26=$B199)*('白止-S级品'!$D$1:$AV$1=CX$1)*('白止-S级品'!$D$2:$AV$26)),0)+IFERROR(SUMPRODUCT(('乐容-S级品'!$A$4:$A$32=$B199)*('乐容-S级品'!$L$3:$CA$3=CX$1)*('乐容-S级品'!$L$4:$CA$32)),0)</f>
      </c>
      <c r="CY199" s="280">
        <f>IFERROR(SUMPRODUCT(('控温被PRO-S级品'!$B$2:$B$10=$B199)*('控温被PRO-S级品'!$E$1:$BE$1=CY$1)*('控温被PRO-S级品'!$E$2:$BE$10)),0)+IFERROR(SUMPRODUCT(('冬被-S级品'!$B$2:$B$10=$B199)*('冬被-S级品'!$E$1:$AW$1=CY$1)*('冬被-S级品'!$E$2:$AW$10)),0)+IFERROR(SUMPRODUCT(('白止-S级品'!$A$2:$A$26=$B199)*('白止-S级品'!$D$1:$AV$1=CY$1)*('白止-S级品'!$D$2:$AV$26)),0)+IFERROR(SUMPRODUCT(('乐容-S级品'!$A$4:$A$32=$B199)*('乐容-S级品'!$L$3:$CA$3=CY$1)*('乐容-S级品'!$L$4:$CA$32)),0)</f>
      </c>
      <c r="CZ199" s="280">
        <f>IFERROR(SUMPRODUCT(('控温被PRO-S级品'!$B$2:$B$10=$B199)*('控温被PRO-S级品'!$E$1:$BE$1=CZ$1)*('控温被PRO-S级品'!$E$2:$BE$10)),0)+IFERROR(SUMPRODUCT(('冬被-S级品'!$B$2:$B$10=$B199)*('冬被-S级品'!$E$1:$AW$1=CZ$1)*('冬被-S级品'!$E$2:$AW$10)),0)+IFERROR(SUMPRODUCT(('白止-S级品'!$A$2:$A$26=$B199)*('白止-S级品'!$D$1:$AV$1=CZ$1)*('白止-S级品'!$D$2:$AV$26)),0)+IFERROR(SUMPRODUCT(('乐容-S级品'!$A$4:$A$32=$B199)*('乐容-S级品'!$L$3:$CA$3=CZ$1)*('乐容-S级品'!$L$4:$CA$32)),0)</f>
      </c>
      <c r="DA199" s="280">
        <f>IFERROR(SUMPRODUCT(('控温被PRO-S级品'!$B$2:$B$10=$B199)*('控温被PRO-S级品'!$E$1:$BE$1=DA$1)*('控温被PRO-S级品'!$E$2:$BE$10)),0)+IFERROR(SUMPRODUCT(('冬被-S级品'!$B$2:$B$10=$B199)*('冬被-S级品'!$E$1:$AW$1=DA$1)*('冬被-S级品'!$E$2:$AW$10)),0)+IFERROR(SUMPRODUCT(('白止-S级品'!$A$2:$A$26=$B199)*('白止-S级品'!$D$1:$AV$1=DA$1)*('白止-S级品'!$D$2:$AV$26)),0)+IFERROR(SUMPRODUCT(('乐容-S级品'!$A$4:$A$32=$B199)*('乐容-S级品'!$L$3:$CA$3=DA$1)*('乐容-S级品'!$L$4:$CA$32)),0)</f>
      </c>
      <c r="DB199" s="280">
        <f>IFERROR(SUMPRODUCT(('控温被PRO-S级品'!$B$2:$B$10=$B199)*('控温被PRO-S级品'!$E$1:$BE$1=DB$1)*('控温被PRO-S级品'!$E$2:$BE$10)),0)+IFERROR(SUMPRODUCT(('冬被-S级品'!$B$2:$B$10=$B199)*('冬被-S级品'!$E$1:$AW$1=DB$1)*('冬被-S级品'!$E$2:$AW$10)),0)+IFERROR(SUMPRODUCT(('白止-S级品'!$A$2:$A$26=$B199)*('白止-S级品'!$D$1:$AV$1=DB$1)*('白止-S级品'!$D$2:$AV$26)),0)+IFERROR(SUMPRODUCT(('乐容-S级品'!$A$4:$A$32=$B199)*('乐容-S级品'!$L$3:$CA$3=DB$1)*('乐容-S级品'!$L$4:$CA$32)),0)</f>
      </c>
      <c r="DC199" s="280">
        <f>IFERROR(SUMPRODUCT(('控温被PRO-S级品'!$B$2:$B$10=$B199)*('控温被PRO-S级品'!$E$1:$BE$1=DC$1)*('控温被PRO-S级品'!$E$2:$BE$10)),0)+IFERROR(SUMPRODUCT(('冬被-S级品'!$B$2:$B$10=$B199)*('冬被-S级品'!$E$1:$AW$1=DC$1)*('冬被-S级品'!$E$2:$AW$10)),0)+IFERROR(SUMPRODUCT(('白止-S级品'!$A$2:$A$26=$B199)*('白止-S级品'!$D$1:$AV$1=DC$1)*('白止-S级品'!$D$2:$AV$26)),0)+IFERROR(SUMPRODUCT(('乐容-S级品'!$A$4:$A$32=$B199)*('乐容-S级品'!$L$3:$CA$3=DC$1)*('乐容-S级品'!$L$4:$CA$32)),0)</f>
      </c>
      <c r="DD199" s="280">
        <f>IFERROR(SUMPRODUCT(('控温被PRO-S级品'!$B$2:$B$10=$B199)*('控温被PRO-S级品'!$E$1:$BE$1=DD$1)*('控温被PRO-S级品'!$E$2:$BE$10)),0)+IFERROR(SUMPRODUCT(('冬被-S级品'!$B$2:$B$10=$B199)*('冬被-S级品'!$E$1:$AW$1=DD$1)*('冬被-S级品'!$E$2:$AW$10)),0)+IFERROR(SUMPRODUCT(('白止-S级品'!$A$2:$A$26=$B199)*('白止-S级品'!$D$1:$AV$1=DD$1)*('白止-S级品'!$D$2:$AV$26)),0)+IFERROR(SUMPRODUCT(('乐容-S级品'!$A$4:$A$32=$B199)*('乐容-S级品'!$L$3:$CA$3=DD$1)*('乐容-S级品'!$L$4:$CA$32)),0)</f>
      </c>
      <c r="DE199" s="280">
        <f>IFERROR(SUMPRODUCT(('控温被PRO-S级品'!$B$2:$B$10=$B199)*('控温被PRO-S级品'!$E$1:$BE$1=DE$1)*('控温被PRO-S级品'!$E$2:$BE$10)),0)+IFERROR(SUMPRODUCT(('冬被-S级品'!$B$2:$B$10=$B199)*('冬被-S级品'!$E$1:$AW$1=DE$1)*('冬被-S级品'!$E$2:$AW$10)),0)+IFERROR(SUMPRODUCT(('白止-S级品'!$A$2:$A$26=$B199)*('白止-S级品'!$D$1:$AV$1=DE$1)*('白止-S级品'!$D$2:$AV$26)),0)+IFERROR(SUMPRODUCT(('乐容-S级品'!$A$4:$A$32=$B199)*('乐容-S级品'!$L$3:$CA$3=DE$1)*('乐容-S级品'!$L$4:$CA$32)),0)</f>
      </c>
      <c r="DF199" s="280">
        <f>IFERROR(SUMPRODUCT(('控温被PRO-S级品'!$B$2:$B$10=$B199)*('控温被PRO-S级品'!$E$1:$BE$1=DF$1)*('控温被PRO-S级品'!$E$2:$BE$10)),0)+IFERROR(SUMPRODUCT(('冬被-S级品'!$B$2:$B$10=$B199)*('冬被-S级品'!$E$1:$AW$1=DF$1)*('冬被-S级品'!$E$2:$AW$10)),0)+IFERROR(SUMPRODUCT(('白止-S级品'!$A$2:$A$26=$B199)*('白止-S级品'!$D$1:$AV$1=DF$1)*('白止-S级品'!$D$2:$AV$26)),0)+IFERROR(SUMPRODUCT(('乐容-S级品'!$A$4:$A$32=$B199)*('乐容-S级品'!$L$3:$CA$3=DF$1)*('乐容-S级品'!$L$4:$CA$32)),0)</f>
      </c>
      <c r="DG199" s="280">
        <f>IFERROR(SUMPRODUCT(('控温被PRO-S级品'!$B$2:$B$10=$B199)*('控温被PRO-S级品'!$E$1:$BE$1=DG$1)*('控温被PRO-S级品'!$E$2:$BE$10)),0)+IFERROR(SUMPRODUCT(('冬被-S级品'!$B$2:$B$10=$B199)*('冬被-S级品'!$E$1:$AW$1=DG$1)*('冬被-S级品'!$E$2:$AW$10)),0)+IFERROR(SUMPRODUCT(('白止-S级品'!$A$2:$A$26=$B199)*('白止-S级品'!$D$1:$AV$1=DG$1)*('白止-S级品'!$D$2:$AV$26)),0)+IFERROR(SUMPRODUCT(('乐容-S级品'!$A$4:$A$32=$B199)*('乐容-S级品'!$L$3:$CA$3=DG$1)*('乐容-S级品'!$L$4:$CA$32)),0)</f>
      </c>
      <c r="DH199" s="280">
        <f>IFERROR(SUMPRODUCT(('控温被PRO-S级品'!$B$2:$B$10=$B199)*('控温被PRO-S级品'!$E$1:$BE$1=DH$1)*('控温被PRO-S级品'!$E$2:$BE$10)),0)+IFERROR(SUMPRODUCT(('冬被-S级品'!$B$2:$B$10=$B199)*('冬被-S级品'!$E$1:$AW$1=DH$1)*('冬被-S级品'!$E$2:$AW$10)),0)+IFERROR(SUMPRODUCT(('白止-S级品'!$A$2:$A$26=$B199)*('白止-S级品'!$D$1:$AV$1=DH$1)*('白止-S级品'!$D$2:$AV$26)),0)+IFERROR(SUMPRODUCT(('乐容-S级品'!$A$4:$A$32=$B199)*('乐容-S级品'!$L$3:$CA$3=DH$1)*('乐容-S级品'!$L$4:$CA$32)),0)</f>
      </c>
      <c r="DI199" s="280">
        <f>IFERROR(SUMPRODUCT(('控温被PRO-S级品'!$B$2:$B$10=$B199)*('控温被PRO-S级品'!$E$1:$BE$1=DI$1)*('控温被PRO-S级品'!$E$2:$BE$10)),0)+IFERROR(SUMPRODUCT(('冬被-S级品'!$B$2:$B$10=$B199)*('冬被-S级品'!$E$1:$AW$1=DI$1)*('冬被-S级品'!$E$2:$AW$10)),0)+IFERROR(SUMPRODUCT(('白止-S级品'!$A$2:$A$26=$B199)*('白止-S级品'!$D$1:$AV$1=DI$1)*('白止-S级品'!$D$2:$AV$26)),0)+IFERROR(SUMPRODUCT(('乐容-S级品'!$A$4:$A$32=$B199)*('乐容-S级品'!$L$3:$CA$3=DI$1)*('乐容-S级品'!$L$4:$CA$32)),0)</f>
      </c>
      <c r="DJ199" s="280">
        <f>IFERROR(SUMPRODUCT(('控温被PRO-S级品'!$B$2:$B$10=$B199)*('控温被PRO-S级品'!$E$1:$BE$1=DJ$1)*('控温被PRO-S级品'!$E$2:$BE$10)),0)+IFERROR(SUMPRODUCT(('冬被-S级品'!$B$2:$B$10=$B199)*('冬被-S级品'!$E$1:$AW$1=DJ$1)*('冬被-S级品'!$E$2:$AW$10)),0)+IFERROR(SUMPRODUCT(('白止-S级品'!$A$2:$A$26=$B199)*('白止-S级品'!$D$1:$AV$1=DJ$1)*('白止-S级品'!$D$2:$AV$26)),0)+IFERROR(SUMPRODUCT(('乐容-S级品'!$A$4:$A$32=$B199)*('乐容-S级品'!$L$3:$CA$3=DJ$1)*('乐容-S级品'!$L$4:$CA$32)),0)</f>
      </c>
      <c r="DK199" s="280"/>
      <c r="DL199" s="280"/>
      <c r="DM199" s="280"/>
      <c r="DN199" s="280"/>
      <c r="DO199" s="280"/>
      <c r="DP199" s="280"/>
      <c r="DQ199" s="280"/>
      <c r="DR199" s="280"/>
      <c r="DS199" s="280"/>
      <c r="DT199" s="280"/>
      <c r="DU199" s="280"/>
      <c r="DV199" s="280"/>
      <c r="DW199" s="280">
        <f>VLOOKUP(B199,'系统编码规格'!A:C,3,FALSE)</f>
      </c>
      <c r="DX199" s="280"/>
      <c r="DY199" s="280"/>
      <c r="DZ199" s="280"/>
      <c r="EA199" s="280"/>
      <c r="EB199" s="280"/>
      <c r="EC199" s="280"/>
      <c r="ED199" s="280"/>
      <c r="EE199" s="280"/>
      <c r="EF199" s="280"/>
      <c r="EG199" s="280"/>
      <c r="EH199" s="280"/>
      <c r="EI199" s="280"/>
      <c r="EJ199" s="280"/>
      <c r="EK199" s="280"/>
      <c r="EL199" s="280"/>
      <c r="EM199" s="280"/>
      <c r="EN199" s="280"/>
      <c r="EO199" s="280"/>
      <c r="EP199" s="280"/>
      <c r="EQ199" s="280"/>
      <c r="ER199" s="280"/>
      <c r="ES199" s="280"/>
      <c r="ET199" s="280"/>
      <c r="EU199" s="280"/>
      <c r="EV199" s="280"/>
      <c r="EW199" s="280"/>
      <c r="EX199" s="280"/>
      <c r="EY199" s="280"/>
      <c r="EZ199" s="280"/>
      <c r="FA199" s="280"/>
      <c r="FB199" s="280"/>
      <c r="FC199" s="280"/>
      <c r="FD199" s="280"/>
      <c r="FE199" s="280"/>
      <c r="FF199" s="280"/>
      <c r="FG199" s="280"/>
      <c r="FH199" s="280"/>
      <c r="FI199" s="280"/>
      <c r="FJ199" s="280"/>
      <c r="FK199" s="280"/>
      <c r="FL199" s="280"/>
      <c r="FM199" s="280"/>
      <c r="FN199" s="280"/>
      <c r="FO199" s="280"/>
      <c r="FP199" s="280"/>
      <c r="FQ199" s="280"/>
      <c r="FR199" s="280"/>
      <c r="FS199" s="280"/>
      <c r="FT199" s="280"/>
      <c r="FU199" s="280"/>
      <c r="FV199" s="280"/>
      <c r="FW199" s="280"/>
      <c r="FX199" s="280"/>
      <c r="FY199" s="280"/>
      <c r="FZ199" s="280"/>
      <c r="GA199" s="280"/>
      <c r="GB199" s="280"/>
      <c r="GC199" s="280"/>
      <c r="GD199" s="280"/>
      <c r="GE199" s="280"/>
      <c r="GF199" s="280"/>
      <c r="GG199" s="280"/>
      <c r="GH199" s="280"/>
      <c r="GI199" s="280"/>
      <c r="GJ199" s="280"/>
      <c r="GK199" s="280"/>
      <c r="GL199" s="280"/>
      <c r="GM199" s="280"/>
      <c r="GN199" s="280"/>
      <c r="GO199" s="280"/>
      <c r="GP199" s="280"/>
      <c r="GQ199" s="280"/>
      <c r="GR199" s="280"/>
      <c r="GS199" s="280"/>
      <c r="GT199" s="280"/>
      <c r="GU199" s="280"/>
      <c r="GV199" s="280"/>
    </row>
    <row r="200">
      <c r="A200" s="309" t="str">
        <v>乐容</v>
      </c>
      <c r="B200" s="312" t="str">
        <v>13800037901125136</v>
      </c>
      <c r="C200" s="309" t="str">
        <v>萨和松烬星河无火香薰补充液</v>
      </c>
      <c r="D200" s="309" t="str" xml:space="preserve">
        <v> 补充液200ml</v>
      </c>
      <c r="E200">
        <f>SUM(F200:GX200)</f>
      </c>
      <c r="F200" s="280">
        <f>IFERROR(SUMPRODUCT(('控温被PRO-S级品'!$B$2:$B$10=$B200)*('控温被PRO-S级品'!$E$1:$BE$1=F$1)*('控温被PRO-S级品'!$E$2:$BE$10)),0)+IFERROR(SUMPRODUCT(('冬被-S级品'!$B$2:$B$10=$B200)*('冬被-S级品'!$E$1:$AW$1=F$1)*('冬被-S级品'!$E$2:$AW$10)),0)+IFERROR(SUMPRODUCT(('白止-S级品'!$A$2:$A$26=$B200)*('白止-S级品'!$D$1:$AV$1=F$1)*('白止-S级品'!$D$2:$AV$26)),0)+IFERROR(SUMPRODUCT(('乐容-S级品'!$A$4:$A$32=$B200)*('乐容-S级品'!$L$3:$CA$3=F$1)*('乐容-S级品'!$L$4:$CA$32)),0)</f>
      </c>
      <c r="G200" s="280">
        <f>IFERROR(SUMPRODUCT(('控温被PRO-S级品'!$B$2:$B$10=$B200)*('控温被PRO-S级品'!$E$1:$BE$1=G$1)*('控温被PRO-S级品'!$E$2:$BE$10)),0)+IFERROR(SUMPRODUCT(('冬被-S级品'!$B$2:$B$10=$B200)*('冬被-S级品'!$E$1:$AW$1=G$1)*('冬被-S级品'!$E$2:$AW$10)),0)+IFERROR(SUMPRODUCT(('白止-S级品'!$A$2:$A$26=$B200)*('白止-S级品'!$D$1:$AV$1=G$1)*('白止-S级品'!$D$2:$AV$26)),0)+IFERROR(SUMPRODUCT(('乐容-S级品'!$A$4:$A$32=$B200)*('乐容-S级品'!$L$3:$CA$3=G$1)*('乐容-S级品'!$L$4:$CA$32)),0)</f>
      </c>
      <c r="H200" s="280">
        <f>IFERROR(SUMPRODUCT(('控温被PRO-S级品'!$B$2:$B$10=$B200)*('控温被PRO-S级品'!$E$1:$BE$1=H$1)*('控温被PRO-S级品'!$E$2:$BE$10)),0)+IFERROR(SUMPRODUCT(('冬被-S级品'!$B$2:$B$10=$B200)*('冬被-S级品'!$E$1:$AW$1=H$1)*('冬被-S级品'!$E$2:$AW$10)),0)+IFERROR(SUMPRODUCT(('白止-S级品'!$A$2:$A$26=$B200)*('白止-S级品'!$D$1:$AV$1=H$1)*('白止-S级品'!$D$2:$AV$26)),0)+IFERROR(SUMPRODUCT(('乐容-S级品'!$A$4:$A$32=$B200)*('乐容-S级品'!$L$3:$CA$3=H$1)*('乐容-S级品'!$L$4:$CA$32)),0)</f>
      </c>
      <c r="I200" s="280">
        <f>IFERROR(SUMPRODUCT(('控温被PRO-S级品'!$B$2:$B$10=$B200)*('控温被PRO-S级品'!$E$1:$BE$1=I$1)*('控温被PRO-S级品'!$E$2:$BE$10)),0)+IFERROR(SUMPRODUCT(('冬被-S级品'!$B$2:$B$10=$B200)*('冬被-S级品'!$E$1:$AW$1=I$1)*('冬被-S级品'!$E$2:$AW$10)),0)+IFERROR(SUMPRODUCT(('白止-S级品'!$A$2:$A$26=$B200)*('白止-S级品'!$D$1:$AV$1=I$1)*('白止-S级品'!$D$2:$AV$26)),0)+IFERROR(SUMPRODUCT(('乐容-S级品'!$A$4:$A$32=$B200)*('乐容-S级品'!$L$3:$CA$3=I$1)*('乐容-S级品'!$L$4:$CA$32)),0)</f>
      </c>
      <c r="J200" s="280">
        <f>IFERROR(SUMPRODUCT(('控温被PRO-S级品'!$B$2:$B$10=$B200)*('控温被PRO-S级品'!$E$1:$BE$1=J$1)*('控温被PRO-S级品'!$E$2:$BE$10)),0)+IFERROR(SUMPRODUCT(('冬被-S级品'!$B$2:$B$10=$B200)*('冬被-S级品'!$E$1:$AW$1=J$1)*('冬被-S级品'!$E$2:$AW$10)),0)+IFERROR(SUMPRODUCT(('白止-S级品'!$A$2:$A$26=$B200)*('白止-S级品'!$D$1:$AV$1=J$1)*('白止-S级品'!$D$2:$AV$26)),0)+IFERROR(SUMPRODUCT(('乐容-S级品'!$A$4:$A$32=$B200)*('乐容-S级品'!$L$3:$CA$3=J$1)*('乐容-S级品'!$L$4:$CA$32)),0)</f>
      </c>
      <c r="K200" s="280">
        <f>IFERROR(SUMPRODUCT(('控温被PRO-S级品'!$B$2:$B$10=$B200)*('控温被PRO-S级品'!$E$1:$BE$1=K$1)*('控温被PRO-S级品'!$E$2:$BE$10)),0)+IFERROR(SUMPRODUCT(('冬被-S级品'!$B$2:$B$10=$B200)*('冬被-S级品'!$E$1:$AW$1=K$1)*('冬被-S级品'!$E$2:$AW$10)),0)+IFERROR(SUMPRODUCT(('白止-S级品'!$A$2:$A$26=$B200)*('白止-S级品'!$D$1:$AV$1=K$1)*('白止-S级品'!$D$2:$AV$26)),0)+IFERROR(SUMPRODUCT(('乐容-S级品'!$A$4:$A$32=$B200)*('乐容-S级品'!$L$3:$CA$3=K$1)*('乐容-S级品'!$L$4:$CA$32)),0)</f>
      </c>
      <c r="L200" s="280">
        <f>IFERROR(SUMPRODUCT(('控温被PRO-S级品'!$B$2:$B$10=$B200)*('控温被PRO-S级品'!$E$1:$BE$1=L$1)*('控温被PRO-S级品'!$E$2:$BE$10)),0)+IFERROR(SUMPRODUCT(('冬被-S级品'!$B$2:$B$10=$B200)*('冬被-S级品'!$E$1:$AW$1=L$1)*('冬被-S级品'!$E$2:$AW$10)),0)+IFERROR(SUMPRODUCT(('白止-S级品'!$A$2:$A$26=$B200)*('白止-S级品'!$D$1:$AV$1=L$1)*('白止-S级品'!$D$2:$AV$26)),0)+IFERROR(SUMPRODUCT(('乐容-S级品'!$A$4:$A$32=$B200)*('乐容-S级品'!$L$3:$CA$3=L$1)*('乐容-S级品'!$L$4:$CA$32)),0)</f>
      </c>
      <c r="M200" s="280">
        <f>IFERROR(SUMPRODUCT(('控温被PRO-S级品'!$B$2:$B$10=$B200)*('控温被PRO-S级品'!$E$1:$BE$1=M$1)*('控温被PRO-S级品'!$E$2:$BE$10)),0)+IFERROR(SUMPRODUCT(('冬被-S级品'!$B$2:$B$10=$B200)*('冬被-S级品'!$E$1:$AW$1=M$1)*('冬被-S级品'!$E$2:$AW$10)),0)+IFERROR(SUMPRODUCT(('白止-S级品'!$A$2:$A$26=$B200)*('白止-S级品'!$D$1:$AV$1=M$1)*('白止-S级品'!$D$2:$AV$26)),0)+IFERROR(SUMPRODUCT(('乐容-S级品'!$A$4:$A$32=$B200)*('乐容-S级品'!$L$3:$CA$3=M$1)*('乐容-S级品'!$L$4:$CA$32)),0)</f>
      </c>
      <c r="N200" s="280">
        <f>IFERROR(SUMPRODUCT(('控温被PRO-S级品'!$B$2:$B$10=$B200)*('控温被PRO-S级品'!$E$1:$BE$1=N$1)*('控温被PRO-S级品'!$E$2:$BE$10)),0)+IFERROR(SUMPRODUCT(('冬被-S级品'!$B$2:$B$10=$B200)*('冬被-S级品'!$E$1:$AW$1=N$1)*('冬被-S级品'!$E$2:$AW$10)),0)+IFERROR(SUMPRODUCT(('白止-S级品'!$A$2:$A$26=$B200)*('白止-S级品'!$D$1:$AV$1=N$1)*('白止-S级品'!$D$2:$AV$26)),0)+IFERROR(SUMPRODUCT(('乐容-S级品'!$A$4:$A$32=$B200)*('乐容-S级品'!$L$3:$CA$3=N$1)*('乐容-S级品'!$L$4:$CA$32)),0)</f>
      </c>
      <c r="O200" s="280">
        <f>IFERROR(SUMPRODUCT(('控温被PRO-S级品'!$B$2:$B$10=$B200)*('控温被PRO-S级品'!$E$1:$BE$1=O$1)*('控温被PRO-S级品'!$E$2:$BE$10)),0)+IFERROR(SUMPRODUCT(('冬被-S级品'!$B$2:$B$10=$B200)*('冬被-S级品'!$E$1:$AW$1=O$1)*('冬被-S级品'!$E$2:$AW$10)),0)+IFERROR(SUMPRODUCT(('白止-S级品'!$A$2:$A$26=$B200)*('白止-S级品'!$D$1:$AV$1=O$1)*('白止-S级品'!$D$2:$AV$26)),0)+IFERROR(SUMPRODUCT(('乐容-S级品'!$A$4:$A$32=$B200)*('乐容-S级品'!$L$3:$CA$3=O$1)*('乐容-S级品'!$L$4:$CA$32)),0)</f>
      </c>
      <c r="P200" s="280">
        <f>IFERROR(SUMPRODUCT(('控温被PRO-S级品'!$B$2:$B$10=$B200)*('控温被PRO-S级品'!$E$1:$BE$1=P$1)*('控温被PRO-S级品'!$E$2:$BE$10)),0)+IFERROR(SUMPRODUCT(('冬被-S级品'!$B$2:$B$10=$B200)*('冬被-S级品'!$E$1:$AW$1=P$1)*('冬被-S级品'!$E$2:$AW$10)),0)+IFERROR(SUMPRODUCT(('白止-S级品'!$A$2:$A$26=$B200)*('白止-S级品'!$D$1:$AV$1=P$1)*('白止-S级品'!$D$2:$AV$26)),0)+IFERROR(SUMPRODUCT(('乐容-S级品'!$A$4:$A$32=$B200)*('乐容-S级品'!$L$3:$CA$3=P$1)*('乐容-S级品'!$L$4:$CA$32)),0)</f>
      </c>
      <c r="Q200" s="280">
        <f>IFERROR(SUMPRODUCT(('控温被PRO-S级品'!$B$2:$B$10=$B200)*('控温被PRO-S级品'!$E$1:$BE$1=Q$1)*('控温被PRO-S级品'!$E$2:$BE$10)),0)+IFERROR(SUMPRODUCT(('冬被-S级品'!$B$2:$B$10=$B200)*('冬被-S级品'!$E$1:$AW$1=Q$1)*('冬被-S级品'!$E$2:$AW$10)),0)+IFERROR(SUMPRODUCT(('白止-S级品'!$A$2:$A$26=$B200)*('白止-S级品'!$D$1:$AV$1=Q$1)*('白止-S级品'!$D$2:$AV$26)),0)+IFERROR(SUMPRODUCT(('乐容-S级品'!$A$4:$A$32=$B200)*('乐容-S级品'!$L$3:$CA$3=Q$1)*('乐容-S级品'!$L$4:$CA$32)),0)</f>
      </c>
      <c r="R200" s="280">
        <f>IFERROR(SUMPRODUCT(('控温被PRO-S级品'!$B$2:$B$10=$B200)*('控温被PRO-S级品'!$E$1:$BE$1=R$1)*('控温被PRO-S级品'!$E$2:$BE$10)),0)+IFERROR(SUMPRODUCT(('冬被-S级品'!$B$2:$B$10=$B200)*('冬被-S级品'!$E$1:$AW$1=R$1)*('冬被-S级品'!$E$2:$AW$10)),0)+IFERROR(SUMPRODUCT(('白止-S级品'!$A$2:$A$26=$B200)*('白止-S级品'!$D$1:$AV$1=R$1)*('白止-S级品'!$D$2:$AV$26)),0)+IFERROR(SUMPRODUCT(('乐容-S级品'!$A$4:$A$32=$B200)*('乐容-S级品'!$L$3:$CA$3=R$1)*('乐容-S级品'!$L$4:$CA$32)),0)</f>
      </c>
      <c r="S200" s="280">
        <f>IFERROR(SUMPRODUCT(('控温被PRO-S级品'!$B$2:$B$10=$B200)*('控温被PRO-S级品'!$E$1:$BE$1=S$1)*('控温被PRO-S级品'!$E$2:$BE$10)),0)+IFERROR(SUMPRODUCT(('冬被-S级品'!$B$2:$B$10=$B200)*('冬被-S级品'!$E$1:$AW$1=S$1)*('冬被-S级品'!$E$2:$AW$10)),0)+IFERROR(SUMPRODUCT(('白止-S级品'!$A$2:$A$26=$B200)*('白止-S级品'!$D$1:$AV$1=S$1)*('白止-S级品'!$D$2:$AV$26)),0)+IFERROR(SUMPRODUCT(('乐容-S级品'!$A$4:$A$32=$B200)*('乐容-S级品'!$L$3:$CA$3=S$1)*('乐容-S级品'!$L$4:$CA$32)),0)</f>
      </c>
      <c r="T200" s="280">
        <f>IFERROR(SUMPRODUCT(('控温被PRO-S级品'!$B$2:$B$10=$B200)*('控温被PRO-S级品'!$E$1:$BE$1=T$1)*('控温被PRO-S级品'!$E$2:$BE$10)),0)+IFERROR(SUMPRODUCT(('冬被-S级品'!$B$2:$B$10=$B200)*('冬被-S级品'!$E$1:$AW$1=T$1)*('冬被-S级品'!$E$2:$AW$10)),0)+IFERROR(SUMPRODUCT(('白止-S级品'!$A$2:$A$26=$B200)*('白止-S级品'!$D$1:$AV$1=T$1)*('白止-S级品'!$D$2:$AV$26)),0)+IFERROR(SUMPRODUCT(('乐容-S级品'!$A$4:$A$32=$B200)*('乐容-S级品'!$L$3:$CA$3=T$1)*('乐容-S级品'!$L$4:$CA$32)),0)</f>
      </c>
      <c r="U200" s="280">
        <f>IFERROR(SUMPRODUCT(('控温被PRO-S级品'!$B$2:$B$10=$B200)*('控温被PRO-S级品'!$E$1:$BE$1=U$1)*('控温被PRO-S级品'!$E$2:$BE$10)),0)+IFERROR(SUMPRODUCT(('冬被-S级品'!$B$2:$B$10=$B200)*('冬被-S级品'!$E$1:$AW$1=U$1)*('冬被-S级品'!$E$2:$AW$10)),0)+IFERROR(SUMPRODUCT(('白止-S级品'!$A$2:$A$26=$B200)*('白止-S级品'!$D$1:$AV$1=U$1)*('白止-S级品'!$D$2:$AV$26)),0)+IFERROR(SUMPRODUCT(('乐容-S级品'!$A$4:$A$32=$B200)*('乐容-S级品'!$L$3:$CA$3=U$1)*('乐容-S级品'!$L$4:$CA$32)),0)</f>
      </c>
      <c r="V200" s="280">
        <f>IFERROR(SUMPRODUCT(('控温被PRO-S级品'!$B$2:$B$10=$B200)*('控温被PRO-S级品'!$E$1:$BE$1=V$1)*('控温被PRO-S级品'!$E$2:$BE$10)),0)+IFERROR(SUMPRODUCT(('冬被-S级品'!$B$2:$B$10=$B200)*('冬被-S级品'!$E$1:$AW$1=V$1)*('冬被-S级品'!$E$2:$AW$10)),0)+IFERROR(SUMPRODUCT(('白止-S级品'!$A$2:$A$26=$B200)*('白止-S级品'!$D$1:$AV$1=V$1)*('白止-S级品'!$D$2:$AV$26)),0)+IFERROR(SUMPRODUCT(('乐容-S级品'!$A$4:$A$32=$B200)*('乐容-S级品'!$L$3:$CA$3=V$1)*('乐容-S级品'!$L$4:$CA$32)),0)</f>
      </c>
      <c r="W200" s="280">
        <f>IFERROR(SUMPRODUCT(('控温被PRO-S级品'!$B$2:$B$10=$B200)*('控温被PRO-S级品'!$E$1:$BE$1=W$1)*('控温被PRO-S级品'!$E$2:$BE$10)),0)+IFERROR(SUMPRODUCT(('冬被-S级品'!$B$2:$B$10=$B200)*('冬被-S级品'!$E$1:$AW$1=W$1)*('冬被-S级品'!$E$2:$AW$10)),0)+IFERROR(SUMPRODUCT(('白止-S级品'!$A$2:$A$26=$B200)*('白止-S级品'!$D$1:$AV$1=W$1)*('白止-S级品'!$D$2:$AV$26)),0)+IFERROR(SUMPRODUCT(('乐容-S级品'!$A$4:$A$32=$B200)*('乐容-S级品'!$L$3:$CA$3=W$1)*('乐容-S级品'!$L$4:$CA$32)),0)</f>
      </c>
      <c r="X200" s="280">
        <f>IFERROR(SUMPRODUCT(('控温被PRO-S级品'!$B$2:$B$10=$B200)*('控温被PRO-S级品'!$E$1:$BE$1=X$1)*('控温被PRO-S级品'!$E$2:$BE$10)),0)+IFERROR(SUMPRODUCT(('冬被-S级品'!$B$2:$B$10=$B200)*('冬被-S级品'!$E$1:$AW$1=X$1)*('冬被-S级品'!$E$2:$AW$10)),0)+IFERROR(SUMPRODUCT(('白止-S级品'!$A$2:$A$26=$B200)*('白止-S级品'!$D$1:$AV$1=X$1)*('白止-S级品'!$D$2:$AV$26)),0)+IFERROR(SUMPRODUCT(('乐容-S级品'!$A$4:$A$32=$B200)*('乐容-S级品'!$L$3:$CA$3=X$1)*('乐容-S级品'!$L$4:$CA$32)),0)</f>
      </c>
      <c r="Y200" s="280">
        <f>IFERROR(SUMPRODUCT(('控温被PRO-S级品'!$B$2:$B$10=$B200)*('控温被PRO-S级品'!$E$1:$BE$1=Y$1)*('控温被PRO-S级品'!$E$2:$BE$10)),0)+IFERROR(SUMPRODUCT(('冬被-S级品'!$B$2:$B$10=$B200)*('冬被-S级品'!$E$1:$AW$1=Y$1)*('冬被-S级品'!$E$2:$AW$10)),0)+IFERROR(SUMPRODUCT(('白止-S级品'!$A$2:$A$26=$B200)*('白止-S级品'!$D$1:$AV$1=Y$1)*('白止-S级品'!$D$2:$AV$26)),0)+IFERROR(SUMPRODUCT(('乐容-S级品'!$A$4:$A$32=$B200)*('乐容-S级品'!$L$3:$CA$3=Y$1)*('乐容-S级品'!$L$4:$CA$32)),0)</f>
      </c>
      <c r="Z200" s="280">
        <f>IFERROR(SUMPRODUCT(('控温被PRO-S级品'!$B$2:$B$10=$B200)*('控温被PRO-S级品'!$E$1:$BE$1=Z$1)*('控温被PRO-S级品'!$E$2:$BE$10)),0)+IFERROR(SUMPRODUCT(('冬被-S级品'!$B$2:$B$10=$B200)*('冬被-S级品'!$E$1:$AW$1=Z$1)*('冬被-S级品'!$E$2:$AW$10)),0)+IFERROR(SUMPRODUCT(('白止-S级品'!$A$2:$A$26=$B200)*('白止-S级品'!$D$1:$AV$1=Z$1)*('白止-S级品'!$D$2:$AV$26)),0)+IFERROR(SUMPRODUCT(('乐容-S级品'!$A$4:$A$32=$B200)*('乐容-S级品'!$L$3:$CA$3=Z$1)*('乐容-S级品'!$L$4:$CA$32)),0)</f>
      </c>
      <c r="AA200" s="280">
        <f>IFERROR(SUMPRODUCT(('控温被PRO-S级品'!$B$2:$B$10=$B200)*('控温被PRO-S级品'!$E$1:$BE$1=AA$1)*('控温被PRO-S级品'!$E$2:$BE$10)),0)+IFERROR(SUMPRODUCT(('冬被-S级品'!$B$2:$B$10=$B200)*('冬被-S级品'!$E$1:$AW$1=AA$1)*('冬被-S级品'!$E$2:$AW$10)),0)+IFERROR(SUMPRODUCT(('白止-S级品'!$A$2:$A$26=$B200)*('白止-S级品'!$D$1:$AV$1=AA$1)*('白止-S级品'!$D$2:$AV$26)),0)+IFERROR(SUMPRODUCT(('乐容-S级品'!$A$4:$A$32=$B200)*('乐容-S级品'!$L$3:$CA$3=AA$1)*('乐容-S级品'!$L$4:$CA$32)),0)</f>
      </c>
      <c r="AB200" s="280">
        <f>IFERROR(SUMPRODUCT(('控温被PRO-S级品'!$B$2:$B$10=$B200)*('控温被PRO-S级品'!$E$1:$BE$1=AB$1)*('控温被PRO-S级品'!$E$2:$BE$10)),0)+IFERROR(SUMPRODUCT(('冬被-S级品'!$B$2:$B$10=$B200)*('冬被-S级品'!$E$1:$AW$1=AB$1)*('冬被-S级品'!$E$2:$AW$10)),0)+IFERROR(SUMPRODUCT(('白止-S级品'!$A$2:$A$26=$B200)*('白止-S级品'!$D$1:$AV$1=AB$1)*('白止-S级品'!$D$2:$AV$26)),0)+IFERROR(SUMPRODUCT(('乐容-S级品'!$A$4:$A$32=$B200)*('乐容-S级品'!$L$3:$CA$3=AB$1)*('乐容-S级品'!$L$4:$CA$32)),0)</f>
      </c>
      <c r="AC200" s="280">
        <f>IFERROR(SUMPRODUCT(('控温被PRO-S级品'!$B$2:$B$10=$B200)*('控温被PRO-S级品'!$E$1:$BE$1=AC$1)*('控温被PRO-S级品'!$E$2:$BE$10)),0)+IFERROR(SUMPRODUCT(('冬被-S级品'!$B$2:$B$10=$B200)*('冬被-S级品'!$E$1:$AW$1=AC$1)*('冬被-S级品'!$E$2:$AW$10)),0)+IFERROR(SUMPRODUCT(('白止-S级品'!$A$2:$A$26=$B200)*('白止-S级品'!$D$1:$AV$1=AC$1)*('白止-S级品'!$D$2:$AV$26)),0)+IFERROR(SUMPRODUCT(('乐容-S级品'!$A$4:$A$32=$B200)*('乐容-S级品'!$L$3:$CA$3=AC$1)*('乐容-S级品'!$L$4:$CA$32)),0)</f>
      </c>
      <c r="AD200" s="280">
        <f>IFERROR(SUMPRODUCT(('控温被PRO-S级品'!$B$2:$B$10=$B200)*('控温被PRO-S级品'!$E$1:$BE$1=AD$1)*('控温被PRO-S级品'!$E$2:$BE$10)),0)+IFERROR(SUMPRODUCT(('冬被-S级品'!$B$2:$B$10=$B200)*('冬被-S级品'!$E$1:$AW$1=AD$1)*('冬被-S级品'!$E$2:$AW$10)),0)+IFERROR(SUMPRODUCT(('白止-S级品'!$A$2:$A$26=$B200)*('白止-S级品'!$D$1:$AV$1=AD$1)*('白止-S级品'!$D$2:$AV$26)),0)+IFERROR(SUMPRODUCT(('乐容-S级品'!$A$4:$A$32=$B200)*('乐容-S级品'!$L$3:$CA$3=AD$1)*('乐容-S级品'!$L$4:$CA$32)),0)</f>
      </c>
      <c r="AE200" s="280">
        <f>IFERROR(SUMPRODUCT(('控温被PRO-S级品'!$B$2:$B$10=$B200)*('控温被PRO-S级品'!$E$1:$BE$1=AE$1)*('控温被PRO-S级品'!$E$2:$BE$10)),0)+IFERROR(SUMPRODUCT(('冬被-S级品'!$B$2:$B$10=$B200)*('冬被-S级品'!$E$1:$AW$1=AE$1)*('冬被-S级品'!$E$2:$AW$10)),0)+IFERROR(SUMPRODUCT(('白止-S级品'!$A$2:$A$26=$B200)*('白止-S级品'!$D$1:$AV$1=AE$1)*('白止-S级品'!$D$2:$AV$26)),0)+IFERROR(SUMPRODUCT(('乐容-S级品'!$A$4:$A$32=$B200)*('乐容-S级品'!$L$3:$CA$3=AE$1)*('乐容-S级品'!$L$4:$CA$32)),0)</f>
      </c>
      <c r="AF200" s="280">
        <f>IFERROR(SUMPRODUCT(('控温被PRO-S级品'!$B$2:$B$10=$B200)*('控温被PRO-S级品'!$E$1:$BE$1=AF$1)*('控温被PRO-S级品'!$E$2:$BE$10)),0)+IFERROR(SUMPRODUCT(('冬被-S级品'!$B$2:$B$10=$B200)*('冬被-S级品'!$E$1:$AW$1=AF$1)*('冬被-S级品'!$E$2:$AW$10)),0)+IFERROR(SUMPRODUCT(('白止-S级品'!$A$2:$A$26=$B200)*('白止-S级品'!$D$1:$AV$1=AF$1)*('白止-S级品'!$D$2:$AV$26)),0)+IFERROR(SUMPRODUCT(('乐容-S级品'!$A$4:$A$32=$B200)*('乐容-S级品'!$L$3:$CA$3=AF$1)*('乐容-S级品'!$L$4:$CA$32)),0)</f>
      </c>
      <c r="AG200" s="280">
        <f>IFERROR(SUMPRODUCT(('控温被PRO-S级品'!$B$2:$B$10=$B200)*('控温被PRO-S级品'!$E$1:$BE$1=AG$1)*('控温被PRO-S级品'!$E$2:$BE$10)),0)+IFERROR(SUMPRODUCT(('冬被-S级品'!$B$2:$B$10=$B200)*('冬被-S级品'!$E$1:$AW$1=AG$1)*('冬被-S级品'!$E$2:$AW$10)),0)+IFERROR(SUMPRODUCT(('白止-S级品'!$A$2:$A$26=$B200)*('白止-S级品'!$D$1:$AV$1=AG$1)*('白止-S级品'!$D$2:$AV$26)),0)+IFERROR(SUMPRODUCT(('乐容-S级品'!$A$4:$A$32=$B200)*('乐容-S级品'!$L$3:$CA$3=AG$1)*('乐容-S级品'!$L$4:$CA$32)),0)</f>
      </c>
      <c r="AH200" s="280">
        <f>IFERROR(SUMPRODUCT(('控温被PRO-S级品'!$B$2:$B$10=$B200)*('控温被PRO-S级品'!$E$1:$BE$1=AH$1)*('控温被PRO-S级品'!$E$2:$BE$10)),0)+IFERROR(SUMPRODUCT(('冬被-S级品'!$B$2:$B$10=$B200)*('冬被-S级品'!$E$1:$AW$1=AH$1)*('冬被-S级品'!$E$2:$AW$10)),0)+IFERROR(SUMPRODUCT(('白止-S级品'!$A$2:$A$26=$B200)*('白止-S级品'!$D$1:$AV$1=AH$1)*('白止-S级品'!$D$2:$AV$26)),0)+IFERROR(SUMPRODUCT(('乐容-S级品'!$A$4:$A$32=$B200)*('乐容-S级品'!$L$3:$CA$3=AH$1)*('乐容-S级品'!$L$4:$CA$32)),0)</f>
      </c>
      <c r="AI200" s="280">
        <f>IFERROR(SUMPRODUCT(('控温被PRO-S级品'!$B$2:$B$10=$B200)*('控温被PRO-S级品'!$E$1:$BE$1=AI$1)*('控温被PRO-S级品'!$E$2:$BE$10)),0)+IFERROR(SUMPRODUCT(('冬被-S级品'!$B$2:$B$10=$B200)*('冬被-S级品'!$E$1:$AW$1=AI$1)*('冬被-S级品'!$E$2:$AW$10)),0)+IFERROR(SUMPRODUCT(('白止-S级品'!$A$2:$A$26=$B200)*('白止-S级品'!$D$1:$AV$1=AI$1)*('白止-S级品'!$D$2:$AV$26)),0)+IFERROR(SUMPRODUCT(('乐容-S级品'!$A$4:$A$32=$B200)*('乐容-S级品'!$L$3:$CA$3=AI$1)*('乐容-S级品'!$L$4:$CA$32)),0)</f>
      </c>
      <c r="AJ200" s="280">
        <f>IFERROR(SUMPRODUCT(('控温被PRO-S级品'!$B$2:$B$10=$B200)*('控温被PRO-S级品'!$E$1:$BE$1=AJ$1)*('控温被PRO-S级品'!$E$2:$BE$10)),0)+IFERROR(SUMPRODUCT(('冬被-S级品'!$B$2:$B$10=$B200)*('冬被-S级品'!$E$1:$AW$1=AJ$1)*('冬被-S级品'!$E$2:$AW$10)),0)+IFERROR(SUMPRODUCT(('白止-S级品'!$A$2:$A$26=$B200)*('白止-S级品'!$D$1:$AV$1=AJ$1)*('白止-S级品'!$D$2:$AV$26)),0)+IFERROR(SUMPRODUCT(('乐容-S级品'!$A$4:$A$32=$B200)*('乐容-S级品'!$L$3:$CA$3=AJ$1)*('乐容-S级品'!$L$4:$CA$32)),0)</f>
      </c>
      <c r="AK200" s="280">
        <f>IFERROR(SUMPRODUCT(('控温被PRO-S级品'!$B$2:$B$10=$B200)*('控温被PRO-S级品'!$E$1:$BE$1=AK$1)*('控温被PRO-S级品'!$E$2:$BE$10)),0)+IFERROR(SUMPRODUCT(('冬被-S级品'!$B$2:$B$10=$B200)*('冬被-S级品'!$E$1:$AW$1=AK$1)*('冬被-S级品'!$E$2:$AW$10)),0)+IFERROR(SUMPRODUCT(('白止-S级品'!$A$2:$A$26=$B200)*('白止-S级品'!$D$1:$AV$1=AK$1)*('白止-S级品'!$D$2:$AV$26)),0)+IFERROR(SUMPRODUCT(('乐容-S级品'!$A$4:$A$32=$B200)*('乐容-S级品'!$L$3:$CA$3=AK$1)*('乐容-S级品'!$L$4:$CA$32)),0)</f>
      </c>
      <c r="AL200" s="280">
        <f>IFERROR(SUMPRODUCT(('控温被PRO-S级品'!$B$2:$B$10=$B200)*('控温被PRO-S级品'!$E$1:$BE$1=AL$1)*('控温被PRO-S级品'!$E$2:$BE$10)),0)+IFERROR(SUMPRODUCT(('冬被-S级品'!$B$2:$B$10=$B200)*('冬被-S级品'!$E$1:$AW$1=AL$1)*('冬被-S级品'!$E$2:$AW$10)),0)+IFERROR(SUMPRODUCT(('白止-S级品'!$A$2:$A$26=$B200)*('白止-S级品'!$D$1:$AV$1=AL$1)*('白止-S级品'!$D$2:$AV$26)),0)+IFERROR(SUMPRODUCT(('乐容-S级品'!$A$4:$A$32=$B200)*('乐容-S级品'!$L$3:$CA$3=AL$1)*('乐容-S级品'!$L$4:$CA$32)),0)</f>
      </c>
      <c r="AM200" s="280">
        <f>IFERROR(SUMPRODUCT(('控温被PRO-S级品'!$B$2:$B$10=$B200)*('控温被PRO-S级品'!$E$1:$BE$1=AM$1)*('控温被PRO-S级品'!$E$2:$BE$10)),0)+IFERROR(SUMPRODUCT(('冬被-S级品'!$B$2:$B$10=$B200)*('冬被-S级品'!$E$1:$AW$1=AM$1)*('冬被-S级品'!$E$2:$AW$10)),0)+IFERROR(SUMPRODUCT(('白止-S级品'!$A$2:$A$26=$B200)*('白止-S级品'!$D$1:$AV$1=AM$1)*('白止-S级品'!$D$2:$AV$26)),0)+IFERROR(SUMPRODUCT(('乐容-S级品'!$A$4:$A$32=$B200)*('乐容-S级品'!$L$3:$CA$3=AM$1)*('乐容-S级品'!$L$4:$CA$32)),0)</f>
      </c>
      <c r="AN200" s="280">
        <f>IFERROR(SUMPRODUCT(('控温被PRO-S级品'!$B$2:$B$10=$B200)*('控温被PRO-S级品'!$E$1:$BE$1=AN$1)*('控温被PRO-S级品'!$E$2:$BE$10)),0)+IFERROR(SUMPRODUCT(('冬被-S级品'!$B$2:$B$10=$B200)*('冬被-S级品'!$E$1:$AW$1=AN$1)*('冬被-S级品'!$E$2:$AW$10)),0)+IFERROR(SUMPRODUCT(('白止-S级品'!$A$2:$A$26=$B200)*('白止-S级品'!$D$1:$AV$1=AN$1)*('白止-S级品'!$D$2:$AV$26)),0)+IFERROR(SUMPRODUCT(('乐容-S级品'!$A$4:$A$32=$B200)*('乐容-S级品'!$L$3:$CA$3=AN$1)*('乐容-S级品'!$L$4:$CA$32)),0)</f>
      </c>
      <c r="AO200" s="280">
        <f>IFERROR(SUMPRODUCT(('控温被PRO-S级品'!$B$2:$B$10=$B200)*('控温被PRO-S级品'!$E$1:$BE$1=AO$1)*('控温被PRO-S级品'!$E$2:$BE$10)),0)+IFERROR(SUMPRODUCT(('冬被-S级品'!$B$2:$B$10=$B200)*('冬被-S级品'!$E$1:$AW$1=AO$1)*('冬被-S级品'!$E$2:$AW$10)),0)+IFERROR(SUMPRODUCT(('白止-S级品'!$A$2:$A$26=$B200)*('白止-S级品'!$D$1:$AV$1=AO$1)*('白止-S级品'!$D$2:$AV$26)),0)+IFERROR(SUMPRODUCT(('乐容-S级品'!$A$4:$A$32=$B200)*('乐容-S级品'!$L$3:$CA$3=AO$1)*('乐容-S级品'!$L$4:$CA$32)),0)</f>
      </c>
      <c r="AP200" s="280">
        <f>IFERROR(SUMPRODUCT(('控温被PRO-S级品'!$B$2:$B$10=$B200)*('控温被PRO-S级品'!$E$1:$BE$1=AP$1)*('控温被PRO-S级品'!$E$2:$BE$10)),0)+IFERROR(SUMPRODUCT(('冬被-S级品'!$B$2:$B$10=$B200)*('冬被-S级品'!$E$1:$AW$1=AP$1)*('冬被-S级品'!$E$2:$AW$10)),0)+IFERROR(SUMPRODUCT(('白止-S级品'!$A$2:$A$26=$B200)*('白止-S级品'!$D$1:$AV$1=AP$1)*('白止-S级品'!$D$2:$AV$26)),0)+IFERROR(SUMPRODUCT(('乐容-S级品'!$A$4:$A$32=$B200)*('乐容-S级品'!$L$3:$CA$3=AP$1)*('乐容-S级品'!$L$4:$CA$32)),0)</f>
      </c>
      <c r="AQ200" s="280">
        <f>IFERROR(SUMPRODUCT(('控温被PRO-S级品'!$B$2:$B$10=$B200)*('控温被PRO-S级品'!$E$1:$BE$1=AQ$1)*('控温被PRO-S级品'!$E$2:$BE$10)),0)+IFERROR(SUMPRODUCT(('冬被-S级品'!$B$2:$B$10=$B200)*('冬被-S级品'!$E$1:$AW$1=AQ$1)*('冬被-S级品'!$E$2:$AW$10)),0)+IFERROR(SUMPRODUCT(('白止-S级品'!$A$2:$A$26=$B200)*('白止-S级品'!$D$1:$AV$1=AQ$1)*('白止-S级品'!$D$2:$AV$26)),0)+IFERROR(SUMPRODUCT(('乐容-S级品'!$A$4:$A$32=$B200)*('乐容-S级品'!$L$3:$CA$3=AQ$1)*('乐容-S级品'!$L$4:$CA$32)),0)</f>
      </c>
      <c r="AR200" s="280">
        <f>IFERROR(SUMPRODUCT(('控温被PRO-S级品'!$B$2:$B$10=$B200)*('控温被PRO-S级品'!$E$1:$BE$1=AR$1)*('控温被PRO-S级品'!$E$2:$BE$10)),0)+IFERROR(SUMPRODUCT(('冬被-S级品'!$B$2:$B$10=$B200)*('冬被-S级品'!$E$1:$AW$1=AR$1)*('冬被-S级品'!$E$2:$AW$10)),0)+IFERROR(SUMPRODUCT(('白止-S级品'!$A$2:$A$26=$B200)*('白止-S级品'!$D$1:$AV$1=AR$1)*('白止-S级品'!$D$2:$AV$26)),0)+IFERROR(SUMPRODUCT(('乐容-S级品'!$A$4:$A$32=$B200)*('乐容-S级品'!$L$3:$CA$3=AR$1)*('乐容-S级品'!$L$4:$CA$32)),0)</f>
      </c>
      <c r="AS200" s="280">
        <f>IFERROR(SUMPRODUCT(('控温被PRO-S级品'!$B$2:$B$10=$B200)*('控温被PRO-S级品'!$E$1:$BE$1=AS$1)*('控温被PRO-S级品'!$E$2:$BE$10)),0)+IFERROR(SUMPRODUCT(('冬被-S级品'!$B$2:$B$10=$B200)*('冬被-S级品'!$E$1:$AW$1=AS$1)*('冬被-S级品'!$E$2:$AW$10)),0)+IFERROR(SUMPRODUCT(('白止-S级品'!$A$2:$A$26=$B200)*('白止-S级品'!$D$1:$AV$1=AS$1)*('白止-S级品'!$D$2:$AV$26)),0)+IFERROR(SUMPRODUCT(('乐容-S级品'!$A$4:$A$32=$B200)*('乐容-S级品'!$L$3:$CA$3=AS$1)*('乐容-S级品'!$L$4:$CA$32)),0)</f>
      </c>
      <c r="AT200" s="280">
        <f>IFERROR(SUMPRODUCT(('控温被PRO-S级品'!$B$2:$B$10=$B200)*('控温被PRO-S级品'!$E$1:$BE$1=AT$1)*('控温被PRO-S级品'!$E$2:$BE$10)),0)+IFERROR(SUMPRODUCT(('冬被-S级品'!$B$2:$B$10=$B200)*('冬被-S级品'!$E$1:$AW$1=AT$1)*('冬被-S级品'!$E$2:$AW$10)),0)+IFERROR(SUMPRODUCT(('白止-S级品'!$A$2:$A$26=$B200)*('白止-S级品'!$D$1:$AV$1=AT$1)*('白止-S级品'!$D$2:$AV$26)),0)+IFERROR(SUMPRODUCT(('乐容-S级品'!$A$4:$A$32=$B200)*('乐容-S级品'!$L$3:$CA$3=AT$1)*('乐容-S级品'!$L$4:$CA$32)),0)</f>
      </c>
      <c r="AU200" s="280">
        <f>IFERROR(SUMPRODUCT(('控温被PRO-S级品'!$B$2:$B$10=$B200)*('控温被PRO-S级品'!$E$1:$BE$1=AU$1)*('控温被PRO-S级品'!$E$2:$BE$10)),0)+IFERROR(SUMPRODUCT(('冬被-S级品'!$B$2:$B$10=$B200)*('冬被-S级品'!$E$1:$AW$1=AU$1)*('冬被-S级品'!$E$2:$AW$10)),0)+IFERROR(SUMPRODUCT(('白止-S级品'!$A$2:$A$26=$B200)*('白止-S级品'!$D$1:$AV$1=AU$1)*('白止-S级品'!$D$2:$AV$26)),0)+IFERROR(SUMPRODUCT(('乐容-S级品'!$A$4:$A$32=$B200)*('乐容-S级品'!$L$3:$CA$3=AU$1)*('乐容-S级品'!$L$4:$CA$32)),0)</f>
      </c>
      <c r="AV200" s="280">
        <f>IFERROR(SUMPRODUCT(('控温被PRO-S级品'!$B$2:$B$10=$B200)*('控温被PRO-S级品'!$E$1:$BE$1=AV$1)*('控温被PRO-S级品'!$E$2:$BE$10)),0)+IFERROR(SUMPRODUCT(('冬被-S级品'!$B$2:$B$10=$B200)*('冬被-S级品'!$E$1:$AW$1=AV$1)*('冬被-S级品'!$E$2:$AW$10)),0)+IFERROR(SUMPRODUCT(('白止-S级品'!$A$2:$A$26=$B200)*('白止-S级品'!$D$1:$AV$1=AV$1)*('白止-S级品'!$D$2:$AV$26)),0)+IFERROR(SUMPRODUCT(('乐容-S级品'!$A$4:$A$32=$B200)*('乐容-S级品'!$L$3:$CA$3=AV$1)*('乐容-S级品'!$L$4:$CA$32)),0)</f>
      </c>
      <c r="AW200" s="280">
        <f>IFERROR(SUMPRODUCT(('控温被PRO-S级品'!$B$2:$B$10=$B200)*('控温被PRO-S级品'!$E$1:$BE$1=AW$1)*('控温被PRO-S级品'!$E$2:$BE$10)),0)+IFERROR(SUMPRODUCT(('冬被-S级品'!$B$2:$B$10=$B200)*('冬被-S级品'!$E$1:$AW$1=AW$1)*('冬被-S级品'!$E$2:$AW$10)),0)+IFERROR(SUMPRODUCT(('白止-S级品'!$A$2:$A$26=$B200)*('白止-S级品'!$D$1:$AV$1=AW$1)*('白止-S级品'!$D$2:$AV$26)),0)+IFERROR(SUMPRODUCT(('乐容-S级品'!$A$4:$A$32=$B200)*('乐容-S级品'!$L$3:$CA$3=AW$1)*('乐容-S级品'!$L$4:$CA$32)),0)</f>
      </c>
      <c r="AX200" s="280">
        <f>IFERROR(SUMPRODUCT(('控温被PRO-S级品'!$B$2:$B$10=$B200)*('控温被PRO-S级品'!$E$1:$BE$1=AX$1)*('控温被PRO-S级品'!$E$2:$BE$10)),0)+IFERROR(SUMPRODUCT(('冬被-S级品'!$B$2:$B$10=$B200)*('冬被-S级品'!$E$1:$AW$1=AX$1)*('冬被-S级品'!$E$2:$AW$10)),0)+IFERROR(SUMPRODUCT(('白止-S级品'!$A$2:$A$26=$B200)*('白止-S级品'!$D$1:$AV$1=AX$1)*('白止-S级品'!$D$2:$AV$26)),0)+IFERROR(SUMPRODUCT(('乐容-S级品'!$A$4:$A$32=$B200)*('乐容-S级品'!$L$3:$CA$3=AX$1)*('乐容-S级品'!$L$4:$CA$32)),0)</f>
      </c>
      <c r="AY200" s="280">
        <f>IFERROR(SUMPRODUCT(('控温被PRO-S级品'!$B$2:$B$10=$B200)*('控温被PRO-S级品'!$E$1:$BE$1=AY$1)*('控温被PRO-S级品'!$E$2:$BE$10)),0)+IFERROR(SUMPRODUCT(('冬被-S级品'!$B$2:$B$10=$B200)*('冬被-S级品'!$E$1:$AW$1=AY$1)*('冬被-S级品'!$E$2:$AW$10)),0)+IFERROR(SUMPRODUCT(('白止-S级品'!$A$2:$A$26=$B200)*('白止-S级品'!$D$1:$AV$1=AY$1)*('白止-S级品'!$D$2:$AV$26)),0)+IFERROR(SUMPRODUCT(('乐容-S级品'!$A$4:$A$32=$B200)*('乐容-S级品'!$L$3:$CA$3=AY$1)*('乐容-S级品'!$L$4:$CA$32)),0)</f>
      </c>
      <c r="AZ200" s="280">
        <f>IFERROR(SUMPRODUCT(('控温被PRO-S级品'!$B$2:$B$10=$B200)*('控温被PRO-S级品'!$E$1:$BE$1=AZ$1)*('控温被PRO-S级品'!$E$2:$BE$10)),0)+IFERROR(SUMPRODUCT(('冬被-S级品'!$B$2:$B$10=$B200)*('冬被-S级品'!$E$1:$AW$1=AZ$1)*('冬被-S级品'!$E$2:$AW$10)),0)+IFERROR(SUMPRODUCT(('白止-S级品'!$A$2:$A$26=$B200)*('白止-S级品'!$D$1:$AV$1=AZ$1)*('白止-S级品'!$D$2:$AV$26)),0)+IFERROR(SUMPRODUCT(('乐容-S级品'!$A$4:$A$32=$B200)*('乐容-S级品'!$L$3:$CA$3=AZ$1)*('乐容-S级品'!$L$4:$CA$32)),0)</f>
      </c>
      <c r="BA200" s="280">
        <f>IFERROR(SUMPRODUCT(('控温被PRO-S级品'!$B$2:$B$10=$B200)*('控温被PRO-S级品'!$E$1:$BE$1=BA$1)*('控温被PRO-S级品'!$E$2:$BE$10)),0)+IFERROR(SUMPRODUCT(('冬被-S级品'!$B$2:$B$10=$B200)*('冬被-S级品'!$E$1:$AW$1=BA$1)*('冬被-S级品'!$E$2:$AW$10)),0)+IFERROR(SUMPRODUCT(('白止-S级品'!$A$2:$A$26=$B200)*('白止-S级品'!$D$1:$AV$1=BA$1)*('白止-S级品'!$D$2:$AV$26)),0)+IFERROR(SUMPRODUCT(('乐容-S级品'!$A$4:$A$32=$B200)*('乐容-S级品'!$L$3:$CA$3=BA$1)*('乐容-S级品'!$L$4:$CA$32)),0)</f>
      </c>
      <c r="BB200" s="280">
        <f>IFERROR(SUMPRODUCT(('控温被PRO-S级品'!$B$2:$B$10=$B200)*('控温被PRO-S级品'!$E$1:$BE$1=BB$1)*('控温被PRO-S级品'!$E$2:$BE$10)),0)+IFERROR(SUMPRODUCT(('冬被-S级品'!$B$2:$B$10=$B200)*('冬被-S级品'!$E$1:$AW$1=BB$1)*('冬被-S级品'!$E$2:$AW$10)),0)+IFERROR(SUMPRODUCT(('白止-S级品'!$A$2:$A$26=$B200)*('白止-S级品'!$D$1:$AV$1=BB$1)*('白止-S级品'!$D$2:$AV$26)),0)+IFERROR(SUMPRODUCT(('乐容-S级品'!$A$4:$A$32=$B200)*('乐容-S级品'!$L$3:$CA$3=BB$1)*('乐容-S级品'!$L$4:$CA$32)),0)</f>
      </c>
      <c r="BC200" s="280">
        <f>IFERROR(SUMPRODUCT(('控温被PRO-S级品'!$B$2:$B$10=$B200)*('控温被PRO-S级品'!$E$1:$BE$1=BC$1)*('控温被PRO-S级品'!$E$2:$BE$10)),0)+IFERROR(SUMPRODUCT(('冬被-S级品'!$B$2:$B$10=$B200)*('冬被-S级品'!$E$1:$AW$1=BC$1)*('冬被-S级品'!$E$2:$AW$10)),0)+IFERROR(SUMPRODUCT(('白止-S级品'!$A$2:$A$26=$B200)*('白止-S级品'!$D$1:$AV$1=BC$1)*('白止-S级品'!$D$2:$AV$26)),0)+IFERROR(SUMPRODUCT(('乐容-S级品'!$A$4:$A$32=$B200)*('乐容-S级品'!$L$3:$CA$3=BC$1)*('乐容-S级品'!$L$4:$CA$32)),0)</f>
      </c>
      <c r="BD200" s="280">
        <f>IFERROR(SUMPRODUCT(('控温被PRO-S级品'!$B$2:$B$10=$B200)*('控温被PRO-S级品'!$E$1:$BE$1=BD$1)*('控温被PRO-S级品'!$E$2:$BE$10)),0)+IFERROR(SUMPRODUCT(('冬被-S级品'!$B$2:$B$10=$B200)*('冬被-S级品'!$E$1:$AW$1=BD$1)*('冬被-S级品'!$E$2:$AW$10)),0)+IFERROR(SUMPRODUCT(('白止-S级品'!$A$2:$A$26=$B200)*('白止-S级品'!$D$1:$AV$1=BD$1)*('白止-S级品'!$D$2:$AV$26)),0)+IFERROR(SUMPRODUCT(('乐容-S级品'!$A$4:$A$32=$B200)*('乐容-S级品'!$L$3:$CA$3=BD$1)*('乐容-S级品'!$L$4:$CA$32)),0)</f>
      </c>
      <c r="BE200" s="280">
        <f>IFERROR(SUMPRODUCT(('控温被PRO-S级品'!$B$2:$B$10=$B200)*('控温被PRO-S级品'!$E$1:$BE$1=BE$1)*('控温被PRO-S级品'!$E$2:$BE$10)),0)+IFERROR(SUMPRODUCT(('冬被-S级品'!$B$2:$B$10=$B200)*('冬被-S级品'!$E$1:$AW$1=BE$1)*('冬被-S级品'!$E$2:$AW$10)),0)+IFERROR(SUMPRODUCT(('白止-S级品'!$A$2:$A$26=$B200)*('白止-S级品'!$D$1:$AV$1=BE$1)*('白止-S级品'!$D$2:$AV$26)),0)+IFERROR(SUMPRODUCT(('乐容-S级品'!$A$4:$A$32=$B200)*('乐容-S级品'!$L$3:$CA$3=BE$1)*('乐容-S级品'!$L$4:$CA$32)),0)</f>
      </c>
      <c r="BF200" s="280">
        <f>IFERROR(SUMPRODUCT(('控温被PRO-S级品'!$B$2:$B$10=$B200)*('控温被PRO-S级品'!$E$1:$BE$1=BF$1)*('控温被PRO-S级品'!$E$2:$BE$10)),0)+IFERROR(SUMPRODUCT(('冬被-S级品'!$B$2:$B$10=$B200)*('冬被-S级品'!$E$1:$AW$1=BF$1)*('冬被-S级品'!$E$2:$AW$10)),0)+IFERROR(SUMPRODUCT(('白止-S级品'!$A$2:$A$26=$B200)*('白止-S级品'!$D$1:$AV$1=BF$1)*('白止-S级品'!$D$2:$AV$26)),0)+IFERROR(SUMPRODUCT(('乐容-S级品'!$A$4:$A$32=$B200)*('乐容-S级品'!$L$3:$CA$3=BF$1)*('乐容-S级品'!$L$4:$CA$32)),0)</f>
      </c>
      <c r="BG200" s="280">
        <f>IFERROR(SUMPRODUCT(('控温被PRO-S级品'!$B$2:$B$10=$B200)*('控温被PRO-S级品'!$E$1:$BE$1=BG$1)*('控温被PRO-S级品'!$E$2:$BE$10)),0)+IFERROR(SUMPRODUCT(('冬被-S级品'!$B$2:$B$10=$B200)*('冬被-S级品'!$E$1:$AW$1=BG$1)*('冬被-S级品'!$E$2:$AW$10)),0)+IFERROR(SUMPRODUCT(('白止-S级品'!$A$2:$A$26=$B200)*('白止-S级品'!$D$1:$AV$1=BG$1)*('白止-S级品'!$D$2:$AV$26)),0)+IFERROR(SUMPRODUCT(('乐容-S级品'!$A$4:$A$32=$B200)*('乐容-S级品'!$L$3:$CA$3=BG$1)*('乐容-S级品'!$L$4:$CA$32)),0)</f>
      </c>
      <c r="BH200" s="280">
        <f>IFERROR(SUMPRODUCT(('控温被PRO-S级品'!$B$2:$B$10=$B200)*('控温被PRO-S级品'!$E$1:$BE$1=BH$1)*('控温被PRO-S级品'!$E$2:$BE$10)),0)+IFERROR(SUMPRODUCT(('冬被-S级品'!$B$2:$B$10=$B200)*('冬被-S级品'!$E$1:$AW$1=BH$1)*('冬被-S级品'!$E$2:$AW$10)),0)+IFERROR(SUMPRODUCT(('白止-S级品'!$A$2:$A$26=$B200)*('白止-S级品'!$D$1:$AV$1=BH$1)*('白止-S级品'!$D$2:$AV$26)),0)+IFERROR(SUMPRODUCT(('乐容-S级品'!$A$4:$A$32=$B200)*('乐容-S级品'!$L$3:$CA$3=BH$1)*('乐容-S级品'!$L$4:$CA$32)),0)</f>
      </c>
      <c r="BI200" s="280">
        <f>IFERROR(SUMPRODUCT(('控温被PRO-S级品'!$B$2:$B$10=$B200)*('控温被PRO-S级品'!$E$1:$BE$1=BI$1)*('控温被PRO-S级品'!$E$2:$BE$10)),0)+IFERROR(SUMPRODUCT(('冬被-S级品'!$B$2:$B$10=$B200)*('冬被-S级品'!$E$1:$AW$1=BI$1)*('冬被-S级品'!$E$2:$AW$10)),0)+IFERROR(SUMPRODUCT(('白止-S级品'!$A$2:$A$26=$B200)*('白止-S级品'!$D$1:$AV$1=BI$1)*('白止-S级品'!$D$2:$AV$26)),0)+IFERROR(SUMPRODUCT(('乐容-S级品'!$A$4:$A$32=$B200)*('乐容-S级品'!$L$3:$CA$3=BI$1)*('乐容-S级品'!$L$4:$CA$32)),0)</f>
      </c>
      <c r="BJ200" s="280">
        <f>IFERROR(SUMPRODUCT(('控温被PRO-S级品'!$B$2:$B$10=$B200)*('控温被PRO-S级品'!$E$1:$BE$1=BJ$1)*('控温被PRO-S级品'!$E$2:$BE$10)),0)+IFERROR(SUMPRODUCT(('冬被-S级品'!$B$2:$B$10=$B200)*('冬被-S级品'!$E$1:$AW$1=BJ$1)*('冬被-S级品'!$E$2:$AW$10)),0)+IFERROR(SUMPRODUCT(('白止-S级品'!$A$2:$A$26=$B200)*('白止-S级品'!$D$1:$AV$1=BJ$1)*('白止-S级品'!$D$2:$AV$26)),0)+IFERROR(SUMPRODUCT(('乐容-S级品'!$A$4:$A$32=$B200)*('乐容-S级品'!$L$3:$CA$3=BJ$1)*('乐容-S级品'!$L$4:$CA$32)),0)</f>
      </c>
      <c r="BK200" s="280">
        <f>IFERROR(SUMPRODUCT(('控温被PRO-S级品'!$B$2:$B$10=$B200)*('控温被PRO-S级品'!$E$1:$BE$1=BK$1)*('控温被PRO-S级品'!$E$2:$BE$10)),0)+IFERROR(SUMPRODUCT(('冬被-S级品'!$B$2:$B$10=$B200)*('冬被-S级品'!$E$1:$AW$1=BK$1)*('冬被-S级品'!$E$2:$AW$10)),0)+IFERROR(SUMPRODUCT(('白止-S级品'!$A$2:$A$26=$B200)*('白止-S级品'!$D$1:$AV$1=BK$1)*('白止-S级品'!$D$2:$AV$26)),0)+IFERROR(SUMPRODUCT(('乐容-S级品'!$A$4:$A$32=$B200)*('乐容-S级品'!$L$3:$CA$3=BK$1)*('乐容-S级品'!$L$4:$CA$32)),0)</f>
      </c>
      <c r="BL200" s="280">
        <f>IFERROR(SUMPRODUCT(('控温被PRO-S级品'!$B$2:$B$10=$B200)*('控温被PRO-S级品'!$E$1:$BE$1=BL$1)*('控温被PRO-S级品'!$E$2:$BE$10)),0)+IFERROR(SUMPRODUCT(('冬被-S级品'!$B$2:$B$10=$B200)*('冬被-S级品'!$E$1:$AW$1=BL$1)*('冬被-S级品'!$E$2:$AW$10)),0)+IFERROR(SUMPRODUCT(('白止-S级品'!$A$2:$A$26=$B200)*('白止-S级品'!$D$1:$AV$1=BL$1)*('白止-S级品'!$D$2:$AV$26)),0)+IFERROR(SUMPRODUCT(('乐容-S级品'!$A$4:$A$32=$B200)*('乐容-S级品'!$L$3:$CA$3=BL$1)*('乐容-S级品'!$L$4:$CA$32)),0)</f>
      </c>
      <c r="BM200" s="280">
        <f>IFERROR(SUMPRODUCT(('控温被PRO-S级品'!$B$2:$B$10=$B200)*('控温被PRO-S级品'!$E$1:$BE$1=BM$1)*('控温被PRO-S级品'!$E$2:$BE$10)),0)+IFERROR(SUMPRODUCT(('冬被-S级品'!$B$2:$B$10=$B200)*('冬被-S级品'!$E$1:$AW$1=BM$1)*('冬被-S级品'!$E$2:$AW$10)),0)+IFERROR(SUMPRODUCT(('白止-S级品'!$A$2:$A$26=$B200)*('白止-S级品'!$D$1:$AV$1=BM$1)*('白止-S级品'!$D$2:$AV$26)),0)+IFERROR(SUMPRODUCT(('乐容-S级品'!$A$4:$A$32=$B200)*('乐容-S级品'!$L$3:$CA$3=BM$1)*('乐容-S级品'!$L$4:$CA$32)),0)</f>
      </c>
      <c r="BN200" s="280">
        <f>IFERROR(SUMPRODUCT(('控温被PRO-S级品'!$B$2:$B$10=$B200)*('控温被PRO-S级品'!$E$1:$BE$1=BN$1)*('控温被PRO-S级品'!$E$2:$BE$10)),0)+IFERROR(SUMPRODUCT(('冬被-S级品'!$B$2:$B$10=$B200)*('冬被-S级品'!$E$1:$AW$1=BN$1)*('冬被-S级品'!$E$2:$AW$10)),0)+IFERROR(SUMPRODUCT(('白止-S级品'!$A$2:$A$26=$B200)*('白止-S级品'!$D$1:$AV$1=BN$1)*('白止-S级品'!$D$2:$AV$26)),0)+IFERROR(SUMPRODUCT(('乐容-S级品'!$A$4:$A$32=$B200)*('乐容-S级品'!$L$3:$CA$3=BN$1)*('乐容-S级品'!$L$4:$CA$32)),0)</f>
      </c>
      <c r="BO200" s="280">
        <f>IFERROR(SUMPRODUCT(('控温被PRO-S级品'!$B$2:$B$10=$B200)*('控温被PRO-S级品'!$E$1:$BE$1=BO$1)*('控温被PRO-S级品'!$E$2:$BE$10)),0)+IFERROR(SUMPRODUCT(('冬被-S级品'!$B$2:$B$10=$B200)*('冬被-S级品'!$E$1:$AW$1=BO$1)*('冬被-S级品'!$E$2:$AW$10)),0)+IFERROR(SUMPRODUCT(('白止-S级品'!$A$2:$A$26=$B200)*('白止-S级品'!$D$1:$AV$1=BO$1)*('白止-S级品'!$D$2:$AV$26)),0)+IFERROR(SUMPRODUCT(('乐容-S级品'!$A$4:$A$32=$B200)*('乐容-S级品'!$L$3:$CA$3=BO$1)*('乐容-S级品'!$L$4:$CA$32)),0)</f>
      </c>
      <c r="BP200" s="280">
        <f>IFERROR(SUMPRODUCT(('控温被PRO-S级品'!$B$2:$B$10=$B200)*('控温被PRO-S级品'!$E$1:$BE$1=BP$1)*('控温被PRO-S级品'!$E$2:$BE$10)),0)+IFERROR(SUMPRODUCT(('冬被-S级品'!$B$2:$B$10=$B200)*('冬被-S级品'!$E$1:$AW$1=BP$1)*('冬被-S级品'!$E$2:$AW$10)),0)+IFERROR(SUMPRODUCT(('白止-S级品'!$A$2:$A$26=$B200)*('白止-S级品'!$D$1:$AV$1=BP$1)*('白止-S级品'!$D$2:$AV$26)),0)+IFERROR(SUMPRODUCT(('乐容-S级品'!$A$4:$A$32=$B200)*('乐容-S级品'!$L$3:$CA$3=BP$1)*('乐容-S级品'!$L$4:$CA$32)),0)</f>
      </c>
      <c r="BQ200" s="280">
        <f>IFERROR(SUMPRODUCT(('控温被PRO-S级品'!$B$2:$B$10=$B200)*('控温被PRO-S级品'!$E$1:$BE$1=BQ$1)*('控温被PRO-S级品'!$E$2:$BE$10)),0)+IFERROR(SUMPRODUCT(('冬被-S级品'!$B$2:$B$10=$B200)*('冬被-S级品'!$E$1:$AW$1=BQ$1)*('冬被-S级品'!$E$2:$AW$10)),0)+IFERROR(SUMPRODUCT(('白止-S级品'!$A$2:$A$26=$B200)*('白止-S级品'!$D$1:$AV$1=BQ$1)*('白止-S级品'!$D$2:$AV$26)),0)+IFERROR(SUMPRODUCT(('乐容-S级品'!$A$4:$A$32=$B200)*('乐容-S级品'!$L$3:$CA$3=BQ$1)*('乐容-S级品'!$L$4:$CA$32)),0)</f>
      </c>
      <c r="BR200" s="280">
        <f>IFERROR(SUMPRODUCT(('控温被PRO-S级品'!$B$2:$B$10=$B200)*('控温被PRO-S级品'!$E$1:$BE$1=BR$1)*('控温被PRO-S级品'!$E$2:$BE$10)),0)+IFERROR(SUMPRODUCT(('冬被-S级品'!$B$2:$B$10=$B200)*('冬被-S级品'!$E$1:$AW$1=BR$1)*('冬被-S级品'!$E$2:$AW$10)),0)+IFERROR(SUMPRODUCT(('白止-S级品'!$A$2:$A$26=$B200)*('白止-S级品'!$D$1:$AV$1=BR$1)*('白止-S级品'!$D$2:$AV$26)),0)+IFERROR(SUMPRODUCT(('乐容-S级品'!$A$4:$A$32=$B200)*('乐容-S级品'!$L$3:$CA$3=BR$1)*('乐容-S级品'!$L$4:$CA$32)),0)</f>
      </c>
      <c r="BS200" s="280">
        <f>IFERROR(SUMPRODUCT(('控温被PRO-S级品'!$B$2:$B$10=$B200)*('控温被PRO-S级品'!$E$1:$BE$1=BS$1)*('控温被PRO-S级品'!$E$2:$BE$10)),0)+IFERROR(SUMPRODUCT(('冬被-S级品'!$B$2:$B$10=$B200)*('冬被-S级品'!$E$1:$AW$1=BS$1)*('冬被-S级品'!$E$2:$AW$10)),0)+IFERROR(SUMPRODUCT(('白止-S级品'!$A$2:$A$26=$B200)*('白止-S级品'!$D$1:$AV$1=BS$1)*('白止-S级品'!$D$2:$AV$26)),0)+IFERROR(SUMPRODUCT(('乐容-S级品'!$A$4:$A$32=$B200)*('乐容-S级品'!$L$3:$CA$3=BS$1)*('乐容-S级品'!$L$4:$CA$32)),0)</f>
      </c>
      <c r="BT200" s="280">
        <f>IFERROR(SUMPRODUCT(('控温被PRO-S级品'!$B$2:$B$10=$B200)*('控温被PRO-S级品'!$E$1:$BE$1=BT$1)*('控温被PRO-S级品'!$E$2:$BE$10)),0)+IFERROR(SUMPRODUCT(('冬被-S级品'!$B$2:$B$10=$B200)*('冬被-S级品'!$E$1:$AW$1=BT$1)*('冬被-S级品'!$E$2:$AW$10)),0)+IFERROR(SUMPRODUCT(('白止-S级品'!$A$2:$A$26=$B200)*('白止-S级品'!$D$1:$AV$1=BT$1)*('白止-S级品'!$D$2:$AV$26)),0)+IFERROR(SUMPRODUCT(('乐容-S级品'!$A$4:$A$32=$B200)*('乐容-S级品'!$L$3:$CA$3=BT$1)*('乐容-S级品'!$L$4:$CA$32)),0)</f>
      </c>
      <c r="BU200" s="280">
        <f>IFERROR(SUMPRODUCT(('控温被PRO-S级品'!$B$2:$B$10=$B200)*('控温被PRO-S级品'!$E$1:$BE$1=BU$1)*('控温被PRO-S级品'!$E$2:$BE$10)),0)+IFERROR(SUMPRODUCT(('冬被-S级品'!$B$2:$B$10=$B200)*('冬被-S级品'!$E$1:$AW$1=BU$1)*('冬被-S级品'!$E$2:$AW$10)),0)+IFERROR(SUMPRODUCT(('白止-S级品'!$A$2:$A$26=$B200)*('白止-S级品'!$D$1:$AV$1=BU$1)*('白止-S级品'!$D$2:$AV$26)),0)+IFERROR(SUMPRODUCT(('乐容-S级品'!$A$4:$A$32=$B200)*('乐容-S级品'!$L$3:$CA$3=BU$1)*('乐容-S级品'!$L$4:$CA$32)),0)</f>
      </c>
      <c r="BV200" s="280">
        <f>IFERROR(SUMPRODUCT(('控温被PRO-S级品'!$B$2:$B$10=$B200)*('控温被PRO-S级品'!$E$1:$BE$1=BV$1)*('控温被PRO-S级品'!$E$2:$BE$10)),0)+IFERROR(SUMPRODUCT(('冬被-S级品'!$B$2:$B$10=$B200)*('冬被-S级品'!$E$1:$AW$1=BV$1)*('冬被-S级品'!$E$2:$AW$10)),0)+IFERROR(SUMPRODUCT(('白止-S级品'!$A$2:$A$26=$B200)*('白止-S级品'!$D$1:$AV$1=BV$1)*('白止-S级品'!$D$2:$AV$26)),0)+IFERROR(SUMPRODUCT(('乐容-S级品'!$A$4:$A$32=$B200)*('乐容-S级品'!$L$3:$CA$3=BV$1)*('乐容-S级品'!$L$4:$CA$32)),0)</f>
      </c>
      <c r="BW200" s="280">
        <f>IFERROR(SUMPRODUCT(('控温被PRO-S级品'!$B$2:$B$10=$B200)*('控温被PRO-S级品'!$E$1:$BE$1=BW$1)*('控温被PRO-S级品'!$E$2:$BE$10)),0)+IFERROR(SUMPRODUCT(('冬被-S级品'!$B$2:$B$10=$B200)*('冬被-S级品'!$E$1:$AW$1=BW$1)*('冬被-S级品'!$E$2:$AW$10)),0)+IFERROR(SUMPRODUCT(('白止-S级品'!$A$2:$A$26=$B200)*('白止-S级品'!$D$1:$AV$1=BW$1)*('白止-S级品'!$D$2:$AV$26)),0)+IFERROR(SUMPRODUCT(('乐容-S级品'!$A$4:$A$32=$B200)*('乐容-S级品'!$L$3:$CA$3=BW$1)*('乐容-S级品'!$L$4:$CA$32)),0)</f>
      </c>
      <c r="BX200" s="280">
        <f>IFERROR(SUMPRODUCT(('控温被PRO-S级品'!$B$2:$B$10=$B200)*('控温被PRO-S级品'!$E$1:$BE$1=BX$1)*('控温被PRO-S级品'!$E$2:$BE$10)),0)+IFERROR(SUMPRODUCT(('冬被-S级品'!$B$2:$B$10=$B200)*('冬被-S级品'!$E$1:$AW$1=BX$1)*('冬被-S级品'!$E$2:$AW$10)),0)+IFERROR(SUMPRODUCT(('白止-S级品'!$A$2:$A$26=$B200)*('白止-S级品'!$D$1:$AV$1=BX$1)*('白止-S级品'!$D$2:$AV$26)),0)+IFERROR(SUMPRODUCT(('乐容-S级品'!$A$4:$A$32=$B200)*('乐容-S级品'!$L$3:$CA$3=BX$1)*('乐容-S级品'!$L$4:$CA$32)),0)</f>
      </c>
      <c r="BY200" s="280">
        <f>IFERROR(SUMPRODUCT(('控温被PRO-S级品'!$B$2:$B$10=$B200)*('控温被PRO-S级品'!$E$1:$BE$1=BY$1)*('控温被PRO-S级品'!$E$2:$BE$10)),0)+IFERROR(SUMPRODUCT(('冬被-S级品'!$B$2:$B$10=$B200)*('冬被-S级品'!$E$1:$AW$1=BY$1)*('冬被-S级品'!$E$2:$AW$10)),0)+IFERROR(SUMPRODUCT(('白止-S级品'!$A$2:$A$26=$B200)*('白止-S级品'!$D$1:$AV$1=BY$1)*('白止-S级品'!$D$2:$AV$26)),0)+IFERROR(SUMPRODUCT(('乐容-S级品'!$A$4:$A$32=$B200)*('乐容-S级品'!$L$3:$CA$3=BY$1)*('乐容-S级品'!$L$4:$CA$32)),0)</f>
      </c>
      <c r="BZ200" s="280">
        <f>IFERROR(SUMPRODUCT(('控温被PRO-S级品'!$B$2:$B$10=$B200)*('控温被PRO-S级品'!$E$1:$BE$1=BZ$1)*('控温被PRO-S级品'!$E$2:$BE$10)),0)+IFERROR(SUMPRODUCT(('冬被-S级品'!$B$2:$B$10=$B200)*('冬被-S级品'!$E$1:$AW$1=BZ$1)*('冬被-S级品'!$E$2:$AW$10)),0)+IFERROR(SUMPRODUCT(('白止-S级品'!$A$2:$A$26=$B200)*('白止-S级品'!$D$1:$AV$1=BZ$1)*('白止-S级品'!$D$2:$AV$26)),0)+IFERROR(SUMPRODUCT(('乐容-S级品'!$A$4:$A$32=$B200)*('乐容-S级品'!$L$3:$CA$3=BZ$1)*('乐容-S级品'!$L$4:$CA$32)),0)</f>
      </c>
      <c r="CA200" s="280">
        <f>IFERROR(SUMPRODUCT(('控温被PRO-S级品'!$B$2:$B$10=$B200)*('控温被PRO-S级品'!$E$1:$BE$1=CA$1)*('控温被PRO-S级品'!$E$2:$BE$10)),0)+IFERROR(SUMPRODUCT(('冬被-S级品'!$B$2:$B$10=$B200)*('冬被-S级品'!$E$1:$AW$1=CA$1)*('冬被-S级品'!$E$2:$AW$10)),0)+IFERROR(SUMPRODUCT(('白止-S级品'!$A$2:$A$26=$B200)*('白止-S级品'!$D$1:$AV$1=CA$1)*('白止-S级品'!$D$2:$AV$26)),0)+IFERROR(SUMPRODUCT(('乐容-S级品'!$A$4:$A$32=$B200)*('乐容-S级品'!$L$3:$CA$3=CA$1)*('乐容-S级品'!$L$4:$CA$32)),0)</f>
      </c>
      <c r="CB200" s="280">
        <f>IFERROR(SUMPRODUCT(('控温被PRO-S级品'!$B$2:$B$10=$B200)*('控温被PRO-S级品'!$E$1:$BE$1=CB$1)*('控温被PRO-S级品'!$E$2:$BE$10)),0)+IFERROR(SUMPRODUCT(('冬被-S级品'!$B$2:$B$10=$B200)*('冬被-S级品'!$E$1:$AW$1=CB$1)*('冬被-S级品'!$E$2:$AW$10)),0)+IFERROR(SUMPRODUCT(('白止-S级品'!$A$2:$A$26=$B200)*('白止-S级品'!$D$1:$AV$1=CB$1)*('白止-S级品'!$D$2:$AV$26)),0)+IFERROR(SUMPRODUCT(('乐容-S级品'!$A$4:$A$32=$B200)*('乐容-S级品'!$L$3:$CA$3=CB$1)*('乐容-S级品'!$L$4:$CA$32)),0)</f>
      </c>
      <c r="CC200" s="280">
        <f>IFERROR(SUMPRODUCT(('控温被PRO-S级品'!$B$2:$B$10=$B200)*('控温被PRO-S级品'!$E$1:$BE$1=CC$1)*('控温被PRO-S级品'!$E$2:$BE$10)),0)+IFERROR(SUMPRODUCT(('冬被-S级品'!$B$2:$B$10=$B200)*('冬被-S级品'!$E$1:$AW$1=CC$1)*('冬被-S级品'!$E$2:$AW$10)),0)+IFERROR(SUMPRODUCT(('白止-S级品'!$A$2:$A$26=$B200)*('白止-S级品'!$D$1:$AV$1=CC$1)*('白止-S级品'!$D$2:$AV$26)),0)+IFERROR(SUMPRODUCT(('乐容-S级品'!$A$4:$A$32=$B200)*('乐容-S级品'!$L$3:$CA$3=CC$1)*('乐容-S级品'!$L$4:$CA$32)),0)</f>
      </c>
      <c r="CD200" s="280">
        <f>IFERROR(SUMPRODUCT(('控温被PRO-S级品'!$B$2:$B$10=$B200)*('控温被PRO-S级品'!$E$1:$BE$1=CD$1)*('控温被PRO-S级品'!$E$2:$BE$10)),0)+IFERROR(SUMPRODUCT(('冬被-S级品'!$B$2:$B$10=$B200)*('冬被-S级品'!$E$1:$AW$1=CD$1)*('冬被-S级品'!$E$2:$AW$10)),0)+IFERROR(SUMPRODUCT(('白止-S级品'!$A$2:$A$26=$B200)*('白止-S级品'!$D$1:$AV$1=CD$1)*('白止-S级品'!$D$2:$AV$26)),0)+IFERROR(SUMPRODUCT(('乐容-S级品'!$A$4:$A$32=$B200)*('乐容-S级品'!$L$3:$CA$3=CD$1)*('乐容-S级品'!$L$4:$CA$32)),0)</f>
      </c>
      <c r="CE200" s="280">
        <f>IFERROR(SUMPRODUCT(('控温被PRO-S级品'!$B$2:$B$10=$B200)*('控温被PRO-S级品'!$E$1:$BE$1=CE$1)*('控温被PRO-S级品'!$E$2:$BE$10)),0)+IFERROR(SUMPRODUCT(('冬被-S级品'!$B$2:$B$10=$B200)*('冬被-S级品'!$E$1:$AW$1=CE$1)*('冬被-S级品'!$E$2:$AW$10)),0)+IFERROR(SUMPRODUCT(('白止-S级品'!$A$2:$A$26=$B200)*('白止-S级品'!$D$1:$AV$1=CE$1)*('白止-S级品'!$D$2:$AV$26)),0)+IFERROR(SUMPRODUCT(('乐容-S级品'!$A$4:$A$32=$B200)*('乐容-S级品'!$L$3:$CA$3=CE$1)*('乐容-S级品'!$L$4:$CA$32)),0)</f>
      </c>
      <c r="CF200" s="280">
        <f>IFERROR(SUMPRODUCT(('控温被PRO-S级品'!$B$2:$B$10=$B200)*('控温被PRO-S级品'!$E$1:$BE$1=CF$1)*('控温被PRO-S级品'!$E$2:$BE$10)),0)+IFERROR(SUMPRODUCT(('冬被-S级品'!$B$2:$B$10=$B200)*('冬被-S级品'!$E$1:$AW$1=CF$1)*('冬被-S级品'!$E$2:$AW$10)),0)+IFERROR(SUMPRODUCT(('白止-S级品'!$A$2:$A$26=$B200)*('白止-S级品'!$D$1:$AV$1=CF$1)*('白止-S级品'!$D$2:$AV$26)),0)+IFERROR(SUMPRODUCT(('乐容-S级品'!$A$4:$A$32=$B200)*('乐容-S级品'!$L$3:$CA$3=CF$1)*('乐容-S级品'!$L$4:$CA$32)),0)</f>
      </c>
      <c r="CG200" s="280">
        <f>IFERROR(SUMPRODUCT(('控温被PRO-S级品'!$B$2:$B$10=$B200)*('控温被PRO-S级品'!$E$1:$BE$1=CG$1)*('控温被PRO-S级品'!$E$2:$BE$10)),0)+IFERROR(SUMPRODUCT(('冬被-S级品'!$B$2:$B$10=$B200)*('冬被-S级品'!$E$1:$AW$1=CG$1)*('冬被-S级品'!$E$2:$AW$10)),0)+IFERROR(SUMPRODUCT(('白止-S级品'!$A$2:$A$26=$B200)*('白止-S级品'!$D$1:$AV$1=CG$1)*('白止-S级品'!$D$2:$AV$26)),0)+IFERROR(SUMPRODUCT(('乐容-S级品'!$A$4:$A$32=$B200)*('乐容-S级品'!$L$3:$CA$3=CG$1)*('乐容-S级品'!$L$4:$CA$32)),0)</f>
      </c>
      <c r="CH200" s="280">
        <f>IFERROR(SUMPRODUCT(('控温被PRO-S级品'!$B$2:$B$10=$B200)*('控温被PRO-S级品'!$E$1:$BE$1=CH$1)*('控温被PRO-S级品'!$E$2:$BE$10)),0)+IFERROR(SUMPRODUCT(('冬被-S级品'!$B$2:$B$10=$B200)*('冬被-S级品'!$E$1:$AW$1=CH$1)*('冬被-S级品'!$E$2:$AW$10)),0)+IFERROR(SUMPRODUCT(('白止-S级品'!$A$2:$A$26=$B200)*('白止-S级品'!$D$1:$AV$1=CH$1)*('白止-S级品'!$D$2:$AV$26)),0)+IFERROR(SUMPRODUCT(('乐容-S级品'!$A$4:$A$32=$B200)*('乐容-S级品'!$L$3:$CA$3=CH$1)*('乐容-S级品'!$L$4:$CA$32)),0)</f>
      </c>
      <c r="CI200" s="280">
        <f>IFERROR(SUMPRODUCT(('控温被PRO-S级品'!$B$2:$B$10=$B200)*('控温被PRO-S级品'!$E$1:$BE$1=CI$1)*('控温被PRO-S级品'!$E$2:$BE$10)),0)+IFERROR(SUMPRODUCT(('冬被-S级品'!$B$2:$B$10=$B200)*('冬被-S级品'!$E$1:$AW$1=CI$1)*('冬被-S级品'!$E$2:$AW$10)),0)+IFERROR(SUMPRODUCT(('白止-S级品'!$A$2:$A$26=$B200)*('白止-S级品'!$D$1:$AV$1=CI$1)*('白止-S级品'!$D$2:$AV$26)),0)+IFERROR(SUMPRODUCT(('乐容-S级品'!$A$4:$A$32=$B200)*('乐容-S级品'!$L$3:$CA$3=CI$1)*('乐容-S级品'!$L$4:$CA$32)),0)</f>
      </c>
      <c r="CJ200" s="280">
        <f>IFERROR(SUMPRODUCT(('控温被PRO-S级品'!$B$2:$B$10=$B200)*('控温被PRO-S级品'!$E$1:$BE$1=CJ$1)*('控温被PRO-S级品'!$E$2:$BE$10)),0)+IFERROR(SUMPRODUCT(('冬被-S级品'!$B$2:$B$10=$B200)*('冬被-S级品'!$E$1:$AW$1=CJ$1)*('冬被-S级品'!$E$2:$AW$10)),0)+IFERROR(SUMPRODUCT(('白止-S级品'!$A$2:$A$26=$B200)*('白止-S级品'!$D$1:$AV$1=CJ$1)*('白止-S级品'!$D$2:$AV$26)),0)+IFERROR(SUMPRODUCT(('乐容-S级品'!$A$4:$A$32=$B200)*('乐容-S级品'!$L$3:$CA$3=CJ$1)*('乐容-S级品'!$L$4:$CA$32)),0)</f>
      </c>
      <c r="CK200" s="280">
        <f>IFERROR(SUMPRODUCT(('控温被PRO-S级品'!$B$2:$B$10=$B200)*('控温被PRO-S级品'!$E$1:$BE$1=CK$1)*('控温被PRO-S级品'!$E$2:$BE$10)),0)+IFERROR(SUMPRODUCT(('冬被-S级品'!$B$2:$B$10=$B200)*('冬被-S级品'!$E$1:$AW$1=CK$1)*('冬被-S级品'!$E$2:$AW$10)),0)+IFERROR(SUMPRODUCT(('白止-S级品'!$A$2:$A$26=$B200)*('白止-S级品'!$D$1:$AV$1=CK$1)*('白止-S级品'!$D$2:$AV$26)),0)+IFERROR(SUMPRODUCT(('乐容-S级品'!$A$4:$A$32=$B200)*('乐容-S级品'!$L$3:$CA$3=CK$1)*('乐容-S级品'!$L$4:$CA$32)),0)</f>
      </c>
      <c r="CL200" s="280">
        <f>IFERROR(SUMPRODUCT(('控温被PRO-S级品'!$B$2:$B$10=$B200)*('控温被PRO-S级品'!$E$1:$BE$1=CL$1)*('控温被PRO-S级品'!$E$2:$BE$10)),0)+IFERROR(SUMPRODUCT(('冬被-S级品'!$B$2:$B$10=$B200)*('冬被-S级品'!$E$1:$AW$1=CL$1)*('冬被-S级品'!$E$2:$AW$10)),0)+IFERROR(SUMPRODUCT(('白止-S级品'!$A$2:$A$26=$B200)*('白止-S级品'!$D$1:$AV$1=CL$1)*('白止-S级品'!$D$2:$AV$26)),0)+IFERROR(SUMPRODUCT(('乐容-S级品'!$A$4:$A$32=$B200)*('乐容-S级品'!$L$3:$CA$3=CL$1)*('乐容-S级品'!$L$4:$CA$32)),0)</f>
      </c>
      <c r="CM200" s="280">
        <f>IFERROR(SUMPRODUCT(('控温被PRO-S级品'!$B$2:$B$10=$B200)*('控温被PRO-S级品'!$E$1:$BE$1=CM$1)*('控温被PRO-S级品'!$E$2:$BE$10)),0)+IFERROR(SUMPRODUCT(('冬被-S级品'!$B$2:$B$10=$B200)*('冬被-S级品'!$E$1:$AW$1=CM$1)*('冬被-S级品'!$E$2:$AW$10)),0)+IFERROR(SUMPRODUCT(('白止-S级品'!$A$2:$A$26=$B200)*('白止-S级品'!$D$1:$AV$1=CM$1)*('白止-S级品'!$D$2:$AV$26)),0)+IFERROR(SUMPRODUCT(('乐容-S级品'!$A$4:$A$32=$B200)*('乐容-S级品'!$L$3:$CA$3=CM$1)*('乐容-S级品'!$L$4:$CA$32)),0)</f>
      </c>
      <c r="CN200" s="280">
        <f>IFERROR(SUMPRODUCT(('控温被PRO-S级品'!$B$2:$B$10=$B200)*('控温被PRO-S级品'!$E$1:$BE$1=CN$1)*('控温被PRO-S级品'!$E$2:$BE$10)),0)+IFERROR(SUMPRODUCT(('冬被-S级品'!$B$2:$B$10=$B200)*('冬被-S级品'!$E$1:$AW$1=CN$1)*('冬被-S级品'!$E$2:$AW$10)),0)+IFERROR(SUMPRODUCT(('白止-S级品'!$A$2:$A$26=$B200)*('白止-S级品'!$D$1:$AV$1=CN$1)*('白止-S级品'!$D$2:$AV$26)),0)+IFERROR(SUMPRODUCT(('乐容-S级品'!$A$4:$A$32=$B200)*('乐容-S级品'!$L$3:$CA$3=CN$1)*('乐容-S级品'!$L$4:$CA$32)),0)</f>
      </c>
      <c r="CO200" s="280">
        <f>IFERROR(SUMPRODUCT(('控温被PRO-S级品'!$B$2:$B$10=$B200)*('控温被PRO-S级品'!$E$1:$BE$1=CO$1)*('控温被PRO-S级品'!$E$2:$BE$10)),0)+IFERROR(SUMPRODUCT(('冬被-S级品'!$B$2:$B$10=$B200)*('冬被-S级品'!$E$1:$AW$1=CO$1)*('冬被-S级品'!$E$2:$AW$10)),0)+IFERROR(SUMPRODUCT(('白止-S级品'!$A$2:$A$26=$B200)*('白止-S级品'!$D$1:$AV$1=CO$1)*('白止-S级品'!$D$2:$AV$26)),0)+IFERROR(SUMPRODUCT(('乐容-S级品'!$A$4:$A$32=$B200)*('乐容-S级品'!$L$3:$CA$3=CO$1)*('乐容-S级品'!$L$4:$CA$32)),0)</f>
      </c>
      <c r="CP200" s="280">
        <f>IFERROR(SUMPRODUCT(('控温被PRO-S级品'!$B$2:$B$10=$B200)*('控温被PRO-S级品'!$E$1:$BE$1=CP$1)*('控温被PRO-S级品'!$E$2:$BE$10)),0)+IFERROR(SUMPRODUCT(('冬被-S级品'!$B$2:$B$10=$B200)*('冬被-S级品'!$E$1:$AW$1=CP$1)*('冬被-S级品'!$E$2:$AW$10)),0)+IFERROR(SUMPRODUCT(('白止-S级品'!$A$2:$A$26=$B200)*('白止-S级品'!$D$1:$AV$1=CP$1)*('白止-S级品'!$D$2:$AV$26)),0)+IFERROR(SUMPRODUCT(('乐容-S级品'!$A$4:$A$32=$B200)*('乐容-S级品'!$L$3:$CA$3=CP$1)*('乐容-S级品'!$L$4:$CA$32)),0)</f>
      </c>
      <c r="CQ200" s="280">
        <f>IFERROR(SUMPRODUCT(('控温被PRO-S级品'!$B$2:$B$10=$B200)*('控温被PRO-S级品'!$E$1:$BE$1=CQ$1)*('控温被PRO-S级品'!$E$2:$BE$10)),0)+IFERROR(SUMPRODUCT(('冬被-S级品'!$B$2:$B$10=$B200)*('冬被-S级品'!$E$1:$AW$1=CQ$1)*('冬被-S级品'!$E$2:$AW$10)),0)+IFERROR(SUMPRODUCT(('白止-S级品'!$A$2:$A$26=$B200)*('白止-S级品'!$D$1:$AV$1=CQ$1)*('白止-S级品'!$D$2:$AV$26)),0)+IFERROR(SUMPRODUCT(('乐容-S级品'!$A$4:$A$32=$B200)*('乐容-S级品'!$L$3:$CA$3=CQ$1)*('乐容-S级品'!$L$4:$CA$32)),0)</f>
      </c>
      <c r="CR200" s="280">
        <f>IFERROR(SUMPRODUCT(('控温被PRO-S级品'!$B$2:$B$10=$B200)*('控温被PRO-S级品'!$E$1:$BE$1=CR$1)*('控温被PRO-S级品'!$E$2:$BE$10)),0)+IFERROR(SUMPRODUCT(('冬被-S级品'!$B$2:$B$10=$B200)*('冬被-S级品'!$E$1:$AW$1=CR$1)*('冬被-S级品'!$E$2:$AW$10)),0)+IFERROR(SUMPRODUCT(('白止-S级品'!$A$2:$A$26=$B200)*('白止-S级品'!$D$1:$AV$1=CR$1)*('白止-S级品'!$D$2:$AV$26)),0)+IFERROR(SUMPRODUCT(('乐容-S级品'!$A$4:$A$32=$B200)*('乐容-S级品'!$L$3:$CA$3=CR$1)*('乐容-S级品'!$L$4:$CA$32)),0)</f>
      </c>
      <c r="CS200" s="280">
        <f>IFERROR(SUMPRODUCT(('控温被PRO-S级品'!$B$2:$B$10=$B200)*('控温被PRO-S级品'!$E$1:$BE$1=CS$1)*('控温被PRO-S级品'!$E$2:$BE$10)),0)+IFERROR(SUMPRODUCT(('冬被-S级品'!$B$2:$B$10=$B200)*('冬被-S级品'!$E$1:$AW$1=CS$1)*('冬被-S级品'!$E$2:$AW$10)),0)+IFERROR(SUMPRODUCT(('白止-S级品'!$A$2:$A$26=$B200)*('白止-S级品'!$D$1:$AV$1=CS$1)*('白止-S级品'!$D$2:$AV$26)),0)+IFERROR(SUMPRODUCT(('乐容-S级品'!$A$4:$A$32=$B200)*('乐容-S级品'!$L$3:$CA$3=CS$1)*('乐容-S级品'!$L$4:$CA$32)),0)</f>
      </c>
      <c r="CT200" s="280">
        <f>IFERROR(SUMPRODUCT(('控温被PRO-S级品'!$B$2:$B$10=$B200)*('控温被PRO-S级品'!$E$1:$BE$1=CT$1)*('控温被PRO-S级品'!$E$2:$BE$10)),0)+IFERROR(SUMPRODUCT(('冬被-S级品'!$B$2:$B$10=$B200)*('冬被-S级品'!$E$1:$AW$1=CT$1)*('冬被-S级品'!$E$2:$AW$10)),0)+IFERROR(SUMPRODUCT(('白止-S级品'!$A$2:$A$26=$B200)*('白止-S级品'!$D$1:$AV$1=CT$1)*('白止-S级品'!$D$2:$AV$26)),0)+IFERROR(SUMPRODUCT(('乐容-S级品'!$A$4:$A$32=$B200)*('乐容-S级品'!$L$3:$CA$3=CT$1)*('乐容-S级品'!$L$4:$CA$32)),0)</f>
      </c>
      <c r="CU200" s="280">
        <f>IFERROR(SUMPRODUCT(('控温被PRO-S级品'!$B$2:$B$10=$B200)*('控温被PRO-S级品'!$E$1:$BE$1=CU$1)*('控温被PRO-S级品'!$E$2:$BE$10)),0)+IFERROR(SUMPRODUCT(('冬被-S级品'!$B$2:$B$10=$B200)*('冬被-S级品'!$E$1:$AW$1=CU$1)*('冬被-S级品'!$E$2:$AW$10)),0)+IFERROR(SUMPRODUCT(('白止-S级品'!$A$2:$A$26=$B200)*('白止-S级品'!$D$1:$AV$1=CU$1)*('白止-S级品'!$D$2:$AV$26)),0)+IFERROR(SUMPRODUCT(('乐容-S级品'!$A$4:$A$32=$B200)*('乐容-S级品'!$L$3:$CA$3=CU$1)*('乐容-S级品'!$L$4:$CA$32)),0)</f>
      </c>
      <c r="CV200" s="280">
        <f>IFERROR(SUMPRODUCT(('控温被PRO-S级品'!$B$2:$B$10=$B200)*('控温被PRO-S级品'!$E$1:$BE$1=CV$1)*('控温被PRO-S级品'!$E$2:$BE$10)),0)+IFERROR(SUMPRODUCT(('冬被-S级品'!$B$2:$B$10=$B200)*('冬被-S级品'!$E$1:$AW$1=CV$1)*('冬被-S级品'!$E$2:$AW$10)),0)+IFERROR(SUMPRODUCT(('白止-S级品'!$A$2:$A$26=$B200)*('白止-S级品'!$D$1:$AV$1=CV$1)*('白止-S级品'!$D$2:$AV$26)),0)+IFERROR(SUMPRODUCT(('乐容-S级品'!$A$4:$A$32=$B200)*('乐容-S级品'!$L$3:$CA$3=CV$1)*('乐容-S级品'!$L$4:$CA$32)),0)</f>
      </c>
      <c r="CW200" s="280">
        <f>IFERROR(SUMPRODUCT(('控温被PRO-S级品'!$B$2:$B$10=$B200)*('控温被PRO-S级品'!$E$1:$BE$1=CW$1)*('控温被PRO-S级品'!$E$2:$BE$10)),0)+IFERROR(SUMPRODUCT(('冬被-S级品'!$B$2:$B$10=$B200)*('冬被-S级品'!$E$1:$AW$1=CW$1)*('冬被-S级品'!$E$2:$AW$10)),0)+IFERROR(SUMPRODUCT(('白止-S级品'!$A$2:$A$26=$B200)*('白止-S级品'!$D$1:$AV$1=CW$1)*('白止-S级品'!$D$2:$AV$26)),0)+IFERROR(SUMPRODUCT(('乐容-S级品'!$A$4:$A$32=$B200)*('乐容-S级品'!$L$3:$CA$3=CW$1)*('乐容-S级品'!$L$4:$CA$32)),0)</f>
      </c>
      <c r="CX200" s="280">
        <f>IFERROR(SUMPRODUCT(('控温被PRO-S级品'!$B$2:$B$10=$B200)*('控温被PRO-S级品'!$E$1:$BE$1=CX$1)*('控温被PRO-S级品'!$E$2:$BE$10)),0)+IFERROR(SUMPRODUCT(('冬被-S级品'!$B$2:$B$10=$B200)*('冬被-S级品'!$E$1:$AW$1=CX$1)*('冬被-S级品'!$E$2:$AW$10)),0)+IFERROR(SUMPRODUCT(('白止-S级品'!$A$2:$A$26=$B200)*('白止-S级品'!$D$1:$AV$1=CX$1)*('白止-S级品'!$D$2:$AV$26)),0)+IFERROR(SUMPRODUCT(('乐容-S级品'!$A$4:$A$32=$B200)*('乐容-S级品'!$L$3:$CA$3=CX$1)*('乐容-S级品'!$L$4:$CA$32)),0)</f>
      </c>
      <c r="CY200" s="280">
        <f>IFERROR(SUMPRODUCT(('控温被PRO-S级品'!$B$2:$B$10=$B200)*('控温被PRO-S级品'!$E$1:$BE$1=CY$1)*('控温被PRO-S级品'!$E$2:$BE$10)),0)+IFERROR(SUMPRODUCT(('冬被-S级品'!$B$2:$B$10=$B200)*('冬被-S级品'!$E$1:$AW$1=CY$1)*('冬被-S级品'!$E$2:$AW$10)),0)+IFERROR(SUMPRODUCT(('白止-S级品'!$A$2:$A$26=$B200)*('白止-S级品'!$D$1:$AV$1=CY$1)*('白止-S级品'!$D$2:$AV$26)),0)+IFERROR(SUMPRODUCT(('乐容-S级品'!$A$4:$A$32=$B200)*('乐容-S级品'!$L$3:$CA$3=CY$1)*('乐容-S级品'!$L$4:$CA$32)),0)</f>
      </c>
      <c r="CZ200" s="280">
        <f>IFERROR(SUMPRODUCT(('控温被PRO-S级品'!$B$2:$B$10=$B200)*('控温被PRO-S级品'!$E$1:$BE$1=CZ$1)*('控温被PRO-S级品'!$E$2:$BE$10)),0)+IFERROR(SUMPRODUCT(('冬被-S级品'!$B$2:$B$10=$B200)*('冬被-S级品'!$E$1:$AW$1=CZ$1)*('冬被-S级品'!$E$2:$AW$10)),0)+IFERROR(SUMPRODUCT(('白止-S级品'!$A$2:$A$26=$B200)*('白止-S级品'!$D$1:$AV$1=CZ$1)*('白止-S级品'!$D$2:$AV$26)),0)+IFERROR(SUMPRODUCT(('乐容-S级品'!$A$4:$A$32=$B200)*('乐容-S级品'!$L$3:$CA$3=CZ$1)*('乐容-S级品'!$L$4:$CA$32)),0)</f>
      </c>
      <c r="DA200" s="280">
        <f>IFERROR(SUMPRODUCT(('控温被PRO-S级品'!$B$2:$B$10=$B200)*('控温被PRO-S级品'!$E$1:$BE$1=DA$1)*('控温被PRO-S级品'!$E$2:$BE$10)),0)+IFERROR(SUMPRODUCT(('冬被-S级品'!$B$2:$B$10=$B200)*('冬被-S级品'!$E$1:$AW$1=DA$1)*('冬被-S级品'!$E$2:$AW$10)),0)+IFERROR(SUMPRODUCT(('白止-S级品'!$A$2:$A$26=$B200)*('白止-S级品'!$D$1:$AV$1=DA$1)*('白止-S级品'!$D$2:$AV$26)),0)+IFERROR(SUMPRODUCT(('乐容-S级品'!$A$4:$A$32=$B200)*('乐容-S级品'!$L$3:$CA$3=DA$1)*('乐容-S级品'!$L$4:$CA$32)),0)</f>
      </c>
      <c r="DB200" s="280">
        <f>IFERROR(SUMPRODUCT(('控温被PRO-S级品'!$B$2:$B$10=$B200)*('控温被PRO-S级品'!$E$1:$BE$1=DB$1)*('控温被PRO-S级品'!$E$2:$BE$10)),0)+IFERROR(SUMPRODUCT(('冬被-S级品'!$B$2:$B$10=$B200)*('冬被-S级品'!$E$1:$AW$1=DB$1)*('冬被-S级品'!$E$2:$AW$10)),0)+IFERROR(SUMPRODUCT(('白止-S级品'!$A$2:$A$26=$B200)*('白止-S级品'!$D$1:$AV$1=DB$1)*('白止-S级品'!$D$2:$AV$26)),0)+IFERROR(SUMPRODUCT(('乐容-S级品'!$A$4:$A$32=$B200)*('乐容-S级品'!$L$3:$CA$3=DB$1)*('乐容-S级品'!$L$4:$CA$32)),0)</f>
      </c>
      <c r="DC200" s="280">
        <f>IFERROR(SUMPRODUCT(('控温被PRO-S级品'!$B$2:$B$10=$B200)*('控温被PRO-S级品'!$E$1:$BE$1=DC$1)*('控温被PRO-S级品'!$E$2:$BE$10)),0)+IFERROR(SUMPRODUCT(('冬被-S级品'!$B$2:$B$10=$B200)*('冬被-S级品'!$E$1:$AW$1=DC$1)*('冬被-S级品'!$E$2:$AW$10)),0)+IFERROR(SUMPRODUCT(('白止-S级品'!$A$2:$A$26=$B200)*('白止-S级品'!$D$1:$AV$1=DC$1)*('白止-S级品'!$D$2:$AV$26)),0)+IFERROR(SUMPRODUCT(('乐容-S级品'!$A$4:$A$32=$B200)*('乐容-S级品'!$L$3:$CA$3=DC$1)*('乐容-S级品'!$L$4:$CA$32)),0)</f>
      </c>
      <c r="DD200" s="280">
        <f>IFERROR(SUMPRODUCT(('控温被PRO-S级品'!$B$2:$B$10=$B200)*('控温被PRO-S级品'!$E$1:$BE$1=DD$1)*('控温被PRO-S级品'!$E$2:$BE$10)),0)+IFERROR(SUMPRODUCT(('冬被-S级品'!$B$2:$B$10=$B200)*('冬被-S级品'!$E$1:$AW$1=DD$1)*('冬被-S级品'!$E$2:$AW$10)),0)+IFERROR(SUMPRODUCT(('白止-S级品'!$A$2:$A$26=$B200)*('白止-S级品'!$D$1:$AV$1=DD$1)*('白止-S级品'!$D$2:$AV$26)),0)+IFERROR(SUMPRODUCT(('乐容-S级品'!$A$4:$A$32=$B200)*('乐容-S级品'!$L$3:$CA$3=DD$1)*('乐容-S级品'!$L$4:$CA$32)),0)</f>
      </c>
      <c r="DE200" s="280">
        <f>IFERROR(SUMPRODUCT(('控温被PRO-S级品'!$B$2:$B$10=$B200)*('控温被PRO-S级品'!$E$1:$BE$1=DE$1)*('控温被PRO-S级品'!$E$2:$BE$10)),0)+IFERROR(SUMPRODUCT(('冬被-S级品'!$B$2:$B$10=$B200)*('冬被-S级品'!$E$1:$AW$1=DE$1)*('冬被-S级品'!$E$2:$AW$10)),0)+IFERROR(SUMPRODUCT(('白止-S级品'!$A$2:$A$26=$B200)*('白止-S级品'!$D$1:$AV$1=DE$1)*('白止-S级品'!$D$2:$AV$26)),0)+IFERROR(SUMPRODUCT(('乐容-S级品'!$A$4:$A$32=$B200)*('乐容-S级品'!$L$3:$CA$3=DE$1)*('乐容-S级品'!$L$4:$CA$32)),0)</f>
      </c>
      <c r="DF200" s="280">
        <f>IFERROR(SUMPRODUCT(('控温被PRO-S级品'!$B$2:$B$10=$B200)*('控温被PRO-S级品'!$E$1:$BE$1=DF$1)*('控温被PRO-S级品'!$E$2:$BE$10)),0)+IFERROR(SUMPRODUCT(('冬被-S级品'!$B$2:$B$10=$B200)*('冬被-S级品'!$E$1:$AW$1=DF$1)*('冬被-S级品'!$E$2:$AW$10)),0)+IFERROR(SUMPRODUCT(('白止-S级品'!$A$2:$A$26=$B200)*('白止-S级品'!$D$1:$AV$1=DF$1)*('白止-S级品'!$D$2:$AV$26)),0)+IFERROR(SUMPRODUCT(('乐容-S级品'!$A$4:$A$32=$B200)*('乐容-S级品'!$L$3:$CA$3=DF$1)*('乐容-S级品'!$L$4:$CA$32)),0)</f>
      </c>
      <c r="DG200" s="280">
        <f>IFERROR(SUMPRODUCT(('控温被PRO-S级品'!$B$2:$B$10=$B200)*('控温被PRO-S级品'!$E$1:$BE$1=DG$1)*('控温被PRO-S级品'!$E$2:$BE$10)),0)+IFERROR(SUMPRODUCT(('冬被-S级品'!$B$2:$B$10=$B200)*('冬被-S级品'!$E$1:$AW$1=DG$1)*('冬被-S级品'!$E$2:$AW$10)),0)+IFERROR(SUMPRODUCT(('白止-S级品'!$A$2:$A$26=$B200)*('白止-S级品'!$D$1:$AV$1=DG$1)*('白止-S级品'!$D$2:$AV$26)),0)+IFERROR(SUMPRODUCT(('乐容-S级品'!$A$4:$A$32=$B200)*('乐容-S级品'!$L$3:$CA$3=DG$1)*('乐容-S级品'!$L$4:$CA$32)),0)</f>
      </c>
      <c r="DH200" s="280">
        <f>IFERROR(SUMPRODUCT(('控温被PRO-S级品'!$B$2:$B$10=$B200)*('控温被PRO-S级品'!$E$1:$BE$1=DH$1)*('控温被PRO-S级品'!$E$2:$BE$10)),0)+IFERROR(SUMPRODUCT(('冬被-S级品'!$B$2:$B$10=$B200)*('冬被-S级品'!$E$1:$AW$1=DH$1)*('冬被-S级品'!$E$2:$AW$10)),0)+IFERROR(SUMPRODUCT(('白止-S级品'!$A$2:$A$26=$B200)*('白止-S级品'!$D$1:$AV$1=DH$1)*('白止-S级品'!$D$2:$AV$26)),0)+IFERROR(SUMPRODUCT(('乐容-S级品'!$A$4:$A$32=$B200)*('乐容-S级品'!$L$3:$CA$3=DH$1)*('乐容-S级品'!$L$4:$CA$32)),0)</f>
      </c>
      <c r="DI200" s="280">
        <f>IFERROR(SUMPRODUCT(('控温被PRO-S级品'!$B$2:$B$10=$B200)*('控温被PRO-S级品'!$E$1:$BE$1=DI$1)*('控温被PRO-S级品'!$E$2:$BE$10)),0)+IFERROR(SUMPRODUCT(('冬被-S级品'!$B$2:$B$10=$B200)*('冬被-S级品'!$E$1:$AW$1=DI$1)*('冬被-S级品'!$E$2:$AW$10)),0)+IFERROR(SUMPRODUCT(('白止-S级品'!$A$2:$A$26=$B200)*('白止-S级品'!$D$1:$AV$1=DI$1)*('白止-S级品'!$D$2:$AV$26)),0)+IFERROR(SUMPRODUCT(('乐容-S级品'!$A$4:$A$32=$B200)*('乐容-S级品'!$L$3:$CA$3=DI$1)*('乐容-S级品'!$L$4:$CA$32)),0)</f>
      </c>
      <c r="DJ200" s="280">
        <f>IFERROR(SUMPRODUCT(('控温被PRO-S级品'!$B$2:$B$10=$B200)*('控温被PRO-S级品'!$E$1:$BE$1=DJ$1)*('控温被PRO-S级品'!$E$2:$BE$10)),0)+IFERROR(SUMPRODUCT(('冬被-S级品'!$B$2:$B$10=$B200)*('冬被-S级品'!$E$1:$AW$1=DJ$1)*('冬被-S级品'!$E$2:$AW$10)),0)+IFERROR(SUMPRODUCT(('白止-S级品'!$A$2:$A$26=$B200)*('白止-S级品'!$D$1:$AV$1=DJ$1)*('白止-S级品'!$D$2:$AV$26)),0)+IFERROR(SUMPRODUCT(('乐容-S级品'!$A$4:$A$32=$B200)*('乐容-S级品'!$L$3:$CA$3=DJ$1)*('乐容-S级品'!$L$4:$CA$32)),0)</f>
      </c>
      <c r="DK200" s="280"/>
      <c r="DL200" s="280"/>
      <c r="DM200" s="280"/>
      <c r="DN200" s="280"/>
      <c r="DO200" s="280"/>
      <c r="DP200" s="280"/>
      <c r="DQ200" s="280"/>
      <c r="DR200" s="280"/>
      <c r="DS200" s="280"/>
      <c r="DT200" s="280"/>
      <c r="DU200" s="280"/>
      <c r="DV200" s="280"/>
      <c r="DW200" s="280">
        <f>VLOOKUP(B200,'系统编码规格'!A:C,3,FALSE)</f>
      </c>
      <c r="DX200" s="280"/>
      <c r="DY200" s="280"/>
      <c r="DZ200" s="280"/>
      <c r="EA200" s="280"/>
      <c r="EB200" s="280"/>
      <c r="EC200" s="280"/>
      <c r="ED200" s="280"/>
      <c r="EE200" s="280"/>
      <c r="EF200" s="280"/>
      <c r="EG200" s="280"/>
      <c r="EH200" s="280"/>
      <c r="EI200" s="280"/>
      <c r="EJ200" s="280"/>
      <c r="EK200" s="280"/>
      <c r="EL200" s="280"/>
      <c r="EM200" s="280"/>
      <c r="EN200" s="280"/>
      <c r="EO200" s="280"/>
      <c r="EP200" s="280"/>
      <c r="EQ200" s="280"/>
      <c r="ER200" s="280"/>
      <c r="ES200" s="280"/>
      <c r="ET200" s="280"/>
      <c r="EU200" s="280"/>
      <c r="EV200" s="280"/>
      <c r="EW200" s="280"/>
      <c r="EX200" s="280"/>
      <c r="EY200" s="280"/>
      <c r="EZ200" s="280"/>
      <c r="FA200" s="280"/>
      <c r="FB200" s="280"/>
      <c r="FC200" s="280"/>
      <c r="FD200" s="280"/>
      <c r="FE200" s="280"/>
      <c r="FF200" s="280"/>
      <c r="FG200" s="280"/>
      <c r="FH200" s="280"/>
      <c r="FI200" s="280"/>
      <c r="FJ200" s="280"/>
      <c r="FK200" s="280"/>
      <c r="FL200" s="280"/>
      <c r="FM200" s="280"/>
      <c r="FN200" s="280"/>
      <c r="FO200" s="280"/>
      <c r="FP200" s="280"/>
      <c r="FQ200" s="280"/>
      <c r="FR200" s="280"/>
      <c r="FS200" s="280"/>
      <c r="FT200" s="280"/>
      <c r="FU200" s="280"/>
      <c r="FV200" s="280"/>
      <c r="FW200" s="280"/>
      <c r="FX200" s="280"/>
      <c r="FY200" s="280"/>
      <c r="FZ200" s="280"/>
      <c r="GA200" s="280"/>
      <c r="GB200" s="280"/>
      <c r="GC200" s="280"/>
      <c r="GD200" s="280"/>
      <c r="GE200" s="280"/>
      <c r="GF200" s="280"/>
      <c r="GG200" s="280"/>
      <c r="GH200" s="280"/>
      <c r="GI200" s="280"/>
      <c r="GJ200" s="280"/>
      <c r="GK200" s="280"/>
      <c r="GL200" s="280"/>
      <c r="GM200" s="280"/>
      <c r="GN200" s="280"/>
      <c r="GO200" s="280"/>
      <c r="GP200" s="280"/>
      <c r="GQ200" s="280"/>
      <c r="GR200" s="280"/>
      <c r="GS200" s="280"/>
      <c r="GT200" s="280"/>
      <c r="GU200" s="280"/>
      <c r="GV200" s="280"/>
    </row>
    <row r="201">
      <c r="A201" s="309" t="str">
        <v>乐容</v>
      </c>
      <c r="B201" s="312" t="str">
        <v>13800037901225136</v>
      </c>
      <c r="C201" s="309" t="str">
        <v>萨和清屿青柚无火香薰补充液</v>
      </c>
      <c r="D201" s="309" t="str" xml:space="preserve">
        <v> 补充液200ml</v>
      </c>
      <c r="E201">
        <f>SUM(F201:GX201)</f>
      </c>
      <c r="F201" s="280">
        <f>IFERROR(SUMPRODUCT(('控温被PRO-S级品'!$B$2:$B$10=$B201)*('控温被PRO-S级品'!$E$1:$BE$1=F$1)*('控温被PRO-S级品'!$E$2:$BE$10)),0)+IFERROR(SUMPRODUCT(('冬被-S级品'!$B$2:$B$10=$B201)*('冬被-S级品'!$E$1:$AW$1=F$1)*('冬被-S级品'!$E$2:$AW$10)),0)+IFERROR(SUMPRODUCT(('白止-S级品'!$A$2:$A$26=$B201)*('白止-S级品'!$D$1:$AV$1=F$1)*('白止-S级品'!$D$2:$AV$26)),0)+IFERROR(SUMPRODUCT(('乐容-S级品'!$A$4:$A$32=$B201)*('乐容-S级品'!$L$3:$CA$3=F$1)*('乐容-S级品'!$L$4:$CA$32)),0)</f>
      </c>
      <c r="G201" s="280">
        <f>IFERROR(SUMPRODUCT(('控温被PRO-S级品'!$B$2:$B$10=$B201)*('控温被PRO-S级品'!$E$1:$BE$1=G$1)*('控温被PRO-S级品'!$E$2:$BE$10)),0)+IFERROR(SUMPRODUCT(('冬被-S级品'!$B$2:$B$10=$B201)*('冬被-S级品'!$E$1:$AW$1=G$1)*('冬被-S级品'!$E$2:$AW$10)),0)+IFERROR(SUMPRODUCT(('白止-S级品'!$A$2:$A$26=$B201)*('白止-S级品'!$D$1:$AV$1=G$1)*('白止-S级品'!$D$2:$AV$26)),0)+IFERROR(SUMPRODUCT(('乐容-S级品'!$A$4:$A$32=$B201)*('乐容-S级品'!$L$3:$CA$3=G$1)*('乐容-S级品'!$L$4:$CA$32)),0)</f>
      </c>
      <c r="H201" s="280">
        <f>IFERROR(SUMPRODUCT(('控温被PRO-S级品'!$B$2:$B$10=$B201)*('控温被PRO-S级品'!$E$1:$BE$1=H$1)*('控温被PRO-S级品'!$E$2:$BE$10)),0)+IFERROR(SUMPRODUCT(('冬被-S级品'!$B$2:$B$10=$B201)*('冬被-S级品'!$E$1:$AW$1=H$1)*('冬被-S级品'!$E$2:$AW$10)),0)+IFERROR(SUMPRODUCT(('白止-S级品'!$A$2:$A$26=$B201)*('白止-S级品'!$D$1:$AV$1=H$1)*('白止-S级品'!$D$2:$AV$26)),0)+IFERROR(SUMPRODUCT(('乐容-S级品'!$A$4:$A$32=$B201)*('乐容-S级品'!$L$3:$CA$3=H$1)*('乐容-S级品'!$L$4:$CA$32)),0)</f>
      </c>
      <c r="I201" s="280">
        <f>IFERROR(SUMPRODUCT(('控温被PRO-S级品'!$B$2:$B$10=$B201)*('控温被PRO-S级品'!$E$1:$BE$1=I$1)*('控温被PRO-S级品'!$E$2:$BE$10)),0)+IFERROR(SUMPRODUCT(('冬被-S级品'!$B$2:$B$10=$B201)*('冬被-S级品'!$E$1:$AW$1=I$1)*('冬被-S级品'!$E$2:$AW$10)),0)+IFERROR(SUMPRODUCT(('白止-S级品'!$A$2:$A$26=$B201)*('白止-S级品'!$D$1:$AV$1=I$1)*('白止-S级品'!$D$2:$AV$26)),0)+IFERROR(SUMPRODUCT(('乐容-S级品'!$A$4:$A$32=$B201)*('乐容-S级品'!$L$3:$CA$3=I$1)*('乐容-S级品'!$L$4:$CA$32)),0)</f>
      </c>
      <c r="J201" s="280">
        <f>IFERROR(SUMPRODUCT(('控温被PRO-S级品'!$B$2:$B$10=$B201)*('控温被PRO-S级品'!$E$1:$BE$1=J$1)*('控温被PRO-S级品'!$E$2:$BE$10)),0)+IFERROR(SUMPRODUCT(('冬被-S级品'!$B$2:$B$10=$B201)*('冬被-S级品'!$E$1:$AW$1=J$1)*('冬被-S级品'!$E$2:$AW$10)),0)+IFERROR(SUMPRODUCT(('白止-S级品'!$A$2:$A$26=$B201)*('白止-S级品'!$D$1:$AV$1=J$1)*('白止-S级品'!$D$2:$AV$26)),0)+IFERROR(SUMPRODUCT(('乐容-S级品'!$A$4:$A$32=$B201)*('乐容-S级品'!$L$3:$CA$3=J$1)*('乐容-S级品'!$L$4:$CA$32)),0)</f>
      </c>
      <c r="K201" s="280">
        <f>IFERROR(SUMPRODUCT(('控温被PRO-S级品'!$B$2:$B$10=$B201)*('控温被PRO-S级品'!$E$1:$BE$1=K$1)*('控温被PRO-S级品'!$E$2:$BE$10)),0)+IFERROR(SUMPRODUCT(('冬被-S级品'!$B$2:$B$10=$B201)*('冬被-S级品'!$E$1:$AW$1=K$1)*('冬被-S级品'!$E$2:$AW$10)),0)+IFERROR(SUMPRODUCT(('白止-S级品'!$A$2:$A$26=$B201)*('白止-S级品'!$D$1:$AV$1=K$1)*('白止-S级品'!$D$2:$AV$26)),0)+IFERROR(SUMPRODUCT(('乐容-S级品'!$A$4:$A$32=$B201)*('乐容-S级品'!$L$3:$CA$3=K$1)*('乐容-S级品'!$L$4:$CA$32)),0)</f>
      </c>
      <c r="L201" s="280">
        <f>IFERROR(SUMPRODUCT(('控温被PRO-S级品'!$B$2:$B$10=$B201)*('控温被PRO-S级品'!$E$1:$BE$1=L$1)*('控温被PRO-S级品'!$E$2:$BE$10)),0)+IFERROR(SUMPRODUCT(('冬被-S级品'!$B$2:$B$10=$B201)*('冬被-S级品'!$E$1:$AW$1=L$1)*('冬被-S级品'!$E$2:$AW$10)),0)+IFERROR(SUMPRODUCT(('白止-S级品'!$A$2:$A$26=$B201)*('白止-S级品'!$D$1:$AV$1=L$1)*('白止-S级品'!$D$2:$AV$26)),0)+IFERROR(SUMPRODUCT(('乐容-S级品'!$A$4:$A$32=$B201)*('乐容-S级品'!$L$3:$CA$3=L$1)*('乐容-S级品'!$L$4:$CA$32)),0)</f>
      </c>
      <c r="M201" s="280">
        <f>IFERROR(SUMPRODUCT(('控温被PRO-S级品'!$B$2:$B$10=$B201)*('控温被PRO-S级品'!$E$1:$BE$1=M$1)*('控温被PRO-S级品'!$E$2:$BE$10)),0)+IFERROR(SUMPRODUCT(('冬被-S级品'!$B$2:$B$10=$B201)*('冬被-S级品'!$E$1:$AW$1=M$1)*('冬被-S级品'!$E$2:$AW$10)),0)+IFERROR(SUMPRODUCT(('白止-S级品'!$A$2:$A$26=$B201)*('白止-S级品'!$D$1:$AV$1=M$1)*('白止-S级品'!$D$2:$AV$26)),0)+IFERROR(SUMPRODUCT(('乐容-S级品'!$A$4:$A$32=$B201)*('乐容-S级品'!$L$3:$CA$3=M$1)*('乐容-S级品'!$L$4:$CA$32)),0)</f>
      </c>
      <c r="N201" s="280">
        <f>IFERROR(SUMPRODUCT(('控温被PRO-S级品'!$B$2:$B$10=$B201)*('控温被PRO-S级品'!$E$1:$BE$1=N$1)*('控温被PRO-S级品'!$E$2:$BE$10)),0)+IFERROR(SUMPRODUCT(('冬被-S级品'!$B$2:$B$10=$B201)*('冬被-S级品'!$E$1:$AW$1=N$1)*('冬被-S级品'!$E$2:$AW$10)),0)+IFERROR(SUMPRODUCT(('白止-S级品'!$A$2:$A$26=$B201)*('白止-S级品'!$D$1:$AV$1=N$1)*('白止-S级品'!$D$2:$AV$26)),0)+IFERROR(SUMPRODUCT(('乐容-S级品'!$A$4:$A$32=$B201)*('乐容-S级品'!$L$3:$CA$3=N$1)*('乐容-S级品'!$L$4:$CA$32)),0)</f>
      </c>
      <c r="O201" s="280">
        <f>IFERROR(SUMPRODUCT(('控温被PRO-S级品'!$B$2:$B$10=$B201)*('控温被PRO-S级品'!$E$1:$BE$1=O$1)*('控温被PRO-S级品'!$E$2:$BE$10)),0)+IFERROR(SUMPRODUCT(('冬被-S级品'!$B$2:$B$10=$B201)*('冬被-S级品'!$E$1:$AW$1=O$1)*('冬被-S级品'!$E$2:$AW$10)),0)+IFERROR(SUMPRODUCT(('白止-S级品'!$A$2:$A$26=$B201)*('白止-S级品'!$D$1:$AV$1=O$1)*('白止-S级品'!$D$2:$AV$26)),0)+IFERROR(SUMPRODUCT(('乐容-S级品'!$A$4:$A$32=$B201)*('乐容-S级品'!$L$3:$CA$3=O$1)*('乐容-S级品'!$L$4:$CA$32)),0)</f>
      </c>
      <c r="P201" s="280">
        <f>IFERROR(SUMPRODUCT(('控温被PRO-S级品'!$B$2:$B$10=$B201)*('控温被PRO-S级品'!$E$1:$BE$1=P$1)*('控温被PRO-S级品'!$E$2:$BE$10)),0)+IFERROR(SUMPRODUCT(('冬被-S级品'!$B$2:$B$10=$B201)*('冬被-S级品'!$E$1:$AW$1=P$1)*('冬被-S级品'!$E$2:$AW$10)),0)+IFERROR(SUMPRODUCT(('白止-S级品'!$A$2:$A$26=$B201)*('白止-S级品'!$D$1:$AV$1=P$1)*('白止-S级品'!$D$2:$AV$26)),0)+IFERROR(SUMPRODUCT(('乐容-S级品'!$A$4:$A$32=$B201)*('乐容-S级品'!$L$3:$CA$3=P$1)*('乐容-S级品'!$L$4:$CA$32)),0)</f>
      </c>
      <c r="Q201" s="280">
        <f>IFERROR(SUMPRODUCT(('控温被PRO-S级品'!$B$2:$B$10=$B201)*('控温被PRO-S级品'!$E$1:$BE$1=Q$1)*('控温被PRO-S级品'!$E$2:$BE$10)),0)+IFERROR(SUMPRODUCT(('冬被-S级品'!$B$2:$B$10=$B201)*('冬被-S级品'!$E$1:$AW$1=Q$1)*('冬被-S级品'!$E$2:$AW$10)),0)+IFERROR(SUMPRODUCT(('白止-S级品'!$A$2:$A$26=$B201)*('白止-S级品'!$D$1:$AV$1=Q$1)*('白止-S级品'!$D$2:$AV$26)),0)+IFERROR(SUMPRODUCT(('乐容-S级品'!$A$4:$A$32=$B201)*('乐容-S级品'!$L$3:$CA$3=Q$1)*('乐容-S级品'!$L$4:$CA$32)),0)</f>
      </c>
      <c r="R201" s="280">
        <f>IFERROR(SUMPRODUCT(('控温被PRO-S级品'!$B$2:$B$10=$B201)*('控温被PRO-S级品'!$E$1:$BE$1=R$1)*('控温被PRO-S级品'!$E$2:$BE$10)),0)+IFERROR(SUMPRODUCT(('冬被-S级品'!$B$2:$B$10=$B201)*('冬被-S级品'!$E$1:$AW$1=R$1)*('冬被-S级品'!$E$2:$AW$10)),0)+IFERROR(SUMPRODUCT(('白止-S级品'!$A$2:$A$26=$B201)*('白止-S级品'!$D$1:$AV$1=R$1)*('白止-S级品'!$D$2:$AV$26)),0)+IFERROR(SUMPRODUCT(('乐容-S级品'!$A$4:$A$32=$B201)*('乐容-S级品'!$L$3:$CA$3=R$1)*('乐容-S级品'!$L$4:$CA$32)),0)</f>
      </c>
      <c r="S201" s="280">
        <f>IFERROR(SUMPRODUCT(('控温被PRO-S级品'!$B$2:$B$10=$B201)*('控温被PRO-S级品'!$E$1:$BE$1=S$1)*('控温被PRO-S级品'!$E$2:$BE$10)),0)+IFERROR(SUMPRODUCT(('冬被-S级品'!$B$2:$B$10=$B201)*('冬被-S级品'!$E$1:$AW$1=S$1)*('冬被-S级品'!$E$2:$AW$10)),0)+IFERROR(SUMPRODUCT(('白止-S级品'!$A$2:$A$26=$B201)*('白止-S级品'!$D$1:$AV$1=S$1)*('白止-S级品'!$D$2:$AV$26)),0)+IFERROR(SUMPRODUCT(('乐容-S级品'!$A$4:$A$32=$B201)*('乐容-S级品'!$L$3:$CA$3=S$1)*('乐容-S级品'!$L$4:$CA$32)),0)</f>
      </c>
      <c r="T201" s="280">
        <f>IFERROR(SUMPRODUCT(('控温被PRO-S级品'!$B$2:$B$10=$B201)*('控温被PRO-S级品'!$E$1:$BE$1=T$1)*('控温被PRO-S级品'!$E$2:$BE$10)),0)+IFERROR(SUMPRODUCT(('冬被-S级品'!$B$2:$B$10=$B201)*('冬被-S级品'!$E$1:$AW$1=T$1)*('冬被-S级品'!$E$2:$AW$10)),0)+IFERROR(SUMPRODUCT(('白止-S级品'!$A$2:$A$26=$B201)*('白止-S级品'!$D$1:$AV$1=T$1)*('白止-S级品'!$D$2:$AV$26)),0)+IFERROR(SUMPRODUCT(('乐容-S级品'!$A$4:$A$32=$B201)*('乐容-S级品'!$L$3:$CA$3=T$1)*('乐容-S级品'!$L$4:$CA$32)),0)</f>
      </c>
      <c r="U201" s="280">
        <f>IFERROR(SUMPRODUCT(('控温被PRO-S级品'!$B$2:$B$10=$B201)*('控温被PRO-S级品'!$E$1:$BE$1=U$1)*('控温被PRO-S级品'!$E$2:$BE$10)),0)+IFERROR(SUMPRODUCT(('冬被-S级品'!$B$2:$B$10=$B201)*('冬被-S级品'!$E$1:$AW$1=U$1)*('冬被-S级品'!$E$2:$AW$10)),0)+IFERROR(SUMPRODUCT(('白止-S级品'!$A$2:$A$26=$B201)*('白止-S级品'!$D$1:$AV$1=U$1)*('白止-S级品'!$D$2:$AV$26)),0)+IFERROR(SUMPRODUCT(('乐容-S级品'!$A$4:$A$32=$B201)*('乐容-S级品'!$L$3:$CA$3=U$1)*('乐容-S级品'!$L$4:$CA$32)),0)</f>
      </c>
      <c r="V201" s="280">
        <f>IFERROR(SUMPRODUCT(('控温被PRO-S级品'!$B$2:$B$10=$B201)*('控温被PRO-S级品'!$E$1:$BE$1=V$1)*('控温被PRO-S级品'!$E$2:$BE$10)),0)+IFERROR(SUMPRODUCT(('冬被-S级品'!$B$2:$B$10=$B201)*('冬被-S级品'!$E$1:$AW$1=V$1)*('冬被-S级品'!$E$2:$AW$10)),0)+IFERROR(SUMPRODUCT(('白止-S级品'!$A$2:$A$26=$B201)*('白止-S级品'!$D$1:$AV$1=V$1)*('白止-S级品'!$D$2:$AV$26)),0)+IFERROR(SUMPRODUCT(('乐容-S级品'!$A$4:$A$32=$B201)*('乐容-S级品'!$L$3:$CA$3=V$1)*('乐容-S级品'!$L$4:$CA$32)),0)</f>
      </c>
      <c r="W201" s="280">
        <f>IFERROR(SUMPRODUCT(('控温被PRO-S级品'!$B$2:$B$10=$B201)*('控温被PRO-S级品'!$E$1:$BE$1=W$1)*('控温被PRO-S级品'!$E$2:$BE$10)),0)+IFERROR(SUMPRODUCT(('冬被-S级品'!$B$2:$B$10=$B201)*('冬被-S级品'!$E$1:$AW$1=W$1)*('冬被-S级品'!$E$2:$AW$10)),0)+IFERROR(SUMPRODUCT(('白止-S级品'!$A$2:$A$26=$B201)*('白止-S级品'!$D$1:$AV$1=W$1)*('白止-S级品'!$D$2:$AV$26)),0)+IFERROR(SUMPRODUCT(('乐容-S级品'!$A$4:$A$32=$B201)*('乐容-S级品'!$L$3:$CA$3=W$1)*('乐容-S级品'!$L$4:$CA$32)),0)</f>
      </c>
      <c r="X201" s="280">
        <f>IFERROR(SUMPRODUCT(('控温被PRO-S级品'!$B$2:$B$10=$B201)*('控温被PRO-S级品'!$E$1:$BE$1=X$1)*('控温被PRO-S级品'!$E$2:$BE$10)),0)+IFERROR(SUMPRODUCT(('冬被-S级品'!$B$2:$B$10=$B201)*('冬被-S级品'!$E$1:$AW$1=X$1)*('冬被-S级品'!$E$2:$AW$10)),0)+IFERROR(SUMPRODUCT(('白止-S级品'!$A$2:$A$26=$B201)*('白止-S级品'!$D$1:$AV$1=X$1)*('白止-S级品'!$D$2:$AV$26)),0)+IFERROR(SUMPRODUCT(('乐容-S级品'!$A$4:$A$32=$B201)*('乐容-S级品'!$L$3:$CA$3=X$1)*('乐容-S级品'!$L$4:$CA$32)),0)</f>
      </c>
      <c r="Y201" s="280">
        <f>IFERROR(SUMPRODUCT(('控温被PRO-S级品'!$B$2:$B$10=$B201)*('控温被PRO-S级品'!$E$1:$BE$1=Y$1)*('控温被PRO-S级品'!$E$2:$BE$10)),0)+IFERROR(SUMPRODUCT(('冬被-S级品'!$B$2:$B$10=$B201)*('冬被-S级品'!$E$1:$AW$1=Y$1)*('冬被-S级品'!$E$2:$AW$10)),0)+IFERROR(SUMPRODUCT(('白止-S级品'!$A$2:$A$26=$B201)*('白止-S级品'!$D$1:$AV$1=Y$1)*('白止-S级品'!$D$2:$AV$26)),0)+IFERROR(SUMPRODUCT(('乐容-S级品'!$A$4:$A$32=$B201)*('乐容-S级品'!$L$3:$CA$3=Y$1)*('乐容-S级品'!$L$4:$CA$32)),0)</f>
      </c>
      <c r="Z201" s="280">
        <f>IFERROR(SUMPRODUCT(('控温被PRO-S级品'!$B$2:$B$10=$B201)*('控温被PRO-S级品'!$E$1:$BE$1=Z$1)*('控温被PRO-S级品'!$E$2:$BE$10)),0)+IFERROR(SUMPRODUCT(('冬被-S级品'!$B$2:$B$10=$B201)*('冬被-S级品'!$E$1:$AW$1=Z$1)*('冬被-S级品'!$E$2:$AW$10)),0)+IFERROR(SUMPRODUCT(('白止-S级品'!$A$2:$A$26=$B201)*('白止-S级品'!$D$1:$AV$1=Z$1)*('白止-S级品'!$D$2:$AV$26)),0)+IFERROR(SUMPRODUCT(('乐容-S级品'!$A$4:$A$32=$B201)*('乐容-S级品'!$L$3:$CA$3=Z$1)*('乐容-S级品'!$L$4:$CA$32)),0)</f>
      </c>
      <c r="AA201" s="280">
        <f>IFERROR(SUMPRODUCT(('控温被PRO-S级品'!$B$2:$B$10=$B201)*('控温被PRO-S级品'!$E$1:$BE$1=AA$1)*('控温被PRO-S级品'!$E$2:$BE$10)),0)+IFERROR(SUMPRODUCT(('冬被-S级品'!$B$2:$B$10=$B201)*('冬被-S级品'!$E$1:$AW$1=AA$1)*('冬被-S级品'!$E$2:$AW$10)),0)+IFERROR(SUMPRODUCT(('白止-S级品'!$A$2:$A$26=$B201)*('白止-S级品'!$D$1:$AV$1=AA$1)*('白止-S级品'!$D$2:$AV$26)),0)+IFERROR(SUMPRODUCT(('乐容-S级品'!$A$4:$A$32=$B201)*('乐容-S级品'!$L$3:$CA$3=AA$1)*('乐容-S级品'!$L$4:$CA$32)),0)</f>
      </c>
      <c r="AB201" s="280">
        <f>IFERROR(SUMPRODUCT(('控温被PRO-S级品'!$B$2:$B$10=$B201)*('控温被PRO-S级品'!$E$1:$BE$1=AB$1)*('控温被PRO-S级品'!$E$2:$BE$10)),0)+IFERROR(SUMPRODUCT(('冬被-S级品'!$B$2:$B$10=$B201)*('冬被-S级品'!$E$1:$AW$1=AB$1)*('冬被-S级品'!$E$2:$AW$10)),0)+IFERROR(SUMPRODUCT(('白止-S级品'!$A$2:$A$26=$B201)*('白止-S级品'!$D$1:$AV$1=AB$1)*('白止-S级品'!$D$2:$AV$26)),0)+IFERROR(SUMPRODUCT(('乐容-S级品'!$A$4:$A$32=$B201)*('乐容-S级品'!$L$3:$CA$3=AB$1)*('乐容-S级品'!$L$4:$CA$32)),0)</f>
      </c>
      <c r="AC201" s="280">
        <f>IFERROR(SUMPRODUCT(('控温被PRO-S级品'!$B$2:$B$10=$B201)*('控温被PRO-S级品'!$E$1:$BE$1=AC$1)*('控温被PRO-S级品'!$E$2:$BE$10)),0)+IFERROR(SUMPRODUCT(('冬被-S级品'!$B$2:$B$10=$B201)*('冬被-S级品'!$E$1:$AW$1=AC$1)*('冬被-S级品'!$E$2:$AW$10)),0)+IFERROR(SUMPRODUCT(('白止-S级品'!$A$2:$A$26=$B201)*('白止-S级品'!$D$1:$AV$1=AC$1)*('白止-S级品'!$D$2:$AV$26)),0)+IFERROR(SUMPRODUCT(('乐容-S级品'!$A$4:$A$32=$B201)*('乐容-S级品'!$L$3:$CA$3=AC$1)*('乐容-S级品'!$L$4:$CA$32)),0)</f>
      </c>
      <c r="AD201" s="280">
        <f>IFERROR(SUMPRODUCT(('控温被PRO-S级品'!$B$2:$B$10=$B201)*('控温被PRO-S级品'!$E$1:$BE$1=AD$1)*('控温被PRO-S级品'!$E$2:$BE$10)),0)+IFERROR(SUMPRODUCT(('冬被-S级品'!$B$2:$B$10=$B201)*('冬被-S级品'!$E$1:$AW$1=AD$1)*('冬被-S级品'!$E$2:$AW$10)),0)+IFERROR(SUMPRODUCT(('白止-S级品'!$A$2:$A$26=$B201)*('白止-S级品'!$D$1:$AV$1=AD$1)*('白止-S级品'!$D$2:$AV$26)),0)+IFERROR(SUMPRODUCT(('乐容-S级品'!$A$4:$A$32=$B201)*('乐容-S级品'!$L$3:$CA$3=AD$1)*('乐容-S级品'!$L$4:$CA$32)),0)</f>
      </c>
      <c r="AE201" s="280">
        <f>IFERROR(SUMPRODUCT(('控温被PRO-S级品'!$B$2:$B$10=$B201)*('控温被PRO-S级品'!$E$1:$BE$1=AE$1)*('控温被PRO-S级品'!$E$2:$BE$10)),0)+IFERROR(SUMPRODUCT(('冬被-S级品'!$B$2:$B$10=$B201)*('冬被-S级品'!$E$1:$AW$1=AE$1)*('冬被-S级品'!$E$2:$AW$10)),0)+IFERROR(SUMPRODUCT(('白止-S级品'!$A$2:$A$26=$B201)*('白止-S级品'!$D$1:$AV$1=AE$1)*('白止-S级品'!$D$2:$AV$26)),0)+IFERROR(SUMPRODUCT(('乐容-S级品'!$A$4:$A$32=$B201)*('乐容-S级品'!$L$3:$CA$3=AE$1)*('乐容-S级品'!$L$4:$CA$32)),0)</f>
      </c>
      <c r="AF201" s="280">
        <f>IFERROR(SUMPRODUCT(('控温被PRO-S级品'!$B$2:$B$10=$B201)*('控温被PRO-S级品'!$E$1:$BE$1=AF$1)*('控温被PRO-S级品'!$E$2:$BE$10)),0)+IFERROR(SUMPRODUCT(('冬被-S级品'!$B$2:$B$10=$B201)*('冬被-S级品'!$E$1:$AW$1=AF$1)*('冬被-S级品'!$E$2:$AW$10)),0)+IFERROR(SUMPRODUCT(('白止-S级品'!$A$2:$A$26=$B201)*('白止-S级品'!$D$1:$AV$1=AF$1)*('白止-S级品'!$D$2:$AV$26)),0)+IFERROR(SUMPRODUCT(('乐容-S级品'!$A$4:$A$32=$B201)*('乐容-S级品'!$L$3:$CA$3=AF$1)*('乐容-S级品'!$L$4:$CA$32)),0)</f>
      </c>
      <c r="AG201" s="280">
        <f>IFERROR(SUMPRODUCT(('控温被PRO-S级品'!$B$2:$B$10=$B201)*('控温被PRO-S级品'!$E$1:$BE$1=AG$1)*('控温被PRO-S级品'!$E$2:$BE$10)),0)+IFERROR(SUMPRODUCT(('冬被-S级品'!$B$2:$B$10=$B201)*('冬被-S级品'!$E$1:$AW$1=AG$1)*('冬被-S级品'!$E$2:$AW$10)),0)+IFERROR(SUMPRODUCT(('白止-S级品'!$A$2:$A$26=$B201)*('白止-S级品'!$D$1:$AV$1=AG$1)*('白止-S级品'!$D$2:$AV$26)),0)+IFERROR(SUMPRODUCT(('乐容-S级品'!$A$4:$A$32=$B201)*('乐容-S级品'!$L$3:$CA$3=AG$1)*('乐容-S级品'!$L$4:$CA$32)),0)</f>
      </c>
      <c r="AH201" s="280">
        <f>IFERROR(SUMPRODUCT(('控温被PRO-S级品'!$B$2:$B$10=$B201)*('控温被PRO-S级品'!$E$1:$BE$1=AH$1)*('控温被PRO-S级品'!$E$2:$BE$10)),0)+IFERROR(SUMPRODUCT(('冬被-S级品'!$B$2:$B$10=$B201)*('冬被-S级品'!$E$1:$AW$1=AH$1)*('冬被-S级品'!$E$2:$AW$10)),0)+IFERROR(SUMPRODUCT(('白止-S级品'!$A$2:$A$26=$B201)*('白止-S级品'!$D$1:$AV$1=AH$1)*('白止-S级品'!$D$2:$AV$26)),0)+IFERROR(SUMPRODUCT(('乐容-S级品'!$A$4:$A$32=$B201)*('乐容-S级品'!$L$3:$CA$3=AH$1)*('乐容-S级品'!$L$4:$CA$32)),0)</f>
      </c>
      <c r="AI201" s="280">
        <f>IFERROR(SUMPRODUCT(('控温被PRO-S级品'!$B$2:$B$10=$B201)*('控温被PRO-S级品'!$E$1:$BE$1=AI$1)*('控温被PRO-S级品'!$E$2:$BE$10)),0)+IFERROR(SUMPRODUCT(('冬被-S级品'!$B$2:$B$10=$B201)*('冬被-S级品'!$E$1:$AW$1=AI$1)*('冬被-S级品'!$E$2:$AW$10)),0)+IFERROR(SUMPRODUCT(('白止-S级品'!$A$2:$A$26=$B201)*('白止-S级品'!$D$1:$AV$1=AI$1)*('白止-S级品'!$D$2:$AV$26)),0)+IFERROR(SUMPRODUCT(('乐容-S级品'!$A$4:$A$32=$B201)*('乐容-S级品'!$L$3:$CA$3=AI$1)*('乐容-S级品'!$L$4:$CA$32)),0)</f>
      </c>
      <c r="AJ201" s="280">
        <f>IFERROR(SUMPRODUCT(('控温被PRO-S级品'!$B$2:$B$10=$B201)*('控温被PRO-S级品'!$E$1:$BE$1=AJ$1)*('控温被PRO-S级品'!$E$2:$BE$10)),0)+IFERROR(SUMPRODUCT(('冬被-S级品'!$B$2:$B$10=$B201)*('冬被-S级品'!$E$1:$AW$1=AJ$1)*('冬被-S级品'!$E$2:$AW$10)),0)+IFERROR(SUMPRODUCT(('白止-S级品'!$A$2:$A$26=$B201)*('白止-S级品'!$D$1:$AV$1=AJ$1)*('白止-S级品'!$D$2:$AV$26)),0)+IFERROR(SUMPRODUCT(('乐容-S级品'!$A$4:$A$32=$B201)*('乐容-S级品'!$L$3:$CA$3=AJ$1)*('乐容-S级品'!$L$4:$CA$32)),0)</f>
      </c>
      <c r="AK201" s="280">
        <f>IFERROR(SUMPRODUCT(('控温被PRO-S级品'!$B$2:$B$10=$B201)*('控温被PRO-S级品'!$E$1:$BE$1=AK$1)*('控温被PRO-S级品'!$E$2:$BE$10)),0)+IFERROR(SUMPRODUCT(('冬被-S级品'!$B$2:$B$10=$B201)*('冬被-S级品'!$E$1:$AW$1=AK$1)*('冬被-S级品'!$E$2:$AW$10)),0)+IFERROR(SUMPRODUCT(('白止-S级品'!$A$2:$A$26=$B201)*('白止-S级品'!$D$1:$AV$1=AK$1)*('白止-S级品'!$D$2:$AV$26)),0)+IFERROR(SUMPRODUCT(('乐容-S级品'!$A$4:$A$32=$B201)*('乐容-S级品'!$L$3:$CA$3=AK$1)*('乐容-S级品'!$L$4:$CA$32)),0)</f>
      </c>
      <c r="AL201" s="280">
        <f>IFERROR(SUMPRODUCT(('控温被PRO-S级品'!$B$2:$B$10=$B201)*('控温被PRO-S级品'!$E$1:$BE$1=AL$1)*('控温被PRO-S级品'!$E$2:$BE$10)),0)+IFERROR(SUMPRODUCT(('冬被-S级品'!$B$2:$B$10=$B201)*('冬被-S级品'!$E$1:$AW$1=AL$1)*('冬被-S级品'!$E$2:$AW$10)),0)+IFERROR(SUMPRODUCT(('白止-S级品'!$A$2:$A$26=$B201)*('白止-S级品'!$D$1:$AV$1=AL$1)*('白止-S级品'!$D$2:$AV$26)),0)+IFERROR(SUMPRODUCT(('乐容-S级品'!$A$4:$A$32=$B201)*('乐容-S级品'!$L$3:$CA$3=AL$1)*('乐容-S级品'!$L$4:$CA$32)),0)</f>
      </c>
      <c r="AM201" s="280">
        <f>IFERROR(SUMPRODUCT(('控温被PRO-S级品'!$B$2:$B$10=$B201)*('控温被PRO-S级品'!$E$1:$BE$1=AM$1)*('控温被PRO-S级品'!$E$2:$BE$10)),0)+IFERROR(SUMPRODUCT(('冬被-S级品'!$B$2:$B$10=$B201)*('冬被-S级品'!$E$1:$AW$1=AM$1)*('冬被-S级品'!$E$2:$AW$10)),0)+IFERROR(SUMPRODUCT(('白止-S级品'!$A$2:$A$26=$B201)*('白止-S级品'!$D$1:$AV$1=AM$1)*('白止-S级品'!$D$2:$AV$26)),0)+IFERROR(SUMPRODUCT(('乐容-S级品'!$A$4:$A$32=$B201)*('乐容-S级品'!$L$3:$CA$3=AM$1)*('乐容-S级品'!$L$4:$CA$32)),0)</f>
      </c>
      <c r="AN201" s="280">
        <f>IFERROR(SUMPRODUCT(('控温被PRO-S级品'!$B$2:$B$10=$B201)*('控温被PRO-S级品'!$E$1:$BE$1=AN$1)*('控温被PRO-S级品'!$E$2:$BE$10)),0)+IFERROR(SUMPRODUCT(('冬被-S级品'!$B$2:$B$10=$B201)*('冬被-S级品'!$E$1:$AW$1=AN$1)*('冬被-S级品'!$E$2:$AW$10)),0)+IFERROR(SUMPRODUCT(('白止-S级品'!$A$2:$A$26=$B201)*('白止-S级品'!$D$1:$AV$1=AN$1)*('白止-S级品'!$D$2:$AV$26)),0)+IFERROR(SUMPRODUCT(('乐容-S级品'!$A$4:$A$32=$B201)*('乐容-S级品'!$L$3:$CA$3=AN$1)*('乐容-S级品'!$L$4:$CA$32)),0)</f>
      </c>
      <c r="AO201" s="280">
        <f>IFERROR(SUMPRODUCT(('控温被PRO-S级品'!$B$2:$B$10=$B201)*('控温被PRO-S级品'!$E$1:$BE$1=AO$1)*('控温被PRO-S级品'!$E$2:$BE$10)),0)+IFERROR(SUMPRODUCT(('冬被-S级品'!$B$2:$B$10=$B201)*('冬被-S级品'!$E$1:$AW$1=AO$1)*('冬被-S级品'!$E$2:$AW$10)),0)+IFERROR(SUMPRODUCT(('白止-S级品'!$A$2:$A$26=$B201)*('白止-S级品'!$D$1:$AV$1=AO$1)*('白止-S级品'!$D$2:$AV$26)),0)+IFERROR(SUMPRODUCT(('乐容-S级品'!$A$4:$A$32=$B201)*('乐容-S级品'!$L$3:$CA$3=AO$1)*('乐容-S级品'!$L$4:$CA$32)),0)</f>
      </c>
      <c r="AP201" s="280">
        <f>IFERROR(SUMPRODUCT(('控温被PRO-S级品'!$B$2:$B$10=$B201)*('控温被PRO-S级品'!$E$1:$BE$1=AP$1)*('控温被PRO-S级品'!$E$2:$BE$10)),0)+IFERROR(SUMPRODUCT(('冬被-S级品'!$B$2:$B$10=$B201)*('冬被-S级品'!$E$1:$AW$1=AP$1)*('冬被-S级品'!$E$2:$AW$10)),0)+IFERROR(SUMPRODUCT(('白止-S级品'!$A$2:$A$26=$B201)*('白止-S级品'!$D$1:$AV$1=AP$1)*('白止-S级品'!$D$2:$AV$26)),0)+IFERROR(SUMPRODUCT(('乐容-S级品'!$A$4:$A$32=$B201)*('乐容-S级品'!$L$3:$CA$3=AP$1)*('乐容-S级品'!$L$4:$CA$32)),0)</f>
      </c>
      <c r="AQ201" s="280">
        <f>IFERROR(SUMPRODUCT(('控温被PRO-S级品'!$B$2:$B$10=$B201)*('控温被PRO-S级品'!$E$1:$BE$1=AQ$1)*('控温被PRO-S级品'!$E$2:$BE$10)),0)+IFERROR(SUMPRODUCT(('冬被-S级品'!$B$2:$B$10=$B201)*('冬被-S级品'!$E$1:$AW$1=AQ$1)*('冬被-S级品'!$E$2:$AW$10)),0)+IFERROR(SUMPRODUCT(('白止-S级品'!$A$2:$A$26=$B201)*('白止-S级品'!$D$1:$AV$1=AQ$1)*('白止-S级品'!$D$2:$AV$26)),0)+IFERROR(SUMPRODUCT(('乐容-S级品'!$A$4:$A$32=$B201)*('乐容-S级品'!$L$3:$CA$3=AQ$1)*('乐容-S级品'!$L$4:$CA$32)),0)</f>
      </c>
      <c r="AR201" s="280">
        <f>IFERROR(SUMPRODUCT(('控温被PRO-S级品'!$B$2:$B$10=$B201)*('控温被PRO-S级品'!$E$1:$BE$1=AR$1)*('控温被PRO-S级品'!$E$2:$BE$10)),0)+IFERROR(SUMPRODUCT(('冬被-S级品'!$B$2:$B$10=$B201)*('冬被-S级品'!$E$1:$AW$1=AR$1)*('冬被-S级品'!$E$2:$AW$10)),0)+IFERROR(SUMPRODUCT(('白止-S级品'!$A$2:$A$26=$B201)*('白止-S级品'!$D$1:$AV$1=AR$1)*('白止-S级品'!$D$2:$AV$26)),0)+IFERROR(SUMPRODUCT(('乐容-S级品'!$A$4:$A$32=$B201)*('乐容-S级品'!$L$3:$CA$3=AR$1)*('乐容-S级品'!$L$4:$CA$32)),0)</f>
      </c>
      <c r="AS201" s="280">
        <f>IFERROR(SUMPRODUCT(('控温被PRO-S级品'!$B$2:$B$10=$B201)*('控温被PRO-S级品'!$E$1:$BE$1=AS$1)*('控温被PRO-S级品'!$E$2:$BE$10)),0)+IFERROR(SUMPRODUCT(('冬被-S级品'!$B$2:$B$10=$B201)*('冬被-S级品'!$E$1:$AW$1=AS$1)*('冬被-S级品'!$E$2:$AW$10)),0)+IFERROR(SUMPRODUCT(('白止-S级品'!$A$2:$A$26=$B201)*('白止-S级品'!$D$1:$AV$1=AS$1)*('白止-S级品'!$D$2:$AV$26)),0)+IFERROR(SUMPRODUCT(('乐容-S级品'!$A$4:$A$32=$B201)*('乐容-S级品'!$L$3:$CA$3=AS$1)*('乐容-S级品'!$L$4:$CA$32)),0)</f>
      </c>
      <c r="AT201" s="280">
        <f>IFERROR(SUMPRODUCT(('控温被PRO-S级品'!$B$2:$B$10=$B201)*('控温被PRO-S级品'!$E$1:$BE$1=AT$1)*('控温被PRO-S级品'!$E$2:$BE$10)),0)+IFERROR(SUMPRODUCT(('冬被-S级品'!$B$2:$B$10=$B201)*('冬被-S级品'!$E$1:$AW$1=AT$1)*('冬被-S级品'!$E$2:$AW$10)),0)+IFERROR(SUMPRODUCT(('白止-S级品'!$A$2:$A$26=$B201)*('白止-S级品'!$D$1:$AV$1=AT$1)*('白止-S级品'!$D$2:$AV$26)),0)+IFERROR(SUMPRODUCT(('乐容-S级品'!$A$4:$A$32=$B201)*('乐容-S级品'!$L$3:$CA$3=AT$1)*('乐容-S级品'!$L$4:$CA$32)),0)</f>
      </c>
      <c r="AU201" s="280">
        <f>IFERROR(SUMPRODUCT(('控温被PRO-S级品'!$B$2:$B$10=$B201)*('控温被PRO-S级品'!$E$1:$BE$1=AU$1)*('控温被PRO-S级品'!$E$2:$BE$10)),0)+IFERROR(SUMPRODUCT(('冬被-S级品'!$B$2:$B$10=$B201)*('冬被-S级品'!$E$1:$AW$1=AU$1)*('冬被-S级品'!$E$2:$AW$10)),0)+IFERROR(SUMPRODUCT(('白止-S级品'!$A$2:$A$26=$B201)*('白止-S级品'!$D$1:$AV$1=AU$1)*('白止-S级品'!$D$2:$AV$26)),0)+IFERROR(SUMPRODUCT(('乐容-S级品'!$A$4:$A$32=$B201)*('乐容-S级品'!$L$3:$CA$3=AU$1)*('乐容-S级品'!$L$4:$CA$32)),0)</f>
      </c>
      <c r="AV201" s="280">
        <f>IFERROR(SUMPRODUCT(('控温被PRO-S级品'!$B$2:$B$10=$B201)*('控温被PRO-S级品'!$E$1:$BE$1=AV$1)*('控温被PRO-S级品'!$E$2:$BE$10)),0)+IFERROR(SUMPRODUCT(('冬被-S级品'!$B$2:$B$10=$B201)*('冬被-S级品'!$E$1:$AW$1=AV$1)*('冬被-S级品'!$E$2:$AW$10)),0)+IFERROR(SUMPRODUCT(('白止-S级品'!$A$2:$A$26=$B201)*('白止-S级品'!$D$1:$AV$1=AV$1)*('白止-S级品'!$D$2:$AV$26)),0)+IFERROR(SUMPRODUCT(('乐容-S级品'!$A$4:$A$32=$B201)*('乐容-S级品'!$L$3:$CA$3=AV$1)*('乐容-S级品'!$L$4:$CA$32)),0)</f>
      </c>
      <c r="AW201" s="280">
        <f>IFERROR(SUMPRODUCT(('控温被PRO-S级品'!$B$2:$B$10=$B201)*('控温被PRO-S级品'!$E$1:$BE$1=AW$1)*('控温被PRO-S级品'!$E$2:$BE$10)),0)+IFERROR(SUMPRODUCT(('冬被-S级品'!$B$2:$B$10=$B201)*('冬被-S级品'!$E$1:$AW$1=AW$1)*('冬被-S级品'!$E$2:$AW$10)),0)+IFERROR(SUMPRODUCT(('白止-S级品'!$A$2:$A$26=$B201)*('白止-S级品'!$D$1:$AV$1=AW$1)*('白止-S级品'!$D$2:$AV$26)),0)+IFERROR(SUMPRODUCT(('乐容-S级品'!$A$4:$A$32=$B201)*('乐容-S级品'!$L$3:$CA$3=AW$1)*('乐容-S级品'!$L$4:$CA$32)),0)</f>
      </c>
      <c r="AX201" s="280">
        <f>IFERROR(SUMPRODUCT(('控温被PRO-S级品'!$B$2:$B$10=$B201)*('控温被PRO-S级品'!$E$1:$BE$1=AX$1)*('控温被PRO-S级品'!$E$2:$BE$10)),0)+IFERROR(SUMPRODUCT(('冬被-S级品'!$B$2:$B$10=$B201)*('冬被-S级品'!$E$1:$AW$1=AX$1)*('冬被-S级品'!$E$2:$AW$10)),0)+IFERROR(SUMPRODUCT(('白止-S级品'!$A$2:$A$26=$B201)*('白止-S级品'!$D$1:$AV$1=AX$1)*('白止-S级品'!$D$2:$AV$26)),0)+IFERROR(SUMPRODUCT(('乐容-S级品'!$A$4:$A$32=$B201)*('乐容-S级品'!$L$3:$CA$3=AX$1)*('乐容-S级品'!$L$4:$CA$32)),0)</f>
      </c>
      <c r="AY201" s="280">
        <f>IFERROR(SUMPRODUCT(('控温被PRO-S级品'!$B$2:$B$10=$B201)*('控温被PRO-S级品'!$E$1:$BE$1=AY$1)*('控温被PRO-S级品'!$E$2:$BE$10)),0)+IFERROR(SUMPRODUCT(('冬被-S级品'!$B$2:$B$10=$B201)*('冬被-S级品'!$E$1:$AW$1=AY$1)*('冬被-S级品'!$E$2:$AW$10)),0)+IFERROR(SUMPRODUCT(('白止-S级品'!$A$2:$A$26=$B201)*('白止-S级品'!$D$1:$AV$1=AY$1)*('白止-S级品'!$D$2:$AV$26)),0)+IFERROR(SUMPRODUCT(('乐容-S级品'!$A$4:$A$32=$B201)*('乐容-S级品'!$L$3:$CA$3=AY$1)*('乐容-S级品'!$L$4:$CA$32)),0)</f>
      </c>
      <c r="AZ201" s="280">
        <f>IFERROR(SUMPRODUCT(('控温被PRO-S级品'!$B$2:$B$10=$B201)*('控温被PRO-S级品'!$E$1:$BE$1=AZ$1)*('控温被PRO-S级品'!$E$2:$BE$10)),0)+IFERROR(SUMPRODUCT(('冬被-S级品'!$B$2:$B$10=$B201)*('冬被-S级品'!$E$1:$AW$1=AZ$1)*('冬被-S级品'!$E$2:$AW$10)),0)+IFERROR(SUMPRODUCT(('白止-S级品'!$A$2:$A$26=$B201)*('白止-S级品'!$D$1:$AV$1=AZ$1)*('白止-S级品'!$D$2:$AV$26)),0)+IFERROR(SUMPRODUCT(('乐容-S级品'!$A$4:$A$32=$B201)*('乐容-S级品'!$L$3:$CA$3=AZ$1)*('乐容-S级品'!$L$4:$CA$32)),0)</f>
      </c>
      <c r="BA201" s="280">
        <f>IFERROR(SUMPRODUCT(('控温被PRO-S级品'!$B$2:$B$10=$B201)*('控温被PRO-S级品'!$E$1:$BE$1=BA$1)*('控温被PRO-S级品'!$E$2:$BE$10)),0)+IFERROR(SUMPRODUCT(('冬被-S级品'!$B$2:$B$10=$B201)*('冬被-S级品'!$E$1:$AW$1=BA$1)*('冬被-S级品'!$E$2:$AW$10)),0)+IFERROR(SUMPRODUCT(('白止-S级品'!$A$2:$A$26=$B201)*('白止-S级品'!$D$1:$AV$1=BA$1)*('白止-S级品'!$D$2:$AV$26)),0)+IFERROR(SUMPRODUCT(('乐容-S级品'!$A$4:$A$32=$B201)*('乐容-S级品'!$L$3:$CA$3=BA$1)*('乐容-S级品'!$L$4:$CA$32)),0)</f>
      </c>
      <c r="BB201" s="280">
        <f>IFERROR(SUMPRODUCT(('控温被PRO-S级品'!$B$2:$B$10=$B201)*('控温被PRO-S级品'!$E$1:$BE$1=BB$1)*('控温被PRO-S级品'!$E$2:$BE$10)),0)+IFERROR(SUMPRODUCT(('冬被-S级品'!$B$2:$B$10=$B201)*('冬被-S级品'!$E$1:$AW$1=BB$1)*('冬被-S级品'!$E$2:$AW$10)),0)+IFERROR(SUMPRODUCT(('白止-S级品'!$A$2:$A$26=$B201)*('白止-S级品'!$D$1:$AV$1=BB$1)*('白止-S级品'!$D$2:$AV$26)),0)+IFERROR(SUMPRODUCT(('乐容-S级品'!$A$4:$A$32=$B201)*('乐容-S级品'!$L$3:$CA$3=BB$1)*('乐容-S级品'!$L$4:$CA$32)),0)</f>
      </c>
      <c r="BC201" s="280">
        <f>IFERROR(SUMPRODUCT(('控温被PRO-S级品'!$B$2:$B$10=$B201)*('控温被PRO-S级品'!$E$1:$BE$1=BC$1)*('控温被PRO-S级品'!$E$2:$BE$10)),0)+IFERROR(SUMPRODUCT(('冬被-S级品'!$B$2:$B$10=$B201)*('冬被-S级品'!$E$1:$AW$1=BC$1)*('冬被-S级品'!$E$2:$AW$10)),0)+IFERROR(SUMPRODUCT(('白止-S级品'!$A$2:$A$26=$B201)*('白止-S级品'!$D$1:$AV$1=BC$1)*('白止-S级品'!$D$2:$AV$26)),0)+IFERROR(SUMPRODUCT(('乐容-S级品'!$A$4:$A$32=$B201)*('乐容-S级品'!$L$3:$CA$3=BC$1)*('乐容-S级品'!$L$4:$CA$32)),0)</f>
      </c>
      <c r="BD201" s="280">
        <f>IFERROR(SUMPRODUCT(('控温被PRO-S级品'!$B$2:$B$10=$B201)*('控温被PRO-S级品'!$E$1:$BE$1=BD$1)*('控温被PRO-S级品'!$E$2:$BE$10)),0)+IFERROR(SUMPRODUCT(('冬被-S级品'!$B$2:$B$10=$B201)*('冬被-S级品'!$E$1:$AW$1=BD$1)*('冬被-S级品'!$E$2:$AW$10)),0)+IFERROR(SUMPRODUCT(('白止-S级品'!$A$2:$A$26=$B201)*('白止-S级品'!$D$1:$AV$1=BD$1)*('白止-S级品'!$D$2:$AV$26)),0)+IFERROR(SUMPRODUCT(('乐容-S级品'!$A$4:$A$32=$B201)*('乐容-S级品'!$L$3:$CA$3=BD$1)*('乐容-S级品'!$L$4:$CA$32)),0)</f>
      </c>
      <c r="BE201" s="280">
        <f>IFERROR(SUMPRODUCT(('控温被PRO-S级品'!$B$2:$B$10=$B201)*('控温被PRO-S级品'!$E$1:$BE$1=BE$1)*('控温被PRO-S级品'!$E$2:$BE$10)),0)+IFERROR(SUMPRODUCT(('冬被-S级品'!$B$2:$B$10=$B201)*('冬被-S级品'!$E$1:$AW$1=BE$1)*('冬被-S级品'!$E$2:$AW$10)),0)+IFERROR(SUMPRODUCT(('白止-S级品'!$A$2:$A$26=$B201)*('白止-S级品'!$D$1:$AV$1=BE$1)*('白止-S级品'!$D$2:$AV$26)),0)+IFERROR(SUMPRODUCT(('乐容-S级品'!$A$4:$A$32=$B201)*('乐容-S级品'!$L$3:$CA$3=BE$1)*('乐容-S级品'!$L$4:$CA$32)),0)</f>
      </c>
      <c r="BF201" s="280">
        <f>IFERROR(SUMPRODUCT(('控温被PRO-S级品'!$B$2:$B$10=$B201)*('控温被PRO-S级品'!$E$1:$BE$1=BF$1)*('控温被PRO-S级品'!$E$2:$BE$10)),0)+IFERROR(SUMPRODUCT(('冬被-S级品'!$B$2:$B$10=$B201)*('冬被-S级品'!$E$1:$AW$1=BF$1)*('冬被-S级品'!$E$2:$AW$10)),0)+IFERROR(SUMPRODUCT(('白止-S级品'!$A$2:$A$26=$B201)*('白止-S级品'!$D$1:$AV$1=BF$1)*('白止-S级品'!$D$2:$AV$26)),0)+IFERROR(SUMPRODUCT(('乐容-S级品'!$A$4:$A$32=$B201)*('乐容-S级品'!$L$3:$CA$3=BF$1)*('乐容-S级品'!$L$4:$CA$32)),0)</f>
      </c>
      <c r="BG201" s="280">
        <f>IFERROR(SUMPRODUCT(('控温被PRO-S级品'!$B$2:$B$10=$B201)*('控温被PRO-S级品'!$E$1:$BE$1=BG$1)*('控温被PRO-S级品'!$E$2:$BE$10)),0)+IFERROR(SUMPRODUCT(('冬被-S级品'!$B$2:$B$10=$B201)*('冬被-S级品'!$E$1:$AW$1=BG$1)*('冬被-S级品'!$E$2:$AW$10)),0)+IFERROR(SUMPRODUCT(('白止-S级品'!$A$2:$A$26=$B201)*('白止-S级品'!$D$1:$AV$1=BG$1)*('白止-S级品'!$D$2:$AV$26)),0)+IFERROR(SUMPRODUCT(('乐容-S级品'!$A$4:$A$32=$B201)*('乐容-S级品'!$L$3:$CA$3=BG$1)*('乐容-S级品'!$L$4:$CA$32)),0)</f>
      </c>
      <c r="BH201" s="280">
        <f>IFERROR(SUMPRODUCT(('控温被PRO-S级品'!$B$2:$B$10=$B201)*('控温被PRO-S级品'!$E$1:$BE$1=BH$1)*('控温被PRO-S级品'!$E$2:$BE$10)),0)+IFERROR(SUMPRODUCT(('冬被-S级品'!$B$2:$B$10=$B201)*('冬被-S级品'!$E$1:$AW$1=BH$1)*('冬被-S级品'!$E$2:$AW$10)),0)+IFERROR(SUMPRODUCT(('白止-S级品'!$A$2:$A$26=$B201)*('白止-S级品'!$D$1:$AV$1=BH$1)*('白止-S级品'!$D$2:$AV$26)),0)+IFERROR(SUMPRODUCT(('乐容-S级品'!$A$4:$A$32=$B201)*('乐容-S级品'!$L$3:$CA$3=BH$1)*('乐容-S级品'!$L$4:$CA$32)),0)</f>
      </c>
      <c r="BI201" s="280">
        <f>IFERROR(SUMPRODUCT(('控温被PRO-S级品'!$B$2:$B$10=$B201)*('控温被PRO-S级品'!$E$1:$BE$1=BI$1)*('控温被PRO-S级品'!$E$2:$BE$10)),0)+IFERROR(SUMPRODUCT(('冬被-S级品'!$B$2:$B$10=$B201)*('冬被-S级品'!$E$1:$AW$1=BI$1)*('冬被-S级品'!$E$2:$AW$10)),0)+IFERROR(SUMPRODUCT(('白止-S级品'!$A$2:$A$26=$B201)*('白止-S级品'!$D$1:$AV$1=BI$1)*('白止-S级品'!$D$2:$AV$26)),0)+IFERROR(SUMPRODUCT(('乐容-S级品'!$A$4:$A$32=$B201)*('乐容-S级品'!$L$3:$CA$3=BI$1)*('乐容-S级品'!$L$4:$CA$32)),0)</f>
      </c>
      <c r="BJ201" s="280">
        <f>IFERROR(SUMPRODUCT(('控温被PRO-S级品'!$B$2:$B$10=$B201)*('控温被PRO-S级品'!$E$1:$BE$1=BJ$1)*('控温被PRO-S级品'!$E$2:$BE$10)),0)+IFERROR(SUMPRODUCT(('冬被-S级品'!$B$2:$B$10=$B201)*('冬被-S级品'!$E$1:$AW$1=BJ$1)*('冬被-S级品'!$E$2:$AW$10)),0)+IFERROR(SUMPRODUCT(('白止-S级品'!$A$2:$A$26=$B201)*('白止-S级品'!$D$1:$AV$1=BJ$1)*('白止-S级品'!$D$2:$AV$26)),0)+IFERROR(SUMPRODUCT(('乐容-S级品'!$A$4:$A$32=$B201)*('乐容-S级品'!$L$3:$CA$3=BJ$1)*('乐容-S级品'!$L$4:$CA$32)),0)</f>
      </c>
      <c r="BK201" s="280">
        <f>IFERROR(SUMPRODUCT(('控温被PRO-S级品'!$B$2:$B$10=$B201)*('控温被PRO-S级品'!$E$1:$BE$1=BK$1)*('控温被PRO-S级品'!$E$2:$BE$10)),0)+IFERROR(SUMPRODUCT(('冬被-S级品'!$B$2:$B$10=$B201)*('冬被-S级品'!$E$1:$AW$1=BK$1)*('冬被-S级品'!$E$2:$AW$10)),0)+IFERROR(SUMPRODUCT(('白止-S级品'!$A$2:$A$26=$B201)*('白止-S级品'!$D$1:$AV$1=BK$1)*('白止-S级品'!$D$2:$AV$26)),0)+IFERROR(SUMPRODUCT(('乐容-S级品'!$A$4:$A$32=$B201)*('乐容-S级品'!$L$3:$CA$3=BK$1)*('乐容-S级品'!$L$4:$CA$32)),0)</f>
      </c>
      <c r="BL201" s="280">
        <f>IFERROR(SUMPRODUCT(('控温被PRO-S级品'!$B$2:$B$10=$B201)*('控温被PRO-S级品'!$E$1:$BE$1=BL$1)*('控温被PRO-S级品'!$E$2:$BE$10)),0)+IFERROR(SUMPRODUCT(('冬被-S级品'!$B$2:$B$10=$B201)*('冬被-S级品'!$E$1:$AW$1=BL$1)*('冬被-S级品'!$E$2:$AW$10)),0)+IFERROR(SUMPRODUCT(('白止-S级品'!$A$2:$A$26=$B201)*('白止-S级品'!$D$1:$AV$1=BL$1)*('白止-S级品'!$D$2:$AV$26)),0)+IFERROR(SUMPRODUCT(('乐容-S级品'!$A$4:$A$32=$B201)*('乐容-S级品'!$L$3:$CA$3=BL$1)*('乐容-S级品'!$L$4:$CA$32)),0)</f>
      </c>
      <c r="BM201" s="280">
        <f>IFERROR(SUMPRODUCT(('控温被PRO-S级品'!$B$2:$B$10=$B201)*('控温被PRO-S级品'!$E$1:$BE$1=BM$1)*('控温被PRO-S级品'!$E$2:$BE$10)),0)+IFERROR(SUMPRODUCT(('冬被-S级品'!$B$2:$B$10=$B201)*('冬被-S级品'!$E$1:$AW$1=BM$1)*('冬被-S级品'!$E$2:$AW$10)),0)+IFERROR(SUMPRODUCT(('白止-S级品'!$A$2:$A$26=$B201)*('白止-S级品'!$D$1:$AV$1=BM$1)*('白止-S级品'!$D$2:$AV$26)),0)+IFERROR(SUMPRODUCT(('乐容-S级品'!$A$4:$A$32=$B201)*('乐容-S级品'!$L$3:$CA$3=BM$1)*('乐容-S级品'!$L$4:$CA$32)),0)</f>
      </c>
      <c r="BN201" s="280">
        <f>IFERROR(SUMPRODUCT(('控温被PRO-S级品'!$B$2:$B$10=$B201)*('控温被PRO-S级品'!$E$1:$BE$1=BN$1)*('控温被PRO-S级品'!$E$2:$BE$10)),0)+IFERROR(SUMPRODUCT(('冬被-S级品'!$B$2:$B$10=$B201)*('冬被-S级品'!$E$1:$AW$1=BN$1)*('冬被-S级品'!$E$2:$AW$10)),0)+IFERROR(SUMPRODUCT(('白止-S级品'!$A$2:$A$26=$B201)*('白止-S级品'!$D$1:$AV$1=BN$1)*('白止-S级品'!$D$2:$AV$26)),0)+IFERROR(SUMPRODUCT(('乐容-S级品'!$A$4:$A$32=$B201)*('乐容-S级品'!$L$3:$CA$3=BN$1)*('乐容-S级品'!$L$4:$CA$32)),0)</f>
      </c>
      <c r="BO201" s="280">
        <f>IFERROR(SUMPRODUCT(('控温被PRO-S级品'!$B$2:$B$10=$B201)*('控温被PRO-S级品'!$E$1:$BE$1=BO$1)*('控温被PRO-S级品'!$E$2:$BE$10)),0)+IFERROR(SUMPRODUCT(('冬被-S级品'!$B$2:$B$10=$B201)*('冬被-S级品'!$E$1:$AW$1=BO$1)*('冬被-S级品'!$E$2:$AW$10)),0)+IFERROR(SUMPRODUCT(('白止-S级品'!$A$2:$A$26=$B201)*('白止-S级品'!$D$1:$AV$1=BO$1)*('白止-S级品'!$D$2:$AV$26)),0)+IFERROR(SUMPRODUCT(('乐容-S级品'!$A$4:$A$32=$B201)*('乐容-S级品'!$L$3:$CA$3=BO$1)*('乐容-S级品'!$L$4:$CA$32)),0)</f>
      </c>
      <c r="BP201" s="280">
        <f>IFERROR(SUMPRODUCT(('控温被PRO-S级品'!$B$2:$B$10=$B201)*('控温被PRO-S级品'!$E$1:$BE$1=BP$1)*('控温被PRO-S级品'!$E$2:$BE$10)),0)+IFERROR(SUMPRODUCT(('冬被-S级品'!$B$2:$B$10=$B201)*('冬被-S级品'!$E$1:$AW$1=BP$1)*('冬被-S级品'!$E$2:$AW$10)),0)+IFERROR(SUMPRODUCT(('白止-S级品'!$A$2:$A$26=$B201)*('白止-S级品'!$D$1:$AV$1=BP$1)*('白止-S级品'!$D$2:$AV$26)),0)+IFERROR(SUMPRODUCT(('乐容-S级品'!$A$4:$A$32=$B201)*('乐容-S级品'!$L$3:$CA$3=BP$1)*('乐容-S级品'!$L$4:$CA$32)),0)</f>
      </c>
      <c r="BQ201" s="280">
        <f>IFERROR(SUMPRODUCT(('控温被PRO-S级品'!$B$2:$B$10=$B201)*('控温被PRO-S级品'!$E$1:$BE$1=BQ$1)*('控温被PRO-S级品'!$E$2:$BE$10)),0)+IFERROR(SUMPRODUCT(('冬被-S级品'!$B$2:$B$10=$B201)*('冬被-S级品'!$E$1:$AW$1=BQ$1)*('冬被-S级品'!$E$2:$AW$10)),0)+IFERROR(SUMPRODUCT(('白止-S级品'!$A$2:$A$26=$B201)*('白止-S级品'!$D$1:$AV$1=BQ$1)*('白止-S级品'!$D$2:$AV$26)),0)+IFERROR(SUMPRODUCT(('乐容-S级品'!$A$4:$A$32=$B201)*('乐容-S级品'!$L$3:$CA$3=BQ$1)*('乐容-S级品'!$L$4:$CA$32)),0)</f>
      </c>
      <c r="BR201" s="280">
        <f>IFERROR(SUMPRODUCT(('控温被PRO-S级品'!$B$2:$B$10=$B201)*('控温被PRO-S级品'!$E$1:$BE$1=BR$1)*('控温被PRO-S级品'!$E$2:$BE$10)),0)+IFERROR(SUMPRODUCT(('冬被-S级品'!$B$2:$B$10=$B201)*('冬被-S级品'!$E$1:$AW$1=BR$1)*('冬被-S级品'!$E$2:$AW$10)),0)+IFERROR(SUMPRODUCT(('白止-S级品'!$A$2:$A$26=$B201)*('白止-S级品'!$D$1:$AV$1=BR$1)*('白止-S级品'!$D$2:$AV$26)),0)+IFERROR(SUMPRODUCT(('乐容-S级品'!$A$4:$A$32=$B201)*('乐容-S级品'!$L$3:$CA$3=BR$1)*('乐容-S级品'!$L$4:$CA$32)),0)</f>
      </c>
      <c r="BS201" s="280">
        <f>IFERROR(SUMPRODUCT(('控温被PRO-S级品'!$B$2:$B$10=$B201)*('控温被PRO-S级品'!$E$1:$BE$1=BS$1)*('控温被PRO-S级品'!$E$2:$BE$10)),0)+IFERROR(SUMPRODUCT(('冬被-S级品'!$B$2:$B$10=$B201)*('冬被-S级品'!$E$1:$AW$1=BS$1)*('冬被-S级品'!$E$2:$AW$10)),0)+IFERROR(SUMPRODUCT(('白止-S级品'!$A$2:$A$26=$B201)*('白止-S级品'!$D$1:$AV$1=BS$1)*('白止-S级品'!$D$2:$AV$26)),0)+IFERROR(SUMPRODUCT(('乐容-S级品'!$A$4:$A$32=$B201)*('乐容-S级品'!$L$3:$CA$3=BS$1)*('乐容-S级品'!$L$4:$CA$32)),0)</f>
      </c>
      <c r="BT201" s="280">
        <f>IFERROR(SUMPRODUCT(('控温被PRO-S级品'!$B$2:$B$10=$B201)*('控温被PRO-S级品'!$E$1:$BE$1=BT$1)*('控温被PRO-S级品'!$E$2:$BE$10)),0)+IFERROR(SUMPRODUCT(('冬被-S级品'!$B$2:$B$10=$B201)*('冬被-S级品'!$E$1:$AW$1=BT$1)*('冬被-S级品'!$E$2:$AW$10)),0)+IFERROR(SUMPRODUCT(('白止-S级品'!$A$2:$A$26=$B201)*('白止-S级品'!$D$1:$AV$1=BT$1)*('白止-S级品'!$D$2:$AV$26)),0)+IFERROR(SUMPRODUCT(('乐容-S级品'!$A$4:$A$32=$B201)*('乐容-S级品'!$L$3:$CA$3=BT$1)*('乐容-S级品'!$L$4:$CA$32)),0)</f>
      </c>
      <c r="BU201" s="280">
        <f>IFERROR(SUMPRODUCT(('控温被PRO-S级品'!$B$2:$B$10=$B201)*('控温被PRO-S级品'!$E$1:$BE$1=BU$1)*('控温被PRO-S级品'!$E$2:$BE$10)),0)+IFERROR(SUMPRODUCT(('冬被-S级品'!$B$2:$B$10=$B201)*('冬被-S级品'!$E$1:$AW$1=BU$1)*('冬被-S级品'!$E$2:$AW$10)),0)+IFERROR(SUMPRODUCT(('白止-S级品'!$A$2:$A$26=$B201)*('白止-S级品'!$D$1:$AV$1=BU$1)*('白止-S级品'!$D$2:$AV$26)),0)+IFERROR(SUMPRODUCT(('乐容-S级品'!$A$4:$A$32=$B201)*('乐容-S级品'!$L$3:$CA$3=BU$1)*('乐容-S级品'!$L$4:$CA$32)),0)</f>
      </c>
      <c r="BV201" s="280">
        <f>IFERROR(SUMPRODUCT(('控温被PRO-S级品'!$B$2:$B$10=$B201)*('控温被PRO-S级品'!$E$1:$BE$1=BV$1)*('控温被PRO-S级品'!$E$2:$BE$10)),0)+IFERROR(SUMPRODUCT(('冬被-S级品'!$B$2:$B$10=$B201)*('冬被-S级品'!$E$1:$AW$1=BV$1)*('冬被-S级品'!$E$2:$AW$10)),0)+IFERROR(SUMPRODUCT(('白止-S级品'!$A$2:$A$26=$B201)*('白止-S级品'!$D$1:$AV$1=BV$1)*('白止-S级品'!$D$2:$AV$26)),0)+IFERROR(SUMPRODUCT(('乐容-S级品'!$A$4:$A$32=$B201)*('乐容-S级品'!$L$3:$CA$3=BV$1)*('乐容-S级品'!$L$4:$CA$32)),0)</f>
      </c>
      <c r="BW201" s="280">
        <f>IFERROR(SUMPRODUCT(('控温被PRO-S级品'!$B$2:$B$10=$B201)*('控温被PRO-S级品'!$E$1:$BE$1=BW$1)*('控温被PRO-S级品'!$E$2:$BE$10)),0)+IFERROR(SUMPRODUCT(('冬被-S级品'!$B$2:$B$10=$B201)*('冬被-S级品'!$E$1:$AW$1=BW$1)*('冬被-S级品'!$E$2:$AW$10)),0)+IFERROR(SUMPRODUCT(('白止-S级品'!$A$2:$A$26=$B201)*('白止-S级品'!$D$1:$AV$1=BW$1)*('白止-S级品'!$D$2:$AV$26)),0)+IFERROR(SUMPRODUCT(('乐容-S级品'!$A$4:$A$32=$B201)*('乐容-S级品'!$L$3:$CA$3=BW$1)*('乐容-S级品'!$L$4:$CA$32)),0)</f>
      </c>
      <c r="BX201" s="280">
        <f>IFERROR(SUMPRODUCT(('控温被PRO-S级品'!$B$2:$B$10=$B201)*('控温被PRO-S级品'!$E$1:$BE$1=BX$1)*('控温被PRO-S级品'!$E$2:$BE$10)),0)+IFERROR(SUMPRODUCT(('冬被-S级品'!$B$2:$B$10=$B201)*('冬被-S级品'!$E$1:$AW$1=BX$1)*('冬被-S级品'!$E$2:$AW$10)),0)+IFERROR(SUMPRODUCT(('白止-S级品'!$A$2:$A$26=$B201)*('白止-S级品'!$D$1:$AV$1=BX$1)*('白止-S级品'!$D$2:$AV$26)),0)+IFERROR(SUMPRODUCT(('乐容-S级品'!$A$4:$A$32=$B201)*('乐容-S级品'!$L$3:$CA$3=BX$1)*('乐容-S级品'!$L$4:$CA$32)),0)</f>
      </c>
      <c r="BY201" s="280">
        <f>IFERROR(SUMPRODUCT(('控温被PRO-S级品'!$B$2:$B$10=$B201)*('控温被PRO-S级品'!$E$1:$BE$1=BY$1)*('控温被PRO-S级品'!$E$2:$BE$10)),0)+IFERROR(SUMPRODUCT(('冬被-S级品'!$B$2:$B$10=$B201)*('冬被-S级品'!$E$1:$AW$1=BY$1)*('冬被-S级品'!$E$2:$AW$10)),0)+IFERROR(SUMPRODUCT(('白止-S级品'!$A$2:$A$26=$B201)*('白止-S级品'!$D$1:$AV$1=BY$1)*('白止-S级品'!$D$2:$AV$26)),0)+IFERROR(SUMPRODUCT(('乐容-S级品'!$A$4:$A$32=$B201)*('乐容-S级品'!$L$3:$CA$3=BY$1)*('乐容-S级品'!$L$4:$CA$32)),0)</f>
      </c>
      <c r="BZ201" s="280">
        <f>IFERROR(SUMPRODUCT(('控温被PRO-S级品'!$B$2:$B$10=$B201)*('控温被PRO-S级品'!$E$1:$BE$1=BZ$1)*('控温被PRO-S级品'!$E$2:$BE$10)),0)+IFERROR(SUMPRODUCT(('冬被-S级品'!$B$2:$B$10=$B201)*('冬被-S级品'!$E$1:$AW$1=BZ$1)*('冬被-S级品'!$E$2:$AW$10)),0)+IFERROR(SUMPRODUCT(('白止-S级品'!$A$2:$A$26=$B201)*('白止-S级品'!$D$1:$AV$1=BZ$1)*('白止-S级品'!$D$2:$AV$26)),0)+IFERROR(SUMPRODUCT(('乐容-S级品'!$A$4:$A$32=$B201)*('乐容-S级品'!$L$3:$CA$3=BZ$1)*('乐容-S级品'!$L$4:$CA$32)),0)</f>
      </c>
      <c r="CA201" s="280">
        <f>IFERROR(SUMPRODUCT(('控温被PRO-S级品'!$B$2:$B$10=$B201)*('控温被PRO-S级品'!$E$1:$BE$1=CA$1)*('控温被PRO-S级品'!$E$2:$BE$10)),0)+IFERROR(SUMPRODUCT(('冬被-S级品'!$B$2:$B$10=$B201)*('冬被-S级品'!$E$1:$AW$1=CA$1)*('冬被-S级品'!$E$2:$AW$10)),0)+IFERROR(SUMPRODUCT(('白止-S级品'!$A$2:$A$26=$B201)*('白止-S级品'!$D$1:$AV$1=CA$1)*('白止-S级品'!$D$2:$AV$26)),0)+IFERROR(SUMPRODUCT(('乐容-S级品'!$A$4:$A$32=$B201)*('乐容-S级品'!$L$3:$CA$3=CA$1)*('乐容-S级品'!$L$4:$CA$32)),0)</f>
      </c>
      <c r="CB201" s="280">
        <f>IFERROR(SUMPRODUCT(('控温被PRO-S级品'!$B$2:$B$10=$B201)*('控温被PRO-S级品'!$E$1:$BE$1=CB$1)*('控温被PRO-S级品'!$E$2:$BE$10)),0)+IFERROR(SUMPRODUCT(('冬被-S级品'!$B$2:$B$10=$B201)*('冬被-S级品'!$E$1:$AW$1=CB$1)*('冬被-S级品'!$E$2:$AW$10)),0)+IFERROR(SUMPRODUCT(('白止-S级品'!$A$2:$A$26=$B201)*('白止-S级品'!$D$1:$AV$1=CB$1)*('白止-S级品'!$D$2:$AV$26)),0)+IFERROR(SUMPRODUCT(('乐容-S级品'!$A$4:$A$32=$B201)*('乐容-S级品'!$L$3:$CA$3=CB$1)*('乐容-S级品'!$L$4:$CA$32)),0)</f>
      </c>
      <c r="CC201" s="280">
        <f>IFERROR(SUMPRODUCT(('控温被PRO-S级品'!$B$2:$B$10=$B201)*('控温被PRO-S级品'!$E$1:$BE$1=CC$1)*('控温被PRO-S级品'!$E$2:$BE$10)),0)+IFERROR(SUMPRODUCT(('冬被-S级品'!$B$2:$B$10=$B201)*('冬被-S级品'!$E$1:$AW$1=CC$1)*('冬被-S级品'!$E$2:$AW$10)),0)+IFERROR(SUMPRODUCT(('白止-S级品'!$A$2:$A$26=$B201)*('白止-S级品'!$D$1:$AV$1=CC$1)*('白止-S级品'!$D$2:$AV$26)),0)+IFERROR(SUMPRODUCT(('乐容-S级品'!$A$4:$A$32=$B201)*('乐容-S级品'!$L$3:$CA$3=CC$1)*('乐容-S级品'!$L$4:$CA$32)),0)</f>
      </c>
      <c r="CD201" s="280">
        <f>IFERROR(SUMPRODUCT(('控温被PRO-S级品'!$B$2:$B$10=$B201)*('控温被PRO-S级品'!$E$1:$BE$1=CD$1)*('控温被PRO-S级品'!$E$2:$BE$10)),0)+IFERROR(SUMPRODUCT(('冬被-S级品'!$B$2:$B$10=$B201)*('冬被-S级品'!$E$1:$AW$1=CD$1)*('冬被-S级品'!$E$2:$AW$10)),0)+IFERROR(SUMPRODUCT(('白止-S级品'!$A$2:$A$26=$B201)*('白止-S级品'!$D$1:$AV$1=CD$1)*('白止-S级品'!$D$2:$AV$26)),0)+IFERROR(SUMPRODUCT(('乐容-S级品'!$A$4:$A$32=$B201)*('乐容-S级品'!$L$3:$CA$3=CD$1)*('乐容-S级品'!$L$4:$CA$32)),0)</f>
      </c>
      <c r="CE201" s="280">
        <f>IFERROR(SUMPRODUCT(('控温被PRO-S级品'!$B$2:$B$10=$B201)*('控温被PRO-S级品'!$E$1:$BE$1=CE$1)*('控温被PRO-S级品'!$E$2:$BE$10)),0)+IFERROR(SUMPRODUCT(('冬被-S级品'!$B$2:$B$10=$B201)*('冬被-S级品'!$E$1:$AW$1=CE$1)*('冬被-S级品'!$E$2:$AW$10)),0)+IFERROR(SUMPRODUCT(('白止-S级品'!$A$2:$A$26=$B201)*('白止-S级品'!$D$1:$AV$1=CE$1)*('白止-S级品'!$D$2:$AV$26)),0)+IFERROR(SUMPRODUCT(('乐容-S级品'!$A$4:$A$32=$B201)*('乐容-S级品'!$L$3:$CA$3=CE$1)*('乐容-S级品'!$L$4:$CA$32)),0)</f>
      </c>
      <c r="CF201" s="280">
        <f>IFERROR(SUMPRODUCT(('控温被PRO-S级品'!$B$2:$B$10=$B201)*('控温被PRO-S级品'!$E$1:$BE$1=CF$1)*('控温被PRO-S级品'!$E$2:$BE$10)),0)+IFERROR(SUMPRODUCT(('冬被-S级品'!$B$2:$B$10=$B201)*('冬被-S级品'!$E$1:$AW$1=CF$1)*('冬被-S级品'!$E$2:$AW$10)),0)+IFERROR(SUMPRODUCT(('白止-S级品'!$A$2:$A$26=$B201)*('白止-S级品'!$D$1:$AV$1=CF$1)*('白止-S级品'!$D$2:$AV$26)),0)+IFERROR(SUMPRODUCT(('乐容-S级品'!$A$4:$A$32=$B201)*('乐容-S级品'!$L$3:$CA$3=CF$1)*('乐容-S级品'!$L$4:$CA$32)),0)</f>
      </c>
      <c r="CG201" s="280">
        <f>IFERROR(SUMPRODUCT(('控温被PRO-S级品'!$B$2:$B$10=$B201)*('控温被PRO-S级品'!$E$1:$BE$1=CG$1)*('控温被PRO-S级品'!$E$2:$BE$10)),0)+IFERROR(SUMPRODUCT(('冬被-S级品'!$B$2:$B$10=$B201)*('冬被-S级品'!$E$1:$AW$1=CG$1)*('冬被-S级品'!$E$2:$AW$10)),0)+IFERROR(SUMPRODUCT(('白止-S级品'!$A$2:$A$26=$B201)*('白止-S级品'!$D$1:$AV$1=CG$1)*('白止-S级品'!$D$2:$AV$26)),0)+IFERROR(SUMPRODUCT(('乐容-S级品'!$A$4:$A$32=$B201)*('乐容-S级品'!$L$3:$CA$3=CG$1)*('乐容-S级品'!$L$4:$CA$32)),0)</f>
      </c>
      <c r="CH201" s="280">
        <f>IFERROR(SUMPRODUCT(('控温被PRO-S级品'!$B$2:$B$10=$B201)*('控温被PRO-S级品'!$E$1:$BE$1=CH$1)*('控温被PRO-S级品'!$E$2:$BE$10)),0)+IFERROR(SUMPRODUCT(('冬被-S级品'!$B$2:$B$10=$B201)*('冬被-S级品'!$E$1:$AW$1=CH$1)*('冬被-S级品'!$E$2:$AW$10)),0)+IFERROR(SUMPRODUCT(('白止-S级品'!$A$2:$A$26=$B201)*('白止-S级品'!$D$1:$AV$1=CH$1)*('白止-S级品'!$D$2:$AV$26)),0)+IFERROR(SUMPRODUCT(('乐容-S级品'!$A$4:$A$32=$B201)*('乐容-S级品'!$L$3:$CA$3=CH$1)*('乐容-S级品'!$L$4:$CA$32)),0)</f>
      </c>
      <c r="CI201" s="280">
        <f>IFERROR(SUMPRODUCT(('控温被PRO-S级品'!$B$2:$B$10=$B201)*('控温被PRO-S级品'!$E$1:$BE$1=CI$1)*('控温被PRO-S级品'!$E$2:$BE$10)),0)+IFERROR(SUMPRODUCT(('冬被-S级品'!$B$2:$B$10=$B201)*('冬被-S级品'!$E$1:$AW$1=CI$1)*('冬被-S级品'!$E$2:$AW$10)),0)+IFERROR(SUMPRODUCT(('白止-S级品'!$A$2:$A$26=$B201)*('白止-S级品'!$D$1:$AV$1=CI$1)*('白止-S级品'!$D$2:$AV$26)),0)+IFERROR(SUMPRODUCT(('乐容-S级品'!$A$4:$A$32=$B201)*('乐容-S级品'!$L$3:$CA$3=CI$1)*('乐容-S级品'!$L$4:$CA$32)),0)</f>
      </c>
      <c r="CJ201" s="280">
        <f>IFERROR(SUMPRODUCT(('控温被PRO-S级品'!$B$2:$B$10=$B201)*('控温被PRO-S级品'!$E$1:$BE$1=CJ$1)*('控温被PRO-S级品'!$E$2:$BE$10)),0)+IFERROR(SUMPRODUCT(('冬被-S级品'!$B$2:$B$10=$B201)*('冬被-S级品'!$E$1:$AW$1=CJ$1)*('冬被-S级品'!$E$2:$AW$10)),0)+IFERROR(SUMPRODUCT(('白止-S级品'!$A$2:$A$26=$B201)*('白止-S级品'!$D$1:$AV$1=CJ$1)*('白止-S级品'!$D$2:$AV$26)),0)+IFERROR(SUMPRODUCT(('乐容-S级品'!$A$4:$A$32=$B201)*('乐容-S级品'!$L$3:$CA$3=CJ$1)*('乐容-S级品'!$L$4:$CA$32)),0)</f>
      </c>
      <c r="CK201" s="280">
        <f>IFERROR(SUMPRODUCT(('控温被PRO-S级品'!$B$2:$B$10=$B201)*('控温被PRO-S级品'!$E$1:$BE$1=CK$1)*('控温被PRO-S级品'!$E$2:$BE$10)),0)+IFERROR(SUMPRODUCT(('冬被-S级品'!$B$2:$B$10=$B201)*('冬被-S级品'!$E$1:$AW$1=CK$1)*('冬被-S级品'!$E$2:$AW$10)),0)+IFERROR(SUMPRODUCT(('白止-S级品'!$A$2:$A$26=$B201)*('白止-S级品'!$D$1:$AV$1=CK$1)*('白止-S级品'!$D$2:$AV$26)),0)+IFERROR(SUMPRODUCT(('乐容-S级品'!$A$4:$A$32=$B201)*('乐容-S级品'!$L$3:$CA$3=CK$1)*('乐容-S级品'!$L$4:$CA$32)),0)</f>
      </c>
      <c r="CL201" s="280">
        <f>IFERROR(SUMPRODUCT(('控温被PRO-S级品'!$B$2:$B$10=$B201)*('控温被PRO-S级品'!$E$1:$BE$1=CL$1)*('控温被PRO-S级品'!$E$2:$BE$10)),0)+IFERROR(SUMPRODUCT(('冬被-S级品'!$B$2:$B$10=$B201)*('冬被-S级品'!$E$1:$AW$1=CL$1)*('冬被-S级品'!$E$2:$AW$10)),0)+IFERROR(SUMPRODUCT(('白止-S级品'!$A$2:$A$26=$B201)*('白止-S级品'!$D$1:$AV$1=CL$1)*('白止-S级品'!$D$2:$AV$26)),0)+IFERROR(SUMPRODUCT(('乐容-S级品'!$A$4:$A$32=$B201)*('乐容-S级品'!$L$3:$CA$3=CL$1)*('乐容-S级品'!$L$4:$CA$32)),0)</f>
      </c>
      <c r="CM201" s="280">
        <f>IFERROR(SUMPRODUCT(('控温被PRO-S级品'!$B$2:$B$10=$B201)*('控温被PRO-S级品'!$E$1:$BE$1=CM$1)*('控温被PRO-S级品'!$E$2:$BE$10)),0)+IFERROR(SUMPRODUCT(('冬被-S级品'!$B$2:$B$10=$B201)*('冬被-S级品'!$E$1:$AW$1=CM$1)*('冬被-S级品'!$E$2:$AW$10)),0)+IFERROR(SUMPRODUCT(('白止-S级品'!$A$2:$A$26=$B201)*('白止-S级品'!$D$1:$AV$1=CM$1)*('白止-S级品'!$D$2:$AV$26)),0)+IFERROR(SUMPRODUCT(('乐容-S级品'!$A$4:$A$32=$B201)*('乐容-S级品'!$L$3:$CA$3=CM$1)*('乐容-S级品'!$L$4:$CA$32)),0)</f>
      </c>
      <c r="CN201" s="280">
        <f>IFERROR(SUMPRODUCT(('控温被PRO-S级品'!$B$2:$B$10=$B201)*('控温被PRO-S级品'!$E$1:$BE$1=CN$1)*('控温被PRO-S级品'!$E$2:$BE$10)),0)+IFERROR(SUMPRODUCT(('冬被-S级品'!$B$2:$B$10=$B201)*('冬被-S级品'!$E$1:$AW$1=CN$1)*('冬被-S级品'!$E$2:$AW$10)),0)+IFERROR(SUMPRODUCT(('白止-S级品'!$A$2:$A$26=$B201)*('白止-S级品'!$D$1:$AV$1=CN$1)*('白止-S级品'!$D$2:$AV$26)),0)+IFERROR(SUMPRODUCT(('乐容-S级品'!$A$4:$A$32=$B201)*('乐容-S级品'!$L$3:$CA$3=CN$1)*('乐容-S级品'!$L$4:$CA$32)),0)</f>
      </c>
      <c r="CO201" s="280">
        <f>IFERROR(SUMPRODUCT(('控温被PRO-S级品'!$B$2:$B$10=$B201)*('控温被PRO-S级品'!$E$1:$BE$1=CO$1)*('控温被PRO-S级品'!$E$2:$BE$10)),0)+IFERROR(SUMPRODUCT(('冬被-S级品'!$B$2:$B$10=$B201)*('冬被-S级品'!$E$1:$AW$1=CO$1)*('冬被-S级品'!$E$2:$AW$10)),0)+IFERROR(SUMPRODUCT(('白止-S级品'!$A$2:$A$26=$B201)*('白止-S级品'!$D$1:$AV$1=CO$1)*('白止-S级品'!$D$2:$AV$26)),0)+IFERROR(SUMPRODUCT(('乐容-S级品'!$A$4:$A$32=$B201)*('乐容-S级品'!$L$3:$CA$3=CO$1)*('乐容-S级品'!$L$4:$CA$32)),0)</f>
      </c>
      <c r="CP201" s="280">
        <f>IFERROR(SUMPRODUCT(('控温被PRO-S级品'!$B$2:$B$10=$B201)*('控温被PRO-S级品'!$E$1:$BE$1=CP$1)*('控温被PRO-S级品'!$E$2:$BE$10)),0)+IFERROR(SUMPRODUCT(('冬被-S级品'!$B$2:$B$10=$B201)*('冬被-S级品'!$E$1:$AW$1=CP$1)*('冬被-S级品'!$E$2:$AW$10)),0)+IFERROR(SUMPRODUCT(('白止-S级品'!$A$2:$A$26=$B201)*('白止-S级品'!$D$1:$AV$1=CP$1)*('白止-S级品'!$D$2:$AV$26)),0)+IFERROR(SUMPRODUCT(('乐容-S级品'!$A$4:$A$32=$B201)*('乐容-S级品'!$L$3:$CA$3=CP$1)*('乐容-S级品'!$L$4:$CA$32)),0)</f>
      </c>
      <c r="CQ201" s="280">
        <f>IFERROR(SUMPRODUCT(('控温被PRO-S级品'!$B$2:$B$10=$B201)*('控温被PRO-S级品'!$E$1:$BE$1=CQ$1)*('控温被PRO-S级品'!$E$2:$BE$10)),0)+IFERROR(SUMPRODUCT(('冬被-S级品'!$B$2:$B$10=$B201)*('冬被-S级品'!$E$1:$AW$1=CQ$1)*('冬被-S级品'!$E$2:$AW$10)),0)+IFERROR(SUMPRODUCT(('白止-S级品'!$A$2:$A$26=$B201)*('白止-S级品'!$D$1:$AV$1=CQ$1)*('白止-S级品'!$D$2:$AV$26)),0)+IFERROR(SUMPRODUCT(('乐容-S级品'!$A$4:$A$32=$B201)*('乐容-S级品'!$L$3:$CA$3=CQ$1)*('乐容-S级品'!$L$4:$CA$32)),0)</f>
      </c>
      <c r="CR201" s="280">
        <f>IFERROR(SUMPRODUCT(('控温被PRO-S级品'!$B$2:$B$10=$B201)*('控温被PRO-S级品'!$E$1:$BE$1=CR$1)*('控温被PRO-S级品'!$E$2:$BE$10)),0)+IFERROR(SUMPRODUCT(('冬被-S级品'!$B$2:$B$10=$B201)*('冬被-S级品'!$E$1:$AW$1=CR$1)*('冬被-S级品'!$E$2:$AW$10)),0)+IFERROR(SUMPRODUCT(('白止-S级品'!$A$2:$A$26=$B201)*('白止-S级品'!$D$1:$AV$1=CR$1)*('白止-S级品'!$D$2:$AV$26)),0)+IFERROR(SUMPRODUCT(('乐容-S级品'!$A$4:$A$32=$B201)*('乐容-S级品'!$L$3:$CA$3=CR$1)*('乐容-S级品'!$L$4:$CA$32)),0)</f>
      </c>
      <c r="CS201" s="280">
        <f>IFERROR(SUMPRODUCT(('控温被PRO-S级品'!$B$2:$B$10=$B201)*('控温被PRO-S级品'!$E$1:$BE$1=CS$1)*('控温被PRO-S级品'!$E$2:$BE$10)),0)+IFERROR(SUMPRODUCT(('冬被-S级品'!$B$2:$B$10=$B201)*('冬被-S级品'!$E$1:$AW$1=CS$1)*('冬被-S级品'!$E$2:$AW$10)),0)+IFERROR(SUMPRODUCT(('白止-S级品'!$A$2:$A$26=$B201)*('白止-S级品'!$D$1:$AV$1=CS$1)*('白止-S级品'!$D$2:$AV$26)),0)+IFERROR(SUMPRODUCT(('乐容-S级品'!$A$4:$A$32=$B201)*('乐容-S级品'!$L$3:$CA$3=CS$1)*('乐容-S级品'!$L$4:$CA$32)),0)</f>
      </c>
      <c r="CT201" s="280">
        <f>IFERROR(SUMPRODUCT(('控温被PRO-S级品'!$B$2:$B$10=$B201)*('控温被PRO-S级品'!$E$1:$BE$1=CT$1)*('控温被PRO-S级品'!$E$2:$BE$10)),0)+IFERROR(SUMPRODUCT(('冬被-S级品'!$B$2:$B$10=$B201)*('冬被-S级品'!$E$1:$AW$1=CT$1)*('冬被-S级品'!$E$2:$AW$10)),0)+IFERROR(SUMPRODUCT(('白止-S级品'!$A$2:$A$26=$B201)*('白止-S级品'!$D$1:$AV$1=CT$1)*('白止-S级品'!$D$2:$AV$26)),0)+IFERROR(SUMPRODUCT(('乐容-S级品'!$A$4:$A$32=$B201)*('乐容-S级品'!$L$3:$CA$3=CT$1)*('乐容-S级品'!$L$4:$CA$32)),0)</f>
      </c>
      <c r="CU201" s="280">
        <f>IFERROR(SUMPRODUCT(('控温被PRO-S级品'!$B$2:$B$10=$B201)*('控温被PRO-S级品'!$E$1:$BE$1=CU$1)*('控温被PRO-S级品'!$E$2:$BE$10)),0)+IFERROR(SUMPRODUCT(('冬被-S级品'!$B$2:$B$10=$B201)*('冬被-S级品'!$E$1:$AW$1=CU$1)*('冬被-S级品'!$E$2:$AW$10)),0)+IFERROR(SUMPRODUCT(('白止-S级品'!$A$2:$A$26=$B201)*('白止-S级品'!$D$1:$AV$1=CU$1)*('白止-S级品'!$D$2:$AV$26)),0)+IFERROR(SUMPRODUCT(('乐容-S级品'!$A$4:$A$32=$B201)*('乐容-S级品'!$L$3:$CA$3=CU$1)*('乐容-S级品'!$L$4:$CA$32)),0)</f>
      </c>
      <c r="CV201" s="280">
        <f>IFERROR(SUMPRODUCT(('控温被PRO-S级品'!$B$2:$B$10=$B201)*('控温被PRO-S级品'!$E$1:$BE$1=CV$1)*('控温被PRO-S级品'!$E$2:$BE$10)),0)+IFERROR(SUMPRODUCT(('冬被-S级品'!$B$2:$B$10=$B201)*('冬被-S级品'!$E$1:$AW$1=CV$1)*('冬被-S级品'!$E$2:$AW$10)),0)+IFERROR(SUMPRODUCT(('白止-S级品'!$A$2:$A$26=$B201)*('白止-S级品'!$D$1:$AV$1=CV$1)*('白止-S级品'!$D$2:$AV$26)),0)+IFERROR(SUMPRODUCT(('乐容-S级品'!$A$4:$A$32=$B201)*('乐容-S级品'!$L$3:$CA$3=CV$1)*('乐容-S级品'!$L$4:$CA$32)),0)</f>
      </c>
      <c r="CW201" s="280">
        <f>IFERROR(SUMPRODUCT(('控温被PRO-S级品'!$B$2:$B$10=$B201)*('控温被PRO-S级品'!$E$1:$BE$1=CW$1)*('控温被PRO-S级品'!$E$2:$BE$10)),0)+IFERROR(SUMPRODUCT(('冬被-S级品'!$B$2:$B$10=$B201)*('冬被-S级品'!$E$1:$AW$1=CW$1)*('冬被-S级品'!$E$2:$AW$10)),0)+IFERROR(SUMPRODUCT(('白止-S级品'!$A$2:$A$26=$B201)*('白止-S级品'!$D$1:$AV$1=CW$1)*('白止-S级品'!$D$2:$AV$26)),0)+IFERROR(SUMPRODUCT(('乐容-S级品'!$A$4:$A$32=$B201)*('乐容-S级品'!$L$3:$CA$3=CW$1)*('乐容-S级品'!$L$4:$CA$32)),0)</f>
      </c>
      <c r="CX201" s="280">
        <f>IFERROR(SUMPRODUCT(('控温被PRO-S级品'!$B$2:$B$10=$B201)*('控温被PRO-S级品'!$E$1:$BE$1=CX$1)*('控温被PRO-S级品'!$E$2:$BE$10)),0)+IFERROR(SUMPRODUCT(('冬被-S级品'!$B$2:$B$10=$B201)*('冬被-S级品'!$E$1:$AW$1=CX$1)*('冬被-S级品'!$E$2:$AW$10)),0)+IFERROR(SUMPRODUCT(('白止-S级品'!$A$2:$A$26=$B201)*('白止-S级品'!$D$1:$AV$1=CX$1)*('白止-S级品'!$D$2:$AV$26)),0)+IFERROR(SUMPRODUCT(('乐容-S级品'!$A$4:$A$32=$B201)*('乐容-S级品'!$L$3:$CA$3=CX$1)*('乐容-S级品'!$L$4:$CA$32)),0)</f>
      </c>
      <c r="CY201" s="280">
        <f>IFERROR(SUMPRODUCT(('控温被PRO-S级品'!$B$2:$B$10=$B201)*('控温被PRO-S级品'!$E$1:$BE$1=CY$1)*('控温被PRO-S级品'!$E$2:$BE$10)),0)+IFERROR(SUMPRODUCT(('冬被-S级品'!$B$2:$B$10=$B201)*('冬被-S级品'!$E$1:$AW$1=CY$1)*('冬被-S级品'!$E$2:$AW$10)),0)+IFERROR(SUMPRODUCT(('白止-S级品'!$A$2:$A$26=$B201)*('白止-S级品'!$D$1:$AV$1=CY$1)*('白止-S级品'!$D$2:$AV$26)),0)+IFERROR(SUMPRODUCT(('乐容-S级品'!$A$4:$A$32=$B201)*('乐容-S级品'!$L$3:$CA$3=CY$1)*('乐容-S级品'!$L$4:$CA$32)),0)</f>
      </c>
      <c r="CZ201" s="280">
        <f>IFERROR(SUMPRODUCT(('控温被PRO-S级品'!$B$2:$B$10=$B201)*('控温被PRO-S级品'!$E$1:$BE$1=CZ$1)*('控温被PRO-S级品'!$E$2:$BE$10)),0)+IFERROR(SUMPRODUCT(('冬被-S级品'!$B$2:$B$10=$B201)*('冬被-S级品'!$E$1:$AW$1=CZ$1)*('冬被-S级品'!$E$2:$AW$10)),0)+IFERROR(SUMPRODUCT(('白止-S级品'!$A$2:$A$26=$B201)*('白止-S级品'!$D$1:$AV$1=CZ$1)*('白止-S级品'!$D$2:$AV$26)),0)+IFERROR(SUMPRODUCT(('乐容-S级品'!$A$4:$A$32=$B201)*('乐容-S级品'!$L$3:$CA$3=CZ$1)*('乐容-S级品'!$L$4:$CA$32)),0)</f>
      </c>
      <c r="DA201" s="280">
        <f>IFERROR(SUMPRODUCT(('控温被PRO-S级品'!$B$2:$B$10=$B201)*('控温被PRO-S级品'!$E$1:$BE$1=DA$1)*('控温被PRO-S级品'!$E$2:$BE$10)),0)+IFERROR(SUMPRODUCT(('冬被-S级品'!$B$2:$B$10=$B201)*('冬被-S级品'!$E$1:$AW$1=DA$1)*('冬被-S级品'!$E$2:$AW$10)),0)+IFERROR(SUMPRODUCT(('白止-S级品'!$A$2:$A$26=$B201)*('白止-S级品'!$D$1:$AV$1=DA$1)*('白止-S级品'!$D$2:$AV$26)),0)+IFERROR(SUMPRODUCT(('乐容-S级品'!$A$4:$A$32=$B201)*('乐容-S级品'!$L$3:$CA$3=DA$1)*('乐容-S级品'!$L$4:$CA$32)),0)</f>
      </c>
      <c r="DB201" s="280">
        <f>IFERROR(SUMPRODUCT(('控温被PRO-S级品'!$B$2:$B$10=$B201)*('控温被PRO-S级品'!$E$1:$BE$1=DB$1)*('控温被PRO-S级品'!$E$2:$BE$10)),0)+IFERROR(SUMPRODUCT(('冬被-S级品'!$B$2:$B$10=$B201)*('冬被-S级品'!$E$1:$AW$1=DB$1)*('冬被-S级品'!$E$2:$AW$10)),0)+IFERROR(SUMPRODUCT(('白止-S级品'!$A$2:$A$26=$B201)*('白止-S级品'!$D$1:$AV$1=DB$1)*('白止-S级品'!$D$2:$AV$26)),0)+IFERROR(SUMPRODUCT(('乐容-S级品'!$A$4:$A$32=$B201)*('乐容-S级品'!$L$3:$CA$3=DB$1)*('乐容-S级品'!$L$4:$CA$32)),0)</f>
      </c>
      <c r="DC201" s="280">
        <f>IFERROR(SUMPRODUCT(('控温被PRO-S级品'!$B$2:$B$10=$B201)*('控温被PRO-S级品'!$E$1:$BE$1=DC$1)*('控温被PRO-S级品'!$E$2:$BE$10)),0)+IFERROR(SUMPRODUCT(('冬被-S级品'!$B$2:$B$10=$B201)*('冬被-S级品'!$E$1:$AW$1=DC$1)*('冬被-S级品'!$E$2:$AW$10)),0)+IFERROR(SUMPRODUCT(('白止-S级品'!$A$2:$A$26=$B201)*('白止-S级品'!$D$1:$AV$1=DC$1)*('白止-S级品'!$D$2:$AV$26)),0)+IFERROR(SUMPRODUCT(('乐容-S级品'!$A$4:$A$32=$B201)*('乐容-S级品'!$L$3:$CA$3=DC$1)*('乐容-S级品'!$L$4:$CA$32)),0)</f>
      </c>
      <c r="DD201" s="280">
        <f>IFERROR(SUMPRODUCT(('控温被PRO-S级品'!$B$2:$B$10=$B201)*('控温被PRO-S级品'!$E$1:$BE$1=DD$1)*('控温被PRO-S级品'!$E$2:$BE$10)),0)+IFERROR(SUMPRODUCT(('冬被-S级品'!$B$2:$B$10=$B201)*('冬被-S级品'!$E$1:$AW$1=DD$1)*('冬被-S级品'!$E$2:$AW$10)),0)+IFERROR(SUMPRODUCT(('白止-S级品'!$A$2:$A$26=$B201)*('白止-S级品'!$D$1:$AV$1=DD$1)*('白止-S级品'!$D$2:$AV$26)),0)+IFERROR(SUMPRODUCT(('乐容-S级品'!$A$4:$A$32=$B201)*('乐容-S级品'!$L$3:$CA$3=DD$1)*('乐容-S级品'!$L$4:$CA$32)),0)</f>
      </c>
      <c r="DE201" s="280">
        <f>IFERROR(SUMPRODUCT(('控温被PRO-S级品'!$B$2:$B$10=$B201)*('控温被PRO-S级品'!$E$1:$BE$1=DE$1)*('控温被PRO-S级品'!$E$2:$BE$10)),0)+IFERROR(SUMPRODUCT(('冬被-S级品'!$B$2:$B$10=$B201)*('冬被-S级品'!$E$1:$AW$1=DE$1)*('冬被-S级品'!$E$2:$AW$10)),0)+IFERROR(SUMPRODUCT(('白止-S级品'!$A$2:$A$26=$B201)*('白止-S级品'!$D$1:$AV$1=DE$1)*('白止-S级品'!$D$2:$AV$26)),0)+IFERROR(SUMPRODUCT(('乐容-S级品'!$A$4:$A$32=$B201)*('乐容-S级品'!$L$3:$CA$3=DE$1)*('乐容-S级品'!$L$4:$CA$32)),0)</f>
      </c>
      <c r="DF201" s="280">
        <f>IFERROR(SUMPRODUCT(('控温被PRO-S级品'!$B$2:$B$10=$B201)*('控温被PRO-S级品'!$E$1:$BE$1=DF$1)*('控温被PRO-S级品'!$E$2:$BE$10)),0)+IFERROR(SUMPRODUCT(('冬被-S级品'!$B$2:$B$10=$B201)*('冬被-S级品'!$E$1:$AW$1=DF$1)*('冬被-S级品'!$E$2:$AW$10)),0)+IFERROR(SUMPRODUCT(('白止-S级品'!$A$2:$A$26=$B201)*('白止-S级品'!$D$1:$AV$1=DF$1)*('白止-S级品'!$D$2:$AV$26)),0)+IFERROR(SUMPRODUCT(('乐容-S级品'!$A$4:$A$32=$B201)*('乐容-S级品'!$L$3:$CA$3=DF$1)*('乐容-S级品'!$L$4:$CA$32)),0)</f>
      </c>
      <c r="DG201" s="280">
        <f>IFERROR(SUMPRODUCT(('控温被PRO-S级品'!$B$2:$B$10=$B201)*('控温被PRO-S级品'!$E$1:$BE$1=DG$1)*('控温被PRO-S级品'!$E$2:$BE$10)),0)+IFERROR(SUMPRODUCT(('冬被-S级品'!$B$2:$B$10=$B201)*('冬被-S级品'!$E$1:$AW$1=DG$1)*('冬被-S级品'!$E$2:$AW$10)),0)+IFERROR(SUMPRODUCT(('白止-S级品'!$A$2:$A$26=$B201)*('白止-S级品'!$D$1:$AV$1=DG$1)*('白止-S级品'!$D$2:$AV$26)),0)+IFERROR(SUMPRODUCT(('乐容-S级品'!$A$4:$A$32=$B201)*('乐容-S级品'!$L$3:$CA$3=DG$1)*('乐容-S级品'!$L$4:$CA$32)),0)</f>
      </c>
      <c r="DH201" s="280">
        <f>IFERROR(SUMPRODUCT(('控温被PRO-S级品'!$B$2:$B$10=$B201)*('控温被PRO-S级品'!$E$1:$BE$1=DH$1)*('控温被PRO-S级品'!$E$2:$BE$10)),0)+IFERROR(SUMPRODUCT(('冬被-S级品'!$B$2:$B$10=$B201)*('冬被-S级品'!$E$1:$AW$1=DH$1)*('冬被-S级品'!$E$2:$AW$10)),0)+IFERROR(SUMPRODUCT(('白止-S级品'!$A$2:$A$26=$B201)*('白止-S级品'!$D$1:$AV$1=DH$1)*('白止-S级品'!$D$2:$AV$26)),0)+IFERROR(SUMPRODUCT(('乐容-S级品'!$A$4:$A$32=$B201)*('乐容-S级品'!$L$3:$CA$3=DH$1)*('乐容-S级品'!$L$4:$CA$32)),0)</f>
      </c>
      <c r="DI201" s="280">
        <f>IFERROR(SUMPRODUCT(('控温被PRO-S级品'!$B$2:$B$10=$B201)*('控温被PRO-S级品'!$E$1:$BE$1=DI$1)*('控温被PRO-S级品'!$E$2:$BE$10)),0)+IFERROR(SUMPRODUCT(('冬被-S级品'!$B$2:$B$10=$B201)*('冬被-S级品'!$E$1:$AW$1=DI$1)*('冬被-S级品'!$E$2:$AW$10)),0)+IFERROR(SUMPRODUCT(('白止-S级品'!$A$2:$A$26=$B201)*('白止-S级品'!$D$1:$AV$1=DI$1)*('白止-S级品'!$D$2:$AV$26)),0)+IFERROR(SUMPRODUCT(('乐容-S级品'!$A$4:$A$32=$B201)*('乐容-S级品'!$L$3:$CA$3=DI$1)*('乐容-S级品'!$L$4:$CA$32)),0)</f>
      </c>
      <c r="DJ201" s="280">
        <f>IFERROR(SUMPRODUCT(('控温被PRO-S级品'!$B$2:$B$10=$B201)*('控温被PRO-S级品'!$E$1:$BE$1=DJ$1)*('控温被PRO-S级品'!$E$2:$BE$10)),0)+IFERROR(SUMPRODUCT(('冬被-S级品'!$B$2:$B$10=$B201)*('冬被-S级品'!$E$1:$AW$1=DJ$1)*('冬被-S级品'!$E$2:$AW$10)),0)+IFERROR(SUMPRODUCT(('白止-S级品'!$A$2:$A$26=$B201)*('白止-S级品'!$D$1:$AV$1=DJ$1)*('白止-S级品'!$D$2:$AV$26)),0)+IFERROR(SUMPRODUCT(('乐容-S级品'!$A$4:$A$32=$B201)*('乐容-S级品'!$L$3:$CA$3=DJ$1)*('乐容-S级品'!$L$4:$CA$32)),0)</f>
      </c>
      <c r="DK201" s="280"/>
      <c r="DL201" s="280"/>
      <c r="DM201" s="280"/>
      <c r="DN201" s="280"/>
      <c r="DO201" s="280"/>
      <c r="DP201" s="280"/>
      <c r="DQ201" s="280"/>
      <c r="DR201" s="280"/>
      <c r="DS201" s="280"/>
      <c r="DT201" s="280"/>
      <c r="DU201" s="280"/>
      <c r="DV201" s="280"/>
      <c r="DW201" s="280">
        <f>VLOOKUP(B201,'系统编码规格'!A:C,3,FALSE)</f>
      </c>
      <c r="DX201" s="280"/>
      <c r="DY201" s="280"/>
      <c r="DZ201" s="280"/>
      <c r="EA201" s="280"/>
      <c r="EB201" s="280"/>
      <c r="EC201" s="280"/>
      <c r="ED201" s="280"/>
      <c r="EE201" s="280"/>
      <c r="EF201" s="280"/>
      <c r="EG201" s="280"/>
      <c r="EH201" s="280"/>
      <c r="EI201" s="280"/>
      <c r="EJ201" s="280"/>
      <c r="EK201" s="280"/>
      <c r="EL201" s="280"/>
      <c r="EM201" s="280"/>
      <c r="EN201" s="280"/>
      <c r="EO201" s="280"/>
      <c r="EP201" s="280"/>
      <c r="EQ201" s="280"/>
      <c r="ER201" s="280"/>
      <c r="ES201" s="280"/>
      <c r="ET201" s="280"/>
      <c r="EU201" s="280"/>
      <c r="EV201" s="280"/>
      <c r="EW201" s="280"/>
      <c r="EX201" s="280"/>
      <c r="EY201" s="280"/>
      <c r="EZ201" s="280"/>
      <c r="FA201" s="280"/>
      <c r="FB201" s="280"/>
      <c r="FC201" s="280"/>
      <c r="FD201" s="280"/>
      <c r="FE201" s="280"/>
      <c r="FF201" s="280"/>
      <c r="FG201" s="280"/>
      <c r="FH201" s="280"/>
      <c r="FI201" s="280"/>
      <c r="FJ201" s="280"/>
      <c r="FK201" s="280"/>
      <c r="FL201" s="280"/>
      <c r="FM201" s="280"/>
      <c r="FN201" s="280"/>
      <c r="FO201" s="280"/>
      <c r="FP201" s="280"/>
      <c r="FQ201" s="280"/>
      <c r="FR201" s="280"/>
      <c r="FS201" s="280"/>
      <c r="FT201" s="280"/>
      <c r="FU201" s="280"/>
      <c r="FV201" s="280"/>
      <c r="FW201" s="280"/>
      <c r="FX201" s="280"/>
      <c r="FY201" s="280"/>
      <c r="FZ201" s="280"/>
      <c r="GA201" s="280"/>
      <c r="GB201" s="280"/>
      <c r="GC201" s="280"/>
      <c r="GD201" s="280"/>
      <c r="GE201" s="280"/>
      <c r="GF201" s="280"/>
      <c r="GG201" s="280"/>
      <c r="GH201" s="280"/>
      <c r="GI201" s="280"/>
      <c r="GJ201" s="280"/>
      <c r="GK201" s="280"/>
      <c r="GL201" s="280"/>
      <c r="GM201" s="280"/>
      <c r="GN201" s="280"/>
      <c r="GO201" s="280"/>
      <c r="GP201" s="280"/>
      <c r="GQ201" s="280"/>
      <c r="GR201" s="280"/>
      <c r="GS201" s="280"/>
      <c r="GT201" s="280"/>
      <c r="GU201" s="280"/>
      <c r="GV201" s="280"/>
    </row>
    <row r="202">
      <c r="A202" s="309" t="str">
        <v>乐容</v>
      </c>
      <c r="B202" s="312" t="str">
        <v>13800037901325136</v>
      </c>
      <c r="C202" s="309" t="str">
        <v>萨和花煦无火香薰补充液</v>
      </c>
      <c r="D202" s="309" t="str" xml:space="preserve">
        <v> 补充液200ml</v>
      </c>
      <c r="E202">
        <f>SUM(F202:GX202)</f>
      </c>
      <c r="F202" s="280">
        <f>IFERROR(SUMPRODUCT(('控温被PRO-S级品'!$B$2:$B$10=$B202)*('控温被PRO-S级品'!$E$1:$BE$1=F$1)*('控温被PRO-S级品'!$E$2:$BE$10)),0)+IFERROR(SUMPRODUCT(('冬被-S级品'!$B$2:$B$10=$B202)*('冬被-S级品'!$E$1:$AW$1=F$1)*('冬被-S级品'!$E$2:$AW$10)),0)+IFERROR(SUMPRODUCT(('白止-S级品'!$A$2:$A$26=$B202)*('白止-S级品'!$D$1:$AV$1=F$1)*('白止-S级品'!$D$2:$AV$26)),0)+IFERROR(SUMPRODUCT(('乐容-S级品'!$A$4:$A$32=$B202)*('乐容-S级品'!$L$3:$CA$3=F$1)*('乐容-S级品'!$L$4:$CA$32)),0)</f>
      </c>
      <c r="G202" s="280">
        <f>IFERROR(SUMPRODUCT(('控温被PRO-S级品'!$B$2:$B$10=$B202)*('控温被PRO-S级品'!$E$1:$BE$1=G$1)*('控温被PRO-S级品'!$E$2:$BE$10)),0)+IFERROR(SUMPRODUCT(('冬被-S级品'!$B$2:$B$10=$B202)*('冬被-S级品'!$E$1:$AW$1=G$1)*('冬被-S级品'!$E$2:$AW$10)),0)+IFERROR(SUMPRODUCT(('白止-S级品'!$A$2:$A$26=$B202)*('白止-S级品'!$D$1:$AV$1=G$1)*('白止-S级品'!$D$2:$AV$26)),0)+IFERROR(SUMPRODUCT(('乐容-S级品'!$A$4:$A$32=$B202)*('乐容-S级品'!$L$3:$CA$3=G$1)*('乐容-S级品'!$L$4:$CA$32)),0)</f>
      </c>
      <c r="H202" s="280">
        <f>IFERROR(SUMPRODUCT(('控温被PRO-S级品'!$B$2:$B$10=$B202)*('控温被PRO-S级品'!$E$1:$BE$1=H$1)*('控温被PRO-S级品'!$E$2:$BE$10)),0)+IFERROR(SUMPRODUCT(('冬被-S级品'!$B$2:$B$10=$B202)*('冬被-S级品'!$E$1:$AW$1=H$1)*('冬被-S级品'!$E$2:$AW$10)),0)+IFERROR(SUMPRODUCT(('白止-S级品'!$A$2:$A$26=$B202)*('白止-S级品'!$D$1:$AV$1=H$1)*('白止-S级品'!$D$2:$AV$26)),0)+IFERROR(SUMPRODUCT(('乐容-S级品'!$A$4:$A$32=$B202)*('乐容-S级品'!$L$3:$CA$3=H$1)*('乐容-S级品'!$L$4:$CA$32)),0)</f>
      </c>
      <c r="I202" s="280">
        <f>IFERROR(SUMPRODUCT(('控温被PRO-S级品'!$B$2:$B$10=$B202)*('控温被PRO-S级品'!$E$1:$BE$1=I$1)*('控温被PRO-S级品'!$E$2:$BE$10)),0)+IFERROR(SUMPRODUCT(('冬被-S级品'!$B$2:$B$10=$B202)*('冬被-S级品'!$E$1:$AW$1=I$1)*('冬被-S级品'!$E$2:$AW$10)),0)+IFERROR(SUMPRODUCT(('白止-S级品'!$A$2:$A$26=$B202)*('白止-S级品'!$D$1:$AV$1=I$1)*('白止-S级品'!$D$2:$AV$26)),0)+IFERROR(SUMPRODUCT(('乐容-S级品'!$A$4:$A$32=$B202)*('乐容-S级品'!$L$3:$CA$3=I$1)*('乐容-S级品'!$L$4:$CA$32)),0)</f>
      </c>
      <c r="J202" s="280">
        <f>IFERROR(SUMPRODUCT(('控温被PRO-S级品'!$B$2:$B$10=$B202)*('控温被PRO-S级品'!$E$1:$BE$1=J$1)*('控温被PRO-S级品'!$E$2:$BE$10)),0)+IFERROR(SUMPRODUCT(('冬被-S级品'!$B$2:$B$10=$B202)*('冬被-S级品'!$E$1:$AW$1=J$1)*('冬被-S级品'!$E$2:$AW$10)),0)+IFERROR(SUMPRODUCT(('白止-S级品'!$A$2:$A$26=$B202)*('白止-S级品'!$D$1:$AV$1=J$1)*('白止-S级品'!$D$2:$AV$26)),0)+IFERROR(SUMPRODUCT(('乐容-S级品'!$A$4:$A$32=$B202)*('乐容-S级品'!$L$3:$CA$3=J$1)*('乐容-S级品'!$L$4:$CA$32)),0)</f>
      </c>
      <c r="K202" s="280">
        <f>IFERROR(SUMPRODUCT(('控温被PRO-S级品'!$B$2:$B$10=$B202)*('控温被PRO-S级品'!$E$1:$BE$1=K$1)*('控温被PRO-S级品'!$E$2:$BE$10)),0)+IFERROR(SUMPRODUCT(('冬被-S级品'!$B$2:$B$10=$B202)*('冬被-S级品'!$E$1:$AW$1=K$1)*('冬被-S级品'!$E$2:$AW$10)),0)+IFERROR(SUMPRODUCT(('白止-S级品'!$A$2:$A$26=$B202)*('白止-S级品'!$D$1:$AV$1=K$1)*('白止-S级品'!$D$2:$AV$26)),0)+IFERROR(SUMPRODUCT(('乐容-S级品'!$A$4:$A$32=$B202)*('乐容-S级品'!$L$3:$CA$3=K$1)*('乐容-S级品'!$L$4:$CA$32)),0)</f>
      </c>
      <c r="L202" s="280">
        <f>IFERROR(SUMPRODUCT(('控温被PRO-S级品'!$B$2:$B$10=$B202)*('控温被PRO-S级品'!$E$1:$BE$1=L$1)*('控温被PRO-S级品'!$E$2:$BE$10)),0)+IFERROR(SUMPRODUCT(('冬被-S级品'!$B$2:$B$10=$B202)*('冬被-S级品'!$E$1:$AW$1=L$1)*('冬被-S级品'!$E$2:$AW$10)),0)+IFERROR(SUMPRODUCT(('白止-S级品'!$A$2:$A$26=$B202)*('白止-S级品'!$D$1:$AV$1=L$1)*('白止-S级品'!$D$2:$AV$26)),0)+IFERROR(SUMPRODUCT(('乐容-S级品'!$A$4:$A$32=$B202)*('乐容-S级品'!$L$3:$CA$3=L$1)*('乐容-S级品'!$L$4:$CA$32)),0)</f>
      </c>
      <c r="M202" s="280">
        <f>IFERROR(SUMPRODUCT(('控温被PRO-S级品'!$B$2:$B$10=$B202)*('控温被PRO-S级品'!$E$1:$BE$1=M$1)*('控温被PRO-S级品'!$E$2:$BE$10)),0)+IFERROR(SUMPRODUCT(('冬被-S级品'!$B$2:$B$10=$B202)*('冬被-S级品'!$E$1:$AW$1=M$1)*('冬被-S级品'!$E$2:$AW$10)),0)+IFERROR(SUMPRODUCT(('白止-S级品'!$A$2:$A$26=$B202)*('白止-S级品'!$D$1:$AV$1=M$1)*('白止-S级品'!$D$2:$AV$26)),0)+IFERROR(SUMPRODUCT(('乐容-S级品'!$A$4:$A$32=$B202)*('乐容-S级品'!$L$3:$CA$3=M$1)*('乐容-S级品'!$L$4:$CA$32)),0)</f>
      </c>
      <c r="N202" s="280">
        <f>IFERROR(SUMPRODUCT(('控温被PRO-S级品'!$B$2:$B$10=$B202)*('控温被PRO-S级品'!$E$1:$BE$1=N$1)*('控温被PRO-S级品'!$E$2:$BE$10)),0)+IFERROR(SUMPRODUCT(('冬被-S级品'!$B$2:$B$10=$B202)*('冬被-S级品'!$E$1:$AW$1=N$1)*('冬被-S级品'!$E$2:$AW$10)),0)+IFERROR(SUMPRODUCT(('白止-S级品'!$A$2:$A$26=$B202)*('白止-S级品'!$D$1:$AV$1=N$1)*('白止-S级品'!$D$2:$AV$26)),0)+IFERROR(SUMPRODUCT(('乐容-S级品'!$A$4:$A$32=$B202)*('乐容-S级品'!$L$3:$CA$3=N$1)*('乐容-S级品'!$L$4:$CA$32)),0)</f>
      </c>
      <c r="O202" s="280">
        <f>IFERROR(SUMPRODUCT(('控温被PRO-S级品'!$B$2:$B$10=$B202)*('控温被PRO-S级品'!$E$1:$BE$1=O$1)*('控温被PRO-S级品'!$E$2:$BE$10)),0)+IFERROR(SUMPRODUCT(('冬被-S级品'!$B$2:$B$10=$B202)*('冬被-S级品'!$E$1:$AW$1=O$1)*('冬被-S级品'!$E$2:$AW$10)),0)+IFERROR(SUMPRODUCT(('白止-S级品'!$A$2:$A$26=$B202)*('白止-S级品'!$D$1:$AV$1=O$1)*('白止-S级品'!$D$2:$AV$26)),0)+IFERROR(SUMPRODUCT(('乐容-S级品'!$A$4:$A$32=$B202)*('乐容-S级品'!$L$3:$CA$3=O$1)*('乐容-S级品'!$L$4:$CA$32)),0)</f>
      </c>
      <c r="P202" s="280">
        <f>IFERROR(SUMPRODUCT(('控温被PRO-S级品'!$B$2:$B$10=$B202)*('控温被PRO-S级品'!$E$1:$BE$1=P$1)*('控温被PRO-S级品'!$E$2:$BE$10)),0)+IFERROR(SUMPRODUCT(('冬被-S级品'!$B$2:$B$10=$B202)*('冬被-S级品'!$E$1:$AW$1=P$1)*('冬被-S级品'!$E$2:$AW$10)),0)+IFERROR(SUMPRODUCT(('白止-S级品'!$A$2:$A$26=$B202)*('白止-S级品'!$D$1:$AV$1=P$1)*('白止-S级品'!$D$2:$AV$26)),0)+IFERROR(SUMPRODUCT(('乐容-S级品'!$A$4:$A$32=$B202)*('乐容-S级品'!$L$3:$CA$3=P$1)*('乐容-S级品'!$L$4:$CA$32)),0)</f>
      </c>
      <c r="Q202" s="280">
        <f>IFERROR(SUMPRODUCT(('控温被PRO-S级品'!$B$2:$B$10=$B202)*('控温被PRO-S级品'!$E$1:$BE$1=Q$1)*('控温被PRO-S级品'!$E$2:$BE$10)),0)+IFERROR(SUMPRODUCT(('冬被-S级品'!$B$2:$B$10=$B202)*('冬被-S级品'!$E$1:$AW$1=Q$1)*('冬被-S级品'!$E$2:$AW$10)),0)+IFERROR(SUMPRODUCT(('白止-S级品'!$A$2:$A$26=$B202)*('白止-S级品'!$D$1:$AV$1=Q$1)*('白止-S级品'!$D$2:$AV$26)),0)+IFERROR(SUMPRODUCT(('乐容-S级品'!$A$4:$A$32=$B202)*('乐容-S级品'!$L$3:$CA$3=Q$1)*('乐容-S级品'!$L$4:$CA$32)),0)</f>
      </c>
      <c r="R202" s="280">
        <f>IFERROR(SUMPRODUCT(('控温被PRO-S级品'!$B$2:$B$10=$B202)*('控温被PRO-S级品'!$E$1:$BE$1=R$1)*('控温被PRO-S级品'!$E$2:$BE$10)),0)+IFERROR(SUMPRODUCT(('冬被-S级品'!$B$2:$B$10=$B202)*('冬被-S级品'!$E$1:$AW$1=R$1)*('冬被-S级品'!$E$2:$AW$10)),0)+IFERROR(SUMPRODUCT(('白止-S级品'!$A$2:$A$26=$B202)*('白止-S级品'!$D$1:$AV$1=R$1)*('白止-S级品'!$D$2:$AV$26)),0)+IFERROR(SUMPRODUCT(('乐容-S级品'!$A$4:$A$32=$B202)*('乐容-S级品'!$L$3:$CA$3=R$1)*('乐容-S级品'!$L$4:$CA$32)),0)</f>
      </c>
      <c r="S202" s="280">
        <f>IFERROR(SUMPRODUCT(('控温被PRO-S级品'!$B$2:$B$10=$B202)*('控温被PRO-S级品'!$E$1:$BE$1=S$1)*('控温被PRO-S级品'!$E$2:$BE$10)),0)+IFERROR(SUMPRODUCT(('冬被-S级品'!$B$2:$B$10=$B202)*('冬被-S级品'!$E$1:$AW$1=S$1)*('冬被-S级品'!$E$2:$AW$10)),0)+IFERROR(SUMPRODUCT(('白止-S级品'!$A$2:$A$26=$B202)*('白止-S级品'!$D$1:$AV$1=S$1)*('白止-S级品'!$D$2:$AV$26)),0)+IFERROR(SUMPRODUCT(('乐容-S级品'!$A$4:$A$32=$B202)*('乐容-S级品'!$L$3:$CA$3=S$1)*('乐容-S级品'!$L$4:$CA$32)),0)</f>
      </c>
      <c r="T202" s="280">
        <f>IFERROR(SUMPRODUCT(('控温被PRO-S级品'!$B$2:$B$10=$B202)*('控温被PRO-S级品'!$E$1:$BE$1=T$1)*('控温被PRO-S级品'!$E$2:$BE$10)),0)+IFERROR(SUMPRODUCT(('冬被-S级品'!$B$2:$B$10=$B202)*('冬被-S级品'!$E$1:$AW$1=T$1)*('冬被-S级品'!$E$2:$AW$10)),0)+IFERROR(SUMPRODUCT(('白止-S级品'!$A$2:$A$26=$B202)*('白止-S级品'!$D$1:$AV$1=T$1)*('白止-S级品'!$D$2:$AV$26)),0)+IFERROR(SUMPRODUCT(('乐容-S级品'!$A$4:$A$32=$B202)*('乐容-S级品'!$L$3:$CA$3=T$1)*('乐容-S级品'!$L$4:$CA$32)),0)</f>
      </c>
      <c r="U202" s="280">
        <f>IFERROR(SUMPRODUCT(('控温被PRO-S级品'!$B$2:$B$10=$B202)*('控温被PRO-S级品'!$E$1:$BE$1=U$1)*('控温被PRO-S级品'!$E$2:$BE$10)),0)+IFERROR(SUMPRODUCT(('冬被-S级品'!$B$2:$B$10=$B202)*('冬被-S级品'!$E$1:$AW$1=U$1)*('冬被-S级品'!$E$2:$AW$10)),0)+IFERROR(SUMPRODUCT(('白止-S级品'!$A$2:$A$26=$B202)*('白止-S级品'!$D$1:$AV$1=U$1)*('白止-S级品'!$D$2:$AV$26)),0)+IFERROR(SUMPRODUCT(('乐容-S级品'!$A$4:$A$32=$B202)*('乐容-S级品'!$L$3:$CA$3=U$1)*('乐容-S级品'!$L$4:$CA$32)),0)</f>
      </c>
      <c r="V202" s="280">
        <f>IFERROR(SUMPRODUCT(('控温被PRO-S级品'!$B$2:$B$10=$B202)*('控温被PRO-S级品'!$E$1:$BE$1=V$1)*('控温被PRO-S级品'!$E$2:$BE$10)),0)+IFERROR(SUMPRODUCT(('冬被-S级品'!$B$2:$B$10=$B202)*('冬被-S级品'!$E$1:$AW$1=V$1)*('冬被-S级品'!$E$2:$AW$10)),0)+IFERROR(SUMPRODUCT(('白止-S级品'!$A$2:$A$26=$B202)*('白止-S级品'!$D$1:$AV$1=V$1)*('白止-S级品'!$D$2:$AV$26)),0)+IFERROR(SUMPRODUCT(('乐容-S级品'!$A$4:$A$32=$B202)*('乐容-S级品'!$L$3:$CA$3=V$1)*('乐容-S级品'!$L$4:$CA$32)),0)</f>
      </c>
      <c r="W202" s="280">
        <f>IFERROR(SUMPRODUCT(('控温被PRO-S级品'!$B$2:$B$10=$B202)*('控温被PRO-S级品'!$E$1:$BE$1=W$1)*('控温被PRO-S级品'!$E$2:$BE$10)),0)+IFERROR(SUMPRODUCT(('冬被-S级品'!$B$2:$B$10=$B202)*('冬被-S级品'!$E$1:$AW$1=W$1)*('冬被-S级品'!$E$2:$AW$10)),0)+IFERROR(SUMPRODUCT(('白止-S级品'!$A$2:$A$26=$B202)*('白止-S级品'!$D$1:$AV$1=W$1)*('白止-S级品'!$D$2:$AV$26)),0)+IFERROR(SUMPRODUCT(('乐容-S级品'!$A$4:$A$32=$B202)*('乐容-S级品'!$L$3:$CA$3=W$1)*('乐容-S级品'!$L$4:$CA$32)),0)</f>
      </c>
      <c r="X202" s="280">
        <f>IFERROR(SUMPRODUCT(('控温被PRO-S级品'!$B$2:$B$10=$B202)*('控温被PRO-S级品'!$E$1:$BE$1=X$1)*('控温被PRO-S级品'!$E$2:$BE$10)),0)+IFERROR(SUMPRODUCT(('冬被-S级品'!$B$2:$B$10=$B202)*('冬被-S级品'!$E$1:$AW$1=X$1)*('冬被-S级品'!$E$2:$AW$10)),0)+IFERROR(SUMPRODUCT(('白止-S级品'!$A$2:$A$26=$B202)*('白止-S级品'!$D$1:$AV$1=X$1)*('白止-S级品'!$D$2:$AV$26)),0)+IFERROR(SUMPRODUCT(('乐容-S级品'!$A$4:$A$32=$B202)*('乐容-S级品'!$L$3:$CA$3=X$1)*('乐容-S级品'!$L$4:$CA$32)),0)</f>
      </c>
      <c r="Y202" s="280">
        <f>IFERROR(SUMPRODUCT(('控温被PRO-S级品'!$B$2:$B$10=$B202)*('控温被PRO-S级品'!$E$1:$BE$1=Y$1)*('控温被PRO-S级品'!$E$2:$BE$10)),0)+IFERROR(SUMPRODUCT(('冬被-S级品'!$B$2:$B$10=$B202)*('冬被-S级品'!$E$1:$AW$1=Y$1)*('冬被-S级品'!$E$2:$AW$10)),0)+IFERROR(SUMPRODUCT(('白止-S级品'!$A$2:$A$26=$B202)*('白止-S级品'!$D$1:$AV$1=Y$1)*('白止-S级品'!$D$2:$AV$26)),0)+IFERROR(SUMPRODUCT(('乐容-S级品'!$A$4:$A$32=$B202)*('乐容-S级品'!$L$3:$CA$3=Y$1)*('乐容-S级品'!$L$4:$CA$32)),0)</f>
      </c>
      <c r="Z202" s="280">
        <f>IFERROR(SUMPRODUCT(('控温被PRO-S级品'!$B$2:$B$10=$B202)*('控温被PRO-S级品'!$E$1:$BE$1=Z$1)*('控温被PRO-S级品'!$E$2:$BE$10)),0)+IFERROR(SUMPRODUCT(('冬被-S级品'!$B$2:$B$10=$B202)*('冬被-S级品'!$E$1:$AW$1=Z$1)*('冬被-S级品'!$E$2:$AW$10)),0)+IFERROR(SUMPRODUCT(('白止-S级品'!$A$2:$A$26=$B202)*('白止-S级品'!$D$1:$AV$1=Z$1)*('白止-S级品'!$D$2:$AV$26)),0)+IFERROR(SUMPRODUCT(('乐容-S级品'!$A$4:$A$32=$B202)*('乐容-S级品'!$L$3:$CA$3=Z$1)*('乐容-S级品'!$L$4:$CA$32)),0)</f>
      </c>
      <c r="AA202" s="280">
        <f>IFERROR(SUMPRODUCT(('控温被PRO-S级品'!$B$2:$B$10=$B202)*('控温被PRO-S级品'!$E$1:$BE$1=AA$1)*('控温被PRO-S级品'!$E$2:$BE$10)),0)+IFERROR(SUMPRODUCT(('冬被-S级品'!$B$2:$B$10=$B202)*('冬被-S级品'!$E$1:$AW$1=AA$1)*('冬被-S级品'!$E$2:$AW$10)),0)+IFERROR(SUMPRODUCT(('白止-S级品'!$A$2:$A$26=$B202)*('白止-S级品'!$D$1:$AV$1=AA$1)*('白止-S级品'!$D$2:$AV$26)),0)+IFERROR(SUMPRODUCT(('乐容-S级品'!$A$4:$A$32=$B202)*('乐容-S级品'!$L$3:$CA$3=AA$1)*('乐容-S级品'!$L$4:$CA$32)),0)</f>
      </c>
      <c r="AB202" s="280">
        <f>IFERROR(SUMPRODUCT(('控温被PRO-S级品'!$B$2:$B$10=$B202)*('控温被PRO-S级品'!$E$1:$BE$1=AB$1)*('控温被PRO-S级品'!$E$2:$BE$10)),0)+IFERROR(SUMPRODUCT(('冬被-S级品'!$B$2:$B$10=$B202)*('冬被-S级品'!$E$1:$AW$1=AB$1)*('冬被-S级品'!$E$2:$AW$10)),0)+IFERROR(SUMPRODUCT(('白止-S级品'!$A$2:$A$26=$B202)*('白止-S级品'!$D$1:$AV$1=AB$1)*('白止-S级品'!$D$2:$AV$26)),0)+IFERROR(SUMPRODUCT(('乐容-S级品'!$A$4:$A$32=$B202)*('乐容-S级品'!$L$3:$CA$3=AB$1)*('乐容-S级品'!$L$4:$CA$32)),0)</f>
      </c>
      <c r="AC202" s="280">
        <f>IFERROR(SUMPRODUCT(('控温被PRO-S级品'!$B$2:$B$10=$B202)*('控温被PRO-S级品'!$E$1:$BE$1=AC$1)*('控温被PRO-S级品'!$E$2:$BE$10)),0)+IFERROR(SUMPRODUCT(('冬被-S级品'!$B$2:$B$10=$B202)*('冬被-S级品'!$E$1:$AW$1=AC$1)*('冬被-S级品'!$E$2:$AW$10)),0)+IFERROR(SUMPRODUCT(('白止-S级品'!$A$2:$A$26=$B202)*('白止-S级品'!$D$1:$AV$1=AC$1)*('白止-S级品'!$D$2:$AV$26)),0)+IFERROR(SUMPRODUCT(('乐容-S级品'!$A$4:$A$32=$B202)*('乐容-S级品'!$L$3:$CA$3=AC$1)*('乐容-S级品'!$L$4:$CA$32)),0)</f>
      </c>
      <c r="AD202" s="280">
        <f>IFERROR(SUMPRODUCT(('控温被PRO-S级品'!$B$2:$B$10=$B202)*('控温被PRO-S级品'!$E$1:$BE$1=AD$1)*('控温被PRO-S级品'!$E$2:$BE$10)),0)+IFERROR(SUMPRODUCT(('冬被-S级品'!$B$2:$B$10=$B202)*('冬被-S级品'!$E$1:$AW$1=AD$1)*('冬被-S级品'!$E$2:$AW$10)),0)+IFERROR(SUMPRODUCT(('白止-S级品'!$A$2:$A$26=$B202)*('白止-S级品'!$D$1:$AV$1=AD$1)*('白止-S级品'!$D$2:$AV$26)),0)+IFERROR(SUMPRODUCT(('乐容-S级品'!$A$4:$A$32=$B202)*('乐容-S级品'!$L$3:$CA$3=AD$1)*('乐容-S级品'!$L$4:$CA$32)),0)</f>
      </c>
      <c r="AE202" s="280">
        <f>IFERROR(SUMPRODUCT(('控温被PRO-S级品'!$B$2:$B$10=$B202)*('控温被PRO-S级品'!$E$1:$BE$1=AE$1)*('控温被PRO-S级品'!$E$2:$BE$10)),0)+IFERROR(SUMPRODUCT(('冬被-S级品'!$B$2:$B$10=$B202)*('冬被-S级品'!$E$1:$AW$1=AE$1)*('冬被-S级品'!$E$2:$AW$10)),0)+IFERROR(SUMPRODUCT(('白止-S级品'!$A$2:$A$26=$B202)*('白止-S级品'!$D$1:$AV$1=AE$1)*('白止-S级品'!$D$2:$AV$26)),0)+IFERROR(SUMPRODUCT(('乐容-S级品'!$A$4:$A$32=$B202)*('乐容-S级品'!$L$3:$CA$3=AE$1)*('乐容-S级品'!$L$4:$CA$32)),0)</f>
      </c>
      <c r="AF202" s="280">
        <f>IFERROR(SUMPRODUCT(('控温被PRO-S级品'!$B$2:$B$10=$B202)*('控温被PRO-S级品'!$E$1:$BE$1=AF$1)*('控温被PRO-S级品'!$E$2:$BE$10)),0)+IFERROR(SUMPRODUCT(('冬被-S级品'!$B$2:$B$10=$B202)*('冬被-S级品'!$E$1:$AW$1=AF$1)*('冬被-S级品'!$E$2:$AW$10)),0)+IFERROR(SUMPRODUCT(('白止-S级品'!$A$2:$A$26=$B202)*('白止-S级品'!$D$1:$AV$1=AF$1)*('白止-S级品'!$D$2:$AV$26)),0)+IFERROR(SUMPRODUCT(('乐容-S级品'!$A$4:$A$32=$B202)*('乐容-S级品'!$L$3:$CA$3=AF$1)*('乐容-S级品'!$L$4:$CA$32)),0)</f>
      </c>
      <c r="AG202" s="280">
        <f>IFERROR(SUMPRODUCT(('控温被PRO-S级品'!$B$2:$B$10=$B202)*('控温被PRO-S级品'!$E$1:$BE$1=AG$1)*('控温被PRO-S级品'!$E$2:$BE$10)),0)+IFERROR(SUMPRODUCT(('冬被-S级品'!$B$2:$B$10=$B202)*('冬被-S级品'!$E$1:$AW$1=AG$1)*('冬被-S级品'!$E$2:$AW$10)),0)+IFERROR(SUMPRODUCT(('白止-S级品'!$A$2:$A$26=$B202)*('白止-S级品'!$D$1:$AV$1=AG$1)*('白止-S级品'!$D$2:$AV$26)),0)+IFERROR(SUMPRODUCT(('乐容-S级品'!$A$4:$A$32=$B202)*('乐容-S级品'!$L$3:$CA$3=AG$1)*('乐容-S级品'!$L$4:$CA$32)),0)</f>
      </c>
      <c r="AH202" s="280">
        <f>IFERROR(SUMPRODUCT(('控温被PRO-S级品'!$B$2:$B$10=$B202)*('控温被PRO-S级品'!$E$1:$BE$1=AH$1)*('控温被PRO-S级品'!$E$2:$BE$10)),0)+IFERROR(SUMPRODUCT(('冬被-S级品'!$B$2:$B$10=$B202)*('冬被-S级品'!$E$1:$AW$1=AH$1)*('冬被-S级品'!$E$2:$AW$10)),0)+IFERROR(SUMPRODUCT(('白止-S级品'!$A$2:$A$26=$B202)*('白止-S级品'!$D$1:$AV$1=AH$1)*('白止-S级品'!$D$2:$AV$26)),0)+IFERROR(SUMPRODUCT(('乐容-S级品'!$A$4:$A$32=$B202)*('乐容-S级品'!$L$3:$CA$3=AH$1)*('乐容-S级品'!$L$4:$CA$32)),0)</f>
      </c>
      <c r="AI202" s="280">
        <f>IFERROR(SUMPRODUCT(('控温被PRO-S级品'!$B$2:$B$10=$B202)*('控温被PRO-S级品'!$E$1:$BE$1=AI$1)*('控温被PRO-S级品'!$E$2:$BE$10)),0)+IFERROR(SUMPRODUCT(('冬被-S级品'!$B$2:$B$10=$B202)*('冬被-S级品'!$E$1:$AW$1=AI$1)*('冬被-S级品'!$E$2:$AW$10)),0)+IFERROR(SUMPRODUCT(('白止-S级品'!$A$2:$A$26=$B202)*('白止-S级品'!$D$1:$AV$1=AI$1)*('白止-S级品'!$D$2:$AV$26)),0)+IFERROR(SUMPRODUCT(('乐容-S级品'!$A$4:$A$32=$B202)*('乐容-S级品'!$L$3:$CA$3=AI$1)*('乐容-S级品'!$L$4:$CA$32)),0)</f>
      </c>
      <c r="AJ202" s="280">
        <f>IFERROR(SUMPRODUCT(('控温被PRO-S级品'!$B$2:$B$10=$B202)*('控温被PRO-S级品'!$E$1:$BE$1=AJ$1)*('控温被PRO-S级品'!$E$2:$BE$10)),0)+IFERROR(SUMPRODUCT(('冬被-S级品'!$B$2:$B$10=$B202)*('冬被-S级品'!$E$1:$AW$1=AJ$1)*('冬被-S级品'!$E$2:$AW$10)),0)+IFERROR(SUMPRODUCT(('白止-S级品'!$A$2:$A$26=$B202)*('白止-S级品'!$D$1:$AV$1=AJ$1)*('白止-S级品'!$D$2:$AV$26)),0)+IFERROR(SUMPRODUCT(('乐容-S级品'!$A$4:$A$32=$B202)*('乐容-S级品'!$L$3:$CA$3=AJ$1)*('乐容-S级品'!$L$4:$CA$32)),0)</f>
      </c>
      <c r="AK202" s="280">
        <f>IFERROR(SUMPRODUCT(('控温被PRO-S级品'!$B$2:$B$10=$B202)*('控温被PRO-S级品'!$E$1:$BE$1=AK$1)*('控温被PRO-S级品'!$E$2:$BE$10)),0)+IFERROR(SUMPRODUCT(('冬被-S级品'!$B$2:$B$10=$B202)*('冬被-S级品'!$E$1:$AW$1=AK$1)*('冬被-S级品'!$E$2:$AW$10)),0)+IFERROR(SUMPRODUCT(('白止-S级品'!$A$2:$A$26=$B202)*('白止-S级品'!$D$1:$AV$1=AK$1)*('白止-S级品'!$D$2:$AV$26)),0)+IFERROR(SUMPRODUCT(('乐容-S级品'!$A$4:$A$32=$B202)*('乐容-S级品'!$L$3:$CA$3=AK$1)*('乐容-S级品'!$L$4:$CA$32)),0)</f>
      </c>
      <c r="AL202" s="280">
        <f>IFERROR(SUMPRODUCT(('控温被PRO-S级品'!$B$2:$B$10=$B202)*('控温被PRO-S级品'!$E$1:$BE$1=AL$1)*('控温被PRO-S级品'!$E$2:$BE$10)),0)+IFERROR(SUMPRODUCT(('冬被-S级品'!$B$2:$B$10=$B202)*('冬被-S级品'!$E$1:$AW$1=AL$1)*('冬被-S级品'!$E$2:$AW$10)),0)+IFERROR(SUMPRODUCT(('白止-S级品'!$A$2:$A$26=$B202)*('白止-S级品'!$D$1:$AV$1=AL$1)*('白止-S级品'!$D$2:$AV$26)),0)+IFERROR(SUMPRODUCT(('乐容-S级品'!$A$4:$A$32=$B202)*('乐容-S级品'!$L$3:$CA$3=AL$1)*('乐容-S级品'!$L$4:$CA$32)),0)</f>
      </c>
      <c r="AM202" s="280">
        <f>IFERROR(SUMPRODUCT(('控温被PRO-S级品'!$B$2:$B$10=$B202)*('控温被PRO-S级品'!$E$1:$BE$1=AM$1)*('控温被PRO-S级品'!$E$2:$BE$10)),0)+IFERROR(SUMPRODUCT(('冬被-S级品'!$B$2:$B$10=$B202)*('冬被-S级品'!$E$1:$AW$1=AM$1)*('冬被-S级品'!$E$2:$AW$10)),0)+IFERROR(SUMPRODUCT(('白止-S级品'!$A$2:$A$26=$B202)*('白止-S级品'!$D$1:$AV$1=AM$1)*('白止-S级品'!$D$2:$AV$26)),0)+IFERROR(SUMPRODUCT(('乐容-S级品'!$A$4:$A$32=$B202)*('乐容-S级品'!$L$3:$CA$3=AM$1)*('乐容-S级品'!$L$4:$CA$32)),0)</f>
      </c>
      <c r="AN202" s="280">
        <f>IFERROR(SUMPRODUCT(('控温被PRO-S级品'!$B$2:$B$10=$B202)*('控温被PRO-S级品'!$E$1:$BE$1=AN$1)*('控温被PRO-S级品'!$E$2:$BE$10)),0)+IFERROR(SUMPRODUCT(('冬被-S级品'!$B$2:$B$10=$B202)*('冬被-S级品'!$E$1:$AW$1=AN$1)*('冬被-S级品'!$E$2:$AW$10)),0)+IFERROR(SUMPRODUCT(('白止-S级品'!$A$2:$A$26=$B202)*('白止-S级品'!$D$1:$AV$1=AN$1)*('白止-S级品'!$D$2:$AV$26)),0)+IFERROR(SUMPRODUCT(('乐容-S级品'!$A$4:$A$32=$B202)*('乐容-S级品'!$L$3:$CA$3=AN$1)*('乐容-S级品'!$L$4:$CA$32)),0)</f>
      </c>
      <c r="AO202" s="280">
        <f>IFERROR(SUMPRODUCT(('控温被PRO-S级品'!$B$2:$B$10=$B202)*('控温被PRO-S级品'!$E$1:$BE$1=AO$1)*('控温被PRO-S级品'!$E$2:$BE$10)),0)+IFERROR(SUMPRODUCT(('冬被-S级品'!$B$2:$B$10=$B202)*('冬被-S级品'!$E$1:$AW$1=AO$1)*('冬被-S级品'!$E$2:$AW$10)),0)+IFERROR(SUMPRODUCT(('白止-S级品'!$A$2:$A$26=$B202)*('白止-S级品'!$D$1:$AV$1=AO$1)*('白止-S级品'!$D$2:$AV$26)),0)+IFERROR(SUMPRODUCT(('乐容-S级品'!$A$4:$A$32=$B202)*('乐容-S级品'!$L$3:$CA$3=AO$1)*('乐容-S级品'!$L$4:$CA$32)),0)</f>
      </c>
      <c r="AP202" s="280">
        <f>IFERROR(SUMPRODUCT(('控温被PRO-S级品'!$B$2:$B$10=$B202)*('控温被PRO-S级品'!$E$1:$BE$1=AP$1)*('控温被PRO-S级品'!$E$2:$BE$10)),0)+IFERROR(SUMPRODUCT(('冬被-S级品'!$B$2:$B$10=$B202)*('冬被-S级品'!$E$1:$AW$1=AP$1)*('冬被-S级品'!$E$2:$AW$10)),0)+IFERROR(SUMPRODUCT(('白止-S级品'!$A$2:$A$26=$B202)*('白止-S级品'!$D$1:$AV$1=AP$1)*('白止-S级品'!$D$2:$AV$26)),0)+IFERROR(SUMPRODUCT(('乐容-S级品'!$A$4:$A$32=$B202)*('乐容-S级品'!$L$3:$CA$3=AP$1)*('乐容-S级品'!$L$4:$CA$32)),0)</f>
      </c>
      <c r="AQ202" s="280">
        <f>IFERROR(SUMPRODUCT(('控温被PRO-S级品'!$B$2:$B$10=$B202)*('控温被PRO-S级品'!$E$1:$BE$1=AQ$1)*('控温被PRO-S级品'!$E$2:$BE$10)),0)+IFERROR(SUMPRODUCT(('冬被-S级品'!$B$2:$B$10=$B202)*('冬被-S级品'!$E$1:$AW$1=AQ$1)*('冬被-S级品'!$E$2:$AW$10)),0)+IFERROR(SUMPRODUCT(('白止-S级品'!$A$2:$A$26=$B202)*('白止-S级品'!$D$1:$AV$1=AQ$1)*('白止-S级品'!$D$2:$AV$26)),0)+IFERROR(SUMPRODUCT(('乐容-S级品'!$A$4:$A$32=$B202)*('乐容-S级品'!$L$3:$CA$3=AQ$1)*('乐容-S级品'!$L$4:$CA$32)),0)</f>
      </c>
      <c r="AR202" s="280">
        <f>IFERROR(SUMPRODUCT(('控温被PRO-S级品'!$B$2:$B$10=$B202)*('控温被PRO-S级品'!$E$1:$BE$1=AR$1)*('控温被PRO-S级品'!$E$2:$BE$10)),0)+IFERROR(SUMPRODUCT(('冬被-S级品'!$B$2:$B$10=$B202)*('冬被-S级品'!$E$1:$AW$1=AR$1)*('冬被-S级品'!$E$2:$AW$10)),0)+IFERROR(SUMPRODUCT(('白止-S级品'!$A$2:$A$26=$B202)*('白止-S级品'!$D$1:$AV$1=AR$1)*('白止-S级品'!$D$2:$AV$26)),0)+IFERROR(SUMPRODUCT(('乐容-S级品'!$A$4:$A$32=$B202)*('乐容-S级品'!$L$3:$CA$3=AR$1)*('乐容-S级品'!$L$4:$CA$32)),0)</f>
      </c>
      <c r="AS202" s="280">
        <f>IFERROR(SUMPRODUCT(('控温被PRO-S级品'!$B$2:$B$10=$B202)*('控温被PRO-S级品'!$E$1:$BE$1=AS$1)*('控温被PRO-S级品'!$E$2:$BE$10)),0)+IFERROR(SUMPRODUCT(('冬被-S级品'!$B$2:$B$10=$B202)*('冬被-S级品'!$E$1:$AW$1=AS$1)*('冬被-S级品'!$E$2:$AW$10)),0)+IFERROR(SUMPRODUCT(('白止-S级品'!$A$2:$A$26=$B202)*('白止-S级品'!$D$1:$AV$1=AS$1)*('白止-S级品'!$D$2:$AV$26)),0)+IFERROR(SUMPRODUCT(('乐容-S级品'!$A$4:$A$32=$B202)*('乐容-S级品'!$L$3:$CA$3=AS$1)*('乐容-S级品'!$L$4:$CA$32)),0)</f>
      </c>
      <c r="AT202" s="280">
        <f>IFERROR(SUMPRODUCT(('控温被PRO-S级品'!$B$2:$B$10=$B202)*('控温被PRO-S级品'!$E$1:$BE$1=AT$1)*('控温被PRO-S级品'!$E$2:$BE$10)),0)+IFERROR(SUMPRODUCT(('冬被-S级品'!$B$2:$B$10=$B202)*('冬被-S级品'!$E$1:$AW$1=AT$1)*('冬被-S级品'!$E$2:$AW$10)),0)+IFERROR(SUMPRODUCT(('白止-S级品'!$A$2:$A$26=$B202)*('白止-S级品'!$D$1:$AV$1=AT$1)*('白止-S级品'!$D$2:$AV$26)),0)+IFERROR(SUMPRODUCT(('乐容-S级品'!$A$4:$A$32=$B202)*('乐容-S级品'!$L$3:$CA$3=AT$1)*('乐容-S级品'!$L$4:$CA$32)),0)</f>
      </c>
      <c r="AU202" s="280">
        <f>IFERROR(SUMPRODUCT(('控温被PRO-S级品'!$B$2:$B$10=$B202)*('控温被PRO-S级品'!$E$1:$BE$1=AU$1)*('控温被PRO-S级品'!$E$2:$BE$10)),0)+IFERROR(SUMPRODUCT(('冬被-S级品'!$B$2:$B$10=$B202)*('冬被-S级品'!$E$1:$AW$1=AU$1)*('冬被-S级品'!$E$2:$AW$10)),0)+IFERROR(SUMPRODUCT(('白止-S级品'!$A$2:$A$26=$B202)*('白止-S级品'!$D$1:$AV$1=AU$1)*('白止-S级品'!$D$2:$AV$26)),0)+IFERROR(SUMPRODUCT(('乐容-S级品'!$A$4:$A$32=$B202)*('乐容-S级品'!$L$3:$CA$3=AU$1)*('乐容-S级品'!$L$4:$CA$32)),0)</f>
      </c>
      <c r="AV202" s="280">
        <f>IFERROR(SUMPRODUCT(('控温被PRO-S级品'!$B$2:$B$10=$B202)*('控温被PRO-S级品'!$E$1:$BE$1=AV$1)*('控温被PRO-S级品'!$E$2:$BE$10)),0)+IFERROR(SUMPRODUCT(('冬被-S级品'!$B$2:$B$10=$B202)*('冬被-S级品'!$E$1:$AW$1=AV$1)*('冬被-S级品'!$E$2:$AW$10)),0)+IFERROR(SUMPRODUCT(('白止-S级品'!$A$2:$A$26=$B202)*('白止-S级品'!$D$1:$AV$1=AV$1)*('白止-S级品'!$D$2:$AV$26)),0)+IFERROR(SUMPRODUCT(('乐容-S级品'!$A$4:$A$32=$B202)*('乐容-S级品'!$L$3:$CA$3=AV$1)*('乐容-S级品'!$L$4:$CA$32)),0)</f>
      </c>
      <c r="AW202" s="280">
        <f>IFERROR(SUMPRODUCT(('控温被PRO-S级品'!$B$2:$B$10=$B202)*('控温被PRO-S级品'!$E$1:$BE$1=AW$1)*('控温被PRO-S级品'!$E$2:$BE$10)),0)+IFERROR(SUMPRODUCT(('冬被-S级品'!$B$2:$B$10=$B202)*('冬被-S级品'!$E$1:$AW$1=AW$1)*('冬被-S级品'!$E$2:$AW$10)),0)+IFERROR(SUMPRODUCT(('白止-S级品'!$A$2:$A$26=$B202)*('白止-S级品'!$D$1:$AV$1=AW$1)*('白止-S级品'!$D$2:$AV$26)),0)+IFERROR(SUMPRODUCT(('乐容-S级品'!$A$4:$A$32=$B202)*('乐容-S级品'!$L$3:$CA$3=AW$1)*('乐容-S级品'!$L$4:$CA$32)),0)</f>
      </c>
      <c r="AX202" s="280">
        <f>IFERROR(SUMPRODUCT(('控温被PRO-S级品'!$B$2:$B$10=$B202)*('控温被PRO-S级品'!$E$1:$BE$1=AX$1)*('控温被PRO-S级品'!$E$2:$BE$10)),0)+IFERROR(SUMPRODUCT(('冬被-S级品'!$B$2:$B$10=$B202)*('冬被-S级品'!$E$1:$AW$1=AX$1)*('冬被-S级品'!$E$2:$AW$10)),0)+IFERROR(SUMPRODUCT(('白止-S级品'!$A$2:$A$26=$B202)*('白止-S级品'!$D$1:$AV$1=AX$1)*('白止-S级品'!$D$2:$AV$26)),0)+IFERROR(SUMPRODUCT(('乐容-S级品'!$A$4:$A$32=$B202)*('乐容-S级品'!$L$3:$CA$3=AX$1)*('乐容-S级品'!$L$4:$CA$32)),0)</f>
      </c>
      <c r="AY202" s="280">
        <f>IFERROR(SUMPRODUCT(('控温被PRO-S级品'!$B$2:$B$10=$B202)*('控温被PRO-S级品'!$E$1:$BE$1=AY$1)*('控温被PRO-S级品'!$E$2:$BE$10)),0)+IFERROR(SUMPRODUCT(('冬被-S级品'!$B$2:$B$10=$B202)*('冬被-S级品'!$E$1:$AW$1=AY$1)*('冬被-S级品'!$E$2:$AW$10)),0)+IFERROR(SUMPRODUCT(('白止-S级品'!$A$2:$A$26=$B202)*('白止-S级品'!$D$1:$AV$1=AY$1)*('白止-S级品'!$D$2:$AV$26)),0)+IFERROR(SUMPRODUCT(('乐容-S级品'!$A$4:$A$32=$B202)*('乐容-S级品'!$L$3:$CA$3=AY$1)*('乐容-S级品'!$L$4:$CA$32)),0)</f>
      </c>
      <c r="AZ202" s="280">
        <f>IFERROR(SUMPRODUCT(('控温被PRO-S级品'!$B$2:$B$10=$B202)*('控温被PRO-S级品'!$E$1:$BE$1=AZ$1)*('控温被PRO-S级品'!$E$2:$BE$10)),0)+IFERROR(SUMPRODUCT(('冬被-S级品'!$B$2:$B$10=$B202)*('冬被-S级品'!$E$1:$AW$1=AZ$1)*('冬被-S级品'!$E$2:$AW$10)),0)+IFERROR(SUMPRODUCT(('白止-S级品'!$A$2:$A$26=$B202)*('白止-S级品'!$D$1:$AV$1=AZ$1)*('白止-S级品'!$D$2:$AV$26)),0)+IFERROR(SUMPRODUCT(('乐容-S级品'!$A$4:$A$32=$B202)*('乐容-S级品'!$L$3:$CA$3=AZ$1)*('乐容-S级品'!$L$4:$CA$32)),0)</f>
      </c>
      <c r="BA202" s="280">
        <f>IFERROR(SUMPRODUCT(('控温被PRO-S级品'!$B$2:$B$10=$B202)*('控温被PRO-S级品'!$E$1:$BE$1=BA$1)*('控温被PRO-S级品'!$E$2:$BE$10)),0)+IFERROR(SUMPRODUCT(('冬被-S级品'!$B$2:$B$10=$B202)*('冬被-S级品'!$E$1:$AW$1=BA$1)*('冬被-S级品'!$E$2:$AW$10)),0)+IFERROR(SUMPRODUCT(('白止-S级品'!$A$2:$A$26=$B202)*('白止-S级品'!$D$1:$AV$1=BA$1)*('白止-S级品'!$D$2:$AV$26)),0)+IFERROR(SUMPRODUCT(('乐容-S级品'!$A$4:$A$32=$B202)*('乐容-S级品'!$L$3:$CA$3=BA$1)*('乐容-S级品'!$L$4:$CA$32)),0)</f>
      </c>
      <c r="BB202" s="280">
        <f>IFERROR(SUMPRODUCT(('控温被PRO-S级品'!$B$2:$B$10=$B202)*('控温被PRO-S级品'!$E$1:$BE$1=BB$1)*('控温被PRO-S级品'!$E$2:$BE$10)),0)+IFERROR(SUMPRODUCT(('冬被-S级品'!$B$2:$B$10=$B202)*('冬被-S级品'!$E$1:$AW$1=BB$1)*('冬被-S级品'!$E$2:$AW$10)),0)+IFERROR(SUMPRODUCT(('白止-S级品'!$A$2:$A$26=$B202)*('白止-S级品'!$D$1:$AV$1=BB$1)*('白止-S级品'!$D$2:$AV$26)),0)+IFERROR(SUMPRODUCT(('乐容-S级品'!$A$4:$A$32=$B202)*('乐容-S级品'!$L$3:$CA$3=BB$1)*('乐容-S级品'!$L$4:$CA$32)),0)</f>
      </c>
      <c r="BC202" s="280">
        <f>IFERROR(SUMPRODUCT(('控温被PRO-S级品'!$B$2:$B$10=$B202)*('控温被PRO-S级品'!$E$1:$BE$1=BC$1)*('控温被PRO-S级品'!$E$2:$BE$10)),0)+IFERROR(SUMPRODUCT(('冬被-S级品'!$B$2:$B$10=$B202)*('冬被-S级品'!$E$1:$AW$1=BC$1)*('冬被-S级品'!$E$2:$AW$10)),0)+IFERROR(SUMPRODUCT(('白止-S级品'!$A$2:$A$26=$B202)*('白止-S级品'!$D$1:$AV$1=BC$1)*('白止-S级品'!$D$2:$AV$26)),0)+IFERROR(SUMPRODUCT(('乐容-S级品'!$A$4:$A$32=$B202)*('乐容-S级品'!$L$3:$CA$3=BC$1)*('乐容-S级品'!$L$4:$CA$32)),0)</f>
      </c>
      <c r="BD202" s="280">
        <f>IFERROR(SUMPRODUCT(('控温被PRO-S级品'!$B$2:$B$10=$B202)*('控温被PRO-S级品'!$E$1:$BE$1=BD$1)*('控温被PRO-S级品'!$E$2:$BE$10)),0)+IFERROR(SUMPRODUCT(('冬被-S级品'!$B$2:$B$10=$B202)*('冬被-S级品'!$E$1:$AW$1=BD$1)*('冬被-S级品'!$E$2:$AW$10)),0)+IFERROR(SUMPRODUCT(('白止-S级品'!$A$2:$A$26=$B202)*('白止-S级品'!$D$1:$AV$1=BD$1)*('白止-S级品'!$D$2:$AV$26)),0)+IFERROR(SUMPRODUCT(('乐容-S级品'!$A$4:$A$32=$B202)*('乐容-S级品'!$L$3:$CA$3=BD$1)*('乐容-S级品'!$L$4:$CA$32)),0)</f>
      </c>
      <c r="BE202" s="280">
        <f>IFERROR(SUMPRODUCT(('控温被PRO-S级品'!$B$2:$B$10=$B202)*('控温被PRO-S级品'!$E$1:$BE$1=BE$1)*('控温被PRO-S级品'!$E$2:$BE$10)),0)+IFERROR(SUMPRODUCT(('冬被-S级品'!$B$2:$B$10=$B202)*('冬被-S级品'!$E$1:$AW$1=BE$1)*('冬被-S级品'!$E$2:$AW$10)),0)+IFERROR(SUMPRODUCT(('白止-S级品'!$A$2:$A$26=$B202)*('白止-S级品'!$D$1:$AV$1=BE$1)*('白止-S级品'!$D$2:$AV$26)),0)+IFERROR(SUMPRODUCT(('乐容-S级品'!$A$4:$A$32=$B202)*('乐容-S级品'!$L$3:$CA$3=BE$1)*('乐容-S级品'!$L$4:$CA$32)),0)</f>
      </c>
      <c r="BF202" s="280">
        <f>IFERROR(SUMPRODUCT(('控温被PRO-S级品'!$B$2:$B$10=$B202)*('控温被PRO-S级品'!$E$1:$BE$1=BF$1)*('控温被PRO-S级品'!$E$2:$BE$10)),0)+IFERROR(SUMPRODUCT(('冬被-S级品'!$B$2:$B$10=$B202)*('冬被-S级品'!$E$1:$AW$1=BF$1)*('冬被-S级品'!$E$2:$AW$10)),0)+IFERROR(SUMPRODUCT(('白止-S级品'!$A$2:$A$26=$B202)*('白止-S级品'!$D$1:$AV$1=BF$1)*('白止-S级品'!$D$2:$AV$26)),0)+IFERROR(SUMPRODUCT(('乐容-S级品'!$A$4:$A$32=$B202)*('乐容-S级品'!$L$3:$CA$3=BF$1)*('乐容-S级品'!$L$4:$CA$32)),0)</f>
      </c>
      <c r="BG202" s="280">
        <f>IFERROR(SUMPRODUCT(('控温被PRO-S级品'!$B$2:$B$10=$B202)*('控温被PRO-S级品'!$E$1:$BE$1=BG$1)*('控温被PRO-S级品'!$E$2:$BE$10)),0)+IFERROR(SUMPRODUCT(('冬被-S级品'!$B$2:$B$10=$B202)*('冬被-S级品'!$E$1:$AW$1=BG$1)*('冬被-S级品'!$E$2:$AW$10)),0)+IFERROR(SUMPRODUCT(('白止-S级品'!$A$2:$A$26=$B202)*('白止-S级品'!$D$1:$AV$1=BG$1)*('白止-S级品'!$D$2:$AV$26)),0)+IFERROR(SUMPRODUCT(('乐容-S级品'!$A$4:$A$32=$B202)*('乐容-S级品'!$L$3:$CA$3=BG$1)*('乐容-S级品'!$L$4:$CA$32)),0)</f>
      </c>
      <c r="BH202" s="280">
        <f>IFERROR(SUMPRODUCT(('控温被PRO-S级品'!$B$2:$B$10=$B202)*('控温被PRO-S级品'!$E$1:$BE$1=BH$1)*('控温被PRO-S级品'!$E$2:$BE$10)),0)+IFERROR(SUMPRODUCT(('冬被-S级品'!$B$2:$B$10=$B202)*('冬被-S级品'!$E$1:$AW$1=BH$1)*('冬被-S级品'!$E$2:$AW$10)),0)+IFERROR(SUMPRODUCT(('白止-S级品'!$A$2:$A$26=$B202)*('白止-S级品'!$D$1:$AV$1=BH$1)*('白止-S级品'!$D$2:$AV$26)),0)+IFERROR(SUMPRODUCT(('乐容-S级品'!$A$4:$A$32=$B202)*('乐容-S级品'!$L$3:$CA$3=BH$1)*('乐容-S级品'!$L$4:$CA$32)),0)</f>
      </c>
      <c r="BI202" s="280">
        <f>IFERROR(SUMPRODUCT(('控温被PRO-S级品'!$B$2:$B$10=$B202)*('控温被PRO-S级品'!$E$1:$BE$1=BI$1)*('控温被PRO-S级品'!$E$2:$BE$10)),0)+IFERROR(SUMPRODUCT(('冬被-S级品'!$B$2:$B$10=$B202)*('冬被-S级品'!$E$1:$AW$1=BI$1)*('冬被-S级品'!$E$2:$AW$10)),0)+IFERROR(SUMPRODUCT(('白止-S级品'!$A$2:$A$26=$B202)*('白止-S级品'!$D$1:$AV$1=BI$1)*('白止-S级品'!$D$2:$AV$26)),0)+IFERROR(SUMPRODUCT(('乐容-S级品'!$A$4:$A$32=$B202)*('乐容-S级品'!$L$3:$CA$3=BI$1)*('乐容-S级品'!$L$4:$CA$32)),0)</f>
      </c>
      <c r="BJ202" s="280">
        <f>IFERROR(SUMPRODUCT(('控温被PRO-S级品'!$B$2:$B$10=$B202)*('控温被PRO-S级品'!$E$1:$BE$1=BJ$1)*('控温被PRO-S级品'!$E$2:$BE$10)),0)+IFERROR(SUMPRODUCT(('冬被-S级品'!$B$2:$B$10=$B202)*('冬被-S级品'!$E$1:$AW$1=BJ$1)*('冬被-S级品'!$E$2:$AW$10)),0)+IFERROR(SUMPRODUCT(('白止-S级品'!$A$2:$A$26=$B202)*('白止-S级品'!$D$1:$AV$1=BJ$1)*('白止-S级品'!$D$2:$AV$26)),0)+IFERROR(SUMPRODUCT(('乐容-S级品'!$A$4:$A$32=$B202)*('乐容-S级品'!$L$3:$CA$3=BJ$1)*('乐容-S级品'!$L$4:$CA$32)),0)</f>
      </c>
      <c r="BK202" s="280">
        <f>IFERROR(SUMPRODUCT(('控温被PRO-S级品'!$B$2:$B$10=$B202)*('控温被PRO-S级品'!$E$1:$BE$1=BK$1)*('控温被PRO-S级品'!$E$2:$BE$10)),0)+IFERROR(SUMPRODUCT(('冬被-S级品'!$B$2:$B$10=$B202)*('冬被-S级品'!$E$1:$AW$1=BK$1)*('冬被-S级品'!$E$2:$AW$10)),0)+IFERROR(SUMPRODUCT(('白止-S级品'!$A$2:$A$26=$B202)*('白止-S级品'!$D$1:$AV$1=BK$1)*('白止-S级品'!$D$2:$AV$26)),0)+IFERROR(SUMPRODUCT(('乐容-S级品'!$A$4:$A$32=$B202)*('乐容-S级品'!$L$3:$CA$3=BK$1)*('乐容-S级品'!$L$4:$CA$32)),0)</f>
      </c>
      <c r="BL202" s="280">
        <f>IFERROR(SUMPRODUCT(('控温被PRO-S级品'!$B$2:$B$10=$B202)*('控温被PRO-S级品'!$E$1:$BE$1=BL$1)*('控温被PRO-S级品'!$E$2:$BE$10)),0)+IFERROR(SUMPRODUCT(('冬被-S级品'!$B$2:$B$10=$B202)*('冬被-S级品'!$E$1:$AW$1=BL$1)*('冬被-S级品'!$E$2:$AW$10)),0)+IFERROR(SUMPRODUCT(('白止-S级品'!$A$2:$A$26=$B202)*('白止-S级品'!$D$1:$AV$1=BL$1)*('白止-S级品'!$D$2:$AV$26)),0)+IFERROR(SUMPRODUCT(('乐容-S级品'!$A$4:$A$32=$B202)*('乐容-S级品'!$L$3:$CA$3=BL$1)*('乐容-S级品'!$L$4:$CA$32)),0)</f>
      </c>
      <c r="BM202" s="280">
        <f>IFERROR(SUMPRODUCT(('控温被PRO-S级品'!$B$2:$B$10=$B202)*('控温被PRO-S级品'!$E$1:$BE$1=BM$1)*('控温被PRO-S级品'!$E$2:$BE$10)),0)+IFERROR(SUMPRODUCT(('冬被-S级品'!$B$2:$B$10=$B202)*('冬被-S级品'!$E$1:$AW$1=BM$1)*('冬被-S级品'!$E$2:$AW$10)),0)+IFERROR(SUMPRODUCT(('白止-S级品'!$A$2:$A$26=$B202)*('白止-S级品'!$D$1:$AV$1=BM$1)*('白止-S级品'!$D$2:$AV$26)),0)+IFERROR(SUMPRODUCT(('乐容-S级品'!$A$4:$A$32=$B202)*('乐容-S级品'!$L$3:$CA$3=BM$1)*('乐容-S级品'!$L$4:$CA$32)),0)</f>
      </c>
      <c r="BN202" s="280">
        <f>IFERROR(SUMPRODUCT(('控温被PRO-S级品'!$B$2:$B$10=$B202)*('控温被PRO-S级品'!$E$1:$BE$1=BN$1)*('控温被PRO-S级品'!$E$2:$BE$10)),0)+IFERROR(SUMPRODUCT(('冬被-S级品'!$B$2:$B$10=$B202)*('冬被-S级品'!$E$1:$AW$1=BN$1)*('冬被-S级品'!$E$2:$AW$10)),0)+IFERROR(SUMPRODUCT(('白止-S级品'!$A$2:$A$26=$B202)*('白止-S级品'!$D$1:$AV$1=BN$1)*('白止-S级品'!$D$2:$AV$26)),0)+IFERROR(SUMPRODUCT(('乐容-S级品'!$A$4:$A$32=$B202)*('乐容-S级品'!$L$3:$CA$3=BN$1)*('乐容-S级品'!$L$4:$CA$32)),0)</f>
      </c>
      <c r="BO202" s="280">
        <f>IFERROR(SUMPRODUCT(('控温被PRO-S级品'!$B$2:$B$10=$B202)*('控温被PRO-S级品'!$E$1:$BE$1=BO$1)*('控温被PRO-S级品'!$E$2:$BE$10)),0)+IFERROR(SUMPRODUCT(('冬被-S级品'!$B$2:$B$10=$B202)*('冬被-S级品'!$E$1:$AW$1=BO$1)*('冬被-S级品'!$E$2:$AW$10)),0)+IFERROR(SUMPRODUCT(('白止-S级品'!$A$2:$A$26=$B202)*('白止-S级品'!$D$1:$AV$1=BO$1)*('白止-S级品'!$D$2:$AV$26)),0)+IFERROR(SUMPRODUCT(('乐容-S级品'!$A$4:$A$32=$B202)*('乐容-S级品'!$L$3:$CA$3=BO$1)*('乐容-S级品'!$L$4:$CA$32)),0)</f>
      </c>
      <c r="BP202" s="280">
        <f>IFERROR(SUMPRODUCT(('控温被PRO-S级品'!$B$2:$B$10=$B202)*('控温被PRO-S级品'!$E$1:$BE$1=BP$1)*('控温被PRO-S级品'!$E$2:$BE$10)),0)+IFERROR(SUMPRODUCT(('冬被-S级品'!$B$2:$B$10=$B202)*('冬被-S级品'!$E$1:$AW$1=BP$1)*('冬被-S级品'!$E$2:$AW$10)),0)+IFERROR(SUMPRODUCT(('白止-S级品'!$A$2:$A$26=$B202)*('白止-S级品'!$D$1:$AV$1=BP$1)*('白止-S级品'!$D$2:$AV$26)),0)+IFERROR(SUMPRODUCT(('乐容-S级品'!$A$4:$A$32=$B202)*('乐容-S级品'!$L$3:$CA$3=BP$1)*('乐容-S级品'!$L$4:$CA$32)),0)</f>
      </c>
      <c r="BQ202" s="280">
        <f>IFERROR(SUMPRODUCT(('控温被PRO-S级品'!$B$2:$B$10=$B202)*('控温被PRO-S级品'!$E$1:$BE$1=BQ$1)*('控温被PRO-S级品'!$E$2:$BE$10)),0)+IFERROR(SUMPRODUCT(('冬被-S级品'!$B$2:$B$10=$B202)*('冬被-S级品'!$E$1:$AW$1=BQ$1)*('冬被-S级品'!$E$2:$AW$10)),0)+IFERROR(SUMPRODUCT(('白止-S级品'!$A$2:$A$26=$B202)*('白止-S级品'!$D$1:$AV$1=BQ$1)*('白止-S级品'!$D$2:$AV$26)),0)+IFERROR(SUMPRODUCT(('乐容-S级品'!$A$4:$A$32=$B202)*('乐容-S级品'!$L$3:$CA$3=BQ$1)*('乐容-S级品'!$L$4:$CA$32)),0)</f>
      </c>
      <c r="BR202" s="280">
        <f>IFERROR(SUMPRODUCT(('控温被PRO-S级品'!$B$2:$B$10=$B202)*('控温被PRO-S级品'!$E$1:$BE$1=BR$1)*('控温被PRO-S级品'!$E$2:$BE$10)),0)+IFERROR(SUMPRODUCT(('冬被-S级品'!$B$2:$B$10=$B202)*('冬被-S级品'!$E$1:$AW$1=BR$1)*('冬被-S级品'!$E$2:$AW$10)),0)+IFERROR(SUMPRODUCT(('白止-S级品'!$A$2:$A$26=$B202)*('白止-S级品'!$D$1:$AV$1=BR$1)*('白止-S级品'!$D$2:$AV$26)),0)+IFERROR(SUMPRODUCT(('乐容-S级品'!$A$4:$A$32=$B202)*('乐容-S级品'!$L$3:$CA$3=BR$1)*('乐容-S级品'!$L$4:$CA$32)),0)</f>
      </c>
      <c r="BS202" s="280">
        <f>IFERROR(SUMPRODUCT(('控温被PRO-S级品'!$B$2:$B$10=$B202)*('控温被PRO-S级品'!$E$1:$BE$1=BS$1)*('控温被PRO-S级品'!$E$2:$BE$10)),0)+IFERROR(SUMPRODUCT(('冬被-S级品'!$B$2:$B$10=$B202)*('冬被-S级品'!$E$1:$AW$1=BS$1)*('冬被-S级品'!$E$2:$AW$10)),0)+IFERROR(SUMPRODUCT(('白止-S级品'!$A$2:$A$26=$B202)*('白止-S级品'!$D$1:$AV$1=BS$1)*('白止-S级品'!$D$2:$AV$26)),0)+IFERROR(SUMPRODUCT(('乐容-S级品'!$A$4:$A$32=$B202)*('乐容-S级品'!$L$3:$CA$3=BS$1)*('乐容-S级品'!$L$4:$CA$32)),0)</f>
      </c>
      <c r="BT202" s="280">
        <f>IFERROR(SUMPRODUCT(('控温被PRO-S级品'!$B$2:$B$10=$B202)*('控温被PRO-S级品'!$E$1:$BE$1=BT$1)*('控温被PRO-S级品'!$E$2:$BE$10)),0)+IFERROR(SUMPRODUCT(('冬被-S级品'!$B$2:$B$10=$B202)*('冬被-S级品'!$E$1:$AW$1=BT$1)*('冬被-S级品'!$E$2:$AW$10)),0)+IFERROR(SUMPRODUCT(('白止-S级品'!$A$2:$A$26=$B202)*('白止-S级品'!$D$1:$AV$1=BT$1)*('白止-S级品'!$D$2:$AV$26)),0)+IFERROR(SUMPRODUCT(('乐容-S级品'!$A$4:$A$32=$B202)*('乐容-S级品'!$L$3:$CA$3=BT$1)*('乐容-S级品'!$L$4:$CA$32)),0)</f>
      </c>
      <c r="BU202" s="280">
        <f>IFERROR(SUMPRODUCT(('控温被PRO-S级品'!$B$2:$B$10=$B202)*('控温被PRO-S级品'!$E$1:$BE$1=BU$1)*('控温被PRO-S级品'!$E$2:$BE$10)),0)+IFERROR(SUMPRODUCT(('冬被-S级品'!$B$2:$B$10=$B202)*('冬被-S级品'!$E$1:$AW$1=BU$1)*('冬被-S级品'!$E$2:$AW$10)),0)+IFERROR(SUMPRODUCT(('白止-S级品'!$A$2:$A$26=$B202)*('白止-S级品'!$D$1:$AV$1=BU$1)*('白止-S级品'!$D$2:$AV$26)),0)+IFERROR(SUMPRODUCT(('乐容-S级品'!$A$4:$A$32=$B202)*('乐容-S级品'!$L$3:$CA$3=BU$1)*('乐容-S级品'!$L$4:$CA$32)),0)</f>
      </c>
      <c r="BV202" s="280">
        <f>IFERROR(SUMPRODUCT(('控温被PRO-S级品'!$B$2:$B$10=$B202)*('控温被PRO-S级品'!$E$1:$BE$1=BV$1)*('控温被PRO-S级品'!$E$2:$BE$10)),0)+IFERROR(SUMPRODUCT(('冬被-S级品'!$B$2:$B$10=$B202)*('冬被-S级品'!$E$1:$AW$1=BV$1)*('冬被-S级品'!$E$2:$AW$10)),0)+IFERROR(SUMPRODUCT(('白止-S级品'!$A$2:$A$26=$B202)*('白止-S级品'!$D$1:$AV$1=BV$1)*('白止-S级品'!$D$2:$AV$26)),0)+IFERROR(SUMPRODUCT(('乐容-S级品'!$A$4:$A$32=$B202)*('乐容-S级品'!$L$3:$CA$3=BV$1)*('乐容-S级品'!$L$4:$CA$32)),0)</f>
      </c>
      <c r="BW202" s="280">
        <f>IFERROR(SUMPRODUCT(('控温被PRO-S级品'!$B$2:$B$10=$B202)*('控温被PRO-S级品'!$E$1:$BE$1=BW$1)*('控温被PRO-S级品'!$E$2:$BE$10)),0)+IFERROR(SUMPRODUCT(('冬被-S级品'!$B$2:$B$10=$B202)*('冬被-S级品'!$E$1:$AW$1=BW$1)*('冬被-S级品'!$E$2:$AW$10)),0)+IFERROR(SUMPRODUCT(('白止-S级品'!$A$2:$A$26=$B202)*('白止-S级品'!$D$1:$AV$1=BW$1)*('白止-S级品'!$D$2:$AV$26)),0)+IFERROR(SUMPRODUCT(('乐容-S级品'!$A$4:$A$32=$B202)*('乐容-S级品'!$L$3:$CA$3=BW$1)*('乐容-S级品'!$L$4:$CA$32)),0)</f>
      </c>
      <c r="BX202" s="280">
        <f>IFERROR(SUMPRODUCT(('控温被PRO-S级品'!$B$2:$B$10=$B202)*('控温被PRO-S级品'!$E$1:$BE$1=BX$1)*('控温被PRO-S级品'!$E$2:$BE$10)),0)+IFERROR(SUMPRODUCT(('冬被-S级品'!$B$2:$B$10=$B202)*('冬被-S级品'!$E$1:$AW$1=BX$1)*('冬被-S级品'!$E$2:$AW$10)),0)+IFERROR(SUMPRODUCT(('白止-S级品'!$A$2:$A$26=$B202)*('白止-S级品'!$D$1:$AV$1=BX$1)*('白止-S级品'!$D$2:$AV$26)),0)+IFERROR(SUMPRODUCT(('乐容-S级品'!$A$4:$A$32=$B202)*('乐容-S级品'!$L$3:$CA$3=BX$1)*('乐容-S级品'!$L$4:$CA$32)),0)</f>
      </c>
      <c r="BY202" s="280">
        <f>IFERROR(SUMPRODUCT(('控温被PRO-S级品'!$B$2:$B$10=$B202)*('控温被PRO-S级品'!$E$1:$BE$1=BY$1)*('控温被PRO-S级品'!$E$2:$BE$10)),0)+IFERROR(SUMPRODUCT(('冬被-S级品'!$B$2:$B$10=$B202)*('冬被-S级品'!$E$1:$AW$1=BY$1)*('冬被-S级品'!$E$2:$AW$10)),0)+IFERROR(SUMPRODUCT(('白止-S级品'!$A$2:$A$26=$B202)*('白止-S级品'!$D$1:$AV$1=BY$1)*('白止-S级品'!$D$2:$AV$26)),0)+IFERROR(SUMPRODUCT(('乐容-S级品'!$A$4:$A$32=$B202)*('乐容-S级品'!$L$3:$CA$3=BY$1)*('乐容-S级品'!$L$4:$CA$32)),0)</f>
      </c>
      <c r="BZ202" s="280">
        <f>IFERROR(SUMPRODUCT(('控温被PRO-S级品'!$B$2:$B$10=$B202)*('控温被PRO-S级品'!$E$1:$BE$1=BZ$1)*('控温被PRO-S级品'!$E$2:$BE$10)),0)+IFERROR(SUMPRODUCT(('冬被-S级品'!$B$2:$B$10=$B202)*('冬被-S级品'!$E$1:$AW$1=BZ$1)*('冬被-S级品'!$E$2:$AW$10)),0)+IFERROR(SUMPRODUCT(('白止-S级品'!$A$2:$A$26=$B202)*('白止-S级品'!$D$1:$AV$1=BZ$1)*('白止-S级品'!$D$2:$AV$26)),0)+IFERROR(SUMPRODUCT(('乐容-S级品'!$A$4:$A$32=$B202)*('乐容-S级品'!$L$3:$CA$3=BZ$1)*('乐容-S级品'!$L$4:$CA$32)),0)</f>
      </c>
      <c r="CA202" s="280">
        <f>IFERROR(SUMPRODUCT(('控温被PRO-S级品'!$B$2:$B$10=$B202)*('控温被PRO-S级品'!$E$1:$BE$1=CA$1)*('控温被PRO-S级品'!$E$2:$BE$10)),0)+IFERROR(SUMPRODUCT(('冬被-S级品'!$B$2:$B$10=$B202)*('冬被-S级品'!$E$1:$AW$1=CA$1)*('冬被-S级品'!$E$2:$AW$10)),0)+IFERROR(SUMPRODUCT(('白止-S级品'!$A$2:$A$26=$B202)*('白止-S级品'!$D$1:$AV$1=CA$1)*('白止-S级品'!$D$2:$AV$26)),0)+IFERROR(SUMPRODUCT(('乐容-S级品'!$A$4:$A$32=$B202)*('乐容-S级品'!$L$3:$CA$3=CA$1)*('乐容-S级品'!$L$4:$CA$32)),0)</f>
      </c>
      <c r="CB202" s="280">
        <f>IFERROR(SUMPRODUCT(('控温被PRO-S级品'!$B$2:$B$10=$B202)*('控温被PRO-S级品'!$E$1:$BE$1=CB$1)*('控温被PRO-S级品'!$E$2:$BE$10)),0)+IFERROR(SUMPRODUCT(('冬被-S级品'!$B$2:$B$10=$B202)*('冬被-S级品'!$E$1:$AW$1=CB$1)*('冬被-S级品'!$E$2:$AW$10)),0)+IFERROR(SUMPRODUCT(('白止-S级品'!$A$2:$A$26=$B202)*('白止-S级品'!$D$1:$AV$1=CB$1)*('白止-S级品'!$D$2:$AV$26)),0)+IFERROR(SUMPRODUCT(('乐容-S级品'!$A$4:$A$32=$B202)*('乐容-S级品'!$L$3:$CA$3=CB$1)*('乐容-S级品'!$L$4:$CA$32)),0)</f>
      </c>
      <c r="CC202" s="280">
        <f>IFERROR(SUMPRODUCT(('控温被PRO-S级品'!$B$2:$B$10=$B202)*('控温被PRO-S级品'!$E$1:$BE$1=CC$1)*('控温被PRO-S级品'!$E$2:$BE$10)),0)+IFERROR(SUMPRODUCT(('冬被-S级品'!$B$2:$B$10=$B202)*('冬被-S级品'!$E$1:$AW$1=CC$1)*('冬被-S级品'!$E$2:$AW$10)),0)+IFERROR(SUMPRODUCT(('白止-S级品'!$A$2:$A$26=$B202)*('白止-S级品'!$D$1:$AV$1=CC$1)*('白止-S级品'!$D$2:$AV$26)),0)+IFERROR(SUMPRODUCT(('乐容-S级品'!$A$4:$A$32=$B202)*('乐容-S级品'!$L$3:$CA$3=CC$1)*('乐容-S级品'!$L$4:$CA$32)),0)</f>
      </c>
      <c r="CD202" s="280">
        <f>IFERROR(SUMPRODUCT(('控温被PRO-S级品'!$B$2:$B$10=$B202)*('控温被PRO-S级品'!$E$1:$BE$1=CD$1)*('控温被PRO-S级品'!$E$2:$BE$10)),0)+IFERROR(SUMPRODUCT(('冬被-S级品'!$B$2:$B$10=$B202)*('冬被-S级品'!$E$1:$AW$1=CD$1)*('冬被-S级品'!$E$2:$AW$10)),0)+IFERROR(SUMPRODUCT(('白止-S级品'!$A$2:$A$26=$B202)*('白止-S级品'!$D$1:$AV$1=CD$1)*('白止-S级品'!$D$2:$AV$26)),0)+IFERROR(SUMPRODUCT(('乐容-S级品'!$A$4:$A$32=$B202)*('乐容-S级品'!$L$3:$CA$3=CD$1)*('乐容-S级品'!$L$4:$CA$32)),0)</f>
      </c>
      <c r="CE202" s="280">
        <f>IFERROR(SUMPRODUCT(('控温被PRO-S级品'!$B$2:$B$10=$B202)*('控温被PRO-S级品'!$E$1:$BE$1=CE$1)*('控温被PRO-S级品'!$E$2:$BE$10)),0)+IFERROR(SUMPRODUCT(('冬被-S级品'!$B$2:$B$10=$B202)*('冬被-S级品'!$E$1:$AW$1=CE$1)*('冬被-S级品'!$E$2:$AW$10)),0)+IFERROR(SUMPRODUCT(('白止-S级品'!$A$2:$A$26=$B202)*('白止-S级品'!$D$1:$AV$1=CE$1)*('白止-S级品'!$D$2:$AV$26)),0)+IFERROR(SUMPRODUCT(('乐容-S级品'!$A$4:$A$32=$B202)*('乐容-S级品'!$L$3:$CA$3=CE$1)*('乐容-S级品'!$L$4:$CA$32)),0)</f>
      </c>
      <c r="CF202" s="280">
        <f>IFERROR(SUMPRODUCT(('控温被PRO-S级品'!$B$2:$B$10=$B202)*('控温被PRO-S级品'!$E$1:$BE$1=CF$1)*('控温被PRO-S级品'!$E$2:$BE$10)),0)+IFERROR(SUMPRODUCT(('冬被-S级品'!$B$2:$B$10=$B202)*('冬被-S级品'!$E$1:$AW$1=CF$1)*('冬被-S级品'!$E$2:$AW$10)),0)+IFERROR(SUMPRODUCT(('白止-S级品'!$A$2:$A$26=$B202)*('白止-S级品'!$D$1:$AV$1=CF$1)*('白止-S级品'!$D$2:$AV$26)),0)+IFERROR(SUMPRODUCT(('乐容-S级品'!$A$4:$A$32=$B202)*('乐容-S级品'!$L$3:$CA$3=CF$1)*('乐容-S级品'!$L$4:$CA$32)),0)</f>
      </c>
      <c r="CG202" s="280">
        <f>IFERROR(SUMPRODUCT(('控温被PRO-S级品'!$B$2:$B$10=$B202)*('控温被PRO-S级品'!$E$1:$BE$1=CG$1)*('控温被PRO-S级品'!$E$2:$BE$10)),0)+IFERROR(SUMPRODUCT(('冬被-S级品'!$B$2:$B$10=$B202)*('冬被-S级品'!$E$1:$AW$1=CG$1)*('冬被-S级品'!$E$2:$AW$10)),0)+IFERROR(SUMPRODUCT(('白止-S级品'!$A$2:$A$26=$B202)*('白止-S级品'!$D$1:$AV$1=CG$1)*('白止-S级品'!$D$2:$AV$26)),0)+IFERROR(SUMPRODUCT(('乐容-S级品'!$A$4:$A$32=$B202)*('乐容-S级品'!$L$3:$CA$3=CG$1)*('乐容-S级品'!$L$4:$CA$32)),0)</f>
      </c>
      <c r="CH202" s="280">
        <f>IFERROR(SUMPRODUCT(('控温被PRO-S级品'!$B$2:$B$10=$B202)*('控温被PRO-S级品'!$E$1:$BE$1=CH$1)*('控温被PRO-S级品'!$E$2:$BE$10)),0)+IFERROR(SUMPRODUCT(('冬被-S级品'!$B$2:$B$10=$B202)*('冬被-S级品'!$E$1:$AW$1=CH$1)*('冬被-S级品'!$E$2:$AW$10)),0)+IFERROR(SUMPRODUCT(('白止-S级品'!$A$2:$A$26=$B202)*('白止-S级品'!$D$1:$AV$1=CH$1)*('白止-S级品'!$D$2:$AV$26)),0)+IFERROR(SUMPRODUCT(('乐容-S级品'!$A$4:$A$32=$B202)*('乐容-S级品'!$L$3:$CA$3=CH$1)*('乐容-S级品'!$L$4:$CA$32)),0)</f>
      </c>
      <c r="CI202" s="280">
        <f>IFERROR(SUMPRODUCT(('控温被PRO-S级品'!$B$2:$B$10=$B202)*('控温被PRO-S级品'!$E$1:$BE$1=CI$1)*('控温被PRO-S级品'!$E$2:$BE$10)),0)+IFERROR(SUMPRODUCT(('冬被-S级品'!$B$2:$B$10=$B202)*('冬被-S级品'!$E$1:$AW$1=CI$1)*('冬被-S级品'!$E$2:$AW$10)),0)+IFERROR(SUMPRODUCT(('白止-S级品'!$A$2:$A$26=$B202)*('白止-S级品'!$D$1:$AV$1=CI$1)*('白止-S级品'!$D$2:$AV$26)),0)+IFERROR(SUMPRODUCT(('乐容-S级品'!$A$4:$A$32=$B202)*('乐容-S级品'!$L$3:$CA$3=CI$1)*('乐容-S级品'!$L$4:$CA$32)),0)</f>
      </c>
      <c r="CJ202" s="280">
        <f>IFERROR(SUMPRODUCT(('控温被PRO-S级品'!$B$2:$B$10=$B202)*('控温被PRO-S级品'!$E$1:$BE$1=CJ$1)*('控温被PRO-S级品'!$E$2:$BE$10)),0)+IFERROR(SUMPRODUCT(('冬被-S级品'!$B$2:$B$10=$B202)*('冬被-S级品'!$E$1:$AW$1=CJ$1)*('冬被-S级品'!$E$2:$AW$10)),0)+IFERROR(SUMPRODUCT(('白止-S级品'!$A$2:$A$26=$B202)*('白止-S级品'!$D$1:$AV$1=CJ$1)*('白止-S级品'!$D$2:$AV$26)),0)+IFERROR(SUMPRODUCT(('乐容-S级品'!$A$4:$A$32=$B202)*('乐容-S级品'!$L$3:$CA$3=CJ$1)*('乐容-S级品'!$L$4:$CA$32)),0)</f>
      </c>
      <c r="CK202" s="280">
        <f>IFERROR(SUMPRODUCT(('控温被PRO-S级品'!$B$2:$B$10=$B202)*('控温被PRO-S级品'!$E$1:$BE$1=CK$1)*('控温被PRO-S级品'!$E$2:$BE$10)),0)+IFERROR(SUMPRODUCT(('冬被-S级品'!$B$2:$B$10=$B202)*('冬被-S级品'!$E$1:$AW$1=CK$1)*('冬被-S级品'!$E$2:$AW$10)),0)+IFERROR(SUMPRODUCT(('白止-S级品'!$A$2:$A$26=$B202)*('白止-S级品'!$D$1:$AV$1=CK$1)*('白止-S级品'!$D$2:$AV$26)),0)+IFERROR(SUMPRODUCT(('乐容-S级品'!$A$4:$A$32=$B202)*('乐容-S级品'!$L$3:$CA$3=CK$1)*('乐容-S级品'!$L$4:$CA$32)),0)</f>
      </c>
      <c r="CL202" s="280">
        <f>IFERROR(SUMPRODUCT(('控温被PRO-S级品'!$B$2:$B$10=$B202)*('控温被PRO-S级品'!$E$1:$BE$1=CL$1)*('控温被PRO-S级品'!$E$2:$BE$10)),0)+IFERROR(SUMPRODUCT(('冬被-S级品'!$B$2:$B$10=$B202)*('冬被-S级品'!$E$1:$AW$1=CL$1)*('冬被-S级品'!$E$2:$AW$10)),0)+IFERROR(SUMPRODUCT(('白止-S级品'!$A$2:$A$26=$B202)*('白止-S级品'!$D$1:$AV$1=CL$1)*('白止-S级品'!$D$2:$AV$26)),0)+IFERROR(SUMPRODUCT(('乐容-S级品'!$A$4:$A$32=$B202)*('乐容-S级品'!$L$3:$CA$3=CL$1)*('乐容-S级品'!$L$4:$CA$32)),0)</f>
      </c>
      <c r="CM202" s="280">
        <f>IFERROR(SUMPRODUCT(('控温被PRO-S级品'!$B$2:$B$10=$B202)*('控温被PRO-S级品'!$E$1:$BE$1=CM$1)*('控温被PRO-S级品'!$E$2:$BE$10)),0)+IFERROR(SUMPRODUCT(('冬被-S级品'!$B$2:$B$10=$B202)*('冬被-S级品'!$E$1:$AW$1=CM$1)*('冬被-S级品'!$E$2:$AW$10)),0)+IFERROR(SUMPRODUCT(('白止-S级品'!$A$2:$A$26=$B202)*('白止-S级品'!$D$1:$AV$1=CM$1)*('白止-S级品'!$D$2:$AV$26)),0)+IFERROR(SUMPRODUCT(('乐容-S级品'!$A$4:$A$32=$B202)*('乐容-S级品'!$L$3:$CA$3=CM$1)*('乐容-S级品'!$L$4:$CA$32)),0)</f>
      </c>
      <c r="CN202" s="280">
        <f>IFERROR(SUMPRODUCT(('控温被PRO-S级品'!$B$2:$B$10=$B202)*('控温被PRO-S级品'!$E$1:$BE$1=CN$1)*('控温被PRO-S级品'!$E$2:$BE$10)),0)+IFERROR(SUMPRODUCT(('冬被-S级品'!$B$2:$B$10=$B202)*('冬被-S级品'!$E$1:$AW$1=CN$1)*('冬被-S级品'!$E$2:$AW$10)),0)+IFERROR(SUMPRODUCT(('白止-S级品'!$A$2:$A$26=$B202)*('白止-S级品'!$D$1:$AV$1=CN$1)*('白止-S级品'!$D$2:$AV$26)),0)+IFERROR(SUMPRODUCT(('乐容-S级品'!$A$4:$A$32=$B202)*('乐容-S级品'!$L$3:$CA$3=CN$1)*('乐容-S级品'!$L$4:$CA$32)),0)</f>
      </c>
      <c r="CO202" s="280">
        <f>IFERROR(SUMPRODUCT(('控温被PRO-S级品'!$B$2:$B$10=$B202)*('控温被PRO-S级品'!$E$1:$BE$1=CO$1)*('控温被PRO-S级品'!$E$2:$BE$10)),0)+IFERROR(SUMPRODUCT(('冬被-S级品'!$B$2:$B$10=$B202)*('冬被-S级品'!$E$1:$AW$1=CO$1)*('冬被-S级品'!$E$2:$AW$10)),0)+IFERROR(SUMPRODUCT(('白止-S级品'!$A$2:$A$26=$B202)*('白止-S级品'!$D$1:$AV$1=CO$1)*('白止-S级品'!$D$2:$AV$26)),0)+IFERROR(SUMPRODUCT(('乐容-S级品'!$A$4:$A$32=$B202)*('乐容-S级品'!$L$3:$CA$3=CO$1)*('乐容-S级品'!$L$4:$CA$32)),0)</f>
      </c>
      <c r="CP202" s="280">
        <f>IFERROR(SUMPRODUCT(('控温被PRO-S级品'!$B$2:$B$10=$B202)*('控温被PRO-S级品'!$E$1:$BE$1=CP$1)*('控温被PRO-S级品'!$E$2:$BE$10)),0)+IFERROR(SUMPRODUCT(('冬被-S级品'!$B$2:$B$10=$B202)*('冬被-S级品'!$E$1:$AW$1=CP$1)*('冬被-S级品'!$E$2:$AW$10)),0)+IFERROR(SUMPRODUCT(('白止-S级品'!$A$2:$A$26=$B202)*('白止-S级品'!$D$1:$AV$1=CP$1)*('白止-S级品'!$D$2:$AV$26)),0)+IFERROR(SUMPRODUCT(('乐容-S级品'!$A$4:$A$32=$B202)*('乐容-S级品'!$L$3:$CA$3=CP$1)*('乐容-S级品'!$L$4:$CA$32)),0)</f>
      </c>
      <c r="CQ202" s="280">
        <f>IFERROR(SUMPRODUCT(('控温被PRO-S级品'!$B$2:$B$10=$B202)*('控温被PRO-S级品'!$E$1:$BE$1=CQ$1)*('控温被PRO-S级品'!$E$2:$BE$10)),0)+IFERROR(SUMPRODUCT(('冬被-S级品'!$B$2:$B$10=$B202)*('冬被-S级品'!$E$1:$AW$1=CQ$1)*('冬被-S级品'!$E$2:$AW$10)),0)+IFERROR(SUMPRODUCT(('白止-S级品'!$A$2:$A$26=$B202)*('白止-S级品'!$D$1:$AV$1=CQ$1)*('白止-S级品'!$D$2:$AV$26)),0)+IFERROR(SUMPRODUCT(('乐容-S级品'!$A$4:$A$32=$B202)*('乐容-S级品'!$L$3:$CA$3=CQ$1)*('乐容-S级品'!$L$4:$CA$32)),0)</f>
      </c>
      <c r="CR202" s="280">
        <f>IFERROR(SUMPRODUCT(('控温被PRO-S级品'!$B$2:$B$10=$B202)*('控温被PRO-S级品'!$E$1:$BE$1=CR$1)*('控温被PRO-S级品'!$E$2:$BE$10)),0)+IFERROR(SUMPRODUCT(('冬被-S级品'!$B$2:$B$10=$B202)*('冬被-S级品'!$E$1:$AW$1=CR$1)*('冬被-S级品'!$E$2:$AW$10)),0)+IFERROR(SUMPRODUCT(('白止-S级品'!$A$2:$A$26=$B202)*('白止-S级品'!$D$1:$AV$1=CR$1)*('白止-S级品'!$D$2:$AV$26)),0)+IFERROR(SUMPRODUCT(('乐容-S级品'!$A$4:$A$32=$B202)*('乐容-S级品'!$L$3:$CA$3=CR$1)*('乐容-S级品'!$L$4:$CA$32)),0)</f>
      </c>
      <c r="CS202" s="280">
        <f>IFERROR(SUMPRODUCT(('控温被PRO-S级品'!$B$2:$B$10=$B202)*('控温被PRO-S级品'!$E$1:$BE$1=CS$1)*('控温被PRO-S级品'!$E$2:$BE$10)),0)+IFERROR(SUMPRODUCT(('冬被-S级品'!$B$2:$B$10=$B202)*('冬被-S级品'!$E$1:$AW$1=CS$1)*('冬被-S级品'!$E$2:$AW$10)),0)+IFERROR(SUMPRODUCT(('白止-S级品'!$A$2:$A$26=$B202)*('白止-S级品'!$D$1:$AV$1=CS$1)*('白止-S级品'!$D$2:$AV$26)),0)+IFERROR(SUMPRODUCT(('乐容-S级品'!$A$4:$A$32=$B202)*('乐容-S级品'!$L$3:$CA$3=CS$1)*('乐容-S级品'!$L$4:$CA$32)),0)</f>
      </c>
      <c r="CT202" s="280">
        <f>IFERROR(SUMPRODUCT(('控温被PRO-S级品'!$B$2:$B$10=$B202)*('控温被PRO-S级品'!$E$1:$BE$1=CT$1)*('控温被PRO-S级品'!$E$2:$BE$10)),0)+IFERROR(SUMPRODUCT(('冬被-S级品'!$B$2:$B$10=$B202)*('冬被-S级品'!$E$1:$AW$1=CT$1)*('冬被-S级品'!$E$2:$AW$10)),0)+IFERROR(SUMPRODUCT(('白止-S级品'!$A$2:$A$26=$B202)*('白止-S级品'!$D$1:$AV$1=CT$1)*('白止-S级品'!$D$2:$AV$26)),0)+IFERROR(SUMPRODUCT(('乐容-S级品'!$A$4:$A$32=$B202)*('乐容-S级品'!$L$3:$CA$3=CT$1)*('乐容-S级品'!$L$4:$CA$32)),0)</f>
      </c>
      <c r="CU202" s="280">
        <f>IFERROR(SUMPRODUCT(('控温被PRO-S级品'!$B$2:$B$10=$B202)*('控温被PRO-S级品'!$E$1:$BE$1=CU$1)*('控温被PRO-S级品'!$E$2:$BE$10)),0)+IFERROR(SUMPRODUCT(('冬被-S级品'!$B$2:$B$10=$B202)*('冬被-S级品'!$E$1:$AW$1=CU$1)*('冬被-S级品'!$E$2:$AW$10)),0)+IFERROR(SUMPRODUCT(('白止-S级品'!$A$2:$A$26=$B202)*('白止-S级品'!$D$1:$AV$1=CU$1)*('白止-S级品'!$D$2:$AV$26)),0)+IFERROR(SUMPRODUCT(('乐容-S级品'!$A$4:$A$32=$B202)*('乐容-S级品'!$L$3:$CA$3=CU$1)*('乐容-S级品'!$L$4:$CA$32)),0)</f>
      </c>
      <c r="CV202" s="280">
        <f>IFERROR(SUMPRODUCT(('控温被PRO-S级品'!$B$2:$B$10=$B202)*('控温被PRO-S级品'!$E$1:$BE$1=CV$1)*('控温被PRO-S级品'!$E$2:$BE$10)),0)+IFERROR(SUMPRODUCT(('冬被-S级品'!$B$2:$B$10=$B202)*('冬被-S级品'!$E$1:$AW$1=CV$1)*('冬被-S级品'!$E$2:$AW$10)),0)+IFERROR(SUMPRODUCT(('白止-S级品'!$A$2:$A$26=$B202)*('白止-S级品'!$D$1:$AV$1=CV$1)*('白止-S级品'!$D$2:$AV$26)),0)+IFERROR(SUMPRODUCT(('乐容-S级品'!$A$4:$A$32=$B202)*('乐容-S级品'!$L$3:$CA$3=CV$1)*('乐容-S级品'!$L$4:$CA$32)),0)</f>
      </c>
      <c r="CW202" s="280">
        <f>IFERROR(SUMPRODUCT(('控温被PRO-S级品'!$B$2:$B$10=$B202)*('控温被PRO-S级品'!$E$1:$BE$1=CW$1)*('控温被PRO-S级品'!$E$2:$BE$10)),0)+IFERROR(SUMPRODUCT(('冬被-S级品'!$B$2:$B$10=$B202)*('冬被-S级品'!$E$1:$AW$1=CW$1)*('冬被-S级品'!$E$2:$AW$10)),0)+IFERROR(SUMPRODUCT(('白止-S级品'!$A$2:$A$26=$B202)*('白止-S级品'!$D$1:$AV$1=CW$1)*('白止-S级品'!$D$2:$AV$26)),0)+IFERROR(SUMPRODUCT(('乐容-S级品'!$A$4:$A$32=$B202)*('乐容-S级品'!$L$3:$CA$3=CW$1)*('乐容-S级品'!$L$4:$CA$32)),0)</f>
      </c>
      <c r="CX202" s="280">
        <f>IFERROR(SUMPRODUCT(('控温被PRO-S级品'!$B$2:$B$10=$B202)*('控温被PRO-S级品'!$E$1:$BE$1=CX$1)*('控温被PRO-S级品'!$E$2:$BE$10)),0)+IFERROR(SUMPRODUCT(('冬被-S级品'!$B$2:$B$10=$B202)*('冬被-S级品'!$E$1:$AW$1=CX$1)*('冬被-S级品'!$E$2:$AW$10)),0)+IFERROR(SUMPRODUCT(('白止-S级品'!$A$2:$A$26=$B202)*('白止-S级品'!$D$1:$AV$1=CX$1)*('白止-S级品'!$D$2:$AV$26)),0)+IFERROR(SUMPRODUCT(('乐容-S级品'!$A$4:$A$32=$B202)*('乐容-S级品'!$L$3:$CA$3=CX$1)*('乐容-S级品'!$L$4:$CA$32)),0)</f>
      </c>
      <c r="CY202" s="280">
        <f>IFERROR(SUMPRODUCT(('控温被PRO-S级品'!$B$2:$B$10=$B202)*('控温被PRO-S级品'!$E$1:$BE$1=CY$1)*('控温被PRO-S级品'!$E$2:$BE$10)),0)+IFERROR(SUMPRODUCT(('冬被-S级品'!$B$2:$B$10=$B202)*('冬被-S级品'!$E$1:$AW$1=CY$1)*('冬被-S级品'!$E$2:$AW$10)),0)+IFERROR(SUMPRODUCT(('白止-S级品'!$A$2:$A$26=$B202)*('白止-S级品'!$D$1:$AV$1=CY$1)*('白止-S级品'!$D$2:$AV$26)),0)+IFERROR(SUMPRODUCT(('乐容-S级品'!$A$4:$A$32=$B202)*('乐容-S级品'!$L$3:$CA$3=CY$1)*('乐容-S级品'!$L$4:$CA$32)),0)</f>
      </c>
      <c r="CZ202" s="280">
        <f>IFERROR(SUMPRODUCT(('控温被PRO-S级品'!$B$2:$B$10=$B202)*('控温被PRO-S级品'!$E$1:$BE$1=CZ$1)*('控温被PRO-S级品'!$E$2:$BE$10)),0)+IFERROR(SUMPRODUCT(('冬被-S级品'!$B$2:$B$10=$B202)*('冬被-S级品'!$E$1:$AW$1=CZ$1)*('冬被-S级品'!$E$2:$AW$10)),0)+IFERROR(SUMPRODUCT(('白止-S级品'!$A$2:$A$26=$B202)*('白止-S级品'!$D$1:$AV$1=CZ$1)*('白止-S级品'!$D$2:$AV$26)),0)+IFERROR(SUMPRODUCT(('乐容-S级品'!$A$4:$A$32=$B202)*('乐容-S级品'!$L$3:$CA$3=CZ$1)*('乐容-S级品'!$L$4:$CA$32)),0)</f>
      </c>
      <c r="DA202" s="280">
        <f>IFERROR(SUMPRODUCT(('控温被PRO-S级品'!$B$2:$B$10=$B202)*('控温被PRO-S级品'!$E$1:$BE$1=DA$1)*('控温被PRO-S级品'!$E$2:$BE$10)),0)+IFERROR(SUMPRODUCT(('冬被-S级品'!$B$2:$B$10=$B202)*('冬被-S级品'!$E$1:$AW$1=DA$1)*('冬被-S级品'!$E$2:$AW$10)),0)+IFERROR(SUMPRODUCT(('白止-S级品'!$A$2:$A$26=$B202)*('白止-S级品'!$D$1:$AV$1=DA$1)*('白止-S级品'!$D$2:$AV$26)),0)+IFERROR(SUMPRODUCT(('乐容-S级品'!$A$4:$A$32=$B202)*('乐容-S级品'!$L$3:$CA$3=DA$1)*('乐容-S级品'!$L$4:$CA$32)),0)</f>
      </c>
      <c r="DB202" s="280">
        <f>IFERROR(SUMPRODUCT(('控温被PRO-S级品'!$B$2:$B$10=$B202)*('控温被PRO-S级品'!$E$1:$BE$1=DB$1)*('控温被PRO-S级品'!$E$2:$BE$10)),0)+IFERROR(SUMPRODUCT(('冬被-S级品'!$B$2:$B$10=$B202)*('冬被-S级品'!$E$1:$AW$1=DB$1)*('冬被-S级品'!$E$2:$AW$10)),0)+IFERROR(SUMPRODUCT(('白止-S级品'!$A$2:$A$26=$B202)*('白止-S级品'!$D$1:$AV$1=DB$1)*('白止-S级品'!$D$2:$AV$26)),0)+IFERROR(SUMPRODUCT(('乐容-S级品'!$A$4:$A$32=$B202)*('乐容-S级品'!$L$3:$CA$3=DB$1)*('乐容-S级品'!$L$4:$CA$32)),0)</f>
      </c>
      <c r="DC202" s="280">
        <f>IFERROR(SUMPRODUCT(('控温被PRO-S级品'!$B$2:$B$10=$B202)*('控温被PRO-S级品'!$E$1:$BE$1=DC$1)*('控温被PRO-S级品'!$E$2:$BE$10)),0)+IFERROR(SUMPRODUCT(('冬被-S级品'!$B$2:$B$10=$B202)*('冬被-S级品'!$E$1:$AW$1=DC$1)*('冬被-S级品'!$E$2:$AW$10)),0)+IFERROR(SUMPRODUCT(('白止-S级品'!$A$2:$A$26=$B202)*('白止-S级品'!$D$1:$AV$1=DC$1)*('白止-S级品'!$D$2:$AV$26)),0)+IFERROR(SUMPRODUCT(('乐容-S级品'!$A$4:$A$32=$B202)*('乐容-S级品'!$L$3:$CA$3=DC$1)*('乐容-S级品'!$L$4:$CA$32)),0)</f>
      </c>
      <c r="DD202" s="280">
        <f>IFERROR(SUMPRODUCT(('控温被PRO-S级品'!$B$2:$B$10=$B202)*('控温被PRO-S级品'!$E$1:$BE$1=DD$1)*('控温被PRO-S级品'!$E$2:$BE$10)),0)+IFERROR(SUMPRODUCT(('冬被-S级品'!$B$2:$B$10=$B202)*('冬被-S级品'!$E$1:$AW$1=DD$1)*('冬被-S级品'!$E$2:$AW$10)),0)+IFERROR(SUMPRODUCT(('白止-S级品'!$A$2:$A$26=$B202)*('白止-S级品'!$D$1:$AV$1=DD$1)*('白止-S级品'!$D$2:$AV$26)),0)+IFERROR(SUMPRODUCT(('乐容-S级品'!$A$4:$A$32=$B202)*('乐容-S级品'!$L$3:$CA$3=DD$1)*('乐容-S级品'!$L$4:$CA$32)),0)</f>
      </c>
      <c r="DE202" s="280">
        <f>IFERROR(SUMPRODUCT(('控温被PRO-S级品'!$B$2:$B$10=$B202)*('控温被PRO-S级品'!$E$1:$BE$1=DE$1)*('控温被PRO-S级品'!$E$2:$BE$10)),0)+IFERROR(SUMPRODUCT(('冬被-S级品'!$B$2:$B$10=$B202)*('冬被-S级品'!$E$1:$AW$1=DE$1)*('冬被-S级品'!$E$2:$AW$10)),0)+IFERROR(SUMPRODUCT(('白止-S级品'!$A$2:$A$26=$B202)*('白止-S级品'!$D$1:$AV$1=DE$1)*('白止-S级品'!$D$2:$AV$26)),0)+IFERROR(SUMPRODUCT(('乐容-S级品'!$A$4:$A$32=$B202)*('乐容-S级品'!$L$3:$CA$3=DE$1)*('乐容-S级品'!$L$4:$CA$32)),0)</f>
      </c>
      <c r="DF202" s="280">
        <f>IFERROR(SUMPRODUCT(('控温被PRO-S级品'!$B$2:$B$10=$B202)*('控温被PRO-S级品'!$E$1:$BE$1=DF$1)*('控温被PRO-S级品'!$E$2:$BE$10)),0)+IFERROR(SUMPRODUCT(('冬被-S级品'!$B$2:$B$10=$B202)*('冬被-S级品'!$E$1:$AW$1=DF$1)*('冬被-S级品'!$E$2:$AW$10)),0)+IFERROR(SUMPRODUCT(('白止-S级品'!$A$2:$A$26=$B202)*('白止-S级品'!$D$1:$AV$1=DF$1)*('白止-S级品'!$D$2:$AV$26)),0)+IFERROR(SUMPRODUCT(('乐容-S级品'!$A$4:$A$32=$B202)*('乐容-S级品'!$L$3:$CA$3=DF$1)*('乐容-S级品'!$L$4:$CA$32)),0)</f>
      </c>
      <c r="DG202" s="280">
        <f>IFERROR(SUMPRODUCT(('控温被PRO-S级品'!$B$2:$B$10=$B202)*('控温被PRO-S级品'!$E$1:$BE$1=DG$1)*('控温被PRO-S级品'!$E$2:$BE$10)),0)+IFERROR(SUMPRODUCT(('冬被-S级品'!$B$2:$B$10=$B202)*('冬被-S级品'!$E$1:$AW$1=DG$1)*('冬被-S级品'!$E$2:$AW$10)),0)+IFERROR(SUMPRODUCT(('白止-S级品'!$A$2:$A$26=$B202)*('白止-S级品'!$D$1:$AV$1=DG$1)*('白止-S级品'!$D$2:$AV$26)),0)+IFERROR(SUMPRODUCT(('乐容-S级品'!$A$4:$A$32=$B202)*('乐容-S级品'!$L$3:$CA$3=DG$1)*('乐容-S级品'!$L$4:$CA$32)),0)</f>
      </c>
      <c r="DH202" s="280">
        <f>IFERROR(SUMPRODUCT(('控温被PRO-S级品'!$B$2:$B$10=$B202)*('控温被PRO-S级品'!$E$1:$BE$1=DH$1)*('控温被PRO-S级品'!$E$2:$BE$10)),0)+IFERROR(SUMPRODUCT(('冬被-S级品'!$B$2:$B$10=$B202)*('冬被-S级品'!$E$1:$AW$1=DH$1)*('冬被-S级品'!$E$2:$AW$10)),0)+IFERROR(SUMPRODUCT(('白止-S级品'!$A$2:$A$26=$B202)*('白止-S级品'!$D$1:$AV$1=DH$1)*('白止-S级品'!$D$2:$AV$26)),0)+IFERROR(SUMPRODUCT(('乐容-S级品'!$A$4:$A$32=$B202)*('乐容-S级品'!$L$3:$CA$3=DH$1)*('乐容-S级品'!$L$4:$CA$32)),0)</f>
      </c>
      <c r="DI202" s="280">
        <f>IFERROR(SUMPRODUCT(('控温被PRO-S级品'!$B$2:$B$10=$B202)*('控温被PRO-S级品'!$E$1:$BE$1=DI$1)*('控温被PRO-S级品'!$E$2:$BE$10)),0)+IFERROR(SUMPRODUCT(('冬被-S级品'!$B$2:$B$10=$B202)*('冬被-S级品'!$E$1:$AW$1=DI$1)*('冬被-S级品'!$E$2:$AW$10)),0)+IFERROR(SUMPRODUCT(('白止-S级品'!$A$2:$A$26=$B202)*('白止-S级品'!$D$1:$AV$1=DI$1)*('白止-S级品'!$D$2:$AV$26)),0)+IFERROR(SUMPRODUCT(('乐容-S级品'!$A$4:$A$32=$B202)*('乐容-S级品'!$L$3:$CA$3=DI$1)*('乐容-S级品'!$L$4:$CA$32)),0)</f>
      </c>
      <c r="DJ202" s="280">
        <f>IFERROR(SUMPRODUCT(('控温被PRO-S级品'!$B$2:$B$10=$B202)*('控温被PRO-S级品'!$E$1:$BE$1=DJ$1)*('控温被PRO-S级品'!$E$2:$BE$10)),0)+IFERROR(SUMPRODUCT(('冬被-S级品'!$B$2:$B$10=$B202)*('冬被-S级品'!$E$1:$AW$1=DJ$1)*('冬被-S级品'!$E$2:$AW$10)),0)+IFERROR(SUMPRODUCT(('白止-S级品'!$A$2:$A$26=$B202)*('白止-S级品'!$D$1:$AV$1=DJ$1)*('白止-S级品'!$D$2:$AV$26)),0)+IFERROR(SUMPRODUCT(('乐容-S级品'!$A$4:$A$32=$B202)*('乐容-S级品'!$L$3:$CA$3=DJ$1)*('乐容-S级品'!$L$4:$CA$32)),0)</f>
      </c>
      <c r="DK202" s="280"/>
      <c r="DL202" s="280"/>
      <c r="DM202" s="280"/>
      <c r="DN202" s="280"/>
      <c r="DO202" s="280"/>
      <c r="DP202" s="280"/>
      <c r="DQ202" s="280"/>
      <c r="DR202" s="280"/>
      <c r="DS202" s="280"/>
      <c r="DT202" s="280"/>
      <c r="DU202" s="280"/>
      <c r="DV202" s="280"/>
      <c r="DW202" s="280">
        <f>VLOOKUP(B202,'系统编码规格'!A:C,3,FALSE)</f>
      </c>
      <c r="DX202" s="280"/>
      <c r="DY202" s="280"/>
      <c r="DZ202" s="280"/>
      <c r="EA202" s="280"/>
      <c r="EB202" s="280"/>
      <c r="EC202" s="280"/>
      <c r="ED202" s="280"/>
      <c r="EE202" s="280"/>
      <c r="EF202" s="280"/>
      <c r="EG202" s="280"/>
      <c r="EH202" s="280"/>
      <c r="EI202" s="280"/>
      <c r="EJ202" s="280"/>
      <c r="EK202" s="280"/>
      <c r="EL202" s="280"/>
      <c r="EM202" s="280"/>
      <c r="EN202" s="280"/>
      <c r="EO202" s="280"/>
      <c r="EP202" s="280"/>
      <c r="EQ202" s="280"/>
      <c r="ER202" s="280"/>
      <c r="ES202" s="280"/>
      <c r="ET202" s="280"/>
      <c r="EU202" s="280"/>
      <c r="EV202" s="280"/>
      <c r="EW202" s="280"/>
      <c r="EX202" s="280"/>
      <c r="EY202" s="280"/>
      <c r="EZ202" s="280"/>
      <c r="FA202" s="280"/>
      <c r="FB202" s="280"/>
      <c r="FC202" s="280"/>
      <c r="FD202" s="280"/>
      <c r="FE202" s="280"/>
      <c r="FF202" s="280"/>
      <c r="FG202" s="280"/>
      <c r="FH202" s="280"/>
      <c r="FI202" s="280"/>
      <c r="FJ202" s="280"/>
      <c r="FK202" s="280"/>
      <c r="FL202" s="280"/>
      <c r="FM202" s="280"/>
      <c r="FN202" s="280"/>
      <c r="FO202" s="280"/>
      <c r="FP202" s="280"/>
      <c r="FQ202" s="280"/>
      <c r="FR202" s="280"/>
      <c r="FS202" s="280"/>
      <c r="FT202" s="280"/>
      <c r="FU202" s="280"/>
      <c r="FV202" s="280"/>
      <c r="FW202" s="280"/>
      <c r="FX202" s="280"/>
      <c r="FY202" s="280"/>
      <c r="FZ202" s="280"/>
      <c r="GA202" s="280"/>
      <c r="GB202" s="280"/>
      <c r="GC202" s="280"/>
      <c r="GD202" s="280"/>
      <c r="GE202" s="280"/>
      <c r="GF202" s="280"/>
      <c r="GG202" s="280"/>
      <c r="GH202" s="280"/>
      <c r="GI202" s="280"/>
      <c r="GJ202" s="280"/>
      <c r="GK202" s="280"/>
      <c r="GL202" s="280"/>
      <c r="GM202" s="280"/>
      <c r="GN202" s="280"/>
      <c r="GO202" s="280"/>
      <c r="GP202" s="280"/>
      <c r="GQ202" s="280"/>
      <c r="GR202" s="280"/>
      <c r="GS202" s="280"/>
      <c r="GT202" s="280"/>
      <c r="GU202" s="280"/>
      <c r="GV202" s="280"/>
    </row>
    <row r="203">
      <c r="A203" s="309" t="str">
        <v>乐容</v>
      </c>
      <c r="B203" s="312" t="str">
        <v>13800037900325136</v>
      </c>
      <c r="C203" s="309" t="str">
        <v>萨和清屿青柚无火香薰</v>
      </c>
      <c r="D203" s="309" t="str" xml:space="preserve">
        <v> 200ml</v>
      </c>
      <c r="E203">
        <f>SUM(F203:GX203)</f>
      </c>
      <c r="F203" s="280">
        <f>IFERROR(SUMPRODUCT(('控温被PRO-S级品'!$B$2:$B$10=$B203)*('控温被PRO-S级品'!$E$1:$BE$1=F$1)*('控温被PRO-S级品'!$E$2:$BE$10)),0)+IFERROR(SUMPRODUCT(('冬被-S级品'!$B$2:$B$10=$B203)*('冬被-S级品'!$E$1:$AW$1=F$1)*('冬被-S级品'!$E$2:$AW$10)),0)+IFERROR(SUMPRODUCT(('白止-S级品'!$A$2:$A$26=$B203)*('白止-S级品'!$D$1:$AV$1=F$1)*('白止-S级品'!$D$2:$AV$26)),0)+IFERROR(SUMPRODUCT(('乐容-S级品'!$A$4:$A$32=$B203)*('乐容-S级品'!$L$3:$CA$3=F$1)*('乐容-S级品'!$L$4:$CA$32)),0)</f>
      </c>
      <c r="G203" s="280">
        <f>IFERROR(SUMPRODUCT(('控温被PRO-S级品'!$B$2:$B$10=$B203)*('控温被PRO-S级品'!$E$1:$BE$1=G$1)*('控温被PRO-S级品'!$E$2:$BE$10)),0)+IFERROR(SUMPRODUCT(('冬被-S级品'!$B$2:$B$10=$B203)*('冬被-S级品'!$E$1:$AW$1=G$1)*('冬被-S级品'!$E$2:$AW$10)),0)+IFERROR(SUMPRODUCT(('白止-S级品'!$A$2:$A$26=$B203)*('白止-S级品'!$D$1:$AV$1=G$1)*('白止-S级品'!$D$2:$AV$26)),0)+IFERROR(SUMPRODUCT(('乐容-S级品'!$A$4:$A$32=$B203)*('乐容-S级品'!$L$3:$CA$3=G$1)*('乐容-S级品'!$L$4:$CA$32)),0)</f>
      </c>
      <c r="H203" s="280">
        <f>IFERROR(SUMPRODUCT(('控温被PRO-S级品'!$B$2:$B$10=$B203)*('控温被PRO-S级品'!$E$1:$BE$1=H$1)*('控温被PRO-S级品'!$E$2:$BE$10)),0)+IFERROR(SUMPRODUCT(('冬被-S级品'!$B$2:$B$10=$B203)*('冬被-S级品'!$E$1:$AW$1=H$1)*('冬被-S级品'!$E$2:$AW$10)),0)+IFERROR(SUMPRODUCT(('白止-S级品'!$A$2:$A$26=$B203)*('白止-S级品'!$D$1:$AV$1=H$1)*('白止-S级品'!$D$2:$AV$26)),0)+IFERROR(SUMPRODUCT(('乐容-S级品'!$A$4:$A$32=$B203)*('乐容-S级品'!$L$3:$CA$3=H$1)*('乐容-S级品'!$L$4:$CA$32)),0)</f>
      </c>
      <c r="I203" s="280">
        <f>IFERROR(SUMPRODUCT(('控温被PRO-S级品'!$B$2:$B$10=$B203)*('控温被PRO-S级品'!$E$1:$BE$1=I$1)*('控温被PRO-S级品'!$E$2:$BE$10)),0)+IFERROR(SUMPRODUCT(('冬被-S级品'!$B$2:$B$10=$B203)*('冬被-S级品'!$E$1:$AW$1=I$1)*('冬被-S级品'!$E$2:$AW$10)),0)+IFERROR(SUMPRODUCT(('白止-S级品'!$A$2:$A$26=$B203)*('白止-S级品'!$D$1:$AV$1=I$1)*('白止-S级品'!$D$2:$AV$26)),0)+IFERROR(SUMPRODUCT(('乐容-S级品'!$A$4:$A$32=$B203)*('乐容-S级品'!$L$3:$CA$3=I$1)*('乐容-S级品'!$L$4:$CA$32)),0)</f>
      </c>
      <c r="J203" s="280">
        <f>IFERROR(SUMPRODUCT(('控温被PRO-S级品'!$B$2:$B$10=$B203)*('控温被PRO-S级品'!$E$1:$BE$1=J$1)*('控温被PRO-S级品'!$E$2:$BE$10)),0)+IFERROR(SUMPRODUCT(('冬被-S级品'!$B$2:$B$10=$B203)*('冬被-S级品'!$E$1:$AW$1=J$1)*('冬被-S级品'!$E$2:$AW$10)),0)+IFERROR(SUMPRODUCT(('白止-S级品'!$A$2:$A$26=$B203)*('白止-S级品'!$D$1:$AV$1=J$1)*('白止-S级品'!$D$2:$AV$26)),0)+IFERROR(SUMPRODUCT(('乐容-S级品'!$A$4:$A$32=$B203)*('乐容-S级品'!$L$3:$CA$3=J$1)*('乐容-S级品'!$L$4:$CA$32)),0)</f>
      </c>
      <c r="K203" s="280">
        <f>IFERROR(SUMPRODUCT(('控温被PRO-S级品'!$B$2:$B$10=$B203)*('控温被PRO-S级品'!$E$1:$BE$1=K$1)*('控温被PRO-S级品'!$E$2:$BE$10)),0)+IFERROR(SUMPRODUCT(('冬被-S级品'!$B$2:$B$10=$B203)*('冬被-S级品'!$E$1:$AW$1=K$1)*('冬被-S级品'!$E$2:$AW$10)),0)+IFERROR(SUMPRODUCT(('白止-S级品'!$A$2:$A$26=$B203)*('白止-S级品'!$D$1:$AV$1=K$1)*('白止-S级品'!$D$2:$AV$26)),0)+IFERROR(SUMPRODUCT(('乐容-S级品'!$A$4:$A$32=$B203)*('乐容-S级品'!$L$3:$CA$3=K$1)*('乐容-S级品'!$L$4:$CA$32)),0)</f>
      </c>
      <c r="L203" s="280">
        <f>IFERROR(SUMPRODUCT(('控温被PRO-S级品'!$B$2:$B$10=$B203)*('控温被PRO-S级品'!$E$1:$BE$1=L$1)*('控温被PRO-S级品'!$E$2:$BE$10)),0)+IFERROR(SUMPRODUCT(('冬被-S级品'!$B$2:$B$10=$B203)*('冬被-S级品'!$E$1:$AW$1=L$1)*('冬被-S级品'!$E$2:$AW$10)),0)+IFERROR(SUMPRODUCT(('白止-S级品'!$A$2:$A$26=$B203)*('白止-S级品'!$D$1:$AV$1=L$1)*('白止-S级品'!$D$2:$AV$26)),0)+IFERROR(SUMPRODUCT(('乐容-S级品'!$A$4:$A$32=$B203)*('乐容-S级品'!$L$3:$CA$3=L$1)*('乐容-S级品'!$L$4:$CA$32)),0)</f>
      </c>
      <c r="M203" s="280">
        <f>IFERROR(SUMPRODUCT(('控温被PRO-S级品'!$B$2:$B$10=$B203)*('控温被PRO-S级品'!$E$1:$BE$1=M$1)*('控温被PRO-S级品'!$E$2:$BE$10)),0)+IFERROR(SUMPRODUCT(('冬被-S级品'!$B$2:$B$10=$B203)*('冬被-S级品'!$E$1:$AW$1=M$1)*('冬被-S级品'!$E$2:$AW$10)),0)+IFERROR(SUMPRODUCT(('白止-S级品'!$A$2:$A$26=$B203)*('白止-S级品'!$D$1:$AV$1=M$1)*('白止-S级品'!$D$2:$AV$26)),0)+IFERROR(SUMPRODUCT(('乐容-S级品'!$A$4:$A$32=$B203)*('乐容-S级品'!$L$3:$CA$3=M$1)*('乐容-S级品'!$L$4:$CA$32)),0)</f>
      </c>
      <c r="N203" s="280">
        <f>IFERROR(SUMPRODUCT(('控温被PRO-S级品'!$B$2:$B$10=$B203)*('控温被PRO-S级品'!$E$1:$BE$1=N$1)*('控温被PRO-S级品'!$E$2:$BE$10)),0)+IFERROR(SUMPRODUCT(('冬被-S级品'!$B$2:$B$10=$B203)*('冬被-S级品'!$E$1:$AW$1=N$1)*('冬被-S级品'!$E$2:$AW$10)),0)+IFERROR(SUMPRODUCT(('白止-S级品'!$A$2:$A$26=$B203)*('白止-S级品'!$D$1:$AV$1=N$1)*('白止-S级品'!$D$2:$AV$26)),0)+IFERROR(SUMPRODUCT(('乐容-S级品'!$A$4:$A$32=$B203)*('乐容-S级品'!$L$3:$CA$3=N$1)*('乐容-S级品'!$L$4:$CA$32)),0)</f>
      </c>
      <c r="O203" s="280">
        <f>IFERROR(SUMPRODUCT(('控温被PRO-S级品'!$B$2:$B$10=$B203)*('控温被PRO-S级品'!$E$1:$BE$1=O$1)*('控温被PRO-S级品'!$E$2:$BE$10)),0)+IFERROR(SUMPRODUCT(('冬被-S级品'!$B$2:$B$10=$B203)*('冬被-S级品'!$E$1:$AW$1=O$1)*('冬被-S级品'!$E$2:$AW$10)),0)+IFERROR(SUMPRODUCT(('白止-S级品'!$A$2:$A$26=$B203)*('白止-S级品'!$D$1:$AV$1=O$1)*('白止-S级品'!$D$2:$AV$26)),0)+IFERROR(SUMPRODUCT(('乐容-S级品'!$A$4:$A$32=$B203)*('乐容-S级品'!$L$3:$CA$3=O$1)*('乐容-S级品'!$L$4:$CA$32)),0)</f>
      </c>
      <c r="P203" s="280">
        <f>IFERROR(SUMPRODUCT(('控温被PRO-S级品'!$B$2:$B$10=$B203)*('控温被PRO-S级品'!$E$1:$BE$1=P$1)*('控温被PRO-S级品'!$E$2:$BE$10)),0)+IFERROR(SUMPRODUCT(('冬被-S级品'!$B$2:$B$10=$B203)*('冬被-S级品'!$E$1:$AW$1=P$1)*('冬被-S级品'!$E$2:$AW$10)),0)+IFERROR(SUMPRODUCT(('白止-S级品'!$A$2:$A$26=$B203)*('白止-S级品'!$D$1:$AV$1=P$1)*('白止-S级品'!$D$2:$AV$26)),0)+IFERROR(SUMPRODUCT(('乐容-S级品'!$A$4:$A$32=$B203)*('乐容-S级品'!$L$3:$CA$3=P$1)*('乐容-S级品'!$L$4:$CA$32)),0)</f>
      </c>
      <c r="Q203" s="280">
        <f>IFERROR(SUMPRODUCT(('控温被PRO-S级品'!$B$2:$B$10=$B203)*('控温被PRO-S级品'!$E$1:$BE$1=Q$1)*('控温被PRO-S级品'!$E$2:$BE$10)),0)+IFERROR(SUMPRODUCT(('冬被-S级品'!$B$2:$B$10=$B203)*('冬被-S级品'!$E$1:$AW$1=Q$1)*('冬被-S级品'!$E$2:$AW$10)),0)+IFERROR(SUMPRODUCT(('白止-S级品'!$A$2:$A$26=$B203)*('白止-S级品'!$D$1:$AV$1=Q$1)*('白止-S级品'!$D$2:$AV$26)),0)+IFERROR(SUMPRODUCT(('乐容-S级品'!$A$4:$A$32=$B203)*('乐容-S级品'!$L$3:$CA$3=Q$1)*('乐容-S级品'!$L$4:$CA$32)),0)</f>
      </c>
      <c r="R203" s="280">
        <f>IFERROR(SUMPRODUCT(('控温被PRO-S级品'!$B$2:$B$10=$B203)*('控温被PRO-S级品'!$E$1:$BE$1=R$1)*('控温被PRO-S级品'!$E$2:$BE$10)),0)+IFERROR(SUMPRODUCT(('冬被-S级品'!$B$2:$B$10=$B203)*('冬被-S级品'!$E$1:$AW$1=R$1)*('冬被-S级品'!$E$2:$AW$10)),0)+IFERROR(SUMPRODUCT(('白止-S级品'!$A$2:$A$26=$B203)*('白止-S级品'!$D$1:$AV$1=R$1)*('白止-S级品'!$D$2:$AV$26)),0)+IFERROR(SUMPRODUCT(('乐容-S级品'!$A$4:$A$32=$B203)*('乐容-S级品'!$L$3:$CA$3=R$1)*('乐容-S级品'!$L$4:$CA$32)),0)</f>
      </c>
      <c r="S203" s="280">
        <f>IFERROR(SUMPRODUCT(('控温被PRO-S级品'!$B$2:$B$10=$B203)*('控温被PRO-S级品'!$E$1:$BE$1=S$1)*('控温被PRO-S级品'!$E$2:$BE$10)),0)+IFERROR(SUMPRODUCT(('冬被-S级品'!$B$2:$B$10=$B203)*('冬被-S级品'!$E$1:$AW$1=S$1)*('冬被-S级品'!$E$2:$AW$10)),0)+IFERROR(SUMPRODUCT(('白止-S级品'!$A$2:$A$26=$B203)*('白止-S级品'!$D$1:$AV$1=S$1)*('白止-S级品'!$D$2:$AV$26)),0)+IFERROR(SUMPRODUCT(('乐容-S级品'!$A$4:$A$32=$B203)*('乐容-S级品'!$L$3:$CA$3=S$1)*('乐容-S级品'!$L$4:$CA$32)),0)</f>
      </c>
      <c r="T203" s="280">
        <f>IFERROR(SUMPRODUCT(('控温被PRO-S级品'!$B$2:$B$10=$B203)*('控温被PRO-S级品'!$E$1:$BE$1=T$1)*('控温被PRO-S级品'!$E$2:$BE$10)),0)+IFERROR(SUMPRODUCT(('冬被-S级品'!$B$2:$B$10=$B203)*('冬被-S级品'!$E$1:$AW$1=T$1)*('冬被-S级品'!$E$2:$AW$10)),0)+IFERROR(SUMPRODUCT(('白止-S级品'!$A$2:$A$26=$B203)*('白止-S级品'!$D$1:$AV$1=T$1)*('白止-S级品'!$D$2:$AV$26)),0)+IFERROR(SUMPRODUCT(('乐容-S级品'!$A$4:$A$32=$B203)*('乐容-S级品'!$L$3:$CA$3=T$1)*('乐容-S级品'!$L$4:$CA$32)),0)</f>
      </c>
      <c r="U203" s="280">
        <f>IFERROR(SUMPRODUCT(('控温被PRO-S级品'!$B$2:$B$10=$B203)*('控温被PRO-S级品'!$E$1:$BE$1=U$1)*('控温被PRO-S级品'!$E$2:$BE$10)),0)+IFERROR(SUMPRODUCT(('冬被-S级品'!$B$2:$B$10=$B203)*('冬被-S级品'!$E$1:$AW$1=U$1)*('冬被-S级品'!$E$2:$AW$10)),0)+IFERROR(SUMPRODUCT(('白止-S级品'!$A$2:$A$26=$B203)*('白止-S级品'!$D$1:$AV$1=U$1)*('白止-S级品'!$D$2:$AV$26)),0)+IFERROR(SUMPRODUCT(('乐容-S级品'!$A$4:$A$32=$B203)*('乐容-S级品'!$L$3:$CA$3=U$1)*('乐容-S级品'!$L$4:$CA$32)),0)</f>
      </c>
      <c r="V203" s="280">
        <f>IFERROR(SUMPRODUCT(('控温被PRO-S级品'!$B$2:$B$10=$B203)*('控温被PRO-S级品'!$E$1:$BE$1=V$1)*('控温被PRO-S级品'!$E$2:$BE$10)),0)+IFERROR(SUMPRODUCT(('冬被-S级品'!$B$2:$B$10=$B203)*('冬被-S级品'!$E$1:$AW$1=V$1)*('冬被-S级品'!$E$2:$AW$10)),0)+IFERROR(SUMPRODUCT(('白止-S级品'!$A$2:$A$26=$B203)*('白止-S级品'!$D$1:$AV$1=V$1)*('白止-S级品'!$D$2:$AV$26)),0)+IFERROR(SUMPRODUCT(('乐容-S级品'!$A$4:$A$32=$B203)*('乐容-S级品'!$L$3:$CA$3=V$1)*('乐容-S级品'!$L$4:$CA$32)),0)</f>
      </c>
      <c r="W203" s="280">
        <f>IFERROR(SUMPRODUCT(('控温被PRO-S级品'!$B$2:$B$10=$B203)*('控温被PRO-S级品'!$E$1:$BE$1=W$1)*('控温被PRO-S级品'!$E$2:$BE$10)),0)+IFERROR(SUMPRODUCT(('冬被-S级品'!$B$2:$B$10=$B203)*('冬被-S级品'!$E$1:$AW$1=W$1)*('冬被-S级品'!$E$2:$AW$10)),0)+IFERROR(SUMPRODUCT(('白止-S级品'!$A$2:$A$26=$B203)*('白止-S级品'!$D$1:$AV$1=W$1)*('白止-S级品'!$D$2:$AV$26)),0)+IFERROR(SUMPRODUCT(('乐容-S级品'!$A$4:$A$32=$B203)*('乐容-S级品'!$L$3:$CA$3=W$1)*('乐容-S级品'!$L$4:$CA$32)),0)</f>
      </c>
      <c r="X203" s="280">
        <f>IFERROR(SUMPRODUCT(('控温被PRO-S级品'!$B$2:$B$10=$B203)*('控温被PRO-S级品'!$E$1:$BE$1=X$1)*('控温被PRO-S级品'!$E$2:$BE$10)),0)+IFERROR(SUMPRODUCT(('冬被-S级品'!$B$2:$B$10=$B203)*('冬被-S级品'!$E$1:$AW$1=X$1)*('冬被-S级品'!$E$2:$AW$10)),0)+IFERROR(SUMPRODUCT(('白止-S级品'!$A$2:$A$26=$B203)*('白止-S级品'!$D$1:$AV$1=X$1)*('白止-S级品'!$D$2:$AV$26)),0)+IFERROR(SUMPRODUCT(('乐容-S级品'!$A$4:$A$32=$B203)*('乐容-S级品'!$L$3:$CA$3=X$1)*('乐容-S级品'!$L$4:$CA$32)),0)</f>
      </c>
      <c r="Y203" s="280">
        <f>IFERROR(SUMPRODUCT(('控温被PRO-S级品'!$B$2:$B$10=$B203)*('控温被PRO-S级品'!$E$1:$BE$1=Y$1)*('控温被PRO-S级品'!$E$2:$BE$10)),0)+IFERROR(SUMPRODUCT(('冬被-S级品'!$B$2:$B$10=$B203)*('冬被-S级品'!$E$1:$AW$1=Y$1)*('冬被-S级品'!$E$2:$AW$10)),0)+IFERROR(SUMPRODUCT(('白止-S级品'!$A$2:$A$26=$B203)*('白止-S级品'!$D$1:$AV$1=Y$1)*('白止-S级品'!$D$2:$AV$26)),0)+IFERROR(SUMPRODUCT(('乐容-S级品'!$A$4:$A$32=$B203)*('乐容-S级品'!$L$3:$CA$3=Y$1)*('乐容-S级品'!$L$4:$CA$32)),0)</f>
      </c>
      <c r="Z203" s="280">
        <f>IFERROR(SUMPRODUCT(('控温被PRO-S级品'!$B$2:$B$10=$B203)*('控温被PRO-S级品'!$E$1:$BE$1=Z$1)*('控温被PRO-S级品'!$E$2:$BE$10)),0)+IFERROR(SUMPRODUCT(('冬被-S级品'!$B$2:$B$10=$B203)*('冬被-S级品'!$E$1:$AW$1=Z$1)*('冬被-S级品'!$E$2:$AW$10)),0)+IFERROR(SUMPRODUCT(('白止-S级品'!$A$2:$A$26=$B203)*('白止-S级品'!$D$1:$AV$1=Z$1)*('白止-S级品'!$D$2:$AV$26)),0)+IFERROR(SUMPRODUCT(('乐容-S级品'!$A$4:$A$32=$B203)*('乐容-S级品'!$L$3:$CA$3=Z$1)*('乐容-S级品'!$L$4:$CA$32)),0)</f>
      </c>
      <c r="AA203" s="280">
        <f>IFERROR(SUMPRODUCT(('控温被PRO-S级品'!$B$2:$B$10=$B203)*('控温被PRO-S级品'!$E$1:$BE$1=AA$1)*('控温被PRO-S级品'!$E$2:$BE$10)),0)+IFERROR(SUMPRODUCT(('冬被-S级品'!$B$2:$B$10=$B203)*('冬被-S级品'!$E$1:$AW$1=AA$1)*('冬被-S级品'!$E$2:$AW$10)),0)+IFERROR(SUMPRODUCT(('白止-S级品'!$A$2:$A$26=$B203)*('白止-S级品'!$D$1:$AV$1=AA$1)*('白止-S级品'!$D$2:$AV$26)),0)+IFERROR(SUMPRODUCT(('乐容-S级品'!$A$4:$A$32=$B203)*('乐容-S级品'!$L$3:$CA$3=AA$1)*('乐容-S级品'!$L$4:$CA$32)),0)</f>
      </c>
      <c r="AB203" s="280">
        <f>IFERROR(SUMPRODUCT(('控温被PRO-S级品'!$B$2:$B$10=$B203)*('控温被PRO-S级品'!$E$1:$BE$1=AB$1)*('控温被PRO-S级品'!$E$2:$BE$10)),0)+IFERROR(SUMPRODUCT(('冬被-S级品'!$B$2:$B$10=$B203)*('冬被-S级品'!$E$1:$AW$1=AB$1)*('冬被-S级品'!$E$2:$AW$10)),0)+IFERROR(SUMPRODUCT(('白止-S级品'!$A$2:$A$26=$B203)*('白止-S级品'!$D$1:$AV$1=AB$1)*('白止-S级品'!$D$2:$AV$26)),0)+IFERROR(SUMPRODUCT(('乐容-S级品'!$A$4:$A$32=$B203)*('乐容-S级品'!$L$3:$CA$3=AB$1)*('乐容-S级品'!$L$4:$CA$32)),0)</f>
      </c>
      <c r="AC203" s="280">
        <f>IFERROR(SUMPRODUCT(('控温被PRO-S级品'!$B$2:$B$10=$B203)*('控温被PRO-S级品'!$E$1:$BE$1=AC$1)*('控温被PRO-S级品'!$E$2:$BE$10)),0)+IFERROR(SUMPRODUCT(('冬被-S级品'!$B$2:$B$10=$B203)*('冬被-S级品'!$E$1:$AW$1=AC$1)*('冬被-S级品'!$E$2:$AW$10)),0)+IFERROR(SUMPRODUCT(('白止-S级品'!$A$2:$A$26=$B203)*('白止-S级品'!$D$1:$AV$1=AC$1)*('白止-S级品'!$D$2:$AV$26)),0)+IFERROR(SUMPRODUCT(('乐容-S级品'!$A$4:$A$32=$B203)*('乐容-S级品'!$L$3:$CA$3=AC$1)*('乐容-S级品'!$L$4:$CA$32)),0)</f>
      </c>
      <c r="AD203" s="280">
        <f>IFERROR(SUMPRODUCT(('控温被PRO-S级品'!$B$2:$B$10=$B203)*('控温被PRO-S级品'!$E$1:$BE$1=AD$1)*('控温被PRO-S级品'!$E$2:$BE$10)),0)+IFERROR(SUMPRODUCT(('冬被-S级品'!$B$2:$B$10=$B203)*('冬被-S级品'!$E$1:$AW$1=AD$1)*('冬被-S级品'!$E$2:$AW$10)),0)+IFERROR(SUMPRODUCT(('白止-S级品'!$A$2:$A$26=$B203)*('白止-S级品'!$D$1:$AV$1=AD$1)*('白止-S级品'!$D$2:$AV$26)),0)+IFERROR(SUMPRODUCT(('乐容-S级品'!$A$4:$A$32=$B203)*('乐容-S级品'!$L$3:$CA$3=AD$1)*('乐容-S级品'!$L$4:$CA$32)),0)</f>
      </c>
      <c r="AE203" s="280">
        <f>IFERROR(SUMPRODUCT(('控温被PRO-S级品'!$B$2:$B$10=$B203)*('控温被PRO-S级品'!$E$1:$BE$1=AE$1)*('控温被PRO-S级品'!$E$2:$BE$10)),0)+IFERROR(SUMPRODUCT(('冬被-S级品'!$B$2:$B$10=$B203)*('冬被-S级品'!$E$1:$AW$1=AE$1)*('冬被-S级品'!$E$2:$AW$10)),0)+IFERROR(SUMPRODUCT(('白止-S级品'!$A$2:$A$26=$B203)*('白止-S级品'!$D$1:$AV$1=AE$1)*('白止-S级品'!$D$2:$AV$26)),0)+IFERROR(SUMPRODUCT(('乐容-S级品'!$A$4:$A$32=$B203)*('乐容-S级品'!$L$3:$CA$3=AE$1)*('乐容-S级品'!$L$4:$CA$32)),0)</f>
      </c>
      <c r="AF203" s="280">
        <f>IFERROR(SUMPRODUCT(('控温被PRO-S级品'!$B$2:$B$10=$B203)*('控温被PRO-S级品'!$E$1:$BE$1=AF$1)*('控温被PRO-S级品'!$E$2:$BE$10)),0)+IFERROR(SUMPRODUCT(('冬被-S级品'!$B$2:$B$10=$B203)*('冬被-S级品'!$E$1:$AW$1=AF$1)*('冬被-S级品'!$E$2:$AW$10)),0)+IFERROR(SUMPRODUCT(('白止-S级品'!$A$2:$A$26=$B203)*('白止-S级品'!$D$1:$AV$1=AF$1)*('白止-S级品'!$D$2:$AV$26)),0)+IFERROR(SUMPRODUCT(('乐容-S级品'!$A$4:$A$32=$B203)*('乐容-S级品'!$L$3:$CA$3=AF$1)*('乐容-S级品'!$L$4:$CA$32)),0)</f>
      </c>
      <c r="AG203" s="280">
        <f>IFERROR(SUMPRODUCT(('控温被PRO-S级品'!$B$2:$B$10=$B203)*('控温被PRO-S级品'!$E$1:$BE$1=AG$1)*('控温被PRO-S级品'!$E$2:$BE$10)),0)+IFERROR(SUMPRODUCT(('冬被-S级品'!$B$2:$B$10=$B203)*('冬被-S级品'!$E$1:$AW$1=AG$1)*('冬被-S级品'!$E$2:$AW$10)),0)+IFERROR(SUMPRODUCT(('白止-S级品'!$A$2:$A$26=$B203)*('白止-S级品'!$D$1:$AV$1=AG$1)*('白止-S级品'!$D$2:$AV$26)),0)+IFERROR(SUMPRODUCT(('乐容-S级品'!$A$4:$A$32=$B203)*('乐容-S级品'!$L$3:$CA$3=AG$1)*('乐容-S级品'!$L$4:$CA$32)),0)</f>
      </c>
      <c r="AH203" s="280">
        <f>IFERROR(SUMPRODUCT(('控温被PRO-S级品'!$B$2:$B$10=$B203)*('控温被PRO-S级品'!$E$1:$BE$1=AH$1)*('控温被PRO-S级品'!$E$2:$BE$10)),0)+IFERROR(SUMPRODUCT(('冬被-S级品'!$B$2:$B$10=$B203)*('冬被-S级品'!$E$1:$AW$1=AH$1)*('冬被-S级品'!$E$2:$AW$10)),0)+IFERROR(SUMPRODUCT(('白止-S级品'!$A$2:$A$26=$B203)*('白止-S级品'!$D$1:$AV$1=AH$1)*('白止-S级品'!$D$2:$AV$26)),0)+IFERROR(SUMPRODUCT(('乐容-S级品'!$A$4:$A$32=$B203)*('乐容-S级品'!$L$3:$CA$3=AH$1)*('乐容-S级品'!$L$4:$CA$32)),0)</f>
      </c>
      <c r="AI203" s="280">
        <f>IFERROR(SUMPRODUCT(('控温被PRO-S级品'!$B$2:$B$10=$B203)*('控温被PRO-S级品'!$E$1:$BE$1=AI$1)*('控温被PRO-S级品'!$E$2:$BE$10)),0)+IFERROR(SUMPRODUCT(('冬被-S级品'!$B$2:$B$10=$B203)*('冬被-S级品'!$E$1:$AW$1=AI$1)*('冬被-S级品'!$E$2:$AW$10)),0)+IFERROR(SUMPRODUCT(('白止-S级品'!$A$2:$A$26=$B203)*('白止-S级品'!$D$1:$AV$1=AI$1)*('白止-S级品'!$D$2:$AV$26)),0)+IFERROR(SUMPRODUCT(('乐容-S级品'!$A$4:$A$32=$B203)*('乐容-S级品'!$L$3:$CA$3=AI$1)*('乐容-S级品'!$L$4:$CA$32)),0)</f>
      </c>
      <c r="AJ203" s="280">
        <f>IFERROR(SUMPRODUCT(('控温被PRO-S级品'!$B$2:$B$10=$B203)*('控温被PRO-S级品'!$E$1:$BE$1=AJ$1)*('控温被PRO-S级品'!$E$2:$BE$10)),0)+IFERROR(SUMPRODUCT(('冬被-S级品'!$B$2:$B$10=$B203)*('冬被-S级品'!$E$1:$AW$1=AJ$1)*('冬被-S级品'!$E$2:$AW$10)),0)+IFERROR(SUMPRODUCT(('白止-S级品'!$A$2:$A$26=$B203)*('白止-S级品'!$D$1:$AV$1=AJ$1)*('白止-S级品'!$D$2:$AV$26)),0)+IFERROR(SUMPRODUCT(('乐容-S级品'!$A$4:$A$32=$B203)*('乐容-S级品'!$L$3:$CA$3=AJ$1)*('乐容-S级品'!$L$4:$CA$32)),0)</f>
      </c>
      <c r="AK203" s="280">
        <f>IFERROR(SUMPRODUCT(('控温被PRO-S级品'!$B$2:$B$10=$B203)*('控温被PRO-S级品'!$E$1:$BE$1=AK$1)*('控温被PRO-S级品'!$E$2:$BE$10)),0)+IFERROR(SUMPRODUCT(('冬被-S级品'!$B$2:$B$10=$B203)*('冬被-S级品'!$E$1:$AW$1=AK$1)*('冬被-S级品'!$E$2:$AW$10)),0)+IFERROR(SUMPRODUCT(('白止-S级品'!$A$2:$A$26=$B203)*('白止-S级品'!$D$1:$AV$1=AK$1)*('白止-S级品'!$D$2:$AV$26)),0)+IFERROR(SUMPRODUCT(('乐容-S级品'!$A$4:$A$32=$B203)*('乐容-S级品'!$L$3:$CA$3=AK$1)*('乐容-S级品'!$L$4:$CA$32)),0)</f>
      </c>
      <c r="AL203" s="280">
        <f>IFERROR(SUMPRODUCT(('控温被PRO-S级品'!$B$2:$B$10=$B203)*('控温被PRO-S级品'!$E$1:$BE$1=AL$1)*('控温被PRO-S级品'!$E$2:$BE$10)),0)+IFERROR(SUMPRODUCT(('冬被-S级品'!$B$2:$B$10=$B203)*('冬被-S级品'!$E$1:$AW$1=AL$1)*('冬被-S级品'!$E$2:$AW$10)),0)+IFERROR(SUMPRODUCT(('白止-S级品'!$A$2:$A$26=$B203)*('白止-S级品'!$D$1:$AV$1=AL$1)*('白止-S级品'!$D$2:$AV$26)),0)+IFERROR(SUMPRODUCT(('乐容-S级品'!$A$4:$A$32=$B203)*('乐容-S级品'!$L$3:$CA$3=AL$1)*('乐容-S级品'!$L$4:$CA$32)),0)</f>
      </c>
      <c r="AM203" s="280">
        <f>IFERROR(SUMPRODUCT(('控温被PRO-S级品'!$B$2:$B$10=$B203)*('控温被PRO-S级品'!$E$1:$BE$1=AM$1)*('控温被PRO-S级品'!$E$2:$BE$10)),0)+IFERROR(SUMPRODUCT(('冬被-S级品'!$B$2:$B$10=$B203)*('冬被-S级品'!$E$1:$AW$1=AM$1)*('冬被-S级品'!$E$2:$AW$10)),0)+IFERROR(SUMPRODUCT(('白止-S级品'!$A$2:$A$26=$B203)*('白止-S级品'!$D$1:$AV$1=AM$1)*('白止-S级品'!$D$2:$AV$26)),0)+IFERROR(SUMPRODUCT(('乐容-S级品'!$A$4:$A$32=$B203)*('乐容-S级品'!$L$3:$CA$3=AM$1)*('乐容-S级品'!$L$4:$CA$32)),0)</f>
      </c>
      <c r="AN203" s="280">
        <f>IFERROR(SUMPRODUCT(('控温被PRO-S级品'!$B$2:$B$10=$B203)*('控温被PRO-S级品'!$E$1:$BE$1=AN$1)*('控温被PRO-S级品'!$E$2:$BE$10)),0)+IFERROR(SUMPRODUCT(('冬被-S级品'!$B$2:$B$10=$B203)*('冬被-S级品'!$E$1:$AW$1=AN$1)*('冬被-S级品'!$E$2:$AW$10)),0)+IFERROR(SUMPRODUCT(('白止-S级品'!$A$2:$A$26=$B203)*('白止-S级品'!$D$1:$AV$1=AN$1)*('白止-S级品'!$D$2:$AV$26)),0)+IFERROR(SUMPRODUCT(('乐容-S级品'!$A$4:$A$32=$B203)*('乐容-S级品'!$L$3:$CA$3=AN$1)*('乐容-S级品'!$L$4:$CA$32)),0)</f>
      </c>
      <c r="AO203" s="280">
        <f>IFERROR(SUMPRODUCT(('控温被PRO-S级品'!$B$2:$B$10=$B203)*('控温被PRO-S级品'!$E$1:$BE$1=AO$1)*('控温被PRO-S级品'!$E$2:$BE$10)),0)+IFERROR(SUMPRODUCT(('冬被-S级品'!$B$2:$B$10=$B203)*('冬被-S级品'!$E$1:$AW$1=AO$1)*('冬被-S级品'!$E$2:$AW$10)),0)+IFERROR(SUMPRODUCT(('白止-S级品'!$A$2:$A$26=$B203)*('白止-S级品'!$D$1:$AV$1=AO$1)*('白止-S级品'!$D$2:$AV$26)),0)+IFERROR(SUMPRODUCT(('乐容-S级品'!$A$4:$A$32=$B203)*('乐容-S级品'!$L$3:$CA$3=AO$1)*('乐容-S级品'!$L$4:$CA$32)),0)</f>
      </c>
      <c r="AP203" s="280">
        <f>IFERROR(SUMPRODUCT(('控温被PRO-S级品'!$B$2:$B$10=$B203)*('控温被PRO-S级品'!$E$1:$BE$1=AP$1)*('控温被PRO-S级品'!$E$2:$BE$10)),0)+IFERROR(SUMPRODUCT(('冬被-S级品'!$B$2:$B$10=$B203)*('冬被-S级品'!$E$1:$AW$1=AP$1)*('冬被-S级品'!$E$2:$AW$10)),0)+IFERROR(SUMPRODUCT(('白止-S级品'!$A$2:$A$26=$B203)*('白止-S级品'!$D$1:$AV$1=AP$1)*('白止-S级品'!$D$2:$AV$26)),0)+IFERROR(SUMPRODUCT(('乐容-S级品'!$A$4:$A$32=$B203)*('乐容-S级品'!$L$3:$CA$3=AP$1)*('乐容-S级品'!$L$4:$CA$32)),0)</f>
      </c>
      <c r="AQ203" s="280">
        <f>IFERROR(SUMPRODUCT(('控温被PRO-S级品'!$B$2:$B$10=$B203)*('控温被PRO-S级品'!$E$1:$BE$1=AQ$1)*('控温被PRO-S级品'!$E$2:$BE$10)),0)+IFERROR(SUMPRODUCT(('冬被-S级品'!$B$2:$B$10=$B203)*('冬被-S级品'!$E$1:$AW$1=AQ$1)*('冬被-S级品'!$E$2:$AW$10)),0)+IFERROR(SUMPRODUCT(('白止-S级品'!$A$2:$A$26=$B203)*('白止-S级品'!$D$1:$AV$1=AQ$1)*('白止-S级品'!$D$2:$AV$26)),0)+IFERROR(SUMPRODUCT(('乐容-S级品'!$A$4:$A$32=$B203)*('乐容-S级品'!$L$3:$CA$3=AQ$1)*('乐容-S级品'!$L$4:$CA$32)),0)</f>
      </c>
      <c r="AR203" s="280">
        <f>IFERROR(SUMPRODUCT(('控温被PRO-S级品'!$B$2:$B$10=$B203)*('控温被PRO-S级品'!$E$1:$BE$1=AR$1)*('控温被PRO-S级品'!$E$2:$BE$10)),0)+IFERROR(SUMPRODUCT(('冬被-S级品'!$B$2:$B$10=$B203)*('冬被-S级品'!$E$1:$AW$1=AR$1)*('冬被-S级品'!$E$2:$AW$10)),0)+IFERROR(SUMPRODUCT(('白止-S级品'!$A$2:$A$26=$B203)*('白止-S级品'!$D$1:$AV$1=AR$1)*('白止-S级品'!$D$2:$AV$26)),0)+IFERROR(SUMPRODUCT(('乐容-S级品'!$A$4:$A$32=$B203)*('乐容-S级品'!$L$3:$CA$3=AR$1)*('乐容-S级品'!$L$4:$CA$32)),0)</f>
      </c>
      <c r="AS203" s="280">
        <f>IFERROR(SUMPRODUCT(('控温被PRO-S级品'!$B$2:$B$10=$B203)*('控温被PRO-S级品'!$E$1:$BE$1=AS$1)*('控温被PRO-S级品'!$E$2:$BE$10)),0)+IFERROR(SUMPRODUCT(('冬被-S级品'!$B$2:$B$10=$B203)*('冬被-S级品'!$E$1:$AW$1=AS$1)*('冬被-S级品'!$E$2:$AW$10)),0)+IFERROR(SUMPRODUCT(('白止-S级品'!$A$2:$A$26=$B203)*('白止-S级品'!$D$1:$AV$1=AS$1)*('白止-S级品'!$D$2:$AV$26)),0)+IFERROR(SUMPRODUCT(('乐容-S级品'!$A$4:$A$32=$B203)*('乐容-S级品'!$L$3:$CA$3=AS$1)*('乐容-S级品'!$L$4:$CA$32)),0)</f>
      </c>
      <c r="AT203" s="280">
        <f>IFERROR(SUMPRODUCT(('控温被PRO-S级品'!$B$2:$B$10=$B203)*('控温被PRO-S级品'!$E$1:$BE$1=AT$1)*('控温被PRO-S级品'!$E$2:$BE$10)),0)+IFERROR(SUMPRODUCT(('冬被-S级品'!$B$2:$B$10=$B203)*('冬被-S级品'!$E$1:$AW$1=AT$1)*('冬被-S级品'!$E$2:$AW$10)),0)+IFERROR(SUMPRODUCT(('白止-S级品'!$A$2:$A$26=$B203)*('白止-S级品'!$D$1:$AV$1=AT$1)*('白止-S级品'!$D$2:$AV$26)),0)+IFERROR(SUMPRODUCT(('乐容-S级品'!$A$4:$A$32=$B203)*('乐容-S级品'!$L$3:$CA$3=AT$1)*('乐容-S级品'!$L$4:$CA$32)),0)</f>
      </c>
      <c r="AU203" s="280">
        <f>IFERROR(SUMPRODUCT(('控温被PRO-S级品'!$B$2:$B$10=$B203)*('控温被PRO-S级品'!$E$1:$BE$1=AU$1)*('控温被PRO-S级品'!$E$2:$BE$10)),0)+IFERROR(SUMPRODUCT(('冬被-S级品'!$B$2:$B$10=$B203)*('冬被-S级品'!$E$1:$AW$1=AU$1)*('冬被-S级品'!$E$2:$AW$10)),0)+IFERROR(SUMPRODUCT(('白止-S级品'!$A$2:$A$26=$B203)*('白止-S级品'!$D$1:$AV$1=AU$1)*('白止-S级品'!$D$2:$AV$26)),0)+IFERROR(SUMPRODUCT(('乐容-S级品'!$A$4:$A$32=$B203)*('乐容-S级品'!$L$3:$CA$3=AU$1)*('乐容-S级品'!$L$4:$CA$32)),0)</f>
      </c>
      <c r="AV203" s="280">
        <f>IFERROR(SUMPRODUCT(('控温被PRO-S级品'!$B$2:$B$10=$B203)*('控温被PRO-S级品'!$E$1:$BE$1=AV$1)*('控温被PRO-S级品'!$E$2:$BE$10)),0)+IFERROR(SUMPRODUCT(('冬被-S级品'!$B$2:$B$10=$B203)*('冬被-S级品'!$E$1:$AW$1=AV$1)*('冬被-S级品'!$E$2:$AW$10)),0)+IFERROR(SUMPRODUCT(('白止-S级品'!$A$2:$A$26=$B203)*('白止-S级品'!$D$1:$AV$1=AV$1)*('白止-S级品'!$D$2:$AV$26)),0)+IFERROR(SUMPRODUCT(('乐容-S级品'!$A$4:$A$32=$B203)*('乐容-S级品'!$L$3:$CA$3=AV$1)*('乐容-S级品'!$L$4:$CA$32)),0)</f>
      </c>
      <c r="AW203" s="280">
        <f>IFERROR(SUMPRODUCT(('控温被PRO-S级品'!$B$2:$B$10=$B203)*('控温被PRO-S级品'!$E$1:$BE$1=AW$1)*('控温被PRO-S级品'!$E$2:$BE$10)),0)+IFERROR(SUMPRODUCT(('冬被-S级品'!$B$2:$B$10=$B203)*('冬被-S级品'!$E$1:$AW$1=AW$1)*('冬被-S级品'!$E$2:$AW$10)),0)+IFERROR(SUMPRODUCT(('白止-S级品'!$A$2:$A$26=$B203)*('白止-S级品'!$D$1:$AV$1=AW$1)*('白止-S级品'!$D$2:$AV$26)),0)+IFERROR(SUMPRODUCT(('乐容-S级品'!$A$4:$A$32=$B203)*('乐容-S级品'!$L$3:$CA$3=AW$1)*('乐容-S级品'!$L$4:$CA$32)),0)</f>
      </c>
      <c r="AX203" s="280">
        <f>IFERROR(SUMPRODUCT(('控温被PRO-S级品'!$B$2:$B$10=$B203)*('控温被PRO-S级品'!$E$1:$BE$1=AX$1)*('控温被PRO-S级品'!$E$2:$BE$10)),0)+IFERROR(SUMPRODUCT(('冬被-S级品'!$B$2:$B$10=$B203)*('冬被-S级品'!$E$1:$AW$1=AX$1)*('冬被-S级品'!$E$2:$AW$10)),0)+IFERROR(SUMPRODUCT(('白止-S级品'!$A$2:$A$26=$B203)*('白止-S级品'!$D$1:$AV$1=AX$1)*('白止-S级品'!$D$2:$AV$26)),0)+IFERROR(SUMPRODUCT(('乐容-S级品'!$A$4:$A$32=$B203)*('乐容-S级品'!$L$3:$CA$3=AX$1)*('乐容-S级品'!$L$4:$CA$32)),0)</f>
      </c>
      <c r="AY203" s="280">
        <f>IFERROR(SUMPRODUCT(('控温被PRO-S级品'!$B$2:$B$10=$B203)*('控温被PRO-S级品'!$E$1:$BE$1=AY$1)*('控温被PRO-S级品'!$E$2:$BE$10)),0)+IFERROR(SUMPRODUCT(('冬被-S级品'!$B$2:$B$10=$B203)*('冬被-S级品'!$E$1:$AW$1=AY$1)*('冬被-S级品'!$E$2:$AW$10)),0)+IFERROR(SUMPRODUCT(('白止-S级品'!$A$2:$A$26=$B203)*('白止-S级品'!$D$1:$AV$1=AY$1)*('白止-S级品'!$D$2:$AV$26)),0)+IFERROR(SUMPRODUCT(('乐容-S级品'!$A$4:$A$32=$B203)*('乐容-S级品'!$L$3:$CA$3=AY$1)*('乐容-S级品'!$L$4:$CA$32)),0)</f>
      </c>
      <c r="AZ203" s="280">
        <f>IFERROR(SUMPRODUCT(('控温被PRO-S级品'!$B$2:$B$10=$B203)*('控温被PRO-S级品'!$E$1:$BE$1=AZ$1)*('控温被PRO-S级品'!$E$2:$BE$10)),0)+IFERROR(SUMPRODUCT(('冬被-S级品'!$B$2:$B$10=$B203)*('冬被-S级品'!$E$1:$AW$1=AZ$1)*('冬被-S级品'!$E$2:$AW$10)),0)+IFERROR(SUMPRODUCT(('白止-S级品'!$A$2:$A$26=$B203)*('白止-S级品'!$D$1:$AV$1=AZ$1)*('白止-S级品'!$D$2:$AV$26)),0)+IFERROR(SUMPRODUCT(('乐容-S级品'!$A$4:$A$32=$B203)*('乐容-S级品'!$L$3:$CA$3=AZ$1)*('乐容-S级品'!$L$4:$CA$32)),0)</f>
      </c>
      <c r="BA203" s="280">
        <f>IFERROR(SUMPRODUCT(('控温被PRO-S级品'!$B$2:$B$10=$B203)*('控温被PRO-S级品'!$E$1:$BE$1=BA$1)*('控温被PRO-S级品'!$E$2:$BE$10)),0)+IFERROR(SUMPRODUCT(('冬被-S级品'!$B$2:$B$10=$B203)*('冬被-S级品'!$E$1:$AW$1=BA$1)*('冬被-S级品'!$E$2:$AW$10)),0)+IFERROR(SUMPRODUCT(('白止-S级品'!$A$2:$A$26=$B203)*('白止-S级品'!$D$1:$AV$1=BA$1)*('白止-S级品'!$D$2:$AV$26)),0)+IFERROR(SUMPRODUCT(('乐容-S级品'!$A$4:$A$32=$B203)*('乐容-S级品'!$L$3:$CA$3=BA$1)*('乐容-S级品'!$L$4:$CA$32)),0)</f>
      </c>
      <c r="BB203" s="280">
        <f>IFERROR(SUMPRODUCT(('控温被PRO-S级品'!$B$2:$B$10=$B203)*('控温被PRO-S级品'!$E$1:$BE$1=BB$1)*('控温被PRO-S级品'!$E$2:$BE$10)),0)+IFERROR(SUMPRODUCT(('冬被-S级品'!$B$2:$B$10=$B203)*('冬被-S级品'!$E$1:$AW$1=BB$1)*('冬被-S级品'!$E$2:$AW$10)),0)+IFERROR(SUMPRODUCT(('白止-S级品'!$A$2:$A$26=$B203)*('白止-S级品'!$D$1:$AV$1=BB$1)*('白止-S级品'!$D$2:$AV$26)),0)+IFERROR(SUMPRODUCT(('乐容-S级品'!$A$4:$A$32=$B203)*('乐容-S级品'!$L$3:$CA$3=BB$1)*('乐容-S级品'!$L$4:$CA$32)),0)</f>
      </c>
      <c r="BC203" s="280">
        <f>IFERROR(SUMPRODUCT(('控温被PRO-S级品'!$B$2:$B$10=$B203)*('控温被PRO-S级品'!$E$1:$BE$1=BC$1)*('控温被PRO-S级品'!$E$2:$BE$10)),0)+IFERROR(SUMPRODUCT(('冬被-S级品'!$B$2:$B$10=$B203)*('冬被-S级品'!$E$1:$AW$1=BC$1)*('冬被-S级品'!$E$2:$AW$10)),0)+IFERROR(SUMPRODUCT(('白止-S级品'!$A$2:$A$26=$B203)*('白止-S级品'!$D$1:$AV$1=BC$1)*('白止-S级品'!$D$2:$AV$26)),0)+IFERROR(SUMPRODUCT(('乐容-S级品'!$A$4:$A$32=$B203)*('乐容-S级品'!$L$3:$CA$3=BC$1)*('乐容-S级品'!$L$4:$CA$32)),0)</f>
      </c>
      <c r="BD203" s="280">
        <f>IFERROR(SUMPRODUCT(('控温被PRO-S级品'!$B$2:$B$10=$B203)*('控温被PRO-S级品'!$E$1:$BE$1=BD$1)*('控温被PRO-S级品'!$E$2:$BE$10)),0)+IFERROR(SUMPRODUCT(('冬被-S级品'!$B$2:$B$10=$B203)*('冬被-S级品'!$E$1:$AW$1=BD$1)*('冬被-S级品'!$E$2:$AW$10)),0)+IFERROR(SUMPRODUCT(('白止-S级品'!$A$2:$A$26=$B203)*('白止-S级品'!$D$1:$AV$1=BD$1)*('白止-S级品'!$D$2:$AV$26)),0)+IFERROR(SUMPRODUCT(('乐容-S级品'!$A$4:$A$32=$B203)*('乐容-S级品'!$L$3:$CA$3=BD$1)*('乐容-S级品'!$L$4:$CA$32)),0)</f>
      </c>
      <c r="BE203" s="280">
        <f>IFERROR(SUMPRODUCT(('控温被PRO-S级品'!$B$2:$B$10=$B203)*('控温被PRO-S级品'!$E$1:$BE$1=BE$1)*('控温被PRO-S级品'!$E$2:$BE$10)),0)+IFERROR(SUMPRODUCT(('冬被-S级品'!$B$2:$B$10=$B203)*('冬被-S级品'!$E$1:$AW$1=BE$1)*('冬被-S级品'!$E$2:$AW$10)),0)+IFERROR(SUMPRODUCT(('白止-S级品'!$A$2:$A$26=$B203)*('白止-S级品'!$D$1:$AV$1=BE$1)*('白止-S级品'!$D$2:$AV$26)),0)+IFERROR(SUMPRODUCT(('乐容-S级品'!$A$4:$A$32=$B203)*('乐容-S级品'!$L$3:$CA$3=BE$1)*('乐容-S级品'!$L$4:$CA$32)),0)</f>
      </c>
      <c r="BF203" s="280">
        <f>IFERROR(SUMPRODUCT(('控温被PRO-S级品'!$B$2:$B$10=$B203)*('控温被PRO-S级品'!$E$1:$BE$1=BF$1)*('控温被PRO-S级品'!$E$2:$BE$10)),0)+IFERROR(SUMPRODUCT(('冬被-S级品'!$B$2:$B$10=$B203)*('冬被-S级品'!$E$1:$AW$1=BF$1)*('冬被-S级品'!$E$2:$AW$10)),0)+IFERROR(SUMPRODUCT(('白止-S级品'!$A$2:$A$26=$B203)*('白止-S级品'!$D$1:$AV$1=BF$1)*('白止-S级品'!$D$2:$AV$26)),0)+IFERROR(SUMPRODUCT(('乐容-S级品'!$A$4:$A$32=$B203)*('乐容-S级品'!$L$3:$CA$3=BF$1)*('乐容-S级品'!$L$4:$CA$32)),0)</f>
      </c>
      <c r="BG203" s="280">
        <f>IFERROR(SUMPRODUCT(('控温被PRO-S级品'!$B$2:$B$10=$B203)*('控温被PRO-S级品'!$E$1:$BE$1=BG$1)*('控温被PRO-S级品'!$E$2:$BE$10)),0)+IFERROR(SUMPRODUCT(('冬被-S级品'!$B$2:$B$10=$B203)*('冬被-S级品'!$E$1:$AW$1=BG$1)*('冬被-S级品'!$E$2:$AW$10)),0)+IFERROR(SUMPRODUCT(('白止-S级品'!$A$2:$A$26=$B203)*('白止-S级品'!$D$1:$AV$1=BG$1)*('白止-S级品'!$D$2:$AV$26)),0)+IFERROR(SUMPRODUCT(('乐容-S级品'!$A$4:$A$32=$B203)*('乐容-S级品'!$L$3:$CA$3=BG$1)*('乐容-S级品'!$L$4:$CA$32)),0)</f>
      </c>
      <c r="BH203" s="280">
        <f>IFERROR(SUMPRODUCT(('控温被PRO-S级品'!$B$2:$B$10=$B203)*('控温被PRO-S级品'!$E$1:$BE$1=BH$1)*('控温被PRO-S级品'!$E$2:$BE$10)),0)+IFERROR(SUMPRODUCT(('冬被-S级品'!$B$2:$B$10=$B203)*('冬被-S级品'!$E$1:$AW$1=BH$1)*('冬被-S级品'!$E$2:$AW$10)),0)+IFERROR(SUMPRODUCT(('白止-S级品'!$A$2:$A$26=$B203)*('白止-S级品'!$D$1:$AV$1=BH$1)*('白止-S级品'!$D$2:$AV$26)),0)+IFERROR(SUMPRODUCT(('乐容-S级品'!$A$4:$A$32=$B203)*('乐容-S级品'!$L$3:$CA$3=BH$1)*('乐容-S级品'!$L$4:$CA$32)),0)</f>
      </c>
      <c r="BI203" s="280">
        <f>IFERROR(SUMPRODUCT(('控温被PRO-S级品'!$B$2:$B$10=$B203)*('控温被PRO-S级品'!$E$1:$BE$1=BI$1)*('控温被PRO-S级品'!$E$2:$BE$10)),0)+IFERROR(SUMPRODUCT(('冬被-S级品'!$B$2:$B$10=$B203)*('冬被-S级品'!$E$1:$AW$1=BI$1)*('冬被-S级品'!$E$2:$AW$10)),0)+IFERROR(SUMPRODUCT(('白止-S级品'!$A$2:$A$26=$B203)*('白止-S级品'!$D$1:$AV$1=BI$1)*('白止-S级品'!$D$2:$AV$26)),0)+IFERROR(SUMPRODUCT(('乐容-S级品'!$A$4:$A$32=$B203)*('乐容-S级品'!$L$3:$CA$3=BI$1)*('乐容-S级品'!$L$4:$CA$32)),0)</f>
      </c>
      <c r="BJ203" s="280">
        <f>IFERROR(SUMPRODUCT(('控温被PRO-S级品'!$B$2:$B$10=$B203)*('控温被PRO-S级品'!$E$1:$BE$1=BJ$1)*('控温被PRO-S级品'!$E$2:$BE$10)),0)+IFERROR(SUMPRODUCT(('冬被-S级品'!$B$2:$B$10=$B203)*('冬被-S级品'!$E$1:$AW$1=BJ$1)*('冬被-S级品'!$E$2:$AW$10)),0)+IFERROR(SUMPRODUCT(('白止-S级品'!$A$2:$A$26=$B203)*('白止-S级品'!$D$1:$AV$1=BJ$1)*('白止-S级品'!$D$2:$AV$26)),0)+IFERROR(SUMPRODUCT(('乐容-S级品'!$A$4:$A$32=$B203)*('乐容-S级品'!$L$3:$CA$3=BJ$1)*('乐容-S级品'!$L$4:$CA$32)),0)</f>
      </c>
      <c r="BK203" s="280">
        <f>IFERROR(SUMPRODUCT(('控温被PRO-S级品'!$B$2:$B$10=$B203)*('控温被PRO-S级品'!$E$1:$BE$1=BK$1)*('控温被PRO-S级品'!$E$2:$BE$10)),0)+IFERROR(SUMPRODUCT(('冬被-S级品'!$B$2:$B$10=$B203)*('冬被-S级品'!$E$1:$AW$1=BK$1)*('冬被-S级品'!$E$2:$AW$10)),0)+IFERROR(SUMPRODUCT(('白止-S级品'!$A$2:$A$26=$B203)*('白止-S级品'!$D$1:$AV$1=BK$1)*('白止-S级品'!$D$2:$AV$26)),0)+IFERROR(SUMPRODUCT(('乐容-S级品'!$A$4:$A$32=$B203)*('乐容-S级品'!$L$3:$CA$3=BK$1)*('乐容-S级品'!$L$4:$CA$32)),0)</f>
      </c>
      <c r="BL203" s="280">
        <f>IFERROR(SUMPRODUCT(('控温被PRO-S级品'!$B$2:$B$10=$B203)*('控温被PRO-S级品'!$E$1:$BE$1=BL$1)*('控温被PRO-S级品'!$E$2:$BE$10)),0)+IFERROR(SUMPRODUCT(('冬被-S级品'!$B$2:$B$10=$B203)*('冬被-S级品'!$E$1:$AW$1=BL$1)*('冬被-S级品'!$E$2:$AW$10)),0)+IFERROR(SUMPRODUCT(('白止-S级品'!$A$2:$A$26=$B203)*('白止-S级品'!$D$1:$AV$1=BL$1)*('白止-S级品'!$D$2:$AV$26)),0)+IFERROR(SUMPRODUCT(('乐容-S级品'!$A$4:$A$32=$B203)*('乐容-S级品'!$L$3:$CA$3=BL$1)*('乐容-S级品'!$L$4:$CA$32)),0)</f>
      </c>
      <c r="BM203" s="280">
        <f>IFERROR(SUMPRODUCT(('控温被PRO-S级品'!$B$2:$B$10=$B203)*('控温被PRO-S级品'!$E$1:$BE$1=BM$1)*('控温被PRO-S级品'!$E$2:$BE$10)),0)+IFERROR(SUMPRODUCT(('冬被-S级品'!$B$2:$B$10=$B203)*('冬被-S级品'!$E$1:$AW$1=BM$1)*('冬被-S级品'!$E$2:$AW$10)),0)+IFERROR(SUMPRODUCT(('白止-S级品'!$A$2:$A$26=$B203)*('白止-S级品'!$D$1:$AV$1=BM$1)*('白止-S级品'!$D$2:$AV$26)),0)+IFERROR(SUMPRODUCT(('乐容-S级品'!$A$4:$A$32=$B203)*('乐容-S级品'!$L$3:$CA$3=BM$1)*('乐容-S级品'!$L$4:$CA$32)),0)</f>
      </c>
      <c r="BN203" s="280">
        <f>IFERROR(SUMPRODUCT(('控温被PRO-S级品'!$B$2:$B$10=$B203)*('控温被PRO-S级品'!$E$1:$BE$1=BN$1)*('控温被PRO-S级品'!$E$2:$BE$10)),0)+IFERROR(SUMPRODUCT(('冬被-S级品'!$B$2:$B$10=$B203)*('冬被-S级品'!$E$1:$AW$1=BN$1)*('冬被-S级品'!$E$2:$AW$10)),0)+IFERROR(SUMPRODUCT(('白止-S级品'!$A$2:$A$26=$B203)*('白止-S级品'!$D$1:$AV$1=BN$1)*('白止-S级品'!$D$2:$AV$26)),0)+IFERROR(SUMPRODUCT(('乐容-S级品'!$A$4:$A$32=$B203)*('乐容-S级品'!$L$3:$CA$3=BN$1)*('乐容-S级品'!$L$4:$CA$32)),0)</f>
      </c>
      <c r="BO203" s="280">
        <f>IFERROR(SUMPRODUCT(('控温被PRO-S级品'!$B$2:$B$10=$B203)*('控温被PRO-S级品'!$E$1:$BE$1=BO$1)*('控温被PRO-S级品'!$E$2:$BE$10)),0)+IFERROR(SUMPRODUCT(('冬被-S级品'!$B$2:$B$10=$B203)*('冬被-S级品'!$E$1:$AW$1=BO$1)*('冬被-S级品'!$E$2:$AW$10)),0)+IFERROR(SUMPRODUCT(('白止-S级品'!$A$2:$A$26=$B203)*('白止-S级品'!$D$1:$AV$1=BO$1)*('白止-S级品'!$D$2:$AV$26)),0)+IFERROR(SUMPRODUCT(('乐容-S级品'!$A$4:$A$32=$B203)*('乐容-S级品'!$L$3:$CA$3=BO$1)*('乐容-S级品'!$L$4:$CA$32)),0)</f>
      </c>
      <c r="BP203" s="280">
        <f>IFERROR(SUMPRODUCT(('控温被PRO-S级品'!$B$2:$B$10=$B203)*('控温被PRO-S级品'!$E$1:$BE$1=BP$1)*('控温被PRO-S级品'!$E$2:$BE$10)),0)+IFERROR(SUMPRODUCT(('冬被-S级品'!$B$2:$B$10=$B203)*('冬被-S级品'!$E$1:$AW$1=BP$1)*('冬被-S级品'!$E$2:$AW$10)),0)+IFERROR(SUMPRODUCT(('白止-S级品'!$A$2:$A$26=$B203)*('白止-S级品'!$D$1:$AV$1=BP$1)*('白止-S级品'!$D$2:$AV$26)),0)+IFERROR(SUMPRODUCT(('乐容-S级品'!$A$4:$A$32=$B203)*('乐容-S级品'!$L$3:$CA$3=BP$1)*('乐容-S级品'!$L$4:$CA$32)),0)</f>
      </c>
      <c r="BQ203" s="280">
        <f>IFERROR(SUMPRODUCT(('控温被PRO-S级品'!$B$2:$B$10=$B203)*('控温被PRO-S级品'!$E$1:$BE$1=BQ$1)*('控温被PRO-S级品'!$E$2:$BE$10)),0)+IFERROR(SUMPRODUCT(('冬被-S级品'!$B$2:$B$10=$B203)*('冬被-S级品'!$E$1:$AW$1=BQ$1)*('冬被-S级品'!$E$2:$AW$10)),0)+IFERROR(SUMPRODUCT(('白止-S级品'!$A$2:$A$26=$B203)*('白止-S级品'!$D$1:$AV$1=BQ$1)*('白止-S级品'!$D$2:$AV$26)),0)+IFERROR(SUMPRODUCT(('乐容-S级品'!$A$4:$A$32=$B203)*('乐容-S级品'!$L$3:$CA$3=BQ$1)*('乐容-S级品'!$L$4:$CA$32)),0)</f>
      </c>
      <c r="BR203" s="280">
        <f>IFERROR(SUMPRODUCT(('控温被PRO-S级品'!$B$2:$B$10=$B203)*('控温被PRO-S级品'!$E$1:$BE$1=BR$1)*('控温被PRO-S级品'!$E$2:$BE$10)),0)+IFERROR(SUMPRODUCT(('冬被-S级品'!$B$2:$B$10=$B203)*('冬被-S级品'!$E$1:$AW$1=BR$1)*('冬被-S级品'!$E$2:$AW$10)),0)+IFERROR(SUMPRODUCT(('白止-S级品'!$A$2:$A$26=$B203)*('白止-S级品'!$D$1:$AV$1=BR$1)*('白止-S级品'!$D$2:$AV$26)),0)+IFERROR(SUMPRODUCT(('乐容-S级品'!$A$4:$A$32=$B203)*('乐容-S级品'!$L$3:$CA$3=BR$1)*('乐容-S级品'!$L$4:$CA$32)),0)</f>
      </c>
      <c r="BS203" s="280">
        <f>IFERROR(SUMPRODUCT(('控温被PRO-S级品'!$B$2:$B$10=$B203)*('控温被PRO-S级品'!$E$1:$BE$1=BS$1)*('控温被PRO-S级品'!$E$2:$BE$10)),0)+IFERROR(SUMPRODUCT(('冬被-S级品'!$B$2:$B$10=$B203)*('冬被-S级品'!$E$1:$AW$1=BS$1)*('冬被-S级品'!$E$2:$AW$10)),0)+IFERROR(SUMPRODUCT(('白止-S级品'!$A$2:$A$26=$B203)*('白止-S级品'!$D$1:$AV$1=BS$1)*('白止-S级品'!$D$2:$AV$26)),0)+IFERROR(SUMPRODUCT(('乐容-S级品'!$A$4:$A$32=$B203)*('乐容-S级品'!$L$3:$CA$3=BS$1)*('乐容-S级品'!$L$4:$CA$32)),0)</f>
      </c>
      <c r="BT203" s="280">
        <f>IFERROR(SUMPRODUCT(('控温被PRO-S级品'!$B$2:$B$10=$B203)*('控温被PRO-S级品'!$E$1:$BE$1=BT$1)*('控温被PRO-S级品'!$E$2:$BE$10)),0)+IFERROR(SUMPRODUCT(('冬被-S级品'!$B$2:$B$10=$B203)*('冬被-S级品'!$E$1:$AW$1=BT$1)*('冬被-S级品'!$E$2:$AW$10)),0)+IFERROR(SUMPRODUCT(('白止-S级品'!$A$2:$A$26=$B203)*('白止-S级品'!$D$1:$AV$1=BT$1)*('白止-S级品'!$D$2:$AV$26)),0)+IFERROR(SUMPRODUCT(('乐容-S级品'!$A$4:$A$32=$B203)*('乐容-S级品'!$L$3:$CA$3=BT$1)*('乐容-S级品'!$L$4:$CA$32)),0)</f>
      </c>
      <c r="BU203" s="280">
        <f>IFERROR(SUMPRODUCT(('控温被PRO-S级品'!$B$2:$B$10=$B203)*('控温被PRO-S级品'!$E$1:$BE$1=BU$1)*('控温被PRO-S级品'!$E$2:$BE$10)),0)+IFERROR(SUMPRODUCT(('冬被-S级品'!$B$2:$B$10=$B203)*('冬被-S级品'!$E$1:$AW$1=BU$1)*('冬被-S级品'!$E$2:$AW$10)),0)+IFERROR(SUMPRODUCT(('白止-S级品'!$A$2:$A$26=$B203)*('白止-S级品'!$D$1:$AV$1=BU$1)*('白止-S级品'!$D$2:$AV$26)),0)+IFERROR(SUMPRODUCT(('乐容-S级品'!$A$4:$A$32=$B203)*('乐容-S级品'!$L$3:$CA$3=BU$1)*('乐容-S级品'!$L$4:$CA$32)),0)</f>
      </c>
      <c r="BV203" s="280">
        <f>IFERROR(SUMPRODUCT(('控温被PRO-S级品'!$B$2:$B$10=$B203)*('控温被PRO-S级品'!$E$1:$BE$1=BV$1)*('控温被PRO-S级品'!$E$2:$BE$10)),0)+IFERROR(SUMPRODUCT(('冬被-S级品'!$B$2:$B$10=$B203)*('冬被-S级品'!$E$1:$AW$1=BV$1)*('冬被-S级品'!$E$2:$AW$10)),0)+IFERROR(SUMPRODUCT(('白止-S级品'!$A$2:$A$26=$B203)*('白止-S级品'!$D$1:$AV$1=BV$1)*('白止-S级品'!$D$2:$AV$26)),0)+IFERROR(SUMPRODUCT(('乐容-S级品'!$A$4:$A$32=$B203)*('乐容-S级品'!$L$3:$CA$3=BV$1)*('乐容-S级品'!$L$4:$CA$32)),0)</f>
      </c>
      <c r="BW203" s="280">
        <f>IFERROR(SUMPRODUCT(('控温被PRO-S级品'!$B$2:$B$10=$B203)*('控温被PRO-S级品'!$E$1:$BE$1=BW$1)*('控温被PRO-S级品'!$E$2:$BE$10)),0)+IFERROR(SUMPRODUCT(('冬被-S级品'!$B$2:$B$10=$B203)*('冬被-S级品'!$E$1:$AW$1=BW$1)*('冬被-S级品'!$E$2:$AW$10)),0)+IFERROR(SUMPRODUCT(('白止-S级品'!$A$2:$A$26=$B203)*('白止-S级品'!$D$1:$AV$1=BW$1)*('白止-S级品'!$D$2:$AV$26)),0)+IFERROR(SUMPRODUCT(('乐容-S级品'!$A$4:$A$32=$B203)*('乐容-S级品'!$L$3:$CA$3=BW$1)*('乐容-S级品'!$L$4:$CA$32)),0)</f>
      </c>
      <c r="BX203" s="280">
        <f>IFERROR(SUMPRODUCT(('控温被PRO-S级品'!$B$2:$B$10=$B203)*('控温被PRO-S级品'!$E$1:$BE$1=BX$1)*('控温被PRO-S级品'!$E$2:$BE$10)),0)+IFERROR(SUMPRODUCT(('冬被-S级品'!$B$2:$B$10=$B203)*('冬被-S级品'!$E$1:$AW$1=BX$1)*('冬被-S级品'!$E$2:$AW$10)),0)+IFERROR(SUMPRODUCT(('白止-S级品'!$A$2:$A$26=$B203)*('白止-S级品'!$D$1:$AV$1=BX$1)*('白止-S级品'!$D$2:$AV$26)),0)+IFERROR(SUMPRODUCT(('乐容-S级品'!$A$4:$A$32=$B203)*('乐容-S级品'!$L$3:$CA$3=BX$1)*('乐容-S级品'!$L$4:$CA$32)),0)</f>
      </c>
      <c r="BY203" s="280">
        <f>IFERROR(SUMPRODUCT(('控温被PRO-S级品'!$B$2:$B$10=$B203)*('控温被PRO-S级品'!$E$1:$BE$1=BY$1)*('控温被PRO-S级品'!$E$2:$BE$10)),0)+IFERROR(SUMPRODUCT(('冬被-S级品'!$B$2:$B$10=$B203)*('冬被-S级品'!$E$1:$AW$1=BY$1)*('冬被-S级品'!$E$2:$AW$10)),0)+IFERROR(SUMPRODUCT(('白止-S级品'!$A$2:$A$26=$B203)*('白止-S级品'!$D$1:$AV$1=BY$1)*('白止-S级品'!$D$2:$AV$26)),0)+IFERROR(SUMPRODUCT(('乐容-S级品'!$A$4:$A$32=$B203)*('乐容-S级品'!$L$3:$CA$3=BY$1)*('乐容-S级品'!$L$4:$CA$32)),0)</f>
      </c>
      <c r="BZ203" s="280">
        <f>IFERROR(SUMPRODUCT(('控温被PRO-S级品'!$B$2:$B$10=$B203)*('控温被PRO-S级品'!$E$1:$BE$1=BZ$1)*('控温被PRO-S级品'!$E$2:$BE$10)),0)+IFERROR(SUMPRODUCT(('冬被-S级品'!$B$2:$B$10=$B203)*('冬被-S级品'!$E$1:$AW$1=BZ$1)*('冬被-S级品'!$E$2:$AW$10)),0)+IFERROR(SUMPRODUCT(('白止-S级品'!$A$2:$A$26=$B203)*('白止-S级品'!$D$1:$AV$1=BZ$1)*('白止-S级品'!$D$2:$AV$26)),0)+IFERROR(SUMPRODUCT(('乐容-S级品'!$A$4:$A$32=$B203)*('乐容-S级品'!$L$3:$CA$3=BZ$1)*('乐容-S级品'!$L$4:$CA$32)),0)</f>
      </c>
      <c r="CA203" s="280">
        <f>IFERROR(SUMPRODUCT(('控温被PRO-S级品'!$B$2:$B$10=$B203)*('控温被PRO-S级品'!$E$1:$BE$1=CA$1)*('控温被PRO-S级品'!$E$2:$BE$10)),0)+IFERROR(SUMPRODUCT(('冬被-S级品'!$B$2:$B$10=$B203)*('冬被-S级品'!$E$1:$AW$1=CA$1)*('冬被-S级品'!$E$2:$AW$10)),0)+IFERROR(SUMPRODUCT(('白止-S级品'!$A$2:$A$26=$B203)*('白止-S级品'!$D$1:$AV$1=CA$1)*('白止-S级品'!$D$2:$AV$26)),0)+IFERROR(SUMPRODUCT(('乐容-S级品'!$A$4:$A$32=$B203)*('乐容-S级品'!$L$3:$CA$3=CA$1)*('乐容-S级品'!$L$4:$CA$32)),0)</f>
      </c>
      <c r="CB203" s="280">
        <f>IFERROR(SUMPRODUCT(('控温被PRO-S级品'!$B$2:$B$10=$B203)*('控温被PRO-S级品'!$E$1:$BE$1=CB$1)*('控温被PRO-S级品'!$E$2:$BE$10)),0)+IFERROR(SUMPRODUCT(('冬被-S级品'!$B$2:$B$10=$B203)*('冬被-S级品'!$E$1:$AW$1=CB$1)*('冬被-S级品'!$E$2:$AW$10)),0)+IFERROR(SUMPRODUCT(('白止-S级品'!$A$2:$A$26=$B203)*('白止-S级品'!$D$1:$AV$1=CB$1)*('白止-S级品'!$D$2:$AV$26)),0)+IFERROR(SUMPRODUCT(('乐容-S级品'!$A$4:$A$32=$B203)*('乐容-S级品'!$L$3:$CA$3=CB$1)*('乐容-S级品'!$L$4:$CA$32)),0)</f>
      </c>
      <c r="CC203" s="280">
        <f>IFERROR(SUMPRODUCT(('控温被PRO-S级品'!$B$2:$B$10=$B203)*('控温被PRO-S级品'!$E$1:$BE$1=CC$1)*('控温被PRO-S级品'!$E$2:$BE$10)),0)+IFERROR(SUMPRODUCT(('冬被-S级品'!$B$2:$B$10=$B203)*('冬被-S级品'!$E$1:$AW$1=CC$1)*('冬被-S级品'!$E$2:$AW$10)),0)+IFERROR(SUMPRODUCT(('白止-S级品'!$A$2:$A$26=$B203)*('白止-S级品'!$D$1:$AV$1=CC$1)*('白止-S级品'!$D$2:$AV$26)),0)+IFERROR(SUMPRODUCT(('乐容-S级品'!$A$4:$A$32=$B203)*('乐容-S级品'!$L$3:$CA$3=CC$1)*('乐容-S级品'!$L$4:$CA$32)),0)</f>
      </c>
      <c r="CD203" s="280">
        <f>IFERROR(SUMPRODUCT(('控温被PRO-S级品'!$B$2:$B$10=$B203)*('控温被PRO-S级品'!$E$1:$BE$1=CD$1)*('控温被PRO-S级品'!$E$2:$BE$10)),0)+IFERROR(SUMPRODUCT(('冬被-S级品'!$B$2:$B$10=$B203)*('冬被-S级品'!$E$1:$AW$1=CD$1)*('冬被-S级品'!$E$2:$AW$10)),0)+IFERROR(SUMPRODUCT(('白止-S级品'!$A$2:$A$26=$B203)*('白止-S级品'!$D$1:$AV$1=CD$1)*('白止-S级品'!$D$2:$AV$26)),0)+IFERROR(SUMPRODUCT(('乐容-S级品'!$A$4:$A$32=$B203)*('乐容-S级品'!$L$3:$CA$3=CD$1)*('乐容-S级品'!$L$4:$CA$32)),0)</f>
      </c>
      <c r="CE203" s="280">
        <f>IFERROR(SUMPRODUCT(('控温被PRO-S级品'!$B$2:$B$10=$B203)*('控温被PRO-S级品'!$E$1:$BE$1=CE$1)*('控温被PRO-S级品'!$E$2:$BE$10)),0)+IFERROR(SUMPRODUCT(('冬被-S级品'!$B$2:$B$10=$B203)*('冬被-S级品'!$E$1:$AW$1=CE$1)*('冬被-S级品'!$E$2:$AW$10)),0)+IFERROR(SUMPRODUCT(('白止-S级品'!$A$2:$A$26=$B203)*('白止-S级品'!$D$1:$AV$1=CE$1)*('白止-S级品'!$D$2:$AV$26)),0)+IFERROR(SUMPRODUCT(('乐容-S级品'!$A$4:$A$32=$B203)*('乐容-S级品'!$L$3:$CA$3=CE$1)*('乐容-S级品'!$L$4:$CA$32)),0)</f>
      </c>
      <c r="CF203" s="280">
        <f>IFERROR(SUMPRODUCT(('控温被PRO-S级品'!$B$2:$B$10=$B203)*('控温被PRO-S级品'!$E$1:$BE$1=CF$1)*('控温被PRO-S级品'!$E$2:$BE$10)),0)+IFERROR(SUMPRODUCT(('冬被-S级品'!$B$2:$B$10=$B203)*('冬被-S级品'!$E$1:$AW$1=CF$1)*('冬被-S级品'!$E$2:$AW$10)),0)+IFERROR(SUMPRODUCT(('白止-S级品'!$A$2:$A$26=$B203)*('白止-S级品'!$D$1:$AV$1=CF$1)*('白止-S级品'!$D$2:$AV$26)),0)+IFERROR(SUMPRODUCT(('乐容-S级品'!$A$4:$A$32=$B203)*('乐容-S级品'!$L$3:$CA$3=CF$1)*('乐容-S级品'!$L$4:$CA$32)),0)</f>
      </c>
      <c r="CG203" s="280">
        <f>IFERROR(SUMPRODUCT(('控温被PRO-S级品'!$B$2:$B$10=$B203)*('控温被PRO-S级品'!$E$1:$BE$1=CG$1)*('控温被PRO-S级品'!$E$2:$BE$10)),0)+IFERROR(SUMPRODUCT(('冬被-S级品'!$B$2:$B$10=$B203)*('冬被-S级品'!$E$1:$AW$1=CG$1)*('冬被-S级品'!$E$2:$AW$10)),0)+IFERROR(SUMPRODUCT(('白止-S级品'!$A$2:$A$26=$B203)*('白止-S级品'!$D$1:$AV$1=CG$1)*('白止-S级品'!$D$2:$AV$26)),0)+IFERROR(SUMPRODUCT(('乐容-S级品'!$A$4:$A$32=$B203)*('乐容-S级品'!$L$3:$CA$3=CG$1)*('乐容-S级品'!$L$4:$CA$32)),0)</f>
      </c>
      <c r="CH203" s="280">
        <f>IFERROR(SUMPRODUCT(('控温被PRO-S级品'!$B$2:$B$10=$B203)*('控温被PRO-S级品'!$E$1:$BE$1=CH$1)*('控温被PRO-S级品'!$E$2:$BE$10)),0)+IFERROR(SUMPRODUCT(('冬被-S级品'!$B$2:$B$10=$B203)*('冬被-S级品'!$E$1:$AW$1=CH$1)*('冬被-S级品'!$E$2:$AW$10)),0)+IFERROR(SUMPRODUCT(('白止-S级品'!$A$2:$A$26=$B203)*('白止-S级品'!$D$1:$AV$1=CH$1)*('白止-S级品'!$D$2:$AV$26)),0)+IFERROR(SUMPRODUCT(('乐容-S级品'!$A$4:$A$32=$B203)*('乐容-S级品'!$L$3:$CA$3=CH$1)*('乐容-S级品'!$L$4:$CA$32)),0)</f>
      </c>
      <c r="CI203" s="280">
        <f>IFERROR(SUMPRODUCT(('控温被PRO-S级品'!$B$2:$B$10=$B203)*('控温被PRO-S级品'!$E$1:$BE$1=CI$1)*('控温被PRO-S级品'!$E$2:$BE$10)),0)+IFERROR(SUMPRODUCT(('冬被-S级品'!$B$2:$B$10=$B203)*('冬被-S级品'!$E$1:$AW$1=CI$1)*('冬被-S级品'!$E$2:$AW$10)),0)+IFERROR(SUMPRODUCT(('白止-S级品'!$A$2:$A$26=$B203)*('白止-S级品'!$D$1:$AV$1=CI$1)*('白止-S级品'!$D$2:$AV$26)),0)+IFERROR(SUMPRODUCT(('乐容-S级品'!$A$4:$A$32=$B203)*('乐容-S级品'!$L$3:$CA$3=CI$1)*('乐容-S级品'!$L$4:$CA$32)),0)</f>
      </c>
      <c r="CJ203" s="280">
        <f>IFERROR(SUMPRODUCT(('控温被PRO-S级品'!$B$2:$B$10=$B203)*('控温被PRO-S级品'!$E$1:$BE$1=CJ$1)*('控温被PRO-S级品'!$E$2:$BE$10)),0)+IFERROR(SUMPRODUCT(('冬被-S级品'!$B$2:$B$10=$B203)*('冬被-S级品'!$E$1:$AW$1=CJ$1)*('冬被-S级品'!$E$2:$AW$10)),0)+IFERROR(SUMPRODUCT(('白止-S级品'!$A$2:$A$26=$B203)*('白止-S级品'!$D$1:$AV$1=CJ$1)*('白止-S级品'!$D$2:$AV$26)),0)+IFERROR(SUMPRODUCT(('乐容-S级品'!$A$4:$A$32=$B203)*('乐容-S级品'!$L$3:$CA$3=CJ$1)*('乐容-S级品'!$L$4:$CA$32)),0)</f>
      </c>
      <c r="CK203" s="280">
        <f>IFERROR(SUMPRODUCT(('控温被PRO-S级品'!$B$2:$B$10=$B203)*('控温被PRO-S级品'!$E$1:$BE$1=CK$1)*('控温被PRO-S级品'!$E$2:$BE$10)),0)+IFERROR(SUMPRODUCT(('冬被-S级品'!$B$2:$B$10=$B203)*('冬被-S级品'!$E$1:$AW$1=CK$1)*('冬被-S级品'!$E$2:$AW$10)),0)+IFERROR(SUMPRODUCT(('白止-S级品'!$A$2:$A$26=$B203)*('白止-S级品'!$D$1:$AV$1=CK$1)*('白止-S级品'!$D$2:$AV$26)),0)+IFERROR(SUMPRODUCT(('乐容-S级品'!$A$4:$A$32=$B203)*('乐容-S级品'!$L$3:$CA$3=CK$1)*('乐容-S级品'!$L$4:$CA$32)),0)</f>
      </c>
      <c r="CL203" s="280">
        <f>IFERROR(SUMPRODUCT(('控温被PRO-S级品'!$B$2:$B$10=$B203)*('控温被PRO-S级品'!$E$1:$BE$1=CL$1)*('控温被PRO-S级品'!$E$2:$BE$10)),0)+IFERROR(SUMPRODUCT(('冬被-S级品'!$B$2:$B$10=$B203)*('冬被-S级品'!$E$1:$AW$1=CL$1)*('冬被-S级品'!$E$2:$AW$10)),0)+IFERROR(SUMPRODUCT(('白止-S级品'!$A$2:$A$26=$B203)*('白止-S级品'!$D$1:$AV$1=CL$1)*('白止-S级品'!$D$2:$AV$26)),0)+IFERROR(SUMPRODUCT(('乐容-S级品'!$A$4:$A$32=$B203)*('乐容-S级品'!$L$3:$CA$3=CL$1)*('乐容-S级品'!$L$4:$CA$32)),0)</f>
      </c>
      <c r="CM203" s="280">
        <f>IFERROR(SUMPRODUCT(('控温被PRO-S级品'!$B$2:$B$10=$B203)*('控温被PRO-S级品'!$E$1:$BE$1=CM$1)*('控温被PRO-S级品'!$E$2:$BE$10)),0)+IFERROR(SUMPRODUCT(('冬被-S级品'!$B$2:$B$10=$B203)*('冬被-S级品'!$E$1:$AW$1=CM$1)*('冬被-S级品'!$E$2:$AW$10)),0)+IFERROR(SUMPRODUCT(('白止-S级品'!$A$2:$A$26=$B203)*('白止-S级品'!$D$1:$AV$1=CM$1)*('白止-S级品'!$D$2:$AV$26)),0)+IFERROR(SUMPRODUCT(('乐容-S级品'!$A$4:$A$32=$B203)*('乐容-S级品'!$L$3:$CA$3=CM$1)*('乐容-S级品'!$L$4:$CA$32)),0)</f>
      </c>
      <c r="CN203" s="280">
        <f>IFERROR(SUMPRODUCT(('控温被PRO-S级品'!$B$2:$B$10=$B203)*('控温被PRO-S级品'!$E$1:$BE$1=CN$1)*('控温被PRO-S级品'!$E$2:$BE$10)),0)+IFERROR(SUMPRODUCT(('冬被-S级品'!$B$2:$B$10=$B203)*('冬被-S级品'!$E$1:$AW$1=CN$1)*('冬被-S级品'!$E$2:$AW$10)),0)+IFERROR(SUMPRODUCT(('白止-S级品'!$A$2:$A$26=$B203)*('白止-S级品'!$D$1:$AV$1=CN$1)*('白止-S级品'!$D$2:$AV$26)),0)+IFERROR(SUMPRODUCT(('乐容-S级品'!$A$4:$A$32=$B203)*('乐容-S级品'!$L$3:$CA$3=CN$1)*('乐容-S级品'!$L$4:$CA$32)),0)</f>
      </c>
      <c r="CO203" s="280">
        <f>IFERROR(SUMPRODUCT(('控温被PRO-S级品'!$B$2:$B$10=$B203)*('控温被PRO-S级品'!$E$1:$BE$1=CO$1)*('控温被PRO-S级品'!$E$2:$BE$10)),0)+IFERROR(SUMPRODUCT(('冬被-S级品'!$B$2:$B$10=$B203)*('冬被-S级品'!$E$1:$AW$1=CO$1)*('冬被-S级品'!$E$2:$AW$10)),0)+IFERROR(SUMPRODUCT(('白止-S级品'!$A$2:$A$26=$B203)*('白止-S级品'!$D$1:$AV$1=CO$1)*('白止-S级品'!$D$2:$AV$26)),0)+IFERROR(SUMPRODUCT(('乐容-S级品'!$A$4:$A$32=$B203)*('乐容-S级品'!$L$3:$CA$3=CO$1)*('乐容-S级品'!$L$4:$CA$32)),0)</f>
      </c>
      <c r="CP203" s="280">
        <f>IFERROR(SUMPRODUCT(('控温被PRO-S级品'!$B$2:$B$10=$B203)*('控温被PRO-S级品'!$E$1:$BE$1=CP$1)*('控温被PRO-S级品'!$E$2:$BE$10)),0)+IFERROR(SUMPRODUCT(('冬被-S级品'!$B$2:$B$10=$B203)*('冬被-S级品'!$E$1:$AW$1=CP$1)*('冬被-S级品'!$E$2:$AW$10)),0)+IFERROR(SUMPRODUCT(('白止-S级品'!$A$2:$A$26=$B203)*('白止-S级品'!$D$1:$AV$1=CP$1)*('白止-S级品'!$D$2:$AV$26)),0)+IFERROR(SUMPRODUCT(('乐容-S级品'!$A$4:$A$32=$B203)*('乐容-S级品'!$L$3:$CA$3=CP$1)*('乐容-S级品'!$L$4:$CA$32)),0)</f>
      </c>
      <c r="CQ203" s="280">
        <f>IFERROR(SUMPRODUCT(('控温被PRO-S级品'!$B$2:$B$10=$B203)*('控温被PRO-S级品'!$E$1:$BE$1=CQ$1)*('控温被PRO-S级品'!$E$2:$BE$10)),0)+IFERROR(SUMPRODUCT(('冬被-S级品'!$B$2:$B$10=$B203)*('冬被-S级品'!$E$1:$AW$1=CQ$1)*('冬被-S级品'!$E$2:$AW$10)),0)+IFERROR(SUMPRODUCT(('白止-S级品'!$A$2:$A$26=$B203)*('白止-S级品'!$D$1:$AV$1=CQ$1)*('白止-S级品'!$D$2:$AV$26)),0)+IFERROR(SUMPRODUCT(('乐容-S级品'!$A$4:$A$32=$B203)*('乐容-S级品'!$L$3:$CA$3=CQ$1)*('乐容-S级品'!$L$4:$CA$32)),0)</f>
      </c>
      <c r="CR203" s="280">
        <f>IFERROR(SUMPRODUCT(('控温被PRO-S级品'!$B$2:$B$10=$B203)*('控温被PRO-S级品'!$E$1:$BE$1=CR$1)*('控温被PRO-S级品'!$E$2:$BE$10)),0)+IFERROR(SUMPRODUCT(('冬被-S级品'!$B$2:$B$10=$B203)*('冬被-S级品'!$E$1:$AW$1=CR$1)*('冬被-S级品'!$E$2:$AW$10)),0)+IFERROR(SUMPRODUCT(('白止-S级品'!$A$2:$A$26=$B203)*('白止-S级品'!$D$1:$AV$1=CR$1)*('白止-S级品'!$D$2:$AV$26)),0)+IFERROR(SUMPRODUCT(('乐容-S级品'!$A$4:$A$32=$B203)*('乐容-S级品'!$L$3:$CA$3=CR$1)*('乐容-S级品'!$L$4:$CA$32)),0)</f>
      </c>
      <c r="CS203" s="280">
        <f>IFERROR(SUMPRODUCT(('控温被PRO-S级品'!$B$2:$B$10=$B203)*('控温被PRO-S级品'!$E$1:$BE$1=CS$1)*('控温被PRO-S级品'!$E$2:$BE$10)),0)+IFERROR(SUMPRODUCT(('冬被-S级品'!$B$2:$B$10=$B203)*('冬被-S级品'!$E$1:$AW$1=CS$1)*('冬被-S级品'!$E$2:$AW$10)),0)+IFERROR(SUMPRODUCT(('白止-S级品'!$A$2:$A$26=$B203)*('白止-S级品'!$D$1:$AV$1=CS$1)*('白止-S级品'!$D$2:$AV$26)),0)+IFERROR(SUMPRODUCT(('乐容-S级品'!$A$4:$A$32=$B203)*('乐容-S级品'!$L$3:$CA$3=CS$1)*('乐容-S级品'!$L$4:$CA$32)),0)</f>
      </c>
      <c r="CT203" s="280">
        <f>IFERROR(SUMPRODUCT(('控温被PRO-S级品'!$B$2:$B$10=$B203)*('控温被PRO-S级品'!$E$1:$BE$1=CT$1)*('控温被PRO-S级品'!$E$2:$BE$10)),0)+IFERROR(SUMPRODUCT(('冬被-S级品'!$B$2:$B$10=$B203)*('冬被-S级品'!$E$1:$AW$1=CT$1)*('冬被-S级品'!$E$2:$AW$10)),0)+IFERROR(SUMPRODUCT(('白止-S级品'!$A$2:$A$26=$B203)*('白止-S级品'!$D$1:$AV$1=CT$1)*('白止-S级品'!$D$2:$AV$26)),0)+IFERROR(SUMPRODUCT(('乐容-S级品'!$A$4:$A$32=$B203)*('乐容-S级品'!$L$3:$CA$3=CT$1)*('乐容-S级品'!$L$4:$CA$32)),0)</f>
      </c>
      <c r="CU203" s="280">
        <f>IFERROR(SUMPRODUCT(('控温被PRO-S级品'!$B$2:$B$10=$B203)*('控温被PRO-S级品'!$E$1:$BE$1=CU$1)*('控温被PRO-S级品'!$E$2:$BE$10)),0)+IFERROR(SUMPRODUCT(('冬被-S级品'!$B$2:$B$10=$B203)*('冬被-S级品'!$E$1:$AW$1=CU$1)*('冬被-S级品'!$E$2:$AW$10)),0)+IFERROR(SUMPRODUCT(('白止-S级品'!$A$2:$A$26=$B203)*('白止-S级品'!$D$1:$AV$1=CU$1)*('白止-S级品'!$D$2:$AV$26)),0)+IFERROR(SUMPRODUCT(('乐容-S级品'!$A$4:$A$32=$B203)*('乐容-S级品'!$L$3:$CA$3=CU$1)*('乐容-S级品'!$L$4:$CA$32)),0)</f>
      </c>
      <c r="CV203" s="280">
        <f>IFERROR(SUMPRODUCT(('控温被PRO-S级品'!$B$2:$B$10=$B203)*('控温被PRO-S级品'!$E$1:$BE$1=CV$1)*('控温被PRO-S级品'!$E$2:$BE$10)),0)+IFERROR(SUMPRODUCT(('冬被-S级品'!$B$2:$B$10=$B203)*('冬被-S级品'!$E$1:$AW$1=CV$1)*('冬被-S级品'!$E$2:$AW$10)),0)+IFERROR(SUMPRODUCT(('白止-S级品'!$A$2:$A$26=$B203)*('白止-S级品'!$D$1:$AV$1=CV$1)*('白止-S级品'!$D$2:$AV$26)),0)+IFERROR(SUMPRODUCT(('乐容-S级品'!$A$4:$A$32=$B203)*('乐容-S级品'!$L$3:$CA$3=CV$1)*('乐容-S级品'!$L$4:$CA$32)),0)</f>
      </c>
      <c r="CW203" s="280">
        <f>IFERROR(SUMPRODUCT(('控温被PRO-S级品'!$B$2:$B$10=$B203)*('控温被PRO-S级品'!$E$1:$BE$1=CW$1)*('控温被PRO-S级品'!$E$2:$BE$10)),0)+IFERROR(SUMPRODUCT(('冬被-S级品'!$B$2:$B$10=$B203)*('冬被-S级品'!$E$1:$AW$1=CW$1)*('冬被-S级品'!$E$2:$AW$10)),0)+IFERROR(SUMPRODUCT(('白止-S级品'!$A$2:$A$26=$B203)*('白止-S级品'!$D$1:$AV$1=CW$1)*('白止-S级品'!$D$2:$AV$26)),0)+IFERROR(SUMPRODUCT(('乐容-S级品'!$A$4:$A$32=$B203)*('乐容-S级品'!$L$3:$CA$3=CW$1)*('乐容-S级品'!$L$4:$CA$32)),0)</f>
      </c>
      <c r="CX203" s="280">
        <f>IFERROR(SUMPRODUCT(('控温被PRO-S级品'!$B$2:$B$10=$B203)*('控温被PRO-S级品'!$E$1:$BE$1=CX$1)*('控温被PRO-S级品'!$E$2:$BE$10)),0)+IFERROR(SUMPRODUCT(('冬被-S级品'!$B$2:$B$10=$B203)*('冬被-S级品'!$E$1:$AW$1=CX$1)*('冬被-S级品'!$E$2:$AW$10)),0)+IFERROR(SUMPRODUCT(('白止-S级品'!$A$2:$A$26=$B203)*('白止-S级品'!$D$1:$AV$1=CX$1)*('白止-S级品'!$D$2:$AV$26)),0)+IFERROR(SUMPRODUCT(('乐容-S级品'!$A$4:$A$32=$B203)*('乐容-S级品'!$L$3:$CA$3=CX$1)*('乐容-S级品'!$L$4:$CA$32)),0)</f>
      </c>
      <c r="CY203" s="280">
        <f>IFERROR(SUMPRODUCT(('控温被PRO-S级品'!$B$2:$B$10=$B203)*('控温被PRO-S级品'!$E$1:$BE$1=CY$1)*('控温被PRO-S级品'!$E$2:$BE$10)),0)+IFERROR(SUMPRODUCT(('冬被-S级品'!$B$2:$B$10=$B203)*('冬被-S级品'!$E$1:$AW$1=CY$1)*('冬被-S级品'!$E$2:$AW$10)),0)+IFERROR(SUMPRODUCT(('白止-S级品'!$A$2:$A$26=$B203)*('白止-S级品'!$D$1:$AV$1=CY$1)*('白止-S级品'!$D$2:$AV$26)),0)+IFERROR(SUMPRODUCT(('乐容-S级品'!$A$4:$A$32=$B203)*('乐容-S级品'!$L$3:$CA$3=CY$1)*('乐容-S级品'!$L$4:$CA$32)),0)</f>
      </c>
      <c r="CZ203" s="280">
        <f>IFERROR(SUMPRODUCT(('控温被PRO-S级品'!$B$2:$B$10=$B203)*('控温被PRO-S级品'!$E$1:$BE$1=CZ$1)*('控温被PRO-S级品'!$E$2:$BE$10)),0)+IFERROR(SUMPRODUCT(('冬被-S级品'!$B$2:$B$10=$B203)*('冬被-S级品'!$E$1:$AW$1=CZ$1)*('冬被-S级品'!$E$2:$AW$10)),0)+IFERROR(SUMPRODUCT(('白止-S级品'!$A$2:$A$26=$B203)*('白止-S级品'!$D$1:$AV$1=CZ$1)*('白止-S级品'!$D$2:$AV$26)),0)+IFERROR(SUMPRODUCT(('乐容-S级品'!$A$4:$A$32=$B203)*('乐容-S级品'!$L$3:$CA$3=CZ$1)*('乐容-S级品'!$L$4:$CA$32)),0)</f>
      </c>
      <c r="DA203" s="280">
        <f>IFERROR(SUMPRODUCT(('控温被PRO-S级品'!$B$2:$B$10=$B203)*('控温被PRO-S级品'!$E$1:$BE$1=DA$1)*('控温被PRO-S级品'!$E$2:$BE$10)),0)+IFERROR(SUMPRODUCT(('冬被-S级品'!$B$2:$B$10=$B203)*('冬被-S级品'!$E$1:$AW$1=DA$1)*('冬被-S级品'!$E$2:$AW$10)),0)+IFERROR(SUMPRODUCT(('白止-S级品'!$A$2:$A$26=$B203)*('白止-S级品'!$D$1:$AV$1=DA$1)*('白止-S级品'!$D$2:$AV$26)),0)+IFERROR(SUMPRODUCT(('乐容-S级品'!$A$4:$A$32=$B203)*('乐容-S级品'!$L$3:$CA$3=DA$1)*('乐容-S级品'!$L$4:$CA$32)),0)</f>
      </c>
      <c r="DB203" s="280">
        <f>IFERROR(SUMPRODUCT(('控温被PRO-S级品'!$B$2:$B$10=$B203)*('控温被PRO-S级品'!$E$1:$BE$1=DB$1)*('控温被PRO-S级品'!$E$2:$BE$10)),0)+IFERROR(SUMPRODUCT(('冬被-S级品'!$B$2:$B$10=$B203)*('冬被-S级品'!$E$1:$AW$1=DB$1)*('冬被-S级品'!$E$2:$AW$10)),0)+IFERROR(SUMPRODUCT(('白止-S级品'!$A$2:$A$26=$B203)*('白止-S级品'!$D$1:$AV$1=DB$1)*('白止-S级品'!$D$2:$AV$26)),0)+IFERROR(SUMPRODUCT(('乐容-S级品'!$A$4:$A$32=$B203)*('乐容-S级品'!$L$3:$CA$3=DB$1)*('乐容-S级品'!$L$4:$CA$32)),0)</f>
      </c>
      <c r="DC203" s="280">
        <f>IFERROR(SUMPRODUCT(('控温被PRO-S级品'!$B$2:$B$10=$B203)*('控温被PRO-S级品'!$E$1:$BE$1=DC$1)*('控温被PRO-S级品'!$E$2:$BE$10)),0)+IFERROR(SUMPRODUCT(('冬被-S级品'!$B$2:$B$10=$B203)*('冬被-S级品'!$E$1:$AW$1=DC$1)*('冬被-S级品'!$E$2:$AW$10)),0)+IFERROR(SUMPRODUCT(('白止-S级品'!$A$2:$A$26=$B203)*('白止-S级品'!$D$1:$AV$1=DC$1)*('白止-S级品'!$D$2:$AV$26)),0)+IFERROR(SUMPRODUCT(('乐容-S级品'!$A$4:$A$32=$B203)*('乐容-S级品'!$L$3:$CA$3=DC$1)*('乐容-S级品'!$L$4:$CA$32)),0)</f>
      </c>
      <c r="DD203" s="280">
        <f>IFERROR(SUMPRODUCT(('控温被PRO-S级品'!$B$2:$B$10=$B203)*('控温被PRO-S级品'!$E$1:$BE$1=DD$1)*('控温被PRO-S级品'!$E$2:$BE$10)),0)+IFERROR(SUMPRODUCT(('冬被-S级品'!$B$2:$B$10=$B203)*('冬被-S级品'!$E$1:$AW$1=DD$1)*('冬被-S级品'!$E$2:$AW$10)),0)+IFERROR(SUMPRODUCT(('白止-S级品'!$A$2:$A$26=$B203)*('白止-S级品'!$D$1:$AV$1=DD$1)*('白止-S级品'!$D$2:$AV$26)),0)+IFERROR(SUMPRODUCT(('乐容-S级品'!$A$4:$A$32=$B203)*('乐容-S级品'!$L$3:$CA$3=DD$1)*('乐容-S级品'!$L$4:$CA$32)),0)</f>
      </c>
      <c r="DE203" s="280">
        <f>IFERROR(SUMPRODUCT(('控温被PRO-S级品'!$B$2:$B$10=$B203)*('控温被PRO-S级品'!$E$1:$BE$1=DE$1)*('控温被PRO-S级品'!$E$2:$BE$10)),0)+IFERROR(SUMPRODUCT(('冬被-S级品'!$B$2:$B$10=$B203)*('冬被-S级品'!$E$1:$AW$1=DE$1)*('冬被-S级品'!$E$2:$AW$10)),0)+IFERROR(SUMPRODUCT(('白止-S级品'!$A$2:$A$26=$B203)*('白止-S级品'!$D$1:$AV$1=DE$1)*('白止-S级品'!$D$2:$AV$26)),0)+IFERROR(SUMPRODUCT(('乐容-S级品'!$A$4:$A$32=$B203)*('乐容-S级品'!$L$3:$CA$3=DE$1)*('乐容-S级品'!$L$4:$CA$32)),0)</f>
      </c>
      <c r="DF203" s="280">
        <f>IFERROR(SUMPRODUCT(('控温被PRO-S级品'!$B$2:$B$10=$B203)*('控温被PRO-S级品'!$E$1:$BE$1=DF$1)*('控温被PRO-S级品'!$E$2:$BE$10)),0)+IFERROR(SUMPRODUCT(('冬被-S级品'!$B$2:$B$10=$B203)*('冬被-S级品'!$E$1:$AW$1=DF$1)*('冬被-S级品'!$E$2:$AW$10)),0)+IFERROR(SUMPRODUCT(('白止-S级品'!$A$2:$A$26=$B203)*('白止-S级品'!$D$1:$AV$1=DF$1)*('白止-S级品'!$D$2:$AV$26)),0)+IFERROR(SUMPRODUCT(('乐容-S级品'!$A$4:$A$32=$B203)*('乐容-S级品'!$L$3:$CA$3=DF$1)*('乐容-S级品'!$L$4:$CA$32)),0)</f>
      </c>
      <c r="DG203" s="280">
        <f>IFERROR(SUMPRODUCT(('控温被PRO-S级品'!$B$2:$B$10=$B203)*('控温被PRO-S级品'!$E$1:$BE$1=DG$1)*('控温被PRO-S级品'!$E$2:$BE$10)),0)+IFERROR(SUMPRODUCT(('冬被-S级品'!$B$2:$B$10=$B203)*('冬被-S级品'!$E$1:$AW$1=DG$1)*('冬被-S级品'!$E$2:$AW$10)),0)+IFERROR(SUMPRODUCT(('白止-S级品'!$A$2:$A$26=$B203)*('白止-S级品'!$D$1:$AV$1=DG$1)*('白止-S级品'!$D$2:$AV$26)),0)+IFERROR(SUMPRODUCT(('乐容-S级品'!$A$4:$A$32=$B203)*('乐容-S级品'!$L$3:$CA$3=DG$1)*('乐容-S级品'!$L$4:$CA$32)),0)</f>
      </c>
      <c r="DH203" s="280">
        <f>IFERROR(SUMPRODUCT(('控温被PRO-S级品'!$B$2:$B$10=$B203)*('控温被PRO-S级品'!$E$1:$BE$1=DH$1)*('控温被PRO-S级品'!$E$2:$BE$10)),0)+IFERROR(SUMPRODUCT(('冬被-S级品'!$B$2:$B$10=$B203)*('冬被-S级品'!$E$1:$AW$1=DH$1)*('冬被-S级品'!$E$2:$AW$10)),0)+IFERROR(SUMPRODUCT(('白止-S级品'!$A$2:$A$26=$B203)*('白止-S级品'!$D$1:$AV$1=DH$1)*('白止-S级品'!$D$2:$AV$26)),0)+IFERROR(SUMPRODUCT(('乐容-S级品'!$A$4:$A$32=$B203)*('乐容-S级品'!$L$3:$CA$3=DH$1)*('乐容-S级品'!$L$4:$CA$32)),0)</f>
      </c>
      <c r="DI203" s="280">
        <f>IFERROR(SUMPRODUCT(('控温被PRO-S级品'!$B$2:$B$10=$B203)*('控温被PRO-S级品'!$E$1:$BE$1=DI$1)*('控温被PRO-S级品'!$E$2:$BE$10)),0)+IFERROR(SUMPRODUCT(('冬被-S级品'!$B$2:$B$10=$B203)*('冬被-S级品'!$E$1:$AW$1=DI$1)*('冬被-S级品'!$E$2:$AW$10)),0)+IFERROR(SUMPRODUCT(('白止-S级品'!$A$2:$A$26=$B203)*('白止-S级品'!$D$1:$AV$1=DI$1)*('白止-S级品'!$D$2:$AV$26)),0)+IFERROR(SUMPRODUCT(('乐容-S级品'!$A$4:$A$32=$B203)*('乐容-S级品'!$L$3:$CA$3=DI$1)*('乐容-S级品'!$L$4:$CA$32)),0)</f>
      </c>
      <c r="DJ203" s="280">
        <f>IFERROR(SUMPRODUCT(('控温被PRO-S级品'!$B$2:$B$10=$B203)*('控温被PRO-S级品'!$E$1:$BE$1=DJ$1)*('控温被PRO-S级品'!$E$2:$BE$10)),0)+IFERROR(SUMPRODUCT(('冬被-S级品'!$B$2:$B$10=$B203)*('冬被-S级品'!$E$1:$AW$1=DJ$1)*('冬被-S级品'!$E$2:$AW$10)),0)+IFERROR(SUMPRODUCT(('白止-S级品'!$A$2:$A$26=$B203)*('白止-S级品'!$D$1:$AV$1=DJ$1)*('白止-S级品'!$D$2:$AV$26)),0)+IFERROR(SUMPRODUCT(('乐容-S级品'!$A$4:$A$32=$B203)*('乐容-S级品'!$L$3:$CA$3=DJ$1)*('乐容-S级品'!$L$4:$CA$32)),0)</f>
      </c>
      <c r="DK203" s="280"/>
      <c r="DL203" s="280"/>
      <c r="DM203" s="280"/>
      <c r="DN203" s="280"/>
      <c r="DO203" s="280"/>
      <c r="DP203" s="280"/>
      <c r="DQ203" s="280"/>
      <c r="DR203" s="280"/>
      <c r="DS203" s="280"/>
      <c r="DT203" s="280"/>
      <c r="DU203" s="280"/>
      <c r="DV203" s="280"/>
      <c r="DW203" s="280">
        <f>VLOOKUP(B203,'系统编码规格'!A:C,3,FALSE)</f>
      </c>
      <c r="DX203" s="280"/>
      <c r="DY203" s="280"/>
      <c r="DZ203" s="280"/>
      <c r="EA203" s="280"/>
      <c r="EB203" s="280"/>
      <c r="EC203" s="280"/>
      <c r="ED203" s="280"/>
      <c r="EE203" s="280"/>
      <c r="EF203" s="280"/>
      <c r="EG203" s="280"/>
      <c r="EH203" s="280"/>
      <c r="EI203" s="280"/>
      <c r="EJ203" s="280"/>
      <c r="EK203" s="280"/>
      <c r="EL203" s="280"/>
      <c r="EM203" s="280"/>
      <c r="EN203" s="280"/>
      <c r="EO203" s="280"/>
      <c r="EP203" s="280"/>
      <c r="EQ203" s="280"/>
      <c r="ER203" s="280"/>
      <c r="ES203" s="280"/>
      <c r="ET203" s="280"/>
      <c r="EU203" s="280"/>
      <c r="EV203" s="280"/>
      <c r="EW203" s="280"/>
      <c r="EX203" s="280"/>
      <c r="EY203" s="280"/>
      <c r="EZ203" s="280"/>
      <c r="FA203" s="280"/>
      <c r="FB203" s="280"/>
      <c r="FC203" s="280"/>
      <c r="FD203" s="280"/>
      <c r="FE203" s="280"/>
      <c r="FF203" s="280"/>
      <c r="FG203" s="280"/>
      <c r="FH203" s="280"/>
      <c r="FI203" s="280"/>
      <c r="FJ203" s="280"/>
      <c r="FK203" s="280"/>
      <c r="FL203" s="280"/>
      <c r="FM203" s="280"/>
      <c r="FN203" s="280"/>
      <c r="FO203" s="280"/>
      <c r="FP203" s="280"/>
      <c r="FQ203" s="280"/>
      <c r="FR203" s="280"/>
      <c r="FS203" s="280"/>
      <c r="FT203" s="280"/>
      <c r="FU203" s="280"/>
      <c r="FV203" s="280"/>
      <c r="FW203" s="280"/>
      <c r="FX203" s="280"/>
      <c r="FY203" s="280"/>
      <c r="FZ203" s="280"/>
      <c r="GA203" s="280"/>
      <c r="GB203" s="280"/>
      <c r="GC203" s="280"/>
      <c r="GD203" s="280"/>
      <c r="GE203" s="280"/>
      <c r="GF203" s="280"/>
      <c r="GG203" s="280"/>
      <c r="GH203" s="280"/>
      <c r="GI203" s="280"/>
      <c r="GJ203" s="280"/>
      <c r="GK203" s="280"/>
      <c r="GL203" s="280"/>
      <c r="GM203" s="280"/>
      <c r="GN203" s="280"/>
      <c r="GO203" s="280"/>
      <c r="GP203" s="280"/>
      <c r="GQ203" s="280"/>
      <c r="GR203" s="280"/>
      <c r="GS203" s="280"/>
      <c r="GT203" s="280"/>
      <c r="GU203" s="280"/>
      <c r="GV203" s="280"/>
    </row>
    <row r="204">
      <c r="A204" s="309" t="str">
        <v>乐容</v>
      </c>
      <c r="B204" s="312" t="str">
        <v>13800037900425136</v>
      </c>
      <c r="C204" s="309" t="str">
        <v>萨和花煦无火香薰</v>
      </c>
      <c r="D204" s="309" t="str" xml:space="preserve">
        <v> 200ml</v>
      </c>
      <c r="E204">
        <f>SUM(F204:GX204)</f>
      </c>
      <c r="F204" s="280">
        <f>IFERROR(SUMPRODUCT(('控温被PRO-S级品'!$B$2:$B$10=$B204)*('控温被PRO-S级品'!$E$1:$BE$1=F$1)*('控温被PRO-S级品'!$E$2:$BE$10)),0)+IFERROR(SUMPRODUCT(('冬被-S级品'!$B$2:$B$10=$B204)*('冬被-S级品'!$E$1:$AW$1=F$1)*('冬被-S级品'!$E$2:$AW$10)),0)+IFERROR(SUMPRODUCT(('白止-S级品'!$A$2:$A$26=$B204)*('白止-S级品'!$D$1:$AV$1=F$1)*('白止-S级品'!$D$2:$AV$26)),0)+IFERROR(SUMPRODUCT(('乐容-S级品'!$A$4:$A$32=$B204)*('乐容-S级品'!$L$3:$CA$3=F$1)*('乐容-S级品'!$L$4:$CA$32)),0)</f>
      </c>
      <c r="G204" s="280">
        <f>IFERROR(SUMPRODUCT(('控温被PRO-S级品'!$B$2:$B$10=$B204)*('控温被PRO-S级品'!$E$1:$BE$1=G$1)*('控温被PRO-S级品'!$E$2:$BE$10)),0)+IFERROR(SUMPRODUCT(('冬被-S级品'!$B$2:$B$10=$B204)*('冬被-S级品'!$E$1:$AW$1=G$1)*('冬被-S级品'!$E$2:$AW$10)),0)+IFERROR(SUMPRODUCT(('白止-S级品'!$A$2:$A$26=$B204)*('白止-S级品'!$D$1:$AV$1=G$1)*('白止-S级品'!$D$2:$AV$26)),0)+IFERROR(SUMPRODUCT(('乐容-S级品'!$A$4:$A$32=$B204)*('乐容-S级品'!$L$3:$CA$3=G$1)*('乐容-S级品'!$L$4:$CA$32)),0)</f>
      </c>
      <c r="H204" s="280">
        <f>IFERROR(SUMPRODUCT(('控温被PRO-S级品'!$B$2:$B$10=$B204)*('控温被PRO-S级品'!$E$1:$BE$1=H$1)*('控温被PRO-S级品'!$E$2:$BE$10)),0)+IFERROR(SUMPRODUCT(('冬被-S级品'!$B$2:$B$10=$B204)*('冬被-S级品'!$E$1:$AW$1=H$1)*('冬被-S级品'!$E$2:$AW$10)),0)+IFERROR(SUMPRODUCT(('白止-S级品'!$A$2:$A$26=$B204)*('白止-S级品'!$D$1:$AV$1=H$1)*('白止-S级品'!$D$2:$AV$26)),0)+IFERROR(SUMPRODUCT(('乐容-S级品'!$A$4:$A$32=$B204)*('乐容-S级品'!$L$3:$CA$3=H$1)*('乐容-S级品'!$L$4:$CA$32)),0)</f>
      </c>
      <c r="I204" s="280">
        <f>IFERROR(SUMPRODUCT(('控温被PRO-S级品'!$B$2:$B$10=$B204)*('控温被PRO-S级品'!$E$1:$BE$1=I$1)*('控温被PRO-S级品'!$E$2:$BE$10)),0)+IFERROR(SUMPRODUCT(('冬被-S级品'!$B$2:$B$10=$B204)*('冬被-S级品'!$E$1:$AW$1=I$1)*('冬被-S级品'!$E$2:$AW$10)),0)+IFERROR(SUMPRODUCT(('白止-S级品'!$A$2:$A$26=$B204)*('白止-S级品'!$D$1:$AV$1=I$1)*('白止-S级品'!$D$2:$AV$26)),0)+IFERROR(SUMPRODUCT(('乐容-S级品'!$A$4:$A$32=$B204)*('乐容-S级品'!$L$3:$CA$3=I$1)*('乐容-S级品'!$L$4:$CA$32)),0)</f>
      </c>
      <c r="J204" s="280">
        <f>IFERROR(SUMPRODUCT(('控温被PRO-S级品'!$B$2:$B$10=$B204)*('控温被PRO-S级品'!$E$1:$BE$1=J$1)*('控温被PRO-S级品'!$E$2:$BE$10)),0)+IFERROR(SUMPRODUCT(('冬被-S级品'!$B$2:$B$10=$B204)*('冬被-S级品'!$E$1:$AW$1=J$1)*('冬被-S级品'!$E$2:$AW$10)),0)+IFERROR(SUMPRODUCT(('白止-S级品'!$A$2:$A$26=$B204)*('白止-S级品'!$D$1:$AV$1=J$1)*('白止-S级品'!$D$2:$AV$26)),0)+IFERROR(SUMPRODUCT(('乐容-S级品'!$A$4:$A$32=$B204)*('乐容-S级品'!$L$3:$CA$3=J$1)*('乐容-S级品'!$L$4:$CA$32)),0)</f>
      </c>
      <c r="K204" s="280">
        <f>IFERROR(SUMPRODUCT(('控温被PRO-S级品'!$B$2:$B$10=$B204)*('控温被PRO-S级品'!$E$1:$BE$1=K$1)*('控温被PRO-S级品'!$E$2:$BE$10)),0)+IFERROR(SUMPRODUCT(('冬被-S级品'!$B$2:$B$10=$B204)*('冬被-S级品'!$E$1:$AW$1=K$1)*('冬被-S级品'!$E$2:$AW$10)),0)+IFERROR(SUMPRODUCT(('白止-S级品'!$A$2:$A$26=$B204)*('白止-S级品'!$D$1:$AV$1=K$1)*('白止-S级品'!$D$2:$AV$26)),0)+IFERROR(SUMPRODUCT(('乐容-S级品'!$A$4:$A$32=$B204)*('乐容-S级品'!$L$3:$CA$3=K$1)*('乐容-S级品'!$L$4:$CA$32)),0)</f>
      </c>
      <c r="L204" s="280">
        <f>IFERROR(SUMPRODUCT(('控温被PRO-S级品'!$B$2:$B$10=$B204)*('控温被PRO-S级品'!$E$1:$BE$1=L$1)*('控温被PRO-S级品'!$E$2:$BE$10)),0)+IFERROR(SUMPRODUCT(('冬被-S级品'!$B$2:$B$10=$B204)*('冬被-S级品'!$E$1:$AW$1=L$1)*('冬被-S级品'!$E$2:$AW$10)),0)+IFERROR(SUMPRODUCT(('白止-S级品'!$A$2:$A$26=$B204)*('白止-S级品'!$D$1:$AV$1=L$1)*('白止-S级品'!$D$2:$AV$26)),0)+IFERROR(SUMPRODUCT(('乐容-S级品'!$A$4:$A$32=$B204)*('乐容-S级品'!$L$3:$CA$3=L$1)*('乐容-S级品'!$L$4:$CA$32)),0)</f>
      </c>
      <c r="M204" s="280">
        <f>IFERROR(SUMPRODUCT(('控温被PRO-S级品'!$B$2:$B$10=$B204)*('控温被PRO-S级品'!$E$1:$BE$1=M$1)*('控温被PRO-S级品'!$E$2:$BE$10)),0)+IFERROR(SUMPRODUCT(('冬被-S级品'!$B$2:$B$10=$B204)*('冬被-S级品'!$E$1:$AW$1=M$1)*('冬被-S级品'!$E$2:$AW$10)),0)+IFERROR(SUMPRODUCT(('白止-S级品'!$A$2:$A$26=$B204)*('白止-S级品'!$D$1:$AV$1=M$1)*('白止-S级品'!$D$2:$AV$26)),0)+IFERROR(SUMPRODUCT(('乐容-S级品'!$A$4:$A$32=$B204)*('乐容-S级品'!$L$3:$CA$3=M$1)*('乐容-S级品'!$L$4:$CA$32)),0)</f>
      </c>
      <c r="N204" s="280">
        <f>IFERROR(SUMPRODUCT(('控温被PRO-S级品'!$B$2:$B$10=$B204)*('控温被PRO-S级品'!$E$1:$BE$1=N$1)*('控温被PRO-S级品'!$E$2:$BE$10)),0)+IFERROR(SUMPRODUCT(('冬被-S级品'!$B$2:$B$10=$B204)*('冬被-S级品'!$E$1:$AW$1=N$1)*('冬被-S级品'!$E$2:$AW$10)),0)+IFERROR(SUMPRODUCT(('白止-S级品'!$A$2:$A$26=$B204)*('白止-S级品'!$D$1:$AV$1=N$1)*('白止-S级品'!$D$2:$AV$26)),0)+IFERROR(SUMPRODUCT(('乐容-S级品'!$A$4:$A$32=$B204)*('乐容-S级品'!$L$3:$CA$3=N$1)*('乐容-S级品'!$L$4:$CA$32)),0)</f>
      </c>
      <c r="O204" s="280">
        <f>IFERROR(SUMPRODUCT(('控温被PRO-S级品'!$B$2:$B$10=$B204)*('控温被PRO-S级品'!$E$1:$BE$1=O$1)*('控温被PRO-S级品'!$E$2:$BE$10)),0)+IFERROR(SUMPRODUCT(('冬被-S级品'!$B$2:$B$10=$B204)*('冬被-S级品'!$E$1:$AW$1=O$1)*('冬被-S级品'!$E$2:$AW$10)),0)+IFERROR(SUMPRODUCT(('白止-S级品'!$A$2:$A$26=$B204)*('白止-S级品'!$D$1:$AV$1=O$1)*('白止-S级品'!$D$2:$AV$26)),0)+IFERROR(SUMPRODUCT(('乐容-S级品'!$A$4:$A$32=$B204)*('乐容-S级品'!$L$3:$CA$3=O$1)*('乐容-S级品'!$L$4:$CA$32)),0)</f>
      </c>
      <c r="P204" s="280">
        <f>IFERROR(SUMPRODUCT(('控温被PRO-S级品'!$B$2:$B$10=$B204)*('控温被PRO-S级品'!$E$1:$BE$1=P$1)*('控温被PRO-S级品'!$E$2:$BE$10)),0)+IFERROR(SUMPRODUCT(('冬被-S级品'!$B$2:$B$10=$B204)*('冬被-S级品'!$E$1:$AW$1=P$1)*('冬被-S级品'!$E$2:$AW$10)),0)+IFERROR(SUMPRODUCT(('白止-S级品'!$A$2:$A$26=$B204)*('白止-S级品'!$D$1:$AV$1=P$1)*('白止-S级品'!$D$2:$AV$26)),0)+IFERROR(SUMPRODUCT(('乐容-S级品'!$A$4:$A$32=$B204)*('乐容-S级品'!$L$3:$CA$3=P$1)*('乐容-S级品'!$L$4:$CA$32)),0)</f>
      </c>
      <c r="Q204" s="280">
        <f>IFERROR(SUMPRODUCT(('控温被PRO-S级品'!$B$2:$B$10=$B204)*('控温被PRO-S级品'!$E$1:$BE$1=Q$1)*('控温被PRO-S级品'!$E$2:$BE$10)),0)+IFERROR(SUMPRODUCT(('冬被-S级品'!$B$2:$B$10=$B204)*('冬被-S级品'!$E$1:$AW$1=Q$1)*('冬被-S级品'!$E$2:$AW$10)),0)+IFERROR(SUMPRODUCT(('白止-S级品'!$A$2:$A$26=$B204)*('白止-S级品'!$D$1:$AV$1=Q$1)*('白止-S级品'!$D$2:$AV$26)),0)+IFERROR(SUMPRODUCT(('乐容-S级品'!$A$4:$A$32=$B204)*('乐容-S级品'!$L$3:$CA$3=Q$1)*('乐容-S级品'!$L$4:$CA$32)),0)</f>
      </c>
      <c r="R204" s="280">
        <f>IFERROR(SUMPRODUCT(('控温被PRO-S级品'!$B$2:$B$10=$B204)*('控温被PRO-S级品'!$E$1:$BE$1=R$1)*('控温被PRO-S级品'!$E$2:$BE$10)),0)+IFERROR(SUMPRODUCT(('冬被-S级品'!$B$2:$B$10=$B204)*('冬被-S级品'!$E$1:$AW$1=R$1)*('冬被-S级品'!$E$2:$AW$10)),0)+IFERROR(SUMPRODUCT(('白止-S级品'!$A$2:$A$26=$B204)*('白止-S级品'!$D$1:$AV$1=R$1)*('白止-S级品'!$D$2:$AV$26)),0)+IFERROR(SUMPRODUCT(('乐容-S级品'!$A$4:$A$32=$B204)*('乐容-S级品'!$L$3:$CA$3=R$1)*('乐容-S级品'!$L$4:$CA$32)),0)</f>
      </c>
      <c r="S204" s="280">
        <f>IFERROR(SUMPRODUCT(('控温被PRO-S级品'!$B$2:$B$10=$B204)*('控温被PRO-S级品'!$E$1:$BE$1=S$1)*('控温被PRO-S级品'!$E$2:$BE$10)),0)+IFERROR(SUMPRODUCT(('冬被-S级品'!$B$2:$B$10=$B204)*('冬被-S级品'!$E$1:$AW$1=S$1)*('冬被-S级品'!$E$2:$AW$10)),0)+IFERROR(SUMPRODUCT(('白止-S级品'!$A$2:$A$26=$B204)*('白止-S级品'!$D$1:$AV$1=S$1)*('白止-S级品'!$D$2:$AV$26)),0)+IFERROR(SUMPRODUCT(('乐容-S级品'!$A$4:$A$32=$B204)*('乐容-S级品'!$L$3:$CA$3=S$1)*('乐容-S级品'!$L$4:$CA$32)),0)</f>
      </c>
      <c r="T204" s="280">
        <f>IFERROR(SUMPRODUCT(('控温被PRO-S级品'!$B$2:$B$10=$B204)*('控温被PRO-S级品'!$E$1:$BE$1=T$1)*('控温被PRO-S级品'!$E$2:$BE$10)),0)+IFERROR(SUMPRODUCT(('冬被-S级品'!$B$2:$B$10=$B204)*('冬被-S级品'!$E$1:$AW$1=T$1)*('冬被-S级品'!$E$2:$AW$10)),0)+IFERROR(SUMPRODUCT(('白止-S级品'!$A$2:$A$26=$B204)*('白止-S级品'!$D$1:$AV$1=T$1)*('白止-S级品'!$D$2:$AV$26)),0)+IFERROR(SUMPRODUCT(('乐容-S级品'!$A$4:$A$32=$B204)*('乐容-S级品'!$L$3:$CA$3=T$1)*('乐容-S级品'!$L$4:$CA$32)),0)</f>
      </c>
      <c r="U204" s="280">
        <f>IFERROR(SUMPRODUCT(('控温被PRO-S级品'!$B$2:$B$10=$B204)*('控温被PRO-S级品'!$E$1:$BE$1=U$1)*('控温被PRO-S级品'!$E$2:$BE$10)),0)+IFERROR(SUMPRODUCT(('冬被-S级品'!$B$2:$B$10=$B204)*('冬被-S级品'!$E$1:$AW$1=U$1)*('冬被-S级品'!$E$2:$AW$10)),0)+IFERROR(SUMPRODUCT(('白止-S级品'!$A$2:$A$26=$B204)*('白止-S级品'!$D$1:$AV$1=U$1)*('白止-S级品'!$D$2:$AV$26)),0)+IFERROR(SUMPRODUCT(('乐容-S级品'!$A$4:$A$32=$B204)*('乐容-S级品'!$L$3:$CA$3=U$1)*('乐容-S级品'!$L$4:$CA$32)),0)</f>
      </c>
      <c r="V204" s="280">
        <f>IFERROR(SUMPRODUCT(('控温被PRO-S级品'!$B$2:$B$10=$B204)*('控温被PRO-S级品'!$E$1:$BE$1=V$1)*('控温被PRO-S级品'!$E$2:$BE$10)),0)+IFERROR(SUMPRODUCT(('冬被-S级品'!$B$2:$B$10=$B204)*('冬被-S级品'!$E$1:$AW$1=V$1)*('冬被-S级品'!$E$2:$AW$10)),0)+IFERROR(SUMPRODUCT(('白止-S级品'!$A$2:$A$26=$B204)*('白止-S级品'!$D$1:$AV$1=V$1)*('白止-S级品'!$D$2:$AV$26)),0)+IFERROR(SUMPRODUCT(('乐容-S级品'!$A$4:$A$32=$B204)*('乐容-S级品'!$L$3:$CA$3=V$1)*('乐容-S级品'!$L$4:$CA$32)),0)</f>
      </c>
      <c r="W204" s="280">
        <f>IFERROR(SUMPRODUCT(('控温被PRO-S级品'!$B$2:$B$10=$B204)*('控温被PRO-S级品'!$E$1:$BE$1=W$1)*('控温被PRO-S级品'!$E$2:$BE$10)),0)+IFERROR(SUMPRODUCT(('冬被-S级品'!$B$2:$B$10=$B204)*('冬被-S级品'!$E$1:$AW$1=W$1)*('冬被-S级品'!$E$2:$AW$10)),0)+IFERROR(SUMPRODUCT(('白止-S级品'!$A$2:$A$26=$B204)*('白止-S级品'!$D$1:$AV$1=W$1)*('白止-S级品'!$D$2:$AV$26)),0)+IFERROR(SUMPRODUCT(('乐容-S级品'!$A$4:$A$32=$B204)*('乐容-S级品'!$L$3:$CA$3=W$1)*('乐容-S级品'!$L$4:$CA$32)),0)</f>
      </c>
      <c r="X204" s="280">
        <f>IFERROR(SUMPRODUCT(('控温被PRO-S级品'!$B$2:$B$10=$B204)*('控温被PRO-S级品'!$E$1:$BE$1=X$1)*('控温被PRO-S级品'!$E$2:$BE$10)),0)+IFERROR(SUMPRODUCT(('冬被-S级品'!$B$2:$B$10=$B204)*('冬被-S级品'!$E$1:$AW$1=X$1)*('冬被-S级品'!$E$2:$AW$10)),0)+IFERROR(SUMPRODUCT(('白止-S级品'!$A$2:$A$26=$B204)*('白止-S级品'!$D$1:$AV$1=X$1)*('白止-S级品'!$D$2:$AV$26)),0)+IFERROR(SUMPRODUCT(('乐容-S级品'!$A$4:$A$32=$B204)*('乐容-S级品'!$L$3:$CA$3=X$1)*('乐容-S级品'!$L$4:$CA$32)),0)</f>
      </c>
      <c r="Y204" s="280">
        <f>IFERROR(SUMPRODUCT(('控温被PRO-S级品'!$B$2:$B$10=$B204)*('控温被PRO-S级品'!$E$1:$BE$1=Y$1)*('控温被PRO-S级品'!$E$2:$BE$10)),0)+IFERROR(SUMPRODUCT(('冬被-S级品'!$B$2:$B$10=$B204)*('冬被-S级品'!$E$1:$AW$1=Y$1)*('冬被-S级品'!$E$2:$AW$10)),0)+IFERROR(SUMPRODUCT(('白止-S级品'!$A$2:$A$26=$B204)*('白止-S级品'!$D$1:$AV$1=Y$1)*('白止-S级品'!$D$2:$AV$26)),0)+IFERROR(SUMPRODUCT(('乐容-S级品'!$A$4:$A$32=$B204)*('乐容-S级品'!$L$3:$CA$3=Y$1)*('乐容-S级品'!$L$4:$CA$32)),0)</f>
      </c>
      <c r="Z204" s="280">
        <f>IFERROR(SUMPRODUCT(('控温被PRO-S级品'!$B$2:$B$10=$B204)*('控温被PRO-S级品'!$E$1:$BE$1=Z$1)*('控温被PRO-S级品'!$E$2:$BE$10)),0)+IFERROR(SUMPRODUCT(('冬被-S级品'!$B$2:$B$10=$B204)*('冬被-S级品'!$E$1:$AW$1=Z$1)*('冬被-S级品'!$E$2:$AW$10)),0)+IFERROR(SUMPRODUCT(('白止-S级品'!$A$2:$A$26=$B204)*('白止-S级品'!$D$1:$AV$1=Z$1)*('白止-S级品'!$D$2:$AV$26)),0)+IFERROR(SUMPRODUCT(('乐容-S级品'!$A$4:$A$32=$B204)*('乐容-S级品'!$L$3:$CA$3=Z$1)*('乐容-S级品'!$L$4:$CA$32)),0)</f>
      </c>
      <c r="AA204" s="280">
        <f>IFERROR(SUMPRODUCT(('控温被PRO-S级品'!$B$2:$B$10=$B204)*('控温被PRO-S级品'!$E$1:$BE$1=AA$1)*('控温被PRO-S级品'!$E$2:$BE$10)),0)+IFERROR(SUMPRODUCT(('冬被-S级品'!$B$2:$B$10=$B204)*('冬被-S级品'!$E$1:$AW$1=AA$1)*('冬被-S级品'!$E$2:$AW$10)),0)+IFERROR(SUMPRODUCT(('白止-S级品'!$A$2:$A$26=$B204)*('白止-S级品'!$D$1:$AV$1=AA$1)*('白止-S级品'!$D$2:$AV$26)),0)+IFERROR(SUMPRODUCT(('乐容-S级品'!$A$4:$A$32=$B204)*('乐容-S级品'!$L$3:$CA$3=AA$1)*('乐容-S级品'!$L$4:$CA$32)),0)</f>
      </c>
      <c r="AB204" s="280">
        <f>IFERROR(SUMPRODUCT(('控温被PRO-S级品'!$B$2:$B$10=$B204)*('控温被PRO-S级品'!$E$1:$BE$1=AB$1)*('控温被PRO-S级品'!$E$2:$BE$10)),0)+IFERROR(SUMPRODUCT(('冬被-S级品'!$B$2:$B$10=$B204)*('冬被-S级品'!$E$1:$AW$1=AB$1)*('冬被-S级品'!$E$2:$AW$10)),0)+IFERROR(SUMPRODUCT(('白止-S级品'!$A$2:$A$26=$B204)*('白止-S级品'!$D$1:$AV$1=AB$1)*('白止-S级品'!$D$2:$AV$26)),0)+IFERROR(SUMPRODUCT(('乐容-S级品'!$A$4:$A$32=$B204)*('乐容-S级品'!$L$3:$CA$3=AB$1)*('乐容-S级品'!$L$4:$CA$32)),0)</f>
      </c>
      <c r="AC204" s="280">
        <f>IFERROR(SUMPRODUCT(('控温被PRO-S级品'!$B$2:$B$10=$B204)*('控温被PRO-S级品'!$E$1:$BE$1=AC$1)*('控温被PRO-S级品'!$E$2:$BE$10)),0)+IFERROR(SUMPRODUCT(('冬被-S级品'!$B$2:$B$10=$B204)*('冬被-S级品'!$E$1:$AW$1=AC$1)*('冬被-S级品'!$E$2:$AW$10)),0)+IFERROR(SUMPRODUCT(('白止-S级品'!$A$2:$A$26=$B204)*('白止-S级品'!$D$1:$AV$1=AC$1)*('白止-S级品'!$D$2:$AV$26)),0)+IFERROR(SUMPRODUCT(('乐容-S级品'!$A$4:$A$32=$B204)*('乐容-S级品'!$L$3:$CA$3=AC$1)*('乐容-S级品'!$L$4:$CA$32)),0)</f>
      </c>
      <c r="AD204" s="280">
        <f>IFERROR(SUMPRODUCT(('控温被PRO-S级品'!$B$2:$B$10=$B204)*('控温被PRO-S级品'!$E$1:$BE$1=AD$1)*('控温被PRO-S级品'!$E$2:$BE$10)),0)+IFERROR(SUMPRODUCT(('冬被-S级品'!$B$2:$B$10=$B204)*('冬被-S级品'!$E$1:$AW$1=AD$1)*('冬被-S级品'!$E$2:$AW$10)),0)+IFERROR(SUMPRODUCT(('白止-S级品'!$A$2:$A$26=$B204)*('白止-S级品'!$D$1:$AV$1=AD$1)*('白止-S级品'!$D$2:$AV$26)),0)+IFERROR(SUMPRODUCT(('乐容-S级品'!$A$4:$A$32=$B204)*('乐容-S级品'!$L$3:$CA$3=AD$1)*('乐容-S级品'!$L$4:$CA$32)),0)</f>
      </c>
      <c r="AE204" s="280">
        <f>IFERROR(SUMPRODUCT(('控温被PRO-S级品'!$B$2:$B$10=$B204)*('控温被PRO-S级品'!$E$1:$BE$1=AE$1)*('控温被PRO-S级品'!$E$2:$BE$10)),0)+IFERROR(SUMPRODUCT(('冬被-S级品'!$B$2:$B$10=$B204)*('冬被-S级品'!$E$1:$AW$1=AE$1)*('冬被-S级品'!$E$2:$AW$10)),0)+IFERROR(SUMPRODUCT(('白止-S级品'!$A$2:$A$26=$B204)*('白止-S级品'!$D$1:$AV$1=AE$1)*('白止-S级品'!$D$2:$AV$26)),0)+IFERROR(SUMPRODUCT(('乐容-S级品'!$A$4:$A$32=$B204)*('乐容-S级品'!$L$3:$CA$3=AE$1)*('乐容-S级品'!$L$4:$CA$32)),0)</f>
      </c>
      <c r="AF204" s="280">
        <f>IFERROR(SUMPRODUCT(('控温被PRO-S级品'!$B$2:$B$10=$B204)*('控温被PRO-S级品'!$E$1:$BE$1=AF$1)*('控温被PRO-S级品'!$E$2:$BE$10)),0)+IFERROR(SUMPRODUCT(('冬被-S级品'!$B$2:$B$10=$B204)*('冬被-S级品'!$E$1:$AW$1=AF$1)*('冬被-S级品'!$E$2:$AW$10)),0)+IFERROR(SUMPRODUCT(('白止-S级品'!$A$2:$A$26=$B204)*('白止-S级品'!$D$1:$AV$1=AF$1)*('白止-S级品'!$D$2:$AV$26)),0)+IFERROR(SUMPRODUCT(('乐容-S级品'!$A$4:$A$32=$B204)*('乐容-S级品'!$L$3:$CA$3=AF$1)*('乐容-S级品'!$L$4:$CA$32)),0)</f>
      </c>
      <c r="AG204" s="280">
        <f>IFERROR(SUMPRODUCT(('控温被PRO-S级品'!$B$2:$B$10=$B204)*('控温被PRO-S级品'!$E$1:$BE$1=AG$1)*('控温被PRO-S级品'!$E$2:$BE$10)),0)+IFERROR(SUMPRODUCT(('冬被-S级品'!$B$2:$B$10=$B204)*('冬被-S级品'!$E$1:$AW$1=AG$1)*('冬被-S级品'!$E$2:$AW$10)),0)+IFERROR(SUMPRODUCT(('白止-S级品'!$A$2:$A$26=$B204)*('白止-S级品'!$D$1:$AV$1=AG$1)*('白止-S级品'!$D$2:$AV$26)),0)+IFERROR(SUMPRODUCT(('乐容-S级品'!$A$4:$A$32=$B204)*('乐容-S级品'!$L$3:$CA$3=AG$1)*('乐容-S级品'!$L$4:$CA$32)),0)</f>
      </c>
      <c r="AH204" s="280">
        <f>IFERROR(SUMPRODUCT(('控温被PRO-S级品'!$B$2:$B$10=$B204)*('控温被PRO-S级品'!$E$1:$BE$1=AH$1)*('控温被PRO-S级品'!$E$2:$BE$10)),0)+IFERROR(SUMPRODUCT(('冬被-S级品'!$B$2:$B$10=$B204)*('冬被-S级品'!$E$1:$AW$1=AH$1)*('冬被-S级品'!$E$2:$AW$10)),0)+IFERROR(SUMPRODUCT(('白止-S级品'!$A$2:$A$26=$B204)*('白止-S级品'!$D$1:$AV$1=AH$1)*('白止-S级品'!$D$2:$AV$26)),0)+IFERROR(SUMPRODUCT(('乐容-S级品'!$A$4:$A$32=$B204)*('乐容-S级品'!$L$3:$CA$3=AH$1)*('乐容-S级品'!$L$4:$CA$32)),0)</f>
      </c>
      <c r="AI204" s="280">
        <f>IFERROR(SUMPRODUCT(('控温被PRO-S级品'!$B$2:$B$10=$B204)*('控温被PRO-S级品'!$E$1:$BE$1=AI$1)*('控温被PRO-S级品'!$E$2:$BE$10)),0)+IFERROR(SUMPRODUCT(('冬被-S级品'!$B$2:$B$10=$B204)*('冬被-S级品'!$E$1:$AW$1=AI$1)*('冬被-S级品'!$E$2:$AW$10)),0)+IFERROR(SUMPRODUCT(('白止-S级品'!$A$2:$A$26=$B204)*('白止-S级品'!$D$1:$AV$1=AI$1)*('白止-S级品'!$D$2:$AV$26)),0)+IFERROR(SUMPRODUCT(('乐容-S级品'!$A$4:$A$32=$B204)*('乐容-S级品'!$L$3:$CA$3=AI$1)*('乐容-S级品'!$L$4:$CA$32)),0)</f>
      </c>
      <c r="AJ204" s="280">
        <f>IFERROR(SUMPRODUCT(('控温被PRO-S级品'!$B$2:$B$10=$B204)*('控温被PRO-S级品'!$E$1:$BE$1=AJ$1)*('控温被PRO-S级品'!$E$2:$BE$10)),0)+IFERROR(SUMPRODUCT(('冬被-S级品'!$B$2:$B$10=$B204)*('冬被-S级品'!$E$1:$AW$1=AJ$1)*('冬被-S级品'!$E$2:$AW$10)),0)+IFERROR(SUMPRODUCT(('白止-S级品'!$A$2:$A$26=$B204)*('白止-S级品'!$D$1:$AV$1=AJ$1)*('白止-S级品'!$D$2:$AV$26)),0)+IFERROR(SUMPRODUCT(('乐容-S级品'!$A$4:$A$32=$B204)*('乐容-S级品'!$L$3:$CA$3=AJ$1)*('乐容-S级品'!$L$4:$CA$32)),0)</f>
      </c>
      <c r="AK204" s="280">
        <f>IFERROR(SUMPRODUCT(('控温被PRO-S级品'!$B$2:$B$10=$B204)*('控温被PRO-S级品'!$E$1:$BE$1=AK$1)*('控温被PRO-S级品'!$E$2:$BE$10)),0)+IFERROR(SUMPRODUCT(('冬被-S级品'!$B$2:$B$10=$B204)*('冬被-S级品'!$E$1:$AW$1=AK$1)*('冬被-S级品'!$E$2:$AW$10)),0)+IFERROR(SUMPRODUCT(('白止-S级品'!$A$2:$A$26=$B204)*('白止-S级品'!$D$1:$AV$1=AK$1)*('白止-S级品'!$D$2:$AV$26)),0)+IFERROR(SUMPRODUCT(('乐容-S级品'!$A$4:$A$32=$B204)*('乐容-S级品'!$L$3:$CA$3=AK$1)*('乐容-S级品'!$L$4:$CA$32)),0)</f>
      </c>
      <c r="AL204" s="280">
        <f>IFERROR(SUMPRODUCT(('控温被PRO-S级品'!$B$2:$B$10=$B204)*('控温被PRO-S级品'!$E$1:$BE$1=AL$1)*('控温被PRO-S级品'!$E$2:$BE$10)),0)+IFERROR(SUMPRODUCT(('冬被-S级品'!$B$2:$B$10=$B204)*('冬被-S级品'!$E$1:$AW$1=AL$1)*('冬被-S级品'!$E$2:$AW$10)),0)+IFERROR(SUMPRODUCT(('白止-S级品'!$A$2:$A$26=$B204)*('白止-S级品'!$D$1:$AV$1=AL$1)*('白止-S级品'!$D$2:$AV$26)),0)+IFERROR(SUMPRODUCT(('乐容-S级品'!$A$4:$A$32=$B204)*('乐容-S级品'!$L$3:$CA$3=AL$1)*('乐容-S级品'!$L$4:$CA$32)),0)</f>
      </c>
      <c r="AM204" s="280">
        <f>IFERROR(SUMPRODUCT(('控温被PRO-S级品'!$B$2:$B$10=$B204)*('控温被PRO-S级品'!$E$1:$BE$1=AM$1)*('控温被PRO-S级品'!$E$2:$BE$10)),0)+IFERROR(SUMPRODUCT(('冬被-S级品'!$B$2:$B$10=$B204)*('冬被-S级品'!$E$1:$AW$1=AM$1)*('冬被-S级品'!$E$2:$AW$10)),0)+IFERROR(SUMPRODUCT(('白止-S级品'!$A$2:$A$26=$B204)*('白止-S级品'!$D$1:$AV$1=AM$1)*('白止-S级品'!$D$2:$AV$26)),0)+IFERROR(SUMPRODUCT(('乐容-S级品'!$A$4:$A$32=$B204)*('乐容-S级品'!$L$3:$CA$3=AM$1)*('乐容-S级品'!$L$4:$CA$32)),0)</f>
      </c>
      <c r="AN204" s="280">
        <f>IFERROR(SUMPRODUCT(('控温被PRO-S级品'!$B$2:$B$10=$B204)*('控温被PRO-S级品'!$E$1:$BE$1=AN$1)*('控温被PRO-S级品'!$E$2:$BE$10)),0)+IFERROR(SUMPRODUCT(('冬被-S级品'!$B$2:$B$10=$B204)*('冬被-S级品'!$E$1:$AW$1=AN$1)*('冬被-S级品'!$E$2:$AW$10)),0)+IFERROR(SUMPRODUCT(('白止-S级品'!$A$2:$A$26=$B204)*('白止-S级品'!$D$1:$AV$1=AN$1)*('白止-S级品'!$D$2:$AV$26)),0)+IFERROR(SUMPRODUCT(('乐容-S级品'!$A$4:$A$32=$B204)*('乐容-S级品'!$L$3:$CA$3=AN$1)*('乐容-S级品'!$L$4:$CA$32)),0)</f>
      </c>
      <c r="AO204" s="280">
        <f>IFERROR(SUMPRODUCT(('控温被PRO-S级品'!$B$2:$B$10=$B204)*('控温被PRO-S级品'!$E$1:$BE$1=AO$1)*('控温被PRO-S级品'!$E$2:$BE$10)),0)+IFERROR(SUMPRODUCT(('冬被-S级品'!$B$2:$B$10=$B204)*('冬被-S级品'!$E$1:$AW$1=AO$1)*('冬被-S级品'!$E$2:$AW$10)),0)+IFERROR(SUMPRODUCT(('白止-S级品'!$A$2:$A$26=$B204)*('白止-S级品'!$D$1:$AV$1=AO$1)*('白止-S级品'!$D$2:$AV$26)),0)+IFERROR(SUMPRODUCT(('乐容-S级品'!$A$4:$A$32=$B204)*('乐容-S级品'!$L$3:$CA$3=AO$1)*('乐容-S级品'!$L$4:$CA$32)),0)</f>
      </c>
      <c r="AP204" s="280">
        <f>IFERROR(SUMPRODUCT(('控温被PRO-S级品'!$B$2:$B$10=$B204)*('控温被PRO-S级品'!$E$1:$BE$1=AP$1)*('控温被PRO-S级品'!$E$2:$BE$10)),0)+IFERROR(SUMPRODUCT(('冬被-S级品'!$B$2:$B$10=$B204)*('冬被-S级品'!$E$1:$AW$1=AP$1)*('冬被-S级品'!$E$2:$AW$10)),0)+IFERROR(SUMPRODUCT(('白止-S级品'!$A$2:$A$26=$B204)*('白止-S级品'!$D$1:$AV$1=AP$1)*('白止-S级品'!$D$2:$AV$26)),0)+IFERROR(SUMPRODUCT(('乐容-S级品'!$A$4:$A$32=$B204)*('乐容-S级品'!$L$3:$CA$3=AP$1)*('乐容-S级品'!$L$4:$CA$32)),0)</f>
      </c>
      <c r="AQ204" s="280">
        <f>IFERROR(SUMPRODUCT(('控温被PRO-S级品'!$B$2:$B$10=$B204)*('控温被PRO-S级品'!$E$1:$BE$1=AQ$1)*('控温被PRO-S级品'!$E$2:$BE$10)),0)+IFERROR(SUMPRODUCT(('冬被-S级品'!$B$2:$B$10=$B204)*('冬被-S级品'!$E$1:$AW$1=AQ$1)*('冬被-S级品'!$E$2:$AW$10)),0)+IFERROR(SUMPRODUCT(('白止-S级品'!$A$2:$A$26=$B204)*('白止-S级品'!$D$1:$AV$1=AQ$1)*('白止-S级品'!$D$2:$AV$26)),0)+IFERROR(SUMPRODUCT(('乐容-S级品'!$A$4:$A$32=$B204)*('乐容-S级品'!$L$3:$CA$3=AQ$1)*('乐容-S级品'!$L$4:$CA$32)),0)</f>
      </c>
      <c r="AR204" s="280">
        <f>IFERROR(SUMPRODUCT(('控温被PRO-S级品'!$B$2:$B$10=$B204)*('控温被PRO-S级品'!$E$1:$BE$1=AR$1)*('控温被PRO-S级品'!$E$2:$BE$10)),0)+IFERROR(SUMPRODUCT(('冬被-S级品'!$B$2:$B$10=$B204)*('冬被-S级品'!$E$1:$AW$1=AR$1)*('冬被-S级品'!$E$2:$AW$10)),0)+IFERROR(SUMPRODUCT(('白止-S级品'!$A$2:$A$26=$B204)*('白止-S级品'!$D$1:$AV$1=AR$1)*('白止-S级品'!$D$2:$AV$26)),0)+IFERROR(SUMPRODUCT(('乐容-S级品'!$A$4:$A$32=$B204)*('乐容-S级品'!$L$3:$CA$3=AR$1)*('乐容-S级品'!$L$4:$CA$32)),0)</f>
      </c>
      <c r="AS204" s="280">
        <f>IFERROR(SUMPRODUCT(('控温被PRO-S级品'!$B$2:$B$10=$B204)*('控温被PRO-S级品'!$E$1:$BE$1=AS$1)*('控温被PRO-S级品'!$E$2:$BE$10)),0)+IFERROR(SUMPRODUCT(('冬被-S级品'!$B$2:$B$10=$B204)*('冬被-S级品'!$E$1:$AW$1=AS$1)*('冬被-S级品'!$E$2:$AW$10)),0)+IFERROR(SUMPRODUCT(('白止-S级品'!$A$2:$A$26=$B204)*('白止-S级品'!$D$1:$AV$1=AS$1)*('白止-S级品'!$D$2:$AV$26)),0)+IFERROR(SUMPRODUCT(('乐容-S级品'!$A$4:$A$32=$B204)*('乐容-S级品'!$L$3:$CA$3=AS$1)*('乐容-S级品'!$L$4:$CA$32)),0)</f>
      </c>
      <c r="AT204" s="280">
        <f>IFERROR(SUMPRODUCT(('控温被PRO-S级品'!$B$2:$B$10=$B204)*('控温被PRO-S级品'!$E$1:$BE$1=AT$1)*('控温被PRO-S级品'!$E$2:$BE$10)),0)+IFERROR(SUMPRODUCT(('冬被-S级品'!$B$2:$B$10=$B204)*('冬被-S级品'!$E$1:$AW$1=AT$1)*('冬被-S级品'!$E$2:$AW$10)),0)+IFERROR(SUMPRODUCT(('白止-S级品'!$A$2:$A$26=$B204)*('白止-S级品'!$D$1:$AV$1=AT$1)*('白止-S级品'!$D$2:$AV$26)),0)+IFERROR(SUMPRODUCT(('乐容-S级品'!$A$4:$A$32=$B204)*('乐容-S级品'!$L$3:$CA$3=AT$1)*('乐容-S级品'!$L$4:$CA$32)),0)</f>
      </c>
      <c r="AU204" s="280">
        <f>IFERROR(SUMPRODUCT(('控温被PRO-S级品'!$B$2:$B$10=$B204)*('控温被PRO-S级品'!$E$1:$BE$1=AU$1)*('控温被PRO-S级品'!$E$2:$BE$10)),0)+IFERROR(SUMPRODUCT(('冬被-S级品'!$B$2:$B$10=$B204)*('冬被-S级品'!$E$1:$AW$1=AU$1)*('冬被-S级品'!$E$2:$AW$10)),0)+IFERROR(SUMPRODUCT(('白止-S级品'!$A$2:$A$26=$B204)*('白止-S级品'!$D$1:$AV$1=AU$1)*('白止-S级品'!$D$2:$AV$26)),0)+IFERROR(SUMPRODUCT(('乐容-S级品'!$A$4:$A$32=$B204)*('乐容-S级品'!$L$3:$CA$3=AU$1)*('乐容-S级品'!$L$4:$CA$32)),0)</f>
      </c>
      <c r="AV204" s="280">
        <f>IFERROR(SUMPRODUCT(('控温被PRO-S级品'!$B$2:$B$10=$B204)*('控温被PRO-S级品'!$E$1:$BE$1=AV$1)*('控温被PRO-S级品'!$E$2:$BE$10)),0)+IFERROR(SUMPRODUCT(('冬被-S级品'!$B$2:$B$10=$B204)*('冬被-S级品'!$E$1:$AW$1=AV$1)*('冬被-S级品'!$E$2:$AW$10)),0)+IFERROR(SUMPRODUCT(('白止-S级品'!$A$2:$A$26=$B204)*('白止-S级品'!$D$1:$AV$1=AV$1)*('白止-S级品'!$D$2:$AV$26)),0)+IFERROR(SUMPRODUCT(('乐容-S级品'!$A$4:$A$32=$B204)*('乐容-S级品'!$L$3:$CA$3=AV$1)*('乐容-S级品'!$L$4:$CA$32)),0)</f>
      </c>
      <c r="AW204" s="280">
        <f>IFERROR(SUMPRODUCT(('控温被PRO-S级品'!$B$2:$B$10=$B204)*('控温被PRO-S级品'!$E$1:$BE$1=AW$1)*('控温被PRO-S级品'!$E$2:$BE$10)),0)+IFERROR(SUMPRODUCT(('冬被-S级品'!$B$2:$B$10=$B204)*('冬被-S级品'!$E$1:$AW$1=AW$1)*('冬被-S级品'!$E$2:$AW$10)),0)+IFERROR(SUMPRODUCT(('白止-S级品'!$A$2:$A$26=$B204)*('白止-S级品'!$D$1:$AV$1=AW$1)*('白止-S级品'!$D$2:$AV$26)),0)+IFERROR(SUMPRODUCT(('乐容-S级品'!$A$4:$A$32=$B204)*('乐容-S级品'!$L$3:$CA$3=AW$1)*('乐容-S级品'!$L$4:$CA$32)),0)</f>
      </c>
      <c r="AX204" s="280">
        <f>IFERROR(SUMPRODUCT(('控温被PRO-S级品'!$B$2:$B$10=$B204)*('控温被PRO-S级品'!$E$1:$BE$1=AX$1)*('控温被PRO-S级品'!$E$2:$BE$10)),0)+IFERROR(SUMPRODUCT(('冬被-S级品'!$B$2:$B$10=$B204)*('冬被-S级品'!$E$1:$AW$1=AX$1)*('冬被-S级品'!$E$2:$AW$10)),0)+IFERROR(SUMPRODUCT(('白止-S级品'!$A$2:$A$26=$B204)*('白止-S级品'!$D$1:$AV$1=AX$1)*('白止-S级品'!$D$2:$AV$26)),0)+IFERROR(SUMPRODUCT(('乐容-S级品'!$A$4:$A$32=$B204)*('乐容-S级品'!$L$3:$CA$3=AX$1)*('乐容-S级品'!$L$4:$CA$32)),0)</f>
      </c>
      <c r="AY204" s="280">
        <f>IFERROR(SUMPRODUCT(('控温被PRO-S级品'!$B$2:$B$10=$B204)*('控温被PRO-S级品'!$E$1:$BE$1=AY$1)*('控温被PRO-S级品'!$E$2:$BE$10)),0)+IFERROR(SUMPRODUCT(('冬被-S级品'!$B$2:$B$10=$B204)*('冬被-S级品'!$E$1:$AW$1=AY$1)*('冬被-S级品'!$E$2:$AW$10)),0)+IFERROR(SUMPRODUCT(('白止-S级品'!$A$2:$A$26=$B204)*('白止-S级品'!$D$1:$AV$1=AY$1)*('白止-S级品'!$D$2:$AV$26)),0)+IFERROR(SUMPRODUCT(('乐容-S级品'!$A$4:$A$32=$B204)*('乐容-S级品'!$L$3:$CA$3=AY$1)*('乐容-S级品'!$L$4:$CA$32)),0)</f>
      </c>
      <c r="AZ204" s="280">
        <f>IFERROR(SUMPRODUCT(('控温被PRO-S级品'!$B$2:$B$10=$B204)*('控温被PRO-S级品'!$E$1:$BE$1=AZ$1)*('控温被PRO-S级品'!$E$2:$BE$10)),0)+IFERROR(SUMPRODUCT(('冬被-S级品'!$B$2:$B$10=$B204)*('冬被-S级品'!$E$1:$AW$1=AZ$1)*('冬被-S级品'!$E$2:$AW$10)),0)+IFERROR(SUMPRODUCT(('白止-S级品'!$A$2:$A$26=$B204)*('白止-S级品'!$D$1:$AV$1=AZ$1)*('白止-S级品'!$D$2:$AV$26)),0)+IFERROR(SUMPRODUCT(('乐容-S级品'!$A$4:$A$32=$B204)*('乐容-S级品'!$L$3:$CA$3=AZ$1)*('乐容-S级品'!$L$4:$CA$32)),0)</f>
      </c>
      <c r="BA204" s="280">
        <f>IFERROR(SUMPRODUCT(('控温被PRO-S级品'!$B$2:$B$10=$B204)*('控温被PRO-S级品'!$E$1:$BE$1=BA$1)*('控温被PRO-S级品'!$E$2:$BE$10)),0)+IFERROR(SUMPRODUCT(('冬被-S级品'!$B$2:$B$10=$B204)*('冬被-S级品'!$E$1:$AW$1=BA$1)*('冬被-S级品'!$E$2:$AW$10)),0)+IFERROR(SUMPRODUCT(('白止-S级品'!$A$2:$A$26=$B204)*('白止-S级品'!$D$1:$AV$1=BA$1)*('白止-S级品'!$D$2:$AV$26)),0)+IFERROR(SUMPRODUCT(('乐容-S级品'!$A$4:$A$32=$B204)*('乐容-S级品'!$L$3:$CA$3=BA$1)*('乐容-S级品'!$L$4:$CA$32)),0)</f>
      </c>
      <c r="BB204" s="280">
        <f>IFERROR(SUMPRODUCT(('控温被PRO-S级品'!$B$2:$B$10=$B204)*('控温被PRO-S级品'!$E$1:$BE$1=BB$1)*('控温被PRO-S级品'!$E$2:$BE$10)),0)+IFERROR(SUMPRODUCT(('冬被-S级品'!$B$2:$B$10=$B204)*('冬被-S级品'!$E$1:$AW$1=BB$1)*('冬被-S级品'!$E$2:$AW$10)),0)+IFERROR(SUMPRODUCT(('白止-S级品'!$A$2:$A$26=$B204)*('白止-S级品'!$D$1:$AV$1=BB$1)*('白止-S级品'!$D$2:$AV$26)),0)+IFERROR(SUMPRODUCT(('乐容-S级品'!$A$4:$A$32=$B204)*('乐容-S级品'!$L$3:$CA$3=BB$1)*('乐容-S级品'!$L$4:$CA$32)),0)</f>
      </c>
      <c r="BC204" s="280">
        <f>IFERROR(SUMPRODUCT(('控温被PRO-S级品'!$B$2:$B$10=$B204)*('控温被PRO-S级品'!$E$1:$BE$1=BC$1)*('控温被PRO-S级品'!$E$2:$BE$10)),0)+IFERROR(SUMPRODUCT(('冬被-S级品'!$B$2:$B$10=$B204)*('冬被-S级品'!$E$1:$AW$1=BC$1)*('冬被-S级品'!$E$2:$AW$10)),0)+IFERROR(SUMPRODUCT(('白止-S级品'!$A$2:$A$26=$B204)*('白止-S级品'!$D$1:$AV$1=BC$1)*('白止-S级品'!$D$2:$AV$26)),0)+IFERROR(SUMPRODUCT(('乐容-S级品'!$A$4:$A$32=$B204)*('乐容-S级品'!$L$3:$CA$3=BC$1)*('乐容-S级品'!$L$4:$CA$32)),0)</f>
      </c>
      <c r="BD204" s="280">
        <f>IFERROR(SUMPRODUCT(('控温被PRO-S级品'!$B$2:$B$10=$B204)*('控温被PRO-S级品'!$E$1:$BE$1=BD$1)*('控温被PRO-S级品'!$E$2:$BE$10)),0)+IFERROR(SUMPRODUCT(('冬被-S级品'!$B$2:$B$10=$B204)*('冬被-S级品'!$E$1:$AW$1=BD$1)*('冬被-S级品'!$E$2:$AW$10)),0)+IFERROR(SUMPRODUCT(('白止-S级品'!$A$2:$A$26=$B204)*('白止-S级品'!$D$1:$AV$1=BD$1)*('白止-S级品'!$D$2:$AV$26)),0)+IFERROR(SUMPRODUCT(('乐容-S级品'!$A$4:$A$32=$B204)*('乐容-S级品'!$L$3:$CA$3=BD$1)*('乐容-S级品'!$L$4:$CA$32)),0)</f>
      </c>
      <c r="BE204" s="280">
        <f>IFERROR(SUMPRODUCT(('控温被PRO-S级品'!$B$2:$B$10=$B204)*('控温被PRO-S级品'!$E$1:$BE$1=BE$1)*('控温被PRO-S级品'!$E$2:$BE$10)),0)+IFERROR(SUMPRODUCT(('冬被-S级品'!$B$2:$B$10=$B204)*('冬被-S级品'!$E$1:$AW$1=BE$1)*('冬被-S级品'!$E$2:$AW$10)),0)+IFERROR(SUMPRODUCT(('白止-S级品'!$A$2:$A$26=$B204)*('白止-S级品'!$D$1:$AV$1=BE$1)*('白止-S级品'!$D$2:$AV$26)),0)+IFERROR(SUMPRODUCT(('乐容-S级品'!$A$4:$A$32=$B204)*('乐容-S级品'!$L$3:$CA$3=BE$1)*('乐容-S级品'!$L$4:$CA$32)),0)</f>
      </c>
      <c r="BF204" s="280">
        <f>IFERROR(SUMPRODUCT(('控温被PRO-S级品'!$B$2:$B$10=$B204)*('控温被PRO-S级品'!$E$1:$BE$1=BF$1)*('控温被PRO-S级品'!$E$2:$BE$10)),0)+IFERROR(SUMPRODUCT(('冬被-S级品'!$B$2:$B$10=$B204)*('冬被-S级品'!$E$1:$AW$1=BF$1)*('冬被-S级品'!$E$2:$AW$10)),0)+IFERROR(SUMPRODUCT(('白止-S级品'!$A$2:$A$26=$B204)*('白止-S级品'!$D$1:$AV$1=BF$1)*('白止-S级品'!$D$2:$AV$26)),0)+IFERROR(SUMPRODUCT(('乐容-S级品'!$A$4:$A$32=$B204)*('乐容-S级品'!$L$3:$CA$3=BF$1)*('乐容-S级品'!$L$4:$CA$32)),0)</f>
      </c>
      <c r="BG204" s="280">
        <f>IFERROR(SUMPRODUCT(('控温被PRO-S级品'!$B$2:$B$10=$B204)*('控温被PRO-S级品'!$E$1:$BE$1=BG$1)*('控温被PRO-S级品'!$E$2:$BE$10)),0)+IFERROR(SUMPRODUCT(('冬被-S级品'!$B$2:$B$10=$B204)*('冬被-S级品'!$E$1:$AW$1=BG$1)*('冬被-S级品'!$E$2:$AW$10)),0)+IFERROR(SUMPRODUCT(('白止-S级品'!$A$2:$A$26=$B204)*('白止-S级品'!$D$1:$AV$1=BG$1)*('白止-S级品'!$D$2:$AV$26)),0)+IFERROR(SUMPRODUCT(('乐容-S级品'!$A$4:$A$32=$B204)*('乐容-S级品'!$L$3:$CA$3=BG$1)*('乐容-S级品'!$L$4:$CA$32)),0)</f>
      </c>
      <c r="BH204" s="280">
        <f>IFERROR(SUMPRODUCT(('控温被PRO-S级品'!$B$2:$B$10=$B204)*('控温被PRO-S级品'!$E$1:$BE$1=BH$1)*('控温被PRO-S级品'!$E$2:$BE$10)),0)+IFERROR(SUMPRODUCT(('冬被-S级品'!$B$2:$B$10=$B204)*('冬被-S级品'!$E$1:$AW$1=BH$1)*('冬被-S级品'!$E$2:$AW$10)),0)+IFERROR(SUMPRODUCT(('白止-S级品'!$A$2:$A$26=$B204)*('白止-S级品'!$D$1:$AV$1=BH$1)*('白止-S级品'!$D$2:$AV$26)),0)+IFERROR(SUMPRODUCT(('乐容-S级品'!$A$4:$A$32=$B204)*('乐容-S级品'!$L$3:$CA$3=BH$1)*('乐容-S级品'!$L$4:$CA$32)),0)</f>
      </c>
      <c r="BI204" s="280">
        <f>IFERROR(SUMPRODUCT(('控温被PRO-S级品'!$B$2:$B$10=$B204)*('控温被PRO-S级品'!$E$1:$BE$1=BI$1)*('控温被PRO-S级品'!$E$2:$BE$10)),0)+IFERROR(SUMPRODUCT(('冬被-S级品'!$B$2:$B$10=$B204)*('冬被-S级品'!$E$1:$AW$1=BI$1)*('冬被-S级品'!$E$2:$AW$10)),0)+IFERROR(SUMPRODUCT(('白止-S级品'!$A$2:$A$26=$B204)*('白止-S级品'!$D$1:$AV$1=BI$1)*('白止-S级品'!$D$2:$AV$26)),0)+IFERROR(SUMPRODUCT(('乐容-S级品'!$A$4:$A$32=$B204)*('乐容-S级品'!$L$3:$CA$3=BI$1)*('乐容-S级品'!$L$4:$CA$32)),0)</f>
      </c>
      <c r="BJ204" s="280">
        <f>IFERROR(SUMPRODUCT(('控温被PRO-S级品'!$B$2:$B$10=$B204)*('控温被PRO-S级品'!$E$1:$BE$1=BJ$1)*('控温被PRO-S级品'!$E$2:$BE$10)),0)+IFERROR(SUMPRODUCT(('冬被-S级品'!$B$2:$B$10=$B204)*('冬被-S级品'!$E$1:$AW$1=BJ$1)*('冬被-S级品'!$E$2:$AW$10)),0)+IFERROR(SUMPRODUCT(('白止-S级品'!$A$2:$A$26=$B204)*('白止-S级品'!$D$1:$AV$1=BJ$1)*('白止-S级品'!$D$2:$AV$26)),0)+IFERROR(SUMPRODUCT(('乐容-S级品'!$A$4:$A$32=$B204)*('乐容-S级品'!$L$3:$CA$3=BJ$1)*('乐容-S级品'!$L$4:$CA$32)),0)</f>
      </c>
      <c r="BK204" s="280">
        <f>IFERROR(SUMPRODUCT(('控温被PRO-S级品'!$B$2:$B$10=$B204)*('控温被PRO-S级品'!$E$1:$BE$1=BK$1)*('控温被PRO-S级品'!$E$2:$BE$10)),0)+IFERROR(SUMPRODUCT(('冬被-S级品'!$B$2:$B$10=$B204)*('冬被-S级品'!$E$1:$AW$1=BK$1)*('冬被-S级品'!$E$2:$AW$10)),0)+IFERROR(SUMPRODUCT(('白止-S级品'!$A$2:$A$26=$B204)*('白止-S级品'!$D$1:$AV$1=BK$1)*('白止-S级品'!$D$2:$AV$26)),0)+IFERROR(SUMPRODUCT(('乐容-S级品'!$A$4:$A$32=$B204)*('乐容-S级品'!$L$3:$CA$3=BK$1)*('乐容-S级品'!$L$4:$CA$32)),0)</f>
      </c>
      <c r="BL204" s="280">
        <f>IFERROR(SUMPRODUCT(('控温被PRO-S级品'!$B$2:$B$10=$B204)*('控温被PRO-S级品'!$E$1:$BE$1=BL$1)*('控温被PRO-S级品'!$E$2:$BE$10)),0)+IFERROR(SUMPRODUCT(('冬被-S级品'!$B$2:$B$10=$B204)*('冬被-S级品'!$E$1:$AW$1=BL$1)*('冬被-S级品'!$E$2:$AW$10)),0)+IFERROR(SUMPRODUCT(('白止-S级品'!$A$2:$A$26=$B204)*('白止-S级品'!$D$1:$AV$1=BL$1)*('白止-S级品'!$D$2:$AV$26)),0)+IFERROR(SUMPRODUCT(('乐容-S级品'!$A$4:$A$32=$B204)*('乐容-S级品'!$L$3:$CA$3=BL$1)*('乐容-S级品'!$L$4:$CA$32)),0)</f>
      </c>
      <c r="BM204" s="280">
        <f>IFERROR(SUMPRODUCT(('控温被PRO-S级品'!$B$2:$B$10=$B204)*('控温被PRO-S级品'!$E$1:$BE$1=BM$1)*('控温被PRO-S级品'!$E$2:$BE$10)),0)+IFERROR(SUMPRODUCT(('冬被-S级品'!$B$2:$B$10=$B204)*('冬被-S级品'!$E$1:$AW$1=BM$1)*('冬被-S级品'!$E$2:$AW$10)),0)+IFERROR(SUMPRODUCT(('白止-S级品'!$A$2:$A$26=$B204)*('白止-S级品'!$D$1:$AV$1=BM$1)*('白止-S级品'!$D$2:$AV$26)),0)+IFERROR(SUMPRODUCT(('乐容-S级品'!$A$4:$A$32=$B204)*('乐容-S级品'!$L$3:$CA$3=BM$1)*('乐容-S级品'!$L$4:$CA$32)),0)</f>
      </c>
      <c r="BN204" s="280">
        <f>IFERROR(SUMPRODUCT(('控温被PRO-S级品'!$B$2:$B$10=$B204)*('控温被PRO-S级品'!$E$1:$BE$1=BN$1)*('控温被PRO-S级品'!$E$2:$BE$10)),0)+IFERROR(SUMPRODUCT(('冬被-S级品'!$B$2:$B$10=$B204)*('冬被-S级品'!$E$1:$AW$1=BN$1)*('冬被-S级品'!$E$2:$AW$10)),0)+IFERROR(SUMPRODUCT(('白止-S级品'!$A$2:$A$26=$B204)*('白止-S级品'!$D$1:$AV$1=BN$1)*('白止-S级品'!$D$2:$AV$26)),0)+IFERROR(SUMPRODUCT(('乐容-S级品'!$A$4:$A$32=$B204)*('乐容-S级品'!$L$3:$CA$3=BN$1)*('乐容-S级品'!$L$4:$CA$32)),0)</f>
      </c>
      <c r="BO204" s="280">
        <f>IFERROR(SUMPRODUCT(('控温被PRO-S级品'!$B$2:$B$10=$B204)*('控温被PRO-S级品'!$E$1:$BE$1=BO$1)*('控温被PRO-S级品'!$E$2:$BE$10)),0)+IFERROR(SUMPRODUCT(('冬被-S级品'!$B$2:$B$10=$B204)*('冬被-S级品'!$E$1:$AW$1=BO$1)*('冬被-S级品'!$E$2:$AW$10)),0)+IFERROR(SUMPRODUCT(('白止-S级品'!$A$2:$A$26=$B204)*('白止-S级品'!$D$1:$AV$1=BO$1)*('白止-S级品'!$D$2:$AV$26)),0)+IFERROR(SUMPRODUCT(('乐容-S级品'!$A$4:$A$32=$B204)*('乐容-S级品'!$L$3:$CA$3=BO$1)*('乐容-S级品'!$L$4:$CA$32)),0)</f>
      </c>
      <c r="BP204" s="280">
        <f>IFERROR(SUMPRODUCT(('控温被PRO-S级品'!$B$2:$B$10=$B204)*('控温被PRO-S级品'!$E$1:$BE$1=BP$1)*('控温被PRO-S级品'!$E$2:$BE$10)),0)+IFERROR(SUMPRODUCT(('冬被-S级品'!$B$2:$B$10=$B204)*('冬被-S级品'!$E$1:$AW$1=BP$1)*('冬被-S级品'!$E$2:$AW$10)),0)+IFERROR(SUMPRODUCT(('白止-S级品'!$A$2:$A$26=$B204)*('白止-S级品'!$D$1:$AV$1=BP$1)*('白止-S级品'!$D$2:$AV$26)),0)+IFERROR(SUMPRODUCT(('乐容-S级品'!$A$4:$A$32=$B204)*('乐容-S级品'!$L$3:$CA$3=BP$1)*('乐容-S级品'!$L$4:$CA$32)),0)</f>
      </c>
      <c r="BQ204" s="280">
        <f>IFERROR(SUMPRODUCT(('控温被PRO-S级品'!$B$2:$B$10=$B204)*('控温被PRO-S级品'!$E$1:$BE$1=BQ$1)*('控温被PRO-S级品'!$E$2:$BE$10)),0)+IFERROR(SUMPRODUCT(('冬被-S级品'!$B$2:$B$10=$B204)*('冬被-S级品'!$E$1:$AW$1=BQ$1)*('冬被-S级品'!$E$2:$AW$10)),0)+IFERROR(SUMPRODUCT(('白止-S级品'!$A$2:$A$26=$B204)*('白止-S级品'!$D$1:$AV$1=BQ$1)*('白止-S级品'!$D$2:$AV$26)),0)+IFERROR(SUMPRODUCT(('乐容-S级品'!$A$4:$A$32=$B204)*('乐容-S级品'!$L$3:$CA$3=BQ$1)*('乐容-S级品'!$L$4:$CA$32)),0)</f>
      </c>
      <c r="BR204" s="280">
        <f>IFERROR(SUMPRODUCT(('控温被PRO-S级品'!$B$2:$B$10=$B204)*('控温被PRO-S级品'!$E$1:$BE$1=BR$1)*('控温被PRO-S级品'!$E$2:$BE$10)),0)+IFERROR(SUMPRODUCT(('冬被-S级品'!$B$2:$B$10=$B204)*('冬被-S级品'!$E$1:$AW$1=BR$1)*('冬被-S级品'!$E$2:$AW$10)),0)+IFERROR(SUMPRODUCT(('白止-S级品'!$A$2:$A$26=$B204)*('白止-S级品'!$D$1:$AV$1=BR$1)*('白止-S级品'!$D$2:$AV$26)),0)+IFERROR(SUMPRODUCT(('乐容-S级品'!$A$4:$A$32=$B204)*('乐容-S级品'!$L$3:$CA$3=BR$1)*('乐容-S级品'!$L$4:$CA$32)),0)</f>
      </c>
      <c r="BS204" s="280">
        <f>IFERROR(SUMPRODUCT(('控温被PRO-S级品'!$B$2:$B$10=$B204)*('控温被PRO-S级品'!$E$1:$BE$1=BS$1)*('控温被PRO-S级品'!$E$2:$BE$10)),0)+IFERROR(SUMPRODUCT(('冬被-S级品'!$B$2:$B$10=$B204)*('冬被-S级品'!$E$1:$AW$1=BS$1)*('冬被-S级品'!$E$2:$AW$10)),0)+IFERROR(SUMPRODUCT(('白止-S级品'!$A$2:$A$26=$B204)*('白止-S级品'!$D$1:$AV$1=BS$1)*('白止-S级品'!$D$2:$AV$26)),0)+IFERROR(SUMPRODUCT(('乐容-S级品'!$A$4:$A$32=$B204)*('乐容-S级品'!$L$3:$CA$3=BS$1)*('乐容-S级品'!$L$4:$CA$32)),0)</f>
      </c>
      <c r="BT204" s="280">
        <f>IFERROR(SUMPRODUCT(('控温被PRO-S级品'!$B$2:$B$10=$B204)*('控温被PRO-S级品'!$E$1:$BE$1=BT$1)*('控温被PRO-S级品'!$E$2:$BE$10)),0)+IFERROR(SUMPRODUCT(('冬被-S级品'!$B$2:$B$10=$B204)*('冬被-S级品'!$E$1:$AW$1=BT$1)*('冬被-S级品'!$E$2:$AW$10)),0)+IFERROR(SUMPRODUCT(('白止-S级品'!$A$2:$A$26=$B204)*('白止-S级品'!$D$1:$AV$1=BT$1)*('白止-S级品'!$D$2:$AV$26)),0)+IFERROR(SUMPRODUCT(('乐容-S级品'!$A$4:$A$32=$B204)*('乐容-S级品'!$L$3:$CA$3=BT$1)*('乐容-S级品'!$L$4:$CA$32)),0)</f>
      </c>
      <c r="BU204" s="280">
        <f>IFERROR(SUMPRODUCT(('控温被PRO-S级品'!$B$2:$B$10=$B204)*('控温被PRO-S级品'!$E$1:$BE$1=BU$1)*('控温被PRO-S级品'!$E$2:$BE$10)),0)+IFERROR(SUMPRODUCT(('冬被-S级品'!$B$2:$B$10=$B204)*('冬被-S级品'!$E$1:$AW$1=BU$1)*('冬被-S级品'!$E$2:$AW$10)),0)+IFERROR(SUMPRODUCT(('白止-S级品'!$A$2:$A$26=$B204)*('白止-S级品'!$D$1:$AV$1=BU$1)*('白止-S级品'!$D$2:$AV$26)),0)+IFERROR(SUMPRODUCT(('乐容-S级品'!$A$4:$A$32=$B204)*('乐容-S级品'!$L$3:$CA$3=BU$1)*('乐容-S级品'!$L$4:$CA$32)),0)</f>
      </c>
      <c r="BV204" s="280">
        <f>IFERROR(SUMPRODUCT(('控温被PRO-S级品'!$B$2:$B$10=$B204)*('控温被PRO-S级品'!$E$1:$BE$1=BV$1)*('控温被PRO-S级品'!$E$2:$BE$10)),0)+IFERROR(SUMPRODUCT(('冬被-S级品'!$B$2:$B$10=$B204)*('冬被-S级品'!$E$1:$AW$1=BV$1)*('冬被-S级品'!$E$2:$AW$10)),0)+IFERROR(SUMPRODUCT(('白止-S级品'!$A$2:$A$26=$B204)*('白止-S级品'!$D$1:$AV$1=BV$1)*('白止-S级品'!$D$2:$AV$26)),0)+IFERROR(SUMPRODUCT(('乐容-S级品'!$A$4:$A$32=$B204)*('乐容-S级品'!$L$3:$CA$3=BV$1)*('乐容-S级品'!$L$4:$CA$32)),0)</f>
      </c>
      <c r="BW204" s="280">
        <f>IFERROR(SUMPRODUCT(('控温被PRO-S级品'!$B$2:$B$10=$B204)*('控温被PRO-S级品'!$E$1:$BE$1=BW$1)*('控温被PRO-S级品'!$E$2:$BE$10)),0)+IFERROR(SUMPRODUCT(('冬被-S级品'!$B$2:$B$10=$B204)*('冬被-S级品'!$E$1:$AW$1=BW$1)*('冬被-S级品'!$E$2:$AW$10)),0)+IFERROR(SUMPRODUCT(('白止-S级品'!$A$2:$A$26=$B204)*('白止-S级品'!$D$1:$AV$1=BW$1)*('白止-S级品'!$D$2:$AV$26)),0)+IFERROR(SUMPRODUCT(('乐容-S级品'!$A$4:$A$32=$B204)*('乐容-S级品'!$L$3:$CA$3=BW$1)*('乐容-S级品'!$L$4:$CA$32)),0)</f>
      </c>
      <c r="BX204" s="280">
        <f>IFERROR(SUMPRODUCT(('控温被PRO-S级品'!$B$2:$B$10=$B204)*('控温被PRO-S级品'!$E$1:$BE$1=BX$1)*('控温被PRO-S级品'!$E$2:$BE$10)),0)+IFERROR(SUMPRODUCT(('冬被-S级品'!$B$2:$B$10=$B204)*('冬被-S级品'!$E$1:$AW$1=BX$1)*('冬被-S级品'!$E$2:$AW$10)),0)+IFERROR(SUMPRODUCT(('白止-S级品'!$A$2:$A$26=$B204)*('白止-S级品'!$D$1:$AV$1=BX$1)*('白止-S级品'!$D$2:$AV$26)),0)+IFERROR(SUMPRODUCT(('乐容-S级品'!$A$4:$A$32=$B204)*('乐容-S级品'!$L$3:$CA$3=BX$1)*('乐容-S级品'!$L$4:$CA$32)),0)</f>
      </c>
      <c r="BY204" s="280">
        <f>IFERROR(SUMPRODUCT(('控温被PRO-S级品'!$B$2:$B$10=$B204)*('控温被PRO-S级品'!$E$1:$BE$1=BY$1)*('控温被PRO-S级品'!$E$2:$BE$10)),0)+IFERROR(SUMPRODUCT(('冬被-S级品'!$B$2:$B$10=$B204)*('冬被-S级品'!$E$1:$AW$1=BY$1)*('冬被-S级品'!$E$2:$AW$10)),0)+IFERROR(SUMPRODUCT(('白止-S级品'!$A$2:$A$26=$B204)*('白止-S级品'!$D$1:$AV$1=BY$1)*('白止-S级品'!$D$2:$AV$26)),0)+IFERROR(SUMPRODUCT(('乐容-S级品'!$A$4:$A$32=$B204)*('乐容-S级品'!$L$3:$CA$3=BY$1)*('乐容-S级品'!$L$4:$CA$32)),0)</f>
      </c>
      <c r="BZ204" s="280">
        <f>IFERROR(SUMPRODUCT(('控温被PRO-S级品'!$B$2:$B$10=$B204)*('控温被PRO-S级品'!$E$1:$BE$1=BZ$1)*('控温被PRO-S级品'!$E$2:$BE$10)),0)+IFERROR(SUMPRODUCT(('冬被-S级品'!$B$2:$B$10=$B204)*('冬被-S级品'!$E$1:$AW$1=BZ$1)*('冬被-S级品'!$E$2:$AW$10)),0)+IFERROR(SUMPRODUCT(('白止-S级品'!$A$2:$A$26=$B204)*('白止-S级品'!$D$1:$AV$1=BZ$1)*('白止-S级品'!$D$2:$AV$26)),0)+IFERROR(SUMPRODUCT(('乐容-S级品'!$A$4:$A$32=$B204)*('乐容-S级品'!$L$3:$CA$3=BZ$1)*('乐容-S级品'!$L$4:$CA$32)),0)</f>
      </c>
      <c r="CA204" s="280">
        <f>IFERROR(SUMPRODUCT(('控温被PRO-S级品'!$B$2:$B$10=$B204)*('控温被PRO-S级品'!$E$1:$BE$1=CA$1)*('控温被PRO-S级品'!$E$2:$BE$10)),0)+IFERROR(SUMPRODUCT(('冬被-S级品'!$B$2:$B$10=$B204)*('冬被-S级品'!$E$1:$AW$1=CA$1)*('冬被-S级品'!$E$2:$AW$10)),0)+IFERROR(SUMPRODUCT(('白止-S级品'!$A$2:$A$26=$B204)*('白止-S级品'!$D$1:$AV$1=CA$1)*('白止-S级品'!$D$2:$AV$26)),0)+IFERROR(SUMPRODUCT(('乐容-S级品'!$A$4:$A$32=$B204)*('乐容-S级品'!$L$3:$CA$3=CA$1)*('乐容-S级品'!$L$4:$CA$32)),0)</f>
      </c>
      <c r="CB204" s="280">
        <f>IFERROR(SUMPRODUCT(('控温被PRO-S级品'!$B$2:$B$10=$B204)*('控温被PRO-S级品'!$E$1:$BE$1=CB$1)*('控温被PRO-S级品'!$E$2:$BE$10)),0)+IFERROR(SUMPRODUCT(('冬被-S级品'!$B$2:$B$10=$B204)*('冬被-S级品'!$E$1:$AW$1=CB$1)*('冬被-S级品'!$E$2:$AW$10)),0)+IFERROR(SUMPRODUCT(('白止-S级品'!$A$2:$A$26=$B204)*('白止-S级品'!$D$1:$AV$1=CB$1)*('白止-S级品'!$D$2:$AV$26)),0)+IFERROR(SUMPRODUCT(('乐容-S级品'!$A$4:$A$32=$B204)*('乐容-S级品'!$L$3:$CA$3=CB$1)*('乐容-S级品'!$L$4:$CA$32)),0)</f>
      </c>
      <c r="CC204" s="280">
        <f>IFERROR(SUMPRODUCT(('控温被PRO-S级品'!$B$2:$B$10=$B204)*('控温被PRO-S级品'!$E$1:$BE$1=CC$1)*('控温被PRO-S级品'!$E$2:$BE$10)),0)+IFERROR(SUMPRODUCT(('冬被-S级品'!$B$2:$B$10=$B204)*('冬被-S级品'!$E$1:$AW$1=CC$1)*('冬被-S级品'!$E$2:$AW$10)),0)+IFERROR(SUMPRODUCT(('白止-S级品'!$A$2:$A$26=$B204)*('白止-S级品'!$D$1:$AV$1=CC$1)*('白止-S级品'!$D$2:$AV$26)),0)+IFERROR(SUMPRODUCT(('乐容-S级品'!$A$4:$A$32=$B204)*('乐容-S级品'!$L$3:$CA$3=CC$1)*('乐容-S级品'!$L$4:$CA$32)),0)</f>
      </c>
      <c r="CD204" s="280">
        <f>IFERROR(SUMPRODUCT(('控温被PRO-S级品'!$B$2:$B$10=$B204)*('控温被PRO-S级品'!$E$1:$BE$1=CD$1)*('控温被PRO-S级品'!$E$2:$BE$10)),0)+IFERROR(SUMPRODUCT(('冬被-S级品'!$B$2:$B$10=$B204)*('冬被-S级品'!$E$1:$AW$1=CD$1)*('冬被-S级品'!$E$2:$AW$10)),0)+IFERROR(SUMPRODUCT(('白止-S级品'!$A$2:$A$26=$B204)*('白止-S级品'!$D$1:$AV$1=CD$1)*('白止-S级品'!$D$2:$AV$26)),0)+IFERROR(SUMPRODUCT(('乐容-S级品'!$A$4:$A$32=$B204)*('乐容-S级品'!$L$3:$CA$3=CD$1)*('乐容-S级品'!$L$4:$CA$32)),0)</f>
      </c>
      <c r="CE204" s="280">
        <f>IFERROR(SUMPRODUCT(('控温被PRO-S级品'!$B$2:$B$10=$B204)*('控温被PRO-S级品'!$E$1:$BE$1=CE$1)*('控温被PRO-S级品'!$E$2:$BE$10)),0)+IFERROR(SUMPRODUCT(('冬被-S级品'!$B$2:$B$10=$B204)*('冬被-S级品'!$E$1:$AW$1=CE$1)*('冬被-S级品'!$E$2:$AW$10)),0)+IFERROR(SUMPRODUCT(('白止-S级品'!$A$2:$A$26=$B204)*('白止-S级品'!$D$1:$AV$1=CE$1)*('白止-S级品'!$D$2:$AV$26)),0)+IFERROR(SUMPRODUCT(('乐容-S级品'!$A$4:$A$32=$B204)*('乐容-S级品'!$L$3:$CA$3=CE$1)*('乐容-S级品'!$L$4:$CA$32)),0)</f>
      </c>
      <c r="CF204" s="280">
        <f>IFERROR(SUMPRODUCT(('控温被PRO-S级品'!$B$2:$B$10=$B204)*('控温被PRO-S级品'!$E$1:$BE$1=CF$1)*('控温被PRO-S级品'!$E$2:$BE$10)),0)+IFERROR(SUMPRODUCT(('冬被-S级品'!$B$2:$B$10=$B204)*('冬被-S级品'!$E$1:$AW$1=CF$1)*('冬被-S级品'!$E$2:$AW$10)),0)+IFERROR(SUMPRODUCT(('白止-S级品'!$A$2:$A$26=$B204)*('白止-S级品'!$D$1:$AV$1=CF$1)*('白止-S级品'!$D$2:$AV$26)),0)+IFERROR(SUMPRODUCT(('乐容-S级品'!$A$4:$A$32=$B204)*('乐容-S级品'!$L$3:$CA$3=CF$1)*('乐容-S级品'!$L$4:$CA$32)),0)</f>
      </c>
      <c r="CG204" s="280">
        <f>IFERROR(SUMPRODUCT(('控温被PRO-S级品'!$B$2:$B$10=$B204)*('控温被PRO-S级品'!$E$1:$BE$1=CG$1)*('控温被PRO-S级品'!$E$2:$BE$10)),0)+IFERROR(SUMPRODUCT(('冬被-S级品'!$B$2:$B$10=$B204)*('冬被-S级品'!$E$1:$AW$1=CG$1)*('冬被-S级品'!$E$2:$AW$10)),0)+IFERROR(SUMPRODUCT(('白止-S级品'!$A$2:$A$26=$B204)*('白止-S级品'!$D$1:$AV$1=CG$1)*('白止-S级品'!$D$2:$AV$26)),0)+IFERROR(SUMPRODUCT(('乐容-S级品'!$A$4:$A$32=$B204)*('乐容-S级品'!$L$3:$CA$3=CG$1)*('乐容-S级品'!$L$4:$CA$32)),0)</f>
      </c>
      <c r="CH204" s="280">
        <f>IFERROR(SUMPRODUCT(('控温被PRO-S级品'!$B$2:$B$10=$B204)*('控温被PRO-S级品'!$E$1:$BE$1=CH$1)*('控温被PRO-S级品'!$E$2:$BE$10)),0)+IFERROR(SUMPRODUCT(('冬被-S级品'!$B$2:$B$10=$B204)*('冬被-S级品'!$E$1:$AW$1=CH$1)*('冬被-S级品'!$E$2:$AW$10)),0)+IFERROR(SUMPRODUCT(('白止-S级品'!$A$2:$A$26=$B204)*('白止-S级品'!$D$1:$AV$1=CH$1)*('白止-S级品'!$D$2:$AV$26)),0)+IFERROR(SUMPRODUCT(('乐容-S级品'!$A$4:$A$32=$B204)*('乐容-S级品'!$L$3:$CA$3=CH$1)*('乐容-S级品'!$L$4:$CA$32)),0)</f>
      </c>
      <c r="CI204" s="280">
        <f>IFERROR(SUMPRODUCT(('控温被PRO-S级品'!$B$2:$B$10=$B204)*('控温被PRO-S级品'!$E$1:$BE$1=CI$1)*('控温被PRO-S级品'!$E$2:$BE$10)),0)+IFERROR(SUMPRODUCT(('冬被-S级品'!$B$2:$B$10=$B204)*('冬被-S级品'!$E$1:$AW$1=CI$1)*('冬被-S级品'!$E$2:$AW$10)),0)+IFERROR(SUMPRODUCT(('白止-S级品'!$A$2:$A$26=$B204)*('白止-S级品'!$D$1:$AV$1=CI$1)*('白止-S级品'!$D$2:$AV$26)),0)+IFERROR(SUMPRODUCT(('乐容-S级品'!$A$4:$A$32=$B204)*('乐容-S级品'!$L$3:$CA$3=CI$1)*('乐容-S级品'!$L$4:$CA$32)),0)</f>
      </c>
      <c r="CJ204" s="280">
        <f>IFERROR(SUMPRODUCT(('控温被PRO-S级品'!$B$2:$B$10=$B204)*('控温被PRO-S级品'!$E$1:$BE$1=CJ$1)*('控温被PRO-S级品'!$E$2:$BE$10)),0)+IFERROR(SUMPRODUCT(('冬被-S级品'!$B$2:$B$10=$B204)*('冬被-S级品'!$E$1:$AW$1=CJ$1)*('冬被-S级品'!$E$2:$AW$10)),0)+IFERROR(SUMPRODUCT(('白止-S级品'!$A$2:$A$26=$B204)*('白止-S级品'!$D$1:$AV$1=CJ$1)*('白止-S级品'!$D$2:$AV$26)),0)+IFERROR(SUMPRODUCT(('乐容-S级品'!$A$4:$A$32=$B204)*('乐容-S级品'!$L$3:$CA$3=CJ$1)*('乐容-S级品'!$L$4:$CA$32)),0)</f>
      </c>
      <c r="CK204" s="280">
        <f>IFERROR(SUMPRODUCT(('控温被PRO-S级品'!$B$2:$B$10=$B204)*('控温被PRO-S级品'!$E$1:$BE$1=CK$1)*('控温被PRO-S级品'!$E$2:$BE$10)),0)+IFERROR(SUMPRODUCT(('冬被-S级品'!$B$2:$B$10=$B204)*('冬被-S级品'!$E$1:$AW$1=CK$1)*('冬被-S级品'!$E$2:$AW$10)),0)+IFERROR(SUMPRODUCT(('白止-S级品'!$A$2:$A$26=$B204)*('白止-S级品'!$D$1:$AV$1=CK$1)*('白止-S级品'!$D$2:$AV$26)),0)+IFERROR(SUMPRODUCT(('乐容-S级品'!$A$4:$A$32=$B204)*('乐容-S级品'!$L$3:$CA$3=CK$1)*('乐容-S级品'!$L$4:$CA$32)),0)</f>
      </c>
      <c r="CL204" s="280">
        <f>IFERROR(SUMPRODUCT(('控温被PRO-S级品'!$B$2:$B$10=$B204)*('控温被PRO-S级品'!$E$1:$BE$1=CL$1)*('控温被PRO-S级品'!$E$2:$BE$10)),0)+IFERROR(SUMPRODUCT(('冬被-S级品'!$B$2:$B$10=$B204)*('冬被-S级品'!$E$1:$AW$1=CL$1)*('冬被-S级品'!$E$2:$AW$10)),0)+IFERROR(SUMPRODUCT(('白止-S级品'!$A$2:$A$26=$B204)*('白止-S级品'!$D$1:$AV$1=CL$1)*('白止-S级品'!$D$2:$AV$26)),0)+IFERROR(SUMPRODUCT(('乐容-S级品'!$A$4:$A$32=$B204)*('乐容-S级品'!$L$3:$CA$3=CL$1)*('乐容-S级品'!$L$4:$CA$32)),0)</f>
      </c>
      <c r="CM204" s="280">
        <f>IFERROR(SUMPRODUCT(('控温被PRO-S级品'!$B$2:$B$10=$B204)*('控温被PRO-S级品'!$E$1:$BE$1=CM$1)*('控温被PRO-S级品'!$E$2:$BE$10)),0)+IFERROR(SUMPRODUCT(('冬被-S级品'!$B$2:$B$10=$B204)*('冬被-S级品'!$E$1:$AW$1=CM$1)*('冬被-S级品'!$E$2:$AW$10)),0)+IFERROR(SUMPRODUCT(('白止-S级品'!$A$2:$A$26=$B204)*('白止-S级品'!$D$1:$AV$1=CM$1)*('白止-S级品'!$D$2:$AV$26)),0)+IFERROR(SUMPRODUCT(('乐容-S级品'!$A$4:$A$32=$B204)*('乐容-S级品'!$L$3:$CA$3=CM$1)*('乐容-S级品'!$L$4:$CA$32)),0)</f>
      </c>
      <c r="CN204" s="280">
        <f>IFERROR(SUMPRODUCT(('控温被PRO-S级品'!$B$2:$B$10=$B204)*('控温被PRO-S级品'!$E$1:$BE$1=CN$1)*('控温被PRO-S级品'!$E$2:$BE$10)),0)+IFERROR(SUMPRODUCT(('冬被-S级品'!$B$2:$B$10=$B204)*('冬被-S级品'!$E$1:$AW$1=CN$1)*('冬被-S级品'!$E$2:$AW$10)),0)+IFERROR(SUMPRODUCT(('白止-S级品'!$A$2:$A$26=$B204)*('白止-S级品'!$D$1:$AV$1=CN$1)*('白止-S级品'!$D$2:$AV$26)),0)+IFERROR(SUMPRODUCT(('乐容-S级品'!$A$4:$A$32=$B204)*('乐容-S级品'!$L$3:$CA$3=CN$1)*('乐容-S级品'!$L$4:$CA$32)),0)</f>
      </c>
      <c r="CO204" s="280">
        <f>IFERROR(SUMPRODUCT(('控温被PRO-S级品'!$B$2:$B$10=$B204)*('控温被PRO-S级品'!$E$1:$BE$1=CO$1)*('控温被PRO-S级品'!$E$2:$BE$10)),0)+IFERROR(SUMPRODUCT(('冬被-S级品'!$B$2:$B$10=$B204)*('冬被-S级品'!$E$1:$AW$1=CO$1)*('冬被-S级品'!$E$2:$AW$10)),0)+IFERROR(SUMPRODUCT(('白止-S级品'!$A$2:$A$26=$B204)*('白止-S级品'!$D$1:$AV$1=CO$1)*('白止-S级品'!$D$2:$AV$26)),0)+IFERROR(SUMPRODUCT(('乐容-S级品'!$A$4:$A$32=$B204)*('乐容-S级品'!$L$3:$CA$3=CO$1)*('乐容-S级品'!$L$4:$CA$32)),0)</f>
      </c>
      <c r="CP204" s="280">
        <f>IFERROR(SUMPRODUCT(('控温被PRO-S级品'!$B$2:$B$10=$B204)*('控温被PRO-S级品'!$E$1:$BE$1=CP$1)*('控温被PRO-S级品'!$E$2:$BE$10)),0)+IFERROR(SUMPRODUCT(('冬被-S级品'!$B$2:$B$10=$B204)*('冬被-S级品'!$E$1:$AW$1=CP$1)*('冬被-S级品'!$E$2:$AW$10)),0)+IFERROR(SUMPRODUCT(('白止-S级品'!$A$2:$A$26=$B204)*('白止-S级品'!$D$1:$AV$1=CP$1)*('白止-S级品'!$D$2:$AV$26)),0)+IFERROR(SUMPRODUCT(('乐容-S级品'!$A$4:$A$32=$B204)*('乐容-S级品'!$L$3:$CA$3=CP$1)*('乐容-S级品'!$L$4:$CA$32)),0)</f>
      </c>
      <c r="CQ204" s="280">
        <f>IFERROR(SUMPRODUCT(('控温被PRO-S级品'!$B$2:$B$10=$B204)*('控温被PRO-S级品'!$E$1:$BE$1=CQ$1)*('控温被PRO-S级品'!$E$2:$BE$10)),0)+IFERROR(SUMPRODUCT(('冬被-S级品'!$B$2:$B$10=$B204)*('冬被-S级品'!$E$1:$AW$1=CQ$1)*('冬被-S级品'!$E$2:$AW$10)),0)+IFERROR(SUMPRODUCT(('白止-S级品'!$A$2:$A$26=$B204)*('白止-S级品'!$D$1:$AV$1=CQ$1)*('白止-S级品'!$D$2:$AV$26)),0)+IFERROR(SUMPRODUCT(('乐容-S级品'!$A$4:$A$32=$B204)*('乐容-S级品'!$L$3:$CA$3=CQ$1)*('乐容-S级品'!$L$4:$CA$32)),0)</f>
      </c>
      <c r="CR204" s="280">
        <f>IFERROR(SUMPRODUCT(('控温被PRO-S级品'!$B$2:$B$10=$B204)*('控温被PRO-S级品'!$E$1:$BE$1=CR$1)*('控温被PRO-S级品'!$E$2:$BE$10)),0)+IFERROR(SUMPRODUCT(('冬被-S级品'!$B$2:$B$10=$B204)*('冬被-S级品'!$E$1:$AW$1=CR$1)*('冬被-S级品'!$E$2:$AW$10)),0)+IFERROR(SUMPRODUCT(('白止-S级品'!$A$2:$A$26=$B204)*('白止-S级品'!$D$1:$AV$1=CR$1)*('白止-S级品'!$D$2:$AV$26)),0)+IFERROR(SUMPRODUCT(('乐容-S级品'!$A$4:$A$32=$B204)*('乐容-S级品'!$L$3:$CA$3=CR$1)*('乐容-S级品'!$L$4:$CA$32)),0)</f>
      </c>
      <c r="CS204" s="280">
        <f>IFERROR(SUMPRODUCT(('控温被PRO-S级品'!$B$2:$B$10=$B204)*('控温被PRO-S级品'!$E$1:$BE$1=CS$1)*('控温被PRO-S级品'!$E$2:$BE$10)),0)+IFERROR(SUMPRODUCT(('冬被-S级品'!$B$2:$B$10=$B204)*('冬被-S级品'!$E$1:$AW$1=CS$1)*('冬被-S级品'!$E$2:$AW$10)),0)+IFERROR(SUMPRODUCT(('白止-S级品'!$A$2:$A$26=$B204)*('白止-S级品'!$D$1:$AV$1=CS$1)*('白止-S级品'!$D$2:$AV$26)),0)+IFERROR(SUMPRODUCT(('乐容-S级品'!$A$4:$A$32=$B204)*('乐容-S级品'!$L$3:$CA$3=CS$1)*('乐容-S级品'!$L$4:$CA$32)),0)</f>
      </c>
      <c r="CT204" s="280">
        <f>IFERROR(SUMPRODUCT(('控温被PRO-S级品'!$B$2:$B$10=$B204)*('控温被PRO-S级品'!$E$1:$BE$1=CT$1)*('控温被PRO-S级品'!$E$2:$BE$10)),0)+IFERROR(SUMPRODUCT(('冬被-S级品'!$B$2:$B$10=$B204)*('冬被-S级品'!$E$1:$AW$1=CT$1)*('冬被-S级品'!$E$2:$AW$10)),0)+IFERROR(SUMPRODUCT(('白止-S级品'!$A$2:$A$26=$B204)*('白止-S级品'!$D$1:$AV$1=CT$1)*('白止-S级品'!$D$2:$AV$26)),0)+IFERROR(SUMPRODUCT(('乐容-S级品'!$A$4:$A$32=$B204)*('乐容-S级品'!$L$3:$CA$3=CT$1)*('乐容-S级品'!$L$4:$CA$32)),0)</f>
      </c>
      <c r="CU204" s="280">
        <f>IFERROR(SUMPRODUCT(('控温被PRO-S级品'!$B$2:$B$10=$B204)*('控温被PRO-S级品'!$E$1:$BE$1=CU$1)*('控温被PRO-S级品'!$E$2:$BE$10)),0)+IFERROR(SUMPRODUCT(('冬被-S级品'!$B$2:$B$10=$B204)*('冬被-S级品'!$E$1:$AW$1=CU$1)*('冬被-S级品'!$E$2:$AW$10)),0)+IFERROR(SUMPRODUCT(('白止-S级品'!$A$2:$A$26=$B204)*('白止-S级品'!$D$1:$AV$1=CU$1)*('白止-S级品'!$D$2:$AV$26)),0)+IFERROR(SUMPRODUCT(('乐容-S级品'!$A$4:$A$32=$B204)*('乐容-S级品'!$L$3:$CA$3=CU$1)*('乐容-S级品'!$L$4:$CA$32)),0)</f>
      </c>
      <c r="CV204" s="280">
        <f>IFERROR(SUMPRODUCT(('控温被PRO-S级品'!$B$2:$B$10=$B204)*('控温被PRO-S级品'!$E$1:$BE$1=CV$1)*('控温被PRO-S级品'!$E$2:$BE$10)),0)+IFERROR(SUMPRODUCT(('冬被-S级品'!$B$2:$B$10=$B204)*('冬被-S级品'!$E$1:$AW$1=CV$1)*('冬被-S级品'!$E$2:$AW$10)),0)+IFERROR(SUMPRODUCT(('白止-S级品'!$A$2:$A$26=$B204)*('白止-S级品'!$D$1:$AV$1=CV$1)*('白止-S级品'!$D$2:$AV$26)),0)+IFERROR(SUMPRODUCT(('乐容-S级品'!$A$4:$A$32=$B204)*('乐容-S级品'!$L$3:$CA$3=CV$1)*('乐容-S级品'!$L$4:$CA$32)),0)</f>
      </c>
      <c r="CW204" s="280">
        <f>IFERROR(SUMPRODUCT(('控温被PRO-S级品'!$B$2:$B$10=$B204)*('控温被PRO-S级品'!$E$1:$BE$1=CW$1)*('控温被PRO-S级品'!$E$2:$BE$10)),0)+IFERROR(SUMPRODUCT(('冬被-S级品'!$B$2:$B$10=$B204)*('冬被-S级品'!$E$1:$AW$1=CW$1)*('冬被-S级品'!$E$2:$AW$10)),0)+IFERROR(SUMPRODUCT(('白止-S级品'!$A$2:$A$26=$B204)*('白止-S级品'!$D$1:$AV$1=CW$1)*('白止-S级品'!$D$2:$AV$26)),0)+IFERROR(SUMPRODUCT(('乐容-S级品'!$A$4:$A$32=$B204)*('乐容-S级品'!$L$3:$CA$3=CW$1)*('乐容-S级品'!$L$4:$CA$32)),0)</f>
      </c>
      <c r="CX204" s="280">
        <f>IFERROR(SUMPRODUCT(('控温被PRO-S级品'!$B$2:$B$10=$B204)*('控温被PRO-S级品'!$E$1:$BE$1=CX$1)*('控温被PRO-S级品'!$E$2:$BE$10)),0)+IFERROR(SUMPRODUCT(('冬被-S级品'!$B$2:$B$10=$B204)*('冬被-S级品'!$E$1:$AW$1=CX$1)*('冬被-S级品'!$E$2:$AW$10)),0)+IFERROR(SUMPRODUCT(('白止-S级品'!$A$2:$A$26=$B204)*('白止-S级品'!$D$1:$AV$1=CX$1)*('白止-S级品'!$D$2:$AV$26)),0)+IFERROR(SUMPRODUCT(('乐容-S级品'!$A$4:$A$32=$B204)*('乐容-S级品'!$L$3:$CA$3=CX$1)*('乐容-S级品'!$L$4:$CA$32)),0)</f>
      </c>
      <c r="CY204" s="280">
        <f>IFERROR(SUMPRODUCT(('控温被PRO-S级品'!$B$2:$B$10=$B204)*('控温被PRO-S级品'!$E$1:$BE$1=CY$1)*('控温被PRO-S级品'!$E$2:$BE$10)),0)+IFERROR(SUMPRODUCT(('冬被-S级品'!$B$2:$B$10=$B204)*('冬被-S级品'!$E$1:$AW$1=CY$1)*('冬被-S级品'!$E$2:$AW$10)),0)+IFERROR(SUMPRODUCT(('白止-S级品'!$A$2:$A$26=$B204)*('白止-S级品'!$D$1:$AV$1=CY$1)*('白止-S级品'!$D$2:$AV$26)),0)+IFERROR(SUMPRODUCT(('乐容-S级品'!$A$4:$A$32=$B204)*('乐容-S级品'!$L$3:$CA$3=CY$1)*('乐容-S级品'!$L$4:$CA$32)),0)</f>
      </c>
      <c r="CZ204" s="280">
        <f>IFERROR(SUMPRODUCT(('控温被PRO-S级品'!$B$2:$B$10=$B204)*('控温被PRO-S级品'!$E$1:$BE$1=CZ$1)*('控温被PRO-S级品'!$E$2:$BE$10)),0)+IFERROR(SUMPRODUCT(('冬被-S级品'!$B$2:$B$10=$B204)*('冬被-S级品'!$E$1:$AW$1=CZ$1)*('冬被-S级品'!$E$2:$AW$10)),0)+IFERROR(SUMPRODUCT(('白止-S级品'!$A$2:$A$26=$B204)*('白止-S级品'!$D$1:$AV$1=CZ$1)*('白止-S级品'!$D$2:$AV$26)),0)+IFERROR(SUMPRODUCT(('乐容-S级品'!$A$4:$A$32=$B204)*('乐容-S级品'!$L$3:$CA$3=CZ$1)*('乐容-S级品'!$L$4:$CA$32)),0)</f>
      </c>
      <c r="DA204" s="280">
        <f>IFERROR(SUMPRODUCT(('控温被PRO-S级品'!$B$2:$B$10=$B204)*('控温被PRO-S级品'!$E$1:$BE$1=DA$1)*('控温被PRO-S级品'!$E$2:$BE$10)),0)+IFERROR(SUMPRODUCT(('冬被-S级品'!$B$2:$B$10=$B204)*('冬被-S级品'!$E$1:$AW$1=DA$1)*('冬被-S级品'!$E$2:$AW$10)),0)+IFERROR(SUMPRODUCT(('白止-S级品'!$A$2:$A$26=$B204)*('白止-S级品'!$D$1:$AV$1=DA$1)*('白止-S级品'!$D$2:$AV$26)),0)+IFERROR(SUMPRODUCT(('乐容-S级品'!$A$4:$A$32=$B204)*('乐容-S级品'!$L$3:$CA$3=DA$1)*('乐容-S级品'!$L$4:$CA$32)),0)</f>
      </c>
      <c r="DB204" s="280">
        <f>IFERROR(SUMPRODUCT(('控温被PRO-S级品'!$B$2:$B$10=$B204)*('控温被PRO-S级品'!$E$1:$BE$1=DB$1)*('控温被PRO-S级品'!$E$2:$BE$10)),0)+IFERROR(SUMPRODUCT(('冬被-S级品'!$B$2:$B$10=$B204)*('冬被-S级品'!$E$1:$AW$1=DB$1)*('冬被-S级品'!$E$2:$AW$10)),0)+IFERROR(SUMPRODUCT(('白止-S级品'!$A$2:$A$26=$B204)*('白止-S级品'!$D$1:$AV$1=DB$1)*('白止-S级品'!$D$2:$AV$26)),0)+IFERROR(SUMPRODUCT(('乐容-S级品'!$A$4:$A$32=$B204)*('乐容-S级品'!$L$3:$CA$3=DB$1)*('乐容-S级品'!$L$4:$CA$32)),0)</f>
      </c>
      <c r="DC204" s="280">
        <f>IFERROR(SUMPRODUCT(('控温被PRO-S级品'!$B$2:$B$10=$B204)*('控温被PRO-S级品'!$E$1:$BE$1=DC$1)*('控温被PRO-S级品'!$E$2:$BE$10)),0)+IFERROR(SUMPRODUCT(('冬被-S级品'!$B$2:$B$10=$B204)*('冬被-S级品'!$E$1:$AW$1=DC$1)*('冬被-S级品'!$E$2:$AW$10)),0)+IFERROR(SUMPRODUCT(('白止-S级品'!$A$2:$A$26=$B204)*('白止-S级品'!$D$1:$AV$1=DC$1)*('白止-S级品'!$D$2:$AV$26)),0)+IFERROR(SUMPRODUCT(('乐容-S级品'!$A$4:$A$32=$B204)*('乐容-S级品'!$L$3:$CA$3=DC$1)*('乐容-S级品'!$L$4:$CA$32)),0)</f>
      </c>
      <c r="DD204" s="280">
        <f>IFERROR(SUMPRODUCT(('控温被PRO-S级品'!$B$2:$B$10=$B204)*('控温被PRO-S级品'!$E$1:$BE$1=DD$1)*('控温被PRO-S级品'!$E$2:$BE$10)),0)+IFERROR(SUMPRODUCT(('冬被-S级品'!$B$2:$B$10=$B204)*('冬被-S级品'!$E$1:$AW$1=DD$1)*('冬被-S级品'!$E$2:$AW$10)),0)+IFERROR(SUMPRODUCT(('白止-S级品'!$A$2:$A$26=$B204)*('白止-S级品'!$D$1:$AV$1=DD$1)*('白止-S级品'!$D$2:$AV$26)),0)+IFERROR(SUMPRODUCT(('乐容-S级品'!$A$4:$A$32=$B204)*('乐容-S级品'!$L$3:$CA$3=DD$1)*('乐容-S级品'!$L$4:$CA$32)),0)</f>
      </c>
      <c r="DE204" s="280">
        <f>IFERROR(SUMPRODUCT(('控温被PRO-S级品'!$B$2:$B$10=$B204)*('控温被PRO-S级品'!$E$1:$BE$1=DE$1)*('控温被PRO-S级品'!$E$2:$BE$10)),0)+IFERROR(SUMPRODUCT(('冬被-S级品'!$B$2:$B$10=$B204)*('冬被-S级品'!$E$1:$AW$1=DE$1)*('冬被-S级品'!$E$2:$AW$10)),0)+IFERROR(SUMPRODUCT(('白止-S级品'!$A$2:$A$26=$B204)*('白止-S级品'!$D$1:$AV$1=DE$1)*('白止-S级品'!$D$2:$AV$26)),0)+IFERROR(SUMPRODUCT(('乐容-S级品'!$A$4:$A$32=$B204)*('乐容-S级品'!$L$3:$CA$3=DE$1)*('乐容-S级品'!$L$4:$CA$32)),0)</f>
      </c>
      <c r="DF204" s="280">
        <f>IFERROR(SUMPRODUCT(('控温被PRO-S级品'!$B$2:$B$10=$B204)*('控温被PRO-S级品'!$E$1:$BE$1=DF$1)*('控温被PRO-S级品'!$E$2:$BE$10)),0)+IFERROR(SUMPRODUCT(('冬被-S级品'!$B$2:$B$10=$B204)*('冬被-S级品'!$E$1:$AW$1=DF$1)*('冬被-S级品'!$E$2:$AW$10)),0)+IFERROR(SUMPRODUCT(('白止-S级品'!$A$2:$A$26=$B204)*('白止-S级品'!$D$1:$AV$1=DF$1)*('白止-S级品'!$D$2:$AV$26)),0)+IFERROR(SUMPRODUCT(('乐容-S级品'!$A$4:$A$32=$B204)*('乐容-S级品'!$L$3:$CA$3=DF$1)*('乐容-S级品'!$L$4:$CA$32)),0)</f>
      </c>
      <c r="DG204" s="280">
        <f>IFERROR(SUMPRODUCT(('控温被PRO-S级品'!$B$2:$B$10=$B204)*('控温被PRO-S级品'!$E$1:$BE$1=DG$1)*('控温被PRO-S级品'!$E$2:$BE$10)),0)+IFERROR(SUMPRODUCT(('冬被-S级品'!$B$2:$B$10=$B204)*('冬被-S级品'!$E$1:$AW$1=DG$1)*('冬被-S级品'!$E$2:$AW$10)),0)+IFERROR(SUMPRODUCT(('白止-S级品'!$A$2:$A$26=$B204)*('白止-S级品'!$D$1:$AV$1=DG$1)*('白止-S级品'!$D$2:$AV$26)),0)+IFERROR(SUMPRODUCT(('乐容-S级品'!$A$4:$A$32=$B204)*('乐容-S级品'!$L$3:$CA$3=DG$1)*('乐容-S级品'!$L$4:$CA$32)),0)</f>
      </c>
      <c r="DH204" s="280">
        <f>IFERROR(SUMPRODUCT(('控温被PRO-S级品'!$B$2:$B$10=$B204)*('控温被PRO-S级品'!$E$1:$BE$1=DH$1)*('控温被PRO-S级品'!$E$2:$BE$10)),0)+IFERROR(SUMPRODUCT(('冬被-S级品'!$B$2:$B$10=$B204)*('冬被-S级品'!$E$1:$AW$1=DH$1)*('冬被-S级品'!$E$2:$AW$10)),0)+IFERROR(SUMPRODUCT(('白止-S级品'!$A$2:$A$26=$B204)*('白止-S级品'!$D$1:$AV$1=DH$1)*('白止-S级品'!$D$2:$AV$26)),0)+IFERROR(SUMPRODUCT(('乐容-S级品'!$A$4:$A$32=$B204)*('乐容-S级品'!$L$3:$CA$3=DH$1)*('乐容-S级品'!$L$4:$CA$32)),0)</f>
      </c>
      <c r="DI204" s="280">
        <f>IFERROR(SUMPRODUCT(('控温被PRO-S级品'!$B$2:$B$10=$B204)*('控温被PRO-S级品'!$E$1:$BE$1=DI$1)*('控温被PRO-S级品'!$E$2:$BE$10)),0)+IFERROR(SUMPRODUCT(('冬被-S级品'!$B$2:$B$10=$B204)*('冬被-S级品'!$E$1:$AW$1=DI$1)*('冬被-S级品'!$E$2:$AW$10)),0)+IFERROR(SUMPRODUCT(('白止-S级品'!$A$2:$A$26=$B204)*('白止-S级品'!$D$1:$AV$1=DI$1)*('白止-S级品'!$D$2:$AV$26)),0)+IFERROR(SUMPRODUCT(('乐容-S级品'!$A$4:$A$32=$B204)*('乐容-S级品'!$L$3:$CA$3=DI$1)*('乐容-S级品'!$L$4:$CA$32)),0)</f>
      </c>
      <c r="DJ204" s="280">
        <f>IFERROR(SUMPRODUCT(('控温被PRO-S级品'!$B$2:$B$10=$B204)*('控温被PRO-S级品'!$E$1:$BE$1=DJ$1)*('控温被PRO-S级品'!$E$2:$BE$10)),0)+IFERROR(SUMPRODUCT(('冬被-S级品'!$B$2:$B$10=$B204)*('冬被-S级品'!$E$1:$AW$1=DJ$1)*('冬被-S级品'!$E$2:$AW$10)),0)+IFERROR(SUMPRODUCT(('白止-S级品'!$A$2:$A$26=$B204)*('白止-S级品'!$D$1:$AV$1=DJ$1)*('白止-S级品'!$D$2:$AV$26)),0)+IFERROR(SUMPRODUCT(('乐容-S级品'!$A$4:$A$32=$B204)*('乐容-S级品'!$L$3:$CA$3=DJ$1)*('乐容-S级品'!$L$4:$CA$32)),0)</f>
      </c>
      <c r="DK204" s="280"/>
      <c r="DL204" s="280"/>
      <c r="DM204" s="280"/>
      <c r="DN204" s="280"/>
      <c r="DO204" s="280"/>
      <c r="DP204" s="280"/>
      <c r="DQ204" s="280"/>
      <c r="DR204" s="280"/>
      <c r="DS204" s="280"/>
      <c r="DT204" s="280"/>
      <c r="DU204" s="280"/>
      <c r="DV204" s="280"/>
      <c r="DW204" s="280">
        <f>VLOOKUP(B204,'系统编码规格'!A:C,3,FALSE)</f>
      </c>
      <c r="DX204" s="280"/>
      <c r="DY204" s="280"/>
      <c r="DZ204" s="280"/>
      <c r="EA204" s="280"/>
      <c r="EB204" s="280"/>
      <c r="EC204" s="280"/>
      <c r="ED204" s="280"/>
      <c r="EE204" s="280"/>
      <c r="EF204" s="280"/>
      <c r="EG204" s="280"/>
      <c r="EH204" s="280"/>
      <c r="EI204" s="280"/>
      <c r="EJ204" s="280"/>
      <c r="EK204" s="280"/>
      <c r="EL204" s="280"/>
      <c r="EM204" s="280"/>
      <c r="EN204" s="280"/>
      <c r="EO204" s="280"/>
      <c r="EP204" s="280"/>
      <c r="EQ204" s="280"/>
      <c r="ER204" s="280"/>
      <c r="ES204" s="280"/>
      <c r="ET204" s="280"/>
      <c r="EU204" s="280"/>
      <c r="EV204" s="280"/>
      <c r="EW204" s="280"/>
      <c r="EX204" s="280"/>
      <c r="EY204" s="280"/>
      <c r="EZ204" s="280"/>
      <c r="FA204" s="280"/>
      <c r="FB204" s="280"/>
      <c r="FC204" s="280"/>
      <c r="FD204" s="280"/>
      <c r="FE204" s="280"/>
      <c r="FF204" s="280"/>
      <c r="FG204" s="280"/>
      <c r="FH204" s="280"/>
      <c r="FI204" s="280"/>
      <c r="FJ204" s="280"/>
      <c r="FK204" s="280"/>
      <c r="FL204" s="280"/>
      <c r="FM204" s="280"/>
      <c r="FN204" s="280"/>
      <c r="FO204" s="280"/>
      <c r="FP204" s="280"/>
      <c r="FQ204" s="280"/>
      <c r="FR204" s="280"/>
      <c r="FS204" s="280"/>
      <c r="FT204" s="280"/>
      <c r="FU204" s="280"/>
      <c r="FV204" s="280"/>
      <c r="FW204" s="280"/>
      <c r="FX204" s="280"/>
      <c r="FY204" s="280"/>
      <c r="FZ204" s="280"/>
      <c r="GA204" s="280"/>
      <c r="GB204" s="280"/>
      <c r="GC204" s="280"/>
      <c r="GD204" s="280"/>
      <c r="GE204" s="280"/>
      <c r="GF204" s="280"/>
      <c r="GG204" s="280"/>
      <c r="GH204" s="280"/>
      <c r="GI204" s="280"/>
      <c r="GJ204" s="280"/>
      <c r="GK204" s="280"/>
      <c r="GL204" s="280"/>
      <c r="GM204" s="280"/>
      <c r="GN204" s="280"/>
      <c r="GO204" s="280"/>
      <c r="GP204" s="280"/>
      <c r="GQ204" s="280"/>
      <c r="GR204" s="280"/>
      <c r="GS204" s="280"/>
      <c r="GT204" s="280"/>
      <c r="GU204" s="280"/>
      <c r="GV204" s="280"/>
    </row>
    <row r="205">
      <c r="A205" s="309" t="str">
        <v>乐容</v>
      </c>
      <c r="B205" s="312" t="str">
        <v>13800037900525136</v>
      </c>
      <c r="C205" s="309" t="str">
        <v>萨和松烬星河无火香薰</v>
      </c>
      <c r="D205" s="309" t="str" xml:space="preserve">
        <v> 200ml</v>
      </c>
      <c r="E205">
        <f>SUM(F205:GX205)</f>
      </c>
      <c r="F205" s="280">
        <f>IFERROR(SUMPRODUCT(('控温被PRO-S级品'!$B$2:$B$10=$B205)*('控温被PRO-S级品'!$E$1:$BE$1=F$1)*('控温被PRO-S级品'!$E$2:$BE$10)),0)+IFERROR(SUMPRODUCT(('冬被-S级品'!$B$2:$B$10=$B205)*('冬被-S级品'!$E$1:$AW$1=F$1)*('冬被-S级品'!$E$2:$AW$10)),0)+IFERROR(SUMPRODUCT(('白止-S级品'!$A$2:$A$26=$B205)*('白止-S级品'!$D$1:$AV$1=F$1)*('白止-S级品'!$D$2:$AV$26)),0)+IFERROR(SUMPRODUCT(('乐容-S级品'!$A$4:$A$32=$B205)*('乐容-S级品'!$L$3:$CA$3=F$1)*('乐容-S级品'!$L$4:$CA$32)),0)</f>
      </c>
      <c r="G205" s="280">
        <f>IFERROR(SUMPRODUCT(('控温被PRO-S级品'!$B$2:$B$10=$B205)*('控温被PRO-S级品'!$E$1:$BE$1=G$1)*('控温被PRO-S级品'!$E$2:$BE$10)),0)+IFERROR(SUMPRODUCT(('冬被-S级品'!$B$2:$B$10=$B205)*('冬被-S级品'!$E$1:$AW$1=G$1)*('冬被-S级品'!$E$2:$AW$10)),0)+IFERROR(SUMPRODUCT(('白止-S级品'!$A$2:$A$26=$B205)*('白止-S级品'!$D$1:$AV$1=G$1)*('白止-S级品'!$D$2:$AV$26)),0)+IFERROR(SUMPRODUCT(('乐容-S级品'!$A$4:$A$32=$B205)*('乐容-S级品'!$L$3:$CA$3=G$1)*('乐容-S级品'!$L$4:$CA$32)),0)</f>
      </c>
      <c r="H205" s="280">
        <f>IFERROR(SUMPRODUCT(('控温被PRO-S级品'!$B$2:$B$10=$B205)*('控温被PRO-S级品'!$E$1:$BE$1=H$1)*('控温被PRO-S级品'!$E$2:$BE$10)),0)+IFERROR(SUMPRODUCT(('冬被-S级品'!$B$2:$B$10=$B205)*('冬被-S级品'!$E$1:$AW$1=H$1)*('冬被-S级品'!$E$2:$AW$10)),0)+IFERROR(SUMPRODUCT(('白止-S级品'!$A$2:$A$26=$B205)*('白止-S级品'!$D$1:$AV$1=H$1)*('白止-S级品'!$D$2:$AV$26)),0)+IFERROR(SUMPRODUCT(('乐容-S级品'!$A$4:$A$32=$B205)*('乐容-S级品'!$L$3:$CA$3=H$1)*('乐容-S级品'!$L$4:$CA$32)),0)</f>
      </c>
      <c r="I205" s="280">
        <f>IFERROR(SUMPRODUCT(('控温被PRO-S级品'!$B$2:$B$10=$B205)*('控温被PRO-S级品'!$E$1:$BE$1=I$1)*('控温被PRO-S级品'!$E$2:$BE$10)),0)+IFERROR(SUMPRODUCT(('冬被-S级品'!$B$2:$B$10=$B205)*('冬被-S级品'!$E$1:$AW$1=I$1)*('冬被-S级品'!$E$2:$AW$10)),0)+IFERROR(SUMPRODUCT(('白止-S级品'!$A$2:$A$26=$B205)*('白止-S级品'!$D$1:$AV$1=I$1)*('白止-S级品'!$D$2:$AV$26)),0)+IFERROR(SUMPRODUCT(('乐容-S级品'!$A$4:$A$32=$B205)*('乐容-S级品'!$L$3:$CA$3=I$1)*('乐容-S级品'!$L$4:$CA$32)),0)</f>
      </c>
      <c r="J205" s="280">
        <f>IFERROR(SUMPRODUCT(('控温被PRO-S级品'!$B$2:$B$10=$B205)*('控温被PRO-S级品'!$E$1:$BE$1=J$1)*('控温被PRO-S级品'!$E$2:$BE$10)),0)+IFERROR(SUMPRODUCT(('冬被-S级品'!$B$2:$B$10=$B205)*('冬被-S级品'!$E$1:$AW$1=J$1)*('冬被-S级品'!$E$2:$AW$10)),0)+IFERROR(SUMPRODUCT(('白止-S级品'!$A$2:$A$26=$B205)*('白止-S级品'!$D$1:$AV$1=J$1)*('白止-S级品'!$D$2:$AV$26)),0)+IFERROR(SUMPRODUCT(('乐容-S级品'!$A$4:$A$32=$B205)*('乐容-S级品'!$L$3:$CA$3=J$1)*('乐容-S级品'!$L$4:$CA$32)),0)</f>
      </c>
      <c r="K205" s="280">
        <f>IFERROR(SUMPRODUCT(('控温被PRO-S级品'!$B$2:$B$10=$B205)*('控温被PRO-S级品'!$E$1:$BE$1=K$1)*('控温被PRO-S级品'!$E$2:$BE$10)),0)+IFERROR(SUMPRODUCT(('冬被-S级品'!$B$2:$B$10=$B205)*('冬被-S级品'!$E$1:$AW$1=K$1)*('冬被-S级品'!$E$2:$AW$10)),0)+IFERROR(SUMPRODUCT(('白止-S级品'!$A$2:$A$26=$B205)*('白止-S级品'!$D$1:$AV$1=K$1)*('白止-S级品'!$D$2:$AV$26)),0)+IFERROR(SUMPRODUCT(('乐容-S级品'!$A$4:$A$32=$B205)*('乐容-S级品'!$L$3:$CA$3=K$1)*('乐容-S级品'!$L$4:$CA$32)),0)</f>
      </c>
      <c r="L205" s="280">
        <f>IFERROR(SUMPRODUCT(('控温被PRO-S级品'!$B$2:$B$10=$B205)*('控温被PRO-S级品'!$E$1:$BE$1=L$1)*('控温被PRO-S级品'!$E$2:$BE$10)),0)+IFERROR(SUMPRODUCT(('冬被-S级品'!$B$2:$B$10=$B205)*('冬被-S级品'!$E$1:$AW$1=L$1)*('冬被-S级品'!$E$2:$AW$10)),0)+IFERROR(SUMPRODUCT(('白止-S级品'!$A$2:$A$26=$B205)*('白止-S级品'!$D$1:$AV$1=L$1)*('白止-S级品'!$D$2:$AV$26)),0)+IFERROR(SUMPRODUCT(('乐容-S级品'!$A$4:$A$32=$B205)*('乐容-S级品'!$L$3:$CA$3=L$1)*('乐容-S级品'!$L$4:$CA$32)),0)</f>
      </c>
      <c r="M205" s="280">
        <f>IFERROR(SUMPRODUCT(('控温被PRO-S级品'!$B$2:$B$10=$B205)*('控温被PRO-S级品'!$E$1:$BE$1=M$1)*('控温被PRO-S级品'!$E$2:$BE$10)),0)+IFERROR(SUMPRODUCT(('冬被-S级品'!$B$2:$B$10=$B205)*('冬被-S级品'!$E$1:$AW$1=M$1)*('冬被-S级品'!$E$2:$AW$10)),0)+IFERROR(SUMPRODUCT(('白止-S级品'!$A$2:$A$26=$B205)*('白止-S级品'!$D$1:$AV$1=M$1)*('白止-S级品'!$D$2:$AV$26)),0)+IFERROR(SUMPRODUCT(('乐容-S级品'!$A$4:$A$32=$B205)*('乐容-S级品'!$L$3:$CA$3=M$1)*('乐容-S级品'!$L$4:$CA$32)),0)</f>
      </c>
      <c r="N205" s="280">
        <f>IFERROR(SUMPRODUCT(('控温被PRO-S级品'!$B$2:$B$10=$B205)*('控温被PRO-S级品'!$E$1:$BE$1=N$1)*('控温被PRO-S级品'!$E$2:$BE$10)),0)+IFERROR(SUMPRODUCT(('冬被-S级品'!$B$2:$B$10=$B205)*('冬被-S级品'!$E$1:$AW$1=N$1)*('冬被-S级品'!$E$2:$AW$10)),0)+IFERROR(SUMPRODUCT(('白止-S级品'!$A$2:$A$26=$B205)*('白止-S级品'!$D$1:$AV$1=N$1)*('白止-S级品'!$D$2:$AV$26)),0)+IFERROR(SUMPRODUCT(('乐容-S级品'!$A$4:$A$32=$B205)*('乐容-S级品'!$L$3:$CA$3=N$1)*('乐容-S级品'!$L$4:$CA$32)),0)</f>
      </c>
      <c r="O205" s="280">
        <f>IFERROR(SUMPRODUCT(('控温被PRO-S级品'!$B$2:$B$10=$B205)*('控温被PRO-S级品'!$E$1:$BE$1=O$1)*('控温被PRO-S级品'!$E$2:$BE$10)),0)+IFERROR(SUMPRODUCT(('冬被-S级品'!$B$2:$B$10=$B205)*('冬被-S级品'!$E$1:$AW$1=O$1)*('冬被-S级品'!$E$2:$AW$10)),0)+IFERROR(SUMPRODUCT(('白止-S级品'!$A$2:$A$26=$B205)*('白止-S级品'!$D$1:$AV$1=O$1)*('白止-S级品'!$D$2:$AV$26)),0)+IFERROR(SUMPRODUCT(('乐容-S级品'!$A$4:$A$32=$B205)*('乐容-S级品'!$L$3:$CA$3=O$1)*('乐容-S级品'!$L$4:$CA$32)),0)</f>
      </c>
      <c r="P205" s="280">
        <f>IFERROR(SUMPRODUCT(('控温被PRO-S级品'!$B$2:$B$10=$B205)*('控温被PRO-S级品'!$E$1:$BE$1=P$1)*('控温被PRO-S级品'!$E$2:$BE$10)),0)+IFERROR(SUMPRODUCT(('冬被-S级品'!$B$2:$B$10=$B205)*('冬被-S级品'!$E$1:$AW$1=P$1)*('冬被-S级品'!$E$2:$AW$10)),0)+IFERROR(SUMPRODUCT(('白止-S级品'!$A$2:$A$26=$B205)*('白止-S级品'!$D$1:$AV$1=P$1)*('白止-S级品'!$D$2:$AV$26)),0)+IFERROR(SUMPRODUCT(('乐容-S级品'!$A$4:$A$32=$B205)*('乐容-S级品'!$L$3:$CA$3=P$1)*('乐容-S级品'!$L$4:$CA$32)),0)</f>
      </c>
      <c r="Q205" s="280">
        <f>IFERROR(SUMPRODUCT(('控温被PRO-S级品'!$B$2:$B$10=$B205)*('控温被PRO-S级品'!$E$1:$BE$1=Q$1)*('控温被PRO-S级品'!$E$2:$BE$10)),0)+IFERROR(SUMPRODUCT(('冬被-S级品'!$B$2:$B$10=$B205)*('冬被-S级品'!$E$1:$AW$1=Q$1)*('冬被-S级品'!$E$2:$AW$10)),0)+IFERROR(SUMPRODUCT(('白止-S级品'!$A$2:$A$26=$B205)*('白止-S级品'!$D$1:$AV$1=Q$1)*('白止-S级品'!$D$2:$AV$26)),0)+IFERROR(SUMPRODUCT(('乐容-S级品'!$A$4:$A$32=$B205)*('乐容-S级品'!$L$3:$CA$3=Q$1)*('乐容-S级品'!$L$4:$CA$32)),0)</f>
      </c>
      <c r="R205" s="280">
        <f>IFERROR(SUMPRODUCT(('控温被PRO-S级品'!$B$2:$B$10=$B205)*('控温被PRO-S级品'!$E$1:$BE$1=R$1)*('控温被PRO-S级品'!$E$2:$BE$10)),0)+IFERROR(SUMPRODUCT(('冬被-S级品'!$B$2:$B$10=$B205)*('冬被-S级品'!$E$1:$AW$1=R$1)*('冬被-S级品'!$E$2:$AW$10)),0)+IFERROR(SUMPRODUCT(('白止-S级品'!$A$2:$A$26=$B205)*('白止-S级品'!$D$1:$AV$1=R$1)*('白止-S级品'!$D$2:$AV$26)),0)+IFERROR(SUMPRODUCT(('乐容-S级品'!$A$4:$A$32=$B205)*('乐容-S级品'!$L$3:$CA$3=R$1)*('乐容-S级品'!$L$4:$CA$32)),0)</f>
      </c>
      <c r="S205" s="280">
        <f>IFERROR(SUMPRODUCT(('控温被PRO-S级品'!$B$2:$B$10=$B205)*('控温被PRO-S级品'!$E$1:$BE$1=S$1)*('控温被PRO-S级品'!$E$2:$BE$10)),0)+IFERROR(SUMPRODUCT(('冬被-S级品'!$B$2:$B$10=$B205)*('冬被-S级品'!$E$1:$AW$1=S$1)*('冬被-S级品'!$E$2:$AW$10)),0)+IFERROR(SUMPRODUCT(('白止-S级品'!$A$2:$A$26=$B205)*('白止-S级品'!$D$1:$AV$1=S$1)*('白止-S级品'!$D$2:$AV$26)),0)+IFERROR(SUMPRODUCT(('乐容-S级品'!$A$4:$A$32=$B205)*('乐容-S级品'!$L$3:$CA$3=S$1)*('乐容-S级品'!$L$4:$CA$32)),0)</f>
      </c>
      <c r="T205" s="280">
        <f>IFERROR(SUMPRODUCT(('控温被PRO-S级品'!$B$2:$B$10=$B205)*('控温被PRO-S级品'!$E$1:$BE$1=T$1)*('控温被PRO-S级品'!$E$2:$BE$10)),0)+IFERROR(SUMPRODUCT(('冬被-S级品'!$B$2:$B$10=$B205)*('冬被-S级品'!$E$1:$AW$1=T$1)*('冬被-S级品'!$E$2:$AW$10)),0)+IFERROR(SUMPRODUCT(('白止-S级品'!$A$2:$A$26=$B205)*('白止-S级品'!$D$1:$AV$1=T$1)*('白止-S级品'!$D$2:$AV$26)),0)+IFERROR(SUMPRODUCT(('乐容-S级品'!$A$4:$A$32=$B205)*('乐容-S级品'!$L$3:$CA$3=T$1)*('乐容-S级品'!$L$4:$CA$32)),0)</f>
      </c>
      <c r="U205" s="280">
        <f>IFERROR(SUMPRODUCT(('控温被PRO-S级品'!$B$2:$B$10=$B205)*('控温被PRO-S级品'!$E$1:$BE$1=U$1)*('控温被PRO-S级品'!$E$2:$BE$10)),0)+IFERROR(SUMPRODUCT(('冬被-S级品'!$B$2:$B$10=$B205)*('冬被-S级品'!$E$1:$AW$1=U$1)*('冬被-S级品'!$E$2:$AW$10)),0)+IFERROR(SUMPRODUCT(('白止-S级品'!$A$2:$A$26=$B205)*('白止-S级品'!$D$1:$AV$1=U$1)*('白止-S级品'!$D$2:$AV$26)),0)+IFERROR(SUMPRODUCT(('乐容-S级品'!$A$4:$A$32=$B205)*('乐容-S级品'!$L$3:$CA$3=U$1)*('乐容-S级品'!$L$4:$CA$32)),0)</f>
      </c>
      <c r="V205" s="280">
        <f>IFERROR(SUMPRODUCT(('控温被PRO-S级品'!$B$2:$B$10=$B205)*('控温被PRO-S级品'!$E$1:$BE$1=V$1)*('控温被PRO-S级品'!$E$2:$BE$10)),0)+IFERROR(SUMPRODUCT(('冬被-S级品'!$B$2:$B$10=$B205)*('冬被-S级品'!$E$1:$AW$1=V$1)*('冬被-S级品'!$E$2:$AW$10)),0)+IFERROR(SUMPRODUCT(('白止-S级品'!$A$2:$A$26=$B205)*('白止-S级品'!$D$1:$AV$1=V$1)*('白止-S级品'!$D$2:$AV$26)),0)+IFERROR(SUMPRODUCT(('乐容-S级品'!$A$4:$A$32=$B205)*('乐容-S级品'!$L$3:$CA$3=V$1)*('乐容-S级品'!$L$4:$CA$32)),0)</f>
      </c>
      <c r="W205" s="280">
        <f>IFERROR(SUMPRODUCT(('控温被PRO-S级品'!$B$2:$B$10=$B205)*('控温被PRO-S级品'!$E$1:$BE$1=W$1)*('控温被PRO-S级品'!$E$2:$BE$10)),0)+IFERROR(SUMPRODUCT(('冬被-S级品'!$B$2:$B$10=$B205)*('冬被-S级品'!$E$1:$AW$1=W$1)*('冬被-S级品'!$E$2:$AW$10)),0)+IFERROR(SUMPRODUCT(('白止-S级品'!$A$2:$A$26=$B205)*('白止-S级品'!$D$1:$AV$1=W$1)*('白止-S级品'!$D$2:$AV$26)),0)+IFERROR(SUMPRODUCT(('乐容-S级品'!$A$4:$A$32=$B205)*('乐容-S级品'!$L$3:$CA$3=W$1)*('乐容-S级品'!$L$4:$CA$32)),0)</f>
      </c>
      <c r="X205" s="280">
        <f>IFERROR(SUMPRODUCT(('控温被PRO-S级品'!$B$2:$B$10=$B205)*('控温被PRO-S级品'!$E$1:$BE$1=X$1)*('控温被PRO-S级品'!$E$2:$BE$10)),0)+IFERROR(SUMPRODUCT(('冬被-S级品'!$B$2:$B$10=$B205)*('冬被-S级品'!$E$1:$AW$1=X$1)*('冬被-S级品'!$E$2:$AW$10)),0)+IFERROR(SUMPRODUCT(('白止-S级品'!$A$2:$A$26=$B205)*('白止-S级品'!$D$1:$AV$1=X$1)*('白止-S级品'!$D$2:$AV$26)),0)+IFERROR(SUMPRODUCT(('乐容-S级品'!$A$4:$A$32=$B205)*('乐容-S级品'!$L$3:$CA$3=X$1)*('乐容-S级品'!$L$4:$CA$32)),0)</f>
      </c>
      <c r="Y205" s="280">
        <f>IFERROR(SUMPRODUCT(('控温被PRO-S级品'!$B$2:$B$10=$B205)*('控温被PRO-S级品'!$E$1:$BE$1=Y$1)*('控温被PRO-S级品'!$E$2:$BE$10)),0)+IFERROR(SUMPRODUCT(('冬被-S级品'!$B$2:$B$10=$B205)*('冬被-S级品'!$E$1:$AW$1=Y$1)*('冬被-S级品'!$E$2:$AW$10)),0)+IFERROR(SUMPRODUCT(('白止-S级品'!$A$2:$A$26=$B205)*('白止-S级品'!$D$1:$AV$1=Y$1)*('白止-S级品'!$D$2:$AV$26)),0)+IFERROR(SUMPRODUCT(('乐容-S级品'!$A$4:$A$32=$B205)*('乐容-S级品'!$L$3:$CA$3=Y$1)*('乐容-S级品'!$L$4:$CA$32)),0)</f>
      </c>
      <c r="Z205" s="280">
        <f>IFERROR(SUMPRODUCT(('控温被PRO-S级品'!$B$2:$B$10=$B205)*('控温被PRO-S级品'!$E$1:$BE$1=Z$1)*('控温被PRO-S级品'!$E$2:$BE$10)),0)+IFERROR(SUMPRODUCT(('冬被-S级品'!$B$2:$B$10=$B205)*('冬被-S级品'!$E$1:$AW$1=Z$1)*('冬被-S级品'!$E$2:$AW$10)),0)+IFERROR(SUMPRODUCT(('白止-S级品'!$A$2:$A$26=$B205)*('白止-S级品'!$D$1:$AV$1=Z$1)*('白止-S级品'!$D$2:$AV$26)),0)+IFERROR(SUMPRODUCT(('乐容-S级品'!$A$4:$A$32=$B205)*('乐容-S级品'!$L$3:$CA$3=Z$1)*('乐容-S级品'!$L$4:$CA$32)),0)</f>
      </c>
      <c r="AA205" s="280">
        <f>IFERROR(SUMPRODUCT(('控温被PRO-S级品'!$B$2:$B$10=$B205)*('控温被PRO-S级品'!$E$1:$BE$1=AA$1)*('控温被PRO-S级品'!$E$2:$BE$10)),0)+IFERROR(SUMPRODUCT(('冬被-S级品'!$B$2:$B$10=$B205)*('冬被-S级品'!$E$1:$AW$1=AA$1)*('冬被-S级品'!$E$2:$AW$10)),0)+IFERROR(SUMPRODUCT(('白止-S级品'!$A$2:$A$26=$B205)*('白止-S级品'!$D$1:$AV$1=AA$1)*('白止-S级品'!$D$2:$AV$26)),0)+IFERROR(SUMPRODUCT(('乐容-S级品'!$A$4:$A$32=$B205)*('乐容-S级品'!$L$3:$CA$3=AA$1)*('乐容-S级品'!$L$4:$CA$32)),0)</f>
      </c>
      <c r="AB205" s="280">
        <f>IFERROR(SUMPRODUCT(('控温被PRO-S级品'!$B$2:$B$10=$B205)*('控温被PRO-S级品'!$E$1:$BE$1=AB$1)*('控温被PRO-S级品'!$E$2:$BE$10)),0)+IFERROR(SUMPRODUCT(('冬被-S级品'!$B$2:$B$10=$B205)*('冬被-S级品'!$E$1:$AW$1=AB$1)*('冬被-S级品'!$E$2:$AW$10)),0)+IFERROR(SUMPRODUCT(('白止-S级品'!$A$2:$A$26=$B205)*('白止-S级品'!$D$1:$AV$1=AB$1)*('白止-S级品'!$D$2:$AV$26)),0)+IFERROR(SUMPRODUCT(('乐容-S级品'!$A$4:$A$32=$B205)*('乐容-S级品'!$L$3:$CA$3=AB$1)*('乐容-S级品'!$L$4:$CA$32)),0)</f>
      </c>
      <c r="AC205" s="280">
        <f>IFERROR(SUMPRODUCT(('控温被PRO-S级品'!$B$2:$B$10=$B205)*('控温被PRO-S级品'!$E$1:$BE$1=AC$1)*('控温被PRO-S级品'!$E$2:$BE$10)),0)+IFERROR(SUMPRODUCT(('冬被-S级品'!$B$2:$B$10=$B205)*('冬被-S级品'!$E$1:$AW$1=AC$1)*('冬被-S级品'!$E$2:$AW$10)),0)+IFERROR(SUMPRODUCT(('白止-S级品'!$A$2:$A$26=$B205)*('白止-S级品'!$D$1:$AV$1=AC$1)*('白止-S级品'!$D$2:$AV$26)),0)+IFERROR(SUMPRODUCT(('乐容-S级品'!$A$4:$A$32=$B205)*('乐容-S级品'!$L$3:$CA$3=AC$1)*('乐容-S级品'!$L$4:$CA$32)),0)</f>
      </c>
      <c r="AD205" s="280">
        <f>IFERROR(SUMPRODUCT(('控温被PRO-S级品'!$B$2:$B$10=$B205)*('控温被PRO-S级品'!$E$1:$BE$1=AD$1)*('控温被PRO-S级品'!$E$2:$BE$10)),0)+IFERROR(SUMPRODUCT(('冬被-S级品'!$B$2:$B$10=$B205)*('冬被-S级品'!$E$1:$AW$1=AD$1)*('冬被-S级品'!$E$2:$AW$10)),0)+IFERROR(SUMPRODUCT(('白止-S级品'!$A$2:$A$26=$B205)*('白止-S级品'!$D$1:$AV$1=AD$1)*('白止-S级品'!$D$2:$AV$26)),0)+IFERROR(SUMPRODUCT(('乐容-S级品'!$A$4:$A$32=$B205)*('乐容-S级品'!$L$3:$CA$3=AD$1)*('乐容-S级品'!$L$4:$CA$32)),0)</f>
      </c>
      <c r="AE205" s="280">
        <f>IFERROR(SUMPRODUCT(('控温被PRO-S级品'!$B$2:$B$10=$B205)*('控温被PRO-S级品'!$E$1:$BE$1=AE$1)*('控温被PRO-S级品'!$E$2:$BE$10)),0)+IFERROR(SUMPRODUCT(('冬被-S级品'!$B$2:$B$10=$B205)*('冬被-S级品'!$E$1:$AW$1=AE$1)*('冬被-S级品'!$E$2:$AW$10)),0)+IFERROR(SUMPRODUCT(('白止-S级品'!$A$2:$A$26=$B205)*('白止-S级品'!$D$1:$AV$1=AE$1)*('白止-S级品'!$D$2:$AV$26)),0)+IFERROR(SUMPRODUCT(('乐容-S级品'!$A$4:$A$32=$B205)*('乐容-S级品'!$L$3:$CA$3=AE$1)*('乐容-S级品'!$L$4:$CA$32)),0)</f>
      </c>
      <c r="AF205" s="280">
        <f>IFERROR(SUMPRODUCT(('控温被PRO-S级品'!$B$2:$B$10=$B205)*('控温被PRO-S级品'!$E$1:$BE$1=AF$1)*('控温被PRO-S级品'!$E$2:$BE$10)),0)+IFERROR(SUMPRODUCT(('冬被-S级品'!$B$2:$B$10=$B205)*('冬被-S级品'!$E$1:$AW$1=AF$1)*('冬被-S级品'!$E$2:$AW$10)),0)+IFERROR(SUMPRODUCT(('白止-S级品'!$A$2:$A$26=$B205)*('白止-S级品'!$D$1:$AV$1=AF$1)*('白止-S级品'!$D$2:$AV$26)),0)+IFERROR(SUMPRODUCT(('乐容-S级品'!$A$4:$A$32=$B205)*('乐容-S级品'!$L$3:$CA$3=AF$1)*('乐容-S级品'!$L$4:$CA$32)),0)</f>
      </c>
      <c r="AG205" s="280">
        <f>IFERROR(SUMPRODUCT(('控温被PRO-S级品'!$B$2:$B$10=$B205)*('控温被PRO-S级品'!$E$1:$BE$1=AG$1)*('控温被PRO-S级品'!$E$2:$BE$10)),0)+IFERROR(SUMPRODUCT(('冬被-S级品'!$B$2:$B$10=$B205)*('冬被-S级品'!$E$1:$AW$1=AG$1)*('冬被-S级品'!$E$2:$AW$10)),0)+IFERROR(SUMPRODUCT(('白止-S级品'!$A$2:$A$26=$B205)*('白止-S级品'!$D$1:$AV$1=AG$1)*('白止-S级品'!$D$2:$AV$26)),0)+IFERROR(SUMPRODUCT(('乐容-S级品'!$A$4:$A$32=$B205)*('乐容-S级品'!$L$3:$CA$3=AG$1)*('乐容-S级品'!$L$4:$CA$32)),0)</f>
      </c>
      <c r="AH205" s="280">
        <f>IFERROR(SUMPRODUCT(('控温被PRO-S级品'!$B$2:$B$10=$B205)*('控温被PRO-S级品'!$E$1:$BE$1=AH$1)*('控温被PRO-S级品'!$E$2:$BE$10)),0)+IFERROR(SUMPRODUCT(('冬被-S级品'!$B$2:$B$10=$B205)*('冬被-S级品'!$E$1:$AW$1=AH$1)*('冬被-S级品'!$E$2:$AW$10)),0)+IFERROR(SUMPRODUCT(('白止-S级品'!$A$2:$A$26=$B205)*('白止-S级品'!$D$1:$AV$1=AH$1)*('白止-S级品'!$D$2:$AV$26)),0)+IFERROR(SUMPRODUCT(('乐容-S级品'!$A$4:$A$32=$B205)*('乐容-S级品'!$L$3:$CA$3=AH$1)*('乐容-S级品'!$L$4:$CA$32)),0)</f>
      </c>
      <c r="AI205" s="280">
        <f>IFERROR(SUMPRODUCT(('控温被PRO-S级品'!$B$2:$B$10=$B205)*('控温被PRO-S级品'!$E$1:$BE$1=AI$1)*('控温被PRO-S级品'!$E$2:$BE$10)),0)+IFERROR(SUMPRODUCT(('冬被-S级品'!$B$2:$B$10=$B205)*('冬被-S级品'!$E$1:$AW$1=AI$1)*('冬被-S级品'!$E$2:$AW$10)),0)+IFERROR(SUMPRODUCT(('白止-S级品'!$A$2:$A$26=$B205)*('白止-S级品'!$D$1:$AV$1=AI$1)*('白止-S级品'!$D$2:$AV$26)),0)+IFERROR(SUMPRODUCT(('乐容-S级品'!$A$4:$A$32=$B205)*('乐容-S级品'!$L$3:$CA$3=AI$1)*('乐容-S级品'!$L$4:$CA$32)),0)</f>
      </c>
      <c r="AJ205" s="280">
        <f>IFERROR(SUMPRODUCT(('控温被PRO-S级品'!$B$2:$B$10=$B205)*('控温被PRO-S级品'!$E$1:$BE$1=AJ$1)*('控温被PRO-S级品'!$E$2:$BE$10)),0)+IFERROR(SUMPRODUCT(('冬被-S级品'!$B$2:$B$10=$B205)*('冬被-S级品'!$E$1:$AW$1=AJ$1)*('冬被-S级品'!$E$2:$AW$10)),0)+IFERROR(SUMPRODUCT(('白止-S级品'!$A$2:$A$26=$B205)*('白止-S级品'!$D$1:$AV$1=AJ$1)*('白止-S级品'!$D$2:$AV$26)),0)+IFERROR(SUMPRODUCT(('乐容-S级品'!$A$4:$A$32=$B205)*('乐容-S级品'!$L$3:$CA$3=AJ$1)*('乐容-S级品'!$L$4:$CA$32)),0)</f>
      </c>
      <c r="AK205" s="280">
        <f>IFERROR(SUMPRODUCT(('控温被PRO-S级品'!$B$2:$B$10=$B205)*('控温被PRO-S级品'!$E$1:$BE$1=AK$1)*('控温被PRO-S级品'!$E$2:$BE$10)),0)+IFERROR(SUMPRODUCT(('冬被-S级品'!$B$2:$B$10=$B205)*('冬被-S级品'!$E$1:$AW$1=AK$1)*('冬被-S级品'!$E$2:$AW$10)),0)+IFERROR(SUMPRODUCT(('白止-S级品'!$A$2:$A$26=$B205)*('白止-S级品'!$D$1:$AV$1=AK$1)*('白止-S级品'!$D$2:$AV$26)),0)+IFERROR(SUMPRODUCT(('乐容-S级品'!$A$4:$A$32=$B205)*('乐容-S级品'!$L$3:$CA$3=AK$1)*('乐容-S级品'!$L$4:$CA$32)),0)</f>
      </c>
      <c r="AL205" s="280">
        <f>IFERROR(SUMPRODUCT(('控温被PRO-S级品'!$B$2:$B$10=$B205)*('控温被PRO-S级品'!$E$1:$BE$1=AL$1)*('控温被PRO-S级品'!$E$2:$BE$10)),0)+IFERROR(SUMPRODUCT(('冬被-S级品'!$B$2:$B$10=$B205)*('冬被-S级品'!$E$1:$AW$1=AL$1)*('冬被-S级品'!$E$2:$AW$10)),0)+IFERROR(SUMPRODUCT(('白止-S级品'!$A$2:$A$26=$B205)*('白止-S级品'!$D$1:$AV$1=AL$1)*('白止-S级品'!$D$2:$AV$26)),0)+IFERROR(SUMPRODUCT(('乐容-S级品'!$A$4:$A$32=$B205)*('乐容-S级品'!$L$3:$CA$3=AL$1)*('乐容-S级品'!$L$4:$CA$32)),0)</f>
      </c>
      <c r="AM205" s="280">
        <f>IFERROR(SUMPRODUCT(('控温被PRO-S级品'!$B$2:$B$10=$B205)*('控温被PRO-S级品'!$E$1:$BE$1=AM$1)*('控温被PRO-S级品'!$E$2:$BE$10)),0)+IFERROR(SUMPRODUCT(('冬被-S级品'!$B$2:$B$10=$B205)*('冬被-S级品'!$E$1:$AW$1=AM$1)*('冬被-S级品'!$E$2:$AW$10)),0)+IFERROR(SUMPRODUCT(('白止-S级品'!$A$2:$A$26=$B205)*('白止-S级品'!$D$1:$AV$1=AM$1)*('白止-S级品'!$D$2:$AV$26)),0)+IFERROR(SUMPRODUCT(('乐容-S级品'!$A$4:$A$32=$B205)*('乐容-S级品'!$L$3:$CA$3=AM$1)*('乐容-S级品'!$L$4:$CA$32)),0)</f>
      </c>
      <c r="AN205" s="280">
        <f>IFERROR(SUMPRODUCT(('控温被PRO-S级品'!$B$2:$B$10=$B205)*('控温被PRO-S级品'!$E$1:$BE$1=AN$1)*('控温被PRO-S级品'!$E$2:$BE$10)),0)+IFERROR(SUMPRODUCT(('冬被-S级品'!$B$2:$B$10=$B205)*('冬被-S级品'!$E$1:$AW$1=AN$1)*('冬被-S级品'!$E$2:$AW$10)),0)+IFERROR(SUMPRODUCT(('白止-S级品'!$A$2:$A$26=$B205)*('白止-S级品'!$D$1:$AV$1=AN$1)*('白止-S级品'!$D$2:$AV$26)),0)+IFERROR(SUMPRODUCT(('乐容-S级品'!$A$4:$A$32=$B205)*('乐容-S级品'!$L$3:$CA$3=AN$1)*('乐容-S级品'!$L$4:$CA$32)),0)</f>
      </c>
      <c r="AO205" s="280">
        <f>IFERROR(SUMPRODUCT(('控温被PRO-S级品'!$B$2:$B$10=$B205)*('控温被PRO-S级品'!$E$1:$BE$1=AO$1)*('控温被PRO-S级品'!$E$2:$BE$10)),0)+IFERROR(SUMPRODUCT(('冬被-S级品'!$B$2:$B$10=$B205)*('冬被-S级品'!$E$1:$AW$1=AO$1)*('冬被-S级品'!$E$2:$AW$10)),0)+IFERROR(SUMPRODUCT(('白止-S级品'!$A$2:$A$26=$B205)*('白止-S级品'!$D$1:$AV$1=AO$1)*('白止-S级品'!$D$2:$AV$26)),0)+IFERROR(SUMPRODUCT(('乐容-S级品'!$A$4:$A$32=$B205)*('乐容-S级品'!$L$3:$CA$3=AO$1)*('乐容-S级品'!$L$4:$CA$32)),0)</f>
      </c>
      <c r="AP205" s="280">
        <f>IFERROR(SUMPRODUCT(('控温被PRO-S级品'!$B$2:$B$10=$B205)*('控温被PRO-S级品'!$E$1:$BE$1=AP$1)*('控温被PRO-S级品'!$E$2:$BE$10)),0)+IFERROR(SUMPRODUCT(('冬被-S级品'!$B$2:$B$10=$B205)*('冬被-S级品'!$E$1:$AW$1=AP$1)*('冬被-S级品'!$E$2:$AW$10)),0)+IFERROR(SUMPRODUCT(('白止-S级品'!$A$2:$A$26=$B205)*('白止-S级品'!$D$1:$AV$1=AP$1)*('白止-S级品'!$D$2:$AV$26)),0)+IFERROR(SUMPRODUCT(('乐容-S级品'!$A$4:$A$32=$B205)*('乐容-S级品'!$L$3:$CA$3=AP$1)*('乐容-S级品'!$L$4:$CA$32)),0)</f>
      </c>
      <c r="AQ205" s="280">
        <f>IFERROR(SUMPRODUCT(('控温被PRO-S级品'!$B$2:$B$10=$B205)*('控温被PRO-S级品'!$E$1:$BE$1=AQ$1)*('控温被PRO-S级品'!$E$2:$BE$10)),0)+IFERROR(SUMPRODUCT(('冬被-S级品'!$B$2:$B$10=$B205)*('冬被-S级品'!$E$1:$AW$1=AQ$1)*('冬被-S级品'!$E$2:$AW$10)),0)+IFERROR(SUMPRODUCT(('白止-S级品'!$A$2:$A$26=$B205)*('白止-S级品'!$D$1:$AV$1=AQ$1)*('白止-S级品'!$D$2:$AV$26)),0)+IFERROR(SUMPRODUCT(('乐容-S级品'!$A$4:$A$32=$B205)*('乐容-S级品'!$L$3:$CA$3=AQ$1)*('乐容-S级品'!$L$4:$CA$32)),0)</f>
      </c>
      <c r="AR205" s="280">
        <f>IFERROR(SUMPRODUCT(('控温被PRO-S级品'!$B$2:$B$10=$B205)*('控温被PRO-S级品'!$E$1:$BE$1=AR$1)*('控温被PRO-S级品'!$E$2:$BE$10)),0)+IFERROR(SUMPRODUCT(('冬被-S级品'!$B$2:$B$10=$B205)*('冬被-S级品'!$E$1:$AW$1=AR$1)*('冬被-S级品'!$E$2:$AW$10)),0)+IFERROR(SUMPRODUCT(('白止-S级品'!$A$2:$A$26=$B205)*('白止-S级品'!$D$1:$AV$1=AR$1)*('白止-S级品'!$D$2:$AV$26)),0)+IFERROR(SUMPRODUCT(('乐容-S级品'!$A$4:$A$32=$B205)*('乐容-S级品'!$L$3:$CA$3=AR$1)*('乐容-S级品'!$L$4:$CA$32)),0)</f>
      </c>
      <c r="AS205" s="280">
        <f>IFERROR(SUMPRODUCT(('控温被PRO-S级品'!$B$2:$B$10=$B205)*('控温被PRO-S级品'!$E$1:$BE$1=AS$1)*('控温被PRO-S级品'!$E$2:$BE$10)),0)+IFERROR(SUMPRODUCT(('冬被-S级品'!$B$2:$B$10=$B205)*('冬被-S级品'!$E$1:$AW$1=AS$1)*('冬被-S级品'!$E$2:$AW$10)),0)+IFERROR(SUMPRODUCT(('白止-S级品'!$A$2:$A$26=$B205)*('白止-S级品'!$D$1:$AV$1=AS$1)*('白止-S级品'!$D$2:$AV$26)),0)+IFERROR(SUMPRODUCT(('乐容-S级品'!$A$4:$A$32=$B205)*('乐容-S级品'!$L$3:$CA$3=AS$1)*('乐容-S级品'!$L$4:$CA$32)),0)</f>
      </c>
      <c r="AT205" s="280">
        <f>IFERROR(SUMPRODUCT(('控温被PRO-S级品'!$B$2:$B$10=$B205)*('控温被PRO-S级品'!$E$1:$BE$1=AT$1)*('控温被PRO-S级品'!$E$2:$BE$10)),0)+IFERROR(SUMPRODUCT(('冬被-S级品'!$B$2:$B$10=$B205)*('冬被-S级品'!$E$1:$AW$1=AT$1)*('冬被-S级品'!$E$2:$AW$10)),0)+IFERROR(SUMPRODUCT(('白止-S级品'!$A$2:$A$26=$B205)*('白止-S级品'!$D$1:$AV$1=AT$1)*('白止-S级品'!$D$2:$AV$26)),0)+IFERROR(SUMPRODUCT(('乐容-S级品'!$A$4:$A$32=$B205)*('乐容-S级品'!$L$3:$CA$3=AT$1)*('乐容-S级品'!$L$4:$CA$32)),0)</f>
      </c>
      <c r="AU205" s="280">
        <f>IFERROR(SUMPRODUCT(('控温被PRO-S级品'!$B$2:$B$10=$B205)*('控温被PRO-S级品'!$E$1:$BE$1=AU$1)*('控温被PRO-S级品'!$E$2:$BE$10)),0)+IFERROR(SUMPRODUCT(('冬被-S级品'!$B$2:$B$10=$B205)*('冬被-S级品'!$E$1:$AW$1=AU$1)*('冬被-S级品'!$E$2:$AW$10)),0)+IFERROR(SUMPRODUCT(('白止-S级品'!$A$2:$A$26=$B205)*('白止-S级品'!$D$1:$AV$1=AU$1)*('白止-S级品'!$D$2:$AV$26)),0)+IFERROR(SUMPRODUCT(('乐容-S级品'!$A$4:$A$32=$B205)*('乐容-S级品'!$L$3:$CA$3=AU$1)*('乐容-S级品'!$L$4:$CA$32)),0)</f>
      </c>
      <c r="AV205" s="280">
        <f>IFERROR(SUMPRODUCT(('控温被PRO-S级品'!$B$2:$B$10=$B205)*('控温被PRO-S级品'!$E$1:$BE$1=AV$1)*('控温被PRO-S级品'!$E$2:$BE$10)),0)+IFERROR(SUMPRODUCT(('冬被-S级品'!$B$2:$B$10=$B205)*('冬被-S级品'!$E$1:$AW$1=AV$1)*('冬被-S级品'!$E$2:$AW$10)),0)+IFERROR(SUMPRODUCT(('白止-S级品'!$A$2:$A$26=$B205)*('白止-S级品'!$D$1:$AV$1=AV$1)*('白止-S级品'!$D$2:$AV$26)),0)+IFERROR(SUMPRODUCT(('乐容-S级品'!$A$4:$A$32=$B205)*('乐容-S级品'!$L$3:$CA$3=AV$1)*('乐容-S级品'!$L$4:$CA$32)),0)</f>
      </c>
      <c r="AW205" s="280">
        <f>IFERROR(SUMPRODUCT(('控温被PRO-S级品'!$B$2:$B$10=$B205)*('控温被PRO-S级品'!$E$1:$BE$1=AW$1)*('控温被PRO-S级品'!$E$2:$BE$10)),0)+IFERROR(SUMPRODUCT(('冬被-S级品'!$B$2:$B$10=$B205)*('冬被-S级品'!$E$1:$AW$1=AW$1)*('冬被-S级品'!$E$2:$AW$10)),0)+IFERROR(SUMPRODUCT(('白止-S级品'!$A$2:$A$26=$B205)*('白止-S级品'!$D$1:$AV$1=AW$1)*('白止-S级品'!$D$2:$AV$26)),0)+IFERROR(SUMPRODUCT(('乐容-S级品'!$A$4:$A$32=$B205)*('乐容-S级品'!$L$3:$CA$3=AW$1)*('乐容-S级品'!$L$4:$CA$32)),0)</f>
      </c>
      <c r="AX205" s="280">
        <f>IFERROR(SUMPRODUCT(('控温被PRO-S级品'!$B$2:$B$10=$B205)*('控温被PRO-S级品'!$E$1:$BE$1=AX$1)*('控温被PRO-S级品'!$E$2:$BE$10)),0)+IFERROR(SUMPRODUCT(('冬被-S级品'!$B$2:$B$10=$B205)*('冬被-S级品'!$E$1:$AW$1=AX$1)*('冬被-S级品'!$E$2:$AW$10)),0)+IFERROR(SUMPRODUCT(('白止-S级品'!$A$2:$A$26=$B205)*('白止-S级品'!$D$1:$AV$1=AX$1)*('白止-S级品'!$D$2:$AV$26)),0)+IFERROR(SUMPRODUCT(('乐容-S级品'!$A$4:$A$32=$B205)*('乐容-S级品'!$L$3:$CA$3=AX$1)*('乐容-S级品'!$L$4:$CA$32)),0)</f>
      </c>
      <c r="AY205" s="280">
        <f>IFERROR(SUMPRODUCT(('控温被PRO-S级品'!$B$2:$B$10=$B205)*('控温被PRO-S级品'!$E$1:$BE$1=AY$1)*('控温被PRO-S级品'!$E$2:$BE$10)),0)+IFERROR(SUMPRODUCT(('冬被-S级品'!$B$2:$B$10=$B205)*('冬被-S级品'!$E$1:$AW$1=AY$1)*('冬被-S级品'!$E$2:$AW$10)),0)+IFERROR(SUMPRODUCT(('白止-S级品'!$A$2:$A$26=$B205)*('白止-S级品'!$D$1:$AV$1=AY$1)*('白止-S级品'!$D$2:$AV$26)),0)+IFERROR(SUMPRODUCT(('乐容-S级品'!$A$4:$A$32=$B205)*('乐容-S级品'!$L$3:$CA$3=AY$1)*('乐容-S级品'!$L$4:$CA$32)),0)</f>
      </c>
      <c r="AZ205" s="280">
        <f>IFERROR(SUMPRODUCT(('控温被PRO-S级品'!$B$2:$B$10=$B205)*('控温被PRO-S级品'!$E$1:$BE$1=AZ$1)*('控温被PRO-S级品'!$E$2:$BE$10)),0)+IFERROR(SUMPRODUCT(('冬被-S级品'!$B$2:$B$10=$B205)*('冬被-S级品'!$E$1:$AW$1=AZ$1)*('冬被-S级品'!$E$2:$AW$10)),0)+IFERROR(SUMPRODUCT(('白止-S级品'!$A$2:$A$26=$B205)*('白止-S级品'!$D$1:$AV$1=AZ$1)*('白止-S级品'!$D$2:$AV$26)),0)+IFERROR(SUMPRODUCT(('乐容-S级品'!$A$4:$A$32=$B205)*('乐容-S级品'!$L$3:$CA$3=AZ$1)*('乐容-S级品'!$L$4:$CA$32)),0)</f>
      </c>
      <c r="BA205" s="280">
        <f>IFERROR(SUMPRODUCT(('控温被PRO-S级品'!$B$2:$B$10=$B205)*('控温被PRO-S级品'!$E$1:$BE$1=BA$1)*('控温被PRO-S级品'!$E$2:$BE$10)),0)+IFERROR(SUMPRODUCT(('冬被-S级品'!$B$2:$B$10=$B205)*('冬被-S级品'!$E$1:$AW$1=BA$1)*('冬被-S级品'!$E$2:$AW$10)),0)+IFERROR(SUMPRODUCT(('白止-S级品'!$A$2:$A$26=$B205)*('白止-S级品'!$D$1:$AV$1=BA$1)*('白止-S级品'!$D$2:$AV$26)),0)+IFERROR(SUMPRODUCT(('乐容-S级品'!$A$4:$A$32=$B205)*('乐容-S级品'!$L$3:$CA$3=BA$1)*('乐容-S级品'!$L$4:$CA$32)),0)</f>
      </c>
      <c r="BB205" s="280">
        <f>IFERROR(SUMPRODUCT(('控温被PRO-S级品'!$B$2:$B$10=$B205)*('控温被PRO-S级品'!$E$1:$BE$1=BB$1)*('控温被PRO-S级品'!$E$2:$BE$10)),0)+IFERROR(SUMPRODUCT(('冬被-S级品'!$B$2:$B$10=$B205)*('冬被-S级品'!$E$1:$AW$1=BB$1)*('冬被-S级品'!$E$2:$AW$10)),0)+IFERROR(SUMPRODUCT(('白止-S级品'!$A$2:$A$26=$B205)*('白止-S级品'!$D$1:$AV$1=BB$1)*('白止-S级品'!$D$2:$AV$26)),0)+IFERROR(SUMPRODUCT(('乐容-S级品'!$A$4:$A$32=$B205)*('乐容-S级品'!$L$3:$CA$3=BB$1)*('乐容-S级品'!$L$4:$CA$32)),0)</f>
      </c>
      <c r="BC205" s="280">
        <f>IFERROR(SUMPRODUCT(('控温被PRO-S级品'!$B$2:$B$10=$B205)*('控温被PRO-S级品'!$E$1:$BE$1=BC$1)*('控温被PRO-S级品'!$E$2:$BE$10)),0)+IFERROR(SUMPRODUCT(('冬被-S级品'!$B$2:$B$10=$B205)*('冬被-S级品'!$E$1:$AW$1=BC$1)*('冬被-S级品'!$E$2:$AW$10)),0)+IFERROR(SUMPRODUCT(('白止-S级品'!$A$2:$A$26=$B205)*('白止-S级品'!$D$1:$AV$1=BC$1)*('白止-S级品'!$D$2:$AV$26)),0)+IFERROR(SUMPRODUCT(('乐容-S级品'!$A$4:$A$32=$B205)*('乐容-S级品'!$L$3:$CA$3=BC$1)*('乐容-S级品'!$L$4:$CA$32)),0)</f>
      </c>
      <c r="BD205" s="280">
        <f>IFERROR(SUMPRODUCT(('控温被PRO-S级品'!$B$2:$B$10=$B205)*('控温被PRO-S级品'!$E$1:$BE$1=BD$1)*('控温被PRO-S级品'!$E$2:$BE$10)),0)+IFERROR(SUMPRODUCT(('冬被-S级品'!$B$2:$B$10=$B205)*('冬被-S级品'!$E$1:$AW$1=BD$1)*('冬被-S级品'!$E$2:$AW$10)),0)+IFERROR(SUMPRODUCT(('白止-S级品'!$A$2:$A$26=$B205)*('白止-S级品'!$D$1:$AV$1=BD$1)*('白止-S级品'!$D$2:$AV$26)),0)+IFERROR(SUMPRODUCT(('乐容-S级品'!$A$4:$A$32=$B205)*('乐容-S级品'!$L$3:$CA$3=BD$1)*('乐容-S级品'!$L$4:$CA$32)),0)</f>
      </c>
      <c r="BE205" s="280">
        <f>IFERROR(SUMPRODUCT(('控温被PRO-S级品'!$B$2:$B$10=$B205)*('控温被PRO-S级品'!$E$1:$BE$1=BE$1)*('控温被PRO-S级品'!$E$2:$BE$10)),0)+IFERROR(SUMPRODUCT(('冬被-S级品'!$B$2:$B$10=$B205)*('冬被-S级品'!$E$1:$AW$1=BE$1)*('冬被-S级品'!$E$2:$AW$10)),0)+IFERROR(SUMPRODUCT(('白止-S级品'!$A$2:$A$26=$B205)*('白止-S级品'!$D$1:$AV$1=BE$1)*('白止-S级品'!$D$2:$AV$26)),0)+IFERROR(SUMPRODUCT(('乐容-S级品'!$A$4:$A$32=$B205)*('乐容-S级品'!$L$3:$CA$3=BE$1)*('乐容-S级品'!$L$4:$CA$32)),0)</f>
      </c>
      <c r="BF205" s="280">
        <f>IFERROR(SUMPRODUCT(('控温被PRO-S级品'!$B$2:$B$10=$B205)*('控温被PRO-S级品'!$E$1:$BE$1=BF$1)*('控温被PRO-S级品'!$E$2:$BE$10)),0)+IFERROR(SUMPRODUCT(('冬被-S级品'!$B$2:$B$10=$B205)*('冬被-S级品'!$E$1:$AW$1=BF$1)*('冬被-S级品'!$E$2:$AW$10)),0)+IFERROR(SUMPRODUCT(('白止-S级品'!$A$2:$A$26=$B205)*('白止-S级品'!$D$1:$AV$1=BF$1)*('白止-S级品'!$D$2:$AV$26)),0)+IFERROR(SUMPRODUCT(('乐容-S级品'!$A$4:$A$32=$B205)*('乐容-S级品'!$L$3:$CA$3=BF$1)*('乐容-S级品'!$L$4:$CA$32)),0)</f>
      </c>
      <c r="BG205" s="280">
        <f>IFERROR(SUMPRODUCT(('控温被PRO-S级品'!$B$2:$B$10=$B205)*('控温被PRO-S级品'!$E$1:$BE$1=BG$1)*('控温被PRO-S级品'!$E$2:$BE$10)),0)+IFERROR(SUMPRODUCT(('冬被-S级品'!$B$2:$B$10=$B205)*('冬被-S级品'!$E$1:$AW$1=BG$1)*('冬被-S级品'!$E$2:$AW$10)),0)+IFERROR(SUMPRODUCT(('白止-S级品'!$A$2:$A$26=$B205)*('白止-S级品'!$D$1:$AV$1=BG$1)*('白止-S级品'!$D$2:$AV$26)),0)+IFERROR(SUMPRODUCT(('乐容-S级品'!$A$4:$A$32=$B205)*('乐容-S级品'!$L$3:$CA$3=BG$1)*('乐容-S级品'!$L$4:$CA$32)),0)</f>
      </c>
      <c r="BH205" s="280">
        <f>IFERROR(SUMPRODUCT(('控温被PRO-S级品'!$B$2:$B$10=$B205)*('控温被PRO-S级品'!$E$1:$BE$1=BH$1)*('控温被PRO-S级品'!$E$2:$BE$10)),0)+IFERROR(SUMPRODUCT(('冬被-S级品'!$B$2:$B$10=$B205)*('冬被-S级品'!$E$1:$AW$1=BH$1)*('冬被-S级品'!$E$2:$AW$10)),0)+IFERROR(SUMPRODUCT(('白止-S级品'!$A$2:$A$26=$B205)*('白止-S级品'!$D$1:$AV$1=BH$1)*('白止-S级品'!$D$2:$AV$26)),0)+IFERROR(SUMPRODUCT(('乐容-S级品'!$A$4:$A$32=$B205)*('乐容-S级品'!$L$3:$CA$3=BH$1)*('乐容-S级品'!$L$4:$CA$32)),0)</f>
      </c>
      <c r="BI205" s="280">
        <f>IFERROR(SUMPRODUCT(('控温被PRO-S级品'!$B$2:$B$10=$B205)*('控温被PRO-S级品'!$E$1:$BE$1=BI$1)*('控温被PRO-S级品'!$E$2:$BE$10)),0)+IFERROR(SUMPRODUCT(('冬被-S级品'!$B$2:$B$10=$B205)*('冬被-S级品'!$E$1:$AW$1=BI$1)*('冬被-S级品'!$E$2:$AW$10)),0)+IFERROR(SUMPRODUCT(('白止-S级品'!$A$2:$A$26=$B205)*('白止-S级品'!$D$1:$AV$1=BI$1)*('白止-S级品'!$D$2:$AV$26)),0)+IFERROR(SUMPRODUCT(('乐容-S级品'!$A$4:$A$32=$B205)*('乐容-S级品'!$L$3:$CA$3=BI$1)*('乐容-S级品'!$L$4:$CA$32)),0)</f>
      </c>
      <c r="BJ205" s="280">
        <f>IFERROR(SUMPRODUCT(('控温被PRO-S级品'!$B$2:$B$10=$B205)*('控温被PRO-S级品'!$E$1:$BE$1=BJ$1)*('控温被PRO-S级品'!$E$2:$BE$10)),0)+IFERROR(SUMPRODUCT(('冬被-S级品'!$B$2:$B$10=$B205)*('冬被-S级品'!$E$1:$AW$1=BJ$1)*('冬被-S级品'!$E$2:$AW$10)),0)+IFERROR(SUMPRODUCT(('白止-S级品'!$A$2:$A$26=$B205)*('白止-S级品'!$D$1:$AV$1=BJ$1)*('白止-S级品'!$D$2:$AV$26)),0)+IFERROR(SUMPRODUCT(('乐容-S级品'!$A$4:$A$32=$B205)*('乐容-S级品'!$L$3:$CA$3=BJ$1)*('乐容-S级品'!$L$4:$CA$32)),0)</f>
      </c>
      <c r="BK205" s="280">
        <f>IFERROR(SUMPRODUCT(('控温被PRO-S级品'!$B$2:$B$10=$B205)*('控温被PRO-S级品'!$E$1:$BE$1=BK$1)*('控温被PRO-S级品'!$E$2:$BE$10)),0)+IFERROR(SUMPRODUCT(('冬被-S级品'!$B$2:$B$10=$B205)*('冬被-S级品'!$E$1:$AW$1=BK$1)*('冬被-S级品'!$E$2:$AW$10)),0)+IFERROR(SUMPRODUCT(('白止-S级品'!$A$2:$A$26=$B205)*('白止-S级品'!$D$1:$AV$1=BK$1)*('白止-S级品'!$D$2:$AV$26)),0)+IFERROR(SUMPRODUCT(('乐容-S级品'!$A$4:$A$32=$B205)*('乐容-S级品'!$L$3:$CA$3=BK$1)*('乐容-S级品'!$L$4:$CA$32)),0)</f>
      </c>
      <c r="BL205" s="280">
        <f>IFERROR(SUMPRODUCT(('控温被PRO-S级品'!$B$2:$B$10=$B205)*('控温被PRO-S级品'!$E$1:$BE$1=BL$1)*('控温被PRO-S级品'!$E$2:$BE$10)),0)+IFERROR(SUMPRODUCT(('冬被-S级品'!$B$2:$B$10=$B205)*('冬被-S级品'!$E$1:$AW$1=BL$1)*('冬被-S级品'!$E$2:$AW$10)),0)+IFERROR(SUMPRODUCT(('白止-S级品'!$A$2:$A$26=$B205)*('白止-S级品'!$D$1:$AV$1=BL$1)*('白止-S级品'!$D$2:$AV$26)),0)+IFERROR(SUMPRODUCT(('乐容-S级品'!$A$4:$A$32=$B205)*('乐容-S级品'!$L$3:$CA$3=BL$1)*('乐容-S级品'!$L$4:$CA$32)),0)</f>
      </c>
      <c r="BM205" s="280">
        <f>IFERROR(SUMPRODUCT(('控温被PRO-S级品'!$B$2:$B$10=$B205)*('控温被PRO-S级品'!$E$1:$BE$1=BM$1)*('控温被PRO-S级品'!$E$2:$BE$10)),0)+IFERROR(SUMPRODUCT(('冬被-S级品'!$B$2:$B$10=$B205)*('冬被-S级品'!$E$1:$AW$1=BM$1)*('冬被-S级品'!$E$2:$AW$10)),0)+IFERROR(SUMPRODUCT(('白止-S级品'!$A$2:$A$26=$B205)*('白止-S级品'!$D$1:$AV$1=BM$1)*('白止-S级品'!$D$2:$AV$26)),0)+IFERROR(SUMPRODUCT(('乐容-S级品'!$A$4:$A$32=$B205)*('乐容-S级品'!$L$3:$CA$3=BM$1)*('乐容-S级品'!$L$4:$CA$32)),0)</f>
      </c>
      <c r="BN205" s="280">
        <f>IFERROR(SUMPRODUCT(('控温被PRO-S级品'!$B$2:$B$10=$B205)*('控温被PRO-S级品'!$E$1:$BE$1=BN$1)*('控温被PRO-S级品'!$E$2:$BE$10)),0)+IFERROR(SUMPRODUCT(('冬被-S级品'!$B$2:$B$10=$B205)*('冬被-S级品'!$E$1:$AW$1=BN$1)*('冬被-S级品'!$E$2:$AW$10)),0)+IFERROR(SUMPRODUCT(('白止-S级品'!$A$2:$A$26=$B205)*('白止-S级品'!$D$1:$AV$1=BN$1)*('白止-S级品'!$D$2:$AV$26)),0)+IFERROR(SUMPRODUCT(('乐容-S级品'!$A$4:$A$32=$B205)*('乐容-S级品'!$L$3:$CA$3=BN$1)*('乐容-S级品'!$L$4:$CA$32)),0)</f>
      </c>
      <c r="BO205" s="280">
        <f>IFERROR(SUMPRODUCT(('控温被PRO-S级品'!$B$2:$B$10=$B205)*('控温被PRO-S级品'!$E$1:$BE$1=BO$1)*('控温被PRO-S级品'!$E$2:$BE$10)),0)+IFERROR(SUMPRODUCT(('冬被-S级品'!$B$2:$B$10=$B205)*('冬被-S级品'!$E$1:$AW$1=BO$1)*('冬被-S级品'!$E$2:$AW$10)),0)+IFERROR(SUMPRODUCT(('白止-S级品'!$A$2:$A$26=$B205)*('白止-S级品'!$D$1:$AV$1=BO$1)*('白止-S级品'!$D$2:$AV$26)),0)+IFERROR(SUMPRODUCT(('乐容-S级品'!$A$4:$A$32=$B205)*('乐容-S级品'!$L$3:$CA$3=BO$1)*('乐容-S级品'!$L$4:$CA$32)),0)</f>
      </c>
      <c r="BP205" s="280">
        <f>IFERROR(SUMPRODUCT(('控温被PRO-S级品'!$B$2:$B$10=$B205)*('控温被PRO-S级品'!$E$1:$BE$1=BP$1)*('控温被PRO-S级品'!$E$2:$BE$10)),0)+IFERROR(SUMPRODUCT(('冬被-S级品'!$B$2:$B$10=$B205)*('冬被-S级品'!$E$1:$AW$1=BP$1)*('冬被-S级品'!$E$2:$AW$10)),0)+IFERROR(SUMPRODUCT(('白止-S级品'!$A$2:$A$26=$B205)*('白止-S级品'!$D$1:$AV$1=BP$1)*('白止-S级品'!$D$2:$AV$26)),0)+IFERROR(SUMPRODUCT(('乐容-S级品'!$A$4:$A$32=$B205)*('乐容-S级品'!$L$3:$CA$3=BP$1)*('乐容-S级品'!$L$4:$CA$32)),0)</f>
      </c>
      <c r="BQ205" s="280">
        <f>IFERROR(SUMPRODUCT(('控温被PRO-S级品'!$B$2:$B$10=$B205)*('控温被PRO-S级品'!$E$1:$BE$1=BQ$1)*('控温被PRO-S级品'!$E$2:$BE$10)),0)+IFERROR(SUMPRODUCT(('冬被-S级品'!$B$2:$B$10=$B205)*('冬被-S级品'!$E$1:$AW$1=BQ$1)*('冬被-S级品'!$E$2:$AW$10)),0)+IFERROR(SUMPRODUCT(('白止-S级品'!$A$2:$A$26=$B205)*('白止-S级品'!$D$1:$AV$1=BQ$1)*('白止-S级品'!$D$2:$AV$26)),0)+IFERROR(SUMPRODUCT(('乐容-S级品'!$A$4:$A$32=$B205)*('乐容-S级品'!$L$3:$CA$3=BQ$1)*('乐容-S级品'!$L$4:$CA$32)),0)</f>
      </c>
      <c r="BR205" s="280">
        <f>IFERROR(SUMPRODUCT(('控温被PRO-S级品'!$B$2:$B$10=$B205)*('控温被PRO-S级品'!$E$1:$BE$1=BR$1)*('控温被PRO-S级品'!$E$2:$BE$10)),0)+IFERROR(SUMPRODUCT(('冬被-S级品'!$B$2:$B$10=$B205)*('冬被-S级品'!$E$1:$AW$1=BR$1)*('冬被-S级品'!$E$2:$AW$10)),0)+IFERROR(SUMPRODUCT(('白止-S级品'!$A$2:$A$26=$B205)*('白止-S级品'!$D$1:$AV$1=BR$1)*('白止-S级品'!$D$2:$AV$26)),0)+IFERROR(SUMPRODUCT(('乐容-S级品'!$A$4:$A$32=$B205)*('乐容-S级品'!$L$3:$CA$3=BR$1)*('乐容-S级品'!$L$4:$CA$32)),0)</f>
      </c>
      <c r="BS205" s="280">
        <f>IFERROR(SUMPRODUCT(('控温被PRO-S级品'!$B$2:$B$10=$B205)*('控温被PRO-S级品'!$E$1:$BE$1=BS$1)*('控温被PRO-S级品'!$E$2:$BE$10)),0)+IFERROR(SUMPRODUCT(('冬被-S级品'!$B$2:$B$10=$B205)*('冬被-S级品'!$E$1:$AW$1=BS$1)*('冬被-S级品'!$E$2:$AW$10)),0)+IFERROR(SUMPRODUCT(('白止-S级品'!$A$2:$A$26=$B205)*('白止-S级品'!$D$1:$AV$1=BS$1)*('白止-S级品'!$D$2:$AV$26)),0)+IFERROR(SUMPRODUCT(('乐容-S级品'!$A$4:$A$32=$B205)*('乐容-S级品'!$L$3:$CA$3=BS$1)*('乐容-S级品'!$L$4:$CA$32)),0)</f>
      </c>
      <c r="BT205" s="280">
        <f>IFERROR(SUMPRODUCT(('控温被PRO-S级品'!$B$2:$B$10=$B205)*('控温被PRO-S级品'!$E$1:$BE$1=BT$1)*('控温被PRO-S级品'!$E$2:$BE$10)),0)+IFERROR(SUMPRODUCT(('冬被-S级品'!$B$2:$B$10=$B205)*('冬被-S级品'!$E$1:$AW$1=BT$1)*('冬被-S级品'!$E$2:$AW$10)),0)+IFERROR(SUMPRODUCT(('白止-S级品'!$A$2:$A$26=$B205)*('白止-S级品'!$D$1:$AV$1=BT$1)*('白止-S级品'!$D$2:$AV$26)),0)+IFERROR(SUMPRODUCT(('乐容-S级品'!$A$4:$A$32=$B205)*('乐容-S级品'!$L$3:$CA$3=BT$1)*('乐容-S级品'!$L$4:$CA$32)),0)</f>
      </c>
      <c r="BU205" s="280">
        <f>IFERROR(SUMPRODUCT(('控温被PRO-S级品'!$B$2:$B$10=$B205)*('控温被PRO-S级品'!$E$1:$BE$1=BU$1)*('控温被PRO-S级品'!$E$2:$BE$10)),0)+IFERROR(SUMPRODUCT(('冬被-S级品'!$B$2:$B$10=$B205)*('冬被-S级品'!$E$1:$AW$1=BU$1)*('冬被-S级品'!$E$2:$AW$10)),0)+IFERROR(SUMPRODUCT(('白止-S级品'!$A$2:$A$26=$B205)*('白止-S级品'!$D$1:$AV$1=BU$1)*('白止-S级品'!$D$2:$AV$26)),0)+IFERROR(SUMPRODUCT(('乐容-S级品'!$A$4:$A$32=$B205)*('乐容-S级品'!$L$3:$CA$3=BU$1)*('乐容-S级品'!$L$4:$CA$32)),0)</f>
      </c>
      <c r="BV205" s="280">
        <f>IFERROR(SUMPRODUCT(('控温被PRO-S级品'!$B$2:$B$10=$B205)*('控温被PRO-S级品'!$E$1:$BE$1=BV$1)*('控温被PRO-S级品'!$E$2:$BE$10)),0)+IFERROR(SUMPRODUCT(('冬被-S级品'!$B$2:$B$10=$B205)*('冬被-S级品'!$E$1:$AW$1=BV$1)*('冬被-S级品'!$E$2:$AW$10)),0)+IFERROR(SUMPRODUCT(('白止-S级品'!$A$2:$A$26=$B205)*('白止-S级品'!$D$1:$AV$1=BV$1)*('白止-S级品'!$D$2:$AV$26)),0)+IFERROR(SUMPRODUCT(('乐容-S级品'!$A$4:$A$32=$B205)*('乐容-S级品'!$L$3:$CA$3=BV$1)*('乐容-S级品'!$L$4:$CA$32)),0)</f>
      </c>
      <c r="BW205" s="280">
        <f>IFERROR(SUMPRODUCT(('控温被PRO-S级品'!$B$2:$B$10=$B205)*('控温被PRO-S级品'!$E$1:$BE$1=BW$1)*('控温被PRO-S级品'!$E$2:$BE$10)),0)+IFERROR(SUMPRODUCT(('冬被-S级品'!$B$2:$B$10=$B205)*('冬被-S级品'!$E$1:$AW$1=BW$1)*('冬被-S级品'!$E$2:$AW$10)),0)+IFERROR(SUMPRODUCT(('白止-S级品'!$A$2:$A$26=$B205)*('白止-S级品'!$D$1:$AV$1=BW$1)*('白止-S级品'!$D$2:$AV$26)),0)+IFERROR(SUMPRODUCT(('乐容-S级品'!$A$4:$A$32=$B205)*('乐容-S级品'!$L$3:$CA$3=BW$1)*('乐容-S级品'!$L$4:$CA$32)),0)</f>
      </c>
      <c r="BX205" s="280">
        <f>IFERROR(SUMPRODUCT(('控温被PRO-S级品'!$B$2:$B$10=$B205)*('控温被PRO-S级品'!$E$1:$BE$1=BX$1)*('控温被PRO-S级品'!$E$2:$BE$10)),0)+IFERROR(SUMPRODUCT(('冬被-S级品'!$B$2:$B$10=$B205)*('冬被-S级品'!$E$1:$AW$1=BX$1)*('冬被-S级品'!$E$2:$AW$10)),0)+IFERROR(SUMPRODUCT(('白止-S级品'!$A$2:$A$26=$B205)*('白止-S级品'!$D$1:$AV$1=BX$1)*('白止-S级品'!$D$2:$AV$26)),0)+IFERROR(SUMPRODUCT(('乐容-S级品'!$A$4:$A$32=$B205)*('乐容-S级品'!$L$3:$CA$3=BX$1)*('乐容-S级品'!$L$4:$CA$32)),0)</f>
      </c>
      <c r="BY205" s="280">
        <f>IFERROR(SUMPRODUCT(('控温被PRO-S级品'!$B$2:$B$10=$B205)*('控温被PRO-S级品'!$E$1:$BE$1=BY$1)*('控温被PRO-S级品'!$E$2:$BE$10)),0)+IFERROR(SUMPRODUCT(('冬被-S级品'!$B$2:$B$10=$B205)*('冬被-S级品'!$E$1:$AW$1=BY$1)*('冬被-S级品'!$E$2:$AW$10)),0)+IFERROR(SUMPRODUCT(('白止-S级品'!$A$2:$A$26=$B205)*('白止-S级品'!$D$1:$AV$1=BY$1)*('白止-S级品'!$D$2:$AV$26)),0)+IFERROR(SUMPRODUCT(('乐容-S级品'!$A$4:$A$32=$B205)*('乐容-S级品'!$L$3:$CA$3=BY$1)*('乐容-S级品'!$L$4:$CA$32)),0)</f>
      </c>
      <c r="BZ205" s="280">
        <f>IFERROR(SUMPRODUCT(('控温被PRO-S级品'!$B$2:$B$10=$B205)*('控温被PRO-S级品'!$E$1:$BE$1=BZ$1)*('控温被PRO-S级品'!$E$2:$BE$10)),0)+IFERROR(SUMPRODUCT(('冬被-S级品'!$B$2:$B$10=$B205)*('冬被-S级品'!$E$1:$AW$1=BZ$1)*('冬被-S级品'!$E$2:$AW$10)),0)+IFERROR(SUMPRODUCT(('白止-S级品'!$A$2:$A$26=$B205)*('白止-S级品'!$D$1:$AV$1=BZ$1)*('白止-S级品'!$D$2:$AV$26)),0)+IFERROR(SUMPRODUCT(('乐容-S级品'!$A$4:$A$32=$B205)*('乐容-S级品'!$L$3:$CA$3=BZ$1)*('乐容-S级品'!$L$4:$CA$32)),0)</f>
      </c>
      <c r="CA205" s="280">
        <f>IFERROR(SUMPRODUCT(('控温被PRO-S级品'!$B$2:$B$10=$B205)*('控温被PRO-S级品'!$E$1:$BE$1=CA$1)*('控温被PRO-S级品'!$E$2:$BE$10)),0)+IFERROR(SUMPRODUCT(('冬被-S级品'!$B$2:$B$10=$B205)*('冬被-S级品'!$E$1:$AW$1=CA$1)*('冬被-S级品'!$E$2:$AW$10)),0)+IFERROR(SUMPRODUCT(('白止-S级品'!$A$2:$A$26=$B205)*('白止-S级品'!$D$1:$AV$1=CA$1)*('白止-S级品'!$D$2:$AV$26)),0)+IFERROR(SUMPRODUCT(('乐容-S级品'!$A$4:$A$32=$B205)*('乐容-S级品'!$L$3:$CA$3=CA$1)*('乐容-S级品'!$L$4:$CA$32)),0)</f>
      </c>
      <c r="CB205" s="280">
        <f>IFERROR(SUMPRODUCT(('控温被PRO-S级品'!$B$2:$B$10=$B205)*('控温被PRO-S级品'!$E$1:$BE$1=CB$1)*('控温被PRO-S级品'!$E$2:$BE$10)),0)+IFERROR(SUMPRODUCT(('冬被-S级品'!$B$2:$B$10=$B205)*('冬被-S级品'!$E$1:$AW$1=CB$1)*('冬被-S级品'!$E$2:$AW$10)),0)+IFERROR(SUMPRODUCT(('白止-S级品'!$A$2:$A$26=$B205)*('白止-S级品'!$D$1:$AV$1=CB$1)*('白止-S级品'!$D$2:$AV$26)),0)+IFERROR(SUMPRODUCT(('乐容-S级品'!$A$4:$A$32=$B205)*('乐容-S级品'!$L$3:$CA$3=CB$1)*('乐容-S级品'!$L$4:$CA$32)),0)</f>
      </c>
      <c r="CC205" s="280">
        <f>IFERROR(SUMPRODUCT(('控温被PRO-S级品'!$B$2:$B$10=$B205)*('控温被PRO-S级品'!$E$1:$BE$1=CC$1)*('控温被PRO-S级品'!$E$2:$BE$10)),0)+IFERROR(SUMPRODUCT(('冬被-S级品'!$B$2:$B$10=$B205)*('冬被-S级品'!$E$1:$AW$1=CC$1)*('冬被-S级品'!$E$2:$AW$10)),0)+IFERROR(SUMPRODUCT(('白止-S级品'!$A$2:$A$26=$B205)*('白止-S级品'!$D$1:$AV$1=CC$1)*('白止-S级品'!$D$2:$AV$26)),0)+IFERROR(SUMPRODUCT(('乐容-S级品'!$A$4:$A$32=$B205)*('乐容-S级品'!$L$3:$CA$3=CC$1)*('乐容-S级品'!$L$4:$CA$32)),0)</f>
      </c>
      <c r="CD205" s="280">
        <f>IFERROR(SUMPRODUCT(('控温被PRO-S级品'!$B$2:$B$10=$B205)*('控温被PRO-S级品'!$E$1:$BE$1=CD$1)*('控温被PRO-S级品'!$E$2:$BE$10)),0)+IFERROR(SUMPRODUCT(('冬被-S级品'!$B$2:$B$10=$B205)*('冬被-S级品'!$E$1:$AW$1=CD$1)*('冬被-S级品'!$E$2:$AW$10)),0)+IFERROR(SUMPRODUCT(('白止-S级品'!$A$2:$A$26=$B205)*('白止-S级品'!$D$1:$AV$1=CD$1)*('白止-S级品'!$D$2:$AV$26)),0)+IFERROR(SUMPRODUCT(('乐容-S级品'!$A$4:$A$32=$B205)*('乐容-S级品'!$L$3:$CA$3=CD$1)*('乐容-S级品'!$L$4:$CA$32)),0)</f>
      </c>
      <c r="CE205" s="280">
        <f>IFERROR(SUMPRODUCT(('控温被PRO-S级品'!$B$2:$B$10=$B205)*('控温被PRO-S级品'!$E$1:$BE$1=CE$1)*('控温被PRO-S级品'!$E$2:$BE$10)),0)+IFERROR(SUMPRODUCT(('冬被-S级品'!$B$2:$B$10=$B205)*('冬被-S级品'!$E$1:$AW$1=CE$1)*('冬被-S级品'!$E$2:$AW$10)),0)+IFERROR(SUMPRODUCT(('白止-S级品'!$A$2:$A$26=$B205)*('白止-S级品'!$D$1:$AV$1=CE$1)*('白止-S级品'!$D$2:$AV$26)),0)+IFERROR(SUMPRODUCT(('乐容-S级品'!$A$4:$A$32=$B205)*('乐容-S级品'!$L$3:$CA$3=CE$1)*('乐容-S级品'!$L$4:$CA$32)),0)</f>
      </c>
      <c r="CF205" s="280">
        <f>IFERROR(SUMPRODUCT(('控温被PRO-S级品'!$B$2:$B$10=$B205)*('控温被PRO-S级品'!$E$1:$BE$1=CF$1)*('控温被PRO-S级品'!$E$2:$BE$10)),0)+IFERROR(SUMPRODUCT(('冬被-S级品'!$B$2:$B$10=$B205)*('冬被-S级品'!$E$1:$AW$1=CF$1)*('冬被-S级品'!$E$2:$AW$10)),0)+IFERROR(SUMPRODUCT(('白止-S级品'!$A$2:$A$26=$B205)*('白止-S级品'!$D$1:$AV$1=CF$1)*('白止-S级品'!$D$2:$AV$26)),0)+IFERROR(SUMPRODUCT(('乐容-S级品'!$A$4:$A$32=$B205)*('乐容-S级品'!$L$3:$CA$3=CF$1)*('乐容-S级品'!$L$4:$CA$32)),0)</f>
      </c>
      <c r="CG205" s="280">
        <f>IFERROR(SUMPRODUCT(('控温被PRO-S级品'!$B$2:$B$10=$B205)*('控温被PRO-S级品'!$E$1:$BE$1=CG$1)*('控温被PRO-S级品'!$E$2:$BE$10)),0)+IFERROR(SUMPRODUCT(('冬被-S级品'!$B$2:$B$10=$B205)*('冬被-S级品'!$E$1:$AW$1=CG$1)*('冬被-S级品'!$E$2:$AW$10)),0)+IFERROR(SUMPRODUCT(('白止-S级品'!$A$2:$A$26=$B205)*('白止-S级品'!$D$1:$AV$1=CG$1)*('白止-S级品'!$D$2:$AV$26)),0)+IFERROR(SUMPRODUCT(('乐容-S级品'!$A$4:$A$32=$B205)*('乐容-S级品'!$L$3:$CA$3=CG$1)*('乐容-S级品'!$L$4:$CA$32)),0)</f>
      </c>
      <c r="CH205" s="280">
        <f>IFERROR(SUMPRODUCT(('控温被PRO-S级品'!$B$2:$B$10=$B205)*('控温被PRO-S级品'!$E$1:$BE$1=CH$1)*('控温被PRO-S级品'!$E$2:$BE$10)),0)+IFERROR(SUMPRODUCT(('冬被-S级品'!$B$2:$B$10=$B205)*('冬被-S级品'!$E$1:$AW$1=CH$1)*('冬被-S级品'!$E$2:$AW$10)),0)+IFERROR(SUMPRODUCT(('白止-S级品'!$A$2:$A$26=$B205)*('白止-S级品'!$D$1:$AV$1=CH$1)*('白止-S级品'!$D$2:$AV$26)),0)+IFERROR(SUMPRODUCT(('乐容-S级品'!$A$4:$A$32=$B205)*('乐容-S级品'!$L$3:$CA$3=CH$1)*('乐容-S级品'!$L$4:$CA$32)),0)</f>
      </c>
      <c r="CI205" s="280">
        <f>IFERROR(SUMPRODUCT(('控温被PRO-S级品'!$B$2:$B$10=$B205)*('控温被PRO-S级品'!$E$1:$BE$1=CI$1)*('控温被PRO-S级品'!$E$2:$BE$10)),0)+IFERROR(SUMPRODUCT(('冬被-S级品'!$B$2:$B$10=$B205)*('冬被-S级品'!$E$1:$AW$1=CI$1)*('冬被-S级品'!$E$2:$AW$10)),0)+IFERROR(SUMPRODUCT(('白止-S级品'!$A$2:$A$26=$B205)*('白止-S级品'!$D$1:$AV$1=CI$1)*('白止-S级品'!$D$2:$AV$26)),0)+IFERROR(SUMPRODUCT(('乐容-S级品'!$A$4:$A$32=$B205)*('乐容-S级品'!$L$3:$CA$3=CI$1)*('乐容-S级品'!$L$4:$CA$32)),0)</f>
      </c>
      <c r="CJ205" s="280">
        <f>IFERROR(SUMPRODUCT(('控温被PRO-S级品'!$B$2:$B$10=$B205)*('控温被PRO-S级品'!$E$1:$BE$1=CJ$1)*('控温被PRO-S级品'!$E$2:$BE$10)),0)+IFERROR(SUMPRODUCT(('冬被-S级品'!$B$2:$B$10=$B205)*('冬被-S级品'!$E$1:$AW$1=CJ$1)*('冬被-S级品'!$E$2:$AW$10)),0)+IFERROR(SUMPRODUCT(('白止-S级品'!$A$2:$A$26=$B205)*('白止-S级品'!$D$1:$AV$1=CJ$1)*('白止-S级品'!$D$2:$AV$26)),0)+IFERROR(SUMPRODUCT(('乐容-S级品'!$A$4:$A$32=$B205)*('乐容-S级品'!$L$3:$CA$3=CJ$1)*('乐容-S级品'!$L$4:$CA$32)),0)</f>
      </c>
      <c r="CK205" s="280">
        <f>IFERROR(SUMPRODUCT(('控温被PRO-S级品'!$B$2:$B$10=$B205)*('控温被PRO-S级品'!$E$1:$BE$1=CK$1)*('控温被PRO-S级品'!$E$2:$BE$10)),0)+IFERROR(SUMPRODUCT(('冬被-S级品'!$B$2:$B$10=$B205)*('冬被-S级品'!$E$1:$AW$1=CK$1)*('冬被-S级品'!$E$2:$AW$10)),0)+IFERROR(SUMPRODUCT(('白止-S级品'!$A$2:$A$26=$B205)*('白止-S级品'!$D$1:$AV$1=CK$1)*('白止-S级品'!$D$2:$AV$26)),0)+IFERROR(SUMPRODUCT(('乐容-S级品'!$A$4:$A$32=$B205)*('乐容-S级品'!$L$3:$CA$3=CK$1)*('乐容-S级品'!$L$4:$CA$32)),0)</f>
      </c>
      <c r="CL205" s="280">
        <f>IFERROR(SUMPRODUCT(('控温被PRO-S级品'!$B$2:$B$10=$B205)*('控温被PRO-S级品'!$E$1:$BE$1=CL$1)*('控温被PRO-S级品'!$E$2:$BE$10)),0)+IFERROR(SUMPRODUCT(('冬被-S级品'!$B$2:$B$10=$B205)*('冬被-S级品'!$E$1:$AW$1=CL$1)*('冬被-S级品'!$E$2:$AW$10)),0)+IFERROR(SUMPRODUCT(('白止-S级品'!$A$2:$A$26=$B205)*('白止-S级品'!$D$1:$AV$1=CL$1)*('白止-S级品'!$D$2:$AV$26)),0)+IFERROR(SUMPRODUCT(('乐容-S级品'!$A$4:$A$32=$B205)*('乐容-S级品'!$L$3:$CA$3=CL$1)*('乐容-S级品'!$L$4:$CA$32)),0)</f>
      </c>
      <c r="CM205" s="280">
        <f>IFERROR(SUMPRODUCT(('控温被PRO-S级品'!$B$2:$B$10=$B205)*('控温被PRO-S级品'!$E$1:$BE$1=CM$1)*('控温被PRO-S级品'!$E$2:$BE$10)),0)+IFERROR(SUMPRODUCT(('冬被-S级品'!$B$2:$B$10=$B205)*('冬被-S级品'!$E$1:$AW$1=CM$1)*('冬被-S级品'!$E$2:$AW$10)),0)+IFERROR(SUMPRODUCT(('白止-S级品'!$A$2:$A$26=$B205)*('白止-S级品'!$D$1:$AV$1=CM$1)*('白止-S级品'!$D$2:$AV$26)),0)+IFERROR(SUMPRODUCT(('乐容-S级品'!$A$4:$A$32=$B205)*('乐容-S级品'!$L$3:$CA$3=CM$1)*('乐容-S级品'!$L$4:$CA$32)),0)</f>
      </c>
      <c r="CN205" s="280">
        <f>IFERROR(SUMPRODUCT(('控温被PRO-S级品'!$B$2:$B$10=$B205)*('控温被PRO-S级品'!$E$1:$BE$1=CN$1)*('控温被PRO-S级品'!$E$2:$BE$10)),0)+IFERROR(SUMPRODUCT(('冬被-S级品'!$B$2:$B$10=$B205)*('冬被-S级品'!$E$1:$AW$1=CN$1)*('冬被-S级品'!$E$2:$AW$10)),0)+IFERROR(SUMPRODUCT(('白止-S级品'!$A$2:$A$26=$B205)*('白止-S级品'!$D$1:$AV$1=CN$1)*('白止-S级品'!$D$2:$AV$26)),0)+IFERROR(SUMPRODUCT(('乐容-S级品'!$A$4:$A$32=$B205)*('乐容-S级品'!$L$3:$CA$3=CN$1)*('乐容-S级品'!$L$4:$CA$32)),0)</f>
      </c>
      <c r="CO205" s="280">
        <f>IFERROR(SUMPRODUCT(('控温被PRO-S级品'!$B$2:$B$10=$B205)*('控温被PRO-S级品'!$E$1:$BE$1=CO$1)*('控温被PRO-S级品'!$E$2:$BE$10)),0)+IFERROR(SUMPRODUCT(('冬被-S级品'!$B$2:$B$10=$B205)*('冬被-S级品'!$E$1:$AW$1=CO$1)*('冬被-S级品'!$E$2:$AW$10)),0)+IFERROR(SUMPRODUCT(('白止-S级品'!$A$2:$A$26=$B205)*('白止-S级品'!$D$1:$AV$1=CO$1)*('白止-S级品'!$D$2:$AV$26)),0)+IFERROR(SUMPRODUCT(('乐容-S级品'!$A$4:$A$32=$B205)*('乐容-S级品'!$L$3:$CA$3=CO$1)*('乐容-S级品'!$L$4:$CA$32)),0)</f>
      </c>
      <c r="CP205" s="280">
        <f>IFERROR(SUMPRODUCT(('控温被PRO-S级品'!$B$2:$B$10=$B205)*('控温被PRO-S级品'!$E$1:$BE$1=CP$1)*('控温被PRO-S级品'!$E$2:$BE$10)),0)+IFERROR(SUMPRODUCT(('冬被-S级品'!$B$2:$B$10=$B205)*('冬被-S级品'!$E$1:$AW$1=CP$1)*('冬被-S级品'!$E$2:$AW$10)),0)+IFERROR(SUMPRODUCT(('白止-S级品'!$A$2:$A$26=$B205)*('白止-S级品'!$D$1:$AV$1=CP$1)*('白止-S级品'!$D$2:$AV$26)),0)+IFERROR(SUMPRODUCT(('乐容-S级品'!$A$4:$A$32=$B205)*('乐容-S级品'!$L$3:$CA$3=CP$1)*('乐容-S级品'!$L$4:$CA$32)),0)</f>
      </c>
      <c r="CQ205" s="280">
        <f>IFERROR(SUMPRODUCT(('控温被PRO-S级品'!$B$2:$B$10=$B205)*('控温被PRO-S级品'!$E$1:$BE$1=CQ$1)*('控温被PRO-S级品'!$E$2:$BE$10)),0)+IFERROR(SUMPRODUCT(('冬被-S级品'!$B$2:$B$10=$B205)*('冬被-S级品'!$E$1:$AW$1=CQ$1)*('冬被-S级品'!$E$2:$AW$10)),0)+IFERROR(SUMPRODUCT(('白止-S级品'!$A$2:$A$26=$B205)*('白止-S级品'!$D$1:$AV$1=CQ$1)*('白止-S级品'!$D$2:$AV$26)),0)+IFERROR(SUMPRODUCT(('乐容-S级品'!$A$4:$A$32=$B205)*('乐容-S级品'!$L$3:$CA$3=CQ$1)*('乐容-S级品'!$L$4:$CA$32)),0)</f>
      </c>
      <c r="CR205" s="280">
        <f>IFERROR(SUMPRODUCT(('控温被PRO-S级品'!$B$2:$B$10=$B205)*('控温被PRO-S级品'!$E$1:$BE$1=CR$1)*('控温被PRO-S级品'!$E$2:$BE$10)),0)+IFERROR(SUMPRODUCT(('冬被-S级品'!$B$2:$B$10=$B205)*('冬被-S级品'!$E$1:$AW$1=CR$1)*('冬被-S级品'!$E$2:$AW$10)),0)+IFERROR(SUMPRODUCT(('白止-S级品'!$A$2:$A$26=$B205)*('白止-S级品'!$D$1:$AV$1=CR$1)*('白止-S级品'!$D$2:$AV$26)),0)+IFERROR(SUMPRODUCT(('乐容-S级品'!$A$4:$A$32=$B205)*('乐容-S级品'!$L$3:$CA$3=CR$1)*('乐容-S级品'!$L$4:$CA$32)),0)</f>
      </c>
      <c r="CS205" s="280">
        <f>IFERROR(SUMPRODUCT(('控温被PRO-S级品'!$B$2:$B$10=$B205)*('控温被PRO-S级品'!$E$1:$BE$1=CS$1)*('控温被PRO-S级品'!$E$2:$BE$10)),0)+IFERROR(SUMPRODUCT(('冬被-S级品'!$B$2:$B$10=$B205)*('冬被-S级品'!$E$1:$AW$1=CS$1)*('冬被-S级品'!$E$2:$AW$10)),0)+IFERROR(SUMPRODUCT(('白止-S级品'!$A$2:$A$26=$B205)*('白止-S级品'!$D$1:$AV$1=CS$1)*('白止-S级品'!$D$2:$AV$26)),0)+IFERROR(SUMPRODUCT(('乐容-S级品'!$A$4:$A$32=$B205)*('乐容-S级品'!$L$3:$CA$3=CS$1)*('乐容-S级品'!$L$4:$CA$32)),0)</f>
      </c>
      <c r="CT205" s="280">
        <f>IFERROR(SUMPRODUCT(('控温被PRO-S级品'!$B$2:$B$10=$B205)*('控温被PRO-S级品'!$E$1:$BE$1=CT$1)*('控温被PRO-S级品'!$E$2:$BE$10)),0)+IFERROR(SUMPRODUCT(('冬被-S级品'!$B$2:$B$10=$B205)*('冬被-S级品'!$E$1:$AW$1=CT$1)*('冬被-S级品'!$E$2:$AW$10)),0)+IFERROR(SUMPRODUCT(('白止-S级品'!$A$2:$A$26=$B205)*('白止-S级品'!$D$1:$AV$1=CT$1)*('白止-S级品'!$D$2:$AV$26)),0)+IFERROR(SUMPRODUCT(('乐容-S级品'!$A$4:$A$32=$B205)*('乐容-S级品'!$L$3:$CA$3=CT$1)*('乐容-S级品'!$L$4:$CA$32)),0)</f>
      </c>
      <c r="CU205" s="280">
        <f>IFERROR(SUMPRODUCT(('控温被PRO-S级品'!$B$2:$B$10=$B205)*('控温被PRO-S级品'!$E$1:$BE$1=CU$1)*('控温被PRO-S级品'!$E$2:$BE$10)),0)+IFERROR(SUMPRODUCT(('冬被-S级品'!$B$2:$B$10=$B205)*('冬被-S级品'!$E$1:$AW$1=CU$1)*('冬被-S级品'!$E$2:$AW$10)),0)+IFERROR(SUMPRODUCT(('白止-S级品'!$A$2:$A$26=$B205)*('白止-S级品'!$D$1:$AV$1=CU$1)*('白止-S级品'!$D$2:$AV$26)),0)+IFERROR(SUMPRODUCT(('乐容-S级品'!$A$4:$A$32=$B205)*('乐容-S级品'!$L$3:$CA$3=CU$1)*('乐容-S级品'!$L$4:$CA$32)),0)</f>
      </c>
      <c r="CV205" s="280">
        <f>IFERROR(SUMPRODUCT(('控温被PRO-S级品'!$B$2:$B$10=$B205)*('控温被PRO-S级品'!$E$1:$BE$1=CV$1)*('控温被PRO-S级品'!$E$2:$BE$10)),0)+IFERROR(SUMPRODUCT(('冬被-S级品'!$B$2:$B$10=$B205)*('冬被-S级品'!$E$1:$AW$1=CV$1)*('冬被-S级品'!$E$2:$AW$10)),0)+IFERROR(SUMPRODUCT(('白止-S级品'!$A$2:$A$26=$B205)*('白止-S级品'!$D$1:$AV$1=CV$1)*('白止-S级品'!$D$2:$AV$26)),0)+IFERROR(SUMPRODUCT(('乐容-S级品'!$A$4:$A$32=$B205)*('乐容-S级品'!$L$3:$CA$3=CV$1)*('乐容-S级品'!$L$4:$CA$32)),0)</f>
      </c>
      <c r="CW205" s="280">
        <f>IFERROR(SUMPRODUCT(('控温被PRO-S级品'!$B$2:$B$10=$B205)*('控温被PRO-S级品'!$E$1:$BE$1=CW$1)*('控温被PRO-S级品'!$E$2:$BE$10)),0)+IFERROR(SUMPRODUCT(('冬被-S级品'!$B$2:$B$10=$B205)*('冬被-S级品'!$E$1:$AW$1=CW$1)*('冬被-S级品'!$E$2:$AW$10)),0)+IFERROR(SUMPRODUCT(('白止-S级品'!$A$2:$A$26=$B205)*('白止-S级品'!$D$1:$AV$1=CW$1)*('白止-S级品'!$D$2:$AV$26)),0)+IFERROR(SUMPRODUCT(('乐容-S级品'!$A$4:$A$32=$B205)*('乐容-S级品'!$L$3:$CA$3=CW$1)*('乐容-S级品'!$L$4:$CA$32)),0)</f>
      </c>
      <c r="CX205" s="280">
        <f>IFERROR(SUMPRODUCT(('控温被PRO-S级品'!$B$2:$B$10=$B205)*('控温被PRO-S级品'!$E$1:$BE$1=CX$1)*('控温被PRO-S级品'!$E$2:$BE$10)),0)+IFERROR(SUMPRODUCT(('冬被-S级品'!$B$2:$B$10=$B205)*('冬被-S级品'!$E$1:$AW$1=CX$1)*('冬被-S级品'!$E$2:$AW$10)),0)+IFERROR(SUMPRODUCT(('白止-S级品'!$A$2:$A$26=$B205)*('白止-S级品'!$D$1:$AV$1=CX$1)*('白止-S级品'!$D$2:$AV$26)),0)+IFERROR(SUMPRODUCT(('乐容-S级品'!$A$4:$A$32=$B205)*('乐容-S级品'!$L$3:$CA$3=CX$1)*('乐容-S级品'!$L$4:$CA$32)),0)</f>
      </c>
      <c r="CY205" s="280">
        <f>IFERROR(SUMPRODUCT(('控温被PRO-S级品'!$B$2:$B$10=$B205)*('控温被PRO-S级品'!$E$1:$BE$1=CY$1)*('控温被PRO-S级品'!$E$2:$BE$10)),0)+IFERROR(SUMPRODUCT(('冬被-S级品'!$B$2:$B$10=$B205)*('冬被-S级品'!$E$1:$AW$1=CY$1)*('冬被-S级品'!$E$2:$AW$10)),0)+IFERROR(SUMPRODUCT(('白止-S级品'!$A$2:$A$26=$B205)*('白止-S级品'!$D$1:$AV$1=CY$1)*('白止-S级品'!$D$2:$AV$26)),0)+IFERROR(SUMPRODUCT(('乐容-S级品'!$A$4:$A$32=$B205)*('乐容-S级品'!$L$3:$CA$3=CY$1)*('乐容-S级品'!$L$4:$CA$32)),0)</f>
      </c>
      <c r="CZ205" s="280">
        <f>IFERROR(SUMPRODUCT(('控温被PRO-S级品'!$B$2:$B$10=$B205)*('控温被PRO-S级品'!$E$1:$BE$1=CZ$1)*('控温被PRO-S级品'!$E$2:$BE$10)),0)+IFERROR(SUMPRODUCT(('冬被-S级品'!$B$2:$B$10=$B205)*('冬被-S级品'!$E$1:$AW$1=CZ$1)*('冬被-S级品'!$E$2:$AW$10)),0)+IFERROR(SUMPRODUCT(('白止-S级品'!$A$2:$A$26=$B205)*('白止-S级品'!$D$1:$AV$1=CZ$1)*('白止-S级品'!$D$2:$AV$26)),0)+IFERROR(SUMPRODUCT(('乐容-S级品'!$A$4:$A$32=$B205)*('乐容-S级品'!$L$3:$CA$3=CZ$1)*('乐容-S级品'!$L$4:$CA$32)),0)</f>
      </c>
      <c r="DA205" s="280">
        <f>IFERROR(SUMPRODUCT(('控温被PRO-S级品'!$B$2:$B$10=$B205)*('控温被PRO-S级品'!$E$1:$BE$1=DA$1)*('控温被PRO-S级品'!$E$2:$BE$10)),0)+IFERROR(SUMPRODUCT(('冬被-S级品'!$B$2:$B$10=$B205)*('冬被-S级品'!$E$1:$AW$1=DA$1)*('冬被-S级品'!$E$2:$AW$10)),0)+IFERROR(SUMPRODUCT(('白止-S级品'!$A$2:$A$26=$B205)*('白止-S级品'!$D$1:$AV$1=DA$1)*('白止-S级品'!$D$2:$AV$26)),0)+IFERROR(SUMPRODUCT(('乐容-S级品'!$A$4:$A$32=$B205)*('乐容-S级品'!$L$3:$CA$3=DA$1)*('乐容-S级品'!$L$4:$CA$32)),0)</f>
      </c>
      <c r="DB205" s="280">
        <f>IFERROR(SUMPRODUCT(('控温被PRO-S级品'!$B$2:$B$10=$B205)*('控温被PRO-S级品'!$E$1:$BE$1=DB$1)*('控温被PRO-S级品'!$E$2:$BE$10)),0)+IFERROR(SUMPRODUCT(('冬被-S级品'!$B$2:$B$10=$B205)*('冬被-S级品'!$E$1:$AW$1=DB$1)*('冬被-S级品'!$E$2:$AW$10)),0)+IFERROR(SUMPRODUCT(('白止-S级品'!$A$2:$A$26=$B205)*('白止-S级品'!$D$1:$AV$1=DB$1)*('白止-S级品'!$D$2:$AV$26)),0)+IFERROR(SUMPRODUCT(('乐容-S级品'!$A$4:$A$32=$B205)*('乐容-S级品'!$L$3:$CA$3=DB$1)*('乐容-S级品'!$L$4:$CA$32)),0)</f>
      </c>
      <c r="DC205" s="280">
        <f>IFERROR(SUMPRODUCT(('控温被PRO-S级品'!$B$2:$B$10=$B205)*('控温被PRO-S级品'!$E$1:$BE$1=DC$1)*('控温被PRO-S级品'!$E$2:$BE$10)),0)+IFERROR(SUMPRODUCT(('冬被-S级品'!$B$2:$B$10=$B205)*('冬被-S级品'!$E$1:$AW$1=DC$1)*('冬被-S级品'!$E$2:$AW$10)),0)+IFERROR(SUMPRODUCT(('白止-S级品'!$A$2:$A$26=$B205)*('白止-S级品'!$D$1:$AV$1=DC$1)*('白止-S级品'!$D$2:$AV$26)),0)+IFERROR(SUMPRODUCT(('乐容-S级品'!$A$4:$A$32=$B205)*('乐容-S级品'!$L$3:$CA$3=DC$1)*('乐容-S级品'!$L$4:$CA$32)),0)</f>
      </c>
      <c r="DD205" s="280">
        <f>IFERROR(SUMPRODUCT(('控温被PRO-S级品'!$B$2:$B$10=$B205)*('控温被PRO-S级品'!$E$1:$BE$1=DD$1)*('控温被PRO-S级品'!$E$2:$BE$10)),0)+IFERROR(SUMPRODUCT(('冬被-S级品'!$B$2:$B$10=$B205)*('冬被-S级品'!$E$1:$AW$1=DD$1)*('冬被-S级品'!$E$2:$AW$10)),0)+IFERROR(SUMPRODUCT(('白止-S级品'!$A$2:$A$26=$B205)*('白止-S级品'!$D$1:$AV$1=DD$1)*('白止-S级品'!$D$2:$AV$26)),0)+IFERROR(SUMPRODUCT(('乐容-S级品'!$A$4:$A$32=$B205)*('乐容-S级品'!$L$3:$CA$3=DD$1)*('乐容-S级品'!$L$4:$CA$32)),0)</f>
      </c>
      <c r="DE205" s="280">
        <f>IFERROR(SUMPRODUCT(('控温被PRO-S级品'!$B$2:$B$10=$B205)*('控温被PRO-S级品'!$E$1:$BE$1=DE$1)*('控温被PRO-S级品'!$E$2:$BE$10)),0)+IFERROR(SUMPRODUCT(('冬被-S级品'!$B$2:$B$10=$B205)*('冬被-S级品'!$E$1:$AW$1=DE$1)*('冬被-S级品'!$E$2:$AW$10)),0)+IFERROR(SUMPRODUCT(('白止-S级品'!$A$2:$A$26=$B205)*('白止-S级品'!$D$1:$AV$1=DE$1)*('白止-S级品'!$D$2:$AV$26)),0)+IFERROR(SUMPRODUCT(('乐容-S级品'!$A$4:$A$32=$B205)*('乐容-S级品'!$L$3:$CA$3=DE$1)*('乐容-S级品'!$L$4:$CA$32)),0)</f>
      </c>
      <c r="DF205" s="280">
        <f>IFERROR(SUMPRODUCT(('控温被PRO-S级品'!$B$2:$B$10=$B205)*('控温被PRO-S级品'!$E$1:$BE$1=DF$1)*('控温被PRO-S级品'!$E$2:$BE$10)),0)+IFERROR(SUMPRODUCT(('冬被-S级品'!$B$2:$B$10=$B205)*('冬被-S级品'!$E$1:$AW$1=DF$1)*('冬被-S级品'!$E$2:$AW$10)),0)+IFERROR(SUMPRODUCT(('白止-S级品'!$A$2:$A$26=$B205)*('白止-S级品'!$D$1:$AV$1=DF$1)*('白止-S级品'!$D$2:$AV$26)),0)+IFERROR(SUMPRODUCT(('乐容-S级品'!$A$4:$A$32=$B205)*('乐容-S级品'!$L$3:$CA$3=DF$1)*('乐容-S级品'!$L$4:$CA$32)),0)</f>
      </c>
      <c r="DG205" s="280">
        <f>IFERROR(SUMPRODUCT(('控温被PRO-S级品'!$B$2:$B$10=$B205)*('控温被PRO-S级品'!$E$1:$BE$1=DG$1)*('控温被PRO-S级品'!$E$2:$BE$10)),0)+IFERROR(SUMPRODUCT(('冬被-S级品'!$B$2:$B$10=$B205)*('冬被-S级品'!$E$1:$AW$1=DG$1)*('冬被-S级品'!$E$2:$AW$10)),0)+IFERROR(SUMPRODUCT(('白止-S级品'!$A$2:$A$26=$B205)*('白止-S级品'!$D$1:$AV$1=DG$1)*('白止-S级品'!$D$2:$AV$26)),0)+IFERROR(SUMPRODUCT(('乐容-S级品'!$A$4:$A$32=$B205)*('乐容-S级品'!$L$3:$CA$3=DG$1)*('乐容-S级品'!$L$4:$CA$32)),0)</f>
      </c>
      <c r="DH205" s="280">
        <f>IFERROR(SUMPRODUCT(('控温被PRO-S级品'!$B$2:$B$10=$B205)*('控温被PRO-S级品'!$E$1:$BE$1=DH$1)*('控温被PRO-S级品'!$E$2:$BE$10)),0)+IFERROR(SUMPRODUCT(('冬被-S级品'!$B$2:$B$10=$B205)*('冬被-S级品'!$E$1:$AW$1=DH$1)*('冬被-S级品'!$E$2:$AW$10)),0)+IFERROR(SUMPRODUCT(('白止-S级品'!$A$2:$A$26=$B205)*('白止-S级品'!$D$1:$AV$1=DH$1)*('白止-S级品'!$D$2:$AV$26)),0)+IFERROR(SUMPRODUCT(('乐容-S级品'!$A$4:$A$32=$B205)*('乐容-S级品'!$L$3:$CA$3=DH$1)*('乐容-S级品'!$L$4:$CA$32)),0)</f>
      </c>
      <c r="DI205" s="280">
        <f>IFERROR(SUMPRODUCT(('控温被PRO-S级品'!$B$2:$B$10=$B205)*('控温被PRO-S级品'!$E$1:$BE$1=DI$1)*('控温被PRO-S级品'!$E$2:$BE$10)),0)+IFERROR(SUMPRODUCT(('冬被-S级品'!$B$2:$B$10=$B205)*('冬被-S级品'!$E$1:$AW$1=DI$1)*('冬被-S级品'!$E$2:$AW$10)),0)+IFERROR(SUMPRODUCT(('白止-S级品'!$A$2:$A$26=$B205)*('白止-S级品'!$D$1:$AV$1=DI$1)*('白止-S级品'!$D$2:$AV$26)),0)+IFERROR(SUMPRODUCT(('乐容-S级品'!$A$4:$A$32=$B205)*('乐容-S级品'!$L$3:$CA$3=DI$1)*('乐容-S级品'!$L$4:$CA$32)),0)</f>
      </c>
      <c r="DJ205" s="280">
        <f>IFERROR(SUMPRODUCT(('控温被PRO-S级品'!$B$2:$B$10=$B205)*('控温被PRO-S级品'!$E$1:$BE$1=DJ$1)*('控温被PRO-S级品'!$E$2:$BE$10)),0)+IFERROR(SUMPRODUCT(('冬被-S级品'!$B$2:$B$10=$B205)*('冬被-S级品'!$E$1:$AW$1=DJ$1)*('冬被-S级品'!$E$2:$AW$10)),0)+IFERROR(SUMPRODUCT(('白止-S级品'!$A$2:$A$26=$B205)*('白止-S级品'!$D$1:$AV$1=DJ$1)*('白止-S级品'!$D$2:$AV$26)),0)+IFERROR(SUMPRODUCT(('乐容-S级品'!$A$4:$A$32=$B205)*('乐容-S级品'!$L$3:$CA$3=DJ$1)*('乐容-S级品'!$L$4:$CA$32)),0)</f>
      </c>
      <c r="DK205" s="280"/>
      <c r="DL205" s="280"/>
      <c r="DM205" s="280"/>
      <c r="DN205" s="280"/>
      <c r="DO205" s="280"/>
      <c r="DP205" s="280"/>
      <c r="DQ205" s="280"/>
      <c r="DR205" s="280"/>
      <c r="DS205" s="280"/>
      <c r="DT205" s="280"/>
      <c r="DU205" s="280"/>
      <c r="DV205" s="280"/>
      <c r="DW205" s="280">
        <f>VLOOKUP(B205,'系统编码规格'!A:C,3,FALSE)</f>
      </c>
      <c r="DX205" s="280"/>
      <c r="DY205" s="280"/>
      <c r="DZ205" s="280"/>
      <c r="EA205" s="280"/>
      <c r="EB205" s="280"/>
      <c r="EC205" s="280"/>
      <c r="ED205" s="280"/>
      <c r="EE205" s="280"/>
      <c r="EF205" s="280"/>
      <c r="EG205" s="280"/>
      <c r="EH205" s="280"/>
      <c r="EI205" s="280"/>
      <c r="EJ205" s="280"/>
      <c r="EK205" s="280"/>
      <c r="EL205" s="280"/>
      <c r="EM205" s="280"/>
      <c r="EN205" s="280"/>
      <c r="EO205" s="280"/>
      <c r="EP205" s="280"/>
      <c r="EQ205" s="280"/>
      <c r="ER205" s="280"/>
      <c r="ES205" s="280"/>
      <c r="ET205" s="280"/>
      <c r="EU205" s="280"/>
      <c r="EV205" s="280"/>
      <c r="EW205" s="280"/>
      <c r="EX205" s="280"/>
      <c r="EY205" s="280"/>
      <c r="EZ205" s="280"/>
      <c r="FA205" s="280"/>
      <c r="FB205" s="280"/>
      <c r="FC205" s="280"/>
      <c r="FD205" s="280"/>
      <c r="FE205" s="280"/>
      <c r="FF205" s="280"/>
      <c r="FG205" s="280"/>
      <c r="FH205" s="280"/>
      <c r="FI205" s="280"/>
      <c r="FJ205" s="280"/>
      <c r="FK205" s="280"/>
      <c r="FL205" s="280"/>
      <c r="FM205" s="280"/>
      <c r="FN205" s="280"/>
      <c r="FO205" s="280"/>
      <c r="FP205" s="280"/>
      <c r="FQ205" s="280"/>
      <c r="FR205" s="280"/>
      <c r="FS205" s="280"/>
      <c r="FT205" s="280"/>
      <c r="FU205" s="280"/>
      <c r="FV205" s="280"/>
      <c r="FW205" s="280"/>
      <c r="FX205" s="280"/>
      <c r="FY205" s="280"/>
      <c r="FZ205" s="280"/>
      <c r="GA205" s="280"/>
      <c r="GB205" s="280"/>
      <c r="GC205" s="280"/>
      <c r="GD205" s="280"/>
      <c r="GE205" s="280"/>
      <c r="GF205" s="280"/>
      <c r="GG205" s="280"/>
      <c r="GH205" s="280"/>
      <c r="GI205" s="280"/>
      <c r="GJ205" s="280"/>
      <c r="GK205" s="280"/>
      <c r="GL205" s="280"/>
      <c r="GM205" s="280"/>
      <c r="GN205" s="280"/>
      <c r="GO205" s="280"/>
      <c r="GP205" s="280"/>
      <c r="GQ205" s="280"/>
      <c r="GR205" s="280"/>
      <c r="GS205" s="280"/>
      <c r="GT205" s="280"/>
      <c r="GU205" s="280"/>
      <c r="GV205" s="280"/>
    </row>
    <row r="206">
      <c r="A206" s="309" t="str">
        <v>乐容</v>
      </c>
      <c r="B206" s="257" t="str">
        <v>13800038101287</v>
      </c>
      <c r="C206" s="313" t="str">
        <v>萨和清屿青柚香水</v>
      </c>
      <c r="D206" s="309" t="str">
        <v>30ml</v>
      </c>
      <c r="E206">
        <f>SUM(F206:GX206)</f>
      </c>
      <c r="F206" s="280">
        <f>IFERROR(SUMPRODUCT(('控温被PRO-S级品'!$B$2:$B$10=$B206)*('控温被PRO-S级品'!$E$1:$BE$1=F$1)*('控温被PRO-S级品'!$E$2:$BE$10)),0)+IFERROR(SUMPRODUCT(('冬被-S级品'!$B$2:$B$10=$B206)*('冬被-S级品'!$E$1:$AW$1=F$1)*('冬被-S级品'!$E$2:$AW$10)),0)+IFERROR(SUMPRODUCT(('白止-S级品'!$A$2:$A$26=$B206)*('白止-S级品'!$D$1:$AV$1=F$1)*('白止-S级品'!$D$2:$AV$26)),0)+IFERROR(SUMPRODUCT(('乐容-S级品'!$A$4:$A$32=$B206)*('乐容-S级品'!$L$3:$CA$3=F$1)*('乐容-S级品'!$L$4:$CA$32)),0)</f>
      </c>
      <c r="G206" s="280">
        <f>IFERROR(SUMPRODUCT(('控温被PRO-S级品'!$B$2:$B$10=$B206)*('控温被PRO-S级品'!$E$1:$BE$1=G$1)*('控温被PRO-S级品'!$E$2:$BE$10)),0)+IFERROR(SUMPRODUCT(('冬被-S级品'!$B$2:$B$10=$B206)*('冬被-S级品'!$E$1:$AW$1=G$1)*('冬被-S级品'!$E$2:$AW$10)),0)+IFERROR(SUMPRODUCT(('白止-S级品'!$A$2:$A$26=$B206)*('白止-S级品'!$D$1:$AV$1=G$1)*('白止-S级品'!$D$2:$AV$26)),0)+IFERROR(SUMPRODUCT(('乐容-S级品'!$A$4:$A$32=$B206)*('乐容-S级品'!$L$3:$CA$3=G$1)*('乐容-S级品'!$L$4:$CA$32)),0)</f>
      </c>
      <c r="H206" s="280">
        <f>IFERROR(SUMPRODUCT(('控温被PRO-S级品'!$B$2:$B$10=$B206)*('控温被PRO-S级品'!$E$1:$BE$1=H$1)*('控温被PRO-S级品'!$E$2:$BE$10)),0)+IFERROR(SUMPRODUCT(('冬被-S级品'!$B$2:$B$10=$B206)*('冬被-S级品'!$E$1:$AW$1=H$1)*('冬被-S级品'!$E$2:$AW$10)),0)+IFERROR(SUMPRODUCT(('白止-S级品'!$A$2:$A$26=$B206)*('白止-S级品'!$D$1:$AV$1=H$1)*('白止-S级品'!$D$2:$AV$26)),0)+IFERROR(SUMPRODUCT(('乐容-S级品'!$A$4:$A$32=$B206)*('乐容-S级品'!$L$3:$CA$3=H$1)*('乐容-S级品'!$L$4:$CA$32)),0)</f>
      </c>
      <c r="I206" s="280">
        <f>IFERROR(SUMPRODUCT(('控温被PRO-S级品'!$B$2:$B$10=$B206)*('控温被PRO-S级品'!$E$1:$BE$1=I$1)*('控温被PRO-S级品'!$E$2:$BE$10)),0)+IFERROR(SUMPRODUCT(('冬被-S级品'!$B$2:$B$10=$B206)*('冬被-S级品'!$E$1:$AW$1=I$1)*('冬被-S级品'!$E$2:$AW$10)),0)+IFERROR(SUMPRODUCT(('白止-S级品'!$A$2:$A$26=$B206)*('白止-S级品'!$D$1:$AV$1=I$1)*('白止-S级品'!$D$2:$AV$26)),0)+IFERROR(SUMPRODUCT(('乐容-S级品'!$A$4:$A$32=$B206)*('乐容-S级品'!$L$3:$CA$3=I$1)*('乐容-S级品'!$L$4:$CA$32)),0)</f>
      </c>
      <c r="J206" s="280">
        <f>IFERROR(SUMPRODUCT(('控温被PRO-S级品'!$B$2:$B$10=$B206)*('控温被PRO-S级品'!$E$1:$BE$1=J$1)*('控温被PRO-S级品'!$E$2:$BE$10)),0)+IFERROR(SUMPRODUCT(('冬被-S级品'!$B$2:$B$10=$B206)*('冬被-S级品'!$E$1:$AW$1=J$1)*('冬被-S级品'!$E$2:$AW$10)),0)+IFERROR(SUMPRODUCT(('白止-S级品'!$A$2:$A$26=$B206)*('白止-S级品'!$D$1:$AV$1=J$1)*('白止-S级品'!$D$2:$AV$26)),0)+IFERROR(SUMPRODUCT(('乐容-S级品'!$A$4:$A$32=$B206)*('乐容-S级品'!$L$3:$CA$3=J$1)*('乐容-S级品'!$L$4:$CA$32)),0)</f>
      </c>
      <c r="K206" s="280">
        <f>IFERROR(SUMPRODUCT(('控温被PRO-S级品'!$B$2:$B$10=$B206)*('控温被PRO-S级品'!$E$1:$BE$1=K$1)*('控温被PRO-S级品'!$E$2:$BE$10)),0)+IFERROR(SUMPRODUCT(('冬被-S级品'!$B$2:$B$10=$B206)*('冬被-S级品'!$E$1:$AW$1=K$1)*('冬被-S级品'!$E$2:$AW$10)),0)+IFERROR(SUMPRODUCT(('白止-S级品'!$A$2:$A$26=$B206)*('白止-S级品'!$D$1:$AV$1=K$1)*('白止-S级品'!$D$2:$AV$26)),0)+IFERROR(SUMPRODUCT(('乐容-S级品'!$A$4:$A$32=$B206)*('乐容-S级品'!$L$3:$CA$3=K$1)*('乐容-S级品'!$L$4:$CA$32)),0)</f>
      </c>
      <c r="L206" s="280">
        <f>IFERROR(SUMPRODUCT(('控温被PRO-S级品'!$B$2:$B$10=$B206)*('控温被PRO-S级品'!$E$1:$BE$1=L$1)*('控温被PRO-S级品'!$E$2:$BE$10)),0)+IFERROR(SUMPRODUCT(('冬被-S级品'!$B$2:$B$10=$B206)*('冬被-S级品'!$E$1:$AW$1=L$1)*('冬被-S级品'!$E$2:$AW$10)),0)+IFERROR(SUMPRODUCT(('白止-S级品'!$A$2:$A$26=$B206)*('白止-S级品'!$D$1:$AV$1=L$1)*('白止-S级品'!$D$2:$AV$26)),0)+IFERROR(SUMPRODUCT(('乐容-S级品'!$A$4:$A$32=$B206)*('乐容-S级品'!$L$3:$CA$3=L$1)*('乐容-S级品'!$L$4:$CA$32)),0)</f>
      </c>
      <c r="M206" s="280">
        <f>IFERROR(SUMPRODUCT(('控温被PRO-S级品'!$B$2:$B$10=$B206)*('控温被PRO-S级品'!$E$1:$BE$1=M$1)*('控温被PRO-S级品'!$E$2:$BE$10)),0)+IFERROR(SUMPRODUCT(('冬被-S级品'!$B$2:$B$10=$B206)*('冬被-S级品'!$E$1:$AW$1=M$1)*('冬被-S级品'!$E$2:$AW$10)),0)+IFERROR(SUMPRODUCT(('白止-S级品'!$A$2:$A$26=$B206)*('白止-S级品'!$D$1:$AV$1=M$1)*('白止-S级品'!$D$2:$AV$26)),0)+IFERROR(SUMPRODUCT(('乐容-S级品'!$A$4:$A$32=$B206)*('乐容-S级品'!$L$3:$CA$3=M$1)*('乐容-S级品'!$L$4:$CA$32)),0)</f>
      </c>
      <c r="N206" s="280">
        <f>IFERROR(SUMPRODUCT(('控温被PRO-S级品'!$B$2:$B$10=$B206)*('控温被PRO-S级品'!$E$1:$BE$1=N$1)*('控温被PRO-S级品'!$E$2:$BE$10)),0)+IFERROR(SUMPRODUCT(('冬被-S级品'!$B$2:$B$10=$B206)*('冬被-S级品'!$E$1:$AW$1=N$1)*('冬被-S级品'!$E$2:$AW$10)),0)+IFERROR(SUMPRODUCT(('白止-S级品'!$A$2:$A$26=$B206)*('白止-S级品'!$D$1:$AV$1=N$1)*('白止-S级品'!$D$2:$AV$26)),0)+IFERROR(SUMPRODUCT(('乐容-S级品'!$A$4:$A$32=$B206)*('乐容-S级品'!$L$3:$CA$3=N$1)*('乐容-S级品'!$L$4:$CA$32)),0)</f>
      </c>
      <c r="O206" s="280">
        <f>IFERROR(SUMPRODUCT(('控温被PRO-S级品'!$B$2:$B$10=$B206)*('控温被PRO-S级品'!$E$1:$BE$1=O$1)*('控温被PRO-S级品'!$E$2:$BE$10)),0)+IFERROR(SUMPRODUCT(('冬被-S级品'!$B$2:$B$10=$B206)*('冬被-S级品'!$E$1:$AW$1=O$1)*('冬被-S级品'!$E$2:$AW$10)),0)+IFERROR(SUMPRODUCT(('白止-S级品'!$A$2:$A$26=$B206)*('白止-S级品'!$D$1:$AV$1=O$1)*('白止-S级品'!$D$2:$AV$26)),0)+IFERROR(SUMPRODUCT(('乐容-S级品'!$A$4:$A$32=$B206)*('乐容-S级品'!$L$3:$CA$3=O$1)*('乐容-S级品'!$L$4:$CA$32)),0)</f>
      </c>
      <c r="P206" s="280">
        <f>IFERROR(SUMPRODUCT(('控温被PRO-S级品'!$B$2:$B$10=$B206)*('控温被PRO-S级品'!$E$1:$BE$1=P$1)*('控温被PRO-S级品'!$E$2:$BE$10)),0)+IFERROR(SUMPRODUCT(('冬被-S级品'!$B$2:$B$10=$B206)*('冬被-S级品'!$E$1:$AW$1=P$1)*('冬被-S级品'!$E$2:$AW$10)),0)+IFERROR(SUMPRODUCT(('白止-S级品'!$A$2:$A$26=$B206)*('白止-S级品'!$D$1:$AV$1=P$1)*('白止-S级品'!$D$2:$AV$26)),0)+IFERROR(SUMPRODUCT(('乐容-S级品'!$A$4:$A$32=$B206)*('乐容-S级品'!$L$3:$CA$3=P$1)*('乐容-S级品'!$L$4:$CA$32)),0)</f>
      </c>
      <c r="Q206" s="280">
        <f>IFERROR(SUMPRODUCT(('控温被PRO-S级品'!$B$2:$B$10=$B206)*('控温被PRO-S级品'!$E$1:$BE$1=Q$1)*('控温被PRO-S级品'!$E$2:$BE$10)),0)+IFERROR(SUMPRODUCT(('冬被-S级品'!$B$2:$B$10=$B206)*('冬被-S级品'!$E$1:$AW$1=Q$1)*('冬被-S级品'!$E$2:$AW$10)),0)+IFERROR(SUMPRODUCT(('白止-S级品'!$A$2:$A$26=$B206)*('白止-S级品'!$D$1:$AV$1=Q$1)*('白止-S级品'!$D$2:$AV$26)),0)+IFERROR(SUMPRODUCT(('乐容-S级品'!$A$4:$A$32=$B206)*('乐容-S级品'!$L$3:$CA$3=Q$1)*('乐容-S级品'!$L$4:$CA$32)),0)</f>
      </c>
      <c r="R206" s="280">
        <f>IFERROR(SUMPRODUCT(('控温被PRO-S级品'!$B$2:$B$10=$B206)*('控温被PRO-S级品'!$E$1:$BE$1=R$1)*('控温被PRO-S级品'!$E$2:$BE$10)),0)+IFERROR(SUMPRODUCT(('冬被-S级品'!$B$2:$B$10=$B206)*('冬被-S级品'!$E$1:$AW$1=R$1)*('冬被-S级品'!$E$2:$AW$10)),0)+IFERROR(SUMPRODUCT(('白止-S级品'!$A$2:$A$26=$B206)*('白止-S级品'!$D$1:$AV$1=R$1)*('白止-S级品'!$D$2:$AV$26)),0)+IFERROR(SUMPRODUCT(('乐容-S级品'!$A$4:$A$32=$B206)*('乐容-S级品'!$L$3:$CA$3=R$1)*('乐容-S级品'!$L$4:$CA$32)),0)</f>
      </c>
      <c r="S206" s="280">
        <f>IFERROR(SUMPRODUCT(('控温被PRO-S级品'!$B$2:$B$10=$B206)*('控温被PRO-S级品'!$E$1:$BE$1=S$1)*('控温被PRO-S级品'!$E$2:$BE$10)),0)+IFERROR(SUMPRODUCT(('冬被-S级品'!$B$2:$B$10=$B206)*('冬被-S级品'!$E$1:$AW$1=S$1)*('冬被-S级品'!$E$2:$AW$10)),0)+IFERROR(SUMPRODUCT(('白止-S级品'!$A$2:$A$26=$B206)*('白止-S级品'!$D$1:$AV$1=S$1)*('白止-S级品'!$D$2:$AV$26)),0)+IFERROR(SUMPRODUCT(('乐容-S级品'!$A$4:$A$32=$B206)*('乐容-S级品'!$L$3:$CA$3=S$1)*('乐容-S级品'!$L$4:$CA$32)),0)</f>
      </c>
      <c r="T206" s="280">
        <f>IFERROR(SUMPRODUCT(('控温被PRO-S级品'!$B$2:$B$10=$B206)*('控温被PRO-S级品'!$E$1:$BE$1=T$1)*('控温被PRO-S级品'!$E$2:$BE$10)),0)+IFERROR(SUMPRODUCT(('冬被-S级品'!$B$2:$B$10=$B206)*('冬被-S级品'!$E$1:$AW$1=T$1)*('冬被-S级品'!$E$2:$AW$10)),0)+IFERROR(SUMPRODUCT(('白止-S级品'!$A$2:$A$26=$B206)*('白止-S级品'!$D$1:$AV$1=T$1)*('白止-S级品'!$D$2:$AV$26)),0)+IFERROR(SUMPRODUCT(('乐容-S级品'!$A$4:$A$32=$B206)*('乐容-S级品'!$L$3:$CA$3=T$1)*('乐容-S级品'!$L$4:$CA$32)),0)</f>
      </c>
      <c r="U206" s="280">
        <f>IFERROR(SUMPRODUCT(('控温被PRO-S级品'!$B$2:$B$10=$B206)*('控温被PRO-S级品'!$E$1:$BE$1=U$1)*('控温被PRO-S级品'!$E$2:$BE$10)),0)+IFERROR(SUMPRODUCT(('冬被-S级品'!$B$2:$B$10=$B206)*('冬被-S级品'!$E$1:$AW$1=U$1)*('冬被-S级品'!$E$2:$AW$10)),0)+IFERROR(SUMPRODUCT(('白止-S级品'!$A$2:$A$26=$B206)*('白止-S级品'!$D$1:$AV$1=U$1)*('白止-S级品'!$D$2:$AV$26)),0)+IFERROR(SUMPRODUCT(('乐容-S级品'!$A$4:$A$32=$B206)*('乐容-S级品'!$L$3:$CA$3=U$1)*('乐容-S级品'!$L$4:$CA$32)),0)</f>
      </c>
      <c r="V206" s="280">
        <f>IFERROR(SUMPRODUCT(('控温被PRO-S级品'!$B$2:$B$10=$B206)*('控温被PRO-S级品'!$E$1:$BE$1=V$1)*('控温被PRO-S级品'!$E$2:$BE$10)),0)+IFERROR(SUMPRODUCT(('冬被-S级品'!$B$2:$B$10=$B206)*('冬被-S级品'!$E$1:$AW$1=V$1)*('冬被-S级品'!$E$2:$AW$10)),0)+IFERROR(SUMPRODUCT(('白止-S级品'!$A$2:$A$26=$B206)*('白止-S级品'!$D$1:$AV$1=V$1)*('白止-S级品'!$D$2:$AV$26)),0)+IFERROR(SUMPRODUCT(('乐容-S级品'!$A$4:$A$32=$B206)*('乐容-S级品'!$L$3:$CA$3=V$1)*('乐容-S级品'!$L$4:$CA$32)),0)</f>
      </c>
      <c r="W206" s="280">
        <f>IFERROR(SUMPRODUCT(('控温被PRO-S级品'!$B$2:$B$10=$B206)*('控温被PRO-S级品'!$E$1:$BE$1=W$1)*('控温被PRO-S级品'!$E$2:$BE$10)),0)+IFERROR(SUMPRODUCT(('冬被-S级品'!$B$2:$B$10=$B206)*('冬被-S级品'!$E$1:$AW$1=W$1)*('冬被-S级品'!$E$2:$AW$10)),0)+IFERROR(SUMPRODUCT(('白止-S级品'!$A$2:$A$26=$B206)*('白止-S级品'!$D$1:$AV$1=W$1)*('白止-S级品'!$D$2:$AV$26)),0)+IFERROR(SUMPRODUCT(('乐容-S级品'!$A$4:$A$32=$B206)*('乐容-S级品'!$L$3:$CA$3=W$1)*('乐容-S级品'!$L$4:$CA$32)),0)</f>
      </c>
      <c r="X206" s="280">
        <f>IFERROR(SUMPRODUCT(('控温被PRO-S级品'!$B$2:$B$10=$B206)*('控温被PRO-S级品'!$E$1:$BE$1=X$1)*('控温被PRO-S级品'!$E$2:$BE$10)),0)+IFERROR(SUMPRODUCT(('冬被-S级品'!$B$2:$B$10=$B206)*('冬被-S级品'!$E$1:$AW$1=X$1)*('冬被-S级品'!$E$2:$AW$10)),0)+IFERROR(SUMPRODUCT(('白止-S级品'!$A$2:$A$26=$B206)*('白止-S级品'!$D$1:$AV$1=X$1)*('白止-S级品'!$D$2:$AV$26)),0)+IFERROR(SUMPRODUCT(('乐容-S级品'!$A$4:$A$32=$B206)*('乐容-S级品'!$L$3:$CA$3=X$1)*('乐容-S级品'!$L$4:$CA$32)),0)</f>
      </c>
      <c r="Y206" s="280">
        <f>IFERROR(SUMPRODUCT(('控温被PRO-S级品'!$B$2:$B$10=$B206)*('控温被PRO-S级品'!$E$1:$BE$1=Y$1)*('控温被PRO-S级品'!$E$2:$BE$10)),0)+IFERROR(SUMPRODUCT(('冬被-S级品'!$B$2:$B$10=$B206)*('冬被-S级品'!$E$1:$AW$1=Y$1)*('冬被-S级品'!$E$2:$AW$10)),0)+IFERROR(SUMPRODUCT(('白止-S级品'!$A$2:$A$26=$B206)*('白止-S级品'!$D$1:$AV$1=Y$1)*('白止-S级品'!$D$2:$AV$26)),0)+IFERROR(SUMPRODUCT(('乐容-S级品'!$A$4:$A$32=$B206)*('乐容-S级品'!$L$3:$CA$3=Y$1)*('乐容-S级品'!$L$4:$CA$32)),0)</f>
      </c>
      <c r="Z206" s="280">
        <f>IFERROR(SUMPRODUCT(('控温被PRO-S级品'!$B$2:$B$10=$B206)*('控温被PRO-S级品'!$E$1:$BE$1=Z$1)*('控温被PRO-S级品'!$E$2:$BE$10)),0)+IFERROR(SUMPRODUCT(('冬被-S级品'!$B$2:$B$10=$B206)*('冬被-S级品'!$E$1:$AW$1=Z$1)*('冬被-S级品'!$E$2:$AW$10)),0)+IFERROR(SUMPRODUCT(('白止-S级品'!$A$2:$A$26=$B206)*('白止-S级品'!$D$1:$AV$1=Z$1)*('白止-S级品'!$D$2:$AV$26)),0)+IFERROR(SUMPRODUCT(('乐容-S级品'!$A$4:$A$32=$B206)*('乐容-S级品'!$L$3:$CA$3=Z$1)*('乐容-S级品'!$L$4:$CA$32)),0)</f>
      </c>
      <c r="AA206" s="280">
        <f>IFERROR(SUMPRODUCT(('控温被PRO-S级品'!$B$2:$B$10=$B206)*('控温被PRO-S级品'!$E$1:$BE$1=AA$1)*('控温被PRO-S级品'!$E$2:$BE$10)),0)+IFERROR(SUMPRODUCT(('冬被-S级品'!$B$2:$B$10=$B206)*('冬被-S级品'!$E$1:$AW$1=AA$1)*('冬被-S级品'!$E$2:$AW$10)),0)+IFERROR(SUMPRODUCT(('白止-S级品'!$A$2:$A$26=$B206)*('白止-S级品'!$D$1:$AV$1=AA$1)*('白止-S级品'!$D$2:$AV$26)),0)+IFERROR(SUMPRODUCT(('乐容-S级品'!$A$4:$A$32=$B206)*('乐容-S级品'!$L$3:$CA$3=AA$1)*('乐容-S级品'!$L$4:$CA$32)),0)</f>
      </c>
      <c r="AB206" s="280">
        <f>IFERROR(SUMPRODUCT(('控温被PRO-S级品'!$B$2:$B$10=$B206)*('控温被PRO-S级品'!$E$1:$BE$1=AB$1)*('控温被PRO-S级品'!$E$2:$BE$10)),0)+IFERROR(SUMPRODUCT(('冬被-S级品'!$B$2:$B$10=$B206)*('冬被-S级品'!$E$1:$AW$1=AB$1)*('冬被-S级品'!$E$2:$AW$10)),0)+IFERROR(SUMPRODUCT(('白止-S级品'!$A$2:$A$26=$B206)*('白止-S级品'!$D$1:$AV$1=AB$1)*('白止-S级品'!$D$2:$AV$26)),0)+IFERROR(SUMPRODUCT(('乐容-S级品'!$A$4:$A$32=$B206)*('乐容-S级品'!$L$3:$CA$3=AB$1)*('乐容-S级品'!$L$4:$CA$32)),0)</f>
      </c>
      <c r="AC206" s="280">
        <f>IFERROR(SUMPRODUCT(('控温被PRO-S级品'!$B$2:$B$10=$B206)*('控温被PRO-S级品'!$E$1:$BE$1=AC$1)*('控温被PRO-S级品'!$E$2:$BE$10)),0)+IFERROR(SUMPRODUCT(('冬被-S级品'!$B$2:$B$10=$B206)*('冬被-S级品'!$E$1:$AW$1=AC$1)*('冬被-S级品'!$E$2:$AW$10)),0)+IFERROR(SUMPRODUCT(('白止-S级品'!$A$2:$A$26=$B206)*('白止-S级品'!$D$1:$AV$1=AC$1)*('白止-S级品'!$D$2:$AV$26)),0)+IFERROR(SUMPRODUCT(('乐容-S级品'!$A$4:$A$32=$B206)*('乐容-S级品'!$L$3:$CA$3=AC$1)*('乐容-S级品'!$L$4:$CA$32)),0)</f>
      </c>
      <c r="AD206" s="280">
        <f>IFERROR(SUMPRODUCT(('控温被PRO-S级品'!$B$2:$B$10=$B206)*('控温被PRO-S级品'!$E$1:$BE$1=AD$1)*('控温被PRO-S级品'!$E$2:$BE$10)),0)+IFERROR(SUMPRODUCT(('冬被-S级品'!$B$2:$B$10=$B206)*('冬被-S级品'!$E$1:$AW$1=AD$1)*('冬被-S级品'!$E$2:$AW$10)),0)+IFERROR(SUMPRODUCT(('白止-S级品'!$A$2:$A$26=$B206)*('白止-S级品'!$D$1:$AV$1=AD$1)*('白止-S级品'!$D$2:$AV$26)),0)+IFERROR(SUMPRODUCT(('乐容-S级品'!$A$4:$A$32=$B206)*('乐容-S级品'!$L$3:$CA$3=AD$1)*('乐容-S级品'!$L$4:$CA$32)),0)</f>
      </c>
      <c r="AE206" s="280">
        <f>IFERROR(SUMPRODUCT(('控温被PRO-S级品'!$B$2:$B$10=$B206)*('控温被PRO-S级品'!$E$1:$BE$1=AE$1)*('控温被PRO-S级品'!$E$2:$BE$10)),0)+IFERROR(SUMPRODUCT(('冬被-S级品'!$B$2:$B$10=$B206)*('冬被-S级品'!$E$1:$AW$1=AE$1)*('冬被-S级品'!$E$2:$AW$10)),0)+IFERROR(SUMPRODUCT(('白止-S级品'!$A$2:$A$26=$B206)*('白止-S级品'!$D$1:$AV$1=AE$1)*('白止-S级品'!$D$2:$AV$26)),0)+IFERROR(SUMPRODUCT(('乐容-S级品'!$A$4:$A$32=$B206)*('乐容-S级品'!$L$3:$CA$3=AE$1)*('乐容-S级品'!$L$4:$CA$32)),0)</f>
      </c>
      <c r="AF206" s="280">
        <f>IFERROR(SUMPRODUCT(('控温被PRO-S级品'!$B$2:$B$10=$B206)*('控温被PRO-S级品'!$E$1:$BE$1=AF$1)*('控温被PRO-S级品'!$E$2:$BE$10)),0)+IFERROR(SUMPRODUCT(('冬被-S级品'!$B$2:$B$10=$B206)*('冬被-S级品'!$E$1:$AW$1=AF$1)*('冬被-S级品'!$E$2:$AW$10)),0)+IFERROR(SUMPRODUCT(('白止-S级品'!$A$2:$A$26=$B206)*('白止-S级品'!$D$1:$AV$1=AF$1)*('白止-S级品'!$D$2:$AV$26)),0)+IFERROR(SUMPRODUCT(('乐容-S级品'!$A$4:$A$32=$B206)*('乐容-S级品'!$L$3:$CA$3=AF$1)*('乐容-S级品'!$L$4:$CA$32)),0)</f>
      </c>
      <c r="AG206" s="280">
        <f>IFERROR(SUMPRODUCT(('控温被PRO-S级品'!$B$2:$B$10=$B206)*('控温被PRO-S级品'!$E$1:$BE$1=AG$1)*('控温被PRO-S级品'!$E$2:$BE$10)),0)+IFERROR(SUMPRODUCT(('冬被-S级品'!$B$2:$B$10=$B206)*('冬被-S级品'!$E$1:$AW$1=AG$1)*('冬被-S级品'!$E$2:$AW$10)),0)+IFERROR(SUMPRODUCT(('白止-S级品'!$A$2:$A$26=$B206)*('白止-S级品'!$D$1:$AV$1=AG$1)*('白止-S级品'!$D$2:$AV$26)),0)+IFERROR(SUMPRODUCT(('乐容-S级品'!$A$4:$A$32=$B206)*('乐容-S级品'!$L$3:$CA$3=AG$1)*('乐容-S级品'!$L$4:$CA$32)),0)</f>
      </c>
      <c r="AH206" s="280">
        <f>IFERROR(SUMPRODUCT(('控温被PRO-S级品'!$B$2:$B$10=$B206)*('控温被PRO-S级品'!$E$1:$BE$1=AH$1)*('控温被PRO-S级品'!$E$2:$BE$10)),0)+IFERROR(SUMPRODUCT(('冬被-S级品'!$B$2:$B$10=$B206)*('冬被-S级品'!$E$1:$AW$1=AH$1)*('冬被-S级品'!$E$2:$AW$10)),0)+IFERROR(SUMPRODUCT(('白止-S级品'!$A$2:$A$26=$B206)*('白止-S级品'!$D$1:$AV$1=AH$1)*('白止-S级品'!$D$2:$AV$26)),0)+IFERROR(SUMPRODUCT(('乐容-S级品'!$A$4:$A$32=$B206)*('乐容-S级品'!$L$3:$CA$3=AH$1)*('乐容-S级品'!$L$4:$CA$32)),0)</f>
      </c>
      <c r="AI206" s="280">
        <f>IFERROR(SUMPRODUCT(('控温被PRO-S级品'!$B$2:$B$10=$B206)*('控温被PRO-S级品'!$E$1:$BE$1=AI$1)*('控温被PRO-S级品'!$E$2:$BE$10)),0)+IFERROR(SUMPRODUCT(('冬被-S级品'!$B$2:$B$10=$B206)*('冬被-S级品'!$E$1:$AW$1=AI$1)*('冬被-S级品'!$E$2:$AW$10)),0)+IFERROR(SUMPRODUCT(('白止-S级品'!$A$2:$A$26=$B206)*('白止-S级品'!$D$1:$AV$1=AI$1)*('白止-S级品'!$D$2:$AV$26)),0)+IFERROR(SUMPRODUCT(('乐容-S级品'!$A$4:$A$32=$B206)*('乐容-S级品'!$L$3:$CA$3=AI$1)*('乐容-S级品'!$L$4:$CA$32)),0)</f>
      </c>
      <c r="AJ206" s="280">
        <f>IFERROR(SUMPRODUCT(('控温被PRO-S级品'!$B$2:$B$10=$B206)*('控温被PRO-S级品'!$E$1:$BE$1=AJ$1)*('控温被PRO-S级品'!$E$2:$BE$10)),0)+IFERROR(SUMPRODUCT(('冬被-S级品'!$B$2:$B$10=$B206)*('冬被-S级品'!$E$1:$AW$1=AJ$1)*('冬被-S级品'!$E$2:$AW$10)),0)+IFERROR(SUMPRODUCT(('白止-S级品'!$A$2:$A$26=$B206)*('白止-S级品'!$D$1:$AV$1=AJ$1)*('白止-S级品'!$D$2:$AV$26)),0)+IFERROR(SUMPRODUCT(('乐容-S级品'!$A$4:$A$32=$B206)*('乐容-S级品'!$L$3:$CA$3=AJ$1)*('乐容-S级品'!$L$4:$CA$32)),0)</f>
      </c>
      <c r="AK206" s="280">
        <f>IFERROR(SUMPRODUCT(('控温被PRO-S级品'!$B$2:$B$10=$B206)*('控温被PRO-S级品'!$E$1:$BE$1=AK$1)*('控温被PRO-S级品'!$E$2:$BE$10)),0)+IFERROR(SUMPRODUCT(('冬被-S级品'!$B$2:$B$10=$B206)*('冬被-S级品'!$E$1:$AW$1=AK$1)*('冬被-S级品'!$E$2:$AW$10)),0)+IFERROR(SUMPRODUCT(('白止-S级品'!$A$2:$A$26=$B206)*('白止-S级品'!$D$1:$AV$1=AK$1)*('白止-S级品'!$D$2:$AV$26)),0)+IFERROR(SUMPRODUCT(('乐容-S级品'!$A$4:$A$32=$B206)*('乐容-S级品'!$L$3:$CA$3=AK$1)*('乐容-S级品'!$L$4:$CA$32)),0)</f>
      </c>
      <c r="AL206" s="280">
        <f>IFERROR(SUMPRODUCT(('控温被PRO-S级品'!$B$2:$B$10=$B206)*('控温被PRO-S级品'!$E$1:$BE$1=AL$1)*('控温被PRO-S级品'!$E$2:$BE$10)),0)+IFERROR(SUMPRODUCT(('冬被-S级品'!$B$2:$B$10=$B206)*('冬被-S级品'!$E$1:$AW$1=AL$1)*('冬被-S级品'!$E$2:$AW$10)),0)+IFERROR(SUMPRODUCT(('白止-S级品'!$A$2:$A$26=$B206)*('白止-S级品'!$D$1:$AV$1=AL$1)*('白止-S级品'!$D$2:$AV$26)),0)+IFERROR(SUMPRODUCT(('乐容-S级品'!$A$4:$A$32=$B206)*('乐容-S级品'!$L$3:$CA$3=AL$1)*('乐容-S级品'!$L$4:$CA$32)),0)</f>
      </c>
      <c r="AM206" s="280">
        <f>IFERROR(SUMPRODUCT(('控温被PRO-S级品'!$B$2:$B$10=$B206)*('控温被PRO-S级品'!$E$1:$BE$1=AM$1)*('控温被PRO-S级品'!$E$2:$BE$10)),0)+IFERROR(SUMPRODUCT(('冬被-S级品'!$B$2:$B$10=$B206)*('冬被-S级品'!$E$1:$AW$1=AM$1)*('冬被-S级品'!$E$2:$AW$10)),0)+IFERROR(SUMPRODUCT(('白止-S级品'!$A$2:$A$26=$B206)*('白止-S级品'!$D$1:$AV$1=AM$1)*('白止-S级品'!$D$2:$AV$26)),0)+IFERROR(SUMPRODUCT(('乐容-S级品'!$A$4:$A$32=$B206)*('乐容-S级品'!$L$3:$CA$3=AM$1)*('乐容-S级品'!$L$4:$CA$32)),0)</f>
      </c>
      <c r="AN206" s="280">
        <f>IFERROR(SUMPRODUCT(('控温被PRO-S级品'!$B$2:$B$10=$B206)*('控温被PRO-S级品'!$E$1:$BE$1=AN$1)*('控温被PRO-S级品'!$E$2:$BE$10)),0)+IFERROR(SUMPRODUCT(('冬被-S级品'!$B$2:$B$10=$B206)*('冬被-S级品'!$E$1:$AW$1=AN$1)*('冬被-S级品'!$E$2:$AW$10)),0)+IFERROR(SUMPRODUCT(('白止-S级品'!$A$2:$A$26=$B206)*('白止-S级品'!$D$1:$AV$1=AN$1)*('白止-S级品'!$D$2:$AV$26)),0)+IFERROR(SUMPRODUCT(('乐容-S级品'!$A$4:$A$32=$B206)*('乐容-S级品'!$L$3:$CA$3=AN$1)*('乐容-S级品'!$L$4:$CA$32)),0)</f>
      </c>
      <c r="AO206" s="280">
        <f>IFERROR(SUMPRODUCT(('控温被PRO-S级品'!$B$2:$B$10=$B206)*('控温被PRO-S级品'!$E$1:$BE$1=AO$1)*('控温被PRO-S级品'!$E$2:$BE$10)),0)+IFERROR(SUMPRODUCT(('冬被-S级品'!$B$2:$B$10=$B206)*('冬被-S级品'!$E$1:$AW$1=AO$1)*('冬被-S级品'!$E$2:$AW$10)),0)+IFERROR(SUMPRODUCT(('白止-S级品'!$A$2:$A$26=$B206)*('白止-S级品'!$D$1:$AV$1=AO$1)*('白止-S级品'!$D$2:$AV$26)),0)+IFERROR(SUMPRODUCT(('乐容-S级品'!$A$4:$A$32=$B206)*('乐容-S级品'!$L$3:$CA$3=AO$1)*('乐容-S级品'!$L$4:$CA$32)),0)</f>
      </c>
      <c r="AP206" s="280">
        <f>IFERROR(SUMPRODUCT(('控温被PRO-S级品'!$B$2:$B$10=$B206)*('控温被PRO-S级品'!$E$1:$BE$1=AP$1)*('控温被PRO-S级品'!$E$2:$BE$10)),0)+IFERROR(SUMPRODUCT(('冬被-S级品'!$B$2:$B$10=$B206)*('冬被-S级品'!$E$1:$AW$1=AP$1)*('冬被-S级品'!$E$2:$AW$10)),0)+IFERROR(SUMPRODUCT(('白止-S级品'!$A$2:$A$26=$B206)*('白止-S级品'!$D$1:$AV$1=AP$1)*('白止-S级品'!$D$2:$AV$26)),0)+IFERROR(SUMPRODUCT(('乐容-S级品'!$A$4:$A$32=$B206)*('乐容-S级品'!$L$3:$CA$3=AP$1)*('乐容-S级品'!$L$4:$CA$32)),0)</f>
      </c>
      <c r="AQ206" s="280">
        <f>IFERROR(SUMPRODUCT(('控温被PRO-S级品'!$B$2:$B$10=$B206)*('控温被PRO-S级品'!$E$1:$BE$1=AQ$1)*('控温被PRO-S级品'!$E$2:$BE$10)),0)+IFERROR(SUMPRODUCT(('冬被-S级品'!$B$2:$B$10=$B206)*('冬被-S级品'!$E$1:$AW$1=AQ$1)*('冬被-S级品'!$E$2:$AW$10)),0)+IFERROR(SUMPRODUCT(('白止-S级品'!$A$2:$A$26=$B206)*('白止-S级品'!$D$1:$AV$1=AQ$1)*('白止-S级品'!$D$2:$AV$26)),0)+IFERROR(SUMPRODUCT(('乐容-S级品'!$A$4:$A$32=$B206)*('乐容-S级品'!$L$3:$CA$3=AQ$1)*('乐容-S级品'!$L$4:$CA$32)),0)</f>
      </c>
      <c r="AR206" s="280">
        <f>IFERROR(SUMPRODUCT(('控温被PRO-S级品'!$B$2:$B$10=$B206)*('控温被PRO-S级品'!$E$1:$BE$1=AR$1)*('控温被PRO-S级品'!$E$2:$BE$10)),0)+IFERROR(SUMPRODUCT(('冬被-S级品'!$B$2:$B$10=$B206)*('冬被-S级品'!$E$1:$AW$1=AR$1)*('冬被-S级品'!$E$2:$AW$10)),0)+IFERROR(SUMPRODUCT(('白止-S级品'!$A$2:$A$26=$B206)*('白止-S级品'!$D$1:$AV$1=AR$1)*('白止-S级品'!$D$2:$AV$26)),0)+IFERROR(SUMPRODUCT(('乐容-S级品'!$A$4:$A$32=$B206)*('乐容-S级品'!$L$3:$CA$3=AR$1)*('乐容-S级品'!$L$4:$CA$32)),0)</f>
      </c>
      <c r="AS206" s="280">
        <f>IFERROR(SUMPRODUCT(('控温被PRO-S级品'!$B$2:$B$10=$B206)*('控温被PRO-S级品'!$E$1:$BE$1=AS$1)*('控温被PRO-S级品'!$E$2:$BE$10)),0)+IFERROR(SUMPRODUCT(('冬被-S级品'!$B$2:$B$10=$B206)*('冬被-S级品'!$E$1:$AW$1=AS$1)*('冬被-S级品'!$E$2:$AW$10)),0)+IFERROR(SUMPRODUCT(('白止-S级品'!$A$2:$A$26=$B206)*('白止-S级品'!$D$1:$AV$1=AS$1)*('白止-S级品'!$D$2:$AV$26)),0)+IFERROR(SUMPRODUCT(('乐容-S级品'!$A$4:$A$32=$B206)*('乐容-S级品'!$L$3:$CA$3=AS$1)*('乐容-S级品'!$L$4:$CA$32)),0)</f>
      </c>
      <c r="AT206" s="280">
        <f>IFERROR(SUMPRODUCT(('控温被PRO-S级品'!$B$2:$B$10=$B206)*('控温被PRO-S级品'!$E$1:$BE$1=AT$1)*('控温被PRO-S级品'!$E$2:$BE$10)),0)+IFERROR(SUMPRODUCT(('冬被-S级品'!$B$2:$B$10=$B206)*('冬被-S级品'!$E$1:$AW$1=AT$1)*('冬被-S级品'!$E$2:$AW$10)),0)+IFERROR(SUMPRODUCT(('白止-S级品'!$A$2:$A$26=$B206)*('白止-S级品'!$D$1:$AV$1=AT$1)*('白止-S级品'!$D$2:$AV$26)),0)+IFERROR(SUMPRODUCT(('乐容-S级品'!$A$4:$A$32=$B206)*('乐容-S级品'!$L$3:$CA$3=AT$1)*('乐容-S级品'!$L$4:$CA$32)),0)</f>
      </c>
      <c r="AU206" s="280">
        <f>IFERROR(SUMPRODUCT(('控温被PRO-S级品'!$B$2:$B$10=$B206)*('控温被PRO-S级品'!$E$1:$BE$1=AU$1)*('控温被PRO-S级品'!$E$2:$BE$10)),0)+IFERROR(SUMPRODUCT(('冬被-S级品'!$B$2:$B$10=$B206)*('冬被-S级品'!$E$1:$AW$1=AU$1)*('冬被-S级品'!$E$2:$AW$10)),0)+IFERROR(SUMPRODUCT(('白止-S级品'!$A$2:$A$26=$B206)*('白止-S级品'!$D$1:$AV$1=AU$1)*('白止-S级品'!$D$2:$AV$26)),0)+IFERROR(SUMPRODUCT(('乐容-S级品'!$A$4:$A$32=$B206)*('乐容-S级品'!$L$3:$CA$3=AU$1)*('乐容-S级品'!$L$4:$CA$32)),0)</f>
      </c>
      <c r="AV206" s="280">
        <f>IFERROR(SUMPRODUCT(('控温被PRO-S级品'!$B$2:$B$10=$B206)*('控温被PRO-S级品'!$E$1:$BE$1=AV$1)*('控温被PRO-S级品'!$E$2:$BE$10)),0)+IFERROR(SUMPRODUCT(('冬被-S级品'!$B$2:$B$10=$B206)*('冬被-S级品'!$E$1:$AW$1=AV$1)*('冬被-S级品'!$E$2:$AW$10)),0)+IFERROR(SUMPRODUCT(('白止-S级品'!$A$2:$A$26=$B206)*('白止-S级品'!$D$1:$AV$1=AV$1)*('白止-S级品'!$D$2:$AV$26)),0)+IFERROR(SUMPRODUCT(('乐容-S级品'!$A$4:$A$32=$B206)*('乐容-S级品'!$L$3:$CA$3=AV$1)*('乐容-S级品'!$L$4:$CA$32)),0)</f>
      </c>
      <c r="AW206" s="280">
        <f>IFERROR(SUMPRODUCT(('控温被PRO-S级品'!$B$2:$B$10=$B206)*('控温被PRO-S级品'!$E$1:$BE$1=AW$1)*('控温被PRO-S级品'!$E$2:$BE$10)),0)+IFERROR(SUMPRODUCT(('冬被-S级品'!$B$2:$B$10=$B206)*('冬被-S级品'!$E$1:$AW$1=AW$1)*('冬被-S级品'!$E$2:$AW$10)),0)+IFERROR(SUMPRODUCT(('白止-S级品'!$A$2:$A$26=$B206)*('白止-S级品'!$D$1:$AV$1=AW$1)*('白止-S级品'!$D$2:$AV$26)),0)+IFERROR(SUMPRODUCT(('乐容-S级品'!$A$4:$A$32=$B206)*('乐容-S级品'!$L$3:$CA$3=AW$1)*('乐容-S级品'!$L$4:$CA$32)),0)</f>
      </c>
      <c r="AX206" s="280">
        <f>IFERROR(SUMPRODUCT(('控温被PRO-S级品'!$B$2:$B$10=$B206)*('控温被PRO-S级品'!$E$1:$BE$1=AX$1)*('控温被PRO-S级品'!$E$2:$BE$10)),0)+IFERROR(SUMPRODUCT(('冬被-S级品'!$B$2:$B$10=$B206)*('冬被-S级品'!$E$1:$AW$1=AX$1)*('冬被-S级品'!$E$2:$AW$10)),0)+IFERROR(SUMPRODUCT(('白止-S级品'!$A$2:$A$26=$B206)*('白止-S级品'!$D$1:$AV$1=AX$1)*('白止-S级品'!$D$2:$AV$26)),0)+IFERROR(SUMPRODUCT(('乐容-S级品'!$A$4:$A$32=$B206)*('乐容-S级品'!$L$3:$CA$3=AX$1)*('乐容-S级品'!$L$4:$CA$32)),0)</f>
      </c>
      <c r="AY206" s="280">
        <f>IFERROR(SUMPRODUCT(('控温被PRO-S级品'!$B$2:$B$10=$B206)*('控温被PRO-S级品'!$E$1:$BE$1=AY$1)*('控温被PRO-S级品'!$E$2:$BE$10)),0)+IFERROR(SUMPRODUCT(('冬被-S级品'!$B$2:$B$10=$B206)*('冬被-S级品'!$E$1:$AW$1=AY$1)*('冬被-S级品'!$E$2:$AW$10)),0)+IFERROR(SUMPRODUCT(('白止-S级品'!$A$2:$A$26=$B206)*('白止-S级品'!$D$1:$AV$1=AY$1)*('白止-S级品'!$D$2:$AV$26)),0)+IFERROR(SUMPRODUCT(('乐容-S级品'!$A$4:$A$32=$B206)*('乐容-S级品'!$L$3:$CA$3=AY$1)*('乐容-S级品'!$L$4:$CA$32)),0)</f>
      </c>
      <c r="AZ206" s="280">
        <f>IFERROR(SUMPRODUCT(('控温被PRO-S级品'!$B$2:$B$10=$B206)*('控温被PRO-S级品'!$E$1:$BE$1=AZ$1)*('控温被PRO-S级品'!$E$2:$BE$10)),0)+IFERROR(SUMPRODUCT(('冬被-S级品'!$B$2:$B$10=$B206)*('冬被-S级品'!$E$1:$AW$1=AZ$1)*('冬被-S级品'!$E$2:$AW$10)),0)+IFERROR(SUMPRODUCT(('白止-S级品'!$A$2:$A$26=$B206)*('白止-S级品'!$D$1:$AV$1=AZ$1)*('白止-S级品'!$D$2:$AV$26)),0)+IFERROR(SUMPRODUCT(('乐容-S级品'!$A$4:$A$32=$B206)*('乐容-S级品'!$L$3:$CA$3=AZ$1)*('乐容-S级品'!$L$4:$CA$32)),0)</f>
      </c>
      <c r="BA206" s="280">
        <f>IFERROR(SUMPRODUCT(('控温被PRO-S级品'!$B$2:$B$10=$B206)*('控温被PRO-S级品'!$E$1:$BE$1=BA$1)*('控温被PRO-S级品'!$E$2:$BE$10)),0)+IFERROR(SUMPRODUCT(('冬被-S级品'!$B$2:$B$10=$B206)*('冬被-S级品'!$E$1:$AW$1=BA$1)*('冬被-S级品'!$E$2:$AW$10)),0)+IFERROR(SUMPRODUCT(('白止-S级品'!$A$2:$A$26=$B206)*('白止-S级品'!$D$1:$AV$1=BA$1)*('白止-S级品'!$D$2:$AV$26)),0)+IFERROR(SUMPRODUCT(('乐容-S级品'!$A$4:$A$32=$B206)*('乐容-S级品'!$L$3:$CA$3=BA$1)*('乐容-S级品'!$L$4:$CA$32)),0)</f>
      </c>
      <c r="BB206" s="280">
        <f>IFERROR(SUMPRODUCT(('控温被PRO-S级品'!$B$2:$B$10=$B206)*('控温被PRO-S级品'!$E$1:$BE$1=BB$1)*('控温被PRO-S级品'!$E$2:$BE$10)),0)+IFERROR(SUMPRODUCT(('冬被-S级品'!$B$2:$B$10=$B206)*('冬被-S级品'!$E$1:$AW$1=BB$1)*('冬被-S级品'!$E$2:$AW$10)),0)+IFERROR(SUMPRODUCT(('白止-S级品'!$A$2:$A$26=$B206)*('白止-S级品'!$D$1:$AV$1=BB$1)*('白止-S级品'!$D$2:$AV$26)),0)+IFERROR(SUMPRODUCT(('乐容-S级品'!$A$4:$A$32=$B206)*('乐容-S级品'!$L$3:$CA$3=BB$1)*('乐容-S级品'!$L$4:$CA$32)),0)</f>
      </c>
      <c r="BC206" s="280">
        <f>IFERROR(SUMPRODUCT(('控温被PRO-S级品'!$B$2:$B$10=$B206)*('控温被PRO-S级品'!$E$1:$BE$1=BC$1)*('控温被PRO-S级品'!$E$2:$BE$10)),0)+IFERROR(SUMPRODUCT(('冬被-S级品'!$B$2:$B$10=$B206)*('冬被-S级品'!$E$1:$AW$1=BC$1)*('冬被-S级品'!$E$2:$AW$10)),0)+IFERROR(SUMPRODUCT(('白止-S级品'!$A$2:$A$26=$B206)*('白止-S级品'!$D$1:$AV$1=BC$1)*('白止-S级品'!$D$2:$AV$26)),0)+IFERROR(SUMPRODUCT(('乐容-S级品'!$A$4:$A$32=$B206)*('乐容-S级品'!$L$3:$CA$3=BC$1)*('乐容-S级品'!$L$4:$CA$32)),0)</f>
      </c>
      <c r="BD206" s="280">
        <f>IFERROR(SUMPRODUCT(('控温被PRO-S级品'!$B$2:$B$10=$B206)*('控温被PRO-S级品'!$E$1:$BE$1=BD$1)*('控温被PRO-S级品'!$E$2:$BE$10)),0)+IFERROR(SUMPRODUCT(('冬被-S级品'!$B$2:$B$10=$B206)*('冬被-S级品'!$E$1:$AW$1=BD$1)*('冬被-S级品'!$E$2:$AW$10)),0)+IFERROR(SUMPRODUCT(('白止-S级品'!$A$2:$A$26=$B206)*('白止-S级品'!$D$1:$AV$1=BD$1)*('白止-S级品'!$D$2:$AV$26)),0)+IFERROR(SUMPRODUCT(('乐容-S级品'!$A$4:$A$32=$B206)*('乐容-S级品'!$L$3:$CA$3=BD$1)*('乐容-S级品'!$L$4:$CA$32)),0)</f>
      </c>
      <c r="BE206" s="280">
        <f>IFERROR(SUMPRODUCT(('控温被PRO-S级品'!$B$2:$B$10=$B206)*('控温被PRO-S级品'!$E$1:$BE$1=BE$1)*('控温被PRO-S级品'!$E$2:$BE$10)),0)+IFERROR(SUMPRODUCT(('冬被-S级品'!$B$2:$B$10=$B206)*('冬被-S级品'!$E$1:$AW$1=BE$1)*('冬被-S级品'!$E$2:$AW$10)),0)+IFERROR(SUMPRODUCT(('白止-S级品'!$A$2:$A$26=$B206)*('白止-S级品'!$D$1:$AV$1=BE$1)*('白止-S级品'!$D$2:$AV$26)),0)+IFERROR(SUMPRODUCT(('乐容-S级品'!$A$4:$A$32=$B206)*('乐容-S级品'!$L$3:$CA$3=BE$1)*('乐容-S级品'!$L$4:$CA$32)),0)</f>
      </c>
      <c r="BF206" s="280">
        <f>IFERROR(SUMPRODUCT(('控温被PRO-S级品'!$B$2:$B$10=$B206)*('控温被PRO-S级品'!$E$1:$BE$1=BF$1)*('控温被PRO-S级品'!$E$2:$BE$10)),0)+IFERROR(SUMPRODUCT(('冬被-S级品'!$B$2:$B$10=$B206)*('冬被-S级品'!$E$1:$AW$1=BF$1)*('冬被-S级品'!$E$2:$AW$10)),0)+IFERROR(SUMPRODUCT(('白止-S级品'!$A$2:$A$26=$B206)*('白止-S级品'!$D$1:$AV$1=BF$1)*('白止-S级品'!$D$2:$AV$26)),0)+IFERROR(SUMPRODUCT(('乐容-S级品'!$A$4:$A$32=$B206)*('乐容-S级品'!$L$3:$CA$3=BF$1)*('乐容-S级品'!$L$4:$CA$32)),0)</f>
      </c>
      <c r="BG206" s="280">
        <f>IFERROR(SUMPRODUCT(('控温被PRO-S级品'!$B$2:$B$10=$B206)*('控温被PRO-S级品'!$E$1:$BE$1=BG$1)*('控温被PRO-S级品'!$E$2:$BE$10)),0)+IFERROR(SUMPRODUCT(('冬被-S级品'!$B$2:$B$10=$B206)*('冬被-S级品'!$E$1:$AW$1=BG$1)*('冬被-S级品'!$E$2:$AW$10)),0)+IFERROR(SUMPRODUCT(('白止-S级品'!$A$2:$A$26=$B206)*('白止-S级品'!$D$1:$AV$1=BG$1)*('白止-S级品'!$D$2:$AV$26)),0)+IFERROR(SUMPRODUCT(('乐容-S级品'!$A$4:$A$32=$B206)*('乐容-S级品'!$L$3:$CA$3=BG$1)*('乐容-S级品'!$L$4:$CA$32)),0)</f>
      </c>
      <c r="BH206" s="280">
        <f>IFERROR(SUMPRODUCT(('控温被PRO-S级品'!$B$2:$B$10=$B206)*('控温被PRO-S级品'!$E$1:$BE$1=BH$1)*('控温被PRO-S级品'!$E$2:$BE$10)),0)+IFERROR(SUMPRODUCT(('冬被-S级品'!$B$2:$B$10=$B206)*('冬被-S级品'!$E$1:$AW$1=BH$1)*('冬被-S级品'!$E$2:$AW$10)),0)+IFERROR(SUMPRODUCT(('白止-S级品'!$A$2:$A$26=$B206)*('白止-S级品'!$D$1:$AV$1=BH$1)*('白止-S级品'!$D$2:$AV$26)),0)+IFERROR(SUMPRODUCT(('乐容-S级品'!$A$4:$A$32=$B206)*('乐容-S级品'!$L$3:$CA$3=BH$1)*('乐容-S级品'!$L$4:$CA$32)),0)</f>
      </c>
      <c r="BI206" s="280">
        <f>IFERROR(SUMPRODUCT(('控温被PRO-S级品'!$B$2:$B$10=$B206)*('控温被PRO-S级品'!$E$1:$BE$1=BI$1)*('控温被PRO-S级品'!$E$2:$BE$10)),0)+IFERROR(SUMPRODUCT(('冬被-S级品'!$B$2:$B$10=$B206)*('冬被-S级品'!$E$1:$AW$1=BI$1)*('冬被-S级品'!$E$2:$AW$10)),0)+IFERROR(SUMPRODUCT(('白止-S级品'!$A$2:$A$26=$B206)*('白止-S级品'!$D$1:$AV$1=BI$1)*('白止-S级品'!$D$2:$AV$26)),0)+IFERROR(SUMPRODUCT(('乐容-S级品'!$A$4:$A$32=$B206)*('乐容-S级品'!$L$3:$CA$3=BI$1)*('乐容-S级品'!$L$4:$CA$32)),0)</f>
      </c>
      <c r="BJ206" s="280">
        <f>IFERROR(SUMPRODUCT(('控温被PRO-S级品'!$B$2:$B$10=$B206)*('控温被PRO-S级品'!$E$1:$BE$1=BJ$1)*('控温被PRO-S级品'!$E$2:$BE$10)),0)+IFERROR(SUMPRODUCT(('冬被-S级品'!$B$2:$B$10=$B206)*('冬被-S级品'!$E$1:$AW$1=BJ$1)*('冬被-S级品'!$E$2:$AW$10)),0)+IFERROR(SUMPRODUCT(('白止-S级品'!$A$2:$A$26=$B206)*('白止-S级品'!$D$1:$AV$1=BJ$1)*('白止-S级品'!$D$2:$AV$26)),0)+IFERROR(SUMPRODUCT(('乐容-S级品'!$A$4:$A$32=$B206)*('乐容-S级品'!$L$3:$CA$3=BJ$1)*('乐容-S级品'!$L$4:$CA$32)),0)</f>
      </c>
      <c r="BK206" s="280">
        <f>IFERROR(SUMPRODUCT(('控温被PRO-S级品'!$B$2:$B$10=$B206)*('控温被PRO-S级品'!$E$1:$BE$1=BK$1)*('控温被PRO-S级品'!$E$2:$BE$10)),0)+IFERROR(SUMPRODUCT(('冬被-S级品'!$B$2:$B$10=$B206)*('冬被-S级品'!$E$1:$AW$1=BK$1)*('冬被-S级品'!$E$2:$AW$10)),0)+IFERROR(SUMPRODUCT(('白止-S级品'!$A$2:$A$26=$B206)*('白止-S级品'!$D$1:$AV$1=BK$1)*('白止-S级品'!$D$2:$AV$26)),0)+IFERROR(SUMPRODUCT(('乐容-S级品'!$A$4:$A$32=$B206)*('乐容-S级品'!$L$3:$CA$3=BK$1)*('乐容-S级品'!$L$4:$CA$32)),0)</f>
      </c>
      <c r="BL206" s="280">
        <f>IFERROR(SUMPRODUCT(('控温被PRO-S级品'!$B$2:$B$10=$B206)*('控温被PRO-S级品'!$E$1:$BE$1=BL$1)*('控温被PRO-S级品'!$E$2:$BE$10)),0)+IFERROR(SUMPRODUCT(('冬被-S级品'!$B$2:$B$10=$B206)*('冬被-S级品'!$E$1:$AW$1=BL$1)*('冬被-S级品'!$E$2:$AW$10)),0)+IFERROR(SUMPRODUCT(('白止-S级品'!$A$2:$A$26=$B206)*('白止-S级品'!$D$1:$AV$1=BL$1)*('白止-S级品'!$D$2:$AV$26)),0)+IFERROR(SUMPRODUCT(('乐容-S级品'!$A$4:$A$32=$B206)*('乐容-S级品'!$L$3:$CA$3=BL$1)*('乐容-S级品'!$L$4:$CA$32)),0)</f>
      </c>
      <c r="BM206" s="280">
        <f>IFERROR(SUMPRODUCT(('控温被PRO-S级品'!$B$2:$B$10=$B206)*('控温被PRO-S级品'!$E$1:$BE$1=BM$1)*('控温被PRO-S级品'!$E$2:$BE$10)),0)+IFERROR(SUMPRODUCT(('冬被-S级品'!$B$2:$B$10=$B206)*('冬被-S级品'!$E$1:$AW$1=BM$1)*('冬被-S级品'!$E$2:$AW$10)),0)+IFERROR(SUMPRODUCT(('白止-S级品'!$A$2:$A$26=$B206)*('白止-S级品'!$D$1:$AV$1=BM$1)*('白止-S级品'!$D$2:$AV$26)),0)+IFERROR(SUMPRODUCT(('乐容-S级品'!$A$4:$A$32=$B206)*('乐容-S级品'!$L$3:$CA$3=BM$1)*('乐容-S级品'!$L$4:$CA$32)),0)</f>
      </c>
      <c r="BN206" s="280">
        <f>IFERROR(SUMPRODUCT(('控温被PRO-S级品'!$B$2:$B$10=$B206)*('控温被PRO-S级品'!$E$1:$BE$1=BN$1)*('控温被PRO-S级品'!$E$2:$BE$10)),0)+IFERROR(SUMPRODUCT(('冬被-S级品'!$B$2:$B$10=$B206)*('冬被-S级品'!$E$1:$AW$1=BN$1)*('冬被-S级品'!$E$2:$AW$10)),0)+IFERROR(SUMPRODUCT(('白止-S级品'!$A$2:$A$26=$B206)*('白止-S级品'!$D$1:$AV$1=BN$1)*('白止-S级品'!$D$2:$AV$26)),0)+IFERROR(SUMPRODUCT(('乐容-S级品'!$A$4:$A$32=$B206)*('乐容-S级品'!$L$3:$CA$3=BN$1)*('乐容-S级品'!$L$4:$CA$32)),0)</f>
      </c>
      <c r="BO206" s="280">
        <f>IFERROR(SUMPRODUCT(('控温被PRO-S级品'!$B$2:$B$10=$B206)*('控温被PRO-S级品'!$E$1:$BE$1=BO$1)*('控温被PRO-S级品'!$E$2:$BE$10)),0)+IFERROR(SUMPRODUCT(('冬被-S级品'!$B$2:$B$10=$B206)*('冬被-S级品'!$E$1:$AW$1=BO$1)*('冬被-S级品'!$E$2:$AW$10)),0)+IFERROR(SUMPRODUCT(('白止-S级品'!$A$2:$A$26=$B206)*('白止-S级品'!$D$1:$AV$1=BO$1)*('白止-S级品'!$D$2:$AV$26)),0)+IFERROR(SUMPRODUCT(('乐容-S级品'!$A$4:$A$32=$B206)*('乐容-S级品'!$L$3:$CA$3=BO$1)*('乐容-S级品'!$L$4:$CA$32)),0)</f>
      </c>
      <c r="BP206" s="280">
        <f>IFERROR(SUMPRODUCT(('控温被PRO-S级品'!$B$2:$B$10=$B206)*('控温被PRO-S级品'!$E$1:$BE$1=BP$1)*('控温被PRO-S级品'!$E$2:$BE$10)),0)+IFERROR(SUMPRODUCT(('冬被-S级品'!$B$2:$B$10=$B206)*('冬被-S级品'!$E$1:$AW$1=BP$1)*('冬被-S级品'!$E$2:$AW$10)),0)+IFERROR(SUMPRODUCT(('白止-S级品'!$A$2:$A$26=$B206)*('白止-S级品'!$D$1:$AV$1=BP$1)*('白止-S级品'!$D$2:$AV$26)),0)+IFERROR(SUMPRODUCT(('乐容-S级品'!$A$4:$A$32=$B206)*('乐容-S级品'!$L$3:$CA$3=BP$1)*('乐容-S级品'!$L$4:$CA$32)),0)</f>
      </c>
      <c r="BQ206" s="280">
        <f>IFERROR(SUMPRODUCT(('控温被PRO-S级品'!$B$2:$B$10=$B206)*('控温被PRO-S级品'!$E$1:$BE$1=BQ$1)*('控温被PRO-S级品'!$E$2:$BE$10)),0)+IFERROR(SUMPRODUCT(('冬被-S级品'!$B$2:$B$10=$B206)*('冬被-S级品'!$E$1:$AW$1=BQ$1)*('冬被-S级品'!$E$2:$AW$10)),0)+IFERROR(SUMPRODUCT(('白止-S级品'!$A$2:$A$26=$B206)*('白止-S级品'!$D$1:$AV$1=BQ$1)*('白止-S级品'!$D$2:$AV$26)),0)+IFERROR(SUMPRODUCT(('乐容-S级品'!$A$4:$A$32=$B206)*('乐容-S级品'!$L$3:$CA$3=BQ$1)*('乐容-S级品'!$L$4:$CA$32)),0)</f>
      </c>
      <c r="BR206" s="280">
        <f>IFERROR(SUMPRODUCT(('控温被PRO-S级品'!$B$2:$B$10=$B206)*('控温被PRO-S级品'!$E$1:$BE$1=BR$1)*('控温被PRO-S级品'!$E$2:$BE$10)),0)+IFERROR(SUMPRODUCT(('冬被-S级品'!$B$2:$B$10=$B206)*('冬被-S级品'!$E$1:$AW$1=BR$1)*('冬被-S级品'!$E$2:$AW$10)),0)+IFERROR(SUMPRODUCT(('白止-S级品'!$A$2:$A$26=$B206)*('白止-S级品'!$D$1:$AV$1=BR$1)*('白止-S级品'!$D$2:$AV$26)),0)+IFERROR(SUMPRODUCT(('乐容-S级品'!$A$4:$A$32=$B206)*('乐容-S级品'!$L$3:$CA$3=BR$1)*('乐容-S级品'!$L$4:$CA$32)),0)</f>
      </c>
      <c r="BS206" s="280">
        <f>IFERROR(SUMPRODUCT(('控温被PRO-S级品'!$B$2:$B$10=$B206)*('控温被PRO-S级品'!$E$1:$BE$1=BS$1)*('控温被PRO-S级品'!$E$2:$BE$10)),0)+IFERROR(SUMPRODUCT(('冬被-S级品'!$B$2:$B$10=$B206)*('冬被-S级品'!$E$1:$AW$1=BS$1)*('冬被-S级品'!$E$2:$AW$10)),0)+IFERROR(SUMPRODUCT(('白止-S级品'!$A$2:$A$26=$B206)*('白止-S级品'!$D$1:$AV$1=BS$1)*('白止-S级品'!$D$2:$AV$26)),0)+IFERROR(SUMPRODUCT(('乐容-S级品'!$A$4:$A$32=$B206)*('乐容-S级品'!$L$3:$CA$3=BS$1)*('乐容-S级品'!$L$4:$CA$32)),0)</f>
      </c>
      <c r="BT206" s="280">
        <f>IFERROR(SUMPRODUCT(('控温被PRO-S级品'!$B$2:$B$10=$B206)*('控温被PRO-S级品'!$E$1:$BE$1=BT$1)*('控温被PRO-S级品'!$E$2:$BE$10)),0)+IFERROR(SUMPRODUCT(('冬被-S级品'!$B$2:$B$10=$B206)*('冬被-S级品'!$E$1:$AW$1=BT$1)*('冬被-S级品'!$E$2:$AW$10)),0)+IFERROR(SUMPRODUCT(('白止-S级品'!$A$2:$A$26=$B206)*('白止-S级品'!$D$1:$AV$1=BT$1)*('白止-S级品'!$D$2:$AV$26)),0)+IFERROR(SUMPRODUCT(('乐容-S级品'!$A$4:$A$32=$B206)*('乐容-S级品'!$L$3:$CA$3=BT$1)*('乐容-S级品'!$L$4:$CA$32)),0)</f>
      </c>
      <c r="BU206" s="280">
        <f>IFERROR(SUMPRODUCT(('控温被PRO-S级品'!$B$2:$B$10=$B206)*('控温被PRO-S级品'!$E$1:$BE$1=BU$1)*('控温被PRO-S级品'!$E$2:$BE$10)),0)+IFERROR(SUMPRODUCT(('冬被-S级品'!$B$2:$B$10=$B206)*('冬被-S级品'!$E$1:$AW$1=BU$1)*('冬被-S级品'!$E$2:$AW$10)),0)+IFERROR(SUMPRODUCT(('白止-S级品'!$A$2:$A$26=$B206)*('白止-S级品'!$D$1:$AV$1=BU$1)*('白止-S级品'!$D$2:$AV$26)),0)+IFERROR(SUMPRODUCT(('乐容-S级品'!$A$4:$A$32=$B206)*('乐容-S级品'!$L$3:$CA$3=BU$1)*('乐容-S级品'!$L$4:$CA$32)),0)</f>
      </c>
      <c r="BV206" s="280">
        <f>IFERROR(SUMPRODUCT(('控温被PRO-S级品'!$B$2:$B$10=$B206)*('控温被PRO-S级品'!$E$1:$BE$1=BV$1)*('控温被PRO-S级品'!$E$2:$BE$10)),0)+IFERROR(SUMPRODUCT(('冬被-S级品'!$B$2:$B$10=$B206)*('冬被-S级品'!$E$1:$AW$1=BV$1)*('冬被-S级品'!$E$2:$AW$10)),0)+IFERROR(SUMPRODUCT(('白止-S级品'!$A$2:$A$26=$B206)*('白止-S级品'!$D$1:$AV$1=BV$1)*('白止-S级品'!$D$2:$AV$26)),0)+IFERROR(SUMPRODUCT(('乐容-S级品'!$A$4:$A$32=$B206)*('乐容-S级品'!$L$3:$CA$3=BV$1)*('乐容-S级品'!$L$4:$CA$32)),0)</f>
      </c>
      <c r="BW206" s="280">
        <f>IFERROR(SUMPRODUCT(('控温被PRO-S级品'!$B$2:$B$10=$B206)*('控温被PRO-S级品'!$E$1:$BE$1=BW$1)*('控温被PRO-S级品'!$E$2:$BE$10)),0)+IFERROR(SUMPRODUCT(('冬被-S级品'!$B$2:$B$10=$B206)*('冬被-S级品'!$E$1:$AW$1=BW$1)*('冬被-S级品'!$E$2:$AW$10)),0)+IFERROR(SUMPRODUCT(('白止-S级品'!$A$2:$A$26=$B206)*('白止-S级品'!$D$1:$AV$1=BW$1)*('白止-S级品'!$D$2:$AV$26)),0)+IFERROR(SUMPRODUCT(('乐容-S级品'!$A$4:$A$32=$B206)*('乐容-S级品'!$L$3:$CA$3=BW$1)*('乐容-S级品'!$L$4:$CA$32)),0)</f>
      </c>
      <c r="BX206" s="280">
        <f>IFERROR(SUMPRODUCT(('控温被PRO-S级品'!$B$2:$B$10=$B206)*('控温被PRO-S级品'!$E$1:$BE$1=BX$1)*('控温被PRO-S级品'!$E$2:$BE$10)),0)+IFERROR(SUMPRODUCT(('冬被-S级品'!$B$2:$B$10=$B206)*('冬被-S级品'!$E$1:$AW$1=BX$1)*('冬被-S级品'!$E$2:$AW$10)),0)+IFERROR(SUMPRODUCT(('白止-S级品'!$A$2:$A$26=$B206)*('白止-S级品'!$D$1:$AV$1=BX$1)*('白止-S级品'!$D$2:$AV$26)),0)+IFERROR(SUMPRODUCT(('乐容-S级品'!$A$4:$A$32=$B206)*('乐容-S级品'!$L$3:$CA$3=BX$1)*('乐容-S级品'!$L$4:$CA$32)),0)</f>
      </c>
      <c r="BY206" s="280">
        <f>IFERROR(SUMPRODUCT(('控温被PRO-S级品'!$B$2:$B$10=$B206)*('控温被PRO-S级品'!$E$1:$BE$1=BY$1)*('控温被PRO-S级品'!$E$2:$BE$10)),0)+IFERROR(SUMPRODUCT(('冬被-S级品'!$B$2:$B$10=$B206)*('冬被-S级品'!$E$1:$AW$1=BY$1)*('冬被-S级品'!$E$2:$AW$10)),0)+IFERROR(SUMPRODUCT(('白止-S级品'!$A$2:$A$26=$B206)*('白止-S级品'!$D$1:$AV$1=BY$1)*('白止-S级品'!$D$2:$AV$26)),0)+IFERROR(SUMPRODUCT(('乐容-S级品'!$A$4:$A$32=$B206)*('乐容-S级品'!$L$3:$CA$3=BY$1)*('乐容-S级品'!$L$4:$CA$32)),0)</f>
      </c>
      <c r="BZ206" s="280">
        <f>IFERROR(SUMPRODUCT(('控温被PRO-S级品'!$B$2:$B$10=$B206)*('控温被PRO-S级品'!$E$1:$BE$1=BZ$1)*('控温被PRO-S级品'!$E$2:$BE$10)),0)+IFERROR(SUMPRODUCT(('冬被-S级品'!$B$2:$B$10=$B206)*('冬被-S级品'!$E$1:$AW$1=BZ$1)*('冬被-S级品'!$E$2:$AW$10)),0)+IFERROR(SUMPRODUCT(('白止-S级品'!$A$2:$A$26=$B206)*('白止-S级品'!$D$1:$AV$1=BZ$1)*('白止-S级品'!$D$2:$AV$26)),0)+IFERROR(SUMPRODUCT(('乐容-S级品'!$A$4:$A$32=$B206)*('乐容-S级品'!$L$3:$CA$3=BZ$1)*('乐容-S级品'!$L$4:$CA$32)),0)</f>
      </c>
      <c r="CA206" s="280">
        <f>IFERROR(SUMPRODUCT(('控温被PRO-S级品'!$B$2:$B$10=$B206)*('控温被PRO-S级品'!$E$1:$BE$1=CA$1)*('控温被PRO-S级品'!$E$2:$BE$10)),0)+IFERROR(SUMPRODUCT(('冬被-S级品'!$B$2:$B$10=$B206)*('冬被-S级品'!$E$1:$AW$1=CA$1)*('冬被-S级品'!$E$2:$AW$10)),0)+IFERROR(SUMPRODUCT(('白止-S级品'!$A$2:$A$26=$B206)*('白止-S级品'!$D$1:$AV$1=CA$1)*('白止-S级品'!$D$2:$AV$26)),0)+IFERROR(SUMPRODUCT(('乐容-S级品'!$A$4:$A$32=$B206)*('乐容-S级品'!$L$3:$CA$3=CA$1)*('乐容-S级品'!$L$4:$CA$32)),0)</f>
      </c>
      <c r="CB206" s="280">
        <f>IFERROR(SUMPRODUCT(('控温被PRO-S级品'!$B$2:$B$10=$B206)*('控温被PRO-S级品'!$E$1:$BE$1=CB$1)*('控温被PRO-S级品'!$E$2:$BE$10)),0)+IFERROR(SUMPRODUCT(('冬被-S级品'!$B$2:$B$10=$B206)*('冬被-S级品'!$E$1:$AW$1=CB$1)*('冬被-S级品'!$E$2:$AW$10)),0)+IFERROR(SUMPRODUCT(('白止-S级品'!$A$2:$A$26=$B206)*('白止-S级品'!$D$1:$AV$1=CB$1)*('白止-S级品'!$D$2:$AV$26)),0)+IFERROR(SUMPRODUCT(('乐容-S级品'!$A$4:$A$32=$B206)*('乐容-S级品'!$L$3:$CA$3=CB$1)*('乐容-S级品'!$L$4:$CA$32)),0)</f>
      </c>
      <c r="CC206" s="280">
        <f>IFERROR(SUMPRODUCT(('控温被PRO-S级品'!$B$2:$B$10=$B206)*('控温被PRO-S级品'!$E$1:$BE$1=CC$1)*('控温被PRO-S级品'!$E$2:$BE$10)),0)+IFERROR(SUMPRODUCT(('冬被-S级品'!$B$2:$B$10=$B206)*('冬被-S级品'!$E$1:$AW$1=CC$1)*('冬被-S级品'!$E$2:$AW$10)),0)+IFERROR(SUMPRODUCT(('白止-S级品'!$A$2:$A$26=$B206)*('白止-S级品'!$D$1:$AV$1=CC$1)*('白止-S级品'!$D$2:$AV$26)),0)+IFERROR(SUMPRODUCT(('乐容-S级品'!$A$4:$A$32=$B206)*('乐容-S级品'!$L$3:$CA$3=CC$1)*('乐容-S级品'!$L$4:$CA$32)),0)</f>
      </c>
      <c r="CD206" s="280">
        <f>IFERROR(SUMPRODUCT(('控温被PRO-S级品'!$B$2:$B$10=$B206)*('控温被PRO-S级品'!$E$1:$BE$1=CD$1)*('控温被PRO-S级品'!$E$2:$BE$10)),0)+IFERROR(SUMPRODUCT(('冬被-S级品'!$B$2:$B$10=$B206)*('冬被-S级品'!$E$1:$AW$1=CD$1)*('冬被-S级品'!$E$2:$AW$10)),0)+IFERROR(SUMPRODUCT(('白止-S级品'!$A$2:$A$26=$B206)*('白止-S级品'!$D$1:$AV$1=CD$1)*('白止-S级品'!$D$2:$AV$26)),0)+IFERROR(SUMPRODUCT(('乐容-S级品'!$A$4:$A$32=$B206)*('乐容-S级品'!$L$3:$CA$3=CD$1)*('乐容-S级品'!$L$4:$CA$32)),0)</f>
      </c>
      <c r="CE206" s="280">
        <f>IFERROR(SUMPRODUCT(('控温被PRO-S级品'!$B$2:$B$10=$B206)*('控温被PRO-S级品'!$E$1:$BE$1=CE$1)*('控温被PRO-S级品'!$E$2:$BE$10)),0)+IFERROR(SUMPRODUCT(('冬被-S级品'!$B$2:$B$10=$B206)*('冬被-S级品'!$E$1:$AW$1=CE$1)*('冬被-S级品'!$E$2:$AW$10)),0)+IFERROR(SUMPRODUCT(('白止-S级品'!$A$2:$A$26=$B206)*('白止-S级品'!$D$1:$AV$1=CE$1)*('白止-S级品'!$D$2:$AV$26)),0)+IFERROR(SUMPRODUCT(('乐容-S级品'!$A$4:$A$32=$B206)*('乐容-S级品'!$L$3:$CA$3=CE$1)*('乐容-S级品'!$L$4:$CA$32)),0)</f>
      </c>
      <c r="CF206" s="280">
        <f>IFERROR(SUMPRODUCT(('控温被PRO-S级品'!$B$2:$B$10=$B206)*('控温被PRO-S级品'!$E$1:$BE$1=CF$1)*('控温被PRO-S级品'!$E$2:$BE$10)),0)+IFERROR(SUMPRODUCT(('冬被-S级品'!$B$2:$B$10=$B206)*('冬被-S级品'!$E$1:$AW$1=CF$1)*('冬被-S级品'!$E$2:$AW$10)),0)+IFERROR(SUMPRODUCT(('白止-S级品'!$A$2:$A$26=$B206)*('白止-S级品'!$D$1:$AV$1=CF$1)*('白止-S级品'!$D$2:$AV$26)),0)+IFERROR(SUMPRODUCT(('乐容-S级品'!$A$4:$A$32=$B206)*('乐容-S级品'!$L$3:$CA$3=CF$1)*('乐容-S级品'!$L$4:$CA$32)),0)</f>
      </c>
      <c r="CG206" s="280">
        <f>IFERROR(SUMPRODUCT(('控温被PRO-S级品'!$B$2:$B$10=$B206)*('控温被PRO-S级品'!$E$1:$BE$1=CG$1)*('控温被PRO-S级品'!$E$2:$BE$10)),0)+IFERROR(SUMPRODUCT(('冬被-S级品'!$B$2:$B$10=$B206)*('冬被-S级品'!$E$1:$AW$1=CG$1)*('冬被-S级品'!$E$2:$AW$10)),0)+IFERROR(SUMPRODUCT(('白止-S级品'!$A$2:$A$26=$B206)*('白止-S级品'!$D$1:$AV$1=CG$1)*('白止-S级品'!$D$2:$AV$26)),0)+IFERROR(SUMPRODUCT(('乐容-S级品'!$A$4:$A$32=$B206)*('乐容-S级品'!$L$3:$CA$3=CG$1)*('乐容-S级品'!$L$4:$CA$32)),0)</f>
      </c>
      <c r="CH206" s="280">
        <f>IFERROR(SUMPRODUCT(('控温被PRO-S级品'!$B$2:$B$10=$B206)*('控温被PRO-S级品'!$E$1:$BE$1=CH$1)*('控温被PRO-S级品'!$E$2:$BE$10)),0)+IFERROR(SUMPRODUCT(('冬被-S级品'!$B$2:$B$10=$B206)*('冬被-S级品'!$E$1:$AW$1=CH$1)*('冬被-S级品'!$E$2:$AW$10)),0)+IFERROR(SUMPRODUCT(('白止-S级品'!$A$2:$A$26=$B206)*('白止-S级品'!$D$1:$AV$1=CH$1)*('白止-S级品'!$D$2:$AV$26)),0)+IFERROR(SUMPRODUCT(('乐容-S级品'!$A$4:$A$32=$B206)*('乐容-S级品'!$L$3:$CA$3=CH$1)*('乐容-S级品'!$L$4:$CA$32)),0)</f>
      </c>
      <c r="CI206" s="280">
        <f>IFERROR(SUMPRODUCT(('控温被PRO-S级品'!$B$2:$B$10=$B206)*('控温被PRO-S级品'!$E$1:$BE$1=CI$1)*('控温被PRO-S级品'!$E$2:$BE$10)),0)+IFERROR(SUMPRODUCT(('冬被-S级品'!$B$2:$B$10=$B206)*('冬被-S级品'!$E$1:$AW$1=CI$1)*('冬被-S级品'!$E$2:$AW$10)),0)+IFERROR(SUMPRODUCT(('白止-S级品'!$A$2:$A$26=$B206)*('白止-S级品'!$D$1:$AV$1=CI$1)*('白止-S级品'!$D$2:$AV$26)),0)+IFERROR(SUMPRODUCT(('乐容-S级品'!$A$4:$A$32=$B206)*('乐容-S级品'!$L$3:$CA$3=CI$1)*('乐容-S级品'!$L$4:$CA$32)),0)</f>
      </c>
      <c r="CJ206" s="280">
        <f>IFERROR(SUMPRODUCT(('控温被PRO-S级品'!$B$2:$B$10=$B206)*('控温被PRO-S级品'!$E$1:$BE$1=CJ$1)*('控温被PRO-S级品'!$E$2:$BE$10)),0)+IFERROR(SUMPRODUCT(('冬被-S级品'!$B$2:$B$10=$B206)*('冬被-S级品'!$E$1:$AW$1=CJ$1)*('冬被-S级品'!$E$2:$AW$10)),0)+IFERROR(SUMPRODUCT(('白止-S级品'!$A$2:$A$26=$B206)*('白止-S级品'!$D$1:$AV$1=CJ$1)*('白止-S级品'!$D$2:$AV$26)),0)+IFERROR(SUMPRODUCT(('乐容-S级品'!$A$4:$A$32=$B206)*('乐容-S级品'!$L$3:$CA$3=CJ$1)*('乐容-S级品'!$L$4:$CA$32)),0)</f>
      </c>
      <c r="CK206" s="280">
        <f>IFERROR(SUMPRODUCT(('控温被PRO-S级品'!$B$2:$B$10=$B206)*('控温被PRO-S级品'!$E$1:$BE$1=CK$1)*('控温被PRO-S级品'!$E$2:$BE$10)),0)+IFERROR(SUMPRODUCT(('冬被-S级品'!$B$2:$B$10=$B206)*('冬被-S级品'!$E$1:$AW$1=CK$1)*('冬被-S级品'!$E$2:$AW$10)),0)+IFERROR(SUMPRODUCT(('白止-S级品'!$A$2:$A$26=$B206)*('白止-S级品'!$D$1:$AV$1=CK$1)*('白止-S级品'!$D$2:$AV$26)),0)+IFERROR(SUMPRODUCT(('乐容-S级品'!$A$4:$A$32=$B206)*('乐容-S级品'!$L$3:$CA$3=CK$1)*('乐容-S级品'!$L$4:$CA$32)),0)</f>
      </c>
      <c r="CL206" s="280">
        <f>IFERROR(SUMPRODUCT(('控温被PRO-S级品'!$B$2:$B$10=$B206)*('控温被PRO-S级品'!$E$1:$BE$1=CL$1)*('控温被PRO-S级品'!$E$2:$BE$10)),0)+IFERROR(SUMPRODUCT(('冬被-S级品'!$B$2:$B$10=$B206)*('冬被-S级品'!$E$1:$AW$1=CL$1)*('冬被-S级品'!$E$2:$AW$10)),0)+IFERROR(SUMPRODUCT(('白止-S级品'!$A$2:$A$26=$B206)*('白止-S级品'!$D$1:$AV$1=CL$1)*('白止-S级品'!$D$2:$AV$26)),0)+IFERROR(SUMPRODUCT(('乐容-S级品'!$A$4:$A$32=$B206)*('乐容-S级品'!$L$3:$CA$3=CL$1)*('乐容-S级品'!$L$4:$CA$32)),0)</f>
      </c>
      <c r="CM206" s="280">
        <f>IFERROR(SUMPRODUCT(('控温被PRO-S级品'!$B$2:$B$10=$B206)*('控温被PRO-S级品'!$E$1:$BE$1=CM$1)*('控温被PRO-S级品'!$E$2:$BE$10)),0)+IFERROR(SUMPRODUCT(('冬被-S级品'!$B$2:$B$10=$B206)*('冬被-S级品'!$E$1:$AW$1=CM$1)*('冬被-S级品'!$E$2:$AW$10)),0)+IFERROR(SUMPRODUCT(('白止-S级品'!$A$2:$A$26=$B206)*('白止-S级品'!$D$1:$AV$1=CM$1)*('白止-S级品'!$D$2:$AV$26)),0)+IFERROR(SUMPRODUCT(('乐容-S级品'!$A$4:$A$32=$B206)*('乐容-S级品'!$L$3:$CA$3=CM$1)*('乐容-S级品'!$L$4:$CA$32)),0)</f>
      </c>
      <c r="CN206" s="280">
        <f>IFERROR(SUMPRODUCT(('控温被PRO-S级品'!$B$2:$B$10=$B206)*('控温被PRO-S级品'!$E$1:$BE$1=CN$1)*('控温被PRO-S级品'!$E$2:$BE$10)),0)+IFERROR(SUMPRODUCT(('冬被-S级品'!$B$2:$B$10=$B206)*('冬被-S级品'!$E$1:$AW$1=CN$1)*('冬被-S级品'!$E$2:$AW$10)),0)+IFERROR(SUMPRODUCT(('白止-S级品'!$A$2:$A$26=$B206)*('白止-S级品'!$D$1:$AV$1=CN$1)*('白止-S级品'!$D$2:$AV$26)),0)+IFERROR(SUMPRODUCT(('乐容-S级品'!$A$4:$A$32=$B206)*('乐容-S级品'!$L$3:$CA$3=CN$1)*('乐容-S级品'!$L$4:$CA$32)),0)</f>
      </c>
      <c r="CO206" s="280">
        <f>IFERROR(SUMPRODUCT(('控温被PRO-S级品'!$B$2:$B$10=$B206)*('控温被PRO-S级品'!$E$1:$BE$1=CO$1)*('控温被PRO-S级品'!$E$2:$BE$10)),0)+IFERROR(SUMPRODUCT(('冬被-S级品'!$B$2:$B$10=$B206)*('冬被-S级品'!$E$1:$AW$1=CO$1)*('冬被-S级品'!$E$2:$AW$10)),0)+IFERROR(SUMPRODUCT(('白止-S级品'!$A$2:$A$26=$B206)*('白止-S级品'!$D$1:$AV$1=CO$1)*('白止-S级品'!$D$2:$AV$26)),0)+IFERROR(SUMPRODUCT(('乐容-S级品'!$A$4:$A$32=$B206)*('乐容-S级品'!$L$3:$CA$3=CO$1)*('乐容-S级品'!$L$4:$CA$32)),0)</f>
      </c>
      <c r="CP206" s="280">
        <f>IFERROR(SUMPRODUCT(('控温被PRO-S级品'!$B$2:$B$10=$B206)*('控温被PRO-S级品'!$E$1:$BE$1=CP$1)*('控温被PRO-S级品'!$E$2:$BE$10)),0)+IFERROR(SUMPRODUCT(('冬被-S级品'!$B$2:$B$10=$B206)*('冬被-S级品'!$E$1:$AW$1=CP$1)*('冬被-S级品'!$E$2:$AW$10)),0)+IFERROR(SUMPRODUCT(('白止-S级品'!$A$2:$A$26=$B206)*('白止-S级品'!$D$1:$AV$1=CP$1)*('白止-S级品'!$D$2:$AV$26)),0)+IFERROR(SUMPRODUCT(('乐容-S级品'!$A$4:$A$32=$B206)*('乐容-S级品'!$L$3:$CA$3=CP$1)*('乐容-S级品'!$L$4:$CA$32)),0)</f>
      </c>
      <c r="CQ206" s="280">
        <f>IFERROR(SUMPRODUCT(('控温被PRO-S级品'!$B$2:$B$10=$B206)*('控温被PRO-S级品'!$E$1:$BE$1=CQ$1)*('控温被PRO-S级品'!$E$2:$BE$10)),0)+IFERROR(SUMPRODUCT(('冬被-S级品'!$B$2:$B$10=$B206)*('冬被-S级品'!$E$1:$AW$1=CQ$1)*('冬被-S级品'!$E$2:$AW$10)),0)+IFERROR(SUMPRODUCT(('白止-S级品'!$A$2:$A$26=$B206)*('白止-S级品'!$D$1:$AV$1=CQ$1)*('白止-S级品'!$D$2:$AV$26)),0)+IFERROR(SUMPRODUCT(('乐容-S级品'!$A$4:$A$32=$B206)*('乐容-S级品'!$L$3:$CA$3=CQ$1)*('乐容-S级品'!$L$4:$CA$32)),0)</f>
      </c>
      <c r="CR206" s="280">
        <f>IFERROR(SUMPRODUCT(('控温被PRO-S级品'!$B$2:$B$10=$B206)*('控温被PRO-S级品'!$E$1:$BE$1=CR$1)*('控温被PRO-S级品'!$E$2:$BE$10)),0)+IFERROR(SUMPRODUCT(('冬被-S级品'!$B$2:$B$10=$B206)*('冬被-S级品'!$E$1:$AW$1=CR$1)*('冬被-S级品'!$E$2:$AW$10)),0)+IFERROR(SUMPRODUCT(('白止-S级品'!$A$2:$A$26=$B206)*('白止-S级品'!$D$1:$AV$1=CR$1)*('白止-S级品'!$D$2:$AV$26)),0)+IFERROR(SUMPRODUCT(('乐容-S级品'!$A$4:$A$32=$B206)*('乐容-S级品'!$L$3:$CA$3=CR$1)*('乐容-S级品'!$L$4:$CA$32)),0)</f>
      </c>
      <c r="CS206" s="280">
        <f>IFERROR(SUMPRODUCT(('控温被PRO-S级品'!$B$2:$B$10=$B206)*('控温被PRO-S级品'!$E$1:$BE$1=CS$1)*('控温被PRO-S级品'!$E$2:$BE$10)),0)+IFERROR(SUMPRODUCT(('冬被-S级品'!$B$2:$B$10=$B206)*('冬被-S级品'!$E$1:$AW$1=CS$1)*('冬被-S级品'!$E$2:$AW$10)),0)+IFERROR(SUMPRODUCT(('白止-S级品'!$A$2:$A$26=$B206)*('白止-S级品'!$D$1:$AV$1=CS$1)*('白止-S级品'!$D$2:$AV$26)),0)+IFERROR(SUMPRODUCT(('乐容-S级品'!$A$4:$A$32=$B206)*('乐容-S级品'!$L$3:$CA$3=CS$1)*('乐容-S级品'!$L$4:$CA$32)),0)</f>
      </c>
      <c r="CT206" s="280">
        <f>IFERROR(SUMPRODUCT(('控温被PRO-S级品'!$B$2:$B$10=$B206)*('控温被PRO-S级品'!$E$1:$BE$1=CT$1)*('控温被PRO-S级品'!$E$2:$BE$10)),0)+IFERROR(SUMPRODUCT(('冬被-S级品'!$B$2:$B$10=$B206)*('冬被-S级品'!$E$1:$AW$1=CT$1)*('冬被-S级品'!$E$2:$AW$10)),0)+IFERROR(SUMPRODUCT(('白止-S级品'!$A$2:$A$26=$B206)*('白止-S级品'!$D$1:$AV$1=CT$1)*('白止-S级品'!$D$2:$AV$26)),0)+IFERROR(SUMPRODUCT(('乐容-S级品'!$A$4:$A$32=$B206)*('乐容-S级品'!$L$3:$CA$3=CT$1)*('乐容-S级品'!$L$4:$CA$32)),0)</f>
      </c>
      <c r="CU206" s="280">
        <f>IFERROR(SUMPRODUCT(('控温被PRO-S级品'!$B$2:$B$10=$B206)*('控温被PRO-S级品'!$E$1:$BE$1=CU$1)*('控温被PRO-S级品'!$E$2:$BE$10)),0)+IFERROR(SUMPRODUCT(('冬被-S级品'!$B$2:$B$10=$B206)*('冬被-S级品'!$E$1:$AW$1=CU$1)*('冬被-S级品'!$E$2:$AW$10)),0)+IFERROR(SUMPRODUCT(('白止-S级品'!$A$2:$A$26=$B206)*('白止-S级品'!$D$1:$AV$1=CU$1)*('白止-S级品'!$D$2:$AV$26)),0)+IFERROR(SUMPRODUCT(('乐容-S级品'!$A$4:$A$32=$B206)*('乐容-S级品'!$L$3:$CA$3=CU$1)*('乐容-S级品'!$L$4:$CA$32)),0)</f>
      </c>
      <c r="CV206" s="280">
        <f>IFERROR(SUMPRODUCT(('控温被PRO-S级品'!$B$2:$B$10=$B206)*('控温被PRO-S级品'!$E$1:$BE$1=CV$1)*('控温被PRO-S级品'!$E$2:$BE$10)),0)+IFERROR(SUMPRODUCT(('冬被-S级品'!$B$2:$B$10=$B206)*('冬被-S级品'!$E$1:$AW$1=CV$1)*('冬被-S级品'!$E$2:$AW$10)),0)+IFERROR(SUMPRODUCT(('白止-S级品'!$A$2:$A$26=$B206)*('白止-S级品'!$D$1:$AV$1=CV$1)*('白止-S级品'!$D$2:$AV$26)),0)+IFERROR(SUMPRODUCT(('乐容-S级品'!$A$4:$A$32=$B206)*('乐容-S级品'!$L$3:$CA$3=CV$1)*('乐容-S级品'!$L$4:$CA$32)),0)</f>
      </c>
      <c r="CW206" s="280">
        <f>IFERROR(SUMPRODUCT(('控温被PRO-S级品'!$B$2:$B$10=$B206)*('控温被PRO-S级品'!$E$1:$BE$1=CW$1)*('控温被PRO-S级品'!$E$2:$BE$10)),0)+IFERROR(SUMPRODUCT(('冬被-S级品'!$B$2:$B$10=$B206)*('冬被-S级品'!$E$1:$AW$1=CW$1)*('冬被-S级品'!$E$2:$AW$10)),0)+IFERROR(SUMPRODUCT(('白止-S级品'!$A$2:$A$26=$B206)*('白止-S级品'!$D$1:$AV$1=CW$1)*('白止-S级品'!$D$2:$AV$26)),0)+IFERROR(SUMPRODUCT(('乐容-S级品'!$A$4:$A$32=$B206)*('乐容-S级品'!$L$3:$CA$3=CW$1)*('乐容-S级品'!$L$4:$CA$32)),0)</f>
      </c>
      <c r="CX206" s="280">
        <f>IFERROR(SUMPRODUCT(('控温被PRO-S级品'!$B$2:$B$10=$B206)*('控温被PRO-S级品'!$E$1:$BE$1=CX$1)*('控温被PRO-S级品'!$E$2:$BE$10)),0)+IFERROR(SUMPRODUCT(('冬被-S级品'!$B$2:$B$10=$B206)*('冬被-S级品'!$E$1:$AW$1=CX$1)*('冬被-S级品'!$E$2:$AW$10)),0)+IFERROR(SUMPRODUCT(('白止-S级品'!$A$2:$A$26=$B206)*('白止-S级品'!$D$1:$AV$1=CX$1)*('白止-S级品'!$D$2:$AV$26)),0)+IFERROR(SUMPRODUCT(('乐容-S级品'!$A$4:$A$32=$B206)*('乐容-S级品'!$L$3:$CA$3=CX$1)*('乐容-S级品'!$L$4:$CA$32)),0)</f>
      </c>
      <c r="CY206" s="280">
        <f>IFERROR(SUMPRODUCT(('控温被PRO-S级品'!$B$2:$B$10=$B206)*('控温被PRO-S级品'!$E$1:$BE$1=CY$1)*('控温被PRO-S级品'!$E$2:$BE$10)),0)+IFERROR(SUMPRODUCT(('冬被-S级品'!$B$2:$B$10=$B206)*('冬被-S级品'!$E$1:$AW$1=CY$1)*('冬被-S级品'!$E$2:$AW$10)),0)+IFERROR(SUMPRODUCT(('白止-S级品'!$A$2:$A$26=$B206)*('白止-S级品'!$D$1:$AV$1=CY$1)*('白止-S级品'!$D$2:$AV$26)),0)+IFERROR(SUMPRODUCT(('乐容-S级品'!$A$4:$A$32=$B206)*('乐容-S级品'!$L$3:$CA$3=CY$1)*('乐容-S级品'!$L$4:$CA$32)),0)</f>
      </c>
      <c r="CZ206" s="280">
        <f>IFERROR(SUMPRODUCT(('控温被PRO-S级品'!$B$2:$B$10=$B206)*('控温被PRO-S级品'!$E$1:$BE$1=CZ$1)*('控温被PRO-S级品'!$E$2:$BE$10)),0)+IFERROR(SUMPRODUCT(('冬被-S级品'!$B$2:$B$10=$B206)*('冬被-S级品'!$E$1:$AW$1=CZ$1)*('冬被-S级品'!$E$2:$AW$10)),0)+IFERROR(SUMPRODUCT(('白止-S级品'!$A$2:$A$26=$B206)*('白止-S级品'!$D$1:$AV$1=CZ$1)*('白止-S级品'!$D$2:$AV$26)),0)+IFERROR(SUMPRODUCT(('乐容-S级品'!$A$4:$A$32=$B206)*('乐容-S级品'!$L$3:$CA$3=CZ$1)*('乐容-S级品'!$L$4:$CA$32)),0)</f>
      </c>
      <c r="DA206" s="280">
        <f>IFERROR(SUMPRODUCT(('控温被PRO-S级品'!$B$2:$B$10=$B206)*('控温被PRO-S级品'!$E$1:$BE$1=DA$1)*('控温被PRO-S级品'!$E$2:$BE$10)),0)+IFERROR(SUMPRODUCT(('冬被-S级品'!$B$2:$B$10=$B206)*('冬被-S级品'!$E$1:$AW$1=DA$1)*('冬被-S级品'!$E$2:$AW$10)),0)+IFERROR(SUMPRODUCT(('白止-S级品'!$A$2:$A$26=$B206)*('白止-S级品'!$D$1:$AV$1=DA$1)*('白止-S级品'!$D$2:$AV$26)),0)+IFERROR(SUMPRODUCT(('乐容-S级品'!$A$4:$A$32=$B206)*('乐容-S级品'!$L$3:$CA$3=DA$1)*('乐容-S级品'!$L$4:$CA$32)),0)</f>
      </c>
      <c r="DB206" s="280">
        <f>IFERROR(SUMPRODUCT(('控温被PRO-S级品'!$B$2:$B$10=$B206)*('控温被PRO-S级品'!$E$1:$BE$1=DB$1)*('控温被PRO-S级品'!$E$2:$BE$10)),0)+IFERROR(SUMPRODUCT(('冬被-S级品'!$B$2:$B$10=$B206)*('冬被-S级品'!$E$1:$AW$1=DB$1)*('冬被-S级品'!$E$2:$AW$10)),0)+IFERROR(SUMPRODUCT(('白止-S级品'!$A$2:$A$26=$B206)*('白止-S级品'!$D$1:$AV$1=DB$1)*('白止-S级品'!$D$2:$AV$26)),0)+IFERROR(SUMPRODUCT(('乐容-S级品'!$A$4:$A$32=$B206)*('乐容-S级品'!$L$3:$CA$3=DB$1)*('乐容-S级品'!$L$4:$CA$32)),0)</f>
      </c>
      <c r="DC206" s="280">
        <f>IFERROR(SUMPRODUCT(('控温被PRO-S级品'!$B$2:$B$10=$B206)*('控温被PRO-S级品'!$E$1:$BE$1=DC$1)*('控温被PRO-S级品'!$E$2:$BE$10)),0)+IFERROR(SUMPRODUCT(('冬被-S级品'!$B$2:$B$10=$B206)*('冬被-S级品'!$E$1:$AW$1=DC$1)*('冬被-S级品'!$E$2:$AW$10)),0)+IFERROR(SUMPRODUCT(('白止-S级品'!$A$2:$A$26=$B206)*('白止-S级品'!$D$1:$AV$1=DC$1)*('白止-S级品'!$D$2:$AV$26)),0)+IFERROR(SUMPRODUCT(('乐容-S级品'!$A$4:$A$32=$B206)*('乐容-S级品'!$L$3:$CA$3=DC$1)*('乐容-S级品'!$L$4:$CA$32)),0)</f>
      </c>
      <c r="DD206" s="280">
        <f>IFERROR(SUMPRODUCT(('控温被PRO-S级品'!$B$2:$B$10=$B206)*('控温被PRO-S级品'!$E$1:$BE$1=DD$1)*('控温被PRO-S级品'!$E$2:$BE$10)),0)+IFERROR(SUMPRODUCT(('冬被-S级品'!$B$2:$B$10=$B206)*('冬被-S级品'!$E$1:$AW$1=DD$1)*('冬被-S级品'!$E$2:$AW$10)),0)+IFERROR(SUMPRODUCT(('白止-S级品'!$A$2:$A$26=$B206)*('白止-S级品'!$D$1:$AV$1=DD$1)*('白止-S级品'!$D$2:$AV$26)),0)+IFERROR(SUMPRODUCT(('乐容-S级品'!$A$4:$A$32=$B206)*('乐容-S级品'!$L$3:$CA$3=DD$1)*('乐容-S级品'!$L$4:$CA$32)),0)</f>
      </c>
      <c r="DE206" s="280">
        <f>IFERROR(SUMPRODUCT(('控温被PRO-S级品'!$B$2:$B$10=$B206)*('控温被PRO-S级品'!$E$1:$BE$1=DE$1)*('控温被PRO-S级品'!$E$2:$BE$10)),0)+IFERROR(SUMPRODUCT(('冬被-S级品'!$B$2:$B$10=$B206)*('冬被-S级品'!$E$1:$AW$1=DE$1)*('冬被-S级品'!$E$2:$AW$10)),0)+IFERROR(SUMPRODUCT(('白止-S级品'!$A$2:$A$26=$B206)*('白止-S级品'!$D$1:$AV$1=DE$1)*('白止-S级品'!$D$2:$AV$26)),0)+IFERROR(SUMPRODUCT(('乐容-S级品'!$A$4:$A$32=$B206)*('乐容-S级品'!$L$3:$CA$3=DE$1)*('乐容-S级品'!$L$4:$CA$32)),0)</f>
      </c>
      <c r="DF206" s="280">
        <f>IFERROR(SUMPRODUCT(('控温被PRO-S级品'!$B$2:$B$10=$B206)*('控温被PRO-S级品'!$E$1:$BE$1=DF$1)*('控温被PRO-S级品'!$E$2:$BE$10)),0)+IFERROR(SUMPRODUCT(('冬被-S级品'!$B$2:$B$10=$B206)*('冬被-S级品'!$E$1:$AW$1=DF$1)*('冬被-S级品'!$E$2:$AW$10)),0)+IFERROR(SUMPRODUCT(('白止-S级品'!$A$2:$A$26=$B206)*('白止-S级品'!$D$1:$AV$1=DF$1)*('白止-S级品'!$D$2:$AV$26)),0)+IFERROR(SUMPRODUCT(('乐容-S级品'!$A$4:$A$32=$B206)*('乐容-S级品'!$L$3:$CA$3=DF$1)*('乐容-S级品'!$L$4:$CA$32)),0)</f>
      </c>
      <c r="DG206" s="280">
        <f>IFERROR(SUMPRODUCT(('控温被PRO-S级品'!$B$2:$B$10=$B206)*('控温被PRO-S级品'!$E$1:$BE$1=DG$1)*('控温被PRO-S级品'!$E$2:$BE$10)),0)+IFERROR(SUMPRODUCT(('冬被-S级品'!$B$2:$B$10=$B206)*('冬被-S级品'!$E$1:$AW$1=DG$1)*('冬被-S级品'!$E$2:$AW$10)),0)+IFERROR(SUMPRODUCT(('白止-S级品'!$A$2:$A$26=$B206)*('白止-S级品'!$D$1:$AV$1=DG$1)*('白止-S级品'!$D$2:$AV$26)),0)+IFERROR(SUMPRODUCT(('乐容-S级品'!$A$4:$A$32=$B206)*('乐容-S级品'!$L$3:$CA$3=DG$1)*('乐容-S级品'!$L$4:$CA$32)),0)</f>
      </c>
      <c r="DH206" s="280">
        <f>IFERROR(SUMPRODUCT(('控温被PRO-S级品'!$B$2:$B$10=$B206)*('控温被PRO-S级品'!$E$1:$BE$1=DH$1)*('控温被PRO-S级品'!$E$2:$BE$10)),0)+IFERROR(SUMPRODUCT(('冬被-S级品'!$B$2:$B$10=$B206)*('冬被-S级品'!$E$1:$AW$1=DH$1)*('冬被-S级品'!$E$2:$AW$10)),0)+IFERROR(SUMPRODUCT(('白止-S级品'!$A$2:$A$26=$B206)*('白止-S级品'!$D$1:$AV$1=DH$1)*('白止-S级品'!$D$2:$AV$26)),0)+IFERROR(SUMPRODUCT(('乐容-S级品'!$A$4:$A$32=$B206)*('乐容-S级品'!$L$3:$CA$3=DH$1)*('乐容-S级品'!$L$4:$CA$32)),0)</f>
      </c>
      <c r="DI206" s="280">
        <f>IFERROR(SUMPRODUCT(('控温被PRO-S级品'!$B$2:$B$10=$B206)*('控温被PRO-S级品'!$E$1:$BE$1=DI$1)*('控温被PRO-S级品'!$E$2:$BE$10)),0)+IFERROR(SUMPRODUCT(('冬被-S级品'!$B$2:$B$10=$B206)*('冬被-S级品'!$E$1:$AW$1=DI$1)*('冬被-S级品'!$E$2:$AW$10)),0)+IFERROR(SUMPRODUCT(('白止-S级品'!$A$2:$A$26=$B206)*('白止-S级品'!$D$1:$AV$1=DI$1)*('白止-S级品'!$D$2:$AV$26)),0)+IFERROR(SUMPRODUCT(('乐容-S级品'!$A$4:$A$32=$B206)*('乐容-S级品'!$L$3:$CA$3=DI$1)*('乐容-S级品'!$L$4:$CA$32)),0)</f>
      </c>
      <c r="DJ206" s="280">
        <f>IFERROR(SUMPRODUCT(('控温被PRO-S级品'!$B$2:$B$10=$B206)*('控温被PRO-S级品'!$E$1:$BE$1=DJ$1)*('控温被PRO-S级品'!$E$2:$BE$10)),0)+IFERROR(SUMPRODUCT(('冬被-S级品'!$B$2:$B$10=$B206)*('冬被-S级品'!$E$1:$AW$1=DJ$1)*('冬被-S级品'!$E$2:$AW$10)),0)+IFERROR(SUMPRODUCT(('白止-S级品'!$A$2:$A$26=$B206)*('白止-S级品'!$D$1:$AV$1=DJ$1)*('白止-S级品'!$D$2:$AV$26)),0)+IFERROR(SUMPRODUCT(('乐容-S级品'!$A$4:$A$32=$B206)*('乐容-S级品'!$L$3:$CA$3=DJ$1)*('乐容-S级品'!$L$4:$CA$32)),0)</f>
      </c>
      <c r="DK206" s="280"/>
      <c r="DL206" s="280"/>
      <c r="DM206" s="280"/>
      <c r="DN206" s="280"/>
      <c r="DO206" s="280"/>
      <c r="DP206" s="280"/>
      <c r="DQ206" s="280"/>
      <c r="DR206" s="280"/>
      <c r="DS206" s="280"/>
      <c r="DT206" s="280"/>
      <c r="DU206" s="280"/>
      <c r="DV206" s="280"/>
      <c r="DW206" s="280">
        <f>VLOOKUP(B206,'系统编码规格'!A:C,3,FALSE)</f>
      </c>
      <c r="DX206" s="280"/>
      <c r="DY206" s="280"/>
      <c r="DZ206" s="280"/>
      <c r="EA206" s="280"/>
      <c r="EB206" s="280"/>
      <c r="EC206" s="280"/>
      <c r="ED206" s="280"/>
      <c r="EE206" s="280"/>
      <c r="EF206" s="280"/>
      <c r="EG206" s="280"/>
      <c r="EH206" s="280"/>
      <c r="EI206" s="280"/>
      <c r="EJ206" s="280"/>
      <c r="EK206" s="280"/>
      <c r="EL206" s="280"/>
      <c r="EM206" s="280"/>
      <c r="EN206" s="280"/>
      <c r="EO206" s="280"/>
      <c r="EP206" s="280"/>
      <c r="EQ206" s="280"/>
      <c r="ER206" s="280"/>
      <c r="ES206" s="280"/>
      <c r="ET206" s="280"/>
      <c r="EU206" s="280"/>
      <c r="EV206" s="280"/>
      <c r="EW206" s="280"/>
      <c r="EX206" s="280"/>
      <c r="EY206" s="280"/>
      <c r="EZ206" s="280"/>
      <c r="FA206" s="280"/>
      <c r="FB206" s="280"/>
      <c r="FC206" s="280"/>
      <c r="FD206" s="280"/>
      <c r="FE206" s="280"/>
      <c r="FF206" s="280"/>
      <c r="FG206" s="280"/>
      <c r="FH206" s="280"/>
      <c r="FI206" s="280"/>
      <c r="FJ206" s="280"/>
      <c r="FK206" s="280"/>
      <c r="FL206" s="280"/>
      <c r="FM206" s="280"/>
      <c r="FN206" s="280"/>
      <c r="FO206" s="280"/>
      <c r="FP206" s="280"/>
      <c r="FQ206" s="280"/>
      <c r="FR206" s="280"/>
      <c r="FS206" s="280"/>
      <c r="FT206" s="280"/>
      <c r="FU206" s="280"/>
      <c r="FV206" s="280"/>
      <c r="FW206" s="280"/>
      <c r="FX206" s="280"/>
      <c r="FY206" s="280"/>
      <c r="FZ206" s="280"/>
      <c r="GA206" s="280"/>
      <c r="GB206" s="280"/>
      <c r="GC206" s="280"/>
      <c r="GD206" s="280"/>
      <c r="GE206" s="280"/>
      <c r="GF206" s="280"/>
      <c r="GG206" s="280"/>
      <c r="GH206" s="280"/>
      <c r="GI206" s="280"/>
      <c r="GJ206" s="280"/>
      <c r="GK206" s="280"/>
      <c r="GL206" s="280"/>
      <c r="GM206" s="280"/>
      <c r="GN206" s="280"/>
      <c r="GO206" s="280"/>
      <c r="GP206" s="280"/>
      <c r="GQ206" s="280"/>
      <c r="GR206" s="280"/>
      <c r="GS206" s="280"/>
      <c r="GT206" s="280"/>
      <c r="GU206" s="280"/>
      <c r="GV206" s="280"/>
    </row>
    <row r="207">
      <c r="A207" s="309" t="str">
        <v>乐容</v>
      </c>
      <c r="B207" s="257" t="str">
        <v>13800038101387</v>
      </c>
      <c r="C207" s="313" t="str">
        <v>萨和花煦香水</v>
      </c>
      <c r="D207" s="309" t="str">
        <v>30ml</v>
      </c>
      <c r="E207">
        <f>SUM(F207:GX207)</f>
      </c>
      <c r="F207" s="280">
        <f>IFERROR(SUMPRODUCT(('控温被PRO-S级品'!$B$2:$B$10=$B207)*('控温被PRO-S级品'!$E$1:$BE$1=F$1)*('控温被PRO-S级品'!$E$2:$BE$10)),0)+IFERROR(SUMPRODUCT(('冬被-S级品'!$B$2:$B$10=$B207)*('冬被-S级品'!$E$1:$AW$1=F$1)*('冬被-S级品'!$E$2:$AW$10)),0)+IFERROR(SUMPRODUCT(('白止-S级品'!$A$2:$A$26=$B207)*('白止-S级品'!$D$1:$AV$1=F$1)*('白止-S级品'!$D$2:$AV$26)),0)+IFERROR(SUMPRODUCT(('乐容-S级品'!$A$4:$A$32=$B207)*('乐容-S级品'!$L$3:$CA$3=F$1)*('乐容-S级品'!$L$4:$CA$32)),0)</f>
      </c>
      <c r="G207" s="280">
        <f>IFERROR(SUMPRODUCT(('控温被PRO-S级品'!$B$2:$B$10=$B207)*('控温被PRO-S级品'!$E$1:$BE$1=G$1)*('控温被PRO-S级品'!$E$2:$BE$10)),0)+IFERROR(SUMPRODUCT(('冬被-S级品'!$B$2:$B$10=$B207)*('冬被-S级品'!$E$1:$AW$1=G$1)*('冬被-S级品'!$E$2:$AW$10)),0)+IFERROR(SUMPRODUCT(('白止-S级品'!$A$2:$A$26=$B207)*('白止-S级品'!$D$1:$AV$1=G$1)*('白止-S级品'!$D$2:$AV$26)),0)+IFERROR(SUMPRODUCT(('乐容-S级品'!$A$4:$A$32=$B207)*('乐容-S级品'!$L$3:$CA$3=G$1)*('乐容-S级品'!$L$4:$CA$32)),0)</f>
      </c>
      <c r="H207" s="280">
        <f>IFERROR(SUMPRODUCT(('控温被PRO-S级品'!$B$2:$B$10=$B207)*('控温被PRO-S级品'!$E$1:$BE$1=H$1)*('控温被PRO-S级品'!$E$2:$BE$10)),0)+IFERROR(SUMPRODUCT(('冬被-S级品'!$B$2:$B$10=$B207)*('冬被-S级品'!$E$1:$AW$1=H$1)*('冬被-S级品'!$E$2:$AW$10)),0)+IFERROR(SUMPRODUCT(('白止-S级品'!$A$2:$A$26=$B207)*('白止-S级品'!$D$1:$AV$1=H$1)*('白止-S级品'!$D$2:$AV$26)),0)+IFERROR(SUMPRODUCT(('乐容-S级品'!$A$4:$A$32=$B207)*('乐容-S级品'!$L$3:$CA$3=H$1)*('乐容-S级品'!$L$4:$CA$32)),0)</f>
      </c>
      <c r="I207" s="280">
        <f>IFERROR(SUMPRODUCT(('控温被PRO-S级品'!$B$2:$B$10=$B207)*('控温被PRO-S级品'!$E$1:$BE$1=I$1)*('控温被PRO-S级品'!$E$2:$BE$10)),0)+IFERROR(SUMPRODUCT(('冬被-S级品'!$B$2:$B$10=$B207)*('冬被-S级品'!$E$1:$AW$1=I$1)*('冬被-S级品'!$E$2:$AW$10)),0)+IFERROR(SUMPRODUCT(('白止-S级品'!$A$2:$A$26=$B207)*('白止-S级品'!$D$1:$AV$1=I$1)*('白止-S级品'!$D$2:$AV$26)),0)+IFERROR(SUMPRODUCT(('乐容-S级品'!$A$4:$A$32=$B207)*('乐容-S级品'!$L$3:$CA$3=I$1)*('乐容-S级品'!$L$4:$CA$32)),0)</f>
      </c>
      <c r="J207" s="280">
        <f>IFERROR(SUMPRODUCT(('控温被PRO-S级品'!$B$2:$B$10=$B207)*('控温被PRO-S级品'!$E$1:$BE$1=J$1)*('控温被PRO-S级品'!$E$2:$BE$10)),0)+IFERROR(SUMPRODUCT(('冬被-S级品'!$B$2:$B$10=$B207)*('冬被-S级品'!$E$1:$AW$1=J$1)*('冬被-S级品'!$E$2:$AW$10)),0)+IFERROR(SUMPRODUCT(('白止-S级品'!$A$2:$A$26=$B207)*('白止-S级品'!$D$1:$AV$1=J$1)*('白止-S级品'!$D$2:$AV$26)),0)+IFERROR(SUMPRODUCT(('乐容-S级品'!$A$4:$A$32=$B207)*('乐容-S级品'!$L$3:$CA$3=J$1)*('乐容-S级品'!$L$4:$CA$32)),0)</f>
      </c>
      <c r="K207" s="280">
        <f>IFERROR(SUMPRODUCT(('控温被PRO-S级品'!$B$2:$B$10=$B207)*('控温被PRO-S级品'!$E$1:$BE$1=K$1)*('控温被PRO-S级品'!$E$2:$BE$10)),0)+IFERROR(SUMPRODUCT(('冬被-S级品'!$B$2:$B$10=$B207)*('冬被-S级品'!$E$1:$AW$1=K$1)*('冬被-S级品'!$E$2:$AW$10)),0)+IFERROR(SUMPRODUCT(('白止-S级品'!$A$2:$A$26=$B207)*('白止-S级品'!$D$1:$AV$1=K$1)*('白止-S级品'!$D$2:$AV$26)),0)+IFERROR(SUMPRODUCT(('乐容-S级品'!$A$4:$A$32=$B207)*('乐容-S级品'!$L$3:$CA$3=K$1)*('乐容-S级品'!$L$4:$CA$32)),0)</f>
      </c>
      <c r="L207" s="280">
        <f>IFERROR(SUMPRODUCT(('控温被PRO-S级品'!$B$2:$B$10=$B207)*('控温被PRO-S级品'!$E$1:$BE$1=L$1)*('控温被PRO-S级品'!$E$2:$BE$10)),0)+IFERROR(SUMPRODUCT(('冬被-S级品'!$B$2:$B$10=$B207)*('冬被-S级品'!$E$1:$AW$1=L$1)*('冬被-S级品'!$E$2:$AW$10)),0)+IFERROR(SUMPRODUCT(('白止-S级品'!$A$2:$A$26=$B207)*('白止-S级品'!$D$1:$AV$1=L$1)*('白止-S级品'!$D$2:$AV$26)),0)+IFERROR(SUMPRODUCT(('乐容-S级品'!$A$4:$A$32=$B207)*('乐容-S级品'!$L$3:$CA$3=L$1)*('乐容-S级品'!$L$4:$CA$32)),0)</f>
      </c>
      <c r="M207" s="280">
        <f>IFERROR(SUMPRODUCT(('控温被PRO-S级品'!$B$2:$B$10=$B207)*('控温被PRO-S级品'!$E$1:$BE$1=M$1)*('控温被PRO-S级品'!$E$2:$BE$10)),0)+IFERROR(SUMPRODUCT(('冬被-S级品'!$B$2:$B$10=$B207)*('冬被-S级品'!$E$1:$AW$1=M$1)*('冬被-S级品'!$E$2:$AW$10)),0)+IFERROR(SUMPRODUCT(('白止-S级品'!$A$2:$A$26=$B207)*('白止-S级品'!$D$1:$AV$1=M$1)*('白止-S级品'!$D$2:$AV$26)),0)+IFERROR(SUMPRODUCT(('乐容-S级品'!$A$4:$A$32=$B207)*('乐容-S级品'!$L$3:$CA$3=M$1)*('乐容-S级品'!$L$4:$CA$32)),0)</f>
      </c>
      <c r="N207" s="280">
        <f>IFERROR(SUMPRODUCT(('控温被PRO-S级品'!$B$2:$B$10=$B207)*('控温被PRO-S级品'!$E$1:$BE$1=N$1)*('控温被PRO-S级品'!$E$2:$BE$10)),0)+IFERROR(SUMPRODUCT(('冬被-S级品'!$B$2:$B$10=$B207)*('冬被-S级品'!$E$1:$AW$1=N$1)*('冬被-S级品'!$E$2:$AW$10)),0)+IFERROR(SUMPRODUCT(('白止-S级品'!$A$2:$A$26=$B207)*('白止-S级品'!$D$1:$AV$1=N$1)*('白止-S级品'!$D$2:$AV$26)),0)+IFERROR(SUMPRODUCT(('乐容-S级品'!$A$4:$A$32=$B207)*('乐容-S级品'!$L$3:$CA$3=N$1)*('乐容-S级品'!$L$4:$CA$32)),0)</f>
      </c>
      <c r="O207" s="280">
        <f>IFERROR(SUMPRODUCT(('控温被PRO-S级品'!$B$2:$B$10=$B207)*('控温被PRO-S级品'!$E$1:$BE$1=O$1)*('控温被PRO-S级品'!$E$2:$BE$10)),0)+IFERROR(SUMPRODUCT(('冬被-S级品'!$B$2:$B$10=$B207)*('冬被-S级品'!$E$1:$AW$1=O$1)*('冬被-S级品'!$E$2:$AW$10)),0)+IFERROR(SUMPRODUCT(('白止-S级品'!$A$2:$A$26=$B207)*('白止-S级品'!$D$1:$AV$1=O$1)*('白止-S级品'!$D$2:$AV$26)),0)+IFERROR(SUMPRODUCT(('乐容-S级品'!$A$4:$A$32=$B207)*('乐容-S级品'!$L$3:$CA$3=O$1)*('乐容-S级品'!$L$4:$CA$32)),0)</f>
      </c>
      <c r="P207" s="280">
        <f>IFERROR(SUMPRODUCT(('控温被PRO-S级品'!$B$2:$B$10=$B207)*('控温被PRO-S级品'!$E$1:$BE$1=P$1)*('控温被PRO-S级品'!$E$2:$BE$10)),0)+IFERROR(SUMPRODUCT(('冬被-S级品'!$B$2:$B$10=$B207)*('冬被-S级品'!$E$1:$AW$1=P$1)*('冬被-S级品'!$E$2:$AW$10)),0)+IFERROR(SUMPRODUCT(('白止-S级品'!$A$2:$A$26=$B207)*('白止-S级品'!$D$1:$AV$1=P$1)*('白止-S级品'!$D$2:$AV$26)),0)+IFERROR(SUMPRODUCT(('乐容-S级品'!$A$4:$A$32=$B207)*('乐容-S级品'!$L$3:$CA$3=P$1)*('乐容-S级品'!$L$4:$CA$32)),0)</f>
      </c>
      <c r="Q207" s="280">
        <f>IFERROR(SUMPRODUCT(('控温被PRO-S级品'!$B$2:$B$10=$B207)*('控温被PRO-S级品'!$E$1:$BE$1=Q$1)*('控温被PRO-S级品'!$E$2:$BE$10)),0)+IFERROR(SUMPRODUCT(('冬被-S级品'!$B$2:$B$10=$B207)*('冬被-S级品'!$E$1:$AW$1=Q$1)*('冬被-S级品'!$E$2:$AW$10)),0)+IFERROR(SUMPRODUCT(('白止-S级品'!$A$2:$A$26=$B207)*('白止-S级品'!$D$1:$AV$1=Q$1)*('白止-S级品'!$D$2:$AV$26)),0)+IFERROR(SUMPRODUCT(('乐容-S级品'!$A$4:$A$32=$B207)*('乐容-S级品'!$L$3:$CA$3=Q$1)*('乐容-S级品'!$L$4:$CA$32)),0)</f>
      </c>
      <c r="R207" s="280">
        <f>IFERROR(SUMPRODUCT(('控温被PRO-S级品'!$B$2:$B$10=$B207)*('控温被PRO-S级品'!$E$1:$BE$1=R$1)*('控温被PRO-S级品'!$E$2:$BE$10)),0)+IFERROR(SUMPRODUCT(('冬被-S级品'!$B$2:$B$10=$B207)*('冬被-S级品'!$E$1:$AW$1=R$1)*('冬被-S级品'!$E$2:$AW$10)),0)+IFERROR(SUMPRODUCT(('白止-S级品'!$A$2:$A$26=$B207)*('白止-S级品'!$D$1:$AV$1=R$1)*('白止-S级品'!$D$2:$AV$26)),0)+IFERROR(SUMPRODUCT(('乐容-S级品'!$A$4:$A$32=$B207)*('乐容-S级品'!$L$3:$CA$3=R$1)*('乐容-S级品'!$L$4:$CA$32)),0)</f>
      </c>
      <c r="S207" s="280">
        <f>IFERROR(SUMPRODUCT(('控温被PRO-S级品'!$B$2:$B$10=$B207)*('控温被PRO-S级品'!$E$1:$BE$1=S$1)*('控温被PRO-S级品'!$E$2:$BE$10)),0)+IFERROR(SUMPRODUCT(('冬被-S级品'!$B$2:$B$10=$B207)*('冬被-S级品'!$E$1:$AW$1=S$1)*('冬被-S级品'!$E$2:$AW$10)),0)+IFERROR(SUMPRODUCT(('白止-S级品'!$A$2:$A$26=$B207)*('白止-S级品'!$D$1:$AV$1=S$1)*('白止-S级品'!$D$2:$AV$26)),0)+IFERROR(SUMPRODUCT(('乐容-S级品'!$A$4:$A$32=$B207)*('乐容-S级品'!$L$3:$CA$3=S$1)*('乐容-S级品'!$L$4:$CA$32)),0)</f>
      </c>
      <c r="T207" s="280">
        <f>IFERROR(SUMPRODUCT(('控温被PRO-S级品'!$B$2:$B$10=$B207)*('控温被PRO-S级品'!$E$1:$BE$1=T$1)*('控温被PRO-S级品'!$E$2:$BE$10)),0)+IFERROR(SUMPRODUCT(('冬被-S级品'!$B$2:$B$10=$B207)*('冬被-S级品'!$E$1:$AW$1=T$1)*('冬被-S级品'!$E$2:$AW$10)),0)+IFERROR(SUMPRODUCT(('白止-S级品'!$A$2:$A$26=$B207)*('白止-S级品'!$D$1:$AV$1=T$1)*('白止-S级品'!$D$2:$AV$26)),0)+IFERROR(SUMPRODUCT(('乐容-S级品'!$A$4:$A$32=$B207)*('乐容-S级品'!$L$3:$CA$3=T$1)*('乐容-S级品'!$L$4:$CA$32)),0)</f>
      </c>
      <c r="U207" s="280">
        <f>IFERROR(SUMPRODUCT(('控温被PRO-S级品'!$B$2:$B$10=$B207)*('控温被PRO-S级品'!$E$1:$BE$1=U$1)*('控温被PRO-S级品'!$E$2:$BE$10)),0)+IFERROR(SUMPRODUCT(('冬被-S级品'!$B$2:$B$10=$B207)*('冬被-S级品'!$E$1:$AW$1=U$1)*('冬被-S级品'!$E$2:$AW$10)),0)+IFERROR(SUMPRODUCT(('白止-S级品'!$A$2:$A$26=$B207)*('白止-S级品'!$D$1:$AV$1=U$1)*('白止-S级品'!$D$2:$AV$26)),0)+IFERROR(SUMPRODUCT(('乐容-S级品'!$A$4:$A$32=$B207)*('乐容-S级品'!$L$3:$CA$3=U$1)*('乐容-S级品'!$L$4:$CA$32)),0)</f>
      </c>
      <c r="V207" s="280">
        <f>IFERROR(SUMPRODUCT(('控温被PRO-S级品'!$B$2:$B$10=$B207)*('控温被PRO-S级品'!$E$1:$BE$1=V$1)*('控温被PRO-S级品'!$E$2:$BE$10)),0)+IFERROR(SUMPRODUCT(('冬被-S级品'!$B$2:$B$10=$B207)*('冬被-S级品'!$E$1:$AW$1=V$1)*('冬被-S级品'!$E$2:$AW$10)),0)+IFERROR(SUMPRODUCT(('白止-S级品'!$A$2:$A$26=$B207)*('白止-S级品'!$D$1:$AV$1=V$1)*('白止-S级品'!$D$2:$AV$26)),0)+IFERROR(SUMPRODUCT(('乐容-S级品'!$A$4:$A$32=$B207)*('乐容-S级品'!$L$3:$CA$3=V$1)*('乐容-S级品'!$L$4:$CA$32)),0)</f>
      </c>
      <c r="W207" s="280">
        <f>IFERROR(SUMPRODUCT(('控温被PRO-S级品'!$B$2:$B$10=$B207)*('控温被PRO-S级品'!$E$1:$BE$1=W$1)*('控温被PRO-S级品'!$E$2:$BE$10)),0)+IFERROR(SUMPRODUCT(('冬被-S级品'!$B$2:$B$10=$B207)*('冬被-S级品'!$E$1:$AW$1=W$1)*('冬被-S级品'!$E$2:$AW$10)),0)+IFERROR(SUMPRODUCT(('白止-S级品'!$A$2:$A$26=$B207)*('白止-S级品'!$D$1:$AV$1=W$1)*('白止-S级品'!$D$2:$AV$26)),0)+IFERROR(SUMPRODUCT(('乐容-S级品'!$A$4:$A$32=$B207)*('乐容-S级品'!$L$3:$CA$3=W$1)*('乐容-S级品'!$L$4:$CA$32)),0)</f>
      </c>
      <c r="X207" s="280">
        <f>IFERROR(SUMPRODUCT(('控温被PRO-S级品'!$B$2:$B$10=$B207)*('控温被PRO-S级品'!$E$1:$BE$1=X$1)*('控温被PRO-S级品'!$E$2:$BE$10)),0)+IFERROR(SUMPRODUCT(('冬被-S级品'!$B$2:$B$10=$B207)*('冬被-S级品'!$E$1:$AW$1=X$1)*('冬被-S级品'!$E$2:$AW$10)),0)+IFERROR(SUMPRODUCT(('白止-S级品'!$A$2:$A$26=$B207)*('白止-S级品'!$D$1:$AV$1=X$1)*('白止-S级品'!$D$2:$AV$26)),0)+IFERROR(SUMPRODUCT(('乐容-S级品'!$A$4:$A$32=$B207)*('乐容-S级品'!$L$3:$CA$3=X$1)*('乐容-S级品'!$L$4:$CA$32)),0)</f>
      </c>
      <c r="Y207" s="280">
        <f>IFERROR(SUMPRODUCT(('控温被PRO-S级品'!$B$2:$B$10=$B207)*('控温被PRO-S级品'!$E$1:$BE$1=Y$1)*('控温被PRO-S级品'!$E$2:$BE$10)),0)+IFERROR(SUMPRODUCT(('冬被-S级品'!$B$2:$B$10=$B207)*('冬被-S级品'!$E$1:$AW$1=Y$1)*('冬被-S级品'!$E$2:$AW$10)),0)+IFERROR(SUMPRODUCT(('白止-S级品'!$A$2:$A$26=$B207)*('白止-S级品'!$D$1:$AV$1=Y$1)*('白止-S级品'!$D$2:$AV$26)),0)+IFERROR(SUMPRODUCT(('乐容-S级品'!$A$4:$A$32=$B207)*('乐容-S级品'!$L$3:$CA$3=Y$1)*('乐容-S级品'!$L$4:$CA$32)),0)</f>
      </c>
      <c r="Z207" s="280">
        <f>IFERROR(SUMPRODUCT(('控温被PRO-S级品'!$B$2:$B$10=$B207)*('控温被PRO-S级品'!$E$1:$BE$1=Z$1)*('控温被PRO-S级品'!$E$2:$BE$10)),0)+IFERROR(SUMPRODUCT(('冬被-S级品'!$B$2:$B$10=$B207)*('冬被-S级品'!$E$1:$AW$1=Z$1)*('冬被-S级品'!$E$2:$AW$10)),0)+IFERROR(SUMPRODUCT(('白止-S级品'!$A$2:$A$26=$B207)*('白止-S级品'!$D$1:$AV$1=Z$1)*('白止-S级品'!$D$2:$AV$26)),0)+IFERROR(SUMPRODUCT(('乐容-S级品'!$A$4:$A$32=$B207)*('乐容-S级品'!$L$3:$CA$3=Z$1)*('乐容-S级品'!$L$4:$CA$32)),0)</f>
      </c>
      <c r="AA207" s="280">
        <f>IFERROR(SUMPRODUCT(('控温被PRO-S级品'!$B$2:$B$10=$B207)*('控温被PRO-S级品'!$E$1:$BE$1=AA$1)*('控温被PRO-S级品'!$E$2:$BE$10)),0)+IFERROR(SUMPRODUCT(('冬被-S级品'!$B$2:$B$10=$B207)*('冬被-S级品'!$E$1:$AW$1=AA$1)*('冬被-S级品'!$E$2:$AW$10)),0)+IFERROR(SUMPRODUCT(('白止-S级品'!$A$2:$A$26=$B207)*('白止-S级品'!$D$1:$AV$1=AA$1)*('白止-S级品'!$D$2:$AV$26)),0)+IFERROR(SUMPRODUCT(('乐容-S级品'!$A$4:$A$32=$B207)*('乐容-S级品'!$L$3:$CA$3=AA$1)*('乐容-S级品'!$L$4:$CA$32)),0)</f>
      </c>
      <c r="AB207" s="280">
        <f>IFERROR(SUMPRODUCT(('控温被PRO-S级品'!$B$2:$B$10=$B207)*('控温被PRO-S级品'!$E$1:$BE$1=AB$1)*('控温被PRO-S级品'!$E$2:$BE$10)),0)+IFERROR(SUMPRODUCT(('冬被-S级品'!$B$2:$B$10=$B207)*('冬被-S级品'!$E$1:$AW$1=AB$1)*('冬被-S级品'!$E$2:$AW$10)),0)+IFERROR(SUMPRODUCT(('白止-S级品'!$A$2:$A$26=$B207)*('白止-S级品'!$D$1:$AV$1=AB$1)*('白止-S级品'!$D$2:$AV$26)),0)+IFERROR(SUMPRODUCT(('乐容-S级品'!$A$4:$A$32=$B207)*('乐容-S级品'!$L$3:$CA$3=AB$1)*('乐容-S级品'!$L$4:$CA$32)),0)</f>
      </c>
      <c r="AC207" s="280">
        <f>IFERROR(SUMPRODUCT(('控温被PRO-S级品'!$B$2:$B$10=$B207)*('控温被PRO-S级品'!$E$1:$BE$1=AC$1)*('控温被PRO-S级品'!$E$2:$BE$10)),0)+IFERROR(SUMPRODUCT(('冬被-S级品'!$B$2:$B$10=$B207)*('冬被-S级品'!$E$1:$AW$1=AC$1)*('冬被-S级品'!$E$2:$AW$10)),0)+IFERROR(SUMPRODUCT(('白止-S级品'!$A$2:$A$26=$B207)*('白止-S级品'!$D$1:$AV$1=AC$1)*('白止-S级品'!$D$2:$AV$26)),0)+IFERROR(SUMPRODUCT(('乐容-S级品'!$A$4:$A$32=$B207)*('乐容-S级品'!$L$3:$CA$3=AC$1)*('乐容-S级品'!$L$4:$CA$32)),0)</f>
      </c>
      <c r="AD207" s="280">
        <f>IFERROR(SUMPRODUCT(('控温被PRO-S级品'!$B$2:$B$10=$B207)*('控温被PRO-S级品'!$E$1:$BE$1=AD$1)*('控温被PRO-S级品'!$E$2:$BE$10)),0)+IFERROR(SUMPRODUCT(('冬被-S级品'!$B$2:$B$10=$B207)*('冬被-S级品'!$E$1:$AW$1=AD$1)*('冬被-S级品'!$E$2:$AW$10)),0)+IFERROR(SUMPRODUCT(('白止-S级品'!$A$2:$A$26=$B207)*('白止-S级品'!$D$1:$AV$1=AD$1)*('白止-S级品'!$D$2:$AV$26)),0)+IFERROR(SUMPRODUCT(('乐容-S级品'!$A$4:$A$32=$B207)*('乐容-S级品'!$L$3:$CA$3=AD$1)*('乐容-S级品'!$L$4:$CA$32)),0)</f>
      </c>
      <c r="AE207" s="280">
        <f>IFERROR(SUMPRODUCT(('控温被PRO-S级品'!$B$2:$B$10=$B207)*('控温被PRO-S级品'!$E$1:$BE$1=AE$1)*('控温被PRO-S级品'!$E$2:$BE$10)),0)+IFERROR(SUMPRODUCT(('冬被-S级品'!$B$2:$B$10=$B207)*('冬被-S级品'!$E$1:$AW$1=AE$1)*('冬被-S级品'!$E$2:$AW$10)),0)+IFERROR(SUMPRODUCT(('白止-S级品'!$A$2:$A$26=$B207)*('白止-S级品'!$D$1:$AV$1=AE$1)*('白止-S级品'!$D$2:$AV$26)),0)+IFERROR(SUMPRODUCT(('乐容-S级品'!$A$4:$A$32=$B207)*('乐容-S级品'!$L$3:$CA$3=AE$1)*('乐容-S级品'!$L$4:$CA$32)),0)</f>
      </c>
      <c r="AF207" s="280">
        <f>IFERROR(SUMPRODUCT(('控温被PRO-S级品'!$B$2:$B$10=$B207)*('控温被PRO-S级品'!$E$1:$BE$1=AF$1)*('控温被PRO-S级品'!$E$2:$BE$10)),0)+IFERROR(SUMPRODUCT(('冬被-S级品'!$B$2:$B$10=$B207)*('冬被-S级品'!$E$1:$AW$1=AF$1)*('冬被-S级品'!$E$2:$AW$10)),0)+IFERROR(SUMPRODUCT(('白止-S级品'!$A$2:$A$26=$B207)*('白止-S级品'!$D$1:$AV$1=AF$1)*('白止-S级品'!$D$2:$AV$26)),0)+IFERROR(SUMPRODUCT(('乐容-S级品'!$A$4:$A$32=$B207)*('乐容-S级品'!$L$3:$CA$3=AF$1)*('乐容-S级品'!$L$4:$CA$32)),0)</f>
      </c>
      <c r="AG207" s="280">
        <f>IFERROR(SUMPRODUCT(('控温被PRO-S级品'!$B$2:$B$10=$B207)*('控温被PRO-S级品'!$E$1:$BE$1=AG$1)*('控温被PRO-S级品'!$E$2:$BE$10)),0)+IFERROR(SUMPRODUCT(('冬被-S级品'!$B$2:$B$10=$B207)*('冬被-S级品'!$E$1:$AW$1=AG$1)*('冬被-S级品'!$E$2:$AW$10)),0)+IFERROR(SUMPRODUCT(('白止-S级品'!$A$2:$A$26=$B207)*('白止-S级品'!$D$1:$AV$1=AG$1)*('白止-S级品'!$D$2:$AV$26)),0)+IFERROR(SUMPRODUCT(('乐容-S级品'!$A$4:$A$32=$B207)*('乐容-S级品'!$L$3:$CA$3=AG$1)*('乐容-S级品'!$L$4:$CA$32)),0)</f>
      </c>
      <c r="AH207" s="280">
        <f>IFERROR(SUMPRODUCT(('控温被PRO-S级品'!$B$2:$B$10=$B207)*('控温被PRO-S级品'!$E$1:$BE$1=AH$1)*('控温被PRO-S级品'!$E$2:$BE$10)),0)+IFERROR(SUMPRODUCT(('冬被-S级品'!$B$2:$B$10=$B207)*('冬被-S级品'!$E$1:$AW$1=AH$1)*('冬被-S级品'!$E$2:$AW$10)),0)+IFERROR(SUMPRODUCT(('白止-S级品'!$A$2:$A$26=$B207)*('白止-S级品'!$D$1:$AV$1=AH$1)*('白止-S级品'!$D$2:$AV$26)),0)+IFERROR(SUMPRODUCT(('乐容-S级品'!$A$4:$A$32=$B207)*('乐容-S级品'!$L$3:$CA$3=AH$1)*('乐容-S级品'!$L$4:$CA$32)),0)</f>
      </c>
      <c r="AI207" s="280">
        <f>IFERROR(SUMPRODUCT(('控温被PRO-S级品'!$B$2:$B$10=$B207)*('控温被PRO-S级品'!$E$1:$BE$1=AI$1)*('控温被PRO-S级品'!$E$2:$BE$10)),0)+IFERROR(SUMPRODUCT(('冬被-S级品'!$B$2:$B$10=$B207)*('冬被-S级品'!$E$1:$AW$1=AI$1)*('冬被-S级品'!$E$2:$AW$10)),0)+IFERROR(SUMPRODUCT(('白止-S级品'!$A$2:$A$26=$B207)*('白止-S级品'!$D$1:$AV$1=AI$1)*('白止-S级品'!$D$2:$AV$26)),0)+IFERROR(SUMPRODUCT(('乐容-S级品'!$A$4:$A$32=$B207)*('乐容-S级品'!$L$3:$CA$3=AI$1)*('乐容-S级品'!$L$4:$CA$32)),0)</f>
      </c>
      <c r="AJ207" s="280">
        <f>IFERROR(SUMPRODUCT(('控温被PRO-S级品'!$B$2:$B$10=$B207)*('控温被PRO-S级品'!$E$1:$BE$1=AJ$1)*('控温被PRO-S级品'!$E$2:$BE$10)),0)+IFERROR(SUMPRODUCT(('冬被-S级品'!$B$2:$B$10=$B207)*('冬被-S级品'!$E$1:$AW$1=AJ$1)*('冬被-S级品'!$E$2:$AW$10)),0)+IFERROR(SUMPRODUCT(('白止-S级品'!$A$2:$A$26=$B207)*('白止-S级品'!$D$1:$AV$1=AJ$1)*('白止-S级品'!$D$2:$AV$26)),0)+IFERROR(SUMPRODUCT(('乐容-S级品'!$A$4:$A$32=$B207)*('乐容-S级品'!$L$3:$CA$3=AJ$1)*('乐容-S级品'!$L$4:$CA$32)),0)</f>
      </c>
      <c r="AK207" s="280">
        <f>IFERROR(SUMPRODUCT(('控温被PRO-S级品'!$B$2:$B$10=$B207)*('控温被PRO-S级品'!$E$1:$BE$1=AK$1)*('控温被PRO-S级品'!$E$2:$BE$10)),0)+IFERROR(SUMPRODUCT(('冬被-S级品'!$B$2:$B$10=$B207)*('冬被-S级品'!$E$1:$AW$1=AK$1)*('冬被-S级品'!$E$2:$AW$10)),0)+IFERROR(SUMPRODUCT(('白止-S级品'!$A$2:$A$26=$B207)*('白止-S级品'!$D$1:$AV$1=AK$1)*('白止-S级品'!$D$2:$AV$26)),0)+IFERROR(SUMPRODUCT(('乐容-S级品'!$A$4:$A$32=$B207)*('乐容-S级品'!$L$3:$CA$3=AK$1)*('乐容-S级品'!$L$4:$CA$32)),0)</f>
      </c>
      <c r="AL207" s="280">
        <f>IFERROR(SUMPRODUCT(('控温被PRO-S级品'!$B$2:$B$10=$B207)*('控温被PRO-S级品'!$E$1:$BE$1=AL$1)*('控温被PRO-S级品'!$E$2:$BE$10)),0)+IFERROR(SUMPRODUCT(('冬被-S级品'!$B$2:$B$10=$B207)*('冬被-S级品'!$E$1:$AW$1=AL$1)*('冬被-S级品'!$E$2:$AW$10)),0)+IFERROR(SUMPRODUCT(('白止-S级品'!$A$2:$A$26=$B207)*('白止-S级品'!$D$1:$AV$1=AL$1)*('白止-S级品'!$D$2:$AV$26)),0)+IFERROR(SUMPRODUCT(('乐容-S级品'!$A$4:$A$32=$B207)*('乐容-S级品'!$L$3:$CA$3=AL$1)*('乐容-S级品'!$L$4:$CA$32)),0)</f>
      </c>
      <c r="AM207" s="280">
        <f>IFERROR(SUMPRODUCT(('控温被PRO-S级品'!$B$2:$B$10=$B207)*('控温被PRO-S级品'!$E$1:$BE$1=AM$1)*('控温被PRO-S级品'!$E$2:$BE$10)),0)+IFERROR(SUMPRODUCT(('冬被-S级品'!$B$2:$B$10=$B207)*('冬被-S级品'!$E$1:$AW$1=AM$1)*('冬被-S级品'!$E$2:$AW$10)),0)+IFERROR(SUMPRODUCT(('白止-S级品'!$A$2:$A$26=$B207)*('白止-S级品'!$D$1:$AV$1=AM$1)*('白止-S级品'!$D$2:$AV$26)),0)+IFERROR(SUMPRODUCT(('乐容-S级品'!$A$4:$A$32=$B207)*('乐容-S级品'!$L$3:$CA$3=AM$1)*('乐容-S级品'!$L$4:$CA$32)),0)</f>
      </c>
      <c r="AN207" s="280">
        <f>IFERROR(SUMPRODUCT(('控温被PRO-S级品'!$B$2:$B$10=$B207)*('控温被PRO-S级品'!$E$1:$BE$1=AN$1)*('控温被PRO-S级品'!$E$2:$BE$10)),0)+IFERROR(SUMPRODUCT(('冬被-S级品'!$B$2:$B$10=$B207)*('冬被-S级品'!$E$1:$AW$1=AN$1)*('冬被-S级品'!$E$2:$AW$10)),0)+IFERROR(SUMPRODUCT(('白止-S级品'!$A$2:$A$26=$B207)*('白止-S级品'!$D$1:$AV$1=AN$1)*('白止-S级品'!$D$2:$AV$26)),0)+IFERROR(SUMPRODUCT(('乐容-S级品'!$A$4:$A$32=$B207)*('乐容-S级品'!$L$3:$CA$3=AN$1)*('乐容-S级品'!$L$4:$CA$32)),0)</f>
      </c>
      <c r="AO207" s="280">
        <f>IFERROR(SUMPRODUCT(('控温被PRO-S级品'!$B$2:$B$10=$B207)*('控温被PRO-S级品'!$E$1:$BE$1=AO$1)*('控温被PRO-S级品'!$E$2:$BE$10)),0)+IFERROR(SUMPRODUCT(('冬被-S级品'!$B$2:$B$10=$B207)*('冬被-S级品'!$E$1:$AW$1=AO$1)*('冬被-S级品'!$E$2:$AW$10)),0)+IFERROR(SUMPRODUCT(('白止-S级品'!$A$2:$A$26=$B207)*('白止-S级品'!$D$1:$AV$1=AO$1)*('白止-S级品'!$D$2:$AV$26)),0)+IFERROR(SUMPRODUCT(('乐容-S级品'!$A$4:$A$32=$B207)*('乐容-S级品'!$L$3:$CA$3=AO$1)*('乐容-S级品'!$L$4:$CA$32)),0)</f>
      </c>
      <c r="AP207" s="280">
        <f>IFERROR(SUMPRODUCT(('控温被PRO-S级品'!$B$2:$B$10=$B207)*('控温被PRO-S级品'!$E$1:$BE$1=AP$1)*('控温被PRO-S级品'!$E$2:$BE$10)),0)+IFERROR(SUMPRODUCT(('冬被-S级品'!$B$2:$B$10=$B207)*('冬被-S级品'!$E$1:$AW$1=AP$1)*('冬被-S级品'!$E$2:$AW$10)),0)+IFERROR(SUMPRODUCT(('白止-S级品'!$A$2:$A$26=$B207)*('白止-S级品'!$D$1:$AV$1=AP$1)*('白止-S级品'!$D$2:$AV$26)),0)+IFERROR(SUMPRODUCT(('乐容-S级品'!$A$4:$A$32=$B207)*('乐容-S级品'!$L$3:$CA$3=AP$1)*('乐容-S级品'!$L$4:$CA$32)),0)</f>
      </c>
      <c r="AQ207" s="280">
        <f>IFERROR(SUMPRODUCT(('控温被PRO-S级品'!$B$2:$B$10=$B207)*('控温被PRO-S级品'!$E$1:$BE$1=AQ$1)*('控温被PRO-S级品'!$E$2:$BE$10)),0)+IFERROR(SUMPRODUCT(('冬被-S级品'!$B$2:$B$10=$B207)*('冬被-S级品'!$E$1:$AW$1=AQ$1)*('冬被-S级品'!$E$2:$AW$10)),0)+IFERROR(SUMPRODUCT(('白止-S级品'!$A$2:$A$26=$B207)*('白止-S级品'!$D$1:$AV$1=AQ$1)*('白止-S级品'!$D$2:$AV$26)),0)+IFERROR(SUMPRODUCT(('乐容-S级品'!$A$4:$A$32=$B207)*('乐容-S级品'!$L$3:$CA$3=AQ$1)*('乐容-S级品'!$L$4:$CA$32)),0)</f>
      </c>
      <c r="AR207" s="280">
        <f>IFERROR(SUMPRODUCT(('控温被PRO-S级品'!$B$2:$B$10=$B207)*('控温被PRO-S级品'!$E$1:$BE$1=AR$1)*('控温被PRO-S级品'!$E$2:$BE$10)),0)+IFERROR(SUMPRODUCT(('冬被-S级品'!$B$2:$B$10=$B207)*('冬被-S级品'!$E$1:$AW$1=AR$1)*('冬被-S级品'!$E$2:$AW$10)),0)+IFERROR(SUMPRODUCT(('白止-S级品'!$A$2:$A$26=$B207)*('白止-S级品'!$D$1:$AV$1=AR$1)*('白止-S级品'!$D$2:$AV$26)),0)+IFERROR(SUMPRODUCT(('乐容-S级品'!$A$4:$A$32=$B207)*('乐容-S级品'!$L$3:$CA$3=AR$1)*('乐容-S级品'!$L$4:$CA$32)),0)</f>
      </c>
      <c r="AS207" s="280">
        <f>IFERROR(SUMPRODUCT(('控温被PRO-S级品'!$B$2:$B$10=$B207)*('控温被PRO-S级品'!$E$1:$BE$1=AS$1)*('控温被PRO-S级品'!$E$2:$BE$10)),0)+IFERROR(SUMPRODUCT(('冬被-S级品'!$B$2:$B$10=$B207)*('冬被-S级品'!$E$1:$AW$1=AS$1)*('冬被-S级品'!$E$2:$AW$10)),0)+IFERROR(SUMPRODUCT(('白止-S级品'!$A$2:$A$26=$B207)*('白止-S级品'!$D$1:$AV$1=AS$1)*('白止-S级品'!$D$2:$AV$26)),0)+IFERROR(SUMPRODUCT(('乐容-S级品'!$A$4:$A$32=$B207)*('乐容-S级品'!$L$3:$CA$3=AS$1)*('乐容-S级品'!$L$4:$CA$32)),0)</f>
      </c>
      <c r="AT207" s="280">
        <f>IFERROR(SUMPRODUCT(('控温被PRO-S级品'!$B$2:$B$10=$B207)*('控温被PRO-S级品'!$E$1:$BE$1=AT$1)*('控温被PRO-S级品'!$E$2:$BE$10)),0)+IFERROR(SUMPRODUCT(('冬被-S级品'!$B$2:$B$10=$B207)*('冬被-S级品'!$E$1:$AW$1=AT$1)*('冬被-S级品'!$E$2:$AW$10)),0)+IFERROR(SUMPRODUCT(('白止-S级品'!$A$2:$A$26=$B207)*('白止-S级品'!$D$1:$AV$1=AT$1)*('白止-S级品'!$D$2:$AV$26)),0)+IFERROR(SUMPRODUCT(('乐容-S级品'!$A$4:$A$32=$B207)*('乐容-S级品'!$L$3:$CA$3=AT$1)*('乐容-S级品'!$L$4:$CA$32)),0)</f>
      </c>
      <c r="AU207" s="280">
        <f>IFERROR(SUMPRODUCT(('控温被PRO-S级品'!$B$2:$B$10=$B207)*('控温被PRO-S级品'!$E$1:$BE$1=AU$1)*('控温被PRO-S级品'!$E$2:$BE$10)),0)+IFERROR(SUMPRODUCT(('冬被-S级品'!$B$2:$B$10=$B207)*('冬被-S级品'!$E$1:$AW$1=AU$1)*('冬被-S级品'!$E$2:$AW$10)),0)+IFERROR(SUMPRODUCT(('白止-S级品'!$A$2:$A$26=$B207)*('白止-S级品'!$D$1:$AV$1=AU$1)*('白止-S级品'!$D$2:$AV$26)),0)+IFERROR(SUMPRODUCT(('乐容-S级品'!$A$4:$A$32=$B207)*('乐容-S级品'!$L$3:$CA$3=AU$1)*('乐容-S级品'!$L$4:$CA$32)),0)</f>
      </c>
      <c r="AV207" s="280">
        <f>IFERROR(SUMPRODUCT(('控温被PRO-S级品'!$B$2:$B$10=$B207)*('控温被PRO-S级品'!$E$1:$BE$1=AV$1)*('控温被PRO-S级品'!$E$2:$BE$10)),0)+IFERROR(SUMPRODUCT(('冬被-S级品'!$B$2:$B$10=$B207)*('冬被-S级品'!$E$1:$AW$1=AV$1)*('冬被-S级品'!$E$2:$AW$10)),0)+IFERROR(SUMPRODUCT(('白止-S级品'!$A$2:$A$26=$B207)*('白止-S级品'!$D$1:$AV$1=AV$1)*('白止-S级品'!$D$2:$AV$26)),0)+IFERROR(SUMPRODUCT(('乐容-S级品'!$A$4:$A$32=$B207)*('乐容-S级品'!$L$3:$CA$3=AV$1)*('乐容-S级品'!$L$4:$CA$32)),0)</f>
      </c>
      <c r="AW207" s="280">
        <f>IFERROR(SUMPRODUCT(('控温被PRO-S级品'!$B$2:$B$10=$B207)*('控温被PRO-S级品'!$E$1:$BE$1=AW$1)*('控温被PRO-S级品'!$E$2:$BE$10)),0)+IFERROR(SUMPRODUCT(('冬被-S级品'!$B$2:$B$10=$B207)*('冬被-S级品'!$E$1:$AW$1=AW$1)*('冬被-S级品'!$E$2:$AW$10)),0)+IFERROR(SUMPRODUCT(('白止-S级品'!$A$2:$A$26=$B207)*('白止-S级品'!$D$1:$AV$1=AW$1)*('白止-S级品'!$D$2:$AV$26)),0)+IFERROR(SUMPRODUCT(('乐容-S级品'!$A$4:$A$32=$B207)*('乐容-S级品'!$L$3:$CA$3=AW$1)*('乐容-S级品'!$L$4:$CA$32)),0)</f>
      </c>
      <c r="AX207" s="280">
        <f>IFERROR(SUMPRODUCT(('控温被PRO-S级品'!$B$2:$B$10=$B207)*('控温被PRO-S级品'!$E$1:$BE$1=AX$1)*('控温被PRO-S级品'!$E$2:$BE$10)),0)+IFERROR(SUMPRODUCT(('冬被-S级品'!$B$2:$B$10=$B207)*('冬被-S级品'!$E$1:$AW$1=AX$1)*('冬被-S级品'!$E$2:$AW$10)),0)+IFERROR(SUMPRODUCT(('白止-S级品'!$A$2:$A$26=$B207)*('白止-S级品'!$D$1:$AV$1=AX$1)*('白止-S级品'!$D$2:$AV$26)),0)+IFERROR(SUMPRODUCT(('乐容-S级品'!$A$4:$A$32=$B207)*('乐容-S级品'!$L$3:$CA$3=AX$1)*('乐容-S级品'!$L$4:$CA$32)),0)</f>
      </c>
      <c r="AY207" s="280">
        <f>IFERROR(SUMPRODUCT(('控温被PRO-S级品'!$B$2:$B$10=$B207)*('控温被PRO-S级品'!$E$1:$BE$1=AY$1)*('控温被PRO-S级品'!$E$2:$BE$10)),0)+IFERROR(SUMPRODUCT(('冬被-S级品'!$B$2:$B$10=$B207)*('冬被-S级品'!$E$1:$AW$1=AY$1)*('冬被-S级品'!$E$2:$AW$10)),0)+IFERROR(SUMPRODUCT(('白止-S级品'!$A$2:$A$26=$B207)*('白止-S级品'!$D$1:$AV$1=AY$1)*('白止-S级品'!$D$2:$AV$26)),0)+IFERROR(SUMPRODUCT(('乐容-S级品'!$A$4:$A$32=$B207)*('乐容-S级品'!$L$3:$CA$3=AY$1)*('乐容-S级品'!$L$4:$CA$32)),0)</f>
      </c>
      <c r="AZ207" s="280">
        <f>IFERROR(SUMPRODUCT(('控温被PRO-S级品'!$B$2:$B$10=$B207)*('控温被PRO-S级品'!$E$1:$BE$1=AZ$1)*('控温被PRO-S级品'!$E$2:$BE$10)),0)+IFERROR(SUMPRODUCT(('冬被-S级品'!$B$2:$B$10=$B207)*('冬被-S级品'!$E$1:$AW$1=AZ$1)*('冬被-S级品'!$E$2:$AW$10)),0)+IFERROR(SUMPRODUCT(('白止-S级品'!$A$2:$A$26=$B207)*('白止-S级品'!$D$1:$AV$1=AZ$1)*('白止-S级品'!$D$2:$AV$26)),0)+IFERROR(SUMPRODUCT(('乐容-S级品'!$A$4:$A$32=$B207)*('乐容-S级品'!$L$3:$CA$3=AZ$1)*('乐容-S级品'!$L$4:$CA$32)),0)</f>
      </c>
      <c r="BA207" s="280">
        <f>IFERROR(SUMPRODUCT(('控温被PRO-S级品'!$B$2:$B$10=$B207)*('控温被PRO-S级品'!$E$1:$BE$1=BA$1)*('控温被PRO-S级品'!$E$2:$BE$10)),0)+IFERROR(SUMPRODUCT(('冬被-S级品'!$B$2:$B$10=$B207)*('冬被-S级品'!$E$1:$AW$1=BA$1)*('冬被-S级品'!$E$2:$AW$10)),0)+IFERROR(SUMPRODUCT(('白止-S级品'!$A$2:$A$26=$B207)*('白止-S级品'!$D$1:$AV$1=BA$1)*('白止-S级品'!$D$2:$AV$26)),0)+IFERROR(SUMPRODUCT(('乐容-S级品'!$A$4:$A$32=$B207)*('乐容-S级品'!$L$3:$CA$3=BA$1)*('乐容-S级品'!$L$4:$CA$32)),0)</f>
      </c>
      <c r="BB207" s="280">
        <f>IFERROR(SUMPRODUCT(('控温被PRO-S级品'!$B$2:$B$10=$B207)*('控温被PRO-S级品'!$E$1:$BE$1=BB$1)*('控温被PRO-S级品'!$E$2:$BE$10)),0)+IFERROR(SUMPRODUCT(('冬被-S级品'!$B$2:$B$10=$B207)*('冬被-S级品'!$E$1:$AW$1=BB$1)*('冬被-S级品'!$E$2:$AW$10)),0)+IFERROR(SUMPRODUCT(('白止-S级品'!$A$2:$A$26=$B207)*('白止-S级品'!$D$1:$AV$1=BB$1)*('白止-S级品'!$D$2:$AV$26)),0)+IFERROR(SUMPRODUCT(('乐容-S级品'!$A$4:$A$32=$B207)*('乐容-S级品'!$L$3:$CA$3=BB$1)*('乐容-S级品'!$L$4:$CA$32)),0)</f>
      </c>
      <c r="BC207" s="280">
        <f>IFERROR(SUMPRODUCT(('控温被PRO-S级品'!$B$2:$B$10=$B207)*('控温被PRO-S级品'!$E$1:$BE$1=BC$1)*('控温被PRO-S级品'!$E$2:$BE$10)),0)+IFERROR(SUMPRODUCT(('冬被-S级品'!$B$2:$B$10=$B207)*('冬被-S级品'!$E$1:$AW$1=BC$1)*('冬被-S级品'!$E$2:$AW$10)),0)+IFERROR(SUMPRODUCT(('白止-S级品'!$A$2:$A$26=$B207)*('白止-S级品'!$D$1:$AV$1=BC$1)*('白止-S级品'!$D$2:$AV$26)),0)+IFERROR(SUMPRODUCT(('乐容-S级品'!$A$4:$A$32=$B207)*('乐容-S级品'!$L$3:$CA$3=BC$1)*('乐容-S级品'!$L$4:$CA$32)),0)</f>
      </c>
      <c r="BD207" s="280">
        <f>IFERROR(SUMPRODUCT(('控温被PRO-S级品'!$B$2:$B$10=$B207)*('控温被PRO-S级品'!$E$1:$BE$1=BD$1)*('控温被PRO-S级品'!$E$2:$BE$10)),0)+IFERROR(SUMPRODUCT(('冬被-S级品'!$B$2:$B$10=$B207)*('冬被-S级品'!$E$1:$AW$1=BD$1)*('冬被-S级品'!$E$2:$AW$10)),0)+IFERROR(SUMPRODUCT(('白止-S级品'!$A$2:$A$26=$B207)*('白止-S级品'!$D$1:$AV$1=BD$1)*('白止-S级品'!$D$2:$AV$26)),0)+IFERROR(SUMPRODUCT(('乐容-S级品'!$A$4:$A$32=$B207)*('乐容-S级品'!$L$3:$CA$3=BD$1)*('乐容-S级品'!$L$4:$CA$32)),0)</f>
      </c>
      <c r="BE207" s="280">
        <f>IFERROR(SUMPRODUCT(('控温被PRO-S级品'!$B$2:$B$10=$B207)*('控温被PRO-S级品'!$E$1:$BE$1=BE$1)*('控温被PRO-S级品'!$E$2:$BE$10)),0)+IFERROR(SUMPRODUCT(('冬被-S级品'!$B$2:$B$10=$B207)*('冬被-S级品'!$E$1:$AW$1=BE$1)*('冬被-S级品'!$E$2:$AW$10)),0)+IFERROR(SUMPRODUCT(('白止-S级品'!$A$2:$A$26=$B207)*('白止-S级品'!$D$1:$AV$1=BE$1)*('白止-S级品'!$D$2:$AV$26)),0)+IFERROR(SUMPRODUCT(('乐容-S级品'!$A$4:$A$32=$B207)*('乐容-S级品'!$L$3:$CA$3=BE$1)*('乐容-S级品'!$L$4:$CA$32)),0)</f>
      </c>
      <c r="BF207" s="280">
        <f>IFERROR(SUMPRODUCT(('控温被PRO-S级品'!$B$2:$B$10=$B207)*('控温被PRO-S级品'!$E$1:$BE$1=BF$1)*('控温被PRO-S级品'!$E$2:$BE$10)),0)+IFERROR(SUMPRODUCT(('冬被-S级品'!$B$2:$B$10=$B207)*('冬被-S级品'!$E$1:$AW$1=BF$1)*('冬被-S级品'!$E$2:$AW$10)),0)+IFERROR(SUMPRODUCT(('白止-S级品'!$A$2:$A$26=$B207)*('白止-S级品'!$D$1:$AV$1=BF$1)*('白止-S级品'!$D$2:$AV$26)),0)+IFERROR(SUMPRODUCT(('乐容-S级品'!$A$4:$A$32=$B207)*('乐容-S级品'!$L$3:$CA$3=BF$1)*('乐容-S级品'!$L$4:$CA$32)),0)</f>
      </c>
      <c r="BG207" s="280">
        <f>IFERROR(SUMPRODUCT(('控温被PRO-S级品'!$B$2:$B$10=$B207)*('控温被PRO-S级品'!$E$1:$BE$1=BG$1)*('控温被PRO-S级品'!$E$2:$BE$10)),0)+IFERROR(SUMPRODUCT(('冬被-S级品'!$B$2:$B$10=$B207)*('冬被-S级品'!$E$1:$AW$1=BG$1)*('冬被-S级品'!$E$2:$AW$10)),0)+IFERROR(SUMPRODUCT(('白止-S级品'!$A$2:$A$26=$B207)*('白止-S级品'!$D$1:$AV$1=BG$1)*('白止-S级品'!$D$2:$AV$26)),0)+IFERROR(SUMPRODUCT(('乐容-S级品'!$A$4:$A$32=$B207)*('乐容-S级品'!$L$3:$CA$3=BG$1)*('乐容-S级品'!$L$4:$CA$32)),0)</f>
      </c>
      <c r="BH207" s="280">
        <f>IFERROR(SUMPRODUCT(('控温被PRO-S级品'!$B$2:$B$10=$B207)*('控温被PRO-S级品'!$E$1:$BE$1=BH$1)*('控温被PRO-S级品'!$E$2:$BE$10)),0)+IFERROR(SUMPRODUCT(('冬被-S级品'!$B$2:$B$10=$B207)*('冬被-S级品'!$E$1:$AW$1=BH$1)*('冬被-S级品'!$E$2:$AW$10)),0)+IFERROR(SUMPRODUCT(('白止-S级品'!$A$2:$A$26=$B207)*('白止-S级品'!$D$1:$AV$1=BH$1)*('白止-S级品'!$D$2:$AV$26)),0)+IFERROR(SUMPRODUCT(('乐容-S级品'!$A$4:$A$32=$B207)*('乐容-S级品'!$L$3:$CA$3=BH$1)*('乐容-S级品'!$L$4:$CA$32)),0)</f>
      </c>
      <c r="BI207" s="280">
        <f>IFERROR(SUMPRODUCT(('控温被PRO-S级品'!$B$2:$B$10=$B207)*('控温被PRO-S级品'!$E$1:$BE$1=BI$1)*('控温被PRO-S级品'!$E$2:$BE$10)),0)+IFERROR(SUMPRODUCT(('冬被-S级品'!$B$2:$B$10=$B207)*('冬被-S级品'!$E$1:$AW$1=BI$1)*('冬被-S级品'!$E$2:$AW$10)),0)+IFERROR(SUMPRODUCT(('白止-S级品'!$A$2:$A$26=$B207)*('白止-S级品'!$D$1:$AV$1=BI$1)*('白止-S级品'!$D$2:$AV$26)),0)+IFERROR(SUMPRODUCT(('乐容-S级品'!$A$4:$A$32=$B207)*('乐容-S级品'!$L$3:$CA$3=BI$1)*('乐容-S级品'!$L$4:$CA$32)),0)</f>
      </c>
      <c r="BJ207" s="280">
        <f>IFERROR(SUMPRODUCT(('控温被PRO-S级品'!$B$2:$B$10=$B207)*('控温被PRO-S级品'!$E$1:$BE$1=BJ$1)*('控温被PRO-S级品'!$E$2:$BE$10)),0)+IFERROR(SUMPRODUCT(('冬被-S级品'!$B$2:$B$10=$B207)*('冬被-S级品'!$E$1:$AW$1=BJ$1)*('冬被-S级品'!$E$2:$AW$10)),0)+IFERROR(SUMPRODUCT(('白止-S级品'!$A$2:$A$26=$B207)*('白止-S级品'!$D$1:$AV$1=BJ$1)*('白止-S级品'!$D$2:$AV$26)),0)+IFERROR(SUMPRODUCT(('乐容-S级品'!$A$4:$A$32=$B207)*('乐容-S级品'!$L$3:$CA$3=BJ$1)*('乐容-S级品'!$L$4:$CA$32)),0)</f>
      </c>
      <c r="BK207" s="280">
        <f>IFERROR(SUMPRODUCT(('控温被PRO-S级品'!$B$2:$B$10=$B207)*('控温被PRO-S级品'!$E$1:$BE$1=BK$1)*('控温被PRO-S级品'!$E$2:$BE$10)),0)+IFERROR(SUMPRODUCT(('冬被-S级品'!$B$2:$B$10=$B207)*('冬被-S级品'!$E$1:$AW$1=BK$1)*('冬被-S级品'!$E$2:$AW$10)),0)+IFERROR(SUMPRODUCT(('白止-S级品'!$A$2:$A$26=$B207)*('白止-S级品'!$D$1:$AV$1=BK$1)*('白止-S级品'!$D$2:$AV$26)),0)+IFERROR(SUMPRODUCT(('乐容-S级品'!$A$4:$A$32=$B207)*('乐容-S级品'!$L$3:$CA$3=BK$1)*('乐容-S级品'!$L$4:$CA$32)),0)</f>
      </c>
      <c r="BL207" s="280">
        <f>IFERROR(SUMPRODUCT(('控温被PRO-S级品'!$B$2:$B$10=$B207)*('控温被PRO-S级品'!$E$1:$BE$1=BL$1)*('控温被PRO-S级品'!$E$2:$BE$10)),0)+IFERROR(SUMPRODUCT(('冬被-S级品'!$B$2:$B$10=$B207)*('冬被-S级品'!$E$1:$AW$1=BL$1)*('冬被-S级品'!$E$2:$AW$10)),0)+IFERROR(SUMPRODUCT(('白止-S级品'!$A$2:$A$26=$B207)*('白止-S级品'!$D$1:$AV$1=BL$1)*('白止-S级品'!$D$2:$AV$26)),0)+IFERROR(SUMPRODUCT(('乐容-S级品'!$A$4:$A$32=$B207)*('乐容-S级品'!$L$3:$CA$3=BL$1)*('乐容-S级品'!$L$4:$CA$32)),0)</f>
      </c>
      <c r="BM207" s="280">
        <f>IFERROR(SUMPRODUCT(('控温被PRO-S级品'!$B$2:$B$10=$B207)*('控温被PRO-S级品'!$E$1:$BE$1=BM$1)*('控温被PRO-S级品'!$E$2:$BE$10)),0)+IFERROR(SUMPRODUCT(('冬被-S级品'!$B$2:$B$10=$B207)*('冬被-S级品'!$E$1:$AW$1=BM$1)*('冬被-S级品'!$E$2:$AW$10)),0)+IFERROR(SUMPRODUCT(('白止-S级品'!$A$2:$A$26=$B207)*('白止-S级品'!$D$1:$AV$1=BM$1)*('白止-S级品'!$D$2:$AV$26)),0)+IFERROR(SUMPRODUCT(('乐容-S级品'!$A$4:$A$32=$B207)*('乐容-S级品'!$L$3:$CA$3=BM$1)*('乐容-S级品'!$L$4:$CA$32)),0)</f>
      </c>
      <c r="BN207" s="280">
        <f>IFERROR(SUMPRODUCT(('控温被PRO-S级品'!$B$2:$B$10=$B207)*('控温被PRO-S级品'!$E$1:$BE$1=BN$1)*('控温被PRO-S级品'!$E$2:$BE$10)),0)+IFERROR(SUMPRODUCT(('冬被-S级品'!$B$2:$B$10=$B207)*('冬被-S级品'!$E$1:$AW$1=BN$1)*('冬被-S级品'!$E$2:$AW$10)),0)+IFERROR(SUMPRODUCT(('白止-S级品'!$A$2:$A$26=$B207)*('白止-S级品'!$D$1:$AV$1=BN$1)*('白止-S级品'!$D$2:$AV$26)),0)+IFERROR(SUMPRODUCT(('乐容-S级品'!$A$4:$A$32=$B207)*('乐容-S级品'!$L$3:$CA$3=BN$1)*('乐容-S级品'!$L$4:$CA$32)),0)</f>
      </c>
      <c r="BO207" s="280">
        <f>IFERROR(SUMPRODUCT(('控温被PRO-S级品'!$B$2:$B$10=$B207)*('控温被PRO-S级品'!$E$1:$BE$1=BO$1)*('控温被PRO-S级品'!$E$2:$BE$10)),0)+IFERROR(SUMPRODUCT(('冬被-S级品'!$B$2:$B$10=$B207)*('冬被-S级品'!$E$1:$AW$1=BO$1)*('冬被-S级品'!$E$2:$AW$10)),0)+IFERROR(SUMPRODUCT(('白止-S级品'!$A$2:$A$26=$B207)*('白止-S级品'!$D$1:$AV$1=BO$1)*('白止-S级品'!$D$2:$AV$26)),0)+IFERROR(SUMPRODUCT(('乐容-S级品'!$A$4:$A$32=$B207)*('乐容-S级品'!$L$3:$CA$3=BO$1)*('乐容-S级品'!$L$4:$CA$32)),0)</f>
      </c>
      <c r="BP207" s="280">
        <f>IFERROR(SUMPRODUCT(('控温被PRO-S级品'!$B$2:$B$10=$B207)*('控温被PRO-S级品'!$E$1:$BE$1=BP$1)*('控温被PRO-S级品'!$E$2:$BE$10)),0)+IFERROR(SUMPRODUCT(('冬被-S级品'!$B$2:$B$10=$B207)*('冬被-S级品'!$E$1:$AW$1=BP$1)*('冬被-S级品'!$E$2:$AW$10)),0)+IFERROR(SUMPRODUCT(('白止-S级品'!$A$2:$A$26=$B207)*('白止-S级品'!$D$1:$AV$1=BP$1)*('白止-S级品'!$D$2:$AV$26)),0)+IFERROR(SUMPRODUCT(('乐容-S级品'!$A$4:$A$32=$B207)*('乐容-S级品'!$L$3:$CA$3=BP$1)*('乐容-S级品'!$L$4:$CA$32)),0)</f>
      </c>
      <c r="BQ207" s="280">
        <f>IFERROR(SUMPRODUCT(('控温被PRO-S级品'!$B$2:$B$10=$B207)*('控温被PRO-S级品'!$E$1:$BE$1=BQ$1)*('控温被PRO-S级品'!$E$2:$BE$10)),0)+IFERROR(SUMPRODUCT(('冬被-S级品'!$B$2:$B$10=$B207)*('冬被-S级品'!$E$1:$AW$1=BQ$1)*('冬被-S级品'!$E$2:$AW$10)),0)+IFERROR(SUMPRODUCT(('白止-S级品'!$A$2:$A$26=$B207)*('白止-S级品'!$D$1:$AV$1=BQ$1)*('白止-S级品'!$D$2:$AV$26)),0)+IFERROR(SUMPRODUCT(('乐容-S级品'!$A$4:$A$32=$B207)*('乐容-S级品'!$L$3:$CA$3=BQ$1)*('乐容-S级品'!$L$4:$CA$32)),0)</f>
      </c>
      <c r="BR207" s="280">
        <f>IFERROR(SUMPRODUCT(('控温被PRO-S级品'!$B$2:$B$10=$B207)*('控温被PRO-S级品'!$E$1:$BE$1=BR$1)*('控温被PRO-S级品'!$E$2:$BE$10)),0)+IFERROR(SUMPRODUCT(('冬被-S级品'!$B$2:$B$10=$B207)*('冬被-S级品'!$E$1:$AW$1=BR$1)*('冬被-S级品'!$E$2:$AW$10)),0)+IFERROR(SUMPRODUCT(('白止-S级品'!$A$2:$A$26=$B207)*('白止-S级品'!$D$1:$AV$1=BR$1)*('白止-S级品'!$D$2:$AV$26)),0)+IFERROR(SUMPRODUCT(('乐容-S级品'!$A$4:$A$32=$B207)*('乐容-S级品'!$L$3:$CA$3=BR$1)*('乐容-S级品'!$L$4:$CA$32)),0)</f>
      </c>
      <c r="BS207" s="280">
        <f>IFERROR(SUMPRODUCT(('控温被PRO-S级品'!$B$2:$B$10=$B207)*('控温被PRO-S级品'!$E$1:$BE$1=BS$1)*('控温被PRO-S级品'!$E$2:$BE$10)),0)+IFERROR(SUMPRODUCT(('冬被-S级品'!$B$2:$B$10=$B207)*('冬被-S级品'!$E$1:$AW$1=BS$1)*('冬被-S级品'!$E$2:$AW$10)),0)+IFERROR(SUMPRODUCT(('白止-S级品'!$A$2:$A$26=$B207)*('白止-S级品'!$D$1:$AV$1=BS$1)*('白止-S级品'!$D$2:$AV$26)),0)+IFERROR(SUMPRODUCT(('乐容-S级品'!$A$4:$A$32=$B207)*('乐容-S级品'!$L$3:$CA$3=BS$1)*('乐容-S级品'!$L$4:$CA$32)),0)</f>
      </c>
      <c r="BT207" s="280">
        <f>IFERROR(SUMPRODUCT(('控温被PRO-S级品'!$B$2:$B$10=$B207)*('控温被PRO-S级品'!$E$1:$BE$1=BT$1)*('控温被PRO-S级品'!$E$2:$BE$10)),0)+IFERROR(SUMPRODUCT(('冬被-S级品'!$B$2:$B$10=$B207)*('冬被-S级品'!$E$1:$AW$1=BT$1)*('冬被-S级品'!$E$2:$AW$10)),0)+IFERROR(SUMPRODUCT(('白止-S级品'!$A$2:$A$26=$B207)*('白止-S级品'!$D$1:$AV$1=BT$1)*('白止-S级品'!$D$2:$AV$26)),0)+IFERROR(SUMPRODUCT(('乐容-S级品'!$A$4:$A$32=$B207)*('乐容-S级品'!$L$3:$CA$3=BT$1)*('乐容-S级品'!$L$4:$CA$32)),0)</f>
      </c>
      <c r="BU207" s="280">
        <f>IFERROR(SUMPRODUCT(('控温被PRO-S级品'!$B$2:$B$10=$B207)*('控温被PRO-S级品'!$E$1:$BE$1=BU$1)*('控温被PRO-S级品'!$E$2:$BE$10)),0)+IFERROR(SUMPRODUCT(('冬被-S级品'!$B$2:$B$10=$B207)*('冬被-S级品'!$E$1:$AW$1=BU$1)*('冬被-S级品'!$E$2:$AW$10)),0)+IFERROR(SUMPRODUCT(('白止-S级品'!$A$2:$A$26=$B207)*('白止-S级品'!$D$1:$AV$1=BU$1)*('白止-S级品'!$D$2:$AV$26)),0)+IFERROR(SUMPRODUCT(('乐容-S级品'!$A$4:$A$32=$B207)*('乐容-S级品'!$L$3:$CA$3=BU$1)*('乐容-S级品'!$L$4:$CA$32)),0)</f>
      </c>
      <c r="BV207" s="280">
        <f>IFERROR(SUMPRODUCT(('控温被PRO-S级品'!$B$2:$B$10=$B207)*('控温被PRO-S级品'!$E$1:$BE$1=BV$1)*('控温被PRO-S级品'!$E$2:$BE$10)),0)+IFERROR(SUMPRODUCT(('冬被-S级品'!$B$2:$B$10=$B207)*('冬被-S级品'!$E$1:$AW$1=BV$1)*('冬被-S级品'!$E$2:$AW$10)),0)+IFERROR(SUMPRODUCT(('白止-S级品'!$A$2:$A$26=$B207)*('白止-S级品'!$D$1:$AV$1=BV$1)*('白止-S级品'!$D$2:$AV$26)),0)+IFERROR(SUMPRODUCT(('乐容-S级品'!$A$4:$A$32=$B207)*('乐容-S级品'!$L$3:$CA$3=BV$1)*('乐容-S级品'!$L$4:$CA$32)),0)</f>
      </c>
      <c r="BW207" s="280">
        <f>IFERROR(SUMPRODUCT(('控温被PRO-S级品'!$B$2:$B$10=$B207)*('控温被PRO-S级品'!$E$1:$BE$1=BW$1)*('控温被PRO-S级品'!$E$2:$BE$10)),0)+IFERROR(SUMPRODUCT(('冬被-S级品'!$B$2:$B$10=$B207)*('冬被-S级品'!$E$1:$AW$1=BW$1)*('冬被-S级品'!$E$2:$AW$10)),0)+IFERROR(SUMPRODUCT(('白止-S级品'!$A$2:$A$26=$B207)*('白止-S级品'!$D$1:$AV$1=BW$1)*('白止-S级品'!$D$2:$AV$26)),0)+IFERROR(SUMPRODUCT(('乐容-S级品'!$A$4:$A$32=$B207)*('乐容-S级品'!$L$3:$CA$3=BW$1)*('乐容-S级品'!$L$4:$CA$32)),0)</f>
      </c>
      <c r="BX207" s="280">
        <f>IFERROR(SUMPRODUCT(('控温被PRO-S级品'!$B$2:$B$10=$B207)*('控温被PRO-S级品'!$E$1:$BE$1=BX$1)*('控温被PRO-S级品'!$E$2:$BE$10)),0)+IFERROR(SUMPRODUCT(('冬被-S级品'!$B$2:$B$10=$B207)*('冬被-S级品'!$E$1:$AW$1=BX$1)*('冬被-S级品'!$E$2:$AW$10)),0)+IFERROR(SUMPRODUCT(('白止-S级品'!$A$2:$A$26=$B207)*('白止-S级品'!$D$1:$AV$1=BX$1)*('白止-S级品'!$D$2:$AV$26)),0)+IFERROR(SUMPRODUCT(('乐容-S级品'!$A$4:$A$32=$B207)*('乐容-S级品'!$L$3:$CA$3=BX$1)*('乐容-S级品'!$L$4:$CA$32)),0)</f>
      </c>
      <c r="BY207" s="280">
        <f>IFERROR(SUMPRODUCT(('控温被PRO-S级品'!$B$2:$B$10=$B207)*('控温被PRO-S级品'!$E$1:$BE$1=BY$1)*('控温被PRO-S级品'!$E$2:$BE$10)),0)+IFERROR(SUMPRODUCT(('冬被-S级品'!$B$2:$B$10=$B207)*('冬被-S级品'!$E$1:$AW$1=BY$1)*('冬被-S级品'!$E$2:$AW$10)),0)+IFERROR(SUMPRODUCT(('白止-S级品'!$A$2:$A$26=$B207)*('白止-S级品'!$D$1:$AV$1=BY$1)*('白止-S级品'!$D$2:$AV$26)),0)+IFERROR(SUMPRODUCT(('乐容-S级品'!$A$4:$A$32=$B207)*('乐容-S级品'!$L$3:$CA$3=BY$1)*('乐容-S级品'!$L$4:$CA$32)),0)</f>
      </c>
      <c r="BZ207" s="280">
        <f>IFERROR(SUMPRODUCT(('控温被PRO-S级品'!$B$2:$B$10=$B207)*('控温被PRO-S级品'!$E$1:$BE$1=BZ$1)*('控温被PRO-S级品'!$E$2:$BE$10)),0)+IFERROR(SUMPRODUCT(('冬被-S级品'!$B$2:$B$10=$B207)*('冬被-S级品'!$E$1:$AW$1=BZ$1)*('冬被-S级品'!$E$2:$AW$10)),0)+IFERROR(SUMPRODUCT(('白止-S级品'!$A$2:$A$26=$B207)*('白止-S级品'!$D$1:$AV$1=BZ$1)*('白止-S级品'!$D$2:$AV$26)),0)+IFERROR(SUMPRODUCT(('乐容-S级品'!$A$4:$A$32=$B207)*('乐容-S级品'!$L$3:$CA$3=BZ$1)*('乐容-S级品'!$L$4:$CA$32)),0)</f>
      </c>
      <c r="CA207" s="280">
        <f>IFERROR(SUMPRODUCT(('控温被PRO-S级品'!$B$2:$B$10=$B207)*('控温被PRO-S级品'!$E$1:$BE$1=CA$1)*('控温被PRO-S级品'!$E$2:$BE$10)),0)+IFERROR(SUMPRODUCT(('冬被-S级品'!$B$2:$B$10=$B207)*('冬被-S级品'!$E$1:$AW$1=CA$1)*('冬被-S级品'!$E$2:$AW$10)),0)+IFERROR(SUMPRODUCT(('白止-S级品'!$A$2:$A$26=$B207)*('白止-S级品'!$D$1:$AV$1=CA$1)*('白止-S级品'!$D$2:$AV$26)),0)+IFERROR(SUMPRODUCT(('乐容-S级品'!$A$4:$A$32=$B207)*('乐容-S级品'!$L$3:$CA$3=CA$1)*('乐容-S级品'!$L$4:$CA$32)),0)</f>
      </c>
      <c r="CB207" s="280">
        <f>IFERROR(SUMPRODUCT(('控温被PRO-S级品'!$B$2:$B$10=$B207)*('控温被PRO-S级品'!$E$1:$BE$1=CB$1)*('控温被PRO-S级品'!$E$2:$BE$10)),0)+IFERROR(SUMPRODUCT(('冬被-S级品'!$B$2:$B$10=$B207)*('冬被-S级品'!$E$1:$AW$1=CB$1)*('冬被-S级品'!$E$2:$AW$10)),0)+IFERROR(SUMPRODUCT(('白止-S级品'!$A$2:$A$26=$B207)*('白止-S级品'!$D$1:$AV$1=CB$1)*('白止-S级品'!$D$2:$AV$26)),0)+IFERROR(SUMPRODUCT(('乐容-S级品'!$A$4:$A$32=$B207)*('乐容-S级品'!$L$3:$CA$3=CB$1)*('乐容-S级品'!$L$4:$CA$32)),0)</f>
      </c>
      <c r="CC207" s="280">
        <f>IFERROR(SUMPRODUCT(('控温被PRO-S级品'!$B$2:$B$10=$B207)*('控温被PRO-S级品'!$E$1:$BE$1=CC$1)*('控温被PRO-S级品'!$E$2:$BE$10)),0)+IFERROR(SUMPRODUCT(('冬被-S级品'!$B$2:$B$10=$B207)*('冬被-S级品'!$E$1:$AW$1=CC$1)*('冬被-S级品'!$E$2:$AW$10)),0)+IFERROR(SUMPRODUCT(('白止-S级品'!$A$2:$A$26=$B207)*('白止-S级品'!$D$1:$AV$1=CC$1)*('白止-S级品'!$D$2:$AV$26)),0)+IFERROR(SUMPRODUCT(('乐容-S级品'!$A$4:$A$32=$B207)*('乐容-S级品'!$L$3:$CA$3=CC$1)*('乐容-S级品'!$L$4:$CA$32)),0)</f>
      </c>
      <c r="CD207" s="280">
        <f>IFERROR(SUMPRODUCT(('控温被PRO-S级品'!$B$2:$B$10=$B207)*('控温被PRO-S级品'!$E$1:$BE$1=CD$1)*('控温被PRO-S级品'!$E$2:$BE$10)),0)+IFERROR(SUMPRODUCT(('冬被-S级品'!$B$2:$B$10=$B207)*('冬被-S级品'!$E$1:$AW$1=CD$1)*('冬被-S级品'!$E$2:$AW$10)),0)+IFERROR(SUMPRODUCT(('白止-S级品'!$A$2:$A$26=$B207)*('白止-S级品'!$D$1:$AV$1=CD$1)*('白止-S级品'!$D$2:$AV$26)),0)+IFERROR(SUMPRODUCT(('乐容-S级品'!$A$4:$A$32=$B207)*('乐容-S级品'!$L$3:$CA$3=CD$1)*('乐容-S级品'!$L$4:$CA$32)),0)</f>
      </c>
      <c r="CE207" s="280">
        <f>IFERROR(SUMPRODUCT(('控温被PRO-S级品'!$B$2:$B$10=$B207)*('控温被PRO-S级品'!$E$1:$BE$1=CE$1)*('控温被PRO-S级品'!$E$2:$BE$10)),0)+IFERROR(SUMPRODUCT(('冬被-S级品'!$B$2:$B$10=$B207)*('冬被-S级品'!$E$1:$AW$1=CE$1)*('冬被-S级品'!$E$2:$AW$10)),0)+IFERROR(SUMPRODUCT(('白止-S级品'!$A$2:$A$26=$B207)*('白止-S级品'!$D$1:$AV$1=CE$1)*('白止-S级品'!$D$2:$AV$26)),0)+IFERROR(SUMPRODUCT(('乐容-S级品'!$A$4:$A$32=$B207)*('乐容-S级品'!$L$3:$CA$3=CE$1)*('乐容-S级品'!$L$4:$CA$32)),0)</f>
      </c>
      <c r="CF207" s="280">
        <f>IFERROR(SUMPRODUCT(('控温被PRO-S级品'!$B$2:$B$10=$B207)*('控温被PRO-S级品'!$E$1:$BE$1=CF$1)*('控温被PRO-S级品'!$E$2:$BE$10)),0)+IFERROR(SUMPRODUCT(('冬被-S级品'!$B$2:$B$10=$B207)*('冬被-S级品'!$E$1:$AW$1=CF$1)*('冬被-S级品'!$E$2:$AW$10)),0)+IFERROR(SUMPRODUCT(('白止-S级品'!$A$2:$A$26=$B207)*('白止-S级品'!$D$1:$AV$1=CF$1)*('白止-S级品'!$D$2:$AV$26)),0)+IFERROR(SUMPRODUCT(('乐容-S级品'!$A$4:$A$32=$B207)*('乐容-S级品'!$L$3:$CA$3=CF$1)*('乐容-S级品'!$L$4:$CA$32)),0)</f>
      </c>
      <c r="CG207" s="280">
        <f>IFERROR(SUMPRODUCT(('控温被PRO-S级品'!$B$2:$B$10=$B207)*('控温被PRO-S级品'!$E$1:$BE$1=CG$1)*('控温被PRO-S级品'!$E$2:$BE$10)),0)+IFERROR(SUMPRODUCT(('冬被-S级品'!$B$2:$B$10=$B207)*('冬被-S级品'!$E$1:$AW$1=CG$1)*('冬被-S级品'!$E$2:$AW$10)),0)+IFERROR(SUMPRODUCT(('白止-S级品'!$A$2:$A$26=$B207)*('白止-S级品'!$D$1:$AV$1=CG$1)*('白止-S级品'!$D$2:$AV$26)),0)+IFERROR(SUMPRODUCT(('乐容-S级品'!$A$4:$A$32=$B207)*('乐容-S级品'!$L$3:$CA$3=CG$1)*('乐容-S级品'!$L$4:$CA$32)),0)</f>
      </c>
      <c r="CH207" s="280">
        <f>IFERROR(SUMPRODUCT(('控温被PRO-S级品'!$B$2:$B$10=$B207)*('控温被PRO-S级品'!$E$1:$BE$1=CH$1)*('控温被PRO-S级品'!$E$2:$BE$10)),0)+IFERROR(SUMPRODUCT(('冬被-S级品'!$B$2:$B$10=$B207)*('冬被-S级品'!$E$1:$AW$1=CH$1)*('冬被-S级品'!$E$2:$AW$10)),0)+IFERROR(SUMPRODUCT(('白止-S级品'!$A$2:$A$26=$B207)*('白止-S级品'!$D$1:$AV$1=CH$1)*('白止-S级品'!$D$2:$AV$26)),0)+IFERROR(SUMPRODUCT(('乐容-S级品'!$A$4:$A$32=$B207)*('乐容-S级品'!$L$3:$CA$3=CH$1)*('乐容-S级品'!$L$4:$CA$32)),0)</f>
      </c>
      <c r="CI207" s="280">
        <f>IFERROR(SUMPRODUCT(('控温被PRO-S级品'!$B$2:$B$10=$B207)*('控温被PRO-S级品'!$E$1:$BE$1=CI$1)*('控温被PRO-S级品'!$E$2:$BE$10)),0)+IFERROR(SUMPRODUCT(('冬被-S级品'!$B$2:$B$10=$B207)*('冬被-S级品'!$E$1:$AW$1=CI$1)*('冬被-S级品'!$E$2:$AW$10)),0)+IFERROR(SUMPRODUCT(('白止-S级品'!$A$2:$A$26=$B207)*('白止-S级品'!$D$1:$AV$1=CI$1)*('白止-S级品'!$D$2:$AV$26)),0)+IFERROR(SUMPRODUCT(('乐容-S级品'!$A$4:$A$32=$B207)*('乐容-S级品'!$L$3:$CA$3=CI$1)*('乐容-S级品'!$L$4:$CA$32)),0)</f>
      </c>
      <c r="CJ207" s="280">
        <f>IFERROR(SUMPRODUCT(('控温被PRO-S级品'!$B$2:$B$10=$B207)*('控温被PRO-S级品'!$E$1:$BE$1=CJ$1)*('控温被PRO-S级品'!$E$2:$BE$10)),0)+IFERROR(SUMPRODUCT(('冬被-S级品'!$B$2:$B$10=$B207)*('冬被-S级品'!$E$1:$AW$1=CJ$1)*('冬被-S级品'!$E$2:$AW$10)),0)+IFERROR(SUMPRODUCT(('白止-S级品'!$A$2:$A$26=$B207)*('白止-S级品'!$D$1:$AV$1=CJ$1)*('白止-S级品'!$D$2:$AV$26)),0)+IFERROR(SUMPRODUCT(('乐容-S级品'!$A$4:$A$32=$B207)*('乐容-S级品'!$L$3:$CA$3=CJ$1)*('乐容-S级品'!$L$4:$CA$32)),0)</f>
      </c>
      <c r="CK207" s="280">
        <f>IFERROR(SUMPRODUCT(('控温被PRO-S级品'!$B$2:$B$10=$B207)*('控温被PRO-S级品'!$E$1:$BE$1=CK$1)*('控温被PRO-S级品'!$E$2:$BE$10)),0)+IFERROR(SUMPRODUCT(('冬被-S级品'!$B$2:$B$10=$B207)*('冬被-S级品'!$E$1:$AW$1=CK$1)*('冬被-S级品'!$E$2:$AW$10)),0)+IFERROR(SUMPRODUCT(('白止-S级品'!$A$2:$A$26=$B207)*('白止-S级品'!$D$1:$AV$1=CK$1)*('白止-S级品'!$D$2:$AV$26)),0)+IFERROR(SUMPRODUCT(('乐容-S级品'!$A$4:$A$32=$B207)*('乐容-S级品'!$L$3:$CA$3=CK$1)*('乐容-S级品'!$L$4:$CA$32)),0)</f>
      </c>
      <c r="CL207" s="280">
        <f>IFERROR(SUMPRODUCT(('控温被PRO-S级品'!$B$2:$B$10=$B207)*('控温被PRO-S级品'!$E$1:$BE$1=CL$1)*('控温被PRO-S级品'!$E$2:$BE$10)),0)+IFERROR(SUMPRODUCT(('冬被-S级品'!$B$2:$B$10=$B207)*('冬被-S级品'!$E$1:$AW$1=CL$1)*('冬被-S级品'!$E$2:$AW$10)),0)+IFERROR(SUMPRODUCT(('白止-S级品'!$A$2:$A$26=$B207)*('白止-S级品'!$D$1:$AV$1=CL$1)*('白止-S级品'!$D$2:$AV$26)),0)+IFERROR(SUMPRODUCT(('乐容-S级品'!$A$4:$A$32=$B207)*('乐容-S级品'!$L$3:$CA$3=CL$1)*('乐容-S级品'!$L$4:$CA$32)),0)</f>
      </c>
      <c r="CM207" s="280">
        <f>IFERROR(SUMPRODUCT(('控温被PRO-S级品'!$B$2:$B$10=$B207)*('控温被PRO-S级品'!$E$1:$BE$1=CM$1)*('控温被PRO-S级品'!$E$2:$BE$10)),0)+IFERROR(SUMPRODUCT(('冬被-S级品'!$B$2:$B$10=$B207)*('冬被-S级品'!$E$1:$AW$1=CM$1)*('冬被-S级品'!$E$2:$AW$10)),0)+IFERROR(SUMPRODUCT(('白止-S级品'!$A$2:$A$26=$B207)*('白止-S级品'!$D$1:$AV$1=CM$1)*('白止-S级品'!$D$2:$AV$26)),0)+IFERROR(SUMPRODUCT(('乐容-S级品'!$A$4:$A$32=$B207)*('乐容-S级品'!$L$3:$CA$3=CM$1)*('乐容-S级品'!$L$4:$CA$32)),0)</f>
      </c>
      <c r="CN207" s="280">
        <f>IFERROR(SUMPRODUCT(('控温被PRO-S级品'!$B$2:$B$10=$B207)*('控温被PRO-S级品'!$E$1:$BE$1=CN$1)*('控温被PRO-S级品'!$E$2:$BE$10)),0)+IFERROR(SUMPRODUCT(('冬被-S级品'!$B$2:$B$10=$B207)*('冬被-S级品'!$E$1:$AW$1=CN$1)*('冬被-S级品'!$E$2:$AW$10)),0)+IFERROR(SUMPRODUCT(('白止-S级品'!$A$2:$A$26=$B207)*('白止-S级品'!$D$1:$AV$1=CN$1)*('白止-S级品'!$D$2:$AV$26)),0)+IFERROR(SUMPRODUCT(('乐容-S级品'!$A$4:$A$32=$B207)*('乐容-S级品'!$L$3:$CA$3=CN$1)*('乐容-S级品'!$L$4:$CA$32)),0)</f>
      </c>
      <c r="CO207" s="280">
        <f>IFERROR(SUMPRODUCT(('控温被PRO-S级品'!$B$2:$B$10=$B207)*('控温被PRO-S级品'!$E$1:$BE$1=CO$1)*('控温被PRO-S级品'!$E$2:$BE$10)),0)+IFERROR(SUMPRODUCT(('冬被-S级品'!$B$2:$B$10=$B207)*('冬被-S级品'!$E$1:$AW$1=CO$1)*('冬被-S级品'!$E$2:$AW$10)),0)+IFERROR(SUMPRODUCT(('白止-S级品'!$A$2:$A$26=$B207)*('白止-S级品'!$D$1:$AV$1=CO$1)*('白止-S级品'!$D$2:$AV$26)),0)+IFERROR(SUMPRODUCT(('乐容-S级品'!$A$4:$A$32=$B207)*('乐容-S级品'!$L$3:$CA$3=CO$1)*('乐容-S级品'!$L$4:$CA$32)),0)</f>
      </c>
      <c r="CP207" s="280">
        <f>IFERROR(SUMPRODUCT(('控温被PRO-S级品'!$B$2:$B$10=$B207)*('控温被PRO-S级品'!$E$1:$BE$1=CP$1)*('控温被PRO-S级品'!$E$2:$BE$10)),0)+IFERROR(SUMPRODUCT(('冬被-S级品'!$B$2:$B$10=$B207)*('冬被-S级品'!$E$1:$AW$1=CP$1)*('冬被-S级品'!$E$2:$AW$10)),0)+IFERROR(SUMPRODUCT(('白止-S级品'!$A$2:$A$26=$B207)*('白止-S级品'!$D$1:$AV$1=CP$1)*('白止-S级品'!$D$2:$AV$26)),0)+IFERROR(SUMPRODUCT(('乐容-S级品'!$A$4:$A$32=$B207)*('乐容-S级品'!$L$3:$CA$3=CP$1)*('乐容-S级品'!$L$4:$CA$32)),0)</f>
      </c>
      <c r="CQ207" s="280">
        <f>IFERROR(SUMPRODUCT(('控温被PRO-S级品'!$B$2:$B$10=$B207)*('控温被PRO-S级品'!$E$1:$BE$1=CQ$1)*('控温被PRO-S级品'!$E$2:$BE$10)),0)+IFERROR(SUMPRODUCT(('冬被-S级品'!$B$2:$B$10=$B207)*('冬被-S级品'!$E$1:$AW$1=CQ$1)*('冬被-S级品'!$E$2:$AW$10)),0)+IFERROR(SUMPRODUCT(('白止-S级品'!$A$2:$A$26=$B207)*('白止-S级品'!$D$1:$AV$1=CQ$1)*('白止-S级品'!$D$2:$AV$26)),0)+IFERROR(SUMPRODUCT(('乐容-S级品'!$A$4:$A$32=$B207)*('乐容-S级品'!$L$3:$CA$3=CQ$1)*('乐容-S级品'!$L$4:$CA$32)),0)</f>
      </c>
      <c r="CR207" s="280">
        <f>IFERROR(SUMPRODUCT(('控温被PRO-S级品'!$B$2:$B$10=$B207)*('控温被PRO-S级品'!$E$1:$BE$1=CR$1)*('控温被PRO-S级品'!$E$2:$BE$10)),0)+IFERROR(SUMPRODUCT(('冬被-S级品'!$B$2:$B$10=$B207)*('冬被-S级品'!$E$1:$AW$1=CR$1)*('冬被-S级品'!$E$2:$AW$10)),0)+IFERROR(SUMPRODUCT(('白止-S级品'!$A$2:$A$26=$B207)*('白止-S级品'!$D$1:$AV$1=CR$1)*('白止-S级品'!$D$2:$AV$26)),0)+IFERROR(SUMPRODUCT(('乐容-S级品'!$A$4:$A$32=$B207)*('乐容-S级品'!$L$3:$CA$3=CR$1)*('乐容-S级品'!$L$4:$CA$32)),0)</f>
      </c>
      <c r="CS207" s="280">
        <f>IFERROR(SUMPRODUCT(('控温被PRO-S级品'!$B$2:$B$10=$B207)*('控温被PRO-S级品'!$E$1:$BE$1=CS$1)*('控温被PRO-S级品'!$E$2:$BE$10)),0)+IFERROR(SUMPRODUCT(('冬被-S级品'!$B$2:$B$10=$B207)*('冬被-S级品'!$E$1:$AW$1=CS$1)*('冬被-S级品'!$E$2:$AW$10)),0)+IFERROR(SUMPRODUCT(('白止-S级品'!$A$2:$A$26=$B207)*('白止-S级品'!$D$1:$AV$1=CS$1)*('白止-S级品'!$D$2:$AV$26)),0)+IFERROR(SUMPRODUCT(('乐容-S级品'!$A$4:$A$32=$B207)*('乐容-S级品'!$L$3:$CA$3=CS$1)*('乐容-S级品'!$L$4:$CA$32)),0)</f>
      </c>
      <c r="CT207" s="280">
        <f>IFERROR(SUMPRODUCT(('控温被PRO-S级品'!$B$2:$B$10=$B207)*('控温被PRO-S级品'!$E$1:$BE$1=CT$1)*('控温被PRO-S级品'!$E$2:$BE$10)),0)+IFERROR(SUMPRODUCT(('冬被-S级品'!$B$2:$B$10=$B207)*('冬被-S级品'!$E$1:$AW$1=CT$1)*('冬被-S级品'!$E$2:$AW$10)),0)+IFERROR(SUMPRODUCT(('白止-S级品'!$A$2:$A$26=$B207)*('白止-S级品'!$D$1:$AV$1=CT$1)*('白止-S级品'!$D$2:$AV$26)),0)+IFERROR(SUMPRODUCT(('乐容-S级品'!$A$4:$A$32=$B207)*('乐容-S级品'!$L$3:$CA$3=CT$1)*('乐容-S级品'!$L$4:$CA$32)),0)</f>
      </c>
      <c r="CU207" s="280">
        <f>IFERROR(SUMPRODUCT(('控温被PRO-S级品'!$B$2:$B$10=$B207)*('控温被PRO-S级品'!$E$1:$BE$1=CU$1)*('控温被PRO-S级品'!$E$2:$BE$10)),0)+IFERROR(SUMPRODUCT(('冬被-S级品'!$B$2:$B$10=$B207)*('冬被-S级品'!$E$1:$AW$1=CU$1)*('冬被-S级品'!$E$2:$AW$10)),0)+IFERROR(SUMPRODUCT(('白止-S级品'!$A$2:$A$26=$B207)*('白止-S级品'!$D$1:$AV$1=CU$1)*('白止-S级品'!$D$2:$AV$26)),0)+IFERROR(SUMPRODUCT(('乐容-S级品'!$A$4:$A$32=$B207)*('乐容-S级品'!$L$3:$CA$3=CU$1)*('乐容-S级品'!$L$4:$CA$32)),0)</f>
      </c>
      <c r="CV207" s="280">
        <f>IFERROR(SUMPRODUCT(('控温被PRO-S级品'!$B$2:$B$10=$B207)*('控温被PRO-S级品'!$E$1:$BE$1=CV$1)*('控温被PRO-S级品'!$E$2:$BE$10)),0)+IFERROR(SUMPRODUCT(('冬被-S级品'!$B$2:$B$10=$B207)*('冬被-S级品'!$E$1:$AW$1=CV$1)*('冬被-S级品'!$E$2:$AW$10)),0)+IFERROR(SUMPRODUCT(('白止-S级品'!$A$2:$A$26=$B207)*('白止-S级品'!$D$1:$AV$1=CV$1)*('白止-S级品'!$D$2:$AV$26)),0)+IFERROR(SUMPRODUCT(('乐容-S级品'!$A$4:$A$32=$B207)*('乐容-S级品'!$L$3:$CA$3=CV$1)*('乐容-S级品'!$L$4:$CA$32)),0)</f>
      </c>
      <c r="CW207" s="280">
        <f>IFERROR(SUMPRODUCT(('控温被PRO-S级品'!$B$2:$B$10=$B207)*('控温被PRO-S级品'!$E$1:$BE$1=CW$1)*('控温被PRO-S级品'!$E$2:$BE$10)),0)+IFERROR(SUMPRODUCT(('冬被-S级品'!$B$2:$B$10=$B207)*('冬被-S级品'!$E$1:$AW$1=CW$1)*('冬被-S级品'!$E$2:$AW$10)),0)+IFERROR(SUMPRODUCT(('白止-S级品'!$A$2:$A$26=$B207)*('白止-S级品'!$D$1:$AV$1=CW$1)*('白止-S级品'!$D$2:$AV$26)),0)+IFERROR(SUMPRODUCT(('乐容-S级品'!$A$4:$A$32=$B207)*('乐容-S级品'!$L$3:$CA$3=CW$1)*('乐容-S级品'!$L$4:$CA$32)),0)</f>
      </c>
      <c r="CX207" s="280">
        <f>IFERROR(SUMPRODUCT(('控温被PRO-S级品'!$B$2:$B$10=$B207)*('控温被PRO-S级品'!$E$1:$BE$1=CX$1)*('控温被PRO-S级品'!$E$2:$BE$10)),0)+IFERROR(SUMPRODUCT(('冬被-S级品'!$B$2:$B$10=$B207)*('冬被-S级品'!$E$1:$AW$1=CX$1)*('冬被-S级品'!$E$2:$AW$10)),0)+IFERROR(SUMPRODUCT(('白止-S级品'!$A$2:$A$26=$B207)*('白止-S级品'!$D$1:$AV$1=CX$1)*('白止-S级品'!$D$2:$AV$26)),0)+IFERROR(SUMPRODUCT(('乐容-S级品'!$A$4:$A$32=$B207)*('乐容-S级品'!$L$3:$CA$3=CX$1)*('乐容-S级品'!$L$4:$CA$32)),0)</f>
      </c>
      <c r="CY207" s="280">
        <f>IFERROR(SUMPRODUCT(('控温被PRO-S级品'!$B$2:$B$10=$B207)*('控温被PRO-S级品'!$E$1:$BE$1=CY$1)*('控温被PRO-S级品'!$E$2:$BE$10)),0)+IFERROR(SUMPRODUCT(('冬被-S级品'!$B$2:$B$10=$B207)*('冬被-S级品'!$E$1:$AW$1=CY$1)*('冬被-S级品'!$E$2:$AW$10)),0)+IFERROR(SUMPRODUCT(('白止-S级品'!$A$2:$A$26=$B207)*('白止-S级品'!$D$1:$AV$1=CY$1)*('白止-S级品'!$D$2:$AV$26)),0)+IFERROR(SUMPRODUCT(('乐容-S级品'!$A$4:$A$32=$B207)*('乐容-S级品'!$L$3:$CA$3=CY$1)*('乐容-S级品'!$L$4:$CA$32)),0)</f>
      </c>
      <c r="CZ207" s="280">
        <f>IFERROR(SUMPRODUCT(('控温被PRO-S级品'!$B$2:$B$10=$B207)*('控温被PRO-S级品'!$E$1:$BE$1=CZ$1)*('控温被PRO-S级品'!$E$2:$BE$10)),0)+IFERROR(SUMPRODUCT(('冬被-S级品'!$B$2:$B$10=$B207)*('冬被-S级品'!$E$1:$AW$1=CZ$1)*('冬被-S级品'!$E$2:$AW$10)),0)+IFERROR(SUMPRODUCT(('白止-S级品'!$A$2:$A$26=$B207)*('白止-S级品'!$D$1:$AV$1=CZ$1)*('白止-S级品'!$D$2:$AV$26)),0)+IFERROR(SUMPRODUCT(('乐容-S级品'!$A$4:$A$32=$B207)*('乐容-S级品'!$L$3:$CA$3=CZ$1)*('乐容-S级品'!$L$4:$CA$32)),0)</f>
      </c>
      <c r="DA207" s="280">
        <f>IFERROR(SUMPRODUCT(('控温被PRO-S级品'!$B$2:$B$10=$B207)*('控温被PRO-S级品'!$E$1:$BE$1=DA$1)*('控温被PRO-S级品'!$E$2:$BE$10)),0)+IFERROR(SUMPRODUCT(('冬被-S级品'!$B$2:$B$10=$B207)*('冬被-S级品'!$E$1:$AW$1=DA$1)*('冬被-S级品'!$E$2:$AW$10)),0)+IFERROR(SUMPRODUCT(('白止-S级品'!$A$2:$A$26=$B207)*('白止-S级品'!$D$1:$AV$1=DA$1)*('白止-S级品'!$D$2:$AV$26)),0)+IFERROR(SUMPRODUCT(('乐容-S级品'!$A$4:$A$32=$B207)*('乐容-S级品'!$L$3:$CA$3=DA$1)*('乐容-S级品'!$L$4:$CA$32)),0)</f>
      </c>
      <c r="DB207" s="280">
        <f>IFERROR(SUMPRODUCT(('控温被PRO-S级品'!$B$2:$B$10=$B207)*('控温被PRO-S级品'!$E$1:$BE$1=DB$1)*('控温被PRO-S级品'!$E$2:$BE$10)),0)+IFERROR(SUMPRODUCT(('冬被-S级品'!$B$2:$B$10=$B207)*('冬被-S级品'!$E$1:$AW$1=DB$1)*('冬被-S级品'!$E$2:$AW$10)),0)+IFERROR(SUMPRODUCT(('白止-S级品'!$A$2:$A$26=$B207)*('白止-S级品'!$D$1:$AV$1=DB$1)*('白止-S级品'!$D$2:$AV$26)),0)+IFERROR(SUMPRODUCT(('乐容-S级品'!$A$4:$A$32=$B207)*('乐容-S级品'!$L$3:$CA$3=DB$1)*('乐容-S级品'!$L$4:$CA$32)),0)</f>
      </c>
      <c r="DC207" s="280">
        <f>IFERROR(SUMPRODUCT(('控温被PRO-S级品'!$B$2:$B$10=$B207)*('控温被PRO-S级品'!$E$1:$BE$1=DC$1)*('控温被PRO-S级品'!$E$2:$BE$10)),0)+IFERROR(SUMPRODUCT(('冬被-S级品'!$B$2:$B$10=$B207)*('冬被-S级品'!$E$1:$AW$1=DC$1)*('冬被-S级品'!$E$2:$AW$10)),0)+IFERROR(SUMPRODUCT(('白止-S级品'!$A$2:$A$26=$B207)*('白止-S级品'!$D$1:$AV$1=DC$1)*('白止-S级品'!$D$2:$AV$26)),0)+IFERROR(SUMPRODUCT(('乐容-S级品'!$A$4:$A$32=$B207)*('乐容-S级品'!$L$3:$CA$3=DC$1)*('乐容-S级品'!$L$4:$CA$32)),0)</f>
      </c>
      <c r="DD207" s="280">
        <f>IFERROR(SUMPRODUCT(('控温被PRO-S级品'!$B$2:$B$10=$B207)*('控温被PRO-S级品'!$E$1:$BE$1=DD$1)*('控温被PRO-S级品'!$E$2:$BE$10)),0)+IFERROR(SUMPRODUCT(('冬被-S级品'!$B$2:$B$10=$B207)*('冬被-S级品'!$E$1:$AW$1=DD$1)*('冬被-S级品'!$E$2:$AW$10)),0)+IFERROR(SUMPRODUCT(('白止-S级品'!$A$2:$A$26=$B207)*('白止-S级品'!$D$1:$AV$1=DD$1)*('白止-S级品'!$D$2:$AV$26)),0)+IFERROR(SUMPRODUCT(('乐容-S级品'!$A$4:$A$32=$B207)*('乐容-S级品'!$L$3:$CA$3=DD$1)*('乐容-S级品'!$L$4:$CA$32)),0)</f>
      </c>
      <c r="DE207" s="280">
        <f>IFERROR(SUMPRODUCT(('控温被PRO-S级品'!$B$2:$B$10=$B207)*('控温被PRO-S级品'!$E$1:$BE$1=DE$1)*('控温被PRO-S级品'!$E$2:$BE$10)),0)+IFERROR(SUMPRODUCT(('冬被-S级品'!$B$2:$B$10=$B207)*('冬被-S级品'!$E$1:$AW$1=DE$1)*('冬被-S级品'!$E$2:$AW$10)),0)+IFERROR(SUMPRODUCT(('白止-S级品'!$A$2:$A$26=$B207)*('白止-S级品'!$D$1:$AV$1=DE$1)*('白止-S级品'!$D$2:$AV$26)),0)+IFERROR(SUMPRODUCT(('乐容-S级品'!$A$4:$A$32=$B207)*('乐容-S级品'!$L$3:$CA$3=DE$1)*('乐容-S级品'!$L$4:$CA$32)),0)</f>
      </c>
      <c r="DF207" s="280">
        <f>IFERROR(SUMPRODUCT(('控温被PRO-S级品'!$B$2:$B$10=$B207)*('控温被PRO-S级品'!$E$1:$BE$1=DF$1)*('控温被PRO-S级品'!$E$2:$BE$10)),0)+IFERROR(SUMPRODUCT(('冬被-S级品'!$B$2:$B$10=$B207)*('冬被-S级品'!$E$1:$AW$1=DF$1)*('冬被-S级品'!$E$2:$AW$10)),0)+IFERROR(SUMPRODUCT(('白止-S级品'!$A$2:$A$26=$B207)*('白止-S级品'!$D$1:$AV$1=DF$1)*('白止-S级品'!$D$2:$AV$26)),0)+IFERROR(SUMPRODUCT(('乐容-S级品'!$A$4:$A$32=$B207)*('乐容-S级品'!$L$3:$CA$3=DF$1)*('乐容-S级品'!$L$4:$CA$32)),0)</f>
      </c>
      <c r="DG207" s="280">
        <f>IFERROR(SUMPRODUCT(('控温被PRO-S级品'!$B$2:$B$10=$B207)*('控温被PRO-S级品'!$E$1:$BE$1=DG$1)*('控温被PRO-S级品'!$E$2:$BE$10)),0)+IFERROR(SUMPRODUCT(('冬被-S级品'!$B$2:$B$10=$B207)*('冬被-S级品'!$E$1:$AW$1=DG$1)*('冬被-S级品'!$E$2:$AW$10)),0)+IFERROR(SUMPRODUCT(('白止-S级品'!$A$2:$A$26=$B207)*('白止-S级品'!$D$1:$AV$1=DG$1)*('白止-S级品'!$D$2:$AV$26)),0)+IFERROR(SUMPRODUCT(('乐容-S级品'!$A$4:$A$32=$B207)*('乐容-S级品'!$L$3:$CA$3=DG$1)*('乐容-S级品'!$L$4:$CA$32)),0)</f>
      </c>
      <c r="DH207" s="280">
        <f>IFERROR(SUMPRODUCT(('控温被PRO-S级品'!$B$2:$B$10=$B207)*('控温被PRO-S级品'!$E$1:$BE$1=DH$1)*('控温被PRO-S级品'!$E$2:$BE$10)),0)+IFERROR(SUMPRODUCT(('冬被-S级品'!$B$2:$B$10=$B207)*('冬被-S级品'!$E$1:$AW$1=DH$1)*('冬被-S级品'!$E$2:$AW$10)),0)+IFERROR(SUMPRODUCT(('白止-S级品'!$A$2:$A$26=$B207)*('白止-S级品'!$D$1:$AV$1=DH$1)*('白止-S级品'!$D$2:$AV$26)),0)+IFERROR(SUMPRODUCT(('乐容-S级品'!$A$4:$A$32=$B207)*('乐容-S级品'!$L$3:$CA$3=DH$1)*('乐容-S级品'!$L$4:$CA$32)),0)</f>
      </c>
      <c r="DI207" s="280">
        <f>IFERROR(SUMPRODUCT(('控温被PRO-S级品'!$B$2:$B$10=$B207)*('控温被PRO-S级品'!$E$1:$BE$1=DI$1)*('控温被PRO-S级品'!$E$2:$BE$10)),0)+IFERROR(SUMPRODUCT(('冬被-S级品'!$B$2:$B$10=$B207)*('冬被-S级品'!$E$1:$AW$1=DI$1)*('冬被-S级品'!$E$2:$AW$10)),0)+IFERROR(SUMPRODUCT(('白止-S级品'!$A$2:$A$26=$B207)*('白止-S级品'!$D$1:$AV$1=DI$1)*('白止-S级品'!$D$2:$AV$26)),0)+IFERROR(SUMPRODUCT(('乐容-S级品'!$A$4:$A$32=$B207)*('乐容-S级品'!$L$3:$CA$3=DI$1)*('乐容-S级品'!$L$4:$CA$32)),0)</f>
      </c>
      <c r="DJ207" s="280">
        <f>IFERROR(SUMPRODUCT(('控温被PRO-S级品'!$B$2:$B$10=$B207)*('控温被PRO-S级品'!$E$1:$BE$1=DJ$1)*('控温被PRO-S级品'!$E$2:$BE$10)),0)+IFERROR(SUMPRODUCT(('冬被-S级品'!$B$2:$B$10=$B207)*('冬被-S级品'!$E$1:$AW$1=DJ$1)*('冬被-S级品'!$E$2:$AW$10)),0)+IFERROR(SUMPRODUCT(('白止-S级品'!$A$2:$A$26=$B207)*('白止-S级品'!$D$1:$AV$1=DJ$1)*('白止-S级品'!$D$2:$AV$26)),0)+IFERROR(SUMPRODUCT(('乐容-S级品'!$A$4:$A$32=$B207)*('乐容-S级品'!$L$3:$CA$3=DJ$1)*('乐容-S级品'!$L$4:$CA$32)),0)</f>
      </c>
      <c r="DK207" s="280"/>
      <c r="DL207" s="280"/>
      <c r="DM207" s="280"/>
      <c r="DN207" s="280"/>
      <c r="DO207" s="280"/>
      <c r="DP207" s="280"/>
      <c r="DQ207" s="280"/>
      <c r="DR207" s="280"/>
      <c r="DS207" s="280"/>
      <c r="DT207" s="280"/>
      <c r="DU207" s="280"/>
      <c r="DV207" s="280"/>
      <c r="DW207" s="280">
        <f>VLOOKUP(B207,'系统编码规格'!A:C,3,FALSE)</f>
      </c>
      <c r="DX207" s="280"/>
      <c r="DY207" s="280"/>
      <c r="DZ207" s="280"/>
      <c r="EA207" s="280"/>
      <c r="EB207" s="280"/>
      <c r="EC207" s="280"/>
      <c r="ED207" s="280"/>
      <c r="EE207" s="280"/>
      <c r="EF207" s="280"/>
      <c r="EG207" s="280"/>
      <c r="EH207" s="280"/>
      <c r="EI207" s="280"/>
      <c r="EJ207" s="280"/>
      <c r="EK207" s="280"/>
      <c r="EL207" s="280"/>
      <c r="EM207" s="280"/>
      <c r="EN207" s="280"/>
      <c r="EO207" s="280"/>
      <c r="EP207" s="280"/>
      <c r="EQ207" s="280"/>
      <c r="ER207" s="280"/>
      <c r="ES207" s="280"/>
      <c r="ET207" s="280"/>
      <c r="EU207" s="280"/>
      <c r="EV207" s="280"/>
      <c r="EW207" s="280"/>
      <c r="EX207" s="280"/>
      <c r="EY207" s="280"/>
      <c r="EZ207" s="280"/>
      <c r="FA207" s="280"/>
      <c r="FB207" s="280"/>
      <c r="FC207" s="280"/>
      <c r="FD207" s="280"/>
      <c r="FE207" s="280"/>
      <c r="FF207" s="280"/>
      <c r="FG207" s="280"/>
      <c r="FH207" s="280"/>
      <c r="FI207" s="280"/>
      <c r="FJ207" s="280"/>
      <c r="FK207" s="280"/>
      <c r="FL207" s="280"/>
      <c r="FM207" s="280"/>
      <c r="FN207" s="280"/>
      <c r="FO207" s="280"/>
      <c r="FP207" s="280"/>
      <c r="FQ207" s="280"/>
      <c r="FR207" s="280"/>
      <c r="FS207" s="280"/>
      <c r="FT207" s="280"/>
      <c r="FU207" s="280"/>
      <c r="FV207" s="280"/>
      <c r="FW207" s="280"/>
      <c r="FX207" s="280"/>
      <c r="FY207" s="280"/>
      <c r="FZ207" s="280"/>
      <c r="GA207" s="280"/>
      <c r="GB207" s="280"/>
      <c r="GC207" s="280"/>
      <c r="GD207" s="280"/>
      <c r="GE207" s="280"/>
      <c r="GF207" s="280"/>
      <c r="GG207" s="280"/>
      <c r="GH207" s="280"/>
      <c r="GI207" s="280"/>
      <c r="GJ207" s="280"/>
      <c r="GK207" s="280"/>
      <c r="GL207" s="280"/>
      <c r="GM207" s="280"/>
      <c r="GN207" s="280"/>
      <c r="GO207" s="280"/>
      <c r="GP207" s="280"/>
      <c r="GQ207" s="280"/>
      <c r="GR207" s="280"/>
      <c r="GS207" s="280"/>
      <c r="GT207" s="280"/>
      <c r="GU207" s="280"/>
      <c r="GV207" s="280"/>
    </row>
    <row r="208">
      <c r="A208" s="309" t="str">
        <v>乐容</v>
      </c>
      <c r="B208" s="257" t="str">
        <v>13800038101487</v>
      </c>
      <c r="C208" s="313" t="str">
        <v>萨和松烬星河香水</v>
      </c>
      <c r="D208" s="309" t="str">
        <v>30ml</v>
      </c>
      <c r="E208">
        <f>SUM(F208:GX208)</f>
      </c>
      <c r="F208" s="280">
        <f>IFERROR(SUMPRODUCT(('控温被PRO-S级品'!$B$2:$B$10=$B208)*('控温被PRO-S级品'!$E$1:$BE$1=F$1)*('控温被PRO-S级品'!$E$2:$BE$10)),0)+IFERROR(SUMPRODUCT(('冬被-S级品'!$B$2:$B$10=$B208)*('冬被-S级品'!$E$1:$AW$1=F$1)*('冬被-S级品'!$E$2:$AW$10)),0)+IFERROR(SUMPRODUCT(('白止-S级品'!$A$2:$A$26=$B208)*('白止-S级品'!$D$1:$AV$1=F$1)*('白止-S级品'!$D$2:$AV$26)),0)+IFERROR(SUMPRODUCT(('乐容-S级品'!$A$4:$A$32=$B208)*('乐容-S级品'!$L$3:$CA$3=F$1)*('乐容-S级品'!$L$4:$CA$32)),0)</f>
      </c>
      <c r="G208" s="280">
        <f>IFERROR(SUMPRODUCT(('控温被PRO-S级品'!$B$2:$B$10=$B208)*('控温被PRO-S级品'!$E$1:$BE$1=G$1)*('控温被PRO-S级品'!$E$2:$BE$10)),0)+IFERROR(SUMPRODUCT(('冬被-S级品'!$B$2:$B$10=$B208)*('冬被-S级品'!$E$1:$AW$1=G$1)*('冬被-S级品'!$E$2:$AW$10)),0)+IFERROR(SUMPRODUCT(('白止-S级品'!$A$2:$A$26=$B208)*('白止-S级品'!$D$1:$AV$1=G$1)*('白止-S级品'!$D$2:$AV$26)),0)+IFERROR(SUMPRODUCT(('乐容-S级品'!$A$4:$A$32=$B208)*('乐容-S级品'!$L$3:$CA$3=G$1)*('乐容-S级品'!$L$4:$CA$32)),0)</f>
      </c>
      <c r="H208" s="280">
        <f>IFERROR(SUMPRODUCT(('控温被PRO-S级品'!$B$2:$B$10=$B208)*('控温被PRO-S级品'!$E$1:$BE$1=H$1)*('控温被PRO-S级品'!$E$2:$BE$10)),0)+IFERROR(SUMPRODUCT(('冬被-S级品'!$B$2:$B$10=$B208)*('冬被-S级品'!$E$1:$AW$1=H$1)*('冬被-S级品'!$E$2:$AW$10)),0)+IFERROR(SUMPRODUCT(('白止-S级品'!$A$2:$A$26=$B208)*('白止-S级品'!$D$1:$AV$1=H$1)*('白止-S级品'!$D$2:$AV$26)),0)+IFERROR(SUMPRODUCT(('乐容-S级品'!$A$4:$A$32=$B208)*('乐容-S级品'!$L$3:$CA$3=H$1)*('乐容-S级品'!$L$4:$CA$32)),0)</f>
      </c>
      <c r="I208" s="280">
        <f>IFERROR(SUMPRODUCT(('控温被PRO-S级品'!$B$2:$B$10=$B208)*('控温被PRO-S级品'!$E$1:$BE$1=I$1)*('控温被PRO-S级品'!$E$2:$BE$10)),0)+IFERROR(SUMPRODUCT(('冬被-S级品'!$B$2:$B$10=$B208)*('冬被-S级品'!$E$1:$AW$1=I$1)*('冬被-S级品'!$E$2:$AW$10)),0)+IFERROR(SUMPRODUCT(('白止-S级品'!$A$2:$A$26=$B208)*('白止-S级品'!$D$1:$AV$1=I$1)*('白止-S级品'!$D$2:$AV$26)),0)+IFERROR(SUMPRODUCT(('乐容-S级品'!$A$4:$A$32=$B208)*('乐容-S级品'!$L$3:$CA$3=I$1)*('乐容-S级品'!$L$4:$CA$32)),0)</f>
      </c>
      <c r="J208" s="280">
        <f>IFERROR(SUMPRODUCT(('控温被PRO-S级品'!$B$2:$B$10=$B208)*('控温被PRO-S级品'!$E$1:$BE$1=J$1)*('控温被PRO-S级品'!$E$2:$BE$10)),0)+IFERROR(SUMPRODUCT(('冬被-S级品'!$B$2:$B$10=$B208)*('冬被-S级品'!$E$1:$AW$1=J$1)*('冬被-S级品'!$E$2:$AW$10)),0)+IFERROR(SUMPRODUCT(('白止-S级品'!$A$2:$A$26=$B208)*('白止-S级品'!$D$1:$AV$1=J$1)*('白止-S级品'!$D$2:$AV$26)),0)+IFERROR(SUMPRODUCT(('乐容-S级品'!$A$4:$A$32=$B208)*('乐容-S级品'!$L$3:$CA$3=J$1)*('乐容-S级品'!$L$4:$CA$32)),0)</f>
      </c>
      <c r="K208" s="280">
        <f>IFERROR(SUMPRODUCT(('控温被PRO-S级品'!$B$2:$B$10=$B208)*('控温被PRO-S级品'!$E$1:$BE$1=K$1)*('控温被PRO-S级品'!$E$2:$BE$10)),0)+IFERROR(SUMPRODUCT(('冬被-S级品'!$B$2:$B$10=$B208)*('冬被-S级品'!$E$1:$AW$1=K$1)*('冬被-S级品'!$E$2:$AW$10)),0)+IFERROR(SUMPRODUCT(('白止-S级品'!$A$2:$A$26=$B208)*('白止-S级品'!$D$1:$AV$1=K$1)*('白止-S级品'!$D$2:$AV$26)),0)+IFERROR(SUMPRODUCT(('乐容-S级品'!$A$4:$A$32=$B208)*('乐容-S级品'!$L$3:$CA$3=K$1)*('乐容-S级品'!$L$4:$CA$32)),0)</f>
      </c>
      <c r="L208" s="280">
        <f>IFERROR(SUMPRODUCT(('控温被PRO-S级品'!$B$2:$B$10=$B208)*('控温被PRO-S级品'!$E$1:$BE$1=L$1)*('控温被PRO-S级品'!$E$2:$BE$10)),0)+IFERROR(SUMPRODUCT(('冬被-S级品'!$B$2:$B$10=$B208)*('冬被-S级品'!$E$1:$AW$1=L$1)*('冬被-S级品'!$E$2:$AW$10)),0)+IFERROR(SUMPRODUCT(('白止-S级品'!$A$2:$A$26=$B208)*('白止-S级品'!$D$1:$AV$1=L$1)*('白止-S级品'!$D$2:$AV$26)),0)+IFERROR(SUMPRODUCT(('乐容-S级品'!$A$4:$A$32=$B208)*('乐容-S级品'!$L$3:$CA$3=L$1)*('乐容-S级品'!$L$4:$CA$32)),0)</f>
      </c>
      <c r="M208" s="280">
        <f>IFERROR(SUMPRODUCT(('控温被PRO-S级品'!$B$2:$B$10=$B208)*('控温被PRO-S级品'!$E$1:$BE$1=M$1)*('控温被PRO-S级品'!$E$2:$BE$10)),0)+IFERROR(SUMPRODUCT(('冬被-S级品'!$B$2:$B$10=$B208)*('冬被-S级品'!$E$1:$AW$1=M$1)*('冬被-S级品'!$E$2:$AW$10)),0)+IFERROR(SUMPRODUCT(('白止-S级品'!$A$2:$A$26=$B208)*('白止-S级品'!$D$1:$AV$1=M$1)*('白止-S级品'!$D$2:$AV$26)),0)+IFERROR(SUMPRODUCT(('乐容-S级品'!$A$4:$A$32=$B208)*('乐容-S级品'!$L$3:$CA$3=M$1)*('乐容-S级品'!$L$4:$CA$32)),0)</f>
      </c>
      <c r="N208" s="280">
        <f>IFERROR(SUMPRODUCT(('控温被PRO-S级品'!$B$2:$B$10=$B208)*('控温被PRO-S级品'!$E$1:$BE$1=N$1)*('控温被PRO-S级品'!$E$2:$BE$10)),0)+IFERROR(SUMPRODUCT(('冬被-S级品'!$B$2:$B$10=$B208)*('冬被-S级品'!$E$1:$AW$1=N$1)*('冬被-S级品'!$E$2:$AW$10)),0)+IFERROR(SUMPRODUCT(('白止-S级品'!$A$2:$A$26=$B208)*('白止-S级品'!$D$1:$AV$1=N$1)*('白止-S级品'!$D$2:$AV$26)),0)+IFERROR(SUMPRODUCT(('乐容-S级品'!$A$4:$A$32=$B208)*('乐容-S级品'!$L$3:$CA$3=N$1)*('乐容-S级品'!$L$4:$CA$32)),0)</f>
      </c>
      <c r="O208" s="280">
        <f>IFERROR(SUMPRODUCT(('控温被PRO-S级品'!$B$2:$B$10=$B208)*('控温被PRO-S级品'!$E$1:$BE$1=O$1)*('控温被PRO-S级品'!$E$2:$BE$10)),0)+IFERROR(SUMPRODUCT(('冬被-S级品'!$B$2:$B$10=$B208)*('冬被-S级品'!$E$1:$AW$1=O$1)*('冬被-S级品'!$E$2:$AW$10)),0)+IFERROR(SUMPRODUCT(('白止-S级品'!$A$2:$A$26=$B208)*('白止-S级品'!$D$1:$AV$1=O$1)*('白止-S级品'!$D$2:$AV$26)),0)+IFERROR(SUMPRODUCT(('乐容-S级品'!$A$4:$A$32=$B208)*('乐容-S级品'!$L$3:$CA$3=O$1)*('乐容-S级品'!$L$4:$CA$32)),0)</f>
      </c>
      <c r="P208" s="280">
        <f>IFERROR(SUMPRODUCT(('控温被PRO-S级品'!$B$2:$B$10=$B208)*('控温被PRO-S级品'!$E$1:$BE$1=P$1)*('控温被PRO-S级品'!$E$2:$BE$10)),0)+IFERROR(SUMPRODUCT(('冬被-S级品'!$B$2:$B$10=$B208)*('冬被-S级品'!$E$1:$AW$1=P$1)*('冬被-S级品'!$E$2:$AW$10)),0)+IFERROR(SUMPRODUCT(('白止-S级品'!$A$2:$A$26=$B208)*('白止-S级品'!$D$1:$AV$1=P$1)*('白止-S级品'!$D$2:$AV$26)),0)+IFERROR(SUMPRODUCT(('乐容-S级品'!$A$4:$A$32=$B208)*('乐容-S级品'!$L$3:$CA$3=P$1)*('乐容-S级品'!$L$4:$CA$32)),0)</f>
      </c>
      <c r="Q208" s="280">
        <f>IFERROR(SUMPRODUCT(('控温被PRO-S级品'!$B$2:$B$10=$B208)*('控温被PRO-S级品'!$E$1:$BE$1=Q$1)*('控温被PRO-S级品'!$E$2:$BE$10)),0)+IFERROR(SUMPRODUCT(('冬被-S级品'!$B$2:$B$10=$B208)*('冬被-S级品'!$E$1:$AW$1=Q$1)*('冬被-S级品'!$E$2:$AW$10)),0)+IFERROR(SUMPRODUCT(('白止-S级品'!$A$2:$A$26=$B208)*('白止-S级品'!$D$1:$AV$1=Q$1)*('白止-S级品'!$D$2:$AV$26)),0)+IFERROR(SUMPRODUCT(('乐容-S级品'!$A$4:$A$32=$B208)*('乐容-S级品'!$L$3:$CA$3=Q$1)*('乐容-S级品'!$L$4:$CA$32)),0)</f>
      </c>
      <c r="R208" s="280">
        <f>IFERROR(SUMPRODUCT(('控温被PRO-S级品'!$B$2:$B$10=$B208)*('控温被PRO-S级品'!$E$1:$BE$1=R$1)*('控温被PRO-S级品'!$E$2:$BE$10)),0)+IFERROR(SUMPRODUCT(('冬被-S级品'!$B$2:$B$10=$B208)*('冬被-S级品'!$E$1:$AW$1=R$1)*('冬被-S级品'!$E$2:$AW$10)),0)+IFERROR(SUMPRODUCT(('白止-S级品'!$A$2:$A$26=$B208)*('白止-S级品'!$D$1:$AV$1=R$1)*('白止-S级品'!$D$2:$AV$26)),0)+IFERROR(SUMPRODUCT(('乐容-S级品'!$A$4:$A$32=$B208)*('乐容-S级品'!$L$3:$CA$3=R$1)*('乐容-S级品'!$L$4:$CA$32)),0)</f>
      </c>
      <c r="S208" s="280">
        <f>IFERROR(SUMPRODUCT(('控温被PRO-S级品'!$B$2:$B$10=$B208)*('控温被PRO-S级品'!$E$1:$BE$1=S$1)*('控温被PRO-S级品'!$E$2:$BE$10)),0)+IFERROR(SUMPRODUCT(('冬被-S级品'!$B$2:$B$10=$B208)*('冬被-S级品'!$E$1:$AW$1=S$1)*('冬被-S级品'!$E$2:$AW$10)),0)+IFERROR(SUMPRODUCT(('白止-S级品'!$A$2:$A$26=$B208)*('白止-S级品'!$D$1:$AV$1=S$1)*('白止-S级品'!$D$2:$AV$26)),0)+IFERROR(SUMPRODUCT(('乐容-S级品'!$A$4:$A$32=$B208)*('乐容-S级品'!$L$3:$CA$3=S$1)*('乐容-S级品'!$L$4:$CA$32)),0)</f>
      </c>
      <c r="T208" s="280">
        <f>IFERROR(SUMPRODUCT(('控温被PRO-S级品'!$B$2:$B$10=$B208)*('控温被PRO-S级品'!$E$1:$BE$1=T$1)*('控温被PRO-S级品'!$E$2:$BE$10)),0)+IFERROR(SUMPRODUCT(('冬被-S级品'!$B$2:$B$10=$B208)*('冬被-S级品'!$E$1:$AW$1=T$1)*('冬被-S级品'!$E$2:$AW$10)),0)+IFERROR(SUMPRODUCT(('白止-S级品'!$A$2:$A$26=$B208)*('白止-S级品'!$D$1:$AV$1=T$1)*('白止-S级品'!$D$2:$AV$26)),0)+IFERROR(SUMPRODUCT(('乐容-S级品'!$A$4:$A$32=$B208)*('乐容-S级品'!$L$3:$CA$3=T$1)*('乐容-S级品'!$L$4:$CA$32)),0)</f>
      </c>
      <c r="U208" s="280">
        <f>IFERROR(SUMPRODUCT(('控温被PRO-S级品'!$B$2:$B$10=$B208)*('控温被PRO-S级品'!$E$1:$BE$1=U$1)*('控温被PRO-S级品'!$E$2:$BE$10)),0)+IFERROR(SUMPRODUCT(('冬被-S级品'!$B$2:$B$10=$B208)*('冬被-S级品'!$E$1:$AW$1=U$1)*('冬被-S级品'!$E$2:$AW$10)),0)+IFERROR(SUMPRODUCT(('白止-S级品'!$A$2:$A$26=$B208)*('白止-S级品'!$D$1:$AV$1=U$1)*('白止-S级品'!$D$2:$AV$26)),0)+IFERROR(SUMPRODUCT(('乐容-S级品'!$A$4:$A$32=$B208)*('乐容-S级品'!$L$3:$CA$3=U$1)*('乐容-S级品'!$L$4:$CA$32)),0)</f>
      </c>
      <c r="V208" s="280">
        <f>IFERROR(SUMPRODUCT(('控温被PRO-S级品'!$B$2:$B$10=$B208)*('控温被PRO-S级品'!$E$1:$BE$1=V$1)*('控温被PRO-S级品'!$E$2:$BE$10)),0)+IFERROR(SUMPRODUCT(('冬被-S级品'!$B$2:$B$10=$B208)*('冬被-S级品'!$E$1:$AW$1=V$1)*('冬被-S级品'!$E$2:$AW$10)),0)+IFERROR(SUMPRODUCT(('白止-S级品'!$A$2:$A$26=$B208)*('白止-S级品'!$D$1:$AV$1=V$1)*('白止-S级品'!$D$2:$AV$26)),0)+IFERROR(SUMPRODUCT(('乐容-S级品'!$A$4:$A$32=$B208)*('乐容-S级品'!$L$3:$CA$3=V$1)*('乐容-S级品'!$L$4:$CA$32)),0)</f>
      </c>
      <c r="W208" s="280">
        <f>IFERROR(SUMPRODUCT(('控温被PRO-S级品'!$B$2:$B$10=$B208)*('控温被PRO-S级品'!$E$1:$BE$1=W$1)*('控温被PRO-S级品'!$E$2:$BE$10)),0)+IFERROR(SUMPRODUCT(('冬被-S级品'!$B$2:$B$10=$B208)*('冬被-S级品'!$E$1:$AW$1=W$1)*('冬被-S级品'!$E$2:$AW$10)),0)+IFERROR(SUMPRODUCT(('白止-S级品'!$A$2:$A$26=$B208)*('白止-S级品'!$D$1:$AV$1=W$1)*('白止-S级品'!$D$2:$AV$26)),0)+IFERROR(SUMPRODUCT(('乐容-S级品'!$A$4:$A$32=$B208)*('乐容-S级品'!$L$3:$CA$3=W$1)*('乐容-S级品'!$L$4:$CA$32)),0)</f>
      </c>
      <c r="X208" s="280">
        <f>IFERROR(SUMPRODUCT(('控温被PRO-S级品'!$B$2:$B$10=$B208)*('控温被PRO-S级品'!$E$1:$BE$1=X$1)*('控温被PRO-S级品'!$E$2:$BE$10)),0)+IFERROR(SUMPRODUCT(('冬被-S级品'!$B$2:$B$10=$B208)*('冬被-S级品'!$E$1:$AW$1=X$1)*('冬被-S级品'!$E$2:$AW$10)),0)+IFERROR(SUMPRODUCT(('白止-S级品'!$A$2:$A$26=$B208)*('白止-S级品'!$D$1:$AV$1=X$1)*('白止-S级品'!$D$2:$AV$26)),0)+IFERROR(SUMPRODUCT(('乐容-S级品'!$A$4:$A$32=$B208)*('乐容-S级品'!$L$3:$CA$3=X$1)*('乐容-S级品'!$L$4:$CA$32)),0)</f>
      </c>
      <c r="Y208" s="280">
        <f>IFERROR(SUMPRODUCT(('控温被PRO-S级品'!$B$2:$B$10=$B208)*('控温被PRO-S级品'!$E$1:$BE$1=Y$1)*('控温被PRO-S级品'!$E$2:$BE$10)),0)+IFERROR(SUMPRODUCT(('冬被-S级品'!$B$2:$B$10=$B208)*('冬被-S级品'!$E$1:$AW$1=Y$1)*('冬被-S级品'!$E$2:$AW$10)),0)+IFERROR(SUMPRODUCT(('白止-S级品'!$A$2:$A$26=$B208)*('白止-S级品'!$D$1:$AV$1=Y$1)*('白止-S级品'!$D$2:$AV$26)),0)+IFERROR(SUMPRODUCT(('乐容-S级品'!$A$4:$A$32=$B208)*('乐容-S级品'!$L$3:$CA$3=Y$1)*('乐容-S级品'!$L$4:$CA$32)),0)</f>
      </c>
      <c r="Z208" s="280">
        <f>IFERROR(SUMPRODUCT(('控温被PRO-S级品'!$B$2:$B$10=$B208)*('控温被PRO-S级品'!$E$1:$BE$1=Z$1)*('控温被PRO-S级品'!$E$2:$BE$10)),0)+IFERROR(SUMPRODUCT(('冬被-S级品'!$B$2:$B$10=$B208)*('冬被-S级品'!$E$1:$AW$1=Z$1)*('冬被-S级品'!$E$2:$AW$10)),0)+IFERROR(SUMPRODUCT(('白止-S级品'!$A$2:$A$26=$B208)*('白止-S级品'!$D$1:$AV$1=Z$1)*('白止-S级品'!$D$2:$AV$26)),0)+IFERROR(SUMPRODUCT(('乐容-S级品'!$A$4:$A$32=$B208)*('乐容-S级品'!$L$3:$CA$3=Z$1)*('乐容-S级品'!$L$4:$CA$32)),0)</f>
      </c>
      <c r="AA208" s="280">
        <f>IFERROR(SUMPRODUCT(('控温被PRO-S级品'!$B$2:$B$10=$B208)*('控温被PRO-S级品'!$E$1:$BE$1=AA$1)*('控温被PRO-S级品'!$E$2:$BE$10)),0)+IFERROR(SUMPRODUCT(('冬被-S级品'!$B$2:$B$10=$B208)*('冬被-S级品'!$E$1:$AW$1=AA$1)*('冬被-S级品'!$E$2:$AW$10)),0)+IFERROR(SUMPRODUCT(('白止-S级品'!$A$2:$A$26=$B208)*('白止-S级品'!$D$1:$AV$1=AA$1)*('白止-S级品'!$D$2:$AV$26)),0)+IFERROR(SUMPRODUCT(('乐容-S级品'!$A$4:$A$32=$B208)*('乐容-S级品'!$L$3:$CA$3=AA$1)*('乐容-S级品'!$L$4:$CA$32)),0)</f>
      </c>
      <c r="AB208" s="280">
        <f>IFERROR(SUMPRODUCT(('控温被PRO-S级品'!$B$2:$B$10=$B208)*('控温被PRO-S级品'!$E$1:$BE$1=AB$1)*('控温被PRO-S级品'!$E$2:$BE$10)),0)+IFERROR(SUMPRODUCT(('冬被-S级品'!$B$2:$B$10=$B208)*('冬被-S级品'!$E$1:$AW$1=AB$1)*('冬被-S级品'!$E$2:$AW$10)),0)+IFERROR(SUMPRODUCT(('白止-S级品'!$A$2:$A$26=$B208)*('白止-S级品'!$D$1:$AV$1=AB$1)*('白止-S级品'!$D$2:$AV$26)),0)+IFERROR(SUMPRODUCT(('乐容-S级品'!$A$4:$A$32=$B208)*('乐容-S级品'!$L$3:$CA$3=AB$1)*('乐容-S级品'!$L$4:$CA$32)),0)</f>
      </c>
      <c r="AC208" s="280">
        <f>IFERROR(SUMPRODUCT(('控温被PRO-S级品'!$B$2:$B$10=$B208)*('控温被PRO-S级品'!$E$1:$BE$1=AC$1)*('控温被PRO-S级品'!$E$2:$BE$10)),0)+IFERROR(SUMPRODUCT(('冬被-S级品'!$B$2:$B$10=$B208)*('冬被-S级品'!$E$1:$AW$1=AC$1)*('冬被-S级品'!$E$2:$AW$10)),0)+IFERROR(SUMPRODUCT(('白止-S级品'!$A$2:$A$26=$B208)*('白止-S级品'!$D$1:$AV$1=AC$1)*('白止-S级品'!$D$2:$AV$26)),0)+IFERROR(SUMPRODUCT(('乐容-S级品'!$A$4:$A$32=$B208)*('乐容-S级品'!$L$3:$CA$3=AC$1)*('乐容-S级品'!$L$4:$CA$32)),0)</f>
      </c>
      <c r="AD208" s="280">
        <f>IFERROR(SUMPRODUCT(('控温被PRO-S级品'!$B$2:$B$10=$B208)*('控温被PRO-S级品'!$E$1:$BE$1=AD$1)*('控温被PRO-S级品'!$E$2:$BE$10)),0)+IFERROR(SUMPRODUCT(('冬被-S级品'!$B$2:$B$10=$B208)*('冬被-S级品'!$E$1:$AW$1=AD$1)*('冬被-S级品'!$E$2:$AW$10)),0)+IFERROR(SUMPRODUCT(('白止-S级品'!$A$2:$A$26=$B208)*('白止-S级品'!$D$1:$AV$1=AD$1)*('白止-S级品'!$D$2:$AV$26)),0)+IFERROR(SUMPRODUCT(('乐容-S级品'!$A$4:$A$32=$B208)*('乐容-S级品'!$L$3:$CA$3=AD$1)*('乐容-S级品'!$L$4:$CA$32)),0)</f>
      </c>
      <c r="AE208" s="280">
        <f>IFERROR(SUMPRODUCT(('控温被PRO-S级品'!$B$2:$B$10=$B208)*('控温被PRO-S级品'!$E$1:$BE$1=AE$1)*('控温被PRO-S级品'!$E$2:$BE$10)),0)+IFERROR(SUMPRODUCT(('冬被-S级品'!$B$2:$B$10=$B208)*('冬被-S级品'!$E$1:$AW$1=AE$1)*('冬被-S级品'!$E$2:$AW$10)),0)+IFERROR(SUMPRODUCT(('白止-S级品'!$A$2:$A$26=$B208)*('白止-S级品'!$D$1:$AV$1=AE$1)*('白止-S级品'!$D$2:$AV$26)),0)+IFERROR(SUMPRODUCT(('乐容-S级品'!$A$4:$A$32=$B208)*('乐容-S级品'!$L$3:$CA$3=AE$1)*('乐容-S级品'!$L$4:$CA$32)),0)</f>
      </c>
      <c r="AF208" s="280">
        <f>IFERROR(SUMPRODUCT(('控温被PRO-S级品'!$B$2:$B$10=$B208)*('控温被PRO-S级品'!$E$1:$BE$1=AF$1)*('控温被PRO-S级品'!$E$2:$BE$10)),0)+IFERROR(SUMPRODUCT(('冬被-S级品'!$B$2:$B$10=$B208)*('冬被-S级品'!$E$1:$AW$1=AF$1)*('冬被-S级品'!$E$2:$AW$10)),0)+IFERROR(SUMPRODUCT(('白止-S级品'!$A$2:$A$26=$B208)*('白止-S级品'!$D$1:$AV$1=AF$1)*('白止-S级品'!$D$2:$AV$26)),0)+IFERROR(SUMPRODUCT(('乐容-S级品'!$A$4:$A$32=$B208)*('乐容-S级品'!$L$3:$CA$3=AF$1)*('乐容-S级品'!$L$4:$CA$32)),0)</f>
      </c>
      <c r="AG208" s="280">
        <f>IFERROR(SUMPRODUCT(('控温被PRO-S级品'!$B$2:$B$10=$B208)*('控温被PRO-S级品'!$E$1:$BE$1=AG$1)*('控温被PRO-S级品'!$E$2:$BE$10)),0)+IFERROR(SUMPRODUCT(('冬被-S级品'!$B$2:$B$10=$B208)*('冬被-S级品'!$E$1:$AW$1=AG$1)*('冬被-S级品'!$E$2:$AW$10)),0)+IFERROR(SUMPRODUCT(('白止-S级品'!$A$2:$A$26=$B208)*('白止-S级品'!$D$1:$AV$1=AG$1)*('白止-S级品'!$D$2:$AV$26)),0)+IFERROR(SUMPRODUCT(('乐容-S级品'!$A$4:$A$32=$B208)*('乐容-S级品'!$L$3:$CA$3=AG$1)*('乐容-S级品'!$L$4:$CA$32)),0)</f>
      </c>
      <c r="AH208" s="280">
        <f>IFERROR(SUMPRODUCT(('控温被PRO-S级品'!$B$2:$B$10=$B208)*('控温被PRO-S级品'!$E$1:$BE$1=AH$1)*('控温被PRO-S级品'!$E$2:$BE$10)),0)+IFERROR(SUMPRODUCT(('冬被-S级品'!$B$2:$B$10=$B208)*('冬被-S级品'!$E$1:$AW$1=AH$1)*('冬被-S级品'!$E$2:$AW$10)),0)+IFERROR(SUMPRODUCT(('白止-S级品'!$A$2:$A$26=$B208)*('白止-S级品'!$D$1:$AV$1=AH$1)*('白止-S级品'!$D$2:$AV$26)),0)+IFERROR(SUMPRODUCT(('乐容-S级品'!$A$4:$A$32=$B208)*('乐容-S级品'!$L$3:$CA$3=AH$1)*('乐容-S级品'!$L$4:$CA$32)),0)</f>
      </c>
      <c r="AI208" s="280">
        <f>IFERROR(SUMPRODUCT(('控温被PRO-S级品'!$B$2:$B$10=$B208)*('控温被PRO-S级品'!$E$1:$BE$1=AI$1)*('控温被PRO-S级品'!$E$2:$BE$10)),0)+IFERROR(SUMPRODUCT(('冬被-S级品'!$B$2:$B$10=$B208)*('冬被-S级品'!$E$1:$AW$1=AI$1)*('冬被-S级品'!$E$2:$AW$10)),0)+IFERROR(SUMPRODUCT(('白止-S级品'!$A$2:$A$26=$B208)*('白止-S级品'!$D$1:$AV$1=AI$1)*('白止-S级品'!$D$2:$AV$26)),0)+IFERROR(SUMPRODUCT(('乐容-S级品'!$A$4:$A$32=$B208)*('乐容-S级品'!$L$3:$CA$3=AI$1)*('乐容-S级品'!$L$4:$CA$32)),0)</f>
      </c>
      <c r="AJ208" s="280">
        <f>IFERROR(SUMPRODUCT(('控温被PRO-S级品'!$B$2:$B$10=$B208)*('控温被PRO-S级品'!$E$1:$BE$1=AJ$1)*('控温被PRO-S级品'!$E$2:$BE$10)),0)+IFERROR(SUMPRODUCT(('冬被-S级品'!$B$2:$B$10=$B208)*('冬被-S级品'!$E$1:$AW$1=AJ$1)*('冬被-S级品'!$E$2:$AW$10)),0)+IFERROR(SUMPRODUCT(('白止-S级品'!$A$2:$A$26=$B208)*('白止-S级品'!$D$1:$AV$1=AJ$1)*('白止-S级品'!$D$2:$AV$26)),0)+IFERROR(SUMPRODUCT(('乐容-S级品'!$A$4:$A$32=$B208)*('乐容-S级品'!$L$3:$CA$3=AJ$1)*('乐容-S级品'!$L$4:$CA$32)),0)</f>
      </c>
      <c r="AK208" s="280">
        <f>IFERROR(SUMPRODUCT(('控温被PRO-S级品'!$B$2:$B$10=$B208)*('控温被PRO-S级品'!$E$1:$BE$1=AK$1)*('控温被PRO-S级品'!$E$2:$BE$10)),0)+IFERROR(SUMPRODUCT(('冬被-S级品'!$B$2:$B$10=$B208)*('冬被-S级品'!$E$1:$AW$1=AK$1)*('冬被-S级品'!$E$2:$AW$10)),0)+IFERROR(SUMPRODUCT(('白止-S级品'!$A$2:$A$26=$B208)*('白止-S级品'!$D$1:$AV$1=AK$1)*('白止-S级品'!$D$2:$AV$26)),0)+IFERROR(SUMPRODUCT(('乐容-S级品'!$A$4:$A$32=$B208)*('乐容-S级品'!$L$3:$CA$3=AK$1)*('乐容-S级品'!$L$4:$CA$32)),0)</f>
      </c>
      <c r="AL208" s="280">
        <f>IFERROR(SUMPRODUCT(('控温被PRO-S级品'!$B$2:$B$10=$B208)*('控温被PRO-S级品'!$E$1:$BE$1=AL$1)*('控温被PRO-S级品'!$E$2:$BE$10)),0)+IFERROR(SUMPRODUCT(('冬被-S级品'!$B$2:$B$10=$B208)*('冬被-S级品'!$E$1:$AW$1=AL$1)*('冬被-S级品'!$E$2:$AW$10)),0)+IFERROR(SUMPRODUCT(('白止-S级品'!$A$2:$A$26=$B208)*('白止-S级品'!$D$1:$AV$1=AL$1)*('白止-S级品'!$D$2:$AV$26)),0)+IFERROR(SUMPRODUCT(('乐容-S级品'!$A$4:$A$32=$B208)*('乐容-S级品'!$L$3:$CA$3=AL$1)*('乐容-S级品'!$L$4:$CA$32)),0)</f>
      </c>
      <c r="AM208" s="280">
        <f>IFERROR(SUMPRODUCT(('控温被PRO-S级品'!$B$2:$B$10=$B208)*('控温被PRO-S级品'!$E$1:$BE$1=AM$1)*('控温被PRO-S级品'!$E$2:$BE$10)),0)+IFERROR(SUMPRODUCT(('冬被-S级品'!$B$2:$B$10=$B208)*('冬被-S级品'!$E$1:$AW$1=AM$1)*('冬被-S级品'!$E$2:$AW$10)),0)+IFERROR(SUMPRODUCT(('白止-S级品'!$A$2:$A$26=$B208)*('白止-S级品'!$D$1:$AV$1=AM$1)*('白止-S级品'!$D$2:$AV$26)),0)+IFERROR(SUMPRODUCT(('乐容-S级品'!$A$4:$A$32=$B208)*('乐容-S级品'!$L$3:$CA$3=AM$1)*('乐容-S级品'!$L$4:$CA$32)),0)</f>
      </c>
      <c r="AN208" s="280">
        <f>IFERROR(SUMPRODUCT(('控温被PRO-S级品'!$B$2:$B$10=$B208)*('控温被PRO-S级品'!$E$1:$BE$1=AN$1)*('控温被PRO-S级品'!$E$2:$BE$10)),0)+IFERROR(SUMPRODUCT(('冬被-S级品'!$B$2:$B$10=$B208)*('冬被-S级品'!$E$1:$AW$1=AN$1)*('冬被-S级品'!$E$2:$AW$10)),0)+IFERROR(SUMPRODUCT(('白止-S级品'!$A$2:$A$26=$B208)*('白止-S级品'!$D$1:$AV$1=AN$1)*('白止-S级品'!$D$2:$AV$26)),0)+IFERROR(SUMPRODUCT(('乐容-S级品'!$A$4:$A$32=$B208)*('乐容-S级品'!$L$3:$CA$3=AN$1)*('乐容-S级品'!$L$4:$CA$32)),0)</f>
      </c>
      <c r="AO208" s="280">
        <f>IFERROR(SUMPRODUCT(('控温被PRO-S级品'!$B$2:$B$10=$B208)*('控温被PRO-S级品'!$E$1:$BE$1=AO$1)*('控温被PRO-S级品'!$E$2:$BE$10)),0)+IFERROR(SUMPRODUCT(('冬被-S级品'!$B$2:$B$10=$B208)*('冬被-S级品'!$E$1:$AW$1=AO$1)*('冬被-S级品'!$E$2:$AW$10)),0)+IFERROR(SUMPRODUCT(('白止-S级品'!$A$2:$A$26=$B208)*('白止-S级品'!$D$1:$AV$1=AO$1)*('白止-S级品'!$D$2:$AV$26)),0)+IFERROR(SUMPRODUCT(('乐容-S级品'!$A$4:$A$32=$B208)*('乐容-S级品'!$L$3:$CA$3=AO$1)*('乐容-S级品'!$L$4:$CA$32)),0)</f>
      </c>
      <c r="AP208" s="280">
        <f>IFERROR(SUMPRODUCT(('控温被PRO-S级品'!$B$2:$B$10=$B208)*('控温被PRO-S级品'!$E$1:$BE$1=AP$1)*('控温被PRO-S级品'!$E$2:$BE$10)),0)+IFERROR(SUMPRODUCT(('冬被-S级品'!$B$2:$B$10=$B208)*('冬被-S级品'!$E$1:$AW$1=AP$1)*('冬被-S级品'!$E$2:$AW$10)),0)+IFERROR(SUMPRODUCT(('白止-S级品'!$A$2:$A$26=$B208)*('白止-S级品'!$D$1:$AV$1=AP$1)*('白止-S级品'!$D$2:$AV$26)),0)+IFERROR(SUMPRODUCT(('乐容-S级品'!$A$4:$A$32=$B208)*('乐容-S级品'!$L$3:$CA$3=AP$1)*('乐容-S级品'!$L$4:$CA$32)),0)</f>
      </c>
      <c r="AQ208" s="280">
        <f>IFERROR(SUMPRODUCT(('控温被PRO-S级品'!$B$2:$B$10=$B208)*('控温被PRO-S级品'!$E$1:$BE$1=AQ$1)*('控温被PRO-S级品'!$E$2:$BE$10)),0)+IFERROR(SUMPRODUCT(('冬被-S级品'!$B$2:$B$10=$B208)*('冬被-S级品'!$E$1:$AW$1=AQ$1)*('冬被-S级品'!$E$2:$AW$10)),0)+IFERROR(SUMPRODUCT(('白止-S级品'!$A$2:$A$26=$B208)*('白止-S级品'!$D$1:$AV$1=AQ$1)*('白止-S级品'!$D$2:$AV$26)),0)+IFERROR(SUMPRODUCT(('乐容-S级品'!$A$4:$A$32=$B208)*('乐容-S级品'!$L$3:$CA$3=AQ$1)*('乐容-S级品'!$L$4:$CA$32)),0)</f>
      </c>
      <c r="AR208" s="280">
        <f>IFERROR(SUMPRODUCT(('控温被PRO-S级品'!$B$2:$B$10=$B208)*('控温被PRO-S级品'!$E$1:$BE$1=AR$1)*('控温被PRO-S级品'!$E$2:$BE$10)),0)+IFERROR(SUMPRODUCT(('冬被-S级品'!$B$2:$B$10=$B208)*('冬被-S级品'!$E$1:$AW$1=AR$1)*('冬被-S级品'!$E$2:$AW$10)),0)+IFERROR(SUMPRODUCT(('白止-S级品'!$A$2:$A$26=$B208)*('白止-S级品'!$D$1:$AV$1=AR$1)*('白止-S级品'!$D$2:$AV$26)),0)+IFERROR(SUMPRODUCT(('乐容-S级品'!$A$4:$A$32=$B208)*('乐容-S级品'!$L$3:$CA$3=AR$1)*('乐容-S级品'!$L$4:$CA$32)),0)</f>
      </c>
      <c r="AS208" s="280">
        <f>IFERROR(SUMPRODUCT(('控温被PRO-S级品'!$B$2:$B$10=$B208)*('控温被PRO-S级品'!$E$1:$BE$1=AS$1)*('控温被PRO-S级品'!$E$2:$BE$10)),0)+IFERROR(SUMPRODUCT(('冬被-S级品'!$B$2:$B$10=$B208)*('冬被-S级品'!$E$1:$AW$1=AS$1)*('冬被-S级品'!$E$2:$AW$10)),0)+IFERROR(SUMPRODUCT(('白止-S级品'!$A$2:$A$26=$B208)*('白止-S级品'!$D$1:$AV$1=AS$1)*('白止-S级品'!$D$2:$AV$26)),0)+IFERROR(SUMPRODUCT(('乐容-S级品'!$A$4:$A$32=$B208)*('乐容-S级品'!$L$3:$CA$3=AS$1)*('乐容-S级品'!$L$4:$CA$32)),0)</f>
      </c>
      <c r="AT208" s="280">
        <f>IFERROR(SUMPRODUCT(('控温被PRO-S级品'!$B$2:$B$10=$B208)*('控温被PRO-S级品'!$E$1:$BE$1=AT$1)*('控温被PRO-S级品'!$E$2:$BE$10)),0)+IFERROR(SUMPRODUCT(('冬被-S级品'!$B$2:$B$10=$B208)*('冬被-S级品'!$E$1:$AW$1=AT$1)*('冬被-S级品'!$E$2:$AW$10)),0)+IFERROR(SUMPRODUCT(('白止-S级品'!$A$2:$A$26=$B208)*('白止-S级品'!$D$1:$AV$1=AT$1)*('白止-S级品'!$D$2:$AV$26)),0)+IFERROR(SUMPRODUCT(('乐容-S级品'!$A$4:$A$32=$B208)*('乐容-S级品'!$L$3:$CA$3=AT$1)*('乐容-S级品'!$L$4:$CA$32)),0)</f>
      </c>
      <c r="AU208" s="280">
        <f>IFERROR(SUMPRODUCT(('控温被PRO-S级品'!$B$2:$B$10=$B208)*('控温被PRO-S级品'!$E$1:$BE$1=AU$1)*('控温被PRO-S级品'!$E$2:$BE$10)),0)+IFERROR(SUMPRODUCT(('冬被-S级品'!$B$2:$B$10=$B208)*('冬被-S级品'!$E$1:$AW$1=AU$1)*('冬被-S级品'!$E$2:$AW$10)),0)+IFERROR(SUMPRODUCT(('白止-S级品'!$A$2:$A$26=$B208)*('白止-S级品'!$D$1:$AV$1=AU$1)*('白止-S级品'!$D$2:$AV$26)),0)+IFERROR(SUMPRODUCT(('乐容-S级品'!$A$4:$A$32=$B208)*('乐容-S级品'!$L$3:$CA$3=AU$1)*('乐容-S级品'!$L$4:$CA$32)),0)</f>
      </c>
      <c r="AV208" s="280">
        <f>IFERROR(SUMPRODUCT(('控温被PRO-S级品'!$B$2:$B$10=$B208)*('控温被PRO-S级品'!$E$1:$BE$1=AV$1)*('控温被PRO-S级品'!$E$2:$BE$10)),0)+IFERROR(SUMPRODUCT(('冬被-S级品'!$B$2:$B$10=$B208)*('冬被-S级品'!$E$1:$AW$1=AV$1)*('冬被-S级品'!$E$2:$AW$10)),0)+IFERROR(SUMPRODUCT(('白止-S级品'!$A$2:$A$26=$B208)*('白止-S级品'!$D$1:$AV$1=AV$1)*('白止-S级品'!$D$2:$AV$26)),0)+IFERROR(SUMPRODUCT(('乐容-S级品'!$A$4:$A$32=$B208)*('乐容-S级品'!$L$3:$CA$3=AV$1)*('乐容-S级品'!$L$4:$CA$32)),0)</f>
      </c>
      <c r="AW208" s="280">
        <f>IFERROR(SUMPRODUCT(('控温被PRO-S级品'!$B$2:$B$10=$B208)*('控温被PRO-S级品'!$E$1:$BE$1=AW$1)*('控温被PRO-S级品'!$E$2:$BE$10)),0)+IFERROR(SUMPRODUCT(('冬被-S级品'!$B$2:$B$10=$B208)*('冬被-S级品'!$E$1:$AW$1=AW$1)*('冬被-S级品'!$E$2:$AW$10)),0)+IFERROR(SUMPRODUCT(('白止-S级品'!$A$2:$A$26=$B208)*('白止-S级品'!$D$1:$AV$1=AW$1)*('白止-S级品'!$D$2:$AV$26)),0)+IFERROR(SUMPRODUCT(('乐容-S级品'!$A$4:$A$32=$B208)*('乐容-S级品'!$L$3:$CA$3=AW$1)*('乐容-S级品'!$L$4:$CA$32)),0)</f>
      </c>
      <c r="AX208" s="280">
        <f>IFERROR(SUMPRODUCT(('控温被PRO-S级品'!$B$2:$B$10=$B208)*('控温被PRO-S级品'!$E$1:$BE$1=AX$1)*('控温被PRO-S级品'!$E$2:$BE$10)),0)+IFERROR(SUMPRODUCT(('冬被-S级品'!$B$2:$B$10=$B208)*('冬被-S级品'!$E$1:$AW$1=AX$1)*('冬被-S级品'!$E$2:$AW$10)),0)+IFERROR(SUMPRODUCT(('白止-S级品'!$A$2:$A$26=$B208)*('白止-S级品'!$D$1:$AV$1=AX$1)*('白止-S级品'!$D$2:$AV$26)),0)+IFERROR(SUMPRODUCT(('乐容-S级品'!$A$4:$A$32=$B208)*('乐容-S级品'!$L$3:$CA$3=AX$1)*('乐容-S级品'!$L$4:$CA$32)),0)</f>
      </c>
      <c r="AY208" s="280">
        <f>IFERROR(SUMPRODUCT(('控温被PRO-S级品'!$B$2:$B$10=$B208)*('控温被PRO-S级品'!$E$1:$BE$1=AY$1)*('控温被PRO-S级品'!$E$2:$BE$10)),0)+IFERROR(SUMPRODUCT(('冬被-S级品'!$B$2:$B$10=$B208)*('冬被-S级品'!$E$1:$AW$1=AY$1)*('冬被-S级品'!$E$2:$AW$10)),0)+IFERROR(SUMPRODUCT(('白止-S级品'!$A$2:$A$26=$B208)*('白止-S级品'!$D$1:$AV$1=AY$1)*('白止-S级品'!$D$2:$AV$26)),0)+IFERROR(SUMPRODUCT(('乐容-S级品'!$A$4:$A$32=$B208)*('乐容-S级品'!$L$3:$CA$3=AY$1)*('乐容-S级品'!$L$4:$CA$32)),0)</f>
      </c>
      <c r="AZ208" s="280">
        <f>IFERROR(SUMPRODUCT(('控温被PRO-S级品'!$B$2:$B$10=$B208)*('控温被PRO-S级品'!$E$1:$BE$1=AZ$1)*('控温被PRO-S级品'!$E$2:$BE$10)),0)+IFERROR(SUMPRODUCT(('冬被-S级品'!$B$2:$B$10=$B208)*('冬被-S级品'!$E$1:$AW$1=AZ$1)*('冬被-S级品'!$E$2:$AW$10)),0)+IFERROR(SUMPRODUCT(('白止-S级品'!$A$2:$A$26=$B208)*('白止-S级品'!$D$1:$AV$1=AZ$1)*('白止-S级品'!$D$2:$AV$26)),0)+IFERROR(SUMPRODUCT(('乐容-S级品'!$A$4:$A$32=$B208)*('乐容-S级品'!$L$3:$CA$3=AZ$1)*('乐容-S级品'!$L$4:$CA$32)),0)</f>
      </c>
      <c r="BA208" s="280">
        <f>IFERROR(SUMPRODUCT(('控温被PRO-S级品'!$B$2:$B$10=$B208)*('控温被PRO-S级品'!$E$1:$BE$1=BA$1)*('控温被PRO-S级品'!$E$2:$BE$10)),0)+IFERROR(SUMPRODUCT(('冬被-S级品'!$B$2:$B$10=$B208)*('冬被-S级品'!$E$1:$AW$1=BA$1)*('冬被-S级品'!$E$2:$AW$10)),0)+IFERROR(SUMPRODUCT(('白止-S级品'!$A$2:$A$26=$B208)*('白止-S级品'!$D$1:$AV$1=BA$1)*('白止-S级品'!$D$2:$AV$26)),0)+IFERROR(SUMPRODUCT(('乐容-S级品'!$A$4:$A$32=$B208)*('乐容-S级品'!$L$3:$CA$3=BA$1)*('乐容-S级品'!$L$4:$CA$32)),0)</f>
      </c>
      <c r="BB208" s="280">
        <f>IFERROR(SUMPRODUCT(('控温被PRO-S级品'!$B$2:$B$10=$B208)*('控温被PRO-S级品'!$E$1:$BE$1=BB$1)*('控温被PRO-S级品'!$E$2:$BE$10)),0)+IFERROR(SUMPRODUCT(('冬被-S级品'!$B$2:$B$10=$B208)*('冬被-S级品'!$E$1:$AW$1=BB$1)*('冬被-S级品'!$E$2:$AW$10)),0)+IFERROR(SUMPRODUCT(('白止-S级品'!$A$2:$A$26=$B208)*('白止-S级品'!$D$1:$AV$1=BB$1)*('白止-S级品'!$D$2:$AV$26)),0)+IFERROR(SUMPRODUCT(('乐容-S级品'!$A$4:$A$32=$B208)*('乐容-S级品'!$L$3:$CA$3=BB$1)*('乐容-S级品'!$L$4:$CA$32)),0)</f>
      </c>
      <c r="BC208" s="280">
        <f>IFERROR(SUMPRODUCT(('控温被PRO-S级品'!$B$2:$B$10=$B208)*('控温被PRO-S级品'!$E$1:$BE$1=BC$1)*('控温被PRO-S级品'!$E$2:$BE$10)),0)+IFERROR(SUMPRODUCT(('冬被-S级品'!$B$2:$B$10=$B208)*('冬被-S级品'!$E$1:$AW$1=BC$1)*('冬被-S级品'!$E$2:$AW$10)),0)+IFERROR(SUMPRODUCT(('白止-S级品'!$A$2:$A$26=$B208)*('白止-S级品'!$D$1:$AV$1=BC$1)*('白止-S级品'!$D$2:$AV$26)),0)+IFERROR(SUMPRODUCT(('乐容-S级品'!$A$4:$A$32=$B208)*('乐容-S级品'!$L$3:$CA$3=BC$1)*('乐容-S级品'!$L$4:$CA$32)),0)</f>
      </c>
      <c r="BD208" s="280">
        <f>IFERROR(SUMPRODUCT(('控温被PRO-S级品'!$B$2:$B$10=$B208)*('控温被PRO-S级品'!$E$1:$BE$1=BD$1)*('控温被PRO-S级品'!$E$2:$BE$10)),0)+IFERROR(SUMPRODUCT(('冬被-S级品'!$B$2:$B$10=$B208)*('冬被-S级品'!$E$1:$AW$1=BD$1)*('冬被-S级品'!$E$2:$AW$10)),0)+IFERROR(SUMPRODUCT(('白止-S级品'!$A$2:$A$26=$B208)*('白止-S级品'!$D$1:$AV$1=BD$1)*('白止-S级品'!$D$2:$AV$26)),0)+IFERROR(SUMPRODUCT(('乐容-S级品'!$A$4:$A$32=$B208)*('乐容-S级品'!$L$3:$CA$3=BD$1)*('乐容-S级品'!$L$4:$CA$32)),0)</f>
      </c>
      <c r="BE208" s="280">
        <f>IFERROR(SUMPRODUCT(('控温被PRO-S级品'!$B$2:$B$10=$B208)*('控温被PRO-S级品'!$E$1:$BE$1=BE$1)*('控温被PRO-S级品'!$E$2:$BE$10)),0)+IFERROR(SUMPRODUCT(('冬被-S级品'!$B$2:$B$10=$B208)*('冬被-S级品'!$E$1:$AW$1=BE$1)*('冬被-S级品'!$E$2:$AW$10)),0)+IFERROR(SUMPRODUCT(('白止-S级品'!$A$2:$A$26=$B208)*('白止-S级品'!$D$1:$AV$1=BE$1)*('白止-S级品'!$D$2:$AV$26)),0)+IFERROR(SUMPRODUCT(('乐容-S级品'!$A$4:$A$32=$B208)*('乐容-S级品'!$L$3:$CA$3=BE$1)*('乐容-S级品'!$L$4:$CA$32)),0)</f>
      </c>
      <c r="BF208" s="280">
        <f>IFERROR(SUMPRODUCT(('控温被PRO-S级品'!$B$2:$B$10=$B208)*('控温被PRO-S级品'!$E$1:$BE$1=BF$1)*('控温被PRO-S级品'!$E$2:$BE$10)),0)+IFERROR(SUMPRODUCT(('冬被-S级品'!$B$2:$B$10=$B208)*('冬被-S级品'!$E$1:$AW$1=BF$1)*('冬被-S级品'!$E$2:$AW$10)),0)+IFERROR(SUMPRODUCT(('白止-S级品'!$A$2:$A$26=$B208)*('白止-S级品'!$D$1:$AV$1=BF$1)*('白止-S级品'!$D$2:$AV$26)),0)+IFERROR(SUMPRODUCT(('乐容-S级品'!$A$4:$A$32=$B208)*('乐容-S级品'!$L$3:$CA$3=BF$1)*('乐容-S级品'!$L$4:$CA$32)),0)</f>
      </c>
      <c r="BG208" s="280">
        <f>IFERROR(SUMPRODUCT(('控温被PRO-S级品'!$B$2:$B$10=$B208)*('控温被PRO-S级品'!$E$1:$BE$1=BG$1)*('控温被PRO-S级品'!$E$2:$BE$10)),0)+IFERROR(SUMPRODUCT(('冬被-S级品'!$B$2:$B$10=$B208)*('冬被-S级品'!$E$1:$AW$1=BG$1)*('冬被-S级品'!$E$2:$AW$10)),0)+IFERROR(SUMPRODUCT(('白止-S级品'!$A$2:$A$26=$B208)*('白止-S级品'!$D$1:$AV$1=BG$1)*('白止-S级品'!$D$2:$AV$26)),0)+IFERROR(SUMPRODUCT(('乐容-S级品'!$A$4:$A$32=$B208)*('乐容-S级品'!$L$3:$CA$3=BG$1)*('乐容-S级品'!$L$4:$CA$32)),0)</f>
      </c>
      <c r="BH208" s="280">
        <f>IFERROR(SUMPRODUCT(('控温被PRO-S级品'!$B$2:$B$10=$B208)*('控温被PRO-S级品'!$E$1:$BE$1=BH$1)*('控温被PRO-S级品'!$E$2:$BE$10)),0)+IFERROR(SUMPRODUCT(('冬被-S级品'!$B$2:$B$10=$B208)*('冬被-S级品'!$E$1:$AW$1=BH$1)*('冬被-S级品'!$E$2:$AW$10)),0)+IFERROR(SUMPRODUCT(('白止-S级品'!$A$2:$A$26=$B208)*('白止-S级品'!$D$1:$AV$1=BH$1)*('白止-S级品'!$D$2:$AV$26)),0)+IFERROR(SUMPRODUCT(('乐容-S级品'!$A$4:$A$32=$B208)*('乐容-S级品'!$L$3:$CA$3=BH$1)*('乐容-S级品'!$L$4:$CA$32)),0)</f>
      </c>
      <c r="BI208" s="280">
        <f>IFERROR(SUMPRODUCT(('控温被PRO-S级品'!$B$2:$B$10=$B208)*('控温被PRO-S级品'!$E$1:$BE$1=BI$1)*('控温被PRO-S级品'!$E$2:$BE$10)),0)+IFERROR(SUMPRODUCT(('冬被-S级品'!$B$2:$B$10=$B208)*('冬被-S级品'!$E$1:$AW$1=BI$1)*('冬被-S级品'!$E$2:$AW$10)),0)+IFERROR(SUMPRODUCT(('白止-S级品'!$A$2:$A$26=$B208)*('白止-S级品'!$D$1:$AV$1=BI$1)*('白止-S级品'!$D$2:$AV$26)),0)+IFERROR(SUMPRODUCT(('乐容-S级品'!$A$4:$A$32=$B208)*('乐容-S级品'!$L$3:$CA$3=BI$1)*('乐容-S级品'!$L$4:$CA$32)),0)</f>
      </c>
      <c r="BJ208" s="280">
        <f>IFERROR(SUMPRODUCT(('控温被PRO-S级品'!$B$2:$B$10=$B208)*('控温被PRO-S级品'!$E$1:$BE$1=BJ$1)*('控温被PRO-S级品'!$E$2:$BE$10)),0)+IFERROR(SUMPRODUCT(('冬被-S级品'!$B$2:$B$10=$B208)*('冬被-S级品'!$E$1:$AW$1=BJ$1)*('冬被-S级品'!$E$2:$AW$10)),0)+IFERROR(SUMPRODUCT(('白止-S级品'!$A$2:$A$26=$B208)*('白止-S级品'!$D$1:$AV$1=BJ$1)*('白止-S级品'!$D$2:$AV$26)),0)+IFERROR(SUMPRODUCT(('乐容-S级品'!$A$4:$A$32=$B208)*('乐容-S级品'!$L$3:$CA$3=BJ$1)*('乐容-S级品'!$L$4:$CA$32)),0)</f>
      </c>
      <c r="BK208" s="280">
        <f>IFERROR(SUMPRODUCT(('控温被PRO-S级品'!$B$2:$B$10=$B208)*('控温被PRO-S级品'!$E$1:$BE$1=BK$1)*('控温被PRO-S级品'!$E$2:$BE$10)),0)+IFERROR(SUMPRODUCT(('冬被-S级品'!$B$2:$B$10=$B208)*('冬被-S级品'!$E$1:$AW$1=BK$1)*('冬被-S级品'!$E$2:$AW$10)),0)+IFERROR(SUMPRODUCT(('白止-S级品'!$A$2:$A$26=$B208)*('白止-S级品'!$D$1:$AV$1=BK$1)*('白止-S级品'!$D$2:$AV$26)),0)+IFERROR(SUMPRODUCT(('乐容-S级品'!$A$4:$A$32=$B208)*('乐容-S级品'!$L$3:$CA$3=BK$1)*('乐容-S级品'!$L$4:$CA$32)),0)</f>
      </c>
      <c r="BL208" s="280">
        <f>IFERROR(SUMPRODUCT(('控温被PRO-S级品'!$B$2:$B$10=$B208)*('控温被PRO-S级品'!$E$1:$BE$1=BL$1)*('控温被PRO-S级品'!$E$2:$BE$10)),0)+IFERROR(SUMPRODUCT(('冬被-S级品'!$B$2:$B$10=$B208)*('冬被-S级品'!$E$1:$AW$1=BL$1)*('冬被-S级品'!$E$2:$AW$10)),0)+IFERROR(SUMPRODUCT(('白止-S级品'!$A$2:$A$26=$B208)*('白止-S级品'!$D$1:$AV$1=BL$1)*('白止-S级品'!$D$2:$AV$26)),0)+IFERROR(SUMPRODUCT(('乐容-S级品'!$A$4:$A$32=$B208)*('乐容-S级品'!$L$3:$CA$3=BL$1)*('乐容-S级品'!$L$4:$CA$32)),0)</f>
      </c>
      <c r="BM208" s="280">
        <f>IFERROR(SUMPRODUCT(('控温被PRO-S级品'!$B$2:$B$10=$B208)*('控温被PRO-S级品'!$E$1:$BE$1=BM$1)*('控温被PRO-S级品'!$E$2:$BE$10)),0)+IFERROR(SUMPRODUCT(('冬被-S级品'!$B$2:$B$10=$B208)*('冬被-S级品'!$E$1:$AW$1=BM$1)*('冬被-S级品'!$E$2:$AW$10)),0)+IFERROR(SUMPRODUCT(('白止-S级品'!$A$2:$A$26=$B208)*('白止-S级品'!$D$1:$AV$1=BM$1)*('白止-S级品'!$D$2:$AV$26)),0)+IFERROR(SUMPRODUCT(('乐容-S级品'!$A$4:$A$32=$B208)*('乐容-S级品'!$L$3:$CA$3=BM$1)*('乐容-S级品'!$L$4:$CA$32)),0)</f>
      </c>
      <c r="BN208" s="280">
        <f>IFERROR(SUMPRODUCT(('控温被PRO-S级品'!$B$2:$B$10=$B208)*('控温被PRO-S级品'!$E$1:$BE$1=BN$1)*('控温被PRO-S级品'!$E$2:$BE$10)),0)+IFERROR(SUMPRODUCT(('冬被-S级品'!$B$2:$B$10=$B208)*('冬被-S级品'!$E$1:$AW$1=BN$1)*('冬被-S级品'!$E$2:$AW$10)),0)+IFERROR(SUMPRODUCT(('白止-S级品'!$A$2:$A$26=$B208)*('白止-S级品'!$D$1:$AV$1=BN$1)*('白止-S级品'!$D$2:$AV$26)),0)+IFERROR(SUMPRODUCT(('乐容-S级品'!$A$4:$A$32=$B208)*('乐容-S级品'!$L$3:$CA$3=BN$1)*('乐容-S级品'!$L$4:$CA$32)),0)</f>
      </c>
      <c r="BO208" s="280">
        <f>IFERROR(SUMPRODUCT(('控温被PRO-S级品'!$B$2:$B$10=$B208)*('控温被PRO-S级品'!$E$1:$BE$1=BO$1)*('控温被PRO-S级品'!$E$2:$BE$10)),0)+IFERROR(SUMPRODUCT(('冬被-S级品'!$B$2:$B$10=$B208)*('冬被-S级品'!$E$1:$AW$1=BO$1)*('冬被-S级品'!$E$2:$AW$10)),0)+IFERROR(SUMPRODUCT(('白止-S级品'!$A$2:$A$26=$B208)*('白止-S级品'!$D$1:$AV$1=BO$1)*('白止-S级品'!$D$2:$AV$26)),0)+IFERROR(SUMPRODUCT(('乐容-S级品'!$A$4:$A$32=$B208)*('乐容-S级品'!$L$3:$CA$3=BO$1)*('乐容-S级品'!$L$4:$CA$32)),0)</f>
      </c>
      <c r="BP208" s="280">
        <f>IFERROR(SUMPRODUCT(('控温被PRO-S级品'!$B$2:$B$10=$B208)*('控温被PRO-S级品'!$E$1:$BE$1=BP$1)*('控温被PRO-S级品'!$E$2:$BE$10)),0)+IFERROR(SUMPRODUCT(('冬被-S级品'!$B$2:$B$10=$B208)*('冬被-S级品'!$E$1:$AW$1=BP$1)*('冬被-S级品'!$E$2:$AW$10)),0)+IFERROR(SUMPRODUCT(('白止-S级品'!$A$2:$A$26=$B208)*('白止-S级品'!$D$1:$AV$1=BP$1)*('白止-S级品'!$D$2:$AV$26)),0)+IFERROR(SUMPRODUCT(('乐容-S级品'!$A$4:$A$32=$B208)*('乐容-S级品'!$L$3:$CA$3=BP$1)*('乐容-S级品'!$L$4:$CA$32)),0)</f>
      </c>
      <c r="BQ208" s="280">
        <f>IFERROR(SUMPRODUCT(('控温被PRO-S级品'!$B$2:$B$10=$B208)*('控温被PRO-S级品'!$E$1:$BE$1=BQ$1)*('控温被PRO-S级品'!$E$2:$BE$10)),0)+IFERROR(SUMPRODUCT(('冬被-S级品'!$B$2:$B$10=$B208)*('冬被-S级品'!$E$1:$AW$1=BQ$1)*('冬被-S级品'!$E$2:$AW$10)),0)+IFERROR(SUMPRODUCT(('白止-S级品'!$A$2:$A$26=$B208)*('白止-S级品'!$D$1:$AV$1=BQ$1)*('白止-S级品'!$D$2:$AV$26)),0)+IFERROR(SUMPRODUCT(('乐容-S级品'!$A$4:$A$32=$B208)*('乐容-S级品'!$L$3:$CA$3=BQ$1)*('乐容-S级品'!$L$4:$CA$32)),0)</f>
      </c>
      <c r="BR208" s="280">
        <f>IFERROR(SUMPRODUCT(('控温被PRO-S级品'!$B$2:$B$10=$B208)*('控温被PRO-S级品'!$E$1:$BE$1=BR$1)*('控温被PRO-S级品'!$E$2:$BE$10)),0)+IFERROR(SUMPRODUCT(('冬被-S级品'!$B$2:$B$10=$B208)*('冬被-S级品'!$E$1:$AW$1=BR$1)*('冬被-S级品'!$E$2:$AW$10)),0)+IFERROR(SUMPRODUCT(('白止-S级品'!$A$2:$A$26=$B208)*('白止-S级品'!$D$1:$AV$1=BR$1)*('白止-S级品'!$D$2:$AV$26)),0)+IFERROR(SUMPRODUCT(('乐容-S级品'!$A$4:$A$32=$B208)*('乐容-S级品'!$L$3:$CA$3=BR$1)*('乐容-S级品'!$L$4:$CA$32)),0)</f>
      </c>
      <c r="BS208" s="280">
        <f>IFERROR(SUMPRODUCT(('控温被PRO-S级品'!$B$2:$B$10=$B208)*('控温被PRO-S级品'!$E$1:$BE$1=BS$1)*('控温被PRO-S级品'!$E$2:$BE$10)),0)+IFERROR(SUMPRODUCT(('冬被-S级品'!$B$2:$B$10=$B208)*('冬被-S级品'!$E$1:$AW$1=BS$1)*('冬被-S级品'!$E$2:$AW$10)),0)+IFERROR(SUMPRODUCT(('白止-S级品'!$A$2:$A$26=$B208)*('白止-S级品'!$D$1:$AV$1=BS$1)*('白止-S级品'!$D$2:$AV$26)),0)+IFERROR(SUMPRODUCT(('乐容-S级品'!$A$4:$A$32=$B208)*('乐容-S级品'!$L$3:$CA$3=BS$1)*('乐容-S级品'!$L$4:$CA$32)),0)</f>
      </c>
      <c r="BT208" s="280">
        <f>IFERROR(SUMPRODUCT(('控温被PRO-S级品'!$B$2:$B$10=$B208)*('控温被PRO-S级品'!$E$1:$BE$1=BT$1)*('控温被PRO-S级品'!$E$2:$BE$10)),0)+IFERROR(SUMPRODUCT(('冬被-S级品'!$B$2:$B$10=$B208)*('冬被-S级品'!$E$1:$AW$1=BT$1)*('冬被-S级品'!$E$2:$AW$10)),0)+IFERROR(SUMPRODUCT(('白止-S级品'!$A$2:$A$26=$B208)*('白止-S级品'!$D$1:$AV$1=BT$1)*('白止-S级品'!$D$2:$AV$26)),0)+IFERROR(SUMPRODUCT(('乐容-S级品'!$A$4:$A$32=$B208)*('乐容-S级品'!$L$3:$CA$3=BT$1)*('乐容-S级品'!$L$4:$CA$32)),0)</f>
      </c>
      <c r="BU208" s="280">
        <f>IFERROR(SUMPRODUCT(('控温被PRO-S级品'!$B$2:$B$10=$B208)*('控温被PRO-S级品'!$E$1:$BE$1=BU$1)*('控温被PRO-S级品'!$E$2:$BE$10)),0)+IFERROR(SUMPRODUCT(('冬被-S级品'!$B$2:$B$10=$B208)*('冬被-S级品'!$E$1:$AW$1=BU$1)*('冬被-S级品'!$E$2:$AW$10)),0)+IFERROR(SUMPRODUCT(('白止-S级品'!$A$2:$A$26=$B208)*('白止-S级品'!$D$1:$AV$1=BU$1)*('白止-S级品'!$D$2:$AV$26)),0)+IFERROR(SUMPRODUCT(('乐容-S级品'!$A$4:$A$32=$B208)*('乐容-S级品'!$L$3:$CA$3=BU$1)*('乐容-S级品'!$L$4:$CA$32)),0)</f>
      </c>
      <c r="BV208" s="280">
        <f>IFERROR(SUMPRODUCT(('控温被PRO-S级品'!$B$2:$B$10=$B208)*('控温被PRO-S级品'!$E$1:$BE$1=BV$1)*('控温被PRO-S级品'!$E$2:$BE$10)),0)+IFERROR(SUMPRODUCT(('冬被-S级品'!$B$2:$B$10=$B208)*('冬被-S级品'!$E$1:$AW$1=BV$1)*('冬被-S级品'!$E$2:$AW$10)),0)+IFERROR(SUMPRODUCT(('白止-S级品'!$A$2:$A$26=$B208)*('白止-S级品'!$D$1:$AV$1=BV$1)*('白止-S级品'!$D$2:$AV$26)),0)+IFERROR(SUMPRODUCT(('乐容-S级品'!$A$4:$A$32=$B208)*('乐容-S级品'!$L$3:$CA$3=BV$1)*('乐容-S级品'!$L$4:$CA$32)),0)</f>
      </c>
      <c r="BW208" s="280">
        <f>IFERROR(SUMPRODUCT(('控温被PRO-S级品'!$B$2:$B$10=$B208)*('控温被PRO-S级品'!$E$1:$BE$1=BW$1)*('控温被PRO-S级品'!$E$2:$BE$10)),0)+IFERROR(SUMPRODUCT(('冬被-S级品'!$B$2:$B$10=$B208)*('冬被-S级品'!$E$1:$AW$1=BW$1)*('冬被-S级品'!$E$2:$AW$10)),0)+IFERROR(SUMPRODUCT(('白止-S级品'!$A$2:$A$26=$B208)*('白止-S级品'!$D$1:$AV$1=BW$1)*('白止-S级品'!$D$2:$AV$26)),0)+IFERROR(SUMPRODUCT(('乐容-S级品'!$A$4:$A$32=$B208)*('乐容-S级品'!$L$3:$CA$3=BW$1)*('乐容-S级品'!$L$4:$CA$32)),0)</f>
      </c>
      <c r="BX208" s="280">
        <f>IFERROR(SUMPRODUCT(('控温被PRO-S级品'!$B$2:$B$10=$B208)*('控温被PRO-S级品'!$E$1:$BE$1=BX$1)*('控温被PRO-S级品'!$E$2:$BE$10)),0)+IFERROR(SUMPRODUCT(('冬被-S级品'!$B$2:$B$10=$B208)*('冬被-S级品'!$E$1:$AW$1=BX$1)*('冬被-S级品'!$E$2:$AW$10)),0)+IFERROR(SUMPRODUCT(('白止-S级品'!$A$2:$A$26=$B208)*('白止-S级品'!$D$1:$AV$1=BX$1)*('白止-S级品'!$D$2:$AV$26)),0)+IFERROR(SUMPRODUCT(('乐容-S级品'!$A$4:$A$32=$B208)*('乐容-S级品'!$L$3:$CA$3=BX$1)*('乐容-S级品'!$L$4:$CA$32)),0)</f>
      </c>
      <c r="BY208" s="280">
        <f>IFERROR(SUMPRODUCT(('控温被PRO-S级品'!$B$2:$B$10=$B208)*('控温被PRO-S级品'!$E$1:$BE$1=BY$1)*('控温被PRO-S级品'!$E$2:$BE$10)),0)+IFERROR(SUMPRODUCT(('冬被-S级品'!$B$2:$B$10=$B208)*('冬被-S级品'!$E$1:$AW$1=BY$1)*('冬被-S级品'!$E$2:$AW$10)),0)+IFERROR(SUMPRODUCT(('白止-S级品'!$A$2:$A$26=$B208)*('白止-S级品'!$D$1:$AV$1=BY$1)*('白止-S级品'!$D$2:$AV$26)),0)+IFERROR(SUMPRODUCT(('乐容-S级品'!$A$4:$A$32=$B208)*('乐容-S级品'!$L$3:$CA$3=BY$1)*('乐容-S级品'!$L$4:$CA$32)),0)</f>
      </c>
      <c r="BZ208" s="280">
        <f>IFERROR(SUMPRODUCT(('控温被PRO-S级品'!$B$2:$B$10=$B208)*('控温被PRO-S级品'!$E$1:$BE$1=BZ$1)*('控温被PRO-S级品'!$E$2:$BE$10)),0)+IFERROR(SUMPRODUCT(('冬被-S级品'!$B$2:$B$10=$B208)*('冬被-S级品'!$E$1:$AW$1=BZ$1)*('冬被-S级品'!$E$2:$AW$10)),0)+IFERROR(SUMPRODUCT(('白止-S级品'!$A$2:$A$26=$B208)*('白止-S级品'!$D$1:$AV$1=BZ$1)*('白止-S级品'!$D$2:$AV$26)),0)+IFERROR(SUMPRODUCT(('乐容-S级品'!$A$4:$A$32=$B208)*('乐容-S级品'!$L$3:$CA$3=BZ$1)*('乐容-S级品'!$L$4:$CA$32)),0)</f>
      </c>
      <c r="CA208" s="280">
        <f>IFERROR(SUMPRODUCT(('控温被PRO-S级品'!$B$2:$B$10=$B208)*('控温被PRO-S级品'!$E$1:$BE$1=CA$1)*('控温被PRO-S级品'!$E$2:$BE$10)),0)+IFERROR(SUMPRODUCT(('冬被-S级品'!$B$2:$B$10=$B208)*('冬被-S级品'!$E$1:$AW$1=CA$1)*('冬被-S级品'!$E$2:$AW$10)),0)+IFERROR(SUMPRODUCT(('白止-S级品'!$A$2:$A$26=$B208)*('白止-S级品'!$D$1:$AV$1=CA$1)*('白止-S级品'!$D$2:$AV$26)),0)+IFERROR(SUMPRODUCT(('乐容-S级品'!$A$4:$A$32=$B208)*('乐容-S级品'!$L$3:$CA$3=CA$1)*('乐容-S级品'!$L$4:$CA$32)),0)</f>
      </c>
      <c r="CB208" s="280">
        <f>IFERROR(SUMPRODUCT(('控温被PRO-S级品'!$B$2:$B$10=$B208)*('控温被PRO-S级品'!$E$1:$BE$1=CB$1)*('控温被PRO-S级品'!$E$2:$BE$10)),0)+IFERROR(SUMPRODUCT(('冬被-S级品'!$B$2:$B$10=$B208)*('冬被-S级品'!$E$1:$AW$1=CB$1)*('冬被-S级品'!$E$2:$AW$10)),0)+IFERROR(SUMPRODUCT(('白止-S级品'!$A$2:$A$26=$B208)*('白止-S级品'!$D$1:$AV$1=CB$1)*('白止-S级品'!$D$2:$AV$26)),0)+IFERROR(SUMPRODUCT(('乐容-S级品'!$A$4:$A$32=$B208)*('乐容-S级品'!$L$3:$CA$3=CB$1)*('乐容-S级品'!$L$4:$CA$32)),0)</f>
      </c>
      <c r="CC208" s="280">
        <f>IFERROR(SUMPRODUCT(('控温被PRO-S级品'!$B$2:$B$10=$B208)*('控温被PRO-S级品'!$E$1:$BE$1=CC$1)*('控温被PRO-S级品'!$E$2:$BE$10)),0)+IFERROR(SUMPRODUCT(('冬被-S级品'!$B$2:$B$10=$B208)*('冬被-S级品'!$E$1:$AW$1=CC$1)*('冬被-S级品'!$E$2:$AW$10)),0)+IFERROR(SUMPRODUCT(('白止-S级品'!$A$2:$A$26=$B208)*('白止-S级品'!$D$1:$AV$1=CC$1)*('白止-S级品'!$D$2:$AV$26)),0)+IFERROR(SUMPRODUCT(('乐容-S级品'!$A$4:$A$32=$B208)*('乐容-S级品'!$L$3:$CA$3=CC$1)*('乐容-S级品'!$L$4:$CA$32)),0)</f>
      </c>
      <c r="CD208" s="280">
        <f>IFERROR(SUMPRODUCT(('控温被PRO-S级品'!$B$2:$B$10=$B208)*('控温被PRO-S级品'!$E$1:$BE$1=CD$1)*('控温被PRO-S级品'!$E$2:$BE$10)),0)+IFERROR(SUMPRODUCT(('冬被-S级品'!$B$2:$B$10=$B208)*('冬被-S级品'!$E$1:$AW$1=CD$1)*('冬被-S级品'!$E$2:$AW$10)),0)+IFERROR(SUMPRODUCT(('白止-S级品'!$A$2:$A$26=$B208)*('白止-S级品'!$D$1:$AV$1=CD$1)*('白止-S级品'!$D$2:$AV$26)),0)+IFERROR(SUMPRODUCT(('乐容-S级品'!$A$4:$A$32=$B208)*('乐容-S级品'!$L$3:$CA$3=CD$1)*('乐容-S级品'!$L$4:$CA$32)),0)</f>
      </c>
      <c r="CE208" s="280">
        <f>IFERROR(SUMPRODUCT(('控温被PRO-S级品'!$B$2:$B$10=$B208)*('控温被PRO-S级品'!$E$1:$BE$1=CE$1)*('控温被PRO-S级品'!$E$2:$BE$10)),0)+IFERROR(SUMPRODUCT(('冬被-S级品'!$B$2:$B$10=$B208)*('冬被-S级品'!$E$1:$AW$1=CE$1)*('冬被-S级品'!$E$2:$AW$10)),0)+IFERROR(SUMPRODUCT(('白止-S级品'!$A$2:$A$26=$B208)*('白止-S级品'!$D$1:$AV$1=CE$1)*('白止-S级品'!$D$2:$AV$26)),0)+IFERROR(SUMPRODUCT(('乐容-S级品'!$A$4:$A$32=$B208)*('乐容-S级品'!$L$3:$CA$3=CE$1)*('乐容-S级品'!$L$4:$CA$32)),0)</f>
      </c>
      <c r="CF208" s="280">
        <f>IFERROR(SUMPRODUCT(('控温被PRO-S级品'!$B$2:$B$10=$B208)*('控温被PRO-S级品'!$E$1:$BE$1=CF$1)*('控温被PRO-S级品'!$E$2:$BE$10)),0)+IFERROR(SUMPRODUCT(('冬被-S级品'!$B$2:$B$10=$B208)*('冬被-S级品'!$E$1:$AW$1=CF$1)*('冬被-S级品'!$E$2:$AW$10)),0)+IFERROR(SUMPRODUCT(('白止-S级品'!$A$2:$A$26=$B208)*('白止-S级品'!$D$1:$AV$1=CF$1)*('白止-S级品'!$D$2:$AV$26)),0)+IFERROR(SUMPRODUCT(('乐容-S级品'!$A$4:$A$32=$B208)*('乐容-S级品'!$L$3:$CA$3=CF$1)*('乐容-S级品'!$L$4:$CA$32)),0)</f>
      </c>
      <c r="CG208" s="280">
        <f>IFERROR(SUMPRODUCT(('控温被PRO-S级品'!$B$2:$B$10=$B208)*('控温被PRO-S级品'!$E$1:$BE$1=CG$1)*('控温被PRO-S级品'!$E$2:$BE$10)),0)+IFERROR(SUMPRODUCT(('冬被-S级品'!$B$2:$B$10=$B208)*('冬被-S级品'!$E$1:$AW$1=CG$1)*('冬被-S级品'!$E$2:$AW$10)),0)+IFERROR(SUMPRODUCT(('白止-S级品'!$A$2:$A$26=$B208)*('白止-S级品'!$D$1:$AV$1=CG$1)*('白止-S级品'!$D$2:$AV$26)),0)+IFERROR(SUMPRODUCT(('乐容-S级品'!$A$4:$A$32=$B208)*('乐容-S级品'!$L$3:$CA$3=CG$1)*('乐容-S级品'!$L$4:$CA$32)),0)</f>
      </c>
      <c r="CH208" s="280">
        <f>IFERROR(SUMPRODUCT(('控温被PRO-S级品'!$B$2:$B$10=$B208)*('控温被PRO-S级品'!$E$1:$BE$1=CH$1)*('控温被PRO-S级品'!$E$2:$BE$10)),0)+IFERROR(SUMPRODUCT(('冬被-S级品'!$B$2:$B$10=$B208)*('冬被-S级品'!$E$1:$AW$1=CH$1)*('冬被-S级品'!$E$2:$AW$10)),0)+IFERROR(SUMPRODUCT(('白止-S级品'!$A$2:$A$26=$B208)*('白止-S级品'!$D$1:$AV$1=CH$1)*('白止-S级品'!$D$2:$AV$26)),0)+IFERROR(SUMPRODUCT(('乐容-S级品'!$A$4:$A$32=$B208)*('乐容-S级品'!$L$3:$CA$3=CH$1)*('乐容-S级品'!$L$4:$CA$32)),0)</f>
      </c>
      <c r="CI208" s="280">
        <f>IFERROR(SUMPRODUCT(('控温被PRO-S级品'!$B$2:$B$10=$B208)*('控温被PRO-S级品'!$E$1:$BE$1=CI$1)*('控温被PRO-S级品'!$E$2:$BE$10)),0)+IFERROR(SUMPRODUCT(('冬被-S级品'!$B$2:$B$10=$B208)*('冬被-S级品'!$E$1:$AW$1=CI$1)*('冬被-S级品'!$E$2:$AW$10)),0)+IFERROR(SUMPRODUCT(('白止-S级品'!$A$2:$A$26=$B208)*('白止-S级品'!$D$1:$AV$1=CI$1)*('白止-S级品'!$D$2:$AV$26)),0)+IFERROR(SUMPRODUCT(('乐容-S级品'!$A$4:$A$32=$B208)*('乐容-S级品'!$L$3:$CA$3=CI$1)*('乐容-S级品'!$L$4:$CA$32)),0)</f>
      </c>
      <c r="CJ208" s="280">
        <f>IFERROR(SUMPRODUCT(('控温被PRO-S级品'!$B$2:$B$10=$B208)*('控温被PRO-S级品'!$E$1:$BE$1=CJ$1)*('控温被PRO-S级品'!$E$2:$BE$10)),0)+IFERROR(SUMPRODUCT(('冬被-S级品'!$B$2:$B$10=$B208)*('冬被-S级品'!$E$1:$AW$1=CJ$1)*('冬被-S级品'!$E$2:$AW$10)),0)+IFERROR(SUMPRODUCT(('白止-S级品'!$A$2:$A$26=$B208)*('白止-S级品'!$D$1:$AV$1=CJ$1)*('白止-S级品'!$D$2:$AV$26)),0)+IFERROR(SUMPRODUCT(('乐容-S级品'!$A$4:$A$32=$B208)*('乐容-S级品'!$L$3:$CA$3=CJ$1)*('乐容-S级品'!$L$4:$CA$32)),0)</f>
      </c>
      <c r="CK208" s="280">
        <f>IFERROR(SUMPRODUCT(('控温被PRO-S级品'!$B$2:$B$10=$B208)*('控温被PRO-S级品'!$E$1:$BE$1=CK$1)*('控温被PRO-S级品'!$E$2:$BE$10)),0)+IFERROR(SUMPRODUCT(('冬被-S级品'!$B$2:$B$10=$B208)*('冬被-S级品'!$E$1:$AW$1=CK$1)*('冬被-S级品'!$E$2:$AW$10)),0)+IFERROR(SUMPRODUCT(('白止-S级品'!$A$2:$A$26=$B208)*('白止-S级品'!$D$1:$AV$1=CK$1)*('白止-S级品'!$D$2:$AV$26)),0)+IFERROR(SUMPRODUCT(('乐容-S级品'!$A$4:$A$32=$B208)*('乐容-S级品'!$L$3:$CA$3=CK$1)*('乐容-S级品'!$L$4:$CA$32)),0)</f>
      </c>
      <c r="CL208" s="280">
        <f>IFERROR(SUMPRODUCT(('控温被PRO-S级品'!$B$2:$B$10=$B208)*('控温被PRO-S级品'!$E$1:$BE$1=CL$1)*('控温被PRO-S级品'!$E$2:$BE$10)),0)+IFERROR(SUMPRODUCT(('冬被-S级品'!$B$2:$B$10=$B208)*('冬被-S级品'!$E$1:$AW$1=CL$1)*('冬被-S级品'!$E$2:$AW$10)),0)+IFERROR(SUMPRODUCT(('白止-S级品'!$A$2:$A$26=$B208)*('白止-S级品'!$D$1:$AV$1=CL$1)*('白止-S级品'!$D$2:$AV$26)),0)+IFERROR(SUMPRODUCT(('乐容-S级品'!$A$4:$A$32=$B208)*('乐容-S级品'!$L$3:$CA$3=CL$1)*('乐容-S级品'!$L$4:$CA$32)),0)</f>
      </c>
      <c r="CM208" s="280">
        <f>IFERROR(SUMPRODUCT(('控温被PRO-S级品'!$B$2:$B$10=$B208)*('控温被PRO-S级品'!$E$1:$BE$1=CM$1)*('控温被PRO-S级品'!$E$2:$BE$10)),0)+IFERROR(SUMPRODUCT(('冬被-S级品'!$B$2:$B$10=$B208)*('冬被-S级品'!$E$1:$AW$1=CM$1)*('冬被-S级品'!$E$2:$AW$10)),0)+IFERROR(SUMPRODUCT(('白止-S级品'!$A$2:$A$26=$B208)*('白止-S级品'!$D$1:$AV$1=CM$1)*('白止-S级品'!$D$2:$AV$26)),0)+IFERROR(SUMPRODUCT(('乐容-S级品'!$A$4:$A$32=$B208)*('乐容-S级品'!$L$3:$CA$3=CM$1)*('乐容-S级品'!$L$4:$CA$32)),0)</f>
      </c>
      <c r="CN208" s="280">
        <f>IFERROR(SUMPRODUCT(('控温被PRO-S级品'!$B$2:$B$10=$B208)*('控温被PRO-S级品'!$E$1:$BE$1=CN$1)*('控温被PRO-S级品'!$E$2:$BE$10)),0)+IFERROR(SUMPRODUCT(('冬被-S级品'!$B$2:$B$10=$B208)*('冬被-S级品'!$E$1:$AW$1=CN$1)*('冬被-S级品'!$E$2:$AW$10)),0)+IFERROR(SUMPRODUCT(('白止-S级品'!$A$2:$A$26=$B208)*('白止-S级品'!$D$1:$AV$1=CN$1)*('白止-S级品'!$D$2:$AV$26)),0)+IFERROR(SUMPRODUCT(('乐容-S级品'!$A$4:$A$32=$B208)*('乐容-S级品'!$L$3:$CA$3=CN$1)*('乐容-S级品'!$L$4:$CA$32)),0)</f>
      </c>
      <c r="CO208" s="280">
        <f>IFERROR(SUMPRODUCT(('控温被PRO-S级品'!$B$2:$B$10=$B208)*('控温被PRO-S级品'!$E$1:$BE$1=CO$1)*('控温被PRO-S级品'!$E$2:$BE$10)),0)+IFERROR(SUMPRODUCT(('冬被-S级品'!$B$2:$B$10=$B208)*('冬被-S级品'!$E$1:$AW$1=CO$1)*('冬被-S级品'!$E$2:$AW$10)),0)+IFERROR(SUMPRODUCT(('白止-S级品'!$A$2:$A$26=$B208)*('白止-S级品'!$D$1:$AV$1=CO$1)*('白止-S级品'!$D$2:$AV$26)),0)+IFERROR(SUMPRODUCT(('乐容-S级品'!$A$4:$A$32=$B208)*('乐容-S级品'!$L$3:$CA$3=CO$1)*('乐容-S级品'!$L$4:$CA$32)),0)</f>
      </c>
      <c r="CP208" s="280">
        <f>IFERROR(SUMPRODUCT(('控温被PRO-S级品'!$B$2:$B$10=$B208)*('控温被PRO-S级品'!$E$1:$BE$1=CP$1)*('控温被PRO-S级品'!$E$2:$BE$10)),0)+IFERROR(SUMPRODUCT(('冬被-S级品'!$B$2:$B$10=$B208)*('冬被-S级品'!$E$1:$AW$1=CP$1)*('冬被-S级品'!$E$2:$AW$10)),0)+IFERROR(SUMPRODUCT(('白止-S级品'!$A$2:$A$26=$B208)*('白止-S级品'!$D$1:$AV$1=CP$1)*('白止-S级品'!$D$2:$AV$26)),0)+IFERROR(SUMPRODUCT(('乐容-S级品'!$A$4:$A$32=$B208)*('乐容-S级品'!$L$3:$CA$3=CP$1)*('乐容-S级品'!$L$4:$CA$32)),0)</f>
      </c>
      <c r="CQ208" s="280">
        <f>IFERROR(SUMPRODUCT(('控温被PRO-S级品'!$B$2:$B$10=$B208)*('控温被PRO-S级品'!$E$1:$BE$1=CQ$1)*('控温被PRO-S级品'!$E$2:$BE$10)),0)+IFERROR(SUMPRODUCT(('冬被-S级品'!$B$2:$B$10=$B208)*('冬被-S级品'!$E$1:$AW$1=CQ$1)*('冬被-S级品'!$E$2:$AW$10)),0)+IFERROR(SUMPRODUCT(('白止-S级品'!$A$2:$A$26=$B208)*('白止-S级品'!$D$1:$AV$1=CQ$1)*('白止-S级品'!$D$2:$AV$26)),0)+IFERROR(SUMPRODUCT(('乐容-S级品'!$A$4:$A$32=$B208)*('乐容-S级品'!$L$3:$CA$3=CQ$1)*('乐容-S级品'!$L$4:$CA$32)),0)</f>
      </c>
      <c r="CR208" s="280">
        <f>IFERROR(SUMPRODUCT(('控温被PRO-S级品'!$B$2:$B$10=$B208)*('控温被PRO-S级品'!$E$1:$BE$1=CR$1)*('控温被PRO-S级品'!$E$2:$BE$10)),0)+IFERROR(SUMPRODUCT(('冬被-S级品'!$B$2:$B$10=$B208)*('冬被-S级品'!$E$1:$AW$1=CR$1)*('冬被-S级品'!$E$2:$AW$10)),0)+IFERROR(SUMPRODUCT(('白止-S级品'!$A$2:$A$26=$B208)*('白止-S级品'!$D$1:$AV$1=CR$1)*('白止-S级品'!$D$2:$AV$26)),0)+IFERROR(SUMPRODUCT(('乐容-S级品'!$A$4:$A$32=$B208)*('乐容-S级品'!$L$3:$CA$3=CR$1)*('乐容-S级品'!$L$4:$CA$32)),0)</f>
      </c>
      <c r="CS208" s="280">
        <f>IFERROR(SUMPRODUCT(('控温被PRO-S级品'!$B$2:$B$10=$B208)*('控温被PRO-S级品'!$E$1:$BE$1=CS$1)*('控温被PRO-S级品'!$E$2:$BE$10)),0)+IFERROR(SUMPRODUCT(('冬被-S级品'!$B$2:$B$10=$B208)*('冬被-S级品'!$E$1:$AW$1=CS$1)*('冬被-S级品'!$E$2:$AW$10)),0)+IFERROR(SUMPRODUCT(('白止-S级品'!$A$2:$A$26=$B208)*('白止-S级品'!$D$1:$AV$1=CS$1)*('白止-S级品'!$D$2:$AV$26)),0)+IFERROR(SUMPRODUCT(('乐容-S级品'!$A$4:$A$32=$B208)*('乐容-S级品'!$L$3:$CA$3=CS$1)*('乐容-S级品'!$L$4:$CA$32)),0)</f>
      </c>
      <c r="CT208" s="280">
        <f>IFERROR(SUMPRODUCT(('控温被PRO-S级品'!$B$2:$B$10=$B208)*('控温被PRO-S级品'!$E$1:$BE$1=CT$1)*('控温被PRO-S级品'!$E$2:$BE$10)),0)+IFERROR(SUMPRODUCT(('冬被-S级品'!$B$2:$B$10=$B208)*('冬被-S级品'!$E$1:$AW$1=CT$1)*('冬被-S级品'!$E$2:$AW$10)),0)+IFERROR(SUMPRODUCT(('白止-S级品'!$A$2:$A$26=$B208)*('白止-S级品'!$D$1:$AV$1=CT$1)*('白止-S级品'!$D$2:$AV$26)),0)+IFERROR(SUMPRODUCT(('乐容-S级品'!$A$4:$A$32=$B208)*('乐容-S级品'!$L$3:$CA$3=CT$1)*('乐容-S级品'!$L$4:$CA$32)),0)</f>
      </c>
      <c r="CU208" s="280">
        <f>IFERROR(SUMPRODUCT(('控温被PRO-S级品'!$B$2:$B$10=$B208)*('控温被PRO-S级品'!$E$1:$BE$1=CU$1)*('控温被PRO-S级品'!$E$2:$BE$10)),0)+IFERROR(SUMPRODUCT(('冬被-S级品'!$B$2:$B$10=$B208)*('冬被-S级品'!$E$1:$AW$1=CU$1)*('冬被-S级品'!$E$2:$AW$10)),0)+IFERROR(SUMPRODUCT(('白止-S级品'!$A$2:$A$26=$B208)*('白止-S级品'!$D$1:$AV$1=CU$1)*('白止-S级品'!$D$2:$AV$26)),0)+IFERROR(SUMPRODUCT(('乐容-S级品'!$A$4:$A$32=$B208)*('乐容-S级品'!$L$3:$CA$3=CU$1)*('乐容-S级品'!$L$4:$CA$32)),0)</f>
      </c>
      <c r="CV208" s="280">
        <f>IFERROR(SUMPRODUCT(('控温被PRO-S级品'!$B$2:$B$10=$B208)*('控温被PRO-S级品'!$E$1:$BE$1=CV$1)*('控温被PRO-S级品'!$E$2:$BE$10)),0)+IFERROR(SUMPRODUCT(('冬被-S级品'!$B$2:$B$10=$B208)*('冬被-S级品'!$E$1:$AW$1=CV$1)*('冬被-S级品'!$E$2:$AW$10)),0)+IFERROR(SUMPRODUCT(('白止-S级品'!$A$2:$A$26=$B208)*('白止-S级品'!$D$1:$AV$1=CV$1)*('白止-S级品'!$D$2:$AV$26)),0)+IFERROR(SUMPRODUCT(('乐容-S级品'!$A$4:$A$32=$B208)*('乐容-S级品'!$L$3:$CA$3=CV$1)*('乐容-S级品'!$L$4:$CA$32)),0)</f>
      </c>
      <c r="CW208" s="280">
        <f>IFERROR(SUMPRODUCT(('控温被PRO-S级品'!$B$2:$B$10=$B208)*('控温被PRO-S级品'!$E$1:$BE$1=CW$1)*('控温被PRO-S级品'!$E$2:$BE$10)),0)+IFERROR(SUMPRODUCT(('冬被-S级品'!$B$2:$B$10=$B208)*('冬被-S级品'!$E$1:$AW$1=CW$1)*('冬被-S级品'!$E$2:$AW$10)),0)+IFERROR(SUMPRODUCT(('白止-S级品'!$A$2:$A$26=$B208)*('白止-S级品'!$D$1:$AV$1=CW$1)*('白止-S级品'!$D$2:$AV$26)),0)+IFERROR(SUMPRODUCT(('乐容-S级品'!$A$4:$A$32=$B208)*('乐容-S级品'!$L$3:$CA$3=CW$1)*('乐容-S级品'!$L$4:$CA$32)),0)</f>
      </c>
      <c r="CX208" s="280">
        <f>IFERROR(SUMPRODUCT(('控温被PRO-S级品'!$B$2:$B$10=$B208)*('控温被PRO-S级品'!$E$1:$BE$1=CX$1)*('控温被PRO-S级品'!$E$2:$BE$10)),0)+IFERROR(SUMPRODUCT(('冬被-S级品'!$B$2:$B$10=$B208)*('冬被-S级品'!$E$1:$AW$1=CX$1)*('冬被-S级品'!$E$2:$AW$10)),0)+IFERROR(SUMPRODUCT(('白止-S级品'!$A$2:$A$26=$B208)*('白止-S级品'!$D$1:$AV$1=CX$1)*('白止-S级品'!$D$2:$AV$26)),0)+IFERROR(SUMPRODUCT(('乐容-S级品'!$A$4:$A$32=$B208)*('乐容-S级品'!$L$3:$CA$3=CX$1)*('乐容-S级品'!$L$4:$CA$32)),0)</f>
      </c>
      <c r="CY208" s="280">
        <f>IFERROR(SUMPRODUCT(('控温被PRO-S级品'!$B$2:$B$10=$B208)*('控温被PRO-S级品'!$E$1:$BE$1=CY$1)*('控温被PRO-S级品'!$E$2:$BE$10)),0)+IFERROR(SUMPRODUCT(('冬被-S级品'!$B$2:$B$10=$B208)*('冬被-S级品'!$E$1:$AW$1=CY$1)*('冬被-S级品'!$E$2:$AW$10)),0)+IFERROR(SUMPRODUCT(('白止-S级品'!$A$2:$A$26=$B208)*('白止-S级品'!$D$1:$AV$1=CY$1)*('白止-S级品'!$D$2:$AV$26)),0)+IFERROR(SUMPRODUCT(('乐容-S级品'!$A$4:$A$32=$B208)*('乐容-S级品'!$L$3:$CA$3=CY$1)*('乐容-S级品'!$L$4:$CA$32)),0)</f>
      </c>
      <c r="CZ208" s="280">
        <f>IFERROR(SUMPRODUCT(('控温被PRO-S级品'!$B$2:$B$10=$B208)*('控温被PRO-S级品'!$E$1:$BE$1=CZ$1)*('控温被PRO-S级品'!$E$2:$BE$10)),0)+IFERROR(SUMPRODUCT(('冬被-S级品'!$B$2:$B$10=$B208)*('冬被-S级品'!$E$1:$AW$1=CZ$1)*('冬被-S级品'!$E$2:$AW$10)),0)+IFERROR(SUMPRODUCT(('白止-S级品'!$A$2:$A$26=$B208)*('白止-S级品'!$D$1:$AV$1=CZ$1)*('白止-S级品'!$D$2:$AV$26)),0)+IFERROR(SUMPRODUCT(('乐容-S级品'!$A$4:$A$32=$B208)*('乐容-S级品'!$L$3:$CA$3=CZ$1)*('乐容-S级品'!$L$4:$CA$32)),0)</f>
      </c>
      <c r="DA208" s="280">
        <f>IFERROR(SUMPRODUCT(('控温被PRO-S级品'!$B$2:$B$10=$B208)*('控温被PRO-S级品'!$E$1:$BE$1=DA$1)*('控温被PRO-S级品'!$E$2:$BE$10)),0)+IFERROR(SUMPRODUCT(('冬被-S级品'!$B$2:$B$10=$B208)*('冬被-S级品'!$E$1:$AW$1=DA$1)*('冬被-S级品'!$E$2:$AW$10)),0)+IFERROR(SUMPRODUCT(('白止-S级品'!$A$2:$A$26=$B208)*('白止-S级品'!$D$1:$AV$1=DA$1)*('白止-S级品'!$D$2:$AV$26)),0)+IFERROR(SUMPRODUCT(('乐容-S级品'!$A$4:$A$32=$B208)*('乐容-S级品'!$L$3:$CA$3=DA$1)*('乐容-S级品'!$L$4:$CA$32)),0)</f>
      </c>
      <c r="DB208" s="280">
        <f>IFERROR(SUMPRODUCT(('控温被PRO-S级品'!$B$2:$B$10=$B208)*('控温被PRO-S级品'!$E$1:$BE$1=DB$1)*('控温被PRO-S级品'!$E$2:$BE$10)),0)+IFERROR(SUMPRODUCT(('冬被-S级品'!$B$2:$B$10=$B208)*('冬被-S级品'!$E$1:$AW$1=DB$1)*('冬被-S级品'!$E$2:$AW$10)),0)+IFERROR(SUMPRODUCT(('白止-S级品'!$A$2:$A$26=$B208)*('白止-S级品'!$D$1:$AV$1=DB$1)*('白止-S级品'!$D$2:$AV$26)),0)+IFERROR(SUMPRODUCT(('乐容-S级品'!$A$4:$A$32=$B208)*('乐容-S级品'!$L$3:$CA$3=DB$1)*('乐容-S级品'!$L$4:$CA$32)),0)</f>
      </c>
      <c r="DC208" s="280">
        <f>IFERROR(SUMPRODUCT(('控温被PRO-S级品'!$B$2:$B$10=$B208)*('控温被PRO-S级品'!$E$1:$BE$1=DC$1)*('控温被PRO-S级品'!$E$2:$BE$10)),0)+IFERROR(SUMPRODUCT(('冬被-S级品'!$B$2:$B$10=$B208)*('冬被-S级品'!$E$1:$AW$1=DC$1)*('冬被-S级品'!$E$2:$AW$10)),0)+IFERROR(SUMPRODUCT(('白止-S级品'!$A$2:$A$26=$B208)*('白止-S级品'!$D$1:$AV$1=DC$1)*('白止-S级品'!$D$2:$AV$26)),0)+IFERROR(SUMPRODUCT(('乐容-S级品'!$A$4:$A$32=$B208)*('乐容-S级品'!$L$3:$CA$3=DC$1)*('乐容-S级品'!$L$4:$CA$32)),0)</f>
      </c>
      <c r="DD208" s="280">
        <f>IFERROR(SUMPRODUCT(('控温被PRO-S级品'!$B$2:$B$10=$B208)*('控温被PRO-S级品'!$E$1:$BE$1=DD$1)*('控温被PRO-S级品'!$E$2:$BE$10)),0)+IFERROR(SUMPRODUCT(('冬被-S级品'!$B$2:$B$10=$B208)*('冬被-S级品'!$E$1:$AW$1=DD$1)*('冬被-S级品'!$E$2:$AW$10)),0)+IFERROR(SUMPRODUCT(('白止-S级品'!$A$2:$A$26=$B208)*('白止-S级品'!$D$1:$AV$1=DD$1)*('白止-S级品'!$D$2:$AV$26)),0)+IFERROR(SUMPRODUCT(('乐容-S级品'!$A$4:$A$32=$B208)*('乐容-S级品'!$L$3:$CA$3=DD$1)*('乐容-S级品'!$L$4:$CA$32)),0)</f>
      </c>
      <c r="DE208" s="280">
        <f>IFERROR(SUMPRODUCT(('控温被PRO-S级品'!$B$2:$B$10=$B208)*('控温被PRO-S级品'!$E$1:$BE$1=DE$1)*('控温被PRO-S级品'!$E$2:$BE$10)),0)+IFERROR(SUMPRODUCT(('冬被-S级品'!$B$2:$B$10=$B208)*('冬被-S级品'!$E$1:$AW$1=DE$1)*('冬被-S级品'!$E$2:$AW$10)),0)+IFERROR(SUMPRODUCT(('白止-S级品'!$A$2:$A$26=$B208)*('白止-S级品'!$D$1:$AV$1=DE$1)*('白止-S级品'!$D$2:$AV$26)),0)+IFERROR(SUMPRODUCT(('乐容-S级品'!$A$4:$A$32=$B208)*('乐容-S级品'!$L$3:$CA$3=DE$1)*('乐容-S级品'!$L$4:$CA$32)),0)</f>
      </c>
      <c r="DF208" s="280">
        <f>IFERROR(SUMPRODUCT(('控温被PRO-S级品'!$B$2:$B$10=$B208)*('控温被PRO-S级品'!$E$1:$BE$1=DF$1)*('控温被PRO-S级品'!$E$2:$BE$10)),0)+IFERROR(SUMPRODUCT(('冬被-S级品'!$B$2:$B$10=$B208)*('冬被-S级品'!$E$1:$AW$1=DF$1)*('冬被-S级品'!$E$2:$AW$10)),0)+IFERROR(SUMPRODUCT(('白止-S级品'!$A$2:$A$26=$B208)*('白止-S级品'!$D$1:$AV$1=DF$1)*('白止-S级品'!$D$2:$AV$26)),0)+IFERROR(SUMPRODUCT(('乐容-S级品'!$A$4:$A$32=$B208)*('乐容-S级品'!$L$3:$CA$3=DF$1)*('乐容-S级品'!$L$4:$CA$32)),0)</f>
      </c>
      <c r="DG208" s="280">
        <f>IFERROR(SUMPRODUCT(('控温被PRO-S级品'!$B$2:$B$10=$B208)*('控温被PRO-S级品'!$E$1:$BE$1=DG$1)*('控温被PRO-S级品'!$E$2:$BE$10)),0)+IFERROR(SUMPRODUCT(('冬被-S级品'!$B$2:$B$10=$B208)*('冬被-S级品'!$E$1:$AW$1=DG$1)*('冬被-S级品'!$E$2:$AW$10)),0)+IFERROR(SUMPRODUCT(('白止-S级品'!$A$2:$A$26=$B208)*('白止-S级品'!$D$1:$AV$1=DG$1)*('白止-S级品'!$D$2:$AV$26)),0)+IFERROR(SUMPRODUCT(('乐容-S级品'!$A$4:$A$32=$B208)*('乐容-S级品'!$L$3:$CA$3=DG$1)*('乐容-S级品'!$L$4:$CA$32)),0)</f>
      </c>
      <c r="DH208" s="280">
        <f>IFERROR(SUMPRODUCT(('控温被PRO-S级品'!$B$2:$B$10=$B208)*('控温被PRO-S级品'!$E$1:$BE$1=DH$1)*('控温被PRO-S级品'!$E$2:$BE$10)),0)+IFERROR(SUMPRODUCT(('冬被-S级品'!$B$2:$B$10=$B208)*('冬被-S级品'!$E$1:$AW$1=DH$1)*('冬被-S级品'!$E$2:$AW$10)),0)+IFERROR(SUMPRODUCT(('白止-S级品'!$A$2:$A$26=$B208)*('白止-S级品'!$D$1:$AV$1=DH$1)*('白止-S级品'!$D$2:$AV$26)),0)+IFERROR(SUMPRODUCT(('乐容-S级品'!$A$4:$A$32=$B208)*('乐容-S级品'!$L$3:$CA$3=DH$1)*('乐容-S级品'!$L$4:$CA$32)),0)</f>
      </c>
      <c r="DI208" s="280">
        <f>IFERROR(SUMPRODUCT(('控温被PRO-S级品'!$B$2:$B$10=$B208)*('控温被PRO-S级品'!$E$1:$BE$1=DI$1)*('控温被PRO-S级品'!$E$2:$BE$10)),0)+IFERROR(SUMPRODUCT(('冬被-S级品'!$B$2:$B$10=$B208)*('冬被-S级品'!$E$1:$AW$1=DI$1)*('冬被-S级品'!$E$2:$AW$10)),0)+IFERROR(SUMPRODUCT(('白止-S级品'!$A$2:$A$26=$B208)*('白止-S级品'!$D$1:$AV$1=DI$1)*('白止-S级品'!$D$2:$AV$26)),0)+IFERROR(SUMPRODUCT(('乐容-S级品'!$A$4:$A$32=$B208)*('乐容-S级品'!$L$3:$CA$3=DI$1)*('乐容-S级品'!$L$4:$CA$32)),0)</f>
      </c>
      <c r="DJ208" s="280">
        <f>IFERROR(SUMPRODUCT(('控温被PRO-S级品'!$B$2:$B$10=$B208)*('控温被PRO-S级品'!$E$1:$BE$1=DJ$1)*('控温被PRO-S级品'!$E$2:$BE$10)),0)+IFERROR(SUMPRODUCT(('冬被-S级品'!$B$2:$B$10=$B208)*('冬被-S级品'!$E$1:$AW$1=DJ$1)*('冬被-S级品'!$E$2:$AW$10)),0)+IFERROR(SUMPRODUCT(('白止-S级品'!$A$2:$A$26=$B208)*('白止-S级品'!$D$1:$AV$1=DJ$1)*('白止-S级品'!$D$2:$AV$26)),0)+IFERROR(SUMPRODUCT(('乐容-S级品'!$A$4:$A$32=$B208)*('乐容-S级品'!$L$3:$CA$3=DJ$1)*('乐容-S级品'!$L$4:$CA$32)),0)</f>
      </c>
      <c r="DK208" s="280"/>
      <c r="DL208" s="280"/>
      <c r="DM208" s="280"/>
      <c r="DN208" s="280"/>
      <c r="DO208" s="280"/>
      <c r="DP208" s="280"/>
      <c r="DQ208" s="280"/>
      <c r="DR208" s="280"/>
      <c r="DS208" s="280"/>
      <c r="DT208" s="280"/>
      <c r="DU208" s="280"/>
      <c r="DV208" s="280"/>
      <c r="DW208" s="280">
        <f>VLOOKUP(B208,'系统编码规格'!A:C,3,FALSE)</f>
      </c>
      <c r="DX208" s="280"/>
      <c r="DY208" s="280"/>
      <c r="DZ208" s="280"/>
      <c r="EA208" s="280"/>
      <c r="EB208" s="280"/>
      <c r="EC208" s="280"/>
      <c r="ED208" s="280"/>
      <c r="EE208" s="280"/>
      <c r="EF208" s="280"/>
      <c r="EG208" s="280"/>
      <c r="EH208" s="280"/>
      <c r="EI208" s="280"/>
      <c r="EJ208" s="280"/>
      <c r="EK208" s="280"/>
      <c r="EL208" s="280"/>
      <c r="EM208" s="280"/>
      <c r="EN208" s="280"/>
      <c r="EO208" s="280"/>
      <c r="EP208" s="280"/>
      <c r="EQ208" s="280"/>
      <c r="ER208" s="280"/>
      <c r="ES208" s="280"/>
      <c r="ET208" s="280"/>
      <c r="EU208" s="280"/>
      <c r="EV208" s="280"/>
      <c r="EW208" s="280"/>
      <c r="EX208" s="280"/>
      <c r="EY208" s="280"/>
      <c r="EZ208" s="280"/>
      <c r="FA208" s="280"/>
      <c r="FB208" s="280"/>
      <c r="FC208" s="280"/>
      <c r="FD208" s="280"/>
      <c r="FE208" s="280"/>
      <c r="FF208" s="280"/>
      <c r="FG208" s="280"/>
      <c r="FH208" s="280"/>
      <c r="FI208" s="280"/>
      <c r="FJ208" s="280"/>
      <c r="FK208" s="280"/>
      <c r="FL208" s="280"/>
      <c r="FM208" s="280"/>
      <c r="FN208" s="280"/>
      <c r="FO208" s="280"/>
      <c r="FP208" s="280"/>
      <c r="FQ208" s="280"/>
      <c r="FR208" s="280"/>
      <c r="FS208" s="280"/>
      <c r="FT208" s="280"/>
      <c r="FU208" s="280"/>
      <c r="FV208" s="280"/>
      <c r="FW208" s="280"/>
      <c r="FX208" s="280"/>
      <c r="FY208" s="280"/>
      <c r="FZ208" s="280"/>
      <c r="GA208" s="280"/>
      <c r="GB208" s="280"/>
      <c r="GC208" s="280"/>
      <c r="GD208" s="280"/>
      <c r="GE208" s="280"/>
      <c r="GF208" s="280"/>
      <c r="GG208" s="280"/>
      <c r="GH208" s="280"/>
      <c r="GI208" s="280"/>
      <c r="GJ208" s="280"/>
      <c r="GK208" s="280"/>
      <c r="GL208" s="280"/>
      <c r="GM208" s="280"/>
      <c r="GN208" s="280"/>
      <c r="GO208" s="280"/>
      <c r="GP208" s="280"/>
      <c r="GQ208" s="280"/>
      <c r="GR208" s="280"/>
      <c r="GS208" s="280"/>
      <c r="GT208" s="280"/>
      <c r="GU208" s="280"/>
      <c r="GV208" s="280"/>
    </row>
    <row r="209">
      <c r="A209" s="309" t="str">
        <v>乐容</v>
      </c>
      <c r="B209" s="257" t="str">
        <v>138000381018394</v>
      </c>
      <c r="C209" s="309" t="str">
        <v>萨和清屿青柚香水小样</v>
      </c>
      <c r="D209" s="309" t="str">
        <v>1.5ml</v>
      </c>
      <c r="E209">
        <f>SUM(F209:GX209)</f>
      </c>
      <c r="F209" s="280">
        <f>IFERROR(SUMPRODUCT(('控温被PRO-S级品'!$B$2:$B$10=$B209)*('控温被PRO-S级品'!$E$1:$BE$1=F$1)*('控温被PRO-S级品'!$E$2:$BE$10)),0)+IFERROR(SUMPRODUCT(('冬被-S级品'!$B$2:$B$10=$B209)*('冬被-S级品'!$E$1:$AW$1=F$1)*('冬被-S级品'!$E$2:$AW$10)),0)+IFERROR(SUMPRODUCT(('白止-S级品'!$A$2:$A$26=$B209)*('白止-S级品'!$D$1:$AV$1=F$1)*('白止-S级品'!$D$2:$AV$26)),0)+IFERROR(SUMPRODUCT(('乐容-S级品'!$A$4:$A$32=$B209)*('乐容-S级品'!$L$3:$CA$3=F$1)*('乐容-S级品'!$L$4:$CA$32)),0)</f>
      </c>
      <c r="G209" s="280">
        <f>IFERROR(SUMPRODUCT(('控温被PRO-S级品'!$B$2:$B$10=$B209)*('控温被PRO-S级品'!$E$1:$BE$1=G$1)*('控温被PRO-S级品'!$E$2:$BE$10)),0)+IFERROR(SUMPRODUCT(('冬被-S级品'!$B$2:$B$10=$B209)*('冬被-S级品'!$E$1:$AW$1=G$1)*('冬被-S级品'!$E$2:$AW$10)),0)+IFERROR(SUMPRODUCT(('白止-S级品'!$A$2:$A$26=$B209)*('白止-S级品'!$D$1:$AV$1=G$1)*('白止-S级品'!$D$2:$AV$26)),0)+IFERROR(SUMPRODUCT(('乐容-S级品'!$A$4:$A$32=$B209)*('乐容-S级品'!$L$3:$CA$3=G$1)*('乐容-S级品'!$L$4:$CA$32)),0)</f>
      </c>
      <c r="H209" s="280">
        <f>IFERROR(SUMPRODUCT(('控温被PRO-S级品'!$B$2:$B$10=$B209)*('控温被PRO-S级品'!$E$1:$BE$1=H$1)*('控温被PRO-S级品'!$E$2:$BE$10)),0)+IFERROR(SUMPRODUCT(('冬被-S级品'!$B$2:$B$10=$B209)*('冬被-S级品'!$E$1:$AW$1=H$1)*('冬被-S级品'!$E$2:$AW$10)),0)+IFERROR(SUMPRODUCT(('白止-S级品'!$A$2:$A$26=$B209)*('白止-S级品'!$D$1:$AV$1=H$1)*('白止-S级品'!$D$2:$AV$26)),0)+IFERROR(SUMPRODUCT(('乐容-S级品'!$A$4:$A$32=$B209)*('乐容-S级品'!$L$3:$CA$3=H$1)*('乐容-S级品'!$L$4:$CA$32)),0)</f>
      </c>
      <c r="I209" s="280">
        <f>IFERROR(SUMPRODUCT(('控温被PRO-S级品'!$B$2:$B$10=$B209)*('控温被PRO-S级品'!$E$1:$BE$1=I$1)*('控温被PRO-S级品'!$E$2:$BE$10)),0)+IFERROR(SUMPRODUCT(('冬被-S级品'!$B$2:$B$10=$B209)*('冬被-S级品'!$E$1:$AW$1=I$1)*('冬被-S级品'!$E$2:$AW$10)),0)+IFERROR(SUMPRODUCT(('白止-S级品'!$A$2:$A$26=$B209)*('白止-S级品'!$D$1:$AV$1=I$1)*('白止-S级品'!$D$2:$AV$26)),0)+IFERROR(SUMPRODUCT(('乐容-S级品'!$A$4:$A$32=$B209)*('乐容-S级品'!$L$3:$CA$3=I$1)*('乐容-S级品'!$L$4:$CA$32)),0)</f>
      </c>
      <c r="J209" s="280">
        <f>IFERROR(SUMPRODUCT(('控温被PRO-S级品'!$B$2:$B$10=$B209)*('控温被PRO-S级品'!$E$1:$BE$1=J$1)*('控温被PRO-S级品'!$E$2:$BE$10)),0)+IFERROR(SUMPRODUCT(('冬被-S级品'!$B$2:$B$10=$B209)*('冬被-S级品'!$E$1:$AW$1=J$1)*('冬被-S级品'!$E$2:$AW$10)),0)+IFERROR(SUMPRODUCT(('白止-S级品'!$A$2:$A$26=$B209)*('白止-S级品'!$D$1:$AV$1=J$1)*('白止-S级品'!$D$2:$AV$26)),0)+IFERROR(SUMPRODUCT(('乐容-S级品'!$A$4:$A$32=$B209)*('乐容-S级品'!$L$3:$CA$3=J$1)*('乐容-S级品'!$L$4:$CA$32)),0)</f>
      </c>
      <c r="K209" s="280">
        <f>IFERROR(SUMPRODUCT(('控温被PRO-S级品'!$B$2:$B$10=$B209)*('控温被PRO-S级品'!$E$1:$BE$1=K$1)*('控温被PRO-S级品'!$E$2:$BE$10)),0)+IFERROR(SUMPRODUCT(('冬被-S级品'!$B$2:$B$10=$B209)*('冬被-S级品'!$E$1:$AW$1=K$1)*('冬被-S级品'!$E$2:$AW$10)),0)+IFERROR(SUMPRODUCT(('白止-S级品'!$A$2:$A$26=$B209)*('白止-S级品'!$D$1:$AV$1=K$1)*('白止-S级品'!$D$2:$AV$26)),0)+IFERROR(SUMPRODUCT(('乐容-S级品'!$A$4:$A$32=$B209)*('乐容-S级品'!$L$3:$CA$3=K$1)*('乐容-S级品'!$L$4:$CA$32)),0)</f>
      </c>
      <c r="L209" s="280">
        <f>IFERROR(SUMPRODUCT(('控温被PRO-S级品'!$B$2:$B$10=$B209)*('控温被PRO-S级品'!$E$1:$BE$1=L$1)*('控温被PRO-S级品'!$E$2:$BE$10)),0)+IFERROR(SUMPRODUCT(('冬被-S级品'!$B$2:$B$10=$B209)*('冬被-S级品'!$E$1:$AW$1=L$1)*('冬被-S级品'!$E$2:$AW$10)),0)+IFERROR(SUMPRODUCT(('白止-S级品'!$A$2:$A$26=$B209)*('白止-S级品'!$D$1:$AV$1=L$1)*('白止-S级品'!$D$2:$AV$26)),0)+IFERROR(SUMPRODUCT(('乐容-S级品'!$A$4:$A$32=$B209)*('乐容-S级品'!$L$3:$CA$3=L$1)*('乐容-S级品'!$L$4:$CA$32)),0)</f>
      </c>
      <c r="M209" s="280">
        <f>IFERROR(SUMPRODUCT(('控温被PRO-S级品'!$B$2:$B$10=$B209)*('控温被PRO-S级品'!$E$1:$BE$1=M$1)*('控温被PRO-S级品'!$E$2:$BE$10)),0)+IFERROR(SUMPRODUCT(('冬被-S级品'!$B$2:$B$10=$B209)*('冬被-S级品'!$E$1:$AW$1=M$1)*('冬被-S级品'!$E$2:$AW$10)),0)+IFERROR(SUMPRODUCT(('白止-S级品'!$A$2:$A$26=$B209)*('白止-S级品'!$D$1:$AV$1=M$1)*('白止-S级品'!$D$2:$AV$26)),0)+IFERROR(SUMPRODUCT(('乐容-S级品'!$A$4:$A$32=$B209)*('乐容-S级品'!$L$3:$CA$3=M$1)*('乐容-S级品'!$L$4:$CA$32)),0)</f>
      </c>
      <c r="N209" s="280">
        <f>IFERROR(SUMPRODUCT(('控温被PRO-S级品'!$B$2:$B$10=$B209)*('控温被PRO-S级品'!$E$1:$BE$1=N$1)*('控温被PRO-S级品'!$E$2:$BE$10)),0)+IFERROR(SUMPRODUCT(('冬被-S级品'!$B$2:$B$10=$B209)*('冬被-S级品'!$E$1:$AW$1=N$1)*('冬被-S级品'!$E$2:$AW$10)),0)+IFERROR(SUMPRODUCT(('白止-S级品'!$A$2:$A$26=$B209)*('白止-S级品'!$D$1:$AV$1=N$1)*('白止-S级品'!$D$2:$AV$26)),0)+IFERROR(SUMPRODUCT(('乐容-S级品'!$A$4:$A$32=$B209)*('乐容-S级品'!$L$3:$CA$3=N$1)*('乐容-S级品'!$L$4:$CA$32)),0)</f>
      </c>
      <c r="O209" s="280">
        <f>IFERROR(SUMPRODUCT(('控温被PRO-S级品'!$B$2:$B$10=$B209)*('控温被PRO-S级品'!$E$1:$BE$1=O$1)*('控温被PRO-S级品'!$E$2:$BE$10)),0)+IFERROR(SUMPRODUCT(('冬被-S级品'!$B$2:$B$10=$B209)*('冬被-S级品'!$E$1:$AW$1=O$1)*('冬被-S级品'!$E$2:$AW$10)),0)+IFERROR(SUMPRODUCT(('白止-S级品'!$A$2:$A$26=$B209)*('白止-S级品'!$D$1:$AV$1=O$1)*('白止-S级品'!$D$2:$AV$26)),0)+IFERROR(SUMPRODUCT(('乐容-S级品'!$A$4:$A$32=$B209)*('乐容-S级品'!$L$3:$CA$3=O$1)*('乐容-S级品'!$L$4:$CA$32)),0)</f>
      </c>
      <c r="P209" s="280">
        <f>IFERROR(SUMPRODUCT(('控温被PRO-S级品'!$B$2:$B$10=$B209)*('控温被PRO-S级品'!$E$1:$BE$1=P$1)*('控温被PRO-S级品'!$E$2:$BE$10)),0)+IFERROR(SUMPRODUCT(('冬被-S级品'!$B$2:$B$10=$B209)*('冬被-S级品'!$E$1:$AW$1=P$1)*('冬被-S级品'!$E$2:$AW$10)),0)+IFERROR(SUMPRODUCT(('白止-S级品'!$A$2:$A$26=$B209)*('白止-S级品'!$D$1:$AV$1=P$1)*('白止-S级品'!$D$2:$AV$26)),0)+IFERROR(SUMPRODUCT(('乐容-S级品'!$A$4:$A$32=$B209)*('乐容-S级品'!$L$3:$CA$3=P$1)*('乐容-S级品'!$L$4:$CA$32)),0)</f>
      </c>
      <c r="Q209" s="280">
        <f>IFERROR(SUMPRODUCT(('控温被PRO-S级品'!$B$2:$B$10=$B209)*('控温被PRO-S级品'!$E$1:$BE$1=Q$1)*('控温被PRO-S级品'!$E$2:$BE$10)),0)+IFERROR(SUMPRODUCT(('冬被-S级品'!$B$2:$B$10=$B209)*('冬被-S级品'!$E$1:$AW$1=Q$1)*('冬被-S级品'!$E$2:$AW$10)),0)+IFERROR(SUMPRODUCT(('白止-S级品'!$A$2:$A$26=$B209)*('白止-S级品'!$D$1:$AV$1=Q$1)*('白止-S级品'!$D$2:$AV$26)),0)+IFERROR(SUMPRODUCT(('乐容-S级品'!$A$4:$A$32=$B209)*('乐容-S级品'!$L$3:$CA$3=Q$1)*('乐容-S级品'!$L$4:$CA$32)),0)</f>
      </c>
      <c r="R209" s="280">
        <f>IFERROR(SUMPRODUCT(('控温被PRO-S级品'!$B$2:$B$10=$B209)*('控温被PRO-S级品'!$E$1:$BE$1=R$1)*('控温被PRO-S级品'!$E$2:$BE$10)),0)+IFERROR(SUMPRODUCT(('冬被-S级品'!$B$2:$B$10=$B209)*('冬被-S级品'!$E$1:$AW$1=R$1)*('冬被-S级品'!$E$2:$AW$10)),0)+IFERROR(SUMPRODUCT(('白止-S级品'!$A$2:$A$26=$B209)*('白止-S级品'!$D$1:$AV$1=R$1)*('白止-S级品'!$D$2:$AV$26)),0)+IFERROR(SUMPRODUCT(('乐容-S级品'!$A$4:$A$32=$B209)*('乐容-S级品'!$L$3:$CA$3=R$1)*('乐容-S级品'!$L$4:$CA$32)),0)</f>
      </c>
      <c r="S209" s="280">
        <f>IFERROR(SUMPRODUCT(('控温被PRO-S级品'!$B$2:$B$10=$B209)*('控温被PRO-S级品'!$E$1:$BE$1=S$1)*('控温被PRO-S级品'!$E$2:$BE$10)),0)+IFERROR(SUMPRODUCT(('冬被-S级品'!$B$2:$B$10=$B209)*('冬被-S级品'!$E$1:$AW$1=S$1)*('冬被-S级品'!$E$2:$AW$10)),0)+IFERROR(SUMPRODUCT(('白止-S级品'!$A$2:$A$26=$B209)*('白止-S级品'!$D$1:$AV$1=S$1)*('白止-S级品'!$D$2:$AV$26)),0)+IFERROR(SUMPRODUCT(('乐容-S级品'!$A$4:$A$32=$B209)*('乐容-S级品'!$L$3:$CA$3=S$1)*('乐容-S级品'!$L$4:$CA$32)),0)</f>
      </c>
      <c r="T209" s="280">
        <f>IFERROR(SUMPRODUCT(('控温被PRO-S级品'!$B$2:$B$10=$B209)*('控温被PRO-S级品'!$E$1:$BE$1=T$1)*('控温被PRO-S级品'!$E$2:$BE$10)),0)+IFERROR(SUMPRODUCT(('冬被-S级品'!$B$2:$B$10=$B209)*('冬被-S级品'!$E$1:$AW$1=T$1)*('冬被-S级品'!$E$2:$AW$10)),0)+IFERROR(SUMPRODUCT(('白止-S级品'!$A$2:$A$26=$B209)*('白止-S级品'!$D$1:$AV$1=T$1)*('白止-S级品'!$D$2:$AV$26)),0)+IFERROR(SUMPRODUCT(('乐容-S级品'!$A$4:$A$32=$B209)*('乐容-S级品'!$L$3:$CA$3=T$1)*('乐容-S级品'!$L$4:$CA$32)),0)</f>
      </c>
      <c r="U209" s="280">
        <f>IFERROR(SUMPRODUCT(('控温被PRO-S级品'!$B$2:$B$10=$B209)*('控温被PRO-S级品'!$E$1:$BE$1=U$1)*('控温被PRO-S级品'!$E$2:$BE$10)),0)+IFERROR(SUMPRODUCT(('冬被-S级品'!$B$2:$B$10=$B209)*('冬被-S级品'!$E$1:$AW$1=U$1)*('冬被-S级品'!$E$2:$AW$10)),0)+IFERROR(SUMPRODUCT(('白止-S级品'!$A$2:$A$26=$B209)*('白止-S级品'!$D$1:$AV$1=U$1)*('白止-S级品'!$D$2:$AV$26)),0)+IFERROR(SUMPRODUCT(('乐容-S级品'!$A$4:$A$32=$B209)*('乐容-S级品'!$L$3:$CA$3=U$1)*('乐容-S级品'!$L$4:$CA$32)),0)</f>
      </c>
      <c r="V209" s="280">
        <f>IFERROR(SUMPRODUCT(('控温被PRO-S级品'!$B$2:$B$10=$B209)*('控温被PRO-S级品'!$E$1:$BE$1=V$1)*('控温被PRO-S级品'!$E$2:$BE$10)),0)+IFERROR(SUMPRODUCT(('冬被-S级品'!$B$2:$B$10=$B209)*('冬被-S级品'!$E$1:$AW$1=V$1)*('冬被-S级品'!$E$2:$AW$10)),0)+IFERROR(SUMPRODUCT(('白止-S级品'!$A$2:$A$26=$B209)*('白止-S级品'!$D$1:$AV$1=V$1)*('白止-S级品'!$D$2:$AV$26)),0)+IFERROR(SUMPRODUCT(('乐容-S级品'!$A$4:$A$32=$B209)*('乐容-S级品'!$L$3:$CA$3=V$1)*('乐容-S级品'!$L$4:$CA$32)),0)</f>
      </c>
      <c r="W209" s="280">
        <f>IFERROR(SUMPRODUCT(('控温被PRO-S级品'!$B$2:$B$10=$B209)*('控温被PRO-S级品'!$E$1:$BE$1=W$1)*('控温被PRO-S级品'!$E$2:$BE$10)),0)+IFERROR(SUMPRODUCT(('冬被-S级品'!$B$2:$B$10=$B209)*('冬被-S级品'!$E$1:$AW$1=W$1)*('冬被-S级品'!$E$2:$AW$10)),0)+IFERROR(SUMPRODUCT(('白止-S级品'!$A$2:$A$26=$B209)*('白止-S级品'!$D$1:$AV$1=W$1)*('白止-S级品'!$D$2:$AV$26)),0)+IFERROR(SUMPRODUCT(('乐容-S级品'!$A$4:$A$32=$B209)*('乐容-S级品'!$L$3:$CA$3=W$1)*('乐容-S级品'!$L$4:$CA$32)),0)</f>
      </c>
      <c r="X209" s="280">
        <f>IFERROR(SUMPRODUCT(('控温被PRO-S级品'!$B$2:$B$10=$B209)*('控温被PRO-S级品'!$E$1:$BE$1=X$1)*('控温被PRO-S级品'!$E$2:$BE$10)),0)+IFERROR(SUMPRODUCT(('冬被-S级品'!$B$2:$B$10=$B209)*('冬被-S级品'!$E$1:$AW$1=X$1)*('冬被-S级品'!$E$2:$AW$10)),0)+IFERROR(SUMPRODUCT(('白止-S级品'!$A$2:$A$26=$B209)*('白止-S级品'!$D$1:$AV$1=X$1)*('白止-S级品'!$D$2:$AV$26)),0)+IFERROR(SUMPRODUCT(('乐容-S级品'!$A$4:$A$32=$B209)*('乐容-S级品'!$L$3:$CA$3=X$1)*('乐容-S级品'!$L$4:$CA$32)),0)</f>
      </c>
      <c r="Y209" s="280">
        <f>IFERROR(SUMPRODUCT(('控温被PRO-S级品'!$B$2:$B$10=$B209)*('控温被PRO-S级品'!$E$1:$BE$1=Y$1)*('控温被PRO-S级品'!$E$2:$BE$10)),0)+IFERROR(SUMPRODUCT(('冬被-S级品'!$B$2:$B$10=$B209)*('冬被-S级品'!$E$1:$AW$1=Y$1)*('冬被-S级品'!$E$2:$AW$10)),0)+IFERROR(SUMPRODUCT(('白止-S级品'!$A$2:$A$26=$B209)*('白止-S级品'!$D$1:$AV$1=Y$1)*('白止-S级品'!$D$2:$AV$26)),0)+IFERROR(SUMPRODUCT(('乐容-S级品'!$A$4:$A$32=$B209)*('乐容-S级品'!$L$3:$CA$3=Y$1)*('乐容-S级品'!$L$4:$CA$32)),0)</f>
      </c>
      <c r="Z209" s="280">
        <f>IFERROR(SUMPRODUCT(('控温被PRO-S级品'!$B$2:$B$10=$B209)*('控温被PRO-S级品'!$E$1:$BE$1=Z$1)*('控温被PRO-S级品'!$E$2:$BE$10)),0)+IFERROR(SUMPRODUCT(('冬被-S级品'!$B$2:$B$10=$B209)*('冬被-S级品'!$E$1:$AW$1=Z$1)*('冬被-S级品'!$E$2:$AW$10)),0)+IFERROR(SUMPRODUCT(('白止-S级品'!$A$2:$A$26=$B209)*('白止-S级品'!$D$1:$AV$1=Z$1)*('白止-S级品'!$D$2:$AV$26)),0)+IFERROR(SUMPRODUCT(('乐容-S级品'!$A$4:$A$32=$B209)*('乐容-S级品'!$L$3:$CA$3=Z$1)*('乐容-S级品'!$L$4:$CA$32)),0)</f>
      </c>
      <c r="AA209" s="280">
        <f>IFERROR(SUMPRODUCT(('控温被PRO-S级品'!$B$2:$B$10=$B209)*('控温被PRO-S级品'!$E$1:$BE$1=AA$1)*('控温被PRO-S级品'!$E$2:$BE$10)),0)+IFERROR(SUMPRODUCT(('冬被-S级品'!$B$2:$B$10=$B209)*('冬被-S级品'!$E$1:$AW$1=AA$1)*('冬被-S级品'!$E$2:$AW$10)),0)+IFERROR(SUMPRODUCT(('白止-S级品'!$A$2:$A$26=$B209)*('白止-S级品'!$D$1:$AV$1=AA$1)*('白止-S级品'!$D$2:$AV$26)),0)+IFERROR(SUMPRODUCT(('乐容-S级品'!$A$4:$A$32=$B209)*('乐容-S级品'!$L$3:$CA$3=AA$1)*('乐容-S级品'!$L$4:$CA$32)),0)</f>
      </c>
      <c r="AB209" s="280">
        <f>IFERROR(SUMPRODUCT(('控温被PRO-S级品'!$B$2:$B$10=$B209)*('控温被PRO-S级品'!$E$1:$BE$1=AB$1)*('控温被PRO-S级品'!$E$2:$BE$10)),0)+IFERROR(SUMPRODUCT(('冬被-S级品'!$B$2:$B$10=$B209)*('冬被-S级品'!$E$1:$AW$1=AB$1)*('冬被-S级品'!$E$2:$AW$10)),0)+IFERROR(SUMPRODUCT(('白止-S级品'!$A$2:$A$26=$B209)*('白止-S级品'!$D$1:$AV$1=AB$1)*('白止-S级品'!$D$2:$AV$26)),0)+IFERROR(SUMPRODUCT(('乐容-S级品'!$A$4:$A$32=$B209)*('乐容-S级品'!$L$3:$CA$3=AB$1)*('乐容-S级品'!$L$4:$CA$32)),0)</f>
      </c>
      <c r="AC209" s="280">
        <f>IFERROR(SUMPRODUCT(('控温被PRO-S级品'!$B$2:$B$10=$B209)*('控温被PRO-S级品'!$E$1:$BE$1=AC$1)*('控温被PRO-S级品'!$E$2:$BE$10)),0)+IFERROR(SUMPRODUCT(('冬被-S级品'!$B$2:$B$10=$B209)*('冬被-S级品'!$E$1:$AW$1=AC$1)*('冬被-S级品'!$E$2:$AW$10)),0)+IFERROR(SUMPRODUCT(('白止-S级品'!$A$2:$A$26=$B209)*('白止-S级品'!$D$1:$AV$1=AC$1)*('白止-S级品'!$D$2:$AV$26)),0)+IFERROR(SUMPRODUCT(('乐容-S级品'!$A$4:$A$32=$B209)*('乐容-S级品'!$L$3:$CA$3=AC$1)*('乐容-S级品'!$L$4:$CA$32)),0)</f>
      </c>
      <c r="AD209" s="280">
        <f>IFERROR(SUMPRODUCT(('控温被PRO-S级品'!$B$2:$B$10=$B209)*('控温被PRO-S级品'!$E$1:$BE$1=AD$1)*('控温被PRO-S级品'!$E$2:$BE$10)),0)+IFERROR(SUMPRODUCT(('冬被-S级品'!$B$2:$B$10=$B209)*('冬被-S级品'!$E$1:$AW$1=AD$1)*('冬被-S级品'!$E$2:$AW$10)),0)+IFERROR(SUMPRODUCT(('白止-S级品'!$A$2:$A$26=$B209)*('白止-S级品'!$D$1:$AV$1=AD$1)*('白止-S级品'!$D$2:$AV$26)),0)+IFERROR(SUMPRODUCT(('乐容-S级品'!$A$4:$A$32=$B209)*('乐容-S级品'!$L$3:$CA$3=AD$1)*('乐容-S级品'!$L$4:$CA$32)),0)</f>
      </c>
      <c r="AE209" s="280">
        <f>IFERROR(SUMPRODUCT(('控温被PRO-S级品'!$B$2:$B$10=$B209)*('控温被PRO-S级品'!$E$1:$BE$1=AE$1)*('控温被PRO-S级品'!$E$2:$BE$10)),0)+IFERROR(SUMPRODUCT(('冬被-S级品'!$B$2:$B$10=$B209)*('冬被-S级品'!$E$1:$AW$1=AE$1)*('冬被-S级品'!$E$2:$AW$10)),0)+IFERROR(SUMPRODUCT(('白止-S级品'!$A$2:$A$26=$B209)*('白止-S级品'!$D$1:$AV$1=AE$1)*('白止-S级品'!$D$2:$AV$26)),0)+IFERROR(SUMPRODUCT(('乐容-S级品'!$A$4:$A$32=$B209)*('乐容-S级品'!$L$3:$CA$3=AE$1)*('乐容-S级品'!$L$4:$CA$32)),0)</f>
      </c>
      <c r="AF209" s="280">
        <f>IFERROR(SUMPRODUCT(('控温被PRO-S级品'!$B$2:$B$10=$B209)*('控温被PRO-S级品'!$E$1:$BE$1=AF$1)*('控温被PRO-S级品'!$E$2:$BE$10)),0)+IFERROR(SUMPRODUCT(('冬被-S级品'!$B$2:$B$10=$B209)*('冬被-S级品'!$E$1:$AW$1=AF$1)*('冬被-S级品'!$E$2:$AW$10)),0)+IFERROR(SUMPRODUCT(('白止-S级品'!$A$2:$A$26=$B209)*('白止-S级品'!$D$1:$AV$1=AF$1)*('白止-S级品'!$D$2:$AV$26)),0)+IFERROR(SUMPRODUCT(('乐容-S级品'!$A$4:$A$32=$B209)*('乐容-S级品'!$L$3:$CA$3=AF$1)*('乐容-S级品'!$L$4:$CA$32)),0)</f>
      </c>
      <c r="AG209" s="280">
        <f>IFERROR(SUMPRODUCT(('控温被PRO-S级品'!$B$2:$B$10=$B209)*('控温被PRO-S级品'!$E$1:$BE$1=AG$1)*('控温被PRO-S级品'!$E$2:$BE$10)),0)+IFERROR(SUMPRODUCT(('冬被-S级品'!$B$2:$B$10=$B209)*('冬被-S级品'!$E$1:$AW$1=AG$1)*('冬被-S级品'!$E$2:$AW$10)),0)+IFERROR(SUMPRODUCT(('白止-S级品'!$A$2:$A$26=$B209)*('白止-S级品'!$D$1:$AV$1=AG$1)*('白止-S级品'!$D$2:$AV$26)),0)+IFERROR(SUMPRODUCT(('乐容-S级品'!$A$4:$A$32=$B209)*('乐容-S级品'!$L$3:$CA$3=AG$1)*('乐容-S级品'!$L$4:$CA$32)),0)</f>
      </c>
      <c r="AH209" s="280">
        <f>IFERROR(SUMPRODUCT(('控温被PRO-S级品'!$B$2:$B$10=$B209)*('控温被PRO-S级品'!$E$1:$BE$1=AH$1)*('控温被PRO-S级品'!$E$2:$BE$10)),0)+IFERROR(SUMPRODUCT(('冬被-S级品'!$B$2:$B$10=$B209)*('冬被-S级品'!$E$1:$AW$1=AH$1)*('冬被-S级品'!$E$2:$AW$10)),0)+IFERROR(SUMPRODUCT(('白止-S级品'!$A$2:$A$26=$B209)*('白止-S级品'!$D$1:$AV$1=AH$1)*('白止-S级品'!$D$2:$AV$26)),0)+IFERROR(SUMPRODUCT(('乐容-S级品'!$A$4:$A$32=$B209)*('乐容-S级品'!$L$3:$CA$3=AH$1)*('乐容-S级品'!$L$4:$CA$32)),0)</f>
      </c>
      <c r="AI209" s="280">
        <f>IFERROR(SUMPRODUCT(('控温被PRO-S级品'!$B$2:$B$10=$B209)*('控温被PRO-S级品'!$E$1:$BE$1=AI$1)*('控温被PRO-S级品'!$E$2:$BE$10)),0)+IFERROR(SUMPRODUCT(('冬被-S级品'!$B$2:$B$10=$B209)*('冬被-S级品'!$E$1:$AW$1=AI$1)*('冬被-S级品'!$E$2:$AW$10)),0)+IFERROR(SUMPRODUCT(('白止-S级品'!$A$2:$A$26=$B209)*('白止-S级品'!$D$1:$AV$1=AI$1)*('白止-S级品'!$D$2:$AV$26)),0)+IFERROR(SUMPRODUCT(('乐容-S级品'!$A$4:$A$32=$B209)*('乐容-S级品'!$L$3:$CA$3=AI$1)*('乐容-S级品'!$L$4:$CA$32)),0)</f>
      </c>
      <c r="AJ209" s="280">
        <f>IFERROR(SUMPRODUCT(('控温被PRO-S级品'!$B$2:$B$10=$B209)*('控温被PRO-S级品'!$E$1:$BE$1=AJ$1)*('控温被PRO-S级品'!$E$2:$BE$10)),0)+IFERROR(SUMPRODUCT(('冬被-S级品'!$B$2:$B$10=$B209)*('冬被-S级品'!$E$1:$AW$1=AJ$1)*('冬被-S级品'!$E$2:$AW$10)),0)+IFERROR(SUMPRODUCT(('白止-S级品'!$A$2:$A$26=$B209)*('白止-S级品'!$D$1:$AV$1=AJ$1)*('白止-S级品'!$D$2:$AV$26)),0)+IFERROR(SUMPRODUCT(('乐容-S级品'!$A$4:$A$32=$B209)*('乐容-S级品'!$L$3:$CA$3=AJ$1)*('乐容-S级品'!$L$4:$CA$32)),0)</f>
      </c>
      <c r="AK209" s="280">
        <f>IFERROR(SUMPRODUCT(('控温被PRO-S级品'!$B$2:$B$10=$B209)*('控温被PRO-S级品'!$E$1:$BE$1=AK$1)*('控温被PRO-S级品'!$E$2:$BE$10)),0)+IFERROR(SUMPRODUCT(('冬被-S级品'!$B$2:$B$10=$B209)*('冬被-S级品'!$E$1:$AW$1=AK$1)*('冬被-S级品'!$E$2:$AW$10)),0)+IFERROR(SUMPRODUCT(('白止-S级品'!$A$2:$A$26=$B209)*('白止-S级品'!$D$1:$AV$1=AK$1)*('白止-S级品'!$D$2:$AV$26)),0)+IFERROR(SUMPRODUCT(('乐容-S级品'!$A$4:$A$32=$B209)*('乐容-S级品'!$L$3:$CA$3=AK$1)*('乐容-S级品'!$L$4:$CA$32)),0)</f>
      </c>
      <c r="AL209" s="280">
        <f>IFERROR(SUMPRODUCT(('控温被PRO-S级品'!$B$2:$B$10=$B209)*('控温被PRO-S级品'!$E$1:$BE$1=AL$1)*('控温被PRO-S级品'!$E$2:$BE$10)),0)+IFERROR(SUMPRODUCT(('冬被-S级品'!$B$2:$B$10=$B209)*('冬被-S级品'!$E$1:$AW$1=AL$1)*('冬被-S级品'!$E$2:$AW$10)),0)+IFERROR(SUMPRODUCT(('白止-S级品'!$A$2:$A$26=$B209)*('白止-S级品'!$D$1:$AV$1=AL$1)*('白止-S级品'!$D$2:$AV$26)),0)+IFERROR(SUMPRODUCT(('乐容-S级品'!$A$4:$A$32=$B209)*('乐容-S级品'!$L$3:$CA$3=AL$1)*('乐容-S级品'!$L$4:$CA$32)),0)</f>
      </c>
      <c r="AM209" s="280">
        <f>IFERROR(SUMPRODUCT(('控温被PRO-S级品'!$B$2:$B$10=$B209)*('控温被PRO-S级品'!$E$1:$BE$1=AM$1)*('控温被PRO-S级品'!$E$2:$BE$10)),0)+IFERROR(SUMPRODUCT(('冬被-S级品'!$B$2:$B$10=$B209)*('冬被-S级品'!$E$1:$AW$1=AM$1)*('冬被-S级品'!$E$2:$AW$10)),0)+IFERROR(SUMPRODUCT(('白止-S级品'!$A$2:$A$26=$B209)*('白止-S级品'!$D$1:$AV$1=AM$1)*('白止-S级品'!$D$2:$AV$26)),0)+IFERROR(SUMPRODUCT(('乐容-S级品'!$A$4:$A$32=$B209)*('乐容-S级品'!$L$3:$CA$3=AM$1)*('乐容-S级品'!$L$4:$CA$32)),0)</f>
      </c>
      <c r="AN209" s="280">
        <f>IFERROR(SUMPRODUCT(('控温被PRO-S级品'!$B$2:$B$10=$B209)*('控温被PRO-S级品'!$E$1:$BE$1=AN$1)*('控温被PRO-S级品'!$E$2:$BE$10)),0)+IFERROR(SUMPRODUCT(('冬被-S级品'!$B$2:$B$10=$B209)*('冬被-S级品'!$E$1:$AW$1=AN$1)*('冬被-S级品'!$E$2:$AW$10)),0)+IFERROR(SUMPRODUCT(('白止-S级品'!$A$2:$A$26=$B209)*('白止-S级品'!$D$1:$AV$1=AN$1)*('白止-S级品'!$D$2:$AV$26)),0)+IFERROR(SUMPRODUCT(('乐容-S级品'!$A$4:$A$32=$B209)*('乐容-S级品'!$L$3:$CA$3=AN$1)*('乐容-S级品'!$L$4:$CA$32)),0)</f>
      </c>
      <c r="AO209" s="280">
        <f>IFERROR(SUMPRODUCT(('控温被PRO-S级品'!$B$2:$B$10=$B209)*('控温被PRO-S级品'!$E$1:$BE$1=AO$1)*('控温被PRO-S级品'!$E$2:$BE$10)),0)+IFERROR(SUMPRODUCT(('冬被-S级品'!$B$2:$B$10=$B209)*('冬被-S级品'!$E$1:$AW$1=AO$1)*('冬被-S级品'!$E$2:$AW$10)),0)+IFERROR(SUMPRODUCT(('白止-S级品'!$A$2:$A$26=$B209)*('白止-S级品'!$D$1:$AV$1=AO$1)*('白止-S级品'!$D$2:$AV$26)),0)+IFERROR(SUMPRODUCT(('乐容-S级品'!$A$4:$A$32=$B209)*('乐容-S级品'!$L$3:$CA$3=AO$1)*('乐容-S级品'!$L$4:$CA$32)),0)</f>
      </c>
      <c r="AP209" s="280">
        <f>IFERROR(SUMPRODUCT(('控温被PRO-S级品'!$B$2:$B$10=$B209)*('控温被PRO-S级品'!$E$1:$BE$1=AP$1)*('控温被PRO-S级品'!$E$2:$BE$10)),0)+IFERROR(SUMPRODUCT(('冬被-S级品'!$B$2:$B$10=$B209)*('冬被-S级品'!$E$1:$AW$1=AP$1)*('冬被-S级品'!$E$2:$AW$10)),0)+IFERROR(SUMPRODUCT(('白止-S级品'!$A$2:$A$26=$B209)*('白止-S级品'!$D$1:$AV$1=AP$1)*('白止-S级品'!$D$2:$AV$26)),0)+IFERROR(SUMPRODUCT(('乐容-S级品'!$A$4:$A$32=$B209)*('乐容-S级品'!$L$3:$CA$3=AP$1)*('乐容-S级品'!$L$4:$CA$32)),0)</f>
      </c>
      <c r="AQ209" s="280">
        <f>IFERROR(SUMPRODUCT(('控温被PRO-S级品'!$B$2:$B$10=$B209)*('控温被PRO-S级品'!$E$1:$BE$1=AQ$1)*('控温被PRO-S级品'!$E$2:$BE$10)),0)+IFERROR(SUMPRODUCT(('冬被-S级品'!$B$2:$B$10=$B209)*('冬被-S级品'!$E$1:$AW$1=AQ$1)*('冬被-S级品'!$E$2:$AW$10)),0)+IFERROR(SUMPRODUCT(('白止-S级品'!$A$2:$A$26=$B209)*('白止-S级品'!$D$1:$AV$1=AQ$1)*('白止-S级品'!$D$2:$AV$26)),0)+IFERROR(SUMPRODUCT(('乐容-S级品'!$A$4:$A$32=$B209)*('乐容-S级品'!$L$3:$CA$3=AQ$1)*('乐容-S级品'!$L$4:$CA$32)),0)</f>
      </c>
      <c r="AR209" s="280">
        <f>IFERROR(SUMPRODUCT(('控温被PRO-S级品'!$B$2:$B$10=$B209)*('控温被PRO-S级品'!$E$1:$BE$1=AR$1)*('控温被PRO-S级品'!$E$2:$BE$10)),0)+IFERROR(SUMPRODUCT(('冬被-S级品'!$B$2:$B$10=$B209)*('冬被-S级品'!$E$1:$AW$1=AR$1)*('冬被-S级品'!$E$2:$AW$10)),0)+IFERROR(SUMPRODUCT(('白止-S级品'!$A$2:$A$26=$B209)*('白止-S级品'!$D$1:$AV$1=AR$1)*('白止-S级品'!$D$2:$AV$26)),0)+IFERROR(SUMPRODUCT(('乐容-S级品'!$A$4:$A$32=$B209)*('乐容-S级品'!$L$3:$CA$3=AR$1)*('乐容-S级品'!$L$4:$CA$32)),0)</f>
      </c>
      <c r="AS209" s="280">
        <f>IFERROR(SUMPRODUCT(('控温被PRO-S级品'!$B$2:$B$10=$B209)*('控温被PRO-S级品'!$E$1:$BE$1=AS$1)*('控温被PRO-S级品'!$E$2:$BE$10)),0)+IFERROR(SUMPRODUCT(('冬被-S级品'!$B$2:$B$10=$B209)*('冬被-S级品'!$E$1:$AW$1=AS$1)*('冬被-S级品'!$E$2:$AW$10)),0)+IFERROR(SUMPRODUCT(('白止-S级品'!$A$2:$A$26=$B209)*('白止-S级品'!$D$1:$AV$1=AS$1)*('白止-S级品'!$D$2:$AV$26)),0)+IFERROR(SUMPRODUCT(('乐容-S级品'!$A$4:$A$32=$B209)*('乐容-S级品'!$L$3:$CA$3=AS$1)*('乐容-S级品'!$L$4:$CA$32)),0)</f>
      </c>
      <c r="AT209" s="280">
        <f>IFERROR(SUMPRODUCT(('控温被PRO-S级品'!$B$2:$B$10=$B209)*('控温被PRO-S级品'!$E$1:$BE$1=AT$1)*('控温被PRO-S级品'!$E$2:$BE$10)),0)+IFERROR(SUMPRODUCT(('冬被-S级品'!$B$2:$B$10=$B209)*('冬被-S级品'!$E$1:$AW$1=AT$1)*('冬被-S级品'!$E$2:$AW$10)),0)+IFERROR(SUMPRODUCT(('白止-S级品'!$A$2:$A$26=$B209)*('白止-S级品'!$D$1:$AV$1=AT$1)*('白止-S级品'!$D$2:$AV$26)),0)+IFERROR(SUMPRODUCT(('乐容-S级品'!$A$4:$A$32=$B209)*('乐容-S级品'!$L$3:$CA$3=AT$1)*('乐容-S级品'!$L$4:$CA$32)),0)</f>
      </c>
      <c r="AU209" s="280">
        <f>IFERROR(SUMPRODUCT(('控温被PRO-S级品'!$B$2:$B$10=$B209)*('控温被PRO-S级品'!$E$1:$BE$1=AU$1)*('控温被PRO-S级品'!$E$2:$BE$10)),0)+IFERROR(SUMPRODUCT(('冬被-S级品'!$B$2:$B$10=$B209)*('冬被-S级品'!$E$1:$AW$1=AU$1)*('冬被-S级品'!$E$2:$AW$10)),0)+IFERROR(SUMPRODUCT(('白止-S级品'!$A$2:$A$26=$B209)*('白止-S级品'!$D$1:$AV$1=AU$1)*('白止-S级品'!$D$2:$AV$26)),0)+IFERROR(SUMPRODUCT(('乐容-S级品'!$A$4:$A$32=$B209)*('乐容-S级品'!$L$3:$CA$3=AU$1)*('乐容-S级品'!$L$4:$CA$32)),0)</f>
      </c>
      <c r="AV209" s="280">
        <f>IFERROR(SUMPRODUCT(('控温被PRO-S级品'!$B$2:$B$10=$B209)*('控温被PRO-S级品'!$E$1:$BE$1=AV$1)*('控温被PRO-S级品'!$E$2:$BE$10)),0)+IFERROR(SUMPRODUCT(('冬被-S级品'!$B$2:$B$10=$B209)*('冬被-S级品'!$E$1:$AW$1=AV$1)*('冬被-S级品'!$E$2:$AW$10)),0)+IFERROR(SUMPRODUCT(('白止-S级品'!$A$2:$A$26=$B209)*('白止-S级品'!$D$1:$AV$1=AV$1)*('白止-S级品'!$D$2:$AV$26)),0)+IFERROR(SUMPRODUCT(('乐容-S级品'!$A$4:$A$32=$B209)*('乐容-S级品'!$L$3:$CA$3=AV$1)*('乐容-S级品'!$L$4:$CA$32)),0)</f>
      </c>
      <c r="AW209" s="280">
        <f>IFERROR(SUMPRODUCT(('控温被PRO-S级品'!$B$2:$B$10=$B209)*('控温被PRO-S级品'!$E$1:$BE$1=AW$1)*('控温被PRO-S级品'!$E$2:$BE$10)),0)+IFERROR(SUMPRODUCT(('冬被-S级品'!$B$2:$B$10=$B209)*('冬被-S级品'!$E$1:$AW$1=AW$1)*('冬被-S级品'!$E$2:$AW$10)),0)+IFERROR(SUMPRODUCT(('白止-S级品'!$A$2:$A$26=$B209)*('白止-S级品'!$D$1:$AV$1=AW$1)*('白止-S级品'!$D$2:$AV$26)),0)+IFERROR(SUMPRODUCT(('乐容-S级品'!$A$4:$A$32=$B209)*('乐容-S级品'!$L$3:$CA$3=AW$1)*('乐容-S级品'!$L$4:$CA$32)),0)</f>
      </c>
      <c r="AX209" s="280">
        <f>IFERROR(SUMPRODUCT(('控温被PRO-S级品'!$B$2:$B$10=$B209)*('控温被PRO-S级品'!$E$1:$BE$1=AX$1)*('控温被PRO-S级品'!$E$2:$BE$10)),0)+IFERROR(SUMPRODUCT(('冬被-S级品'!$B$2:$B$10=$B209)*('冬被-S级品'!$E$1:$AW$1=AX$1)*('冬被-S级品'!$E$2:$AW$10)),0)+IFERROR(SUMPRODUCT(('白止-S级品'!$A$2:$A$26=$B209)*('白止-S级品'!$D$1:$AV$1=AX$1)*('白止-S级品'!$D$2:$AV$26)),0)+IFERROR(SUMPRODUCT(('乐容-S级品'!$A$4:$A$32=$B209)*('乐容-S级品'!$L$3:$CA$3=AX$1)*('乐容-S级品'!$L$4:$CA$32)),0)</f>
      </c>
      <c r="AY209" s="280">
        <f>IFERROR(SUMPRODUCT(('控温被PRO-S级品'!$B$2:$B$10=$B209)*('控温被PRO-S级品'!$E$1:$BE$1=AY$1)*('控温被PRO-S级品'!$E$2:$BE$10)),0)+IFERROR(SUMPRODUCT(('冬被-S级品'!$B$2:$B$10=$B209)*('冬被-S级品'!$E$1:$AW$1=AY$1)*('冬被-S级品'!$E$2:$AW$10)),0)+IFERROR(SUMPRODUCT(('白止-S级品'!$A$2:$A$26=$B209)*('白止-S级品'!$D$1:$AV$1=AY$1)*('白止-S级品'!$D$2:$AV$26)),0)+IFERROR(SUMPRODUCT(('乐容-S级品'!$A$4:$A$32=$B209)*('乐容-S级品'!$L$3:$CA$3=AY$1)*('乐容-S级品'!$L$4:$CA$32)),0)</f>
      </c>
      <c r="AZ209" s="280">
        <f>IFERROR(SUMPRODUCT(('控温被PRO-S级品'!$B$2:$B$10=$B209)*('控温被PRO-S级品'!$E$1:$BE$1=AZ$1)*('控温被PRO-S级品'!$E$2:$BE$10)),0)+IFERROR(SUMPRODUCT(('冬被-S级品'!$B$2:$B$10=$B209)*('冬被-S级品'!$E$1:$AW$1=AZ$1)*('冬被-S级品'!$E$2:$AW$10)),0)+IFERROR(SUMPRODUCT(('白止-S级品'!$A$2:$A$26=$B209)*('白止-S级品'!$D$1:$AV$1=AZ$1)*('白止-S级品'!$D$2:$AV$26)),0)+IFERROR(SUMPRODUCT(('乐容-S级品'!$A$4:$A$32=$B209)*('乐容-S级品'!$L$3:$CA$3=AZ$1)*('乐容-S级品'!$L$4:$CA$32)),0)</f>
      </c>
      <c r="BA209" s="280">
        <f>IFERROR(SUMPRODUCT(('控温被PRO-S级品'!$B$2:$B$10=$B209)*('控温被PRO-S级品'!$E$1:$BE$1=BA$1)*('控温被PRO-S级品'!$E$2:$BE$10)),0)+IFERROR(SUMPRODUCT(('冬被-S级品'!$B$2:$B$10=$B209)*('冬被-S级品'!$E$1:$AW$1=BA$1)*('冬被-S级品'!$E$2:$AW$10)),0)+IFERROR(SUMPRODUCT(('白止-S级品'!$A$2:$A$26=$B209)*('白止-S级品'!$D$1:$AV$1=BA$1)*('白止-S级品'!$D$2:$AV$26)),0)+IFERROR(SUMPRODUCT(('乐容-S级品'!$A$4:$A$32=$B209)*('乐容-S级品'!$L$3:$CA$3=BA$1)*('乐容-S级品'!$L$4:$CA$32)),0)</f>
      </c>
      <c r="BB209" s="280">
        <f>IFERROR(SUMPRODUCT(('控温被PRO-S级品'!$B$2:$B$10=$B209)*('控温被PRO-S级品'!$E$1:$BE$1=BB$1)*('控温被PRO-S级品'!$E$2:$BE$10)),0)+IFERROR(SUMPRODUCT(('冬被-S级品'!$B$2:$B$10=$B209)*('冬被-S级品'!$E$1:$AW$1=BB$1)*('冬被-S级品'!$E$2:$AW$10)),0)+IFERROR(SUMPRODUCT(('白止-S级品'!$A$2:$A$26=$B209)*('白止-S级品'!$D$1:$AV$1=BB$1)*('白止-S级品'!$D$2:$AV$26)),0)+IFERROR(SUMPRODUCT(('乐容-S级品'!$A$4:$A$32=$B209)*('乐容-S级品'!$L$3:$CA$3=BB$1)*('乐容-S级品'!$L$4:$CA$32)),0)</f>
      </c>
      <c r="BC209" s="280">
        <f>IFERROR(SUMPRODUCT(('控温被PRO-S级品'!$B$2:$B$10=$B209)*('控温被PRO-S级品'!$E$1:$BE$1=BC$1)*('控温被PRO-S级品'!$E$2:$BE$10)),0)+IFERROR(SUMPRODUCT(('冬被-S级品'!$B$2:$B$10=$B209)*('冬被-S级品'!$E$1:$AW$1=BC$1)*('冬被-S级品'!$E$2:$AW$10)),0)+IFERROR(SUMPRODUCT(('白止-S级品'!$A$2:$A$26=$B209)*('白止-S级品'!$D$1:$AV$1=BC$1)*('白止-S级品'!$D$2:$AV$26)),0)+IFERROR(SUMPRODUCT(('乐容-S级品'!$A$4:$A$32=$B209)*('乐容-S级品'!$L$3:$CA$3=BC$1)*('乐容-S级品'!$L$4:$CA$32)),0)</f>
      </c>
      <c r="BD209" s="280">
        <f>IFERROR(SUMPRODUCT(('控温被PRO-S级品'!$B$2:$B$10=$B209)*('控温被PRO-S级品'!$E$1:$BE$1=BD$1)*('控温被PRO-S级品'!$E$2:$BE$10)),0)+IFERROR(SUMPRODUCT(('冬被-S级品'!$B$2:$B$10=$B209)*('冬被-S级品'!$E$1:$AW$1=BD$1)*('冬被-S级品'!$E$2:$AW$10)),0)+IFERROR(SUMPRODUCT(('白止-S级品'!$A$2:$A$26=$B209)*('白止-S级品'!$D$1:$AV$1=BD$1)*('白止-S级品'!$D$2:$AV$26)),0)+IFERROR(SUMPRODUCT(('乐容-S级品'!$A$4:$A$32=$B209)*('乐容-S级品'!$L$3:$CA$3=BD$1)*('乐容-S级品'!$L$4:$CA$32)),0)</f>
      </c>
      <c r="BE209" s="280">
        <f>IFERROR(SUMPRODUCT(('控温被PRO-S级品'!$B$2:$B$10=$B209)*('控温被PRO-S级品'!$E$1:$BE$1=BE$1)*('控温被PRO-S级品'!$E$2:$BE$10)),0)+IFERROR(SUMPRODUCT(('冬被-S级品'!$B$2:$B$10=$B209)*('冬被-S级品'!$E$1:$AW$1=BE$1)*('冬被-S级品'!$E$2:$AW$10)),0)+IFERROR(SUMPRODUCT(('白止-S级品'!$A$2:$A$26=$B209)*('白止-S级品'!$D$1:$AV$1=BE$1)*('白止-S级品'!$D$2:$AV$26)),0)+IFERROR(SUMPRODUCT(('乐容-S级品'!$A$4:$A$32=$B209)*('乐容-S级品'!$L$3:$CA$3=BE$1)*('乐容-S级品'!$L$4:$CA$32)),0)</f>
      </c>
      <c r="BF209" s="280">
        <f>IFERROR(SUMPRODUCT(('控温被PRO-S级品'!$B$2:$B$10=$B209)*('控温被PRO-S级品'!$E$1:$BE$1=BF$1)*('控温被PRO-S级品'!$E$2:$BE$10)),0)+IFERROR(SUMPRODUCT(('冬被-S级品'!$B$2:$B$10=$B209)*('冬被-S级品'!$E$1:$AW$1=BF$1)*('冬被-S级品'!$E$2:$AW$10)),0)+IFERROR(SUMPRODUCT(('白止-S级品'!$A$2:$A$26=$B209)*('白止-S级品'!$D$1:$AV$1=BF$1)*('白止-S级品'!$D$2:$AV$26)),0)+IFERROR(SUMPRODUCT(('乐容-S级品'!$A$4:$A$32=$B209)*('乐容-S级品'!$L$3:$CA$3=BF$1)*('乐容-S级品'!$L$4:$CA$32)),0)</f>
      </c>
      <c r="BG209" s="280">
        <f>IFERROR(SUMPRODUCT(('控温被PRO-S级品'!$B$2:$B$10=$B209)*('控温被PRO-S级品'!$E$1:$BE$1=BG$1)*('控温被PRO-S级品'!$E$2:$BE$10)),0)+IFERROR(SUMPRODUCT(('冬被-S级品'!$B$2:$B$10=$B209)*('冬被-S级品'!$E$1:$AW$1=BG$1)*('冬被-S级品'!$E$2:$AW$10)),0)+IFERROR(SUMPRODUCT(('白止-S级品'!$A$2:$A$26=$B209)*('白止-S级品'!$D$1:$AV$1=BG$1)*('白止-S级品'!$D$2:$AV$26)),0)+IFERROR(SUMPRODUCT(('乐容-S级品'!$A$4:$A$32=$B209)*('乐容-S级品'!$L$3:$CA$3=BG$1)*('乐容-S级品'!$L$4:$CA$32)),0)</f>
      </c>
      <c r="BH209" s="280">
        <f>IFERROR(SUMPRODUCT(('控温被PRO-S级品'!$B$2:$B$10=$B209)*('控温被PRO-S级品'!$E$1:$BE$1=BH$1)*('控温被PRO-S级品'!$E$2:$BE$10)),0)+IFERROR(SUMPRODUCT(('冬被-S级品'!$B$2:$B$10=$B209)*('冬被-S级品'!$E$1:$AW$1=BH$1)*('冬被-S级品'!$E$2:$AW$10)),0)+IFERROR(SUMPRODUCT(('白止-S级品'!$A$2:$A$26=$B209)*('白止-S级品'!$D$1:$AV$1=BH$1)*('白止-S级品'!$D$2:$AV$26)),0)+IFERROR(SUMPRODUCT(('乐容-S级品'!$A$4:$A$32=$B209)*('乐容-S级品'!$L$3:$CA$3=BH$1)*('乐容-S级品'!$L$4:$CA$32)),0)</f>
      </c>
      <c r="BI209" s="280">
        <f>IFERROR(SUMPRODUCT(('控温被PRO-S级品'!$B$2:$B$10=$B209)*('控温被PRO-S级品'!$E$1:$BE$1=BI$1)*('控温被PRO-S级品'!$E$2:$BE$10)),0)+IFERROR(SUMPRODUCT(('冬被-S级品'!$B$2:$B$10=$B209)*('冬被-S级品'!$E$1:$AW$1=BI$1)*('冬被-S级品'!$E$2:$AW$10)),0)+IFERROR(SUMPRODUCT(('白止-S级品'!$A$2:$A$26=$B209)*('白止-S级品'!$D$1:$AV$1=BI$1)*('白止-S级品'!$D$2:$AV$26)),0)+IFERROR(SUMPRODUCT(('乐容-S级品'!$A$4:$A$32=$B209)*('乐容-S级品'!$L$3:$CA$3=BI$1)*('乐容-S级品'!$L$4:$CA$32)),0)</f>
      </c>
      <c r="BJ209" s="280">
        <f>IFERROR(SUMPRODUCT(('控温被PRO-S级品'!$B$2:$B$10=$B209)*('控温被PRO-S级品'!$E$1:$BE$1=BJ$1)*('控温被PRO-S级品'!$E$2:$BE$10)),0)+IFERROR(SUMPRODUCT(('冬被-S级品'!$B$2:$B$10=$B209)*('冬被-S级品'!$E$1:$AW$1=BJ$1)*('冬被-S级品'!$E$2:$AW$10)),0)+IFERROR(SUMPRODUCT(('白止-S级品'!$A$2:$A$26=$B209)*('白止-S级品'!$D$1:$AV$1=BJ$1)*('白止-S级品'!$D$2:$AV$26)),0)+IFERROR(SUMPRODUCT(('乐容-S级品'!$A$4:$A$32=$B209)*('乐容-S级品'!$L$3:$CA$3=BJ$1)*('乐容-S级品'!$L$4:$CA$32)),0)</f>
      </c>
      <c r="BK209" s="280">
        <f>IFERROR(SUMPRODUCT(('控温被PRO-S级品'!$B$2:$B$10=$B209)*('控温被PRO-S级品'!$E$1:$BE$1=BK$1)*('控温被PRO-S级品'!$E$2:$BE$10)),0)+IFERROR(SUMPRODUCT(('冬被-S级品'!$B$2:$B$10=$B209)*('冬被-S级品'!$E$1:$AW$1=BK$1)*('冬被-S级品'!$E$2:$AW$10)),0)+IFERROR(SUMPRODUCT(('白止-S级品'!$A$2:$A$26=$B209)*('白止-S级品'!$D$1:$AV$1=BK$1)*('白止-S级品'!$D$2:$AV$26)),0)+IFERROR(SUMPRODUCT(('乐容-S级品'!$A$4:$A$32=$B209)*('乐容-S级品'!$L$3:$CA$3=BK$1)*('乐容-S级品'!$L$4:$CA$32)),0)</f>
      </c>
      <c r="BL209" s="280">
        <f>IFERROR(SUMPRODUCT(('控温被PRO-S级品'!$B$2:$B$10=$B209)*('控温被PRO-S级品'!$E$1:$BE$1=BL$1)*('控温被PRO-S级品'!$E$2:$BE$10)),0)+IFERROR(SUMPRODUCT(('冬被-S级品'!$B$2:$B$10=$B209)*('冬被-S级品'!$E$1:$AW$1=BL$1)*('冬被-S级品'!$E$2:$AW$10)),0)+IFERROR(SUMPRODUCT(('白止-S级品'!$A$2:$A$26=$B209)*('白止-S级品'!$D$1:$AV$1=BL$1)*('白止-S级品'!$D$2:$AV$26)),0)+IFERROR(SUMPRODUCT(('乐容-S级品'!$A$4:$A$32=$B209)*('乐容-S级品'!$L$3:$CA$3=BL$1)*('乐容-S级品'!$L$4:$CA$32)),0)</f>
      </c>
      <c r="BM209" s="280">
        <f>IFERROR(SUMPRODUCT(('控温被PRO-S级品'!$B$2:$B$10=$B209)*('控温被PRO-S级品'!$E$1:$BE$1=BM$1)*('控温被PRO-S级品'!$E$2:$BE$10)),0)+IFERROR(SUMPRODUCT(('冬被-S级品'!$B$2:$B$10=$B209)*('冬被-S级品'!$E$1:$AW$1=BM$1)*('冬被-S级品'!$E$2:$AW$10)),0)+IFERROR(SUMPRODUCT(('白止-S级品'!$A$2:$A$26=$B209)*('白止-S级品'!$D$1:$AV$1=BM$1)*('白止-S级品'!$D$2:$AV$26)),0)+IFERROR(SUMPRODUCT(('乐容-S级品'!$A$4:$A$32=$B209)*('乐容-S级品'!$L$3:$CA$3=BM$1)*('乐容-S级品'!$L$4:$CA$32)),0)</f>
      </c>
      <c r="BN209" s="280">
        <f>IFERROR(SUMPRODUCT(('控温被PRO-S级品'!$B$2:$B$10=$B209)*('控温被PRO-S级品'!$E$1:$BE$1=BN$1)*('控温被PRO-S级品'!$E$2:$BE$10)),0)+IFERROR(SUMPRODUCT(('冬被-S级品'!$B$2:$B$10=$B209)*('冬被-S级品'!$E$1:$AW$1=BN$1)*('冬被-S级品'!$E$2:$AW$10)),0)+IFERROR(SUMPRODUCT(('白止-S级品'!$A$2:$A$26=$B209)*('白止-S级品'!$D$1:$AV$1=BN$1)*('白止-S级品'!$D$2:$AV$26)),0)+IFERROR(SUMPRODUCT(('乐容-S级品'!$A$4:$A$32=$B209)*('乐容-S级品'!$L$3:$CA$3=BN$1)*('乐容-S级品'!$L$4:$CA$32)),0)</f>
      </c>
      <c r="BO209" s="280">
        <f>IFERROR(SUMPRODUCT(('控温被PRO-S级品'!$B$2:$B$10=$B209)*('控温被PRO-S级品'!$E$1:$BE$1=BO$1)*('控温被PRO-S级品'!$E$2:$BE$10)),0)+IFERROR(SUMPRODUCT(('冬被-S级品'!$B$2:$B$10=$B209)*('冬被-S级品'!$E$1:$AW$1=BO$1)*('冬被-S级品'!$E$2:$AW$10)),0)+IFERROR(SUMPRODUCT(('白止-S级品'!$A$2:$A$26=$B209)*('白止-S级品'!$D$1:$AV$1=BO$1)*('白止-S级品'!$D$2:$AV$26)),0)+IFERROR(SUMPRODUCT(('乐容-S级品'!$A$4:$A$32=$B209)*('乐容-S级品'!$L$3:$CA$3=BO$1)*('乐容-S级品'!$L$4:$CA$32)),0)</f>
      </c>
      <c r="BP209" s="280">
        <f>IFERROR(SUMPRODUCT(('控温被PRO-S级品'!$B$2:$B$10=$B209)*('控温被PRO-S级品'!$E$1:$BE$1=BP$1)*('控温被PRO-S级品'!$E$2:$BE$10)),0)+IFERROR(SUMPRODUCT(('冬被-S级品'!$B$2:$B$10=$B209)*('冬被-S级品'!$E$1:$AW$1=BP$1)*('冬被-S级品'!$E$2:$AW$10)),0)+IFERROR(SUMPRODUCT(('白止-S级品'!$A$2:$A$26=$B209)*('白止-S级品'!$D$1:$AV$1=BP$1)*('白止-S级品'!$D$2:$AV$26)),0)+IFERROR(SUMPRODUCT(('乐容-S级品'!$A$4:$A$32=$B209)*('乐容-S级品'!$L$3:$CA$3=BP$1)*('乐容-S级品'!$L$4:$CA$32)),0)</f>
      </c>
      <c r="BQ209" s="280">
        <f>IFERROR(SUMPRODUCT(('控温被PRO-S级品'!$B$2:$B$10=$B209)*('控温被PRO-S级品'!$E$1:$BE$1=BQ$1)*('控温被PRO-S级品'!$E$2:$BE$10)),0)+IFERROR(SUMPRODUCT(('冬被-S级品'!$B$2:$B$10=$B209)*('冬被-S级品'!$E$1:$AW$1=BQ$1)*('冬被-S级品'!$E$2:$AW$10)),0)+IFERROR(SUMPRODUCT(('白止-S级品'!$A$2:$A$26=$B209)*('白止-S级品'!$D$1:$AV$1=BQ$1)*('白止-S级品'!$D$2:$AV$26)),0)+IFERROR(SUMPRODUCT(('乐容-S级品'!$A$4:$A$32=$B209)*('乐容-S级品'!$L$3:$CA$3=BQ$1)*('乐容-S级品'!$L$4:$CA$32)),0)</f>
      </c>
      <c r="BR209" s="280">
        <f>IFERROR(SUMPRODUCT(('控温被PRO-S级品'!$B$2:$B$10=$B209)*('控温被PRO-S级品'!$E$1:$BE$1=BR$1)*('控温被PRO-S级品'!$E$2:$BE$10)),0)+IFERROR(SUMPRODUCT(('冬被-S级品'!$B$2:$B$10=$B209)*('冬被-S级品'!$E$1:$AW$1=BR$1)*('冬被-S级品'!$E$2:$AW$10)),0)+IFERROR(SUMPRODUCT(('白止-S级品'!$A$2:$A$26=$B209)*('白止-S级品'!$D$1:$AV$1=BR$1)*('白止-S级品'!$D$2:$AV$26)),0)+IFERROR(SUMPRODUCT(('乐容-S级品'!$A$4:$A$32=$B209)*('乐容-S级品'!$L$3:$CA$3=BR$1)*('乐容-S级品'!$L$4:$CA$32)),0)</f>
      </c>
      <c r="BS209" s="280">
        <f>IFERROR(SUMPRODUCT(('控温被PRO-S级品'!$B$2:$B$10=$B209)*('控温被PRO-S级品'!$E$1:$BE$1=BS$1)*('控温被PRO-S级品'!$E$2:$BE$10)),0)+IFERROR(SUMPRODUCT(('冬被-S级品'!$B$2:$B$10=$B209)*('冬被-S级品'!$E$1:$AW$1=BS$1)*('冬被-S级品'!$E$2:$AW$10)),0)+IFERROR(SUMPRODUCT(('白止-S级品'!$A$2:$A$26=$B209)*('白止-S级品'!$D$1:$AV$1=BS$1)*('白止-S级品'!$D$2:$AV$26)),0)+IFERROR(SUMPRODUCT(('乐容-S级品'!$A$4:$A$32=$B209)*('乐容-S级品'!$L$3:$CA$3=BS$1)*('乐容-S级品'!$L$4:$CA$32)),0)</f>
      </c>
      <c r="BT209" s="280">
        <f>IFERROR(SUMPRODUCT(('控温被PRO-S级品'!$B$2:$B$10=$B209)*('控温被PRO-S级品'!$E$1:$BE$1=BT$1)*('控温被PRO-S级品'!$E$2:$BE$10)),0)+IFERROR(SUMPRODUCT(('冬被-S级品'!$B$2:$B$10=$B209)*('冬被-S级品'!$E$1:$AW$1=BT$1)*('冬被-S级品'!$E$2:$AW$10)),0)+IFERROR(SUMPRODUCT(('白止-S级品'!$A$2:$A$26=$B209)*('白止-S级品'!$D$1:$AV$1=BT$1)*('白止-S级品'!$D$2:$AV$26)),0)+IFERROR(SUMPRODUCT(('乐容-S级品'!$A$4:$A$32=$B209)*('乐容-S级品'!$L$3:$CA$3=BT$1)*('乐容-S级品'!$L$4:$CA$32)),0)</f>
      </c>
      <c r="BU209" s="280">
        <f>IFERROR(SUMPRODUCT(('控温被PRO-S级品'!$B$2:$B$10=$B209)*('控温被PRO-S级品'!$E$1:$BE$1=BU$1)*('控温被PRO-S级品'!$E$2:$BE$10)),0)+IFERROR(SUMPRODUCT(('冬被-S级品'!$B$2:$B$10=$B209)*('冬被-S级品'!$E$1:$AW$1=BU$1)*('冬被-S级品'!$E$2:$AW$10)),0)+IFERROR(SUMPRODUCT(('白止-S级品'!$A$2:$A$26=$B209)*('白止-S级品'!$D$1:$AV$1=BU$1)*('白止-S级品'!$D$2:$AV$26)),0)+IFERROR(SUMPRODUCT(('乐容-S级品'!$A$4:$A$32=$B209)*('乐容-S级品'!$L$3:$CA$3=BU$1)*('乐容-S级品'!$L$4:$CA$32)),0)</f>
      </c>
      <c r="BV209" s="280">
        <f>IFERROR(SUMPRODUCT(('控温被PRO-S级品'!$B$2:$B$10=$B209)*('控温被PRO-S级品'!$E$1:$BE$1=BV$1)*('控温被PRO-S级品'!$E$2:$BE$10)),0)+IFERROR(SUMPRODUCT(('冬被-S级品'!$B$2:$B$10=$B209)*('冬被-S级品'!$E$1:$AW$1=BV$1)*('冬被-S级品'!$E$2:$AW$10)),0)+IFERROR(SUMPRODUCT(('白止-S级品'!$A$2:$A$26=$B209)*('白止-S级品'!$D$1:$AV$1=BV$1)*('白止-S级品'!$D$2:$AV$26)),0)+IFERROR(SUMPRODUCT(('乐容-S级品'!$A$4:$A$32=$B209)*('乐容-S级品'!$L$3:$CA$3=BV$1)*('乐容-S级品'!$L$4:$CA$32)),0)</f>
      </c>
      <c r="BW209" s="280">
        <f>IFERROR(SUMPRODUCT(('控温被PRO-S级品'!$B$2:$B$10=$B209)*('控温被PRO-S级品'!$E$1:$BE$1=BW$1)*('控温被PRO-S级品'!$E$2:$BE$10)),0)+IFERROR(SUMPRODUCT(('冬被-S级品'!$B$2:$B$10=$B209)*('冬被-S级品'!$E$1:$AW$1=BW$1)*('冬被-S级品'!$E$2:$AW$10)),0)+IFERROR(SUMPRODUCT(('白止-S级品'!$A$2:$A$26=$B209)*('白止-S级品'!$D$1:$AV$1=BW$1)*('白止-S级品'!$D$2:$AV$26)),0)+IFERROR(SUMPRODUCT(('乐容-S级品'!$A$4:$A$32=$B209)*('乐容-S级品'!$L$3:$CA$3=BW$1)*('乐容-S级品'!$L$4:$CA$32)),0)</f>
      </c>
      <c r="BX209" s="280">
        <f>IFERROR(SUMPRODUCT(('控温被PRO-S级品'!$B$2:$B$10=$B209)*('控温被PRO-S级品'!$E$1:$BE$1=BX$1)*('控温被PRO-S级品'!$E$2:$BE$10)),0)+IFERROR(SUMPRODUCT(('冬被-S级品'!$B$2:$B$10=$B209)*('冬被-S级品'!$E$1:$AW$1=BX$1)*('冬被-S级品'!$E$2:$AW$10)),0)+IFERROR(SUMPRODUCT(('白止-S级品'!$A$2:$A$26=$B209)*('白止-S级品'!$D$1:$AV$1=BX$1)*('白止-S级品'!$D$2:$AV$26)),0)+IFERROR(SUMPRODUCT(('乐容-S级品'!$A$4:$A$32=$B209)*('乐容-S级品'!$L$3:$CA$3=BX$1)*('乐容-S级品'!$L$4:$CA$32)),0)</f>
      </c>
      <c r="BY209" s="280">
        <f>IFERROR(SUMPRODUCT(('控温被PRO-S级品'!$B$2:$B$10=$B209)*('控温被PRO-S级品'!$E$1:$BE$1=BY$1)*('控温被PRO-S级品'!$E$2:$BE$10)),0)+IFERROR(SUMPRODUCT(('冬被-S级品'!$B$2:$B$10=$B209)*('冬被-S级品'!$E$1:$AW$1=BY$1)*('冬被-S级品'!$E$2:$AW$10)),0)+IFERROR(SUMPRODUCT(('白止-S级品'!$A$2:$A$26=$B209)*('白止-S级品'!$D$1:$AV$1=BY$1)*('白止-S级品'!$D$2:$AV$26)),0)+IFERROR(SUMPRODUCT(('乐容-S级品'!$A$4:$A$32=$B209)*('乐容-S级品'!$L$3:$CA$3=BY$1)*('乐容-S级品'!$L$4:$CA$32)),0)</f>
      </c>
      <c r="BZ209" s="280">
        <f>IFERROR(SUMPRODUCT(('控温被PRO-S级品'!$B$2:$B$10=$B209)*('控温被PRO-S级品'!$E$1:$BE$1=BZ$1)*('控温被PRO-S级品'!$E$2:$BE$10)),0)+IFERROR(SUMPRODUCT(('冬被-S级品'!$B$2:$B$10=$B209)*('冬被-S级品'!$E$1:$AW$1=BZ$1)*('冬被-S级品'!$E$2:$AW$10)),0)+IFERROR(SUMPRODUCT(('白止-S级品'!$A$2:$A$26=$B209)*('白止-S级品'!$D$1:$AV$1=BZ$1)*('白止-S级品'!$D$2:$AV$26)),0)+IFERROR(SUMPRODUCT(('乐容-S级品'!$A$4:$A$32=$B209)*('乐容-S级品'!$L$3:$CA$3=BZ$1)*('乐容-S级品'!$L$4:$CA$32)),0)</f>
      </c>
      <c r="CA209" s="280">
        <f>IFERROR(SUMPRODUCT(('控温被PRO-S级品'!$B$2:$B$10=$B209)*('控温被PRO-S级品'!$E$1:$BE$1=CA$1)*('控温被PRO-S级品'!$E$2:$BE$10)),0)+IFERROR(SUMPRODUCT(('冬被-S级品'!$B$2:$B$10=$B209)*('冬被-S级品'!$E$1:$AW$1=CA$1)*('冬被-S级品'!$E$2:$AW$10)),0)+IFERROR(SUMPRODUCT(('白止-S级品'!$A$2:$A$26=$B209)*('白止-S级品'!$D$1:$AV$1=CA$1)*('白止-S级品'!$D$2:$AV$26)),0)+IFERROR(SUMPRODUCT(('乐容-S级品'!$A$4:$A$32=$B209)*('乐容-S级品'!$L$3:$CA$3=CA$1)*('乐容-S级品'!$L$4:$CA$32)),0)</f>
      </c>
      <c r="CB209" s="280">
        <f>IFERROR(SUMPRODUCT(('控温被PRO-S级品'!$B$2:$B$10=$B209)*('控温被PRO-S级品'!$E$1:$BE$1=CB$1)*('控温被PRO-S级品'!$E$2:$BE$10)),0)+IFERROR(SUMPRODUCT(('冬被-S级品'!$B$2:$B$10=$B209)*('冬被-S级品'!$E$1:$AW$1=CB$1)*('冬被-S级品'!$E$2:$AW$10)),0)+IFERROR(SUMPRODUCT(('白止-S级品'!$A$2:$A$26=$B209)*('白止-S级品'!$D$1:$AV$1=CB$1)*('白止-S级品'!$D$2:$AV$26)),0)+IFERROR(SUMPRODUCT(('乐容-S级品'!$A$4:$A$32=$B209)*('乐容-S级品'!$L$3:$CA$3=CB$1)*('乐容-S级品'!$L$4:$CA$32)),0)</f>
      </c>
      <c r="CC209" s="280">
        <f>IFERROR(SUMPRODUCT(('控温被PRO-S级品'!$B$2:$B$10=$B209)*('控温被PRO-S级品'!$E$1:$BE$1=CC$1)*('控温被PRO-S级品'!$E$2:$BE$10)),0)+IFERROR(SUMPRODUCT(('冬被-S级品'!$B$2:$B$10=$B209)*('冬被-S级品'!$E$1:$AW$1=CC$1)*('冬被-S级品'!$E$2:$AW$10)),0)+IFERROR(SUMPRODUCT(('白止-S级品'!$A$2:$A$26=$B209)*('白止-S级品'!$D$1:$AV$1=CC$1)*('白止-S级品'!$D$2:$AV$26)),0)+IFERROR(SUMPRODUCT(('乐容-S级品'!$A$4:$A$32=$B209)*('乐容-S级品'!$L$3:$CA$3=CC$1)*('乐容-S级品'!$L$4:$CA$32)),0)</f>
      </c>
      <c r="CD209" s="280">
        <f>IFERROR(SUMPRODUCT(('控温被PRO-S级品'!$B$2:$B$10=$B209)*('控温被PRO-S级品'!$E$1:$BE$1=CD$1)*('控温被PRO-S级品'!$E$2:$BE$10)),0)+IFERROR(SUMPRODUCT(('冬被-S级品'!$B$2:$B$10=$B209)*('冬被-S级品'!$E$1:$AW$1=CD$1)*('冬被-S级品'!$E$2:$AW$10)),0)+IFERROR(SUMPRODUCT(('白止-S级品'!$A$2:$A$26=$B209)*('白止-S级品'!$D$1:$AV$1=CD$1)*('白止-S级品'!$D$2:$AV$26)),0)+IFERROR(SUMPRODUCT(('乐容-S级品'!$A$4:$A$32=$B209)*('乐容-S级品'!$L$3:$CA$3=CD$1)*('乐容-S级品'!$L$4:$CA$32)),0)</f>
      </c>
      <c r="CE209" s="280">
        <f>IFERROR(SUMPRODUCT(('控温被PRO-S级品'!$B$2:$B$10=$B209)*('控温被PRO-S级品'!$E$1:$BE$1=CE$1)*('控温被PRO-S级品'!$E$2:$BE$10)),0)+IFERROR(SUMPRODUCT(('冬被-S级品'!$B$2:$B$10=$B209)*('冬被-S级品'!$E$1:$AW$1=CE$1)*('冬被-S级品'!$E$2:$AW$10)),0)+IFERROR(SUMPRODUCT(('白止-S级品'!$A$2:$A$26=$B209)*('白止-S级品'!$D$1:$AV$1=CE$1)*('白止-S级品'!$D$2:$AV$26)),0)+IFERROR(SUMPRODUCT(('乐容-S级品'!$A$4:$A$32=$B209)*('乐容-S级品'!$L$3:$CA$3=CE$1)*('乐容-S级品'!$L$4:$CA$32)),0)</f>
      </c>
      <c r="CF209" s="280">
        <f>IFERROR(SUMPRODUCT(('控温被PRO-S级品'!$B$2:$B$10=$B209)*('控温被PRO-S级品'!$E$1:$BE$1=CF$1)*('控温被PRO-S级品'!$E$2:$BE$10)),0)+IFERROR(SUMPRODUCT(('冬被-S级品'!$B$2:$B$10=$B209)*('冬被-S级品'!$E$1:$AW$1=CF$1)*('冬被-S级品'!$E$2:$AW$10)),0)+IFERROR(SUMPRODUCT(('白止-S级品'!$A$2:$A$26=$B209)*('白止-S级品'!$D$1:$AV$1=CF$1)*('白止-S级品'!$D$2:$AV$26)),0)+IFERROR(SUMPRODUCT(('乐容-S级品'!$A$4:$A$32=$B209)*('乐容-S级品'!$L$3:$CA$3=CF$1)*('乐容-S级品'!$L$4:$CA$32)),0)</f>
      </c>
      <c r="CG209" s="280">
        <f>IFERROR(SUMPRODUCT(('控温被PRO-S级品'!$B$2:$B$10=$B209)*('控温被PRO-S级品'!$E$1:$BE$1=CG$1)*('控温被PRO-S级品'!$E$2:$BE$10)),0)+IFERROR(SUMPRODUCT(('冬被-S级品'!$B$2:$B$10=$B209)*('冬被-S级品'!$E$1:$AW$1=CG$1)*('冬被-S级品'!$E$2:$AW$10)),0)+IFERROR(SUMPRODUCT(('白止-S级品'!$A$2:$A$26=$B209)*('白止-S级品'!$D$1:$AV$1=CG$1)*('白止-S级品'!$D$2:$AV$26)),0)+IFERROR(SUMPRODUCT(('乐容-S级品'!$A$4:$A$32=$B209)*('乐容-S级品'!$L$3:$CA$3=CG$1)*('乐容-S级品'!$L$4:$CA$32)),0)</f>
      </c>
      <c r="CH209" s="280">
        <f>IFERROR(SUMPRODUCT(('控温被PRO-S级品'!$B$2:$B$10=$B209)*('控温被PRO-S级品'!$E$1:$BE$1=CH$1)*('控温被PRO-S级品'!$E$2:$BE$10)),0)+IFERROR(SUMPRODUCT(('冬被-S级品'!$B$2:$B$10=$B209)*('冬被-S级品'!$E$1:$AW$1=CH$1)*('冬被-S级品'!$E$2:$AW$10)),0)+IFERROR(SUMPRODUCT(('白止-S级品'!$A$2:$A$26=$B209)*('白止-S级品'!$D$1:$AV$1=CH$1)*('白止-S级品'!$D$2:$AV$26)),0)+IFERROR(SUMPRODUCT(('乐容-S级品'!$A$4:$A$32=$B209)*('乐容-S级品'!$L$3:$CA$3=CH$1)*('乐容-S级品'!$L$4:$CA$32)),0)</f>
      </c>
      <c r="CI209" s="280">
        <f>IFERROR(SUMPRODUCT(('控温被PRO-S级品'!$B$2:$B$10=$B209)*('控温被PRO-S级品'!$E$1:$BE$1=CI$1)*('控温被PRO-S级品'!$E$2:$BE$10)),0)+IFERROR(SUMPRODUCT(('冬被-S级品'!$B$2:$B$10=$B209)*('冬被-S级品'!$E$1:$AW$1=CI$1)*('冬被-S级品'!$E$2:$AW$10)),0)+IFERROR(SUMPRODUCT(('白止-S级品'!$A$2:$A$26=$B209)*('白止-S级品'!$D$1:$AV$1=CI$1)*('白止-S级品'!$D$2:$AV$26)),0)+IFERROR(SUMPRODUCT(('乐容-S级品'!$A$4:$A$32=$B209)*('乐容-S级品'!$L$3:$CA$3=CI$1)*('乐容-S级品'!$L$4:$CA$32)),0)</f>
      </c>
      <c r="CJ209" s="280">
        <f>IFERROR(SUMPRODUCT(('控温被PRO-S级品'!$B$2:$B$10=$B209)*('控温被PRO-S级品'!$E$1:$BE$1=CJ$1)*('控温被PRO-S级品'!$E$2:$BE$10)),0)+IFERROR(SUMPRODUCT(('冬被-S级品'!$B$2:$B$10=$B209)*('冬被-S级品'!$E$1:$AW$1=CJ$1)*('冬被-S级品'!$E$2:$AW$10)),0)+IFERROR(SUMPRODUCT(('白止-S级品'!$A$2:$A$26=$B209)*('白止-S级品'!$D$1:$AV$1=CJ$1)*('白止-S级品'!$D$2:$AV$26)),0)+IFERROR(SUMPRODUCT(('乐容-S级品'!$A$4:$A$32=$B209)*('乐容-S级品'!$L$3:$CA$3=CJ$1)*('乐容-S级品'!$L$4:$CA$32)),0)</f>
      </c>
      <c r="CK209" s="280">
        <f>IFERROR(SUMPRODUCT(('控温被PRO-S级品'!$B$2:$B$10=$B209)*('控温被PRO-S级品'!$E$1:$BE$1=CK$1)*('控温被PRO-S级品'!$E$2:$BE$10)),0)+IFERROR(SUMPRODUCT(('冬被-S级品'!$B$2:$B$10=$B209)*('冬被-S级品'!$E$1:$AW$1=CK$1)*('冬被-S级品'!$E$2:$AW$10)),0)+IFERROR(SUMPRODUCT(('白止-S级品'!$A$2:$A$26=$B209)*('白止-S级品'!$D$1:$AV$1=CK$1)*('白止-S级品'!$D$2:$AV$26)),0)+IFERROR(SUMPRODUCT(('乐容-S级品'!$A$4:$A$32=$B209)*('乐容-S级品'!$L$3:$CA$3=CK$1)*('乐容-S级品'!$L$4:$CA$32)),0)</f>
      </c>
      <c r="CL209" s="280">
        <f>IFERROR(SUMPRODUCT(('控温被PRO-S级品'!$B$2:$B$10=$B209)*('控温被PRO-S级品'!$E$1:$BE$1=CL$1)*('控温被PRO-S级品'!$E$2:$BE$10)),0)+IFERROR(SUMPRODUCT(('冬被-S级品'!$B$2:$B$10=$B209)*('冬被-S级品'!$E$1:$AW$1=CL$1)*('冬被-S级品'!$E$2:$AW$10)),0)+IFERROR(SUMPRODUCT(('白止-S级品'!$A$2:$A$26=$B209)*('白止-S级品'!$D$1:$AV$1=CL$1)*('白止-S级品'!$D$2:$AV$26)),0)+IFERROR(SUMPRODUCT(('乐容-S级品'!$A$4:$A$32=$B209)*('乐容-S级品'!$L$3:$CA$3=CL$1)*('乐容-S级品'!$L$4:$CA$32)),0)</f>
      </c>
      <c r="CM209" s="280">
        <f>IFERROR(SUMPRODUCT(('控温被PRO-S级品'!$B$2:$B$10=$B209)*('控温被PRO-S级品'!$E$1:$BE$1=CM$1)*('控温被PRO-S级品'!$E$2:$BE$10)),0)+IFERROR(SUMPRODUCT(('冬被-S级品'!$B$2:$B$10=$B209)*('冬被-S级品'!$E$1:$AW$1=CM$1)*('冬被-S级品'!$E$2:$AW$10)),0)+IFERROR(SUMPRODUCT(('白止-S级品'!$A$2:$A$26=$B209)*('白止-S级品'!$D$1:$AV$1=CM$1)*('白止-S级品'!$D$2:$AV$26)),0)+IFERROR(SUMPRODUCT(('乐容-S级品'!$A$4:$A$32=$B209)*('乐容-S级品'!$L$3:$CA$3=CM$1)*('乐容-S级品'!$L$4:$CA$32)),0)</f>
      </c>
      <c r="CN209" s="280">
        <f>IFERROR(SUMPRODUCT(('控温被PRO-S级品'!$B$2:$B$10=$B209)*('控温被PRO-S级品'!$E$1:$BE$1=CN$1)*('控温被PRO-S级品'!$E$2:$BE$10)),0)+IFERROR(SUMPRODUCT(('冬被-S级品'!$B$2:$B$10=$B209)*('冬被-S级品'!$E$1:$AW$1=CN$1)*('冬被-S级品'!$E$2:$AW$10)),0)+IFERROR(SUMPRODUCT(('白止-S级品'!$A$2:$A$26=$B209)*('白止-S级品'!$D$1:$AV$1=CN$1)*('白止-S级品'!$D$2:$AV$26)),0)+IFERROR(SUMPRODUCT(('乐容-S级品'!$A$4:$A$32=$B209)*('乐容-S级品'!$L$3:$CA$3=CN$1)*('乐容-S级品'!$L$4:$CA$32)),0)</f>
      </c>
      <c r="CO209" s="280">
        <f>IFERROR(SUMPRODUCT(('控温被PRO-S级品'!$B$2:$B$10=$B209)*('控温被PRO-S级品'!$E$1:$BE$1=CO$1)*('控温被PRO-S级品'!$E$2:$BE$10)),0)+IFERROR(SUMPRODUCT(('冬被-S级品'!$B$2:$B$10=$B209)*('冬被-S级品'!$E$1:$AW$1=CO$1)*('冬被-S级品'!$E$2:$AW$10)),0)+IFERROR(SUMPRODUCT(('白止-S级品'!$A$2:$A$26=$B209)*('白止-S级品'!$D$1:$AV$1=CO$1)*('白止-S级品'!$D$2:$AV$26)),0)+IFERROR(SUMPRODUCT(('乐容-S级品'!$A$4:$A$32=$B209)*('乐容-S级品'!$L$3:$CA$3=CO$1)*('乐容-S级品'!$L$4:$CA$32)),0)</f>
      </c>
      <c r="CP209" s="280">
        <f>IFERROR(SUMPRODUCT(('控温被PRO-S级品'!$B$2:$B$10=$B209)*('控温被PRO-S级品'!$E$1:$BE$1=CP$1)*('控温被PRO-S级品'!$E$2:$BE$10)),0)+IFERROR(SUMPRODUCT(('冬被-S级品'!$B$2:$B$10=$B209)*('冬被-S级品'!$E$1:$AW$1=CP$1)*('冬被-S级品'!$E$2:$AW$10)),0)+IFERROR(SUMPRODUCT(('白止-S级品'!$A$2:$A$26=$B209)*('白止-S级品'!$D$1:$AV$1=CP$1)*('白止-S级品'!$D$2:$AV$26)),0)+IFERROR(SUMPRODUCT(('乐容-S级品'!$A$4:$A$32=$B209)*('乐容-S级品'!$L$3:$CA$3=CP$1)*('乐容-S级品'!$L$4:$CA$32)),0)</f>
      </c>
      <c r="CQ209" s="280">
        <f>IFERROR(SUMPRODUCT(('控温被PRO-S级品'!$B$2:$B$10=$B209)*('控温被PRO-S级品'!$E$1:$BE$1=CQ$1)*('控温被PRO-S级品'!$E$2:$BE$10)),0)+IFERROR(SUMPRODUCT(('冬被-S级品'!$B$2:$B$10=$B209)*('冬被-S级品'!$E$1:$AW$1=CQ$1)*('冬被-S级品'!$E$2:$AW$10)),0)+IFERROR(SUMPRODUCT(('白止-S级品'!$A$2:$A$26=$B209)*('白止-S级品'!$D$1:$AV$1=CQ$1)*('白止-S级品'!$D$2:$AV$26)),0)+IFERROR(SUMPRODUCT(('乐容-S级品'!$A$4:$A$32=$B209)*('乐容-S级品'!$L$3:$CA$3=CQ$1)*('乐容-S级品'!$L$4:$CA$32)),0)</f>
      </c>
      <c r="CR209" s="280">
        <f>IFERROR(SUMPRODUCT(('控温被PRO-S级品'!$B$2:$B$10=$B209)*('控温被PRO-S级品'!$E$1:$BE$1=CR$1)*('控温被PRO-S级品'!$E$2:$BE$10)),0)+IFERROR(SUMPRODUCT(('冬被-S级品'!$B$2:$B$10=$B209)*('冬被-S级品'!$E$1:$AW$1=CR$1)*('冬被-S级品'!$E$2:$AW$10)),0)+IFERROR(SUMPRODUCT(('白止-S级品'!$A$2:$A$26=$B209)*('白止-S级品'!$D$1:$AV$1=CR$1)*('白止-S级品'!$D$2:$AV$26)),0)+IFERROR(SUMPRODUCT(('乐容-S级品'!$A$4:$A$32=$B209)*('乐容-S级品'!$L$3:$CA$3=CR$1)*('乐容-S级品'!$L$4:$CA$32)),0)</f>
      </c>
      <c r="CS209" s="280">
        <f>IFERROR(SUMPRODUCT(('控温被PRO-S级品'!$B$2:$B$10=$B209)*('控温被PRO-S级品'!$E$1:$BE$1=CS$1)*('控温被PRO-S级品'!$E$2:$BE$10)),0)+IFERROR(SUMPRODUCT(('冬被-S级品'!$B$2:$B$10=$B209)*('冬被-S级品'!$E$1:$AW$1=CS$1)*('冬被-S级品'!$E$2:$AW$10)),0)+IFERROR(SUMPRODUCT(('白止-S级品'!$A$2:$A$26=$B209)*('白止-S级品'!$D$1:$AV$1=CS$1)*('白止-S级品'!$D$2:$AV$26)),0)+IFERROR(SUMPRODUCT(('乐容-S级品'!$A$4:$A$32=$B209)*('乐容-S级品'!$L$3:$CA$3=CS$1)*('乐容-S级品'!$L$4:$CA$32)),0)</f>
      </c>
      <c r="CT209" s="280">
        <f>IFERROR(SUMPRODUCT(('控温被PRO-S级品'!$B$2:$B$10=$B209)*('控温被PRO-S级品'!$E$1:$BE$1=CT$1)*('控温被PRO-S级品'!$E$2:$BE$10)),0)+IFERROR(SUMPRODUCT(('冬被-S级品'!$B$2:$B$10=$B209)*('冬被-S级品'!$E$1:$AW$1=CT$1)*('冬被-S级品'!$E$2:$AW$10)),0)+IFERROR(SUMPRODUCT(('白止-S级品'!$A$2:$A$26=$B209)*('白止-S级品'!$D$1:$AV$1=CT$1)*('白止-S级品'!$D$2:$AV$26)),0)+IFERROR(SUMPRODUCT(('乐容-S级品'!$A$4:$A$32=$B209)*('乐容-S级品'!$L$3:$CA$3=CT$1)*('乐容-S级品'!$L$4:$CA$32)),0)</f>
      </c>
      <c r="CU209" s="280">
        <f>IFERROR(SUMPRODUCT(('控温被PRO-S级品'!$B$2:$B$10=$B209)*('控温被PRO-S级品'!$E$1:$BE$1=CU$1)*('控温被PRO-S级品'!$E$2:$BE$10)),0)+IFERROR(SUMPRODUCT(('冬被-S级品'!$B$2:$B$10=$B209)*('冬被-S级品'!$E$1:$AW$1=CU$1)*('冬被-S级品'!$E$2:$AW$10)),0)+IFERROR(SUMPRODUCT(('白止-S级品'!$A$2:$A$26=$B209)*('白止-S级品'!$D$1:$AV$1=CU$1)*('白止-S级品'!$D$2:$AV$26)),0)+IFERROR(SUMPRODUCT(('乐容-S级品'!$A$4:$A$32=$B209)*('乐容-S级品'!$L$3:$CA$3=CU$1)*('乐容-S级品'!$L$4:$CA$32)),0)</f>
      </c>
      <c r="CV209" s="280">
        <f>IFERROR(SUMPRODUCT(('控温被PRO-S级品'!$B$2:$B$10=$B209)*('控温被PRO-S级品'!$E$1:$BE$1=CV$1)*('控温被PRO-S级品'!$E$2:$BE$10)),0)+IFERROR(SUMPRODUCT(('冬被-S级品'!$B$2:$B$10=$B209)*('冬被-S级品'!$E$1:$AW$1=CV$1)*('冬被-S级品'!$E$2:$AW$10)),0)+IFERROR(SUMPRODUCT(('白止-S级品'!$A$2:$A$26=$B209)*('白止-S级品'!$D$1:$AV$1=CV$1)*('白止-S级品'!$D$2:$AV$26)),0)+IFERROR(SUMPRODUCT(('乐容-S级品'!$A$4:$A$32=$B209)*('乐容-S级品'!$L$3:$CA$3=CV$1)*('乐容-S级品'!$L$4:$CA$32)),0)</f>
      </c>
      <c r="CW209" s="280">
        <f>IFERROR(SUMPRODUCT(('控温被PRO-S级品'!$B$2:$B$10=$B209)*('控温被PRO-S级品'!$E$1:$BE$1=CW$1)*('控温被PRO-S级品'!$E$2:$BE$10)),0)+IFERROR(SUMPRODUCT(('冬被-S级品'!$B$2:$B$10=$B209)*('冬被-S级品'!$E$1:$AW$1=CW$1)*('冬被-S级品'!$E$2:$AW$10)),0)+IFERROR(SUMPRODUCT(('白止-S级品'!$A$2:$A$26=$B209)*('白止-S级品'!$D$1:$AV$1=CW$1)*('白止-S级品'!$D$2:$AV$26)),0)+IFERROR(SUMPRODUCT(('乐容-S级品'!$A$4:$A$32=$B209)*('乐容-S级品'!$L$3:$CA$3=CW$1)*('乐容-S级品'!$L$4:$CA$32)),0)</f>
      </c>
      <c r="CX209" s="280">
        <f>IFERROR(SUMPRODUCT(('控温被PRO-S级品'!$B$2:$B$10=$B209)*('控温被PRO-S级品'!$E$1:$BE$1=CX$1)*('控温被PRO-S级品'!$E$2:$BE$10)),0)+IFERROR(SUMPRODUCT(('冬被-S级品'!$B$2:$B$10=$B209)*('冬被-S级品'!$E$1:$AW$1=CX$1)*('冬被-S级品'!$E$2:$AW$10)),0)+IFERROR(SUMPRODUCT(('白止-S级品'!$A$2:$A$26=$B209)*('白止-S级品'!$D$1:$AV$1=CX$1)*('白止-S级品'!$D$2:$AV$26)),0)+IFERROR(SUMPRODUCT(('乐容-S级品'!$A$4:$A$32=$B209)*('乐容-S级品'!$L$3:$CA$3=CX$1)*('乐容-S级品'!$L$4:$CA$32)),0)</f>
      </c>
      <c r="CY209" s="280">
        <f>IFERROR(SUMPRODUCT(('控温被PRO-S级品'!$B$2:$B$10=$B209)*('控温被PRO-S级品'!$E$1:$BE$1=CY$1)*('控温被PRO-S级品'!$E$2:$BE$10)),0)+IFERROR(SUMPRODUCT(('冬被-S级品'!$B$2:$B$10=$B209)*('冬被-S级品'!$E$1:$AW$1=CY$1)*('冬被-S级品'!$E$2:$AW$10)),0)+IFERROR(SUMPRODUCT(('白止-S级品'!$A$2:$A$26=$B209)*('白止-S级品'!$D$1:$AV$1=CY$1)*('白止-S级品'!$D$2:$AV$26)),0)+IFERROR(SUMPRODUCT(('乐容-S级品'!$A$4:$A$32=$B209)*('乐容-S级品'!$L$3:$CA$3=CY$1)*('乐容-S级品'!$L$4:$CA$32)),0)</f>
      </c>
      <c r="CZ209" s="280">
        <f>IFERROR(SUMPRODUCT(('控温被PRO-S级品'!$B$2:$B$10=$B209)*('控温被PRO-S级品'!$E$1:$BE$1=CZ$1)*('控温被PRO-S级品'!$E$2:$BE$10)),0)+IFERROR(SUMPRODUCT(('冬被-S级品'!$B$2:$B$10=$B209)*('冬被-S级品'!$E$1:$AW$1=CZ$1)*('冬被-S级品'!$E$2:$AW$10)),0)+IFERROR(SUMPRODUCT(('白止-S级品'!$A$2:$A$26=$B209)*('白止-S级品'!$D$1:$AV$1=CZ$1)*('白止-S级品'!$D$2:$AV$26)),0)+IFERROR(SUMPRODUCT(('乐容-S级品'!$A$4:$A$32=$B209)*('乐容-S级品'!$L$3:$CA$3=CZ$1)*('乐容-S级品'!$L$4:$CA$32)),0)</f>
      </c>
      <c r="DA209" s="280">
        <f>IFERROR(SUMPRODUCT(('控温被PRO-S级品'!$B$2:$B$10=$B209)*('控温被PRO-S级品'!$E$1:$BE$1=DA$1)*('控温被PRO-S级品'!$E$2:$BE$10)),0)+IFERROR(SUMPRODUCT(('冬被-S级品'!$B$2:$B$10=$B209)*('冬被-S级品'!$E$1:$AW$1=DA$1)*('冬被-S级品'!$E$2:$AW$10)),0)+IFERROR(SUMPRODUCT(('白止-S级品'!$A$2:$A$26=$B209)*('白止-S级品'!$D$1:$AV$1=DA$1)*('白止-S级品'!$D$2:$AV$26)),0)+IFERROR(SUMPRODUCT(('乐容-S级品'!$A$4:$A$32=$B209)*('乐容-S级品'!$L$3:$CA$3=DA$1)*('乐容-S级品'!$L$4:$CA$32)),0)</f>
      </c>
      <c r="DB209" s="280">
        <f>IFERROR(SUMPRODUCT(('控温被PRO-S级品'!$B$2:$B$10=$B209)*('控温被PRO-S级品'!$E$1:$BE$1=DB$1)*('控温被PRO-S级品'!$E$2:$BE$10)),0)+IFERROR(SUMPRODUCT(('冬被-S级品'!$B$2:$B$10=$B209)*('冬被-S级品'!$E$1:$AW$1=DB$1)*('冬被-S级品'!$E$2:$AW$10)),0)+IFERROR(SUMPRODUCT(('白止-S级品'!$A$2:$A$26=$B209)*('白止-S级品'!$D$1:$AV$1=DB$1)*('白止-S级品'!$D$2:$AV$26)),0)+IFERROR(SUMPRODUCT(('乐容-S级品'!$A$4:$A$32=$B209)*('乐容-S级品'!$L$3:$CA$3=DB$1)*('乐容-S级品'!$L$4:$CA$32)),0)</f>
      </c>
      <c r="DC209" s="280">
        <f>IFERROR(SUMPRODUCT(('控温被PRO-S级品'!$B$2:$B$10=$B209)*('控温被PRO-S级品'!$E$1:$BE$1=DC$1)*('控温被PRO-S级品'!$E$2:$BE$10)),0)+IFERROR(SUMPRODUCT(('冬被-S级品'!$B$2:$B$10=$B209)*('冬被-S级品'!$E$1:$AW$1=DC$1)*('冬被-S级品'!$E$2:$AW$10)),0)+IFERROR(SUMPRODUCT(('白止-S级品'!$A$2:$A$26=$B209)*('白止-S级品'!$D$1:$AV$1=DC$1)*('白止-S级品'!$D$2:$AV$26)),0)+IFERROR(SUMPRODUCT(('乐容-S级品'!$A$4:$A$32=$B209)*('乐容-S级品'!$L$3:$CA$3=DC$1)*('乐容-S级品'!$L$4:$CA$32)),0)</f>
      </c>
      <c r="DD209" s="280">
        <f>IFERROR(SUMPRODUCT(('控温被PRO-S级品'!$B$2:$B$10=$B209)*('控温被PRO-S级品'!$E$1:$BE$1=DD$1)*('控温被PRO-S级品'!$E$2:$BE$10)),0)+IFERROR(SUMPRODUCT(('冬被-S级品'!$B$2:$B$10=$B209)*('冬被-S级品'!$E$1:$AW$1=DD$1)*('冬被-S级品'!$E$2:$AW$10)),0)+IFERROR(SUMPRODUCT(('白止-S级品'!$A$2:$A$26=$B209)*('白止-S级品'!$D$1:$AV$1=DD$1)*('白止-S级品'!$D$2:$AV$26)),0)+IFERROR(SUMPRODUCT(('乐容-S级品'!$A$4:$A$32=$B209)*('乐容-S级品'!$L$3:$CA$3=DD$1)*('乐容-S级品'!$L$4:$CA$32)),0)</f>
      </c>
      <c r="DE209" s="280">
        <f>IFERROR(SUMPRODUCT(('控温被PRO-S级品'!$B$2:$B$10=$B209)*('控温被PRO-S级品'!$E$1:$BE$1=DE$1)*('控温被PRO-S级品'!$E$2:$BE$10)),0)+IFERROR(SUMPRODUCT(('冬被-S级品'!$B$2:$B$10=$B209)*('冬被-S级品'!$E$1:$AW$1=DE$1)*('冬被-S级品'!$E$2:$AW$10)),0)+IFERROR(SUMPRODUCT(('白止-S级品'!$A$2:$A$26=$B209)*('白止-S级品'!$D$1:$AV$1=DE$1)*('白止-S级品'!$D$2:$AV$26)),0)+IFERROR(SUMPRODUCT(('乐容-S级品'!$A$4:$A$32=$B209)*('乐容-S级品'!$L$3:$CA$3=DE$1)*('乐容-S级品'!$L$4:$CA$32)),0)</f>
      </c>
      <c r="DF209" s="280">
        <f>IFERROR(SUMPRODUCT(('控温被PRO-S级品'!$B$2:$B$10=$B209)*('控温被PRO-S级品'!$E$1:$BE$1=DF$1)*('控温被PRO-S级品'!$E$2:$BE$10)),0)+IFERROR(SUMPRODUCT(('冬被-S级品'!$B$2:$B$10=$B209)*('冬被-S级品'!$E$1:$AW$1=DF$1)*('冬被-S级品'!$E$2:$AW$10)),0)+IFERROR(SUMPRODUCT(('白止-S级品'!$A$2:$A$26=$B209)*('白止-S级品'!$D$1:$AV$1=DF$1)*('白止-S级品'!$D$2:$AV$26)),0)+IFERROR(SUMPRODUCT(('乐容-S级品'!$A$4:$A$32=$B209)*('乐容-S级品'!$L$3:$CA$3=DF$1)*('乐容-S级品'!$L$4:$CA$32)),0)</f>
      </c>
      <c r="DG209" s="280">
        <f>IFERROR(SUMPRODUCT(('控温被PRO-S级品'!$B$2:$B$10=$B209)*('控温被PRO-S级品'!$E$1:$BE$1=DG$1)*('控温被PRO-S级品'!$E$2:$BE$10)),0)+IFERROR(SUMPRODUCT(('冬被-S级品'!$B$2:$B$10=$B209)*('冬被-S级品'!$E$1:$AW$1=DG$1)*('冬被-S级品'!$E$2:$AW$10)),0)+IFERROR(SUMPRODUCT(('白止-S级品'!$A$2:$A$26=$B209)*('白止-S级品'!$D$1:$AV$1=DG$1)*('白止-S级品'!$D$2:$AV$26)),0)+IFERROR(SUMPRODUCT(('乐容-S级品'!$A$4:$A$32=$B209)*('乐容-S级品'!$L$3:$CA$3=DG$1)*('乐容-S级品'!$L$4:$CA$32)),0)</f>
      </c>
      <c r="DH209" s="280">
        <f>IFERROR(SUMPRODUCT(('控温被PRO-S级品'!$B$2:$B$10=$B209)*('控温被PRO-S级品'!$E$1:$BE$1=DH$1)*('控温被PRO-S级品'!$E$2:$BE$10)),0)+IFERROR(SUMPRODUCT(('冬被-S级品'!$B$2:$B$10=$B209)*('冬被-S级品'!$E$1:$AW$1=DH$1)*('冬被-S级品'!$E$2:$AW$10)),0)+IFERROR(SUMPRODUCT(('白止-S级品'!$A$2:$A$26=$B209)*('白止-S级品'!$D$1:$AV$1=DH$1)*('白止-S级品'!$D$2:$AV$26)),0)+IFERROR(SUMPRODUCT(('乐容-S级品'!$A$4:$A$32=$B209)*('乐容-S级品'!$L$3:$CA$3=DH$1)*('乐容-S级品'!$L$4:$CA$32)),0)</f>
      </c>
      <c r="DI209" s="280">
        <f>IFERROR(SUMPRODUCT(('控温被PRO-S级品'!$B$2:$B$10=$B209)*('控温被PRO-S级品'!$E$1:$BE$1=DI$1)*('控温被PRO-S级品'!$E$2:$BE$10)),0)+IFERROR(SUMPRODUCT(('冬被-S级品'!$B$2:$B$10=$B209)*('冬被-S级品'!$E$1:$AW$1=DI$1)*('冬被-S级品'!$E$2:$AW$10)),0)+IFERROR(SUMPRODUCT(('白止-S级品'!$A$2:$A$26=$B209)*('白止-S级品'!$D$1:$AV$1=DI$1)*('白止-S级品'!$D$2:$AV$26)),0)+IFERROR(SUMPRODUCT(('乐容-S级品'!$A$4:$A$32=$B209)*('乐容-S级品'!$L$3:$CA$3=DI$1)*('乐容-S级品'!$L$4:$CA$32)),0)</f>
      </c>
      <c r="DJ209" s="280">
        <f>IFERROR(SUMPRODUCT(('控温被PRO-S级品'!$B$2:$B$10=$B209)*('控温被PRO-S级品'!$E$1:$BE$1=DJ$1)*('控温被PRO-S级品'!$E$2:$BE$10)),0)+IFERROR(SUMPRODUCT(('冬被-S级品'!$B$2:$B$10=$B209)*('冬被-S级品'!$E$1:$AW$1=DJ$1)*('冬被-S级品'!$E$2:$AW$10)),0)+IFERROR(SUMPRODUCT(('白止-S级品'!$A$2:$A$26=$B209)*('白止-S级品'!$D$1:$AV$1=DJ$1)*('白止-S级品'!$D$2:$AV$26)),0)+IFERROR(SUMPRODUCT(('乐容-S级品'!$A$4:$A$32=$B209)*('乐容-S级品'!$L$3:$CA$3=DJ$1)*('乐容-S级品'!$L$4:$CA$32)),0)</f>
      </c>
      <c r="DK209" s="280"/>
      <c r="DL209" s="280"/>
      <c r="DM209" s="280"/>
      <c r="DN209" s="280"/>
      <c r="DO209" s="280"/>
      <c r="DP209" s="280"/>
      <c r="DQ209" s="280"/>
      <c r="DR209" s="280"/>
      <c r="DS209" s="280"/>
      <c r="DT209" s="280"/>
      <c r="DU209" s="280"/>
      <c r="DV209" s="280"/>
      <c r="DW209" s="280">
        <f>VLOOKUP(B209,'系统编码规格'!A:C,3,FALSE)</f>
      </c>
      <c r="DX209" s="280"/>
      <c r="DY209" s="280"/>
      <c r="DZ209" s="280"/>
      <c r="EA209" s="280"/>
      <c r="EB209" s="280"/>
      <c r="EC209" s="280"/>
      <c r="ED209" s="280"/>
      <c r="EE209" s="280"/>
      <c r="EF209" s="280"/>
      <c r="EG209" s="280"/>
      <c r="EH209" s="280"/>
      <c r="EI209" s="280"/>
      <c r="EJ209" s="280"/>
      <c r="EK209" s="280"/>
      <c r="EL209" s="280"/>
      <c r="EM209" s="280"/>
      <c r="EN209" s="280"/>
      <c r="EO209" s="280"/>
      <c r="EP209" s="280"/>
      <c r="EQ209" s="280"/>
      <c r="ER209" s="280"/>
      <c r="ES209" s="280"/>
      <c r="ET209" s="280"/>
      <c r="EU209" s="280"/>
      <c r="EV209" s="280"/>
      <c r="EW209" s="280"/>
      <c r="EX209" s="280"/>
      <c r="EY209" s="280"/>
      <c r="EZ209" s="280"/>
      <c r="FA209" s="280"/>
      <c r="FB209" s="280"/>
      <c r="FC209" s="280"/>
      <c r="FD209" s="280"/>
      <c r="FE209" s="280"/>
      <c r="FF209" s="280"/>
      <c r="FG209" s="280"/>
      <c r="FH209" s="280"/>
      <c r="FI209" s="280"/>
      <c r="FJ209" s="280"/>
      <c r="FK209" s="280"/>
      <c r="FL209" s="280"/>
      <c r="FM209" s="280"/>
      <c r="FN209" s="280"/>
      <c r="FO209" s="280"/>
      <c r="FP209" s="280"/>
      <c r="FQ209" s="280"/>
      <c r="FR209" s="280"/>
      <c r="FS209" s="280"/>
      <c r="FT209" s="280"/>
      <c r="FU209" s="280"/>
      <c r="FV209" s="280"/>
      <c r="FW209" s="280"/>
      <c r="FX209" s="280"/>
      <c r="FY209" s="280"/>
      <c r="FZ209" s="280"/>
      <c r="GA209" s="280"/>
      <c r="GB209" s="280"/>
      <c r="GC209" s="280"/>
      <c r="GD209" s="280"/>
      <c r="GE209" s="280"/>
      <c r="GF209" s="280"/>
      <c r="GG209" s="280"/>
      <c r="GH209" s="280"/>
      <c r="GI209" s="280"/>
      <c r="GJ209" s="280"/>
      <c r="GK209" s="280"/>
      <c r="GL209" s="280"/>
      <c r="GM209" s="280"/>
      <c r="GN209" s="280"/>
      <c r="GO209" s="280"/>
      <c r="GP209" s="280"/>
      <c r="GQ209" s="280"/>
      <c r="GR209" s="280"/>
      <c r="GS209" s="280"/>
      <c r="GT209" s="280"/>
      <c r="GU209" s="280"/>
      <c r="GV209" s="280"/>
    </row>
    <row r="210">
      <c r="A210" s="309" t="str">
        <v>乐容</v>
      </c>
      <c r="B210" s="257" t="str">
        <v>138000381019394</v>
      </c>
      <c r="C210" s="309" t="str">
        <v>萨和花煦香水小样</v>
      </c>
      <c r="D210" s="309" t="str">
        <v>1.5ml</v>
      </c>
      <c r="E210">
        <f>SUM(F210:GX210)</f>
      </c>
      <c r="F210" s="280">
        <f>IFERROR(SUMPRODUCT(('控温被PRO-S级品'!$B$2:$B$10=$B210)*('控温被PRO-S级品'!$E$1:$BE$1=F$1)*('控温被PRO-S级品'!$E$2:$BE$10)),0)+IFERROR(SUMPRODUCT(('冬被-S级品'!$B$2:$B$10=$B210)*('冬被-S级品'!$E$1:$AW$1=F$1)*('冬被-S级品'!$E$2:$AW$10)),0)+IFERROR(SUMPRODUCT(('白止-S级品'!$A$2:$A$26=$B210)*('白止-S级品'!$D$1:$AV$1=F$1)*('白止-S级品'!$D$2:$AV$26)),0)+IFERROR(SUMPRODUCT(('乐容-S级品'!$A$4:$A$32=$B210)*('乐容-S级品'!$L$3:$CA$3=F$1)*('乐容-S级品'!$L$4:$CA$32)),0)</f>
      </c>
      <c r="G210" s="280">
        <f>IFERROR(SUMPRODUCT(('控温被PRO-S级品'!$B$2:$B$10=$B210)*('控温被PRO-S级品'!$E$1:$BE$1=G$1)*('控温被PRO-S级品'!$E$2:$BE$10)),0)+IFERROR(SUMPRODUCT(('冬被-S级品'!$B$2:$B$10=$B210)*('冬被-S级品'!$E$1:$AW$1=G$1)*('冬被-S级品'!$E$2:$AW$10)),0)+IFERROR(SUMPRODUCT(('白止-S级品'!$A$2:$A$26=$B210)*('白止-S级品'!$D$1:$AV$1=G$1)*('白止-S级品'!$D$2:$AV$26)),0)+IFERROR(SUMPRODUCT(('乐容-S级品'!$A$4:$A$32=$B210)*('乐容-S级品'!$L$3:$CA$3=G$1)*('乐容-S级品'!$L$4:$CA$32)),0)</f>
      </c>
      <c r="H210" s="280">
        <f>IFERROR(SUMPRODUCT(('控温被PRO-S级品'!$B$2:$B$10=$B210)*('控温被PRO-S级品'!$E$1:$BE$1=H$1)*('控温被PRO-S级品'!$E$2:$BE$10)),0)+IFERROR(SUMPRODUCT(('冬被-S级品'!$B$2:$B$10=$B210)*('冬被-S级品'!$E$1:$AW$1=H$1)*('冬被-S级品'!$E$2:$AW$10)),0)+IFERROR(SUMPRODUCT(('白止-S级品'!$A$2:$A$26=$B210)*('白止-S级品'!$D$1:$AV$1=H$1)*('白止-S级品'!$D$2:$AV$26)),0)+IFERROR(SUMPRODUCT(('乐容-S级品'!$A$4:$A$32=$B210)*('乐容-S级品'!$L$3:$CA$3=H$1)*('乐容-S级品'!$L$4:$CA$32)),0)</f>
      </c>
      <c r="I210" s="280">
        <f>IFERROR(SUMPRODUCT(('控温被PRO-S级品'!$B$2:$B$10=$B210)*('控温被PRO-S级品'!$E$1:$BE$1=I$1)*('控温被PRO-S级品'!$E$2:$BE$10)),0)+IFERROR(SUMPRODUCT(('冬被-S级品'!$B$2:$B$10=$B210)*('冬被-S级品'!$E$1:$AW$1=I$1)*('冬被-S级品'!$E$2:$AW$10)),0)+IFERROR(SUMPRODUCT(('白止-S级品'!$A$2:$A$26=$B210)*('白止-S级品'!$D$1:$AV$1=I$1)*('白止-S级品'!$D$2:$AV$26)),0)+IFERROR(SUMPRODUCT(('乐容-S级品'!$A$4:$A$32=$B210)*('乐容-S级品'!$L$3:$CA$3=I$1)*('乐容-S级品'!$L$4:$CA$32)),0)</f>
      </c>
      <c r="J210" s="280">
        <f>IFERROR(SUMPRODUCT(('控温被PRO-S级品'!$B$2:$B$10=$B210)*('控温被PRO-S级品'!$E$1:$BE$1=J$1)*('控温被PRO-S级品'!$E$2:$BE$10)),0)+IFERROR(SUMPRODUCT(('冬被-S级品'!$B$2:$B$10=$B210)*('冬被-S级品'!$E$1:$AW$1=J$1)*('冬被-S级品'!$E$2:$AW$10)),0)+IFERROR(SUMPRODUCT(('白止-S级品'!$A$2:$A$26=$B210)*('白止-S级品'!$D$1:$AV$1=J$1)*('白止-S级品'!$D$2:$AV$26)),0)+IFERROR(SUMPRODUCT(('乐容-S级品'!$A$4:$A$32=$B210)*('乐容-S级品'!$L$3:$CA$3=J$1)*('乐容-S级品'!$L$4:$CA$32)),0)</f>
      </c>
      <c r="K210" s="280">
        <f>IFERROR(SUMPRODUCT(('控温被PRO-S级品'!$B$2:$B$10=$B210)*('控温被PRO-S级品'!$E$1:$BE$1=K$1)*('控温被PRO-S级品'!$E$2:$BE$10)),0)+IFERROR(SUMPRODUCT(('冬被-S级品'!$B$2:$B$10=$B210)*('冬被-S级品'!$E$1:$AW$1=K$1)*('冬被-S级品'!$E$2:$AW$10)),0)+IFERROR(SUMPRODUCT(('白止-S级品'!$A$2:$A$26=$B210)*('白止-S级品'!$D$1:$AV$1=K$1)*('白止-S级品'!$D$2:$AV$26)),0)+IFERROR(SUMPRODUCT(('乐容-S级品'!$A$4:$A$32=$B210)*('乐容-S级品'!$L$3:$CA$3=K$1)*('乐容-S级品'!$L$4:$CA$32)),0)</f>
      </c>
      <c r="L210" s="280">
        <f>IFERROR(SUMPRODUCT(('控温被PRO-S级品'!$B$2:$B$10=$B210)*('控温被PRO-S级品'!$E$1:$BE$1=L$1)*('控温被PRO-S级品'!$E$2:$BE$10)),0)+IFERROR(SUMPRODUCT(('冬被-S级品'!$B$2:$B$10=$B210)*('冬被-S级品'!$E$1:$AW$1=L$1)*('冬被-S级品'!$E$2:$AW$10)),0)+IFERROR(SUMPRODUCT(('白止-S级品'!$A$2:$A$26=$B210)*('白止-S级品'!$D$1:$AV$1=L$1)*('白止-S级品'!$D$2:$AV$26)),0)+IFERROR(SUMPRODUCT(('乐容-S级品'!$A$4:$A$32=$B210)*('乐容-S级品'!$L$3:$CA$3=L$1)*('乐容-S级品'!$L$4:$CA$32)),0)</f>
      </c>
      <c r="M210" s="280">
        <f>IFERROR(SUMPRODUCT(('控温被PRO-S级品'!$B$2:$B$10=$B210)*('控温被PRO-S级品'!$E$1:$BE$1=M$1)*('控温被PRO-S级品'!$E$2:$BE$10)),0)+IFERROR(SUMPRODUCT(('冬被-S级品'!$B$2:$B$10=$B210)*('冬被-S级品'!$E$1:$AW$1=M$1)*('冬被-S级品'!$E$2:$AW$10)),0)+IFERROR(SUMPRODUCT(('白止-S级品'!$A$2:$A$26=$B210)*('白止-S级品'!$D$1:$AV$1=M$1)*('白止-S级品'!$D$2:$AV$26)),0)+IFERROR(SUMPRODUCT(('乐容-S级品'!$A$4:$A$32=$B210)*('乐容-S级品'!$L$3:$CA$3=M$1)*('乐容-S级品'!$L$4:$CA$32)),0)</f>
      </c>
      <c r="N210" s="280">
        <f>IFERROR(SUMPRODUCT(('控温被PRO-S级品'!$B$2:$B$10=$B210)*('控温被PRO-S级品'!$E$1:$BE$1=N$1)*('控温被PRO-S级品'!$E$2:$BE$10)),0)+IFERROR(SUMPRODUCT(('冬被-S级品'!$B$2:$B$10=$B210)*('冬被-S级品'!$E$1:$AW$1=N$1)*('冬被-S级品'!$E$2:$AW$10)),0)+IFERROR(SUMPRODUCT(('白止-S级品'!$A$2:$A$26=$B210)*('白止-S级品'!$D$1:$AV$1=N$1)*('白止-S级品'!$D$2:$AV$26)),0)+IFERROR(SUMPRODUCT(('乐容-S级品'!$A$4:$A$32=$B210)*('乐容-S级品'!$L$3:$CA$3=N$1)*('乐容-S级品'!$L$4:$CA$32)),0)</f>
      </c>
      <c r="O210" s="280">
        <f>IFERROR(SUMPRODUCT(('控温被PRO-S级品'!$B$2:$B$10=$B210)*('控温被PRO-S级品'!$E$1:$BE$1=O$1)*('控温被PRO-S级品'!$E$2:$BE$10)),0)+IFERROR(SUMPRODUCT(('冬被-S级品'!$B$2:$B$10=$B210)*('冬被-S级品'!$E$1:$AW$1=O$1)*('冬被-S级品'!$E$2:$AW$10)),0)+IFERROR(SUMPRODUCT(('白止-S级品'!$A$2:$A$26=$B210)*('白止-S级品'!$D$1:$AV$1=O$1)*('白止-S级品'!$D$2:$AV$26)),0)+IFERROR(SUMPRODUCT(('乐容-S级品'!$A$4:$A$32=$B210)*('乐容-S级品'!$L$3:$CA$3=O$1)*('乐容-S级品'!$L$4:$CA$32)),0)</f>
      </c>
      <c r="P210" s="280">
        <f>IFERROR(SUMPRODUCT(('控温被PRO-S级品'!$B$2:$B$10=$B210)*('控温被PRO-S级品'!$E$1:$BE$1=P$1)*('控温被PRO-S级品'!$E$2:$BE$10)),0)+IFERROR(SUMPRODUCT(('冬被-S级品'!$B$2:$B$10=$B210)*('冬被-S级品'!$E$1:$AW$1=P$1)*('冬被-S级品'!$E$2:$AW$10)),0)+IFERROR(SUMPRODUCT(('白止-S级品'!$A$2:$A$26=$B210)*('白止-S级品'!$D$1:$AV$1=P$1)*('白止-S级品'!$D$2:$AV$26)),0)+IFERROR(SUMPRODUCT(('乐容-S级品'!$A$4:$A$32=$B210)*('乐容-S级品'!$L$3:$CA$3=P$1)*('乐容-S级品'!$L$4:$CA$32)),0)</f>
      </c>
      <c r="Q210" s="280">
        <f>IFERROR(SUMPRODUCT(('控温被PRO-S级品'!$B$2:$B$10=$B210)*('控温被PRO-S级品'!$E$1:$BE$1=Q$1)*('控温被PRO-S级品'!$E$2:$BE$10)),0)+IFERROR(SUMPRODUCT(('冬被-S级品'!$B$2:$B$10=$B210)*('冬被-S级品'!$E$1:$AW$1=Q$1)*('冬被-S级品'!$E$2:$AW$10)),0)+IFERROR(SUMPRODUCT(('白止-S级品'!$A$2:$A$26=$B210)*('白止-S级品'!$D$1:$AV$1=Q$1)*('白止-S级品'!$D$2:$AV$26)),0)+IFERROR(SUMPRODUCT(('乐容-S级品'!$A$4:$A$32=$B210)*('乐容-S级品'!$L$3:$CA$3=Q$1)*('乐容-S级品'!$L$4:$CA$32)),0)</f>
      </c>
      <c r="R210" s="280">
        <f>IFERROR(SUMPRODUCT(('控温被PRO-S级品'!$B$2:$B$10=$B210)*('控温被PRO-S级品'!$E$1:$BE$1=R$1)*('控温被PRO-S级品'!$E$2:$BE$10)),0)+IFERROR(SUMPRODUCT(('冬被-S级品'!$B$2:$B$10=$B210)*('冬被-S级品'!$E$1:$AW$1=R$1)*('冬被-S级品'!$E$2:$AW$10)),0)+IFERROR(SUMPRODUCT(('白止-S级品'!$A$2:$A$26=$B210)*('白止-S级品'!$D$1:$AV$1=R$1)*('白止-S级品'!$D$2:$AV$26)),0)+IFERROR(SUMPRODUCT(('乐容-S级品'!$A$4:$A$32=$B210)*('乐容-S级品'!$L$3:$CA$3=R$1)*('乐容-S级品'!$L$4:$CA$32)),0)</f>
      </c>
      <c r="S210" s="280">
        <f>IFERROR(SUMPRODUCT(('控温被PRO-S级品'!$B$2:$B$10=$B210)*('控温被PRO-S级品'!$E$1:$BE$1=S$1)*('控温被PRO-S级品'!$E$2:$BE$10)),0)+IFERROR(SUMPRODUCT(('冬被-S级品'!$B$2:$B$10=$B210)*('冬被-S级品'!$E$1:$AW$1=S$1)*('冬被-S级品'!$E$2:$AW$10)),0)+IFERROR(SUMPRODUCT(('白止-S级品'!$A$2:$A$26=$B210)*('白止-S级品'!$D$1:$AV$1=S$1)*('白止-S级品'!$D$2:$AV$26)),0)+IFERROR(SUMPRODUCT(('乐容-S级品'!$A$4:$A$32=$B210)*('乐容-S级品'!$L$3:$CA$3=S$1)*('乐容-S级品'!$L$4:$CA$32)),0)</f>
      </c>
      <c r="T210" s="280">
        <f>IFERROR(SUMPRODUCT(('控温被PRO-S级品'!$B$2:$B$10=$B210)*('控温被PRO-S级品'!$E$1:$BE$1=T$1)*('控温被PRO-S级品'!$E$2:$BE$10)),0)+IFERROR(SUMPRODUCT(('冬被-S级品'!$B$2:$B$10=$B210)*('冬被-S级品'!$E$1:$AW$1=T$1)*('冬被-S级品'!$E$2:$AW$10)),0)+IFERROR(SUMPRODUCT(('白止-S级品'!$A$2:$A$26=$B210)*('白止-S级品'!$D$1:$AV$1=T$1)*('白止-S级品'!$D$2:$AV$26)),0)+IFERROR(SUMPRODUCT(('乐容-S级品'!$A$4:$A$32=$B210)*('乐容-S级品'!$L$3:$CA$3=T$1)*('乐容-S级品'!$L$4:$CA$32)),0)</f>
      </c>
      <c r="U210" s="280">
        <f>IFERROR(SUMPRODUCT(('控温被PRO-S级品'!$B$2:$B$10=$B210)*('控温被PRO-S级品'!$E$1:$BE$1=U$1)*('控温被PRO-S级品'!$E$2:$BE$10)),0)+IFERROR(SUMPRODUCT(('冬被-S级品'!$B$2:$B$10=$B210)*('冬被-S级品'!$E$1:$AW$1=U$1)*('冬被-S级品'!$E$2:$AW$10)),0)+IFERROR(SUMPRODUCT(('白止-S级品'!$A$2:$A$26=$B210)*('白止-S级品'!$D$1:$AV$1=U$1)*('白止-S级品'!$D$2:$AV$26)),0)+IFERROR(SUMPRODUCT(('乐容-S级品'!$A$4:$A$32=$B210)*('乐容-S级品'!$L$3:$CA$3=U$1)*('乐容-S级品'!$L$4:$CA$32)),0)</f>
      </c>
      <c r="V210" s="280">
        <f>IFERROR(SUMPRODUCT(('控温被PRO-S级品'!$B$2:$B$10=$B210)*('控温被PRO-S级品'!$E$1:$BE$1=V$1)*('控温被PRO-S级品'!$E$2:$BE$10)),0)+IFERROR(SUMPRODUCT(('冬被-S级品'!$B$2:$B$10=$B210)*('冬被-S级品'!$E$1:$AW$1=V$1)*('冬被-S级品'!$E$2:$AW$10)),0)+IFERROR(SUMPRODUCT(('白止-S级品'!$A$2:$A$26=$B210)*('白止-S级品'!$D$1:$AV$1=V$1)*('白止-S级品'!$D$2:$AV$26)),0)+IFERROR(SUMPRODUCT(('乐容-S级品'!$A$4:$A$32=$B210)*('乐容-S级品'!$L$3:$CA$3=V$1)*('乐容-S级品'!$L$4:$CA$32)),0)</f>
      </c>
      <c r="W210" s="280">
        <f>IFERROR(SUMPRODUCT(('控温被PRO-S级品'!$B$2:$B$10=$B210)*('控温被PRO-S级品'!$E$1:$BE$1=W$1)*('控温被PRO-S级品'!$E$2:$BE$10)),0)+IFERROR(SUMPRODUCT(('冬被-S级品'!$B$2:$B$10=$B210)*('冬被-S级品'!$E$1:$AW$1=W$1)*('冬被-S级品'!$E$2:$AW$10)),0)+IFERROR(SUMPRODUCT(('白止-S级品'!$A$2:$A$26=$B210)*('白止-S级品'!$D$1:$AV$1=W$1)*('白止-S级品'!$D$2:$AV$26)),0)+IFERROR(SUMPRODUCT(('乐容-S级品'!$A$4:$A$32=$B210)*('乐容-S级品'!$L$3:$CA$3=W$1)*('乐容-S级品'!$L$4:$CA$32)),0)</f>
      </c>
      <c r="X210" s="280">
        <f>IFERROR(SUMPRODUCT(('控温被PRO-S级品'!$B$2:$B$10=$B210)*('控温被PRO-S级品'!$E$1:$BE$1=X$1)*('控温被PRO-S级品'!$E$2:$BE$10)),0)+IFERROR(SUMPRODUCT(('冬被-S级品'!$B$2:$B$10=$B210)*('冬被-S级品'!$E$1:$AW$1=X$1)*('冬被-S级品'!$E$2:$AW$10)),0)+IFERROR(SUMPRODUCT(('白止-S级品'!$A$2:$A$26=$B210)*('白止-S级品'!$D$1:$AV$1=X$1)*('白止-S级品'!$D$2:$AV$26)),0)+IFERROR(SUMPRODUCT(('乐容-S级品'!$A$4:$A$32=$B210)*('乐容-S级品'!$L$3:$CA$3=X$1)*('乐容-S级品'!$L$4:$CA$32)),0)</f>
      </c>
      <c r="Y210" s="280">
        <f>IFERROR(SUMPRODUCT(('控温被PRO-S级品'!$B$2:$B$10=$B210)*('控温被PRO-S级品'!$E$1:$BE$1=Y$1)*('控温被PRO-S级品'!$E$2:$BE$10)),0)+IFERROR(SUMPRODUCT(('冬被-S级品'!$B$2:$B$10=$B210)*('冬被-S级品'!$E$1:$AW$1=Y$1)*('冬被-S级品'!$E$2:$AW$10)),0)+IFERROR(SUMPRODUCT(('白止-S级品'!$A$2:$A$26=$B210)*('白止-S级品'!$D$1:$AV$1=Y$1)*('白止-S级品'!$D$2:$AV$26)),0)+IFERROR(SUMPRODUCT(('乐容-S级品'!$A$4:$A$32=$B210)*('乐容-S级品'!$L$3:$CA$3=Y$1)*('乐容-S级品'!$L$4:$CA$32)),0)</f>
      </c>
      <c r="Z210" s="280">
        <f>IFERROR(SUMPRODUCT(('控温被PRO-S级品'!$B$2:$B$10=$B210)*('控温被PRO-S级品'!$E$1:$BE$1=Z$1)*('控温被PRO-S级品'!$E$2:$BE$10)),0)+IFERROR(SUMPRODUCT(('冬被-S级品'!$B$2:$B$10=$B210)*('冬被-S级品'!$E$1:$AW$1=Z$1)*('冬被-S级品'!$E$2:$AW$10)),0)+IFERROR(SUMPRODUCT(('白止-S级品'!$A$2:$A$26=$B210)*('白止-S级品'!$D$1:$AV$1=Z$1)*('白止-S级品'!$D$2:$AV$26)),0)+IFERROR(SUMPRODUCT(('乐容-S级品'!$A$4:$A$32=$B210)*('乐容-S级品'!$L$3:$CA$3=Z$1)*('乐容-S级品'!$L$4:$CA$32)),0)</f>
      </c>
      <c r="AA210" s="280">
        <f>IFERROR(SUMPRODUCT(('控温被PRO-S级品'!$B$2:$B$10=$B210)*('控温被PRO-S级品'!$E$1:$BE$1=AA$1)*('控温被PRO-S级品'!$E$2:$BE$10)),0)+IFERROR(SUMPRODUCT(('冬被-S级品'!$B$2:$B$10=$B210)*('冬被-S级品'!$E$1:$AW$1=AA$1)*('冬被-S级品'!$E$2:$AW$10)),0)+IFERROR(SUMPRODUCT(('白止-S级品'!$A$2:$A$26=$B210)*('白止-S级品'!$D$1:$AV$1=AA$1)*('白止-S级品'!$D$2:$AV$26)),0)+IFERROR(SUMPRODUCT(('乐容-S级品'!$A$4:$A$32=$B210)*('乐容-S级品'!$L$3:$CA$3=AA$1)*('乐容-S级品'!$L$4:$CA$32)),0)</f>
      </c>
      <c r="AB210" s="280">
        <f>IFERROR(SUMPRODUCT(('控温被PRO-S级品'!$B$2:$B$10=$B210)*('控温被PRO-S级品'!$E$1:$BE$1=AB$1)*('控温被PRO-S级品'!$E$2:$BE$10)),0)+IFERROR(SUMPRODUCT(('冬被-S级品'!$B$2:$B$10=$B210)*('冬被-S级品'!$E$1:$AW$1=AB$1)*('冬被-S级品'!$E$2:$AW$10)),0)+IFERROR(SUMPRODUCT(('白止-S级品'!$A$2:$A$26=$B210)*('白止-S级品'!$D$1:$AV$1=AB$1)*('白止-S级品'!$D$2:$AV$26)),0)+IFERROR(SUMPRODUCT(('乐容-S级品'!$A$4:$A$32=$B210)*('乐容-S级品'!$L$3:$CA$3=AB$1)*('乐容-S级品'!$L$4:$CA$32)),0)</f>
      </c>
      <c r="AC210" s="280">
        <f>IFERROR(SUMPRODUCT(('控温被PRO-S级品'!$B$2:$B$10=$B210)*('控温被PRO-S级品'!$E$1:$BE$1=AC$1)*('控温被PRO-S级品'!$E$2:$BE$10)),0)+IFERROR(SUMPRODUCT(('冬被-S级品'!$B$2:$B$10=$B210)*('冬被-S级品'!$E$1:$AW$1=AC$1)*('冬被-S级品'!$E$2:$AW$10)),0)+IFERROR(SUMPRODUCT(('白止-S级品'!$A$2:$A$26=$B210)*('白止-S级品'!$D$1:$AV$1=AC$1)*('白止-S级品'!$D$2:$AV$26)),0)+IFERROR(SUMPRODUCT(('乐容-S级品'!$A$4:$A$32=$B210)*('乐容-S级品'!$L$3:$CA$3=AC$1)*('乐容-S级品'!$L$4:$CA$32)),0)</f>
      </c>
      <c r="AD210" s="280">
        <f>IFERROR(SUMPRODUCT(('控温被PRO-S级品'!$B$2:$B$10=$B210)*('控温被PRO-S级品'!$E$1:$BE$1=AD$1)*('控温被PRO-S级品'!$E$2:$BE$10)),0)+IFERROR(SUMPRODUCT(('冬被-S级品'!$B$2:$B$10=$B210)*('冬被-S级品'!$E$1:$AW$1=AD$1)*('冬被-S级品'!$E$2:$AW$10)),0)+IFERROR(SUMPRODUCT(('白止-S级品'!$A$2:$A$26=$B210)*('白止-S级品'!$D$1:$AV$1=AD$1)*('白止-S级品'!$D$2:$AV$26)),0)+IFERROR(SUMPRODUCT(('乐容-S级品'!$A$4:$A$32=$B210)*('乐容-S级品'!$L$3:$CA$3=AD$1)*('乐容-S级品'!$L$4:$CA$32)),0)</f>
      </c>
      <c r="AE210" s="280">
        <f>IFERROR(SUMPRODUCT(('控温被PRO-S级品'!$B$2:$B$10=$B210)*('控温被PRO-S级品'!$E$1:$BE$1=AE$1)*('控温被PRO-S级品'!$E$2:$BE$10)),0)+IFERROR(SUMPRODUCT(('冬被-S级品'!$B$2:$B$10=$B210)*('冬被-S级品'!$E$1:$AW$1=AE$1)*('冬被-S级品'!$E$2:$AW$10)),0)+IFERROR(SUMPRODUCT(('白止-S级品'!$A$2:$A$26=$B210)*('白止-S级品'!$D$1:$AV$1=AE$1)*('白止-S级品'!$D$2:$AV$26)),0)+IFERROR(SUMPRODUCT(('乐容-S级品'!$A$4:$A$32=$B210)*('乐容-S级品'!$L$3:$CA$3=AE$1)*('乐容-S级品'!$L$4:$CA$32)),0)</f>
      </c>
      <c r="AF210" s="280">
        <f>IFERROR(SUMPRODUCT(('控温被PRO-S级品'!$B$2:$B$10=$B210)*('控温被PRO-S级品'!$E$1:$BE$1=AF$1)*('控温被PRO-S级品'!$E$2:$BE$10)),0)+IFERROR(SUMPRODUCT(('冬被-S级品'!$B$2:$B$10=$B210)*('冬被-S级品'!$E$1:$AW$1=AF$1)*('冬被-S级品'!$E$2:$AW$10)),0)+IFERROR(SUMPRODUCT(('白止-S级品'!$A$2:$A$26=$B210)*('白止-S级品'!$D$1:$AV$1=AF$1)*('白止-S级品'!$D$2:$AV$26)),0)+IFERROR(SUMPRODUCT(('乐容-S级品'!$A$4:$A$32=$B210)*('乐容-S级品'!$L$3:$CA$3=AF$1)*('乐容-S级品'!$L$4:$CA$32)),0)</f>
      </c>
      <c r="AG210" s="280">
        <f>IFERROR(SUMPRODUCT(('控温被PRO-S级品'!$B$2:$B$10=$B210)*('控温被PRO-S级品'!$E$1:$BE$1=AG$1)*('控温被PRO-S级品'!$E$2:$BE$10)),0)+IFERROR(SUMPRODUCT(('冬被-S级品'!$B$2:$B$10=$B210)*('冬被-S级品'!$E$1:$AW$1=AG$1)*('冬被-S级品'!$E$2:$AW$10)),0)+IFERROR(SUMPRODUCT(('白止-S级品'!$A$2:$A$26=$B210)*('白止-S级品'!$D$1:$AV$1=AG$1)*('白止-S级品'!$D$2:$AV$26)),0)+IFERROR(SUMPRODUCT(('乐容-S级品'!$A$4:$A$32=$B210)*('乐容-S级品'!$L$3:$CA$3=AG$1)*('乐容-S级品'!$L$4:$CA$32)),0)</f>
      </c>
      <c r="AH210" s="280">
        <f>IFERROR(SUMPRODUCT(('控温被PRO-S级品'!$B$2:$B$10=$B210)*('控温被PRO-S级品'!$E$1:$BE$1=AH$1)*('控温被PRO-S级品'!$E$2:$BE$10)),0)+IFERROR(SUMPRODUCT(('冬被-S级品'!$B$2:$B$10=$B210)*('冬被-S级品'!$E$1:$AW$1=AH$1)*('冬被-S级品'!$E$2:$AW$10)),0)+IFERROR(SUMPRODUCT(('白止-S级品'!$A$2:$A$26=$B210)*('白止-S级品'!$D$1:$AV$1=AH$1)*('白止-S级品'!$D$2:$AV$26)),0)+IFERROR(SUMPRODUCT(('乐容-S级品'!$A$4:$A$32=$B210)*('乐容-S级品'!$L$3:$CA$3=AH$1)*('乐容-S级品'!$L$4:$CA$32)),0)</f>
      </c>
      <c r="AI210" s="280">
        <f>IFERROR(SUMPRODUCT(('控温被PRO-S级品'!$B$2:$B$10=$B210)*('控温被PRO-S级品'!$E$1:$BE$1=AI$1)*('控温被PRO-S级品'!$E$2:$BE$10)),0)+IFERROR(SUMPRODUCT(('冬被-S级品'!$B$2:$B$10=$B210)*('冬被-S级品'!$E$1:$AW$1=AI$1)*('冬被-S级品'!$E$2:$AW$10)),0)+IFERROR(SUMPRODUCT(('白止-S级品'!$A$2:$A$26=$B210)*('白止-S级品'!$D$1:$AV$1=AI$1)*('白止-S级品'!$D$2:$AV$26)),0)+IFERROR(SUMPRODUCT(('乐容-S级品'!$A$4:$A$32=$B210)*('乐容-S级品'!$L$3:$CA$3=AI$1)*('乐容-S级品'!$L$4:$CA$32)),0)</f>
      </c>
      <c r="AJ210" s="280">
        <f>IFERROR(SUMPRODUCT(('控温被PRO-S级品'!$B$2:$B$10=$B210)*('控温被PRO-S级品'!$E$1:$BE$1=AJ$1)*('控温被PRO-S级品'!$E$2:$BE$10)),0)+IFERROR(SUMPRODUCT(('冬被-S级品'!$B$2:$B$10=$B210)*('冬被-S级品'!$E$1:$AW$1=AJ$1)*('冬被-S级品'!$E$2:$AW$10)),0)+IFERROR(SUMPRODUCT(('白止-S级品'!$A$2:$A$26=$B210)*('白止-S级品'!$D$1:$AV$1=AJ$1)*('白止-S级品'!$D$2:$AV$26)),0)+IFERROR(SUMPRODUCT(('乐容-S级品'!$A$4:$A$32=$B210)*('乐容-S级品'!$L$3:$CA$3=AJ$1)*('乐容-S级品'!$L$4:$CA$32)),0)</f>
      </c>
      <c r="AK210" s="280">
        <f>IFERROR(SUMPRODUCT(('控温被PRO-S级品'!$B$2:$B$10=$B210)*('控温被PRO-S级品'!$E$1:$BE$1=AK$1)*('控温被PRO-S级品'!$E$2:$BE$10)),0)+IFERROR(SUMPRODUCT(('冬被-S级品'!$B$2:$B$10=$B210)*('冬被-S级品'!$E$1:$AW$1=AK$1)*('冬被-S级品'!$E$2:$AW$10)),0)+IFERROR(SUMPRODUCT(('白止-S级品'!$A$2:$A$26=$B210)*('白止-S级品'!$D$1:$AV$1=AK$1)*('白止-S级品'!$D$2:$AV$26)),0)+IFERROR(SUMPRODUCT(('乐容-S级品'!$A$4:$A$32=$B210)*('乐容-S级品'!$L$3:$CA$3=AK$1)*('乐容-S级品'!$L$4:$CA$32)),0)</f>
      </c>
      <c r="AL210" s="280">
        <f>IFERROR(SUMPRODUCT(('控温被PRO-S级品'!$B$2:$B$10=$B210)*('控温被PRO-S级品'!$E$1:$BE$1=AL$1)*('控温被PRO-S级品'!$E$2:$BE$10)),0)+IFERROR(SUMPRODUCT(('冬被-S级品'!$B$2:$B$10=$B210)*('冬被-S级品'!$E$1:$AW$1=AL$1)*('冬被-S级品'!$E$2:$AW$10)),0)+IFERROR(SUMPRODUCT(('白止-S级品'!$A$2:$A$26=$B210)*('白止-S级品'!$D$1:$AV$1=AL$1)*('白止-S级品'!$D$2:$AV$26)),0)+IFERROR(SUMPRODUCT(('乐容-S级品'!$A$4:$A$32=$B210)*('乐容-S级品'!$L$3:$CA$3=AL$1)*('乐容-S级品'!$L$4:$CA$32)),0)</f>
      </c>
      <c r="AM210" s="280">
        <f>IFERROR(SUMPRODUCT(('控温被PRO-S级品'!$B$2:$B$10=$B210)*('控温被PRO-S级品'!$E$1:$BE$1=AM$1)*('控温被PRO-S级品'!$E$2:$BE$10)),0)+IFERROR(SUMPRODUCT(('冬被-S级品'!$B$2:$B$10=$B210)*('冬被-S级品'!$E$1:$AW$1=AM$1)*('冬被-S级品'!$E$2:$AW$10)),0)+IFERROR(SUMPRODUCT(('白止-S级品'!$A$2:$A$26=$B210)*('白止-S级品'!$D$1:$AV$1=AM$1)*('白止-S级品'!$D$2:$AV$26)),0)+IFERROR(SUMPRODUCT(('乐容-S级品'!$A$4:$A$32=$B210)*('乐容-S级品'!$L$3:$CA$3=AM$1)*('乐容-S级品'!$L$4:$CA$32)),0)</f>
      </c>
      <c r="AN210" s="280">
        <f>IFERROR(SUMPRODUCT(('控温被PRO-S级品'!$B$2:$B$10=$B210)*('控温被PRO-S级品'!$E$1:$BE$1=AN$1)*('控温被PRO-S级品'!$E$2:$BE$10)),0)+IFERROR(SUMPRODUCT(('冬被-S级品'!$B$2:$B$10=$B210)*('冬被-S级品'!$E$1:$AW$1=AN$1)*('冬被-S级品'!$E$2:$AW$10)),0)+IFERROR(SUMPRODUCT(('白止-S级品'!$A$2:$A$26=$B210)*('白止-S级品'!$D$1:$AV$1=AN$1)*('白止-S级品'!$D$2:$AV$26)),0)+IFERROR(SUMPRODUCT(('乐容-S级品'!$A$4:$A$32=$B210)*('乐容-S级品'!$L$3:$CA$3=AN$1)*('乐容-S级品'!$L$4:$CA$32)),0)</f>
      </c>
      <c r="AO210" s="280">
        <f>IFERROR(SUMPRODUCT(('控温被PRO-S级品'!$B$2:$B$10=$B210)*('控温被PRO-S级品'!$E$1:$BE$1=AO$1)*('控温被PRO-S级品'!$E$2:$BE$10)),0)+IFERROR(SUMPRODUCT(('冬被-S级品'!$B$2:$B$10=$B210)*('冬被-S级品'!$E$1:$AW$1=AO$1)*('冬被-S级品'!$E$2:$AW$10)),0)+IFERROR(SUMPRODUCT(('白止-S级品'!$A$2:$A$26=$B210)*('白止-S级品'!$D$1:$AV$1=AO$1)*('白止-S级品'!$D$2:$AV$26)),0)+IFERROR(SUMPRODUCT(('乐容-S级品'!$A$4:$A$32=$B210)*('乐容-S级品'!$L$3:$CA$3=AO$1)*('乐容-S级品'!$L$4:$CA$32)),0)</f>
      </c>
      <c r="AP210" s="280">
        <f>IFERROR(SUMPRODUCT(('控温被PRO-S级品'!$B$2:$B$10=$B210)*('控温被PRO-S级品'!$E$1:$BE$1=AP$1)*('控温被PRO-S级品'!$E$2:$BE$10)),0)+IFERROR(SUMPRODUCT(('冬被-S级品'!$B$2:$B$10=$B210)*('冬被-S级品'!$E$1:$AW$1=AP$1)*('冬被-S级品'!$E$2:$AW$10)),0)+IFERROR(SUMPRODUCT(('白止-S级品'!$A$2:$A$26=$B210)*('白止-S级品'!$D$1:$AV$1=AP$1)*('白止-S级品'!$D$2:$AV$26)),0)+IFERROR(SUMPRODUCT(('乐容-S级品'!$A$4:$A$32=$B210)*('乐容-S级品'!$L$3:$CA$3=AP$1)*('乐容-S级品'!$L$4:$CA$32)),0)</f>
      </c>
      <c r="AQ210" s="280">
        <f>IFERROR(SUMPRODUCT(('控温被PRO-S级品'!$B$2:$B$10=$B210)*('控温被PRO-S级品'!$E$1:$BE$1=AQ$1)*('控温被PRO-S级品'!$E$2:$BE$10)),0)+IFERROR(SUMPRODUCT(('冬被-S级品'!$B$2:$B$10=$B210)*('冬被-S级品'!$E$1:$AW$1=AQ$1)*('冬被-S级品'!$E$2:$AW$10)),0)+IFERROR(SUMPRODUCT(('白止-S级品'!$A$2:$A$26=$B210)*('白止-S级品'!$D$1:$AV$1=AQ$1)*('白止-S级品'!$D$2:$AV$26)),0)+IFERROR(SUMPRODUCT(('乐容-S级品'!$A$4:$A$32=$B210)*('乐容-S级品'!$L$3:$CA$3=AQ$1)*('乐容-S级品'!$L$4:$CA$32)),0)</f>
      </c>
      <c r="AR210" s="280">
        <f>IFERROR(SUMPRODUCT(('控温被PRO-S级品'!$B$2:$B$10=$B210)*('控温被PRO-S级品'!$E$1:$BE$1=AR$1)*('控温被PRO-S级品'!$E$2:$BE$10)),0)+IFERROR(SUMPRODUCT(('冬被-S级品'!$B$2:$B$10=$B210)*('冬被-S级品'!$E$1:$AW$1=AR$1)*('冬被-S级品'!$E$2:$AW$10)),0)+IFERROR(SUMPRODUCT(('白止-S级品'!$A$2:$A$26=$B210)*('白止-S级品'!$D$1:$AV$1=AR$1)*('白止-S级品'!$D$2:$AV$26)),0)+IFERROR(SUMPRODUCT(('乐容-S级品'!$A$4:$A$32=$B210)*('乐容-S级品'!$L$3:$CA$3=AR$1)*('乐容-S级品'!$L$4:$CA$32)),0)</f>
      </c>
      <c r="AS210" s="280">
        <f>IFERROR(SUMPRODUCT(('控温被PRO-S级品'!$B$2:$B$10=$B210)*('控温被PRO-S级品'!$E$1:$BE$1=AS$1)*('控温被PRO-S级品'!$E$2:$BE$10)),0)+IFERROR(SUMPRODUCT(('冬被-S级品'!$B$2:$B$10=$B210)*('冬被-S级品'!$E$1:$AW$1=AS$1)*('冬被-S级品'!$E$2:$AW$10)),0)+IFERROR(SUMPRODUCT(('白止-S级品'!$A$2:$A$26=$B210)*('白止-S级品'!$D$1:$AV$1=AS$1)*('白止-S级品'!$D$2:$AV$26)),0)+IFERROR(SUMPRODUCT(('乐容-S级品'!$A$4:$A$32=$B210)*('乐容-S级品'!$L$3:$CA$3=AS$1)*('乐容-S级品'!$L$4:$CA$32)),0)</f>
      </c>
      <c r="AT210" s="280">
        <f>IFERROR(SUMPRODUCT(('控温被PRO-S级品'!$B$2:$B$10=$B210)*('控温被PRO-S级品'!$E$1:$BE$1=AT$1)*('控温被PRO-S级品'!$E$2:$BE$10)),0)+IFERROR(SUMPRODUCT(('冬被-S级品'!$B$2:$B$10=$B210)*('冬被-S级品'!$E$1:$AW$1=AT$1)*('冬被-S级品'!$E$2:$AW$10)),0)+IFERROR(SUMPRODUCT(('白止-S级品'!$A$2:$A$26=$B210)*('白止-S级品'!$D$1:$AV$1=AT$1)*('白止-S级品'!$D$2:$AV$26)),0)+IFERROR(SUMPRODUCT(('乐容-S级品'!$A$4:$A$32=$B210)*('乐容-S级品'!$L$3:$CA$3=AT$1)*('乐容-S级品'!$L$4:$CA$32)),0)</f>
      </c>
      <c r="AU210" s="280">
        <f>IFERROR(SUMPRODUCT(('控温被PRO-S级品'!$B$2:$B$10=$B210)*('控温被PRO-S级品'!$E$1:$BE$1=AU$1)*('控温被PRO-S级品'!$E$2:$BE$10)),0)+IFERROR(SUMPRODUCT(('冬被-S级品'!$B$2:$B$10=$B210)*('冬被-S级品'!$E$1:$AW$1=AU$1)*('冬被-S级品'!$E$2:$AW$10)),0)+IFERROR(SUMPRODUCT(('白止-S级品'!$A$2:$A$26=$B210)*('白止-S级品'!$D$1:$AV$1=AU$1)*('白止-S级品'!$D$2:$AV$26)),0)+IFERROR(SUMPRODUCT(('乐容-S级品'!$A$4:$A$32=$B210)*('乐容-S级品'!$L$3:$CA$3=AU$1)*('乐容-S级品'!$L$4:$CA$32)),0)</f>
      </c>
      <c r="AV210" s="280">
        <f>IFERROR(SUMPRODUCT(('控温被PRO-S级品'!$B$2:$B$10=$B210)*('控温被PRO-S级品'!$E$1:$BE$1=AV$1)*('控温被PRO-S级品'!$E$2:$BE$10)),0)+IFERROR(SUMPRODUCT(('冬被-S级品'!$B$2:$B$10=$B210)*('冬被-S级品'!$E$1:$AW$1=AV$1)*('冬被-S级品'!$E$2:$AW$10)),0)+IFERROR(SUMPRODUCT(('白止-S级品'!$A$2:$A$26=$B210)*('白止-S级品'!$D$1:$AV$1=AV$1)*('白止-S级品'!$D$2:$AV$26)),0)+IFERROR(SUMPRODUCT(('乐容-S级品'!$A$4:$A$32=$B210)*('乐容-S级品'!$L$3:$CA$3=AV$1)*('乐容-S级品'!$L$4:$CA$32)),0)</f>
      </c>
      <c r="AW210" s="280">
        <f>IFERROR(SUMPRODUCT(('控温被PRO-S级品'!$B$2:$B$10=$B210)*('控温被PRO-S级品'!$E$1:$BE$1=AW$1)*('控温被PRO-S级品'!$E$2:$BE$10)),0)+IFERROR(SUMPRODUCT(('冬被-S级品'!$B$2:$B$10=$B210)*('冬被-S级品'!$E$1:$AW$1=AW$1)*('冬被-S级品'!$E$2:$AW$10)),0)+IFERROR(SUMPRODUCT(('白止-S级品'!$A$2:$A$26=$B210)*('白止-S级品'!$D$1:$AV$1=AW$1)*('白止-S级品'!$D$2:$AV$26)),0)+IFERROR(SUMPRODUCT(('乐容-S级品'!$A$4:$A$32=$B210)*('乐容-S级品'!$L$3:$CA$3=AW$1)*('乐容-S级品'!$L$4:$CA$32)),0)</f>
      </c>
      <c r="AX210" s="280">
        <f>IFERROR(SUMPRODUCT(('控温被PRO-S级品'!$B$2:$B$10=$B210)*('控温被PRO-S级品'!$E$1:$BE$1=AX$1)*('控温被PRO-S级品'!$E$2:$BE$10)),0)+IFERROR(SUMPRODUCT(('冬被-S级品'!$B$2:$B$10=$B210)*('冬被-S级品'!$E$1:$AW$1=AX$1)*('冬被-S级品'!$E$2:$AW$10)),0)+IFERROR(SUMPRODUCT(('白止-S级品'!$A$2:$A$26=$B210)*('白止-S级品'!$D$1:$AV$1=AX$1)*('白止-S级品'!$D$2:$AV$26)),0)+IFERROR(SUMPRODUCT(('乐容-S级品'!$A$4:$A$32=$B210)*('乐容-S级品'!$L$3:$CA$3=AX$1)*('乐容-S级品'!$L$4:$CA$32)),0)</f>
      </c>
      <c r="AY210" s="280">
        <f>IFERROR(SUMPRODUCT(('控温被PRO-S级品'!$B$2:$B$10=$B210)*('控温被PRO-S级品'!$E$1:$BE$1=AY$1)*('控温被PRO-S级品'!$E$2:$BE$10)),0)+IFERROR(SUMPRODUCT(('冬被-S级品'!$B$2:$B$10=$B210)*('冬被-S级品'!$E$1:$AW$1=AY$1)*('冬被-S级品'!$E$2:$AW$10)),0)+IFERROR(SUMPRODUCT(('白止-S级品'!$A$2:$A$26=$B210)*('白止-S级品'!$D$1:$AV$1=AY$1)*('白止-S级品'!$D$2:$AV$26)),0)+IFERROR(SUMPRODUCT(('乐容-S级品'!$A$4:$A$32=$B210)*('乐容-S级品'!$L$3:$CA$3=AY$1)*('乐容-S级品'!$L$4:$CA$32)),0)</f>
      </c>
      <c r="AZ210" s="280">
        <f>IFERROR(SUMPRODUCT(('控温被PRO-S级品'!$B$2:$B$10=$B210)*('控温被PRO-S级品'!$E$1:$BE$1=AZ$1)*('控温被PRO-S级品'!$E$2:$BE$10)),0)+IFERROR(SUMPRODUCT(('冬被-S级品'!$B$2:$B$10=$B210)*('冬被-S级品'!$E$1:$AW$1=AZ$1)*('冬被-S级品'!$E$2:$AW$10)),0)+IFERROR(SUMPRODUCT(('白止-S级品'!$A$2:$A$26=$B210)*('白止-S级品'!$D$1:$AV$1=AZ$1)*('白止-S级品'!$D$2:$AV$26)),0)+IFERROR(SUMPRODUCT(('乐容-S级品'!$A$4:$A$32=$B210)*('乐容-S级品'!$L$3:$CA$3=AZ$1)*('乐容-S级品'!$L$4:$CA$32)),0)</f>
      </c>
      <c r="BA210" s="280">
        <f>IFERROR(SUMPRODUCT(('控温被PRO-S级品'!$B$2:$B$10=$B210)*('控温被PRO-S级品'!$E$1:$BE$1=BA$1)*('控温被PRO-S级品'!$E$2:$BE$10)),0)+IFERROR(SUMPRODUCT(('冬被-S级品'!$B$2:$B$10=$B210)*('冬被-S级品'!$E$1:$AW$1=BA$1)*('冬被-S级品'!$E$2:$AW$10)),0)+IFERROR(SUMPRODUCT(('白止-S级品'!$A$2:$A$26=$B210)*('白止-S级品'!$D$1:$AV$1=BA$1)*('白止-S级品'!$D$2:$AV$26)),0)+IFERROR(SUMPRODUCT(('乐容-S级品'!$A$4:$A$32=$B210)*('乐容-S级品'!$L$3:$CA$3=BA$1)*('乐容-S级品'!$L$4:$CA$32)),0)</f>
      </c>
      <c r="BB210" s="280">
        <f>IFERROR(SUMPRODUCT(('控温被PRO-S级品'!$B$2:$B$10=$B210)*('控温被PRO-S级品'!$E$1:$BE$1=BB$1)*('控温被PRO-S级品'!$E$2:$BE$10)),0)+IFERROR(SUMPRODUCT(('冬被-S级品'!$B$2:$B$10=$B210)*('冬被-S级品'!$E$1:$AW$1=BB$1)*('冬被-S级品'!$E$2:$AW$10)),0)+IFERROR(SUMPRODUCT(('白止-S级品'!$A$2:$A$26=$B210)*('白止-S级品'!$D$1:$AV$1=BB$1)*('白止-S级品'!$D$2:$AV$26)),0)+IFERROR(SUMPRODUCT(('乐容-S级品'!$A$4:$A$32=$B210)*('乐容-S级品'!$L$3:$CA$3=BB$1)*('乐容-S级品'!$L$4:$CA$32)),0)</f>
      </c>
      <c r="BC210" s="280">
        <f>IFERROR(SUMPRODUCT(('控温被PRO-S级品'!$B$2:$B$10=$B210)*('控温被PRO-S级品'!$E$1:$BE$1=BC$1)*('控温被PRO-S级品'!$E$2:$BE$10)),0)+IFERROR(SUMPRODUCT(('冬被-S级品'!$B$2:$B$10=$B210)*('冬被-S级品'!$E$1:$AW$1=BC$1)*('冬被-S级品'!$E$2:$AW$10)),0)+IFERROR(SUMPRODUCT(('白止-S级品'!$A$2:$A$26=$B210)*('白止-S级品'!$D$1:$AV$1=BC$1)*('白止-S级品'!$D$2:$AV$26)),0)+IFERROR(SUMPRODUCT(('乐容-S级品'!$A$4:$A$32=$B210)*('乐容-S级品'!$L$3:$CA$3=BC$1)*('乐容-S级品'!$L$4:$CA$32)),0)</f>
      </c>
      <c r="BD210" s="280">
        <f>IFERROR(SUMPRODUCT(('控温被PRO-S级品'!$B$2:$B$10=$B210)*('控温被PRO-S级品'!$E$1:$BE$1=BD$1)*('控温被PRO-S级品'!$E$2:$BE$10)),0)+IFERROR(SUMPRODUCT(('冬被-S级品'!$B$2:$B$10=$B210)*('冬被-S级品'!$E$1:$AW$1=BD$1)*('冬被-S级品'!$E$2:$AW$10)),0)+IFERROR(SUMPRODUCT(('白止-S级品'!$A$2:$A$26=$B210)*('白止-S级品'!$D$1:$AV$1=BD$1)*('白止-S级品'!$D$2:$AV$26)),0)+IFERROR(SUMPRODUCT(('乐容-S级品'!$A$4:$A$32=$B210)*('乐容-S级品'!$L$3:$CA$3=BD$1)*('乐容-S级品'!$L$4:$CA$32)),0)</f>
      </c>
      <c r="BE210" s="280">
        <f>IFERROR(SUMPRODUCT(('控温被PRO-S级品'!$B$2:$B$10=$B210)*('控温被PRO-S级品'!$E$1:$BE$1=BE$1)*('控温被PRO-S级品'!$E$2:$BE$10)),0)+IFERROR(SUMPRODUCT(('冬被-S级品'!$B$2:$B$10=$B210)*('冬被-S级品'!$E$1:$AW$1=BE$1)*('冬被-S级品'!$E$2:$AW$10)),0)+IFERROR(SUMPRODUCT(('白止-S级品'!$A$2:$A$26=$B210)*('白止-S级品'!$D$1:$AV$1=BE$1)*('白止-S级品'!$D$2:$AV$26)),0)+IFERROR(SUMPRODUCT(('乐容-S级品'!$A$4:$A$32=$B210)*('乐容-S级品'!$L$3:$CA$3=BE$1)*('乐容-S级品'!$L$4:$CA$32)),0)</f>
      </c>
      <c r="BF210" s="280">
        <f>IFERROR(SUMPRODUCT(('控温被PRO-S级品'!$B$2:$B$10=$B210)*('控温被PRO-S级品'!$E$1:$BE$1=BF$1)*('控温被PRO-S级品'!$E$2:$BE$10)),0)+IFERROR(SUMPRODUCT(('冬被-S级品'!$B$2:$B$10=$B210)*('冬被-S级品'!$E$1:$AW$1=BF$1)*('冬被-S级品'!$E$2:$AW$10)),0)+IFERROR(SUMPRODUCT(('白止-S级品'!$A$2:$A$26=$B210)*('白止-S级品'!$D$1:$AV$1=BF$1)*('白止-S级品'!$D$2:$AV$26)),0)+IFERROR(SUMPRODUCT(('乐容-S级品'!$A$4:$A$32=$B210)*('乐容-S级品'!$L$3:$CA$3=BF$1)*('乐容-S级品'!$L$4:$CA$32)),0)</f>
      </c>
      <c r="BG210" s="280">
        <f>IFERROR(SUMPRODUCT(('控温被PRO-S级品'!$B$2:$B$10=$B210)*('控温被PRO-S级品'!$E$1:$BE$1=BG$1)*('控温被PRO-S级品'!$E$2:$BE$10)),0)+IFERROR(SUMPRODUCT(('冬被-S级品'!$B$2:$B$10=$B210)*('冬被-S级品'!$E$1:$AW$1=BG$1)*('冬被-S级品'!$E$2:$AW$10)),0)+IFERROR(SUMPRODUCT(('白止-S级品'!$A$2:$A$26=$B210)*('白止-S级品'!$D$1:$AV$1=BG$1)*('白止-S级品'!$D$2:$AV$26)),0)+IFERROR(SUMPRODUCT(('乐容-S级品'!$A$4:$A$32=$B210)*('乐容-S级品'!$L$3:$CA$3=BG$1)*('乐容-S级品'!$L$4:$CA$32)),0)</f>
      </c>
      <c r="BH210" s="280">
        <f>IFERROR(SUMPRODUCT(('控温被PRO-S级品'!$B$2:$B$10=$B210)*('控温被PRO-S级品'!$E$1:$BE$1=BH$1)*('控温被PRO-S级品'!$E$2:$BE$10)),0)+IFERROR(SUMPRODUCT(('冬被-S级品'!$B$2:$B$10=$B210)*('冬被-S级品'!$E$1:$AW$1=BH$1)*('冬被-S级品'!$E$2:$AW$10)),0)+IFERROR(SUMPRODUCT(('白止-S级品'!$A$2:$A$26=$B210)*('白止-S级品'!$D$1:$AV$1=BH$1)*('白止-S级品'!$D$2:$AV$26)),0)+IFERROR(SUMPRODUCT(('乐容-S级品'!$A$4:$A$32=$B210)*('乐容-S级品'!$L$3:$CA$3=BH$1)*('乐容-S级品'!$L$4:$CA$32)),0)</f>
      </c>
      <c r="BI210" s="280">
        <f>IFERROR(SUMPRODUCT(('控温被PRO-S级品'!$B$2:$B$10=$B210)*('控温被PRO-S级品'!$E$1:$BE$1=BI$1)*('控温被PRO-S级品'!$E$2:$BE$10)),0)+IFERROR(SUMPRODUCT(('冬被-S级品'!$B$2:$B$10=$B210)*('冬被-S级品'!$E$1:$AW$1=BI$1)*('冬被-S级品'!$E$2:$AW$10)),0)+IFERROR(SUMPRODUCT(('白止-S级品'!$A$2:$A$26=$B210)*('白止-S级品'!$D$1:$AV$1=BI$1)*('白止-S级品'!$D$2:$AV$26)),0)+IFERROR(SUMPRODUCT(('乐容-S级品'!$A$4:$A$32=$B210)*('乐容-S级品'!$L$3:$CA$3=BI$1)*('乐容-S级品'!$L$4:$CA$32)),0)</f>
      </c>
      <c r="BJ210" s="280">
        <f>IFERROR(SUMPRODUCT(('控温被PRO-S级品'!$B$2:$B$10=$B210)*('控温被PRO-S级品'!$E$1:$BE$1=BJ$1)*('控温被PRO-S级品'!$E$2:$BE$10)),0)+IFERROR(SUMPRODUCT(('冬被-S级品'!$B$2:$B$10=$B210)*('冬被-S级品'!$E$1:$AW$1=BJ$1)*('冬被-S级品'!$E$2:$AW$10)),0)+IFERROR(SUMPRODUCT(('白止-S级品'!$A$2:$A$26=$B210)*('白止-S级品'!$D$1:$AV$1=BJ$1)*('白止-S级品'!$D$2:$AV$26)),0)+IFERROR(SUMPRODUCT(('乐容-S级品'!$A$4:$A$32=$B210)*('乐容-S级品'!$L$3:$CA$3=BJ$1)*('乐容-S级品'!$L$4:$CA$32)),0)</f>
      </c>
      <c r="BK210" s="280">
        <f>IFERROR(SUMPRODUCT(('控温被PRO-S级品'!$B$2:$B$10=$B210)*('控温被PRO-S级品'!$E$1:$BE$1=BK$1)*('控温被PRO-S级品'!$E$2:$BE$10)),0)+IFERROR(SUMPRODUCT(('冬被-S级品'!$B$2:$B$10=$B210)*('冬被-S级品'!$E$1:$AW$1=BK$1)*('冬被-S级品'!$E$2:$AW$10)),0)+IFERROR(SUMPRODUCT(('白止-S级品'!$A$2:$A$26=$B210)*('白止-S级品'!$D$1:$AV$1=BK$1)*('白止-S级品'!$D$2:$AV$26)),0)+IFERROR(SUMPRODUCT(('乐容-S级品'!$A$4:$A$32=$B210)*('乐容-S级品'!$L$3:$CA$3=BK$1)*('乐容-S级品'!$L$4:$CA$32)),0)</f>
      </c>
      <c r="BL210" s="280">
        <f>IFERROR(SUMPRODUCT(('控温被PRO-S级品'!$B$2:$B$10=$B210)*('控温被PRO-S级品'!$E$1:$BE$1=BL$1)*('控温被PRO-S级品'!$E$2:$BE$10)),0)+IFERROR(SUMPRODUCT(('冬被-S级品'!$B$2:$B$10=$B210)*('冬被-S级品'!$E$1:$AW$1=BL$1)*('冬被-S级品'!$E$2:$AW$10)),0)+IFERROR(SUMPRODUCT(('白止-S级品'!$A$2:$A$26=$B210)*('白止-S级品'!$D$1:$AV$1=BL$1)*('白止-S级品'!$D$2:$AV$26)),0)+IFERROR(SUMPRODUCT(('乐容-S级品'!$A$4:$A$32=$B210)*('乐容-S级品'!$L$3:$CA$3=BL$1)*('乐容-S级品'!$L$4:$CA$32)),0)</f>
      </c>
      <c r="BM210" s="280">
        <f>IFERROR(SUMPRODUCT(('控温被PRO-S级品'!$B$2:$B$10=$B210)*('控温被PRO-S级品'!$E$1:$BE$1=BM$1)*('控温被PRO-S级品'!$E$2:$BE$10)),0)+IFERROR(SUMPRODUCT(('冬被-S级品'!$B$2:$B$10=$B210)*('冬被-S级品'!$E$1:$AW$1=BM$1)*('冬被-S级品'!$E$2:$AW$10)),0)+IFERROR(SUMPRODUCT(('白止-S级品'!$A$2:$A$26=$B210)*('白止-S级品'!$D$1:$AV$1=BM$1)*('白止-S级品'!$D$2:$AV$26)),0)+IFERROR(SUMPRODUCT(('乐容-S级品'!$A$4:$A$32=$B210)*('乐容-S级品'!$L$3:$CA$3=BM$1)*('乐容-S级品'!$L$4:$CA$32)),0)</f>
      </c>
      <c r="BN210" s="280">
        <f>IFERROR(SUMPRODUCT(('控温被PRO-S级品'!$B$2:$B$10=$B210)*('控温被PRO-S级品'!$E$1:$BE$1=BN$1)*('控温被PRO-S级品'!$E$2:$BE$10)),0)+IFERROR(SUMPRODUCT(('冬被-S级品'!$B$2:$B$10=$B210)*('冬被-S级品'!$E$1:$AW$1=BN$1)*('冬被-S级品'!$E$2:$AW$10)),0)+IFERROR(SUMPRODUCT(('白止-S级品'!$A$2:$A$26=$B210)*('白止-S级品'!$D$1:$AV$1=BN$1)*('白止-S级品'!$D$2:$AV$26)),0)+IFERROR(SUMPRODUCT(('乐容-S级品'!$A$4:$A$32=$B210)*('乐容-S级品'!$L$3:$CA$3=BN$1)*('乐容-S级品'!$L$4:$CA$32)),0)</f>
      </c>
      <c r="BO210" s="280">
        <f>IFERROR(SUMPRODUCT(('控温被PRO-S级品'!$B$2:$B$10=$B210)*('控温被PRO-S级品'!$E$1:$BE$1=BO$1)*('控温被PRO-S级品'!$E$2:$BE$10)),0)+IFERROR(SUMPRODUCT(('冬被-S级品'!$B$2:$B$10=$B210)*('冬被-S级品'!$E$1:$AW$1=BO$1)*('冬被-S级品'!$E$2:$AW$10)),0)+IFERROR(SUMPRODUCT(('白止-S级品'!$A$2:$A$26=$B210)*('白止-S级品'!$D$1:$AV$1=BO$1)*('白止-S级品'!$D$2:$AV$26)),0)+IFERROR(SUMPRODUCT(('乐容-S级品'!$A$4:$A$32=$B210)*('乐容-S级品'!$L$3:$CA$3=BO$1)*('乐容-S级品'!$L$4:$CA$32)),0)</f>
      </c>
      <c r="BP210" s="280">
        <f>IFERROR(SUMPRODUCT(('控温被PRO-S级品'!$B$2:$B$10=$B210)*('控温被PRO-S级品'!$E$1:$BE$1=BP$1)*('控温被PRO-S级品'!$E$2:$BE$10)),0)+IFERROR(SUMPRODUCT(('冬被-S级品'!$B$2:$B$10=$B210)*('冬被-S级品'!$E$1:$AW$1=BP$1)*('冬被-S级品'!$E$2:$AW$10)),0)+IFERROR(SUMPRODUCT(('白止-S级品'!$A$2:$A$26=$B210)*('白止-S级品'!$D$1:$AV$1=BP$1)*('白止-S级品'!$D$2:$AV$26)),0)+IFERROR(SUMPRODUCT(('乐容-S级品'!$A$4:$A$32=$B210)*('乐容-S级品'!$L$3:$CA$3=BP$1)*('乐容-S级品'!$L$4:$CA$32)),0)</f>
      </c>
      <c r="BQ210" s="280">
        <f>IFERROR(SUMPRODUCT(('控温被PRO-S级品'!$B$2:$B$10=$B210)*('控温被PRO-S级品'!$E$1:$BE$1=BQ$1)*('控温被PRO-S级品'!$E$2:$BE$10)),0)+IFERROR(SUMPRODUCT(('冬被-S级品'!$B$2:$B$10=$B210)*('冬被-S级品'!$E$1:$AW$1=BQ$1)*('冬被-S级品'!$E$2:$AW$10)),0)+IFERROR(SUMPRODUCT(('白止-S级品'!$A$2:$A$26=$B210)*('白止-S级品'!$D$1:$AV$1=BQ$1)*('白止-S级品'!$D$2:$AV$26)),0)+IFERROR(SUMPRODUCT(('乐容-S级品'!$A$4:$A$32=$B210)*('乐容-S级品'!$L$3:$CA$3=BQ$1)*('乐容-S级品'!$L$4:$CA$32)),0)</f>
      </c>
      <c r="BR210" s="280">
        <f>IFERROR(SUMPRODUCT(('控温被PRO-S级品'!$B$2:$B$10=$B210)*('控温被PRO-S级品'!$E$1:$BE$1=BR$1)*('控温被PRO-S级品'!$E$2:$BE$10)),0)+IFERROR(SUMPRODUCT(('冬被-S级品'!$B$2:$B$10=$B210)*('冬被-S级品'!$E$1:$AW$1=BR$1)*('冬被-S级品'!$E$2:$AW$10)),0)+IFERROR(SUMPRODUCT(('白止-S级品'!$A$2:$A$26=$B210)*('白止-S级品'!$D$1:$AV$1=BR$1)*('白止-S级品'!$D$2:$AV$26)),0)+IFERROR(SUMPRODUCT(('乐容-S级品'!$A$4:$A$32=$B210)*('乐容-S级品'!$L$3:$CA$3=BR$1)*('乐容-S级品'!$L$4:$CA$32)),0)</f>
      </c>
      <c r="BS210" s="280">
        <f>IFERROR(SUMPRODUCT(('控温被PRO-S级品'!$B$2:$B$10=$B210)*('控温被PRO-S级品'!$E$1:$BE$1=BS$1)*('控温被PRO-S级品'!$E$2:$BE$10)),0)+IFERROR(SUMPRODUCT(('冬被-S级品'!$B$2:$B$10=$B210)*('冬被-S级品'!$E$1:$AW$1=BS$1)*('冬被-S级品'!$E$2:$AW$10)),0)+IFERROR(SUMPRODUCT(('白止-S级品'!$A$2:$A$26=$B210)*('白止-S级品'!$D$1:$AV$1=BS$1)*('白止-S级品'!$D$2:$AV$26)),0)+IFERROR(SUMPRODUCT(('乐容-S级品'!$A$4:$A$32=$B210)*('乐容-S级品'!$L$3:$CA$3=BS$1)*('乐容-S级品'!$L$4:$CA$32)),0)</f>
      </c>
      <c r="BT210" s="280">
        <f>IFERROR(SUMPRODUCT(('控温被PRO-S级品'!$B$2:$B$10=$B210)*('控温被PRO-S级品'!$E$1:$BE$1=BT$1)*('控温被PRO-S级品'!$E$2:$BE$10)),0)+IFERROR(SUMPRODUCT(('冬被-S级品'!$B$2:$B$10=$B210)*('冬被-S级品'!$E$1:$AW$1=BT$1)*('冬被-S级品'!$E$2:$AW$10)),0)+IFERROR(SUMPRODUCT(('白止-S级品'!$A$2:$A$26=$B210)*('白止-S级品'!$D$1:$AV$1=BT$1)*('白止-S级品'!$D$2:$AV$26)),0)+IFERROR(SUMPRODUCT(('乐容-S级品'!$A$4:$A$32=$B210)*('乐容-S级品'!$L$3:$CA$3=BT$1)*('乐容-S级品'!$L$4:$CA$32)),0)</f>
      </c>
      <c r="BU210" s="280">
        <f>IFERROR(SUMPRODUCT(('控温被PRO-S级品'!$B$2:$B$10=$B210)*('控温被PRO-S级品'!$E$1:$BE$1=BU$1)*('控温被PRO-S级品'!$E$2:$BE$10)),0)+IFERROR(SUMPRODUCT(('冬被-S级品'!$B$2:$B$10=$B210)*('冬被-S级品'!$E$1:$AW$1=BU$1)*('冬被-S级品'!$E$2:$AW$10)),0)+IFERROR(SUMPRODUCT(('白止-S级品'!$A$2:$A$26=$B210)*('白止-S级品'!$D$1:$AV$1=BU$1)*('白止-S级品'!$D$2:$AV$26)),0)+IFERROR(SUMPRODUCT(('乐容-S级品'!$A$4:$A$32=$B210)*('乐容-S级品'!$L$3:$CA$3=BU$1)*('乐容-S级品'!$L$4:$CA$32)),0)</f>
      </c>
      <c r="BV210" s="280">
        <f>IFERROR(SUMPRODUCT(('控温被PRO-S级品'!$B$2:$B$10=$B210)*('控温被PRO-S级品'!$E$1:$BE$1=BV$1)*('控温被PRO-S级品'!$E$2:$BE$10)),0)+IFERROR(SUMPRODUCT(('冬被-S级品'!$B$2:$B$10=$B210)*('冬被-S级品'!$E$1:$AW$1=BV$1)*('冬被-S级品'!$E$2:$AW$10)),0)+IFERROR(SUMPRODUCT(('白止-S级品'!$A$2:$A$26=$B210)*('白止-S级品'!$D$1:$AV$1=BV$1)*('白止-S级品'!$D$2:$AV$26)),0)+IFERROR(SUMPRODUCT(('乐容-S级品'!$A$4:$A$32=$B210)*('乐容-S级品'!$L$3:$CA$3=BV$1)*('乐容-S级品'!$L$4:$CA$32)),0)</f>
      </c>
      <c r="BW210" s="280">
        <f>IFERROR(SUMPRODUCT(('控温被PRO-S级品'!$B$2:$B$10=$B210)*('控温被PRO-S级品'!$E$1:$BE$1=BW$1)*('控温被PRO-S级品'!$E$2:$BE$10)),0)+IFERROR(SUMPRODUCT(('冬被-S级品'!$B$2:$B$10=$B210)*('冬被-S级品'!$E$1:$AW$1=BW$1)*('冬被-S级品'!$E$2:$AW$10)),0)+IFERROR(SUMPRODUCT(('白止-S级品'!$A$2:$A$26=$B210)*('白止-S级品'!$D$1:$AV$1=BW$1)*('白止-S级品'!$D$2:$AV$26)),0)+IFERROR(SUMPRODUCT(('乐容-S级品'!$A$4:$A$32=$B210)*('乐容-S级品'!$L$3:$CA$3=BW$1)*('乐容-S级品'!$L$4:$CA$32)),0)</f>
      </c>
      <c r="BX210" s="280">
        <f>IFERROR(SUMPRODUCT(('控温被PRO-S级品'!$B$2:$B$10=$B210)*('控温被PRO-S级品'!$E$1:$BE$1=BX$1)*('控温被PRO-S级品'!$E$2:$BE$10)),0)+IFERROR(SUMPRODUCT(('冬被-S级品'!$B$2:$B$10=$B210)*('冬被-S级品'!$E$1:$AW$1=BX$1)*('冬被-S级品'!$E$2:$AW$10)),0)+IFERROR(SUMPRODUCT(('白止-S级品'!$A$2:$A$26=$B210)*('白止-S级品'!$D$1:$AV$1=BX$1)*('白止-S级品'!$D$2:$AV$26)),0)+IFERROR(SUMPRODUCT(('乐容-S级品'!$A$4:$A$32=$B210)*('乐容-S级品'!$L$3:$CA$3=BX$1)*('乐容-S级品'!$L$4:$CA$32)),0)</f>
      </c>
      <c r="BY210" s="280">
        <f>IFERROR(SUMPRODUCT(('控温被PRO-S级品'!$B$2:$B$10=$B210)*('控温被PRO-S级品'!$E$1:$BE$1=BY$1)*('控温被PRO-S级品'!$E$2:$BE$10)),0)+IFERROR(SUMPRODUCT(('冬被-S级品'!$B$2:$B$10=$B210)*('冬被-S级品'!$E$1:$AW$1=BY$1)*('冬被-S级品'!$E$2:$AW$10)),0)+IFERROR(SUMPRODUCT(('白止-S级品'!$A$2:$A$26=$B210)*('白止-S级品'!$D$1:$AV$1=BY$1)*('白止-S级品'!$D$2:$AV$26)),0)+IFERROR(SUMPRODUCT(('乐容-S级品'!$A$4:$A$32=$B210)*('乐容-S级品'!$L$3:$CA$3=BY$1)*('乐容-S级品'!$L$4:$CA$32)),0)</f>
      </c>
      <c r="BZ210" s="280">
        <f>IFERROR(SUMPRODUCT(('控温被PRO-S级品'!$B$2:$B$10=$B210)*('控温被PRO-S级品'!$E$1:$BE$1=BZ$1)*('控温被PRO-S级品'!$E$2:$BE$10)),0)+IFERROR(SUMPRODUCT(('冬被-S级品'!$B$2:$B$10=$B210)*('冬被-S级品'!$E$1:$AW$1=BZ$1)*('冬被-S级品'!$E$2:$AW$10)),0)+IFERROR(SUMPRODUCT(('白止-S级品'!$A$2:$A$26=$B210)*('白止-S级品'!$D$1:$AV$1=BZ$1)*('白止-S级品'!$D$2:$AV$26)),0)+IFERROR(SUMPRODUCT(('乐容-S级品'!$A$4:$A$32=$B210)*('乐容-S级品'!$L$3:$CA$3=BZ$1)*('乐容-S级品'!$L$4:$CA$32)),0)</f>
      </c>
      <c r="CA210" s="280">
        <f>IFERROR(SUMPRODUCT(('控温被PRO-S级品'!$B$2:$B$10=$B210)*('控温被PRO-S级品'!$E$1:$BE$1=CA$1)*('控温被PRO-S级品'!$E$2:$BE$10)),0)+IFERROR(SUMPRODUCT(('冬被-S级品'!$B$2:$B$10=$B210)*('冬被-S级品'!$E$1:$AW$1=CA$1)*('冬被-S级品'!$E$2:$AW$10)),0)+IFERROR(SUMPRODUCT(('白止-S级品'!$A$2:$A$26=$B210)*('白止-S级品'!$D$1:$AV$1=CA$1)*('白止-S级品'!$D$2:$AV$26)),0)+IFERROR(SUMPRODUCT(('乐容-S级品'!$A$4:$A$32=$B210)*('乐容-S级品'!$L$3:$CA$3=CA$1)*('乐容-S级品'!$L$4:$CA$32)),0)</f>
      </c>
      <c r="CB210" s="280">
        <f>IFERROR(SUMPRODUCT(('控温被PRO-S级品'!$B$2:$B$10=$B210)*('控温被PRO-S级品'!$E$1:$BE$1=CB$1)*('控温被PRO-S级品'!$E$2:$BE$10)),0)+IFERROR(SUMPRODUCT(('冬被-S级品'!$B$2:$B$10=$B210)*('冬被-S级品'!$E$1:$AW$1=CB$1)*('冬被-S级品'!$E$2:$AW$10)),0)+IFERROR(SUMPRODUCT(('白止-S级品'!$A$2:$A$26=$B210)*('白止-S级品'!$D$1:$AV$1=CB$1)*('白止-S级品'!$D$2:$AV$26)),0)+IFERROR(SUMPRODUCT(('乐容-S级品'!$A$4:$A$32=$B210)*('乐容-S级品'!$L$3:$CA$3=CB$1)*('乐容-S级品'!$L$4:$CA$32)),0)</f>
      </c>
      <c r="CC210" s="280">
        <f>IFERROR(SUMPRODUCT(('控温被PRO-S级品'!$B$2:$B$10=$B210)*('控温被PRO-S级品'!$E$1:$BE$1=CC$1)*('控温被PRO-S级品'!$E$2:$BE$10)),0)+IFERROR(SUMPRODUCT(('冬被-S级品'!$B$2:$B$10=$B210)*('冬被-S级品'!$E$1:$AW$1=CC$1)*('冬被-S级品'!$E$2:$AW$10)),0)+IFERROR(SUMPRODUCT(('白止-S级品'!$A$2:$A$26=$B210)*('白止-S级品'!$D$1:$AV$1=CC$1)*('白止-S级品'!$D$2:$AV$26)),0)+IFERROR(SUMPRODUCT(('乐容-S级品'!$A$4:$A$32=$B210)*('乐容-S级品'!$L$3:$CA$3=CC$1)*('乐容-S级品'!$L$4:$CA$32)),0)</f>
      </c>
      <c r="CD210" s="280">
        <f>IFERROR(SUMPRODUCT(('控温被PRO-S级品'!$B$2:$B$10=$B210)*('控温被PRO-S级品'!$E$1:$BE$1=CD$1)*('控温被PRO-S级品'!$E$2:$BE$10)),0)+IFERROR(SUMPRODUCT(('冬被-S级品'!$B$2:$B$10=$B210)*('冬被-S级品'!$E$1:$AW$1=CD$1)*('冬被-S级品'!$E$2:$AW$10)),0)+IFERROR(SUMPRODUCT(('白止-S级品'!$A$2:$A$26=$B210)*('白止-S级品'!$D$1:$AV$1=CD$1)*('白止-S级品'!$D$2:$AV$26)),0)+IFERROR(SUMPRODUCT(('乐容-S级品'!$A$4:$A$32=$B210)*('乐容-S级品'!$L$3:$CA$3=CD$1)*('乐容-S级品'!$L$4:$CA$32)),0)</f>
      </c>
      <c r="CE210" s="280">
        <f>IFERROR(SUMPRODUCT(('控温被PRO-S级品'!$B$2:$B$10=$B210)*('控温被PRO-S级品'!$E$1:$BE$1=CE$1)*('控温被PRO-S级品'!$E$2:$BE$10)),0)+IFERROR(SUMPRODUCT(('冬被-S级品'!$B$2:$B$10=$B210)*('冬被-S级品'!$E$1:$AW$1=CE$1)*('冬被-S级品'!$E$2:$AW$10)),0)+IFERROR(SUMPRODUCT(('白止-S级品'!$A$2:$A$26=$B210)*('白止-S级品'!$D$1:$AV$1=CE$1)*('白止-S级品'!$D$2:$AV$26)),0)+IFERROR(SUMPRODUCT(('乐容-S级品'!$A$4:$A$32=$B210)*('乐容-S级品'!$L$3:$CA$3=CE$1)*('乐容-S级品'!$L$4:$CA$32)),0)</f>
      </c>
      <c r="CF210" s="280">
        <f>IFERROR(SUMPRODUCT(('控温被PRO-S级品'!$B$2:$B$10=$B210)*('控温被PRO-S级品'!$E$1:$BE$1=CF$1)*('控温被PRO-S级品'!$E$2:$BE$10)),0)+IFERROR(SUMPRODUCT(('冬被-S级品'!$B$2:$B$10=$B210)*('冬被-S级品'!$E$1:$AW$1=CF$1)*('冬被-S级品'!$E$2:$AW$10)),0)+IFERROR(SUMPRODUCT(('白止-S级品'!$A$2:$A$26=$B210)*('白止-S级品'!$D$1:$AV$1=CF$1)*('白止-S级品'!$D$2:$AV$26)),0)+IFERROR(SUMPRODUCT(('乐容-S级品'!$A$4:$A$32=$B210)*('乐容-S级品'!$L$3:$CA$3=CF$1)*('乐容-S级品'!$L$4:$CA$32)),0)</f>
      </c>
      <c r="CG210" s="280">
        <f>IFERROR(SUMPRODUCT(('控温被PRO-S级品'!$B$2:$B$10=$B210)*('控温被PRO-S级品'!$E$1:$BE$1=CG$1)*('控温被PRO-S级品'!$E$2:$BE$10)),0)+IFERROR(SUMPRODUCT(('冬被-S级品'!$B$2:$B$10=$B210)*('冬被-S级品'!$E$1:$AW$1=CG$1)*('冬被-S级品'!$E$2:$AW$10)),0)+IFERROR(SUMPRODUCT(('白止-S级品'!$A$2:$A$26=$B210)*('白止-S级品'!$D$1:$AV$1=CG$1)*('白止-S级品'!$D$2:$AV$26)),0)+IFERROR(SUMPRODUCT(('乐容-S级品'!$A$4:$A$32=$B210)*('乐容-S级品'!$L$3:$CA$3=CG$1)*('乐容-S级品'!$L$4:$CA$32)),0)</f>
      </c>
      <c r="CH210" s="280">
        <f>IFERROR(SUMPRODUCT(('控温被PRO-S级品'!$B$2:$B$10=$B210)*('控温被PRO-S级品'!$E$1:$BE$1=CH$1)*('控温被PRO-S级品'!$E$2:$BE$10)),0)+IFERROR(SUMPRODUCT(('冬被-S级品'!$B$2:$B$10=$B210)*('冬被-S级品'!$E$1:$AW$1=CH$1)*('冬被-S级品'!$E$2:$AW$10)),0)+IFERROR(SUMPRODUCT(('白止-S级品'!$A$2:$A$26=$B210)*('白止-S级品'!$D$1:$AV$1=CH$1)*('白止-S级品'!$D$2:$AV$26)),0)+IFERROR(SUMPRODUCT(('乐容-S级品'!$A$4:$A$32=$B210)*('乐容-S级品'!$L$3:$CA$3=CH$1)*('乐容-S级品'!$L$4:$CA$32)),0)</f>
      </c>
      <c r="CI210" s="280">
        <f>IFERROR(SUMPRODUCT(('控温被PRO-S级品'!$B$2:$B$10=$B210)*('控温被PRO-S级品'!$E$1:$BE$1=CI$1)*('控温被PRO-S级品'!$E$2:$BE$10)),0)+IFERROR(SUMPRODUCT(('冬被-S级品'!$B$2:$B$10=$B210)*('冬被-S级品'!$E$1:$AW$1=CI$1)*('冬被-S级品'!$E$2:$AW$10)),0)+IFERROR(SUMPRODUCT(('白止-S级品'!$A$2:$A$26=$B210)*('白止-S级品'!$D$1:$AV$1=CI$1)*('白止-S级品'!$D$2:$AV$26)),0)+IFERROR(SUMPRODUCT(('乐容-S级品'!$A$4:$A$32=$B210)*('乐容-S级品'!$L$3:$CA$3=CI$1)*('乐容-S级品'!$L$4:$CA$32)),0)</f>
      </c>
      <c r="CJ210" s="280">
        <f>IFERROR(SUMPRODUCT(('控温被PRO-S级品'!$B$2:$B$10=$B210)*('控温被PRO-S级品'!$E$1:$BE$1=CJ$1)*('控温被PRO-S级品'!$E$2:$BE$10)),0)+IFERROR(SUMPRODUCT(('冬被-S级品'!$B$2:$B$10=$B210)*('冬被-S级品'!$E$1:$AW$1=CJ$1)*('冬被-S级品'!$E$2:$AW$10)),0)+IFERROR(SUMPRODUCT(('白止-S级品'!$A$2:$A$26=$B210)*('白止-S级品'!$D$1:$AV$1=CJ$1)*('白止-S级品'!$D$2:$AV$26)),0)+IFERROR(SUMPRODUCT(('乐容-S级品'!$A$4:$A$32=$B210)*('乐容-S级品'!$L$3:$CA$3=CJ$1)*('乐容-S级品'!$L$4:$CA$32)),0)</f>
      </c>
      <c r="CK210" s="280">
        <f>IFERROR(SUMPRODUCT(('控温被PRO-S级品'!$B$2:$B$10=$B210)*('控温被PRO-S级品'!$E$1:$BE$1=CK$1)*('控温被PRO-S级品'!$E$2:$BE$10)),0)+IFERROR(SUMPRODUCT(('冬被-S级品'!$B$2:$B$10=$B210)*('冬被-S级品'!$E$1:$AW$1=CK$1)*('冬被-S级品'!$E$2:$AW$10)),0)+IFERROR(SUMPRODUCT(('白止-S级品'!$A$2:$A$26=$B210)*('白止-S级品'!$D$1:$AV$1=CK$1)*('白止-S级品'!$D$2:$AV$26)),0)+IFERROR(SUMPRODUCT(('乐容-S级品'!$A$4:$A$32=$B210)*('乐容-S级品'!$L$3:$CA$3=CK$1)*('乐容-S级品'!$L$4:$CA$32)),0)</f>
      </c>
      <c r="CL210" s="280">
        <f>IFERROR(SUMPRODUCT(('控温被PRO-S级品'!$B$2:$B$10=$B210)*('控温被PRO-S级品'!$E$1:$BE$1=CL$1)*('控温被PRO-S级品'!$E$2:$BE$10)),0)+IFERROR(SUMPRODUCT(('冬被-S级品'!$B$2:$B$10=$B210)*('冬被-S级品'!$E$1:$AW$1=CL$1)*('冬被-S级品'!$E$2:$AW$10)),0)+IFERROR(SUMPRODUCT(('白止-S级品'!$A$2:$A$26=$B210)*('白止-S级品'!$D$1:$AV$1=CL$1)*('白止-S级品'!$D$2:$AV$26)),0)+IFERROR(SUMPRODUCT(('乐容-S级品'!$A$4:$A$32=$B210)*('乐容-S级品'!$L$3:$CA$3=CL$1)*('乐容-S级品'!$L$4:$CA$32)),0)</f>
      </c>
      <c r="CM210" s="280">
        <f>IFERROR(SUMPRODUCT(('控温被PRO-S级品'!$B$2:$B$10=$B210)*('控温被PRO-S级品'!$E$1:$BE$1=CM$1)*('控温被PRO-S级品'!$E$2:$BE$10)),0)+IFERROR(SUMPRODUCT(('冬被-S级品'!$B$2:$B$10=$B210)*('冬被-S级品'!$E$1:$AW$1=CM$1)*('冬被-S级品'!$E$2:$AW$10)),0)+IFERROR(SUMPRODUCT(('白止-S级品'!$A$2:$A$26=$B210)*('白止-S级品'!$D$1:$AV$1=CM$1)*('白止-S级品'!$D$2:$AV$26)),0)+IFERROR(SUMPRODUCT(('乐容-S级品'!$A$4:$A$32=$B210)*('乐容-S级品'!$L$3:$CA$3=CM$1)*('乐容-S级品'!$L$4:$CA$32)),0)</f>
      </c>
      <c r="CN210" s="280">
        <f>IFERROR(SUMPRODUCT(('控温被PRO-S级品'!$B$2:$B$10=$B210)*('控温被PRO-S级品'!$E$1:$BE$1=CN$1)*('控温被PRO-S级品'!$E$2:$BE$10)),0)+IFERROR(SUMPRODUCT(('冬被-S级品'!$B$2:$B$10=$B210)*('冬被-S级品'!$E$1:$AW$1=CN$1)*('冬被-S级品'!$E$2:$AW$10)),0)+IFERROR(SUMPRODUCT(('白止-S级品'!$A$2:$A$26=$B210)*('白止-S级品'!$D$1:$AV$1=CN$1)*('白止-S级品'!$D$2:$AV$26)),0)+IFERROR(SUMPRODUCT(('乐容-S级品'!$A$4:$A$32=$B210)*('乐容-S级品'!$L$3:$CA$3=CN$1)*('乐容-S级品'!$L$4:$CA$32)),0)</f>
      </c>
      <c r="CO210" s="280">
        <f>IFERROR(SUMPRODUCT(('控温被PRO-S级品'!$B$2:$B$10=$B210)*('控温被PRO-S级品'!$E$1:$BE$1=CO$1)*('控温被PRO-S级品'!$E$2:$BE$10)),0)+IFERROR(SUMPRODUCT(('冬被-S级品'!$B$2:$B$10=$B210)*('冬被-S级品'!$E$1:$AW$1=CO$1)*('冬被-S级品'!$E$2:$AW$10)),0)+IFERROR(SUMPRODUCT(('白止-S级品'!$A$2:$A$26=$B210)*('白止-S级品'!$D$1:$AV$1=CO$1)*('白止-S级品'!$D$2:$AV$26)),0)+IFERROR(SUMPRODUCT(('乐容-S级品'!$A$4:$A$32=$B210)*('乐容-S级品'!$L$3:$CA$3=CO$1)*('乐容-S级品'!$L$4:$CA$32)),0)</f>
      </c>
      <c r="CP210" s="280">
        <f>IFERROR(SUMPRODUCT(('控温被PRO-S级品'!$B$2:$B$10=$B210)*('控温被PRO-S级品'!$E$1:$BE$1=CP$1)*('控温被PRO-S级品'!$E$2:$BE$10)),0)+IFERROR(SUMPRODUCT(('冬被-S级品'!$B$2:$B$10=$B210)*('冬被-S级品'!$E$1:$AW$1=CP$1)*('冬被-S级品'!$E$2:$AW$10)),0)+IFERROR(SUMPRODUCT(('白止-S级品'!$A$2:$A$26=$B210)*('白止-S级品'!$D$1:$AV$1=CP$1)*('白止-S级品'!$D$2:$AV$26)),0)+IFERROR(SUMPRODUCT(('乐容-S级品'!$A$4:$A$32=$B210)*('乐容-S级品'!$L$3:$CA$3=CP$1)*('乐容-S级品'!$L$4:$CA$32)),0)</f>
      </c>
      <c r="CQ210" s="280">
        <f>IFERROR(SUMPRODUCT(('控温被PRO-S级品'!$B$2:$B$10=$B210)*('控温被PRO-S级品'!$E$1:$BE$1=CQ$1)*('控温被PRO-S级品'!$E$2:$BE$10)),0)+IFERROR(SUMPRODUCT(('冬被-S级品'!$B$2:$B$10=$B210)*('冬被-S级品'!$E$1:$AW$1=CQ$1)*('冬被-S级品'!$E$2:$AW$10)),0)+IFERROR(SUMPRODUCT(('白止-S级品'!$A$2:$A$26=$B210)*('白止-S级品'!$D$1:$AV$1=CQ$1)*('白止-S级品'!$D$2:$AV$26)),0)+IFERROR(SUMPRODUCT(('乐容-S级品'!$A$4:$A$32=$B210)*('乐容-S级品'!$L$3:$CA$3=CQ$1)*('乐容-S级品'!$L$4:$CA$32)),0)</f>
      </c>
      <c r="CR210" s="280">
        <f>IFERROR(SUMPRODUCT(('控温被PRO-S级品'!$B$2:$B$10=$B210)*('控温被PRO-S级品'!$E$1:$BE$1=CR$1)*('控温被PRO-S级品'!$E$2:$BE$10)),0)+IFERROR(SUMPRODUCT(('冬被-S级品'!$B$2:$B$10=$B210)*('冬被-S级品'!$E$1:$AW$1=CR$1)*('冬被-S级品'!$E$2:$AW$10)),0)+IFERROR(SUMPRODUCT(('白止-S级品'!$A$2:$A$26=$B210)*('白止-S级品'!$D$1:$AV$1=CR$1)*('白止-S级品'!$D$2:$AV$26)),0)+IFERROR(SUMPRODUCT(('乐容-S级品'!$A$4:$A$32=$B210)*('乐容-S级品'!$L$3:$CA$3=CR$1)*('乐容-S级品'!$L$4:$CA$32)),0)</f>
      </c>
      <c r="CS210" s="280">
        <f>IFERROR(SUMPRODUCT(('控温被PRO-S级品'!$B$2:$B$10=$B210)*('控温被PRO-S级品'!$E$1:$BE$1=CS$1)*('控温被PRO-S级品'!$E$2:$BE$10)),0)+IFERROR(SUMPRODUCT(('冬被-S级品'!$B$2:$B$10=$B210)*('冬被-S级品'!$E$1:$AW$1=CS$1)*('冬被-S级品'!$E$2:$AW$10)),0)+IFERROR(SUMPRODUCT(('白止-S级品'!$A$2:$A$26=$B210)*('白止-S级品'!$D$1:$AV$1=CS$1)*('白止-S级品'!$D$2:$AV$26)),0)+IFERROR(SUMPRODUCT(('乐容-S级品'!$A$4:$A$32=$B210)*('乐容-S级品'!$L$3:$CA$3=CS$1)*('乐容-S级品'!$L$4:$CA$32)),0)</f>
      </c>
      <c r="CT210" s="280">
        <f>IFERROR(SUMPRODUCT(('控温被PRO-S级品'!$B$2:$B$10=$B210)*('控温被PRO-S级品'!$E$1:$BE$1=CT$1)*('控温被PRO-S级品'!$E$2:$BE$10)),0)+IFERROR(SUMPRODUCT(('冬被-S级品'!$B$2:$B$10=$B210)*('冬被-S级品'!$E$1:$AW$1=CT$1)*('冬被-S级品'!$E$2:$AW$10)),0)+IFERROR(SUMPRODUCT(('白止-S级品'!$A$2:$A$26=$B210)*('白止-S级品'!$D$1:$AV$1=CT$1)*('白止-S级品'!$D$2:$AV$26)),0)+IFERROR(SUMPRODUCT(('乐容-S级品'!$A$4:$A$32=$B210)*('乐容-S级品'!$L$3:$CA$3=CT$1)*('乐容-S级品'!$L$4:$CA$32)),0)</f>
      </c>
      <c r="CU210" s="280">
        <f>IFERROR(SUMPRODUCT(('控温被PRO-S级品'!$B$2:$B$10=$B210)*('控温被PRO-S级品'!$E$1:$BE$1=CU$1)*('控温被PRO-S级品'!$E$2:$BE$10)),0)+IFERROR(SUMPRODUCT(('冬被-S级品'!$B$2:$B$10=$B210)*('冬被-S级品'!$E$1:$AW$1=CU$1)*('冬被-S级品'!$E$2:$AW$10)),0)+IFERROR(SUMPRODUCT(('白止-S级品'!$A$2:$A$26=$B210)*('白止-S级品'!$D$1:$AV$1=CU$1)*('白止-S级品'!$D$2:$AV$26)),0)+IFERROR(SUMPRODUCT(('乐容-S级品'!$A$4:$A$32=$B210)*('乐容-S级品'!$L$3:$CA$3=CU$1)*('乐容-S级品'!$L$4:$CA$32)),0)</f>
      </c>
      <c r="CV210" s="280">
        <f>IFERROR(SUMPRODUCT(('控温被PRO-S级品'!$B$2:$B$10=$B210)*('控温被PRO-S级品'!$E$1:$BE$1=CV$1)*('控温被PRO-S级品'!$E$2:$BE$10)),0)+IFERROR(SUMPRODUCT(('冬被-S级品'!$B$2:$B$10=$B210)*('冬被-S级品'!$E$1:$AW$1=CV$1)*('冬被-S级品'!$E$2:$AW$10)),0)+IFERROR(SUMPRODUCT(('白止-S级品'!$A$2:$A$26=$B210)*('白止-S级品'!$D$1:$AV$1=CV$1)*('白止-S级品'!$D$2:$AV$26)),0)+IFERROR(SUMPRODUCT(('乐容-S级品'!$A$4:$A$32=$B210)*('乐容-S级品'!$L$3:$CA$3=CV$1)*('乐容-S级品'!$L$4:$CA$32)),0)</f>
      </c>
      <c r="CW210" s="280">
        <f>IFERROR(SUMPRODUCT(('控温被PRO-S级品'!$B$2:$B$10=$B210)*('控温被PRO-S级品'!$E$1:$BE$1=CW$1)*('控温被PRO-S级品'!$E$2:$BE$10)),0)+IFERROR(SUMPRODUCT(('冬被-S级品'!$B$2:$B$10=$B210)*('冬被-S级品'!$E$1:$AW$1=CW$1)*('冬被-S级品'!$E$2:$AW$10)),0)+IFERROR(SUMPRODUCT(('白止-S级品'!$A$2:$A$26=$B210)*('白止-S级品'!$D$1:$AV$1=CW$1)*('白止-S级品'!$D$2:$AV$26)),0)+IFERROR(SUMPRODUCT(('乐容-S级品'!$A$4:$A$32=$B210)*('乐容-S级品'!$L$3:$CA$3=CW$1)*('乐容-S级品'!$L$4:$CA$32)),0)</f>
      </c>
      <c r="CX210" s="280">
        <f>IFERROR(SUMPRODUCT(('控温被PRO-S级品'!$B$2:$B$10=$B210)*('控温被PRO-S级品'!$E$1:$BE$1=CX$1)*('控温被PRO-S级品'!$E$2:$BE$10)),0)+IFERROR(SUMPRODUCT(('冬被-S级品'!$B$2:$B$10=$B210)*('冬被-S级品'!$E$1:$AW$1=CX$1)*('冬被-S级品'!$E$2:$AW$10)),0)+IFERROR(SUMPRODUCT(('白止-S级品'!$A$2:$A$26=$B210)*('白止-S级品'!$D$1:$AV$1=CX$1)*('白止-S级品'!$D$2:$AV$26)),0)+IFERROR(SUMPRODUCT(('乐容-S级品'!$A$4:$A$32=$B210)*('乐容-S级品'!$L$3:$CA$3=CX$1)*('乐容-S级品'!$L$4:$CA$32)),0)</f>
      </c>
      <c r="CY210" s="280">
        <f>IFERROR(SUMPRODUCT(('控温被PRO-S级品'!$B$2:$B$10=$B210)*('控温被PRO-S级品'!$E$1:$BE$1=CY$1)*('控温被PRO-S级品'!$E$2:$BE$10)),0)+IFERROR(SUMPRODUCT(('冬被-S级品'!$B$2:$B$10=$B210)*('冬被-S级品'!$E$1:$AW$1=CY$1)*('冬被-S级品'!$E$2:$AW$10)),0)+IFERROR(SUMPRODUCT(('白止-S级品'!$A$2:$A$26=$B210)*('白止-S级品'!$D$1:$AV$1=CY$1)*('白止-S级品'!$D$2:$AV$26)),0)+IFERROR(SUMPRODUCT(('乐容-S级品'!$A$4:$A$32=$B210)*('乐容-S级品'!$L$3:$CA$3=CY$1)*('乐容-S级品'!$L$4:$CA$32)),0)</f>
      </c>
      <c r="CZ210" s="280">
        <f>IFERROR(SUMPRODUCT(('控温被PRO-S级品'!$B$2:$B$10=$B210)*('控温被PRO-S级品'!$E$1:$BE$1=CZ$1)*('控温被PRO-S级品'!$E$2:$BE$10)),0)+IFERROR(SUMPRODUCT(('冬被-S级品'!$B$2:$B$10=$B210)*('冬被-S级品'!$E$1:$AW$1=CZ$1)*('冬被-S级品'!$E$2:$AW$10)),0)+IFERROR(SUMPRODUCT(('白止-S级品'!$A$2:$A$26=$B210)*('白止-S级品'!$D$1:$AV$1=CZ$1)*('白止-S级品'!$D$2:$AV$26)),0)+IFERROR(SUMPRODUCT(('乐容-S级品'!$A$4:$A$32=$B210)*('乐容-S级品'!$L$3:$CA$3=CZ$1)*('乐容-S级品'!$L$4:$CA$32)),0)</f>
      </c>
      <c r="DA210" s="280">
        <f>IFERROR(SUMPRODUCT(('控温被PRO-S级品'!$B$2:$B$10=$B210)*('控温被PRO-S级品'!$E$1:$BE$1=DA$1)*('控温被PRO-S级品'!$E$2:$BE$10)),0)+IFERROR(SUMPRODUCT(('冬被-S级品'!$B$2:$B$10=$B210)*('冬被-S级品'!$E$1:$AW$1=DA$1)*('冬被-S级品'!$E$2:$AW$10)),0)+IFERROR(SUMPRODUCT(('白止-S级品'!$A$2:$A$26=$B210)*('白止-S级品'!$D$1:$AV$1=DA$1)*('白止-S级品'!$D$2:$AV$26)),0)+IFERROR(SUMPRODUCT(('乐容-S级品'!$A$4:$A$32=$B210)*('乐容-S级品'!$L$3:$CA$3=DA$1)*('乐容-S级品'!$L$4:$CA$32)),0)</f>
      </c>
      <c r="DB210" s="280">
        <f>IFERROR(SUMPRODUCT(('控温被PRO-S级品'!$B$2:$B$10=$B210)*('控温被PRO-S级品'!$E$1:$BE$1=DB$1)*('控温被PRO-S级品'!$E$2:$BE$10)),0)+IFERROR(SUMPRODUCT(('冬被-S级品'!$B$2:$B$10=$B210)*('冬被-S级品'!$E$1:$AW$1=DB$1)*('冬被-S级品'!$E$2:$AW$10)),0)+IFERROR(SUMPRODUCT(('白止-S级品'!$A$2:$A$26=$B210)*('白止-S级品'!$D$1:$AV$1=DB$1)*('白止-S级品'!$D$2:$AV$26)),0)+IFERROR(SUMPRODUCT(('乐容-S级品'!$A$4:$A$32=$B210)*('乐容-S级品'!$L$3:$CA$3=DB$1)*('乐容-S级品'!$L$4:$CA$32)),0)</f>
      </c>
      <c r="DC210" s="280">
        <f>IFERROR(SUMPRODUCT(('控温被PRO-S级品'!$B$2:$B$10=$B210)*('控温被PRO-S级品'!$E$1:$BE$1=DC$1)*('控温被PRO-S级品'!$E$2:$BE$10)),0)+IFERROR(SUMPRODUCT(('冬被-S级品'!$B$2:$B$10=$B210)*('冬被-S级品'!$E$1:$AW$1=DC$1)*('冬被-S级品'!$E$2:$AW$10)),0)+IFERROR(SUMPRODUCT(('白止-S级品'!$A$2:$A$26=$B210)*('白止-S级品'!$D$1:$AV$1=DC$1)*('白止-S级品'!$D$2:$AV$26)),0)+IFERROR(SUMPRODUCT(('乐容-S级品'!$A$4:$A$32=$B210)*('乐容-S级品'!$L$3:$CA$3=DC$1)*('乐容-S级品'!$L$4:$CA$32)),0)</f>
      </c>
      <c r="DD210" s="280">
        <f>IFERROR(SUMPRODUCT(('控温被PRO-S级品'!$B$2:$B$10=$B210)*('控温被PRO-S级品'!$E$1:$BE$1=DD$1)*('控温被PRO-S级品'!$E$2:$BE$10)),0)+IFERROR(SUMPRODUCT(('冬被-S级品'!$B$2:$B$10=$B210)*('冬被-S级品'!$E$1:$AW$1=DD$1)*('冬被-S级品'!$E$2:$AW$10)),0)+IFERROR(SUMPRODUCT(('白止-S级品'!$A$2:$A$26=$B210)*('白止-S级品'!$D$1:$AV$1=DD$1)*('白止-S级品'!$D$2:$AV$26)),0)+IFERROR(SUMPRODUCT(('乐容-S级品'!$A$4:$A$32=$B210)*('乐容-S级品'!$L$3:$CA$3=DD$1)*('乐容-S级品'!$L$4:$CA$32)),0)</f>
      </c>
      <c r="DE210" s="280">
        <f>IFERROR(SUMPRODUCT(('控温被PRO-S级品'!$B$2:$B$10=$B210)*('控温被PRO-S级品'!$E$1:$BE$1=DE$1)*('控温被PRO-S级品'!$E$2:$BE$10)),0)+IFERROR(SUMPRODUCT(('冬被-S级品'!$B$2:$B$10=$B210)*('冬被-S级品'!$E$1:$AW$1=DE$1)*('冬被-S级品'!$E$2:$AW$10)),0)+IFERROR(SUMPRODUCT(('白止-S级品'!$A$2:$A$26=$B210)*('白止-S级品'!$D$1:$AV$1=DE$1)*('白止-S级品'!$D$2:$AV$26)),0)+IFERROR(SUMPRODUCT(('乐容-S级品'!$A$4:$A$32=$B210)*('乐容-S级品'!$L$3:$CA$3=DE$1)*('乐容-S级品'!$L$4:$CA$32)),0)</f>
      </c>
      <c r="DF210" s="280">
        <f>IFERROR(SUMPRODUCT(('控温被PRO-S级品'!$B$2:$B$10=$B210)*('控温被PRO-S级品'!$E$1:$BE$1=DF$1)*('控温被PRO-S级品'!$E$2:$BE$10)),0)+IFERROR(SUMPRODUCT(('冬被-S级品'!$B$2:$B$10=$B210)*('冬被-S级品'!$E$1:$AW$1=DF$1)*('冬被-S级品'!$E$2:$AW$10)),0)+IFERROR(SUMPRODUCT(('白止-S级品'!$A$2:$A$26=$B210)*('白止-S级品'!$D$1:$AV$1=DF$1)*('白止-S级品'!$D$2:$AV$26)),0)+IFERROR(SUMPRODUCT(('乐容-S级品'!$A$4:$A$32=$B210)*('乐容-S级品'!$L$3:$CA$3=DF$1)*('乐容-S级品'!$L$4:$CA$32)),0)</f>
      </c>
      <c r="DG210" s="280">
        <f>IFERROR(SUMPRODUCT(('控温被PRO-S级品'!$B$2:$B$10=$B210)*('控温被PRO-S级品'!$E$1:$BE$1=DG$1)*('控温被PRO-S级品'!$E$2:$BE$10)),0)+IFERROR(SUMPRODUCT(('冬被-S级品'!$B$2:$B$10=$B210)*('冬被-S级品'!$E$1:$AW$1=DG$1)*('冬被-S级品'!$E$2:$AW$10)),0)+IFERROR(SUMPRODUCT(('白止-S级品'!$A$2:$A$26=$B210)*('白止-S级品'!$D$1:$AV$1=DG$1)*('白止-S级品'!$D$2:$AV$26)),0)+IFERROR(SUMPRODUCT(('乐容-S级品'!$A$4:$A$32=$B210)*('乐容-S级品'!$L$3:$CA$3=DG$1)*('乐容-S级品'!$L$4:$CA$32)),0)</f>
      </c>
      <c r="DH210" s="280">
        <f>IFERROR(SUMPRODUCT(('控温被PRO-S级品'!$B$2:$B$10=$B210)*('控温被PRO-S级品'!$E$1:$BE$1=DH$1)*('控温被PRO-S级品'!$E$2:$BE$10)),0)+IFERROR(SUMPRODUCT(('冬被-S级品'!$B$2:$B$10=$B210)*('冬被-S级品'!$E$1:$AW$1=DH$1)*('冬被-S级品'!$E$2:$AW$10)),0)+IFERROR(SUMPRODUCT(('白止-S级品'!$A$2:$A$26=$B210)*('白止-S级品'!$D$1:$AV$1=DH$1)*('白止-S级品'!$D$2:$AV$26)),0)+IFERROR(SUMPRODUCT(('乐容-S级品'!$A$4:$A$32=$B210)*('乐容-S级品'!$L$3:$CA$3=DH$1)*('乐容-S级品'!$L$4:$CA$32)),0)</f>
      </c>
      <c r="DI210" s="280">
        <f>IFERROR(SUMPRODUCT(('控温被PRO-S级品'!$B$2:$B$10=$B210)*('控温被PRO-S级品'!$E$1:$BE$1=DI$1)*('控温被PRO-S级品'!$E$2:$BE$10)),0)+IFERROR(SUMPRODUCT(('冬被-S级品'!$B$2:$B$10=$B210)*('冬被-S级品'!$E$1:$AW$1=DI$1)*('冬被-S级品'!$E$2:$AW$10)),0)+IFERROR(SUMPRODUCT(('白止-S级品'!$A$2:$A$26=$B210)*('白止-S级品'!$D$1:$AV$1=DI$1)*('白止-S级品'!$D$2:$AV$26)),0)+IFERROR(SUMPRODUCT(('乐容-S级品'!$A$4:$A$32=$B210)*('乐容-S级品'!$L$3:$CA$3=DI$1)*('乐容-S级品'!$L$4:$CA$32)),0)</f>
      </c>
      <c r="DJ210" s="280">
        <f>IFERROR(SUMPRODUCT(('控温被PRO-S级品'!$B$2:$B$10=$B210)*('控温被PRO-S级品'!$E$1:$BE$1=DJ$1)*('控温被PRO-S级品'!$E$2:$BE$10)),0)+IFERROR(SUMPRODUCT(('冬被-S级品'!$B$2:$B$10=$B210)*('冬被-S级品'!$E$1:$AW$1=DJ$1)*('冬被-S级品'!$E$2:$AW$10)),0)+IFERROR(SUMPRODUCT(('白止-S级品'!$A$2:$A$26=$B210)*('白止-S级品'!$D$1:$AV$1=DJ$1)*('白止-S级品'!$D$2:$AV$26)),0)+IFERROR(SUMPRODUCT(('乐容-S级品'!$A$4:$A$32=$B210)*('乐容-S级品'!$L$3:$CA$3=DJ$1)*('乐容-S级品'!$L$4:$CA$32)),0)</f>
      </c>
      <c r="DK210" s="280"/>
      <c r="DL210" s="280"/>
      <c r="DM210" s="280"/>
      <c r="DN210" s="280"/>
      <c r="DO210" s="280"/>
      <c r="DP210" s="280"/>
      <c r="DQ210" s="280"/>
      <c r="DR210" s="280"/>
      <c r="DS210" s="280"/>
      <c r="DT210" s="280"/>
      <c r="DU210" s="280"/>
      <c r="DV210" s="280"/>
      <c r="DW210" s="280">
        <f>VLOOKUP(B210,'系统编码规格'!A:C,3,FALSE)</f>
      </c>
      <c r="DX210" s="280"/>
      <c r="DY210" s="280"/>
      <c r="DZ210" s="280"/>
      <c r="EA210" s="280"/>
      <c r="EB210" s="280"/>
      <c r="EC210" s="280"/>
      <c r="ED210" s="280"/>
      <c r="EE210" s="280"/>
      <c r="EF210" s="280"/>
      <c r="EG210" s="280"/>
      <c r="EH210" s="280"/>
      <c r="EI210" s="280"/>
      <c r="EJ210" s="280"/>
      <c r="EK210" s="280"/>
      <c r="EL210" s="280"/>
      <c r="EM210" s="280"/>
      <c r="EN210" s="280"/>
      <c r="EO210" s="280"/>
      <c r="EP210" s="280"/>
      <c r="EQ210" s="280"/>
      <c r="ER210" s="280"/>
      <c r="ES210" s="280"/>
      <c r="ET210" s="280"/>
      <c r="EU210" s="280"/>
      <c r="EV210" s="280"/>
      <c r="EW210" s="280"/>
      <c r="EX210" s="280"/>
      <c r="EY210" s="280"/>
      <c r="EZ210" s="280"/>
      <c r="FA210" s="280"/>
      <c r="FB210" s="280"/>
      <c r="FC210" s="280"/>
      <c r="FD210" s="280"/>
      <c r="FE210" s="280"/>
      <c r="FF210" s="280"/>
      <c r="FG210" s="280"/>
      <c r="FH210" s="280"/>
      <c r="FI210" s="280"/>
      <c r="FJ210" s="280"/>
      <c r="FK210" s="280"/>
      <c r="FL210" s="280"/>
      <c r="FM210" s="280"/>
      <c r="FN210" s="280"/>
      <c r="FO210" s="280"/>
      <c r="FP210" s="280"/>
      <c r="FQ210" s="280"/>
      <c r="FR210" s="280"/>
      <c r="FS210" s="280"/>
      <c r="FT210" s="280"/>
      <c r="FU210" s="280"/>
      <c r="FV210" s="280"/>
      <c r="FW210" s="280"/>
      <c r="FX210" s="280"/>
      <c r="FY210" s="280"/>
      <c r="FZ210" s="280"/>
      <c r="GA210" s="280"/>
      <c r="GB210" s="280"/>
      <c r="GC210" s="280"/>
      <c r="GD210" s="280"/>
      <c r="GE210" s="280"/>
      <c r="GF210" s="280"/>
      <c r="GG210" s="280"/>
      <c r="GH210" s="280"/>
      <c r="GI210" s="280"/>
      <c r="GJ210" s="280"/>
      <c r="GK210" s="280"/>
      <c r="GL210" s="280"/>
      <c r="GM210" s="280"/>
      <c r="GN210" s="280"/>
      <c r="GO210" s="280"/>
      <c r="GP210" s="280"/>
      <c r="GQ210" s="280"/>
      <c r="GR210" s="280"/>
      <c r="GS210" s="280"/>
      <c r="GT210" s="280"/>
      <c r="GU210" s="280"/>
      <c r="GV210" s="280"/>
    </row>
    <row r="211">
      <c r="A211" s="309" t="str">
        <v>乐容</v>
      </c>
      <c r="B211" s="257" t="str">
        <v>138000381020394</v>
      </c>
      <c r="C211" s="309" t="str">
        <v>萨和松烬星河香水小样</v>
      </c>
      <c r="D211" s="309" t="str">
        <v>1.5ml</v>
      </c>
      <c r="E211">
        <f>SUM(F211:GX211)</f>
      </c>
      <c r="F211" s="280">
        <f>IFERROR(SUMPRODUCT(('控温被PRO-S级品'!$B$2:$B$10=$B211)*('控温被PRO-S级品'!$E$1:$BE$1=F$1)*('控温被PRO-S级品'!$E$2:$BE$10)),0)+IFERROR(SUMPRODUCT(('冬被-S级品'!$B$2:$B$10=$B211)*('冬被-S级品'!$E$1:$AW$1=F$1)*('冬被-S级品'!$E$2:$AW$10)),0)+IFERROR(SUMPRODUCT(('白止-S级品'!$A$2:$A$26=$B211)*('白止-S级品'!$D$1:$AV$1=F$1)*('白止-S级品'!$D$2:$AV$26)),0)+IFERROR(SUMPRODUCT(('乐容-S级品'!$A$4:$A$32=$B211)*('乐容-S级品'!$L$3:$CA$3=F$1)*('乐容-S级品'!$L$4:$CA$32)),0)</f>
      </c>
      <c r="G211" s="280">
        <f>IFERROR(SUMPRODUCT(('控温被PRO-S级品'!$B$2:$B$10=$B211)*('控温被PRO-S级品'!$E$1:$BE$1=G$1)*('控温被PRO-S级品'!$E$2:$BE$10)),0)+IFERROR(SUMPRODUCT(('冬被-S级品'!$B$2:$B$10=$B211)*('冬被-S级品'!$E$1:$AW$1=G$1)*('冬被-S级品'!$E$2:$AW$10)),0)+IFERROR(SUMPRODUCT(('白止-S级品'!$A$2:$A$26=$B211)*('白止-S级品'!$D$1:$AV$1=G$1)*('白止-S级品'!$D$2:$AV$26)),0)+IFERROR(SUMPRODUCT(('乐容-S级品'!$A$4:$A$32=$B211)*('乐容-S级品'!$L$3:$CA$3=G$1)*('乐容-S级品'!$L$4:$CA$32)),0)</f>
      </c>
      <c r="H211" s="280">
        <f>IFERROR(SUMPRODUCT(('控温被PRO-S级品'!$B$2:$B$10=$B211)*('控温被PRO-S级品'!$E$1:$BE$1=H$1)*('控温被PRO-S级品'!$E$2:$BE$10)),0)+IFERROR(SUMPRODUCT(('冬被-S级品'!$B$2:$B$10=$B211)*('冬被-S级品'!$E$1:$AW$1=H$1)*('冬被-S级品'!$E$2:$AW$10)),0)+IFERROR(SUMPRODUCT(('白止-S级品'!$A$2:$A$26=$B211)*('白止-S级品'!$D$1:$AV$1=H$1)*('白止-S级品'!$D$2:$AV$26)),0)+IFERROR(SUMPRODUCT(('乐容-S级品'!$A$4:$A$32=$B211)*('乐容-S级品'!$L$3:$CA$3=H$1)*('乐容-S级品'!$L$4:$CA$32)),0)</f>
      </c>
      <c r="I211" s="280">
        <f>IFERROR(SUMPRODUCT(('控温被PRO-S级品'!$B$2:$B$10=$B211)*('控温被PRO-S级品'!$E$1:$BE$1=I$1)*('控温被PRO-S级品'!$E$2:$BE$10)),0)+IFERROR(SUMPRODUCT(('冬被-S级品'!$B$2:$B$10=$B211)*('冬被-S级品'!$E$1:$AW$1=I$1)*('冬被-S级品'!$E$2:$AW$10)),0)+IFERROR(SUMPRODUCT(('白止-S级品'!$A$2:$A$26=$B211)*('白止-S级品'!$D$1:$AV$1=I$1)*('白止-S级品'!$D$2:$AV$26)),0)+IFERROR(SUMPRODUCT(('乐容-S级品'!$A$4:$A$32=$B211)*('乐容-S级品'!$L$3:$CA$3=I$1)*('乐容-S级品'!$L$4:$CA$32)),0)</f>
      </c>
      <c r="J211" s="280">
        <f>IFERROR(SUMPRODUCT(('控温被PRO-S级品'!$B$2:$B$10=$B211)*('控温被PRO-S级品'!$E$1:$BE$1=J$1)*('控温被PRO-S级品'!$E$2:$BE$10)),0)+IFERROR(SUMPRODUCT(('冬被-S级品'!$B$2:$B$10=$B211)*('冬被-S级品'!$E$1:$AW$1=J$1)*('冬被-S级品'!$E$2:$AW$10)),0)+IFERROR(SUMPRODUCT(('白止-S级品'!$A$2:$A$26=$B211)*('白止-S级品'!$D$1:$AV$1=J$1)*('白止-S级品'!$D$2:$AV$26)),0)+IFERROR(SUMPRODUCT(('乐容-S级品'!$A$4:$A$32=$B211)*('乐容-S级品'!$L$3:$CA$3=J$1)*('乐容-S级品'!$L$4:$CA$32)),0)</f>
      </c>
      <c r="K211" s="280">
        <f>IFERROR(SUMPRODUCT(('控温被PRO-S级品'!$B$2:$B$10=$B211)*('控温被PRO-S级品'!$E$1:$BE$1=K$1)*('控温被PRO-S级品'!$E$2:$BE$10)),0)+IFERROR(SUMPRODUCT(('冬被-S级品'!$B$2:$B$10=$B211)*('冬被-S级品'!$E$1:$AW$1=K$1)*('冬被-S级品'!$E$2:$AW$10)),0)+IFERROR(SUMPRODUCT(('白止-S级品'!$A$2:$A$26=$B211)*('白止-S级品'!$D$1:$AV$1=K$1)*('白止-S级品'!$D$2:$AV$26)),0)+IFERROR(SUMPRODUCT(('乐容-S级品'!$A$4:$A$32=$B211)*('乐容-S级品'!$L$3:$CA$3=K$1)*('乐容-S级品'!$L$4:$CA$32)),0)</f>
      </c>
      <c r="L211" s="280">
        <f>IFERROR(SUMPRODUCT(('控温被PRO-S级品'!$B$2:$B$10=$B211)*('控温被PRO-S级品'!$E$1:$BE$1=L$1)*('控温被PRO-S级品'!$E$2:$BE$10)),0)+IFERROR(SUMPRODUCT(('冬被-S级品'!$B$2:$B$10=$B211)*('冬被-S级品'!$E$1:$AW$1=L$1)*('冬被-S级品'!$E$2:$AW$10)),0)+IFERROR(SUMPRODUCT(('白止-S级品'!$A$2:$A$26=$B211)*('白止-S级品'!$D$1:$AV$1=L$1)*('白止-S级品'!$D$2:$AV$26)),0)+IFERROR(SUMPRODUCT(('乐容-S级品'!$A$4:$A$32=$B211)*('乐容-S级品'!$L$3:$CA$3=L$1)*('乐容-S级品'!$L$4:$CA$32)),0)</f>
      </c>
      <c r="M211" s="280">
        <f>IFERROR(SUMPRODUCT(('控温被PRO-S级品'!$B$2:$B$10=$B211)*('控温被PRO-S级品'!$E$1:$BE$1=M$1)*('控温被PRO-S级品'!$E$2:$BE$10)),0)+IFERROR(SUMPRODUCT(('冬被-S级品'!$B$2:$B$10=$B211)*('冬被-S级品'!$E$1:$AW$1=M$1)*('冬被-S级品'!$E$2:$AW$10)),0)+IFERROR(SUMPRODUCT(('白止-S级品'!$A$2:$A$26=$B211)*('白止-S级品'!$D$1:$AV$1=M$1)*('白止-S级品'!$D$2:$AV$26)),0)+IFERROR(SUMPRODUCT(('乐容-S级品'!$A$4:$A$32=$B211)*('乐容-S级品'!$L$3:$CA$3=M$1)*('乐容-S级品'!$L$4:$CA$32)),0)</f>
      </c>
      <c r="N211" s="280">
        <f>IFERROR(SUMPRODUCT(('控温被PRO-S级品'!$B$2:$B$10=$B211)*('控温被PRO-S级品'!$E$1:$BE$1=N$1)*('控温被PRO-S级品'!$E$2:$BE$10)),0)+IFERROR(SUMPRODUCT(('冬被-S级品'!$B$2:$B$10=$B211)*('冬被-S级品'!$E$1:$AW$1=N$1)*('冬被-S级品'!$E$2:$AW$10)),0)+IFERROR(SUMPRODUCT(('白止-S级品'!$A$2:$A$26=$B211)*('白止-S级品'!$D$1:$AV$1=N$1)*('白止-S级品'!$D$2:$AV$26)),0)+IFERROR(SUMPRODUCT(('乐容-S级品'!$A$4:$A$32=$B211)*('乐容-S级品'!$L$3:$CA$3=N$1)*('乐容-S级品'!$L$4:$CA$32)),0)</f>
      </c>
      <c r="O211" s="280">
        <f>IFERROR(SUMPRODUCT(('控温被PRO-S级品'!$B$2:$B$10=$B211)*('控温被PRO-S级品'!$E$1:$BE$1=O$1)*('控温被PRO-S级品'!$E$2:$BE$10)),0)+IFERROR(SUMPRODUCT(('冬被-S级品'!$B$2:$B$10=$B211)*('冬被-S级品'!$E$1:$AW$1=O$1)*('冬被-S级品'!$E$2:$AW$10)),0)+IFERROR(SUMPRODUCT(('白止-S级品'!$A$2:$A$26=$B211)*('白止-S级品'!$D$1:$AV$1=O$1)*('白止-S级品'!$D$2:$AV$26)),0)+IFERROR(SUMPRODUCT(('乐容-S级品'!$A$4:$A$32=$B211)*('乐容-S级品'!$L$3:$CA$3=O$1)*('乐容-S级品'!$L$4:$CA$32)),0)</f>
      </c>
      <c r="P211" s="280">
        <f>IFERROR(SUMPRODUCT(('控温被PRO-S级品'!$B$2:$B$10=$B211)*('控温被PRO-S级品'!$E$1:$BE$1=P$1)*('控温被PRO-S级品'!$E$2:$BE$10)),0)+IFERROR(SUMPRODUCT(('冬被-S级品'!$B$2:$B$10=$B211)*('冬被-S级品'!$E$1:$AW$1=P$1)*('冬被-S级品'!$E$2:$AW$10)),0)+IFERROR(SUMPRODUCT(('白止-S级品'!$A$2:$A$26=$B211)*('白止-S级品'!$D$1:$AV$1=P$1)*('白止-S级品'!$D$2:$AV$26)),0)+IFERROR(SUMPRODUCT(('乐容-S级品'!$A$4:$A$32=$B211)*('乐容-S级品'!$L$3:$CA$3=P$1)*('乐容-S级品'!$L$4:$CA$32)),0)</f>
      </c>
      <c r="Q211" s="280">
        <f>IFERROR(SUMPRODUCT(('控温被PRO-S级品'!$B$2:$B$10=$B211)*('控温被PRO-S级品'!$E$1:$BE$1=Q$1)*('控温被PRO-S级品'!$E$2:$BE$10)),0)+IFERROR(SUMPRODUCT(('冬被-S级品'!$B$2:$B$10=$B211)*('冬被-S级品'!$E$1:$AW$1=Q$1)*('冬被-S级品'!$E$2:$AW$10)),0)+IFERROR(SUMPRODUCT(('白止-S级品'!$A$2:$A$26=$B211)*('白止-S级品'!$D$1:$AV$1=Q$1)*('白止-S级品'!$D$2:$AV$26)),0)+IFERROR(SUMPRODUCT(('乐容-S级品'!$A$4:$A$32=$B211)*('乐容-S级品'!$L$3:$CA$3=Q$1)*('乐容-S级品'!$L$4:$CA$32)),0)</f>
      </c>
      <c r="R211" s="280">
        <f>IFERROR(SUMPRODUCT(('控温被PRO-S级品'!$B$2:$B$10=$B211)*('控温被PRO-S级品'!$E$1:$BE$1=R$1)*('控温被PRO-S级品'!$E$2:$BE$10)),0)+IFERROR(SUMPRODUCT(('冬被-S级品'!$B$2:$B$10=$B211)*('冬被-S级品'!$E$1:$AW$1=R$1)*('冬被-S级品'!$E$2:$AW$10)),0)+IFERROR(SUMPRODUCT(('白止-S级品'!$A$2:$A$26=$B211)*('白止-S级品'!$D$1:$AV$1=R$1)*('白止-S级品'!$D$2:$AV$26)),0)+IFERROR(SUMPRODUCT(('乐容-S级品'!$A$4:$A$32=$B211)*('乐容-S级品'!$L$3:$CA$3=R$1)*('乐容-S级品'!$L$4:$CA$32)),0)</f>
      </c>
      <c r="S211" s="280">
        <f>IFERROR(SUMPRODUCT(('控温被PRO-S级品'!$B$2:$B$10=$B211)*('控温被PRO-S级品'!$E$1:$BE$1=S$1)*('控温被PRO-S级品'!$E$2:$BE$10)),0)+IFERROR(SUMPRODUCT(('冬被-S级品'!$B$2:$B$10=$B211)*('冬被-S级品'!$E$1:$AW$1=S$1)*('冬被-S级品'!$E$2:$AW$10)),0)+IFERROR(SUMPRODUCT(('白止-S级品'!$A$2:$A$26=$B211)*('白止-S级品'!$D$1:$AV$1=S$1)*('白止-S级品'!$D$2:$AV$26)),0)+IFERROR(SUMPRODUCT(('乐容-S级品'!$A$4:$A$32=$B211)*('乐容-S级品'!$L$3:$CA$3=S$1)*('乐容-S级品'!$L$4:$CA$32)),0)</f>
      </c>
      <c r="T211" s="280">
        <f>IFERROR(SUMPRODUCT(('控温被PRO-S级品'!$B$2:$B$10=$B211)*('控温被PRO-S级品'!$E$1:$BE$1=T$1)*('控温被PRO-S级品'!$E$2:$BE$10)),0)+IFERROR(SUMPRODUCT(('冬被-S级品'!$B$2:$B$10=$B211)*('冬被-S级品'!$E$1:$AW$1=T$1)*('冬被-S级品'!$E$2:$AW$10)),0)+IFERROR(SUMPRODUCT(('白止-S级品'!$A$2:$A$26=$B211)*('白止-S级品'!$D$1:$AV$1=T$1)*('白止-S级品'!$D$2:$AV$26)),0)+IFERROR(SUMPRODUCT(('乐容-S级品'!$A$4:$A$32=$B211)*('乐容-S级品'!$L$3:$CA$3=T$1)*('乐容-S级品'!$L$4:$CA$32)),0)</f>
      </c>
      <c r="U211" s="280">
        <f>IFERROR(SUMPRODUCT(('控温被PRO-S级品'!$B$2:$B$10=$B211)*('控温被PRO-S级品'!$E$1:$BE$1=U$1)*('控温被PRO-S级品'!$E$2:$BE$10)),0)+IFERROR(SUMPRODUCT(('冬被-S级品'!$B$2:$B$10=$B211)*('冬被-S级品'!$E$1:$AW$1=U$1)*('冬被-S级品'!$E$2:$AW$10)),0)+IFERROR(SUMPRODUCT(('白止-S级品'!$A$2:$A$26=$B211)*('白止-S级品'!$D$1:$AV$1=U$1)*('白止-S级品'!$D$2:$AV$26)),0)+IFERROR(SUMPRODUCT(('乐容-S级品'!$A$4:$A$32=$B211)*('乐容-S级品'!$L$3:$CA$3=U$1)*('乐容-S级品'!$L$4:$CA$32)),0)</f>
      </c>
      <c r="V211" s="280">
        <f>IFERROR(SUMPRODUCT(('控温被PRO-S级品'!$B$2:$B$10=$B211)*('控温被PRO-S级品'!$E$1:$BE$1=V$1)*('控温被PRO-S级品'!$E$2:$BE$10)),0)+IFERROR(SUMPRODUCT(('冬被-S级品'!$B$2:$B$10=$B211)*('冬被-S级品'!$E$1:$AW$1=V$1)*('冬被-S级品'!$E$2:$AW$10)),0)+IFERROR(SUMPRODUCT(('白止-S级品'!$A$2:$A$26=$B211)*('白止-S级品'!$D$1:$AV$1=V$1)*('白止-S级品'!$D$2:$AV$26)),0)+IFERROR(SUMPRODUCT(('乐容-S级品'!$A$4:$A$32=$B211)*('乐容-S级品'!$L$3:$CA$3=V$1)*('乐容-S级品'!$L$4:$CA$32)),0)</f>
      </c>
      <c r="W211" s="280">
        <f>IFERROR(SUMPRODUCT(('控温被PRO-S级品'!$B$2:$B$10=$B211)*('控温被PRO-S级品'!$E$1:$BE$1=W$1)*('控温被PRO-S级品'!$E$2:$BE$10)),0)+IFERROR(SUMPRODUCT(('冬被-S级品'!$B$2:$B$10=$B211)*('冬被-S级品'!$E$1:$AW$1=W$1)*('冬被-S级品'!$E$2:$AW$10)),0)+IFERROR(SUMPRODUCT(('白止-S级品'!$A$2:$A$26=$B211)*('白止-S级品'!$D$1:$AV$1=W$1)*('白止-S级品'!$D$2:$AV$26)),0)+IFERROR(SUMPRODUCT(('乐容-S级品'!$A$4:$A$32=$B211)*('乐容-S级品'!$L$3:$CA$3=W$1)*('乐容-S级品'!$L$4:$CA$32)),0)</f>
      </c>
      <c r="X211" s="280">
        <f>IFERROR(SUMPRODUCT(('控温被PRO-S级品'!$B$2:$B$10=$B211)*('控温被PRO-S级品'!$E$1:$BE$1=X$1)*('控温被PRO-S级品'!$E$2:$BE$10)),0)+IFERROR(SUMPRODUCT(('冬被-S级品'!$B$2:$B$10=$B211)*('冬被-S级品'!$E$1:$AW$1=X$1)*('冬被-S级品'!$E$2:$AW$10)),0)+IFERROR(SUMPRODUCT(('白止-S级品'!$A$2:$A$26=$B211)*('白止-S级品'!$D$1:$AV$1=X$1)*('白止-S级品'!$D$2:$AV$26)),0)+IFERROR(SUMPRODUCT(('乐容-S级品'!$A$4:$A$32=$B211)*('乐容-S级品'!$L$3:$CA$3=X$1)*('乐容-S级品'!$L$4:$CA$32)),0)</f>
      </c>
      <c r="Y211" s="280">
        <f>IFERROR(SUMPRODUCT(('控温被PRO-S级品'!$B$2:$B$10=$B211)*('控温被PRO-S级品'!$E$1:$BE$1=Y$1)*('控温被PRO-S级品'!$E$2:$BE$10)),0)+IFERROR(SUMPRODUCT(('冬被-S级品'!$B$2:$B$10=$B211)*('冬被-S级品'!$E$1:$AW$1=Y$1)*('冬被-S级品'!$E$2:$AW$10)),0)+IFERROR(SUMPRODUCT(('白止-S级品'!$A$2:$A$26=$B211)*('白止-S级品'!$D$1:$AV$1=Y$1)*('白止-S级品'!$D$2:$AV$26)),0)+IFERROR(SUMPRODUCT(('乐容-S级品'!$A$4:$A$32=$B211)*('乐容-S级品'!$L$3:$CA$3=Y$1)*('乐容-S级品'!$L$4:$CA$32)),0)</f>
      </c>
      <c r="Z211" s="280">
        <f>IFERROR(SUMPRODUCT(('控温被PRO-S级品'!$B$2:$B$10=$B211)*('控温被PRO-S级品'!$E$1:$BE$1=Z$1)*('控温被PRO-S级品'!$E$2:$BE$10)),0)+IFERROR(SUMPRODUCT(('冬被-S级品'!$B$2:$B$10=$B211)*('冬被-S级品'!$E$1:$AW$1=Z$1)*('冬被-S级品'!$E$2:$AW$10)),0)+IFERROR(SUMPRODUCT(('白止-S级品'!$A$2:$A$26=$B211)*('白止-S级品'!$D$1:$AV$1=Z$1)*('白止-S级品'!$D$2:$AV$26)),0)+IFERROR(SUMPRODUCT(('乐容-S级品'!$A$4:$A$32=$B211)*('乐容-S级品'!$L$3:$CA$3=Z$1)*('乐容-S级品'!$L$4:$CA$32)),0)</f>
      </c>
      <c r="AA211" s="280">
        <f>IFERROR(SUMPRODUCT(('控温被PRO-S级品'!$B$2:$B$10=$B211)*('控温被PRO-S级品'!$E$1:$BE$1=AA$1)*('控温被PRO-S级品'!$E$2:$BE$10)),0)+IFERROR(SUMPRODUCT(('冬被-S级品'!$B$2:$B$10=$B211)*('冬被-S级品'!$E$1:$AW$1=AA$1)*('冬被-S级品'!$E$2:$AW$10)),0)+IFERROR(SUMPRODUCT(('白止-S级品'!$A$2:$A$26=$B211)*('白止-S级品'!$D$1:$AV$1=AA$1)*('白止-S级品'!$D$2:$AV$26)),0)+IFERROR(SUMPRODUCT(('乐容-S级品'!$A$4:$A$32=$B211)*('乐容-S级品'!$L$3:$CA$3=AA$1)*('乐容-S级品'!$L$4:$CA$32)),0)</f>
      </c>
      <c r="AB211" s="280">
        <f>IFERROR(SUMPRODUCT(('控温被PRO-S级品'!$B$2:$B$10=$B211)*('控温被PRO-S级品'!$E$1:$BE$1=AB$1)*('控温被PRO-S级品'!$E$2:$BE$10)),0)+IFERROR(SUMPRODUCT(('冬被-S级品'!$B$2:$B$10=$B211)*('冬被-S级品'!$E$1:$AW$1=AB$1)*('冬被-S级品'!$E$2:$AW$10)),0)+IFERROR(SUMPRODUCT(('白止-S级品'!$A$2:$A$26=$B211)*('白止-S级品'!$D$1:$AV$1=AB$1)*('白止-S级品'!$D$2:$AV$26)),0)+IFERROR(SUMPRODUCT(('乐容-S级品'!$A$4:$A$32=$B211)*('乐容-S级品'!$L$3:$CA$3=AB$1)*('乐容-S级品'!$L$4:$CA$32)),0)</f>
      </c>
      <c r="AC211" s="280">
        <f>IFERROR(SUMPRODUCT(('控温被PRO-S级品'!$B$2:$B$10=$B211)*('控温被PRO-S级品'!$E$1:$BE$1=AC$1)*('控温被PRO-S级品'!$E$2:$BE$10)),0)+IFERROR(SUMPRODUCT(('冬被-S级品'!$B$2:$B$10=$B211)*('冬被-S级品'!$E$1:$AW$1=AC$1)*('冬被-S级品'!$E$2:$AW$10)),0)+IFERROR(SUMPRODUCT(('白止-S级品'!$A$2:$A$26=$B211)*('白止-S级品'!$D$1:$AV$1=AC$1)*('白止-S级品'!$D$2:$AV$26)),0)+IFERROR(SUMPRODUCT(('乐容-S级品'!$A$4:$A$32=$B211)*('乐容-S级品'!$L$3:$CA$3=AC$1)*('乐容-S级品'!$L$4:$CA$32)),0)</f>
      </c>
      <c r="AD211" s="280">
        <f>IFERROR(SUMPRODUCT(('控温被PRO-S级品'!$B$2:$B$10=$B211)*('控温被PRO-S级品'!$E$1:$BE$1=AD$1)*('控温被PRO-S级品'!$E$2:$BE$10)),0)+IFERROR(SUMPRODUCT(('冬被-S级品'!$B$2:$B$10=$B211)*('冬被-S级品'!$E$1:$AW$1=AD$1)*('冬被-S级品'!$E$2:$AW$10)),0)+IFERROR(SUMPRODUCT(('白止-S级品'!$A$2:$A$26=$B211)*('白止-S级品'!$D$1:$AV$1=AD$1)*('白止-S级品'!$D$2:$AV$26)),0)+IFERROR(SUMPRODUCT(('乐容-S级品'!$A$4:$A$32=$B211)*('乐容-S级品'!$L$3:$CA$3=AD$1)*('乐容-S级品'!$L$4:$CA$32)),0)</f>
      </c>
      <c r="AE211" s="280">
        <f>IFERROR(SUMPRODUCT(('控温被PRO-S级品'!$B$2:$B$10=$B211)*('控温被PRO-S级品'!$E$1:$BE$1=AE$1)*('控温被PRO-S级品'!$E$2:$BE$10)),0)+IFERROR(SUMPRODUCT(('冬被-S级品'!$B$2:$B$10=$B211)*('冬被-S级品'!$E$1:$AW$1=AE$1)*('冬被-S级品'!$E$2:$AW$10)),0)+IFERROR(SUMPRODUCT(('白止-S级品'!$A$2:$A$26=$B211)*('白止-S级品'!$D$1:$AV$1=AE$1)*('白止-S级品'!$D$2:$AV$26)),0)+IFERROR(SUMPRODUCT(('乐容-S级品'!$A$4:$A$32=$B211)*('乐容-S级品'!$L$3:$CA$3=AE$1)*('乐容-S级品'!$L$4:$CA$32)),0)</f>
      </c>
      <c r="AF211" s="280">
        <f>IFERROR(SUMPRODUCT(('控温被PRO-S级品'!$B$2:$B$10=$B211)*('控温被PRO-S级品'!$E$1:$BE$1=AF$1)*('控温被PRO-S级品'!$E$2:$BE$10)),0)+IFERROR(SUMPRODUCT(('冬被-S级品'!$B$2:$B$10=$B211)*('冬被-S级品'!$E$1:$AW$1=AF$1)*('冬被-S级品'!$E$2:$AW$10)),0)+IFERROR(SUMPRODUCT(('白止-S级品'!$A$2:$A$26=$B211)*('白止-S级品'!$D$1:$AV$1=AF$1)*('白止-S级品'!$D$2:$AV$26)),0)+IFERROR(SUMPRODUCT(('乐容-S级品'!$A$4:$A$32=$B211)*('乐容-S级品'!$L$3:$CA$3=AF$1)*('乐容-S级品'!$L$4:$CA$32)),0)</f>
      </c>
      <c r="AG211" s="280">
        <f>IFERROR(SUMPRODUCT(('控温被PRO-S级品'!$B$2:$B$10=$B211)*('控温被PRO-S级品'!$E$1:$BE$1=AG$1)*('控温被PRO-S级品'!$E$2:$BE$10)),0)+IFERROR(SUMPRODUCT(('冬被-S级品'!$B$2:$B$10=$B211)*('冬被-S级品'!$E$1:$AW$1=AG$1)*('冬被-S级品'!$E$2:$AW$10)),0)+IFERROR(SUMPRODUCT(('白止-S级品'!$A$2:$A$26=$B211)*('白止-S级品'!$D$1:$AV$1=AG$1)*('白止-S级品'!$D$2:$AV$26)),0)+IFERROR(SUMPRODUCT(('乐容-S级品'!$A$4:$A$32=$B211)*('乐容-S级品'!$L$3:$CA$3=AG$1)*('乐容-S级品'!$L$4:$CA$32)),0)</f>
      </c>
      <c r="AH211" s="280">
        <f>IFERROR(SUMPRODUCT(('控温被PRO-S级品'!$B$2:$B$10=$B211)*('控温被PRO-S级品'!$E$1:$BE$1=AH$1)*('控温被PRO-S级品'!$E$2:$BE$10)),0)+IFERROR(SUMPRODUCT(('冬被-S级品'!$B$2:$B$10=$B211)*('冬被-S级品'!$E$1:$AW$1=AH$1)*('冬被-S级品'!$E$2:$AW$10)),0)+IFERROR(SUMPRODUCT(('白止-S级品'!$A$2:$A$26=$B211)*('白止-S级品'!$D$1:$AV$1=AH$1)*('白止-S级品'!$D$2:$AV$26)),0)+IFERROR(SUMPRODUCT(('乐容-S级品'!$A$4:$A$32=$B211)*('乐容-S级品'!$L$3:$CA$3=AH$1)*('乐容-S级品'!$L$4:$CA$32)),0)</f>
      </c>
      <c r="AI211" s="280">
        <f>IFERROR(SUMPRODUCT(('控温被PRO-S级品'!$B$2:$B$10=$B211)*('控温被PRO-S级品'!$E$1:$BE$1=AI$1)*('控温被PRO-S级品'!$E$2:$BE$10)),0)+IFERROR(SUMPRODUCT(('冬被-S级品'!$B$2:$B$10=$B211)*('冬被-S级品'!$E$1:$AW$1=AI$1)*('冬被-S级品'!$E$2:$AW$10)),0)+IFERROR(SUMPRODUCT(('白止-S级品'!$A$2:$A$26=$B211)*('白止-S级品'!$D$1:$AV$1=AI$1)*('白止-S级品'!$D$2:$AV$26)),0)+IFERROR(SUMPRODUCT(('乐容-S级品'!$A$4:$A$32=$B211)*('乐容-S级品'!$L$3:$CA$3=AI$1)*('乐容-S级品'!$L$4:$CA$32)),0)</f>
      </c>
      <c r="AJ211" s="280">
        <f>IFERROR(SUMPRODUCT(('控温被PRO-S级品'!$B$2:$B$10=$B211)*('控温被PRO-S级品'!$E$1:$BE$1=AJ$1)*('控温被PRO-S级品'!$E$2:$BE$10)),0)+IFERROR(SUMPRODUCT(('冬被-S级品'!$B$2:$B$10=$B211)*('冬被-S级品'!$E$1:$AW$1=AJ$1)*('冬被-S级品'!$E$2:$AW$10)),0)+IFERROR(SUMPRODUCT(('白止-S级品'!$A$2:$A$26=$B211)*('白止-S级品'!$D$1:$AV$1=AJ$1)*('白止-S级品'!$D$2:$AV$26)),0)+IFERROR(SUMPRODUCT(('乐容-S级品'!$A$4:$A$32=$B211)*('乐容-S级品'!$L$3:$CA$3=AJ$1)*('乐容-S级品'!$L$4:$CA$32)),0)</f>
      </c>
      <c r="AK211" s="280">
        <f>IFERROR(SUMPRODUCT(('控温被PRO-S级品'!$B$2:$B$10=$B211)*('控温被PRO-S级品'!$E$1:$BE$1=AK$1)*('控温被PRO-S级品'!$E$2:$BE$10)),0)+IFERROR(SUMPRODUCT(('冬被-S级品'!$B$2:$B$10=$B211)*('冬被-S级品'!$E$1:$AW$1=AK$1)*('冬被-S级品'!$E$2:$AW$10)),0)+IFERROR(SUMPRODUCT(('白止-S级品'!$A$2:$A$26=$B211)*('白止-S级品'!$D$1:$AV$1=AK$1)*('白止-S级品'!$D$2:$AV$26)),0)+IFERROR(SUMPRODUCT(('乐容-S级品'!$A$4:$A$32=$B211)*('乐容-S级品'!$L$3:$CA$3=AK$1)*('乐容-S级品'!$L$4:$CA$32)),0)</f>
      </c>
      <c r="AL211" s="280">
        <f>IFERROR(SUMPRODUCT(('控温被PRO-S级品'!$B$2:$B$10=$B211)*('控温被PRO-S级品'!$E$1:$BE$1=AL$1)*('控温被PRO-S级品'!$E$2:$BE$10)),0)+IFERROR(SUMPRODUCT(('冬被-S级品'!$B$2:$B$10=$B211)*('冬被-S级品'!$E$1:$AW$1=AL$1)*('冬被-S级品'!$E$2:$AW$10)),0)+IFERROR(SUMPRODUCT(('白止-S级品'!$A$2:$A$26=$B211)*('白止-S级品'!$D$1:$AV$1=AL$1)*('白止-S级品'!$D$2:$AV$26)),0)+IFERROR(SUMPRODUCT(('乐容-S级品'!$A$4:$A$32=$B211)*('乐容-S级品'!$L$3:$CA$3=AL$1)*('乐容-S级品'!$L$4:$CA$32)),0)</f>
      </c>
      <c r="AM211" s="280">
        <f>IFERROR(SUMPRODUCT(('控温被PRO-S级品'!$B$2:$B$10=$B211)*('控温被PRO-S级品'!$E$1:$BE$1=AM$1)*('控温被PRO-S级品'!$E$2:$BE$10)),0)+IFERROR(SUMPRODUCT(('冬被-S级品'!$B$2:$B$10=$B211)*('冬被-S级品'!$E$1:$AW$1=AM$1)*('冬被-S级品'!$E$2:$AW$10)),0)+IFERROR(SUMPRODUCT(('白止-S级品'!$A$2:$A$26=$B211)*('白止-S级品'!$D$1:$AV$1=AM$1)*('白止-S级品'!$D$2:$AV$26)),0)+IFERROR(SUMPRODUCT(('乐容-S级品'!$A$4:$A$32=$B211)*('乐容-S级品'!$L$3:$CA$3=AM$1)*('乐容-S级品'!$L$4:$CA$32)),0)</f>
      </c>
      <c r="AN211" s="280">
        <f>IFERROR(SUMPRODUCT(('控温被PRO-S级品'!$B$2:$B$10=$B211)*('控温被PRO-S级品'!$E$1:$BE$1=AN$1)*('控温被PRO-S级品'!$E$2:$BE$10)),0)+IFERROR(SUMPRODUCT(('冬被-S级品'!$B$2:$B$10=$B211)*('冬被-S级品'!$E$1:$AW$1=AN$1)*('冬被-S级品'!$E$2:$AW$10)),0)+IFERROR(SUMPRODUCT(('白止-S级品'!$A$2:$A$26=$B211)*('白止-S级品'!$D$1:$AV$1=AN$1)*('白止-S级品'!$D$2:$AV$26)),0)+IFERROR(SUMPRODUCT(('乐容-S级品'!$A$4:$A$32=$B211)*('乐容-S级品'!$L$3:$CA$3=AN$1)*('乐容-S级品'!$L$4:$CA$32)),0)</f>
      </c>
      <c r="AO211" s="280">
        <f>IFERROR(SUMPRODUCT(('控温被PRO-S级品'!$B$2:$B$10=$B211)*('控温被PRO-S级品'!$E$1:$BE$1=AO$1)*('控温被PRO-S级品'!$E$2:$BE$10)),0)+IFERROR(SUMPRODUCT(('冬被-S级品'!$B$2:$B$10=$B211)*('冬被-S级品'!$E$1:$AW$1=AO$1)*('冬被-S级品'!$E$2:$AW$10)),0)+IFERROR(SUMPRODUCT(('白止-S级品'!$A$2:$A$26=$B211)*('白止-S级品'!$D$1:$AV$1=AO$1)*('白止-S级品'!$D$2:$AV$26)),0)+IFERROR(SUMPRODUCT(('乐容-S级品'!$A$4:$A$32=$B211)*('乐容-S级品'!$L$3:$CA$3=AO$1)*('乐容-S级品'!$L$4:$CA$32)),0)</f>
      </c>
      <c r="AP211" s="280">
        <f>IFERROR(SUMPRODUCT(('控温被PRO-S级品'!$B$2:$B$10=$B211)*('控温被PRO-S级品'!$E$1:$BE$1=AP$1)*('控温被PRO-S级品'!$E$2:$BE$10)),0)+IFERROR(SUMPRODUCT(('冬被-S级品'!$B$2:$B$10=$B211)*('冬被-S级品'!$E$1:$AW$1=AP$1)*('冬被-S级品'!$E$2:$AW$10)),0)+IFERROR(SUMPRODUCT(('白止-S级品'!$A$2:$A$26=$B211)*('白止-S级品'!$D$1:$AV$1=AP$1)*('白止-S级品'!$D$2:$AV$26)),0)+IFERROR(SUMPRODUCT(('乐容-S级品'!$A$4:$A$32=$B211)*('乐容-S级品'!$L$3:$CA$3=AP$1)*('乐容-S级品'!$L$4:$CA$32)),0)</f>
      </c>
      <c r="AQ211" s="280">
        <f>IFERROR(SUMPRODUCT(('控温被PRO-S级品'!$B$2:$B$10=$B211)*('控温被PRO-S级品'!$E$1:$BE$1=AQ$1)*('控温被PRO-S级品'!$E$2:$BE$10)),0)+IFERROR(SUMPRODUCT(('冬被-S级品'!$B$2:$B$10=$B211)*('冬被-S级品'!$E$1:$AW$1=AQ$1)*('冬被-S级品'!$E$2:$AW$10)),0)+IFERROR(SUMPRODUCT(('白止-S级品'!$A$2:$A$26=$B211)*('白止-S级品'!$D$1:$AV$1=AQ$1)*('白止-S级品'!$D$2:$AV$26)),0)+IFERROR(SUMPRODUCT(('乐容-S级品'!$A$4:$A$32=$B211)*('乐容-S级品'!$L$3:$CA$3=AQ$1)*('乐容-S级品'!$L$4:$CA$32)),0)</f>
      </c>
      <c r="AR211" s="280">
        <f>IFERROR(SUMPRODUCT(('控温被PRO-S级品'!$B$2:$B$10=$B211)*('控温被PRO-S级品'!$E$1:$BE$1=AR$1)*('控温被PRO-S级品'!$E$2:$BE$10)),0)+IFERROR(SUMPRODUCT(('冬被-S级品'!$B$2:$B$10=$B211)*('冬被-S级品'!$E$1:$AW$1=AR$1)*('冬被-S级品'!$E$2:$AW$10)),0)+IFERROR(SUMPRODUCT(('白止-S级品'!$A$2:$A$26=$B211)*('白止-S级品'!$D$1:$AV$1=AR$1)*('白止-S级品'!$D$2:$AV$26)),0)+IFERROR(SUMPRODUCT(('乐容-S级品'!$A$4:$A$32=$B211)*('乐容-S级品'!$L$3:$CA$3=AR$1)*('乐容-S级品'!$L$4:$CA$32)),0)</f>
      </c>
      <c r="AS211" s="280">
        <f>IFERROR(SUMPRODUCT(('控温被PRO-S级品'!$B$2:$B$10=$B211)*('控温被PRO-S级品'!$E$1:$BE$1=AS$1)*('控温被PRO-S级品'!$E$2:$BE$10)),0)+IFERROR(SUMPRODUCT(('冬被-S级品'!$B$2:$B$10=$B211)*('冬被-S级品'!$E$1:$AW$1=AS$1)*('冬被-S级品'!$E$2:$AW$10)),0)+IFERROR(SUMPRODUCT(('白止-S级品'!$A$2:$A$26=$B211)*('白止-S级品'!$D$1:$AV$1=AS$1)*('白止-S级品'!$D$2:$AV$26)),0)+IFERROR(SUMPRODUCT(('乐容-S级品'!$A$4:$A$32=$B211)*('乐容-S级品'!$L$3:$CA$3=AS$1)*('乐容-S级品'!$L$4:$CA$32)),0)</f>
      </c>
      <c r="AT211" s="280">
        <f>IFERROR(SUMPRODUCT(('控温被PRO-S级品'!$B$2:$B$10=$B211)*('控温被PRO-S级品'!$E$1:$BE$1=AT$1)*('控温被PRO-S级品'!$E$2:$BE$10)),0)+IFERROR(SUMPRODUCT(('冬被-S级品'!$B$2:$B$10=$B211)*('冬被-S级品'!$E$1:$AW$1=AT$1)*('冬被-S级品'!$E$2:$AW$10)),0)+IFERROR(SUMPRODUCT(('白止-S级品'!$A$2:$A$26=$B211)*('白止-S级品'!$D$1:$AV$1=AT$1)*('白止-S级品'!$D$2:$AV$26)),0)+IFERROR(SUMPRODUCT(('乐容-S级品'!$A$4:$A$32=$B211)*('乐容-S级品'!$L$3:$CA$3=AT$1)*('乐容-S级品'!$L$4:$CA$32)),0)</f>
      </c>
      <c r="AU211" s="280">
        <f>IFERROR(SUMPRODUCT(('控温被PRO-S级品'!$B$2:$B$10=$B211)*('控温被PRO-S级品'!$E$1:$BE$1=AU$1)*('控温被PRO-S级品'!$E$2:$BE$10)),0)+IFERROR(SUMPRODUCT(('冬被-S级品'!$B$2:$B$10=$B211)*('冬被-S级品'!$E$1:$AW$1=AU$1)*('冬被-S级品'!$E$2:$AW$10)),0)+IFERROR(SUMPRODUCT(('白止-S级品'!$A$2:$A$26=$B211)*('白止-S级品'!$D$1:$AV$1=AU$1)*('白止-S级品'!$D$2:$AV$26)),0)+IFERROR(SUMPRODUCT(('乐容-S级品'!$A$4:$A$32=$B211)*('乐容-S级品'!$L$3:$CA$3=AU$1)*('乐容-S级品'!$L$4:$CA$32)),0)</f>
      </c>
      <c r="AV211" s="280">
        <f>IFERROR(SUMPRODUCT(('控温被PRO-S级品'!$B$2:$B$10=$B211)*('控温被PRO-S级品'!$E$1:$BE$1=AV$1)*('控温被PRO-S级品'!$E$2:$BE$10)),0)+IFERROR(SUMPRODUCT(('冬被-S级品'!$B$2:$B$10=$B211)*('冬被-S级品'!$E$1:$AW$1=AV$1)*('冬被-S级品'!$E$2:$AW$10)),0)+IFERROR(SUMPRODUCT(('白止-S级品'!$A$2:$A$26=$B211)*('白止-S级品'!$D$1:$AV$1=AV$1)*('白止-S级品'!$D$2:$AV$26)),0)+IFERROR(SUMPRODUCT(('乐容-S级品'!$A$4:$A$32=$B211)*('乐容-S级品'!$L$3:$CA$3=AV$1)*('乐容-S级品'!$L$4:$CA$32)),0)</f>
      </c>
      <c r="AW211" s="280">
        <f>IFERROR(SUMPRODUCT(('控温被PRO-S级品'!$B$2:$B$10=$B211)*('控温被PRO-S级品'!$E$1:$BE$1=AW$1)*('控温被PRO-S级品'!$E$2:$BE$10)),0)+IFERROR(SUMPRODUCT(('冬被-S级品'!$B$2:$B$10=$B211)*('冬被-S级品'!$E$1:$AW$1=AW$1)*('冬被-S级品'!$E$2:$AW$10)),0)+IFERROR(SUMPRODUCT(('白止-S级品'!$A$2:$A$26=$B211)*('白止-S级品'!$D$1:$AV$1=AW$1)*('白止-S级品'!$D$2:$AV$26)),0)+IFERROR(SUMPRODUCT(('乐容-S级品'!$A$4:$A$32=$B211)*('乐容-S级品'!$L$3:$CA$3=AW$1)*('乐容-S级品'!$L$4:$CA$32)),0)</f>
      </c>
      <c r="AX211" s="280">
        <f>IFERROR(SUMPRODUCT(('控温被PRO-S级品'!$B$2:$B$10=$B211)*('控温被PRO-S级品'!$E$1:$BE$1=AX$1)*('控温被PRO-S级品'!$E$2:$BE$10)),0)+IFERROR(SUMPRODUCT(('冬被-S级品'!$B$2:$B$10=$B211)*('冬被-S级品'!$E$1:$AW$1=AX$1)*('冬被-S级品'!$E$2:$AW$10)),0)+IFERROR(SUMPRODUCT(('白止-S级品'!$A$2:$A$26=$B211)*('白止-S级品'!$D$1:$AV$1=AX$1)*('白止-S级品'!$D$2:$AV$26)),0)+IFERROR(SUMPRODUCT(('乐容-S级品'!$A$4:$A$32=$B211)*('乐容-S级品'!$L$3:$CA$3=AX$1)*('乐容-S级品'!$L$4:$CA$32)),0)</f>
      </c>
      <c r="AY211" s="280">
        <f>IFERROR(SUMPRODUCT(('控温被PRO-S级品'!$B$2:$B$10=$B211)*('控温被PRO-S级品'!$E$1:$BE$1=AY$1)*('控温被PRO-S级品'!$E$2:$BE$10)),0)+IFERROR(SUMPRODUCT(('冬被-S级品'!$B$2:$B$10=$B211)*('冬被-S级品'!$E$1:$AW$1=AY$1)*('冬被-S级品'!$E$2:$AW$10)),0)+IFERROR(SUMPRODUCT(('白止-S级品'!$A$2:$A$26=$B211)*('白止-S级品'!$D$1:$AV$1=AY$1)*('白止-S级品'!$D$2:$AV$26)),0)+IFERROR(SUMPRODUCT(('乐容-S级品'!$A$4:$A$32=$B211)*('乐容-S级品'!$L$3:$CA$3=AY$1)*('乐容-S级品'!$L$4:$CA$32)),0)</f>
      </c>
      <c r="AZ211" s="280">
        <f>IFERROR(SUMPRODUCT(('控温被PRO-S级品'!$B$2:$B$10=$B211)*('控温被PRO-S级品'!$E$1:$BE$1=AZ$1)*('控温被PRO-S级品'!$E$2:$BE$10)),0)+IFERROR(SUMPRODUCT(('冬被-S级品'!$B$2:$B$10=$B211)*('冬被-S级品'!$E$1:$AW$1=AZ$1)*('冬被-S级品'!$E$2:$AW$10)),0)+IFERROR(SUMPRODUCT(('白止-S级品'!$A$2:$A$26=$B211)*('白止-S级品'!$D$1:$AV$1=AZ$1)*('白止-S级品'!$D$2:$AV$26)),0)+IFERROR(SUMPRODUCT(('乐容-S级品'!$A$4:$A$32=$B211)*('乐容-S级品'!$L$3:$CA$3=AZ$1)*('乐容-S级品'!$L$4:$CA$32)),0)</f>
      </c>
      <c r="BA211" s="280">
        <f>IFERROR(SUMPRODUCT(('控温被PRO-S级品'!$B$2:$B$10=$B211)*('控温被PRO-S级品'!$E$1:$BE$1=BA$1)*('控温被PRO-S级品'!$E$2:$BE$10)),0)+IFERROR(SUMPRODUCT(('冬被-S级品'!$B$2:$B$10=$B211)*('冬被-S级品'!$E$1:$AW$1=BA$1)*('冬被-S级品'!$E$2:$AW$10)),0)+IFERROR(SUMPRODUCT(('白止-S级品'!$A$2:$A$26=$B211)*('白止-S级品'!$D$1:$AV$1=BA$1)*('白止-S级品'!$D$2:$AV$26)),0)+IFERROR(SUMPRODUCT(('乐容-S级品'!$A$4:$A$32=$B211)*('乐容-S级品'!$L$3:$CA$3=BA$1)*('乐容-S级品'!$L$4:$CA$32)),0)</f>
      </c>
      <c r="BB211" s="280">
        <f>IFERROR(SUMPRODUCT(('控温被PRO-S级品'!$B$2:$B$10=$B211)*('控温被PRO-S级品'!$E$1:$BE$1=BB$1)*('控温被PRO-S级品'!$E$2:$BE$10)),0)+IFERROR(SUMPRODUCT(('冬被-S级品'!$B$2:$B$10=$B211)*('冬被-S级品'!$E$1:$AW$1=BB$1)*('冬被-S级品'!$E$2:$AW$10)),0)+IFERROR(SUMPRODUCT(('白止-S级品'!$A$2:$A$26=$B211)*('白止-S级品'!$D$1:$AV$1=BB$1)*('白止-S级品'!$D$2:$AV$26)),0)+IFERROR(SUMPRODUCT(('乐容-S级品'!$A$4:$A$32=$B211)*('乐容-S级品'!$L$3:$CA$3=BB$1)*('乐容-S级品'!$L$4:$CA$32)),0)</f>
      </c>
      <c r="BC211" s="280">
        <f>IFERROR(SUMPRODUCT(('控温被PRO-S级品'!$B$2:$B$10=$B211)*('控温被PRO-S级品'!$E$1:$BE$1=BC$1)*('控温被PRO-S级品'!$E$2:$BE$10)),0)+IFERROR(SUMPRODUCT(('冬被-S级品'!$B$2:$B$10=$B211)*('冬被-S级品'!$E$1:$AW$1=BC$1)*('冬被-S级品'!$E$2:$AW$10)),0)+IFERROR(SUMPRODUCT(('白止-S级品'!$A$2:$A$26=$B211)*('白止-S级品'!$D$1:$AV$1=BC$1)*('白止-S级品'!$D$2:$AV$26)),0)+IFERROR(SUMPRODUCT(('乐容-S级品'!$A$4:$A$32=$B211)*('乐容-S级品'!$L$3:$CA$3=BC$1)*('乐容-S级品'!$L$4:$CA$32)),0)</f>
      </c>
      <c r="BD211" s="280">
        <f>IFERROR(SUMPRODUCT(('控温被PRO-S级品'!$B$2:$B$10=$B211)*('控温被PRO-S级品'!$E$1:$BE$1=BD$1)*('控温被PRO-S级品'!$E$2:$BE$10)),0)+IFERROR(SUMPRODUCT(('冬被-S级品'!$B$2:$B$10=$B211)*('冬被-S级品'!$E$1:$AW$1=BD$1)*('冬被-S级品'!$E$2:$AW$10)),0)+IFERROR(SUMPRODUCT(('白止-S级品'!$A$2:$A$26=$B211)*('白止-S级品'!$D$1:$AV$1=BD$1)*('白止-S级品'!$D$2:$AV$26)),0)+IFERROR(SUMPRODUCT(('乐容-S级品'!$A$4:$A$32=$B211)*('乐容-S级品'!$L$3:$CA$3=BD$1)*('乐容-S级品'!$L$4:$CA$32)),0)</f>
      </c>
      <c r="BE211" s="280">
        <f>IFERROR(SUMPRODUCT(('控温被PRO-S级品'!$B$2:$B$10=$B211)*('控温被PRO-S级品'!$E$1:$BE$1=BE$1)*('控温被PRO-S级品'!$E$2:$BE$10)),0)+IFERROR(SUMPRODUCT(('冬被-S级品'!$B$2:$B$10=$B211)*('冬被-S级品'!$E$1:$AW$1=BE$1)*('冬被-S级品'!$E$2:$AW$10)),0)+IFERROR(SUMPRODUCT(('白止-S级品'!$A$2:$A$26=$B211)*('白止-S级品'!$D$1:$AV$1=BE$1)*('白止-S级品'!$D$2:$AV$26)),0)+IFERROR(SUMPRODUCT(('乐容-S级品'!$A$4:$A$32=$B211)*('乐容-S级品'!$L$3:$CA$3=BE$1)*('乐容-S级品'!$L$4:$CA$32)),0)</f>
      </c>
      <c r="BF211" s="280">
        <f>IFERROR(SUMPRODUCT(('控温被PRO-S级品'!$B$2:$B$10=$B211)*('控温被PRO-S级品'!$E$1:$BE$1=BF$1)*('控温被PRO-S级品'!$E$2:$BE$10)),0)+IFERROR(SUMPRODUCT(('冬被-S级品'!$B$2:$B$10=$B211)*('冬被-S级品'!$E$1:$AW$1=BF$1)*('冬被-S级品'!$E$2:$AW$10)),0)+IFERROR(SUMPRODUCT(('白止-S级品'!$A$2:$A$26=$B211)*('白止-S级品'!$D$1:$AV$1=BF$1)*('白止-S级品'!$D$2:$AV$26)),0)+IFERROR(SUMPRODUCT(('乐容-S级品'!$A$4:$A$32=$B211)*('乐容-S级品'!$L$3:$CA$3=BF$1)*('乐容-S级品'!$L$4:$CA$32)),0)</f>
      </c>
      <c r="BG211" s="280">
        <f>IFERROR(SUMPRODUCT(('控温被PRO-S级品'!$B$2:$B$10=$B211)*('控温被PRO-S级品'!$E$1:$BE$1=BG$1)*('控温被PRO-S级品'!$E$2:$BE$10)),0)+IFERROR(SUMPRODUCT(('冬被-S级品'!$B$2:$B$10=$B211)*('冬被-S级品'!$E$1:$AW$1=BG$1)*('冬被-S级品'!$E$2:$AW$10)),0)+IFERROR(SUMPRODUCT(('白止-S级品'!$A$2:$A$26=$B211)*('白止-S级品'!$D$1:$AV$1=BG$1)*('白止-S级品'!$D$2:$AV$26)),0)+IFERROR(SUMPRODUCT(('乐容-S级品'!$A$4:$A$32=$B211)*('乐容-S级品'!$L$3:$CA$3=BG$1)*('乐容-S级品'!$L$4:$CA$32)),0)</f>
      </c>
      <c r="BH211" s="280">
        <f>IFERROR(SUMPRODUCT(('控温被PRO-S级品'!$B$2:$B$10=$B211)*('控温被PRO-S级品'!$E$1:$BE$1=BH$1)*('控温被PRO-S级品'!$E$2:$BE$10)),0)+IFERROR(SUMPRODUCT(('冬被-S级品'!$B$2:$B$10=$B211)*('冬被-S级品'!$E$1:$AW$1=BH$1)*('冬被-S级品'!$E$2:$AW$10)),0)+IFERROR(SUMPRODUCT(('白止-S级品'!$A$2:$A$26=$B211)*('白止-S级品'!$D$1:$AV$1=BH$1)*('白止-S级品'!$D$2:$AV$26)),0)+IFERROR(SUMPRODUCT(('乐容-S级品'!$A$4:$A$32=$B211)*('乐容-S级品'!$L$3:$CA$3=BH$1)*('乐容-S级品'!$L$4:$CA$32)),0)</f>
      </c>
      <c r="BI211" s="280">
        <f>IFERROR(SUMPRODUCT(('控温被PRO-S级品'!$B$2:$B$10=$B211)*('控温被PRO-S级品'!$E$1:$BE$1=BI$1)*('控温被PRO-S级品'!$E$2:$BE$10)),0)+IFERROR(SUMPRODUCT(('冬被-S级品'!$B$2:$B$10=$B211)*('冬被-S级品'!$E$1:$AW$1=BI$1)*('冬被-S级品'!$E$2:$AW$10)),0)+IFERROR(SUMPRODUCT(('白止-S级品'!$A$2:$A$26=$B211)*('白止-S级品'!$D$1:$AV$1=BI$1)*('白止-S级品'!$D$2:$AV$26)),0)+IFERROR(SUMPRODUCT(('乐容-S级品'!$A$4:$A$32=$B211)*('乐容-S级品'!$L$3:$CA$3=BI$1)*('乐容-S级品'!$L$4:$CA$32)),0)</f>
      </c>
      <c r="BJ211" s="280">
        <f>IFERROR(SUMPRODUCT(('控温被PRO-S级品'!$B$2:$B$10=$B211)*('控温被PRO-S级品'!$E$1:$BE$1=BJ$1)*('控温被PRO-S级品'!$E$2:$BE$10)),0)+IFERROR(SUMPRODUCT(('冬被-S级品'!$B$2:$B$10=$B211)*('冬被-S级品'!$E$1:$AW$1=BJ$1)*('冬被-S级品'!$E$2:$AW$10)),0)+IFERROR(SUMPRODUCT(('白止-S级品'!$A$2:$A$26=$B211)*('白止-S级品'!$D$1:$AV$1=BJ$1)*('白止-S级品'!$D$2:$AV$26)),0)+IFERROR(SUMPRODUCT(('乐容-S级品'!$A$4:$A$32=$B211)*('乐容-S级品'!$L$3:$CA$3=BJ$1)*('乐容-S级品'!$L$4:$CA$32)),0)</f>
      </c>
      <c r="BK211" s="280">
        <f>IFERROR(SUMPRODUCT(('控温被PRO-S级品'!$B$2:$B$10=$B211)*('控温被PRO-S级品'!$E$1:$BE$1=BK$1)*('控温被PRO-S级品'!$E$2:$BE$10)),0)+IFERROR(SUMPRODUCT(('冬被-S级品'!$B$2:$B$10=$B211)*('冬被-S级品'!$E$1:$AW$1=BK$1)*('冬被-S级品'!$E$2:$AW$10)),0)+IFERROR(SUMPRODUCT(('白止-S级品'!$A$2:$A$26=$B211)*('白止-S级品'!$D$1:$AV$1=BK$1)*('白止-S级品'!$D$2:$AV$26)),0)+IFERROR(SUMPRODUCT(('乐容-S级品'!$A$4:$A$32=$B211)*('乐容-S级品'!$L$3:$CA$3=BK$1)*('乐容-S级品'!$L$4:$CA$32)),0)</f>
      </c>
      <c r="BL211" s="280">
        <f>IFERROR(SUMPRODUCT(('控温被PRO-S级品'!$B$2:$B$10=$B211)*('控温被PRO-S级品'!$E$1:$BE$1=BL$1)*('控温被PRO-S级品'!$E$2:$BE$10)),0)+IFERROR(SUMPRODUCT(('冬被-S级品'!$B$2:$B$10=$B211)*('冬被-S级品'!$E$1:$AW$1=BL$1)*('冬被-S级品'!$E$2:$AW$10)),0)+IFERROR(SUMPRODUCT(('白止-S级品'!$A$2:$A$26=$B211)*('白止-S级品'!$D$1:$AV$1=BL$1)*('白止-S级品'!$D$2:$AV$26)),0)+IFERROR(SUMPRODUCT(('乐容-S级品'!$A$4:$A$32=$B211)*('乐容-S级品'!$L$3:$CA$3=BL$1)*('乐容-S级品'!$L$4:$CA$32)),0)</f>
      </c>
      <c r="BM211" s="280">
        <f>IFERROR(SUMPRODUCT(('控温被PRO-S级品'!$B$2:$B$10=$B211)*('控温被PRO-S级品'!$E$1:$BE$1=BM$1)*('控温被PRO-S级品'!$E$2:$BE$10)),0)+IFERROR(SUMPRODUCT(('冬被-S级品'!$B$2:$B$10=$B211)*('冬被-S级品'!$E$1:$AW$1=BM$1)*('冬被-S级品'!$E$2:$AW$10)),0)+IFERROR(SUMPRODUCT(('白止-S级品'!$A$2:$A$26=$B211)*('白止-S级品'!$D$1:$AV$1=BM$1)*('白止-S级品'!$D$2:$AV$26)),0)+IFERROR(SUMPRODUCT(('乐容-S级品'!$A$4:$A$32=$B211)*('乐容-S级品'!$L$3:$CA$3=BM$1)*('乐容-S级品'!$L$4:$CA$32)),0)</f>
      </c>
      <c r="BN211" s="280">
        <f>IFERROR(SUMPRODUCT(('控温被PRO-S级品'!$B$2:$B$10=$B211)*('控温被PRO-S级品'!$E$1:$BE$1=BN$1)*('控温被PRO-S级品'!$E$2:$BE$10)),0)+IFERROR(SUMPRODUCT(('冬被-S级品'!$B$2:$B$10=$B211)*('冬被-S级品'!$E$1:$AW$1=BN$1)*('冬被-S级品'!$E$2:$AW$10)),0)+IFERROR(SUMPRODUCT(('白止-S级品'!$A$2:$A$26=$B211)*('白止-S级品'!$D$1:$AV$1=BN$1)*('白止-S级品'!$D$2:$AV$26)),0)+IFERROR(SUMPRODUCT(('乐容-S级品'!$A$4:$A$32=$B211)*('乐容-S级品'!$L$3:$CA$3=BN$1)*('乐容-S级品'!$L$4:$CA$32)),0)</f>
      </c>
      <c r="BO211" s="280">
        <f>IFERROR(SUMPRODUCT(('控温被PRO-S级品'!$B$2:$B$10=$B211)*('控温被PRO-S级品'!$E$1:$BE$1=BO$1)*('控温被PRO-S级品'!$E$2:$BE$10)),0)+IFERROR(SUMPRODUCT(('冬被-S级品'!$B$2:$B$10=$B211)*('冬被-S级品'!$E$1:$AW$1=BO$1)*('冬被-S级品'!$E$2:$AW$10)),0)+IFERROR(SUMPRODUCT(('白止-S级品'!$A$2:$A$26=$B211)*('白止-S级品'!$D$1:$AV$1=BO$1)*('白止-S级品'!$D$2:$AV$26)),0)+IFERROR(SUMPRODUCT(('乐容-S级品'!$A$4:$A$32=$B211)*('乐容-S级品'!$L$3:$CA$3=BO$1)*('乐容-S级品'!$L$4:$CA$32)),0)</f>
      </c>
      <c r="BP211" s="280">
        <f>IFERROR(SUMPRODUCT(('控温被PRO-S级品'!$B$2:$B$10=$B211)*('控温被PRO-S级品'!$E$1:$BE$1=BP$1)*('控温被PRO-S级品'!$E$2:$BE$10)),0)+IFERROR(SUMPRODUCT(('冬被-S级品'!$B$2:$B$10=$B211)*('冬被-S级品'!$E$1:$AW$1=BP$1)*('冬被-S级品'!$E$2:$AW$10)),0)+IFERROR(SUMPRODUCT(('白止-S级品'!$A$2:$A$26=$B211)*('白止-S级品'!$D$1:$AV$1=BP$1)*('白止-S级品'!$D$2:$AV$26)),0)+IFERROR(SUMPRODUCT(('乐容-S级品'!$A$4:$A$32=$B211)*('乐容-S级品'!$L$3:$CA$3=BP$1)*('乐容-S级品'!$L$4:$CA$32)),0)</f>
      </c>
      <c r="BQ211" s="280">
        <f>IFERROR(SUMPRODUCT(('控温被PRO-S级品'!$B$2:$B$10=$B211)*('控温被PRO-S级品'!$E$1:$BE$1=BQ$1)*('控温被PRO-S级品'!$E$2:$BE$10)),0)+IFERROR(SUMPRODUCT(('冬被-S级品'!$B$2:$B$10=$B211)*('冬被-S级品'!$E$1:$AW$1=BQ$1)*('冬被-S级品'!$E$2:$AW$10)),0)+IFERROR(SUMPRODUCT(('白止-S级品'!$A$2:$A$26=$B211)*('白止-S级品'!$D$1:$AV$1=BQ$1)*('白止-S级品'!$D$2:$AV$26)),0)+IFERROR(SUMPRODUCT(('乐容-S级品'!$A$4:$A$32=$B211)*('乐容-S级品'!$L$3:$CA$3=BQ$1)*('乐容-S级品'!$L$4:$CA$32)),0)</f>
      </c>
      <c r="BR211" s="280">
        <f>IFERROR(SUMPRODUCT(('控温被PRO-S级品'!$B$2:$B$10=$B211)*('控温被PRO-S级品'!$E$1:$BE$1=BR$1)*('控温被PRO-S级品'!$E$2:$BE$10)),0)+IFERROR(SUMPRODUCT(('冬被-S级品'!$B$2:$B$10=$B211)*('冬被-S级品'!$E$1:$AW$1=BR$1)*('冬被-S级品'!$E$2:$AW$10)),0)+IFERROR(SUMPRODUCT(('白止-S级品'!$A$2:$A$26=$B211)*('白止-S级品'!$D$1:$AV$1=BR$1)*('白止-S级品'!$D$2:$AV$26)),0)+IFERROR(SUMPRODUCT(('乐容-S级品'!$A$4:$A$32=$B211)*('乐容-S级品'!$L$3:$CA$3=BR$1)*('乐容-S级品'!$L$4:$CA$32)),0)</f>
      </c>
      <c r="BS211" s="280">
        <f>IFERROR(SUMPRODUCT(('控温被PRO-S级品'!$B$2:$B$10=$B211)*('控温被PRO-S级品'!$E$1:$BE$1=BS$1)*('控温被PRO-S级品'!$E$2:$BE$10)),0)+IFERROR(SUMPRODUCT(('冬被-S级品'!$B$2:$B$10=$B211)*('冬被-S级品'!$E$1:$AW$1=BS$1)*('冬被-S级品'!$E$2:$AW$10)),0)+IFERROR(SUMPRODUCT(('白止-S级品'!$A$2:$A$26=$B211)*('白止-S级品'!$D$1:$AV$1=BS$1)*('白止-S级品'!$D$2:$AV$26)),0)+IFERROR(SUMPRODUCT(('乐容-S级品'!$A$4:$A$32=$B211)*('乐容-S级品'!$L$3:$CA$3=BS$1)*('乐容-S级品'!$L$4:$CA$32)),0)</f>
      </c>
      <c r="BT211" s="280">
        <f>IFERROR(SUMPRODUCT(('控温被PRO-S级品'!$B$2:$B$10=$B211)*('控温被PRO-S级品'!$E$1:$BE$1=BT$1)*('控温被PRO-S级品'!$E$2:$BE$10)),0)+IFERROR(SUMPRODUCT(('冬被-S级品'!$B$2:$B$10=$B211)*('冬被-S级品'!$E$1:$AW$1=BT$1)*('冬被-S级品'!$E$2:$AW$10)),0)+IFERROR(SUMPRODUCT(('白止-S级品'!$A$2:$A$26=$B211)*('白止-S级品'!$D$1:$AV$1=BT$1)*('白止-S级品'!$D$2:$AV$26)),0)+IFERROR(SUMPRODUCT(('乐容-S级品'!$A$4:$A$32=$B211)*('乐容-S级品'!$L$3:$CA$3=BT$1)*('乐容-S级品'!$L$4:$CA$32)),0)</f>
      </c>
      <c r="BU211" s="280">
        <f>IFERROR(SUMPRODUCT(('控温被PRO-S级品'!$B$2:$B$10=$B211)*('控温被PRO-S级品'!$E$1:$BE$1=BU$1)*('控温被PRO-S级品'!$E$2:$BE$10)),0)+IFERROR(SUMPRODUCT(('冬被-S级品'!$B$2:$B$10=$B211)*('冬被-S级品'!$E$1:$AW$1=BU$1)*('冬被-S级品'!$E$2:$AW$10)),0)+IFERROR(SUMPRODUCT(('白止-S级品'!$A$2:$A$26=$B211)*('白止-S级品'!$D$1:$AV$1=BU$1)*('白止-S级品'!$D$2:$AV$26)),0)+IFERROR(SUMPRODUCT(('乐容-S级品'!$A$4:$A$32=$B211)*('乐容-S级品'!$L$3:$CA$3=BU$1)*('乐容-S级品'!$L$4:$CA$32)),0)</f>
      </c>
      <c r="BV211" s="280">
        <f>IFERROR(SUMPRODUCT(('控温被PRO-S级品'!$B$2:$B$10=$B211)*('控温被PRO-S级品'!$E$1:$BE$1=BV$1)*('控温被PRO-S级品'!$E$2:$BE$10)),0)+IFERROR(SUMPRODUCT(('冬被-S级品'!$B$2:$B$10=$B211)*('冬被-S级品'!$E$1:$AW$1=BV$1)*('冬被-S级品'!$E$2:$AW$10)),0)+IFERROR(SUMPRODUCT(('白止-S级品'!$A$2:$A$26=$B211)*('白止-S级品'!$D$1:$AV$1=BV$1)*('白止-S级品'!$D$2:$AV$26)),0)+IFERROR(SUMPRODUCT(('乐容-S级品'!$A$4:$A$32=$B211)*('乐容-S级品'!$L$3:$CA$3=BV$1)*('乐容-S级品'!$L$4:$CA$32)),0)</f>
      </c>
      <c r="BW211" s="280">
        <f>IFERROR(SUMPRODUCT(('控温被PRO-S级品'!$B$2:$B$10=$B211)*('控温被PRO-S级品'!$E$1:$BE$1=BW$1)*('控温被PRO-S级品'!$E$2:$BE$10)),0)+IFERROR(SUMPRODUCT(('冬被-S级品'!$B$2:$B$10=$B211)*('冬被-S级品'!$E$1:$AW$1=BW$1)*('冬被-S级品'!$E$2:$AW$10)),0)+IFERROR(SUMPRODUCT(('白止-S级品'!$A$2:$A$26=$B211)*('白止-S级品'!$D$1:$AV$1=BW$1)*('白止-S级品'!$D$2:$AV$26)),0)+IFERROR(SUMPRODUCT(('乐容-S级品'!$A$4:$A$32=$B211)*('乐容-S级品'!$L$3:$CA$3=BW$1)*('乐容-S级品'!$L$4:$CA$32)),0)</f>
      </c>
      <c r="BX211" s="280">
        <f>IFERROR(SUMPRODUCT(('控温被PRO-S级品'!$B$2:$B$10=$B211)*('控温被PRO-S级品'!$E$1:$BE$1=BX$1)*('控温被PRO-S级品'!$E$2:$BE$10)),0)+IFERROR(SUMPRODUCT(('冬被-S级品'!$B$2:$B$10=$B211)*('冬被-S级品'!$E$1:$AW$1=BX$1)*('冬被-S级品'!$E$2:$AW$10)),0)+IFERROR(SUMPRODUCT(('白止-S级品'!$A$2:$A$26=$B211)*('白止-S级品'!$D$1:$AV$1=BX$1)*('白止-S级品'!$D$2:$AV$26)),0)+IFERROR(SUMPRODUCT(('乐容-S级品'!$A$4:$A$32=$B211)*('乐容-S级品'!$L$3:$CA$3=BX$1)*('乐容-S级品'!$L$4:$CA$32)),0)</f>
      </c>
      <c r="BY211" s="280">
        <f>IFERROR(SUMPRODUCT(('控温被PRO-S级品'!$B$2:$B$10=$B211)*('控温被PRO-S级品'!$E$1:$BE$1=BY$1)*('控温被PRO-S级品'!$E$2:$BE$10)),0)+IFERROR(SUMPRODUCT(('冬被-S级品'!$B$2:$B$10=$B211)*('冬被-S级品'!$E$1:$AW$1=BY$1)*('冬被-S级品'!$E$2:$AW$10)),0)+IFERROR(SUMPRODUCT(('白止-S级品'!$A$2:$A$26=$B211)*('白止-S级品'!$D$1:$AV$1=BY$1)*('白止-S级品'!$D$2:$AV$26)),0)+IFERROR(SUMPRODUCT(('乐容-S级品'!$A$4:$A$32=$B211)*('乐容-S级品'!$L$3:$CA$3=BY$1)*('乐容-S级品'!$L$4:$CA$32)),0)</f>
      </c>
      <c r="BZ211" s="280">
        <f>IFERROR(SUMPRODUCT(('控温被PRO-S级品'!$B$2:$B$10=$B211)*('控温被PRO-S级品'!$E$1:$BE$1=BZ$1)*('控温被PRO-S级品'!$E$2:$BE$10)),0)+IFERROR(SUMPRODUCT(('冬被-S级品'!$B$2:$B$10=$B211)*('冬被-S级品'!$E$1:$AW$1=BZ$1)*('冬被-S级品'!$E$2:$AW$10)),0)+IFERROR(SUMPRODUCT(('白止-S级品'!$A$2:$A$26=$B211)*('白止-S级品'!$D$1:$AV$1=BZ$1)*('白止-S级品'!$D$2:$AV$26)),0)+IFERROR(SUMPRODUCT(('乐容-S级品'!$A$4:$A$32=$B211)*('乐容-S级品'!$L$3:$CA$3=BZ$1)*('乐容-S级品'!$L$4:$CA$32)),0)</f>
      </c>
      <c r="CA211" s="280">
        <f>IFERROR(SUMPRODUCT(('控温被PRO-S级品'!$B$2:$B$10=$B211)*('控温被PRO-S级品'!$E$1:$BE$1=CA$1)*('控温被PRO-S级品'!$E$2:$BE$10)),0)+IFERROR(SUMPRODUCT(('冬被-S级品'!$B$2:$B$10=$B211)*('冬被-S级品'!$E$1:$AW$1=CA$1)*('冬被-S级品'!$E$2:$AW$10)),0)+IFERROR(SUMPRODUCT(('白止-S级品'!$A$2:$A$26=$B211)*('白止-S级品'!$D$1:$AV$1=CA$1)*('白止-S级品'!$D$2:$AV$26)),0)+IFERROR(SUMPRODUCT(('乐容-S级品'!$A$4:$A$32=$B211)*('乐容-S级品'!$L$3:$CA$3=CA$1)*('乐容-S级品'!$L$4:$CA$32)),0)</f>
      </c>
      <c r="CB211" s="280">
        <f>IFERROR(SUMPRODUCT(('控温被PRO-S级品'!$B$2:$B$10=$B211)*('控温被PRO-S级品'!$E$1:$BE$1=CB$1)*('控温被PRO-S级品'!$E$2:$BE$10)),0)+IFERROR(SUMPRODUCT(('冬被-S级品'!$B$2:$B$10=$B211)*('冬被-S级品'!$E$1:$AW$1=CB$1)*('冬被-S级品'!$E$2:$AW$10)),0)+IFERROR(SUMPRODUCT(('白止-S级品'!$A$2:$A$26=$B211)*('白止-S级品'!$D$1:$AV$1=CB$1)*('白止-S级品'!$D$2:$AV$26)),0)+IFERROR(SUMPRODUCT(('乐容-S级品'!$A$4:$A$32=$B211)*('乐容-S级品'!$L$3:$CA$3=CB$1)*('乐容-S级品'!$L$4:$CA$32)),0)</f>
      </c>
      <c r="CC211" s="280">
        <f>IFERROR(SUMPRODUCT(('控温被PRO-S级品'!$B$2:$B$10=$B211)*('控温被PRO-S级品'!$E$1:$BE$1=CC$1)*('控温被PRO-S级品'!$E$2:$BE$10)),0)+IFERROR(SUMPRODUCT(('冬被-S级品'!$B$2:$B$10=$B211)*('冬被-S级品'!$E$1:$AW$1=CC$1)*('冬被-S级品'!$E$2:$AW$10)),0)+IFERROR(SUMPRODUCT(('白止-S级品'!$A$2:$A$26=$B211)*('白止-S级品'!$D$1:$AV$1=CC$1)*('白止-S级品'!$D$2:$AV$26)),0)+IFERROR(SUMPRODUCT(('乐容-S级品'!$A$4:$A$32=$B211)*('乐容-S级品'!$L$3:$CA$3=CC$1)*('乐容-S级品'!$L$4:$CA$32)),0)</f>
      </c>
      <c r="CD211" s="280">
        <f>IFERROR(SUMPRODUCT(('控温被PRO-S级品'!$B$2:$B$10=$B211)*('控温被PRO-S级品'!$E$1:$BE$1=CD$1)*('控温被PRO-S级品'!$E$2:$BE$10)),0)+IFERROR(SUMPRODUCT(('冬被-S级品'!$B$2:$B$10=$B211)*('冬被-S级品'!$E$1:$AW$1=CD$1)*('冬被-S级品'!$E$2:$AW$10)),0)+IFERROR(SUMPRODUCT(('白止-S级品'!$A$2:$A$26=$B211)*('白止-S级品'!$D$1:$AV$1=CD$1)*('白止-S级品'!$D$2:$AV$26)),0)+IFERROR(SUMPRODUCT(('乐容-S级品'!$A$4:$A$32=$B211)*('乐容-S级品'!$L$3:$CA$3=CD$1)*('乐容-S级品'!$L$4:$CA$32)),0)</f>
      </c>
      <c r="CE211" s="280">
        <f>IFERROR(SUMPRODUCT(('控温被PRO-S级品'!$B$2:$B$10=$B211)*('控温被PRO-S级品'!$E$1:$BE$1=CE$1)*('控温被PRO-S级品'!$E$2:$BE$10)),0)+IFERROR(SUMPRODUCT(('冬被-S级品'!$B$2:$B$10=$B211)*('冬被-S级品'!$E$1:$AW$1=CE$1)*('冬被-S级品'!$E$2:$AW$10)),0)+IFERROR(SUMPRODUCT(('白止-S级品'!$A$2:$A$26=$B211)*('白止-S级品'!$D$1:$AV$1=CE$1)*('白止-S级品'!$D$2:$AV$26)),0)+IFERROR(SUMPRODUCT(('乐容-S级品'!$A$4:$A$32=$B211)*('乐容-S级品'!$L$3:$CA$3=CE$1)*('乐容-S级品'!$L$4:$CA$32)),0)</f>
      </c>
      <c r="CF211" s="280">
        <f>IFERROR(SUMPRODUCT(('控温被PRO-S级品'!$B$2:$B$10=$B211)*('控温被PRO-S级品'!$E$1:$BE$1=CF$1)*('控温被PRO-S级品'!$E$2:$BE$10)),0)+IFERROR(SUMPRODUCT(('冬被-S级品'!$B$2:$B$10=$B211)*('冬被-S级品'!$E$1:$AW$1=CF$1)*('冬被-S级品'!$E$2:$AW$10)),0)+IFERROR(SUMPRODUCT(('白止-S级品'!$A$2:$A$26=$B211)*('白止-S级品'!$D$1:$AV$1=CF$1)*('白止-S级品'!$D$2:$AV$26)),0)+IFERROR(SUMPRODUCT(('乐容-S级品'!$A$4:$A$32=$B211)*('乐容-S级品'!$L$3:$CA$3=CF$1)*('乐容-S级品'!$L$4:$CA$32)),0)</f>
      </c>
      <c r="CG211" s="280">
        <f>IFERROR(SUMPRODUCT(('控温被PRO-S级品'!$B$2:$B$10=$B211)*('控温被PRO-S级品'!$E$1:$BE$1=CG$1)*('控温被PRO-S级品'!$E$2:$BE$10)),0)+IFERROR(SUMPRODUCT(('冬被-S级品'!$B$2:$B$10=$B211)*('冬被-S级品'!$E$1:$AW$1=CG$1)*('冬被-S级品'!$E$2:$AW$10)),0)+IFERROR(SUMPRODUCT(('白止-S级品'!$A$2:$A$26=$B211)*('白止-S级品'!$D$1:$AV$1=CG$1)*('白止-S级品'!$D$2:$AV$26)),0)+IFERROR(SUMPRODUCT(('乐容-S级品'!$A$4:$A$32=$B211)*('乐容-S级品'!$L$3:$CA$3=CG$1)*('乐容-S级品'!$L$4:$CA$32)),0)</f>
      </c>
      <c r="CH211" s="280">
        <f>IFERROR(SUMPRODUCT(('控温被PRO-S级品'!$B$2:$B$10=$B211)*('控温被PRO-S级品'!$E$1:$BE$1=CH$1)*('控温被PRO-S级品'!$E$2:$BE$10)),0)+IFERROR(SUMPRODUCT(('冬被-S级品'!$B$2:$B$10=$B211)*('冬被-S级品'!$E$1:$AW$1=CH$1)*('冬被-S级品'!$E$2:$AW$10)),0)+IFERROR(SUMPRODUCT(('白止-S级品'!$A$2:$A$26=$B211)*('白止-S级品'!$D$1:$AV$1=CH$1)*('白止-S级品'!$D$2:$AV$26)),0)+IFERROR(SUMPRODUCT(('乐容-S级品'!$A$4:$A$32=$B211)*('乐容-S级品'!$L$3:$CA$3=CH$1)*('乐容-S级品'!$L$4:$CA$32)),0)</f>
      </c>
      <c r="CI211" s="280">
        <f>IFERROR(SUMPRODUCT(('控温被PRO-S级品'!$B$2:$B$10=$B211)*('控温被PRO-S级品'!$E$1:$BE$1=CI$1)*('控温被PRO-S级品'!$E$2:$BE$10)),0)+IFERROR(SUMPRODUCT(('冬被-S级品'!$B$2:$B$10=$B211)*('冬被-S级品'!$E$1:$AW$1=CI$1)*('冬被-S级品'!$E$2:$AW$10)),0)+IFERROR(SUMPRODUCT(('白止-S级品'!$A$2:$A$26=$B211)*('白止-S级品'!$D$1:$AV$1=CI$1)*('白止-S级品'!$D$2:$AV$26)),0)+IFERROR(SUMPRODUCT(('乐容-S级品'!$A$4:$A$32=$B211)*('乐容-S级品'!$L$3:$CA$3=CI$1)*('乐容-S级品'!$L$4:$CA$32)),0)</f>
      </c>
      <c r="CJ211" s="280">
        <f>IFERROR(SUMPRODUCT(('控温被PRO-S级品'!$B$2:$B$10=$B211)*('控温被PRO-S级品'!$E$1:$BE$1=CJ$1)*('控温被PRO-S级品'!$E$2:$BE$10)),0)+IFERROR(SUMPRODUCT(('冬被-S级品'!$B$2:$B$10=$B211)*('冬被-S级品'!$E$1:$AW$1=CJ$1)*('冬被-S级品'!$E$2:$AW$10)),0)+IFERROR(SUMPRODUCT(('白止-S级品'!$A$2:$A$26=$B211)*('白止-S级品'!$D$1:$AV$1=CJ$1)*('白止-S级品'!$D$2:$AV$26)),0)+IFERROR(SUMPRODUCT(('乐容-S级品'!$A$4:$A$32=$B211)*('乐容-S级品'!$L$3:$CA$3=CJ$1)*('乐容-S级品'!$L$4:$CA$32)),0)</f>
      </c>
      <c r="CK211" s="280">
        <f>IFERROR(SUMPRODUCT(('控温被PRO-S级品'!$B$2:$B$10=$B211)*('控温被PRO-S级品'!$E$1:$BE$1=CK$1)*('控温被PRO-S级品'!$E$2:$BE$10)),0)+IFERROR(SUMPRODUCT(('冬被-S级品'!$B$2:$B$10=$B211)*('冬被-S级品'!$E$1:$AW$1=CK$1)*('冬被-S级品'!$E$2:$AW$10)),0)+IFERROR(SUMPRODUCT(('白止-S级品'!$A$2:$A$26=$B211)*('白止-S级品'!$D$1:$AV$1=CK$1)*('白止-S级品'!$D$2:$AV$26)),0)+IFERROR(SUMPRODUCT(('乐容-S级品'!$A$4:$A$32=$B211)*('乐容-S级品'!$L$3:$CA$3=CK$1)*('乐容-S级品'!$L$4:$CA$32)),0)</f>
      </c>
      <c r="CL211" s="280">
        <f>IFERROR(SUMPRODUCT(('控温被PRO-S级品'!$B$2:$B$10=$B211)*('控温被PRO-S级品'!$E$1:$BE$1=CL$1)*('控温被PRO-S级品'!$E$2:$BE$10)),0)+IFERROR(SUMPRODUCT(('冬被-S级品'!$B$2:$B$10=$B211)*('冬被-S级品'!$E$1:$AW$1=CL$1)*('冬被-S级品'!$E$2:$AW$10)),0)+IFERROR(SUMPRODUCT(('白止-S级品'!$A$2:$A$26=$B211)*('白止-S级品'!$D$1:$AV$1=CL$1)*('白止-S级品'!$D$2:$AV$26)),0)+IFERROR(SUMPRODUCT(('乐容-S级品'!$A$4:$A$32=$B211)*('乐容-S级品'!$L$3:$CA$3=CL$1)*('乐容-S级品'!$L$4:$CA$32)),0)</f>
      </c>
      <c r="CM211" s="280">
        <f>IFERROR(SUMPRODUCT(('控温被PRO-S级品'!$B$2:$B$10=$B211)*('控温被PRO-S级品'!$E$1:$BE$1=CM$1)*('控温被PRO-S级品'!$E$2:$BE$10)),0)+IFERROR(SUMPRODUCT(('冬被-S级品'!$B$2:$B$10=$B211)*('冬被-S级品'!$E$1:$AW$1=CM$1)*('冬被-S级品'!$E$2:$AW$10)),0)+IFERROR(SUMPRODUCT(('白止-S级品'!$A$2:$A$26=$B211)*('白止-S级品'!$D$1:$AV$1=CM$1)*('白止-S级品'!$D$2:$AV$26)),0)+IFERROR(SUMPRODUCT(('乐容-S级品'!$A$4:$A$32=$B211)*('乐容-S级品'!$L$3:$CA$3=CM$1)*('乐容-S级品'!$L$4:$CA$32)),0)</f>
      </c>
      <c r="CN211" s="280">
        <f>IFERROR(SUMPRODUCT(('控温被PRO-S级品'!$B$2:$B$10=$B211)*('控温被PRO-S级品'!$E$1:$BE$1=CN$1)*('控温被PRO-S级品'!$E$2:$BE$10)),0)+IFERROR(SUMPRODUCT(('冬被-S级品'!$B$2:$B$10=$B211)*('冬被-S级品'!$E$1:$AW$1=CN$1)*('冬被-S级品'!$E$2:$AW$10)),0)+IFERROR(SUMPRODUCT(('白止-S级品'!$A$2:$A$26=$B211)*('白止-S级品'!$D$1:$AV$1=CN$1)*('白止-S级品'!$D$2:$AV$26)),0)+IFERROR(SUMPRODUCT(('乐容-S级品'!$A$4:$A$32=$B211)*('乐容-S级品'!$L$3:$CA$3=CN$1)*('乐容-S级品'!$L$4:$CA$32)),0)</f>
      </c>
      <c r="CO211" s="280">
        <f>IFERROR(SUMPRODUCT(('控温被PRO-S级品'!$B$2:$B$10=$B211)*('控温被PRO-S级品'!$E$1:$BE$1=CO$1)*('控温被PRO-S级品'!$E$2:$BE$10)),0)+IFERROR(SUMPRODUCT(('冬被-S级品'!$B$2:$B$10=$B211)*('冬被-S级品'!$E$1:$AW$1=CO$1)*('冬被-S级品'!$E$2:$AW$10)),0)+IFERROR(SUMPRODUCT(('白止-S级品'!$A$2:$A$26=$B211)*('白止-S级品'!$D$1:$AV$1=CO$1)*('白止-S级品'!$D$2:$AV$26)),0)+IFERROR(SUMPRODUCT(('乐容-S级品'!$A$4:$A$32=$B211)*('乐容-S级品'!$L$3:$CA$3=CO$1)*('乐容-S级品'!$L$4:$CA$32)),0)</f>
      </c>
      <c r="CP211" s="280">
        <f>IFERROR(SUMPRODUCT(('控温被PRO-S级品'!$B$2:$B$10=$B211)*('控温被PRO-S级品'!$E$1:$BE$1=CP$1)*('控温被PRO-S级品'!$E$2:$BE$10)),0)+IFERROR(SUMPRODUCT(('冬被-S级品'!$B$2:$B$10=$B211)*('冬被-S级品'!$E$1:$AW$1=CP$1)*('冬被-S级品'!$E$2:$AW$10)),0)+IFERROR(SUMPRODUCT(('白止-S级品'!$A$2:$A$26=$B211)*('白止-S级品'!$D$1:$AV$1=CP$1)*('白止-S级品'!$D$2:$AV$26)),0)+IFERROR(SUMPRODUCT(('乐容-S级品'!$A$4:$A$32=$B211)*('乐容-S级品'!$L$3:$CA$3=CP$1)*('乐容-S级品'!$L$4:$CA$32)),0)</f>
      </c>
      <c r="CQ211" s="280">
        <f>IFERROR(SUMPRODUCT(('控温被PRO-S级品'!$B$2:$B$10=$B211)*('控温被PRO-S级品'!$E$1:$BE$1=CQ$1)*('控温被PRO-S级品'!$E$2:$BE$10)),0)+IFERROR(SUMPRODUCT(('冬被-S级品'!$B$2:$B$10=$B211)*('冬被-S级品'!$E$1:$AW$1=CQ$1)*('冬被-S级品'!$E$2:$AW$10)),0)+IFERROR(SUMPRODUCT(('白止-S级品'!$A$2:$A$26=$B211)*('白止-S级品'!$D$1:$AV$1=CQ$1)*('白止-S级品'!$D$2:$AV$26)),0)+IFERROR(SUMPRODUCT(('乐容-S级品'!$A$4:$A$32=$B211)*('乐容-S级品'!$L$3:$CA$3=CQ$1)*('乐容-S级品'!$L$4:$CA$32)),0)</f>
      </c>
      <c r="CR211" s="280">
        <f>IFERROR(SUMPRODUCT(('控温被PRO-S级品'!$B$2:$B$10=$B211)*('控温被PRO-S级品'!$E$1:$BE$1=CR$1)*('控温被PRO-S级品'!$E$2:$BE$10)),0)+IFERROR(SUMPRODUCT(('冬被-S级品'!$B$2:$B$10=$B211)*('冬被-S级品'!$E$1:$AW$1=CR$1)*('冬被-S级品'!$E$2:$AW$10)),0)+IFERROR(SUMPRODUCT(('白止-S级品'!$A$2:$A$26=$B211)*('白止-S级品'!$D$1:$AV$1=CR$1)*('白止-S级品'!$D$2:$AV$26)),0)+IFERROR(SUMPRODUCT(('乐容-S级品'!$A$4:$A$32=$B211)*('乐容-S级品'!$L$3:$CA$3=CR$1)*('乐容-S级品'!$L$4:$CA$32)),0)</f>
      </c>
      <c r="CS211" s="280">
        <f>IFERROR(SUMPRODUCT(('控温被PRO-S级品'!$B$2:$B$10=$B211)*('控温被PRO-S级品'!$E$1:$BE$1=CS$1)*('控温被PRO-S级品'!$E$2:$BE$10)),0)+IFERROR(SUMPRODUCT(('冬被-S级品'!$B$2:$B$10=$B211)*('冬被-S级品'!$E$1:$AW$1=CS$1)*('冬被-S级品'!$E$2:$AW$10)),0)+IFERROR(SUMPRODUCT(('白止-S级品'!$A$2:$A$26=$B211)*('白止-S级品'!$D$1:$AV$1=CS$1)*('白止-S级品'!$D$2:$AV$26)),0)+IFERROR(SUMPRODUCT(('乐容-S级品'!$A$4:$A$32=$B211)*('乐容-S级品'!$L$3:$CA$3=CS$1)*('乐容-S级品'!$L$4:$CA$32)),0)</f>
      </c>
      <c r="CT211" s="280">
        <f>IFERROR(SUMPRODUCT(('控温被PRO-S级品'!$B$2:$B$10=$B211)*('控温被PRO-S级品'!$E$1:$BE$1=CT$1)*('控温被PRO-S级品'!$E$2:$BE$10)),0)+IFERROR(SUMPRODUCT(('冬被-S级品'!$B$2:$B$10=$B211)*('冬被-S级品'!$E$1:$AW$1=CT$1)*('冬被-S级品'!$E$2:$AW$10)),0)+IFERROR(SUMPRODUCT(('白止-S级品'!$A$2:$A$26=$B211)*('白止-S级品'!$D$1:$AV$1=CT$1)*('白止-S级品'!$D$2:$AV$26)),0)+IFERROR(SUMPRODUCT(('乐容-S级品'!$A$4:$A$32=$B211)*('乐容-S级品'!$L$3:$CA$3=CT$1)*('乐容-S级品'!$L$4:$CA$32)),0)</f>
      </c>
      <c r="CU211" s="280">
        <f>IFERROR(SUMPRODUCT(('控温被PRO-S级品'!$B$2:$B$10=$B211)*('控温被PRO-S级品'!$E$1:$BE$1=CU$1)*('控温被PRO-S级品'!$E$2:$BE$10)),0)+IFERROR(SUMPRODUCT(('冬被-S级品'!$B$2:$B$10=$B211)*('冬被-S级品'!$E$1:$AW$1=CU$1)*('冬被-S级品'!$E$2:$AW$10)),0)+IFERROR(SUMPRODUCT(('白止-S级品'!$A$2:$A$26=$B211)*('白止-S级品'!$D$1:$AV$1=CU$1)*('白止-S级品'!$D$2:$AV$26)),0)+IFERROR(SUMPRODUCT(('乐容-S级品'!$A$4:$A$32=$B211)*('乐容-S级品'!$L$3:$CA$3=CU$1)*('乐容-S级品'!$L$4:$CA$32)),0)</f>
      </c>
      <c r="CV211" s="280">
        <f>IFERROR(SUMPRODUCT(('控温被PRO-S级品'!$B$2:$B$10=$B211)*('控温被PRO-S级品'!$E$1:$BE$1=CV$1)*('控温被PRO-S级品'!$E$2:$BE$10)),0)+IFERROR(SUMPRODUCT(('冬被-S级品'!$B$2:$B$10=$B211)*('冬被-S级品'!$E$1:$AW$1=CV$1)*('冬被-S级品'!$E$2:$AW$10)),0)+IFERROR(SUMPRODUCT(('白止-S级品'!$A$2:$A$26=$B211)*('白止-S级品'!$D$1:$AV$1=CV$1)*('白止-S级品'!$D$2:$AV$26)),0)+IFERROR(SUMPRODUCT(('乐容-S级品'!$A$4:$A$32=$B211)*('乐容-S级品'!$L$3:$CA$3=CV$1)*('乐容-S级品'!$L$4:$CA$32)),0)</f>
      </c>
      <c r="CW211" s="280">
        <f>IFERROR(SUMPRODUCT(('控温被PRO-S级品'!$B$2:$B$10=$B211)*('控温被PRO-S级品'!$E$1:$BE$1=CW$1)*('控温被PRO-S级品'!$E$2:$BE$10)),0)+IFERROR(SUMPRODUCT(('冬被-S级品'!$B$2:$B$10=$B211)*('冬被-S级品'!$E$1:$AW$1=CW$1)*('冬被-S级品'!$E$2:$AW$10)),0)+IFERROR(SUMPRODUCT(('白止-S级品'!$A$2:$A$26=$B211)*('白止-S级品'!$D$1:$AV$1=CW$1)*('白止-S级品'!$D$2:$AV$26)),0)+IFERROR(SUMPRODUCT(('乐容-S级品'!$A$4:$A$32=$B211)*('乐容-S级品'!$L$3:$CA$3=CW$1)*('乐容-S级品'!$L$4:$CA$32)),0)</f>
      </c>
      <c r="CX211" s="280">
        <f>IFERROR(SUMPRODUCT(('控温被PRO-S级品'!$B$2:$B$10=$B211)*('控温被PRO-S级品'!$E$1:$BE$1=CX$1)*('控温被PRO-S级品'!$E$2:$BE$10)),0)+IFERROR(SUMPRODUCT(('冬被-S级品'!$B$2:$B$10=$B211)*('冬被-S级品'!$E$1:$AW$1=CX$1)*('冬被-S级品'!$E$2:$AW$10)),0)+IFERROR(SUMPRODUCT(('白止-S级品'!$A$2:$A$26=$B211)*('白止-S级品'!$D$1:$AV$1=CX$1)*('白止-S级品'!$D$2:$AV$26)),0)+IFERROR(SUMPRODUCT(('乐容-S级品'!$A$4:$A$32=$B211)*('乐容-S级品'!$L$3:$CA$3=CX$1)*('乐容-S级品'!$L$4:$CA$32)),0)</f>
      </c>
      <c r="CY211" s="280">
        <f>IFERROR(SUMPRODUCT(('控温被PRO-S级品'!$B$2:$B$10=$B211)*('控温被PRO-S级品'!$E$1:$BE$1=CY$1)*('控温被PRO-S级品'!$E$2:$BE$10)),0)+IFERROR(SUMPRODUCT(('冬被-S级品'!$B$2:$B$10=$B211)*('冬被-S级品'!$E$1:$AW$1=CY$1)*('冬被-S级品'!$E$2:$AW$10)),0)+IFERROR(SUMPRODUCT(('白止-S级品'!$A$2:$A$26=$B211)*('白止-S级品'!$D$1:$AV$1=CY$1)*('白止-S级品'!$D$2:$AV$26)),0)+IFERROR(SUMPRODUCT(('乐容-S级品'!$A$4:$A$32=$B211)*('乐容-S级品'!$L$3:$CA$3=CY$1)*('乐容-S级品'!$L$4:$CA$32)),0)</f>
      </c>
      <c r="CZ211" s="280">
        <f>IFERROR(SUMPRODUCT(('控温被PRO-S级品'!$B$2:$B$10=$B211)*('控温被PRO-S级品'!$E$1:$BE$1=CZ$1)*('控温被PRO-S级品'!$E$2:$BE$10)),0)+IFERROR(SUMPRODUCT(('冬被-S级品'!$B$2:$B$10=$B211)*('冬被-S级品'!$E$1:$AW$1=CZ$1)*('冬被-S级品'!$E$2:$AW$10)),0)+IFERROR(SUMPRODUCT(('白止-S级品'!$A$2:$A$26=$B211)*('白止-S级品'!$D$1:$AV$1=CZ$1)*('白止-S级品'!$D$2:$AV$26)),0)+IFERROR(SUMPRODUCT(('乐容-S级品'!$A$4:$A$32=$B211)*('乐容-S级品'!$L$3:$CA$3=CZ$1)*('乐容-S级品'!$L$4:$CA$32)),0)</f>
      </c>
      <c r="DA211" s="280">
        <f>IFERROR(SUMPRODUCT(('控温被PRO-S级品'!$B$2:$B$10=$B211)*('控温被PRO-S级品'!$E$1:$BE$1=DA$1)*('控温被PRO-S级品'!$E$2:$BE$10)),0)+IFERROR(SUMPRODUCT(('冬被-S级品'!$B$2:$B$10=$B211)*('冬被-S级品'!$E$1:$AW$1=DA$1)*('冬被-S级品'!$E$2:$AW$10)),0)+IFERROR(SUMPRODUCT(('白止-S级品'!$A$2:$A$26=$B211)*('白止-S级品'!$D$1:$AV$1=DA$1)*('白止-S级品'!$D$2:$AV$26)),0)+IFERROR(SUMPRODUCT(('乐容-S级品'!$A$4:$A$32=$B211)*('乐容-S级品'!$L$3:$CA$3=DA$1)*('乐容-S级品'!$L$4:$CA$32)),0)</f>
      </c>
      <c r="DB211" s="280">
        <f>IFERROR(SUMPRODUCT(('控温被PRO-S级品'!$B$2:$B$10=$B211)*('控温被PRO-S级品'!$E$1:$BE$1=DB$1)*('控温被PRO-S级品'!$E$2:$BE$10)),0)+IFERROR(SUMPRODUCT(('冬被-S级品'!$B$2:$B$10=$B211)*('冬被-S级品'!$E$1:$AW$1=DB$1)*('冬被-S级品'!$E$2:$AW$10)),0)+IFERROR(SUMPRODUCT(('白止-S级品'!$A$2:$A$26=$B211)*('白止-S级品'!$D$1:$AV$1=DB$1)*('白止-S级品'!$D$2:$AV$26)),0)+IFERROR(SUMPRODUCT(('乐容-S级品'!$A$4:$A$32=$B211)*('乐容-S级品'!$L$3:$CA$3=DB$1)*('乐容-S级品'!$L$4:$CA$32)),0)</f>
      </c>
      <c r="DC211" s="280">
        <f>IFERROR(SUMPRODUCT(('控温被PRO-S级品'!$B$2:$B$10=$B211)*('控温被PRO-S级品'!$E$1:$BE$1=DC$1)*('控温被PRO-S级品'!$E$2:$BE$10)),0)+IFERROR(SUMPRODUCT(('冬被-S级品'!$B$2:$B$10=$B211)*('冬被-S级品'!$E$1:$AW$1=DC$1)*('冬被-S级品'!$E$2:$AW$10)),0)+IFERROR(SUMPRODUCT(('白止-S级品'!$A$2:$A$26=$B211)*('白止-S级品'!$D$1:$AV$1=DC$1)*('白止-S级品'!$D$2:$AV$26)),0)+IFERROR(SUMPRODUCT(('乐容-S级品'!$A$4:$A$32=$B211)*('乐容-S级品'!$L$3:$CA$3=DC$1)*('乐容-S级品'!$L$4:$CA$32)),0)</f>
      </c>
      <c r="DD211" s="280">
        <f>IFERROR(SUMPRODUCT(('控温被PRO-S级品'!$B$2:$B$10=$B211)*('控温被PRO-S级品'!$E$1:$BE$1=DD$1)*('控温被PRO-S级品'!$E$2:$BE$10)),0)+IFERROR(SUMPRODUCT(('冬被-S级品'!$B$2:$B$10=$B211)*('冬被-S级品'!$E$1:$AW$1=DD$1)*('冬被-S级品'!$E$2:$AW$10)),0)+IFERROR(SUMPRODUCT(('白止-S级品'!$A$2:$A$26=$B211)*('白止-S级品'!$D$1:$AV$1=DD$1)*('白止-S级品'!$D$2:$AV$26)),0)+IFERROR(SUMPRODUCT(('乐容-S级品'!$A$4:$A$32=$B211)*('乐容-S级品'!$L$3:$CA$3=DD$1)*('乐容-S级品'!$L$4:$CA$32)),0)</f>
      </c>
      <c r="DE211" s="280">
        <f>IFERROR(SUMPRODUCT(('控温被PRO-S级品'!$B$2:$B$10=$B211)*('控温被PRO-S级品'!$E$1:$BE$1=DE$1)*('控温被PRO-S级品'!$E$2:$BE$10)),0)+IFERROR(SUMPRODUCT(('冬被-S级品'!$B$2:$B$10=$B211)*('冬被-S级品'!$E$1:$AW$1=DE$1)*('冬被-S级品'!$E$2:$AW$10)),0)+IFERROR(SUMPRODUCT(('白止-S级品'!$A$2:$A$26=$B211)*('白止-S级品'!$D$1:$AV$1=DE$1)*('白止-S级品'!$D$2:$AV$26)),0)+IFERROR(SUMPRODUCT(('乐容-S级品'!$A$4:$A$32=$B211)*('乐容-S级品'!$L$3:$CA$3=DE$1)*('乐容-S级品'!$L$4:$CA$32)),0)</f>
      </c>
      <c r="DF211" s="280">
        <f>IFERROR(SUMPRODUCT(('控温被PRO-S级品'!$B$2:$B$10=$B211)*('控温被PRO-S级品'!$E$1:$BE$1=DF$1)*('控温被PRO-S级品'!$E$2:$BE$10)),0)+IFERROR(SUMPRODUCT(('冬被-S级品'!$B$2:$B$10=$B211)*('冬被-S级品'!$E$1:$AW$1=DF$1)*('冬被-S级品'!$E$2:$AW$10)),0)+IFERROR(SUMPRODUCT(('白止-S级品'!$A$2:$A$26=$B211)*('白止-S级品'!$D$1:$AV$1=DF$1)*('白止-S级品'!$D$2:$AV$26)),0)+IFERROR(SUMPRODUCT(('乐容-S级品'!$A$4:$A$32=$B211)*('乐容-S级品'!$L$3:$CA$3=DF$1)*('乐容-S级品'!$L$4:$CA$32)),0)</f>
      </c>
      <c r="DG211" s="280">
        <f>IFERROR(SUMPRODUCT(('控温被PRO-S级品'!$B$2:$B$10=$B211)*('控温被PRO-S级品'!$E$1:$BE$1=DG$1)*('控温被PRO-S级品'!$E$2:$BE$10)),0)+IFERROR(SUMPRODUCT(('冬被-S级品'!$B$2:$B$10=$B211)*('冬被-S级品'!$E$1:$AW$1=DG$1)*('冬被-S级品'!$E$2:$AW$10)),0)+IFERROR(SUMPRODUCT(('白止-S级品'!$A$2:$A$26=$B211)*('白止-S级品'!$D$1:$AV$1=DG$1)*('白止-S级品'!$D$2:$AV$26)),0)+IFERROR(SUMPRODUCT(('乐容-S级品'!$A$4:$A$32=$B211)*('乐容-S级品'!$L$3:$CA$3=DG$1)*('乐容-S级品'!$L$4:$CA$32)),0)</f>
      </c>
      <c r="DH211" s="280">
        <f>IFERROR(SUMPRODUCT(('控温被PRO-S级品'!$B$2:$B$10=$B211)*('控温被PRO-S级品'!$E$1:$BE$1=DH$1)*('控温被PRO-S级品'!$E$2:$BE$10)),0)+IFERROR(SUMPRODUCT(('冬被-S级品'!$B$2:$B$10=$B211)*('冬被-S级品'!$E$1:$AW$1=DH$1)*('冬被-S级品'!$E$2:$AW$10)),0)+IFERROR(SUMPRODUCT(('白止-S级品'!$A$2:$A$26=$B211)*('白止-S级品'!$D$1:$AV$1=DH$1)*('白止-S级品'!$D$2:$AV$26)),0)+IFERROR(SUMPRODUCT(('乐容-S级品'!$A$4:$A$32=$B211)*('乐容-S级品'!$L$3:$CA$3=DH$1)*('乐容-S级品'!$L$4:$CA$32)),0)</f>
      </c>
      <c r="DI211" s="280">
        <f>IFERROR(SUMPRODUCT(('控温被PRO-S级品'!$B$2:$B$10=$B211)*('控温被PRO-S级品'!$E$1:$BE$1=DI$1)*('控温被PRO-S级品'!$E$2:$BE$10)),0)+IFERROR(SUMPRODUCT(('冬被-S级品'!$B$2:$B$10=$B211)*('冬被-S级品'!$E$1:$AW$1=DI$1)*('冬被-S级品'!$E$2:$AW$10)),0)+IFERROR(SUMPRODUCT(('白止-S级品'!$A$2:$A$26=$B211)*('白止-S级品'!$D$1:$AV$1=DI$1)*('白止-S级品'!$D$2:$AV$26)),0)+IFERROR(SUMPRODUCT(('乐容-S级品'!$A$4:$A$32=$B211)*('乐容-S级品'!$L$3:$CA$3=DI$1)*('乐容-S级品'!$L$4:$CA$32)),0)</f>
      </c>
      <c r="DJ211" s="280">
        <f>IFERROR(SUMPRODUCT(('控温被PRO-S级品'!$B$2:$B$10=$B211)*('控温被PRO-S级品'!$E$1:$BE$1=DJ$1)*('控温被PRO-S级品'!$E$2:$BE$10)),0)+IFERROR(SUMPRODUCT(('冬被-S级品'!$B$2:$B$10=$B211)*('冬被-S级品'!$E$1:$AW$1=DJ$1)*('冬被-S级品'!$E$2:$AW$10)),0)+IFERROR(SUMPRODUCT(('白止-S级品'!$A$2:$A$26=$B211)*('白止-S级品'!$D$1:$AV$1=DJ$1)*('白止-S级品'!$D$2:$AV$26)),0)+IFERROR(SUMPRODUCT(('乐容-S级品'!$A$4:$A$32=$B211)*('乐容-S级品'!$L$3:$CA$3=DJ$1)*('乐容-S级品'!$L$4:$CA$32)),0)</f>
      </c>
      <c r="DK211" s="280"/>
      <c r="DL211" s="280"/>
      <c r="DM211" s="280"/>
      <c r="DN211" s="280"/>
      <c r="DO211" s="280"/>
      <c r="DP211" s="280"/>
      <c r="DQ211" s="280"/>
      <c r="DR211" s="280"/>
      <c r="DS211" s="280"/>
      <c r="DT211" s="280"/>
      <c r="DU211" s="280"/>
      <c r="DV211" s="280"/>
      <c r="DW211" s="280">
        <f>VLOOKUP(B211,'系统编码规格'!A:C,3,FALSE)</f>
      </c>
      <c r="DX211" s="280"/>
      <c r="DY211" s="280"/>
      <c r="DZ211" s="280"/>
      <c r="EA211" s="280"/>
      <c r="EB211" s="280"/>
      <c r="EC211" s="280"/>
      <c r="ED211" s="280"/>
      <c r="EE211" s="280"/>
      <c r="EF211" s="280"/>
      <c r="EG211" s="280"/>
      <c r="EH211" s="280"/>
      <c r="EI211" s="280"/>
      <c r="EJ211" s="280"/>
      <c r="EK211" s="280"/>
      <c r="EL211" s="280"/>
      <c r="EM211" s="280"/>
      <c r="EN211" s="280"/>
      <c r="EO211" s="280"/>
      <c r="EP211" s="280"/>
      <c r="EQ211" s="280"/>
      <c r="ER211" s="280"/>
      <c r="ES211" s="280"/>
      <c r="ET211" s="280"/>
      <c r="EU211" s="280"/>
      <c r="EV211" s="280"/>
      <c r="EW211" s="280"/>
      <c r="EX211" s="280"/>
      <c r="EY211" s="280"/>
      <c r="EZ211" s="280"/>
      <c r="FA211" s="280"/>
      <c r="FB211" s="280"/>
      <c r="FC211" s="280"/>
      <c r="FD211" s="280"/>
      <c r="FE211" s="280"/>
      <c r="FF211" s="280"/>
      <c r="FG211" s="280"/>
      <c r="FH211" s="280"/>
      <c r="FI211" s="280"/>
      <c r="FJ211" s="280"/>
      <c r="FK211" s="280"/>
      <c r="FL211" s="280"/>
      <c r="FM211" s="280"/>
      <c r="FN211" s="280"/>
      <c r="FO211" s="280"/>
      <c r="FP211" s="280"/>
      <c r="FQ211" s="280"/>
      <c r="FR211" s="280"/>
      <c r="FS211" s="280"/>
      <c r="FT211" s="280"/>
      <c r="FU211" s="280"/>
      <c r="FV211" s="280"/>
      <c r="FW211" s="280"/>
      <c r="FX211" s="280"/>
      <c r="FY211" s="280"/>
      <c r="FZ211" s="280"/>
      <c r="GA211" s="280"/>
      <c r="GB211" s="280"/>
      <c r="GC211" s="280"/>
      <c r="GD211" s="280"/>
      <c r="GE211" s="280"/>
      <c r="GF211" s="280"/>
      <c r="GG211" s="280"/>
      <c r="GH211" s="280"/>
      <c r="GI211" s="280"/>
      <c r="GJ211" s="280"/>
      <c r="GK211" s="280"/>
      <c r="GL211" s="280"/>
      <c r="GM211" s="280"/>
      <c r="GN211" s="280"/>
      <c r="GO211" s="280"/>
      <c r="GP211" s="280"/>
      <c r="GQ211" s="280"/>
      <c r="GR211" s="280"/>
      <c r="GS211" s="280"/>
      <c r="GT211" s="280"/>
      <c r="GU211" s="280"/>
      <c r="GV211" s="280"/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0"/>
    <col collapsed="false" customWidth="true" hidden="false" max="3" min="3" style="0" width="40"/>
    <col collapsed="false" customWidth="true" hidden="false" max="4" min="4" style="0" width="32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</cols>
  <sheetData>
    <row r="1">
      <c r="A1" s="321" t="str">
        <v>负责人</v>
      </c>
      <c r="B1" s="320" t="str">
        <v>sku编码</v>
      </c>
      <c r="C1" s="321" t="str">
        <v>商品名称</v>
      </c>
      <c r="D1" s="321" t="str">
        <v>规格</v>
      </c>
      <c r="E1" s="321" t="str">
        <v>到货数量-1</v>
      </c>
      <c r="F1" s="322" t="str">
        <v>到货批次-1</v>
      </c>
      <c r="G1" s="321" t="str">
        <v>到货数量-2</v>
      </c>
      <c r="H1" s="322" t="str">
        <v>到货批次-2</v>
      </c>
      <c r="I1" s="321" t="str">
        <v>到货数量-3</v>
      </c>
      <c r="J1" s="323" t="str">
        <v>到货批次-3</v>
      </c>
      <c r="K1" s="321" t="str">
        <v>到货数量-4</v>
      </c>
      <c r="L1" s="323" t="str">
        <v>到货批次-4</v>
      </c>
      <c r="M1" s="321" t="str">
        <v>到货数量-5</v>
      </c>
      <c r="N1" s="323" t="str">
        <v>到货批次-5</v>
      </c>
      <c r="O1" s="321" t="str">
        <v>到货数量-6</v>
      </c>
      <c r="P1" s="319"/>
      <c r="Q1" s="319"/>
      <c r="R1" s="319"/>
      <c r="S1" s="319"/>
      <c r="T1" s="319"/>
    </row>
    <row r="2">
      <c r="A2" s="318" t="str">
        <v>白止</v>
      </c>
      <c r="B2" s="231">
        <f>'白止-常规品'!A2</f>
      </c>
      <c r="C2" s="318">
        <f>'白止-常规品'!B2</f>
      </c>
      <c r="D2" s="318">
        <f>'白止-常规品'!C2</f>
      </c>
      <c r="E2" s="318">
        <f>'白止-常规品'!D2</f>
      </c>
      <c r="F2" s="319">
        <f>'白止-常规品'!E2</f>
      </c>
      <c r="G2" s="318">
        <f>'白止-常规品'!F2</f>
      </c>
      <c r="H2" s="319">
        <f>'白止-常规品'!G2</f>
      </c>
      <c r="I2" s="318">
        <f>'白止-常规品'!H2</f>
      </c>
      <c r="J2" s="232">
        <f>'白止-常规品'!I2</f>
      </c>
      <c r="K2" s="318">
        <f>'白止-常规品'!J2</f>
      </c>
      <c r="L2" s="232">
        <f>'白止-常规品'!K2</f>
      </c>
      <c r="M2" s="318">
        <f>'白止-常规品'!L2</f>
      </c>
      <c r="N2" s="232">
        <f>'白止-常规品'!M2</f>
      </c>
      <c r="O2" s="318">
        <f>'白止-常规品'!N2</f>
      </c>
      <c r="P2" s="319">
        <f>VLOOKUP(B2,'系统编码规格'!A:C,3,FALSE)</f>
      </c>
      <c r="Q2" s="319"/>
      <c r="R2" s="319"/>
      <c r="S2" s="319"/>
      <c r="T2" s="319"/>
    </row>
    <row r="3">
      <c r="A3" s="318" t="str">
        <v>白止</v>
      </c>
      <c r="B3" s="231">
        <f>'白止-常规品'!A3</f>
      </c>
      <c r="C3" s="318">
        <f>'白止-常规品'!B3</f>
      </c>
      <c r="D3" s="318">
        <f>'白止-常规品'!C3</f>
      </c>
      <c r="E3" s="318">
        <f>'白止-常规品'!D3</f>
      </c>
      <c r="F3" s="319">
        <f>'白止-常规品'!E3</f>
      </c>
      <c r="G3" s="318">
        <f>'白止-常规品'!F3</f>
      </c>
      <c r="H3" s="319">
        <f>'白止-常规品'!G3</f>
      </c>
      <c r="I3" s="318">
        <f>'白止-常规品'!H3</f>
      </c>
      <c r="J3" s="232">
        <f>'白止-常规品'!I3</f>
      </c>
      <c r="K3" s="318">
        <f>'白止-常规品'!J3</f>
      </c>
      <c r="L3" s="232">
        <f>'白止-常规品'!K3</f>
      </c>
      <c r="M3" s="318">
        <f>'白止-常规品'!L3</f>
      </c>
      <c r="N3" s="232">
        <f>'白止-常规品'!M3</f>
      </c>
      <c r="O3" s="318">
        <f>'白止-常规品'!N3</f>
      </c>
      <c r="P3" s="319">
        <f>VLOOKUP(B3,'系统编码规格'!A:C,3,FALSE)</f>
      </c>
      <c r="Q3" s="319"/>
      <c r="R3" s="319"/>
      <c r="S3" s="319"/>
      <c r="T3" s="319"/>
    </row>
    <row r="4">
      <c r="A4" s="318" t="str">
        <v>白止</v>
      </c>
      <c r="B4" s="231">
        <f>'白止-常规品'!A4</f>
      </c>
      <c r="C4" s="318">
        <f>'白止-常规品'!B4</f>
      </c>
      <c r="D4" s="318">
        <f>'白止-常规品'!C4</f>
      </c>
      <c r="E4" s="318">
        <f>'白止-常规品'!D4</f>
      </c>
      <c r="F4" s="319">
        <f>'白止-常规品'!E4</f>
      </c>
      <c r="G4" s="318">
        <f>'白止-常规品'!F4</f>
      </c>
      <c r="H4" s="319">
        <f>'白止-常规品'!G4</f>
      </c>
      <c r="I4" s="318">
        <f>'白止-常规品'!H4</f>
      </c>
      <c r="J4" s="232">
        <f>'白止-常规品'!I4</f>
      </c>
      <c r="K4" s="318">
        <f>'白止-常规品'!J4</f>
      </c>
      <c r="L4" s="232">
        <f>'白止-常规品'!K4</f>
      </c>
      <c r="M4" s="318">
        <f>'白止-常规品'!L4</f>
      </c>
      <c r="N4" s="232">
        <f>'白止-常规品'!M4</f>
      </c>
      <c r="O4" s="318">
        <f>'白止-常规品'!N4</f>
      </c>
      <c r="P4" s="319">
        <f>VLOOKUP(B4,'系统编码规格'!A:C,3,FALSE)</f>
      </c>
      <c r="Q4" s="319"/>
      <c r="R4" s="319"/>
      <c r="S4" s="319"/>
      <c r="T4" s="319"/>
    </row>
    <row r="5">
      <c r="A5" s="318" t="str">
        <v>白止</v>
      </c>
      <c r="B5" s="231">
        <f>'白止-常规品'!A5</f>
      </c>
      <c r="C5" s="318">
        <f>'白止-常规品'!B5</f>
      </c>
      <c r="D5" s="318">
        <f>'白止-常规品'!C5</f>
      </c>
      <c r="E5" s="318">
        <f>'白止-常规品'!D5</f>
      </c>
      <c r="F5" s="319">
        <f>'白止-常规品'!E5</f>
      </c>
      <c r="G5" s="318">
        <f>'白止-常规品'!F5</f>
      </c>
      <c r="H5" s="319">
        <f>'白止-常规品'!G5</f>
      </c>
      <c r="I5" s="318">
        <f>'白止-常规品'!H5</f>
      </c>
      <c r="J5" s="232">
        <f>'白止-常规品'!I5</f>
      </c>
      <c r="K5" s="318">
        <f>'白止-常规品'!J5</f>
      </c>
      <c r="L5" s="232">
        <f>'白止-常规品'!K5</f>
      </c>
      <c r="M5" s="318">
        <f>'白止-常规品'!L5</f>
      </c>
      <c r="N5" s="232">
        <f>'白止-常规品'!M5</f>
      </c>
      <c r="O5" s="318">
        <f>'白止-常规品'!N5</f>
      </c>
      <c r="P5" s="319">
        <f>VLOOKUP(B5,'系统编码规格'!A:C,3,FALSE)</f>
      </c>
      <c r="Q5" s="319"/>
      <c r="R5" s="319"/>
      <c r="S5" s="319"/>
      <c r="T5" s="319"/>
    </row>
    <row r="6">
      <c r="A6" s="318" t="str">
        <v>白止</v>
      </c>
      <c r="B6" s="231">
        <f>'白止-常规品'!A6</f>
      </c>
      <c r="C6" s="318">
        <f>'白止-常规品'!B6</f>
      </c>
      <c r="D6" s="318">
        <f>'白止-常规品'!C6</f>
      </c>
      <c r="E6" s="318">
        <f>'白止-常规品'!D6</f>
      </c>
      <c r="F6" s="319">
        <f>'白止-常规品'!E6</f>
      </c>
      <c r="G6" s="318">
        <f>'白止-常规品'!F6</f>
      </c>
      <c r="H6" s="319">
        <f>'白止-常规品'!G6</f>
      </c>
      <c r="I6" s="318">
        <f>'白止-常规品'!H6</f>
      </c>
      <c r="J6" s="232">
        <f>'白止-常规品'!I6</f>
      </c>
      <c r="K6" s="318">
        <f>'白止-常规品'!J6</f>
      </c>
      <c r="L6" s="232">
        <f>'白止-常规品'!K6</f>
      </c>
      <c r="M6" s="318">
        <f>'白止-常规品'!L6</f>
      </c>
      <c r="N6" s="232">
        <f>'白止-常规品'!M6</f>
      </c>
      <c r="O6" s="318">
        <f>'白止-常规品'!N6</f>
      </c>
      <c r="P6" s="319">
        <f>VLOOKUP(B6,'系统编码规格'!A:C,3,FALSE)</f>
      </c>
      <c r="Q6" s="319"/>
      <c r="R6" s="319"/>
      <c r="S6" s="319"/>
      <c r="T6" s="319"/>
    </row>
    <row r="7">
      <c r="A7" s="318" t="str">
        <v>白止</v>
      </c>
      <c r="B7" s="231">
        <f>'白止-常规品'!A7</f>
      </c>
      <c r="C7" s="318">
        <f>'白止-常规品'!B7</f>
      </c>
      <c r="D7" s="318">
        <f>'白止-常规品'!C7</f>
      </c>
      <c r="E7" s="318">
        <f>'白止-常规品'!D7</f>
      </c>
      <c r="F7" s="319">
        <f>'白止-常规品'!E7</f>
      </c>
      <c r="G7" s="318">
        <f>'白止-常规品'!F7</f>
      </c>
      <c r="H7" s="319">
        <f>'白止-常规品'!G7</f>
      </c>
      <c r="I7" s="318">
        <f>'白止-常规品'!H7</f>
      </c>
      <c r="J7" s="232">
        <f>'白止-常规品'!I7</f>
      </c>
      <c r="K7" s="318">
        <f>'白止-常规品'!J7</f>
      </c>
      <c r="L7" s="232">
        <f>'白止-常规品'!K7</f>
      </c>
      <c r="M7" s="318">
        <f>'白止-常规品'!L7</f>
      </c>
      <c r="N7" s="232">
        <f>'白止-常规品'!M7</f>
      </c>
      <c r="O7" s="318">
        <f>'白止-常规品'!N7</f>
      </c>
      <c r="P7" s="319">
        <f>VLOOKUP(B7,'系统编码规格'!A:C,3,FALSE)</f>
      </c>
      <c r="Q7" s="319"/>
      <c r="R7" s="319"/>
      <c r="S7" s="319"/>
      <c r="T7" s="319"/>
    </row>
    <row r="8">
      <c r="A8" s="318" t="str">
        <v>白止</v>
      </c>
      <c r="B8" s="231">
        <f>'白止-常规品'!A8</f>
      </c>
      <c r="C8" s="318">
        <f>'白止-常规品'!B8</f>
      </c>
      <c r="D8" s="318">
        <f>'白止-常规品'!C8</f>
      </c>
      <c r="E8" s="318">
        <f>'白止-常规品'!D8</f>
      </c>
      <c r="F8" s="319">
        <f>'白止-常规品'!E8</f>
      </c>
      <c r="G8" s="318">
        <f>'白止-常规品'!F8</f>
      </c>
      <c r="H8" s="319">
        <f>'白止-常规品'!G8</f>
      </c>
      <c r="I8" s="318">
        <f>'白止-常规品'!H8</f>
      </c>
      <c r="J8" s="232">
        <f>'白止-常规品'!I8</f>
      </c>
      <c r="K8" s="318">
        <f>'白止-常规品'!J8</f>
      </c>
      <c r="L8" s="232">
        <f>'白止-常规品'!K8</f>
      </c>
      <c r="M8" s="318">
        <f>'白止-常规品'!L8</f>
      </c>
      <c r="N8" s="232">
        <f>'白止-常规品'!M8</f>
      </c>
      <c r="O8" s="318">
        <f>'白止-常规品'!N8</f>
      </c>
      <c r="P8" s="319">
        <f>VLOOKUP(B8,'系统编码规格'!A:C,3,FALSE)</f>
      </c>
      <c r="Q8" s="319"/>
      <c r="R8" s="319"/>
      <c r="S8" s="319"/>
      <c r="T8" s="319"/>
    </row>
    <row r="9">
      <c r="A9" s="318" t="str">
        <v>白止</v>
      </c>
      <c r="B9" s="231">
        <f>'白止-常规品'!A9</f>
      </c>
      <c r="C9" s="318">
        <f>'白止-常规品'!B9</f>
      </c>
      <c r="D9" s="318">
        <f>'白止-常规品'!C9</f>
      </c>
      <c r="E9" s="318">
        <f>'白止-常规品'!D9</f>
      </c>
      <c r="F9" s="319">
        <f>'白止-常规品'!E9</f>
      </c>
      <c r="G9" s="318">
        <f>'白止-常规品'!F9</f>
      </c>
      <c r="H9" s="319">
        <f>'白止-常规品'!G9</f>
      </c>
      <c r="I9" s="318">
        <f>'白止-常规品'!H9</f>
      </c>
      <c r="J9" s="232">
        <f>'白止-常规品'!I9</f>
      </c>
      <c r="K9" s="318">
        <f>'白止-常规品'!J9</f>
      </c>
      <c r="L9" s="232">
        <f>'白止-常规品'!K9</f>
      </c>
      <c r="M9" s="318">
        <f>'白止-常规品'!L9</f>
      </c>
      <c r="N9" s="232">
        <f>'白止-常规品'!M9</f>
      </c>
      <c r="O9" s="318">
        <f>'白止-常规品'!N9</f>
      </c>
      <c r="P9" s="319">
        <f>VLOOKUP(B9,'系统编码规格'!A:C,3,FALSE)</f>
      </c>
      <c r="Q9" s="319"/>
      <c r="R9" s="319"/>
      <c r="S9" s="319"/>
      <c r="T9" s="319"/>
    </row>
    <row r="10">
      <c r="A10" s="318" t="str">
        <v>白止</v>
      </c>
      <c r="B10" s="231">
        <f>'白止-常规品'!A10</f>
      </c>
      <c r="C10" s="318">
        <f>'白止-常规品'!B10</f>
      </c>
      <c r="D10" s="318">
        <f>'白止-常规品'!C10</f>
      </c>
      <c r="E10" s="318">
        <f>'白止-常规品'!D10</f>
      </c>
      <c r="F10" s="319">
        <f>'白止-常规品'!E10</f>
      </c>
      <c r="G10" s="318">
        <f>'白止-常规品'!F10</f>
      </c>
      <c r="H10" s="319">
        <f>'白止-常规品'!G10</f>
      </c>
      <c r="I10" s="318">
        <f>'白止-常规品'!H10</f>
      </c>
      <c r="J10" s="232">
        <f>'白止-常规品'!I10</f>
      </c>
      <c r="K10" s="318">
        <f>'白止-常规品'!J10</f>
      </c>
      <c r="L10" s="232">
        <f>'白止-常规品'!K10</f>
      </c>
      <c r="M10" s="318">
        <f>'白止-常规品'!L10</f>
      </c>
      <c r="N10" s="232">
        <f>'白止-常规品'!M10</f>
      </c>
      <c r="O10" s="318">
        <f>'白止-常规品'!N10</f>
      </c>
      <c r="P10" s="319">
        <f>VLOOKUP(B10,'系统编码规格'!A:C,3,FALSE)</f>
      </c>
      <c r="Q10" s="319"/>
      <c r="R10" s="319"/>
      <c r="S10" s="319"/>
      <c r="T10" s="319"/>
    </row>
    <row r="11">
      <c r="A11" s="318" t="str">
        <v>白止</v>
      </c>
      <c r="B11" s="231">
        <f>'白止-常规品'!A11</f>
      </c>
      <c r="C11" s="318">
        <f>'白止-常规品'!B11</f>
      </c>
      <c r="D11" s="318">
        <f>'白止-常规品'!C11</f>
      </c>
      <c r="E11" s="318">
        <f>'白止-常规品'!D11</f>
      </c>
      <c r="F11" s="319">
        <f>'白止-常规品'!E11</f>
      </c>
      <c r="G11" s="318">
        <f>'白止-常规品'!F11</f>
      </c>
      <c r="H11" s="319">
        <f>'白止-常规品'!G11</f>
      </c>
      <c r="I11" s="318">
        <f>'白止-常规品'!H11</f>
      </c>
      <c r="J11" s="232">
        <f>'白止-常规品'!I11</f>
      </c>
      <c r="K11" s="318">
        <f>'白止-常规品'!J11</f>
      </c>
      <c r="L11" s="232">
        <f>'白止-常规品'!K11</f>
      </c>
      <c r="M11" s="318">
        <f>'白止-常规品'!L11</f>
      </c>
      <c r="N11" s="232">
        <f>'白止-常规品'!M11</f>
      </c>
      <c r="O11" s="318">
        <f>'白止-常规品'!N11</f>
      </c>
      <c r="P11" s="319">
        <f>VLOOKUP(B11,'系统编码规格'!A:C,3,FALSE)</f>
      </c>
      <c r="Q11" s="319"/>
      <c r="R11" s="319"/>
      <c r="S11" s="319"/>
      <c r="T11" s="319"/>
    </row>
    <row r="12">
      <c r="A12" s="318" t="str">
        <v>白止</v>
      </c>
      <c r="B12" s="231">
        <f>'白止-常规品'!A12</f>
      </c>
      <c r="C12" s="318">
        <f>'白止-常规品'!B12</f>
      </c>
      <c r="D12" s="318">
        <f>'白止-常规品'!C12</f>
      </c>
      <c r="E12" s="318">
        <f>'白止-常规品'!D12</f>
      </c>
      <c r="F12" s="319">
        <f>'白止-常规品'!E12</f>
      </c>
      <c r="G12" s="318">
        <f>'白止-常规品'!F12</f>
      </c>
      <c r="H12" s="319">
        <f>'白止-常规品'!G12</f>
      </c>
      <c r="I12" s="318">
        <f>'白止-常规品'!H12</f>
      </c>
      <c r="J12" s="232">
        <f>'白止-常规品'!I12</f>
      </c>
      <c r="K12" s="318">
        <f>'白止-常规品'!J12</f>
      </c>
      <c r="L12" s="232">
        <f>'白止-常规品'!K12</f>
      </c>
      <c r="M12" s="318">
        <f>'白止-常规品'!L12</f>
      </c>
      <c r="N12" s="232">
        <f>'白止-常规品'!M12</f>
      </c>
      <c r="O12" s="318">
        <f>'白止-常规品'!N12</f>
      </c>
      <c r="P12" s="319">
        <f>VLOOKUP(B12,'系统编码规格'!A:C,3,FALSE)</f>
      </c>
      <c r="Q12" s="319"/>
      <c r="R12" s="319"/>
      <c r="S12" s="319"/>
      <c r="T12" s="319"/>
    </row>
    <row r="13">
      <c r="A13" s="318" t="str">
        <v>白止</v>
      </c>
      <c r="B13" s="231">
        <f>'白止-常规品'!A13</f>
      </c>
      <c r="C13" s="318">
        <f>'白止-常规品'!B13</f>
      </c>
      <c r="D13" s="318">
        <f>'白止-常规品'!C13</f>
      </c>
      <c r="E13" s="318">
        <f>'白止-常规品'!D13</f>
      </c>
      <c r="F13" s="319">
        <f>'白止-常规品'!E13</f>
      </c>
      <c r="G13" s="318">
        <f>'白止-常规品'!F13</f>
      </c>
      <c r="H13" s="319">
        <f>'白止-常规品'!G13</f>
      </c>
      <c r="I13" s="318">
        <f>'白止-常规品'!H13</f>
      </c>
      <c r="J13" s="232">
        <f>'白止-常规品'!I13</f>
      </c>
      <c r="K13" s="318">
        <f>'白止-常规品'!J13</f>
      </c>
      <c r="L13" s="232">
        <f>'白止-常规品'!K13</f>
      </c>
      <c r="M13" s="318">
        <f>'白止-常规品'!L13</f>
      </c>
      <c r="N13" s="232">
        <f>'白止-常规品'!M13</f>
      </c>
      <c r="O13" s="318">
        <f>'白止-常规品'!N13</f>
      </c>
      <c r="P13" s="319">
        <f>VLOOKUP(B13,'系统编码规格'!A:C,3,FALSE)</f>
      </c>
      <c r="Q13" s="319"/>
      <c r="R13" s="319"/>
      <c r="S13" s="319"/>
      <c r="T13" s="319"/>
    </row>
    <row r="14">
      <c r="A14" s="318" t="str">
        <v>白止</v>
      </c>
      <c r="B14" s="231">
        <f>'白止-常规品'!A14</f>
      </c>
      <c r="C14" s="318">
        <f>'白止-常规品'!B14</f>
      </c>
      <c r="D14" s="318">
        <f>'白止-常规品'!C14</f>
      </c>
      <c r="E14" s="318">
        <f>'白止-常规品'!D14</f>
      </c>
      <c r="F14" s="319">
        <f>'白止-常规品'!E14</f>
      </c>
      <c r="G14" s="318">
        <f>'白止-常规品'!F14</f>
      </c>
      <c r="H14" s="319">
        <f>'白止-常规品'!G14</f>
      </c>
      <c r="I14" s="318">
        <f>'白止-常规品'!H14</f>
      </c>
      <c r="J14" s="232">
        <f>'白止-常规品'!I14</f>
      </c>
      <c r="K14" s="318">
        <f>'白止-常规品'!J14</f>
      </c>
      <c r="L14" s="232">
        <f>'白止-常规品'!K14</f>
      </c>
      <c r="M14" s="318">
        <f>'白止-常规品'!L14</f>
      </c>
      <c r="N14" s="232">
        <f>'白止-常规品'!M14</f>
      </c>
      <c r="O14" s="318">
        <f>'白止-常规品'!N14</f>
      </c>
      <c r="P14" s="319">
        <f>VLOOKUP(B14,'系统编码规格'!A:C,3,FALSE)</f>
      </c>
      <c r="Q14" s="319"/>
      <c r="R14" s="319"/>
      <c r="S14" s="319"/>
      <c r="T14" s="319"/>
    </row>
    <row r="15">
      <c r="A15" s="318" t="str">
        <v>白止</v>
      </c>
      <c r="B15" s="231">
        <f>'白止-常规品'!A15</f>
      </c>
      <c r="C15" s="318">
        <f>'白止-常规品'!B15</f>
      </c>
      <c r="D15" s="318">
        <f>'白止-常规品'!C15</f>
      </c>
      <c r="E15" s="318">
        <f>'白止-常规品'!D15</f>
      </c>
      <c r="F15" s="319">
        <f>'白止-常规品'!E15</f>
      </c>
      <c r="G15" s="318">
        <f>'白止-常规品'!F15</f>
      </c>
      <c r="H15" s="319">
        <f>'白止-常规品'!G15</f>
      </c>
      <c r="I15" s="318">
        <f>'白止-常规品'!H15</f>
      </c>
      <c r="J15" s="232">
        <f>'白止-常规品'!I15</f>
      </c>
      <c r="K15" s="318">
        <f>'白止-常规品'!J15</f>
      </c>
      <c r="L15" s="232">
        <f>'白止-常规品'!K15</f>
      </c>
      <c r="M15" s="318">
        <f>'白止-常规品'!L15</f>
      </c>
      <c r="N15" s="232">
        <f>'白止-常规品'!M15</f>
      </c>
      <c r="O15" s="318">
        <f>'白止-常规品'!N15</f>
      </c>
      <c r="P15" s="319">
        <f>VLOOKUP(B15,'系统编码规格'!A:C,3,FALSE)</f>
      </c>
      <c r="Q15" s="319"/>
      <c r="R15" s="319"/>
      <c r="S15" s="319"/>
      <c r="T15" s="319"/>
    </row>
    <row r="16">
      <c r="A16" s="318" t="str">
        <v>白止</v>
      </c>
      <c r="B16" s="231">
        <f>'白止-常规品'!A16</f>
      </c>
      <c r="C16" s="318">
        <f>'白止-常规品'!B16</f>
      </c>
      <c r="D16" s="318">
        <f>'白止-常规品'!C16</f>
      </c>
      <c r="E16" s="318">
        <f>'白止-常规品'!D16</f>
      </c>
      <c r="F16" s="319">
        <f>'白止-常规品'!E16</f>
      </c>
      <c r="G16" s="318">
        <f>'白止-常规品'!F16</f>
      </c>
      <c r="H16" s="319">
        <f>'白止-常规品'!G16</f>
      </c>
      <c r="I16" s="318">
        <f>'白止-常规品'!H16</f>
      </c>
      <c r="J16" s="232">
        <f>'白止-常规品'!I16</f>
      </c>
      <c r="K16" s="318">
        <f>'白止-常规品'!J16</f>
      </c>
      <c r="L16" s="232">
        <f>'白止-常规品'!K16</f>
      </c>
      <c r="M16" s="318">
        <f>'白止-常规品'!L16</f>
      </c>
      <c r="N16" s="232">
        <f>'白止-常规品'!M16</f>
      </c>
      <c r="O16" s="318">
        <f>'白止-常规品'!N16</f>
      </c>
      <c r="P16" s="319">
        <f>VLOOKUP(B16,'系统编码规格'!A:C,3,FALSE)</f>
      </c>
      <c r="Q16" s="319"/>
      <c r="R16" s="319"/>
      <c r="S16" s="319"/>
      <c r="T16" s="319"/>
    </row>
    <row r="17">
      <c r="A17" s="318" t="str">
        <v>白止</v>
      </c>
      <c r="B17" s="231">
        <f>'白止-常规品'!A17</f>
      </c>
      <c r="C17" s="318">
        <f>'白止-常规品'!B17</f>
      </c>
      <c r="D17" s="318">
        <f>'白止-常规品'!C17</f>
      </c>
      <c r="E17" s="318">
        <f>'白止-常规品'!D17</f>
      </c>
      <c r="F17" s="319">
        <f>'白止-常规品'!E17</f>
      </c>
      <c r="G17" s="318">
        <f>'白止-常规品'!F17</f>
      </c>
      <c r="H17" s="319">
        <f>'白止-常规品'!G17</f>
      </c>
      <c r="I17" s="318">
        <f>'白止-常规品'!H17</f>
      </c>
      <c r="J17" s="232">
        <f>'白止-常规品'!I17</f>
      </c>
      <c r="K17" s="318">
        <f>'白止-常规品'!J17</f>
      </c>
      <c r="L17" s="232">
        <f>'白止-常规品'!K17</f>
      </c>
      <c r="M17" s="318">
        <f>'白止-常规品'!L17</f>
      </c>
      <c r="N17" s="232">
        <f>'白止-常规品'!M17</f>
      </c>
      <c r="O17" s="318">
        <f>'白止-常规品'!N17</f>
      </c>
      <c r="P17" s="319">
        <f>VLOOKUP(B17,'系统编码规格'!A:C,3,FALSE)</f>
      </c>
      <c r="Q17" s="319"/>
      <c r="R17" s="319"/>
      <c r="S17" s="319"/>
      <c r="T17" s="319"/>
    </row>
    <row r="18">
      <c r="A18" s="318" t="str">
        <v>白止</v>
      </c>
      <c r="B18" s="231">
        <f>'白止-常规品'!A18</f>
      </c>
      <c r="C18" s="318">
        <f>'白止-常规品'!B18</f>
      </c>
      <c r="D18" s="318">
        <f>'白止-常规品'!C18</f>
      </c>
      <c r="E18" s="318">
        <f>'白止-常规品'!D18</f>
      </c>
      <c r="F18" s="319">
        <f>'白止-常规品'!E18</f>
      </c>
      <c r="G18" s="318">
        <f>'白止-常规品'!F18</f>
      </c>
      <c r="H18" s="319">
        <f>'白止-常规品'!G18</f>
      </c>
      <c r="I18" s="318">
        <f>'白止-常规品'!H18</f>
      </c>
      <c r="J18" s="232">
        <f>'白止-常规品'!I18</f>
      </c>
      <c r="K18" s="318">
        <f>'白止-常规品'!J18</f>
      </c>
      <c r="L18" s="232">
        <f>'白止-常规品'!K18</f>
      </c>
      <c r="M18" s="318">
        <f>'白止-常规品'!L18</f>
      </c>
      <c r="N18" s="232">
        <f>'白止-常规品'!M18</f>
      </c>
      <c r="O18" s="318">
        <f>'白止-常规品'!N18</f>
      </c>
      <c r="P18" s="319">
        <f>VLOOKUP(B18,'系统编码规格'!A:C,3,FALSE)</f>
      </c>
      <c r="Q18" s="319"/>
      <c r="R18" s="319"/>
      <c r="S18" s="319"/>
      <c r="T18" s="319"/>
    </row>
    <row r="19">
      <c r="A19" s="318" t="str">
        <v>白止</v>
      </c>
      <c r="B19" s="231">
        <f>'白止-常规品'!A19</f>
      </c>
      <c r="C19" s="318">
        <f>'白止-常规品'!B19</f>
      </c>
      <c r="D19" s="318">
        <f>'白止-常规品'!C19</f>
      </c>
      <c r="E19" s="318">
        <f>'白止-常规品'!D19</f>
      </c>
      <c r="F19" s="319">
        <f>'白止-常规品'!E19</f>
      </c>
      <c r="G19" s="318">
        <f>'白止-常规品'!F19</f>
      </c>
      <c r="H19" s="319">
        <f>'白止-常规品'!G19</f>
      </c>
      <c r="I19" s="318">
        <f>'白止-常规品'!H19</f>
      </c>
      <c r="J19" s="232">
        <f>'白止-常规品'!I19</f>
      </c>
      <c r="K19" s="318">
        <f>'白止-常规品'!J19</f>
      </c>
      <c r="L19" s="232">
        <f>'白止-常规品'!K19</f>
      </c>
      <c r="M19" s="318">
        <f>'白止-常规品'!L19</f>
      </c>
      <c r="N19" s="232">
        <f>'白止-常规品'!M19</f>
      </c>
      <c r="O19" s="318">
        <f>'白止-常规品'!N19</f>
      </c>
      <c r="P19" s="319">
        <f>VLOOKUP(B19,'系统编码规格'!A:C,3,FALSE)</f>
      </c>
      <c r="Q19" s="319"/>
      <c r="R19" s="319"/>
      <c r="S19" s="319"/>
      <c r="T19" s="319"/>
    </row>
    <row r="20">
      <c r="A20" s="318" t="str">
        <v>白止</v>
      </c>
      <c r="B20" s="231">
        <f>'白止-常规品'!A20</f>
      </c>
      <c r="C20" s="318">
        <f>'白止-常规品'!B20</f>
      </c>
      <c r="D20" s="318">
        <f>'白止-常规品'!C20</f>
      </c>
      <c r="E20" s="318">
        <f>'白止-常规品'!D20</f>
      </c>
      <c r="F20" s="319">
        <f>'白止-常规品'!E20</f>
      </c>
      <c r="G20" s="318">
        <f>'白止-常规品'!F20</f>
      </c>
      <c r="H20" s="319">
        <f>'白止-常规品'!G20</f>
      </c>
      <c r="I20" s="318">
        <f>'白止-常规品'!H20</f>
      </c>
      <c r="J20" s="232">
        <f>'白止-常规品'!I20</f>
      </c>
      <c r="K20" s="318">
        <f>'白止-常规品'!J20</f>
      </c>
      <c r="L20" s="232">
        <f>'白止-常规品'!K20</f>
      </c>
      <c r="M20" s="318">
        <f>'白止-常规品'!L20</f>
      </c>
      <c r="N20" s="232">
        <f>'白止-常规品'!M20</f>
      </c>
      <c r="O20" s="318">
        <f>'白止-常规品'!N20</f>
      </c>
      <c r="P20" s="319">
        <f>VLOOKUP(B20,'系统编码规格'!A:C,3,FALSE)</f>
      </c>
      <c r="Q20" s="319"/>
      <c r="R20" s="319"/>
      <c r="S20" s="319"/>
      <c r="T20" s="319"/>
    </row>
    <row r="21">
      <c r="A21" s="318" t="str">
        <v>白止</v>
      </c>
      <c r="B21" s="231">
        <f>'白止-常规品'!A21</f>
      </c>
      <c r="C21" s="318">
        <f>'白止-常规品'!B21</f>
      </c>
      <c r="D21" s="318">
        <f>'白止-常规品'!C21</f>
      </c>
      <c r="E21" s="318">
        <f>'白止-常规品'!D21</f>
      </c>
      <c r="F21" s="319">
        <f>'白止-常规品'!E21</f>
      </c>
      <c r="G21" s="318">
        <f>'白止-常规品'!F21</f>
      </c>
      <c r="H21" s="319">
        <f>'白止-常规品'!G21</f>
      </c>
      <c r="I21" s="318">
        <f>'白止-常规品'!H21</f>
      </c>
      <c r="J21" s="232">
        <f>'白止-常规品'!I21</f>
      </c>
      <c r="K21" s="318">
        <f>'白止-常规品'!J21</f>
      </c>
      <c r="L21" s="232">
        <f>'白止-常规品'!K21</f>
      </c>
      <c r="M21" s="318">
        <f>'白止-常规品'!L21</f>
      </c>
      <c r="N21" s="232">
        <f>'白止-常规品'!M21</f>
      </c>
      <c r="O21" s="318">
        <f>'白止-常规品'!N21</f>
      </c>
      <c r="P21" s="319">
        <f>VLOOKUP(B21,'系统编码规格'!A:C,3,FALSE)</f>
      </c>
      <c r="Q21" s="319"/>
      <c r="R21" s="319"/>
      <c r="S21" s="319"/>
      <c r="T21" s="319"/>
    </row>
    <row r="22">
      <c r="A22" s="318" t="str">
        <v>白止</v>
      </c>
      <c r="B22" s="231">
        <f>'白止-常规品'!A22</f>
      </c>
      <c r="C22" s="318">
        <f>'白止-常规品'!B22</f>
      </c>
      <c r="D22" s="318">
        <f>'白止-常规品'!C22</f>
      </c>
      <c r="E22" s="318">
        <f>'白止-常规品'!D22</f>
      </c>
      <c r="F22" s="319">
        <f>'白止-常规品'!E22</f>
      </c>
      <c r="G22" s="318">
        <f>'白止-常规品'!F22</f>
      </c>
      <c r="H22" s="319">
        <f>'白止-常规品'!G22</f>
      </c>
      <c r="I22" s="318">
        <f>'白止-常规品'!H22</f>
      </c>
      <c r="J22" s="232">
        <f>'白止-常规品'!I22</f>
      </c>
      <c r="K22" s="318">
        <f>'白止-常规品'!J22</f>
      </c>
      <c r="L22" s="232">
        <f>'白止-常规品'!K22</f>
      </c>
      <c r="M22" s="318">
        <f>'白止-常规品'!L22</f>
      </c>
      <c r="N22" s="232">
        <f>'白止-常规品'!M22</f>
      </c>
      <c r="O22" s="318">
        <f>'白止-常规品'!N22</f>
      </c>
      <c r="P22" s="319">
        <f>VLOOKUP(B22,'系统编码规格'!A:C,3,FALSE)</f>
      </c>
      <c r="Q22" s="319"/>
      <c r="R22" s="319"/>
      <c r="S22" s="319"/>
      <c r="T22" s="319"/>
    </row>
    <row r="23">
      <c r="A23" s="318" t="str">
        <v>白止</v>
      </c>
      <c r="B23" s="231">
        <f>'白止-常规品'!A23</f>
      </c>
      <c r="C23" s="318">
        <f>'白止-常规品'!B23</f>
      </c>
      <c r="D23" s="318">
        <f>'白止-常规品'!C23</f>
      </c>
      <c r="E23" s="318">
        <f>'白止-常规品'!D23</f>
      </c>
      <c r="F23" s="319">
        <f>'白止-常规品'!E23</f>
      </c>
      <c r="G23" s="318">
        <f>'白止-常规品'!F23</f>
      </c>
      <c r="H23" s="319">
        <f>'白止-常规品'!G23</f>
      </c>
      <c r="I23" s="318">
        <f>'白止-常规品'!H23</f>
      </c>
      <c r="J23" s="232">
        <f>'白止-常规品'!I23</f>
      </c>
      <c r="K23" s="318">
        <f>'白止-常规品'!J23</f>
      </c>
      <c r="L23" s="232">
        <f>'白止-常规品'!K23</f>
      </c>
      <c r="M23" s="318">
        <f>'白止-常规品'!L23</f>
      </c>
      <c r="N23" s="232">
        <f>'白止-常规品'!M23</f>
      </c>
      <c r="O23" s="318">
        <f>'白止-常规品'!N23</f>
      </c>
      <c r="P23" s="319">
        <f>VLOOKUP(B23,'系统编码规格'!A:C,3,FALSE)</f>
      </c>
      <c r="Q23" s="319"/>
      <c r="R23" s="319"/>
      <c r="S23" s="319"/>
      <c r="T23" s="319"/>
    </row>
    <row r="24">
      <c r="A24" s="318" t="str">
        <v>白止</v>
      </c>
      <c r="B24" s="231">
        <f>'白止-常规品'!A24</f>
      </c>
      <c r="C24" s="318">
        <f>'白止-常规品'!B24</f>
      </c>
      <c r="D24" s="318">
        <f>'白止-常规品'!C24</f>
      </c>
      <c r="E24" s="318">
        <f>'白止-常规品'!D24</f>
      </c>
      <c r="F24" s="319">
        <f>'白止-常规品'!E24</f>
      </c>
      <c r="G24" s="318">
        <f>'白止-常规品'!F24</f>
      </c>
      <c r="H24" s="319">
        <f>'白止-常规品'!G24</f>
      </c>
      <c r="I24" s="318">
        <f>'白止-常规品'!H24</f>
      </c>
      <c r="J24" s="232">
        <f>'白止-常规品'!I24</f>
      </c>
      <c r="K24" s="318">
        <f>'白止-常规品'!J24</f>
      </c>
      <c r="L24" s="232">
        <f>'白止-常规品'!K24</f>
      </c>
      <c r="M24" s="318">
        <f>'白止-常规品'!L24</f>
      </c>
      <c r="N24" s="232">
        <f>'白止-常规品'!M24</f>
      </c>
      <c r="O24" s="318">
        <f>'白止-常规品'!N24</f>
      </c>
      <c r="P24" s="319">
        <f>VLOOKUP(B24,'系统编码规格'!A:C,3,FALSE)</f>
      </c>
      <c r="Q24" s="319"/>
      <c r="R24" s="319"/>
      <c r="S24" s="319"/>
      <c r="T24" s="319"/>
    </row>
    <row r="25">
      <c r="A25" s="318" t="str">
        <v>白止</v>
      </c>
      <c r="B25" s="231">
        <f>'白止-常规品'!A25</f>
      </c>
      <c r="C25" s="318">
        <f>'白止-常规品'!B25</f>
      </c>
      <c r="D25" s="318">
        <f>'白止-常规品'!C25</f>
      </c>
      <c r="E25" s="318">
        <f>'白止-常规品'!D25</f>
      </c>
      <c r="F25" s="319">
        <f>'白止-常规品'!E25</f>
      </c>
      <c r="G25" s="318">
        <f>'白止-常规品'!F25</f>
      </c>
      <c r="H25" s="319">
        <f>'白止-常规品'!G25</f>
      </c>
      <c r="I25" s="318">
        <f>'白止-常规品'!H25</f>
      </c>
      <c r="J25" s="232">
        <f>'白止-常规品'!I25</f>
      </c>
      <c r="K25" s="318">
        <f>'白止-常规品'!J25</f>
      </c>
      <c r="L25" s="232">
        <f>'白止-常规品'!K25</f>
      </c>
      <c r="M25" s="318">
        <f>'白止-常规品'!L25</f>
      </c>
      <c r="N25" s="232">
        <f>'白止-常规品'!M25</f>
      </c>
      <c r="O25" s="318">
        <f>'白止-常规品'!N25</f>
      </c>
      <c r="P25" s="319">
        <f>VLOOKUP(B25,'系统编码规格'!A:C,3,FALSE)</f>
      </c>
      <c r="Q25" s="319"/>
      <c r="R25" s="319"/>
      <c r="S25" s="319"/>
      <c r="T25" s="319"/>
    </row>
    <row r="26">
      <c r="A26" s="318" t="str">
        <v>白止</v>
      </c>
      <c r="B26" s="231">
        <f>'白止-常规品'!A26</f>
      </c>
      <c r="C26" s="318">
        <f>'白止-常规品'!B26</f>
      </c>
      <c r="D26" s="318">
        <f>'白止-常规品'!C26</f>
      </c>
      <c r="E26" s="318">
        <f>'白止-常规品'!D26</f>
      </c>
      <c r="F26" s="319">
        <f>'白止-常规品'!E26</f>
      </c>
      <c r="G26" s="318">
        <f>'白止-常规品'!F26</f>
      </c>
      <c r="H26" s="319">
        <f>'白止-常规品'!G26</f>
      </c>
      <c r="I26" s="318">
        <f>'白止-常规品'!H26</f>
      </c>
      <c r="J26" s="232">
        <f>'白止-常规品'!I26</f>
      </c>
      <c r="K26" s="318">
        <f>'白止-常规品'!J26</f>
      </c>
      <c r="L26" s="232">
        <f>'白止-常规品'!K26</f>
      </c>
      <c r="M26" s="318">
        <f>'白止-常规品'!L26</f>
      </c>
      <c r="N26" s="232">
        <f>'白止-常规品'!M26</f>
      </c>
      <c r="O26" s="318">
        <f>'白止-常规品'!N26</f>
      </c>
      <c r="P26" s="319">
        <f>VLOOKUP(B26,'系统编码规格'!A:C,3,FALSE)</f>
      </c>
      <c r="Q26" s="319"/>
      <c r="R26" s="319"/>
      <c r="S26" s="319"/>
      <c r="T26" s="319"/>
    </row>
    <row r="27">
      <c r="A27" s="318" t="str">
        <v>白止</v>
      </c>
      <c r="B27" s="231">
        <f>'白止-常规品'!A27</f>
      </c>
      <c r="C27" s="318">
        <f>'白止-常规品'!B27</f>
      </c>
      <c r="D27" s="318">
        <f>'白止-常规品'!C27</f>
      </c>
      <c r="E27" s="318">
        <f>'白止-常规品'!D27</f>
      </c>
      <c r="F27" s="319">
        <f>'白止-常规品'!E27</f>
      </c>
      <c r="G27" s="318">
        <f>'白止-常规品'!F27</f>
      </c>
      <c r="H27" s="319">
        <f>'白止-常规品'!G27</f>
      </c>
      <c r="I27" s="318">
        <f>'白止-常规品'!H27</f>
      </c>
      <c r="J27" s="232">
        <f>'白止-常规品'!I27</f>
      </c>
      <c r="K27" s="318">
        <f>'白止-常规品'!J27</f>
      </c>
      <c r="L27" s="232">
        <f>'白止-常规品'!K27</f>
      </c>
      <c r="M27" s="318">
        <f>'白止-常规品'!L27</f>
      </c>
      <c r="N27" s="232">
        <f>'白止-常规品'!M27</f>
      </c>
      <c r="O27" s="318">
        <f>'白止-常规品'!N27</f>
      </c>
      <c r="P27" s="319">
        <f>VLOOKUP(B27,'系统编码规格'!A:C,3,FALSE)</f>
      </c>
      <c r="Q27" s="319"/>
      <c r="R27" s="319"/>
      <c r="S27" s="319"/>
      <c r="T27" s="319"/>
    </row>
    <row r="28">
      <c r="A28" s="318" t="str">
        <v>白止</v>
      </c>
      <c r="B28" s="231">
        <f>'白止-常规品'!A28</f>
      </c>
      <c r="C28" s="318">
        <f>'白止-常规品'!B28</f>
      </c>
      <c r="D28" s="318">
        <f>'白止-常规品'!C28</f>
      </c>
      <c r="E28" s="318">
        <f>'白止-常规品'!D28</f>
      </c>
      <c r="F28" s="319">
        <f>'白止-常规品'!E28</f>
      </c>
      <c r="G28" s="318">
        <f>'白止-常规品'!F28</f>
      </c>
      <c r="H28" s="319">
        <f>'白止-常规品'!G28</f>
      </c>
      <c r="I28" s="318">
        <f>'白止-常规品'!H28</f>
      </c>
      <c r="J28" s="232">
        <f>'白止-常规品'!I28</f>
      </c>
      <c r="K28" s="318">
        <f>'白止-常规品'!J28</f>
      </c>
      <c r="L28" s="232">
        <f>'白止-常规品'!K28</f>
      </c>
      <c r="M28" s="318">
        <f>'白止-常规品'!L28</f>
      </c>
      <c r="N28" s="232">
        <f>'白止-常规品'!M28</f>
      </c>
      <c r="O28" s="318">
        <f>'白止-常规品'!N28</f>
      </c>
      <c r="P28" s="319">
        <f>VLOOKUP(B28,'系统编码规格'!A:C,3,FALSE)</f>
      </c>
      <c r="Q28" s="319"/>
      <c r="R28" s="319"/>
      <c r="S28" s="319"/>
      <c r="T28" s="319"/>
    </row>
    <row r="29">
      <c r="A29" s="318" t="str">
        <v>白止</v>
      </c>
      <c r="B29" s="231">
        <f>'白止-常规品'!A29</f>
      </c>
      <c r="C29" s="318">
        <f>'白止-常规品'!B29</f>
      </c>
      <c r="D29" s="318">
        <f>'白止-常规品'!C29</f>
      </c>
      <c r="E29" s="318">
        <f>'白止-常规品'!D29</f>
      </c>
      <c r="F29" s="319">
        <f>'白止-常规品'!E29</f>
      </c>
      <c r="G29" s="318">
        <f>'白止-常规品'!F29</f>
      </c>
      <c r="H29" s="319">
        <f>'白止-常规品'!G29</f>
      </c>
      <c r="I29" s="318">
        <f>'白止-常规品'!H29</f>
      </c>
      <c r="J29" s="232">
        <f>'白止-常规品'!I29</f>
      </c>
      <c r="K29" s="318">
        <f>'白止-常规品'!J29</f>
      </c>
      <c r="L29" s="232">
        <f>'白止-常规品'!K29</f>
      </c>
      <c r="M29" s="318">
        <f>'白止-常规品'!L29</f>
      </c>
      <c r="N29" s="232">
        <f>'白止-常规品'!M29</f>
      </c>
      <c r="O29" s="318">
        <f>'白止-常规品'!N29</f>
      </c>
      <c r="P29" s="319">
        <f>VLOOKUP(B29,'系统编码规格'!A:C,3,FALSE)</f>
      </c>
      <c r="Q29" s="319"/>
      <c r="R29" s="319"/>
      <c r="S29" s="319"/>
      <c r="T29" s="319"/>
    </row>
    <row r="30">
      <c r="A30" s="318" t="str">
        <v>白止</v>
      </c>
      <c r="B30" s="231">
        <f>'白止-常规品'!A30</f>
      </c>
      <c r="C30" s="318">
        <f>'白止-常规品'!B30</f>
      </c>
      <c r="D30" s="318">
        <f>'白止-常规品'!C30</f>
      </c>
      <c r="E30" s="318">
        <f>'白止-常规品'!D30</f>
      </c>
      <c r="F30" s="319">
        <f>'白止-常规品'!E30</f>
      </c>
      <c r="G30" s="318">
        <f>'白止-常规品'!F30</f>
      </c>
      <c r="H30" s="319">
        <f>'白止-常规品'!G30</f>
      </c>
      <c r="I30" s="318">
        <f>'白止-常规品'!H30</f>
      </c>
      <c r="J30" s="232">
        <f>'白止-常规品'!I30</f>
      </c>
      <c r="K30" s="318">
        <f>'白止-常规品'!J30</f>
      </c>
      <c r="L30" s="232">
        <f>'白止-常规品'!K30</f>
      </c>
      <c r="M30" s="318">
        <f>'白止-常规品'!L30</f>
      </c>
      <c r="N30" s="232">
        <f>'白止-常规品'!M30</f>
      </c>
      <c r="O30" s="318">
        <f>'白止-常规品'!N30</f>
      </c>
      <c r="P30" s="319">
        <f>VLOOKUP(B30,'系统编码规格'!A:C,3,FALSE)</f>
      </c>
      <c r="Q30" s="319"/>
      <c r="R30" s="319"/>
      <c r="S30" s="319"/>
      <c r="T30" s="319"/>
    </row>
    <row r="31">
      <c r="A31" s="318" t="str">
        <v>白止</v>
      </c>
      <c r="B31" s="231">
        <f>'白止-常规品'!A31</f>
      </c>
      <c r="C31" s="318">
        <f>'白止-常规品'!B31</f>
      </c>
      <c r="D31" s="318">
        <f>'白止-常规品'!C31</f>
      </c>
      <c r="E31" s="318">
        <f>'白止-常规品'!D31</f>
      </c>
      <c r="F31" s="319">
        <f>'白止-常规品'!E31</f>
      </c>
      <c r="G31" s="318">
        <f>'白止-常规品'!F31</f>
      </c>
      <c r="H31" s="319">
        <f>'白止-常规品'!G31</f>
      </c>
      <c r="I31" s="318">
        <f>'白止-常规品'!H31</f>
      </c>
      <c r="J31" s="232">
        <f>'白止-常规品'!I31</f>
      </c>
      <c r="K31" s="318">
        <f>'白止-常规品'!J31</f>
      </c>
      <c r="L31" s="232">
        <f>'白止-常规品'!K31</f>
      </c>
      <c r="M31" s="318">
        <f>'白止-常规品'!L31</f>
      </c>
      <c r="N31" s="232">
        <f>'白止-常规品'!M31</f>
      </c>
      <c r="O31" s="318">
        <f>'白止-常规品'!N31</f>
      </c>
      <c r="P31" s="319">
        <f>VLOOKUP(B31,'系统编码规格'!A:C,3,FALSE)</f>
      </c>
      <c r="Q31" s="319"/>
      <c r="R31" s="319"/>
      <c r="S31" s="319"/>
      <c r="T31" s="319"/>
    </row>
    <row r="32">
      <c r="A32" s="318" t="str">
        <v>白止</v>
      </c>
      <c r="B32" s="231">
        <f>'白止-常规品'!A32</f>
      </c>
      <c r="C32" s="318">
        <f>'白止-常规品'!B32</f>
      </c>
      <c r="D32" s="318">
        <f>'白止-常规品'!C32</f>
      </c>
      <c r="E32" s="318">
        <f>'白止-常规品'!D32</f>
      </c>
      <c r="F32" s="319">
        <f>'白止-常规品'!E32</f>
      </c>
      <c r="G32" s="318">
        <f>'白止-常规品'!F32</f>
      </c>
      <c r="H32" s="319">
        <f>'白止-常规品'!G32</f>
      </c>
      <c r="I32" s="318">
        <f>'白止-常规品'!H32</f>
      </c>
      <c r="J32" s="232">
        <f>'白止-常规品'!I32</f>
      </c>
      <c r="K32" s="318">
        <f>'白止-常规品'!J32</f>
      </c>
      <c r="L32" s="232">
        <f>'白止-常规品'!K32</f>
      </c>
      <c r="M32" s="318">
        <f>'白止-常规品'!L32</f>
      </c>
      <c r="N32" s="232">
        <f>'白止-常规品'!M32</f>
      </c>
      <c r="O32" s="318">
        <f>'白止-常规品'!N32</f>
      </c>
      <c r="P32" s="319">
        <f>VLOOKUP(B32,'系统编码规格'!A:C,3,FALSE)</f>
      </c>
      <c r="Q32" s="319"/>
      <c r="R32" s="319"/>
      <c r="S32" s="319"/>
      <c r="T32" s="319"/>
    </row>
    <row r="33">
      <c r="A33" s="318" t="str">
        <v>白止</v>
      </c>
      <c r="B33" s="231">
        <f>'白止-常规品'!A33</f>
      </c>
      <c r="C33" s="318">
        <f>'白止-常规品'!B33</f>
      </c>
      <c r="D33" s="318">
        <f>'白止-常规品'!C33</f>
      </c>
      <c r="E33" s="318">
        <f>'白止-常规品'!D33</f>
      </c>
      <c r="F33" s="319">
        <f>'白止-常规品'!E33</f>
      </c>
      <c r="G33" s="318">
        <f>'白止-常规品'!F33</f>
      </c>
      <c r="H33" s="319">
        <f>'白止-常规品'!G33</f>
      </c>
      <c r="I33" s="318">
        <f>'白止-常规品'!H33</f>
      </c>
      <c r="J33" s="232">
        <f>'白止-常规品'!I33</f>
      </c>
      <c r="K33" s="318">
        <f>'白止-常规品'!J33</f>
      </c>
      <c r="L33" s="232">
        <f>'白止-常规品'!K33</f>
      </c>
      <c r="M33" s="318">
        <f>'白止-常规品'!L33</f>
      </c>
      <c r="N33" s="232">
        <f>'白止-常规品'!M33</f>
      </c>
      <c r="O33" s="318">
        <f>'白止-常规品'!N33</f>
      </c>
      <c r="P33" s="319">
        <f>VLOOKUP(B33,'系统编码规格'!A:C,3,FALSE)</f>
      </c>
      <c r="Q33" s="319"/>
      <c r="R33" s="319"/>
      <c r="S33" s="319"/>
      <c r="T33" s="319"/>
    </row>
    <row r="34">
      <c r="A34" s="318" t="str">
        <v>白止</v>
      </c>
      <c r="B34" s="231">
        <f>'白止-常规品'!A34</f>
      </c>
      <c r="C34" s="318">
        <f>'白止-常规品'!B34</f>
      </c>
      <c r="D34" s="318">
        <f>'白止-常规品'!C34</f>
      </c>
      <c r="E34" s="318">
        <f>'白止-常规品'!D34</f>
      </c>
      <c r="F34" s="319">
        <f>'白止-常规品'!E34</f>
      </c>
      <c r="G34" s="318">
        <f>'白止-常规品'!F34</f>
      </c>
      <c r="H34" s="319">
        <f>'白止-常规品'!G34</f>
      </c>
      <c r="I34" s="318">
        <f>'白止-常规品'!H34</f>
      </c>
      <c r="J34" s="232">
        <f>'白止-常规品'!I34</f>
      </c>
      <c r="K34" s="318">
        <f>'白止-常规品'!J34</f>
      </c>
      <c r="L34" s="232">
        <f>'白止-常规品'!K34</f>
      </c>
      <c r="M34" s="318">
        <f>'白止-常规品'!L34</f>
      </c>
      <c r="N34" s="232">
        <f>'白止-常规品'!M34</f>
      </c>
      <c r="O34" s="318">
        <f>'白止-常规品'!N34</f>
      </c>
      <c r="P34" s="319">
        <f>VLOOKUP(B34,'系统编码规格'!A:C,3,FALSE)</f>
      </c>
      <c r="Q34" s="319"/>
      <c r="R34" s="319"/>
      <c r="S34" s="319"/>
      <c r="T34" s="319"/>
    </row>
    <row r="35">
      <c r="A35" s="318" t="str">
        <v>白止</v>
      </c>
      <c r="B35" s="231">
        <f>'白止-常规品'!A35</f>
      </c>
      <c r="C35" s="318">
        <f>'白止-常规品'!B35</f>
      </c>
      <c r="D35" s="318">
        <f>'白止-常规品'!C35</f>
      </c>
      <c r="E35" s="318">
        <f>'白止-常规品'!D35</f>
      </c>
      <c r="F35" s="319">
        <f>'白止-常规品'!E35</f>
      </c>
      <c r="G35" s="318">
        <f>'白止-常规品'!F35</f>
      </c>
      <c r="H35" s="319">
        <f>'白止-常规品'!G35</f>
      </c>
      <c r="I35" s="318">
        <f>'白止-常规品'!H35</f>
      </c>
      <c r="J35" s="232">
        <f>'白止-常规品'!I35</f>
      </c>
      <c r="K35" s="318">
        <f>'白止-常规品'!J35</f>
      </c>
      <c r="L35" s="232">
        <f>'白止-常规品'!K35</f>
      </c>
      <c r="M35" s="318">
        <f>'白止-常规品'!L35</f>
      </c>
      <c r="N35" s="232">
        <f>'白止-常规品'!M35</f>
      </c>
      <c r="O35" s="318">
        <f>'白止-常规品'!N35</f>
      </c>
      <c r="P35" s="319">
        <f>VLOOKUP(B35,'系统编码规格'!A:C,3,FALSE)</f>
      </c>
      <c r="Q35" s="319"/>
      <c r="R35" s="319"/>
      <c r="S35" s="319"/>
      <c r="T35" s="319"/>
    </row>
    <row r="36">
      <c r="A36" s="318" t="str">
        <v>白止</v>
      </c>
      <c r="B36" s="231">
        <f>'白止-常规品'!A36</f>
      </c>
      <c r="C36" s="318">
        <f>'白止-常规品'!B36</f>
      </c>
      <c r="D36" s="318">
        <f>'白止-常规品'!C36</f>
      </c>
      <c r="E36" s="318">
        <f>'白止-常规品'!D36</f>
      </c>
      <c r="F36" s="319">
        <f>'白止-常规品'!E36</f>
      </c>
      <c r="G36" s="318">
        <f>'白止-常规品'!F36</f>
      </c>
      <c r="H36" s="319">
        <f>'白止-常规品'!G36</f>
      </c>
      <c r="I36" s="318">
        <f>'白止-常规品'!H36</f>
      </c>
      <c r="J36" s="232">
        <f>'白止-常规品'!I36</f>
      </c>
      <c r="K36" s="318">
        <f>'白止-常规品'!J36</f>
      </c>
      <c r="L36" s="232">
        <f>'白止-常规品'!K36</f>
      </c>
      <c r="M36" s="318">
        <f>'白止-常规品'!L36</f>
      </c>
      <c r="N36" s="232">
        <f>'白止-常规品'!M36</f>
      </c>
      <c r="O36" s="318">
        <f>'白止-常规品'!N36</f>
      </c>
      <c r="P36" s="319">
        <f>VLOOKUP(B36,'系统编码规格'!A:C,3,FALSE)</f>
      </c>
      <c r="Q36" s="319"/>
      <c r="R36" s="319"/>
      <c r="S36" s="319"/>
      <c r="T36" s="319"/>
    </row>
    <row r="37">
      <c r="A37" s="318" t="str">
        <v>白止</v>
      </c>
      <c r="B37" s="231">
        <f>'白止-常规品'!A37</f>
      </c>
      <c r="C37" s="318">
        <f>'白止-常规品'!B37</f>
      </c>
      <c r="D37" s="318">
        <f>'白止-常规品'!C37</f>
      </c>
      <c r="E37" s="318">
        <f>'白止-常规品'!D37</f>
      </c>
      <c r="F37" s="319">
        <f>'白止-常规品'!E37</f>
      </c>
      <c r="G37" s="318">
        <f>'白止-常规品'!F37</f>
      </c>
      <c r="H37" s="319">
        <f>'白止-常规品'!G37</f>
      </c>
      <c r="I37" s="318">
        <f>'白止-常规品'!H37</f>
      </c>
      <c r="J37" s="232">
        <f>'白止-常规品'!I37</f>
      </c>
      <c r="K37" s="318">
        <f>'白止-常规品'!J37</f>
      </c>
      <c r="L37" s="232">
        <f>'白止-常规品'!K37</f>
      </c>
      <c r="M37" s="318">
        <f>'白止-常规品'!L37</f>
      </c>
      <c r="N37" s="232">
        <f>'白止-常规品'!M37</f>
      </c>
      <c r="O37" s="318">
        <f>'白止-常规品'!N37</f>
      </c>
      <c r="P37" s="319">
        <f>VLOOKUP(B37,'系统编码规格'!A:C,3,FALSE)</f>
      </c>
      <c r="Q37" s="319"/>
      <c r="R37" s="319"/>
      <c r="S37" s="319"/>
      <c r="T37" s="319"/>
    </row>
    <row customHeight="true" ht="19" r="38">
      <c r="A38" s="318" t="str">
        <v>白止</v>
      </c>
      <c r="B38" s="231">
        <f>'白止-常规品'!A38</f>
      </c>
      <c r="C38" s="318">
        <f>'白止-常规品'!B38</f>
      </c>
      <c r="D38" s="318">
        <f>'白止-常规品'!C38</f>
      </c>
      <c r="E38" s="318">
        <f>'白止-常规品'!D38</f>
      </c>
      <c r="F38" s="319">
        <f>'白止-常规品'!E38</f>
      </c>
      <c r="G38" s="318">
        <f>'白止-常规品'!F38</f>
      </c>
      <c r="H38" s="319">
        <f>'白止-常规品'!G38</f>
      </c>
      <c r="I38" s="318">
        <f>'白止-常规品'!H38</f>
      </c>
      <c r="J38" s="232">
        <f>'白止-常规品'!I38</f>
      </c>
      <c r="K38" s="318">
        <f>'白止-常规品'!J38</f>
      </c>
      <c r="L38" s="232">
        <f>'白止-常规品'!K38</f>
      </c>
      <c r="M38" s="318">
        <f>'白止-常规品'!L38</f>
      </c>
      <c r="N38" s="232">
        <f>'白止-常规品'!M38</f>
      </c>
      <c r="O38" s="318">
        <f>'白止-常规品'!N38</f>
      </c>
      <c r="P38" s="319">
        <f>VLOOKUP(B38,'系统编码规格'!A:C,3,FALSE)</f>
      </c>
      <c r="Q38" s="319"/>
      <c r="R38" s="319"/>
      <c r="S38" s="319"/>
      <c r="T38" s="319"/>
    </row>
    <row customHeight="true" ht="19" r="39">
      <c r="A39" s="318" t="str">
        <v>白止</v>
      </c>
      <c r="B39" s="231">
        <f>'白止-常规品'!A39</f>
      </c>
      <c r="C39" s="318">
        <f>'白止-常规品'!B39</f>
      </c>
      <c r="D39" s="318">
        <f>'白止-常规品'!C39</f>
      </c>
      <c r="E39" s="318">
        <f>'白止-常规品'!D39</f>
      </c>
      <c r="F39" s="319">
        <f>'白止-常规品'!E39</f>
      </c>
      <c r="G39" s="318">
        <f>'白止-常规品'!F39</f>
      </c>
      <c r="H39" s="319">
        <f>'白止-常规品'!G39</f>
      </c>
      <c r="I39" s="318">
        <f>'白止-常规品'!H39</f>
      </c>
      <c r="J39" s="232">
        <f>'白止-常规品'!I39</f>
      </c>
      <c r="K39" s="318">
        <f>'白止-常规品'!J39</f>
      </c>
      <c r="L39" s="232">
        <f>'白止-常规品'!K39</f>
      </c>
      <c r="M39" s="318">
        <f>'白止-常规品'!L39</f>
      </c>
      <c r="N39" s="232">
        <f>'白止-常规品'!M39</f>
      </c>
      <c r="O39" s="318">
        <f>'白止-常规品'!N39</f>
      </c>
      <c r="P39" s="319">
        <f>VLOOKUP(B39,'系统编码规格'!A:C,3,FALSE)</f>
      </c>
      <c r="Q39" s="319"/>
      <c r="R39" s="319"/>
      <c r="S39" s="319"/>
      <c r="T39" s="319"/>
    </row>
    <row customHeight="true" ht="19" r="40">
      <c r="A40" s="318" t="str">
        <v>白止</v>
      </c>
      <c r="B40" s="231">
        <f>'白止-常规品'!A40</f>
      </c>
      <c r="C40" s="318">
        <f>'白止-常规品'!B40</f>
      </c>
      <c r="D40" s="318">
        <f>'白止-常规品'!C40</f>
      </c>
      <c r="E40" s="318">
        <f>'白止-常规品'!D40</f>
      </c>
      <c r="F40" s="319">
        <f>'白止-常规品'!E40</f>
      </c>
      <c r="G40" s="318">
        <f>'白止-常规品'!F40</f>
      </c>
      <c r="H40" s="319">
        <f>'白止-常规品'!G40</f>
      </c>
      <c r="I40" s="318">
        <f>'白止-常规品'!H40</f>
      </c>
      <c r="J40" s="232">
        <f>'白止-常规品'!I40</f>
      </c>
      <c r="K40" s="318">
        <f>'白止-常规品'!J40</f>
      </c>
      <c r="L40" s="232">
        <f>'白止-常规品'!K40</f>
      </c>
      <c r="M40" s="318">
        <f>'白止-常规品'!L40</f>
      </c>
      <c r="N40" s="232">
        <f>'白止-常规品'!M40</f>
      </c>
      <c r="O40" s="318">
        <f>'白止-常规品'!N40</f>
      </c>
      <c r="P40" s="319">
        <f>VLOOKUP(B40,'系统编码规格'!A:C,3,FALSE)</f>
      </c>
      <c r="Q40" s="319"/>
      <c r="R40" s="319"/>
      <c r="S40" s="319"/>
      <c r="T40" s="319"/>
    </row>
    <row customHeight="true" ht="19" r="41">
      <c r="A41" s="318" t="str">
        <v>白止</v>
      </c>
      <c r="B41" s="231">
        <f>'白止-常规品'!A41</f>
      </c>
      <c r="C41" s="318">
        <f>'白止-常规品'!B41</f>
      </c>
      <c r="D41" s="318">
        <f>'白止-常规品'!C41</f>
      </c>
      <c r="E41" s="318">
        <f>'白止-常规品'!D41</f>
      </c>
      <c r="F41" s="319">
        <f>'白止-常规品'!E41</f>
      </c>
      <c r="G41" s="318">
        <f>'白止-常规品'!F41</f>
      </c>
      <c r="H41" s="319">
        <f>'白止-常规品'!G41</f>
      </c>
      <c r="I41" s="318">
        <f>'白止-常规品'!H41</f>
      </c>
      <c r="J41" s="232">
        <f>'白止-常规品'!I41</f>
      </c>
      <c r="K41" s="318">
        <f>'白止-常规品'!J41</f>
      </c>
      <c r="L41" s="232">
        <f>'白止-常规品'!K41</f>
      </c>
      <c r="M41" s="318">
        <f>'白止-常规品'!L41</f>
      </c>
      <c r="N41" s="232">
        <f>'白止-常规品'!M41</f>
      </c>
      <c r="O41" s="318">
        <f>'白止-常规品'!N41</f>
      </c>
      <c r="P41" s="319">
        <f>VLOOKUP(B41,'系统编码规格'!A:C,3,FALSE)</f>
      </c>
      <c r="Q41" s="319"/>
      <c r="R41" s="319"/>
      <c r="S41" s="319"/>
      <c r="T41" s="319"/>
    </row>
    <row customHeight="true" ht="19" r="42">
      <c r="A42" s="318" t="str">
        <v>白止</v>
      </c>
      <c r="B42" s="231">
        <f>'白止-常规品'!A42</f>
      </c>
      <c r="C42" s="318">
        <f>'白止-常规品'!B42</f>
      </c>
      <c r="D42" s="318">
        <f>'白止-常规品'!C42</f>
      </c>
      <c r="E42" s="318">
        <f>'白止-常规品'!D42</f>
      </c>
      <c r="F42" s="319">
        <f>'白止-常规品'!E42</f>
      </c>
      <c r="G42" s="318">
        <f>'白止-常规品'!F42</f>
      </c>
      <c r="H42" s="319">
        <f>'白止-常规品'!G42</f>
      </c>
      <c r="I42" s="318">
        <f>'白止-常规品'!H42</f>
      </c>
      <c r="J42" s="232">
        <f>'白止-常规品'!I42</f>
      </c>
      <c r="K42" s="318">
        <f>'白止-常规品'!J42</f>
      </c>
      <c r="L42" s="232">
        <f>'白止-常规品'!K42</f>
      </c>
      <c r="M42" s="318">
        <f>'白止-常规品'!L42</f>
      </c>
      <c r="N42" s="232">
        <f>'白止-常规品'!M42</f>
      </c>
      <c r="O42" s="318">
        <f>'白止-常规品'!N42</f>
      </c>
      <c r="P42" s="319">
        <f>VLOOKUP(B42,'系统编码规格'!A:C,3,FALSE)</f>
      </c>
      <c r="Q42" s="319"/>
      <c r="R42" s="319"/>
      <c r="S42" s="319"/>
      <c r="T42" s="319"/>
    </row>
    <row customHeight="true" ht="19" r="43">
      <c r="A43" s="318" t="str">
        <v>白止</v>
      </c>
      <c r="B43" s="231">
        <f>'白止-常规品'!A43</f>
      </c>
      <c r="C43" s="318">
        <f>'白止-常规品'!B43</f>
      </c>
      <c r="D43" s="318">
        <f>'白止-常规品'!C43</f>
      </c>
      <c r="E43" s="318">
        <f>'白止-常规品'!D43</f>
      </c>
      <c r="F43" s="319">
        <f>'白止-常规品'!E43</f>
      </c>
      <c r="G43" s="318">
        <f>'白止-常规品'!F43</f>
      </c>
      <c r="H43" s="319">
        <f>'白止-常规品'!G43</f>
      </c>
      <c r="I43" s="318">
        <f>'白止-常规品'!H43</f>
      </c>
      <c r="J43" s="232">
        <f>'白止-常规品'!I43</f>
      </c>
      <c r="K43" s="318">
        <f>'白止-常规品'!J43</f>
      </c>
      <c r="L43" s="232">
        <f>'白止-常规品'!K43</f>
      </c>
      <c r="M43" s="318">
        <f>'白止-常规品'!L43</f>
      </c>
      <c r="N43" s="232">
        <f>'白止-常规品'!M43</f>
      </c>
      <c r="O43" s="318">
        <f>'白止-常规品'!N43</f>
      </c>
      <c r="P43" s="319">
        <f>VLOOKUP(B43,'系统编码规格'!A:C,3,FALSE)</f>
      </c>
      <c r="Q43" s="319"/>
      <c r="R43" s="319"/>
      <c r="S43" s="319"/>
      <c r="T43" s="319"/>
    </row>
    <row customHeight="true" ht="19" r="44">
      <c r="A44" s="318" t="str">
        <v>白止</v>
      </c>
      <c r="B44" s="231">
        <f>'白止-常规品'!A44</f>
      </c>
      <c r="C44" s="318">
        <f>'白止-常规品'!B44</f>
      </c>
      <c r="D44" s="318">
        <f>'白止-常规品'!C44</f>
      </c>
      <c r="E44" s="318">
        <f>'白止-常规品'!D44</f>
      </c>
      <c r="F44" s="319">
        <f>'白止-常规品'!E44</f>
      </c>
      <c r="G44" s="318">
        <f>'白止-常规品'!F44</f>
      </c>
      <c r="H44" s="319">
        <f>'白止-常规品'!G44</f>
      </c>
      <c r="I44" s="318">
        <f>'白止-常规品'!H44</f>
      </c>
      <c r="J44" s="232">
        <f>'白止-常规品'!I44</f>
      </c>
      <c r="K44" s="318">
        <f>'白止-常规品'!J44</f>
      </c>
      <c r="L44" s="232">
        <f>'白止-常规品'!K44</f>
      </c>
      <c r="M44" s="318">
        <f>'白止-常规品'!L44</f>
      </c>
      <c r="N44" s="232">
        <f>'白止-常规品'!M44</f>
      </c>
      <c r="O44" s="318">
        <f>'白止-常规品'!N44</f>
      </c>
      <c r="P44" s="319">
        <f>VLOOKUP(B44,'系统编码规格'!A:C,3,FALSE)</f>
      </c>
      <c r="Q44" s="319"/>
      <c r="R44" s="319"/>
      <c r="S44" s="319"/>
      <c r="T44" s="319"/>
    </row>
    <row customHeight="true" ht="19" r="45">
      <c r="A45" s="318" t="str">
        <v>白止</v>
      </c>
      <c r="B45" s="231">
        <f>'白止-常规品'!A45</f>
      </c>
      <c r="C45" s="318">
        <f>'白止-常规品'!B45</f>
      </c>
      <c r="D45" s="318">
        <f>'白止-常规品'!C45</f>
      </c>
      <c r="E45" s="318">
        <f>'白止-常规品'!D45</f>
      </c>
      <c r="F45" s="319">
        <f>'白止-常规品'!E45</f>
      </c>
      <c r="G45" s="318">
        <f>'白止-常规品'!F45</f>
      </c>
      <c r="H45" s="319">
        <f>'白止-常规品'!G45</f>
      </c>
      <c r="I45" s="318">
        <f>'白止-常规品'!H45</f>
      </c>
      <c r="J45" s="232">
        <f>'白止-常规品'!I45</f>
      </c>
      <c r="K45" s="318">
        <f>'白止-常规品'!J45</f>
      </c>
      <c r="L45" s="232">
        <f>'白止-常规品'!K45</f>
      </c>
      <c r="M45" s="318">
        <f>'白止-常规品'!L45</f>
      </c>
      <c r="N45" s="232">
        <f>'白止-常规品'!M45</f>
      </c>
      <c r="O45" s="318">
        <f>'白止-常规品'!N45</f>
      </c>
      <c r="P45" s="319">
        <f>VLOOKUP(B45,'系统编码规格'!A:C,3,FALSE)</f>
      </c>
      <c r="Q45" s="319"/>
      <c r="R45" s="319"/>
      <c r="S45" s="319"/>
      <c r="T45" s="319"/>
    </row>
    <row customHeight="true" ht="19" r="46">
      <c r="A46" s="318" t="str">
        <v>白止</v>
      </c>
      <c r="B46" s="231">
        <f>'白止-常规品'!A46</f>
      </c>
      <c r="C46" s="318">
        <f>'白止-常规品'!B46</f>
      </c>
      <c r="D46" s="318">
        <f>'白止-常规品'!C46</f>
      </c>
      <c r="E46" s="318">
        <f>'白止-常规品'!D46</f>
      </c>
      <c r="F46" s="319">
        <f>'白止-常规品'!E46</f>
      </c>
      <c r="G46" s="318">
        <f>'白止-常规品'!F46</f>
      </c>
      <c r="H46" s="319">
        <f>'白止-常规品'!G46</f>
      </c>
      <c r="I46" s="318">
        <f>'白止-常规品'!H46</f>
      </c>
      <c r="J46" s="232">
        <f>'白止-常规品'!I46</f>
      </c>
      <c r="K46" s="318">
        <f>'白止-常规品'!J46</f>
      </c>
      <c r="L46" s="232">
        <f>'白止-常规品'!K46</f>
      </c>
      <c r="M46" s="318">
        <f>'白止-常规品'!L46</f>
      </c>
      <c r="N46" s="232">
        <f>'白止-常规品'!M46</f>
      </c>
      <c r="O46" s="318">
        <f>'白止-常规品'!N46</f>
      </c>
      <c r="P46" s="319">
        <f>VLOOKUP(B46,'系统编码规格'!A:C,3,FALSE)</f>
      </c>
      <c r="Q46" s="319"/>
      <c r="R46" s="319"/>
      <c r="S46" s="319"/>
      <c r="T46" s="319"/>
    </row>
    <row customHeight="true" ht="19" r="47">
      <c r="A47" s="318" t="str">
        <v>白止</v>
      </c>
      <c r="B47" s="231">
        <f>'白止-常规品'!A47</f>
      </c>
      <c r="C47" s="318">
        <f>'白止-常规品'!B47</f>
      </c>
      <c r="D47" s="318">
        <f>'白止-常规品'!C47</f>
      </c>
      <c r="E47" s="318">
        <f>'白止-常规品'!D47</f>
      </c>
      <c r="F47" s="319">
        <f>'白止-常规品'!E47</f>
      </c>
      <c r="G47" s="318">
        <f>'白止-常规品'!F47</f>
      </c>
      <c r="H47" s="319">
        <f>'白止-常规品'!G47</f>
      </c>
      <c r="I47" s="318">
        <f>'白止-常规品'!H47</f>
      </c>
      <c r="J47" s="232">
        <f>'白止-常规品'!I47</f>
      </c>
      <c r="K47" s="318">
        <f>'白止-常规品'!J47</f>
      </c>
      <c r="L47" s="232">
        <f>'白止-常规品'!K47</f>
      </c>
      <c r="M47" s="318">
        <f>'白止-常规品'!L47</f>
      </c>
      <c r="N47" s="232">
        <f>'白止-常规品'!M47</f>
      </c>
      <c r="O47" s="318">
        <f>'白止-常规品'!N47</f>
      </c>
      <c r="P47" s="319">
        <f>VLOOKUP(B47,'系统编码规格'!A:C,3,FALSE)</f>
      </c>
      <c r="Q47" s="319"/>
      <c r="R47" s="319"/>
      <c r="S47" s="319"/>
      <c r="T47" s="319"/>
    </row>
    <row customHeight="true" ht="19" r="48">
      <c r="A48" s="318" t="str">
        <v>白止</v>
      </c>
      <c r="B48" s="231">
        <f>'白止-常规品'!A48</f>
      </c>
      <c r="C48" s="318">
        <f>'白止-常规品'!B48</f>
      </c>
      <c r="D48" s="318">
        <f>'白止-常规品'!C48</f>
      </c>
      <c r="E48" s="318">
        <f>'白止-常规品'!D48</f>
      </c>
      <c r="F48" s="319">
        <f>'白止-常规品'!E48</f>
      </c>
      <c r="G48" s="318">
        <f>'白止-常规品'!F48</f>
      </c>
      <c r="H48" s="319">
        <f>'白止-常规品'!G48</f>
      </c>
      <c r="I48" s="318">
        <f>'白止-常规品'!H48</f>
      </c>
      <c r="J48" s="232">
        <f>'白止-常规品'!I48</f>
      </c>
      <c r="K48" s="318">
        <f>'白止-常规品'!J48</f>
      </c>
      <c r="L48" s="232">
        <f>'白止-常规品'!K48</f>
      </c>
      <c r="M48" s="318">
        <f>'白止-常规品'!L48</f>
      </c>
      <c r="N48" s="232">
        <f>'白止-常规品'!M48</f>
      </c>
      <c r="O48" s="318">
        <f>'白止-常规品'!N48</f>
      </c>
      <c r="P48" s="319">
        <f>VLOOKUP(B48,'系统编码规格'!A:C,3,FALSE)</f>
      </c>
      <c r="Q48" s="319"/>
      <c r="R48" s="319"/>
      <c r="S48" s="319"/>
      <c r="T48" s="319"/>
    </row>
    <row customHeight="true" ht="19" r="49">
      <c r="A49" s="318" t="str">
        <v>白止</v>
      </c>
      <c r="B49" s="231">
        <f>'白止-常规品'!A49</f>
      </c>
      <c r="C49" s="318">
        <f>'白止-常规品'!B49</f>
      </c>
      <c r="D49" s="318">
        <f>'白止-常规品'!C49</f>
      </c>
      <c r="E49" s="318">
        <f>'白止-常规品'!D49</f>
      </c>
      <c r="F49" s="319">
        <f>'白止-常规品'!E49</f>
      </c>
      <c r="G49" s="318">
        <f>'白止-常规品'!F49</f>
      </c>
      <c r="H49" s="319">
        <f>'白止-常规品'!G49</f>
      </c>
      <c r="I49" s="318">
        <f>'白止-常规品'!H49</f>
      </c>
      <c r="J49" s="232">
        <f>'白止-常规品'!I49</f>
      </c>
      <c r="K49" s="318">
        <f>'白止-常规品'!J49</f>
      </c>
      <c r="L49" s="232">
        <f>'白止-常规品'!K49</f>
      </c>
      <c r="M49" s="318">
        <f>'白止-常规品'!L49</f>
      </c>
      <c r="N49" s="232">
        <f>'白止-常规品'!M49</f>
      </c>
      <c r="O49" s="318">
        <f>'白止-常规品'!N49</f>
      </c>
      <c r="P49" s="319">
        <f>VLOOKUP(B49,'系统编码规格'!A:C,3,FALSE)</f>
      </c>
      <c r="Q49" s="319"/>
      <c r="R49" s="319"/>
      <c r="S49" s="319"/>
      <c r="T49" s="319"/>
    </row>
    <row customHeight="true" ht="19" r="50">
      <c r="A50" s="318" t="str">
        <v>白止</v>
      </c>
      <c r="B50" s="231">
        <f>'白止-常规品'!A50</f>
      </c>
      <c r="C50" s="318">
        <f>'白止-常规品'!B50</f>
      </c>
      <c r="D50" s="318">
        <f>'白止-常规品'!C50</f>
      </c>
      <c r="E50" s="318">
        <f>'白止-常规品'!D50</f>
      </c>
      <c r="F50" s="319">
        <f>'白止-常规品'!E50</f>
      </c>
      <c r="G50" s="318">
        <f>'白止-常规品'!F50</f>
      </c>
      <c r="H50" s="319">
        <f>'白止-常规品'!G50</f>
      </c>
      <c r="I50" s="318">
        <f>'白止-常规品'!H50</f>
      </c>
      <c r="J50" s="232">
        <f>'白止-常规品'!I50</f>
      </c>
      <c r="K50" s="318">
        <f>'白止-常规品'!J50</f>
      </c>
      <c r="L50" s="232">
        <f>'白止-常规品'!K50</f>
      </c>
      <c r="M50" s="318">
        <f>'白止-常规品'!L50</f>
      </c>
      <c r="N50" s="232">
        <f>'白止-常规品'!M50</f>
      </c>
      <c r="O50" s="318">
        <f>'白止-常规品'!N50</f>
      </c>
      <c r="P50" s="319">
        <f>VLOOKUP(B50,'系统编码规格'!A:C,3,FALSE)</f>
      </c>
      <c r="Q50" s="319"/>
      <c r="R50" s="319"/>
      <c r="S50" s="319"/>
      <c r="T50" s="319"/>
    </row>
    <row customHeight="true" ht="19" r="51">
      <c r="A51" s="318" t="str">
        <v>白止</v>
      </c>
      <c r="B51" s="231">
        <f>'白止-常规品'!A51</f>
      </c>
      <c r="C51" s="318">
        <f>'白止-常规品'!B51</f>
      </c>
      <c r="D51" s="318">
        <f>'白止-常规品'!C51</f>
      </c>
      <c r="E51" s="318">
        <f>'白止-常规品'!D51</f>
      </c>
      <c r="F51" s="319">
        <f>'白止-常规品'!E51</f>
      </c>
      <c r="G51" s="318">
        <f>'白止-常规品'!F51</f>
      </c>
      <c r="H51" s="319">
        <f>'白止-常规品'!G51</f>
      </c>
      <c r="I51" s="318">
        <f>'白止-常规品'!H51</f>
      </c>
      <c r="J51" s="232">
        <f>'白止-常规品'!I51</f>
      </c>
      <c r="K51" s="318">
        <f>'白止-常规品'!J51</f>
      </c>
      <c r="L51" s="232">
        <f>'白止-常规品'!K51</f>
      </c>
      <c r="M51" s="318">
        <f>'白止-常规品'!L51</f>
      </c>
      <c r="N51" s="232">
        <f>'白止-常规品'!M51</f>
      </c>
      <c r="O51" s="318">
        <f>'白止-常规品'!N51</f>
      </c>
      <c r="P51" s="319">
        <f>VLOOKUP(B51,'系统编码规格'!A:C,3,FALSE)</f>
      </c>
      <c r="Q51" s="319"/>
      <c r="R51" s="319"/>
      <c r="S51" s="319"/>
      <c r="T51" s="319"/>
    </row>
    <row customHeight="true" ht="19" r="52">
      <c r="A52" s="318" t="str">
        <v>白止</v>
      </c>
      <c r="B52" s="231">
        <f>'白止-常规品'!A52</f>
      </c>
      <c r="C52" s="318">
        <f>'白止-常规品'!B52</f>
      </c>
      <c r="D52" s="318">
        <f>'白止-常规品'!C52</f>
      </c>
      <c r="E52" s="318">
        <f>'白止-常规品'!D52</f>
      </c>
      <c r="F52" s="319">
        <f>'白止-常规品'!E52</f>
      </c>
      <c r="G52" s="318">
        <f>'白止-常规品'!F52</f>
      </c>
      <c r="H52" s="319">
        <f>'白止-常规品'!G52</f>
      </c>
      <c r="I52" s="318">
        <f>'白止-常规品'!H52</f>
      </c>
      <c r="J52" s="232">
        <f>'白止-常规品'!I52</f>
      </c>
      <c r="K52" s="318">
        <f>'白止-常规品'!J52</f>
      </c>
      <c r="L52" s="232">
        <f>'白止-常规品'!K52</f>
      </c>
      <c r="M52" s="318">
        <f>'白止-常规品'!L52</f>
      </c>
      <c r="N52" s="232">
        <f>'白止-常规品'!M52</f>
      </c>
      <c r="O52" s="318">
        <f>'白止-常规品'!N52</f>
      </c>
      <c r="P52" s="319">
        <f>VLOOKUP(B52,'系统编码规格'!A:C,3,FALSE)</f>
      </c>
      <c r="Q52" s="319"/>
      <c r="R52" s="319"/>
      <c r="S52" s="319"/>
      <c r="T52" s="319"/>
    </row>
    <row customHeight="true" ht="19" r="53">
      <c r="A53" s="318" t="str">
        <v>白止</v>
      </c>
      <c r="B53" s="231">
        <f>'白止-常规品'!A53</f>
      </c>
      <c r="C53" s="318">
        <f>'白止-常规品'!B53</f>
      </c>
      <c r="D53" s="318">
        <f>'白止-常规品'!C53</f>
      </c>
      <c r="E53" s="318">
        <f>'白止-常规品'!D53</f>
      </c>
      <c r="F53" s="319">
        <f>'白止-常规品'!E53</f>
      </c>
      <c r="G53" s="318">
        <f>'白止-常规品'!F53</f>
      </c>
      <c r="H53" s="319">
        <f>'白止-常规品'!G53</f>
      </c>
      <c r="I53" s="318">
        <f>'白止-常规品'!H53</f>
      </c>
      <c r="J53" s="232">
        <f>'白止-常规品'!I53</f>
      </c>
      <c r="K53" s="318">
        <f>'白止-常规品'!J53</f>
      </c>
      <c r="L53" s="232">
        <f>'白止-常规品'!K53</f>
      </c>
      <c r="M53" s="318">
        <f>'白止-常规品'!L53</f>
      </c>
      <c r="N53" s="232">
        <f>'白止-常规品'!M53</f>
      </c>
      <c r="O53" s="318">
        <f>'白止-常规品'!N53</f>
      </c>
      <c r="P53" s="319">
        <f>VLOOKUP(B53,'系统编码规格'!A:C,3,FALSE)</f>
      </c>
      <c r="Q53" s="319"/>
      <c r="R53" s="319"/>
      <c r="S53" s="319"/>
      <c r="T53" s="319"/>
    </row>
    <row customHeight="true" ht="19" r="54">
      <c r="A54" s="318" t="str">
        <v>白止</v>
      </c>
      <c r="B54" s="231">
        <f>'白止-常规品'!A54</f>
      </c>
      <c r="C54" s="318">
        <f>'白止-常规品'!B54</f>
      </c>
      <c r="D54" s="318">
        <f>'白止-常规品'!C54</f>
      </c>
      <c r="E54" s="318">
        <f>'白止-常规品'!D54</f>
      </c>
      <c r="F54" s="319">
        <f>'白止-常规品'!E54</f>
      </c>
      <c r="G54" s="318">
        <f>'白止-常规品'!F54</f>
      </c>
      <c r="H54" s="319">
        <f>'白止-常规品'!G54</f>
      </c>
      <c r="I54" s="318">
        <f>'白止-常规品'!H54</f>
      </c>
      <c r="J54" s="232">
        <f>'白止-常规品'!I54</f>
      </c>
      <c r="K54" s="318">
        <f>'白止-常规品'!J54</f>
      </c>
      <c r="L54" s="232">
        <f>'白止-常规品'!K54</f>
      </c>
      <c r="M54" s="318">
        <f>'白止-常规品'!L54</f>
      </c>
      <c r="N54" s="232">
        <f>'白止-常规品'!M54</f>
      </c>
      <c r="O54" s="318">
        <f>'白止-常规品'!N54</f>
      </c>
      <c r="P54" s="319">
        <f>VLOOKUP(B54,'系统编码规格'!A:C,3,FALSE)</f>
      </c>
      <c r="Q54" s="319"/>
      <c r="R54" s="319"/>
      <c r="S54" s="319"/>
      <c r="T54" s="319"/>
    </row>
    <row customHeight="true" ht="19" r="55">
      <c r="A55" s="318" t="str">
        <v>白止</v>
      </c>
      <c r="B55" s="231">
        <f>'白止-常规品'!A55</f>
      </c>
      <c r="C55" s="318">
        <f>'白止-常规品'!B55</f>
      </c>
      <c r="D55" s="318">
        <f>'白止-常规品'!C55</f>
      </c>
      <c r="E55" s="318">
        <f>'白止-常规品'!D55</f>
      </c>
      <c r="F55" s="319">
        <f>'白止-常规品'!E55</f>
      </c>
      <c r="G55" s="318">
        <f>'白止-常规品'!F55</f>
      </c>
      <c r="H55" s="319">
        <f>'白止-常规品'!G55</f>
      </c>
      <c r="I55" s="318">
        <f>'白止-常规品'!H55</f>
      </c>
      <c r="J55" s="232">
        <f>'白止-常规品'!I55</f>
      </c>
      <c r="K55" s="318">
        <f>'白止-常规品'!J55</f>
      </c>
      <c r="L55" s="232">
        <f>'白止-常规品'!K55</f>
      </c>
      <c r="M55" s="318">
        <f>'白止-常规品'!L55</f>
      </c>
      <c r="N55" s="232">
        <f>'白止-常规品'!M55</f>
      </c>
      <c r="O55" s="318">
        <f>'白止-常规品'!N55</f>
      </c>
      <c r="P55" s="319">
        <f>VLOOKUP(B55,'系统编码规格'!A:C,3,FALSE)</f>
      </c>
      <c r="Q55" s="319"/>
      <c r="R55" s="319"/>
      <c r="S55" s="319"/>
      <c r="T55" s="319"/>
    </row>
    <row customHeight="true" ht="19" r="56">
      <c r="A56" s="318" t="str">
        <v>白止</v>
      </c>
      <c r="B56" s="231">
        <f>'白止-常规品'!A56</f>
      </c>
      <c r="C56" s="318">
        <f>'白止-常规品'!B56</f>
      </c>
      <c r="D56" s="318">
        <f>'白止-常规品'!C56</f>
      </c>
      <c r="E56" s="318">
        <f>'白止-常规品'!D56</f>
      </c>
      <c r="F56" s="319">
        <f>'白止-常规品'!E56</f>
      </c>
      <c r="G56" s="318">
        <f>'白止-常规品'!F56</f>
      </c>
      <c r="H56" s="319">
        <f>'白止-常规品'!G56</f>
      </c>
      <c r="I56" s="318">
        <f>'白止-常规品'!H56</f>
      </c>
      <c r="J56" s="232">
        <f>'白止-常规品'!I56</f>
      </c>
      <c r="K56" s="318">
        <f>'白止-常规品'!J56</f>
      </c>
      <c r="L56" s="232">
        <f>'白止-常规品'!K56</f>
      </c>
      <c r="M56" s="318">
        <f>'白止-常规品'!L56</f>
      </c>
      <c r="N56" s="232">
        <f>'白止-常规品'!M56</f>
      </c>
      <c r="O56" s="318">
        <f>'白止-常规品'!N56</f>
      </c>
      <c r="P56" s="319">
        <f>VLOOKUP(B56,'系统编码规格'!A:C,3,FALSE)</f>
      </c>
      <c r="Q56" s="319"/>
      <c r="R56" s="319"/>
      <c r="S56" s="319"/>
      <c r="T56" s="319"/>
    </row>
    <row customHeight="true" ht="19" r="57">
      <c r="A57" s="318" t="str">
        <v>白止</v>
      </c>
      <c r="B57" s="231">
        <f>'白止-常规品'!A57</f>
      </c>
      <c r="C57" s="318">
        <f>'白止-常规品'!B57</f>
      </c>
      <c r="D57" s="318">
        <f>'白止-常规品'!C57</f>
      </c>
      <c r="E57" s="318">
        <f>'白止-常规品'!D57</f>
      </c>
      <c r="F57" s="319">
        <f>'白止-常规品'!E57</f>
      </c>
      <c r="G57" s="318">
        <f>'白止-常规品'!F57</f>
      </c>
      <c r="H57" s="319">
        <f>'白止-常规品'!G57</f>
      </c>
      <c r="I57" s="318">
        <f>'白止-常规品'!H57</f>
      </c>
      <c r="J57" s="232">
        <f>'白止-常规品'!I57</f>
      </c>
      <c r="K57" s="318">
        <f>'白止-常规品'!J57</f>
      </c>
      <c r="L57" s="232">
        <f>'白止-常规品'!K57</f>
      </c>
      <c r="M57" s="318">
        <f>'白止-常规品'!L57</f>
      </c>
      <c r="N57" s="232">
        <f>'白止-常规品'!M57</f>
      </c>
      <c r="O57" s="318">
        <f>'白止-常规品'!N57</f>
      </c>
      <c r="P57" s="319">
        <f>VLOOKUP(B57,'系统编码规格'!A:C,3,FALSE)</f>
      </c>
      <c r="Q57" s="319"/>
      <c r="R57" s="319"/>
      <c r="S57" s="319"/>
      <c r="T57" s="319"/>
    </row>
    <row customHeight="true" ht="19" r="58">
      <c r="A58" s="318" t="str">
        <v>白止</v>
      </c>
      <c r="B58" s="231">
        <f>'白止-常规品'!A58</f>
      </c>
      <c r="C58" s="318">
        <f>'白止-常规品'!B58</f>
      </c>
      <c r="D58" s="318">
        <f>'白止-常规品'!C58</f>
      </c>
      <c r="E58" s="318">
        <f>'白止-常规品'!D58</f>
      </c>
      <c r="F58" s="319">
        <f>'白止-常规品'!E58</f>
      </c>
      <c r="G58" s="318">
        <f>'白止-常规品'!F58</f>
      </c>
      <c r="H58" s="319">
        <f>'白止-常规品'!G58</f>
      </c>
      <c r="I58" s="318">
        <f>'白止-常规品'!H58</f>
      </c>
      <c r="J58" s="232">
        <f>'白止-常规品'!I58</f>
      </c>
      <c r="K58" s="318">
        <f>'白止-常规品'!J58</f>
      </c>
      <c r="L58" s="232">
        <f>'白止-常规品'!K58</f>
      </c>
      <c r="M58" s="318">
        <f>'白止-常规品'!L58</f>
      </c>
      <c r="N58" s="232">
        <f>'白止-常规品'!M58</f>
      </c>
      <c r="O58" s="318">
        <f>'白止-常规品'!N58</f>
      </c>
      <c r="P58" s="319">
        <f>VLOOKUP(B58,'系统编码规格'!A:C,3,FALSE)</f>
      </c>
      <c r="Q58" s="319"/>
      <c r="R58" s="319"/>
      <c r="S58" s="319"/>
      <c r="T58" s="319"/>
    </row>
    <row customHeight="true" ht="19" r="59">
      <c r="A59" s="318" t="str">
        <v>白止</v>
      </c>
      <c r="B59" s="231">
        <f>'白止-常规品'!A59</f>
      </c>
      <c r="C59" s="318">
        <f>'白止-常规品'!B59</f>
      </c>
      <c r="D59" s="318">
        <f>'白止-常规品'!C59</f>
      </c>
      <c r="E59" s="318">
        <f>'白止-常规品'!D59</f>
      </c>
      <c r="F59" s="319">
        <f>'白止-常规品'!E59</f>
      </c>
      <c r="G59" s="318">
        <f>'白止-常规品'!F59</f>
      </c>
      <c r="H59" s="319">
        <f>'白止-常规品'!G59</f>
      </c>
      <c r="I59" s="318">
        <f>'白止-常规品'!H59</f>
      </c>
      <c r="J59" s="232">
        <f>'白止-常规品'!I59</f>
      </c>
      <c r="K59" s="318">
        <f>'白止-常规品'!J59</f>
      </c>
      <c r="L59" s="232">
        <f>'白止-常规品'!K59</f>
      </c>
      <c r="M59" s="318">
        <f>'白止-常规品'!L59</f>
      </c>
      <c r="N59" s="232">
        <f>'白止-常规品'!M59</f>
      </c>
      <c r="O59" s="318">
        <f>'白止-常规品'!N59</f>
      </c>
      <c r="P59" s="319">
        <f>VLOOKUP(B59,'系统编码规格'!A:C,3,FALSE)</f>
      </c>
      <c r="Q59" s="319"/>
      <c r="R59" s="319"/>
      <c r="S59" s="319"/>
      <c r="T59" s="319"/>
    </row>
    <row customHeight="true" ht="19" r="60">
      <c r="A60" s="318" t="str">
        <v>白止</v>
      </c>
      <c r="B60" s="231">
        <f>'白止-常规品'!A60</f>
      </c>
      <c r="C60" s="318">
        <f>'白止-常规品'!B60</f>
      </c>
      <c r="D60" s="318">
        <f>'白止-常规品'!C60</f>
      </c>
      <c r="E60" s="318">
        <f>'白止-常规品'!D60</f>
      </c>
      <c r="F60" s="319">
        <f>'白止-常规品'!E60</f>
      </c>
      <c r="G60" s="318">
        <f>'白止-常规品'!F60</f>
      </c>
      <c r="H60" s="319">
        <f>'白止-常规品'!G60</f>
      </c>
      <c r="I60" s="318">
        <f>'白止-常规品'!H60</f>
      </c>
      <c r="J60" s="232">
        <f>'白止-常规品'!I60</f>
      </c>
      <c r="K60" s="318">
        <f>'白止-常规品'!J60</f>
      </c>
      <c r="L60" s="232">
        <f>'白止-常规品'!K60</f>
      </c>
      <c r="M60" s="318">
        <f>'白止-常规品'!L60</f>
      </c>
      <c r="N60" s="232">
        <f>'白止-常规品'!M60</f>
      </c>
      <c r="O60" s="318">
        <f>'白止-常规品'!N60</f>
      </c>
      <c r="P60" s="319">
        <f>VLOOKUP(B60,'系统编码规格'!A:C,3,FALSE)</f>
      </c>
      <c r="Q60" s="319"/>
      <c r="R60" s="319"/>
      <c r="S60" s="319"/>
      <c r="T60" s="319"/>
    </row>
    <row customHeight="true" ht="19" r="61">
      <c r="A61" s="318" t="str">
        <v>白止</v>
      </c>
      <c r="B61" s="231">
        <f>'白止-常规品'!A61</f>
      </c>
      <c r="C61" s="318">
        <f>'白止-常规品'!B61</f>
      </c>
      <c r="D61" s="318">
        <f>'白止-常规品'!C61</f>
      </c>
      <c r="E61" s="318">
        <f>'白止-常规品'!D61</f>
      </c>
      <c r="F61" s="319">
        <f>'白止-常规品'!E61</f>
      </c>
      <c r="G61" s="318">
        <f>'白止-常规品'!F61</f>
      </c>
      <c r="H61" s="319">
        <f>'白止-常规品'!G61</f>
      </c>
      <c r="I61" s="318">
        <f>'白止-常规品'!H61</f>
      </c>
      <c r="J61" s="232">
        <f>'白止-常规品'!I61</f>
      </c>
      <c r="K61" s="318">
        <f>'白止-常规品'!J61</f>
      </c>
      <c r="L61" s="232">
        <f>'白止-常规品'!K61</f>
      </c>
      <c r="M61" s="318">
        <f>'白止-常规品'!L61</f>
      </c>
      <c r="N61" s="232">
        <f>'白止-常规品'!M61</f>
      </c>
      <c r="O61" s="318">
        <f>'白止-常规品'!N61</f>
      </c>
      <c r="P61" s="319">
        <f>VLOOKUP(B61,'系统编码规格'!A:C,3,FALSE)</f>
      </c>
      <c r="Q61" s="319"/>
      <c r="R61" s="319"/>
      <c r="S61" s="319"/>
      <c r="T61" s="319"/>
    </row>
    <row customHeight="true" ht="19" r="62">
      <c r="A62" s="318" t="str">
        <v>白止</v>
      </c>
      <c r="B62" s="231">
        <f>'白止-常规品'!A62</f>
      </c>
      <c r="C62" s="318">
        <f>'白止-常规品'!B62</f>
      </c>
      <c r="D62" s="318">
        <f>'白止-常规品'!C62</f>
      </c>
      <c r="E62" s="318">
        <f>'白止-常规品'!D62</f>
      </c>
      <c r="F62" s="319">
        <f>'白止-常规品'!E62</f>
      </c>
      <c r="G62" s="318">
        <f>'白止-常规品'!F62</f>
      </c>
      <c r="H62" s="319">
        <f>'白止-常规品'!G62</f>
      </c>
      <c r="I62" s="318">
        <f>'白止-常规品'!H62</f>
      </c>
      <c r="J62" s="232">
        <f>'白止-常规品'!I62</f>
      </c>
      <c r="K62" s="318">
        <f>'白止-常规品'!J62</f>
      </c>
      <c r="L62" s="232">
        <f>'白止-常规品'!K62</f>
      </c>
      <c r="M62" s="318">
        <f>'白止-常规品'!L62</f>
      </c>
      <c r="N62" s="232">
        <f>'白止-常规品'!M62</f>
      </c>
      <c r="O62" s="318">
        <f>'白止-常规品'!N62</f>
      </c>
      <c r="P62" s="319">
        <f>VLOOKUP(B62,'系统编码规格'!A:C,3,FALSE)</f>
      </c>
      <c r="Q62" s="319"/>
      <c r="R62" s="319"/>
      <c r="S62" s="319"/>
      <c r="T62" s="319"/>
    </row>
    <row customHeight="true" ht="19" r="63">
      <c r="A63" s="318" t="str">
        <v>白止</v>
      </c>
      <c r="B63" s="231">
        <f>'白止-常规品'!A63</f>
      </c>
      <c r="C63" s="318">
        <f>'白止-常规品'!B63</f>
      </c>
      <c r="D63" s="318">
        <f>'白止-常规品'!C63</f>
      </c>
      <c r="E63" s="318">
        <f>'白止-常规品'!D63</f>
      </c>
      <c r="F63" s="319">
        <f>'白止-常规品'!E63</f>
      </c>
      <c r="G63" s="318">
        <f>'白止-常规品'!F63</f>
      </c>
      <c r="H63" s="319">
        <f>'白止-常规品'!G63</f>
      </c>
      <c r="I63" s="318">
        <f>'白止-常规品'!H63</f>
      </c>
      <c r="J63" s="232">
        <f>'白止-常规品'!I63</f>
      </c>
      <c r="K63" s="318">
        <f>'白止-常规品'!J63</f>
      </c>
      <c r="L63" s="232">
        <f>'白止-常规品'!K63</f>
      </c>
      <c r="M63" s="318">
        <f>'白止-常规品'!L63</f>
      </c>
      <c r="N63" s="232">
        <f>'白止-常规品'!M63</f>
      </c>
      <c r="O63" s="318">
        <f>'白止-常规品'!N63</f>
      </c>
      <c r="P63" s="319">
        <f>VLOOKUP(B63,'系统编码规格'!A:C,3,FALSE)</f>
      </c>
      <c r="Q63" s="319"/>
      <c r="R63" s="319"/>
      <c r="S63" s="319"/>
      <c r="T63" s="319"/>
    </row>
    <row customHeight="true" ht="19" r="64">
      <c r="A64" s="318" t="str">
        <v>白止</v>
      </c>
      <c r="B64" s="231">
        <f>'白止-常规品'!A64</f>
      </c>
      <c r="C64" s="318">
        <f>'白止-常规品'!B64</f>
      </c>
      <c r="D64" s="318">
        <f>'白止-常规品'!C64</f>
      </c>
      <c r="E64" s="318">
        <f>'白止-常规品'!D64</f>
      </c>
      <c r="F64" s="319">
        <f>'白止-常规品'!E64</f>
      </c>
      <c r="G64" s="318">
        <f>'白止-常规品'!F64</f>
      </c>
      <c r="H64" s="319">
        <f>'白止-常规品'!G64</f>
      </c>
      <c r="I64" s="318">
        <f>'白止-常规品'!H64</f>
      </c>
      <c r="J64" s="232">
        <f>'白止-常规品'!I64</f>
      </c>
      <c r="K64" s="318">
        <f>'白止-常规品'!J64</f>
      </c>
      <c r="L64" s="232">
        <f>'白止-常规品'!K64</f>
      </c>
      <c r="M64" s="318">
        <f>'白止-常规品'!L64</f>
      </c>
      <c r="N64" s="232">
        <f>'白止-常规品'!M64</f>
      </c>
      <c r="O64" s="318">
        <f>'白止-常规品'!N64</f>
      </c>
      <c r="P64" s="319">
        <f>VLOOKUP(B64,'系统编码规格'!A:C,3,FALSE)</f>
      </c>
      <c r="Q64" s="319"/>
      <c r="R64" s="319"/>
      <c r="S64" s="319"/>
      <c r="T64" s="319"/>
    </row>
    <row customHeight="true" ht="19" r="65">
      <c r="A65" s="318" t="str">
        <v>白止</v>
      </c>
      <c r="B65" s="231">
        <f>'白止-常规品'!A65</f>
      </c>
      <c r="C65" s="318">
        <f>'白止-常规品'!B65</f>
      </c>
      <c r="D65" s="318">
        <f>'白止-常规品'!C65</f>
      </c>
      <c r="E65" s="318">
        <f>'白止-常规品'!D65</f>
      </c>
      <c r="F65" s="319">
        <f>'白止-常规品'!E65</f>
      </c>
      <c r="G65" s="318">
        <f>'白止-常规品'!F65</f>
      </c>
      <c r="H65" s="319">
        <f>'白止-常规品'!G65</f>
      </c>
      <c r="I65" s="318">
        <f>'白止-常规品'!H65</f>
      </c>
      <c r="J65" s="232">
        <f>'白止-常规品'!I65</f>
      </c>
      <c r="K65" s="318">
        <f>'白止-常规品'!J65</f>
      </c>
      <c r="L65" s="232">
        <f>'白止-常规品'!K65</f>
      </c>
      <c r="M65" s="318">
        <f>'白止-常规品'!L65</f>
      </c>
      <c r="N65" s="232">
        <f>'白止-常规品'!M65</f>
      </c>
      <c r="O65" s="318">
        <f>'白止-常规品'!N65</f>
      </c>
      <c r="P65" s="319">
        <f>VLOOKUP(B65,'系统编码规格'!A:C,3,FALSE)</f>
      </c>
      <c r="Q65" s="319"/>
      <c r="R65" s="319"/>
      <c r="S65" s="319"/>
      <c r="T65" s="319"/>
    </row>
    <row customHeight="true" ht="19" r="66">
      <c r="A66" s="318" t="str">
        <v>白止</v>
      </c>
      <c r="B66" s="231">
        <f>'白止-常规品'!A66</f>
      </c>
      <c r="C66" s="318">
        <f>'白止-常规品'!B66</f>
      </c>
      <c r="D66" s="318">
        <f>'白止-常规品'!C66</f>
      </c>
      <c r="E66" s="318">
        <f>'白止-常规品'!D66</f>
      </c>
      <c r="F66" s="319">
        <f>'白止-常规品'!E66</f>
      </c>
      <c r="G66" s="318">
        <f>'白止-常规品'!F66</f>
      </c>
      <c r="H66" s="319">
        <f>'白止-常规品'!G66</f>
      </c>
      <c r="I66" s="318">
        <f>'白止-常规品'!H66</f>
      </c>
      <c r="J66" s="232">
        <f>'白止-常规品'!I66</f>
      </c>
      <c r="K66" s="318">
        <f>'白止-常规品'!J66</f>
      </c>
      <c r="L66" s="232">
        <f>'白止-常规品'!K66</f>
      </c>
      <c r="M66" s="318">
        <f>'白止-常规品'!L66</f>
      </c>
      <c r="N66" s="232">
        <f>'白止-常规品'!M66</f>
      </c>
      <c r="O66" s="318">
        <f>'白止-常规品'!N66</f>
      </c>
      <c r="P66" s="319">
        <f>VLOOKUP(B66,'系统编码规格'!A:C,3,FALSE)</f>
      </c>
      <c r="Q66" s="319"/>
      <c r="R66" s="319"/>
      <c r="S66" s="319"/>
      <c r="T66" s="319"/>
    </row>
    <row customHeight="true" ht="19" r="67">
      <c r="A67" s="318" t="str">
        <v>白止</v>
      </c>
      <c r="B67" s="231">
        <f>'白止-常规品'!A67</f>
      </c>
      <c r="C67" s="318">
        <f>'白止-常规品'!B67</f>
      </c>
      <c r="D67" s="318">
        <f>'白止-常规品'!C67</f>
      </c>
      <c r="E67" s="318">
        <f>'白止-常规品'!D67</f>
      </c>
      <c r="F67" s="319">
        <f>'白止-常规品'!E67</f>
      </c>
      <c r="G67" s="318">
        <f>'白止-常规品'!F67</f>
      </c>
      <c r="H67" s="319">
        <f>'白止-常规品'!G67</f>
      </c>
      <c r="I67" s="318">
        <f>'白止-常规品'!H67</f>
      </c>
      <c r="J67" s="232">
        <f>'白止-常规品'!I67</f>
      </c>
      <c r="K67" s="318">
        <f>'白止-常规品'!J67</f>
      </c>
      <c r="L67" s="232">
        <f>'白止-常规品'!K67</f>
      </c>
      <c r="M67" s="318">
        <f>'白止-常规品'!L67</f>
      </c>
      <c r="N67" s="232">
        <f>'白止-常规品'!M67</f>
      </c>
      <c r="O67" s="318">
        <f>'白止-常规品'!N67</f>
      </c>
      <c r="P67" s="319">
        <f>VLOOKUP(B67,'系统编码规格'!A:C,3,FALSE)</f>
      </c>
      <c r="Q67" s="319"/>
      <c r="R67" s="319"/>
      <c r="S67" s="319"/>
      <c r="T67" s="319"/>
    </row>
    <row customHeight="true" ht="19" r="68">
      <c r="A68" s="318" t="str">
        <v>白止</v>
      </c>
      <c r="B68" s="231">
        <f>'白止-常规品'!A68</f>
      </c>
      <c r="C68" s="318">
        <f>'白止-常规品'!B68</f>
      </c>
      <c r="D68" s="318">
        <f>'白止-常规品'!C68</f>
      </c>
      <c r="E68" s="318">
        <f>'白止-常规品'!D68</f>
      </c>
      <c r="F68" s="319">
        <f>'白止-常规品'!E68</f>
      </c>
      <c r="G68" s="318">
        <f>'白止-常规品'!F68</f>
      </c>
      <c r="H68" s="319">
        <f>'白止-常规品'!G68</f>
      </c>
      <c r="I68" s="318">
        <f>'白止-常规品'!H68</f>
      </c>
      <c r="J68" s="232">
        <f>'白止-常规品'!I68</f>
      </c>
      <c r="K68" s="318">
        <f>'白止-常规品'!J68</f>
      </c>
      <c r="L68" s="232">
        <f>'白止-常规品'!K68</f>
      </c>
      <c r="M68" s="318">
        <f>'白止-常规品'!L68</f>
      </c>
      <c r="N68" s="232">
        <f>'白止-常规品'!M68</f>
      </c>
      <c r="O68" s="318">
        <f>'白止-常规品'!N68</f>
      </c>
      <c r="P68" s="319">
        <f>VLOOKUP(B68,'系统编码规格'!A:C,3,FALSE)</f>
      </c>
      <c r="Q68" s="319"/>
      <c r="R68" s="319"/>
      <c r="S68" s="319"/>
      <c r="T68" s="319"/>
    </row>
    <row customHeight="true" ht="19" r="69">
      <c r="A69" s="318" t="str">
        <v>白止</v>
      </c>
      <c r="B69" s="231">
        <f>'白止-常规品'!A69</f>
      </c>
      <c r="C69" s="318">
        <f>'白止-常规品'!B69</f>
      </c>
      <c r="D69" s="318">
        <f>'白止-常规品'!C69</f>
      </c>
      <c r="E69" s="318">
        <f>'白止-常规品'!D69</f>
      </c>
      <c r="F69" s="319">
        <f>'白止-常规品'!E69</f>
      </c>
      <c r="G69" s="318">
        <f>'白止-常规品'!F69</f>
      </c>
      <c r="H69" s="319">
        <f>'白止-常规品'!G69</f>
      </c>
      <c r="I69" s="318">
        <f>'白止-常规品'!H69</f>
      </c>
      <c r="J69" s="232">
        <f>'白止-常规品'!I69</f>
      </c>
      <c r="K69" s="318">
        <f>'白止-常规品'!J69</f>
      </c>
      <c r="L69" s="232">
        <f>'白止-常规品'!K69</f>
      </c>
      <c r="M69" s="318">
        <f>'白止-常规品'!L69</f>
      </c>
      <c r="N69" s="232">
        <f>'白止-常规品'!M69</f>
      </c>
      <c r="O69" s="318">
        <f>'白止-常规品'!N69</f>
      </c>
      <c r="P69" s="319">
        <f>VLOOKUP(B69,'系统编码规格'!A:C,3,FALSE)</f>
      </c>
      <c r="Q69" s="319"/>
      <c r="R69" s="319"/>
      <c r="S69" s="319"/>
      <c r="T69" s="319"/>
    </row>
    <row customHeight="true" ht="19" r="70">
      <c r="A70" s="318" t="str">
        <v>白止</v>
      </c>
      <c r="B70" s="231">
        <f>'白止-常规品'!A70</f>
      </c>
      <c r="C70" s="318">
        <f>'白止-常规品'!B70</f>
      </c>
      <c r="D70" s="318">
        <f>'白止-常规品'!C70</f>
      </c>
      <c r="E70" s="318">
        <f>'白止-常规品'!D70</f>
      </c>
      <c r="F70" s="319">
        <f>'白止-常规品'!E70</f>
      </c>
      <c r="G70" s="318">
        <f>'白止-常规品'!F70</f>
      </c>
      <c r="H70" s="319">
        <f>'白止-常规品'!G70</f>
      </c>
      <c r="I70" s="318">
        <f>'白止-常规品'!H70</f>
      </c>
      <c r="J70" s="232">
        <f>'白止-常规品'!I70</f>
      </c>
      <c r="K70" s="318">
        <f>'白止-常规品'!J70</f>
      </c>
      <c r="L70" s="232">
        <f>'白止-常规品'!K70</f>
      </c>
      <c r="M70" s="318">
        <f>'白止-常规品'!L70</f>
      </c>
      <c r="N70" s="232">
        <f>'白止-常规品'!M70</f>
      </c>
      <c r="O70" s="318">
        <f>'白止-常规品'!N70</f>
      </c>
      <c r="P70" s="319">
        <f>VLOOKUP(B70,'系统编码规格'!A:C,3,FALSE)</f>
      </c>
      <c r="Q70" s="319"/>
      <c r="R70" s="319"/>
      <c r="S70" s="319"/>
      <c r="T70" s="319"/>
    </row>
    <row customHeight="true" ht="19" r="71">
      <c r="A71" s="318" t="str">
        <v>白止</v>
      </c>
      <c r="B71" s="231">
        <f>'白止-常规品'!A71</f>
      </c>
      <c r="C71" s="318">
        <f>'白止-常规品'!B71</f>
      </c>
      <c r="D71" s="318">
        <f>'白止-常规品'!C71</f>
      </c>
      <c r="E71" s="318">
        <f>'白止-常规品'!D71</f>
      </c>
      <c r="F71" s="319">
        <f>'白止-常规品'!E71</f>
      </c>
      <c r="G71" s="318">
        <f>'白止-常规品'!F71</f>
      </c>
      <c r="H71" s="319">
        <f>'白止-常规品'!G71</f>
      </c>
      <c r="I71" s="318">
        <f>'白止-常规品'!H71</f>
      </c>
      <c r="J71" s="232">
        <f>'白止-常规品'!I71</f>
      </c>
      <c r="K71" s="318">
        <f>'白止-常规品'!J71</f>
      </c>
      <c r="L71" s="232">
        <f>'白止-常规品'!K71</f>
      </c>
      <c r="M71" s="318">
        <f>'白止-常规品'!L71</f>
      </c>
      <c r="N71" s="232">
        <f>'白止-常规品'!M71</f>
      </c>
      <c r="O71" s="318">
        <f>'白止-常规品'!N71</f>
      </c>
      <c r="P71" s="319">
        <f>VLOOKUP(B71,'系统编码规格'!A:C,3,FALSE)</f>
      </c>
      <c r="Q71" s="319"/>
      <c r="R71" s="319"/>
      <c r="S71" s="319"/>
      <c r="T71" s="319"/>
    </row>
    <row customHeight="true" ht="19" r="72">
      <c r="A72" s="318" t="str">
        <v>白止</v>
      </c>
      <c r="B72" s="231">
        <f>'白止-常规品'!A72</f>
      </c>
      <c r="C72" s="318">
        <f>'白止-常规品'!B72</f>
      </c>
      <c r="D72" s="318">
        <f>'白止-常规品'!C72</f>
      </c>
      <c r="E72" s="318">
        <f>'白止-常规品'!D72</f>
      </c>
      <c r="F72" s="319">
        <f>'白止-常规品'!E72</f>
      </c>
      <c r="G72" s="318">
        <f>'白止-常规品'!F72</f>
      </c>
      <c r="H72" s="319">
        <f>'白止-常规品'!G72</f>
      </c>
      <c r="I72" s="318">
        <f>'白止-常规品'!H72</f>
      </c>
      <c r="J72" s="232">
        <f>'白止-常规品'!I72</f>
      </c>
      <c r="K72" s="318">
        <f>'白止-常规品'!J72</f>
      </c>
      <c r="L72" s="232">
        <f>'白止-常规品'!K72</f>
      </c>
      <c r="M72" s="318">
        <f>'白止-常规品'!L72</f>
      </c>
      <c r="N72" s="232">
        <f>'白止-常规品'!M72</f>
      </c>
      <c r="O72" s="318">
        <f>'白止-常规品'!N72</f>
      </c>
      <c r="P72" s="319">
        <f>VLOOKUP(B72,'系统编码规格'!A:C,3,FALSE)</f>
      </c>
      <c r="Q72" s="319"/>
      <c r="R72" s="319"/>
      <c r="S72" s="319"/>
      <c r="T72" s="319"/>
    </row>
    <row customHeight="true" ht="19" r="73">
      <c r="A73" s="318" t="str">
        <v>白止</v>
      </c>
      <c r="B73" s="231">
        <f>'白止-常规品'!A73</f>
      </c>
      <c r="C73" s="318">
        <f>'白止-常规品'!B73</f>
      </c>
      <c r="D73" s="318">
        <f>'白止-常规品'!C73</f>
      </c>
      <c r="E73" s="318">
        <f>'白止-常规品'!D73</f>
      </c>
      <c r="F73" s="319">
        <f>'白止-常规品'!E73</f>
      </c>
      <c r="G73" s="318">
        <f>'白止-常规品'!F73</f>
      </c>
      <c r="H73" s="319">
        <f>'白止-常规品'!G73</f>
      </c>
      <c r="I73" s="318">
        <f>'白止-常规品'!H73</f>
      </c>
      <c r="J73" s="232">
        <f>'白止-常规品'!I73</f>
      </c>
      <c r="K73" s="318">
        <f>'白止-常规品'!J73</f>
      </c>
      <c r="L73" s="232">
        <f>'白止-常规品'!K73</f>
      </c>
      <c r="M73" s="318">
        <f>'白止-常规品'!L73</f>
      </c>
      <c r="N73" s="232">
        <f>'白止-常规品'!M73</f>
      </c>
      <c r="O73" s="318">
        <f>'白止-常规品'!N73</f>
      </c>
      <c r="P73" s="319">
        <f>VLOOKUP(B73,'系统编码规格'!A:C,3,FALSE)</f>
      </c>
      <c r="Q73" s="319"/>
      <c r="R73" s="319"/>
      <c r="S73" s="319"/>
      <c r="T73" s="319"/>
    </row>
    <row customHeight="true" ht="19" r="74">
      <c r="A74" s="318" t="str">
        <v>白止</v>
      </c>
      <c r="B74" s="231">
        <f>'白止-常规品'!A62</f>
      </c>
      <c r="C74" s="318">
        <f>'白止-常规品'!B62</f>
      </c>
      <c r="D74" s="318">
        <f>'白止-常规品'!C62</f>
      </c>
      <c r="E74" s="318">
        <f>'白止-常规品'!D62</f>
      </c>
      <c r="F74" s="319">
        <f>'白止-常规品'!E62</f>
      </c>
      <c r="G74" s="318">
        <f>'白止-常规品'!F62</f>
      </c>
      <c r="H74" s="319">
        <f>'白止-常规品'!G62</f>
      </c>
      <c r="I74" s="318">
        <f>'白止-常规品'!H62</f>
      </c>
      <c r="J74" s="232">
        <f>'白止-常规品'!I62</f>
      </c>
      <c r="K74" s="318">
        <f>'白止-常规品'!J62</f>
      </c>
      <c r="L74" s="232">
        <f>'白止-常规品'!K62</f>
      </c>
      <c r="M74" s="318">
        <f>'白止-常规品'!L62</f>
      </c>
      <c r="N74" s="232">
        <f>'白止-常规品'!M62</f>
      </c>
      <c r="O74" s="318">
        <f>'白止-常规品'!N62</f>
      </c>
      <c r="P74" s="319">
        <f>VLOOKUP(B74,'系统编码规格'!A:C,3,FALSE)</f>
      </c>
      <c r="Q74" s="319"/>
      <c r="R74" s="319"/>
      <c r="S74" s="319"/>
      <c r="T74" s="319"/>
    </row>
    <row customHeight="true" ht="19" r="75">
      <c r="A75" s="318" t="str">
        <v>白止</v>
      </c>
      <c r="B75" s="231">
        <f>'白止-常规品'!A63</f>
      </c>
      <c r="C75" s="318">
        <f>'白止-常规品'!B63</f>
      </c>
      <c r="D75" s="318">
        <f>'白止-常规品'!C63</f>
      </c>
      <c r="E75" s="318">
        <f>'白止-常规品'!D63</f>
      </c>
      <c r="F75" s="319">
        <f>'白止-常规品'!E63</f>
      </c>
      <c r="G75" s="318">
        <f>'白止-常规品'!F63</f>
      </c>
      <c r="H75" s="319">
        <f>'白止-常规品'!G63</f>
      </c>
      <c r="I75" s="318">
        <f>'白止-常规品'!H63</f>
      </c>
      <c r="J75" s="232">
        <f>'白止-常规品'!I63</f>
      </c>
      <c r="K75" s="318">
        <f>'白止-常规品'!J63</f>
      </c>
      <c r="L75" s="232">
        <f>'白止-常规品'!K63</f>
      </c>
      <c r="M75" s="318">
        <f>'白止-常规品'!L63</f>
      </c>
      <c r="N75" s="232">
        <f>'白止-常规品'!M63</f>
      </c>
      <c r="O75" s="318">
        <f>'白止-常规品'!N63</f>
      </c>
      <c r="P75" s="319">
        <f>VLOOKUP(B75,'系统编码规格'!A:C,3,FALSE)</f>
      </c>
      <c r="Q75" s="319"/>
      <c r="R75" s="319"/>
      <c r="S75" s="319"/>
      <c r="T75" s="319"/>
    </row>
    <row customHeight="true" ht="19" r="76">
      <c r="A76" s="318" t="str">
        <v>白止</v>
      </c>
      <c r="B76" s="231">
        <f>'白止-常规品'!A64</f>
      </c>
      <c r="C76" s="318">
        <f>'白止-常规品'!B64</f>
      </c>
      <c r="D76" s="318">
        <f>'白止-常规品'!C64</f>
      </c>
      <c r="E76" s="318">
        <f>'白止-常规品'!D64</f>
      </c>
      <c r="F76" s="319">
        <f>'白止-常规品'!E64</f>
      </c>
      <c r="G76" s="318">
        <f>'白止-常规品'!F64</f>
      </c>
      <c r="H76" s="319">
        <f>'白止-常规品'!G64</f>
      </c>
      <c r="I76" s="318">
        <f>'白止-常规品'!H64</f>
      </c>
      <c r="J76" s="232">
        <f>'白止-常规品'!I64</f>
      </c>
      <c r="K76" s="318">
        <f>'白止-常规品'!J64</f>
      </c>
      <c r="L76" s="232">
        <f>'白止-常规品'!K64</f>
      </c>
      <c r="M76" s="318">
        <f>'白止-常规品'!L64</f>
      </c>
      <c r="N76" s="232">
        <f>'白止-常规品'!M64</f>
      </c>
      <c r="O76" s="318">
        <f>'白止-常规品'!N64</f>
      </c>
      <c r="P76" s="319">
        <f>VLOOKUP(B76,'系统编码规格'!A:C,3,FALSE)</f>
      </c>
      <c r="Q76" s="319"/>
      <c r="R76" s="319"/>
      <c r="S76" s="319"/>
      <c r="T76" s="319"/>
    </row>
    <row customHeight="true" ht="19" r="77">
      <c r="A77" s="318" t="str">
        <v>白止</v>
      </c>
      <c r="B77" s="231">
        <f>'白止-常规品'!A65</f>
      </c>
      <c r="C77" s="318">
        <f>'白止-常规品'!B65</f>
      </c>
      <c r="D77" s="318">
        <f>'白止-常规品'!C65</f>
      </c>
      <c r="E77" s="318">
        <f>'白止-常规品'!D65</f>
      </c>
      <c r="F77" s="319">
        <f>'白止-常规品'!E65</f>
      </c>
      <c r="G77" s="318">
        <f>'白止-常规品'!F65</f>
      </c>
      <c r="H77" s="319">
        <f>'白止-常规品'!G65</f>
      </c>
      <c r="I77" s="318">
        <f>'白止-常规品'!H65</f>
      </c>
      <c r="J77" s="232">
        <f>'白止-常规品'!I65</f>
      </c>
      <c r="K77" s="318">
        <f>'白止-常规品'!J65</f>
      </c>
      <c r="L77" s="232">
        <f>'白止-常规品'!K65</f>
      </c>
      <c r="M77" s="318">
        <f>'白止-常规品'!L65</f>
      </c>
      <c r="N77" s="232">
        <f>'白止-常规品'!M65</f>
      </c>
      <c r="O77" s="318">
        <f>'白止-常规品'!N65</f>
      </c>
      <c r="P77" s="319">
        <f>VLOOKUP(B77,'系统编码规格'!A:C,3,FALSE)</f>
      </c>
      <c r="Q77" s="319"/>
      <c r="R77" s="319"/>
      <c r="S77" s="319"/>
      <c r="T77" s="319"/>
    </row>
    <row customHeight="true" ht="19" r="78">
      <c r="A78" s="318" t="str">
        <v>白止</v>
      </c>
      <c r="B78" s="231">
        <f>'白止-常规品'!A66</f>
      </c>
      <c r="C78" s="318">
        <f>'白止-常规品'!B66</f>
      </c>
      <c r="D78" s="318">
        <f>'白止-常规品'!C66</f>
      </c>
      <c r="E78" s="318">
        <f>'白止-常规品'!D66</f>
      </c>
      <c r="F78" s="319">
        <f>'白止-常规品'!E66</f>
      </c>
      <c r="G78" s="318">
        <f>'白止-常规品'!F66</f>
      </c>
      <c r="H78" s="319">
        <f>'白止-常规品'!G66</f>
      </c>
      <c r="I78" s="318">
        <f>'白止-常规品'!H66</f>
      </c>
      <c r="J78" s="232">
        <f>'白止-常规品'!I66</f>
      </c>
      <c r="K78" s="318">
        <f>'白止-常规品'!J66</f>
      </c>
      <c r="L78" s="232">
        <f>'白止-常规品'!K66</f>
      </c>
      <c r="M78" s="318">
        <f>'白止-常规品'!L66</f>
      </c>
      <c r="N78" s="232">
        <f>'白止-常规品'!M66</f>
      </c>
      <c r="O78" s="318">
        <f>'白止-常规品'!N66</f>
      </c>
      <c r="P78" s="319">
        <f>VLOOKUP(B78,'系统编码规格'!A:C,3,FALSE)</f>
      </c>
      <c r="Q78" s="319"/>
      <c r="R78" s="319"/>
      <c r="S78" s="319"/>
      <c r="T78" s="319"/>
    </row>
    <row customHeight="true" ht="19" r="79">
      <c r="A79" s="318" t="str">
        <v>白止</v>
      </c>
      <c r="B79" s="231">
        <f>'白止-常规品'!A67</f>
      </c>
      <c r="C79" s="318">
        <f>'白止-常规品'!B67</f>
      </c>
      <c r="D79" s="318">
        <f>'白止-常规品'!C67</f>
      </c>
      <c r="E79" s="318">
        <f>'白止-常规品'!D67</f>
      </c>
      <c r="F79" s="319">
        <f>'白止-常规品'!E67</f>
      </c>
      <c r="G79" s="318">
        <f>'白止-常规品'!F67</f>
      </c>
      <c r="H79" s="319">
        <f>'白止-常规品'!G67</f>
      </c>
      <c r="I79" s="318">
        <f>'白止-常规品'!H67</f>
      </c>
      <c r="J79" s="232">
        <f>'白止-常规品'!I67</f>
      </c>
      <c r="K79" s="318">
        <f>'白止-常规品'!J67</f>
      </c>
      <c r="L79" s="232">
        <f>'白止-常规品'!K67</f>
      </c>
      <c r="M79" s="318">
        <f>'白止-常规品'!L67</f>
      </c>
      <c r="N79" s="232">
        <f>'白止-常规品'!M67</f>
      </c>
      <c r="O79" s="318">
        <f>'白止-常规品'!N67</f>
      </c>
      <c r="P79" s="319">
        <f>VLOOKUP(B79,'系统编码规格'!A:C,3,FALSE)</f>
      </c>
      <c r="Q79" s="319"/>
      <c r="R79" s="319"/>
      <c r="S79" s="319"/>
      <c r="T79" s="319"/>
    </row>
    <row customHeight="true" ht="19" r="80">
      <c r="A80" s="318" t="str">
        <v>白止</v>
      </c>
      <c r="B80" s="231">
        <f>'白止-常规品'!A68</f>
      </c>
      <c r="C80" s="318">
        <f>'白止-常规品'!B68</f>
      </c>
      <c r="D80" s="318">
        <f>'白止-常规品'!C68</f>
      </c>
      <c r="E80" s="318">
        <f>'白止-常规品'!D68</f>
      </c>
      <c r="F80" s="319">
        <f>'白止-常规品'!E68</f>
      </c>
      <c r="G80" s="318">
        <f>'白止-常规品'!F68</f>
      </c>
      <c r="H80" s="319">
        <f>'白止-常规品'!G68</f>
      </c>
      <c r="I80" s="318">
        <f>'白止-常规品'!H68</f>
      </c>
      <c r="J80" s="232">
        <f>'白止-常规品'!I68</f>
      </c>
      <c r="K80" s="318">
        <f>'白止-常规品'!J68</f>
      </c>
      <c r="L80" s="232">
        <f>'白止-常规品'!K68</f>
      </c>
      <c r="M80" s="318">
        <f>'白止-常规品'!L68</f>
      </c>
      <c r="N80" s="232">
        <f>'白止-常规品'!M68</f>
      </c>
      <c r="O80" s="318">
        <f>'白止-常规品'!N68</f>
      </c>
      <c r="P80" s="319">
        <f>VLOOKUP(B80,'系统编码规格'!A:C,3,FALSE)</f>
      </c>
      <c r="Q80" s="319"/>
      <c r="R80" s="319"/>
      <c r="S80" s="319"/>
      <c r="T80" s="319"/>
    </row>
    <row customHeight="true" ht="19" r="81">
      <c r="A81" s="318" t="str">
        <v>白止</v>
      </c>
      <c r="B81" s="231">
        <f>'白止-常规品'!A69</f>
      </c>
      <c r="C81" s="318">
        <f>'白止-常规品'!B69</f>
      </c>
      <c r="D81" s="318">
        <f>'白止-常规品'!C69</f>
      </c>
      <c r="E81" s="318">
        <f>'白止-常规品'!D69</f>
      </c>
      <c r="F81" s="319">
        <f>'白止-常规品'!E69</f>
      </c>
      <c r="G81" s="318">
        <f>'白止-常规品'!F69</f>
      </c>
      <c r="H81" s="319">
        <f>'白止-常规品'!G69</f>
      </c>
      <c r="I81" s="318">
        <f>'白止-常规品'!H69</f>
      </c>
      <c r="J81" s="232">
        <f>'白止-常规品'!I69</f>
      </c>
      <c r="K81" s="318">
        <f>'白止-常规品'!J69</f>
      </c>
      <c r="L81" s="232">
        <f>'白止-常规品'!K69</f>
      </c>
      <c r="M81" s="318">
        <f>'白止-常规品'!L69</f>
      </c>
      <c r="N81" s="232">
        <f>'白止-常规品'!M69</f>
      </c>
      <c r="O81" s="318">
        <f>'白止-常规品'!N69</f>
      </c>
      <c r="P81" s="319">
        <f>VLOOKUP(B81,'系统编码规格'!A:C,3,FALSE)</f>
      </c>
      <c r="Q81" s="319"/>
      <c r="R81" s="319"/>
      <c r="S81" s="319"/>
      <c r="T81" s="319"/>
    </row>
    <row customHeight="true" ht="19" r="82">
      <c r="A82" s="318" t="str">
        <v>白止</v>
      </c>
      <c r="B82" s="231">
        <f>'白止-常规品'!A62</f>
      </c>
      <c r="C82" s="318">
        <f>'白止-常规品'!B62</f>
      </c>
      <c r="D82" s="318">
        <f>'白止-常规品'!C62</f>
      </c>
      <c r="E82" s="318">
        <f>'白止-常规品'!D62</f>
      </c>
      <c r="F82" s="319">
        <f>'白止-常规品'!E62</f>
      </c>
      <c r="G82" s="318">
        <f>'白止-常规品'!F62</f>
      </c>
      <c r="H82" s="319">
        <f>'白止-常规品'!G62</f>
      </c>
      <c r="I82" s="318">
        <f>'白止-常规品'!H62</f>
      </c>
      <c r="J82" s="232">
        <f>'白止-常规品'!I62</f>
      </c>
      <c r="K82" s="318">
        <f>'白止-常规品'!J62</f>
      </c>
      <c r="L82" s="232">
        <f>'白止-常规品'!K62</f>
      </c>
      <c r="M82" s="318">
        <f>'白止-常规品'!L62</f>
      </c>
      <c r="N82" s="232">
        <f>'白止-常规品'!M62</f>
      </c>
      <c r="O82" s="318">
        <f>'白止-常规品'!N62</f>
      </c>
      <c r="P82" s="319">
        <f>VLOOKUP(B82,'系统编码规格'!A:C,3,FALSE)</f>
      </c>
      <c r="Q82" s="319"/>
      <c r="R82" s="319"/>
      <c r="S82" s="319"/>
      <c r="T82" s="319"/>
    </row>
    <row customHeight="true" ht="19" r="83">
      <c r="A83" s="318" t="str">
        <v>白止</v>
      </c>
      <c r="B83" s="231">
        <f>'白止-常规品'!A63</f>
      </c>
      <c r="C83" s="318">
        <f>'白止-常规品'!B63</f>
      </c>
      <c r="D83" s="318">
        <f>'白止-常规品'!C63</f>
      </c>
      <c r="E83" s="318">
        <f>'白止-常规品'!D63</f>
      </c>
      <c r="F83" s="319">
        <f>'白止-常规品'!E63</f>
      </c>
      <c r="G83" s="318">
        <f>'白止-常规品'!F63</f>
      </c>
      <c r="H83" s="319">
        <f>'白止-常规品'!G63</f>
      </c>
      <c r="I83" s="318">
        <f>'白止-常规品'!H63</f>
      </c>
      <c r="J83" s="232">
        <f>'白止-常规品'!I63</f>
      </c>
      <c r="K83" s="318">
        <f>'白止-常规品'!J63</f>
      </c>
      <c r="L83" s="232">
        <f>'白止-常规品'!K63</f>
      </c>
      <c r="M83" s="318">
        <f>'白止-常规品'!L63</f>
      </c>
      <c r="N83" s="232">
        <f>'白止-常规品'!M63</f>
      </c>
      <c r="O83" s="318">
        <f>'白止-常规品'!N63</f>
      </c>
      <c r="P83" s="319">
        <f>VLOOKUP(B83,'系统编码规格'!A:C,3,FALSE)</f>
      </c>
      <c r="Q83" s="319"/>
      <c r="R83" s="319"/>
      <c r="S83" s="319"/>
      <c r="T83" s="319"/>
    </row>
    <row customHeight="true" ht="19" r="84">
      <c r="A84" s="318" t="str">
        <v>白止</v>
      </c>
      <c r="B84" s="231">
        <f>'白止-常规品'!A64</f>
      </c>
      <c r="C84" s="318">
        <f>'白止-常规品'!B64</f>
      </c>
      <c r="D84" s="318">
        <f>'白止-常规品'!C64</f>
      </c>
      <c r="E84" s="318">
        <f>'白止-常规品'!D64</f>
      </c>
      <c r="F84" s="319">
        <f>'白止-常规品'!E64</f>
      </c>
      <c r="G84" s="318">
        <f>'白止-常规品'!F64</f>
      </c>
      <c r="H84" s="319">
        <f>'白止-常规品'!G64</f>
      </c>
      <c r="I84" s="318">
        <f>'白止-常规品'!H64</f>
      </c>
      <c r="J84" s="232">
        <f>'白止-常规品'!I64</f>
      </c>
      <c r="K84" s="318">
        <f>'白止-常规品'!J64</f>
      </c>
      <c r="L84" s="232">
        <f>'白止-常规品'!K64</f>
      </c>
      <c r="M84" s="318">
        <f>'白止-常规品'!L64</f>
      </c>
      <c r="N84" s="232">
        <f>'白止-常规品'!M64</f>
      </c>
      <c r="O84" s="318">
        <f>'白止-常规品'!N64</f>
      </c>
      <c r="P84" s="319">
        <f>VLOOKUP(B84,'系统编码规格'!A:C,3,FALSE)</f>
      </c>
      <c r="Q84" s="319"/>
      <c r="R84" s="319"/>
      <c r="S84" s="319"/>
      <c r="T84" s="319"/>
    </row>
    <row customHeight="true" ht="19" r="85">
      <c r="A85" s="318" t="str">
        <v>白止</v>
      </c>
      <c r="B85" s="231">
        <f>'白止-常规品'!A65</f>
      </c>
      <c r="C85" s="318">
        <f>'白止-常规品'!B65</f>
      </c>
      <c r="D85" s="318">
        <f>'白止-常规品'!C65</f>
      </c>
      <c r="E85" s="318">
        <f>'白止-常规品'!D65</f>
      </c>
      <c r="F85" s="319">
        <f>'白止-常规品'!E65</f>
      </c>
      <c r="G85" s="318">
        <f>'白止-常规品'!F65</f>
      </c>
      <c r="H85" s="319">
        <f>'白止-常规品'!G65</f>
      </c>
      <c r="I85" s="318">
        <f>'白止-常规品'!H65</f>
      </c>
      <c r="J85" s="232">
        <f>'白止-常规品'!I65</f>
      </c>
      <c r="K85" s="318">
        <f>'白止-常规品'!J65</f>
      </c>
      <c r="L85" s="232">
        <f>'白止-常规品'!K65</f>
      </c>
      <c r="M85" s="318">
        <f>'白止-常规品'!L65</f>
      </c>
      <c r="N85" s="232">
        <f>'白止-常规品'!M65</f>
      </c>
      <c r="O85" s="318">
        <f>'白止-常规品'!N65</f>
      </c>
      <c r="P85" s="319">
        <f>VLOOKUP(B85,'系统编码规格'!A:C,3,FALSE)</f>
      </c>
      <c r="Q85" s="319"/>
      <c r="R85" s="319"/>
      <c r="S85" s="319"/>
      <c r="T85" s="319"/>
    </row>
    <row customHeight="true" ht="19" r="86">
      <c r="A86" s="318" t="str">
        <v>白止</v>
      </c>
      <c r="B86" s="231">
        <f>'白止-常规品'!A66</f>
      </c>
      <c r="C86" s="318">
        <f>'白止-常规品'!B66</f>
      </c>
      <c r="D86" s="318">
        <f>'白止-常规品'!C66</f>
      </c>
      <c r="E86" s="318">
        <f>'白止-常规品'!D66</f>
      </c>
      <c r="F86" s="319">
        <f>'白止-常规品'!E66</f>
      </c>
      <c r="G86" s="318">
        <f>'白止-常规品'!F66</f>
      </c>
      <c r="H86" s="319">
        <f>'白止-常规品'!G66</f>
      </c>
      <c r="I86" s="318">
        <f>'白止-常规品'!H66</f>
      </c>
      <c r="J86" s="232">
        <f>'白止-常规品'!I66</f>
      </c>
      <c r="K86" s="318">
        <f>'白止-常规品'!J66</f>
      </c>
      <c r="L86" s="232">
        <f>'白止-常规品'!K66</f>
      </c>
      <c r="M86" s="318">
        <f>'白止-常规品'!L66</f>
      </c>
      <c r="N86" s="232">
        <f>'白止-常规品'!M66</f>
      </c>
      <c r="O86" s="318">
        <f>'白止-常规品'!N66</f>
      </c>
      <c r="P86" s="319">
        <f>VLOOKUP(B86,'系统编码规格'!A:C,3,FALSE)</f>
      </c>
      <c r="Q86" s="319"/>
      <c r="R86" s="319"/>
      <c r="S86" s="319"/>
      <c r="T86" s="319"/>
    </row>
    <row customHeight="true" ht="19" r="87">
      <c r="A87" s="318" t="str">
        <v>白止</v>
      </c>
      <c r="B87" s="231">
        <f>'白止-常规品'!A67</f>
      </c>
      <c r="C87" s="318">
        <f>'白止-常规品'!B67</f>
      </c>
      <c r="D87" s="318">
        <f>'白止-常规品'!C67</f>
      </c>
      <c r="E87" s="318">
        <f>'白止-常规品'!D67</f>
      </c>
      <c r="F87" s="319">
        <f>'白止-常规品'!E67</f>
      </c>
      <c r="G87" s="318">
        <f>'白止-常规品'!F67</f>
      </c>
      <c r="H87" s="319">
        <f>'白止-常规品'!G67</f>
      </c>
      <c r="I87" s="318">
        <f>'白止-常规品'!H67</f>
      </c>
      <c r="J87" s="232">
        <f>'白止-常规品'!I67</f>
      </c>
      <c r="K87" s="318">
        <f>'白止-常规品'!J67</f>
      </c>
      <c r="L87" s="232">
        <f>'白止-常规品'!K67</f>
      </c>
      <c r="M87" s="318">
        <f>'白止-常规品'!L67</f>
      </c>
      <c r="N87" s="232">
        <f>'白止-常规品'!M67</f>
      </c>
      <c r="O87" s="318">
        <f>'白止-常规品'!N67</f>
      </c>
      <c r="P87" s="319">
        <f>VLOOKUP(B87,'系统编码规格'!A:C,3,FALSE)</f>
      </c>
      <c r="Q87" s="319"/>
      <c r="R87" s="319"/>
      <c r="S87" s="319"/>
      <c r="T87" s="319"/>
    </row>
    <row customHeight="true" ht="19" r="88">
      <c r="A88" s="318" t="str">
        <v>白止</v>
      </c>
      <c r="B88" s="231">
        <f>'白止-常规品'!A68</f>
      </c>
      <c r="C88" s="318">
        <f>'白止-常规品'!B68</f>
      </c>
      <c r="D88" s="318">
        <f>'白止-常规品'!C68</f>
      </c>
      <c r="E88" s="318">
        <f>'白止-常规品'!D68</f>
      </c>
      <c r="F88" s="319">
        <f>'白止-常规品'!E68</f>
      </c>
      <c r="G88" s="318">
        <f>'白止-常规品'!F68</f>
      </c>
      <c r="H88" s="319">
        <f>'白止-常规品'!G68</f>
      </c>
      <c r="I88" s="318">
        <f>'白止-常规品'!H68</f>
      </c>
      <c r="J88" s="232">
        <f>'白止-常规品'!I68</f>
      </c>
      <c r="K88" s="318">
        <f>'白止-常规品'!J68</f>
      </c>
      <c r="L88" s="232">
        <f>'白止-常规品'!K68</f>
      </c>
      <c r="M88" s="318">
        <f>'白止-常规品'!L68</f>
      </c>
      <c r="N88" s="232">
        <f>'白止-常规品'!M68</f>
      </c>
      <c r="O88" s="318">
        <f>'白止-常规品'!N68</f>
      </c>
      <c r="P88" s="319">
        <f>VLOOKUP(B88,'系统编码规格'!A:C,3,FALSE)</f>
      </c>
      <c r="Q88" s="319"/>
      <c r="R88" s="319"/>
      <c r="S88" s="319"/>
      <c r="T88" s="319"/>
    </row>
    <row customHeight="true" ht="19" r="89">
      <c r="A89" s="318" t="str">
        <v>白止</v>
      </c>
      <c r="B89" s="231">
        <f>'白止-常规品'!A69</f>
      </c>
      <c r="C89" s="318">
        <f>'白止-常规品'!B69</f>
      </c>
      <c r="D89" s="318">
        <f>'白止-常规品'!C69</f>
      </c>
      <c r="E89" s="318">
        <f>'白止-常规品'!D69</f>
      </c>
      <c r="F89" s="319">
        <f>'白止-常规品'!E69</f>
      </c>
      <c r="G89" s="318">
        <f>'白止-常规品'!F69</f>
      </c>
      <c r="H89" s="319">
        <f>'白止-常规品'!G69</f>
      </c>
      <c r="I89" s="318">
        <f>'白止-常规品'!H69</f>
      </c>
      <c r="J89" s="232">
        <f>'白止-常规品'!I69</f>
      </c>
      <c r="K89" s="318">
        <f>'白止-常规品'!J69</f>
      </c>
      <c r="L89" s="232">
        <f>'白止-常规品'!K69</f>
      </c>
      <c r="M89" s="318">
        <f>'白止-常规品'!L69</f>
      </c>
      <c r="N89" s="232">
        <f>'白止-常规品'!M69</f>
      </c>
      <c r="O89" s="318">
        <f>'白止-常规品'!N69</f>
      </c>
      <c r="P89" s="319">
        <f>VLOOKUP(B89,'系统编码规格'!A:C,3,FALSE)</f>
      </c>
      <c r="Q89" s="319"/>
      <c r="R89" s="319"/>
      <c r="S89" s="319"/>
      <c r="T89" s="319"/>
    </row>
    <row customHeight="true" ht="19" r="90">
      <c r="A90" s="318" t="str">
        <v>白止</v>
      </c>
      <c r="B90" s="231">
        <f>'白止-常规品'!A70</f>
      </c>
      <c r="C90" s="318">
        <f>'白止-常规品'!B70</f>
      </c>
      <c r="D90" s="318">
        <f>'白止-常规品'!C70</f>
      </c>
      <c r="E90" s="318">
        <f>'白止-常规品'!D70</f>
      </c>
      <c r="F90" s="319">
        <f>'白止-常规品'!E70</f>
      </c>
      <c r="G90" s="318">
        <f>'白止-常规品'!F70</f>
      </c>
      <c r="H90" s="319">
        <f>'白止-常规品'!G70</f>
      </c>
      <c r="I90" s="318">
        <f>'白止-常规品'!H70</f>
      </c>
      <c r="J90" s="232">
        <f>'白止-常规品'!I70</f>
      </c>
      <c r="K90" s="318">
        <f>'白止-常规品'!J70</f>
      </c>
      <c r="L90" s="232">
        <f>'白止-常规品'!K70</f>
      </c>
      <c r="M90" s="318">
        <f>'白止-常规品'!L70</f>
      </c>
      <c r="N90" s="232">
        <f>'白止-常规品'!M70</f>
      </c>
      <c r="O90" s="318">
        <f>'白止-常规品'!N70</f>
      </c>
      <c r="P90" s="319">
        <f>VLOOKUP(B90,'系统编码规格'!A:C,3,FALSE)</f>
      </c>
      <c r="Q90" s="319"/>
      <c r="R90" s="319"/>
      <c r="S90" s="319"/>
      <c r="T90" s="319"/>
    </row>
    <row customHeight="true" ht="19" r="91">
      <c r="A91" s="318" t="str">
        <v>白止</v>
      </c>
      <c r="B91" s="231">
        <f>'白止-常规品'!A71</f>
      </c>
      <c r="C91" s="318">
        <f>'白止-常规品'!B71</f>
      </c>
      <c r="D91" s="318">
        <f>'白止-常规品'!C71</f>
      </c>
      <c r="E91" s="318">
        <f>'白止-常规品'!D71</f>
      </c>
      <c r="F91" s="319">
        <f>'白止-常规品'!E71</f>
      </c>
      <c r="G91" s="318">
        <f>'白止-常规品'!F71</f>
      </c>
      <c r="H91" s="319">
        <f>'白止-常规品'!G71</f>
      </c>
      <c r="I91" s="318">
        <f>'白止-常规品'!H71</f>
      </c>
      <c r="J91" s="232">
        <f>'白止-常规品'!I71</f>
      </c>
      <c r="K91" s="318">
        <f>'白止-常规品'!J71</f>
      </c>
      <c r="L91" s="232">
        <f>'白止-常规品'!K71</f>
      </c>
      <c r="M91" s="318">
        <f>'白止-常规品'!L71</f>
      </c>
      <c r="N91" s="232">
        <f>'白止-常规品'!M71</f>
      </c>
      <c r="O91" s="318">
        <f>'白止-常规品'!N71</f>
      </c>
      <c r="P91" s="319">
        <f>VLOOKUP(B91,'系统编码规格'!A:C,3,FALSE)</f>
      </c>
      <c r="Q91" s="319"/>
      <c r="R91" s="319"/>
      <c r="S91" s="319"/>
      <c r="T91" s="319"/>
    </row>
    <row customHeight="true" ht="19" r="92">
      <c r="A92" s="318" t="str">
        <v>安桐</v>
      </c>
      <c r="B92" s="231">
        <f>'安桐-常规品'!A2</f>
      </c>
      <c r="C92" s="318">
        <f>'安桐-常规品'!B2</f>
      </c>
      <c r="D92" s="318">
        <f>'安桐-常规品'!C2</f>
      </c>
      <c r="E92" s="318">
        <f>'安桐-常规品'!D2</f>
      </c>
      <c r="F92" s="319">
        <f>'安桐-常规品'!E2</f>
      </c>
      <c r="G92" s="318">
        <f>'安桐-常规品'!F2</f>
      </c>
      <c r="H92" s="319">
        <f>'安桐-常规品'!G2</f>
      </c>
      <c r="I92" s="318">
        <f>'安桐-常规品'!H2</f>
      </c>
      <c r="J92" s="232">
        <f>'安桐-常规品'!I2</f>
      </c>
      <c r="K92" s="318">
        <f>'安桐-常规品'!J2</f>
      </c>
      <c r="L92" s="232">
        <f>'安桐-常规品'!K2</f>
      </c>
      <c r="M92" s="318">
        <f>'安桐-常规品'!L2</f>
      </c>
      <c r="N92" s="232">
        <f>'安桐-常规品'!M2</f>
      </c>
      <c r="O92" s="318">
        <f>'安桐-常规品'!N2</f>
      </c>
      <c r="P92" s="319">
        <f>VLOOKUP(B92,'系统编码规格'!A:C,3,FALSE)</f>
      </c>
      <c r="Q92" s="319"/>
      <c r="R92" s="319"/>
      <c r="S92" s="319"/>
      <c r="T92" s="319"/>
    </row>
    <row customHeight="true" ht="19" r="93">
      <c r="A93" s="318" t="str">
        <v>安桐</v>
      </c>
      <c r="B93" s="231">
        <f>'安桐-常规品'!A3</f>
      </c>
      <c r="C93" s="318">
        <f>'安桐-常规品'!B3</f>
      </c>
      <c r="D93" s="318">
        <f>'安桐-常规品'!C3</f>
      </c>
      <c r="E93" s="318">
        <f>'安桐-常规品'!D3</f>
      </c>
      <c r="F93" s="319">
        <f>'安桐-常规品'!E3</f>
      </c>
      <c r="G93" s="318">
        <f>'安桐-常规品'!F3</f>
      </c>
      <c r="H93" s="319">
        <f>'安桐-常规品'!G3</f>
      </c>
      <c r="I93" s="318">
        <f>'安桐-常规品'!H3</f>
      </c>
      <c r="J93" s="232">
        <f>'安桐-常规品'!I3</f>
      </c>
      <c r="K93" s="318">
        <f>'安桐-常规品'!J3</f>
      </c>
      <c r="L93" s="232">
        <f>'安桐-常规品'!K3</f>
      </c>
      <c r="M93" s="318">
        <f>'安桐-常规品'!L3</f>
      </c>
      <c r="N93" s="232">
        <f>'安桐-常规品'!M3</f>
      </c>
      <c r="O93" s="318">
        <f>'安桐-常规品'!N3</f>
      </c>
      <c r="P93" s="319">
        <f>VLOOKUP(B93,'系统编码规格'!A:C,3,FALSE)</f>
      </c>
      <c r="Q93" s="319"/>
      <c r="R93" s="319"/>
      <c r="S93" s="319"/>
      <c r="T93" s="319"/>
    </row>
    <row customHeight="true" ht="19" r="94">
      <c r="A94" s="318" t="str">
        <v>安桐</v>
      </c>
      <c r="B94" s="231">
        <f>'安桐-常规品'!A4</f>
      </c>
      <c r="C94" s="318">
        <f>'安桐-常规品'!B4</f>
      </c>
      <c r="D94" s="318">
        <f>'安桐-常规品'!C4</f>
      </c>
      <c r="E94" s="318">
        <f>'安桐-常规品'!D4</f>
      </c>
      <c r="F94" s="319">
        <f>'安桐-常规品'!E4</f>
      </c>
      <c r="G94" s="318">
        <f>'安桐-常规品'!F4</f>
      </c>
      <c r="H94" s="319">
        <f>'安桐-常规品'!G4</f>
      </c>
      <c r="I94" s="318">
        <f>'安桐-常规品'!H4</f>
      </c>
      <c r="J94" s="232">
        <f>'安桐-常规品'!I4</f>
      </c>
      <c r="K94" s="318">
        <f>'安桐-常规品'!J4</f>
      </c>
      <c r="L94" s="232">
        <f>'安桐-常规品'!K4</f>
      </c>
      <c r="M94" s="318">
        <f>'安桐-常规品'!L4</f>
      </c>
      <c r="N94" s="232">
        <f>'安桐-常规品'!M4</f>
      </c>
      <c r="O94" s="318">
        <f>'安桐-常规品'!N4</f>
      </c>
      <c r="P94" s="319">
        <f>VLOOKUP(B94,'系统编码规格'!A:C,3,FALSE)</f>
      </c>
      <c r="Q94" s="319"/>
      <c r="R94" s="319"/>
      <c r="S94" s="319"/>
      <c r="T94" s="319"/>
    </row>
    <row customHeight="true" ht="19" r="95">
      <c r="A95" s="318" t="str">
        <v>安桐</v>
      </c>
      <c r="B95" s="231">
        <f>'安桐-常规品'!A5</f>
      </c>
      <c r="C95" s="318">
        <f>'安桐-常规品'!B5</f>
      </c>
      <c r="D95" s="318">
        <f>'安桐-常规品'!C5</f>
      </c>
      <c r="E95" s="318">
        <f>'安桐-常规品'!D5</f>
      </c>
      <c r="F95" s="319">
        <f>'安桐-常规品'!E5</f>
      </c>
      <c r="G95" s="318">
        <f>'安桐-常规品'!F5</f>
      </c>
      <c r="H95" s="319">
        <f>'安桐-常规品'!G5</f>
      </c>
      <c r="I95" s="318">
        <f>'安桐-常规品'!H5</f>
      </c>
      <c r="J95" s="232">
        <f>'安桐-常规品'!I5</f>
      </c>
      <c r="K95" s="318">
        <f>'安桐-常规品'!J5</f>
      </c>
      <c r="L95" s="232">
        <f>'安桐-常规品'!K5</f>
      </c>
      <c r="M95" s="318">
        <f>'安桐-常规品'!L5</f>
      </c>
      <c r="N95" s="232">
        <f>'安桐-常规品'!M5</f>
      </c>
      <c r="O95" s="318">
        <f>'安桐-常规品'!N5</f>
      </c>
      <c r="P95" s="319">
        <f>VLOOKUP(B95,'系统编码规格'!A:C,3,FALSE)</f>
      </c>
      <c r="Q95" s="319"/>
      <c r="R95" s="319"/>
      <c r="S95" s="319"/>
      <c r="T95" s="319"/>
    </row>
    <row customHeight="true" ht="19" r="96">
      <c r="A96" s="318" t="str">
        <v>安桐</v>
      </c>
      <c r="B96" s="231">
        <f>'安桐-常规品'!A6</f>
      </c>
      <c r="C96" s="318">
        <f>'安桐-常规品'!B6</f>
      </c>
      <c r="D96" s="318">
        <f>'安桐-常规品'!C6</f>
      </c>
      <c r="E96" s="318">
        <f>'安桐-常规品'!D6</f>
      </c>
      <c r="F96" s="319">
        <f>'安桐-常规品'!E6</f>
      </c>
      <c r="G96" s="318">
        <f>'安桐-常规品'!F6</f>
      </c>
      <c r="H96" s="319">
        <f>'安桐-常规品'!G6</f>
      </c>
      <c r="I96" s="318">
        <f>'安桐-常规品'!H6</f>
      </c>
      <c r="J96" s="232">
        <f>'安桐-常规品'!I6</f>
      </c>
      <c r="K96" s="318">
        <f>'安桐-常规品'!J6</f>
      </c>
      <c r="L96" s="232">
        <f>'安桐-常规品'!K6</f>
      </c>
      <c r="M96" s="318">
        <f>'安桐-常规品'!L6</f>
      </c>
      <c r="N96" s="232">
        <f>'安桐-常规品'!M6</f>
      </c>
      <c r="O96" s="318">
        <f>'安桐-常规品'!N6</f>
      </c>
      <c r="P96" s="319">
        <f>VLOOKUP(B96,'系统编码规格'!A:C,3,FALSE)</f>
      </c>
      <c r="Q96" s="319"/>
      <c r="R96" s="319"/>
      <c r="S96" s="319"/>
      <c r="T96" s="319"/>
    </row>
    <row customHeight="true" ht="19" r="97">
      <c r="A97" s="318" t="str">
        <v>安桐</v>
      </c>
      <c r="B97" s="231">
        <f>'安桐-常规品'!A7</f>
      </c>
      <c r="C97" s="318">
        <f>'安桐-常规品'!B7</f>
      </c>
      <c r="D97" s="318">
        <f>'安桐-常规品'!C7</f>
      </c>
      <c r="E97" s="318">
        <f>'安桐-常规品'!D7</f>
      </c>
      <c r="F97" s="319">
        <f>'安桐-常规品'!E7</f>
      </c>
      <c r="G97" s="318">
        <f>'安桐-常规品'!F7</f>
      </c>
      <c r="H97" s="319">
        <f>'安桐-常规品'!G7</f>
      </c>
      <c r="I97" s="318">
        <f>'安桐-常规品'!H7</f>
      </c>
      <c r="J97" s="232">
        <f>'安桐-常规品'!I7</f>
      </c>
      <c r="K97" s="318">
        <f>'安桐-常规品'!J7</f>
      </c>
      <c r="L97" s="232">
        <f>'安桐-常规品'!K7</f>
      </c>
      <c r="M97" s="318">
        <f>'安桐-常规品'!L7</f>
      </c>
      <c r="N97" s="232">
        <f>'安桐-常规品'!M7</f>
      </c>
      <c r="O97" s="318">
        <f>'安桐-常规品'!N7</f>
      </c>
      <c r="P97" s="319">
        <f>VLOOKUP(B97,'系统编码规格'!A:C,3,FALSE)</f>
      </c>
      <c r="Q97" s="319"/>
      <c r="R97" s="319"/>
      <c r="S97" s="319"/>
      <c r="T97" s="319"/>
    </row>
    <row customHeight="true" ht="19" r="98">
      <c r="A98" s="318" t="str">
        <v>安桐</v>
      </c>
      <c r="B98" s="231">
        <f>'安桐-常规品'!A8</f>
      </c>
      <c r="C98" s="318">
        <f>'安桐-常规品'!B8</f>
      </c>
      <c r="D98" s="318">
        <f>'安桐-常规品'!C8</f>
      </c>
      <c r="E98" s="318">
        <f>'安桐-常规品'!D8</f>
      </c>
      <c r="F98" s="319">
        <f>'安桐-常规品'!E8</f>
      </c>
      <c r="G98" s="318">
        <f>'安桐-常规品'!F8</f>
      </c>
      <c r="H98" s="319">
        <f>'安桐-常规品'!G8</f>
      </c>
      <c r="I98" s="318">
        <f>'安桐-常规品'!H8</f>
      </c>
      <c r="J98" s="232">
        <f>'安桐-常规品'!I8</f>
      </c>
      <c r="K98" s="318">
        <f>'安桐-常规品'!J8</f>
      </c>
      <c r="L98" s="232">
        <f>'安桐-常规品'!K8</f>
      </c>
      <c r="M98" s="318">
        <f>'安桐-常规品'!L8</f>
      </c>
      <c r="N98" s="232">
        <f>'安桐-常规品'!M8</f>
      </c>
      <c r="O98" s="318">
        <f>'安桐-常规品'!N8</f>
      </c>
      <c r="P98" s="319">
        <f>VLOOKUP(B98,'系统编码规格'!A:C,3,FALSE)</f>
      </c>
      <c r="Q98" s="319"/>
      <c r="R98" s="319"/>
      <c r="S98" s="319"/>
      <c r="T98" s="319"/>
    </row>
    <row customHeight="true" ht="19" r="99">
      <c r="A99" s="318" t="str">
        <v>安桐</v>
      </c>
      <c r="B99" s="231">
        <f>'安桐-常规品'!A9</f>
      </c>
      <c r="C99" s="318">
        <f>'安桐-常规品'!B9</f>
      </c>
      <c r="D99" s="318">
        <f>'安桐-常规品'!C9</f>
      </c>
      <c r="E99" s="318">
        <f>'安桐-常规品'!D9</f>
      </c>
      <c r="F99" s="319">
        <f>'安桐-常规品'!E9</f>
      </c>
      <c r="G99" s="318">
        <f>'安桐-常规品'!F9</f>
      </c>
      <c r="H99" s="319">
        <f>'安桐-常规品'!G9</f>
      </c>
      <c r="I99" s="318">
        <f>'安桐-常规品'!H9</f>
      </c>
      <c r="J99" s="232">
        <f>'安桐-常规品'!I9</f>
      </c>
      <c r="K99" s="318">
        <f>'安桐-常规品'!J9</f>
      </c>
      <c r="L99" s="232">
        <f>'安桐-常规品'!K9</f>
      </c>
      <c r="M99" s="318">
        <f>'安桐-常规品'!L9</f>
      </c>
      <c r="N99" s="232">
        <f>'安桐-常规品'!M9</f>
      </c>
      <c r="O99" s="318">
        <f>'安桐-常规品'!N9</f>
      </c>
      <c r="P99" s="319">
        <f>VLOOKUP(B99,'系统编码规格'!A:C,3,FALSE)</f>
      </c>
      <c r="Q99" s="319"/>
      <c r="R99" s="319"/>
      <c r="S99" s="319"/>
      <c r="T99" s="319"/>
    </row>
    <row customHeight="true" ht="19" r="100">
      <c r="A100" s="318" t="str">
        <v>安桐</v>
      </c>
      <c r="B100" s="231">
        <f>'安桐-常规品'!A10</f>
      </c>
      <c r="C100" s="318">
        <f>'安桐-常规品'!B10</f>
      </c>
      <c r="D100" s="318">
        <f>'安桐-常规品'!C10</f>
      </c>
      <c r="E100" s="318">
        <f>'安桐-常规品'!D10</f>
      </c>
      <c r="F100" s="319">
        <f>'安桐-常规品'!E10</f>
      </c>
      <c r="G100" s="318">
        <f>'安桐-常规品'!F10</f>
      </c>
      <c r="H100" s="319">
        <f>'安桐-常规品'!G10</f>
      </c>
      <c r="I100" s="318">
        <f>'安桐-常规品'!H10</f>
      </c>
      <c r="J100" s="232">
        <f>'安桐-常规品'!I10</f>
      </c>
      <c r="K100" s="318">
        <f>'安桐-常规品'!J10</f>
      </c>
      <c r="L100" s="232">
        <f>'安桐-常规品'!K10</f>
      </c>
      <c r="M100" s="318">
        <f>'安桐-常规品'!L10</f>
      </c>
      <c r="N100" s="232">
        <f>'安桐-常规品'!M10</f>
      </c>
      <c r="O100" s="318">
        <f>'安桐-常规品'!N10</f>
      </c>
      <c r="P100" s="319">
        <f>VLOOKUP(B100,'系统编码规格'!A:C,3,FALSE)</f>
      </c>
      <c r="Q100" s="319"/>
      <c r="R100" s="319"/>
      <c r="S100" s="319"/>
      <c r="T100" s="319"/>
    </row>
    <row customHeight="true" ht="19" r="101">
      <c r="A101" s="318" t="str">
        <v>安桐</v>
      </c>
      <c r="B101" s="231">
        <f>'安桐-常规品'!A11</f>
      </c>
      <c r="C101" s="318">
        <f>'安桐-常规品'!B11</f>
      </c>
      <c r="D101" s="318">
        <f>'安桐-常规品'!C11</f>
      </c>
      <c r="E101" s="318">
        <f>'安桐-常规品'!D11</f>
      </c>
      <c r="F101" s="319">
        <f>'安桐-常规品'!E11</f>
      </c>
      <c r="G101" s="318">
        <f>'安桐-常规品'!F11</f>
      </c>
      <c r="H101" s="319">
        <f>'安桐-常规品'!G11</f>
      </c>
      <c r="I101" s="318">
        <f>'安桐-常规品'!H11</f>
      </c>
      <c r="J101" s="232">
        <f>'安桐-常规品'!I11</f>
      </c>
      <c r="K101" s="318">
        <f>'安桐-常规品'!J11</f>
      </c>
      <c r="L101" s="232">
        <f>'安桐-常规品'!K11</f>
      </c>
      <c r="M101" s="318">
        <f>'安桐-常规品'!L11</f>
      </c>
      <c r="N101" s="232">
        <f>'安桐-常规品'!M11</f>
      </c>
      <c r="O101" s="318">
        <f>'安桐-常规品'!N11</f>
      </c>
      <c r="P101" s="319">
        <f>VLOOKUP(B101,'系统编码规格'!A:C,3,FALSE)</f>
      </c>
      <c r="Q101" s="319"/>
      <c r="R101" s="319"/>
      <c r="S101" s="319"/>
      <c r="T101" s="319"/>
    </row>
    <row customHeight="true" ht="19" r="102">
      <c r="A102" s="318" t="str">
        <v>安桐</v>
      </c>
      <c r="B102" s="231">
        <f>'安桐-常规品'!A12</f>
      </c>
      <c r="C102" s="318">
        <f>'安桐-常规品'!B12</f>
      </c>
      <c r="D102" s="318">
        <f>'安桐-常规品'!C12</f>
      </c>
      <c r="E102" s="318">
        <f>'安桐-常规品'!D12</f>
      </c>
      <c r="F102" s="319">
        <f>'安桐-常规品'!E12</f>
      </c>
      <c r="G102" s="318">
        <f>'安桐-常规品'!F12</f>
      </c>
      <c r="H102" s="319">
        <f>'安桐-常规品'!G12</f>
      </c>
      <c r="I102" s="318">
        <f>'安桐-常规品'!H12</f>
      </c>
      <c r="J102" s="232">
        <f>'安桐-常规品'!I12</f>
      </c>
      <c r="K102" s="318">
        <f>'安桐-常规品'!J12</f>
      </c>
      <c r="L102" s="232">
        <f>'安桐-常规品'!K12</f>
      </c>
      <c r="M102" s="318">
        <f>'安桐-常规品'!L12</f>
      </c>
      <c r="N102" s="232">
        <f>'安桐-常规品'!M12</f>
      </c>
      <c r="O102" s="318">
        <f>'安桐-常规品'!N12</f>
      </c>
      <c r="P102" s="319">
        <f>VLOOKUP(B102,'系统编码规格'!A:C,3,FALSE)</f>
      </c>
      <c r="Q102" s="319"/>
      <c r="R102" s="319"/>
      <c r="S102" s="319"/>
      <c r="T102" s="319"/>
    </row>
    <row customHeight="true" ht="19" r="103">
      <c r="A103" s="318" t="str">
        <v>安桐</v>
      </c>
      <c r="B103" s="231">
        <f>'安桐-常规品'!A13</f>
      </c>
      <c r="C103" s="318">
        <f>'安桐-常规品'!B13</f>
      </c>
      <c r="D103" s="318">
        <f>'安桐-常规品'!C13</f>
      </c>
      <c r="E103" s="318">
        <f>'安桐-常规品'!D13</f>
      </c>
      <c r="F103" s="319">
        <f>'安桐-常规品'!E13</f>
      </c>
      <c r="G103" s="318">
        <f>'安桐-常规品'!F13</f>
      </c>
      <c r="H103" s="319">
        <f>'安桐-常规品'!G13</f>
      </c>
      <c r="I103" s="318">
        <f>'安桐-常规品'!H13</f>
      </c>
      <c r="J103" s="232">
        <f>'安桐-常规品'!I13</f>
      </c>
      <c r="K103" s="318">
        <f>'安桐-常规品'!J13</f>
      </c>
      <c r="L103" s="232">
        <f>'安桐-常规品'!K13</f>
      </c>
      <c r="M103" s="318">
        <f>'安桐-常规品'!L13</f>
      </c>
      <c r="N103" s="232">
        <f>'安桐-常规品'!M13</f>
      </c>
      <c r="O103" s="318">
        <f>'安桐-常规品'!N13</f>
      </c>
      <c r="P103" s="319">
        <f>VLOOKUP(B103,'系统编码规格'!A:C,3,FALSE)</f>
      </c>
      <c r="Q103" s="319"/>
      <c r="R103" s="319"/>
      <c r="S103" s="319"/>
      <c r="T103" s="319"/>
    </row>
    <row customHeight="true" ht="19" r="104">
      <c r="A104" s="318" t="str">
        <v>安桐</v>
      </c>
      <c r="B104" s="231">
        <f>'安桐-常规品'!A14</f>
      </c>
      <c r="C104" s="318">
        <f>'安桐-常规品'!B14</f>
      </c>
      <c r="D104" s="318">
        <f>'安桐-常规品'!C14</f>
      </c>
      <c r="E104" s="318">
        <f>'安桐-常规品'!D14</f>
      </c>
      <c r="F104" s="319">
        <f>'安桐-常规品'!E14</f>
      </c>
      <c r="G104" s="318">
        <f>'安桐-常规品'!F14</f>
      </c>
      <c r="H104" s="319">
        <f>'安桐-常规品'!G14</f>
      </c>
      <c r="I104" s="318">
        <f>'安桐-常规品'!H14</f>
      </c>
      <c r="J104" s="232">
        <f>'安桐-常规品'!I14</f>
      </c>
      <c r="K104" s="318">
        <f>'安桐-常规品'!J14</f>
      </c>
      <c r="L104" s="232">
        <f>'安桐-常规品'!K14</f>
      </c>
      <c r="M104" s="318">
        <f>'安桐-常规品'!L14</f>
      </c>
      <c r="N104" s="232">
        <f>'安桐-常规品'!M14</f>
      </c>
      <c r="O104" s="318">
        <f>'安桐-常规品'!N14</f>
      </c>
      <c r="P104" s="319">
        <f>VLOOKUP(B104,'系统编码规格'!A:C,3,FALSE)</f>
      </c>
      <c r="Q104" s="319"/>
      <c r="R104" s="319"/>
      <c r="S104" s="319"/>
      <c r="T104" s="319"/>
    </row>
    <row customHeight="true" ht="19" r="105">
      <c r="A105" s="318" t="str">
        <v>安桐</v>
      </c>
      <c r="B105" s="231">
        <f>'安桐-常规品'!A15</f>
      </c>
      <c r="C105" s="318">
        <f>'安桐-常规品'!B15</f>
      </c>
      <c r="D105" s="318">
        <f>'安桐-常规品'!C15</f>
      </c>
      <c r="E105" s="318">
        <f>'安桐-常规品'!D15</f>
      </c>
      <c r="F105" s="319">
        <f>'安桐-常规品'!E15</f>
      </c>
      <c r="G105" s="318">
        <f>'安桐-常规品'!F15</f>
      </c>
      <c r="H105" s="319">
        <f>'安桐-常规品'!G15</f>
      </c>
      <c r="I105" s="318">
        <f>'安桐-常规品'!H15</f>
      </c>
      <c r="J105" s="232">
        <f>'安桐-常规品'!I15</f>
      </c>
      <c r="K105" s="318">
        <f>'安桐-常规品'!J15</f>
      </c>
      <c r="L105" s="232">
        <f>'安桐-常规品'!K15</f>
      </c>
      <c r="M105" s="318">
        <f>'安桐-常规品'!L15</f>
      </c>
      <c r="N105" s="232">
        <f>'安桐-常规品'!M15</f>
      </c>
      <c r="O105" s="318">
        <f>'安桐-常规品'!N15</f>
      </c>
      <c r="P105" s="319">
        <f>VLOOKUP(B105,'系统编码规格'!A:C,3,FALSE)</f>
      </c>
      <c r="Q105" s="319"/>
      <c r="R105" s="319"/>
      <c r="S105" s="319"/>
      <c r="T105" s="319"/>
    </row>
    <row customHeight="true" ht="19" r="106">
      <c r="A106" s="318" t="str">
        <v>安桐</v>
      </c>
      <c r="B106" s="231">
        <f>'安桐-常规品'!A16</f>
      </c>
      <c r="C106" s="318">
        <f>'安桐-常规品'!B16</f>
      </c>
      <c r="D106" s="318">
        <f>'安桐-常规品'!C16</f>
      </c>
      <c r="E106" s="318">
        <f>'安桐-常规品'!D16</f>
      </c>
      <c r="F106" s="319">
        <f>'安桐-常规品'!E16</f>
      </c>
      <c r="G106" s="318">
        <f>'安桐-常规品'!F16</f>
      </c>
      <c r="H106" s="319">
        <f>'安桐-常规品'!G16</f>
      </c>
      <c r="I106" s="318">
        <f>'安桐-常规品'!H16</f>
      </c>
      <c r="J106" s="232">
        <f>'安桐-常规品'!I16</f>
      </c>
      <c r="K106" s="318">
        <f>'安桐-常规品'!J16</f>
      </c>
      <c r="L106" s="232">
        <f>'安桐-常规品'!K16</f>
      </c>
      <c r="M106" s="318">
        <f>'安桐-常规品'!L16</f>
      </c>
      <c r="N106" s="232">
        <f>'安桐-常规品'!M16</f>
      </c>
      <c r="O106" s="318">
        <f>'安桐-常规品'!N16</f>
      </c>
      <c r="P106" s="319">
        <f>VLOOKUP(B106,'系统编码规格'!A:C,3,FALSE)</f>
      </c>
      <c r="Q106" s="319"/>
      <c r="R106" s="319"/>
      <c r="S106" s="319"/>
      <c r="T106" s="319"/>
    </row>
    <row customHeight="true" ht="19" r="107">
      <c r="A107" s="318" t="str">
        <v>安桐</v>
      </c>
      <c r="B107" s="231">
        <f>'安桐-常规品'!A17</f>
      </c>
      <c r="C107" s="318">
        <f>'安桐-常规品'!B17</f>
      </c>
      <c r="D107" s="318">
        <f>'安桐-常规品'!C17</f>
      </c>
      <c r="E107" s="318">
        <f>'安桐-常规品'!D17</f>
      </c>
      <c r="F107" s="319">
        <f>'安桐-常规品'!E17</f>
      </c>
      <c r="G107" s="318">
        <f>'安桐-常规品'!F17</f>
      </c>
      <c r="H107" s="319">
        <f>'安桐-常规品'!G17</f>
      </c>
      <c r="I107" s="318">
        <f>'安桐-常规品'!H17</f>
      </c>
      <c r="J107" s="232">
        <f>'安桐-常规品'!I17</f>
      </c>
      <c r="K107" s="318">
        <f>'安桐-常规品'!J17</f>
      </c>
      <c r="L107" s="232">
        <f>'安桐-常规品'!K17</f>
      </c>
      <c r="M107" s="318">
        <f>'安桐-常规品'!L17</f>
      </c>
      <c r="N107" s="232">
        <f>'安桐-常规品'!M17</f>
      </c>
      <c r="O107" s="318">
        <f>'安桐-常规品'!N17</f>
      </c>
      <c r="P107" s="319">
        <f>VLOOKUP(B107,'系统编码规格'!A:C,3,FALSE)</f>
      </c>
      <c r="Q107" s="319"/>
      <c r="R107" s="319"/>
      <c r="S107" s="319"/>
      <c r="T107" s="319"/>
    </row>
    <row customHeight="true" ht="19" r="108">
      <c r="A108" s="318" t="str">
        <v>安桐</v>
      </c>
      <c r="B108" s="231">
        <f>'安桐-常规品'!A18</f>
      </c>
      <c r="C108" s="318">
        <f>'安桐-常规品'!B18</f>
      </c>
      <c r="D108" s="318">
        <f>'安桐-常规品'!C18</f>
      </c>
      <c r="E108" s="318">
        <f>'安桐-常规品'!D18</f>
      </c>
      <c r="F108" s="319">
        <f>'安桐-常规品'!E18</f>
      </c>
      <c r="G108" s="318">
        <f>'安桐-常规品'!F18</f>
      </c>
      <c r="H108" s="319">
        <f>'安桐-常规品'!G18</f>
      </c>
      <c r="I108" s="318">
        <f>'安桐-常规品'!H18</f>
      </c>
      <c r="J108" s="232">
        <f>'安桐-常规品'!I18</f>
      </c>
      <c r="K108" s="318">
        <f>'安桐-常规品'!J18</f>
      </c>
      <c r="L108" s="232">
        <f>'安桐-常规品'!K18</f>
      </c>
      <c r="M108" s="318">
        <f>'安桐-常规品'!L18</f>
      </c>
      <c r="N108" s="232">
        <f>'安桐-常规品'!M18</f>
      </c>
      <c r="O108" s="318">
        <f>'安桐-常规品'!N18</f>
      </c>
      <c r="P108" s="319">
        <f>VLOOKUP(B108,'系统编码规格'!A:C,3,FALSE)</f>
      </c>
      <c r="Q108" s="319"/>
      <c r="R108" s="319"/>
      <c r="S108" s="319"/>
      <c r="T108" s="319"/>
    </row>
    <row customHeight="true" ht="19" r="109">
      <c r="A109" s="318" t="str">
        <v>安桐</v>
      </c>
      <c r="B109" s="231">
        <f>'安桐-常规品'!A19</f>
      </c>
      <c r="C109" s="318">
        <f>'安桐-常规品'!B19</f>
      </c>
      <c r="D109" s="318">
        <f>'安桐-常规品'!C19</f>
      </c>
      <c r="E109" s="318">
        <f>'安桐-常规品'!D19</f>
      </c>
      <c r="F109" s="319">
        <f>'安桐-常规品'!E19</f>
      </c>
      <c r="G109" s="318">
        <f>'安桐-常规品'!F19</f>
      </c>
      <c r="H109" s="319">
        <f>'安桐-常规品'!G19</f>
      </c>
      <c r="I109" s="318">
        <f>'安桐-常规品'!H19</f>
      </c>
      <c r="J109" s="232">
        <f>'安桐-常规品'!I19</f>
      </c>
      <c r="K109" s="318">
        <f>'安桐-常规品'!J19</f>
      </c>
      <c r="L109" s="232">
        <f>'安桐-常规品'!K19</f>
      </c>
      <c r="M109" s="318">
        <f>'安桐-常规品'!L19</f>
      </c>
      <c r="N109" s="232">
        <f>'安桐-常规品'!M19</f>
      </c>
      <c r="O109" s="318">
        <f>'安桐-常规品'!N19</f>
      </c>
      <c r="P109" s="319">
        <f>VLOOKUP(B109,'系统编码规格'!A:C,3,FALSE)</f>
      </c>
      <c r="Q109" s="319"/>
      <c r="R109" s="319"/>
      <c r="S109" s="319"/>
      <c r="T109" s="319"/>
    </row>
    <row customHeight="true" ht="19" r="110">
      <c r="A110" s="318" t="str">
        <v>安桐</v>
      </c>
      <c r="B110" s="231">
        <f>'安桐-常规品'!A20</f>
      </c>
      <c r="C110" s="318">
        <f>'安桐-常规品'!B20</f>
      </c>
      <c r="D110" s="318">
        <f>'安桐-常规品'!C20</f>
      </c>
      <c r="E110" s="318">
        <f>'安桐-常规品'!D20</f>
      </c>
      <c r="F110" s="319">
        <f>'安桐-常规品'!E20</f>
      </c>
      <c r="G110" s="318">
        <f>'安桐-常规品'!F20</f>
      </c>
      <c r="H110" s="319">
        <f>'安桐-常规品'!G20</f>
      </c>
      <c r="I110" s="318">
        <f>'安桐-常规品'!H20</f>
      </c>
      <c r="J110" s="232">
        <f>'安桐-常规品'!I20</f>
      </c>
      <c r="K110" s="318">
        <f>'安桐-常规品'!J20</f>
      </c>
      <c r="L110" s="232">
        <f>'安桐-常规品'!K20</f>
      </c>
      <c r="M110" s="318">
        <f>'安桐-常规品'!L20</f>
      </c>
      <c r="N110" s="232">
        <f>'安桐-常规品'!M20</f>
      </c>
      <c r="O110" s="318">
        <f>'安桐-常规品'!N20</f>
      </c>
      <c r="P110" s="319">
        <f>VLOOKUP(B110,'系统编码规格'!A:C,3,FALSE)</f>
      </c>
      <c r="Q110" s="319"/>
      <c r="R110" s="319"/>
      <c r="S110" s="319"/>
      <c r="T110" s="319"/>
    </row>
    <row customHeight="true" ht="19" r="111">
      <c r="A111" s="318" t="str">
        <v>安桐</v>
      </c>
      <c r="B111" s="231">
        <f>'安桐-常规品'!A21</f>
      </c>
      <c r="C111" s="318">
        <f>'安桐-常规品'!B21</f>
      </c>
      <c r="D111" s="318">
        <f>'安桐-常规品'!C21</f>
      </c>
      <c r="E111" s="318">
        <f>'安桐-常规品'!D21</f>
      </c>
      <c r="F111" s="319">
        <f>'安桐-常规品'!E21</f>
      </c>
      <c r="G111" s="318">
        <f>'安桐-常规品'!F21</f>
      </c>
      <c r="H111" s="319">
        <f>'安桐-常规品'!G21</f>
      </c>
      <c r="I111" s="318">
        <f>'安桐-常规品'!H21</f>
      </c>
      <c r="J111" s="232">
        <f>'安桐-常规品'!I21</f>
      </c>
      <c r="K111" s="318">
        <f>'安桐-常规品'!J21</f>
      </c>
      <c r="L111" s="232">
        <f>'安桐-常规品'!K21</f>
      </c>
      <c r="M111" s="318">
        <f>'安桐-常规品'!L21</f>
      </c>
      <c r="N111" s="232">
        <f>'安桐-常规品'!M21</f>
      </c>
      <c r="O111" s="318">
        <f>'安桐-常规品'!N21</f>
      </c>
      <c r="P111" s="319">
        <f>VLOOKUP(B111,'系统编码规格'!A:C,3,FALSE)</f>
      </c>
      <c r="Q111" s="319"/>
      <c r="R111" s="319"/>
      <c r="S111" s="319"/>
      <c r="T111" s="319"/>
    </row>
    <row customHeight="true" ht="19" r="112">
      <c r="A112" s="318" t="str">
        <v>安桐</v>
      </c>
      <c r="B112" s="231">
        <f>'安桐-常规品'!A22</f>
      </c>
      <c r="C112" s="318">
        <f>'安桐-常规品'!B22</f>
      </c>
      <c r="D112" s="318">
        <f>'安桐-常规品'!C22</f>
      </c>
      <c r="E112" s="318">
        <f>'安桐-常规品'!D22</f>
      </c>
      <c r="F112" s="319">
        <f>'安桐-常规品'!E22</f>
      </c>
      <c r="G112" s="318">
        <f>'安桐-常规品'!F22</f>
      </c>
      <c r="H112" s="319">
        <f>'安桐-常规品'!G22</f>
      </c>
      <c r="I112" s="318">
        <f>'安桐-常规品'!H22</f>
      </c>
      <c r="J112" s="232">
        <f>'安桐-常规品'!I22</f>
      </c>
      <c r="K112" s="318">
        <f>'安桐-常规品'!J22</f>
      </c>
      <c r="L112" s="232">
        <f>'安桐-常规品'!K22</f>
      </c>
      <c r="M112" s="318">
        <f>'安桐-常规品'!L22</f>
      </c>
      <c r="N112" s="232">
        <f>'安桐-常规品'!M22</f>
      </c>
      <c r="O112" s="318">
        <f>'安桐-常规品'!N22</f>
      </c>
      <c r="P112" s="319">
        <f>VLOOKUP(B112,'系统编码规格'!A:C,3,FALSE)</f>
      </c>
      <c r="Q112" s="319"/>
      <c r="R112" s="319"/>
      <c r="S112" s="319"/>
      <c r="T112" s="319"/>
    </row>
    <row customHeight="true" ht="19" r="113">
      <c r="A113" s="318" t="str">
        <v>安桐</v>
      </c>
      <c r="B113" s="231">
        <f>'安桐-常规品'!A23</f>
      </c>
      <c r="C113" s="318">
        <f>'安桐-常规品'!B23</f>
      </c>
      <c r="D113" s="318">
        <f>'安桐-常规品'!C23</f>
      </c>
      <c r="E113" s="318">
        <f>'安桐-常规品'!D23</f>
      </c>
      <c r="F113" s="319">
        <f>'安桐-常规品'!E23</f>
      </c>
      <c r="G113" s="318">
        <f>'安桐-常规品'!F23</f>
      </c>
      <c r="H113" s="319">
        <f>'安桐-常规品'!G23</f>
      </c>
      <c r="I113" s="318">
        <f>'安桐-常规品'!H23</f>
      </c>
      <c r="J113" s="232">
        <f>'安桐-常规品'!I23</f>
      </c>
      <c r="K113" s="318">
        <f>'安桐-常规品'!J23</f>
      </c>
      <c r="L113" s="232">
        <f>'安桐-常规品'!K23</f>
      </c>
      <c r="M113" s="318">
        <f>'安桐-常规品'!L23</f>
      </c>
      <c r="N113" s="232">
        <f>'安桐-常规品'!M23</f>
      </c>
      <c r="O113" s="318">
        <f>'安桐-常规品'!N23</f>
      </c>
      <c r="P113" s="319">
        <f>VLOOKUP(B113,'系统编码规格'!A:C,3,FALSE)</f>
      </c>
      <c r="Q113" s="319"/>
      <c r="R113" s="319"/>
      <c r="S113" s="319"/>
      <c r="T113" s="319"/>
    </row>
    <row customHeight="true" ht="19" r="114">
      <c r="A114" s="318" t="str">
        <v>安桐</v>
      </c>
      <c r="B114" s="231">
        <f>'安桐-常规品'!A24</f>
      </c>
      <c r="C114" s="318">
        <f>'安桐-常规品'!B24</f>
      </c>
      <c r="D114" s="318">
        <f>'安桐-常规品'!C24</f>
      </c>
      <c r="E114" s="318">
        <f>'安桐-常规品'!D24</f>
      </c>
      <c r="F114" s="319">
        <f>'安桐-常规品'!E24</f>
      </c>
      <c r="G114" s="318">
        <f>'安桐-常规品'!F24</f>
      </c>
      <c r="H114" s="319">
        <f>'安桐-常规品'!G24</f>
      </c>
      <c r="I114" s="318">
        <f>'安桐-常规品'!H24</f>
      </c>
      <c r="J114" s="232">
        <f>'安桐-常规品'!I24</f>
      </c>
      <c r="K114" s="318">
        <f>'安桐-常规品'!J24</f>
      </c>
      <c r="L114" s="232">
        <f>'安桐-常规品'!K24</f>
      </c>
      <c r="M114" s="318">
        <f>'安桐-常规品'!L24</f>
      </c>
      <c r="N114" s="232">
        <f>'安桐-常规品'!M24</f>
      </c>
      <c r="O114" s="318">
        <f>'安桐-常规品'!N24</f>
      </c>
      <c r="P114" s="319">
        <f>VLOOKUP(B114,'系统编码规格'!A:C,3,FALSE)</f>
      </c>
      <c r="Q114" s="319"/>
      <c r="R114" s="319"/>
      <c r="S114" s="319"/>
      <c r="T114" s="319"/>
    </row>
    <row customHeight="true" ht="19" r="115">
      <c r="A115" s="318" t="str">
        <v>安桐</v>
      </c>
      <c r="B115" s="231">
        <f>'安桐-常规品'!A25</f>
      </c>
      <c r="C115" s="318">
        <f>'安桐-常规品'!B25</f>
      </c>
      <c r="D115" s="318">
        <f>'安桐-常规品'!C25</f>
      </c>
      <c r="E115" s="318">
        <f>'安桐-常规品'!D25</f>
      </c>
      <c r="F115" s="319">
        <f>'安桐-常规品'!E25</f>
      </c>
      <c r="G115" s="318">
        <f>'安桐-常规品'!F25</f>
      </c>
      <c r="H115" s="319">
        <f>'安桐-常规品'!G25</f>
      </c>
      <c r="I115" s="318">
        <f>'安桐-常规品'!H25</f>
      </c>
      <c r="J115" s="232">
        <f>'安桐-常规品'!I25</f>
      </c>
      <c r="K115" s="318">
        <f>'安桐-常规品'!J25</f>
      </c>
      <c r="L115" s="232">
        <f>'安桐-常规品'!K25</f>
      </c>
      <c r="M115" s="318">
        <f>'安桐-常规品'!L25</f>
      </c>
      <c r="N115" s="232">
        <f>'安桐-常规品'!M25</f>
      </c>
      <c r="O115" s="318">
        <f>'安桐-常规品'!N25</f>
      </c>
      <c r="P115" s="319">
        <f>VLOOKUP(B115,'系统编码规格'!A:C,3,FALSE)</f>
      </c>
      <c r="Q115" s="319"/>
      <c r="R115" s="319"/>
      <c r="S115" s="319"/>
      <c r="T115" s="319"/>
    </row>
    <row customHeight="true" ht="19" r="116">
      <c r="A116" s="318" t="str">
        <v>安桐</v>
      </c>
      <c r="B116" s="231">
        <f>'安桐-常规品'!A26</f>
      </c>
      <c r="C116" s="318">
        <f>'安桐-常规品'!B26</f>
      </c>
      <c r="D116" s="318">
        <f>'安桐-常规品'!C26</f>
      </c>
      <c r="E116" s="318">
        <f>'安桐-常规品'!D26</f>
      </c>
      <c r="F116" s="319">
        <f>'安桐-常规品'!E26</f>
      </c>
      <c r="G116" s="318">
        <f>'安桐-常规品'!F26</f>
      </c>
      <c r="H116" s="319">
        <f>'安桐-常规品'!G26</f>
      </c>
      <c r="I116" s="318">
        <f>'安桐-常规品'!H26</f>
      </c>
      <c r="J116" s="232">
        <f>'安桐-常规品'!I26</f>
      </c>
      <c r="K116" s="318">
        <f>'安桐-常规品'!J26</f>
      </c>
      <c r="L116" s="232">
        <f>'安桐-常规品'!K26</f>
      </c>
      <c r="M116" s="318">
        <f>'安桐-常规品'!L26</f>
      </c>
      <c r="N116" s="232">
        <f>'安桐-常规品'!M26</f>
      </c>
      <c r="O116" s="318">
        <f>'安桐-常规品'!N26</f>
      </c>
      <c r="P116" s="319">
        <f>VLOOKUP(B116,'系统编码规格'!A:C,3,FALSE)</f>
      </c>
      <c r="Q116" s="319"/>
      <c r="R116" s="319"/>
      <c r="S116" s="319"/>
      <c r="T116" s="319"/>
    </row>
    <row customHeight="true" ht="19" r="117">
      <c r="A117" s="318" t="str">
        <v>安桐</v>
      </c>
      <c r="B117" s="231">
        <f>'安桐-常规品'!A27</f>
      </c>
      <c r="C117" s="318">
        <f>'安桐-常规品'!B27</f>
      </c>
      <c r="D117" s="318">
        <f>'安桐-常规品'!C27</f>
      </c>
      <c r="E117" s="318">
        <f>'安桐-常规品'!D27</f>
      </c>
      <c r="F117" s="319">
        <f>'安桐-常规品'!E27</f>
      </c>
      <c r="G117" s="318">
        <f>'安桐-常规品'!F27</f>
      </c>
      <c r="H117" s="319">
        <f>'安桐-常规品'!G27</f>
      </c>
      <c r="I117" s="318">
        <f>'安桐-常规品'!H27</f>
      </c>
      <c r="J117" s="232">
        <f>'安桐-常规品'!I27</f>
      </c>
      <c r="K117" s="318">
        <f>'安桐-常规品'!J27</f>
      </c>
      <c r="L117" s="232">
        <f>'安桐-常规品'!K27</f>
      </c>
      <c r="M117" s="318">
        <f>'安桐-常规品'!L27</f>
      </c>
      <c r="N117" s="232">
        <f>'安桐-常规品'!M27</f>
      </c>
      <c r="O117" s="318">
        <f>'安桐-常规品'!N27</f>
      </c>
      <c r="P117" s="319">
        <f>VLOOKUP(B117,'系统编码规格'!A:C,3,FALSE)</f>
      </c>
      <c r="Q117" s="319"/>
      <c r="R117" s="319"/>
      <c r="S117" s="319"/>
      <c r="T117" s="319"/>
    </row>
    <row customHeight="true" ht="19" r="118">
      <c r="A118" s="318" t="str">
        <v>安桐</v>
      </c>
      <c r="B118" s="231">
        <f>'安桐-常规品'!A28</f>
      </c>
      <c r="C118" s="318">
        <f>'安桐-常规品'!B28</f>
      </c>
      <c r="D118" s="318">
        <f>'安桐-常规品'!C28</f>
      </c>
      <c r="E118" s="318">
        <f>'安桐-常规品'!D28</f>
      </c>
      <c r="F118" s="319">
        <f>'安桐-常规品'!E28</f>
      </c>
      <c r="G118" s="318">
        <f>'安桐-常规品'!F28</f>
      </c>
      <c r="H118" s="319">
        <f>'安桐-常规品'!G28</f>
      </c>
      <c r="I118" s="318">
        <f>'安桐-常规品'!H28</f>
      </c>
      <c r="J118" s="232">
        <f>'安桐-常规品'!I28</f>
      </c>
      <c r="K118" s="318">
        <f>'安桐-常规品'!J28</f>
      </c>
      <c r="L118" s="232">
        <f>'安桐-常规品'!K28</f>
      </c>
      <c r="M118" s="318">
        <f>'安桐-常规品'!L28</f>
      </c>
      <c r="N118" s="232">
        <f>'安桐-常规品'!M28</f>
      </c>
      <c r="O118" s="318">
        <f>'安桐-常规品'!N28</f>
      </c>
      <c r="P118" s="319">
        <f>VLOOKUP(B118,'系统编码规格'!A:C,3,FALSE)</f>
      </c>
      <c r="Q118" s="319"/>
      <c r="R118" s="319"/>
      <c r="S118" s="319"/>
      <c r="T118" s="319"/>
    </row>
    <row customHeight="true" ht="19" r="119">
      <c r="A119" s="318" t="str">
        <v>安桐</v>
      </c>
      <c r="B119" s="231">
        <f>'安桐-常规品'!A29</f>
      </c>
      <c r="C119" s="318">
        <f>'安桐-常规品'!B29</f>
      </c>
      <c r="D119" s="318">
        <f>'安桐-常规品'!C29</f>
      </c>
      <c r="E119" s="318">
        <f>'安桐-常规品'!D29</f>
      </c>
      <c r="F119" s="319">
        <f>'安桐-常规品'!E29</f>
      </c>
      <c r="G119" s="318">
        <f>'安桐-常规品'!F29</f>
      </c>
      <c r="H119" s="319">
        <f>'安桐-常规品'!G29</f>
      </c>
      <c r="I119" s="318">
        <f>'安桐-常规品'!H29</f>
      </c>
      <c r="J119" s="232">
        <f>'安桐-常规品'!I29</f>
      </c>
      <c r="K119" s="318">
        <f>'安桐-常规品'!J29</f>
      </c>
      <c r="L119" s="232">
        <f>'安桐-常规品'!K29</f>
      </c>
      <c r="M119" s="318">
        <f>'安桐-常规品'!L29</f>
      </c>
      <c r="N119" s="232">
        <f>'安桐-常规品'!M29</f>
      </c>
      <c r="O119" s="318">
        <f>'安桐-常规品'!N29</f>
      </c>
      <c r="P119" s="319">
        <f>VLOOKUP(B119,'系统编码规格'!A:C,3,FALSE)</f>
      </c>
      <c r="Q119" s="319"/>
      <c r="R119" s="319"/>
      <c r="S119" s="319"/>
      <c r="T119" s="319"/>
    </row>
    <row customHeight="true" ht="19" r="120">
      <c r="A120" s="318" t="str">
        <v>安桐</v>
      </c>
      <c r="B120" s="231">
        <f>'安桐-常规品'!A30</f>
      </c>
      <c r="C120" s="318">
        <f>'安桐-常规品'!B30</f>
      </c>
      <c r="D120" s="318">
        <f>'安桐-常规品'!C30</f>
      </c>
      <c r="E120" s="318">
        <f>'安桐-常规品'!D30</f>
      </c>
      <c r="F120" s="319">
        <f>'安桐-常规品'!E30</f>
      </c>
      <c r="G120" s="318">
        <f>'安桐-常规品'!F30</f>
      </c>
      <c r="H120" s="319">
        <f>'安桐-常规品'!G30</f>
      </c>
      <c r="I120" s="318">
        <f>'安桐-常规品'!H30</f>
      </c>
      <c r="J120" s="232">
        <f>'安桐-常规品'!I30</f>
      </c>
      <c r="K120" s="318">
        <f>'安桐-常规品'!J30</f>
      </c>
      <c r="L120" s="232">
        <f>'安桐-常规品'!K30</f>
      </c>
      <c r="M120" s="318">
        <f>'安桐-常规品'!L30</f>
      </c>
      <c r="N120" s="232">
        <f>'安桐-常规品'!M30</f>
      </c>
      <c r="O120" s="318">
        <f>'安桐-常规品'!N30</f>
      </c>
      <c r="P120" s="319">
        <f>VLOOKUP(B120,'系统编码规格'!A:C,3,FALSE)</f>
      </c>
      <c r="Q120" s="319"/>
      <c r="R120" s="319"/>
      <c r="S120" s="319"/>
      <c r="T120" s="319"/>
    </row>
    <row customHeight="true" ht="19" r="121">
      <c r="A121" s="318" t="str">
        <v>安桐</v>
      </c>
      <c r="B121" s="231">
        <f>'安桐-常规品'!A31</f>
      </c>
      <c r="C121" s="318">
        <f>'安桐-常规品'!B31</f>
      </c>
      <c r="D121" s="318">
        <f>'安桐-常规品'!C31</f>
      </c>
      <c r="E121" s="318">
        <f>'安桐-常规品'!D31</f>
      </c>
      <c r="F121" s="319">
        <f>'安桐-常规品'!E31</f>
      </c>
      <c r="G121" s="318">
        <f>'安桐-常规品'!F31</f>
      </c>
      <c r="H121" s="319">
        <f>'安桐-常规品'!G31</f>
      </c>
      <c r="I121" s="318">
        <f>'安桐-常规品'!H31</f>
      </c>
      <c r="J121" s="232">
        <f>'安桐-常规品'!I31</f>
      </c>
      <c r="K121" s="318">
        <f>'安桐-常规品'!J31</f>
      </c>
      <c r="L121" s="232">
        <f>'安桐-常规品'!K31</f>
      </c>
      <c r="M121" s="318">
        <f>'安桐-常规品'!L31</f>
      </c>
      <c r="N121" s="232">
        <f>'安桐-常规品'!M31</f>
      </c>
      <c r="O121" s="318">
        <f>'安桐-常规品'!N31</f>
      </c>
      <c r="P121" s="319">
        <f>VLOOKUP(B121,'系统编码规格'!A:C,3,FALSE)</f>
      </c>
      <c r="Q121" s="319"/>
      <c r="R121" s="319"/>
      <c r="S121" s="319"/>
      <c r="T121" s="319"/>
    </row>
    <row customHeight="true" ht="19" r="122">
      <c r="A122" s="318" t="str">
        <v>安桐</v>
      </c>
      <c r="B122" s="231">
        <f>'安桐-常规品'!A32</f>
      </c>
      <c r="C122" s="318">
        <f>'安桐-常规品'!B32</f>
      </c>
      <c r="D122" s="318">
        <f>'安桐-常规品'!C32</f>
      </c>
      <c r="E122" s="318">
        <f>'安桐-常规品'!D32</f>
      </c>
      <c r="F122" s="319">
        <f>'安桐-常规品'!E32</f>
      </c>
      <c r="G122" s="318">
        <f>'安桐-常规品'!F32</f>
      </c>
      <c r="H122" s="319">
        <f>'安桐-常规品'!G32</f>
      </c>
      <c r="I122" s="318">
        <f>'安桐-常规品'!H32</f>
      </c>
      <c r="J122" s="232">
        <f>'安桐-常规品'!I32</f>
      </c>
      <c r="K122" s="318">
        <f>'安桐-常规品'!J32</f>
      </c>
      <c r="L122" s="232">
        <f>'安桐-常规品'!K32</f>
      </c>
      <c r="M122" s="318">
        <f>'安桐-常规品'!L32</f>
      </c>
      <c r="N122" s="232">
        <f>'安桐-常规品'!M32</f>
      </c>
      <c r="O122" s="318">
        <f>'安桐-常规品'!N32</f>
      </c>
      <c r="P122" s="319">
        <f>VLOOKUP(B122,'系统编码规格'!A:C,3,FALSE)</f>
      </c>
      <c r="Q122" s="319"/>
      <c r="R122" s="319"/>
      <c r="S122" s="319"/>
      <c r="T122" s="319"/>
    </row>
    <row customHeight="true" ht="19" r="123">
      <c r="A123" s="318" t="str">
        <v>安桐</v>
      </c>
      <c r="B123" s="231">
        <f>'安桐-常规品'!A33</f>
      </c>
      <c r="C123" s="318">
        <f>'安桐-常规品'!B33</f>
      </c>
      <c r="D123" s="318">
        <f>'安桐-常规品'!C33</f>
      </c>
      <c r="E123" s="318">
        <f>'安桐-常规品'!D33</f>
      </c>
      <c r="F123" s="319">
        <f>'安桐-常规品'!E33</f>
      </c>
      <c r="G123" s="318">
        <f>'安桐-常规品'!F33</f>
      </c>
      <c r="H123" s="319">
        <f>'安桐-常规品'!G33</f>
      </c>
      <c r="I123" s="318">
        <f>'安桐-常规品'!H33</f>
      </c>
      <c r="J123" s="232">
        <f>'安桐-常规品'!I33</f>
      </c>
      <c r="K123" s="318">
        <f>'安桐-常规品'!J33</f>
      </c>
      <c r="L123" s="232">
        <f>'安桐-常规品'!K33</f>
      </c>
      <c r="M123" s="318">
        <f>'安桐-常规品'!L33</f>
      </c>
      <c r="N123" s="232">
        <f>'安桐-常规品'!M33</f>
      </c>
      <c r="O123" s="318">
        <f>'安桐-常规品'!N33</f>
      </c>
      <c r="P123" s="319">
        <f>VLOOKUP(B123,'系统编码规格'!A:C,3,FALSE)</f>
      </c>
      <c r="Q123" s="319"/>
      <c r="R123" s="319"/>
      <c r="S123" s="319"/>
      <c r="T123" s="319"/>
    </row>
    <row customHeight="true" ht="19" r="124">
      <c r="A124" s="318" t="str">
        <v>安桐</v>
      </c>
      <c r="B124" s="231">
        <f>'安桐-常规品'!A34</f>
      </c>
      <c r="C124" s="318">
        <f>'安桐-常规品'!B34</f>
      </c>
      <c r="D124" s="318">
        <f>'安桐-常规品'!C34</f>
      </c>
      <c r="E124" s="318">
        <f>'安桐-常规品'!D34</f>
      </c>
      <c r="F124" s="319">
        <f>'安桐-常规品'!E34</f>
      </c>
      <c r="G124" s="318">
        <f>'安桐-常规品'!F34</f>
      </c>
      <c r="H124" s="319">
        <f>'安桐-常规品'!G34</f>
      </c>
      <c r="I124" s="318">
        <f>'安桐-常规品'!H34</f>
      </c>
      <c r="J124" s="232">
        <f>'安桐-常规品'!I34</f>
      </c>
      <c r="K124" s="318">
        <f>'安桐-常规品'!J34</f>
      </c>
      <c r="L124" s="232">
        <f>'安桐-常规品'!K34</f>
      </c>
      <c r="M124" s="318">
        <f>'安桐-常规品'!L34</f>
      </c>
      <c r="N124" s="232">
        <f>'安桐-常规品'!M34</f>
      </c>
      <c r="O124" s="318">
        <f>'安桐-常规品'!N34</f>
      </c>
      <c r="P124" s="319">
        <f>VLOOKUP(B124,'系统编码规格'!A:C,3,FALSE)</f>
      </c>
      <c r="Q124" s="319"/>
      <c r="R124" s="319"/>
      <c r="S124" s="319"/>
      <c r="T124" s="319"/>
    </row>
    <row customHeight="true" ht="19" r="125">
      <c r="A125" s="318" t="str">
        <v>安桐</v>
      </c>
      <c r="B125" s="231">
        <f>'安桐-常规品'!A35</f>
      </c>
      <c r="C125" s="318">
        <f>'安桐-常规品'!B35</f>
      </c>
      <c r="D125" s="318">
        <f>'安桐-常规品'!C35</f>
      </c>
      <c r="E125" s="318">
        <f>'安桐-常规品'!D35</f>
      </c>
      <c r="F125" s="319">
        <f>'安桐-常规品'!E35</f>
      </c>
      <c r="G125" s="318">
        <f>'安桐-常规品'!F35</f>
      </c>
      <c r="H125" s="319">
        <f>'安桐-常规品'!G35</f>
      </c>
      <c r="I125" s="318">
        <f>'安桐-常规品'!H35</f>
      </c>
      <c r="J125" s="232">
        <f>'安桐-常规品'!I35</f>
      </c>
      <c r="K125" s="318">
        <f>'安桐-常规品'!J35</f>
      </c>
      <c r="L125" s="232">
        <f>'安桐-常规品'!K35</f>
      </c>
      <c r="M125" s="318">
        <f>'安桐-常规品'!L35</f>
      </c>
      <c r="N125" s="232">
        <f>'安桐-常规品'!M35</f>
      </c>
      <c r="O125" s="318">
        <f>'安桐-常规品'!N35</f>
      </c>
      <c r="P125" s="319">
        <f>VLOOKUP(B125,'系统编码规格'!A:C,3,FALSE)</f>
      </c>
      <c r="Q125" s="319"/>
      <c r="R125" s="319"/>
      <c r="S125" s="319"/>
      <c r="T125" s="319"/>
    </row>
    <row r="126">
      <c r="A126" s="318" t="str">
        <v>乐容</v>
      </c>
      <c r="B126" s="231">
        <f>'乐容-常规品'!H2</f>
      </c>
      <c r="C126" s="318">
        <f>'乐容-常规品'!I2</f>
      </c>
      <c r="D126" s="318">
        <f>'乐容-常规品'!J2</f>
      </c>
      <c r="E126" s="318">
        <f>'乐容-常规品'!K2</f>
      </c>
      <c r="F126" s="319">
        <f>'乐容-常规品'!L2</f>
      </c>
      <c r="G126" s="318">
        <f>'乐容-常规品'!M2</f>
      </c>
      <c r="H126" s="319">
        <f>'乐容-常规品'!N2</f>
      </c>
      <c r="I126" s="318">
        <f>'乐容-常规品'!O2</f>
      </c>
      <c r="J126" s="232">
        <f>'乐容-常规品'!P2</f>
      </c>
      <c r="K126" s="318">
        <f>'乐容-常规品'!Q2</f>
      </c>
      <c r="L126" s="232">
        <f>'乐容-常规品'!R2</f>
      </c>
      <c r="M126" s="318">
        <f>'乐容-常规品'!S2</f>
      </c>
      <c r="N126" s="232">
        <f>'乐容-常规品'!T2</f>
      </c>
      <c r="O126" s="318">
        <f>'乐容-常规品'!U2</f>
      </c>
      <c r="P126" s="319">
        <f>VLOOKUP(B126,'系统编码规格'!A:C,3,FALSE)</f>
      </c>
      <c r="Q126" s="319"/>
      <c r="R126" s="319"/>
      <c r="S126" s="319"/>
      <c r="T126" s="319"/>
    </row>
    <row r="127">
      <c r="A127" s="318" t="str">
        <v>乐容</v>
      </c>
      <c r="B127" s="231">
        <f>'乐容-常规品'!H3</f>
      </c>
      <c r="C127" s="318">
        <f>'乐容-常规品'!I3</f>
      </c>
      <c r="D127" s="318">
        <f>'乐容-常规品'!J3</f>
      </c>
      <c r="E127" s="318">
        <f>'乐容-常规品'!K3</f>
      </c>
      <c r="F127" s="319">
        <f>'乐容-常规品'!L3</f>
      </c>
      <c r="G127" s="318">
        <f>'乐容-常规品'!M3</f>
      </c>
      <c r="H127" s="319">
        <f>'乐容-常规品'!N3</f>
      </c>
      <c r="I127" s="318">
        <f>'乐容-常规品'!O3</f>
      </c>
      <c r="J127" s="232">
        <f>'乐容-常规品'!P3</f>
      </c>
      <c r="K127" s="318">
        <f>'乐容-常规品'!Q3</f>
      </c>
      <c r="L127" s="232">
        <f>'乐容-常规品'!R3</f>
      </c>
      <c r="M127" s="318">
        <f>'乐容-常规品'!S3</f>
      </c>
      <c r="N127" s="232">
        <f>'乐容-常规品'!T3</f>
      </c>
      <c r="O127" s="318">
        <f>'乐容-常规品'!U3</f>
      </c>
      <c r="P127" s="319">
        <f>VLOOKUP(B127,'系统编码规格'!A:C,3,FALSE)</f>
      </c>
      <c r="Q127" s="319"/>
      <c r="R127" s="319"/>
      <c r="S127" s="319"/>
      <c r="T127" s="319"/>
    </row>
    <row r="128">
      <c r="A128" s="318" t="str">
        <v>乐容</v>
      </c>
      <c r="B128" s="231">
        <f>'乐容-常规品'!H4</f>
      </c>
      <c r="C128" s="318">
        <f>'乐容-常规品'!I4</f>
      </c>
      <c r="D128" s="318">
        <f>'乐容-常规品'!J4</f>
      </c>
      <c r="E128" s="318">
        <f>'乐容-常规品'!K4</f>
      </c>
      <c r="F128" s="319">
        <f>'乐容-常规品'!L4</f>
      </c>
      <c r="G128" s="318">
        <f>'乐容-常规品'!M4</f>
      </c>
      <c r="H128" s="319">
        <f>'乐容-常规品'!N4</f>
      </c>
      <c r="I128" s="318">
        <f>'乐容-常规品'!O4</f>
      </c>
      <c r="J128" s="232">
        <f>'乐容-常规品'!P4</f>
      </c>
      <c r="K128" s="318">
        <f>'乐容-常规品'!Q4</f>
      </c>
      <c r="L128" s="232">
        <f>'乐容-常规品'!R4</f>
      </c>
      <c r="M128" s="318">
        <f>'乐容-常规品'!S4</f>
      </c>
      <c r="N128" s="232">
        <f>'乐容-常规品'!T4</f>
      </c>
      <c r="O128" s="318">
        <f>'乐容-常规品'!U4</f>
      </c>
      <c r="P128" s="319">
        <f>VLOOKUP(B128,'系统编码规格'!A:C,3,FALSE)</f>
      </c>
      <c r="Q128" s="319"/>
      <c r="R128" s="319"/>
      <c r="S128" s="319"/>
      <c r="T128" s="319"/>
    </row>
    <row r="129">
      <c r="A129" s="318" t="str">
        <v>乐容</v>
      </c>
      <c r="B129" s="231">
        <f>'乐容-常规品'!H5</f>
      </c>
      <c r="C129" s="318">
        <f>'乐容-常规品'!I5</f>
      </c>
      <c r="D129" s="318">
        <f>'乐容-常规品'!J5</f>
      </c>
      <c r="E129" s="318">
        <f>'乐容-常规品'!K5</f>
      </c>
      <c r="F129" s="319">
        <f>'乐容-常规品'!L5</f>
      </c>
      <c r="G129" s="318">
        <f>'乐容-常规品'!M5</f>
      </c>
      <c r="H129" s="319">
        <f>'乐容-常规品'!N5</f>
      </c>
      <c r="I129" s="318">
        <f>'乐容-常规品'!O5</f>
      </c>
      <c r="J129" s="232">
        <f>'乐容-常规品'!P5</f>
      </c>
      <c r="K129" s="318">
        <f>'乐容-常规品'!Q5</f>
      </c>
      <c r="L129" s="232">
        <f>'乐容-常规品'!R5</f>
      </c>
      <c r="M129" s="318">
        <f>'乐容-常规品'!S5</f>
      </c>
      <c r="N129" s="232">
        <f>'乐容-常规品'!T5</f>
      </c>
      <c r="O129" s="318">
        <f>'乐容-常规品'!U5</f>
      </c>
      <c r="P129" s="319">
        <f>VLOOKUP(B129,'系统编码规格'!A:C,3,FALSE)</f>
      </c>
      <c r="Q129" s="319"/>
      <c r="R129" s="319"/>
      <c r="S129" s="319"/>
      <c r="T129" s="319"/>
    </row>
    <row r="130">
      <c r="A130" s="318" t="str">
        <v>乐容</v>
      </c>
      <c r="B130" s="231">
        <f>'乐容-常规品'!H6</f>
      </c>
      <c r="C130" s="318">
        <f>'乐容-常规品'!I6</f>
      </c>
      <c r="D130" s="318">
        <f>'乐容-常规品'!J6</f>
      </c>
      <c r="E130" s="318">
        <f>'乐容-常规品'!K6</f>
      </c>
      <c r="F130" s="319">
        <f>'乐容-常规品'!L6</f>
      </c>
      <c r="G130" s="318">
        <f>'乐容-常规品'!M6</f>
      </c>
      <c r="H130" s="319">
        <f>'乐容-常规品'!N6</f>
      </c>
      <c r="I130" s="318">
        <f>'乐容-常规品'!O6</f>
      </c>
      <c r="J130" s="232">
        <f>'乐容-常规品'!P6</f>
      </c>
      <c r="K130" s="318">
        <f>'乐容-常规品'!Q6</f>
      </c>
      <c r="L130" s="232">
        <f>'乐容-常规品'!R6</f>
      </c>
      <c r="M130" s="318">
        <f>'乐容-常规品'!S6</f>
      </c>
      <c r="N130" s="232">
        <f>'乐容-常规品'!T6</f>
      </c>
      <c r="O130" s="318">
        <f>'乐容-常规品'!U6</f>
      </c>
      <c r="P130" s="319">
        <f>VLOOKUP(B130,'系统编码规格'!A:C,3,FALSE)</f>
      </c>
      <c r="Q130" s="319"/>
      <c r="R130" s="319"/>
      <c r="S130" s="319"/>
      <c r="T130" s="319"/>
    </row>
    <row r="131">
      <c r="A131" s="318" t="str">
        <v>乐容</v>
      </c>
      <c r="B131" s="231">
        <f>'乐容-常规品'!H7</f>
      </c>
      <c r="C131" s="318">
        <f>'乐容-常规品'!I7</f>
      </c>
      <c r="D131" s="318">
        <f>'乐容-常规品'!J7</f>
      </c>
      <c r="E131" s="318">
        <f>'乐容-常规品'!K7</f>
      </c>
      <c r="F131" s="319">
        <f>'乐容-常规品'!L7</f>
      </c>
      <c r="G131" s="318">
        <f>'乐容-常规品'!M7</f>
      </c>
      <c r="H131" s="319">
        <f>'乐容-常规品'!N7</f>
      </c>
      <c r="I131" s="318">
        <f>'乐容-常规品'!O7</f>
      </c>
      <c r="J131" s="232">
        <f>'乐容-常规品'!P7</f>
      </c>
      <c r="K131" s="318">
        <f>'乐容-常规品'!Q7</f>
      </c>
      <c r="L131" s="232">
        <f>'乐容-常规品'!R7</f>
      </c>
      <c r="M131" s="318">
        <f>'乐容-常规品'!S7</f>
      </c>
      <c r="N131" s="232">
        <f>'乐容-常规品'!T7</f>
      </c>
      <c r="O131" s="318">
        <f>'乐容-常规品'!U7</f>
      </c>
      <c r="P131" s="319">
        <f>VLOOKUP(B131,'系统编码规格'!A:C,3,FALSE)</f>
      </c>
      <c r="Q131" s="319"/>
      <c r="R131" s="319"/>
      <c r="S131" s="319"/>
      <c r="T131" s="319"/>
    </row>
    <row r="132">
      <c r="A132" s="318" t="str">
        <v>乐容</v>
      </c>
      <c r="B132" s="231">
        <f>'乐容-常规品'!H8</f>
      </c>
      <c r="C132" s="318">
        <f>'乐容-常规品'!I8</f>
      </c>
      <c r="D132" s="318">
        <f>'乐容-常规品'!J8</f>
      </c>
      <c r="E132" s="318">
        <f>'乐容-常规品'!K8</f>
      </c>
      <c r="F132" s="319">
        <f>'乐容-常规品'!L8</f>
      </c>
      <c r="G132" s="318">
        <f>'乐容-常规品'!M8</f>
      </c>
      <c r="H132" s="319">
        <f>'乐容-常规品'!N8</f>
      </c>
      <c r="I132" s="318">
        <f>'乐容-常规品'!O8</f>
      </c>
      <c r="J132" s="232">
        <f>'乐容-常规品'!P8</f>
      </c>
      <c r="K132" s="318">
        <f>'乐容-常规品'!Q8</f>
      </c>
      <c r="L132" s="232">
        <f>'乐容-常规品'!R8</f>
      </c>
      <c r="M132" s="318">
        <f>'乐容-常规品'!S8</f>
      </c>
      <c r="N132" s="232">
        <f>'乐容-常规品'!T8</f>
      </c>
      <c r="O132" s="318">
        <f>'乐容-常规品'!U8</f>
      </c>
      <c r="P132" s="319">
        <f>VLOOKUP(B132,'系统编码规格'!A:C,3,FALSE)</f>
      </c>
      <c r="Q132" s="319"/>
      <c r="R132" s="319"/>
      <c r="S132" s="319"/>
      <c r="T132" s="319"/>
    </row>
    <row r="133">
      <c r="A133" s="318" t="str">
        <v>乐容</v>
      </c>
      <c r="B133" s="231">
        <f>'乐容-常规品'!H9</f>
      </c>
      <c r="C133" s="318">
        <f>'乐容-常规品'!I9</f>
      </c>
      <c r="D133" s="318">
        <f>'乐容-常规品'!J9</f>
      </c>
      <c r="E133" s="318">
        <f>'乐容-常规品'!K9</f>
      </c>
      <c r="F133" s="319">
        <f>'乐容-常规品'!L9</f>
      </c>
      <c r="G133" s="318">
        <f>'乐容-常规品'!M9</f>
      </c>
      <c r="H133" s="319">
        <f>'乐容-常规品'!N9</f>
      </c>
      <c r="I133" s="318">
        <f>'乐容-常规品'!O9</f>
      </c>
      <c r="J133" s="232">
        <f>'乐容-常规品'!P9</f>
      </c>
      <c r="K133" s="318">
        <f>'乐容-常规品'!Q9</f>
      </c>
      <c r="L133" s="232">
        <f>'乐容-常规品'!R9</f>
      </c>
      <c r="M133" s="318">
        <f>'乐容-常规品'!S9</f>
      </c>
      <c r="N133" s="232">
        <f>'乐容-常规品'!T9</f>
      </c>
      <c r="O133" s="318">
        <f>'乐容-常规品'!U9</f>
      </c>
      <c r="P133" s="319">
        <f>VLOOKUP(B133,'系统编码规格'!A:C,3,FALSE)</f>
      </c>
      <c r="Q133" s="319"/>
      <c r="R133" s="319"/>
      <c r="S133" s="319"/>
      <c r="T133" s="319"/>
    </row>
    <row r="134">
      <c r="A134" s="318" t="str">
        <v>乐容</v>
      </c>
      <c r="B134" s="231">
        <f>'乐容-常规品'!H10</f>
      </c>
      <c r="C134" s="318">
        <f>'乐容-常规品'!I10</f>
      </c>
      <c r="D134" s="318">
        <f>'乐容-常规品'!J10</f>
      </c>
      <c r="E134" s="318">
        <f>'乐容-常规品'!K10</f>
      </c>
      <c r="F134" s="319">
        <f>'乐容-常规品'!L10</f>
      </c>
      <c r="G134" s="318">
        <f>'乐容-常规品'!M10</f>
      </c>
      <c r="H134" s="319">
        <f>'乐容-常规品'!N10</f>
      </c>
      <c r="I134" s="318">
        <f>'乐容-常规品'!O10</f>
      </c>
      <c r="J134" s="232">
        <f>'乐容-常规品'!P10</f>
      </c>
      <c r="K134" s="318">
        <f>'乐容-常规品'!Q10</f>
      </c>
      <c r="L134" s="232">
        <f>'乐容-常规品'!R10</f>
      </c>
      <c r="M134" s="318">
        <f>'乐容-常规品'!S10</f>
      </c>
      <c r="N134" s="232">
        <f>'乐容-常规品'!T10</f>
      </c>
      <c r="O134" s="318">
        <f>'乐容-常规品'!U10</f>
      </c>
      <c r="P134" s="319">
        <f>VLOOKUP(B134,'系统编码规格'!A:C,3,FALSE)</f>
      </c>
      <c r="Q134" s="319"/>
      <c r="R134" s="319"/>
      <c r="S134" s="319"/>
      <c r="T134" s="319"/>
    </row>
    <row r="135">
      <c r="A135" s="318" t="str">
        <v>乐容</v>
      </c>
      <c r="B135" s="231">
        <f>'乐容-常规品'!H11</f>
      </c>
      <c r="C135" s="318">
        <f>'乐容-常规品'!I11</f>
      </c>
      <c r="D135" s="318">
        <f>'乐容-常规品'!J11</f>
      </c>
      <c r="E135" s="318">
        <f>'乐容-常规品'!K11</f>
      </c>
      <c r="F135" s="319">
        <f>'乐容-常规品'!L11</f>
      </c>
      <c r="G135" s="318">
        <f>'乐容-常规品'!M11</f>
      </c>
      <c r="H135" s="319">
        <f>'乐容-常规品'!N11</f>
      </c>
      <c r="I135" s="318">
        <f>'乐容-常规品'!O11</f>
      </c>
      <c r="J135" s="232">
        <f>'乐容-常规品'!P11</f>
      </c>
      <c r="K135" s="318">
        <f>'乐容-常规品'!Q11</f>
      </c>
      <c r="L135" s="232">
        <f>'乐容-常规品'!R11</f>
      </c>
      <c r="M135" s="318">
        <f>'乐容-常规品'!S11</f>
      </c>
      <c r="N135" s="232">
        <f>'乐容-常规品'!T11</f>
      </c>
      <c r="O135" s="318">
        <f>'乐容-常规品'!U11</f>
      </c>
      <c r="P135" s="319">
        <f>VLOOKUP(B135,'系统编码规格'!A:C,3,FALSE)</f>
      </c>
      <c r="Q135" s="319"/>
      <c r="R135" s="319"/>
      <c r="S135" s="319"/>
      <c r="T135" s="319"/>
    </row>
    <row r="136">
      <c r="A136" s="318" t="str">
        <v>乐容</v>
      </c>
      <c r="B136" s="231">
        <f>'乐容-常规品'!H12</f>
      </c>
      <c r="C136" s="318">
        <f>'乐容-常规品'!I12</f>
      </c>
      <c r="D136" s="318">
        <f>'乐容-常规品'!J12</f>
      </c>
      <c r="E136" s="318">
        <f>'乐容-常规品'!K12</f>
      </c>
      <c r="F136" s="319">
        <f>'乐容-常规品'!L12</f>
      </c>
      <c r="G136" s="318">
        <f>'乐容-常规品'!M12</f>
      </c>
      <c r="H136" s="319">
        <f>'乐容-常规品'!N12</f>
      </c>
      <c r="I136" s="318">
        <f>'乐容-常规品'!O12</f>
      </c>
      <c r="J136" s="232">
        <f>'乐容-常规品'!P12</f>
      </c>
      <c r="K136" s="318">
        <f>'乐容-常规品'!Q12</f>
      </c>
      <c r="L136" s="232">
        <f>'乐容-常规品'!R12</f>
      </c>
      <c r="M136" s="318">
        <f>'乐容-常规品'!S12</f>
      </c>
      <c r="N136" s="232">
        <f>'乐容-常规品'!T12</f>
      </c>
      <c r="O136" s="318">
        <f>'乐容-常规品'!U12</f>
      </c>
      <c r="P136" s="319">
        <f>VLOOKUP(B136,'系统编码规格'!A:C,3,FALSE)</f>
      </c>
      <c r="Q136" s="319"/>
      <c r="R136" s="319"/>
      <c r="S136" s="319"/>
      <c r="T136" s="319"/>
    </row>
    <row r="137">
      <c r="A137" s="318" t="str">
        <v>乐容</v>
      </c>
      <c r="B137" s="231">
        <f>'乐容-常规品'!H13</f>
      </c>
      <c r="C137" s="318">
        <f>'乐容-常规品'!I13</f>
      </c>
      <c r="D137" s="318">
        <f>'乐容-常规品'!J13</f>
      </c>
      <c r="E137" s="318">
        <f>'乐容-常规品'!K13</f>
      </c>
      <c r="F137" s="319">
        <f>'乐容-常规品'!L13</f>
      </c>
      <c r="G137" s="318">
        <f>'乐容-常规品'!M13</f>
      </c>
      <c r="H137" s="319">
        <f>'乐容-常规品'!N13</f>
      </c>
      <c r="I137" s="318">
        <f>'乐容-常规品'!O13</f>
      </c>
      <c r="J137" s="232">
        <f>'乐容-常规品'!P13</f>
      </c>
      <c r="K137" s="318">
        <f>'乐容-常规品'!Q13</f>
      </c>
      <c r="L137" s="232">
        <f>'乐容-常规品'!R13</f>
      </c>
      <c r="M137" s="318">
        <f>'乐容-常规品'!S13</f>
      </c>
      <c r="N137" s="232">
        <f>'乐容-常规品'!T13</f>
      </c>
      <c r="O137" s="318">
        <f>'乐容-常规品'!U13</f>
      </c>
      <c r="P137" s="319">
        <f>VLOOKUP(B137,'系统编码规格'!A:C,3,FALSE)</f>
      </c>
      <c r="Q137" s="319"/>
      <c r="R137" s="319"/>
      <c r="S137" s="319"/>
      <c r="T137" s="319"/>
    </row>
    <row r="138">
      <c r="A138" s="318" t="str">
        <v>乐容</v>
      </c>
      <c r="B138" s="231">
        <f>'乐容-常规品'!H14</f>
      </c>
      <c r="C138" s="318">
        <f>'乐容-常规品'!I14</f>
      </c>
      <c r="D138" s="318">
        <f>'乐容-常规品'!J14</f>
      </c>
      <c r="E138" s="318">
        <f>'乐容-常规品'!K14</f>
      </c>
      <c r="F138" s="319">
        <f>'乐容-常规品'!L14</f>
      </c>
      <c r="G138" s="318">
        <f>'乐容-常规品'!M14</f>
      </c>
      <c r="H138" s="319">
        <f>'乐容-常规品'!N14</f>
      </c>
      <c r="I138" s="318">
        <f>'乐容-常规品'!O14</f>
      </c>
      <c r="J138" s="232">
        <f>'乐容-常规品'!P14</f>
      </c>
      <c r="K138" s="318">
        <f>'乐容-常规品'!Q14</f>
      </c>
      <c r="L138" s="232">
        <f>'乐容-常规品'!R14</f>
      </c>
      <c r="M138" s="318">
        <f>'乐容-常规品'!S14</f>
      </c>
      <c r="N138" s="232">
        <f>'乐容-常规品'!T14</f>
      </c>
      <c r="O138" s="318">
        <f>'乐容-常规品'!U14</f>
      </c>
      <c r="P138" s="319">
        <f>VLOOKUP(B138,'系统编码规格'!A:C,3,FALSE)</f>
      </c>
      <c r="Q138" s="319"/>
      <c r="R138" s="319"/>
      <c r="S138" s="319"/>
      <c r="T138" s="319"/>
    </row>
    <row r="139">
      <c r="A139" s="318" t="str">
        <v>乐容</v>
      </c>
      <c r="B139" s="231">
        <f>'乐容-常规品'!H15</f>
      </c>
      <c r="C139" s="318">
        <f>'乐容-常规品'!I15</f>
      </c>
      <c r="D139" s="318">
        <f>'乐容-常规品'!J15</f>
      </c>
      <c r="E139" s="318">
        <f>'乐容-常规品'!K15</f>
      </c>
      <c r="F139" s="319">
        <f>'乐容-常规品'!L15</f>
      </c>
      <c r="G139" s="318">
        <f>'乐容-常规品'!M15</f>
      </c>
      <c r="H139" s="319">
        <f>'乐容-常规品'!N15</f>
      </c>
      <c r="I139" s="318">
        <f>'乐容-常规品'!O15</f>
      </c>
      <c r="J139" s="232">
        <f>'乐容-常规品'!P15</f>
      </c>
      <c r="K139" s="318">
        <f>'乐容-常规品'!Q15</f>
      </c>
      <c r="L139" s="232">
        <f>'乐容-常规品'!R15</f>
      </c>
      <c r="M139" s="318">
        <f>'乐容-常规品'!S15</f>
      </c>
      <c r="N139" s="232">
        <f>'乐容-常规品'!T15</f>
      </c>
      <c r="O139" s="318">
        <f>'乐容-常规品'!U15</f>
      </c>
      <c r="P139" s="319">
        <f>VLOOKUP(B139,'系统编码规格'!A:C,3,FALSE)</f>
      </c>
      <c r="Q139" s="319"/>
      <c r="R139" s="319"/>
      <c r="S139" s="319"/>
      <c r="T139" s="319"/>
    </row>
    <row r="140">
      <c r="A140" s="318" t="str">
        <v>乐容</v>
      </c>
      <c r="B140" s="231">
        <f>'乐容-常规品'!H16</f>
      </c>
      <c r="C140" s="318">
        <f>'乐容-常规品'!I16</f>
      </c>
      <c r="D140" s="318">
        <f>'乐容-常规品'!J16</f>
      </c>
      <c r="E140" s="318">
        <f>'乐容-常规品'!K16</f>
      </c>
      <c r="F140" s="319">
        <f>'乐容-常规品'!L16</f>
      </c>
      <c r="G140" s="318">
        <f>'乐容-常规品'!M16</f>
      </c>
      <c r="H140" s="319">
        <f>'乐容-常规品'!N16</f>
      </c>
      <c r="I140" s="318">
        <f>'乐容-常规品'!O16</f>
      </c>
      <c r="J140" s="232">
        <f>'乐容-常规品'!P16</f>
      </c>
      <c r="K140" s="318">
        <f>'乐容-常规品'!Q16</f>
      </c>
      <c r="L140" s="232">
        <f>'乐容-常规品'!R16</f>
      </c>
      <c r="M140" s="318">
        <f>'乐容-常规品'!S16</f>
      </c>
      <c r="N140" s="232">
        <f>'乐容-常规品'!T16</f>
      </c>
      <c r="O140" s="318">
        <f>'乐容-常规品'!U16</f>
      </c>
      <c r="P140" s="319">
        <f>VLOOKUP(B140,'系统编码规格'!A:C,3,FALSE)</f>
      </c>
      <c r="Q140" s="319"/>
      <c r="R140" s="319"/>
      <c r="S140" s="319"/>
      <c r="T140" s="319"/>
    </row>
    <row r="141">
      <c r="A141" s="318" t="str">
        <v>乐容</v>
      </c>
      <c r="B141" s="231">
        <f>'乐容-常规品'!H17</f>
      </c>
      <c r="C141" s="318">
        <f>'乐容-常规品'!I17</f>
      </c>
      <c r="D141" s="318">
        <f>'乐容-常规品'!J17</f>
      </c>
      <c r="E141" s="318">
        <f>'乐容-常规品'!K17</f>
      </c>
      <c r="F141" s="319">
        <f>'乐容-常规品'!L17</f>
      </c>
      <c r="G141" s="318">
        <f>'乐容-常规品'!M17</f>
      </c>
      <c r="H141" s="319">
        <f>'乐容-常规品'!N17</f>
      </c>
      <c r="I141" s="318">
        <f>'乐容-常规品'!O17</f>
      </c>
      <c r="J141" s="232">
        <f>'乐容-常规品'!P17</f>
      </c>
      <c r="K141" s="318">
        <f>'乐容-常规品'!Q17</f>
      </c>
      <c r="L141" s="232">
        <f>'乐容-常规品'!R17</f>
      </c>
      <c r="M141" s="318">
        <f>'乐容-常规品'!S17</f>
      </c>
      <c r="N141" s="232">
        <f>'乐容-常规品'!T17</f>
      </c>
      <c r="O141" s="318">
        <f>'乐容-常规品'!U17</f>
      </c>
      <c r="P141" s="319">
        <f>VLOOKUP(B141,'系统编码规格'!A:C,3,FALSE)</f>
      </c>
      <c r="Q141" s="319"/>
      <c r="R141" s="319"/>
      <c r="S141" s="319"/>
      <c r="T141" s="319"/>
    </row>
    <row r="142">
      <c r="A142" s="318" t="str">
        <v>乐容</v>
      </c>
      <c r="B142" s="231">
        <f>'乐容-常规品'!H18</f>
      </c>
      <c r="C142" s="318">
        <f>'乐容-常规品'!I18</f>
      </c>
      <c r="D142" s="318">
        <f>'乐容-常规品'!J18</f>
      </c>
      <c r="E142" s="318">
        <f>'乐容-常规品'!K18</f>
      </c>
      <c r="F142" s="319">
        <f>'乐容-常规品'!L18</f>
      </c>
      <c r="G142" s="318">
        <f>'乐容-常规品'!M18</f>
      </c>
      <c r="H142" s="319">
        <f>'乐容-常规品'!N18</f>
      </c>
      <c r="I142" s="318">
        <f>'乐容-常规品'!O18</f>
      </c>
      <c r="J142" s="232">
        <f>'乐容-常规品'!P18</f>
      </c>
      <c r="K142" s="318">
        <f>'乐容-常规品'!Q18</f>
      </c>
      <c r="L142" s="232">
        <f>'乐容-常规品'!R18</f>
      </c>
      <c r="M142" s="318">
        <f>'乐容-常规品'!S18</f>
      </c>
      <c r="N142" s="232">
        <f>'乐容-常规品'!T18</f>
      </c>
      <c r="O142" s="318">
        <f>'乐容-常规品'!U18</f>
      </c>
      <c r="P142" s="319">
        <f>VLOOKUP(B142,'系统编码规格'!A:C,3,FALSE)</f>
      </c>
      <c r="Q142" s="319"/>
      <c r="R142" s="319"/>
      <c r="S142" s="319"/>
      <c r="T142" s="319"/>
    </row>
    <row r="143">
      <c r="A143" s="318" t="str">
        <v>乐容</v>
      </c>
      <c r="B143" s="231">
        <f>'乐容-常规品'!H19</f>
      </c>
      <c r="C143" s="318">
        <f>'乐容-常规品'!I19</f>
      </c>
      <c r="D143" s="318">
        <f>'乐容-常规品'!J19</f>
      </c>
      <c r="E143" s="318">
        <f>'乐容-常规品'!K19</f>
      </c>
      <c r="F143" s="319">
        <f>'乐容-常规品'!L19</f>
      </c>
      <c r="G143" s="318">
        <f>'乐容-常规品'!M19</f>
      </c>
      <c r="H143" s="319">
        <f>'乐容-常规品'!N19</f>
      </c>
      <c r="I143" s="318">
        <f>'乐容-常规品'!O19</f>
      </c>
      <c r="J143" s="232">
        <f>'乐容-常规品'!P19</f>
      </c>
      <c r="K143" s="318">
        <f>'乐容-常规品'!Q19</f>
      </c>
      <c r="L143" s="232">
        <f>'乐容-常规品'!R19</f>
      </c>
      <c r="M143" s="318">
        <f>'乐容-常规品'!S19</f>
      </c>
      <c r="N143" s="232">
        <f>'乐容-常规品'!T19</f>
      </c>
      <c r="O143" s="318">
        <f>'乐容-常规品'!U19</f>
      </c>
      <c r="P143" s="319">
        <f>VLOOKUP(B143,'系统编码规格'!A:C,3,FALSE)</f>
      </c>
      <c r="Q143" s="319"/>
      <c r="R143" s="319"/>
      <c r="S143" s="319"/>
      <c r="T143" s="319"/>
    </row>
    <row r="144">
      <c r="A144" s="318" t="str">
        <v>乐容</v>
      </c>
      <c r="B144" s="231">
        <f>'乐容-常规品'!H20</f>
      </c>
      <c r="C144" s="318">
        <f>'乐容-常规品'!I20</f>
      </c>
      <c r="D144" s="318">
        <f>'乐容-常规品'!J20</f>
      </c>
      <c r="E144" s="318">
        <f>'乐容-常规品'!K20</f>
      </c>
      <c r="F144" s="319">
        <f>'乐容-常规品'!L20</f>
      </c>
      <c r="G144" s="318">
        <f>'乐容-常规品'!M20</f>
      </c>
      <c r="H144" s="319">
        <f>'乐容-常规品'!N20</f>
      </c>
      <c r="I144" s="318">
        <f>'乐容-常规品'!O20</f>
      </c>
      <c r="J144" s="232">
        <f>'乐容-常规品'!P20</f>
      </c>
      <c r="K144" s="318">
        <f>'乐容-常规品'!Q20</f>
      </c>
      <c r="L144" s="232">
        <f>'乐容-常规品'!R20</f>
      </c>
      <c r="M144" s="318">
        <f>'乐容-常规品'!S20</f>
      </c>
      <c r="N144" s="232">
        <f>'乐容-常规品'!T20</f>
      </c>
      <c r="O144" s="318">
        <f>'乐容-常规品'!U20</f>
      </c>
      <c r="P144" s="319">
        <f>VLOOKUP(B144,'系统编码规格'!A:C,3,FALSE)</f>
      </c>
      <c r="Q144" s="319"/>
      <c r="R144" s="319"/>
      <c r="S144" s="319"/>
      <c r="T144" s="319"/>
    </row>
    <row r="145">
      <c r="A145" s="318" t="str">
        <v>乐容</v>
      </c>
      <c r="B145" s="231">
        <f>'乐容-常规品'!H21</f>
      </c>
      <c r="C145" s="318">
        <f>'乐容-常规品'!I21</f>
      </c>
      <c r="D145" s="318">
        <f>'乐容-常规品'!J21</f>
      </c>
      <c r="E145" s="318">
        <f>'乐容-常规品'!K21</f>
      </c>
      <c r="F145" s="319">
        <f>'乐容-常规品'!L21</f>
      </c>
      <c r="G145" s="318">
        <f>'乐容-常规品'!M21</f>
      </c>
      <c r="H145" s="319">
        <f>'乐容-常规品'!N21</f>
      </c>
      <c r="I145" s="318">
        <f>'乐容-常规品'!O21</f>
      </c>
      <c r="J145" s="232">
        <f>'乐容-常规品'!P21</f>
      </c>
      <c r="K145" s="318">
        <f>'乐容-常规品'!Q21</f>
      </c>
      <c r="L145" s="232">
        <f>'乐容-常规品'!R21</f>
      </c>
      <c r="M145" s="318">
        <f>'乐容-常规品'!S21</f>
      </c>
      <c r="N145" s="232">
        <f>'乐容-常规品'!T21</f>
      </c>
      <c r="O145" s="318">
        <f>'乐容-常规品'!U21</f>
      </c>
      <c r="P145" s="319">
        <f>VLOOKUP(B145,'系统编码规格'!A:C,3,FALSE)</f>
      </c>
      <c r="Q145" s="319"/>
      <c r="R145" s="319"/>
      <c r="S145" s="319"/>
      <c r="T145" s="319"/>
    </row>
    <row r="146">
      <c r="A146" s="318" t="str">
        <v>乐容</v>
      </c>
      <c r="B146" s="231">
        <f>'乐容-常规品'!H22</f>
      </c>
      <c r="C146" s="318">
        <f>'乐容-常规品'!I22</f>
      </c>
      <c r="D146" s="318">
        <f>'乐容-常规品'!J22</f>
      </c>
      <c r="E146" s="318">
        <f>'乐容-常规品'!K22</f>
      </c>
      <c r="F146" s="319">
        <f>'乐容-常规品'!L22</f>
      </c>
      <c r="G146" s="318">
        <f>'乐容-常规品'!M22</f>
      </c>
      <c r="H146" s="319">
        <f>'乐容-常规品'!N22</f>
      </c>
      <c r="I146" s="318">
        <f>'乐容-常规品'!O22</f>
      </c>
      <c r="J146" s="232">
        <f>'乐容-常规品'!P22</f>
      </c>
      <c r="K146" s="318">
        <f>'乐容-常规品'!Q22</f>
      </c>
      <c r="L146" s="232">
        <f>'乐容-常规品'!R22</f>
      </c>
      <c r="M146" s="318">
        <f>'乐容-常规品'!S22</f>
      </c>
      <c r="N146" s="232">
        <f>'乐容-常规品'!T22</f>
      </c>
      <c r="O146" s="318">
        <f>'乐容-常规品'!U22</f>
      </c>
      <c r="P146" s="319">
        <f>VLOOKUP(B146,'系统编码规格'!A:C,3,FALSE)</f>
      </c>
      <c r="Q146" s="319"/>
      <c r="R146" s="319"/>
      <c r="S146" s="319"/>
      <c r="T146" s="319"/>
    </row>
    <row r="147">
      <c r="A147" s="318" t="str">
        <v>乐容</v>
      </c>
      <c r="B147" s="231">
        <f>'乐容-常规品'!H23</f>
      </c>
      <c r="C147" s="318">
        <f>'乐容-常规品'!I23</f>
      </c>
      <c r="D147" s="318">
        <f>'乐容-常规品'!J23</f>
      </c>
      <c r="E147" s="318">
        <f>'乐容-常规品'!K23</f>
      </c>
      <c r="F147" s="319">
        <f>'乐容-常规品'!L23</f>
      </c>
      <c r="G147" s="318">
        <f>'乐容-常规品'!M23</f>
      </c>
      <c r="H147" s="319">
        <f>'乐容-常规品'!N23</f>
      </c>
      <c r="I147" s="318">
        <f>'乐容-常规品'!O23</f>
      </c>
      <c r="J147" s="232">
        <f>'乐容-常规品'!P23</f>
      </c>
      <c r="K147" s="318">
        <f>'乐容-常规品'!Q23</f>
      </c>
      <c r="L147" s="232">
        <f>'乐容-常规品'!R23</f>
      </c>
      <c r="M147" s="318">
        <f>'乐容-常规品'!S23</f>
      </c>
      <c r="N147" s="232">
        <f>'乐容-常规品'!T23</f>
      </c>
      <c r="O147" s="318">
        <f>'乐容-常规品'!U23</f>
      </c>
      <c r="P147" s="319">
        <f>VLOOKUP(B147,'系统编码规格'!A:C,3,FALSE)</f>
      </c>
      <c r="Q147" s="319"/>
      <c r="R147" s="319"/>
      <c r="S147" s="319"/>
      <c r="T147" s="319"/>
    </row>
    <row r="148">
      <c r="A148" s="318" t="str">
        <v>乐容</v>
      </c>
      <c r="B148" s="231">
        <f>'乐容-常规品'!H24</f>
      </c>
      <c r="C148" s="318">
        <f>'乐容-常规品'!I24</f>
      </c>
      <c r="D148" s="318">
        <f>'乐容-常规品'!J24</f>
      </c>
      <c r="E148" s="318">
        <f>'乐容-常规品'!K24</f>
      </c>
      <c r="F148" s="319">
        <f>'乐容-常规品'!L24</f>
      </c>
      <c r="G148" s="318">
        <f>'乐容-常规品'!M24</f>
      </c>
      <c r="H148" s="319">
        <f>'乐容-常规品'!N24</f>
      </c>
      <c r="I148" s="318">
        <f>'乐容-常规品'!O24</f>
      </c>
      <c r="J148" s="232">
        <f>'乐容-常规品'!P24</f>
      </c>
      <c r="K148" s="318">
        <f>'乐容-常规品'!Q24</f>
      </c>
      <c r="L148" s="232">
        <f>'乐容-常规品'!R24</f>
      </c>
      <c r="M148" s="318">
        <f>'乐容-常规品'!S24</f>
      </c>
      <c r="N148" s="232">
        <f>'乐容-常规品'!T24</f>
      </c>
      <c r="O148" s="318">
        <f>'乐容-常规品'!U24</f>
      </c>
      <c r="P148" s="319">
        <f>VLOOKUP(B148,'系统编码规格'!A:C,3,FALSE)</f>
      </c>
      <c r="Q148" s="319"/>
      <c r="R148" s="319"/>
      <c r="S148" s="319"/>
      <c r="T148" s="319"/>
    </row>
    <row r="149">
      <c r="A149" s="318" t="str">
        <v>乐容</v>
      </c>
      <c r="B149" s="231">
        <f>'乐容-常规品'!H25</f>
      </c>
      <c r="C149" s="318">
        <f>'乐容-常规品'!I25</f>
      </c>
      <c r="D149" s="318">
        <f>'乐容-常规品'!J25</f>
      </c>
      <c r="E149" s="318">
        <f>'乐容-常规品'!K25</f>
      </c>
      <c r="F149" s="319">
        <f>'乐容-常规品'!L25</f>
      </c>
      <c r="G149" s="318">
        <f>'乐容-常规品'!M25</f>
      </c>
      <c r="H149" s="319">
        <f>'乐容-常规品'!N25</f>
      </c>
      <c r="I149" s="318">
        <f>'乐容-常规品'!O25</f>
      </c>
      <c r="J149" s="232">
        <f>'乐容-常规品'!P25</f>
      </c>
      <c r="K149" s="318">
        <f>'乐容-常规品'!Q25</f>
      </c>
      <c r="L149" s="232">
        <f>'乐容-常规品'!R25</f>
      </c>
      <c r="M149" s="318">
        <f>'乐容-常规品'!S25</f>
      </c>
      <c r="N149" s="232">
        <f>'乐容-常规品'!T25</f>
      </c>
      <c r="O149" s="318">
        <f>'乐容-常规品'!U25</f>
      </c>
      <c r="P149" s="319">
        <f>VLOOKUP(B149,'系统编码规格'!A:C,3,FALSE)</f>
      </c>
      <c r="Q149" s="319"/>
      <c r="R149" s="319"/>
      <c r="S149" s="319"/>
      <c r="T149" s="319"/>
    </row>
    <row r="150">
      <c r="A150" s="318" t="str">
        <v>乐容</v>
      </c>
      <c r="B150" s="231">
        <f>'乐容-常规品'!H26</f>
      </c>
      <c r="C150" s="318">
        <f>'乐容-常规品'!I26</f>
      </c>
      <c r="D150" s="318">
        <f>'乐容-常规品'!J26</f>
      </c>
      <c r="E150" s="318">
        <f>'乐容-常规品'!K26</f>
      </c>
      <c r="F150" s="319">
        <f>'乐容-常规品'!L26</f>
      </c>
      <c r="G150" s="318">
        <f>'乐容-常规品'!M26</f>
      </c>
      <c r="H150" s="319">
        <f>'乐容-常规品'!N26</f>
      </c>
      <c r="I150" s="318">
        <f>'乐容-常规品'!O26</f>
      </c>
      <c r="J150" s="232">
        <f>'乐容-常规品'!P26</f>
      </c>
      <c r="K150" s="318">
        <f>'乐容-常规品'!Q26</f>
      </c>
      <c r="L150" s="232">
        <f>'乐容-常规品'!R26</f>
      </c>
      <c r="M150" s="318">
        <f>'乐容-常规品'!S26</f>
      </c>
      <c r="N150" s="232">
        <f>'乐容-常规品'!T26</f>
      </c>
      <c r="O150" s="318">
        <f>'乐容-常规品'!U26</f>
      </c>
      <c r="P150" s="319">
        <f>VLOOKUP(B150,'系统编码规格'!A:C,3,FALSE)</f>
      </c>
      <c r="Q150" s="319"/>
      <c r="R150" s="319"/>
      <c r="S150" s="319"/>
      <c r="T150" s="319"/>
    </row>
    <row r="151">
      <c r="A151" s="318" t="str">
        <v>乐容</v>
      </c>
      <c r="B151" s="231">
        <f>'乐容-常规品'!H27</f>
      </c>
      <c r="C151" s="318">
        <f>'乐容-常规品'!I27</f>
      </c>
      <c r="D151" s="318">
        <f>'乐容-常规品'!J27</f>
      </c>
      <c r="E151" s="318">
        <f>'乐容-常规品'!K27</f>
      </c>
      <c r="F151" s="319">
        <f>'乐容-常规品'!L27</f>
      </c>
      <c r="G151" s="318">
        <f>'乐容-常规品'!M27</f>
      </c>
      <c r="H151" s="319">
        <f>'乐容-常规品'!N27</f>
      </c>
      <c r="I151" s="318">
        <f>'乐容-常规品'!O27</f>
      </c>
      <c r="J151" s="232">
        <f>'乐容-常规品'!P27</f>
      </c>
      <c r="K151" s="318">
        <f>'乐容-常规品'!Q27</f>
      </c>
      <c r="L151" s="232">
        <f>'乐容-常规品'!R27</f>
      </c>
      <c r="M151" s="318">
        <f>'乐容-常规品'!S27</f>
      </c>
      <c r="N151" s="232">
        <f>'乐容-常规品'!T27</f>
      </c>
      <c r="O151" s="318">
        <f>'乐容-常规品'!U27</f>
      </c>
      <c r="P151" s="319">
        <f>VLOOKUP(B151,'系统编码规格'!A:C,3,FALSE)</f>
      </c>
      <c r="Q151" s="319"/>
      <c r="R151" s="319"/>
      <c r="S151" s="319"/>
      <c r="T151" s="319"/>
    </row>
    <row r="152">
      <c r="A152" s="318" t="str">
        <v>乐容</v>
      </c>
      <c r="B152" s="231">
        <f>'乐容-常规品'!H28</f>
      </c>
      <c r="C152" s="318">
        <f>'乐容-常规品'!I28</f>
      </c>
      <c r="D152" s="318">
        <f>'乐容-常规品'!J28</f>
      </c>
      <c r="E152" s="318">
        <f>'乐容-常规品'!K28</f>
      </c>
      <c r="F152" s="319">
        <f>'乐容-常规品'!L28</f>
      </c>
      <c r="G152" s="318">
        <f>'乐容-常规品'!M28</f>
      </c>
      <c r="H152" s="319">
        <f>'乐容-常规品'!N28</f>
      </c>
      <c r="I152" s="318">
        <f>'乐容-常规品'!O28</f>
      </c>
      <c r="J152" s="232">
        <f>'乐容-常规品'!P28</f>
      </c>
      <c r="K152" s="318">
        <f>'乐容-常规品'!Q28</f>
      </c>
      <c r="L152" s="232">
        <f>'乐容-常规品'!R28</f>
      </c>
      <c r="M152" s="318">
        <f>'乐容-常规品'!S28</f>
      </c>
      <c r="N152" s="232">
        <f>'乐容-常规品'!T28</f>
      </c>
      <c r="O152" s="318">
        <f>'乐容-常规品'!U28</f>
      </c>
      <c r="P152" s="319">
        <f>VLOOKUP(B152,'系统编码规格'!A:C,3,FALSE)</f>
      </c>
      <c r="Q152" s="319"/>
      <c r="R152" s="319"/>
      <c r="S152" s="319"/>
      <c r="T152" s="319"/>
    </row>
    <row r="153">
      <c r="A153" s="318" t="str">
        <v>乐容</v>
      </c>
      <c r="B153" s="231">
        <f>'乐容-常规品'!H29</f>
      </c>
      <c r="C153" s="318">
        <f>'乐容-常规品'!I29</f>
      </c>
      <c r="D153" s="318">
        <f>'乐容-常规品'!J29</f>
      </c>
      <c r="E153" s="318">
        <f>'乐容-常规品'!K29</f>
      </c>
      <c r="F153" s="319">
        <f>'乐容-常规品'!L29</f>
      </c>
      <c r="G153" s="318">
        <f>'乐容-常规品'!M29</f>
      </c>
      <c r="H153" s="319">
        <f>'乐容-常规品'!N29</f>
      </c>
      <c r="I153" s="318">
        <f>'乐容-常规品'!O29</f>
      </c>
      <c r="J153" s="232">
        <f>'乐容-常规品'!P29</f>
      </c>
      <c r="K153" s="318">
        <f>'乐容-常规品'!Q29</f>
      </c>
      <c r="L153" s="232">
        <f>'乐容-常规品'!R29</f>
      </c>
      <c r="M153" s="318">
        <f>'乐容-常规品'!S29</f>
      </c>
      <c r="N153" s="232">
        <f>'乐容-常规品'!T29</f>
      </c>
      <c r="O153" s="318">
        <f>'乐容-常规品'!U29</f>
      </c>
      <c r="P153" s="319">
        <f>VLOOKUP(B153,'系统编码规格'!A:C,3,FALSE)</f>
      </c>
      <c r="Q153" s="319"/>
      <c r="R153" s="319"/>
      <c r="S153" s="319"/>
      <c r="T153" s="319"/>
    </row>
    <row r="154">
      <c r="A154" s="318" t="str">
        <v>乐容</v>
      </c>
      <c r="B154" s="231">
        <f>'乐容-常规品'!H30</f>
      </c>
      <c r="C154" s="318">
        <f>'乐容-常规品'!I30</f>
      </c>
      <c r="D154" s="318">
        <f>'乐容-常规品'!J30</f>
      </c>
      <c r="E154" s="318">
        <f>'乐容-常规品'!K30</f>
      </c>
      <c r="F154" s="319">
        <f>'乐容-常规品'!L30</f>
      </c>
      <c r="G154" s="318">
        <f>'乐容-常规品'!M30</f>
      </c>
      <c r="H154" s="319">
        <f>'乐容-常规品'!N30</f>
      </c>
      <c r="I154" s="318">
        <f>'乐容-常规品'!O30</f>
      </c>
      <c r="J154" s="232">
        <f>'乐容-常规品'!P30</f>
      </c>
      <c r="K154" s="318">
        <f>'乐容-常规品'!Q30</f>
      </c>
      <c r="L154" s="232">
        <f>'乐容-常规品'!R30</f>
      </c>
      <c r="M154" s="318">
        <f>'乐容-常规品'!S30</f>
      </c>
      <c r="N154" s="232">
        <f>'乐容-常规品'!T30</f>
      </c>
      <c r="O154" s="318">
        <f>'乐容-常规品'!U30</f>
      </c>
      <c r="P154" s="319">
        <f>VLOOKUP(B154,'系统编码规格'!A:C,3,FALSE)</f>
      </c>
      <c r="Q154" s="319"/>
      <c r="R154" s="319"/>
      <c r="S154" s="319"/>
      <c r="T154" s="319"/>
    </row>
    <row r="155">
      <c r="A155" s="318" t="str">
        <v>乐容</v>
      </c>
      <c r="B155" s="231">
        <f>'乐容-常规品'!H31</f>
      </c>
      <c r="C155" s="318">
        <f>'乐容-常规品'!I31</f>
      </c>
      <c r="D155" s="318">
        <f>'乐容-常规品'!J31</f>
      </c>
      <c r="E155" s="318">
        <f>'乐容-常规品'!K31</f>
      </c>
      <c r="F155" s="319">
        <f>'乐容-常规品'!L31</f>
      </c>
      <c r="G155" s="318">
        <f>'乐容-常规品'!M31</f>
      </c>
      <c r="H155" s="319">
        <f>'乐容-常规品'!N31</f>
      </c>
      <c r="I155" s="318">
        <f>'乐容-常规品'!O31</f>
      </c>
      <c r="J155" s="232">
        <f>'乐容-常规品'!P31</f>
      </c>
      <c r="K155" s="318">
        <f>'乐容-常规品'!Q31</f>
      </c>
      <c r="L155" s="232">
        <f>'乐容-常规品'!R31</f>
      </c>
      <c r="M155" s="318">
        <f>'乐容-常规品'!S31</f>
      </c>
      <c r="N155" s="232">
        <f>'乐容-常规品'!T31</f>
      </c>
      <c r="O155" s="318">
        <f>'乐容-常规品'!U31</f>
      </c>
      <c r="P155" s="319">
        <f>VLOOKUP(B155,'系统编码规格'!A:C,3,FALSE)</f>
      </c>
      <c r="Q155" s="319"/>
      <c r="R155" s="319"/>
      <c r="S155" s="319"/>
      <c r="T155" s="319"/>
    </row>
    <row r="156">
      <c r="A156" s="318" t="str">
        <v>乐容</v>
      </c>
      <c r="B156" s="231">
        <f>'乐容-常规品'!H32</f>
      </c>
      <c r="C156" s="318">
        <f>'乐容-常规品'!I32</f>
      </c>
      <c r="D156" s="318">
        <f>'乐容-常规品'!J32</f>
      </c>
      <c r="E156" s="318">
        <f>'乐容-常规品'!K32</f>
      </c>
      <c r="F156" s="319">
        <f>'乐容-常规品'!L32</f>
      </c>
      <c r="G156" s="318">
        <f>'乐容-常规品'!M32</f>
      </c>
      <c r="H156" s="319">
        <f>'乐容-常规品'!N32</f>
      </c>
      <c r="I156" s="318">
        <f>'乐容-常规品'!O32</f>
      </c>
      <c r="J156" s="232">
        <f>'乐容-常规品'!P32</f>
      </c>
      <c r="K156" s="318">
        <f>'乐容-常规品'!Q32</f>
      </c>
      <c r="L156" s="232">
        <f>'乐容-常规品'!R32</f>
      </c>
      <c r="M156" s="318">
        <f>'乐容-常规品'!S32</f>
      </c>
      <c r="N156" s="232">
        <f>'乐容-常规品'!T32</f>
      </c>
      <c r="O156" s="318">
        <f>'乐容-常规品'!U32</f>
      </c>
      <c r="P156" s="319">
        <f>VLOOKUP(B156,'系统编码规格'!A:C,3,FALSE)</f>
      </c>
      <c r="Q156" s="319"/>
      <c r="R156" s="319"/>
      <c r="S156" s="319"/>
      <c r="T156" s="319"/>
    </row>
    <row r="157">
      <c r="A157" s="318" t="str">
        <v>乐容</v>
      </c>
      <c r="B157" s="231">
        <f>'乐容-常规品'!H33</f>
      </c>
      <c r="C157" s="318">
        <f>'乐容-常规品'!I33</f>
      </c>
      <c r="D157" s="318">
        <f>'乐容-常规品'!J33</f>
      </c>
      <c r="E157" s="318">
        <f>'乐容-常规品'!K33</f>
      </c>
      <c r="F157" s="319">
        <f>'乐容-常规品'!L33</f>
      </c>
      <c r="G157" s="318">
        <f>'乐容-常规品'!M33</f>
      </c>
      <c r="H157" s="319">
        <f>'乐容-常规品'!N33</f>
      </c>
      <c r="I157" s="318">
        <f>'乐容-常规品'!O33</f>
      </c>
      <c r="J157" s="232">
        <f>'乐容-常规品'!P33</f>
      </c>
      <c r="K157" s="318">
        <f>'乐容-常规品'!Q33</f>
      </c>
      <c r="L157" s="232">
        <f>'乐容-常规品'!R33</f>
      </c>
      <c r="M157" s="318">
        <f>'乐容-常规品'!S33</f>
      </c>
      <c r="N157" s="232">
        <f>'乐容-常规品'!T33</f>
      </c>
      <c r="O157" s="318">
        <f>'乐容-常规品'!U33</f>
      </c>
      <c r="P157" s="319">
        <f>VLOOKUP(B157,'系统编码规格'!A:C,3,FALSE)</f>
      </c>
      <c r="Q157" s="319"/>
      <c r="R157" s="319"/>
      <c r="S157" s="319"/>
      <c r="T157" s="319"/>
    </row>
    <row r="158">
      <c r="A158" s="318" t="str">
        <v>乐容</v>
      </c>
      <c r="B158" s="231">
        <f>'乐容-常规品'!H34</f>
      </c>
      <c r="C158" s="318">
        <f>'乐容-常规品'!I34</f>
      </c>
      <c r="D158" s="318">
        <f>'乐容-常规品'!J34</f>
      </c>
      <c r="E158" s="318">
        <f>'乐容-常规品'!K34</f>
      </c>
      <c r="F158" s="319">
        <f>'乐容-常规品'!L34</f>
      </c>
      <c r="G158" s="318">
        <f>'乐容-常规品'!M34</f>
      </c>
      <c r="H158" s="319">
        <f>'乐容-常规品'!N34</f>
      </c>
      <c r="I158" s="318">
        <f>'乐容-常规品'!O34</f>
      </c>
      <c r="J158" s="232">
        <f>'乐容-常规品'!P34</f>
      </c>
      <c r="K158" s="318">
        <f>'乐容-常规品'!Q34</f>
      </c>
      <c r="L158" s="232">
        <f>'乐容-常规品'!R34</f>
      </c>
      <c r="M158" s="318">
        <f>'乐容-常规品'!S34</f>
      </c>
      <c r="N158" s="232">
        <f>'乐容-常规品'!T34</f>
      </c>
      <c r="O158" s="318">
        <f>'乐容-常规品'!U34</f>
      </c>
      <c r="P158" s="319">
        <f>VLOOKUP(B158,'系统编码规格'!A:C,3,FALSE)</f>
      </c>
      <c r="Q158" s="319"/>
      <c r="R158" s="319"/>
      <c r="S158" s="319"/>
      <c r="T158" s="319"/>
    </row>
    <row r="159">
      <c r="A159" s="318" t="str">
        <v>乐容</v>
      </c>
      <c r="B159" s="231">
        <f>'乐容-常规品'!H35</f>
      </c>
      <c r="C159" s="318">
        <f>'乐容-常规品'!I35</f>
      </c>
      <c r="D159" s="318">
        <f>'乐容-常规品'!J35</f>
      </c>
      <c r="E159" s="318">
        <f>'乐容-常规品'!K35</f>
      </c>
      <c r="F159" s="319">
        <f>'乐容-常规品'!L35</f>
      </c>
      <c r="G159" s="318">
        <f>'乐容-常规品'!M35</f>
      </c>
      <c r="H159" s="319">
        <f>'乐容-常规品'!N35</f>
      </c>
      <c r="I159" s="318">
        <f>'乐容-常规品'!O35</f>
      </c>
      <c r="J159" s="232">
        <f>'乐容-常规品'!P35</f>
      </c>
      <c r="K159" s="318">
        <f>'乐容-常规品'!Q35</f>
      </c>
      <c r="L159" s="232">
        <f>'乐容-常规品'!R35</f>
      </c>
      <c r="M159" s="318">
        <f>'乐容-常规品'!S35</f>
      </c>
      <c r="N159" s="232">
        <f>'乐容-常规品'!T35</f>
      </c>
      <c r="O159" s="318">
        <f>'乐容-常规品'!U35</f>
      </c>
      <c r="P159" s="319">
        <f>VLOOKUP(B159,'系统编码规格'!A:C,3,FALSE)</f>
      </c>
      <c r="Q159" s="319"/>
      <c r="R159" s="319"/>
      <c r="S159" s="319"/>
      <c r="T159" s="319"/>
    </row>
    <row r="160">
      <c r="A160" s="318" t="str">
        <v>乐容</v>
      </c>
      <c r="B160" s="231">
        <f>'乐容-常规品'!H36</f>
      </c>
      <c r="C160" s="318">
        <f>'乐容-常规品'!I36</f>
      </c>
      <c r="D160" s="318">
        <f>'乐容-常规品'!J36</f>
      </c>
      <c r="E160" s="318">
        <f>'乐容-常规品'!K36</f>
      </c>
      <c r="F160" s="319">
        <f>'乐容-常规品'!L36</f>
      </c>
      <c r="G160" s="318">
        <f>'乐容-常规品'!M36</f>
      </c>
      <c r="H160" s="319">
        <f>'乐容-常规品'!N36</f>
      </c>
      <c r="I160" s="318">
        <f>'乐容-常规品'!O36</f>
      </c>
      <c r="J160" s="232">
        <f>'乐容-常规品'!P36</f>
      </c>
      <c r="K160" s="318">
        <f>'乐容-常规品'!Q36</f>
      </c>
      <c r="L160" s="232">
        <f>'乐容-常规品'!R36</f>
      </c>
      <c r="M160" s="318">
        <f>'乐容-常规品'!S36</f>
      </c>
      <c r="N160" s="232">
        <f>'乐容-常规品'!T36</f>
      </c>
      <c r="O160" s="318">
        <f>'乐容-常规品'!U36</f>
      </c>
      <c r="P160" s="319">
        <f>VLOOKUP(B160,'系统编码规格'!A:C,3,FALSE)</f>
      </c>
      <c r="Q160" s="319"/>
      <c r="R160" s="319"/>
      <c r="S160" s="319"/>
      <c r="T160" s="319"/>
    </row>
    <row r="161">
      <c r="A161" s="318" t="str">
        <v>乐容</v>
      </c>
      <c r="B161" s="231">
        <f>'乐容-常规品'!H36</f>
      </c>
      <c r="C161" s="318">
        <f>'乐容-常规品'!I36</f>
      </c>
      <c r="D161" s="318">
        <f>'乐容-常规品'!J36</f>
      </c>
      <c r="E161" s="318">
        <f>'乐容-常规品'!K36</f>
      </c>
      <c r="F161" s="319">
        <f>'乐容-常规品'!L36</f>
      </c>
      <c r="G161" s="318">
        <f>'乐容-常规品'!M36</f>
      </c>
      <c r="H161" s="319">
        <f>'乐容-常规品'!N36</f>
      </c>
      <c r="I161" s="318">
        <f>'乐容-常规品'!O36</f>
      </c>
      <c r="J161" s="232">
        <f>'乐容-常规品'!P36</f>
      </c>
      <c r="K161" s="318">
        <f>'乐容-常规品'!Q36</f>
      </c>
      <c r="L161" s="232">
        <f>'乐容-常规品'!R36</f>
      </c>
      <c r="M161" s="318">
        <f>'乐容-常规品'!S36</f>
      </c>
      <c r="N161" s="232">
        <f>'乐容-常规品'!T36</f>
      </c>
      <c r="O161" s="318">
        <f>'乐容-常规品'!U36</f>
      </c>
      <c r="P161" s="319">
        <f>VLOOKUP(B161,'系统编码规格'!A:C,3,FALSE)</f>
      </c>
      <c r="Q161" s="319"/>
      <c r="R161" s="319"/>
      <c r="S161" s="319"/>
      <c r="T161" s="319"/>
    </row>
    <row r="162">
      <c r="A162" s="318" t="str">
        <v>乐容</v>
      </c>
      <c r="B162" s="231">
        <f>'乐容-常规品'!H37</f>
      </c>
      <c r="C162" s="318">
        <f>'乐容-常规品'!I37</f>
      </c>
      <c r="D162" s="318">
        <f>'乐容-常规品'!J37</f>
      </c>
      <c r="E162" s="318">
        <f>'乐容-常规品'!K37</f>
      </c>
      <c r="F162" s="319">
        <f>'乐容-常规品'!L37</f>
      </c>
      <c r="G162" s="318">
        <f>'乐容-常规品'!M37</f>
      </c>
      <c r="H162" s="319">
        <f>'乐容-常规品'!N37</f>
      </c>
      <c r="I162" s="318">
        <f>'乐容-常规品'!O37</f>
      </c>
      <c r="J162" s="232">
        <f>'乐容-常规品'!P37</f>
      </c>
      <c r="K162" s="318">
        <f>'乐容-常规品'!Q37</f>
      </c>
      <c r="L162" s="232">
        <f>'乐容-常规品'!R37</f>
      </c>
      <c r="M162" s="318">
        <f>'乐容-常规品'!S37</f>
      </c>
      <c r="N162" s="232">
        <f>'乐容-常规品'!T37</f>
      </c>
      <c r="O162" s="318">
        <f>'乐容-常规品'!U37</f>
      </c>
      <c r="P162" s="319">
        <f>VLOOKUP(B162,'系统编码规格'!A:C,3,FALSE)</f>
      </c>
      <c r="Q162" s="319"/>
      <c r="R162" s="319"/>
      <c r="S162" s="319"/>
      <c r="T162" s="319"/>
    </row>
    <row r="163">
      <c r="A163" s="318" t="str">
        <v>乐容</v>
      </c>
      <c r="B163" s="231">
        <f>'乐容-常规品'!H38</f>
      </c>
      <c r="C163" s="318">
        <f>'乐容-常规品'!I38</f>
      </c>
      <c r="D163" s="318">
        <f>'乐容-常规品'!J38</f>
      </c>
      <c r="E163" s="318">
        <f>'乐容-常规品'!K38</f>
      </c>
      <c r="F163" s="319">
        <f>'乐容-常规品'!L38</f>
      </c>
      <c r="G163" s="318">
        <f>'乐容-常规品'!M38</f>
      </c>
      <c r="H163" s="319">
        <f>'乐容-常规品'!N38</f>
      </c>
      <c r="I163" s="318">
        <f>'乐容-常规品'!O38</f>
      </c>
      <c r="J163" s="232">
        <f>'乐容-常规品'!P38</f>
      </c>
      <c r="K163" s="318">
        <f>'乐容-常规品'!Q38</f>
      </c>
      <c r="L163" s="232">
        <f>'乐容-常规品'!R38</f>
      </c>
      <c r="M163" s="318">
        <f>'乐容-常规品'!S38</f>
      </c>
      <c r="N163" s="232">
        <f>'乐容-常规品'!T38</f>
      </c>
      <c r="O163" s="318">
        <f>'乐容-常规品'!U38</f>
      </c>
      <c r="P163" s="319">
        <f>VLOOKUP(B163,'系统编码规格'!A:C,3,FALSE)</f>
      </c>
      <c r="Q163" s="319"/>
      <c r="R163" s="319"/>
      <c r="S163" s="319"/>
      <c r="T163" s="319"/>
    </row>
    <row r="164">
      <c r="A164" s="318" t="str">
        <v>乐容</v>
      </c>
      <c r="B164" s="231">
        <f>'乐容-常规品'!H39</f>
      </c>
      <c r="C164" s="318">
        <f>'乐容-常规品'!I39</f>
      </c>
      <c r="D164" s="318">
        <f>'乐容-常规品'!J39</f>
      </c>
      <c r="E164" s="318">
        <f>'乐容-常规品'!K39</f>
      </c>
      <c r="F164" s="319">
        <f>'乐容-常规品'!L39</f>
      </c>
      <c r="G164" s="318">
        <f>'乐容-常规品'!M39</f>
      </c>
      <c r="H164" s="319">
        <f>'乐容-常规品'!N39</f>
      </c>
      <c r="I164" s="318">
        <f>'乐容-常规品'!O39</f>
      </c>
      <c r="J164" s="232">
        <f>'乐容-常规品'!P39</f>
      </c>
      <c r="K164" s="318">
        <f>'乐容-常规品'!Q39</f>
      </c>
      <c r="L164" s="232">
        <f>'乐容-常规品'!R39</f>
      </c>
      <c r="M164" s="318">
        <f>'乐容-常规品'!S39</f>
      </c>
      <c r="N164" s="232">
        <f>'乐容-常规品'!T39</f>
      </c>
      <c r="O164" s="318">
        <f>'乐容-常规品'!U39</f>
      </c>
      <c r="P164" s="319">
        <f>VLOOKUP(B164,'系统编码规格'!A:C,3,FALSE)</f>
      </c>
      <c r="Q164" s="319"/>
      <c r="R164" s="319"/>
      <c r="S164" s="319"/>
      <c r="T164" s="319"/>
    </row>
    <row r="165">
      <c r="A165" s="318" t="str">
        <v>乐容</v>
      </c>
      <c r="B165" s="231">
        <f>'乐容-常规品'!H40</f>
      </c>
      <c r="C165" s="318">
        <f>'乐容-常规品'!I40</f>
      </c>
      <c r="D165" s="318">
        <f>'乐容-常规品'!J40</f>
      </c>
      <c r="E165" s="318">
        <f>'乐容-常规品'!K40</f>
      </c>
      <c r="F165" s="319">
        <f>'乐容-常规品'!L40</f>
      </c>
      <c r="G165" s="318">
        <f>'乐容-常规品'!M40</f>
      </c>
      <c r="H165" s="319">
        <f>'乐容-常规品'!N40</f>
      </c>
      <c r="I165" s="318">
        <f>'乐容-常规品'!O40</f>
      </c>
      <c r="J165" s="232">
        <f>'乐容-常规品'!P40</f>
      </c>
      <c r="K165" s="318">
        <f>'乐容-常规品'!Q40</f>
      </c>
      <c r="L165" s="232">
        <f>'乐容-常规品'!R40</f>
      </c>
      <c r="M165" s="318">
        <f>'乐容-常规品'!S40</f>
      </c>
      <c r="N165" s="232">
        <f>'乐容-常规品'!T40</f>
      </c>
      <c r="O165" s="318">
        <f>'乐容-常规品'!U40</f>
      </c>
      <c r="P165" s="319">
        <f>VLOOKUP(B165,'系统编码规格'!A:C,3,FALSE)</f>
      </c>
      <c r="Q165" s="319"/>
      <c r="R165" s="319"/>
      <c r="S165" s="319"/>
      <c r="T165" s="319"/>
    </row>
    <row r="166">
      <c r="A166" s="318" t="str">
        <v>乐容</v>
      </c>
      <c r="B166" s="231">
        <f>'乐容-常规品'!H41</f>
      </c>
      <c r="C166" s="318">
        <f>'乐容-常规品'!I41</f>
      </c>
      <c r="D166" s="318">
        <f>'乐容-常规品'!J41</f>
      </c>
      <c r="E166" s="318">
        <f>'乐容-常规品'!K41</f>
      </c>
      <c r="F166" s="319">
        <f>'乐容-常规品'!L41</f>
      </c>
      <c r="G166" s="318">
        <f>'乐容-常规品'!M41</f>
      </c>
      <c r="H166" s="319">
        <f>'乐容-常规品'!N41</f>
      </c>
      <c r="I166" s="318">
        <f>'乐容-常规品'!O41</f>
      </c>
      <c r="J166" s="232">
        <f>'乐容-常规品'!P41</f>
      </c>
      <c r="K166" s="318">
        <f>'乐容-常规品'!Q41</f>
      </c>
      <c r="L166" s="232">
        <f>'乐容-常规品'!R41</f>
      </c>
      <c r="M166" s="318">
        <f>'乐容-常规品'!S41</f>
      </c>
      <c r="N166" s="232">
        <f>'乐容-常规品'!T41</f>
      </c>
      <c r="O166" s="318">
        <f>'乐容-常规品'!U41</f>
      </c>
      <c r="P166" s="319">
        <f>VLOOKUP(B166,'系统编码规格'!A:C,3,FALSE)</f>
      </c>
      <c r="Q166" s="319"/>
      <c r="R166" s="319"/>
      <c r="S166" s="319"/>
      <c r="T166" s="319"/>
    </row>
    <row r="167">
      <c r="A167" s="318" t="str">
        <v>乐容</v>
      </c>
      <c r="B167" s="231">
        <f>'乐容-常规品'!H42</f>
      </c>
      <c r="C167" s="318">
        <f>'乐容-常规品'!I42</f>
      </c>
      <c r="D167" s="318">
        <f>'乐容-常规品'!J42</f>
      </c>
      <c r="E167" s="318">
        <f>'乐容-常规品'!K42</f>
      </c>
      <c r="F167" s="319">
        <f>'乐容-常规品'!L42</f>
      </c>
      <c r="G167" s="318">
        <f>'乐容-常规品'!M42</f>
      </c>
      <c r="H167" s="319">
        <f>'乐容-常规品'!N42</f>
      </c>
      <c r="I167" s="318">
        <f>'乐容-常规品'!O42</f>
      </c>
      <c r="J167" s="232">
        <f>'乐容-常规品'!P42</f>
      </c>
      <c r="K167" s="318">
        <f>'乐容-常规品'!Q42</f>
      </c>
      <c r="L167" s="232">
        <f>'乐容-常规品'!R42</f>
      </c>
      <c r="M167" s="318">
        <f>'乐容-常规品'!S42</f>
      </c>
      <c r="N167" s="232">
        <f>'乐容-常规品'!T42</f>
      </c>
      <c r="O167" s="318">
        <f>'乐容-常规品'!U42</f>
      </c>
      <c r="P167" s="319">
        <f>VLOOKUP(B167,'系统编码规格'!A:C,3,FALSE)</f>
      </c>
      <c r="Q167" s="319"/>
      <c r="R167" s="319"/>
      <c r="S167" s="319"/>
      <c r="T167" s="319"/>
    </row>
    <row r="168">
      <c r="A168" s="318" t="str">
        <v>乐容</v>
      </c>
      <c r="B168" s="231">
        <f>'乐容-常规品'!H43</f>
      </c>
      <c r="C168" s="318">
        <f>'乐容-常规品'!I43</f>
      </c>
      <c r="D168" s="318">
        <f>'乐容-常规品'!J43</f>
      </c>
      <c r="E168" s="318">
        <f>'乐容-常规品'!K43</f>
      </c>
      <c r="F168" s="319">
        <f>'乐容-常规品'!L43</f>
      </c>
      <c r="G168" s="318">
        <f>'乐容-常规品'!M43</f>
      </c>
      <c r="H168" s="319">
        <f>'乐容-常规品'!N43</f>
      </c>
      <c r="I168" s="318">
        <f>'乐容-常规品'!O43</f>
      </c>
      <c r="J168" s="232">
        <f>'乐容-常规品'!P43</f>
      </c>
      <c r="K168" s="318">
        <f>'乐容-常规品'!Q43</f>
      </c>
      <c r="L168" s="232">
        <f>'乐容-常规品'!R43</f>
      </c>
      <c r="M168" s="318">
        <f>'乐容-常规品'!S43</f>
      </c>
      <c r="N168" s="232">
        <f>'乐容-常规品'!T43</f>
      </c>
      <c r="O168" s="318">
        <f>'乐容-常规品'!U43</f>
      </c>
      <c r="P168" s="319">
        <f>VLOOKUP(B168,'系统编码规格'!A:C,3,FALSE)</f>
      </c>
      <c r="Q168" s="319"/>
      <c r="R168" s="319"/>
      <c r="S168" s="319"/>
      <c r="T168" s="319"/>
    </row>
    <row r="169">
      <c r="A169" s="318" t="str">
        <v>乐容</v>
      </c>
      <c r="B169" s="231">
        <f>'乐容-常规品'!H44</f>
      </c>
      <c r="C169" s="318">
        <f>'乐容-常规品'!I44</f>
      </c>
      <c r="D169" s="318">
        <f>'乐容-常规品'!J44</f>
      </c>
      <c r="E169" s="318">
        <f>'乐容-常规品'!K44</f>
      </c>
      <c r="F169" s="319">
        <f>'乐容-常规品'!L44</f>
      </c>
      <c r="G169" s="318">
        <f>'乐容-常规品'!M44</f>
      </c>
      <c r="H169" s="319">
        <f>'乐容-常规品'!N44</f>
      </c>
      <c r="I169" s="318">
        <f>'乐容-常规品'!O44</f>
      </c>
      <c r="J169" s="232">
        <f>'乐容-常规品'!P44</f>
      </c>
      <c r="K169" s="318">
        <f>'乐容-常规品'!Q44</f>
      </c>
      <c r="L169" s="232">
        <f>'乐容-常规品'!R44</f>
      </c>
      <c r="M169" s="318">
        <f>'乐容-常规品'!S44</f>
      </c>
      <c r="N169" s="232">
        <f>'乐容-常规品'!T44</f>
      </c>
      <c r="O169" s="318">
        <f>'乐容-常规品'!U44</f>
      </c>
      <c r="P169" s="319">
        <f>VLOOKUP(B169,'系统编码规格'!A:C,3,FALSE)</f>
      </c>
      <c r="Q169" s="319"/>
      <c r="R169" s="319"/>
      <c r="S169" s="319"/>
      <c r="T169" s="319"/>
    </row>
    <row r="170">
      <c r="A170" s="318" t="str">
        <v>乐容</v>
      </c>
      <c r="B170" s="231">
        <f>'乐容-常规品'!H45</f>
      </c>
      <c r="C170" s="318">
        <f>'乐容-常规品'!I45</f>
      </c>
      <c r="D170" s="318">
        <f>'乐容-常规品'!J45</f>
      </c>
      <c r="E170" s="318">
        <f>'乐容-常规品'!K45</f>
      </c>
      <c r="F170" s="319">
        <f>'乐容-常规品'!L45</f>
      </c>
      <c r="G170" s="318">
        <f>'乐容-常规品'!M45</f>
      </c>
      <c r="H170" s="319">
        <f>'乐容-常规品'!N45</f>
      </c>
      <c r="I170" s="318">
        <f>'乐容-常规品'!O45</f>
      </c>
      <c r="J170" s="232">
        <f>'乐容-常规品'!P45</f>
      </c>
      <c r="K170" s="318">
        <f>'乐容-常规品'!Q45</f>
      </c>
      <c r="L170" s="232">
        <f>'乐容-常规品'!R45</f>
      </c>
      <c r="M170" s="318">
        <f>'乐容-常规品'!S45</f>
      </c>
      <c r="N170" s="232">
        <f>'乐容-常规品'!T45</f>
      </c>
      <c r="O170" s="318">
        <f>'乐容-常规品'!U45</f>
      </c>
      <c r="P170" s="319">
        <f>VLOOKUP(B170,'系统编码规格'!A:C,3,FALSE)</f>
      </c>
      <c r="Q170" s="319"/>
      <c r="R170" s="319"/>
      <c r="S170" s="319"/>
      <c r="T170" s="319"/>
    </row>
    <row r="171">
      <c r="A171" s="318" t="str">
        <v>乐容</v>
      </c>
      <c r="B171" s="231">
        <f>'乐容-常规品'!H46</f>
      </c>
      <c r="C171" s="318">
        <f>'乐容-常规品'!I46</f>
      </c>
      <c r="D171" s="318">
        <f>'乐容-常规品'!J46</f>
      </c>
      <c r="E171" s="318">
        <f>'乐容-常规品'!K46</f>
      </c>
      <c r="F171" s="319">
        <f>'乐容-常规品'!L46</f>
      </c>
      <c r="G171" s="318">
        <f>'乐容-常规品'!M46</f>
      </c>
      <c r="H171" s="319">
        <f>'乐容-常规品'!N46</f>
      </c>
      <c r="I171" s="318">
        <f>'乐容-常规品'!O46</f>
      </c>
      <c r="J171" s="232">
        <f>'乐容-常规品'!P46</f>
      </c>
      <c r="K171" s="318">
        <f>'乐容-常规品'!Q46</f>
      </c>
      <c r="L171" s="232">
        <f>'乐容-常规品'!R46</f>
      </c>
      <c r="M171" s="318">
        <f>'乐容-常规品'!S46</f>
      </c>
      <c r="N171" s="232">
        <f>'乐容-常规品'!T46</f>
      </c>
      <c r="O171" s="318">
        <f>'乐容-常规品'!U46</f>
      </c>
      <c r="P171" s="319">
        <f>VLOOKUP(B171,'系统编码规格'!A:C,3,FALSE)</f>
      </c>
      <c r="Q171" s="319"/>
      <c r="R171" s="319"/>
      <c r="S171" s="319"/>
      <c r="T171" s="319"/>
    </row>
    <row r="172">
      <c r="A172" s="318" t="str">
        <v>乐容</v>
      </c>
      <c r="B172" s="231">
        <f>'乐容-常规品'!H47</f>
      </c>
      <c r="C172" s="318">
        <f>'乐容-常规品'!I47</f>
      </c>
      <c r="D172" s="318">
        <f>'乐容-常规品'!J47</f>
      </c>
      <c r="E172" s="318">
        <f>'乐容-常规品'!K47</f>
      </c>
      <c r="F172" s="319">
        <f>'乐容-常规品'!L47</f>
      </c>
      <c r="G172" s="318">
        <f>'乐容-常规品'!M47</f>
      </c>
      <c r="H172" s="319">
        <f>'乐容-常规品'!N47</f>
      </c>
      <c r="I172" s="318">
        <f>'乐容-常规品'!O47</f>
      </c>
      <c r="J172" s="232">
        <f>'乐容-常规品'!P47</f>
      </c>
      <c r="K172" s="318">
        <f>'乐容-常规品'!Q47</f>
      </c>
      <c r="L172" s="232">
        <f>'乐容-常规品'!R47</f>
      </c>
      <c r="M172" s="318">
        <f>'乐容-常规品'!S47</f>
      </c>
      <c r="N172" s="232">
        <f>'乐容-常规品'!T47</f>
      </c>
      <c r="O172" s="318">
        <f>'乐容-常规品'!U47</f>
      </c>
      <c r="P172" s="319">
        <f>VLOOKUP(B172,'系统编码规格'!A:C,3,FALSE)</f>
      </c>
      <c r="Q172" s="319"/>
      <c r="R172" s="319"/>
      <c r="S172" s="319"/>
      <c r="T172" s="319"/>
    </row>
    <row r="173">
      <c r="A173" s="318" t="str">
        <v>乐容</v>
      </c>
      <c r="B173" s="231">
        <f>'乐容-常规品'!H48</f>
      </c>
      <c r="C173" s="318">
        <f>'乐容-常规品'!I48</f>
      </c>
      <c r="D173" s="318">
        <f>'乐容-常规品'!J48</f>
      </c>
      <c r="E173" s="318">
        <f>'乐容-常规品'!K48</f>
      </c>
      <c r="F173" s="319">
        <f>'乐容-常规品'!L48</f>
      </c>
      <c r="G173" s="318">
        <f>'乐容-常规品'!M48</f>
      </c>
      <c r="H173" s="319">
        <f>'乐容-常规品'!N48</f>
      </c>
      <c r="I173" s="318">
        <f>'乐容-常规品'!O48</f>
      </c>
      <c r="J173" s="232">
        <f>'乐容-常规品'!P48</f>
      </c>
      <c r="K173" s="318">
        <f>'乐容-常规品'!Q48</f>
      </c>
      <c r="L173" s="232">
        <f>'乐容-常规品'!R48</f>
      </c>
      <c r="M173" s="318">
        <f>'乐容-常规品'!S48</f>
      </c>
      <c r="N173" s="232">
        <f>'乐容-常规品'!T48</f>
      </c>
      <c r="O173" s="318">
        <f>'乐容-常规品'!U48</f>
      </c>
      <c r="P173" s="319">
        <f>VLOOKUP(B173,'系统编码规格'!A:C,3,FALSE)</f>
      </c>
      <c r="Q173" s="319"/>
      <c r="R173" s="319"/>
      <c r="S173" s="319"/>
      <c r="T173" s="319"/>
    </row>
    <row r="174">
      <c r="A174" s="318" t="str">
        <v>乐容</v>
      </c>
      <c r="B174" s="231">
        <f>'乐容-常规品'!H49</f>
      </c>
      <c r="C174" s="318">
        <f>'乐容-常规品'!I49</f>
      </c>
      <c r="D174" s="318">
        <f>'乐容-常规品'!J49</f>
      </c>
      <c r="E174" s="318">
        <f>'乐容-常规品'!K49</f>
      </c>
      <c r="F174" s="319">
        <f>'乐容-常规品'!L49</f>
      </c>
      <c r="G174" s="318">
        <f>'乐容-常规品'!M49</f>
      </c>
      <c r="H174" s="319">
        <f>'乐容-常规品'!N49</f>
      </c>
      <c r="I174" s="318">
        <f>'乐容-常规品'!O49</f>
      </c>
      <c r="J174" s="232">
        <f>'乐容-常规品'!P49</f>
      </c>
      <c r="K174" s="318">
        <f>'乐容-常规品'!Q49</f>
      </c>
      <c r="L174" s="232">
        <f>'乐容-常规品'!R49</f>
      </c>
      <c r="M174" s="318">
        <f>'乐容-常规品'!S49</f>
      </c>
      <c r="N174" s="232">
        <f>'乐容-常规品'!T49</f>
      </c>
      <c r="O174" s="318">
        <f>'乐容-常规品'!U49</f>
      </c>
      <c r="P174" s="319">
        <f>VLOOKUP(B174,'系统编码规格'!A:C,3,FALSE)</f>
      </c>
      <c r="Q174" s="319"/>
      <c r="R174" s="319"/>
      <c r="S174" s="319"/>
      <c r="T174" s="319"/>
    </row>
    <row r="175">
      <c r="A175" s="318" t="str">
        <v>乐容</v>
      </c>
      <c r="B175" s="231">
        <f>'乐容-常规品'!H50</f>
      </c>
      <c r="C175" s="318">
        <f>'乐容-常规品'!I50</f>
      </c>
      <c r="D175" s="318">
        <f>'乐容-常规品'!J50</f>
      </c>
      <c r="E175" s="318">
        <f>'乐容-常规品'!K50</f>
      </c>
      <c r="F175" s="319">
        <f>'乐容-常规品'!L50</f>
      </c>
      <c r="G175" s="318">
        <f>'乐容-常规品'!M50</f>
      </c>
      <c r="H175" s="319">
        <f>'乐容-常规品'!N50</f>
      </c>
      <c r="I175" s="318">
        <f>'乐容-常规品'!O50</f>
      </c>
      <c r="J175" s="232">
        <f>'乐容-常规品'!P50</f>
      </c>
      <c r="K175" s="318">
        <f>'乐容-常规品'!Q50</f>
      </c>
      <c r="L175" s="232">
        <f>'乐容-常规品'!R50</f>
      </c>
      <c r="M175" s="318">
        <f>'乐容-常规品'!S50</f>
      </c>
      <c r="N175" s="232">
        <f>'乐容-常规品'!T50</f>
      </c>
      <c r="O175" s="318">
        <f>'乐容-常规品'!U50</f>
      </c>
      <c r="P175" s="319">
        <f>VLOOKUP(B175,'系统编码规格'!A:C,3,FALSE)</f>
      </c>
      <c r="Q175" s="319"/>
      <c r="R175" s="319"/>
      <c r="S175" s="319"/>
      <c r="T175" s="319"/>
    </row>
    <row r="176">
      <c r="A176" s="318" t="str">
        <v>乐容</v>
      </c>
      <c r="B176" s="231">
        <f>'乐容-常规品'!H51</f>
      </c>
      <c r="C176" s="318">
        <f>'乐容-常规品'!I51</f>
      </c>
      <c r="D176" s="318">
        <f>'乐容-常规品'!J51</f>
      </c>
      <c r="E176" s="318">
        <f>'乐容-常规品'!K51</f>
      </c>
      <c r="F176" s="319">
        <f>'乐容-常规品'!L51</f>
      </c>
      <c r="G176" s="318">
        <f>'乐容-常规品'!M51</f>
      </c>
      <c r="H176" s="319">
        <f>'乐容-常规品'!N51</f>
      </c>
      <c r="I176" s="318">
        <f>'乐容-常规品'!O51</f>
      </c>
      <c r="J176" s="232">
        <f>'乐容-常规品'!P51</f>
      </c>
      <c r="K176" s="318">
        <f>'乐容-常规品'!Q51</f>
      </c>
      <c r="L176" s="232">
        <f>'乐容-常规品'!R51</f>
      </c>
      <c r="M176" s="318">
        <f>'乐容-常规品'!S51</f>
      </c>
      <c r="N176" s="232">
        <f>'乐容-常规品'!T51</f>
      </c>
      <c r="O176" s="318">
        <f>'乐容-常规品'!U51</f>
      </c>
      <c r="P176" s="319">
        <f>VLOOKUP(B176,'系统编码规格'!A:C,3,FALSE)</f>
      </c>
      <c r="Q176" s="319"/>
      <c r="R176" s="319"/>
      <c r="S176" s="319"/>
      <c r="T176" s="319"/>
    </row>
    <row r="177">
      <c r="A177" s="318" t="str">
        <v>乐容</v>
      </c>
      <c r="B177" s="231">
        <f>'乐容-常规品'!H52</f>
      </c>
      <c r="C177" s="318">
        <f>'乐容-常规品'!I52</f>
      </c>
      <c r="D177" s="318">
        <f>'乐容-常规品'!J52</f>
      </c>
      <c r="E177" s="318">
        <f>'乐容-常规品'!K52</f>
      </c>
      <c r="F177" s="319">
        <f>'乐容-常规品'!L52</f>
      </c>
      <c r="G177" s="318">
        <f>'乐容-常规品'!M52</f>
      </c>
      <c r="H177" s="319">
        <f>'乐容-常规品'!N52</f>
      </c>
      <c r="I177" s="318">
        <f>'乐容-常规品'!O52</f>
      </c>
      <c r="J177" s="232">
        <f>'乐容-常规品'!P52</f>
      </c>
      <c r="K177" s="318">
        <f>'乐容-常规品'!Q52</f>
      </c>
      <c r="L177" s="232">
        <f>'乐容-常规品'!R52</f>
      </c>
      <c r="M177" s="318">
        <f>'乐容-常规品'!S52</f>
      </c>
      <c r="N177" s="232">
        <f>'乐容-常规品'!T52</f>
      </c>
      <c r="O177" s="318">
        <f>'乐容-常规品'!U52</f>
      </c>
      <c r="P177" s="319">
        <f>VLOOKUP(B177,'系统编码规格'!A:C,3,FALSE)</f>
      </c>
      <c r="Q177" s="319"/>
      <c r="R177" s="319"/>
      <c r="S177" s="319"/>
      <c r="T177" s="319"/>
    </row>
    <row r="178">
      <c r="A178" s="318" t="str">
        <v>乐容</v>
      </c>
      <c r="B178" s="231">
        <f>'乐容-常规品'!H53</f>
      </c>
      <c r="C178" s="318">
        <f>'乐容-常规品'!I53</f>
      </c>
      <c r="D178" s="318">
        <f>'乐容-常规品'!J53</f>
      </c>
      <c r="E178" s="318">
        <f>'乐容-常规品'!K53</f>
      </c>
      <c r="F178" s="319">
        <f>'乐容-常规品'!L53</f>
      </c>
      <c r="G178" s="318">
        <f>'乐容-常规品'!M53</f>
      </c>
      <c r="H178" s="319">
        <f>'乐容-常规品'!N53</f>
      </c>
      <c r="I178" s="318">
        <f>'乐容-常规品'!O53</f>
      </c>
      <c r="J178" s="232">
        <f>'乐容-常规品'!P53</f>
      </c>
      <c r="K178" s="318">
        <f>'乐容-常规品'!Q53</f>
      </c>
      <c r="L178" s="232">
        <f>'乐容-常规品'!R53</f>
      </c>
      <c r="M178" s="318">
        <f>'乐容-常规品'!S53</f>
      </c>
      <c r="N178" s="232">
        <f>'乐容-常规品'!T53</f>
      </c>
      <c r="O178" s="318">
        <f>'乐容-常规品'!U53</f>
      </c>
      <c r="P178" s="319">
        <f>VLOOKUP(B178,'系统编码规格'!A:C,3,FALSE)</f>
      </c>
      <c r="Q178" s="319"/>
      <c r="R178" s="319"/>
      <c r="S178" s="319"/>
      <c r="T178" s="319"/>
    </row>
    <row r="179">
      <c r="A179" s="318" t="str">
        <v>乐容</v>
      </c>
      <c r="B179" s="231">
        <f>'乐容-常规品'!H54</f>
      </c>
      <c r="C179" s="318">
        <f>'乐容-常规品'!I54</f>
      </c>
      <c r="D179" s="318">
        <f>'乐容-常规品'!J54</f>
      </c>
      <c r="E179" s="318">
        <f>'乐容-常规品'!K54</f>
      </c>
      <c r="F179" s="319">
        <f>'乐容-常规品'!L54</f>
      </c>
      <c r="G179" s="318">
        <f>'乐容-常规品'!M54</f>
      </c>
      <c r="H179" s="319">
        <f>'乐容-常规品'!N54</f>
      </c>
      <c r="I179" s="318">
        <f>'乐容-常规品'!O54</f>
      </c>
      <c r="J179" s="232">
        <f>'乐容-常规品'!P54</f>
      </c>
      <c r="K179" s="318">
        <f>'乐容-常规品'!Q54</f>
      </c>
      <c r="L179" s="232">
        <f>'乐容-常规品'!R54</f>
      </c>
      <c r="M179" s="318">
        <f>'乐容-常规品'!S54</f>
      </c>
      <c r="N179" s="232">
        <f>'乐容-常规品'!T54</f>
      </c>
      <c r="O179" s="318">
        <f>'乐容-常规品'!U54</f>
      </c>
      <c r="P179" s="319">
        <f>VLOOKUP(B179,'系统编码规格'!A:C,3,FALSE)</f>
      </c>
      <c r="Q179" s="319"/>
      <c r="R179" s="319"/>
      <c r="S179" s="319"/>
      <c r="T179" s="319"/>
    </row>
    <row r="180">
      <c r="A180" s="318" t="str">
        <v>乐容</v>
      </c>
      <c r="B180" s="231">
        <f>'乐容-常规品'!H55</f>
      </c>
      <c r="C180" s="318">
        <f>'乐容-常规品'!I55</f>
      </c>
      <c r="D180" s="318">
        <f>'乐容-常规品'!J55</f>
      </c>
      <c r="E180" s="318">
        <f>'乐容-常规品'!K55</f>
      </c>
      <c r="F180" s="319">
        <f>'乐容-常规品'!L55</f>
      </c>
      <c r="G180" s="318">
        <f>'乐容-常规品'!M55</f>
      </c>
      <c r="H180" s="319">
        <f>'乐容-常规品'!N55</f>
      </c>
      <c r="I180" s="318">
        <f>'乐容-常规品'!O55</f>
      </c>
      <c r="J180" s="232">
        <f>'乐容-常规品'!P55</f>
      </c>
      <c r="K180" s="318">
        <f>'乐容-常规品'!Q55</f>
      </c>
      <c r="L180" s="232">
        <f>'乐容-常规品'!R55</f>
      </c>
      <c r="M180" s="318">
        <f>'乐容-常规品'!S55</f>
      </c>
      <c r="N180" s="232">
        <f>'乐容-常规品'!T55</f>
      </c>
      <c r="O180" s="318">
        <f>'乐容-常规品'!U55</f>
      </c>
      <c r="P180" s="319">
        <f>VLOOKUP(B180,'系统编码规格'!A:C,3,FALSE)</f>
      </c>
      <c r="Q180" s="319"/>
      <c r="R180" s="319"/>
      <c r="S180" s="319"/>
      <c r="T180" s="319"/>
    </row>
    <row r="181">
      <c r="A181" s="318" t="str">
        <v>乐容</v>
      </c>
      <c r="B181" s="231">
        <f>'乐容-常规品'!H56</f>
      </c>
      <c r="C181" s="318">
        <f>'乐容-常规品'!I56</f>
      </c>
      <c r="D181" s="318">
        <f>'乐容-常规品'!J56</f>
      </c>
      <c r="E181" s="318">
        <f>'乐容-常规品'!K56</f>
      </c>
      <c r="F181" s="319">
        <f>'乐容-常规品'!L56</f>
      </c>
      <c r="G181" s="318">
        <f>'乐容-常规品'!M56</f>
      </c>
      <c r="H181" s="319">
        <f>'乐容-常规品'!N56</f>
      </c>
      <c r="I181" s="318">
        <f>'乐容-常规品'!O56</f>
      </c>
      <c r="J181" s="232">
        <f>'乐容-常规品'!P56</f>
      </c>
      <c r="K181" s="318">
        <f>'乐容-常规品'!Q56</f>
      </c>
      <c r="L181" s="232">
        <f>'乐容-常规品'!R56</f>
      </c>
      <c r="M181" s="318">
        <f>'乐容-常规品'!S56</f>
      </c>
      <c r="N181" s="232">
        <f>'乐容-常规品'!T56</f>
      </c>
      <c r="O181" s="318">
        <f>'乐容-常规品'!U56</f>
      </c>
      <c r="P181" s="319">
        <f>VLOOKUP(B181,'系统编码规格'!A:C,3,FALSE)</f>
      </c>
      <c r="Q181" s="319"/>
      <c r="R181" s="319"/>
      <c r="S181" s="319"/>
      <c r="T181" s="319"/>
    </row>
    <row r="182">
      <c r="A182" s="318" t="str">
        <v>乐容</v>
      </c>
      <c r="B182" s="231">
        <f>'乐容-常规品'!H57</f>
      </c>
      <c r="C182" s="318">
        <f>'乐容-常规品'!I57</f>
      </c>
      <c r="D182" s="318">
        <f>'乐容-常规品'!J57</f>
      </c>
      <c r="E182" s="318">
        <f>'乐容-常规品'!K57</f>
      </c>
      <c r="F182" s="319">
        <f>'乐容-常规品'!L57</f>
      </c>
      <c r="G182" s="318">
        <f>'乐容-常规品'!M57</f>
      </c>
      <c r="H182" s="319">
        <f>'乐容-常规品'!N57</f>
      </c>
      <c r="I182" s="318">
        <f>'乐容-常规品'!O57</f>
      </c>
      <c r="J182" s="232">
        <f>'乐容-常规品'!P57</f>
      </c>
      <c r="K182" s="318">
        <f>'乐容-常规品'!Q57</f>
      </c>
      <c r="L182" s="232">
        <f>'乐容-常规品'!R57</f>
      </c>
      <c r="M182" s="318">
        <f>'乐容-常规品'!S57</f>
      </c>
      <c r="N182" s="232">
        <f>'乐容-常规品'!T57</f>
      </c>
      <c r="O182" s="318">
        <f>'乐容-常规品'!U57</f>
      </c>
      <c r="P182" s="319">
        <f>VLOOKUP(B182,'系统编码规格'!A:C,3,FALSE)</f>
      </c>
      <c r="Q182" s="319"/>
      <c r="R182" s="319"/>
      <c r="S182" s="319"/>
      <c r="T182" s="319"/>
    </row>
    <row r="183">
      <c r="A183" s="318" t="str">
        <v>乐容</v>
      </c>
      <c r="B183" s="231">
        <f>'乐容-常规品'!H58</f>
      </c>
      <c r="C183" s="318">
        <f>'乐容-常规品'!I58</f>
      </c>
      <c r="D183" s="318">
        <f>'乐容-常规品'!J58</f>
      </c>
      <c r="E183" s="318">
        <f>'乐容-常规品'!K58</f>
      </c>
      <c r="F183" s="319">
        <f>'乐容-常规品'!L58</f>
      </c>
      <c r="G183" s="318">
        <f>'乐容-常规品'!M58</f>
      </c>
      <c r="H183" s="319">
        <f>'乐容-常规品'!N58</f>
      </c>
      <c r="I183" s="318">
        <f>'乐容-常规品'!O58</f>
      </c>
      <c r="J183" s="232">
        <f>'乐容-常规品'!P58</f>
      </c>
      <c r="K183" s="318">
        <f>'乐容-常规品'!Q58</f>
      </c>
      <c r="L183" s="232">
        <f>'乐容-常规品'!R58</f>
      </c>
      <c r="M183" s="318">
        <f>'乐容-常规品'!S58</f>
      </c>
      <c r="N183" s="232">
        <f>'乐容-常规品'!T58</f>
      </c>
      <c r="O183" s="318">
        <f>'乐容-常规品'!U58</f>
      </c>
      <c r="P183" s="319">
        <f>VLOOKUP(B183,'系统编码规格'!A:C,3,FALSE)</f>
      </c>
      <c r="Q183" s="319"/>
      <c r="R183" s="319"/>
      <c r="S183" s="319"/>
      <c r="T183" s="319"/>
    </row>
    <row r="184">
      <c r="A184" s="318" t="str">
        <v>乐容</v>
      </c>
      <c r="B184" s="231">
        <f>'乐容-常规品'!H59</f>
      </c>
      <c r="C184" s="318">
        <f>'乐容-常规品'!I59</f>
      </c>
      <c r="D184" s="318">
        <f>'乐容-常规品'!J59</f>
      </c>
      <c r="E184" s="318">
        <f>'乐容-常规品'!K59</f>
      </c>
      <c r="F184" s="319">
        <f>'乐容-常规品'!L59</f>
      </c>
      <c r="G184" s="318">
        <f>'乐容-常规品'!M59</f>
      </c>
      <c r="H184" s="319">
        <f>'乐容-常规品'!N59</f>
      </c>
      <c r="I184" s="318">
        <f>'乐容-常规品'!O59</f>
      </c>
      <c r="J184" s="232">
        <f>'乐容-常规品'!P59</f>
      </c>
      <c r="K184" s="318">
        <f>'乐容-常规品'!Q59</f>
      </c>
      <c r="L184" s="232">
        <f>'乐容-常规品'!R59</f>
      </c>
      <c r="M184" s="318">
        <f>'乐容-常规品'!S59</f>
      </c>
      <c r="N184" s="232">
        <f>'乐容-常规品'!T59</f>
      </c>
      <c r="O184" s="318">
        <f>'乐容-常规品'!U59</f>
      </c>
      <c r="P184" s="319">
        <f>VLOOKUP(B184,'系统编码规格'!A:C,3,FALSE)</f>
      </c>
      <c r="Q184" s="319"/>
      <c r="R184" s="319"/>
      <c r="S184" s="319"/>
      <c r="T184" s="319"/>
    </row>
    <row r="185">
      <c r="A185" s="318" t="str">
        <v>乐容</v>
      </c>
      <c r="B185" s="231">
        <f>'乐容-常规品'!H60</f>
      </c>
      <c r="C185" s="318">
        <f>'乐容-常规品'!I60</f>
      </c>
      <c r="D185" s="318">
        <f>'乐容-常规品'!J60</f>
      </c>
      <c r="E185" s="318">
        <f>'乐容-常规品'!K60</f>
      </c>
      <c r="F185" s="319">
        <f>'乐容-常规品'!L60</f>
      </c>
      <c r="G185" s="318">
        <f>'乐容-常规品'!M60</f>
      </c>
      <c r="H185" s="319">
        <f>'乐容-常规品'!N60</f>
      </c>
      <c r="I185" s="318">
        <f>'乐容-常规品'!O60</f>
      </c>
      <c r="J185" s="232">
        <f>'乐容-常规品'!P60</f>
      </c>
      <c r="K185" s="318">
        <f>'乐容-常规品'!Q60</f>
      </c>
      <c r="L185" s="232">
        <f>'乐容-常规品'!R60</f>
      </c>
      <c r="M185" s="318">
        <f>'乐容-常规品'!S60</f>
      </c>
      <c r="N185" s="232">
        <f>'乐容-常规品'!T60</f>
      </c>
      <c r="O185" s="318">
        <f>'乐容-常规品'!U60</f>
      </c>
      <c r="P185" s="319">
        <f>VLOOKUP(B185,'系统编码规格'!A:C,3,FALSE)</f>
      </c>
      <c r="Q185" s="319"/>
      <c r="R185" s="319"/>
      <c r="S185" s="319"/>
      <c r="T185" s="319"/>
    </row>
    <row r="186">
      <c r="A186" s="318" t="str">
        <v>乐容</v>
      </c>
      <c r="B186" s="231">
        <f>'乐容-常规品'!H61</f>
      </c>
      <c r="C186" s="318">
        <f>'乐容-常规品'!I61</f>
      </c>
      <c r="D186" s="318">
        <f>'乐容-常规品'!J61</f>
      </c>
      <c r="E186" s="318">
        <f>'乐容-常规品'!K61</f>
      </c>
      <c r="F186" s="319">
        <f>'乐容-常规品'!L61</f>
      </c>
      <c r="G186" s="318">
        <f>'乐容-常规品'!M61</f>
      </c>
      <c r="H186" s="319">
        <f>'乐容-常规品'!N61</f>
      </c>
      <c r="I186" s="318">
        <f>'乐容-常规品'!O61</f>
      </c>
      <c r="J186" s="232">
        <f>'乐容-常规品'!P61</f>
      </c>
      <c r="K186" s="318">
        <f>'乐容-常规品'!Q61</f>
      </c>
      <c r="L186" s="232">
        <f>'乐容-常规品'!R61</f>
      </c>
      <c r="M186" s="318">
        <f>'乐容-常规品'!S61</f>
      </c>
      <c r="N186" s="232">
        <f>'乐容-常规品'!T61</f>
      </c>
      <c r="O186" s="318">
        <f>'乐容-常规品'!U61</f>
      </c>
      <c r="P186" s="319">
        <f>VLOOKUP(B186,'系统编码规格'!A:C,3,FALSE)</f>
      </c>
      <c r="Q186" s="319"/>
      <c r="R186" s="319"/>
      <c r="S186" s="319"/>
      <c r="T186" s="319"/>
    </row>
    <row r="187">
      <c r="A187" s="318" t="str">
        <v>乐容</v>
      </c>
      <c r="B187" s="231">
        <f>'乐容-常规品'!H62</f>
      </c>
      <c r="C187" s="318">
        <f>'乐容-常规品'!I62</f>
      </c>
      <c r="D187" s="318">
        <f>'乐容-常规品'!J62</f>
      </c>
      <c r="E187" s="318">
        <f>'乐容-常规品'!K62</f>
      </c>
      <c r="F187" s="319">
        <f>'乐容-常规品'!L62</f>
      </c>
      <c r="G187" s="318">
        <f>'乐容-常规品'!M62</f>
      </c>
      <c r="H187" s="319">
        <f>'乐容-常规品'!N62</f>
      </c>
      <c r="I187" s="318">
        <f>'乐容-常规品'!O62</f>
      </c>
      <c r="J187" s="232">
        <f>'乐容-常规品'!P62</f>
      </c>
      <c r="K187" s="318">
        <f>'乐容-常规品'!Q62</f>
      </c>
      <c r="L187" s="232">
        <f>'乐容-常规品'!R62</f>
      </c>
      <c r="M187" s="318">
        <f>'乐容-常规品'!S62</f>
      </c>
      <c r="N187" s="232">
        <f>'乐容-常规品'!T62</f>
      </c>
      <c r="O187" s="318">
        <f>'乐容-常规品'!U62</f>
      </c>
      <c r="P187" s="319">
        <f>VLOOKUP(B187,'系统编码规格'!A:C,3,FALSE)</f>
      </c>
      <c r="Q187" s="319"/>
      <c r="R187" s="319"/>
      <c r="S187" s="319"/>
      <c r="T187" s="319"/>
    </row>
    <row r="188">
      <c r="A188" s="318" t="str">
        <v>乐容</v>
      </c>
      <c r="B188" s="231">
        <f>'乐容-常规品'!H63</f>
      </c>
      <c r="C188" s="318">
        <f>'乐容-常规品'!I63</f>
      </c>
      <c r="D188" s="318">
        <f>'乐容-常规品'!J63</f>
      </c>
      <c r="E188" s="318">
        <f>'乐容-常规品'!K63</f>
      </c>
      <c r="F188" s="319">
        <f>'乐容-常规品'!L63</f>
      </c>
      <c r="G188" s="318">
        <f>'乐容-常规品'!M63</f>
      </c>
      <c r="H188" s="319">
        <f>'乐容-常规品'!N63</f>
      </c>
      <c r="I188" s="318">
        <f>'乐容-常规品'!O63</f>
      </c>
      <c r="J188" s="232">
        <f>'乐容-常规品'!P63</f>
      </c>
      <c r="K188" s="318">
        <f>'乐容-常规品'!Q63</f>
      </c>
      <c r="L188" s="232">
        <f>'乐容-常规品'!R63</f>
      </c>
      <c r="M188" s="318">
        <f>'乐容-常规品'!S63</f>
      </c>
      <c r="N188" s="232">
        <f>'乐容-常规品'!T63</f>
      </c>
      <c r="O188" s="318">
        <f>'乐容-常规品'!U63</f>
      </c>
      <c r="P188" s="319">
        <f>VLOOKUP(B188,'系统编码规格'!A:C,3,FALSE)</f>
      </c>
      <c r="Q188" s="319"/>
      <c r="R188" s="319"/>
      <c r="S188" s="319"/>
      <c r="T188" s="319"/>
    </row>
    <row r="189">
      <c r="A189" s="318" t="str">
        <v>乐容</v>
      </c>
      <c r="B189" s="231">
        <f>'乐容-常规品'!H64</f>
      </c>
      <c r="C189" s="318">
        <f>'乐容-常规品'!I64</f>
      </c>
      <c r="D189" s="318">
        <f>'乐容-常规品'!J64</f>
      </c>
      <c r="E189" s="318">
        <f>'乐容-常规品'!K64</f>
      </c>
      <c r="F189" s="319">
        <f>'乐容-常规品'!L64</f>
      </c>
      <c r="G189" s="318">
        <f>'乐容-常规品'!M64</f>
      </c>
      <c r="H189" s="319">
        <f>'乐容-常规品'!N64</f>
      </c>
      <c r="I189" s="318">
        <f>'乐容-常规品'!O64</f>
      </c>
      <c r="J189" s="232">
        <f>'乐容-常规品'!P64</f>
      </c>
      <c r="K189" s="318">
        <f>'乐容-常规品'!Q64</f>
      </c>
      <c r="L189" s="232">
        <f>'乐容-常规品'!R64</f>
      </c>
      <c r="M189" s="318">
        <f>'乐容-常规品'!S64</f>
      </c>
      <c r="N189" s="232">
        <f>'乐容-常规品'!T64</f>
      </c>
      <c r="O189" s="318">
        <f>'乐容-常规品'!U64</f>
      </c>
      <c r="P189" s="319">
        <f>VLOOKUP(B189,'系统编码规格'!A:C,3,FALSE)</f>
      </c>
      <c r="Q189" s="319"/>
      <c r="R189" s="319"/>
      <c r="S189" s="319"/>
      <c r="T189" s="319"/>
    </row>
    <row r="190">
      <c r="A190" s="318" t="str">
        <v>乐容</v>
      </c>
      <c r="B190" s="231">
        <f>'乐容-常规品'!H65</f>
      </c>
      <c r="C190" s="318">
        <f>'乐容-常规品'!I65</f>
      </c>
      <c r="D190" s="318">
        <f>'乐容-常规品'!J65</f>
      </c>
      <c r="E190" s="318">
        <f>'乐容-常规品'!K65</f>
      </c>
      <c r="F190" s="319">
        <f>'乐容-常规品'!L65</f>
      </c>
      <c r="G190" s="318">
        <f>'乐容-常规品'!M65</f>
      </c>
      <c r="H190" s="319">
        <f>'乐容-常规品'!N65</f>
      </c>
      <c r="I190" s="318">
        <f>'乐容-常规品'!O65</f>
      </c>
      <c r="J190" s="232">
        <f>'乐容-常规品'!P65</f>
      </c>
      <c r="K190" s="318">
        <f>'乐容-常规品'!Q65</f>
      </c>
      <c r="L190" s="232">
        <f>'乐容-常规品'!R65</f>
      </c>
      <c r="M190" s="318">
        <f>'乐容-常规品'!S65</f>
      </c>
      <c r="N190" s="232">
        <f>'乐容-常规品'!T65</f>
      </c>
      <c r="O190" s="318">
        <f>'乐容-常规品'!U65</f>
      </c>
      <c r="P190" s="319">
        <f>VLOOKUP(B190,'系统编码规格'!A:C,3,FALSE)</f>
      </c>
      <c r="Q190" s="319"/>
      <c r="R190" s="319"/>
      <c r="S190" s="319"/>
      <c r="T190" s="319"/>
    </row>
    <row r="191">
      <c r="A191" s="318" t="str">
        <v>乐容</v>
      </c>
      <c r="B191" s="231">
        <f>'乐容-常规品'!H66</f>
      </c>
      <c r="C191" s="318">
        <f>'乐容-常规品'!I66</f>
      </c>
      <c r="D191" s="318">
        <f>'乐容-常规品'!J66</f>
      </c>
      <c r="E191" s="318">
        <f>'乐容-常规品'!K66</f>
      </c>
      <c r="F191" s="319">
        <f>'乐容-常规品'!L66</f>
      </c>
      <c r="G191" s="318">
        <f>'乐容-常规品'!M66</f>
      </c>
      <c r="H191" s="319">
        <f>'乐容-常规品'!N66</f>
      </c>
      <c r="I191" s="318">
        <f>'乐容-常规品'!O66</f>
      </c>
      <c r="J191" s="232">
        <f>'乐容-常规品'!P66</f>
      </c>
      <c r="K191" s="318">
        <f>'乐容-常规品'!Q66</f>
      </c>
      <c r="L191" s="232">
        <f>'乐容-常规品'!R66</f>
      </c>
      <c r="M191" s="318">
        <f>'乐容-常规品'!S66</f>
      </c>
      <c r="N191" s="232">
        <f>'乐容-常规品'!T66</f>
      </c>
      <c r="O191" s="318">
        <f>'乐容-常规品'!U66</f>
      </c>
      <c r="P191" s="319">
        <f>VLOOKUP(B191,'系统编码规格'!A:C,3,FALSE)</f>
      </c>
      <c r="Q191" s="319"/>
      <c r="R191" s="319"/>
      <c r="S191" s="319"/>
      <c r="T191" s="319"/>
    </row>
    <row r="192">
      <c r="A192" s="318" t="str">
        <v>乐容</v>
      </c>
      <c r="B192" s="231">
        <f>'乐容-常规品'!H67</f>
      </c>
      <c r="C192" s="318">
        <f>'乐容-常规品'!I67</f>
      </c>
      <c r="D192" s="318">
        <f>'乐容-常规品'!J67</f>
      </c>
      <c r="E192" s="318">
        <f>'乐容-常规品'!K67</f>
      </c>
      <c r="F192" s="319">
        <f>'乐容-常规品'!L67</f>
      </c>
      <c r="G192" s="318">
        <f>'乐容-常规品'!M67</f>
      </c>
      <c r="H192" s="319">
        <f>'乐容-常规品'!N67</f>
      </c>
      <c r="I192" s="318">
        <f>'乐容-常规品'!O67</f>
      </c>
      <c r="J192" s="232">
        <f>'乐容-常规品'!P67</f>
      </c>
      <c r="K192" s="318">
        <f>'乐容-常规品'!Q67</f>
      </c>
      <c r="L192" s="232">
        <f>'乐容-常规品'!R67</f>
      </c>
      <c r="M192" s="318">
        <f>'乐容-常规品'!S67</f>
      </c>
      <c r="N192" s="232">
        <f>'乐容-常规品'!T67</f>
      </c>
      <c r="O192" s="318">
        <f>'乐容-常规品'!U67</f>
      </c>
      <c r="P192" s="319">
        <f>VLOOKUP(B192,'系统编码规格'!A:C,3,FALSE)</f>
      </c>
      <c r="Q192" s="319"/>
      <c r="R192" s="319"/>
      <c r="S192" s="319"/>
      <c r="T192" s="319"/>
    </row>
    <row r="193">
      <c r="A193" s="318" t="str">
        <v>乐容</v>
      </c>
      <c r="B193" s="231">
        <f>'乐容-常规品'!H68</f>
      </c>
      <c r="C193" s="318">
        <f>'乐容-常规品'!I68</f>
      </c>
      <c r="D193" s="318">
        <f>'乐容-常规品'!J68</f>
      </c>
      <c r="E193" s="318">
        <f>'乐容-常规品'!K68</f>
      </c>
      <c r="F193" s="319">
        <f>'乐容-常规品'!L68</f>
      </c>
      <c r="G193" s="318">
        <f>'乐容-常规品'!M68</f>
      </c>
      <c r="H193" s="319">
        <f>'乐容-常规品'!N68</f>
      </c>
      <c r="I193" s="318">
        <f>'乐容-常规品'!O68</f>
      </c>
      <c r="J193" s="232">
        <f>'乐容-常规品'!P68</f>
      </c>
      <c r="K193" s="318">
        <f>'乐容-常规品'!Q68</f>
      </c>
      <c r="L193" s="232">
        <f>'乐容-常规品'!R68</f>
      </c>
      <c r="M193" s="318">
        <f>'乐容-常规品'!S68</f>
      </c>
      <c r="N193" s="232">
        <f>'乐容-常规品'!T68</f>
      </c>
      <c r="O193" s="318">
        <f>'乐容-常规品'!U68</f>
      </c>
      <c r="P193" s="319">
        <f>VLOOKUP(B193,'系统编码规格'!A:C,3,FALSE)</f>
      </c>
      <c r="Q193" s="319"/>
      <c r="R193" s="319"/>
      <c r="S193" s="319"/>
      <c r="T193" s="319"/>
    </row>
    <row r="194">
      <c r="A194" s="318" t="str">
        <v>乐容</v>
      </c>
      <c r="B194" s="231">
        <f>'乐容-常规品'!H69</f>
      </c>
      <c r="C194" s="318">
        <f>'乐容-常规品'!I69</f>
      </c>
      <c r="D194" s="318">
        <f>'乐容-常规品'!J69</f>
      </c>
      <c r="E194" s="318">
        <f>'乐容-常规品'!K69</f>
      </c>
      <c r="F194" s="319">
        <f>'乐容-常规品'!L69</f>
      </c>
      <c r="G194" s="318">
        <f>'乐容-常规品'!M69</f>
      </c>
      <c r="H194" s="319">
        <f>'乐容-常规品'!N69</f>
      </c>
      <c r="I194" s="318">
        <f>'乐容-常规品'!O69</f>
      </c>
      <c r="J194" s="232">
        <f>'乐容-常规品'!P69</f>
      </c>
      <c r="K194" s="318">
        <f>'乐容-常规品'!Q69</f>
      </c>
      <c r="L194" s="232">
        <f>'乐容-常规品'!R69</f>
      </c>
      <c r="M194" s="318">
        <f>'乐容-常规品'!S69</f>
      </c>
      <c r="N194" s="232">
        <f>'乐容-常规品'!T69</f>
      </c>
      <c r="O194" s="318">
        <f>'乐容-常规品'!U69</f>
      </c>
      <c r="P194" s="319">
        <f>VLOOKUP(B194,'系统编码规格'!A:C,3,FALSE)</f>
      </c>
      <c r="Q194" s="319"/>
      <c r="R194" s="319"/>
      <c r="S194" s="319"/>
      <c r="T194" s="319"/>
    </row>
    <row r="195">
      <c r="A195" s="318" t="str">
        <v>乐容</v>
      </c>
      <c r="B195" s="231">
        <f>'乐容-常规品'!H70</f>
      </c>
      <c r="C195" s="318">
        <f>'乐容-常规品'!I70</f>
      </c>
      <c r="D195" s="318">
        <f>'乐容-常规品'!J70</f>
      </c>
      <c r="E195" s="318">
        <f>'乐容-常规品'!K70</f>
      </c>
      <c r="F195" s="319">
        <f>'乐容-常规品'!L70</f>
      </c>
      <c r="G195" s="318">
        <f>'乐容-常规品'!M70</f>
      </c>
      <c r="H195" s="319">
        <f>'乐容-常规品'!N70</f>
      </c>
      <c r="I195" s="318">
        <f>'乐容-常规品'!O70</f>
      </c>
      <c r="J195" s="232">
        <f>'乐容-常规品'!P70</f>
      </c>
      <c r="K195" s="318">
        <f>'乐容-常规品'!Q70</f>
      </c>
      <c r="L195" s="232">
        <f>'乐容-常规品'!R70</f>
      </c>
      <c r="M195" s="318">
        <f>'乐容-常规品'!S70</f>
      </c>
      <c r="N195" s="232">
        <f>'乐容-常规品'!T70</f>
      </c>
      <c r="O195" s="318">
        <f>'乐容-常规品'!U70</f>
      </c>
      <c r="P195" s="319">
        <f>VLOOKUP(B195,'系统编码规格'!A:C,3,FALSE)</f>
      </c>
      <c r="Q195" s="319"/>
      <c r="R195" s="319"/>
      <c r="S195" s="319"/>
      <c r="T195" s="319"/>
    </row>
    <row r="196">
      <c r="A196" s="318" t="str">
        <v>乐容</v>
      </c>
      <c r="B196" s="231">
        <f>'乐容-常规品'!H71</f>
      </c>
      <c r="C196" s="318">
        <f>'乐容-常规品'!I71</f>
      </c>
      <c r="D196" s="318">
        <f>'乐容-常规品'!J71</f>
      </c>
      <c r="E196" s="318">
        <f>'乐容-常规品'!K71</f>
      </c>
      <c r="F196" s="319">
        <f>'乐容-常规品'!L71</f>
      </c>
      <c r="G196" s="318">
        <f>'乐容-常规品'!M71</f>
      </c>
      <c r="H196" s="319">
        <f>'乐容-常规品'!N71</f>
      </c>
      <c r="I196" s="318">
        <f>'乐容-常规品'!O71</f>
      </c>
      <c r="J196" s="232">
        <f>'乐容-常规品'!P71</f>
      </c>
      <c r="K196" s="318">
        <f>'乐容-常规品'!Q71</f>
      </c>
      <c r="L196" s="232">
        <f>'乐容-常规品'!R71</f>
      </c>
      <c r="M196" s="318">
        <f>'乐容-常规品'!S71</f>
      </c>
      <c r="N196" s="232">
        <f>'乐容-常规品'!T71</f>
      </c>
      <c r="O196" s="318">
        <f>'乐容-常规品'!U71</f>
      </c>
      <c r="P196" s="319">
        <f>VLOOKUP(B196,'系统编码规格'!A:C,3,FALSE)</f>
      </c>
      <c r="Q196" s="319"/>
      <c r="R196" s="319"/>
      <c r="S196" s="319"/>
      <c r="T196" s="319"/>
    </row>
    <row r="197">
      <c r="A197" s="318" t="str">
        <v>乐容</v>
      </c>
      <c r="B197" s="231">
        <f>'乐容-常规品'!H72</f>
      </c>
      <c r="C197" s="318">
        <f>'乐容-常规品'!I72</f>
      </c>
      <c r="D197" s="318">
        <f>'乐容-常规品'!J72</f>
      </c>
      <c r="E197" s="318">
        <f>'乐容-常规品'!K72</f>
      </c>
      <c r="F197" s="319">
        <f>'乐容-常规品'!L72</f>
      </c>
      <c r="G197" s="318">
        <f>'乐容-常规品'!M72</f>
      </c>
      <c r="H197" s="319">
        <f>'乐容-常规品'!N72</f>
      </c>
      <c r="I197" s="318">
        <f>'乐容-常规品'!O72</f>
      </c>
      <c r="J197" s="232">
        <f>'乐容-常规品'!P72</f>
      </c>
      <c r="K197" s="318">
        <f>'乐容-常规品'!Q72</f>
      </c>
      <c r="L197" s="232">
        <f>'乐容-常规品'!R72</f>
      </c>
      <c r="M197" s="318">
        <f>'乐容-常规品'!S72</f>
      </c>
      <c r="N197" s="232">
        <f>'乐容-常规品'!T72</f>
      </c>
      <c r="O197" s="318">
        <f>'乐容-常规品'!U72</f>
      </c>
      <c r="P197" s="319">
        <f>VLOOKUP(B197,'系统编码规格'!A:C,3,FALSE)</f>
      </c>
      <c r="Q197" s="319"/>
      <c r="R197" s="319"/>
      <c r="S197" s="319"/>
      <c r="T197" s="319"/>
    </row>
    <row r="198">
      <c r="A198" s="318" t="str">
        <v>乐容</v>
      </c>
      <c r="B198" s="231">
        <f>'乐容-常规品'!H73</f>
      </c>
      <c r="C198" s="318">
        <f>'乐容-常规品'!I73</f>
      </c>
      <c r="D198" s="318">
        <f>'乐容-常规品'!J73</f>
      </c>
      <c r="E198" s="318">
        <f>'乐容-常规品'!K73</f>
      </c>
      <c r="F198" s="319">
        <f>'乐容-常规品'!L73</f>
      </c>
      <c r="G198" s="318">
        <f>'乐容-常规品'!M73</f>
      </c>
      <c r="H198" s="319">
        <f>'乐容-常规品'!N73</f>
      </c>
      <c r="I198" s="318">
        <f>'乐容-常规品'!O73</f>
      </c>
      <c r="J198" s="232">
        <f>'乐容-常规品'!P73</f>
      </c>
      <c r="K198" s="318">
        <f>'乐容-常规品'!Q73</f>
      </c>
      <c r="L198" s="232">
        <f>'乐容-常规品'!R73</f>
      </c>
      <c r="M198" s="318">
        <f>'乐容-常规品'!S73</f>
      </c>
      <c r="N198" s="232">
        <f>'乐容-常规品'!T73</f>
      </c>
      <c r="O198" s="318">
        <f>'乐容-常规品'!U73</f>
      </c>
      <c r="P198" s="319">
        <f>VLOOKUP(B198,'系统编码规格'!A:C,3,FALSE)</f>
      </c>
      <c r="Q198" s="319"/>
      <c r="R198" s="319"/>
      <c r="S198" s="319"/>
      <c r="T198" s="319"/>
    </row>
    <row r="199">
      <c r="A199" s="318" t="str">
        <v>乐容</v>
      </c>
      <c r="B199" s="231">
        <f>'乐容-常规品'!H74</f>
      </c>
      <c r="C199" s="318">
        <f>'乐容-常规品'!I74</f>
      </c>
      <c r="D199" s="318">
        <f>'乐容-常规品'!J74</f>
      </c>
      <c r="E199" s="318">
        <f>'乐容-常规品'!K74</f>
      </c>
      <c r="F199" s="319">
        <f>'乐容-常规品'!L74</f>
      </c>
      <c r="G199" s="318">
        <f>'乐容-常规品'!M74</f>
      </c>
      <c r="H199" s="319">
        <f>'乐容-常规品'!N74</f>
      </c>
      <c r="I199" s="318">
        <f>'乐容-常规品'!O74</f>
      </c>
      <c r="J199" s="232">
        <f>'乐容-常规品'!P74</f>
      </c>
      <c r="K199" s="318">
        <f>'乐容-常规品'!Q74</f>
      </c>
      <c r="L199" s="232">
        <f>'乐容-常规品'!R74</f>
      </c>
      <c r="M199" s="318">
        <f>'乐容-常规品'!S74</f>
      </c>
      <c r="N199" s="232">
        <f>'乐容-常规品'!T74</f>
      </c>
      <c r="O199" s="318">
        <f>'乐容-常规品'!U74</f>
      </c>
      <c r="P199" s="319">
        <f>VLOOKUP(B199,'系统编码规格'!A:C,3,FALSE)</f>
      </c>
      <c r="Q199" s="319"/>
      <c r="R199" s="319"/>
      <c r="S199" s="319"/>
      <c r="T199" s="319"/>
    </row>
    <row r="200">
      <c r="A200" s="318" t="str">
        <v>乐容</v>
      </c>
      <c r="B200" s="231">
        <f>'乐容-常规品'!H75</f>
      </c>
      <c r="C200" s="318">
        <f>'乐容-常规品'!I75</f>
      </c>
      <c r="D200" s="318">
        <f>'乐容-常规品'!J75</f>
      </c>
      <c r="E200" s="318">
        <f>'乐容-常规品'!K75</f>
      </c>
      <c r="F200" s="319">
        <f>'乐容-常规品'!L75</f>
      </c>
      <c r="G200" s="318">
        <f>'乐容-常规品'!M75</f>
      </c>
      <c r="H200" s="319">
        <f>'乐容-常规品'!N75</f>
      </c>
      <c r="I200" s="318">
        <f>'乐容-常规品'!O75</f>
      </c>
      <c r="J200" s="232">
        <f>'乐容-常规品'!P75</f>
      </c>
      <c r="K200" s="318">
        <f>'乐容-常规品'!Q75</f>
      </c>
      <c r="L200" s="232">
        <f>'乐容-常规品'!R75</f>
      </c>
      <c r="M200" s="318">
        <f>'乐容-常规品'!S75</f>
      </c>
      <c r="N200" s="232">
        <f>'乐容-常规品'!T75</f>
      </c>
      <c r="O200" s="318">
        <f>'乐容-常规品'!U75</f>
      </c>
      <c r="P200" s="319">
        <f>VLOOKUP(B200,'系统编码规格'!A:C,3,FALSE)</f>
      </c>
      <c r="Q200" s="319"/>
      <c r="R200" s="319"/>
      <c r="S200" s="319"/>
      <c r="T200" s="319"/>
    </row>
    <row r="201">
      <c r="A201" s="318" t="str">
        <v>乐容</v>
      </c>
      <c r="B201" s="231">
        <f>'乐容-常规品'!H76</f>
      </c>
      <c r="C201" s="318">
        <f>'乐容-常规品'!I76</f>
      </c>
      <c r="D201" s="318">
        <f>'乐容-常规品'!J76</f>
      </c>
      <c r="E201" s="318">
        <f>'乐容-常规品'!K76</f>
      </c>
      <c r="F201" s="319">
        <f>'乐容-常规品'!L76</f>
      </c>
      <c r="G201" s="318">
        <f>'乐容-常规品'!M76</f>
      </c>
      <c r="H201" s="319">
        <f>'乐容-常规品'!N76</f>
      </c>
      <c r="I201" s="318">
        <f>'乐容-常规品'!O76</f>
      </c>
      <c r="J201" s="232">
        <f>'乐容-常规品'!P76</f>
      </c>
      <c r="K201" s="318">
        <f>'乐容-常规品'!Q76</f>
      </c>
      <c r="L201" s="232">
        <f>'乐容-常规品'!R76</f>
      </c>
      <c r="M201" s="318">
        <f>'乐容-常规品'!S76</f>
      </c>
      <c r="N201" s="232">
        <f>'乐容-常规品'!T76</f>
      </c>
      <c r="O201" s="318">
        <f>'乐容-常规品'!U76</f>
      </c>
      <c r="P201" s="319">
        <f>VLOOKUP(B201,'系统编码规格'!A:C,3,FALSE)</f>
      </c>
      <c r="Q201" s="319"/>
      <c r="R201" s="319"/>
      <c r="S201" s="319"/>
      <c r="T201" s="319"/>
    </row>
    <row r="202">
      <c r="A202" s="318" t="str">
        <v>乐容</v>
      </c>
      <c r="B202" s="231">
        <f>'乐容-常规品'!H77</f>
      </c>
      <c r="C202" s="318">
        <f>'乐容-常规品'!I77</f>
      </c>
      <c r="D202" s="318">
        <f>'乐容-常规品'!J77</f>
      </c>
      <c r="E202" s="318">
        <f>'乐容-常规品'!K77</f>
      </c>
      <c r="F202" s="319">
        <f>'乐容-常规品'!L77</f>
      </c>
      <c r="G202" s="318">
        <f>'乐容-常规品'!M77</f>
      </c>
      <c r="H202" s="319">
        <f>'乐容-常规品'!N77</f>
      </c>
      <c r="I202" s="318">
        <f>'乐容-常规品'!O77</f>
      </c>
      <c r="J202" s="232">
        <f>'乐容-常规品'!P77</f>
      </c>
      <c r="K202" s="318">
        <f>'乐容-常规品'!Q77</f>
      </c>
      <c r="L202" s="232">
        <f>'乐容-常规品'!R77</f>
      </c>
      <c r="M202" s="318">
        <f>'乐容-常规品'!S77</f>
      </c>
      <c r="N202" s="232">
        <f>'乐容-常规品'!T77</f>
      </c>
      <c r="O202" s="318">
        <f>'乐容-常规品'!U77</f>
      </c>
      <c r="P202" s="319">
        <f>VLOOKUP(B202,'系统编码规格'!A:C,3,FALSE)</f>
      </c>
      <c r="Q202" s="319"/>
      <c r="R202" s="319"/>
      <c r="S202" s="319"/>
      <c r="T202" s="319"/>
    </row>
    <row r="203">
      <c r="A203" s="318" t="str">
        <v>乐容</v>
      </c>
      <c r="B203" s="231">
        <f>'乐容-常规品'!H78</f>
      </c>
      <c r="C203" s="318">
        <f>'乐容-常规品'!I78</f>
      </c>
      <c r="D203" s="318">
        <f>'乐容-常规品'!J78</f>
      </c>
      <c r="E203" s="318">
        <f>'乐容-常规品'!K78</f>
      </c>
      <c r="F203" s="319">
        <f>'乐容-常规品'!L78</f>
      </c>
      <c r="G203" s="318">
        <f>'乐容-常规品'!M78</f>
      </c>
      <c r="H203" s="319">
        <f>'乐容-常规品'!N78</f>
      </c>
      <c r="I203" s="318">
        <f>'乐容-常规品'!O78</f>
      </c>
      <c r="J203" s="232">
        <f>'乐容-常规品'!P78</f>
      </c>
      <c r="K203" s="318">
        <f>'乐容-常规品'!Q78</f>
      </c>
      <c r="L203" s="232">
        <f>'乐容-常规品'!R78</f>
      </c>
      <c r="M203" s="318">
        <f>'乐容-常规品'!S78</f>
      </c>
      <c r="N203" s="232">
        <f>'乐容-常规品'!T78</f>
      </c>
      <c r="O203" s="318">
        <f>'乐容-常规品'!U78</f>
      </c>
      <c r="P203" s="319">
        <f>VLOOKUP(B203,'系统编码规格'!A:C,3,FALSE)</f>
      </c>
      <c r="Q203" s="319"/>
      <c r="R203" s="319"/>
      <c r="S203" s="319"/>
      <c r="T203" s="319"/>
    </row>
    <row r="204">
      <c r="A204" s="318" t="str">
        <v>乐容</v>
      </c>
      <c r="B204" s="231">
        <f>'乐容-常规品'!H79</f>
      </c>
      <c r="C204" s="318">
        <f>'乐容-常规品'!I79</f>
      </c>
      <c r="D204" s="318">
        <f>'乐容-常规品'!J79</f>
      </c>
      <c r="E204" s="318">
        <f>'乐容-常规品'!K79</f>
      </c>
      <c r="F204" s="319">
        <f>'乐容-常规品'!L79</f>
      </c>
      <c r="G204" s="318">
        <f>'乐容-常规品'!M79</f>
      </c>
      <c r="H204" s="319">
        <f>'乐容-常规品'!N79</f>
      </c>
      <c r="I204" s="318">
        <f>'乐容-常规品'!O79</f>
      </c>
      <c r="J204" s="232">
        <f>'乐容-常规品'!P79</f>
      </c>
      <c r="K204" s="318">
        <f>'乐容-常规品'!Q79</f>
      </c>
      <c r="L204" s="232">
        <f>'乐容-常规品'!R79</f>
      </c>
      <c r="M204" s="318">
        <f>'乐容-常规品'!S79</f>
      </c>
      <c r="N204" s="232">
        <f>'乐容-常规品'!T79</f>
      </c>
      <c r="O204" s="318">
        <f>'乐容-常规品'!U79</f>
      </c>
      <c r="P204" s="319">
        <f>VLOOKUP(B204,'系统编码规格'!A:C,3,FALSE)</f>
      </c>
      <c r="Q204" s="319"/>
      <c r="R204" s="319"/>
      <c r="S204" s="319"/>
      <c r="T204" s="319"/>
    </row>
    <row r="205">
      <c r="A205" s="318" t="str">
        <v>乐容</v>
      </c>
      <c r="B205" s="231">
        <f>'乐容-常规品'!H80</f>
      </c>
      <c r="C205" s="318">
        <f>'乐容-常规品'!I80</f>
      </c>
      <c r="D205" s="318">
        <f>'乐容-常规品'!J80</f>
      </c>
      <c r="E205" s="318">
        <f>'乐容-常规品'!K80</f>
      </c>
      <c r="F205" s="319">
        <f>'乐容-常规品'!L80</f>
      </c>
      <c r="G205" s="318">
        <f>'乐容-常规品'!M80</f>
      </c>
      <c r="H205" s="319">
        <f>'乐容-常规品'!N80</f>
      </c>
      <c r="I205" s="318">
        <f>'乐容-常规品'!O80</f>
      </c>
      <c r="J205" s="232">
        <f>'乐容-常规品'!P80</f>
      </c>
      <c r="K205" s="318">
        <f>'乐容-常规品'!Q80</f>
      </c>
      <c r="L205" s="232">
        <f>'乐容-常规品'!R80</f>
      </c>
      <c r="M205" s="318">
        <f>'乐容-常规品'!S80</f>
      </c>
      <c r="N205" s="232">
        <f>'乐容-常规品'!T80</f>
      </c>
      <c r="O205" s="318">
        <f>'乐容-常规品'!U80</f>
      </c>
      <c r="P205" s="319">
        <f>VLOOKUP(B205,'系统编码规格'!A:C,3,FALSE)</f>
      </c>
      <c r="Q205" s="319"/>
      <c r="R205" s="319"/>
      <c r="S205" s="319"/>
      <c r="T205" s="319"/>
    </row>
    <row r="206">
      <c r="A206" s="318" t="str">
        <v>乐容</v>
      </c>
      <c r="B206" s="231">
        <f>'乐容-常规品'!H81</f>
      </c>
      <c r="C206" s="318">
        <f>'乐容-常规品'!I81</f>
      </c>
      <c r="D206" s="318">
        <f>'乐容-常规品'!J81</f>
      </c>
      <c r="E206" s="318">
        <f>'乐容-常规品'!K81</f>
      </c>
      <c r="F206" s="319">
        <f>'乐容-常规品'!L81</f>
      </c>
      <c r="G206" s="318">
        <f>'乐容-常规品'!M81</f>
      </c>
      <c r="H206" s="319">
        <f>'乐容-常规品'!N81</f>
      </c>
      <c r="I206" s="318">
        <f>'乐容-常规品'!O81</f>
      </c>
      <c r="J206" s="232">
        <f>'乐容-常规品'!P81</f>
      </c>
      <c r="K206" s="318">
        <f>'乐容-常规品'!Q81</f>
      </c>
      <c r="L206" s="232">
        <f>'乐容-常规品'!R81</f>
      </c>
      <c r="M206" s="318">
        <f>'乐容-常规品'!S81</f>
      </c>
      <c r="N206" s="232">
        <f>'乐容-常规品'!T81</f>
      </c>
      <c r="O206" s="318">
        <f>'乐容-常规品'!U81</f>
      </c>
      <c r="P206" s="319">
        <f>VLOOKUP(B206,'系统编码规格'!A:C,3,FALSE)</f>
      </c>
      <c r="Q206" s="319"/>
      <c r="R206" s="319"/>
      <c r="S206" s="319"/>
      <c r="T206" s="319"/>
    </row>
    <row r="207">
      <c r="A207" s="318" t="str">
        <v>乐容</v>
      </c>
      <c r="B207" s="231">
        <f>'乐容-常规品'!H82</f>
      </c>
      <c r="C207" s="318">
        <f>'乐容-常规品'!I82</f>
      </c>
      <c r="D207" s="318">
        <f>'乐容-常规品'!J82</f>
      </c>
      <c r="E207" s="318">
        <f>'乐容-常规品'!K82</f>
      </c>
      <c r="F207" s="319">
        <f>'乐容-常规品'!L82</f>
      </c>
      <c r="G207" s="318">
        <f>'乐容-常规品'!M82</f>
      </c>
      <c r="H207" s="319">
        <f>'乐容-常规品'!N82</f>
      </c>
      <c r="I207" s="318">
        <f>'乐容-常规品'!O82</f>
      </c>
      <c r="J207" s="232">
        <f>'乐容-常规品'!P82</f>
      </c>
      <c r="K207" s="318">
        <f>'乐容-常规品'!Q82</f>
      </c>
      <c r="L207" s="232">
        <f>'乐容-常规品'!R82</f>
      </c>
      <c r="M207" s="318">
        <f>'乐容-常规品'!S82</f>
      </c>
      <c r="N207" s="232">
        <f>'乐容-常规品'!T82</f>
      </c>
      <c r="O207" s="318">
        <f>'乐容-常规品'!U82</f>
      </c>
      <c r="P207" s="319">
        <f>VLOOKUP(B207,'系统编码规格'!A:C,3,FALSE)</f>
      </c>
      <c r="Q207" s="319"/>
      <c r="R207" s="319"/>
      <c r="S207" s="319"/>
      <c r="T207" s="319"/>
    </row>
    <row r="208">
      <c r="A208" s="318" t="str">
        <v>乐容</v>
      </c>
      <c r="B208" s="231">
        <f>'乐容-常规品'!H83</f>
      </c>
      <c r="C208" s="318">
        <f>'乐容-常规品'!I83</f>
      </c>
      <c r="D208" s="318">
        <f>'乐容-常规品'!J83</f>
      </c>
      <c r="E208" s="318">
        <f>'乐容-常规品'!K83</f>
      </c>
      <c r="F208" s="319">
        <f>'乐容-常规品'!L83</f>
      </c>
      <c r="G208" s="318">
        <f>'乐容-常规品'!M83</f>
      </c>
      <c r="H208" s="319">
        <f>'乐容-常规品'!N83</f>
      </c>
      <c r="I208" s="318">
        <f>'乐容-常规品'!O83</f>
      </c>
      <c r="J208" s="232">
        <f>'乐容-常规品'!P83</f>
      </c>
      <c r="K208" s="318">
        <f>'乐容-常规品'!Q83</f>
      </c>
      <c r="L208" s="232">
        <f>'乐容-常规品'!R83</f>
      </c>
      <c r="M208" s="318">
        <f>'乐容-常规品'!S83</f>
      </c>
      <c r="N208" s="232">
        <f>'乐容-常规品'!T83</f>
      </c>
      <c r="O208" s="318">
        <f>'乐容-常规品'!U83</f>
      </c>
      <c r="P208" s="319">
        <f>VLOOKUP(B208,'系统编码规格'!A:C,3,FALSE)</f>
      </c>
      <c r="Q208" s="319"/>
      <c r="R208" s="319"/>
      <c r="S208" s="319"/>
      <c r="T208" s="319"/>
    </row>
    <row r="209">
      <c r="A209" s="318" t="str">
        <v>乐容</v>
      </c>
      <c r="B209" s="231">
        <f>'乐容-常规品'!H84</f>
      </c>
      <c r="C209" s="318">
        <f>'乐容-常规品'!I84</f>
      </c>
      <c r="D209" s="318">
        <f>'乐容-常规品'!J84</f>
      </c>
      <c r="E209" s="318">
        <f>'乐容-常规品'!K84</f>
      </c>
      <c r="F209" s="319">
        <f>'乐容-常规品'!L84</f>
      </c>
      <c r="G209" s="318">
        <f>'乐容-常规品'!M84</f>
      </c>
      <c r="H209" s="319">
        <f>'乐容-常规品'!N84</f>
      </c>
      <c r="I209" s="318">
        <f>'乐容-常规品'!O84</f>
      </c>
      <c r="J209" s="232">
        <f>'乐容-常规品'!P84</f>
      </c>
      <c r="K209" s="318">
        <f>'乐容-常规品'!Q84</f>
      </c>
      <c r="L209" s="232">
        <f>'乐容-常规品'!R84</f>
      </c>
      <c r="M209" s="318">
        <f>'乐容-常规品'!S84</f>
      </c>
      <c r="N209" s="232">
        <f>'乐容-常规品'!T84</f>
      </c>
      <c r="O209" s="318">
        <f>'乐容-常规品'!U84</f>
      </c>
      <c r="P209" s="319">
        <f>VLOOKUP(B209,'系统编码规格'!A:C,3,FALSE)</f>
      </c>
      <c r="Q209" s="319"/>
      <c r="R209" s="319"/>
      <c r="S209" s="319"/>
      <c r="T209" s="319"/>
    </row>
    <row r="210">
      <c r="A210" s="318" t="str">
        <v>乐容</v>
      </c>
      <c r="B210" s="231">
        <f>'乐容-常规品'!H85</f>
      </c>
      <c r="C210" s="318">
        <f>'乐容-常规品'!I85</f>
      </c>
      <c r="D210" s="318">
        <f>'乐容-常规品'!J85</f>
      </c>
      <c r="E210" s="318">
        <f>'乐容-常规品'!K85</f>
      </c>
      <c r="F210" s="319">
        <f>'乐容-常规品'!L85</f>
      </c>
      <c r="G210" s="318">
        <f>'乐容-常规品'!M85</f>
      </c>
      <c r="H210" s="319">
        <f>'乐容-常规品'!N85</f>
      </c>
      <c r="I210" s="318">
        <f>'乐容-常规品'!O85</f>
      </c>
      <c r="J210" s="232">
        <f>'乐容-常规品'!P85</f>
      </c>
      <c r="K210" s="318">
        <f>'乐容-常规品'!Q85</f>
      </c>
      <c r="L210" s="232">
        <f>'乐容-常规品'!R85</f>
      </c>
      <c r="M210" s="318">
        <f>'乐容-常规品'!S85</f>
      </c>
      <c r="N210" s="232">
        <f>'乐容-常规品'!T85</f>
      </c>
      <c r="O210" s="318">
        <f>'乐容-常规品'!U85</f>
      </c>
      <c r="P210" s="319">
        <f>VLOOKUP(B210,'系统编码规格'!A:C,3,FALSE)</f>
      </c>
      <c r="Q210" s="319"/>
      <c r="R210" s="319"/>
      <c r="S210" s="319"/>
      <c r="T210" s="319"/>
    </row>
    <row r="211">
      <c r="A211" s="318" t="str">
        <v>乐容</v>
      </c>
      <c r="B211" s="231">
        <f>'乐容-常规品'!H86</f>
      </c>
      <c r="C211" s="318">
        <f>'乐容-常规品'!I86</f>
      </c>
      <c r="D211" s="318">
        <f>'乐容-常规品'!J86</f>
      </c>
      <c r="E211" s="318">
        <f>'乐容-常规品'!K86</f>
      </c>
      <c r="F211" s="319">
        <f>'乐容-常规品'!L86</f>
      </c>
      <c r="G211" s="318">
        <f>'乐容-常规品'!M86</f>
      </c>
      <c r="H211" s="319">
        <f>'乐容-常规品'!N86</f>
      </c>
      <c r="I211" s="318">
        <f>'乐容-常规品'!O86</f>
      </c>
      <c r="J211" s="232">
        <f>'乐容-常规品'!P86</f>
      </c>
      <c r="K211" s="318">
        <f>'乐容-常规品'!Q86</f>
      </c>
      <c r="L211" s="232">
        <f>'乐容-常规品'!R86</f>
      </c>
      <c r="M211" s="318">
        <f>'乐容-常规品'!S86</f>
      </c>
      <c r="N211" s="232">
        <f>'乐容-常规品'!T86</f>
      </c>
      <c r="O211" s="318">
        <f>'乐容-常规品'!U86</f>
      </c>
      <c r="P211" s="319">
        <f>VLOOKUP(B211,'系统编码规格'!A:C,3,FALSE)</f>
      </c>
      <c r="Q211" s="319"/>
      <c r="R211" s="319"/>
      <c r="S211" s="319"/>
      <c r="T211" s="319"/>
    </row>
    <row r="212">
      <c r="A212" s="318" t="str">
        <v>乐容</v>
      </c>
      <c r="B212" s="231">
        <f>'乐容-常规品'!H87</f>
      </c>
      <c r="C212" s="318">
        <f>'乐容-常规品'!I87</f>
      </c>
      <c r="D212" s="318">
        <f>'乐容-常规品'!J87</f>
      </c>
      <c r="E212" s="318">
        <f>'乐容-常规品'!K87</f>
      </c>
      <c r="F212" s="319">
        <f>'乐容-常规品'!L87</f>
      </c>
      <c r="G212" s="318">
        <f>'乐容-常规品'!M87</f>
      </c>
      <c r="H212" s="319">
        <f>'乐容-常规品'!N87</f>
      </c>
      <c r="I212" s="318">
        <f>'乐容-常规品'!O87</f>
      </c>
      <c r="J212" s="232">
        <f>'乐容-常规品'!P87</f>
      </c>
      <c r="K212" s="318">
        <f>'乐容-常规品'!Q87</f>
      </c>
      <c r="L212" s="232">
        <f>'乐容-常规品'!R87</f>
      </c>
      <c r="M212" s="318">
        <f>'乐容-常规品'!S87</f>
      </c>
      <c r="N212" s="232">
        <f>'乐容-常规品'!T87</f>
      </c>
      <c r="O212" s="318">
        <f>'乐容-常规品'!U87</f>
      </c>
      <c r="P212" s="319">
        <f>VLOOKUP(B212,'系统编码规格'!A:C,3,FALSE)</f>
      </c>
      <c r="Q212" s="319"/>
      <c r="R212" s="319"/>
      <c r="S212" s="319"/>
      <c r="T212" s="319"/>
    </row>
    <row r="213">
      <c r="A213" s="318" t="str">
        <v>乐容</v>
      </c>
      <c r="B213" s="231">
        <f>'乐容-常规品'!H88</f>
      </c>
      <c r="C213" s="318">
        <f>'乐容-常规品'!I88</f>
      </c>
      <c r="D213" s="318">
        <f>'乐容-常规品'!J88</f>
      </c>
      <c r="E213" s="318">
        <f>'乐容-常规品'!K88</f>
      </c>
      <c r="F213" s="319">
        <f>'乐容-常规品'!L88</f>
      </c>
      <c r="G213" s="318">
        <f>'乐容-常规品'!M88</f>
      </c>
      <c r="H213" s="319">
        <f>'乐容-常规品'!N88</f>
      </c>
      <c r="I213" s="318">
        <f>'乐容-常规品'!O88</f>
      </c>
      <c r="J213" s="232">
        <f>'乐容-常规品'!P88</f>
      </c>
      <c r="K213" s="318">
        <f>'乐容-常规品'!Q88</f>
      </c>
      <c r="L213" s="232">
        <f>'乐容-常规品'!R88</f>
      </c>
      <c r="M213" s="318">
        <f>'乐容-常规品'!S88</f>
      </c>
      <c r="N213" s="232">
        <f>'乐容-常规品'!T88</f>
      </c>
      <c r="O213" s="318">
        <f>'乐容-常规品'!U88</f>
      </c>
      <c r="P213" s="319">
        <f>VLOOKUP(B213,'系统编码规格'!A:C,3,FALSE)</f>
      </c>
      <c r="Q213" s="319"/>
      <c r="R213" s="319"/>
      <c r="S213" s="319"/>
      <c r="T213" s="319"/>
    </row>
    <row r="214">
      <c r="A214" s="318" t="str">
        <v>乐容</v>
      </c>
      <c r="B214" s="231">
        <f>'乐容-常规品'!H89</f>
      </c>
      <c r="C214" s="318">
        <f>'乐容-常规品'!I89</f>
      </c>
      <c r="D214" s="318">
        <f>'乐容-常规品'!J89</f>
      </c>
      <c r="E214" s="318">
        <f>'乐容-常规品'!K89</f>
      </c>
      <c r="F214" s="319">
        <f>'乐容-常规品'!L89</f>
      </c>
      <c r="G214" s="318">
        <f>'乐容-常规品'!M89</f>
      </c>
      <c r="H214" s="319">
        <f>'乐容-常规品'!N89</f>
      </c>
      <c r="I214" s="318">
        <f>'乐容-常规品'!O89</f>
      </c>
      <c r="J214" s="232">
        <f>'乐容-常规品'!P89</f>
      </c>
      <c r="K214" s="318">
        <f>'乐容-常规品'!Q89</f>
      </c>
      <c r="L214" s="232">
        <f>'乐容-常规品'!R89</f>
      </c>
      <c r="M214" s="318">
        <f>'乐容-常规品'!S89</f>
      </c>
      <c r="N214" s="232">
        <f>'乐容-常规品'!T89</f>
      </c>
      <c r="O214" s="318">
        <f>'乐容-常规品'!U89</f>
      </c>
      <c r="P214" s="319">
        <f>VLOOKUP(B214,'系统编码规格'!A:C,3,FALSE)</f>
      </c>
      <c r="Q214" s="319"/>
      <c r="R214" s="319"/>
      <c r="S214" s="319"/>
      <c r="T214" s="319"/>
    </row>
    <row r="215">
      <c r="A215" s="318" t="str">
        <v>乐容</v>
      </c>
      <c r="B215" s="231">
        <f>'乐容-常规品'!H90</f>
      </c>
      <c r="C215" s="318">
        <f>'乐容-常规品'!I90</f>
      </c>
      <c r="D215" s="318">
        <f>'乐容-常规品'!J90</f>
      </c>
      <c r="E215" s="318">
        <f>'乐容-常规品'!K90</f>
      </c>
      <c r="F215" s="319">
        <f>'乐容-常规品'!L90</f>
      </c>
      <c r="G215" s="318">
        <f>'乐容-常规品'!M90</f>
      </c>
      <c r="H215" s="319">
        <f>'乐容-常规品'!N90</f>
      </c>
      <c r="I215" s="318">
        <f>'乐容-常规品'!O90</f>
      </c>
      <c r="J215" s="232">
        <f>'乐容-常规品'!P90</f>
      </c>
      <c r="K215" s="318">
        <f>'乐容-常规品'!Q90</f>
      </c>
      <c r="L215" s="232">
        <f>'乐容-常规品'!R90</f>
      </c>
      <c r="M215" s="318">
        <f>'乐容-常规品'!S90</f>
      </c>
      <c r="N215" s="232">
        <f>'乐容-常规品'!T90</f>
      </c>
      <c r="O215" s="318">
        <f>'乐容-常规品'!U90</f>
      </c>
      <c r="P215" s="319">
        <f>VLOOKUP(B215,'系统编码规格'!A:C,3,FALSE)</f>
      </c>
      <c r="Q215" s="319"/>
      <c r="R215" s="319"/>
      <c r="S215" s="319"/>
      <c r="T215" s="319"/>
    </row>
    <row r="216">
      <c r="A216" s="318" t="str">
        <v>乐容</v>
      </c>
      <c r="B216" s="231">
        <f>'乐容-常规品'!H91</f>
      </c>
      <c r="C216" s="318">
        <f>'乐容-常规品'!I91</f>
      </c>
      <c r="D216" s="318">
        <f>'乐容-常规品'!J91</f>
      </c>
      <c r="E216" s="318">
        <f>'乐容-常规品'!K91</f>
      </c>
      <c r="F216" s="319">
        <f>'乐容-常规品'!L91</f>
      </c>
      <c r="G216" s="318">
        <f>'乐容-常规品'!M91</f>
      </c>
      <c r="H216" s="319">
        <f>'乐容-常规品'!N91</f>
      </c>
      <c r="I216" s="318">
        <f>'乐容-常规品'!O91</f>
      </c>
      <c r="J216" s="232">
        <f>'乐容-常规品'!P91</f>
      </c>
      <c r="K216" s="318">
        <f>'乐容-常规品'!Q91</f>
      </c>
      <c r="L216" s="232">
        <f>'乐容-常规品'!R91</f>
      </c>
      <c r="M216" s="318">
        <f>'乐容-常规品'!S91</f>
      </c>
      <c r="N216" s="232">
        <f>'乐容-常规品'!T91</f>
      </c>
      <c r="O216" s="318">
        <f>'乐容-常规品'!U91</f>
      </c>
      <c r="P216" s="319">
        <f>VLOOKUP(B216,'系统编码规格'!A:C,3,FALSE)</f>
      </c>
      <c r="Q216" s="319"/>
      <c r="R216" s="319"/>
      <c r="S216" s="319"/>
      <c r="T216" s="319"/>
    </row>
    <row r="217">
      <c r="A217" s="318" t="str">
        <v>乐容</v>
      </c>
      <c r="B217" s="231">
        <f>'乐容-常规品'!H92</f>
      </c>
      <c r="C217" s="318">
        <f>'乐容-常规品'!I92</f>
      </c>
      <c r="D217" s="318">
        <f>'乐容-常规品'!J92</f>
      </c>
      <c r="E217" s="318">
        <f>'乐容-常规品'!K92</f>
      </c>
      <c r="F217" s="319">
        <f>'乐容-常规品'!L92</f>
      </c>
      <c r="G217" s="318">
        <f>'乐容-常规品'!M92</f>
      </c>
      <c r="H217" s="319">
        <f>'乐容-常规品'!N92</f>
      </c>
      <c r="I217" s="318">
        <f>'乐容-常规品'!O92</f>
      </c>
      <c r="J217" s="232">
        <f>'乐容-常规品'!P92</f>
      </c>
      <c r="K217" s="318">
        <f>'乐容-常规品'!Q92</f>
      </c>
      <c r="L217" s="232">
        <f>'乐容-常规品'!R92</f>
      </c>
      <c r="M217" s="318">
        <f>'乐容-常规品'!S92</f>
      </c>
      <c r="N217" s="232">
        <f>'乐容-常规品'!T92</f>
      </c>
      <c r="O217" s="318">
        <f>'乐容-常规品'!U92</f>
      </c>
      <c r="P217" s="319">
        <f>VLOOKUP(B217,'系统编码规格'!A:C,3,FALSE)</f>
      </c>
      <c r="Q217" s="319"/>
      <c r="R217" s="319"/>
      <c r="S217" s="319"/>
      <c r="T217" s="319"/>
    </row>
    <row r="218">
      <c r="A218" s="318" t="str">
        <v>乐容</v>
      </c>
      <c r="B218" s="231">
        <f>'乐容-常规品'!H93</f>
      </c>
      <c r="C218" s="318">
        <f>'乐容-常规品'!I93</f>
      </c>
      <c r="D218" s="318">
        <f>'乐容-常规品'!J93</f>
      </c>
      <c r="E218" s="318">
        <f>'乐容-常规品'!K93</f>
      </c>
      <c r="F218" s="319">
        <f>'乐容-常规品'!L93</f>
      </c>
      <c r="G218" s="318">
        <f>'乐容-常规品'!M93</f>
      </c>
      <c r="H218" s="319">
        <f>'乐容-常规品'!N93</f>
      </c>
      <c r="I218" s="318">
        <f>'乐容-常规品'!O93</f>
      </c>
      <c r="J218" s="232">
        <f>'乐容-常规品'!P93</f>
      </c>
      <c r="K218" s="318">
        <f>'乐容-常规品'!Q93</f>
      </c>
      <c r="L218" s="232">
        <f>'乐容-常规品'!R93</f>
      </c>
      <c r="M218" s="318">
        <f>'乐容-常规品'!S93</f>
      </c>
      <c r="N218" s="232">
        <f>'乐容-常规品'!T93</f>
      </c>
      <c r="O218" s="318">
        <f>'乐容-常规品'!U93</f>
      </c>
      <c r="P218" s="319">
        <f>VLOOKUP(B218,'系统编码规格'!A:C,3,FALSE)</f>
      </c>
      <c r="Q218" s="319"/>
      <c r="R218" s="319"/>
      <c r="S218" s="319"/>
      <c r="T218" s="319"/>
    </row>
    <row r="219">
      <c r="A219" s="318" t="str">
        <v>乐容</v>
      </c>
      <c r="B219" s="231">
        <f>'乐容-常规品'!H94</f>
      </c>
      <c r="C219" s="318">
        <f>'乐容-常规品'!I94</f>
      </c>
      <c r="D219" s="318">
        <f>'乐容-常规品'!J94</f>
      </c>
      <c r="E219" s="318">
        <f>'乐容-常规品'!K94</f>
      </c>
      <c r="F219" s="319">
        <f>'乐容-常规品'!L94</f>
      </c>
      <c r="G219" s="318">
        <f>'乐容-常规品'!M94</f>
      </c>
      <c r="H219" s="319">
        <f>'乐容-常规品'!N94</f>
      </c>
      <c r="I219" s="318">
        <f>'乐容-常规品'!O94</f>
      </c>
      <c r="J219" s="232">
        <f>'乐容-常规品'!P94</f>
      </c>
      <c r="K219" s="318">
        <f>'乐容-常规品'!Q94</f>
      </c>
      <c r="L219" s="232">
        <f>'乐容-常规品'!R94</f>
      </c>
      <c r="M219" s="318">
        <f>'乐容-常规品'!S94</f>
      </c>
      <c r="N219" s="232">
        <f>'乐容-常规品'!T94</f>
      </c>
      <c r="O219" s="318">
        <f>'乐容-常规品'!U94</f>
      </c>
      <c r="P219" s="319">
        <f>VLOOKUP(B219,'系统编码规格'!A:C,3,FALSE)</f>
      </c>
      <c r="Q219" s="319"/>
      <c r="R219" s="319"/>
      <c r="S219" s="319"/>
      <c r="T219" s="319"/>
    </row>
    <row r="220">
      <c r="A220" s="318" t="str">
        <v>乐容</v>
      </c>
      <c r="B220" s="231">
        <f>'乐容-常规品'!H95</f>
      </c>
      <c r="C220" s="318">
        <f>'乐容-常规品'!I95</f>
      </c>
      <c r="D220" s="318">
        <f>'乐容-常规品'!J95</f>
      </c>
      <c r="E220" s="318">
        <f>'乐容-常规品'!K95</f>
      </c>
      <c r="F220" s="319">
        <f>'乐容-常规品'!L95</f>
      </c>
      <c r="G220" s="318">
        <f>'乐容-常规品'!M95</f>
      </c>
      <c r="H220" s="319">
        <f>'乐容-常规品'!N95</f>
      </c>
      <c r="I220" s="318">
        <f>'乐容-常规品'!O95</f>
      </c>
      <c r="J220" s="232">
        <f>'乐容-常规品'!P95</f>
      </c>
      <c r="K220" s="318">
        <f>'乐容-常规品'!Q95</f>
      </c>
      <c r="L220" s="232">
        <f>'乐容-常规品'!R95</f>
      </c>
      <c r="M220" s="318">
        <f>'乐容-常规品'!S95</f>
      </c>
      <c r="N220" s="232">
        <f>'乐容-常规品'!T95</f>
      </c>
      <c r="O220" s="318">
        <f>'乐容-常规品'!U95</f>
      </c>
      <c r="P220" s="319">
        <f>VLOOKUP(B220,'系统编码规格'!A:C,3,FALSE)</f>
      </c>
      <c r="Q220" s="319"/>
      <c r="R220" s="319"/>
      <c r="S220" s="319"/>
      <c r="T220" s="319"/>
    </row>
    <row r="221">
      <c r="A221" s="318" t="str">
        <v>乐容</v>
      </c>
      <c r="B221" s="231">
        <f>'乐容-常规品'!H96</f>
      </c>
      <c r="C221" s="318">
        <f>'乐容-常规品'!I96</f>
      </c>
      <c r="D221" s="318">
        <f>'乐容-常规品'!J96</f>
      </c>
      <c r="E221" s="318">
        <f>'乐容-常规品'!K96</f>
      </c>
      <c r="F221" s="319">
        <f>'乐容-常规品'!L96</f>
      </c>
      <c r="G221" s="318">
        <f>'乐容-常规品'!M96</f>
      </c>
      <c r="H221" s="319">
        <f>'乐容-常规品'!N96</f>
      </c>
      <c r="I221" s="318">
        <f>'乐容-常规品'!O96</f>
      </c>
      <c r="J221" s="232">
        <f>'乐容-常规品'!P96</f>
      </c>
      <c r="K221" s="318">
        <f>'乐容-常规品'!Q96</f>
      </c>
      <c r="L221" s="232">
        <f>'乐容-常规品'!R96</f>
      </c>
      <c r="M221" s="318">
        <f>'乐容-常规品'!S96</f>
      </c>
      <c r="N221" s="232">
        <f>'乐容-常规品'!T96</f>
      </c>
      <c r="O221" s="318">
        <f>'乐容-常规品'!U96</f>
      </c>
      <c r="P221" s="319">
        <f>VLOOKUP(B221,'系统编码规格'!A:C,3,FALSE)</f>
      </c>
      <c r="Q221" s="319"/>
      <c r="R221" s="319"/>
      <c r="S221" s="319"/>
      <c r="T221" s="319"/>
    </row>
    <row r="222">
      <c r="A222" s="318" t="str">
        <v>乐容</v>
      </c>
      <c r="B222" s="231">
        <f>'乐容-常规品'!H97</f>
      </c>
      <c r="C222" s="318">
        <f>'乐容-常规品'!I97</f>
      </c>
      <c r="D222" s="318">
        <f>'乐容-常规品'!J97</f>
      </c>
      <c r="E222" s="318">
        <f>'乐容-常规品'!K97</f>
      </c>
      <c r="F222" s="319">
        <f>'乐容-常规品'!L97</f>
      </c>
      <c r="G222" s="318">
        <f>'乐容-常规品'!M97</f>
      </c>
      <c r="H222" s="319">
        <f>'乐容-常规品'!N97</f>
      </c>
      <c r="I222" s="318">
        <f>'乐容-常规品'!O97</f>
      </c>
      <c r="J222" s="232">
        <f>'乐容-常规品'!P97</f>
      </c>
      <c r="K222" s="318">
        <f>'乐容-常规品'!Q97</f>
      </c>
      <c r="L222" s="232">
        <f>'乐容-常规品'!R97</f>
      </c>
      <c r="M222" s="318">
        <f>'乐容-常规品'!S97</f>
      </c>
      <c r="N222" s="232">
        <f>'乐容-常规品'!T97</f>
      </c>
      <c r="O222" s="318">
        <f>'乐容-常规品'!U97</f>
      </c>
      <c r="P222" s="319">
        <f>VLOOKUP(B222,'系统编码规格'!A:C,3,FALSE)</f>
      </c>
      <c r="Q222" s="319"/>
      <c r="R222" s="319"/>
      <c r="S222" s="319"/>
      <c r="T222" s="319"/>
    </row>
    <row r="223">
      <c r="A223" s="318" t="str">
        <v>乐容</v>
      </c>
      <c r="B223" s="231">
        <f>'乐容-常规品'!H98</f>
      </c>
      <c r="C223" s="318">
        <f>'乐容-常规品'!I98</f>
      </c>
      <c r="D223" s="318">
        <f>'乐容-常规品'!J98</f>
      </c>
      <c r="E223" s="318">
        <f>'乐容-常规品'!K98</f>
      </c>
      <c r="F223" s="319">
        <f>'乐容-常规品'!L98</f>
      </c>
      <c r="G223" s="318">
        <f>'乐容-常规品'!M98</f>
      </c>
      <c r="H223" s="319">
        <f>'乐容-常规品'!N98</f>
      </c>
      <c r="I223" s="318">
        <f>'乐容-常规品'!O98</f>
      </c>
      <c r="J223" s="232">
        <f>'乐容-常规品'!P98</f>
      </c>
      <c r="K223" s="318">
        <f>'乐容-常规品'!Q98</f>
      </c>
      <c r="L223" s="232">
        <f>'乐容-常规品'!R98</f>
      </c>
      <c r="M223" s="318">
        <f>'乐容-常规品'!S98</f>
      </c>
      <c r="N223" s="232">
        <f>'乐容-常规品'!T98</f>
      </c>
      <c r="O223" s="318">
        <f>'乐容-常规品'!U98</f>
      </c>
      <c r="P223" s="319">
        <f>VLOOKUP(B223,'系统编码规格'!A:C,3,FALSE)</f>
      </c>
      <c r="Q223" s="319"/>
      <c r="R223" s="319"/>
      <c r="S223" s="319"/>
      <c r="T223" s="319"/>
    </row>
    <row r="224">
      <c r="A224" s="318" t="str">
        <v>乐容</v>
      </c>
      <c r="B224" s="231">
        <f>'乐容-常规品'!H99</f>
      </c>
      <c r="C224" s="318">
        <f>'乐容-常规品'!I99</f>
      </c>
      <c r="D224" s="318">
        <f>'乐容-常规品'!J99</f>
      </c>
      <c r="E224" s="318">
        <f>'乐容-常规品'!K99</f>
      </c>
      <c r="F224" s="319">
        <f>'乐容-常规品'!L99</f>
      </c>
      <c r="G224" s="318">
        <f>'乐容-常规品'!M99</f>
      </c>
      <c r="H224" s="319">
        <f>'乐容-常规品'!N99</f>
      </c>
      <c r="I224" s="318">
        <f>'乐容-常规品'!O99</f>
      </c>
      <c r="J224" s="232">
        <f>'乐容-常规品'!P99</f>
      </c>
      <c r="K224" s="318">
        <f>'乐容-常规品'!Q99</f>
      </c>
      <c r="L224" s="232">
        <f>'乐容-常规品'!R99</f>
      </c>
      <c r="M224" s="318">
        <f>'乐容-常规品'!S99</f>
      </c>
      <c r="N224" s="232">
        <f>'乐容-常规品'!T99</f>
      </c>
      <c r="O224" s="318">
        <f>'乐容-常规品'!U99</f>
      </c>
      <c r="P224" s="319">
        <f>VLOOKUP(B224,'系统编码规格'!A:C,3,FALSE)</f>
      </c>
      <c r="Q224" s="319"/>
      <c r="R224" s="319"/>
      <c r="S224" s="319"/>
      <c r="T224" s="319"/>
    </row>
    <row r="225">
      <c r="A225" s="318" t="str">
        <v>乐容</v>
      </c>
      <c r="B225" s="231">
        <f>'乐容-常规品'!H100</f>
      </c>
      <c r="C225" s="318">
        <f>'乐容-常规品'!I100</f>
      </c>
      <c r="D225" s="318">
        <f>'乐容-常规品'!J100</f>
      </c>
      <c r="E225" s="318">
        <f>'乐容-常规品'!K100</f>
      </c>
      <c r="F225" s="319">
        <f>'乐容-常规品'!L100</f>
      </c>
      <c r="G225" s="318">
        <f>'乐容-常规品'!M100</f>
      </c>
      <c r="H225" s="319">
        <f>'乐容-常规品'!N100</f>
      </c>
      <c r="I225" s="318">
        <f>'乐容-常规品'!O100</f>
      </c>
      <c r="J225" s="232">
        <f>'乐容-常规品'!P100</f>
      </c>
      <c r="K225" s="318">
        <f>'乐容-常规品'!Q100</f>
      </c>
      <c r="L225" s="232">
        <f>'乐容-常规品'!R100</f>
      </c>
      <c r="M225" s="318">
        <f>'乐容-常规品'!S100</f>
      </c>
      <c r="N225" s="232">
        <f>'乐容-常规品'!T100</f>
      </c>
      <c r="O225" s="318">
        <f>'乐容-常规品'!U100</f>
      </c>
      <c r="P225" s="319">
        <f>VLOOKUP(B225,'系统编码规格'!A:C,3,FALSE)</f>
      </c>
      <c r="Q225" s="319"/>
      <c r="R225" s="319"/>
      <c r="S225" s="319"/>
      <c r="T225" s="319"/>
    </row>
    <row r="226">
      <c r="A226" s="318" t="str">
        <v>乐容</v>
      </c>
      <c r="B226" s="231">
        <f>'乐容-常规品'!H101</f>
      </c>
      <c r="C226" s="318">
        <f>'乐容-常规品'!I101</f>
      </c>
      <c r="D226" s="318">
        <f>'乐容-常规品'!J101</f>
      </c>
      <c r="E226" s="318">
        <f>'乐容-常规品'!K101</f>
      </c>
      <c r="F226" s="319">
        <f>'乐容-常规品'!L101</f>
      </c>
      <c r="G226" s="318">
        <f>'乐容-常规品'!M101</f>
      </c>
      <c r="H226" s="319">
        <f>'乐容-常规品'!N101</f>
      </c>
      <c r="I226" s="318">
        <f>'乐容-常规品'!O101</f>
      </c>
      <c r="J226" s="232">
        <f>'乐容-常规品'!P101</f>
      </c>
      <c r="K226" s="318">
        <f>'乐容-常规品'!Q101</f>
      </c>
      <c r="L226" s="232">
        <f>'乐容-常规品'!R101</f>
      </c>
      <c r="M226" s="318">
        <f>'乐容-常规品'!S101</f>
      </c>
      <c r="N226" s="232">
        <f>'乐容-常规品'!T101</f>
      </c>
      <c r="O226" s="318">
        <f>'乐容-常规品'!U101</f>
      </c>
      <c r="P226" s="319">
        <f>VLOOKUP(B226,'系统编码规格'!A:C,3,FALSE)</f>
      </c>
      <c r="Q226" s="319"/>
      <c r="R226" s="319"/>
      <c r="S226" s="319"/>
      <c r="T226" s="319"/>
    </row>
    <row r="227">
      <c r="A227" s="318" t="str">
        <v>乐容</v>
      </c>
      <c r="B227" s="231">
        <f>'乐容-常规品'!H102</f>
      </c>
      <c r="C227" s="318">
        <f>'乐容-常规品'!I102</f>
      </c>
      <c r="D227" s="318">
        <f>'乐容-常规品'!J102</f>
      </c>
      <c r="E227" s="318">
        <f>'乐容-常规品'!K102</f>
      </c>
      <c r="F227" s="319">
        <f>'乐容-常规品'!L102</f>
      </c>
      <c r="G227" s="318">
        <f>'乐容-常规品'!M102</f>
      </c>
      <c r="H227" s="319">
        <f>'乐容-常规品'!N102</f>
      </c>
      <c r="I227" s="318">
        <f>'乐容-常规品'!O102</f>
      </c>
      <c r="J227" s="232">
        <f>'乐容-常规品'!P102</f>
      </c>
      <c r="K227" s="318">
        <f>'乐容-常规品'!Q102</f>
      </c>
      <c r="L227" s="232">
        <f>'乐容-常规品'!R102</f>
      </c>
      <c r="M227" s="318">
        <f>'乐容-常规品'!S102</f>
      </c>
      <c r="N227" s="232">
        <f>'乐容-常规品'!T102</f>
      </c>
      <c r="O227" s="318">
        <f>'乐容-常规品'!U102</f>
      </c>
      <c r="P227" s="319">
        <f>VLOOKUP(B227,'系统编码规格'!A:C,3,FALSE)</f>
      </c>
      <c r="Q227" s="319"/>
      <c r="R227" s="319"/>
      <c r="S227" s="319"/>
      <c r="T227" s="319"/>
    </row>
    <row r="228">
      <c r="A228" s="318" t="str">
        <v>乐容</v>
      </c>
      <c r="B228" s="231">
        <f>'乐容-常规品'!H103</f>
      </c>
      <c r="C228" s="318">
        <f>'乐容-常规品'!I103</f>
      </c>
      <c r="D228" s="318">
        <f>'乐容-常规品'!J103</f>
      </c>
      <c r="E228" s="318">
        <f>'乐容-常规品'!K103</f>
      </c>
      <c r="F228" s="319">
        <f>'乐容-常规品'!L103</f>
      </c>
      <c r="G228" s="318">
        <f>'乐容-常规品'!M103</f>
      </c>
      <c r="H228" s="319">
        <f>'乐容-常规品'!N103</f>
      </c>
      <c r="I228" s="318">
        <f>'乐容-常规品'!O103</f>
      </c>
      <c r="J228" s="232">
        <f>'乐容-常规品'!P103</f>
      </c>
      <c r="K228" s="318">
        <f>'乐容-常规品'!Q103</f>
      </c>
      <c r="L228" s="232">
        <f>'乐容-常规品'!R103</f>
      </c>
      <c r="M228" s="318">
        <f>'乐容-常规品'!S103</f>
      </c>
      <c r="N228" s="232">
        <f>'乐容-常规品'!T103</f>
      </c>
      <c r="O228" s="318">
        <f>'乐容-常规品'!U103</f>
      </c>
      <c r="P228" s="319">
        <f>VLOOKUP(B228,'系统编码规格'!A:C,3,FALSE)</f>
      </c>
      <c r="Q228" s="319"/>
      <c r="R228" s="319"/>
      <c r="S228" s="319"/>
      <c r="T228" s="319"/>
    </row>
    <row r="229">
      <c r="A229" s="318" t="str">
        <v>乐容</v>
      </c>
      <c r="B229" s="231">
        <f>'乐容-常规品'!H104</f>
      </c>
      <c r="C229" s="318">
        <f>'乐容-常规品'!I104</f>
      </c>
      <c r="D229" s="318">
        <f>'乐容-常规品'!J104</f>
      </c>
      <c r="E229" s="318">
        <f>'乐容-常规品'!K104</f>
      </c>
      <c r="F229" s="319">
        <f>'乐容-常规品'!L104</f>
      </c>
      <c r="G229" s="318">
        <f>'乐容-常规品'!M104</f>
      </c>
      <c r="H229" s="319">
        <f>'乐容-常规品'!N104</f>
      </c>
      <c r="I229" s="318">
        <f>'乐容-常规品'!O104</f>
      </c>
      <c r="J229" s="232">
        <f>'乐容-常规品'!P104</f>
      </c>
      <c r="K229" s="318">
        <f>'乐容-常规品'!Q104</f>
      </c>
      <c r="L229" s="232">
        <f>'乐容-常规品'!R104</f>
      </c>
      <c r="M229" s="318">
        <f>'乐容-常规品'!S104</f>
      </c>
      <c r="N229" s="232">
        <f>'乐容-常规品'!T104</f>
      </c>
      <c r="O229" s="318">
        <f>'乐容-常规品'!U104</f>
      </c>
      <c r="P229" s="319">
        <f>VLOOKUP(B229,'系统编码规格'!A:C,3,FALSE)</f>
      </c>
      <c r="Q229" s="319"/>
      <c r="R229" s="319"/>
      <c r="S229" s="319"/>
      <c r="T229" s="319"/>
    </row>
    <row r="230">
      <c r="A230" s="318" t="str">
        <v>乐容</v>
      </c>
      <c r="B230" s="231">
        <f>'乐容-常规品'!H105</f>
      </c>
      <c r="C230" s="318">
        <f>'乐容-常规品'!I105</f>
      </c>
      <c r="D230" s="318">
        <f>'乐容-常规品'!J105</f>
      </c>
      <c r="E230" s="318">
        <f>'乐容-常规品'!K105</f>
      </c>
      <c r="F230" s="319">
        <f>'乐容-常规品'!L105</f>
      </c>
      <c r="G230" s="318">
        <f>'乐容-常规品'!M105</f>
      </c>
      <c r="H230" s="319">
        <f>'乐容-常规品'!N105</f>
      </c>
      <c r="I230" s="318">
        <f>'乐容-常规品'!O105</f>
      </c>
      <c r="J230" s="232">
        <f>'乐容-常规品'!P105</f>
      </c>
      <c r="K230" s="318">
        <f>'乐容-常规品'!Q105</f>
      </c>
      <c r="L230" s="232">
        <f>'乐容-常规品'!R105</f>
      </c>
      <c r="M230" s="318">
        <f>'乐容-常规品'!S105</f>
      </c>
      <c r="N230" s="232">
        <f>'乐容-常规品'!T105</f>
      </c>
      <c r="O230" s="318">
        <f>'乐容-常规品'!U105</f>
      </c>
      <c r="P230" s="319">
        <f>VLOOKUP(B230,'系统编码规格'!A:C,3,FALSE)</f>
      </c>
      <c r="Q230" s="319"/>
      <c r="R230" s="319"/>
      <c r="S230" s="319"/>
      <c r="T230" s="319"/>
    </row>
    <row r="231">
      <c r="A231" s="318" t="str">
        <v>乐容</v>
      </c>
      <c r="B231" s="231">
        <f>'乐容-常规品'!H106</f>
      </c>
      <c r="C231" s="318">
        <f>'乐容-常规品'!I106</f>
      </c>
      <c r="D231" s="318">
        <f>'乐容-常规品'!J106</f>
      </c>
      <c r="E231" s="318">
        <f>'乐容-常规品'!K106</f>
      </c>
      <c r="F231" s="319">
        <f>'乐容-常规品'!L106</f>
      </c>
      <c r="G231" s="318">
        <f>'乐容-常规品'!M106</f>
      </c>
      <c r="H231" s="319">
        <f>'乐容-常规品'!N106</f>
      </c>
      <c r="I231" s="318">
        <f>'乐容-常规品'!O106</f>
      </c>
      <c r="J231" s="232">
        <f>'乐容-常规品'!P106</f>
      </c>
      <c r="K231" s="318">
        <f>'乐容-常规品'!Q106</f>
      </c>
      <c r="L231" s="232">
        <f>'乐容-常规品'!R106</f>
      </c>
      <c r="M231" s="318">
        <f>'乐容-常规品'!S106</f>
      </c>
      <c r="N231" s="232">
        <f>'乐容-常规品'!T106</f>
      </c>
      <c r="O231" s="318">
        <f>'乐容-常规品'!U106</f>
      </c>
      <c r="P231" s="319">
        <f>VLOOKUP(B231,'系统编码规格'!A:C,3,FALSE)</f>
      </c>
      <c r="Q231" s="319"/>
      <c r="R231" s="319"/>
      <c r="S231" s="319"/>
      <c r="T231" s="319"/>
    </row>
    <row r="232">
      <c r="A232" s="318" t="str">
        <v>乐容</v>
      </c>
      <c r="B232" s="231">
        <f>'乐容-常规品'!H107</f>
      </c>
      <c r="C232" s="318">
        <f>'乐容-常规品'!I107</f>
      </c>
      <c r="D232" s="318">
        <f>'乐容-常规品'!J107</f>
      </c>
      <c r="E232" s="318">
        <f>'乐容-常规品'!K107</f>
      </c>
      <c r="F232" s="319">
        <f>'乐容-常规品'!L107</f>
      </c>
      <c r="G232" s="318">
        <f>'乐容-常规品'!M107</f>
      </c>
      <c r="H232" s="319">
        <f>'乐容-常规品'!N107</f>
      </c>
      <c r="I232" s="318">
        <f>'乐容-常规品'!O107</f>
      </c>
      <c r="J232" s="232">
        <f>'乐容-常规品'!P107</f>
      </c>
      <c r="K232" s="318">
        <f>'乐容-常规品'!Q107</f>
      </c>
      <c r="L232" s="232">
        <f>'乐容-常规品'!R107</f>
      </c>
      <c r="M232" s="318">
        <f>'乐容-常规品'!S107</f>
      </c>
      <c r="N232" s="232">
        <f>'乐容-常规品'!T107</f>
      </c>
      <c r="O232" s="318">
        <f>'乐容-常规品'!U107</f>
      </c>
      <c r="P232" s="319">
        <f>VLOOKUP(B232,'系统编码规格'!A:C,3,FALSE)</f>
      </c>
      <c r="Q232" s="319"/>
      <c r="R232" s="319"/>
      <c r="S232" s="319"/>
      <c r="T232" s="319"/>
    </row>
    <row r="233">
      <c r="A233" s="318" t="str">
        <v>乐容</v>
      </c>
      <c r="B233" s="231">
        <f>'乐容-常规品'!H108</f>
      </c>
      <c r="C233" s="318">
        <f>'乐容-常规品'!I108</f>
      </c>
      <c r="D233" s="318">
        <f>'乐容-常规品'!J108</f>
      </c>
      <c r="E233" s="318">
        <f>'乐容-常规品'!K108</f>
      </c>
      <c r="F233" s="319">
        <f>'乐容-常规品'!L108</f>
      </c>
      <c r="G233" s="318">
        <f>'乐容-常规品'!M108</f>
      </c>
      <c r="H233" s="319">
        <f>'乐容-常规品'!N108</f>
      </c>
      <c r="I233" s="318">
        <f>'乐容-常规品'!O108</f>
      </c>
      <c r="J233" s="232">
        <f>'乐容-常规品'!P108</f>
      </c>
      <c r="K233" s="318">
        <f>'乐容-常规品'!Q108</f>
      </c>
      <c r="L233" s="232">
        <f>'乐容-常规品'!R108</f>
      </c>
      <c r="M233" s="318">
        <f>'乐容-常规品'!S108</f>
      </c>
      <c r="N233" s="232">
        <f>'乐容-常规品'!T108</f>
      </c>
      <c r="O233" s="318">
        <f>'乐容-常规品'!U108</f>
      </c>
      <c r="P233" s="319">
        <f>VLOOKUP(B233,'系统编码规格'!A:C,3,FALSE)</f>
      </c>
      <c r="Q233" s="319"/>
      <c r="R233" s="319"/>
      <c r="S233" s="319"/>
      <c r="T233" s="319"/>
    </row>
    <row r="234">
      <c r="A234" s="318" t="str">
        <v>乐容</v>
      </c>
      <c r="B234" s="231">
        <f>'乐容-常规品'!H109</f>
      </c>
      <c r="C234" s="318">
        <f>'乐容-常规品'!I109</f>
      </c>
      <c r="D234" s="318">
        <f>'乐容-常规品'!J109</f>
      </c>
      <c r="E234" s="318">
        <f>'乐容-常规品'!K109</f>
      </c>
      <c r="F234" s="319">
        <f>'乐容-常规品'!L109</f>
      </c>
      <c r="G234" s="318">
        <f>'乐容-常规品'!M109</f>
      </c>
      <c r="H234" s="319">
        <f>'乐容-常规品'!N109</f>
      </c>
      <c r="I234" s="318">
        <f>'乐容-常规品'!O109</f>
      </c>
      <c r="J234" s="232">
        <f>'乐容-常规品'!P109</f>
      </c>
      <c r="K234" s="318">
        <f>'乐容-常规品'!Q109</f>
      </c>
      <c r="L234" s="232">
        <f>'乐容-常规品'!R109</f>
      </c>
      <c r="M234" s="318">
        <f>'乐容-常规品'!S109</f>
      </c>
      <c r="N234" s="232">
        <f>'乐容-常规品'!T109</f>
      </c>
      <c r="O234" s="318">
        <f>'乐容-常规品'!U109</f>
      </c>
      <c r="P234" s="319">
        <f>VLOOKUP(B234,'系统编码规格'!A:C,3,FALSE)</f>
      </c>
      <c r="Q234" s="319"/>
      <c r="R234" s="319"/>
      <c r="S234" s="319"/>
      <c r="T234" s="319"/>
    </row>
    <row r="235">
      <c r="A235" s="318" t="str">
        <v>乐容</v>
      </c>
      <c r="B235" s="231">
        <f>'乐容-常规品'!H110</f>
      </c>
      <c r="C235" s="318">
        <f>'乐容-常规品'!I110</f>
      </c>
      <c r="D235" s="318">
        <f>'乐容-常规品'!J110</f>
      </c>
      <c r="E235" s="318">
        <f>'乐容-常规品'!K110</f>
      </c>
      <c r="F235" s="319">
        <f>'乐容-常规品'!L110</f>
      </c>
      <c r="G235" s="318">
        <f>'乐容-常规品'!M110</f>
      </c>
      <c r="H235" s="319">
        <f>'乐容-常规品'!N110</f>
      </c>
      <c r="I235" s="318">
        <f>'乐容-常规品'!O110</f>
      </c>
      <c r="J235" s="232">
        <f>'乐容-常规品'!P110</f>
      </c>
      <c r="K235" s="318">
        <f>'乐容-常规品'!Q110</f>
      </c>
      <c r="L235" s="232">
        <f>'乐容-常规品'!R110</f>
      </c>
      <c r="M235" s="318">
        <f>'乐容-常规品'!S110</f>
      </c>
      <c r="N235" s="232">
        <f>'乐容-常规品'!T110</f>
      </c>
      <c r="O235" s="318">
        <f>'乐容-常规品'!U110</f>
      </c>
      <c r="P235" s="319">
        <f>VLOOKUP(B235,'系统编码规格'!A:C,3,FALSE)</f>
      </c>
      <c r="Q235" s="319"/>
      <c r="R235" s="319"/>
      <c r="S235" s="319"/>
      <c r="T235" s="319"/>
    </row>
    <row r="236">
      <c r="A236" s="318" t="str">
        <v>乐容</v>
      </c>
      <c r="B236" s="231">
        <f>'乐容-常规品'!H111</f>
      </c>
      <c r="C236" s="318">
        <f>'乐容-常规品'!I111</f>
      </c>
      <c r="D236" s="318">
        <f>'乐容-常规品'!J111</f>
      </c>
      <c r="E236" s="318">
        <f>'乐容-常规品'!K111</f>
      </c>
      <c r="F236" s="319">
        <f>'乐容-常规品'!L111</f>
      </c>
      <c r="G236" s="318">
        <f>'乐容-常规品'!M111</f>
      </c>
      <c r="H236" s="319">
        <f>'乐容-常规品'!N111</f>
      </c>
      <c r="I236" s="318">
        <f>'乐容-常规品'!O111</f>
      </c>
      <c r="J236" s="232">
        <f>'乐容-常规品'!P111</f>
      </c>
      <c r="K236" s="318">
        <f>'乐容-常规品'!Q111</f>
      </c>
      <c r="L236" s="232">
        <f>'乐容-常规品'!R111</f>
      </c>
      <c r="M236" s="318">
        <f>'乐容-常规品'!S111</f>
      </c>
      <c r="N236" s="232">
        <f>'乐容-常规品'!T111</f>
      </c>
      <c r="O236" s="318">
        <f>'乐容-常规品'!U111</f>
      </c>
      <c r="P236" s="319">
        <f>VLOOKUP(B236,'系统编码规格'!A:C,3,FALSE)</f>
      </c>
      <c r="Q236" s="319"/>
      <c r="R236" s="319"/>
      <c r="S236" s="319"/>
      <c r="T236" s="319"/>
    </row>
    <row r="237">
      <c r="A237" s="318" t="str">
        <v>乐容</v>
      </c>
      <c r="B237" s="231">
        <f>'乐容-常规品'!H112</f>
      </c>
      <c r="C237" s="318">
        <f>'乐容-常规品'!I112</f>
      </c>
      <c r="D237" s="318">
        <f>'乐容-常规品'!J112</f>
      </c>
      <c r="E237" s="318">
        <f>'乐容-常规品'!K112</f>
      </c>
      <c r="F237" s="319">
        <f>'乐容-常规品'!L112</f>
      </c>
      <c r="G237" s="318">
        <f>'乐容-常规品'!M112</f>
      </c>
      <c r="H237" s="319">
        <f>'乐容-常规品'!N112</f>
      </c>
      <c r="I237" s="318">
        <f>'乐容-常规品'!O112</f>
      </c>
      <c r="J237" s="232">
        <f>'乐容-常规品'!P112</f>
      </c>
      <c r="K237" s="318">
        <f>'乐容-常规品'!Q112</f>
      </c>
      <c r="L237" s="232">
        <f>'乐容-常规品'!R112</f>
      </c>
      <c r="M237" s="318">
        <f>'乐容-常规品'!S112</f>
      </c>
      <c r="N237" s="232">
        <f>'乐容-常规品'!T112</f>
      </c>
      <c r="O237" s="318">
        <f>'乐容-常规品'!U112</f>
      </c>
      <c r="P237" s="319">
        <f>VLOOKUP(B237,'系统编码规格'!A:C,3,FALSE)</f>
      </c>
      <c r="Q237" s="319"/>
      <c r="R237" s="319"/>
      <c r="S237" s="319"/>
      <c r="T237" s="319"/>
    </row>
    <row r="238">
      <c r="A238" s="318" t="str">
        <v>乐容</v>
      </c>
      <c r="B238" s="231">
        <f>'乐容-常规品'!H113</f>
      </c>
      <c r="C238" s="318">
        <f>'乐容-常规品'!I113</f>
      </c>
      <c r="D238" s="318">
        <f>'乐容-常规品'!J113</f>
      </c>
      <c r="E238" s="318">
        <f>'乐容-常规品'!K113</f>
      </c>
      <c r="F238" s="319">
        <f>'乐容-常规品'!L113</f>
      </c>
      <c r="G238" s="318">
        <f>'乐容-常规品'!M113</f>
      </c>
      <c r="H238" s="319">
        <f>'乐容-常规品'!N113</f>
      </c>
      <c r="I238" s="318">
        <f>'乐容-常规品'!O113</f>
      </c>
      <c r="J238" s="232">
        <f>'乐容-常规品'!P113</f>
      </c>
      <c r="K238" s="318">
        <f>'乐容-常规品'!Q113</f>
      </c>
      <c r="L238" s="232">
        <f>'乐容-常规品'!R113</f>
      </c>
      <c r="M238" s="318">
        <f>'乐容-常规品'!S113</f>
      </c>
      <c r="N238" s="232">
        <f>'乐容-常规品'!T113</f>
      </c>
      <c r="O238" s="318">
        <f>'乐容-常规品'!U113</f>
      </c>
      <c r="P238" s="319">
        <f>VLOOKUP(B238,'系统编码规格'!A:C,3,FALSE)</f>
      </c>
      <c r="Q238" s="319"/>
      <c r="R238" s="319"/>
      <c r="S238" s="319"/>
      <c r="T238" s="319"/>
    </row>
    <row r="239">
      <c r="A239" s="318" t="str">
        <v>乐容</v>
      </c>
      <c r="B239" s="231">
        <f>'乐容-常规品'!H114</f>
      </c>
      <c r="C239" s="318">
        <f>'乐容-常规品'!I114</f>
      </c>
      <c r="D239" s="318">
        <f>'乐容-常规品'!J114</f>
      </c>
      <c r="E239" s="318">
        <f>'乐容-常规品'!K114</f>
      </c>
      <c r="F239" s="319">
        <f>'乐容-常规品'!L114</f>
      </c>
      <c r="G239" s="318">
        <f>'乐容-常规品'!M114</f>
      </c>
      <c r="H239" s="319">
        <f>'乐容-常规品'!N114</f>
      </c>
      <c r="I239" s="318">
        <f>'乐容-常规品'!O114</f>
      </c>
      <c r="J239" s="232">
        <f>'乐容-常规品'!P114</f>
      </c>
      <c r="K239" s="318">
        <f>'乐容-常规品'!Q114</f>
      </c>
      <c r="L239" s="232">
        <f>'乐容-常规品'!R114</f>
      </c>
      <c r="M239" s="318">
        <f>'乐容-常规品'!S114</f>
      </c>
      <c r="N239" s="232">
        <f>'乐容-常规品'!T114</f>
      </c>
      <c r="O239" s="318">
        <f>'乐容-常规品'!U114</f>
      </c>
      <c r="P239" s="319">
        <f>VLOOKUP(B239,'系统编码规格'!A:C,3,FALSE)</f>
      </c>
      <c r="Q239" s="319"/>
      <c r="R239" s="319"/>
      <c r="S239" s="319"/>
      <c r="T239" s="319"/>
    </row>
    <row r="240">
      <c r="A240" s="318" t="str">
        <v>乐容</v>
      </c>
      <c r="B240" s="231">
        <f>'乐容-常规品'!H115</f>
      </c>
      <c r="C240" s="318">
        <f>'乐容-常规品'!I115</f>
      </c>
      <c r="D240" s="318">
        <f>'乐容-常规品'!J115</f>
      </c>
      <c r="E240" s="318">
        <f>'乐容-常规品'!K115</f>
      </c>
      <c r="F240" s="319">
        <f>'乐容-常规品'!L115</f>
      </c>
      <c r="G240" s="318">
        <f>'乐容-常规品'!M115</f>
      </c>
      <c r="H240" s="319">
        <f>'乐容-常规品'!N115</f>
      </c>
      <c r="I240" s="318">
        <f>'乐容-常规品'!O115</f>
      </c>
      <c r="J240" s="232">
        <f>'乐容-常规品'!P115</f>
      </c>
      <c r="K240" s="318">
        <f>'乐容-常规品'!Q115</f>
      </c>
      <c r="L240" s="232">
        <f>'乐容-常规品'!R115</f>
      </c>
      <c r="M240" s="318">
        <f>'乐容-常规品'!S115</f>
      </c>
      <c r="N240" s="232">
        <f>'乐容-常规品'!T115</f>
      </c>
      <c r="O240" s="318">
        <f>'乐容-常规品'!U115</f>
      </c>
      <c r="P240" s="319">
        <f>VLOOKUP(B240,'系统编码规格'!A:C,3,FALSE)</f>
      </c>
      <c r="Q240" s="319"/>
      <c r="R240" s="319"/>
      <c r="S240" s="319"/>
      <c r="T240" s="319"/>
    </row>
    <row r="241">
      <c r="A241" s="318" t="str">
        <v>乐容</v>
      </c>
      <c r="B241" s="231">
        <f>'乐容-常规品'!H116</f>
      </c>
      <c r="C241" s="318">
        <f>'乐容-常规品'!I116</f>
      </c>
      <c r="D241" s="318">
        <f>'乐容-常规品'!J116</f>
      </c>
      <c r="E241" s="318">
        <f>'乐容-常规品'!K116</f>
      </c>
      <c r="F241" s="319">
        <f>'乐容-常规品'!L116</f>
      </c>
      <c r="G241" s="318">
        <f>'乐容-常规品'!M116</f>
      </c>
      <c r="H241" s="319">
        <f>'乐容-常规品'!N116</f>
      </c>
      <c r="I241" s="318">
        <f>'乐容-常规品'!O116</f>
      </c>
      <c r="J241" s="232">
        <f>'乐容-常规品'!P116</f>
      </c>
      <c r="K241" s="318">
        <f>'乐容-常规品'!Q116</f>
      </c>
      <c r="L241" s="232">
        <f>'乐容-常规品'!R116</f>
      </c>
      <c r="M241" s="318">
        <f>'乐容-常规品'!S116</f>
      </c>
      <c r="N241" s="232">
        <f>'乐容-常规品'!T116</f>
      </c>
      <c r="O241" s="318">
        <f>'乐容-常规品'!U116</f>
      </c>
      <c r="P241" s="319">
        <f>VLOOKUP(B241,'系统编码规格'!A:C,3,FALSE)</f>
      </c>
      <c r="Q241" s="319"/>
      <c r="R241" s="319"/>
      <c r="S241" s="319"/>
      <c r="T241" s="319"/>
    </row>
    <row r="242">
      <c r="A242" s="318" t="str">
        <v>乐容</v>
      </c>
      <c r="B242" s="231">
        <f>'乐容-常规品'!H117</f>
      </c>
      <c r="C242" s="318">
        <f>'乐容-常规品'!I117</f>
      </c>
      <c r="D242" s="318">
        <f>'乐容-常规品'!J117</f>
      </c>
      <c r="E242" s="318">
        <f>'乐容-常规品'!K117</f>
      </c>
      <c r="F242" s="319">
        <f>'乐容-常规品'!L117</f>
      </c>
      <c r="G242" s="318">
        <f>'乐容-常规品'!M117</f>
      </c>
      <c r="H242" s="319">
        <f>'乐容-常规品'!N117</f>
      </c>
      <c r="I242" s="318">
        <f>'乐容-常规品'!O117</f>
      </c>
      <c r="J242" s="232">
        <f>'乐容-常规品'!P117</f>
      </c>
      <c r="K242" s="318">
        <f>'乐容-常规品'!Q117</f>
      </c>
      <c r="L242" s="232">
        <f>'乐容-常规品'!R117</f>
      </c>
      <c r="M242" s="318">
        <f>'乐容-常规品'!S117</f>
      </c>
      <c r="N242" s="232">
        <f>'乐容-常规品'!T117</f>
      </c>
      <c r="O242" s="318">
        <f>'乐容-常规品'!U117</f>
      </c>
      <c r="P242" s="319">
        <f>VLOOKUP(B242,'系统编码规格'!A:C,3,FALSE)</f>
      </c>
      <c r="Q242" s="319"/>
      <c r="R242" s="319"/>
      <c r="S242" s="319"/>
      <c r="T242" s="319"/>
    </row>
    <row r="243">
      <c r="A243" s="318"/>
      <c r="B243" s="231"/>
      <c r="C243" s="318"/>
      <c r="D243" s="318"/>
      <c r="E243" s="318"/>
      <c r="F243" s="319"/>
      <c r="G243" s="318"/>
      <c r="H243" s="319"/>
      <c r="I243" s="318"/>
      <c r="J243" s="232"/>
      <c r="K243" s="318"/>
      <c r="L243" s="232"/>
      <c r="M243" s="318"/>
      <c r="N243" s="232"/>
      <c r="O243" s="318"/>
      <c r="P243" s="319"/>
      <c r="Q243" s="319"/>
      <c r="R243" s="319"/>
      <c r="S243" s="319"/>
      <c r="T243" s="319"/>
    </row>
    <row r="244">
      <c r="A244" s="318"/>
      <c r="B244" s="231"/>
      <c r="C244" s="318"/>
      <c r="D244" s="318"/>
      <c r="E244" s="318"/>
      <c r="F244" s="319"/>
      <c r="G244" s="318"/>
      <c r="H244" s="319"/>
      <c r="I244" s="318"/>
      <c r="J244" s="232"/>
      <c r="K244" s="318"/>
      <c r="L244" s="232"/>
      <c r="M244" s="318"/>
      <c r="N244" s="232"/>
      <c r="O244" s="318"/>
      <c r="P244" s="319"/>
      <c r="Q244" s="319"/>
      <c r="R244" s="319"/>
      <c r="S244" s="319"/>
      <c r="T244" s="319"/>
    </row>
    <row r="245">
      <c r="A245" s="318"/>
      <c r="B245" s="231"/>
      <c r="C245" s="318"/>
      <c r="D245" s="318"/>
      <c r="E245" s="318"/>
      <c r="F245" s="319"/>
      <c r="G245" s="318"/>
      <c r="H245" s="319"/>
      <c r="I245" s="318"/>
      <c r="J245" s="232"/>
      <c r="K245" s="318"/>
      <c r="L245" s="232"/>
      <c r="M245" s="318"/>
      <c r="N245" s="232"/>
      <c r="O245" s="318"/>
      <c r="P245" s="319"/>
      <c r="Q245" s="319"/>
      <c r="R245" s="319"/>
      <c r="S245" s="319"/>
      <c r="T245" s="319"/>
    </row>
    <row r="246">
      <c r="A246" s="318"/>
      <c r="B246" s="231"/>
      <c r="C246" s="318"/>
      <c r="D246" s="318"/>
      <c r="E246" s="318"/>
      <c r="F246" s="319"/>
      <c r="G246" s="318"/>
      <c r="H246" s="319"/>
      <c r="I246" s="318"/>
      <c r="J246" s="232"/>
      <c r="K246" s="318"/>
      <c r="L246" s="232"/>
      <c r="M246" s="318"/>
      <c r="N246" s="232"/>
      <c r="O246" s="318"/>
      <c r="P246" s="319"/>
      <c r="Q246" s="319"/>
      <c r="R246" s="319"/>
      <c r="S246" s="319"/>
      <c r="T246" s="319"/>
    </row>
    <row r="247">
      <c r="A247" s="318"/>
      <c r="B247" s="231"/>
      <c r="C247" s="318"/>
      <c r="D247" s="318"/>
      <c r="E247" s="318"/>
      <c r="F247" s="319"/>
      <c r="G247" s="318"/>
      <c r="H247" s="319"/>
      <c r="I247" s="318"/>
      <c r="J247" s="232"/>
      <c r="K247" s="318"/>
      <c r="L247" s="232"/>
      <c r="M247" s="318"/>
      <c r="N247" s="232"/>
      <c r="O247" s="318"/>
      <c r="P247" s="319"/>
      <c r="Q247" s="319"/>
      <c r="R247" s="319"/>
      <c r="S247" s="319"/>
      <c r="T247" s="319"/>
    </row>
    <row r="248">
      <c r="A248" s="318"/>
      <c r="B248" s="231"/>
      <c r="C248" s="318"/>
      <c r="D248" s="318"/>
      <c r="E248" s="318"/>
      <c r="F248" s="319"/>
      <c r="G248" s="318"/>
      <c r="H248" s="319"/>
      <c r="I248" s="318"/>
      <c r="J248" s="232"/>
      <c r="K248" s="318"/>
      <c r="L248" s="232"/>
      <c r="M248" s="318"/>
      <c r="N248" s="232"/>
      <c r="O248" s="318"/>
      <c r="P248" s="319"/>
      <c r="Q248" s="319"/>
      <c r="R248" s="319"/>
      <c r="S248" s="319"/>
      <c r="T248" s="319"/>
    </row>
    <row r="249">
      <c r="A249" s="318"/>
      <c r="B249" s="231"/>
      <c r="C249" s="318"/>
      <c r="D249" s="318"/>
      <c r="E249" s="318"/>
      <c r="F249" s="319"/>
      <c r="G249" s="318"/>
      <c r="H249" s="319"/>
      <c r="I249" s="318"/>
      <c r="J249" s="232"/>
      <c r="K249" s="318"/>
      <c r="L249" s="232"/>
      <c r="M249" s="318"/>
      <c r="N249" s="232"/>
      <c r="O249" s="318"/>
      <c r="P249" s="319"/>
      <c r="Q249" s="319"/>
      <c r="R249" s="319"/>
      <c r="S249" s="319"/>
      <c r="T249" s="319"/>
    </row>
    <row r="250">
      <c r="A250" s="318"/>
      <c r="B250" s="231"/>
      <c r="C250" s="318"/>
      <c r="D250" s="318"/>
      <c r="E250" s="318"/>
      <c r="F250" s="319"/>
      <c r="G250" s="318"/>
      <c r="H250" s="319"/>
      <c r="I250" s="318"/>
      <c r="J250" s="232"/>
      <c r="K250" s="318"/>
      <c r="L250" s="232"/>
      <c r="M250" s="318"/>
      <c r="N250" s="232"/>
      <c r="O250" s="318"/>
      <c r="P250" s="319"/>
      <c r="Q250" s="319"/>
      <c r="R250" s="319"/>
      <c r="S250" s="319"/>
      <c r="T250" s="319"/>
    </row>
    <row r="251">
      <c r="A251" s="318"/>
      <c r="B251" s="231"/>
      <c r="C251" s="318"/>
      <c r="D251" s="318"/>
      <c r="E251" s="318"/>
      <c r="F251" s="319"/>
      <c r="G251" s="318"/>
      <c r="H251" s="319"/>
      <c r="I251" s="318"/>
      <c r="J251" s="232"/>
      <c r="K251" s="318"/>
      <c r="L251" s="232"/>
      <c r="M251" s="318"/>
      <c r="N251" s="232"/>
      <c r="O251" s="318"/>
      <c r="P251" s="319"/>
      <c r="Q251" s="319"/>
      <c r="R251" s="319"/>
      <c r="S251" s="319"/>
      <c r="T251" s="319"/>
    </row>
    <row r="252">
      <c r="A252" s="318"/>
      <c r="B252" s="231"/>
      <c r="C252" s="318"/>
      <c r="D252" s="318"/>
      <c r="E252" s="318"/>
      <c r="F252" s="319"/>
      <c r="G252" s="318"/>
      <c r="H252" s="319"/>
      <c r="I252" s="318"/>
      <c r="J252" s="232"/>
      <c r="K252" s="318"/>
      <c r="L252" s="232"/>
      <c r="M252" s="318"/>
      <c r="N252" s="232"/>
      <c r="O252" s="318"/>
      <c r="P252" s="319"/>
      <c r="Q252" s="319"/>
      <c r="R252" s="319"/>
      <c r="S252" s="319"/>
      <c r="T252" s="319"/>
    </row>
    <row r="253">
      <c r="A253" s="318"/>
      <c r="B253" s="231"/>
      <c r="C253" s="318"/>
      <c r="D253" s="318"/>
      <c r="E253" s="318"/>
      <c r="F253" s="319"/>
      <c r="G253" s="318"/>
      <c r="H253" s="319"/>
      <c r="I253" s="318"/>
      <c r="J253" s="232"/>
      <c r="K253" s="318"/>
      <c r="L253" s="232"/>
      <c r="M253" s="318"/>
      <c r="N253" s="232"/>
      <c r="O253" s="318"/>
      <c r="P253" s="319"/>
      <c r="Q253" s="319"/>
      <c r="R253" s="319"/>
      <c r="S253" s="319"/>
      <c r="T253" s="319"/>
    </row>
    <row r="254">
      <c r="A254" s="318"/>
      <c r="B254" s="231"/>
      <c r="C254" s="318"/>
      <c r="D254" s="318"/>
      <c r="E254" s="318"/>
      <c r="F254" s="319"/>
      <c r="G254" s="318"/>
      <c r="H254" s="319"/>
      <c r="I254" s="318"/>
      <c r="J254" s="232"/>
      <c r="K254" s="318"/>
      <c r="L254" s="232"/>
      <c r="M254" s="318"/>
      <c r="N254" s="232"/>
      <c r="O254" s="318"/>
      <c r="P254" s="319"/>
      <c r="Q254" s="319"/>
      <c r="R254" s="319"/>
      <c r="S254" s="319"/>
      <c r="T254" s="319"/>
    </row>
    <row r="255">
      <c r="A255" s="318"/>
      <c r="B255" s="231"/>
      <c r="C255" s="318"/>
      <c r="D255" s="318"/>
      <c r="E255" s="318"/>
      <c r="F255" s="319"/>
      <c r="G255" s="318"/>
      <c r="H255" s="319"/>
      <c r="I255" s="318"/>
      <c r="J255" s="232"/>
      <c r="K255" s="318"/>
      <c r="L255" s="232"/>
      <c r="M255" s="318"/>
      <c r="N255" s="232"/>
      <c r="O255" s="318"/>
      <c r="P255" s="319"/>
      <c r="Q255" s="319"/>
      <c r="R255" s="319"/>
      <c r="S255" s="319"/>
      <c r="T255" s="319"/>
    </row>
    <row r="256">
      <c r="A256" s="318"/>
      <c r="B256" s="231"/>
      <c r="C256" s="318"/>
      <c r="D256" s="318"/>
      <c r="E256" s="318"/>
      <c r="F256" s="319"/>
      <c r="G256" s="318"/>
      <c r="H256" s="319"/>
      <c r="I256" s="318"/>
      <c r="J256" s="232"/>
      <c r="K256" s="318"/>
      <c r="L256" s="232"/>
      <c r="M256" s="318"/>
      <c r="N256" s="232"/>
      <c r="O256" s="318"/>
      <c r="P256" s="319"/>
      <c r="Q256" s="319"/>
      <c r="R256" s="319"/>
      <c r="S256" s="319"/>
      <c r="T256" s="319"/>
    </row>
    <row r="257">
      <c r="A257" s="318"/>
      <c r="B257" s="231"/>
      <c r="C257" s="318"/>
      <c r="D257" s="318"/>
      <c r="E257" s="318"/>
      <c r="F257" s="319"/>
      <c r="G257" s="318"/>
      <c r="H257" s="319"/>
      <c r="I257" s="318"/>
      <c r="J257" s="232"/>
      <c r="K257" s="318"/>
      <c r="L257" s="232"/>
      <c r="M257" s="318"/>
      <c r="N257" s="232"/>
      <c r="O257" s="318"/>
      <c r="P257" s="319"/>
      <c r="Q257" s="319"/>
      <c r="R257" s="319"/>
      <c r="S257" s="319"/>
      <c r="T257" s="319"/>
    </row>
    <row r="258">
      <c r="A258" s="318"/>
      <c r="B258" s="231"/>
      <c r="C258" s="318"/>
      <c r="D258" s="318"/>
      <c r="E258" s="318"/>
      <c r="F258" s="319"/>
      <c r="G258" s="318"/>
      <c r="H258" s="319"/>
      <c r="I258" s="318"/>
      <c r="J258" s="232"/>
      <c r="K258" s="318"/>
      <c r="L258" s="232"/>
      <c r="M258" s="318"/>
      <c r="N258" s="232"/>
      <c r="O258" s="318"/>
      <c r="P258" s="319"/>
      <c r="Q258" s="319"/>
      <c r="R258" s="319"/>
      <c r="S258" s="319"/>
      <c r="T258" s="319"/>
    </row>
    <row r="259">
      <c r="A259" s="318"/>
      <c r="B259" s="231"/>
      <c r="C259" s="318"/>
      <c r="D259" s="318"/>
      <c r="E259" s="318"/>
      <c r="F259" s="319"/>
      <c r="G259" s="318"/>
      <c r="H259" s="319"/>
      <c r="I259" s="318"/>
      <c r="J259" s="232"/>
      <c r="K259" s="318"/>
      <c r="L259" s="232"/>
      <c r="M259" s="318"/>
      <c r="N259" s="232"/>
      <c r="O259" s="318"/>
      <c r="P259" s="319"/>
      <c r="Q259" s="319"/>
      <c r="R259" s="319"/>
      <c r="S259" s="319"/>
      <c r="T259" s="319"/>
    </row>
    <row r="260">
      <c r="A260" s="318"/>
      <c r="B260" s="231"/>
      <c r="C260" s="318"/>
      <c r="D260" s="318"/>
      <c r="E260" s="318"/>
      <c r="F260" s="319"/>
      <c r="G260" s="318"/>
      <c r="H260" s="319"/>
      <c r="I260" s="318"/>
      <c r="J260" s="232"/>
      <c r="K260" s="318"/>
      <c r="L260" s="232"/>
      <c r="M260" s="318"/>
      <c r="N260" s="232"/>
      <c r="O260" s="318"/>
      <c r="P260" s="319"/>
      <c r="Q260" s="319"/>
      <c r="R260" s="319"/>
      <c r="S260" s="319"/>
      <c r="T260" s="319"/>
    </row>
    <row r="261">
      <c r="A261" s="318"/>
      <c r="B261" s="231"/>
      <c r="C261" s="318"/>
      <c r="D261" s="318"/>
      <c r="E261" s="318"/>
      <c r="F261" s="319"/>
      <c r="G261" s="318"/>
      <c r="H261" s="319"/>
      <c r="I261" s="318"/>
      <c r="J261" s="232"/>
      <c r="K261" s="318"/>
      <c r="L261" s="232"/>
      <c r="M261" s="318"/>
      <c r="N261" s="232"/>
      <c r="O261" s="318"/>
      <c r="P261" s="319"/>
      <c r="Q261" s="319"/>
      <c r="R261" s="319"/>
      <c r="S261" s="319"/>
      <c r="T261" s="319"/>
    </row>
    <row r="262">
      <c r="A262" s="318"/>
      <c r="B262" s="231"/>
      <c r="C262" s="318"/>
      <c r="D262" s="318"/>
      <c r="E262" s="318"/>
      <c r="F262" s="319"/>
      <c r="G262" s="318"/>
      <c r="H262" s="319"/>
      <c r="I262" s="318"/>
      <c r="J262" s="232"/>
      <c r="K262" s="318"/>
      <c r="L262" s="232"/>
      <c r="M262" s="318"/>
      <c r="N262" s="232"/>
      <c r="O262" s="318"/>
      <c r="P262" s="319"/>
      <c r="Q262" s="319"/>
      <c r="R262" s="319"/>
      <c r="S262" s="319"/>
      <c r="T262" s="319"/>
    </row>
    <row r="263">
      <c r="A263" s="318"/>
      <c r="B263" s="231"/>
      <c r="C263" s="318"/>
      <c r="D263" s="318"/>
      <c r="E263" s="318"/>
      <c r="F263" s="319"/>
      <c r="G263" s="318"/>
      <c r="H263" s="319"/>
      <c r="I263" s="318"/>
      <c r="J263" s="232"/>
      <c r="K263" s="318"/>
      <c r="L263" s="232"/>
      <c r="M263" s="318"/>
      <c r="N263" s="232"/>
      <c r="O263" s="318"/>
      <c r="P263" s="319"/>
      <c r="Q263" s="319"/>
      <c r="R263" s="319"/>
      <c r="S263" s="319"/>
      <c r="T263" s="319"/>
    </row>
    <row r="264">
      <c r="A264" s="318"/>
      <c r="B264" s="231"/>
      <c r="C264" s="318"/>
      <c r="D264" s="318"/>
      <c r="E264" s="318"/>
      <c r="F264" s="319"/>
      <c r="G264" s="318"/>
      <c r="H264" s="319"/>
      <c r="I264" s="318"/>
      <c r="J264" s="232"/>
      <c r="K264" s="318"/>
      <c r="L264" s="232"/>
      <c r="M264" s="318"/>
      <c r="N264" s="232"/>
      <c r="O264" s="318"/>
      <c r="P264" s="319"/>
      <c r="Q264" s="319"/>
      <c r="R264" s="319"/>
      <c r="S264" s="319"/>
      <c r="T264" s="319"/>
    </row>
    <row r="265">
      <c r="A265" s="318"/>
      <c r="B265" s="231"/>
      <c r="C265" s="318"/>
      <c r="D265" s="318"/>
      <c r="E265" s="318"/>
      <c r="F265" s="319"/>
      <c r="G265" s="318"/>
      <c r="H265" s="319"/>
      <c r="I265" s="318"/>
      <c r="J265" s="232"/>
      <c r="K265" s="318"/>
      <c r="L265" s="232"/>
      <c r="M265" s="318"/>
      <c r="N265" s="232"/>
      <c r="O265" s="318"/>
      <c r="P265" s="319"/>
      <c r="Q265" s="319"/>
      <c r="R265" s="319"/>
      <c r="S265" s="319"/>
      <c r="T265" s="319"/>
    </row>
    <row r="266">
      <c r="A266" s="318"/>
      <c r="B266" s="231"/>
      <c r="C266" s="318"/>
      <c r="D266" s="318"/>
      <c r="E266" s="318"/>
      <c r="F266" s="319"/>
      <c r="G266" s="318"/>
      <c r="H266" s="319"/>
      <c r="I266" s="318"/>
      <c r="J266" s="232"/>
      <c r="K266" s="318"/>
      <c r="L266" s="232"/>
      <c r="M266" s="318"/>
      <c r="N266" s="232"/>
      <c r="O266" s="318"/>
      <c r="P266" s="319"/>
      <c r="Q266" s="319"/>
      <c r="R266" s="319"/>
      <c r="S266" s="319"/>
      <c r="T266" s="319"/>
    </row>
    <row r="267">
      <c r="A267" s="318"/>
      <c r="B267" s="231"/>
      <c r="C267" s="318"/>
      <c r="D267" s="318"/>
      <c r="E267" s="318"/>
      <c r="F267" s="319"/>
      <c r="G267" s="318"/>
      <c r="H267" s="319"/>
      <c r="I267" s="318"/>
      <c r="J267" s="232"/>
      <c r="K267" s="318"/>
      <c r="L267" s="232"/>
      <c r="M267" s="318"/>
      <c r="N267" s="232"/>
      <c r="O267" s="318"/>
      <c r="P267" s="319"/>
      <c r="Q267" s="319"/>
      <c r="R267" s="319"/>
      <c r="S267" s="319"/>
      <c r="T267" s="319"/>
    </row>
    <row r="268">
      <c r="A268" s="318"/>
      <c r="B268" s="231"/>
      <c r="C268" s="318"/>
      <c r="D268" s="318"/>
      <c r="E268" s="318"/>
      <c r="F268" s="319"/>
      <c r="G268" s="318"/>
      <c r="H268" s="319"/>
      <c r="I268" s="318"/>
      <c r="J268" s="232"/>
      <c r="K268" s="318"/>
      <c r="L268" s="232"/>
      <c r="M268" s="318"/>
      <c r="N268" s="232"/>
      <c r="O268" s="318"/>
      <c r="P268" s="319"/>
      <c r="Q268" s="319"/>
      <c r="R268" s="319"/>
      <c r="S268" s="319"/>
      <c r="T268" s="319"/>
    </row>
    <row r="269">
      <c r="A269" s="318"/>
      <c r="B269" s="231"/>
      <c r="C269" s="318"/>
      <c r="D269" s="318"/>
      <c r="E269" s="318"/>
      <c r="F269" s="319"/>
      <c r="G269" s="318"/>
      <c r="H269" s="319"/>
      <c r="I269" s="318"/>
      <c r="J269" s="232"/>
      <c r="K269" s="318"/>
      <c r="L269" s="232"/>
      <c r="M269" s="318"/>
      <c r="N269" s="232"/>
      <c r="O269" s="318"/>
      <c r="P269" s="319"/>
      <c r="Q269" s="319"/>
      <c r="R269" s="319"/>
      <c r="S269" s="319"/>
      <c r="T269" s="319"/>
    </row>
    <row r="270">
      <c r="A270" s="318"/>
      <c r="B270" s="231"/>
      <c r="C270" s="318"/>
      <c r="D270" s="318"/>
      <c r="E270" s="318"/>
      <c r="F270" s="319"/>
      <c r="G270" s="318"/>
      <c r="H270" s="319"/>
      <c r="I270" s="318"/>
      <c r="J270" s="232"/>
      <c r="K270" s="318"/>
      <c r="L270" s="232"/>
      <c r="M270" s="318"/>
      <c r="N270" s="232"/>
      <c r="O270" s="318"/>
      <c r="P270" s="319"/>
      <c r="Q270" s="319"/>
      <c r="R270" s="319"/>
      <c r="S270" s="319"/>
      <c r="T270" s="319"/>
    </row>
    <row r="271">
      <c r="A271" s="318"/>
      <c r="B271" s="231"/>
      <c r="C271" s="318"/>
      <c r="D271" s="318"/>
      <c r="E271" s="318"/>
      <c r="F271" s="319"/>
      <c r="G271" s="318"/>
      <c r="H271" s="319"/>
      <c r="I271" s="318"/>
      <c r="J271" s="232"/>
      <c r="K271" s="318"/>
      <c r="L271" s="232"/>
      <c r="M271" s="318"/>
      <c r="N271" s="232"/>
      <c r="O271" s="318"/>
      <c r="P271" s="319"/>
      <c r="Q271" s="319"/>
      <c r="R271" s="319"/>
      <c r="S271" s="319"/>
      <c r="T271" s="319"/>
    </row>
    <row r="272">
      <c r="A272" s="318"/>
      <c r="B272" s="231"/>
      <c r="C272" s="318"/>
      <c r="D272" s="318"/>
      <c r="E272" s="318"/>
      <c r="F272" s="319"/>
      <c r="G272" s="318"/>
      <c r="H272" s="319"/>
      <c r="I272" s="318"/>
      <c r="J272" s="232"/>
      <c r="K272" s="318"/>
      <c r="L272" s="232"/>
      <c r="M272" s="318"/>
      <c r="N272" s="232"/>
      <c r="O272" s="318"/>
      <c r="P272" s="319"/>
      <c r="Q272" s="319"/>
      <c r="R272" s="319"/>
      <c r="S272" s="319"/>
      <c r="T272" s="319"/>
    </row>
    <row r="273">
      <c r="A273" s="318"/>
      <c r="B273" s="231"/>
      <c r="C273" s="318"/>
      <c r="D273" s="318"/>
      <c r="E273" s="318"/>
      <c r="F273" s="319"/>
      <c r="G273" s="318"/>
      <c r="H273" s="319"/>
      <c r="I273" s="318"/>
      <c r="J273" s="232"/>
      <c r="K273" s="318"/>
      <c r="L273" s="232"/>
      <c r="M273" s="318"/>
      <c r="N273" s="232"/>
      <c r="O273" s="318"/>
      <c r="P273" s="319"/>
      <c r="Q273" s="319"/>
      <c r="R273" s="319"/>
      <c r="S273" s="319"/>
      <c r="T273" s="319"/>
    </row>
    <row r="274">
      <c r="A274" s="318"/>
      <c r="B274" s="231"/>
      <c r="C274" s="318"/>
      <c r="D274" s="318"/>
      <c r="E274" s="318"/>
      <c r="F274" s="319"/>
      <c r="G274" s="318"/>
      <c r="H274" s="319"/>
      <c r="I274" s="318"/>
      <c r="J274" s="232"/>
      <c r="K274" s="318"/>
      <c r="L274" s="232"/>
      <c r="M274" s="318"/>
      <c r="N274" s="232"/>
      <c r="O274" s="318"/>
      <c r="P274" s="319"/>
      <c r="Q274" s="319"/>
      <c r="R274" s="319"/>
      <c r="S274" s="319"/>
      <c r="T274" s="319"/>
    </row>
    <row r="275">
      <c r="A275" s="318"/>
      <c r="B275" s="231"/>
      <c r="C275" s="318"/>
      <c r="D275" s="318"/>
      <c r="E275" s="318"/>
      <c r="F275" s="319"/>
      <c r="G275" s="318"/>
      <c r="H275" s="319"/>
      <c r="I275" s="318"/>
      <c r="J275" s="232"/>
      <c r="K275" s="318"/>
      <c r="L275" s="232"/>
      <c r="M275" s="318"/>
      <c r="N275" s="232"/>
      <c r="O275" s="318"/>
      <c r="P275" s="319"/>
      <c r="Q275" s="319"/>
      <c r="R275" s="319"/>
      <c r="S275" s="319"/>
      <c r="T275" s="319"/>
    </row>
    <row r="276">
      <c r="A276" s="318"/>
      <c r="B276" s="231"/>
      <c r="C276" s="318"/>
      <c r="D276" s="318"/>
      <c r="E276" s="318"/>
      <c r="F276" s="319"/>
      <c r="G276" s="318"/>
      <c r="H276" s="319"/>
      <c r="I276" s="318"/>
      <c r="J276" s="232"/>
      <c r="K276" s="318"/>
      <c r="L276" s="232"/>
      <c r="M276" s="318"/>
      <c r="N276" s="232"/>
      <c r="O276" s="318"/>
      <c r="P276" s="319"/>
      <c r="Q276" s="319"/>
      <c r="R276" s="319"/>
      <c r="S276" s="319"/>
      <c r="T276" s="319"/>
    </row>
    <row r="277">
      <c r="A277" s="318"/>
      <c r="B277" s="231"/>
      <c r="C277" s="318"/>
      <c r="D277" s="318"/>
      <c r="E277" s="318"/>
      <c r="F277" s="319"/>
      <c r="G277" s="318"/>
      <c r="H277" s="319"/>
      <c r="I277" s="318"/>
      <c r="J277" s="232"/>
      <c r="K277" s="318"/>
      <c r="L277" s="232"/>
      <c r="M277" s="318"/>
      <c r="N277" s="232"/>
      <c r="O277" s="318"/>
      <c r="P277" s="319"/>
      <c r="Q277" s="319"/>
      <c r="R277" s="319"/>
      <c r="S277" s="319"/>
      <c r="T277" s="319"/>
    </row>
    <row r="278">
      <c r="A278" s="318"/>
      <c r="B278" s="231"/>
      <c r="C278" s="318"/>
      <c r="D278" s="318"/>
      <c r="E278" s="318"/>
      <c r="F278" s="319"/>
      <c r="G278" s="318"/>
      <c r="H278" s="319"/>
      <c r="I278" s="318"/>
      <c r="J278" s="232"/>
      <c r="K278" s="318"/>
      <c r="L278" s="232"/>
      <c r="M278" s="318"/>
      <c r="N278" s="232"/>
      <c r="O278" s="318"/>
      <c r="P278" s="319"/>
      <c r="Q278" s="319"/>
      <c r="R278" s="319"/>
      <c r="S278" s="319"/>
      <c r="T278" s="319"/>
    </row>
    <row r="279">
      <c r="A279" s="318"/>
      <c r="B279" s="231"/>
      <c r="C279" s="318"/>
      <c r="D279" s="318"/>
      <c r="E279" s="318"/>
      <c r="F279" s="319"/>
      <c r="G279" s="318"/>
      <c r="H279" s="319"/>
      <c r="I279" s="318"/>
      <c r="J279" s="232"/>
      <c r="K279" s="318"/>
      <c r="L279" s="232"/>
      <c r="M279" s="318"/>
      <c r="N279" s="232"/>
      <c r="O279" s="318"/>
      <c r="P279" s="319"/>
      <c r="Q279" s="319"/>
      <c r="R279" s="319"/>
      <c r="S279" s="319"/>
      <c r="T279" s="319"/>
    </row>
    <row r="280">
      <c r="A280" s="318"/>
      <c r="B280" s="231"/>
      <c r="C280" s="318"/>
      <c r="D280" s="318"/>
      <c r="E280" s="318"/>
      <c r="F280" s="319"/>
      <c r="G280" s="318"/>
      <c r="H280" s="319"/>
      <c r="I280" s="318"/>
      <c r="J280" s="232"/>
      <c r="K280" s="318"/>
      <c r="L280" s="232"/>
      <c r="M280" s="318"/>
      <c r="N280" s="232"/>
      <c r="O280" s="318"/>
      <c r="P280" s="319"/>
      <c r="Q280" s="319"/>
      <c r="R280" s="319"/>
      <c r="S280" s="319"/>
      <c r="T280" s="319"/>
    </row>
    <row r="281">
      <c r="A281" s="318"/>
      <c r="B281" s="231"/>
      <c r="C281" s="318"/>
      <c r="D281" s="318"/>
      <c r="E281" s="318"/>
      <c r="F281" s="319"/>
      <c r="G281" s="318"/>
      <c r="H281" s="319"/>
      <c r="I281" s="318"/>
      <c r="J281" s="232"/>
      <c r="K281" s="318"/>
      <c r="L281" s="232"/>
      <c r="M281" s="318"/>
      <c r="N281" s="232"/>
      <c r="O281" s="318"/>
      <c r="P281" s="319"/>
      <c r="Q281" s="319"/>
      <c r="R281" s="319"/>
      <c r="S281" s="319"/>
      <c r="T281" s="319"/>
    </row>
    <row r="282">
      <c r="A282" s="318"/>
      <c r="B282" s="231"/>
      <c r="C282" s="318"/>
      <c r="D282" s="318"/>
      <c r="E282" s="318"/>
      <c r="F282" s="319"/>
      <c r="G282" s="318"/>
      <c r="H282" s="319"/>
      <c r="I282" s="318"/>
      <c r="J282" s="232"/>
      <c r="K282" s="318"/>
      <c r="L282" s="232"/>
      <c r="M282" s="318"/>
      <c r="N282" s="232"/>
      <c r="O282" s="318"/>
      <c r="P282" s="319"/>
      <c r="Q282" s="319"/>
      <c r="R282" s="319"/>
      <c r="S282" s="319"/>
      <c r="T282" s="319"/>
    </row>
    <row r="283">
      <c r="A283" s="318"/>
      <c r="B283" s="231"/>
      <c r="C283" s="318"/>
      <c r="D283" s="318"/>
      <c r="E283" s="318"/>
      <c r="F283" s="319"/>
      <c r="G283" s="318"/>
      <c r="H283" s="319"/>
      <c r="I283" s="318"/>
      <c r="J283" s="232"/>
      <c r="K283" s="318"/>
      <c r="L283" s="232"/>
      <c r="M283" s="318"/>
      <c r="N283" s="232"/>
      <c r="O283" s="318"/>
      <c r="P283" s="319"/>
      <c r="Q283" s="319"/>
      <c r="R283" s="319"/>
      <c r="S283" s="319"/>
      <c r="T283" s="319"/>
    </row>
    <row r="284">
      <c r="A284" s="318"/>
      <c r="B284" s="231"/>
      <c r="C284" s="318"/>
      <c r="D284" s="318"/>
      <c r="E284" s="318"/>
      <c r="F284" s="319"/>
      <c r="G284" s="318"/>
      <c r="H284" s="319"/>
      <c r="I284" s="318"/>
      <c r="J284" s="232"/>
      <c r="K284" s="318"/>
      <c r="L284" s="232"/>
      <c r="M284" s="318"/>
      <c r="N284" s="232"/>
      <c r="O284" s="318"/>
      <c r="P284" s="319"/>
      <c r="Q284" s="319"/>
      <c r="R284" s="319"/>
      <c r="S284" s="319"/>
      <c r="T284" s="319"/>
    </row>
    <row r="285">
      <c r="A285" s="318"/>
      <c r="B285" s="231"/>
      <c r="C285" s="318"/>
      <c r="D285" s="318"/>
      <c r="E285" s="318"/>
      <c r="F285" s="319"/>
      <c r="G285" s="318"/>
      <c r="H285" s="319"/>
      <c r="I285" s="318"/>
      <c r="J285" s="232"/>
      <c r="K285" s="318"/>
      <c r="L285" s="232"/>
      <c r="M285" s="318"/>
      <c r="N285" s="232"/>
      <c r="O285" s="318"/>
      <c r="P285" s="319"/>
      <c r="Q285" s="319"/>
      <c r="R285" s="319"/>
      <c r="S285" s="319"/>
      <c r="T285" s="319"/>
    </row>
    <row r="286">
      <c r="A286" s="318"/>
      <c r="B286" s="231"/>
      <c r="C286" s="318"/>
      <c r="D286" s="318"/>
      <c r="E286" s="318"/>
      <c r="F286" s="319"/>
      <c r="G286" s="318"/>
      <c r="H286" s="319"/>
      <c r="I286" s="318"/>
      <c r="J286" s="232"/>
      <c r="K286" s="318"/>
      <c r="L286" s="232"/>
      <c r="M286" s="318"/>
      <c r="N286" s="232"/>
      <c r="O286" s="318"/>
      <c r="P286" s="319"/>
      <c r="Q286" s="319"/>
      <c r="R286" s="319"/>
      <c r="S286" s="319"/>
      <c r="T286" s="319"/>
    </row>
    <row r="287">
      <c r="A287" s="318"/>
      <c r="B287" s="231"/>
      <c r="C287" s="318"/>
      <c r="D287" s="318"/>
      <c r="E287" s="318"/>
      <c r="F287" s="319"/>
      <c r="G287" s="318"/>
      <c r="H287" s="319"/>
      <c r="I287" s="318"/>
      <c r="J287" s="232"/>
      <c r="K287" s="318"/>
      <c r="L287" s="232"/>
      <c r="M287" s="318"/>
      <c r="N287" s="232"/>
      <c r="O287" s="318"/>
      <c r="P287" s="319"/>
      <c r="Q287" s="319"/>
      <c r="R287" s="319"/>
      <c r="S287" s="319"/>
      <c r="T287" s="319"/>
    </row>
    <row r="288">
      <c r="A288" s="318"/>
      <c r="B288" s="231"/>
      <c r="C288" s="318"/>
      <c r="D288" s="318"/>
      <c r="E288" s="318"/>
      <c r="F288" s="319"/>
      <c r="G288" s="318"/>
      <c r="H288" s="319"/>
      <c r="I288" s="318"/>
      <c r="J288" s="232"/>
      <c r="K288" s="318"/>
      <c r="L288" s="232"/>
      <c r="M288" s="318"/>
      <c r="N288" s="232"/>
      <c r="O288" s="318"/>
      <c r="P288" s="319"/>
      <c r="Q288" s="319"/>
      <c r="R288" s="319"/>
      <c r="S288" s="319"/>
      <c r="T288" s="319"/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24" t="str">
        <v>sku编码</v>
      </c>
      <c r="B1" s="324" t="str">
        <v>spu编码</v>
      </c>
      <c r="C1" s="324" t="str">
        <v>商品名称</v>
      </c>
      <c r="D1" s="324" t="str">
        <v>规格</v>
      </c>
      <c r="E1" s="324" t="str">
        <v>第一批时间</v>
      </c>
      <c r="F1" s="324" t="str">
        <v>第一批数量</v>
      </c>
      <c r="G1" s="324" t="str">
        <v>总交货量</v>
      </c>
      <c r="H1" s="324">
        <v>45602</v>
      </c>
      <c r="I1" s="324">
        <v>45603</v>
      </c>
      <c r="J1" s="324">
        <v>45604</v>
      </c>
      <c r="K1" s="324">
        <v>45605</v>
      </c>
      <c r="L1" s="324">
        <v>45606</v>
      </c>
      <c r="M1" s="324">
        <v>45607</v>
      </c>
      <c r="N1" s="324">
        <v>45608</v>
      </c>
      <c r="O1" s="324">
        <v>45609</v>
      </c>
      <c r="P1" s="324">
        <v>45610</v>
      </c>
      <c r="Q1" s="324">
        <v>45611</v>
      </c>
      <c r="R1" s="324">
        <v>45612</v>
      </c>
      <c r="S1" s="324">
        <v>45613</v>
      </c>
      <c r="T1" s="324">
        <v>45614</v>
      </c>
      <c r="U1" s="324">
        <v>45615</v>
      </c>
      <c r="V1" s="324">
        <v>45616</v>
      </c>
      <c r="W1" s="324">
        <v>45617</v>
      </c>
      <c r="X1" s="324">
        <v>45618</v>
      </c>
      <c r="Y1" s="324">
        <v>45619</v>
      </c>
      <c r="Z1" s="324">
        <v>45620</v>
      </c>
      <c r="AA1" s="324">
        <v>45621</v>
      </c>
      <c r="AB1" s="324">
        <v>45622</v>
      </c>
      <c r="AC1" s="324">
        <v>45623</v>
      </c>
      <c r="AD1" s="324">
        <v>45624</v>
      </c>
      <c r="AE1" s="324">
        <v>45625</v>
      </c>
      <c r="AF1" s="324">
        <v>45626</v>
      </c>
      <c r="AG1" s="324">
        <v>45627</v>
      </c>
      <c r="AH1" s="324">
        <v>45628</v>
      </c>
      <c r="AI1" s="324">
        <v>45629</v>
      </c>
      <c r="AJ1" s="324">
        <v>45630</v>
      </c>
      <c r="AK1" s="324">
        <v>45631</v>
      </c>
      <c r="AL1" s="324">
        <v>45632</v>
      </c>
      <c r="AM1" s="324">
        <v>45633</v>
      </c>
      <c r="AN1" s="324">
        <v>45634</v>
      </c>
      <c r="AO1" s="324">
        <v>45635</v>
      </c>
      <c r="AP1" s="324">
        <v>45636</v>
      </c>
      <c r="AQ1" s="324">
        <v>45637</v>
      </c>
      <c r="AR1" s="324">
        <v>45638</v>
      </c>
      <c r="AS1" s="324">
        <v>45639</v>
      </c>
      <c r="AT1" s="324">
        <v>45640</v>
      </c>
      <c r="AU1" s="324">
        <v>45641</v>
      </c>
      <c r="AV1" s="324">
        <v>45642</v>
      </c>
      <c r="AW1" s="324">
        <v>45643</v>
      </c>
      <c r="AX1" s="324">
        <v>45644</v>
      </c>
      <c r="AY1" s="324">
        <v>45645</v>
      </c>
      <c r="AZ1" s="324">
        <v>45646</v>
      </c>
      <c r="BA1" s="324">
        <v>45647</v>
      </c>
      <c r="BB1" s="324">
        <v>45648</v>
      </c>
      <c r="BC1" s="324">
        <v>45651</v>
      </c>
      <c r="BD1" s="324">
        <v>45656</v>
      </c>
      <c r="BE1" s="324">
        <v>45662</v>
      </c>
    </row>
  </sheetData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3" min="3" style="0" width="75"/>
  </cols>
  <sheetData>
    <row r="1">
      <c r="A1" s="231" t="str">
        <v>0101100112-1.5-LS60</v>
      </c>
      <c r="B1" s="231" t="str">
        <v>亚朵星球 裸棉四件套</v>
      </c>
      <c r="C1" s="231" t="str">
        <v>床品尺寸：150cm；颜色：酒店款60支；系列：普通系列；床品规格：150cm；床品款式：床单款</v>
      </c>
      <c r="D1" s="231"/>
      <c r="E1" s="231" t="str">
        <v>510</v>
      </c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</row>
    <row r="2">
      <c r="A2" s="231" t="str">
        <v>0101100112-1.5-LS80</v>
      </c>
      <c r="B2" s="231" t="str">
        <v>亚朵星球 裸棉四件套</v>
      </c>
      <c r="C2" s="231" t="str">
        <v>床品尺寸：150cm；颜色：家庭款80支；系列：普通系列；床品规格：150cm；床品款式：床单款</v>
      </c>
      <c r="D2" s="231"/>
      <c r="E2" s="231" t="str">
        <v>500</v>
      </c>
      <c r="F2" s="231" t="str">
        <v>500</v>
      </c>
      <c r="G2" s="231"/>
      <c r="H2" s="231"/>
      <c r="I2" s="231"/>
      <c r="J2" s="231"/>
      <c r="K2" s="231"/>
      <c r="L2" s="231"/>
      <c r="M2" s="231"/>
      <c r="N2" s="231"/>
      <c r="O2" s="231"/>
      <c r="P2" s="231"/>
    </row>
    <row r="3">
      <c r="A3" s="231" t="str">
        <v>0101100112-1.8-LS60</v>
      </c>
      <c r="B3" s="231" t="str">
        <v>亚朵星球 裸棉四件套</v>
      </c>
      <c r="C3" s="231" t="str">
        <v>床品尺寸：180cm；颜色：酒店款60支；系列：普通系列；床品规格：180cm；床品款式：床单款</v>
      </c>
      <c r="D3" s="231"/>
      <c r="E3" s="231" t="str">
        <v>500</v>
      </c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</row>
    <row r="4">
      <c r="A4" s="231" t="str">
        <v>0101100112-1.8-LS80</v>
      </c>
      <c r="B4" s="231" t="str">
        <v>亚朵星球 裸棉四件套</v>
      </c>
      <c r="C4" s="231" t="str">
        <v>床品尺寸：180cm；颜色：家庭款80支；系列：普通系列；床品规格：180cm；床品款式：床单款</v>
      </c>
      <c r="D4" s="231" t="str">
        <v>500</v>
      </c>
      <c r="E4" s="231" t="str">
        <v>500</v>
      </c>
      <c r="F4" s="231" t="str">
        <v>500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>
      <c r="A5" s="231" t="str">
        <v>12800025900223216</v>
      </c>
      <c r="B5" s="231" t="str">
        <v>亚朵星球 纯色全棉床笠</v>
      </c>
      <c r="C5" s="231" t="str">
        <v>床品尺寸：150*200；颜色：伯爵姜茶；系列：普通系列；床品规格：150cm</v>
      </c>
      <c r="D5" s="231"/>
      <c r="E5" s="231" t="str">
        <v>100</v>
      </c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>
      <c r="A6" s="231" t="str">
        <v>12800025900223218</v>
      </c>
      <c r="B6" s="231" t="str">
        <v>亚朵星球 纯色全棉床笠</v>
      </c>
      <c r="C6" s="231" t="str">
        <v>床品尺寸：180*200cm；颜色：伯爵姜茶；系列：普通系列；床品规格：180cm</v>
      </c>
      <c r="D6" s="231"/>
      <c r="E6" s="231" t="str">
        <v>100</v>
      </c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>
      <c r="A7" s="231" t="str">
        <v>1280002620032328</v>
      </c>
      <c r="B7" s="231" t="str">
        <v>亚朵星球 纯色全棉枕套</v>
      </c>
      <c r="C7" s="231" t="str">
        <v>床品尺寸：48*74cm；颜色：伯爵姜茶；系列：普通系列</v>
      </c>
      <c r="D7" s="231"/>
      <c r="E7" s="231" t="str">
        <v>300</v>
      </c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</row>
    <row r="8">
      <c r="A8" s="231" t="str">
        <v>1280002620112338</v>
      </c>
      <c r="B8" s="231" t="str">
        <v>亚朵星球 纯色全棉枕套 单只装</v>
      </c>
      <c r="C8" s="231" t="str">
        <v>床品尺寸：48*74cm；颜色：生椰姜茶；系列：普通系列；床品规格：均码</v>
      </c>
      <c r="D8" s="231"/>
      <c r="E8" s="231" t="str">
        <v>5000</v>
      </c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>
      <c r="A9" s="231" t="str">
        <v>12800026100123269</v>
      </c>
      <c r="B9" s="231" t="str">
        <v>亚朵星球 纯色全棉四件套 经典色</v>
      </c>
      <c r="C9" s="231" t="str">
        <v>床品尺寸：150cm；颜色：伯爵姜茶；系列：普通系列；床品规格：150cm；床品款式：床笠款</v>
      </c>
      <c r="D9" s="231" t="str">
        <v>100</v>
      </c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>
      <c r="A10" s="231" t="str">
        <v>12800026100123271</v>
      </c>
      <c r="B10" s="231" t="str">
        <v>亚朵星球 纯色全棉四件套 经典色</v>
      </c>
      <c r="C10" s="231" t="str">
        <v>床品尺寸：180cm；颜色：伯爵姜茶；系列：普通系列；床品规格：180cm；床品款式：床笠款</v>
      </c>
      <c r="D10" s="231" t="str">
        <v>600</v>
      </c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>
      <c r="A11" s="231" t="str">
        <v>12800026100123273</v>
      </c>
      <c r="B11" s="231" t="str">
        <v>亚朵星球 纯色全棉四件套 经典色</v>
      </c>
      <c r="C11" s="231" t="str">
        <v>床品尺寸：180cm；颜色：伯爵姜茶；系列：普通系列；床品规格：180cm；床品款式：床单款</v>
      </c>
      <c r="D11" s="231" t="str">
        <v>300</v>
      </c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</row>
    <row r="12">
      <c r="A12" s="231" t="str">
        <v>12800026100123369</v>
      </c>
      <c r="B12" s="231" t="str">
        <v>亚朵星球 纯色全棉四件套 经典色</v>
      </c>
      <c r="C12" s="231" t="str">
        <v>床品尺寸：150cm；颜色：生椰姜茶；系列：普通系列；床品规格：150cm；床品款式：床笠款</v>
      </c>
      <c r="D12" s="231" t="str">
        <v>100</v>
      </c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>
      <c r="A13" s="231" t="str">
        <v>12800026100123372</v>
      </c>
      <c r="B13" s="231" t="str">
        <v>亚朵星球 纯色全棉四件套 经典色</v>
      </c>
      <c r="C13" s="231" t="str">
        <v>床品尺寸：150cm；颜色：生椰姜茶；系列：普通系列；床品规格：150cm；床品款式：床单款</v>
      </c>
      <c r="D13" s="231" t="str">
        <v>100</v>
      </c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>
      <c r="A14" s="231" t="str">
        <v>12800026100123373</v>
      </c>
      <c r="B14" s="231" t="str">
        <v>亚朵星球 纯色全棉四件套 经典色</v>
      </c>
      <c r="C14" s="231" t="str">
        <v>床品尺寸：180cm；颜色：生椰姜茶；系列：普通系列；床品规格：180cm；床品款式：床单款</v>
      </c>
      <c r="D14" s="231" t="str">
        <v>100</v>
      </c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>
      <c r="A15" s="231" t="str">
        <v>12800025900525316</v>
      </c>
      <c r="B15" s="231" t="str">
        <v>亚朵星球 纯色全棉床笠 夏日新色</v>
      </c>
      <c r="C15" s="231" t="str">
        <v>床品尺寸：150*200；颜色：薄雾灰；系列：普通系列；床品规格：150cm</v>
      </c>
      <c r="D15" s="231"/>
      <c r="E15" s="231" t="str">
        <v>400</v>
      </c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</row>
    <row r="16">
      <c r="A16" s="231" t="str">
        <v>12800025900525318</v>
      </c>
      <c r="B16" s="231" t="str">
        <v>亚朵星球 纯色全棉床笠 夏日新色</v>
      </c>
      <c r="C16" s="231" t="str">
        <v>床品尺寸：180*200cm；颜色：薄雾灰；系列：普通系列；床品规格：180cm</v>
      </c>
      <c r="D16" s="231"/>
      <c r="E16" s="231" t="str">
        <v>600</v>
      </c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>
      <c r="A17" s="231" t="str">
        <v>12800026100625371</v>
      </c>
      <c r="B17" s="231" t="str">
        <v>亚朵星球 纯色全棉四件套 夏日新色</v>
      </c>
      <c r="C17" s="231" t="str">
        <v>床品尺寸：180cm；颜色：薄雾灰；系列：普通系列；床品规格：180cm；床品款式：床笠款</v>
      </c>
      <c r="D17" s="231"/>
      <c r="E17" s="231" t="str">
        <v>300</v>
      </c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>
      <c r="A18" s="231" t="str">
        <v>12800026100625372</v>
      </c>
      <c r="B18" s="231" t="str">
        <v>亚朵星球 纯色全棉四件套 夏日新色</v>
      </c>
      <c r="C18" s="231" t="str">
        <v>床品尺寸：150cm；颜色：薄雾灰；系列：普通系列；床品规格：150cm；床品款式：床单款</v>
      </c>
      <c r="D18" s="231"/>
      <c r="E18" s="231" t="str">
        <v>100</v>
      </c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</row>
    <row r="19">
      <c r="A19" s="231" t="str">
        <v>12800026100625373</v>
      </c>
      <c r="B19" s="231" t="str">
        <v>亚朵星球 纯色全棉四件套 夏日新色</v>
      </c>
      <c r="C19" s="231" t="str">
        <v>床品尺寸：180cm；颜色：薄雾灰；系列：普通系列；床品规格：180cm；床品款式：床单款</v>
      </c>
      <c r="D19" s="231"/>
      <c r="E19" s="231" t="str">
        <v>350</v>
      </c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</row>
    <row r="20">
      <c r="A20" s="231" t="str">
        <v>12800026100640371</v>
      </c>
      <c r="B20" s="231" t="str">
        <v>亚朵星球 纯色全棉四件套 夏日新色</v>
      </c>
      <c r="C20" s="231" t="str">
        <v>床品尺寸：180cm；颜色：松林青；系列：普通系列；床品规格：180cm；床品款式：床笠款</v>
      </c>
      <c r="D20" s="231" t="str">
        <v>300</v>
      </c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</row>
    <row r="21">
      <c r="A21" s="231" t="str">
        <v>12800026100640373</v>
      </c>
      <c r="B21" s="231" t="str">
        <v>亚朵星球 纯色全棉四件套 夏日新色</v>
      </c>
      <c r="C21" s="231" t="str">
        <v>床品尺寸：180cm；颜色：松林青；系列：普通系列；床品规格：180cm；床品款式：床单款</v>
      </c>
      <c r="D21" s="231"/>
      <c r="E21" s="231" t="str">
        <v>150</v>
      </c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</row>
    <row r="22">
      <c r="A22" s="231" t="str">
        <v>12800026100640469</v>
      </c>
      <c r="B22" s="231" t="str">
        <v>亚朵星球 纯色全棉四件套 夏日新色</v>
      </c>
      <c r="C22" s="231" t="str">
        <v>床品尺寸：150cm；颜色：静湖蓝；系列：普通系列；床品规格：150cm；床品款式：床笠款</v>
      </c>
      <c r="D22" s="231"/>
      <c r="E22" s="231" t="str">
        <v>150</v>
      </c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</row>
    <row r="23">
      <c r="A23" s="231" t="str">
        <v>1280002620104028</v>
      </c>
      <c r="B23" s="231" t="str">
        <v>亚朵星球 纯色全棉枕套 夏日新色</v>
      </c>
      <c r="C23" s="231" t="str">
        <v>床品尺寸：48*74cm；颜色：山野绿；系列：普通系列；床品规格：均码</v>
      </c>
      <c r="D23" s="231"/>
      <c r="E23" s="231" t="str">
        <v>200</v>
      </c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</row>
    <row r="24">
      <c r="A24" s="231" t="str">
        <v>1280002620104038</v>
      </c>
      <c r="B24" s="231" t="str">
        <v>亚朵星球 纯色全棉枕套 夏日新色</v>
      </c>
      <c r="C24" s="231" t="str">
        <v>床品尺寸：48*74cm；颜色：松林青；系列：普通系列；床品规格：均码</v>
      </c>
      <c r="D24" s="231"/>
      <c r="E24" s="231" t="str">
        <v>300</v>
      </c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</row>
    <row r="25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</row>
    <row r="26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</row>
    <row r="27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</row>
    <row r="28">
      <c r="A28" s="231"/>
      <c r="B28" s="231"/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</row>
    <row r="29">
      <c r="A29" s="231"/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</row>
    <row r="30">
      <c r="A30" s="231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</row>
    <row r="31">
      <c r="A31" s="231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</row>
    <row r="32">
      <c r="A32" s="231"/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</row>
    <row r="33">
      <c r="A33" s="231"/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</row>
    <row r="34">
      <c r="A34" s="231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</row>
    <row r="35">
      <c r="A35" s="231"/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</row>
    <row r="36">
      <c r="A36" s="231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</row>
    <row r="37">
      <c r="A37" s="231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</row>
    <row r="38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</row>
    <row r="39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</row>
    <row r="40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</row>
    <row r="41">
      <c r="A41" s="231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</row>
    <row r="42">
      <c r="A42" s="231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</row>
    <row r="43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</row>
    <row r="44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</row>
    <row r="45">
      <c r="A45" s="231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</row>
    <row r="46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</row>
    <row r="47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</row>
    <row r="48">
      <c r="A48" s="231"/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</row>
    <row r="49">
      <c r="A49" s="231"/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</row>
    <row r="50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</row>
    <row r="51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</row>
    <row r="52">
      <c r="A52" s="231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</row>
    <row r="53">
      <c r="A53" s="231"/>
      <c r="B53" s="231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</row>
    <row r="54">
      <c r="A54" s="231"/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</row>
    <row r="55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</row>
    <row r="56">
      <c r="A56" s="231"/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</row>
    <row r="57">
      <c r="A57" s="231"/>
      <c r="B57" s="231"/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</row>
    <row r="58">
      <c r="A58" s="231"/>
      <c r="B58" s="231"/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</row>
    <row r="59">
      <c r="A59" s="231"/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</row>
    <row r="60">
      <c r="A60" s="231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</row>
    <row r="61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</row>
    <row r="62">
      <c r="A62" s="231"/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</row>
    <row r="63">
      <c r="A63" s="231"/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</row>
    <row r="64">
      <c r="A64" s="231"/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</row>
    <row r="65">
      <c r="A65" s="231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</row>
    <row r="66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</row>
    <row r="67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</row>
    <row r="68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</row>
    <row r="69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</row>
    <row r="70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</row>
    <row r="71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</row>
    <row r="72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</row>
    <row r="73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</row>
    <row r="74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</row>
    <row r="75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</row>
    <row r="76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</row>
    <row r="77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</row>
    <row r="78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</row>
    <row r="79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</row>
    <row r="80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</row>
    <row r="8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</row>
    <row r="82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</row>
    <row r="83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</row>
    <row r="84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</row>
    <row r="85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</row>
    <row r="86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</row>
    <row r="87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</row>
    <row r="88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</row>
    <row r="89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</row>
    <row r="90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</row>
    <row r="9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</row>
    <row r="92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</row>
    <row r="93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</row>
    <row r="94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</row>
    <row r="95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</row>
    <row r="96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</row>
    <row r="97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</row>
    <row r="98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</row>
    <row r="99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</row>
    <row r="10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</row>
    <row r="102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</row>
    <row r="103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</row>
    <row r="104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</row>
    <row r="105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</row>
    <row r="106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</row>
    <row r="107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</row>
    <row r="108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</row>
    <row r="109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</row>
    <row r="1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</row>
    <row r="11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</row>
    <row r="11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</row>
    <row r="113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</row>
    <row r="114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</row>
    <row r="115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</row>
    <row r="116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</row>
    <row r="117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</row>
    <row r="118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</row>
    <row r="119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</row>
    <row r="12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</row>
    <row r="12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</row>
    <row r="12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</row>
    <row r="123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</row>
    <row r="124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</row>
    <row r="125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</row>
    <row r="126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</row>
    <row r="127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</row>
    <row r="128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</row>
    <row r="129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</row>
    <row r="13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</row>
    <row r="13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</row>
    <row r="13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</row>
    <row r="133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</row>
    <row r="134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</row>
    <row r="135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</row>
    <row r="136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</row>
    <row r="137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</row>
    <row r="138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</row>
    <row r="139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</row>
    <row r="14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</row>
    <row r="14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</row>
    <row r="14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</row>
    <row r="143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</row>
    <row r="144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</row>
    <row r="145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</row>
    <row r="146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</row>
    <row r="147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</row>
    <row r="148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</row>
    <row r="149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</row>
    <row r="15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</row>
    <row r="15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</row>
    <row r="15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</row>
    <row r="153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</row>
    <row r="154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</row>
    <row r="155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</row>
    <row r="156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</row>
    <row r="157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</row>
    <row r="158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</row>
    <row r="159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</row>
    <row r="16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</row>
    <row r="16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</row>
    <row r="16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</row>
    <row r="163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</row>
    <row r="164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</row>
    <row r="165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</row>
    <row r="166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</row>
    <row r="167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</row>
    <row r="168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</row>
    <row r="169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</row>
    <row r="170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</row>
    <row r="17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</row>
    <row r="17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</row>
    <row r="173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</row>
    <row r="174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</row>
    <row r="175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</row>
    <row r="176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</row>
    <row r="177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</row>
    <row r="178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</row>
    <row r="179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</row>
    <row r="180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</row>
    <row r="18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</row>
    <row r="18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</row>
    <row r="183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</row>
    <row r="184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</row>
    <row r="185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</row>
    <row r="186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</row>
    <row r="187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</row>
    <row r="188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</row>
    <row r="189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</row>
    <row r="190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</row>
    <row r="19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</row>
    <row r="19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</row>
    <row r="193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</row>
    <row r="194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</row>
    <row r="195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</row>
    <row r="196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</row>
    <row r="197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</row>
    <row r="198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</row>
    <row r="199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</row>
    <row r="200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</row>
  </sheetData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</cols>
  <sheetData>
    <row r="1">
      <c r="A1" s="326" t="str">
        <v>商家编码</v>
      </c>
      <c r="B1" s="326" t="str">
        <v>货品编号</v>
      </c>
      <c r="C1" s="326" t="str">
        <v>货品名称</v>
      </c>
      <c r="D1" s="326" t="str">
        <v>货品简称</v>
      </c>
      <c r="E1" s="326" t="str">
        <v>规格码</v>
      </c>
      <c r="F1" s="326" t="str">
        <v>规格名称</v>
      </c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</row>
    <row r="2">
      <c r="A2" s="257" t="str">
        <v>kftk-mzzs</v>
      </c>
      <c r="B2" s="257" t="str">
        <v>kftk-mzzs</v>
      </c>
      <c r="C2" s="257" t="str">
        <v>木质展示</v>
      </c>
      <c r="D2" s="257" t="str">
        <v>木质3</v>
      </c>
      <c r="E2" s="257" t="str">
        <v>kftk-mzzs</v>
      </c>
      <c r="F2" s="257" t="str">
        <v>10cm*2cm*3cm</v>
      </c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</row>
    <row r="3">
      <c r="A3" s="257" t="str">
        <v>DP20160901004</v>
      </c>
      <c r="B3" s="257" t="str">
        <v>kftk-mzzs</v>
      </c>
      <c r="C3" s="257" t="str">
        <v>木质展示</v>
      </c>
      <c r="D3" s="257" t="str">
        <v>木质3</v>
      </c>
      <c r="E3" s="257" t="str">
        <v>DP20160901004</v>
      </c>
      <c r="F3" s="257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</row>
    <row r="4">
      <c r="A4" s="257" t="str">
        <v>kuka-sbd</v>
      </c>
      <c r="B4" s="257" t="str">
        <v>kuka-sbd</v>
      </c>
      <c r="C4" s="257" t="str">
        <v>【整点秒杀 限购1件】真皮鼠标垫（颜色随机）</v>
      </c>
      <c r="D4" s="257" t="str">
        <v>鼠标垫3</v>
      </c>
      <c r="E4" s="257" t="str">
        <v>kuka-sbd</v>
      </c>
      <c r="F4" s="257" t="str">
        <v>颜色随机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</row>
    <row r="5">
      <c r="A5" s="257" t="str">
        <v>yddz-pkp</v>
      </c>
      <c r="B5" s="257" t="str">
        <v>yddz-pkp</v>
      </c>
      <c r="C5" s="257" t="str">
        <v>亚朵酒店集团出品planet品牌扑克牌纸牌一副装</v>
      </c>
      <c r="D5" s="257" t="str">
        <v>扑克牌</v>
      </c>
      <c r="E5" s="257" t="str">
        <v>yddz-pkp</v>
      </c>
      <c r="F5" s="257" t="str">
        <v>一副装</v>
      </c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</row>
    <row r="6">
      <c r="A6" s="257" t="str">
        <v>chali-hczh-9</v>
      </c>
      <c r="B6" s="257" t="str">
        <v>chali-hczh-9</v>
      </c>
      <c r="C6" s="257" t="str">
        <v>【Chali茶里】花茶单包组合装（9袋）</v>
      </c>
      <c r="D6" s="257"/>
      <c r="E6" s="257" t="str">
        <v>chali-hczh-9</v>
      </c>
      <c r="F6" s="257" t="str">
        <v>包装:盒装 9袋</v>
      </c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</row>
    <row r="7">
      <c r="A7" s="257" t="str">
        <v>chali-ghwl-12</v>
      </c>
      <c r="B7" s="257" t="str">
        <v>chali-ghwl-12</v>
      </c>
      <c r="C7" s="257" t="str">
        <v>【Chali茶里】桂花乌龙茶袋泡茶</v>
      </c>
      <c r="D7" s="257"/>
      <c r="E7" s="257" t="str">
        <v>chali-ghwl-12</v>
      </c>
      <c r="F7" s="257" t="str">
        <v>包装:盒装 12袋</v>
      </c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</row>
    <row r="8">
      <c r="A8" s="257" t="str">
        <v>chali-gxc-12</v>
      </c>
      <c r="B8" s="257" t="str">
        <v>chali-gxc-12</v>
      </c>
      <c r="C8" s="257" t="str">
        <v>【Chali茶里】张教授的关心茶（盒装） ，亚朵酒店酒店同款。</v>
      </c>
      <c r="D8" s="257"/>
      <c r="E8" s="257" t="str">
        <v>chali-gxc-12</v>
      </c>
      <c r="F8" s="257" t="str">
        <v>包装:盒装 12袋</v>
      </c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</row>
    <row r="9">
      <c r="A9" s="257" t="str">
        <v>chali-qmlc-12</v>
      </c>
      <c r="B9" s="257" t="str">
        <v>chali-qmlc-12</v>
      </c>
      <c r="C9" s="257" t="str">
        <v>【Chali茶里】荞麦绿茶袋泡茶</v>
      </c>
      <c r="D9" s="257"/>
      <c r="E9" s="257" t="str">
        <v>chali-qmlc-12</v>
      </c>
      <c r="F9" s="257" t="str">
        <v>包装:盒装 12袋</v>
      </c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</row>
    <row r="10">
      <c r="A10" s="257" t="str">
        <v>chali-mllc-12</v>
      </c>
      <c r="B10" s="257" t="str">
        <v>chali-mllc-12</v>
      </c>
      <c r="C10" s="257" t="str">
        <v>【Chali茶里】茉莉绿茶袋泡茶</v>
      </c>
      <c r="D10" s="257"/>
      <c r="E10" s="257" t="str">
        <v>chali-mllc-12</v>
      </c>
      <c r="F10" s="257" t="str">
        <v>包装:盒装 12袋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</row>
    <row r="11">
      <c r="A11" s="257" t="str">
        <v>chali-mghc-12</v>
      </c>
      <c r="B11" s="257" t="str">
        <v>chali-mghc-12</v>
      </c>
      <c r="C11" s="257" t="str">
        <v>【Chali茶里】玫瑰花茶袋泡茶</v>
      </c>
      <c r="D11" s="257"/>
      <c r="E11" s="257" t="str">
        <v>chali-mghc-12</v>
      </c>
      <c r="F11" s="257" t="str">
        <v>包装:盒装 12袋</v>
      </c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</row>
    <row r="12">
      <c r="A12" s="257" t="str">
        <v>chali-mflc-12</v>
      </c>
      <c r="B12" s="257" t="str">
        <v>chali-mflc-12</v>
      </c>
      <c r="C12" s="257" t="str">
        <v>【Chali茶里】蒙顶毛峰绿茶袋泡茶</v>
      </c>
      <c r="D12" s="257"/>
      <c r="E12" s="257" t="str">
        <v>chali-mflc-12</v>
      </c>
      <c r="F12" s="257" t="str">
        <v>包装:盒装 12袋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</row>
    <row r="13">
      <c r="A13" s="257" t="str">
        <v>chali-pe-12</v>
      </c>
      <c r="B13" s="257" t="str">
        <v>chali-pe-12</v>
      </c>
      <c r="C13" s="257" t="str">
        <v>【Chali茶里】云南勐海普洱袋泡茶</v>
      </c>
      <c r="D13" s="257"/>
      <c r="E13" s="257" t="str">
        <v>chali-pe-12</v>
      </c>
      <c r="F13" s="257" t="str">
        <v>包装:盒装 12袋</v>
      </c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</row>
    <row r="14">
      <c r="A14" s="257" t="str">
        <v>chali-wl-12</v>
      </c>
      <c r="B14" s="257" t="str">
        <v>chali-wl-12</v>
      </c>
      <c r="C14" s="257" t="str">
        <v>【Chali茶里】原味乌龙茶袋泡茶</v>
      </c>
      <c r="D14" s="257"/>
      <c r="E14" s="257" t="str">
        <v>chali-wl-12</v>
      </c>
      <c r="F14" s="257" t="str">
        <v>包装:盒装 12袋</v>
      </c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</row>
    <row r="15">
      <c r="A15" s="257" t="str">
        <v>chali-hc-12</v>
      </c>
      <c r="B15" s="257" t="str">
        <v>chali-hc-12</v>
      </c>
      <c r="C15" s="257" t="str">
        <v>【Chali茶里】云南凤庆滇红茶袋泡茶</v>
      </c>
      <c r="D15" s="257"/>
      <c r="E15" s="257" t="str">
        <v>chali-hc-12</v>
      </c>
      <c r="F15" s="257" t="str">
        <v>包装:盒装 12袋</v>
      </c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</row>
    <row r="16">
      <c r="A16" s="257" t="str">
        <v>xxkf-jn</v>
      </c>
      <c r="B16" s="257" t="str">
        <v>xxkf-jn</v>
      </c>
      <c r="C16" s="257" t="str">
        <v>COSTADORO意大利进口咖啡胶囊 适用心想shot Nespresso胶囊咖啡机</v>
      </c>
      <c r="D16" s="257"/>
      <c r="E16" s="257" t="str">
        <v>xxkf-jn</v>
      </c>
      <c r="F16" s="257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</row>
    <row r="17">
      <c r="A17" s="257" t="str">
        <v>DP20160901003</v>
      </c>
      <c r="B17" s="257" t="str">
        <v>xxkf-jn</v>
      </c>
      <c r="C17" s="257" t="str">
        <v>COSTADORO意大利进口咖啡胶囊 适用心想shot Nespresso胶囊咖啡机</v>
      </c>
      <c r="D17" s="257"/>
      <c r="E17" s="257" t="str">
        <v>DP20160901003</v>
      </c>
      <c r="F17" s="257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</row>
    <row r="18">
      <c r="A18" s="257" t="str">
        <v>yddz-sjx</v>
      </c>
      <c r="B18" s="257" t="str">
        <v>yddz-sjx</v>
      </c>
      <c r="C18" s="257" t="str">
        <v>亚朵酒店安卓 iphone4.4s.5.5s.6.6plus手机一拖四多功能数据线</v>
      </c>
      <c r="D18" s="257" t="str">
        <v>数据线</v>
      </c>
      <c r="E18" s="257" t="str">
        <v>yddz-sjx</v>
      </c>
      <c r="F18" s="257" t="str">
        <v>四头款</v>
      </c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</row>
    <row r="19">
      <c r="A19" s="257" t="str">
        <v>afu-lxtz-40</v>
      </c>
      <c r="B19" s="257" t="str">
        <v>afu-lxtz-40</v>
      </c>
      <c r="C19" s="257" t="str">
        <v>【阿芙Afu】沐浴四件套旅行装</v>
      </c>
      <c r="D19" s="257" t="str">
        <v>洗漱套组</v>
      </c>
      <c r="E19" s="257" t="str">
        <v>afu-lxtz-40</v>
      </c>
      <c r="F19" s="257" t="str">
        <v>40ml*4</v>
      </c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</row>
    <row r="20">
      <c r="A20" s="257" t="str">
        <v>chali-ghwl-20</v>
      </c>
      <c r="B20" s="257" t="str">
        <v>chali-ghwl-20</v>
      </c>
      <c r="C20" s="257" t="str">
        <v>【Chali茶里】桂花乌龙茶袋泡茶</v>
      </c>
      <c r="D20" s="257"/>
      <c r="E20" s="257" t="str">
        <v>chali-ghwl-20</v>
      </c>
      <c r="F20" s="257" t="str">
        <v>包装:罐装 20袋</v>
      </c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</row>
    <row r="21">
      <c r="A21" s="257" t="str">
        <v>kukatx-ns</v>
      </c>
      <c r="B21" s="257" t="str">
        <v>kukatx-ns</v>
      </c>
      <c r="C21" s="257" t="str">
        <v>【顾家家居5折】牛皮拖鞋（颜色随机）</v>
      </c>
      <c r="D21" s="257" t="str">
        <v>牛皮拖鞋</v>
      </c>
      <c r="E21" s="257" t="str">
        <v>kukatx-ns</v>
      </c>
      <c r="F21" s="257" t="str">
        <v>35-38 码</v>
      </c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</row>
    <row r="22">
      <c r="A22" s="257" t="str">
        <v>kukatx-nans</v>
      </c>
      <c r="B22" s="257" t="str">
        <v>kukatx-nans</v>
      </c>
      <c r="C22" s="257" t="str">
        <v>【顾家家居5折】牛皮拖鞋（颜色随机）</v>
      </c>
      <c r="D22" s="257" t="str">
        <v>牛皮拖鞋</v>
      </c>
      <c r="E22" s="257" t="str">
        <v>kukatx-nans</v>
      </c>
      <c r="F22" s="257" t="str">
        <v>39-42码</v>
      </c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</row>
    <row r="23">
      <c r="A23" s="257" t="str">
        <v>chali-zxhc-20</v>
      </c>
      <c r="B23" s="257" t="str">
        <v>chali-zxhc-20</v>
      </c>
      <c r="C23" s="257" t="str">
        <v>【Chali茶里】枣香红茶袋泡茶</v>
      </c>
      <c r="D23" s="257"/>
      <c r="E23" s="257" t="str">
        <v>chali-zxhc-20</v>
      </c>
      <c r="F23" s="257" t="str">
        <v>包装:清香型 罐装 20袋</v>
      </c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</row>
    <row r="24">
      <c r="A24" s="257" t="str">
        <v>chali-jqhc-20</v>
      </c>
      <c r="B24" s="257" t="str">
        <v>chali-jqhc-20</v>
      </c>
      <c r="C24" s="257" t="str">
        <v>【Chali茶里】菊杞红茶袋泡茶</v>
      </c>
      <c r="D24" s="257"/>
      <c r="E24" s="257" t="str">
        <v>chali-jqhc-20</v>
      </c>
      <c r="F24" s="257" t="str">
        <v>包装:罐装 20袋</v>
      </c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</row>
    <row r="25">
      <c r="A25" s="257" t="str">
        <v>chali-jmhc-20</v>
      </c>
      <c r="B25" s="257" t="str">
        <v>chali-jmhc-20</v>
      </c>
      <c r="C25" s="257" t="str">
        <v>【Chali茶里】姜母红茶袋泡茶</v>
      </c>
      <c r="D25" s="257"/>
      <c r="E25" s="257" t="str">
        <v>chali-jmhc-20</v>
      </c>
      <c r="F25" s="257" t="str">
        <v>包装:清香型 罐装 20袋</v>
      </c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</row>
    <row r="26">
      <c r="A26" s="257" t="str">
        <v>chali-mxgq-20</v>
      </c>
      <c r="B26" s="257" t="str">
        <v>chali-mxgq-20</v>
      </c>
      <c r="C26" s="257" t="str">
        <v>【Chali】麦香红茶袋泡茶</v>
      </c>
      <c r="D26" s="257"/>
      <c r="E26" s="257" t="str">
        <v>chali-mxgq-20</v>
      </c>
      <c r="F26" s="257" t="str">
        <v>包装:清香型 罐装 20袋</v>
      </c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</row>
    <row r="27">
      <c r="A27" s="257" t="str">
        <v>chali-qmlc-20</v>
      </c>
      <c r="B27" s="257" t="str">
        <v>chali-qmlc-20</v>
      </c>
      <c r="C27" s="257" t="str">
        <v>【Chali茶里】荞麦绿茶袋泡茶</v>
      </c>
      <c r="D27" s="257"/>
      <c r="E27" s="257" t="str">
        <v>chali-qmlc-20</v>
      </c>
      <c r="F27" s="257" t="str">
        <v>包装:罐装 20袋</v>
      </c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</row>
    <row r="28">
      <c r="A28" s="257" t="str">
        <v>chali-mllc-20</v>
      </c>
      <c r="B28" s="257" t="str">
        <v>chali-mllc-20</v>
      </c>
      <c r="C28" s="257" t="str">
        <v>【Chali茶里】茉莉绿茶袋泡茶</v>
      </c>
      <c r="D28" s="257"/>
      <c r="E28" s="257" t="str">
        <v>chali-mllc-20</v>
      </c>
      <c r="F28" s="257" t="str">
        <v>包装:罐装 20袋</v>
      </c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</row>
    <row r="29">
      <c r="A29" s="257" t="str">
        <v>chali-mghc-20</v>
      </c>
      <c r="B29" s="257" t="str">
        <v>chali-mghc-20</v>
      </c>
      <c r="C29" s="257" t="str">
        <v>【Chali茶里】玫瑰花茶袋泡茶</v>
      </c>
      <c r="D29" s="257"/>
      <c r="E29" s="257" t="str">
        <v>chali-mghc-20</v>
      </c>
      <c r="F29" s="257" t="str">
        <v>包装:罐装 20袋</v>
      </c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</row>
    <row r="30">
      <c r="A30" s="257" t="str">
        <v>chali-mflc-20</v>
      </c>
      <c r="B30" s="257" t="str">
        <v>chali-mflc-20</v>
      </c>
      <c r="C30" s="257" t="str">
        <v>【Chali茶里】蒙顶毛峰绿茶袋泡茶</v>
      </c>
      <c r="D30" s="257"/>
      <c r="E30" s="257" t="str">
        <v>chali-mflc-20</v>
      </c>
      <c r="F30" s="257" t="str">
        <v>包装:罐装 20袋</v>
      </c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</row>
    <row r="31">
      <c r="A31" s="257" t="str">
        <v>chali-pe-20</v>
      </c>
      <c r="B31" s="257" t="str">
        <v>chali-pe-20</v>
      </c>
      <c r="C31" s="257" t="str">
        <v>【Chali茶里】云南勐海普洱袋泡茶</v>
      </c>
      <c r="D31" s="257"/>
      <c r="E31" s="257" t="str">
        <v>chali-pe-20</v>
      </c>
      <c r="F31" s="257" t="str">
        <v>包装:罐装 20袋</v>
      </c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</row>
    <row r="32">
      <c r="A32" s="257" t="str">
        <v>chali-wl-20</v>
      </c>
      <c r="B32" s="257" t="str">
        <v>chali-wl-20</v>
      </c>
      <c r="C32" s="257" t="str">
        <v>【Chali茶里】原味乌龙茶袋泡茶</v>
      </c>
      <c r="D32" s="257"/>
      <c r="E32" s="257" t="str">
        <v>chali-wl-20</v>
      </c>
      <c r="F32" s="257" t="str">
        <v>包装:罐装 20袋</v>
      </c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</row>
    <row r="33">
      <c r="A33" s="257" t="str">
        <v>chali-hc-20</v>
      </c>
      <c r="B33" s="257" t="str">
        <v>chali-hc-20</v>
      </c>
      <c r="C33" s="257" t="str">
        <v>【Chali茶里】云南凤庆滇红茶袋泡茶</v>
      </c>
      <c r="D33" s="257"/>
      <c r="E33" s="257" t="str">
        <v>chali-hc-20</v>
      </c>
      <c r="F33" s="257" t="str">
        <v>包装:罐装 20袋</v>
      </c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</row>
    <row r="34">
      <c r="A34" s="257" t="str">
        <v>afu-myr-280</v>
      </c>
      <c r="B34" s="257" t="str">
        <v>afu-myr-280</v>
      </c>
      <c r="C34" s="257" t="str">
        <v>【酒店同款】AFU阿芙大西洋雪松沁爽沐浴露280ml 清洁控油 清爽滋润 沐浴露</v>
      </c>
      <c r="D34" s="257" t="str">
        <v>沐浴乳</v>
      </c>
      <c r="E34" s="257" t="str">
        <v>afu-myr-280</v>
      </c>
      <c r="F34" s="257" t="str">
        <v>280ml</v>
      </c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</row>
    <row r="35">
      <c r="A35" s="257" t="str">
        <v>yddz-ssyj-kf</v>
      </c>
      <c r="B35" s="257" t="str">
        <v>yddz-ssyj-kf</v>
      </c>
      <c r="C35" s="257" t="str">
        <v>亚朵生活 进口 纯棉大浴巾</v>
      </c>
      <c r="D35" s="257" t="str">
        <v>三色浴巾</v>
      </c>
      <c r="E35" s="257" t="str">
        <v>yddz-ssyj-kf</v>
      </c>
      <c r="F35" s="257" t="str">
        <v>颜色:咖色,尺寸:180*80cm,普通系列</v>
      </c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</row>
    <row r="36">
      <c r="A36" s="257" t="str">
        <v>yddz-ssyj-hs</v>
      </c>
      <c r="B36" s="257" t="str">
        <v>yddz-ssyj-hs</v>
      </c>
      <c r="C36" s="257" t="str">
        <v>亚朵生活 进口纯棉大浴巾</v>
      </c>
      <c r="D36" s="257" t="str">
        <v>三色浴巾</v>
      </c>
      <c r="E36" s="257" t="str">
        <v>yddz-ssyj-hs</v>
      </c>
      <c r="F36" s="257" t="str">
        <v>颜色:黄色,尺寸:180*80cm,普通系列</v>
      </c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</row>
    <row r="37">
      <c r="A37" s="257" t="str">
        <v>afu-xfr-280</v>
      </c>
      <c r="B37" s="257" t="str">
        <v>afu-xfr-280</v>
      </c>
      <c r="C37" s="257" t="str">
        <v>【酒店同款】阿芙向日葵护色洗发乳280ml 锁色 洗发水</v>
      </c>
      <c r="D37" s="257" t="str">
        <v>洗发乳</v>
      </c>
      <c r="E37" s="257" t="str">
        <v>afu-xfr-280</v>
      </c>
      <c r="F37" s="257" t="str">
        <v>280ml</v>
      </c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</row>
    <row r="38">
      <c r="A38" s="257" t="str">
        <v>AFUXFL-01</v>
      </c>
      <c r="B38" s="257" t="str">
        <v>afu-xfr-280</v>
      </c>
      <c r="C38" s="257" t="str">
        <v>【酒店同款】阿芙向日葵护色洗发乳280ml 锁色 洗发水</v>
      </c>
      <c r="D38" s="257" t="str">
        <v>洗发乳</v>
      </c>
      <c r="E38" s="257" t="str">
        <v>AFUXFL-01</v>
      </c>
      <c r="F38" s="257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</row>
    <row r="39">
      <c r="A39" s="257" t="str">
        <v>kuka-xpd</v>
      </c>
      <c r="B39" s="257" t="str">
        <v>kuka-xpd</v>
      </c>
      <c r="C39" s="257" t="str">
        <v>小皮凳（颜色随机）</v>
      </c>
      <c r="D39" s="257" t="str">
        <v>小皮凳</v>
      </c>
      <c r="E39" s="257" t="str">
        <v>kuka-xpd</v>
      </c>
      <c r="F39" s="257" t="str">
        <v>尺寸:高320mm；皮凳直径300mm，2张</v>
      </c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</row>
    <row r="40">
      <c r="A40" s="257" t="str">
        <v>afu-hfs-280</v>
      </c>
      <c r="B40" s="257" t="str">
        <v>afu-hfs-280</v>
      </c>
      <c r="C40" s="257" t="str">
        <v>【酒店同款】阿芙护发素</v>
      </c>
      <c r="D40" s="257" t="str">
        <v>护发素</v>
      </c>
      <c r="E40" s="257" t="str">
        <v>afu-hfs-280</v>
      </c>
      <c r="F40" s="257" t="str">
        <v>280ml</v>
      </c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</row>
    <row r="41">
      <c r="A41" s="257" t="str">
        <v>eyhf-hmo</v>
      </c>
      <c r="B41" s="257" t="str">
        <v>eyhf-hmo</v>
      </c>
      <c r="C41" s="257" t="str">
        <v>【二爷】男士面膜，酵素氧护提亮气，保湿亮肤对抗熬夜暗沉。</v>
      </c>
      <c r="D41" s="257"/>
      <c r="E41" s="257" t="str">
        <v>eyhf-hmo</v>
      </c>
      <c r="F41" s="257" t="str">
        <v>22ml/片，5片装</v>
      </c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</row>
    <row r="42">
      <c r="A42" s="257" t="str">
        <v>DP20160901013</v>
      </c>
      <c r="B42" s="257" t="str">
        <v>eyhf-hmo</v>
      </c>
      <c r="C42" s="257" t="str">
        <v>【二爷】男士面膜，酵素氧护提亮气，保湿亮肤对抗熬夜暗沉。</v>
      </c>
      <c r="D42" s="257"/>
      <c r="E42" s="257" t="str">
        <v>DP20160901013</v>
      </c>
      <c r="F42" s="257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</row>
    <row r="43">
      <c r="A43" s="257" t="str">
        <v>DP20160901015</v>
      </c>
      <c r="B43" s="257" t="str">
        <v>eyhf-hmo</v>
      </c>
      <c r="C43" s="257" t="str">
        <v>【二爷】男士面膜，酵素氧护提亮气，保湿亮肤对抗熬夜暗沉。</v>
      </c>
      <c r="D43" s="257"/>
      <c r="E43" s="257" t="str">
        <v>DP20160901015</v>
      </c>
      <c r="F43" s="257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</row>
    <row r="44">
      <c r="A44" s="257" t="str">
        <v>eyhf-fyr</v>
      </c>
      <c r="B44" s="257" t="str">
        <v>eyhf-fyr</v>
      </c>
      <c r="C44" s="257" t="str">
        <v>【二爷】无惧阳光 防水抗汗，男士户外防御乳，长效防护隔离霜。</v>
      </c>
      <c r="D44" s="257"/>
      <c r="E44" s="257" t="str">
        <v>eyhf-fyr</v>
      </c>
      <c r="F44" s="257" t="str">
        <v>75ml</v>
      </c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</row>
    <row r="45">
      <c r="A45" s="257" t="str">
        <v>DP20160901014</v>
      </c>
      <c r="B45" s="257" t="str">
        <v>eyhf-fyr</v>
      </c>
      <c r="C45" s="257" t="str">
        <v>【二爷】无惧阳光 防水抗汗，男士户外防御乳，长效防护隔离霜。</v>
      </c>
      <c r="D45" s="257"/>
      <c r="E45" s="257" t="str">
        <v>DP20160901014</v>
      </c>
      <c r="F45" s="257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</row>
    <row r="46">
      <c r="A46" s="257" t="str">
        <v>eyhf-slxh182</v>
      </c>
      <c r="B46" s="257" t="str">
        <v>eyhf-slxh182</v>
      </c>
      <c r="C46" s="257" t="str">
        <v>【二爷】男士商旅修护套装</v>
      </c>
      <c r="D46" s="257"/>
      <c r="E46" s="257" t="str">
        <v>eyhf-slxh182</v>
      </c>
      <c r="F46" s="257" t="str">
        <v>90g洗颜泥+袋子+75ml睡眠面膜</v>
      </c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</row>
    <row r="47">
      <c r="A47" s="257" t="str">
        <v>mo-sjb</v>
      </c>
      <c r="B47" s="257" t="str">
        <v>mo-sjb</v>
      </c>
      <c r="C47" s="257" t="str">
        <v>【 茉(mo)】青春智能秤app体脂app体重秤母婴孕妇称重脂肪秤</v>
      </c>
      <c r="D47" s="257" t="str">
        <v>【 茉(mo)】青春智能秤app体脂app体重秤母婴孕妇称重脂肪秤</v>
      </c>
      <c r="E47" s="257" t="str">
        <v>mo-sjb</v>
      </c>
      <c r="F47" s="257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</row>
    <row r="48">
      <c r="A48" s="257" t="str">
        <v>mo-qcb</v>
      </c>
      <c r="B48" s="257" t="str">
        <v>mo-qcb</v>
      </c>
      <c r="C48" s="257" t="str">
        <v>【茉(mo)】 智能体质分析仪，母婴、孕妇健康秤，空间监测果。</v>
      </c>
      <c r="D48" s="257"/>
      <c r="E48" s="257" t="str">
        <v>mo-qcb</v>
      </c>
      <c r="F48" s="257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</row>
    <row r="49">
      <c r="A49" s="257" t="str">
        <v>jy-KD12-Q5C</v>
      </c>
      <c r="B49" s="257" t="str">
        <v>jy-KD12-Q5C</v>
      </c>
      <c r="C49" s="257" t="str">
        <v>【买即送10粒胶囊】Joyoung/九阳 KD12-Q5C Onecup胶囊豆浆机</v>
      </c>
      <c r="D49" s="257"/>
      <c r="E49" s="257" t="str">
        <v>jy-KD12-Q5C</v>
      </c>
      <c r="F49" s="257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</row>
    <row r="50">
      <c r="A50" s="257" t="str">
        <v>xxkf-kfj-ls</v>
      </c>
      <c r="B50" s="257" t="str">
        <v>xxkf-kfj-ls</v>
      </c>
      <c r="C50" s="257" t="str">
        <v>【酒店同款】心想咖啡机送10粒咖啡胶囊</v>
      </c>
      <c r="D50" s="257"/>
      <c r="E50" s="257" t="str">
        <v>xxkf-kfj-ls</v>
      </c>
      <c r="F50" s="257" t="str">
        <v>颜色:蓝色/尺寸:单台咖啡机+5盒咖啡胶囊</v>
      </c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</row>
    <row r="51">
      <c r="A51" s="257" t="str">
        <v>xxkf-kfj-hs</v>
      </c>
      <c r="B51" s="257" t="str">
        <v>xxkf-kfj-hs</v>
      </c>
      <c r="C51" s="257" t="str">
        <v>【酒店同款】心想咖啡机送10粒咖啡胶囊</v>
      </c>
      <c r="D51" s="257"/>
      <c r="E51" s="257" t="str">
        <v>xxkf-kfj-hs</v>
      </c>
      <c r="F51" s="257" t="str">
        <v>颜色:红色/尺寸:单台咖啡机+5盒咖啡胶囊</v>
      </c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</row>
    <row r="52">
      <c r="A52" s="257" t="str">
        <v>xxkf-kfj-ms</v>
      </c>
      <c r="B52" s="257" t="str">
        <v>xxkf-kfj-ms</v>
      </c>
      <c r="C52" s="257" t="str">
        <v>【酒店同款】心想咖啡机送10粒咖啡胶囊</v>
      </c>
      <c r="D52" s="257"/>
      <c r="E52" s="257" t="str">
        <v>xxkf-kfj-ms</v>
      </c>
      <c r="F52" s="257" t="str">
        <v>颜色:米色/尺寸:单台咖啡机+5盒咖啡胶囊</v>
      </c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</row>
    <row r="53">
      <c r="A53" s="257" t="str">
        <v>DP20160901005</v>
      </c>
      <c r="B53" s="257" t="str">
        <v>xxkf-kfj-ms</v>
      </c>
      <c r="C53" s="257" t="str">
        <v>【酒店同款】心想咖啡机送10粒咖啡胶囊</v>
      </c>
      <c r="D53" s="257"/>
      <c r="E53" s="257" t="str">
        <v>DP20160901005</v>
      </c>
      <c r="F53" s="257" t="str">
        <v>颜色:米色/尺寸:咖啡机+15盒咖啡胶囊</v>
      </c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</row>
    <row r="54">
      <c r="A54" s="257" t="str">
        <v>DP20160901006</v>
      </c>
      <c r="B54" s="257" t="str">
        <v>xxkf-kfj-ms</v>
      </c>
      <c r="C54" s="257" t="str">
        <v>【酒店同款】心想咖啡机送10粒咖啡胶囊</v>
      </c>
      <c r="D54" s="257"/>
      <c r="E54" s="257" t="str">
        <v>DP20160901006</v>
      </c>
      <c r="F54" s="257" t="str">
        <v>颜色:红色/尺寸:咖啡机+15盒咖啡胶囊</v>
      </c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</row>
    <row r="55">
      <c r="A55" s="257" t="str">
        <v>DP20160901007</v>
      </c>
      <c r="B55" s="257" t="str">
        <v>xxkf-kfj-ms</v>
      </c>
      <c r="C55" s="257" t="str">
        <v>【酒店同款】心想咖啡机送10粒咖啡胶囊</v>
      </c>
      <c r="D55" s="257"/>
      <c r="E55" s="257" t="str">
        <v>DP20160901007</v>
      </c>
      <c r="F55" s="257" t="str">
        <v>颜色:蓝色/尺寸:咖啡机+15盒咖啡胶囊</v>
      </c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</row>
    <row r="56">
      <c r="A56" s="257" t="str">
        <v>kftk-tx</v>
      </c>
      <c r="B56" s="257" t="str">
        <v>kftk-tx</v>
      </c>
      <c r="C56" s="257" t="str">
        <v>酒店同款棉麻拖鞋</v>
      </c>
      <c r="D56" s="257" t="str">
        <v>拖鞋</v>
      </c>
      <c r="E56" s="257" t="str">
        <v>kftk-tx</v>
      </c>
      <c r="F56" s="257" t="str">
        <v>两双</v>
      </c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</row>
    <row r="57">
      <c r="A57" s="257" t="str">
        <v>ts-tsl</v>
      </c>
      <c r="B57" s="257" t="str">
        <v>ts-tsl</v>
      </c>
      <c r="C57" s="257" t="str">
        <v>【书籍】（正品包邮）在唐诗里孤独漫步/中国最美语文系列</v>
      </c>
      <c r="D57" s="257"/>
      <c r="E57" s="257" t="str">
        <v>ts-tsl</v>
      </c>
      <c r="F57" s="257" t="str">
        <v>【书籍】（正品包邮）在唐诗里孤独漫步/中国最美语文系列:</v>
      </c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</row>
    <row r="58">
      <c r="A58" s="257" t="str">
        <v>kftk-cp</v>
      </c>
      <c r="B58" s="257" t="str">
        <v>kftk-cp</v>
      </c>
      <c r="C58" s="257" t="str">
        <v>酒店同款茶盘</v>
      </c>
      <c r="D58" s="257" t="str">
        <v>茶盘</v>
      </c>
      <c r="E58" s="257" t="str">
        <v>kftk-cp</v>
      </c>
      <c r="F58" s="257" t="str">
        <v>竹盘</v>
      </c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</row>
    <row r="59">
      <c r="A59" s="257" t="str">
        <v>mbh-gtz</v>
      </c>
      <c r="B59" s="257" t="str">
        <v>mbh-gtz</v>
      </c>
      <c r="C59" s="257" t="str">
        <v>【整点秒杀 同一ID限购1次】梦百合太空记忆棉舒压骨头枕（颜色随机发)</v>
      </c>
      <c r="D59" s="257"/>
      <c r="E59" s="257" t="str">
        <v>mbh-gtz</v>
      </c>
      <c r="F59" s="257" t="str">
        <v>【整点秒杀 同一ID限购1次】梦百合太空记忆棉舒压骨头枕（颜色随机发):</v>
      </c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</row>
    <row r="60">
      <c r="A60" s="257" t="str">
        <v>ts-xmly</v>
      </c>
      <c r="B60" s="257" t="str">
        <v>ts-xmly</v>
      </c>
      <c r="C60" s="257" t="str">
        <v>【书籍】喜马拉雅守护者(著名企业家王石作序并倾情推荐)/蒋玲著</v>
      </c>
      <c r="D60" s="257"/>
      <c r="E60" s="257" t="str">
        <v>ts-xmly</v>
      </c>
      <c r="F60" s="257" t="str">
        <v>【书籍】喜马拉雅守护者(著名企业家王石作序并倾情推荐)/蒋玲著:</v>
      </c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</row>
    <row r="61">
      <c r="A61" s="257" t="str">
        <v>kftk-pltjyz</v>
      </c>
      <c r="B61" s="257" t="str">
        <v>kftk-pltjyz</v>
      </c>
      <c r="C61" s="257" t="str">
        <v>酒店同款记忆枕带空气棉</v>
      </c>
      <c r="D61" s="257" t="str">
        <v>记忆枕</v>
      </c>
      <c r="E61" s="257" t="str">
        <v>kftk-pltjyz</v>
      </c>
      <c r="F61" s="257" t="str">
        <v>72*42*10带空气棉</v>
      </c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</row>
    <row r="62">
      <c r="A62" s="257" t="str">
        <v>qt-001</v>
      </c>
      <c r="B62" s="257" t="str">
        <v>qt-001</v>
      </c>
      <c r="C62" s="257" t="str">
        <v>年中促活动页面进入商品</v>
      </c>
      <c r="D62" s="257"/>
      <c r="E62" s="257" t="str">
        <v>qt-001</v>
      </c>
      <c r="F62" s="257" t="str">
        <v>年中促活动页面进入商品:</v>
      </c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</row>
    <row r="63">
      <c r="A63" s="257" t="str">
        <v>ts-xyx</v>
      </c>
      <c r="B63" s="257" t="str">
        <v>ts-xyx</v>
      </c>
      <c r="C63" s="257" t="str">
        <v>【案例：亚朵 以书为道】 轻营销</v>
      </c>
      <c r="D63" s="257"/>
      <c r="E63" s="257" t="str">
        <v>ts-xyx</v>
      </c>
      <c r="F63" s="257" t="str">
        <v>【案例：亚朵 以书为道】 轻营销:</v>
      </c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</row>
    <row r="64">
      <c r="A64" s="257" t="str">
        <v>kftk-bcjy</v>
      </c>
      <c r="B64" s="257" t="str">
        <v>kftk-bcjy</v>
      </c>
      <c r="C64" s="257" t="str">
        <v>亚朵生活 白茶精油 车载香薰</v>
      </c>
      <c r="D64" s="257" t="str">
        <v>白茶精油</v>
      </c>
      <c r="E64" s="257" t="str">
        <v>kftk-bcjy</v>
      </c>
      <c r="F64" s="257" t="str">
        <v>容量:5ml,普通系列</v>
      </c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</row>
    <row r="65">
      <c r="A65" s="257" t="str">
        <v>kftk-hxz</v>
      </c>
      <c r="B65" s="257" t="str">
        <v>kftk-hxz</v>
      </c>
      <c r="C65" s="257" t="str">
        <v>化纤枕</v>
      </c>
      <c r="D65" s="257" t="str">
        <v>化纤枕</v>
      </c>
      <c r="E65" s="257" t="str">
        <v>kftk-hxz</v>
      </c>
      <c r="F65" s="257" t="str">
        <v>50*80cm，1350g</v>
      </c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</row>
    <row r="66">
      <c r="A66" s="257" t="str">
        <v>kftk-yrz</v>
      </c>
      <c r="B66" s="257" t="str">
        <v>kftk-yrz</v>
      </c>
      <c r="C66" s="257" t="str">
        <v>酒店同款羽绒枕</v>
      </c>
      <c r="D66" s="257" t="str">
        <v>羽绒枕</v>
      </c>
      <c r="E66" s="257" t="str">
        <v>kftk-yrz</v>
      </c>
      <c r="F66" s="257" t="str">
        <v>50*80cm，1300g</v>
      </c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</row>
    <row r="67">
      <c r="A67" s="257" t="str">
        <v>JNKF</v>
      </c>
      <c r="B67" s="257" t="str">
        <v>JNKF</v>
      </c>
      <c r="C67" s="257" t="str">
        <v>【仅限门店售卖】咖啡一杯</v>
      </c>
      <c r="D67" s="257"/>
      <c r="E67" s="257" t="str">
        <v>JNKF</v>
      </c>
      <c r="F67" s="257" t="str">
        <v>【仅限门店售卖】咖啡一杯:</v>
      </c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</row>
    <row r="68">
      <c r="A68" s="257" t="str">
        <v>ts-kdjj</v>
      </c>
      <c r="B68" s="257" t="str">
        <v>ts-kdjj</v>
      </c>
      <c r="C68" s="257" t="str">
        <v>【书籍】快到姐姐碗里来：宅女相亲实用手册</v>
      </c>
      <c r="D68" s="257"/>
      <c r="E68" s="257" t="str">
        <v>ts-kdjj</v>
      </c>
      <c r="F68" s="257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</row>
    <row r="69">
      <c r="A69" s="257" t="str">
        <v>HC-FM101</v>
      </c>
      <c r="B69" s="257" t="str">
        <v>HC-FM101</v>
      </c>
      <c r="C69" s="257" t="str">
        <v>【莱克LEXY】吉米系列--黄金美容按摩瘦脸棒HC-FM101</v>
      </c>
      <c r="D69" s="257"/>
      <c r="E69" s="257" t="str">
        <v>HC-FM101</v>
      </c>
      <c r="F69" s="257" t="str">
        <v>默认</v>
      </c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</row>
    <row r="70">
      <c r="A70" s="257" t="str">
        <v>HC-FM102</v>
      </c>
      <c r="B70" s="257" t="str">
        <v>HC-FM102</v>
      </c>
      <c r="C70" s="257" t="str">
        <v>【莱克LEXY】吉米系列---钛金美容瘦脸棒HC-FM102，震动/滚动双效合一</v>
      </c>
      <c r="D70" s="257"/>
      <c r="E70" s="257" t="str">
        <v>HC-FM102</v>
      </c>
      <c r="F70" s="257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</row>
    <row r="71">
      <c r="A71" s="257" t="str">
        <v>ZYD103B</v>
      </c>
      <c r="B71" s="257" t="str">
        <v>ZYD103B</v>
      </c>
      <c r="C71" s="257" t="str">
        <v>【莱克LEXY】吉米系列---足疗按摩振动泡脚盆,恒温加热深桶足浴器</v>
      </c>
      <c r="D71" s="257"/>
      <c r="E71" s="257" t="str">
        <v>ZYD103B</v>
      </c>
      <c r="F71" s="257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</row>
    <row r="72">
      <c r="A72" s="257" t="str">
        <v>HC-FC101</v>
      </c>
      <c r="B72" s="257" t="str">
        <v>HC-FC101</v>
      </c>
      <c r="C72" s="257" t="str">
        <v>【莱克LEXY】吉米系列---硅胶电动声波洁面仪，高效清洁毛孔，热卖洗脸神器。</v>
      </c>
      <c r="D72" s="257"/>
      <c r="E72" s="257" t="str">
        <v>HC-FC101</v>
      </c>
      <c r="F72" s="257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</row>
    <row r="73">
      <c r="A73" s="257" t="str">
        <v>HC-FC101-618</v>
      </c>
      <c r="B73" s="257" t="str">
        <v>HC-FC101</v>
      </c>
      <c r="C73" s="257" t="str">
        <v>【莱克LEXY】吉米系列---硅胶电动声波洁面仪，高效清洁毛孔，热卖洗脸神器。</v>
      </c>
      <c r="D73" s="257"/>
      <c r="E73" s="257" t="str">
        <v>HC-FC101-618</v>
      </c>
      <c r="F73" s="257" t="str">
        <v>618客商5折</v>
      </c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</row>
    <row r="74">
      <c r="A74" s="257" t="str">
        <v>BW-B3501</v>
      </c>
      <c r="B74" s="257" t="str">
        <v>BW-B3501</v>
      </c>
      <c r="C74" s="257" t="str">
        <v>【莱克LEXY】吉米系列---不锈钢真空保温杯BW-B3501，密封防漏，奢华工艺。</v>
      </c>
      <c r="D74" s="257"/>
      <c r="E74" s="257" t="str">
        <v>BW-B3501</v>
      </c>
      <c r="F74" s="257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</row>
    <row r="75">
      <c r="A75" s="257" t="str">
        <v>VC-T3515S-3</v>
      </c>
      <c r="B75" s="257" t="str">
        <v>VC-T3515S-3</v>
      </c>
      <c r="C75" s="257" t="str">
        <v>【莱克LEXY】家用超静音大功率吸尘器VC-T3515S-3，强力除螨S3，省钱无耗材。</v>
      </c>
      <c r="D75" s="257"/>
      <c r="E75" s="257" t="str">
        <v>VC-T3515S-3</v>
      </c>
      <c r="F75" s="257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</row>
    <row r="76">
      <c r="A76" s="257" t="str">
        <v>HC-ETB501</v>
      </c>
      <c r="B76" s="257" t="str">
        <v>HC-ETB501</v>
      </c>
      <c r="C76" s="257" t="str">
        <v>【莱克LEXY】吉米系列---电动牙刷HC-ETB501，口腔护理清洁神器。</v>
      </c>
      <c r="D76" s="257"/>
      <c r="E76" s="257" t="str">
        <v>HC-ETB501</v>
      </c>
      <c r="F76" s="257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</row>
    <row r="77">
      <c r="A77" s="257" t="str">
        <v>HC-ETB301</v>
      </c>
      <c r="B77" s="257" t="str">
        <v>HC-ETB501</v>
      </c>
      <c r="C77" s="257" t="str">
        <v>【莱克LEXY】吉米系列---电动牙刷HC-ETB501，口腔护理清洁神器。</v>
      </c>
      <c r="D77" s="257"/>
      <c r="E77" s="257" t="str">
        <v>HC-ET3501</v>
      </c>
      <c r="F77" s="257" t="str">
        <v>默认规格</v>
      </c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</row>
    <row r="78">
      <c r="A78" s="257" t="str">
        <v>GT107W-1</v>
      </c>
      <c r="B78" s="257" t="str">
        <v>GT107W-1</v>
      </c>
      <c r="C78" s="257" t="str">
        <v>【莱克LEXY】吉米系列--- 家用挂烫机GT107W-1，速出蒸汽，安全熨烫不滴漏。</v>
      </c>
      <c r="D78" s="257"/>
      <c r="E78" s="257" t="str">
        <v>GT107W-1</v>
      </c>
      <c r="F78" s="257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</row>
    <row r="79">
      <c r="A79" s="257" t="str">
        <v>KA-B2305-1</v>
      </c>
      <c r="B79" s="257" t="str">
        <v>KA-B2305-1</v>
      </c>
      <c r="C79" s="257" t="str">
        <v>莱克多功能家用自动料理机KA-B2305-1</v>
      </c>
      <c r="D79" s="257"/>
      <c r="E79" s="257" t="str">
        <v>KA-B2305-1</v>
      </c>
      <c r="F79" s="257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</row>
    <row r="80">
      <c r="A80" s="257" t="str">
        <v>KA-J7003B</v>
      </c>
      <c r="B80" s="257" t="str">
        <v>KA-J7003B</v>
      </c>
      <c r="C80" s="257" t="str">
        <v>【莱克LEXY】全自动榨汁机KA-J7003B-大功率高出汁率</v>
      </c>
      <c r="D80" s="257"/>
      <c r="E80" s="257" t="str">
        <v>KA-J7003B</v>
      </c>
      <c r="F80" s="257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</row>
    <row r="81">
      <c r="A81" s="257" t="str">
        <v>qt-002</v>
      </c>
      <c r="B81" s="257" t="str">
        <v>qt-002</v>
      </c>
      <c r="C81" s="257" t="str">
        <v>邮费补差</v>
      </c>
      <c r="D81" s="257"/>
      <c r="E81" s="257" t="str">
        <v>qt-002</v>
      </c>
      <c r="F81" s="257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</row>
    <row r="82">
      <c r="A82" s="257" t="str">
        <v>qt-003</v>
      </c>
      <c r="B82" s="257" t="str">
        <v>qt-002</v>
      </c>
      <c r="C82" s="257" t="str">
        <v>邮费补差</v>
      </c>
      <c r="D82" s="257"/>
      <c r="E82" s="257" t="str">
        <v>qt-003</v>
      </c>
      <c r="F82" s="257" t="str">
        <v>默认规格</v>
      </c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</row>
    <row r="83">
      <c r="A83" s="257" t="str">
        <v>kftk-pltcp-2001</v>
      </c>
      <c r="B83" s="257" t="str">
        <v>kftk-pltcp-2001</v>
      </c>
      <c r="C83" s="257" t="str">
        <v>酒店同款纯白60支四件套2m</v>
      </c>
      <c r="D83" s="257" t="str">
        <v>客房款白色四件套</v>
      </c>
      <c r="E83" s="257" t="str">
        <v>kftk-pltcp-2001</v>
      </c>
      <c r="F83" s="257" t="str">
        <v>60支四件套2m 白色，被套250*294CM</v>
      </c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</row>
    <row r="84">
      <c r="A84" s="257" t="str">
        <v>kftk-pltcp-1801</v>
      </c>
      <c r="B84" s="257" t="str">
        <v>kftk-pltcp-1801</v>
      </c>
      <c r="C84" s="257" t="str">
        <v>酒店同款纯白60支四件套1.8m</v>
      </c>
      <c r="D84" s="257" t="str">
        <v>客房款白色四件套</v>
      </c>
      <c r="E84" s="257" t="str">
        <v>kftk-pltcp-1801</v>
      </c>
      <c r="F84" s="257" t="str">
        <v>60支四件套1.8m 白色，被套250*273CM</v>
      </c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</row>
    <row r="85">
      <c r="A85" s="257" t="str">
        <v>kftk-pltcp-1501</v>
      </c>
      <c r="B85" s="257" t="str">
        <v>kftk-pltcp-1501</v>
      </c>
      <c r="C85" s="257" t="str">
        <v>酒店同款纯白60支四件套1.5m</v>
      </c>
      <c r="D85" s="257" t="str">
        <v>客房款白色四件套1.5m</v>
      </c>
      <c r="E85" s="257" t="str">
        <v>kftk-pltcp-1501</v>
      </c>
      <c r="F85" s="257" t="str">
        <v>60支1.5米 白色、被套250*242CM</v>
      </c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</row>
    <row r="86">
      <c r="A86" s="257" t="str">
        <v>kftk-xb-2001</v>
      </c>
      <c r="B86" s="257" t="str">
        <v>kftk-xb-2001</v>
      </c>
      <c r="C86" s="257" t="str">
        <v>酒店同款空调被2m</v>
      </c>
      <c r="D86" s="257" t="str">
        <v>夏被</v>
      </c>
      <c r="E86" s="257" t="str">
        <v>kftk-xb-2001</v>
      </c>
      <c r="F86" s="257" t="str">
        <v>空调被2米 235*270CM</v>
      </c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</row>
    <row r="87">
      <c r="A87" s="257" t="str">
        <v>kftk-xb-1801</v>
      </c>
      <c r="B87" s="257" t="str">
        <v>kftk-xb-1801</v>
      </c>
      <c r="C87" s="257" t="str">
        <v>酒店同款空调被1.8m</v>
      </c>
      <c r="D87" s="257" t="str">
        <v>夏被</v>
      </c>
      <c r="E87" s="257" t="str">
        <v>kftk-xb-1801</v>
      </c>
      <c r="F87" s="257" t="str">
        <v>空调被1.8米 235*250CM</v>
      </c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</row>
    <row r="88">
      <c r="A88" s="257" t="str">
        <v>kftk-xb-1501</v>
      </c>
      <c r="B88" s="257" t="str">
        <v>kftk-xb-1501</v>
      </c>
      <c r="C88" s="257" t="str">
        <v>酒店同款空调被1.5m</v>
      </c>
      <c r="D88" s="257" t="str">
        <v>夏被</v>
      </c>
      <c r="E88" s="257" t="str">
        <v>kftk-xb-1501</v>
      </c>
      <c r="F88" s="257" t="str">
        <v>空调被1.5米 235*220CM</v>
      </c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</row>
    <row r="89">
      <c r="A89" s="257" t="str">
        <v>ts-hbt</v>
      </c>
      <c r="B89" s="257" t="str">
        <v>ts-hbt</v>
      </c>
      <c r="C89" s="257" t="str">
        <v>【书籍】赫伯特的奇幻人生 （讲述一个富有魅力的“坏蛋”一个多世纪以来以骗度日、以拐为生闯荡澳洲的奇幻人生） ...</v>
      </c>
      <c r="D89" s="257"/>
      <c r="E89" s="257" t="str">
        <v>ts-hbt</v>
      </c>
      <c r="F89" s="257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</row>
    <row r="90">
      <c r="A90" s="257" t="str">
        <v>ts-gl</v>
      </c>
      <c r="B90" s="257" t="str">
        <v>ts-gl</v>
      </c>
      <c r="C90" s="257" t="str">
        <v>【书籍】归零（陈坤出品） 行走回归初心，行走的力量五年纪念</v>
      </c>
      <c r="D90" s="257"/>
      <c r="E90" s="257" t="str">
        <v>ts-gl</v>
      </c>
      <c r="F90" s="257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</row>
    <row r="91">
      <c r="A91" s="257" t="str">
        <v>ts-mfhc</v>
      </c>
      <c r="B91" s="257" t="str">
        <v>ts-mfhc</v>
      </c>
      <c r="C91" s="257" t="str">
        <v>【书籍】魔法活船三部曲全集 罗宾霍布</v>
      </c>
      <c r="D91" s="257"/>
      <c r="E91" s="257" t="str">
        <v>ts-mfhc</v>
      </c>
      <c r="F91" s="257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</row>
    <row r="92">
      <c r="A92" s="257" t="str">
        <v>ts-ckzz</v>
      </c>
      <c r="B92" s="257" t="str">
        <v>ts-ckzz</v>
      </c>
      <c r="C92" s="257" t="str">
        <v>【书籍】刺客正传1-6册 全集</v>
      </c>
      <c r="D92" s="257"/>
      <c r="E92" s="257" t="str">
        <v>ts-ckzz</v>
      </c>
      <c r="F92" s="257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</row>
    <row r="93">
      <c r="A93" s="257" t="str">
        <v>ts-zqyy</v>
      </c>
      <c r="B93" s="257" t="str">
        <v>ts-zqyy</v>
      </c>
      <c r="C93" s="257" t="str">
        <v>【书籍】再穷也要去旅行全集 女孩背包游世界</v>
      </c>
      <c r="D93" s="257"/>
      <c r="E93" s="257" t="str">
        <v>ts-zqyy</v>
      </c>
      <c r="F93" s="257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</row>
    <row r="94">
      <c r="A94" s="257" t="str">
        <v>ts-jffm</v>
      </c>
      <c r="B94" s="257" t="str">
        <v>ts-jffm</v>
      </c>
      <c r="C94" s="257" t="str">
        <v>【书籍】解放父母 解放孩子:快乐家庭气氛指南</v>
      </c>
      <c r="D94" s="257"/>
      <c r="E94" s="257" t="str">
        <v>ts-jffm</v>
      </c>
      <c r="F94" s="257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</row>
    <row r="95">
      <c r="A95" s="257" t="str">
        <v>ts-sk</v>
      </c>
      <c r="B95" s="257" t="str">
        <v>ts-sk</v>
      </c>
      <c r="C95" s="257" t="str">
        <v>【书籍】失控-孩子不听管教怎么办?</v>
      </c>
      <c r="D95" s="257"/>
      <c r="E95" s="257" t="str">
        <v>ts-sk</v>
      </c>
      <c r="F95" s="257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</row>
    <row r="96">
      <c r="A96" s="257" t="str">
        <v>ts-gdzz</v>
      </c>
      <c r="B96" s="257" t="str">
        <v>ts-gdzz</v>
      </c>
      <c r="C96" s="257" t="str">
        <v>【书籍】甘地自传:我追求真理的历程</v>
      </c>
      <c r="D96" s="257"/>
      <c r="E96" s="257" t="str">
        <v>ts-gdzz</v>
      </c>
      <c r="F96" s="257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</row>
    <row r="97">
      <c r="A97" s="257" t="str">
        <v>ts-flyd</v>
      </c>
      <c r="B97" s="257" t="str">
        <v>ts-flyd</v>
      </c>
      <c r="C97" s="257" t="str">
        <v>【书籍】佛洛伊德五大心理治疗案例 观察他如何理解与改善病人的情感和精神冲突</v>
      </c>
      <c r="D97" s="257"/>
      <c r="E97" s="257" t="str">
        <v>ts-flyd</v>
      </c>
      <c r="F97" s="257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</row>
    <row r="98">
      <c r="A98" s="257" t="str">
        <v>ts-drk</v>
      </c>
      <c r="B98" s="257" t="str">
        <v>ts-drk</v>
      </c>
      <c r="C98" s="257" t="str">
        <v>【书籍】假如经理们读了德鲁克</v>
      </c>
      <c r="D98" s="257"/>
      <c r="E98" s="257" t="str">
        <v>ts-drk</v>
      </c>
      <c r="F98" s="257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</row>
    <row r="99">
      <c r="A99" s="257" t="str">
        <v>kftk-cj</v>
      </c>
      <c r="B99" s="257" t="str">
        <v>kftk-cj</v>
      </c>
      <c r="C99" s="257" t="str">
        <v>陶瓷一壶两杯</v>
      </c>
      <c r="D99" s="257" t="str">
        <v>一壶两杯</v>
      </c>
      <c r="E99" s="257" t="str">
        <v>kftk-cj</v>
      </c>
      <c r="F99" s="257" t="str">
        <v>青瓷款</v>
      </c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</row>
    <row r="100">
      <c r="A100" s="257" t="str">
        <v>kftk-yrb-2001</v>
      </c>
      <c r="B100" s="257" t="str">
        <v>kftk-yrb-2001</v>
      </c>
      <c r="C100" s="257" t="str">
        <v>酒店同款羽绒被2m</v>
      </c>
      <c r="D100" s="257" t="str">
        <v>酒店款羽绒被</v>
      </c>
      <c r="E100" s="257" t="str">
        <v>kftk-yrb-2001</v>
      </c>
      <c r="F100" s="257" t="str">
        <v>客房同款2米 235*270CM</v>
      </c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</row>
    <row r="101">
      <c r="A101" s="257" t="str">
        <v>kftk-yrb-1801</v>
      </c>
      <c r="B101" s="257" t="str">
        <v>kftk-yrb-1801</v>
      </c>
      <c r="C101" s="257" t="str">
        <v>酒店同款羽绒被1.8m</v>
      </c>
      <c r="D101" s="257" t="str">
        <v>酒店款羽绒被</v>
      </c>
      <c r="E101" s="257" t="str">
        <v>kftk-yrb-1801</v>
      </c>
      <c r="F101" s="257" t="str">
        <v>客房同款1.8米 235*250CM</v>
      </c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</row>
    <row r="102">
      <c r="A102" s="257" t="str">
        <v>kftk-yrb-1501</v>
      </c>
      <c r="B102" s="257" t="str">
        <v>kftk-yrb-1501</v>
      </c>
      <c r="C102" s="257" t="str">
        <v>酒店同款羽绒被1.5m</v>
      </c>
      <c r="D102" s="257" t="str">
        <v>酒店款羽绒被</v>
      </c>
      <c r="E102" s="257" t="str">
        <v>kftk-yrb-1501</v>
      </c>
      <c r="F102" s="257" t="str">
        <v>客房同款1.5m 235*220CM</v>
      </c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</row>
    <row r="103">
      <c r="A103" s="257" t="str">
        <v>kftk-kexls-2001</v>
      </c>
      <c r="B103" s="257" t="str">
        <v>kftk-kexls-2001</v>
      </c>
      <c r="C103" s="257" t="str">
        <v>酒店同款裸睡80支</v>
      </c>
      <c r="D103" s="257" t="str">
        <v>原生态棉四件套</v>
      </c>
      <c r="E103" s="257" t="str">
        <v>kftk-kexls-2001</v>
      </c>
      <c r="F103" s="257" t="str">
        <v>80支2米</v>
      </c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</row>
    <row r="104">
      <c r="A104" s="257" t="str">
        <v>kftk-kexls-1801</v>
      </c>
      <c r="B104" s="257" t="str">
        <v>kftk-kexls-1801</v>
      </c>
      <c r="C104" s="257" t="str">
        <v>酒店同款裸睡80支</v>
      </c>
      <c r="D104" s="257" t="str">
        <v>原生态棉四件套</v>
      </c>
      <c r="E104" s="257" t="str">
        <v>kftk-kexls-1801</v>
      </c>
      <c r="F104" s="257" t="str">
        <v>80支1.8m</v>
      </c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</row>
    <row r="105">
      <c r="A105" s="257" t="str">
        <v>kftk-kexls-1501</v>
      </c>
      <c r="B105" s="257" t="str">
        <v>kftk-kexls-1501</v>
      </c>
      <c r="C105" s="257" t="str">
        <v>酒店同款裸睡80支</v>
      </c>
      <c r="D105" s="257" t="str">
        <v>原生态棉四件套</v>
      </c>
      <c r="E105" s="257" t="str">
        <v>kftk-kexls-1501</v>
      </c>
      <c r="F105" s="257" t="str">
        <v>80支1米5</v>
      </c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</row>
    <row r="106">
      <c r="A106" s="257" t="str">
        <v>kftk-fjlh</v>
      </c>
      <c r="B106" s="257" t="str">
        <v>kftk-fjlh</v>
      </c>
      <c r="C106" s="257" t="str">
        <v>酒店同款小方巾礼盒5条</v>
      </c>
      <c r="D106" s="257" t="str">
        <v>小方巾礼盒</v>
      </c>
      <c r="E106" s="257" t="str">
        <v>kftk-fjlh</v>
      </c>
      <c r="F106" s="257" t="str">
        <v>5条装</v>
      </c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</row>
    <row r="107">
      <c r="A107" s="257" t="str">
        <v>kftk-chd-2001</v>
      </c>
      <c r="B107" s="257" t="str">
        <v>kftk-chd-2001</v>
      </c>
      <c r="C107" s="257" t="str">
        <v>酒店同款 床护垫</v>
      </c>
      <c r="D107" s="257" t="str">
        <v>床护垫</v>
      </c>
      <c r="E107" s="257" t="str">
        <v>kftk-chd-2001</v>
      </c>
      <c r="F107" s="257" t="str">
        <v>200*200</v>
      </c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</row>
    <row r="108">
      <c r="A108" s="257" t="str">
        <v>kftk-chd-1801</v>
      </c>
      <c r="B108" s="257" t="str">
        <v>kftk-chd-1801</v>
      </c>
      <c r="C108" s="257" t="str">
        <v>酒店同款 床护垫</v>
      </c>
      <c r="D108" s="257" t="str">
        <v>床护垫</v>
      </c>
      <c r="E108" s="257" t="str">
        <v>kftk-chd-1801</v>
      </c>
      <c r="F108" s="257" t="str">
        <v>180*200</v>
      </c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</row>
    <row r="109">
      <c r="A109" s="257" t="str">
        <v>kftk-chd-1501</v>
      </c>
      <c r="B109" s="257" t="str">
        <v>kftk-chd</v>
      </c>
      <c r="C109" s="257" t="str">
        <v>酒店同款 床护垫</v>
      </c>
      <c r="D109" s="257" t="str">
        <v>床护垫</v>
      </c>
      <c r="E109" s="257" t="str">
        <v>kftk-chd-1501</v>
      </c>
      <c r="F109" s="257" t="str">
        <v>150*200</v>
      </c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</row>
    <row r="110">
      <c r="A110" s="257" t="str">
        <v>KJ102B-1</v>
      </c>
      <c r="B110" s="257" t="str">
        <v>KJ102B-1</v>
      </c>
      <c r="C110" s="257" t="str">
        <v>【莱克LEXY】车载空气净化器KJ102B-1，净化空气除甲醛异味pm2.5</v>
      </c>
      <c r="D110" s="257"/>
      <c r="E110" s="257" t="str">
        <v>KJ102B-1</v>
      </c>
      <c r="F110" s="257" t="str">
        <v>颜色:金色</v>
      </c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</row>
    <row r="111">
      <c r="A111" s="257" t="str">
        <v>BW-G3801</v>
      </c>
      <c r="B111" s="257" t="str">
        <v>BW-G3801</v>
      </c>
      <c r="C111" s="257" t="str">
        <v>【莱克LEXY】吉米系列---不锈钢真空焖烧罐BW-G3801 户外便携 保温杯</v>
      </c>
      <c r="D111" s="257"/>
      <c r="E111" s="257" t="str">
        <v>BW-G3801</v>
      </c>
      <c r="F111" s="257" t="str">
        <v>颜色:红色</v>
      </c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</row>
    <row r="112">
      <c r="A112" s="257" t="str">
        <v>VC-T4026-3</v>
      </c>
      <c r="B112" s="257" t="str">
        <v>VC-T4026-3</v>
      </c>
      <c r="C112" s="257" t="str">
        <v>【莱克LEXY】洁旋风家用强力吸尘器T4026-3，超静音强力吸尘 不留垢，遥控调速</v>
      </c>
      <c r="D112" s="257"/>
      <c r="E112" s="257" t="str">
        <v>VC-T4026-3</v>
      </c>
      <c r="F112" s="257" t="str">
        <v>颜色:巧克力色</v>
      </c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</row>
    <row r="113">
      <c r="A113" s="257" t="str">
        <v>KJ801</v>
      </c>
      <c r="B113" s="257" t="str">
        <v>KJ801</v>
      </c>
      <c r="C113" s="257" t="str">
        <v>【莱克LEXY】甲醛清除专用空气净化器KJ801，大洁净空气量。</v>
      </c>
      <c r="D113" s="257"/>
      <c r="E113" s="257" t="str">
        <v>KJ801</v>
      </c>
      <c r="F113" s="257" t="str">
        <v>颜色:金色</v>
      </c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</row>
    <row r="114">
      <c r="A114" s="257" t="str">
        <v>VC-B301W</v>
      </c>
      <c r="B114" s="257" t="str">
        <v>VC-B301W</v>
      </c>
      <c r="C114" s="257" t="str">
        <v>莱克床铺专用除螨仪吸尘器VC-B301W</v>
      </c>
      <c r="D114" s="257"/>
      <c r="E114" s="257" t="str">
        <v>VC-B301W</v>
      </c>
      <c r="F114" s="257" t="str">
        <v>颜色:粉</v>
      </c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</row>
    <row r="115">
      <c r="A115" s="257" t="str">
        <v>KJ503-A</v>
      </c>
      <c r="B115" s="257" t="str">
        <v>KJ503-A</v>
      </c>
      <c r="C115" s="257" t="str">
        <v>【莱克LEXY】专用型空气净化器KJ503-A，超大洁净空气量除雾霾</v>
      </c>
      <c r="D115" s="257"/>
      <c r="E115" s="257" t="str">
        <v>KJ503-A</v>
      </c>
      <c r="F115" s="257" t="str">
        <v>颜色:酒红</v>
      </c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</row>
    <row r="116">
      <c r="A116" s="257" t="str">
        <v>KJ703-F</v>
      </c>
      <c r="B116" s="257" t="str">
        <v>KJ703-F</v>
      </c>
      <c r="C116" s="257" t="str">
        <v>【莱克LEXY】空气净化器KJ703-F ，家用甲醛清除专用 新房装修 大洁净空气量</v>
      </c>
      <c r="D116" s="257"/>
      <c r="E116" s="257" t="str">
        <v>KJ703-F</v>
      </c>
      <c r="F116" s="257" t="str">
        <v>颜色:金色</v>
      </c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</row>
    <row r="117">
      <c r="A117" s="257" t="str">
        <v>KJ303</v>
      </c>
      <c r="B117" s="257" t="str">
        <v>KJ303</v>
      </c>
      <c r="C117" s="257" t="str">
        <v>【莱克LEXY】家用空气净化器KJ303，除菌除甲醛专用氧吧去除雾霾pm2.5净化器</v>
      </c>
      <c r="D117" s="257"/>
      <c r="E117" s="257" t="str">
        <v>KJ303</v>
      </c>
      <c r="F117" s="257" t="str">
        <v>颜色:白色</v>
      </c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</row>
    <row r="118">
      <c r="A118" s="257" t="str">
        <v>GT502-1</v>
      </c>
      <c r="B118" s="257" t="str">
        <v>GT502-1</v>
      </c>
      <c r="C118" s="257" t="str">
        <v>【 莱克LEXY】强劲蒸汽熨烫挂烫机GT502-1 ，晶盾内胆 双杆抑菌</v>
      </c>
      <c r="D118" s="257"/>
      <c r="E118" s="257" t="str">
        <v>GT502-1</v>
      </c>
      <c r="F118" s="257" t="str">
        <v>颜色:蓝色</v>
      </c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</row>
    <row r="119">
      <c r="A119" s="257" t="str">
        <v>JST-R502</v>
      </c>
      <c r="B119" s="257" t="str">
        <v>JST-R502</v>
      </c>
      <c r="C119" s="257" t="str">
        <v>bewinch/碧云泉 台式反渗透智能净水机</v>
      </c>
      <c r="D119" s="257"/>
      <c r="E119" s="257" t="str">
        <v>JST-R502</v>
      </c>
      <c r="F119" s="257" t="str">
        <v>颜色:黑色</v>
      </c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</row>
    <row r="120">
      <c r="A120" s="257" t="str">
        <v>GT303-3</v>
      </c>
      <c r="B120" s="257" t="str">
        <v>GT303-3</v>
      </c>
      <c r="C120" s="257" t="str">
        <v>【莱克LEXY】挂烫机GT303-3</v>
      </c>
      <c r="D120" s="257"/>
      <c r="E120" s="257" t="str">
        <v>GT303-3</v>
      </c>
      <c r="F120" s="257" t="str">
        <v>颜色:红色</v>
      </c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</row>
    <row r="121">
      <c r="A121" s="257" t="str">
        <v>JST-R302</v>
      </c>
      <c r="B121" s="257" t="str">
        <v>JST-R302</v>
      </c>
      <c r="C121" s="257" t="str">
        <v>bewinch/碧云泉 台式反渗透智能净水机</v>
      </c>
      <c r="D121" s="257"/>
      <c r="E121" s="257" t="str">
        <v>JST-R302</v>
      </c>
      <c r="F121" s="257" t="str">
        <v>颜色:黑色</v>
      </c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</row>
    <row r="122">
      <c r="A122" s="257" t="str">
        <v>JST-R303</v>
      </c>
      <c r="B122" s="257" t="str">
        <v>JST-R303</v>
      </c>
      <c r="C122" s="257" t="str">
        <v>bewinch/碧云泉 台式反渗透智能净水机</v>
      </c>
      <c r="D122" s="257"/>
      <c r="E122" s="257" t="str">
        <v>JST-R303</v>
      </c>
      <c r="F122" s="257" t="str">
        <v>颜色:银色</v>
      </c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</row>
    <row r="123">
      <c r="A123" s="257" t="str">
        <v>VC-B701</v>
      </c>
      <c r="B123" s="257" t="str">
        <v>VC-B701</v>
      </c>
      <c r="C123" s="257" t="str">
        <v>【莱克LEXY】超静音家用除螨仪除螨机VC-B701，紫外线杀菌除螨</v>
      </c>
      <c r="D123" s="257"/>
      <c r="E123" s="257" t="str">
        <v>VC-B701</v>
      </c>
      <c r="F123" s="257" t="str">
        <v>颜色:紫色</v>
      </c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</row>
    <row r="124">
      <c r="A124" s="257" t="str">
        <v>KJ705</v>
      </c>
      <c r="B124" s="257" t="str">
        <v>KJ705</v>
      </c>
      <c r="C124" s="257" t="str">
        <v>【莱克LEXY】空气净化器KJ705</v>
      </c>
      <c r="D124" s="257"/>
      <c r="E124" s="257" t="str">
        <v>KJ705</v>
      </c>
      <c r="F124" s="257" t="str">
        <v>颜色:金色</v>
      </c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</row>
    <row r="125">
      <c r="A125" s="257" t="str">
        <v>VC-SPD502-3</v>
      </c>
      <c r="B125" s="257" t="str">
        <v>VC-SPD502-3</v>
      </c>
      <c r="C125" s="257" t="str">
        <v>【莱克LEXY】魔洁系列---大吸力无线吸尘器VC-SPD502-3</v>
      </c>
      <c r="D125" s="257"/>
      <c r="E125" s="257" t="str">
        <v>VC-SPD502-3</v>
      </c>
      <c r="F125" s="257" t="str">
        <v>颜色:酒红</v>
      </c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</row>
    <row r="126">
      <c r="A126" s="257" t="str">
        <v>R1011</v>
      </c>
      <c r="B126" s="257" t="str">
        <v>R1011</v>
      </c>
      <c r="C126" s="257" t="str">
        <v>【莱克LEXY】超大吸力吸尘机器人，颠覆传统扫地机。</v>
      </c>
      <c r="D126" s="257"/>
      <c r="E126" s="257" t="str">
        <v>R1011</v>
      </c>
      <c r="F126" s="257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</row>
    <row r="127">
      <c r="A127" s="257" t="str">
        <v>yddz-lcx20</v>
      </c>
      <c r="B127" s="257" t="str">
        <v>yddz-lcx20</v>
      </c>
      <c r="C127" s="257" t="str">
        <v>旅行箱</v>
      </c>
      <c r="D127" s="257" t="str">
        <v>旅行箱</v>
      </c>
      <c r="E127" s="257" t="str">
        <v>yddz-lcx20</v>
      </c>
      <c r="F127" s="257" t="str">
        <v>尺寸:20寸</v>
      </c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</row>
    <row r="128">
      <c r="A128" s="257" t="str">
        <v>yddz-zsh</v>
      </c>
      <c r="B128" s="257" t="str">
        <v>yddz-zsh</v>
      </c>
      <c r="C128" s="257" t="str">
        <v>紫砂壶</v>
      </c>
      <c r="D128" s="257" t="str">
        <v>紫砂壶</v>
      </c>
      <c r="E128" s="257" t="str">
        <v>yddz-zsh</v>
      </c>
      <c r="F128" s="257" t="str">
        <v>紫泥，壶200ml，杯子50ml，一壶两杯，带包装</v>
      </c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</row>
    <row r="129">
      <c r="A129" s="257" t="str">
        <v>kftk-ymls40-2001</v>
      </c>
      <c r="B129" s="257" t="str">
        <v>kftk-ymls40-2001</v>
      </c>
      <c r="C129" s="257" t="str">
        <v>酒店同款裸睡40支2m</v>
      </c>
      <c r="D129" s="257" t="str">
        <v>客房款裸睡四件套</v>
      </c>
      <c r="E129" s="257" t="str">
        <v>kftk-ymls40-2001</v>
      </c>
      <c r="F129" s="257" t="str">
        <v>40支2米</v>
      </c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</row>
    <row r="130">
      <c r="A130" s="257" t="str">
        <v>kftk-ymls40-1801</v>
      </c>
      <c r="B130" s="257" t="str">
        <v>kftk-ymls40-1801</v>
      </c>
      <c r="C130" s="257" t="str">
        <v>酒店同款裸睡40支1.8m</v>
      </c>
      <c r="D130" s="257" t="str">
        <v>客房款裸睡四件套</v>
      </c>
      <c r="E130" s="257" t="str">
        <v>kftk-ymls40-1801</v>
      </c>
      <c r="F130" s="257" t="str">
        <v>40支1米8</v>
      </c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</row>
    <row r="131">
      <c r="A131" s="257" t="str">
        <v>kftk-ymls40-1501</v>
      </c>
      <c r="B131" s="257" t="str">
        <v>kftk-ymls40-1501</v>
      </c>
      <c r="C131" s="257" t="str">
        <v>酒店同款裸睡40支1.5m</v>
      </c>
      <c r="D131" s="257" t="str">
        <v>客房款裸睡四件套</v>
      </c>
      <c r="E131" s="257" t="str">
        <v>kftk-ymls40-1501</v>
      </c>
      <c r="F131" s="257" t="str">
        <v>40支1米5</v>
      </c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</row>
    <row r="132">
      <c r="A132" s="257" t="str">
        <v>kftk-scjy</v>
      </c>
      <c r="B132" s="257" t="str">
        <v>kftk-scjy</v>
      </c>
      <c r="C132" s="257" t="str">
        <v>停用</v>
      </c>
      <c r="D132" s="257" t="str">
        <v>停用</v>
      </c>
      <c r="E132" s="257" t="str">
        <v>kftk-scjy</v>
      </c>
      <c r="F132" s="257" t="str">
        <v>5ml</v>
      </c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</row>
    <row r="133">
      <c r="A133" s="257" t="str">
        <v>kftk-PLTCD-1501</v>
      </c>
      <c r="B133" s="257" t="str">
        <v>kftk-PLTCD-1501</v>
      </c>
      <c r="C133" s="257" t="str">
        <v>电商款22cm记忆床垫独立袋弹簧</v>
      </c>
      <c r="D133" s="257" t="str">
        <v>床垫</v>
      </c>
      <c r="E133" s="257" t="str">
        <v>kftk-PLTCD-1501</v>
      </c>
      <c r="F133" s="257" t="str">
        <v>200*150</v>
      </c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</row>
    <row r="134">
      <c r="A134" s="257" t="str">
        <v>kftk-PLTCD-1801</v>
      </c>
      <c r="B134" s="257" t="str">
        <v>kftk-PLTCD-1801</v>
      </c>
      <c r="C134" s="257" t="str">
        <v>电商款22cm记忆床垫独立袋弹簧</v>
      </c>
      <c r="D134" s="257" t="str">
        <v>床垫</v>
      </c>
      <c r="E134" s="257" t="str">
        <v>kftk-PLTCD-1801</v>
      </c>
      <c r="F134" s="257" t="str">
        <v>200*180</v>
      </c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</row>
    <row r="135">
      <c r="A135" s="257" t="str">
        <v>kftk-PLTCD-2001</v>
      </c>
      <c r="B135" s="257" t="str">
        <v>kftk-PLTCD-2001</v>
      </c>
      <c r="C135" s="257" t="str">
        <v>电商款22cm记忆床垫独立袋弹簧</v>
      </c>
      <c r="D135" s="257" t="str">
        <v>床垫</v>
      </c>
      <c r="E135" s="257" t="str">
        <v>kftk-PLTCD-2001</v>
      </c>
      <c r="F135" s="257" t="str">
        <v>200*200</v>
      </c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</row>
    <row r="136">
      <c r="A136" s="257" t="str">
        <v>bz-zthz</v>
      </c>
      <c r="B136" s="257" t="str">
        <v>bz-zthz</v>
      </c>
      <c r="C136" s="257" t="str">
        <v>枕头盒子</v>
      </c>
      <c r="D136" s="257" t="str">
        <v>包装</v>
      </c>
      <c r="E136" s="257" t="str">
        <v>bz-zthz</v>
      </c>
      <c r="F136" s="257" t="str">
        <v>枕头盒子</v>
      </c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</row>
    <row r="137">
      <c r="A137" s="257" t="str">
        <v>bz-yjhz</v>
      </c>
      <c r="B137" s="257" t="str">
        <v>bz-yjhz</v>
      </c>
      <c r="C137" s="257" t="str">
        <v>浴巾盒子</v>
      </c>
      <c r="D137" s="257" t="str">
        <v>包装</v>
      </c>
      <c r="E137" s="257" t="str">
        <v>bz-yjhz</v>
      </c>
      <c r="F137" s="257" t="str">
        <v>浴巾盒子</v>
      </c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</row>
    <row r="138">
      <c r="A138" s="257" t="str">
        <v>bz-yjdz</v>
      </c>
      <c r="B138" s="257" t="str">
        <v>bz-yjdz</v>
      </c>
      <c r="C138" s="257" t="str">
        <v>浴巾袋子</v>
      </c>
      <c r="D138" s="257" t="str">
        <v>包装</v>
      </c>
      <c r="E138" s="257" t="str">
        <v>bz-yjdz</v>
      </c>
      <c r="F138" s="257" t="str">
        <v>浴巾袋子</v>
      </c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</row>
    <row r="139">
      <c r="A139" s="257" t="str">
        <v>bz-cp</v>
      </c>
      <c r="B139" s="257" t="str">
        <v>bz-cp</v>
      </c>
      <c r="C139" s="257" t="str">
        <v>茶盘包装</v>
      </c>
      <c r="D139" s="257" t="str">
        <v>包装</v>
      </c>
      <c r="E139" s="257" t="str">
        <v>bz-cp</v>
      </c>
      <c r="F139" s="257" t="str">
        <v>茶盘</v>
      </c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</row>
    <row r="140">
      <c r="A140" s="257" t="str">
        <v>bz-yhlb</v>
      </c>
      <c r="B140" s="257" t="str">
        <v>bz-yhlb</v>
      </c>
      <c r="C140" s="257" t="str">
        <v>陶瓷一壶两杯包装</v>
      </c>
      <c r="D140" s="257" t="str">
        <v>包装</v>
      </c>
      <c r="E140" s="257" t="str">
        <v>bz-yhlb</v>
      </c>
      <c r="F140" s="257" t="str">
        <v>一壶两杯</v>
      </c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</row>
    <row r="141">
      <c r="A141" s="257" t="str">
        <v>KFZB</v>
      </c>
      <c r="B141" s="257" t="str">
        <v>KFZB</v>
      </c>
      <c r="C141" s="257" t="str">
        <v>咖啡纸杯</v>
      </c>
      <c r="D141" s="257" t="str">
        <v>咖啡</v>
      </c>
      <c r="E141" s="257" t="str">
        <v>KFZB</v>
      </c>
      <c r="F141" s="257" t="str">
        <v>纸杯</v>
      </c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</row>
    <row r="142">
      <c r="A142" s="257" t="str">
        <v>KFBG</v>
      </c>
      <c r="B142" s="257" t="str">
        <v>KFBG</v>
      </c>
      <c r="C142" s="257" t="str">
        <v>咖啡杯盖</v>
      </c>
      <c r="D142" s="257" t="str">
        <v>咖啡</v>
      </c>
      <c r="E142" s="257" t="str">
        <v>KFBG</v>
      </c>
      <c r="F142" s="257" t="str">
        <v>杯盖</v>
      </c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</row>
    <row r="143">
      <c r="A143" s="257" t="str">
        <v>KFJBB</v>
      </c>
      <c r="B143" s="257" t="str">
        <v>KFJBB</v>
      </c>
      <c r="C143" s="257" t="str">
        <v>咖啡搅拌棒</v>
      </c>
      <c r="D143" s="257" t="str">
        <v>咖啡</v>
      </c>
      <c r="E143" s="257" t="str">
        <v>KFJBB</v>
      </c>
      <c r="F143" s="257" t="str">
        <v>搅拌棒</v>
      </c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</row>
    <row r="144">
      <c r="A144" s="257" t="str">
        <v>mbh-wnz-ygl</v>
      </c>
      <c r="B144" s="257" t="str">
        <v>mbh-wnz-ygl</v>
      </c>
      <c r="C144" s="257" t="str">
        <v>午安枕</v>
      </c>
      <c r="D144" s="257" t="str">
        <v>午安枕</v>
      </c>
      <c r="E144" s="257" t="str">
        <v>mbh-wnz-ygl</v>
      </c>
      <c r="F144" s="257" t="str">
        <v>（荧光绿）</v>
      </c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</row>
    <row r="145">
      <c r="A145" s="257" t="str">
        <v>mbh-wnz-bs</v>
      </c>
      <c r="B145" s="257" t="str">
        <v>mbh-wnz-bs</v>
      </c>
      <c r="C145" s="257" t="str">
        <v>午安枕</v>
      </c>
      <c r="D145" s="257" t="str">
        <v>午安枕</v>
      </c>
      <c r="E145" s="257" t="str">
        <v>mbh-wnz-bs</v>
      </c>
      <c r="F145" s="257" t="str">
        <v>（白色）</v>
      </c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</row>
    <row r="146">
      <c r="A146" s="257" t="str">
        <v>mbh-wnz-qf</v>
      </c>
      <c r="B146" s="257" t="str">
        <v>mbh-wnz-qf</v>
      </c>
      <c r="C146" s="257" t="str">
        <v>午安枕</v>
      </c>
      <c r="D146" s="257" t="str">
        <v>午安枕</v>
      </c>
      <c r="E146" s="257" t="str">
        <v>mbh-wnz-qf</v>
      </c>
      <c r="F146" s="257" t="str">
        <v>（浅粉）</v>
      </c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</row>
    <row r="147">
      <c r="A147" s="257" t="str">
        <v>mbh-sgz</v>
      </c>
      <c r="B147" s="257" t="str">
        <v>mbh-sgz</v>
      </c>
      <c r="C147" s="257" t="str">
        <v>舒压骨枕</v>
      </c>
      <c r="D147" s="257" t="str">
        <v>舒压骨枕</v>
      </c>
      <c r="E147" s="257" t="str">
        <v>mbh-sgz</v>
      </c>
      <c r="F147" s="257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</row>
    <row r="148">
      <c r="A148" s="257" t="str">
        <v>mbh-xm</v>
      </c>
      <c r="B148" s="257" t="str">
        <v>mbh-xmkz</v>
      </c>
      <c r="C148" s="257" t="str">
        <v>熊猫靠枕（熊猫眼桃心）</v>
      </c>
      <c r="D148" s="257" t="str">
        <v>熊猫靠枕</v>
      </c>
      <c r="E148" s="257" t="str">
        <v>mbh-xm</v>
      </c>
      <c r="F148" s="257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</row>
    <row r="149">
      <c r="A149" s="257" t="str">
        <v>afu-bsjymm-10</v>
      </c>
      <c r="B149" s="257" t="str">
        <v>afu-bsjymm-10</v>
      </c>
      <c r="C149" s="257" t="str">
        <v>阿芙X宋洋合作版深层补水保湿精油面膜（12）</v>
      </c>
      <c r="D149" s="257" t="str">
        <v>X宋洋面膜</v>
      </c>
      <c r="E149" s="257" t="str">
        <v>afu-bsjymm-10</v>
      </c>
      <c r="F149" s="257" t="str">
        <v>10贴/盒</v>
      </c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</row>
    <row r="150">
      <c r="A150" s="257" t="str">
        <v>afu-bsjymz-5</v>
      </c>
      <c r="B150" s="257" t="str">
        <v>afu-bsjymz-5</v>
      </c>
      <c r="C150" s="257" t="str">
        <v>阿芙补水紧致双效精油面膜</v>
      </c>
      <c r="D150" s="257" t="str">
        <v>精油面膜</v>
      </c>
      <c r="E150" s="257" t="str">
        <v>afu-bsjymz-5</v>
      </c>
      <c r="F150" s="257" t="str">
        <v>5片/盒</v>
      </c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</row>
    <row r="151">
      <c r="A151" s="257" t="str">
        <v>afu-jmz-90</v>
      </c>
      <c r="B151" s="257" t="str">
        <v>afu-jmz-90</v>
      </c>
      <c r="C151" s="257" t="str">
        <v>阿芙冰河泥醒肤精油洁面皂</v>
      </c>
      <c r="D151" s="257" t="str">
        <v>精油洁面皂</v>
      </c>
      <c r="E151" s="257" t="str">
        <v>afu-jmz-90</v>
      </c>
      <c r="F151" s="257" t="str">
        <v>90g</v>
      </c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</row>
    <row r="152">
      <c r="A152" s="257" t="str">
        <v>afu-fsr-45g</v>
      </c>
      <c r="B152" s="257" t="str">
        <v>afu-fsr-45g</v>
      </c>
      <c r="C152" s="257" t="str">
        <v>阿芙舒缓清护防晒乳</v>
      </c>
      <c r="D152" s="257" t="str">
        <v>防晒乳</v>
      </c>
      <c r="E152" s="257" t="str">
        <v>afu-fsr-45g</v>
      </c>
      <c r="F152" s="257" t="str">
        <v>45g</v>
      </c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</row>
    <row r="153">
      <c r="A153" s="257" t="str">
        <v>afu-lbr-10ml</v>
      </c>
      <c r="B153" s="257" t="str">
        <v>afu-lbr-10ml</v>
      </c>
      <c r="C153" s="257" t="str">
        <v>阿芙焕白亮采乳液</v>
      </c>
      <c r="D153" s="257" t="str">
        <v>亮采乳液</v>
      </c>
      <c r="E153" s="257" t="str">
        <v>afu-lbr-10ml</v>
      </c>
      <c r="F153" s="257" t="str">
        <v>10ml</v>
      </c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</row>
    <row r="154">
      <c r="A154" s="257" t="str">
        <v>afu-jmg-5g</v>
      </c>
      <c r="B154" s="257" t="str">
        <v>afu-jmg-5g</v>
      </c>
      <c r="C154" s="257" t="str">
        <v>阿芙玫瑰洁面膏</v>
      </c>
      <c r="D154" s="257" t="str">
        <v>玫瑰洁面膏</v>
      </c>
      <c r="E154" s="257" t="str">
        <v>afu-jmg-5g</v>
      </c>
      <c r="F154" s="257" t="str">
        <v>10ml</v>
      </c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</row>
    <row r="155">
      <c r="A155" s="257" t="str">
        <v>afu-tly-10ml</v>
      </c>
      <c r="B155" s="257" t="str">
        <v>afu-tly-10ml</v>
      </c>
      <c r="C155" s="257" t="str">
        <v>阿芙焕白亮采调理液</v>
      </c>
      <c r="D155" s="257" t="str">
        <v>亮采调理液</v>
      </c>
      <c r="E155" s="257" t="str">
        <v>afu-tly-10ml</v>
      </c>
      <c r="F155" s="257" t="str">
        <v>10ml</v>
      </c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</row>
    <row r="156">
      <c r="A156" s="257" t="str">
        <v>afu-chcl-10ml</v>
      </c>
      <c r="B156" s="257" t="str">
        <v>afu-chcl-10ml</v>
      </c>
      <c r="C156" s="257" t="str">
        <v>阿芙橙花纯露</v>
      </c>
      <c r="D156" s="257" t="str">
        <v>橙花纯露</v>
      </c>
      <c r="E156" s="257" t="str">
        <v>afu-chcl-10ml</v>
      </c>
      <c r="F156" s="257" t="str">
        <v>10ml</v>
      </c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</row>
    <row r="157">
      <c r="A157" s="257" t="str">
        <v>yddz-mkb</v>
      </c>
      <c r="B157" s="257" t="str">
        <v>yddz-mkb</v>
      </c>
      <c r="C157" s="257" t="str">
        <v>马克杯</v>
      </c>
      <c r="D157" s="257" t="str">
        <v>马克杯</v>
      </c>
      <c r="E157" s="257" t="str">
        <v>yddz-mkb</v>
      </c>
      <c r="F157" s="257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</row>
    <row r="158">
      <c r="A158" s="257" t="str">
        <v>yddz-xlmp</v>
      </c>
      <c r="B158" s="257" t="str">
        <v>yddz-xlmp</v>
      </c>
      <c r="C158" s="257" t="str">
        <v>木制小鹿牌</v>
      </c>
      <c r="D158" s="257" t="str">
        <v>小鹿牌</v>
      </c>
      <c r="E158" s="257" t="str">
        <v>yddz-xlmp</v>
      </c>
      <c r="F158" s="257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</row>
    <row r="159">
      <c r="A159" s="257" t="str">
        <v>kftk-yp-hs</v>
      </c>
      <c r="B159" s="257" t="str">
        <v>kftk-yp-hs</v>
      </c>
      <c r="C159" s="257" t="str">
        <v>酒店同款浴袍</v>
      </c>
      <c r="D159" s="257" t="str">
        <v>浴袍</v>
      </c>
      <c r="E159" s="257" t="str">
        <v>kftk-yp-hs</v>
      </c>
      <c r="F159" s="257" t="str">
        <v>灰色牙条</v>
      </c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</row>
    <row r="160">
      <c r="A160" s="257" t="str">
        <v>kftk-yp-hsS</v>
      </c>
      <c r="B160" s="257" t="str">
        <v>kftk-yp-hs</v>
      </c>
      <c r="C160" s="257" t="str">
        <v>酒店同款浴袍</v>
      </c>
      <c r="D160" s="257" t="str">
        <v>浴袍</v>
      </c>
      <c r="E160" s="257" t="str">
        <v>kftk-yp-hsS</v>
      </c>
      <c r="F160" s="257" t="str">
        <v>灰色牙条小号</v>
      </c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</row>
    <row r="161">
      <c r="A161" s="257" t="str">
        <v>kftk-yp-kf</v>
      </c>
      <c r="B161" s="257" t="str">
        <v>kftk-yp-kf</v>
      </c>
      <c r="C161" s="257" t="str">
        <v>酒店同款浴袍</v>
      </c>
      <c r="D161" s="257" t="str">
        <v>浴袍</v>
      </c>
      <c r="E161" s="257" t="str">
        <v>kftk-yp-kf</v>
      </c>
      <c r="F161" s="257" t="str">
        <v>咖啡色牙条</v>
      </c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</row>
    <row r="162">
      <c r="A162" s="257" t="str">
        <v>kftk-yp-kfS</v>
      </c>
      <c r="B162" s="257" t="str">
        <v>kftk-yp-kf</v>
      </c>
      <c r="C162" s="257" t="str">
        <v>酒店同款浴袍</v>
      </c>
      <c r="D162" s="257" t="str">
        <v>浴袍</v>
      </c>
      <c r="E162" s="257" t="str">
        <v>kftk-yp-kfS</v>
      </c>
      <c r="F162" s="257" t="str">
        <v>咖啡色牙条小号</v>
      </c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</row>
    <row r="163">
      <c r="A163" s="257" t="str">
        <v>yddz-yysjx</v>
      </c>
      <c r="B163" s="257" t="str">
        <v>yddz-yysjx</v>
      </c>
      <c r="C163" s="257" t="str">
        <v>芽芽数据线</v>
      </c>
      <c r="D163" s="257" t="str">
        <v>数据线</v>
      </c>
      <c r="E163" s="257" t="str">
        <v>yddz-yysjx</v>
      </c>
      <c r="F163" s="257" t="str">
        <v>芽芽款</v>
      </c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</row>
    <row r="164">
      <c r="A164" s="257" t="str">
        <v>yddz-xxj-100</v>
      </c>
      <c r="B164" s="257" t="str">
        <v>yddz-xxj-100</v>
      </c>
      <c r="C164" s="257" t="str">
        <v>香薰机</v>
      </c>
      <c r="D164" s="257" t="str">
        <v>香薰机</v>
      </c>
      <c r="E164" s="257" t="str">
        <v>yddz-xxj-100</v>
      </c>
      <c r="F164" s="257" t="str">
        <v>白色100ml</v>
      </c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</row>
    <row r="165">
      <c r="A165" s="257" t="str">
        <v>kftk-PLTCD-1351</v>
      </c>
      <c r="B165" s="257" t="str">
        <v>kftk-PLTCD-1351</v>
      </c>
      <c r="C165" s="257" t="str">
        <v>电商款22cm记忆床垫独立袋弹簧</v>
      </c>
      <c r="D165" s="257"/>
      <c r="E165" s="257" t="str">
        <v>kftk-PLTCD-1351</v>
      </c>
      <c r="F165" s="257" t="str">
        <v>135*200</v>
      </c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</row>
    <row r="166">
      <c r="A166" s="257" t="str">
        <v>kftk-PLTCD-1201</v>
      </c>
      <c r="B166" s="257" t="str">
        <v>kftk-PLTCD-1201</v>
      </c>
      <c r="C166" s="257" t="str">
        <v>电商款22cm记忆床垫独立袋弹簧</v>
      </c>
      <c r="D166" s="257"/>
      <c r="E166" s="257" t="str">
        <v>kftk-PLTCD-1201</v>
      </c>
      <c r="F166" s="257" t="str">
        <v>120*200</v>
      </c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</row>
    <row r="167">
      <c r="A167" s="257" t="str">
        <v>eyhf-qdjmr</v>
      </c>
      <c r="B167" s="257" t="str">
        <v>eyhf-qdjmr</v>
      </c>
      <c r="C167" s="257" t="str">
        <v>二爷男士洗面奶清凉深层清洁祛痘男士洁面乳</v>
      </c>
      <c r="D167" s="257"/>
      <c r="E167" s="257" t="str">
        <v>eyhf-qdjmr</v>
      </c>
      <c r="F167" s="257" t="str">
        <v>默认规格</v>
      </c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</row>
    <row r="168">
      <c r="A168" s="257" t="str">
        <v>kftk-yj</v>
      </c>
      <c r="B168" s="257" t="str">
        <v>kftk-yj-yl</v>
      </c>
      <c r="C168" s="257" t="str">
        <v>酒店同款浴巾</v>
      </c>
      <c r="D168" s="257" t="str">
        <v>同款浴巾</v>
      </c>
      <c r="E168" s="257" t="str">
        <v>kftk-yj</v>
      </c>
      <c r="F168" s="257" t="str">
        <v>150cm*80cm</v>
      </c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</row>
    <row r="169">
      <c r="A169" s="257" t="str">
        <v>kftk-pltjyzlzx</v>
      </c>
      <c r="B169" s="257" t="str">
        <v>kftk-pltjyzlzx</v>
      </c>
      <c r="C169" s="257" t="str">
        <v>记忆枕不带空气棉</v>
      </c>
      <c r="D169" s="257" t="str">
        <v>记忆枕</v>
      </c>
      <c r="E169" s="257" t="str">
        <v>kftk-pltjyzlzx</v>
      </c>
      <c r="F169" s="257" t="str">
        <v>72*42*10</v>
      </c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</row>
    <row r="170">
      <c r="A170" s="257" t="str">
        <v>NZCPLTJYMZX-01</v>
      </c>
      <c r="B170" s="257" t="str">
        <v>kftk-pltjyzlzx</v>
      </c>
      <c r="C170" s="257" t="str">
        <v>记忆枕不带空气棉</v>
      </c>
      <c r="D170" s="257" t="str">
        <v>记忆枕</v>
      </c>
      <c r="E170" s="257" t="str">
        <v>NZCPLTJYMZX-01</v>
      </c>
      <c r="F170" s="257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</row>
    <row r="171">
      <c r="A171" s="257" t="str">
        <v>kftk-jyxb-1518</v>
      </c>
      <c r="B171" s="257" t="str">
        <v>kftk-jyxb-1518</v>
      </c>
      <c r="C171" s="257" t="str">
        <v>酒店同款 羽丝绒春秋被</v>
      </c>
      <c r="D171" s="257" t="str">
        <v>夏被</v>
      </c>
      <c r="E171" s="257" t="str">
        <v>kftk-jyxb-1518</v>
      </c>
      <c r="F171" s="257" t="str">
        <v>200*230</v>
      </c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</row>
    <row r="172">
      <c r="A172" s="257" t="str">
        <v>kftk-jyxb-2000</v>
      </c>
      <c r="B172" s="257" t="str">
        <v>kftk-jyxb-2000</v>
      </c>
      <c r="C172" s="257" t="str">
        <v>酒店同款 羽丝绒春秋被</v>
      </c>
      <c r="D172" s="257" t="str">
        <v>夏被</v>
      </c>
      <c r="E172" s="257" t="str">
        <v>kftk-jyxb-2000</v>
      </c>
      <c r="F172" s="257" t="str">
        <v>220*240</v>
      </c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</row>
    <row r="173">
      <c r="A173" s="257" t="str">
        <v>mnh-jyz</v>
      </c>
      <c r="B173" s="257" t="str">
        <v>mnh-jyz</v>
      </c>
      <c r="C173" s="257" t="str">
        <v>梦百合102元记忆枕头</v>
      </c>
      <c r="D173" s="257" t="str">
        <v>彩盒记忆枕</v>
      </c>
      <c r="E173" s="257" t="str">
        <v>mnh-jyz</v>
      </c>
      <c r="F173" s="257" t="str">
        <v>带彩盒</v>
      </c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</row>
    <row r="174">
      <c r="A174" s="257" t="str">
        <v>yddz-myls</v>
      </c>
      <c r="B174" s="257" t="str">
        <v>yddz-myls</v>
      </c>
      <c r="C174" s="257" t="str">
        <v>毛巾</v>
      </c>
      <c r="D174" s="257" t="str">
        <v>毛巾</v>
      </c>
      <c r="E174" s="257" t="str">
        <v>yddz-myls</v>
      </c>
      <c r="F174" s="257" t="str">
        <v>75*40/180g藏青色</v>
      </c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</row>
    <row r="175">
      <c r="A175" s="257" t="str">
        <v>afu-jy-1ml</v>
      </c>
      <c r="B175" s="257" t="str">
        <v>afu-jy-1ml</v>
      </c>
      <c r="C175" s="257" t="str">
        <v>阿芙1ml精油</v>
      </c>
      <c r="D175" s="257" t="str">
        <v>阿芙精油</v>
      </c>
      <c r="E175" s="257" t="str">
        <v>afu-jy-1ml</v>
      </c>
      <c r="F175" s="257" t="str">
        <v>1ml</v>
      </c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</row>
    <row r="176">
      <c r="A176" s="257" t="str">
        <v>yrb-jy-1518</v>
      </c>
      <c r="B176" s="257" t="str">
        <v>yrb-jy-1518</v>
      </c>
      <c r="C176" s="257" t="str">
        <v>家用羽绒被1.5/1.8</v>
      </c>
      <c r="D176" s="257" t="str">
        <v>家用羽绒被1.5/1.8</v>
      </c>
      <c r="E176" s="257" t="str">
        <v>yrb-jy-1518</v>
      </c>
      <c r="F176" s="257" t="str">
        <v>200*230</v>
      </c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</row>
    <row r="177">
      <c r="A177" s="257" t="str">
        <v>yrb-jy-200</v>
      </c>
      <c r="B177" s="257" t="str">
        <v>yrb-jy-200</v>
      </c>
      <c r="C177" s="257" t="str">
        <v>家用羽绒被2m</v>
      </c>
      <c r="D177" s="257" t="str">
        <v>家用羽绒被2m</v>
      </c>
      <c r="E177" s="257" t="str">
        <v>yrb-jy-200</v>
      </c>
      <c r="F177" s="257" t="str">
        <v>家用2米 220*240</v>
      </c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</row>
    <row r="178">
      <c r="A178" s="257" t="str">
        <v>mh-xssjt</v>
      </c>
      <c r="B178" s="257" t="str">
        <v>mh-xssjt</v>
      </c>
      <c r="C178" s="257" t="str">
        <v>旅行洗漱四件套</v>
      </c>
      <c r="D178" s="257" t="str">
        <v>旅行四件套</v>
      </c>
      <c r="E178" s="257" t="str">
        <v>mh-xssjt</v>
      </c>
      <c r="F178" s="257" t="str">
        <v>50ml*4</v>
      </c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</row>
    <row r="179">
      <c r="A179" s="257" t="str">
        <v>YF-BY-M-B-S</v>
      </c>
      <c r="B179" s="257" t="str">
        <v>YF-BY-M-B-S</v>
      </c>
      <c r="C179" s="257" t="str">
        <v>不言男神黑</v>
      </c>
      <c r="D179" s="257" t="str">
        <v>不言男神黑</v>
      </c>
      <c r="E179" s="257" t="str">
        <v>YF-BY-M-B-S</v>
      </c>
      <c r="F179" s="257" t="str">
        <v>S：165/88A</v>
      </c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</row>
    <row r="180">
      <c r="A180" s="257" t="str">
        <v>YF-BY-M-B-M</v>
      </c>
      <c r="B180" s="257" t="str">
        <v>YF-BY-M-B-M</v>
      </c>
      <c r="C180" s="257" t="str">
        <v>不言男神黑</v>
      </c>
      <c r="D180" s="257" t="str">
        <v>不言男神黑</v>
      </c>
      <c r="E180" s="257" t="str">
        <v>YF-BY-M-B-M</v>
      </c>
      <c r="F180" s="257" t="str">
        <v>M：170/92A</v>
      </c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</row>
    <row r="181">
      <c r="A181" s="257" t="str">
        <v>YF-BY-M-B-L</v>
      </c>
      <c r="B181" s="257" t="str">
        <v>YF-BY-M-B-L</v>
      </c>
      <c r="C181" s="257" t="str">
        <v>不言男神黑</v>
      </c>
      <c r="D181" s="257" t="str">
        <v>不言男神黑</v>
      </c>
      <c r="E181" s="257" t="str">
        <v>YF-BY-M-B-L</v>
      </c>
      <c r="F181" s="257" t="str">
        <v>L:175/96A</v>
      </c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</row>
    <row r="182">
      <c r="A182" s="257" t="str">
        <v>YF-BY-M-B-XL</v>
      </c>
      <c r="B182" s="257" t="str">
        <v>YF-BY-M-B-XL</v>
      </c>
      <c r="C182" s="257" t="str">
        <v>不言男神黑</v>
      </c>
      <c r="D182" s="257" t="str">
        <v>不言男神黑</v>
      </c>
      <c r="E182" s="257" t="str">
        <v>YF-BY-M-B-XL</v>
      </c>
      <c r="F182" s="257" t="str">
        <v>XL:180/100A</v>
      </c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</row>
    <row r="183">
      <c r="A183" s="257" t="str">
        <v>YF-BY-M-W-S</v>
      </c>
      <c r="B183" s="257" t="str">
        <v>YF-BY-M-W-S</v>
      </c>
      <c r="C183" s="257" t="str">
        <v>不言男神白</v>
      </c>
      <c r="D183" s="257" t="str">
        <v>不言男神白</v>
      </c>
      <c r="E183" s="257" t="str">
        <v>YF-BY-M-W-S</v>
      </c>
      <c r="F183" s="257" t="str">
        <v>S：165/88A</v>
      </c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</row>
    <row r="184">
      <c r="A184" s="257" t="str">
        <v>YF-BY-M-W-M</v>
      </c>
      <c r="B184" s="257" t="str">
        <v>YF-BY-M-W-M</v>
      </c>
      <c r="C184" s="257" t="str">
        <v>不言男神白</v>
      </c>
      <c r="D184" s="257" t="str">
        <v>不言男神白</v>
      </c>
      <c r="E184" s="257" t="str">
        <v>YF-BY-M-W-M</v>
      </c>
      <c r="F184" s="257" t="str">
        <v>M：170/92A</v>
      </c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</row>
    <row r="185">
      <c r="A185" s="257" t="str">
        <v>YF-BY-M-W-L</v>
      </c>
      <c r="B185" s="257" t="str">
        <v>YF-BY-M-W-L</v>
      </c>
      <c r="C185" s="257" t="str">
        <v>不言男神白</v>
      </c>
      <c r="D185" s="257" t="str">
        <v>不言男神白</v>
      </c>
      <c r="E185" s="257" t="str">
        <v>YF-BY-M-W-L</v>
      </c>
      <c r="F185" s="257" t="str">
        <v>L:175/96A</v>
      </c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</row>
    <row r="186">
      <c r="A186" s="257" t="str">
        <v>YF-BY-M-W-XL</v>
      </c>
      <c r="B186" s="257" t="str">
        <v>YF-BY-M-W-XL</v>
      </c>
      <c r="C186" s="257" t="str">
        <v>不言男神白</v>
      </c>
      <c r="D186" s="257" t="str">
        <v>不言男神白</v>
      </c>
      <c r="E186" s="257" t="str">
        <v>YF-BY-M-W-XL</v>
      </c>
      <c r="F186" s="257" t="str">
        <v>XL:180/100A</v>
      </c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</row>
    <row r="187">
      <c r="A187" s="257" t="str">
        <v>YF-BY-W-W-S</v>
      </c>
      <c r="B187" s="257" t="str">
        <v>YF-BY-W-W-S</v>
      </c>
      <c r="C187" s="257" t="str">
        <v>不言女神白</v>
      </c>
      <c r="D187" s="257" t="str">
        <v>不言女神白</v>
      </c>
      <c r="E187" s="257" t="str">
        <v>YF-BY-W-W-S</v>
      </c>
      <c r="F187" s="257" t="str">
        <v>S:155/80A</v>
      </c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</row>
    <row r="188">
      <c r="A188" s="257" t="str">
        <v>YF-BY-W-W-M</v>
      </c>
      <c r="B188" s="257" t="str">
        <v>YF-BY-W-W-M</v>
      </c>
      <c r="C188" s="257" t="str">
        <v>不言女神白</v>
      </c>
      <c r="D188" s="257" t="str">
        <v>不言女神白</v>
      </c>
      <c r="E188" s="257" t="str">
        <v>YF-BY-W-W-M</v>
      </c>
      <c r="F188" s="257" t="str">
        <v>M：160/84A</v>
      </c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</row>
    <row r="189">
      <c r="A189" s="257" t="str">
        <v>YF-BY-W-W-L</v>
      </c>
      <c r="B189" s="257" t="str">
        <v>YF-BY-W-W-L</v>
      </c>
      <c r="C189" s="257" t="str">
        <v>不言女神白</v>
      </c>
      <c r="D189" s="257" t="str">
        <v>不言女神白</v>
      </c>
      <c r="E189" s="257" t="str">
        <v>YF-BY-W-W-L</v>
      </c>
      <c r="F189" s="257" t="str">
        <v>L:165/88A</v>
      </c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</row>
    <row r="190">
      <c r="A190" s="257" t="str">
        <v>YF-BY-W-W-XL</v>
      </c>
      <c r="B190" s="257" t="str">
        <v>YF-BY-W-W-XL</v>
      </c>
      <c r="C190" s="257" t="str">
        <v>不言女神白</v>
      </c>
      <c r="D190" s="257" t="str">
        <v>不言女神白</v>
      </c>
      <c r="E190" s="257" t="str">
        <v>YF-BY-W-W-XL</v>
      </c>
      <c r="F190" s="257" t="str">
        <v>XL:170/92A</v>
      </c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</row>
    <row r="191">
      <c r="A191" s="257" t="str">
        <v>YF-BY-W-B-S</v>
      </c>
      <c r="B191" s="257" t="str">
        <v>YF-BY-W-B-S</v>
      </c>
      <c r="C191" s="257" t="str">
        <v>不言女神黑</v>
      </c>
      <c r="D191" s="257" t="str">
        <v>不言女神黑</v>
      </c>
      <c r="E191" s="257" t="str">
        <v>YF-BY-W-B-S</v>
      </c>
      <c r="F191" s="257" t="str">
        <v>S:155/80A</v>
      </c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</row>
    <row r="192">
      <c r="A192" s="257" t="str">
        <v>YF-BY-W-B-M</v>
      </c>
      <c r="B192" s="257" t="str">
        <v>YF-BY-W-B-M</v>
      </c>
      <c r="C192" s="257" t="str">
        <v>不言女神黑</v>
      </c>
      <c r="D192" s="257" t="str">
        <v>不言女神黑</v>
      </c>
      <c r="E192" s="257" t="str">
        <v>YF-BY-W-B-M</v>
      </c>
      <c r="F192" s="257" t="str">
        <v>M：160/84A</v>
      </c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</row>
    <row r="193">
      <c r="A193" s="257" t="str">
        <v>YF-BY-W-B-L</v>
      </c>
      <c r="B193" s="257" t="str">
        <v>YF-BY-W-B-L</v>
      </c>
      <c r="C193" s="257" t="str">
        <v>不言女神黑</v>
      </c>
      <c r="D193" s="257" t="str">
        <v>不言女神黑</v>
      </c>
      <c r="E193" s="257" t="str">
        <v>YF-BY-W-B-L</v>
      </c>
      <c r="F193" s="257" t="str">
        <v>L:165/88A</v>
      </c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</row>
    <row r="194">
      <c r="A194" s="257" t="str">
        <v>YF-BY-W-B-XL</v>
      </c>
      <c r="B194" s="257" t="str">
        <v>YF-BY-W-B-XL</v>
      </c>
      <c r="C194" s="257" t="str">
        <v>不言女神黑</v>
      </c>
      <c r="D194" s="257" t="str">
        <v>不言女神黑</v>
      </c>
      <c r="E194" s="257" t="str">
        <v>YF-BY-W-B-XL</v>
      </c>
      <c r="F194" s="257" t="str">
        <v>XL:170/92A</v>
      </c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</row>
    <row r="195">
      <c r="A195" s="257" t="str">
        <v>YF-QFS-M-B-S</v>
      </c>
      <c r="B195" s="257" t="str">
        <v>YF-QFS-M-B-S</v>
      </c>
      <c r="C195" s="257" t="str">
        <v>清风男神黑</v>
      </c>
      <c r="D195" s="257" t="str">
        <v>清风男神黑</v>
      </c>
      <c r="E195" s="257" t="str">
        <v>YF-QFS-M-B-S</v>
      </c>
      <c r="F195" s="257" t="str">
        <v>S：165/88A</v>
      </c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</row>
    <row r="196">
      <c r="A196" s="257" t="str">
        <v>YF-QFS-M-B-M</v>
      </c>
      <c r="B196" s="257" t="str">
        <v>YF-QFS-M-B-M</v>
      </c>
      <c r="C196" s="257" t="str">
        <v>清风男神黑</v>
      </c>
      <c r="D196" s="257" t="str">
        <v>清风男神黑</v>
      </c>
      <c r="E196" s="257" t="str">
        <v>YF-QFS-M-B-M</v>
      </c>
      <c r="F196" s="257" t="str">
        <v>M：170/92A</v>
      </c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</row>
    <row r="197">
      <c r="A197" s="257" t="str">
        <v>YF-QFS-M-B-L</v>
      </c>
      <c r="B197" s="257" t="str">
        <v>YF-QFS-M-B-L</v>
      </c>
      <c r="C197" s="257" t="str">
        <v>清风男神黑</v>
      </c>
      <c r="D197" s="257" t="str">
        <v>清风男神黑</v>
      </c>
      <c r="E197" s="257" t="str">
        <v>YF-QFS-M-B-L</v>
      </c>
      <c r="F197" s="257" t="str">
        <v>L:175/96A</v>
      </c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</row>
    <row r="198">
      <c r="A198" s="257" t="str">
        <v>YF-QFS-M-B-XL</v>
      </c>
      <c r="B198" s="257" t="str">
        <v>YF-QFS-M-B-XL</v>
      </c>
      <c r="C198" s="257" t="str">
        <v>清风男神黑</v>
      </c>
      <c r="D198" s="257" t="str">
        <v>清风男神黑</v>
      </c>
      <c r="E198" s="257" t="str">
        <v>YF-QFS-M-B-XL</v>
      </c>
      <c r="F198" s="257" t="str">
        <v>XL:180/100A</v>
      </c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</row>
    <row r="199">
      <c r="A199" s="257" t="str">
        <v>YF-QFS-M-W-S</v>
      </c>
      <c r="B199" s="257" t="str">
        <v>YF-QFS-M-W-S</v>
      </c>
      <c r="C199" s="257" t="str">
        <v>清风男神白</v>
      </c>
      <c r="D199" s="257" t="str">
        <v>清风男神白</v>
      </c>
      <c r="E199" s="257" t="str">
        <v>YF-QFS-M-W-S</v>
      </c>
      <c r="F199" s="257" t="str">
        <v>S：165/88A</v>
      </c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</row>
    <row r="200">
      <c r="A200" s="257" t="str">
        <v>YF-QFS-M-W-M</v>
      </c>
      <c r="B200" s="257" t="str">
        <v>YF-QFS-M-W-M</v>
      </c>
      <c r="C200" s="257" t="str">
        <v>清风男神白</v>
      </c>
      <c r="D200" s="257" t="str">
        <v>清风男神白</v>
      </c>
      <c r="E200" s="257" t="str">
        <v>YF-QFS-M-W-M</v>
      </c>
      <c r="F200" s="257" t="str">
        <v>M：170/92A</v>
      </c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</row>
    <row r="201">
      <c r="A201" s="257" t="str">
        <v>YF-QFS-M-W-L</v>
      </c>
      <c r="B201" s="257" t="str">
        <v>YF-QFS-M-W-L</v>
      </c>
      <c r="C201" s="257" t="str">
        <v>清风男神白</v>
      </c>
      <c r="D201" s="257" t="str">
        <v>清风男神白</v>
      </c>
      <c r="E201" s="257" t="str">
        <v>YF-QFS-M-W-L</v>
      </c>
      <c r="F201" s="257" t="str">
        <v>L:175/96A</v>
      </c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</row>
    <row r="202">
      <c r="A202" s="257" t="str">
        <v>YF-QFS-M-W-XL</v>
      </c>
      <c r="B202" s="257" t="str">
        <v>YF-QFS-M-W-XL</v>
      </c>
      <c r="C202" s="257" t="str">
        <v>清风男神白</v>
      </c>
      <c r="D202" s="257" t="str">
        <v>清风男神白</v>
      </c>
      <c r="E202" s="257" t="str">
        <v>YF-QFS-M-W-XL</v>
      </c>
      <c r="F202" s="257" t="str">
        <v>XL:180/100A</v>
      </c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</row>
    <row r="203">
      <c r="A203" s="257" t="str">
        <v>YF-QFS-W-W-S</v>
      </c>
      <c r="B203" s="257" t="str">
        <v>YF-QFS-W-W-S</v>
      </c>
      <c r="C203" s="257" t="str">
        <v>清风女神白</v>
      </c>
      <c r="D203" s="257" t="str">
        <v>清风女神白</v>
      </c>
      <c r="E203" s="257" t="str">
        <v>YF-QFS-W-W-S</v>
      </c>
      <c r="F203" s="257" t="str">
        <v>S:155/80A</v>
      </c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</row>
    <row r="204">
      <c r="A204" s="257" t="str">
        <v>YF-QFS-W-W-M</v>
      </c>
      <c r="B204" s="257" t="str">
        <v>YF-QFS-W-W-M</v>
      </c>
      <c r="C204" s="257" t="str">
        <v>清风女神白</v>
      </c>
      <c r="D204" s="257" t="str">
        <v>清风女神白</v>
      </c>
      <c r="E204" s="257" t="str">
        <v>YF-QFS-W-W-M</v>
      </c>
      <c r="F204" s="257" t="str">
        <v>M：160/84A</v>
      </c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</row>
    <row r="205">
      <c r="A205" s="257" t="str">
        <v>YF-QFS-W-W-L</v>
      </c>
      <c r="B205" s="257" t="str">
        <v>YF-QFS-W-W-L</v>
      </c>
      <c r="C205" s="257" t="str">
        <v>清风女神白</v>
      </c>
      <c r="D205" s="257" t="str">
        <v>清风女神白</v>
      </c>
      <c r="E205" s="257" t="str">
        <v>YF-QFS-W-W-L</v>
      </c>
      <c r="F205" s="257" t="str">
        <v>L:165/88A</v>
      </c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</row>
    <row r="206">
      <c r="A206" s="257" t="str">
        <v>YF-QFS-W-W-XL</v>
      </c>
      <c r="B206" s="257" t="str">
        <v>YF-QFS-W-W-XL</v>
      </c>
      <c r="C206" s="257" t="str">
        <v>清风女神白</v>
      </c>
      <c r="D206" s="257" t="str">
        <v>清风女神白</v>
      </c>
      <c r="E206" s="257" t="str">
        <v>YF-QFS-W-W-XL</v>
      </c>
      <c r="F206" s="257" t="str">
        <v>XL:170/92A</v>
      </c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</row>
    <row r="207">
      <c r="A207" s="257" t="str">
        <v>YF-QFS-W-B-S</v>
      </c>
      <c r="B207" s="257" t="str">
        <v>YF-QFS-W-B-S</v>
      </c>
      <c r="C207" s="257" t="str">
        <v>清风女神黑</v>
      </c>
      <c r="D207" s="257" t="str">
        <v>清风女神黑</v>
      </c>
      <c r="E207" s="257" t="str">
        <v>YF-QFS-W-B-S</v>
      </c>
      <c r="F207" s="257" t="str">
        <v>S:155/80A</v>
      </c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</row>
    <row r="208">
      <c r="A208" s="257" t="str">
        <v>YF-QFS-W-B-M</v>
      </c>
      <c r="B208" s="257" t="str">
        <v>YF-QFS-W-B-M</v>
      </c>
      <c r="C208" s="257" t="str">
        <v>清风女神黑</v>
      </c>
      <c r="D208" s="257" t="str">
        <v>清风女神黑</v>
      </c>
      <c r="E208" s="257" t="str">
        <v>YF-QFS-W-B-M</v>
      </c>
      <c r="F208" s="257" t="str">
        <v>M：160/84A</v>
      </c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</row>
    <row r="209">
      <c r="A209" s="257" t="str">
        <v>YF-QFS-W-B-L</v>
      </c>
      <c r="B209" s="257" t="str">
        <v>YF-QFS-W-B-L</v>
      </c>
      <c r="C209" s="257" t="str">
        <v>清风女神黑</v>
      </c>
      <c r="D209" s="257" t="str">
        <v>清风女神黑</v>
      </c>
      <c r="E209" s="257" t="str">
        <v>YF-QFS-W-B-L</v>
      </c>
      <c r="F209" s="257" t="str">
        <v>L:165/88A</v>
      </c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</row>
    <row r="210">
      <c r="A210" s="257" t="str">
        <v>YF-QFS-W-B-XL</v>
      </c>
      <c r="B210" s="257" t="str">
        <v>YF-QFS-W-B-XL</v>
      </c>
      <c r="C210" s="257" t="str">
        <v>清风女神黑</v>
      </c>
      <c r="D210" s="257" t="str">
        <v>清风女神黑</v>
      </c>
      <c r="E210" s="257" t="str">
        <v>YF-QFS-W-B-XL</v>
      </c>
      <c r="F210" s="257" t="str">
        <v>XL:170/92A</v>
      </c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</row>
    <row r="211">
      <c r="A211" s="257" t="str">
        <v>YF-SLZJ-M-B-S</v>
      </c>
      <c r="B211" s="257" t="str">
        <v>YF-SLZJ-M-B-S</v>
      </c>
      <c r="C211" s="257" t="str">
        <v>三两男神黑</v>
      </c>
      <c r="D211" s="257" t="str">
        <v>三两男神黑</v>
      </c>
      <c r="E211" s="257" t="str">
        <v>YF-SLZJ-M-B-S</v>
      </c>
      <c r="F211" s="257" t="str">
        <v>S：165/88A</v>
      </c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</row>
    <row r="212">
      <c r="A212" s="257" t="str">
        <v>YF-SLZJ-M-B-M</v>
      </c>
      <c r="B212" s="257" t="str">
        <v>YF-SLZJ-M-B-M</v>
      </c>
      <c r="C212" s="257" t="str">
        <v>三两男神黑</v>
      </c>
      <c r="D212" s="257" t="str">
        <v>三两男神黑</v>
      </c>
      <c r="E212" s="257" t="str">
        <v>YF-SLZJ-M-B-M</v>
      </c>
      <c r="F212" s="257" t="str">
        <v>M：170/92A</v>
      </c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</row>
    <row r="213">
      <c r="A213" s="257" t="str">
        <v>YF-SLZJ-M-B-L</v>
      </c>
      <c r="B213" s="257" t="str">
        <v>YF-SLZJ-M-B-L</v>
      </c>
      <c r="C213" s="257" t="str">
        <v>三两男神黑</v>
      </c>
      <c r="D213" s="257" t="str">
        <v>三两男神黑</v>
      </c>
      <c r="E213" s="257" t="str">
        <v>YF-SLZJ-M-B-L</v>
      </c>
      <c r="F213" s="257" t="str">
        <v>L:175/96A</v>
      </c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</row>
    <row r="214">
      <c r="A214" s="257" t="str">
        <v>YF-SLZJ-M-B-XL</v>
      </c>
      <c r="B214" s="257" t="str">
        <v>YF-SLZJ-M-B-XL</v>
      </c>
      <c r="C214" s="257" t="str">
        <v>三两男神黑</v>
      </c>
      <c r="D214" s="257" t="str">
        <v>三两男神黑</v>
      </c>
      <c r="E214" s="257" t="str">
        <v>YF-SLZJ-M-B-XL</v>
      </c>
      <c r="F214" s="257" t="str">
        <v>XL:180/100A</v>
      </c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</row>
    <row r="215">
      <c r="A215" s="257" t="str">
        <v>YF-SLZJ-M-W-S</v>
      </c>
      <c r="B215" s="257" t="str">
        <v>YF-SLZJ-M-W-S</v>
      </c>
      <c r="C215" s="257" t="str">
        <v>三两男神白</v>
      </c>
      <c r="D215" s="257" t="str">
        <v>三两男神白</v>
      </c>
      <c r="E215" s="257" t="str">
        <v>YF-SLZJ-M-W-S</v>
      </c>
      <c r="F215" s="257" t="str">
        <v>S：165/88A</v>
      </c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</row>
    <row r="216">
      <c r="A216" s="257" t="str">
        <v>YF-SLZJ-M-W-M</v>
      </c>
      <c r="B216" s="257" t="str">
        <v>YF-SLZJ-M-W-M</v>
      </c>
      <c r="C216" s="257" t="str">
        <v>三两男神白</v>
      </c>
      <c r="D216" s="257" t="str">
        <v>三两男神白</v>
      </c>
      <c r="E216" s="257" t="str">
        <v>YF-SLZJ-M-W-M</v>
      </c>
      <c r="F216" s="257" t="str">
        <v>M：170/92A</v>
      </c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</row>
    <row r="217">
      <c r="A217" s="257" t="str">
        <v>YF-SLZJ-M-W-L</v>
      </c>
      <c r="B217" s="257" t="str">
        <v>YF-SLZJ-M-W-L</v>
      </c>
      <c r="C217" s="257" t="str">
        <v>三两男神白</v>
      </c>
      <c r="D217" s="257" t="str">
        <v>三两男神白</v>
      </c>
      <c r="E217" s="257" t="str">
        <v>YF-SLZJ-M-W-L</v>
      </c>
      <c r="F217" s="257" t="str">
        <v>L:175/96A</v>
      </c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</row>
    <row r="218">
      <c r="A218" s="257" t="str">
        <v>YF-SLZJ-M-W-XL</v>
      </c>
      <c r="B218" s="257" t="str">
        <v>YF-SLZJ-M-W-XL</v>
      </c>
      <c r="C218" s="257" t="str">
        <v>三两男神白</v>
      </c>
      <c r="D218" s="257" t="str">
        <v>三两男神白</v>
      </c>
      <c r="E218" s="257" t="str">
        <v>YF-SLZJ-M-W-XL</v>
      </c>
      <c r="F218" s="257" t="str">
        <v>XL:180/100A</v>
      </c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</row>
    <row r="219">
      <c r="A219" s="257" t="str">
        <v>YF-SLZJ-W-B-S</v>
      </c>
      <c r="B219" s="257" t="str">
        <v>YF-SLZJ-W-B-S</v>
      </c>
      <c r="C219" s="257" t="str">
        <v>三两女神黑</v>
      </c>
      <c r="D219" s="257" t="str">
        <v>三两女神黑</v>
      </c>
      <c r="E219" s="257" t="str">
        <v>YF-SLZJ-W-B-S</v>
      </c>
      <c r="F219" s="257" t="str">
        <v>S:155/80A</v>
      </c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</row>
    <row r="220">
      <c r="A220" s="257" t="str">
        <v>YF-SLZJ-W-B-M</v>
      </c>
      <c r="B220" s="257" t="str">
        <v>YF-SLZJ-W-B-M</v>
      </c>
      <c r="C220" s="257" t="str">
        <v>三两女神黑</v>
      </c>
      <c r="D220" s="257" t="str">
        <v>三两女神黑</v>
      </c>
      <c r="E220" s="257" t="str">
        <v>YF-SLZJ-W-B-M</v>
      </c>
      <c r="F220" s="257" t="str">
        <v>M：160/84A</v>
      </c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</row>
    <row r="221">
      <c r="A221" s="257" t="str">
        <v>YF-SLZJ-W-B-L</v>
      </c>
      <c r="B221" s="257" t="str">
        <v>YF-SLZJ-W-B-L</v>
      </c>
      <c r="C221" s="257" t="str">
        <v>三两女神黑</v>
      </c>
      <c r="D221" s="257" t="str">
        <v>三两女神黑</v>
      </c>
      <c r="E221" s="257" t="str">
        <v>YF-SLZJ-W-B-L</v>
      </c>
      <c r="F221" s="257" t="str">
        <v>L:165/88A</v>
      </c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</row>
    <row r="222">
      <c r="A222" s="257" t="str">
        <v>YF-SLZJ-W-B-XL</v>
      </c>
      <c r="B222" s="257" t="str">
        <v>YF-SLZJ-W-B-XL</v>
      </c>
      <c r="C222" s="257" t="str">
        <v>三两女神黑</v>
      </c>
      <c r="D222" s="257" t="str">
        <v>三两女神黑</v>
      </c>
      <c r="E222" s="257" t="str">
        <v>YF-SLZJ-W-B-XL</v>
      </c>
      <c r="F222" s="257" t="str">
        <v>XL:170/92A</v>
      </c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</row>
    <row r="223">
      <c r="A223" s="257" t="str">
        <v>YF-SLZJ-W-W-S</v>
      </c>
      <c r="B223" s="257" t="str">
        <v>YF-SLZJ-W-W-S</v>
      </c>
      <c r="C223" s="257" t="str">
        <v>三两女神白</v>
      </c>
      <c r="D223" s="257" t="str">
        <v>三两女神白</v>
      </c>
      <c r="E223" s="257" t="str">
        <v>YF-SLZJ-W-W-S</v>
      </c>
      <c r="F223" s="257" t="str">
        <v>S:155/80A</v>
      </c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</row>
    <row r="224">
      <c r="A224" s="257" t="str">
        <v>DP20160901027</v>
      </c>
      <c r="B224" s="257" t="str">
        <v>YF-SLZJ-W-W-S</v>
      </c>
      <c r="C224" s="257" t="str">
        <v>三两女神白</v>
      </c>
      <c r="D224" s="257" t="str">
        <v>三两女神白</v>
      </c>
      <c r="E224" s="257" t="str">
        <v>DP20160901027</v>
      </c>
      <c r="F224" s="257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</row>
    <row r="225">
      <c r="A225" s="257" t="str">
        <v>YF-NOB-M-W-S</v>
      </c>
      <c r="B225" s="257" t="str">
        <v>YF-SLZJ-W-W-S</v>
      </c>
      <c r="C225" s="257" t="str">
        <v>三两女神白</v>
      </c>
      <c r="D225" s="257" t="str">
        <v>三两女神白</v>
      </c>
      <c r="E225" s="257" t="str">
        <v>YF-NOB-M-W-S</v>
      </c>
      <c r="F225" s="257" t="str">
        <v>Nobody白色男S（成人）</v>
      </c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</row>
    <row r="226">
      <c r="A226" s="257" t="str">
        <v>YF-NOB-W-W-S</v>
      </c>
      <c r="B226" s="257" t="str">
        <v>YF-SLZJ-W-W-S</v>
      </c>
      <c r="C226" s="257" t="str">
        <v>三两女神白</v>
      </c>
      <c r="D226" s="257" t="str">
        <v>三两女神白</v>
      </c>
      <c r="E226" s="257" t="str">
        <v>YF-NOB-W-W-S</v>
      </c>
      <c r="F226" s="257" t="str">
        <v>Nobody白色女S（成人）</v>
      </c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</row>
    <row r="227">
      <c r="A227" s="257" t="str">
        <v>YF-FQH-W-W-S</v>
      </c>
      <c r="B227" s="257" t="str">
        <v>YF-SLZJ-W-W-S</v>
      </c>
      <c r="C227" s="257" t="str">
        <v>三两女神白</v>
      </c>
      <c r="D227" s="257" t="str">
        <v>三两女神白</v>
      </c>
      <c r="E227" s="257" t="str">
        <v>YF-FQH-W-W-S</v>
      </c>
      <c r="F227" s="257" t="str">
        <v>发轻汗白色女S（成人）</v>
      </c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</row>
    <row r="228">
      <c r="A228" s="257" t="str">
        <v>YF-FQH-M-W-S</v>
      </c>
      <c r="B228" s="257" t="str">
        <v>YF-SLZJ-W-W-S</v>
      </c>
      <c r="C228" s="257" t="str">
        <v>三两女神白</v>
      </c>
      <c r="D228" s="257" t="str">
        <v>三两女神白</v>
      </c>
      <c r="E228" s="257" t="str">
        <v>YF-FQH-M-W-S</v>
      </c>
      <c r="F228" s="257" t="str">
        <v>发轻汗白色男S（成人）</v>
      </c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</row>
    <row r="229">
      <c r="A229" s="257" t="str">
        <v>YF-NOB-M-W-M</v>
      </c>
      <c r="B229" s="257" t="str">
        <v>YF-SLZJ-W-W-S</v>
      </c>
      <c r="C229" s="257" t="str">
        <v>三两女神白</v>
      </c>
      <c r="D229" s="257" t="str">
        <v>三两女神白</v>
      </c>
      <c r="E229" s="257" t="str">
        <v>YF-NOB-M-W-M</v>
      </c>
      <c r="F229" s="257" t="str">
        <v>Nobody白色男M（成人）</v>
      </c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</row>
    <row r="230">
      <c r="A230" s="257" t="str">
        <v>YF-NOB-W-W-M</v>
      </c>
      <c r="B230" s="257" t="str">
        <v>YF-SLZJ-W-W-S</v>
      </c>
      <c r="C230" s="257" t="str">
        <v>三两女神白</v>
      </c>
      <c r="D230" s="257" t="str">
        <v>三两女神白</v>
      </c>
      <c r="E230" s="257" t="str">
        <v>YF-NOB-W-W-M</v>
      </c>
      <c r="F230" s="257" t="str">
        <v>Nobody白色女M（成人）</v>
      </c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</row>
    <row r="231">
      <c r="A231" s="257" t="str">
        <v>YF-FQH-W-W-M</v>
      </c>
      <c r="B231" s="257" t="str">
        <v>YF-SLZJ-W-W-S</v>
      </c>
      <c r="C231" s="257" t="str">
        <v>三两女神白</v>
      </c>
      <c r="D231" s="257" t="str">
        <v>三两女神白</v>
      </c>
      <c r="E231" s="257" t="str">
        <v>YF-FQH-W-W-M</v>
      </c>
      <c r="F231" s="257" t="str">
        <v>发轻汗白色女M（成人）</v>
      </c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</row>
    <row r="232">
      <c r="A232" s="257" t="str">
        <v>YF-FQH-M-W-M</v>
      </c>
      <c r="B232" s="257" t="str">
        <v>YF-SLZJ-W-W-S</v>
      </c>
      <c r="C232" s="257" t="str">
        <v>三两女神白</v>
      </c>
      <c r="D232" s="257" t="str">
        <v>三两女神白</v>
      </c>
      <c r="E232" s="257" t="str">
        <v>YF-FQH-M-W-M</v>
      </c>
      <c r="F232" s="257" t="str">
        <v>发轻汗白色男M（成人）</v>
      </c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</row>
    <row r="233">
      <c r="A233" s="257" t="str">
        <v>YF-NOB-M-W-L</v>
      </c>
      <c r="B233" s="257" t="str">
        <v>YF-SLZJ-W-W-S</v>
      </c>
      <c r="C233" s="257" t="str">
        <v>三两女神白</v>
      </c>
      <c r="D233" s="257" t="str">
        <v>三两女神白</v>
      </c>
      <c r="E233" s="257" t="str">
        <v>YF-NOB-M-W-L</v>
      </c>
      <c r="F233" s="257" t="str">
        <v>Nobody白色男L（成人）</v>
      </c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</row>
    <row r="234">
      <c r="A234" s="257" t="str">
        <v>YF-NOB-W-W-L</v>
      </c>
      <c r="B234" s="257" t="str">
        <v>YF-SLZJ-W-W-S</v>
      </c>
      <c r="C234" s="257" t="str">
        <v>三两女神白</v>
      </c>
      <c r="D234" s="257" t="str">
        <v>三两女神白</v>
      </c>
      <c r="E234" s="257" t="str">
        <v>YF-NOB-W-W-L</v>
      </c>
      <c r="F234" s="257" t="str">
        <v>Nobody白色女L（成人）</v>
      </c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</row>
    <row r="235">
      <c r="A235" s="257" t="str">
        <v>YF-FQH-W-W-L</v>
      </c>
      <c r="B235" s="257" t="str">
        <v>YF-SLZJ-W-W-S</v>
      </c>
      <c r="C235" s="257" t="str">
        <v>三两女神白</v>
      </c>
      <c r="D235" s="257" t="str">
        <v>三两女神白</v>
      </c>
      <c r="E235" s="257" t="str">
        <v>YF-FQH-W-W-L</v>
      </c>
      <c r="F235" s="257" t="str">
        <v>发轻汗白色女L（成人）</v>
      </c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</row>
    <row r="236">
      <c r="A236" s="257" t="str">
        <v>YF-FQH-M-W-L</v>
      </c>
      <c r="B236" s="257" t="str">
        <v>YF-SLZJ-W-W-S</v>
      </c>
      <c r="C236" s="257" t="str">
        <v>三两女神白</v>
      </c>
      <c r="D236" s="257" t="str">
        <v>三两女神白</v>
      </c>
      <c r="E236" s="257" t="str">
        <v>YF-FQH-M-W-L</v>
      </c>
      <c r="F236" s="257" t="str">
        <v>发轻汗白色男L（成人）</v>
      </c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</row>
    <row r="237">
      <c r="A237" s="257" t="str">
        <v>YF-NOB-M-W-XL</v>
      </c>
      <c r="B237" s="257" t="str">
        <v>YF-SLZJ-W-W-S</v>
      </c>
      <c r="C237" s="257" t="str">
        <v>三两女神白</v>
      </c>
      <c r="D237" s="257" t="str">
        <v>三两女神白</v>
      </c>
      <c r="E237" s="257" t="str">
        <v>YF-NOB-M-W-XL</v>
      </c>
      <c r="F237" s="257" t="str">
        <v>Nobody白色男XL（成人）</v>
      </c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</row>
    <row r="238">
      <c r="A238" s="257" t="str">
        <v>YF-NOB-W-W-XL</v>
      </c>
      <c r="B238" s="257" t="str">
        <v>YF-SLZJ-W-W-S</v>
      </c>
      <c r="C238" s="257" t="str">
        <v>三两女神白</v>
      </c>
      <c r="D238" s="257" t="str">
        <v>三两女神白</v>
      </c>
      <c r="E238" s="257" t="str">
        <v>YF-NOB-W-W-XL</v>
      </c>
      <c r="F238" s="257" t="str">
        <v>Nobody白色女XL（成人）</v>
      </c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</row>
    <row r="239">
      <c r="A239" s="257" t="str">
        <v>YF-FQH-W-W-XL</v>
      </c>
      <c r="B239" s="257" t="str">
        <v>YF-SLZJ-W-W-S</v>
      </c>
      <c r="C239" s="257" t="str">
        <v>三两女神白</v>
      </c>
      <c r="D239" s="257" t="str">
        <v>三两女神白</v>
      </c>
      <c r="E239" s="257" t="str">
        <v>YF-FQH-W-W-XL</v>
      </c>
      <c r="F239" s="257" t="str">
        <v>发轻汗白色女XL（成人）</v>
      </c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</row>
    <row r="240">
      <c r="A240" s="257" t="str">
        <v>YF-FQH-M-W-XL</v>
      </c>
      <c r="B240" s="257" t="str">
        <v>YF-SLZJ-W-W-S</v>
      </c>
      <c r="C240" s="257" t="str">
        <v>三两女神白</v>
      </c>
      <c r="D240" s="257" t="str">
        <v>三两女神白</v>
      </c>
      <c r="E240" s="257" t="str">
        <v>YF-FQH-M-W-XL</v>
      </c>
      <c r="F240" s="257" t="str">
        <v>发轻汗白色男XL（成人）</v>
      </c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</row>
    <row r="241">
      <c r="A241" s="257" t="str">
        <v>YF-SLZJ-W-W-M</v>
      </c>
      <c r="B241" s="257" t="str">
        <v>YF-SLZJ-W-W-M</v>
      </c>
      <c r="C241" s="257" t="str">
        <v>三两女神白</v>
      </c>
      <c r="D241" s="257" t="str">
        <v>三两女神白</v>
      </c>
      <c r="E241" s="257" t="str">
        <v>YF-SLZJ-W-W-M</v>
      </c>
      <c r="F241" s="257" t="str">
        <v>M：160/84A</v>
      </c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</row>
    <row r="242">
      <c r="A242" s="257" t="str">
        <v>YF-SLZJ-W-W-L</v>
      </c>
      <c r="B242" s="257" t="str">
        <v>YF-SLZJ-W-W-L</v>
      </c>
      <c r="C242" s="257" t="str">
        <v>三两女神白</v>
      </c>
      <c r="D242" s="257" t="str">
        <v>三两女神白</v>
      </c>
      <c r="E242" s="257" t="str">
        <v>YF-SLZJ-W-W-L</v>
      </c>
      <c r="F242" s="257" t="str">
        <v>L:165/88A</v>
      </c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</row>
    <row r="243">
      <c r="A243" s="257" t="str">
        <v>YF-SLZJ-W-W-XL</v>
      </c>
      <c r="B243" s="257" t="str">
        <v>YF-SLZJ-W-W-XL</v>
      </c>
      <c r="C243" s="257" t="str">
        <v>三两女神白</v>
      </c>
      <c r="D243" s="257" t="str">
        <v>三两女神白</v>
      </c>
      <c r="E243" s="257" t="str">
        <v>YF-SLZJ-W-W-XL</v>
      </c>
      <c r="F243" s="257" t="str">
        <v>XL:170/92A</v>
      </c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</row>
    <row r="244">
      <c r="A244" s="257" t="str">
        <v>YF-FQH-M-B-S</v>
      </c>
      <c r="B244" s="257" t="str">
        <v>YF-FQH-M-B-S</v>
      </c>
      <c r="C244" s="257" t="str">
        <v>发轻男神黑</v>
      </c>
      <c r="D244" s="257" t="str">
        <v>发轻男神黑</v>
      </c>
      <c r="E244" s="257" t="str">
        <v>YF-FQH-M-B-S</v>
      </c>
      <c r="F244" s="257" t="str">
        <v>S：165/88A</v>
      </c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</row>
    <row r="245">
      <c r="A245" s="257" t="str">
        <v>YF-FQH-M-B-M</v>
      </c>
      <c r="B245" s="257" t="str">
        <v>YF-FQH-M-B-M</v>
      </c>
      <c r="C245" s="257" t="str">
        <v>发轻男神黑</v>
      </c>
      <c r="D245" s="257" t="str">
        <v>发轻男神黑</v>
      </c>
      <c r="E245" s="257" t="str">
        <v>YF-FQH-M-B-M</v>
      </c>
      <c r="F245" s="257" t="str">
        <v>M：170/92A</v>
      </c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</row>
    <row r="246">
      <c r="A246" s="257" t="str">
        <v>YF-FQH-M-B-L</v>
      </c>
      <c r="B246" s="257" t="str">
        <v>YF-FQH-M-B-L</v>
      </c>
      <c r="C246" s="257" t="str">
        <v>发轻男神黑</v>
      </c>
      <c r="D246" s="257" t="str">
        <v>发轻男神黑</v>
      </c>
      <c r="E246" s="257" t="str">
        <v>YF-FQH-M-B-L</v>
      </c>
      <c r="F246" s="257" t="str">
        <v>L:175/96A</v>
      </c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</row>
    <row r="247">
      <c r="A247" s="257" t="str">
        <v>YF-FQH-M-B-XL</v>
      </c>
      <c r="B247" s="257" t="str">
        <v>YF-FQH-M-B-XL</v>
      </c>
      <c r="C247" s="257" t="str">
        <v>发轻男神黑</v>
      </c>
      <c r="D247" s="257" t="str">
        <v>发轻男神黑</v>
      </c>
      <c r="E247" s="257" t="str">
        <v>YF-FQH-M-B-XL</v>
      </c>
      <c r="F247" s="257" t="str">
        <v>XL:180/100A</v>
      </c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</row>
    <row r="248">
      <c r="A248" s="257" t="str">
        <v>YF-FQH-W-B-S</v>
      </c>
      <c r="B248" s="257" t="str">
        <v>YF-FQH-W-B-S</v>
      </c>
      <c r="C248" s="257" t="str">
        <v>发轻女神黑</v>
      </c>
      <c r="D248" s="257" t="str">
        <v>发轻女神黑</v>
      </c>
      <c r="E248" s="257" t="str">
        <v>YF-FQH-W-B-S</v>
      </c>
      <c r="F248" s="257" t="str">
        <v>S:155/80A</v>
      </c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</row>
    <row r="249">
      <c r="A249" s="257" t="str">
        <v>YF-FQH-W-B-M</v>
      </c>
      <c r="B249" s="257" t="str">
        <v>YF-FQH-W-B-M</v>
      </c>
      <c r="C249" s="257" t="str">
        <v>发轻女神黑</v>
      </c>
      <c r="D249" s="257" t="str">
        <v>发轻女神黑</v>
      </c>
      <c r="E249" s="257" t="str">
        <v>YF-FQH-W-B-M</v>
      </c>
      <c r="F249" s="257" t="str">
        <v>M：160/84A</v>
      </c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</row>
    <row r="250">
      <c r="A250" s="257" t="str">
        <v>YF-FQH-W-B-L</v>
      </c>
      <c r="B250" s="257" t="str">
        <v>YF-FQH-W-B-L</v>
      </c>
      <c r="C250" s="257" t="str">
        <v>发轻女神黑</v>
      </c>
      <c r="D250" s="257" t="str">
        <v>发轻女神黑</v>
      </c>
      <c r="E250" s="257" t="str">
        <v>YF-FQH-W-B-L</v>
      </c>
      <c r="F250" s="257" t="str">
        <v>L:165/88A</v>
      </c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</row>
    <row r="251">
      <c r="A251" s="257" t="str">
        <v>YF-FQH-W-B-XL</v>
      </c>
      <c r="B251" s="257" t="str">
        <v>YF-FQH-W-B-XL</v>
      </c>
      <c r="C251" s="257" t="str">
        <v>发轻女神黑</v>
      </c>
      <c r="D251" s="257" t="str">
        <v>发轻女神黑</v>
      </c>
      <c r="E251" s="257" t="str">
        <v>YF-FQH-W-B-XL</v>
      </c>
      <c r="F251" s="257" t="str">
        <v>XL:170/92A</v>
      </c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</row>
    <row r="252">
      <c r="A252" s="257" t="str">
        <v>YF-NOB-M-B-S</v>
      </c>
      <c r="B252" s="257" t="str">
        <v>YF-NOB-M-B-S</v>
      </c>
      <c r="C252" s="257" t="str">
        <v>no男神黑</v>
      </c>
      <c r="D252" s="257" t="str">
        <v>no男神黑</v>
      </c>
      <c r="E252" s="257" t="str">
        <v>YF-NOB-M-B-S</v>
      </c>
      <c r="F252" s="257" t="str">
        <v>S：165/88A</v>
      </c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</row>
    <row r="253">
      <c r="A253" s="257" t="str">
        <v>YF-NOB-M-B-M</v>
      </c>
      <c r="B253" s="257" t="str">
        <v>YF-NOB-M-B-M</v>
      </c>
      <c r="C253" s="257" t="str">
        <v>no男神黑</v>
      </c>
      <c r="D253" s="257" t="str">
        <v>no男神黑</v>
      </c>
      <c r="E253" s="257" t="str">
        <v>YF-NOB-M-B-M</v>
      </c>
      <c r="F253" s="257" t="str">
        <v>M：170/92A</v>
      </c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</row>
    <row r="254">
      <c r="A254" s="257" t="str">
        <v>YF-NOB-M-B-L</v>
      </c>
      <c r="B254" s="257" t="str">
        <v>YF-NOB-M-B-L</v>
      </c>
      <c r="C254" s="257" t="str">
        <v>no男神黑</v>
      </c>
      <c r="D254" s="257" t="str">
        <v>no男神黑</v>
      </c>
      <c r="E254" s="257" t="str">
        <v>YF-NOB-M-B-L</v>
      </c>
      <c r="F254" s="257" t="str">
        <v>L:175/96A</v>
      </c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</row>
    <row r="255">
      <c r="A255" s="257" t="str">
        <v>YF-NOB-M-B-XL</v>
      </c>
      <c r="B255" s="257" t="str">
        <v>YF-NOB-M-B-XL</v>
      </c>
      <c r="C255" s="257" t="str">
        <v>no男神黑</v>
      </c>
      <c r="D255" s="257" t="str">
        <v>no男神黑</v>
      </c>
      <c r="E255" s="257" t="str">
        <v>YF-NOB-M-B-XL</v>
      </c>
      <c r="F255" s="257" t="str">
        <v>XL:180/100A</v>
      </c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</row>
    <row r="256">
      <c r="A256" s="257" t="str">
        <v>YF-NOB-W-B-S</v>
      </c>
      <c r="B256" s="257" t="str">
        <v>YF-NOB-W-B-S</v>
      </c>
      <c r="C256" s="257" t="str">
        <v>no女神黑</v>
      </c>
      <c r="D256" s="257" t="str">
        <v>no女神黑</v>
      </c>
      <c r="E256" s="257" t="str">
        <v>YF-NOB-W-B-S</v>
      </c>
      <c r="F256" s="257" t="str">
        <v>S:155/80A</v>
      </c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</row>
    <row r="257">
      <c r="A257" s="257" t="str">
        <v>YF-NOB-W-B-M</v>
      </c>
      <c r="B257" s="257" t="str">
        <v>YF-NOB-W-B-M</v>
      </c>
      <c r="C257" s="257" t="str">
        <v>no女神黑</v>
      </c>
      <c r="D257" s="257" t="str">
        <v>no女神黑</v>
      </c>
      <c r="E257" s="257" t="str">
        <v>YF-NOB-W-B-M</v>
      </c>
      <c r="F257" s="257" t="str">
        <v>M：160/84A</v>
      </c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</row>
    <row r="258">
      <c r="A258" s="257" t="str">
        <v>YF-NOB-W-B-L</v>
      </c>
      <c r="B258" s="257" t="str">
        <v>YF-NOB-W-B-L</v>
      </c>
      <c r="C258" s="257" t="str">
        <v>no女神黑</v>
      </c>
      <c r="D258" s="257" t="str">
        <v>no女神黑</v>
      </c>
      <c r="E258" s="257" t="str">
        <v>YF-NOB-W-B-L</v>
      </c>
      <c r="F258" s="257" t="str">
        <v>L:165/88A</v>
      </c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</row>
    <row r="259">
      <c r="A259" s="257" t="str">
        <v>YF-NOB-W-B-XL</v>
      </c>
      <c r="B259" s="257" t="str">
        <v>YF-NOB-W-B-XL</v>
      </c>
      <c r="C259" s="257" t="str">
        <v>no女神黑</v>
      </c>
      <c r="D259" s="257" t="str">
        <v>no女神黑</v>
      </c>
      <c r="E259" s="257" t="str">
        <v>YF-NOB-W-B-XL</v>
      </c>
      <c r="F259" s="257" t="str">
        <v>XL:170/92A</v>
      </c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</row>
    <row r="260">
      <c r="A260" s="257" t="str">
        <v>bz-yfzd</v>
      </c>
      <c r="B260" s="257" t="str">
        <v>bz-yfzd</v>
      </c>
      <c r="C260" s="257" t="str">
        <v>衣服纸袋</v>
      </c>
      <c r="D260" s="257" t="str">
        <v>衣服纸袋</v>
      </c>
      <c r="E260" s="257" t="str">
        <v>bz-yfzd</v>
      </c>
      <c r="F260" s="257" t="str">
        <v>默认规格</v>
      </c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</row>
    <row r="261">
      <c r="A261" s="257" t="str">
        <v>mxp-2015</v>
      </c>
      <c r="B261" s="257" t="str">
        <v>mxp-2015</v>
      </c>
      <c r="C261" s="257" t="str">
        <v>明信片</v>
      </c>
      <c r="D261" s="257" t="str">
        <v>明信片</v>
      </c>
      <c r="E261" s="257" t="str">
        <v>mxp-2015</v>
      </c>
      <c r="F261" s="257" t="str">
        <v>默认规格</v>
      </c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</row>
    <row r="262">
      <c r="A262" s="257" t="str">
        <v>zc-bz</v>
      </c>
      <c r="B262" s="257" t="str">
        <v>zc-bz</v>
      </c>
      <c r="C262" s="257" t="str">
        <v>紫砂杯子</v>
      </c>
      <c r="D262" s="257" t="str">
        <v>紫砂杯子</v>
      </c>
      <c r="E262" s="257" t="str">
        <v>zc-bz</v>
      </c>
      <c r="F262" s="257" t="str">
        <v>1个装</v>
      </c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</row>
    <row r="263">
      <c r="A263" s="257" t="str">
        <v>kftk-bcjy-10ml</v>
      </c>
      <c r="B263" s="257" t="str">
        <v>kftk-bcjy-10ml</v>
      </c>
      <c r="C263" s="257" t="str">
        <v>亚朵生活 白茶精油 牛皮纸圆筒装</v>
      </c>
      <c r="D263" s="257" t="str">
        <v>白茶精油瓶装</v>
      </c>
      <c r="E263" s="257" t="str">
        <v>kftk-bcjy-10ml</v>
      </c>
      <c r="F263" s="257" t="str">
        <v>10ml</v>
      </c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</row>
    <row r="264">
      <c r="A264" s="257" t="str">
        <v>ymls40-zt</v>
      </c>
      <c r="B264" s="257" t="str">
        <v>ymls40-zt</v>
      </c>
      <c r="C264" s="257" t="str">
        <v>酒店版尺寸枕套本色</v>
      </c>
      <c r="D264" s="257" t="str">
        <v>YM枕套</v>
      </c>
      <c r="E264" s="257" t="str">
        <v>ymls40-zt</v>
      </c>
      <c r="F264" s="257" t="str">
        <v>86cm*53cm</v>
      </c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</row>
    <row r="265">
      <c r="A265" s="257" t="str">
        <v>ts-xzip</v>
      </c>
      <c r="B265" s="257" t="str">
        <v>ts-xzip</v>
      </c>
      <c r="C265" s="257" t="str">
        <v>超越IP</v>
      </c>
      <c r="D265" s="257"/>
      <c r="E265" s="257" t="str">
        <v>ts-xzip</v>
      </c>
      <c r="F265" s="257" t="str">
        <v>默认规格</v>
      </c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</row>
    <row r="266">
      <c r="A266" s="257" t="str">
        <v>ts-dsylx</v>
      </c>
      <c r="B266" s="257" t="str">
        <v>ts-dsylx</v>
      </c>
      <c r="C266" s="257" t="str">
        <v>读书与旅行</v>
      </c>
      <c r="D266" s="257" t="str">
        <v>读书与旅行</v>
      </c>
      <c r="E266" s="257" t="str">
        <v>ts-dsylx</v>
      </c>
      <c r="F266" s="257" t="str">
        <v>默认规格</v>
      </c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</row>
    <row r="267">
      <c r="A267" s="257" t="str">
        <v>yddz-ssyj-bs</v>
      </c>
      <c r="B267" s="257" t="str">
        <v>yddz-ssyj-bs</v>
      </c>
      <c r="C267" s="257" t="str">
        <v>浴巾</v>
      </c>
      <c r="D267" s="257" t="str">
        <v>三色浴巾</v>
      </c>
      <c r="E267" s="257" t="str">
        <v>yddz-ssyj-bs</v>
      </c>
      <c r="F267" s="257" t="str">
        <v>180*80 白色</v>
      </c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</row>
    <row r="268">
      <c r="A268" s="257" t="str">
        <v>YF-BY-M-W-XXL</v>
      </c>
      <c r="B268" s="257" t="str">
        <v>YF-BY-M-W-XXL</v>
      </c>
      <c r="C268" s="257" t="str">
        <v>不言男神白</v>
      </c>
      <c r="D268" s="257" t="str">
        <v>不言男神白</v>
      </c>
      <c r="E268" s="257" t="str">
        <v>YF-BY-M-W-XXL</v>
      </c>
      <c r="F268" s="257" t="str">
        <v>185/104A</v>
      </c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</row>
    <row r="269">
      <c r="A269" s="257" t="str">
        <v>YF-BY-M-B-XXL</v>
      </c>
      <c r="B269" s="257" t="str">
        <v>YF-BY-M-B-XXL</v>
      </c>
      <c r="C269" s="257" t="str">
        <v>不言男神黑</v>
      </c>
      <c r="D269" s="257" t="str">
        <v>不言男神黑</v>
      </c>
      <c r="E269" s="257" t="str">
        <v>YF-BY-M-B-XXL</v>
      </c>
      <c r="F269" s="257" t="str">
        <v>185/104A</v>
      </c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</row>
    <row r="270">
      <c r="A270" s="257" t="str">
        <v>YF-SLZJ-M-W-XXL</v>
      </c>
      <c r="B270" s="257" t="str">
        <v>YF-SLZJ-M-W-XXL</v>
      </c>
      <c r="C270" s="257" t="str">
        <v>三两男神白</v>
      </c>
      <c r="D270" s="257" t="str">
        <v>三两男神白</v>
      </c>
      <c r="E270" s="257" t="str">
        <v>YF-SLZJ-M-W-XXL</v>
      </c>
      <c r="F270" s="257" t="str">
        <v>XXL:185/104A</v>
      </c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</row>
    <row r="271">
      <c r="A271" s="257" t="str">
        <v>YF-SLZJ-M-B-XXL</v>
      </c>
      <c r="B271" s="257" t="str">
        <v>YF-SLZJ-M-B-XXL</v>
      </c>
      <c r="C271" s="257" t="str">
        <v>三两男神黑</v>
      </c>
      <c r="D271" s="257" t="str">
        <v>三两男神黑</v>
      </c>
      <c r="E271" s="257" t="str">
        <v>YF-SLZJ-M-B-XXL</v>
      </c>
      <c r="F271" s="257" t="str">
        <v>XXL:185/104A</v>
      </c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</row>
    <row r="272">
      <c r="A272" s="257" t="str">
        <v>YF-NOB-M-B-XXL</v>
      </c>
      <c r="B272" s="257" t="str">
        <v>YF-NOB-M-B-XXL</v>
      </c>
      <c r="C272" s="257" t="str">
        <v>no男神黑</v>
      </c>
      <c r="D272" s="257" t="str">
        <v>no男神黑</v>
      </c>
      <c r="E272" s="257" t="str">
        <v>YF-NOB-M-B-XXL</v>
      </c>
      <c r="F272" s="257" t="str">
        <v>XXL:185/104A</v>
      </c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</row>
    <row r="273">
      <c r="A273" s="257" t="str">
        <v>RY-DT-423ML-42ML</v>
      </c>
      <c r="B273" s="257" t="str">
        <v>RY-DT-423ML-42ML</v>
      </c>
      <c r="C273" s="257" t="str">
        <v>东土 | 汝窑 清饮一壶四杯</v>
      </c>
      <c r="D273" s="257" t="str">
        <v>一壶四杯</v>
      </c>
      <c r="E273" s="257" t="str">
        <v>RY-DT-423ML-42ML</v>
      </c>
      <c r="F273" s="257" t="str">
        <v>一壶四杯</v>
      </c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</row>
    <row r="274">
      <c r="A274" s="257" t="str">
        <v>LQY-DT-140ML</v>
      </c>
      <c r="B274" s="257" t="str">
        <v>LQY-DT-140ML</v>
      </c>
      <c r="C274" s="257" t="str">
        <v>东土 | 龙泉窑 鱼悦杯</v>
      </c>
      <c r="D274" s="257" t="str">
        <v>鱼悦杯</v>
      </c>
      <c r="E274" s="257" t="str">
        <v>LQY-DT-140ML</v>
      </c>
      <c r="F274" s="257" t="str">
        <v>鱼悦杯</v>
      </c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</row>
    <row r="275">
      <c r="A275" s="257" t="str">
        <v>LQY-DT-ZTB-Y</v>
      </c>
      <c r="B275" s="257" t="str">
        <v>LQY-DT-ZTB-Y</v>
      </c>
      <c r="C275" s="257" t="str">
        <v>东土 | 龙泉窑 竹套杯系列</v>
      </c>
      <c r="D275" s="257" t="str">
        <v>东土 | 龙泉窑 竹套杯</v>
      </c>
      <c r="E275" s="257" t="str">
        <v>LQY-DT-ZTB-Y</v>
      </c>
      <c r="F275" s="257" t="str">
        <v>米黄釉</v>
      </c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</row>
    <row r="276">
      <c r="A276" s="257" t="str">
        <v>LQY-DT-ZTB-G</v>
      </c>
      <c r="B276" s="257" t="str">
        <v>LQY-DT-ZTB-G</v>
      </c>
      <c r="C276" s="257" t="str">
        <v>竹套杯</v>
      </c>
      <c r="D276" s="257" t="str">
        <v>竹套杯大 梅子青大</v>
      </c>
      <c r="E276" s="257" t="str">
        <v>LQY-DT-ZTB-G</v>
      </c>
      <c r="F276" s="257" t="str">
        <v>梅子青大</v>
      </c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</row>
    <row r="277">
      <c r="A277" s="257" t="str">
        <v>假如经理们读了德鲁克</v>
      </c>
      <c r="B277" s="257" t="str">
        <v>nh-jrjlmdldlk</v>
      </c>
      <c r="C277" s="257" t="str">
        <v>假如经理们读了德鲁克</v>
      </c>
      <c r="D277" s="257" t="str">
        <v>假如经理们读了德鲁克</v>
      </c>
      <c r="E277" s="257" t="str">
        <v>假如经理们读了德鲁克</v>
      </c>
      <c r="F277" s="257" t="str">
        <v>默认规格</v>
      </c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</row>
    <row r="278">
      <c r="A278" s="257" t="str">
        <v>kukatx-ns35-38</v>
      </c>
      <c r="B278" s="257" t="str">
        <v>kukatx-ns35-38</v>
      </c>
      <c r="C278" s="257" t="str">
        <v>【顾家家居5折】牛皮拖鞋（颜色随机）</v>
      </c>
      <c r="D278" s="257" t="str">
        <v>顾家牛皮拖鞋</v>
      </c>
      <c r="E278" s="257" t="str">
        <v>kukatx-ns35-38</v>
      </c>
      <c r="F278" s="257" t="str">
        <v>35-38</v>
      </c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</row>
    <row r="279">
      <c r="A279" s="257" t="str">
        <v>yx-rshf-lrsf</v>
      </c>
      <c r="B279" s="257" t="str">
        <v>yx-rshf-65*65*43cm</v>
      </c>
      <c r="C279" s="257" t="str">
        <v>严选｜日式和风懒人沙发</v>
      </c>
      <c r="D279" s="257"/>
      <c r="E279" s="257" t="str">
        <v>yx-rshf-lrsf</v>
      </c>
      <c r="F279" s="257" t="str">
        <v>yx-rshf-65*65*43cm</v>
      </c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</row>
    <row r="280">
      <c r="A280" s="257" t="str">
        <v>yd-dz-csd</v>
      </c>
      <c r="B280" s="257" t="str">
        <v>yd-dz-csd</v>
      </c>
      <c r="C280" s="257" t="str">
        <v>亚朵生活｜定制防潮吸水除湿袋</v>
      </c>
      <c r="D280" s="257" t="str">
        <v>除湿袋</v>
      </c>
      <c r="E280" s="257" t="str">
        <v>yd-dz-csd</v>
      </c>
      <c r="F280" s="257" t="str">
        <v>3包/袋</v>
      </c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</row>
    <row r="281">
      <c r="A281" s="257" t="str">
        <v>1008050</v>
      </c>
      <c r="B281" s="257" t="str">
        <v>1008050</v>
      </c>
      <c r="C281" s="257" t="str">
        <v>日式和风懒人沙发：藏青（内胆+外套）</v>
      </c>
      <c r="D281" s="257" t="str">
        <v>日式和风懒人沙发：藏青（内胆+外套）</v>
      </c>
      <c r="E281" s="257" t="str">
        <v>1008050</v>
      </c>
      <c r="F281" s="257" t="str">
        <v>1008050</v>
      </c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</row>
    <row r="282">
      <c r="A282" s="257" t="str">
        <v>1008051</v>
      </c>
      <c r="B282" s="257" t="str">
        <v>1008051</v>
      </c>
      <c r="C282" s="257" t="str">
        <v>日式和风懒人沙发：粉色（内胆+外套）</v>
      </c>
      <c r="D282" s="257" t="str">
        <v>日式和风懒人沙发：粉色（内胆+外套）</v>
      </c>
      <c r="E282" s="257" t="str">
        <v>1008051</v>
      </c>
      <c r="F282" s="257" t="str">
        <v>1008051</v>
      </c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</row>
    <row r="283">
      <c r="A283" s="257" t="str">
        <v>1008052</v>
      </c>
      <c r="B283" s="257" t="str">
        <v>1008052</v>
      </c>
      <c r="C283" s="257" t="str">
        <v>日式和风懒人沙发：深咖（内胆+外套）</v>
      </c>
      <c r="D283" s="257" t="str">
        <v>日式和风懒人沙发：深咖（内胆+外套）</v>
      </c>
      <c r="E283" s="257" t="str">
        <v>1008052</v>
      </c>
      <c r="F283" s="257" t="str">
        <v>1008052</v>
      </c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</row>
    <row r="284">
      <c r="A284" s="257" t="str">
        <v>1008053</v>
      </c>
      <c r="B284" s="257" t="str">
        <v>1008053</v>
      </c>
      <c r="C284" s="257" t="str">
        <v>日式和风懒人沙发：银灰（内胆+外套）</v>
      </c>
      <c r="D284" s="257" t="str">
        <v>日式和风懒人沙发：银灰（内胆+外套）</v>
      </c>
      <c r="E284" s="257" t="str">
        <v>1008053</v>
      </c>
      <c r="F284" s="257" t="str">
        <v>1008053</v>
      </c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</row>
    <row r="285">
      <c r="A285" s="257" t="str">
        <v>1029009</v>
      </c>
      <c r="B285" s="257" t="str">
        <v>1029009</v>
      </c>
      <c r="C285" s="257" t="str">
        <v>160*230羊毛手工几何地毯：玉杏黄</v>
      </c>
      <c r="D285" s="257" t="str">
        <v>160*230羊毛手工几何地毯：玉杏黄</v>
      </c>
      <c r="E285" s="257" t="str">
        <v>1029009</v>
      </c>
      <c r="F285" s="257" t="str">
        <v>1029009</v>
      </c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</row>
    <row r="286">
      <c r="A286" s="257" t="str">
        <v>1029007</v>
      </c>
      <c r="B286" s="257" t="str">
        <v>1029007</v>
      </c>
      <c r="C286" s="257" t="str">
        <v>160*230羊毛手工几何地毯：赤香红</v>
      </c>
      <c r="D286" s="257" t="str">
        <v>160*230羊毛手工几何地毯：赤香红</v>
      </c>
      <c r="E286" s="257" t="str">
        <v>1029007</v>
      </c>
      <c r="F286" s="257" t="str">
        <v>1029007</v>
      </c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</row>
    <row r="287">
      <c r="A287" s="257" t="str">
        <v>1029072</v>
      </c>
      <c r="B287" s="257" t="str">
        <v>1029072</v>
      </c>
      <c r="C287" s="257" t="str">
        <v>超声波陶瓷香薰机</v>
      </c>
      <c r="D287" s="257" t="str">
        <v>超声波陶瓷香薰机</v>
      </c>
      <c r="E287" s="257" t="str">
        <v>1029072</v>
      </c>
      <c r="F287" s="257" t="str">
        <v>1029072</v>
      </c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</row>
    <row r="288">
      <c r="A288" s="257" t="str">
        <v>1029025</v>
      </c>
      <c r="B288" s="257" t="str">
        <v>1029025</v>
      </c>
      <c r="C288" s="257" t="str">
        <v>日式纯棉色织AB格四件套：220*240cm;蓝色</v>
      </c>
      <c r="D288" s="257" t="str">
        <v>日式纯棉色织AB格四件套：220*240cm;蓝色</v>
      </c>
      <c r="E288" s="257" t="str">
        <v>1029025</v>
      </c>
      <c r="F288" s="257" t="str">
        <v>1029025</v>
      </c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</row>
    <row r="289">
      <c r="A289" s="257" t="str">
        <v>1029024</v>
      </c>
      <c r="B289" s="257" t="str">
        <v>1029024</v>
      </c>
      <c r="C289" s="257" t="str">
        <v>日式纯棉色织AB格四件套：220*240cm;黄色</v>
      </c>
      <c r="D289" s="257" t="str">
        <v>日式纯棉色织AB格四件套：220*240cm;黄色</v>
      </c>
      <c r="E289" s="257" t="str">
        <v>1029024</v>
      </c>
      <c r="F289" s="257" t="str">
        <v>1029024</v>
      </c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</row>
    <row r="290">
      <c r="A290" s="257" t="str">
        <v>1029023</v>
      </c>
      <c r="B290" s="257" t="str">
        <v>1029023</v>
      </c>
      <c r="C290" s="257" t="str">
        <v>日式纯棉色织AB格四件套：220*240cm;红色</v>
      </c>
      <c r="D290" s="257" t="str">
        <v>日式纯棉色织AB格四件套：220*240cm;红色</v>
      </c>
      <c r="E290" s="257" t="str">
        <v>1029023</v>
      </c>
      <c r="F290" s="257" t="str">
        <v>1029023</v>
      </c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</row>
    <row r="291">
      <c r="A291" s="257" t="str">
        <v>1029022</v>
      </c>
      <c r="B291" s="257" t="str">
        <v>1029022</v>
      </c>
      <c r="C291" s="257" t="str">
        <v>日式纯棉色织AB格四件套：200*230cm;蓝色</v>
      </c>
      <c r="D291" s="257" t="str">
        <v>日式纯棉色织AB格四件套：200*230cm;蓝色</v>
      </c>
      <c r="E291" s="257" t="str">
        <v>1029022</v>
      </c>
      <c r="F291" s="257" t="str">
        <v>1029022</v>
      </c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</row>
    <row r="292">
      <c r="A292" s="257" t="str">
        <v>1029021</v>
      </c>
      <c r="B292" s="257" t="str">
        <v>1029021</v>
      </c>
      <c r="C292" s="257" t="str">
        <v>日式纯棉色织AB格四件套：200*230cm;黄色</v>
      </c>
      <c r="D292" s="257" t="str">
        <v>日式纯棉色织AB格四件套：200*230cm;黄色</v>
      </c>
      <c r="E292" s="257" t="str">
        <v>1029021</v>
      </c>
      <c r="F292" s="257" t="str">
        <v>1029021</v>
      </c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</row>
    <row r="293">
      <c r="A293" s="257" t="str">
        <v>1029020</v>
      </c>
      <c r="B293" s="257" t="str">
        <v>1029020</v>
      </c>
      <c r="C293" s="257" t="str">
        <v>日式纯棉色织AB格四件套：200*230cm;红色</v>
      </c>
      <c r="D293" s="257" t="str">
        <v>日式纯棉色织AB格四件套：200*230cm;红色</v>
      </c>
      <c r="E293" s="257" t="str">
        <v>1029020</v>
      </c>
      <c r="F293" s="257" t="str">
        <v>1029020</v>
      </c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</row>
    <row r="294">
      <c r="A294" s="257" t="str">
        <v>1017003</v>
      </c>
      <c r="B294" s="257" t="str">
        <v>1017003</v>
      </c>
      <c r="C294" s="257" t="str">
        <v>日式色织水洗棉四件套：1米5;钴蓝</v>
      </c>
      <c r="D294" s="257" t="str">
        <v>日式色织水洗棉四件套：1米5;钴蓝</v>
      </c>
      <c r="E294" s="257" t="str">
        <v>1017003</v>
      </c>
      <c r="F294" s="257" t="str">
        <v>1017003</v>
      </c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</row>
    <row r="295">
      <c r="A295" s="257" t="str">
        <v>1017004</v>
      </c>
      <c r="B295" s="257" t="str">
        <v>1017004</v>
      </c>
      <c r="C295" s="257" t="str">
        <v>日式色织水洗棉四件套：1米5;烟墨</v>
      </c>
      <c r="D295" s="257" t="str">
        <v>日式色织水洗棉四件套：1米5;烟墨</v>
      </c>
      <c r="E295" s="257" t="str">
        <v>1017004</v>
      </c>
      <c r="F295" s="257" t="str">
        <v>1017004</v>
      </c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</row>
    <row r="296">
      <c r="A296" s="257" t="str">
        <v>1017005</v>
      </c>
      <c r="B296" s="257" t="str">
        <v>1017005</v>
      </c>
      <c r="C296" s="257" t="str">
        <v>日式色织水洗棉四件套：1米5;薄粉</v>
      </c>
      <c r="D296" s="257" t="str">
        <v>日式色织水洗棉四件套：1米5;薄粉</v>
      </c>
      <c r="E296" s="257" t="str">
        <v>1017005</v>
      </c>
      <c r="F296" s="257" t="str">
        <v>1017005</v>
      </c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</row>
    <row r="297">
      <c r="A297" s="257" t="str">
        <v>1017006</v>
      </c>
      <c r="B297" s="257" t="str">
        <v>1017006</v>
      </c>
      <c r="C297" s="257" t="str">
        <v>日式色织水洗棉四件套：1米5;水棕</v>
      </c>
      <c r="D297" s="257" t="str">
        <v>日式色织水洗棉四件套：1米5;水棕</v>
      </c>
      <c r="E297" s="257" t="str">
        <v>1017006</v>
      </c>
      <c r="F297" s="257" t="str">
        <v>1017006</v>
      </c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</row>
    <row r="298">
      <c r="A298" s="257" t="str">
        <v>1017007</v>
      </c>
      <c r="B298" s="257" t="str">
        <v>1017007</v>
      </c>
      <c r="C298" s="257" t="str">
        <v>日式色织水洗棉四件套：1米8;钴蓝</v>
      </c>
      <c r="D298" s="257" t="str">
        <v>日式色织水洗棉四件套：1米8;钴蓝</v>
      </c>
      <c r="E298" s="257" t="str">
        <v>1017007</v>
      </c>
      <c r="F298" s="257" t="str">
        <v>1017007</v>
      </c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</row>
    <row r="299">
      <c r="A299" s="257" t="str">
        <v>1017008</v>
      </c>
      <c r="B299" s="257" t="str">
        <v>1017008</v>
      </c>
      <c r="C299" s="257" t="str">
        <v>日式色织水洗棉四件套：1米8;烟墨</v>
      </c>
      <c r="D299" s="257" t="str">
        <v>日式色织水洗棉四件套：1米8;烟墨</v>
      </c>
      <c r="E299" s="257" t="str">
        <v>1017008</v>
      </c>
      <c r="F299" s="257" t="str">
        <v>1017008</v>
      </c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</row>
    <row r="300">
      <c r="A300" s="257" t="str">
        <v>1017009</v>
      </c>
      <c r="B300" s="257" t="str">
        <v>1017009</v>
      </c>
      <c r="C300" s="257" t="str">
        <v>日式色织水洗棉四件套：1米8;薄粉</v>
      </c>
      <c r="D300" s="257" t="str">
        <v>日式色织水洗棉四件套：1米8;薄粉</v>
      </c>
      <c r="E300" s="257" t="str">
        <v>1017009</v>
      </c>
      <c r="F300" s="257" t="str">
        <v>1017009</v>
      </c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</row>
    <row r="301">
      <c r="A301" s="257" t="str">
        <v>1015012</v>
      </c>
      <c r="B301" s="257" t="str">
        <v>1017009</v>
      </c>
      <c r="C301" s="257" t="str">
        <v>日式色织水洗棉四件套：1米8;薄粉</v>
      </c>
      <c r="D301" s="257" t="str">
        <v>日式色织水洗棉四件套：1米8;薄粉</v>
      </c>
      <c r="E301" s="257" t="str">
        <v>1015012</v>
      </c>
      <c r="F301" s="257" t="str">
        <v>350克</v>
      </c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</row>
    <row r="302">
      <c r="A302" s="257" t="str">
        <v>1013022</v>
      </c>
      <c r="B302" s="257" t="str">
        <v>1013022</v>
      </c>
      <c r="C302" s="257" t="str">
        <v>典雅美式全棉刺绣抱枕：铃兰</v>
      </c>
      <c r="D302" s="257" t="str">
        <v>典雅美式全棉刺绣抱枕：铃兰</v>
      </c>
      <c r="E302" s="257" t="str">
        <v>1013022</v>
      </c>
      <c r="F302" s="257" t="str">
        <v>1013022</v>
      </c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</row>
    <row r="303">
      <c r="A303" s="257" t="str">
        <v>1013023</v>
      </c>
      <c r="B303" s="257" t="str">
        <v>1013023</v>
      </c>
      <c r="C303" s="257" t="str">
        <v>典雅美式全棉刺绣抱枕：马蹄</v>
      </c>
      <c r="D303" s="257" t="str">
        <v>典雅美式全棉刺绣抱枕：马蹄</v>
      </c>
      <c r="E303" s="257" t="str">
        <v>1013023</v>
      </c>
      <c r="F303" s="257" t="str">
        <v>1013023</v>
      </c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</row>
    <row r="304">
      <c r="A304" s="257" t="str">
        <v>1036027</v>
      </c>
      <c r="B304" s="257" t="str">
        <v>1036027</v>
      </c>
      <c r="C304" s="257" t="str">
        <v>安睡慢回弹记忆绵床垫：1.8*2m</v>
      </c>
      <c r="D304" s="257" t="str">
        <v>安睡慢回弹记忆绵床垫：1.8*2m</v>
      </c>
      <c r="E304" s="257" t="str">
        <v>1036027</v>
      </c>
      <c r="F304" s="257" t="str">
        <v>1036027</v>
      </c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</row>
    <row r="305">
      <c r="A305" s="257" t="str">
        <v>1036026</v>
      </c>
      <c r="B305" s="257" t="str">
        <v>1036026</v>
      </c>
      <c r="C305" s="257" t="str">
        <v>安睡慢回弹记忆绵床垫：1.5*2m</v>
      </c>
      <c r="D305" s="257" t="str">
        <v>安睡慢回弹记忆绵床垫：1.5*2m</v>
      </c>
      <c r="E305" s="257" t="str">
        <v>1036026</v>
      </c>
      <c r="F305" s="257" t="str">
        <v>1036026</v>
      </c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</row>
    <row r="306">
      <c r="A306" s="257" t="str">
        <v>1038069</v>
      </c>
      <c r="B306" s="257" t="str">
        <v>1038069</v>
      </c>
      <c r="C306" s="257" t="str">
        <v>午睡枕</v>
      </c>
      <c r="D306" s="257" t="str">
        <v>多功能午睡枕：粉灰</v>
      </c>
      <c r="E306" s="257" t="str">
        <v>1038069</v>
      </c>
      <c r="F306" s="257" t="str">
        <v>1038069</v>
      </c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</row>
    <row r="307">
      <c r="A307" s="257" t="str">
        <v>1038068</v>
      </c>
      <c r="B307" s="257" t="str">
        <v>1038068</v>
      </c>
      <c r="C307" s="257" t="str">
        <v>午睡枕</v>
      </c>
      <c r="D307" s="257" t="str">
        <v>午睡枕：灰色</v>
      </c>
      <c r="E307" s="257" t="str">
        <v>1038068</v>
      </c>
      <c r="F307" s="257" t="str">
        <v>1038068</v>
      </c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</row>
    <row r="308">
      <c r="A308" s="257" t="str">
        <v>1006016</v>
      </c>
      <c r="B308" s="257" t="str">
        <v>1006016</v>
      </c>
      <c r="C308" s="257" t="str">
        <v>颈枕 针织款：深棕条纹</v>
      </c>
      <c r="D308" s="257" t="str">
        <v>日式多功能颈枕 针织款：深棕条纹</v>
      </c>
      <c r="E308" s="257" t="str">
        <v>1006016</v>
      </c>
      <c r="F308" s="257" t="str">
        <v>1006016</v>
      </c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</row>
    <row r="309">
      <c r="A309" s="257" t="str">
        <v>1006017</v>
      </c>
      <c r="B309" s="257" t="str">
        <v>1006017</v>
      </c>
      <c r="C309" s="257" t="str">
        <v>颈枕 针织款：浅灰纯色</v>
      </c>
      <c r="D309" s="257" t="str">
        <v>日式多功能颈枕 针织款：浅灰纯色</v>
      </c>
      <c r="E309" s="257" t="str">
        <v>1006017</v>
      </c>
      <c r="F309" s="257" t="str">
        <v>1006017</v>
      </c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</row>
    <row r="310">
      <c r="A310" s="257" t="str">
        <v>1019012</v>
      </c>
      <c r="B310" s="257" t="str">
        <v>1019012</v>
      </c>
      <c r="C310" s="257" t="str">
        <v>记忆棉U型美臀垫：灰色</v>
      </c>
      <c r="D310" s="257" t="str">
        <v>记忆棉U型美臀垫：灰色</v>
      </c>
      <c r="E310" s="257" t="str">
        <v>1019012</v>
      </c>
      <c r="F310" s="257" t="str">
        <v>1019012</v>
      </c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</row>
    <row r="311">
      <c r="A311" s="257" t="str">
        <v>1027025</v>
      </c>
      <c r="B311" s="257" t="str">
        <v>1027025</v>
      </c>
      <c r="C311" s="257" t="str">
        <v>居家棉麻涤收纳盒：无盖（29*29*19cm）</v>
      </c>
      <c r="D311" s="257" t="str">
        <v>居家棉麻涤收纳盒：无盖（29*29*19cm）</v>
      </c>
      <c r="E311" s="257" t="str">
        <v>1027025</v>
      </c>
      <c r="F311" s="257" t="str">
        <v>1027025</v>
      </c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</row>
    <row r="312">
      <c r="A312" s="257" t="str">
        <v>1027024</v>
      </c>
      <c r="B312" s="257" t="str">
        <v>1027024</v>
      </c>
      <c r="C312" s="257" t="str">
        <v>居家棉麻涤收纳盒：带盖（39*27*25.7cm）</v>
      </c>
      <c r="D312" s="257" t="str">
        <v>居家棉麻涤收纳盒：带盖（39*27*25.7cm）</v>
      </c>
      <c r="E312" s="257" t="str">
        <v>1027024</v>
      </c>
      <c r="F312" s="257" t="str">
        <v>1027024</v>
      </c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</row>
    <row r="313">
      <c r="A313" s="257" t="str">
        <v>1044123</v>
      </c>
      <c r="B313" s="257" t="str">
        <v>1044123</v>
      </c>
      <c r="C313" s="257" t="str">
        <v>带盖棉麻涤内衣收纳盒：15格</v>
      </c>
      <c r="D313" s="257" t="str">
        <v>带盖棉麻涤内衣收纳盒：15格</v>
      </c>
      <c r="E313" s="257" t="str">
        <v>1044123</v>
      </c>
      <c r="F313" s="257" t="str">
        <v>1044123</v>
      </c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</row>
    <row r="314">
      <c r="A314" s="257" t="str">
        <v>1044122</v>
      </c>
      <c r="B314" s="257" t="str">
        <v>1044122</v>
      </c>
      <c r="C314" s="257" t="str">
        <v>带盖棉麻涤内衣收纳盒：12格</v>
      </c>
      <c r="D314" s="257" t="str">
        <v>带盖棉麻涤内衣收纳盒：12格</v>
      </c>
      <c r="E314" s="257" t="str">
        <v>1044122</v>
      </c>
      <c r="F314" s="257" t="str">
        <v>1044122</v>
      </c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</row>
    <row r="315">
      <c r="A315" s="257" t="str">
        <v>1044121</v>
      </c>
      <c r="B315" s="257" t="str">
        <v>1044121</v>
      </c>
      <c r="C315" s="257" t="str">
        <v>带盖棉麻涤内衣收纳盒：4格</v>
      </c>
      <c r="D315" s="257" t="str">
        <v>带盖棉麻涤内衣收纳盒：4格</v>
      </c>
      <c r="E315" s="257" t="str">
        <v>1044121</v>
      </c>
      <c r="F315" s="257" t="str">
        <v>1044121</v>
      </c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</row>
    <row r="316">
      <c r="A316" s="257" t="str">
        <v>1019152</v>
      </c>
      <c r="B316" s="257" t="str">
        <v>1019152</v>
      </c>
      <c r="C316" s="257" t="str">
        <v>三层竹收纳柜：48.5*30.5*91.5 cm</v>
      </c>
      <c r="D316" s="257" t="str">
        <v>三层竹收纳柜：48.5*30.5*91.5 cm</v>
      </c>
      <c r="E316" s="257" t="str">
        <v>1019152</v>
      </c>
      <c r="F316" s="257" t="str">
        <v>1019152</v>
      </c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</row>
    <row r="317">
      <c r="A317" s="257" t="str">
        <v>1044111</v>
      </c>
      <c r="B317" s="257" t="str">
        <v>1044111</v>
      </c>
      <c r="C317" s="257" t="str">
        <v>无痕立体记忆绵眼罩：黑色</v>
      </c>
      <c r="D317" s="257" t="str">
        <v>无痕立体记忆绵眼罩：黑色</v>
      </c>
      <c r="E317" s="257" t="str">
        <v>1044111</v>
      </c>
      <c r="F317" s="257" t="str">
        <v>1044111</v>
      </c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</row>
    <row r="318">
      <c r="A318" s="257" t="str">
        <v>1019027</v>
      </c>
      <c r="B318" s="257" t="str">
        <v>1019027</v>
      </c>
      <c r="C318" s="257" t="str">
        <v>日式马兰草春夏拖鞋：茶色;男款均码</v>
      </c>
      <c r="D318" s="257" t="str">
        <v>日式马兰草春夏拖鞋：茶色;男款均码</v>
      </c>
      <c r="E318" s="257" t="str">
        <v>1019027</v>
      </c>
      <c r="F318" s="257" t="str">
        <v>1019027</v>
      </c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</row>
    <row r="319">
      <c r="A319" s="257" t="str">
        <v>1019026</v>
      </c>
      <c r="B319" s="257" t="str">
        <v>1019026</v>
      </c>
      <c r="C319" s="257" t="str">
        <v>日式马兰草春夏拖鞋：米色;女款均码</v>
      </c>
      <c r="D319" s="257" t="str">
        <v>日式马兰草春夏拖鞋：米色;女款均码</v>
      </c>
      <c r="E319" s="257" t="str">
        <v>1019026</v>
      </c>
      <c r="F319" s="257" t="str">
        <v>1019026</v>
      </c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</row>
    <row r="320">
      <c r="A320" s="257" t="str">
        <v>1019018</v>
      </c>
      <c r="B320" s="257" t="str">
        <v>1019018</v>
      </c>
      <c r="C320" s="257" t="str">
        <v>日式竖条纹棉麻春夏拖鞋:米色;女款均码</v>
      </c>
      <c r="D320" s="257" t="str">
        <v>日式竖条纹棉麻春夏拖鞋:米色;女款均码</v>
      </c>
      <c r="E320" s="257" t="str">
        <v>1019018</v>
      </c>
      <c r="F320" s="257" t="str">
        <v>1019018</v>
      </c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</row>
    <row r="321">
      <c r="A321" s="257" t="str">
        <v>1019019</v>
      </c>
      <c r="B321" s="257" t="str">
        <v>1019019</v>
      </c>
      <c r="C321" s="257" t="str">
        <v>日式竖条纹棉麻春夏拖鞋:粉色;女款均码</v>
      </c>
      <c r="D321" s="257" t="str">
        <v>日式竖条纹棉麻春夏拖鞋:粉色;女款均码</v>
      </c>
      <c r="E321" s="257" t="str">
        <v>1019019</v>
      </c>
      <c r="F321" s="257" t="str">
        <v>1019019</v>
      </c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</row>
    <row r="322">
      <c r="A322" s="257" t="str">
        <v>1019020</v>
      </c>
      <c r="B322" s="257" t="str">
        <v>1019020</v>
      </c>
      <c r="C322" s="257" t="str">
        <v>日式竖条纹棉麻春夏拖鞋:茶色;男款均码</v>
      </c>
      <c r="D322" s="257" t="str">
        <v>日式竖条纹棉麻春夏拖鞋:茶色;男款均码</v>
      </c>
      <c r="E322" s="257" t="str">
        <v>1019020</v>
      </c>
      <c r="F322" s="257" t="str">
        <v>1019020</v>
      </c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</row>
    <row r="323">
      <c r="A323" s="257" t="str">
        <v>1019021</v>
      </c>
      <c r="B323" s="257" t="str">
        <v>1019021</v>
      </c>
      <c r="C323" s="257" t="str">
        <v>日式竖条纹棉麻春夏拖鞋:蓝色;男款均码</v>
      </c>
      <c r="D323" s="257" t="str">
        <v>日式竖条纹棉麻春夏拖鞋:蓝色;男款均码</v>
      </c>
      <c r="E323" s="257" t="str">
        <v>1019021</v>
      </c>
      <c r="F323" s="257" t="str">
        <v>1019021</v>
      </c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</row>
    <row r="324">
      <c r="A324" s="257" t="str">
        <v>1037027</v>
      </c>
      <c r="B324" s="257" t="str">
        <v>1037027</v>
      </c>
      <c r="C324" s="257" t="str">
        <v>女式空气内裤：M;肤色</v>
      </c>
      <c r="D324" s="257" t="str">
        <v>女式空气内裤：M;肤色</v>
      </c>
      <c r="E324" s="257" t="str">
        <v>1037027</v>
      </c>
      <c r="F324" s="257" t="str">
        <v>1037027</v>
      </c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</row>
    <row r="325">
      <c r="A325" s="257" t="str">
        <v>1037026</v>
      </c>
      <c r="B325" s="257" t="str">
        <v>1037026</v>
      </c>
      <c r="C325" s="257" t="str">
        <v>女式空气内裤：S;肤色</v>
      </c>
      <c r="D325" s="257" t="str">
        <v>女式空气内裤：S;肤色</v>
      </c>
      <c r="E325" s="257" t="str">
        <v>1037026</v>
      </c>
      <c r="F325" s="257" t="str">
        <v>1037026</v>
      </c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</row>
    <row r="326">
      <c r="A326" s="257" t="str">
        <v>1022044</v>
      </c>
      <c r="B326" s="257" t="str">
        <v>1022044</v>
      </c>
      <c r="C326" s="257" t="str">
        <v>女式空气内裤:L;灰色</v>
      </c>
      <c r="D326" s="257" t="str">
        <v>女式空气内裤:L;灰色</v>
      </c>
      <c r="E326" s="257" t="str">
        <v>1022044</v>
      </c>
      <c r="F326" s="257" t="str">
        <v>1022044</v>
      </c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</row>
    <row r="327">
      <c r="A327" s="257" t="str">
        <v>1022043</v>
      </c>
      <c r="B327" s="257" t="str">
        <v>1022043</v>
      </c>
      <c r="C327" s="257" t="str">
        <v>女式空气内裤:M;灰色</v>
      </c>
      <c r="D327" s="257" t="str">
        <v>女式空气内裤:M;灰色</v>
      </c>
      <c r="E327" s="257" t="str">
        <v>1022043</v>
      </c>
      <c r="F327" s="257" t="str">
        <v>1022043</v>
      </c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</row>
    <row r="328">
      <c r="A328" s="257" t="str">
        <v>1022042</v>
      </c>
      <c r="B328" s="257" t="str">
        <v>1022042</v>
      </c>
      <c r="C328" s="257" t="str">
        <v>女式空气内裤:S;灰色</v>
      </c>
      <c r="D328" s="257" t="str">
        <v>女式空气内裤:S;灰色</v>
      </c>
      <c r="E328" s="257" t="str">
        <v>1022042</v>
      </c>
      <c r="F328" s="257" t="str">
        <v>1022042</v>
      </c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</row>
    <row r="329">
      <c r="A329" s="257" t="str">
        <v>1022048</v>
      </c>
      <c r="B329" s="257" t="str">
        <v>1022048</v>
      </c>
      <c r="C329" s="257" t="str">
        <v>男式空气内裤：XXL;灰色</v>
      </c>
      <c r="D329" s="257" t="str">
        <v>男式空气内裤：XXL;灰色</v>
      </c>
      <c r="E329" s="257" t="str">
        <v>1022048</v>
      </c>
      <c r="F329" s="257" t="str">
        <v>1022048</v>
      </c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</row>
    <row r="330">
      <c r="A330" s="257" t="str">
        <v>1022047</v>
      </c>
      <c r="B330" s="257" t="str">
        <v>1022047</v>
      </c>
      <c r="C330" s="257" t="str">
        <v>男式空气内裤：XL;灰色</v>
      </c>
      <c r="D330" s="257" t="str">
        <v>男式空气内裤：XL;灰色</v>
      </c>
      <c r="E330" s="257" t="str">
        <v>1022047</v>
      </c>
      <c r="F330" s="257" t="str">
        <v>1022047</v>
      </c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</row>
    <row r="331">
      <c r="A331" s="257" t="str">
        <v>1022046</v>
      </c>
      <c r="B331" s="257" t="str">
        <v>1022046</v>
      </c>
      <c r="C331" s="257" t="str">
        <v>男式空气内裤：L;灰色</v>
      </c>
      <c r="D331" s="257" t="str">
        <v>男式空气内裤：L;灰色</v>
      </c>
      <c r="E331" s="257" t="str">
        <v>1022046</v>
      </c>
      <c r="F331" s="257" t="str">
        <v>1022046</v>
      </c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</row>
    <row r="332">
      <c r="A332" s="257" t="str">
        <v>1022045</v>
      </c>
      <c r="B332" s="257" t="str">
        <v>1022045</v>
      </c>
      <c r="C332" s="257" t="str">
        <v>男式空气内裤：M;灰色</v>
      </c>
      <c r="D332" s="257" t="str">
        <v>男式空气内裤：M;灰色</v>
      </c>
      <c r="E332" s="257" t="str">
        <v>1022045</v>
      </c>
      <c r="F332" s="257" t="str">
        <v>1022045</v>
      </c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</row>
    <row r="333">
      <c r="A333" s="257" t="str">
        <v>1031007</v>
      </c>
      <c r="B333" s="257" t="str">
        <v>1031007</v>
      </c>
      <c r="C333" s="257" t="str">
        <v>2条 男式基础平角内裤:XL;白色+浅灰+深灰+藏青（4条）</v>
      </c>
      <c r="D333" s="257" t="str">
        <v>2条 男式基础平角内裤:XL;白色+浅灰+深灰+藏青（4条）</v>
      </c>
      <c r="E333" s="257" t="str">
        <v>1031007</v>
      </c>
      <c r="F333" s="257" t="str">
        <v>1031007</v>
      </c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</row>
    <row r="334">
      <c r="A334" s="257" t="str">
        <v>1031006</v>
      </c>
      <c r="B334" s="257" t="str">
        <v>1031006</v>
      </c>
      <c r="C334" s="257" t="str">
        <v>2条 男式基础平角内裤:L;白色+浅灰+深灰+藏青（4条）</v>
      </c>
      <c r="D334" s="257" t="str">
        <v>2条 男式基础平角内裤:L;白色+浅灰+深灰+藏青（4条）</v>
      </c>
      <c r="E334" s="257" t="str">
        <v>1031006</v>
      </c>
      <c r="F334" s="257" t="str">
        <v>1031006</v>
      </c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</row>
    <row r="335">
      <c r="A335" s="257" t="str">
        <v>1031005</v>
      </c>
      <c r="B335" s="257" t="str">
        <v>1031005</v>
      </c>
      <c r="C335" s="257" t="str">
        <v>2条 男式基础平角内裤:M;白色+浅灰+深灰+藏青（4条）</v>
      </c>
      <c r="D335" s="257" t="str">
        <v>2条 男式基础平角内裤:M;白色+浅灰+深灰+藏青（4条）</v>
      </c>
      <c r="E335" s="257" t="str">
        <v>1031005</v>
      </c>
      <c r="F335" s="257" t="str">
        <v>1031005</v>
      </c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</row>
    <row r="336">
      <c r="A336" s="257" t="str">
        <v>1031004</v>
      </c>
      <c r="B336" s="257" t="str">
        <v>1031004</v>
      </c>
      <c r="C336" s="257" t="str">
        <v>2条 男式基础平角内裤:S / 青少年;白色+浅灰+深灰+藏青（4条）</v>
      </c>
      <c r="D336" s="257" t="str">
        <v>2条 男式基础平角内裤:S / 青少年;白色+浅灰+深灰+藏青（4条）</v>
      </c>
      <c r="E336" s="257" t="str">
        <v>1031004</v>
      </c>
      <c r="F336" s="257" t="str">
        <v>1031004</v>
      </c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</row>
    <row r="337">
      <c r="A337" s="257" t="str">
        <v>1019139</v>
      </c>
      <c r="B337" s="257" t="str">
        <v>1019139</v>
      </c>
      <c r="C337" s="257" t="str">
        <v>2条 男式基础平角内裤:XL;深灰+藏青（2条）</v>
      </c>
      <c r="D337" s="257" t="str">
        <v>2条 男式基础平角内裤:XL;深灰+藏青（2条）</v>
      </c>
      <c r="E337" s="257" t="str">
        <v>1019139</v>
      </c>
      <c r="F337" s="257" t="str">
        <v>1019139</v>
      </c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</row>
    <row r="338">
      <c r="A338" s="257" t="str">
        <v>1019138</v>
      </c>
      <c r="B338" s="257" t="str">
        <v>1019138</v>
      </c>
      <c r="C338" s="257" t="str">
        <v>2条 男式基础平角内裤:XL;白色+浅灰（2条）</v>
      </c>
      <c r="D338" s="257" t="str">
        <v>2条 男式基础平角内裤:XL;白色+浅灰（2条）</v>
      </c>
      <c r="E338" s="257" t="str">
        <v>1019138</v>
      </c>
      <c r="F338" s="257" t="str">
        <v>1019138</v>
      </c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</row>
    <row r="339">
      <c r="A339" s="257" t="str">
        <v>1019137</v>
      </c>
      <c r="B339" s="257" t="str">
        <v>1019137</v>
      </c>
      <c r="C339" s="257" t="str">
        <v>2条 男式基础平角内裤:L;深灰+藏青（2条）</v>
      </c>
      <c r="D339" s="257" t="str">
        <v>2条 男式基础平角内裤:L;深灰+藏青（2条）</v>
      </c>
      <c r="E339" s="257" t="str">
        <v>1019137</v>
      </c>
      <c r="F339" s="257" t="str">
        <v>1019137</v>
      </c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</row>
    <row r="340">
      <c r="A340" s="257" t="str">
        <v>1019136</v>
      </c>
      <c r="B340" s="257" t="str">
        <v>1019136</v>
      </c>
      <c r="C340" s="257" t="str">
        <v>2条 男式基础平角内裤:L;白色+浅灰（2条）</v>
      </c>
      <c r="D340" s="257" t="str">
        <v>2条 男式基础平角内裤:L;白色+浅灰（2条）</v>
      </c>
      <c r="E340" s="257" t="str">
        <v>1019136</v>
      </c>
      <c r="F340" s="257" t="str">
        <v>1019136</v>
      </c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</row>
    <row r="341">
      <c r="A341" s="257" t="str">
        <v>1019135</v>
      </c>
      <c r="B341" s="257" t="str">
        <v>1019135</v>
      </c>
      <c r="C341" s="257" t="str">
        <v>2条 男式基础平角内裤:M;深灰+藏青（2条）</v>
      </c>
      <c r="D341" s="257" t="str">
        <v>2条 男式基础平角内裤:M;深灰+藏青（2条）</v>
      </c>
      <c r="E341" s="257" t="str">
        <v>1019135</v>
      </c>
      <c r="F341" s="257" t="str">
        <v>1019135</v>
      </c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</row>
    <row r="342">
      <c r="A342" s="257" t="str">
        <v>1019134</v>
      </c>
      <c r="B342" s="257" t="str">
        <v>1019134</v>
      </c>
      <c r="C342" s="257" t="str">
        <v>2条 男式基础平角内裤:M;白色+浅灰（2条）</v>
      </c>
      <c r="D342" s="257" t="str">
        <v>2条 男式基础平角内裤:M;白色+浅灰（2条）</v>
      </c>
      <c r="E342" s="257" t="str">
        <v>1019134</v>
      </c>
      <c r="F342" s="257" t="str">
        <v>1019134</v>
      </c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</row>
    <row r="343">
      <c r="A343" s="257" t="str">
        <v>1019133</v>
      </c>
      <c r="B343" s="257" t="str">
        <v>1019133</v>
      </c>
      <c r="C343" s="257" t="str">
        <v>2条 男式基础平角内裤:S / 青少年;深灰+藏青（2条）</v>
      </c>
      <c r="D343" s="257" t="str">
        <v>2条 男式基础平角内裤:S / 青少年;深灰+藏青（2条）</v>
      </c>
      <c r="E343" s="257" t="str">
        <v>1019133</v>
      </c>
      <c r="F343" s="257" t="str">
        <v>1019133</v>
      </c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</row>
    <row r="344">
      <c r="A344" s="257" t="str">
        <v>1019132</v>
      </c>
      <c r="B344" s="257" t="str">
        <v>1019132</v>
      </c>
      <c r="C344" s="257" t="str">
        <v>2条 男式基础平角内裤:S / 青少年;白色+浅灰（2条）</v>
      </c>
      <c r="D344" s="257" t="str">
        <v>2条 男式基础平角内裤:S / 青少年;白色+浅灰（2条）</v>
      </c>
      <c r="E344" s="257" t="str">
        <v>1019132</v>
      </c>
      <c r="F344" s="257" t="str">
        <v>1019132</v>
      </c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</row>
    <row r="345">
      <c r="A345" s="257" t="str">
        <v>1019147</v>
      </c>
      <c r="B345" s="257" t="str">
        <v>1019147</v>
      </c>
      <c r="C345" s="257" t="str">
        <v>2条 男式梭织绅士内裤:XL;千鸟格浅蓝+条纹红</v>
      </c>
      <c r="D345" s="257" t="str">
        <v>2条 男式梭织绅士内裤:XL;千鸟格浅蓝+条纹红</v>
      </c>
      <c r="E345" s="257" t="str">
        <v>1019147</v>
      </c>
      <c r="F345" s="257" t="str">
        <v>1019147</v>
      </c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</row>
    <row r="346">
      <c r="A346" s="257" t="str">
        <v>1019146</v>
      </c>
      <c r="B346" s="257" t="str">
        <v>1019146</v>
      </c>
      <c r="C346" s="257" t="str">
        <v>2条 男式梭织绅士内裤:XL;条纹浅蓝+千鸟格红</v>
      </c>
      <c r="D346" s="257" t="str">
        <v>2条 男式梭织绅士内裤:XL;条纹浅蓝+千鸟格红</v>
      </c>
      <c r="E346" s="257" t="str">
        <v>1019146</v>
      </c>
      <c r="F346" s="257" t="str">
        <v>1019146</v>
      </c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</row>
    <row r="347">
      <c r="A347" s="257" t="str">
        <v>1019145</v>
      </c>
      <c r="B347" s="257" t="str">
        <v>1019145</v>
      </c>
      <c r="C347" s="257" t="str">
        <v>2条 男式梭织绅士内裤:L;千鸟格浅蓝+条纹红</v>
      </c>
      <c r="D347" s="257" t="str">
        <v>2条 男式梭织绅士内裤:L;千鸟格浅蓝+条纹红</v>
      </c>
      <c r="E347" s="257" t="str">
        <v>1019145</v>
      </c>
      <c r="F347" s="257" t="str">
        <v>1019145</v>
      </c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</row>
    <row r="348">
      <c r="A348" s="257" t="str">
        <v>1019144</v>
      </c>
      <c r="B348" s="257" t="str">
        <v>1019144</v>
      </c>
      <c r="C348" s="257" t="str">
        <v>2条 男式梭织绅士内裤:L;条纹浅蓝+千鸟格红</v>
      </c>
      <c r="D348" s="257" t="str">
        <v>2条 男式梭织绅士内裤:L;条纹浅蓝+千鸟格红</v>
      </c>
      <c r="E348" s="257" t="str">
        <v>1019144</v>
      </c>
      <c r="F348" s="257" t="str">
        <v>1019144</v>
      </c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</row>
    <row r="349">
      <c r="A349" s="257" t="str">
        <v>1019143</v>
      </c>
      <c r="B349" s="257" t="str">
        <v>1019143</v>
      </c>
      <c r="C349" s="257" t="str">
        <v>2条 男式梭织绅士内裤:M;千鸟格浅蓝+条纹红</v>
      </c>
      <c r="D349" s="257" t="str">
        <v>2条 男式梭织绅士内裤:M;千鸟格浅蓝+条纹红</v>
      </c>
      <c r="E349" s="257" t="str">
        <v>1019143</v>
      </c>
      <c r="F349" s="257" t="str">
        <v>1019143</v>
      </c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</row>
    <row r="350">
      <c r="A350" s="257" t="str">
        <v>1019142</v>
      </c>
      <c r="B350" s="257" t="str">
        <v>1019142</v>
      </c>
      <c r="C350" s="257" t="str">
        <v>2条 男式梭织绅士内裤:M;条纹浅蓝+千鸟格红</v>
      </c>
      <c r="D350" s="257" t="str">
        <v>2条 男式梭织绅士内裤:M;条纹浅蓝+千鸟格红</v>
      </c>
      <c r="E350" s="257" t="str">
        <v>1019142</v>
      </c>
      <c r="F350" s="257" t="str">
        <v>1019142</v>
      </c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</row>
    <row r="351">
      <c r="A351" s="257" t="str">
        <v>1019141</v>
      </c>
      <c r="B351" s="257" t="str">
        <v>1019141</v>
      </c>
      <c r="C351" s="257" t="str">
        <v>2条 男式梭织绅士内裤:S;千鸟格浅蓝+条纹红</v>
      </c>
      <c r="D351" s="257" t="str">
        <v>2条 男式梭织绅士内裤:S;千鸟格浅蓝+条纹红</v>
      </c>
      <c r="E351" s="257" t="str">
        <v>1019141</v>
      </c>
      <c r="F351" s="257" t="str">
        <v>1019141</v>
      </c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</row>
    <row r="352">
      <c r="A352" s="257" t="str">
        <v>1019140</v>
      </c>
      <c r="B352" s="257" t="str">
        <v>1019140</v>
      </c>
      <c r="C352" s="257" t="str">
        <v>2条 男式梭织绅士内裤:S;条纹浅蓝+千鸟格红</v>
      </c>
      <c r="D352" s="257" t="str">
        <v>2条 男式梭织绅士内裤:S;条纹浅蓝+千鸟格红</v>
      </c>
      <c r="E352" s="257" t="str">
        <v>1019140</v>
      </c>
      <c r="F352" s="257" t="str">
        <v>1019140</v>
      </c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</row>
    <row r="353">
      <c r="A353" s="257" t="str">
        <v>1022040</v>
      </c>
      <c r="B353" s="257" t="str">
        <v>1022040</v>
      </c>
      <c r="C353" s="257" t="str">
        <v>2条 女式超细莫代尔内裤:L;黑色+灰色（2条）</v>
      </c>
      <c r="D353" s="257" t="str">
        <v>2条 女式超细莫代尔内裤:L;黑色+灰色（2条）</v>
      </c>
      <c r="E353" s="257" t="str">
        <v>1022040</v>
      </c>
      <c r="F353" s="257" t="str">
        <v>1022040</v>
      </c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</row>
    <row r="354">
      <c r="A354" s="257" t="str">
        <v>1022039</v>
      </c>
      <c r="B354" s="257" t="str">
        <v>1022039</v>
      </c>
      <c r="C354" s="257" t="str">
        <v>2条 女式超细莫代尔内裤:L;黑色+黑色（2条）</v>
      </c>
      <c r="D354" s="257" t="str">
        <v>2条 女式超细莫代尔内裤:L;黑色+黑色（2条）</v>
      </c>
      <c r="E354" s="257" t="str">
        <v>1022039</v>
      </c>
      <c r="F354" s="257" t="str">
        <v>1022039</v>
      </c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</row>
    <row r="355">
      <c r="A355" s="257" t="str">
        <v>1022038</v>
      </c>
      <c r="B355" s="257" t="str">
        <v>1022038</v>
      </c>
      <c r="C355" s="257" t="str">
        <v>2条 女式超细莫代尔内裤:M;黑色+灰色（2条）</v>
      </c>
      <c r="D355" s="257" t="str">
        <v>2条 女式超细莫代尔内裤:M;黑色+灰色（2条）</v>
      </c>
      <c r="E355" s="257" t="str">
        <v>1022038</v>
      </c>
      <c r="F355" s="257" t="str">
        <v>1022038</v>
      </c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</row>
    <row r="356">
      <c r="A356" s="257" t="str">
        <v>1022037</v>
      </c>
      <c r="B356" s="257" t="str">
        <v>1022037</v>
      </c>
      <c r="C356" s="257" t="str">
        <v>2条 女式超细莫代尔内裤:M;黑色+黑色（2条）</v>
      </c>
      <c r="D356" s="257" t="str">
        <v>2条 女式超细莫代尔内裤:M;黑色+黑色（2条）</v>
      </c>
      <c r="E356" s="257" t="str">
        <v>1022037</v>
      </c>
      <c r="F356" s="257" t="str">
        <v>1022037</v>
      </c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</row>
    <row r="357">
      <c r="A357" s="257" t="str">
        <v>1022036</v>
      </c>
      <c r="B357" s="257" t="str">
        <v>1022036</v>
      </c>
      <c r="C357" s="257" t="str">
        <v>2条 女式超细莫代尔内裤:S;黑色+灰色（2条）</v>
      </c>
      <c r="D357" s="257" t="str">
        <v>2条 女式超细莫代尔内裤:S;黑色+灰色（2条）</v>
      </c>
      <c r="E357" s="257" t="str">
        <v>1022036</v>
      </c>
      <c r="F357" s="257" t="str">
        <v>1022036</v>
      </c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</row>
    <row r="358">
      <c r="A358" s="257" t="str">
        <v>1022035</v>
      </c>
      <c r="B358" s="257" t="str">
        <v>1022035</v>
      </c>
      <c r="C358" s="257" t="str">
        <v>2条 女式超细莫代尔内裤:S;黑色+黑色（2条）</v>
      </c>
      <c r="D358" s="257" t="str">
        <v>2条 女式超细莫代尔内裤:S;黑色+黑色（2条）</v>
      </c>
      <c r="E358" s="257" t="str">
        <v>1022035</v>
      </c>
      <c r="F358" s="257" t="str">
        <v>1022035</v>
      </c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</row>
    <row r="359">
      <c r="A359" s="257" t="str">
        <v>1024008</v>
      </c>
      <c r="B359" s="257" t="str">
        <v>1024008</v>
      </c>
      <c r="C359" s="257" t="str">
        <v>男式莫代尔圆领T恤:M（165/90）;白</v>
      </c>
      <c r="D359" s="257" t="str">
        <v>男式莫代尔圆领T恤:M（165/90）;白</v>
      </c>
      <c r="E359" s="257" t="str">
        <v>1024008</v>
      </c>
      <c r="F359" s="257" t="str">
        <v>1024008</v>
      </c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</row>
    <row r="360">
      <c r="A360" s="257" t="str">
        <v>1024009</v>
      </c>
      <c r="B360" s="257" t="str">
        <v>1024009</v>
      </c>
      <c r="C360" s="257" t="str">
        <v>男式莫代尔圆领T恤:M（165/90）;麻灰</v>
      </c>
      <c r="D360" s="257" t="str">
        <v>男式莫代尔圆领T恤:M（165/90）;麻灰</v>
      </c>
      <c r="E360" s="257" t="str">
        <v>1024009</v>
      </c>
      <c r="F360" s="257" t="str">
        <v>1024009</v>
      </c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</row>
    <row r="361">
      <c r="A361" s="257" t="str">
        <v>1024010</v>
      </c>
      <c r="B361" s="257" t="str">
        <v>1024010</v>
      </c>
      <c r="C361" s="257" t="str">
        <v>男式莫代尔圆领T恤:L（170/95）;白</v>
      </c>
      <c r="D361" s="257" t="str">
        <v>男式莫代尔圆领T恤:L（170/95）;白</v>
      </c>
      <c r="E361" s="257" t="str">
        <v>1024010</v>
      </c>
      <c r="F361" s="257" t="str">
        <v>1024010</v>
      </c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</row>
    <row r="362">
      <c r="A362" s="257" t="str">
        <v>1024011</v>
      </c>
      <c r="B362" s="257" t="str">
        <v>1024011</v>
      </c>
      <c r="C362" s="257" t="str">
        <v>男式莫代尔圆领T恤:L（170/95）;麻灰</v>
      </c>
      <c r="D362" s="257" t="str">
        <v>男式莫代尔圆领T恤:L（170/95）;麻灰</v>
      </c>
      <c r="E362" s="257" t="str">
        <v>1024011</v>
      </c>
      <c r="F362" s="257" t="str">
        <v>1024011</v>
      </c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</row>
    <row r="363">
      <c r="A363" s="257" t="str">
        <v>1024012</v>
      </c>
      <c r="B363" s="257" t="str">
        <v>1024012</v>
      </c>
      <c r="C363" s="257" t="str">
        <v>男式莫代尔圆领T恤:XL（175/100）;白</v>
      </c>
      <c r="D363" s="257" t="str">
        <v>男式莫代尔圆领T恤:XL（175/100）;白</v>
      </c>
      <c r="E363" s="257" t="str">
        <v>1024012</v>
      </c>
      <c r="F363" s="257" t="str">
        <v>1024012</v>
      </c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</row>
    <row r="364">
      <c r="A364" s="257" t="str">
        <v>1024013</v>
      </c>
      <c r="B364" s="257" t="str">
        <v>1024013</v>
      </c>
      <c r="C364" s="257" t="str">
        <v>男式莫代尔圆领T恤:XL（175/100）;麻灰</v>
      </c>
      <c r="D364" s="257" t="str">
        <v>男式莫代尔圆领T恤:XL（175/100）;麻灰</v>
      </c>
      <c r="E364" s="257" t="str">
        <v>1024013</v>
      </c>
      <c r="F364" s="257" t="str">
        <v>1024013</v>
      </c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</row>
    <row r="365">
      <c r="A365" s="257" t="str">
        <v>1024014</v>
      </c>
      <c r="B365" s="257" t="str">
        <v>1024014</v>
      </c>
      <c r="C365" s="257" t="str">
        <v>男式莫代尔圆领T恤:XXL（180/105）;白</v>
      </c>
      <c r="D365" s="257" t="str">
        <v>男式莫代尔圆领T恤:XXL（180/105）;白</v>
      </c>
      <c r="E365" s="257" t="str">
        <v>1024014</v>
      </c>
      <c r="F365" s="257" t="str">
        <v>1024014</v>
      </c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</row>
    <row r="366">
      <c r="A366" s="257" t="str">
        <v>1024015</v>
      </c>
      <c r="B366" s="257" t="str">
        <v>1024015</v>
      </c>
      <c r="C366" s="257" t="str">
        <v>男式莫代尔圆领T恤:XXL（180/105）;麻灰</v>
      </c>
      <c r="D366" s="257" t="str">
        <v>男式莫代尔圆领T恤:XXL（180/105）;麻灰</v>
      </c>
      <c r="E366" s="257" t="str">
        <v>1024015</v>
      </c>
      <c r="F366" s="257" t="str">
        <v>1024015</v>
      </c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</row>
    <row r="367">
      <c r="A367" s="257" t="str">
        <v>1024000</v>
      </c>
      <c r="B367" s="257" t="str">
        <v>1024000</v>
      </c>
      <c r="C367" s="257" t="str">
        <v>男式莫代尔V领T恤:M（165/90）;白</v>
      </c>
      <c r="D367" s="257" t="str">
        <v>男式莫代尔V领T恤:M（165/90）;白</v>
      </c>
      <c r="E367" s="257" t="str">
        <v>1024000</v>
      </c>
      <c r="F367" s="257" t="str">
        <v>1024000</v>
      </c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</row>
    <row r="368">
      <c r="A368" s="257" t="str">
        <v>1024001</v>
      </c>
      <c r="B368" s="257" t="str">
        <v>1024001</v>
      </c>
      <c r="C368" s="257" t="str">
        <v>男式莫代尔V领T恤:M（165/90）;麻灰</v>
      </c>
      <c r="D368" s="257" t="str">
        <v>男式莫代尔V领T恤:M（165/90）;麻灰</v>
      </c>
      <c r="E368" s="257" t="str">
        <v>1024001</v>
      </c>
      <c r="F368" s="257" t="str">
        <v>1024001</v>
      </c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</row>
    <row r="369">
      <c r="A369" s="257" t="str">
        <v>1024002</v>
      </c>
      <c r="B369" s="257" t="str">
        <v>1024002</v>
      </c>
      <c r="C369" s="257" t="str">
        <v>男式莫代尔V领T恤:L（170/95）;白</v>
      </c>
      <c r="D369" s="257" t="str">
        <v>男式莫代尔V领T恤:L（170/95）;白</v>
      </c>
      <c r="E369" s="257" t="str">
        <v>1024002</v>
      </c>
      <c r="F369" s="257" t="str">
        <v>1024002</v>
      </c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</row>
    <row r="370">
      <c r="A370" s="257" t="str">
        <v>1024003</v>
      </c>
      <c r="B370" s="257" t="str">
        <v>1024003</v>
      </c>
      <c r="C370" s="257" t="str">
        <v>男式莫代尔V领T恤:L（170/95）;麻灰</v>
      </c>
      <c r="D370" s="257" t="str">
        <v>男式莫代尔V领T恤:L（170/95）;麻灰</v>
      </c>
      <c r="E370" s="257" t="str">
        <v>1024003</v>
      </c>
      <c r="F370" s="257" t="str">
        <v>1024003</v>
      </c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</row>
    <row r="371">
      <c r="A371" s="257" t="str">
        <v>1024004</v>
      </c>
      <c r="B371" s="257" t="str">
        <v>1024004</v>
      </c>
      <c r="C371" s="257" t="str">
        <v>男式莫代尔V领T恤:XL（175/100）;白</v>
      </c>
      <c r="D371" s="257" t="str">
        <v>男式莫代尔V领T恤:XL（175/100）;白</v>
      </c>
      <c r="E371" s="257" t="str">
        <v>1024004</v>
      </c>
      <c r="F371" s="257" t="str">
        <v>1024004</v>
      </c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</row>
    <row r="372">
      <c r="A372" s="257" t="str">
        <v>1024005</v>
      </c>
      <c r="B372" s="257" t="str">
        <v>1024005</v>
      </c>
      <c r="C372" s="257" t="str">
        <v>男式莫代尔V领T恤:XL（175/100）;麻灰</v>
      </c>
      <c r="D372" s="257" t="str">
        <v>男式莫代尔V领T恤:XL（175/100）;麻灰</v>
      </c>
      <c r="E372" s="257" t="str">
        <v>1024005</v>
      </c>
      <c r="F372" s="257" t="str">
        <v>1024005</v>
      </c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</row>
    <row r="373">
      <c r="A373" s="257" t="str">
        <v>1024006</v>
      </c>
      <c r="B373" s="257" t="str">
        <v>1024006</v>
      </c>
      <c r="C373" s="257" t="str">
        <v>男式莫代尔V领T恤:XXL（180/105）;白</v>
      </c>
      <c r="D373" s="257" t="str">
        <v>男式莫代尔V领T恤:XXL（180/105）;白</v>
      </c>
      <c r="E373" s="257" t="str">
        <v>1024006</v>
      </c>
      <c r="F373" s="257" t="str">
        <v>1024006</v>
      </c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</row>
    <row r="374">
      <c r="A374" s="257" t="str">
        <v>1024007</v>
      </c>
      <c r="B374" s="257" t="str">
        <v>1024007</v>
      </c>
      <c r="C374" s="257" t="str">
        <v>男式莫代尔V领T恤:XXL（180/105）;麻灰</v>
      </c>
      <c r="D374" s="257" t="str">
        <v>男式莫代尔V领T恤:XXL（180/105）;麻灰</v>
      </c>
      <c r="E374" s="257" t="str">
        <v>1024007</v>
      </c>
      <c r="F374" s="257" t="str">
        <v>1024007</v>
      </c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</row>
    <row r="375">
      <c r="A375" s="257" t="str">
        <v>1023006</v>
      </c>
      <c r="B375" s="257" t="str">
        <v>1023006</v>
      </c>
      <c r="C375" s="257" t="str">
        <v>色织双层格子浴衣:粉色/ 女款</v>
      </c>
      <c r="D375" s="257" t="str">
        <v>色织双层格子浴衣:粉色/ 女款</v>
      </c>
      <c r="E375" s="257" t="str">
        <v>1023006</v>
      </c>
      <c r="F375" s="257" t="str">
        <v>1023006</v>
      </c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</row>
    <row r="376">
      <c r="A376" s="257" t="str">
        <v>1023005</v>
      </c>
      <c r="B376" s="257" t="str">
        <v>1023005</v>
      </c>
      <c r="C376" s="257" t="str">
        <v>色织双层格子浴衣:蓝色/ 男款</v>
      </c>
      <c r="D376" s="257" t="str">
        <v>色织双层格子浴衣:蓝色/ 男款</v>
      </c>
      <c r="E376" s="257" t="str">
        <v>1023005</v>
      </c>
      <c r="F376" s="257" t="str">
        <v>1023005</v>
      </c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</row>
    <row r="377">
      <c r="A377" s="257" t="str">
        <v>1027033</v>
      </c>
      <c r="B377" s="257" t="str">
        <v>1027033</v>
      </c>
      <c r="C377" s="257" t="str">
        <v>女式双层纱家居服:珊瑚粉;L</v>
      </c>
      <c r="D377" s="257" t="str">
        <v>女式双层纱家居服:珊瑚粉;L</v>
      </c>
      <c r="E377" s="257" t="str">
        <v>1027033</v>
      </c>
      <c r="F377" s="257" t="str">
        <v>1027033</v>
      </c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</row>
    <row r="378">
      <c r="A378" s="257" t="str">
        <v>1027032</v>
      </c>
      <c r="B378" s="257" t="str">
        <v>1027032</v>
      </c>
      <c r="C378" s="257" t="str">
        <v>女式双层纱家居服:珊瑚粉;M</v>
      </c>
      <c r="D378" s="257" t="str">
        <v>女式双层纱家居服:珊瑚粉;M</v>
      </c>
      <c r="E378" s="257" t="str">
        <v>1027032</v>
      </c>
      <c r="F378" s="257" t="str">
        <v>1027032</v>
      </c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</row>
    <row r="379">
      <c r="A379" s="257" t="str">
        <v>1027031</v>
      </c>
      <c r="B379" s="257" t="str">
        <v>1027031</v>
      </c>
      <c r="C379" s="257" t="str">
        <v>女式双层纱家居服:珊瑚粉;S</v>
      </c>
      <c r="D379" s="257" t="str">
        <v>女式双层纱家居服:珊瑚粉;S</v>
      </c>
      <c r="E379" s="257" t="str">
        <v>1027031</v>
      </c>
      <c r="F379" s="257" t="str">
        <v>1027031</v>
      </c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</row>
    <row r="380">
      <c r="A380" s="257" t="str">
        <v>1027042</v>
      </c>
      <c r="B380" s="257" t="str">
        <v>1027042</v>
      </c>
      <c r="C380" s="257" t="str">
        <v>男式双层纱家居服:灰色;XL</v>
      </c>
      <c r="D380" s="257" t="str">
        <v>男式双层纱家居服:灰色;XL</v>
      </c>
      <c r="E380" s="257" t="str">
        <v>1027042</v>
      </c>
      <c r="F380" s="257" t="str">
        <v>1027042</v>
      </c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</row>
    <row r="381">
      <c r="A381" s="257" t="str">
        <v>1027041</v>
      </c>
      <c r="B381" s="257" t="str">
        <v>1027041</v>
      </c>
      <c r="C381" s="257" t="str">
        <v>男式双层纱家居服:灰色;L</v>
      </c>
      <c r="D381" s="257" t="str">
        <v>男式双层纱家居服:灰色;L</v>
      </c>
      <c r="E381" s="257" t="str">
        <v>1027041</v>
      </c>
      <c r="F381" s="257" t="str">
        <v>1027041</v>
      </c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</row>
    <row r="382">
      <c r="A382" s="257" t="str">
        <v>1027040</v>
      </c>
      <c r="B382" s="257" t="str">
        <v>1027040</v>
      </c>
      <c r="C382" s="257" t="str">
        <v>男式双层纱家居服:灰色;M</v>
      </c>
      <c r="D382" s="257" t="str">
        <v>男式双层纱家居服:灰色;M</v>
      </c>
      <c r="E382" s="257" t="str">
        <v>1027040</v>
      </c>
      <c r="F382" s="257" t="str">
        <v>1027040</v>
      </c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</row>
    <row r="383">
      <c r="A383" s="257" t="str">
        <v>1016002</v>
      </c>
      <c r="B383" s="257" t="str">
        <v>1016002</v>
      </c>
      <c r="C383" s="257" t="str">
        <v>5双 吸水速干运动男船袜:黑+黄、藏青、深灰、黑+红、 浅灰</v>
      </c>
      <c r="D383" s="257" t="str">
        <v>5双 吸水速干运动男船袜:黑+黄、藏青、深灰、黑+红、 浅灰</v>
      </c>
      <c r="E383" s="257" t="str">
        <v>1016002</v>
      </c>
      <c r="F383" s="257" t="str">
        <v>1016002</v>
      </c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</row>
    <row r="384">
      <c r="A384" s="257" t="str">
        <v>1016001</v>
      </c>
      <c r="B384" s="257" t="str">
        <v>1016001</v>
      </c>
      <c r="C384" s="257" t="str">
        <v>5双 精梳棉运动女袜:蓝色、紫色、绿色、玫红、深灰</v>
      </c>
      <c r="D384" s="257" t="str">
        <v>5双 精梳棉运动女袜:蓝色、紫色、绿色、玫红、深灰</v>
      </c>
      <c r="E384" s="257" t="str">
        <v>1016001</v>
      </c>
      <c r="F384" s="257" t="str">
        <v>1016001</v>
      </c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</row>
    <row r="385">
      <c r="A385" s="257" t="str">
        <v>1016003</v>
      </c>
      <c r="B385" s="257" t="str">
        <v>1016003</v>
      </c>
      <c r="C385" s="257" t="str">
        <v>5双 抗菌防臭运动男袜:特白、深灰、藏青、黑色、浅灰</v>
      </c>
      <c r="D385" s="257" t="str">
        <v>5双 抗菌防臭运动男袜:特白、深灰、藏青、黑色、浅灰</v>
      </c>
      <c r="E385" s="257" t="str">
        <v>1016003</v>
      </c>
      <c r="F385" s="257" t="str">
        <v>1016003</v>
      </c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</row>
    <row r="386">
      <c r="A386" s="257" t="str">
        <v>1013005</v>
      </c>
      <c r="B386" s="257" t="str">
        <v>1013005</v>
      </c>
      <c r="C386" s="257" t="str">
        <v>6双 精梳棉男绅士袜:藏青*2+黑色+藏蓝+深灰+浅灰</v>
      </c>
      <c r="D386" s="257" t="str">
        <v>6双 精梳棉男绅士袜:藏青*2+黑色+藏蓝+深灰+浅灰</v>
      </c>
      <c r="E386" s="257" t="str">
        <v>1013005</v>
      </c>
      <c r="F386" s="257" t="str">
        <v>1013005</v>
      </c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</row>
    <row r="387">
      <c r="A387" s="257" t="str">
        <v>1016004</v>
      </c>
      <c r="B387" s="257" t="str">
        <v>1016004</v>
      </c>
      <c r="C387" s="257" t="str">
        <v>6双 精梳棉隐形女袜:深绿，驼色，黑色，浅粉红，浅灰，本白</v>
      </c>
      <c r="D387" s="257" t="str">
        <v>6双 精梳棉隐形女袜:深绿，驼色，黑色，浅粉红，浅灰，本白</v>
      </c>
      <c r="E387" s="257" t="str">
        <v>1016004</v>
      </c>
      <c r="F387" s="257" t="str">
        <v>1016004</v>
      </c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</row>
    <row r="388">
      <c r="A388" s="257" t="str">
        <v>1016006</v>
      </c>
      <c r="B388" s="257" t="str">
        <v>1016006</v>
      </c>
      <c r="C388" s="257" t="str">
        <v>6双 精梳棉提花隐形男袜:米色*2，浅麻灰*2，本白*2</v>
      </c>
      <c r="D388" s="257" t="str">
        <v>6双 精梳棉提花隐形男袜:米色*2，浅麻灰*2，本白*2</v>
      </c>
      <c r="E388" s="257" t="str">
        <v>1016006</v>
      </c>
      <c r="F388" s="257" t="str">
        <v>1016006</v>
      </c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</row>
    <row r="389">
      <c r="A389" s="257" t="str">
        <v>1006121</v>
      </c>
      <c r="B389" s="257" t="str">
        <v>1006121</v>
      </c>
      <c r="C389" s="257" t="str">
        <v>2条 皇室御用超柔面巾:咖色+蓝色</v>
      </c>
      <c r="D389" s="257" t="str">
        <v>2条 皇室御用超柔面巾:咖色+蓝色</v>
      </c>
      <c r="E389" s="257" t="str">
        <v>1006121</v>
      </c>
      <c r="F389" s="257" t="str">
        <v>1006121</v>
      </c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</row>
    <row r="390">
      <c r="A390" s="257" t="str">
        <v>1008059</v>
      </c>
      <c r="B390" s="257" t="str">
        <v>1008059</v>
      </c>
      <c r="C390" s="257" t="str">
        <v>皇室御用超柔浴巾80s:灰色</v>
      </c>
      <c r="D390" s="257" t="str">
        <v>皇室御用超柔浴巾80s:灰色</v>
      </c>
      <c r="E390" s="257" t="str">
        <v>1008059</v>
      </c>
      <c r="F390" s="257" t="str">
        <v>1008059</v>
      </c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</row>
    <row r="391">
      <c r="A391" s="257" t="str">
        <v>1044038</v>
      </c>
      <c r="B391" s="257" t="str">
        <v>1044038</v>
      </c>
      <c r="C391" s="257" t="str">
        <v>日式棉麻搓澡手套:米白</v>
      </c>
      <c r="D391" s="257" t="str">
        <v>日式棉麻搓澡手套:米白</v>
      </c>
      <c r="E391" s="257" t="str">
        <v>1044038</v>
      </c>
      <c r="F391" s="257" t="str">
        <v>1044038</v>
      </c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</row>
    <row r="392">
      <c r="A392" s="257" t="str">
        <v>1022049</v>
      </c>
      <c r="B392" s="257" t="str">
        <v>1022049</v>
      </c>
      <c r="C392" s="257" t="str">
        <v>2个 地中海天然丝海绵:8.0;9.5cm</v>
      </c>
      <c r="D392" s="257" t="str">
        <v>2个 地中海天然丝海绵:8.0;9.5cm</v>
      </c>
      <c r="E392" s="257" t="str">
        <v>1022049</v>
      </c>
      <c r="F392" s="257" t="str">
        <v>1022049</v>
      </c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</row>
    <row r="393">
      <c r="A393" s="257" t="str">
        <v>1022021</v>
      </c>
      <c r="B393" s="257" t="str">
        <v>1022021</v>
      </c>
      <c r="C393" s="257" t="str">
        <v>超细深层清洁洗脸刷:实木圆形洗脸刷</v>
      </c>
      <c r="D393" s="257" t="str">
        <v>超细深层清洁洗脸刷:实木圆形洗脸刷</v>
      </c>
      <c r="E393" s="257" t="str">
        <v>1022021</v>
      </c>
      <c r="F393" s="257" t="str">
        <v>1022021</v>
      </c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</row>
    <row r="394">
      <c r="A394" s="257" t="str">
        <v>1022020</v>
      </c>
      <c r="B394" s="257" t="str">
        <v>1022020</v>
      </c>
      <c r="C394" s="257" t="str">
        <v>超细深层清洁洗脸刷:实木逗号洗脸刷</v>
      </c>
      <c r="D394" s="257" t="str">
        <v>超细深层清洁洗脸刷:实木逗号洗脸刷</v>
      </c>
      <c r="E394" s="257" t="str">
        <v>1022020</v>
      </c>
      <c r="F394" s="257" t="str">
        <v>1022020</v>
      </c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</row>
    <row r="395">
      <c r="A395" s="257" t="str">
        <v>1038059</v>
      </c>
      <c r="B395" s="257" t="str">
        <v>1038059</v>
      </c>
      <c r="C395" s="257" t="str">
        <v>5层顺滑手动剃须刀:蓝色</v>
      </c>
      <c r="D395" s="257" t="str">
        <v>5层顺滑手动剃须刀:蓝色</v>
      </c>
      <c r="E395" s="257" t="str">
        <v>1038059</v>
      </c>
      <c r="F395" s="257" t="str">
        <v>1038059</v>
      </c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</row>
    <row r="396">
      <c r="A396" s="257" t="str">
        <v>1038058</v>
      </c>
      <c r="B396" s="257" t="str">
        <v>1038058</v>
      </c>
      <c r="C396" s="257" t="str">
        <v>5层顺滑手动剃须刀:白色</v>
      </c>
      <c r="D396" s="257" t="str">
        <v>5层顺滑手动剃须刀:白色</v>
      </c>
      <c r="E396" s="257" t="str">
        <v>1038058</v>
      </c>
      <c r="F396" s="257" t="str">
        <v>1038058</v>
      </c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</row>
    <row r="397">
      <c r="A397" s="257" t="str">
        <v>1038060</v>
      </c>
      <c r="B397" s="257" t="str">
        <v>1038060</v>
      </c>
      <c r="C397" s="257" t="str">
        <v>4个 5层顺滑剃须刀头:4个刀头（不含刀架）</v>
      </c>
      <c r="D397" s="257" t="str">
        <v>4个 5层顺滑剃须刀头:4个刀头（不含刀架）</v>
      </c>
      <c r="E397" s="257" t="str">
        <v>1038060</v>
      </c>
      <c r="F397" s="257" t="str">
        <v>1038060</v>
      </c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</row>
    <row r="398">
      <c r="A398" s="257" t="str">
        <v>1035007</v>
      </c>
      <c r="B398" s="257" t="str">
        <v>1035007</v>
      </c>
      <c r="C398" s="257" t="str">
        <v>猪鬃直发梳:约228*64*24mm</v>
      </c>
      <c r="D398" s="257" t="str">
        <v>猪鬃直发梳:约228*64*24mm</v>
      </c>
      <c r="E398" s="257" t="str">
        <v>1035007</v>
      </c>
      <c r="F398" s="257" t="str">
        <v>1035007</v>
      </c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</row>
    <row r="399">
      <c r="A399" s="257" t="str">
        <v>1035009</v>
      </c>
      <c r="B399" s="257" t="str">
        <v>1035009</v>
      </c>
      <c r="C399" s="257" t="str">
        <v>竹齿气垫按摩梳:约224*64*35mm</v>
      </c>
      <c r="D399" s="257" t="str">
        <v>竹齿气垫按摩梳:约224*64*35mm</v>
      </c>
      <c r="E399" s="257" t="str">
        <v>1035009</v>
      </c>
      <c r="F399" s="257" t="str">
        <v>1035009</v>
      </c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</row>
    <row r="400">
      <c r="A400" s="257" t="str">
        <v>1029068</v>
      </c>
      <c r="B400" s="257" t="str">
        <v>1029068</v>
      </c>
      <c r="C400" s="257" t="str">
        <v>全牛皮商务公文包:黑色</v>
      </c>
      <c r="D400" s="257" t="str">
        <v>全牛皮商务公文包:黑色</v>
      </c>
      <c r="E400" s="257" t="str">
        <v>1029068</v>
      </c>
      <c r="F400" s="257" t="str">
        <v>1029068</v>
      </c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</row>
    <row r="401">
      <c r="A401" s="257" t="str">
        <v>1029069</v>
      </c>
      <c r="B401" s="257" t="str">
        <v>1029069</v>
      </c>
      <c r="C401" s="257" t="str">
        <v>全牛皮简约短款钱包:黑色</v>
      </c>
      <c r="D401" s="257" t="str">
        <v>全牛皮简约短款钱包:黑色</v>
      </c>
      <c r="E401" s="257" t="str">
        <v>1029069</v>
      </c>
      <c r="F401" s="257" t="str">
        <v>1029069</v>
      </c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</row>
    <row r="402">
      <c r="A402" s="257" t="str">
        <v>1055004</v>
      </c>
      <c r="B402" s="257" t="str">
        <v>1055004</v>
      </c>
      <c r="C402" s="257" t="str">
        <v>全牛皮简约长款钱包:黑色</v>
      </c>
      <c r="D402" s="257" t="str">
        <v>全牛皮简约长款钱包:黑色</v>
      </c>
      <c r="E402" s="257" t="str">
        <v>1055004</v>
      </c>
      <c r="F402" s="257" t="str">
        <v>1055004</v>
      </c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</row>
    <row r="403">
      <c r="A403" s="257" t="str">
        <v>1056003</v>
      </c>
      <c r="B403" s="257" t="str">
        <v>1056003</v>
      </c>
      <c r="C403" s="257" t="str">
        <v>全牛皮商务拉链钱包:黑色</v>
      </c>
      <c r="D403" s="257" t="str">
        <v>全牛皮商务拉链钱包:黑色</v>
      </c>
      <c r="E403" s="257" t="str">
        <v>1056003</v>
      </c>
      <c r="F403" s="257" t="str">
        <v>1056003</v>
      </c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</row>
    <row r="404">
      <c r="A404" s="257" t="str">
        <v>1023036</v>
      </c>
      <c r="B404" s="257" t="str">
        <v>1023036</v>
      </c>
      <c r="C404" s="257" t="str">
        <v>简约便携防水运动包:藏青</v>
      </c>
      <c r="D404" s="257" t="str">
        <v>简约便携防水运动包:藏青</v>
      </c>
      <c r="E404" s="257" t="str">
        <v>1023036</v>
      </c>
      <c r="F404" s="257" t="str">
        <v>1023036</v>
      </c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</row>
    <row r="405">
      <c r="A405" s="257" t="str">
        <v>1023034</v>
      </c>
      <c r="B405" s="257" t="str">
        <v>1023034</v>
      </c>
      <c r="C405" s="257" t="str">
        <v>简约便携防水运动包:天蓝</v>
      </c>
      <c r="D405" s="257" t="str">
        <v>简约便携防水运动包:天蓝</v>
      </c>
      <c r="E405" s="257" t="str">
        <v>1023034</v>
      </c>
      <c r="F405" s="257" t="str">
        <v>1023034</v>
      </c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</row>
    <row r="406">
      <c r="A406" s="257" t="str">
        <v>1023033</v>
      </c>
      <c r="B406" s="257" t="str">
        <v>1023033</v>
      </c>
      <c r="C406" s="257" t="str">
        <v>简约便携防水运动包:荧光黄</v>
      </c>
      <c r="D406" s="257" t="str">
        <v>简约便携防水运动包:荧光黄</v>
      </c>
      <c r="E406" s="257" t="str">
        <v>1023033</v>
      </c>
      <c r="F406" s="257" t="str">
        <v>1023033</v>
      </c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</row>
    <row r="407">
      <c r="A407" s="257" t="str">
        <v>1022032</v>
      </c>
      <c r="B407" s="257" t="str">
        <v>1022032</v>
      </c>
      <c r="C407" s="257" t="str">
        <v>便携式多功能防水户外垫:灰+蓝</v>
      </c>
      <c r="D407" s="257" t="str">
        <v>便携式多功能防水户外垫:灰+蓝</v>
      </c>
      <c r="E407" s="257" t="str">
        <v>1022032</v>
      </c>
      <c r="F407" s="257" t="str">
        <v>1022032</v>
      </c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</row>
    <row r="408">
      <c r="A408" s="257" t="str">
        <v>1022031</v>
      </c>
      <c r="B408" s="257" t="str">
        <v>1022031</v>
      </c>
      <c r="C408" s="257" t="str">
        <v>便携式多功能防水户外垫:灰+红</v>
      </c>
      <c r="D408" s="257" t="str">
        <v>便携式多功能防水户外垫:灰+红</v>
      </c>
      <c r="E408" s="257" t="str">
        <v>1022031</v>
      </c>
      <c r="F408" s="257" t="str">
        <v>1022031</v>
      </c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</row>
    <row r="409">
      <c r="A409" s="257" t="str">
        <v>1038027</v>
      </c>
      <c r="B409" s="257" t="str">
        <v>1038027</v>
      </c>
      <c r="C409" s="257" t="str">
        <v>日式真丝保湿口罩:樱粉</v>
      </c>
      <c r="D409" s="257" t="str">
        <v>日式真丝保湿口罩:樱粉</v>
      </c>
      <c r="E409" s="257" t="str">
        <v>1038027</v>
      </c>
      <c r="F409" s="257" t="str">
        <v>1038027</v>
      </c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</row>
    <row r="410">
      <c r="A410" s="257" t="str">
        <v>1038026</v>
      </c>
      <c r="B410" s="257" t="str">
        <v>1038026</v>
      </c>
      <c r="C410" s="257" t="str">
        <v>日式真丝保湿口罩:米白</v>
      </c>
      <c r="D410" s="257" t="str">
        <v>日式真丝保湿口罩:米白</v>
      </c>
      <c r="E410" s="257" t="str">
        <v>1038026</v>
      </c>
      <c r="F410" s="257" t="str">
        <v>1038026</v>
      </c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</row>
    <row r="411">
      <c r="A411" s="257" t="str">
        <v>1038043</v>
      </c>
      <c r="B411" s="257" t="str">
        <v>1038043</v>
      </c>
      <c r="C411" s="257" t="str">
        <v>全牛皮精致MAC包:黑色</v>
      </c>
      <c r="D411" s="257" t="str">
        <v>全牛皮精致MAC包:黑色</v>
      </c>
      <c r="E411" s="257" t="str">
        <v>1038043</v>
      </c>
      <c r="F411" s="257" t="str">
        <v>1038043</v>
      </c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</row>
    <row r="412">
      <c r="A412" s="257" t="str">
        <v>1042076</v>
      </c>
      <c r="B412" s="257" t="str">
        <v>1042076</v>
      </c>
      <c r="C412" s="257" t="str">
        <v>素色信封毛毡MAC包:灰色</v>
      </c>
      <c r="D412" s="257" t="str">
        <v>素色信封毛毡MAC包:灰色</v>
      </c>
      <c r="E412" s="257" t="str">
        <v>1042076</v>
      </c>
      <c r="F412" s="257" t="str">
        <v>1042076</v>
      </c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</row>
    <row r="413">
      <c r="A413" s="257" t="str">
        <v>1034001</v>
      </c>
      <c r="B413" s="257" t="str">
        <v>1034001</v>
      </c>
      <c r="C413" s="257" t="str">
        <v>牛皮拼接双肩背包:黑色</v>
      </c>
      <c r="D413" s="257" t="str">
        <v>牛皮拼接双肩背包:黑色</v>
      </c>
      <c r="E413" s="257" t="str">
        <v>1034001</v>
      </c>
      <c r="F413" s="257" t="str">
        <v>1034001</v>
      </c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</row>
    <row r="414">
      <c r="A414" s="257" t="str">
        <v>1053007</v>
      </c>
      <c r="B414" s="257" t="str">
        <v>1053007</v>
      </c>
      <c r="C414" s="257" t="str">
        <v>可折叠尼龙双肩背包:黑色</v>
      </c>
      <c r="D414" s="257" t="str">
        <v>可折叠尼龙双肩背包:黑色</v>
      </c>
      <c r="E414" s="257" t="str">
        <v>1053007</v>
      </c>
      <c r="F414" s="257" t="str">
        <v>1053007</v>
      </c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</row>
    <row r="415">
      <c r="A415" s="257" t="str">
        <v>1022004</v>
      </c>
      <c r="B415" s="257" t="str">
        <v>1022004</v>
      </c>
      <c r="C415" s="257" t="str">
        <v>旅行分装瓶套装：旅行六件套</v>
      </c>
      <c r="D415" s="257" t="str">
        <v>旅行分装瓶套装：旅行六件套</v>
      </c>
      <c r="E415" s="257" t="str">
        <v>1022004</v>
      </c>
      <c r="F415" s="257" t="str">
        <v>1022004</v>
      </c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</row>
    <row r="416">
      <c r="A416" s="257" t="str">
        <v>1019044</v>
      </c>
      <c r="B416" s="257" t="str">
        <v>1019044</v>
      </c>
      <c r="C416" s="257" t="str">
        <v>日式和风便携拖鞋：浅棕条纹</v>
      </c>
      <c r="D416" s="257" t="str">
        <v>日式和风便携拖鞋：浅棕条纹</v>
      </c>
      <c r="E416" s="257" t="str">
        <v>1019044</v>
      </c>
      <c r="F416" s="257" t="str">
        <v>1019044</v>
      </c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</row>
    <row r="417">
      <c r="A417" s="257" t="str">
        <v>1019045</v>
      </c>
      <c r="B417" s="257" t="str">
        <v>1019045</v>
      </c>
      <c r="C417" s="257" t="str">
        <v>日式和风便携拖鞋：粉灰条纹</v>
      </c>
      <c r="D417" s="257" t="str">
        <v>日式和风便携拖鞋：粉灰条纹</v>
      </c>
      <c r="E417" s="257" t="str">
        <v>1019045</v>
      </c>
      <c r="F417" s="257" t="str">
        <v>1019045</v>
      </c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</row>
    <row r="418">
      <c r="A418" s="257" t="str">
        <v>1019046</v>
      </c>
      <c r="B418" s="257" t="str">
        <v>1019046</v>
      </c>
      <c r="C418" s="257" t="str">
        <v>日式和风便携眼罩:浅棕条纹</v>
      </c>
      <c r="D418" s="257" t="str">
        <v>日式和风便携眼罩:浅棕条纹</v>
      </c>
      <c r="E418" s="257" t="str">
        <v>1019046</v>
      </c>
      <c r="F418" s="257" t="str">
        <v>1019046</v>
      </c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</row>
    <row r="419">
      <c r="A419" s="257" t="str">
        <v>1019047</v>
      </c>
      <c r="B419" s="257" t="str">
        <v>1019047</v>
      </c>
      <c r="C419" s="257" t="str">
        <v>日式和风便携眼罩:粉灰条纹</v>
      </c>
      <c r="D419" s="257" t="str">
        <v>日式和风便携眼罩:粉灰条纹</v>
      </c>
      <c r="E419" s="257" t="str">
        <v>1019047</v>
      </c>
      <c r="F419" s="257" t="str">
        <v>1019047</v>
      </c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</row>
    <row r="420">
      <c r="A420" s="257" t="str">
        <v>1026015</v>
      </c>
      <c r="B420" s="257" t="str">
        <v>1026015</v>
      </c>
      <c r="C420" s="257" t="str">
        <v>女式长柄素色晴雨伞：深海蓝</v>
      </c>
      <c r="D420" s="257" t="str">
        <v>女式长柄素色晴雨伞：深海蓝</v>
      </c>
      <c r="E420" s="257" t="str">
        <v>1026015</v>
      </c>
      <c r="F420" s="257" t="str">
        <v>颜色:深海蓝</v>
      </c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</row>
    <row r="421">
      <c r="A421" s="257" t="str">
        <v>1026014</v>
      </c>
      <c r="B421" s="257" t="str">
        <v>1026014</v>
      </c>
      <c r="C421" s="257" t="str">
        <v>女式长柄素色晴雨伞：雪纺粉</v>
      </c>
      <c r="D421" s="257" t="str">
        <v>女式长柄素色晴雨伞：雪纺粉</v>
      </c>
      <c r="E421" s="257" t="str">
        <v>1026014</v>
      </c>
      <c r="F421" s="257" t="str">
        <v>1026014</v>
      </c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</row>
    <row r="422">
      <c r="A422" s="257" t="str">
        <v>1026013</v>
      </c>
      <c r="B422" s="257" t="str">
        <v>1026013</v>
      </c>
      <c r="C422" s="257" t="str">
        <v>女式长柄素色晴雨伞:月牙白</v>
      </c>
      <c r="D422" s="257" t="str">
        <v>女式长柄素色晴雨伞:月牙白</v>
      </c>
      <c r="E422" s="257" t="str">
        <v>1026013</v>
      </c>
      <c r="F422" s="257" t="str">
        <v>1026013</v>
      </c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</row>
    <row r="423">
      <c r="A423" s="257" t="str">
        <v>1006148</v>
      </c>
      <c r="B423" s="257" t="str">
        <v>1006148</v>
      </c>
      <c r="C423" s="257" t="str">
        <v>铸铁珐琅锅22cm：浆果红</v>
      </c>
      <c r="D423" s="257" t="str">
        <v>铸铁珐琅锅22cm：浆果红</v>
      </c>
      <c r="E423" s="257" t="str">
        <v>1006148</v>
      </c>
      <c r="F423" s="257" t="str">
        <v>1006148</v>
      </c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</row>
    <row r="424">
      <c r="A424" s="257" t="str">
        <v>1006149</v>
      </c>
      <c r="B424" s="257" t="str">
        <v>1006149</v>
      </c>
      <c r="C424" s="257" t="str">
        <v>铸铁珐琅锅22cm：琉璃蓝</v>
      </c>
      <c r="D424" s="257" t="str">
        <v>铸铁珐琅锅22cm：琉璃蓝</v>
      </c>
      <c r="E424" s="257" t="str">
        <v>1006149</v>
      </c>
      <c r="F424" s="257" t="str">
        <v>1006149</v>
      </c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</row>
    <row r="425">
      <c r="A425" s="257" t="str">
        <v>1006150</v>
      </c>
      <c r="B425" s="257" t="str">
        <v>1006150</v>
      </c>
      <c r="C425" s="257" t="str">
        <v>铸铁珐琅锅22cm：豆咖棕</v>
      </c>
      <c r="D425" s="257" t="str">
        <v>铸铁珐琅锅22cm：豆咖棕</v>
      </c>
      <c r="E425" s="257" t="str">
        <v>1006150</v>
      </c>
      <c r="F425" s="257" t="str">
        <v>1006150</v>
      </c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</row>
    <row r="426">
      <c r="A426" s="257" t="str">
        <v>1016010</v>
      </c>
      <c r="B426" s="257" t="str">
        <v>1016010</v>
      </c>
      <c r="C426" s="257" t="str">
        <v>不锈钢炒锅30cm：30cm</v>
      </c>
      <c r="D426" s="257" t="str">
        <v>不锈钢炒锅30cm：30cm</v>
      </c>
      <c r="E426" s="257" t="str">
        <v>1016010</v>
      </c>
      <c r="F426" s="257" t="str">
        <v>1016010</v>
      </c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</row>
    <row r="427">
      <c r="A427" s="257" t="str">
        <v>1016008</v>
      </c>
      <c r="B427" s="257" t="str">
        <v>1016008</v>
      </c>
      <c r="C427" s="257" t="str">
        <v>不锈钢汤锅24cm：24cm</v>
      </c>
      <c r="D427" s="257" t="str">
        <v>不锈钢汤锅24cm：24cm</v>
      </c>
      <c r="E427" s="257" t="str">
        <v>1016008</v>
      </c>
      <c r="F427" s="257" t="str">
        <v>1016008</v>
      </c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</row>
    <row r="428">
      <c r="A428" s="257" t="str">
        <v>1052004</v>
      </c>
      <c r="B428" s="257" t="str">
        <v>1052004</v>
      </c>
      <c r="C428" s="257" t="str">
        <v>Carat钻石煎锅28cm：薄荷绿/无盖/直火使用</v>
      </c>
      <c r="D428" s="257" t="str">
        <v>Carat钻石煎锅28cm：薄荷绿/无盖/直火使用</v>
      </c>
      <c r="E428" s="257" t="str">
        <v>1052004</v>
      </c>
      <c r="F428" s="257" t="str">
        <v>1052004</v>
      </c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</row>
    <row r="429">
      <c r="A429" s="257" t="str">
        <v>1052007</v>
      </c>
      <c r="B429" s="257" t="str">
        <v>1052007</v>
      </c>
      <c r="C429" s="257" t="str">
        <v>Carat钻石奶锅18cm：象牙白/钻石锅盖/直火使用</v>
      </c>
      <c r="D429" s="257" t="str">
        <v>Carat钻石奶锅18cm：象牙白/钻石锅盖/直火使用</v>
      </c>
      <c r="E429" s="257" t="str">
        <v>1052007</v>
      </c>
      <c r="F429" s="257" t="str">
        <v>1052007</v>
      </c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</row>
    <row r="430">
      <c r="A430" s="257" t="str">
        <v>1052006</v>
      </c>
      <c r="B430" s="257" t="str">
        <v>1052006</v>
      </c>
      <c r="C430" s="257" t="str">
        <v>Carat钻石汤锅24cm：薄荷绿/钻石锅盖/直火使用</v>
      </c>
      <c r="D430" s="257" t="str">
        <v>Carat钻石汤锅24cm：薄荷绿/钻石锅盖/直火使用</v>
      </c>
      <c r="E430" s="257" t="str">
        <v>1052006</v>
      </c>
      <c r="F430" s="257" t="str">
        <v>1052006</v>
      </c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</row>
    <row r="431">
      <c r="A431" s="257" t="str">
        <v>1052000</v>
      </c>
      <c r="B431" s="257" t="str">
        <v>1052000</v>
      </c>
      <c r="C431" s="257" t="str">
        <v>Ecolon不粘煎饼盘28cm：薄荷绿</v>
      </c>
      <c r="D431" s="257" t="str">
        <v>Ecolon不粘煎饼盘28cm：薄荷绿</v>
      </c>
      <c r="E431" s="257" t="str">
        <v>1052000</v>
      </c>
      <c r="F431" s="257" t="str">
        <v>1052000</v>
      </c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</row>
    <row r="432">
      <c r="A432" s="257" t="str">
        <v>1022012</v>
      </c>
      <c r="B432" s="257" t="str">
        <v>1022012</v>
      </c>
      <c r="C432" s="257" t="str">
        <v>月牙白新骨瓷餐具套装：22件</v>
      </c>
      <c r="D432" s="257" t="str">
        <v>月牙白新骨瓷餐具套装：22件</v>
      </c>
      <c r="E432" s="257" t="str">
        <v>1022012</v>
      </c>
      <c r="F432" s="257" t="str">
        <v>1022012</v>
      </c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</row>
    <row r="433">
      <c r="A433" s="257" t="str">
        <v>1056036</v>
      </c>
      <c r="B433" s="257" t="str">
        <v>1056036</v>
      </c>
      <c r="C433" s="257" t="str">
        <v>日式和风条纹餐垫：枯野灰</v>
      </c>
      <c r="D433" s="257" t="str">
        <v>日式和风条纹餐垫：枯野灰</v>
      </c>
      <c r="E433" s="257" t="str">
        <v>1056036</v>
      </c>
      <c r="F433" s="257" t="str">
        <v>1056036</v>
      </c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</row>
    <row r="434">
      <c r="A434" s="257" t="str">
        <v>1056035</v>
      </c>
      <c r="B434" s="257" t="str">
        <v>1056035</v>
      </c>
      <c r="C434" s="257" t="str">
        <v>日式和风条纹餐垫：薄缥蓝</v>
      </c>
      <c r="D434" s="257" t="str">
        <v>日式和风条纹餐垫：薄缥蓝</v>
      </c>
      <c r="E434" s="257" t="str">
        <v>1056035</v>
      </c>
      <c r="F434" s="257" t="str">
        <v>1056035</v>
      </c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</row>
    <row r="435">
      <c r="A435" s="257" t="str">
        <v>1056034</v>
      </c>
      <c r="B435" s="257" t="str">
        <v>1056034</v>
      </c>
      <c r="C435" s="257" t="str">
        <v>日式和风条纹餐垫：真朱红</v>
      </c>
      <c r="D435" s="257" t="str">
        <v>日式和风条纹餐垫：真朱红</v>
      </c>
      <c r="E435" s="257" t="str">
        <v>1056034</v>
      </c>
      <c r="F435" s="257" t="str">
        <v>1056034</v>
      </c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</row>
    <row r="436">
      <c r="A436" s="257" t="str">
        <v>1059029</v>
      </c>
      <c r="B436" s="257" t="str">
        <v>1059029</v>
      </c>
      <c r="C436" s="257" t="str">
        <v>日式纯棉色织条纹围裙：真朱红</v>
      </c>
      <c r="D436" s="257" t="str">
        <v>日式纯棉色织条纹围裙：真朱红</v>
      </c>
      <c r="E436" s="257" t="str">
        <v>1059029</v>
      </c>
      <c r="F436" s="257" t="str">
        <v>1059029</v>
      </c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</row>
    <row r="437">
      <c r="A437" s="257" t="str">
        <v>1022092</v>
      </c>
      <c r="B437" s="257" t="str">
        <v>1022092</v>
      </c>
      <c r="C437" s="257" t="str">
        <v>进口橡胶木圆盘：大号</v>
      </c>
      <c r="D437" s="257" t="str">
        <v>进口橡胶木圆盘：大号</v>
      </c>
      <c r="E437" s="257" t="str">
        <v>1022092</v>
      </c>
      <c r="F437" s="257" t="str">
        <v>1022092</v>
      </c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</row>
    <row r="438">
      <c r="A438" s="257" t="str">
        <v>1022091</v>
      </c>
      <c r="B438" s="257" t="str">
        <v>1022091</v>
      </c>
      <c r="C438" s="257" t="str">
        <v>进口橡胶木圆盘：中号</v>
      </c>
      <c r="D438" s="257" t="str">
        <v>进口橡胶木圆盘：中号</v>
      </c>
      <c r="E438" s="257" t="str">
        <v>1022091</v>
      </c>
      <c r="F438" s="257" t="str">
        <v>1022091</v>
      </c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</row>
    <row r="439">
      <c r="A439" s="257" t="str">
        <v>1006166</v>
      </c>
      <c r="B439" s="257" t="str">
        <v>1006166</v>
      </c>
      <c r="C439" s="257" t="str">
        <v>实木筷（10双入）：鸡翅木</v>
      </c>
      <c r="D439" s="257" t="str">
        <v>实木筷（10双入）：鸡翅木</v>
      </c>
      <c r="E439" s="257" t="str">
        <v>1006166</v>
      </c>
      <c r="F439" s="257" t="str">
        <v>1006166</v>
      </c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</row>
    <row r="440">
      <c r="A440" s="257" t="str">
        <v>1006167</v>
      </c>
      <c r="B440" s="257" t="str">
        <v>1006167</v>
      </c>
      <c r="C440" s="257" t="str">
        <v>实木筷（10双入）：黄檀木</v>
      </c>
      <c r="D440" s="257" t="str">
        <v>实木筷（10双入）：黄檀木</v>
      </c>
      <c r="E440" s="257" t="str">
        <v>1006167</v>
      </c>
      <c r="F440" s="257" t="str">
        <v>1006167</v>
      </c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</row>
    <row r="441">
      <c r="A441" s="257" t="str">
        <v>1006168</v>
      </c>
      <c r="B441" s="257" t="str">
        <v>1006168</v>
      </c>
      <c r="C441" s="257" t="str">
        <v>实木筷（10双入）：红檀木</v>
      </c>
      <c r="D441" s="257" t="str">
        <v>实木筷（10双入）：红檀木</v>
      </c>
      <c r="E441" s="257" t="str">
        <v>1006168</v>
      </c>
      <c r="F441" s="257" t="str">
        <v>1006168</v>
      </c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</row>
    <row r="442">
      <c r="A442" s="257" t="str">
        <v>1022097</v>
      </c>
      <c r="B442" s="257" t="str">
        <v>1022097</v>
      </c>
      <c r="C442" s="257" t="str">
        <v>日式可拆装锅垫：黑胡桃木</v>
      </c>
      <c r="D442" s="257" t="str">
        <v>日式可拆装锅垫：黑胡桃木</v>
      </c>
      <c r="E442" s="257" t="str">
        <v>1022097</v>
      </c>
      <c r="F442" s="257" t="str">
        <v>1022097</v>
      </c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</row>
    <row r="443">
      <c r="A443" s="257" t="str">
        <v>1022096</v>
      </c>
      <c r="B443" s="257" t="str">
        <v>1022096</v>
      </c>
      <c r="C443" s="257" t="str">
        <v>日式可拆装锅垫：榉木</v>
      </c>
      <c r="D443" s="257" t="str">
        <v>日式可拆装锅垫：榉木</v>
      </c>
      <c r="E443" s="257" t="str">
        <v>1022096</v>
      </c>
      <c r="F443" s="257" t="str">
        <v>1022096</v>
      </c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</row>
    <row r="444">
      <c r="A444" s="257" t="str">
        <v>1036023</v>
      </c>
      <c r="B444" s="257" t="str">
        <v>1036023</v>
      </c>
      <c r="C444" s="257" t="str">
        <v>进口榉木厨具系列：中式铲</v>
      </c>
      <c r="D444" s="257" t="str">
        <v>进口榉木厨具系列：中式铲</v>
      </c>
      <c r="E444" s="257" t="str">
        <v>1036023</v>
      </c>
      <c r="F444" s="257" t="str">
        <v>1036023</v>
      </c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</row>
    <row r="445">
      <c r="A445" s="257" t="str">
        <v>1036022</v>
      </c>
      <c r="B445" s="257" t="str">
        <v>1036022</v>
      </c>
      <c r="C445" s="257" t="str">
        <v>进口榉木厨具系列：斜铲</v>
      </c>
      <c r="D445" s="257" t="str">
        <v>进口榉木厨具系列：斜铲</v>
      </c>
      <c r="E445" s="257" t="str">
        <v>1036022</v>
      </c>
      <c r="F445" s="257" t="str">
        <v>1036022</v>
      </c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</row>
    <row r="446">
      <c r="A446" s="257" t="str">
        <v>1036021</v>
      </c>
      <c r="B446" s="257" t="str">
        <v>1036021</v>
      </c>
      <c r="C446" s="257" t="str">
        <v>进口榉木厨具系列：饭铲</v>
      </c>
      <c r="D446" s="257" t="str">
        <v>进口榉木厨具系列：饭铲</v>
      </c>
      <c r="E446" s="257" t="str">
        <v>1036021</v>
      </c>
      <c r="F446" s="257" t="str">
        <v>1036021</v>
      </c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</row>
    <row r="447">
      <c r="A447" s="257" t="str">
        <v>1036024</v>
      </c>
      <c r="B447" s="257" t="str">
        <v>1036024</v>
      </c>
      <c r="C447" s="257" t="str">
        <v>进口榉木厨具系列：汤勺</v>
      </c>
      <c r="D447" s="257" t="str">
        <v>进口榉木厨具系列：汤勺</v>
      </c>
      <c r="E447" s="257" t="str">
        <v>1036024</v>
      </c>
      <c r="F447" s="257" t="str">
        <v>1036024</v>
      </c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</row>
    <row r="448">
      <c r="A448" s="257" t="str">
        <v>1057081</v>
      </c>
      <c r="B448" s="257" t="str">
        <v>1057081</v>
      </c>
      <c r="C448" s="257" t="str">
        <v>户外多功能运动水杯：700ml</v>
      </c>
      <c r="D448" s="257" t="str">
        <v>户外多功能运动水杯：700ml</v>
      </c>
      <c r="E448" s="257" t="str">
        <v>1057081</v>
      </c>
      <c r="F448" s="257" t="str">
        <v>1057081</v>
      </c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</row>
    <row r="449">
      <c r="A449" s="257" t="str">
        <v>1057080</v>
      </c>
      <c r="B449" s="257" t="str">
        <v>1057080</v>
      </c>
      <c r="C449" s="257" t="str">
        <v>户外便携运动水杯：550ml</v>
      </c>
      <c r="D449" s="257" t="str">
        <v>户外便携运动水杯：550ml</v>
      </c>
      <c r="E449" s="257" t="str">
        <v>1057080</v>
      </c>
      <c r="F449" s="257" t="str">
        <v>1057080</v>
      </c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</row>
    <row r="450">
      <c r="A450" s="257" t="str">
        <v>1006092</v>
      </c>
      <c r="B450" s="257" t="str">
        <v>1006092</v>
      </c>
      <c r="C450" s="257" t="str">
        <v>美式经典保温随手杯：月白</v>
      </c>
      <c r="D450" s="257" t="str">
        <v>美式经典保温随手杯：月白</v>
      </c>
      <c r="E450" s="257" t="str">
        <v>1006092</v>
      </c>
      <c r="F450" s="257" t="str">
        <v>1006092</v>
      </c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</row>
    <row r="451">
      <c r="A451" s="257" t="str">
        <v>1006093</v>
      </c>
      <c r="B451" s="257" t="str">
        <v>1006093</v>
      </c>
      <c r="C451" s="257" t="str">
        <v>美式经典保温随手杯：石青</v>
      </c>
      <c r="D451" s="257" t="str">
        <v>美式经典保温随手杯：石青</v>
      </c>
      <c r="E451" s="257" t="str">
        <v>1006093</v>
      </c>
      <c r="F451" s="257" t="str">
        <v>1006093</v>
      </c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</row>
    <row r="452">
      <c r="A452" s="257" t="str">
        <v>1034011</v>
      </c>
      <c r="B452" s="257" t="str">
        <v>1034011</v>
      </c>
      <c r="C452" s="257" t="str">
        <v>全棉单面割绒浴室地垫</v>
      </c>
      <c r="D452" s="257" t="str">
        <v>全棉单面割绒浴室地垫</v>
      </c>
      <c r="E452" s="257" t="str">
        <v>1034011</v>
      </c>
      <c r="F452" s="257" t="str">
        <v>1034011</v>
      </c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</row>
    <row r="453">
      <c r="A453" s="257" t="str">
        <v>dz-Up-16G</v>
      </c>
      <c r="B453" s="257" t="str">
        <v>dz-Up-16G</v>
      </c>
      <c r="C453" s="257" t="str">
        <v>亚朵生活｜定制竹制U盘 16G</v>
      </c>
      <c r="D453" s="257" t="str">
        <v>亚朵生活｜定制竹制U盘 16G</v>
      </c>
      <c r="E453" s="257" t="str">
        <v>dz-Up-16G</v>
      </c>
      <c r="F453" s="257" t="str">
        <v>dz-Up-16G</v>
      </c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</row>
    <row r="454">
      <c r="A454" s="257" t="str">
        <v>yd-zp-bjb</v>
      </c>
      <c r="B454" s="257" t="str">
        <v>yd-zp-bjb</v>
      </c>
      <c r="C454" s="257" t="str">
        <v>亚朵生活｜定制竹皮笔记本套组</v>
      </c>
      <c r="D454" s="257" t="str">
        <v>亚朵生活｜定制竹皮笔记本套组</v>
      </c>
      <c r="E454" s="257" t="str">
        <v>yd-zp-bjb</v>
      </c>
      <c r="F454" s="257" t="str">
        <v>亚朵生活｜定制竹皮笔记本套组</v>
      </c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</row>
    <row r="455">
      <c r="A455" s="257" t="str">
        <v>YD-xmk-dz</v>
      </c>
      <c r="B455" s="257" t="str">
        <v>YD-xmk-dz</v>
      </c>
      <c r="C455" s="257" t="str">
        <v>亚朵定制小木块</v>
      </c>
      <c r="D455" s="257" t="str">
        <v>亚朵定制小木块</v>
      </c>
      <c r="E455" s="257" t="str">
        <v>YD-xmk-dz</v>
      </c>
      <c r="F455" s="257" t="str">
        <v>亚朵定制小木块</v>
      </c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</row>
    <row r="456">
      <c r="A456" s="257" t="str">
        <v>AF-xyc-jy</v>
      </c>
      <c r="B456" s="257" t="str">
        <v>AF-xyc-jy</v>
      </c>
      <c r="C456" s="257" t="str">
        <v>阿芙｜薰衣草精油 淡化痘印疤痕 促进睡眠</v>
      </c>
      <c r="D456" s="257" t="str">
        <v>阿芙｜薰衣草精油 淡化痘印疤痕 促进睡眠</v>
      </c>
      <c r="E456" s="257" t="str">
        <v>AF-xyc-jy</v>
      </c>
      <c r="F456" s="257" t="str">
        <v>阿芙｜薰衣草精油 淡化痘印疤痕 促进睡眠</v>
      </c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</row>
    <row r="457">
      <c r="A457" s="257" t="str">
        <v>kftk-hxzlh</v>
      </c>
      <c r="B457" s="257" t="str">
        <v>kftk-hxzlh</v>
      </c>
      <c r="C457" s="257" t="str">
        <v>化纤枕礼盒装</v>
      </c>
      <c r="D457" s="257"/>
      <c r="E457" s="257" t="str">
        <v>kftk-hxzlh</v>
      </c>
      <c r="F457" s="257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</row>
    <row r="458">
      <c r="A458" s="257" t="str">
        <v>CJ-DT-DY</v>
      </c>
      <c r="B458" s="257" t="str">
        <v>CJ-DT-DY</v>
      </c>
      <c r="C458" s="257" t="str">
        <v>亚朵生活 龙泉青瓷 酒具 创意时尚 两人 对饮 清酒 日式 邂逅</v>
      </c>
      <c r="D458" s="257"/>
      <c r="E458" s="257" t="str">
        <v>CJ-DT-DY</v>
      </c>
      <c r="F458" s="257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</row>
    <row r="459">
      <c r="A459" s="257" t="str">
        <v>CJ-DT-ZTB-B-L</v>
      </c>
      <c r="B459" s="257" t="str">
        <v>SS1609060002</v>
      </c>
      <c r="C459" s="257" t="str">
        <v>东土 | 龙泉窑 | 竹套杯系列</v>
      </c>
      <c r="D459" s="257"/>
      <c r="E459" s="257" t="str">
        <v>CJ-DT-ZTB-B-L</v>
      </c>
      <c r="F459" s="257" t="str">
        <v>龙泉窑 | 竹套杯系列:颜色:梅子青 大</v>
      </c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</row>
    <row r="460">
      <c r="A460" s="257" t="str">
        <v>CJ-DT-ZTB-F-L</v>
      </c>
      <c r="B460" s="257" t="str">
        <v>SS1609060002</v>
      </c>
      <c r="C460" s="257" t="str">
        <v>东土 | 龙泉窑 | 竹套杯系列</v>
      </c>
      <c r="D460" s="257"/>
      <c r="E460" s="257" t="str">
        <v>CJ-DT-ZTB-F-L</v>
      </c>
      <c r="F460" s="257" t="str">
        <v>龙泉窑 | 竹套杯系列:颜色:粉青 大</v>
      </c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</row>
    <row r="461">
      <c r="A461" s="257" t="str">
        <v>dm-ysh</v>
      </c>
      <c r="B461" s="257" t="str">
        <v>dm-ysh</v>
      </c>
      <c r="C461" s="257" t="str">
        <v>荣事达迷你养生壶YSH1208M</v>
      </c>
      <c r="D461" s="257" t="str">
        <v>荣事达迷你养生壶YSH1208M</v>
      </c>
      <c r="E461" s="257" t="str">
        <v>dm-ysh</v>
      </c>
      <c r="F461" s="257" t="str">
        <v>荣事达迷你养生壶YSH1208M</v>
      </c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</row>
    <row r="462">
      <c r="A462" s="257" t="str">
        <v>dm-xyj</v>
      </c>
      <c r="B462" s="257" t="str">
        <v>dm-xyj</v>
      </c>
      <c r="C462" s="257" t="str">
        <v>微信版血压计I5S(WIFI)</v>
      </c>
      <c r="D462" s="257" t="str">
        <v>微信版血压计I5S(WIFI)</v>
      </c>
      <c r="E462" s="257" t="str">
        <v>dm-xyj</v>
      </c>
      <c r="F462" s="257" t="str">
        <v>微信版血压计I5S(WIFI)</v>
      </c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</row>
    <row r="463">
      <c r="A463" s="257" t="str">
        <v>dm-sgyy</v>
      </c>
      <c r="B463" s="257" t="str">
        <v>dm-sgyy</v>
      </c>
      <c r="C463" s="257" t="str">
        <v>三国演义全家福礼盒</v>
      </c>
      <c r="D463" s="257" t="str">
        <v>三国演义全家福礼盒</v>
      </c>
      <c r="E463" s="257" t="str">
        <v>dm-sgyy</v>
      </c>
      <c r="F463" s="257" t="str">
        <v>三国演义全家福礼盒</v>
      </c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</row>
    <row r="464">
      <c r="A464" s="257" t="str">
        <v>dm-dkx</v>
      </c>
      <c r="B464" s="257" t="str">
        <v>dm-dkx</v>
      </c>
      <c r="C464" s="257" t="str">
        <v>北欧欧慕家用电烤箱NKX0811</v>
      </c>
      <c r="D464" s="257" t="str">
        <v>北欧欧慕家用电烤箱NKX0811</v>
      </c>
      <c r="E464" s="257" t="str">
        <v>dm-dkx</v>
      </c>
      <c r="F464" s="257" t="str">
        <v>北欧欧慕家用电烤箱NKX0811</v>
      </c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</row>
    <row r="465">
      <c r="A465" s="257" t="str">
        <v>dm-dbd</v>
      </c>
      <c r="B465" s="257" t="str">
        <v>dm-dbd</v>
      </c>
      <c r="C465" s="257" t="str">
        <v>北欧欧慕电饼铛 NDB30T</v>
      </c>
      <c r="D465" s="257" t="str">
        <v>北欧欧慕电饼铛 NDB30T</v>
      </c>
      <c r="E465" s="257" t="str">
        <v>dm-dbd</v>
      </c>
      <c r="F465" s="257" t="str">
        <v>北欧欧慕电饼铛 NDB30T</v>
      </c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</row>
    <row r="466">
      <c r="A466" s="257" t="str">
        <v>dm-etb</v>
      </c>
      <c r="B466" s="257" t="str">
        <v>dm-etb</v>
      </c>
      <c r="C466" s="257" t="str">
        <v>虎牌不锈钢真空儿童杯</v>
      </c>
      <c r="D466" s="257" t="str">
        <v>虎牌不锈钢真空儿童杯</v>
      </c>
      <c r="E466" s="257" t="str">
        <v>dm-etb</v>
      </c>
      <c r="F466" s="257" t="str">
        <v>虎牌不锈钢真空儿童杯</v>
      </c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</row>
    <row r="467">
      <c r="A467" s="257" t="str">
        <v>dm-mqtn</v>
      </c>
      <c r="B467" s="257" t="str">
        <v>dm-mqtn</v>
      </c>
      <c r="C467" s="257" t="str">
        <v>小熊电动和面机DDQ-A40A1</v>
      </c>
      <c r="D467" s="257" t="str">
        <v>小熊电动和面机DDQ-A40A1</v>
      </c>
      <c r="E467" s="257" t="str">
        <v>dm-mqtn</v>
      </c>
      <c r="F467" s="257" t="str">
        <v>小熊电动和面机DDQ-A40A1</v>
      </c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</row>
    <row r="468">
      <c r="A468" s="257" t="str">
        <v>dm-afww</v>
      </c>
      <c r="B468" s="257" t="str">
        <v>dm-afww</v>
      </c>
      <c r="C468" s="257" t="str">
        <v>比伯娃娃睡眠安抚娃娃披风系列</v>
      </c>
      <c r="D468" s="257" t="str">
        <v>比伯娃娃睡眠安抚娃娃披风系列</v>
      </c>
      <c r="E468" s="257" t="str">
        <v>dm-afww</v>
      </c>
      <c r="F468" s="257" t="str">
        <v>比伯娃娃睡眠安抚娃娃披风系列</v>
      </c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</row>
    <row r="469">
      <c r="A469" s="257" t="str">
        <v>dm-lgx</v>
      </c>
      <c r="B469" s="257" t="str">
        <v>dm-lgx</v>
      </c>
      <c r="C469" s="257" t="str">
        <v>德国博尔奇儿童拉杆箱</v>
      </c>
      <c r="D469" s="257" t="str">
        <v>德国博尔奇儿童拉杆箱</v>
      </c>
      <c r="E469" s="257" t="str">
        <v>dm-lgx</v>
      </c>
      <c r="F469" s="257" t="str">
        <v>德国博尔奇儿童拉杆箱</v>
      </c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</row>
    <row r="470">
      <c r="A470" s="257" t="str">
        <v>dm-htz</v>
      </c>
      <c r="B470" s="257" t="str">
        <v>dm-htz</v>
      </c>
      <c r="C470" s="257" t="str">
        <v>中粮美滋滋和田骏枣116g*12罐</v>
      </c>
      <c r="D470" s="257" t="str">
        <v>中粮美滋滋和田骏枣116g*12罐</v>
      </c>
      <c r="E470" s="257" t="str">
        <v>dm-htz</v>
      </c>
      <c r="F470" s="257" t="str">
        <v>中粮美滋滋和田骏枣116g*12罐</v>
      </c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</row>
    <row r="471">
      <c r="A471" s="257" t="str">
        <v>dm-dzx</v>
      </c>
      <c r="B471" s="257" t="str">
        <v>dm-dzx</v>
      </c>
      <c r="C471" s="257" t="str">
        <v>阳澄湖大闸蟹卡券 公蟹3.5两-3.0两*4 母蟹2.5两-2.0两*4</v>
      </c>
      <c r="D471" s="257" t="str">
        <v>阳澄湖大闸蟹卡券</v>
      </c>
      <c r="E471" s="257" t="str">
        <v>dm-dzx</v>
      </c>
      <c r="F471" s="257" t="str">
        <v>阳澄湖大闸蟹卡券</v>
      </c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</row>
    <row r="472">
      <c r="A472" s="257" t="str">
        <v>dm-zjlh</v>
      </c>
      <c r="B472" s="257" t="str">
        <v>dm-zjlh</v>
      </c>
      <c r="C472" s="257" t="str">
        <v>壹品珍菌268礼盒</v>
      </c>
      <c r="D472" s="257" t="str">
        <v>壹品珍菌268礼盒</v>
      </c>
      <c r="E472" s="257" t="str">
        <v>dm-zjlh</v>
      </c>
      <c r="F472" s="257" t="str">
        <v>壹品珍菌268礼盒</v>
      </c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</row>
    <row r="473">
      <c r="A473" s="257" t="str">
        <v>dm-jksg</v>
      </c>
      <c r="B473" s="257" t="str">
        <v>dm-jksg</v>
      </c>
      <c r="C473" s="257" t="str">
        <v>进口水果组合（佳沛绿果12只装，车厘子1斤装，凯特芒果4斤装）</v>
      </c>
      <c r="D473" s="257" t="str">
        <v>进口水果组合（车厘子2斤装、金果奇异果6只、进口橙6只）</v>
      </c>
      <c r="E473" s="257" t="str">
        <v>dm-jksg</v>
      </c>
      <c r="F473" s="257" t="str">
        <v>进口水果组合（车厘子2斤装、金果奇异果6只、进口橙6只）</v>
      </c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</row>
    <row r="474">
      <c r="A474" s="257" t="str">
        <v>dm-ddtxd</v>
      </c>
      <c r="B474" s="257" t="str">
        <v>dm-ddtxd</v>
      </c>
      <c r="C474" s="257" t="str">
        <v>飞利浦电动剃须刀</v>
      </c>
      <c r="D474" s="257" t="str">
        <v>飞利浦电动剃须刀</v>
      </c>
      <c r="E474" s="257" t="str">
        <v>dm-ddtxd</v>
      </c>
      <c r="F474" s="257" t="str">
        <v>飞利浦电动剃须刀</v>
      </c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</row>
    <row r="475">
      <c r="A475" s="257" t="str">
        <v>dm-csnwjt</v>
      </c>
      <c r="B475" s="257" t="str">
        <v>dm-csnwjt</v>
      </c>
      <c r="C475" s="257" t="str">
        <v>Chooci收纳五件套</v>
      </c>
      <c r="D475" s="257" t="str">
        <v>Chooci收纳五件套</v>
      </c>
      <c r="E475" s="257" t="str">
        <v>dm-csnwjt</v>
      </c>
      <c r="F475" s="257" t="str">
        <v>Chooci收纳五件套</v>
      </c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</row>
    <row r="476">
      <c r="A476" s="257" t="str">
        <v>dm-lstpzh</v>
      </c>
      <c r="B476" s="257" t="str">
        <v>dm-lstpzh</v>
      </c>
      <c r="C476" s="257" t="str">
        <v>法国乐上托盘杯子组合LH30</v>
      </c>
      <c r="D476" s="257" t="str">
        <v>法国乐上托盘杯子组合LH30</v>
      </c>
      <c r="E476" s="257" t="str">
        <v>dm-lstpzh</v>
      </c>
      <c r="F476" s="257" t="str">
        <v>法国乐上托盘杯子组合LH30</v>
      </c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</row>
    <row r="477">
      <c r="A477" s="257" t="str">
        <v>dm-rsb</v>
      </c>
      <c r="B477" s="257" t="str">
        <v>dm-rsb</v>
      </c>
      <c r="C477" s="257" t="str">
        <v>恒源祥粉黛佳人柔丝被</v>
      </c>
      <c r="D477" s="257" t="str">
        <v>恒源祥粉黛佳人柔丝被</v>
      </c>
      <c r="E477" s="257" t="str">
        <v>dm-rsb</v>
      </c>
      <c r="F477" s="257" t="str">
        <v>恒源祥粉黛佳人柔丝被</v>
      </c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</row>
    <row r="478">
      <c r="A478" s="257" t="str">
        <v>dm-ydzp</v>
      </c>
      <c r="B478" s="257" t="str">
        <v>dm-ydzp</v>
      </c>
      <c r="C478" s="257" t="str">
        <v>领路者圆顶帐篷</v>
      </c>
      <c r="D478" s="257" t="str">
        <v>领路者圆顶帐篷</v>
      </c>
      <c r="E478" s="257" t="str">
        <v>dm-ydzp</v>
      </c>
      <c r="F478" s="257" t="str">
        <v>领路者圆顶帐篷</v>
      </c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</row>
    <row r="479">
      <c r="A479" s="257" t="str">
        <v>dm-drsh</v>
      </c>
      <c r="B479" s="257" t="str">
        <v>dm-drsh</v>
      </c>
      <c r="C479" s="257" t="str">
        <v>NAKVA炫彩电热水壶GKE-181</v>
      </c>
      <c r="D479" s="257" t="str">
        <v>NAKVA炫彩电热水壶GKE-181</v>
      </c>
      <c r="E479" s="257" t="str">
        <v>dm-drsh</v>
      </c>
      <c r="F479" s="257" t="str">
        <v>NAKVA炫彩电热水壶GKE-181</v>
      </c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</row>
    <row r="480">
      <c r="A480" s="257" t="str">
        <v>dm-wqzjsjt</v>
      </c>
      <c r="B480" s="257" t="str">
        <v>dm-wqzjsjt</v>
      </c>
      <c r="C480" s="257" t="str">
        <v>苏泊尔温馨之家三件套</v>
      </c>
      <c r="D480" s="257" t="str">
        <v>苏泊尔温馨之家三件套</v>
      </c>
      <c r="E480" s="257" t="str">
        <v>dm-wqzjsjt</v>
      </c>
      <c r="F480" s="257" t="str">
        <v>苏泊尔温馨之家三件套</v>
      </c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</row>
    <row r="481">
      <c r="A481" s="257" t="str">
        <v>dm-szsjbb</v>
      </c>
      <c r="B481" s="257" t="str">
        <v>dm-szsjbb</v>
      </c>
      <c r="C481" s="257" t="str">
        <v>维士十字双肩包3008-3707</v>
      </c>
      <c r="D481" s="257" t="str">
        <v>维士十字双肩包3008-3707</v>
      </c>
      <c r="E481" s="257" t="str">
        <v>dm-szsjbb</v>
      </c>
      <c r="F481" s="257" t="str">
        <v>维士十字双肩包3008-3707</v>
      </c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</row>
    <row r="482">
      <c r="A482" s="257" t="str">
        <v>dm-xcjly</v>
      </c>
      <c r="B482" s="257" t="str">
        <v>dm-xcjly</v>
      </c>
      <c r="C482" s="257" t="str">
        <v>韩国现代行车记录仪</v>
      </c>
      <c r="D482" s="257" t="str">
        <v>韩国现代行车记录仪</v>
      </c>
      <c r="E482" s="257" t="str">
        <v>dm-xcjly</v>
      </c>
      <c r="F482" s="257" t="str">
        <v>韩国现代行车记录仪</v>
      </c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</row>
    <row r="483">
      <c r="A483" s="257" t="str">
        <v>dm-zkbwb</v>
      </c>
      <c r="B483" s="257" t="str">
        <v>dm-zkbwb</v>
      </c>
      <c r="C483" s="257" t="str">
        <v>司顿真空保温咖啡壶</v>
      </c>
      <c r="D483" s="257" t="str">
        <v>司顿真空保温咖啡壶</v>
      </c>
      <c r="E483" s="257" t="str">
        <v>dm-zkbwb</v>
      </c>
      <c r="F483" s="257" t="str">
        <v>司顿真空保温咖啡壶</v>
      </c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</row>
    <row r="484">
      <c r="A484" s="257" t="str">
        <v>dm-bgjhq</v>
      </c>
      <c r="B484" s="257" t="str">
        <v>dm-bgjhq</v>
      </c>
      <c r="C484" s="257" t="str">
        <v>幻响车载办公净化器</v>
      </c>
      <c r="D484" s="257" t="str">
        <v>幻响车载办公净化器</v>
      </c>
      <c r="E484" s="257" t="str">
        <v>dm-bgjhq</v>
      </c>
      <c r="F484" s="257" t="str">
        <v>幻响车载办公净化器</v>
      </c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</row>
    <row r="485">
      <c r="A485" s="257" t="str">
        <v>dm-lyyx</v>
      </c>
      <c r="B485" s="257" t="str">
        <v>dm-lyyx</v>
      </c>
      <c r="C485" s="257" t="str">
        <v>半岛铁盒蓝牙音箱</v>
      </c>
      <c r="D485" s="257" t="str">
        <v>半岛铁盒蓝牙音箱</v>
      </c>
      <c r="E485" s="257" t="str">
        <v>dm-lyyx</v>
      </c>
      <c r="F485" s="257" t="str">
        <v>半岛铁盒蓝牙音箱</v>
      </c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</row>
    <row r="486">
      <c r="A486" s="257" t="str">
        <v>dm-jsq-dfs</v>
      </c>
      <c r="B486" s="257" t="str">
        <v>dm-jsq-dfs</v>
      </c>
      <c r="C486" s="257" t="str">
        <v>灿坤加湿器+TCL电风扇组合</v>
      </c>
      <c r="D486" s="257" t="str">
        <v>灿坤加湿器+TCL电风扇组合</v>
      </c>
      <c r="E486" s="257" t="str">
        <v>dm-jsq-dfs</v>
      </c>
      <c r="F486" s="257" t="str">
        <v>灿坤加湿器+TCL电风扇组合</v>
      </c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</row>
    <row r="487">
      <c r="A487" s="257" t="str">
        <v>dm-bgzh</v>
      </c>
      <c r="B487" s="257" t="str">
        <v>dm-bgzh</v>
      </c>
      <c r="C487" s="257" t="str">
        <v>法国乐上办公套装组合LD110</v>
      </c>
      <c r="D487" s="257" t="str">
        <v>法国乐上办公套装组合LD110</v>
      </c>
      <c r="E487" s="257" t="str">
        <v>dm-bgzh</v>
      </c>
      <c r="F487" s="257" t="str">
        <v>法国乐上办公套装组合LD110</v>
      </c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</row>
    <row r="488">
      <c r="A488" s="257" t="str">
        <v>dm-ycbpn</v>
      </c>
      <c r="B488" s="257" t="str">
        <v>dm-ycbpn</v>
      </c>
      <c r="C488" s="257" t="str">
        <v>攀能野餐包PN-2889</v>
      </c>
      <c r="D488" s="257" t="str">
        <v>攀能野餐包PN-2889</v>
      </c>
      <c r="E488" s="257" t="str">
        <v>dm-ycbpn</v>
      </c>
      <c r="F488" s="257" t="str">
        <v>攀能野餐包PN-2889</v>
      </c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</row>
    <row r="489">
      <c r="A489" s="257" t="str">
        <v>dm-yddlb</v>
      </c>
      <c r="B489" s="257" t="str">
        <v>dm-yddlb</v>
      </c>
      <c r="C489" s="257" t="str">
        <v>伊贝尔运动大礼包A-001C</v>
      </c>
      <c r="D489" s="257" t="str">
        <v>伊贝尔运动大礼包A-001C</v>
      </c>
      <c r="E489" s="257" t="str">
        <v>dm-yddlb</v>
      </c>
      <c r="F489" s="257" t="str">
        <v>伊贝尔运动大礼包A-001C</v>
      </c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</row>
    <row r="490">
      <c r="A490" s="257" t="str">
        <v>dm-lsh</v>
      </c>
      <c r="B490" s="257" t="str">
        <v>dm-lsh</v>
      </c>
      <c r="C490" s="257" t="str">
        <v>莱卡滤水壶 J703-A</v>
      </c>
      <c r="D490" s="257" t="str">
        <v>莱卡滤水壶 J703-A</v>
      </c>
      <c r="E490" s="257" t="str">
        <v>dm-lsh</v>
      </c>
      <c r="F490" s="257" t="str">
        <v>莱卡滤水壶 J703-A</v>
      </c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</row>
    <row r="491">
      <c r="A491" s="257" t="str">
        <v>dm-ymqtz</v>
      </c>
      <c r="B491" s="257" t="str">
        <v>dm-ymqtz</v>
      </c>
      <c r="C491" s="257" t="str">
        <v>攀能羽毛球套装</v>
      </c>
      <c r="D491" s="257" t="str">
        <v>攀能羽毛球套装</v>
      </c>
      <c r="E491" s="257" t="str">
        <v>dm-ymqtz</v>
      </c>
      <c r="F491" s="257" t="str">
        <v>攀能羽毛球套装</v>
      </c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</row>
    <row r="492">
      <c r="A492" s="257" t="str">
        <v>dm-hlyswjt</v>
      </c>
      <c r="B492" s="257" t="str">
        <v>dm-hlyswjt</v>
      </c>
      <c r="C492" s="257" t="str">
        <v>LG家庭护理牙刷五件套LGD-005</v>
      </c>
      <c r="D492" s="257" t="str">
        <v>LG家庭护理牙刷五件套LGD-005</v>
      </c>
      <c r="E492" s="257" t="str">
        <v>dm-hlyswjt</v>
      </c>
      <c r="F492" s="257" t="str">
        <v>LG家庭护理牙刷五件套LGD-005</v>
      </c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</row>
    <row r="493">
      <c r="A493" s="257" t="str">
        <v>dm-btgtj</v>
      </c>
      <c r="B493" s="257" t="str">
        <v>dm-btgtj</v>
      </c>
      <c r="C493" s="257" t="str">
        <v>奔腾挂烫机PE1106</v>
      </c>
      <c r="D493" s="257" t="str">
        <v>奔腾挂烫机PE1106</v>
      </c>
      <c r="E493" s="257" t="str">
        <v>dm-btgtj</v>
      </c>
      <c r="F493" s="257" t="str">
        <v>奔腾挂烫机PE1106</v>
      </c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</row>
    <row r="494">
      <c r="A494" s="257" t="str">
        <v>dm-ymj</v>
      </c>
      <c r="B494" s="257" t="str">
        <v>dm-ymj</v>
      </c>
      <c r="C494" s="257" t="str">
        <v>北欧欧慕多功能研磨机NYM800</v>
      </c>
      <c r="D494" s="257" t="str">
        <v>北欧欧慕多功能研磨机NYM800</v>
      </c>
      <c r="E494" s="257" t="str">
        <v>dm-ymj</v>
      </c>
      <c r="F494" s="257" t="str">
        <v>北欧欧慕多功能研磨机NYM800</v>
      </c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</row>
    <row r="495">
      <c r="A495" s="257" t="str">
        <v>dm-ggj</v>
      </c>
      <c r="B495" s="257" t="str">
        <v>dm-ggj</v>
      </c>
      <c r="C495" s="257" t="str">
        <v>北欧欧慕干果机NGG260A</v>
      </c>
      <c r="D495" s="257" t="str">
        <v>北欧欧慕干果机NGG260A</v>
      </c>
      <c r="E495" s="257" t="str">
        <v>dm-ggj</v>
      </c>
      <c r="F495" s="257" t="str">
        <v>北欧欧慕干果机NGG260A</v>
      </c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</row>
    <row r="496">
      <c r="A496" s="257" t="str">
        <v>dm-dgnzzj</v>
      </c>
      <c r="B496" s="257" t="str">
        <v>dm-dgnzzj</v>
      </c>
      <c r="C496" s="257" t="str">
        <v>东菱多功能食品加工机 /榨汁机JC-560</v>
      </c>
      <c r="D496" s="257" t="str">
        <v>东菱多功能食品加工机 /榨汁机JC-560</v>
      </c>
      <c r="E496" s="257" t="str">
        <v>dm-dgnzzj</v>
      </c>
      <c r="F496" s="257" t="str">
        <v>东菱多功能食品加工机 /榨汁机JC-560</v>
      </c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</row>
    <row r="497">
      <c r="A497" s="257" t="str">
        <v>dm-bxgxj</v>
      </c>
      <c r="B497" s="257" t="str">
        <v>dm-bxgxj</v>
      </c>
      <c r="C497" s="257" t="str">
        <v>山水便捷式干衣机 JM-SGY8400</v>
      </c>
      <c r="D497" s="257" t="str">
        <v>山水便捷式干衣机 JM-SGY8400</v>
      </c>
      <c r="E497" s="257" t="str">
        <v>dm-bxgxj</v>
      </c>
      <c r="F497" s="257" t="str">
        <v>山水便捷式干衣机 JM-SGY8400</v>
      </c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</row>
    <row r="498">
      <c r="A498" s="257" t="str">
        <v>kftk-jyzjz</v>
      </c>
      <c r="B498" s="257" t="str">
        <v>kftk-jyzjz</v>
      </c>
      <c r="C498" s="257" t="str">
        <v>酒店同款记忆枕简装</v>
      </c>
      <c r="D498" s="257" t="str">
        <v>记忆枕简装</v>
      </c>
      <c r="E498" s="257" t="str">
        <v>kftk-jyzjz</v>
      </c>
      <c r="F498" s="257" t="str">
        <v>客房同款记忆枕简装70*42</v>
      </c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</row>
    <row r="499">
      <c r="A499" s="257" t="str">
        <v>plt-cd-28</v>
      </c>
      <c r="B499" s="257" t="str">
        <v>PLTCD-2-1501</v>
      </c>
      <c r="C499" s="257" t="str">
        <v>28CM安睡慢回弹记忆绵床垫2.0版1米5</v>
      </c>
      <c r="D499" s="257" t="str">
        <v>28CM床垫1米5</v>
      </c>
      <c r="E499" s="257" t="str">
        <v>plt-cd-28</v>
      </c>
      <c r="F499" s="257" t="str">
        <v>28CM床垫</v>
      </c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</row>
    <row r="500">
      <c r="A500" s="257" t="str">
        <v>PLTCD-2-1801</v>
      </c>
      <c r="B500" s="257" t="str">
        <v>PLTCD-2-1801</v>
      </c>
      <c r="C500" s="257" t="str">
        <v>28CM安睡慢回弹记忆绵床垫2.0版1米8</v>
      </c>
      <c r="D500" s="257" t="str">
        <v>28CM床垫1.8米</v>
      </c>
      <c r="E500" s="257" t="str">
        <v>PLTCD-2-1801</v>
      </c>
      <c r="F500" s="257" t="str">
        <v>28CM安睡慢回弹记忆绵床垫2.0版1米8</v>
      </c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</row>
    <row r="501">
      <c r="A501" s="257" t="str">
        <v>PLTCD-2-2001</v>
      </c>
      <c r="B501" s="257" t="str">
        <v>PLTCD-2-2001</v>
      </c>
      <c r="C501" s="257" t="str">
        <v>28CM安睡慢回弹记忆绵床垫2.0版2米</v>
      </c>
      <c r="D501" s="257" t="str">
        <v>28cm床垫2米</v>
      </c>
      <c r="E501" s="257" t="str">
        <v>PLTCD-2-2001</v>
      </c>
      <c r="F501" s="257" t="str">
        <v>28CM安睡慢回弹记忆绵床垫2.0版2米</v>
      </c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</row>
    <row r="502">
      <c r="A502" s="257" t="str">
        <v>kftk-jyzhd</v>
      </c>
      <c r="B502" s="257" t="str">
        <v>kftk-jyzhd</v>
      </c>
      <c r="C502" s="257" t="str">
        <v>酒店同款记忆枕活动产品简装</v>
      </c>
      <c r="D502" s="257" t="str">
        <v>记忆枕</v>
      </c>
      <c r="E502" s="257" t="str">
        <v>kftk-jyzhd</v>
      </c>
      <c r="F502" s="257" t="str">
        <v>客房同款记忆枕活动产品简装</v>
      </c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</row>
    <row r="503">
      <c r="A503" s="257" t="str">
        <v>0102100048-1</v>
      </c>
      <c r="B503" s="257" t="str">
        <v>kftk-jyzhd</v>
      </c>
      <c r="C503" s="257" t="str">
        <v>酒店同款记忆枕活动产品简装</v>
      </c>
      <c r="D503" s="257" t="str">
        <v>记忆枕</v>
      </c>
      <c r="E503" s="257" t="str">
        <v>kftk-jyzhd</v>
      </c>
      <c r="F503" s="257" t="str">
        <v>38D</v>
      </c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</row>
    <row r="504">
      <c r="A504" s="257" t="str">
        <v>0102100048-2</v>
      </c>
      <c r="B504" s="257" t="str">
        <v>kftk-jyzhd</v>
      </c>
      <c r="C504" s="257" t="str">
        <v>酒店同款记忆枕活动产品简装</v>
      </c>
      <c r="D504" s="257" t="str">
        <v>记忆枕</v>
      </c>
      <c r="E504" s="257" t="str">
        <v>kftk-jyzhd</v>
      </c>
      <c r="F504" s="257" t="str">
        <v>B端</v>
      </c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</row>
    <row r="505">
      <c r="A505" s="257" t="str">
        <v>0102100048-3</v>
      </c>
      <c r="B505" s="257" t="str">
        <v>kftk-jyzhd</v>
      </c>
      <c r="C505" s="257" t="str">
        <v>酒店同款记忆枕活动产品简装</v>
      </c>
      <c r="D505" s="257" t="str">
        <v>记忆枕</v>
      </c>
      <c r="E505" s="257" t="str">
        <v>kftk-jyzhd</v>
      </c>
      <c r="F505" s="257" t="str">
        <v>C端</v>
      </c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</row>
    <row r="506">
      <c r="A506" s="257" t="str">
        <v>dxz-baby-m</v>
      </c>
      <c r="B506" s="257" t="str">
        <v>dxz-baby-m</v>
      </c>
      <c r="C506" s="257" t="str">
        <v>梦百合小猪婴儿定型枕</v>
      </c>
      <c r="D506" s="257" t="str">
        <v>婴儿定型枕</v>
      </c>
      <c r="E506" s="257" t="str">
        <v>dxz-baby-m</v>
      </c>
      <c r="F506" s="257" t="str">
        <v>dxz-baby-m</v>
      </c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</row>
    <row r="507">
      <c r="A507" s="257" t="str">
        <v>Kftk-yrz-jz</v>
      </c>
      <c r="B507" s="257" t="str">
        <v>Kftk-yrz-jz</v>
      </c>
      <c r="C507" s="257" t="str">
        <v>酒店同款羽绒枕简装</v>
      </c>
      <c r="D507" s="257" t="str">
        <v>羽绒枕简装</v>
      </c>
      <c r="E507" s="257" t="str">
        <v>Kftk-yrz-jz</v>
      </c>
      <c r="F507" s="257" t="str">
        <v>Kftk-yrz-jz</v>
      </c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</row>
    <row r="508">
      <c r="A508" s="257" t="str">
        <v>kftk-hxz-jz</v>
      </c>
      <c r="B508" s="257" t="str">
        <v>kftk-hxz-jz</v>
      </c>
      <c r="C508" s="257" t="str">
        <v>酒店同款 化纤枕简装</v>
      </c>
      <c r="D508" s="257" t="str">
        <v>化纤枕活动简装</v>
      </c>
      <c r="E508" s="257" t="str">
        <v>kftk-hxz-jz</v>
      </c>
      <c r="F508" s="257" t="str">
        <v>kftk-hxz-jz</v>
      </c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</row>
    <row r="509">
      <c r="A509" s="257" t="str">
        <v>wxb-lmk-yd</v>
      </c>
      <c r="B509" s="257" t="str">
        <v>wxb-lmk-yd</v>
      </c>
      <c r="C509" s="257" t="str">
        <v>亚朵生活&amp;吴晓波频道联名卡 / 实卡次日寄送</v>
      </c>
      <c r="D509" s="257" t="str">
        <v>吴晓波频道联名卡</v>
      </c>
      <c r="E509" s="257" t="str">
        <v>wxb-lmk-yd</v>
      </c>
      <c r="F509" s="257" t="str">
        <v>亚朵生活&amp;吴晓波频道联名卡 / 实卡次日寄送</v>
      </c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</row>
    <row r="510">
      <c r="A510" s="257" t="str">
        <v>hxz-jz-mysy</v>
      </c>
      <c r="B510" s="257" t="str">
        <v>hxz-jz-mysy</v>
      </c>
      <c r="C510" s="257" t="str">
        <v>化纤枕买一送一简装</v>
      </c>
      <c r="D510" s="257" t="str">
        <v>化纤枕买一送一简装</v>
      </c>
      <c r="E510" s="257" t="str">
        <v>hxz-jz-mysy</v>
      </c>
      <c r="F510" s="257" t="str">
        <v>化纤枕买一送一简装</v>
      </c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</row>
    <row r="511">
      <c r="A511" s="257" t="str">
        <v>af-xzy</v>
      </c>
      <c r="B511" s="257" t="str">
        <v>af-xzy</v>
      </c>
      <c r="C511" s="257" t="str">
        <v>阿芙卸妆油</v>
      </c>
      <c r="D511" s="257" t="str">
        <v>卸妆油</v>
      </c>
      <c r="E511" s="257" t="str">
        <v>af-xzy</v>
      </c>
      <c r="F511" s="257" t="str">
        <v>阿芙卸妆油</v>
      </c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</row>
    <row r="512">
      <c r="A512" s="257" t="str">
        <v>afu-lcry</v>
      </c>
      <c r="B512" s="257" t="str">
        <v>afu-lcry</v>
      </c>
      <c r="C512" s="257" t="str">
        <v>阿芙亮彩乳液</v>
      </c>
      <c r="D512" s="257" t="str">
        <v>亮彩乳液</v>
      </c>
      <c r="E512" s="257" t="str">
        <v>afu-lcry</v>
      </c>
      <c r="F512" s="257" t="str">
        <v>阿芙亮彩乳液</v>
      </c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</row>
    <row r="513">
      <c r="A513" s="257" t="str">
        <v>afu-gly</v>
      </c>
      <c r="B513" s="257" t="str">
        <v>afu-gly</v>
      </c>
      <c r="C513" s="257" t="str">
        <v>阿芙橄榄油小样</v>
      </c>
      <c r="D513" s="257" t="str">
        <v>橄榄油</v>
      </c>
      <c r="E513" s="257" t="str">
        <v>afu-gly</v>
      </c>
      <c r="F513" s="257" t="str">
        <v>阿芙橄榄油小样</v>
      </c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</row>
    <row r="514">
      <c r="A514" s="257" t="str">
        <v>afu-hcl</v>
      </c>
      <c r="B514" s="257" t="str">
        <v>afu-hcl</v>
      </c>
      <c r="C514" s="257" t="str">
        <v>阿芙花纯露小样</v>
      </c>
      <c r="D514" s="257" t="str">
        <v>花纯露小样</v>
      </c>
      <c r="E514" s="257" t="str">
        <v>afu-hcl</v>
      </c>
      <c r="F514" s="257" t="str">
        <v>阿芙花纯露小样</v>
      </c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</row>
    <row r="515">
      <c r="A515" s="257" t="str">
        <v>zhtc-cd-czj</v>
      </c>
      <c r="B515" s="257" t="str">
        <v>zhtc-cd-czj</v>
      </c>
      <c r="C515" s="257" t="str">
        <v>4000元亚朵储值卡</v>
      </c>
      <c r="D515" s="257"/>
      <c r="E515" s="257" t="str">
        <v>zhtc-cd-czj</v>
      </c>
      <c r="F515" s="257" t="str">
        <v>组合套餐｜豪享价值7888元床垫＋4000元亚朵酒店储值金套餐</v>
      </c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</row>
    <row r="516">
      <c r="A516" s="257" t="str">
        <v>afu-xsy-dp</v>
      </c>
      <c r="B516" s="257" t="str">
        <v>afu-xsy-dp</v>
      </c>
      <c r="C516" s="257" t="str">
        <v>阿芙X宋洋合作版面膜单片装</v>
      </c>
      <c r="D516" s="257"/>
      <c r="E516" s="257" t="str">
        <v>afu-xsy-dp</v>
      </c>
      <c r="F516" s="257" t="str">
        <v>阿芙X宋洋合作版面膜单片装</v>
      </c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</row>
    <row r="517">
      <c r="A517" s="257" t="str">
        <v>afu-lc-tly</v>
      </c>
      <c r="B517" s="257" t="str">
        <v>afu-lc-tly</v>
      </c>
      <c r="C517" s="257" t="str">
        <v>阿芙小样亮彩调理液10ml</v>
      </c>
      <c r="D517" s="257" t="str">
        <v>阿芙小样亮彩调理液10ml</v>
      </c>
      <c r="E517" s="257" t="str">
        <v>afu-lc-tly</v>
      </c>
      <c r="F517" s="257" t="str">
        <v>阿芙小样亮彩调理液10ml</v>
      </c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</row>
    <row r="518">
      <c r="A518" s="257" t="str">
        <v>DT-XH</v>
      </c>
      <c r="B518" s="257" t="str">
        <v>DT-XH</v>
      </c>
      <c r="C518" s="257" t="str">
        <v>邂逅米黄釉</v>
      </c>
      <c r="D518" s="257" t="str">
        <v>邂逅米黄釉</v>
      </c>
      <c r="E518" s="257" t="str">
        <v>DT-XH</v>
      </c>
      <c r="F518" s="257" t="str">
        <v>米黄釉</v>
      </c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</row>
    <row r="519">
      <c r="A519" s="257" t="str">
        <v>LQY-DT-ZTB-P-B</v>
      </c>
      <c r="B519" s="257" t="str">
        <v>LQY-DT-ZTB-P-B</v>
      </c>
      <c r="C519" s="257" t="str">
        <v>竹套杯</v>
      </c>
      <c r="D519" s="257" t="str">
        <v>竹套杯大、粉青</v>
      </c>
      <c r="E519" s="257" t="str">
        <v>LQY-DT-ZTB-P-B</v>
      </c>
      <c r="F519" s="257" t="str">
        <v>大、粉青</v>
      </c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</row>
    <row r="520">
      <c r="A520" s="257" t="str">
        <v>LQY-DT-ZTB-G-L</v>
      </c>
      <c r="B520" s="257" t="str">
        <v>LQY-DT-ZTB-G-L</v>
      </c>
      <c r="C520" s="257" t="str">
        <v>竹套杯</v>
      </c>
      <c r="D520" s="257" t="str">
        <v>竹套杯小、梅子青</v>
      </c>
      <c r="E520" s="257" t="str">
        <v>LQY-DT-ZTB-G-L</v>
      </c>
      <c r="F520" s="257" t="str">
        <v>小、梅子青</v>
      </c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</row>
    <row r="521">
      <c r="A521" s="257" t="str">
        <v>LQY-DT-ZTB-P-L</v>
      </c>
      <c r="B521" s="257" t="str">
        <v>LQY-DT-ZTB-P-L</v>
      </c>
      <c r="C521" s="257" t="str">
        <v>竹套杯</v>
      </c>
      <c r="D521" s="257" t="str">
        <v>竹套杯小、粉青</v>
      </c>
      <c r="E521" s="257" t="str">
        <v>LQY-DT-ZTB-P-L</v>
      </c>
      <c r="F521" s="257" t="str">
        <v>小、粉青</v>
      </c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</row>
    <row r="522">
      <c r="A522" s="257" t="str">
        <v>LQY-DT-ARCZ-G</v>
      </c>
      <c r="B522" s="257" t="str">
        <v>LQY-DT-ARCZ-G</v>
      </c>
      <c r="C522" s="257" t="str">
        <v>安然处之</v>
      </c>
      <c r="D522" s="257" t="str">
        <v>安然处之大、梅子青</v>
      </c>
      <c r="E522" s="257" t="str">
        <v>LQY-DT-ARCZ-G</v>
      </c>
      <c r="F522" s="257" t="str">
        <v>大、梅子青</v>
      </c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</row>
    <row r="523">
      <c r="A523" s="257" t="str">
        <v>LQY-DT-ARCZ</v>
      </c>
      <c r="B523" s="257" t="str">
        <v>LQY-DT-ARCZ</v>
      </c>
      <c r="C523" s="257" t="str">
        <v>安然处之</v>
      </c>
      <c r="D523" s="257" t="str">
        <v>安然处之大、无光釉</v>
      </c>
      <c r="E523" s="257" t="str">
        <v>LQY-DT-ARCZ</v>
      </c>
      <c r="F523" s="257" t="str">
        <v>大、无光釉</v>
      </c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</row>
    <row r="524">
      <c r="A524" s="257" t="str">
        <v>LQY-DT-ARCZ-G-L</v>
      </c>
      <c r="B524" s="257" t="str">
        <v>LQY-DT-ARCZ-G-L</v>
      </c>
      <c r="C524" s="257" t="str">
        <v>安然处之</v>
      </c>
      <c r="D524" s="257" t="str">
        <v>安然处之小、梅子青</v>
      </c>
      <c r="E524" s="257" t="str">
        <v>LQY-DT-ARCZ-G-L</v>
      </c>
      <c r="F524" s="257" t="str">
        <v>小、梅子青</v>
      </c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</row>
    <row r="525">
      <c r="A525" s="257" t="str">
        <v>LQY-DT-ARCZ-L</v>
      </c>
      <c r="B525" s="257" t="str">
        <v>LQY-DT-ARCZ-L</v>
      </c>
      <c r="C525" s="257" t="str">
        <v>安然处之</v>
      </c>
      <c r="D525" s="257" t="str">
        <v>安然处之小、无光釉</v>
      </c>
      <c r="E525" s="257" t="str">
        <v>LQY-DT-ARCZ-L</v>
      </c>
      <c r="F525" s="257" t="str">
        <v>小、无光釉</v>
      </c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</row>
    <row r="526">
      <c r="A526" s="257" t="str">
        <v>LQY-DT-ZTB-Y-B</v>
      </c>
      <c r="B526" s="257" t="str">
        <v>LQY-DT-ZTB-Y-B</v>
      </c>
      <c r="C526" s="257" t="str">
        <v>竹套杯</v>
      </c>
      <c r="D526" s="257" t="str">
        <v>竹套杯大、米黄釉</v>
      </c>
      <c r="E526" s="257" t="str">
        <v>LQY-DT-ZTB-Y-B</v>
      </c>
      <c r="F526" s="257" t="str">
        <v>大、米黄釉</v>
      </c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</row>
    <row r="527">
      <c r="A527" s="257" t="str">
        <v>6926347413409</v>
      </c>
      <c r="B527" s="257" t="str">
        <v>6926347413409</v>
      </c>
      <c r="C527" s="257" t="str">
        <v>一泊二日Plus旅行双肩包【含摄影内胆】</v>
      </c>
      <c r="D527" s="257" t="str">
        <v>一泊二日Plus旅行双肩包【含摄影内胆】</v>
      </c>
      <c r="E527" s="257" t="str">
        <v>6926347413409</v>
      </c>
      <c r="F527" s="257" t="str">
        <v>红</v>
      </c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</row>
    <row r="528">
      <c r="A528" s="257" t="str">
        <v>6926347413409-1</v>
      </c>
      <c r="B528" s="257" t="str">
        <v>6926347413409</v>
      </c>
      <c r="C528" s="257" t="str">
        <v>一泊二日Plus旅行双肩包【含摄影内胆】</v>
      </c>
      <c r="D528" s="257" t="str">
        <v>一泊二日Plus旅行双肩包【含摄影内胆】</v>
      </c>
      <c r="E528" s="257" t="str">
        <v>6926347413409-1</v>
      </c>
      <c r="F528" s="257" t="str">
        <v>红</v>
      </c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</row>
    <row r="529">
      <c r="A529" s="257" t="str">
        <v>6926347413423</v>
      </c>
      <c r="B529" s="257" t="str">
        <v>6926347413423</v>
      </c>
      <c r="C529" s="257" t="str">
        <v>一泊二日Plus旅行双肩包【含摄影内胆】</v>
      </c>
      <c r="D529" s="257" t="str">
        <v>一泊二日Plus旅行双肩包【含摄影内胆】</v>
      </c>
      <c r="E529" s="257" t="str">
        <v>6926347413423</v>
      </c>
      <c r="F529" s="257" t="str">
        <v>黑</v>
      </c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</row>
    <row r="530">
      <c r="A530" s="257" t="str">
        <v>6926347413423-1</v>
      </c>
      <c r="B530" s="257" t="str">
        <v>6926347413423</v>
      </c>
      <c r="C530" s="257" t="str">
        <v>一泊二日Plus旅行双肩包【含摄影内胆】</v>
      </c>
      <c r="D530" s="257" t="str">
        <v>一泊二日Plus旅行双肩包【含摄影内胆】</v>
      </c>
      <c r="E530" s="257" t="str">
        <v>6926347413423-1</v>
      </c>
      <c r="F530" s="257" t="str">
        <v>黑</v>
      </c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</row>
    <row r="531">
      <c r="A531" s="257" t="str">
        <v>6926347413416</v>
      </c>
      <c r="B531" s="257" t="str">
        <v>6926347413416</v>
      </c>
      <c r="C531" s="257" t="str">
        <v>一泊二日Plus旅行双肩包【含摄影内胆】</v>
      </c>
      <c r="D531" s="257" t="str">
        <v>一泊二日Plus旅行双肩包【含摄影内胆】</v>
      </c>
      <c r="E531" s="257" t="str">
        <v>6926347413416</v>
      </c>
      <c r="F531" s="257" t="str">
        <v>灰</v>
      </c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</row>
    <row r="532">
      <c r="A532" s="257" t="str">
        <v>6926347413416-1</v>
      </c>
      <c r="B532" s="257" t="str">
        <v>6926347413416</v>
      </c>
      <c r="C532" s="257" t="str">
        <v>一泊二日Plus旅行双肩包【含摄影内胆】</v>
      </c>
      <c r="D532" s="257" t="str">
        <v>一泊二日Plus旅行双肩包【含摄影内胆】</v>
      </c>
      <c r="E532" s="257" t="str">
        <v>6926347413416-1</v>
      </c>
      <c r="F532" s="257" t="str">
        <v>灰</v>
      </c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</row>
    <row r="533">
      <c r="A533" s="257" t="str">
        <v>6926347413393</v>
      </c>
      <c r="B533" s="257" t="str">
        <v>6926347413393</v>
      </c>
      <c r="C533" s="257" t="str">
        <v>一泊二日Plus旅行双肩包【含摄影内胆】</v>
      </c>
      <c r="D533" s="257" t="str">
        <v>一泊二日Plus旅行双肩包【含摄影内胆】</v>
      </c>
      <c r="E533" s="257" t="str">
        <v>6926347413393</v>
      </c>
      <c r="F533" s="257" t="str">
        <v>橙</v>
      </c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</row>
    <row r="534">
      <c r="A534" s="257" t="str">
        <v>6926347413393-1</v>
      </c>
      <c r="B534" s="257" t="str">
        <v>6926347413393</v>
      </c>
      <c r="C534" s="257" t="str">
        <v>一泊二日Plus旅行双肩包【含摄影内胆】</v>
      </c>
      <c r="D534" s="257" t="str">
        <v>一泊二日Plus旅行双肩包【含摄影内胆】</v>
      </c>
      <c r="E534" s="257" t="str">
        <v>6926347413393-1</v>
      </c>
      <c r="F534" s="257" t="str">
        <v>橙</v>
      </c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</row>
    <row r="535">
      <c r="A535" s="257" t="str">
        <v>6926347405657</v>
      </c>
      <c r="B535" s="257" t="str">
        <v>6926347405657</v>
      </c>
      <c r="C535" s="257" t="str">
        <v>旅行可悬挂洗漱包</v>
      </c>
      <c r="D535" s="257" t="str">
        <v>旅行可悬挂洗漱包</v>
      </c>
      <c r="E535" s="257" t="str">
        <v>6926347405657</v>
      </c>
      <c r="F535" s="257" t="str">
        <v>黑</v>
      </c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</row>
    <row r="536">
      <c r="A536" s="257" t="str">
        <v>6926347406357</v>
      </c>
      <c r="B536" s="257" t="str">
        <v>6926347406357</v>
      </c>
      <c r="C536" s="257" t="str">
        <v>旅行可悬挂洗漱包</v>
      </c>
      <c r="D536" s="257" t="str">
        <v>旅行可悬挂洗漱包</v>
      </c>
      <c r="E536" s="257" t="str">
        <v>6926347406357</v>
      </c>
      <c r="F536" s="257" t="str">
        <v>绿</v>
      </c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</row>
    <row r="537">
      <c r="A537" s="257" t="str">
        <v>6926347408962</v>
      </c>
      <c r="B537" s="257" t="str">
        <v>6926347408962</v>
      </c>
      <c r="C537" s="257" t="str">
        <v>旅行可悬挂洗漱包</v>
      </c>
      <c r="D537" s="257" t="str">
        <v>旅行可悬挂洗漱包</v>
      </c>
      <c r="E537" s="257" t="str">
        <v>6926347408962</v>
      </c>
      <c r="F537" s="257" t="str">
        <v>蓝</v>
      </c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</row>
    <row r="538">
      <c r="A538" s="257" t="str">
        <v>6926347405664</v>
      </c>
      <c r="B538" s="257" t="str">
        <v>6926347405664</v>
      </c>
      <c r="C538" s="257" t="str">
        <v>旅行可悬挂洗漱包</v>
      </c>
      <c r="D538" s="257" t="str">
        <v>旅行可悬挂洗漱包</v>
      </c>
      <c r="E538" s="257" t="str">
        <v>6926347405664</v>
      </c>
      <c r="F538" s="257" t="str">
        <v>橘</v>
      </c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</row>
    <row r="539">
      <c r="A539" s="257" t="str">
        <v>6926347410972</v>
      </c>
      <c r="B539" s="257" t="str">
        <v>6926347410972</v>
      </c>
      <c r="C539" s="257" t="str">
        <v>多功能收纳袋</v>
      </c>
      <c r="D539" s="257" t="str">
        <v>多功能收纳袋</v>
      </c>
      <c r="E539" s="257" t="str">
        <v>6926347410972</v>
      </c>
      <c r="F539" s="257" t="str">
        <v>黑</v>
      </c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</row>
    <row r="540">
      <c r="A540" s="257" t="str">
        <v>6926347410996</v>
      </c>
      <c r="B540" s="257" t="str">
        <v>6926347410996</v>
      </c>
      <c r="C540" s="257" t="str">
        <v>多功能收纳袋</v>
      </c>
      <c r="D540" s="257" t="str">
        <v>多功能收纳袋</v>
      </c>
      <c r="E540" s="257" t="str">
        <v>6926347410996</v>
      </c>
      <c r="F540" s="257" t="str">
        <v>绿</v>
      </c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</row>
    <row r="541">
      <c r="A541" s="257" t="str">
        <v>6926347410989</v>
      </c>
      <c r="B541" s="257" t="str">
        <v>6926347410989</v>
      </c>
      <c r="C541" s="257" t="str">
        <v>多功能收纳袋</v>
      </c>
      <c r="D541" s="257" t="str">
        <v>多功能收纳袋</v>
      </c>
      <c r="E541" s="257" t="str">
        <v>6926347410989</v>
      </c>
      <c r="F541" s="257" t="str">
        <v>橙</v>
      </c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</row>
    <row r="542">
      <c r="A542" s="257" t="str">
        <v>6926347411511</v>
      </c>
      <c r="B542" s="257" t="str">
        <v>6926347411511</v>
      </c>
      <c r="C542" s="257" t="str">
        <v>贴身防盗包</v>
      </c>
      <c r="D542" s="257" t="str">
        <v>贴身防盗包</v>
      </c>
      <c r="E542" s="257" t="str">
        <v>6926347411511</v>
      </c>
      <c r="F542" s="257" t="str">
        <v>米色</v>
      </c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</row>
    <row r="543">
      <c r="A543" s="257" t="str">
        <v>6926347407156</v>
      </c>
      <c r="B543" s="257" t="str">
        <v>6926347407156</v>
      </c>
      <c r="C543" s="257" t="str">
        <v>眼罩</v>
      </c>
      <c r="D543" s="257" t="str">
        <v>眼罩</v>
      </c>
      <c r="E543" s="257" t="str">
        <v>6926347407156</v>
      </c>
      <c r="F543" s="257" t="str">
        <v>蓝色</v>
      </c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</row>
    <row r="544">
      <c r="A544" s="257" t="str">
        <v>6926347405329</v>
      </c>
      <c r="B544" s="257" t="str">
        <v>6926347405329</v>
      </c>
      <c r="C544" s="257" t="str">
        <v>行李箱打包带</v>
      </c>
      <c r="D544" s="257" t="str">
        <v>行李箱打包带</v>
      </c>
      <c r="E544" s="257" t="str">
        <v>6926347405329</v>
      </c>
      <c r="F544" s="257" t="str">
        <v>绿色</v>
      </c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</row>
    <row r="545">
      <c r="A545" s="257" t="str">
        <v>6926347405299</v>
      </c>
      <c r="B545" s="257" t="str">
        <v>6926347405299</v>
      </c>
      <c r="C545" s="257" t="str">
        <v>防晒渔夫帽</v>
      </c>
      <c r="D545" s="257" t="str">
        <v>防晒渔夫帽</v>
      </c>
      <c r="E545" s="257" t="str">
        <v>6926347405299</v>
      </c>
      <c r="F545" s="257" t="str">
        <v>橘色</v>
      </c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</row>
    <row r="546">
      <c r="A546" s="257" t="str">
        <v>6926347405305</v>
      </c>
      <c r="B546" s="257" t="str">
        <v>6926347405305</v>
      </c>
      <c r="C546" s="257" t="str">
        <v>防晒渔夫帽</v>
      </c>
      <c r="D546" s="257" t="str">
        <v>防晒渔夫帽</v>
      </c>
      <c r="E546" s="257" t="str">
        <v>6926347405305</v>
      </c>
      <c r="F546" s="257" t="str">
        <v>灰色</v>
      </c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</row>
    <row r="547">
      <c r="A547" s="257" t="str">
        <v>6926347406456</v>
      </c>
      <c r="B547" s="257" t="str">
        <v>6926347406456</v>
      </c>
      <c r="C547" s="257" t="str">
        <v>行李固定挂带</v>
      </c>
      <c r="D547" s="257" t="str">
        <v>行李固定挂带</v>
      </c>
      <c r="E547" s="257" t="str">
        <v>6926347406456</v>
      </c>
      <c r="F547" s="257" t="str">
        <v>黑色</v>
      </c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</row>
    <row r="548">
      <c r="A548" s="257" t="str">
        <v>TM161021143406830</v>
      </c>
      <c r="B548" s="257" t="str">
        <v>TM161021143406830</v>
      </c>
      <c r="C548" s="257" t="str">
        <v>胶囊杂物收纳袋套装【S+M】</v>
      </c>
      <c r="D548" s="257" t="str">
        <v>胶囊杂物收纳袋套装【S+M】</v>
      </c>
      <c r="E548" s="257" t="str">
        <v>TM161021143406830</v>
      </c>
      <c r="F548" s="257" t="str">
        <v>黑</v>
      </c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</row>
    <row r="549">
      <c r="A549" s="257" t="str">
        <v>TM161021142744003</v>
      </c>
      <c r="B549" s="257" t="str">
        <v>TM161021142744003</v>
      </c>
      <c r="C549" s="257" t="str">
        <v>胶囊杂物收纳袋套装【S+M】</v>
      </c>
      <c r="D549" s="257" t="str">
        <v>胶囊杂物收纳袋套装【S+M】</v>
      </c>
      <c r="E549" s="257" t="str">
        <v>TM161021142744003</v>
      </c>
      <c r="F549" s="257" t="str">
        <v>柠檬绿</v>
      </c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</row>
    <row r="550">
      <c r="A550" s="257" t="str">
        <v>6920411302729</v>
      </c>
      <c r="B550" s="257" t="str">
        <v>6920411302729</v>
      </c>
      <c r="C550" s="257" t="str">
        <v>穷游×ITO 万向静音轮密码锁行李箱</v>
      </c>
      <c r="D550" s="257" t="str">
        <v>穷游×ITO 万向静音轮密码锁行李箱</v>
      </c>
      <c r="E550" s="257" t="str">
        <v>6920411302729</v>
      </c>
      <c r="F550" s="257" t="str">
        <v>绿色</v>
      </c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</row>
    <row r="551">
      <c r="A551" s="257" t="str">
        <v>zhtc-cd-czj-3000</v>
      </c>
      <c r="B551" s="257" t="str">
        <v>zhtc-cd-czj-3000</v>
      </c>
      <c r="C551" s="257" t="str">
        <v>3000元亚朵储值卡+床垫</v>
      </c>
      <c r="D551" s="257" t="str">
        <v>3000元储值金</v>
      </c>
      <c r="E551" s="257" t="str">
        <v>zhtc-cd-czj-3000</v>
      </c>
      <c r="F551" s="257" t="str">
        <v>3000元</v>
      </c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</row>
    <row r="552">
      <c r="A552" s="257" t="str">
        <v>PLTCD-DZ</v>
      </c>
      <c r="B552" s="257" t="str">
        <v>PLTCD-DZ</v>
      </c>
      <c r="C552" s="257" t="str">
        <v>酒店同款 非温感零压绵记忆绵定制床垫</v>
      </c>
      <c r="D552" s="257" t="str">
        <v>床垫定制</v>
      </c>
      <c r="E552" s="257" t="str">
        <v>PLTCD-DZ</v>
      </c>
      <c r="F552" s="257" t="str">
        <v>1米5以下尺寸</v>
      </c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</row>
    <row r="553">
      <c r="A553" s="257" t="str">
        <v>ZBFH</v>
      </c>
      <c r="B553" s="257" t="str">
        <v>ZBFH</v>
      </c>
      <c r="C553" s="257" t="str">
        <v>床垫暂不发货</v>
      </c>
      <c r="D553" s="257" t="str">
        <v>床垫暂不发货</v>
      </c>
      <c r="E553" s="257" t="str">
        <v>ZBFH</v>
      </c>
      <c r="F553" s="257" t="str">
        <v>ZBFH</v>
      </c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</row>
    <row r="554">
      <c r="A554" s="257" t="str">
        <v>RL-MD</v>
      </c>
      <c r="B554" s="257" t="str">
        <v>RL-MD</v>
      </c>
      <c r="C554" s="257" t="str">
        <v>故宫日历美店</v>
      </c>
      <c r="D554" s="257" t="str">
        <v>故宫日历美店</v>
      </c>
      <c r="E554" s="257" t="str">
        <v>RL-MD</v>
      </c>
      <c r="F554" s="257" t="str">
        <v>105*185*38mm</v>
      </c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</row>
    <row r="555">
      <c r="A555" s="257" t="str">
        <v>1028009</v>
      </c>
      <c r="B555" s="257" t="str">
        <v>1028009</v>
      </c>
      <c r="C555" s="257" t="str">
        <v>淡墨天丝麻渐变四件套 1.8m渐变绿</v>
      </c>
      <c r="D555" s="257" t="str">
        <v>淡墨天丝麻渐变四件套 1.8m渐变绿</v>
      </c>
      <c r="E555" s="257" t="str">
        <v>1028009</v>
      </c>
      <c r="F555" s="257" t="str">
        <v>渐变绿</v>
      </c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</row>
    <row r="556">
      <c r="A556" s="257" t="str">
        <v>lbzm-rl</v>
      </c>
      <c r="B556" s="257" t="str">
        <v>lbzm-rl</v>
      </c>
      <c r="C556" s="257" t="str">
        <v>【轻居Gift】联邦走马日历2017年文艺复古可撕日历台历</v>
      </c>
      <c r="D556" s="257" t="str">
        <v>联邦走马日历</v>
      </c>
      <c r="E556" s="257" t="str">
        <v>lbzm-rl</v>
      </c>
      <c r="F556" s="257" t="str">
        <v>lbzm-rl</v>
      </c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</row>
    <row r="557">
      <c r="A557" s="257" t="str">
        <v>1066051</v>
      </c>
      <c r="B557" s="257" t="str">
        <v>1066051</v>
      </c>
      <c r="C557" s="257" t="str">
        <v>清欢日式可调节落地灯</v>
      </c>
      <c r="D557" s="257" t="str">
        <v>清欢日式可调节落地灯</v>
      </c>
      <c r="E557" s="257" t="str">
        <v>1066051</v>
      </c>
      <c r="F557" s="257" t="str">
        <v>1066051</v>
      </c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</row>
    <row r="558">
      <c r="A558" s="257" t="str">
        <v>yddz-cy-hccc</v>
      </c>
      <c r="B558" s="257" t="str">
        <v>yddz-cy-hccc</v>
      </c>
      <c r="C558" s="257" t="str">
        <v>亚朵定制茶叶寒菖诸春</v>
      </c>
      <c r="D558" s="257" t="str">
        <v>亚朵定制茶叶寒菖诸春</v>
      </c>
      <c r="E558" s="257" t="str">
        <v>yddz-cy-hccc</v>
      </c>
      <c r="F558" s="257" t="str">
        <v>亚朵定制茶叶寒菖诸春</v>
      </c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</row>
    <row r="559">
      <c r="A559" s="257" t="str">
        <v>yddz-cy-btnl</v>
      </c>
      <c r="B559" s="257" t="str">
        <v>yddz-cy-btnl</v>
      </c>
      <c r="C559" s="257" t="str">
        <v>亚朵定制茶叶白婷嫩兰</v>
      </c>
      <c r="D559" s="257" t="str">
        <v>亚朵定制茶叶白婷嫩兰</v>
      </c>
      <c r="E559" s="257" t="str">
        <v>yddz-cy-btnl</v>
      </c>
      <c r="F559" s="257" t="str">
        <v>亚朵定制茶叶白婷嫩兰</v>
      </c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</row>
    <row r="560">
      <c r="A560" s="257" t="str">
        <v>LQY-DT-ZTB-Y-L</v>
      </c>
      <c r="B560" s="257" t="str">
        <v>LQY-DT-ZTB-Y-L</v>
      </c>
      <c r="C560" s="257" t="str">
        <v>竹套杯</v>
      </c>
      <c r="D560" s="257" t="str">
        <v>竹套杯米黄釉小</v>
      </c>
      <c r="E560" s="257" t="str">
        <v>LQY-DT-ZTB-Y-L</v>
      </c>
      <c r="F560" s="257" t="str">
        <v>米黄釉小</v>
      </c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</row>
    <row r="561">
      <c r="A561" s="257" t="str">
        <v>HC-M302</v>
      </c>
      <c r="B561" s="257" t="str">
        <v>HC-M302</v>
      </c>
      <c r="C561" s="257" t="str">
        <v>莱克吉米/JIMMY 4D仿真揉捏热敷按摩披肩 颈肩按摩仪 HC-M302</v>
      </c>
      <c r="D561" s="257" t="str">
        <v>莱克吉米/JIMMY 4D仿真揉捏热敷按摩披肩 颈肩按摩仪 HC-M302</v>
      </c>
      <c r="E561" s="257" t="str">
        <v>HC-M302</v>
      </c>
      <c r="F561" s="257" t="str">
        <v>HC-M302</v>
      </c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</row>
    <row r="562">
      <c r="A562" s="257" t="str">
        <v>1029034</v>
      </c>
      <c r="B562" s="257" t="str">
        <v>1029034</v>
      </c>
      <c r="C562" s="257" t="str">
        <v>日式格子全棉拖鞋</v>
      </c>
      <c r="D562" s="257" t="str">
        <v>日式格子全棉拖鞋</v>
      </c>
      <c r="E562" s="257" t="str">
        <v>1029034</v>
      </c>
      <c r="F562" s="257" t="str">
        <v>女款M码*A款浅蓝</v>
      </c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</row>
    <row r="563">
      <c r="A563" s="257" t="str">
        <v>1029037</v>
      </c>
      <c r="B563" s="257" t="str">
        <v>1029037</v>
      </c>
      <c r="C563" s="257" t="str">
        <v>日式格子全棉拖鞋</v>
      </c>
      <c r="D563" s="257" t="str">
        <v>日式格子全棉拖鞋</v>
      </c>
      <c r="E563" s="257" t="str">
        <v>1029037</v>
      </c>
      <c r="F563" s="257" t="str">
        <v>男款L码*A款浅茶</v>
      </c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</row>
    <row r="564">
      <c r="A564" s="257" t="str">
        <v>1070001</v>
      </c>
      <c r="B564" s="257" t="str">
        <v>1070001</v>
      </c>
      <c r="C564" s="257" t="str">
        <v>日式格子全棉拖鞋</v>
      </c>
      <c r="D564" s="257" t="str">
        <v>日式格子全棉拖鞋</v>
      </c>
      <c r="E564" s="257" t="str">
        <v>1070001</v>
      </c>
      <c r="F564" s="257" t="str">
        <v>男款L码*B款浅茶</v>
      </c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</row>
    <row r="565">
      <c r="A565" s="257" t="str">
        <v>1029027</v>
      </c>
      <c r="B565" s="257" t="str">
        <v>1029027</v>
      </c>
      <c r="C565" s="257" t="str">
        <v>日式简约纯色舒棉绒拖</v>
      </c>
      <c r="D565" s="257" t="str">
        <v>日式简约纯色舒棉绒拖</v>
      </c>
      <c r="E565" s="257" t="str">
        <v>1029027</v>
      </c>
      <c r="F565" s="257" t="str">
        <v>女款M码*米色</v>
      </c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</row>
    <row r="566">
      <c r="A566" s="257" t="str">
        <v>1029026</v>
      </c>
      <c r="B566" s="257" t="str">
        <v>1029026</v>
      </c>
      <c r="C566" s="257" t="str">
        <v>日式简约纯色舒棉绒拖</v>
      </c>
      <c r="D566" s="257" t="str">
        <v>日式简约纯色舒棉绒拖</v>
      </c>
      <c r="E566" s="257" t="str">
        <v>1029026</v>
      </c>
      <c r="F566" s="257" t="str">
        <v>女款M码*粉色</v>
      </c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</row>
    <row r="567">
      <c r="A567" s="257" t="str">
        <v>1029033</v>
      </c>
      <c r="B567" s="257" t="str">
        <v>1029033</v>
      </c>
      <c r="C567" s="257" t="str">
        <v>日式简约纯色舒棉绒拖</v>
      </c>
      <c r="D567" s="257" t="str">
        <v>日式简约纯色舒棉绒拖</v>
      </c>
      <c r="E567" s="257" t="str">
        <v>1029033</v>
      </c>
      <c r="F567" s="257" t="str">
        <v>男款L码*灰色</v>
      </c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</row>
    <row r="568">
      <c r="A568" s="257" t="str">
        <v>1029032</v>
      </c>
      <c r="B568" s="257" t="str">
        <v>1029032</v>
      </c>
      <c r="C568" s="257" t="str">
        <v>日式简约纯色舒棉绒拖</v>
      </c>
      <c r="D568" s="257" t="str">
        <v>日式简约纯色舒棉绒拖</v>
      </c>
      <c r="E568" s="257" t="str">
        <v>1029032</v>
      </c>
      <c r="F568" s="257" t="str">
        <v>茶色*男款L码</v>
      </c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</row>
    <row r="569">
      <c r="A569" s="257" t="str">
        <v>1035059</v>
      </c>
      <c r="B569" s="257" t="str">
        <v>1035059</v>
      </c>
      <c r="C569" s="257" t="str">
        <v>日式简约纯色舒棉绒拖</v>
      </c>
      <c r="D569" s="257" t="str">
        <v>日式简约纯色舒棉绒拖</v>
      </c>
      <c r="E569" s="257" t="str">
        <v>1035059</v>
      </c>
      <c r="F569" s="257" t="str">
        <v>男款XL码*灰色</v>
      </c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</row>
    <row r="570">
      <c r="A570" s="257" t="str">
        <v>1035058</v>
      </c>
      <c r="B570" s="257" t="str">
        <v>1035058</v>
      </c>
      <c r="C570" s="257" t="str">
        <v>日式简约纯色舒棉绒拖</v>
      </c>
      <c r="D570" s="257" t="str">
        <v>日式简约纯色舒棉绒拖</v>
      </c>
      <c r="E570" s="257" t="str">
        <v>1035058</v>
      </c>
      <c r="F570" s="257" t="str">
        <v>男款XL码*茶色</v>
      </c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</row>
    <row r="571">
      <c r="A571" s="257" t="str">
        <v>1091180</v>
      </c>
      <c r="B571" s="257" t="str">
        <v>1091180</v>
      </c>
      <c r="C571" s="257" t="str">
        <v>20寸 铝镁合金登机箱</v>
      </c>
      <c r="D571" s="257" t="str">
        <v>20寸 铝镁合金登机箱</v>
      </c>
      <c r="E571" s="257" t="str">
        <v>1091180</v>
      </c>
      <c r="F571" s="257" t="str">
        <v>太空银</v>
      </c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</row>
    <row r="572">
      <c r="A572" s="257" t="str">
        <v>1091182</v>
      </c>
      <c r="B572" s="257" t="str">
        <v>1091182</v>
      </c>
      <c r="C572" s="257" t="str">
        <v>20寸 铝镁合金登机箱</v>
      </c>
      <c r="D572" s="257" t="str">
        <v>20寸 铝镁合金登机箱</v>
      </c>
      <c r="E572" s="257" t="str">
        <v>1091182</v>
      </c>
      <c r="F572" s="257" t="str">
        <v>玫瑰金</v>
      </c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</row>
    <row r="573">
      <c r="A573" s="257" t="str">
        <v>1091181</v>
      </c>
      <c r="B573" s="257" t="str">
        <v>1091181</v>
      </c>
      <c r="C573" s="257" t="str">
        <v>20寸 铝镁合金登机箱</v>
      </c>
      <c r="D573" s="257" t="str">
        <v>20寸 铝镁合金登机箱</v>
      </c>
      <c r="E573" s="257" t="str">
        <v>1091181</v>
      </c>
      <c r="F573" s="257" t="str">
        <v>经典黑</v>
      </c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</row>
    <row r="574">
      <c r="A574" s="257" t="str">
        <v>1091183</v>
      </c>
      <c r="B574" s="257" t="str">
        <v>1091183</v>
      </c>
      <c r="C574" s="257" t="str">
        <v>20寸 铝镁合金登机箱</v>
      </c>
      <c r="D574" s="257" t="str">
        <v>20寸 铝镁合金登机箱</v>
      </c>
      <c r="E574" s="257" t="str">
        <v>1091183</v>
      </c>
      <c r="F574" s="257" t="str">
        <v>香槟金</v>
      </c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</row>
    <row r="575">
      <c r="A575" s="257" t="str">
        <v>1069126</v>
      </c>
      <c r="B575" s="257" t="str">
        <v>1069126</v>
      </c>
      <c r="C575" s="257" t="str">
        <v>经典皮羊毛一体拖鞋</v>
      </c>
      <c r="D575" s="257" t="str">
        <v>经典皮羊毛一体拖鞋</v>
      </c>
      <c r="E575" s="257" t="str">
        <v>1069126</v>
      </c>
      <c r="F575" s="257" t="str">
        <v>巧克力 41</v>
      </c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</row>
    <row r="576">
      <c r="A576" s="257" t="str">
        <v>1069122</v>
      </c>
      <c r="B576" s="257" t="str">
        <v>1069122</v>
      </c>
      <c r="C576" s="257" t="str">
        <v>经典皮羊毛一体拖鞋</v>
      </c>
      <c r="D576" s="257" t="str">
        <v>经典皮羊毛一体拖鞋</v>
      </c>
      <c r="E576" s="257" t="str">
        <v>1069122</v>
      </c>
      <c r="F576" s="257" t="str">
        <v>沙色 36码</v>
      </c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</row>
    <row r="577">
      <c r="A577" s="257" t="str">
        <v>1022063</v>
      </c>
      <c r="B577" s="257" t="str">
        <v>1022063</v>
      </c>
      <c r="C577" s="257" t="str">
        <v>德式经典保温随手杯</v>
      </c>
      <c r="D577" s="257" t="str">
        <v>德式经典保温随手杯</v>
      </c>
      <c r="E577" s="257" t="str">
        <v>1022063</v>
      </c>
      <c r="F577" s="257" t="str">
        <v>亮光金</v>
      </c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</row>
    <row r="578">
      <c r="A578" s="257" t="str">
        <v>1022066</v>
      </c>
      <c r="B578" s="257" t="str">
        <v>1022066</v>
      </c>
      <c r="C578" s="257" t="str">
        <v>日式经典保温随手杯</v>
      </c>
      <c r="D578" s="257" t="str">
        <v>日式经典保温随手杯</v>
      </c>
      <c r="E578" s="257" t="str">
        <v>1022066</v>
      </c>
      <c r="F578" s="257" t="str">
        <v>亮光金</v>
      </c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</row>
    <row r="579">
      <c r="A579" s="257" t="str">
        <v>1022065</v>
      </c>
      <c r="B579" s="257" t="str">
        <v>1022065</v>
      </c>
      <c r="C579" s="257" t="str">
        <v>日式经典保温随手杯</v>
      </c>
      <c r="D579" s="257" t="str">
        <v>日式经典保温随手杯</v>
      </c>
      <c r="E579" s="257" t="str">
        <v>1022065</v>
      </c>
      <c r="F579" s="257" t="str">
        <v>樱花粉</v>
      </c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</row>
    <row r="580">
      <c r="A580" s="257" t="str">
        <v>1052044</v>
      </c>
      <c r="B580" s="257" t="str">
        <v>1052044</v>
      </c>
      <c r="C580" s="257" t="str">
        <v>男式速暖功能内衣套装</v>
      </c>
      <c r="D580" s="257" t="str">
        <v>男式速暖功能内衣套装</v>
      </c>
      <c r="E580" s="257" t="str">
        <v>1052044</v>
      </c>
      <c r="F580" s="257" t="str">
        <v>丹宁蓝*L</v>
      </c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</row>
    <row r="581">
      <c r="A581" s="257" t="str">
        <v>1052043</v>
      </c>
      <c r="B581" s="257" t="str">
        <v>1052043</v>
      </c>
      <c r="C581" s="257" t="str">
        <v>男式速暖功能内衣套装</v>
      </c>
      <c r="D581" s="257" t="str">
        <v>男式速暖功能内衣套装</v>
      </c>
      <c r="E581" s="257" t="str">
        <v>1052043</v>
      </c>
      <c r="F581" s="257" t="str">
        <v>丹宁蓝*M</v>
      </c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</row>
    <row r="582">
      <c r="A582" s="257" t="str">
        <v>1052048</v>
      </c>
      <c r="B582" s="257" t="str">
        <v>1052048</v>
      </c>
      <c r="C582" s="257" t="str">
        <v>男式速暖功能内衣套装</v>
      </c>
      <c r="D582" s="257" t="str">
        <v>男式速暖功能内衣套装</v>
      </c>
      <c r="E582" s="257" t="str">
        <v>1052048</v>
      </c>
      <c r="F582" s="257" t="str">
        <v>麻灰色*L</v>
      </c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</row>
    <row r="583">
      <c r="A583" s="257" t="str">
        <v>1052047</v>
      </c>
      <c r="B583" s="257" t="str">
        <v>1052047</v>
      </c>
      <c r="C583" s="257" t="str">
        <v>男式速暖功能内衣套装</v>
      </c>
      <c r="D583" s="257" t="str">
        <v>男式速暖功能内衣套装</v>
      </c>
      <c r="E583" s="257" t="str">
        <v>1052047</v>
      </c>
      <c r="F583" s="257" t="str">
        <v>麻灰色*M</v>
      </c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</row>
    <row r="584">
      <c r="A584" s="257" t="str">
        <v>1052045</v>
      </c>
      <c r="B584" s="257" t="str">
        <v>1052045</v>
      </c>
      <c r="C584" s="257" t="str">
        <v>男式速暖功能内衣套装</v>
      </c>
      <c r="D584" s="257" t="str">
        <v>男式速暖功能内衣套装</v>
      </c>
      <c r="E584" s="257" t="str">
        <v>1052045</v>
      </c>
      <c r="F584" s="257" t="str">
        <v>丹宁蓝*XL</v>
      </c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</row>
    <row r="585">
      <c r="A585" s="257" t="str">
        <v>1052049</v>
      </c>
      <c r="B585" s="257" t="str">
        <v>1052049</v>
      </c>
      <c r="C585" s="257" t="str">
        <v>男式速暖功能内衣套装</v>
      </c>
      <c r="D585" s="257" t="str">
        <v>男式速暖功能内衣套装</v>
      </c>
      <c r="E585" s="257" t="str">
        <v>1052049</v>
      </c>
      <c r="F585" s="257" t="str">
        <v>麻灰色*XL</v>
      </c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</row>
    <row r="586">
      <c r="A586" s="257" t="str">
        <v>1052046</v>
      </c>
      <c r="B586" s="257" t="str">
        <v>1052046</v>
      </c>
      <c r="C586" s="257" t="str">
        <v>男式速暖功能内衣套装</v>
      </c>
      <c r="D586" s="257" t="str">
        <v>男式速暖功能内衣套装</v>
      </c>
      <c r="E586" s="257" t="str">
        <v>1052046</v>
      </c>
      <c r="F586" s="257" t="str">
        <v>XXL*丹宁蓝</v>
      </c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</row>
    <row r="587">
      <c r="A587" s="257" t="str">
        <v>1052050</v>
      </c>
      <c r="B587" s="257" t="str">
        <v>1052050</v>
      </c>
      <c r="C587" s="257" t="str">
        <v>男式速暖功能内衣套装</v>
      </c>
      <c r="D587" s="257" t="str">
        <v>男式速暖功能内衣套装</v>
      </c>
      <c r="E587" s="257" t="str">
        <v>1052050</v>
      </c>
      <c r="F587" s="257" t="str">
        <v>麻灰色*XXL</v>
      </c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</row>
    <row r="588">
      <c r="A588" s="257" t="str">
        <v>1052065</v>
      </c>
      <c r="B588" s="257" t="str">
        <v>1052065</v>
      </c>
      <c r="C588" s="257" t="str">
        <v>女式高奢羊毛内衣套装</v>
      </c>
      <c r="D588" s="257" t="str">
        <v>女式高奢羊毛内衣套装</v>
      </c>
      <c r="E588" s="257" t="str">
        <v>1052065</v>
      </c>
      <c r="F588" s="257" t="str">
        <v>S*米白色</v>
      </c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</row>
    <row r="589">
      <c r="A589" s="257" t="str">
        <v>1052067</v>
      </c>
      <c r="B589" s="257" t="str">
        <v>1052067</v>
      </c>
      <c r="C589" s="257" t="str">
        <v>女式高奢羊毛内衣套装</v>
      </c>
      <c r="D589" s="257" t="str">
        <v>女式高奢羊毛内衣套装</v>
      </c>
      <c r="E589" s="257" t="str">
        <v>1052067</v>
      </c>
      <c r="F589" s="257" t="str">
        <v>米白色*L</v>
      </c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</row>
    <row r="590">
      <c r="A590" s="257" t="str">
        <v>1052066</v>
      </c>
      <c r="B590" s="257" t="str">
        <v>1052066</v>
      </c>
      <c r="C590" s="257" t="str">
        <v>女式高奢羊毛内衣套装</v>
      </c>
      <c r="D590" s="257" t="str">
        <v>女式高奢羊毛内衣套装</v>
      </c>
      <c r="E590" s="257" t="str">
        <v>1052066</v>
      </c>
      <c r="F590" s="257" t="str">
        <v>米白色*M</v>
      </c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</row>
    <row r="591">
      <c r="A591" s="257" t="str">
        <v>1052070</v>
      </c>
      <c r="B591" s="257" t="str">
        <v>1052070</v>
      </c>
      <c r="C591" s="257" t="str">
        <v>女式高奢羊毛内衣套装</v>
      </c>
      <c r="D591" s="257" t="str">
        <v>女式高奢羊毛内衣套装</v>
      </c>
      <c r="E591" s="257" t="str">
        <v>1052070</v>
      </c>
      <c r="F591" s="257" t="str">
        <v>酒红色*L</v>
      </c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</row>
    <row r="592">
      <c r="A592" s="257" t="str">
        <v>1052069</v>
      </c>
      <c r="B592" s="257" t="str">
        <v>1052069</v>
      </c>
      <c r="C592" s="257" t="str">
        <v>女式高奢羊毛内衣套装</v>
      </c>
      <c r="D592" s="257" t="str">
        <v>女式高奢羊毛内衣套装</v>
      </c>
      <c r="E592" s="257" t="str">
        <v>1052069</v>
      </c>
      <c r="F592" s="257" t="str">
        <v>酒红色*M</v>
      </c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</row>
    <row r="593">
      <c r="A593" s="257" t="str">
        <v>1052068</v>
      </c>
      <c r="B593" s="257" t="str">
        <v>1052068</v>
      </c>
      <c r="C593" s="257" t="str">
        <v>女式高奢羊毛内衣套装</v>
      </c>
      <c r="D593" s="257" t="str">
        <v>女式高奢羊毛内衣套装</v>
      </c>
      <c r="E593" s="257" t="str">
        <v>1052068</v>
      </c>
      <c r="F593" s="257" t="str">
        <v>酒红色*S</v>
      </c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</row>
    <row r="594">
      <c r="A594" s="257" t="str">
        <v>1052056</v>
      </c>
      <c r="B594" s="257" t="str">
        <v>1052056</v>
      </c>
      <c r="C594" s="257" t="str">
        <v>女式速暖功能内衣套装</v>
      </c>
      <c r="D594" s="257" t="str">
        <v>女式速暖功能内衣套装</v>
      </c>
      <c r="E594" s="257" t="str">
        <v>1052056</v>
      </c>
      <c r="F594" s="257" t="str">
        <v>黑色*L</v>
      </c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</row>
    <row r="595">
      <c r="A595" s="257" t="str">
        <v>1052055</v>
      </c>
      <c r="B595" s="257" t="str">
        <v>1052055</v>
      </c>
      <c r="C595" s="257" t="str">
        <v>女式速暖功能内衣套装</v>
      </c>
      <c r="D595" s="257" t="str">
        <v>女式速暖功能内衣套装</v>
      </c>
      <c r="E595" s="257" t="str">
        <v>1052055</v>
      </c>
      <c r="F595" s="257" t="str">
        <v>黑色*M</v>
      </c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</row>
    <row r="596">
      <c r="A596" s="257" t="str">
        <v>1052054</v>
      </c>
      <c r="B596" s="257" t="str">
        <v>1052054</v>
      </c>
      <c r="C596" s="257" t="str">
        <v>女式速暖功能内衣套装</v>
      </c>
      <c r="D596" s="257" t="str">
        <v>女式速暖功能内衣套装</v>
      </c>
      <c r="E596" s="257" t="str">
        <v>1052054</v>
      </c>
      <c r="F596" s="257" t="str">
        <v>黑色*S</v>
      </c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</row>
    <row r="597">
      <c r="A597" s="257" t="str">
        <v>1052053</v>
      </c>
      <c r="B597" s="257" t="str">
        <v>1052053</v>
      </c>
      <c r="C597" s="257" t="str">
        <v>女式速暖功能内衣套装</v>
      </c>
      <c r="D597" s="257" t="str">
        <v>女式速暖功能内衣套装</v>
      </c>
      <c r="E597" s="257" t="str">
        <v>1052053</v>
      </c>
      <c r="F597" s="257" t="str">
        <v>复古红*L</v>
      </c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</row>
    <row r="598">
      <c r="A598" s="257" t="str">
        <v>1052052</v>
      </c>
      <c r="B598" s="257" t="str">
        <v>1052052</v>
      </c>
      <c r="C598" s="257" t="str">
        <v>女式速暖功能内衣套装</v>
      </c>
      <c r="D598" s="257" t="str">
        <v>女式速暖功能内衣套装</v>
      </c>
      <c r="E598" s="257" t="str">
        <v>1052052</v>
      </c>
      <c r="F598" s="257" t="str">
        <v>复古红*M</v>
      </c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</row>
    <row r="599">
      <c r="A599" s="257" t="str">
        <v>1052051</v>
      </c>
      <c r="B599" s="257" t="str">
        <v>1052051</v>
      </c>
      <c r="C599" s="257" t="str">
        <v>女式速暖功能内衣套装</v>
      </c>
      <c r="D599" s="257" t="str">
        <v>女式速暖功能内衣套装</v>
      </c>
      <c r="E599" s="257" t="str">
        <v>1052051</v>
      </c>
      <c r="F599" s="257" t="str">
        <v>复古红*S</v>
      </c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</row>
    <row r="600">
      <c r="A600" s="257" t="str">
        <v>1052062</v>
      </c>
      <c r="B600" s="257" t="str">
        <v>1052062</v>
      </c>
      <c r="C600" s="257" t="str">
        <v>男式高奢羊毛内衣套装</v>
      </c>
      <c r="D600" s="257" t="str">
        <v>男式高奢羊毛内衣套装</v>
      </c>
      <c r="E600" s="257" t="str">
        <v>1052062</v>
      </c>
      <c r="F600" s="257" t="str">
        <v>L*深海蓝</v>
      </c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</row>
    <row r="601">
      <c r="A601" s="257" t="str">
        <v>1052061</v>
      </c>
      <c r="B601" s="257" t="str">
        <v>1052061</v>
      </c>
      <c r="C601" s="257" t="str">
        <v>男式高奢羊毛内衣套装</v>
      </c>
      <c r="D601" s="257" t="str">
        <v>男式高奢羊毛内衣套装</v>
      </c>
      <c r="E601" s="257" t="str">
        <v>1052061</v>
      </c>
      <c r="F601" s="257" t="str">
        <v>深海蓝*M</v>
      </c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</row>
    <row r="602">
      <c r="A602" s="257" t="str">
        <v>1052058</v>
      </c>
      <c r="B602" s="257" t="str">
        <v>1052058</v>
      </c>
      <c r="C602" s="257" t="str">
        <v>男式高奢羊毛内衣套装</v>
      </c>
      <c r="D602" s="257" t="str">
        <v>男式高奢羊毛内衣套装</v>
      </c>
      <c r="E602" s="257" t="str">
        <v>1052058</v>
      </c>
      <c r="F602" s="257" t="str">
        <v>米白色*L</v>
      </c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</row>
    <row r="603">
      <c r="A603" s="257" t="str">
        <v>1052057</v>
      </c>
      <c r="B603" s="257" t="str">
        <v>1052057</v>
      </c>
      <c r="C603" s="257" t="str">
        <v>男式高奢羊毛内衣套装</v>
      </c>
      <c r="D603" s="257" t="str">
        <v>男式高奢羊毛内衣套装</v>
      </c>
      <c r="E603" s="257" t="str">
        <v>1052057</v>
      </c>
      <c r="F603" s="257" t="str">
        <v>米白色*M</v>
      </c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</row>
    <row r="604">
      <c r="A604" s="257" t="str">
        <v>1052063</v>
      </c>
      <c r="B604" s="257" t="str">
        <v>1052063</v>
      </c>
      <c r="C604" s="257" t="str">
        <v>男式高奢羊毛内衣套装</v>
      </c>
      <c r="D604" s="257" t="str">
        <v>男式高奢羊毛内衣套装</v>
      </c>
      <c r="E604" s="257" t="str">
        <v>1052063</v>
      </c>
      <c r="F604" s="257" t="str">
        <v>深海蓝*XL</v>
      </c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</row>
    <row r="605">
      <c r="A605" s="257" t="str">
        <v>1052059</v>
      </c>
      <c r="B605" s="257" t="str">
        <v>1052059</v>
      </c>
      <c r="C605" s="257" t="str">
        <v>男式高奢羊毛内衣套装</v>
      </c>
      <c r="D605" s="257" t="str">
        <v>男式高奢羊毛内衣套装</v>
      </c>
      <c r="E605" s="257" t="str">
        <v>1052059</v>
      </c>
      <c r="F605" s="257" t="str">
        <v>米白色*XL</v>
      </c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</row>
    <row r="606">
      <c r="A606" s="257" t="str">
        <v>1052064</v>
      </c>
      <c r="B606" s="257" t="str">
        <v>1052064</v>
      </c>
      <c r="C606" s="257" t="str">
        <v>男式高奢羊毛内衣套装</v>
      </c>
      <c r="D606" s="257" t="str">
        <v>男式高奢羊毛内衣套装</v>
      </c>
      <c r="E606" s="257" t="str">
        <v>1052064</v>
      </c>
      <c r="F606" s="257" t="str">
        <v>深海蓝*XXL</v>
      </c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</row>
    <row r="607">
      <c r="A607" s="257" t="str">
        <v>1052060</v>
      </c>
      <c r="B607" s="257" t="str">
        <v>1052060</v>
      </c>
      <c r="C607" s="257" t="str">
        <v>男式高奢羊毛内衣套装</v>
      </c>
      <c r="D607" s="257" t="str">
        <v>男式高奢羊毛内衣套装</v>
      </c>
      <c r="E607" s="257" t="str">
        <v>1052060</v>
      </c>
      <c r="F607" s="257" t="str">
        <v>米白色*XXL</v>
      </c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</row>
    <row r="608">
      <c r="A608" s="257" t="str">
        <v>1029060</v>
      </c>
      <c r="B608" s="257" t="str">
        <v>1029060</v>
      </c>
      <c r="C608" s="257" t="str">
        <v>暖暖绒毛包跟家居拖鞋</v>
      </c>
      <c r="D608" s="257" t="str">
        <v>暖暖绒毛包跟家居拖鞋</v>
      </c>
      <c r="E608" s="257" t="str">
        <v>1029060</v>
      </c>
      <c r="F608" s="257" t="str">
        <v>女款M码*粉色</v>
      </c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</row>
    <row r="609">
      <c r="A609" s="257" t="str">
        <v>1029061</v>
      </c>
      <c r="B609" s="257" t="str">
        <v>1029061</v>
      </c>
      <c r="C609" s="257" t="str">
        <v>暖暖绒毛包跟家居拖鞋</v>
      </c>
      <c r="D609" s="257" t="str">
        <v>暖暖绒毛包跟家居拖鞋</v>
      </c>
      <c r="E609" s="257" t="str">
        <v>1029061</v>
      </c>
      <c r="F609" s="257" t="str">
        <v>女款M码*酒红</v>
      </c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</row>
    <row r="610">
      <c r="A610" s="257" t="str">
        <v>1029066</v>
      </c>
      <c r="B610" s="257" t="str">
        <v>1029066</v>
      </c>
      <c r="C610" s="257" t="str">
        <v>暖暖绒毛包跟家居拖鞋</v>
      </c>
      <c r="D610" s="257" t="str">
        <v>暖暖绒毛包跟家居拖鞋</v>
      </c>
      <c r="E610" s="257" t="str">
        <v>1029066</v>
      </c>
      <c r="F610" s="257" t="str">
        <v>男款L码*茶色</v>
      </c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</row>
    <row r="611">
      <c r="A611" s="257" t="str">
        <v>1029067</v>
      </c>
      <c r="B611" s="257" t="str">
        <v>1029067</v>
      </c>
      <c r="C611" s="257" t="str">
        <v>暖暖绒毛包跟家居拖鞋</v>
      </c>
      <c r="D611" s="257" t="str">
        <v>暖暖绒毛包跟家居拖鞋</v>
      </c>
      <c r="E611" s="257" t="str">
        <v>1029067</v>
      </c>
      <c r="F611" s="257" t="str">
        <v>男款L码*蓝色</v>
      </c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</row>
    <row r="612">
      <c r="A612" s="257" t="str">
        <v>1035068</v>
      </c>
      <c r="B612" s="257" t="str">
        <v>1035068</v>
      </c>
      <c r="C612" s="257" t="str">
        <v>暖暖绒毛包跟家居拖鞋</v>
      </c>
      <c r="D612" s="257" t="str">
        <v>暖暖绒毛包跟家居拖鞋</v>
      </c>
      <c r="E612" s="257" t="str">
        <v>1035068</v>
      </c>
      <c r="F612" s="257" t="str">
        <v>男款XL码*茶色</v>
      </c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</row>
    <row r="613">
      <c r="A613" s="257" t="str">
        <v>1035069</v>
      </c>
      <c r="B613" s="257" t="str">
        <v>1035069</v>
      </c>
      <c r="C613" s="257" t="str">
        <v>暖暖绒毛包跟家居拖鞋</v>
      </c>
      <c r="D613" s="257" t="str">
        <v>暖暖绒毛包跟家居拖鞋</v>
      </c>
      <c r="E613" s="257" t="str">
        <v>1035069</v>
      </c>
      <c r="F613" s="257" t="str">
        <v>男款XL码*蓝色</v>
      </c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</row>
    <row r="614">
      <c r="A614" s="257" t="str">
        <v>1100061</v>
      </c>
      <c r="B614" s="257" t="str">
        <v>1100061</v>
      </c>
      <c r="C614" s="257" t="str">
        <v>男式咖啡碳+3℃保暖内衣套装</v>
      </c>
      <c r="D614" s="257" t="str">
        <v>男式咖啡碳+3℃保暖内衣套装</v>
      </c>
      <c r="E614" s="257" t="str">
        <v>1100061</v>
      </c>
      <c r="F614" s="257" t="str">
        <v>黑色保暖裤*L</v>
      </c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</row>
    <row r="615">
      <c r="A615" s="257" t="str">
        <v>1100060</v>
      </c>
      <c r="B615" s="257" t="str">
        <v>1100060</v>
      </c>
      <c r="C615" s="257" t="str">
        <v>男式咖啡碳+3℃保暖内衣套装</v>
      </c>
      <c r="D615" s="257" t="str">
        <v>男式咖啡碳+3℃保暖内衣套装</v>
      </c>
      <c r="E615" s="257" t="str">
        <v>1100060</v>
      </c>
      <c r="F615" s="257" t="str">
        <v>黑色保暖裤*M</v>
      </c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</row>
    <row r="616">
      <c r="A616" s="257" t="str">
        <v>1100053</v>
      </c>
      <c r="B616" s="257" t="str">
        <v>1100053</v>
      </c>
      <c r="C616" s="257" t="str">
        <v>男式咖啡碳+3℃保暖内衣套装</v>
      </c>
      <c r="D616" s="257" t="str">
        <v>男式咖啡碳+3℃保暖内衣套装</v>
      </c>
      <c r="E616" s="257" t="str">
        <v>1100053</v>
      </c>
      <c r="F616" s="257" t="str">
        <v>浅麻灰保暖裤*L</v>
      </c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</row>
    <row r="617">
      <c r="A617" s="257" t="str">
        <v>1100052</v>
      </c>
      <c r="B617" s="257" t="str">
        <v>1100052</v>
      </c>
      <c r="C617" s="257" t="str">
        <v>男式咖啡碳+3℃保暖内衣套装</v>
      </c>
      <c r="D617" s="257" t="str">
        <v>男式咖啡碳+3℃保暖内衣套装</v>
      </c>
      <c r="E617" s="257" t="str">
        <v>1100052</v>
      </c>
      <c r="F617" s="257" t="str">
        <v>浅麻灰保暖裤*M</v>
      </c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</row>
    <row r="618">
      <c r="A618" s="257" t="str">
        <v>1100057</v>
      </c>
      <c r="B618" s="257" t="str">
        <v>1100057</v>
      </c>
      <c r="C618" s="257" t="str">
        <v>男式咖啡碳+3℃保暖内衣套装</v>
      </c>
      <c r="D618" s="257" t="str">
        <v>男式咖啡碳+3℃保暖内衣套装</v>
      </c>
      <c r="E618" s="257" t="str">
        <v>1100057</v>
      </c>
      <c r="F618" s="257" t="str">
        <v>黑色保暖上衣*L</v>
      </c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</row>
    <row r="619">
      <c r="A619" s="257" t="str">
        <v>1100056</v>
      </c>
      <c r="B619" s="257" t="str">
        <v>1100056</v>
      </c>
      <c r="C619" s="257" t="str">
        <v>男式咖啡碳+3℃保暖内衣套装</v>
      </c>
      <c r="D619" s="257" t="str">
        <v>男式咖啡碳+3℃保暖内衣套装</v>
      </c>
      <c r="E619" s="257" t="str">
        <v>1100056</v>
      </c>
      <c r="F619" s="257" t="str">
        <v>黑色保暖上衣*M</v>
      </c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</row>
    <row r="620">
      <c r="A620" s="257" t="str">
        <v>1100054</v>
      </c>
      <c r="B620" s="257" t="str">
        <v>1100054</v>
      </c>
      <c r="C620" s="257" t="str">
        <v>男式咖啡碳+3℃保暖内衣套装</v>
      </c>
      <c r="D620" s="257" t="str">
        <v>男式咖啡碳+3℃保暖内衣套装</v>
      </c>
      <c r="E620" s="257" t="str">
        <v>1100054</v>
      </c>
      <c r="F620" s="257" t="str">
        <v>浅麻灰保暖裤*XL</v>
      </c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</row>
    <row r="621">
      <c r="A621" s="257" t="str">
        <v>1100049</v>
      </c>
      <c r="B621" s="257" t="str">
        <v>1100049</v>
      </c>
      <c r="C621" s="257" t="str">
        <v>男式咖啡碳+3℃保暖内衣套装</v>
      </c>
      <c r="D621" s="257" t="str">
        <v>男式咖啡碳+3℃保暖内衣套装</v>
      </c>
      <c r="E621" s="257" t="str">
        <v>1100049</v>
      </c>
      <c r="F621" s="257" t="str">
        <v>浅麻灰保暖上衣*L</v>
      </c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</row>
    <row r="622">
      <c r="A622" s="257" t="str">
        <v>1100048</v>
      </c>
      <c r="B622" s="257" t="str">
        <v>1100048</v>
      </c>
      <c r="C622" s="257" t="str">
        <v>男式咖啡碳+3℃保暖内衣套装</v>
      </c>
      <c r="D622" s="257" t="str">
        <v>男式咖啡碳+3℃保暖内衣套装</v>
      </c>
      <c r="E622" s="257" t="str">
        <v>1100048</v>
      </c>
      <c r="F622" s="257" t="str">
        <v>浅麻灰保暖上衣*M</v>
      </c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</row>
    <row r="623">
      <c r="A623" s="257" t="str">
        <v>1100050</v>
      </c>
      <c r="B623" s="257" t="str">
        <v>1100050</v>
      </c>
      <c r="C623" s="257" t="str">
        <v>男式咖啡碳+3℃保暖内衣套装</v>
      </c>
      <c r="D623" s="257" t="str">
        <v>男式咖啡碳+3℃保暖内衣套装</v>
      </c>
      <c r="E623" s="257" t="str">
        <v>1100050</v>
      </c>
      <c r="F623" s="257" t="str">
        <v>浅麻灰保暖上衣*XL</v>
      </c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</row>
    <row r="624">
      <c r="A624" s="257" t="str">
        <v>1100051</v>
      </c>
      <c r="B624" s="257" t="str">
        <v>1100051</v>
      </c>
      <c r="C624" s="257" t="str">
        <v>男式咖啡碳+3℃保暖内衣套装</v>
      </c>
      <c r="D624" s="257" t="str">
        <v>男式咖啡碳+3℃保暖内衣套装</v>
      </c>
      <c r="E624" s="257" t="str">
        <v>1100051</v>
      </c>
      <c r="F624" s="257" t="str">
        <v>浅麻灰保暖上衣*XXL</v>
      </c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</row>
    <row r="625">
      <c r="A625" s="257" t="str">
        <v>1027006</v>
      </c>
      <c r="B625" s="257" t="str">
        <v>1027006</v>
      </c>
      <c r="C625" s="257" t="str">
        <v>女式咖啡碳+3℃保暖内衣套装</v>
      </c>
      <c r="D625" s="257" t="str">
        <v>女式咖啡碳+3℃保暖内衣套装</v>
      </c>
      <c r="E625" s="257" t="str">
        <v>1027006</v>
      </c>
      <c r="F625" s="257" t="str">
        <v>L*黑色套装</v>
      </c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</row>
    <row r="626">
      <c r="A626" s="257" t="str">
        <v>1027005</v>
      </c>
      <c r="B626" s="257" t="str">
        <v>1027005</v>
      </c>
      <c r="C626" s="257" t="str">
        <v>女式咖啡碳+3℃保暖内衣套装</v>
      </c>
      <c r="D626" s="257" t="str">
        <v>女式咖啡碳+3℃保暖内衣套装</v>
      </c>
      <c r="E626" s="257" t="str">
        <v>1027005</v>
      </c>
      <c r="F626" s="257" t="str">
        <v>黑色套装*M</v>
      </c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</row>
    <row r="627">
      <c r="A627" s="257" t="str">
        <v>1027004</v>
      </c>
      <c r="B627" s="257" t="str">
        <v>1027004</v>
      </c>
      <c r="C627" s="257" t="str">
        <v>女式咖啡碳+3℃保暖内衣套装</v>
      </c>
      <c r="D627" s="257" t="str">
        <v>女式咖啡碳+3℃保暖内衣套装</v>
      </c>
      <c r="E627" s="257" t="str">
        <v>1027004</v>
      </c>
      <c r="F627" s="257" t="str">
        <v>黑色套装*S</v>
      </c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</row>
    <row r="628">
      <c r="A628" s="257" t="str">
        <v>1027007</v>
      </c>
      <c r="B628" s="257" t="str">
        <v>1027007</v>
      </c>
      <c r="C628" s="257" t="str">
        <v>女式咖啡碳+3℃保暖内衣套装</v>
      </c>
      <c r="D628" s="257" t="str">
        <v>女式咖啡碳+3℃保暖内衣套装</v>
      </c>
      <c r="E628" s="257" t="str">
        <v>1027007</v>
      </c>
      <c r="F628" s="257" t="str">
        <v>黑色套装*XL</v>
      </c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</row>
    <row r="629">
      <c r="A629" s="257" t="str">
        <v>1100014</v>
      </c>
      <c r="B629" s="257" t="str">
        <v>1100014</v>
      </c>
      <c r="C629" s="257" t="str">
        <v>女式咖啡碳+3℃保暖内衣套装</v>
      </c>
      <c r="D629" s="257" t="str">
        <v>女式咖啡碳+3℃保暖内衣套装</v>
      </c>
      <c r="E629" s="257" t="str">
        <v>1100014</v>
      </c>
      <c r="F629" s="257" t="str">
        <v>L*黑色保暖裤</v>
      </c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</row>
    <row r="630">
      <c r="A630" s="257" t="str">
        <v>1100013</v>
      </c>
      <c r="B630" s="257" t="str">
        <v>1100013</v>
      </c>
      <c r="C630" s="257" t="str">
        <v>女式咖啡碳+3℃保暖内衣套装</v>
      </c>
      <c r="D630" s="257" t="str">
        <v>女式咖啡碳+3℃保暖内衣套装</v>
      </c>
      <c r="E630" s="257" t="str">
        <v>1100013</v>
      </c>
      <c r="F630" s="257" t="str">
        <v>黑色保暖裤*M</v>
      </c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</row>
    <row r="631">
      <c r="A631" s="257" t="str">
        <v>1100012</v>
      </c>
      <c r="B631" s="257" t="str">
        <v>1100012</v>
      </c>
      <c r="C631" s="257" t="str">
        <v>女式咖啡碳+3℃保暖内衣套装</v>
      </c>
      <c r="D631" s="257" t="str">
        <v>女式咖啡碳+3℃保暖内衣套装</v>
      </c>
      <c r="E631" s="257" t="str">
        <v>1100012</v>
      </c>
      <c r="F631" s="257" t="str">
        <v>黑色保暖裤*S</v>
      </c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</row>
    <row r="632">
      <c r="A632" s="257" t="str">
        <v>1100015</v>
      </c>
      <c r="B632" s="257" t="str">
        <v>1100015</v>
      </c>
      <c r="C632" s="257" t="str">
        <v>女式咖啡碳+3℃保暖内衣套装</v>
      </c>
      <c r="D632" s="257" t="str">
        <v>女式咖啡碳+3℃保暖内衣套装</v>
      </c>
      <c r="E632" s="257" t="str">
        <v>1100015</v>
      </c>
      <c r="F632" s="257" t="str">
        <v>黑色保暖裤*XL</v>
      </c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</row>
    <row r="633">
      <c r="A633" s="257" t="str">
        <v>1100006</v>
      </c>
      <c r="B633" s="257" t="str">
        <v>1100006</v>
      </c>
      <c r="C633" s="257" t="str">
        <v>女式咖啡碳+3℃保暖内衣套装</v>
      </c>
      <c r="D633" s="257" t="str">
        <v>女式咖啡碳+3℃保暖内衣套装</v>
      </c>
      <c r="E633" s="257" t="str">
        <v>1100006</v>
      </c>
      <c r="F633" s="257" t="str">
        <v>浅麻灰保暖裤*L</v>
      </c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</row>
    <row r="634">
      <c r="A634" s="257" t="str">
        <v>1100005</v>
      </c>
      <c r="B634" s="257" t="str">
        <v>1100005</v>
      </c>
      <c r="C634" s="257" t="str">
        <v>女式咖啡碳+3℃保暖内衣套装</v>
      </c>
      <c r="D634" s="257" t="str">
        <v>女式咖啡碳+3℃保暖内衣套装</v>
      </c>
      <c r="E634" s="257" t="str">
        <v>1100005</v>
      </c>
      <c r="F634" s="257" t="str">
        <v>浅麻灰保暖裤*M</v>
      </c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</row>
    <row r="635">
      <c r="A635" s="257" t="str">
        <v>1100004</v>
      </c>
      <c r="B635" s="257" t="str">
        <v>1100004</v>
      </c>
      <c r="C635" s="257" t="str">
        <v>女式咖啡碳+3℃保暖内衣套装</v>
      </c>
      <c r="D635" s="257" t="str">
        <v>女式咖啡碳+3℃保暖内衣套装</v>
      </c>
      <c r="E635" s="257" t="str">
        <v>1100004</v>
      </c>
      <c r="F635" s="257" t="str">
        <v>浅麻灰保暖裤*S</v>
      </c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</row>
    <row r="636">
      <c r="A636" s="257" t="str">
        <v>1100010</v>
      </c>
      <c r="B636" s="257" t="str">
        <v>1100010</v>
      </c>
      <c r="C636" s="257" t="str">
        <v>女式咖啡碳+3℃保暖内衣套装</v>
      </c>
      <c r="D636" s="257" t="str">
        <v>女式咖啡碳+3℃保暖内衣套装</v>
      </c>
      <c r="E636" s="257" t="str">
        <v>1100010</v>
      </c>
      <c r="F636" s="257" t="str">
        <v>黑色保暖上衣*L</v>
      </c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</row>
    <row r="637">
      <c r="A637" s="257" t="str">
        <v>1100009</v>
      </c>
      <c r="B637" s="257" t="str">
        <v>1100009</v>
      </c>
      <c r="C637" s="257" t="str">
        <v>女式咖啡碳+3℃保暖内衣套装</v>
      </c>
      <c r="D637" s="257" t="str">
        <v>女式咖啡碳+3℃保暖内衣套装</v>
      </c>
      <c r="E637" s="257" t="str">
        <v>1100009</v>
      </c>
      <c r="F637" s="257" t="str">
        <v>黑色保暖上衣*M</v>
      </c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</row>
    <row r="638">
      <c r="A638" s="257" t="str">
        <v>1100008</v>
      </c>
      <c r="B638" s="257" t="str">
        <v>1100008</v>
      </c>
      <c r="C638" s="257" t="str">
        <v>女式咖啡碳+3℃保暖内衣套装</v>
      </c>
      <c r="D638" s="257" t="str">
        <v>女式咖啡碳+3℃保暖内衣套装</v>
      </c>
      <c r="E638" s="257" t="str">
        <v>1100008</v>
      </c>
      <c r="F638" s="257" t="str">
        <v>黑色保暖上衣*S</v>
      </c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</row>
    <row r="639">
      <c r="A639" s="257" t="str">
        <v>1100007</v>
      </c>
      <c r="B639" s="257" t="str">
        <v>1100007</v>
      </c>
      <c r="C639" s="257" t="str">
        <v>女式咖啡碳+3℃保暖内衣套装</v>
      </c>
      <c r="D639" s="257" t="str">
        <v>女式咖啡碳+3℃保暖内衣套装</v>
      </c>
      <c r="E639" s="257" t="str">
        <v>1100007</v>
      </c>
      <c r="F639" s="257" t="str">
        <v>浅麻灰保暖裤*XL</v>
      </c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</row>
    <row r="640">
      <c r="A640" s="257" t="str">
        <v>1100011</v>
      </c>
      <c r="B640" s="257" t="str">
        <v>1100011</v>
      </c>
      <c r="C640" s="257" t="str">
        <v>女式咖啡碳+3℃保暖内衣套装</v>
      </c>
      <c r="D640" s="257" t="str">
        <v>女式咖啡碳+3℃保暖内衣套装</v>
      </c>
      <c r="E640" s="257" t="str">
        <v>1100011</v>
      </c>
      <c r="F640" s="257" t="str">
        <v>黑色保暖上衣*XL</v>
      </c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</row>
    <row r="641">
      <c r="A641" s="257" t="str">
        <v>1100002</v>
      </c>
      <c r="B641" s="257" t="str">
        <v>1100002</v>
      </c>
      <c r="C641" s="257" t="str">
        <v>女式咖啡碳+3℃保暖内衣套装</v>
      </c>
      <c r="D641" s="257" t="str">
        <v>女式咖啡碳+3℃保暖内衣套装</v>
      </c>
      <c r="E641" s="257" t="str">
        <v>1100002</v>
      </c>
      <c r="F641" s="257" t="str">
        <v>浅麻灰保暖上衣*L</v>
      </c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</row>
    <row r="642">
      <c r="A642" s="257" t="str">
        <v>1100001</v>
      </c>
      <c r="B642" s="257" t="str">
        <v>1100001</v>
      </c>
      <c r="C642" s="257" t="str">
        <v>女式咖啡碳+3℃保暖内衣套装</v>
      </c>
      <c r="D642" s="257" t="str">
        <v>女式咖啡碳+3℃保暖内衣套装</v>
      </c>
      <c r="E642" s="257" t="str">
        <v>1100001</v>
      </c>
      <c r="F642" s="257" t="str">
        <v>浅麻灰保暖上衣*M</v>
      </c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</row>
    <row r="643">
      <c r="A643" s="257" t="str">
        <v>1100000</v>
      </c>
      <c r="B643" s="257" t="str">
        <v>1100000</v>
      </c>
      <c r="C643" s="257" t="str">
        <v>女式咖啡碳+3℃保暖内衣套装</v>
      </c>
      <c r="D643" s="257" t="str">
        <v>女式咖啡碳+3℃保暖内衣套装</v>
      </c>
      <c r="E643" s="257" t="str">
        <v>1100000</v>
      </c>
      <c r="F643" s="257" t="str">
        <v>浅麻灰保暖上衣*S</v>
      </c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</row>
    <row r="644">
      <c r="A644" s="257" t="str">
        <v>1100003</v>
      </c>
      <c r="B644" s="257" t="str">
        <v>1100003</v>
      </c>
      <c r="C644" s="257" t="str">
        <v>女式咖啡碳+3℃保暖内衣套装</v>
      </c>
      <c r="D644" s="257" t="str">
        <v>女式咖啡碳+3℃保暖内衣套装</v>
      </c>
      <c r="E644" s="257" t="str">
        <v>1100003</v>
      </c>
      <c r="F644" s="257" t="str">
        <v>XL*浅麻灰保暖上衣</v>
      </c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</row>
    <row r="645">
      <c r="A645" s="257" t="str">
        <v>1022076</v>
      </c>
      <c r="B645" s="257" t="str">
        <v>1022076</v>
      </c>
      <c r="C645" s="257" t="str">
        <v>纯棉色织缎纹四件套</v>
      </c>
      <c r="D645" s="257" t="str">
        <v>纯棉色织缎纹四件套</v>
      </c>
      <c r="E645" s="257" t="str">
        <v>1022076</v>
      </c>
      <c r="F645" s="257" t="str">
        <v>200*230cm*深灰色</v>
      </c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</row>
    <row r="646">
      <c r="A646" s="257" t="str">
        <v>1022077</v>
      </c>
      <c r="B646" s="257" t="str">
        <v>1022077</v>
      </c>
      <c r="C646" s="257" t="str">
        <v>纯棉色织缎纹四件套</v>
      </c>
      <c r="D646" s="257" t="str">
        <v>纯棉色织缎纹四件套</v>
      </c>
      <c r="E646" s="257" t="str">
        <v>1022077</v>
      </c>
      <c r="F646" s="257" t="str">
        <v>220*240cm*深灰色</v>
      </c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</row>
    <row r="647">
      <c r="A647" s="257" t="str">
        <v>PLTCD-2-1201</v>
      </c>
      <c r="B647" s="257" t="str">
        <v>PLTCD-2-1201</v>
      </c>
      <c r="C647" s="257" t="str">
        <v>28CM安睡慢回弹记忆绵床垫2.0版1.2米</v>
      </c>
      <c r="D647" s="257" t="str">
        <v>28CM安睡慢回弹记忆绵床垫2.0版1.2米</v>
      </c>
      <c r="E647" s="257" t="str">
        <v>PLTCD-2-1201</v>
      </c>
      <c r="F647" s="257" t="str">
        <v>28CM安睡慢回弹记忆绵床垫2.0版1.2米</v>
      </c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</row>
    <row r="648">
      <c r="A648" s="257" t="str">
        <v>dt-ys-fq</v>
      </c>
      <c r="B648" s="257" t="str">
        <v>dt-ys-fq</v>
      </c>
      <c r="C648" s="257" t="str">
        <v>缘生</v>
      </c>
      <c r="D648" s="257" t="str">
        <v>缘生</v>
      </c>
      <c r="E648" s="257" t="str">
        <v>dt-ys-fq</v>
      </c>
      <c r="F648" s="325" t="str">
        <v>壶：高7.7cm 直径8.7cm 容量225ml
杯：高4.5cm 直径7.5cm 容量42ml</v>
      </c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</row>
    <row r="649">
      <c r="A649" s="257" t="str">
        <v>dt-ys-mzq</v>
      </c>
      <c r="B649" s="257" t="str">
        <v>dt-ys-mzq</v>
      </c>
      <c r="C649" s="257" t="str">
        <v>缘生</v>
      </c>
      <c r="D649" s="257" t="str">
        <v>缘生</v>
      </c>
      <c r="E649" s="257" t="str">
        <v>dt-ys-mzq</v>
      </c>
      <c r="F649" s="257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</row>
    <row r="650">
      <c r="A650" s="257" t="str">
        <v>dt-yy-mzq</v>
      </c>
      <c r="B650" s="257" t="str">
        <v>dt-yy-mzq</v>
      </c>
      <c r="C650" s="257" t="str">
        <v>忆</v>
      </c>
      <c r="D650" s="257" t="str">
        <v>忆</v>
      </c>
      <c r="E650" s="257" t="str">
        <v>dt-yy-mzq</v>
      </c>
      <c r="F650" s="325" t="str">
        <v>壶：高8cm 直径8.5cm 容量200ml
杯：高3.7cm 直径7.5cm 容量45ml</v>
      </c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</row>
    <row r="651">
      <c r="A651" s="257" t="str">
        <v>dt-tl-mzq</v>
      </c>
      <c r="B651" s="257" t="str">
        <v>dt-tl-mzq</v>
      </c>
      <c r="C651" s="257" t="str">
        <v>陶醉</v>
      </c>
      <c r="D651" s="257" t="str">
        <v>陶醉</v>
      </c>
      <c r="E651" s="257" t="str">
        <v>dt-tl-mzq</v>
      </c>
      <c r="F651" s="257" t="str">
        <v>高6.5cm 直径8.1cm 容量100ml</v>
      </c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</row>
    <row r="652">
      <c r="A652" s="257" t="str">
        <v>dt-ylb-ybs</v>
      </c>
      <c r="B652" s="257" t="str">
        <v>dt-ylb-ybs</v>
      </c>
      <c r="C652" s="257" t="str">
        <v>玉兰杯</v>
      </c>
      <c r="D652" s="257" t="str">
        <v>玉兰杯</v>
      </c>
      <c r="E652" s="257" t="str">
        <v>dt-ylb-ybs</v>
      </c>
      <c r="F652" s="257" t="str">
        <v>高7.9cm 直径7.9cm 容量150ml</v>
      </c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</row>
    <row r="653">
      <c r="A653" s="257" t="str">
        <v>dt-ylb-tqs</v>
      </c>
      <c r="B653" s="257" t="str">
        <v>dt-ylb-tqs</v>
      </c>
      <c r="C653" s="257" t="str">
        <v>玉兰杯</v>
      </c>
      <c r="D653" s="257" t="str">
        <v>玉兰杯</v>
      </c>
      <c r="E653" s="257" t="str">
        <v>dt-ylb-tqs</v>
      </c>
      <c r="F653" s="257" t="str">
        <v>高7.9cm 直径7.9cm 容量150ml</v>
      </c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</row>
    <row r="654">
      <c r="A654" s="257" t="str">
        <v>dt-kfb-nfq</v>
      </c>
      <c r="B654" s="257" t="str">
        <v>dt-kfb-nfq</v>
      </c>
      <c r="C654" s="257" t="str">
        <v>咖啡杯</v>
      </c>
      <c r="D654" s="257" t="str">
        <v>咖啡杯</v>
      </c>
      <c r="E654" s="257" t="str">
        <v>dt-kfb-nfq</v>
      </c>
      <c r="F654" s="257" t="str">
        <v>外白 内粉青</v>
      </c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</row>
    <row r="655">
      <c r="A655" s="257" t="str">
        <v>dt-kfb-nmzq</v>
      </c>
      <c r="B655" s="257" t="str">
        <v>dt-kfb-nmzq</v>
      </c>
      <c r="C655" s="257" t="str">
        <v>咖啡杯</v>
      </c>
      <c r="D655" s="257" t="str">
        <v>咖啡杯</v>
      </c>
      <c r="E655" s="257" t="str">
        <v>dt-kfb-nmzq</v>
      </c>
      <c r="F655" s="257" t="str">
        <v>外白 内梅子青</v>
      </c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</row>
    <row r="656">
      <c r="A656" s="257" t="str">
        <v>dt-yiyu-mzq</v>
      </c>
      <c r="B656" s="257" t="str">
        <v>dt-yiyu-mzq</v>
      </c>
      <c r="C656" s="257" t="str">
        <v>溢语</v>
      </c>
      <c r="D656" s="257" t="str">
        <v>溢语</v>
      </c>
      <c r="E656" s="257" t="str">
        <v>dt-yiyu-mzq</v>
      </c>
      <c r="F656" s="325" t="str">
        <v>杯：高7.9cm 直径7.5cm 容量125ml
托：高2cm 直径12.5cm</v>
      </c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</row>
    <row r="657">
      <c r="A657" s="257" t="str">
        <v>dt-yiyu-wttmzq</v>
      </c>
      <c r="B657" s="257" t="str">
        <v>dt-yiyu-wttmzq</v>
      </c>
      <c r="C657" s="257" t="str">
        <v>溢语</v>
      </c>
      <c r="D657" s="257" t="str">
        <v>溢语</v>
      </c>
      <c r="E657" s="257" t="str">
        <v>dt-yiyu-wttmzq</v>
      </c>
      <c r="F657" s="325" t="str">
        <v>杯：高7.9cm 直径7.5cm 容量125ml
托：高2cm 直径12.5cm</v>
      </c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</row>
    <row r="658">
      <c r="A658" s="257" t="str">
        <v>dt-tl-zjt-b</v>
      </c>
      <c r="B658" s="257" t="str">
        <v>dt-tl-zjt-b</v>
      </c>
      <c r="C658" s="257" t="str">
        <v>陀螺花器</v>
      </c>
      <c r="D658" s="257" t="str">
        <v>陀螺花器</v>
      </c>
      <c r="E658" s="257" t="str">
        <v>dt-tl-zjt-b</v>
      </c>
      <c r="F658" s="257" t="str">
        <v>大：高10.8cm 直径13cm 容量175ml</v>
      </c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</row>
    <row r="659">
      <c r="A659" s="257" t="str">
        <v>dt-tl-zjt-l</v>
      </c>
      <c r="B659" s="257" t="str">
        <v>dt-tl-zjt-l</v>
      </c>
      <c r="C659" s="257" t="str">
        <v>陀螺花器</v>
      </c>
      <c r="D659" s="257" t="str">
        <v>陀螺花器</v>
      </c>
      <c r="E659" s="257" t="str">
        <v>dt-tl-zjt-l</v>
      </c>
      <c r="F659" s="257" t="str">
        <v>小：高9.5cm 直径11.3cm 容量100ml</v>
      </c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</row>
    <row r="660">
      <c r="A660" s="257" t="str">
        <v>dt-zrx-mzq</v>
      </c>
      <c r="B660" s="257" t="str">
        <v>dt-zrx-mzq</v>
      </c>
      <c r="C660" s="257" t="str">
        <v>丈人行</v>
      </c>
      <c r="D660" s="257" t="str">
        <v>丈人行</v>
      </c>
      <c r="E660" s="257" t="str">
        <v>dt-zrx-mzq</v>
      </c>
      <c r="F660" s="257" t="str">
        <v>无</v>
      </c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</row>
    <row r="661">
      <c r="A661" s="257" t="str">
        <v>dt-mzq-sx</v>
      </c>
      <c r="B661" s="257" t="str">
        <v>dt-mzq-sx</v>
      </c>
      <c r="C661" s="257" t="str">
        <v>岁晓</v>
      </c>
      <c r="D661" s="257" t="str">
        <v>岁晓</v>
      </c>
      <c r="E661" s="257" t="str">
        <v>dt-mzq-sx</v>
      </c>
      <c r="F661" s="257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</row>
    <row r="662">
      <c r="A662" s="257" t="str">
        <v>dt-lg-fq</v>
      </c>
      <c r="B662" s="257" t="str">
        <v>dt-lg-fq</v>
      </c>
      <c r="C662" s="257" t="str">
        <v>灵感</v>
      </c>
      <c r="D662" s="257" t="str">
        <v>灵感</v>
      </c>
      <c r="E662" s="257" t="str">
        <v>dt-lg-fq</v>
      </c>
      <c r="F662" s="325" t="str">
        <v>壶：高8cm 直径8.5cm 容量200ml
杯：高3.7cm 直径7.5cm 容量45ml</v>
      </c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</row>
    <row r="663">
      <c r="A663" s="257" t="str">
        <v>dt-lg-tt</v>
      </c>
      <c r="B663" s="257" t="str">
        <v>dt-lg-tt</v>
      </c>
      <c r="C663" s="257" t="str">
        <v>灵感</v>
      </c>
      <c r="D663" s="257" t="str">
        <v>灵感</v>
      </c>
      <c r="E663" s="257" t="str">
        <v>dt-lg-tt</v>
      </c>
      <c r="F663" s="325" t="str">
        <v>壶：高8cm 直径8.5cm 容量200ml
杯：高3.7cm 直径7.5cm 容量45ml</v>
      </c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</row>
    <row r="664">
      <c r="A664" s="257" t="str">
        <v>dt-lnjj-mzq</v>
      </c>
      <c r="B664" s="257" t="str">
        <v>dt-lnjj-mzq</v>
      </c>
      <c r="C664" s="257" t="str">
        <v>流年酒具</v>
      </c>
      <c r="D664" s="257" t="str">
        <v>流年酒具</v>
      </c>
      <c r="E664" s="257" t="str">
        <v>dt-lnjj-mzq</v>
      </c>
      <c r="F664" s="257" t="str">
        <v>默认</v>
      </c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</row>
    <row r="665">
      <c r="A665" s="257" t="str">
        <v>dt-lnjj-zjt</v>
      </c>
      <c r="B665" s="257" t="str">
        <v>dt-lnjj-zjt</v>
      </c>
      <c r="C665" s="257" t="str">
        <v>流年酒具</v>
      </c>
      <c r="D665" s="257" t="str">
        <v>流年酒具</v>
      </c>
      <c r="E665" s="257" t="str">
        <v>dt-lnjj-zjt</v>
      </c>
      <c r="F665" s="257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</row>
    <row r="666">
      <c r="A666" s="257" t="str">
        <v>dt-hl-by</v>
      </c>
      <c r="B666" s="257" t="str">
        <v>dt-hl-by</v>
      </c>
      <c r="C666" s="257" t="str">
        <v>花落</v>
      </c>
      <c r="D666" s="257" t="str">
        <v>花落</v>
      </c>
      <c r="E666" s="257" t="str">
        <v>dt-hl-by</v>
      </c>
      <c r="F666" s="257" t="str">
        <v>高13.3cm 瓶口内径2.5cm 容量270ml</v>
      </c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</row>
    <row r="667">
      <c r="A667" s="257" t="str">
        <v>dt-kfb-wbnmzq</v>
      </c>
      <c r="B667" s="257" t="str">
        <v>dt-kfb-wbnmzq</v>
      </c>
      <c r="C667" s="257" t="str">
        <v>咖啡杯</v>
      </c>
      <c r="D667" s="257" t="str">
        <v>咖啡杯</v>
      </c>
      <c r="E667" s="257" t="str">
        <v>dt-kfb-wbnmzq</v>
      </c>
      <c r="F667" s="257" t="str">
        <v>咖啡杯 外白 内梅子青</v>
      </c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</row>
    <row r="668">
      <c r="A668" s="257" t="str">
        <v>dt-kfb-wbnfq</v>
      </c>
      <c r="B668" s="257" t="str">
        <v>dt-kfb-wbnfq</v>
      </c>
      <c r="C668" s="257" t="str">
        <v>咖啡杯</v>
      </c>
      <c r="D668" s="257" t="str">
        <v>咖啡杯</v>
      </c>
      <c r="E668" s="257" t="str">
        <v>dt-kfb-wbnfq</v>
      </c>
      <c r="F668" s="257" t="str">
        <v>外白 内粉青</v>
      </c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</row>
    <row r="669">
      <c r="A669" s="257" t="str">
        <v>dt-syj-fq</v>
      </c>
      <c r="B669" s="257" t="str">
        <v>dt-syj-fq</v>
      </c>
      <c r="C669" s="257" t="str">
        <v>水云间B款</v>
      </c>
      <c r="D669" s="257" t="str">
        <v>水云间</v>
      </c>
      <c r="E669" s="257" t="str">
        <v>dt-syj-fq</v>
      </c>
      <c r="F669" s="325" t="str">
        <v>盖碗：高6cm 直径9.7cm 容量110ml
杯子：高4.5cm 直径7.5cm 容量60ml</v>
      </c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</row>
    <row r="670">
      <c r="A670" s="257" t="str">
        <v>dt-fccg-l</v>
      </c>
      <c r="B670" s="257" t="str">
        <v>dt-fccg-l</v>
      </c>
      <c r="C670" s="257" t="str">
        <v>东土｜木质软塞密封防潮储茶罐</v>
      </c>
      <c r="D670" s="257" t="str">
        <v>东土｜木质软塞密封防潮储茶罐小</v>
      </c>
      <c r="E670" s="257" t="str">
        <v>dt-fccg-l</v>
      </c>
      <c r="F670" s="257" t="str">
        <v>东土｜木质软塞密封防潮储茶罐小</v>
      </c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</row>
    <row r="671">
      <c r="A671" s="257" t="str">
        <v>dt-fccg-m</v>
      </c>
      <c r="B671" s="257" t="str">
        <v>dt-fccg-m</v>
      </c>
      <c r="C671" s="257" t="str">
        <v>东土｜木质软塞密封防潮储茶罐</v>
      </c>
      <c r="D671" s="257" t="str">
        <v>东土｜木质软塞密封防潮储茶罐中</v>
      </c>
      <c r="E671" s="257" t="str">
        <v>dt-fccg-m</v>
      </c>
      <c r="F671" s="257" t="str">
        <v>东土｜木质软塞密封防潮储茶罐中</v>
      </c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</row>
    <row r="672">
      <c r="A672" s="257" t="str">
        <v>dt-fccg-b</v>
      </c>
      <c r="B672" s="257" t="str">
        <v>dt-fccg-b</v>
      </c>
      <c r="C672" s="257" t="str">
        <v>东土｜木质软塞密封防潮储茶罐</v>
      </c>
      <c r="D672" s="257" t="str">
        <v>东土｜木质软塞密封防潮储茶罐大</v>
      </c>
      <c r="E672" s="257" t="str">
        <v>dt-fccg-b</v>
      </c>
      <c r="F672" s="257" t="str">
        <v>东土｜木质软塞密封防潮储茶罐大</v>
      </c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</row>
    <row r="673">
      <c r="A673" s="257" t="str">
        <v>dt-thcyg-l</v>
      </c>
      <c r="B673" s="257" t="str">
        <v>dt-thcyg-l</v>
      </c>
      <c r="C673" s="257" t="str">
        <v>东土｜ 陶瓷铜环茶叶罐</v>
      </c>
      <c r="D673" s="257" t="str">
        <v>东土｜ 陶瓷铜环茶叶罐小</v>
      </c>
      <c r="E673" s="257" t="str">
        <v>dt-thcyg-l</v>
      </c>
      <c r="F673" s="257" t="str">
        <v>东土｜ 陶瓷铜环茶叶罐小</v>
      </c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</row>
    <row r="674">
      <c r="A674" s="257" t="str">
        <v>dt-th-cyg-m</v>
      </c>
      <c r="B674" s="257" t="str">
        <v>dt-th-cyg-m</v>
      </c>
      <c r="C674" s="257" t="str">
        <v>东土｜ 陶瓷铜环茶叶罐</v>
      </c>
      <c r="D674" s="257" t="str">
        <v>东土｜ 陶瓷铜环茶叶罐中</v>
      </c>
      <c r="E674" s="257" t="str">
        <v>dt-th-cyg-m</v>
      </c>
      <c r="F674" s="257" t="str">
        <v>东土｜ 陶瓷铜环茶叶罐中</v>
      </c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</row>
    <row r="675">
      <c r="A675" s="257" t="str">
        <v>dt-th-cyg-b</v>
      </c>
      <c r="B675" s="257" t="str">
        <v>dt-th-cyg-b</v>
      </c>
      <c r="C675" s="257" t="str">
        <v>东土｜ 陶瓷铜环茶叶罐</v>
      </c>
      <c r="D675" s="257" t="str">
        <v>东土｜ 陶瓷铜环茶叶罐大</v>
      </c>
      <c r="E675" s="257" t="str">
        <v>dt-th-cyg-b</v>
      </c>
      <c r="F675" s="257" t="str">
        <v>东土｜ 陶瓷铜环茶叶罐大</v>
      </c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</row>
    <row r="676">
      <c r="A676" s="257" t="str">
        <v>dt-gdb-fcq-b</v>
      </c>
      <c r="B676" s="257" t="str">
        <v>dt-gdb-fcq-b</v>
      </c>
      <c r="C676" s="257" t="str">
        <v>东土｜隐玉 公道杯 茶道分茶器</v>
      </c>
      <c r="D676" s="257" t="str">
        <v>公道杯大</v>
      </c>
      <c r="E676" s="257" t="str">
        <v>dt-gdb-fcq-b</v>
      </c>
      <c r="F676" s="257" t="str">
        <v>东土｜隐玉 公道杯 茶道分茶器大</v>
      </c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</row>
    <row r="677">
      <c r="A677" s="257" t="str">
        <v>dt-gdb-fcq-l</v>
      </c>
      <c r="B677" s="257" t="str">
        <v>dt-gdb-fcq-l</v>
      </c>
      <c r="C677" s="257" t="str">
        <v>东土｜隐玉 公道杯 茶道分茶器</v>
      </c>
      <c r="D677" s="257" t="str">
        <v>公道杯小</v>
      </c>
      <c r="E677" s="257" t="str">
        <v>dt-gdb-fcq-l</v>
      </c>
      <c r="F677" s="257" t="str">
        <v>东土｜隐玉 公道杯 茶道分茶器小</v>
      </c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</row>
    <row r="678">
      <c r="A678" s="257" t="str">
        <v>KNX-YRB-280g-1.8M</v>
      </c>
      <c r="B678" s="257" t="str">
        <v>KNX-YRB-280g-1.8M</v>
      </c>
      <c r="C678" s="257" t="str">
        <v>酒店同款 羽绒被280G</v>
      </c>
      <c r="D678" s="257" t="str">
        <v>羽绒被280G(200*230)</v>
      </c>
      <c r="E678" s="257" t="str">
        <v>KNX-YRB-280g-1.8M</v>
      </c>
      <c r="F678" s="257" t="str">
        <v>200*230</v>
      </c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</row>
    <row r="679">
      <c r="A679" s="257" t="str">
        <v>KNX-YRB-280g-2M</v>
      </c>
      <c r="B679" s="257" t="str">
        <v>KNX-YRB-280g-2M</v>
      </c>
      <c r="C679" s="257" t="str">
        <v>酒店同款 羽绒被280G</v>
      </c>
      <c r="D679" s="257" t="str">
        <v>羽绒被280G(220*240)</v>
      </c>
      <c r="E679" s="257" t="str">
        <v>KNX-YRB-280g-2M</v>
      </c>
      <c r="F679" s="257" t="str">
        <v>羽绒被280G(220*240)</v>
      </c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</row>
    <row r="680">
      <c r="A680" s="257" t="str">
        <v>yddz-yysjx-zt</v>
      </c>
      <c r="B680" s="257" t="str">
        <v>yddz-yysjx-zt</v>
      </c>
      <c r="C680" s="257" t="str">
        <v>门店自提芽芽数据线</v>
      </c>
      <c r="D680" s="257" t="str">
        <v>门店自提芽芽数据线</v>
      </c>
      <c r="E680" s="257" t="str">
        <v>yddz-yysjx-zt</v>
      </c>
      <c r="F680" s="257" t="str">
        <v>门店自提芽芽数据线</v>
      </c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</row>
    <row r="681">
      <c r="A681" s="257" t="str">
        <v>yddz-sjx-zt</v>
      </c>
      <c r="B681" s="257" t="str">
        <v>yddz-sjx-zt</v>
      </c>
      <c r="C681" s="257" t="str">
        <v>门店自提黑色一拖四数据线</v>
      </c>
      <c r="D681" s="257" t="str">
        <v>门店自提一拖四数据线</v>
      </c>
      <c r="E681" s="257" t="str">
        <v>yddz-sjx-zt</v>
      </c>
      <c r="F681" s="257" t="str">
        <v>门店自提一拖四数据线</v>
      </c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</row>
    <row r="682">
      <c r="A682" s="257" t="str">
        <v>mbh-rcd</v>
      </c>
      <c r="B682" s="257" t="str">
        <v>mbh-rcd-1501</v>
      </c>
      <c r="C682" s="257" t="str">
        <v>梦百合4CM高软床垫1米5</v>
      </c>
      <c r="D682" s="257" t="str">
        <v>梦百合4CM高软床垫1米5</v>
      </c>
      <c r="E682" s="257" t="str">
        <v>mbh-rcd</v>
      </c>
      <c r="F682" s="257" t="str">
        <v>默认规格</v>
      </c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</row>
    <row r="683">
      <c r="A683" s="257" t="str">
        <v>MBH-ZS-1801</v>
      </c>
      <c r="B683" s="257" t="str">
        <v>mbh-crd-1801</v>
      </c>
      <c r="C683" s="257" t="str">
        <v>梦百合4CM高软床垫1米8</v>
      </c>
      <c r="D683" s="257" t="str">
        <v>梦百合4CM高软床垫1米8</v>
      </c>
      <c r="E683" s="257" t="str">
        <v>MBH-ZS-1801</v>
      </c>
      <c r="F683" s="257" t="str">
        <v>默认规格</v>
      </c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</row>
    <row r="684">
      <c r="A684" s="257" t="str">
        <v>mbh-crd-2001</v>
      </c>
      <c r="B684" s="257" t="str">
        <v>mbh-crd-2001</v>
      </c>
      <c r="C684" s="257" t="str">
        <v>梦百合软床垫4CM高2米</v>
      </c>
      <c r="D684" s="257" t="str">
        <v>梦百合软床垫4CM高 2米</v>
      </c>
      <c r="E684" s="257" t="str">
        <v>mbh-crd-2001</v>
      </c>
      <c r="F684" s="257" t="str">
        <v>默认规格</v>
      </c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</row>
    <row r="685">
      <c r="A685" s="257" t="str">
        <v>1090084</v>
      </c>
      <c r="B685" s="257" t="str">
        <v>1090084</v>
      </c>
      <c r="C685" s="257" t="str">
        <v>20寸 纯PC“铝框”(非全铝)登机箱</v>
      </c>
      <c r="D685" s="257" t="str">
        <v>20寸 纯PC“铝框”（非全铝）登机箱玫瑰粉</v>
      </c>
      <c r="E685" s="257" t="str">
        <v>1090084</v>
      </c>
      <c r="F685" s="257" t="str">
        <v>1090084</v>
      </c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</row>
    <row r="686">
      <c r="A686" s="257" t="str">
        <v>1090083</v>
      </c>
      <c r="B686" s="257" t="str">
        <v>1090083</v>
      </c>
      <c r="C686" s="257" t="str">
        <v>20寸 纯PC“铝框”(非全铝)登机箱</v>
      </c>
      <c r="D686" s="257" t="str">
        <v>20寸 纯PC“铝框”（非全铝）登机箱 深灰色</v>
      </c>
      <c r="E686" s="257" t="str">
        <v>1090083</v>
      </c>
      <c r="F686" s="257" t="str">
        <v>深灰色</v>
      </c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</row>
    <row r="687">
      <c r="A687" s="257" t="str">
        <v>ceshi1</v>
      </c>
      <c r="B687" s="257" t="str">
        <v>ceshi1</v>
      </c>
      <c r="C687" s="257" t="str">
        <v>测试1</v>
      </c>
      <c r="D687" s="257" t="str">
        <v>测试</v>
      </c>
      <c r="E687" s="257" t="str">
        <v>ceshi1</v>
      </c>
      <c r="F687" s="257" t="str">
        <v>测试1</v>
      </c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</row>
    <row r="688">
      <c r="A688" s="257" t="str">
        <v>1090081</v>
      </c>
      <c r="B688" s="257" t="str">
        <v>1090081</v>
      </c>
      <c r="C688" s="257" t="str">
        <v>20寸 纯PC“铝框”（非全铝）登机箱</v>
      </c>
      <c r="D688" s="257" t="str">
        <v>20寸 纯PC铝框登机箱 银色</v>
      </c>
      <c r="E688" s="257" t="str">
        <v>1090081</v>
      </c>
      <c r="F688" s="257" t="str">
        <v>20寸 纯PC铝框登机箱 银色</v>
      </c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</row>
    <row r="689">
      <c r="A689" s="257" t="str">
        <v>1047010</v>
      </c>
      <c r="B689" s="257" t="str">
        <v>1047010</v>
      </c>
      <c r="C689" s="257" t="str">
        <v>韩式帆布电脑双肩包黑色</v>
      </c>
      <c r="D689" s="257" t="str">
        <v>韩式帆布电脑双肩包黑色</v>
      </c>
      <c r="E689" s="257" t="str">
        <v>1047010</v>
      </c>
      <c r="F689" s="257" t="str">
        <v>韩式帆布电脑双肩包黑色</v>
      </c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</row>
    <row r="690">
      <c r="A690" s="257" t="str">
        <v>1047012</v>
      </c>
      <c r="B690" s="257" t="str">
        <v>1047012</v>
      </c>
      <c r="C690" s="257" t="str">
        <v>韩式帆布电脑双肩包藏青</v>
      </c>
      <c r="D690" s="257" t="str">
        <v>韩式帆布电脑双肩包藏青</v>
      </c>
      <c r="E690" s="257" t="str">
        <v>1047012</v>
      </c>
      <c r="F690" s="257" t="str">
        <v>韩式帆布电脑双肩包藏青</v>
      </c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</row>
    <row r="691">
      <c r="A691" s="257" t="str">
        <v>1044095</v>
      </c>
      <c r="B691" s="257" t="str">
        <v>1044095</v>
      </c>
      <c r="C691" s="257" t="str">
        <v>英伦帆布搭扣双肩包黑色</v>
      </c>
      <c r="D691" s="257" t="str">
        <v>英伦帆布搭扣双肩包黑色</v>
      </c>
      <c r="E691" s="257" t="str">
        <v>1044095</v>
      </c>
      <c r="F691" s="257" t="str">
        <v>英伦帆布搭扣双肩包黑色</v>
      </c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</row>
    <row r="692">
      <c r="A692" s="257" t="str">
        <v>1006018</v>
      </c>
      <c r="B692" s="257" t="str">
        <v>1006018</v>
      </c>
      <c r="C692" s="257" t="str">
        <v>日式多功能颈枕 舒滑款 深棕</v>
      </c>
      <c r="D692" s="257" t="str">
        <v>日式多功能颈枕 舒滑款 深棕</v>
      </c>
      <c r="E692" s="257" t="str">
        <v>1006018</v>
      </c>
      <c r="F692" s="257" t="str">
        <v>日式多功能颈枕 舒滑款 深棕</v>
      </c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</row>
    <row r="693">
      <c r="A693" s="257" t="str">
        <v>1006060</v>
      </c>
      <c r="B693" s="257" t="str">
        <v>1006018</v>
      </c>
      <c r="C693" s="257" t="str">
        <v>日式多功能颈枕 舒滑款 深棕</v>
      </c>
      <c r="D693" s="257" t="str">
        <v>日式多功能颈枕 舒滑款 深棕</v>
      </c>
      <c r="E693" s="257" t="str">
        <v>1006060</v>
      </c>
      <c r="F693" s="257" t="str">
        <v>135克【已下架】</v>
      </c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</row>
    <row r="694">
      <c r="A694" s="257" t="str">
        <v>1006019</v>
      </c>
      <c r="B694" s="257" t="str">
        <v>1006019</v>
      </c>
      <c r="C694" s="257" t="str">
        <v>日式多功能颈枕 舒滑款藏蓝</v>
      </c>
      <c r="D694" s="257" t="str">
        <v>日式多功能颈枕 舒滑款藏蓝</v>
      </c>
      <c r="E694" s="257" t="str">
        <v>1006019</v>
      </c>
      <c r="F694" s="257" t="str">
        <v>日式多功能颈枕 舒滑款藏蓝</v>
      </c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</row>
    <row r="695">
      <c r="A695" s="257" t="str">
        <v>1118087</v>
      </c>
      <c r="B695" s="257" t="str">
        <v>1118087</v>
      </c>
      <c r="C695" s="257" t="str">
        <v>黑凤梨香薰蜡烛礼盒</v>
      </c>
      <c r="D695" s="257" t="str">
        <v>黑凤梨香薰蜡烛礼盒</v>
      </c>
      <c r="E695" s="257" t="str">
        <v>1118087</v>
      </c>
      <c r="F695" s="257" t="str">
        <v>黑凤梨香薰蜡烛礼盒</v>
      </c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</row>
    <row r="696">
      <c r="A696" s="257" t="str">
        <v>plt-jyz-lhz</v>
      </c>
      <c r="B696" s="257" t="str">
        <v>plt-jyz-lhz</v>
      </c>
      <c r="C696" s="257" t="str">
        <v>礼盒装记忆枕</v>
      </c>
      <c r="D696" s="257" t="str">
        <v>礼盒装记忆枕</v>
      </c>
      <c r="E696" s="257" t="str">
        <v>plt-jyz-lhz</v>
      </c>
      <c r="F696" s="257" t="str">
        <v>plt-jyz-lhz</v>
      </c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</row>
    <row r="697">
      <c r="A697" s="257" t="str">
        <v>plt-yrz-lhz</v>
      </c>
      <c r="B697" s="257" t="str">
        <v>plt-yrz-lhz</v>
      </c>
      <c r="C697" s="257" t="str">
        <v>羽绒枕礼盒装</v>
      </c>
      <c r="D697" s="257" t="str">
        <v>羽绒枕礼盒装</v>
      </c>
      <c r="E697" s="257" t="str">
        <v>plt-yrz-lhz</v>
      </c>
      <c r="F697" s="257" t="str">
        <v>plt-yrz-lhz</v>
      </c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</row>
    <row r="698">
      <c r="A698" s="257" t="str">
        <v>plt-hxz-lhz</v>
      </c>
      <c r="B698" s="257" t="str">
        <v>plt-hxz-lhz</v>
      </c>
      <c r="C698" s="257" t="str">
        <v>化纤枕礼盒</v>
      </c>
      <c r="D698" s="257" t="str">
        <v>化纤枕礼盒</v>
      </c>
      <c r="E698" s="257" t="str">
        <v>plt-hxz-lhz</v>
      </c>
      <c r="F698" s="257" t="str">
        <v>plt-hxz-lhz</v>
      </c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</row>
    <row r="699">
      <c r="A699" s="257" t="str">
        <v>VC-PD501-3</v>
      </c>
      <c r="B699" s="257" t="str">
        <v>VC-PD501-3</v>
      </c>
      <c r="C699" s="257" t="str">
        <v>【莱克LEXY】吸尘器家用VC-PD501-3无线充电手持无绳便捷无耗材强力吸尘器</v>
      </c>
      <c r="D699" s="257" t="str">
        <v>【莱克LEXY】吸尘器家用VC-PD501-3无线充电手持无绳便捷无耗材强力吸尘器</v>
      </c>
      <c r="E699" s="257" t="str">
        <v>VC-PD501-3</v>
      </c>
      <c r="F699" s="257" t="str">
        <v>VC-PD501-3</v>
      </c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</row>
    <row r="700">
      <c r="A700" s="257" t="str">
        <v>1124031</v>
      </c>
      <c r="B700" s="257" t="str">
        <v>1124031</v>
      </c>
      <c r="C700" s="257" t="str">
        <v>德式轻量保温随手杯</v>
      </c>
      <c r="D700" s="257" t="str">
        <v>德式轻量保温随手杯</v>
      </c>
      <c r="E700" s="257" t="str">
        <v>1124031</v>
      </c>
      <c r="F700" s="257" t="str">
        <v>罗曼粉</v>
      </c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</row>
    <row r="701">
      <c r="A701" s="257" t="str">
        <v>1124032</v>
      </c>
      <c r="B701" s="257" t="str">
        <v>1124032</v>
      </c>
      <c r="C701" s="257" t="str">
        <v>德式轻量保温随手杯</v>
      </c>
      <c r="D701" s="257" t="str">
        <v>德式轻量保温随手杯</v>
      </c>
      <c r="E701" s="257" t="str">
        <v>1124032</v>
      </c>
      <c r="F701" s="257" t="str">
        <v>古典白</v>
      </c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</row>
    <row r="702">
      <c r="A702" s="257" t="str">
        <v>1038038</v>
      </c>
      <c r="B702" s="257" t="str">
        <v>1038038</v>
      </c>
      <c r="C702" s="257" t="str">
        <v>墨玉 平头粉底液刷</v>
      </c>
      <c r="D702" s="257" t="str">
        <v>墨玉 平头粉底液刷</v>
      </c>
      <c r="E702" s="257" t="str">
        <v>1038038</v>
      </c>
      <c r="F702" s="257" t="str">
        <v>粉底液刷</v>
      </c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</row>
    <row r="703">
      <c r="A703" s="257" t="str">
        <v>1047019</v>
      </c>
      <c r="B703" s="257" t="str">
        <v>1047019</v>
      </c>
      <c r="C703" s="257" t="str">
        <v>气垫BB粉扑</v>
      </c>
      <c r="D703" s="257" t="str">
        <v>气垫BB粉扑</v>
      </c>
      <c r="E703" s="257" t="str">
        <v>1047019</v>
      </c>
      <c r="F703" s="257" t="str">
        <v>3只入</v>
      </c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</row>
    <row r="704">
      <c r="A704" s="257" t="str">
        <v>1060032</v>
      </c>
      <c r="B704" s="257" t="str">
        <v>1060032</v>
      </c>
      <c r="C704" s="257" t="str">
        <v>女式棉绒撞色家居服套装</v>
      </c>
      <c r="D704" s="257" t="str">
        <v>女式棉绒撞色家居服套装</v>
      </c>
      <c r="E704" s="257" t="str">
        <v>1060032</v>
      </c>
      <c r="F704" s="257" t="str">
        <v>暗雪松色*S</v>
      </c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</row>
    <row r="705">
      <c r="A705" s="257" t="str">
        <v>1060033</v>
      </c>
      <c r="B705" s="257" t="str">
        <v>1060033</v>
      </c>
      <c r="C705" s="257" t="str">
        <v>女式棉绒撞色家居服套装</v>
      </c>
      <c r="D705" s="257" t="str">
        <v>女式棉绒撞色家居服套装</v>
      </c>
      <c r="E705" s="257" t="str">
        <v>1060033</v>
      </c>
      <c r="F705" s="257" t="str">
        <v>暗雪松色*M</v>
      </c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</row>
    <row r="706">
      <c r="A706" s="257" t="str">
        <v>1060034</v>
      </c>
      <c r="B706" s="257" t="str">
        <v>1060034</v>
      </c>
      <c r="C706" s="257" t="str">
        <v>女式棉绒撞色家居服套装</v>
      </c>
      <c r="D706" s="257" t="str">
        <v>女式棉绒撞色家居服套装</v>
      </c>
      <c r="E706" s="257" t="str">
        <v>1060034</v>
      </c>
      <c r="F706" s="257" t="str">
        <v>暗雪松色*L</v>
      </c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</row>
    <row r="707">
      <c r="A707" s="257" t="str">
        <v>1060035</v>
      </c>
      <c r="B707" s="257" t="str">
        <v>1060035</v>
      </c>
      <c r="C707" s="257" t="str">
        <v>女式棉绒撞色家居服套装</v>
      </c>
      <c r="D707" s="257" t="str">
        <v>女式棉绒撞色家居服套装</v>
      </c>
      <c r="E707" s="257" t="str">
        <v>1060035</v>
      </c>
      <c r="F707" s="257" t="str">
        <v>空气蓝*S</v>
      </c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</row>
    <row r="708">
      <c r="A708" s="257" t="str">
        <v>1060036</v>
      </c>
      <c r="B708" s="257" t="str">
        <v>1060036</v>
      </c>
      <c r="C708" s="257" t="str">
        <v>女式棉绒撞色家居服套装</v>
      </c>
      <c r="D708" s="257" t="str">
        <v>女式棉绒撞色家居服套装</v>
      </c>
      <c r="E708" s="257" t="str">
        <v>1060036</v>
      </c>
      <c r="F708" s="257" t="str">
        <v>空气蓝*M</v>
      </c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</row>
    <row r="709">
      <c r="A709" s="257" t="str">
        <v>1060037</v>
      </c>
      <c r="B709" s="257" t="str">
        <v>1060037</v>
      </c>
      <c r="C709" s="257" t="str">
        <v>女式棉绒撞色家居服套装</v>
      </c>
      <c r="D709" s="257" t="str">
        <v>女式棉绒撞色家居服套装</v>
      </c>
      <c r="E709" s="257" t="str">
        <v>1060037</v>
      </c>
      <c r="F709" s="257" t="str">
        <v>空气蓝*L</v>
      </c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</row>
    <row r="710">
      <c r="A710" s="257" t="str">
        <v>1111045</v>
      </c>
      <c r="B710" s="257" t="str">
        <v>1111045</v>
      </c>
      <c r="C710" s="257" t="str">
        <v>日式色织水洗棉格纹四件套 新款</v>
      </c>
      <c r="D710" s="257" t="str">
        <v>日式色织水洗棉格纹四件套 新款</v>
      </c>
      <c r="E710" s="257" t="str">
        <v>1111045</v>
      </c>
      <c r="F710" s="257" t="str">
        <v>松柏绿*1.5M</v>
      </c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</row>
    <row r="711">
      <c r="A711" s="257" t="str">
        <v>1111046</v>
      </c>
      <c r="B711" s="257" t="str">
        <v>1111046</v>
      </c>
      <c r="C711" s="257" t="str">
        <v>日式色织水洗棉格纹四件套 新款</v>
      </c>
      <c r="D711" s="257" t="str">
        <v>日式色织水洗棉格纹四件套 新款</v>
      </c>
      <c r="E711" s="257" t="str">
        <v>1111046</v>
      </c>
      <c r="F711" s="257" t="str">
        <v>松柏绿*1.8M</v>
      </c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</row>
    <row r="712">
      <c r="A712" s="257" t="str">
        <v>1111047</v>
      </c>
      <c r="B712" s="257" t="str">
        <v>1111047</v>
      </c>
      <c r="C712" s="257" t="str">
        <v>日式色织水洗棉格纹四件套 新款</v>
      </c>
      <c r="D712" s="257" t="str">
        <v>日式色织水洗棉格纹四件套 新款</v>
      </c>
      <c r="E712" s="257" t="str">
        <v>1111047</v>
      </c>
      <c r="F712" s="257" t="str">
        <v>枯茶褐*1.5M</v>
      </c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</row>
    <row r="713">
      <c r="A713" s="257" t="str">
        <v>1111048</v>
      </c>
      <c r="B713" s="257" t="str">
        <v>1111048</v>
      </c>
      <c r="C713" s="257" t="str">
        <v>日式色织水洗棉格纹四件套 新款</v>
      </c>
      <c r="D713" s="257" t="str">
        <v>日式色织水洗棉格纹四件套 新款</v>
      </c>
      <c r="E713" s="257" t="str">
        <v>1111048</v>
      </c>
      <c r="F713" s="257" t="str">
        <v>枯茶褐*1.8M</v>
      </c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</row>
    <row r="714">
      <c r="A714" s="257" t="str">
        <v>1111049</v>
      </c>
      <c r="B714" s="257" t="str">
        <v>1111049</v>
      </c>
      <c r="C714" s="257" t="str">
        <v>日式色织水洗棉格纹四件套 新款</v>
      </c>
      <c r="D714" s="257" t="str">
        <v>日式色织水洗棉格纹四件套 新款</v>
      </c>
      <c r="E714" s="257" t="str">
        <v>1111049</v>
      </c>
      <c r="F714" s="257" t="str">
        <v>灰白*1.5M</v>
      </c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</row>
    <row r="715">
      <c r="A715" s="257" t="str">
        <v>1111050</v>
      </c>
      <c r="B715" s="257" t="str">
        <v>1111050</v>
      </c>
      <c r="C715" s="257" t="str">
        <v>日式色织水洗棉格纹四件套 新款</v>
      </c>
      <c r="D715" s="257" t="str">
        <v>日式色织水洗棉格纹四件套 新款</v>
      </c>
      <c r="E715" s="257" t="str">
        <v>1111050</v>
      </c>
      <c r="F715" s="257" t="str">
        <v>灰白*1.8M</v>
      </c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</row>
    <row r="716">
      <c r="A716" s="257" t="str">
        <v>1111051</v>
      </c>
      <c r="B716" s="257" t="str">
        <v>1111051</v>
      </c>
      <c r="C716" s="257" t="str">
        <v>日式色织水洗棉格纹四件套 新款</v>
      </c>
      <c r="D716" s="257" t="str">
        <v>日式色织水洗棉格纹四件套 新款</v>
      </c>
      <c r="E716" s="257" t="str">
        <v>1111051</v>
      </c>
      <c r="F716" s="257" t="str">
        <v>石竹咖*1.5M</v>
      </c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</row>
    <row r="717">
      <c r="A717" s="257" t="str">
        <v>1111052</v>
      </c>
      <c r="B717" s="257" t="str">
        <v>1111052</v>
      </c>
      <c r="C717" s="257" t="str">
        <v>日式色织水洗棉格纹四件套 新款</v>
      </c>
      <c r="D717" s="257" t="str">
        <v>日式色织水洗棉格纹四件套 新款</v>
      </c>
      <c r="E717" s="257" t="str">
        <v>1111052</v>
      </c>
      <c r="F717" s="257" t="str">
        <v>石竹咖*1.8M</v>
      </c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</row>
    <row r="718">
      <c r="A718" s="257" t="str">
        <v>1111033</v>
      </c>
      <c r="B718" s="257" t="str">
        <v>1111033</v>
      </c>
      <c r="C718" s="257" t="str">
        <v>全棉针织纯色四件套</v>
      </c>
      <c r="D718" s="257" t="str">
        <v>全棉针织纯色四件套</v>
      </c>
      <c r="E718" s="257" t="str">
        <v>1111033</v>
      </c>
      <c r="F718" s="257" t="str">
        <v>烟草绿*1.5M</v>
      </c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</row>
    <row r="719">
      <c r="A719" s="257" t="str">
        <v>1111034</v>
      </c>
      <c r="B719" s="257" t="str">
        <v>1111034</v>
      </c>
      <c r="C719" s="257" t="str">
        <v>全棉针织纯色四件套</v>
      </c>
      <c r="D719" s="257" t="str">
        <v>全棉针织纯色四件套</v>
      </c>
      <c r="E719" s="257" t="str">
        <v>1111034</v>
      </c>
      <c r="F719" s="257" t="str">
        <v>烟草绿*1.8M</v>
      </c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</row>
    <row r="720">
      <c r="A720" s="257" t="str">
        <v>1111035</v>
      </c>
      <c r="B720" s="257" t="str">
        <v>1111035</v>
      </c>
      <c r="C720" s="257" t="str">
        <v>全棉针织纯色四件套</v>
      </c>
      <c r="D720" s="257" t="str">
        <v>全棉针织纯色四件套</v>
      </c>
      <c r="E720" s="257" t="str">
        <v>1111035</v>
      </c>
      <c r="F720" s="257" t="str">
        <v>深茶褐*1.5M</v>
      </c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</row>
    <row r="721">
      <c r="A721" s="257" t="str">
        <v>1111036</v>
      </c>
      <c r="B721" s="257" t="str">
        <v>1111036</v>
      </c>
      <c r="C721" s="257" t="str">
        <v>全棉针织纯色四件套</v>
      </c>
      <c r="D721" s="257" t="str">
        <v>全棉针织纯色四件套</v>
      </c>
      <c r="E721" s="257" t="str">
        <v>1111036</v>
      </c>
      <c r="F721" s="257" t="str">
        <v>深茶褐*1.8M</v>
      </c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</row>
    <row r="722">
      <c r="A722" s="257" t="str">
        <v>1111037</v>
      </c>
      <c r="B722" s="257" t="str">
        <v>1111037</v>
      </c>
      <c r="C722" s="257" t="str">
        <v>全棉针织纯色四件套</v>
      </c>
      <c r="D722" s="257" t="str">
        <v>全棉针织纯色四件套</v>
      </c>
      <c r="E722" s="257" t="str">
        <v>1111037</v>
      </c>
      <c r="F722" s="257" t="str">
        <v>丁子灰*1.5M</v>
      </c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</row>
    <row r="723">
      <c r="A723" s="257" t="str">
        <v>1111038</v>
      </c>
      <c r="B723" s="257" t="str">
        <v>1111038</v>
      </c>
      <c r="C723" s="257" t="str">
        <v>全棉针织纯色四件套</v>
      </c>
      <c r="D723" s="257" t="str">
        <v>全棉针织纯色四件套</v>
      </c>
      <c r="E723" s="257" t="str">
        <v>1111038</v>
      </c>
      <c r="F723" s="257" t="str">
        <v>丁子灰*1.8M</v>
      </c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</row>
    <row r="724">
      <c r="A724" s="257" t="str">
        <v>1111039</v>
      </c>
      <c r="B724" s="257" t="str">
        <v>1111039</v>
      </c>
      <c r="C724" s="257" t="str">
        <v>全棉针织纯色四件套</v>
      </c>
      <c r="D724" s="257" t="str">
        <v>全棉针织纯色四件套</v>
      </c>
      <c r="E724" s="257" t="str">
        <v>1111039</v>
      </c>
      <c r="F724" s="257" t="str">
        <v>木兰黄*1.5M 床笠款</v>
      </c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</row>
    <row r="725">
      <c r="A725" s="257" t="str">
        <v>1111040</v>
      </c>
      <c r="B725" s="257" t="str">
        <v>1111040</v>
      </c>
      <c r="C725" s="257" t="str">
        <v>全棉针织纯色四件套</v>
      </c>
      <c r="D725" s="257" t="str">
        <v>全棉针织纯色四件套</v>
      </c>
      <c r="E725" s="257" t="str">
        <v>1111040</v>
      </c>
      <c r="F725" s="257" t="str">
        <v>木兰黄*1.8M</v>
      </c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</row>
    <row r="726">
      <c r="A726" s="257" t="str">
        <v>1047011</v>
      </c>
      <c r="B726" s="257" t="str">
        <v>1047011</v>
      </c>
      <c r="C726" s="257" t="str">
        <v>韩式帆布电脑双肩包</v>
      </c>
      <c r="D726" s="257" t="str">
        <v>韩式帆布电脑双肩包</v>
      </c>
      <c r="E726" s="257" t="str">
        <v>1047011</v>
      </c>
      <c r="F726" s="257" t="str">
        <v>浅灰</v>
      </c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</row>
    <row r="727">
      <c r="A727" s="257" t="str">
        <v>1029071</v>
      </c>
      <c r="B727" s="257" t="str">
        <v>1029071</v>
      </c>
      <c r="C727" s="257" t="str">
        <v>牛皮雅致零钱包</v>
      </c>
      <c r="D727" s="257" t="str">
        <v>牛皮雅致零钱包</v>
      </c>
      <c r="E727" s="257" t="str">
        <v>1029071</v>
      </c>
      <c r="F727" s="257" t="str">
        <v>黑色</v>
      </c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</row>
    <row r="728">
      <c r="A728" s="257" t="str">
        <v>1069008</v>
      </c>
      <c r="B728" s="257" t="str">
        <v>1069008</v>
      </c>
      <c r="C728" s="257" t="str">
        <v>马卡龙拼色托特包</v>
      </c>
      <c r="D728" s="257" t="str">
        <v>马卡龙拼色托特包</v>
      </c>
      <c r="E728" s="257" t="str">
        <v>1069008</v>
      </c>
      <c r="F728" s="257" t="str">
        <v>优雅灰/活力黄</v>
      </c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</row>
    <row r="729">
      <c r="A729" s="257" t="str">
        <v>1069009</v>
      </c>
      <c r="B729" s="257" t="str">
        <v>1069009</v>
      </c>
      <c r="C729" s="257" t="str">
        <v>马卡龙拼色托特包</v>
      </c>
      <c r="D729" s="257" t="str">
        <v>马卡龙拼色托特包</v>
      </c>
      <c r="E729" s="257" t="str">
        <v>1069009</v>
      </c>
      <c r="F729" s="257" t="str">
        <v>薄荷绿/气质黑</v>
      </c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</row>
    <row r="730">
      <c r="A730" s="257" t="str">
        <v>1038040</v>
      </c>
      <c r="B730" s="257" t="str">
        <v>1038040</v>
      </c>
      <c r="C730" s="257" t="str">
        <v>牛皮简约拉链钥匙包</v>
      </c>
      <c r="D730" s="257" t="str">
        <v>牛皮简约拉链钥匙包</v>
      </c>
      <c r="E730" s="257" t="str">
        <v>1038040</v>
      </c>
      <c r="F730" s="257" t="str">
        <v>黑色</v>
      </c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</row>
    <row r="731">
      <c r="A731" s="257" t="str">
        <v>1127056</v>
      </c>
      <c r="B731" s="257" t="str">
        <v>1127056</v>
      </c>
      <c r="C731" s="257" t="str">
        <v>女式无痕真丝内裤</v>
      </c>
      <c r="D731" s="257" t="str">
        <v>女式无痕真丝内裤</v>
      </c>
      <c r="E731" s="257" t="str">
        <v>1127056</v>
      </c>
      <c r="F731" s="257" t="str">
        <v>黑色*M</v>
      </c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</row>
    <row r="732">
      <c r="A732" s="257" t="str">
        <v>1127059</v>
      </c>
      <c r="B732" s="257" t="str">
        <v>1127059</v>
      </c>
      <c r="C732" s="257" t="str">
        <v>女式蝶边真丝内裤</v>
      </c>
      <c r="D732" s="257" t="str">
        <v>女式蝶边真丝内裤</v>
      </c>
      <c r="E732" s="257" t="str">
        <v>1127059</v>
      </c>
      <c r="F732" s="257" t="str">
        <v>黑色*M</v>
      </c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</row>
    <row r="733">
      <c r="A733" s="257" t="str">
        <v>1127060</v>
      </c>
      <c r="B733" s="257" t="str">
        <v>1127060</v>
      </c>
      <c r="C733" s="257" t="str">
        <v>女式蝶边真丝内裤</v>
      </c>
      <c r="D733" s="257" t="str">
        <v>女式蝶边真丝内裤</v>
      </c>
      <c r="E733" s="257" t="str">
        <v>1127060</v>
      </c>
      <c r="F733" s="257" t="str">
        <v>黑色*L</v>
      </c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</row>
    <row r="734">
      <c r="A734" s="257" t="str">
        <v>1127061</v>
      </c>
      <c r="B734" s="257" t="str">
        <v>1127061</v>
      </c>
      <c r="C734" s="257" t="str">
        <v>女式蝶边真丝内裤</v>
      </c>
      <c r="D734" s="257" t="str">
        <v>女式蝶边真丝内裤</v>
      </c>
      <c r="E734" s="257" t="str">
        <v>1127061</v>
      </c>
      <c r="F734" s="257" t="str">
        <v>黑色*XL</v>
      </c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</row>
    <row r="735">
      <c r="A735" s="257" t="str">
        <v>1127062</v>
      </c>
      <c r="B735" s="257" t="str">
        <v>1127062</v>
      </c>
      <c r="C735" s="257" t="str">
        <v>女式蝶边真丝内裤</v>
      </c>
      <c r="D735" s="257" t="str">
        <v>女式蝶边真丝内裤</v>
      </c>
      <c r="E735" s="257" t="str">
        <v>1127062</v>
      </c>
      <c r="F735" s="257" t="str">
        <v>肤色*M</v>
      </c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</row>
    <row r="736">
      <c r="A736" s="257" t="str">
        <v>1127063</v>
      </c>
      <c r="B736" s="257" t="str">
        <v>1127063</v>
      </c>
      <c r="C736" s="257" t="str">
        <v>女式蝶边真丝内裤</v>
      </c>
      <c r="D736" s="257" t="str">
        <v>女式蝶边真丝内裤</v>
      </c>
      <c r="E736" s="257" t="str">
        <v>1127063</v>
      </c>
      <c r="F736" s="257" t="str">
        <v>肤色*L</v>
      </c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</row>
    <row r="737">
      <c r="A737" s="257" t="str">
        <v>1127064</v>
      </c>
      <c r="B737" s="257" t="str">
        <v>1127064</v>
      </c>
      <c r="C737" s="257" t="str">
        <v>女式蝶边真丝内裤</v>
      </c>
      <c r="D737" s="257" t="str">
        <v>女式蝶边真丝内裤</v>
      </c>
      <c r="E737" s="257" t="str">
        <v>1127064</v>
      </c>
      <c r="F737" s="257" t="str">
        <v>肤色*XL</v>
      </c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</row>
    <row r="738">
      <c r="A738" s="257" t="str">
        <v>1127065</v>
      </c>
      <c r="B738" s="257" t="str">
        <v>1127065</v>
      </c>
      <c r="C738" s="257" t="str">
        <v>女式蝶边真丝内裤</v>
      </c>
      <c r="D738" s="257" t="str">
        <v>女式蝶边真丝内裤</v>
      </c>
      <c r="E738" s="257" t="str">
        <v>1127065</v>
      </c>
      <c r="F738" s="257" t="str">
        <v>玉色*M</v>
      </c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</row>
    <row r="739">
      <c r="A739" s="257" t="str">
        <v>1127066</v>
      </c>
      <c r="B739" s="257" t="str">
        <v>1127066</v>
      </c>
      <c r="C739" s="257" t="str">
        <v>女式蝶边真丝内裤</v>
      </c>
      <c r="D739" s="257" t="str">
        <v>女式蝶边真丝内裤</v>
      </c>
      <c r="E739" s="257" t="str">
        <v>1127066</v>
      </c>
      <c r="F739" s="257" t="str">
        <v>玉色*L</v>
      </c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</row>
    <row r="740">
      <c r="A740" s="257" t="str">
        <v>1127067</v>
      </c>
      <c r="B740" s="257" t="str">
        <v>1127067</v>
      </c>
      <c r="C740" s="257" t="str">
        <v>女式蝶边真丝内裤</v>
      </c>
      <c r="D740" s="257" t="str">
        <v>女式蝶边真丝内裤</v>
      </c>
      <c r="E740" s="257" t="str">
        <v>1127067</v>
      </c>
      <c r="F740" s="257" t="str">
        <v>玉色*XL</v>
      </c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</row>
    <row r="741">
      <c r="A741" s="257" t="str">
        <v>1127068</v>
      </c>
      <c r="B741" s="257" t="str">
        <v>1127068</v>
      </c>
      <c r="C741" s="257" t="str">
        <v>女式蝶边真丝内裤</v>
      </c>
      <c r="D741" s="257" t="str">
        <v>女式蝶边真丝内裤</v>
      </c>
      <c r="E741" s="257" t="str">
        <v>1127068</v>
      </c>
      <c r="F741" s="257" t="str">
        <v>烟粉*M</v>
      </c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</row>
    <row r="742">
      <c r="A742" s="257" t="str">
        <v>1127069</v>
      </c>
      <c r="B742" s="257" t="str">
        <v>1127069</v>
      </c>
      <c r="C742" s="257" t="str">
        <v>女式蝶边真丝内裤</v>
      </c>
      <c r="D742" s="257" t="str">
        <v>女式蝶边真丝内裤</v>
      </c>
      <c r="E742" s="257" t="str">
        <v>1127069</v>
      </c>
      <c r="F742" s="257" t="str">
        <v>烟粉*L</v>
      </c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</row>
    <row r="743">
      <c r="A743" s="257" t="str">
        <v>1127070</v>
      </c>
      <c r="B743" s="257" t="str">
        <v>1127070</v>
      </c>
      <c r="C743" s="257" t="str">
        <v>女式蝶边真丝内裤</v>
      </c>
      <c r="D743" s="257" t="str">
        <v>女式蝶边真丝内裤</v>
      </c>
      <c r="E743" s="257" t="str">
        <v>1127070</v>
      </c>
      <c r="F743" s="257" t="str">
        <v>烟粉*XL</v>
      </c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</row>
    <row r="744">
      <c r="A744" s="257" t="str">
        <v>1127071</v>
      </c>
      <c r="B744" s="257" t="str">
        <v>1127071</v>
      </c>
      <c r="C744" s="257" t="str">
        <v>女式蝶边真丝内裤</v>
      </c>
      <c r="D744" s="257" t="str">
        <v>女式蝶边真丝内裤</v>
      </c>
      <c r="E744" s="257" t="str">
        <v>1127071</v>
      </c>
      <c r="F744" s="257" t="str">
        <v>花瓣粉*M</v>
      </c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</row>
    <row r="745">
      <c r="A745" s="257" t="str">
        <v>1127072</v>
      </c>
      <c r="B745" s="257" t="str">
        <v>1127072</v>
      </c>
      <c r="C745" s="257" t="str">
        <v>女式蝶边真丝内裤</v>
      </c>
      <c r="D745" s="257" t="str">
        <v>女式蝶边真丝内裤</v>
      </c>
      <c r="E745" s="257" t="str">
        <v>1127072</v>
      </c>
      <c r="F745" s="257" t="str">
        <v>花瓣粉*L</v>
      </c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</row>
    <row r="746">
      <c r="A746" s="257" t="str">
        <v>1127073</v>
      </c>
      <c r="B746" s="257" t="str">
        <v>1127073</v>
      </c>
      <c r="C746" s="257" t="str">
        <v>女式蝶边真丝内裤</v>
      </c>
      <c r="D746" s="257" t="str">
        <v>女式蝶边真丝内裤</v>
      </c>
      <c r="E746" s="257" t="str">
        <v>1127073</v>
      </c>
      <c r="F746" s="257" t="str">
        <v>花瓣粉*XL</v>
      </c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</row>
    <row r="747">
      <c r="A747" s="257" t="str">
        <v>1083021</v>
      </c>
      <c r="B747" s="257" t="str">
        <v>1083021</v>
      </c>
      <c r="C747" s="257" t="str">
        <v>Paris绅士睡袍</v>
      </c>
      <c r="D747" s="257" t="str">
        <v>Paris绅士睡袍</v>
      </c>
      <c r="E747" s="257" t="str">
        <v>1083021</v>
      </c>
      <c r="F747" s="257" t="str">
        <v>M*藏青色</v>
      </c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</row>
    <row r="748">
      <c r="A748" s="257" t="str">
        <v>1083023</v>
      </c>
      <c r="B748" s="257" t="str">
        <v>1083023</v>
      </c>
      <c r="C748" s="257" t="str">
        <v>Paris绅士睡袍</v>
      </c>
      <c r="D748" s="257" t="str">
        <v>Paris绅士睡袍</v>
      </c>
      <c r="E748" s="257" t="str">
        <v>1083023</v>
      </c>
      <c r="F748" s="257" t="str">
        <v>L*藏青色</v>
      </c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</row>
    <row r="749">
      <c r="A749" s="257" t="str">
        <v>1083025</v>
      </c>
      <c r="B749" s="257" t="str">
        <v>1083025</v>
      </c>
      <c r="C749" s="257" t="str">
        <v>Paris绅士睡袍</v>
      </c>
      <c r="D749" s="257" t="str">
        <v>Paris绅士睡袍</v>
      </c>
      <c r="E749" s="257" t="str">
        <v>1083025</v>
      </c>
      <c r="F749" s="257" t="str">
        <v>XL*藏青色</v>
      </c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</row>
    <row r="750">
      <c r="A750" s="257" t="str">
        <v>1020003</v>
      </c>
      <c r="B750" s="257" t="str">
        <v>1020003</v>
      </c>
      <c r="C750" s="257" t="str">
        <v>轻透隐形包芯丝连裤袜</v>
      </c>
      <c r="D750" s="257" t="str">
        <v>轻透隐形包芯丝连裤袜</v>
      </c>
      <c r="E750" s="257" t="str">
        <v>1020003</v>
      </c>
      <c r="F750" s="257" t="str">
        <v>黑色</v>
      </c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</row>
    <row r="751">
      <c r="A751" s="257" t="str">
        <v>1020004</v>
      </c>
      <c r="B751" s="257" t="str">
        <v>1020004</v>
      </c>
      <c r="C751" s="257" t="str">
        <v>丝薄美肌天鹅绒面膜袜</v>
      </c>
      <c r="D751" s="257" t="str">
        <v>丝薄美肌天鹅绒面膜袜</v>
      </c>
      <c r="E751" s="257" t="str">
        <v>1020004</v>
      </c>
      <c r="F751" s="257" t="str">
        <v>肤色</v>
      </c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</row>
    <row r="752">
      <c r="A752" s="257" t="str">
        <v>1020005</v>
      </c>
      <c r="B752" s="257" t="str">
        <v>1020005</v>
      </c>
      <c r="C752" s="257" t="str">
        <v>丝薄美肌天鹅绒面膜袜</v>
      </c>
      <c r="D752" s="257" t="str">
        <v>丝薄美肌天鹅绒面膜袜</v>
      </c>
      <c r="E752" s="257" t="str">
        <v>1020005</v>
      </c>
      <c r="F752" s="257" t="str">
        <v>黑色</v>
      </c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</row>
    <row r="753">
      <c r="A753" s="257" t="str">
        <v>1047016</v>
      </c>
      <c r="B753" s="257" t="str">
        <v>1047016</v>
      </c>
      <c r="C753" s="257" t="str">
        <v>葫芦形化妆海绵</v>
      </c>
      <c r="D753" s="257" t="str">
        <v>葫芦形化妆海绵</v>
      </c>
      <c r="E753" s="257" t="str">
        <v>1047016</v>
      </c>
      <c r="F753" s="257" t="str" xml:space="preserve">
        <v>樱花粉 </v>
      </c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</row>
    <row r="754">
      <c r="A754" s="257" t="str">
        <v>1059034</v>
      </c>
      <c r="B754" s="257" t="str">
        <v>1059034</v>
      </c>
      <c r="C754" s="257" t="str">
        <v>变色固体胶</v>
      </c>
      <c r="D754" s="257" t="str">
        <v>变色固体胶</v>
      </c>
      <c r="E754" s="257" t="str">
        <v>1059034</v>
      </c>
      <c r="F754" s="257" t="str">
        <v>8g</v>
      </c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</row>
    <row r="755">
      <c r="A755" s="257" t="str">
        <v>1056054</v>
      </c>
      <c r="B755" s="257" t="str">
        <v>1056054</v>
      </c>
      <c r="C755" s="257" t="str">
        <v>梭织布可折叠旅行收纳包</v>
      </c>
      <c r="D755" s="257" t="str">
        <v>梭织布可折叠旅行收纳包</v>
      </c>
      <c r="E755" s="257" t="str">
        <v>1056054</v>
      </c>
      <c r="F755" s="257" t="str" xml:space="preserve">
        <v>黑色 小款 单层 </v>
      </c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</row>
    <row r="756">
      <c r="A756" s="257" t="str">
        <v>1044066</v>
      </c>
      <c r="B756" s="257" t="str">
        <v>1044066</v>
      </c>
      <c r="C756" s="257" t="str">
        <v>全棉压缩面膜</v>
      </c>
      <c r="D756" s="257" t="str">
        <v>全棉压缩面膜</v>
      </c>
      <c r="E756" s="257" t="str">
        <v>1044066</v>
      </c>
      <c r="F756" s="257" t="str">
        <v>15粒</v>
      </c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</row>
    <row r="757">
      <c r="A757" s="257" t="str">
        <v>1069014</v>
      </c>
      <c r="B757" s="257" t="str">
        <v>1069014</v>
      </c>
      <c r="C757" s="257" t="str">
        <v>折叠全自动晴雨伞</v>
      </c>
      <c r="D757" s="257" t="str">
        <v>折叠全自动晴雨伞</v>
      </c>
      <c r="E757" s="257" t="str">
        <v>1069014</v>
      </c>
      <c r="F757" s="257" t="str">
        <v>黑</v>
      </c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</row>
    <row r="758">
      <c r="A758" s="257" t="str">
        <v>1026028</v>
      </c>
      <c r="B758" s="257" t="str">
        <v>1026028</v>
      </c>
      <c r="C758" s="257" t="str">
        <v>切尔西短款雨靴</v>
      </c>
      <c r="D758" s="257" t="str">
        <v>切尔西短款雨靴</v>
      </c>
      <c r="E758" s="257" t="str">
        <v>1026028</v>
      </c>
      <c r="F758" s="257" t="str">
        <v>L</v>
      </c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</row>
    <row r="759">
      <c r="A759" s="257" t="str">
        <v>1026026</v>
      </c>
      <c r="B759" s="257" t="str">
        <v>1026026</v>
      </c>
      <c r="C759" s="257" t="str">
        <v>切尔西短款雨靴</v>
      </c>
      <c r="D759" s="257" t="str">
        <v>切尔西短款雨靴</v>
      </c>
      <c r="E759" s="257" t="str">
        <v>1026026</v>
      </c>
      <c r="F759" s="257" t="str">
        <v>S</v>
      </c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</row>
    <row r="760">
      <c r="A760" s="257" t="str">
        <v>1026027</v>
      </c>
      <c r="B760" s="257" t="str">
        <v>1026027</v>
      </c>
      <c r="C760" s="257" t="str">
        <v>切尔西短款雨靴</v>
      </c>
      <c r="D760" s="257" t="str">
        <v>切尔西短款雨靴</v>
      </c>
      <c r="E760" s="257" t="str">
        <v>1026027</v>
      </c>
      <c r="F760" s="257" t="str">
        <v>M</v>
      </c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</row>
    <row r="761">
      <c r="A761" s="257" t="str">
        <v>1069015</v>
      </c>
      <c r="B761" s="257" t="str">
        <v>1069015</v>
      </c>
      <c r="C761" s="257" t="str">
        <v>折叠全自动晴雨伞</v>
      </c>
      <c r="D761" s="257" t="str">
        <v>折叠全自动晴雨伞</v>
      </c>
      <c r="E761" s="257" t="str">
        <v>1069015</v>
      </c>
      <c r="F761" s="257" t="str">
        <v>灰</v>
      </c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</row>
    <row r="762">
      <c r="A762" s="257" t="str">
        <v>1038029</v>
      </c>
      <c r="B762" s="257" t="str">
        <v>1038029</v>
      </c>
      <c r="C762" s="257" t="str">
        <v>牛皮十字纹针扣皮带</v>
      </c>
      <c r="D762" s="257" t="str">
        <v>牛皮十字纹针扣皮带</v>
      </c>
      <c r="E762" s="257" t="str">
        <v>1038029</v>
      </c>
      <c r="F762" s="257" t="str">
        <v>130CM</v>
      </c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</row>
    <row r="763">
      <c r="A763" s="257" t="str">
        <v>1091150</v>
      </c>
      <c r="B763" s="257" t="str">
        <v>1091150</v>
      </c>
      <c r="C763" s="257" t="str">
        <v>牛皮十字纹针扣皮带</v>
      </c>
      <c r="D763" s="257" t="str">
        <v>牛皮十字纹针扣皮带</v>
      </c>
      <c r="E763" s="257" t="str">
        <v>1091150</v>
      </c>
      <c r="F763" s="257" t="str">
        <v>125CM</v>
      </c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</row>
    <row r="764">
      <c r="A764" s="257" t="str">
        <v>1091151</v>
      </c>
      <c r="B764" s="257" t="str">
        <v>1091151</v>
      </c>
      <c r="C764" s="257" t="str">
        <v>牛皮十字纹针扣皮带</v>
      </c>
      <c r="D764" s="257" t="str">
        <v>牛皮十字纹针扣皮带</v>
      </c>
      <c r="E764" s="257" t="str">
        <v>1091151</v>
      </c>
      <c r="F764" s="257" t="str">
        <v>120CM</v>
      </c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</row>
    <row r="765">
      <c r="A765" s="257" t="str">
        <v>1100085</v>
      </c>
      <c r="B765" s="257" t="str">
        <v>1100085-c</v>
      </c>
      <c r="C765" s="257" t="str">
        <v>3双装 女式半毛圈运动休闲袜 拆分售卖</v>
      </c>
      <c r="D765" s="257" t="str">
        <v>3双装 女式半毛圈运动休闲袜</v>
      </c>
      <c r="E765" s="257" t="str">
        <v>1100085</v>
      </c>
      <c r="F765" s="257" t="str" xml:space="preserve">
        <v>驼色*3 </v>
      </c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</row>
    <row r="766">
      <c r="A766" s="257" t="str">
        <v>1100083</v>
      </c>
      <c r="B766" s="257" t="str">
        <v>1100083-c</v>
      </c>
      <c r="C766" s="257" t="str">
        <v>3双装 女式半毛圈运动休闲袜 拆分售卖</v>
      </c>
      <c r="D766" s="257" t="str">
        <v>3双装 女式半毛圈运动休闲袜</v>
      </c>
      <c r="E766" s="257" t="str">
        <v>1100083</v>
      </c>
      <c r="F766" s="257" t="str" xml:space="preserve">
        <v>白色*3 </v>
      </c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</row>
    <row r="767">
      <c r="A767" s="257" t="str">
        <v>1074022</v>
      </c>
      <c r="B767" s="257" t="str">
        <v>1074022</v>
      </c>
      <c r="C767" s="257" t="str">
        <v>儿童木制平衡车</v>
      </c>
      <c r="D767" s="257" t="str">
        <v>儿童木制平衡车</v>
      </c>
      <c r="E767" s="257" t="str">
        <v>1074022</v>
      </c>
      <c r="F767" s="257" t="str" xml:space="preserve">
        <v>原木色 </v>
      </c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</row>
    <row r="768">
      <c r="A768" s="257" t="str">
        <v>1080056</v>
      </c>
      <c r="B768" s="257" t="str">
        <v>1080056</v>
      </c>
      <c r="C768" s="257" t="str">
        <v>牛皮信封手拿包</v>
      </c>
      <c r="D768" s="257" t="str">
        <v>牛皮信封手拿包</v>
      </c>
      <c r="E768" s="257" t="str">
        <v>1080056</v>
      </c>
      <c r="F768" s="257" t="str">
        <v>黑色</v>
      </c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</row>
    <row r="769">
      <c r="A769" s="257" t="str">
        <v>1091069</v>
      </c>
      <c r="B769" s="257" t="str">
        <v>1091069</v>
      </c>
      <c r="C769" s="257" t="str">
        <v>北欧极简直杆台灯</v>
      </c>
      <c r="D769" s="257" t="str">
        <v>北欧极简直杆台灯</v>
      </c>
      <c r="E769" s="257" t="str">
        <v>1091069</v>
      </c>
      <c r="F769" s="257" t="str">
        <v>哑黑</v>
      </c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</row>
    <row r="770">
      <c r="A770" s="257" t="str">
        <v>1026017</v>
      </c>
      <c r="B770" s="257" t="str">
        <v>1026017</v>
      </c>
      <c r="C770" s="257" t="str">
        <v>男式长柄花纹雨伞</v>
      </c>
      <c r="D770" s="257" t="str">
        <v>男式长柄花纹雨伞</v>
      </c>
      <c r="E770" s="257" t="str">
        <v>1026017</v>
      </c>
      <c r="F770" s="257" t="str">
        <v>条纹</v>
      </c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</row>
    <row r="771">
      <c r="A771" s="257" t="str">
        <v>1026016</v>
      </c>
      <c r="B771" s="257" t="str">
        <v>1026016</v>
      </c>
      <c r="C771" s="257" t="str">
        <v>男式长柄花纹雨伞</v>
      </c>
      <c r="D771" s="257" t="str">
        <v>男式长柄花纹雨伞</v>
      </c>
      <c r="E771" s="257" t="str">
        <v>1026016</v>
      </c>
      <c r="F771" s="257" t="str">
        <v>迷彩</v>
      </c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</row>
    <row r="772">
      <c r="A772" s="257" t="str">
        <v>1026018</v>
      </c>
      <c r="B772" s="257" t="str">
        <v>1026018</v>
      </c>
      <c r="C772" s="257" t="str">
        <v>男式长柄素色雨伞</v>
      </c>
      <c r="D772" s="257" t="str">
        <v>男式长柄素色雨伞</v>
      </c>
      <c r="E772" s="257" t="str">
        <v>1026018</v>
      </c>
      <c r="F772" s="257" t="str">
        <v>伦敦灰</v>
      </c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</row>
    <row r="773">
      <c r="A773" s="257" t="str">
        <v>1094005</v>
      </c>
      <c r="B773" s="257" t="str">
        <v>1094005</v>
      </c>
      <c r="C773" s="257" t="str">
        <v>轩雅蓝调真丝领带</v>
      </c>
      <c r="D773" s="257" t="str">
        <v>轩雅蓝调真丝领带</v>
      </c>
      <c r="E773" s="257" t="str">
        <v>1094005</v>
      </c>
      <c r="F773" s="257" t="str">
        <v>轩扬蓝（暗格）</v>
      </c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</row>
    <row r="774">
      <c r="A774" s="257" t="str">
        <v>1094004</v>
      </c>
      <c r="B774" s="257" t="str">
        <v>1094004</v>
      </c>
      <c r="C774" s="257" t="str">
        <v>轩雅蓝调真丝领带</v>
      </c>
      <c r="D774" s="257" t="str">
        <v>轩雅蓝调真丝领带</v>
      </c>
      <c r="E774" s="257" t="str">
        <v>1094004</v>
      </c>
      <c r="F774" s="257" t="str" xml:space="preserve">
        <v>星熠蓝（波点） </v>
      </c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</row>
    <row r="775">
      <c r="A775" s="257" t="str">
        <v>1058036</v>
      </c>
      <c r="B775" s="257" t="str">
        <v>1058036</v>
      </c>
      <c r="C775" s="257" t="str">
        <v>普洱雪菊洁面手工皂</v>
      </c>
      <c r="D775" s="257" t="str">
        <v>普洱雪菊洁面手工皂</v>
      </c>
      <c r="E775" s="257" t="str">
        <v>1058036</v>
      </c>
      <c r="F775" s="257" t="str">
        <v>80g</v>
      </c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</row>
    <row r="776">
      <c r="A776" s="257" t="str">
        <v>1058035</v>
      </c>
      <c r="B776" s="257" t="str">
        <v>1058035</v>
      </c>
      <c r="C776" s="257" t="str">
        <v>龙井藕荷洁面手工皂</v>
      </c>
      <c r="D776" s="257" t="str">
        <v>龙井藕荷洁面手工皂</v>
      </c>
      <c r="E776" s="257" t="str">
        <v>1058035</v>
      </c>
      <c r="F776" s="257" t="str">
        <v>80g</v>
      </c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</row>
    <row r="777">
      <c r="A777" s="257" t="str">
        <v>1058034</v>
      </c>
      <c r="B777" s="257" t="str">
        <v>1058034</v>
      </c>
      <c r="C777" s="257" t="str">
        <v>红茶玫瑰洁面手工皂</v>
      </c>
      <c r="D777" s="257" t="str">
        <v>红茶玫瑰洁面手工皂</v>
      </c>
      <c r="E777" s="257" t="str">
        <v>1058034</v>
      </c>
      <c r="F777" s="257" t="str">
        <v>80g</v>
      </c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</row>
    <row r="778">
      <c r="A778" s="257" t="str">
        <v>1044004</v>
      </c>
      <c r="B778" s="257" t="str">
        <v>1044004</v>
      </c>
      <c r="C778" s="257" t="str">
        <v>白色压边化妆棉</v>
      </c>
      <c r="D778" s="257" t="str">
        <v>白色压边化妆棉</v>
      </c>
      <c r="E778" s="257" t="str">
        <v>1044004</v>
      </c>
      <c r="F778" s="257" t="str">
        <v>189片</v>
      </c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</row>
    <row r="779">
      <c r="A779" s="257" t="str">
        <v>1036006</v>
      </c>
      <c r="B779" s="257" t="str">
        <v>1036006</v>
      </c>
      <c r="C779" s="257" t="str">
        <v>小象憨憨安抚巾</v>
      </c>
      <c r="D779" s="257" t="str">
        <v>小象憨憨安抚巾</v>
      </c>
      <c r="E779" s="257" t="str">
        <v>1036006</v>
      </c>
      <c r="F779" s="257" t="str" xml:space="preserve">
        <v>浅灰色 </v>
      </c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</row>
    <row r="780">
      <c r="A780" s="257" t="str">
        <v>1022053</v>
      </c>
      <c r="B780" s="257" t="str">
        <v>1022053</v>
      </c>
      <c r="C780" s="257" t="str">
        <v>日式木质皂盒</v>
      </c>
      <c r="D780" s="257" t="str">
        <v>日式木质皂盒</v>
      </c>
      <c r="E780" s="257" t="str">
        <v>1022053</v>
      </c>
      <c r="F780" s="257" t="str" xml:space="preserve">
        <v>矩形 </v>
      </c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</row>
    <row r="781">
      <c r="A781" s="257" t="str">
        <v>1038049</v>
      </c>
      <c r="B781" s="257" t="str">
        <v>1038049</v>
      </c>
      <c r="C781" s="257" t="str">
        <v>双层柔软沐浴球</v>
      </c>
      <c r="D781" s="257" t="str">
        <v>双层柔软沐浴球</v>
      </c>
      <c r="E781" s="257" t="str">
        <v>1038049</v>
      </c>
      <c r="F781" s="257" t="str" xml:space="preserve">
        <v>灰白 </v>
      </c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</row>
    <row r="782">
      <c r="A782" s="257" t="str">
        <v>1026000</v>
      </c>
      <c r="B782" s="257" t="str">
        <v>1026000</v>
      </c>
      <c r="C782" s="257" t="str">
        <v>双层柔软沐浴球</v>
      </c>
      <c r="D782" s="257" t="str">
        <v>双层柔软沐浴球</v>
      </c>
      <c r="E782" s="257" t="str">
        <v>1026000</v>
      </c>
      <c r="F782" s="257" t="str" xml:space="preserve">
        <v>黑白 </v>
      </c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</row>
    <row r="783">
      <c r="A783" s="257" t="str">
        <v>1111073</v>
      </c>
      <c r="B783" s="257" t="str">
        <v>1111073</v>
      </c>
      <c r="C783" s="257" t="str">
        <v>双层柔软沐浴球</v>
      </c>
      <c r="D783" s="257" t="str">
        <v>双层柔软沐浴球</v>
      </c>
      <c r="E783" s="257" t="str">
        <v>1111073</v>
      </c>
      <c r="F783" s="257" t="str" xml:space="preserve">
        <v>樱花粉 </v>
      </c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</row>
    <row r="784">
      <c r="A784" s="257" t="str">
        <v>1022050</v>
      </c>
      <c r="B784" s="257" t="str">
        <v>1022050</v>
      </c>
      <c r="C784" s="257" t="str">
        <v>地中海天然蜂窝海绵</v>
      </c>
      <c r="D784" s="257" t="str">
        <v>地中海天然蜂窝海绵</v>
      </c>
      <c r="E784" s="257" t="str">
        <v>1022050</v>
      </c>
      <c r="F784" s="257" t="str" xml:space="preserve">
        <v>11-12.5cm </v>
      </c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</row>
    <row r="785">
      <c r="A785" s="257" t="str">
        <v>1044002</v>
      </c>
      <c r="B785" s="257" t="str">
        <v>1044002</v>
      </c>
      <c r="C785" s="257" t="str">
        <v>3支装 直杆三角中性笔</v>
      </c>
      <c r="D785" s="257" t="str">
        <v>3支装 直杆三角中性笔</v>
      </c>
      <c r="E785" s="257" t="str">
        <v>1044002</v>
      </c>
      <c r="F785" s="257" t="str" xml:space="preserve">
        <v>黑色+白色+红色 </v>
      </c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</row>
    <row r="786">
      <c r="A786" s="257" t="str">
        <v>1097008</v>
      </c>
      <c r="B786" s="257" t="str">
        <v>1097008</v>
      </c>
      <c r="C786" s="257" t="str">
        <v>木韵檀香黄铜笔</v>
      </c>
      <c r="D786" s="257" t="str">
        <v>木韵檀香黄铜笔</v>
      </c>
      <c r="E786" s="257" t="str">
        <v>1097008</v>
      </c>
      <c r="F786" s="257" t="str" xml:space="preserve">
        <v>铜+木 </v>
      </c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</row>
    <row r="787">
      <c r="A787" s="257" t="str">
        <v>1079017</v>
      </c>
      <c r="B787" s="257" t="str">
        <v>1079017</v>
      </c>
      <c r="C787" s="257" t="str">
        <v>4件装 线装便携软面笔记本</v>
      </c>
      <c r="D787" s="257" t="str">
        <v>4件装 线装便携软面笔记本</v>
      </c>
      <c r="E787" s="257" t="str">
        <v>1079017</v>
      </c>
      <c r="F787" s="257" t="str" xml:space="preserve">
        <v>A6 </v>
      </c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</row>
    <row r="788">
      <c r="A788" s="257" t="str">
        <v>1069021</v>
      </c>
      <c r="B788" s="257" t="str">
        <v>1069021</v>
      </c>
      <c r="C788" s="257" t="str">
        <v>跃兔系列马克杯</v>
      </c>
      <c r="D788" s="257" t="str">
        <v>跃兔系列马克杯</v>
      </c>
      <c r="E788" s="257" t="str">
        <v>1069021</v>
      </c>
      <c r="F788" s="257" t="str" xml:space="preserve">
        <v>拂晓 </v>
      </c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</row>
    <row r="789">
      <c r="A789" s="257" t="str">
        <v>1109023</v>
      </c>
      <c r="B789" s="257" t="str">
        <v>1109023</v>
      </c>
      <c r="C789" s="257" t="str">
        <v>美式City随手保温杯</v>
      </c>
      <c r="D789" s="257" t="str">
        <v>美式City随手保温杯</v>
      </c>
      <c r="E789" s="257" t="str">
        <v>1109023</v>
      </c>
      <c r="F789" s="257" t="str">
        <v>黑色</v>
      </c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</row>
    <row r="790">
      <c r="A790" s="257" t="str">
        <v>1124033</v>
      </c>
      <c r="B790" s="257" t="str">
        <v>1124033</v>
      </c>
      <c r="C790" s="257" t="str">
        <v>德式轻量保温随手杯</v>
      </c>
      <c r="D790" s="257" t="str">
        <v>德式轻量保温随手杯</v>
      </c>
      <c r="E790" s="257" t="str">
        <v>1124033</v>
      </c>
      <c r="F790" s="257" t="str" xml:space="preserve">
        <v>复兴黄 </v>
      </c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</row>
    <row r="791">
      <c r="A791" s="257" t="str">
        <v>1037002</v>
      </c>
      <c r="B791" s="257" t="str">
        <v>1037002</v>
      </c>
      <c r="C791" s="257" t="str">
        <v>马卡龙mini保温杯</v>
      </c>
      <c r="D791" s="257" t="str">
        <v>马卡龙mini保温杯</v>
      </c>
      <c r="E791" s="257" t="str">
        <v>1037002</v>
      </c>
      <c r="F791" s="257" t="str" xml:space="preserve">
        <v>薄荷绿 </v>
      </c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</row>
    <row r="792">
      <c r="A792" s="257" t="str">
        <v>1037001</v>
      </c>
      <c r="B792" s="257" t="str">
        <v>1037001</v>
      </c>
      <c r="C792" s="257" t="str">
        <v>马卡龙mini保温杯</v>
      </c>
      <c r="D792" s="257" t="str">
        <v>马卡龙mini保温杯</v>
      </c>
      <c r="E792" s="257" t="str">
        <v>1037001</v>
      </c>
      <c r="F792" s="257" t="str" xml:space="preserve">
        <v>静谧蓝 </v>
      </c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</row>
    <row r="793">
      <c r="A793" s="257" t="str">
        <v>1037000</v>
      </c>
      <c r="B793" s="257" t="str">
        <v>1037000</v>
      </c>
      <c r="C793" s="257" t="str">
        <v>马卡龙mini保温杯</v>
      </c>
      <c r="D793" s="257" t="str">
        <v>马卡龙mini保温杯</v>
      </c>
      <c r="E793" s="257" t="str">
        <v>1037000</v>
      </c>
      <c r="F793" s="257" t="str" xml:space="preserve">
        <v>粉水晶 </v>
      </c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</row>
    <row r="794">
      <c r="A794" s="257" t="str">
        <v>1110004</v>
      </c>
      <c r="B794" s="257" t="str">
        <v>1110004</v>
      </c>
      <c r="C794" s="257" t="str">
        <v>简日挂钟</v>
      </c>
      <c r="D794" s="257" t="str">
        <v>简日挂钟</v>
      </c>
      <c r="E794" s="257" t="str">
        <v>1110004</v>
      </c>
      <c r="F794" s="257" t="str" xml:space="preserve">
        <v>10寸 </v>
      </c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</row>
    <row r="795">
      <c r="A795" s="257" t="str">
        <v>1060013</v>
      </c>
      <c r="B795" s="257" t="str">
        <v>1060013</v>
      </c>
      <c r="C795" s="257" t="str">
        <v>炻瓷榨汁器17cm</v>
      </c>
      <c r="D795" s="257" t="str">
        <v>炻瓷榨汁器17cm</v>
      </c>
      <c r="E795" s="257" t="str">
        <v>1060013</v>
      </c>
      <c r="F795" s="257" t="str" xml:space="preserve">
        <v>17cm/米白 </v>
      </c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</row>
    <row r="796">
      <c r="A796" s="257" t="str">
        <v>1006051</v>
      </c>
      <c r="B796" s="257" t="str">
        <v>1006051</v>
      </c>
      <c r="C796" s="257" t="str">
        <v>全棉针织条纹四件套</v>
      </c>
      <c r="D796" s="257" t="str">
        <v>全棉针织条纹四件套</v>
      </c>
      <c r="E796" s="257" t="str">
        <v>1006051</v>
      </c>
      <c r="F796" s="257" t="str" xml:space="preserve">
        <v>1.5米 棕色条纹 </v>
      </c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</row>
    <row r="797">
      <c r="A797" s="257" t="str">
        <v>TM170310110458243</v>
      </c>
      <c r="B797" s="257" t="str">
        <v>TM170310110458243</v>
      </c>
      <c r="C797" s="257" t="str">
        <v>399随心泊背包套餐-亚朵</v>
      </c>
      <c r="D797" s="257" t="str">
        <v>399随心泊背包套餐-亚朵</v>
      </c>
      <c r="E797" s="257" t="str">
        <v>TM170310110458243</v>
      </c>
      <c r="F797" s="257" t="str">
        <v>随心泊红色+数码收纳袋黑</v>
      </c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</row>
    <row r="798">
      <c r="A798" s="257" t="str">
        <v>TM170310110516240</v>
      </c>
      <c r="B798" s="257" t="str">
        <v>TM170310110516240</v>
      </c>
      <c r="C798" s="257" t="str">
        <v>399随心泊背包套餐-亚朵</v>
      </c>
      <c r="D798" s="257" t="str">
        <v>399随心泊背包套餐-亚朵</v>
      </c>
      <c r="E798" s="257" t="str">
        <v>TM170310110516240</v>
      </c>
      <c r="F798" s="257" t="str">
        <v>随心泊黑色+数码收纳袋黑</v>
      </c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</row>
    <row r="799">
      <c r="A799" s="257" t="str">
        <v>TM170310110554700</v>
      </c>
      <c r="B799" s="257" t="str">
        <v>TM170310110554700</v>
      </c>
      <c r="C799" s="257" t="str">
        <v>399随心泊背包套餐-亚朵</v>
      </c>
      <c r="D799" s="257" t="str">
        <v>399随心泊背包套餐-亚朵</v>
      </c>
      <c r="E799" s="257" t="str">
        <v>TM170310110554700</v>
      </c>
      <c r="F799" s="257" t="str">
        <v>随心泊橙色+数码收纳袋黑</v>
      </c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</row>
    <row r="800">
      <c r="A800" s="257" t="str">
        <v>TM170310110625633</v>
      </c>
      <c r="B800" s="257" t="str">
        <v>TM170310110625633</v>
      </c>
      <c r="C800" s="257" t="str">
        <v>399随心泊背包套餐-亚朵</v>
      </c>
      <c r="D800" s="257" t="str">
        <v>399随心泊背包套餐-亚朵</v>
      </c>
      <c r="E800" s="257" t="str">
        <v>TM170310110625633</v>
      </c>
      <c r="F800" s="257" t="str">
        <v>随心泊深灰色+数码收纳袋黑</v>
      </c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</row>
    <row r="801">
      <c r="A801" s="257" t="str">
        <v>TM170310110643670</v>
      </c>
      <c r="B801" s="257" t="str">
        <v>TM170310110643670</v>
      </c>
      <c r="C801" s="257" t="str">
        <v>399随心泊背包套餐-亚朵</v>
      </c>
      <c r="D801" s="257" t="str">
        <v>399随心泊背包套餐-亚朵</v>
      </c>
      <c r="E801" s="257" t="str">
        <v>TM170310110643670</v>
      </c>
      <c r="F801" s="257" t="str">
        <v>随心泊藏蓝色+数码收纳袋黑</v>
      </c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</row>
    <row r="802">
      <c r="A802" s="257" t="str">
        <v>TM170310111224840</v>
      </c>
      <c r="B802" s="257" t="str">
        <v>TM170310111224840</v>
      </c>
      <c r="C802" s="257" t="str">
        <v>199出行收纳套餐-亚朵</v>
      </c>
      <c r="D802" s="257" t="str">
        <v>199出行收纳套餐-亚朵</v>
      </c>
      <c r="E802" s="257" t="str">
        <v>TM170310111224840</v>
      </c>
      <c r="F802" s="257" t="str">
        <v>199出行收纳套餐-亚朵</v>
      </c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</row>
    <row r="803">
      <c r="A803" s="257" t="str">
        <v>Edb20161226001</v>
      </c>
      <c r="B803" s="257" t="str">
        <v>Edb20161226001</v>
      </c>
      <c r="C803" s="257" t="str">
        <v>甜甜圈转换插头</v>
      </c>
      <c r="D803" s="257" t="str">
        <v>甜甜圈转换插头</v>
      </c>
      <c r="E803" s="257" t="str">
        <v>Edb20161226001</v>
      </c>
      <c r="F803" s="257" t="str">
        <v>黑色</v>
      </c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</row>
    <row r="804">
      <c r="A804" s="257" t="str">
        <v>Edb20161226002</v>
      </c>
      <c r="B804" s="257" t="str">
        <v>Edb20161226002</v>
      </c>
      <c r="C804" s="257" t="str">
        <v>甜甜圈转换插头</v>
      </c>
      <c r="D804" s="257" t="str">
        <v>甜甜圈转换插头</v>
      </c>
      <c r="E804" s="257" t="str">
        <v>Edb20161226002</v>
      </c>
      <c r="F804" s="257" t="str">
        <v>白色</v>
      </c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</row>
    <row r="805">
      <c r="A805" s="257" t="str">
        <v>1100098</v>
      </c>
      <c r="B805" s="257" t="str">
        <v>1100098</v>
      </c>
      <c r="C805" s="257" t="str">
        <v>森雪保温随手杯</v>
      </c>
      <c r="D805" s="257" t="str">
        <v>森雪保温随手杯</v>
      </c>
      <c r="E805" s="257" t="str">
        <v>1100098</v>
      </c>
      <c r="F805" s="257" t="str" xml:space="preserve">
        <v>暮夜森雪杯 </v>
      </c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</row>
    <row r="806">
      <c r="A806" s="257" t="str">
        <v>1100099</v>
      </c>
      <c r="B806" s="257" t="str">
        <v>1100099</v>
      </c>
      <c r="C806" s="257" t="str">
        <v>森雪保温随手杯</v>
      </c>
      <c r="D806" s="257" t="str">
        <v>森雪保温随手杯</v>
      </c>
      <c r="E806" s="257" t="str">
        <v>1100099</v>
      </c>
      <c r="F806" s="257" t="str" xml:space="preserve">
        <v>白晓森雪杯 </v>
      </c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</row>
    <row r="807">
      <c r="A807" s="257" t="str">
        <v>1026036</v>
      </c>
      <c r="B807" s="257" t="str">
        <v>1026036</v>
      </c>
      <c r="C807" s="257" t="str">
        <v>轻简四季居家拖鞋</v>
      </c>
      <c r="D807" s="257" t="str">
        <v>轻简四季居家拖鞋</v>
      </c>
      <c r="E807" s="257" t="str">
        <v>1026036</v>
      </c>
      <c r="F807" s="257" t="str">
        <v>38-39码 糖果粉</v>
      </c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</row>
    <row r="808">
      <c r="A808" s="257" t="str">
        <v>1026052</v>
      </c>
      <c r="B808" s="257" t="str">
        <v>1026052</v>
      </c>
      <c r="C808" s="257" t="str">
        <v>轻简四季居家拖鞋</v>
      </c>
      <c r="D808" s="257" t="str">
        <v>轻简四季居家拖鞋</v>
      </c>
      <c r="E808" s="257" t="str">
        <v>1026052</v>
      </c>
      <c r="F808" s="257" t="str" xml:space="preserve">
        <v>43-44码 铅白 </v>
      </c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</row>
    <row r="809">
      <c r="A809" s="257" t="str">
        <v>1053015</v>
      </c>
      <c r="B809" s="257" t="str">
        <v>1053015</v>
      </c>
      <c r="C809" s="257" t="str">
        <v>全棉超柔无捻干发帽</v>
      </c>
      <c r="D809" s="257" t="str">
        <v>全棉超柔无捻干发帽</v>
      </c>
      <c r="E809" s="257" t="str">
        <v>1053015</v>
      </c>
      <c r="F809" s="257" t="str" xml:space="preserve">
        <v>粉色 </v>
      </c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</row>
    <row r="810">
      <c r="A810" s="257" t="str">
        <v>1044003</v>
      </c>
      <c r="B810" s="257" t="str">
        <v>1044003</v>
      </c>
      <c r="C810" s="257" t="str">
        <v>原色无漂白化妆棉</v>
      </c>
      <c r="D810" s="257" t="str">
        <v>原色无漂白化妆棉</v>
      </c>
      <c r="E810" s="257" t="str">
        <v>1044003</v>
      </c>
      <c r="F810" s="257" t="str" xml:space="preserve">
        <v>180片 </v>
      </c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</row>
    <row r="811">
      <c r="A811" s="257" t="str">
        <v>1104000</v>
      </c>
      <c r="B811" s="257" t="str">
        <v>1104000</v>
      </c>
      <c r="C811" s="257" t="str">
        <v>儿童防走丢书包</v>
      </c>
      <c r="D811" s="257" t="str">
        <v>儿童防走丢书包</v>
      </c>
      <c r="E811" s="257" t="str">
        <v>1104000</v>
      </c>
      <c r="F811" s="257" t="str" xml:space="preserve">
        <v>长颈鹿 </v>
      </c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</row>
    <row r="812">
      <c r="A812" s="257" t="str">
        <v>1104001</v>
      </c>
      <c r="B812" s="257" t="str">
        <v>1104001</v>
      </c>
      <c r="C812" s="257" t="str">
        <v>儿童防走丢书包</v>
      </c>
      <c r="D812" s="257" t="str">
        <v>儿童防走丢书包</v>
      </c>
      <c r="E812" s="257" t="str">
        <v>1104001</v>
      </c>
      <c r="F812" s="257" t="str">
        <v>小奶牛</v>
      </c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</row>
    <row r="813">
      <c r="A813" s="257" t="str">
        <v>1019151</v>
      </c>
      <c r="B813" s="257" t="str">
        <v>1019151</v>
      </c>
      <c r="C813" s="257" t="str">
        <v>X竹筐收纳架</v>
      </c>
      <c r="D813" s="257" t="str">
        <v>X竹筐收纳架</v>
      </c>
      <c r="E813" s="257" t="str">
        <v>1019151</v>
      </c>
      <c r="F813" s="257" t="str" xml:space="preserve">
        <v>43*53*55cm </v>
      </c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</row>
    <row r="814">
      <c r="A814" s="257" t="str">
        <v>1107009</v>
      </c>
      <c r="B814" s="257" t="str">
        <v>1107009</v>
      </c>
      <c r="C814" s="257" t="str">
        <v>双层隔热</v>
      </c>
      <c r="D814" s="257"/>
      <c r="E814" s="257" t="str">
        <v>1107009</v>
      </c>
      <c r="F814" s="257" t="str" xml:space="preserve">
        <v>古典白 </v>
      </c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</row>
    <row r="815">
      <c r="A815" s="257" t="str">
        <v>1085009</v>
      </c>
      <c r="B815" s="257" t="str">
        <v>1085009</v>
      </c>
      <c r="C815" s="257" t="str">
        <v>双层隔热玻璃杯</v>
      </c>
      <c r="D815" s="257" t="str">
        <v>双层隔热玻璃杯</v>
      </c>
      <c r="E815" s="257" t="str">
        <v>1085009</v>
      </c>
      <c r="F815" s="257" t="str" xml:space="preserve">
        <v>200ml 两个装 </v>
      </c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</row>
    <row r="816">
      <c r="A816" s="257" t="str">
        <v>1109002</v>
      </c>
      <c r="B816" s="257" t="str">
        <v>1109002</v>
      </c>
      <c r="C816" s="257" t="str">
        <v>不锈钢砂光户外水壶</v>
      </c>
      <c r="D816" s="257" t="str">
        <v>不锈钢砂光户外水壶</v>
      </c>
      <c r="E816" s="257" t="str">
        <v>1109002</v>
      </c>
      <c r="F816" s="257" t="str" xml:space="preserve">
        <v>1.0L </v>
      </c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</row>
    <row r="817">
      <c r="A817" s="257" t="str">
        <v>1057021</v>
      </c>
      <c r="B817" s="257" t="str">
        <v>1057021</v>
      </c>
      <c r="C817" s="257" t="str">
        <v>2条装 男式玩色内裤</v>
      </c>
      <c r="D817" s="257" t="str">
        <v>2条装 男式玩色内裤</v>
      </c>
      <c r="E817" s="257" t="str">
        <v>1057021</v>
      </c>
      <c r="F817" s="257" t="str">
        <v>黑色+白色 L</v>
      </c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</row>
    <row r="818">
      <c r="A818" s="257" t="str">
        <v>1057022</v>
      </c>
      <c r="B818" s="257" t="str">
        <v>1057022</v>
      </c>
      <c r="C818" s="257" t="str">
        <v>2条装 男式玩色内裤</v>
      </c>
      <c r="D818" s="257" t="str">
        <v>2条装 男式玩色内裤</v>
      </c>
      <c r="E818" s="257" t="str">
        <v>1057022</v>
      </c>
      <c r="F818" s="257" t="str" xml:space="preserve">
        <v>黑色+白色 XXL </v>
      </c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</row>
    <row r="819">
      <c r="A819" s="257" t="str">
        <v>1057023</v>
      </c>
      <c r="B819" s="257" t="str">
        <v>1057023</v>
      </c>
      <c r="C819" s="257" t="str">
        <v>2条装 男式玩色内裤</v>
      </c>
      <c r="D819" s="257" t="str">
        <v>2条装 男式玩色内裤</v>
      </c>
      <c r="E819" s="257" t="str">
        <v>1057023</v>
      </c>
      <c r="F819" s="257" t="str" xml:space="preserve">
        <v>黑色+白色 XL </v>
      </c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</row>
    <row r="820">
      <c r="A820" s="257" t="str">
        <v>1023029</v>
      </c>
      <c r="B820" s="257" t="str">
        <v>1023029</v>
      </c>
      <c r="C820" s="257" t="str">
        <v>2条装 女式超细莫代尔内裤</v>
      </c>
      <c r="D820" s="257" t="str">
        <v>2条装 女式超细莫代尔内裤</v>
      </c>
      <c r="E820" s="257" t="str">
        <v>1023029</v>
      </c>
      <c r="F820" s="257" t="str" xml:space="preserve">
        <v>M 肤色+黑色（2条） </v>
      </c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</row>
    <row r="821">
      <c r="A821" s="257" t="str">
        <v>1019071</v>
      </c>
      <c r="B821" s="257" t="str">
        <v>1019071</v>
      </c>
      <c r="C821" s="257" t="str">
        <v>男式莫代尔圆领T恤</v>
      </c>
      <c r="D821" s="257" t="str">
        <v>男式莫代尔圆领T恤</v>
      </c>
      <c r="E821" s="257" t="str">
        <v>1019071</v>
      </c>
      <c r="F821" s="257" t="str" xml:space="preserve">
        <v>XL（175/100） 白 </v>
      </c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</row>
    <row r="822">
      <c r="A822" s="257" t="str">
        <v>1019072</v>
      </c>
      <c r="B822" s="257" t="str">
        <v>1019072</v>
      </c>
      <c r="C822" s="257" t="str">
        <v>男式莫代尔圆领T恤</v>
      </c>
      <c r="D822" s="257" t="str">
        <v>男式莫代尔圆领T恤</v>
      </c>
      <c r="E822" s="257" t="str">
        <v>1019072</v>
      </c>
      <c r="F822" s="257" t="str" xml:space="preserve">
        <v>XXL（180/105） 麻灰 </v>
      </c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</row>
    <row r="823">
      <c r="A823" s="257" t="str">
        <v>1019074</v>
      </c>
      <c r="B823" s="257" t="str">
        <v>1019074</v>
      </c>
      <c r="C823" s="257" t="str">
        <v>男式莫代尔圆领T恤</v>
      </c>
      <c r="D823" s="257" t="str">
        <v>男式莫代尔圆领T恤</v>
      </c>
      <c r="E823" s="257" t="str">
        <v>1019074</v>
      </c>
      <c r="F823" s="257" t="str" xml:space="preserve">
        <v>XL（175/100） 黑 </v>
      </c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</row>
    <row r="824">
      <c r="A824" s="257" t="str">
        <v>1019070</v>
      </c>
      <c r="B824" s="257" t="str">
        <v>1019070</v>
      </c>
      <c r="C824" s="257" t="str">
        <v>男式莫代尔圆领T恤</v>
      </c>
      <c r="D824" s="257" t="str">
        <v>男式莫代尔圆领T恤</v>
      </c>
      <c r="E824" s="257" t="str">
        <v>1019070</v>
      </c>
      <c r="F824" s="257" t="str" xml:space="preserve">
        <v>L（170/95） 黑 </v>
      </c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</row>
    <row r="825">
      <c r="A825" s="257" t="str">
        <v>1031015</v>
      </c>
      <c r="B825" s="257" t="str">
        <v>1031015</v>
      </c>
      <c r="C825" s="257" t="str">
        <v>墨玉 日常妆容化妆套刷</v>
      </c>
      <c r="D825" s="257" t="str">
        <v>墨玉 日常妆容化妆套刷</v>
      </c>
      <c r="E825" s="257" t="str">
        <v>1031015</v>
      </c>
      <c r="F825" s="257" t="str">
        <v>5只入</v>
      </c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</row>
    <row r="826">
      <c r="A826" s="257" t="str">
        <v>1110074</v>
      </c>
      <c r="B826" s="257" t="str">
        <v>1110074</v>
      </c>
      <c r="C826" s="257" t="str">
        <v>硅藻土皂托</v>
      </c>
      <c r="D826" s="257" t="str">
        <v>硅藻土皂托</v>
      </c>
      <c r="E826" s="257" t="str">
        <v>1110074</v>
      </c>
      <c r="F826" s="257" t="str" xml:space="preserve">
        <v>灰色 </v>
      </c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</row>
    <row r="827">
      <c r="A827" s="257" t="str">
        <v>1110075</v>
      </c>
      <c r="B827" s="257" t="str">
        <v>1110075</v>
      </c>
      <c r="C827" s="257" t="str">
        <v>硅藻土皂托</v>
      </c>
      <c r="D827" s="257" t="str">
        <v>硅藻土皂托</v>
      </c>
      <c r="E827" s="257" t="str">
        <v>1110075</v>
      </c>
      <c r="F827" s="257" t="str">
        <v>绿色</v>
      </c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</row>
    <row r="828">
      <c r="A828" s="257" t="str">
        <v>1110076</v>
      </c>
      <c r="B828" s="257" t="str">
        <v>1110076</v>
      </c>
      <c r="C828" s="257" t="str">
        <v>硅藻土皂托</v>
      </c>
      <c r="D828" s="257" t="str">
        <v>硅藻土皂托</v>
      </c>
      <c r="E828" s="257" t="str">
        <v>1110076</v>
      </c>
      <c r="F828" s="257" t="str" xml:space="preserve">
        <v>粉色 </v>
      </c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</row>
    <row r="829">
      <c r="A829" s="257" t="str">
        <v>wy170317001</v>
      </c>
      <c r="B829" s="257" t="str">
        <v>wy170317001</v>
      </c>
      <c r="C829" s="257" t="str">
        <v>男式轻便免洗隐形袜灰色</v>
      </c>
      <c r="D829" s="257" t="str">
        <v>男式轻便免洗隐形袜灰色</v>
      </c>
      <c r="E829" s="257" t="str">
        <v>wy170317001</v>
      </c>
      <c r="F829" s="257" t="str">
        <v>灰色</v>
      </c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</row>
    <row r="830">
      <c r="A830" s="257" t="str">
        <v>CH7259</v>
      </c>
      <c r="B830" s="257" t="str">
        <v>CH7259</v>
      </c>
      <c r="C830" s="257" t="str">
        <v>美国胡桃木牛皮单椅</v>
      </c>
      <c r="D830" s="257" t="str">
        <v>美国胡桃木牛皮单椅</v>
      </c>
      <c r="E830" s="257" t="str">
        <v>CH7259</v>
      </c>
      <c r="F830" s="257" t="str">
        <v>长545*宽490*高750*座高450（单位：mm）</v>
      </c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</row>
    <row r="831">
      <c r="A831" s="257" t="str">
        <v>CH7252B</v>
      </c>
      <c r="B831" s="257" t="str">
        <v>CH7252B</v>
      </c>
      <c r="C831" s="257" t="str">
        <v>美国胡桃木+H051灰色中级牛皮</v>
      </c>
      <c r="D831" s="257" t="str">
        <v>美国胡桃木+H051灰色中级牛皮</v>
      </c>
      <c r="E831" s="257" t="str">
        <v>CH7252B</v>
      </c>
      <c r="F831" s="257" t="str">
        <v>长630*宽515*高765*座高430（单位：mm）</v>
      </c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</row>
    <row r="832">
      <c r="A832" s="257" t="str">
        <v>CH16191</v>
      </c>
      <c r="B832" s="257" t="str">
        <v>CH16191</v>
      </c>
      <c r="C832" s="257" t="str">
        <v>玻璃钢+美国胡桃木</v>
      </c>
      <c r="D832" s="257" t="str">
        <v>玻璃钢+美国胡桃木</v>
      </c>
      <c r="E832" s="257" t="str">
        <v>CH16191</v>
      </c>
      <c r="F832" s="257" t="str">
        <v>长605*宽590*高810*座高465（单位：mm）</v>
      </c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</row>
    <row r="833">
      <c r="A833" s="257" t="str">
        <v>SD15210C</v>
      </c>
      <c r="B833" s="257" t="str">
        <v>SD15210C</v>
      </c>
      <c r="C833" s="257" t="str">
        <v>美国白橡木/胡桃木餐桌</v>
      </c>
      <c r="D833" s="257" t="str" xml:space="preserve">
        <v> 美国白橡木/胡桃木餐桌</v>
      </c>
      <c r="E833" s="257" t="str">
        <v>SD15210C</v>
      </c>
      <c r="F833" s="257" t="str">
        <v>长1600*宽850*高750（单位：mm）</v>
      </c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</row>
    <row r="834">
      <c r="A834" s="257" t="str">
        <v>CH7282</v>
      </c>
      <c r="B834" s="257" t="str">
        <v>CH7282</v>
      </c>
      <c r="C834" s="257" t="str">
        <v>美国水曲柳+medley布艺软包</v>
      </c>
      <c r="D834" s="257" t="str">
        <v>美国水曲柳+medley布艺软包</v>
      </c>
      <c r="E834" s="257" t="str">
        <v>CH7282</v>
      </c>
      <c r="F834" s="257" t="str">
        <v>长660*宽675*高765*座高400（单位：mm）</v>
      </c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</row>
    <row r="835">
      <c r="A835" s="257" t="str">
        <v>CT6132</v>
      </c>
      <c r="B835" s="257" t="str">
        <v>CT6132</v>
      </c>
      <c r="C835" s="257" t="str">
        <v>大理石+白色底座</v>
      </c>
      <c r="D835" s="257" t="str">
        <v>大理石+白色底座</v>
      </c>
      <c r="E835" s="257" t="str">
        <v>CT6132</v>
      </c>
      <c r="F835" s="257" t="str">
        <v>ø520*高525（单位：mm）</v>
      </c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</row>
    <row r="836">
      <c r="A836" s="257" t="str">
        <v>CH9381</v>
      </c>
      <c r="B836" s="257" t="str">
        <v>CH9381</v>
      </c>
      <c r="C836" s="257" t="str">
        <v>美国水曲柳+布艺软包</v>
      </c>
      <c r="D836" s="257" t="str">
        <v>美国水曲柳+布艺软包</v>
      </c>
      <c r="E836" s="257" t="str">
        <v>CH9381</v>
      </c>
      <c r="F836" s="257" t="str">
        <v>长510*宽555*高815*座高455（单位：mm）</v>
      </c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</row>
    <row r="837">
      <c r="A837" s="257" t="str">
        <v>CH9157</v>
      </c>
      <c r="B837" s="257" t="str">
        <v>CH9157</v>
      </c>
      <c r="C837" s="257" t="str">
        <v>美国水曲柳+布艺软包</v>
      </c>
      <c r="D837" s="257" t="str">
        <v>美国水曲柳+布艺软包</v>
      </c>
      <c r="E837" s="257" t="str">
        <v>CH9157</v>
      </c>
      <c r="F837" s="257" t="str">
        <v>长735*宽805*高900*座高355（单位：mm）</v>
      </c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</row>
    <row r="838">
      <c r="A838" s="257" t="str">
        <v>CH9101</v>
      </c>
      <c r="B838" s="257" t="str">
        <v>CH9101</v>
      </c>
      <c r="C838" s="257" t="str">
        <v>胡桃木皮桌子</v>
      </c>
      <c r="D838" s="257" t="str">
        <v>胡桃木皮</v>
      </c>
      <c r="E838" s="257" t="str">
        <v>CH9101</v>
      </c>
      <c r="F838" s="257" t="str">
        <v>长420*宽305*高380*座高340（单位：mm）</v>
      </c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</row>
    <row r="839">
      <c r="A839" s="257" t="str">
        <v>SD9271A</v>
      </c>
      <c r="B839" s="257" t="str">
        <v>SD9271A</v>
      </c>
      <c r="C839" s="257" t="str">
        <v>美国胡桃木</v>
      </c>
      <c r="D839" s="257" t="str">
        <v>美国胡桃木</v>
      </c>
      <c r="E839" s="257" t="str">
        <v>SD9271A</v>
      </c>
      <c r="F839" s="257" t="str">
        <v>长1250*宽640*高740（单位：mm）</v>
      </c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</row>
    <row r="840">
      <c r="A840" s="257" t="str">
        <v>CH7201</v>
      </c>
      <c r="B840" s="257" t="str">
        <v>CH7201</v>
      </c>
      <c r="C840" s="257" t="str">
        <v>美国水曲柳+medley布艺软包</v>
      </c>
      <c r="D840" s="257" t="str">
        <v>美国水曲柳+medley布艺软包</v>
      </c>
      <c r="E840" s="257" t="str">
        <v>CH7201</v>
      </c>
      <c r="F840" s="257" t="str">
        <v>长730*宽655*高855*座高435（单位：mm）</v>
      </c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</row>
    <row r="841">
      <c r="A841" s="257" t="str">
        <v>CH15003B</v>
      </c>
      <c r="B841" s="257" t="str">
        <v>CH15003B</v>
      </c>
      <c r="C841" s="257" t="str">
        <v>美国水曲柳+布艺软包</v>
      </c>
      <c r="D841" s="257" t="str">
        <v>美国水曲柳+布艺软包</v>
      </c>
      <c r="E841" s="257" t="str">
        <v>CH15003B</v>
      </c>
      <c r="F841" s="257" t="str">
        <v>长560*宽560*高740*座高465（单位：mm）</v>
      </c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</row>
    <row r="842">
      <c r="A842" s="257" t="str">
        <v>CH15039</v>
      </c>
      <c r="B842" s="257" t="str">
        <v>CH15039</v>
      </c>
      <c r="C842" s="257" t="str">
        <v>美国水曲柳+布艺软包</v>
      </c>
      <c r="D842" s="257" t="str">
        <v>美国水曲柳+布艺软包</v>
      </c>
      <c r="E842" s="257" t="str">
        <v>CH15039</v>
      </c>
      <c r="F842" s="257" t="str">
        <v>长820*宽825*高810*座高430（单位：mm）</v>
      </c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</row>
    <row r="843">
      <c r="A843" s="257" t="str">
        <v>SF9160A</v>
      </c>
      <c r="B843" s="257" t="str">
        <v>SF9160A</v>
      </c>
      <c r="C843" s="257" t="str">
        <v>美国水曲柳+布艺软包</v>
      </c>
      <c r="D843" s="257" t="str">
        <v>美国水曲柳+布艺软包</v>
      </c>
      <c r="E843" s="257" t="str">
        <v>SF9160A</v>
      </c>
      <c r="F843" s="257" t="str">
        <v>长750*宽840*高735*座高415（单位：mm）</v>
      </c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</row>
    <row r="844">
      <c r="A844" s="257" t="str">
        <v>SD15217A</v>
      </c>
      <c r="B844" s="257" t="str">
        <v>SD15217A</v>
      </c>
      <c r="C844" s="257" t="str">
        <v>美国白橡木+布艺软包床架</v>
      </c>
      <c r="D844" s="257" t="str">
        <v>美国白橡木+布艺软包</v>
      </c>
      <c r="E844" s="257" t="str">
        <v>SD15217A</v>
      </c>
      <c r="F844" s="257" t="str">
        <v>长2130*宽1870*高850（单位：mm）</v>
      </c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</row>
    <row r="845">
      <c r="A845" s="257" t="str">
        <v>木鸟</v>
      </c>
      <c r="B845" s="257" t="str">
        <v>木鸟</v>
      </c>
      <c r="C845" s="257" t="str">
        <v>彩色</v>
      </c>
      <c r="D845" s="257" t="str">
        <v>彩色</v>
      </c>
      <c r="E845" s="257" t="str">
        <v>木鸟</v>
      </c>
      <c r="F845" s="257" t="str">
        <v>长28*宽32*高9（单位：mm）</v>
      </c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</row>
    <row r="846">
      <c r="A846" s="257" t="str">
        <v>彩色衣挂</v>
      </c>
      <c r="B846" s="257" t="str">
        <v>彩色衣挂</v>
      </c>
      <c r="C846" s="257" t="str">
        <v>彩色</v>
      </c>
      <c r="D846" s="257" t="str">
        <v>彩色</v>
      </c>
      <c r="E846" s="257" t="str">
        <v>彩色衣挂</v>
      </c>
      <c r="F846" s="257" t="str">
        <v>长51*宽16*高37（单位：mm）</v>
      </c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</row>
    <row r="847">
      <c r="A847" s="257" t="str">
        <v>cfs1044002</v>
      </c>
      <c r="B847" s="257" t="str">
        <v>cfs1044002</v>
      </c>
      <c r="C847" s="257" t="str" xml:space="preserve">
        <v>拆分单支售卖直杆三角中性笔黑色+白色+红色 </v>
      </c>
      <c r="D847" s="257" t="str" xml:space="preserve">
        <v>拆分单支售卖直杆三角中性笔黑色+白色+红色 </v>
      </c>
      <c r="E847" s="257" t="str">
        <v>cfs1044002</v>
      </c>
      <c r="F847" s="257" t="str" xml:space="preserve">
        <v>拆分单支售卖直杆三角中性笔黑色+白色+红色 </v>
      </c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</row>
    <row r="848">
      <c r="A848" s="257" t="str">
        <v>HU4005</v>
      </c>
      <c r="B848" s="257" t="str">
        <v>HU4005</v>
      </c>
      <c r="C848" s="257" t="str">
        <v>【莱克LEXY】森林氧吧加湿器</v>
      </c>
      <c r="D848" s="257" t="str">
        <v>森林氧吧加湿器</v>
      </c>
      <c r="E848" s="257" t="str">
        <v>HU4005</v>
      </c>
      <c r="F848" s="257" t="str">
        <v>蓝色</v>
      </c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</row>
    <row r="849">
      <c r="A849" s="257" t="str">
        <v>HU4005-G</v>
      </c>
      <c r="B849" s="257" t="str">
        <v>HU4005-G</v>
      </c>
      <c r="C849" s="257" t="str">
        <v>【莱克LEXY】森林氧吧加湿器</v>
      </c>
      <c r="D849" s="257" t="str">
        <v>森林氧吧加湿器</v>
      </c>
      <c r="E849" s="257" t="str">
        <v>HU4005-G</v>
      </c>
      <c r="F849" s="257" t="str">
        <v>金色</v>
      </c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</row>
    <row r="850">
      <c r="A850" s="257" t="str">
        <v>HU4003</v>
      </c>
      <c r="B850" s="257" t="str">
        <v>HU4003</v>
      </c>
      <c r="C850" s="257" t="str">
        <v>【莱克LEXY】森林氧吧加湿器</v>
      </c>
      <c r="D850" s="257" t="str">
        <v>森林氧吧加湿器</v>
      </c>
      <c r="E850" s="257" t="str">
        <v>HU4003</v>
      </c>
      <c r="F850" s="257" t="str">
        <v>金色</v>
      </c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</row>
    <row r="851">
      <c r="A851" s="257" t="str">
        <v>HU2002</v>
      </c>
      <c r="B851" s="257" t="str">
        <v>HU2002</v>
      </c>
      <c r="C851" s="257" t="str">
        <v>【莱克LEXY】海贝清风加湿器</v>
      </c>
      <c r="D851" s="257" t="str">
        <v>海贝清风加湿器</v>
      </c>
      <c r="E851" s="257" t="str">
        <v>HU2002</v>
      </c>
      <c r="F851" s="257" t="str">
        <v>粉色</v>
      </c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</row>
    <row r="852">
      <c r="A852" s="257" t="str">
        <v>HU2001</v>
      </c>
      <c r="B852" s="257" t="str">
        <v>HU2001</v>
      </c>
      <c r="C852" s="257" t="str">
        <v>【莱克LEXY】花の雾语加湿器</v>
      </c>
      <c r="D852" s="257" t="str">
        <v>花の雾语加湿器</v>
      </c>
      <c r="E852" s="257" t="str">
        <v>HU2001</v>
      </c>
      <c r="F852" s="257" t="str">
        <v>蓝色</v>
      </c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</row>
    <row r="853">
      <c r="A853" s="257" t="str">
        <v>KA-B2305B-1</v>
      </c>
      <c r="B853" s="257" t="str">
        <v>KA-B2305B-1</v>
      </c>
      <c r="C853" s="257" t="str">
        <v>【莱克LEXY】料理机</v>
      </c>
      <c r="D853" s="257" t="str">
        <v>料理机</v>
      </c>
      <c r="E853" s="257" t="str">
        <v>KA-B2305B-1</v>
      </c>
      <c r="F853" s="257" t="str">
        <v>紫色</v>
      </c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</row>
    <row r="854">
      <c r="A854" s="257" t="str">
        <v>YXNSCBYSH</v>
      </c>
      <c r="B854" s="257" t="str">
        <v>YXNSCBYSH</v>
      </c>
      <c r="C854" s="257" t="str">
        <v>男式长柄素色雨伞</v>
      </c>
      <c r="D854" s="257" t="str">
        <v>男式长柄素色雨伞</v>
      </c>
      <c r="E854" s="257" t="str">
        <v>YXNSCBYSH</v>
      </c>
      <c r="F854" s="257" t="str">
        <v>夜空黑</v>
      </c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</row>
    <row r="855">
      <c r="A855" s="257" t="str">
        <v>YXBXCDQB</v>
      </c>
      <c r="B855" s="257" t="str">
        <v>1150158</v>
      </c>
      <c r="C855" s="257" t="str">
        <v>网易便携充电器</v>
      </c>
      <c r="D855" s="257" t="str">
        <v>网易便携充电器</v>
      </c>
      <c r="E855" s="257" t="str">
        <v>YXBXCDQB</v>
      </c>
      <c r="F855" s="257" t="str" xml:space="preserve">
        <v>白色 </v>
      </c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</row>
    <row r="856">
      <c r="A856" s="257" t="str">
        <v>1150158</v>
      </c>
      <c r="B856" s="257" t="str">
        <v>1150158</v>
      </c>
      <c r="C856" s="257" t="str">
        <v>网易便携充电器</v>
      </c>
      <c r="D856" s="257" t="str">
        <v>网易便携充电器</v>
      </c>
      <c r="E856" s="257" t="str">
        <v>1150158</v>
      </c>
      <c r="F856" s="257" t="str" xml:space="preserve">
        <v>白色 </v>
      </c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</row>
    <row r="857">
      <c r="A857" s="257" t="str">
        <v>YJZYZPMNLBYF</v>
      </c>
      <c r="B857" s="257" t="str">
        <v>YJZYZPMNLBYF</v>
      </c>
      <c r="C857" s="257" t="str">
        <v>1件装 雅致皮面年历本</v>
      </c>
      <c r="D857" s="257" t="str">
        <v>1件装 雅致皮面年历本</v>
      </c>
      <c r="E857" s="257" t="str">
        <v>YJZYZPMNLBYF</v>
      </c>
      <c r="F857" s="257" t="str" xml:space="preserve">
        <v>A5樱粉 </v>
      </c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</row>
    <row r="858">
      <c r="A858" s="257" t="str">
        <v>YXHLHZMNB</v>
      </c>
      <c r="B858" s="257" t="str">
        <v>YXHLHZMNB</v>
      </c>
      <c r="C858" s="257" t="str">
        <v>葫芦形化妆海绵</v>
      </c>
      <c r="D858" s="257" t="str">
        <v>葫芦形化妆海绵</v>
      </c>
      <c r="E858" s="257" t="str">
        <v>YXHLHZMNB</v>
      </c>
      <c r="F858" s="257" t="str">
        <v>奶油白</v>
      </c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</row>
    <row r="859">
      <c r="A859" s="257" t="str">
        <v>YXYJLDJ</v>
      </c>
      <c r="B859" s="257" t="str">
        <v>YXYJLDJ</v>
      </c>
      <c r="C859" s="257" t="str">
        <v>悦己日式木质落地镜</v>
      </c>
      <c r="D859" s="257" t="str">
        <v>悦己日式木质落地镜</v>
      </c>
      <c r="E859" s="257" t="str">
        <v>YXYJLDJ</v>
      </c>
      <c r="F859" s="257" t="str" xml:space="preserve">
        <v>原木色 </v>
      </c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</row>
    <row r="860">
      <c r="A860" s="257" t="str">
        <v>1022057</v>
      </c>
      <c r="B860" s="257" t="str">
        <v>1022057</v>
      </c>
      <c r="C860" s="257" t="str">
        <v>不锈钢敞口保温杯镜面瀑布</v>
      </c>
      <c r="D860" s="257" t="str">
        <v>不锈钢敞口保温杯镜面瀑布</v>
      </c>
      <c r="E860" s="257" t="str">
        <v>1022057</v>
      </c>
      <c r="F860" s="257" t="str">
        <v>镜面瀑布</v>
      </c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</row>
    <row r="861">
      <c r="A861" s="257" t="str">
        <v>1022058</v>
      </c>
      <c r="B861" s="257" t="str">
        <v>1022058</v>
      </c>
      <c r="C861" s="257" t="str">
        <v>不锈钢敞口保温杯亚光蜂巢</v>
      </c>
      <c r="D861" s="257" t="str">
        <v>不锈钢敞口保温杯亚光蜂巢</v>
      </c>
      <c r="E861" s="257" t="str">
        <v>1022058</v>
      </c>
      <c r="F861" s="257" t="str">
        <v>亚光蜂巢</v>
      </c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</row>
    <row r="862">
      <c r="A862" s="257" t="str">
        <v>1022028</v>
      </c>
      <c r="B862" s="257" t="str">
        <v>1022028</v>
      </c>
      <c r="C862" s="257" t="str">
        <v>色织华夫格空调被白色</v>
      </c>
      <c r="D862" s="257" t="str">
        <v>色织华夫格空调被白色</v>
      </c>
      <c r="E862" s="257" t="str">
        <v>1022028</v>
      </c>
      <c r="F862" s="257" t="str">
        <v>白色</v>
      </c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</row>
    <row r="863">
      <c r="A863" s="257" t="str">
        <v>1022029</v>
      </c>
      <c r="B863" s="257" t="str">
        <v>1022029</v>
      </c>
      <c r="C863" s="257" t="str">
        <v>色织华夫格空调被藏青</v>
      </c>
      <c r="D863" s="257" t="str">
        <v>色织华夫格空调被藏青</v>
      </c>
      <c r="E863" s="257" t="str">
        <v>1022029</v>
      </c>
      <c r="F863" s="257" t="str">
        <v>藏青</v>
      </c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</row>
    <row r="864">
      <c r="A864" s="257" t="str">
        <v>1022030</v>
      </c>
      <c r="B864" s="257" t="str">
        <v>1022030</v>
      </c>
      <c r="C864" s="257" t="str">
        <v>色织华夫格空调被灰色</v>
      </c>
      <c r="D864" s="257" t="str">
        <v>色织华夫格空调被灰色</v>
      </c>
      <c r="E864" s="257" t="str">
        <v>1022030</v>
      </c>
      <c r="F864" s="257" t="str">
        <v>灰色</v>
      </c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</row>
    <row r="865">
      <c r="A865" s="257" t="str">
        <v>1026004</v>
      </c>
      <c r="B865" s="257" t="str">
        <v>1026004</v>
      </c>
      <c r="C865" s="257" t="str">
        <v>色织六层纱布空调被灰白格</v>
      </c>
      <c r="D865" s="257" t="str">
        <v>色织六层纱布空调被灰白格</v>
      </c>
      <c r="E865" s="257" t="str">
        <v>1026004</v>
      </c>
      <c r="F865" s="257" t="str">
        <v>灰白格</v>
      </c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</row>
    <row r="866">
      <c r="A866" s="257" t="str">
        <v>1026005</v>
      </c>
      <c r="B866" s="257" t="str">
        <v>1026005</v>
      </c>
      <c r="C866" s="257" t="str">
        <v>色织六层纱布空调被粉白格</v>
      </c>
      <c r="D866" s="257" t="str">
        <v>色织六层纱布空调被粉白格</v>
      </c>
      <c r="E866" s="257" t="str">
        <v>1026005</v>
      </c>
      <c r="F866" s="257" t="str">
        <v>粉白格</v>
      </c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</row>
    <row r="867">
      <c r="A867" s="257" t="str">
        <v>1022079</v>
      </c>
      <c r="B867" s="257" t="str">
        <v>1022079</v>
      </c>
      <c r="C867" s="257" t="str">
        <v>泡泡纱可水洗空调被150*210cm*水粉</v>
      </c>
      <c r="D867" s="257" t="str">
        <v>泡泡纱可水洗空调被150*210cm*水粉</v>
      </c>
      <c r="E867" s="257" t="str">
        <v>1022079</v>
      </c>
      <c r="F867" s="257" t="str">
        <v>150*210cm*水粉</v>
      </c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</row>
    <row r="868">
      <c r="A868" s="257" t="str">
        <v>1022080</v>
      </c>
      <c r="B868" s="257" t="str">
        <v>1022080</v>
      </c>
      <c r="C868" s="257" t="str">
        <v>泡泡纱可水洗空调被150*210cm*水蓝</v>
      </c>
      <c r="D868" s="257" t="str">
        <v>泡泡纱可水洗空调被150*210cm*水蓝</v>
      </c>
      <c r="E868" s="257" t="str">
        <v>1022080</v>
      </c>
      <c r="F868" s="257" t="str">
        <v>150*210cm*水蓝</v>
      </c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</row>
    <row r="869">
      <c r="A869" s="257" t="str">
        <v>1031019</v>
      </c>
      <c r="B869" s="257" t="str">
        <v>1031019</v>
      </c>
      <c r="C869" s="257" t="str">
        <v>泡泡纱可水洗空调被150*210cm*水白</v>
      </c>
      <c r="D869" s="257" t="str">
        <v>泡泡纱可水洗空调被150*210cm*水白</v>
      </c>
      <c r="E869" s="257" t="str">
        <v>1031019</v>
      </c>
      <c r="F869" s="257" t="str">
        <v>150*210cm*水白</v>
      </c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</row>
    <row r="870">
      <c r="A870" s="257" t="str">
        <v>1031020</v>
      </c>
      <c r="B870" s="257" t="str">
        <v>1031020</v>
      </c>
      <c r="C870" s="257" t="str">
        <v>泡泡纱可水洗空调被150*210cm*水银灰</v>
      </c>
      <c r="D870" s="257" t="str">
        <v>泡泡纱可水洗空调被150*210cm*水银灰</v>
      </c>
      <c r="E870" s="257" t="str">
        <v>1031020</v>
      </c>
      <c r="F870" s="257" t="str">
        <v>150*210cm*水银灰</v>
      </c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</row>
    <row r="871">
      <c r="A871" s="257" t="str">
        <v>1036028</v>
      </c>
      <c r="B871" s="257" t="str">
        <v>1036028</v>
      </c>
      <c r="C871" s="257" t="str">
        <v>圆形护颈苦荞麦枕圆形</v>
      </c>
      <c r="D871" s="257" t="str">
        <v>圆形护颈苦荞麦枕圆形</v>
      </c>
      <c r="E871" s="257" t="str">
        <v>1036028</v>
      </c>
      <c r="F871" s="257" t="str">
        <v>圆形</v>
      </c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</row>
    <row r="872">
      <c r="A872" s="257" t="str">
        <v>1023016</v>
      </c>
      <c r="B872" s="257" t="str">
        <v>1023016</v>
      </c>
      <c r="C872" s="257" t="str">
        <v>日式天然蔺草席（短草）180*200cm</v>
      </c>
      <c r="D872" s="257" t="str">
        <v>日式天然蔺草席（短草）180*200cm</v>
      </c>
      <c r="E872" s="257" t="str">
        <v>1023016</v>
      </c>
      <c r="F872" s="257" t="str">
        <v>180*200cm</v>
      </c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</row>
    <row r="873">
      <c r="A873" s="257" t="str">
        <v>1111055</v>
      </c>
      <c r="B873" s="257" t="str">
        <v>1111055</v>
      </c>
      <c r="C873" s="257" t="str">
        <v>全棉贡缎纯色床单天蓝色*245*250cm</v>
      </c>
      <c r="D873" s="257" t="str">
        <v>全棉贡缎纯色床单天蓝色*245*250cm</v>
      </c>
      <c r="E873" s="257" t="str">
        <v>1111055</v>
      </c>
      <c r="F873" s="257" t="str">
        <v>天蓝色*245*250cm</v>
      </c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</row>
    <row r="874">
      <c r="A874" s="257" t="str">
        <v>1111057</v>
      </c>
      <c r="B874" s="257" t="str">
        <v>1111057</v>
      </c>
      <c r="C874" s="257" t="str">
        <v>全棉贡缎纯色床单千岁绿*245*250cm</v>
      </c>
      <c r="D874" s="257" t="str">
        <v>全棉贡缎纯色床单千岁绿*245*250cm</v>
      </c>
      <c r="E874" s="257" t="str">
        <v>1111057</v>
      </c>
      <c r="F874" s="257" t="str">
        <v>千岁绿*245*250cm</v>
      </c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</row>
    <row r="875">
      <c r="A875" s="257" t="str">
        <v>1111059</v>
      </c>
      <c r="B875" s="257" t="str">
        <v>1111059</v>
      </c>
      <c r="C875" s="257" t="str">
        <v>全棉贡缎纯色床单茶香粉*245*250cm</v>
      </c>
      <c r="D875" s="257" t="str">
        <v>全棉贡缎纯色床单茶香粉*245*250cm</v>
      </c>
      <c r="E875" s="257" t="str">
        <v>1111059</v>
      </c>
      <c r="F875" s="257" t="str">
        <v>茶香粉*245*250cm</v>
      </c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</row>
    <row r="876">
      <c r="A876" s="257" t="str">
        <v>1111061</v>
      </c>
      <c r="B876" s="257" t="str">
        <v>1111061</v>
      </c>
      <c r="C876" s="257" t="str">
        <v>全棉贡缎纯色床单蜜橙*245*250cm</v>
      </c>
      <c r="D876" s="257" t="str">
        <v>全棉贡缎纯色床单蜜橙*245*250cm</v>
      </c>
      <c r="E876" s="257" t="str">
        <v>1111061</v>
      </c>
      <c r="F876" s="257" t="str">
        <v>蜜橙*245*250cm</v>
      </c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</row>
    <row r="877">
      <c r="A877" s="257" t="str">
        <v>1111063</v>
      </c>
      <c r="B877" s="257" t="str">
        <v>1111063</v>
      </c>
      <c r="C877" s="257" t="str">
        <v>全棉贡缎纯色床单岩草绿*245*250cm</v>
      </c>
      <c r="D877" s="257" t="str">
        <v>全棉贡缎纯色床单岩草绿*245*250cm</v>
      </c>
      <c r="E877" s="257" t="str">
        <v>1111063</v>
      </c>
      <c r="F877" s="257" t="str">
        <v>岩草绿*245*250cm</v>
      </c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</row>
    <row r="878">
      <c r="A878" s="257" t="str">
        <v>1111065</v>
      </c>
      <c r="B878" s="257" t="str">
        <v>1111065</v>
      </c>
      <c r="C878" s="257" t="str">
        <v>全棉贡缎纯色床单荧光绿*245*250cm</v>
      </c>
      <c r="D878" s="257" t="str">
        <v>全棉贡缎纯色床单荧光绿*245*250cm</v>
      </c>
      <c r="E878" s="257" t="str">
        <v>1111065</v>
      </c>
      <c r="F878" s="257" t="str">
        <v>荧光绿*245*250cm</v>
      </c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</row>
    <row r="879">
      <c r="A879" s="257" t="str">
        <v>1111067</v>
      </c>
      <c r="B879" s="257" t="str">
        <v>1111067</v>
      </c>
      <c r="C879" s="257" t="str">
        <v>全棉贡缎纯色床单青蓝*245*250cm</v>
      </c>
      <c r="D879" s="257" t="str">
        <v>全棉贡缎纯色床单青蓝*245*250cm</v>
      </c>
      <c r="E879" s="257" t="str">
        <v>1111067</v>
      </c>
      <c r="F879" s="257" t="str">
        <v>青蓝*245*250cm</v>
      </c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</row>
    <row r="880">
      <c r="A880" s="257" t="str">
        <v>1111069</v>
      </c>
      <c r="B880" s="257" t="str">
        <v>1111069</v>
      </c>
      <c r="C880" s="257" t="str">
        <v>全棉贡缎纯色床单伽罗色*245*250cm</v>
      </c>
      <c r="D880" s="257" t="str">
        <v>全棉贡缎纯色床单伽罗色*245*250cm</v>
      </c>
      <c r="E880" s="257" t="str">
        <v>1111069</v>
      </c>
      <c r="F880" s="257" t="str">
        <v>伽罗色*245*250cm</v>
      </c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</row>
    <row r="881">
      <c r="A881" s="257" t="str">
        <v>1029014</v>
      </c>
      <c r="B881" s="257" t="str">
        <v>1029014</v>
      </c>
      <c r="C881" s="257" t="str">
        <v>撞色全亚麻四件套1.5M*橙色</v>
      </c>
      <c r="D881" s="257" t="str">
        <v>撞色全亚麻四件套1.5M*橙色</v>
      </c>
      <c r="E881" s="257" t="str">
        <v>1029014</v>
      </c>
      <c r="F881" s="257" t="str">
        <v>1.5M*橙色</v>
      </c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</row>
    <row r="882">
      <c r="A882" s="257" t="str">
        <v>1029015</v>
      </c>
      <c r="B882" s="257" t="str">
        <v>1029015</v>
      </c>
      <c r="C882" s="257" t="str">
        <v>撞色全亚麻四件套1.5M*灰色</v>
      </c>
      <c r="D882" s="257" t="str">
        <v>撞色全亚麻四件套1.5M*灰色</v>
      </c>
      <c r="E882" s="257" t="str">
        <v>1029015</v>
      </c>
      <c r="F882" s="257" t="str">
        <v>1.5M*灰色</v>
      </c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</row>
    <row r="883">
      <c r="A883" s="257" t="str">
        <v>1029016</v>
      </c>
      <c r="B883" s="257" t="str">
        <v>1029016</v>
      </c>
      <c r="C883" s="257" t="str">
        <v>撞色全亚麻四件套1.5M*黄色</v>
      </c>
      <c r="D883" s="257" t="str">
        <v>撞色全亚麻四件套1.5M*黄色</v>
      </c>
      <c r="E883" s="257" t="str">
        <v>1029016</v>
      </c>
      <c r="F883" s="257" t="str">
        <v>1.5M*黄色</v>
      </c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</row>
    <row r="884">
      <c r="A884" s="257" t="str">
        <v>1029017</v>
      </c>
      <c r="B884" s="257" t="str">
        <v>1029017</v>
      </c>
      <c r="C884" s="257" t="str">
        <v>撞色全亚麻四件套1.8M*橙色</v>
      </c>
      <c r="D884" s="257" t="str">
        <v>撞色全亚麻四件套1.8M*橙色</v>
      </c>
      <c r="E884" s="257" t="str">
        <v>1029017</v>
      </c>
      <c r="F884" s="257" t="str">
        <v>1.8M*橙色</v>
      </c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</row>
    <row r="885">
      <c r="A885" s="257" t="str">
        <v>1029018</v>
      </c>
      <c r="B885" s="257" t="str">
        <v>1029018</v>
      </c>
      <c r="C885" s="257" t="str">
        <v>撞色全亚麻四件套1.8M*灰色</v>
      </c>
      <c r="D885" s="257" t="str">
        <v>撞色全亚麻四件套1.8M*灰色</v>
      </c>
      <c r="E885" s="257" t="str">
        <v>1029018</v>
      </c>
      <c r="F885" s="257" t="str">
        <v>1.8M*灰色</v>
      </c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</row>
    <row r="886">
      <c r="A886" s="257" t="str">
        <v>1029019</v>
      </c>
      <c r="B886" s="257" t="str">
        <v>1029019</v>
      </c>
      <c r="C886" s="257" t="str">
        <v>撞色全亚麻四件套1.8M*黄色</v>
      </c>
      <c r="D886" s="257" t="str">
        <v>撞色全亚麻四件套1.8M*黄色</v>
      </c>
      <c r="E886" s="257" t="str">
        <v>1029019</v>
      </c>
      <c r="F886" s="257" t="str">
        <v>1.8M*黄色</v>
      </c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</row>
    <row r="887">
      <c r="A887" s="257" t="str">
        <v>1111008</v>
      </c>
      <c r="B887" s="257" t="str">
        <v>1111008</v>
      </c>
      <c r="C887" s="257" t="str">
        <v>大头风扇冷灰</v>
      </c>
      <c r="D887" s="257" t="str">
        <v>大头风扇冷灰</v>
      </c>
      <c r="E887" s="257" t="str">
        <v>1111008</v>
      </c>
      <c r="F887" s="257" t="str">
        <v>冷灰</v>
      </c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</row>
    <row r="888">
      <c r="A888" s="257" t="str">
        <v>1111009</v>
      </c>
      <c r="B888" s="257" t="str">
        <v>1111009</v>
      </c>
      <c r="C888" s="257" t="str">
        <v>大头风扇樱花粉</v>
      </c>
      <c r="D888" s="257" t="str">
        <v>大头风扇樱花粉</v>
      </c>
      <c r="E888" s="257" t="str">
        <v>1111009</v>
      </c>
      <c r="F888" s="257" t="str">
        <v>樱花粉</v>
      </c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</row>
    <row r="889">
      <c r="A889" s="257" t="str">
        <v>1111010</v>
      </c>
      <c r="B889" s="257" t="str">
        <v>1111010</v>
      </c>
      <c r="C889" s="257" t="str">
        <v>大头风扇静谧蓝</v>
      </c>
      <c r="D889" s="257" t="str">
        <v>大头风扇静谧蓝</v>
      </c>
      <c r="E889" s="257" t="str">
        <v>1111010</v>
      </c>
      <c r="F889" s="257" t="str">
        <v>静谧蓝</v>
      </c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</row>
    <row r="890">
      <c r="A890" s="257" t="str">
        <v>1116105</v>
      </c>
      <c r="B890" s="257" t="str">
        <v>1116105</v>
      </c>
      <c r="C890" s="257" t="str">
        <v>日式和风蔺草蒲团坐垫50*50*5cm</v>
      </c>
      <c r="D890" s="257" t="str">
        <v>日式和风蔺草蒲团坐垫50*50*5cm</v>
      </c>
      <c r="E890" s="257" t="str">
        <v>1116105</v>
      </c>
      <c r="F890" s="257" t="str">
        <v>50*50*5cm</v>
      </c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</row>
    <row r="891">
      <c r="A891" s="257" t="str">
        <v>1010001</v>
      </c>
      <c r="B891" s="257" t="str">
        <v>1010001</v>
      </c>
      <c r="C891" s="257" t="str">
        <v>精梳棉双针休闲男袜黑色、深上青、深灰、中灰、深咖啡、漂白</v>
      </c>
      <c r="D891" s="257" t="str">
        <v>精梳棉双针休闲男袜黑色、深上青、深灰、中灰、深咖啡、漂白</v>
      </c>
      <c r="E891" s="257" t="str">
        <v>1010001</v>
      </c>
      <c r="F891" s="257" t="str">
        <v>黑色、深上青、深灰、中灰、深咖啡、漂白</v>
      </c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</row>
    <row r="892">
      <c r="A892" s="257" t="str">
        <v>1057078</v>
      </c>
      <c r="B892" s="257" t="str">
        <v>1057078</v>
      </c>
      <c r="C892" s="257" t="str">
        <v>精梳棉双针休闲男袜漂白*6</v>
      </c>
      <c r="D892" s="257" t="str">
        <v>精梳棉双针休闲男袜漂白*6</v>
      </c>
      <c r="E892" s="257" t="str">
        <v>1057078</v>
      </c>
      <c r="F892" s="257" t="str">
        <v>漂白*6</v>
      </c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</row>
    <row r="893">
      <c r="A893" s="257" t="str">
        <v>1057079</v>
      </c>
      <c r="B893" s="257" t="str">
        <v>1057079</v>
      </c>
      <c r="C893" s="257" t="str">
        <v>精梳棉双针休闲男袜黑色*6</v>
      </c>
      <c r="D893" s="257" t="str">
        <v>精梳棉双针休闲男袜黑色*6</v>
      </c>
      <c r="E893" s="257" t="str">
        <v>1057079</v>
      </c>
      <c r="F893" s="257" t="str">
        <v>黑色*6</v>
      </c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</row>
    <row r="894">
      <c r="A894" s="257" t="str">
        <v>1125007</v>
      </c>
      <c r="B894" s="257" t="str">
        <v>1125007</v>
      </c>
      <c r="C894" s="257" t="str">
        <v>雪丝竹节纹男士休闲船袜灰黑*5</v>
      </c>
      <c r="D894" s="257" t="str">
        <v>雪丝竹节纹男士休闲船袜灰黑*5</v>
      </c>
      <c r="E894" s="257" t="str">
        <v>1125007</v>
      </c>
      <c r="F894" s="257" t="str">
        <v>灰黑*5</v>
      </c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</row>
    <row r="895">
      <c r="A895" s="257" t="str">
        <v>1125008</v>
      </c>
      <c r="B895" s="257" t="str">
        <v>1125008</v>
      </c>
      <c r="C895" s="257" t="str">
        <v>雪丝竹节纹男士休闲船袜藏青*5</v>
      </c>
      <c r="D895" s="257" t="str">
        <v>雪丝竹节纹男士休闲船袜藏青*5</v>
      </c>
      <c r="E895" s="257" t="str">
        <v>1125008</v>
      </c>
      <c r="F895" s="257" t="str">
        <v>藏青*5</v>
      </c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</row>
    <row r="896">
      <c r="A896" s="257" t="str">
        <v>1125009</v>
      </c>
      <c r="B896" s="257" t="str">
        <v>1125009</v>
      </c>
      <c r="C896" s="257" t="str">
        <v>雪丝竹节纹男士休闲船袜雅灰*5</v>
      </c>
      <c r="D896" s="257" t="str">
        <v>雪丝竹节纹男士休闲船袜雅灰*5</v>
      </c>
      <c r="E896" s="257" t="str">
        <v>1125009</v>
      </c>
      <c r="F896" s="257" t="str">
        <v>雅灰*5</v>
      </c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</row>
    <row r="897">
      <c r="A897" s="257" t="str">
        <v>1125003</v>
      </c>
      <c r="B897" s="257" t="str">
        <v>1125003</v>
      </c>
      <c r="C897" s="257" t="str">
        <v>雪丝竹节纹男式隐形袜灰黑*5</v>
      </c>
      <c r="D897" s="257" t="str">
        <v>雪丝竹节纹男式隐形袜灰黑*5</v>
      </c>
      <c r="E897" s="257" t="str">
        <v>1125003</v>
      </c>
      <c r="F897" s="257" t="str">
        <v>灰黑*5</v>
      </c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</row>
    <row r="898">
      <c r="A898" s="257" t="str">
        <v>1125004</v>
      </c>
      <c r="B898" s="257" t="str">
        <v>1125004</v>
      </c>
      <c r="C898" s="257" t="str">
        <v>雪丝竹节纹男式隐形袜藏青*5</v>
      </c>
      <c r="D898" s="257" t="str">
        <v>雪丝竹节纹男式隐形袜藏青*5</v>
      </c>
      <c r="E898" s="257" t="str">
        <v>1125004</v>
      </c>
      <c r="F898" s="257" t="str">
        <v>藏青*5</v>
      </c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</row>
    <row r="899">
      <c r="A899" s="257" t="str">
        <v>1125005</v>
      </c>
      <c r="B899" s="257" t="str">
        <v>1125005</v>
      </c>
      <c r="C899" s="257" t="str">
        <v>雪丝竹节纹男式隐形袜雅灰*5</v>
      </c>
      <c r="D899" s="257" t="str">
        <v>雪丝竹节纹男式隐形袜雅灰*5</v>
      </c>
      <c r="E899" s="257" t="str">
        <v>1125005</v>
      </c>
      <c r="F899" s="257" t="str">
        <v>雅灰*5</v>
      </c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</row>
    <row r="900">
      <c r="A900" s="257" t="str">
        <v>1056048</v>
      </c>
      <c r="B900" s="257" t="str">
        <v>1056048</v>
      </c>
      <c r="C900" s="257" t="str">
        <v>磨砂杆直杆中性笔黑</v>
      </c>
      <c r="D900" s="257" t="str">
        <v>磨砂杆直杆中性笔黑</v>
      </c>
      <c r="E900" s="257" t="str">
        <v>1056048</v>
      </c>
      <c r="F900" s="257" t="str">
        <v>黑</v>
      </c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</row>
    <row r="901">
      <c r="A901" s="257" t="str">
        <v>1056049</v>
      </c>
      <c r="B901" s="257" t="str">
        <v>1056049</v>
      </c>
      <c r="C901" s="257" t="str">
        <v>磨砂杆直杆中性笔蓝</v>
      </c>
      <c r="D901" s="257" t="str">
        <v>磨砂杆直杆中性笔蓝</v>
      </c>
      <c r="E901" s="257" t="str">
        <v>1056049</v>
      </c>
      <c r="F901" s="257" t="str">
        <v>蓝</v>
      </c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</row>
    <row r="902">
      <c r="A902" s="257" t="str">
        <v>1079018</v>
      </c>
      <c r="B902" s="257" t="str">
        <v>1079018</v>
      </c>
      <c r="C902" s="257" t="str">
        <v>硬底易撕便签本淡蓝</v>
      </c>
      <c r="D902" s="257" t="str">
        <v>硬底易撕便签本淡蓝</v>
      </c>
      <c r="E902" s="257" t="str">
        <v>1079018</v>
      </c>
      <c r="F902" s="257" t="str">
        <v>淡蓝</v>
      </c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</row>
    <row r="903">
      <c r="A903" s="257" t="str">
        <v>1042083</v>
      </c>
      <c r="B903" s="257" t="str">
        <v>1042083</v>
      </c>
      <c r="C903" s="257" t="str">
        <v>再生纸胶装拍纸本A5</v>
      </c>
      <c r="D903" s="257" t="str">
        <v>再生纸胶装拍纸本A5</v>
      </c>
      <c r="E903" s="257" t="str">
        <v>1042083</v>
      </c>
      <c r="F903" s="257" t="str">
        <v>A5</v>
      </c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</row>
    <row r="904">
      <c r="A904" s="257" t="str">
        <v>1124034</v>
      </c>
      <c r="B904" s="257" t="str">
        <v>1381000</v>
      </c>
      <c r="C904" s="257" t="str">
        <v>德式轻量保温随手杯黑</v>
      </c>
      <c r="D904" s="257" t="str">
        <v>德式轻量保温随手杯黑</v>
      </c>
      <c r="E904" s="257" t="str">
        <v>1124034</v>
      </c>
      <c r="F904" s="257" t="str">
        <v>黑</v>
      </c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</row>
    <row r="905">
      <c r="A905" s="257" t="str">
        <v>6926347414116</v>
      </c>
      <c r="B905" s="257" t="str">
        <v>6926347414116</v>
      </c>
      <c r="C905" s="257" t="str">
        <v>穷游大容量防盗折叠包拉杆箱适用JNE黑色</v>
      </c>
      <c r="D905" s="257" t="str">
        <v>穷游原创东京超大容量防盗折叠包便携旅行收纳 拉杆箱适用 JNE</v>
      </c>
      <c r="E905" s="257" t="str">
        <v>6926347414116</v>
      </c>
      <c r="F905" s="257" t="str">
        <v>黑色</v>
      </c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</row>
    <row r="906">
      <c r="A906" s="257" t="str">
        <v>6926347414123</v>
      </c>
      <c r="B906" s="257" t="str">
        <v>6926347414123</v>
      </c>
      <c r="C906" s="257" t="str">
        <v>穷游大容量防盗折叠包拉杆箱适用JNE红色</v>
      </c>
      <c r="D906" s="257" t="str">
        <v>穷游原创东京超大容量防盗折叠包便携旅行收纳 拉杆箱适用 JNE 红色</v>
      </c>
      <c r="E906" s="257" t="str">
        <v>6926347414123</v>
      </c>
      <c r="F906" s="257" t="str">
        <v>红色</v>
      </c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</row>
    <row r="907">
      <c r="A907" s="257" t="str">
        <v>ydsh-npzd</v>
      </c>
      <c r="B907" s="257" t="str">
        <v>ydsh-npzd</v>
      </c>
      <c r="C907" s="257" t="str">
        <v>亚朵生活 定制牛皮纸袋</v>
      </c>
      <c r="D907" s="257" t="str">
        <v>亚朵生活 定制牛皮纸袋</v>
      </c>
      <c r="E907" s="257" t="str">
        <v>ydsh-npzd</v>
      </c>
      <c r="F907" s="257" t="str">
        <v>68*40*14</v>
      </c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</row>
    <row r="908">
      <c r="A908" s="257" t="str">
        <v>1121002</v>
      </c>
      <c r="B908" s="257" t="str">
        <v>1121002</v>
      </c>
      <c r="C908" s="257" t="str">
        <v>黑凤梨情侣围裙</v>
      </c>
      <c r="D908" s="257" t="str">
        <v>黑凤梨情侣围裙</v>
      </c>
      <c r="E908" s="257" t="str">
        <v>1121002</v>
      </c>
      <c r="F908" s="257" t="str">
        <v>深沉黑+浪漫粉</v>
      </c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</row>
    <row r="909">
      <c r="A909" s="257" t="str">
        <v>1116125</v>
      </c>
      <c r="B909" s="257" t="str">
        <v>1116125</v>
      </c>
      <c r="C909" s="257" t="str">
        <v>色胶布刺绣折伞</v>
      </c>
      <c r="D909" s="257" t="str">
        <v>色胶布刺绣折伞</v>
      </c>
      <c r="E909" s="257" t="str">
        <v>1116125</v>
      </c>
      <c r="F909" s="257" t="str">
        <v>黑色</v>
      </c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</row>
    <row r="910">
      <c r="A910" s="257" t="str">
        <v>1116126</v>
      </c>
      <c r="B910" s="257" t="str">
        <v>1116126</v>
      </c>
      <c r="C910" s="257" t="str">
        <v>色胶布刺绣折伞 粉色</v>
      </c>
      <c r="D910" s="257" t="str">
        <v>色胶布刺绣折伞 粉色</v>
      </c>
      <c r="E910" s="257" t="str">
        <v>1116126</v>
      </c>
      <c r="F910" s="257" t="str">
        <v>粉色</v>
      </c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</row>
    <row r="911">
      <c r="A911" s="257" t="str">
        <v>1116127</v>
      </c>
      <c r="B911" s="257" t="str">
        <v>1116127</v>
      </c>
      <c r="C911" s="257" t="str">
        <v>色胶布刺绣折伞 卡其色</v>
      </c>
      <c r="D911" s="257" t="str">
        <v>色胶布刺绣折伞 卡其色</v>
      </c>
      <c r="E911" s="257" t="str">
        <v>1116127</v>
      </c>
      <c r="F911" s="257" t="str">
        <v>卡其色</v>
      </c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</row>
    <row r="912">
      <c r="A912" s="257" t="str">
        <v>HC-M301</v>
      </c>
      <c r="B912" s="257" t="str">
        <v>HC-M301</v>
      </c>
      <c r="C912" s="257" t="str">
        <v>【莱克】揉捏热敷按摩披肩 肩颈乐按摩仪 HC-M301</v>
      </c>
      <c r="D912" s="257" t="str">
        <v>【莱克】揉捏热敷按摩披肩 肩颈乐按摩仪 HC-M301</v>
      </c>
      <c r="E912" s="257" t="str">
        <v>HC-M301</v>
      </c>
      <c r="F912" s="257" t="str">
        <v>HC-M301</v>
      </c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</row>
    <row r="913">
      <c r="A913" s="257" t="str">
        <v>1150143</v>
      </c>
      <c r="B913" s="257" t="str">
        <v>1150143</v>
      </c>
      <c r="C913" s="257" t="str">
        <v>网易智造苹果快充数据线2米</v>
      </c>
      <c r="D913" s="257" t="str">
        <v>网易智造苹果快充数据线2米</v>
      </c>
      <c r="E913" s="257" t="str">
        <v>1150143</v>
      </c>
      <c r="F913" s="257" t="str">
        <v>2米</v>
      </c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</row>
    <row r="914">
      <c r="A914" s="257" t="str">
        <v>20111500271</v>
      </c>
      <c r="B914" s="257" t="str">
        <v>20111500271</v>
      </c>
      <c r="C914" s="257" t="str">
        <v>盛世繁花二十国明信片套装</v>
      </c>
      <c r="D914" s="257" t="str">
        <v>盛世繁花二十国明信片套装</v>
      </c>
      <c r="E914" s="257" t="str">
        <v>20111500271</v>
      </c>
      <c r="F914" s="257" t="str">
        <v>二十国国花长巾200*60cm*1 二十国G20明信片*1套</v>
      </c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</row>
    <row r="915">
      <c r="A915" s="257" t="str">
        <v>20111160303</v>
      </c>
      <c r="B915" s="257" t="str">
        <v>20111160303</v>
      </c>
      <c r="C915" s="257" t="str">
        <v>杭州三绝 西湖山水套装</v>
      </c>
      <c r="D915" s="257" t="str">
        <v>杭州三绝 西湖山水套装</v>
      </c>
      <c r="E915" s="257" t="str">
        <v>20111160303</v>
      </c>
      <c r="F915" s="257" t="str">
        <v>西湖山水真丝长巾180*50cm*1 王星记纯手工扇子*1 西湖龙井*1</v>
      </c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</row>
    <row r="916">
      <c r="A916" s="257" t="str">
        <v>20111160304</v>
      </c>
      <c r="B916" s="257" t="str">
        <v>20111160304</v>
      </c>
      <c r="C916" s="257" t="str">
        <v>杭州三绝 荷语清风套装</v>
      </c>
      <c r="D916" s="257" t="str">
        <v>杭州三绝 荷语清风套装</v>
      </c>
      <c r="E916" s="257" t="str">
        <v>20111160304</v>
      </c>
      <c r="F916" s="257" t="str">
        <v>荷语清风真丝长巾180*50cm*1 王星记纯手工扇子*1 西湖龙井*1</v>
      </c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</row>
    <row r="917">
      <c r="A917" s="257" t="str">
        <v>20111301959</v>
      </c>
      <c r="B917" s="257" t="str">
        <v>20111301959</v>
      </c>
      <c r="C917" s="257" t="str">
        <v>G20锦绣西湖丝扇套装-花满轩阁</v>
      </c>
      <c r="D917" s="257" t="str">
        <v>G20锦绣西湖丝扇套装-花满轩阁</v>
      </c>
      <c r="E917" s="257" t="str">
        <v>20111301959</v>
      </c>
      <c r="F917" s="257" t="str">
        <v>真丝大方巾90*90cm*1 王星记纯手工扇子*1</v>
      </c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</row>
    <row r="918">
      <c r="A918" s="257" t="str">
        <v>20111301960</v>
      </c>
      <c r="B918" s="257" t="str">
        <v>20111301960</v>
      </c>
      <c r="C918" s="257" t="str">
        <v>G20锦绣西湖丝扇套装-花境绕蝶</v>
      </c>
      <c r="D918" s="257" t="str">
        <v>G20锦绣西湖丝扇套装-花境绕蝶</v>
      </c>
      <c r="E918" s="257" t="str">
        <v>20111301960</v>
      </c>
      <c r="F918" s="257" t="str">
        <v>真丝大方巾90*90cm*1 王星记纯手工扇子*1</v>
      </c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</row>
    <row r="919">
      <c r="A919" s="257" t="str">
        <v>20111160289</v>
      </c>
      <c r="B919" s="257" t="str">
        <v>20111160289</v>
      </c>
      <c r="C919" s="257" t="str">
        <v>吉光凤羽夫人礼套装</v>
      </c>
      <c r="D919" s="257" t="str">
        <v>吉光凤羽夫人礼套装</v>
      </c>
      <c r="E919" s="257" t="str">
        <v>20111160289</v>
      </c>
      <c r="F919" s="257" t="str">
        <v>真丝长巾--吉光凤羽180*65*1 丝羊绒长巾--吉光凤羽180*65*1</v>
      </c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</row>
    <row r="920">
      <c r="A920" s="257" t="str">
        <v>20111160290</v>
      </c>
      <c r="B920" s="257" t="str">
        <v>20111160290</v>
      </c>
      <c r="C920" s="257" t="str">
        <v>吉光凤羽夫人礼套装</v>
      </c>
      <c r="D920" s="257" t="str">
        <v>吉光凤羽夫人礼套装</v>
      </c>
      <c r="E920" s="257" t="str">
        <v>20111160290</v>
      </c>
      <c r="F920" s="257" t="str">
        <v>真丝长巾--吉光凤羽180*65*1 丝羊绒长巾--吉光凤羽180*65*1</v>
      </c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</row>
    <row r="921">
      <c r="A921" s="257" t="str">
        <v>20111500281</v>
      </c>
      <c r="B921" s="257" t="str">
        <v>20111500281</v>
      </c>
      <c r="C921" s="257" t="str">
        <v>G20丝水柔情套装</v>
      </c>
      <c r="D921" s="257" t="str">
        <v>G20丝水柔情套装</v>
      </c>
      <c r="E921" s="257" t="str">
        <v>20111500281</v>
      </c>
      <c r="F921" s="257" t="str">
        <v>G20国礼长巾200*50cm*1 G20国礼方巾90*90cm*1 G20纪念金钞*1</v>
      </c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</row>
    <row r="922">
      <c r="A922" s="257" t="str">
        <v>10102160033</v>
      </c>
      <c r="B922" s="257" t="str">
        <v>10102160033</v>
      </c>
      <c r="C922" s="257" t="str">
        <v>罗兰物语 （大方巾）</v>
      </c>
      <c r="D922" s="257" t="str">
        <v>罗兰物语 （大方巾）</v>
      </c>
      <c r="E922" s="257" t="str">
        <v>10102160033</v>
      </c>
      <c r="F922" s="257" t="str">
        <v>88*88cm</v>
      </c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</row>
    <row r="923">
      <c r="A923" s="257" t="str">
        <v>10103160003</v>
      </c>
      <c r="B923" s="257" t="str">
        <v>10103160003</v>
      </c>
      <c r="C923" s="257" t="str">
        <v>夜光凤鸟（长巾）</v>
      </c>
      <c r="D923" s="257" t="str">
        <v>夜光凤鸟（长巾）</v>
      </c>
      <c r="E923" s="257" t="str">
        <v>10103160003</v>
      </c>
      <c r="F923" s="257" t="str">
        <v>175*48cm</v>
      </c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</row>
    <row r="924">
      <c r="A924" s="257" t="str">
        <v>10102160024</v>
      </c>
      <c r="B924" s="257" t="str">
        <v>10102160024</v>
      </c>
      <c r="C924" s="257" t="str">
        <v>景时风华 （大方巾）</v>
      </c>
      <c r="D924" s="257" t="str">
        <v>景时风华 （大方巾）</v>
      </c>
      <c r="E924" s="257" t="str">
        <v>10102160024</v>
      </c>
      <c r="F924" s="257" t="str">
        <v>88*88cm</v>
      </c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</row>
    <row r="925">
      <c r="A925" s="257" t="str">
        <v>10103120014</v>
      </c>
      <c r="B925" s="257" t="str">
        <v>10103120014</v>
      </c>
      <c r="C925" s="257" t="str">
        <v>如梦青妆（长巾）</v>
      </c>
      <c r="D925" s="257" t="str">
        <v>如梦青妆（长巾）</v>
      </c>
      <c r="E925" s="257" t="str">
        <v>10103120014</v>
      </c>
      <c r="F925" s="257" t="str">
        <v>175*45cm</v>
      </c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</row>
    <row r="926">
      <c r="A926" s="257" t="str">
        <v>10103120013</v>
      </c>
      <c r="B926" s="257" t="str">
        <v>10103120013</v>
      </c>
      <c r="C926" s="257" t="str">
        <v>青之初妆（长巾）</v>
      </c>
      <c r="D926" s="257" t="str">
        <v>青之初妆（长巾）</v>
      </c>
      <c r="E926" s="257" t="str">
        <v>10103120013</v>
      </c>
      <c r="F926" s="257" t="str">
        <v>175*45cm</v>
      </c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</row>
    <row r="927">
      <c r="A927" s="257" t="str">
        <v>10102130010</v>
      </c>
      <c r="B927" s="257" t="str">
        <v>10102130010</v>
      </c>
      <c r="C927" s="257" t="str">
        <v>扇舞丹青 （大方巾）</v>
      </c>
      <c r="D927" s="257" t="str">
        <v>扇舞丹青 （大方巾）</v>
      </c>
      <c r="E927" s="257" t="str">
        <v>10102130010</v>
      </c>
      <c r="F927" s="257" t="str">
        <v>90*90cm</v>
      </c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</row>
    <row r="928">
      <c r="A928" s="257" t="str">
        <v>10102110016</v>
      </c>
      <c r="B928" s="257" t="str">
        <v>10102110016</v>
      </c>
      <c r="C928" s="257" t="str">
        <v>璀璨迷情 （大方巾）</v>
      </c>
      <c r="D928" s="257" t="str">
        <v>璀璨迷情 （大方巾）</v>
      </c>
      <c r="E928" s="257" t="str">
        <v>10102110016</v>
      </c>
      <c r="F928" s="257" t="str">
        <v>90*90cm</v>
      </c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</row>
    <row r="929">
      <c r="A929" s="257" t="str">
        <v>10102150006</v>
      </c>
      <c r="B929" s="257" t="str">
        <v>10102150006</v>
      </c>
      <c r="C929" s="257" t="str">
        <v>金玉步摇 （大方巾）</v>
      </c>
      <c r="D929" s="257" t="str">
        <v>金玉步摇 （大方巾）</v>
      </c>
      <c r="E929" s="257" t="str">
        <v>10102150006</v>
      </c>
      <c r="F929" s="257" t="str">
        <v>90*90cm</v>
      </c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</row>
    <row r="930">
      <c r="A930" s="257" t="str">
        <v>10102160003</v>
      </c>
      <c r="B930" s="257" t="str">
        <v>10102160003</v>
      </c>
      <c r="C930" s="257" t="str">
        <v>玉兰花开 （大方巾）</v>
      </c>
      <c r="D930" s="257" t="str">
        <v>玉兰花开 （大方巾）</v>
      </c>
      <c r="E930" s="257" t="str">
        <v>10102160003</v>
      </c>
      <c r="F930" s="257" t="str">
        <v>90*90cm</v>
      </c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</row>
    <row r="931">
      <c r="A931" s="257" t="str">
        <v>10102150008</v>
      </c>
      <c r="B931" s="257" t="str">
        <v>10102150008</v>
      </c>
      <c r="C931" s="257" t="str">
        <v>如意倾城 （大方巾）</v>
      </c>
      <c r="D931" s="257" t="str">
        <v>如意倾城 （大方巾）</v>
      </c>
      <c r="E931" s="257" t="str">
        <v>10102150008</v>
      </c>
      <c r="F931" s="257" t="str">
        <v>90*90cm</v>
      </c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</row>
    <row r="932">
      <c r="A932" s="257" t="str">
        <v>10102140010</v>
      </c>
      <c r="B932" s="257" t="str">
        <v>10102140010</v>
      </c>
      <c r="C932" s="257" t="str">
        <v>景泰青蓝 （大方巾）</v>
      </c>
      <c r="D932" s="257" t="str">
        <v>景泰青蓝 （大方巾）</v>
      </c>
      <c r="E932" s="257" t="str">
        <v>10102140010</v>
      </c>
      <c r="F932" s="257" t="str">
        <v>90*90cm</v>
      </c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</row>
    <row r="933">
      <c r="A933" s="257" t="str">
        <v>10103120012</v>
      </c>
      <c r="B933" s="257" t="str">
        <v>10103120012</v>
      </c>
      <c r="C933" s="257" t="str">
        <v>醉荷 (水墨长巾）</v>
      </c>
      <c r="D933" s="257" t="str">
        <v>醉荷 (水墨长巾）</v>
      </c>
      <c r="E933" s="257" t="str">
        <v>10103120012</v>
      </c>
      <c r="F933" s="257" t="str">
        <v>180*50cm</v>
      </c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</row>
    <row r="934">
      <c r="A934" s="257" t="str">
        <v>10102130008</v>
      </c>
      <c r="B934" s="257" t="str">
        <v>10102130008</v>
      </c>
      <c r="C934" s="257" t="str">
        <v>彩虹椰岛 （大方巾）</v>
      </c>
      <c r="D934" s="257" t="str">
        <v>彩虹椰岛 （大方巾）</v>
      </c>
      <c r="E934" s="257" t="str">
        <v>10102130008</v>
      </c>
      <c r="F934" s="257" t="str">
        <v>88*88cm</v>
      </c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</row>
    <row r="935">
      <c r="A935" s="257" t="str">
        <v>10102160031</v>
      </c>
      <c r="B935" s="257" t="str">
        <v>10102160031</v>
      </c>
      <c r="C935" s="257" t="str">
        <v>丝路漫步 （大方巾）</v>
      </c>
      <c r="D935" s="257" t="str">
        <v>丝路漫步 （大方巾）</v>
      </c>
      <c r="E935" s="257" t="str">
        <v>10102160031</v>
      </c>
      <c r="F935" s="257" t="str">
        <v>88*88cm</v>
      </c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</row>
    <row r="936">
      <c r="A936" s="257" t="str">
        <v>10106160015</v>
      </c>
      <c r="B936" s="257" t="str">
        <v>10106160015</v>
      </c>
      <c r="C936" s="257" t="str">
        <v>纯美心情 （丝羊绒长巾）</v>
      </c>
      <c r="D936" s="257" t="str">
        <v>纯美心情 （丝羊绒长巾）</v>
      </c>
      <c r="E936" s="257" t="str">
        <v>10106160015</v>
      </c>
      <c r="F936" s="257" t="str">
        <v>200*70cm</v>
      </c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</row>
    <row r="937">
      <c r="A937" s="257" t="str">
        <v>20111160287</v>
      </c>
      <c r="B937" s="257" t="str">
        <v>20111160287</v>
      </c>
      <c r="C937" s="257" t="str">
        <v>牡丹流韵（长巾）</v>
      </c>
      <c r="D937" s="257" t="str">
        <v>牡丹流韵（长巾）</v>
      </c>
      <c r="E937" s="257" t="str">
        <v>20111160287</v>
      </c>
      <c r="F937" s="257" t="str">
        <v>180*50cm</v>
      </c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</row>
    <row r="938">
      <c r="A938" s="257" t="str">
        <v>10102150005</v>
      </c>
      <c r="B938" s="257" t="str">
        <v>10102150005</v>
      </c>
      <c r="C938" s="257" t="str">
        <v>蔓桠新生 （大方巾）</v>
      </c>
      <c r="D938" s="257" t="str">
        <v>蔓桠新生 （大方巾）</v>
      </c>
      <c r="E938" s="257" t="str">
        <v>10102150005</v>
      </c>
      <c r="F938" s="257" t="str">
        <v>88*88cm</v>
      </c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</row>
    <row r="939">
      <c r="A939" s="257" t="str">
        <v>10102160018</v>
      </c>
      <c r="B939" s="257" t="str">
        <v>10102160018</v>
      </c>
      <c r="C939" s="257" t="str">
        <v>丹青雅韵 （大方巾）</v>
      </c>
      <c r="D939" s="257" t="str">
        <v>丹青雅韵 （大方巾）</v>
      </c>
      <c r="E939" s="257" t="str">
        <v>10102160018</v>
      </c>
      <c r="F939" s="257" t="str">
        <v>90*90cm</v>
      </c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</row>
    <row r="940">
      <c r="A940" s="257" t="str">
        <v>10102150010</v>
      </c>
      <c r="B940" s="257" t="str">
        <v>10102150010</v>
      </c>
      <c r="C940" s="257" t="str">
        <v>宫瑞 （大方巾）</v>
      </c>
      <c r="D940" s="257" t="str">
        <v>宫瑞 （大方巾）</v>
      </c>
      <c r="E940" s="257" t="str">
        <v>10102150010</v>
      </c>
      <c r="F940" s="257" t="str">
        <v>88*88cm</v>
      </c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</row>
    <row r="941">
      <c r="A941" s="257" t="str">
        <v>10102160017</v>
      </c>
      <c r="B941" s="257" t="str">
        <v>10102160017</v>
      </c>
      <c r="C941" s="257" t="str">
        <v>花镜绕蝶 （大方巾）</v>
      </c>
      <c r="D941" s="257" t="str">
        <v>花镜绕蝶 （大方巾）</v>
      </c>
      <c r="E941" s="257" t="str">
        <v>10102160017</v>
      </c>
      <c r="F941" s="257" t="str">
        <v>90*90cm</v>
      </c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</row>
    <row r="942">
      <c r="A942" s="257" t="str">
        <v>10102160030</v>
      </c>
      <c r="B942" s="257" t="str">
        <v>10102160030</v>
      </c>
      <c r="C942" s="257" t="str">
        <v>花镜绕蝶 （大方巾）</v>
      </c>
      <c r="D942" s="257" t="str">
        <v>花镜绕蝶 （大方巾）</v>
      </c>
      <c r="E942" s="257" t="str">
        <v>10102160030</v>
      </c>
      <c r="F942" s="257" t="str">
        <v>90*90cm</v>
      </c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</row>
    <row r="943">
      <c r="A943" s="257" t="str">
        <v>10101150004</v>
      </c>
      <c r="B943" s="257" t="str">
        <v>10101150004</v>
      </c>
      <c r="C943" s="257" t="str">
        <v>锁爱一生 （大方巾）</v>
      </c>
      <c r="D943" s="257" t="str">
        <v>锁爱一生 （大方巾）</v>
      </c>
      <c r="E943" s="257" t="str">
        <v>10101150004</v>
      </c>
      <c r="F943" s="257" t="str">
        <v>88*88cm</v>
      </c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</row>
    <row r="944">
      <c r="A944" s="257" t="str">
        <v>10111100133</v>
      </c>
      <c r="B944" s="257" t="str">
        <v>10111100133</v>
      </c>
      <c r="C944" s="257" t="str">
        <v>活力白羊</v>
      </c>
      <c r="D944" s="257" t="str">
        <v>活力白羊</v>
      </c>
      <c r="E944" s="257" t="str">
        <v>10111100133</v>
      </c>
      <c r="F944" s="257" t="str">
        <v>88*88cm（大方巾）</v>
      </c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</row>
    <row r="945">
      <c r="A945" s="257" t="str">
        <v>10111100240</v>
      </c>
      <c r="B945" s="257" t="str">
        <v>10111100240</v>
      </c>
      <c r="C945" s="257" t="str">
        <v>温实金牛</v>
      </c>
      <c r="D945" s="257" t="str">
        <v>温实金牛</v>
      </c>
      <c r="E945" s="257" t="str">
        <v>10111100240</v>
      </c>
      <c r="F945" s="257" t="str">
        <v>88*88cm（大方巾）</v>
      </c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</row>
    <row r="946">
      <c r="A946" s="257" t="str">
        <v>10111100358</v>
      </c>
      <c r="B946" s="257" t="str">
        <v>10111100358</v>
      </c>
      <c r="C946" s="257" t="str">
        <v>百变双子</v>
      </c>
      <c r="D946" s="257" t="str">
        <v>百变双子</v>
      </c>
      <c r="E946" s="257" t="str">
        <v>10111100358</v>
      </c>
      <c r="F946" s="257" t="str">
        <v>88*88cm（大方巾）</v>
      </c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</row>
    <row r="947">
      <c r="A947" s="257" t="str">
        <v>10111100431</v>
      </c>
      <c r="B947" s="257" t="str">
        <v>10111100431</v>
      </c>
      <c r="C947" s="257" t="str">
        <v>真情巨蟹</v>
      </c>
      <c r="D947" s="257" t="str">
        <v>真情巨蟹</v>
      </c>
      <c r="E947" s="257" t="str">
        <v>10111100431</v>
      </c>
      <c r="F947" s="257" t="str">
        <v>88*88cm（大方巾）</v>
      </c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</row>
    <row r="948">
      <c r="A948" s="257" t="str">
        <v>10111100621</v>
      </c>
      <c r="B948" s="257" t="str">
        <v>10111100621</v>
      </c>
      <c r="C948" s="257" t="str">
        <v>完美处女</v>
      </c>
      <c r="D948" s="257" t="str">
        <v>完美处女</v>
      </c>
      <c r="E948" s="257" t="str">
        <v>10111100621</v>
      </c>
      <c r="F948" s="257" t="str">
        <v>88*88cm（大方巾）</v>
      </c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</row>
    <row r="949">
      <c r="A949" s="257" t="str">
        <v>10111100922</v>
      </c>
      <c r="B949" s="257" t="str">
        <v>10111100922</v>
      </c>
      <c r="C949" s="257" t="str">
        <v>自由射手</v>
      </c>
      <c r="D949" s="257" t="str">
        <v>自由射手</v>
      </c>
      <c r="E949" s="257" t="str">
        <v>10111100922</v>
      </c>
      <c r="F949" s="257" t="str">
        <v>88*88cm（大方巾）</v>
      </c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</row>
    <row r="950">
      <c r="A950" s="257" t="str">
        <v>10111101063</v>
      </c>
      <c r="B950" s="257" t="str">
        <v>10111101063</v>
      </c>
      <c r="C950" s="257" t="str">
        <v>勇气摩羯</v>
      </c>
      <c r="D950" s="257" t="str">
        <v>勇气摩羯</v>
      </c>
      <c r="E950" s="257" t="str">
        <v>10111101063</v>
      </c>
      <c r="F950" s="257" t="str">
        <v>88*88cm（大方巾）</v>
      </c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</row>
    <row r="951">
      <c r="A951" s="257" t="str">
        <v>10111101180</v>
      </c>
      <c r="B951" s="257" t="str">
        <v>10111101180</v>
      </c>
      <c r="C951" s="257" t="str">
        <v>睿智水瓶</v>
      </c>
      <c r="D951" s="257" t="str">
        <v>睿智水瓶</v>
      </c>
      <c r="E951" s="257" t="str">
        <v>10111101180</v>
      </c>
      <c r="F951" s="257" t="str">
        <v>88*88cm（大方巾）</v>
      </c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</row>
    <row r="952">
      <c r="A952" s="257" t="str">
        <v>10610160017</v>
      </c>
      <c r="B952" s="257" t="str">
        <v>10610160017</v>
      </c>
      <c r="C952" s="257" t="str">
        <v>G20江南忆 （真丝手包）</v>
      </c>
      <c r="D952" s="257" t="str">
        <v>G20江南忆 （真丝手包）</v>
      </c>
      <c r="E952" s="257" t="str">
        <v>10610160017</v>
      </c>
      <c r="F952" s="257" t="str">
        <v>32*23cm</v>
      </c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</row>
    <row r="953">
      <c r="A953" s="257" t="str">
        <v>WB5007006</v>
      </c>
      <c r="B953" s="257" t="str">
        <v>WB5007006</v>
      </c>
      <c r="C953" s="257" t="str">
        <v>倩影（真丝包）</v>
      </c>
      <c r="D953" s="257" t="str">
        <v>倩影（真丝包）</v>
      </c>
      <c r="E953" s="257" t="str">
        <v>WB5007006</v>
      </c>
      <c r="F953" s="257" t="str">
        <v>28*13*4</v>
      </c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</row>
    <row r="954">
      <c r="A954" s="257" t="str">
        <v>WB5007003-004A</v>
      </c>
      <c r="B954" s="257" t="str">
        <v>WB5007003-004A</v>
      </c>
      <c r="C954" s="257" t="str">
        <v>花缘香韵 （真丝包）</v>
      </c>
      <c r="D954" s="257" t="str">
        <v>花缘香韵 （真丝包）</v>
      </c>
      <c r="E954" s="257" t="str">
        <v>WB5007003-004A</v>
      </c>
      <c r="F954" s="257" t="str">
        <v>27*16*1cm</v>
      </c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</row>
    <row r="955">
      <c r="A955" s="257" t="str">
        <v>10401158015</v>
      </c>
      <c r="B955" s="257" t="str">
        <v>10401158015</v>
      </c>
      <c r="C955" s="257" t="str">
        <v>真丝健康便携被（0.12kg）</v>
      </c>
      <c r="D955" s="257" t="str">
        <v>真丝健康便携被（0.12kg）</v>
      </c>
      <c r="E955" s="257" t="str">
        <v>10401158015</v>
      </c>
      <c r="F955" s="257" t="str">
        <v>120*90cm</v>
      </c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</row>
    <row r="956">
      <c r="A956" s="257" t="str">
        <v>10705170004</v>
      </c>
      <c r="B956" s="257" t="str">
        <v>10705170004</v>
      </c>
      <c r="C956" s="257" t="str">
        <v>润透亮肤蚕丝面膜（美白）</v>
      </c>
      <c r="D956" s="257" t="str">
        <v>润透亮肤蚕丝面膜（美白）</v>
      </c>
      <c r="E956" s="257" t="str">
        <v>10705170004</v>
      </c>
      <c r="F956" s="257" t="str">
        <v>5 pieces</v>
      </c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</row>
    <row r="957">
      <c r="A957" s="257" t="str">
        <v>10705170003</v>
      </c>
      <c r="B957" s="257" t="str">
        <v>10705170003</v>
      </c>
      <c r="C957" s="257" t="str">
        <v>水润修护蚕丝面膜（补水保湿）</v>
      </c>
      <c r="D957" s="257" t="str">
        <v>水润修护蚕丝面膜（补水保湿）</v>
      </c>
      <c r="E957" s="257" t="str">
        <v>10705170003</v>
      </c>
      <c r="F957" s="257" t="str">
        <v>5 pieces</v>
      </c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</row>
    <row r="958">
      <c r="A958" s="257" t="str">
        <v>10705150038</v>
      </c>
      <c r="B958" s="257" t="str">
        <v>10705150038</v>
      </c>
      <c r="C958" s="257" t="str">
        <v>真丝眼罩—丝梦源</v>
      </c>
      <c r="D958" s="257" t="str">
        <v>真丝眼罩—丝梦源</v>
      </c>
      <c r="E958" s="257" t="str">
        <v>10705150038</v>
      </c>
      <c r="F958" s="257" t="str">
        <v>21.5*9cm</v>
      </c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</row>
    <row r="959">
      <c r="A959" s="257" t="str">
        <v>1029008</v>
      </c>
      <c r="B959" s="257" t="str">
        <v>1029008</v>
      </c>
      <c r="C959" s="257" t="str">
        <v>160*230羊毛手工几何地毯：岩井蓝</v>
      </c>
      <c r="D959" s="257" t="str">
        <v>160*230羊毛手工几何地毯：岩井蓝</v>
      </c>
      <c r="E959" s="257" t="str">
        <v>1029008</v>
      </c>
      <c r="F959" s="257" t="str">
        <v>岩井蓝</v>
      </c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</row>
    <row r="960">
      <c r="A960" s="257" t="str">
        <v>10103160005</v>
      </c>
      <c r="B960" s="257" t="str">
        <v>10103160005</v>
      </c>
      <c r="C960" s="257" t="str">
        <v>简格</v>
      </c>
      <c r="D960" s="257"/>
      <c r="E960" s="257" t="str">
        <v>10103160005</v>
      </c>
      <c r="F960" s="257" t="str">
        <v>47cm*174cm</v>
      </c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</row>
    <row r="961">
      <c r="A961" s="257" t="str">
        <v>10103160004</v>
      </c>
      <c r="B961" s="257" t="str">
        <v>10103160004</v>
      </c>
      <c r="C961" s="257" t="str">
        <v>苗疆风情</v>
      </c>
      <c r="D961" s="257"/>
      <c r="E961" s="257" t="str">
        <v>10103160004</v>
      </c>
      <c r="F961" s="257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</row>
    <row r="962">
      <c r="A962" s="257" t="str">
        <v>010101120003</v>
      </c>
      <c r="B962" s="257" t="str">
        <v>010101120003</v>
      </c>
      <c r="C962" s="257" t="str">
        <v>海心琼玉</v>
      </c>
      <c r="D962" s="257"/>
      <c r="E962" s="257" t="str">
        <v>010101120003</v>
      </c>
      <c r="F962" s="257" t="str">
        <v>53*53cm</v>
      </c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</row>
    <row r="963">
      <c r="A963" s="257" t="str">
        <v>010101150005</v>
      </c>
      <c r="B963" s="257" t="str">
        <v>010101150005</v>
      </c>
      <c r="C963" s="257" t="str">
        <v>恋花颜</v>
      </c>
      <c r="D963" s="257"/>
      <c r="E963" s="257" t="str">
        <v>010101150005</v>
      </c>
      <c r="F963" s="257" t="str">
        <v>53*53cm</v>
      </c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</row>
    <row r="964">
      <c r="A964" s="257" t="str">
        <v>010101160002</v>
      </c>
      <c r="B964" s="257" t="str">
        <v>010101160002</v>
      </c>
      <c r="C964" s="257" t="str">
        <v>永恒</v>
      </c>
      <c r="D964" s="257"/>
      <c r="E964" s="257" t="str">
        <v>010101160002</v>
      </c>
      <c r="F964" s="257" t="str">
        <v>53*53cm</v>
      </c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</row>
    <row r="965">
      <c r="A965" s="257" t="str">
        <v>010101160003</v>
      </c>
      <c r="B965" s="257" t="str">
        <v>010101160003</v>
      </c>
      <c r="C965" s="257" t="str">
        <v>恋物</v>
      </c>
      <c r="D965" s="257"/>
      <c r="E965" s="257" t="str">
        <v>010101160003</v>
      </c>
      <c r="F965" s="257" t="str">
        <v>53*53cm</v>
      </c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</row>
    <row r="966">
      <c r="A966" s="257" t="str">
        <v>010101150002</v>
      </c>
      <c r="B966" s="257" t="str">
        <v>010101150002</v>
      </c>
      <c r="C966" s="257" t="str">
        <v>花镜绕蝶</v>
      </c>
      <c r="D966" s="257"/>
      <c r="E966" s="257" t="str">
        <v>010101150002</v>
      </c>
      <c r="F966" s="257" t="str">
        <v>53*53cm</v>
      </c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</row>
    <row r="967">
      <c r="A967" s="257" t="str">
        <v>101012160024</v>
      </c>
      <c r="B967" s="257" t="str">
        <v>101012160024</v>
      </c>
      <c r="C967" s="257" t="str">
        <v>景时风华</v>
      </c>
      <c r="D967" s="257"/>
      <c r="E967" s="257" t="str">
        <v>101012160024</v>
      </c>
      <c r="F967" s="257" t="str">
        <v>90*90cm</v>
      </c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</row>
    <row r="968">
      <c r="A968" s="257" t="str">
        <v>020111500282</v>
      </c>
      <c r="B968" s="257" t="str">
        <v>020111500282</v>
      </c>
      <c r="C968" s="257" t="str">
        <v>景泰韶光</v>
      </c>
      <c r="D968" s="257"/>
      <c r="E968" s="257" t="str">
        <v>020111500282</v>
      </c>
      <c r="F968" s="257" t="str">
        <v>90*90cm</v>
      </c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</row>
    <row r="969">
      <c r="A969" s="257" t="str">
        <v>cf-022049</v>
      </c>
      <c r="B969" s="257" t="str">
        <v>cf-022049</v>
      </c>
      <c r="C969" s="257" t="str">
        <v>拆分销售 地中海天然丝海绵:8.0;9.5cm</v>
      </c>
      <c r="D969" s="257" t="str">
        <v>拆分销售 地中海天然丝海绵:8.0;9.5cm</v>
      </c>
      <c r="E969" s="257" t="str">
        <v>cf-022049</v>
      </c>
      <c r="F969" s="257" t="str">
        <v>cf-022049</v>
      </c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</row>
    <row r="970">
      <c r="A970" s="257" t="str">
        <v>DSMSB</v>
      </c>
      <c r="B970" s="257" t="str">
        <v>DSMSB</v>
      </c>
      <c r="C970" s="257" t="str">
        <v>德式现代保温焖烧杯</v>
      </c>
      <c r="D970" s="257" t="str">
        <v>德式现代保温焖烧杯</v>
      </c>
      <c r="E970" s="257" t="str">
        <v>DSMSB</v>
      </c>
      <c r="F970" s="257" t="str">
        <v>500ml</v>
      </c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</row>
    <row r="971">
      <c r="A971" s="257" t="str">
        <v>PLT-LM-60S*40S</v>
      </c>
      <c r="B971" s="257" t="str">
        <v>PLT-LM-60S*40S-150CM</v>
      </c>
      <c r="C971" s="257" t="str">
        <v>酒店同款裸棉60S*40S</v>
      </c>
      <c r="D971" s="257" t="str">
        <v>酒店同款1米5裸棉60S*40S</v>
      </c>
      <c r="E971" s="257" t="str">
        <v>PLT-LM-60S*40S</v>
      </c>
      <c r="F971" s="257" t="str">
        <v>60S*40S 300T 1.5m</v>
      </c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</row>
    <row r="972">
      <c r="A972" s="257" t="str">
        <v>PLT-LM-60S*40S-180</v>
      </c>
      <c r="B972" s="257" t="str">
        <v>PLT-LM-60S*40S-180CM</v>
      </c>
      <c r="C972" s="257" t="str">
        <v>酒店同款裸棉60S*40S</v>
      </c>
      <c r="D972" s="257" t="str">
        <v>酒店同款1米8裸棉60S*40S</v>
      </c>
      <c r="E972" s="257" t="str">
        <v>PLT-LM-60S*40S-180</v>
      </c>
      <c r="F972" s="257" t="str">
        <v>颜色:默认,床品尺寸:60*40-1.8m,普通系列</v>
      </c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</row>
    <row r="973">
      <c r="A973" s="257" t="str">
        <v>PLT-LM-60S*40S-200CM</v>
      </c>
      <c r="B973" s="257" t="str">
        <v>PLT-LM-60S*40S-200CM</v>
      </c>
      <c r="C973" s="257" t="str">
        <v>酒店同款裸棉60S*40S</v>
      </c>
      <c r="D973" s="257" t="str">
        <v>酒店同款2米裸棉60S*40S</v>
      </c>
      <c r="E973" s="257" t="str">
        <v>PLT-LM-60S*40S-200CM</v>
      </c>
      <c r="F973" s="257" t="str">
        <v>2米 60S*40S</v>
      </c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</row>
    <row r="974">
      <c r="A974" s="257" t="str">
        <v>PLTCD-3-2001</v>
      </c>
      <c r="B974" s="257" t="str">
        <v>PLTCD-3-2001</v>
      </c>
      <c r="C974" s="257" t="str">
        <v>酒店同款 非温感零压绵记忆绵床垫3.0版28CM</v>
      </c>
      <c r="D974" s="257" t="str">
        <v>3.0版28cm床垫2米</v>
      </c>
      <c r="E974" s="257" t="str">
        <v>PLTCD-3-2001</v>
      </c>
      <c r="F974" s="257" t="str">
        <v>安睡慢回弹记忆绵床垫3.0版28CM 2M</v>
      </c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</row>
    <row r="975">
      <c r="A975" s="257" t="str">
        <v>PLTCD-3-1801</v>
      </c>
      <c r="B975" s="257" t="str">
        <v>PLTCD-3-1801</v>
      </c>
      <c r="C975" s="257" t="str">
        <v>酒店同款 非温感零压绵记忆绵床垫3.0版28CM</v>
      </c>
      <c r="D975" s="257" t="str">
        <v>3.0版28cm床垫1.8米</v>
      </c>
      <c r="E975" s="257" t="str">
        <v>PLTCD-3-1801</v>
      </c>
      <c r="F975" s="257" t="str">
        <v>非温感零压绵记忆绵床垫3.0版28CM 1.8M</v>
      </c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</row>
    <row r="976">
      <c r="A976" s="257" t="str">
        <v>PLTCD-3-1501</v>
      </c>
      <c r="B976" s="257" t="str">
        <v>PLTCD-3-1501</v>
      </c>
      <c r="C976" s="257" t="str">
        <v>酒店同款 非温感零压绵记忆绵床垫3.0版28CM</v>
      </c>
      <c r="D976" s="257" t="str">
        <v>3.0版28cm床垫1.5米</v>
      </c>
      <c r="E976" s="257" t="str">
        <v>PLTCD-3-1501</v>
      </c>
      <c r="F976" s="257" t="str">
        <v>非温感零压绵记忆绵床垫3.0版28CM 1.5M</v>
      </c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</row>
    <row r="977">
      <c r="A977" s="257" t="str">
        <v>PLTCD-3-1201</v>
      </c>
      <c r="B977" s="257" t="str">
        <v>PLTCD-3-1201</v>
      </c>
      <c r="C977" s="257" t="str">
        <v>酒店同款 非温感零压绵记忆绵床垫3.0版28CM</v>
      </c>
      <c r="D977" s="257" t="str">
        <v>3.0版28cm床垫1.2米</v>
      </c>
      <c r="E977" s="257" t="str">
        <v>PLTCD-3-1201</v>
      </c>
      <c r="F977" s="257" t="str">
        <v>非温感零压绵记忆绵床垫3.0版28CM 1.2M</v>
      </c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</row>
    <row r="978">
      <c r="A978" s="257" t="str">
        <v>1135183</v>
      </c>
      <c r="B978" s="257" t="str">
        <v>1135183</v>
      </c>
      <c r="C978" s="257" t="str">
        <v>微电波美眼笔</v>
      </c>
      <c r="D978" s="257" t="str">
        <v>微电波美眼笔</v>
      </c>
      <c r="E978" s="257" t="str">
        <v>1135183</v>
      </c>
      <c r="F978" s="257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</row>
    <row r="979">
      <c r="A979" s="257" t="str">
        <v>1112011</v>
      </c>
      <c r="B979" s="257" t="str">
        <v>1112011</v>
      </c>
      <c r="C979" s="257" t="str">
        <v>简约知性色织提花面巾</v>
      </c>
      <c r="D979" s="257" t="str">
        <v>简约知性色织提花面巾</v>
      </c>
      <c r="E979" s="257" t="str">
        <v>1112011</v>
      </c>
      <c r="F979" s="257" t="str">
        <v>34*75cm 2条装</v>
      </c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</row>
    <row r="980">
      <c r="A980" s="257" t="str">
        <v>1131363</v>
      </c>
      <c r="B980" s="257" t="str">
        <v>1131363</v>
      </c>
      <c r="C980" s="257" t="str">
        <v>绽放·女式花卉长袖家居服</v>
      </c>
      <c r="D980" s="257" t="str">
        <v>绽放·女式花卉长袖家居服</v>
      </c>
      <c r="E980" s="257" t="str">
        <v>1131363</v>
      </c>
      <c r="F980" s="257" t="str">
        <v>花卉印花*S</v>
      </c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</row>
    <row r="981">
      <c r="A981" s="257" t="str">
        <v>1131364</v>
      </c>
      <c r="B981" s="257" t="str">
        <v>1131364</v>
      </c>
      <c r="C981" s="257" t="str">
        <v>绽放·女式花卉长袖家居服</v>
      </c>
      <c r="D981" s="257" t="str">
        <v>绽放·女式花卉长袖家居服</v>
      </c>
      <c r="E981" s="257" t="str">
        <v>1131364</v>
      </c>
      <c r="F981" s="257" t="str">
        <v>花卉印花*M</v>
      </c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</row>
    <row r="982">
      <c r="A982" s="257" t="str">
        <v>1131365</v>
      </c>
      <c r="B982" s="257" t="str">
        <v>1131365</v>
      </c>
      <c r="C982" s="257" t="str">
        <v>绽放·女式花卉长袖家居服</v>
      </c>
      <c r="D982" s="257" t="str">
        <v>绽放·女式花卉长袖家居服</v>
      </c>
      <c r="E982" s="257" t="str">
        <v>1131365</v>
      </c>
      <c r="F982" s="257" t="str">
        <v>花卉印花*L</v>
      </c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</row>
    <row r="983">
      <c r="A983" s="257" t="str">
        <v>1143063</v>
      </c>
      <c r="B983" s="257" t="str">
        <v>1143063</v>
      </c>
      <c r="C983" s="257" t="str">
        <v>绽放·女式花卉长袖家居服</v>
      </c>
      <c r="D983" s="257" t="str">
        <v>绽放·女式花卉长袖家居服</v>
      </c>
      <c r="E983" s="257" t="str">
        <v>1143063</v>
      </c>
      <c r="F983" s="257" t="str">
        <v>花卉印花*XS</v>
      </c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</row>
    <row r="984">
      <c r="A984" s="257" t="str">
        <v>1143064</v>
      </c>
      <c r="B984" s="257" t="str">
        <v>1143064</v>
      </c>
      <c r="C984" s="257" t="str">
        <v>绽放·女式花卉长袖家居服</v>
      </c>
      <c r="D984" s="257" t="str">
        <v>绽放·女式花卉长袖家居服</v>
      </c>
      <c r="E984" s="257" t="str">
        <v>1143064</v>
      </c>
      <c r="F984" s="257" t="str">
        <v>花卉印花*XL</v>
      </c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</row>
    <row r="985">
      <c r="A985" s="257" t="str">
        <v>1155047</v>
      </c>
      <c r="B985" s="257" t="str">
        <v>1155047</v>
      </c>
      <c r="C985" s="257" t="str">
        <v>简约知性全棉四件套 胭脂粉</v>
      </c>
      <c r="D985" s="257" t="str">
        <v>简约知性全棉四件套 胭脂粉</v>
      </c>
      <c r="E985" s="257" t="str">
        <v>1155047</v>
      </c>
      <c r="F985" s="257" t="str">
        <v>1.5M*胭脂粉</v>
      </c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</row>
    <row r="986">
      <c r="A986" s="257" t="str">
        <v>1155048</v>
      </c>
      <c r="B986" s="257" t="str">
        <v>1155048</v>
      </c>
      <c r="C986" s="257" t="str">
        <v>简约知性全棉四件套 胭脂粉</v>
      </c>
      <c r="D986" s="257" t="str">
        <v>简约知性全棉四件套 胭脂粉</v>
      </c>
      <c r="E986" s="257" t="str">
        <v>1155048</v>
      </c>
      <c r="F986" s="257" t="str">
        <v>1.8M*胭脂粉</v>
      </c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</row>
    <row r="987">
      <c r="A987" s="257" t="str">
        <v>1097157</v>
      </c>
      <c r="B987" s="257" t="str">
        <v>1097157</v>
      </c>
      <c r="C987" s="257" t="str">
        <v>Let it go女式纯棉免洗内裤</v>
      </c>
      <c r="D987" s="257" t="str">
        <v>Let it go女式纯棉免洗内裤</v>
      </c>
      <c r="E987" s="257" t="str">
        <v>1097157</v>
      </c>
      <c r="F987" s="257" t="str">
        <v>5条装*S~M</v>
      </c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</row>
    <row r="988">
      <c r="A988" s="257" t="str">
        <v>1097158</v>
      </c>
      <c r="B988" s="257" t="str">
        <v>1097158</v>
      </c>
      <c r="C988" s="257" t="str">
        <v>Let it go女式纯棉免洗内裤</v>
      </c>
      <c r="D988" s="257" t="str">
        <v>Let it go女式纯棉免洗内裤</v>
      </c>
      <c r="E988" s="257" t="str">
        <v>1097158</v>
      </c>
      <c r="F988" s="257" t="str">
        <v>5条装*M~L</v>
      </c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</row>
    <row r="989">
      <c r="A989" s="257" t="str">
        <v>1097159</v>
      </c>
      <c r="B989" s="257" t="str">
        <v>1097159</v>
      </c>
      <c r="C989" s="257" t="str">
        <v>Let it go女式纯棉免洗内裤</v>
      </c>
      <c r="D989" s="257" t="str">
        <v>Let it go女式纯棉免洗内裤</v>
      </c>
      <c r="E989" s="257" t="str">
        <v>1097159</v>
      </c>
      <c r="F989" s="257" t="str">
        <v>7条装*S~M</v>
      </c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</row>
    <row r="990">
      <c r="A990" s="257" t="str">
        <v>1097160</v>
      </c>
      <c r="B990" s="257" t="str">
        <v>1097160</v>
      </c>
      <c r="C990" s="257" t="str">
        <v>Let it go女式纯棉免洗内裤</v>
      </c>
      <c r="D990" s="257" t="str">
        <v>Let it go女式纯棉免洗内裤</v>
      </c>
      <c r="E990" s="257" t="str">
        <v>1097160</v>
      </c>
      <c r="F990" s="257" t="str">
        <v>7条装*M~L</v>
      </c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</row>
    <row r="991">
      <c r="A991" s="257" t="str">
        <v>1097153</v>
      </c>
      <c r="B991" s="257" t="str">
        <v>1097153</v>
      </c>
      <c r="C991" s="257" t="str">
        <v>Let it go男式纯棉免洗内裤</v>
      </c>
      <c r="D991" s="257" t="str">
        <v>Let it go男式纯棉免洗内裤</v>
      </c>
      <c r="E991" s="257" t="str">
        <v>1097153</v>
      </c>
      <c r="F991" s="257" t="str">
        <v>5条装*M~L</v>
      </c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</row>
    <row r="992">
      <c r="A992" s="257" t="str">
        <v>1097154</v>
      </c>
      <c r="B992" s="257" t="str">
        <v>1097154</v>
      </c>
      <c r="C992" s="257" t="str">
        <v>Let it go男式纯棉免洗内裤</v>
      </c>
      <c r="D992" s="257" t="str">
        <v>Let it go男式纯棉免洗内裤</v>
      </c>
      <c r="E992" s="257" t="str">
        <v>1097154</v>
      </c>
      <c r="F992" s="257" t="str">
        <v>5条装*XL~XXL</v>
      </c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</row>
    <row r="993">
      <c r="A993" s="257" t="str">
        <v>1097155</v>
      </c>
      <c r="B993" s="257" t="str">
        <v>1097155</v>
      </c>
      <c r="C993" s="257" t="str">
        <v>Let it go男式纯棉免洗内裤</v>
      </c>
      <c r="D993" s="257" t="str">
        <v>Let it go男式纯棉免洗内裤</v>
      </c>
      <c r="E993" s="257" t="str">
        <v>1097155</v>
      </c>
      <c r="F993" s="257" t="str">
        <v>7条装*M~L</v>
      </c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</row>
    <row r="994">
      <c r="A994" s="257" t="str">
        <v>1097156</v>
      </c>
      <c r="B994" s="257" t="str">
        <v>1097156</v>
      </c>
      <c r="C994" s="257" t="str">
        <v>Let it go男式纯棉免洗内裤</v>
      </c>
      <c r="D994" s="257" t="str">
        <v>Let it go男式纯棉免洗内裤</v>
      </c>
      <c r="E994" s="257" t="str">
        <v>1097156</v>
      </c>
      <c r="F994" s="257" t="str">
        <v>7条装*XL~XXL</v>
      </c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</row>
    <row r="995">
      <c r="A995" s="257" t="str">
        <v>KFB-FQQY</v>
      </c>
      <c r="B995" s="257" t="str">
        <v>KFB-FQQY</v>
      </c>
      <c r="C995" s="257" t="str">
        <v>咖啡杯粉青全釉</v>
      </c>
      <c r="D995" s="257" t="str">
        <v>咖啡杯粉青全釉</v>
      </c>
      <c r="E995" s="257" t="str">
        <v>KFB-FQQY</v>
      </c>
      <c r="F995" s="257" t="str">
        <v>高5.5cm 直径8.7cm 容量150ml</v>
      </c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</row>
    <row r="996">
      <c r="A996" s="257" t="str">
        <v>10401158020</v>
      </c>
      <c r="B996" s="257" t="str">
        <v>10401158020</v>
      </c>
      <c r="C996" s="257" t="str">
        <v>蚕丝被-星空春色（1kg）</v>
      </c>
      <c r="D996" s="257" t="str">
        <v>蚕丝被-星空春色（1kg）</v>
      </c>
      <c r="E996" s="257" t="str">
        <v>10401158020</v>
      </c>
      <c r="F996" s="257" t="str">
        <v>200*230cm</v>
      </c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</row>
    <row r="997">
      <c r="A997" s="257" t="str">
        <v>10401158021</v>
      </c>
      <c r="B997" s="257" t="str">
        <v>10401158021</v>
      </c>
      <c r="C997" s="257" t="str">
        <v>蚕丝被-星空春色（1kg）</v>
      </c>
      <c r="D997" s="257" t="str">
        <v>蚕丝被-星空春色（1kg）</v>
      </c>
      <c r="E997" s="257" t="str">
        <v>10401158021</v>
      </c>
      <c r="F997" s="257" t="str">
        <v>220*240cm</v>
      </c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</row>
    <row r="998">
      <c r="A998" s="257" t="str">
        <v>10401158024</v>
      </c>
      <c r="B998" s="257" t="str">
        <v>10401158024</v>
      </c>
      <c r="C998" s="257" t="str">
        <v>蚕丝被-星空夏花（0.4kg）</v>
      </c>
      <c r="D998" s="257" t="str">
        <v>蚕丝被-星空夏花（0.4kg）</v>
      </c>
      <c r="E998" s="257" t="str">
        <v>10401158024</v>
      </c>
      <c r="F998" s="257" t="str">
        <v>200*230cm</v>
      </c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</row>
    <row r="999">
      <c r="A999" s="257" t="str">
        <v>10401158022</v>
      </c>
      <c r="B999" s="257" t="str">
        <v>10401158022</v>
      </c>
      <c r="C999" s="257" t="str">
        <v>蚕丝被-星空冬恋（2.5kg）</v>
      </c>
      <c r="D999" s="257" t="str">
        <v>蚕丝被-星空冬恋（2.5kg）</v>
      </c>
      <c r="E999" s="257" t="str">
        <v>10401158022</v>
      </c>
      <c r="F999" s="257" t="str">
        <v>200*230cm</v>
      </c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</row>
    <row r="1000">
      <c r="A1000" s="257" t="str">
        <v>10401158023</v>
      </c>
      <c r="B1000" s="257" t="str">
        <v>10401158023</v>
      </c>
      <c r="C1000" s="257" t="str">
        <v>蚕丝被-星空冬恋（2.5kg）</v>
      </c>
      <c r="D1000" s="257" t="str">
        <v>蚕丝被-星空冬恋（2.5kg）</v>
      </c>
      <c r="E1000" s="257" t="str">
        <v>10401158023</v>
      </c>
      <c r="F1000" s="257" t="str">
        <v>220*240cm</v>
      </c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</row>
    <row r="1001">
      <c r="A1001" s="257" t="str">
        <v>10401160016</v>
      </c>
      <c r="B1001" s="257" t="str">
        <v>10401160016</v>
      </c>
      <c r="C1001" s="257" t="str">
        <v>蚕丝被-万事利G20系列 （春生1.5kg)</v>
      </c>
      <c r="D1001" s="257" t="str">
        <v>蚕丝被-万事利G20系列 （春生1.5kg)</v>
      </c>
      <c r="E1001" s="257" t="str">
        <v>10401160016</v>
      </c>
      <c r="F1001" s="257" t="str">
        <v>200*230cm</v>
      </c>
      <c r="G1001" s="231"/>
      <c r="H1001" s="231"/>
      <c r="I1001" s="231"/>
      <c r="J1001" s="231"/>
      <c r="K1001" s="231"/>
      <c r="L1001" s="231"/>
      <c r="M1001" s="231"/>
      <c r="N1001" s="231"/>
      <c r="O1001" s="231"/>
      <c r="P1001" s="231"/>
      <c r="Q1001" s="231"/>
      <c r="R1001" s="231"/>
      <c r="S1001" s="231"/>
      <c r="T1001" s="231"/>
    </row>
    <row r="1002">
      <c r="A1002" s="257" t="str">
        <v>10401160017</v>
      </c>
      <c r="B1002" s="257" t="str">
        <v>10401160017</v>
      </c>
      <c r="C1002" s="257" t="str">
        <v>蚕丝被-万事利G20系列 （春生1.5kg)</v>
      </c>
      <c r="D1002" s="257" t="str">
        <v>蚕丝被-万事利G20系列 （春生1.5kg)</v>
      </c>
      <c r="E1002" s="257" t="str">
        <v>10401160017</v>
      </c>
      <c r="F1002" s="257" t="str">
        <v>220*240cm</v>
      </c>
      <c r="G1002" s="231"/>
      <c r="H1002" s="231"/>
      <c r="I1002" s="231"/>
      <c r="J1002" s="231"/>
      <c r="K1002" s="231"/>
      <c r="L1002" s="231"/>
      <c r="M1002" s="231"/>
      <c r="N1002" s="231"/>
      <c r="O1002" s="231"/>
      <c r="P1002" s="231"/>
      <c r="Q1002" s="231"/>
      <c r="R1002" s="231"/>
      <c r="S1002" s="231"/>
      <c r="T1002" s="231"/>
    </row>
    <row r="1003">
      <c r="A1003" s="257" t="str">
        <v>10401170003</v>
      </c>
      <c r="B1003" s="257" t="str">
        <v>10401170003</v>
      </c>
      <c r="C1003" s="257" t="str">
        <v>蚕丝被-万事利G20系列 （夏长 0.4kg)</v>
      </c>
      <c r="D1003" s="257" t="str">
        <v>蚕丝被-万事利G20系列 （夏长 0.4kg)</v>
      </c>
      <c r="E1003" s="257" t="str">
        <v>10401170003</v>
      </c>
      <c r="F1003" s="257" t="str">
        <v>200*230cm</v>
      </c>
      <c r="G1003" s="231"/>
      <c r="H1003" s="231"/>
      <c r="I1003" s="231"/>
      <c r="J1003" s="231"/>
      <c r="K1003" s="231"/>
      <c r="L1003" s="231"/>
      <c r="M1003" s="231"/>
      <c r="N1003" s="231"/>
      <c r="O1003" s="231"/>
      <c r="P1003" s="231"/>
      <c r="Q1003" s="231"/>
      <c r="R1003" s="231"/>
      <c r="S1003" s="231"/>
      <c r="T1003" s="231"/>
    </row>
    <row r="1004">
      <c r="A1004" s="257" t="str">
        <v>10401170004</v>
      </c>
      <c r="B1004" s="257" t="str">
        <v>10401170004</v>
      </c>
      <c r="C1004" s="257" t="str">
        <v>蚕丝被-万事利G20系列 （夏长 0.4kg)</v>
      </c>
      <c r="D1004" s="257" t="str">
        <v>蚕丝被-万事利G20系列 （夏长 0.4kg)</v>
      </c>
      <c r="E1004" s="257" t="str">
        <v>10401170004</v>
      </c>
      <c r="F1004" s="257" t="str">
        <v>220*240cm</v>
      </c>
      <c r="G1004" s="231"/>
      <c r="H1004" s="231"/>
      <c r="I1004" s="231"/>
      <c r="J1004" s="231"/>
      <c r="K1004" s="231"/>
      <c r="L1004" s="231"/>
      <c r="M1004" s="231"/>
      <c r="N1004" s="231"/>
      <c r="O1004" s="231"/>
      <c r="P1004" s="231"/>
      <c r="Q1004" s="231"/>
      <c r="R1004" s="231"/>
      <c r="S1004" s="231"/>
      <c r="T1004" s="231"/>
    </row>
    <row r="1005">
      <c r="A1005" s="257" t="str">
        <v>10401170014</v>
      </c>
      <c r="B1005" s="257" t="str">
        <v>10401170014</v>
      </c>
      <c r="C1005" s="257" t="str">
        <v>蚕丝被-万事利G20系列 （夏长 0.5kg)</v>
      </c>
      <c r="D1005" s="257" t="str">
        <v>蚕丝被-万事利G20系列 （夏长 0.5kg)</v>
      </c>
      <c r="E1005" s="257" t="str">
        <v>10401170014</v>
      </c>
      <c r="F1005" s="257" t="str">
        <v>200*230cm</v>
      </c>
      <c r="G1005" s="231"/>
      <c r="H1005" s="231"/>
      <c r="I1005" s="231"/>
      <c r="J1005" s="231"/>
      <c r="K1005" s="231"/>
      <c r="L1005" s="231"/>
      <c r="M1005" s="231"/>
      <c r="N1005" s="231"/>
      <c r="O1005" s="231"/>
      <c r="P1005" s="231"/>
      <c r="Q1005" s="231"/>
      <c r="R1005" s="231"/>
      <c r="S1005" s="231"/>
      <c r="T1005" s="231"/>
    </row>
    <row r="1006">
      <c r="A1006" s="257" t="str">
        <v>10401170015</v>
      </c>
      <c r="B1006" s="257" t="str">
        <v>10401170015</v>
      </c>
      <c r="C1006" s="257" t="str">
        <v>蚕丝被-万事利G20系列 （夏长 0.5kg)</v>
      </c>
      <c r="D1006" s="257" t="str">
        <v>蚕丝被-万事利G20系列 （夏长 0.5kg)</v>
      </c>
      <c r="E1006" s="257" t="str">
        <v>10401170015</v>
      </c>
      <c r="F1006" s="257" t="str">
        <v>220*240cm</v>
      </c>
      <c r="G1006" s="231"/>
      <c r="H1006" s="231"/>
      <c r="I1006" s="231"/>
      <c r="J1006" s="231"/>
      <c r="K1006" s="231"/>
      <c r="L1006" s="231"/>
      <c r="M1006" s="231"/>
      <c r="N1006" s="231"/>
      <c r="O1006" s="231"/>
      <c r="P1006" s="231"/>
      <c r="Q1006" s="231"/>
      <c r="R1006" s="231"/>
      <c r="S1006" s="231"/>
      <c r="T1006" s="231"/>
    </row>
    <row r="1007">
      <c r="A1007" s="257" t="str">
        <v>10407160028</v>
      </c>
      <c r="B1007" s="257" t="str">
        <v>10407160028</v>
      </c>
      <c r="C1007" s="257" t="str">
        <v>蚕丝被-万事利G20系列（秋收） 1kg</v>
      </c>
      <c r="D1007" s="257" t="str">
        <v>蚕丝被-万事利G20系列（秋收） 1kg</v>
      </c>
      <c r="E1007" s="257" t="str">
        <v>10407160028</v>
      </c>
      <c r="F1007" s="257" t="str">
        <v>200*230cm</v>
      </c>
      <c r="G1007" s="231"/>
      <c r="H1007" s="231"/>
      <c r="I1007" s="231"/>
      <c r="J1007" s="231"/>
      <c r="K1007" s="231"/>
      <c r="L1007" s="231"/>
      <c r="M1007" s="231"/>
      <c r="N1007" s="231"/>
      <c r="O1007" s="231"/>
      <c r="P1007" s="231"/>
      <c r="Q1007" s="231"/>
      <c r="R1007" s="231"/>
      <c r="S1007" s="231"/>
      <c r="T1007" s="231"/>
    </row>
    <row r="1008">
      <c r="A1008" s="257" t="str">
        <v>10407160029</v>
      </c>
      <c r="B1008" s="257" t="str">
        <v>10407160029</v>
      </c>
      <c r="C1008" s="257" t="str">
        <v>蚕丝被-万事利G20系列（秋收） 1kg</v>
      </c>
      <c r="D1008" s="257" t="str">
        <v>蚕丝被-万事利G20系列（秋收） 1kg</v>
      </c>
      <c r="E1008" s="257" t="str">
        <v>10407160029</v>
      </c>
      <c r="F1008" s="257" t="str">
        <v>220*240cm</v>
      </c>
      <c r="G1008" s="231"/>
      <c r="H1008" s="231"/>
      <c r="I1008" s="231"/>
      <c r="J1008" s="231"/>
      <c r="K1008" s="231"/>
      <c r="L1008" s="231"/>
      <c r="M1008" s="231"/>
      <c r="N1008" s="231"/>
      <c r="O1008" s="231"/>
      <c r="P1008" s="231"/>
      <c r="Q1008" s="231"/>
      <c r="R1008" s="231"/>
      <c r="S1008" s="231"/>
      <c r="T1008" s="231"/>
    </row>
    <row r="1009">
      <c r="A1009" s="257" t="str">
        <v>10401160010</v>
      </c>
      <c r="B1009" s="257" t="str">
        <v>10401160010</v>
      </c>
      <c r="C1009" s="257" t="str">
        <v>蚕丝被-万事利G20系列（冬藏） 2kg</v>
      </c>
      <c r="D1009" s="257" t="str">
        <v>蚕丝被-万事利G20系列（冬藏） 2kg</v>
      </c>
      <c r="E1009" s="257" t="str">
        <v>10401160010</v>
      </c>
      <c r="F1009" s="257" t="str">
        <v>200*230cm</v>
      </c>
      <c r="G1009" s="231"/>
      <c r="H1009" s="231"/>
      <c r="I1009" s="231"/>
      <c r="J1009" s="231"/>
      <c r="K1009" s="231"/>
      <c r="L1009" s="231"/>
      <c r="M1009" s="231"/>
      <c r="N1009" s="231"/>
      <c r="O1009" s="231"/>
      <c r="P1009" s="231"/>
      <c r="Q1009" s="231"/>
      <c r="R1009" s="231"/>
      <c r="S1009" s="231"/>
      <c r="T1009" s="231"/>
    </row>
    <row r="1010">
      <c r="A1010" s="257" t="str">
        <v>10401160011</v>
      </c>
      <c r="B1010" s="257" t="str">
        <v>10401160011</v>
      </c>
      <c r="C1010" s="257" t="str">
        <v>蚕丝被-万事利G20系列（冬藏） 2kg</v>
      </c>
      <c r="D1010" s="257" t="str">
        <v>蚕丝被-万事利G20系列（冬藏） 2kg</v>
      </c>
      <c r="E1010" s="257" t="str">
        <v>10401160011</v>
      </c>
      <c r="F1010" s="257" t="str">
        <v>220*240cm</v>
      </c>
      <c r="G1010" s="231"/>
      <c r="H1010" s="231"/>
      <c r="I1010" s="231"/>
      <c r="J1010" s="231"/>
      <c r="K1010" s="231"/>
      <c r="L1010" s="231"/>
      <c r="M1010" s="231"/>
      <c r="N1010" s="231"/>
      <c r="O1010" s="231"/>
      <c r="P1010" s="231"/>
      <c r="Q1010" s="231"/>
      <c r="R1010" s="231"/>
      <c r="S1010" s="231"/>
      <c r="T1010" s="231"/>
    </row>
    <row r="1011">
      <c r="A1011" s="257" t="str">
        <v>10401160012</v>
      </c>
      <c r="B1011" s="257" t="str">
        <v>10401160012</v>
      </c>
      <c r="C1011" s="257" t="str">
        <v>蚕丝被-万事利G20系列（冬藏） 2.5kg</v>
      </c>
      <c r="D1011" s="257" t="str">
        <v>蚕丝被-万事利G20系列（冬藏） 2.5kg</v>
      </c>
      <c r="E1011" s="257" t="str">
        <v>10401160012</v>
      </c>
      <c r="F1011" s="257" t="str">
        <v>200*230cm</v>
      </c>
      <c r="G1011" s="231"/>
      <c r="H1011" s="231"/>
      <c r="I1011" s="231"/>
      <c r="J1011" s="231"/>
      <c r="K1011" s="231"/>
      <c r="L1011" s="231"/>
      <c r="M1011" s="231"/>
      <c r="N1011" s="231"/>
      <c r="O1011" s="231"/>
      <c r="P1011" s="231"/>
      <c r="Q1011" s="231"/>
      <c r="R1011" s="231"/>
      <c r="S1011" s="231"/>
      <c r="T1011" s="231"/>
    </row>
    <row r="1012">
      <c r="A1012" s="257" t="str">
        <v>10401160013</v>
      </c>
      <c r="B1012" s="257" t="str">
        <v>10401160013</v>
      </c>
      <c r="C1012" s="257" t="str">
        <v>蚕丝被-万事利G20系列（冬藏） 2.5kg</v>
      </c>
      <c r="D1012" s="257" t="str">
        <v>蚕丝被-万事利G20系列（冬藏） 2.5kg</v>
      </c>
      <c r="E1012" s="257" t="str">
        <v>10401160013</v>
      </c>
      <c r="F1012" s="257" t="str">
        <v>220*240cm</v>
      </c>
      <c r="G1012" s="231"/>
      <c r="H1012" s="231"/>
      <c r="I1012" s="231"/>
      <c r="J1012" s="231"/>
      <c r="K1012" s="231"/>
      <c r="L1012" s="231"/>
      <c r="M1012" s="231"/>
      <c r="N1012" s="231"/>
      <c r="O1012" s="231"/>
      <c r="P1012" s="231"/>
      <c r="Q1012" s="231"/>
      <c r="R1012" s="231"/>
      <c r="S1012" s="231"/>
      <c r="T1012" s="231"/>
    </row>
    <row r="1013">
      <c r="A1013" s="257" t="str">
        <v>10401170006</v>
      </c>
      <c r="B1013" s="257" t="str">
        <v>10401170006</v>
      </c>
      <c r="C1013" s="257" t="str">
        <v>宝宝王子被礼盒套装</v>
      </c>
      <c r="D1013" s="257" t="str">
        <v>宝宝王子被礼盒套装</v>
      </c>
      <c r="E1013" s="257" t="str">
        <v>10401170006</v>
      </c>
      <c r="F1013" s="257" t="str">
        <v>被套：120x150cm *1 蚕丝被120*150cm*1（200g） 儿童祈福彩*1</v>
      </c>
      <c r="G1013" s="231"/>
      <c r="H1013" s="231"/>
      <c r="I1013" s="231"/>
      <c r="J1013" s="231"/>
      <c r="K1013" s="231"/>
      <c r="L1013" s="231"/>
      <c r="M1013" s="231"/>
      <c r="N1013" s="231"/>
      <c r="O1013" s="231"/>
      <c r="P1013" s="231"/>
      <c r="Q1013" s="231"/>
      <c r="R1013" s="231"/>
      <c r="S1013" s="231"/>
      <c r="T1013" s="231"/>
    </row>
    <row r="1014">
      <c r="A1014" s="257" t="str">
        <v>10401170007</v>
      </c>
      <c r="B1014" s="257" t="str">
        <v>10401170007</v>
      </c>
      <c r="C1014" s="257" t="str">
        <v>宝宝公主被礼盒套装</v>
      </c>
      <c r="D1014" s="257" t="str">
        <v>宝宝公主被礼盒套装</v>
      </c>
      <c r="E1014" s="257" t="str">
        <v>10401170007</v>
      </c>
      <c r="F1014" s="257" t="str">
        <v>被套：120x150cm *1 蚕丝被120*150cm*1（200g） 儿童祈福彩*1</v>
      </c>
      <c r="G1014" s="231"/>
      <c r="H1014" s="231"/>
      <c r="I1014" s="231"/>
      <c r="J1014" s="231"/>
      <c r="K1014" s="231"/>
      <c r="L1014" s="231"/>
      <c r="M1014" s="231"/>
      <c r="N1014" s="231"/>
      <c r="O1014" s="231"/>
      <c r="P1014" s="231"/>
      <c r="Q1014" s="231"/>
      <c r="R1014" s="231"/>
      <c r="S1014" s="231"/>
      <c r="T1014" s="231"/>
    </row>
    <row r="1015">
      <c r="A1015" s="257" t="str">
        <v>PLT-lmzt</v>
      </c>
      <c r="B1015" s="257" t="str">
        <v>PLT-lmzt</v>
      </c>
      <c r="C1015" s="257" t="str">
        <v>家用版尺寸枕套 裸棉60S*40S</v>
      </c>
      <c r="D1015" s="257" t="str">
        <v>裸棉枕套</v>
      </c>
      <c r="E1015" s="257" t="str">
        <v>PLT-lmzt</v>
      </c>
      <c r="F1015" s="257" t="str">
        <v>74*48CM</v>
      </c>
      <c r="G1015" s="231"/>
      <c r="H1015" s="231"/>
      <c r="I1015" s="231"/>
      <c r="J1015" s="231"/>
      <c r="K1015" s="231"/>
      <c r="L1015" s="231"/>
      <c r="M1015" s="231"/>
      <c r="N1015" s="231"/>
      <c r="O1015" s="231"/>
      <c r="P1015" s="231"/>
      <c r="Q1015" s="231"/>
      <c r="R1015" s="231"/>
      <c r="S1015" s="231"/>
      <c r="T1015" s="231"/>
    </row>
    <row r="1016">
      <c r="A1016" s="257" t="str">
        <v>PLT-jy-60S*40S-180CM</v>
      </c>
      <c r="B1016" s="257" t="str">
        <v>PLT-jy-60S*40S-180CM</v>
      </c>
      <c r="C1016" s="257" t="str">
        <v>家用版1米8裸棉60S*40S 被套200*230CM</v>
      </c>
      <c r="D1016" s="257" t="str">
        <v>家用版1米8裸棉60S*40S 被套200*230CM</v>
      </c>
      <c r="E1016" s="257" t="str">
        <v>PLT-jy-60S*40S-180CM</v>
      </c>
      <c r="F1016" s="257" t="str">
        <v>60S*40S 300T</v>
      </c>
      <c r="G1016" s="231"/>
      <c r="H1016" s="231"/>
      <c r="I1016" s="231"/>
      <c r="J1016" s="231"/>
      <c r="K1016" s="231"/>
      <c r="L1016" s="231"/>
      <c r="M1016" s="231"/>
      <c r="N1016" s="231"/>
      <c r="O1016" s="231"/>
      <c r="P1016" s="231"/>
      <c r="Q1016" s="231"/>
      <c r="R1016" s="231"/>
      <c r="S1016" s="231"/>
      <c r="T1016" s="231"/>
    </row>
    <row r="1017">
      <c r="A1017" s="257" t="str">
        <v>PLT-jy-60S*40S-200CM</v>
      </c>
      <c r="B1017" s="257" t="str">
        <v>PLT-jy-60S*40S-200CM</v>
      </c>
      <c r="C1017" s="257" t="str">
        <v>家用版2米裸棉60S*40S 被套220*240CM</v>
      </c>
      <c r="D1017" s="257" t="str">
        <v>家用版2米裸棉60S*40S 被套220*240CM</v>
      </c>
      <c r="E1017" s="257" t="str">
        <v>PLT-jy-60S*40S-200CM</v>
      </c>
      <c r="F1017" s="257" t="str">
        <v>60S*40S 300T</v>
      </c>
      <c r="G1017" s="231"/>
      <c r="H1017" s="231"/>
      <c r="I1017" s="231"/>
      <c r="J1017" s="231"/>
      <c r="K1017" s="231"/>
      <c r="L1017" s="231"/>
      <c r="M1017" s="231"/>
      <c r="N1017" s="231"/>
      <c r="O1017" s="231"/>
      <c r="P1017" s="231"/>
      <c r="Q1017" s="231"/>
      <c r="R1017" s="231"/>
      <c r="S1017" s="231"/>
      <c r="T1017" s="231"/>
    </row>
    <row r="1018">
      <c r="A1018" s="257" t="str">
        <v>HC-PS501</v>
      </c>
      <c r="B1018" s="257" t="str">
        <v>HC-PS501</v>
      </c>
      <c r="C1018" s="257" t="str">
        <v>【莱克】脂肪称</v>
      </c>
      <c r="D1018" s="257"/>
      <c r="E1018" s="257" t="str">
        <v>HC-PS501</v>
      </c>
      <c r="F1018" s="257" t="str">
        <v>【莱克】脂肪称</v>
      </c>
      <c r="G1018" s="231"/>
      <c r="H1018" s="231"/>
      <c r="I1018" s="231"/>
      <c r="J1018" s="231"/>
      <c r="K1018" s="231"/>
      <c r="L1018" s="231"/>
      <c r="M1018" s="231"/>
      <c r="N1018" s="231"/>
      <c r="O1018" s="231"/>
      <c r="P1018" s="231"/>
      <c r="Q1018" s="231"/>
      <c r="R1018" s="231"/>
      <c r="S1018" s="231"/>
      <c r="T1018" s="231"/>
    </row>
    <row r="1019">
      <c r="A1019" s="257" t="str">
        <v>NN-tyz*2</v>
      </c>
      <c r="B1019" s="257" t="str">
        <v>NN-tyz*2</v>
      </c>
      <c r="C1019" s="257" t="str">
        <v>认养一头牛 纯牛奶 体验装 2提</v>
      </c>
      <c r="D1019" s="257"/>
      <c r="E1019" s="257" t="str">
        <v>NN-tyz*2</v>
      </c>
      <c r="F1019" s="257" t="str">
        <v>2提</v>
      </c>
      <c r="G1019" s="231"/>
      <c r="H1019" s="231"/>
      <c r="I1019" s="231"/>
      <c r="J1019" s="231"/>
      <c r="K1019" s="231"/>
      <c r="L1019" s="231"/>
      <c r="M1019" s="231"/>
      <c r="N1019" s="231"/>
      <c r="O1019" s="231"/>
      <c r="P1019" s="231"/>
      <c r="Q1019" s="231"/>
      <c r="R1019" s="231"/>
      <c r="S1019" s="231"/>
      <c r="T1019" s="231"/>
    </row>
    <row r="1020">
      <c r="A1020" s="257" t="str">
        <v>NN-tyz*1</v>
      </c>
      <c r="B1020" s="257" t="str">
        <v>NN-tyz*1</v>
      </c>
      <c r="C1020" s="257" t="str">
        <v>认养一头牛 纯牛奶 体验装 1箱</v>
      </c>
      <c r="D1020" s="257"/>
      <c r="E1020" s="257" t="str">
        <v>NN-tyz*1</v>
      </c>
      <c r="F1020" s="257" t="str">
        <v>两箱</v>
      </c>
      <c r="G1020" s="231"/>
      <c r="H1020" s="231"/>
      <c r="I1020" s="231"/>
      <c r="J1020" s="231"/>
      <c r="K1020" s="231"/>
      <c r="L1020" s="231"/>
      <c r="M1020" s="231"/>
      <c r="N1020" s="231"/>
      <c r="O1020" s="231"/>
      <c r="P1020" s="231"/>
      <c r="Q1020" s="231"/>
      <c r="R1020" s="231"/>
      <c r="S1020" s="231"/>
      <c r="T1020" s="231"/>
    </row>
    <row r="1021">
      <c r="A1021" s="257" t="str">
        <v>10401180001</v>
      </c>
      <c r="B1021" s="257" t="str">
        <v>10401180001</v>
      </c>
      <c r="C1021" s="257" t="str">
        <v>【酒店采购】农夫山泉 特标水 500ml 80箱起送</v>
      </c>
      <c r="D1021" s="257" t="str">
        <v>农夫山泉 特标水</v>
      </c>
      <c r="E1021" s="257" t="str">
        <v>10401180001</v>
      </c>
      <c r="F1021" s="257" t="str">
        <v>农夫山泉 特标水</v>
      </c>
      <c r="G1021" s="231"/>
      <c r="H1021" s="231"/>
      <c r="I1021" s="231"/>
      <c r="J1021" s="231"/>
      <c r="K1021" s="231"/>
      <c r="L1021" s="231"/>
      <c r="M1021" s="231"/>
      <c r="N1021" s="231"/>
      <c r="O1021" s="231"/>
      <c r="P1021" s="231"/>
      <c r="Q1021" s="231"/>
      <c r="R1021" s="231"/>
      <c r="S1021" s="231"/>
      <c r="T1021" s="231"/>
    </row>
    <row r="1022">
      <c r="A1022" s="257" t="str">
        <v>10401180002</v>
      </c>
      <c r="B1022" s="257" t="str">
        <v>10401180002</v>
      </c>
      <c r="C1022" s="257" t="str">
        <v>【酒店采购】农夫山泉 几木房用 文艺版本 535m运动盖天然矿泉水lx24 50箱起送</v>
      </c>
      <c r="D1022" s="257" t="str">
        <v>几木房 运动盖天然矿泉水</v>
      </c>
      <c r="E1022" s="257" t="str">
        <v>10401180002</v>
      </c>
      <c r="F1022" s="257" t="str">
        <v>默认规格</v>
      </c>
      <c r="G1022" s="231"/>
      <c r="H1022" s="231"/>
      <c r="I1022" s="231"/>
      <c r="J1022" s="231"/>
      <c r="K1022" s="231"/>
      <c r="L1022" s="231"/>
      <c r="M1022" s="231"/>
      <c r="N1022" s="231"/>
      <c r="O1022" s="231"/>
      <c r="P1022" s="231"/>
      <c r="Q1022" s="231"/>
      <c r="R1022" s="231"/>
      <c r="S1022" s="231"/>
      <c r="T1022" s="231"/>
    </row>
    <row r="1023">
      <c r="A1023" s="257" t="str">
        <v>XMKZ</v>
      </c>
      <c r="B1023" s="257" t="str">
        <v>XMKZ</v>
      </c>
      <c r="C1023" s="257" t="str">
        <v>熊猫靠枕</v>
      </c>
      <c r="D1023" s="257" t="str">
        <v>熊猫靠枕</v>
      </c>
      <c r="E1023" s="257" t="str">
        <v>XMKZ</v>
      </c>
      <c r="F1023" s="257" t="str">
        <v>熊猫靠枕</v>
      </c>
      <c r="G1023" s="231"/>
      <c r="H1023" s="231"/>
      <c r="I1023" s="231"/>
      <c r="J1023" s="231"/>
      <c r="K1023" s="231"/>
      <c r="L1023" s="231"/>
      <c r="M1023" s="231"/>
      <c r="N1023" s="231"/>
      <c r="O1023" s="231"/>
      <c r="P1023" s="231"/>
      <c r="Q1023" s="231"/>
      <c r="R1023" s="231"/>
      <c r="S1023" s="231"/>
      <c r="T1023" s="231"/>
    </row>
    <row r="1024">
      <c r="A1024" s="257" t="str">
        <v>XSY-ajet*2</v>
      </c>
      <c r="B1024" s="257" t="str">
        <v>XSY-ajet*2</v>
      </c>
      <c r="C1024" s="257" t="str">
        <v>安洁儿童专用洗手液2瓶255g*2</v>
      </c>
      <c r="D1024" s="257" t="str">
        <v>洁儿童专用洗手液</v>
      </c>
      <c r="E1024" s="257" t="str">
        <v>XSY-ajet*2</v>
      </c>
      <c r="F1024" s="257" t="str">
        <v>255g两瓶</v>
      </c>
      <c r="G1024" s="231"/>
      <c r="H1024" s="231"/>
      <c r="I1024" s="231"/>
      <c r="J1024" s="231"/>
      <c r="K1024" s="231"/>
      <c r="L1024" s="231"/>
      <c r="M1024" s="231"/>
      <c r="N1024" s="231"/>
      <c r="O1024" s="231"/>
      <c r="P1024" s="231"/>
      <c r="Q1024" s="231"/>
      <c r="R1024" s="231"/>
      <c r="S1024" s="231"/>
      <c r="T1024" s="231"/>
    </row>
    <row r="1025">
      <c r="A1025" s="257" t="str">
        <v>XSY-ajet*1</v>
      </c>
      <c r="B1025" s="257" t="str">
        <v>XSY-ajet*2</v>
      </c>
      <c r="C1025" s="257" t="str">
        <v>安洁儿童专用洗手液2瓶255g*2</v>
      </c>
      <c r="D1025" s="257" t="str">
        <v>洁儿童专用洗手液</v>
      </c>
      <c r="E1025" s="257" t="str">
        <v>XSY-ajet*2</v>
      </c>
      <c r="F1025" s="257" t="str">
        <v>255g单瓶</v>
      </c>
      <c r="G1025" s="231"/>
      <c r="H1025" s="231"/>
      <c r="I1025" s="231"/>
      <c r="J1025" s="231"/>
      <c r="K1025" s="231"/>
      <c r="L1025" s="231"/>
      <c r="M1025" s="231"/>
      <c r="N1025" s="231"/>
      <c r="O1025" s="231"/>
      <c r="P1025" s="231"/>
      <c r="Q1025" s="231"/>
      <c r="R1025" s="231"/>
      <c r="S1025" s="231"/>
      <c r="T1025" s="231"/>
    </row>
    <row r="1026">
      <c r="A1026" s="257" t="str">
        <v>XSY-txjy</v>
      </c>
      <c r="B1026" s="257" t="str">
        <v>XSY-txjy</v>
      </c>
      <c r="C1026" s="257" t="str">
        <v>檀香精油抑菌护肤洗手液260g/瓶 【酒店同款 泡沫绵密】</v>
      </c>
      <c r="D1026" s="257" t="str">
        <v>檀香精油洗手液</v>
      </c>
      <c r="E1026" s="257" t="str">
        <v>XSY-txjy</v>
      </c>
      <c r="F1026" s="257" t="str">
        <v>规格:260g*1</v>
      </c>
      <c r="G1026" s="231"/>
      <c r="H1026" s="231"/>
      <c r="I1026" s="231"/>
      <c r="J1026" s="231"/>
      <c r="K1026" s="231"/>
      <c r="L1026" s="231"/>
      <c r="M1026" s="231"/>
      <c r="N1026" s="231"/>
      <c r="O1026" s="231"/>
      <c r="P1026" s="231"/>
      <c r="Q1026" s="231"/>
      <c r="R1026" s="231"/>
      <c r="S1026" s="231"/>
      <c r="T1026" s="231"/>
    </row>
    <row r="1027">
      <c r="A1027" s="257" t="str">
        <v>XSY-txjyn</v>
      </c>
      <c r="B1027" s="257" t="str">
        <v>XSY-txjy</v>
      </c>
      <c r="C1027" s="257" t="str">
        <v>檀香精油抑菌护肤洗手液260g/瓶 【酒店同款 泡沫绵密】</v>
      </c>
      <c r="D1027" s="257" t="str">
        <v>檀香精油洗手液</v>
      </c>
      <c r="E1027" s="257" t="str">
        <v>XSY-txjyn</v>
      </c>
      <c r="F1027" s="257" t="str">
        <v>260g*1瓶</v>
      </c>
      <c r="G1027" s="231"/>
      <c r="H1027" s="231"/>
      <c r="I1027" s="231"/>
      <c r="J1027" s="231"/>
      <c r="K1027" s="231"/>
      <c r="L1027" s="231"/>
      <c r="M1027" s="231"/>
      <c r="N1027" s="231"/>
      <c r="O1027" s="231"/>
      <c r="P1027" s="231"/>
      <c r="Q1027" s="231"/>
      <c r="R1027" s="231"/>
      <c r="S1027" s="231"/>
      <c r="T1027" s="231"/>
    </row>
    <row r="1028">
      <c r="A1028" s="257" t="str">
        <v>XSY-txjy-1</v>
      </c>
      <c r="B1028" s="257" t="str">
        <v>XSY-txjy</v>
      </c>
      <c r="C1028" s="257" t="str">
        <v>檀香精油抑菌护肤洗手液260g/瓶 【酒店同款 泡沫绵密】</v>
      </c>
      <c r="D1028" s="257" t="str">
        <v>檀香精油洗手液</v>
      </c>
      <c r="E1028" s="257"/>
      <c r="F1028" s="257" t="str">
        <v>规格:默认,普通系列</v>
      </c>
      <c r="G1028" s="231"/>
      <c r="H1028" s="231"/>
      <c r="I1028" s="231"/>
      <c r="J1028" s="231"/>
      <c r="K1028" s="231"/>
      <c r="L1028" s="231"/>
      <c r="M1028" s="231"/>
      <c r="N1028" s="231"/>
      <c r="O1028" s="231"/>
      <c r="P1028" s="231"/>
      <c r="Q1028" s="231"/>
      <c r="R1028" s="231"/>
      <c r="S1028" s="231"/>
      <c r="T1028" s="231"/>
    </row>
    <row r="1029">
      <c r="A1029" s="257" t="str">
        <v>TM161223173742237</v>
      </c>
      <c r="B1029" s="257" t="str">
        <v>TM161223173742237</v>
      </c>
      <c r="C1029" s="257" t="str">
        <v>双面衣物收纳袋套装</v>
      </c>
      <c r="D1029" s="257" t="str">
        <v>双面衣物收纳袋套装-柠檬绿M+L</v>
      </c>
      <c r="E1029" s="257" t="str">
        <v>TM161223173742237</v>
      </c>
      <c r="F1029" s="257" t="str">
        <v>柠檬绿M+L</v>
      </c>
      <c r="G1029" s="231"/>
      <c r="H1029" s="231"/>
      <c r="I1029" s="231"/>
      <c r="J1029" s="231"/>
      <c r="K1029" s="231"/>
      <c r="L1029" s="231"/>
      <c r="M1029" s="231"/>
      <c r="N1029" s="231"/>
      <c r="O1029" s="231"/>
      <c r="P1029" s="231"/>
      <c r="Q1029" s="231"/>
      <c r="R1029" s="231"/>
      <c r="S1029" s="231"/>
      <c r="T1029" s="231"/>
    </row>
    <row r="1030">
      <c r="A1030" s="257" t="str">
        <v>TM161223173907333</v>
      </c>
      <c r="B1030" s="257" t="str">
        <v>TM161223173907333</v>
      </c>
      <c r="C1030" s="257" t="str">
        <v>双面衣物收纳袋套装</v>
      </c>
      <c r="D1030" s="257" t="str">
        <v>双面衣物收纳袋套装-竹炭黑M+L</v>
      </c>
      <c r="E1030" s="257" t="str">
        <v>TM161223173907333</v>
      </c>
      <c r="F1030" s="257" t="str">
        <v>竹炭黑M+L</v>
      </c>
      <c r="G1030" s="231"/>
      <c r="H1030" s="231"/>
      <c r="I1030" s="231"/>
      <c r="J1030" s="231"/>
      <c r="K1030" s="231"/>
      <c r="L1030" s="231"/>
      <c r="M1030" s="231"/>
      <c r="N1030" s="231"/>
      <c r="O1030" s="231"/>
      <c r="P1030" s="231"/>
      <c r="Q1030" s="231"/>
      <c r="R1030" s="231"/>
      <c r="S1030" s="231"/>
      <c r="T1030" s="231"/>
    </row>
    <row r="1031">
      <c r="A1031" s="257" t="str">
        <v>ML-UXZ</v>
      </c>
      <c r="B1031" s="257" t="str">
        <v>ML-UXZ</v>
      </c>
      <c r="C1031" s="257" t="str">
        <v>亚朵定制曼联u型枕</v>
      </c>
      <c r="D1031" s="257" t="str">
        <v>亚朵定制曼联u型枕</v>
      </c>
      <c r="E1031" s="257" t="str">
        <v>ML-UXZ</v>
      </c>
      <c r="F1031" s="257" t="str">
        <v>默认规格</v>
      </c>
      <c r="G1031" s="231"/>
      <c r="H1031" s="231"/>
      <c r="I1031" s="231"/>
      <c r="J1031" s="231"/>
      <c r="K1031" s="231"/>
      <c r="L1031" s="231"/>
      <c r="M1031" s="231"/>
      <c r="N1031" s="231"/>
      <c r="O1031" s="231"/>
      <c r="P1031" s="231"/>
      <c r="Q1031" s="231"/>
      <c r="R1031" s="231"/>
      <c r="S1031" s="231"/>
      <c r="T1031" s="231"/>
    </row>
    <row r="1032">
      <c r="A1032" s="257" t="str">
        <v>1165011</v>
      </c>
      <c r="B1032" s="257" t="str">
        <v>1165011</v>
      </c>
      <c r="C1032" s="257" t="str">
        <v>黑凤梨 20寸全铝镁合金登机箱</v>
      </c>
      <c r="D1032" s="257" t="str">
        <v>黑凤梨 20寸全铝镁合金登机箱</v>
      </c>
      <c r="E1032" s="257" t="str">
        <v>1165011</v>
      </c>
      <c r="F1032" s="257" t="str">
        <v>经典黑</v>
      </c>
      <c r="G1032" s="231"/>
      <c r="H1032" s="231"/>
      <c r="I1032" s="231"/>
      <c r="J1032" s="231"/>
      <c r="K1032" s="231"/>
      <c r="L1032" s="231"/>
      <c r="M1032" s="231"/>
      <c r="N1032" s="231"/>
      <c r="O1032" s="231"/>
      <c r="P1032" s="231"/>
      <c r="Q1032" s="231"/>
      <c r="R1032" s="231"/>
      <c r="S1032" s="231"/>
      <c r="T1032" s="231"/>
    </row>
    <row r="1033">
      <c r="A1033" s="257" t="str">
        <v>1165012</v>
      </c>
      <c r="B1033" s="257" t="str">
        <v>1165012</v>
      </c>
      <c r="C1033" s="257" t="str">
        <v>黑凤梨 20寸全铝镁合金登机箱</v>
      </c>
      <c r="D1033" s="257" t="str">
        <v>黑凤梨 20寸全铝镁合金登机箱</v>
      </c>
      <c r="E1033" s="257" t="str">
        <v>1165012</v>
      </c>
      <c r="F1033" s="257" t="str">
        <v>太空银</v>
      </c>
      <c r="G1033" s="231"/>
      <c r="H1033" s="231"/>
      <c r="I1033" s="231"/>
      <c r="J1033" s="231"/>
      <c r="K1033" s="231"/>
      <c r="L1033" s="231"/>
      <c r="M1033" s="231"/>
      <c r="N1033" s="231"/>
      <c r="O1033" s="231"/>
      <c r="P1033" s="231"/>
      <c r="Q1033" s="231"/>
      <c r="R1033" s="231"/>
      <c r="S1033" s="231"/>
      <c r="T1033" s="231"/>
    </row>
    <row r="1034">
      <c r="A1034" s="257" t="str">
        <v>1165013</v>
      </c>
      <c r="B1034" s="257" t="str">
        <v>1165013</v>
      </c>
      <c r="C1034" s="257" t="str">
        <v>黑凤梨 20寸全铝镁合金登机箱</v>
      </c>
      <c r="D1034" s="257" t="str">
        <v>黑凤梨 20寸全铝镁合金登机箱</v>
      </c>
      <c r="E1034" s="257" t="str">
        <v>1165013</v>
      </c>
      <c r="F1034" s="257" t="str">
        <v>玫瑰金</v>
      </c>
      <c r="G1034" s="231"/>
      <c r="H1034" s="231"/>
      <c r="I1034" s="231"/>
      <c r="J1034" s="231"/>
      <c r="K1034" s="231"/>
      <c r="L1034" s="231"/>
      <c r="M1034" s="231"/>
      <c r="N1034" s="231"/>
      <c r="O1034" s="231"/>
      <c r="P1034" s="231"/>
      <c r="Q1034" s="231"/>
      <c r="R1034" s="231"/>
      <c r="S1034" s="231"/>
      <c r="T1034" s="231"/>
    </row>
    <row r="1035">
      <c r="A1035" s="257" t="str">
        <v>1165016</v>
      </c>
      <c r="B1035" s="257" t="str">
        <v>1165016</v>
      </c>
      <c r="C1035" s="257" t="str">
        <v>黑凤梨 20寸全铝镁合金登机箱</v>
      </c>
      <c r="D1035" s="257" t="str">
        <v>黑凤梨 20寸全铝镁合金登机箱</v>
      </c>
      <c r="E1035" s="257" t="str">
        <v>1165016</v>
      </c>
      <c r="F1035" s="257" t="str">
        <v>宝蓝色</v>
      </c>
      <c r="G1035" s="231"/>
      <c r="H1035" s="231"/>
      <c r="I1035" s="231"/>
      <c r="J1035" s="231"/>
      <c r="K1035" s="231"/>
      <c r="L1035" s="231"/>
      <c r="M1035" s="231"/>
      <c r="N1035" s="231"/>
      <c r="O1035" s="231"/>
      <c r="P1035" s="231"/>
      <c r="Q1035" s="231"/>
      <c r="R1035" s="231"/>
      <c r="S1035" s="231"/>
      <c r="T1035" s="231"/>
    </row>
    <row r="1036">
      <c r="A1036" s="257" t="str">
        <v>1165018</v>
      </c>
      <c r="B1036" s="257" t="str">
        <v>1165018</v>
      </c>
      <c r="C1036" s="257" t="str">
        <v>黑凤梨 20寸全铝镁合金登机箱</v>
      </c>
      <c r="D1036" s="257" t="str">
        <v>黑凤梨 20寸全铝镁合金登机箱</v>
      </c>
      <c r="E1036" s="257" t="str">
        <v>1165018</v>
      </c>
      <c r="F1036" s="257" t="str">
        <v>行军绿</v>
      </c>
      <c r="G1036" s="231"/>
      <c r="H1036" s="231"/>
      <c r="I1036" s="231"/>
      <c r="J1036" s="231"/>
      <c r="K1036" s="231"/>
      <c r="L1036" s="231"/>
      <c r="M1036" s="231"/>
      <c r="N1036" s="231"/>
      <c r="O1036" s="231"/>
      <c r="P1036" s="231"/>
      <c r="Q1036" s="231"/>
      <c r="R1036" s="231"/>
      <c r="S1036" s="231"/>
      <c r="T1036" s="231"/>
    </row>
    <row r="1037">
      <c r="A1037" s="257" t="str">
        <v>1090082</v>
      </c>
      <c r="B1037" s="257" t="str">
        <v>1090082</v>
      </c>
      <c r="C1037" s="257" t="str">
        <v>20寸 纯PC“铝框”（非全铝）登机箱</v>
      </c>
      <c r="D1037" s="257" t="str">
        <v>20寸 纯PC“铝框”（非全铝）登机箱</v>
      </c>
      <c r="E1037" s="257" t="str">
        <v>1090082</v>
      </c>
      <c r="F1037" s="257" t="str">
        <v>白色</v>
      </c>
      <c r="G1037" s="231"/>
      <c r="H1037" s="231"/>
      <c r="I1037" s="231"/>
      <c r="J1037" s="231"/>
      <c r="K1037" s="231"/>
      <c r="L1037" s="231"/>
      <c r="M1037" s="231"/>
      <c r="N1037" s="231"/>
      <c r="O1037" s="231"/>
      <c r="P1037" s="231"/>
      <c r="Q1037" s="231"/>
      <c r="R1037" s="231"/>
      <c r="S1037" s="231"/>
      <c r="T1037" s="231"/>
    </row>
    <row r="1038">
      <c r="A1038" s="257" t="str">
        <v>1172062</v>
      </c>
      <c r="B1038" s="257" t="str">
        <v>1172062</v>
      </c>
      <c r="C1038" s="257" t="str">
        <v>20寸 纯PC“铝框”(非全铝)登机箱</v>
      </c>
      <c r="D1038" s="257" t="str">
        <v>20寸 纯PC“铝框”（非全铝）登机箱</v>
      </c>
      <c r="E1038" s="257" t="str">
        <v>1172062</v>
      </c>
      <c r="F1038" s="257" t="str">
        <v>宝石红</v>
      </c>
      <c r="G1038" s="231"/>
      <c r="H1038" s="231"/>
      <c r="I1038" s="231"/>
      <c r="J1038" s="231"/>
      <c r="K1038" s="231"/>
      <c r="L1038" s="231"/>
      <c r="M1038" s="231"/>
      <c r="N1038" s="231"/>
      <c r="O1038" s="231"/>
      <c r="P1038" s="231"/>
      <c r="Q1038" s="231"/>
      <c r="R1038" s="231"/>
      <c r="S1038" s="231"/>
      <c r="T1038" s="231"/>
    </row>
    <row r="1039">
      <c r="A1039" s="257" t="str">
        <v>1196081</v>
      </c>
      <c r="B1039" s="257" t="str">
        <v>1196081</v>
      </c>
      <c r="C1039" s="257" t="str">
        <v>20寸 纯PC“铝框”(非全铝)登机箱</v>
      </c>
      <c r="D1039" s="257" t="str">
        <v>20寸 纯PC“铝框”（非全铝）登机箱</v>
      </c>
      <c r="E1039" s="257" t="str">
        <v>1196081</v>
      </c>
      <c r="F1039" s="257" t="str">
        <v>枚红色</v>
      </c>
      <c r="G1039" s="231"/>
      <c r="H1039" s="231"/>
      <c r="I1039" s="231"/>
      <c r="J1039" s="231"/>
      <c r="K1039" s="231"/>
      <c r="L1039" s="231"/>
      <c r="M1039" s="231"/>
      <c r="N1039" s="231"/>
      <c r="O1039" s="231"/>
      <c r="P1039" s="231"/>
      <c r="Q1039" s="231"/>
      <c r="R1039" s="231"/>
      <c r="S1039" s="231"/>
      <c r="T1039" s="231"/>
    </row>
    <row r="1040">
      <c r="A1040" s="257" t="str">
        <v>1148072</v>
      </c>
      <c r="B1040" s="257" t="str">
        <v>1148072</v>
      </c>
      <c r="C1040" s="257" t="str">
        <v>两带式男/女款拖鞋</v>
      </c>
      <c r="D1040" s="257" t="str">
        <v>两带式男/女款拖鞋</v>
      </c>
      <c r="E1040" s="257" t="str">
        <v>1148072</v>
      </c>
      <c r="F1040" s="257" t="str">
        <v>黑色*35</v>
      </c>
      <c r="G1040" s="231"/>
      <c r="H1040" s="231"/>
      <c r="I1040" s="231"/>
      <c r="J1040" s="231"/>
      <c r="K1040" s="231"/>
      <c r="L1040" s="231"/>
      <c r="M1040" s="231"/>
      <c r="N1040" s="231"/>
      <c r="O1040" s="231"/>
      <c r="P1040" s="231"/>
      <c r="Q1040" s="231"/>
      <c r="R1040" s="231"/>
      <c r="S1040" s="231"/>
      <c r="T1040" s="231"/>
    </row>
    <row r="1041">
      <c r="A1041" s="257" t="str">
        <v>1148073</v>
      </c>
      <c r="B1041" s="257" t="str">
        <v>1148073</v>
      </c>
      <c r="C1041" s="257" t="str">
        <v>两带式男/女款拖鞋</v>
      </c>
      <c r="D1041" s="257" t="str">
        <v>两带式男/女款拖鞋</v>
      </c>
      <c r="E1041" s="257" t="str">
        <v>1148073</v>
      </c>
      <c r="F1041" s="257" t="str">
        <v>黑色*36</v>
      </c>
      <c r="G1041" s="231"/>
      <c r="H1041" s="231"/>
      <c r="I1041" s="231"/>
      <c r="J1041" s="231"/>
      <c r="K1041" s="231"/>
      <c r="L1041" s="231"/>
      <c r="M1041" s="231"/>
      <c r="N1041" s="231"/>
      <c r="O1041" s="231"/>
      <c r="P1041" s="231"/>
      <c r="Q1041" s="231"/>
      <c r="R1041" s="231"/>
      <c r="S1041" s="231"/>
      <c r="T1041" s="231"/>
    </row>
    <row r="1042">
      <c r="A1042" s="257" t="str">
        <v>1148074</v>
      </c>
      <c r="B1042" s="257" t="str">
        <v>1148074</v>
      </c>
      <c r="C1042" s="257" t="str">
        <v>两带式男/女款拖鞋</v>
      </c>
      <c r="D1042" s="257" t="str">
        <v>两带式男/女款拖鞋</v>
      </c>
      <c r="E1042" s="257" t="str">
        <v>1148074</v>
      </c>
      <c r="F1042" s="257" t="str">
        <v>黑色*37</v>
      </c>
      <c r="G1042" s="231"/>
      <c r="H1042" s="231"/>
      <c r="I1042" s="231"/>
      <c r="J1042" s="231"/>
      <c r="K1042" s="231"/>
      <c r="L1042" s="231"/>
      <c r="M1042" s="231"/>
      <c r="N1042" s="231"/>
      <c r="O1042" s="231"/>
      <c r="P1042" s="231"/>
      <c r="Q1042" s="231"/>
      <c r="R1042" s="231"/>
      <c r="S1042" s="231"/>
      <c r="T1042" s="231"/>
    </row>
    <row r="1043">
      <c r="A1043" s="257" t="str">
        <v>1148082</v>
      </c>
      <c r="B1043" s="257" t="str">
        <v>1148082</v>
      </c>
      <c r="C1043" s="257" t="str">
        <v>两带式男/女款拖鞋</v>
      </c>
      <c r="D1043" s="257" t="str">
        <v>两带式男/女款拖鞋</v>
      </c>
      <c r="E1043" s="257" t="str">
        <v>1148082</v>
      </c>
      <c r="F1043" s="257" t="str">
        <v>白色*35</v>
      </c>
      <c r="G1043" s="231"/>
      <c r="H1043" s="231"/>
      <c r="I1043" s="231"/>
      <c r="J1043" s="231"/>
      <c r="K1043" s="231"/>
      <c r="L1043" s="231"/>
      <c r="M1043" s="231"/>
      <c r="N1043" s="231"/>
      <c r="O1043" s="231"/>
      <c r="P1043" s="231"/>
      <c r="Q1043" s="231"/>
      <c r="R1043" s="231"/>
      <c r="S1043" s="231"/>
      <c r="T1043" s="231"/>
    </row>
    <row r="1044">
      <c r="A1044" s="257" t="str">
        <v>1148083</v>
      </c>
      <c r="B1044" s="257" t="str">
        <v>1148083</v>
      </c>
      <c r="C1044" s="257" t="str">
        <v>两带式男/女款拖鞋</v>
      </c>
      <c r="D1044" s="257" t="str">
        <v>两带式男/女款拖鞋</v>
      </c>
      <c r="E1044" s="257" t="str">
        <v>1148083</v>
      </c>
      <c r="F1044" s="257" t="str">
        <v>白色*36</v>
      </c>
      <c r="G1044" s="231"/>
      <c r="H1044" s="231"/>
      <c r="I1044" s="231"/>
      <c r="J1044" s="231"/>
      <c r="K1044" s="231"/>
      <c r="L1044" s="231"/>
      <c r="M1044" s="231"/>
      <c r="N1044" s="231"/>
      <c r="O1044" s="231"/>
      <c r="P1044" s="231"/>
      <c r="Q1044" s="231"/>
      <c r="R1044" s="231"/>
      <c r="S1044" s="231"/>
      <c r="T1044" s="231"/>
    </row>
    <row r="1045">
      <c r="A1045" s="257" t="str">
        <v>1148087</v>
      </c>
      <c r="B1045" s="257" t="str">
        <v>1148087</v>
      </c>
      <c r="C1045" s="257" t="str">
        <v>两带式男/女款拖鞋</v>
      </c>
      <c r="D1045" s="257" t="str">
        <v>两带式男/女款拖鞋</v>
      </c>
      <c r="E1045" s="257" t="str">
        <v>1148087</v>
      </c>
      <c r="F1045" s="257" t="str">
        <v>白色*40</v>
      </c>
      <c r="G1045" s="231"/>
      <c r="H1045" s="231"/>
      <c r="I1045" s="231"/>
      <c r="J1045" s="231"/>
      <c r="K1045" s="231"/>
      <c r="L1045" s="231"/>
      <c r="M1045" s="231"/>
      <c r="N1045" s="231"/>
      <c r="O1045" s="231"/>
      <c r="P1045" s="231"/>
      <c r="Q1045" s="231"/>
      <c r="R1045" s="231"/>
      <c r="S1045" s="231"/>
      <c r="T1045" s="231"/>
    </row>
    <row r="1046">
      <c r="A1046" s="257" t="str">
        <v>1148089</v>
      </c>
      <c r="B1046" s="257" t="str">
        <v>1148089</v>
      </c>
      <c r="C1046" s="257" t="str">
        <v>两带式男/女款拖鞋</v>
      </c>
      <c r="D1046" s="257" t="str">
        <v>两带式男/女款拖鞋</v>
      </c>
      <c r="E1046" s="257" t="str">
        <v>1148089</v>
      </c>
      <c r="F1046" s="257" t="str">
        <v>白色*42</v>
      </c>
      <c r="G1046" s="231"/>
      <c r="H1046" s="231"/>
      <c r="I1046" s="231"/>
      <c r="J1046" s="231"/>
      <c r="K1046" s="231"/>
      <c r="L1046" s="231"/>
      <c r="M1046" s="231"/>
      <c r="N1046" s="231"/>
      <c r="O1046" s="231"/>
      <c r="P1046" s="231"/>
      <c r="Q1046" s="231"/>
      <c r="R1046" s="231"/>
      <c r="S1046" s="231"/>
      <c r="T1046" s="231"/>
    </row>
    <row r="1047">
      <c r="A1047" s="257" t="str">
        <v>1148090</v>
      </c>
      <c r="B1047" s="257" t="str">
        <v>1148090</v>
      </c>
      <c r="C1047" s="257" t="str">
        <v>两带式男/女款拖鞋</v>
      </c>
      <c r="D1047" s="257" t="str">
        <v>两带式男/女款拖鞋</v>
      </c>
      <c r="E1047" s="257" t="str">
        <v>1148090</v>
      </c>
      <c r="F1047" s="257" t="str">
        <v>白色*43</v>
      </c>
      <c r="G1047" s="231"/>
      <c r="H1047" s="231"/>
      <c r="I1047" s="231"/>
      <c r="J1047" s="231"/>
      <c r="K1047" s="231"/>
      <c r="L1047" s="231"/>
      <c r="M1047" s="231"/>
      <c r="N1047" s="231"/>
      <c r="O1047" s="231"/>
      <c r="P1047" s="231"/>
      <c r="Q1047" s="231"/>
      <c r="R1047" s="231"/>
      <c r="S1047" s="231"/>
      <c r="T1047" s="231"/>
    </row>
    <row r="1048">
      <c r="A1048" s="257" t="str">
        <v>1148091</v>
      </c>
      <c r="B1048" s="257" t="str">
        <v>1148091</v>
      </c>
      <c r="C1048" s="257" t="str">
        <v>两带式男/女款拖鞋</v>
      </c>
      <c r="D1048" s="257" t="str">
        <v>两带式男/女款拖鞋</v>
      </c>
      <c r="E1048" s="257" t="str">
        <v>1148091</v>
      </c>
      <c r="F1048" s="257" t="str">
        <v>白色*44</v>
      </c>
      <c r="G1048" s="231"/>
      <c r="H1048" s="231"/>
      <c r="I1048" s="231"/>
      <c r="J1048" s="231"/>
      <c r="K1048" s="231"/>
      <c r="L1048" s="231"/>
      <c r="M1048" s="231"/>
      <c r="N1048" s="231"/>
      <c r="O1048" s="231"/>
      <c r="P1048" s="231"/>
      <c r="Q1048" s="231"/>
      <c r="R1048" s="231"/>
      <c r="S1048" s="231"/>
      <c r="T1048" s="231"/>
    </row>
    <row r="1049">
      <c r="A1049" s="257" t="str">
        <v>DT-JNWC</v>
      </c>
      <c r="B1049" s="257" t="str">
        <v>DT-JNWC</v>
      </c>
      <c r="C1049" s="257" t="str">
        <v>亚朵生活 酒店同款江南问茶茶具礼盒装</v>
      </c>
      <c r="D1049" s="257" t="str">
        <v>江南问茶 一壶两杯茶具</v>
      </c>
      <c r="E1049" s="257" t="str">
        <v>DT-JNWC</v>
      </c>
      <c r="F1049" s="257" t="str">
        <v>一壶两杯一茶盘</v>
      </c>
      <c r="G1049" s="231"/>
      <c r="H1049" s="231"/>
      <c r="I1049" s="231"/>
      <c r="J1049" s="231"/>
      <c r="K1049" s="231"/>
      <c r="L1049" s="231"/>
      <c r="M1049" s="231"/>
      <c r="N1049" s="231"/>
      <c r="O1049" s="231"/>
      <c r="P1049" s="231"/>
      <c r="Q1049" s="231"/>
      <c r="R1049" s="231"/>
      <c r="S1049" s="231"/>
      <c r="T1049" s="231"/>
    </row>
    <row r="1050">
      <c r="A1050" s="257" t="str">
        <v>yd-dzcsb-L</v>
      </c>
      <c r="B1050" s="257" t="str">
        <v>yd-dzcsb-200*230cm</v>
      </c>
      <c r="C1050" s="257" t="str">
        <v>亚朵定制长丝蚕丝被200*230</v>
      </c>
      <c r="D1050" s="257" t="str">
        <v>亚朵定制长丝蚕丝被200*230</v>
      </c>
      <c r="E1050" s="257" t="str">
        <v>yd-dzcsb-L</v>
      </c>
      <c r="F1050" s="257" t="str">
        <v>200*230CM</v>
      </c>
      <c r="G1050" s="231"/>
      <c r="H1050" s="231"/>
      <c r="I1050" s="231"/>
      <c r="J1050" s="231"/>
      <c r="K1050" s="231"/>
      <c r="L1050" s="231"/>
      <c r="M1050" s="231"/>
      <c r="N1050" s="231"/>
      <c r="O1050" s="231"/>
      <c r="P1050" s="231"/>
      <c r="Q1050" s="231"/>
      <c r="R1050" s="231"/>
      <c r="S1050" s="231"/>
      <c r="T1050" s="231"/>
    </row>
    <row r="1051">
      <c r="A1051" s="257" t="str">
        <v>yd-nlshjyz</v>
      </c>
      <c r="B1051" s="257" t="str">
        <v>yd-nlshjyz</v>
      </c>
      <c r="C1051" s="257" t="str">
        <v>【酒店采购】（五周年庆活动专区）普兰特 凝露奢华 记忆枕</v>
      </c>
      <c r="D1051" s="257" t="str">
        <v>凝胶枕</v>
      </c>
      <c r="E1051" s="257" t="str">
        <v>yd-nlshjyz</v>
      </c>
      <c r="F1051" s="257" t="str">
        <v>60cm x 40cm x 11cm/9cm</v>
      </c>
      <c r="G1051" s="231"/>
      <c r="H1051" s="231"/>
      <c r="I1051" s="231"/>
      <c r="J1051" s="231"/>
      <c r="K1051" s="231"/>
      <c r="L1051" s="231"/>
      <c r="M1051" s="231"/>
      <c r="N1051" s="231"/>
      <c r="O1051" s="231"/>
      <c r="P1051" s="231"/>
      <c r="Q1051" s="231"/>
      <c r="R1051" s="231"/>
      <c r="S1051" s="231"/>
      <c r="T1051" s="231"/>
    </row>
    <row r="1052">
      <c r="A1052" s="257" t="str">
        <v>yd-dzcsb-220*240cm</v>
      </c>
      <c r="B1052" s="257" t="str">
        <v>yd-dzcsb-220*240cm</v>
      </c>
      <c r="C1052" s="257" t="str">
        <v>亚朵定制长丝蚕丝被220*240</v>
      </c>
      <c r="D1052" s="257" t="str">
        <v>亚朵定制长丝蚕丝被220*240</v>
      </c>
      <c r="E1052" s="257" t="str">
        <v>yd-dzcsb-220*240cm</v>
      </c>
      <c r="F1052" s="257" t="str">
        <v>220*240cm</v>
      </c>
      <c r="G1052" s="231"/>
      <c r="H1052" s="231"/>
      <c r="I1052" s="231"/>
      <c r="J1052" s="231"/>
      <c r="K1052" s="231"/>
      <c r="L1052" s="231"/>
      <c r="M1052" s="231"/>
      <c r="N1052" s="231"/>
      <c r="O1052" s="231"/>
      <c r="P1052" s="231"/>
      <c r="Q1052" s="231"/>
      <c r="R1052" s="231"/>
      <c r="S1052" s="231"/>
      <c r="T1052" s="231"/>
    </row>
    <row r="1053">
      <c r="A1053" s="257" t="str">
        <v>1148092</v>
      </c>
      <c r="B1053" s="257" t="str">
        <v>1135126</v>
      </c>
      <c r="C1053" s="257" t="str">
        <v>【网易严选】 日式和风声波式电动牙刷</v>
      </c>
      <c r="D1053" s="257" t="str">
        <v>电动牙刷</v>
      </c>
      <c r="E1053" s="257" t="str">
        <v>1148092</v>
      </c>
      <c r="F1053" s="257" t="str">
        <v>白色</v>
      </c>
      <c r="G1053" s="231"/>
      <c r="H1053" s="231"/>
      <c r="I1053" s="231"/>
      <c r="J1053" s="231"/>
      <c r="K1053" s="231"/>
      <c r="L1053" s="231"/>
      <c r="M1053" s="231"/>
      <c r="N1053" s="231"/>
      <c r="O1053" s="231"/>
      <c r="P1053" s="231"/>
      <c r="Q1053" s="231"/>
      <c r="R1053" s="231"/>
      <c r="S1053" s="231"/>
      <c r="T1053" s="231"/>
    </row>
    <row r="1054">
      <c r="A1054" s="257" t="str">
        <v>1135126</v>
      </c>
      <c r="B1054" s="257" t="str">
        <v>1135126</v>
      </c>
      <c r="C1054" s="257" t="str">
        <v>【网易严选】 日式和风声波式电动牙刷</v>
      </c>
      <c r="D1054" s="257" t="str">
        <v>电动牙刷</v>
      </c>
      <c r="E1054" s="257" t="str">
        <v>1135126</v>
      </c>
      <c r="F1054" s="257" t="str">
        <v>白色</v>
      </c>
      <c r="G1054" s="231"/>
      <c r="H1054" s="231"/>
      <c r="I1054" s="231"/>
      <c r="J1054" s="231"/>
      <c r="K1054" s="231"/>
      <c r="L1054" s="231"/>
      <c r="M1054" s="231"/>
      <c r="N1054" s="231"/>
      <c r="O1054" s="231"/>
      <c r="P1054" s="231"/>
      <c r="Q1054" s="231"/>
      <c r="R1054" s="231"/>
      <c r="S1054" s="231"/>
      <c r="T1054" s="231"/>
    </row>
    <row r="1055">
      <c r="A1055" s="257" t="str">
        <v>1148093</v>
      </c>
      <c r="B1055" s="257" t="str">
        <v>1127012</v>
      </c>
      <c r="C1055" s="257" t="str">
        <v>【网易严选】 日式和风声波式电动牙刷</v>
      </c>
      <c r="D1055" s="257" t="str">
        <v>电动牙刷</v>
      </c>
      <c r="E1055" s="257" t="str">
        <v>1148093</v>
      </c>
      <c r="F1055" s="257" t="str">
        <v>黑色</v>
      </c>
      <c r="G1055" s="231"/>
      <c r="H1055" s="231"/>
      <c r="I1055" s="231"/>
      <c r="J1055" s="231"/>
      <c r="K1055" s="231"/>
      <c r="L1055" s="231"/>
      <c r="M1055" s="231"/>
      <c r="N1055" s="231"/>
      <c r="O1055" s="231"/>
      <c r="P1055" s="231"/>
      <c r="Q1055" s="231"/>
      <c r="R1055" s="231"/>
      <c r="S1055" s="231"/>
      <c r="T1055" s="231"/>
    </row>
    <row r="1056">
      <c r="A1056" s="257" t="str">
        <v>1127012</v>
      </c>
      <c r="B1056" s="257" t="str">
        <v>1127012</v>
      </c>
      <c r="C1056" s="257" t="str">
        <v>【网易严选】 日式和风声波式电动牙刷</v>
      </c>
      <c r="D1056" s="257" t="str">
        <v>电动牙刷</v>
      </c>
      <c r="E1056" s="257" t="str">
        <v>1127012</v>
      </c>
      <c r="F1056" s="257" t="str">
        <v>黑色</v>
      </c>
      <c r="G1056" s="231"/>
      <c r="H1056" s="231"/>
      <c r="I1056" s="231"/>
      <c r="J1056" s="231"/>
      <c r="K1056" s="231"/>
      <c r="L1056" s="231"/>
      <c r="M1056" s="231"/>
      <c r="N1056" s="231"/>
      <c r="O1056" s="231"/>
      <c r="P1056" s="231"/>
      <c r="Q1056" s="231"/>
      <c r="R1056" s="231"/>
      <c r="S1056" s="231"/>
      <c r="T1056" s="231"/>
    </row>
    <row r="1057">
      <c r="A1057" s="257" t="str">
        <v>aj-xyy</v>
      </c>
      <c r="B1057" s="257" t="str">
        <v>aj-xyy</v>
      </c>
      <c r="C1057" s="257" t="str">
        <v>安洁深度除菌洗衣液伊甸园香型</v>
      </c>
      <c r="D1057" s="257" t="str">
        <v>洗衣液</v>
      </c>
      <c r="E1057" s="257" t="str">
        <v>aj-xyy</v>
      </c>
      <c r="F1057" s="257" t="str">
        <v>660g</v>
      </c>
      <c r="G1057" s="231"/>
      <c r="H1057" s="231"/>
      <c r="I1057" s="231"/>
      <c r="J1057" s="231"/>
      <c r="K1057" s="231"/>
      <c r="L1057" s="231"/>
      <c r="M1057" s="231"/>
      <c r="N1057" s="231"/>
      <c r="O1057" s="231"/>
      <c r="P1057" s="231"/>
      <c r="Q1057" s="231"/>
      <c r="R1057" s="231"/>
      <c r="S1057" s="231"/>
      <c r="T1057" s="231"/>
    </row>
    <row r="1058">
      <c r="A1058" s="257" t="str">
        <v>xfj-1</v>
      </c>
      <c r="B1058" s="257" t="str">
        <v>xfj-1</v>
      </c>
      <c r="C1058" s="257" t="str">
        <v>小方巾单条带腰封</v>
      </c>
      <c r="D1058" s="257" t="str">
        <v>小方巾单条带腰封</v>
      </c>
      <c r="E1058" s="257" t="str">
        <v>xfj-1</v>
      </c>
      <c r="F1058" s="257" t="str">
        <v>35*35*70</v>
      </c>
      <c r="G1058" s="231"/>
      <c r="H1058" s="231"/>
      <c r="I1058" s="231"/>
      <c r="J1058" s="231"/>
      <c r="K1058" s="231"/>
      <c r="L1058" s="231"/>
      <c r="M1058" s="231"/>
      <c r="N1058" s="231"/>
      <c r="O1058" s="231"/>
      <c r="P1058" s="231"/>
      <c r="Q1058" s="231"/>
      <c r="R1058" s="231"/>
      <c r="S1058" s="231"/>
      <c r="T1058" s="231"/>
    </row>
    <row r="1059">
      <c r="A1059" s="257" t="str">
        <v>AP-AFXFR</v>
      </c>
      <c r="B1059" s="257" t="str">
        <v>AP-AFXFR</v>
      </c>
      <c r="C1059" s="257" t="str">
        <v>【矮瓶】阿芙向日葵护色洗发乳280ml 锁色 洗发水</v>
      </c>
      <c r="D1059" s="257" t="str">
        <v>阿芙洗发乳</v>
      </c>
      <c r="E1059" s="257" t="str">
        <v>AP-AFXFR</v>
      </c>
      <c r="F1059" s="257" t="str">
        <v>280ML</v>
      </c>
      <c r="G1059" s="231"/>
      <c r="H1059" s="231"/>
      <c r="I1059" s="231"/>
      <c r="J1059" s="231"/>
      <c r="K1059" s="231"/>
      <c r="L1059" s="231"/>
      <c r="M1059" s="231"/>
      <c r="N1059" s="231"/>
      <c r="O1059" s="231"/>
      <c r="P1059" s="231"/>
      <c r="Q1059" s="231"/>
      <c r="R1059" s="231"/>
      <c r="S1059" s="231"/>
      <c r="T1059" s="231"/>
    </row>
    <row r="1060">
      <c r="A1060" s="257" t="str">
        <v>AP-HFS</v>
      </c>
      <c r="B1060" s="257" t="str">
        <v>AP-HFS</v>
      </c>
      <c r="C1060" s="257" t="str">
        <v>【矮瓶】阿芙向日葵精油 护发素</v>
      </c>
      <c r="D1060" s="257" t="str">
        <v>阿芙护发素</v>
      </c>
      <c r="E1060" s="257" t="str">
        <v>AP-HFS</v>
      </c>
      <c r="F1060" s="257" t="str">
        <v>280ML</v>
      </c>
      <c r="G1060" s="231"/>
      <c r="H1060" s="231"/>
      <c r="I1060" s="231"/>
      <c r="J1060" s="231"/>
      <c r="K1060" s="231"/>
      <c r="L1060" s="231"/>
      <c r="M1060" s="231"/>
      <c r="N1060" s="231"/>
      <c r="O1060" s="231"/>
      <c r="P1060" s="231"/>
      <c r="Q1060" s="231"/>
      <c r="R1060" s="231"/>
      <c r="S1060" s="231"/>
      <c r="T1060" s="231"/>
    </row>
    <row r="1061">
      <c r="A1061" s="257" t="str">
        <v>1066037</v>
      </c>
      <c r="B1061" s="257" t="str">
        <v>1066037</v>
      </c>
      <c r="C1061" s="257" t="str">
        <v>网易严选 素色便携洗漱包</v>
      </c>
      <c r="D1061" s="257" t="str">
        <v>素色便携洗漱包</v>
      </c>
      <c r="E1061" s="257" t="str">
        <v>1066037</v>
      </c>
      <c r="F1061" s="257" t="str">
        <v>灰色19cm*7.5cm*16.5cm</v>
      </c>
      <c r="G1061" s="231"/>
      <c r="H1061" s="231"/>
      <c r="I1061" s="231"/>
      <c r="J1061" s="231"/>
      <c r="K1061" s="231"/>
      <c r="L1061" s="231"/>
      <c r="M1061" s="231"/>
      <c r="N1061" s="231"/>
      <c r="O1061" s="231"/>
      <c r="P1061" s="231"/>
      <c r="Q1061" s="231"/>
      <c r="R1061" s="231"/>
      <c r="S1061" s="231"/>
      <c r="T1061" s="231"/>
    </row>
    <row r="1062">
      <c r="A1062" s="257" t="str">
        <v>PE-TH-25g</v>
      </c>
      <c r="B1062" s="257" t="str">
        <v>PE-TH-25g</v>
      </c>
      <c r="C1062" s="257" t="str">
        <v>宫廷普洱MINI</v>
      </c>
      <c r="D1062" s="257" t="str">
        <v>宫廷普洱MINI 太和级 生散</v>
      </c>
      <c r="E1062" s="257" t="str">
        <v>PE-TH-25g</v>
      </c>
      <c r="F1062" s="257" t="str">
        <v>太和级 生散25g</v>
      </c>
      <c r="G1062" s="231"/>
      <c r="H1062" s="231"/>
      <c r="I1062" s="231"/>
      <c r="J1062" s="231"/>
      <c r="K1062" s="231"/>
      <c r="L1062" s="231"/>
      <c r="M1062" s="231"/>
      <c r="N1062" s="231"/>
      <c r="O1062" s="231"/>
      <c r="P1062" s="231"/>
      <c r="Q1062" s="231"/>
      <c r="R1062" s="231"/>
      <c r="S1062" s="231"/>
      <c r="T1062" s="231"/>
    </row>
    <row r="1063">
      <c r="A1063" s="257" t="str">
        <v>PE-YX-50G</v>
      </c>
      <c r="B1063" s="257" t="str">
        <v>PE-YX-50G</v>
      </c>
      <c r="C1063" s="257" t="str">
        <v>宫廷普洱MINI</v>
      </c>
      <c r="D1063" s="257" t="str">
        <v>宫廷普洱MINI 养心级</v>
      </c>
      <c r="E1063" s="257" t="str">
        <v>PE-YX-50G</v>
      </c>
      <c r="F1063" s="257" t="str">
        <v>养心级 熟散50g</v>
      </c>
      <c r="G1063" s="231"/>
      <c r="H1063" s="231"/>
      <c r="I1063" s="231"/>
      <c r="J1063" s="231"/>
      <c r="K1063" s="231"/>
      <c r="L1063" s="231"/>
      <c r="M1063" s="231"/>
      <c r="N1063" s="231"/>
      <c r="O1063" s="231"/>
      <c r="P1063" s="231"/>
      <c r="Q1063" s="231"/>
      <c r="R1063" s="231"/>
      <c r="S1063" s="231"/>
      <c r="T1063" s="231"/>
    </row>
    <row r="1064">
      <c r="A1064" s="257" t="str">
        <v>PE-WY-30g</v>
      </c>
      <c r="B1064" s="257" t="str">
        <v>PE-WY-30g</v>
      </c>
      <c r="C1064" s="257" t="str">
        <v>宫廷普洱MINI</v>
      </c>
      <c r="D1064" s="257" t="str">
        <v>宫廷普洱MINI 武英级</v>
      </c>
      <c r="E1064" s="257" t="str">
        <v>PE-WY-30g</v>
      </c>
      <c r="F1064" s="257" t="str">
        <v>武英级 生散30g</v>
      </c>
      <c r="G1064" s="231"/>
      <c r="H1064" s="231"/>
      <c r="I1064" s="231"/>
      <c r="J1064" s="231"/>
      <c r="K1064" s="231"/>
      <c r="L1064" s="231"/>
      <c r="M1064" s="231"/>
      <c r="N1064" s="231"/>
      <c r="O1064" s="231"/>
      <c r="P1064" s="231"/>
      <c r="Q1064" s="231"/>
      <c r="R1064" s="231"/>
      <c r="S1064" s="231"/>
      <c r="T1064" s="231"/>
    </row>
    <row r="1065">
      <c r="A1065" s="257" t="str">
        <v>AP-AFMYR</v>
      </c>
      <c r="B1065" s="257" t="str">
        <v>AP-AFMYR</v>
      </c>
      <c r="C1065" s="257" t="str">
        <v>【矮瓶】阿芙大西洋雪松沁爽沐浴露280ml 沐浴露</v>
      </c>
      <c r="D1065" s="257" t="str">
        <v>矮瓶阿芙沐浴</v>
      </c>
      <c r="E1065" s="257" t="str">
        <v>AP-AFMYR</v>
      </c>
      <c r="F1065" s="257" t="str">
        <v>280ml</v>
      </c>
      <c r="G1065" s="231"/>
      <c r="H1065" s="231"/>
      <c r="I1065" s="231"/>
      <c r="J1065" s="231"/>
      <c r="K1065" s="231"/>
      <c r="L1065" s="231"/>
      <c r="M1065" s="231"/>
      <c r="N1065" s="231"/>
      <c r="O1065" s="231"/>
      <c r="P1065" s="231"/>
      <c r="Q1065" s="231"/>
      <c r="R1065" s="231"/>
      <c r="S1065" s="231"/>
      <c r="T1065" s="231"/>
    </row>
    <row r="1066">
      <c r="A1066" s="257" t="str">
        <v>MWYX</v>
      </c>
      <c r="B1066" s="257" t="str">
        <v>MWYX</v>
      </c>
      <c r="C1066" s="257" t="str">
        <v>猫王小音箱</v>
      </c>
      <c r="D1066" s="257"/>
      <c r="E1066" s="257" t="str">
        <v>MWYX</v>
      </c>
      <c r="F1066" s="257" t="str">
        <v>MWYX</v>
      </c>
      <c r="G1066" s="231"/>
      <c r="H1066" s="231"/>
      <c r="I1066" s="231"/>
      <c r="J1066" s="231"/>
      <c r="K1066" s="231"/>
      <c r="L1066" s="231"/>
      <c r="M1066" s="231"/>
      <c r="N1066" s="231"/>
      <c r="O1066" s="231"/>
      <c r="P1066" s="231"/>
      <c r="Q1066" s="231"/>
      <c r="R1066" s="231"/>
      <c r="S1066" s="231"/>
      <c r="T1066" s="231"/>
    </row>
    <row r="1067">
      <c r="A1067" s="257" t="str">
        <v>JDCG-NSYMQW</v>
      </c>
      <c r="B1067" s="257" t="str">
        <v>JDCG-NSYMQW</v>
      </c>
      <c r="C1067" s="257" t="str">
        <v>【酒店采购】网易严选 3双装 女式半毛圈运动休闲袜</v>
      </c>
      <c r="D1067" s="257" t="str">
        <v>【酒店采购】网易严选 3双装 女式半毛圈运动休闲袜</v>
      </c>
      <c r="E1067" s="257" t="str">
        <v>JDCG-NSYMQW</v>
      </c>
      <c r="F1067" s="257" t="str">
        <v>3双装</v>
      </c>
      <c r="G1067" s="231"/>
      <c r="H1067" s="231"/>
      <c r="I1067" s="231"/>
      <c r="J1067" s="231"/>
      <c r="K1067" s="231"/>
      <c r="L1067" s="231"/>
      <c r="M1067" s="231"/>
      <c r="N1067" s="231"/>
      <c r="O1067" s="231"/>
      <c r="P1067" s="231"/>
      <c r="Q1067" s="231"/>
      <c r="R1067" s="231"/>
      <c r="S1067" s="231"/>
      <c r="T1067" s="231"/>
    </row>
    <row r="1068">
      <c r="A1068" s="257" t="str">
        <v>JDCG-KCCSYDBZ</v>
      </c>
      <c r="B1068" s="257" t="str">
        <v>JDCG-KCCSYDBZ</v>
      </c>
      <c r="C1068" s="257" t="str">
        <v>【酒店采购】网易严选 酷畅城市运动水杯 700ml</v>
      </c>
      <c r="D1068" s="257"/>
      <c r="E1068" s="257" t="str">
        <v>JDCG-KCCSYDBZ</v>
      </c>
      <c r="F1068" s="257" t="str">
        <v>700ML</v>
      </c>
      <c r="G1068" s="231"/>
      <c r="H1068" s="231"/>
      <c r="I1068" s="231"/>
      <c r="J1068" s="231"/>
      <c r="K1068" s="231"/>
      <c r="L1068" s="231"/>
      <c r="M1068" s="231"/>
      <c r="N1068" s="231"/>
      <c r="O1068" s="231"/>
      <c r="P1068" s="231"/>
      <c r="Q1068" s="231"/>
      <c r="R1068" s="231"/>
      <c r="S1068" s="231"/>
      <c r="T1068" s="231"/>
    </row>
    <row r="1069">
      <c r="A1069" s="257" t="str">
        <v>1099002</v>
      </c>
      <c r="B1069" s="257" t="str">
        <v>1099002</v>
      </c>
      <c r="C1069" s="257" t="str">
        <v>【酒店采购】网易严选 仿亚麻布旅行收纳袋 大号</v>
      </c>
      <c r="D1069" s="257" t="str">
        <v>仿亚麻布旅行收纳袋</v>
      </c>
      <c r="E1069" s="257" t="str">
        <v>1099002</v>
      </c>
      <c r="F1069" s="257" t="str">
        <v>大号</v>
      </c>
      <c r="G1069" s="231"/>
      <c r="H1069" s="231"/>
      <c r="I1069" s="231"/>
      <c r="J1069" s="231"/>
      <c r="K1069" s="231"/>
      <c r="L1069" s="231"/>
      <c r="M1069" s="231"/>
      <c r="N1069" s="231"/>
      <c r="O1069" s="231"/>
      <c r="P1069" s="231"/>
      <c r="Q1069" s="231"/>
      <c r="R1069" s="231"/>
      <c r="S1069" s="231"/>
      <c r="T1069" s="231"/>
    </row>
    <row r="1070">
      <c r="A1070" s="257" t="str">
        <v>WSL-XFJDK</v>
      </c>
      <c r="B1070" s="257" t="str">
        <v>WSL-XFJDK</v>
      </c>
      <c r="C1070" s="257" t="str">
        <v>【酒店采购】万事利 桑蚕丝小方巾多款</v>
      </c>
      <c r="D1070" s="257"/>
      <c r="E1070" s="257" t="str">
        <v>WSL-XFJDK</v>
      </c>
      <c r="F1070" s="257" t="str">
        <v>53cm*53cm</v>
      </c>
      <c r="G1070" s="231"/>
      <c r="H1070" s="231"/>
      <c r="I1070" s="231"/>
      <c r="J1070" s="231"/>
      <c r="K1070" s="231"/>
      <c r="L1070" s="231"/>
      <c r="M1070" s="231"/>
      <c r="N1070" s="231"/>
      <c r="O1070" s="231"/>
      <c r="P1070" s="231"/>
      <c r="Q1070" s="231"/>
      <c r="R1070" s="231"/>
      <c r="S1070" s="231"/>
      <c r="T1070" s="231"/>
    </row>
    <row r="1071">
      <c r="A1071" s="257" t="str">
        <v>1162005</v>
      </c>
      <c r="B1071" s="257" t="str">
        <v>1162005</v>
      </c>
      <c r="C1071" s="257" t="str">
        <v>20寸纯PC“铝框”(非全铝)登机箱</v>
      </c>
      <c r="D1071" s="257" t="str">
        <v>20寸 纯PC“铝框”（非全铝）登机箱</v>
      </c>
      <c r="E1071" s="257" t="str">
        <v>1162005</v>
      </c>
      <c r="F1071" s="257" t="str">
        <v>20寸军绿色</v>
      </c>
      <c r="G1071" s="231"/>
      <c r="H1071" s="231"/>
      <c r="I1071" s="231"/>
      <c r="J1071" s="231"/>
      <c r="K1071" s="231"/>
      <c r="L1071" s="231"/>
      <c r="M1071" s="231"/>
      <c r="N1071" s="231"/>
      <c r="O1071" s="231"/>
      <c r="P1071" s="231"/>
      <c r="Q1071" s="231"/>
      <c r="R1071" s="231"/>
      <c r="S1071" s="231"/>
      <c r="T1071" s="231"/>
    </row>
    <row r="1072">
      <c r="A1072" s="257" t="str">
        <v>HJ-XGNGH</v>
      </c>
      <c r="B1072" s="257" t="str">
        <v>HJ-XGNGH</v>
      </c>
      <c r="C1072" s="257" t="str">
        <v>歌涅酒庄小歌涅干红750Ml</v>
      </c>
      <c r="D1072" s="257" t="str">
        <v>歌涅酒庄小歌涅干红750Ml</v>
      </c>
      <c r="E1072" s="257" t="str">
        <v>HJ-XGNGH</v>
      </c>
      <c r="F1072" s="257" t="str">
        <v>750Ml</v>
      </c>
      <c r="G1072" s="231"/>
      <c r="H1072" s="231"/>
      <c r="I1072" s="231"/>
      <c r="J1072" s="231"/>
      <c r="K1072" s="231"/>
      <c r="L1072" s="231"/>
      <c r="M1072" s="231"/>
      <c r="N1072" s="231"/>
      <c r="O1072" s="231"/>
      <c r="P1072" s="231"/>
      <c r="Q1072" s="231"/>
      <c r="R1072" s="231"/>
      <c r="S1072" s="231"/>
      <c r="T1072" s="231"/>
    </row>
    <row r="1073">
      <c r="A1073" s="257" t="str">
        <v>HJ-GNMXTN</v>
      </c>
      <c r="B1073" s="257" t="str">
        <v>HJ-GNMXTN</v>
      </c>
      <c r="C1073" s="257" t="str">
        <v>歌涅酒庄木心特酿750Ml</v>
      </c>
      <c r="D1073" s="257" t="str">
        <v>歌涅酒庄木心特酿750Ml</v>
      </c>
      <c r="E1073" s="257" t="str">
        <v>HJ-GNMXTN</v>
      </c>
      <c r="F1073" s="257" t="str">
        <v>750Ml</v>
      </c>
      <c r="G1073" s="231"/>
      <c r="H1073" s="231"/>
      <c r="I1073" s="231"/>
      <c r="J1073" s="231"/>
      <c r="K1073" s="231"/>
      <c r="L1073" s="231"/>
      <c r="M1073" s="231"/>
      <c r="N1073" s="231"/>
      <c r="O1073" s="231"/>
      <c r="P1073" s="231"/>
      <c r="Q1073" s="231"/>
      <c r="R1073" s="231"/>
      <c r="S1073" s="231"/>
      <c r="T1073" s="231"/>
    </row>
    <row r="1074">
      <c r="A1074" s="257" t="str">
        <v>6926347414819</v>
      </c>
      <c r="B1074" s="257" t="str">
        <v>6926347414819</v>
      </c>
      <c r="C1074" s="257" t="str">
        <v>随心泊背包</v>
      </c>
      <c r="D1074" s="257" t="str">
        <v>随心泊背包藏青色</v>
      </c>
      <c r="E1074" s="257" t="str">
        <v>6926347414819</v>
      </c>
      <c r="F1074" s="257" t="str">
        <v>藏青色</v>
      </c>
      <c r="G1074" s="231"/>
      <c r="H1074" s="231"/>
      <c r="I1074" s="231"/>
      <c r="J1074" s="231"/>
      <c r="K1074" s="231"/>
      <c r="L1074" s="231"/>
      <c r="M1074" s="231"/>
      <c r="N1074" s="231"/>
      <c r="O1074" s="231"/>
      <c r="P1074" s="231"/>
      <c r="Q1074" s="231"/>
      <c r="R1074" s="231"/>
      <c r="S1074" s="231"/>
      <c r="T1074" s="231"/>
    </row>
    <row r="1075">
      <c r="A1075" s="257" t="str">
        <v>6926347414840</v>
      </c>
      <c r="B1075" s="257" t="str">
        <v>6926347414840</v>
      </c>
      <c r="C1075" s="257" t="str">
        <v>随心泊背包</v>
      </c>
      <c r="D1075" s="257" t="str">
        <v>随心泊深灰色</v>
      </c>
      <c r="E1075" s="257" t="str">
        <v>6926347414840</v>
      </c>
      <c r="F1075" s="257" t="str">
        <v>随心泊深灰色</v>
      </c>
      <c r="G1075" s="231"/>
      <c r="H1075" s="231"/>
      <c r="I1075" s="231"/>
      <c r="J1075" s="231"/>
      <c r="K1075" s="231"/>
      <c r="L1075" s="231"/>
      <c r="M1075" s="231"/>
      <c r="N1075" s="231"/>
      <c r="O1075" s="231"/>
      <c r="P1075" s="231"/>
      <c r="Q1075" s="231"/>
      <c r="R1075" s="231"/>
      <c r="S1075" s="231"/>
      <c r="T1075" s="231"/>
    </row>
    <row r="1076">
      <c r="A1076" s="257" t="str">
        <v>6926347414833</v>
      </c>
      <c r="B1076" s="257" t="str">
        <v>6926347414833</v>
      </c>
      <c r="C1076" s="257" t="str">
        <v>随心泊背包</v>
      </c>
      <c r="D1076" s="257" t="str">
        <v>随心泊背包橙色</v>
      </c>
      <c r="E1076" s="257" t="str">
        <v>6926347414833</v>
      </c>
      <c r="F1076" s="257" t="str">
        <v>随心泊橙色</v>
      </c>
      <c r="G1076" s="231"/>
      <c r="H1076" s="231"/>
      <c r="I1076" s="231"/>
      <c r="J1076" s="231"/>
      <c r="K1076" s="231"/>
      <c r="L1076" s="231"/>
      <c r="M1076" s="231"/>
      <c r="N1076" s="231"/>
      <c r="O1076" s="231"/>
      <c r="P1076" s="231"/>
      <c r="Q1076" s="231"/>
      <c r="R1076" s="231"/>
      <c r="S1076" s="231"/>
      <c r="T1076" s="231"/>
    </row>
    <row r="1077">
      <c r="A1077" s="257" t="str">
        <v>6926347414826</v>
      </c>
      <c r="B1077" s="257" t="str">
        <v>6926347414826</v>
      </c>
      <c r="C1077" s="257" t="str">
        <v>随心泊背包</v>
      </c>
      <c r="D1077" s="257" t="str">
        <v>随心泊背包红色</v>
      </c>
      <c r="E1077" s="257" t="str">
        <v>6926347414826</v>
      </c>
      <c r="F1077" s="257" t="str">
        <v>随心泊红色</v>
      </c>
      <c r="G1077" s="231"/>
      <c r="H1077" s="231"/>
      <c r="I1077" s="231"/>
      <c r="J1077" s="231"/>
      <c r="K1077" s="231"/>
      <c r="L1077" s="231"/>
      <c r="M1077" s="231"/>
      <c r="N1077" s="231"/>
      <c r="O1077" s="231"/>
      <c r="P1077" s="231"/>
      <c r="Q1077" s="231"/>
      <c r="R1077" s="231"/>
      <c r="S1077" s="231"/>
      <c r="T1077" s="231"/>
    </row>
    <row r="1078">
      <c r="A1078" s="257" t="str">
        <v>6926347414796</v>
      </c>
      <c r="B1078" s="257" t="str">
        <v>6926347414796</v>
      </c>
      <c r="C1078" s="257" t="str">
        <v>随心泊背包</v>
      </c>
      <c r="D1078" s="257" t="str">
        <v>随心泊背包黑色</v>
      </c>
      <c r="E1078" s="257" t="str">
        <v>6926347414796</v>
      </c>
      <c r="F1078" s="257" t="str">
        <v>随心泊黑色</v>
      </c>
      <c r="G1078" s="231"/>
      <c r="H1078" s="231"/>
      <c r="I1078" s="231"/>
      <c r="J1078" s="231"/>
      <c r="K1078" s="231"/>
      <c r="L1078" s="231"/>
      <c r="M1078" s="231"/>
      <c r="N1078" s="231"/>
      <c r="O1078" s="231"/>
      <c r="P1078" s="231"/>
      <c r="Q1078" s="231"/>
      <c r="R1078" s="231"/>
      <c r="S1078" s="231"/>
      <c r="T1078" s="231"/>
    </row>
    <row r="1079">
      <c r="A1079" s="257" t="str">
        <v>ZZTX</v>
      </c>
      <c r="B1079" s="257" t="str">
        <v>ZZTX</v>
      </c>
      <c r="C1079" s="257" t="str">
        <v>条纹针织拖鞋</v>
      </c>
      <c r="D1079" s="257" t="str">
        <v>条纹针织拖鞋</v>
      </c>
      <c r="E1079" s="257" t="str">
        <v>ZZTX</v>
      </c>
      <c r="F1079" s="257" t="str">
        <v>条纹针织拖鞋</v>
      </c>
      <c r="G1079" s="231"/>
      <c r="H1079" s="231"/>
      <c r="I1079" s="231"/>
      <c r="J1079" s="231"/>
      <c r="K1079" s="231"/>
      <c r="L1079" s="231"/>
      <c r="M1079" s="231"/>
      <c r="N1079" s="231"/>
      <c r="O1079" s="231"/>
      <c r="P1079" s="231"/>
      <c r="Q1079" s="231"/>
      <c r="R1079" s="231"/>
      <c r="S1079" s="231"/>
      <c r="T1079" s="231"/>
    </row>
    <row r="1080">
      <c r="A1080" s="257" t="str">
        <v>PE-QKLSC-5g*9</v>
      </c>
      <c r="B1080" s="257" t="str">
        <v>PE-QKLSC-5g*9</v>
      </c>
      <c r="C1080" s="257" t="str">
        <v>柏联 时尚普洱茶（生茶）紧压茶 巧克力礼盒5g*9粒</v>
      </c>
      <c r="D1080" s="257" t="str">
        <v>巧克力礼盒5g*9粒生茶</v>
      </c>
      <c r="E1080" s="257" t="str">
        <v>PE-QKLSC-5g*9</v>
      </c>
      <c r="F1080" s="257" t="str">
        <v>5g*9</v>
      </c>
      <c r="G1080" s="231"/>
      <c r="H1080" s="231"/>
      <c r="I1080" s="231"/>
      <c r="J1080" s="231"/>
      <c r="K1080" s="231"/>
      <c r="L1080" s="231"/>
      <c r="M1080" s="231"/>
      <c r="N1080" s="231"/>
      <c r="O1080" s="231"/>
      <c r="P1080" s="231"/>
      <c r="Q1080" s="231"/>
      <c r="R1080" s="231"/>
      <c r="S1080" s="231"/>
      <c r="T1080" s="231"/>
    </row>
    <row r="1081">
      <c r="A1081" s="257" t="str">
        <v>PE-QKLCC-5g*9</v>
      </c>
      <c r="B1081" s="257" t="str">
        <v>PE-QKLCC-5g*9</v>
      </c>
      <c r="C1081" s="257" t="str">
        <v>柏联时尚普洱茶（熟茶）紧压茶 5g*9粒</v>
      </c>
      <c r="D1081" s="257" t="str">
        <v>巧克力礼盒5g*9粒熟茶</v>
      </c>
      <c r="E1081" s="257" t="str">
        <v>PE-QKLCC-5g*9</v>
      </c>
      <c r="F1081" s="257" t="str">
        <v>5g*9</v>
      </c>
      <c r="G1081" s="231"/>
      <c r="H1081" s="231"/>
      <c r="I1081" s="231"/>
      <c r="J1081" s="231"/>
      <c r="K1081" s="231"/>
      <c r="L1081" s="231"/>
      <c r="M1081" s="231"/>
      <c r="N1081" s="231"/>
      <c r="O1081" s="231"/>
      <c r="P1081" s="231"/>
      <c r="Q1081" s="231"/>
      <c r="R1081" s="231"/>
      <c r="S1081" s="231"/>
      <c r="T1081" s="231"/>
    </row>
    <row r="1082">
      <c r="A1082" s="257" t="str">
        <v>PE-SUC-5g*7</v>
      </c>
      <c r="B1082" s="257" t="str">
        <v>PE-BXCC-5g*7</v>
      </c>
      <c r="C1082" s="257" t="str">
        <v>便携式 柏联 普洱茶（熟茶）</v>
      </c>
      <c r="D1082" s="257" t="str">
        <v>普洱茶（熟茶）</v>
      </c>
      <c r="E1082" s="257" t="str">
        <v>PE-SUC-5g*7</v>
      </c>
      <c r="F1082" s="257" t="str">
        <v>5g*7</v>
      </c>
      <c r="G1082" s="231"/>
      <c r="H1082" s="231"/>
      <c r="I1082" s="231"/>
      <c r="J1082" s="231"/>
      <c r="K1082" s="231"/>
      <c r="L1082" s="231"/>
      <c r="M1082" s="231"/>
      <c r="N1082" s="231"/>
      <c r="O1082" s="231"/>
      <c r="P1082" s="231"/>
      <c r="Q1082" s="231"/>
      <c r="R1082" s="231"/>
      <c r="S1082" s="231"/>
      <c r="T1082" s="231"/>
    </row>
    <row r="1083">
      <c r="A1083" s="257" t="str">
        <v>PE-SHPESC-5g*21</v>
      </c>
      <c r="B1083" s="257" t="str">
        <v>PE-SHPESC-5g*21</v>
      </c>
      <c r="C1083" s="257" t="str">
        <v>时尚 普洱茶（生茶）紧压茶</v>
      </c>
      <c r="D1083" s="257" t="str">
        <v>普洱茶（生茶）紧压茶</v>
      </c>
      <c r="E1083" s="257" t="str">
        <v>PE-SHPESC-5g*21</v>
      </c>
      <c r="F1083" s="257" t="str">
        <v>5g*21</v>
      </c>
      <c r="G1083" s="231"/>
      <c r="H1083" s="231"/>
      <c r="I1083" s="231"/>
      <c r="J1083" s="231"/>
      <c r="K1083" s="231"/>
      <c r="L1083" s="231"/>
      <c r="M1083" s="231"/>
      <c r="N1083" s="231"/>
      <c r="O1083" s="231"/>
      <c r="P1083" s="231"/>
      <c r="Q1083" s="231"/>
      <c r="R1083" s="231"/>
      <c r="S1083" s="231"/>
      <c r="T1083" s="231"/>
    </row>
    <row r="1084">
      <c r="A1084" s="257" t="str">
        <v>PE-SHPEHC-5g*21</v>
      </c>
      <c r="B1084" s="257" t="str">
        <v>PE-SHPEHC-5g*21</v>
      </c>
      <c r="C1084" s="257" t="str">
        <v>时尚 普洱茶（熟茶）紧压茶</v>
      </c>
      <c r="D1084" s="257" t="str">
        <v>普洱茶（熟茶）紧压茶</v>
      </c>
      <c r="E1084" s="257" t="str">
        <v>PE-SHPEHC-5g*21</v>
      </c>
      <c r="F1084" s="257" t="str">
        <v>5g*21</v>
      </c>
      <c r="G1084" s="231"/>
      <c r="H1084" s="231"/>
      <c r="I1084" s="231"/>
      <c r="J1084" s="231"/>
      <c r="K1084" s="231"/>
      <c r="L1084" s="231"/>
      <c r="M1084" s="231"/>
      <c r="N1084" s="231"/>
      <c r="O1084" s="231"/>
      <c r="P1084" s="231"/>
      <c r="Q1084" s="231"/>
      <c r="R1084" s="231"/>
      <c r="S1084" s="231"/>
      <c r="T1084" s="231"/>
    </row>
    <row r="1085">
      <c r="A1085" s="257" t="str">
        <v>YCHDZX-ch</v>
      </c>
      <c r="B1085" s="257" t="str">
        <v>YCHDZX-ch</v>
      </c>
      <c r="C1085" s="257" t="str">
        <v>兑换卡 亚朵生态养殖基地| 阳澄湖大闸蟹礼盒</v>
      </c>
      <c r="D1085" s="257" t="str">
        <v>阳澄湖大闸蟹礼盒（畅吃）</v>
      </c>
      <c r="E1085" s="257" t="str">
        <v>YCHDZX-ch</v>
      </c>
      <c r="F1085" s="257" t="str">
        <v>畅吃装（二级）</v>
      </c>
      <c r="G1085" s="231"/>
      <c r="H1085" s="231"/>
      <c r="I1085" s="231"/>
      <c r="J1085" s="231"/>
      <c r="K1085" s="231"/>
      <c r="L1085" s="231"/>
      <c r="M1085" s="231"/>
      <c r="N1085" s="231"/>
      <c r="O1085" s="231"/>
      <c r="P1085" s="231"/>
      <c r="Q1085" s="231"/>
      <c r="R1085" s="231"/>
      <c r="S1085" s="231"/>
      <c r="T1085" s="231"/>
    </row>
    <row r="1086">
      <c r="A1086" s="257" t="str">
        <v>YCHDZX-hh</v>
      </c>
      <c r="B1086" s="257" t="str">
        <v>YCHDZX-hh</v>
      </c>
      <c r="C1086" s="257" t="str">
        <v>兑换卡 亚朵生态养殖基地| 阳澄湖大闸蟹礼盒</v>
      </c>
      <c r="D1086" s="257" t="str">
        <v>阳澄湖大闸蟹豪华一级</v>
      </c>
      <c r="E1086" s="257" t="str">
        <v>YCHDZX-hh</v>
      </c>
      <c r="F1086" s="257" t="str">
        <v>豪华一级</v>
      </c>
      <c r="G1086" s="231"/>
      <c r="H1086" s="231"/>
      <c r="I1086" s="231"/>
      <c r="J1086" s="231"/>
      <c r="K1086" s="231"/>
      <c r="L1086" s="231"/>
      <c r="M1086" s="231"/>
      <c r="N1086" s="231"/>
      <c r="O1086" s="231"/>
      <c r="P1086" s="231"/>
      <c r="Q1086" s="231"/>
      <c r="R1086" s="231"/>
      <c r="S1086" s="231"/>
      <c r="T1086" s="231"/>
    </row>
    <row r="1087">
      <c r="A1087" s="257" t="str">
        <v>YCHDZX-zxtj</v>
      </c>
      <c r="B1087" s="257" t="str">
        <v>YCHDZX-zxtj</v>
      </c>
      <c r="C1087" s="257" t="str">
        <v>兑换卡 亚朵生态养殖基地| 阳澄湖大闸蟹礼盒</v>
      </c>
      <c r="D1087" s="257" t="str">
        <v>阳澄湖大闸蟹尊享特级</v>
      </c>
      <c r="E1087" s="257" t="str">
        <v>YCHDZX-zxtj</v>
      </c>
      <c r="F1087" s="257" t="str">
        <v>尊享特级</v>
      </c>
      <c r="G1087" s="231"/>
      <c r="H1087" s="231"/>
      <c r="I1087" s="231"/>
      <c r="J1087" s="231"/>
      <c r="K1087" s="231"/>
      <c r="L1087" s="231"/>
      <c r="M1087" s="231"/>
      <c r="N1087" s="231"/>
      <c r="O1087" s="231"/>
      <c r="P1087" s="231"/>
      <c r="Q1087" s="231"/>
      <c r="R1087" s="231"/>
      <c r="S1087" s="231"/>
      <c r="T1087" s="231"/>
    </row>
    <row r="1088">
      <c r="A1088" s="257" t="str">
        <v>YCHDZX-xw</v>
      </c>
      <c r="B1088" s="257" t="str">
        <v>YCHDZX-xw</v>
      </c>
      <c r="C1088" s="257" t="str">
        <v>兑换卡 亚朵生态养殖基地| 阳澄湖大闸蟹礼盒</v>
      </c>
      <c r="D1088" s="257" t="str">
        <v>阳澄湖大闸蟹蟹王</v>
      </c>
      <c r="E1088" s="257" t="str">
        <v>YCHDZX-xw</v>
      </c>
      <c r="F1088" s="257" t="str">
        <v>蟹王</v>
      </c>
      <c r="G1088" s="231"/>
      <c r="H1088" s="231"/>
      <c r="I1088" s="231"/>
      <c r="J1088" s="231"/>
      <c r="K1088" s="231"/>
      <c r="L1088" s="231"/>
      <c r="M1088" s="231"/>
      <c r="N1088" s="231"/>
      <c r="O1088" s="231"/>
      <c r="P1088" s="231"/>
      <c r="Q1088" s="231"/>
      <c r="R1088" s="231"/>
      <c r="S1088" s="231"/>
      <c r="T1088" s="231"/>
    </row>
    <row r="1089">
      <c r="A1089" s="257" t="str">
        <v>WR10</v>
      </c>
      <c r="B1089" s="257" t="str">
        <v>WR10</v>
      </c>
      <c r="C1089" s="257" t="str">
        <v>【莱克】扫地机器人 擦地机WR10</v>
      </c>
      <c r="D1089" s="257" t="str">
        <v>扫地机器人WR10</v>
      </c>
      <c r="E1089" s="257" t="str">
        <v>WR10</v>
      </c>
      <c r="F1089" s="257" t="str">
        <v>LEXY/莱克 WR10</v>
      </c>
      <c r="G1089" s="231"/>
      <c r="H1089" s="231"/>
      <c r="I1089" s="231"/>
      <c r="J1089" s="231"/>
      <c r="K1089" s="231"/>
      <c r="L1089" s="231"/>
      <c r="M1089" s="231"/>
      <c r="N1089" s="231"/>
      <c r="O1089" s="231"/>
      <c r="P1089" s="231"/>
      <c r="Q1089" s="231"/>
      <c r="R1089" s="231"/>
      <c r="S1089" s="231"/>
      <c r="T1089" s="231"/>
    </row>
    <row r="1090">
      <c r="A1090" s="257" t="str">
        <v>AJPJAYXDY-50ml</v>
      </c>
      <c r="B1090" s="257" t="str">
        <v>AJPJAYXDY-50ml</v>
      </c>
      <c r="C1090" s="257" t="str">
        <v>安洁牌季铵盐消毒液（免洗泡沫型手消毒液）50ml</v>
      </c>
      <c r="D1090" s="257" t="str">
        <v>安洁牌季铵盐消毒液50ml</v>
      </c>
      <c r="E1090" s="257" t="str">
        <v>AJPJAYXDY-50ml</v>
      </c>
      <c r="F1090" s="257" t="str">
        <v>50ml</v>
      </c>
      <c r="G1090" s="231"/>
      <c r="H1090" s="231"/>
      <c r="I1090" s="231"/>
      <c r="J1090" s="231"/>
      <c r="K1090" s="231"/>
      <c r="L1090" s="231"/>
      <c r="M1090" s="231"/>
      <c r="N1090" s="231"/>
      <c r="O1090" s="231"/>
      <c r="P1090" s="231"/>
      <c r="Q1090" s="231"/>
      <c r="R1090" s="231"/>
      <c r="S1090" s="231"/>
      <c r="T1090" s="231"/>
    </row>
    <row r="1091">
      <c r="A1091" s="257" t="str">
        <v>AJPXJAYXDY-800ml</v>
      </c>
      <c r="B1091" s="257" t="str">
        <v>AJPXJAYXDY</v>
      </c>
      <c r="C1091" s="257" t="str">
        <v>安洁牌消季铵盐消毒液</v>
      </c>
      <c r="D1091" s="257" t="str">
        <v>安洁铵盐消毒液</v>
      </c>
      <c r="E1091" s="257" t="str">
        <v>AJPXJAYXDY-800ml</v>
      </c>
      <c r="F1091" s="257" t="str">
        <v>800ml</v>
      </c>
      <c r="G1091" s="231"/>
      <c r="H1091" s="231"/>
      <c r="I1091" s="231"/>
      <c r="J1091" s="231"/>
      <c r="K1091" s="231"/>
      <c r="L1091" s="231"/>
      <c r="M1091" s="231"/>
      <c r="N1091" s="231"/>
      <c r="O1091" s="231"/>
      <c r="P1091" s="231"/>
      <c r="Q1091" s="231"/>
      <c r="R1091" s="231"/>
      <c r="S1091" s="231"/>
      <c r="T1091" s="231"/>
    </row>
    <row r="1092">
      <c r="A1092" s="257" t="str">
        <v>AJPXJAYXDY-1.85L</v>
      </c>
      <c r="B1092" s="257" t="str">
        <v>AJPXJAYXDY</v>
      </c>
      <c r="C1092" s="257" t="str">
        <v>安洁牌消季铵盐消毒液</v>
      </c>
      <c r="D1092" s="257" t="str">
        <v>安洁铵盐消毒液</v>
      </c>
      <c r="E1092" s="257" t="str">
        <v>AJPXJAYXDY-1.85L</v>
      </c>
      <c r="F1092" s="257" t="str">
        <v>1.85L</v>
      </c>
      <c r="G1092" s="231"/>
      <c r="H1092" s="231"/>
      <c r="I1092" s="231"/>
      <c r="J1092" s="231"/>
      <c r="K1092" s="231"/>
      <c r="L1092" s="231"/>
      <c r="M1092" s="231"/>
      <c r="N1092" s="231"/>
      <c r="O1092" s="231"/>
      <c r="P1092" s="231"/>
      <c r="Q1092" s="231"/>
      <c r="R1092" s="231"/>
      <c r="S1092" s="231"/>
      <c r="T1092" s="231"/>
    </row>
    <row r="1093">
      <c r="A1093" s="257" t="str">
        <v>AJPJAYXD-90ml</v>
      </c>
      <c r="B1093" s="257" t="str">
        <v>AJPJAYXD-90ml</v>
      </c>
      <c r="C1093" s="257" t="str">
        <v>安洁牌季铵盐消毒液90ml</v>
      </c>
      <c r="D1093" s="257" t="str">
        <v>安洁季铵盐消毒液90ml</v>
      </c>
      <c r="E1093" s="257" t="str">
        <v>AJPJAYXD-90ml</v>
      </c>
      <c r="F1093" s="257" t="str">
        <v>90ml</v>
      </c>
      <c r="G1093" s="231"/>
      <c r="H1093" s="231"/>
      <c r="I1093" s="231"/>
      <c r="J1093" s="231"/>
      <c r="K1093" s="231"/>
      <c r="L1093" s="231"/>
      <c r="M1093" s="231"/>
      <c r="N1093" s="231"/>
      <c r="O1093" s="231"/>
      <c r="P1093" s="231"/>
      <c r="Q1093" s="231"/>
      <c r="R1093" s="231"/>
      <c r="S1093" s="231"/>
      <c r="T1093" s="231"/>
    </row>
    <row r="1094">
      <c r="A1094" s="257" t="str">
        <v>SN*2</v>
      </c>
      <c r="B1094" s="257" t="str">
        <v>SN*2</v>
      </c>
      <c r="C1094" s="257" t="str">
        <v>认养一头牛酸奶两提</v>
      </c>
      <c r="D1094" s="257" t="str">
        <v>认养一头牛酸奶两提</v>
      </c>
      <c r="E1094" s="257" t="str">
        <v>SN*2</v>
      </c>
      <c r="F1094" s="257" t="str">
        <v>一箱装12瓶共两提</v>
      </c>
      <c r="G1094" s="231"/>
      <c r="H1094" s="231"/>
      <c r="I1094" s="231"/>
      <c r="J1094" s="231"/>
      <c r="K1094" s="231"/>
      <c r="L1094" s="231"/>
      <c r="M1094" s="231"/>
      <c r="N1094" s="231"/>
      <c r="O1094" s="231"/>
      <c r="P1094" s="231"/>
      <c r="Q1094" s="231"/>
      <c r="R1094" s="231"/>
      <c r="S1094" s="231"/>
      <c r="T1094" s="231"/>
    </row>
    <row r="1095">
      <c r="A1095" s="257" t="str">
        <v>1236010</v>
      </c>
      <c r="B1095" s="257" t="str">
        <v>1236010</v>
      </c>
      <c r="C1095" s="257" t="str">
        <v>网易严选智造电子体重秤 测量范围5~150kg</v>
      </c>
      <c r="D1095" s="257" t="str">
        <v>网易严选智造电子体重秤</v>
      </c>
      <c r="E1095" s="257" t="str">
        <v>1236010</v>
      </c>
      <c r="F1095" s="257" t="str">
        <v>5~150kg</v>
      </c>
      <c r="G1095" s="231"/>
      <c r="H1095" s="231"/>
      <c r="I1095" s="231"/>
      <c r="J1095" s="231"/>
      <c r="K1095" s="231"/>
      <c r="L1095" s="231"/>
      <c r="M1095" s="231"/>
      <c r="N1095" s="231"/>
      <c r="O1095" s="231"/>
      <c r="P1095" s="231"/>
      <c r="Q1095" s="231"/>
      <c r="R1095" s="231"/>
      <c r="S1095" s="231"/>
      <c r="T1095" s="231"/>
    </row>
    <row r="1096">
      <c r="A1096" s="257" t="str">
        <v>RJZ</v>
      </c>
      <c r="B1096" s="257" t="str">
        <v>RJZ</v>
      </c>
      <c r="C1096" s="257" t="str">
        <v>芯魅力 芯体验 芯冬ING 乳胶枕</v>
      </c>
      <c r="D1096" s="257" t="str">
        <v>乳胶枕</v>
      </c>
      <c r="E1096" s="257" t="str">
        <v>RJZ</v>
      </c>
      <c r="F1096" s="257" t="str">
        <v>尺寸74*48*10CM</v>
      </c>
      <c r="G1096" s="231"/>
      <c r="H1096" s="231"/>
      <c r="I1096" s="231"/>
      <c r="J1096" s="231"/>
      <c r="K1096" s="231"/>
      <c r="L1096" s="231"/>
      <c r="M1096" s="231"/>
      <c r="N1096" s="231"/>
      <c r="O1096" s="231"/>
      <c r="P1096" s="231"/>
      <c r="Q1096" s="231"/>
      <c r="R1096" s="231"/>
      <c r="S1096" s="231"/>
      <c r="T1096" s="231"/>
    </row>
    <row r="1097">
      <c r="A1097" s="257" t="str">
        <v>ERB-200*230CM</v>
      </c>
      <c r="B1097" s="257" t="str">
        <v>ERB-200*230CM</v>
      </c>
      <c r="C1097" s="257" t="str">
        <v>臻致鹅绒薄被</v>
      </c>
      <c r="D1097" s="257" t="str">
        <v>臻致鹅绒薄被200*230CM</v>
      </c>
      <c r="E1097" s="257" t="str">
        <v>ERB-200*230CM</v>
      </c>
      <c r="F1097" s="257" t="str">
        <v>200*230CM</v>
      </c>
      <c r="G1097" s="231"/>
      <c r="H1097" s="231"/>
      <c r="I1097" s="231"/>
      <c r="J1097" s="231"/>
      <c r="K1097" s="231"/>
      <c r="L1097" s="231"/>
      <c r="M1097" s="231"/>
      <c r="N1097" s="231"/>
      <c r="O1097" s="231"/>
      <c r="P1097" s="231"/>
      <c r="Q1097" s="231"/>
      <c r="R1097" s="231"/>
      <c r="S1097" s="231"/>
      <c r="T1097" s="231"/>
    </row>
    <row r="1098">
      <c r="A1098" s="257" t="str">
        <v>ERB-220*240CM</v>
      </c>
      <c r="B1098" s="257" t="str">
        <v>ERB-220*240CM</v>
      </c>
      <c r="C1098" s="257" t="str">
        <v>臻致鹅绒薄被</v>
      </c>
      <c r="D1098" s="257" t="str">
        <v>臻致鹅绒薄被220*240CM</v>
      </c>
      <c r="E1098" s="257" t="str">
        <v>ERB-220*240CM</v>
      </c>
      <c r="F1098" s="257" t="str">
        <v>220*240CM</v>
      </c>
      <c r="G1098" s="231"/>
      <c r="H1098" s="231"/>
      <c r="I1098" s="231"/>
      <c r="J1098" s="231"/>
      <c r="K1098" s="231"/>
      <c r="L1098" s="231"/>
      <c r="M1098" s="231"/>
      <c r="N1098" s="231"/>
      <c r="O1098" s="231"/>
      <c r="P1098" s="231"/>
      <c r="Q1098" s="231"/>
      <c r="R1098" s="231"/>
      <c r="S1098" s="231"/>
      <c r="T1098" s="231"/>
    </row>
    <row r="1099">
      <c r="A1099" s="257" t="str">
        <v>1135082</v>
      </c>
      <c r="B1099" s="257" t="str">
        <v>1134017</v>
      </c>
      <c r="C1099" s="257" t="str">
        <v>【酒店采购】网易严选便携陶瓷卷发梳</v>
      </c>
      <c r="D1099" s="257" t="str">
        <v>卷发梳</v>
      </c>
      <c r="E1099" s="257" t="str">
        <v>1135082</v>
      </c>
      <c r="F1099" s="257" t="str">
        <v>黑色</v>
      </c>
      <c r="G1099" s="231"/>
      <c r="H1099" s="231"/>
      <c r="I1099" s="231"/>
      <c r="J1099" s="231"/>
      <c r="K1099" s="231"/>
      <c r="L1099" s="231"/>
      <c r="M1099" s="231"/>
      <c r="N1099" s="231"/>
      <c r="O1099" s="231"/>
      <c r="P1099" s="231"/>
      <c r="Q1099" s="231"/>
      <c r="R1099" s="231"/>
      <c r="S1099" s="231"/>
      <c r="T1099" s="231"/>
    </row>
    <row r="1100">
      <c r="A1100" s="257" t="str">
        <v>1136036</v>
      </c>
      <c r="B1100" s="257" t="str">
        <v>1134017</v>
      </c>
      <c r="C1100" s="257" t="str">
        <v>【酒店采购】网易严选便携陶瓷卷发梳</v>
      </c>
      <c r="D1100" s="257" t="str">
        <v>卷发梳</v>
      </c>
      <c r="E1100" s="257" t="str">
        <v>1136036</v>
      </c>
      <c r="F1100" s="257" t="str">
        <v>白色</v>
      </c>
      <c r="G1100" s="231"/>
      <c r="H1100" s="231"/>
      <c r="I1100" s="231"/>
      <c r="J1100" s="231"/>
      <c r="K1100" s="231"/>
      <c r="L1100" s="231"/>
      <c r="M1100" s="231"/>
      <c r="N1100" s="231"/>
      <c r="O1100" s="231"/>
      <c r="P1100" s="231"/>
      <c r="Q1100" s="231"/>
      <c r="R1100" s="231"/>
      <c r="S1100" s="231"/>
      <c r="T1100" s="231"/>
    </row>
    <row r="1101">
      <c r="A1101" s="257" t="str">
        <v>1136037</v>
      </c>
      <c r="B1101" s="257" t="str">
        <v>1134017</v>
      </c>
      <c r="C1101" s="257" t="str">
        <v>【酒店采购】网易严选便携陶瓷卷发梳</v>
      </c>
      <c r="D1101" s="257" t="str">
        <v>卷发梳</v>
      </c>
      <c r="E1101" s="257" t="str">
        <v>1136037</v>
      </c>
      <c r="F1101" s="257" t="str">
        <v>粉色</v>
      </c>
      <c r="G1101" s="231"/>
      <c r="H1101" s="231"/>
      <c r="I1101" s="231"/>
      <c r="J1101" s="231"/>
      <c r="K1101" s="231"/>
      <c r="L1101" s="231"/>
      <c r="M1101" s="231"/>
      <c r="N1101" s="231"/>
      <c r="O1101" s="231"/>
      <c r="P1101" s="231"/>
      <c r="Q1101" s="231"/>
      <c r="R1101" s="231"/>
      <c r="S1101" s="231"/>
      <c r="T1101" s="231"/>
    </row>
    <row r="1102">
      <c r="A1102" s="257" t="str">
        <v>zztx-htw</v>
      </c>
      <c r="B1102" s="257" t="str">
        <v>zztx-htw</v>
      </c>
      <c r="C1102" s="257" t="str">
        <v>针织拖鞋</v>
      </c>
      <c r="D1102" s="257" t="str">
        <v>针织拖鞋-黄色条纹</v>
      </c>
      <c r="E1102" s="257" t="str">
        <v>zztx-htw</v>
      </c>
      <c r="F1102" s="257" t="str">
        <v>黄色条纹</v>
      </c>
      <c r="G1102" s="231"/>
      <c r="H1102" s="231"/>
      <c r="I1102" s="231"/>
      <c r="J1102" s="231"/>
      <c r="K1102" s="231"/>
      <c r="L1102" s="231"/>
      <c r="M1102" s="231"/>
      <c r="N1102" s="231"/>
      <c r="O1102" s="231"/>
      <c r="P1102" s="231"/>
      <c r="Q1102" s="231"/>
      <c r="R1102" s="231"/>
      <c r="S1102" s="231"/>
      <c r="T1102" s="231"/>
    </row>
    <row r="1103">
      <c r="A1103" s="257" t="str">
        <v>zztx-lstw</v>
      </c>
      <c r="B1103" s="257" t="str">
        <v>zztx-lstw</v>
      </c>
      <c r="C1103" s="257" t="str">
        <v>针织拖鞋</v>
      </c>
      <c r="D1103" s="257" t="str">
        <v>针织拖鞋-绿色条纹</v>
      </c>
      <c r="E1103" s="257" t="str">
        <v>zztx-lstw</v>
      </c>
      <c r="F1103" s="257" t="str">
        <v>绿色条纹</v>
      </c>
      <c r="G1103" s="231"/>
      <c r="H1103" s="231"/>
      <c r="I1103" s="231"/>
      <c r="J1103" s="231"/>
      <c r="K1103" s="231"/>
      <c r="L1103" s="231"/>
      <c r="M1103" s="231"/>
      <c r="N1103" s="231"/>
      <c r="O1103" s="231"/>
      <c r="P1103" s="231"/>
      <c r="Q1103" s="231"/>
      <c r="R1103" s="231"/>
      <c r="S1103" s="231"/>
      <c r="T1103" s="231"/>
    </row>
    <row r="1104">
      <c r="A1104" s="257" t="str">
        <v>zztx-fstw</v>
      </c>
      <c r="B1104" s="257" t="str">
        <v>zztx-fstw</v>
      </c>
      <c r="C1104" s="257" t="str">
        <v>针织拖鞋</v>
      </c>
      <c r="D1104" s="257" t="str">
        <v>针织拖鞋-粉色条纹</v>
      </c>
      <c r="E1104" s="257" t="str">
        <v>zztx-fstw</v>
      </c>
      <c r="F1104" s="257" t="str">
        <v>粉色条纹</v>
      </c>
      <c r="G1104" s="231"/>
      <c r="H1104" s="231"/>
      <c r="I1104" s="231"/>
      <c r="J1104" s="231"/>
      <c r="K1104" s="231"/>
      <c r="L1104" s="231"/>
      <c r="M1104" s="231"/>
      <c r="N1104" s="231"/>
      <c r="O1104" s="231"/>
      <c r="P1104" s="231"/>
      <c r="Q1104" s="231"/>
      <c r="R1104" s="231"/>
      <c r="S1104" s="231"/>
      <c r="T1104" s="231"/>
    </row>
    <row r="1105">
      <c r="A1105" s="257" t="str">
        <v>zztx-hstw</v>
      </c>
      <c r="B1105" s="257" t="str">
        <v>zztx-hstw</v>
      </c>
      <c r="C1105" s="257" t="str">
        <v>针织拖鞋</v>
      </c>
      <c r="D1105" s="257" t="str">
        <v>针织拖鞋-红色条纹</v>
      </c>
      <c r="E1105" s="257" t="str">
        <v>zztx-hstw</v>
      </c>
      <c r="F1105" s="257" t="str">
        <v>红色条纹</v>
      </c>
      <c r="G1105" s="231"/>
      <c r="H1105" s="231"/>
      <c r="I1105" s="231"/>
      <c r="J1105" s="231"/>
      <c r="K1105" s="231"/>
      <c r="L1105" s="231"/>
      <c r="M1105" s="231"/>
      <c r="N1105" s="231"/>
      <c r="O1105" s="231"/>
      <c r="P1105" s="231"/>
      <c r="Q1105" s="231"/>
      <c r="R1105" s="231"/>
      <c r="S1105" s="231"/>
      <c r="T1105" s="231"/>
    </row>
    <row r="1106">
      <c r="A1106" s="257" t="str">
        <v>zztx-hestw</v>
      </c>
      <c r="B1106" s="257" t="str">
        <v>zztx-hestw</v>
      </c>
      <c r="C1106" s="257" t="str">
        <v>针织拖鞋</v>
      </c>
      <c r="D1106" s="257" t="str">
        <v>针织拖鞋-黑色条纹</v>
      </c>
      <c r="E1106" s="257" t="str">
        <v>zztx-hestw</v>
      </c>
      <c r="F1106" s="257" t="str">
        <v>黑色条纹</v>
      </c>
      <c r="G1106" s="231"/>
      <c r="H1106" s="231"/>
      <c r="I1106" s="231"/>
      <c r="J1106" s="231"/>
      <c r="K1106" s="231"/>
      <c r="L1106" s="231"/>
      <c r="M1106" s="231"/>
      <c r="N1106" s="231"/>
      <c r="O1106" s="231"/>
      <c r="P1106" s="231"/>
      <c r="Q1106" s="231"/>
      <c r="R1106" s="231"/>
      <c r="S1106" s="231"/>
      <c r="T1106" s="231"/>
    </row>
    <row r="1107">
      <c r="A1107" s="257" t="str">
        <v>zztx-hustw</v>
      </c>
      <c r="B1107" s="257" t="str">
        <v>zztx-hustw</v>
      </c>
      <c r="C1107" s="257" t="str">
        <v>针织拖鞋</v>
      </c>
      <c r="D1107" s="257" t="str">
        <v>针织拖鞋-灰色条纹</v>
      </c>
      <c r="E1107" s="257" t="str">
        <v>zztx-hustw</v>
      </c>
      <c r="F1107" s="257" t="str">
        <v>灰色条纹</v>
      </c>
      <c r="G1107" s="231"/>
      <c r="H1107" s="231"/>
      <c r="I1107" s="231"/>
      <c r="J1107" s="231"/>
      <c r="K1107" s="231"/>
      <c r="L1107" s="231"/>
      <c r="M1107" s="231"/>
      <c r="N1107" s="231"/>
      <c r="O1107" s="231"/>
      <c r="P1107" s="231"/>
      <c r="Q1107" s="231"/>
      <c r="R1107" s="231"/>
      <c r="S1107" s="231"/>
      <c r="T1107" s="231"/>
    </row>
    <row r="1108">
      <c r="A1108" s="257" t="str">
        <v>PLTCD-4-1501</v>
      </c>
      <c r="B1108" s="257" t="str">
        <v>PLTCD-4-1501</v>
      </c>
      <c r="C1108" s="257" t="str">
        <v>酒店同款 非温感零压绵记忆绵床垫</v>
      </c>
      <c r="D1108" s="257" t="str">
        <v>普兰特Planet Bed床垫3.0（1.5米）</v>
      </c>
      <c r="E1108" s="257" t="str">
        <v>PLTCD-4-1501</v>
      </c>
      <c r="F1108" s="257" t="str">
        <v>1500*2000*28CM</v>
      </c>
      <c r="G1108" s="231"/>
      <c r="H1108" s="231"/>
      <c r="I1108" s="231"/>
      <c r="J1108" s="231"/>
      <c r="K1108" s="231"/>
      <c r="L1108" s="231"/>
      <c r="M1108" s="231"/>
      <c r="N1108" s="231"/>
      <c r="O1108" s="231"/>
      <c r="P1108" s="231"/>
      <c r="Q1108" s="231"/>
      <c r="R1108" s="231"/>
      <c r="S1108" s="231"/>
      <c r="T1108" s="231"/>
    </row>
    <row r="1109">
      <c r="A1109" s="257" t="str">
        <v>PLTCD-4-1801</v>
      </c>
      <c r="B1109" s="257" t="str">
        <v>PLTCD-4-1801</v>
      </c>
      <c r="C1109" s="257" t="str">
        <v>酒店同款 非温感零压绵记忆绵床垫</v>
      </c>
      <c r="D1109" s="257" t="str">
        <v>普兰特Planet Bed床垫3.0（1.8米）</v>
      </c>
      <c r="E1109" s="257" t="str">
        <v>PLTCD-4-1801</v>
      </c>
      <c r="F1109" s="257" t="str">
        <v>1800*2000*28CM</v>
      </c>
      <c r="G1109" s="231"/>
      <c r="H1109" s="231"/>
      <c r="I1109" s="231"/>
      <c r="J1109" s="231"/>
      <c r="K1109" s="231"/>
      <c r="L1109" s="231"/>
      <c r="M1109" s="231"/>
      <c r="N1109" s="231"/>
      <c r="O1109" s="231"/>
      <c r="P1109" s="231"/>
      <c r="Q1109" s="231"/>
      <c r="R1109" s="231"/>
      <c r="S1109" s="231"/>
      <c r="T1109" s="231"/>
    </row>
    <row r="1110">
      <c r="A1110" s="257" t="str">
        <v>PLTCD-4-2001</v>
      </c>
      <c r="B1110" s="257" t="str">
        <v>PLTCD-4-2001</v>
      </c>
      <c r="C1110" s="257" t="str">
        <v>酒店同款 非温感零压绵记忆绵床垫</v>
      </c>
      <c r="D1110" s="257" t="str">
        <v>普兰特Planet Bed床垫3.0（2.0米）</v>
      </c>
      <c r="E1110" s="257" t="str">
        <v>PLTCD-4-2001</v>
      </c>
      <c r="F1110" s="257" t="str">
        <v>2000*2000*28CM</v>
      </c>
      <c r="G1110" s="231"/>
      <c r="H1110" s="231"/>
      <c r="I1110" s="231"/>
      <c r="J1110" s="231"/>
      <c r="K1110" s="231"/>
      <c r="L1110" s="231"/>
      <c r="M1110" s="231"/>
      <c r="N1110" s="231"/>
      <c r="O1110" s="231"/>
      <c r="P1110" s="231"/>
      <c r="Q1110" s="231"/>
      <c r="R1110" s="231"/>
      <c r="S1110" s="231"/>
      <c r="T1110" s="231"/>
    </row>
    <row r="1111">
      <c r="A1111" s="257" t="str">
        <v>JKSSHZT41</v>
      </c>
      <c r="B1111" s="257" t="str">
        <v>JKSSHZT41</v>
      </c>
      <c r="C1111" s="257" t="str">
        <v>九口山LIFE DOCUMENT生活主题系列-思维导图-脑洞-A6</v>
      </c>
      <c r="D1111" s="257"/>
      <c r="E1111" s="257" t="str">
        <v>JKSSHZT41</v>
      </c>
      <c r="F1111" s="257"/>
      <c r="G1111" s="231"/>
      <c r="H1111" s="231"/>
      <c r="I1111" s="231"/>
      <c r="J1111" s="231"/>
      <c r="K1111" s="231"/>
      <c r="L1111" s="231"/>
      <c r="M1111" s="231"/>
      <c r="N1111" s="231"/>
      <c r="O1111" s="231"/>
      <c r="P1111" s="231"/>
      <c r="Q1111" s="231"/>
      <c r="R1111" s="231"/>
      <c r="S1111" s="231"/>
      <c r="T1111" s="231"/>
    </row>
    <row r="1112">
      <c r="A1112" s="257" t="str">
        <v>JKSSHZT33</v>
      </c>
      <c r="B1112" s="257" t="str">
        <v>JKSSHZT33</v>
      </c>
      <c r="C1112" s="257" t="str">
        <v>九口山LIFE DOCUMENT生活主题系列-工作笔记-7D24H-A6</v>
      </c>
      <c r="D1112" s="257"/>
      <c r="E1112" s="257" t="str">
        <v>JKSSHZT33</v>
      </c>
      <c r="F1112" s="257"/>
      <c r="G1112" s="231"/>
      <c r="H1112" s="231"/>
      <c r="I1112" s="231"/>
      <c r="J1112" s="231"/>
      <c r="K1112" s="231"/>
      <c r="L1112" s="231"/>
      <c r="M1112" s="231"/>
      <c r="N1112" s="231"/>
      <c r="O1112" s="231"/>
      <c r="P1112" s="231"/>
      <c r="Q1112" s="231"/>
      <c r="R1112" s="231"/>
      <c r="S1112" s="231"/>
      <c r="T1112" s="231"/>
    </row>
    <row r="1113">
      <c r="A1113" s="257" t="str">
        <v>JKSSHZT35</v>
      </c>
      <c r="B1113" s="257" t="str">
        <v>JKSSHZT35</v>
      </c>
      <c r="C1113" s="257" t="str">
        <v>九口山LIFE DOCUMENT生活主题系列-日记-2月30日晴-A6</v>
      </c>
      <c r="D1113" s="257"/>
      <c r="E1113" s="257" t="str">
        <v>JKSSHZT35</v>
      </c>
      <c r="F1113" s="257"/>
      <c r="G1113" s="231"/>
      <c r="H1113" s="231"/>
      <c r="I1113" s="231"/>
      <c r="J1113" s="231"/>
      <c r="K1113" s="231"/>
      <c r="L1113" s="231"/>
      <c r="M1113" s="231"/>
      <c r="N1113" s="231"/>
      <c r="O1113" s="231"/>
      <c r="P1113" s="231"/>
      <c r="Q1113" s="231"/>
      <c r="R1113" s="231"/>
      <c r="S1113" s="231"/>
      <c r="T1113" s="231"/>
    </row>
    <row r="1114">
      <c r="A1114" s="257" t="str">
        <v>JKSSHZT30</v>
      </c>
      <c r="B1114" s="257" t="str">
        <v>JKSSHZT30</v>
      </c>
      <c r="C1114" s="257" t="str">
        <v>九口山LIFE DOCUMENT生活主题系列-阅读笔记-破万卷-A6</v>
      </c>
      <c r="D1114" s="257"/>
      <c r="E1114" s="257" t="str">
        <v>JKSSHZT30</v>
      </c>
      <c r="F1114" s="257"/>
      <c r="G1114" s="231"/>
      <c r="H1114" s="231"/>
      <c r="I1114" s="231"/>
      <c r="J1114" s="231"/>
      <c r="K1114" s="231"/>
      <c r="L1114" s="231"/>
      <c r="M1114" s="231"/>
      <c r="N1114" s="231"/>
      <c r="O1114" s="231"/>
      <c r="P1114" s="231"/>
      <c r="Q1114" s="231"/>
      <c r="R1114" s="231"/>
      <c r="S1114" s="231"/>
      <c r="T1114" s="231"/>
    </row>
    <row r="1115">
      <c r="A1115" s="257" t="str">
        <v>JKSKB05</v>
      </c>
      <c r="B1115" s="257" t="str">
        <v>JKSKB05</v>
      </c>
      <c r="C1115" s="257" t="str">
        <v>九口山 LIFE DOCUMENT X kinbor 生活主题系列合作款 破万卷 读书笔记-A5</v>
      </c>
      <c r="D1115" s="257"/>
      <c r="E1115" s="257" t="str">
        <v>JKSKB05</v>
      </c>
      <c r="F1115" s="257"/>
      <c r="G1115" s="231"/>
      <c r="H1115" s="231"/>
      <c r="I1115" s="231"/>
      <c r="J1115" s="231"/>
      <c r="K1115" s="231"/>
      <c r="L1115" s="231"/>
      <c r="M1115" s="231"/>
      <c r="N1115" s="231"/>
      <c r="O1115" s="231"/>
      <c r="P1115" s="231"/>
      <c r="Q1115" s="231"/>
      <c r="R1115" s="231"/>
      <c r="S1115" s="231"/>
      <c r="T1115" s="231"/>
    </row>
    <row r="1116">
      <c r="A1116" s="257" t="str">
        <v>JKSKB06</v>
      </c>
      <c r="B1116" s="257" t="str">
        <v>JKSKB06</v>
      </c>
      <c r="C1116" s="257" t="str">
        <v>九口山 LIFE DOCUMENT X kinbor 生活主题系列合作款 JUST GO 旅行笔记-A5</v>
      </c>
      <c r="D1116" s="257"/>
      <c r="E1116" s="257" t="str">
        <v>JKSKB06</v>
      </c>
      <c r="F1116" s="257"/>
      <c r="G1116" s="231"/>
      <c r="H1116" s="231"/>
      <c r="I1116" s="231"/>
      <c r="J1116" s="231"/>
      <c r="K1116" s="231"/>
      <c r="L1116" s="231"/>
      <c r="M1116" s="231"/>
      <c r="N1116" s="231"/>
      <c r="O1116" s="231"/>
      <c r="P1116" s="231"/>
      <c r="Q1116" s="231"/>
      <c r="R1116" s="231"/>
      <c r="S1116" s="231"/>
      <c r="T1116" s="231"/>
    </row>
    <row r="1117">
      <c r="A1117" s="257" t="str">
        <v>JKSKB07</v>
      </c>
      <c r="B1117" s="257" t="str">
        <v>JKSKB07</v>
      </c>
      <c r="C1117" s="257" t="str">
        <v>九口山 LIFE DOCUMENT X kinbor 生活主题系列合作款 2月30日晴 日记本-A5</v>
      </c>
      <c r="D1117" s="257"/>
      <c r="E1117" s="257" t="str">
        <v>JKSKB07</v>
      </c>
      <c r="F1117" s="257"/>
      <c r="G1117" s="231"/>
      <c r="H1117" s="231"/>
      <c r="I1117" s="231"/>
      <c r="J1117" s="231"/>
      <c r="K1117" s="231"/>
      <c r="L1117" s="231"/>
      <c r="M1117" s="231"/>
      <c r="N1117" s="231"/>
      <c r="O1117" s="231"/>
      <c r="P1117" s="231"/>
      <c r="Q1117" s="231"/>
      <c r="R1117" s="231"/>
      <c r="S1117" s="231"/>
      <c r="T1117" s="231"/>
    </row>
    <row r="1118">
      <c r="A1118" s="257" t="str">
        <v>JKSKB08</v>
      </c>
      <c r="B1118" s="257" t="str">
        <v>JKSKB08</v>
      </c>
      <c r="C1118" s="257" t="str">
        <v>九口山 LIFE DOCUMENT X kinbor 生活主题系列合作款 7D24H 工作笔记-A5</v>
      </c>
      <c r="D1118" s="257"/>
      <c r="E1118" s="257" t="str">
        <v>JKSKB08</v>
      </c>
      <c r="F1118" s="257"/>
      <c r="G1118" s="231"/>
      <c r="H1118" s="231"/>
      <c r="I1118" s="231"/>
      <c r="J1118" s="231"/>
      <c r="K1118" s="231"/>
      <c r="L1118" s="231"/>
      <c r="M1118" s="231"/>
      <c r="N1118" s="231"/>
      <c r="O1118" s="231"/>
      <c r="P1118" s="231"/>
      <c r="Q1118" s="231"/>
      <c r="R1118" s="231"/>
      <c r="S1118" s="231"/>
      <c r="T1118" s="231"/>
    </row>
    <row r="1119">
      <c r="A1119" s="257" t="str">
        <v>JKSQB01</v>
      </c>
      <c r="B1119" s="257" t="str">
        <v>JKSQB01</v>
      </c>
      <c r="C1119" s="257" t="str">
        <v>九口山铅笔系列横线笔记本-01米白</v>
      </c>
      <c r="D1119" s="257"/>
      <c r="E1119" s="257" t="str">
        <v>JKSQB01</v>
      </c>
      <c r="F1119" s="257"/>
      <c r="G1119" s="231"/>
      <c r="H1119" s="231"/>
      <c r="I1119" s="231"/>
      <c r="J1119" s="231"/>
      <c r="K1119" s="231"/>
      <c r="L1119" s="231"/>
      <c r="M1119" s="231"/>
      <c r="N1119" s="231"/>
      <c r="O1119" s="231"/>
      <c r="P1119" s="231"/>
      <c r="Q1119" s="231"/>
      <c r="R1119" s="231"/>
      <c r="S1119" s="231"/>
      <c r="T1119" s="231"/>
    </row>
    <row r="1120">
      <c r="A1120" s="257" t="str">
        <v>JKSQB02</v>
      </c>
      <c r="B1120" s="257" t="str">
        <v>JKSQB02</v>
      </c>
      <c r="C1120" s="257" t="str">
        <v>九口山铅笔系列白纸笔记本-02米白</v>
      </c>
      <c r="D1120" s="257"/>
      <c r="E1120" s="257" t="str">
        <v>JKSQB02</v>
      </c>
      <c r="F1120" s="257"/>
      <c r="G1120" s="231"/>
      <c r="H1120" s="231"/>
      <c r="I1120" s="231"/>
      <c r="J1120" s="231"/>
      <c r="K1120" s="231"/>
      <c r="L1120" s="231"/>
      <c r="M1120" s="231"/>
      <c r="N1120" s="231"/>
      <c r="O1120" s="231"/>
      <c r="P1120" s="231"/>
      <c r="Q1120" s="231"/>
      <c r="R1120" s="231"/>
      <c r="S1120" s="231"/>
      <c r="T1120" s="231"/>
    </row>
    <row r="1121">
      <c r="A1121" s="257" t="str">
        <v>JKSQB03</v>
      </c>
      <c r="B1121" s="257" t="str">
        <v>JKSQB03</v>
      </c>
      <c r="C1121" s="257" t="str">
        <v>九口山铅笔系列横线笔记本-03黑色</v>
      </c>
      <c r="D1121" s="257"/>
      <c r="E1121" s="257" t="str">
        <v>JKSQB03</v>
      </c>
      <c r="F1121" s="257"/>
      <c r="G1121" s="231"/>
      <c r="H1121" s="231"/>
      <c r="I1121" s="231"/>
      <c r="J1121" s="231"/>
      <c r="K1121" s="231"/>
      <c r="L1121" s="231"/>
      <c r="M1121" s="231"/>
      <c r="N1121" s="231"/>
      <c r="O1121" s="231"/>
      <c r="P1121" s="231"/>
      <c r="Q1121" s="231"/>
      <c r="R1121" s="231"/>
      <c r="S1121" s="231"/>
      <c r="T1121" s="231"/>
    </row>
    <row r="1122">
      <c r="A1122" s="257" t="str">
        <v>JKSQB04</v>
      </c>
      <c r="B1122" s="257" t="str">
        <v>JKSQB04</v>
      </c>
      <c r="C1122" s="257" t="str">
        <v>九口山铅笔系列白纸笔记本-04黑色</v>
      </c>
      <c r="D1122" s="257"/>
      <c r="E1122" s="257" t="str">
        <v>JKSQB04</v>
      </c>
      <c r="F1122" s="257"/>
      <c r="G1122" s="231"/>
      <c r="H1122" s="231"/>
      <c r="I1122" s="231"/>
      <c r="J1122" s="231"/>
      <c r="K1122" s="231"/>
      <c r="L1122" s="231"/>
      <c r="M1122" s="231"/>
      <c r="N1122" s="231"/>
      <c r="O1122" s="231"/>
      <c r="P1122" s="231"/>
      <c r="Q1122" s="231"/>
      <c r="R1122" s="231"/>
      <c r="S1122" s="231"/>
      <c r="T1122" s="231"/>
    </row>
    <row r="1123">
      <c r="A1123" s="257" t="str">
        <v>JKSQB05</v>
      </c>
      <c r="B1123" s="257" t="str">
        <v>JKSQB05</v>
      </c>
      <c r="C1123" s="257" t="str">
        <v>九口山铅笔系列横线笔记本-05绿色</v>
      </c>
      <c r="D1123" s="257"/>
      <c r="E1123" s="257" t="str">
        <v>JKSQB05</v>
      </c>
      <c r="F1123" s="257"/>
      <c r="G1123" s="231"/>
      <c r="H1123" s="231"/>
      <c r="I1123" s="231"/>
      <c r="J1123" s="231"/>
      <c r="K1123" s="231"/>
      <c r="L1123" s="231"/>
      <c r="M1123" s="231"/>
      <c r="N1123" s="231"/>
      <c r="O1123" s="231"/>
      <c r="P1123" s="231"/>
      <c r="Q1123" s="231"/>
      <c r="R1123" s="231"/>
      <c r="S1123" s="231"/>
      <c r="T1123" s="231"/>
    </row>
    <row r="1124">
      <c r="A1124" s="257" t="str">
        <v>JKSQB06</v>
      </c>
      <c r="B1124" s="257" t="str">
        <v>JKSQB06</v>
      </c>
      <c r="C1124" s="257" t="str">
        <v>九口山铅笔系列白纸笔记本-06红色</v>
      </c>
      <c r="D1124" s="257"/>
      <c r="E1124" s="257" t="str">
        <v>JKSQB06</v>
      </c>
      <c r="F1124" s="257"/>
      <c r="G1124" s="231"/>
      <c r="H1124" s="231"/>
      <c r="I1124" s="231"/>
      <c r="J1124" s="231"/>
      <c r="K1124" s="231"/>
      <c r="L1124" s="231"/>
      <c r="M1124" s="231"/>
      <c r="N1124" s="231"/>
      <c r="O1124" s="231"/>
      <c r="P1124" s="231"/>
      <c r="Q1124" s="231"/>
      <c r="R1124" s="231"/>
      <c r="S1124" s="231"/>
      <c r="T1124" s="231"/>
    </row>
    <row r="1125">
      <c r="A1125" s="257" t="str">
        <v>JKSQB07</v>
      </c>
      <c r="B1125" s="257" t="str">
        <v>JKSQB07</v>
      </c>
      <c r="C1125" s="257" t="str">
        <v>九口山铅笔系列白纸笔记本-07粉色</v>
      </c>
      <c r="D1125" s="257"/>
      <c r="E1125" s="257" t="str">
        <v>JKSQB07</v>
      </c>
      <c r="F1125" s="257"/>
      <c r="G1125" s="231"/>
      <c r="H1125" s="231"/>
      <c r="I1125" s="231"/>
      <c r="J1125" s="231"/>
      <c r="K1125" s="231"/>
      <c r="L1125" s="231"/>
      <c r="M1125" s="231"/>
      <c r="N1125" s="231"/>
      <c r="O1125" s="231"/>
      <c r="P1125" s="231"/>
      <c r="Q1125" s="231"/>
      <c r="R1125" s="231"/>
      <c r="S1125" s="231"/>
      <c r="T1125" s="231"/>
    </row>
    <row r="1126">
      <c r="A1126" s="257" t="str">
        <v>JKSQB08</v>
      </c>
      <c r="B1126" s="257" t="str">
        <v>JKSQB08</v>
      </c>
      <c r="C1126" s="257" t="str">
        <v>九口山铅笔系列白纸笔记本-08蓝色</v>
      </c>
      <c r="D1126" s="257"/>
      <c r="E1126" s="257" t="str">
        <v>JKSQB08</v>
      </c>
      <c r="F1126" s="257"/>
      <c r="G1126" s="231"/>
      <c r="H1126" s="231"/>
      <c r="I1126" s="231"/>
      <c r="J1126" s="231"/>
      <c r="K1126" s="231"/>
      <c r="L1126" s="231"/>
      <c r="M1126" s="231"/>
      <c r="N1126" s="231"/>
      <c r="O1126" s="231"/>
      <c r="P1126" s="231"/>
      <c r="Q1126" s="231"/>
      <c r="R1126" s="231"/>
      <c r="S1126" s="231"/>
      <c r="T1126" s="231"/>
    </row>
    <row r="1127">
      <c r="A1127" s="257" t="str">
        <v>JKSLM03</v>
      </c>
      <c r="B1127" s="257" t="str">
        <v>JKSLM03</v>
      </c>
      <c r="C1127" s="257" t="str">
        <v>九口山黎明系列笔记本-凫罄</v>
      </c>
      <c r="D1127" s="257"/>
      <c r="E1127" s="257" t="str">
        <v>JKSLM03</v>
      </c>
      <c r="F1127" s="257"/>
      <c r="G1127" s="231"/>
      <c r="H1127" s="231"/>
      <c r="I1127" s="231"/>
      <c r="J1127" s="231"/>
      <c r="K1127" s="231"/>
      <c r="L1127" s="231"/>
      <c r="M1127" s="231"/>
      <c r="N1127" s="231"/>
      <c r="O1127" s="231"/>
      <c r="P1127" s="231"/>
      <c r="Q1127" s="231"/>
      <c r="R1127" s="231"/>
      <c r="S1127" s="231"/>
      <c r="T1127" s="231"/>
    </row>
    <row r="1128">
      <c r="A1128" s="257" t="str">
        <v>JKSLM04</v>
      </c>
      <c r="B1128" s="257" t="str">
        <v>JKSLM04</v>
      </c>
      <c r="C1128" s="257" t="str">
        <v>九口山黎明系列笔记本－武士斗章鱼</v>
      </c>
      <c r="D1128" s="257"/>
      <c r="E1128" s="257" t="str">
        <v>JKSLM04</v>
      </c>
      <c r="F1128" s="257"/>
      <c r="G1128" s="231"/>
      <c r="H1128" s="231"/>
      <c r="I1128" s="231"/>
      <c r="J1128" s="231"/>
      <c r="K1128" s="231"/>
      <c r="L1128" s="231"/>
      <c r="M1128" s="231"/>
      <c r="N1128" s="231"/>
      <c r="O1128" s="231"/>
      <c r="P1128" s="231"/>
      <c r="Q1128" s="231"/>
      <c r="R1128" s="231"/>
      <c r="S1128" s="231"/>
      <c r="T1128" s="231"/>
    </row>
    <row r="1129">
      <c r="A1129" s="257" t="str">
        <v>JKSLM05</v>
      </c>
      <c r="B1129" s="257" t="str">
        <v>JKSLM05</v>
      </c>
      <c r="C1129" s="257" t="str">
        <v>九口山黎明系列笔记本-火熊武士</v>
      </c>
      <c r="D1129" s="257"/>
      <c r="E1129" s="257" t="str">
        <v>JKSLM05</v>
      </c>
      <c r="F1129" s="257"/>
      <c r="G1129" s="231"/>
      <c r="H1129" s="231"/>
      <c r="I1129" s="231"/>
      <c r="J1129" s="231"/>
      <c r="K1129" s="231"/>
      <c r="L1129" s="231"/>
      <c r="M1129" s="231"/>
      <c r="N1129" s="231"/>
      <c r="O1129" s="231"/>
      <c r="P1129" s="231"/>
      <c r="Q1129" s="231"/>
      <c r="R1129" s="231"/>
      <c r="S1129" s="231"/>
      <c r="T1129" s="231"/>
    </row>
    <row r="1130">
      <c r="A1130" s="257" t="str">
        <v>JKSLM07</v>
      </c>
      <c r="B1130" s="257" t="str">
        <v>JKSLM07</v>
      </c>
      <c r="C1130" s="257" t="str">
        <v>九口山黎明系列笔记本-火熊弑妖</v>
      </c>
      <c r="D1130" s="257"/>
      <c r="E1130" s="257" t="str">
        <v>JKSLM07</v>
      </c>
      <c r="F1130" s="257"/>
      <c r="G1130" s="231"/>
      <c r="H1130" s="231"/>
      <c r="I1130" s="231"/>
      <c r="J1130" s="231"/>
      <c r="K1130" s="231"/>
      <c r="L1130" s="231"/>
      <c r="M1130" s="231"/>
      <c r="N1130" s="231"/>
      <c r="O1130" s="231"/>
      <c r="P1130" s="231"/>
      <c r="Q1130" s="231"/>
      <c r="R1130" s="231"/>
      <c r="S1130" s="231"/>
      <c r="T1130" s="231"/>
    </row>
    <row r="1131">
      <c r="A1131" s="257" t="str">
        <v>JKSXC01</v>
      </c>
      <c r="B1131" s="257" t="str">
        <v>JKSXC01</v>
      </c>
      <c r="C1131" s="257" t="str">
        <v>九口山原创系列读书笔记本-的了也</v>
      </c>
      <c r="D1131" s="257"/>
      <c r="E1131" s="257" t="str">
        <v>JKSXC01</v>
      </c>
      <c r="F1131" s="257"/>
      <c r="G1131" s="231"/>
      <c r="H1131" s="231"/>
      <c r="I1131" s="231"/>
      <c r="J1131" s="231"/>
      <c r="K1131" s="231"/>
      <c r="L1131" s="231"/>
      <c r="M1131" s="231"/>
      <c r="N1131" s="231"/>
      <c r="O1131" s="231"/>
      <c r="P1131" s="231"/>
      <c r="Q1131" s="231"/>
      <c r="R1131" s="231"/>
      <c r="S1131" s="231"/>
      <c r="T1131" s="231"/>
    </row>
    <row r="1132">
      <c r="A1132" s="257" t="str">
        <v>JKSXC02</v>
      </c>
      <c r="B1132" s="257" t="str">
        <v>JKSXC02</v>
      </c>
      <c r="C1132" s="257" t="str">
        <v>九口山原创系列读书笔记本-与在可</v>
      </c>
      <c r="D1132" s="257"/>
      <c r="E1132" s="257" t="str">
        <v>JKSXC02</v>
      </c>
      <c r="F1132" s="257"/>
      <c r="G1132" s="231"/>
      <c r="H1132" s="231"/>
      <c r="I1132" s="231"/>
      <c r="J1132" s="231"/>
      <c r="K1132" s="231"/>
      <c r="L1132" s="231"/>
      <c r="M1132" s="231"/>
      <c r="N1132" s="231"/>
      <c r="O1132" s="231"/>
      <c r="P1132" s="231"/>
      <c r="Q1132" s="231"/>
      <c r="R1132" s="231"/>
      <c r="S1132" s="231"/>
      <c r="T1132" s="231"/>
    </row>
    <row r="1133">
      <c r="A1133" s="257" t="str">
        <v>JKSXC03</v>
      </c>
      <c r="B1133" s="257" t="str">
        <v>JKSXC03</v>
      </c>
      <c r="C1133" s="257" t="str">
        <v>九口山原创系列读书笔记本-则又得</v>
      </c>
      <c r="D1133" s="257"/>
      <c r="E1133" s="257" t="str">
        <v>JKSXC03</v>
      </c>
      <c r="F1133" s="257"/>
      <c r="G1133" s="231"/>
      <c r="H1133" s="231"/>
      <c r="I1133" s="231"/>
      <c r="J1133" s="231"/>
      <c r="K1133" s="231"/>
      <c r="L1133" s="231"/>
      <c r="M1133" s="231"/>
      <c r="N1133" s="231"/>
      <c r="O1133" s="231"/>
      <c r="P1133" s="231"/>
      <c r="Q1133" s="231"/>
      <c r="R1133" s="231"/>
      <c r="S1133" s="231"/>
      <c r="T1133" s="231"/>
    </row>
    <row r="1134">
      <c r="A1134" s="257" t="str">
        <v>JKSXC04</v>
      </c>
      <c r="B1134" s="257" t="str">
        <v>JKSXC04</v>
      </c>
      <c r="C1134" s="257" t="str">
        <v>九口山原创系列读书笔记本-而不之</v>
      </c>
      <c r="D1134" s="257"/>
      <c r="E1134" s="257" t="str">
        <v>JKSXC04</v>
      </c>
      <c r="F1134" s="257"/>
      <c r="G1134" s="231"/>
      <c r="H1134" s="231"/>
      <c r="I1134" s="231"/>
      <c r="J1134" s="231"/>
      <c r="K1134" s="231"/>
      <c r="L1134" s="231"/>
      <c r="M1134" s="231"/>
      <c r="N1134" s="231"/>
      <c r="O1134" s="231"/>
      <c r="P1134" s="231"/>
      <c r="Q1134" s="231"/>
      <c r="R1134" s="231"/>
      <c r="S1134" s="231"/>
      <c r="T1134" s="231"/>
    </row>
    <row r="1135">
      <c r="A1135" s="257" t="str">
        <v>JKSYCL01</v>
      </c>
      <c r="B1135" s="257" t="str">
        <v>JKSYCL01</v>
      </c>
      <c r="C1135" s="257" t="str">
        <v>九口山药草系列白纸裸装笔记本-铃兰</v>
      </c>
      <c r="D1135" s="257"/>
      <c r="E1135" s="257" t="str">
        <v>JKSYCL01</v>
      </c>
      <c r="F1135" s="257"/>
      <c r="G1135" s="231"/>
      <c r="H1135" s="231"/>
      <c r="I1135" s="231"/>
      <c r="J1135" s="231"/>
      <c r="K1135" s="231"/>
      <c r="L1135" s="231"/>
      <c r="M1135" s="231"/>
      <c r="N1135" s="231"/>
      <c r="O1135" s="231"/>
      <c r="P1135" s="231"/>
      <c r="Q1135" s="231"/>
      <c r="R1135" s="231"/>
      <c r="S1135" s="231"/>
      <c r="T1135" s="231"/>
    </row>
    <row r="1136">
      <c r="A1136" s="257" t="str">
        <v>JKSYCL02</v>
      </c>
      <c r="B1136" s="257" t="str">
        <v>JKSYCL02</v>
      </c>
      <c r="C1136" s="257" t="str">
        <v>九口山药草系列白纸裸装笔记本-金凤花毛莨</v>
      </c>
      <c r="D1136" s="257"/>
      <c r="E1136" s="257" t="str">
        <v>JKSYCL02</v>
      </c>
      <c r="F1136" s="257"/>
      <c r="G1136" s="231"/>
      <c r="H1136" s="231"/>
      <c r="I1136" s="231"/>
      <c r="J1136" s="231"/>
      <c r="K1136" s="231"/>
      <c r="L1136" s="231"/>
      <c r="M1136" s="231"/>
      <c r="N1136" s="231"/>
      <c r="O1136" s="231"/>
      <c r="P1136" s="231"/>
      <c r="Q1136" s="231"/>
      <c r="R1136" s="231"/>
      <c r="S1136" s="231"/>
      <c r="T1136" s="231"/>
    </row>
    <row r="1137">
      <c r="A1137" s="257" t="str">
        <v>JKSYCL03</v>
      </c>
      <c r="B1137" s="257" t="str">
        <v>JKSYCL03</v>
      </c>
      <c r="C1137" s="257" t="str">
        <v>九口山药草系列白纸裸装笔记本-野蔷薇</v>
      </c>
      <c r="D1137" s="257"/>
      <c r="E1137" s="257" t="str">
        <v>JKSYCL03</v>
      </c>
      <c r="F1137" s="257"/>
      <c r="G1137" s="231"/>
      <c r="H1137" s="231"/>
      <c r="I1137" s="231"/>
      <c r="J1137" s="231"/>
      <c r="K1137" s="231"/>
      <c r="L1137" s="231"/>
      <c r="M1137" s="231"/>
      <c r="N1137" s="231"/>
      <c r="O1137" s="231"/>
      <c r="P1137" s="231"/>
      <c r="Q1137" s="231"/>
      <c r="R1137" s="231"/>
      <c r="S1137" s="231"/>
      <c r="T1137" s="231"/>
    </row>
    <row r="1138">
      <c r="A1138" s="257" t="str">
        <v>JKSYCL04</v>
      </c>
      <c r="B1138" s="257" t="str">
        <v>JKSYCL04</v>
      </c>
      <c r="C1138" s="257" t="str">
        <v>九口山药草系列白纸裸装笔记本-野牡丹</v>
      </c>
      <c r="D1138" s="257"/>
      <c r="E1138" s="257" t="str">
        <v>JKSYCL04</v>
      </c>
      <c r="F1138" s="257"/>
      <c r="G1138" s="231"/>
      <c r="H1138" s="231"/>
      <c r="I1138" s="231"/>
      <c r="J1138" s="231"/>
      <c r="K1138" s="231"/>
      <c r="L1138" s="231"/>
      <c r="M1138" s="231"/>
      <c r="N1138" s="231"/>
      <c r="O1138" s="231"/>
      <c r="P1138" s="231"/>
      <c r="Q1138" s="231"/>
      <c r="R1138" s="231"/>
      <c r="S1138" s="231"/>
      <c r="T1138" s="231"/>
    </row>
    <row r="1139">
      <c r="A1139" s="257" t="str">
        <v>JKSYCL05</v>
      </c>
      <c r="B1139" s="257" t="str">
        <v>JKSYCL05</v>
      </c>
      <c r="C1139" s="257" t="str">
        <v>九口山药草系列白纸裸装笔记本-红三叶草</v>
      </c>
      <c r="D1139" s="257"/>
      <c r="E1139" s="257" t="str">
        <v>JKSYCL05</v>
      </c>
      <c r="F1139" s="257"/>
      <c r="G1139" s="231"/>
      <c r="H1139" s="231"/>
      <c r="I1139" s="231"/>
      <c r="J1139" s="231"/>
      <c r="K1139" s="231"/>
      <c r="L1139" s="231"/>
      <c r="M1139" s="231"/>
      <c r="N1139" s="231"/>
      <c r="O1139" s="231"/>
      <c r="P1139" s="231"/>
      <c r="Q1139" s="231"/>
      <c r="R1139" s="231"/>
      <c r="S1139" s="231"/>
      <c r="T1139" s="231"/>
    </row>
    <row r="1140">
      <c r="A1140" s="257" t="str">
        <v>JKSYCL07</v>
      </c>
      <c r="B1140" s="257" t="str">
        <v>JKSYCL07</v>
      </c>
      <c r="C1140" s="257" t="str">
        <v>九口山药草系列白纸裸装笔记本-欧水苏</v>
      </c>
      <c r="D1140" s="257"/>
      <c r="E1140" s="257" t="str">
        <v>JKSYCL07</v>
      </c>
      <c r="F1140" s="257"/>
      <c r="G1140" s="231"/>
      <c r="H1140" s="231"/>
      <c r="I1140" s="231"/>
      <c r="J1140" s="231"/>
      <c r="K1140" s="231"/>
      <c r="L1140" s="231"/>
      <c r="M1140" s="231"/>
      <c r="N1140" s="231"/>
      <c r="O1140" s="231"/>
      <c r="P1140" s="231"/>
      <c r="Q1140" s="231"/>
      <c r="R1140" s="231"/>
      <c r="S1140" s="231"/>
      <c r="T1140" s="231"/>
    </row>
    <row r="1141">
      <c r="A1141" s="257" t="str">
        <v>JKSYCX10</v>
      </c>
      <c r="B1141" s="257" t="str">
        <v>JKSYCX10</v>
      </c>
      <c r="C1141" s="257" t="str">
        <v>九口山药草系列牛皮纸线装本-耧斗菜</v>
      </c>
      <c r="D1141" s="257"/>
      <c r="E1141" s="257" t="str">
        <v>JKSYCX10</v>
      </c>
      <c r="F1141" s="257"/>
      <c r="G1141" s="231"/>
      <c r="H1141" s="231"/>
      <c r="I1141" s="231"/>
      <c r="J1141" s="231"/>
      <c r="K1141" s="231"/>
      <c r="L1141" s="231"/>
      <c r="M1141" s="231"/>
      <c r="N1141" s="231"/>
      <c r="O1141" s="231"/>
      <c r="P1141" s="231"/>
      <c r="Q1141" s="231"/>
      <c r="R1141" s="231"/>
      <c r="S1141" s="231"/>
      <c r="T1141" s="231"/>
    </row>
    <row r="1142">
      <c r="A1142" s="257" t="str">
        <v>ChrisBoxR</v>
      </c>
      <c r="B1142" s="257" t="str">
        <v>ChrisBoxR</v>
      </c>
      <c r="C1142" s="257" t="str">
        <v>圣诞老人玩偶礼盒</v>
      </c>
      <c r="D1142" s="257" t="str">
        <v>圣诞老人玩偶礼盒 红色</v>
      </c>
      <c r="E1142" s="257" t="str">
        <v>ChrisBoxR</v>
      </c>
      <c r="F1142" s="257" t="str">
        <v>红色</v>
      </c>
      <c r="G1142" s="231"/>
      <c r="H1142" s="231"/>
      <c r="I1142" s="231"/>
      <c r="J1142" s="231"/>
      <c r="K1142" s="231"/>
      <c r="L1142" s="231"/>
      <c r="M1142" s="231"/>
      <c r="N1142" s="231"/>
      <c r="O1142" s="231"/>
      <c r="P1142" s="231"/>
      <c r="Q1142" s="231"/>
      <c r="R1142" s="231"/>
      <c r="S1142" s="231"/>
      <c r="T1142" s="231"/>
    </row>
    <row r="1143">
      <c r="A1143" s="257" t="str">
        <v>ChrisBoxB</v>
      </c>
      <c r="B1143" s="257" t="str">
        <v>ChrisBoxB</v>
      </c>
      <c r="C1143" s="257" t="str">
        <v>圣诞老人玩偶礼盒</v>
      </c>
      <c r="D1143" s="257" t="str">
        <v>圣诞老人玩偶礼盒 黑色</v>
      </c>
      <c r="E1143" s="257" t="str">
        <v>ChrisBoxB</v>
      </c>
      <c r="F1143" s="257" t="str">
        <v>黑色</v>
      </c>
      <c r="G1143" s="231"/>
      <c r="H1143" s="231"/>
      <c r="I1143" s="231"/>
      <c r="J1143" s="231"/>
      <c r="K1143" s="231"/>
      <c r="L1143" s="231"/>
      <c r="M1143" s="231"/>
      <c r="N1143" s="231"/>
      <c r="O1143" s="231"/>
      <c r="P1143" s="231"/>
      <c r="Q1143" s="231"/>
      <c r="R1143" s="231"/>
      <c r="S1143" s="231"/>
      <c r="T1143" s="231"/>
    </row>
    <row r="1144">
      <c r="A1144" s="257" t="str">
        <v>MT-B-150*200</v>
      </c>
      <c r="B1144" s="257" t="str">
        <v>MT-150*200</v>
      </c>
      <c r="C1144" s="257" t="str">
        <v>超柔法兰绒毛毯 150*200CM</v>
      </c>
      <c r="D1144" s="257" t="str">
        <v>超柔法兰绒毛毯</v>
      </c>
      <c r="E1144" s="257" t="str">
        <v>MT-B-150*200</v>
      </c>
      <c r="F1144" s="257" t="str">
        <v>150*200CM</v>
      </c>
      <c r="G1144" s="231"/>
      <c r="H1144" s="231"/>
      <c r="I1144" s="231"/>
      <c r="J1144" s="231"/>
      <c r="K1144" s="231"/>
      <c r="L1144" s="231"/>
      <c r="M1144" s="231"/>
      <c r="N1144" s="231"/>
      <c r="O1144" s="231"/>
      <c r="P1144" s="231"/>
      <c r="Q1144" s="231"/>
      <c r="R1144" s="231"/>
      <c r="S1144" s="231"/>
      <c r="T1144" s="231"/>
    </row>
    <row r="1145">
      <c r="A1145" s="257" t="str">
        <v>MT-B-70*100</v>
      </c>
      <c r="B1145" s="257" t="str">
        <v>MT-70*100</v>
      </c>
      <c r="C1145" s="257" t="str">
        <v>超柔法兰绒毛毯 70*100CM</v>
      </c>
      <c r="D1145" s="257" t="str">
        <v>超柔法兰绒毛毯</v>
      </c>
      <c r="E1145" s="257" t="str">
        <v>MT-B-70*100</v>
      </c>
      <c r="F1145" s="257" t="str">
        <v>70*100CM</v>
      </c>
      <c r="G1145" s="231"/>
      <c r="H1145" s="231"/>
      <c r="I1145" s="231"/>
      <c r="J1145" s="231"/>
      <c r="K1145" s="231"/>
      <c r="L1145" s="231"/>
      <c r="M1145" s="231"/>
      <c r="N1145" s="231"/>
      <c r="O1145" s="231"/>
      <c r="P1145" s="231"/>
      <c r="Q1145" s="231"/>
      <c r="R1145" s="231"/>
      <c r="S1145" s="231"/>
      <c r="T1145" s="231"/>
    </row>
    <row r="1146">
      <c r="A1146" s="257" t="str">
        <v>LXTZ-DB-LB</v>
      </c>
      <c r="B1146" s="257" t="str">
        <v>LXTZ-DB-LB</v>
      </c>
      <c r="C1146" s="257" t="str">
        <v>杜邦纸旅行套装 淡蓝</v>
      </c>
      <c r="D1146" s="257" t="str">
        <v>杜邦纸旅行套装 淡蓝</v>
      </c>
      <c r="E1146" s="257" t="str">
        <v>LXTZ-DB-LB</v>
      </c>
      <c r="F1146" s="257" t="str">
        <v>淡蓝色</v>
      </c>
      <c r="G1146" s="231"/>
      <c r="H1146" s="231"/>
      <c r="I1146" s="231"/>
      <c r="J1146" s="231"/>
      <c r="K1146" s="231"/>
      <c r="L1146" s="231"/>
      <c r="M1146" s="231"/>
      <c r="N1146" s="231"/>
      <c r="O1146" s="231"/>
      <c r="P1146" s="231"/>
      <c r="Q1146" s="231"/>
      <c r="R1146" s="231"/>
      <c r="S1146" s="231"/>
      <c r="T1146" s="231"/>
    </row>
    <row r="1147">
      <c r="A1147" s="257" t="str">
        <v>LXTZ-DB-PS</v>
      </c>
      <c r="B1147" s="257" t="str">
        <v>LXTZ-DB-PS</v>
      </c>
      <c r="C1147" s="257" t="str">
        <v>杜邦纸旅行套装 樱花粉</v>
      </c>
      <c r="D1147" s="257" t="str">
        <v>杜邦纸旅行套装 樱花粉</v>
      </c>
      <c r="E1147" s="257" t="str">
        <v>LXTZ-DB-PS</v>
      </c>
      <c r="F1147" s="257" t="str">
        <v>樱花粉</v>
      </c>
      <c r="G1147" s="231"/>
      <c r="H1147" s="231"/>
      <c r="I1147" s="231"/>
      <c r="J1147" s="231"/>
      <c r="K1147" s="231"/>
      <c r="L1147" s="231"/>
      <c r="M1147" s="231"/>
      <c r="N1147" s="231"/>
      <c r="O1147" s="231"/>
      <c r="P1147" s="231"/>
      <c r="Q1147" s="231"/>
      <c r="R1147" s="231"/>
      <c r="S1147" s="231"/>
      <c r="T1147" s="231"/>
    </row>
    <row r="1148">
      <c r="A1148" s="257" t="str">
        <v>ZP-dzbz45cm*45cm</v>
      </c>
      <c r="B1148" s="257" t="str">
        <v>ZP-dzbz45*45</v>
      </c>
      <c r="C1148" s="257" t="str">
        <v>定制抱枕</v>
      </c>
      <c r="D1148" s="257" t="str">
        <v>定制抱枕</v>
      </c>
      <c r="E1148" s="257" t="str">
        <v>ZP-dzbz45cm*45cm</v>
      </c>
      <c r="F1148" s="257" t="str">
        <v>ZP-dzbz45cm*45cm</v>
      </c>
      <c r="G1148" s="231"/>
      <c r="H1148" s="231"/>
      <c r="I1148" s="231"/>
      <c r="J1148" s="231"/>
      <c r="K1148" s="231"/>
      <c r="L1148" s="231"/>
      <c r="M1148" s="231"/>
      <c r="N1148" s="231"/>
      <c r="O1148" s="231"/>
      <c r="P1148" s="231"/>
      <c r="Q1148" s="231"/>
      <c r="R1148" s="231"/>
      <c r="S1148" s="231"/>
      <c r="T1148" s="231"/>
    </row>
    <row r="1149">
      <c r="A1149" s="257" t="str">
        <v>1237006</v>
      </c>
      <c r="B1149" s="257" t="str">
        <v>1237006</v>
      </c>
      <c r="C1149" s="257" t="str">
        <v>网易智造N520除螨吸尘器</v>
      </c>
      <c r="D1149" s="257" t="str">
        <v>网易智造N520除螨吸尘器</v>
      </c>
      <c r="E1149" s="257" t="str">
        <v>1237006</v>
      </c>
      <c r="F1149" s="257" t="str">
        <v>337X267X178mm 350W</v>
      </c>
      <c r="G1149" s="231"/>
      <c r="H1149" s="231"/>
      <c r="I1149" s="231"/>
      <c r="J1149" s="231"/>
      <c r="K1149" s="231"/>
      <c r="L1149" s="231"/>
      <c r="M1149" s="231"/>
      <c r="N1149" s="231"/>
      <c r="O1149" s="231"/>
      <c r="P1149" s="231"/>
      <c r="Q1149" s="231"/>
      <c r="R1149" s="231"/>
      <c r="S1149" s="231"/>
      <c r="T1149" s="231"/>
    </row>
    <row r="1150">
      <c r="A1150" s="257" t="str">
        <v>1165124</v>
      </c>
      <c r="B1150" s="257" t="str">
        <v>1165124</v>
      </c>
      <c r="C1150" s="257" t="str">
        <v>网易智造轻薄系列移动电源 深黑蓝</v>
      </c>
      <c r="D1150" s="257" t="str">
        <v>网易智造轻薄系列移动电源</v>
      </c>
      <c r="E1150" s="257" t="str">
        <v>1165124</v>
      </c>
      <c r="F1150" s="257" t="str">
        <v>10000 mAh</v>
      </c>
      <c r="G1150" s="231"/>
      <c r="H1150" s="231"/>
      <c r="I1150" s="231"/>
      <c r="J1150" s="231"/>
      <c r="K1150" s="231"/>
      <c r="L1150" s="231"/>
      <c r="M1150" s="231"/>
      <c r="N1150" s="231"/>
      <c r="O1150" s="231"/>
      <c r="P1150" s="231"/>
      <c r="Q1150" s="231"/>
      <c r="R1150" s="231"/>
      <c r="S1150" s="231"/>
      <c r="T1150" s="231"/>
    </row>
    <row r="1151">
      <c r="A1151" s="257" t="str">
        <v>zds</v>
      </c>
      <c r="B1151" s="257" t="str">
        <v>zds</v>
      </c>
      <c r="C1151" s="257" t="str">
        <v>负离子震动多功能梳</v>
      </c>
      <c r="D1151" s="257" t="str">
        <v>负离子震动多功能梳</v>
      </c>
      <c r="E1151" s="257" t="str">
        <v>zds</v>
      </c>
      <c r="F1151" s="257" t="str">
        <v>额定电压3V</v>
      </c>
      <c r="G1151" s="231"/>
      <c r="H1151" s="231"/>
      <c r="I1151" s="231"/>
      <c r="J1151" s="231"/>
      <c r="K1151" s="231"/>
      <c r="L1151" s="231"/>
      <c r="M1151" s="231"/>
      <c r="N1151" s="231"/>
      <c r="O1151" s="231"/>
      <c r="P1151" s="231"/>
      <c r="Q1151" s="231"/>
      <c r="R1151" s="231"/>
      <c r="S1151" s="231"/>
      <c r="T1151" s="231"/>
    </row>
    <row r="1152">
      <c r="A1152" s="257" t="str">
        <v>kftk-fjlh*2</v>
      </c>
      <c r="B1152" s="257" t="str">
        <v>kftk-fjlh*2</v>
      </c>
      <c r="C1152" s="257" t="str">
        <v>酒店同款 小方巾礼盒两条装</v>
      </c>
      <c r="D1152" s="257" t="str">
        <v>两条装小方巾礼盒</v>
      </c>
      <c r="E1152" s="257" t="str">
        <v>kftk-fjlh*2</v>
      </c>
      <c r="F1152" s="257" t="str">
        <v>2</v>
      </c>
      <c r="G1152" s="231"/>
      <c r="H1152" s="231"/>
      <c r="I1152" s="231"/>
      <c r="J1152" s="231"/>
      <c r="K1152" s="231"/>
      <c r="L1152" s="231"/>
      <c r="M1152" s="231"/>
      <c r="N1152" s="231"/>
      <c r="O1152" s="231"/>
      <c r="P1152" s="231"/>
      <c r="Q1152" s="231"/>
      <c r="R1152" s="231"/>
      <c r="S1152" s="231"/>
      <c r="T1152" s="231"/>
    </row>
    <row r="1153">
      <c r="A1153" s="257" t="str">
        <v>GGWO-brown</v>
      </c>
      <c r="B1153" s="257" t="str">
        <v>GGWO-brown</v>
      </c>
      <c r="C1153" s="257" t="str">
        <v>狗狗玩偶</v>
      </c>
      <c r="D1153" s="257" t="str">
        <v>狗狗玩偶</v>
      </c>
      <c r="E1153" s="257" t="str">
        <v>GGWO-brown</v>
      </c>
      <c r="F1153" s="257" t="str">
        <v>狗狗玩偶 棕色</v>
      </c>
      <c r="G1153" s="231"/>
      <c r="H1153" s="231"/>
      <c r="I1153" s="231"/>
      <c r="J1153" s="231"/>
      <c r="K1153" s="231"/>
      <c r="L1153" s="231"/>
      <c r="M1153" s="231"/>
      <c r="N1153" s="231"/>
      <c r="O1153" s="231"/>
      <c r="P1153" s="231"/>
      <c r="Q1153" s="231"/>
      <c r="R1153" s="231"/>
      <c r="S1153" s="231"/>
      <c r="T1153" s="231"/>
    </row>
    <row r="1154">
      <c r="A1154" s="257" t="str">
        <v>GGWO-grey</v>
      </c>
      <c r="B1154" s="257" t="str">
        <v>GGWO-grey</v>
      </c>
      <c r="C1154" s="257" t="str">
        <v>狗狗玩偶</v>
      </c>
      <c r="D1154" s="257" t="str">
        <v>狗狗玩偶</v>
      </c>
      <c r="E1154" s="257" t="str">
        <v>GGWO-grey</v>
      </c>
      <c r="F1154" s="257" t="str">
        <v>狗狗玩偶 灰色</v>
      </c>
      <c r="G1154" s="231"/>
      <c r="H1154" s="231"/>
      <c r="I1154" s="231"/>
      <c r="J1154" s="231"/>
      <c r="K1154" s="231"/>
      <c r="L1154" s="231"/>
      <c r="M1154" s="231"/>
      <c r="N1154" s="231"/>
      <c r="O1154" s="231"/>
      <c r="P1154" s="231"/>
      <c r="Q1154" s="231"/>
      <c r="R1154" s="231"/>
      <c r="S1154" s="231"/>
      <c r="T1154" s="231"/>
    </row>
    <row r="1155">
      <c r="A1155" s="257" t="str">
        <v>GGWO-chocolate</v>
      </c>
      <c r="B1155" s="257" t="str">
        <v>GGWO-chocolate</v>
      </c>
      <c r="C1155" s="257" t="str">
        <v>狗狗玩偶</v>
      </c>
      <c r="D1155" s="257" t="str">
        <v>狗狗玩偶</v>
      </c>
      <c r="E1155" s="257" t="str">
        <v>GGWO-chocolate</v>
      </c>
      <c r="F1155" s="257" t="str">
        <v>狗狗玩偶 深咖</v>
      </c>
      <c r="G1155" s="231"/>
      <c r="H1155" s="231"/>
      <c r="I1155" s="231"/>
      <c r="J1155" s="231"/>
      <c r="K1155" s="231"/>
      <c r="L1155" s="231"/>
      <c r="M1155" s="231"/>
      <c r="N1155" s="231"/>
      <c r="O1155" s="231"/>
      <c r="P1155" s="231"/>
      <c r="Q1155" s="231"/>
      <c r="R1155" s="231"/>
      <c r="S1155" s="231"/>
      <c r="T1155" s="231"/>
    </row>
    <row r="1156">
      <c r="A1156" s="257" t="str">
        <v>GGWO-pink</v>
      </c>
      <c r="B1156" s="257" t="str">
        <v>GGWO-pink</v>
      </c>
      <c r="C1156" s="257" t="str">
        <v>狗狗玩偶</v>
      </c>
      <c r="D1156" s="257" t="str">
        <v>狗狗玩偶</v>
      </c>
      <c r="E1156" s="257" t="str">
        <v>GGWO-pink</v>
      </c>
      <c r="F1156" s="257" t="str">
        <v>狗狗玩偶 粉色</v>
      </c>
      <c r="G1156" s="231"/>
      <c r="H1156" s="231"/>
      <c r="I1156" s="231"/>
      <c r="J1156" s="231"/>
      <c r="K1156" s="231"/>
      <c r="L1156" s="231"/>
      <c r="M1156" s="231"/>
      <c r="N1156" s="231"/>
      <c r="O1156" s="231"/>
      <c r="P1156" s="231"/>
      <c r="Q1156" s="231"/>
      <c r="R1156" s="231"/>
      <c r="S1156" s="231"/>
      <c r="T1156" s="231"/>
    </row>
    <row r="1157">
      <c r="A1157" s="257" t="str">
        <v>PLTCD-4-1201</v>
      </c>
      <c r="B1157" s="257" t="str">
        <v>PLTCD-4-1201</v>
      </c>
      <c r="C1157" s="257" t="str">
        <v>酒店同款 非温感零压绵记忆绵床垫</v>
      </c>
      <c r="D1157" s="257" t="str">
        <v>普兰特Planet Bed床垫3.0（1.2米）</v>
      </c>
      <c r="E1157" s="257" t="str">
        <v>PLTCD-4-1201</v>
      </c>
      <c r="F1157" s="257" t="str">
        <v>1200*2000*28CM</v>
      </c>
      <c r="G1157" s="231"/>
      <c r="H1157" s="231"/>
      <c r="I1157" s="231"/>
      <c r="J1157" s="231"/>
      <c r="K1157" s="231"/>
      <c r="L1157" s="231"/>
      <c r="M1157" s="231"/>
      <c r="N1157" s="231"/>
      <c r="O1157" s="231"/>
      <c r="P1157" s="231"/>
      <c r="Q1157" s="231"/>
      <c r="R1157" s="231"/>
      <c r="S1157" s="231"/>
      <c r="T1157" s="231"/>
    </row>
    <row r="1158">
      <c r="A1158" s="257" t="str">
        <v>XASJK-KLH</v>
      </c>
      <c r="B1158" s="257" t="str">
        <v>XASJK-KLH</v>
      </c>
      <c r="C1158" s="257" t="str">
        <v>小A手机壳</v>
      </c>
      <c r="D1158" s="257" t="str">
        <v>小A手机壳-希翼欧定制款（KL黑）</v>
      </c>
      <c r="E1158" s="257" t="str">
        <v>XASJK-KLH</v>
      </c>
      <c r="F1158" s="257" t="str">
        <v>希翼欧定制款（KL黑）</v>
      </c>
      <c r="G1158" s="231"/>
      <c r="H1158" s="231"/>
      <c r="I1158" s="231"/>
      <c r="J1158" s="231"/>
      <c r="K1158" s="231"/>
      <c r="L1158" s="231"/>
      <c r="M1158" s="231"/>
      <c r="N1158" s="231"/>
      <c r="O1158" s="231"/>
      <c r="P1158" s="231"/>
      <c r="Q1158" s="231"/>
      <c r="R1158" s="231"/>
      <c r="S1158" s="231"/>
      <c r="T1158" s="231"/>
    </row>
    <row r="1159">
      <c r="A1159" s="257" t="str">
        <v>XASJK-BPL</v>
      </c>
      <c r="B1159" s="257" t="str">
        <v>XASJK-BPL</v>
      </c>
      <c r="C1159" s="257" t="str">
        <v>小A手机壳</v>
      </c>
      <c r="D1159" s="257" t="str">
        <v>小A手机壳-波普蓝</v>
      </c>
      <c r="E1159" s="257" t="str">
        <v>XASJK-BPL</v>
      </c>
      <c r="F1159" s="257" t="str">
        <v>波普蓝</v>
      </c>
      <c r="G1159" s="231"/>
      <c r="H1159" s="231"/>
      <c r="I1159" s="231"/>
      <c r="J1159" s="231"/>
      <c r="K1159" s="231"/>
      <c r="L1159" s="231"/>
      <c r="M1159" s="231"/>
      <c r="N1159" s="231"/>
      <c r="O1159" s="231"/>
      <c r="P1159" s="231"/>
      <c r="Q1159" s="231"/>
      <c r="R1159" s="231"/>
      <c r="S1159" s="231"/>
      <c r="T1159" s="231"/>
    </row>
    <row r="1160">
      <c r="A1160" s="257" t="str">
        <v>XASJK-HML</v>
      </c>
      <c r="B1160" s="257" t="str">
        <v>XASJK-HML</v>
      </c>
      <c r="C1160" s="257" t="str">
        <v>小A手机壳</v>
      </c>
      <c r="D1160" s="257" t="str">
        <v>小A手机壳-hello墨绿</v>
      </c>
      <c r="E1160" s="257" t="str">
        <v>XASJK-HML</v>
      </c>
      <c r="F1160" s="257" t="str">
        <v>hello墨绿</v>
      </c>
      <c r="G1160" s="231"/>
      <c r="H1160" s="231"/>
      <c r="I1160" s="231"/>
      <c r="J1160" s="231"/>
      <c r="K1160" s="231"/>
      <c r="L1160" s="231"/>
      <c r="M1160" s="231"/>
      <c r="N1160" s="231"/>
      <c r="O1160" s="231"/>
      <c r="P1160" s="231"/>
      <c r="Q1160" s="231"/>
      <c r="R1160" s="231"/>
      <c r="S1160" s="231"/>
      <c r="T1160" s="231"/>
    </row>
    <row r="1161">
      <c r="A1161" s="257" t="str">
        <v>AFLH</v>
      </c>
      <c r="B1161" s="257" t="str">
        <v>AFLH</v>
      </c>
      <c r="C1161" s="257" t="str">
        <v>阿芙礼盒（唇膏+护手霜+身体乳+香薰蜡烛）</v>
      </c>
      <c r="D1161" s="257" t="str">
        <v>阿芙礼盒</v>
      </c>
      <c r="E1161" s="257" t="str">
        <v>AFLH</v>
      </c>
      <c r="F1161" s="257" t="str">
        <v>唇膏+护手霜+身体乳+香薰蜡烛</v>
      </c>
      <c r="G1161" s="231"/>
      <c r="H1161" s="231"/>
      <c r="I1161" s="231"/>
      <c r="J1161" s="231"/>
      <c r="K1161" s="231"/>
      <c r="L1161" s="231"/>
      <c r="M1161" s="231"/>
      <c r="N1161" s="231"/>
      <c r="O1161" s="231"/>
      <c r="P1161" s="231"/>
      <c r="Q1161" s="231"/>
      <c r="R1161" s="231"/>
      <c r="S1161" s="231"/>
      <c r="T1161" s="231"/>
    </row>
    <row r="1162">
      <c r="A1162" s="257" t="str">
        <v>rltx-s</v>
      </c>
      <c r="B1162" s="257" t="str">
        <v>rltx-s</v>
      </c>
      <c r="C1162" s="257" t="str">
        <v>日式绒里男 女家居拖鞋 粉色S</v>
      </c>
      <c r="D1162" s="257" t="str">
        <v>日式绒里男 女家居拖鞋</v>
      </c>
      <c r="E1162" s="257" t="str">
        <v>rltx-s</v>
      </c>
      <c r="F1162" s="257" t="str">
        <v>粉色S</v>
      </c>
      <c r="G1162" s="231"/>
      <c r="H1162" s="231"/>
      <c r="I1162" s="231"/>
      <c r="J1162" s="231"/>
      <c r="K1162" s="231"/>
      <c r="L1162" s="231"/>
      <c r="M1162" s="231"/>
      <c r="N1162" s="231"/>
      <c r="O1162" s="231"/>
      <c r="P1162" s="231"/>
      <c r="Q1162" s="231"/>
      <c r="R1162" s="231"/>
      <c r="S1162" s="231"/>
      <c r="T1162" s="231"/>
    </row>
    <row r="1163">
      <c r="A1163" s="257" t="str">
        <v>rltx-m</v>
      </c>
      <c r="B1163" s="257" t="str">
        <v>rltx-m</v>
      </c>
      <c r="C1163" s="257" t="str">
        <v>日式绒里男 女家居拖鞋 粉色m</v>
      </c>
      <c r="D1163" s="257" t="str">
        <v>日式绒里男 女家居拖鞋</v>
      </c>
      <c r="E1163" s="257" t="str">
        <v>rltx-m</v>
      </c>
      <c r="F1163" s="257" t="str">
        <v>粉色m</v>
      </c>
      <c r="G1163" s="231"/>
      <c r="H1163" s="231"/>
      <c r="I1163" s="231"/>
      <c r="J1163" s="231"/>
      <c r="K1163" s="231"/>
      <c r="L1163" s="231"/>
      <c r="M1163" s="231"/>
      <c r="N1163" s="231"/>
      <c r="O1163" s="231"/>
      <c r="P1163" s="231"/>
      <c r="Q1163" s="231"/>
      <c r="R1163" s="231"/>
      <c r="S1163" s="231"/>
      <c r="T1163" s="231"/>
    </row>
    <row r="1164">
      <c r="A1164" s="257" t="str">
        <v>rltx-m-L</v>
      </c>
      <c r="B1164" s="257" t="str">
        <v>rltx-m-L</v>
      </c>
      <c r="C1164" s="257" t="str">
        <v>日式绒里男 女家居拖鞋 男款L</v>
      </c>
      <c r="D1164" s="257" t="str">
        <v>日式绒里男 女家居拖鞋</v>
      </c>
      <c r="E1164" s="257" t="str">
        <v>rltx-m-L</v>
      </c>
      <c r="F1164" s="257" t="str">
        <v>男款L</v>
      </c>
      <c r="G1164" s="231"/>
      <c r="H1164" s="231"/>
      <c r="I1164" s="231"/>
      <c r="J1164" s="231"/>
      <c r="K1164" s="231"/>
      <c r="L1164" s="231"/>
      <c r="M1164" s="231"/>
      <c r="N1164" s="231"/>
      <c r="O1164" s="231"/>
      <c r="P1164" s="231"/>
      <c r="Q1164" s="231"/>
      <c r="R1164" s="231"/>
      <c r="S1164" s="231"/>
      <c r="T1164" s="231"/>
    </row>
    <row r="1165">
      <c r="A1165" s="257" t="str">
        <v>rltx-m-XL</v>
      </c>
      <c r="B1165" s="257" t="str">
        <v>rltx-m-XL</v>
      </c>
      <c r="C1165" s="257" t="str">
        <v>日式绒里男 女家居拖鞋 男款XL</v>
      </c>
      <c r="D1165" s="257" t="str">
        <v>日式绒里男 女家居拖鞋</v>
      </c>
      <c r="E1165" s="257" t="str">
        <v>rltx-m-XL</v>
      </c>
      <c r="F1165" s="257" t="str">
        <v>男款XL</v>
      </c>
      <c r="G1165" s="231"/>
      <c r="H1165" s="231"/>
      <c r="I1165" s="231"/>
      <c r="J1165" s="231"/>
      <c r="K1165" s="231"/>
      <c r="L1165" s="231"/>
      <c r="M1165" s="231"/>
      <c r="N1165" s="231"/>
      <c r="O1165" s="231"/>
      <c r="P1165" s="231"/>
      <c r="Q1165" s="231"/>
      <c r="R1165" s="231"/>
      <c r="S1165" s="231"/>
      <c r="T1165" s="231"/>
    </row>
    <row r="1166">
      <c r="A1166" s="257" t="str">
        <v>yd-yz-wx</v>
      </c>
      <c r="B1166" s="257" t="str">
        <v>yd-yz-wx</v>
      </c>
      <c r="C1166" s="257" t="str">
        <v>亚朵定制蒸汽眼罩</v>
      </c>
      <c r="D1166" s="257" t="str">
        <v>亚朵定制蒸汽眼罩 无香 10片/盒</v>
      </c>
      <c r="E1166" s="257" t="str">
        <v>yd-yz-wx</v>
      </c>
      <c r="F1166" s="257" t="str">
        <v>无香10片/盒</v>
      </c>
      <c r="G1166" s="231"/>
      <c r="H1166" s="231"/>
      <c r="I1166" s="231"/>
      <c r="J1166" s="231"/>
      <c r="K1166" s="231"/>
      <c r="L1166" s="231"/>
      <c r="M1166" s="231"/>
      <c r="N1166" s="231"/>
      <c r="O1166" s="231"/>
      <c r="P1166" s="231"/>
      <c r="Q1166" s="231"/>
      <c r="R1166" s="231"/>
      <c r="S1166" s="231"/>
      <c r="T1166" s="231"/>
    </row>
    <row r="1167">
      <c r="A1167" s="257" t="str">
        <v>yd-yz-wx-1</v>
      </c>
      <c r="B1167" s="257" t="str">
        <v>yd-yz-wx</v>
      </c>
      <c r="C1167" s="257" t="str">
        <v>亚朵定制蒸汽眼罩</v>
      </c>
      <c r="D1167" s="257" t="str">
        <v>亚朵定制蒸汽眼罩 无香 10片/盒</v>
      </c>
      <c r="E1167" s="257" t="str">
        <v>yd-yz-wx</v>
      </c>
      <c r="F1167" s="257" t="str">
        <v>无香10片/盒</v>
      </c>
      <c r="G1167" s="231"/>
      <c r="H1167" s="231"/>
      <c r="I1167" s="231"/>
      <c r="J1167" s="231"/>
      <c r="K1167" s="231"/>
      <c r="L1167" s="231"/>
      <c r="M1167" s="231"/>
      <c r="N1167" s="231"/>
      <c r="O1167" s="231"/>
      <c r="P1167" s="231"/>
      <c r="Q1167" s="231"/>
      <c r="R1167" s="231"/>
      <c r="S1167" s="231"/>
      <c r="T1167" s="231"/>
    </row>
    <row r="1168">
      <c r="A1168" s="257" t="str">
        <v>yd-yz-wx-2</v>
      </c>
      <c r="B1168" s="257" t="str">
        <v>yd-yz-wx</v>
      </c>
      <c r="C1168" s="257" t="str">
        <v>亚朵定制蒸汽眼罩</v>
      </c>
      <c r="D1168" s="257" t="str">
        <v>亚朵定制蒸汽眼罩 无香 10片/盒</v>
      </c>
      <c r="E1168" s="257" t="str">
        <v>yd-yz-wx</v>
      </c>
      <c r="F1168" s="257" t="str">
        <v>无香1片</v>
      </c>
      <c r="G1168" s="231"/>
      <c r="H1168" s="231"/>
      <c r="I1168" s="231"/>
      <c r="J1168" s="231"/>
      <c r="K1168" s="231"/>
      <c r="L1168" s="231"/>
      <c r="M1168" s="231"/>
      <c r="N1168" s="231"/>
      <c r="O1168" s="231"/>
      <c r="P1168" s="231"/>
      <c r="Q1168" s="231"/>
      <c r="R1168" s="231"/>
      <c r="S1168" s="231"/>
      <c r="T1168" s="231"/>
    </row>
    <row r="1169">
      <c r="A1169" s="257" t="str">
        <v>yd-yz-lh</v>
      </c>
      <c r="B1169" s="257" t="str">
        <v>yd-yz-lh</v>
      </c>
      <c r="C1169" s="257" t="str">
        <v>亚朵定制蒸汽眼罩</v>
      </c>
      <c r="D1169" s="257" t="str">
        <v>亚朵定制蒸汽眼罩 白茶兰花 10片/盒</v>
      </c>
      <c r="E1169" s="257" t="str">
        <v>yd-yz-lh</v>
      </c>
      <c r="F1169" s="257" t="str">
        <v>白茶兰花10片/盒</v>
      </c>
      <c r="G1169" s="231"/>
      <c r="H1169" s="231"/>
      <c r="I1169" s="231"/>
      <c r="J1169" s="231"/>
      <c r="K1169" s="231"/>
      <c r="L1169" s="231"/>
      <c r="M1169" s="231"/>
      <c r="N1169" s="231"/>
      <c r="O1169" s="231"/>
      <c r="P1169" s="231"/>
      <c r="Q1169" s="231"/>
      <c r="R1169" s="231"/>
      <c r="S1169" s="231"/>
      <c r="T1169" s="231"/>
    </row>
    <row r="1170">
      <c r="A1170" s="257" t="str">
        <v>TX-GJDJ</v>
      </c>
      <c r="B1170" s="257" t="str">
        <v>TX-GJDJ</v>
      </c>
      <c r="C1170" s="257" t="str">
        <v>顾家冬季拖鞋儿童款 随机发货</v>
      </c>
      <c r="D1170" s="257" t="str">
        <v>顾家冬季拖鞋儿童款 随机发货</v>
      </c>
      <c r="E1170" s="257" t="str">
        <v>TX-GJDJ</v>
      </c>
      <c r="F1170" s="257" t="str">
        <v>随机</v>
      </c>
      <c r="G1170" s="231"/>
      <c r="H1170" s="231"/>
      <c r="I1170" s="231"/>
      <c r="J1170" s="231"/>
      <c r="K1170" s="231"/>
      <c r="L1170" s="231"/>
      <c r="M1170" s="231"/>
      <c r="N1170" s="231"/>
      <c r="O1170" s="231"/>
      <c r="P1170" s="231"/>
      <c r="Q1170" s="231"/>
      <c r="R1170" s="231"/>
      <c r="S1170" s="231"/>
      <c r="T1170" s="231"/>
    </row>
    <row r="1171">
      <c r="A1171" s="257" t="str">
        <v>TX-W-P-GJDJ</v>
      </c>
      <c r="B1171" s="257" t="str">
        <v>TX-W-P-GJDJ</v>
      </c>
      <c r="C1171" s="257" t="str">
        <v>顾家冬季拖鞋成人女款</v>
      </c>
      <c r="D1171" s="257" t="str">
        <v>顾家冬季拖鞋成人女款 千禧粉</v>
      </c>
      <c r="E1171" s="257" t="str">
        <v>TX-W-P-GJDJ</v>
      </c>
      <c r="F1171" s="257" t="str">
        <v>千禧粉</v>
      </c>
      <c r="G1171" s="231"/>
      <c r="H1171" s="231"/>
      <c r="I1171" s="231"/>
      <c r="J1171" s="231"/>
      <c r="K1171" s="231"/>
      <c r="L1171" s="231"/>
      <c r="M1171" s="231"/>
      <c r="N1171" s="231"/>
      <c r="O1171" s="231"/>
      <c r="P1171" s="231"/>
      <c r="Q1171" s="231"/>
      <c r="R1171" s="231"/>
      <c r="S1171" s="231"/>
      <c r="T1171" s="231"/>
    </row>
    <row r="1172">
      <c r="A1172" s="257" t="str">
        <v>TX-W-Y-GJDJ</v>
      </c>
      <c r="B1172" s="257" t="str">
        <v>TX-W-Y-GJDJ</v>
      </c>
      <c r="C1172" s="257" t="str">
        <v>顾家冬季拖鞋成人女款</v>
      </c>
      <c r="D1172" s="257" t="str">
        <v>顾家冬季拖鞋成人女款 云雀黄</v>
      </c>
      <c r="E1172" s="257" t="str">
        <v>TX-W-Y-GJDJ</v>
      </c>
      <c r="F1172" s="257" t="str">
        <v>云雀黄</v>
      </c>
      <c r="G1172" s="231"/>
      <c r="H1172" s="231"/>
      <c r="I1172" s="231"/>
      <c r="J1172" s="231"/>
      <c r="K1172" s="231"/>
      <c r="L1172" s="231"/>
      <c r="M1172" s="231"/>
      <c r="N1172" s="231"/>
      <c r="O1172" s="231"/>
      <c r="P1172" s="231"/>
      <c r="Q1172" s="231"/>
      <c r="R1172" s="231"/>
      <c r="S1172" s="231"/>
      <c r="T1172" s="231"/>
    </row>
    <row r="1173">
      <c r="A1173" s="257" t="str">
        <v>TX-M-G-GJDJ</v>
      </c>
      <c r="B1173" s="257" t="str">
        <v>TX-M-G-GJDJ</v>
      </c>
      <c r="C1173" s="257" t="str">
        <v>顾家冬季拖鞋成人男款</v>
      </c>
      <c r="D1173" s="257" t="str">
        <v>顾家冬季拖鞋成人男款 迷雾灰</v>
      </c>
      <c r="E1173" s="257" t="str">
        <v>TX-M-G-GJDJ</v>
      </c>
      <c r="F1173" s="257" t="str">
        <v>迷雾灰</v>
      </c>
      <c r="G1173" s="231"/>
      <c r="H1173" s="231"/>
      <c r="I1173" s="231"/>
      <c r="J1173" s="231"/>
      <c r="K1173" s="231"/>
      <c r="L1173" s="231"/>
      <c r="M1173" s="231"/>
      <c r="N1173" s="231"/>
      <c r="O1173" s="231"/>
      <c r="P1173" s="231"/>
      <c r="Q1173" s="231"/>
      <c r="R1173" s="231"/>
      <c r="S1173" s="231"/>
      <c r="T1173" s="231"/>
    </row>
    <row r="1174">
      <c r="A1174" s="257" t="str">
        <v>SZY-50f</v>
      </c>
      <c r="B1174" s="257" t="str">
        <v>SZY-50f</v>
      </c>
      <c r="C1174" s="257" t="str">
        <v>三折页50张/份</v>
      </c>
      <c r="D1174" s="257" t="str">
        <v>三折页50张/份</v>
      </c>
      <c r="E1174" s="257" t="str">
        <v>SZY-50f</v>
      </c>
      <c r="F1174" s="257" t="str">
        <v>50/份</v>
      </c>
      <c r="G1174" s="231"/>
      <c r="H1174" s="231"/>
      <c r="I1174" s="231"/>
      <c r="J1174" s="231"/>
      <c r="K1174" s="231"/>
      <c r="L1174" s="231"/>
      <c r="M1174" s="231"/>
      <c r="N1174" s="231"/>
      <c r="O1174" s="231"/>
      <c r="P1174" s="231"/>
      <c r="Q1174" s="231"/>
      <c r="R1174" s="231"/>
      <c r="S1174" s="231"/>
      <c r="T1174" s="231"/>
    </row>
    <row r="1175">
      <c r="A1175" s="257" t="str">
        <v>ERJYZ</v>
      </c>
      <c r="B1175" s="257" t="str">
        <v>ERJYZ</v>
      </c>
      <c r="C1175" s="257" t="str">
        <v>鹅绒记忆枕 48*74cm</v>
      </c>
      <c r="D1175" s="257" t="str">
        <v>鹅绒记忆枕 48*74cm</v>
      </c>
      <c r="E1175" s="257" t="str">
        <v>ERJYZ</v>
      </c>
      <c r="F1175" s="257" t="str">
        <v>48*74cm</v>
      </c>
      <c r="G1175" s="231"/>
      <c r="H1175" s="231"/>
      <c r="I1175" s="231"/>
      <c r="J1175" s="231"/>
      <c r="K1175" s="231"/>
      <c r="L1175" s="231"/>
      <c r="M1175" s="231"/>
      <c r="N1175" s="231"/>
      <c r="O1175" s="231"/>
      <c r="P1175" s="231"/>
      <c r="Q1175" s="231"/>
      <c r="R1175" s="231"/>
      <c r="S1175" s="231"/>
      <c r="T1175" s="231"/>
    </row>
    <row r="1176">
      <c r="A1176" s="257" t="str">
        <v>QYZ</v>
      </c>
      <c r="B1176" s="257" t="str">
        <v>QYZ</v>
      </c>
      <c r="C1176" s="257" t="str">
        <v>经典轻羽枕 外层80g 内层1000g</v>
      </c>
      <c r="D1176" s="257" t="str">
        <v>经典轻羽枕 外层80g 内层1000g</v>
      </c>
      <c r="E1176" s="257" t="str">
        <v>QYZ</v>
      </c>
      <c r="F1176" s="257" t="str">
        <v>48*74cm</v>
      </c>
      <c r="G1176" s="231"/>
      <c r="H1176" s="231"/>
      <c r="I1176" s="231"/>
      <c r="J1176" s="231"/>
      <c r="K1176" s="231"/>
      <c r="L1176" s="231"/>
      <c r="M1176" s="231"/>
      <c r="N1176" s="231"/>
      <c r="O1176" s="231"/>
      <c r="P1176" s="231"/>
      <c r="Q1176" s="231"/>
      <c r="R1176" s="231"/>
      <c r="S1176" s="231"/>
      <c r="T1176" s="231"/>
    </row>
    <row r="1177">
      <c r="A1177" s="257" t="str">
        <v>WSLZSQFC-WSRY</v>
      </c>
      <c r="B1177" s="257" t="str">
        <v>WSLZSQFC-WSRY</v>
      </c>
      <c r="C1177" s="257" t="str">
        <v>万事利真丝祈福彩-万事如意（100%桑蚕丝）</v>
      </c>
      <c r="D1177" s="257" t="str">
        <v>万事利真丝祈福彩-万事如意</v>
      </c>
      <c r="E1177" s="257" t="str">
        <v>WSLZSQFC-WSRY</v>
      </c>
      <c r="F1177" s="257" t="str">
        <v>200*30cm</v>
      </c>
      <c r="G1177" s="231"/>
      <c r="H1177" s="231"/>
      <c r="I1177" s="231"/>
      <c r="J1177" s="231"/>
      <c r="K1177" s="231"/>
      <c r="L1177" s="231"/>
      <c r="M1177" s="231"/>
      <c r="N1177" s="231"/>
      <c r="O1177" s="231"/>
      <c r="P1177" s="231"/>
      <c r="Q1177" s="231"/>
      <c r="R1177" s="231"/>
      <c r="S1177" s="231"/>
      <c r="T1177" s="231"/>
    </row>
    <row r="1178">
      <c r="A1178" s="257" t="str">
        <v>WSLZSQFC-WFTX</v>
      </c>
      <c r="B1178" s="257" t="str">
        <v>WSLZSQFC-WFTX</v>
      </c>
      <c r="C1178" s="257" t="str">
        <v>万事利真丝祈福彩-万福天下（100%桑蚕丝）</v>
      </c>
      <c r="D1178" s="257" t="str">
        <v>万事利真丝祈福彩-万福天下</v>
      </c>
      <c r="E1178" s="257" t="str">
        <v>WSLZSQFC-WFTX</v>
      </c>
      <c r="F1178" s="257" t="str">
        <v>200*30cm</v>
      </c>
      <c r="G1178" s="231"/>
      <c r="H1178" s="231"/>
      <c r="I1178" s="231"/>
      <c r="J1178" s="231"/>
      <c r="K1178" s="231"/>
      <c r="L1178" s="231"/>
      <c r="M1178" s="231"/>
      <c r="N1178" s="231"/>
      <c r="O1178" s="231"/>
      <c r="P1178" s="231"/>
      <c r="Q1178" s="231"/>
      <c r="R1178" s="231"/>
      <c r="S1178" s="231"/>
      <c r="T1178" s="231"/>
    </row>
    <row r="1179">
      <c r="A1179" s="257" t="str">
        <v>ZLSZNN</v>
      </c>
      <c r="B1179" s="257" t="str">
        <v>ZLSZNN</v>
      </c>
      <c r="C1179" s="257" t="str">
        <v>中粮上质牛奶1L*12盒</v>
      </c>
      <c r="D1179" s="257" t="str">
        <v>中粮上质牛奶</v>
      </c>
      <c r="E1179" s="257" t="str">
        <v>ZLSZNN</v>
      </c>
      <c r="F1179" s="257" t="str">
        <v>1L*12盒</v>
      </c>
      <c r="G1179" s="231"/>
      <c r="H1179" s="231"/>
      <c r="I1179" s="231"/>
      <c r="J1179" s="231"/>
      <c r="K1179" s="231"/>
      <c r="L1179" s="231"/>
      <c r="M1179" s="231"/>
      <c r="N1179" s="231"/>
      <c r="O1179" s="231"/>
      <c r="P1179" s="231"/>
      <c r="Q1179" s="231"/>
      <c r="R1179" s="231"/>
      <c r="S1179" s="231"/>
      <c r="T1179" s="231"/>
    </row>
    <row r="1180">
      <c r="A1180" s="257" t="str">
        <v>TYS-XFL</v>
      </c>
      <c r="B1180" s="257" t="str">
        <v>TYS-XFL</v>
      </c>
      <c r="C1180" s="257" t="str">
        <v>体研所 本草修护洗发露</v>
      </c>
      <c r="D1180" s="257" t="str">
        <v>本草修护洗发露</v>
      </c>
      <c r="E1180" s="257" t="str">
        <v>TYS-XFL</v>
      </c>
      <c r="F1180" s="257" t="str">
        <v>236ML</v>
      </c>
      <c r="G1180" s="231"/>
      <c r="H1180" s="231"/>
      <c r="I1180" s="231"/>
      <c r="J1180" s="231"/>
      <c r="K1180" s="231"/>
      <c r="L1180" s="231"/>
      <c r="M1180" s="231"/>
      <c r="N1180" s="231"/>
      <c r="O1180" s="231"/>
      <c r="P1180" s="231"/>
      <c r="Q1180" s="231"/>
      <c r="R1180" s="231"/>
      <c r="S1180" s="231"/>
      <c r="T1180" s="231"/>
    </row>
    <row r="1181">
      <c r="A1181" s="257" t="str">
        <v>TYS-MYL</v>
      </c>
      <c r="B1181" s="257" t="str">
        <v>TYS-MYL</v>
      </c>
      <c r="C1181" s="257" t="str">
        <v>体研所 本草舒缓沐浴露</v>
      </c>
      <c r="D1181" s="257" t="str">
        <v>本草舒缓沐浴露</v>
      </c>
      <c r="E1181" s="257" t="str">
        <v>TYS-MYL</v>
      </c>
      <c r="F1181" s="257" t="str">
        <v>236ML</v>
      </c>
      <c r="G1181" s="231"/>
      <c r="H1181" s="231"/>
      <c r="I1181" s="231"/>
      <c r="J1181" s="231"/>
      <c r="K1181" s="231"/>
      <c r="L1181" s="231"/>
      <c r="M1181" s="231"/>
      <c r="N1181" s="231"/>
      <c r="O1181" s="231"/>
      <c r="P1181" s="231"/>
      <c r="Q1181" s="231"/>
      <c r="R1181" s="231"/>
      <c r="S1181" s="231"/>
      <c r="T1181" s="231"/>
    </row>
    <row r="1182">
      <c r="A1182" s="257" t="str">
        <v>TYS-HFR</v>
      </c>
      <c r="B1182" s="257" t="str">
        <v>TYS-HFR</v>
      </c>
      <c r="C1182" s="257" t="str">
        <v>体研所 本草修护护发乳</v>
      </c>
      <c r="D1182" s="257" t="str">
        <v>本草修护护发乳</v>
      </c>
      <c r="E1182" s="257" t="str">
        <v>TYS-HFR</v>
      </c>
      <c r="F1182" s="257" t="str">
        <v>236ML</v>
      </c>
      <c r="G1182" s="231"/>
      <c r="H1182" s="231"/>
      <c r="I1182" s="231"/>
      <c r="J1182" s="231"/>
      <c r="K1182" s="231"/>
      <c r="L1182" s="231"/>
      <c r="M1182" s="231"/>
      <c r="N1182" s="231"/>
      <c r="O1182" s="231"/>
      <c r="P1182" s="231"/>
      <c r="Q1182" s="231"/>
      <c r="R1182" s="231"/>
      <c r="S1182" s="231"/>
      <c r="T1182" s="231"/>
    </row>
    <row r="1183">
      <c r="A1183" s="257" t="str">
        <v>zzerb-200*230</v>
      </c>
      <c r="B1183" s="257" t="str">
        <v>zzerb-200*230</v>
      </c>
      <c r="C1183" s="257" t="str">
        <v>臻致轻盈鹅绒厚被 200*230CM</v>
      </c>
      <c r="D1183" s="257" t="str">
        <v>臻致轻盈鹅绒厚被</v>
      </c>
      <c r="E1183" s="257" t="str">
        <v>zzerb-200*230</v>
      </c>
      <c r="F1183" s="257" t="str">
        <v>200*230CM 1100g</v>
      </c>
      <c r="G1183" s="231"/>
      <c r="H1183" s="231"/>
      <c r="I1183" s="231"/>
      <c r="J1183" s="231"/>
      <c r="K1183" s="231"/>
      <c r="L1183" s="231"/>
      <c r="M1183" s="231"/>
      <c r="N1183" s="231"/>
      <c r="O1183" s="231"/>
      <c r="P1183" s="231"/>
      <c r="Q1183" s="231"/>
      <c r="R1183" s="231"/>
      <c r="S1183" s="231"/>
      <c r="T1183" s="231"/>
    </row>
    <row r="1184">
      <c r="A1184" s="257" t="str">
        <v>zzerb-220*240</v>
      </c>
      <c r="B1184" s="257" t="str">
        <v>zzerb-220*240</v>
      </c>
      <c r="C1184" s="257" t="str">
        <v>臻致轻盈鹅绒厚被 220*240CM</v>
      </c>
      <c r="D1184" s="257" t="str">
        <v>臻致轻盈鹅绒厚被</v>
      </c>
      <c r="E1184" s="257" t="str">
        <v>zzerb-220*240</v>
      </c>
      <c r="F1184" s="257" t="str">
        <v>220*240CM 1300g</v>
      </c>
      <c r="G1184" s="231"/>
      <c r="H1184" s="231"/>
      <c r="I1184" s="231"/>
      <c r="J1184" s="231"/>
      <c r="K1184" s="231"/>
      <c r="L1184" s="231"/>
      <c r="M1184" s="231"/>
      <c r="N1184" s="231"/>
      <c r="O1184" s="231"/>
      <c r="P1184" s="231"/>
      <c r="Q1184" s="231"/>
      <c r="R1184" s="231"/>
      <c r="S1184" s="231"/>
      <c r="T1184" s="231"/>
    </row>
    <row r="1185">
      <c r="A1185" s="257" t="str">
        <v>JKSSHZT51</v>
      </c>
      <c r="B1185" s="257" t="str">
        <v>JKSSHZT51</v>
      </c>
      <c r="C1185" s="257" t="str">
        <v>九口山LIFE DOCUMENT生活主题系列-阅读笔记-破万卷-B6</v>
      </c>
      <c r="D1185" s="257" t="str">
        <v>九口山LIFE DOCUMENT生活主题系列-阅读笔记-破万卷-B6</v>
      </c>
      <c r="E1185" s="257" t="str">
        <v>JKSSHZT51</v>
      </c>
      <c r="F1185" s="257" t="str">
        <v>B6</v>
      </c>
      <c r="G1185" s="231"/>
      <c r="H1185" s="231"/>
      <c r="I1185" s="231"/>
      <c r="J1185" s="231"/>
      <c r="K1185" s="231"/>
      <c r="L1185" s="231"/>
      <c r="M1185" s="231"/>
      <c r="N1185" s="231"/>
      <c r="O1185" s="231"/>
      <c r="P1185" s="231"/>
      <c r="Q1185" s="231"/>
      <c r="R1185" s="231"/>
      <c r="S1185" s="231"/>
      <c r="T1185" s="231"/>
    </row>
    <row r="1186">
      <c r="A1186" s="257" t="str">
        <v>JKSGJSD11</v>
      </c>
      <c r="B1186" s="257" t="str">
        <v>JKSGJSD11</v>
      </c>
      <c r="C1186" s="257" t="str">
        <v>九口山纤细款束带-鹅黄</v>
      </c>
      <c r="D1186" s="257" t="str">
        <v>九口山纤细款束带-鹅黄</v>
      </c>
      <c r="E1186" s="257" t="str">
        <v>JKSGJSD11</v>
      </c>
      <c r="F1186" s="257" t="str">
        <v>默认规格</v>
      </c>
      <c r="G1186" s="231"/>
      <c r="H1186" s="231"/>
      <c r="I1186" s="231"/>
      <c r="J1186" s="231"/>
      <c r="K1186" s="231"/>
      <c r="L1186" s="231"/>
      <c r="M1186" s="231"/>
      <c r="N1186" s="231"/>
      <c r="O1186" s="231"/>
      <c r="P1186" s="231"/>
      <c r="Q1186" s="231"/>
      <c r="R1186" s="231"/>
      <c r="S1186" s="231"/>
      <c r="T1186" s="231"/>
    </row>
    <row r="1187">
      <c r="A1187" s="257" t="str">
        <v>JKSGJSD12</v>
      </c>
      <c r="B1187" s="257" t="str">
        <v>JKSGJSD12</v>
      </c>
      <c r="C1187" s="257" t="str">
        <v>九口山纤细款束带-湖蓝</v>
      </c>
      <c r="D1187" s="257" t="str">
        <v>九口山纤细款束带-湖蓝</v>
      </c>
      <c r="E1187" s="257" t="str">
        <v>JKSGJSD12</v>
      </c>
      <c r="F1187" s="257" t="str">
        <v>默认规格</v>
      </c>
      <c r="G1187" s="231"/>
      <c r="H1187" s="231"/>
      <c r="I1187" s="231"/>
      <c r="J1187" s="231"/>
      <c r="K1187" s="231"/>
      <c r="L1187" s="231"/>
      <c r="M1187" s="231"/>
      <c r="N1187" s="231"/>
      <c r="O1187" s="231"/>
      <c r="P1187" s="231"/>
      <c r="Q1187" s="231"/>
      <c r="R1187" s="231"/>
      <c r="S1187" s="231"/>
      <c r="T1187" s="231"/>
    </row>
    <row r="1188">
      <c r="A1188" s="257" t="str">
        <v>JKSGJSD13</v>
      </c>
      <c r="B1188" s="257" t="str">
        <v>JKSGJSD13</v>
      </c>
      <c r="C1188" s="257" t="str">
        <v>九口山纤细款束带-中灰</v>
      </c>
      <c r="D1188" s="257" t="str">
        <v>九口山纤细款束带-中灰</v>
      </c>
      <c r="E1188" s="257" t="str">
        <v>JKSGJSD13</v>
      </c>
      <c r="F1188" s="257" t="str">
        <v>默认规格</v>
      </c>
      <c r="G1188" s="231"/>
      <c r="H1188" s="231"/>
      <c r="I1188" s="231"/>
      <c r="J1188" s="231"/>
      <c r="K1188" s="231"/>
      <c r="L1188" s="231"/>
      <c r="M1188" s="231"/>
      <c r="N1188" s="231"/>
      <c r="O1188" s="231"/>
      <c r="P1188" s="231"/>
      <c r="Q1188" s="231"/>
      <c r="R1188" s="231"/>
      <c r="S1188" s="231"/>
      <c r="T1188" s="231"/>
    </row>
    <row r="1189">
      <c r="A1189" s="257" t="str">
        <v>JKSGJSD14</v>
      </c>
      <c r="B1189" s="257" t="str">
        <v>JKSGJSD14</v>
      </c>
      <c r="C1189" s="257" t="str">
        <v>九口山纤细款束带-正红</v>
      </c>
      <c r="D1189" s="257" t="str">
        <v>九口山纤细款束带-正红</v>
      </c>
      <c r="E1189" s="257" t="str">
        <v>JKSGJSD14</v>
      </c>
      <c r="F1189" s="257" t="str">
        <v>默认规格</v>
      </c>
      <c r="G1189" s="231"/>
      <c r="H1189" s="231"/>
      <c r="I1189" s="231"/>
      <c r="J1189" s="231"/>
      <c r="K1189" s="231"/>
      <c r="L1189" s="231"/>
      <c r="M1189" s="231"/>
      <c r="N1189" s="231"/>
      <c r="O1189" s="231"/>
      <c r="P1189" s="231"/>
      <c r="Q1189" s="231"/>
      <c r="R1189" s="231"/>
      <c r="S1189" s="231"/>
      <c r="T1189" s="231"/>
    </row>
    <row r="1190">
      <c r="A1190" s="257" t="str">
        <v>JKSGJSD15</v>
      </c>
      <c r="B1190" s="257" t="str">
        <v>JKSGJSD15</v>
      </c>
      <c r="C1190" s="257" t="str">
        <v>九口山纤细款束带-雅黑</v>
      </c>
      <c r="D1190" s="257" t="str">
        <v>九口山纤细款束带-雅黑</v>
      </c>
      <c r="E1190" s="257" t="str">
        <v>JKSGJSD15</v>
      </c>
      <c r="F1190" s="257" t="str">
        <v>默认规格</v>
      </c>
      <c r="G1190" s="231"/>
      <c r="H1190" s="231"/>
      <c r="I1190" s="231"/>
      <c r="J1190" s="231"/>
      <c r="K1190" s="231"/>
      <c r="L1190" s="231"/>
      <c r="M1190" s="231"/>
      <c r="N1190" s="231"/>
      <c r="O1190" s="231"/>
      <c r="P1190" s="231"/>
      <c r="Q1190" s="231"/>
      <c r="R1190" s="231"/>
      <c r="S1190" s="231"/>
      <c r="T1190" s="231"/>
    </row>
    <row r="1191">
      <c r="A1191" s="257" t="str">
        <v>HEATMAX</v>
      </c>
      <c r="B1191" s="257" t="str">
        <v>HEATMAX</v>
      </c>
      <c r="C1191" s="257" t="str">
        <v>4双装 HEATMAX秋冬女式条纹船袜</v>
      </c>
      <c r="D1191" s="257" t="str">
        <v>HEATMAX</v>
      </c>
      <c r="E1191" s="257" t="str">
        <v>HEATMAX</v>
      </c>
      <c r="F1191" s="257" t="str">
        <v>4双装</v>
      </c>
      <c r="G1191" s="231"/>
      <c r="H1191" s="231"/>
      <c r="I1191" s="231"/>
      <c r="J1191" s="231"/>
      <c r="K1191" s="231"/>
      <c r="L1191" s="231"/>
      <c r="M1191" s="231"/>
      <c r="N1191" s="231"/>
      <c r="O1191" s="231"/>
      <c r="P1191" s="231"/>
      <c r="Q1191" s="231"/>
      <c r="R1191" s="231"/>
      <c r="S1191" s="231"/>
      <c r="T1191" s="231"/>
    </row>
    <row r="1192">
      <c r="A1192" s="257" t="str">
        <v>1240023</v>
      </c>
      <c r="B1192" s="257" t="str">
        <v>1240023</v>
      </c>
      <c r="C1192" s="257" t="str">
        <v>20寸 纯PC“铝框”(非全铝)登机箱</v>
      </c>
      <c r="D1192" s="257" t="str">
        <v>20寸 纯PC“铝框”（非全铝）宝石蓝登机箱</v>
      </c>
      <c r="E1192" s="257" t="str">
        <v>1240023</v>
      </c>
      <c r="F1192" s="257" t="str">
        <v>宝石蓝</v>
      </c>
      <c r="G1192" s="231"/>
      <c r="H1192" s="231"/>
      <c r="I1192" s="231"/>
      <c r="J1192" s="231"/>
      <c r="K1192" s="231"/>
      <c r="L1192" s="231"/>
      <c r="M1192" s="231"/>
      <c r="N1192" s="231"/>
      <c r="O1192" s="231"/>
      <c r="P1192" s="231"/>
      <c r="Q1192" s="231"/>
      <c r="R1192" s="231"/>
      <c r="S1192" s="231"/>
      <c r="T1192" s="231"/>
    </row>
    <row r="1193">
      <c r="A1193" s="257" t="str">
        <v>gwb</v>
      </c>
      <c r="B1193" s="257" t="str">
        <v>gwb</v>
      </c>
      <c r="C1193" s="257" t="str">
        <v>换轻爵牛皮电脑公文包</v>
      </c>
      <c r="D1193" s="257" t="str">
        <v>换轻爵牛皮电脑公文包</v>
      </c>
      <c r="E1193" s="257" t="str">
        <v>gwb</v>
      </c>
      <c r="F1193" s="257" t="str">
        <v>换轻爵牛皮电脑公文包</v>
      </c>
      <c r="G1193" s="231"/>
      <c r="H1193" s="231"/>
      <c r="I1193" s="231"/>
      <c r="J1193" s="231"/>
      <c r="K1193" s="231"/>
      <c r="L1193" s="231"/>
      <c r="M1193" s="231"/>
      <c r="N1193" s="231"/>
      <c r="O1193" s="231"/>
      <c r="P1193" s="231"/>
      <c r="Q1193" s="231"/>
      <c r="R1193" s="231"/>
      <c r="S1193" s="231"/>
      <c r="T1193" s="231"/>
    </row>
    <row r="1194">
      <c r="A1194" s="257" t="str">
        <v>HG-zqgtj</v>
      </c>
      <c r="B1194" s="257" t="str">
        <v>HG-zqgtj</v>
      </c>
      <c r="C1194" s="257" t="str">
        <v>华光 便捷单杆 蒸汽挂烫机</v>
      </c>
      <c r="D1194" s="257" t="str">
        <v>便捷单杆 蒸汽挂烫机</v>
      </c>
      <c r="E1194" s="257" t="str">
        <v>HG-zqgtj</v>
      </c>
      <c r="F1194" s="257" t="str">
        <v>便捷单杆 蒸汽挂烫机</v>
      </c>
      <c r="G1194" s="231"/>
      <c r="H1194" s="231"/>
      <c r="I1194" s="231"/>
      <c r="J1194" s="231"/>
      <c r="K1194" s="231"/>
      <c r="L1194" s="231"/>
      <c r="M1194" s="231"/>
      <c r="N1194" s="231"/>
      <c r="O1194" s="231"/>
      <c r="P1194" s="231"/>
      <c r="Q1194" s="231"/>
      <c r="R1194" s="231"/>
      <c r="S1194" s="231"/>
      <c r="T1194" s="231"/>
    </row>
    <row r="1195">
      <c r="A1195" s="257" t="str">
        <v>aylh</v>
      </c>
      <c r="B1195" s="257" t="str">
        <v>aylh</v>
      </c>
      <c r="C1195" s="257" t="str">
        <v>亚朵 阿原定制礼盒</v>
      </c>
      <c r="D1195" s="257" t="str">
        <v>阿原定制礼盒</v>
      </c>
      <c r="E1195" s="257" t="str">
        <v>aylh</v>
      </c>
      <c r="F1195" s="257" t="str">
        <v>艾草皂 18g ,苦瓜洗头水 50ml ,苦瓜洗澡水 50ml ,苦瓜牙膏 30g , 月桃润发乳 50ml ,艾草护手霜 30ml ，无捻纱毛巾</v>
      </c>
      <c r="G1195" s="231"/>
      <c r="H1195" s="231"/>
      <c r="I1195" s="231"/>
      <c r="J1195" s="231"/>
      <c r="K1195" s="231"/>
      <c r="L1195" s="231"/>
      <c r="M1195" s="231"/>
      <c r="N1195" s="231"/>
      <c r="O1195" s="231"/>
      <c r="P1195" s="231"/>
      <c r="Q1195" s="231"/>
      <c r="R1195" s="231"/>
      <c r="S1195" s="231"/>
      <c r="T1195" s="231"/>
    </row>
    <row r="1196">
      <c r="A1196" s="257" t="str">
        <v>DT-JNWCCP</v>
      </c>
      <c r="B1196" s="257" t="str">
        <v>DT-JNWCCP</v>
      </c>
      <c r="C1196" s="257" t="str">
        <v>东土 江南问茶配套茶盘</v>
      </c>
      <c r="D1196" s="257" t="str">
        <v>东土 江南问茶配套茶盘</v>
      </c>
      <c r="E1196" s="257" t="str">
        <v>DT-JNWCCP</v>
      </c>
      <c r="F1196" s="257" t="str">
        <v>默认规格</v>
      </c>
      <c r="G1196" s="231"/>
      <c r="H1196" s="231"/>
      <c r="I1196" s="231"/>
      <c r="J1196" s="231"/>
      <c r="K1196" s="231"/>
      <c r="L1196" s="231"/>
      <c r="M1196" s="231"/>
      <c r="N1196" s="231"/>
      <c r="O1196" s="231"/>
      <c r="P1196" s="231"/>
      <c r="Q1196" s="231"/>
      <c r="R1196" s="231"/>
      <c r="S1196" s="231"/>
      <c r="T1196" s="231"/>
    </row>
    <row r="1197">
      <c r="A1197" s="257" t="str">
        <v>1165580</v>
      </c>
      <c r="B1197" s="257" t="str">
        <v>1165580</v>
      </c>
      <c r="C1197" s="257" t="str">
        <v>指触LED子母化妆镜</v>
      </c>
      <c r="D1197" s="257" t="str">
        <v>化妆镜</v>
      </c>
      <c r="E1197" s="257" t="str">
        <v>1165580</v>
      </c>
      <c r="F1197" s="257" t="str">
        <v>珍珠白</v>
      </c>
      <c r="G1197" s="231"/>
      <c r="H1197" s="231"/>
      <c r="I1197" s="231"/>
      <c r="J1197" s="231"/>
      <c r="K1197" s="231"/>
      <c r="L1197" s="231"/>
      <c r="M1197" s="231"/>
      <c r="N1197" s="231"/>
      <c r="O1197" s="231"/>
      <c r="P1197" s="231"/>
      <c r="Q1197" s="231"/>
      <c r="R1197" s="231"/>
      <c r="S1197" s="231"/>
      <c r="T1197" s="231"/>
    </row>
    <row r="1198">
      <c r="A1198" s="257" t="str">
        <v>1165579</v>
      </c>
      <c r="B1198" s="257" t="str">
        <v>1165579</v>
      </c>
      <c r="C1198" s="257" t="str">
        <v>指触LED子母化妆镜</v>
      </c>
      <c r="D1198" s="257" t="str">
        <v>化妆镜</v>
      </c>
      <c r="E1198" s="257" t="str">
        <v>1165579</v>
      </c>
      <c r="F1198" s="257" t="str">
        <v>樱花粉</v>
      </c>
      <c r="G1198" s="231"/>
      <c r="H1198" s="231"/>
      <c r="I1198" s="231"/>
      <c r="J1198" s="231"/>
      <c r="K1198" s="231"/>
      <c r="L1198" s="231"/>
      <c r="M1198" s="231"/>
      <c r="N1198" s="231"/>
      <c r="O1198" s="231"/>
      <c r="P1198" s="231"/>
      <c r="Q1198" s="231"/>
      <c r="R1198" s="231"/>
      <c r="S1198" s="231"/>
      <c r="T1198" s="231"/>
    </row>
    <row r="1199">
      <c r="A1199" s="257" t="str">
        <v>1135078</v>
      </c>
      <c r="B1199" s="257" t="str">
        <v>1135078</v>
      </c>
      <c r="C1199" s="257" t="str">
        <v>负离子可折叠便携吹风机</v>
      </c>
      <c r="D1199" s="257" t="str">
        <v>吹风机</v>
      </c>
      <c r="E1199" s="257" t="str">
        <v>1135078</v>
      </c>
      <c r="F1199" s="257" t="str">
        <v>静压黑</v>
      </c>
      <c r="G1199" s="231"/>
      <c r="H1199" s="231"/>
      <c r="I1199" s="231"/>
      <c r="J1199" s="231"/>
      <c r="K1199" s="231"/>
      <c r="L1199" s="231"/>
      <c r="M1199" s="231"/>
      <c r="N1199" s="231"/>
      <c r="O1199" s="231"/>
      <c r="P1199" s="231"/>
      <c r="Q1199" s="231"/>
      <c r="R1199" s="231"/>
      <c r="S1199" s="231"/>
      <c r="T1199" s="231"/>
    </row>
    <row r="1200">
      <c r="A1200" s="257" t="str">
        <v>1136639</v>
      </c>
      <c r="B1200" s="257" t="str">
        <v>1135078</v>
      </c>
      <c r="C1200" s="257" t="str">
        <v>负离子可折叠便携吹风机</v>
      </c>
      <c r="D1200" s="257" t="str">
        <v>吹风机</v>
      </c>
      <c r="E1200" s="257" t="str">
        <v>1136639</v>
      </c>
      <c r="F1200" s="257" t="str">
        <v>470克</v>
      </c>
      <c r="G1200" s="231"/>
      <c r="H1200" s="231"/>
      <c r="I1200" s="231"/>
      <c r="J1200" s="231"/>
      <c r="K1200" s="231"/>
      <c r="L1200" s="231"/>
      <c r="M1200" s="231"/>
      <c r="N1200" s="231"/>
      <c r="O1200" s="231"/>
      <c r="P1200" s="231"/>
      <c r="Q1200" s="231"/>
      <c r="R1200" s="231"/>
      <c r="S1200" s="231"/>
      <c r="T1200" s="231"/>
    </row>
    <row r="1201">
      <c r="A1201" s="257" t="str">
        <v>1136026</v>
      </c>
      <c r="B1201" s="257" t="str">
        <v>1136026</v>
      </c>
      <c r="C1201" s="257" t="str">
        <v>负离子可折叠便携吹风机</v>
      </c>
      <c r="D1201" s="257" t="str">
        <v>吹风机</v>
      </c>
      <c r="E1201" s="257" t="str">
        <v>1136026</v>
      </c>
      <c r="F1201" s="257" t="str">
        <v>珍珠白</v>
      </c>
      <c r="G1201" s="231"/>
      <c r="H1201" s="231"/>
      <c r="I1201" s="231"/>
      <c r="J1201" s="231"/>
      <c r="K1201" s="231"/>
      <c r="L1201" s="231"/>
      <c r="M1201" s="231"/>
      <c r="N1201" s="231"/>
      <c r="O1201" s="231"/>
      <c r="P1201" s="231"/>
      <c r="Q1201" s="231"/>
      <c r="R1201" s="231"/>
      <c r="S1201" s="231"/>
      <c r="T1201" s="231"/>
    </row>
    <row r="1202">
      <c r="A1202" s="257" t="str">
        <v>V02-D</v>
      </c>
      <c r="B1202" s="257" t="str">
        <v>V02-D</v>
      </c>
      <c r="C1202" s="257" t="str">
        <v>华光（HG）毛球修剪器V02-D</v>
      </c>
      <c r="D1202" s="257"/>
      <c r="E1202" s="257" t="str">
        <v>V02-D</v>
      </c>
      <c r="F1202" s="257" t="str">
        <v>香槟金</v>
      </c>
      <c r="G1202" s="231"/>
      <c r="H1202" s="231"/>
      <c r="I1202" s="231"/>
      <c r="J1202" s="231"/>
      <c r="K1202" s="231"/>
      <c r="L1202" s="231"/>
      <c r="M1202" s="231"/>
      <c r="N1202" s="231"/>
      <c r="O1202" s="231"/>
      <c r="P1202" s="231"/>
      <c r="Q1202" s="231"/>
      <c r="R1202" s="231"/>
      <c r="S1202" s="231"/>
      <c r="T1202" s="231"/>
    </row>
    <row r="1203">
      <c r="A1203" s="257" t="str">
        <v>QH0160</v>
      </c>
      <c r="B1203" s="257" t="str">
        <v>QH0160</v>
      </c>
      <c r="C1203" s="257" t="str">
        <v>华光（HG）手持式蒸汽挂烫机</v>
      </c>
      <c r="D1203" s="257"/>
      <c r="E1203" s="257" t="str">
        <v>QH0160</v>
      </c>
      <c r="F1203" s="257" t="str">
        <v>粉色</v>
      </c>
      <c r="G1203" s="231"/>
      <c r="H1203" s="231"/>
      <c r="I1203" s="231"/>
      <c r="J1203" s="231"/>
      <c r="K1203" s="231"/>
      <c r="L1203" s="231"/>
      <c r="M1203" s="231"/>
      <c r="N1203" s="231"/>
      <c r="O1203" s="231"/>
      <c r="P1203" s="231"/>
      <c r="Q1203" s="231"/>
      <c r="R1203" s="231"/>
      <c r="S1203" s="231"/>
      <c r="T1203" s="231"/>
    </row>
    <row r="1204">
      <c r="A1204" s="257" t="str">
        <v>QH0250</v>
      </c>
      <c r="B1204" s="257" t="str">
        <v>QH0250</v>
      </c>
      <c r="C1204" s="257" t="str">
        <v>华光（HG）手持式蒸汽挂烫机</v>
      </c>
      <c r="D1204" s="257"/>
      <c r="E1204" s="257" t="str">
        <v>QH0250</v>
      </c>
      <c r="F1204" s="257" t="str">
        <v>黄色</v>
      </c>
      <c r="G1204" s="231"/>
      <c r="H1204" s="231"/>
      <c r="I1204" s="231"/>
      <c r="J1204" s="231"/>
      <c r="K1204" s="231"/>
      <c r="L1204" s="231"/>
      <c r="M1204" s="231"/>
      <c r="N1204" s="231"/>
      <c r="O1204" s="231"/>
      <c r="P1204" s="231"/>
      <c r="Q1204" s="231"/>
      <c r="R1204" s="231"/>
      <c r="S1204" s="231"/>
      <c r="T1204" s="231"/>
    </row>
    <row r="1205">
      <c r="A1205" s="257" t="str">
        <v>QH0280</v>
      </c>
      <c r="B1205" s="257" t="str">
        <v>QH0280</v>
      </c>
      <c r="C1205" s="257" t="str">
        <v>华光（HG）手持式蒸汽挂烫机</v>
      </c>
      <c r="D1205" s="257"/>
      <c r="E1205" s="257" t="str">
        <v>QH0280</v>
      </c>
      <c r="F1205" s="257" t="str">
        <v>玫红色</v>
      </c>
      <c r="G1205" s="231"/>
      <c r="H1205" s="231"/>
      <c r="I1205" s="231"/>
      <c r="J1205" s="231"/>
      <c r="K1205" s="231"/>
      <c r="L1205" s="231"/>
      <c r="M1205" s="231"/>
      <c r="N1205" s="231"/>
      <c r="O1205" s="231"/>
      <c r="P1205" s="231"/>
      <c r="Q1205" s="231"/>
      <c r="R1205" s="231"/>
      <c r="S1205" s="231"/>
      <c r="T1205" s="231"/>
    </row>
    <row r="1206">
      <c r="A1206" s="257" t="str">
        <v>QH0310</v>
      </c>
      <c r="B1206" s="257" t="str">
        <v>QH0310</v>
      </c>
      <c r="C1206" s="257" t="str">
        <v>华光手持式蒸汽挂烫机</v>
      </c>
      <c r="D1206" s="257"/>
      <c r="E1206" s="257" t="str">
        <v>QH0310</v>
      </c>
      <c r="F1206" s="257" t="str">
        <v>蓝色</v>
      </c>
      <c r="G1206" s="231"/>
      <c r="H1206" s="231"/>
      <c r="I1206" s="231"/>
      <c r="J1206" s="231"/>
      <c r="K1206" s="231"/>
      <c r="L1206" s="231"/>
      <c r="M1206" s="231"/>
      <c r="N1206" s="231"/>
      <c r="O1206" s="231"/>
      <c r="P1206" s="231"/>
      <c r="Q1206" s="231"/>
      <c r="R1206" s="231"/>
      <c r="S1206" s="231"/>
      <c r="T1206" s="231"/>
    </row>
    <row r="1207">
      <c r="A1207" s="257" t="str">
        <v>QH0320</v>
      </c>
      <c r="B1207" s="257" t="str">
        <v>QH0320</v>
      </c>
      <c r="C1207" s="257" t="str">
        <v>华光手持式蒸汽挂烫机</v>
      </c>
      <c r="D1207" s="257"/>
      <c r="E1207" s="257" t="str">
        <v>QH0320</v>
      </c>
      <c r="F1207" s="257" t="str">
        <v>红色</v>
      </c>
      <c r="G1207" s="231"/>
      <c r="H1207" s="231"/>
      <c r="I1207" s="231"/>
      <c r="J1207" s="231"/>
      <c r="K1207" s="231"/>
      <c r="L1207" s="231"/>
      <c r="M1207" s="231"/>
      <c r="N1207" s="231"/>
      <c r="O1207" s="231"/>
      <c r="P1207" s="231"/>
      <c r="Q1207" s="231"/>
      <c r="R1207" s="231"/>
      <c r="S1207" s="231"/>
      <c r="T1207" s="231"/>
    </row>
    <row r="1208">
      <c r="A1208" s="257" t="str">
        <v>QY6910-L</v>
      </c>
      <c r="B1208" s="257" t="str">
        <v>QY6910-L</v>
      </c>
      <c r="C1208" s="257" t="str">
        <v>华光（HG）单杆蒸汽挂烫机</v>
      </c>
      <c r="D1208" s="257"/>
      <c r="E1208" s="257" t="str">
        <v>QY6910-L</v>
      </c>
      <c r="F1208" s="257" t="str">
        <v>粉色</v>
      </c>
      <c r="G1208" s="231"/>
      <c r="H1208" s="231"/>
      <c r="I1208" s="231"/>
      <c r="J1208" s="231"/>
      <c r="K1208" s="231"/>
      <c r="L1208" s="231"/>
      <c r="M1208" s="231"/>
      <c r="N1208" s="231"/>
      <c r="O1208" s="231"/>
      <c r="P1208" s="231"/>
      <c r="Q1208" s="231"/>
      <c r="R1208" s="231"/>
      <c r="S1208" s="231"/>
      <c r="T1208" s="231"/>
    </row>
    <row r="1209">
      <c r="A1209" s="257" t="str">
        <v>QY65-LEV</v>
      </c>
      <c r="B1209" s="257" t="str">
        <v>QY65-LEV</v>
      </c>
      <c r="C1209" s="257" t="str">
        <v>华光（HG）单杆蒸汽挂烫机</v>
      </c>
      <c r="D1209" s="257"/>
      <c r="E1209" s="257" t="str">
        <v>QY65-LEV</v>
      </c>
      <c r="F1209" s="257" t="str">
        <v>紫色</v>
      </c>
      <c r="G1209" s="231"/>
      <c r="H1209" s="231"/>
      <c r="I1209" s="231"/>
      <c r="J1209" s="231"/>
      <c r="K1209" s="231"/>
      <c r="L1209" s="231"/>
      <c r="M1209" s="231"/>
      <c r="N1209" s="231"/>
      <c r="O1209" s="231"/>
      <c r="P1209" s="231"/>
      <c r="Q1209" s="231"/>
      <c r="R1209" s="231"/>
      <c r="S1209" s="231"/>
      <c r="T1209" s="231"/>
    </row>
    <row r="1210">
      <c r="A1210" s="257" t="str">
        <v>QY56-HDV</v>
      </c>
      <c r="B1210" s="257" t="str">
        <v>QY56-HDV</v>
      </c>
      <c r="C1210" s="257" t="str">
        <v>华光双杆蒸汽挂烫机</v>
      </c>
      <c r="D1210" s="257"/>
      <c r="E1210" s="257" t="str">
        <v>QY56-HDV</v>
      </c>
      <c r="F1210" s="257" t="str">
        <v>紫色</v>
      </c>
      <c r="G1210" s="231"/>
      <c r="H1210" s="231"/>
      <c r="I1210" s="231"/>
      <c r="J1210" s="231"/>
      <c r="K1210" s="231"/>
      <c r="L1210" s="231"/>
      <c r="M1210" s="231"/>
      <c r="N1210" s="231"/>
      <c r="O1210" s="231"/>
      <c r="P1210" s="231"/>
      <c r="Q1210" s="231"/>
      <c r="R1210" s="231"/>
      <c r="S1210" s="231"/>
      <c r="T1210" s="231"/>
    </row>
    <row r="1211">
      <c r="A1211" s="257" t="str">
        <v>TY56-HDV</v>
      </c>
      <c r="B1211" s="257" t="str">
        <v>QY56-HDV</v>
      </c>
      <c r="C1211" s="257" t="str">
        <v>华光双杆蒸汽挂烫机</v>
      </c>
      <c r="D1211" s="257"/>
      <c r="E1211" s="257" t="str">
        <v>TY56-HDV</v>
      </c>
      <c r="F1211" s="257" t="str">
        <v>金色</v>
      </c>
      <c r="G1211" s="231"/>
      <c r="H1211" s="231"/>
      <c r="I1211" s="231"/>
      <c r="J1211" s="231"/>
      <c r="K1211" s="231"/>
      <c r="L1211" s="231"/>
      <c r="M1211" s="231"/>
      <c r="N1211" s="231"/>
      <c r="O1211" s="231"/>
      <c r="P1211" s="231"/>
      <c r="Q1211" s="231"/>
      <c r="R1211" s="231"/>
      <c r="S1211" s="231"/>
      <c r="T1211" s="231"/>
    </row>
    <row r="1212">
      <c r="A1212" s="257" t="str">
        <v>QY5610-HDV</v>
      </c>
      <c r="B1212" s="257" t="str">
        <v>QY5610-HDV</v>
      </c>
      <c r="C1212" s="257" t="str">
        <v>华光双杆蒸汽挂烫机</v>
      </c>
      <c r="D1212" s="257"/>
      <c r="E1212" s="257" t="str">
        <v>QY5610-HDV</v>
      </c>
      <c r="F1212" s="257" t="str">
        <v>金色</v>
      </c>
      <c r="G1212" s="231"/>
      <c r="H1212" s="231"/>
      <c r="I1212" s="231"/>
      <c r="J1212" s="231"/>
      <c r="K1212" s="231"/>
      <c r="L1212" s="231"/>
      <c r="M1212" s="231"/>
      <c r="N1212" s="231"/>
      <c r="O1212" s="231"/>
      <c r="P1212" s="231"/>
      <c r="Q1212" s="231"/>
      <c r="R1212" s="231"/>
      <c r="S1212" s="231"/>
      <c r="T1212" s="231"/>
    </row>
    <row r="1213">
      <c r="A1213" s="257" t="str">
        <v>QY66-HDV</v>
      </c>
      <c r="B1213" s="257" t="str">
        <v>QY66-HDV</v>
      </c>
      <c r="C1213" s="257" t="str">
        <v>华光双杆平烫蒸汽挂烫机</v>
      </c>
      <c r="D1213" s="257"/>
      <c r="E1213" s="257" t="str">
        <v>QY66-HDV</v>
      </c>
      <c r="F1213" s="257" t="str">
        <v>粉色</v>
      </c>
      <c r="G1213" s="231"/>
      <c r="H1213" s="231"/>
      <c r="I1213" s="231"/>
      <c r="J1213" s="231"/>
      <c r="K1213" s="231"/>
      <c r="L1213" s="231"/>
      <c r="M1213" s="231"/>
      <c r="N1213" s="231"/>
      <c r="O1213" s="231"/>
      <c r="P1213" s="231"/>
      <c r="Q1213" s="231"/>
      <c r="R1213" s="231"/>
      <c r="S1213" s="231"/>
      <c r="T1213" s="231"/>
    </row>
    <row r="1214">
      <c r="A1214" s="257" t="str">
        <v>WY66-HDV</v>
      </c>
      <c r="B1214" s="257" t="str">
        <v>WY66-HDV</v>
      </c>
      <c r="C1214" s="257" t="str">
        <v>华光双杆平烫蒸汽挂烫机</v>
      </c>
      <c r="D1214" s="257"/>
      <c r="E1214" s="257" t="str">
        <v>WY66-HDV</v>
      </c>
      <c r="F1214" s="257" t="str">
        <v>金色</v>
      </c>
      <c r="G1214" s="231"/>
      <c r="H1214" s="231"/>
      <c r="I1214" s="231"/>
      <c r="J1214" s="231"/>
      <c r="K1214" s="231"/>
      <c r="L1214" s="231"/>
      <c r="M1214" s="231"/>
      <c r="N1214" s="231"/>
      <c r="O1214" s="231"/>
      <c r="P1214" s="231"/>
      <c r="Q1214" s="231"/>
      <c r="R1214" s="231"/>
      <c r="S1214" s="231"/>
      <c r="T1214" s="231"/>
    </row>
    <row r="1215">
      <c r="A1215" s="257" t="str">
        <v>HG528LB-P5</v>
      </c>
      <c r="B1215" s="257" t="str">
        <v>HG528LB-P5</v>
      </c>
      <c r="C1215" s="257" t="str">
        <v>华光增压蒸汽熨斗</v>
      </c>
      <c r="D1215" s="257"/>
      <c r="E1215" s="257" t="str">
        <v>HG528LB-P5</v>
      </c>
      <c r="F1215" s="257" t="str">
        <v>紫色</v>
      </c>
      <c r="G1215" s="231"/>
      <c r="H1215" s="231"/>
      <c r="I1215" s="231"/>
      <c r="J1215" s="231"/>
      <c r="K1215" s="231"/>
      <c r="L1215" s="231"/>
      <c r="M1215" s="231"/>
      <c r="N1215" s="231"/>
      <c r="O1215" s="231"/>
      <c r="P1215" s="231"/>
      <c r="Q1215" s="231"/>
      <c r="R1215" s="231"/>
      <c r="S1215" s="231"/>
      <c r="T1215" s="231"/>
    </row>
    <row r="1216">
      <c r="A1216" s="257" t="str">
        <v>HG528LB02-P5</v>
      </c>
      <c r="B1216" s="257" t="str">
        <v>HG528LB02-P5</v>
      </c>
      <c r="C1216" s="257" t="str">
        <v>华光增压蒸汽熨斗</v>
      </c>
      <c r="D1216" s="257"/>
      <c r="E1216" s="257" t="str">
        <v>HG528LB02-P5</v>
      </c>
      <c r="F1216" s="257" t="str">
        <v>蓝色</v>
      </c>
      <c r="G1216" s="231"/>
      <c r="H1216" s="231"/>
      <c r="I1216" s="231"/>
      <c r="J1216" s="231"/>
      <c r="K1216" s="231"/>
      <c r="L1216" s="231"/>
      <c r="M1216" s="231"/>
      <c r="N1216" s="231"/>
      <c r="O1216" s="231"/>
      <c r="P1216" s="231"/>
      <c r="Q1216" s="231"/>
      <c r="R1216" s="231"/>
      <c r="S1216" s="231"/>
      <c r="T1216" s="231"/>
    </row>
    <row r="1217">
      <c r="A1217" s="257" t="str">
        <v>TB01-300</v>
      </c>
      <c r="B1217" s="257" t="str">
        <v>TB01-300</v>
      </c>
      <c r="C1217" s="257" t="str">
        <v>华光（HG）HugoChef随行料理杯TB01-300</v>
      </c>
      <c r="D1217" s="257"/>
      <c r="E1217" s="257" t="str">
        <v>TB01-300</v>
      </c>
      <c r="F1217" s="257" t="str">
        <v>粉色</v>
      </c>
      <c r="G1217" s="231"/>
      <c r="H1217" s="231"/>
      <c r="I1217" s="231"/>
      <c r="J1217" s="231"/>
      <c r="K1217" s="231"/>
      <c r="L1217" s="231"/>
      <c r="M1217" s="231"/>
      <c r="N1217" s="231"/>
      <c r="O1217" s="231"/>
      <c r="P1217" s="231"/>
      <c r="Q1217" s="231"/>
      <c r="R1217" s="231"/>
      <c r="S1217" s="231"/>
      <c r="T1217" s="231"/>
    </row>
    <row r="1218">
      <c r="A1218" s="257" t="str">
        <v>HG-G3</v>
      </c>
      <c r="B1218" s="257" t="str">
        <v>HG-G3</v>
      </c>
      <c r="C1218" s="257" t="str">
        <v>华光（HG）奶牛奶猫礼盒套装</v>
      </c>
      <c r="D1218" s="257"/>
      <c r="E1218" s="257" t="str">
        <v>HG-G3</v>
      </c>
      <c r="F1218" s="257" t="str">
        <v>金色</v>
      </c>
      <c r="G1218" s="231"/>
      <c r="H1218" s="231"/>
      <c r="I1218" s="231"/>
      <c r="J1218" s="231"/>
      <c r="K1218" s="231"/>
      <c r="L1218" s="231"/>
      <c r="M1218" s="231"/>
      <c r="N1218" s="231"/>
      <c r="O1218" s="231"/>
      <c r="P1218" s="231"/>
      <c r="Q1218" s="231"/>
      <c r="R1218" s="231"/>
      <c r="S1218" s="231"/>
      <c r="T1218" s="231"/>
    </row>
    <row r="1219">
      <c r="A1219" s="257" t="str">
        <v>HG-G6</v>
      </c>
      <c r="B1219" s="257" t="str">
        <v>HG-G6</v>
      </c>
      <c r="C1219" s="257" t="str">
        <v>华光（HG）天生一对礼盒套装</v>
      </c>
      <c r="D1219" s="257"/>
      <c r="E1219" s="257" t="str">
        <v>HG-G6</v>
      </c>
      <c r="F1219" s="257"/>
      <c r="G1219" s="231"/>
      <c r="H1219" s="231"/>
      <c r="I1219" s="231"/>
      <c r="J1219" s="231"/>
      <c r="K1219" s="231"/>
      <c r="L1219" s="231"/>
      <c r="M1219" s="231"/>
      <c r="N1219" s="231"/>
      <c r="O1219" s="231"/>
      <c r="P1219" s="231"/>
      <c r="Q1219" s="231"/>
      <c r="R1219" s="231"/>
      <c r="S1219" s="231"/>
      <c r="T1219" s="231"/>
    </row>
    <row r="1220">
      <c r="A1220" s="257" t="str">
        <v>HG-G2</v>
      </c>
      <c r="B1220" s="257" t="str">
        <v>HG-G2</v>
      </c>
      <c r="C1220" s="257" t="str">
        <v>华光（HG）天生一对礼盒套装</v>
      </c>
      <c r="D1220" s="257"/>
      <c r="E1220" s="257" t="str">
        <v>HG-G2</v>
      </c>
      <c r="F1220" s="257" t="str">
        <v>蓝色</v>
      </c>
      <c r="G1220" s="231"/>
      <c r="H1220" s="231"/>
      <c r="I1220" s="231"/>
      <c r="J1220" s="231"/>
      <c r="K1220" s="231"/>
      <c r="L1220" s="231"/>
      <c r="M1220" s="231"/>
      <c r="N1220" s="231"/>
      <c r="O1220" s="231"/>
      <c r="P1220" s="231"/>
      <c r="Q1220" s="231"/>
      <c r="R1220" s="231"/>
      <c r="S1220" s="231"/>
      <c r="T1220" s="231"/>
    </row>
    <row r="1221">
      <c r="A1221" s="257" t="str">
        <v>1466033</v>
      </c>
      <c r="B1221" s="257" t="str">
        <v>1466033</v>
      </c>
      <c r="C1221" s="257" t="str">
        <v>网易严选 网易智造随身低频按摩贴</v>
      </c>
      <c r="D1221" s="257" t="str">
        <v>网易严选 网易智造随身低频按摩贴</v>
      </c>
      <c r="E1221" s="257" t="str">
        <v>1466033</v>
      </c>
      <c r="F1221" s="257" t="str">
        <v>冰川银</v>
      </c>
      <c r="G1221" s="231"/>
      <c r="H1221" s="231"/>
      <c r="I1221" s="231"/>
      <c r="J1221" s="231"/>
      <c r="K1221" s="231"/>
      <c r="L1221" s="231"/>
      <c r="M1221" s="231"/>
      <c r="N1221" s="231"/>
      <c r="O1221" s="231"/>
      <c r="P1221" s="231"/>
      <c r="Q1221" s="231"/>
      <c r="R1221" s="231"/>
      <c r="S1221" s="231"/>
      <c r="T1221" s="231"/>
    </row>
    <row r="1222">
      <c r="A1222" s="257" t="str">
        <v>1466032</v>
      </c>
      <c r="B1222" s="257" t="str">
        <v>1466034</v>
      </c>
      <c r="C1222" s="257" t="str">
        <v>网易严选 网易智造随身低频按摩贴</v>
      </c>
      <c r="D1222" s="257" t="str">
        <v>网易严选 网易智造随身低频按摩贴</v>
      </c>
      <c r="E1222" s="257" t="str">
        <v>1466032</v>
      </c>
      <c r="F1222" s="257" t="str">
        <v>落霞紫</v>
      </c>
      <c r="G1222" s="231"/>
      <c r="H1222" s="231"/>
      <c r="I1222" s="231"/>
      <c r="J1222" s="231"/>
      <c r="K1222" s="231"/>
      <c r="L1222" s="231"/>
      <c r="M1222" s="231"/>
      <c r="N1222" s="231"/>
      <c r="O1222" s="231"/>
      <c r="P1222" s="231"/>
      <c r="Q1222" s="231"/>
      <c r="R1222" s="231"/>
      <c r="S1222" s="231"/>
      <c r="T1222" s="231"/>
    </row>
    <row r="1223">
      <c r="A1223" s="257" t="str">
        <v>1466034</v>
      </c>
      <c r="B1223" s="257" t="str">
        <v>1466034</v>
      </c>
      <c r="C1223" s="257" t="str">
        <v>网易严选 网易智造随身低频按摩贴</v>
      </c>
      <c r="D1223" s="257" t="str">
        <v>网易严选 网易智造随身低频按摩贴</v>
      </c>
      <c r="E1223" s="257" t="str">
        <v>1466034</v>
      </c>
      <c r="F1223" s="257" t="str">
        <v>落霞紫</v>
      </c>
      <c r="G1223" s="231"/>
      <c r="H1223" s="231"/>
      <c r="I1223" s="231"/>
      <c r="J1223" s="231"/>
      <c r="K1223" s="231"/>
      <c r="L1223" s="231"/>
      <c r="M1223" s="231"/>
      <c r="N1223" s="231"/>
      <c r="O1223" s="231"/>
      <c r="P1223" s="231"/>
      <c r="Q1223" s="231"/>
      <c r="R1223" s="231"/>
      <c r="S1223" s="231"/>
      <c r="T1223" s="231"/>
    </row>
    <row r="1224">
      <c r="A1224" s="257" t="str">
        <v>1267055</v>
      </c>
      <c r="B1224" s="257" t="str">
        <v>1267055</v>
      </c>
      <c r="C1224" s="257" t="str">
        <v>头部按摩仪</v>
      </c>
      <c r="D1224" s="257" t="str">
        <v>头部按摩仪</v>
      </c>
      <c r="E1224" s="257" t="str">
        <v>1267055</v>
      </c>
      <c r="F1224" s="257" t="str">
        <v>白色</v>
      </c>
      <c r="G1224" s="231"/>
      <c r="H1224" s="231"/>
      <c r="I1224" s="231"/>
      <c r="J1224" s="231"/>
      <c r="K1224" s="231"/>
      <c r="L1224" s="231"/>
      <c r="M1224" s="231"/>
      <c r="N1224" s="231"/>
      <c r="O1224" s="231"/>
      <c r="P1224" s="231"/>
      <c r="Q1224" s="231"/>
      <c r="R1224" s="231"/>
      <c r="S1224" s="231"/>
      <c r="T1224" s="231"/>
    </row>
    <row r="1225">
      <c r="A1225" s="257" t="str">
        <v>1135136</v>
      </c>
      <c r="B1225" s="257" t="str">
        <v>1135136</v>
      </c>
      <c r="C1225" s="257" t="str">
        <v>炫彩系列办公工具组合</v>
      </c>
      <c r="D1225" s="257" t="str">
        <v>炫彩系列办公工具组合</v>
      </c>
      <c r="E1225" s="257" t="str">
        <v>1135136</v>
      </c>
      <c r="F1225" s="257" t="str">
        <v>灰色</v>
      </c>
      <c r="G1225" s="231"/>
      <c r="H1225" s="231"/>
      <c r="I1225" s="231"/>
      <c r="J1225" s="231"/>
      <c r="K1225" s="231"/>
      <c r="L1225" s="231"/>
      <c r="M1225" s="231"/>
      <c r="N1225" s="231"/>
      <c r="O1225" s="231"/>
      <c r="P1225" s="231"/>
      <c r="Q1225" s="231"/>
      <c r="R1225" s="231"/>
      <c r="S1225" s="231"/>
      <c r="T1225" s="231"/>
    </row>
    <row r="1226">
      <c r="A1226" s="257" t="str">
        <v>1135134</v>
      </c>
      <c r="B1226" s="257" t="str">
        <v>1135134</v>
      </c>
      <c r="C1226" s="257" t="str">
        <v>炫彩系列办公工具组合</v>
      </c>
      <c r="D1226" s="257" t="str">
        <v>炫彩系列办公工具组合</v>
      </c>
      <c r="E1226" s="257" t="str">
        <v>1135134</v>
      </c>
      <c r="F1226" s="257" t="str">
        <v>粉色</v>
      </c>
      <c r="G1226" s="231"/>
      <c r="H1226" s="231"/>
      <c r="I1226" s="231"/>
      <c r="J1226" s="231"/>
      <c r="K1226" s="231"/>
      <c r="L1226" s="231"/>
      <c r="M1226" s="231"/>
      <c r="N1226" s="231"/>
      <c r="O1226" s="231"/>
      <c r="P1226" s="231"/>
      <c r="Q1226" s="231"/>
      <c r="R1226" s="231"/>
      <c r="S1226" s="231"/>
      <c r="T1226" s="231"/>
    </row>
    <row r="1227">
      <c r="A1227" s="257" t="str">
        <v>1135135</v>
      </c>
      <c r="B1227" s="257" t="str">
        <v>1135135</v>
      </c>
      <c r="C1227" s="257" t="str">
        <v>炫彩系列办公工具组合</v>
      </c>
      <c r="D1227" s="257" t="str">
        <v>炫彩系列办公工具组合</v>
      </c>
      <c r="E1227" s="257" t="str">
        <v>1135135</v>
      </c>
      <c r="F1227" s="257" t="str">
        <v>绿色</v>
      </c>
      <c r="G1227" s="231"/>
      <c r="H1227" s="231"/>
      <c r="I1227" s="231"/>
      <c r="J1227" s="231"/>
      <c r="K1227" s="231"/>
      <c r="L1227" s="231"/>
      <c r="M1227" s="231"/>
      <c r="N1227" s="231"/>
      <c r="O1227" s="231"/>
      <c r="P1227" s="231"/>
      <c r="Q1227" s="231"/>
      <c r="R1227" s="231"/>
      <c r="S1227" s="231"/>
      <c r="T1227" s="231"/>
    </row>
    <row r="1228">
      <c r="A1228" s="257" t="str">
        <v>1135130</v>
      </c>
      <c r="B1228" s="257" t="str">
        <v>1135130</v>
      </c>
      <c r="C1228" s="257" t="str">
        <v>炫彩系列Q弹硅胶笔袋</v>
      </c>
      <c r="D1228" s="257" t="str">
        <v>炫彩系列Q弹硅胶笔袋</v>
      </c>
      <c r="E1228" s="257" t="str">
        <v>1135130</v>
      </c>
      <c r="F1228" s="257" t="str">
        <v>绿色</v>
      </c>
      <c r="G1228" s="231"/>
      <c r="H1228" s="231"/>
      <c r="I1228" s="231"/>
      <c r="J1228" s="231"/>
      <c r="K1228" s="231"/>
      <c r="L1228" s="231"/>
      <c r="M1228" s="231"/>
      <c r="N1228" s="231"/>
      <c r="O1228" s="231"/>
      <c r="P1228" s="231"/>
      <c r="Q1228" s="231"/>
      <c r="R1228" s="231"/>
      <c r="S1228" s="231"/>
      <c r="T1228" s="231"/>
    </row>
    <row r="1229">
      <c r="A1229" s="257" t="str">
        <v>1135131</v>
      </c>
      <c r="B1229" s="257" t="str">
        <v>1135131</v>
      </c>
      <c r="C1229" s="257" t="str">
        <v>炫彩系列Q弹硅胶笔袋</v>
      </c>
      <c r="D1229" s="257" t="str">
        <v>炫彩系列Q弹硅胶笔袋</v>
      </c>
      <c r="E1229" s="257" t="str">
        <v>1135131</v>
      </c>
      <c r="F1229" s="257" t="str">
        <v>灰色</v>
      </c>
      <c r="G1229" s="231"/>
      <c r="H1229" s="231"/>
      <c r="I1229" s="231"/>
      <c r="J1229" s="231"/>
      <c r="K1229" s="231"/>
      <c r="L1229" s="231"/>
      <c r="M1229" s="231"/>
      <c r="N1229" s="231"/>
      <c r="O1229" s="231"/>
      <c r="P1229" s="231"/>
      <c r="Q1229" s="231"/>
      <c r="R1229" s="231"/>
      <c r="S1229" s="231"/>
      <c r="T1229" s="231"/>
    </row>
    <row r="1230">
      <c r="A1230" s="257" t="str">
        <v>1135129</v>
      </c>
      <c r="B1230" s="257" t="str">
        <v>1135129</v>
      </c>
      <c r="C1230" s="257" t="str">
        <v>炫彩系列Q弹硅胶笔袋</v>
      </c>
      <c r="D1230" s="257" t="str">
        <v>炫彩系列Q弹硅胶笔袋</v>
      </c>
      <c r="E1230" s="257" t="str">
        <v>1135129</v>
      </c>
      <c r="F1230" s="257" t="str">
        <v>粉色</v>
      </c>
      <c r="G1230" s="231"/>
      <c r="H1230" s="231"/>
      <c r="I1230" s="231"/>
      <c r="J1230" s="231"/>
      <c r="K1230" s="231"/>
      <c r="L1230" s="231"/>
      <c r="M1230" s="231"/>
      <c r="N1230" s="231"/>
      <c r="O1230" s="231"/>
      <c r="P1230" s="231"/>
      <c r="Q1230" s="231"/>
      <c r="R1230" s="231"/>
      <c r="S1230" s="231"/>
      <c r="T1230" s="231"/>
    </row>
    <row r="1231">
      <c r="A1231" s="257" t="str">
        <v>1135132</v>
      </c>
      <c r="B1231" s="257" t="str">
        <v>1135132</v>
      </c>
      <c r="C1231" s="257" t="str">
        <v>炫彩系列硅胶造型笔筒</v>
      </c>
      <c r="D1231" s="257" t="str">
        <v>炫彩系列硅胶造型笔筒</v>
      </c>
      <c r="E1231" s="257" t="str">
        <v>1135132</v>
      </c>
      <c r="F1231" s="257" t="str">
        <v>粉+绿</v>
      </c>
      <c r="G1231" s="231"/>
      <c r="H1231" s="231"/>
      <c r="I1231" s="231"/>
      <c r="J1231" s="231"/>
      <c r="K1231" s="231"/>
      <c r="L1231" s="231"/>
      <c r="M1231" s="231"/>
      <c r="N1231" s="231"/>
      <c r="O1231" s="231"/>
      <c r="P1231" s="231"/>
      <c r="Q1231" s="231"/>
      <c r="R1231" s="231"/>
      <c r="S1231" s="231"/>
      <c r="T1231" s="231"/>
    </row>
    <row r="1232">
      <c r="A1232" s="257" t="str">
        <v>1135133</v>
      </c>
      <c r="B1232" s="257" t="str">
        <v>1135133</v>
      </c>
      <c r="C1232" s="257" t="str">
        <v>炫彩系列硅胶造型笔筒</v>
      </c>
      <c r="D1232" s="257" t="str">
        <v>炫彩系列硅胶造型笔筒</v>
      </c>
      <c r="E1232" s="257" t="str">
        <v>1135133</v>
      </c>
      <c r="F1232" s="257" t="str">
        <v>粉+灰</v>
      </c>
      <c r="G1232" s="231"/>
      <c r="H1232" s="231"/>
      <c r="I1232" s="231"/>
      <c r="J1232" s="231"/>
      <c r="K1232" s="231"/>
      <c r="L1232" s="231"/>
      <c r="M1232" s="231"/>
      <c r="N1232" s="231"/>
      <c r="O1232" s="231"/>
      <c r="P1232" s="231"/>
      <c r="Q1232" s="231"/>
      <c r="R1232" s="231"/>
      <c r="S1232" s="231"/>
      <c r="T1232" s="231"/>
    </row>
    <row r="1233">
      <c r="A1233" s="257" t="str">
        <v>1135149</v>
      </c>
      <c r="B1233" s="257" t="str">
        <v>1135149</v>
      </c>
      <c r="C1233" s="257" t="str">
        <v>炫彩系列时尚拼接订书机</v>
      </c>
      <c r="D1233" s="257" t="str">
        <v>炫彩系列时尚拼接订书机</v>
      </c>
      <c r="E1233" s="257" t="str">
        <v>1135149</v>
      </c>
      <c r="F1233" s="257" t="str">
        <v>粉+绿</v>
      </c>
      <c r="G1233" s="231"/>
      <c r="H1233" s="231"/>
      <c r="I1233" s="231"/>
      <c r="J1233" s="231"/>
      <c r="K1233" s="231"/>
      <c r="L1233" s="231"/>
      <c r="M1233" s="231"/>
      <c r="N1233" s="231"/>
      <c r="O1233" s="231"/>
      <c r="P1233" s="231"/>
      <c r="Q1233" s="231"/>
      <c r="R1233" s="231"/>
      <c r="S1233" s="231"/>
      <c r="T1233" s="231"/>
    </row>
    <row r="1234">
      <c r="A1234" s="257" t="str">
        <v>1135150</v>
      </c>
      <c r="B1234" s="257" t="str">
        <v>1135150</v>
      </c>
      <c r="C1234" s="257" t="str">
        <v>炫彩系列时尚拼接订书机</v>
      </c>
      <c r="D1234" s="257" t="str">
        <v>炫彩系列时尚拼接订书机</v>
      </c>
      <c r="E1234" s="257" t="str">
        <v>1135150</v>
      </c>
      <c r="F1234" s="257" t="str">
        <v>粉+灰</v>
      </c>
      <c r="G1234" s="231"/>
      <c r="H1234" s="231"/>
      <c r="I1234" s="231"/>
      <c r="J1234" s="231"/>
      <c r="K1234" s="231"/>
      <c r="L1234" s="231"/>
      <c r="M1234" s="231"/>
      <c r="N1234" s="231"/>
      <c r="O1234" s="231"/>
      <c r="P1234" s="231"/>
      <c r="Q1234" s="231"/>
      <c r="R1234" s="231"/>
      <c r="S1234" s="231"/>
      <c r="T1234" s="231"/>
    </row>
    <row r="1235">
      <c r="A1235" s="257" t="str">
        <v>1130029</v>
      </c>
      <c r="B1235" s="257" t="str">
        <v>1130029</v>
      </c>
      <c r="C1235" s="257" t="str">
        <v>旋转马卡龙系列笔袋</v>
      </c>
      <c r="D1235" s="257" t="str">
        <v>旋转马卡龙系列笔袋</v>
      </c>
      <c r="E1235" s="257" t="str">
        <v>1130029</v>
      </c>
      <c r="F1235" s="257" t="str">
        <v>黑色</v>
      </c>
      <c r="G1235" s="231"/>
      <c r="H1235" s="231"/>
      <c r="I1235" s="231"/>
      <c r="J1235" s="231"/>
      <c r="K1235" s="231"/>
      <c r="L1235" s="231"/>
      <c r="M1235" s="231"/>
      <c r="N1235" s="231"/>
      <c r="O1235" s="231"/>
      <c r="P1235" s="231"/>
      <c r="Q1235" s="231"/>
      <c r="R1235" s="231"/>
      <c r="S1235" s="231"/>
      <c r="T1235" s="231"/>
    </row>
    <row r="1236">
      <c r="A1236" s="257" t="str">
        <v>1130028</v>
      </c>
      <c r="B1236" s="257" t="str">
        <v>1130028</v>
      </c>
      <c r="C1236" s="257" t="str">
        <v>旋转马卡龙系列笔袋</v>
      </c>
      <c r="D1236" s="257" t="str">
        <v>旋转马卡龙系列笔袋</v>
      </c>
      <c r="E1236" s="257" t="str">
        <v>1130028</v>
      </c>
      <c r="F1236" s="257" t="str">
        <v>粉色</v>
      </c>
      <c r="G1236" s="231"/>
      <c r="H1236" s="231"/>
      <c r="I1236" s="231"/>
      <c r="J1236" s="231"/>
      <c r="K1236" s="231"/>
      <c r="L1236" s="231"/>
      <c r="M1236" s="231"/>
      <c r="N1236" s="231"/>
      <c r="O1236" s="231"/>
      <c r="P1236" s="231"/>
      <c r="Q1236" s="231"/>
      <c r="R1236" s="231"/>
      <c r="S1236" s="231"/>
      <c r="T1236" s="231"/>
    </row>
    <row r="1237">
      <c r="A1237" s="257" t="str">
        <v>1130027</v>
      </c>
      <c r="B1237" s="257" t="str">
        <v>1130027</v>
      </c>
      <c r="C1237" s="257" t="str">
        <v>旋转马卡龙系列笔袋</v>
      </c>
      <c r="D1237" s="257" t="str">
        <v>旋转马卡龙系列笔袋</v>
      </c>
      <c r="E1237" s="257" t="str">
        <v>1130027</v>
      </c>
      <c r="F1237" s="257" t="str">
        <v>天蓝色</v>
      </c>
      <c r="G1237" s="231"/>
      <c r="H1237" s="231"/>
      <c r="I1237" s="231"/>
      <c r="J1237" s="231"/>
      <c r="K1237" s="231"/>
      <c r="L1237" s="231"/>
      <c r="M1237" s="231"/>
      <c r="N1237" s="231"/>
      <c r="O1237" s="231"/>
      <c r="P1237" s="231"/>
      <c r="Q1237" s="231"/>
      <c r="R1237" s="231"/>
      <c r="S1237" s="231"/>
      <c r="T1237" s="231"/>
    </row>
    <row r="1238">
      <c r="A1238" s="257" t="str">
        <v>1130031</v>
      </c>
      <c r="B1238" s="257" t="str">
        <v>1130031</v>
      </c>
      <c r="C1238" s="257" t="str">
        <v>轻巧糖果系列笔袋</v>
      </c>
      <c r="D1238" s="257" t="str">
        <v>轻巧糖果系列笔袋</v>
      </c>
      <c r="E1238" s="257" t="str">
        <v>1130031</v>
      </c>
      <c r="F1238" s="257" t="str">
        <v>粉色</v>
      </c>
      <c r="G1238" s="231"/>
      <c r="H1238" s="231"/>
      <c r="I1238" s="231"/>
      <c r="J1238" s="231"/>
      <c r="K1238" s="231"/>
      <c r="L1238" s="231"/>
      <c r="M1238" s="231"/>
      <c r="N1238" s="231"/>
      <c r="O1238" s="231"/>
      <c r="P1238" s="231"/>
      <c r="Q1238" s="231"/>
      <c r="R1238" s="231"/>
      <c r="S1238" s="231"/>
      <c r="T1238" s="231"/>
    </row>
    <row r="1239">
      <c r="A1239" s="257" t="str">
        <v>1130030</v>
      </c>
      <c r="B1239" s="257" t="str">
        <v>1130030</v>
      </c>
      <c r="C1239" s="257" t="str">
        <v>轻巧糖果系列笔袋</v>
      </c>
      <c r="D1239" s="257" t="str">
        <v>轻巧糖果系列笔袋</v>
      </c>
      <c r="E1239" s="257" t="str">
        <v>1130030</v>
      </c>
      <c r="F1239" s="257" t="str">
        <v>天蓝色</v>
      </c>
      <c r="G1239" s="231"/>
      <c r="H1239" s="231"/>
      <c r="I1239" s="231"/>
      <c r="J1239" s="231"/>
      <c r="K1239" s="231"/>
      <c r="L1239" s="231"/>
      <c r="M1239" s="231"/>
      <c r="N1239" s="231"/>
      <c r="O1239" s="231"/>
      <c r="P1239" s="231"/>
      <c r="Q1239" s="231"/>
      <c r="R1239" s="231"/>
      <c r="S1239" s="231"/>
      <c r="T1239" s="231"/>
    </row>
    <row r="1240">
      <c r="A1240" s="257" t="str">
        <v>1130032</v>
      </c>
      <c r="B1240" s="257" t="str">
        <v>1130032</v>
      </c>
      <c r="C1240" s="257" t="str">
        <v>轻巧糖果系列笔袋</v>
      </c>
      <c r="D1240" s="257" t="str">
        <v>轻巧糖果系列笔袋</v>
      </c>
      <c r="E1240" s="257" t="str">
        <v>1130032</v>
      </c>
      <c r="F1240" s="257" t="str">
        <v>黑色</v>
      </c>
      <c r="G1240" s="231"/>
      <c r="H1240" s="231"/>
      <c r="I1240" s="231"/>
      <c r="J1240" s="231"/>
      <c r="K1240" s="231"/>
      <c r="L1240" s="231"/>
      <c r="M1240" s="231"/>
      <c r="N1240" s="231"/>
      <c r="O1240" s="231"/>
      <c r="P1240" s="231"/>
      <c r="Q1240" s="231"/>
      <c r="R1240" s="231"/>
      <c r="S1240" s="231"/>
      <c r="T1240" s="231"/>
    </row>
    <row r="1241">
      <c r="A1241" s="257" t="str">
        <v>1212007</v>
      </c>
      <c r="B1241" s="257" t="str">
        <v>1212007</v>
      </c>
      <c r="C1241" s="257" t="str">
        <v>宫廷扑克牌</v>
      </c>
      <c r="D1241" s="257" t="str">
        <v>宫廷扑克牌</v>
      </c>
      <c r="E1241" s="257" t="str">
        <v>1212007</v>
      </c>
      <c r="F1241" s="257" t="str">
        <v>扑克牌</v>
      </c>
      <c r="G1241" s="231"/>
      <c r="H1241" s="231"/>
      <c r="I1241" s="231"/>
      <c r="J1241" s="231"/>
      <c r="K1241" s="231"/>
      <c r="L1241" s="231"/>
      <c r="M1241" s="231"/>
      <c r="N1241" s="231"/>
      <c r="O1241" s="231"/>
      <c r="P1241" s="231"/>
      <c r="Q1241" s="231"/>
      <c r="R1241" s="231"/>
      <c r="S1241" s="231"/>
      <c r="T1241" s="231"/>
    </row>
    <row r="1242">
      <c r="A1242" s="257" t="str">
        <v>1212009</v>
      </c>
      <c r="B1242" s="257" t="str">
        <v>1212009</v>
      </c>
      <c r="C1242" s="257" t="str">
        <v>乐逗扑克牌</v>
      </c>
      <c r="D1242" s="257" t="str">
        <v>乐逗扑克牌</v>
      </c>
      <c r="E1242" s="257" t="str">
        <v>1212009</v>
      </c>
      <c r="F1242" s="257" t="str">
        <v>乐逗扑克牌</v>
      </c>
      <c r="G1242" s="231"/>
      <c r="H1242" s="231"/>
      <c r="I1242" s="231"/>
      <c r="J1242" s="231"/>
      <c r="K1242" s="231"/>
      <c r="L1242" s="231"/>
      <c r="M1242" s="231"/>
      <c r="N1242" s="231"/>
      <c r="O1242" s="231"/>
      <c r="P1242" s="231"/>
      <c r="Q1242" s="231"/>
      <c r="R1242" s="231"/>
      <c r="S1242" s="231"/>
      <c r="T1242" s="231"/>
    </row>
    <row r="1243">
      <c r="A1243" s="257" t="str">
        <v>1135137</v>
      </c>
      <c r="B1243" s="257" t="str">
        <v>1135137</v>
      </c>
      <c r="C1243" s="257" t="str">
        <v>炫彩系列柔软硅胶行李吊牌</v>
      </c>
      <c r="D1243" s="257" t="str">
        <v>炫彩系列柔软硅胶行李吊牌</v>
      </c>
      <c r="E1243" s="257" t="str">
        <v>1135137</v>
      </c>
      <c r="F1243" s="257" t="str">
        <v>粉色</v>
      </c>
      <c r="G1243" s="231"/>
      <c r="H1243" s="231"/>
      <c r="I1243" s="231"/>
      <c r="J1243" s="231"/>
      <c r="K1243" s="231"/>
      <c r="L1243" s="231"/>
      <c r="M1243" s="231"/>
      <c r="N1243" s="231"/>
      <c r="O1243" s="231"/>
      <c r="P1243" s="231"/>
      <c r="Q1243" s="231"/>
      <c r="R1243" s="231"/>
      <c r="S1243" s="231"/>
      <c r="T1243" s="231"/>
    </row>
    <row r="1244">
      <c r="A1244" s="257" t="str">
        <v>1135139</v>
      </c>
      <c r="B1244" s="257" t="str">
        <v>1135139</v>
      </c>
      <c r="C1244" s="257" t="str">
        <v>炫彩系列柔软硅胶行李吊牌</v>
      </c>
      <c r="D1244" s="257" t="str">
        <v>炫彩系列柔软硅胶行李吊牌</v>
      </c>
      <c r="E1244" s="257" t="str">
        <v>1135139</v>
      </c>
      <c r="F1244" s="257" t="str">
        <v>灰色</v>
      </c>
      <c r="G1244" s="231"/>
      <c r="H1244" s="231"/>
      <c r="I1244" s="231"/>
      <c r="J1244" s="231"/>
      <c r="K1244" s="231"/>
      <c r="L1244" s="231"/>
      <c r="M1244" s="231"/>
      <c r="N1244" s="231"/>
      <c r="O1244" s="231"/>
      <c r="P1244" s="231"/>
      <c r="Q1244" s="231"/>
      <c r="R1244" s="231"/>
      <c r="S1244" s="231"/>
      <c r="T1244" s="231"/>
    </row>
    <row r="1245">
      <c r="A1245" s="257" t="str">
        <v>1135138</v>
      </c>
      <c r="B1245" s="257" t="str">
        <v>1135138</v>
      </c>
      <c r="C1245" s="257" t="str">
        <v>炫彩系列柔软硅胶行李吊牌</v>
      </c>
      <c r="D1245" s="257" t="str">
        <v>炫彩系列柔软硅胶行李吊牌</v>
      </c>
      <c r="E1245" s="257" t="str">
        <v>1135138</v>
      </c>
      <c r="F1245" s="257" t="str">
        <v>绿色</v>
      </c>
      <c r="G1245" s="231"/>
      <c r="H1245" s="231"/>
      <c r="I1245" s="231"/>
      <c r="J1245" s="231"/>
      <c r="K1245" s="231"/>
      <c r="L1245" s="231"/>
      <c r="M1245" s="231"/>
      <c r="N1245" s="231"/>
      <c r="O1245" s="231"/>
      <c r="P1245" s="231"/>
      <c r="Q1245" s="231"/>
      <c r="R1245" s="231"/>
      <c r="S1245" s="231"/>
      <c r="T1245" s="231"/>
    </row>
    <row r="1246">
      <c r="A1246" s="257" t="str">
        <v>1135141</v>
      </c>
      <c r="B1246" s="257" t="str">
        <v>1135141</v>
      </c>
      <c r="C1246" s="257" t="str">
        <v>炫彩系列硅胶零钱袋</v>
      </c>
      <c r="D1246" s="257" t="str">
        <v>炫彩系列硅胶零钱袋</v>
      </c>
      <c r="E1246" s="257" t="str">
        <v>1135141</v>
      </c>
      <c r="F1246" s="257" t="str">
        <v>绿色</v>
      </c>
      <c r="G1246" s="231"/>
      <c r="H1246" s="231"/>
      <c r="I1246" s="231"/>
      <c r="J1246" s="231"/>
      <c r="K1246" s="231"/>
      <c r="L1246" s="231"/>
      <c r="M1246" s="231"/>
      <c r="N1246" s="231"/>
      <c r="O1246" s="231"/>
      <c r="P1246" s="231"/>
      <c r="Q1246" s="231"/>
      <c r="R1246" s="231"/>
      <c r="S1246" s="231"/>
      <c r="T1246" s="231"/>
    </row>
    <row r="1247">
      <c r="A1247" s="257" t="str">
        <v>1135140</v>
      </c>
      <c r="B1247" s="257" t="str">
        <v>1135140</v>
      </c>
      <c r="C1247" s="257" t="str">
        <v>炫彩系列硅胶零钱袋</v>
      </c>
      <c r="D1247" s="257" t="str">
        <v>炫彩系列硅胶零钱袋</v>
      </c>
      <c r="E1247" s="257" t="str">
        <v>1135140</v>
      </c>
      <c r="F1247" s="257" t="str">
        <v>粉色</v>
      </c>
      <c r="G1247" s="231"/>
      <c r="H1247" s="231"/>
      <c r="I1247" s="231"/>
      <c r="J1247" s="231"/>
      <c r="K1247" s="231"/>
      <c r="L1247" s="231"/>
      <c r="M1247" s="231"/>
      <c r="N1247" s="231"/>
      <c r="O1247" s="231"/>
      <c r="P1247" s="231"/>
      <c r="Q1247" s="231"/>
      <c r="R1247" s="231"/>
      <c r="S1247" s="231"/>
      <c r="T1247" s="231"/>
    </row>
    <row r="1248">
      <c r="A1248" s="257" t="str">
        <v>1135142</v>
      </c>
      <c r="B1248" s="257" t="str">
        <v>1135142</v>
      </c>
      <c r="C1248" s="257" t="str">
        <v>炫彩系列硅胶零钱袋</v>
      </c>
      <c r="D1248" s="257" t="str">
        <v>炫彩系列硅胶零钱袋</v>
      </c>
      <c r="E1248" s="257" t="str">
        <v>1135142</v>
      </c>
      <c r="F1248" s="257" t="str">
        <v>灰色</v>
      </c>
      <c r="G1248" s="231"/>
      <c r="H1248" s="231"/>
      <c r="I1248" s="231"/>
      <c r="J1248" s="231"/>
      <c r="K1248" s="231"/>
      <c r="L1248" s="231"/>
      <c r="M1248" s="231"/>
      <c r="N1248" s="231"/>
      <c r="O1248" s="231"/>
      <c r="P1248" s="231"/>
      <c r="Q1248" s="231"/>
      <c r="R1248" s="231"/>
      <c r="S1248" s="231"/>
      <c r="T1248" s="231"/>
    </row>
    <row r="1249">
      <c r="A1249" s="257" t="str">
        <v>1341028</v>
      </c>
      <c r="B1249" s="257" t="str">
        <v>1341028</v>
      </c>
      <c r="C1249" s="257" t="str">
        <v>玻璃内胆保温壶</v>
      </c>
      <c r="D1249" s="257" t="str">
        <v>玻璃内胆保温壶</v>
      </c>
      <c r="E1249" s="257" t="str">
        <v>1341028</v>
      </c>
      <c r="F1249" s="257" t="str">
        <v>典雅白</v>
      </c>
      <c r="G1249" s="231"/>
      <c r="H1249" s="231"/>
      <c r="I1249" s="231"/>
      <c r="J1249" s="231"/>
      <c r="K1249" s="231"/>
      <c r="L1249" s="231"/>
      <c r="M1249" s="231"/>
      <c r="N1249" s="231"/>
      <c r="O1249" s="231"/>
      <c r="P1249" s="231"/>
      <c r="Q1249" s="231"/>
      <c r="R1249" s="231"/>
      <c r="S1249" s="231"/>
      <c r="T1249" s="231"/>
    </row>
    <row r="1250">
      <c r="A1250" s="257" t="str">
        <v>1341029</v>
      </c>
      <c r="B1250" s="257" t="str">
        <v>1341029</v>
      </c>
      <c r="C1250" s="257" t="str">
        <v>玻璃内胆保温壶</v>
      </c>
      <c r="D1250" s="257" t="str">
        <v>玻璃内胆保温壶</v>
      </c>
      <c r="E1250" s="257" t="str">
        <v>1341029</v>
      </c>
      <c r="F1250" s="257" t="str">
        <v>炽烈红</v>
      </c>
      <c r="G1250" s="231"/>
      <c r="H1250" s="231"/>
      <c r="I1250" s="231"/>
      <c r="J1250" s="231"/>
      <c r="K1250" s="231"/>
      <c r="L1250" s="231"/>
      <c r="M1250" s="231"/>
      <c r="N1250" s="231"/>
      <c r="O1250" s="231"/>
      <c r="P1250" s="231"/>
      <c r="Q1250" s="231"/>
      <c r="R1250" s="231"/>
      <c r="S1250" s="231"/>
      <c r="T1250" s="231"/>
    </row>
    <row r="1251">
      <c r="A1251" s="257" t="str">
        <v>1341027</v>
      </c>
      <c r="B1251" s="257" t="str">
        <v>1341027</v>
      </c>
      <c r="C1251" s="257" t="str">
        <v>玻璃内胆保温壶</v>
      </c>
      <c r="D1251" s="257" t="str">
        <v>玻璃内胆保温壶</v>
      </c>
      <c r="E1251" s="257" t="str">
        <v>1341027</v>
      </c>
      <c r="F1251" s="257" t="str">
        <v>绅士蓝</v>
      </c>
      <c r="G1251" s="231"/>
      <c r="H1251" s="231"/>
      <c r="I1251" s="231"/>
      <c r="J1251" s="231"/>
      <c r="K1251" s="231"/>
      <c r="L1251" s="231"/>
      <c r="M1251" s="231"/>
      <c r="N1251" s="231"/>
      <c r="O1251" s="231"/>
      <c r="P1251" s="231"/>
      <c r="Q1251" s="231"/>
      <c r="R1251" s="231"/>
      <c r="S1251" s="231"/>
      <c r="T1251" s="231"/>
    </row>
    <row r="1252">
      <c r="A1252" s="257" t="str">
        <v>1037029</v>
      </c>
      <c r="B1252" s="257" t="str">
        <v>1037029</v>
      </c>
      <c r="C1252" s="257" t="str">
        <v>花茶个人杯</v>
      </c>
      <c r="D1252" s="257" t="str">
        <v>花茶个人杯</v>
      </c>
      <c r="E1252" s="257" t="str">
        <v>1037029</v>
      </c>
      <c r="F1252" s="257" t="str">
        <v>500ml</v>
      </c>
      <c r="G1252" s="231"/>
      <c r="H1252" s="231"/>
      <c r="I1252" s="231"/>
      <c r="J1252" s="231"/>
      <c r="K1252" s="231"/>
      <c r="L1252" s="231"/>
      <c r="M1252" s="231"/>
      <c r="N1252" s="231"/>
      <c r="O1252" s="231"/>
      <c r="P1252" s="231"/>
      <c r="Q1252" s="231"/>
      <c r="R1252" s="231"/>
      <c r="S1252" s="231"/>
      <c r="T1252" s="231"/>
    </row>
    <row r="1253">
      <c r="A1253" s="257" t="str">
        <v>1327035</v>
      </c>
      <c r="B1253" s="257" t="str">
        <v>1327035</v>
      </c>
      <c r="C1253" s="257" t="str">
        <v>车载空气净化器</v>
      </c>
      <c r="D1253" s="257" t="str">
        <v>车载空气净化器</v>
      </c>
      <c r="E1253" s="257" t="str">
        <v>1327035</v>
      </c>
      <c r="F1253" s="257" t="str">
        <v>黑色</v>
      </c>
      <c r="G1253" s="231"/>
      <c r="H1253" s="231"/>
      <c r="I1253" s="231"/>
      <c r="J1253" s="231"/>
      <c r="K1253" s="231"/>
      <c r="L1253" s="231"/>
      <c r="M1253" s="231"/>
      <c r="N1253" s="231"/>
      <c r="O1253" s="231"/>
      <c r="P1253" s="231"/>
      <c r="Q1253" s="231"/>
      <c r="R1253" s="231"/>
      <c r="S1253" s="231"/>
      <c r="T1253" s="231"/>
    </row>
    <row r="1254">
      <c r="A1254" s="257" t="str">
        <v>1470019</v>
      </c>
      <c r="B1254" s="257" t="str">
        <v>1470019</v>
      </c>
      <c r="C1254" s="257" t="str">
        <v>音伏in-voice20生物动圈入耳式耳机</v>
      </c>
      <c r="D1254" s="257" t="str">
        <v>音伏in-voice20生物动圈入耳式耳机</v>
      </c>
      <c r="E1254" s="257" t="str">
        <v>1470019</v>
      </c>
      <c r="F1254" s="257" t="str">
        <v>国王红</v>
      </c>
      <c r="G1254" s="231"/>
      <c r="H1254" s="231"/>
      <c r="I1254" s="231"/>
      <c r="J1254" s="231"/>
      <c r="K1254" s="231"/>
      <c r="L1254" s="231"/>
      <c r="M1254" s="231"/>
      <c r="N1254" s="231"/>
      <c r="O1254" s="231"/>
      <c r="P1254" s="231"/>
      <c r="Q1254" s="231"/>
      <c r="R1254" s="231"/>
      <c r="S1254" s="231"/>
      <c r="T1254" s="231"/>
    </row>
    <row r="1255">
      <c r="A1255" s="257" t="str">
        <v>1470018</v>
      </c>
      <c r="B1255" s="257" t="str">
        <v>1470018</v>
      </c>
      <c r="C1255" s="257" t="str">
        <v>音伏in-voice20生物动圈入耳式耳机</v>
      </c>
      <c r="D1255" s="257" t="str">
        <v>音伏in-voice20生物动圈入耳式耳机</v>
      </c>
      <c r="E1255" s="257" t="str">
        <v>1470018</v>
      </c>
      <c r="F1255" s="257" t="str">
        <v>骑士黑</v>
      </c>
      <c r="G1255" s="231"/>
      <c r="H1255" s="231"/>
      <c r="I1255" s="231"/>
      <c r="J1255" s="231"/>
      <c r="K1255" s="231"/>
      <c r="L1255" s="231"/>
      <c r="M1255" s="231"/>
      <c r="N1255" s="231"/>
      <c r="O1255" s="231"/>
      <c r="P1255" s="231"/>
      <c r="Q1255" s="231"/>
      <c r="R1255" s="231"/>
      <c r="S1255" s="231"/>
      <c r="T1255" s="231"/>
    </row>
    <row r="1256">
      <c r="A1256" s="257" t="str">
        <v>1470017</v>
      </c>
      <c r="B1256" s="257" t="str">
        <v>1470017</v>
      </c>
      <c r="C1256" s="257" t="str">
        <v>音伏in-voice20生物动圈入耳式耳机</v>
      </c>
      <c r="D1256" s="257" t="str">
        <v>音伏in-voice20生物动圈入耳式耳机</v>
      </c>
      <c r="E1256" s="257" t="str">
        <v>1470017</v>
      </c>
      <c r="F1256" s="257" t="str">
        <v>龙舌兰</v>
      </c>
      <c r="G1256" s="231"/>
      <c r="H1256" s="231"/>
      <c r="I1256" s="231"/>
      <c r="J1256" s="231"/>
      <c r="K1256" s="231"/>
      <c r="L1256" s="231"/>
      <c r="M1256" s="231"/>
      <c r="N1256" s="231"/>
      <c r="O1256" s="231"/>
      <c r="P1256" s="231"/>
      <c r="Q1256" s="231"/>
      <c r="R1256" s="231"/>
      <c r="S1256" s="231"/>
      <c r="T1256" s="231"/>
    </row>
    <row r="1257">
      <c r="A1257" s="257" t="str">
        <v>JKSMTT11</v>
      </c>
      <c r="B1257" s="257" t="str">
        <v>JKSMTT11</v>
      </c>
      <c r="C1257" s="257" t="str">
        <v>小二限量空白内页竖翻本玩具火车</v>
      </c>
      <c r="D1257" s="257" t="str">
        <v>小二限量空白内页竖翻本玩具火车</v>
      </c>
      <c r="E1257" s="257" t="str">
        <v>JKSMTT11</v>
      </c>
      <c r="F1257" s="257" t="str">
        <v>玩具火车</v>
      </c>
      <c r="G1257" s="231"/>
      <c r="H1257" s="231"/>
      <c r="I1257" s="231"/>
      <c r="J1257" s="231"/>
      <c r="K1257" s="231"/>
      <c r="L1257" s="231"/>
      <c r="M1257" s="231"/>
      <c r="N1257" s="231"/>
      <c r="O1257" s="231"/>
      <c r="P1257" s="231"/>
      <c r="Q1257" s="231"/>
      <c r="R1257" s="231"/>
      <c r="S1257" s="231"/>
      <c r="T1257" s="231"/>
    </row>
    <row r="1258">
      <c r="A1258" s="257" t="str">
        <v>JKSMTT13</v>
      </c>
      <c r="B1258" s="257" t="str">
        <v>JKSMTT13</v>
      </c>
      <c r="C1258" s="257" t="str">
        <v>小二限量空白内页竖翻本英雄钢笔与小水彩</v>
      </c>
      <c r="D1258" s="257" t="str">
        <v>小二限量空白内页竖翻本英雄钢笔与小水彩</v>
      </c>
      <c r="E1258" s="257" t="str">
        <v>JKSMTT13</v>
      </c>
      <c r="F1258" s="257" t="str">
        <v>小水彩</v>
      </c>
      <c r="G1258" s="231"/>
      <c r="H1258" s="231"/>
      <c r="I1258" s="231"/>
      <c r="J1258" s="231"/>
      <c r="K1258" s="231"/>
      <c r="L1258" s="231"/>
      <c r="M1258" s="231"/>
      <c r="N1258" s="231"/>
      <c r="O1258" s="231"/>
      <c r="P1258" s="231"/>
      <c r="Q1258" s="231"/>
      <c r="R1258" s="231"/>
      <c r="S1258" s="231"/>
      <c r="T1258" s="231"/>
    </row>
    <row r="1259">
      <c r="A1259" s="257" t="str">
        <v>JKSMTT14</v>
      </c>
      <c r="B1259" s="257" t="str">
        <v>JKSMTT14</v>
      </c>
      <c r="C1259" s="257" t="str">
        <v>小二限量空白内页竖翻本玩具警车</v>
      </c>
      <c r="D1259" s="257" t="str">
        <v>小二限量空白内页竖翻本玩具警车</v>
      </c>
      <c r="E1259" s="257" t="str">
        <v>JKSMTT14</v>
      </c>
      <c r="F1259" s="257" t="str">
        <v>玩具警车</v>
      </c>
      <c r="G1259" s="231"/>
      <c r="H1259" s="231"/>
      <c r="I1259" s="231"/>
      <c r="J1259" s="231"/>
      <c r="K1259" s="231"/>
      <c r="L1259" s="231"/>
      <c r="M1259" s="231"/>
      <c r="N1259" s="231"/>
      <c r="O1259" s="231"/>
      <c r="P1259" s="231"/>
      <c r="Q1259" s="231"/>
      <c r="R1259" s="231"/>
      <c r="S1259" s="231"/>
      <c r="T1259" s="231"/>
    </row>
    <row r="1260">
      <c r="A1260" s="257" t="str">
        <v>JKSMTT16</v>
      </c>
      <c r="B1260" s="257" t="str">
        <v>JKSMTT16</v>
      </c>
      <c r="C1260" s="257" t="str">
        <v>小二限量横线系列竖翻本木钢琴</v>
      </c>
      <c r="D1260" s="257" t="str">
        <v>小二限量横线系列竖翻本木钢琴</v>
      </c>
      <c r="E1260" s="257" t="str">
        <v>JKSMTT16</v>
      </c>
      <c r="F1260" s="257" t="str">
        <v>钢琴</v>
      </c>
      <c r="G1260" s="231"/>
      <c r="H1260" s="231"/>
      <c r="I1260" s="231"/>
      <c r="J1260" s="231"/>
      <c r="K1260" s="231"/>
      <c r="L1260" s="231"/>
      <c r="M1260" s="231"/>
      <c r="N1260" s="231"/>
      <c r="O1260" s="231"/>
      <c r="P1260" s="231"/>
      <c r="Q1260" s="231"/>
      <c r="R1260" s="231"/>
      <c r="S1260" s="231"/>
      <c r="T1260" s="231"/>
    </row>
    <row r="1261">
      <c r="A1261" s="257" t="str">
        <v>JKSMTT18</v>
      </c>
      <c r="B1261" s="257" t="str">
        <v>JKSMTT18</v>
      </c>
      <c r="C1261" s="257" t="str">
        <v>小二限量方格内页竖翻本玻璃弹珠</v>
      </c>
      <c r="D1261" s="257" t="str">
        <v>小二限量方格内页竖翻本玻璃弹珠</v>
      </c>
      <c r="E1261" s="257" t="str">
        <v>JKSMTT18</v>
      </c>
      <c r="F1261" s="257" t="str">
        <v>弹珠</v>
      </c>
      <c r="G1261" s="231"/>
      <c r="H1261" s="231"/>
      <c r="I1261" s="231"/>
      <c r="J1261" s="231"/>
      <c r="K1261" s="231"/>
      <c r="L1261" s="231"/>
      <c r="M1261" s="231"/>
      <c r="N1261" s="231"/>
      <c r="O1261" s="231"/>
      <c r="P1261" s="231"/>
      <c r="Q1261" s="231"/>
      <c r="R1261" s="231"/>
      <c r="S1261" s="231"/>
      <c r="T1261" s="231"/>
    </row>
    <row r="1262">
      <c r="A1262" s="257" t="str">
        <v>JKSJN02</v>
      </c>
      <c r="B1262" s="257" t="str">
        <v>JKSJN02</v>
      </c>
      <c r="C1262" s="257" t="str">
        <v>九口山江南百工系列限量笔记本-售泥猴者</v>
      </c>
      <c r="D1262" s="257" t="str">
        <v>九口山江南百工系列限量笔记本-售泥猴者</v>
      </c>
      <c r="E1262" s="257" t="str">
        <v>JKSJN02</v>
      </c>
      <c r="F1262" s="257" t="str">
        <v>售泥猴者</v>
      </c>
      <c r="G1262" s="231"/>
      <c r="H1262" s="231"/>
      <c r="I1262" s="231"/>
      <c r="J1262" s="231"/>
      <c r="K1262" s="231"/>
      <c r="L1262" s="231"/>
      <c r="M1262" s="231"/>
      <c r="N1262" s="231"/>
      <c r="O1262" s="231"/>
      <c r="P1262" s="231"/>
      <c r="Q1262" s="231"/>
      <c r="R1262" s="231"/>
      <c r="S1262" s="231"/>
      <c r="T1262" s="231"/>
    </row>
    <row r="1263">
      <c r="A1263" s="257" t="str">
        <v>JKSJN03</v>
      </c>
      <c r="B1263" s="257" t="str">
        <v>JKSJN03</v>
      </c>
      <c r="C1263" s="257" t="str">
        <v>九口山江南百工系列限量笔记本-猎人</v>
      </c>
      <c r="D1263" s="257" t="str">
        <v>九口山江南百工系列限量笔记本-猎人</v>
      </c>
      <c r="E1263" s="257" t="str">
        <v>JKSJN03</v>
      </c>
      <c r="F1263" s="257" t="str">
        <v>猎人</v>
      </c>
      <c r="G1263" s="231"/>
      <c r="H1263" s="231"/>
      <c r="I1263" s="231"/>
      <c r="J1263" s="231"/>
      <c r="K1263" s="231"/>
      <c r="L1263" s="231"/>
      <c r="M1263" s="231"/>
      <c r="N1263" s="231"/>
      <c r="O1263" s="231"/>
      <c r="P1263" s="231"/>
      <c r="Q1263" s="231"/>
      <c r="R1263" s="231"/>
      <c r="S1263" s="231"/>
      <c r="T1263" s="231"/>
    </row>
    <row r="1264">
      <c r="A1264" s="257" t="str">
        <v>JKSJN04</v>
      </c>
      <c r="B1264" s="257" t="str">
        <v>JKSJN04</v>
      </c>
      <c r="C1264" s="257" t="str">
        <v>九口山江南百工系列限量笔记本-龙井茶</v>
      </c>
      <c r="D1264" s="257" t="str">
        <v>九口山江南百工系列限量笔记本-龙井茶</v>
      </c>
      <c r="E1264" s="257" t="str">
        <v>JKSJN04</v>
      </c>
      <c r="F1264" s="257" t="str">
        <v>龙井茶</v>
      </c>
      <c r="G1264" s="231"/>
      <c r="H1264" s="231"/>
      <c r="I1264" s="231"/>
      <c r="J1264" s="231"/>
      <c r="K1264" s="231"/>
      <c r="L1264" s="231"/>
      <c r="M1264" s="231"/>
      <c r="N1264" s="231"/>
      <c r="O1264" s="231"/>
      <c r="P1264" s="231"/>
      <c r="Q1264" s="231"/>
      <c r="R1264" s="231"/>
      <c r="S1264" s="231"/>
      <c r="T1264" s="231"/>
    </row>
    <row r="1265">
      <c r="A1265" s="257" t="str">
        <v>JKSJN05</v>
      </c>
      <c r="B1265" s="257" t="str">
        <v>JKSJN05</v>
      </c>
      <c r="C1265" s="257" t="str">
        <v>九口山江南百工系列限量笔记本-盐贩</v>
      </c>
      <c r="D1265" s="257" t="str">
        <v>九口山江南百工系列限量笔记本-盐贩</v>
      </c>
      <c r="E1265" s="257" t="str">
        <v>JKSJN05</v>
      </c>
      <c r="F1265" s="257" t="str">
        <v>盐贩</v>
      </c>
      <c r="G1265" s="231"/>
      <c r="H1265" s="231"/>
      <c r="I1265" s="231"/>
      <c r="J1265" s="231"/>
      <c r="K1265" s="231"/>
      <c r="L1265" s="231"/>
      <c r="M1265" s="231"/>
      <c r="N1265" s="231"/>
      <c r="O1265" s="231"/>
      <c r="P1265" s="231"/>
      <c r="Q1265" s="231"/>
      <c r="R1265" s="231"/>
      <c r="S1265" s="231"/>
      <c r="T1265" s="231"/>
    </row>
    <row r="1266">
      <c r="A1266" s="257" t="str">
        <v>JKSJN06</v>
      </c>
      <c r="B1266" s="257" t="str">
        <v>JKSJN06</v>
      </c>
      <c r="C1266" s="257" t="str">
        <v>九口山江南百工系列限量笔记本-盆梅</v>
      </c>
      <c r="D1266" s="257" t="str">
        <v>九口山江南百工系列限量笔记本-盆梅</v>
      </c>
      <c r="E1266" s="257" t="str">
        <v>JKSJN06</v>
      </c>
      <c r="F1266" s="257" t="str">
        <v>盆梅</v>
      </c>
      <c r="G1266" s="231"/>
      <c r="H1266" s="231"/>
      <c r="I1266" s="231"/>
      <c r="J1266" s="231"/>
      <c r="K1266" s="231"/>
      <c r="L1266" s="231"/>
      <c r="M1266" s="231"/>
      <c r="N1266" s="231"/>
      <c r="O1266" s="231"/>
      <c r="P1266" s="231"/>
      <c r="Q1266" s="231"/>
      <c r="R1266" s="231"/>
      <c r="S1266" s="231"/>
      <c r="T1266" s="231"/>
    </row>
    <row r="1267">
      <c r="A1267" s="257" t="str">
        <v>JKSJN07</v>
      </c>
      <c r="B1267" s="257" t="str">
        <v>JKSJN07</v>
      </c>
      <c r="C1267" s="257" t="str">
        <v>九口山江南百工系列限量笔记本-箍桶</v>
      </c>
      <c r="D1267" s="257" t="str">
        <v>九口山江南百工系列限量笔记本-箍桶</v>
      </c>
      <c r="E1267" s="257" t="str">
        <v>JKSJN07</v>
      </c>
      <c r="F1267" s="257" t="str">
        <v>箍桶</v>
      </c>
      <c r="G1267" s="231"/>
      <c r="H1267" s="231"/>
      <c r="I1267" s="231"/>
      <c r="J1267" s="231"/>
      <c r="K1267" s="231"/>
      <c r="L1267" s="231"/>
      <c r="M1267" s="231"/>
      <c r="N1267" s="231"/>
      <c r="O1267" s="231"/>
      <c r="P1267" s="231"/>
      <c r="Q1267" s="231"/>
      <c r="R1267" s="231"/>
      <c r="S1267" s="231"/>
      <c r="T1267" s="231"/>
    </row>
    <row r="1268">
      <c r="A1268" s="257" t="str">
        <v>JKSJN08</v>
      </c>
      <c r="B1268" s="257" t="str">
        <v>JKSJN08</v>
      </c>
      <c r="C1268" s="257" t="str">
        <v>九口山江南百工系列限量笔记本-皮郎</v>
      </c>
      <c r="D1268" s="257" t="str">
        <v>九口山江南百工系列限量笔记本-皮郎</v>
      </c>
      <c r="E1268" s="257" t="str">
        <v>JKSJN08</v>
      </c>
      <c r="F1268" s="257" t="str">
        <v>皮郎</v>
      </c>
      <c r="G1268" s="231"/>
      <c r="H1268" s="231"/>
      <c r="I1268" s="231"/>
      <c r="J1268" s="231"/>
      <c r="K1268" s="231"/>
      <c r="L1268" s="231"/>
      <c r="M1268" s="231"/>
      <c r="N1268" s="231"/>
      <c r="O1268" s="231"/>
      <c r="P1268" s="231"/>
      <c r="Q1268" s="231"/>
      <c r="R1268" s="231"/>
      <c r="S1268" s="231"/>
      <c r="T1268" s="231"/>
    </row>
    <row r="1269">
      <c r="A1269" s="257" t="str">
        <v>JKSJN09</v>
      </c>
      <c r="B1269" s="257" t="str">
        <v>JKSJN09</v>
      </c>
      <c r="C1269" s="257" t="str">
        <v>九口山江南百工系列限量笔记本-弹棉</v>
      </c>
      <c r="D1269" s="257" t="str">
        <v>九口山江南百工系列限量笔记本-弹棉</v>
      </c>
      <c r="E1269" s="257" t="str">
        <v>JKSJN09</v>
      </c>
      <c r="F1269" s="257" t="str">
        <v>弹棉</v>
      </c>
      <c r="G1269" s="231"/>
      <c r="H1269" s="231"/>
      <c r="I1269" s="231"/>
      <c r="J1269" s="231"/>
      <c r="K1269" s="231"/>
      <c r="L1269" s="231"/>
      <c r="M1269" s="231"/>
      <c r="N1269" s="231"/>
      <c r="O1269" s="231"/>
      <c r="P1269" s="231"/>
      <c r="Q1269" s="231"/>
      <c r="R1269" s="231"/>
      <c r="S1269" s="231"/>
      <c r="T1269" s="231"/>
    </row>
    <row r="1270">
      <c r="A1270" s="257" t="str">
        <v>JKSJN10</v>
      </c>
      <c r="B1270" s="257" t="str">
        <v>JKSJN10</v>
      </c>
      <c r="C1270" s="257" t="str">
        <v>九口山江南百工系列限量笔记本-机杼</v>
      </c>
      <c r="D1270" s="257" t="str">
        <v>九口山江南百工系列限量笔记本-机杼</v>
      </c>
      <c r="E1270" s="257" t="str">
        <v>JKSJN10</v>
      </c>
      <c r="F1270" s="257" t="str">
        <v>机杼</v>
      </c>
      <c r="G1270" s="231"/>
      <c r="H1270" s="231"/>
      <c r="I1270" s="231"/>
      <c r="J1270" s="231"/>
      <c r="K1270" s="231"/>
      <c r="L1270" s="231"/>
      <c r="M1270" s="231"/>
      <c r="N1270" s="231"/>
      <c r="O1270" s="231"/>
      <c r="P1270" s="231"/>
      <c r="Q1270" s="231"/>
      <c r="R1270" s="231"/>
      <c r="S1270" s="231"/>
      <c r="T1270" s="231"/>
    </row>
    <row r="1271">
      <c r="A1271" s="257" t="str">
        <v>JKSXTZ01</v>
      </c>
      <c r="B1271" s="257" t="str">
        <v>JKSXTZ01</v>
      </c>
      <c r="C1271" s="257" t="str">
        <v>九口山又小又天真系列限量笔记本-白鼬01</v>
      </c>
      <c r="D1271" s="257" t="str">
        <v>九口山又小又天真系列限量笔记本-白鼬01</v>
      </c>
      <c r="E1271" s="257" t="str">
        <v>JKSXTZ01</v>
      </c>
      <c r="F1271" s="257" t="str">
        <v>白鼬01</v>
      </c>
      <c r="G1271" s="231"/>
      <c r="H1271" s="231"/>
      <c r="I1271" s="231"/>
      <c r="J1271" s="231"/>
      <c r="K1271" s="231"/>
      <c r="L1271" s="231"/>
      <c r="M1271" s="231"/>
      <c r="N1271" s="231"/>
      <c r="O1271" s="231"/>
      <c r="P1271" s="231"/>
      <c r="Q1271" s="231"/>
      <c r="R1271" s="231"/>
      <c r="S1271" s="231"/>
      <c r="T1271" s="231"/>
    </row>
    <row r="1272">
      <c r="A1272" s="257" t="str">
        <v>JKSXTZ02</v>
      </c>
      <c r="B1272" s="257" t="str">
        <v>JKSXTZ02</v>
      </c>
      <c r="C1272" s="257" t="str">
        <v>九口山又小又天真系列限量笔记本-变色龙02</v>
      </c>
      <c r="D1272" s="257" t="str">
        <v>九口山又小又天真系列限量笔记本-变色龙02</v>
      </c>
      <c r="E1272" s="257" t="str">
        <v>JKSXTZ02</v>
      </c>
      <c r="F1272" s="257" t="str">
        <v>变色龙02</v>
      </c>
      <c r="G1272" s="231"/>
      <c r="H1272" s="231"/>
      <c r="I1272" s="231"/>
      <c r="J1272" s="231"/>
      <c r="K1272" s="231"/>
      <c r="L1272" s="231"/>
      <c r="M1272" s="231"/>
      <c r="N1272" s="231"/>
      <c r="O1272" s="231"/>
      <c r="P1272" s="231"/>
      <c r="Q1272" s="231"/>
      <c r="R1272" s="231"/>
      <c r="S1272" s="231"/>
      <c r="T1272" s="231"/>
    </row>
    <row r="1273">
      <c r="A1273" s="257" t="str">
        <v>JKSXTZ03</v>
      </c>
      <c r="B1273" s="257" t="str">
        <v>JKSXTZ03</v>
      </c>
      <c r="C1273" s="257" t="str">
        <v>九口山又小又天真系列限量笔记本-考拉03</v>
      </c>
      <c r="D1273" s="257" t="str">
        <v>九口山又小又天真系列限量笔记本-考拉03</v>
      </c>
      <c r="E1273" s="257" t="str">
        <v>JKSXTZ03</v>
      </c>
      <c r="F1273" s="257" t="str">
        <v>考拉03</v>
      </c>
      <c r="G1273" s="231"/>
      <c r="H1273" s="231"/>
      <c r="I1273" s="231"/>
      <c r="J1273" s="231"/>
      <c r="K1273" s="231"/>
      <c r="L1273" s="231"/>
      <c r="M1273" s="231"/>
      <c r="N1273" s="231"/>
      <c r="O1273" s="231"/>
      <c r="P1273" s="231"/>
      <c r="Q1273" s="231"/>
      <c r="R1273" s="231"/>
      <c r="S1273" s="231"/>
      <c r="T1273" s="231"/>
    </row>
    <row r="1274">
      <c r="A1274" s="257" t="str">
        <v>JKSXTZ05</v>
      </c>
      <c r="B1274" s="257" t="str">
        <v>JKSXTZ05</v>
      </c>
      <c r="C1274" s="257" t="str">
        <v>九口山又小又天真系列限量笔记本-海豹05</v>
      </c>
      <c r="D1274" s="257" t="str">
        <v>九口山又小又天真系列限量笔记本-海豹05</v>
      </c>
      <c r="E1274" s="257" t="str">
        <v>JKSXTZ05</v>
      </c>
      <c r="F1274" s="257" t="str">
        <v>海报05</v>
      </c>
      <c r="G1274" s="231"/>
      <c r="H1274" s="231"/>
      <c r="I1274" s="231"/>
      <c r="J1274" s="231"/>
      <c r="K1274" s="231"/>
      <c r="L1274" s="231"/>
      <c r="M1274" s="231"/>
      <c r="N1274" s="231"/>
      <c r="O1274" s="231"/>
      <c r="P1274" s="231"/>
      <c r="Q1274" s="231"/>
      <c r="R1274" s="231"/>
      <c r="S1274" s="231"/>
      <c r="T1274" s="231"/>
    </row>
    <row r="1275">
      <c r="A1275" s="257" t="str">
        <v>JKSXTZ06</v>
      </c>
      <c r="B1275" s="257" t="str">
        <v>JKSXTZ06</v>
      </c>
      <c r="C1275" s="257" t="str">
        <v>九口山又小又天真系列限量笔记本-北极熊06</v>
      </c>
      <c r="D1275" s="257" t="str">
        <v>九口山又小又天真系列限量笔记本-北极熊06</v>
      </c>
      <c r="E1275" s="257" t="str">
        <v>JKSXTZ06</v>
      </c>
      <c r="F1275" s="257" t="str">
        <v>北极熊06</v>
      </c>
      <c r="G1275" s="231"/>
      <c r="H1275" s="231"/>
      <c r="I1275" s="231"/>
      <c r="J1275" s="231"/>
      <c r="K1275" s="231"/>
      <c r="L1275" s="231"/>
      <c r="M1275" s="231"/>
      <c r="N1275" s="231"/>
      <c r="O1275" s="231"/>
      <c r="P1275" s="231"/>
      <c r="Q1275" s="231"/>
      <c r="R1275" s="231"/>
      <c r="S1275" s="231"/>
      <c r="T1275" s="231"/>
    </row>
    <row r="1276">
      <c r="A1276" s="257" t="str">
        <v>JKSNLL01</v>
      </c>
      <c r="B1276" s="257" t="str">
        <v>JKSNLL01</v>
      </c>
      <c r="C1276" s="257" t="str">
        <v>九口山原创你从哪里来系列空白内页笔记本－九口山（灰）</v>
      </c>
      <c r="D1276" s="257" t="str">
        <v>九口山原创你从哪里来系列空白内页笔记本－九口山（灰）</v>
      </c>
      <c r="E1276" s="257" t="str">
        <v>JKSNLL01</v>
      </c>
      <c r="F1276" s="257" t="str">
        <v>从哪来九口山灰</v>
      </c>
      <c r="G1276" s="231"/>
      <c r="H1276" s="231"/>
      <c r="I1276" s="231"/>
      <c r="J1276" s="231"/>
      <c r="K1276" s="231"/>
      <c r="L1276" s="231"/>
      <c r="M1276" s="231"/>
      <c r="N1276" s="231"/>
      <c r="O1276" s="231"/>
      <c r="P1276" s="231"/>
      <c r="Q1276" s="231"/>
      <c r="R1276" s="231"/>
      <c r="S1276" s="231"/>
      <c r="T1276" s="231"/>
    </row>
    <row r="1277">
      <c r="A1277" s="257" t="str">
        <v>JKSNLL28</v>
      </c>
      <c r="B1277" s="257" t="str">
        <v>JKSNLL28</v>
      </c>
      <c r="C1277" s="257" t="str">
        <v>九口山原创你从哪里来系列空白内页笔记本－仙桃（深灰）</v>
      </c>
      <c r="D1277" s="257" t="str">
        <v>九口山原创你从哪里来系列空白内页笔记本－仙桃（深灰）</v>
      </c>
      <c r="E1277" s="257" t="str">
        <v>JKSNLL28</v>
      </c>
      <c r="F1277" s="257" t="str">
        <v>从哪来仙桃</v>
      </c>
      <c r="G1277" s="231"/>
      <c r="H1277" s="231"/>
      <c r="I1277" s="231"/>
      <c r="J1277" s="231"/>
      <c r="K1277" s="231"/>
      <c r="L1277" s="231"/>
      <c r="M1277" s="231"/>
      <c r="N1277" s="231"/>
      <c r="O1277" s="231"/>
      <c r="P1277" s="231"/>
      <c r="Q1277" s="231"/>
      <c r="R1277" s="231"/>
      <c r="S1277" s="231"/>
      <c r="T1277" s="231"/>
    </row>
    <row r="1278">
      <c r="A1278" s="257" t="str">
        <v>JKSNLL42</v>
      </c>
      <c r="B1278" s="257" t="str">
        <v>JKSNLL42</v>
      </c>
      <c r="C1278" s="257" t="str">
        <v>九口山原创你从哪里来系列空白内页笔记本－千灯（浅蓝）</v>
      </c>
      <c r="D1278" s="257" t="str">
        <v>九口山原创你从哪里来系列空白内页笔记本－千灯（浅蓝）</v>
      </c>
      <c r="E1278" s="257" t="str">
        <v>JKSNLL42</v>
      </c>
      <c r="F1278" s="257" t="str">
        <v>从哪来千灯</v>
      </c>
      <c r="G1278" s="231"/>
      <c r="H1278" s="231"/>
      <c r="I1278" s="231"/>
      <c r="J1278" s="231"/>
      <c r="K1278" s="231"/>
      <c r="L1278" s="231"/>
      <c r="M1278" s="231"/>
      <c r="N1278" s="231"/>
      <c r="O1278" s="231"/>
      <c r="P1278" s="231"/>
      <c r="Q1278" s="231"/>
      <c r="R1278" s="231"/>
      <c r="S1278" s="231"/>
      <c r="T1278" s="231"/>
    </row>
    <row r="1279">
      <c r="A1279" s="257" t="str">
        <v>JKSNLL61</v>
      </c>
      <c r="B1279" s="257" t="str">
        <v>JKSNLL61</v>
      </c>
      <c r="C1279" s="257" t="str">
        <v>九口山原创你从哪里来系列空白内页笔记本－九口山（红）</v>
      </c>
      <c r="D1279" s="257" t="str">
        <v>九口山原创你从哪里来系列空白内页笔记本－九口山（红）</v>
      </c>
      <c r="E1279" s="257" t="str">
        <v>JKSNLL61</v>
      </c>
      <c r="F1279" s="257" t="str">
        <v>从哪里九口山红</v>
      </c>
      <c r="G1279" s="231"/>
      <c r="H1279" s="231"/>
      <c r="I1279" s="231"/>
      <c r="J1279" s="231"/>
      <c r="K1279" s="231"/>
      <c r="L1279" s="231"/>
      <c r="M1279" s="231"/>
      <c r="N1279" s="231"/>
      <c r="O1279" s="231"/>
      <c r="P1279" s="231"/>
      <c r="Q1279" s="231"/>
      <c r="R1279" s="231"/>
      <c r="S1279" s="231"/>
      <c r="T1279" s="231"/>
    </row>
    <row r="1280">
      <c r="A1280" s="257" t="str">
        <v>JKSNLL92</v>
      </c>
      <c r="B1280" s="257" t="str">
        <v>JKSNLL92</v>
      </c>
      <c r="C1280" s="257" t="str">
        <v>九口山原创你从哪里来系列空白内页笔记本－果其高（深蓝）</v>
      </c>
      <c r="D1280" s="257" t="str">
        <v>九口山原创你从哪里来系列空白内页笔记本－果其高（深蓝）</v>
      </c>
      <c r="E1280" s="257" t="str">
        <v>JKSNLL92</v>
      </c>
      <c r="F1280" s="257" t="str">
        <v>从哪来果其高深蓝</v>
      </c>
      <c r="G1280" s="231"/>
      <c r="H1280" s="231"/>
      <c r="I1280" s="231"/>
      <c r="J1280" s="231"/>
      <c r="K1280" s="231"/>
      <c r="L1280" s="231"/>
      <c r="M1280" s="231"/>
      <c r="N1280" s="231"/>
      <c r="O1280" s="231"/>
      <c r="P1280" s="231"/>
      <c r="Q1280" s="231"/>
      <c r="R1280" s="231"/>
      <c r="S1280" s="231"/>
      <c r="T1280" s="231"/>
    </row>
    <row r="1281">
      <c r="A1281" s="257" t="str">
        <v>SD15217B</v>
      </c>
      <c r="B1281" s="257" t="str">
        <v>SD15217B</v>
      </c>
      <c r="C1281" s="257" t="str">
        <v>美国白橡木+布艺软包床架</v>
      </c>
      <c r="D1281" s="257" t="str">
        <v>美国白橡木+布艺软包</v>
      </c>
      <c r="E1281" s="257" t="str">
        <v>SD15217B</v>
      </c>
      <c r="F1281" s="257" t="str">
        <v>长2130*宽1570*高850（单位：mm）</v>
      </c>
      <c r="G1281" s="231"/>
      <c r="H1281" s="231"/>
      <c r="I1281" s="231"/>
      <c r="J1281" s="231"/>
      <c r="K1281" s="231"/>
      <c r="L1281" s="231"/>
      <c r="M1281" s="231"/>
      <c r="N1281" s="231"/>
      <c r="O1281" s="231"/>
      <c r="P1281" s="231"/>
      <c r="Q1281" s="231"/>
      <c r="R1281" s="231"/>
      <c r="S1281" s="231"/>
      <c r="T1281" s="231"/>
    </row>
    <row r="1282">
      <c r="A1282" s="257" t="str">
        <v>SD15217C</v>
      </c>
      <c r="B1282" s="257" t="str">
        <v>SD15217C</v>
      </c>
      <c r="C1282" s="257" t="str">
        <v>美国胡桃木+布艺软包床架</v>
      </c>
      <c r="D1282" s="257" t="str">
        <v>美国胡桃木+布艺软包</v>
      </c>
      <c r="E1282" s="257" t="str">
        <v>SD15217C</v>
      </c>
      <c r="F1282" s="257" t="str">
        <v>长2130*宽1570*高850（单位：mm）</v>
      </c>
      <c r="G1282" s="231"/>
      <c r="H1282" s="231"/>
      <c r="I1282" s="231"/>
      <c r="J1282" s="231"/>
      <c r="K1282" s="231"/>
      <c r="L1282" s="231"/>
      <c r="M1282" s="231"/>
      <c r="N1282" s="231"/>
      <c r="O1282" s="231"/>
      <c r="P1282" s="231"/>
      <c r="Q1282" s="231"/>
      <c r="R1282" s="231"/>
      <c r="S1282" s="231"/>
      <c r="T1282" s="231"/>
    </row>
    <row r="1283">
      <c r="A1283" s="257" t="str">
        <v>SD15217D</v>
      </c>
      <c r="B1283" s="257" t="str">
        <v>SD15217D</v>
      </c>
      <c r="C1283" s="257" t="str">
        <v>美国胡桃木+布艺软包床架</v>
      </c>
      <c r="D1283" s="257" t="str">
        <v>美国胡桃木+布艺软包</v>
      </c>
      <c r="E1283" s="257" t="str">
        <v>SD15217D</v>
      </c>
      <c r="F1283" s="257" t="str">
        <v>长2130*宽1870*高850（单位：mm）</v>
      </c>
      <c r="G1283" s="231"/>
      <c r="H1283" s="231"/>
      <c r="I1283" s="231"/>
      <c r="J1283" s="231"/>
      <c r="K1283" s="231"/>
      <c r="L1283" s="231"/>
      <c r="M1283" s="231"/>
      <c r="N1283" s="231"/>
      <c r="O1283" s="231"/>
      <c r="P1283" s="231"/>
      <c r="Q1283" s="231"/>
      <c r="R1283" s="231"/>
      <c r="S1283" s="231"/>
      <c r="T1283" s="231"/>
    </row>
    <row r="1284">
      <c r="A1284" s="257" t="str">
        <v>AFRMGHSS</v>
      </c>
      <c r="B1284" s="257" t="str">
        <v>AFRMGHSS</v>
      </c>
      <c r="C1284" s="257" t="str">
        <v>阿芙乳木果密集柔润护手霜</v>
      </c>
      <c r="D1284" s="257" t="str">
        <v>阿芙乳木果密集柔润护手霜</v>
      </c>
      <c r="E1284" s="257" t="str">
        <v>AFRMGHSS</v>
      </c>
      <c r="F1284" s="257" t="str">
        <v>30g</v>
      </c>
      <c r="G1284" s="231"/>
      <c r="H1284" s="231"/>
      <c r="I1284" s="231"/>
      <c r="J1284" s="231"/>
      <c r="K1284" s="231"/>
      <c r="L1284" s="231"/>
      <c r="M1284" s="231"/>
      <c r="N1284" s="231"/>
      <c r="O1284" s="231"/>
      <c r="P1284" s="231"/>
      <c r="Q1284" s="231"/>
      <c r="R1284" s="231"/>
      <c r="S1284" s="231"/>
      <c r="T1284" s="231"/>
    </row>
    <row r="1285">
      <c r="A1285" s="257" t="str">
        <v>1407001</v>
      </c>
      <c r="B1285" s="257" t="str">
        <v>1407001</v>
      </c>
      <c r="C1285" s="257" t="str">
        <v>网易严选 24寸 纯PC“铝框”（非全铝）拉杆箱 银色</v>
      </c>
      <c r="D1285" s="257" t="str">
        <v>24寸 纯PC“铝框”（非全铝）拉杆箱</v>
      </c>
      <c r="E1285" s="257" t="str">
        <v>1407001</v>
      </c>
      <c r="F1285" s="257" t="str">
        <v>银色</v>
      </c>
      <c r="G1285" s="231"/>
      <c r="H1285" s="231"/>
      <c r="I1285" s="231"/>
      <c r="J1285" s="231"/>
      <c r="K1285" s="231"/>
      <c r="L1285" s="231"/>
      <c r="M1285" s="231"/>
      <c r="N1285" s="231"/>
      <c r="O1285" s="231"/>
      <c r="P1285" s="231"/>
      <c r="Q1285" s="231"/>
      <c r="R1285" s="231"/>
      <c r="S1285" s="231"/>
      <c r="T1285" s="231"/>
    </row>
    <row r="1286">
      <c r="A1286" s="257" t="str">
        <v>TYS-mylxbz</v>
      </c>
      <c r="B1286" s="257" t="str">
        <v>TYS-mylxbz</v>
      </c>
      <c r="C1286" s="257" t="str">
        <v>酒店同款 体研究所 本草修护沐浴露</v>
      </c>
      <c r="D1286" s="257" t="str">
        <v>体研所沐浴露（新包装）</v>
      </c>
      <c r="E1286" s="257" t="str">
        <v>TYS-mylxbz</v>
      </c>
      <c r="F1286" s="257" t="str">
        <v>250ml</v>
      </c>
      <c r="G1286" s="231"/>
      <c r="H1286" s="231"/>
      <c r="I1286" s="231"/>
      <c r="J1286" s="231"/>
      <c r="K1286" s="231"/>
      <c r="L1286" s="231"/>
      <c r="M1286" s="231"/>
      <c r="N1286" s="231"/>
      <c r="O1286" s="231"/>
      <c r="P1286" s="231"/>
      <c r="Q1286" s="231"/>
      <c r="R1286" s="231"/>
      <c r="S1286" s="231"/>
      <c r="T1286" s="231"/>
    </row>
    <row r="1287">
      <c r="A1287" s="257" t="str">
        <v>TYS-mylxbz-1</v>
      </c>
      <c r="B1287" s="257" t="str">
        <v>TYS-mylxbz</v>
      </c>
      <c r="C1287" s="257" t="str">
        <v>酒店同款 体研究所 本草修护沐浴露</v>
      </c>
      <c r="D1287" s="257" t="str">
        <v>体研所沐浴露（新包装）</v>
      </c>
      <c r="E1287" s="257" t="str">
        <v>TYS-mylxbz</v>
      </c>
      <c r="F1287" s="257" t="str">
        <v>250ml</v>
      </c>
      <c r="G1287" s="231"/>
      <c r="H1287" s="231"/>
      <c r="I1287" s="231"/>
      <c r="J1287" s="231"/>
      <c r="K1287" s="231"/>
      <c r="L1287" s="231"/>
      <c r="M1287" s="231"/>
      <c r="N1287" s="231"/>
      <c r="O1287" s="231"/>
      <c r="P1287" s="231"/>
      <c r="Q1287" s="231"/>
      <c r="R1287" s="231"/>
      <c r="S1287" s="231"/>
      <c r="T1287" s="231"/>
    </row>
    <row r="1288">
      <c r="A1288" s="257" t="str">
        <v>1289011</v>
      </c>
      <c r="B1288" s="257" t="str">
        <v>1289011</v>
      </c>
      <c r="C1288" s="257" t="str">
        <v>3包装 网易严选 云感 日用卫生巾</v>
      </c>
      <c r="D1288" s="257" t="str">
        <v>严选卫生巾</v>
      </c>
      <c r="E1288" s="257" t="str">
        <v>1289011</v>
      </c>
      <c r="F1288" s="257" t="str">
        <v>3包装280mm-共36片</v>
      </c>
      <c r="G1288" s="231"/>
      <c r="H1288" s="231"/>
      <c r="I1288" s="231"/>
      <c r="J1288" s="231"/>
      <c r="K1288" s="231"/>
      <c r="L1288" s="231"/>
      <c r="M1288" s="231"/>
      <c r="N1288" s="231"/>
      <c r="O1288" s="231"/>
      <c r="P1288" s="231"/>
      <c r="Q1288" s="231"/>
      <c r="R1288" s="231"/>
      <c r="S1288" s="231"/>
      <c r="T1288" s="231"/>
    </row>
    <row r="1289">
      <c r="A1289" s="257" t="str">
        <v>1289010</v>
      </c>
      <c r="B1289" s="257" t="str">
        <v>1289010</v>
      </c>
      <c r="C1289" s="257" t="str">
        <v>3包装 网易严选 云感 日用卫生巾</v>
      </c>
      <c r="D1289" s="257" t="str">
        <v>严选卫生巾</v>
      </c>
      <c r="E1289" s="257" t="str">
        <v>1289010</v>
      </c>
      <c r="F1289" s="257" t="str">
        <v>3包装240mm-共48片</v>
      </c>
      <c r="G1289" s="231"/>
      <c r="H1289" s="231"/>
      <c r="I1289" s="231"/>
      <c r="J1289" s="231"/>
      <c r="K1289" s="231"/>
      <c r="L1289" s="231"/>
      <c r="M1289" s="231"/>
      <c r="N1289" s="231"/>
      <c r="O1289" s="231"/>
      <c r="P1289" s="231"/>
      <c r="Q1289" s="231"/>
      <c r="R1289" s="231"/>
      <c r="S1289" s="231"/>
      <c r="T1289" s="231"/>
    </row>
    <row r="1290">
      <c r="A1290" s="257" t="str">
        <v>1150041</v>
      </c>
      <c r="B1290" s="257" t="str">
        <v>1150041</v>
      </c>
      <c r="C1290" s="257" t="str">
        <v>全棉针织纯色四件套</v>
      </c>
      <c r="D1290" s="257" t="str">
        <v>全棉针织纯色四件套</v>
      </c>
      <c r="E1290" s="257" t="str">
        <v>1150041</v>
      </c>
      <c r="F1290" s="257" t="str">
        <v>茶香粉*1.5M 床单款</v>
      </c>
      <c r="G1290" s="231"/>
      <c r="H1290" s="231"/>
      <c r="I1290" s="231"/>
      <c r="J1290" s="231"/>
      <c r="K1290" s="231"/>
      <c r="L1290" s="231"/>
      <c r="M1290" s="231"/>
      <c r="N1290" s="231"/>
      <c r="O1290" s="231"/>
      <c r="P1290" s="231"/>
      <c r="Q1290" s="231"/>
      <c r="R1290" s="231"/>
      <c r="S1290" s="231"/>
      <c r="T1290" s="231"/>
    </row>
    <row r="1291">
      <c r="A1291" s="257" t="str">
        <v>1150042</v>
      </c>
      <c r="B1291" s="257" t="str">
        <v>1150042</v>
      </c>
      <c r="C1291" s="257" t="str">
        <v>全棉针织纯色四件套</v>
      </c>
      <c r="D1291" s="257" t="str">
        <v>全棉针织纯色四件套</v>
      </c>
      <c r="E1291" s="257" t="str">
        <v>1150042</v>
      </c>
      <c r="F1291" s="257" t="str">
        <v>茶香粉*1.8M 床单款</v>
      </c>
      <c r="G1291" s="231"/>
      <c r="H1291" s="231"/>
      <c r="I1291" s="231"/>
      <c r="J1291" s="231"/>
      <c r="K1291" s="231"/>
      <c r="L1291" s="231"/>
      <c r="M1291" s="231"/>
      <c r="N1291" s="231"/>
      <c r="O1291" s="231"/>
      <c r="P1291" s="231"/>
      <c r="Q1291" s="231"/>
      <c r="R1291" s="231"/>
      <c r="S1291" s="231"/>
      <c r="T1291" s="231"/>
    </row>
    <row r="1292">
      <c r="A1292" s="257" t="str">
        <v>1111041</v>
      </c>
      <c r="B1292" s="257" t="str">
        <v>1111041</v>
      </c>
      <c r="C1292" s="257" t="str">
        <v>全棉针织纯色四件套</v>
      </c>
      <c r="D1292" s="257" t="str">
        <v>全棉针织纯色四件套</v>
      </c>
      <c r="E1292" s="257" t="str">
        <v>1111041</v>
      </c>
      <c r="F1292" s="257" t="str">
        <v>茶香粉*1.5M 床笠款</v>
      </c>
      <c r="G1292" s="231"/>
      <c r="H1292" s="231"/>
      <c r="I1292" s="231"/>
      <c r="J1292" s="231"/>
      <c r="K1292" s="231"/>
      <c r="L1292" s="231"/>
      <c r="M1292" s="231"/>
      <c r="N1292" s="231"/>
      <c r="O1292" s="231"/>
      <c r="P1292" s="231"/>
      <c r="Q1292" s="231"/>
      <c r="R1292" s="231"/>
      <c r="S1292" s="231"/>
      <c r="T1292" s="231"/>
    </row>
    <row r="1293">
      <c r="A1293" s="257" t="str">
        <v>1111042</v>
      </c>
      <c r="B1293" s="257" t="str">
        <v>1111042</v>
      </c>
      <c r="C1293" s="257" t="str">
        <v>全棉针织纯色四件套</v>
      </c>
      <c r="D1293" s="257" t="str">
        <v>全棉针织纯色四件套</v>
      </c>
      <c r="E1293" s="257" t="str">
        <v>1111042</v>
      </c>
      <c r="F1293" s="257" t="str">
        <v>茶香粉*1.8M 床笠款</v>
      </c>
      <c r="G1293" s="231"/>
      <c r="H1293" s="231"/>
      <c r="I1293" s="231"/>
      <c r="J1293" s="231"/>
      <c r="K1293" s="231"/>
      <c r="L1293" s="231"/>
      <c r="M1293" s="231"/>
      <c r="N1293" s="231"/>
      <c r="O1293" s="231"/>
      <c r="P1293" s="231"/>
      <c r="Q1293" s="231"/>
      <c r="R1293" s="231"/>
      <c r="S1293" s="231"/>
      <c r="T1293" s="231"/>
    </row>
    <row r="1294">
      <c r="A1294" s="257" t="str">
        <v>1136027</v>
      </c>
      <c r="B1294" s="257" t="str">
        <v>1136027</v>
      </c>
      <c r="C1294" s="257" t="str">
        <v>负离子可折叠便携吹风机</v>
      </c>
      <c r="D1294" s="257" t="str">
        <v>吹风机</v>
      </c>
      <c r="E1294" s="257" t="str">
        <v>1136027</v>
      </c>
      <c r="F1294" s="257" t="str">
        <v>樱花粉</v>
      </c>
      <c r="G1294" s="231"/>
      <c r="H1294" s="231"/>
      <c r="I1294" s="231"/>
      <c r="J1294" s="231"/>
      <c r="K1294" s="231"/>
      <c r="L1294" s="231"/>
      <c r="M1294" s="231"/>
      <c r="N1294" s="231"/>
      <c r="O1294" s="231"/>
      <c r="P1294" s="231"/>
      <c r="Q1294" s="231"/>
      <c r="R1294" s="231"/>
      <c r="S1294" s="231"/>
      <c r="T1294" s="231"/>
    </row>
    <row r="1295">
      <c r="A1295" s="257" t="str">
        <v>TB02-300</v>
      </c>
      <c r="B1295" s="257" t="str">
        <v>TB0160-300</v>
      </c>
      <c r="C1295" s="257" t="str">
        <v>华光（HG）多功能料理杯TB0160-300</v>
      </c>
      <c r="D1295" s="257" t="str">
        <v>华光（HG）多功能料理杯</v>
      </c>
      <c r="E1295" s="257" t="str">
        <v>TB02-300</v>
      </c>
      <c r="F1295" s="257" t="str">
        <v>TB02-300</v>
      </c>
      <c r="G1295" s="231"/>
      <c r="H1295" s="231"/>
      <c r="I1295" s="231"/>
      <c r="J1295" s="231"/>
      <c r="K1295" s="231"/>
      <c r="L1295" s="231"/>
      <c r="M1295" s="231"/>
      <c r="N1295" s="231"/>
      <c r="O1295" s="231"/>
      <c r="P1295" s="231"/>
      <c r="Q1295" s="231"/>
      <c r="R1295" s="231"/>
      <c r="S1295" s="231"/>
      <c r="T1295" s="231"/>
    </row>
    <row r="1296">
      <c r="A1296" s="257" t="str">
        <v>TB0160-300</v>
      </c>
      <c r="B1296" s="257" t="str">
        <v>TB0160-300</v>
      </c>
      <c r="C1296" s="257" t="str">
        <v>华光（HG）多功能料理杯TB0160-300</v>
      </c>
      <c r="D1296" s="257" t="str">
        <v>华光（HG）多功能料理杯</v>
      </c>
      <c r="E1296" s="257" t="str">
        <v>TB0160-300</v>
      </c>
      <c r="F1296" s="257" t="str">
        <v>TB0160-300</v>
      </c>
      <c r="G1296" s="231"/>
      <c r="H1296" s="231"/>
      <c r="I1296" s="231"/>
      <c r="J1296" s="231"/>
      <c r="K1296" s="231"/>
      <c r="L1296" s="231"/>
      <c r="M1296" s="231"/>
      <c r="N1296" s="231"/>
      <c r="O1296" s="231"/>
      <c r="P1296" s="231"/>
      <c r="Q1296" s="231"/>
      <c r="R1296" s="231"/>
      <c r="S1296" s="231"/>
      <c r="T1296" s="231"/>
    </row>
    <row r="1297">
      <c r="A1297" s="257" t="str">
        <v>1136030</v>
      </c>
      <c r="B1297" s="257" t="str">
        <v>1136030</v>
      </c>
      <c r="C1297" s="257" t="str">
        <v>负离子震动多功能梳</v>
      </c>
      <c r="D1297" s="257" t="str">
        <v>负离子震动多功能梳</v>
      </c>
      <c r="E1297" s="257" t="str">
        <v>1136030</v>
      </c>
      <c r="F1297" s="257" t="str">
        <v>1136030</v>
      </c>
      <c r="G1297" s="231"/>
      <c r="H1297" s="231"/>
      <c r="I1297" s="231"/>
      <c r="J1297" s="231"/>
      <c r="K1297" s="231"/>
      <c r="L1297" s="231"/>
      <c r="M1297" s="231"/>
      <c r="N1297" s="231"/>
      <c r="O1297" s="231"/>
      <c r="P1297" s="231"/>
      <c r="Q1297" s="231"/>
      <c r="R1297" s="231"/>
      <c r="S1297" s="231"/>
      <c r="T1297" s="231"/>
    </row>
    <row r="1298">
      <c r="A1298" s="257" t="str">
        <v>1135081</v>
      </c>
      <c r="B1298" s="257" t="str">
        <v>1136030</v>
      </c>
      <c r="C1298" s="257" t="str">
        <v>负离子震动多功能梳</v>
      </c>
      <c r="D1298" s="257" t="str">
        <v>负离子震动多功能梳</v>
      </c>
      <c r="E1298" s="257" t="str">
        <v>1135081</v>
      </c>
      <c r="F1298" s="257" t="str">
        <v>1135081</v>
      </c>
      <c r="G1298" s="231"/>
      <c r="H1298" s="231"/>
      <c r="I1298" s="231"/>
      <c r="J1298" s="231"/>
      <c r="K1298" s="231"/>
      <c r="L1298" s="231"/>
      <c r="M1298" s="231"/>
      <c r="N1298" s="231"/>
      <c r="O1298" s="231"/>
      <c r="P1298" s="231"/>
      <c r="Q1298" s="231"/>
      <c r="R1298" s="231"/>
      <c r="S1298" s="231"/>
      <c r="T1298" s="231"/>
    </row>
    <row r="1299">
      <c r="A1299" s="257" t="str">
        <v>1136031</v>
      </c>
      <c r="B1299" s="257" t="str">
        <v>1136030</v>
      </c>
      <c r="C1299" s="257" t="str">
        <v>负离子震动多功能梳</v>
      </c>
      <c r="D1299" s="257" t="str">
        <v>负离子震动多功能梳</v>
      </c>
      <c r="E1299" s="257" t="str">
        <v>1136031</v>
      </c>
      <c r="F1299" s="257" t="str">
        <v>1136031</v>
      </c>
      <c r="G1299" s="231"/>
      <c r="H1299" s="231"/>
      <c r="I1299" s="231"/>
      <c r="J1299" s="231"/>
      <c r="K1299" s="231"/>
      <c r="L1299" s="231"/>
      <c r="M1299" s="231"/>
      <c r="N1299" s="231"/>
      <c r="O1299" s="231"/>
      <c r="P1299" s="231"/>
      <c r="Q1299" s="231"/>
      <c r="R1299" s="231"/>
      <c r="S1299" s="231"/>
      <c r="T1299" s="231"/>
    </row>
    <row r="1300">
      <c r="A1300" s="257" t="str">
        <v>1274164</v>
      </c>
      <c r="B1300" s="257" t="str">
        <v>1274164</v>
      </c>
      <c r="C1300" s="257" t="str">
        <v>云朵系列 洁面手工皂</v>
      </c>
      <c r="D1300" s="257" t="str">
        <v>云朵系列 洁面手工皂</v>
      </c>
      <c r="E1300" s="257" t="str">
        <v>1274164</v>
      </c>
      <c r="F1300" s="257" t="str">
        <v>1274164</v>
      </c>
      <c r="G1300" s="231"/>
      <c r="H1300" s="231"/>
      <c r="I1300" s="231"/>
      <c r="J1300" s="231"/>
      <c r="K1300" s="231"/>
      <c r="L1300" s="231"/>
      <c r="M1300" s="231"/>
      <c r="N1300" s="231"/>
      <c r="O1300" s="231"/>
      <c r="P1300" s="231"/>
      <c r="Q1300" s="231"/>
      <c r="R1300" s="231"/>
      <c r="S1300" s="231"/>
      <c r="T1300" s="231"/>
    </row>
    <row r="1301">
      <c r="A1301" s="257" t="str">
        <v>1091148</v>
      </c>
      <c r="B1301" s="257" t="str">
        <v>1091148</v>
      </c>
      <c r="C1301" s="257" t="str">
        <v>日本制造 天然樱花香皂</v>
      </c>
      <c r="D1301" s="257" t="str">
        <v>日本制造 天然樱花香皂</v>
      </c>
      <c r="E1301" s="257" t="str">
        <v>1091148</v>
      </c>
      <c r="F1301" s="257" t="str">
        <v>1091148</v>
      </c>
      <c r="G1301" s="231"/>
      <c r="H1301" s="231"/>
      <c r="I1301" s="231"/>
      <c r="J1301" s="231"/>
      <c r="K1301" s="231"/>
      <c r="L1301" s="231"/>
      <c r="M1301" s="231"/>
      <c r="N1301" s="231"/>
      <c r="O1301" s="231"/>
      <c r="P1301" s="231"/>
      <c r="Q1301" s="231"/>
      <c r="R1301" s="231"/>
      <c r="S1301" s="231"/>
      <c r="T1301" s="231"/>
    </row>
    <row r="1302">
      <c r="A1302" s="257" t="str">
        <v>1286031</v>
      </c>
      <c r="B1302" s="257" t="str">
        <v>1286031</v>
      </c>
      <c r="C1302" s="257" t="str">
        <v>3包装 网易严选 云感 夜用卫生巾</v>
      </c>
      <c r="D1302" s="257" t="str">
        <v>3包装 网易严选 云感 夜用卫生巾</v>
      </c>
      <c r="E1302" s="257" t="str">
        <v>1286031</v>
      </c>
      <c r="F1302" s="257" t="str">
        <v>1286031</v>
      </c>
      <c r="G1302" s="231"/>
      <c r="H1302" s="231"/>
      <c r="I1302" s="231"/>
      <c r="J1302" s="231"/>
      <c r="K1302" s="231"/>
      <c r="L1302" s="231"/>
      <c r="M1302" s="231"/>
      <c r="N1302" s="231"/>
      <c r="O1302" s="231"/>
      <c r="P1302" s="231"/>
      <c r="Q1302" s="231"/>
      <c r="R1302" s="231"/>
      <c r="S1302" s="231"/>
      <c r="T1302" s="231"/>
    </row>
    <row r="1303">
      <c r="A1303" s="257" t="str">
        <v>1128004</v>
      </c>
      <c r="B1303" s="257" t="str">
        <v>1056006</v>
      </c>
      <c r="C1303" s="257" t="str">
        <v>芒果干 118克</v>
      </c>
      <c r="D1303" s="257" t="str">
        <v>芒果干 118克</v>
      </c>
      <c r="E1303" s="257" t="str">
        <v>1128004</v>
      </c>
      <c r="F1303" s="257" t="str">
        <v>3袋装</v>
      </c>
      <c r="G1303" s="231"/>
      <c r="H1303" s="231"/>
      <c r="I1303" s="231"/>
      <c r="J1303" s="231"/>
      <c r="K1303" s="231"/>
      <c r="L1303" s="231"/>
      <c r="M1303" s="231"/>
      <c r="N1303" s="231"/>
      <c r="O1303" s="231"/>
      <c r="P1303" s="231"/>
      <c r="Q1303" s="231"/>
      <c r="R1303" s="231"/>
      <c r="S1303" s="231"/>
      <c r="T1303" s="231"/>
    </row>
    <row r="1304">
      <c r="A1304" s="257" t="str">
        <v>1137064</v>
      </c>
      <c r="B1304" s="257" t="str">
        <v>1056006</v>
      </c>
      <c r="C1304" s="257" t="str">
        <v>芒果干 118克</v>
      </c>
      <c r="D1304" s="257" t="str">
        <v>芒果干 118克</v>
      </c>
      <c r="E1304" s="257" t="str">
        <v>1137064</v>
      </c>
      <c r="F1304" s="257" t="str">
        <v>1袋装</v>
      </c>
      <c r="G1304" s="231"/>
      <c r="H1304" s="231"/>
      <c r="I1304" s="231"/>
      <c r="J1304" s="231"/>
      <c r="K1304" s="231"/>
      <c r="L1304" s="231"/>
      <c r="M1304" s="231"/>
      <c r="N1304" s="231"/>
      <c r="O1304" s="231"/>
      <c r="P1304" s="231"/>
      <c r="Q1304" s="231"/>
      <c r="R1304" s="231"/>
      <c r="S1304" s="231"/>
      <c r="T1304" s="231"/>
    </row>
    <row r="1305">
      <c r="A1305" s="257" t="str">
        <v>1208023</v>
      </c>
      <c r="B1305" s="257" t="str">
        <v>1056006</v>
      </c>
      <c r="C1305" s="257" t="str">
        <v>芒果干 118克</v>
      </c>
      <c r="D1305" s="257" t="str">
        <v>芒果干 118克</v>
      </c>
      <c r="E1305" s="257" t="str">
        <v>1208023</v>
      </c>
      <c r="F1305" s="257" t="str">
        <v>3袋装</v>
      </c>
      <c r="G1305" s="231"/>
      <c r="H1305" s="231"/>
      <c r="I1305" s="231"/>
      <c r="J1305" s="231"/>
      <c r="K1305" s="231"/>
      <c r="L1305" s="231"/>
      <c r="M1305" s="231"/>
      <c r="N1305" s="231"/>
      <c r="O1305" s="231"/>
      <c r="P1305" s="231"/>
      <c r="Q1305" s="231"/>
      <c r="R1305" s="231"/>
      <c r="S1305" s="231"/>
      <c r="T1305" s="231"/>
    </row>
    <row r="1306">
      <c r="A1306" s="257" t="str">
        <v>1530032</v>
      </c>
      <c r="B1306" s="257" t="str">
        <v>1056006</v>
      </c>
      <c r="C1306" s="257" t="str">
        <v>芒果干 118克</v>
      </c>
      <c r="D1306" s="257" t="str">
        <v>芒果干 118克</v>
      </c>
      <c r="E1306" s="257" t="str">
        <v>1530032</v>
      </c>
      <c r="F1306" s="257" t="str">
        <v>购买3袋装送1袋苹果脆片</v>
      </c>
      <c r="G1306" s="231"/>
      <c r="H1306" s="231"/>
      <c r="I1306" s="231"/>
      <c r="J1306" s="231"/>
      <c r="K1306" s="231"/>
      <c r="L1306" s="231"/>
      <c r="M1306" s="231"/>
      <c r="N1306" s="231"/>
      <c r="O1306" s="231"/>
      <c r="P1306" s="231"/>
      <c r="Q1306" s="231"/>
      <c r="R1306" s="231"/>
      <c r="S1306" s="231"/>
      <c r="T1306" s="231"/>
    </row>
    <row r="1307">
      <c r="A1307" s="257" t="str">
        <v>1109102</v>
      </c>
      <c r="B1307" s="257" t="str">
        <v>1108028</v>
      </c>
      <c r="C1307" s="257" t="str">
        <v>黑凤梨 鲜果冻 180克（6粒入）</v>
      </c>
      <c r="D1307" s="257" t="str">
        <v>黑凤梨 鲜果冻 180克（6粒入）</v>
      </c>
      <c r="E1307" s="257" t="str">
        <v>1109102</v>
      </c>
      <c r="F1307" s="257" t="str">
        <v>青梅鲜果冻</v>
      </c>
      <c r="G1307" s="231"/>
      <c r="H1307" s="231"/>
      <c r="I1307" s="231"/>
      <c r="J1307" s="231"/>
      <c r="K1307" s="231"/>
      <c r="L1307" s="231"/>
      <c r="M1307" s="231"/>
      <c r="N1307" s="231"/>
      <c r="O1307" s="231"/>
      <c r="P1307" s="231"/>
      <c r="Q1307" s="231"/>
      <c r="R1307" s="231"/>
      <c r="S1307" s="231"/>
      <c r="T1307" s="231"/>
    </row>
    <row r="1308">
      <c r="A1308" s="257" t="str">
        <v>1135161</v>
      </c>
      <c r="B1308" s="257" t="str">
        <v>1108028</v>
      </c>
      <c r="C1308" s="257" t="str">
        <v>黑凤梨 鲜果冻 180克（6粒入）</v>
      </c>
      <c r="D1308" s="257" t="str">
        <v>黑凤梨 鲜果冻 180克（6粒入）</v>
      </c>
      <c r="E1308" s="257" t="str">
        <v>1135161</v>
      </c>
      <c r="F1308" s="257" t="str">
        <v>青梅鲜果冻+雪梨鲜果冻</v>
      </c>
      <c r="G1308" s="231"/>
      <c r="H1308" s="231"/>
      <c r="I1308" s="231"/>
      <c r="J1308" s="231"/>
      <c r="K1308" s="231"/>
      <c r="L1308" s="231"/>
      <c r="M1308" s="231"/>
      <c r="N1308" s="231"/>
      <c r="O1308" s="231"/>
      <c r="P1308" s="231"/>
      <c r="Q1308" s="231"/>
      <c r="R1308" s="231"/>
      <c r="S1308" s="231"/>
      <c r="T1308" s="231"/>
    </row>
    <row r="1309">
      <c r="A1309" s="257" t="str">
        <v>1135162</v>
      </c>
      <c r="B1309" s="257" t="str">
        <v>1108028</v>
      </c>
      <c r="C1309" s="257" t="str">
        <v>黑凤梨 鲜果冻 180克（6粒入）</v>
      </c>
      <c r="D1309" s="257" t="str">
        <v>黑凤梨 鲜果冻 180克（6粒入）</v>
      </c>
      <c r="E1309" s="257" t="str">
        <v>1135162</v>
      </c>
      <c r="F1309" s="257" t="str">
        <v>黄桃鲜果冻+菠萝鲜果冻</v>
      </c>
      <c r="G1309" s="231"/>
      <c r="H1309" s="231"/>
      <c r="I1309" s="231"/>
      <c r="J1309" s="231"/>
      <c r="K1309" s="231"/>
      <c r="L1309" s="231"/>
      <c r="M1309" s="231"/>
      <c r="N1309" s="231"/>
      <c r="O1309" s="231"/>
      <c r="P1309" s="231"/>
      <c r="Q1309" s="231"/>
      <c r="R1309" s="231"/>
      <c r="S1309" s="231"/>
      <c r="T1309" s="231"/>
    </row>
    <row r="1310">
      <c r="A1310" s="257" t="str">
        <v>1215012</v>
      </c>
      <c r="B1310" s="257" t="str">
        <v>1108028</v>
      </c>
      <c r="C1310" s="257" t="str">
        <v>黑凤梨 鲜果冻 180克（6粒入）</v>
      </c>
      <c r="D1310" s="257" t="str">
        <v>黑凤梨 鲜果冻 180克（6粒入）</v>
      </c>
      <c r="E1310" s="257" t="str">
        <v>1215012</v>
      </c>
      <c r="F1310" s="257" t="str">
        <v>组合装（4个口味各1盒）</v>
      </c>
      <c r="G1310" s="231"/>
      <c r="H1310" s="231"/>
      <c r="I1310" s="231"/>
      <c r="J1310" s="231"/>
      <c r="K1310" s="231"/>
      <c r="L1310" s="231"/>
      <c r="M1310" s="231"/>
      <c r="N1310" s="231"/>
      <c r="O1310" s="231"/>
      <c r="P1310" s="231"/>
      <c r="Q1310" s="231"/>
      <c r="R1310" s="231"/>
      <c r="S1310" s="231"/>
      <c r="T1310" s="231"/>
    </row>
    <row r="1311">
      <c r="A1311" s="257" t="str">
        <v>1109103</v>
      </c>
      <c r="B1311" s="257" t="str">
        <v>1108028</v>
      </c>
      <c r="C1311" s="257" t="str">
        <v>黑凤梨 鲜果冻 180克（6粒入）</v>
      </c>
      <c r="D1311" s="257" t="str">
        <v>黑凤梨 鲜果冻 180克（6粒入）</v>
      </c>
      <c r="E1311" s="257" t="str">
        <v>1109103</v>
      </c>
      <c r="F1311" s="257" t="str">
        <v>雪梨鲜果冻</v>
      </c>
      <c r="G1311" s="231"/>
      <c r="H1311" s="231"/>
      <c r="I1311" s="231"/>
      <c r="J1311" s="231"/>
      <c r="K1311" s="231"/>
      <c r="L1311" s="231"/>
      <c r="M1311" s="231"/>
      <c r="N1311" s="231"/>
      <c r="O1311" s="231"/>
      <c r="P1311" s="231"/>
      <c r="Q1311" s="231"/>
      <c r="R1311" s="231"/>
      <c r="S1311" s="231"/>
      <c r="T1311" s="231"/>
    </row>
    <row r="1312">
      <c r="A1312" s="257" t="str">
        <v>1109104</v>
      </c>
      <c r="B1312" s="257" t="str">
        <v>1108028</v>
      </c>
      <c r="C1312" s="257" t="str">
        <v>黑凤梨 鲜果冻 180克（6粒入）</v>
      </c>
      <c r="D1312" s="257" t="str">
        <v>黑凤梨 鲜果冻 180克（6粒入）</v>
      </c>
      <c r="E1312" s="257" t="str">
        <v>1109104</v>
      </c>
      <c r="F1312" s="257" t="str">
        <v>黄桃鲜果冻</v>
      </c>
      <c r="G1312" s="231"/>
      <c r="H1312" s="231"/>
      <c r="I1312" s="231"/>
      <c r="J1312" s="231"/>
      <c r="K1312" s="231"/>
      <c r="L1312" s="231"/>
      <c r="M1312" s="231"/>
      <c r="N1312" s="231"/>
      <c r="O1312" s="231"/>
      <c r="P1312" s="231"/>
      <c r="Q1312" s="231"/>
      <c r="R1312" s="231"/>
      <c r="S1312" s="231"/>
      <c r="T1312" s="231"/>
    </row>
    <row r="1313">
      <c r="A1313" s="257" t="str">
        <v>1109105</v>
      </c>
      <c r="B1313" s="257" t="str">
        <v>1108028</v>
      </c>
      <c r="C1313" s="257" t="str">
        <v>黑凤梨 鲜果冻 180克（6粒入）</v>
      </c>
      <c r="D1313" s="257" t="str">
        <v>黑凤梨 鲜果冻 180克（6粒入）</v>
      </c>
      <c r="E1313" s="257" t="str">
        <v>1109105</v>
      </c>
      <c r="F1313" s="257" t="str">
        <v>菠萝鲜果冻</v>
      </c>
      <c r="G1313" s="231"/>
      <c r="H1313" s="231"/>
      <c r="I1313" s="231"/>
      <c r="J1313" s="231"/>
      <c r="K1313" s="231"/>
      <c r="L1313" s="231"/>
      <c r="M1313" s="231"/>
      <c r="N1313" s="231"/>
      <c r="O1313" s="231"/>
      <c r="P1313" s="231"/>
      <c r="Q1313" s="231"/>
      <c r="R1313" s="231"/>
      <c r="S1313" s="231"/>
      <c r="T1313" s="231"/>
    </row>
    <row r="1314">
      <c r="A1314" s="257" t="str">
        <v>3592102</v>
      </c>
      <c r="B1314" s="257" t="str">
        <v>1108028</v>
      </c>
      <c r="C1314" s="257" t="str">
        <v>黑凤梨 鲜果冻 180克（6粒入）</v>
      </c>
      <c r="D1314" s="257" t="str">
        <v>黑凤梨 鲜果冻 180克（6粒入）</v>
      </c>
      <c r="E1314" s="257" t="str">
        <v>3592102</v>
      </c>
      <c r="F1314" s="257" t="str">
        <v>青梅鲜果冻 30克*10颗</v>
      </c>
      <c r="G1314" s="231"/>
      <c r="H1314" s="231"/>
      <c r="I1314" s="231"/>
      <c r="J1314" s="231"/>
      <c r="K1314" s="231"/>
      <c r="L1314" s="231"/>
      <c r="M1314" s="231"/>
      <c r="N1314" s="231"/>
      <c r="O1314" s="231"/>
      <c r="P1314" s="231"/>
      <c r="Q1314" s="231"/>
      <c r="R1314" s="231"/>
      <c r="S1314" s="231"/>
      <c r="T1314" s="231"/>
    </row>
    <row r="1315">
      <c r="A1315" s="257" t="str">
        <v>3592103</v>
      </c>
      <c r="B1315" s="257" t="str">
        <v>1108028</v>
      </c>
      <c r="C1315" s="257" t="str">
        <v>黑凤梨 鲜果冻 180克（6粒入）</v>
      </c>
      <c r="D1315" s="257" t="str">
        <v>黑凤梨 鲜果冻 180克（6粒入）</v>
      </c>
      <c r="E1315" s="257" t="str">
        <v>3592103</v>
      </c>
      <c r="F1315" s="257" t="str">
        <v>雪梨鲜果冻 30克*10颗</v>
      </c>
      <c r="G1315" s="231"/>
      <c r="H1315" s="231"/>
      <c r="I1315" s="231"/>
      <c r="J1315" s="231"/>
      <c r="K1315" s="231"/>
      <c r="L1315" s="231"/>
      <c r="M1315" s="231"/>
      <c r="N1315" s="231"/>
      <c r="O1315" s="231"/>
      <c r="P1315" s="231"/>
      <c r="Q1315" s="231"/>
      <c r="R1315" s="231"/>
      <c r="S1315" s="231"/>
      <c r="T1315" s="231"/>
    </row>
    <row r="1316">
      <c r="A1316" s="257" t="str">
        <v>3592104</v>
      </c>
      <c r="B1316" s="257" t="str">
        <v>1108028</v>
      </c>
      <c r="C1316" s="257" t="str">
        <v>黑凤梨 鲜果冻 180克（6粒入）</v>
      </c>
      <c r="D1316" s="257" t="str">
        <v>黑凤梨 鲜果冻 180克（6粒入）</v>
      </c>
      <c r="E1316" s="257" t="str">
        <v>3592104</v>
      </c>
      <c r="F1316" s="257" t="str">
        <v>黄桃鲜果冻 30克*10颗</v>
      </c>
      <c r="G1316" s="231"/>
      <c r="H1316" s="231"/>
      <c r="I1316" s="231"/>
      <c r="J1316" s="231"/>
      <c r="K1316" s="231"/>
      <c r="L1316" s="231"/>
      <c r="M1316" s="231"/>
      <c r="N1316" s="231"/>
      <c r="O1316" s="231"/>
      <c r="P1316" s="231"/>
      <c r="Q1316" s="231"/>
      <c r="R1316" s="231"/>
      <c r="S1316" s="231"/>
      <c r="T1316" s="231"/>
    </row>
    <row r="1317">
      <c r="A1317" s="257" t="str">
        <v>3592105</v>
      </c>
      <c r="B1317" s="257" t="str">
        <v>1108028</v>
      </c>
      <c r="C1317" s="257" t="str">
        <v>黑凤梨 鲜果冻 180克（6粒入）</v>
      </c>
      <c r="D1317" s="257" t="str">
        <v>黑凤梨 鲜果冻 180克（6粒入）</v>
      </c>
      <c r="E1317" s="257" t="str">
        <v>3592105</v>
      </c>
      <c r="F1317" s="257" t="str">
        <v>菠萝鲜果冻 30克*10颗</v>
      </c>
      <c r="G1317" s="231"/>
      <c r="H1317" s="231"/>
      <c r="I1317" s="231"/>
      <c r="J1317" s="231"/>
      <c r="K1317" s="231"/>
      <c r="L1317" s="231"/>
      <c r="M1317" s="231"/>
      <c r="N1317" s="231"/>
      <c r="O1317" s="231"/>
      <c r="P1317" s="231"/>
      <c r="Q1317" s="231"/>
      <c r="R1317" s="231"/>
      <c r="S1317" s="231"/>
      <c r="T1317" s="231"/>
    </row>
    <row r="1318">
      <c r="A1318" s="257" t="str">
        <v>1118115</v>
      </c>
      <c r="B1318" s="257" t="str">
        <v>1118115</v>
      </c>
      <c r="C1318" s="257" t="str">
        <v>大核桃仁(生) 118克</v>
      </c>
      <c r="D1318" s="257" t="str">
        <v>大核桃仁(生) 118克</v>
      </c>
      <c r="E1318" s="257" t="str">
        <v>1118115</v>
      </c>
      <c r="F1318" s="257" t="str">
        <v>1罐装</v>
      </c>
      <c r="G1318" s="231"/>
      <c r="H1318" s="231"/>
      <c r="I1318" s="231"/>
      <c r="J1318" s="231"/>
      <c r="K1318" s="231"/>
      <c r="L1318" s="231"/>
      <c r="M1318" s="231"/>
      <c r="N1318" s="231"/>
      <c r="O1318" s="231"/>
      <c r="P1318" s="231"/>
      <c r="Q1318" s="231"/>
      <c r="R1318" s="231"/>
      <c r="S1318" s="231"/>
      <c r="T1318" s="231"/>
    </row>
    <row r="1319">
      <c r="A1319" s="257" t="str">
        <v>1144074</v>
      </c>
      <c r="B1319" s="257" t="str">
        <v>1118115</v>
      </c>
      <c r="C1319" s="257" t="str">
        <v>大核桃仁(生) 118克</v>
      </c>
      <c r="D1319" s="257" t="str">
        <v>大核桃仁(生) 118克</v>
      </c>
      <c r="E1319" s="257" t="str">
        <v>1144074</v>
      </c>
      <c r="F1319" s="257" t="str">
        <v>3罐装</v>
      </c>
      <c r="G1319" s="231"/>
      <c r="H1319" s="231"/>
      <c r="I1319" s="231"/>
      <c r="J1319" s="231"/>
      <c r="K1319" s="231"/>
      <c r="L1319" s="231"/>
      <c r="M1319" s="231"/>
      <c r="N1319" s="231"/>
      <c r="O1319" s="231"/>
      <c r="P1319" s="231"/>
      <c r="Q1319" s="231"/>
      <c r="R1319" s="231"/>
      <c r="S1319" s="231"/>
      <c r="T1319" s="231"/>
    </row>
    <row r="1320">
      <c r="A1320" s="257" t="str">
        <v>1147064</v>
      </c>
      <c r="B1320" s="257" t="str">
        <v>1146006</v>
      </c>
      <c r="C1320" s="257" t="str">
        <v>炭火烤肠 150克</v>
      </c>
      <c r="D1320" s="257" t="str">
        <v>炭火烤肠 150克</v>
      </c>
      <c r="E1320" s="257" t="str">
        <v>1147064</v>
      </c>
      <c r="F1320" s="257" t="str">
        <v>原味</v>
      </c>
      <c r="G1320" s="231"/>
      <c r="H1320" s="231"/>
      <c r="I1320" s="231"/>
      <c r="J1320" s="231"/>
      <c r="K1320" s="231"/>
      <c r="L1320" s="231"/>
      <c r="M1320" s="231"/>
      <c r="N1320" s="231"/>
      <c r="O1320" s="231"/>
      <c r="P1320" s="231"/>
      <c r="Q1320" s="231"/>
      <c r="R1320" s="231"/>
      <c r="S1320" s="231"/>
      <c r="T1320" s="231"/>
    </row>
    <row r="1321">
      <c r="A1321" s="257" t="str">
        <v>1147065</v>
      </c>
      <c r="B1321" s="257" t="str">
        <v>1146006</v>
      </c>
      <c r="C1321" s="257" t="str">
        <v>炭火烤肠 150克</v>
      </c>
      <c r="D1321" s="257" t="str">
        <v>炭火烤肠 150克</v>
      </c>
      <c r="E1321" s="257" t="str">
        <v>1147065</v>
      </c>
      <c r="F1321" s="257" t="str">
        <v>奥尔良味</v>
      </c>
      <c r="G1321" s="231"/>
      <c r="H1321" s="231"/>
      <c r="I1321" s="231"/>
      <c r="J1321" s="231"/>
      <c r="K1321" s="231"/>
      <c r="L1321" s="231"/>
      <c r="M1321" s="231"/>
      <c r="N1321" s="231"/>
      <c r="O1321" s="231"/>
      <c r="P1321" s="231"/>
      <c r="Q1321" s="231"/>
      <c r="R1321" s="231"/>
      <c r="S1321" s="231"/>
      <c r="T1321" s="231"/>
    </row>
    <row r="1322">
      <c r="A1322" s="257" t="str">
        <v>1147066</v>
      </c>
      <c r="B1322" s="257" t="str">
        <v>1146006</v>
      </c>
      <c r="C1322" s="257" t="str">
        <v>炭火烤肠 150克</v>
      </c>
      <c r="D1322" s="257" t="str">
        <v>炭火烤肠 150克</v>
      </c>
      <c r="E1322" s="257" t="str">
        <v>1147066</v>
      </c>
      <c r="F1322" s="257" t="str">
        <v>川香味</v>
      </c>
      <c r="G1322" s="231"/>
      <c r="H1322" s="231"/>
      <c r="I1322" s="231"/>
      <c r="J1322" s="231"/>
      <c r="K1322" s="231"/>
      <c r="L1322" s="231"/>
      <c r="M1322" s="231"/>
      <c r="N1322" s="231"/>
      <c r="O1322" s="231"/>
      <c r="P1322" s="231"/>
      <c r="Q1322" s="231"/>
      <c r="R1322" s="231"/>
      <c r="S1322" s="231"/>
      <c r="T1322" s="231"/>
    </row>
    <row r="1323">
      <c r="A1323" s="257" t="str">
        <v>1147067</v>
      </c>
      <c r="B1323" s="257" t="str">
        <v>1146007</v>
      </c>
      <c r="C1323" s="257" t="str">
        <v>炭火烤肉 150克</v>
      </c>
      <c r="D1323" s="257" t="str">
        <v>炭火烤肉 150克</v>
      </c>
      <c r="E1323" s="257" t="str">
        <v>1147067</v>
      </c>
      <c r="F1323" s="257" t="str">
        <v>原味</v>
      </c>
      <c r="G1323" s="231"/>
      <c r="H1323" s="231"/>
      <c r="I1323" s="231"/>
      <c r="J1323" s="231"/>
      <c r="K1323" s="231"/>
      <c r="L1323" s="231"/>
      <c r="M1323" s="231"/>
      <c r="N1323" s="231"/>
      <c r="O1323" s="231"/>
      <c r="P1323" s="231"/>
      <c r="Q1323" s="231"/>
      <c r="R1323" s="231"/>
      <c r="S1323" s="231"/>
      <c r="T1323" s="231"/>
    </row>
    <row r="1324">
      <c r="A1324" s="257" t="str">
        <v>1147068</v>
      </c>
      <c r="B1324" s="257" t="str">
        <v>1146007</v>
      </c>
      <c r="C1324" s="257" t="str">
        <v>炭火烤肉 150克</v>
      </c>
      <c r="D1324" s="257" t="str">
        <v>炭火烤肉 150克</v>
      </c>
      <c r="E1324" s="257" t="str">
        <v>1147068</v>
      </c>
      <c r="F1324" s="257" t="str">
        <v>香辣味</v>
      </c>
      <c r="G1324" s="231"/>
      <c r="H1324" s="231"/>
      <c r="I1324" s="231"/>
      <c r="J1324" s="231"/>
      <c r="K1324" s="231"/>
      <c r="L1324" s="231"/>
      <c r="M1324" s="231"/>
      <c r="N1324" s="231"/>
      <c r="O1324" s="231"/>
      <c r="P1324" s="231"/>
      <c r="Q1324" s="231"/>
      <c r="R1324" s="231"/>
      <c r="S1324" s="231"/>
      <c r="T1324" s="231"/>
    </row>
    <row r="1325">
      <c r="A1325" s="257" t="str">
        <v>1147069</v>
      </c>
      <c r="B1325" s="257" t="str">
        <v>1146007</v>
      </c>
      <c r="C1325" s="257" t="str">
        <v>炭火烤肉 150克</v>
      </c>
      <c r="D1325" s="257" t="str">
        <v>炭火烤肉 150克</v>
      </c>
      <c r="E1325" s="257" t="str">
        <v>1147069</v>
      </c>
      <c r="F1325" s="257" t="str">
        <v>黑椒味</v>
      </c>
      <c r="G1325" s="231"/>
      <c r="H1325" s="231"/>
      <c r="I1325" s="231"/>
      <c r="J1325" s="231"/>
      <c r="K1325" s="231"/>
      <c r="L1325" s="231"/>
      <c r="M1325" s="231"/>
      <c r="N1325" s="231"/>
      <c r="O1325" s="231"/>
      <c r="P1325" s="231"/>
      <c r="Q1325" s="231"/>
      <c r="R1325" s="231"/>
      <c r="S1325" s="231"/>
      <c r="T1325" s="231"/>
    </row>
    <row r="1326">
      <c r="A1326" s="257" t="str">
        <v>1148023</v>
      </c>
      <c r="B1326" s="257" t="str">
        <v>1147005</v>
      </c>
      <c r="C1326" s="257" t="str">
        <v>手撕牛肉 200克</v>
      </c>
      <c r="D1326" s="257" t="str">
        <v>手撕牛肉 200克</v>
      </c>
      <c r="E1326" s="257" t="str">
        <v>1148023</v>
      </c>
      <c r="F1326" s="257" t="str">
        <v>五香味</v>
      </c>
      <c r="G1326" s="231"/>
      <c r="H1326" s="231"/>
      <c r="I1326" s="231"/>
      <c r="J1326" s="231"/>
      <c r="K1326" s="231"/>
      <c r="L1326" s="231"/>
      <c r="M1326" s="231"/>
      <c r="N1326" s="231"/>
      <c r="O1326" s="231"/>
      <c r="P1326" s="231"/>
      <c r="Q1326" s="231"/>
      <c r="R1326" s="231"/>
      <c r="S1326" s="231"/>
      <c r="T1326" s="231"/>
    </row>
    <row r="1327">
      <c r="A1327" s="257" t="str">
        <v>1148024</v>
      </c>
      <c r="B1327" s="257" t="str">
        <v>1147005</v>
      </c>
      <c r="C1327" s="257" t="str">
        <v>手撕牛肉 200克</v>
      </c>
      <c r="D1327" s="257" t="str">
        <v>手撕牛肉 200克</v>
      </c>
      <c r="E1327" s="257" t="str">
        <v>1148024</v>
      </c>
      <c r="F1327" s="257" t="str">
        <v>麻辣味</v>
      </c>
      <c r="G1327" s="231"/>
      <c r="H1327" s="231"/>
      <c r="I1327" s="231"/>
      <c r="J1327" s="231"/>
      <c r="K1327" s="231"/>
      <c r="L1327" s="231"/>
      <c r="M1327" s="231"/>
      <c r="N1327" s="231"/>
      <c r="O1327" s="231"/>
      <c r="P1327" s="231"/>
      <c r="Q1327" s="231"/>
      <c r="R1327" s="231"/>
      <c r="S1327" s="231"/>
      <c r="T1327" s="231"/>
    </row>
    <row r="1328">
      <c r="A1328" s="257" t="str">
        <v>1147005</v>
      </c>
      <c r="B1328" s="257" t="str">
        <v>1147005</v>
      </c>
      <c r="C1328" s="257" t="str">
        <v>手撕牛肉 200克</v>
      </c>
      <c r="D1328" s="257" t="str">
        <v>手撕牛肉 200克</v>
      </c>
      <c r="E1328" s="257" t="str">
        <v>1147005</v>
      </c>
      <c r="F1328" s="257" t="str">
        <v>XS</v>
      </c>
      <c r="G1328" s="231"/>
      <c r="H1328" s="231"/>
      <c r="I1328" s="231"/>
      <c r="J1328" s="231"/>
      <c r="K1328" s="231"/>
      <c r="L1328" s="231"/>
      <c r="M1328" s="231"/>
      <c r="N1328" s="231"/>
      <c r="O1328" s="231"/>
      <c r="P1328" s="231"/>
      <c r="Q1328" s="231"/>
      <c r="R1328" s="231"/>
      <c r="S1328" s="231"/>
      <c r="T1328" s="231"/>
    </row>
    <row r="1329">
      <c r="A1329" s="257" t="str">
        <v>WYYXDPH</v>
      </c>
      <c r="B1329" s="257" t="str">
        <v>WYYXDPH</v>
      </c>
      <c r="C1329" s="257" t="str">
        <v>网易严选店门店铺货</v>
      </c>
      <c r="D1329" s="257" t="str">
        <v>网易严选店门店铺货</v>
      </c>
      <c r="E1329" s="257" t="str">
        <v>WYYXDPH</v>
      </c>
      <c r="F1329" s="257" t="str">
        <v>默认规格</v>
      </c>
      <c r="G1329" s="231"/>
      <c r="H1329" s="231"/>
      <c r="I1329" s="231"/>
      <c r="J1329" s="231"/>
      <c r="K1329" s="231"/>
      <c r="L1329" s="231"/>
      <c r="M1329" s="231"/>
      <c r="N1329" s="231"/>
      <c r="O1329" s="231"/>
      <c r="P1329" s="231"/>
      <c r="Q1329" s="231"/>
      <c r="R1329" s="231"/>
      <c r="S1329" s="231"/>
      <c r="T1329" s="231"/>
    </row>
    <row r="1330">
      <c r="A1330" s="257" t="str">
        <v>TYS-xfsxbz</v>
      </c>
      <c r="B1330" s="257" t="str">
        <v>TYS-xfsxbz</v>
      </c>
      <c r="C1330" s="257" t="str">
        <v>酒店同款 体研究所 本草修护洗发露</v>
      </c>
      <c r="D1330" s="257" t="str">
        <v>体研所洗发露（新包装）</v>
      </c>
      <c r="E1330" s="257" t="str">
        <v>TYS-xfsxbz</v>
      </c>
      <c r="F1330" s="257" t="str">
        <v>250ML</v>
      </c>
      <c r="G1330" s="231"/>
      <c r="H1330" s="231"/>
      <c r="I1330" s="231"/>
      <c r="J1330" s="231"/>
      <c r="K1330" s="231"/>
      <c r="L1330" s="231"/>
      <c r="M1330" s="231"/>
      <c r="N1330" s="231"/>
      <c r="O1330" s="231"/>
      <c r="P1330" s="231"/>
      <c r="Q1330" s="231"/>
      <c r="R1330" s="231"/>
      <c r="S1330" s="231"/>
      <c r="T1330" s="231"/>
    </row>
    <row r="1331">
      <c r="A1331" s="257" t="str">
        <v>TYS-xfsxbz-1</v>
      </c>
      <c r="B1331" s="257" t="str">
        <v>TYS-xfsxbz</v>
      </c>
      <c r="C1331" s="257" t="str">
        <v>酒店同款 体研究所 本草修护洗发露</v>
      </c>
      <c r="D1331" s="257" t="str">
        <v>体研所洗发露（新包装）</v>
      </c>
      <c r="E1331" s="257" t="str">
        <v>TYS-xfsxbz</v>
      </c>
      <c r="F1331" s="257" t="str">
        <v>容量:250ml,普通系列</v>
      </c>
      <c r="G1331" s="231"/>
      <c r="H1331" s="231"/>
      <c r="I1331" s="231"/>
      <c r="J1331" s="231"/>
      <c r="K1331" s="231"/>
      <c r="L1331" s="231"/>
      <c r="M1331" s="231"/>
      <c r="N1331" s="231"/>
      <c r="O1331" s="231"/>
      <c r="P1331" s="231"/>
      <c r="Q1331" s="231"/>
      <c r="R1331" s="231"/>
      <c r="S1331" s="231"/>
      <c r="T1331" s="231"/>
    </row>
    <row r="1332">
      <c r="A1332" s="257" t="str">
        <v>ETB301</v>
      </c>
      <c r="B1332" s="257" t="str">
        <v>ETB301</v>
      </c>
      <c r="C1332" s="257" t="str">
        <v>莱克 电动牙刷家用充电式超长续航声波震动刷头</v>
      </c>
      <c r="D1332" s="257" t="str">
        <v>莱克 电动牙刷家用充电式超长续航声波震动刷头</v>
      </c>
      <c r="E1332" s="257" t="str">
        <v>ETB301</v>
      </c>
      <c r="F1332" s="257" t="str">
        <v>默认规格</v>
      </c>
      <c r="G1332" s="231"/>
      <c r="H1332" s="231"/>
      <c r="I1332" s="231"/>
      <c r="J1332" s="231"/>
      <c r="K1332" s="231"/>
      <c r="L1332" s="231"/>
      <c r="M1332" s="231"/>
      <c r="N1332" s="231"/>
      <c r="O1332" s="231"/>
      <c r="P1332" s="231"/>
      <c r="Q1332" s="231"/>
      <c r="R1332" s="231"/>
      <c r="S1332" s="231"/>
      <c r="T1332" s="231"/>
    </row>
    <row r="1333">
      <c r="A1333" s="257" t="str">
        <v>BW-G4801</v>
      </c>
      <c r="B1333" s="257" t="str">
        <v>BW-G4801</v>
      </c>
      <c r="C1333" s="257" t="str">
        <v>莱克 不锈钢真空焖烧罐户外便携 保温杯 成人汤罐</v>
      </c>
      <c r="D1333" s="257" t="str">
        <v>莱克 不锈钢真空焖烧罐户外便携 保温杯 成人汤罐</v>
      </c>
      <c r="E1333" s="257" t="str">
        <v>BW-G4801</v>
      </c>
      <c r="F1333" s="257" t="str">
        <v>默认规格</v>
      </c>
      <c r="G1333" s="231"/>
      <c r="H1333" s="231"/>
      <c r="I1333" s="231"/>
      <c r="J1333" s="231"/>
      <c r="K1333" s="231"/>
      <c r="L1333" s="231"/>
      <c r="M1333" s="231"/>
      <c r="N1333" s="231"/>
      <c r="O1333" s="231"/>
      <c r="P1333" s="231"/>
      <c r="Q1333" s="231"/>
      <c r="R1333" s="231"/>
      <c r="S1333" s="231"/>
      <c r="T1333" s="231"/>
    </row>
    <row r="1334">
      <c r="A1334" s="257" t="str">
        <v>aj-yjhly</v>
      </c>
      <c r="B1334" s="257" t="str">
        <v>aj-yjhly</v>
      </c>
      <c r="C1334" s="257" t="str">
        <v>安洁 亚朵定制眼镜护理液</v>
      </c>
      <c r="D1334" s="257" t="str">
        <v>护理液</v>
      </c>
      <c r="E1334" s="257" t="str">
        <v>aj-yjhly</v>
      </c>
      <c r="F1334" s="257" t="str">
        <v>30ml</v>
      </c>
      <c r="G1334" s="231"/>
      <c r="H1334" s="231"/>
      <c r="I1334" s="231"/>
      <c r="J1334" s="231"/>
      <c r="K1334" s="231"/>
      <c r="L1334" s="231"/>
      <c r="M1334" s="231"/>
      <c r="N1334" s="231"/>
      <c r="O1334" s="231"/>
      <c r="P1334" s="231"/>
      <c r="Q1334" s="231"/>
      <c r="R1334" s="231"/>
      <c r="S1334" s="231"/>
      <c r="T1334" s="231"/>
    </row>
    <row r="1335">
      <c r="A1335" s="257" t="str">
        <v>1118097</v>
      </c>
      <c r="B1335" s="257" t="str">
        <v>1118097</v>
      </c>
      <c r="C1335" s="257" t="str">
        <v>严选 5D 空气感透薄连裤袜 3双装</v>
      </c>
      <c r="D1335" s="257" t="str">
        <v>连裤袜 3双装</v>
      </c>
      <c r="E1335" s="257" t="str">
        <v>1118097</v>
      </c>
      <c r="F1335" s="257" t="str">
        <v>黑色*3</v>
      </c>
      <c r="G1335" s="231"/>
      <c r="H1335" s="231"/>
      <c r="I1335" s="231"/>
      <c r="J1335" s="231"/>
      <c r="K1335" s="231"/>
      <c r="L1335" s="231"/>
      <c r="M1335" s="231"/>
      <c r="N1335" s="231"/>
      <c r="O1335" s="231"/>
      <c r="P1335" s="231"/>
      <c r="Q1335" s="231"/>
      <c r="R1335" s="231"/>
      <c r="S1335" s="231"/>
      <c r="T1335" s="231"/>
    </row>
    <row r="1336">
      <c r="A1336" s="257" t="str">
        <v>1118098</v>
      </c>
      <c r="B1336" s="257" t="str">
        <v>1118098</v>
      </c>
      <c r="C1336" s="257" t="str">
        <v>严选 5D 空气感透薄连裤袜 3双装</v>
      </c>
      <c r="D1336" s="257" t="str">
        <v>连裤袜 3双装</v>
      </c>
      <c r="E1336" s="257" t="str">
        <v>1118098</v>
      </c>
      <c r="F1336" s="257" t="str">
        <v>肤色*3</v>
      </c>
      <c r="G1336" s="231"/>
      <c r="H1336" s="231"/>
      <c r="I1336" s="231"/>
      <c r="J1336" s="231"/>
      <c r="K1336" s="231"/>
      <c r="L1336" s="231"/>
      <c r="M1336" s="231"/>
      <c r="N1336" s="231"/>
      <c r="O1336" s="231"/>
      <c r="P1336" s="231"/>
      <c r="Q1336" s="231"/>
      <c r="R1336" s="231"/>
      <c r="S1336" s="231"/>
      <c r="T1336" s="231"/>
    </row>
    <row r="1337">
      <c r="A1337" s="257" t="str">
        <v>1118099</v>
      </c>
      <c r="B1337" s="257" t="str">
        <v>1118099</v>
      </c>
      <c r="C1337" s="257" t="str">
        <v>严选 5D 空气感透薄连裤袜 3双装</v>
      </c>
      <c r="D1337" s="257" t="str">
        <v>连裤袜 3双装</v>
      </c>
      <c r="E1337" s="257" t="str">
        <v>1118099</v>
      </c>
      <c r="F1337" s="257" t="str">
        <v>灰色*3</v>
      </c>
      <c r="G1337" s="231"/>
      <c r="H1337" s="231"/>
      <c r="I1337" s="231"/>
      <c r="J1337" s="231"/>
      <c r="K1337" s="231"/>
      <c r="L1337" s="231"/>
      <c r="M1337" s="231"/>
      <c r="N1337" s="231"/>
      <c r="O1337" s="231"/>
      <c r="P1337" s="231"/>
      <c r="Q1337" s="231"/>
      <c r="R1337" s="231"/>
      <c r="S1337" s="231"/>
      <c r="T1337" s="231"/>
    </row>
    <row r="1338">
      <c r="A1338" s="257" t="str">
        <v>1118100</v>
      </c>
      <c r="B1338" s="257" t="str">
        <v>1118100</v>
      </c>
      <c r="C1338" s="257" t="str">
        <v>严选 10D 自然爽肤连裤袜 3双装</v>
      </c>
      <c r="D1338" s="257" t="str">
        <v>连裤袜 3双装</v>
      </c>
      <c r="E1338" s="257" t="str">
        <v>1118100</v>
      </c>
      <c r="F1338" s="257" t="str">
        <v>黑色*3</v>
      </c>
      <c r="G1338" s="231"/>
      <c r="H1338" s="231"/>
      <c r="I1338" s="231"/>
      <c r="J1338" s="231"/>
      <c r="K1338" s="231"/>
      <c r="L1338" s="231"/>
      <c r="M1338" s="231"/>
      <c r="N1338" s="231"/>
      <c r="O1338" s="231"/>
      <c r="P1338" s="231"/>
      <c r="Q1338" s="231"/>
      <c r="R1338" s="231"/>
      <c r="S1338" s="231"/>
      <c r="T1338" s="231"/>
    </row>
    <row r="1339">
      <c r="A1339" s="257" t="str">
        <v>1118101</v>
      </c>
      <c r="B1339" s="257" t="str">
        <v>1118101</v>
      </c>
      <c r="C1339" s="257" t="str">
        <v>严选 10D 自然爽肤连裤袜 3双装</v>
      </c>
      <c r="D1339" s="257" t="str">
        <v>连裤袜 3双装</v>
      </c>
      <c r="E1339" s="257" t="str">
        <v>1118101</v>
      </c>
      <c r="F1339" s="257" t="str">
        <v>肤色*3</v>
      </c>
      <c r="G1339" s="231"/>
      <c r="H1339" s="231"/>
      <c r="I1339" s="231"/>
      <c r="J1339" s="231"/>
      <c r="K1339" s="231"/>
      <c r="L1339" s="231"/>
      <c r="M1339" s="231"/>
      <c r="N1339" s="231"/>
      <c r="O1339" s="231"/>
      <c r="P1339" s="231"/>
      <c r="Q1339" s="231"/>
      <c r="R1339" s="231"/>
      <c r="S1339" s="231"/>
      <c r="T1339" s="231"/>
    </row>
    <row r="1340">
      <c r="A1340" s="257" t="str">
        <v>1175197</v>
      </c>
      <c r="B1340" s="257" t="str">
        <v>1175197</v>
      </c>
      <c r="C1340" s="257" t="str">
        <v>严选 5D 春夏波点包芯丝连裤袜</v>
      </c>
      <c r="D1340" s="257" t="str">
        <v>连裤袜 3双装</v>
      </c>
      <c r="E1340" s="257" t="str">
        <v>1175197</v>
      </c>
      <c r="F1340" s="257" t="str">
        <v>黑色波点</v>
      </c>
      <c r="G1340" s="231"/>
      <c r="H1340" s="231"/>
      <c r="I1340" s="231"/>
      <c r="J1340" s="231"/>
      <c r="K1340" s="231"/>
      <c r="L1340" s="231"/>
      <c r="M1340" s="231"/>
      <c r="N1340" s="231"/>
      <c r="O1340" s="231"/>
      <c r="P1340" s="231"/>
      <c r="Q1340" s="231"/>
      <c r="R1340" s="231"/>
      <c r="S1340" s="231"/>
      <c r="T1340" s="231"/>
    </row>
    <row r="1341">
      <c r="A1341" s="257" t="str">
        <v>1118129</v>
      </c>
      <c r="B1341" s="257" t="str">
        <v>1118129</v>
      </c>
      <c r="C1341" s="257" t="str">
        <v>严选 跃动女式运动九分裤袜</v>
      </c>
      <c r="D1341" s="257" t="str">
        <v>九分裤袜</v>
      </c>
      <c r="E1341" s="257" t="str">
        <v>1118129</v>
      </c>
      <c r="F1341" s="257" t="str">
        <v>纯黑</v>
      </c>
      <c r="G1341" s="231"/>
      <c r="H1341" s="231"/>
      <c r="I1341" s="231"/>
      <c r="J1341" s="231"/>
      <c r="K1341" s="231"/>
      <c r="L1341" s="231"/>
      <c r="M1341" s="231"/>
      <c r="N1341" s="231"/>
      <c r="O1341" s="231"/>
      <c r="P1341" s="231"/>
      <c r="Q1341" s="231"/>
      <c r="R1341" s="231"/>
      <c r="S1341" s="231"/>
      <c r="T1341" s="231"/>
    </row>
    <row r="1342">
      <c r="A1342" s="257" t="str">
        <v>XSY-txjy*2</v>
      </c>
      <c r="B1342" s="257" t="str">
        <v>XSY-txjy*2</v>
      </c>
      <c r="C1342" s="257" t="str">
        <v>酒店同款 檀香精油抑菌护肤洗手液260g*2瓶</v>
      </c>
      <c r="D1342" s="257" t="str">
        <v>檀香精油抑菌护肤洗手液260g*2瓶</v>
      </c>
      <c r="E1342" s="257" t="str">
        <v>XSY-txjy*2</v>
      </c>
      <c r="F1342" s="257" t="str">
        <v>默认规格</v>
      </c>
      <c r="G1342" s="231"/>
      <c r="H1342" s="231"/>
      <c r="I1342" s="231"/>
      <c r="J1342" s="231"/>
      <c r="K1342" s="231"/>
      <c r="L1342" s="231"/>
      <c r="M1342" s="231"/>
      <c r="N1342" s="231"/>
      <c r="O1342" s="231"/>
      <c r="P1342" s="231"/>
      <c r="Q1342" s="231"/>
      <c r="R1342" s="231"/>
      <c r="S1342" s="231"/>
      <c r="T1342" s="231"/>
    </row>
    <row r="1343">
      <c r="A1343" s="257" t="str">
        <v>MWYX-RED</v>
      </c>
      <c r="B1343" s="257" t="str">
        <v>MWYX-RED</v>
      </c>
      <c r="C1343" s="257" t="str">
        <v>猫王小音箱</v>
      </c>
      <c r="D1343" s="257" t="str">
        <v>猫王嬉皮红</v>
      </c>
      <c r="E1343" s="257" t="str">
        <v>MWYX-RED</v>
      </c>
      <c r="F1343" s="257" t="str">
        <v>嬉皮红</v>
      </c>
      <c r="G1343" s="231"/>
      <c r="H1343" s="231"/>
      <c r="I1343" s="231"/>
      <c r="J1343" s="231"/>
      <c r="K1343" s="231"/>
      <c r="L1343" s="231"/>
      <c r="M1343" s="231"/>
      <c r="N1343" s="231"/>
      <c r="O1343" s="231"/>
      <c r="P1343" s="231"/>
      <c r="Q1343" s="231"/>
      <c r="R1343" s="231"/>
      <c r="S1343" s="231"/>
      <c r="T1343" s="231"/>
    </row>
    <row r="1344">
      <c r="A1344" s="257" t="str">
        <v>MWYX-GREEN</v>
      </c>
      <c r="B1344" s="257" t="str">
        <v>MWYX-GREEN</v>
      </c>
      <c r="C1344" s="257" t="str">
        <v>猫王小音箱</v>
      </c>
      <c r="D1344" s="257" t="str">
        <v>猫王复古绿</v>
      </c>
      <c r="E1344" s="257" t="str">
        <v>MWYX-GREEN</v>
      </c>
      <c r="F1344" s="257" t="str">
        <v>复古绿</v>
      </c>
      <c r="G1344" s="231"/>
      <c r="H1344" s="231"/>
      <c r="I1344" s="231"/>
      <c r="J1344" s="231"/>
      <c r="K1344" s="231"/>
      <c r="L1344" s="231"/>
      <c r="M1344" s="231"/>
      <c r="N1344" s="231"/>
      <c r="O1344" s="231"/>
      <c r="P1344" s="231"/>
      <c r="Q1344" s="231"/>
      <c r="R1344" s="231"/>
      <c r="S1344" s="231"/>
      <c r="T1344" s="231"/>
    </row>
    <row r="1345">
      <c r="A1345" s="257" t="str">
        <v>MWYX-black</v>
      </c>
      <c r="B1345" s="257" t="str">
        <v>MWYX-black</v>
      </c>
      <c r="C1345" s="257" t="str">
        <v>猫王小音箱</v>
      </c>
      <c r="D1345" s="257" t="str">
        <v>猫王骑士黑</v>
      </c>
      <c r="E1345" s="257" t="str">
        <v>MWYX-black</v>
      </c>
      <c r="F1345" s="257" t="str">
        <v>骑士黑</v>
      </c>
      <c r="G1345" s="231"/>
      <c r="H1345" s="231"/>
      <c r="I1345" s="231"/>
      <c r="J1345" s="231"/>
      <c r="K1345" s="231"/>
      <c r="L1345" s="231"/>
      <c r="M1345" s="231"/>
      <c r="N1345" s="231"/>
      <c r="O1345" s="231"/>
      <c r="P1345" s="231"/>
      <c r="Q1345" s="231"/>
      <c r="R1345" s="231"/>
      <c r="S1345" s="231"/>
      <c r="T1345" s="231"/>
    </row>
    <row r="1346">
      <c r="A1346" s="257" t="str">
        <v>MWYX-walnut</v>
      </c>
      <c r="B1346" s="257" t="str">
        <v>MWYX-walnut</v>
      </c>
      <c r="C1346" s="257" t="str">
        <v>猫王小音箱</v>
      </c>
      <c r="D1346" s="257" t="str">
        <v>猫王胡桃木</v>
      </c>
      <c r="E1346" s="257" t="str">
        <v>MWYX-walnut</v>
      </c>
      <c r="F1346" s="257" t="str">
        <v>胡桃木</v>
      </c>
      <c r="G1346" s="231"/>
      <c r="H1346" s="231"/>
      <c r="I1346" s="231"/>
      <c r="J1346" s="231"/>
      <c r="K1346" s="231"/>
      <c r="L1346" s="231"/>
      <c r="M1346" s="231"/>
      <c r="N1346" s="231"/>
      <c r="O1346" s="231"/>
      <c r="P1346" s="231"/>
      <c r="Q1346" s="231"/>
      <c r="R1346" s="231"/>
      <c r="S1346" s="231"/>
      <c r="T1346" s="231"/>
    </row>
    <row r="1347">
      <c r="A1347" s="257" t="str">
        <v>MWYX-pink</v>
      </c>
      <c r="B1347" s="257" t="str">
        <v>MWYX-pink</v>
      </c>
      <c r="C1347" s="257" t="str">
        <v>猫王小音箱</v>
      </c>
      <c r="D1347" s="257" t="str">
        <v>猫王奥黛丽粉</v>
      </c>
      <c r="E1347" s="257" t="str">
        <v>MWYX-pink</v>
      </c>
      <c r="F1347" s="257" t="str">
        <v>奥黛丽粉</v>
      </c>
      <c r="G1347" s="231"/>
      <c r="H1347" s="231"/>
      <c r="I1347" s="231"/>
      <c r="J1347" s="231"/>
      <c r="K1347" s="231"/>
      <c r="L1347" s="231"/>
      <c r="M1347" s="231"/>
      <c r="N1347" s="231"/>
      <c r="O1347" s="231"/>
      <c r="P1347" s="231"/>
      <c r="Q1347" s="231"/>
      <c r="R1347" s="231"/>
      <c r="S1347" s="231"/>
      <c r="T1347" s="231"/>
    </row>
    <row r="1348">
      <c r="A1348" s="257" t="str">
        <v>MWYX-yellow</v>
      </c>
      <c r="B1348" s="257" t="str">
        <v>MWYX-yellow</v>
      </c>
      <c r="C1348" s="257" t="str">
        <v>猫王小音箱</v>
      </c>
      <c r="D1348" s="257" t="str">
        <v>猫王西部黄</v>
      </c>
      <c r="E1348" s="257" t="str">
        <v>MWYX-yellow</v>
      </c>
      <c r="F1348" s="257" t="str">
        <v>MWYX-yellow</v>
      </c>
      <c r="G1348" s="231"/>
      <c r="H1348" s="231"/>
      <c r="I1348" s="231"/>
      <c r="J1348" s="231"/>
      <c r="K1348" s="231"/>
      <c r="L1348" s="231"/>
      <c r="M1348" s="231"/>
      <c r="N1348" s="231"/>
      <c r="O1348" s="231"/>
      <c r="P1348" s="231"/>
      <c r="Q1348" s="231"/>
      <c r="R1348" s="231"/>
      <c r="S1348" s="231"/>
      <c r="T1348" s="231"/>
    </row>
    <row r="1349">
      <c r="A1349" s="257" t="str">
        <v>1099003</v>
      </c>
      <c r="B1349" s="257" t="str">
        <v>1099003</v>
      </c>
      <c r="C1349" s="257" t="str">
        <v>【酒店采购】网易严选 仿亚麻布旅行收纳袋 中号</v>
      </c>
      <c r="D1349" s="257" t="str">
        <v>仿亚麻布旅行收纳袋</v>
      </c>
      <c r="E1349" s="257" t="str">
        <v>1099003</v>
      </c>
      <c r="F1349" s="257" t="str">
        <v>中号</v>
      </c>
      <c r="G1349" s="231"/>
      <c r="H1349" s="231"/>
      <c r="I1349" s="231"/>
      <c r="J1349" s="231"/>
      <c r="K1349" s="231"/>
      <c r="L1349" s="231"/>
      <c r="M1349" s="231"/>
      <c r="N1349" s="231"/>
      <c r="O1349" s="231"/>
      <c r="P1349" s="231"/>
      <c r="Q1349" s="231"/>
      <c r="R1349" s="231"/>
      <c r="S1349" s="231"/>
      <c r="T1349" s="231"/>
    </row>
    <row r="1350">
      <c r="A1350" s="257" t="str">
        <v>1099004</v>
      </c>
      <c r="B1350" s="257" t="str">
        <v>1099004</v>
      </c>
      <c r="C1350" s="257" t="str">
        <v>【酒店采购】网易严选 仿亚麻布旅行收纳袋 小号</v>
      </c>
      <c r="D1350" s="257" t="str">
        <v>仿亚麻布旅行收纳袋</v>
      </c>
      <c r="E1350" s="257" t="str">
        <v>1099004</v>
      </c>
      <c r="F1350" s="257" t="str">
        <v>小号</v>
      </c>
      <c r="G1350" s="231"/>
      <c r="H1350" s="231"/>
      <c r="I1350" s="231"/>
      <c r="J1350" s="231"/>
      <c r="K1350" s="231"/>
      <c r="L1350" s="231"/>
      <c r="M1350" s="231"/>
      <c r="N1350" s="231"/>
      <c r="O1350" s="231"/>
      <c r="P1350" s="231"/>
      <c r="Q1350" s="231"/>
      <c r="R1350" s="231"/>
      <c r="S1350" s="231"/>
      <c r="T1350" s="231"/>
    </row>
    <row r="1351">
      <c r="A1351" s="257" t="str">
        <v>1031008</v>
      </c>
      <c r="B1351" s="257" t="str">
        <v>1031008</v>
      </c>
      <c r="C1351" s="257" t="str">
        <v>男式基础平角内裤</v>
      </c>
      <c r="D1351" s="257" t="str">
        <v>男式基础平角内裤</v>
      </c>
      <c r="E1351" s="257" t="str">
        <v>1031008</v>
      </c>
      <c r="F1351" s="257" t="str">
        <v>S*白色+藏青（2条）</v>
      </c>
      <c r="G1351" s="231"/>
      <c r="H1351" s="231"/>
      <c r="I1351" s="231"/>
      <c r="J1351" s="231"/>
      <c r="K1351" s="231"/>
      <c r="L1351" s="231"/>
      <c r="M1351" s="231"/>
      <c r="N1351" s="231"/>
      <c r="O1351" s="231"/>
      <c r="P1351" s="231"/>
      <c r="Q1351" s="231"/>
      <c r="R1351" s="231"/>
      <c r="S1351" s="231"/>
      <c r="T1351" s="231"/>
    </row>
    <row r="1352">
      <c r="A1352" s="257" t="str">
        <v>1031009</v>
      </c>
      <c r="B1352" s="257" t="str">
        <v>1031009</v>
      </c>
      <c r="C1352" s="257" t="str">
        <v>男式基础平角内裤</v>
      </c>
      <c r="D1352" s="257" t="str">
        <v>男式基础平角内裤</v>
      </c>
      <c r="E1352" s="257" t="str">
        <v>1031009</v>
      </c>
      <c r="F1352" s="257" t="str">
        <v>M*白色+藏青（2条）</v>
      </c>
      <c r="G1352" s="231"/>
      <c r="H1352" s="231"/>
      <c r="I1352" s="231"/>
      <c r="J1352" s="231"/>
      <c r="K1352" s="231"/>
      <c r="L1352" s="231"/>
      <c r="M1352" s="231"/>
      <c r="N1352" s="231"/>
      <c r="O1352" s="231"/>
      <c r="P1352" s="231"/>
      <c r="Q1352" s="231"/>
      <c r="R1352" s="231"/>
      <c r="S1352" s="231"/>
      <c r="T1352" s="231"/>
    </row>
    <row r="1353">
      <c r="A1353" s="257" t="str">
        <v>1031010</v>
      </c>
      <c r="B1353" s="257" t="str">
        <v>1031010</v>
      </c>
      <c r="C1353" s="257" t="str">
        <v>男式基础平角内裤</v>
      </c>
      <c r="D1353" s="257" t="str">
        <v>男式基础平角内裤</v>
      </c>
      <c r="E1353" s="257" t="str">
        <v>1031010</v>
      </c>
      <c r="F1353" s="257" t="str">
        <v>L*白色+藏青（2条）</v>
      </c>
      <c r="G1353" s="231"/>
      <c r="H1353" s="231"/>
      <c r="I1353" s="231"/>
      <c r="J1353" s="231"/>
      <c r="K1353" s="231"/>
      <c r="L1353" s="231"/>
      <c r="M1353" s="231"/>
      <c r="N1353" s="231"/>
      <c r="O1353" s="231"/>
      <c r="P1353" s="231"/>
      <c r="Q1353" s="231"/>
      <c r="R1353" s="231"/>
      <c r="S1353" s="231"/>
      <c r="T1353" s="231"/>
    </row>
    <row r="1354">
      <c r="A1354" s="257" t="str">
        <v>1031011</v>
      </c>
      <c r="B1354" s="257" t="str">
        <v>1031011</v>
      </c>
      <c r="C1354" s="257" t="str">
        <v>男式基础平角内裤</v>
      </c>
      <c r="D1354" s="257" t="str">
        <v>男式基础平角内裤</v>
      </c>
      <c r="E1354" s="257" t="str">
        <v>1031011</v>
      </c>
      <c r="F1354" s="257" t="str">
        <v>白色+藏青（2条）*XL</v>
      </c>
      <c r="G1354" s="231"/>
      <c r="H1354" s="231"/>
      <c r="I1354" s="231"/>
      <c r="J1354" s="231"/>
      <c r="K1354" s="231"/>
      <c r="L1354" s="231"/>
      <c r="M1354" s="231"/>
      <c r="N1354" s="231"/>
      <c r="O1354" s="231"/>
      <c r="P1354" s="231"/>
      <c r="Q1354" s="231"/>
      <c r="R1354" s="231"/>
      <c r="S1354" s="231"/>
      <c r="T1354" s="231"/>
    </row>
    <row r="1355">
      <c r="A1355" s="257" t="str">
        <v>1080012</v>
      </c>
      <c r="B1355" s="257" t="str">
        <v>1080012</v>
      </c>
      <c r="C1355" s="257" t="str">
        <v>男式基础平角内裤</v>
      </c>
      <c r="D1355" s="257" t="str">
        <v>男式基础平角内裤</v>
      </c>
      <c r="E1355" s="257" t="str">
        <v>1080012</v>
      </c>
      <c r="F1355" s="257" t="str">
        <v>XXL*白色+浅灰+深灰+藏青（4条）</v>
      </c>
      <c r="G1355" s="231"/>
      <c r="H1355" s="231"/>
      <c r="I1355" s="231"/>
      <c r="J1355" s="231"/>
      <c r="K1355" s="231"/>
      <c r="L1355" s="231"/>
      <c r="M1355" s="231"/>
      <c r="N1355" s="231"/>
      <c r="O1355" s="231"/>
      <c r="P1355" s="231"/>
      <c r="Q1355" s="231"/>
      <c r="R1355" s="231"/>
      <c r="S1355" s="231"/>
      <c r="T1355" s="231"/>
    </row>
    <row r="1356">
      <c r="A1356" s="257" t="str">
        <v>1080013</v>
      </c>
      <c r="B1356" s="257" t="str">
        <v>1080013</v>
      </c>
      <c r="C1356" s="257" t="str">
        <v>男式基础平角内裤</v>
      </c>
      <c r="D1356" s="257" t="str">
        <v>男式基础平角内裤</v>
      </c>
      <c r="E1356" s="257" t="str">
        <v>1080013</v>
      </c>
      <c r="F1356" s="257" t="str">
        <v>XXL*白色+藏青（2条）</v>
      </c>
      <c r="G1356" s="231"/>
      <c r="H1356" s="231"/>
      <c r="I1356" s="231"/>
      <c r="J1356" s="231"/>
      <c r="K1356" s="231"/>
      <c r="L1356" s="231"/>
      <c r="M1356" s="231"/>
      <c r="N1356" s="231"/>
      <c r="O1356" s="231"/>
      <c r="P1356" s="231"/>
      <c r="Q1356" s="231"/>
      <c r="R1356" s="231"/>
      <c r="S1356" s="231"/>
      <c r="T1356" s="231"/>
    </row>
    <row r="1357">
      <c r="A1357" s="257" t="str">
        <v>1080014</v>
      </c>
      <c r="B1357" s="257" t="str">
        <v>1080014</v>
      </c>
      <c r="C1357" s="257" t="str">
        <v>男式基础平角内裤</v>
      </c>
      <c r="D1357" s="257" t="str">
        <v>男式基础平角内裤</v>
      </c>
      <c r="E1357" s="257" t="str">
        <v>1080014</v>
      </c>
      <c r="F1357" s="257" t="str">
        <v>白色+浅灰（2条）*XXL</v>
      </c>
      <c r="G1357" s="231"/>
      <c r="H1357" s="231"/>
      <c r="I1357" s="231"/>
      <c r="J1357" s="231"/>
      <c r="K1357" s="231"/>
      <c r="L1357" s="231"/>
      <c r="M1357" s="231"/>
      <c r="N1357" s="231"/>
      <c r="O1357" s="231"/>
      <c r="P1357" s="231"/>
      <c r="Q1357" s="231"/>
      <c r="R1357" s="231"/>
      <c r="S1357" s="231"/>
      <c r="T1357" s="231"/>
    </row>
    <row r="1358">
      <c r="A1358" s="257" t="str">
        <v>1080015</v>
      </c>
      <c r="B1358" s="257" t="str">
        <v>1080015</v>
      </c>
      <c r="C1358" s="257" t="str">
        <v>男式基础平角内裤</v>
      </c>
      <c r="D1358" s="257" t="str">
        <v>男式基础平角内裤</v>
      </c>
      <c r="E1358" s="257" t="str">
        <v>1080015</v>
      </c>
      <c r="F1358" s="257" t="str">
        <v>深灰+藏青（2条）*XXL</v>
      </c>
      <c r="G1358" s="231"/>
      <c r="H1358" s="231"/>
      <c r="I1358" s="231"/>
      <c r="J1358" s="231"/>
      <c r="K1358" s="231"/>
      <c r="L1358" s="231"/>
      <c r="M1358" s="231"/>
      <c r="N1358" s="231"/>
      <c r="O1358" s="231"/>
      <c r="P1358" s="231"/>
      <c r="Q1358" s="231"/>
      <c r="R1358" s="231"/>
      <c r="S1358" s="231"/>
      <c r="T1358" s="231"/>
    </row>
    <row r="1359">
      <c r="A1359" s="257" t="str">
        <v>1023027</v>
      </c>
      <c r="B1359" s="257" t="str">
        <v>1023027</v>
      </c>
      <c r="C1359" s="257" t="str">
        <v>女式超细莫代尔内裤</v>
      </c>
      <c r="D1359" s="257" t="str">
        <v>女式超细莫代尔内裤</v>
      </c>
      <c r="E1359" s="257" t="str">
        <v>1023027</v>
      </c>
      <c r="F1359" s="257" t="str">
        <v>肤色+黑色（2条）*S</v>
      </c>
      <c r="G1359" s="231"/>
      <c r="H1359" s="231"/>
      <c r="I1359" s="231"/>
      <c r="J1359" s="231"/>
      <c r="K1359" s="231"/>
      <c r="L1359" s="231"/>
      <c r="M1359" s="231"/>
      <c r="N1359" s="231"/>
      <c r="O1359" s="231"/>
      <c r="P1359" s="231"/>
      <c r="Q1359" s="231"/>
      <c r="R1359" s="231"/>
      <c r="S1359" s="231"/>
      <c r="T1359" s="231"/>
    </row>
    <row r="1360">
      <c r="A1360" s="257" t="str">
        <v>1023028</v>
      </c>
      <c r="B1360" s="257" t="str">
        <v>1023028</v>
      </c>
      <c r="C1360" s="257" t="str">
        <v>女式超细莫代尔内裤</v>
      </c>
      <c r="D1360" s="257" t="str">
        <v>女式超细莫代尔内裤</v>
      </c>
      <c r="E1360" s="257" t="str">
        <v>1023028</v>
      </c>
      <c r="F1360" s="257" t="str">
        <v>雅粉+蓝灰（2条）*S</v>
      </c>
      <c r="G1360" s="231"/>
      <c r="H1360" s="231"/>
      <c r="I1360" s="231"/>
      <c r="J1360" s="231"/>
      <c r="K1360" s="231"/>
      <c r="L1360" s="231"/>
      <c r="M1360" s="231"/>
      <c r="N1360" s="231"/>
      <c r="O1360" s="231"/>
      <c r="P1360" s="231"/>
      <c r="Q1360" s="231"/>
      <c r="R1360" s="231"/>
      <c r="S1360" s="231"/>
      <c r="T1360" s="231"/>
    </row>
    <row r="1361">
      <c r="A1361" s="257" t="str">
        <v>1023030</v>
      </c>
      <c r="B1361" s="257" t="str">
        <v>1023030</v>
      </c>
      <c r="C1361" s="257" t="str">
        <v>女式超细莫代尔内裤</v>
      </c>
      <c r="D1361" s="257" t="str">
        <v>女式超细莫代尔内裤</v>
      </c>
      <c r="E1361" s="257" t="str">
        <v>1023030</v>
      </c>
      <c r="F1361" s="257" t="str">
        <v>雅粉+蓝灰（2条）*M</v>
      </c>
      <c r="G1361" s="231"/>
      <c r="H1361" s="231"/>
      <c r="I1361" s="231"/>
      <c r="J1361" s="231"/>
      <c r="K1361" s="231"/>
      <c r="L1361" s="231"/>
      <c r="M1361" s="231"/>
      <c r="N1361" s="231"/>
      <c r="O1361" s="231"/>
      <c r="P1361" s="231"/>
      <c r="Q1361" s="231"/>
      <c r="R1361" s="231"/>
      <c r="S1361" s="231"/>
      <c r="T1361" s="231"/>
    </row>
    <row r="1362">
      <c r="A1362" s="257" t="str">
        <v>1023032</v>
      </c>
      <c r="B1362" s="257" t="str">
        <v>1023032</v>
      </c>
      <c r="C1362" s="257" t="str">
        <v>女式超细莫代尔内裤</v>
      </c>
      <c r="D1362" s="257" t="str">
        <v>女式超细莫代尔内裤</v>
      </c>
      <c r="E1362" s="257" t="str">
        <v>1023032</v>
      </c>
      <c r="F1362" s="257" t="str">
        <v>L*雅粉+蓝灰（2条）</v>
      </c>
      <c r="G1362" s="231"/>
      <c r="H1362" s="231"/>
      <c r="I1362" s="231"/>
      <c r="J1362" s="231"/>
      <c r="K1362" s="231"/>
      <c r="L1362" s="231"/>
      <c r="M1362" s="231"/>
      <c r="N1362" s="231"/>
      <c r="O1362" s="231"/>
      <c r="P1362" s="231"/>
      <c r="Q1362" s="231"/>
      <c r="R1362" s="231"/>
      <c r="S1362" s="231"/>
      <c r="T1362" s="231"/>
    </row>
    <row r="1363">
      <c r="A1363" s="257" t="str">
        <v>1087102</v>
      </c>
      <c r="B1363" s="257" t="str">
        <v>1087102</v>
      </c>
      <c r="C1363" s="257" t="str">
        <v>女式超细莫代尔内裤</v>
      </c>
      <c r="D1363" s="257" t="str">
        <v>女式超细莫代尔内裤</v>
      </c>
      <c r="E1363" s="257" t="str">
        <v>1087102</v>
      </c>
      <c r="F1363" s="257" t="str">
        <v>灰色+雅粉（2条）*S</v>
      </c>
      <c r="G1363" s="231"/>
      <c r="H1363" s="231"/>
      <c r="I1363" s="231"/>
      <c r="J1363" s="231"/>
      <c r="K1363" s="231"/>
      <c r="L1363" s="231"/>
      <c r="M1363" s="231"/>
      <c r="N1363" s="231"/>
      <c r="O1363" s="231"/>
      <c r="P1363" s="231"/>
      <c r="Q1363" s="231"/>
      <c r="R1363" s="231"/>
      <c r="S1363" s="231"/>
      <c r="T1363" s="231"/>
    </row>
    <row r="1364">
      <c r="A1364" s="257" t="str">
        <v>1087103</v>
      </c>
      <c r="B1364" s="257" t="str">
        <v>1087103</v>
      </c>
      <c r="C1364" s="257" t="str">
        <v>女式超细莫代尔内裤</v>
      </c>
      <c r="D1364" s="257" t="str">
        <v>女式超细莫代尔内裤</v>
      </c>
      <c r="E1364" s="257" t="str">
        <v>1087103</v>
      </c>
      <c r="F1364" s="257" t="str">
        <v>灰色+蓝灰（2条）*S</v>
      </c>
      <c r="G1364" s="231"/>
      <c r="H1364" s="231"/>
      <c r="I1364" s="231"/>
      <c r="J1364" s="231"/>
      <c r="K1364" s="231"/>
      <c r="L1364" s="231"/>
      <c r="M1364" s="231"/>
      <c r="N1364" s="231"/>
      <c r="O1364" s="231"/>
      <c r="P1364" s="231"/>
      <c r="Q1364" s="231"/>
      <c r="R1364" s="231"/>
      <c r="S1364" s="231"/>
      <c r="T1364" s="231"/>
    </row>
    <row r="1365">
      <c r="A1365" s="257" t="str">
        <v>1087104</v>
      </c>
      <c r="B1365" s="257" t="str">
        <v>1087104</v>
      </c>
      <c r="C1365" s="257" t="str">
        <v>女式超细莫代尔内裤</v>
      </c>
      <c r="D1365" s="257" t="str">
        <v>女式超细莫代尔内裤</v>
      </c>
      <c r="E1365" s="257" t="str">
        <v>1087104</v>
      </c>
      <c r="F1365" s="257" t="str">
        <v>黑色+雅粉（2条）*S</v>
      </c>
      <c r="G1365" s="231"/>
      <c r="H1365" s="231"/>
      <c r="I1365" s="231"/>
      <c r="J1365" s="231"/>
      <c r="K1365" s="231"/>
      <c r="L1365" s="231"/>
      <c r="M1365" s="231"/>
      <c r="N1365" s="231"/>
      <c r="O1365" s="231"/>
      <c r="P1365" s="231"/>
      <c r="Q1365" s="231"/>
      <c r="R1365" s="231"/>
      <c r="S1365" s="231"/>
      <c r="T1365" s="231"/>
    </row>
    <row r="1366">
      <c r="A1366" s="257" t="str">
        <v>1087105</v>
      </c>
      <c r="B1366" s="257" t="str">
        <v>1087105</v>
      </c>
      <c r="C1366" s="257" t="str">
        <v>女式超细莫代尔内裤</v>
      </c>
      <c r="D1366" s="257" t="str">
        <v>女式超细莫代尔内裤</v>
      </c>
      <c r="E1366" s="257" t="str">
        <v>1087105</v>
      </c>
      <c r="F1366" s="257" t="str">
        <v>S*黑色+蓝灰（2条）</v>
      </c>
      <c r="G1366" s="231"/>
      <c r="H1366" s="231"/>
      <c r="I1366" s="231"/>
      <c r="J1366" s="231"/>
      <c r="K1366" s="231"/>
      <c r="L1366" s="231"/>
      <c r="M1366" s="231"/>
      <c r="N1366" s="231"/>
      <c r="O1366" s="231"/>
      <c r="P1366" s="231"/>
      <c r="Q1366" s="231"/>
      <c r="R1366" s="231"/>
      <c r="S1366" s="231"/>
      <c r="T1366" s="231"/>
    </row>
    <row r="1367">
      <c r="A1367" s="257" t="str">
        <v>1087106</v>
      </c>
      <c r="B1367" s="257" t="str">
        <v>1087106</v>
      </c>
      <c r="C1367" s="257" t="str">
        <v>女式超细莫代尔内裤</v>
      </c>
      <c r="D1367" s="257" t="str">
        <v>女式超细莫代尔内裤</v>
      </c>
      <c r="E1367" s="257" t="str">
        <v>1087106</v>
      </c>
      <c r="F1367" s="257" t="str">
        <v>灰色+雅粉（2条）*M</v>
      </c>
      <c r="G1367" s="231"/>
      <c r="H1367" s="231"/>
      <c r="I1367" s="231"/>
      <c r="J1367" s="231"/>
      <c r="K1367" s="231"/>
      <c r="L1367" s="231"/>
      <c r="M1367" s="231"/>
      <c r="N1367" s="231"/>
      <c r="O1367" s="231"/>
      <c r="P1367" s="231"/>
      <c r="Q1367" s="231"/>
      <c r="R1367" s="231"/>
      <c r="S1367" s="231"/>
      <c r="T1367" s="231"/>
    </row>
    <row r="1368">
      <c r="A1368" s="257" t="str">
        <v>1087107</v>
      </c>
      <c r="B1368" s="257" t="str">
        <v>1087107</v>
      </c>
      <c r="C1368" s="257" t="str">
        <v>女式超细莫代尔内裤</v>
      </c>
      <c r="D1368" s="257" t="str">
        <v>女式超细莫代尔内裤</v>
      </c>
      <c r="E1368" s="257" t="str">
        <v>1087107</v>
      </c>
      <c r="F1368" s="257" t="str">
        <v>灰色+蓝灰（2条）*M</v>
      </c>
      <c r="G1368" s="231"/>
      <c r="H1368" s="231"/>
      <c r="I1368" s="231"/>
      <c r="J1368" s="231"/>
      <c r="K1368" s="231"/>
      <c r="L1368" s="231"/>
      <c r="M1368" s="231"/>
      <c r="N1368" s="231"/>
      <c r="O1368" s="231"/>
      <c r="P1368" s="231"/>
      <c r="Q1368" s="231"/>
      <c r="R1368" s="231"/>
      <c r="S1368" s="231"/>
      <c r="T1368" s="231"/>
    </row>
    <row r="1369">
      <c r="A1369" s="257" t="str">
        <v>1087108</v>
      </c>
      <c r="B1369" s="257" t="str">
        <v>1087108</v>
      </c>
      <c r="C1369" s="257" t="str">
        <v>女式超细莫代尔内裤</v>
      </c>
      <c r="D1369" s="257" t="str">
        <v>女式超细莫代尔内裤</v>
      </c>
      <c r="E1369" s="257" t="str">
        <v>1087108</v>
      </c>
      <c r="F1369" s="257" t="str">
        <v>M*黑色+雅粉（2条）</v>
      </c>
      <c r="G1369" s="231"/>
      <c r="H1369" s="231"/>
      <c r="I1369" s="231"/>
      <c r="J1369" s="231"/>
      <c r="K1369" s="231"/>
      <c r="L1369" s="231"/>
      <c r="M1369" s="231"/>
      <c r="N1369" s="231"/>
      <c r="O1369" s="231"/>
      <c r="P1369" s="231"/>
      <c r="Q1369" s="231"/>
      <c r="R1369" s="231"/>
      <c r="S1369" s="231"/>
      <c r="T1369" s="231"/>
    </row>
    <row r="1370">
      <c r="A1370" s="257" t="str">
        <v>1087109</v>
      </c>
      <c r="B1370" s="257" t="str">
        <v>1087109</v>
      </c>
      <c r="C1370" s="257" t="str">
        <v>女式超细莫代尔内裤</v>
      </c>
      <c r="D1370" s="257" t="str">
        <v>女式超细莫代尔内裤</v>
      </c>
      <c r="E1370" s="257" t="str">
        <v>1087109</v>
      </c>
      <c r="F1370" s="257" t="str">
        <v>黑色+蓝灰（2条）*M</v>
      </c>
      <c r="G1370" s="231"/>
      <c r="H1370" s="231"/>
      <c r="I1370" s="231"/>
      <c r="J1370" s="231"/>
      <c r="K1370" s="231"/>
      <c r="L1370" s="231"/>
      <c r="M1370" s="231"/>
      <c r="N1370" s="231"/>
      <c r="O1370" s="231"/>
      <c r="P1370" s="231"/>
      <c r="Q1370" s="231"/>
      <c r="R1370" s="231"/>
      <c r="S1370" s="231"/>
      <c r="T1370" s="231"/>
    </row>
    <row r="1371">
      <c r="A1371" s="257" t="str">
        <v>1087110</v>
      </c>
      <c r="B1371" s="257" t="str">
        <v>1087110</v>
      </c>
      <c r="C1371" s="257" t="str">
        <v>女式超细莫代尔内裤</v>
      </c>
      <c r="D1371" s="257" t="str">
        <v>女式超细莫代尔内裤</v>
      </c>
      <c r="E1371" s="257" t="str">
        <v>1087110</v>
      </c>
      <c r="F1371" s="257" t="str">
        <v>L*灰色+雅粉（2条）</v>
      </c>
      <c r="G1371" s="231"/>
      <c r="H1371" s="231"/>
      <c r="I1371" s="231"/>
      <c r="J1371" s="231"/>
      <c r="K1371" s="231"/>
      <c r="L1371" s="231"/>
      <c r="M1371" s="231"/>
      <c r="N1371" s="231"/>
      <c r="O1371" s="231"/>
      <c r="P1371" s="231"/>
      <c r="Q1371" s="231"/>
      <c r="R1371" s="231"/>
      <c r="S1371" s="231"/>
      <c r="T1371" s="231"/>
    </row>
    <row r="1372">
      <c r="A1372" s="257" t="str">
        <v>1087111</v>
      </c>
      <c r="B1372" s="257" t="str">
        <v>1087111</v>
      </c>
      <c r="C1372" s="257" t="str">
        <v>女式超细莫代尔内裤</v>
      </c>
      <c r="D1372" s="257" t="str">
        <v>女式超细莫代尔内裤</v>
      </c>
      <c r="E1372" s="257" t="str">
        <v>1087111</v>
      </c>
      <c r="F1372" s="257" t="str">
        <v>灰色+蓝灰（2条）*L</v>
      </c>
      <c r="G1372" s="231"/>
      <c r="H1372" s="231"/>
      <c r="I1372" s="231"/>
      <c r="J1372" s="231"/>
      <c r="K1372" s="231"/>
      <c r="L1372" s="231"/>
      <c r="M1372" s="231"/>
      <c r="N1372" s="231"/>
      <c r="O1372" s="231"/>
      <c r="P1372" s="231"/>
      <c r="Q1372" s="231"/>
      <c r="R1372" s="231"/>
      <c r="S1372" s="231"/>
      <c r="T1372" s="231"/>
    </row>
    <row r="1373">
      <c r="A1373" s="257" t="str">
        <v>1087112</v>
      </c>
      <c r="B1373" s="257" t="str">
        <v>1087112</v>
      </c>
      <c r="C1373" s="257" t="str">
        <v>女式超细莫代尔内裤</v>
      </c>
      <c r="D1373" s="257" t="str">
        <v>女式超细莫代尔内裤</v>
      </c>
      <c r="E1373" s="257" t="str">
        <v>1087112</v>
      </c>
      <c r="F1373" s="257" t="str">
        <v>L*黑色+雅粉（2条）</v>
      </c>
      <c r="G1373" s="231"/>
      <c r="H1373" s="231"/>
      <c r="I1373" s="231"/>
      <c r="J1373" s="231"/>
      <c r="K1373" s="231"/>
      <c r="L1373" s="231"/>
      <c r="M1373" s="231"/>
      <c r="N1373" s="231"/>
      <c r="O1373" s="231"/>
      <c r="P1373" s="231"/>
      <c r="Q1373" s="231"/>
      <c r="R1373" s="231"/>
      <c r="S1373" s="231"/>
      <c r="T1373" s="231"/>
    </row>
    <row r="1374">
      <c r="A1374" s="257" t="str">
        <v>1087113</v>
      </c>
      <c r="B1374" s="257" t="str">
        <v>1087113</v>
      </c>
      <c r="C1374" s="257" t="str">
        <v>女式超细莫代尔内裤</v>
      </c>
      <c r="D1374" s="257" t="str">
        <v>女式超细莫代尔内裤</v>
      </c>
      <c r="E1374" s="257" t="str">
        <v>1087113</v>
      </c>
      <c r="F1374" s="257" t="str">
        <v>L*黑色+蓝灰（2条）</v>
      </c>
      <c r="G1374" s="231"/>
      <c r="H1374" s="231"/>
      <c r="I1374" s="231"/>
      <c r="J1374" s="231"/>
      <c r="K1374" s="231"/>
      <c r="L1374" s="231"/>
      <c r="M1374" s="231"/>
      <c r="N1374" s="231"/>
      <c r="O1374" s="231"/>
      <c r="P1374" s="231"/>
      <c r="Q1374" s="231"/>
      <c r="R1374" s="231"/>
      <c r="S1374" s="231"/>
      <c r="T1374" s="231"/>
    </row>
    <row r="1375">
      <c r="A1375" s="257" t="str">
        <v>1178014</v>
      </c>
      <c r="B1375" s="257" t="str">
        <v>1178014</v>
      </c>
      <c r="C1375" s="257" t="str">
        <v>女式超细莫代尔内裤</v>
      </c>
      <c r="D1375" s="257" t="str">
        <v>女式超细莫代尔内裤</v>
      </c>
      <c r="E1375" s="257" t="str">
        <v>1178014</v>
      </c>
      <c r="F1375" s="257" t="str">
        <v>XS（废）*雅粉+蓝灰（2条）</v>
      </c>
      <c r="G1375" s="231"/>
      <c r="H1375" s="231"/>
      <c r="I1375" s="231"/>
      <c r="J1375" s="231"/>
      <c r="K1375" s="231"/>
      <c r="L1375" s="231"/>
      <c r="M1375" s="231"/>
      <c r="N1375" s="231"/>
      <c r="O1375" s="231"/>
      <c r="P1375" s="231"/>
      <c r="Q1375" s="231"/>
      <c r="R1375" s="231"/>
      <c r="S1375" s="231"/>
      <c r="T1375" s="231"/>
    </row>
    <row r="1376">
      <c r="A1376" s="257" t="str">
        <v>1178015</v>
      </c>
      <c r="B1376" s="257" t="str">
        <v>1178015</v>
      </c>
      <c r="C1376" s="257" t="str">
        <v>女式超细莫代尔内裤</v>
      </c>
      <c r="D1376" s="257" t="str">
        <v>女式超细莫代尔内裤</v>
      </c>
      <c r="E1376" s="257" t="str">
        <v>1178015</v>
      </c>
      <c r="F1376" s="257" t="str">
        <v>XS（废）*肤色+黑色（2条）</v>
      </c>
      <c r="G1376" s="231"/>
      <c r="H1376" s="231"/>
      <c r="I1376" s="231"/>
      <c r="J1376" s="231"/>
      <c r="K1376" s="231"/>
      <c r="L1376" s="231"/>
      <c r="M1376" s="231"/>
      <c r="N1376" s="231"/>
      <c r="O1376" s="231"/>
      <c r="P1376" s="231"/>
      <c r="Q1376" s="231"/>
      <c r="R1376" s="231"/>
      <c r="S1376" s="231"/>
      <c r="T1376" s="231"/>
    </row>
    <row r="1377">
      <c r="A1377" s="257" t="str">
        <v>1178016</v>
      </c>
      <c r="B1377" s="257" t="str">
        <v>1178016</v>
      </c>
      <c r="C1377" s="257" t="str">
        <v>女式超细莫代尔内裤</v>
      </c>
      <c r="D1377" s="257" t="str">
        <v>女式超细莫代尔内裤</v>
      </c>
      <c r="E1377" s="257" t="str">
        <v>1178016</v>
      </c>
      <c r="F1377" s="257" t="str">
        <v>XS（废）*黑色+灰色（2条）</v>
      </c>
      <c r="G1377" s="231"/>
      <c r="H1377" s="231"/>
      <c r="I1377" s="231"/>
      <c r="J1377" s="231"/>
      <c r="K1377" s="231"/>
      <c r="L1377" s="231"/>
      <c r="M1377" s="231"/>
      <c r="N1377" s="231"/>
      <c r="O1377" s="231"/>
      <c r="P1377" s="231"/>
      <c r="Q1377" s="231"/>
      <c r="R1377" s="231"/>
      <c r="S1377" s="231"/>
      <c r="T1377" s="231"/>
    </row>
    <row r="1378">
      <c r="A1378" s="257" t="str">
        <v>1178017</v>
      </c>
      <c r="B1378" s="257" t="str">
        <v>1178017</v>
      </c>
      <c r="C1378" s="257" t="str">
        <v>女式超细莫代尔内裤</v>
      </c>
      <c r="D1378" s="257" t="str">
        <v>女式超细莫代尔内裤</v>
      </c>
      <c r="E1378" s="257" t="str">
        <v>1178017</v>
      </c>
      <c r="F1378" s="257" t="str">
        <v>灰色+雅粉（2条）*XS（废）</v>
      </c>
      <c r="G1378" s="231"/>
      <c r="H1378" s="231"/>
      <c r="I1378" s="231"/>
      <c r="J1378" s="231"/>
      <c r="K1378" s="231"/>
      <c r="L1378" s="231"/>
      <c r="M1378" s="231"/>
      <c r="N1378" s="231"/>
      <c r="O1378" s="231"/>
      <c r="P1378" s="231"/>
      <c r="Q1378" s="231"/>
      <c r="R1378" s="231"/>
      <c r="S1378" s="231"/>
      <c r="T1378" s="231"/>
    </row>
    <row r="1379">
      <c r="A1379" s="257" t="str">
        <v>1178018</v>
      </c>
      <c r="B1379" s="257" t="str">
        <v>1178018</v>
      </c>
      <c r="C1379" s="257" t="str">
        <v>女式超细莫代尔内裤</v>
      </c>
      <c r="D1379" s="257" t="str">
        <v>女式超细莫代尔内裤</v>
      </c>
      <c r="E1379" s="257" t="str">
        <v>1178018</v>
      </c>
      <c r="F1379" s="257" t="str">
        <v>灰色+蓝灰（2条）*XS（废）</v>
      </c>
      <c r="G1379" s="231"/>
      <c r="H1379" s="231"/>
      <c r="I1379" s="231"/>
      <c r="J1379" s="231"/>
      <c r="K1379" s="231"/>
      <c r="L1379" s="231"/>
      <c r="M1379" s="231"/>
      <c r="N1379" s="231"/>
      <c r="O1379" s="231"/>
      <c r="P1379" s="231"/>
      <c r="Q1379" s="231"/>
      <c r="R1379" s="231"/>
      <c r="S1379" s="231"/>
      <c r="T1379" s="231"/>
    </row>
    <row r="1380">
      <c r="A1380" s="257" t="str">
        <v>1178019</v>
      </c>
      <c r="B1380" s="257" t="str">
        <v>1178019</v>
      </c>
      <c r="C1380" s="257" t="str">
        <v>女式超细莫代尔内裤</v>
      </c>
      <c r="D1380" s="257" t="str">
        <v>女式超细莫代尔内裤</v>
      </c>
      <c r="E1380" s="257" t="str">
        <v>1178019</v>
      </c>
      <c r="F1380" s="257" t="str">
        <v>XS（废）*黑色+雅粉（2条）</v>
      </c>
      <c r="G1380" s="231"/>
      <c r="H1380" s="231"/>
      <c r="I1380" s="231"/>
      <c r="J1380" s="231"/>
      <c r="K1380" s="231"/>
      <c r="L1380" s="231"/>
      <c r="M1380" s="231"/>
      <c r="N1380" s="231"/>
      <c r="O1380" s="231"/>
      <c r="P1380" s="231"/>
      <c r="Q1380" s="231"/>
      <c r="R1380" s="231"/>
      <c r="S1380" s="231"/>
      <c r="T1380" s="231"/>
    </row>
    <row r="1381">
      <c r="A1381" s="257" t="str">
        <v>1178020</v>
      </c>
      <c r="B1381" s="257" t="str">
        <v>1178020</v>
      </c>
      <c r="C1381" s="257" t="str">
        <v>女式超细莫代尔内裤</v>
      </c>
      <c r="D1381" s="257" t="str">
        <v>女式超细莫代尔内裤</v>
      </c>
      <c r="E1381" s="257" t="str">
        <v>1178020</v>
      </c>
      <c r="F1381" s="257" t="str">
        <v>XS（废）*黑色+蓝灰（2条）</v>
      </c>
      <c r="G1381" s="231"/>
      <c r="H1381" s="231"/>
      <c r="I1381" s="231"/>
      <c r="J1381" s="231"/>
      <c r="K1381" s="231"/>
      <c r="L1381" s="231"/>
      <c r="M1381" s="231"/>
      <c r="N1381" s="231"/>
      <c r="O1381" s="231"/>
      <c r="P1381" s="231"/>
      <c r="Q1381" s="231"/>
      <c r="R1381" s="231"/>
      <c r="S1381" s="231"/>
      <c r="T1381" s="231"/>
    </row>
    <row r="1382">
      <c r="A1382" s="257" t="str">
        <v>1178021</v>
      </c>
      <c r="B1382" s="257" t="str">
        <v>1178021</v>
      </c>
      <c r="C1382" s="257" t="str">
        <v>女式超细莫代尔内裤</v>
      </c>
      <c r="D1382" s="257" t="str">
        <v>女式超细莫代尔内裤</v>
      </c>
      <c r="E1382" s="257" t="str">
        <v>1178021</v>
      </c>
      <c r="F1382" s="257" t="str">
        <v>XS（废）*黑色+黑色（2条）</v>
      </c>
      <c r="G1382" s="231"/>
      <c r="H1382" s="231"/>
      <c r="I1382" s="231"/>
      <c r="J1382" s="231"/>
      <c r="K1382" s="231"/>
      <c r="L1382" s="231"/>
      <c r="M1382" s="231"/>
      <c r="N1382" s="231"/>
      <c r="O1382" s="231"/>
      <c r="P1382" s="231"/>
      <c r="Q1382" s="231"/>
      <c r="R1382" s="231"/>
      <c r="S1382" s="231"/>
      <c r="T1382" s="231"/>
    </row>
    <row r="1383">
      <c r="A1383" s="257" t="str">
        <v>1178022</v>
      </c>
      <c r="B1383" s="257" t="str">
        <v>1178022</v>
      </c>
      <c r="C1383" s="257" t="str">
        <v>女式超细莫代尔内裤</v>
      </c>
      <c r="D1383" s="257" t="str">
        <v>女式超细莫代尔内裤</v>
      </c>
      <c r="E1383" s="257" t="str">
        <v>1178022</v>
      </c>
      <c r="F1383" s="257" t="str">
        <v>雅粉+蓝灰（2条）*XL（废）</v>
      </c>
      <c r="G1383" s="231"/>
      <c r="H1383" s="231"/>
      <c r="I1383" s="231"/>
      <c r="J1383" s="231"/>
      <c r="K1383" s="231"/>
      <c r="L1383" s="231"/>
      <c r="M1383" s="231"/>
      <c r="N1383" s="231"/>
      <c r="O1383" s="231"/>
      <c r="P1383" s="231"/>
      <c r="Q1383" s="231"/>
      <c r="R1383" s="231"/>
      <c r="S1383" s="231"/>
      <c r="T1383" s="231"/>
    </row>
    <row r="1384">
      <c r="A1384" s="257" t="str">
        <v>1178023</v>
      </c>
      <c r="B1384" s="257" t="str">
        <v>1178023</v>
      </c>
      <c r="C1384" s="257" t="str">
        <v>女式超细莫代尔内裤</v>
      </c>
      <c r="D1384" s="257" t="str">
        <v>女式超细莫代尔内裤</v>
      </c>
      <c r="E1384" s="257" t="str">
        <v>1178023</v>
      </c>
      <c r="F1384" s="257" t="str">
        <v>XL（废）*肤色+黑色（2条）</v>
      </c>
      <c r="G1384" s="231"/>
      <c r="H1384" s="231"/>
      <c r="I1384" s="231"/>
      <c r="J1384" s="231"/>
      <c r="K1384" s="231"/>
      <c r="L1384" s="231"/>
      <c r="M1384" s="231"/>
      <c r="N1384" s="231"/>
      <c r="O1384" s="231"/>
      <c r="P1384" s="231"/>
      <c r="Q1384" s="231"/>
      <c r="R1384" s="231"/>
      <c r="S1384" s="231"/>
      <c r="T1384" s="231"/>
    </row>
    <row r="1385">
      <c r="A1385" s="257" t="str">
        <v>1178024</v>
      </c>
      <c r="B1385" s="257" t="str">
        <v>1178024</v>
      </c>
      <c r="C1385" s="257" t="str">
        <v>女式超细莫代尔内裤</v>
      </c>
      <c r="D1385" s="257" t="str">
        <v>女式超细莫代尔内裤</v>
      </c>
      <c r="E1385" s="257" t="str">
        <v>1178024</v>
      </c>
      <c r="F1385" s="257" t="str">
        <v>XL（废）*黑色+灰色（2条）</v>
      </c>
      <c r="G1385" s="231"/>
      <c r="H1385" s="231"/>
      <c r="I1385" s="231"/>
      <c r="J1385" s="231"/>
      <c r="K1385" s="231"/>
      <c r="L1385" s="231"/>
      <c r="M1385" s="231"/>
      <c r="N1385" s="231"/>
      <c r="O1385" s="231"/>
      <c r="P1385" s="231"/>
      <c r="Q1385" s="231"/>
      <c r="R1385" s="231"/>
      <c r="S1385" s="231"/>
      <c r="T1385" s="231"/>
    </row>
    <row r="1386">
      <c r="A1386" s="257" t="str">
        <v>1178025</v>
      </c>
      <c r="B1386" s="257" t="str">
        <v>1178025</v>
      </c>
      <c r="C1386" s="257" t="str">
        <v>女式超细莫代尔内裤</v>
      </c>
      <c r="D1386" s="257" t="str">
        <v>女式超细莫代尔内裤</v>
      </c>
      <c r="E1386" s="257" t="str">
        <v>1178025</v>
      </c>
      <c r="F1386" s="257" t="str">
        <v>灰色+雅粉（2条）*XL（废）</v>
      </c>
      <c r="G1386" s="231"/>
      <c r="H1386" s="231"/>
      <c r="I1386" s="231"/>
      <c r="J1386" s="231"/>
      <c r="K1386" s="231"/>
      <c r="L1386" s="231"/>
      <c r="M1386" s="231"/>
      <c r="N1386" s="231"/>
      <c r="O1386" s="231"/>
      <c r="P1386" s="231"/>
      <c r="Q1386" s="231"/>
      <c r="R1386" s="231"/>
      <c r="S1386" s="231"/>
      <c r="T1386" s="231"/>
    </row>
    <row r="1387">
      <c r="A1387" s="257" t="str">
        <v>1178026</v>
      </c>
      <c r="B1387" s="257" t="str">
        <v>1178026</v>
      </c>
      <c r="C1387" s="257" t="str">
        <v>女式超细莫代尔内裤</v>
      </c>
      <c r="D1387" s="257" t="str">
        <v>女式超细莫代尔内裤</v>
      </c>
      <c r="E1387" s="257" t="str">
        <v>1178026</v>
      </c>
      <c r="F1387" s="257" t="str">
        <v>灰色+蓝灰（2条）*XL（废）</v>
      </c>
      <c r="G1387" s="231"/>
      <c r="H1387" s="231"/>
      <c r="I1387" s="231"/>
      <c r="J1387" s="231"/>
      <c r="K1387" s="231"/>
      <c r="L1387" s="231"/>
      <c r="M1387" s="231"/>
      <c r="N1387" s="231"/>
      <c r="O1387" s="231"/>
      <c r="P1387" s="231"/>
      <c r="Q1387" s="231"/>
      <c r="R1387" s="231"/>
      <c r="S1387" s="231"/>
      <c r="T1387" s="231"/>
    </row>
    <row r="1388">
      <c r="A1388" s="257" t="str">
        <v>1178027</v>
      </c>
      <c r="B1388" s="257" t="str">
        <v>1178027</v>
      </c>
      <c r="C1388" s="257" t="str">
        <v>女式超细莫代尔内裤</v>
      </c>
      <c r="D1388" s="257" t="str">
        <v>女式超细莫代尔内裤</v>
      </c>
      <c r="E1388" s="257" t="str">
        <v>1178027</v>
      </c>
      <c r="F1388" s="257" t="str">
        <v>XL（废）*黑色+雅粉（2条）</v>
      </c>
      <c r="G1388" s="231"/>
      <c r="H1388" s="231"/>
      <c r="I1388" s="231"/>
      <c r="J1388" s="231"/>
      <c r="K1388" s="231"/>
      <c r="L1388" s="231"/>
      <c r="M1388" s="231"/>
      <c r="N1388" s="231"/>
      <c r="O1388" s="231"/>
      <c r="P1388" s="231"/>
      <c r="Q1388" s="231"/>
      <c r="R1388" s="231"/>
      <c r="S1388" s="231"/>
      <c r="T1388" s="231"/>
    </row>
    <row r="1389">
      <c r="A1389" s="257" t="str">
        <v>1178028</v>
      </c>
      <c r="B1389" s="257" t="str">
        <v>1178028</v>
      </c>
      <c r="C1389" s="257" t="str">
        <v>女式超细莫代尔内裤</v>
      </c>
      <c r="D1389" s="257" t="str">
        <v>女式超细莫代尔内裤</v>
      </c>
      <c r="E1389" s="257" t="str">
        <v>1178028</v>
      </c>
      <c r="F1389" s="257" t="str">
        <v>黑色+蓝灰（2条）*XL（废）</v>
      </c>
      <c r="G1389" s="231"/>
      <c r="H1389" s="231"/>
      <c r="I1389" s="231"/>
      <c r="J1389" s="231"/>
      <c r="K1389" s="231"/>
      <c r="L1389" s="231"/>
      <c r="M1389" s="231"/>
      <c r="N1389" s="231"/>
      <c r="O1389" s="231"/>
      <c r="P1389" s="231"/>
      <c r="Q1389" s="231"/>
      <c r="R1389" s="231"/>
      <c r="S1389" s="231"/>
      <c r="T1389" s="231"/>
    </row>
    <row r="1390">
      <c r="A1390" s="257" t="str">
        <v>1178029</v>
      </c>
      <c r="B1390" s="257" t="str">
        <v>1178029</v>
      </c>
      <c r="C1390" s="257" t="str">
        <v>女式超细莫代尔内裤</v>
      </c>
      <c r="D1390" s="257" t="str">
        <v>女式超细莫代尔内裤</v>
      </c>
      <c r="E1390" s="257" t="str">
        <v>1178029</v>
      </c>
      <c r="F1390" s="257" t="str">
        <v>XL（废）*黑色+黑色（2条）</v>
      </c>
      <c r="G1390" s="231"/>
      <c r="H1390" s="231"/>
      <c r="I1390" s="231"/>
      <c r="J1390" s="231"/>
      <c r="K1390" s="231"/>
      <c r="L1390" s="231"/>
      <c r="M1390" s="231"/>
      <c r="N1390" s="231"/>
      <c r="O1390" s="231"/>
      <c r="P1390" s="231"/>
      <c r="Q1390" s="231"/>
      <c r="R1390" s="231"/>
      <c r="S1390" s="231"/>
      <c r="T1390" s="231"/>
    </row>
    <row r="1391">
      <c r="A1391" s="257" t="str">
        <v>1188266</v>
      </c>
      <c r="B1391" s="257" t="str">
        <v>1188266</v>
      </c>
      <c r="C1391" s="257" t="str">
        <v>女式超细莫代尔内裤</v>
      </c>
      <c r="D1391" s="257" t="str">
        <v>女式超细莫代尔内裤</v>
      </c>
      <c r="E1391" s="257" t="str">
        <v>1188266</v>
      </c>
      <c r="F1391" s="257" t="str">
        <v>XS*黑色+蓝灰（2条）</v>
      </c>
      <c r="G1391" s="231"/>
      <c r="H1391" s="231"/>
      <c r="I1391" s="231"/>
      <c r="J1391" s="231"/>
      <c r="K1391" s="231"/>
      <c r="L1391" s="231"/>
      <c r="M1391" s="231"/>
      <c r="N1391" s="231"/>
      <c r="O1391" s="231"/>
      <c r="P1391" s="231"/>
      <c r="Q1391" s="231"/>
      <c r="R1391" s="231"/>
      <c r="S1391" s="231"/>
      <c r="T1391" s="231"/>
    </row>
    <row r="1392">
      <c r="A1392" s="257" t="str">
        <v>1188267</v>
      </c>
      <c r="B1392" s="257" t="str">
        <v>1188267</v>
      </c>
      <c r="C1392" s="257" t="str">
        <v>女式超细莫代尔内裤</v>
      </c>
      <c r="D1392" s="257" t="str">
        <v>女式超细莫代尔内裤</v>
      </c>
      <c r="E1392" s="257" t="str">
        <v>1188267</v>
      </c>
      <c r="F1392" s="257" t="str">
        <v>黑色+黑色（2条）*XS</v>
      </c>
      <c r="G1392" s="231"/>
      <c r="H1392" s="231"/>
      <c r="I1392" s="231"/>
      <c r="J1392" s="231"/>
      <c r="K1392" s="231"/>
      <c r="L1392" s="231"/>
      <c r="M1392" s="231"/>
      <c r="N1392" s="231"/>
      <c r="O1392" s="231"/>
      <c r="P1392" s="231"/>
      <c r="Q1392" s="231"/>
      <c r="R1392" s="231"/>
      <c r="S1392" s="231"/>
      <c r="T1392" s="231"/>
    </row>
    <row r="1393">
      <c r="A1393" s="257" t="str">
        <v>1188268</v>
      </c>
      <c r="B1393" s="257" t="str">
        <v>1188268</v>
      </c>
      <c r="C1393" s="257" t="str">
        <v>女式超细莫代尔内裤</v>
      </c>
      <c r="D1393" s="257" t="str">
        <v>女式超细莫代尔内裤</v>
      </c>
      <c r="E1393" s="257" t="str">
        <v>1188268</v>
      </c>
      <c r="F1393" s="257" t="str">
        <v>XS*雅粉+蓝灰（2条）</v>
      </c>
      <c r="G1393" s="231"/>
      <c r="H1393" s="231"/>
      <c r="I1393" s="231"/>
      <c r="J1393" s="231"/>
      <c r="K1393" s="231"/>
      <c r="L1393" s="231"/>
      <c r="M1393" s="231"/>
      <c r="N1393" s="231"/>
      <c r="O1393" s="231"/>
      <c r="P1393" s="231"/>
      <c r="Q1393" s="231"/>
      <c r="R1393" s="231"/>
      <c r="S1393" s="231"/>
      <c r="T1393" s="231"/>
    </row>
    <row r="1394">
      <c r="A1394" s="257" t="str">
        <v>1188269</v>
      </c>
      <c r="B1394" s="257" t="str">
        <v>1188269</v>
      </c>
      <c r="C1394" s="257" t="str">
        <v>女式超细莫代尔内裤</v>
      </c>
      <c r="D1394" s="257" t="str">
        <v>女式超细莫代尔内裤</v>
      </c>
      <c r="E1394" s="257" t="str">
        <v>1188269</v>
      </c>
      <c r="F1394" s="257" t="str">
        <v>肤色+黑色（2条）*XS</v>
      </c>
      <c r="G1394" s="231"/>
      <c r="H1394" s="231"/>
      <c r="I1394" s="231"/>
      <c r="J1394" s="231"/>
      <c r="K1394" s="231"/>
      <c r="L1394" s="231"/>
      <c r="M1394" s="231"/>
      <c r="N1394" s="231"/>
      <c r="O1394" s="231"/>
      <c r="P1394" s="231"/>
      <c r="Q1394" s="231"/>
      <c r="R1394" s="231"/>
      <c r="S1394" s="231"/>
      <c r="T1394" s="231"/>
    </row>
    <row r="1395">
      <c r="A1395" s="257" t="str">
        <v>1188270</v>
      </c>
      <c r="B1395" s="257" t="str">
        <v>1188270</v>
      </c>
      <c r="C1395" s="257" t="str">
        <v>女式超细莫代尔内裤</v>
      </c>
      <c r="D1395" s="257" t="str">
        <v>女式超细莫代尔内裤</v>
      </c>
      <c r="E1395" s="257" t="str">
        <v>1188270</v>
      </c>
      <c r="F1395" s="257" t="str">
        <v>XS*黑色+灰色（2条）</v>
      </c>
      <c r="G1395" s="231"/>
      <c r="H1395" s="231"/>
      <c r="I1395" s="231"/>
      <c r="J1395" s="231"/>
      <c r="K1395" s="231"/>
      <c r="L1395" s="231"/>
      <c r="M1395" s="231"/>
      <c r="N1395" s="231"/>
      <c r="O1395" s="231"/>
      <c r="P1395" s="231"/>
      <c r="Q1395" s="231"/>
      <c r="R1395" s="231"/>
      <c r="S1395" s="231"/>
      <c r="T1395" s="231"/>
    </row>
    <row r="1396">
      <c r="A1396" s="257" t="str">
        <v>1188271</v>
      </c>
      <c r="B1396" s="257" t="str">
        <v>1188271</v>
      </c>
      <c r="C1396" s="257" t="str">
        <v>女式超细莫代尔内裤</v>
      </c>
      <c r="D1396" s="257" t="str">
        <v>女式超细莫代尔内裤</v>
      </c>
      <c r="E1396" s="257" t="str">
        <v>1188271</v>
      </c>
      <c r="F1396" s="257" t="str">
        <v>XS*灰色+雅粉（2条）</v>
      </c>
      <c r="G1396" s="231"/>
      <c r="H1396" s="231"/>
      <c r="I1396" s="231"/>
      <c r="J1396" s="231"/>
      <c r="K1396" s="231"/>
      <c r="L1396" s="231"/>
      <c r="M1396" s="231"/>
      <c r="N1396" s="231"/>
      <c r="O1396" s="231"/>
      <c r="P1396" s="231"/>
      <c r="Q1396" s="231"/>
      <c r="R1396" s="231"/>
      <c r="S1396" s="231"/>
      <c r="T1396" s="231"/>
    </row>
    <row r="1397">
      <c r="A1397" s="257" t="str">
        <v>1188272</v>
      </c>
      <c r="B1397" s="257" t="str">
        <v>1188272</v>
      </c>
      <c r="C1397" s="257" t="str">
        <v>女式超细莫代尔内裤</v>
      </c>
      <c r="D1397" s="257" t="str">
        <v>女式超细莫代尔内裤</v>
      </c>
      <c r="E1397" s="257" t="str">
        <v>1188272</v>
      </c>
      <c r="F1397" s="257" t="str">
        <v>灰色+蓝灰（2条）*XS</v>
      </c>
      <c r="G1397" s="231"/>
      <c r="H1397" s="231"/>
      <c r="I1397" s="231"/>
      <c r="J1397" s="231"/>
      <c r="K1397" s="231"/>
      <c r="L1397" s="231"/>
      <c r="M1397" s="231"/>
      <c r="N1397" s="231"/>
      <c r="O1397" s="231"/>
      <c r="P1397" s="231"/>
      <c r="Q1397" s="231"/>
      <c r="R1397" s="231"/>
      <c r="S1397" s="231"/>
      <c r="T1397" s="231"/>
    </row>
    <row r="1398">
      <c r="A1398" s="257" t="str">
        <v>1188273</v>
      </c>
      <c r="B1398" s="257" t="str">
        <v>1188273</v>
      </c>
      <c r="C1398" s="257" t="str">
        <v>女式超细莫代尔内裤</v>
      </c>
      <c r="D1398" s="257" t="str">
        <v>女式超细莫代尔内裤</v>
      </c>
      <c r="E1398" s="257" t="str">
        <v>1188273</v>
      </c>
      <c r="F1398" s="257" t="str">
        <v>XS*黑色+雅粉（2条）</v>
      </c>
      <c r="G1398" s="231"/>
      <c r="H1398" s="231"/>
      <c r="I1398" s="231"/>
      <c r="J1398" s="231"/>
      <c r="K1398" s="231"/>
      <c r="L1398" s="231"/>
      <c r="M1398" s="231"/>
      <c r="N1398" s="231"/>
      <c r="O1398" s="231"/>
      <c r="P1398" s="231"/>
      <c r="Q1398" s="231"/>
      <c r="R1398" s="231"/>
      <c r="S1398" s="231"/>
      <c r="T1398" s="231"/>
    </row>
    <row r="1399">
      <c r="A1399" s="257" t="str">
        <v>1188274</v>
      </c>
      <c r="B1399" s="257" t="str">
        <v>1188274</v>
      </c>
      <c r="C1399" s="257" t="str">
        <v>女式超细莫代尔内裤</v>
      </c>
      <c r="D1399" s="257" t="str">
        <v>女式超细莫代尔内裤</v>
      </c>
      <c r="E1399" s="257" t="str">
        <v>1188274</v>
      </c>
      <c r="F1399" s="257" t="str">
        <v>XL*黑色+蓝灰（2条）</v>
      </c>
      <c r="G1399" s="231"/>
      <c r="H1399" s="231"/>
      <c r="I1399" s="231"/>
      <c r="J1399" s="231"/>
      <c r="K1399" s="231"/>
      <c r="L1399" s="231"/>
      <c r="M1399" s="231"/>
      <c r="N1399" s="231"/>
      <c r="O1399" s="231"/>
      <c r="P1399" s="231"/>
      <c r="Q1399" s="231"/>
      <c r="R1399" s="231"/>
      <c r="S1399" s="231"/>
      <c r="T1399" s="231"/>
    </row>
    <row r="1400">
      <c r="A1400" s="257" t="str">
        <v>1188275</v>
      </c>
      <c r="B1400" s="257" t="str">
        <v>1188275</v>
      </c>
      <c r="C1400" s="257" t="str">
        <v>女式超细莫代尔内裤</v>
      </c>
      <c r="D1400" s="257" t="str">
        <v>女式超细莫代尔内裤</v>
      </c>
      <c r="E1400" s="257" t="str">
        <v>1188275</v>
      </c>
      <c r="F1400" s="257" t="str">
        <v>XL*黑色+黑色（2条）</v>
      </c>
      <c r="G1400" s="231"/>
      <c r="H1400" s="231"/>
      <c r="I1400" s="231"/>
      <c r="J1400" s="231"/>
      <c r="K1400" s="231"/>
      <c r="L1400" s="231"/>
      <c r="M1400" s="231"/>
      <c r="N1400" s="231"/>
      <c r="O1400" s="231"/>
      <c r="P1400" s="231"/>
      <c r="Q1400" s="231"/>
      <c r="R1400" s="231"/>
      <c r="S1400" s="231"/>
      <c r="T1400" s="231"/>
    </row>
    <row r="1401">
      <c r="A1401" s="257" t="str">
        <v>1188276</v>
      </c>
      <c r="B1401" s="257" t="str">
        <v>1188276</v>
      </c>
      <c r="C1401" s="257" t="str">
        <v>女式超细莫代尔内裤</v>
      </c>
      <c r="D1401" s="257" t="str">
        <v>女式超细莫代尔内裤</v>
      </c>
      <c r="E1401" s="257" t="str">
        <v>1188276</v>
      </c>
      <c r="F1401" s="257" t="str">
        <v>雅粉+蓝灰（2条）*XL</v>
      </c>
      <c r="G1401" s="231"/>
      <c r="H1401" s="231"/>
      <c r="I1401" s="231"/>
      <c r="J1401" s="231"/>
      <c r="K1401" s="231"/>
      <c r="L1401" s="231"/>
      <c r="M1401" s="231"/>
      <c r="N1401" s="231"/>
      <c r="O1401" s="231"/>
      <c r="P1401" s="231"/>
      <c r="Q1401" s="231"/>
      <c r="R1401" s="231"/>
      <c r="S1401" s="231"/>
      <c r="T1401" s="231"/>
    </row>
    <row r="1402">
      <c r="A1402" s="257" t="str">
        <v>1188277</v>
      </c>
      <c r="B1402" s="257" t="str">
        <v>1188277</v>
      </c>
      <c r="C1402" s="257" t="str">
        <v>女式超细莫代尔内裤</v>
      </c>
      <c r="D1402" s="257" t="str">
        <v>女式超细莫代尔内裤</v>
      </c>
      <c r="E1402" s="257" t="str">
        <v>1188277</v>
      </c>
      <c r="F1402" s="257" t="str">
        <v>肤色+黑色（2条）*XL</v>
      </c>
      <c r="G1402" s="231"/>
      <c r="H1402" s="231"/>
      <c r="I1402" s="231"/>
      <c r="J1402" s="231"/>
      <c r="K1402" s="231"/>
      <c r="L1402" s="231"/>
      <c r="M1402" s="231"/>
      <c r="N1402" s="231"/>
      <c r="O1402" s="231"/>
      <c r="P1402" s="231"/>
      <c r="Q1402" s="231"/>
      <c r="R1402" s="231"/>
      <c r="S1402" s="231"/>
      <c r="T1402" s="231"/>
    </row>
    <row r="1403">
      <c r="A1403" s="257" t="str">
        <v>1188278</v>
      </c>
      <c r="B1403" s="257" t="str">
        <v>1188278</v>
      </c>
      <c r="C1403" s="257" t="str">
        <v>女式超细莫代尔内裤</v>
      </c>
      <c r="D1403" s="257" t="str">
        <v>女式超细莫代尔内裤</v>
      </c>
      <c r="E1403" s="257" t="str">
        <v>1188278</v>
      </c>
      <c r="F1403" s="257" t="str">
        <v>黑色+灰色（2条）*XL</v>
      </c>
      <c r="G1403" s="231"/>
      <c r="H1403" s="231"/>
      <c r="I1403" s="231"/>
      <c r="J1403" s="231"/>
      <c r="K1403" s="231"/>
      <c r="L1403" s="231"/>
      <c r="M1403" s="231"/>
      <c r="N1403" s="231"/>
      <c r="O1403" s="231"/>
      <c r="P1403" s="231"/>
      <c r="Q1403" s="231"/>
      <c r="R1403" s="231"/>
      <c r="S1403" s="231"/>
      <c r="T1403" s="231"/>
    </row>
    <row r="1404">
      <c r="A1404" s="257" t="str">
        <v>1188279</v>
      </c>
      <c r="B1404" s="257" t="str">
        <v>1188279</v>
      </c>
      <c r="C1404" s="257" t="str">
        <v>女式超细莫代尔内裤</v>
      </c>
      <c r="D1404" s="257" t="str">
        <v>女式超细莫代尔内裤</v>
      </c>
      <c r="E1404" s="257" t="str">
        <v>1188279</v>
      </c>
      <c r="F1404" s="257" t="str">
        <v>XL*灰色+雅粉（2条）</v>
      </c>
      <c r="G1404" s="231"/>
      <c r="H1404" s="231"/>
      <c r="I1404" s="231"/>
      <c r="J1404" s="231"/>
      <c r="K1404" s="231"/>
      <c r="L1404" s="231"/>
      <c r="M1404" s="231"/>
      <c r="N1404" s="231"/>
      <c r="O1404" s="231"/>
      <c r="P1404" s="231"/>
      <c r="Q1404" s="231"/>
      <c r="R1404" s="231"/>
      <c r="S1404" s="231"/>
      <c r="T1404" s="231"/>
    </row>
    <row r="1405">
      <c r="A1405" s="257" t="str">
        <v>1188280</v>
      </c>
      <c r="B1405" s="257" t="str">
        <v>1188280</v>
      </c>
      <c r="C1405" s="257" t="str">
        <v>女式超细莫代尔内裤</v>
      </c>
      <c r="D1405" s="257" t="str">
        <v>女式超细莫代尔内裤</v>
      </c>
      <c r="E1405" s="257" t="str">
        <v>1188280</v>
      </c>
      <c r="F1405" s="257" t="str">
        <v>XL*灰色+蓝灰（2条）</v>
      </c>
      <c r="G1405" s="231"/>
      <c r="H1405" s="231"/>
      <c r="I1405" s="231"/>
      <c r="J1405" s="231"/>
      <c r="K1405" s="231"/>
      <c r="L1405" s="231"/>
      <c r="M1405" s="231"/>
      <c r="N1405" s="231"/>
      <c r="O1405" s="231"/>
      <c r="P1405" s="231"/>
      <c r="Q1405" s="231"/>
      <c r="R1405" s="231"/>
      <c r="S1405" s="231"/>
      <c r="T1405" s="231"/>
    </row>
    <row r="1406">
      <c r="A1406" s="257" t="str">
        <v>1188281</v>
      </c>
      <c r="B1406" s="257" t="str">
        <v>1188281</v>
      </c>
      <c r="C1406" s="257" t="str">
        <v>女式超细莫代尔内裤</v>
      </c>
      <c r="D1406" s="257" t="str">
        <v>女式超细莫代尔内裤</v>
      </c>
      <c r="E1406" s="257" t="str">
        <v>1188281</v>
      </c>
      <c r="F1406" s="257" t="str">
        <v>XL*黑色+雅粉（2条）</v>
      </c>
      <c r="G1406" s="231"/>
      <c r="H1406" s="231"/>
      <c r="I1406" s="231"/>
      <c r="J1406" s="231"/>
      <c r="K1406" s="231"/>
      <c r="L1406" s="231"/>
      <c r="M1406" s="231"/>
      <c r="N1406" s="231"/>
      <c r="O1406" s="231"/>
      <c r="P1406" s="231"/>
      <c r="Q1406" s="231"/>
      <c r="R1406" s="231"/>
      <c r="S1406" s="231"/>
      <c r="T1406" s="231"/>
    </row>
    <row r="1407">
      <c r="A1407" s="257" t="str">
        <v>1147001</v>
      </c>
      <c r="B1407" s="257" t="str">
        <v>1147001</v>
      </c>
      <c r="C1407" s="257" t="str">
        <v>女式空气内裤</v>
      </c>
      <c r="D1407" s="257" t="str">
        <v>女式空气内裤</v>
      </c>
      <c r="E1407" s="257" t="str">
        <v>1147001</v>
      </c>
      <c r="F1407" s="257" t="str">
        <v>肤色*XS</v>
      </c>
      <c r="G1407" s="231"/>
      <c r="H1407" s="231"/>
      <c r="I1407" s="231"/>
      <c r="J1407" s="231"/>
      <c r="K1407" s="231"/>
      <c r="L1407" s="231"/>
      <c r="M1407" s="231"/>
      <c r="N1407" s="231"/>
      <c r="O1407" s="231"/>
      <c r="P1407" s="231"/>
      <c r="Q1407" s="231"/>
      <c r="R1407" s="231"/>
      <c r="S1407" s="231"/>
      <c r="T1407" s="231"/>
    </row>
    <row r="1408">
      <c r="A1408" s="257" t="str">
        <v>1147002</v>
      </c>
      <c r="B1408" s="257" t="str">
        <v>1147002</v>
      </c>
      <c r="C1408" s="257" t="str">
        <v>女式空气内裤</v>
      </c>
      <c r="D1408" s="257" t="str">
        <v>女式空气内裤</v>
      </c>
      <c r="E1408" s="257" t="str">
        <v>1147002</v>
      </c>
      <c r="F1408" s="257" t="str">
        <v>XS*灰色</v>
      </c>
      <c r="G1408" s="231"/>
      <c r="H1408" s="231"/>
      <c r="I1408" s="231"/>
      <c r="J1408" s="231"/>
      <c r="K1408" s="231"/>
      <c r="L1408" s="231"/>
      <c r="M1408" s="231"/>
      <c r="N1408" s="231"/>
      <c r="O1408" s="231"/>
      <c r="P1408" s="231"/>
      <c r="Q1408" s="231"/>
      <c r="R1408" s="231"/>
      <c r="S1408" s="231"/>
      <c r="T1408" s="231"/>
    </row>
    <row r="1409">
      <c r="A1409" s="257" t="str">
        <v>1147003</v>
      </c>
      <c r="B1409" s="257" t="str">
        <v>1147003</v>
      </c>
      <c r="C1409" s="257" t="str">
        <v>女式空气内裤</v>
      </c>
      <c r="D1409" s="257" t="str">
        <v>女式空气内裤</v>
      </c>
      <c r="E1409" s="257" t="str">
        <v>1147003</v>
      </c>
      <c r="F1409" s="257" t="str">
        <v>XL*肤色</v>
      </c>
      <c r="G1409" s="231"/>
      <c r="H1409" s="231"/>
      <c r="I1409" s="231"/>
      <c r="J1409" s="231"/>
      <c r="K1409" s="231"/>
      <c r="L1409" s="231"/>
      <c r="M1409" s="231"/>
      <c r="N1409" s="231"/>
      <c r="O1409" s="231"/>
      <c r="P1409" s="231"/>
      <c r="Q1409" s="231"/>
      <c r="R1409" s="231"/>
      <c r="S1409" s="231"/>
      <c r="T1409" s="231"/>
    </row>
    <row r="1410">
      <c r="A1410" s="257" t="str">
        <v>1147000</v>
      </c>
      <c r="B1410" s="257" t="str">
        <v>1147000</v>
      </c>
      <c r="C1410" s="257" t="str">
        <v>男式空气内裤</v>
      </c>
      <c r="D1410" s="257" t="str">
        <v>男式空气内裤</v>
      </c>
      <c r="E1410" s="257" t="str">
        <v>1147000</v>
      </c>
      <c r="F1410" s="257" t="str">
        <v>灰色*S</v>
      </c>
      <c r="G1410" s="231"/>
      <c r="H1410" s="231"/>
      <c r="I1410" s="231"/>
      <c r="J1410" s="231"/>
      <c r="K1410" s="231"/>
      <c r="L1410" s="231"/>
      <c r="M1410" s="231"/>
      <c r="N1410" s="231"/>
      <c r="O1410" s="231"/>
      <c r="P1410" s="231"/>
      <c r="Q1410" s="231"/>
      <c r="R1410" s="231"/>
      <c r="S1410" s="231"/>
      <c r="T1410" s="231"/>
    </row>
    <row r="1411">
      <c r="A1411" s="257" t="str">
        <v>1062011</v>
      </c>
      <c r="B1411" s="257" t="str">
        <v>1062011</v>
      </c>
      <c r="C1411" s="257" t="str">
        <v>女式安心生理内裤</v>
      </c>
      <c r="D1411" s="257" t="str">
        <v>女式安心生理内裤</v>
      </c>
      <c r="E1411" s="257" t="str">
        <v>1062011</v>
      </c>
      <c r="F1411" s="257" t="str">
        <v>S</v>
      </c>
      <c r="G1411" s="231"/>
      <c r="H1411" s="231"/>
      <c r="I1411" s="231"/>
      <c r="J1411" s="231"/>
      <c r="K1411" s="231"/>
      <c r="L1411" s="231"/>
      <c r="M1411" s="231"/>
      <c r="N1411" s="231"/>
      <c r="O1411" s="231"/>
      <c r="P1411" s="231"/>
      <c r="Q1411" s="231"/>
      <c r="R1411" s="231"/>
      <c r="S1411" s="231"/>
      <c r="T1411" s="231"/>
    </row>
    <row r="1412">
      <c r="A1412" s="257" t="str">
        <v>1062012</v>
      </c>
      <c r="B1412" s="257" t="str">
        <v>1062012</v>
      </c>
      <c r="C1412" s="257" t="str">
        <v>女式安心生理内裤</v>
      </c>
      <c r="D1412" s="257" t="str">
        <v>女式安心生理内裤</v>
      </c>
      <c r="E1412" s="257" t="str">
        <v>1062012</v>
      </c>
      <c r="F1412" s="257" t="str">
        <v>M</v>
      </c>
      <c r="G1412" s="231"/>
      <c r="H1412" s="231"/>
      <c r="I1412" s="231"/>
      <c r="J1412" s="231"/>
      <c r="K1412" s="231"/>
      <c r="L1412" s="231"/>
      <c r="M1412" s="231"/>
      <c r="N1412" s="231"/>
      <c r="O1412" s="231"/>
      <c r="P1412" s="231"/>
      <c r="Q1412" s="231"/>
      <c r="R1412" s="231"/>
      <c r="S1412" s="231"/>
      <c r="T1412" s="231"/>
    </row>
    <row r="1413">
      <c r="A1413" s="257" t="str">
        <v>1062013</v>
      </c>
      <c r="B1413" s="257" t="str">
        <v>1062013</v>
      </c>
      <c r="C1413" s="257" t="str">
        <v>女式安心生理内裤</v>
      </c>
      <c r="D1413" s="257" t="str">
        <v>女式安心生理内裤</v>
      </c>
      <c r="E1413" s="257" t="str">
        <v>1062013</v>
      </c>
      <c r="F1413" s="257" t="str">
        <v>L</v>
      </c>
      <c r="G1413" s="231"/>
      <c r="H1413" s="231"/>
      <c r="I1413" s="231"/>
      <c r="J1413" s="231"/>
      <c r="K1413" s="231"/>
      <c r="L1413" s="231"/>
      <c r="M1413" s="231"/>
      <c r="N1413" s="231"/>
      <c r="O1413" s="231"/>
      <c r="P1413" s="231"/>
      <c r="Q1413" s="231"/>
      <c r="R1413" s="231"/>
      <c r="S1413" s="231"/>
      <c r="T1413" s="231"/>
    </row>
    <row r="1414">
      <c r="A1414" s="257" t="str">
        <v>1077040</v>
      </c>
      <c r="B1414" s="257" t="str">
        <v>1077040</v>
      </c>
      <c r="C1414" s="257" t="str">
        <v>空气内裤组合</v>
      </c>
      <c r="D1414" s="257" t="str">
        <v>空气内裤组合</v>
      </c>
      <c r="E1414" s="257" t="str">
        <v>1077040</v>
      </c>
      <c r="F1414" s="257" t="str">
        <v>男式灰色+女式灰色*男式L+女式S</v>
      </c>
      <c r="G1414" s="231"/>
      <c r="H1414" s="231"/>
      <c r="I1414" s="231"/>
      <c r="J1414" s="231"/>
      <c r="K1414" s="231"/>
      <c r="L1414" s="231"/>
      <c r="M1414" s="231"/>
      <c r="N1414" s="231"/>
      <c r="O1414" s="231"/>
      <c r="P1414" s="231"/>
      <c r="Q1414" s="231"/>
      <c r="R1414" s="231"/>
      <c r="S1414" s="231"/>
      <c r="T1414" s="231"/>
    </row>
    <row r="1415">
      <c r="A1415" s="257" t="str">
        <v>1077041</v>
      </c>
      <c r="B1415" s="257" t="str">
        <v>1077041</v>
      </c>
      <c r="C1415" s="257" t="str">
        <v>空气内裤组合</v>
      </c>
      <c r="D1415" s="257" t="str">
        <v>空气内裤组合</v>
      </c>
      <c r="E1415" s="257" t="str">
        <v>1077041</v>
      </c>
      <c r="F1415" s="257" t="str">
        <v>男式灰色+女式灰色*男式L+女式M</v>
      </c>
      <c r="G1415" s="231"/>
      <c r="H1415" s="231"/>
      <c r="I1415" s="231"/>
      <c r="J1415" s="231"/>
      <c r="K1415" s="231"/>
      <c r="L1415" s="231"/>
      <c r="M1415" s="231"/>
      <c r="N1415" s="231"/>
      <c r="O1415" s="231"/>
      <c r="P1415" s="231"/>
      <c r="Q1415" s="231"/>
      <c r="R1415" s="231"/>
      <c r="S1415" s="231"/>
      <c r="T1415" s="231"/>
    </row>
    <row r="1416">
      <c r="A1416" s="257" t="str">
        <v>1077042</v>
      </c>
      <c r="B1416" s="257" t="str">
        <v>1077042</v>
      </c>
      <c r="C1416" s="257" t="str">
        <v>空气内裤组合</v>
      </c>
      <c r="D1416" s="257" t="str">
        <v>空气内裤组合</v>
      </c>
      <c r="E1416" s="257" t="str">
        <v>1077042</v>
      </c>
      <c r="F1416" s="257" t="str">
        <v>男式L+女式S*男式灰色+女式肤色</v>
      </c>
      <c r="G1416" s="231"/>
      <c r="H1416" s="231"/>
      <c r="I1416" s="231"/>
      <c r="J1416" s="231"/>
      <c r="K1416" s="231"/>
      <c r="L1416" s="231"/>
      <c r="M1416" s="231"/>
      <c r="N1416" s="231"/>
      <c r="O1416" s="231"/>
      <c r="P1416" s="231"/>
      <c r="Q1416" s="231"/>
      <c r="R1416" s="231"/>
      <c r="S1416" s="231"/>
      <c r="T1416" s="231"/>
    </row>
    <row r="1417">
      <c r="A1417" s="257" t="str">
        <v>1077043</v>
      </c>
      <c r="B1417" s="257" t="str">
        <v>1077043</v>
      </c>
      <c r="C1417" s="257" t="str">
        <v>空气内裤组合</v>
      </c>
      <c r="D1417" s="257" t="str">
        <v>空气内裤组合</v>
      </c>
      <c r="E1417" s="257" t="str">
        <v>1077043</v>
      </c>
      <c r="F1417" s="257" t="str">
        <v>男式L+女式M*男式灰色+女式肤色</v>
      </c>
      <c r="G1417" s="231"/>
      <c r="H1417" s="231"/>
      <c r="I1417" s="231"/>
      <c r="J1417" s="231"/>
      <c r="K1417" s="231"/>
      <c r="L1417" s="231"/>
      <c r="M1417" s="231"/>
      <c r="N1417" s="231"/>
      <c r="O1417" s="231"/>
      <c r="P1417" s="231"/>
      <c r="Q1417" s="231"/>
      <c r="R1417" s="231"/>
      <c r="S1417" s="231"/>
      <c r="T1417" s="231"/>
    </row>
    <row r="1418">
      <c r="A1418" s="257" t="str">
        <v>1077045</v>
      </c>
      <c r="B1418" s="257" t="str">
        <v>1077045</v>
      </c>
      <c r="C1418" s="257" t="str">
        <v>空气内裤组合</v>
      </c>
      <c r="D1418" s="257" t="str">
        <v>空气内裤组合</v>
      </c>
      <c r="E1418" s="257" t="str">
        <v>1077045</v>
      </c>
      <c r="F1418" s="257" t="str">
        <v>男式灰色+女式灰色*男式L+女式L</v>
      </c>
      <c r="G1418" s="231"/>
      <c r="H1418" s="231"/>
      <c r="I1418" s="231"/>
      <c r="J1418" s="231"/>
      <c r="K1418" s="231"/>
      <c r="L1418" s="231"/>
      <c r="M1418" s="231"/>
      <c r="N1418" s="231"/>
      <c r="O1418" s="231"/>
      <c r="P1418" s="231"/>
      <c r="Q1418" s="231"/>
      <c r="R1418" s="231"/>
      <c r="S1418" s="231"/>
      <c r="T1418" s="231"/>
    </row>
    <row r="1419">
      <c r="A1419" s="257" t="str">
        <v>1077046</v>
      </c>
      <c r="B1419" s="257" t="str">
        <v>1077046</v>
      </c>
      <c r="C1419" s="257" t="str">
        <v>空气内裤组合</v>
      </c>
      <c r="D1419" s="257" t="str">
        <v>空气内裤组合</v>
      </c>
      <c r="E1419" s="257" t="str">
        <v>1077046</v>
      </c>
      <c r="F1419" s="257" t="str">
        <v>男式XL+女式S*男式灰色+女式灰色</v>
      </c>
      <c r="G1419" s="231"/>
      <c r="H1419" s="231"/>
      <c r="I1419" s="231"/>
      <c r="J1419" s="231"/>
      <c r="K1419" s="231"/>
      <c r="L1419" s="231"/>
      <c r="M1419" s="231"/>
      <c r="N1419" s="231"/>
      <c r="O1419" s="231"/>
      <c r="P1419" s="231"/>
      <c r="Q1419" s="231"/>
      <c r="R1419" s="231"/>
      <c r="S1419" s="231"/>
      <c r="T1419" s="231"/>
    </row>
    <row r="1420">
      <c r="A1420" s="257" t="str">
        <v>1077047</v>
      </c>
      <c r="B1420" s="257" t="str">
        <v>1077047</v>
      </c>
      <c r="C1420" s="257" t="str">
        <v>空气内裤组合</v>
      </c>
      <c r="D1420" s="257" t="str">
        <v>空气内裤组合</v>
      </c>
      <c r="E1420" s="257" t="str">
        <v>1077047</v>
      </c>
      <c r="F1420" s="257" t="str">
        <v>男式灰色+女式肤色*男式L+女式L</v>
      </c>
      <c r="G1420" s="231"/>
      <c r="H1420" s="231"/>
      <c r="I1420" s="231"/>
      <c r="J1420" s="231"/>
      <c r="K1420" s="231"/>
      <c r="L1420" s="231"/>
      <c r="M1420" s="231"/>
      <c r="N1420" s="231"/>
      <c r="O1420" s="231"/>
      <c r="P1420" s="231"/>
      <c r="Q1420" s="231"/>
      <c r="R1420" s="231"/>
      <c r="S1420" s="231"/>
      <c r="T1420" s="231"/>
    </row>
    <row r="1421">
      <c r="A1421" s="257" t="str">
        <v>1077048</v>
      </c>
      <c r="B1421" s="257" t="str">
        <v>1077048</v>
      </c>
      <c r="C1421" s="257" t="str">
        <v>空气内裤组合</v>
      </c>
      <c r="D1421" s="257" t="str">
        <v>空气内裤组合</v>
      </c>
      <c r="E1421" s="257" t="str">
        <v>1077048</v>
      </c>
      <c r="F1421" s="257" t="str">
        <v>男式灰色+女式肤色*男式XL+女式S</v>
      </c>
      <c r="G1421" s="231"/>
      <c r="H1421" s="231"/>
      <c r="I1421" s="231"/>
      <c r="J1421" s="231"/>
      <c r="K1421" s="231"/>
      <c r="L1421" s="231"/>
      <c r="M1421" s="231"/>
      <c r="N1421" s="231"/>
      <c r="O1421" s="231"/>
      <c r="P1421" s="231"/>
      <c r="Q1421" s="231"/>
      <c r="R1421" s="231"/>
      <c r="S1421" s="231"/>
      <c r="T1421" s="231"/>
    </row>
    <row r="1422">
      <c r="A1422" s="257" t="str">
        <v>1077049</v>
      </c>
      <c r="B1422" s="257" t="str">
        <v>1077049</v>
      </c>
      <c r="C1422" s="257" t="str">
        <v>空气内裤组合</v>
      </c>
      <c r="D1422" s="257" t="str">
        <v>空气内裤组合</v>
      </c>
      <c r="E1422" s="257" t="str">
        <v>1077049</v>
      </c>
      <c r="F1422" s="257" t="str">
        <v>男式灰色+女式灰色*男式XL+女式M</v>
      </c>
      <c r="G1422" s="231"/>
      <c r="H1422" s="231"/>
      <c r="I1422" s="231"/>
      <c r="J1422" s="231"/>
      <c r="K1422" s="231"/>
      <c r="L1422" s="231"/>
      <c r="M1422" s="231"/>
      <c r="N1422" s="231"/>
      <c r="O1422" s="231"/>
      <c r="P1422" s="231"/>
      <c r="Q1422" s="231"/>
      <c r="R1422" s="231"/>
      <c r="S1422" s="231"/>
      <c r="T1422" s="231"/>
    </row>
    <row r="1423">
      <c r="A1423" s="257" t="str">
        <v>1077050</v>
      </c>
      <c r="B1423" s="257" t="str">
        <v>1077050</v>
      </c>
      <c r="C1423" s="257" t="str">
        <v>空气内裤组合</v>
      </c>
      <c r="D1423" s="257" t="str">
        <v>空气内裤组合</v>
      </c>
      <c r="E1423" s="257" t="str">
        <v>1077050</v>
      </c>
      <c r="F1423" s="257" t="str">
        <v>男式XL+女式L*男式灰色+女式灰色</v>
      </c>
      <c r="G1423" s="231"/>
      <c r="H1423" s="231"/>
      <c r="I1423" s="231"/>
      <c r="J1423" s="231"/>
      <c r="K1423" s="231"/>
      <c r="L1423" s="231"/>
      <c r="M1423" s="231"/>
      <c r="N1423" s="231"/>
      <c r="O1423" s="231"/>
      <c r="P1423" s="231"/>
      <c r="Q1423" s="231"/>
      <c r="R1423" s="231"/>
      <c r="S1423" s="231"/>
      <c r="T1423" s="231"/>
    </row>
    <row r="1424">
      <c r="A1424" s="257" t="str">
        <v>1077051</v>
      </c>
      <c r="B1424" s="257" t="str">
        <v>1077051</v>
      </c>
      <c r="C1424" s="257" t="str">
        <v>空气内裤组合</v>
      </c>
      <c r="D1424" s="257" t="str">
        <v>空气内裤组合</v>
      </c>
      <c r="E1424" s="257" t="str">
        <v>1077051</v>
      </c>
      <c r="F1424" s="257" t="str">
        <v>男式XL+女式M*男式灰色+女式肤色</v>
      </c>
      <c r="G1424" s="231"/>
      <c r="H1424" s="231"/>
      <c r="I1424" s="231"/>
      <c r="J1424" s="231"/>
      <c r="K1424" s="231"/>
      <c r="L1424" s="231"/>
      <c r="M1424" s="231"/>
      <c r="N1424" s="231"/>
      <c r="O1424" s="231"/>
      <c r="P1424" s="231"/>
      <c r="Q1424" s="231"/>
      <c r="R1424" s="231"/>
      <c r="S1424" s="231"/>
      <c r="T1424" s="231"/>
    </row>
    <row r="1425">
      <c r="A1425" s="257" t="str">
        <v>1077052</v>
      </c>
      <c r="B1425" s="257" t="str">
        <v>1077052</v>
      </c>
      <c r="C1425" s="257" t="str">
        <v>空气内裤组合</v>
      </c>
      <c r="D1425" s="257" t="str">
        <v>空气内裤组合</v>
      </c>
      <c r="E1425" s="257" t="str">
        <v>1077052</v>
      </c>
      <c r="F1425" s="257" t="str">
        <v>男式灰色+女式肤色*男式XL+女式L</v>
      </c>
      <c r="G1425" s="231"/>
      <c r="H1425" s="231"/>
      <c r="I1425" s="231"/>
      <c r="J1425" s="231"/>
      <c r="K1425" s="231"/>
      <c r="L1425" s="231"/>
      <c r="M1425" s="231"/>
      <c r="N1425" s="231"/>
      <c r="O1425" s="231"/>
      <c r="P1425" s="231"/>
      <c r="Q1425" s="231"/>
      <c r="R1425" s="231"/>
      <c r="S1425" s="231"/>
      <c r="T1425" s="231"/>
    </row>
    <row r="1426">
      <c r="A1426" s="257" t="str">
        <v>1078001</v>
      </c>
      <c r="B1426" s="257" t="str">
        <v>1078001</v>
      </c>
      <c r="C1426" s="257" t="str">
        <v>男式莫代尔无痕内裤</v>
      </c>
      <c r="D1426" s="257" t="str">
        <v>男式莫代尔无痕内裤</v>
      </c>
      <c r="E1426" s="257" t="str">
        <v>1078001</v>
      </c>
      <c r="F1426" s="257" t="str">
        <v>花青色*M</v>
      </c>
      <c r="G1426" s="231"/>
      <c r="H1426" s="231"/>
      <c r="I1426" s="231"/>
      <c r="J1426" s="231"/>
      <c r="K1426" s="231"/>
      <c r="L1426" s="231"/>
      <c r="M1426" s="231"/>
      <c r="N1426" s="231"/>
      <c r="O1426" s="231"/>
      <c r="P1426" s="231"/>
      <c r="Q1426" s="231"/>
      <c r="R1426" s="231"/>
      <c r="S1426" s="231"/>
      <c r="T1426" s="231"/>
    </row>
    <row r="1427">
      <c r="A1427" s="257" t="str">
        <v>1078002</v>
      </c>
      <c r="B1427" s="257" t="str">
        <v>1078002</v>
      </c>
      <c r="C1427" s="257" t="str">
        <v>男式莫代尔无痕内裤</v>
      </c>
      <c r="D1427" s="257" t="str">
        <v>男式莫代尔无痕内裤</v>
      </c>
      <c r="E1427" s="257" t="str">
        <v>1078002</v>
      </c>
      <c r="F1427" s="257" t="str">
        <v>花青色*L</v>
      </c>
      <c r="G1427" s="231"/>
      <c r="H1427" s="231"/>
      <c r="I1427" s="231"/>
      <c r="J1427" s="231"/>
      <c r="K1427" s="231"/>
      <c r="L1427" s="231"/>
      <c r="M1427" s="231"/>
      <c r="N1427" s="231"/>
      <c r="O1427" s="231"/>
      <c r="P1427" s="231"/>
      <c r="Q1427" s="231"/>
      <c r="R1427" s="231"/>
      <c r="S1427" s="231"/>
      <c r="T1427" s="231"/>
    </row>
    <row r="1428">
      <c r="A1428" s="257" t="str">
        <v>1078003</v>
      </c>
      <c r="B1428" s="257" t="str">
        <v>1078003</v>
      </c>
      <c r="C1428" s="257" t="str">
        <v>男式莫代尔无痕内裤</v>
      </c>
      <c r="D1428" s="257" t="str">
        <v>男式莫代尔无痕内裤</v>
      </c>
      <c r="E1428" s="257" t="str">
        <v>1078003</v>
      </c>
      <c r="F1428" s="257" t="str">
        <v>花青色*XL</v>
      </c>
      <c r="G1428" s="231"/>
      <c r="H1428" s="231"/>
      <c r="I1428" s="231"/>
      <c r="J1428" s="231"/>
      <c r="K1428" s="231"/>
      <c r="L1428" s="231"/>
      <c r="M1428" s="231"/>
      <c r="N1428" s="231"/>
      <c r="O1428" s="231"/>
      <c r="P1428" s="231"/>
      <c r="Q1428" s="231"/>
      <c r="R1428" s="231"/>
      <c r="S1428" s="231"/>
      <c r="T1428" s="231"/>
    </row>
    <row r="1429">
      <c r="A1429" s="257" t="str">
        <v>1078004</v>
      </c>
      <c r="B1429" s="257" t="str">
        <v>1078004</v>
      </c>
      <c r="C1429" s="257" t="str">
        <v>男式莫代尔无痕内裤</v>
      </c>
      <c r="D1429" s="257" t="str">
        <v>男式莫代尔无痕内裤</v>
      </c>
      <c r="E1429" s="257" t="str">
        <v>1078004</v>
      </c>
      <c r="F1429" s="257" t="str">
        <v>花青色*XXL</v>
      </c>
      <c r="G1429" s="231"/>
      <c r="H1429" s="231"/>
      <c r="I1429" s="231"/>
      <c r="J1429" s="231"/>
      <c r="K1429" s="231"/>
      <c r="L1429" s="231"/>
      <c r="M1429" s="231"/>
      <c r="N1429" s="231"/>
      <c r="O1429" s="231"/>
      <c r="P1429" s="231"/>
      <c r="Q1429" s="231"/>
      <c r="R1429" s="231"/>
      <c r="S1429" s="231"/>
      <c r="T1429" s="231"/>
    </row>
    <row r="1430">
      <c r="A1430" s="257" t="str">
        <v>1078005</v>
      </c>
      <c r="B1430" s="257" t="str">
        <v>1078005</v>
      </c>
      <c r="C1430" s="257" t="str">
        <v>男式莫代尔无痕内裤</v>
      </c>
      <c r="D1430" s="257" t="str">
        <v>男式莫代尔无痕内裤</v>
      </c>
      <c r="E1430" s="257" t="str">
        <v>1078005</v>
      </c>
      <c r="F1430" s="257" t="str">
        <v>麻灰色*M</v>
      </c>
      <c r="G1430" s="231"/>
      <c r="H1430" s="231"/>
      <c r="I1430" s="231"/>
      <c r="J1430" s="231"/>
      <c r="K1430" s="231"/>
      <c r="L1430" s="231"/>
      <c r="M1430" s="231"/>
      <c r="N1430" s="231"/>
      <c r="O1430" s="231"/>
      <c r="P1430" s="231"/>
      <c r="Q1430" s="231"/>
      <c r="R1430" s="231"/>
      <c r="S1430" s="231"/>
      <c r="T1430" s="231"/>
    </row>
    <row r="1431">
      <c r="A1431" s="257" t="str">
        <v>1078006</v>
      </c>
      <c r="B1431" s="257" t="str">
        <v>1078006</v>
      </c>
      <c r="C1431" s="257" t="str">
        <v>男式莫代尔无痕内裤</v>
      </c>
      <c r="D1431" s="257" t="str">
        <v>男式莫代尔无痕内裤</v>
      </c>
      <c r="E1431" s="257" t="str">
        <v>1078006</v>
      </c>
      <c r="F1431" s="257" t="str">
        <v>麻灰色*L</v>
      </c>
      <c r="G1431" s="231"/>
      <c r="H1431" s="231"/>
      <c r="I1431" s="231"/>
      <c r="J1431" s="231"/>
      <c r="K1431" s="231"/>
      <c r="L1431" s="231"/>
      <c r="M1431" s="231"/>
      <c r="N1431" s="231"/>
      <c r="O1431" s="231"/>
      <c r="P1431" s="231"/>
      <c r="Q1431" s="231"/>
      <c r="R1431" s="231"/>
      <c r="S1431" s="231"/>
      <c r="T1431" s="231"/>
    </row>
    <row r="1432">
      <c r="A1432" s="257" t="str">
        <v>1078007</v>
      </c>
      <c r="B1432" s="257" t="str">
        <v>1078007</v>
      </c>
      <c r="C1432" s="257" t="str">
        <v>男式莫代尔无痕内裤</v>
      </c>
      <c r="D1432" s="257" t="str">
        <v>男式莫代尔无痕内裤</v>
      </c>
      <c r="E1432" s="257" t="str">
        <v>1078007</v>
      </c>
      <c r="F1432" s="257" t="str">
        <v>麻灰色*XL</v>
      </c>
      <c r="G1432" s="231"/>
      <c r="H1432" s="231"/>
      <c r="I1432" s="231"/>
      <c r="J1432" s="231"/>
      <c r="K1432" s="231"/>
      <c r="L1432" s="231"/>
      <c r="M1432" s="231"/>
      <c r="N1432" s="231"/>
      <c r="O1432" s="231"/>
      <c r="P1432" s="231"/>
      <c r="Q1432" s="231"/>
      <c r="R1432" s="231"/>
      <c r="S1432" s="231"/>
      <c r="T1432" s="231"/>
    </row>
    <row r="1433">
      <c r="A1433" s="257" t="str">
        <v>1078008</v>
      </c>
      <c r="B1433" s="257" t="str">
        <v>1078008</v>
      </c>
      <c r="C1433" s="257" t="str">
        <v>男式莫代尔无痕内裤</v>
      </c>
      <c r="D1433" s="257" t="str">
        <v>男式莫代尔无痕内裤</v>
      </c>
      <c r="E1433" s="257" t="str">
        <v>1078008</v>
      </c>
      <c r="F1433" s="257" t="str">
        <v>麻灰色*XXL</v>
      </c>
      <c r="G1433" s="231"/>
      <c r="H1433" s="231"/>
      <c r="I1433" s="231"/>
      <c r="J1433" s="231"/>
      <c r="K1433" s="231"/>
      <c r="L1433" s="231"/>
      <c r="M1433" s="231"/>
      <c r="N1433" s="231"/>
      <c r="O1433" s="231"/>
      <c r="P1433" s="231"/>
      <c r="Q1433" s="231"/>
      <c r="R1433" s="231"/>
      <c r="S1433" s="231"/>
      <c r="T1433" s="231"/>
    </row>
    <row r="1434">
      <c r="A1434" s="257" t="str">
        <v>1210135</v>
      </c>
      <c r="B1434" s="257" t="str">
        <v>1210135</v>
      </c>
      <c r="C1434" s="257" t="str">
        <v>男式莫代尔无痕内裤</v>
      </c>
      <c r="D1434" s="257" t="str">
        <v>男式莫代尔无痕内裤</v>
      </c>
      <c r="E1434" s="257" t="str">
        <v>1210135</v>
      </c>
      <c r="F1434" s="257" t="str">
        <v>S*麻灰色</v>
      </c>
      <c r="G1434" s="231"/>
      <c r="H1434" s="231"/>
      <c r="I1434" s="231"/>
      <c r="J1434" s="231"/>
      <c r="K1434" s="231"/>
      <c r="L1434" s="231"/>
      <c r="M1434" s="231"/>
      <c r="N1434" s="231"/>
      <c r="O1434" s="231"/>
      <c r="P1434" s="231"/>
      <c r="Q1434" s="231"/>
      <c r="R1434" s="231"/>
      <c r="S1434" s="231"/>
      <c r="T1434" s="231"/>
    </row>
    <row r="1435">
      <c r="A1435" s="257" t="str">
        <v>1210136</v>
      </c>
      <c r="B1435" s="257" t="str">
        <v>1210136</v>
      </c>
      <c r="C1435" s="257" t="str">
        <v>男式莫代尔无痕内裤</v>
      </c>
      <c r="D1435" s="257" t="str">
        <v>男式莫代尔无痕内裤</v>
      </c>
      <c r="E1435" s="257" t="str">
        <v>1210136</v>
      </c>
      <c r="F1435" s="257" t="str">
        <v>S*花青色</v>
      </c>
      <c r="G1435" s="231"/>
      <c r="H1435" s="231"/>
      <c r="I1435" s="231"/>
      <c r="J1435" s="231"/>
      <c r="K1435" s="231"/>
      <c r="L1435" s="231"/>
      <c r="M1435" s="231"/>
      <c r="N1435" s="231"/>
      <c r="O1435" s="231"/>
      <c r="P1435" s="231"/>
      <c r="Q1435" s="231"/>
      <c r="R1435" s="231"/>
      <c r="S1435" s="231"/>
      <c r="T1435" s="231"/>
    </row>
    <row r="1436">
      <c r="A1436" s="257" t="str">
        <v>1089002</v>
      </c>
      <c r="B1436" s="257" t="str">
        <v>1089002</v>
      </c>
      <c r="C1436" s="257" t="str">
        <v>2条 女式超细莫代尔内裤（买赠）</v>
      </c>
      <c r="D1436" s="257" t="str">
        <v>2条 女式超细莫代尔内裤（买赠）</v>
      </c>
      <c r="E1436" s="257" t="str">
        <v>1089002</v>
      </c>
      <c r="F1436" s="257" t="str">
        <v>S*雅粉+蓝灰*魔芋洁肤扑</v>
      </c>
      <c r="G1436" s="231"/>
      <c r="H1436" s="231"/>
      <c r="I1436" s="231"/>
      <c r="J1436" s="231"/>
      <c r="K1436" s="231"/>
      <c r="L1436" s="231"/>
      <c r="M1436" s="231"/>
      <c r="N1436" s="231"/>
      <c r="O1436" s="231"/>
      <c r="P1436" s="231"/>
      <c r="Q1436" s="231"/>
      <c r="R1436" s="231"/>
      <c r="S1436" s="231"/>
      <c r="T1436" s="231"/>
    </row>
    <row r="1437">
      <c r="A1437" s="257" t="str">
        <v>1089003</v>
      </c>
      <c r="B1437" s="257" t="str">
        <v>1089003</v>
      </c>
      <c r="C1437" s="257" t="str">
        <v>2条 女式超细莫代尔内裤（买赠）</v>
      </c>
      <c r="D1437" s="257" t="str">
        <v>2条 女式超细莫代尔内裤（买赠）</v>
      </c>
      <c r="E1437" s="257" t="str">
        <v>1089003</v>
      </c>
      <c r="F1437" s="257" t="str">
        <v>M*雅粉+蓝灰*魔芋洁肤扑</v>
      </c>
      <c r="G1437" s="231"/>
      <c r="H1437" s="231"/>
      <c r="I1437" s="231"/>
      <c r="J1437" s="231"/>
      <c r="K1437" s="231"/>
      <c r="L1437" s="231"/>
      <c r="M1437" s="231"/>
      <c r="N1437" s="231"/>
      <c r="O1437" s="231"/>
      <c r="P1437" s="231"/>
      <c r="Q1437" s="231"/>
      <c r="R1437" s="231"/>
      <c r="S1437" s="231"/>
      <c r="T1437" s="231"/>
    </row>
    <row r="1438">
      <c r="A1438" s="257" t="str">
        <v>1089004</v>
      </c>
      <c r="B1438" s="257" t="str">
        <v>1089004</v>
      </c>
      <c r="C1438" s="257" t="str">
        <v>2条 女式超细莫代尔内裤（买赠）</v>
      </c>
      <c r="D1438" s="257" t="str">
        <v>2条 女式超细莫代尔内裤（买赠）</v>
      </c>
      <c r="E1438" s="257" t="str">
        <v>1089004</v>
      </c>
      <c r="F1438" s="257" t="str">
        <v>魔芋洁肤扑*L*雅粉+蓝灰</v>
      </c>
      <c r="G1438" s="231"/>
      <c r="H1438" s="231"/>
      <c r="I1438" s="231"/>
      <c r="J1438" s="231"/>
      <c r="K1438" s="231"/>
      <c r="L1438" s="231"/>
      <c r="M1438" s="231"/>
      <c r="N1438" s="231"/>
      <c r="O1438" s="231"/>
      <c r="P1438" s="231"/>
      <c r="Q1438" s="231"/>
      <c r="R1438" s="231"/>
      <c r="S1438" s="231"/>
      <c r="T1438" s="231"/>
    </row>
    <row r="1439">
      <c r="A1439" s="257" t="str">
        <v>1089005</v>
      </c>
      <c r="B1439" s="257" t="str">
        <v>1089005</v>
      </c>
      <c r="C1439" s="257" t="str">
        <v>2条 女式超细莫代尔内裤（买赠）</v>
      </c>
      <c r="D1439" s="257" t="str">
        <v>2条 女式超细莫代尔内裤（买赠）</v>
      </c>
      <c r="E1439" s="257" t="str">
        <v>1089005</v>
      </c>
      <c r="F1439" s="257" t="str">
        <v>魔芋洁肤扑*肤色+黑色*S</v>
      </c>
      <c r="G1439" s="231"/>
      <c r="H1439" s="231"/>
      <c r="I1439" s="231"/>
      <c r="J1439" s="231"/>
      <c r="K1439" s="231"/>
      <c r="L1439" s="231"/>
      <c r="M1439" s="231"/>
      <c r="N1439" s="231"/>
      <c r="O1439" s="231"/>
      <c r="P1439" s="231"/>
      <c r="Q1439" s="231"/>
      <c r="R1439" s="231"/>
      <c r="S1439" s="231"/>
      <c r="T1439" s="231"/>
    </row>
    <row r="1440">
      <c r="A1440" s="257" t="str">
        <v>1089006</v>
      </c>
      <c r="B1440" s="257" t="str">
        <v>1089006</v>
      </c>
      <c r="C1440" s="257" t="str">
        <v>2条 女式超细莫代尔内裤（买赠）</v>
      </c>
      <c r="D1440" s="257" t="str">
        <v>2条 女式超细莫代尔内裤（买赠）</v>
      </c>
      <c r="E1440" s="257" t="str">
        <v>1089006</v>
      </c>
      <c r="F1440" s="257" t="str">
        <v>魔芋洁肤扑*肤色+黑色*M</v>
      </c>
      <c r="G1440" s="231"/>
      <c r="H1440" s="231"/>
      <c r="I1440" s="231"/>
      <c r="J1440" s="231"/>
      <c r="K1440" s="231"/>
      <c r="L1440" s="231"/>
      <c r="M1440" s="231"/>
      <c r="N1440" s="231"/>
      <c r="O1440" s="231"/>
      <c r="P1440" s="231"/>
      <c r="Q1440" s="231"/>
      <c r="R1440" s="231"/>
      <c r="S1440" s="231"/>
      <c r="T1440" s="231"/>
    </row>
    <row r="1441">
      <c r="A1441" s="257" t="str">
        <v>1089007</v>
      </c>
      <c r="B1441" s="257" t="str">
        <v>1089007</v>
      </c>
      <c r="C1441" s="257" t="str">
        <v>2条 女式超细莫代尔内裤（买赠）</v>
      </c>
      <c r="D1441" s="257" t="str">
        <v>2条 女式超细莫代尔内裤（买赠）</v>
      </c>
      <c r="E1441" s="257" t="str">
        <v>1089007</v>
      </c>
      <c r="F1441" s="257" t="str">
        <v>魔芋洁肤扑*肤色+黑色*L</v>
      </c>
      <c r="G1441" s="231"/>
      <c r="H1441" s="231"/>
      <c r="I1441" s="231"/>
      <c r="J1441" s="231"/>
      <c r="K1441" s="231"/>
      <c r="L1441" s="231"/>
      <c r="M1441" s="231"/>
      <c r="N1441" s="231"/>
      <c r="O1441" s="231"/>
      <c r="P1441" s="231"/>
      <c r="Q1441" s="231"/>
      <c r="R1441" s="231"/>
      <c r="S1441" s="231"/>
      <c r="T1441" s="231"/>
    </row>
    <row r="1442">
      <c r="A1442" s="257" t="str">
        <v>1089008</v>
      </c>
      <c r="B1442" s="257" t="str">
        <v>1089008</v>
      </c>
      <c r="C1442" s="257" t="str">
        <v>2条 女式超细莫代尔内裤（买赠）</v>
      </c>
      <c r="D1442" s="257" t="str">
        <v>2条 女式超细莫代尔内裤（买赠）</v>
      </c>
      <c r="E1442" s="257" t="str">
        <v>1089008</v>
      </c>
      <c r="F1442" s="257" t="str">
        <v>S*黑色+灰色*魔芋洁肤扑</v>
      </c>
      <c r="G1442" s="231"/>
      <c r="H1442" s="231"/>
      <c r="I1442" s="231"/>
      <c r="J1442" s="231"/>
      <c r="K1442" s="231"/>
      <c r="L1442" s="231"/>
      <c r="M1442" s="231"/>
      <c r="N1442" s="231"/>
      <c r="O1442" s="231"/>
      <c r="P1442" s="231"/>
      <c r="Q1442" s="231"/>
      <c r="R1442" s="231"/>
      <c r="S1442" s="231"/>
      <c r="T1442" s="231"/>
    </row>
    <row r="1443">
      <c r="A1443" s="257" t="str">
        <v>1089009</v>
      </c>
      <c r="B1443" s="257" t="str">
        <v>1089009</v>
      </c>
      <c r="C1443" s="257" t="str">
        <v>2条 女式超细莫代尔内裤（买赠）</v>
      </c>
      <c r="D1443" s="257" t="str">
        <v>2条 女式超细莫代尔内裤（买赠）</v>
      </c>
      <c r="E1443" s="257" t="str">
        <v>1089009</v>
      </c>
      <c r="F1443" s="257" t="str">
        <v>黑色+灰色*M*魔芋洁肤扑</v>
      </c>
      <c r="G1443" s="231"/>
      <c r="H1443" s="231"/>
      <c r="I1443" s="231"/>
      <c r="J1443" s="231"/>
      <c r="K1443" s="231"/>
      <c r="L1443" s="231"/>
      <c r="M1443" s="231"/>
      <c r="N1443" s="231"/>
      <c r="O1443" s="231"/>
      <c r="P1443" s="231"/>
      <c r="Q1443" s="231"/>
      <c r="R1443" s="231"/>
      <c r="S1443" s="231"/>
      <c r="T1443" s="231"/>
    </row>
    <row r="1444">
      <c r="A1444" s="257" t="str">
        <v>1089010</v>
      </c>
      <c r="B1444" s="257" t="str">
        <v>1089010</v>
      </c>
      <c r="C1444" s="257" t="str">
        <v>2条 女式超细莫代尔内裤（买赠）</v>
      </c>
      <c r="D1444" s="257" t="str">
        <v>2条 女式超细莫代尔内裤（买赠）</v>
      </c>
      <c r="E1444" s="257" t="str">
        <v>1089010</v>
      </c>
      <c r="F1444" s="257" t="str">
        <v>黑色+灰色*L*魔芋洁肤扑</v>
      </c>
      <c r="G1444" s="231"/>
      <c r="H1444" s="231"/>
      <c r="I1444" s="231"/>
      <c r="J1444" s="231"/>
      <c r="K1444" s="231"/>
      <c r="L1444" s="231"/>
      <c r="M1444" s="231"/>
      <c r="N1444" s="231"/>
      <c r="O1444" s="231"/>
      <c r="P1444" s="231"/>
      <c r="Q1444" s="231"/>
      <c r="R1444" s="231"/>
      <c r="S1444" s="231"/>
      <c r="T1444" s="231"/>
    </row>
    <row r="1445">
      <c r="A1445" s="257" t="str">
        <v>1089011</v>
      </c>
      <c r="B1445" s="257" t="str">
        <v>1089011</v>
      </c>
      <c r="C1445" s="257" t="str">
        <v>2条 女式超细莫代尔内裤（买赠）</v>
      </c>
      <c r="D1445" s="257" t="str">
        <v>2条 女式超细莫代尔内裤（买赠）</v>
      </c>
      <c r="E1445" s="257" t="str">
        <v>1089011</v>
      </c>
      <c r="F1445" s="257" t="str">
        <v>黑色+黑色*魔芋洁肤扑*S</v>
      </c>
      <c r="G1445" s="231"/>
      <c r="H1445" s="231"/>
      <c r="I1445" s="231"/>
      <c r="J1445" s="231"/>
      <c r="K1445" s="231"/>
      <c r="L1445" s="231"/>
      <c r="M1445" s="231"/>
      <c r="N1445" s="231"/>
      <c r="O1445" s="231"/>
      <c r="P1445" s="231"/>
      <c r="Q1445" s="231"/>
      <c r="R1445" s="231"/>
      <c r="S1445" s="231"/>
      <c r="T1445" s="231"/>
    </row>
    <row r="1446">
      <c r="A1446" s="257" t="str">
        <v>1089012</v>
      </c>
      <c r="B1446" s="257" t="str">
        <v>1089012</v>
      </c>
      <c r="C1446" s="257" t="str">
        <v>2条 女式超细莫代尔内裤（买赠）</v>
      </c>
      <c r="D1446" s="257" t="str">
        <v>2条 女式超细莫代尔内裤（买赠）</v>
      </c>
      <c r="E1446" s="257" t="str">
        <v>1089012</v>
      </c>
      <c r="F1446" s="257" t="str">
        <v>魔芋洁肤扑*黑色+黑色*M</v>
      </c>
      <c r="G1446" s="231"/>
      <c r="H1446" s="231"/>
      <c r="I1446" s="231"/>
      <c r="J1446" s="231"/>
      <c r="K1446" s="231"/>
      <c r="L1446" s="231"/>
      <c r="M1446" s="231"/>
      <c r="N1446" s="231"/>
      <c r="O1446" s="231"/>
      <c r="P1446" s="231"/>
      <c r="Q1446" s="231"/>
      <c r="R1446" s="231"/>
      <c r="S1446" s="231"/>
      <c r="T1446" s="231"/>
    </row>
    <row r="1447">
      <c r="A1447" s="257" t="str">
        <v>1089013</v>
      </c>
      <c r="B1447" s="257" t="str">
        <v>1089013</v>
      </c>
      <c r="C1447" s="257" t="str">
        <v>2条 女式超细莫代尔内裤（买赠）</v>
      </c>
      <c r="D1447" s="257" t="str">
        <v>2条 女式超细莫代尔内裤（买赠）</v>
      </c>
      <c r="E1447" s="257" t="str">
        <v>1089013</v>
      </c>
      <c r="F1447" s="257" t="str">
        <v>魔芋洁肤扑*黑色+黑色*L</v>
      </c>
      <c r="G1447" s="231"/>
      <c r="H1447" s="231"/>
      <c r="I1447" s="231"/>
      <c r="J1447" s="231"/>
      <c r="K1447" s="231"/>
      <c r="L1447" s="231"/>
      <c r="M1447" s="231"/>
      <c r="N1447" s="231"/>
      <c r="O1447" s="231"/>
      <c r="P1447" s="231"/>
      <c r="Q1447" s="231"/>
      <c r="R1447" s="231"/>
      <c r="S1447" s="231"/>
      <c r="T1447" s="231"/>
    </row>
    <row r="1448">
      <c r="A1448" s="257" t="str">
        <v>1090085</v>
      </c>
      <c r="B1448" s="257" t="str">
        <v>1090085</v>
      </c>
      <c r="C1448" s="257" t="str">
        <v>2条 男式基础平角内裤（买赠）</v>
      </c>
      <c r="D1448" s="257" t="str">
        <v>2条 男式基础平角内裤（买赠）</v>
      </c>
      <c r="E1448" s="257" t="str">
        <v>1090085</v>
      </c>
      <c r="F1448" s="257" t="str">
        <v>S*椭圆*白色+浅灰+深灰+藏青（4条）</v>
      </c>
      <c r="G1448" s="231"/>
      <c r="H1448" s="231"/>
      <c r="I1448" s="231"/>
      <c r="J1448" s="231"/>
      <c r="K1448" s="231"/>
      <c r="L1448" s="231"/>
      <c r="M1448" s="231"/>
      <c r="N1448" s="231"/>
      <c r="O1448" s="231"/>
      <c r="P1448" s="231"/>
      <c r="Q1448" s="231"/>
      <c r="R1448" s="231"/>
      <c r="S1448" s="231"/>
      <c r="T1448" s="231"/>
    </row>
    <row r="1449">
      <c r="A1449" s="257" t="str">
        <v>1090086</v>
      </c>
      <c r="B1449" s="257" t="str">
        <v>1090086</v>
      </c>
      <c r="C1449" s="257" t="str">
        <v>2条 男式基础平角内裤（买赠）</v>
      </c>
      <c r="D1449" s="257" t="str">
        <v>2条 男式基础平角内裤（买赠）</v>
      </c>
      <c r="E1449" s="257" t="str">
        <v>1090086</v>
      </c>
      <c r="F1449" s="257" t="str">
        <v>白色+浅灰+深灰+藏青（4条）*S*镂空</v>
      </c>
      <c r="G1449" s="231"/>
      <c r="H1449" s="231"/>
      <c r="I1449" s="231"/>
      <c r="J1449" s="231"/>
      <c r="K1449" s="231"/>
      <c r="L1449" s="231"/>
      <c r="M1449" s="231"/>
      <c r="N1449" s="231"/>
      <c r="O1449" s="231"/>
      <c r="P1449" s="231"/>
      <c r="Q1449" s="231"/>
      <c r="R1449" s="231"/>
      <c r="S1449" s="231"/>
      <c r="T1449" s="231"/>
    </row>
    <row r="1450">
      <c r="A1450" s="257" t="str">
        <v>1090087</v>
      </c>
      <c r="B1450" s="257" t="str">
        <v>1090087</v>
      </c>
      <c r="C1450" s="257" t="str">
        <v>2条 男式基础平角内裤（买赠）</v>
      </c>
      <c r="D1450" s="257" t="str">
        <v>2条 男式基础平角内裤（买赠）</v>
      </c>
      <c r="E1450" s="257" t="str">
        <v>1090087</v>
      </c>
      <c r="F1450" s="257" t="str">
        <v>S*矩形*白色+浅灰+深灰+藏青（4条）</v>
      </c>
      <c r="G1450" s="231"/>
      <c r="H1450" s="231"/>
      <c r="I1450" s="231"/>
      <c r="J1450" s="231"/>
      <c r="K1450" s="231"/>
      <c r="L1450" s="231"/>
      <c r="M1450" s="231"/>
      <c r="N1450" s="231"/>
      <c r="O1450" s="231"/>
      <c r="P1450" s="231"/>
      <c r="Q1450" s="231"/>
      <c r="R1450" s="231"/>
      <c r="S1450" s="231"/>
      <c r="T1450" s="231"/>
    </row>
    <row r="1451">
      <c r="A1451" s="257" t="str">
        <v>1090088</v>
      </c>
      <c r="B1451" s="257" t="str">
        <v>1090088</v>
      </c>
      <c r="C1451" s="257" t="str">
        <v>2条 男式基础平角内裤（买赠）</v>
      </c>
      <c r="D1451" s="257" t="str">
        <v>2条 男式基础平角内裤（买赠）</v>
      </c>
      <c r="E1451" s="257" t="str">
        <v>1090088</v>
      </c>
      <c r="F1451" s="257" t="str">
        <v>S*椭圆*白色+浅灰（2条）</v>
      </c>
      <c r="G1451" s="231"/>
      <c r="H1451" s="231"/>
      <c r="I1451" s="231"/>
      <c r="J1451" s="231"/>
      <c r="K1451" s="231"/>
      <c r="L1451" s="231"/>
      <c r="M1451" s="231"/>
      <c r="N1451" s="231"/>
      <c r="O1451" s="231"/>
      <c r="P1451" s="231"/>
      <c r="Q1451" s="231"/>
      <c r="R1451" s="231"/>
      <c r="S1451" s="231"/>
      <c r="T1451" s="231"/>
    </row>
    <row r="1452">
      <c r="A1452" s="257" t="str">
        <v>1090089</v>
      </c>
      <c r="B1452" s="257" t="str">
        <v>1090089</v>
      </c>
      <c r="C1452" s="257" t="str">
        <v>2条 男式基础平角内裤（买赠）</v>
      </c>
      <c r="D1452" s="257" t="str">
        <v>2条 男式基础平角内裤（买赠）</v>
      </c>
      <c r="E1452" s="257" t="str">
        <v>1090089</v>
      </c>
      <c r="F1452" s="257" t="str">
        <v>镂空*白色+浅灰（2条）*S</v>
      </c>
      <c r="G1452" s="231"/>
      <c r="H1452" s="231"/>
      <c r="I1452" s="231"/>
      <c r="J1452" s="231"/>
      <c r="K1452" s="231"/>
      <c r="L1452" s="231"/>
      <c r="M1452" s="231"/>
      <c r="N1452" s="231"/>
      <c r="O1452" s="231"/>
      <c r="P1452" s="231"/>
      <c r="Q1452" s="231"/>
      <c r="R1452" s="231"/>
      <c r="S1452" s="231"/>
      <c r="T1452" s="231"/>
    </row>
    <row r="1453">
      <c r="A1453" s="257" t="str">
        <v>1090090</v>
      </c>
      <c r="B1453" s="257" t="str">
        <v>1090090</v>
      </c>
      <c r="C1453" s="257" t="str">
        <v>2条 男式基础平角内裤（买赠）</v>
      </c>
      <c r="D1453" s="257" t="str">
        <v>2条 男式基础平角内裤（买赠）</v>
      </c>
      <c r="E1453" s="257" t="str">
        <v>1090090</v>
      </c>
      <c r="F1453" s="257" t="str">
        <v>白色+浅灰（2条）*矩形*S</v>
      </c>
      <c r="G1453" s="231"/>
      <c r="H1453" s="231"/>
      <c r="I1453" s="231"/>
      <c r="J1453" s="231"/>
      <c r="K1453" s="231"/>
      <c r="L1453" s="231"/>
      <c r="M1453" s="231"/>
      <c r="N1453" s="231"/>
      <c r="O1453" s="231"/>
      <c r="P1453" s="231"/>
      <c r="Q1453" s="231"/>
      <c r="R1453" s="231"/>
      <c r="S1453" s="231"/>
      <c r="T1453" s="231"/>
    </row>
    <row r="1454">
      <c r="A1454" s="257" t="str">
        <v>1090091</v>
      </c>
      <c r="B1454" s="257" t="str">
        <v>1090091</v>
      </c>
      <c r="C1454" s="257" t="str">
        <v>2条 男式基础平角内裤（买赠）</v>
      </c>
      <c r="D1454" s="257" t="str">
        <v>2条 男式基础平角内裤（买赠）</v>
      </c>
      <c r="E1454" s="257" t="str">
        <v>1090091</v>
      </c>
      <c r="F1454" s="257" t="str">
        <v>椭圆*S*深灰+藏青（2条）</v>
      </c>
      <c r="G1454" s="231"/>
      <c r="H1454" s="231"/>
      <c r="I1454" s="231"/>
      <c r="J1454" s="231"/>
      <c r="K1454" s="231"/>
      <c r="L1454" s="231"/>
      <c r="M1454" s="231"/>
      <c r="N1454" s="231"/>
      <c r="O1454" s="231"/>
      <c r="P1454" s="231"/>
      <c r="Q1454" s="231"/>
      <c r="R1454" s="231"/>
      <c r="S1454" s="231"/>
      <c r="T1454" s="231"/>
    </row>
    <row r="1455">
      <c r="A1455" s="257" t="str">
        <v>1090092</v>
      </c>
      <c r="B1455" s="257" t="str">
        <v>1090092</v>
      </c>
      <c r="C1455" s="257" t="str">
        <v>2条 男式基础平角内裤（买赠）</v>
      </c>
      <c r="D1455" s="257" t="str">
        <v>2条 男式基础平角内裤（买赠）</v>
      </c>
      <c r="E1455" s="257" t="str">
        <v>1090092</v>
      </c>
      <c r="F1455" s="257" t="str">
        <v>S*深灰+藏青（2条）*镂空</v>
      </c>
      <c r="G1455" s="231"/>
      <c r="H1455" s="231"/>
      <c r="I1455" s="231"/>
      <c r="J1455" s="231"/>
      <c r="K1455" s="231"/>
      <c r="L1455" s="231"/>
      <c r="M1455" s="231"/>
      <c r="N1455" s="231"/>
      <c r="O1455" s="231"/>
      <c r="P1455" s="231"/>
      <c r="Q1455" s="231"/>
      <c r="R1455" s="231"/>
      <c r="S1455" s="231"/>
      <c r="T1455" s="231"/>
    </row>
    <row r="1456">
      <c r="A1456" s="257" t="str">
        <v>1090093</v>
      </c>
      <c r="B1456" s="257" t="str">
        <v>1090093</v>
      </c>
      <c r="C1456" s="257" t="str">
        <v>2条 男式基础平角内裤（买赠）</v>
      </c>
      <c r="D1456" s="257" t="str">
        <v>2条 男式基础平角内裤（买赠）</v>
      </c>
      <c r="E1456" s="257" t="str">
        <v>1090093</v>
      </c>
      <c r="F1456" s="257" t="str">
        <v>矩形*S*深灰+藏青（2条）</v>
      </c>
      <c r="G1456" s="231"/>
      <c r="H1456" s="231"/>
      <c r="I1456" s="231"/>
      <c r="J1456" s="231"/>
      <c r="K1456" s="231"/>
      <c r="L1456" s="231"/>
      <c r="M1456" s="231"/>
      <c r="N1456" s="231"/>
      <c r="O1456" s="231"/>
      <c r="P1456" s="231"/>
      <c r="Q1456" s="231"/>
      <c r="R1456" s="231"/>
      <c r="S1456" s="231"/>
      <c r="T1456" s="231"/>
    </row>
    <row r="1457">
      <c r="A1457" s="257" t="str">
        <v>1090094</v>
      </c>
      <c r="B1457" s="257" t="str">
        <v>1090094</v>
      </c>
      <c r="C1457" s="257" t="str">
        <v>2条 男式基础平角内裤（买赠）</v>
      </c>
      <c r="D1457" s="257" t="str">
        <v>2条 男式基础平角内裤（买赠）</v>
      </c>
      <c r="E1457" s="257" t="str">
        <v>1090094</v>
      </c>
      <c r="F1457" s="257" t="str">
        <v>白色+浅灰+深灰+藏青（4条）*M*椭圆</v>
      </c>
      <c r="G1457" s="231"/>
      <c r="H1457" s="231"/>
      <c r="I1457" s="231"/>
      <c r="J1457" s="231"/>
      <c r="K1457" s="231"/>
      <c r="L1457" s="231"/>
      <c r="M1457" s="231"/>
      <c r="N1457" s="231"/>
      <c r="O1457" s="231"/>
      <c r="P1457" s="231"/>
      <c r="Q1457" s="231"/>
      <c r="R1457" s="231"/>
      <c r="S1457" s="231"/>
      <c r="T1457" s="231"/>
    </row>
    <row r="1458">
      <c r="A1458" s="257" t="str">
        <v>1090095</v>
      </c>
      <c r="B1458" s="257" t="str">
        <v>1090095</v>
      </c>
      <c r="C1458" s="257" t="str">
        <v>2条 男式基础平角内裤（买赠）</v>
      </c>
      <c r="D1458" s="257" t="str">
        <v>2条 男式基础平角内裤（买赠）</v>
      </c>
      <c r="E1458" s="257" t="str">
        <v>1090095</v>
      </c>
      <c r="F1458" s="257" t="str">
        <v>M*镂空*白色+浅灰+深灰+藏青（4条）</v>
      </c>
      <c r="G1458" s="231"/>
      <c r="H1458" s="231"/>
      <c r="I1458" s="231"/>
      <c r="J1458" s="231"/>
      <c r="K1458" s="231"/>
      <c r="L1458" s="231"/>
      <c r="M1458" s="231"/>
      <c r="N1458" s="231"/>
      <c r="O1458" s="231"/>
      <c r="P1458" s="231"/>
      <c r="Q1458" s="231"/>
      <c r="R1458" s="231"/>
      <c r="S1458" s="231"/>
      <c r="T1458" s="231"/>
    </row>
    <row r="1459">
      <c r="A1459" s="257" t="str">
        <v>1090096</v>
      </c>
      <c r="B1459" s="257" t="str">
        <v>1090096</v>
      </c>
      <c r="C1459" s="257" t="str">
        <v>2条 男式基础平角内裤（买赠）</v>
      </c>
      <c r="D1459" s="257" t="str">
        <v>2条 男式基础平角内裤（买赠）</v>
      </c>
      <c r="E1459" s="257" t="str">
        <v>1090096</v>
      </c>
      <c r="F1459" s="257" t="str">
        <v>M*白色+浅灰+深灰+藏青（4条）*矩形</v>
      </c>
      <c r="G1459" s="231"/>
      <c r="H1459" s="231"/>
      <c r="I1459" s="231"/>
      <c r="J1459" s="231"/>
      <c r="K1459" s="231"/>
      <c r="L1459" s="231"/>
      <c r="M1459" s="231"/>
      <c r="N1459" s="231"/>
      <c r="O1459" s="231"/>
      <c r="P1459" s="231"/>
      <c r="Q1459" s="231"/>
      <c r="R1459" s="231"/>
      <c r="S1459" s="231"/>
      <c r="T1459" s="231"/>
    </row>
    <row r="1460">
      <c r="A1460" s="257" t="str">
        <v>1090097</v>
      </c>
      <c r="B1460" s="257" t="str">
        <v>1090097</v>
      </c>
      <c r="C1460" s="257" t="str">
        <v>2条 男式基础平角内裤（买赠）</v>
      </c>
      <c r="D1460" s="257" t="str">
        <v>2条 男式基础平角内裤（买赠）</v>
      </c>
      <c r="E1460" s="257" t="str">
        <v>1090097</v>
      </c>
      <c r="F1460" s="257" t="str">
        <v>白色+浅灰（2条）*M*椭圆</v>
      </c>
      <c r="G1460" s="231"/>
      <c r="H1460" s="231"/>
      <c r="I1460" s="231"/>
      <c r="J1460" s="231"/>
      <c r="K1460" s="231"/>
      <c r="L1460" s="231"/>
      <c r="M1460" s="231"/>
      <c r="N1460" s="231"/>
      <c r="O1460" s="231"/>
      <c r="P1460" s="231"/>
      <c r="Q1460" s="231"/>
      <c r="R1460" s="231"/>
      <c r="S1460" s="231"/>
      <c r="T1460" s="231"/>
    </row>
    <row r="1461">
      <c r="A1461" s="257" t="str">
        <v>1090098</v>
      </c>
      <c r="B1461" s="257" t="str">
        <v>1090098</v>
      </c>
      <c r="C1461" s="257" t="str">
        <v>2条 男式基础平角内裤（买赠）</v>
      </c>
      <c r="D1461" s="257" t="str">
        <v>2条 男式基础平角内裤（买赠）</v>
      </c>
      <c r="E1461" s="257" t="str">
        <v>1090098</v>
      </c>
      <c r="F1461" s="257" t="str">
        <v>白色+浅灰（2条）*M*镂空</v>
      </c>
      <c r="G1461" s="231"/>
      <c r="H1461" s="231"/>
      <c r="I1461" s="231"/>
      <c r="J1461" s="231"/>
      <c r="K1461" s="231"/>
      <c r="L1461" s="231"/>
      <c r="M1461" s="231"/>
      <c r="N1461" s="231"/>
      <c r="O1461" s="231"/>
      <c r="P1461" s="231"/>
      <c r="Q1461" s="231"/>
      <c r="R1461" s="231"/>
      <c r="S1461" s="231"/>
      <c r="T1461" s="231"/>
    </row>
    <row r="1462">
      <c r="A1462" s="257" t="str">
        <v>1090099</v>
      </c>
      <c r="B1462" s="257" t="str">
        <v>1090099</v>
      </c>
      <c r="C1462" s="257" t="str">
        <v>2条 男式基础平角内裤（买赠）</v>
      </c>
      <c r="D1462" s="257" t="str">
        <v>2条 男式基础平角内裤（买赠）</v>
      </c>
      <c r="E1462" s="257" t="str">
        <v>1090099</v>
      </c>
      <c r="F1462" s="257" t="str">
        <v>矩形*白色+浅灰（2条）*M</v>
      </c>
      <c r="G1462" s="231"/>
      <c r="H1462" s="231"/>
      <c r="I1462" s="231"/>
      <c r="J1462" s="231"/>
      <c r="K1462" s="231"/>
      <c r="L1462" s="231"/>
      <c r="M1462" s="231"/>
      <c r="N1462" s="231"/>
      <c r="O1462" s="231"/>
      <c r="P1462" s="231"/>
      <c r="Q1462" s="231"/>
      <c r="R1462" s="231"/>
      <c r="S1462" s="231"/>
      <c r="T1462" s="231"/>
    </row>
    <row r="1463">
      <c r="A1463" s="257" t="str">
        <v>1090100</v>
      </c>
      <c r="B1463" s="257" t="str">
        <v>1090100</v>
      </c>
      <c r="C1463" s="257" t="str">
        <v>2条 男式基础平角内裤（买赠）</v>
      </c>
      <c r="D1463" s="257" t="str">
        <v>2条 男式基础平角内裤（买赠）</v>
      </c>
      <c r="E1463" s="257" t="str">
        <v>1090100</v>
      </c>
      <c r="F1463" s="257" t="str">
        <v>M*椭圆*深灰+藏青（2条）</v>
      </c>
      <c r="G1463" s="231"/>
      <c r="H1463" s="231"/>
      <c r="I1463" s="231"/>
      <c r="J1463" s="231"/>
      <c r="K1463" s="231"/>
      <c r="L1463" s="231"/>
      <c r="M1463" s="231"/>
      <c r="N1463" s="231"/>
      <c r="O1463" s="231"/>
      <c r="P1463" s="231"/>
      <c r="Q1463" s="231"/>
      <c r="R1463" s="231"/>
      <c r="S1463" s="231"/>
      <c r="T1463" s="231"/>
    </row>
    <row r="1464">
      <c r="A1464" s="257" t="str">
        <v>1090101</v>
      </c>
      <c r="B1464" s="257" t="str">
        <v>1090101</v>
      </c>
      <c r="C1464" s="257" t="str">
        <v>2条 男式基础平角内裤（买赠）</v>
      </c>
      <c r="D1464" s="257" t="str">
        <v>2条 男式基础平角内裤（买赠）</v>
      </c>
      <c r="E1464" s="257" t="str">
        <v>1090101</v>
      </c>
      <c r="F1464" s="257" t="str">
        <v>镂空*深灰+藏青（2条）*M</v>
      </c>
      <c r="G1464" s="231"/>
      <c r="H1464" s="231"/>
      <c r="I1464" s="231"/>
      <c r="J1464" s="231"/>
      <c r="K1464" s="231"/>
      <c r="L1464" s="231"/>
      <c r="M1464" s="231"/>
      <c r="N1464" s="231"/>
      <c r="O1464" s="231"/>
      <c r="P1464" s="231"/>
      <c r="Q1464" s="231"/>
      <c r="R1464" s="231"/>
      <c r="S1464" s="231"/>
      <c r="T1464" s="231"/>
    </row>
    <row r="1465">
      <c r="A1465" s="257" t="str">
        <v>1090102</v>
      </c>
      <c r="B1465" s="257" t="str">
        <v>1090102</v>
      </c>
      <c r="C1465" s="257" t="str">
        <v>2条 男式基础平角内裤（买赠）</v>
      </c>
      <c r="D1465" s="257" t="str">
        <v>2条 男式基础平角内裤（买赠）</v>
      </c>
      <c r="E1465" s="257" t="str">
        <v>1090102</v>
      </c>
      <c r="F1465" s="257" t="str">
        <v>深灰+藏青（2条）*M*矩形</v>
      </c>
      <c r="G1465" s="231"/>
      <c r="H1465" s="231"/>
      <c r="I1465" s="231"/>
      <c r="J1465" s="231"/>
      <c r="K1465" s="231"/>
      <c r="L1465" s="231"/>
      <c r="M1465" s="231"/>
      <c r="N1465" s="231"/>
      <c r="O1465" s="231"/>
      <c r="P1465" s="231"/>
      <c r="Q1465" s="231"/>
      <c r="R1465" s="231"/>
      <c r="S1465" s="231"/>
      <c r="T1465" s="231"/>
    </row>
    <row r="1466">
      <c r="A1466" s="257" t="str">
        <v>1090103</v>
      </c>
      <c r="B1466" s="257" t="str">
        <v>1090103</v>
      </c>
      <c r="C1466" s="257" t="str">
        <v>2条 男式基础平角内裤（买赠）</v>
      </c>
      <c r="D1466" s="257" t="str">
        <v>2条 男式基础平角内裤（买赠）</v>
      </c>
      <c r="E1466" s="257" t="str">
        <v>1090103</v>
      </c>
      <c r="F1466" s="257" t="str">
        <v>椭圆*白色+浅灰+深灰+藏青（4条）*L</v>
      </c>
      <c r="G1466" s="231"/>
      <c r="H1466" s="231"/>
      <c r="I1466" s="231"/>
      <c r="J1466" s="231"/>
      <c r="K1466" s="231"/>
      <c r="L1466" s="231"/>
      <c r="M1466" s="231"/>
      <c r="N1466" s="231"/>
      <c r="O1466" s="231"/>
      <c r="P1466" s="231"/>
      <c r="Q1466" s="231"/>
      <c r="R1466" s="231"/>
      <c r="S1466" s="231"/>
      <c r="T1466" s="231"/>
    </row>
    <row r="1467">
      <c r="A1467" s="257" t="str">
        <v>1090104</v>
      </c>
      <c r="B1467" s="257" t="str">
        <v>1090104</v>
      </c>
      <c r="C1467" s="257" t="str">
        <v>2条 男式基础平角内裤（买赠）</v>
      </c>
      <c r="D1467" s="257" t="str">
        <v>2条 男式基础平角内裤（买赠）</v>
      </c>
      <c r="E1467" s="257" t="str">
        <v>1090104</v>
      </c>
      <c r="F1467" s="257" t="str">
        <v>白色+浅灰+深灰+藏青（4条）*L*镂空</v>
      </c>
      <c r="G1467" s="231"/>
      <c r="H1467" s="231"/>
      <c r="I1467" s="231"/>
      <c r="J1467" s="231"/>
      <c r="K1467" s="231"/>
      <c r="L1467" s="231"/>
      <c r="M1467" s="231"/>
      <c r="N1467" s="231"/>
      <c r="O1467" s="231"/>
      <c r="P1467" s="231"/>
      <c r="Q1467" s="231"/>
      <c r="R1467" s="231"/>
      <c r="S1467" s="231"/>
      <c r="T1467" s="231"/>
    </row>
    <row r="1468">
      <c r="A1468" s="257" t="str">
        <v>1090105</v>
      </c>
      <c r="B1468" s="257" t="str">
        <v>1090105</v>
      </c>
      <c r="C1468" s="257" t="str">
        <v>2条 男式基础平角内裤（买赠）</v>
      </c>
      <c r="D1468" s="257" t="str">
        <v>2条 男式基础平角内裤（买赠）</v>
      </c>
      <c r="E1468" s="257" t="str">
        <v>1090105</v>
      </c>
      <c r="F1468" s="257" t="str">
        <v>L*矩形*白色+浅灰+深灰+藏青（4条）</v>
      </c>
      <c r="G1468" s="231"/>
      <c r="H1468" s="231"/>
      <c r="I1468" s="231"/>
      <c r="J1468" s="231"/>
      <c r="K1468" s="231"/>
      <c r="L1468" s="231"/>
      <c r="M1468" s="231"/>
      <c r="N1468" s="231"/>
      <c r="O1468" s="231"/>
      <c r="P1468" s="231"/>
      <c r="Q1468" s="231"/>
      <c r="R1468" s="231"/>
      <c r="S1468" s="231"/>
      <c r="T1468" s="231"/>
    </row>
    <row r="1469">
      <c r="A1469" s="257" t="str">
        <v>1090106</v>
      </c>
      <c r="B1469" s="257" t="str">
        <v>1090106</v>
      </c>
      <c r="C1469" s="257" t="str">
        <v>2条 男式基础平角内裤（买赠）</v>
      </c>
      <c r="D1469" s="257" t="str">
        <v>2条 男式基础平角内裤（买赠）</v>
      </c>
      <c r="E1469" s="257" t="str">
        <v>1090106</v>
      </c>
      <c r="F1469" s="257" t="str">
        <v>L*白色+浅灰（2条）*椭圆</v>
      </c>
      <c r="G1469" s="231"/>
      <c r="H1469" s="231"/>
      <c r="I1469" s="231"/>
      <c r="J1469" s="231"/>
      <c r="K1469" s="231"/>
      <c r="L1469" s="231"/>
      <c r="M1469" s="231"/>
      <c r="N1469" s="231"/>
      <c r="O1469" s="231"/>
      <c r="P1469" s="231"/>
      <c r="Q1469" s="231"/>
      <c r="R1469" s="231"/>
      <c r="S1469" s="231"/>
      <c r="T1469" s="231"/>
    </row>
    <row r="1470">
      <c r="A1470" s="257" t="str">
        <v>1090107</v>
      </c>
      <c r="B1470" s="257" t="str">
        <v>1090107</v>
      </c>
      <c r="C1470" s="257" t="str">
        <v>2条 男式基础平角内裤（买赠）</v>
      </c>
      <c r="D1470" s="257" t="str">
        <v>2条 男式基础平角内裤（买赠）</v>
      </c>
      <c r="E1470" s="257" t="str">
        <v>1090107</v>
      </c>
      <c r="F1470" s="257" t="str">
        <v>L*白色+浅灰（2条）*镂空</v>
      </c>
      <c r="G1470" s="231"/>
      <c r="H1470" s="231"/>
      <c r="I1470" s="231"/>
      <c r="J1470" s="231"/>
      <c r="K1470" s="231"/>
      <c r="L1470" s="231"/>
      <c r="M1470" s="231"/>
      <c r="N1470" s="231"/>
      <c r="O1470" s="231"/>
      <c r="P1470" s="231"/>
      <c r="Q1470" s="231"/>
      <c r="R1470" s="231"/>
      <c r="S1470" s="231"/>
      <c r="T1470" s="231"/>
    </row>
    <row r="1471">
      <c r="A1471" s="257" t="str">
        <v>1090108</v>
      </c>
      <c r="B1471" s="257" t="str">
        <v>1090108</v>
      </c>
      <c r="C1471" s="257" t="str">
        <v>2条 男式基础平角内裤（买赠）</v>
      </c>
      <c r="D1471" s="257" t="str">
        <v>2条 男式基础平角内裤（买赠）</v>
      </c>
      <c r="E1471" s="257" t="str">
        <v>1090108</v>
      </c>
      <c r="F1471" s="257" t="str">
        <v>L*矩形*白色+浅灰（2条）</v>
      </c>
      <c r="G1471" s="231"/>
      <c r="H1471" s="231"/>
      <c r="I1471" s="231"/>
      <c r="J1471" s="231"/>
      <c r="K1471" s="231"/>
      <c r="L1471" s="231"/>
      <c r="M1471" s="231"/>
      <c r="N1471" s="231"/>
      <c r="O1471" s="231"/>
      <c r="P1471" s="231"/>
      <c r="Q1471" s="231"/>
      <c r="R1471" s="231"/>
      <c r="S1471" s="231"/>
      <c r="T1471" s="231"/>
    </row>
    <row r="1472">
      <c r="A1472" s="257" t="str">
        <v>1090109</v>
      </c>
      <c r="B1472" s="257" t="str">
        <v>1090109</v>
      </c>
      <c r="C1472" s="257" t="str">
        <v>2条 男式基础平角内裤（买赠）</v>
      </c>
      <c r="D1472" s="257" t="str">
        <v>2条 男式基础平角内裤（买赠）</v>
      </c>
      <c r="E1472" s="257" t="str">
        <v>1090109</v>
      </c>
      <c r="F1472" s="257" t="str">
        <v>椭圆*深灰+藏青（2条）*L</v>
      </c>
      <c r="G1472" s="231"/>
      <c r="H1472" s="231"/>
      <c r="I1472" s="231"/>
      <c r="J1472" s="231"/>
      <c r="K1472" s="231"/>
      <c r="L1472" s="231"/>
      <c r="M1472" s="231"/>
      <c r="N1472" s="231"/>
      <c r="O1472" s="231"/>
      <c r="P1472" s="231"/>
      <c r="Q1472" s="231"/>
      <c r="R1472" s="231"/>
      <c r="S1472" s="231"/>
      <c r="T1472" s="231"/>
    </row>
    <row r="1473">
      <c r="A1473" s="257" t="str">
        <v>1090110</v>
      </c>
      <c r="B1473" s="257" t="str">
        <v>1090110</v>
      </c>
      <c r="C1473" s="257" t="str">
        <v>2条 男式基础平角内裤（买赠）</v>
      </c>
      <c r="D1473" s="257" t="str">
        <v>2条 男式基础平角内裤（买赠）</v>
      </c>
      <c r="E1473" s="257" t="str">
        <v>1090110</v>
      </c>
      <c r="F1473" s="257" t="str">
        <v>镂空*深灰+藏青（2条）*L</v>
      </c>
      <c r="G1473" s="231"/>
      <c r="H1473" s="231"/>
      <c r="I1473" s="231"/>
      <c r="J1473" s="231"/>
      <c r="K1473" s="231"/>
      <c r="L1473" s="231"/>
      <c r="M1473" s="231"/>
      <c r="N1473" s="231"/>
      <c r="O1473" s="231"/>
      <c r="P1473" s="231"/>
      <c r="Q1473" s="231"/>
      <c r="R1473" s="231"/>
      <c r="S1473" s="231"/>
      <c r="T1473" s="231"/>
    </row>
    <row r="1474">
      <c r="A1474" s="257" t="str">
        <v>1090111</v>
      </c>
      <c r="B1474" s="257" t="str">
        <v>1090111</v>
      </c>
      <c r="C1474" s="257" t="str">
        <v>2条 男式基础平角内裤（买赠）</v>
      </c>
      <c r="D1474" s="257" t="str">
        <v>2条 男式基础平角内裤（买赠）</v>
      </c>
      <c r="E1474" s="257" t="str">
        <v>1090111</v>
      </c>
      <c r="F1474" s="257" t="str">
        <v>L*深灰+藏青（2条）*矩形</v>
      </c>
      <c r="G1474" s="231"/>
      <c r="H1474" s="231"/>
      <c r="I1474" s="231"/>
      <c r="J1474" s="231"/>
      <c r="K1474" s="231"/>
      <c r="L1474" s="231"/>
      <c r="M1474" s="231"/>
      <c r="N1474" s="231"/>
      <c r="O1474" s="231"/>
      <c r="P1474" s="231"/>
      <c r="Q1474" s="231"/>
      <c r="R1474" s="231"/>
      <c r="S1474" s="231"/>
      <c r="T1474" s="231"/>
    </row>
    <row r="1475">
      <c r="A1475" s="257" t="str">
        <v>1090112</v>
      </c>
      <c r="B1475" s="257" t="str">
        <v>1090112</v>
      </c>
      <c r="C1475" s="257" t="str">
        <v>2条 男式基础平角内裤（买赠）</v>
      </c>
      <c r="D1475" s="257" t="str">
        <v>2条 男式基础平角内裤（买赠）</v>
      </c>
      <c r="E1475" s="257" t="str">
        <v>1090112</v>
      </c>
      <c r="F1475" s="257" t="str">
        <v>白色+浅灰+深灰+藏青（4条）*椭圆*XL</v>
      </c>
      <c r="G1475" s="231"/>
      <c r="H1475" s="231"/>
      <c r="I1475" s="231"/>
      <c r="J1475" s="231"/>
      <c r="K1475" s="231"/>
      <c r="L1475" s="231"/>
      <c r="M1475" s="231"/>
      <c r="N1475" s="231"/>
      <c r="O1475" s="231"/>
      <c r="P1475" s="231"/>
      <c r="Q1475" s="231"/>
      <c r="R1475" s="231"/>
      <c r="S1475" s="231"/>
      <c r="T1475" s="231"/>
    </row>
    <row r="1476">
      <c r="A1476" s="257" t="str">
        <v>1090113</v>
      </c>
      <c r="B1476" s="257" t="str">
        <v>1090113</v>
      </c>
      <c r="C1476" s="257" t="str">
        <v>2条 男式基础平角内裤（买赠）</v>
      </c>
      <c r="D1476" s="257" t="str">
        <v>2条 男式基础平角内裤（买赠）</v>
      </c>
      <c r="E1476" s="257" t="str">
        <v>1090113</v>
      </c>
      <c r="F1476" s="257" t="str">
        <v>XL*白色+浅灰+深灰+藏青（4条）*镂空</v>
      </c>
      <c r="G1476" s="231"/>
      <c r="H1476" s="231"/>
      <c r="I1476" s="231"/>
      <c r="J1476" s="231"/>
      <c r="K1476" s="231"/>
      <c r="L1476" s="231"/>
      <c r="M1476" s="231"/>
      <c r="N1476" s="231"/>
      <c r="O1476" s="231"/>
      <c r="P1476" s="231"/>
      <c r="Q1476" s="231"/>
      <c r="R1476" s="231"/>
      <c r="S1476" s="231"/>
      <c r="T1476" s="231"/>
    </row>
    <row r="1477">
      <c r="A1477" s="257" t="str">
        <v>1090114</v>
      </c>
      <c r="B1477" s="257" t="str">
        <v>1090114</v>
      </c>
      <c r="C1477" s="257" t="str">
        <v>2条 男式基础平角内裤（买赠）</v>
      </c>
      <c r="D1477" s="257" t="str">
        <v>2条 男式基础平角内裤（买赠）</v>
      </c>
      <c r="E1477" s="257" t="str">
        <v>1090114</v>
      </c>
      <c r="F1477" s="257" t="str">
        <v>XL*矩形*白色+浅灰+深灰+藏青（4条）</v>
      </c>
      <c r="G1477" s="231"/>
      <c r="H1477" s="231"/>
      <c r="I1477" s="231"/>
      <c r="J1477" s="231"/>
      <c r="K1477" s="231"/>
      <c r="L1477" s="231"/>
      <c r="M1477" s="231"/>
      <c r="N1477" s="231"/>
      <c r="O1477" s="231"/>
      <c r="P1477" s="231"/>
      <c r="Q1477" s="231"/>
      <c r="R1477" s="231"/>
      <c r="S1477" s="231"/>
      <c r="T1477" s="231"/>
    </row>
    <row r="1478">
      <c r="A1478" s="257" t="str">
        <v>1090115</v>
      </c>
      <c r="B1478" s="257" t="str">
        <v>1090115</v>
      </c>
      <c r="C1478" s="257" t="str">
        <v>2条 男式基础平角内裤（买赠）</v>
      </c>
      <c r="D1478" s="257" t="str">
        <v>2条 男式基础平角内裤（买赠）</v>
      </c>
      <c r="E1478" s="257" t="str">
        <v>1090115</v>
      </c>
      <c r="F1478" s="257" t="str">
        <v>白色+浅灰（2条）*椭圆*XL</v>
      </c>
      <c r="G1478" s="231"/>
      <c r="H1478" s="231"/>
      <c r="I1478" s="231"/>
      <c r="J1478" s="231"/>
      <c r="K1478" s="231"/>
      <c r="L1478" s="231"/>
      <c r="M1478" s="231"/>
      <c r="N1478" s="231"/>
      <c r="O1478" s="231"/>
      <c r="P1478" s="231"/>
      <c r="Q1478" s="231"/>
      <c r="R1478" s="231"/>
      <c r="S1478" s="231"/>
      <c r="T1478" s="231"/>
    </row>
    <row r="1479">
      <c r="A1479" s="257" t="str">
        <v>1090116</v>
      </c>
      <c r="B1479" s="257" t="str">
        <v>1090116</v>
      </c>
      <c r="C1479" s="257" t="str">
        <v>2条 男式基础平角内裤（买赠）</v>
      </c>
      <c r="D1479" s="257" t="str">
        <v>2条 男式基础平角内裤（买赠）</v>
      </c>
      <c r="E1479" s="257" t="str">
        <v>1090116</v>
      </c>
      <c r="F1479" s="257" t="str">
        <v>白色+浅灰（2条）*镂空*XL</v>
      </c>
      <c r="G1479" s="231"/>
      <c r="H1479" s="231"/>
      <c r="I1479" s="231"/>
      <c r="J1479" s="231"/>
      <c r="K1479" s="231"/>
      <c r="L1479" s="231"/>
      <c r="M1479" s="231"/>
      <c r="N1479" s="231"/>
      <c r="O1479" s="231"/>
      <c r="P1479" s="231"/>
      <c r="Q1479" s="231"/>
      <c r="R1479" s="231"/>
      <c r="S1479" s="231"/>
      <c r="T1479" s="231"/>
    </row>
    <row r="1480">
      <c r="A1480" s="257" t="str">
        <v>1090117</v>
      </c>
      <c r="B1480" s="257" t="str">
        <v>1090117</v>
      </c>
      <c r="C1480" s="257" t="str">
        <v>2条 男式基础平角内裤（买赠）</v>
      </c>
      <c r="D1480" s="257" t="str">
        <v>2条 男式基础平角内裤（买赠）</v>
      </c>
      <c r="E1480" s="257" t="str">
        <v>1090117</v>
      </c>
      <c r="F1480" s="257" t="str">
        <v>白色+浅灰（2条）*XL*矩形</v>
      </c>
      <c r="G1480" s="231"/>
      <c r="H1480" s="231"/>
      <c r="I1480" s="231"/>
      <c r="J1480" s="231"/>
      <c r="K1480" s="231"/>
      <c r="L1480" s="231"/>
      <c r="M1480" s="231"/>
      <c r="N1480" s="231"/>
      <c r="O1480" s="231"/>
      <c r="P1480" s="231"/>
      <c r="Q1480" s="231"/>
      <c r="R1480" s="231"/>
      <c r="S1480" s="231"/>
      <c r="T1480" s="231"/>
    </row>
    <row r="1481">
      <c r="A1481" s="257" t="str">
        <v>1090118</v>
      </c>
      <c r="B1481" s="257" t="str">
        <v>1090118</v>
      </c>
      <c r="C1481" s="257" t="str">
        <v>2条 男式基础平角内裤（买赠）</v>
      </c>
      <c r="D1481" s="257" t="str">
        <v>2条 男式基础平角内裤（买赠）</v>
      </c>
      <c r="E1481" s="257" t="str">
        <v>1090118</v>
      </c>
      <c r="F1481" s="257" t="str">
        <v>XL*深灰+藏青（2条）*椭圆</v>
      </c>
      <c r="G1481" s="231"/>
      <c r="H1481" s="231"/>
      <c r="I1481" s="231"/>
      <c r="J1481" s="231"/>
      <c r="K1481" s="231"/>
      <c r="L1481" s="231"/>
      <c r="M1481" s="231"/>
      <c r="N1481" s="231"/>
      <c r="O1481" s="231"/>
      <c r="P1481" s="231"/>
      <c r="Q1481" s="231"/>
      <c r="R1481" s="231"/>
      <c r="S1481" s="231"/>
      <c r="T1481" s="231"/>
    </row>
    <row r="1482">
      <c r="A1482" s="257" t="str">
        <v>1090119</v>
      </c>
      <c r="B1482" s="257" t="str">
        <v>1090119</v>
      </c>
      <c r="C1482" s="257" t="str">
        <v>2条 男式基础平角内裤（买赠）</v>
      </c>
      <c r="D1482" s="257" t="str">
        <v>2条 男式基础平角内裤（买赠）</v>
      </c>
      <c r="E1482" s="257" t="str">
        <v>1090119</v>
      </c>
      <c r="F1482" s="257" t="str">
        <v>深灰+藏青（2条）*镂空*XL</v>
      </c>
      <c r="G1482" s="231"/>
      <c r="H1482" s="231"/>
      <c r="I1482" s="231"/>
      <c r="J1482" s="231"/>
      <c r="K1482" s="231"/>
      <c r="L1482" s="231"/>
      <c r="M1482" s="231"/>
      <c r="N1482" s="231"/>
      <c r="O1482" s="231"/>
      <c r="P1482" s="231"/>
      <c r="Q1482" s="231"/>
      <c r="R1482" s="231"/>
      <c r="S1482" s="231"/>
      <c r="T1482" s="231"/>
    </row>
    <row r="1483">
      <c r="A1483" s="257" t="str">
        <v>1090120</v>
      </c>
      <c r="B1483" s="257" t="str">
        <v>1090120</v>
      </c>
      <c r="C1483" s="257" t="str">
        <v>2条 男式基础平角内裤（买赠）</v>
      </c>
      <c r="D1483" s="257" t="str">
        <v>2条 男式基础平角内裤（买赠）</v>
      </c>
      <c r="E1483" s="257" t="str">
        <v>1090120</v>
      </c>
      <c r="F1483" s="257" t="str">
        <v>XL*矩形*深灰+藏青（2条）</v>
      </c>
      <c r="G1483" s="231"/>
      <c r="H1483" s="231"/>
      <c r="I1483" s="231"/>
      <c r="J1483" s="231"/>
      <c r="K1483" s="231"/>
      <c r="L1483" s="231"/>
      <c r="M1483" s="231"/>
      <c r="N1483" s="231"/>
      <c r="O1483" s="231"/>
      <c r="P1483" s="231"/>
      <c r="Q1483" s="231"/>
      <c r="R1483" s="231"/>
      <c r="S1483" s="231"/>
      <c r="T1483" s="231"/>
    </row>
    <row r="1484">
      <c r="A1484" s="257" t="str">
        <v>1143017</v>
      </c>
      <c r="B1484" s="257" t="str">
        <v>1143017</v>
      </c>
      <c r="C1484" s="257" t="str">
        <v>Let it go男式纯棉免洗内裤</v>
      </c>
      <c r="D1484" s="257" t="str">
        <v>Let it go男式纯棉免洗内裤</v>
      </c>
      <c r="E1484" s="257" t="str">
        <v>1143017</v>
      </c>
      <c r="F1484" s="257" t="str">
        <v>M~L*10条装</v>
      </c>
      <c r="G1484" s="231"/>
      <c r="H1484" s="231"/>
      <c r="I1484" s="231"/>
      <c r="J1484" s="231"/>
      <c r="K1484" s="231"/>
      <c r="L1484" s="231"/>
      <c r="M1484" s="231"/>
      <c r="N1484" s="231"/>
      <c r="O1484" s="231"/>
      <c r="P1484" s="231"/>
      <c r="Q1484" s="231"/>
      <c r="R1484" s="231"/>
      <c r="S1484" s="231"/>
      <c r="T1484" s="231"/>
    </row>
    <row r="1485">
      <c r="A1485" s="257" t="str">
        <v>1106000</v>
      </c>
      <c r="B1485" s="257" t="str">
        <v>1106000</v>
      </c>
      <c r="C1485" s="257" t="str">
        <v>男式空气内裤 2条组合</v>
      </c>
      <c r="D1485" s="257" t="str">
        <v>男式空气内裤 2条组合</v>
      </c>
      <c r="E1485" s="257" t="str">
        <v>1106000</v>
      </c>
      <c r="F1485" s="257" t="str">
        <v>（2条）L码</v>
      </c>
      <c r="G1485" s="231"/>
      <c r="H1485" s="231"/>
      <c r="I1485" s="231"/>
      <c r="J1485" s="231"/>
      <c r="K1485" s="231"/>
      <c r="L1485" s="231"/>
      <c r="M1485" s="231"/>
      <c r="N1485" s="231"/>
      <c r="O1485" s="231"/>
      <c r="P1485" s="231"/>
      <c r="Q1485" s="231"/>
      <c r="R1485" s="231"/>
      <c r="S1485" s="231"/>
      <c r="T1485" s="231"/>
    </row>
    <row r="1486">
      <c r="A1486" s="257" t="str">
        <v>1114049</v>
      </c>
      <c r="B1486" s="257" t="str">
        <v>1114049</v>
      </c>
      <c r="C1486" s="257" t="str">
        <v>Hi young!男式爱心平角内裤</v>
      </c>
      <c r="D1486" s="257" t="str">
        <v>Hi young!男式爱心平角内裤</v>
      </c>
      <c r="E1486" s="257" t="str">
        <v>1114049</v>
      </c>
      <c r="F1486" s="257" t="str">
        <v>藏青底*M</v>
      </c>
      <c r="G1486" s="231"/>
      <c r="H1486" s="231"/>
      <c r="I1486" s="231"/>
      <c r="J1486" s="231"/>
      <c r="K1486" s="231"/>
      <c r="L1486" s="231"/>
      <c r="M1486" s="231"/>
      <c r="N1486" s="231"/>
      <c r="O1486" s="231"/>
      <c r="P1486" s="231"/>
      <c r="Q1486" s="231"/>
      <c r="R1486" s="231"/>
      <c r="S1486" s="231"/>
      <c r="T1486" s="231"/>
    </row>
    <row r="1487">
      <c r="A1487" s="257" t="str">
        <v>1114050</v>
      </c>
      <c r="B1487" s="257" t="str">
        <v>1114050</v>
      </c>
      <c r="C1487" s="257" t="str">
        <v>Hi young!男式爱心平角内裤</v>
      </c>
      <c r="D1487" s="257" t="str">
        <v>Hi young!男式爱心平角内裤</v>
      </c>
      <c r="E1487" s="257" t="str">
        <v>1114050</v>
      </c>
      <c r="F1487" s="257" t="str">
        <v>L*藏青底</v>
      </c>
      <c r="G1487" s="231"/>
      <c r="H1487" s="231"/>
      <c r="I1487" s="231"/>
      <c r="J1487" s="231"/>
      <c r="K1487" s="231"/>
      <c r="L1487" s="231"/>
      <c r="M1487" s="231"/>
      <c r="N1487" s="231"/>
      <c r="O1487" s="231"/>
      <c r="P1487" s="231"/>
      <c r="Q1487" s="231"/>
      <c r="R1487" s="231"/>
      <c r="S1487" s="231"/>
      <c r="T1487" s="231"/>
    </row>
    <row r="1488">
      <c r="A1488" s="257" t="str">
        <v>1114051</v>
      </c>
      <c r="B1488" s="257" t="str">
        <v>1114051</v>
      </c>
      <c r="C1488" s="257" t="str">
        <v>Hi young!男式爱心平角内裤</v>
      </c>
      <c r="D1488" s="257" t="str">
        <v>Hi young!男式爱心平角内裤</v>
      </c>
      <c r="E1488" s="257" t="str">
        <v>1114051</v>
      </c>
      <c r="F1488" s="257" t="str">
        <v>藏青底*XL</v>
      </c>
      <c r="G1488" s="231"/>
      <c r="H1488" s="231"/>
      <c r="I1488" s="231"/>
      <c r="J1488" s="231"/>
      <c r="K1488" s="231"/>
      <c r="L1488" s="231"/>
      <c r="M1488" s="231"/>
      <c r="N1488" s="231"/>
      <c r="O1488" s="231"/>
      <c r="P1488" s="231"/>
      <c r="Q1488" s="231"/>
      <c r="R1488" s="231"/>
      <c r="S1488" s="231"/>
      <c r="T1488" s="231"/>
    </row>
    <row r="1489">
      <c r="A1489" s="257" t="str">
        <v>1114052</v>
      </c>
      <c r="B1489" s="257" t="str">
        <v>1114052</v>
      </c>
      <c r="C1489" s="257" t="str">
        <v>Hi young!男式爱心平角内裤</v>
      </c>
      <c r="D1489" s="257" t="str">
        <v>Hi young!男式爱心平角内裤</v>
      </c>
      <c r="E1489" s="257" t="str">
        <v>1114052</v>
      </c>
      <c r="F1489" s="257" t="str">
        <v>XXL*藏青底</v>
      </c>
      <c r="G1489" s="231"/>
      <c r="H1489" s="231"/>
      <c r="I1489" s="231"/>
      <c r="J1489" s="231"/>
      <c r="K1489" s="231"/>
      <c r="L1489" s="231"/>
      <c r="M1489" s="231"/>
      <c r="N1489" s="231"/>
      <c r="O1489" s="231"/>
      <c r="P1489" s="231"/>
      <c r="Q1489" s="231"/>
      <c r="R1489" s="231"/>
      <c r="S1489" s="231"/>
      <c r="T1489" s="231"/>
    </row>
    <row r="1490">
      <c r="A1490" s="257" t="str">
        <v>1114053</v>
      </c>
      <c r="B1490" s="257" t="str">
        <v>1114053</v>
      </c>
      <c r="C1490" s="257" t="str">
        <v>Hi young!男式爱心平角内裤</v>
      </c>
      <c r="D1490" s="257" t="str">
        <v>Hi young!男式爱心平角内裤</v>
      </c>
      <c r="E1490" s="257" t="str">
        <v>1114053</v>
      </c>
      <c r="F1490" s="257" t="str">
        <v>M*红色底</v>
      </c>
      <c r="G1490" s="231"/>
      <c r="H1490" s="231"/>
      <c r="I1490" s="231"/>
      <c r="J1490" s="231"/>
      <c r="K1490" s="231"/>
      <c r="L1490" s="231"/>
      <c r="M1490" s="231"/>
      <c r="N1490" s="231"/>
      <c r="O1490" s="231"/>
      <c r="P1490" s="231"/>
      <c r="Q1490" s="231"/>
      <c r="R1490" s="231"/>
      <c r="S1490" s="231"/>
      <c r="T1490" s="231"/>
    </row>
    <row r="1491">
      <c r="A1491" s="257" t="str">
        <v>1114054</v>
      </c>
      <c r="B1491" s="257" t="str">
        <v>1114054</v>
      </c>
      <c r="C1491" s="257" t="str">
        <v>Hi young!男式爱心平角内裤</v>
      </c>
      <c r="D1491" s="257" t="str">
        <v>Hi young!男式爱心平角内裤</v>
      </c>
      <c r="E1491" s="257" t="str">
        <v>1114054</v>
      </c>
      <c r="F1491" s="257" t="str">
        <v>红色底*L</v>
      </c>
      <c r="G1491" s="231"/>
      <c r="H1491" s="231"/>
      <c r="I1491" s="231"/>
      <c r="J1491" s="231"/>
      <c r="K1491" s="231"/>
      <c r="L1491" s="231"/>
      <c r="M1491" s="231"/>
      <c r="N1491" s="231"/>
      <c r="O1491" s="231"/>
      <c r="P1491" s="231"/>
      <c r="Q1491" s="231"/>
      <c r="R1491" s="231"/>
      <c r="S1491" s="231"/>
      <c r="T1491" s="231"/>
    </row>
    <row r="1492">
      <c r="A1492" s="257" t="str">
        <v>1114055</v>
      </c>
      <c r="B1492" s="257" t="str">
        <v>1114055</v>
      </c>
      <c r="C1492" s="257" t="str">
        <v>Hi young!男式爱心平角内裤</v>
      </c>
      <c r="D1492" s="257" t="str">
        <v>Hi young!男式爱心平角内裤</v>
      </c>
      <c r="E1492" s="257" t="str">
        <v>1114055</v>
      </c>
      <c r="F1492" s="257" t="str">
        <v>红色底*XL</v>
      </c>
      <c r="G1492" s="231"/>
      <c r="H1492" s="231"/>
      <c r="I1492" s="231"/>
      <c r="J1492" s="231"/>
      <c r="K1492" s="231"/>
      <c r="L1492" s="231"/>
      <c r="M1492" s="231"/>
      <c r="N1492" s="231"/>
      <c r="O1492" s="231"/>
      <c r="P1492" s="231"/>
      <c r="Q1492" s="231"/>
      <c r="R1492" s="231"/>
      <c r="S1492" s="231"/>
      <c r="T1492" s="231"/>
    </row>
    <row r="1493">
      <c r="A1493" s="257" t="str">
        <v>1114056</v>
      </c>
      <c r="B1493" s="257" t="str">
        <v>1114056</v>
      </c>
      <c r="C1493" s="257" t="str">
        <v>Hi young!男式爱心平角内裤</v>
      </c>
      <c r="D1493" s="257" t="str">
        <v>Hi young!男式爱心平角内裤</v>
      </c>
      <c r="E1493" s="257" t="str">
        <v>1114056</v>
      </c>
      <c r="F1493" s="257" t="str">
        <v>XXL*红色底</v>
      </c>
      <c r="G1493" s="231"/>
      <c r="H1493" s="231"/>
      <c r="I1493" s="231"/>
      <c r="J1493" s="231"/>
      <c r="K1493" s="231"/>
      <c r="L1493" s="231"/>
      <c r="M1493" s="231"/>
      <c r="N1493" s="231"/>
      <c r="O1493" s="231"/>
      <c r="P1493" s="231"/>
      <c r="Q1493" s="231"/>
      <c r="R1493" s="231"/>
      <c r="S1493" s="231"/>
      <c r="T1493" s="231"/>
    </row>
    <row r="1494">
      <c r="A1494" s="257" t="str">
        <v>1114057</v>
      </c>
      <c r="B1494" s="257" t="str">
        <v>1114057</v>
      </c>
      <c r="C1494" s="257" t="str">
        <v>Hi young!男式爱心平角内裤</v>
      </c>
      <c r="D1494" s="257" t="str">
        <v>Hi young!男式爱心平角内裤</v>
      </c>
      <c r="E1494" s="257" t="str">
        <v>1114057</v>
      </c>
      <c r="F1494" s="257" t="str">
        <v>M*灰色底</v>
      </c>
      <c r="G1494" s="231"/>
      <c r="H1494" s="231"/>
      <c r="I1494" s="231"/>
      <c r="J1494" s="231"/>
      <c r="K1494" s="231"/>
      <c r="L1494" s="231"/>
      <c r="M1494" s="231"/>
      <c r="N1494" s="231"/>
      <c r="O1494" s="231"/>
      <c r="P1494" s="231"/>
      <c r="Q1494" s="231"/>
      <c r="R1494" s="231"/>
      <c r="S1494" s="231"/>
      <c r="T1494" s="231"/>
    </row>
    <row r="1495">
      <c r="A1495" s="257" t="str">
        <v>1114058</v>
      </c>
      <c r="B1495" s="257" t="str">
        <v>1114058</v>
      </c>
      <c r="C1495" s="257" t="str">
        <v>Hi young!男式爱心平角内裤</v>
      </c>
      <c r="D1495" s="257" t="str">
        <v>Hi young!男式爱心平角内裤</v>
      </c>
      <c r="E1495" s="257" t="str">
        <v>1114058</v>
      </c>
      <c r="F1495" s="257" t="str">
        <v>L*灰色底</v>
      </c>
      <c r="G1495" s="231"/>
      <c r="H1495" s="231"/>
      <c r="I1495" s="231"/>
      <c r="J1495" s="231"/>
      <c r="K1495" s="231"/>
      <c r="L1495" s="231"/>
      <c r="M1495" s="231"/>
      <c r="N1495" s="231"/>
      <c r="O1495" s="231"/>
      <c r="P1495" s="231"/>
      <c r="Q1495" s="231"/>
      <c r="R1495" s="231"/>
      <c r="S1495" s="231"/>
      <c r="T1495" s="231"/>
    </row>
    <row r="1496">
      <c r="A1496" s="257" t="str">
        <v>1114059</v>
      </c>
      <c r="B1496" s="257" t="str">
        <v>1114059</v>
      </c>
      <c r="C1496" s="257" t="str">
        <v>Hi young!男式爱心平角内裤</v>
      </c>
      <c r="D1496" s="257" t="str">
        <v>Hi young!男式爱心平角内裤</v>
      </c>
      <c r="E1496" s="257" t="str">
        <v>1114059</v>
      </c>
      <c r="F1496" s="257" t="str">
        <v>灰色底*XL</v>
      </c>
      <c r="G1496" s="231"/>
      <c r="H1496" s="231"/>
      <c r="I1496" s="231"/>
      <c r="J1496" s="231"/>
      <c r="K1496" s="231"/>
      <c r="L1496" s="231"/>
      <c r="M1496" s="231"/>
      <c r="N1496" s="231"/>
      <c r="O1496" s="231"/>
      <c r="P1496" s="231"/>
      <c r="Q1496" s="231"/>
      <c r="R1496" s="231"/>
      <c r="S1496" s="231"/>
      <c r="T1496" s="231"/>
    </row>
    <row r="1497">
      <c r="A1497" s="257" t="str">
        <v>1114060</v>
      </c>
      <c r="B1497" s="257" t="str">
        <v>1114060</v>
      </c>
      <c r="C1497" s="257" t="str">
        <v>Hi young!男式爱心平角内裤</v>
      </c>
      <c r="D1497" s="257" t="str">
        <v>Hi young!男式爱心平角内裤</v>
      </c>
      <c r="E1497" s="257" t="str">
        <v>1114060</v>
      </c>
      <c r="F1497" s="257" t="str">
        <v>XXL*灰色底</v>
      </c>
      <c r="G1497" s="231"/>
      <c r="H1497" s="231"/>
      <c r="I1497" s="231"/>
      <c r="J1497" s="231"/>
      <c r="K1497" s="231"/>
      <c r="L1497" s="231"/>
      <c r="M1497" s="231"/>
      <c r="N1497" s="231"/>
      <c r="O1497" s="231"/>
      <c r="P1497" s="231"/>
      <c r="Q1497" s="231"/>
      <c r="R1497" s="231"/>
      <c r="S1497" s="231"/>
      <c r="T1497" s="231"/>
    </row>
    <row r="1498">
      <c r="A1498" s="257" t="str">
        <v>1114061</v>
      </c>
      <c r="B1498" s="257" t="str">
        <v>1114061</v>
      </c>
      <c r="C1498" s="257" t="str">
        <v>Hi young!男式风度平角内裤</v>
      </c>
      <c r="D1498" s="257" t="str">
        <v>Hi young!男式风度平角内裤</v>
      </c>
      <c r="E1498" s="257" t="str">
        <v>1114061</v>
      </c>
      <c r="F1498" s="257" t="str">
        <v>蓝色纹*M</v>
      </c>
      <c r="G1498" s="231"/>
      <c r="H1498" s="231"/>
      <c r="I1498" s="231"/>
      <c r="J1498" s="231"/>
      <c r="K1498" s="231"/>
      <c r="L1498" s="231"/>
      <c r="M1498" s="231"/>
      <c r="N1498" s="231"/>
      <c r="O1498" s="231"/>
      <c r="P1498" s="231"/>
      <c r="Q1498" s="231"/>
      <c r="R1498" s="231"/>
      <c r="S1498" s="231"/>
      <c r="T1498" s="231"/>
    </row>
    <row r="1499">
      <c r="A1499" s="257" t="str">
        <v>1114062</v>
      </c>
      <c r="B1499" s="257" t="str">
        <v>1114062</v>
      </c>
      <c r="C1499" s="257" t="str">
        <v>Hi young!男式风度平角内裤</v>
      </c>
      <c r="D1499" s="257" t="str">
        <v>Hi young!男式风度平角内裤</v>
      </c>
      <c r="E1499" s="257" t="str">
        <v>1114062</v>
      </c>
      <c r="F1499" s="257" t="str">
        <v>蓝色纹*L</v>
      </c>
      <c r="G1499" s="231"/>
      <c r="H1499" s="231"/>
      <c r="I1499" s="231"/>
      <c r="J1499" s="231"/>
      <c r="K1499" s="231"/>
      <c r="L1499" s="231"/>
      <c r="M1499" s="231"/>
      <c r="N1499" s="231"/>
      <c r="O1499" s="231"/>
      <c r="P1499" s="231"/>
      <c r="Q1499" s="231"/>
      <c r="R1499" s="231"/>
      <c r="S1499" s="231"/>
      <c r="T1499" s="231"/>
    </row>
    <row r="1500">
      <c r="A1500" s="257" t="str">
        <v>1114063</v>
      </c>
      <c r="B1500" s="257" t="str">
        <v>1114063</v>
      </c>
      <c r="C1500" s="257" t="str">
        <v>Hi young!男式风度平角内裤</v>
      </c>
      <c r="D1500" s="257" t="str">
        <v>Hi young!男式风度平角内裤</v>
      </c>
      <c r="E1500" s="257" t="str">
        <v>1114063</v>
      </c>
      <c r="F1500" s="257" t="str">
        <v>XL*蓝色纹</v>
      </c>
      <c r="G1500" s="231"/>
      <c r="H1500" s="231"/>
      <c r="I1500" s="231"/>
      <c r="J1500" s="231"/>
      <c r="K1500" s="231"/>
      <c r="L1500" s="231"/>
      <c r="M1500" s="231"/>
      <c r="N1500" s="231"/>
      <c r="O1500" s="231"/>
      <c r="P1500" s="231"/>
      <c r="Q1500" s="231"/>
      <c r="R1500" s="231"/>
      <c r="S1500" s="231"/>
      <c r="T1500" s="231"/>
    </row>
    <row r="1501">
      <c r="A1501" s="257" t="str">
        <v>1114064</v>
      </c>
      <c r="B1501" s="257" t="str">
        <v>1114064</v>
      </c>
      <c r="C1501" s="257" t="str">
        <v>Hi young!男式风度平角内裤</v>
      </c>
      <c r="D1501" s="257" t="str">
        <v>Hi young!男式风度平角内裤</v>
      </c>
      <c r="E1501" s="257" t="str">
        <v>1114064</v>
      </c>
      <c r="F1501" s="257" t="str">
        <v>XXL*蓝色纹</v>
      </c>
      <c r="G1501" s="231"/>
      <c r="H1501" s="231"/>
      <c r="I1501" s="231"/>
      <c r="J1501" s="231"/>
      <c r="K1501" s="231"/>
      <c r="L1501" s="231"/>
      <c r="M1501" s="231"/>
      <c r="N1501" s="231"/>
      <c r="O1501" s="231"/>
      <c r="P1501" s="231"/>
      <c r="Q1501" s="231"/>
      <c r="R1501" s="231"/>
      <c r="S1501" s="231"/>
      <c r="T1501" s="231"/>
    </row>
    <row r="1502">
      <c r="A1502" s="257" t="str">
        <v>1114065</v>
      </c>
      <c r="B1502" s="257" t="str">
        <v>1114065</v>
      </c>
      <c r="C1502" s="257" t="str">
        <v>Hi young!男式风度平角内裤</v>
      </c>
      <c r="D1502" s="257" t="str">
        <v>Hi young!男式风度平角内裤</v>
      </c>
      <c r="E1502" s="257" t="str">
        <v>1114065</v>
      </c>
      <c r="F1502" s="257" t="str">
        <v>红黑纹*M</v>
      </c>
      <c r="G1502" s="231"/>
      <c r="H1502" s="231"/>
      <c r="I1502" s="231"/>
      <c r="J1502" s="231"/>
      <c r="K1502" s="231"/>
      <c r="L1502" s="231"/>
      <c r="M1502" s="231"/>
      <c r="N1502" s="231"/>
      <c r="O1502" s="231"/>
      <c r="P1502" s="231"/>
      <c r="Q1502" s="231"/>
      <c r="R1502" s="231"/>
      <c r="S1502" s="231"/>
      <c r="T1502" s="231"/>
    </row>
    <row r="1503">
      <c r="A1503" s="257" t="str">
        <v>1114066</v>
      </c>
      <c r="B1503" s="257" t="str">
        <v>1114066</v>
      </c>
      <c r="C1503" s="257" t="str">
        <v>Hi young!男式风度平角内裤</v>
      </c>
      <c r="D1503" s="257" t="str">
        <v>Hi young!男式风度平角内裤</v>
      </c>
      <c r="E1503" s="257" t="str">
        <v>1114066</v>
      </c>
      <c r="F1503" s="257" t="str">
        <v>红黑纹*L</v>
      </c>
      <c r="G1503" s="231"/>
      <c r="H1503" s="231"/>
      <c r="I1503" s="231"/>
      <c r="J1503" s="231"/>
      <c r="K1503" s="231"/>
      <c r="L1503" s="231"/>
      <c r="M1503" s="231"/>
      <c r="N1503" s="231"/>
      <c r="O1503" s="231"/>
      <c r="P1503" s="231"/>
      <c r="Q1503" s="231"/>
      <c r="R1503" s="231"/>
      <c r="S1503" s="231"/>
      <c r="T1503" s="231"/>
    </row>
    <row r="1504">
      <c r="A1504" s="257" t="str">
        <v>1114067</v>
      </c>
      <c r="B1504" s="257" t="str">
        <v>1114067</v>
      </c>
      <c r="C1504" s="257" t="str">
        <v>Hi young!男式风度平角内裤</v>
      </c>
      <c r="D1504" s="257" t="str">
        <v>Hi young!男式风度平角内裤</v>
      </c>
      <c r="E1504" s="257" t="str">
        <v>1114067</v>
      </c>
      <c r="F1504" s="257" t="str">
        <v>XL*红黑纹</v>
      </c>
      <c r="G1504" s="231"/>
      <c r="H1504" s="231"/>
      <c r="I1504" s="231"/>
      <c r="J1504" s="231"/>
      <c r="K1504" s="231"/>
      <c r="L1504" s="231"/>
      <c r="M1504" s="231"/>
      <c r="N1504" s="231"/>
      <c r="O1504" s="231"/>
      <c r="P1504" s="231"/>
      <c r="Q1504" s="231"/>
      <c r="R1504" s="231"/>
      <c r="S1504" s="231"/>
      <c r="T1504" s="231"/>
    </row>
    <row r="1505">
      <c r="A1505" s="257" t="str">
        <v>1114068</v>
      </c>
      <c r="B1505" s="257" t="str">
        <v>1114068</v>
      </c>
      <c r="C1505" s="257" t="str">
        <v>Hi young!男式风度平角内裤</v>
      </c>
      <c r="D1505" s="257" t="str">
        <v>Hi young!男式风度平角内裤</v>
      </c>
      <c r="E1505" s="257" t="str">
        <v>1114068</v>
      </c>
      <c r="F1505" s="257" t="str">
        <v>XXL*红黑纹</v>
      </c>
      <c r="G1505" s="231"/>
      <c r="H1505" s="231"/>
      <c r="I1505" s="231"/>
      <c r="J1505" s="231"/>
      <c r="K1505" s="231"/>
      <c r="L1505" s="231"/>
      <c r="M1505" s="231"/>
      <c r="N1505" s="231"/>
      <c r="O1505" s="231"/>
      <c r="P1505" s="231"/>
      <c r="Q1505" s="231"/>
      <c r="R1505" s="231"/>
      <c r="S1505" s="231"/>
      <c r="T1505" s="231"/>
    </row>
    <row r="1506">
      <c r="A1506" s="257" t="str">
        <v>1118164</v>
      </c>
      <c r="B1506" s="257" t="str">
        <v>1118164</v>
      </c>
      <c r="C1506" s="257" t="str">
        <v>春甜 女式纱网蕾丝内裤</v>
      </c>
      <c r="D1506" s="257" t="str">
        <v>春甜 女式纱网蕾丝内裤</v>
      </c>
      <c r="E1506" s="257" t="str">
        <v>1118164</v>
      </c>
      <c r="F1506" s="257" t="str">
        <v>S*浅紫</v>
      </c>
      <c r="G1506" s="231"/>
      <c r="H1506" s="231"/>
      <c r="I1506" s="231"/>
      <c r="J1506" s="231"/>
      <c r="K1506" s="231"/>
      <c r="L1506" s="231"/>
      <c r="M1506" s="231"/>
      <c r="N1506" s="231"/>
      <c r="O1506" s="231"/>
      <c r="P1506" s="231"/>
      <c r="Q1506" s="231"/>
      <c r="R1506" s="231"/>
      <c r="S1506" s="231"/>
      <c r="T1506" s="231"/>
    </row>
    <row r="1507">
      <c r="A1507" s="257" t="str">
        <v>1118165</v>
      </c>
      <c r="B1507" s="257" t="str">
        <v>1118165</v>
      </c>
      <c r="C1507" s="257" t="str">
        <v>春甜 女式纱网蕾丝内裤</v>
      </c>
      <c r="D1507" s="257" t="str">
        <v>春甜 女式纱网蕾丝内裤</v>
      </c>
      <c r="E1507" s="257" t="str">
        <v>1118165</v>
      </c>
      <c r="F1507" s="257" t="str">
        <v>M*浅紫</v>
      </c>
      <c r="G1507" s="231"/>
      <c r="H1507" s="231"/>
      <c r="I1507" s="231"/>
      <c r="J1507" s="231"/>
      <c r="K1507" s="231"/>
      <c r="L1507" s="231"/>
      <c r="M1507" s="231"/>
      <c r="N1507" s="231"/>
      <c r="O1507" s="231"/>
      <c r="P1507" s="231"/>
      <c r="Q1507" s="231"/>
      <c r="R1507" s="231"/>
      <c r="S1507" s="231"/>
      <c r="T1507" s="231"/>
    </row>
    <row r="1508">
      <c r="A1508" s="257" t="str">
        <v>1118166</v>
      </c>
      <c r="B1508" s="257" t="str">
        <v>1118166</v>
      </c>
      <c r="C1508" s="257" t="str">
        <v>春甜 女式纱网蕾丝内裤</v>
      </c>
      <c r="D1508" s="257" t="str">
        <v>春甜 女式纱网蕾丝内裤</v>
      </c>
      <c r="E1508" s="257" t="str">
        <v>1118166</v>
      </c>
      <c r="F1508" s="257" t="str">
        <v>L*浅紫</v>
      </c>
      <c r="G1508" s="231"/>
      <c r="H1508" s="231"/>
      <c r="I1508" s="231"/>
      <c r="J1508" s="231"/>
      <c r="K1508" s="231"/>
      <c r="L1508" s="231"/>
      <c r="M1508" s="231"/>
      <c r="N1508" s="231"/>
      <c r="O1508" s="231"/>
      <c r="P1508" s="231"/>
      <c r="Q1508" s="231"/>
      <c r="R1508" s="231"/>
      <c r="S1508" s="231"/>
      <c r="T1508" s="231"/>
    </row>
    <row r="1509">
      <c r="A1509" s="257" t="str">
        <v>1118167</v>
      </c>
      <c r="B1509" s="257" t="str">
        <v>1118167</v>
      </c>
      <c r="C1509" s="257" t="str">
        <v>春甜 女式纱网蕾丝内裤</v>
      </c>
      <c r="D1509" s="257" t="str">
        <v>春甜 女式纱网蕾丝内裤</v>
      </c>
      <c r="E1509" s="257" t="str">
        <v>1118167</v>
      </c>
      <c r="F1509" s="257" t="str">
        <v>灰色*S</v>
      </c>
      <c r="G1509" s="231"/>
      <c r="H1509" s="231"/>
      <c r="I1509" s="231"/>
      <c r="J1509" s="231"/>
      <c r="K1509" s="231"/>
      <c r="L1509" s="231"/>
      <c r="M1509" s="231"/>
      <c r="N1509" s="231"/>
      <c r="O1509" s="231"/>
      <c r="P1509" s="231"/>
      <c r="Q1509" s="231"/>
      <c r="R1509" s="231"/>
      <c r="S1509" s="231"/>
      <c r="T1509" s="231"/>
    </row>
    <row r="1510">
      <c r="A1510" s="257" t="str">
        <v>1118168</v>
      </c>
      <c r="B1510" s="257" t="str">
        <v>1118168</v>
      </c>
      <c r="C1510" s="257" t="str">
        <v>春甜 女式纱网蕾丝内裤</v>
      </c>
      <c r="D1510" s="257" t="str">
        <v>春甜 女式纱网蕾丝内裤</v>
      </c>
      <c r="E1510" s="257" t="str">
        <v>1118168</v>
      </c>
      <c r="F1510" s="257" t="str">
        <v>灰色*M</v>
      </c>
      <c r="G1510" s="231"/>
      <c r="H1510" s="231"/>
      <c r="I1510" s="231"/>
      <c r="J1510" s="231"/>
      <c r="K1510" s="231"/>
      <c r="L1510" s="231"/>
      <c r="M1510" s="231"/>
      <c r="N1510" s="231"/>
      <c r="O1510" s="231"/>
      <c r="P1510" s="231"/>
      <c r="Q1510" s="231"/>
      <c r="R1510" s="231"/>
      <c r="S1510" s="231"/>
      <c r="T1510" s="231"/>
    </row>
    <row r="1511">
      <c r="A1511" s="257" t="str">
        <v>1118169</v>
      </c>
      <c r="B1511" s="257" t="str">
        <v>1118169</v>
      </c>
      <c r="C1511" s="257" t="str">
        <v>春甜 女式纱网蕾丝内裤</v>
      </c>
      <c r="D1511" s="257" t="str">
        <v>春甜 女式纱网蕾丝内裤</v>
      </c>
      <c r="E1511" s="257" t="str">
        <v>1118169</v>
      </c>
      <c r="F1511" s="257" t="str">
        <v>灰色*L</v>
      </c>
      <c r="G1511" s="231"/>
      <c r="H1511" s="231"/>
      <c r="I1511" s="231"/>
      <c r="J1511" s="231"/>
      <c r="K1511" s="231"/>
      <c r="L1511" s="231"/>
      <c r="M1511" s="231"/>
      <c r="N1511" s="231"/>
      <c r="O1511" s="231"/>
      <c r="P1511" s="231"/>
      <c r="Q1511" s="231"/>
      <c r="R1511" s="231"/>
      <c r="S1511" s="231"/>
      <c r="T1511" s="231"/>
    </row>
    <row r="1512">
      <c r="A1512" s="257" t="str">
        <v>1118170</v>
      </c>
      <c r="B1512" s="257" t="str">
        <v>1118170</v>
      </c>
      <c r="C1512" s="257" t="str">
        <v>春甜 女式纱网蕾丝内裤</v>
      </c>
      <c r="D1512" s="257" t="str">
        <v>春甜 女式纱网蕾丝内裤</v>
      </c>
      <c r="E1512" s="257" t="str">
        <v>1118170</v>
      </c>
      <c r="F1512" s="257" t="str">
        <v>深蓝*S</v>
      </c>
      <c r="G1512" s="231"/>
      <c r="H1512" s="231"/>
      <c r="I1512" s="231"/>
      <c r="J1512" s="231"/>
      <c r="K1512" s="231"/>
      <c r="L1512" s="231"/>
      <c r="M1512" s="231"/>
      <c r="N1512" s="231"/>
      <c r="O1512" s="231"/>
      <c r="P1512" s="231"/>
      <c r="Q1512" s="231"/>
      <c r="R1512" s="231"/>
      <c r="S1512" s="231"/>
      <c r="T1512" s="231"/>
    </row>
    <row r="1513">
      <c r="A1513" s="257" t="str">
        <v>1118171</v>
      </c>
      <c r="B1513" s="257" t="str">
        <v>1118171</v>
      </c>
      <c r="C1513" s="257" t="str">
        <v>春甜 女式纱网蕾丝内裤</v>
      </c>
      <c r="D1513" s="257" t="str">
        <v>春甜 女式纱网蕾丝内裤</v>
      </c>
      <c r="E1513" s="257" t="str">
        <v>1118171</v>
      </c>
      <c r="F1513" s="257" t="str">
        <v>深蓝*M</v>
      </c>
      <c r="G1513" s="231"/>
      <c r="H1513" s="231"/>
      <c r="I1513" s="231"/>
      <c r="J1513" s="231"/>
      <c r="K1513" s="231"/>
      <c r="L1513" s="231"/>
      <c r="M1513" s="231"/>
      <c r="N1513" s="231"/>
      <c r="O1513" s="231"/>
      <c r="P1513" s="231"/>
      <c r="Q1513" s="231"/>
      <c r="R1513" s="231"/>
      <c r="S1513" s="231"/>
      <c r="T1513" s="231"/>
    </row>
    <row r="1514">
      <c r="A1514" s="257" t="str">
        <v>1118172</v>
      </c>
      <c r="B1514" s="257" t="str">
        <v>1118172</v>
      </c>
      <c r="C1514" s="257" t="str">
        <v>春甜 女式纱网蕾丝内裤</v>
      </c>
      <c r="D1514" s="257" t="str">
        <v>春甜 女式纱网蕾丝内裤</v>
      </c>
      <c r="E1514" s="257" t="str">
        <v>1118172</v>
      </c>
      <c r="F1514" s="257" t="str">
        <v>L*深蓝</v>
      </c>
      <c r="G1514" s="231"/>
      <c r="H1514" s="231"/>
      <c r="I1514" s="231"/>
      <c r="J1514" s="231"/>
      <c r="K1514" s="231"/>
      <c r="L1514" s="231"/>
      <c r="M1514" s="231"/>
      <c r="N1514" s="231"/>
      <c r="O1514" s="231"/>
      <c r="P1514" s="231"/>
      <c r="Q1514" s="231"/>
      <c r="R1514" s="231"/>
      <c r="S1514" s="231"/>
      <c r="T1514" s="231"/>
    </row>
    <row r="1515">
      <c r="A1515" s="257" t="str">
        <v>1118173</v>
      </c>
      <c r="B1515" s="257" t="str">
        <v>1118173</v>
      </c>
      <c r="C1515" s="257" t="str">
        <v>春甜 女式纱网蕾丝内裤</v>
      </c>
      <c r="D1515" s="257" t="str">
        <v>春甜 女式纱网蕾丝内裤</v>
      </c>
      <c r="E1515" s="257" t="str">
        <v>1118173</v>
      </c>
      <c r="F1515" s="257" t="str">
        <v>S*草绿</v>
      </c>
      <c r="G1515" s="231"/>
      <c r="H1515" s="231"/>
      <c r="I1515" s="231"/>
      <c r="J1515" s="231"/>
      <c r="K1515" s="231"/>
      <c r="L1515" s="231"/>
      <c r="M1515" s="231"/>
      <c r="N1515" s="231"/>
      <c r="O1515" s="231"/>
      <c r="P1515" s="231"/>
      <c r="Q1515" s="231"/>
      <c r="R1515" s="231"/>
      <c r="S1515" s="231"/>
      <c r="T1515" s="231"/>
    </row>
    <row r="1516">
      <c r="A1516" s="257" t="str">
        <v>1118174</v>
      </c>
      <c r="B1516" s="257" t="str">
        <v>1118174</v>
      </c>
      <c r="C1516" s="257" t="str">
        <v>春甜 女式纱网蕾丝内裤</v>
      </c>
      <c r="D1516" s="257" t="str">
        <v>春甜 女式纱网蕾丝内裤</v>
      </c>
      <c r="E1516" s="257" t="str">
        <v>1118174</v>
      </c>
      <c r="F1516" s="257" t="str">
        <v>M*草绿</v>
      </c>
      <c r="G1516" s="231"/>
      <c r="H1516" s="231"/>
      <c r="I1516" s="231"/>
      <c r="J1516" s="231"/>
      <c r="K1516" s="231"/>
      <c r="L1516" s="231"/>
      <c r="M1516" s="231"/>
      <c r="N1516" s="231"/>
      <c r="O1516" s="231"/>
      <c r="P1516" s="231"/>
      <c r="Q1516" s="231"/>
      <c r="R1516" s="231"/>
      <c r="S1516" s="231"/>
      <c r="T1516" s="231"/>
    </row>
    <row r="1517">
      <c r="A1517" s="257" t="str">
        <v>1118175</v>
      </c>
      <c r="B1517" s="257" t="str">
        <v>1118175</v>
      </c>
      <c r="C1517" s="257" t="str">
        <v>春甜 女式纱网蕾丝内裤</v>
      </c>
      <c r="D1517" s="257" t="str">
        <v>春甜 女式纱网蕾丝内裤</v>
      </c>
      <c r="E1517" s="257" t="str">
        <v>1118175</v>
      </c>
      <c r="F1517" s="257" t="str">
        <v>L*草绿</v>
      </c>
      <c r="G1517" s="231"/>
      <c r="H1517" s="231"/>
      <c r="I1517" s="231"/>
      <c r="J1517" s="231"/>
      <c r="K1517" s="231"/>
      <c r="L1517" s="231"/>
      <c r="M1517" s="231"/>
      <c r="N1517" s="231"/>
      <c r="O1517" s="231"/>
      <c r="P1517" s="231"/>
      <c r="Q1517" s="231"/>
      <c r="R1517" s="231"/>
      <c r="S1517" s="231"/>
      <c r="T1517" s="231"/>
    </row>
    <row r="1518">
      <c r="A1518" s="257" t="str">
        <v>1118176</v>
      </c>
      <c r="B1518" s="257" t="str">
        <v>1118176</v>
      </c>
      <c r="C1518" s="257" t="str">
        <v>春甜 女式纱网蕾丝内裤</v>
      </c>
      <c r="D1518" s="257" t="str">
        <v>春甜 女式纱网蕾丝内裤</v>
      </c>
      <c r="E1518" s="257" t="str">
        <v>1118176</v>
      </c>
      <c r="F1518" s="257" t="str">
        <v>S*黑色</v>
      </c>
      <c r="G1518" s="231"/>
      <c r="H1518" s="231"/>
      <c r="I1518" s="231"/>
      <c r="J1518" s="231"/>
      <c r="K1518" s="231"/>
      <c r="L1518" s="231"/>
      <c r="M1518" s="231"/>
      <c r="N1518" s="231"/>
      <c r="O1518" s="231"/>
      <c r="P1518" s="231"/>
      <c r="Q1518" s="231"/>
      <c r="R1518" s="231"/>
      <c r="S1518" s="231"/>
      <c r="T1518" s="231"/>
    </row>
    <row r="1519">
      <c r="A1519" s="257" t="str">
        <v>1118177</v>
      </c>
      <c r="B1519" s="257" t="str">
        <v>1118177</v>
      </c>
      <c r="C1519" s="257" t="str">
        <v>春甜 女式纱网蕾丝内裤</v>
      </c>
      <c r="D1519" s="257" t="str">
        <v>春甜 女式纱网蕾丝内裤</v>
      </c>
      <c r="E1519" s="257" t="str">
        <v>1118177</v>
      </c>
      <c r="F1519" s="257" t="str">
        <v>M*黑色</v>
      </c>
      <c r="G1519" s="231"/>
      <c r="H1519" s="231"/>
      <c r="I1519" s="231"/>
      <c r="J1519" s="231"/>
      <c r="K1519" s="231"/>
      <c r="L1519" s="231"/>
      <c r="M1519" s="231"/>
      <c r="N1519" s="231"/>
      <c r="O1519" s="231"/>
      <c r="P1519" s="231"/>
      <c r="Q1519" s="231"/>
      <c r="R1519" s="231"/>
      <c r="S1519" s="231"/>
      <c r="T1519" s="231"/>
    </row>
    <row r="1520">
      <c r="A1520" s="257" t="str">
        <v>1118178</v>
      </c>
      <c r="B1520" s="257" t="str">
        <v>1118178</v>
      </c>
      <c r="C1520" s="257" t="str">
        <v>春甜 女式纱网蕾丝内裤</v>
      </c>
      <c r="D1520" s="257" t="str">
        <v>春甜 女式纱网蕾丝内裤</v>
      </c>
      <c r="E1520" s="257" t="str">
        <v>1118178</v>
      </c>
      <c r="F1520" s="257" t="str">
        <v>L*黑色</v>
      </c>
      <c r="G1520" s="231"/>
      <c r="H1520" s="231"/>
      <c r="I1520" s="231"/>
      <c r="J1520" s="231"/>
      <c r="K1520" s="231"/>
      <c r="L1520" s="231"/>
      <c r="M1520" s="231"/>
      <c r="N1520" s="231"/>
      <c r="O1520" s="231"/>
      <c r="P1520" s="231"/>
      <c r="Q1520" s="231"/>
      <c r="R1520" s="231"/>
      <c r="S1520" s="231"/>
      <c r="T1520" s="231"/>
    </row>
    <row r="1521">
      <c r="A1521" s="257" t="str">
        <v>1139039</v>
      </c>
      <c r="B1521" s="257" t="str">
        <v>1139039</v>
      </c>
      <c r="C1521" s="257" t="str">
        <v>春甜 女式纱网蕾丝内裤</v>
      </c>
      <c r="D1521" s="257" t="str">
        <v>春甜 女式纱网蕾丝内裤</v>
      </c>
      <c r="E1521" s="257" t="str">
        <v>1139039</v>
      </c>
      <c r="F1521" s="257" t="str">
        <v>XS*浅紫</v>
      </c>
      <c r="G1521" s="231"/>
      <c r="H1521" s="231"/>
      <c r="I1521" s="231"/>
      <c r="J1521" s="231"/>
      <c r="K1521" s="231"/>
      <c r="L1521" s="231"/>
      <c r="M1521" s="231"/>
      <c r="N1521" s="231"/>
      <c r="O1521" s="231"/>
      <c r="P1521" s="231"/>
      <c r="Q1521" s="231"/>
      <c r="R1521" s="231"/>
      <c r="S1521" s="231"/>
      <c r="T1521" s="231"/>
    </row>
    <row r="1522">
      <c r="A1522" s="257" t="str">
        <v>1139040</v>
      </c>
      <c r="B1522" s="257" t="str">
        <v>1139040</v>
      </c>
      <c r="C1522" s="257" t="str">
        <v>春甜 女式纱网蕾丝内裤</v>
      </c>
      <c r="D1522" s="257" t="str">
        <v>春甜 女式纱网蕾丝内裤</v>
      </c>
      <c r="E1522" s="257" t="str">
        <v>1139040</v>
      </c>
      <c r="F1522" s="257" t="str">
        <v>浅紫*XL</v>
      </c>
      <c r="G1522" s="231"/>
      <c r="H1522" s="231"/>
      <c r="I1522" s="231"/>
      <c r="J1522" s="231"/>
      <c r="K1522" s="231"/>
      <c r="L1522" s="231"/>
      <c r="M1522" s="231"/>
      <c r="N1522" s="231"/>
      <c r="O1522" s="231"/>
      <c r="P1522" s="231"/>
      <c r="Q1522" s="231"/>
      <c r="R1522" s="231"/>
      <c r="S1522" s="231"/>
      <c r="T1522" s="231"/>
    </row>
    <row r="1523">
      <c r="A1523" s="257" t="str">
        <v>1139041</v>
      </c>
      <c r="B1523" s="257" t="str">
        <v>1139041</v>
      </c>
      <c r="C1523" s="257" t="str">
        <v>春甜 女式纱网蕾丝内裤</v>
      </c>
      <c r="D1523" s="257" t="str">
        <v>春甜 女式纱网蕾丝内裤</v>
      </c>
      <c r="E1523" s="257" t="str">
        <v>1139041</v>
      </c>
      <c r="F1523" s="257" t="str">
        <v>灰色*XS</v>
      </c>
      <c r="G1523" s="231"/>
      <c r="H1523" s="231"/>
      <c r="I1523" s="231"/>
      <c r="J1523" s="231"/>
      <c r="K1523" s="231"/>
      <c r="L1523" s="231"/>
      <c r="M1523" s="231"/>
      <c r="N1523" s="231"/>
      <c r="O1523" s="231"/>
      <c r="P1523" s="231"/>
      <c r="Q1523" s="231"/>
      <c r="R1523" s="231"/>
      <c r="S1523" s="231"/>
      <c r="T1523" s="231"/>
    </row>
    <row r="1524">
      <c r="A1524" s="257" t="str">
        <v>1139042</v>
      </c>
      <c r="B1524" s="257" t="str">
        <v>1139042</v>
      </c>
      <c r="C1524" s="257" t="str">
        <v>春甜 女式纱网蕾丝内裤</v>
      </c>
      <c r="D1524" s="257" t="str">
        <v>春甜 女式纱网蕾丝内裤</v>
      </c>
      <c r="E1524" s="257" t="str">
        <v>1139042</v>
      </c>
      <c r="F1524" s="257" t="str">
        <v>灰色*XL</v>
      </c>
      <c r="G1524" s="231"/>
      <c r="H1524" s="231"/>
      <c r="I1524" s="231"/>
      <c r="J1524" s="231"/>
      <c r="K1524" s="231"/>
      <c r="L1524" s="231"/>
      <c r="M1524" s="231"/>
      <c r="N1524" s="231"/>
      <c r="O1524" s="231"/>
      <c r="P1524" s="231"/>
      <c r="Q1524" s="231"/>
      <c r="R1524" s="231"/>
      <c r="S1524" s="231"/>
      <c r="T1524" s="231"/>
    </row>
    <row r="1525">
      <c r="A1525" s="257" t="str">
        <v>1139043</v>
      </c>
      <c r="B1525" s="257" t="str">
        <v>1139043</v>
      </c>
      <c r="C1525" s="257" t="str">
        <v>春甜 女式纱网蕾丝内裤</v>
      </c>
      <c r="D1525" s="257" t="str">
        <v>春甜 女式纱网蕾丝内裤</v>
      </c>
      <c r="E1525" s="257" t="str">
        <v>1139043</v>
      </c>
      <c r="F1525" s="257" t="str">
        <v>XS*深蓝</v>
      </c>
      <c r="G1525" s="231"/>
      <c r="H1525" s="231"/>
      <c r="I1525" s="231"/>
      <c r="J1525" s="231"/>
      <c r="K1525" s="231"/>
      <c r="L1525" s="231"/>
      <c r="M1525" s="231"/>
      <c r="N1525" s="231"/>
      <c r="O1525" s="231"/>
      <c r="P1525" s="231"/>
      <c r="Q1525" s="231"/>
      <c r="R1525" s="231"/>
      <c r="S1525" s="231"/>
      <c r="T1525" s="231"/>
    </row>
    <row r="1526">
      <c r="A1526" s="257" t="str">
        <v>1139044</v>
      </c>
      <c r="B1526" s="257" t="str">
        <v>1139044</v>
      </c>
      <c r="C1526" s="257" t="str">
        <v>春甜 女式纱网蕾丝内裤</v>
      </c>
      <c r="D1526" s="257" t="str">
        <v>春甜 女式纱网蕾丝内裤</v>
      </c>
      <c r="E1526" s="257" t="str">
        <v>1139044</v>
      </c>
      <c r="F1526" s="257" t="str">
        <v>深蓝*XL</v>
      </c>
      <c r="G1526" s="231"/>
      <c r="H1526" s="231"/>
      <c r="I1526" s="231"/>
      <c r="J1526" s="231"/>
      <c r="K1526" s="231"/>
      <c r="L1526" s="231"/>
      <c r="M1526" s="231"/>
      <c r="N1526" s="231"/>
      <c r="O1526" s="231"/>
      <c r="P1526" s="231"/>
      <c r="Q1526" s="231"/>
      <c r="R1526" s="231"/>
      <c r="S1526" s="231"/>
      <c r="T1526" s="231"/>
    </row>
    <row r="1527">
      <c r="A1527" s="257" t="str">
        <v>1139045</v>
      </c>
      <c r="B1527" s="257" t="str">
        <v>1139045</v>
      </c>
      <c r="C1527" s="257" t="str">
        <v>春甜 女式纱网蕾丝内裤</v>
      </c>
      <c r="D1527" s="257" t="str">
        <v>春甜 女式纱网蕾丝内裤</v>
      </c>
      <c r="E1527" s="257" t="str">
        <v>1139045</v>
      </c>
      <c r="F1527" s="257" t="str">
        <v>XS*草绿</v>
      </c>
      <c r="G1527" s="231"/>
      <c r="H1527" s="231"/>
      <c r="I1527" s="231"/>
      <c r="J1527" s="231"/>
      <c r="K1527" s="231"/>
      <c r="L1527" s="231"/>
      <c r="M1527" s="231"/>
      <c r="N1527" s="231"/>
      <c r="O1527" s="231"/>
      <c r="P1527" s="231"/>
      <c r="Q1527" s="231"/>
      <c r="R1527" s="231"/>
      <c r="S1527" s="231"/>
      <c r="T1527" s="231"/>
    </row>
    <row r="1528">
      <c r="A1528" s="257" t="str">
        <v>1139046</v>
      </c>
      <c r="B1528" s="257" t="str">
        <v>1139046</v>
      </c>
      <c r="C1528" s="257" t="str">
        <v>春甜 女式纱网蕾丝内裤</v>
      </c>
      <c r="D1528" s="257" t="str">
        <v>春甜 女式纱网蕾丝内裤</v>
      </c>
      <c r="E1528" s="257" t="str">
        <v>1139046</v>
      </c>
      <c r="F1528" s="257" t="str">
        <v>草绿*XL</v>
      </c>
      <c r="G1528" s="231"/>
      <c r="H1528" s="231"/>
      <c r="I1528" s="231"/>
      <c r="J1528" s="231"/>
      <c r="K1528" s="231"/>
      <c r="L1528" s="231"/>
      <c r="M1528" s="231"/>
      <c r="N1528" s="231"/>
      <c r="O1528" s="231"/>
      <c r="P1528" s="231"/>
      <c r="Q1528" s="231"/>
      <c r="R1528" s="231"/>
      <c r="S1528" s="231"/>
      <c r="T1528" s="231"/>
    </row>
    <row r="1529">
      <c r="A1529" s="257" t="str">
        <v>1139047</v>
      </c>
      <c r="B1529" s="257" t="str">
        <v>1139047</v>
      </c>
      <c r="C1529" s="257" t="str">
        <v>春甜 女式纱网蕾丝内裤</v>
      </c>
      <c r="D1529" s="257" t="str">
        <v>春甜 女式纱网蕾丝内裤</v>
      </c>
      <c r="E1529" s="257" t="str">
        <v>1139047</v>
      </c>
      <c r="F1529" s="257" t="str">
        <v>XS*黑色</v>
      </c>
      <c r="G1529" s="231"/>
      <c r="H1529" s="231"/>
      <c r="I1529" s="231"/>
      <c r="J1529" s="231"/>
      <c r="K1529" s="231"/>
      <c r="L1529" s="231"/>
      <c r="M1529" s="231"/>
      <c r="N1529" s="231"/>
      <c r="O1529" s="231"/>
      <c r="P1529" s="231"/>
      <c r="Q1529" s="231"/>
      <c r="R1529" s="231"/>
      <c r="S1529" s="231"/>
      <c r="T1529" s="231"/>
    </row>
    <row r="1530">
      <c r="A1530" s="257" t="str">
        <v>1139048</v>
      </c>
      <c r="B1530" s="257" t="str">
        <v>1139048</v>
      </c>
      <c r="C1530" s="257" t="str">
        <v>春甜 女式纱网蕾丝内裤</v>
      </c>
      <c r="D1530" s="257" t="str">
        <v>春甜 女式纱网蕾丝内裤</v>
      </c>
      <c r="E1530" s="257" t="str">
        <v>1139048</v>
      </c>
      <c r="F1530" s="257" t="str">
        <v>黑色*XL</v>
      </c>
      <c r="G1530" s="231"/>
      <c r="H1530" s="231"/>
      <c r="I1530" s="231"/>
      <c r="J1530" s="231"/>
      <c r="K1530" s="231"/>
      <c r="L1530" s="231"/>
      <c r="M1530" s="231"/>
      <c r="N1530" s="231"/>
      <c r="O1530" s="231"/>
      <c r="P1530" s="231"/>
      <c r="Q1530" s="231"/>
      <c r="R1530" s="231"/>
      <c r="S1530" s="231"/>
      <c r="T1530" s="231"/>
    </row>
    <row r="1531">
      <c r="A1531" s="257" t="str">
        <v>1128044</v>
      </c>
      <c r="B1531" s="257" t="str">
        <v>1128044</v>
      </c>
      <c r="C1531" s="257" t="str">
        <v>女式安心三角生理内裤</v>
      </c>
      <c r="D1531" s="257" t="str">
        <v>女式安心三角生理内裤</v>
      </c>
      <c r="E1531" s="257" t="str">
        <v>1128044</v>
      </c>
      <c r="F1531" s="257" t="str">
        <v>S*粉色</v>
      </c>
      <c r="G1531" s="231"/>
      <c r="H1531" s="231"/>
      <c r="I1531" s="231"/>
      <c r="J1531" s="231"/>
      <c r="K1531" s="231"/>
      <c r="L1531" s="231"/>
      <c r="M1531" s="231"/>
      <c r="N1531" s="231"/>
      <c r="O1531" s="231"/>
      <c r="P1531" s="231"/>
      <c r="Q1531" s="231"/>
      <c r="R1531" s="231"/>
      <c r="S1531" s="231"/>
      <c r="T1531" s="231"/>
    </row>
    <row r="1532">
      <c r="A1532" s="257" t="str">
        <v>1128045</v>
      </c>
      <c r="B1532" s="257" t="str">
        <v>1128045</v>
      </c>
      <c r="C1532" s="257" t="str">
        <v>女式安心三角生理内裤</v>
      </c>
      <c r="D1532" s="257" t="str">
        <v>女式安心三角生理内裤</v>
      </c>
      <c r="E1532" s="257" t="str">
        <v>1128045</v>
      </c>
      <c r="F1532" s="257" t="str">
        <v>粉色*M</v>
      </c>
      <c r="G1532" s="231"/>
      <c r="H1532" s="231"/>
      <c r="I1532" s="231"/>
      <c r="J1532" s="231"/>
      <c r="K1532" s="231"/>
      <c r="L1532" s="231"/>
      <c r="M1532" s="231"/>
      <c r="N1532" s="231"/>
      <c r="O1532" s="231"/>
      <c r="P1532" s="231"/>
      <c r="Q1532" s="231"/>
      <c r="R1532" s="231"/>
      <c r="S1532" s="231"/>
      <c r="T1532" s="231"/>
    </row>
    <row r="1533">
      <c r="A1533" s="257" t="str">
        <v>1128046</v>
      </c>
      <c r="B1533" s="257" t="str">
        <v>1128046</v>
      </c>
      <c r="C1533" s="257" t="str">
        <v>女式安心三角生理内裤</v>
      </c>
      <c r="D1533" s="257" t="str">
        <v>女式安心三角生理内裤</v>
      </c>
      <c r="E1533" s="257" t="str">
        <v>1128046</v>
      </c>
      <c r="F1533" s="257" t="str">
        <v>粉色*L</v>
      </c>
      <c r="G1533" s="231"/>
      <c r="H1533" s="231"/>
      <c r="I1533" s="231"/>
      <c r="J1533" s="231"/>
      <c r="K1533" s="231"/>
      <c r="L1533" s="231"/>
      <c r="M1533" s="231"/>
      <c r="N1533" s="231"/>
      <c r="O1533" s="231"/>
      <c r="P1533" s="231"/>
      <c r="Q1533" s="231"/>
      <c r="R1533" s="231"/>
      <c r="S1533" s="231"/>
      <c r="T1533" s="231"/>
    </row>
    <row r="1534">
      <c r="A1534" s="257" t="str">
        <v>1128047</v>
      </c>
      <c r="B1534" s="257" t="str">
        <v>1128047</v>
      </c>
      <c r="C1534" s="257" t="str">
        <v>女式安心三角生理内裤</v>
      </c>
      <c r="D1534" s="257" t="str">
        <v>女式安心三角生理内裤</v>
      </c>
      <c r="E1534" s="257" t="str">
        <v>1128047</v>
      </c>
      <c r="F1534" s="257" t="str">
        <v>S*浅麻灰</v>
      </c>
      <c r="G1534" s="231"/>
      <c r="H1534" s="231"/>
      <c r="I1534" s="231"/>
      <c r="J1534" s="231"/>
      <c r="K1534" s="231"/>
      <c r="L1534" s="231"/>
      <c r="M1534" s="231"/>
      <c r="N1534" s="231"/>
      <c r="O1534" s="231"/>
      <c r="P1534" s="231"/>
      <c r="Q1534" s="231"/>
      <c r="R1534" s="231"/>
      <c r="S1534" s="231"/>
      <c r="T1534" s="231"/>
    </row>
    <row r="1535">
      <c r="A1535" s="257" t="str">
        <v>1128048</v>
      </c>
      <c r="B1535" s="257" t="str">
        <v>1128048</v>
      </c>
      <c r="C1535" s="257" t="str">
        <v>女式安心三角生理内裤</v>
      </c>
      <c r="D1535" s="257" t="str">
        <v>女式安心三角生理内裤</v>
      </c>
      <c r="E1535" s="257" t="str">
        <v>1128048</v>
      </c>
      <c r="F1535" s="257" t="str">
        <v>浅麻灰*M</v>
      </c>
      <c r="G1535" s="231"/>
      <c r="H1535" s="231"/>
      <c r="I1535" s="231"/>
      <c r="J1535" s="231"/>
      <c r="K1535" s="231"/>
      <c r="L1535" s="231"/>
      <c r="M1535" s="231"/>
      <c r="N1535" s="231"/>
      <c r="O1535" s="231"/>
      <c r="P1535" s="231"/>
      <c r="Q1535" s="231"/>
      <c r="R1535" s="231"/>
      <c r="S1535" s="231"/>
      <c r="T1535" s="231"/>
    </row>
    <row r="1536">
      <c r="A1536" s="257" t="str">
        <v>1128049</v>
      </c>
      <c r="B1536" s="257" t="str">
        <v>1128049</v>
      </c>
      <c r="C1536" s="257" t="str">
        <v>女式安心三角生理内裤</v>
      </c>
      <c r="D1536" s="257" t="str">
        <v>女式安心三角生理内裤</v>
      </c>
      <c r="E1536" s="257" t="str">
        <v>1128049</v>
      </c>
      <c r="F1536" s="257" t="str">
        <v>L*浅麻灰</v>
      </c>
      <c r="G1536" s="231"/>
      <c r="H1536" s="231"/>
      <c r="I1536" s="231"/>
      <c r="J1536" s="231"/>
      <c r="K1536" s="231"/>
      <c r="L1536" s="231"/>
      <c r="M1536" s="231"/>
      <c r="N1536" s="231"/>
      <c r="O1536" s="231"/>
      <c r="P1536" s="231"/>
      <c r="Q1536" s="231"/>
      <c r="R1536" s="231"/>
      <c r="S1536" s="231"/>
      <c r="T1536" s="231"/>
    </row>
    <row r="1537">
      <c r="A1537" s="257" t="str">
        <v>1128050</v>
      </c>
      <c r="B1537" s="257" t="str">
        <v>1128050</v>
      </c>
      <c r="C1537" s="257" t="str">
        <v>女式安心三角生理内裤</v>
      </c>
      <c r="D1537" s="257" t="str">
        <v>女式安心三角生理内裤</v>
      </c>
      <c r="E1537" s="257" t="str">
        <v>1128050</v>
      </c>
      <c r="F1537" s="257" t="str">
        <v>深麻灰*S</v>
      </c>
      <c r="G1537" s="231"/>
      <c r="H1537" s="231"/>
      <c r="I1537" s="231"/>
      <c r="J1537" s="231"/>
      <c r="K1537" s="231"/>
      <c r="L1537" s="231"/>
      <c r="M1537" s="231"/>
      <c r="N1537" s="231"/>
      <c r="O1537" s="231"/>
      <c r="P1537" s="231"/>
      <c r="Q1537" s="231"/>
      <c r="R1537" s="231"/>
      <c r="S1537" s="231"/>
      <c r="T1537" s="231"/>
    </row>
    <row r="1538">
      <c r="A1538" s="257" t="str">
        <v>1128051</v>
      </c>
      <c r="B1538" s="257" t="str">
        <v>1128051</v>
      </c>
      <c r="C1538" s="257" t="str">
        <v>女式安心三角生理内裤</v>
      </c>
      <c r="D1538" s="257" t="str">
        <v>女式安心三角生理内裤</v>
      </c>
      <c r="E1538" s="257" t="str">
        <v>1128051</v>
      </c>
      <c r="F1538" s="257" t="str">
        <v>深麻灰*M</v>
      </c>
      <c r="G1538" s="231"/>
      <c r="H1538" s="231"/>
      <c r="I1538" s="231"/>
      <c r="J1538" s="231"/>
      <c r="K1538" s="231"/>
      <c r="L1538" s="231"/>
      <c r="M1538" s="231"/>
      <c r="N1538" s="231"/>
      <c r="O1538" s="231"/>
      <c r="P1538" s="231"/>
      <c r="Q1538" s="231"/>
      <c r="R1538" s="231"/>
      <c r="S1538" s="231"/>
      <c r="T1538" s="231"/>
    </row>
    <row r="1539">
      <c r="A1539" s="257" t="str">
        <v>1128052</v>
      </c>
      <c r="B1539" s="257" t="str">
        <v>1128052</v>
      </c>
      <c r="C1539" s="257" t="str">
        <v>女式安心三角生理内裤</v>
      </c>
      <c r="D1539" s="257" t="str">
        <v>女式安心三角生理内裤</v>
      </c>
      <c r="E1539" s="257" t="str">
        <v>1128052</v>
      </c>
      <c r="F1539" s="257" t="str">
        <v>深麻灰*L</v>
      </c>
      <c r="G1539" s="231"/>
      <c r="H1539" s="231"/>
      <c r="I1539" s="231"/>
      <c r="J1539" s="231"/>
      <c r="K1539" s="231"/>
      <c r="L1539" s="231"/>
      <c r="M1539" s="231"/>
      <c r="N1539" s="231"/>
      <c r="O1539" s="231"/>
      <c r="P1539" s="231"/>
      <c r="Q1539" s="231"/>
      <c r="R1539" s="231"/>
      <c r="S1539" s="231"/>
      <c r="T1539" s="231"/>
    </row>
    <row r="1540">
      <c r="A1540" s="257" t="str">
        <v>1143012</v>
      </c>
      <c r="B1540" s="257" t="str">
        <v>1143012</v>
      </c>
      <c r="C1540" s="257" t="str">
        <v>女式安心三角生理内裤</v>
      </c>
      <c r="D1540" s="257" t="str">
        <v>女式安心三角生理内裤</v>
      </c>
      <c r="E1540" s="257" t="str">
        <v>1143012</v>
      </c>
      <c r="F1540" s="257" t="str">
        <v>浅麻灰*XL</v>
      </c>
      <c r="G1540" s="231"/>
      <c r="H1540" s="231"/>
      <c r="I1540" s="231"/>
      <c r="J1540" s="231"/>
      <c r="K1540" s="231"/>
      <c r="L1540" s="231"/>
      <c r="M1540" s="231"/>
      <c r="N1540" s="231"/>
      <c r="O1540" s="231"/>
      <c r="P1540" s="231"/>
      <c r="Q1540" s="231"/>
      <c r="R1540" s="231"/>
      <c r="S1540" s="231"/>
      <c r="T1540" s="231"/>
    </row>
    <row r="1541">
      <c r="A1541" s="257" t="str">
        <v>1143013</v>
      </c>
      <c r="B1541" s="257" t="str">
        <v>1143013</v>
      </c>
      <c r="C1541" s="257" t="str">
        <v>女式安心三角生理内裤</v>
      </c>
      <c r="D1541" s="257" t="str">
        <v>女式安心三角生理内裤</v>
      </c>
      <c r="E1541" s="257" t="str">
        <v>1143013</v>
      </c>
      <c r="F1541" s="257" t="str">
        <v>深麻灰*XS</v>
      </c>
      <c r="G1541" s="231"/>
      <c r="H1541" s="231"/>
      <c r="I1541" s="231"/>
      <c r="J1541" s="231"/>
      <c r="K1541" s="231"/>
      <c r="L1541" s="231"/>
      <c r="M1541" s="231"/>
      <c r="N1541" s="231"/>
      <c r="O1541" s="231"/>
      <c r="P1541" s="231"/>
      <c r="Q1541" s="231"/>
      <c r="R1541" s="231"/>
      <c r="S1541" s="231"/>
      <c r="T1541" s="231"/>
    </row>
    <row r="1542">
      <c r="A1542" s="257" t="str">
        <v>1143014</v>
      </c>
      <c r="B1542" s="257" t="str">
        <v>1143014</v>
      </c>
      <c r="C1542" s="257" t="str">
        <v>女式安心三角生理内裤</v>
      </c>
      <c r="D1542" s="257" t="str">
        <v>女式安心三角生理内裤</v>
      </c>
      <c r="E1542" s="257" t="str">
        <v>1143014</v>
      </c>
      <c r="F1542" s="257" t="str">
        <v>深麻灰*XL</v>
      </c>
      <c r="G1542" s="231"/>
      <c r="H1542" s="231"/>
      <c r="I1542" s="231"/>
      <c r="J1542" s="231"/>
      <c r="K1542" s="231"/>
      <c r="L1542" s="231"/>
      <c r="M1542" s="231"/>
      <c r="N1542" s="231"/>
      <c r="O1542" s="231"/>
      <c r="P1542" s="231"/>
      <c r="Q1542" s="231"/>
      <c r="R1542" s="231"/>
      <c r="S1542" s="231"/>
      <c r="T1542" s="231"/>
    </row>
    <row r="1543">
      <c r="A1543" s="257" t="str">
        <v>1165079</v>
      </c>
      <c r="B1543" s="257" t="str">
        <v>1165079</v>
      </c>
      <c r="C1543" s="257" t="str">
        <v>女式经典高腰塑身短裤</v>
      </c>
      <c r="D1543" s="257" t="str">
        <v>女式经典高腰塑身短裤</v>
      </c>
      <c r="E1543" s="257" t="str">
        <v>1165079</v>
      </c>
      <c r="F1543" s="257" t="str">
        <v>肤色*M</v>
      </c>
      <c r="G1543" s="231"/>
      <c r="H1543" s="231"/>
      <c r="I1543" s="231"/>
      <c r="J1543" s="231"/>
      <c r="K1543" s="231"/>
      <c r="L1543" s="231"/>
      <c r="M1543" s="231"/>
      <c r="N1543" s="231"/>
      <c r="O1543" s="231"/>
      <c r="P1543" s="231"/>
      <c r="Q1543" s="231"/>
      <c r="R1543" s="231"/>
      <c r="S1543" s="231"/>
      <c r="T1543" s="231"/>
    </row>
    <row r="1544">
      <c r="A1544" s="257" t="str">
        <v>1165082</v>
      </c>
      <c r="B1544" s="257" t="str">
        <v>1165082</v>
      </c>
      <c r="C1544" s="257" t="str">
        <v>女式经典高腰塑身短裤</v>
      </c>
      <c r="D1544" s="257" t="str">
        <v>女式经典高腰塑身短裤</v>
      </c>
      <c r="E1544" s="257" t="str">
        <v>1165082</v>
      </c>
      <c r="F1544" s="257" t="str">
        <v>M*黑色</v>
      </c>
      <c r="G1544" s="231"/>
      <c r="H1544" s="231"/>
      <c r="I1544" s="231"/>
      <c r="J1544" s="231"/>
      <c r="K1544" s="231"/>
      <c r="L1544" s="231"/>
      <c r="M1544" s="231"/>
      <c r="N1544" s="231"/>
      <c r="O1544" s="231"/>
      <c r="P1544" s="231"/>
      <c r="Q1544" s="231"/>
      <c r="R1544" s="231"/>
      <c r="S1544" s="231"/>
      <c r="T1544" s="231"/>
    </row>
    <row r="1545">
      <c r="A1545" s="257" t="str">
        <v>1165083</v>
      </c>
      <c r="B1545" s="257" t="str">
        <v>1165083</v>
      </c>
      <c r="C1545" s="257" t="str">
        <v>女式经典高腰塑身短裤</v>
      </c>
      <c r="D1545" s="257" t="str">
        <v>女式经典高腰塑身短裤</v>
      </c>
      <c r="E1545" s="257" t="str">
        <v>1165083</v>
      </c>
      <c r="F1545" s="257" t="str">
        <v>L*黑色</v>
      </c>
      <c r="G1545" s="231"/>
      <c r="H1545" s="231"/>
      <c r="I1545" s="231"/>
      <c r="J1545" s="231"/>
      <c r="K1545" s="231"/>
      <c r="L1545" s="231"/>
      <c r="M1545" s="231"/>
      <c r="N1545" s="231"/>
      <c r="O1545" s="231"/>
      <c r="P1545" s="231"/>
      <c r="Q1545" s="231"/>
      <c r="R1545" s="231"/>
      <c r="S1545" s="231"/>
      <c r="T1545" s="231"/>
    </row>
    <row r="1546">
      <c r="A1546" s="257" t="str">
        <v>1165078</v>
      </c>
      <c r="B1546" s="257" t="str">
        <v>1165078</v>
      </c>
      <c r="C1546" s="257" t="str">
        <v>女式经典高腰塑身短裤</v>
      </c>
      <c r="D1546" s="257" t="str">
        <v>女式经典高腰塑身短裤</v>
      </c>
      <c r="E1546" s="257" t="str">
        <v>1165078</v>
      </c>
      <c r="F1546" s="257" t="str">
        <v>肤色*S</v>
      </c>
      <c r="G1546" s="231"/>
      <c r="H1546" s="231"/>
      <c r="I1546" s="231"/>
      <c r="J1546" s="231"/>
      <c r="K1546" s="231"/>
      <c r="L1546" s="231"/>
      <c r="M1546" s="231"/>
      <c r="N1546" s="231"/>
      <c r="O1546" s="231"/>
      <c r="P1546" s="231"/>
      <c r="Q1546" s="231"/>
      <c r="R1546" s="231"/>
      <c r="S1546" s="231"/>
      <c r="T1546" s="231"/>
    </row>
    <row r="1547">
      <c r="A1547" s="257" t="str">
        <v>1165080</v>
      </c>
      <c r="B1547" s="257" t="str">
        <v>1165080</v>
      </c>
      <c r="C1547" s="257" t="str">
        <v>女式经典高腰塑身短裤</v>
      </c>
      <c r="D1547" s="257" t="str">
        <v>女式经典高腰塑身短裤</v>
      </c>
      <c r="E1547" s="257" t="str">
        <v>1165080</v>
      </c>
      <c r="F1547" s="257" t="str">
        <v>肤色*L</v>
      </c>
      <c r="G1547" s="231"/>
      <c r="H1547" s="231"/>
      <c r="I1547" s="231"/>
      <c r="J1547" s="231"/>
      <c r="K1547" s="231"/>
      <c r="L1547" s="231"/>
      <c r="M1547" s="231"/>
      <c r="N1547" s="231"/>
      <c r="O1547" s="231"/>
      <c r="P1547" s="231"/>
      <c r="Q1547" s="231"/>
      <c r="R1547" s="231"/>
      <c r="S1547" s="231"/>
      <c r="T1547" s="231"/>
    </row>
    <row r="1548">
      <c r="A1548" s="257" t="str">
        <v>1165081</v>
      </c>
      <c r="B1548" s="257" t="str">
        <v>1165081</v>
      </c>
      <c r="C1548" s="257" t="str">
        <v>女式经典高腰塑身短裤</v>
      </c>
      <c r="D1548" s="257" t="str">
        <v>女式经典高腰塑身短裤</v>
      </c>
      <c r="E1548" s="257" t="str">
        <v>1165081</v>
      </c>
      <c r="F1548" s="257" t="str">
        <v>S*黑色</v>
      </c>
      <c r="G1548" s="231"/>
      <c r="H1548" s="231"/>
      <c r="I1548" s="231"/>
      <c r="J1548" s="231"/>
      <c r="K1548" s="231"/>
      <c r="L1548" s="231"/>
      <c r="M1548" s="231"/>
      <c r="N1548" s="231"/>
      <c r="O1548" s="231"/>
      <c r="P1548" s="231"/>
      <c r="Q1548" s="231"/>
      <c r="R1548" s="231"/>
      <c r="S1548" s="231"/>
      <c r="T1548" s="231"/>
    </row>
    <row r="1549">
      <c r="A1549" s="257" t="str">
        <v>1165084</v>
      </c>
      <c r="B1549" s="257" t="str">
        <v>1165084</v>
      </c>
      <c r="C1549" s="257" t="str">
        <v>女式蕾丝中腰塑身短裤</v>
      </c>
      <c r="D1549" s="257" t="str">
        <v>女式蕾丝中腰塑身短裤</v>
      </c>
      <c r="E1549" s="257" t="str">
        <v>1165084</v>
      </c>
      <c r="F1549" s="257" t="str">
        <v>黑色*S</v>
      </c>
      <c r="G1549" s="231"/>
      <c r="H1549" s="231"/>
      <c r="I1549" s="231"/>
      <c r="J1549" s="231"/>
      <c r="K1549" s="231"/>
      <c r="L1549" s="231"/>
      <c r="M1549" s="231"/>
      <c r="N1549" s="231"/>
      <c r="O1549" s="231"/>
      <c r="P1549" s="231"/>
      <c r="Q1549" s="231"/>
      <c r="R1549" s="231"/>
      <c r="S1549" s="231"/>
      <c r="T1549" s="231"/>
    </row>
    <row r="1550">
      <c r="A1550" s="257" t="str">
        <v>1165085</v>
      </c>
      <c r="B1550" s="257" t="str">
        <v>1165085</v>
      </c>
      <c r="C1550" s="257" t="str">
        <v>女式蕾丝中腰塑身短裤</v>
      </c>
      <c r="D1550" s="257" t="str">
        <v>女式蕾丝中腰塑身短裤</v>
      </c>
      <c r="E1550" s="257" t="str">
        <v>1165085</v>
      </c>
      <c r="F1550" s="257" t="str">
        <v>M*黑色</v>
      </c>
      <c r="G1550" s="231"/>
      <c r="H1550" s="231"/>
      <c r="I1550" s="231"/>
      <c r="J1550" s="231"/>
      <c r="K1550" s="231"/>
      <c r="L1550" s="231"/>
      <c r="M1550" s="231"/>
      <c r="N1550" s="231"/>
      <c r="O1550" s="231"/>
      <c r="P1550" s="231"/>
      <c r="Q1550" s="231"/>
      <c r="R1550" s="231"/>
      <c r="S1550" s="231"/>
      <c r="T1550" s="231"/>
    </row>
    <row r="1551">
      <c r="A1551" s="257" t="str">
        <v>1165086</v>
      </c>
      <c r="B1551" s="257" t="str">
        <v>1165086</v>
      </c>
      <c r="C1551" s="257" t="str">
        <v>女式蕾丝中腰塑身短裤</v>
      </c>
      <c r="D1551" s="257" t="str">
        <v>女式蕾丝中腰塑身短裤</v>
      </c>
      <c r="E1551" s="257" t="str">
        <v>1165086</v>
      </c>
      <c r="F1551" s="257" t="str">
        <v>黑色*L</v>
      </c>
      <c r="G1551" s="231"/>
      <c r="H1551" s="231"/>
      <c r="I1551" s="231"/>
      <c r="J1551" s="231"/>
      <c r="K1551" s="231"/>
      <c r="L1551" s="231"/>
      <c r="M1551" s="231"/>
      <c r="N1551" s="231"/>
      <c r="O1551" s="231"/>
      <c r="P1551" s="231"/>
      <c r="Q1551" s="231"/>
      <c r="R1551" s="231"/>
      <c r="S1551" s="231"/>
      <c r="T1551" s="231"/>
    </row>
    <row r="1552">
      <c r="A1552" s="257" t="str">
        <v>1165087</v>
      </c>
      <c r="B1552" s="257" t="str">
        <v>1165087</v>
      </c>
      <c r="C1552" s="257" t="str">
        <v>女式蕾丝中腰塑身短裤</v>
      </c>
      <c r="D1552" s="257" t="str">
        <v>女式蕾丝中腰塑身短裤</v>
      </c>
      <c r="E1552" s="257" t="str">
        <v>1165087</v>
      </c>
      <c r="F1552" s="257" t="str">
        <v>S*豆沙</v>
      </c>
      <c r="G1552" s="231"/>
      <c r="H1552" s="231"/>
      <c r="I1552" s="231"/>
      <c r="J1552" s="231"/>
      <c r="K1552" s="231"/>
      <c r="L1552" s="231"/>
      <c r="M1552" s="231"/>
      <c r="N1552" s="231"/>
      <c r="O1552" s="231"/>
      <c r="P1552" s="231"/>
      <c r="Q1552" s="231"/>
      <c r="R1552" s="231"/>
      <c r="S1552" s="231"/>
      <c r="T1552" s="231"/>
    </row>
    <row r="1553">
      <c r="A1553" s="257" t="str">
        <v>1165088</v>
      </c>
      <c r="B1553" s="257" t="str">
        <v>1165088</v>
      </c>
      <c r="C1553" s="257" t="str">
        <v>女式蕾丝中腰塑身短裤</v>
      </c>
      <c r="D1553" s="257" t="str">
        <v>女式蕾丝中腰塑身短裤</v>
      </c>
      <c r="E1553" s="257" t="str">
        <v>1165088</v>
      </c>
      <c r="F1553" s="257" t="str">
        <v>豆沙*M</v>
      </c>
      <c r="G1553" s="231"/>
      <c r="H1553" s="231"/>
      <c r="I1553" s="231"/>
      <c r="J1553" s="231"/>
      <c r="K1553" s="231"/>
      <c r="L1553" s="231"/>
      <c r="M1553" s="231"/>
      <c r="N1553" s="231"/>
      <c r="O1553" s="231"/>
      <c r="P1553" s="231"/>
      <c r="Q1553" s="231"/>
      <c r="R1553" s="231"/>
      <c r="S1553" s="231"/>
      <c r="T1553" s="231"/>
    </row>
    <row r="1554">
      <c r="A1554" s="257" t="str">
        <v>1165089</v>
      </c>
      <c r="B1554" s="257" t="str">
        <v>1165089</v>
      </c>
      <c r="C1554" s="257" t="str">
        <v>女式蕾丝中腰塑身短裤</v>
      </c>
      <c r="D1554" s="257" t="str">
        <v>女式蕾丝中腰塑身短裤</v>
      </c>
      <c r="E1554" s="257" t="str">
        <v>1165089</v>
      </c>
      <c r="F1554" s="257" t="str">
        <v>豆沙*L</v>
      </c>
      <c r="G1554" s="231"/>
      <c r="H1554" s="231"/>
      <c r="I1554" s="231"/>
      <c r="J1554" s="231"/>
      <c r="K1554" s="231"/>
      <c r="L1554" s="231"/>
      <c r="M1554" s="231"/>
      <c r="N1554" s="231"/>
      <c r="O1554" s="231"/>
      <c r="P1554" s="231"/>
      <c r="Q1554" s="231"/>
      <c r="R1554" s="231"/>
      <c r="S1554" s="231"/>
      <c r="T1554" s="231"/>
    </row>
    <row r="1555">
      <c r="A1555" s="257" t="str">
        <v>1165102</v>
      </c>
      <c r="B1555" s="257" t="str">
        <v>1165102</v>
      </c>
      <c r="C1555" s="257" t="str">
        <v>女式水波真丝内裤</v>
      </c>
      <c r="D1555" s="257" t="str">
        <v>女式水波真丝内裤</v>
      </c>
      <c r="E1555" s="257" t="str">
        <v>1165102</v>
      </c>
      <c r="F1555" s="257" t="str">
        <v>XS*香芋紫</v>
      </c>
      <c r="G1555" s="231"/>
      <c r="H1555" s="231"/>
      <c r="I1555" s="231"/>
      <c r="J1555" s="231"/>
      <c r="K1555" s="231"/>
      <c r="L1555" s="231"/>
      <c r="M1555" s="231"/>
      <c r="N1555" s="231"/>
      <c r="O1555" s="231"/>
      <c r="P1555" s="231"/>
      <c r="Q1555" s="231"/>
      <c r="R1555" s="231"/>
      <c r="S1555" s="231"/>
      <c r="T1555" s="231"/>
    </row>
    <row r="1556">
      <c r="A1556" s="257" t="str">
        <v>1165103</v>
      </c>
      <c r="B1556" s="257" t="str">
        <v>1165103</v>
      </c>
      <c r="C1556" s="257" t="str">
        <v>女式水波真丝内裤</v>
      </c>
      <c r="D1556" s="257" t="str">
        <v>女式水波真丝内裤</v>
      </c>
      <c r="E1556" s="257" t="str">
        <v>1165103</v>
      </c>
      <c r="F1556" s="257" t="str">
        <v>香芋紫*S</v>
      </c>
      <c r="G1556" s="231"/>
      <c r="H1556" s="231"/>
      <c r="I1556" s="231"/>
      <c r="J1556" s="231"/>
      <c r="K1556" s="231"/>
      <c r="L1556" s="231"/>
      <c r="M1556" s="231"/>
      <c r="N1556" s="231"/>
      <c r="O1556" s="231"/>
      <c r="P1556" s="231"/>
      <c r="Q1556" s="231"/>
      <c r="R1556" s="231"/>
      <c r="S1556" s="231"/>
      <c r="T1556" s="231"/>
    </row>
    <row r="1557">
      <c r="A1557" s="257" t="str">
        <v>1165104</v>
      </c>
      <c r="B1557" s="257" t="str">
        <v>1165104</v>
      </c>
      <c r="C1557" s="257" t="str">
        <v>女式水波真丝内裤</v>
      </c>
      <c r="D1557" s="257" t="str">
        <v>女式水波真丝内裤</v>
      </c>
      <c r="E1557" s="257" t="str">
        <v>1165104</v>
      </c>
      <c r="F1557" s="257" t="str">
        <v>M*香芋紫</v>
      </c>
      <c r="G1557" s="231"/>
      <c r="H1557" s="231"/>
      <c r="I1557" s="231"/>
      <c r="J1557" s="231"/>
      <c r="K1557" s="231"/>
      <c r="L1557" s="231"/>
      <c r="M1557" s="231"/>
      <c r="N1557" s="231"/>
      <c r="O1557" s="231"/>
      <c r="P1557" s="231"/>
      <c r="Q1557" s="231"/>
      <c r="R1557" s="231"/>
      <c r="S1557" s="231"/>
      <c r="T1557" s="231"/>
    </row>
    <row r="1558">
      <c r="A1558" s="257" t="str">
        <v>1165105</v>
      </c>
      <c r="B1558" s="257" t="str">
        <v>1165105</v>
      </c>
      <c r="C1558" s="257" t="str">
        <v>女式水波真丝内裤</v>
      </c>
      <c r="D1558" s="257" t="str">
        <v>女式水波真丝内裤</v>
      </c>
      <c r="E1558" s="257" t="str">
        <v>1165105</v>
      </c>
      <c r="F1558" s="257" t="str">
        <v>L*香芋紫</v>
      </c>
      <c r="G1558" s="231"/>
      <c r="H1558" s="231"/>
      <c r="I1558" s="231"/>
      <c r="J1558" s="231"/>
      <c r="K1558" s="231"/>
      <c r="L1558" s="231"/>
      <c r="M1558" s="231"/>
      <c r="N1558" s="231"/>
      <c r="O1558" s="231"/>
      <c r="P1558" s="231"/>
      <c r="Q1558" s="231"/>
      <c r="R1558" s="231"/>
      <c r="S1558" s="231"/>
      <c r="T1558" s="231"/>
    </row>
    <row r="1559">
      <c r="A1559" s="257" t="str">
        <v>1165106</v>
      </c>
      <c r="B1559" s="257" t="str">
        <v>1165106</v>
      </c>
      <c r="C1559" s="257" t="str">
        <v>女式水波真丝内裤</v>
      </c>
      <c r="D1559" s="257" t="str">
        <v>女式水波真丝内裤</v>
      </c>
      <c r="E1559" s="257" t="str">
        <v>1165106</v>
      </c>
      <c r="F1559" s="257" t="str">
        <v>香芋紫*XL</v>
      </c>
      <c r="G1559" s="231"/>
      <c r="H1559" s="231"/>
      <c r="I1559" s="231"/>
      <c r="J1559" s="231"/>
      <c r="K1559" s="231"/>
      <c r="L1559" s="231"/>
      <c r="M1559" s="231"/>
      <c r="N1559" s="231"/>
      <c r="O1559" s="231"/>
      <c r="P1559" s="231"/>
      <c r="Q1559" s="231"/>
      <c r="R1559" s="231"/>
      <c r="S1559" s="231"/>
      <c r="T1559" s="231"/>
    </row>
    <row r="1560">
      <c r="A1560" s="257" t="str">
        <v>1165107</v>
      </c>
      <c r="B1560" s="257" t="str">
        <v>1165107</v>
      </c>
      <c r="C1560" s="257" t="str">
        <v>女式水波真丝内裤</v>
      </c>
      <c r="D1560" s="257" t="str">
        <v>女式水波真丝内裤</v>
      </c>
      <c r="E1560" s="257" t="str">
        <v>1165107</v>
      </c>
      <c r="F1560" s="257" t="str">
        <v>淡粉色*XS</v>
      </c>
      <c r="G1560" s="231"/>
      <c r="H1560" s="231"/>
      <c r="I1560" s="231"/>
      <c r="J1560" s="231"/>
      <c r="K1560" s="231"/>
      <c r="L1560" s="231"/>
      <c r="M1560" s="231"/>
      <c r="N1560" s="231"/>
      <c r="O1560" s="231"/>
      <c r="P1560" s="231"/>
      <c r="Q1560" s="231"/>
      <c r="R1560" s="231"/>
      <c r="S1560" s="231"/>
      <c r="T1560" s="231"/>
    </row>
    <row r="1561">
      <c r="A1561" s="257" t="str">
        <v>1165108</v>
      </c>
      <c r="B1561" s="257" t="str">
        <v>1165108</v>
      </c>
      <c r="C1561" s="257" t="str">
        <v>女式水波真丝内裤</v>
      </c>
      <c r="D1561" s="257" t="str">
        <v>女式水波真丝内裤</v>
      </c>
      <c r="E1561" s="257" t="str">
        <v>1165108</v>
      </c>
      <c r="F1561" s="257" t="str">
        <v>S*淡粉色</v>
      </c>
      <c r="G1561" s="231"/>
      <c r="H1561" s="231"/>
      <c r="I1561" s="231"/>
      <c r="J1561" s="231"/>
      <c r="K1561" s="231"/>
      <c r="L1561" s="231"/>
      <c r="M1561" s="231"/>
      <c r="N1561" s="231"/>
      <c r="O1561" s="231"/>
      <c r="P1561" s="231"/>
      <c r="Q1561" s="231"/>
      <c r="R1561" s="231"/>
      <c r="S1561" s="231"/>
      <c r="T1561" s="231"/>
    </row>
    <row r="1562">
      <c r="A1562" s="257" t="str">
        <v>1165109</v>
      </c>
      <c r="B1562" s="257" t="str">
        <v>1165109</v>
      </c>
      <c r="C1562" s="257" t="str">
        <v>女式水波真丝内裤</v>
      </c>
      <c r="D1562" s="257" t="str">
        <v>女式水波真丝内裤</v>
      </c>
      <c r="E1562" s="257" t="str">
        <v>1165109</v>
      </c>
      <c r="F1562" s="257" t="str">
        <v>淡粉色*M</v>
      </c>
      <c r="G1562" s="231"/>
      <c r="H1562" s="231"/>
      <c r="I1562" s="231"/>
      <c r="J1562" s="231"/>
      <c r="K1562" s="231"/>
      <c r="L1562" s="231"/>
      <c r="M1562" s="231"/>
      <c r="N1562" s="231"/>
      <c r="O1562" s="231"/>
      <c r="P1562" s="231"/>
      <c r="Q1562" s="231"/>
      <c r="R1562" s="231"/>
      <c r="S1562" s="231"/>
      <c r="T1562" s="231"/>
    </row>
    <row r="1563">
      <c r="A1563" s="257" t="str">
        <v>1165110</v>
      </c>
      <c r="B1563" s="257" t="str">
        <v>1165110</v>
      </c>
      <c r="C1563" s="257" t="str">
        <v>女式水波真丝内裤</v>
      </c>
      <c r="D1563" s="257" t="str">
        <v>女式水波真丝内裤</v>
      </c>
      <c r="E1563" s="257" t="str">
        <v>1165110</v>
      </c>
      <c r="F1563" s="257" t="str">
        <v>淡粉色*L</v>
      </c>
      <c r="G1563" s="231"/>
      <c r="H1563" s="231"/>
      <c r="I1563" s="231"/>
      <c r="J1563" s="231"/>
      <c r="K1563" s="231"/>
      <c r="L1563" s="231"/>
      <c r="M1563" s="231"/>
      <c r="N1563" s="231"/>
      <c r="O1563" s="231"/>
      <c r="P1563" s="231"/>
      <c r="Q1563" s="231"/>
      <c r="R1563" s="231"/>
      <c r="S1563" s="231"/>
      <c r="T1563" s="231"/>
    </row>
    <row r="1564">
      <c r="A1564" s="257" t="str">
        <v>1165111</v>
      </c>
      <c r="B1564" s="257" t="str">
        <v>1165111</v>
      </c>
      <c r="C1564" s="257" t="str">
        <v>女式水波真丝内裤</v>
      </c>
      <c r="D1564" s="257" t="str">
        <v>女式水波真丝内裤</v>
      </c>
      <c r="E1564" s="257" t="str">
        <v>1165111</v>
      </c>
      <c r="F1564" s="257" t="str">
        <v>XL*淡粉色</v>
      </c>
      <c r="G1564" s="231"/>
      <c r="H1564" s="231"/>
      <c r="I1564" s="231"/>
      <c r="J1564" s="231"/>
      <c r="K1564" s="231"/>
      <c r="L1564" s="231"/>
      <c r="M1564" s="231"/>
      <c r="N1564" s="231"/>
      <c r="O1564" s="231"/>
      <c r="P1564" s="231"/>
      <c r="Q1564" s="231"/>
      <c r="R1564" s="231"/>
      <c r="S1564" s="231"/>
      <c r="T1564" s="231"/>
    </row>
    <row r="1565">
      <c r="A1565" s="257" t="str">
        <v>1165112</v>
      </c>
      <c r="B1565" s="257" t="str">
        <v>1165112</v>
      </c>
      <c r="C1565" s="257" t="str">
        <v>女式水波真丝内裤</v>
      </c>
      <c r="D1565" s="257" t="str">
        <v>女式水波真丝内裤</v>
      </c>
      <c r="E1565" s="257" t="str">
        <v>1165112</v>
      </c>
      <c r="F1565" s="257" t="str">
        <v>浅肤色*XS</v>
      </c>
      <c r="G1565" s="231"/>
      <c r="H1565" s="231"/>
      <c r="I1565" s="231"/>
      <c r="J1565" s="231"/>
      <c r="K1565" s="231"/>
      <c r="L1565" s="231"/>
      <c r="M1565" s="231"/>
      <c r="N1565" s="231"/>
      <c r="O1565" s="231"/>
      <c r="P1565" s="231"/>
      <c r="Q1565" s="231"/>
      <c r="R1565" s="231"/>
      <c r="S1565" s="231"/>
      <c r="T1565" s="231"/>
    </row>
    <row r="1566">
      <c r="A1566" s="257" t="str">
        <v>1165113</v>
      </c>
      <c r="B1566" s="257" t="str">
        <v>1165113</v>
      </c>
      <c r="C1566" s="257" t="str">
        <v>女式水波真丝内裤</v>
      </c>
      <c r="D1566" s="257" t="str">
        <v>女式水波真丝内裤</v>
      </c>
      <c r="E1566" s="257" t="str">
        <v>1165113</v>
      </c>
      <c r="F1566" s="257" t="str">
        <v>S*浅肤色</v>
      </c>
      <c r="G1566" s="231"/>
      <c r="H1566" s="231"/>
      <c r="I1566" s="231"/>
      <c r="J1566" s="231"/>
      <c r="K1566" s="231"/>
      <c r="L1566" s="231"/>
      <c r="M1566" s="231"/>
      <c r="N1566" s="231"/>
      <c r="O1566" s="231"/>
      <c r="P1566" s="231"/>
      <c r="Q1566" s="231"/>
      <c r="R1566" s="231"/>
      <c r="S1566" s="231"/>
      <c r="T1566" s="231"/>
    </row>
    <row r="1567">
      <c r="A1567" s="257" t="str">
        <v>1165114</v>
      </c>
      <c r="B1567" s="257" t="str">
        <v>1165114</v>
      </c>
      <c r="C1567" s="257" t="str">
        <v>女式水波真丝内裤</v>
      </c>
      <c r="D1567" s="257" t="str">
        <v>女式水波真丝内裤</v>
      </c>
      <c r="E1567" s="257" t="str">
        <v>1165114</v>
      </c>
      <c r="F1567" s="257" t="str">
        <v>浅肤色*M</v>
      </c>
      <c r="G1567" s="231"/>
      <c r="H1567" s="231"/>
      <c r="I1567" s="231"/>
      <c r="J1567" s="231"/>
      <c r="K1567" s="231"/>
      <c r="L1567" s="231"/>
      <c r="M1567" s="231"/>
      <c r="N1567" s="231"/>
      <c r="O1567" s="231"/>
      <c r="P1567" s="231"/>
      <c r="Q1567" s="231"/>
      <c r="R1567" s="231"/>
      <c r="S1567" s="231"/>
      <c r="T1567" s="231"/>
    </row>
    <row r="1568">
      <c r="A1568" s="257" t="str">
        <v>1165115</v>
      </c>
      <c r="B1568" s="257" t="str">
        <v>1165115</v>
      </c>
      <c r="C1568" s="257" t="str">
        <v>女式水波真丝内裤</v>
      </c>
      <c r="D1568" s="257" t="str">
        <v>女式水波真丝内裤</v>
      </c>
      <c r="E1568" s="257" t="str">
        <v>1165115</v>
      </c>
      <c r="F1568" s="257" t="str">
        <v>浅肤色*L</v>
      </c>
      <c r="G1568" s="231"/>
      <c r="H1568" s="231"/>
      <c r="I1568" s="231"/>
      <c r="J1568" s="231"/>
      <c r="K1568" s="231"/>
      <c r="L1568" s="231"/>
      <c r="M1568" s="231"/>
      <c r="N1568" s="231"/>
      <c r="O1568" s="231"/>
      <c r="P1568" s="231"/>
      <c r="Q1568" s="231"/>
      <c r="R1568" s="231"/>
      <c r="S1568" s="231"/>
      <c r="T1568" s="231"/>
    </row>
    <row r="1569">
      <c r="A1569" s="257" t="str">
        <v>1165116</v>
      </c>
      <c r="B1569" s="257" t="str">
        <v>1165116</v>
      </c>
      <c r="C1569" s="257" t="str">
        <v>女式水波真丝内裤</v>
      </c>
      <c r="D1569" s="257" t="str">
        <v>女式水波真丝内裤</v>
      </c>
      <c r="E1569" s="257" t="str">
        <v>1165116</v>
      </c>
      <c r="F1569" s="257" t="str">
        <v>XL*浅肤色</v>
      </c>
      <c r="G1569" s="231"/>
      <c r="H1569" s="231"/>
      <c r="I1569" s="231"/>
      <c r="J1569" s="231"/>
      <c r="K1569" s="231"/>
      <c r="L1569" s="231"/>
      <c r="M1569" s="231"/>
      <c r="N1569" s="231"/>
      <c r="O1569" s="231"/>
      <c r="P1569" s="231"/>
      <c r="Q1569" s="231"/>
      <c r="R1569" s="231"/>
      <c r="S1569" s="231"/>
      <c r="T1569" s="231"/>
    </row>
    <row r="1570">
      <c r="A1570" s="257" t="str">
        <v>1209016</v>
      </c>
      <c r="B1570" s="257" t="str">
        <v>1209016</v>
      </c>
      <c r="C1570" s="257" t="str">
        <v>女式防走光安全裤</v>
      </c>
      <c r="D1570" s="257" t="str">
        <v>女式防走光安全裤</v>
      </c>
      <c r="E1570" s="257" t="str">
        <v>1209016</v>
      </c>
      <c r="F1570" s="257" t="str">
        <v>黑色*S</v>
      </c>
      <c r="G1570" s="231"/>
      <c r="H1570" s="231"/>
      <c r="I1570" s="231"/>
      <c r="J1570" s="231"/>
      <c r="K1570" s="231"/>
      <c r="L1570" s="231"/>
      <c r="M1570" s="231"/>
      <c r="N1570" s="231"/>
      <c r="O1570" s="231"/>
      <c r="P1570" s="231"/>
      <c r="Q1570" s="231"/>
      <c r="R1570" s="231"/>
      <c r="S1570" s="231"/>
      <c r="T1570" s="231"/>
    </row>
    <row r="1571">
      <c r="A1571" s="257" t="str">
        <v>1209017</v>
      </c>
      <c r="B1571" s="257" t="str">
        <v>1209017</v>
      </c>
      <c r="C1571" s="257" t="str">
        <v>女式防走光安全裤</v>
      </c>
      <c r="D1571" s="257" t="str">
        <v>女式防走光安全裤</v>
      </c>
      <c r="E1571" s="257" t="str">
        <v>1209017</v>
      </c>
      <c r="F1571" s="257" t="str">
        <v>M*黑色</v>
      </c>
      <c r="G1571" s="231"/>
      <c r="H1571" s="231"/>
      <c r="I1571" s="231"/>
      <c r="J1571" s="231"/>
      <c r="K1571" s="231"/>
      <c r="L1571" s="231"/>
      <c r="M1571" s="231"/>
      <c r="N1571" s="231"/>
      <c r="O1571" s="231"/>
      <c r="P1571" s="231"/>
      <c r="Q1571" s="231"/>
      <c r="R1571" s="231"/>
      <c r="S1571" s="231"/>
      <c r="T1571" s="231"/>
    </row>
    <row r="1572">
      <c r="A1572" s="257" t="str">
        <v>1209018</v>
      </c>
      <c r="B1572" s="257" t="str">
        <v>1209018</v>
      </c>
      <c r="C1572" s="257" t="str">
        <v>女式防走光安全裤</v>
      </c>
      <c r="D1572" s="257" t="str">
        <v>女式防走光安全裤</v>
      </c>
      <c r="E1572" s="257" t="str">
        <v>1209018</v>
      </c>
      <c r="F1572" s="257" t="str">
        <v>L*黑色</v>
      </c>
      <c r="G1572" s="231"/>
      <c r="H1572" s="231"/>
      <c r="I1572" s="231"/>
      <c r="J1572" s="231"/>
      <c r="K1572" s="231"/>
      <c r="L1572" s="231"/>
      <c r="M1572" s="231"/>
      <c r="N1572" s="231"/>
      <c r="O1572" s="231"/>
      <c r="P1572" s="231"/>
      <c r="Q1572" s="231"/>
      <c r="R1572" s="231"/>
      <c r="S1572" s="231"/>
      <c r="T1572" s="231"/>
    </row>
    <row r="1573">
      <c r="A1573" s="257" t="str">
        <v>1209019</v>
      </c>
      <c r="B1573" s="257" t="str">
        <v>1209019</v>
      </c>
      <c r="C1573" s="257" t="str">
        <v>女式防走光安全裤</v>
      </c>
      <c r="D1573" s="257" t="str">
        <v>女式防走光安全裤</v>
      </c>
      <c r="E1573" s="257" t="str">
        <v>1209019</v>
      </c>
      <c r="F1573" s="257" t="str">
        <v>白色*S</v>
      </c>
      <c r="G1573" s="231"/>
      <c r="H1573" s="231"/>
      <c r="I1573" s="231"/>
      <c r="J1573" s="231"/>
      <c r="K1573" s="231"/>
      <c r="L1573" s="231"/>
      <c r="M1573" s="231"/>
      <c r="N1573" s="231"/>
      <c r="O1573" s="231"/>
      <c r="P1573" s="231"/>
      <c r="Q1573" s="231"/>
      <c r="R1573" s="231"/>
      <c r="S1573" s="231"/>
      <c r="T1573" s="231"/>
    </row>
    <row r="1574">
      <c r="A1574" s="257" t="str">
        <v>1209020</v>
      </c>
      <c r="B1574" s="257" t="str">
        <v>1209020</v>
      </c>
      <c r="C1574" s="257" t="str">
        <v>女式防走光安全裤</v>
      </c>
      <c r="D1574" s="257" t="str">
        <v>女式防走光安全裤</v>
      </c>
      <c r="E1574" s="257" t="str">
        <v>1209020</v>
      </c>
      <c r="F1574" s="257" t="str">
        <v>M*白色</v>
      </c>
      <c r="G1574" s="231"/>
      <c r="H1574" s="231"/>
      <c r="I1574" s="231"/>
      <c r="J1574" s="231"/>
      <c r="K1574" s="231"/>
      <c r="L1574" s="231"/>
      <c r="M1574" s="231"/>
      <c r="N1574" s="231"/>
      <c r="O1574" s="231"/>
      <c r="P1574" s="231"/>
      <c r="Q1574" s="231"/>
      <c r="R1574" s="231"/>
      <c r="S1574" s="231"/>
      <c r="T1574" s="231"/>
    </row>
    <row r="1575">
      <c r="A1575" s="257" t="str">
        <v>1209021</v>
      </c>
      <c r="B1575" s="257" t="str">
        <v>1209021</v>
      </c>
      <c r="C1575" s="257" t="str">
        <v>女式防走光安全裤</v>
      </c>
      <c r="D1575" s="257" t="str">
        <v>女式防走光安全裤</v>
      </c>
      <c r="E1575" s="257" t="str">
        <v>1209021</v>
      </c>
      <c r="F1575" s="257" t="str">
        <v>L*白色</v>
      </c>
      <c r="G1575" s="231"/>
      <c r="H1575" s="231"/>
      <c r="I1575" s="231"/>
      <c r="J1575" s="231"/>
      <c r="K1575" s="231"/>
      <c r="L1575" s="231"/>
      <c r="M1575" s="231"/>
      <c r="N1575" s="231"/>
      <c r="O1575" s="231"/>
      <c r="P1575" s="231"/>
      <c r="Q1575" s="231"/>
      <c r="R1575" s="231"/>
      <c r="S1575" s="231"/>
      <c r="T1575" s="231"/>
    </row>
    <row r="1576">
      <c r="A1576" s="257" t="str">
        <v>1239019</v>
      </c>
      <c r="B1576" s="257" t="str">
        <v>1239019</v>
      </c>
      <c r="C1576" s="257" t="str">
        <v>设计师款 男式海洋蓝印花内裤</v>
      </c>
      <c r="D1576" s="257" t="str">
        <v>设计师款 男式海洋蓝印花内裤</v>
      </c>
      <c r="E1576" s="257" t="str">
        <v>1239019</v>
      </c>
      <c r="F1576" s="257" t="str">
        <v>蓝色迷彩*S</v>
      </c>
      <c r="G1576" s="231"/>
      <c r="H1576" s="231"/>
      <c r="I1576" s="231"/>
      <c r="J1576" s="231"/>
      <c r="K1576" s="231"/>
      <c r="L1576" s="231"/>
      <c r="M1576" s="231"/>
      <c r="N1576" s="231"/>
      <c r="O1576" s="231"/>
      <c r="P1576" s="231"/>
      <c r="Q1576" s="231"/>
      <c r="R1576" s="231"/>
      <c r="S1576" s="231"/>
      <c r="T1576" s="231"/>
    </row>
    <row r="1577">
      <c r="A1577" s="257" t="str">
        <v>1239020</v>
      </c>
      <c r="B1577" s="257" t="str">
        <v>1239020</v>
      </c>
      <c r="C1577" s="257" t="str">
        <v>设计师款 男式海洋蓝印花内裤</v>
      </c>
      <c r="D1577" s="257" t="str">
        <v>设计师款 男式海洋蓝印花内裤</v>
      </c>
      <c r="E1577" s="257" t="str">
        <v>1239020</v>
      </c>
      <c r="F1577" s="257" t="str">
        <v>M*蓝色迷彩</v>
      </c>
      <c r="G1577" s="231"/>
      <c r="H1577" s="231"/>
      <c r="I1577" s="231"/>
      <c r="J1577" s="231"/>
      <c r="K1577" s="231"/>
      <c r="L1577" s="231"/>
      <c r="M1577" s="231"/>
      <c r="N1577" s="231"/>
      <c r="O1577" s="231"/>
      <c r="P1577" s="231"/>
      <c r="Q1577" s="231"/>
      <c r="R1577" s="231"/>
      <c r="S1577" s="231"/>
      <c r="T1577" s="231"/>
    </row>
    <row r="1578">
      <c r="A1578" s="257" t="str">
        <v>1239021</v>
      </c>
      <c r="B1578" s="257" t="str">
        <v>1239021</v>
      </c>
      <c r="C1578" s="257" t="str">
        <v>设计师款 男式海洋蓝印花内裤</v>
      </c>
      <c r="D1578" s="257" t="str">
        <v>设计师款 男式海洋蓝印花内裤</v>
      </c>
      <c r="E1578" s="257" t="str">
        <v>1239021</v>
      </c>
      <c r="F1578" s="257" t="str">
        <v>蓝色迷彩*L</v>
      </c>
      <c r="G1578" s="231"/>
      <c r="H1578" s="231"/>
      <c r="I1578" s="231"/>
      <c r="J1578" s="231"/>
      <c r="K1578" s="231"/>
      <c r="L1578" s="231"/>
      <c r="M1578" s="231"/>
      <c r="N1578" s="231"/>
      <c r="O1578" s="231"/>
      <c r="P1578" s="231"/>
      <c r="Q1578" s="231"/>
      <c r="R1578" s="231"/>
      <c r="S1578" s="231"/>
      <c r="T1578" s="231"/>
    </row>
    <row r="1579">
      <c r="A1579" s="257" t="str">
        <v>1239022</v>
      </c>
      <c r="B1579" s="257" t="str">
        <v>1239022</v>
      </c>
      <c r="C1579" s="257" t="str">
        <v>设计师款 男式海洋蓝印花内裤</v>
      </c>
      <c r="D1579" s="257" t="str">
        <v>设计师款 男式海洋蓝印花内裤</v>
      </c>
      <c r="E1579" s="257" t="str">
        <v>1239022</v>
      </c>
      <c r="F1579" s="257" t="str">
        <v>蓝色迷彩*XL</v>
      </c>
      <c r="G1579" s="231"/>
      <c r="H1579" s="231"/>
      <c r="I1579" s="231"/>
      <c r="J1579" s="231"/>
      <c r="K1579" s="231"/>
      <c r="L1579" s="231"/>
      <c r="M1579" s="231"/>
      <c r="N1579" s="231"/>
      <c r="O1579" s="231"/>
      <c r="P1579" s="231"/>
      <c r="Q1579" s="231"/>
      <c r="R1579" s="231"/>
      <c r="S1579" s="231"/>
      <c r="T1579" s="231"/>
    </row>
    <row r="1580">
      <c r="A1580" s="257" t="str">
        <v>1239023</v>
      </c>
      <c r="B1580" s="257" t="str">
        <v>1239023</v>
      </c>
      <c r="C1580" s="257" t="str">
        <v>设计师款 男式海洋蓝印花内裤</v>
      </c>
      <c r="D1580" s="257" t="str">
        <v>设计师款 男式海洋蓝印花内裤</v>
      </c>
      <c r="E1580" s="257" t="str">
        <v>1239023</v>
      </c>
      <c r="F1580" s="257" t="str">
        <v>XXL*蓝色迷彩</v>
      </c>
      <c r="G1580" s="231"/>
      <c r="H1580" s="231"/>
      <c r="I1580" s="231"/>
      <c r="J1580" s="231"/>
      <c r="K1580" s="231"/>
      <c r="L1580" s="231"/>
      <c r="M1580" s="231"/>
      <c r="N1580" s="231"/>
      <c r="O1580" s="231"/>
      <c r="P1580" s="231"/>
      <c r="Q1580" s="231"/>
      <c r="R1580" s="231"/>
      <c r="S1580" s="231"/>
      <c r="T1580" s="231"/>
    </row>
    <row r="1581">
      <c r="A1581" s="257" t="str">
        <v>1239054</v>
      </c>
      <c r="B1581" s="257" t="str">
        <v>1239054</v>
      </c>
      <c r="C1581" s="257" t="str">
        <v>2条装 设计师款男式海洋蓝撞色内裤</v>
      </c>
      <c r="D1581" s="257" t="str">
        <v>2条装 设计师款男式海洋蓝撞色内裤</v>
      </c>
      <c r="E1581" s="257" t="str">
        <v>1239054</v>
      </c>
      <c r="F1581" s="257" t="str">
        <v>白色+蓝色*S</v>
      </c>
      <c r="G1581" s="231"/>
      <c r="H1581" s="231"/>
      <c r="I1581" s="231"/>
      <c r="J1581" s="231"/>
      <c r="K1581" s="231"/>
      <c r="L1581" s="231"/>
      <c r="M1581" s="231"/>
      <c r="N1581" s="231"/>
      <c r="O1581" s="231"/>
      <c r="P1581" s="231"/>
      <c r="Q1581" s="231"/>
      <c r="R1581" s="231"/>
      <c r="S1581" s="231"/>
      <c r="T1581" s="231"/>
    </row>
    <row r="1582">
      <c r="A1582" s="257" t="str">
        <v>1239056</v>
      </c>
      <c r="B1582" s="257" t="str">
        <v>1239056</v>
      </c>
      <c r="C1582" s="257" t="str">
        <v>2条装 设计师款男式海洋蓝撞色内裤</v>
      </c>
      <c r="D1582" s="257" t="str">
        <v>2条装 设计师款男式海洋蓝撞色内裤</v>
      </c>
      <c r="E1582" s="257" t="str">
        <v>1239056</v>
      </c>
      <c r="F1582" s="257" t="str">
        <v>白色+蓝色*M</v>
      </c>
      <c r="G1582" s="231"/>
      <c r="H1582" s="231"/>
      <c r="I1582" s="231"/>
      <c r="J1582" s="231"/>
      <c r="K1582" s="231"/>
      <c r="L1582" s="231"/>
      <c r="M1582" s="231"/>
      <c r="N1582" s="231"/>
      <c r="O1582" s="231"/>
      <c r="P1582" s="231"/>
      <c r="Q1582" s="231"/>
      <c r="R1582" s="231"/>
      <c r="S1582" s="231"/>
      <c r="T1582" s="231"/>
    </row>
    <row r="1583">
      <c r="A1583" s="257" t="str">
        <v>1239058</v>
      </c>
      <c r="B1583" s="257" t="str">
        <v>1239058</v>
      </c>
      <c r="C1583" s="257" t="str">
        <v>2条装 设计师款男式海洋蓝撞色内裤</v>
      </c>
      <c r="D1583" s="257" t="str">
        <v>2条装 设计师款男式海洋蓝撞色内裤</v>
      </c>
      <c r="E1583" s="257" t="str">
        <v>1239058</v>
      </c>
      <c r="F1583" s="257" t="str">
        <v>白色+蓝色*L</v>
      </c>
      <c r="G1583" s="231"/>
      <c r="H1583" s="231"/>
      <c r="I1583" s="231"/>
      <c r="J1583" s="231"/>
      <c r="K1583" s="231"/>
      <c r="L1583" s="231"/>
      <c r="M1583" s="231"/>
      <c r="N1583" s="231"/>
      <c r="O1583" s="231"/>
      <c r="P1583" s="231"/>
      <c r="Q1583" s="231"/>
      <c r="R1583" s="231"/>
      <c r="S1583" s="231"/>
      <c r="T1583" s="231"/>
    </row>
    <row r="1584">
      <c r="A1584" s="257" t="str">
        <v>1239060</v>
      </c>
      <c r="B1584" s="257" t="str">
        <v>1239060</v>
      </c>
      <c r="C1584" s="257" t="str">
        <v>2条装 设计师款男式海洋蓝撞色内裤</v>
      </c>
      <c r="D1584" s="257" t="str">
        <v>2条装 设计师款男式海洋蓝撞色内裤</v>
      </c>
      <c r="E1584" s="257" t="str">
        <v>1239060</v>
      </c>
      <c r="F1584" s="257" t="str">
        <v>白色+蓝色*XL</v>
      </c>
      <c r="G1584" s="231"/>
      <c r="H1584" s="231"/>
      <c r="I1584" s="231"/>
      <c r="J1584" s="231"/>
      <c r="K1584" s="231"/>
      <c r="L1584" s="231"/>
      <c r="M1584" s="231"/>
      <c r="N1584" s="231"/>
      <c r="O1584" s="231"/>
      <c r="P1584" s="231"/>
      <c r="Q1584" s="231"/>
      <c r="R1584" s="231"/>
      <c r="S1584" s="231"/>
      <c r="T1584" s="231"/>
    </row>
    <row r="1585">
      <c r="A1585" s="257" t="str">
        <v>1239062</v>
      </c>
      <c r="B1585" s="257" t="str">
        <v>1239062</v>
      </c>
      <c r="C1585" s="257" t="str">
        <v>2条装 设计师款男式海洋蓝撞色内裤</v>
      </c>
      <c r="D1585" s="257" t="str">
        <v>2条装 设计师款男式海洋蓝撞色内裤</v>
      </c>
      <c r="E1585" s="257" t="str">
        <v>1239062</v>
      </c>
      <c r="F1585" s="257" t="str">
        <v>白色+蓝色*XXL</v>
      </c>
      <c r="G1585" s="231"/>
      <c r="H1585" s="231"/>
      <c r="I1585" s="231"/>
      <c r="J1585" s="231"/>
      <c r="K1585" s="231"/>
      <c r="L1585" s="231"/>
      <c r="M1585" s="231"/>
      <c r="N1585" s="231"/>
      <c r="O1585" s="231"/>
      <c r="P1585" s="231"/>
      <c r="Q1585" s="231"/>
      <c r="R1585" s="231"/>
      <c r="S1585" s="231"/>
      <c r="T1585" s="231"/>
    </row>
    <row r="1586">
      <c r="A1586" s="257" t="str">
        <v>1240102</v>
      </c>
      <c r="B1586" s="257" t="str">
        <v>1240102</v>
      </c>
      <c r="C1586" s="257" t="str">
        <v>设计师款 男式森林绿印花内裤</v>
      </c>
      <c r="D1586" s="257" t="str">
        <v>设计师款 男式森林绿印花内裤</v>
      </c>
      <c r="E1586" s="257" t="str">
        <v>1240102</v>
      </c>
      <c r="F1586" s="257" t="str">
        <v>S*绿色迷彩</v>
      </c>
      <c r="G1586" s="231"/>
      <c r="H1586" s="231"/>
      <c r="I1586" s="231"/>
      <c r="J1586" s="231"/>
      <c r="K1586" s="231"/>
      <c r="L1586" s="231"/>
      <c r="M1586" s="231"/>
      <c r="N1586" s="231"/>
      <c r="O1586" s="231"/>
      <c r="P1586" s="231"/>
      <c r="Q1586" s="231"/>
      <c r="R1586" s="231"/>
      <c r="S1586" s="231"/>
      <c r="T1586" s="231"/>
    </row>
    <row r="1587">
      <c r="A1587" s="257" t="str">
        <v>1240103</v>
      </c>
      <c r="B1587" s="257" t="str">
        <v>1240103</v>
      </c>
      <c r="C1587" s="257" t="str">
        <v>设计师款 男式森林绿印花内裤</v>
      </c>
      <c r="D1587" s="257" t="str">
        <v>设计师款 男式森林绿印花内裤</v>
      </c>
      <c r="E1587" s="257" t="str">
        <v>1240103</v>
      </c>
      <c r="F1587" s="257" t="str">
        <v>绿色迷彩*M</v>
      </c>
      <c r="G1587" s="231"/>
      <c r="H1587" s="231"/>
      <c r="I1587" s="231"/>
      <c r="J1587" s="231"/>
      <c r="K1587" s="231"/>
      <c r="L1587" s="231"/>
      <c r="M1587" s="231"/>
      <c r="N1587" s="231"/>
      <c r="O1587" s="231"/>
      <c r="P1587" s="231"/>
      <c r="Q1587" s="231"/>
      <c r="R1587" s="231"/>
      <c r="S1587" s="231"/>
      <c r="T1587" s="231"/>
    </row>
    <row r="1588">
      <c r="A1588" s="257" t="str">
        <v>1240104</v>
      </c>
      <c r="B1588" s="257" t="str">
        <v>1240104</v>
      </c>
      <c r="C1588" s="257" t="str">
        <v>设计师款 男式森林绿印花内裤</v>
      </c>
      <c r="D1588" s="257" t="str">
        <v>设计师款 男式森林绿印花内裤</v>
      </c>
      <c r="E1588" s="257" t="str">
        <v>1240104</v>
      </c>
      <c r="F1588" s="257" t="str">
        <v>绿色迷彩*L</v>
      </c>
      <c r="G1588" s="231"/>
      <c r="H1588" s="231"/>
      <c r="I1588" s="231"/>
      <c r="J1588" s="231"/>
      <c r="K1588" s="231"/>
      <c r="L1588" s="231"/>
      <c r="M1588" s="231"/>
      <c r="N1588" s="231"/>
      <c r="O1588" s="231"/>
      <c r="P1588" s="231"/>
      <c r="Q1588" s="231"/>
      <c r="R1588" s="231"/>
      <c r="S1588" s="231"/>
      <c r="T1588" s="231"/>
    </row>
    <row r="1589">
      <c r="A1589" s="257" t="str">
        <v>1240105</v>
      </c>
      <c r="B1589" s="257" t="str">
        <v>1240105</v>
      </c>
      <c r="C1589" s="257" t="str">
        <v>设计师款 男式森林绿印花内裤</v>
      </c>
      <c r="D1589" s="257" t="str">
        <v>设计师款 男式森林绿印花内裤</v>
      </c>
      <c r="E1589" s="257" t="str">
        <v>1240105</v>
      </c>
      <c r="F1589" s="257" t="str">
        <v>绿色迷彩*XL</v>
      </c>
      <c r="G1589" s="231"/>
      <c r="H1589" s="231"/>
      <c r="I1589" s="231"/>
      <c r="J1589" s="231"/>
      <c r="K1589" s="231"/>
      <c r="L1589" s="231"/>
      <c r="M1589" s="231"/>
      <c r="N1589" s="231"/>
      <c r="O1589" s="231"/>
      <c r="P1589" s="231"/>
      <c r="Q1589" s="231"/>
      <c r="R1589" s="231"/>
      <c r="S1589" s="231"/>
      <c r="T1589" s="231"/>
    </row>
    <row r="1590">
      <c r="A1590" s="257" t="str">
        <v>1240106</v>
      </c>
      <c r="B1590" s="257" t="str">
        <v>1240106</v>
      </c>
      <c r="C1590" s="257" t="str">
        <v>设计师款 男式森林绿印花内裤</v>
      </c>
      <c r="D1590" s="257" t="str">
        <v>设计师款 男式森林绿印花内裤</v>
      </c>
      <c r="E1590" s="257" t="str">
        <v>1240106</v>
      </c>
      <c r="F1590" s="257" t="str">
        <v>XXL*绿色迷彩</v>
      </c>
      <c r="G1590" s="231"/>
      <c r="H1590" s="231"/>
      <c r="I1590" s="231"/>
      <c r="J1590" s="231"/>
      <c r="K1590" s="231"/>
      <c r="L1590" s="231"/>
      <c r="M1590" s="231"/>
      <c r="N1590" s="231"/>
      <c r="O1590" s="231"/>
      <c r="P1590" s="231"/>
      <c r="Q1590" s="231"/>
      <c r="R1590" s="231"/>
      <c r="S1590" s="231"/>
      <c r="T1590" s="231"/>
    </row>
    <row r="1591">
      <c r="A1591" s="257" t="str">
        <v>1266179</v>
      </c>
      <c r="B1591" s="257" t="str">
        <v>1266179</v>
      </c>
      <c r="C1591" s="257" t="str">
        <v>2条装 女式爱心三角内裤</v>
      </c>
      <c r="D1591" s="257" t="str">
        <v>2条装 女式爱心三角内裤</v>
      </c>
      <c r="E1591" s="257" t="str">
        <v>1266179</v>
      </c>
      <c r="F1591" s="257" t="str">
        <v>XS*红色底+灰色底</v>
      </c>
      <c r="G1591" s="231"/>
      <c r="H1591" s="231"/>
      <c r="I1591" s="231"/>
      <c r="J1591" s="231"/>
      <c r="K1591" s="231"/>
      <c r="L1591" s="231"/>
      <c r="M1591" s="231"/>
      <c r="N1591" s="231"/>
      <c r="O1591" s="231"/>
      <c r="P1591" s="231"/>
      <c r="Q1591" s="231"/>
      <c r="R1591" s="231"/>
      <c r="S1591" s="231"/>
      <c r="T1591" s="231"/>
    </row>
    <row r="1592">
      <c r="A1592" s="257" t="str">
        <v>1266181</v>
      </c>
      <c r="B1592" s="257" t="str">
        <v>1266181</v>
      </c>
      <c r="C1592" s="257" t="str">
        <v>2条装 女式爱心三角内裤</v>
      </c>
      <c r="D1592" s="257" t="str">
        <v>2条装 女式爱心三角内裤</v>
      </c>
      <c r="E1592" s="257" t="str">
        <v>1266181</v>
      </c>
      <c r="F1592" s="257" t="str">
        <v>S*红色底+灰色底</v>
      </c>
      <c r="G1592" s="231"/>
      <c r="H1592" s="231"/>
      <c r="I1592" s="231"/>
      <c r="J1592" s="231"/>
      <c r="K1592" s="231"/>
      <c r="L1592" s="231"/>
      <c r="M1592" s="231"/>
      <c r="N1592" s="231"/>
      <c r="O1592" s="231"/>
      <c r="P1592" s="231"/>
      <c r="Q1592" s="231"/>
      <c r="R1592" s="231"/>
      <c r="S1592" s="231"/>
      <c r="T1592" s="231"/>
    </row>
    <row r="1593">
      <c r="A1593" s="257" t="str">
        <v>1266183</v>
      </c>
      <c r="B1593" s="257" t="str">
        <v>1266183</v>
      </c>
      <c r="C1593" s="257" t="str">
        <v>2条装 女式爱心三角内裤</v>
      </c>
      <c r="D1593" s="257" t="str">
        <v>2条装 女式爱心三角内裤</v>
      </c>
      <c r="E1593" s="257" t="str">
        <v>1266183</v>
      </c>
      <c r="F1593" s="257" t="str">
        <v>M*红色底+灰色底</v>
      </c>
      <c r="G1593" s="231"/>
      <c r="H1593" s="231"/>
      <c r="I1593" s="231"/>
      <c r="J1593" s="231"/>
      <c r="K1593" s="231"/>
      <c r="L1593" s="231"/>
      <c r="M1593" s="231"/>
      <c r="N1593" s="231"/>
      <c r="O1593" s="231"/>
      <c r="P1593" s="231"/>
      <c r="Q1593" s="231"/>
      <c r="R1593" s="231"/>
      <c r="S1593" s="231"/>
      <c r="T1593" s="231"/>
    </row>
    <row r="1594">
      <c r="A1594" s="257" t="str">
        <v>1266185</v>
      </c>
      <c r="B1594" s="257" t="str">
        <v>1266185</v>
      </c>
      <c r="C1594" s="257" t="str">
        <v>2条装 女式爱心三角内裤</v>
      </c>
      <c r="D1594" s="257" t="str">
        <v>2条装 女式爱心三角内裤</v>
      </c>
      <c r="E1594" s="257" t="str">
        <v>1266185</v>
      </c>
      <c r="F1594" s="257" t="str">
        <v>红色底+灰色底*L</v>
      </c>
      <c r="G1594" s="231"/>
      <c r="H1594" s="231"/>
      <c r="I1594" s="231"/>
      <c r="J1594" s="231"/>
      <c r="K1594" s="231"/>
      <c r="L1594" s="231"/>
      <c r="M1594" s="231"/>
      <c r="N1594" s="231"/>
      <c r="O1594" s="231"/>
      <c r="P1594" s="231"/>
      <c r="Q1594" s="231"/>
      <c r="R1594" s="231"/>
      <c r="S1594" s="231"/>
      <c r="T1594" s="231"/>
    </row>
    <row r="1595">
      <c r="A1595" s="257" t="str">
        <v>1266187</v>
      </c>
      <c r="B1595" s="257" t="str">
        <v>1266187</v>
      </c>
      <c r="C1595" s="257" t="str">
        <v>2条装 女式爱心三角内裤</v>
      </c>
      <c r="D1595" s="257" t="str">
        <v>2条装 女式爱心三角内裤</v>
      </c>
      <c r="E1595" s="257" t="str">
        <v>1266187</v>
      </c>
      <c r="F1595" s="257" t="str">
        <v>红色底+灰色底*XL</v>
      </c>
      <c r="G1595" s="231"/>
      <c r="H1595" s="231"/>
      <c r="I1595" s="231"/>
      <c r="J1595" s="231"/>
      <c r="K1595" s="231"/>
      <c r="L1595" s="231"/>
      <c r="M1595" s="231"/>
      <c r="N1595" s="231"/>
      <c r="O1595" s="231"/>
      <c r="P1595" s="231"/>
      <c r="Q1595" s="231"/>
      <c r="R1595" s="231"/>
      <c r="S1595" s="231"/>
      <c r="T1595" s="231"/>
    </row>
    <row r="1596">
      <c r="A1596" s="257" t="str">
        <v>1289001</v>
      </c>
      <c r="B1596" s="257" t="str">
        <v>1289001</v>
      </c>
      <c r="C1596" s="257" t="str">
        <v>女式一码内裤</v>
      </c>
      <c r="D1596" s="257" t="str">
        <v>女式一码内裤</v>
      </c>
      <c r="E1596" s="257" t="str">
        <v>1289001</v>
      </c>
      <c r="F1596" s="257" t="str">
        <v>黑色</v>
      </c>
      <c r="G1596" s="231"/>
      <c r="H1596" s="231"/>
      <c r="I1596" s="231"/>
      <c r="J1596" s="231"/>
      <c r="K1596" s="231"/>
      <c r="L1596" s="231"/>
      <c r="M1596" s="231"/>
      <c r="N1596" s="231"/>
      <c r="O1596" s="231"/>
      <c r="P1596" s="231"/>
      <c r="Q1596" s="231"/>
      <c r="R1596" s="231"/>
      <c r="S1596" s="231"/>
      <c r="T1596" s="231"/>
    </row>
    <row r="1597">
      <c r="A1597" s="257" t="str">
        <v>1289003</v>
      </c>
      <c r="B1597" s="257" t="str">
        <v>1289003</v>
      </c>
      <c r="C1597" s="257" t="str">
        <v>女式一码内裤</v>
      </c>
      <c r="D1597" s="257" t="str">
        <v>女式一码内裤</v>
      </c>
      <c r="E1597" s="257" t="str">
        <v>1289003</v>
      </c>
      <c r="F1597" s="257" t="str">
        <v>黑色*3</v>
      </c>
      <c r="G1597" s="231"/>
      <c r="H1597" s="231"/>
      <c r="I1597" s="231"/>
      <c r="J1597" s="231"/>
      <c r="K1597" s="231"/>
      <c r="L1597" s="231"/>
      <c r="M1597" s="231"/>
      <c r="N1597" s="231"/>
      <c r="O1597" s="231"/>
      <c r="P1597" s="231"/>
      <c r="Q1597" s="231"/>
      <c r="R1597" s="231"/>
      <c r="S1597" s="231"/>
      <c r="T1597" s="231"/>
    </row>
    <row r="1598">
      <c r="A1598" s="257" t="str">
        <v>1289004</v>
      </c>
      <c r="B1598" s="257" t="str">
        <v>1289004</v>
      </c>
      <c r="C1598" s="257" t="str">
        <v>女式一码内裤</v>
      </c>
      <c r="D1598" s="257" t="str">
        <v>女式一码内裤</v>
      </c>
      <c r="E1598" s="257" t="str">
        <v>1289004</v>
      </c>
      <c r="F1598" s="257" t="str">
        <v>肤色*3</v>
      </c>
      <c r="G1598" s="231"/>
      <c r="H1598" s="231"/>
      <c r="I1598" s="231"/>
      <c r="J1598" s="231"/>
      <c r="K1598" s="231"/>
      <c r="L1598" s="231"/>
      <c r="M1598" s="231"/>
      <c r="N1598" s="231"/>
      <c r="O1598" s="231"/>
      <c r="P1598" s="231"/>
      <c r="Q1598" s="231"/>
      <c r="R1598" s="231"/>
      <c r="S1598" s="231"/>
      <c r="T1598" s="231"/>
    </row>
    <row r="1599">
      <c r="A1599" s="257" t="str">
        <v>1468006</v>
      </c>
      <c r="B1599" s="257" t="str">
        <v>1468006</v>
      </c>
      <c r="C1599" s="257" t="str">
        <v>囤货装 男式基础平角内裤 4条</v>
      </c>
      <c r="D1599" s="257" t="str">
        <v>囤货装 男式基础平角内裤 4条</v>
      </c>
      <c r="E1599" s="257" t="str">
        <v>1468006</v>
      </c>
      <c r="F1599" s="257" t="str">
        <v>白色+浅灰+深灰+藏青*S</v>
      </c>
      <c r="G1599" s="231"/>
      <c r="H1599" s="231"/>
      <c r="I1599" s="231"/>
      <c r="J1599" s="231"/>
      <c r="K1599" s="231"/>
      <c r="L1599" s="231"/>
      <c r="M1599" s="231"/>
      <c r="N1599" s="231"/>
      <c r="O1599" s="231"/>
      <c r="P1599" s="231"/>
      <c r="Q1599" s="231"/>
      <c r="R1599" s="231"/>
      <c r="S1599" s="231"/>
      <c r="T1599" s="231"/>
    </row>
    <row r="1600">
      <c r="A1600" s="257" t="str">
        <v>1468007</v>
      </c>
      <c r="B1600" s="257" t="str">
        <v>1468007</v>
      </c>
      <c r="C1600" s="257" t="str">
        <v>囤货装 男式基础平角内裤 4条</v>
      </c>
      <c r="D1600" s="257" t="str">
        <v>囤货装 男式基础平角内裤 4条</v>
      </c>
      <c r="E1600" s="257" t="str">
        <v>1468007</v>
      </c>
      <c r="F1600" s="257" t="str">
        <v>白色+浅灰+深灰+藏青*M</v>
      </c>
      <c r="G1600" s="231"/>
      <c r="H1600" s="231"/>
      <c r="I1600" s="231"/>
      <c r="J1600" s="231"/>
      <c r="K1600" s="231"/>
      <c r="L1600" s="231"/>
      <c r="M1600" s="231"/>
      <c r="N1600" s="231"/>
      <c r="O1600" s="231"/>
      <c r="P1600" s="231"/>
      <c r="Q1600" s="231"/>
      <c r="R1600" s="231"/>
      <c r="S1600" s="231"/>
      <c r="T1600" s="231"/>
    </row>
    <row r="1601">
      <c r="A1601" s="257" t="str">
        <v>1468008</v>
      </c>
      <c r="B1601" s="257" t="str">
        <v>1468008</v>
      </c>
      <c r="C1601" s="257" t="str">
        <v>囤货装 男式基础平角内裤 4条</v>
      </c>
      <c r="D1601" s="257" t="str">
        <v>囤货装 男式基础平角内裤 4条</v>
      </c>
      <c r="E1601" s="257" t="str">
        <v>1468008</v>
      </c>
      <c r="F1601" s="257" t="str">
        <v>L*白色+浅灰+深灰+藏青</v>
      </c>
      <c r="G1601" s="231"/>
      <c r="H1601" s="231"/>
      <c r="I1601" s="231"/>
      <c r="J1601" s="231"/>
      <c r="K1601" s="231"/>
      <c r="L1601" s="231"/>
      <c r="M1601" s="231"/>
      <c r="N1601" s="231"/>
      <c r="O1601" s="231"/>
      <c r="P1601" s="231"/>
      <c r="Q1601" s="231"/>
      <c r="R1601" s="231"/>
      <c r="S1601" s="231"/>
      <c r="T1601" s="231"/>
    </row>
    <row r="1602">
      <c r="A1602" s="257" t="str">
        <v>1468009</v>
      </c>
      <c r="B1602" s="257" t="str">
        <v>1468009</v>
      </c>
      <c r="C1602" s="257" t="str">
        <v>囤货装 男式基础平角内裤 4条</v>
      </c>
      <c r="D1602" s="257" t="str">
        <v>囤货装 男式基础平角内裤 4条</v>
      </c>
      <c r="E1602" s="257" t="str">
        <v>1468009</v>
      </c>
      <c r="F1602" s="257" t="str">
        <v>XL*白色+浅灰+深灰+藏青</v>
      </c>
      <c r="G1602" s="231"/>
      <c r="H1602" s="231"/>
      <c r="I1602" s="231"/>
      <c r="J1602" s="231"/>
      <c r="K1602" s="231"/>
      <c r="L1602" s="231"/>
      <c r="M1602" s="231"/>
      <c r="N1602" s="231"/>
      <c r="O1602" s="231"/>
      <c r="P1602" s="231"/>
      <c r="Q1602" s="231"/>
      <c r="R1602" s="231"/>
      <c r="S1602" s="231"/>
      <c r="T1602" s="231"/>
    </row>
    <row r="1603">
      <c r="A1603" s="257" t="str">
        <v>1468010</v>
      </c>
      <c r="B1603" s="257" t="str">
        <v>1468010</v>
      </c>
      <c r="C1603" s="257" t="str">
        <v>囤货装 男式基础平角内裤 4条</v>
      </c>
      <c r="D1603" s="257" t="str">
        <v>囤货装 男式基础平角内裤 4条</v>
      </c>
      <c r="E1603" s="257" t="str">
        <v>1468010</v>
      </c>
      <c r="F1603" s="257" t="str">
        <v>白色+浅灰+深灰+藏青*XXL</v>
      </c>
      <c r="G1603" s="231"/>
      <c r="H1603" s="231"/>
      <c r="I1603" s="231"/>
      <c r="J1603" s="231"/>
      <c r="K1603" s="231"/>
      <c r="L1603" s="231"/>
      <c r="M1603" s="231"/>
      <c r="N1603" s="231"/>
      <c r="O1603" s="231"/>
      <c r="P1603" s="231"/>
      <c r="Q1603" s="231"/>
      <c r="R1603" s="231"/>
      <c r="S1603" s="231"/>
      <c r="T1603" s="231"/>
    </row>
    <row r="1604">
      <c r="A1604" s="257" t="str">
        <v>1468011</v>
      </c>
      <c r="B1604" s="257" t="str">
        <v>1468011</v>
      </c>
      <c r="C1604" s="257" t="str">
        <v>囤货装 女式空气内裤 4条</v>
      </c>
      <c r="D1604" s="257" t="str">
        <v>囤货装 女式空气内裤 4条</v>
      </c>
      <c r="E1604" s="257" t="str">
        <v>1468011</v>
      </c>
      <c r="F1604" s="257" t="str">
        <v>肤色+灰色+肤色+灰色*XS</v>
      </c>
      <c r="G1604" s="231"/>
      <c r="H1604" s="231"/>
      <c r="I1604" s="231"/>
      <c r="J1604" s="231"/>
      <c r="K1604" s="231"/>
      <c r="L1604" s="231"/>
      <c r="M1604" s="231"/>
      <c r="N1604" s="231"/>
      <c r="O1604" s="231"/>
      <c r="P1604" s="231"/>
      <c r="Q1604" s="231"/>
      <c r="R1604" s="231"/>
      <c r="S1604" s="231"/>
      <c r="T1604" s="231"/>
    </row>
    <row r="1605">
      <c r="A1605" s="257" t="str">
        <v>1468013</v>
      </c>
      <c r="B1605" s="257" t="str">
        <v>1468013</v>
      </c>
      <c r="C1605" s="257" t="str">
        <v>囤货装 女式空气内裤 4条</v>
      </c>
      <c r="D1605" s="257" t="str">
        <v>囤货装 女式空气内裤 4条</v>
      </c>
      <c r="E1605" s="257" t="str">
        <v>1468013</v>
      </c>
      <c r="F1605" s="257" t="str">
        <v>M*肤色+灰色+肤色+灰色</v>
      </c>
      <c r="G1605" s="231"/>
      <c r="H1605" s="231"/>
      <c r="I1605" s="231"/>
      <c r="J1605" s="231"/>
      <c r="K1605" s="231"/>
      <c r="L1605" s="231"/>
      <c r="M1605" s="231"/>
      <c r="N1605" s="231"/>
      <c r="O1605" s="231"/>
      <c r="P1605" s="231"/>
      <c r="Q1605" s="231"/>
      <c r="R1605" s="231"/>
      <c r="S1605" s="231"/>
      <c r="T1605" s="231"/>
    </row>
    <row r="1606">
      <c r="A1606" s="257" t="str">
        <v>1468015</v>
      </c>
      <c r="B1606" s="257" t="str">
        <v>1468015</v>
      </c>
      <c r="C1606" s="257" t="str">
        <v>囤货装 女式空气内裤 4条</v>
      </c>
      <c r="D1606" s="257" t="str">
        <v>囤货装 女式空气内裤 4条</v>
      </c>
      <c r="E1606" s="257" t="str">
        <v>1468015</v>
      </c>
      <c r="F1606" s="257" t="str">
        <v>XL*肤色+灰色+肤色+灰色</v>
      </c>
      <c r="G1606" s="231"/>
      <c r="H1606" s="231"/>
      <c r="I1606" s="231"/>
      <c r="J1606" s="231"/>
      <c r="K1606" s="231"/>
      <c r="L1606" s="231"/>
      <c r="M1606" s="231"/>
      <c r="N1606" s="231"/>
      <c r="O1606" s="231"/>
      <c r="P1606" s="231"/>
      <c r="Q1606" s="231"/>
      <c r="R1606" s="231"/>
      <c r="S1606" s="231"/>
      <c r="T1606" s="231"/>
    </row>
    <row r="1607">
      <c r="A1607" s="257" t="str">
        <v>1468012</v>
      </c>
      <c r="B1607" s="257" t="str">
        <v>1468012</v>
      </c>
      <c r="C1607" s="257" t="str">
        <v>囤货装 女式空气内裤 4条</v>
      </c>
      <c r="D1607" s="257" t="str">
        <v>囤货装 女式空气内裤 4条</v>
      </c>
      <c r="E1607" s="257" t="str">
        <v>1468012</v>
      </c>
      <c r="F1607" s="257" t="str">
        <v>肤色+灰色+肤色+灰色*S</v>
      </c>
      <c r="G1607" s="231"/>
      <c r="H1607" s="231"/>
      <c r="I1607" s="231"/>
      <c r="J1607" s="231"/>
      <c r="K1607" s="231"/>
      <c r="L1607" s="231"/>
      <c r="M1607" s="231"/>
      <c r="N1607" s="231"/>
      <c r="O1607" s="231"/>
      <c r="P1607" s="231"/>
      <c r="Q1607" s="231"/>
      <c r="R1607" s="231"/>
      <c r="S1607" s="231"/>
      <c r="T1607" s="231"/>
    </row>
    <row r="1608">
      <c r="A1608" s="257" t="str">
        <v>1468020</v>
      </c>
      <c r="B1608" s="257" t="str">
        <v>1468020</v>
      </c>
      <c r="C1608" s="257" t="str">
        <v>囤货装 男式空气内裤 4条</v>
      </c>
      <c r="D1608" s="257" t="str">
        <v>囤货装 男式空气内裤 4条</v>
      </c>
      <c r="E1608" s="257" t="str">
        <v>1468020</v>
      </c>
      <c r="F1608" s="257" t="str">
        <v>S*灰色*4</v>
      </c>
      <c r="G1608" s="231"/>
      <c r="H1608" s="231"/>
      <c r="I1608" s="231"/>
      <c r="J1608" s="231"/>
      <c r="K1608" s="231"/>
      <c r="L1608" s="231"/>
      <c r="M1608" s="231"/>
      <c r="N1608" s="231"/>
      <c r="O1608" s="231"/>
      <c r="P1608" s="231"/>
      <c r="Q1608" s="231"/>
      <c r="R1608" s="231"/>
      <c r="S1608" s="231"/>
      <c r="T1608" s="231"/>
    </row>
    <row r="1609">
      <c r="A1609" s="257" t="str">
        <v>1468021</v>
      </c>
      <c r="B1609" s="257" t="str">
        <v>1468021</v>
      </c>
      <c r="C1609" s="257" t="str">
        <v>囤货装 男式空气内裤 4条</v>
      </c>
      <c r="D1609" s="257" t="str">
        <v>囤货装 男式空气内裤 4条</v>
      </c>
      <c r="E1609" s="257" t="str">
        <v>1468021</v>
      </c>
      <c r="F1609" s="257" t="str">
        <v>M*灰色*4</v>
      </c>
      <c r="G1609" s="231"/>
      <c r="H1609" s="231"/>
      <c r="I1609" s="231"/>
      <c r="J1609" s="231"/>
      <c r="K1609" s="231"/>
      <c r="L1609" s="231"/>
      <c r="M1609" s="231"/>
      <c r="N1609" s="231"/>
      <c r="O1609" s="231"/>
      <c r="P1609" s="231"/>
      <c r="Q1609" s="231"/>
      <c r="R1609" s="231"/>
      <c r="S1609" s="231"/>
      <c r="T1609" s="231"/>
    </row>
    <row r="1610">
      <c r="A1610" s="257" t="str">
        <v>1468022</v>
      </c>
      <c r="B1610" s="257" t="str">
        <v>1468022</v>
      </c>
      <c r="C1610" s="257" t="str">
        <v>囤货装 男式空气内裤 4条</v>
      </c>
      <c r="D1610" s="257" t="str">
        <v>囤货装 男式空气内裤 4条</v>
      </c>
      <c r="E1610" s="257" t="str">
        <v>1468022</v>
      </c>
      <c r="F1610" s="257" t="str">
        <v>L*灰色*4</v>
      </c>
      <c r="G1610" s="231"/>
      <c r="H1610" s="231"/>
      <c r="I1610" s="231"/>
      <c r="J1610" s="231"/>
      <c r="K1610" s="231"/>
      <c r="L1610" s="231"/>
      <c r="M1610" s="231"/>
      <c r="N1610" s="231"/>
      <c r="O1610" s="231"/>
      <c r="P1610" s="231"/>
      <c r="Q1610" s="231"/>
      <c r="R1610" s="231"/>
      <c r="S1610" s="231"/>
      <c r="T1610" s="231"/>
    </row>
    <row r="1611">
      <c r="A1611" s="257" t="str">
        <v>1468023</v>
      </c>
      <c r="B1611" s="257" t="str">
        <v>1468023</v>
      </c>
      <c r="C1611" s="257" t="str">
        <v>囤货装 男式空气内裤 4条</v>
      </c>
      <c r="D1611" s="257" t="str">
        <v>囤货装 男式空气内裤 4条</v>
      </c>
      <c r="E1611" s="257" t="str">
        <v>1468023</v>
      </c>
      <c r="F1611" s="257" t="str">
        <v>灰色*4*XL</v>
      </c>
      <c r="G1611" s="231"/>
      <c r="H1611" s="231"/>
      <c r="I1611" s="231"/>
      <c r="J1611" s="231"/>
      <c r="K1611" s="231"/>
      <c r="L1611" s="231"/>
      <c r="M1611" s="231"/>
      <c r="N1611" s="231"/>
      <c r="O1611" s="231"/>
      <c r="P1611" s="231"/>
      <c r="Q1611" s="231"/>
      <c r="R1611" s="231"/>
      <c r="S1611" s="231"/>
      <c r="T1611" s="231"/>
    </row>
    <row r="1612">
      <c r="A1612" s="257" t="str">
        <v>1468024</v>
      </c>
      <c r="B1612" s="257" t="str">
        <v>1468024</v>
      </c>
      <c r="C1612" s="257" t="str">
        <v>囤货装 男式空气内裤 4条</v>
      </c>
      <c r="D1612" s="257" t="str">
        <v>囤货装 男式空气内裤 4条</v>
      </c>
      <c r="E1612" s="257" t="str">
        <v>1468024</v>
      </c>
      <c r="F1612" s="257" t="str">
        <v>灰色*4*XXL</v>
      </c>
      <c r="G1612" s="231"/>
      <c r="H1612" s="231"/>
      <c r="I1612" s="231"/>
      <c r="J1612" s="231"/>
      <c r="K1612" s="231"/>
      <c r="L1612" s="231"/>
      <c r="M1612" s="231"/>
      <c r="N1612" s="231"/>
      <c r="O1612" s="231"/>
      <c r="P1612" s="231"/>
      <c r="Q1612" s="231"/>
      <c r="R1612" s="231"/>
      <c r="S1612" s="231"/>
      <c r="T1612" s="231"/>
    </row>
    <row r="1613">
      <c r="A1613" s="257" t="str">
        <v>1501017</v>
      </c>
      <c r="B1613" s="257" t="str">
        <v>1501017</v>
      </c>
      <c r="C1613" s="257" t="str">
        <v>囤货装 女式纯棉免洗内裤 30条</v>
      </c>
      <c r="D1613" s="257" t="str">
        <v>囤货装 女式纯棉免洗内裤 30条</v>
      </c>
      <c r="E1613" s="257" t="str">
        <v>1501017</v>
      </c>
      <c r="F1613" s="257" t="str">
        <v>S~M*5条装*6</v>
      </c>
      <c r="G1613" s="231"/>
      <c r="H1613" s="231"/>
      <c r="I1613" s="231"/>
      <c r="J1613" s="231"/>
      <c r="K1613" s="231"/>
      <c r="L1613" s="231"/>
      <c r="M1613" s="231"/>
      <c r="N1613" s="231"/>
      <c r="O1613" s="231"/>
      <c r="P1613" s="231"/>
      <c r="Q1613" s="231"/>
      <c r="R1613" s="231"/>
      <c r="S1613" s="231"/>
      <c r="T1613" s="231"/>
    </row>
    <row r="1614">
      <c r="A1614" s="257" t="str">
        <v>1468018</v>
      </c>
      <c r="B1614" s="257" t="str">
        <v>1468018</v>
      </c>
      <c r="C1614" s="257" t="str">
        <v>囤货装 女式纯棉免洗内裤 30条</v>
      </c>
      <c r="D1614" s="257" t="str">
        <v>囤货装 女式纯棉免洗内裤 30条</v>
      </c>
      <c r="E1614" s="257" t="str">
        <v>1468018</v>
      </c>
      <c r="F1614" s="257" t="str">
        <v>10条装*3*S~M</v>
      </c>
      <c r="G1614" s="231"/>
      <c r="H1614" s="231"/>
      <c r="I1614" s="231"/>
      <c r="J1614" s="231"/>
      <c r="K1614" s="231"/>
      <c r="L1614" s="231"/>
      <c r="M1614" s="231"/>
      <c r="N1614" s="231"/>
      <c r="O1614" s="231"/>
      <c r="P1614" s="231"/>
      <c r="Q1614" s="231"/>
      <c r="R1614" s="231"/>
      <c r="S1614" s="231"/>
      <c r="T1614" s="231"/>
    </row>
    <row r="1615">
      <c r="A1615" s="257" t="str">
        <v>1468019</v>
      </c>
      <c r="B1615" s="257" t="str">
        <v>1468019</v>
      </c>
      <c r="C1615" s="257" t="str">
        <v>囤货装 女式纯棉免洗内裤 30条</v>
      </c>
      <c r="D1615" s="257" t="str">
        <v>囤货装 女式纯棉免洗内裤 30条</v>
      </c>
      <c r="E1615" s="257" t="str">
        <v>1468019</v>
      </c>
      <c r="F1615" s="257" t="str">
        <v>10条装*3*M~L</v>
      </c>
      <c r="G1615" s="231"/>
      <c r="H1615" s="231"/>
      <c r="I1615" s="231"/>
      <c r="J1615" s="231"/>
      <c r="K1615" s="231"/>
      <c r="L1615" s="231"/>
      <c r="M1615" s="231"/>
      <c r="N1615" s="231"/>
      <c r="O1615" s="231"/>
      <c r="P1615" s="231"/>
      <c r="Q1615" s="231"/>
      <c r="R1615" s="231"/>
      <c r="S1615" s="231"/>
      <c r="T1615" s="231"/>
    </row>
    <row r="1616">
      <c r="A1616" s="257" t="str">
        <v>1501018</v>
      </c>
      <c r="B1616" s="257" t="str">
        <v>1501018</v>
      </c>
      <c r="C1616" s="257" t="str">
        <v>囤货装 女式纯棉免洗内裤 30条</v>
      </c>
      <c r="D1616" s="257" t="str">
        <v>囤货装 女式纯棉免洗内裤 30条</v>
      </c>
      <c r="E1616" s="257" t="str">
        <v>1501018</v>
      </c>
      <c r="F1616" s="257" t="str">
        <v>5条装*6*M~L</v>
      </c>
      <c r="G1616" s="231"/>
      <c r="H1616" s="231"/>
      <c r="I1616" s="231"/>
      <c r="J1616" s="231"/>
      <c r="K1616" s="231"/>
      <c r="L1616" s="231"/>
      <c r="M1616" s="231"/>
      <c r="N1616" s="231"/>
      <c r="O1616" s="231"/>
      <c r="P1616" s="231"/>
      <c r="Q1616" s="231"/>
      <c r="R1616" s="231"/>
      <c r="S1616" s="231"/>
      <c r="T1616" s="231"/>
    </row>
    <row r="1617">
      <c r="A1617" s="257" t="str">
        <v>1468016</v>
      </c>
      <c r="B1617" s="257" t="str">
        <v>1468016</v>
      </c>
      <c r="C1617" s="257" t="str">
        <v>囤货装 男式纯棉免洗内裤 30条</v>
      </c>
      <c r="D1617" s="257" t="str">
        <v>囤货装 男式纯棉免洗内裤 30条</v>
      </c>
      <c r="E1617" s="257" t="str">
        <v>1468016</v>
      </c>
      <c r="F1617" s="257" t="str">
        <v>10条装*3*M~L</v>
      </c>
      <c r="G1617" s="231"/>
      <c r="H1617" s="231"/>
      <c r="I1617" s="231"/>
      <c r="J1617" s="231"/>
      <c r="K1617" s="231"/>
      <c r="L1617" s="231"/>
      <c r="M1617" s="231"/>
      <c r="N1617" s="231"/>
      <c r="O1617" s="231"/>
      <c r="P1617" s="231"/>
      <c r="Q1617" s="231"/>
      <c r="R1617" s="231"/>
      <c r="S1617" s="231"/>
      <c r="T1617" s="231"/>
    </row>
    <row r="1618">
      <c r="A1618" s="257" t="str">
        <v>1468017</v>
      </c>
      <c r="B1618" s="257" t="str">
        <v>1468017</v>
      </c>
      <c r="C1618" s="257" t="str">
        <v>囤货装 男式纯棉免洗内裤 30条</v>
      </c>
      <c r="D1618" s="257" t="str">
        <v>囤货装 男式纯棉免洗内裤 30条</v>
      </c>
      <c r="E1618" s="257" t="str">
        <v>1468017</v>
      </c>
      <c r="F1618" s="257" t="str">
        <v>XL~XXL*10条装*3</v>
      </c>
      <c r="G1618" s="231"/>
      <c r="H1618" s="231"/>
      <c r="I1618" s="231"/>
      <c r="J1618" s="231"/>
      <c r="K1618" s="231"/>
      <c r="L1618" s="231"/>
      <c r="M1618" s="231"/>
      <c r="N1618" s="231"/>
      <c r="O1618" s="231"/>
      <c r="P1618" s="231"/>
      <c r="Q1618" s="231"/>
      <c r="R1618" s="231"/>
      <c r="S1618" s="231"/>
      <c r="T1618" s="231"/>
    </row>
    <row r="1619">
      <c r="A1619" s="257" t="str">
        <v>1543000</v>
      </c>
      <c r="B1619" s="257" t="str">
        <v>1543000</v>
      </c>
      <c r="C1619" s="257" t="str">
        <v>囤货装 男式纯棉免洗内裤 30条</v>
      </c>
      <c r="D1619" s="257" t="str">
        <v>囤货装 男式纯棉免洗内裤 30条</v>
      </c>
      <c r="E1619" s="257" t="str">
        <v>1543000</v>
      </c>
      <c r="F1619" s="257" t="str">
        <v>5条装*6*M~L</v>
      </c>
      <c r="G1619" s="231"/>
      <c r="H1619" s="231"/>
      <c r="I1619" s="231"/>
      <c r="J1619" s="231"/>
      <c r="K1619" s="231"/>
      <c r="L1619" s="231"/>
      <c r="M1619" s="231"/>
      <c r="N1619" s="231"/>
      <c r="O1619" s="231"/>
      <c r="P1619" s="231"/>
      <c r="Q1619" s="231"/>
      <c r="R1619" s="231"/>
      <c r="S1619" s="231"/>
      <c r="T1619" s="231"/>
    </row>
    <row r="1620">
      <c r="A1620" s="257" t="str">
        <v>1543001</v>
      </c>
      <c r="B1620" s="257" t="str">
        <v>1543001</v>
      </c>
      <c r="C1620" s="257" t="str">
        <v>囤货装 男式纯棉免洗内裤 30条</v>
      </c>
      <c r="D1620" s="257" t="str">
        <v>囤货装 男式纯棉免洗内裤 30条</v>
      </c>
      <c r="E1620" s="257" t="str">
        <v>1543001</v>
      </c>
      <c r="F1620" s="257" t="str">
        <v>5条装*6*XL~XXL</v>
      </c>
      <c r="G1620" s="231"/>
      <c r="H1620" s="231"/>
      <c r="I1620" s="231"/>
      <c r="J1620" s="231"/>
      <c r="K1620" s="231"/>
      <c r="L1620" s="231"/>
      <c r="M1620" s="231"/>
      <c r="N1620" s="231"/>
      <c r="O1620" s="231"/>
      <c r="P1620" s="231"/>
      <c r="Q1620" s="231"/>
      <c r="R1620" s="231"/>
      <c r="S1620" s="231"/>
      <c r="T1620" s="231"/>
    </row>
    <row r="1621">
      <c r="A1621" s="257" t="str">
        <v>1468087</v>
      </c>
      <c r="B1621" s="257" t="str">
        <v>1468087</v>
      </c>
      <c r="C1621" s="257" t="str">
        <v>囤货装 女式防走光安全裤 4条</v>
      </c>
      <c r="D1621" s="257" t="str">
        <v>囤货装 女式防走光安全裤 4条</v>
      </c>
      <c r="E1621" s="257" t="str">
        <v>1468087</v>
      </c>
      <c r="F1621" s="257" t="str">
        <v>黑色*2+白色*2*S</v>
      </c>
      <c r="G1621" s="231"/>
      <c r="H1621" s="231"/>
      <c r="I1621" s="231"/>
      <c r="J1621" s="231"/>
      <c r="K1621" s="231"/>
      <c r="L1621" s="231"/>
      <c r="M1621" s="231"/>
      <c r="N1621" s="231"/>
      <c r="O1621" s="231"/>
      <c r="P1621" s="231"/>
      <c r="Q1621" s="231"/>
      <c r="R1621" s="231"/>
      <c r="S1621" s="231"/>
      <c r="T1621" s="231"/>
    </row>
    <row r="1622">
      <c r="A1622" s="257" t="str">
        <v>1468088</v>
      </c>
      <c r="B1622" s="257" t="str">
        <v>1468088</v>
      </c>
      <c r="C1622" s="257" t="str">
        <v>囤货装 女式防走光安全裤 4条</v>
      </c>
      <c r="D1622" s="257" t="str">
        <v>囤货装 女式防走光安全裤 4条</v>
      </c>
      <c r="E1622" s="257" t="str">
        <v>1468088</v>
      </c>
      <c r="F1622" s="257" t="str">
        <v>黑色*2+白色*2*M</v>
      </c>
      <c r="G1622" s="231"/>
      <c r="H1622" s="231"/>
      <c r="I1622" s="231"/>
      <c r="J1622" s="231"/>
      <c r="K1622" s="231"/>
      <c r="L1622" s="231"/>
      <c r="M1622" s="231"/>
      <c r="N1622" s="231"/>
      <c r="O1622" s="231"/>
      <c r="P1622" s="231"/>
      <c r="Q1622" s="231"/>
      <c r="R1622" s="231"/>
      <c r="S1622" s="231"/>
      <c r="T1622" s="231"/>
    </row>
    <row r="1623">
      <c r="A1623" s="257" t="str">
        <v>1468089</v>
      </c>
      <c r="B1623" s="257" t="str">
        <v>1468089</v>
      </c>
      <c r="C1623" s="257" t="str">
        <v>囤货装 女式防走光安全裤 4条</v>
      </c>
      <c r="D1623" s="257" t="str">
        <v>囤货装 女式防走光安全裤 4条</v>
      </c>
      <c r="E1623" s="257" t="str">
        <v>1468089</v>
      </c>
      <c r="F1623" s="257" t="str">
        <v>黑色*2+白色*2*L</v>
      </c>
      <c r="G1623" s="231"/>
      <c r="H1623" s="231"/>
      <c r="I1623" s="231"/>
      <c r="J1623" s="231"/>
      <c r="K1623" s="231"/>
      <c r="L1623" s="231"/>
      <c r="M1623" s="231"/>
      <c r="N1623" s="231"/>
      <c r="O1623" s="231"/>
      <c r="P1623" s="231"/>
      <c r="Q1623" s="231"/>
      <c r="R1623" s="231"/>
      <c r="S1623" s="231"/>
      <c r="T1623" s="231"/>
    </row>
    <row r="1624">
      <c r="A1624" s="257" t="str">
        <v>LM301</v>
      </c>
      <c r="B1624" s="257" t="str">
        <v>LM301</v>
      </c>
      <c r="C1624" s="257" t="str">
        <v>莱克 化妆镜</v>
      </c>
      <c r="D1624" s="257" t="str">
        <v>化妆镜</v>
      </c>
      <c r="E1624" s="257" t="str">
        <v>LM301</v>
      </c>
      <c r="F1624" s="257" t="str">
        <v>莱克 化妆镜</v>
      </c>
      <c r="G1624" s="231"/>
      <c r="H1624" s="231"/>
      <c r="I1624" s="231"/>
      <c r="J1624" s="231"/>
      <c r="K1624" s="231"/>
      <c r="L1624" s="231"/>
      <c r="M1624" s="231"/>
      <c r="N1624" s="231"/>
      <c r="O1624" s="231"/>
      <c r="P1624" s="231"/>
      <c r="Q1624" s="231"/>
      <c r="R1624" s="231"/>
      <c r="S1624" s="231"/>
      <c r="T1624" s="231"/>
    </row>
    <row r="1625">
      <c r="A1625" s="257" t="str">
        <v>GY101</v>
      </c>
      <c r="B1625" s="257" t="str">
        <v>GY101</v>
      </c>
      <c r="C1625" s="257" t="str">
        <v>莱克 3小时速干衣 便捷折叠干衣架 烘衣架</v>
      </c>
      <c r="D1625" s="257" t="str">
        <v>莱克 3小时速干衣 便捷折叠干衣架 烘衣架</v>
      </c>
      <c r="E1625" s="257" t="str">
        <v>GY101</v>
      </c>
      <c r="F1625" s="257" t="str">
        <v>默认规格</v>
      </c>
      <c r="G1625" s="231"/>
      <c r="H1625" s="231"/>
      <c r="I1625" s="231"/>
      <c r="J1625" s="231"/>
      <c r="K1625" s="231"/>
      <c r="L1625" s="231"/>
      <c r="M1625" s="231"/>
      <c r="N1625" s="231"/>
      <c r="O1625" s="231"/>
      <c r="P1625" s="231"/>
      <c r="Q1625" s="231"/>
      <c r="R1625" s="231"/>
      <c r="S1625" s="231"/>
      <c r="T1625" s="231"/>
    </row>
    <row r="1626">
      <c r="A1626" s="257" t="str">
        <v>PLT-WCB1</v>
      </c>
      <c r="B1626" s="257" t="str">
        <v>PLT-WCB</v>
      </c>
      <c r="C1626" s="257" t="str">
        <v>心生活水洗棉六件套</v>
      </c>
      <c r="D1626" s="257" t="str">
        <v>心生活水洗棉六件套</v>
      </c>
      <c r="E1626" s="257" t="str">
        <v>PLT-WCB1</v>
      </c>
      <c r="F1626" s="257" t="str">
        <v>200*230CM</v>
      </c>
      <c r="G1626" s="231"/>
      <c r="H1626" s="231"/>
      <c r="I1626" s="231"/>
      <c r="J1626" s="231"/>
      <c r="K1626" s="231"/>
      <c r="L1626" s="231"/>
      <c r="M1626" s="231"/>
      <c r="N1626" s="231"/>
      <c r="O1626" s="231"/>
      <c r="P1626" s="231"/>
      <c r="Q1626" s="231"/>
      <c r="R1626" s="231"/>
      <c r="S1626" s="231"/>
      <c r="T1626" s="231"/>
    </row>
    <row r="1627">
      <c r="A1627" s="257" t="str">
        <v>PLT-WCB2</v>
      </c>
      <c r="B1627" s="257" t="str">
        <v>PLT-WCB</v>
      </c>
      <c r="C1627" s="257" t="str">
        <v>心生活水洗棉六件套</v>
      </c>
      <c r="D1627" s="257" t="str">
        <v>心生活水洗棉六件套</v>
      </c>
      <c r="E1627" s="257" t="str">
        <v>PLT-WCB2</v>
      </c>
      <c r="F1627" s="257" t="str">
        <v>220*240CM</v>
      </c>
      <c r="G1627" s="231"/>
      <c r="H1627" s="231"/>
      <c r="I1627" s="231"/>
      <c r="J1627" s="231"/>
      <c r="K1627" s="231"/>
      <c r="L1627" s="231"/>
      <c r="M1627" s="231"/>
      <c r="N1627" s="231"/>
      <c r="O1627" s="231"/>
      <c r="P1627" s="231"/>
      <c r="Q1627" s="231"/>
      <c r="R1627" s="231"/>
      <c r="S1627" s="231"/>
      <c r="T1627" s="231"/>
    </row>
    <row r="1628">
      <c r="A1628" s="257" t="str">
        <v>PLT-DSE1</v>
      </c>
      <c r="B1628" s="257" t="str">
        <v>PLT-DSE</v>
      </c>
      <c r="C1628" s="257" t="str">
        <v>心生活双面磨毛绣花六件套</v>
      </c>
      <c r="D1628" s="257" t="str">
        <v>双面磨毛绣花六件套</v>
      </c>
      <c r="E1628" s="257" t="str">
        <v>PLT-DSE1</v>
      </c>
      <c r="F1628" s="257" t="str">
        <v>200*230</v>
      </c>
      <c r="G1628" s="231"/>
      <c r="H1628" s="231"/>
      <c r="I1628" s="231"/>
      <c r="J1628" s="231"/>
      <c r="K1628" s="231"/>
      <c r="L1628" s="231"/>
      <c r="M1628" s="231"/>
      <c r="N1628" s="231"/>
      <c r="O1628" s="231"/>
      <c r="P1628" s="231"/>
      <c r="Q1628" s="231"/>
      <c r="R1628" s="231"/>
      <c r="S1628" s="231"/>
      <c r="T1628" s="231"/>
    </row>
    <row r="1629">
      <c r="A1629" s="257" t="str">
        <v>PLT-DSE2</v>
      </c>
      <c r="B1629" s="257" t="str">
        <v>PLT-DSE</v>
      </c>
      <c r="C1629" s="257" t="str">
        <v>心生活双面磨毛绣花六件套</v>
      </c>
      <c r="D1629" s="257" t="str">
        <v>双面磨毛绣花六件套</v>
      </c>
      <c r="E1629" s="257" t="str">
        <v>PLT-DSE2</v>
      </c>
      <c r="F1629" s="257" t="str">
        <v>220*240</v>
      </c>
      <c r="G1629" s="231"/>
      <c r="H1629" s="231"/>
      <c r="I1629" s="231"/>
      <c r="J1629" s="231"/>
      <c r="K1629" s="231"/>
      <c r="L1629" s="231"/>
      <c r="M1629" s="231"/>
      <c r="N1629" s="231"/>
      <c r="O1629" s="231"/>
      <c r="P1629" s="231"/>
      <c r="Q1629" s="231"/>
      <c r="R1629" s="231"/>
      <c r="S1629" s="231"/>
      <c r="T1629" s="231"/>
    </row>
    <row r="1630">
      <c r="A1630" s="257" t="str">
        <v>G4801-M</v>
      </c>
      <c r="B1630" s="257" t="str">
        <v>G4801-M</v>
      </c>
      <c r="C1630" s="257" t="str">
        <v>莱克 不锈钢真空焖烧罐户外便携 保温杯 成人汤罐</v>
      </c>
      <c r="D1630" s="257" t="str">
        <v>莱克 不锈钢真空焖烧罐户外便携 保温杯 成人汤罐</v>
      </c>
      <c r="E1630" s="257" t="str">
        <v>G4801-M</v>
      </c>
      <c r="F1630" s="257" t="str">
        <v>深紫色</v>
      </c>
      <c r="G1630" s="231"/>
      <c r="H1630" s="231"/>
      <c r="I1630" s="231"/>
      <c r="J1630" s="231"/>
      <c r="K1630" s="231"/>
      <c r="L1630" s="231"/>
      <c r="M1630" s="231"/>
      <c r="N1630" s="231"/>
      <c r="O1630" s="231"/>
      <c r="P1630" s="231"/>
      <c r="Q1630" s="231"/>
      <c r="R1630" s="231"/>
      <c r="S1630" s="231"/>
      <c r="T1630" s="231"/>
    </row>
    <row r="1631">
      <c r="A1631" s="257" t="str">
        <v>G4801-P</v>
      </c>
      <c r="B1631" s="257" t="str">
        <v>G4801-P</v>
      </c>
      <c r="C1631" s="257" t="str">
        <v>莱克 不锈钢真空焖烧罐户外便携 保温杯 成人汤罐</v>
      </c>
      <c r="D1631" s="257" t="str">
        <v>莱克 不锈钢真空焖烧罐户外便携 保温杯 成人汤罐</v>
      </c>
      <c r="E1631" s="257" t="str">
        <v>G4801-P</v>
      </c>
      <c r="F1631" s="257" t="str">
        <v>紫色</v>
      </c>
      <c r="G1631" s="231"/>
      <c r="H1631" s="231"/>
      <c r="I1631" s="231"/>
      <c r="J1631" s="231"/>
      <c r="K1631" s="231"/>
      <c r="L1631" s="231"/>
      <c r="M1631" s="231"/>
      <c r="N1631" s="231"/>
      <c r="O1631" s="231"/>
      <c r="P1631" s="231"/>
      <c r="Q1631" s="231"/>
      <c r="R1631" s="231"/>
      <c r="S1631" s="231"/>
      <c r="T1631" s="231"/>
    </row>
    <row r="1632">
      <c r="A1632" s="257" t="str">
        <v>G4801-G</v>
      </c>
      <c r="B1632" s="257" t="str">
        <v>G4801-G</v>
      </c>
      <c r="C1632" s="257" t="str">
        <v>莱克 不锈钢真空焖烧罐户外便携 保温杯 成人汤罐</v>
      </c>
      <c r="D1632" s="257" t="str">
        <v>莱克 不锈钢真空焖烧罐户外便携 保温杯 成人汤罐</v>
      </c>
      <c r="E1632" s="257" t="str">
        <v>G4801-G</v>
      </c>
      <c r="F1632" s="257" t="str">
        <v>金色</v>
      </c>
      <c r="G1632" s="231"/>
      <c r="H1632" s="231"/>
      <c r="I1632" s="231"/>
      <c r="J1632" s="231"/>
      <c r="K1632" s="231"/>
      <c r="L1632" s="231"/>
      <c r="M1632" s="231"/>
      <c r="N1632" s="231"/>
      <c r="O1632" s="231"/>
      <c r="P1632" s="231"/>
      <c r="Q1632" s="231"/>
      <c r="R1632" s="231"/>
      <c r="S1632" s="231"/>
      <c r="T1632" s="231"/>
    </row>
    <row r="1633">
      <c r="A1633" s="257" t="str">
        <v>1466073</v>
      </c>
      <c r="B1633" s="257" t="str">
        <v>1466073</v>
      </c>
      <c r="C1633" s="257" t="str">
        <v>网易严选 24寸 纯PC“铝框”（非全铝）拉杆箱</v>
      </c>
      <c r="D1633" s="257" t="str">
        <v>网易严选 24寸 纯PC“铝框”（非全铝）拉杆箱</v>
      </c>
      <c r="E1633" s="257" t="str">
        <v>1466073</v>
      </c>
      <c r="F1633" s="257" t="str">
        <v>宝石红</v>
      </c>
      <c r="G1633" s="231"/>
      <c r="H1633" s="231"/>
      <c r="I1633" s="231"/>
      <c r="J1633" s="231"/>
      <c r="K1633" s="231"/>
      <c r="L1633" s="231"/>
      <c r="M1633" s="231"/>
      <c r="N1633" s="231"/>
      <c r="O1633" s="231"/>
      <c r="P1633" s="231"/>
      <c r="Q1633" s="231"/>
      <c r="R1633" s="231"/>
      <c r="S1633" s="231"/>
      <c r="T1633" s="231"/>
    </row>
    <row r="1634">
      <c r="A1634" s="257" t="str">
        <v>1466068</v>
      </c>
      <c r="B1634" s="257" t="str">
        <v>1466073</v>
      </c>
      <c r="C1634" s="257" t="str">
        <v>网易严选 24寸 纯PC“铝框”（非全铝）拉杆箱</v>
      </c>
      <c r="D1634" s="257" t="str">
        <v>网易严选 24寸 纯PC“铝框”（非全铝）拉杆箱</v>
      </c>
      <c r="E1634" s="257" t="str">
        <v>1466068</v>
      </c>
      <c r="F1634" s="257" t="str">
        <v>玫瑰金</v>
      </c>
      <c r="G1634" s="231"/>
      <c r="H1634" s="231"/>
      <c r="I1634" s="231"/>
      <c r="J1634" s="231"/>
      <c r="K1634" s="231"/>
      <c r="L1634" s="231"/>
      <c r="M1634" s="231"/>
      <c r="N1634" s="231"/>
      <c r="O1634" s="231"/>
      <c r="P1634" s="231"/>
      <c r="Q1634" s="231"/>
      <c r="R1634" s="231"/>
      <c r="S1634" s="231"/>
      <c r="T1634" s="231"/>
    </row>
    <row r="1635">
      <c r="A1635" s="257" t="str">
        <v>CLF-150</v>
      </c>
      <c r="B1635" s="257" t="str">
        <v>CLF-150</v>
      </c>
      <c r="C1635" s="257" t="str">
        <v>亚朵生活 床笠</v>
      </c>
      <c r="D1635" s="257" t="str">
        <v>床笠</v>
      </c>
      <c r="E1635" s="257" t="str">
        <v>CLF-150</v>
      </c>
      <c r="F1635" s="257" t="str">
        <v>150*200*28CM</v>
      </c>
      <c r="G1635" s="231"/>
      <c r="H1635" s="231"/>
      <c r="I1635" s="231"/>
      <c r="J1635" s="231"/>
      <c r="K1635" s="231"/>
      <c r="L1635" s="231"/>
      <c r="M1635" s="231"/>
      <c r="N1635" s="231"/>
      <c r="O1635" s="231"/>
      <c r="P1635" s="231"/>
      <c r="Q1635" s="231"/>
      <c r="R1635" s="231"/>
      <c r="S1635" s="231"/>
      <c r="T1635" s="231"/>
    </row>
    <row r="1636">
      <c r="A1636" s="257" t="str">
        <v>CLF-180</v>
      </c>
      <c r="B1636" s="257" t="str">
        <v>CLF-180</v>
      </c>
      <c r="C1636" s="257" t="str">
        <v>亚朵生活 床笠</v>
      </c>
      <c r="D1636" s="257" t="str">
        <v>床笠</v>
      </c>
      <c r="E1636" s="257" t="str">
        <v>CLF-180</v>
      </c>
      <c r="F1636" s="257" t="str">
        <v>180*200*28CM</v>
      </c>
      <c r="G1636" s="231"/>
      <c r="H1636" s="231"/>
      <c r="I1636" s="231"/>
      <c r="J1636" s="231"/>
      <c r="K1636" s="231"/>
      <c r="L1636" s="231"/>
      <c r="M1636" s="231"/>
      <c r="N1636" s="231"/>
      <c r="O1636" s="231"/>
      <c r="P1636" s="231"/>
      <c r="Q1636" s="231"/>
      <c r="R1636" s="231"/>
      <c r="S1636" s="231"/>
      <c r="T1636" s="231"/>
    </row>
    <row r="1637">
      <c r="A1637" s="257" t="str">
        <v>XWZF-2</v>
      </c>
      <c r="B1637" s="257" t="str">
        <v>XWZF-2</v>
      </c>
      <c r="C1637" s="257" t="str">
        <v>水洗纤维扣枕两只装</v>
      </c>
      <c r="D1637" s="257" t="str">
        <v>纤维枕</v>
      </c>
      <c r="E1637" s="257" t="str">
        <v>XWZF-2</v>
      </c>
      <c r="F1637" s="257" t="str">
        <v>74*48CM</v>
      </c>
      <c r="G1637" s="231"/>
      <c r="H1637" s="231"/>
      <c r="I1637" s="231"/>
      <c r="J1637" s="231"/>
      <c r="K1637" s="231"/>
      <c r="L1637" s="231"/>
      <c r="M1637" s="231"/>
      <c r="N1637" s="231"/>
      <c r="O1637" s="231"/>
      <c r="P1637" s="231"/>
      <c r="Q1637" s="231"/>
      <c r="R1637" s="231"/>
      <c r="S1637" s="231"/>
      <c r="T1637" s="231"/>
    </row>
    <row r="1638">
      <c r="A1638" s="257" t="str">
        <v>VC-B501</v>
      </c>
      <c r="B1638" s="257" t="str">
        <v>VC-B501</v>
      </c>
      <c r="C1638" s="257" t="str">
        <v>莱克 高频强劲拍打 除螨吸尘器 多重降噪</v>
      </c>
      <c r="D1638" s="257" t="str">
        <v>莱克 高频强劲拍打 除螨吸尘器 多重降噪</v>
      </c>
      <c r="E1638" s="257" t="str">
        <v>VC-B501</v>
      </c>
      <c r="F1638" s="257" t="str">
        <v>默认规格</v>
      </c>
      <c r="G1638" s="231"/>
      <c r="H1638" s="231"/>
      <c r="I1638" s="231"/>
      <c r="J1638" s="231"/>
      <c r="K1638" s="231"/>
      <c r="L1638" s="231"/>
      <c r="M1638" s="231"/>
      <c r="N1638" s="231"/>
      <c r="O1638" s="231"/>
      <c r="P1638" s="231"/>
      <c r="Q1638" s="231"/>
      <c r="R1638" s="231"/>
      <c r="S1638" s="231"/>
      <c r="T1638" s="231"/>
    </row>
    <row r="1639">
      <c r="A1639" s="257" t="str">
        <v>1460040</v>
      </c>
      <c r="B1639" s="257" t="str">
        <v>1460040</v>
      </c>
      <c r="C1639" s="257" t="str">
        <v>网易严选 轻便手提电脑包</v>
      </c>
      <c r="D1639" s="257" t="str">
        <v>电脑包</v>
      </c>
      <c r="E1639" s="257" t="str">
        <v>1460040</v>
      </c>
      <c r="F1639" s="257" t="str">
        <v>杏色13寸</v>
      </c>
      <c r="G1639" s="231"/>
      <c r="H1639" s="231"/>
      <c r="I1639" s="231"/>
      <c r="J1639" s="231"/>
      <c r="K1639" s="231"/>
      <c r="L1639" s="231"/>
      <c r="M1639" s="231"/>
      <c r="N1639" s="231"/>
      <c r="O1639" s="231"/>
      <c r="P1639" s="231"/>
      <c r="Q1639" s="231"/>
      <c r="R1639" s="231"/>
      <c r="S1639" s="231"/>
      <c r="T1639" s="231"/>
    </row>
    <row r="1640">
      <c r="A1640" s="257" t="str">
        <v>1459026</v>
      </c>
      <c r="B1640" s="257" t="str">
        <v>1459026</v>
      </c>
      <c r="C1640" s="257" t="str">
        <v>网易严选 轻便手提电脑包</v>
      </c>
      <c r="D1640" s="257" t="str">
        <v>电脑包</v>
      </c>
      <c r="E1640" s="257" t="str">
        <v>1459026</v>
      </c>
      <c r="F1640" s="257" t="str">
        <v>杏色15寸</v>
      </c>
      <c r="G1640" s="231"/>
      <c r="H1640" s="231"/>
      <c r="I1640" s="231"/>
      <c r="J1640" s="231"/>
      <c r="K1640" s="231"/>
      <c r="L1640" s="231"/>
      <c r="M1640" s="231"/>
      <c r="N1640" s="231"/>
      <c r="O1640" s="231"/>
      <c r="P1640" s="231"/>
      <c r="Q1640" s="231"/>
      <c r="R1640" s="231"/>
      <c r="S1640" s="231"/>
      <c r="T1640" s="231"/>
    </row>
    <row r="1641">
      <c r="A1641" s="257" t="str">
        <v>1459027</v>
      </c>
      <c r="B1641" s="257" t="str">
        <v>1459027</v>
      </c>
      <c r="C1641" s="257" t="str">
        <v>网易严选 轻便手提电脑包</v>
      </c>
      <c r="D1641" s="257" t="str">
        <v>电脑包</v>
      </c>
      <c r="E1641" s="257" t="str">
        <v>1459027</v>
      </c>
      <c r="F1641" s="257" t="str">
        <v>粉色15寸</v>
      </c>
      <c r="G1641" s="231"/>
      <c r="H1641" s="231"/>
      <c r="I1641" s="231"/>
      <c r="J1641" s="231"/>
      <c r="K1641" s="231"/>
      <c r="L1641" s="231"/>
      <c r="M1641" s="231"/>
      <c r="N1641" s="231"/>
      <c r="O1641" s="231"/>
      <c r="P1641" s="231"/>
      <c r="Q1641" s="231"/>
      <c r="R1641" s="231"/>
      <c r="S1641" s="231"/>
      <c r="T1641" s="231"/>
    </row>
    <row r="1642">
      <c r="A1642" s="257" t="str">
        <v>tys-hfsxbz</v>
      </c>
      <c r="B1642" s="257" t="str">
        <v>tys-hfsxbz</v>
      </c>
      <c r="C1642" s="257" t="str">
        <v>酒店同款 体研究所 本草修护护发乳</v>
      </c>
      <c r="D1642" s="257" t="str">
        <v>体研所 本草修护护发乳（新包装）</v>
      </c>
      <c r="E1642" s="257" t="str">
        <v>tys-hfsxbz</v>
      </c>
      <c r="F1642" s="257" t="str">
        <v>250ml</v>
      </c>
      <c r="G1642" s="231"/>
      <c r="H1642" s="231"/>
      <c r="I1642" s="231"/>
      <c r="J1642" s="231"/>
      <c r="K1642" s="231"/>
      <c r="L1642" s="231"/>
      <c r="M1642" s="231"/>
      <c r="N1642" s="231"/>
      <c r="O1642" s="231"/>
      <c r="P1642" s="231"/>
      <c r="Q1642" s="231"/>
      <c r="R1642" s="231"/>
      <c r="S1642" s="231"/>
      <c r="T1642" s="231"/>
    </row>
    <row r="1643">
      <c r="A1643" s="257" t="str">
        <v>tys-hfsxbz-1</v>
      </c>
      <c r="B1643" s="257" t="str">
        <v>tys-hfsxbz</v>
      </c>
      <c r="C1643" s="257" t="str">
        <v>酒店同款 体研究所 本草修护护发乳</v>
      </c>
      <c r="D1643" s="257" t="str">
        <v>体研所 本草修护护发乳（新包装）</v>
      </c>
      <c r="E1643" s="257" t="str">
        <v>tys-hfsxbz</v>
      </c>
      <c r="F1643" s="257" t="str">
        <v>250ml</v>
      </c>
      <c r="G1643" s="231"/>
      <c r="H1643" s="231"/>
      <c r="I1643" s="231"/>
      <c r="J1643" s="231"/>
      <c r="K1643" s="231"/>
      <c r="L1643" s="231"/>
      <c r="M1643" s="231"/>
      <c r="N1643" s="231"/>
      <c r="O1643" s="231"/>
      <c r="P1643" s="231"/>
      <c r="Q1643" s="231"/>
      <c r="R1643" s="231"/>
      <c r="S1643" s="231"/>
      <c r="T1643" s="231"/>
    </row>
    <row r="1644">
      <c r="A1644" s="257" t="str">
        <v>VC-BD501-3</v>
      </c>
      <c r="B1644" s="257" t="str">
        <v>VC-BD501-3</v>
      </c>
      <c r="C1644" s="257" t="str">
        <v>莱克 拍拍无线除螨吸尘器</v>
      </c>
      <c r="D1644" s="257" t="str">
        <v>莱克 拍拍无线除螨吸尘器</v>
      </c>
      <c r="E1644" s="257" t="str">
        <v>VC-BD501-3</v>
      </c>
      <c r="F1644" s="257" t="str">
        <v>默认规格</v>
      </c>
      <c r="G1644" s="231"/>
      <c r="H1644" s="231"/>
      <c r="I1644" s="231"/>
      <c r="J1644" s="231"/>
      <c r="K1644" s="231"/>
      <c r="L1644" s="231"/>
      <c r="M1644" s="231"/>
      <c r="N1644" s="231"/>
      <c r="O1644" s="231"/>
      <c r="P1644" s="231"/>
      <c r="Q1644" s="231"/>
      <c r="R1644" s="231"/>
      <c r="S1644" s="231"/>
      <c r="T1644" s="231"/>
    </row>
    <row r="1645">
      <c r="A1645" s="257" t="str">
        <v>2018042601</v>
      </c>
      <c r="B1645" s="257" t="str">
        <v>2018042601</v>
      </c>
      <c r="C1645" s="257" t="str">
        <v>超微粒子变形枕</v>
      </c>
      <c r="D1645" s="257" t="str">
        <v>变形枕</v>
      </c>
      <c r="E1645" s="257" t="str">
        <v>2018042601</v>
      </c>
      <c r="F1645" s="257" t="str">
        <v>35*23*10cm（有邮购盒）</v>
      </c>
      <c r="G1645" s="231"/>
      <c r="H1645" s="231"/>
      <c r="I1645" s="231"/>
      <c r="J1645" s="231"/>
      <c r="K1645" s="231"/>
      <c r="L1645" s="231"/>
      <c r="M1645" s="231"/>
      <c r="N1645" s="231"/>
      <c r="O1645" s="231"/>
      <c r="P1645" s="231"/>
      <c r="Q1645" s="231"/>
      <c r="R1645" s="231"/>
      <c r="S1645" s="231"/>
      <c r="T1645" s="231"/>
    </row>
    <row r="1646">
      <c r="A1646" s="257" t="str">
        <v>2018042602</v>
      </c>
      <c r="B1646" s="257" t="str">
        <v>2018042601</v>
      </c>
      <c r="C1646" s="257" t="str">
        <v>超微粒子变形枕</v>
      </c>
      <c r="D1646" s="257" t="str">
        <v>变形枕</v>
      </c>
      <c r="E1646" s="257" t="str">
        <v>2018042602</v>
      </c>
      <c r="F1646" s="257" t="str">
        <v>35*23*10cm（无邮购盒）</v>
      </c>
      <c r="G1646" s="231"/>
      <c r="H1646" s="231"/>
      <c r="I1646" s="231"/>
      <c r="J1646" s="231"/>
      <c r="K1646" s="231"/>
      <c r="L1646" s="231"/>
      <c r="M1646" s="231"/>
      <c r="N1646" s="231"/>
      <c r="O1646" s="231"/>
      <c r="P1646" s="231"/>
      <c r="Q1646" s="231"/>
      <c r="R1646" s="231"/>
      <c r="S1646" s="231"/>
      <c r="T1646" s="231"/>
    </row>
    <row r="1647">
      <c r="A1647" s="257" t="str">
        <v>2018050301</v>
      </c>
      <c r="B1647" s="257" t="str">
        <v>2018050301</v>
      </c>
      <c r="C1647" s="257" t="str">
        <v>亚朵定制九口山笔记本</v>
      </c>
      <c r="D1647" s="257" t="str">
        <v>工作笔记藏青色</v>
      </c>
      <c r="E1647" s="257" t="str">
        <v>2018050301</v>
      </c>
      <c r="F1647" s="257" t="str">
        <v>工作笔记</v>
      </c>
      <c r="G1647" s="231"/>
      <c r="H1647" s="231"/>
      <c r="I1647" s="231"/>
      <c r="J1647" s="231"/>
      <c r="K1647" s="231"/>
      <c r="L1647" s="231"/>
      <c r="M1647" s="231"/>
      <c r="N1647" s="231"/>
      <c r="O1647" s="231"/>
      <c r="P1647" s="231"/>
      <c r="Q1647" s="231"/>
      <c r="R1647" s="231"/>
      <c r="S1647" s="231"/>
      <c r="T1647" s="231"/>
    </row>
    <row r="1648">
      <c r="A1648" s="257" t="str">
        <v>2018050302</v>
      </c>
      <c r="B1648" s="257" t="str">
        <v>2018050302</v>
      </c>
      <c r="C1648" s="257" t="str">
        <v>亚朵定制九口山笔记本</v>
      </c>
      <c r="D1648" s="257" t="str">
        <v>阅读笔记粉色</v>
      </c>
      <c r="E1648" s="257" t="str">
        <v>2018050302</v>
      </c>
      <c r="F1648" s="257" t="str">
        <v>阅读笔记</v>
      </c>
      <c r="G1648" s="231"/>
      <c r="H1648" s="231"/>
      <c r="I1648" s="231"/>
      <c r="J1648" s="231"/>
      <c r="K1648" s="231"/>
      <c r="L1648" s="231"/>
      <c r="M1648" s="231"/>
      <c r="N1648" s="231"/>
      <c r="O1648" s="231"/>
      <c r="P1648" s="231"/>
      <c r="Q1648" s="231"/>
      <c r="R1648" s="231"/>
      <c r="S1648" s="231"/>
      <c r="T1648" s="231"/>
    </row>
    <row r="1649">
      <c r="A1649" s="257" t="str">
        <v>EI-SGZLH</v>
      </c>
      <c r="B1649" s="257" t="str">
        <v>EI-LBQMMLPTZ</v>
      </c>
      <c r="C1649" s="257" t="str">
        <v>EI-礼品套装</v>
      </c>
      <c r="D1649" s="257" t="str">
        <v>EI-了不起妈妈礼品套装</v>
      </c>
      <c r="E1649" s="257" t="str">
        <v>EI-SGZLH</v>
      </c>
      <c r="F1649" s="257" t="str">
        <v>了不起妈妈</v>
      </c>
      <c r="G1649" s="231"/>
      <c r="H1649" s="231"/>
      <c r="I1649" s="231"/>
      <c r="J1649" s="231"/>
      <c r="K1649" s="231"/>
      <c r="L1649" s="231"/>
      <c r="M1649" s="231"/>
      <c r="N1649" s="231"/>
      <c r="O1649" s="231"/>
      <c r="P1649" s="231"/>
      <c r="Q1649" s="231"/>
      <c r="R1649" s="231"/>
      <c r="S1649" s="231"/>
      <c r="T1649" s="231"/>
    </row>
    <row r="1650">
      <c r="A1650" s="257" t="str">
        <v>WSLSJ-TJKDQL</v>
      </c>
      <c r="B1650" s="257" t="str">
        <v>WSLSJ-TJKDQL</v>
      </c>
      <c r="C1650" s="257" t="str">
        <v>万事利｜女士真丝丝巾长巾</v>
      </c>
      <c r="D1650" s="257" t="str">
        <v>万事利｜女士真丝丝巾长巾 唐吉坷德 淡绿色</v>
      </c>
      <c r="E1650" s="257" t="str">
        <v>WSLSJ-TJKDQL</v>
      </c>
      <c r="F1650" s="257" t="str">
        <v>淡绿色</v>
      </c>
      <c r="G1650" s="231"/>
      <c r="H1650" s="231"/>
      <c r="I1650" s="231"/>
      <c r="J1650" s="231"/>
      <c r="K1650" s="231"/>
      <c r="L1650" s="231"/>
      <c r="M1650" s="231"/>
      <c r="N1650" s="231"/>
      <c r="O1650" s="231"/>
      <c r="P1650" s="231"/>
      <c r="Q1650" s="231"/>
      <c r="R1650" s="231"/>
      <c r="S1650" s="231"/>
      <c r="T1650" s="231"/>
    </row>
    <row r="1651">
      <c r="A1651" s="257" t="str">
        <v>WSLSJ-TJKDLS</v>
      </c>
      <c r="B1651" s="257" t="str">
        <v>WSLSJ-TJKDLS</v>
      </c>
      <c r="C1651" s="257" t="str">
        <v>万事利｜女士真丝丝巾长巾</v>
      </c>
      <c r="D1651" s="257" t="str">
        <v>万事利｜女士真丝丝巾长巾 唐吉坷德 蓝色</v>
      </c>
      <c r="E1651" s="257" t="str">
        <v>WSLSJ-TJKDLS</v>
      </c>
      <c r="F1651" s="257" t="str">
        <v>蓝色</v>
      </c>
      <c r="G1651" s="231"/>
      <c r="H1651" s="231"/>
      <c r="I1651" s="231"/>
      <c r="J1651" s="231"/>
      <c r="K1651" s="231"/>
      <c r="L1651" s="231"/>
      <c r="M1651" s="231"/>
      <c r="N1651" s="231"/>
      <c r="O1651" s="231"/>
      <c r="P1651" s="231"/>
      <c r="Q1651" s="231"/>
      <c r="R1651" s="231"/>
      <c r="S1651" s="231"/>
      <c r="T1651" s="231"/>
    </row>
    <row r="1652">
      <c r="A1652" s="257" t="str">
        <v>WSLSJ-TJKDFH</v>
      </c>
      <c r="B1652" s="257" t="str">
        <v>WSLSJ-TJKDFH</v>
      </c>
      <c r="C1652" s="257" t="str">
        <v>万事利｜女士真丝丝巾长巾</v>
      </c>
      <c r="D1652" s="257" t="str">
        <v>万事利｜女士真丝丝巾长巾 唐吉坷德 粉红色</v>
      </c>
      <c r="E1652" s="257" t="str">
        <v>WSLSJ-TJKDFH</v>
      </c>
      <c r="F1652" s="257" t="str">
        <v>粉红色</v>
      </c>
      <c r="G1652" s="231"/>
      <c r="H1652" s="231"/>
      <c r="I1652" s="231"/>
      <c r="J1652" s="231"/>
      <c r="K1652" s="231"/>
      <c r="L1652" s="231"/>
      <c r="M1652" s="231"/>
      <c r="N1652" s="231"/>
      <c r="O1652" s="231"/>
      <c r="P1652" s="231"/>
      <c r="Q1652" s="231"/>
      <c r="R1652" s="231"/>
      <c r="S1652" s="231"/>
      <c r="T1652" s="231"/>
    </row>
    <row r="1653">
      <c r="A1653" s="257" t="str">
        <v>WSLSJ-YSY</v>
      </c>
      <c r="B1653" s="257" t="str">
        <v>WSLSJ-YSY</v>
      </c>
      <c r="C1653" s="257" t="str">
        <v>万事利｜女士真丝丝巾长巾</v>
      </c>
      <c r="D1653" s="257" t="str">
        <v>万事利｜女士真丝丝巾长巾 云水瑶</v>
      </c>
      <c r="E1653" s="257" t="str">
        <v>WSLSJ-YSY</v>
      </c>
      <c r="F1653" s="257" t="str">
        <v>云水瑶</v>
      </c>
      <c r="G1653" s="231"/>
      <c r="H1653" s="231"/>
      <c r="I1653" s="231"/>
      <c r="J1653" s="231"/>
      <c r="K1653" s="231"/>
      <c r="L1653" s="231"/>
      <c r="M1653" s="231"/>
      <c r="N1653" s="231"/>
      <c r="O1653" s="231"/>
      <c r="P1653" s="231"/>
      <c r="Q1653" s="231"/>
      <c r="R1653" s="231"/>
      <c r="S1653" s="231"/>
      <c r="T1653" s="231"/>
    </row>
    <row r="1654">
      <c r="A1654" s="257" t="str">
        <v>EI-BLXQLPTZ</v>
      </c>
      <c r="B1654" s="257" t="str">
        <v>EI-BLXQLPTZ</v>
      </c>
      <c r="C1654" s="257" t="str">
        <v>EI-礼品套装</v>
      </c>
      <c r="D1654" s="257" t="str">
        <v>EI-不老仙妻礼品套装</v>
      </c>
      <c r="E1654" s="257" t="str">
        <v>EI-BLXQLPTZ</v>
      </c>
      <c r="F1654" s="257" t="str">
        <v>不老仙妻</v>
      </c>
      <c r="G1654" s="231"/>
      <c r="H1654" s="231"/>
      <c r="I1654" s="231"/>
      <c r="J1654" s="231"/>
      <c r="K1654" s="231"/>
      <c r="L1654" s="231"/>
      <c r="M1654" s="231"/>
      <c r="N1654" s="231"/>
      <c r="O1654" s="231"/>
      <c r="P1654" s="231"/>
      <c r="Q1654" s="231"/>
      <c r="R1654" s="231"/>
      <c r="S1654" s="231"/>
      <c r="T1654" s="231"/>
    </row>
    <row r="1655">
      <c r="A1655" s="257" t="str">
        <v>EI-SYNSLPTZ</v>
      </c>
      <c r="B1655" s="257" t="str">
        <v>EI-SYNSLPTZ</v>
      </c>
      <c r="C1655" s="257" t="str">
        <v>EI-礼品套装</v>
      </c>
      <c r="D1655" s="257" t="str">
        <v>EI-素颜女神礼品套装</v>
      </c>
      <c r="E1655" s="257" t="str">
        <v>EI-SYNSLPTZ</v>
      </c>
      <c r="F1655" s="257" t="str">
        <v>素颜女神</v>
      </c>
      <c r="G1655" s="231"/>
      <c r="H1655" s="231"/>
      <c r="I1655" s="231"/>
      <c r="J1655" s="231"/>
      <c r="K1655" s="231"/>
      <c r="L1655" s="231"/>
      <c r="M1655" s="231"/>
      <c r="N1655" s="231"/>
      <c r="O1655" s="231"/>
      <c r="P1655" s="231"/>
      <c r="Q1655" s="231"/>
      <c r="R1655" s="231"/>
      <c r="S1655" s="231"/>
      <c r="T1655" s="231"/>
    </row>
    <row r="1656">
      <c r="A1656" s="257" t="str">
        <v>SWDK-D3</v>
      </c>
      <c r="B1656" s="257" t="str">
        <v>SWDK-D3</v>
      </c>
      <c r="C1656" s="257" t="str">
        <v>洒哇地咔无线手持擦地机</v>
      </c>
      <c r="D1656" s="257" t="str">
        <v>擦地机</v>
      </c>
      <c r="E1656" s="257" t="str">
        <v>SWDK-D3</v>
      </c>
      <c r="F1656" s="257" t="str">
        <v>蓝色</v>
      </c>
      <c r="G1656" s="231"/>
      <c r="H1656" s="231"/>
      <c r="I1656" s="231"/>
      <c r="J1656" s="231"/>
      <c r="K1656" s="231"/>
      <c r="L1656" s="231"/>
      <c r="M1656" s="231"/>
      <c r="N1656" s="231"/>
      <c r="O1656" s="231"/>
      <c r="P1656" s="231"/>
      <c r="Q1656" s="231"/>
      <c r="R1656" s="231"/>
      <c r="S1656" s="231"/>
      <c r="T1656" s="231"/>
    </row>
    <row r="1657">
      <c r="A1657" s="257" t="str">
        <v>SWDK-A186</v>
      </c>
      <c r="B1657" s="257" t="str">
        <v>SWDK-D3</v>
      </c>
      <c r="C1657" s="257" t="str">
        <v>洒哇地咔无线手持擦地机</v>
      </c>
      <c r="D1657" s="257" t="str">
        <v>擦地机</v>
      </c>
      <c r="E1657" s="257" t="str">
        <v>SWDK-A186</v>
      </c>
      <c r="F1657" s="257" t="str">
        <v>白色</v>
      </c>
      <c r="G1657" s="231"/>
      <c r="H1657" s="231"/>
      <c r="I1657" s="231"/>
      <c r="J1657" s="231"/>
      <c r="K1657" s="231"/>
      <c r="L1657" s="231"/>
      <c r="M1657" s="231"/>
      <c r="N1657" s="231"/>
      <c r="O1657" s="231"/>
      <c r="P1657" s="231"/>
      <c r="Q1657" s="231"/>
      <c r="R1657" s="231"/>
      <c r="S1657" s="231"/>
      <c r="T1657" s="231"/>
    </row>
    <row r="1658">
      <c r="A1658" s="257" t="str">
        <v>20180507001</v>
      </c>
      <c r="B1658" s="257" t="str">
        <v>20180507001</v>
      </c>
      <c r="C1658" s="257" t="str">
        <v>自然造物龙粽</v>
      </c>
      <c r="D1658" s="257" t="str">
        <v>自然造物龙粽</v>
      </c>
      <c r="E1658" s="257" t="str">
        <v>20180507001</v>
      </c>
      <c r="F1658" s="257" t="str">
        <v>大肉粽</v>
      </c>
      <c r="G1658" s="231"/>
      <c r="H1658" s="231"/>
      <c r="I1658" s="231"/>
      <c r="J1658" s="231"/>
      <c r="K1658" s="231"/>
      <c r="L1658" s="231"/>
      <c r="M1658" s="231"/>
      <c r="N1658" s="231"/>
      <c r="O1658" s="231"/>
      <c r="P1658" s="231"/>
      <c r="Q1658" s="231"/>
      <c r="R1658" s="231"/>
      <c r="S1658" s="231"/>
      <c r="T1658" s="231"/>
    </row>
    <row r="1659">
      <c r="A1659" s="257" t="str">
        <v>20180507101</v>
      </c>
      <c r="B1659" s="257" t="str">
        <v>20180507001</v>
      </c>
      <c r="C1659" s="257" t="str">
        <v>自然造物龙粽</v>
      </c>
      <c r="D1659" s="257" t="str">
        <v>自然造物龙粽</v>
      </c>
      <c r="E1659" s="257" t="str">
        <v>20180507101</v>
      </c>
      <c r="F1659" s="257" t="str">
        <v>红豆粽</v>
      </c>
      <c r="G1659" s="231"/>
      <c r="H1659" s="231"/>
      <c r="I1659" s="231"/>
      <c r="J1659" s="231"/>
      <c r="K1659" s="231"/>
      <c r="L1659" s="231"/>
      <c r="M1659" s="231"/>
      <c r="N1659" s="231"/>
      <c r="O1659" s="231"/>
      <c r="P1659" s="231"/>
      <c r="Q1659" s="231"/>
      <c r="R1659" s="231"/>
      <c r="S1659" s="231"/>
      <c r="T1659" s="231"/>
    </row>
    <row r="1660">
      <c r="A1660" s="257" t="str">
        <v>20180507002</v>
      </c>
      <c r="B1660" s="257" t="str">
        <v>20180507002</v>
      </c>
      <c r="C1660" s="257" t="str">
        <v>自然造物mini6只装</v>
      </c>
      <c r="D1660" s="257" t="str">
        <v>mini6只装</v>
      </c>
      <c r="E1660" s="257" t="str">
        <v>20180507002</v>
      </c>
      <c r="F1660" s="257" t="str">
        <v>2红豆+2鲜肉+2梅菜扣肉</v>
      </c>
      <c r="G1660" s="231"/>
      <c r="H1660" s="231"/>
      <c r="I1660" s="231"/>
      <c r="J1660" s="231"/>
      <c r="K1660" s="231"/>
      <c r="L1660" s="231"/>
      <c r="M1660" s="231"/>
      <c r="N1660" s="231"/>
      <c r="O1660" s="231"/>
      <c r="P1660" s="231"/>
      <c r="Q1660" s="231"/>
      <c r="R1660" s="231"/>
      <c r="S1660" s="231"/>
      <c r="T1660" s="231"/>
    </row>
    <row r="1661">
      <c r="A1661" s="257" t="str">
        <v>20180507003</v>
      </c>
      <c r="B1661" s="257" t="str">
        <v>20180507003</v>
      </c>
      <c r="C1661" s="257" t="str">
        <v>山丘52°浓香型白酒 纯粮原浆</v>
      </c>
      <c r="D1661" s="257" t="str">
        <v>酒</v>
      </c>
      <c r="E1661" s="257" t="str">
        <v>20180507003</v>
      </c>
      <c r="F1661" s="257"/>
      <c r="G1661" s="231"/>
      <c r="H1661" s="231"/>
      <c r="I1661" s="231"/>
      <c r="J1661" s="231"/>
      <c r="K1661" s="231"/>
      <c r="L1661" s="231"/>
      <c r="M1661" s="231"/>
      <c r="N1661" s="231"/>
      <c r="O1661" s="231"/>
      <c r="P1661" s="231"/>
      <c r="Q1661" s="231"/>
      <c r="R1661" s="231"/>
      <c r="S1661" s="231"/>
      <c r="T1661" s="231"/>
    </row>
    <row r="1662">
      <c r="A1662" s="257" t="str">
        <v>20180507004</v>
      </c>
      <c r="B1662" s="257" t="str">
        <v>20180507004</v>
      </c>
      <c r="C1662" s="257" t="str">
        <v>小吉水滴壁挂洗衣机</v>
      </c>
      <c r="D1662" s="257" t="str">
        <v>洗衣机</v>
      </c>
      <c r="E1662" s="257" t="str">
        <v>20180507004</v>
      </c>
      <c r="F1662" s="257"/>
      <c r="G1662" s="231"/>
      <c r="H1662" s="231"/>
      <c r="I1662" s="231"/>
      <c r="J1662" s="231"/>
      <c r="K1662" s="231"/>
      <c r="L1662" s="231"/>
      <c r="M1662" s="231"/>
      <c r="N1662" s="231"/>
      <c r="O1662" s="231"/>
      <c r="P1662" s="231"/>
      <c r="Q1662" s="231"/>
      <c r="R1662" s="231"/>
      <c r="S1662" s="231"/>
      <c r="T1662" s="231"/>
    </row>
    <row r="1663">
      <c r="A1663" s="257" t="str">
        <v>20180507005</v>
      </c>
      <c r="B1663" s="257" t="str">
        <v>20180507005</v>
      </c>
      <c r="C1663" s="257" t="str">
        <v>兔顽智能止鼾垫</v>
      </c>
      <c r="D1663" s="257" t="str">
        <v>止鼾垫</v>
      </c>
      <c r="E1663" s="257" t="str">
        <v>20180507005</v>
      </c>
      <c r="F1663" s="257"/>
      <c r="G1663" s="231"/>
      <c r="H1663" s="231"/>
      <c r="I1663" s="231"/>
      <c r="J1663" s="231"/>
      <c r="K1663" s="231"/>
      <c r="L1663" s="231"/>
      <c r="M1663" s="231"/>
      <c r="N1663" s="231"/>
      <c r="O1663" s="231"/>
      <c r="P1663" s="231"/>
      <c r="Q1663" s="231"/>
      <c r="R1663" s="231"/>
      <c r="S1663" s="231"/>
      <c r="T1663" s="231"/>
    </row>
    <row r="1664">
      <c r="A1664" s="257" t="str">
        <v>20180507006</v>
      </c>
      <c r="B1664" s="257" t="str">
        <v>20180507006</v>
      </c>
      <c r="C1664" s="257" t="str">
        <v>木薯LED随身化妆镜</v>
      </c>
      <c r="D1664" s="257" t="str">
        <v>化妆镜</v>
      </c>
      <c r="E1664" s="257" t="str">
        <v>20180507006</v>
      </c>
      <c r="F1664" s="257"/>
      <c r="G1664" s="231"/>
      <c r="H1664" s="231"/>
      <c r="I1664" s="231"/>
      <c r="J1664" s="231"/>
      <c r="K1664" s="231"/>
      <c r="L1664" s="231"/>
      <c r="M1664" s="231"/>
      <c r="N1664" s="231"/>
      <c r="O1664" s="231"/>
      <c r="P1664" s="231"/>
      <c r="Q1664" s="231"/>
      <c r="R1664" s="231"/>
      <c r="S1664" s="231"/>
      <c r="T1664" s="231"/>
    </row>
    <row r="1665">
      <c r="A1665" s="257" t="str">
        <v>20180507007</v>
      </c>
      <c r="B1665" s="257" t="str">
        <v>20180507007</v>
      </c>
      <c r="C1665" s="257" t="str">
        <v>木薯滚珠按摩仪</v>
      </c>
      <c r="D1665" s="257" t="str">
        <v>按摩仪</v>
      </c>
      <c r="E1665" s="257" t="str">
        <v>20180507007</v>
      </c>
      <c r="F1665" s="257"/>
      <c r="G1665" s="231"/>
      <c r="H1665" s="231"/>
      <c r="I1665" s="231"/>
      <c r="J1665" s="231"/>
      <c r="K1665" s="231"/>
      <c r="L1665" s="231"/>
      <c r="M1665" s="231"/>
      <c r="N1665" s="231"/>
      <c r="O1665" s="231"/>
      <c r="P1665" s="231"/>
      <c r="Q1665" s="231"/>
      <c r="R1665" s="231"/>
      <c r="S1665" s="231"/>
      <c r="T1665" s="231"/>
    </row>
    <row r="1666">
      <c r="A1666" s="257" t="str">
        <v>20180507009</v>
      </c>
      <c r="B1666" s="257" t="str">
        <v>20180507009</v>
      </c>
      <c r="C1666" s="257" t="str">
        <v>Amiro-小白镜O系列高显色高清化妆镜</v>
      </c>
      <c r="D1666" s="257" t="str">
        <v>化妆镜</v>
      </c>
      <c r="E1666" s="257" t="str">
        <v>20180507009</v>
      </c>
      <c r="F1666" s="257" t="str">
        <v>白色插电</v>
      </c>
      <c r="G1666" s="231"/>
      <c r="H1666" s="231"/>
      <c r="I1666" s="231"/>
      <c r="J1666" s="231"/>
      <c r="K1666" s="231"/>
      <c r="L1666" s="231"/>
      <c r="M1666" s="231"/>
      <c r="N1666" s="231"/>
      <c r="O1666" s="231"/>
      <c r="P1666" s="231"/>
      <c r="Q1666" s="231"/>
      <c r="R1666" s="231"/>
      <c r="S1666" s="231"/>
      <c r="T1666" s="231"/>
    </row>
    <row r="1667">
      <c r="A1667" s="257" t="str">
        <v>O-bscd</v>
      </c>
      <c r="B1667" s="257" t="str">
        <v>20180507009</v>
      </c>
      <c r="C1667" s="257" t="str">
        <v>Amiro-小白镜O系列高显色高清化妆镜</v>
      </c>
      <c r="D1667" s="257" t="str">
        <v>化妆镜</v>
      </c>
      <c r="E1667" s="257" t="str">
        <v>20180507009</v>
      </c>
      <c r="F1667" s="257" t="str">
        <v>白色充电</v>
      </c>
      <c r="G1667" s="231"/>
      <c r="H1667" s="231"/>
      <c r="I1667" s="231"/>
      <c r="J1667" s="231"/>
      <c r="K1667" s="231"/>
      <c r="L1667" s="231"/>
      <c r="M1667" s="231"/>
      <c r="N1667" s="231"/>
      <c r="O1667" s="231"/>
      <c r="P1667" s="231"/>
      <c r="Q1667" s="231"/>
      <c r="R1667" s="231"/>
      <c r="S1667" s="231"/>
      <c r="T1667" s="231"/>
    </row>
    <row r="1668">
      <c r="A1668" s="257" t="str">
        <v>20180507010</v>
      </c>
      <c r="B1668" s="257" t="str">
        <v>20180507010</v>
      </c>
      <c r="C1668" s="257" t="str">
        <v>Amiro-小黑镜O系列高显色高清化妆镜</v>
      </c>
      <c r="D1668" s="257" t="str">
        <v>化妆镜</v>
      </c>
      <c r="E1668" s="257" t="str">
        <v>20180507010</v>
      </c>
      <c r="F1668" s="257" t="str">
        <v>黑色充电</v>
      </c>
      <c r="G1668" s="231"/>
      <c r="H1668" s="231"/>
      <c r="I1668" s="231"/>
      <c r="J1668" s="231"/>
      <c r="K1668" s="231"/>
      <c r="L1668" s="231"/>
      <c r="M1668" s="231"/>
      <c r="N1668" s="231"/>
      <c r="O1668" s="231"/>
      <c r="P1668" s="231"/>
      <c r="Q1668" s="231"/>
      <c r="R1668" s="231"/>
      <c r="S1668" s="231"/>
      <c r="T1668" s="231"/>
    </row>
    <row r="1669">
      <c r="A1669" s="257" t="str">
        <v>O-hscd</v>
      </c>
      <c r="B1669" s="257" t="str">
        <v>20180507010</v>
      </c>
      <c r="C1669" s="257" t="str">
        <v>Amiro-小黑镜O系列高显色高清化妆镜</v>
      </c>
      <c r="D1669" s="257" t="str">
        <v>化妆镜</v>
      </c>
      <c r="E1669" s="257" t="str">
        <v>20180507010</v>
      </c>
      <c r="F1669" s="257" t="str">
        <v>黑色插电</v>
      </c>
      <c r="G1669" s="231"/>
      <c r="H1669" s="231"/>
      <c r="I1669" s="231"/>
      <c r="J1669" s="231"/>
      <c r="K1669" s="231"/>
      <c r="L1669" s="231"/>
      <c r="M1669" s="231"/>
      <c r="N1669" s="231"/>
      <c r="O1669" s="231"/>
      <c r="P1669" s="231"/>
      <c r="Q1669" s="231"/>
      <c r="R1669" s="231"/>
      <c r="S1669" s="231"/>
      <c r="T1669" s="231"/>
    </row>
    <row r="1670">
      <c r="A1670" s="257" t="str">
        <v>20180507011</v>
      </c>
      <c r="B1670" s="257" t="str">
        <v>20180507011</v>
      </c>
      <c r="C1670" s="257" t="str">
        <v>花皙蔻洁面小白刷</v>
      </c>
      <c r="D1670" s="257" t="str">
        <v>洁面刷</v>
      </c>
      <c r="E1670" s="257" t="str">
        <v>20180507011</v>
      </c>
      <c r="F1670" s="257"/>
      <c r="G1670" s="231"/>
      <c r="H1670" s="231"/>
      <c r="I1670" s="231"/>
      <c r="J1670" s="231"/>
      <c r="K1670" s="231"/>
      <c r="L1670" s="231"/>
      <c r="M1670" s="231"/>
      <c r="N1670" s="231"/>
      <c r="O1670" s="231"/>
      <c r="P1670" s="231"/>
      <c r="Q1670" s="231"/>
      <c r="R1670" s="231"/>
      <c r="S1670" s="231"/>
      <c r="T1670" s="231"/>
    </row>
    <row r="1671">
      <c r="A1671" s="257" t="str">
        <v>EI-JDCZSGZ100g</v>
      </c>
      <c r="B1671" s="257" t="str">
        <v>EI-JDCZSGZ100g</v>
      </c>
      <c r="C1671" s="257" t="str">
        <v>EI-手工皂</v>
      </c>
      <c r="D1671" s="257" t="str">
        <v>EI-经典纯子手工皂 100g</v>
      </c>
      <c r="E1671" s="257" t="str">
        <v>EI-JDCZSGZ100g</v>
      </c>
      <c r="F1671" s="257" t="str">
        <v>100g 经典纯子</v>
      </c>
      <c r="G1671" s="231"/>
      <c r="H1671" s="231"/>
      <c r="I1671" s="231"/>
      <c r="J1671" s="231"/>
      <c r="K1671" s="231"/>
      <c r="L1671" s="231"/>
      <c r="M1671" s="231"/>
      <c r="N1671" s="231"/>
      <c r="O1671" s="231"/>
      <c r="P1671" s="231"/>
      <c r="Q1671" s="231"/>
      <c r="R1671" s="231"/>
      <c r="S1671" s="231"/>
      <c r="T1671" s="231"/>
    </row>
    <row r="1672">
      <c r="A1672" s="257" t="str">
        <v>EI-JDCZSGZ60g</v>
      </c>
      <c r="B1672" s="257" t="str">
        <v>EI-JDCZSGZ60g</v>
      </c>
      <c r="C1672" s="257" t="str">
        <v>EI-手工皂</v>
      </c>
      <c r="D1672" s="257" t="str">
        <v>EI-经典纯子手工皂 60g</v>
      </c>
      <c r="E1672" s="257" t="str">
        <v>EI-JDCZSGZ60g</v>
      </c>
      <c r="F1672" s="257" t="str">
        <v>60g 经典纯子</v>
      </c>
      <c r="G1672" s="231"/>
      <c r="H1672" s="231"/>
      <c r="I1672" s="231"/>
      <c r="J1672" s="231"/>
      <c r="K1672" s="231"/>
      <c r="L1672" s="231"/>
      <c r="M1672" s="231"/>
      <c r="N1672" s="231"/>
      <c r="O1672" s="231"/>
      <c r="P1672" s="231"/>
      <c r="Q1672" s="231"/>
      <c r="R1672" s="231"/>
      <c r="S1672" s="231"/>
      <c r="T1672" s="231"/>
    </row>
    <row r="1673">
      <c r="A1673" s="257" t="str">
        <v>EI-JDBBSGZ100g</v>
      </c>
      <c r="B1673" s="257" t="str">
        <v>EI-JDBBSGZ100g</v>
      </c>
      <c r="C1673" s="257" t="str">
        <v>EI-手工皂</v>
      </c>
      <c r="D1673" s="257" t="str">
        <v>EI-经典宝宝手工皂 100g</v>
      </c>
      <c r="E1673" s="257" t="str">
        <v>EI-JDBBSGZ100g</v>
      </c>
      <c r="F1673" s="257" t="str">
        <v>100g 经典宝宝</v>
      </c>
      <c r="G1673" s="231"/>
      <c r="H1673" s="231"/>
      <c r="I1673" s="231"/>
      <c r="J1673" s="231"/>
      <c r="K1673" s="231"/>
      <c r="L1673" s="231"/>
      <c r="M1673" s="231"/>
      <c r="N1673" s="231"/>
      <c r="O1673" s="231"/>
      <c r="P1673" s="231"/>
      <c r="Q1673" s="231"/>
      <c r="R1673" s="231"/>
      <c r="S1673" s="231"/>
      <c r="T1673" s="231"/>
    </row>
    <row r="1674">
      <c r="A1674" s="257" t="str">
        <v>EI-JDMRSGZ100g</v>
      </c>
      <c r="B1674" s="257" t="str">
        <v>EI-JDMRSGZ100g</v>
      </c>
      <c r="C1674" s="257" t="str">
        <v>EI-手工皂</v>
      </c>
      <c r="D1674" s="257" t="str">
        <v>EI-经典美人手工皂 100g</v>
      </c>
      <c r="E1674" s="257" t="str">
        <v>EI-JDMRSGZ100g</v>
      </c>
      <c r="F1674" s="257" t="str">
        <v>100g 经典美人</v>
      </c>
      <c r="G1674" s="231"/>
      <c r="H1674" s="231"/>
      <c r="I1674" s="231"/>
      <c r="J1674" s="231"/>
      <c r="K1674" s="231"/>
      <c r="L1674" s="231"/>
      <c r="M1674" s="231"/>
      <c r="N1674" s="231"/>
      <c r="O1674" s="231"/>
      <c r="P1674" s="231"/>
      <c r="Q1674" s="231"/>
      <c r="R1674" s="231"/>
      <c r="S1674" s="231"/>
      <c r="T1674" s="231"/>
    </row>
    <row r="1675">
      <c r="A1675" s="257" t="str">
        <v>EI-JDZZSGZ120g</v>
      </c>
      <c r="B1675" s="257" t="str">
        <v>EI-JDZZSGZ120g</v>
      </c>
      <c r="C1675" s="257" t="str">
        <v>EI-手工皂</v>
      </c>
      <c r="D1675" s="257" t="str">
        <v>EI-经典珍珠手工皂 120g</v>
      </c>
      <c r="E1675" s="257" t="str">
        <v>EI-JDZZSGZ120g</v>
      </c>
      <c r="F1675" s="257" t="str">
        <v>120g 经典珍珠</v>
      </c>
      <c r="G1675" s="231"/>
      <c r="H1675" s="231"/>
      <c r="I1675" s="231"/>
      <c r="J1675" s="231"/>
      <c r="K1675" s="231"/>
      <c r="L1675" s="231"/>
      <c r="M1675" s="231"/>
      <c r="N1675" s="231"/>
      <c r="O1675" s="231"/>
      <c r="P1675" s="231"/>
      <c r="Q1675" s="231"/>
      <c r="R1675" s="231"/>
      <c r="S1675" s="231"/>
      <c r="T1675" s="231"/>
    </row>
    <row r="1676">
      <c r="A1676" s="257" t="str">
        <v>MMYX-BLUE</v>
      </c>
      <c r="B1676" s="257" t="str">
        <v>MMYX-BLUE</v>
      </c>
      <c r="C1676" s="257" t="str">
        <v>猫王小音箱</v>
      </c>
      <c r="D1676" s="257" t="str">
        <v>猫王小音箱 尼斯蓝</v>
      </c>
      <c r="E1676" s="257" t="str">
        <v>MMYX-BLUE</v>
      </c>
      <c r="F1676" s="257" t="str">
        <v>尼斯蓝</v>
      </c>
      <c r="G1676" s="231"/>
      <c r="H1676" s="231"/>
      <c r="I1676" s="231"/>
      <c r="J1676" s="231"/>
      <c r="K1676" s="231"/>
      <c r="L1676" s="231"/>
      <c r="M1676" s="231"/>
      <c r="N1676" s="231"/>
      <c r="O1676" s="231"/>
      <c r="P1676" s="231"/>
      <c r="Q1676" s="231"/>
      <c r="R1676" s="231"/>
      <c r="S1676" s="231"/>
      <c r="T1676" s="231"/>
    </row>
    <row r="1677">
      <c r="A1677" s="257" t="str">
        <v>MMYX-WHITE</v>
      </c>
      <c r="B1677" s="257" t="str">
        <v>MMYX-WHITE</v>
      </c>
      <c r="C1677" s="257" t="str">
        <v>猫王小音箱</v>
      </c>
      <c r="D1677" s="257" t="str">
        <v>猫王小音箱 纯真白</v>
      </c>
      <c r="E1677" s="257" t="str">
        <v>MMYX-WHITE</v>
      </c>
      <c r="F1677" s="257" t="str">
        <v>纯真白</v>
      </c>
      <c r="G1677" s="231"/>
      <c r="H1677" s="231"/>
      <c r="I1677" s="231"/>
      <c r="J1677" s="231"/>
      <c r="K1677" s="231"/>
      <c r="L1677" s="231"/>
      <c r="M1677" s="231"/>
      <c r="N1677" s="231"/>
      <c r="O1677" s="231"/>
      <c r="P1677" s="231"/>
      <c r="Q1677" s="231"/>
      <c r="R1677" s="231"/>
      <c r="S1677" s="231"/>
      <c r="T1677" s="231"/>
    </row>
    <row r="1678">
      <c r="A1678" s="257" t="str">
        <v>ydtea-r</v>
      </c>
      <c r="B1678" s="257" t="str">
        <v>ydtea</v>
      </c>
      <c r="C1678" s="257" t="str">
        <v>亚朵村的茶</v>
      </c>
      <c r="D1678" s="257" t="str">
        <v>亚朵茶</v>
      </c>
      <c r="E1678" s="257" t="str">
        <v>ydtea-r</v>
      </c>
      <c r="F1678" s="257" t="str">
        <v>罐装红茶</v>
      </c>
      <c r="G1678" s="231"/>
      <c r="H1678" s="231"/>
      <c r="I1678" s="231"/>
      <c r="J1678" s="231"/>
      <c r="K1678" s="231"/>
      <c r="L1678" s="231"/>
      <c r="M1678" s="231"/>
      <c r="N1678" s="231"/>
      <c r="O1678" s="231"/>
      <c r="P1678" s="231"/>
      <c r="Q1678" s="231"/>
      <c r="R1678" s="231"/>
      <c r="S1678" s="231"/>
      <c r="T1678" s="231"/>
    </row>
    <row r="1679">
      <c r="A1679" s="257" t="str">
        <v>ydtea-g</v>
      </c>
      <c r="B1679" s="257" t="str">
        <v>ydtea</v>
      </c>
      <c r="C1679" s="257" t="str">
        <v>亚朵村的茶</v>
      </c>
      <c r="D1679" s="257" t="str">
        <v>亚朵茶</v>
      </c>
      <c r="E1679" s="257" t="str">
        <v>ydtea-g</v>
      </c>
      <c r="F1679" s="257" t="str">
        <v>罐装绿茶</v>
      </c>
      <c r="G1679" s="231"/>
      <c r="H1679" s="231"/>
      <c r="I1679" s="231"/>
      <c r="J1679" s="231"/>
      <c r="K1679" s="231"/>
      <c r="L1679" s="231"/>
      <c r="M1679" s="231"/>
      <c r="N1679" s="231"/>
      <c r="O1679" s="231"/>
      <c r="P1679" s="231"/>
      <c r="Q1679" s="231"/>
      <c r="R1679" s="231"/>
      <c r="S1679" s="231"/>
      <c r="T1679" s="231"/>
    </row>
    <row r="1680">
      <c r="A1680" s="257" t="str">
        <v>xsyx-p</v>
      </c>
      <c r="B1680" s="257" t="str">
        <v>xsyx</v>
      </c>
      <c r="C1680" s="257" t="str">
        <v>像素 蓝牙音箱</v>
      </c>
      <c r="D1680" s="257" t="str">
        <v>像素音箱</v>
      </c>
      <c r="E1680" s="257" t="str">
        <v>xsyx-p</v>
      </c>
      <c r="F1680" s="257" t="str">
        <v>公主粉</v>
      </c>
      <c r="G1680" s="231"/>
      <c r="H1680" s="231"/>
      <c r="I1680" s="231"/>
      <c r="J1680" s="231"/>
      <c r="K1680" s="231"/>
      <c r="L1680" s="231"/>
      <c r="M1680" s="231"/>
      <c r="N1680" s="231"/>
      <c r="O1680" s="231"/>
      <c r="P1680" s="231"/>
      <c r="Q1680" s="231"/>
      <c r="R1680" s="231"/>
      <c r="S1680" s="231"/>
      <c r="T1680" s="231"/>
    </row>
    <row r="1681">
      <c r="A1681" s="257" t="str">
        <v>xsyx-w</v>
      </c>
      <c r="B1681" s="257" t="str">
        <v>xsyx</v>
      </c>
      <c r="C1681" s="257" t="str">
        <v>像素 蓝牙音箱</v>
      </c>
      <c r="D1681" s="257" t="str">
        <v>像素音箱</v>
      </c>
      <c r="E1681" s="257" t="str">
        <v>xsyx-w</v>
      </c>
      <c r="F1681" s="257" t="str">
        <v>白色</v>
      </c>
      <c r="G1681" s="231"/>
      <c r="H1681" s="231"/>
      <c r="I1681" s="231"/>
      <c r="J1681" s="231"/>
      <c r="K1681" s="231"/>
      <c r="L1681" s="231"/>
      <c r="M1681" s="231"/>
      <c r="N1681" s="231"/>
      <c r="O1681" s="231"/>
      <c r="P1681" s="231"/>
      <c r="Q1681" s="231"/>
      <c r="R1681" s="231"/>
      <c r="S1681" s="231"/>
      <c r="T1681" s="231"/>
    </row>
    <row r="1682">
      <c r="A1682" s="257" t="str">
        <v>xsyx-r</v>
      </c>
      <c r="B1682" s="257" t="str">
        <v>xsyx</v>
      </c>
      <c r="C1682" s="257" t="str">
        <v>像素 蓝牙音箱</v>
      </c>
      <c r="D1682" s="257" t="str">
        <v>像素音箱</v>
      </c>
      <c r="E1682" s="257" t="str">
        <v>xsyx-r</v>
      </c>
      <c r="F1682" s="257" t="str">
        <v>红色</v>
      </c>
      <c r="G1682" s="231"/>
      <c r="H1682" s="231"/>
      <c r="I1682" s="231"/>
      <c r="J1682" s="231"/>
      <c r="K1682" s="231"/>
      <c r="L1682" s="231"/>
      <c r="M1682" s="231"/>
      <c r="N1682" s="231"/>
      <c r="O1682" s="231"/>
      <c r="P1682" s="231"/>
      <c r="Q1682" s="231"/>
      <c r="R1682" s="231"/>
      <c r="S1682" s="231"/>
      <c r="T1682" s="231"/>
    </row>
    <row r="1683">
      <c r="A1683" s="257" t="str">
        <v>xsyx-g</v>
      </c>
      <c r="B1683" s="257" t="str">
        <v>xsyx</v>
      </c>
      <c r="C1683" s="257" t="str">
        <v>像素 蓝牙音箱</v>
      </c>
      <c r="D1683" s="257" t="str">
        <v>像素音箱</v>
      </c>
      <c r="E1683" s="257" t="str">
        <v>xsyx-g</v>
      </c>
      <c r="F1683" s="257" t="str">
        <v>绿色</v>
      </c>
      <c r="G1683" s="231"/>
      <c r="H1683" s="231"/>
      <c r="I1683" s="231"/>
      <c r="J1683" s="231"/>
      <c r="K1683" s="231"/>
      <c r="L1683" s="231"/>
      <c r="M1683" s="231"/>
      <c r="N1683" s="231"/>
      <c r="O1683" s="231"/>
      <c r="P1683" s="231"/>
      <c r="Q1683" s="231"/>
      <c r="R1683" s="231"/>
      <c r="S1683" s="231"/>
      <c r="T1683" s="231"/>
    </row>
    <row r="1684">
      <c r="A1684" s="257" t="str">
        <v>xsyx-b</v>
      </c>
      <c r="B1684" s="257" t="str">
        <v>xsyx</v>
      </c>
      <c r="C1684" s="257" t="str">
        <v>像素 蓝牙音箱</v>
      </c>
      <c r="D1684" s="257" t="str">
        <v>像素音箱</v>
      </c>
      <c r="E1684" s="257" t="str">
        <v>xsyx-b</v>
      </c>
      <c r="F1684" s="257" t="str">
        <v>蓝色</v>
      </c>
      <c r="G1684" s="231"/>
      <c r="H1684" s="231"/>
      <c r="I1684" s="231"/>
      <c r="J1684" s="231"/>
      <c r="K1684" s="231"/>
      <c r="L1684" s="231"/>
      <c r="M1684" s="231"/>
      <c r="N1684" s="231"/>
      <c r="O1684" s="231"/>
      <c r="P1684" s="231"/>
      <c r="Q1684" s="231"/>
      <c r="R1684" s="231"/>
      <c r="S1684" s="231"/>
      <c r="T1684" s="231"/>
    </row>
    <row r="1685">
      <c r="A1685" s="257" t="str">
        <v>xsyx-bl</v>
      </c>
      <c r="B1685" s="257" t="str">
        <v>xsyx</v>
      </c>
      <c r="C1685" s="257" t="str">
        <v>像素 蓝牙音箱</v>
      </c>
      <c r="D1685" s="257" t="str">
        <v>像素音箱</v>
      </c>
      <c r="E1685" s="257" t="str">
        <v>xsyx-bl</v>
      </c>
      <c r="F1685" s="257" t="str">
        <v>黑色</v>
      </c>
      <c r="G1685" s="231"/>
      <c r="H1685" s="231"/>
      <c r="I1685" s="231"/>
      <c r="J1685" s="231"/>
      <c r="K1685" s="231"/>
      <c r="L1685" s="231"/>
      <c r="M1685" s="231"/>
      <c r="N1685" s="231"/>
      <c r="O1685" s="231"/>
      <c r="P1685" s="231"/>
      <c r="Q1685" s="231"/>
      <c r="R1685" s="231"/>
      <c r="S1685" s="231"/>
      <c r="T1685" s="231"/>
    </row>
    <row r="1686">
      <c r="A1686" s="257" t="str">
        <v>1143158</v>
      </c>
      <c r="B1686" s="257" t="str">
        <v>11431</v>
      </c>
      <c r="C1686" s="257" t="str">
        <v>网易严选 炫彩随行吸管杯</v>
      </c>
      <c r="D1686" s="257" t="str">
        <v>吸管杯</v>
      </c>
      <c r="E1686" s="257" t="str">
        <v>1143158</v>
      </c>
      <c r="F1686" s="257" t="str">
        <v>幻冰蓝</v>
      </c>
      <c r="G1686" s="231"/>
      <c r="H1686" s="231"/>
      <c r="I1686" s="231"/>
      <c r="J1686" s="231"/>
      <c r="K1686" s="231"/>
      <c r="L1686" s="231"/>
      <c r="M1686" s="231"/>
      <c r="N1686" s="231"/>
      <c r="O1686" s="231"/>
      <c r="P1686" s="231"/>
      <c r="Q1686" s="231"/>
      <c r="R1686" s="231"/>
      <c r="S1686" s="231"/>
      <c r="T1686" s="231"/>
    </row>
    <row r="1687">
      <c r="A1687" s="257" t="str">
        <v>1143161</v>
      </c>
      <c r="B1687" s="257" t="str">
        <v>11431</v>
      </c>
      <c r="C1687" s="257" t="str">
        <v>网易严选 炫彩随行吸管杯</v>
      </c>
      <c r="D1687" s="257" t="str">
        <v>吸管杯</v>
      </c>
      <c r="E1687" s="257" t="str">
        <v>1143161</v>
      </c>
      <c r="F1687" s="257" t="str">
        <v>火龙果</v>
      </c>
      <c r="G1687" s="231"/>
      <c r="H1687" s="231"/>
      <c r="I1687" s="231"/>
      <c r="J1687" s="231"/>
      <c r="K1687" s="231"/>
      <c r="L1687" s="231"/>
      <c r="M1687" s="231"/>
      <c r="N1687" s="231"/>
      <c r="O1687" s="231"/>
      <c r="P1687" s="231"/>
      <c r="Q1687" s="231"/>
      <c r="R1687" s="231"/>
      <c r="S1687" s="231"/>
      <c r="T1687" s="231"/>
    </row>
    <row r="1688">
      <c r="A1688" s="257" t="str">
        <v>1143159</v>
      </c>
      <c r="B1688" s="257" t="str">
        <v>11431</v>
      </c>
      <c r="C1688" s="257" t="str">
        <v>网易严选 炫彩随行吸管杯</v>
      </c>
      <c r="D1688" s="257" t="str">
        <v>吸管杯</v>
      </c>
      <c r="E1688" s="257" t="str">
        <v>1143159</v>
      </c>
      <c r="F1688" s="257" t="str">
        <v>冷葡紫</v>
      </c>
      <c r="G1688" s="231"/>
      <c r="H1688" s="231"/>
      <c r="I1688" s="231"/>
      <c r="J1688" s="231"/>
      <c r="K1688" s="231"/>
      <c r="L1688" s="231"/>
      <c r="M1688" s="231"/>
      <c r="N1688" s="231"/>
      <c r="O1688" s="231"/>
      <c r="P1688" s="231"/>
      <c r="Q1688" s="231"/>
      <c r="R1688" s="231"/>
      <c r="S1688" s="231"/>
      <c r="T1688" s="231"/>
    </row>
    <row r="1689">
      <c r="A1689" s="257" t="str">
        <v>1143160</v>
      </c>
      <c r="B1689" s="257" t="str">
        <v>11431</v>
      </c>
      <c r="C1689" s="257" t="str">
        <v>网易严选 炫彩随行吸管杯</v>
      </c>
      <c r="D1689" s="257" t="str">
        <v>吸管杯</v>
      </c>
      <c r="E1689" s="257" t="str">
        <v>1143160</v>
      </c>
      <c r="F1689" s="257" t="str">
        <v>青柠绿</v>
      </c>
      <c r="G1689" s="231"/>
      <c r="H1689" s="231"/>
      <c r="I1689" s="231"/>
      <c r="J1689" s="231"/>
      <c r="K1689" s="231"/>
      <c r="L1689" s="231"/>
      <c r="M1689" s="231"/>
      <c r="N1689" s="231"/>
      <c r="O1689" s="231"/>
      <c r="P1689" s="231"/>
      <c r="Q1689" s="231"/>
      <c r="R1689" s="231"/>
      <c r="S1689" s="231"/>
      <c r="T1689" s="231"/>
    </row>
    <row r="1690">
      <c r="A1690" s="257" t="str">
        <v>ydteas-r</v>
      </c>
      <c r="B1690" s="257" t="str">
        <v>ydteas</v>
      </c>
      <c r="C1690" s="257" t="str">
        <v>亚朵村的茶</v>
      </c>
      <c r="D1690" s="257" t="str">
        <v>亚朵茶</v>
      </c>
      <c r="E1690" s="257" t="str">
        <v>ydteas-r</v>
      </c>
      <c r="F1690" s="257" t="str">
        <v>随手礼红茶</v>
      </c>
      <c r="G1690" s="231"/>
      <c r="H1690" s="231"/>
      <c r="I1690" s="231"/>
      <c r="J1690" s="231"/>
      <c r="K1690" s="231"/>
      <c r="L1690" s="231"/>
      <c r="M1690" s="231"/>
      <c r="N1690" s="231"/>
      <c r="O1690" s="231"/>
      <c r="P1690" s="231"/>
      <c r="Q1690" s="231"/>
      <c r="R1690" s="231"/>
      <c r="S1690" s="231"/>
      <c r="T1690" s="231"/>
    </row>
    <row r="1691">
      <c r="A1691" s="257" t="str">
        <v>ydteas-g</v>
      </c>
      <c r="B1691" s="257" t="str">
        <v>ydteas</v>
      </c>
      <c r="C1691" s="257" t="str">
        <v>亚朵村的茶</v>
      </c>
      <c r="D1691" s="257" t="str">
        <v>亚朵茶</v>
      </c>
      <c r="E1691" s="257" t="str">
        <v>ydteas-g</v>
      </c>
      <c r="F1691" s="257" t="str">
        <v>随手礼绿茶</v>
      </c>
      <c r="G1691" s="231"/>
      <c r="H1691" s="231"/>
      <c r="I1691" s="231"/>
      <c r="J1691" s="231"/>
      <c r="K1691" s="231"/>
      <c r="L1691" s="231"/>
      <c r="M1691" s="231"/>
      <c r="N1691" s="231"/>
      <c r="O1691" s="231"/>
      <c r="P1691" s="231"/>
      <c r="Q1691" s="231"/>
      <c r="R1691" s="231"/>
      <c r="S1691" s="231"/>
      <c r="T1691" s="231"/>
    </row>
    <row r="1692">
      <c r="A1692" s="257" t="str">
        <v>yd-lmlgxbl</v>
      </c>
      <c r="B1692" s="257" t="str">
        <v>yd-lmlgx</v>
      </c>
      <c r="C1692" s="257" t="str">
        <v>亚朵定制 铝镁合金拉杆箱</v>
      </c>
      <c r="D1692" s="257" t="str">
        <v>拉杆箱</v>
      </c>
      <c r="E1692" s="257" t="str">
        <v>yd-lmlgxbl</v>
      </c>
      <c r="F1692" s="257" t="str">
        <v>颜色:黑色,尺寸:20寸</v>
      </c>
      <c r="G1692" s="231"/>
      <c r="H1692" s="231"/>
      <c r="I1692" s="231"/>
      <c r="J1692" s="231"/>
      <c r="K1692" s="231"/>
      <c r="L1692" s="231"/>
      <c r="M1692" s="231"/>
      <c r="N1692" s="231"/>
      <c r="O1692" s="231"/>
      <c r="P1692" s="231"/>
      <c r="Q1692" s="231"/>
      <c r="R1692" s="231"/>
      <c r="S1692" s="231"/>
      <c r="T1692" s="231"/>
    </row>
    <row r="1693">
      <c r="A1693" s="257" t="str">
        <v>yd-lmlgxs</v>
      </c>
      <c r="B1693" s="257" t="str">
        <v>yd-lmlgx</v>
      </c>
      <c r="C1693" s="257" t="str">
        <v>亚朵定制 铝镁合金拉杆箱</v>
      </c>
      <c r="D1693" s="257" t="str">
        <v>拉杆箱</v>
      </c>
      <c r="E1693" s="257" t="str">
        <v>yd-lmlgxs</v>
      </c>
      <c r="F1693" s="257" t="str">
        <v>颜色:银色,尺寸:20寸</v>
      </c>
      <c r="G1693" s="231"/>
      <c r="H1693" s="231"/>
      <c r="I1693" s="231"/>
      <c r="J1693" s="231"/>
      <c r="K1693" s="231"/>
      <c r="L1693" s="231"/>
      <c r="M1693" s="231"/>
      <c r="N1693" s="231"/>
      <c r="O1693" s="231"/>
      <c r="P1693" s="231"/>
      <c r="Q1693" s="231"/>
      <c r="R1693" s="231"/>
      <c r="S1693" s="231"/>
      <c r="T1693" s="231"/>
    </row>
    <row r="1694">
      <c r="A1694" s="257" t="str">
        <v>yd-lmlgxg</v>
      </c>
      <c r="B1694" s="257" t="str">
        <v>yd-lmlgx</v>
      </c>
      <c r="C1694" s="257" t="str">
        <v>亚朵定制 铝镁合金拉杆箱</v>
      </c>
      <c r="D1694" s="257" t="str">
        <v>拉杆箱</v>
      </c>
      <c r="E1694" s="257" t="str">
        <v>yd-lmlgxg</v>
      </c>
      <c r="F1694" s="257" t="str">
        <v>香槟金</v>
      </c>
      <c r="G1694" s="231"/>
      <c r="H1694" s="231"/>
      <c r="I1694" s="231"/>
      <c r="J1694" s="231"/>
      <c r="K1694" s="231"/>
      <c r="L1694" s="231"/>
      <c r="M1694" s="231"/>
      <c r="N1694" s="231"/>
      <c r="O1694" s="231"/>
      <c r="P1694" s="231"/>
      <c r="Q1694" s="231"/>
      <c r="R1694" s="231"/>
      <c r="S1694" s="231"/>
      <c r="T1694" s="231"/>
    </row>
    <row r="1695">
      <c r="A1695" s="257" t="str">
        <v>yd-lmlgxp</v>
      </c>
      <c r="B1695" s="257" t="str">
        <v>yd-lmlgx</v>
      </c>
      <c r="C1695" s="257" t="str">
        <v>亚朵定制 铝镁合金拉杆箱</v>
      </c>
      <c r="D1695" s="257" t="str">
        <v>拉杆箱</v>
      </c>
      <c r="E1695" s="257" t="str">
        <v>yd-lmlgxp</v>
      </c>
      <c r="F1695" s="257" t="str">
        <v>水晶粉</v>
      </c>
      <c r="G1695" s="231"/>
      <c r="H1695" s="231"/>
      <c r="I1695" s="231"/>
      <c r="J1695" s="231"/>
      <c r="K1695" s="231"/>
      <c r="L1695" s="231"/>
      <c r="M1695" s="231"/>
      <c r="N1695" s="231"/>
      <c r="O1695" s="231"/>
      <c r="P1695" s="231"/>
      <c r="Q1695" s="231"/>
      <c r="R1695" s="231"/>
      <c r="S1695" s="231"/>
      <c r="T1695" s="231"/>
    </row>
    <row r="1696">
      <c r="A1696" s="257" t="str">
        <v>yd-lmlgxr</v>
      </c>
      <c r="B1696" s="257" t="str">
        <v>yd-lmlgx</v>
      </c>
      <c r="C1696" s="257" t="str">
        <v>亚朵定制 铝镁合金拉杆箱</v>
      </c>
      <c r="D1696" s="257" t="str">
        <v>拉杆箱</v>
      </c>
      <c r="E1696" s="257" t="str">
        <v>yd-lmlgxr</v>
      </c>
      <c r="F1696" s="257" t="str">
        <v>颜色:红色,尺寸:20寸</v>
      </c>
      <c r="G1696" s="231"/>
      <c r="H1696" s="231"/>
      <c r="I1696" s="231"/>
      <c r="J1696" s="231"/>
      <c r="K1696" s="231"/>
      <c r="L1696" s="231"/>
      <c r="M1696" s="231"/>
      <c r="N1696" s="231"/>
      <c r="O1696" s="231"/>
      <c r="P1696" s="231"/>
      <c r="Q1696" s="231"/>
      <c r="R1696" s="231"/>
      <c r="S1696" s="231"/>
      <c r="T1696" s="231"/>
    </row>
    <row r="1697">
      <c r="A1697" s="257" t="str">
        <v>yd-lmlgxb</v>
      </c>
      <c r="B1697" s="257" t="str">
        <v>yd-lmlgx</v>
      </c>
      <c r="C1697" s="257" t="str">
        <v>亚朵定制 铝镁合金拉杆箱</v>
      </c>
      <c r="D1697" s="257" t="str">
        <v>拉杆箱</v>
      </c>
      <c r="E1697" s="257" t="str">
        <v>yd-lmlgxb</v>
      </c>
      <c r="F1697" s="257" t="str">
        <v>颜色:蓝色,尺寸:20寸</v>
      </c>
      <c r="G1697" s="231"/>
      <c r="H1697" s="231"/>
      <c r="I1697" s="231"/>
      <c r="J1697" s="231"/>
      <c r="K1697" s="231"/>
      <c r="L1697" s="231"/>
      <c r="M1697" s="231"/>
      <c r="N1697" s="231"/>
      <c r="O1697" s="231"/>
      <c r="P1697" s="231"/>
      <c r="Q1697" s="231"/>
      <c r="R1697" s="231"/>
      <c r="S1697" s="231"/>
      <c r="T1697" s="231"/>
    </row>
    <row r="1698">
      <c r="A1698" s="257" t="str">
        <v>FT-BZQL</v>
      </c>
      <c r="B1698" s="257" t="str">
        <v>FT-BZQL</v>
      </c>
      <c r="C1698" s="257" t="str">
        <v>枫缇 冰藻清露</v>
      </c>
      <c r="D1698" s="257" t="str">
        <v>枫缇 冰藻清露</v>
      </c>
      <c r="E1698" s="257" t="str">
        <v>FT-BZQL</v>
      </c>
      <c r="F1698" s="257" t="str">
        <v>50ml</v>
      </c>
      <c r="G1698" s="231"/>
      <c r="H1698" s="231"/>
      <c r="I1698" s="231"/>
      <c r="J1698" s="231"/>
      <c r="K1698" s="231"/>
      <c r="L1698" s="231"/>
      <c r="M1698" s="231"/>
      <c r="N1698" s="231"/>
      <c r="O1698" s="231"/>
      <c r="P1698" s="231"/>
      <c r="Q1698" s="231"/>
      <c r="R1698" s="231"/>
      <c r="S1698" s="231"/>
      <c r="T1698" s="231"/>
    </row>
    <row r="1699">
      <c r="A1699" s="257" t="str">
        <v>1240022</v>
      </c>
      <c r="B1699" s="257" t="str">
        <v>1240022</v>
      </c>
      <c r="C1699" s="257" t="str">
        <v>20寸纯PC“铝框”(非全铝)登机箱草木绿</v>
      </c>
      <c r="D1699" s="257" t="str">
        <v>20寸 纯PC“铝框”（非全铝）登机箱</v>
      </c>
      <c r="E1699" s="257" t="str">
        <v>1240022</v>
      </c>
      <c r="F1699" s="257" t="str">
        <v>草木绿</v>
      </c>
      <c r="G1699" s="231"/>
      <c r="H1699" s="231"/>
      <c r="I1699" s="231"/>
      <c r="J1699" s="231"/>
      <c r="K1699" s="231"/>
      <c r="L1699" s="231"/>
      <c r="M1699" s="231"/>
      <c r="N1699" s="231"/>
      <c r="O1699" s="231"/>
      <c r="P1699" s="231"/>
      <c r="Q1699" s="231"/>
      <c r="R1699" s="231"/>
      <c r="S1699" s="231"/>
      <c r="T1699" s="231"/>
    </row>
    <row r="1700">
      <c r="A1700" s="257" t="str">
        <v>yrz-xk</v>
      </c>
      <c r="B1700" s="257" t="str">
        <v>yrz-xk</v>
      </c>
      <c r="C1700" s="257" t="str">
        <v>酒店同款 新款羽绒枕</v>
      </c>
      <c r="D1700" s="257" t="str">
        <v>羽绒枕</v>
      </c>
      <c r="E1700" s="257" t="str">
        <v>酒店款</v>
      </c>
      <c r="F1700" s="257" t="str">
        <v>酒店款</v>
      </c>
      <c r="G1700" s="231"/>
      <c r="H1700" s="231"/>
      <c r="I1700" s="231"/>
      <c r="J1700" s="231"/>
      <c r="K1700" s="231"/>
      <c r="L1700" s="231"/>
      <c r="M1700" s="231"/>
      <c r="N1700" s="231"/>
      <c r="O1700" s="231"/>
      <c r="P1700" s="231"/>
      <c r="Q1700" s="231"/>
      <c r="R1700" s="231"/>
      <c r="S1700" s="231"/>
      <c r="T1700" s="231"/>
    </row>
    <row r="1701">
      <c r="A1701" s="257" t="str">
        <v>yrz-fk</v>
      </c>
      <c r="B1701" s="257" t="str">
        <v>yrz-xk</v>
      </c>
      <c r="C1701" s="257" t="str">
        <v>酒店同款 新款羽绒枕</v>
      </c>
      <c r="D1701" s="257" t="str">
        <v>羽绒枕</v>
      </c>
      <c r="E1701" s="257" t="str">
        <v>家用款</v>
      </c>
      <c r="F1701" s="257" t="str">
        <v>家用款</v>
      </c>
      <c r="G1701" s="231"/>
      <c r="H1701" s="231"/>
      <c r="I1701" s="231"/>
      <c r="J1701" s="231"/>
      <c r="K1701" s="231"/>
      <c r="L1701" s="231"/>
      <c r="M1701" s="231"/>
      <c r="N1701" s="231"/>
      <c r="O1701" s="231"/>
      <c r="P1701" s="231"/>
      <c r="Q1701" s="231"/>
      <c r="R1701" s="231"/>
      <c r="S1701" s="231"/>
      <c r="T1701" s="231"/>
    </row>
    <row r="1702">
      <c r="A1702" s="257" t="str">
        <v>mwxtb-s</v>
      </c>
      <c r="B1702" s="257" t="str">
        <v>mwxt</v>
      </c>
      <c r="C1702" s="257" t="str">
        <v>莫忘想T恤</v>
      </c>
      <c r="D1702" s="257" t="str">
        <v>T恤</v>
      </c>
      <c r="E1702" s="257" t="str">
        <v>mwxtb-s</v>
      </c>
      <c r="F1702" s="257" t="str">
        <v>黑色S</v>
      </c>
      <c r="G1702" s="231"/>
      <c r="H1702" s="231"/>
      <c r="I1702" s="231"/>
      <c r="J1702" s="231"/>
      <c r="K1702" s="231"/>
      <c r="L1702" s="231"/>
      <c r="M1702" s="231"/>
      <c r="N1702" s="231"/>
      <c r="O1702" s="231"/>
      <c r="P1702" s="231"/>
      <c r="Q1702" s="231"/>
      <c r="R1702" s="231"/>
      <c r="S1702" s="231"/>
      <c r="T1702" s="231"/>
    </row>
    <row r="1703">
      <c r="A1703" s="257" t="str">
        <v>mwxtb-m</v>
      </c>
      <c r="B1703" s="257" t="str">
        <v>mwxt</v>
      </c>
      <c r="C1703" s="257" t="str">
        <v>莫忘想T恤</v>
      </c>
      <c r="D1703" s="257" t="str">
        <v>T恤</v>
      </c>
      <c r="E1703" s="257" t="str">
        <v>mwxtb-m</v>
      </c>
      <c r="F1703" s="257" t="str">
        <v>黑色M</v>
      </c>
      <c r="G1703" s="231"/>
      <c r="H1703" s="231"/>
      <c r="I1703" s="231"/>
      <c r="J1703" s="231"/>
      <c r="K1703" s="231"/>
      <c r="L1703" s="231"/>
      <c r="M1703" s="231"/>
      <c r="N1703" s="231"/>
      <c r="O1703" s="231"/>
      <c r="P1703" s="231"/>
      <c r="Q1703" s="231"/>
      <c r="R1703" s="231"/>
      <c r="S1703" s="231"/>
      <c r="T1703" s="231"/>
    </row>
    <row r="1704">
      <c r="A1704" s="257" t="str">
        <v>mwxtb-l</v>
      </c>
      <c r="B1704" s="257" t="str">
        <v>mwxt</v>
      </c>
      <c r="C1704" s="257" t="str">
        <v>莫忘想T恤</v>
      </c>
      <c r="D1704" s="257" t="str">
        <v>T恤</v>
      </c>
      <c r="E1704" s="257" t="str">
        <v>mwxtb-l</v>
      </c>
      <c r="F1704" s="257" t="str">
        <v>黑色L</v>
      </c>
      <c r="G1704" s="231"/>
      <c r="H1704" s="231"/>
      <c r="I1704" s="231"/>
      <c r="J1704" s="231"/>
      <c r="K1704" s="231"/>
      <c r="L1704" s="231"/>
      <c r="M1704" s="231"/>
      <c r="N1704" s="231"/>
      <c r="O1704" s="231"/>
      <c r="P1704" s="231"/>
      <c r="Q1704" s="231"/>
      <c r="R1704" s="231"/>
      <c r="S1704" s="231"/>
      <c r="T1704" s="231"/>
    </row>
    <row r="1705">
      <c r="A1705" s="257" t="str">
        <v>mwxtb-xl</v>
      </c>
      <c r="B1705" s="257" t="str">
        <v>mwxt</v>
      </c>
      <c r="C1705" s="257" t="str">
        <v>莫忘想T恤</v>
      </c>
      <c r="D1705" s="257" t="str">
        <v>T恤</v>
      </c>
      <c r="E1705" s="257" t="str">
        <v>mwxtb-xl</v>
      </c>
      <c r="F1705" s="257" t="str">
        <v>黑色XL</v>
      </c>
      <c r="G1705" s="231"/>
      <c r="H1705" s="231"/>
      <c r="I1705" s="231"/>
      <c r="J1705" s="231"/>
      <c r="K1705" s="231"/>
      <c r="L1705" s="231"/>
      <c r="M1705" s="231"/>
      <c r="N1705" s="231"/>
      <c r="O1705" s="231"/>
      <c r="P1705" s="231"/>
      <c r="Q1705" s="231"/>
      <c r="R1705" s="231"/>
      <c r="S1705" s="231"/>
      <c r="T1705" s="231"/>
    </row>
    <row r="1706">
      <c r="A1706" s="257" t="str">
        <v>mwxw-s</v>
      </c>
      <c r="B1706" s="257" t="str">
        <v>mwxt</v>
      </c>
      <c r="C1706" s="257" t="str">
        <v>莫忘想T恤</v>
      </c>
      <c r="D1706" s="257" t="str">
        <v>T恤</v>
      </c>
      <c r="E1706" s="257" t="str">
        <v>mwxw-s</v>
      </c>
      <c r="F1706" s="257" t="str">
        <v>白色S</v>
      </c>
      <c r="G1706" s="231"/>
      <c r="H1706" s="231"/>
      <c r="I1706" s="231"/>
      <c r="J1706" s="231"/>
      <c r="K1706" s="231"/>
      <c r="L1706" s="231"/>
      <c r="M1706" s="231"/>
      <c r="N1706" s="231"/>
      <c r="O1706" s="231"/>
      <c r="P1706" s="231"/>
      <c r="Q1706" s="231"/>
      <c r="R1706" s="231"/>
      <c r="S1706" s="231"/>
      <c r="T1706" s="231"/>
    </row>
    <row r="1707">
      <c r="A1707" s="257" t="str">
        <v>mwxtw-m</v>
      </c>
      <c r="B1707" s="257" t="str">
        <v>mwxt</v>
      </c>
      <c r="C1707" s="257" t="str">
        <v>莫忘想T恤</v>
      </c>
      <c r="D1707" s="257" t="str">
        <v>T恤</v>
      </c>
      <c r="E1707" s="257" t="str">
        <v>mwxtw-m</v>
      </c>
      <c r="F1707" s="257" t="str">
        <v>白色M</v>
      </c>
      <c r="G1707" s="231"/>
      <c r="H1707" s="231"/>
      <c r="I1707" s="231"/>
      <c r="J1707" s="231"/>
      <c r="K1707" s="231"/>
      <c r="L1707" s="231"/>
      <c r="M1707" s="231"/>
      <c r="N1707" s="231"/>
      <c r="O1707" s="231"/>
      <c r="P1707" s="231"/>
      <c r="Q1707" s="231"/>
      <c r="R1707" s="231"/>
      <c r="S1707" s="231"/>
      <c r="T1707" s="231"/>
    </row>
    <row r="1708">
      <c r="A1708" s="257" t="str">
        <v>mwxtw-l</v>
      </c>
      <c r="B1708" s="257" t="str">
        <v>mwxt</v>
      </c>
      <c r="C1708" s="257" t="str">
        <v>莫忘想T恤</v>
      </c>
      <c r="D1708" s="257" t="str">
        <v>T恤</v>
      </c>
      <c r="E1708" s="257" t="str">
        <v>mwxtw-l</v>
      </c>
      <c r="F1708" s="257" t="str">
        <v>白色L</v>
      </c>
      <c r="G1708" s="231"/>
      <c r="H1708" s="231"/>
      <c r="I1708" s="231"/>
      <c r="J1708" s="231"/>
      <c r="K1708" s="231"/>
      <c r="L1708" s="231"/>
      <c r="M1708" s="231"/>
      <c r="N1708" s="231"/>
      <c r="O1708" s="231"/>
      <c r="P1708" s="231"/>
      <c r="Q1708" s="231"/>
      <c r="R1708" s="231"/>
      <c r="S1708" s="231"/>
      <c r="T1708" s="231"/>
    </row>
    <row r="1709">
      <c r="A1709" s="257" t="str">
        <v>mwxtw-xl</v>
      </c>
      <c r="B1709" s="257" t="str">
        <v>mwxt</v>
      </c>
      <c r="C1709" s="257" t="str">
        <v>莫忘想T恤</v>
      </c>
      <c r="D1709" s="257" t="str">
        <v>T恤</v>
      </c>
      <c r="E1709" s="257" t="str">
        <v>mwxtw-xl</v>
      </c>
      <c r="F1709" s="257" t="str">
        <v>白色XL</v>
      </c>
      <c r="G1709" s="231"/>
      <c r="H1709" s="231"/>
      <c r="I1709" s="231"/>
      <c r="J1709" s="231"/>
      <c r="K1709" s="231"/>
      <c r="L1709" s="231"/>
      <c r="M1709" s="231"/>
      <c r="N1709" s="231"/>
      <c r="O1709" s="231"/>
      <c r="P1709" s="231"/>
      <c r="Q1709" s="231"/>
      <c r="R1709" s="231"/>
      <c r="S1709" s="231"/>
      <c r="T1709" s="231"/>
    </row>
    <row r="1710">
      <c r="A1710" s="257" t="str">
        <v>zj</v>
      </c>
      <c r="B1710" s="257" t="str">
        <v>zj</v>
      </c>
      <c r="C1710" s="257" t="str">
        <v>胡桃木商品展架</v>
      </c>
      <c r="D1710" s="257" t="str">
        <v>展示架</v>
      </c>
      <c r="E1710" s="257" t="str">
        <v>zj</v>
      </c>
      <c r="F1710" s="257" t="str">
        <v>胡桃木</v>
      </c>
      <c r="G1710" s="231"/>
      <c r="H1710" s="231"/>
      <c r="I1710" s="231"/>
      <c r="J1710" s="231"/>
      <c r="K1710" s="231"/>
      <c r="L1710" s="231"/>
      <c r="M1710" s="231"/>
      <c r="N1710" s="231"/>
      <c r="O1710" s="231"/>
      <c r="P1710" s="231"/>
      <c r="Q1710" s="231"/>
      <c r="R1710" s="231"/>
      <c r="S1710" s="231"/>
      <c r="T1710" s="231"/>
    </row>
    <row r="1711">
      <c r="A1711" s="257" t="str">
        <v>lxz-buckn</v>
      </c>
      <c r="B1711" s="257" t="str">
        <v>lxz</v>
      </c>
      <c r="C1711" s="257" t="str">
        <v>普兰特旅行长条枕</v>
      </c>
      <c r="D1711" s="257" t="str">
        <v>旅行枕</v>
      </c>
      <c r="E1711" s="257" t="str">
        <v>lxz-buckn</v>
      </c>
      <c r="F1711" s="257" t="str">
        <v>荞麦（无邮购盒）</v>
      </c>
      <c r="G1711" s="231"/>
      <c r="H1711" s="231"/>
      <c r="I1711" s="231"/>
      <c r="J1711" s="231"/>
      <c r="K1711" s="231"/>
      <c r="L1711" s="231"/>
      <c r="M1711" s="231"/>
      <c r="N1711" s="231"/>
      <c r="O1711" s="231"/>
      <c r="P1711" s="231"/>
      <c r="Q1711" s="231"/>
      <c r="R1711" s="231"/>
      <c r="S1711" s="231"/>
      <c r="T1711" s="231"/>
    </row>
    <row r="1712">
      <c r="A1712" s="257" t="str">
        <v>lxz-ultn</v>
      </c>
      <c r="B1712" s="257" t="str">
        <v>lxz</v>
      </c>
      <c r="C1712" s="257" t="str">
        <v>普兰特旅行长条枕</v>
      </c>
      <c r="D1712" s="257" t="str">
        <v>旅行枕</v>
      </c>
      <c r="E1712" s="257" t="str">
        <v>lxz-ultn</v>
      </c>
      <c r="F1712" s="257" t="str">
        <v>超微粒（无邮购盒）</v>
      </c>
      <c r="G1712" s="231"/>
      <c r="H1712" s="231"/>
      <c r="I1712" s="231"/>
      <c r="J1712" s="231"/>
      <c r="K1712" s="231"/>
      <c r="L1712" s="231"/>
      <c r="M1712" s="231"/>
      <c r="N1712" s="231"/>
      <c r="O1712" s="231"/>
      <c r="P1712" s="231"/>
      <c r="Q1712" s="231"/>
      <c r="R1712" s="231"/>
      <c r="S1712" s="231"/>
      <c r="T1712" s="231"/>
    </row>
    <row r="1713">
      <c r="A1713" s="257" t="str">
        <v>lxz-bucky</v>
      </c>
      <c r="B1713" s="257" t="str">
        <v>lxz</v>
      </c>
      <c r="C1713" s="257" t="str">
        <v>普兰特旅行长条枕</v>
      </c>
      <c r="D1713" s="257" t="str">
        <v>旅行枕</v>
      </c>
      <c r="E1713" s="257" t="str">
        <v>lxz-bucky</v>
      </c>
      <c r="F1713" s="257" t="str">
        <v>荞麦（含邮购盒）</v>
      </c>
      <c r="G1713" s="231"/>
      <c r="H1713" s="231"/>
      <c r="I1713" s="231"/>
      <c r="J1713" s="231"/>
      <c r="K1713" s="231"/>
      <c r="L1713" s="231"/>
      <c r="M1713" s="231"/>
      <c r="N1713" s="231"/>
      <c r="O1713" s="231"/>
      <c r="P1713" s="231"/>
      <c r="Q1713" s="231"/>
      <c r="R1713" s="231"/>
      <c r="S1713" s="231"/>
      <c r="T1713" s="231"/>
    </row>
    <row r="1714">
      <c r="A1714" s="257" t="str">
        <v>lxz-ulty</v>
      </c>
      <c r="B1714" s="257" t="str">
        <v>lxz</v>
      </c>
      <c r="C1714" s="257" t="str">
        <v>普兰特旅行长条枕</v>
      </c>
      <c r="D1714" s="257" t="str">
        <v>旅行枕</v>
      </c>
      <c r="E1714" s="257" t="str">
        <v>lxz-ulty</v>
      </c>
      <c r="F1714" s="257" t="str">
        <v>超微粒（含邮购盒）</v>
      </c>
      <c r="G1714" s="231"/>
      <c r="H1714" s="231"/>
      <c r="I1714" s="231"/>
      <c r="J1714" s="231"/>
      <c r="K1714" s="231"/>
      <c r="L1714" s="231"/>
      <c r="M1714" s="231"/>
      <c r="N1714" s="231"/>
      <c r="O1714" s="231"/>
      <c r="P1714" s="231"/>
      <c r="Q1714" s="231"/>
      <c r="R1714" s="231"/>
      <c r="S1714" s="231"/>
      <c r="T1714" s="231"/>
    </row>
    <row r="1715">
      <c r="A1715" s="257" t="str">
        <v>rgz</v>
      </c>
      <c r="B1715" s="257" t="str">
        <v>rgz</v>
      </c>
      <c r="C1715" s="257" t="str">
        <v>炭因子软管可水洗枕</v>
      </c>
      <c r="D1715" s="257" t="str">
        <v>软管枕</v>
      </c>
      <c r="E1715" s="257" t="str">
        <v>rgz</v>
      </c>
      <c r="F1715" s="257" t="str">
        <v>灰色</v>
      </c>
      <c r="G1715" s="231"/>
      <c r="H1715" s="231"/>
      <c r="I1715" s="231"/>
      <c r="J1715" s="231"/>
      <c r="K1715" s="231"/>
      <c r="L1715" s="231"/>
      <c r="M1715" s="231"/>
      <c r="N1715" s="231"/>
      <c r="O1715" s="231"/>
      <c r="P1715" s="231"/>
      <c r="Q1715" s="231"/>
      <c r="R1715" s="231"/>
      <c r="S1715" s="231"/>
      <c r="T1715" s="231"/>
    </row>
    <row r="1716">
      <c r="A1716" s="257" t="str">
        <v>rjz-yt</v>
      </c>
      <c r="B1716" s="257" t="str">
        <v>rjz-yt</v>
      </c>
      <c r="C1716" s="257" t="str">
        <v>一体型乳胶枕</v>
      </c>
      <c r="D1716" s="257" t="str">
        <v>乳胶枕</v>
      </c>
      <c r="E1716" s="257" t="str">
        <v>rjz-yt</v>
      </c>
      <c r="F1716" s="257" t="str">
        <v>60*38*11/13cm</v>
      </c>
      <c r="G1716" s="231"/>
      <c r="H1716" s="231"/>
      <c r="I1716" s="231"/>
      <c r="J1716" s="231"/>
      <c r="K1716" s="231"/>
      <c r="L1716" s="231"/>
      <c r="M1716" s="231"/>
      <c r="N1716" s="231"/>
      <c r="O1716" s="231"/>
      <c r="P1716" s="231"/>
      <c r="Q1716" s="231"/>
      <c r="R1716" s="231"/>
      <c r="S1716" s="231"/>
      <c r="T1716" s="231"/>
    </row>
    <row r="1717">
      <c r="A1717" s="257" t="str">
        <v>zzxb-150</v>
      </c>
      <c r="B1717" s="257" t="str">
        <v>zzxb</v>
      </c>
      <c r="C1717" s="257" t="str">
        <v>针织夏被</v>
      </c>
      <c r="D1717" s="257" t="str">
        <v>针织夏被</v>
      </c>
      <c r="E1717" s="257" t="str">
        <v>zzxb-150</v>
      </c>
      <c r="F1717" s="257" t="str">
        <v>150*200cm</v>
      </c>
      <c r="G1717" s="231"/>
      <c r="H1717" s="231"/>
      <c r="I1717" s="231"/>
      <c r="J1717" s="231"/>
      <c r="K1717" s="231"/>
      <c r="L1717" s="231"/>
      <c r="M1717" s="231"/>
      <c r="N1717" s="231"/>
      <c r="O1717" s="231"/>
      <c r="P1717" s="231"/>
      <c r="Q1717" s="231"/>
      <c r="R1717" s="231"/>
      <c r="S1717" s="231"/>
      <c r="T1717" s="231"/>
    </row>
    <row r="1718">
      <c r="A1718" s="257" t="str">
        <v>zzxb-200</v>
      </c>
      <c r="B1718" s="257" t="str">
        <v>zzxb</v>
      </c>
      <c r="C1718" s="257" t="str">
        <v>针织夏被</v>
      </c>
      <c r="D1718" s="257" t="str">
        <v>针织夏被</v>
      </c>
      <c r="E1718" s="257" t="str">
        <v>zzxb-200</v>
      </c>
      <c r="F1718" s="257" t="str">
        <v>200*230cm</v>
      </c>
      <c r="G1718" s="231"/>
      <c r="H1718" s="231"/>
      <c r="I1718" s="231"/>
      <c r="J1718" s="231"/>
      <c r="K1718" s="231"/>
      <c r="L1718" s="231"/>
      <c r="M1718" s="231"/>
      <c r="N1718" s="231"/>
      <c r="O1718" s="231"/>
      <c r="P1718" s="231"/>
      <c r="Q1718" s="231"/>
      <c r="R1718" s="231"/>
      <c r="S1718" s="231"/>
      <c r="T1718" s="231"/>
    </row>
    <row r="1719">
      <c r="A1719" s="257" t="str">
        <v>zz-csb200</v>
      </c>
      <c r="B1719" s="257" t="str">
        <v>zz-csb</v>
      </c>
      <c r="C1719" s="257" t="str">
        <v>丝柔臻致蚕丝夏被</v>
      </c>
      <c r="D1719" s="257" t="str">
        <v>蚕丝被</v>
      </c>
      <c r="E1719" s="257" t="str">
        <v>zz-csb200</v>
      </c>
      <c r="F1719" s="257" t="str">
        <v>200*230CM</v>
      </c>
      <c r="G1719" s="231"/>
      <c r="H1719" s="231"/>
      <c r="I1719" s="231"/>
      <c r="J1719" s="231"/>
      <c r="K1719" s="231"/>
      <c r="L1719" s="231"/>
      <c r="M1719" s="231"/>
      <c r="N1719" s="231"/>
      <c r="O1719" s="231"/>
      <c r="P1719" s="231"/>
      <c r="Q1719" s="231"/>
      <c r="R1719" s="231"/>
      <c r="S1719" s="231"/>
      <c r="T1719" s="231"/>
    </row>
    <row r="1720">
      <c r="A1720" s="257" t="str">
        <v>zz-csb220</v>
      </c>
      <c r="B1720" s="257" t="str">
        <v>zz-csb</v>
      </c>
      <c r="C1720" s="257" t="str">
        <v>丝柔臻致蚕丝夏被</v>
      </c>
      <c r="D1720" s="257" t="str">
        <v>蚕丝被</v>
      </c>
      <c r="E1720" s="257" t="str">
        <v>zz-csb220</v>
      </c>
      <c r="F1720" s="257" t="str">
        <v>220*240CM</v>
      </c>
      <c r="G1720" s="231"/>
      <c r="H1720" s="231"/>
      <c r="I1720" s="231"/>
      <c r="J1720" s="231"/>
      <c r="K1720" s="231"/>
      <c r="L1720" s="231"/>
      <c r="M1720" s="231"/>
      <c r="N1720" s="231"/>
      <c r="O1720" s="231"/>
      <c r="P1720" s="231"/>
      <c r="Q1720" s="231"/>
      <c r="R1720" s="231"/>
      <c r="S1720" s="231"/>
      <c r="T1720" s="231"/>
    </row>
    <row r="1721">
      <c r="A1721" s="257" t="str">
        <v>lgz</v>
      </c>
      <c r="B1721" s="257" t="str">
        <v>lgz</v>
      </c>
      <c r="C1721" s="257" t="str">
        <v>冰丝凉感枕</v>
      </c>
      <c r="D1721" s="257" t="str">
        <v>枕头</v>
      </c>
      <c r="E1721" s="257" t="str">
        <v>lgz</v>
      </c>
      <c r="F1721" s="257" t="str">
        <v>客房同款记忆棉+凝胶片+冰丝枕套</v>
      </c>
      <c r="G1721" s="231"/>
      <c r="H1721" s="231"/>
      <c r="I1721" s="231"/>
      <c r="J1721" s="231"/>
      <c r="K1721" s="231"/>
      <c r="L1721" s="231"/>
      <c r="M1721" s="231"/>
      <c r="N1721" s="231"/>
      <c r="O1721" s="231"/>
      <c r="P1721" s="231"/>
      <c r="Q1721" s="231"/>
      <c r="R1721" s="231"/>
      <c r="S1721" s="231"/>
      <c r="T1721" s="231"/>
    </row>
    <row r="1722">
      <c r="A1722" s="257" t="str">
        <v>1490007</v>
      </c>
      <c r="B1722" s="257" t="str">
        <v>1490007</v>
      </c>
      <c r="C1722" s="257" t="str">
        <v>日式多功能颈枕 双扣款</v>
      </c>
      <c r="D1722" s="257" t="str">
        <v>日式多功能颈枕 双扣款</v>
      </c>
      <c r="E1722" s="257" t="str">
        <v>1490007</v>
      </c>
      <c r="F1722" s="257" t="str">
        <v>藏青色</v>
      </c>
      <c r="G1722" s="231"/>
      <c r="H1722" s="231"/>
      <c r="I1722" s="231"/>
      <c r="J1722" s="231"/>
      <c r="K1722" s="231"/>
      <c r="L1722" s="231"/>
      <c r="M1722" s="231"/>
      <c r="N1722" s="231"/>
      <c r="O1722" s="231"/>
      <c r="P1722" s="231"/>
      <c r="Q1722" s="231"/>
      <c r="R1722" s="231"/>
      <c r="S1722" s="231"/>
      <c r="T1722" s="231"/>
    </row>
    <row r="1723">
      <c r="A1723" s="257" t="str">
        <v>1490004</v>
      </c>
      <c r="B1723" s="257" t="str">
        <v>1490007</v>
      </c>
      <c r="C1723" s="257" t="str">
        <v>日式多功能颈枕 双扣款</v>
      </c>
      <c r="D1723" s="257" t="str">
        <v>日式多功能颈枕 双扣款</v>
      </c>
      <c r="E1723" s="257" t="str">
        <v>1490004</v>
      </c>
      <c r="F1723" s="257" t="str">
        <v>灰白条纹</v>
      </c>
      <c r="G1723" s="231"/>
      <c r="H1723" s="231"/>
      <c r="I1723" s="231"/>
      <c r="J1723" s="231"/>
      <c r="K1723" s="231"/>
      <c r="L1723" s="231"/>
      <c r="M1723" s="231"/>
      <c r="N1723" s="231"/>
      <c r="O1723" s="231"/>
      <c r="P1723" s="231"/>
      <c r="Q1723" s="231"/>
      <c r="R1723" s="231"/>
      <c r="S1723" s="231"/>
      <c r="T1723" s="231"/>
    </row>
    <row r="1724">
      <c r="A1724" s="257" t="str">
        <v>1490006</v>
      </c>
      <c r="B1724" s="257" t="str">
        <v>1490007</v>
      </c>
      <c r="C1724" s="257" t="str">
        <v>日式多功能颈枕 双扣款</v>
      </c>
      <c r="D1724" s="257" t="str">
        <v>日式多功能颈枕 双扣款</v>
      </c>
      <c r="E1724" s="257" t="str">
        <v>1490006</v>
      </c>
      <c r="F1724" s="257" t="str">
        <v>浅灰纯色</v>
      </c>
      <c r="G1724" s="231"/>
      <c r="H1724" s="231"/>
      <c r="I1724" s="231"/>
      <c r="J1724" s="231"/>
      <c r="K1724" s="231"/>
      <c r="L1724" s="231"/>
      <c r="M1724" s="231"/>
      <c r="N1724" s="231"/>
      <c r="O1724" s="231"/>
      <c r="P1724" s="231"/>
      <c r="Q1724" s="231"/>
      <c r="R1724" s="231"/>
      <c r="S1724" s="231"/>
      <c r="T1724" s="231"/>
    </row>
    <row r="1725">
      <c r="A1725" s="257" t="str">
        <v>1490005</v>
      </c>
      <c r="B1725" s="257" t="str">
        <v>1490007</v>
      </c>
      <c r="C1725" s="257" t="str">
        <v>日式多功能颈枕 双扣款</v>
      </c>
      <c r="D1725" s="257" t="str">
        <v>日式多功能颈枕 双扣款</v>
      </c>
      <c r="E1725" s="257" t="str">
        <v>1490005</v>
      </c>
      <c r="F1725" s="257" t="str">
        <v>黑灰条纹</v>
      </c>
      <c r="G1725" s="231"/>
      <c r="H1725" s="231"/>
      <c r="I1725" s="231"/>
      <c r="J1725" s="231"/>
      <c r="K1725" s="231"/>
      <c r="L1725" s="231"/>
      <c r="M1725" s="231"/>
      <c r="N1725" s="231"/>
      <c r="O1725" s="231"/>
      <c r="P1725" s="231"/>
      <c r="Q1725" s="231"/>
      <c r="R1725" s="231"/>
      <c r="S1725" s="231"/>
      <c r="T1725" s="231"/>
    </row>
    <row r="1726">
      <c r="A1726" s="257" t="str">
        <v>YDSO</v>
      </c>
      <c r="B1726" s="257" t="str">
        <v>YDSO</v>
      </c>
      <c r="C1726" s="257" t="str">
        <v>亚朵手偶</v>
      </c>
      <c r="D1726" s="257" t="str">
        <v>亚朵手偶</v>
      </c>
      <c r="E1726" s="257" t="str">
        <v>YDSO</v>
      </c>
      <c r="F1726" s="257" t="str">
        <v>默认规格</v>
      </c>
      <c r="G1726" s="231"/>
      <c r="H1726" s="231"/>
      <c r="I1726" s="231"/>
      <c r="J1726" s="231"/>
      <c r="K1726" s="231"/>
      <c r="L1726" s="231"/>
      <c r="M1726" s="231"/>
      <c r="N1726" s="231"/>
      <c r="O1726" s="231"/>
      <c r="P1726" s="231"/>
      <c r="Q1726" s="231"/>
      <c r="R1726" s="231"/>
      <c r="S1726" s="231"/>
      <c r="T1726" s="231"/>
    </row>
    <row r="1727">
      <c r="A1727" s="257" t="str">
        <v>6970065720554</v>
      </c>
      <c r="B1727" s="257" t="str">
        <v>6970065720554</v>
      </c>
      <c r="C1727" s="325" t="str">
        <v>屋顶
音乐盒
（白-低）</v>
      </c>
      <c r="D1727" s="257"/>
      <c r="E1727" s="257" t="str">
        <v>6970065720554</v>
      </c>
      <c r="F1727" s="257"/>
      <c r="G1727" s="231"/>
      <c r="H1727" s="231"/>
      <c r="I1727" s="231"/>
      <c r="J1727" s="231"/>
      <c r="K1727" s="231"/>
      <c r="L1727" s="231"/>
      <c r="M1727" s="231"/>
      <c r="N1727" s="231"/>
      <c r="O1727" s="231"/>
      <c r="P1727" s="231"/>
      <c r="Q1727" s="231"/>
      <c r="R1727" s="231"/>
      <c r="S1727" s="231"/>
      <c r="T1727" s="231"/>
    </row>
    <row r="1728">
      <c r="A1728" s="257" t="str">
        <v>6970065720530</v>
      </c>
      <c r="B1728" s="257" t="str">
        <v>6970065720530</v>
      </c>
      <c r="C1728" s="325" t="str">
        <v>屋顶
音乐盒
（白-高）</v>
      </c>
      <c r="D1728" s="257"/>
      <c r="E1728" s="257" t="str">
        <v>6970065720530</v>
      </c>
      <c r="F1728" s="257"/>
      <c r="G1728" s="231"/>
      <c r="H1728" s="231"/>
      <c r="I1728" s="231"/>
      <c r="J1728" s="231"/>
      <c r="K1728" s="231"/>
      <c r="L1728" s="231"/>
      <c r="M1728" s="231"/>
      <c r="N1728" s="231"/>
      <c r="O1728" s="231"/>
      <c r="P1728" s="231"/>
      <c r="Q1728" s="231"/>
      <c r="R1728" s="231"/>
      <c r="S1728" s="231"/>
      <c r="T1728" s="231"/>
    </row>
    <row r="1729">
      <c r="A1729" s="257" t="str">
        <v>6970065720585</v>
      </c>
      <c r="B1729" s="257" t="str">
        <v>6970065720585</v>
      </c>
      <c r="C1729" s="325" t="str">
        <v>屋顶
音乐盒
（黑-低）</v>
      </c>
      <c r="D1729" s="257"/>
      <c r="E1729" s="257" t="str">
        <v>6970065720585</v>
      </c>
      <c r="F1729" s="257"/>
      <c r="G1729" s="231"/>
      <c r="H1729" s="231"/>
      <c r="I1729" s="231"/>
      <c r="J1729" s="231"/>
      <c r="K1729" s="231"/>
      <c r="L1729" s="231"/>
      <c r="M1729" s="231"/>
      <c r="N1729" s="231"/>
      <c r="O1729" s="231"/>
      <c r="P1729" s="231"/>
      <c r="Q1729" s="231"/>
      <c r="R1729" s="231"/>
      <c r="S1729" s="231"/>
      <c r="T1729" s="231"/>
    </row>
    <row r="1730">
      <c r="A1730" s="257" t="str">
        <v>6970065720561</v>
      </c>
      <c r="B1730" s="257" t="str">
        <v>6970065720561</v>
      </c>
      <c r="C1730" s="257" t="str">
        <v>屋顶音乐盒（黑-高）</v>
      </c>
      <c r="D1730" s="257"/>
      <c r="E1730" s="257" t="str">
        <v>6970065720561</v>
      </c>
      <c r="F1730" s="257"/>
      <c r="G1730" s="231"/>
      <c r="H1730" s="231"/>
      <c r="I1730" s="231"/>
      <c r="J1730" s="231"/>
      <c r="K1730" s="231"/>
      <c r="L1730" s="231"/>
      <c r="M1730" s="231"/>
      <c r="N1730" s="231"/>
      <c r="O1730" s="231"/>
      <c r="P1730" s="231"/>
      <c r="Q1730" s="231"/>
      <c r="R1730" s="231"/>
      <c r="S1730" s="231"/>
      <c r="T1730" s="231"/>
    </row>
    <row r="1731">
      <c r="A1731" s="257" t="str">
        <v>6970065722589</v>
      </c>
      <c r="B1731" s="257" t="str">
        <v>6970065722589</v>
      </c>
      <c r="C1731" s="325" t="str">
        <v>原木移动电源5000mAh
枫木
(加拿大)</v>
      </c>
      <c r="D1731" s="257"/>
      <c r="E1731" s="257" t="str">
        <v>6970065722589</v>
      </c>
      <c r="F1731" s="257"/>
      <c r="G1731" s="231"/>
      <c r="H1731" s="231"/>
      <c r="I1731" s="231"/>
      <c r="J1731" s="231"/>
      <c r="K1731" s="231"/>
      <c r="L1731" s="231"/>
      <c r="M1731" s="231"/>
      <c r="N1731" s="231"/>
      <c r="O1731" s="231"/>
      <c r="P1731" s="231"/>
      <c r="Q1731" s="231"/>
      <c r="R1731" s="231"/>
      <c r="S1731" s="231"/>
      <c r="T1731" s="231"/>
    </row>
    <row r="1732">
      <c r="A1732" s="257" t="str">
        <v>6970065722596</v>
      </c>
      <c r="B1732" s="257" t="str">
        <v>6970065722596</v>
      </c>
      <c r="C1732" s="325" t="str">
        <v>原木移动电源5000mAh
黑胡桃木（美国）</v>
      </c>
      <c r="D1732" s="257"/>
      <c r="E1732" s="257" t="str">
        <v>6970065722596</v>
      </c>
      <c r="F1732" s="257"/>
      <c r="G1732" s="231"/>
      <c r="H1732" s="231"/>
      <c r="I1732" s="231"/>
      <c r="J1732" s="231"/>
      <c r="K1732" s="231"/>
      <c r="L1732" s="231"/>
      <c r="M1732" s="231"/>
      <c r="N1732" s="231"/>
      <c r="O1732" s="231"/>
      <c r="P1732" s="231"/>
      <c r="Q1732" s="231"/>
      <c r="R1732" s="231"/>
      <c r="S1732" s="231"/>
      <c r="T1732" s="231"/>
    </row>
    <row r="1733">
      <c r="A1733" s="257" t="str">
        <v>6970065722602</v>
      </c>
      <c r="B1733" s="257" t="str">
        <v>6970065722602</v>
      </c>
      <c r="C1733" s="325" t="str">
        <v>原木移动电源10000mAh
枫木
(加拿大)</v>
      </c>
      <c r="D1733" s="257"/>
      <c r="E1733" s="257" t="str">
        <v>6970065722602</v>
      </c>
      <c r="F1733" s="257"/>
      <c r="G1733" s="231"/>
      <c r="H1733" s="231"/>
      <c r="I1733" s="231"/>
      <c r="J1733" s="231"/>
      <c r="K1733" s="231"/>
      <c r="L1733" s="231"/>
      <c r="M1733" s="231"/>
      <c r="N1733" s="231"/>
      <c r="O1733" s="231"/>
      <c r="P1733" s="231"/>
      <c r="Q1733" s="231"/>
      <c r="R1733" s="231"/>
      <c r="S1733" s="231"/>
      <c r="T1733" s="231"/>
    </row>
    <row r="1734">
      <c r="A1734" s="257" t="str">
        <v>6970065722619</v>
      </c>
      <c r="B1734" s="257" t="str">
        <v>6970065722619</v>
      </c>
      <c r="C1734" s="325" t="str">
        <v>原木移动电源10000mAh
黑胡桃木（美国）</v>
      </c>
      <c r="D1734" s="257"/>
      <c r="E1734" s="257" t="str">
        <v>6970065722619</v>
      </c>
      <c r="F1734" s="257"/>
      <c r="G1734" s="231"/>
      <c r="H1734" s="231"/>
      <c r="I1734" s="231"/>
      <c r="J1734" s="231"/>
      <c r="K1734" s="231"/>
      <c r="L1734" s="231"/>
      <c r="M1734" s="231"/>
      <c r="N1734" s="231"/>
      <c r="O1734" s="231"/>
      <c r="P1734" s="231"/>
      <c r="Q1734" s="231"/>
      <c r="R1734" s="231"/>
      <c r="S1734" s="231"/>
      <c r="T1734" s="231"/>
    </row>
    <row r="1735">
      <c r="A1735" s="257" t="str">
        <v>6970065720844</v>
      </c>
      <c r="B1735" s="257" t="str">
        <v>6970065720844</v>
      </c>
      <c r="C1735" s="325" t="str">
        <v>枫木
羽毛笔</v>
      </c>
      <c r="D1735" s="257"/>
      <c r="E1735" s="257" t="str">
        <v>6970065720844</v>
      </c>
      <c r="F1735" s="257"/>
      <c r="G1735" s="231"/>
      <c r="H1735" s="231"/>
      <c r="I1735" s="231"/>
      <c r="J1735" s="231"/>
      <c r="K1735" s="231"/>
      <c r="L1735" s="231"/>
      <c r="M1735" s="231"/>
      <c r="N1735" s="231"/>
      <c r="O1735" s="231"/>
      <c r="P1735" s="231"/>
      <c r="Q1735" s="231"/>
      <c r="R1735" s="231"/>
      <c r="S1735" s="231"/>
      <c r="T1735" s="231"/>
    </row>
    <row r="1736">
      <c r="A1736" s="257" t="str">
        <v>6970065720851</v>
      </c>
      <c r="B1736" s="257" t="str">
        <v>6970065720851</v>
      </c>
      <c r="C1736" s="325" t="str">
        <v>黑胡桃
羽毛笔</v>
      </c>
      <c r="D1736" s="257"/>
      <c r="E1736" s="257" t="str">
        <v>6970065720851</v>
      </c>
      <c r="F1736" s="257"/>
      <c r="G1736" s="231"/>
      <c r="H1736" s="231"/>
      <c r="I1736" s="231"/>
      <c r="J1736" s="231"/>
      <c r="K1736" s="231"/>
      <c r="L1736" s="231"/>
      <c r="M1736" s="231"/>
      <c r="N1736" s="231"/>
      <c r="O1736" s="231"/>
      <c r="P1736" s="231"/>
      <c r="Q1736" s="231"/>
      <c r="R1736" s="231"/>
      <c r="S1736" s="231"/>
      <c r="T1736" s="231"/>
    </row>
    <row r="1737">
      <c r="A1737" s="257" t="str">
        <v>6970065721650</v>
      </c>
      <c r="B1737" s="257" t="str">
        <v>6970065721650</v>
      </c>
      <c r="C1737" s="325" t="str">
        <v>枫木木香
小号</v>
      </c>
      <c r="D1737" s="257"/>
      <c r="E1737" s="257" t="str">
        <v>6970065721650</v>
      </c>
      <c r="F1737" s="257"/>
      <c r="G1737" s="231"/>
      <c r="H1737" s="231"/>
      <c r="I1737" s="231"/>
      <c r="J1737" s="231"/>
      <c r="K1737" s="231"/>
      <c r="L1737" s="231"/>
      <c r="M1737" s="231"/>
      <c r="N1737" s="231"/>
      <c r="O1737" s="231"/>
      <c r="P1737" s="231"/>
      <c r="Q1737" s="231"/>
      <c r="R1737" s="231"/>
      <c r="S1737" s="231"/>
      <c r="T1737" s="231"/>
    </row>
    <row r="1738">
      <c r="A1738" s="257" t="str">
        <v>6970065721643</v>
      </c>
      <c r="B1738" s="257" t="str">
        <v>6970065721643</v>
      </c>
      <c r="C1738" s="325" t="str">
        <v>黑胡桃木香
小号</v>
      </c>
      <c r="D1738" s="257"/>
      <c r="E1738" s="257" t="str">
        <v>6970065721643</v>
      </c>
      <c r="F1738" s="257"/>
      <c r="G1738" s="231"/>
      <c r="H1738" s="231"/>
      <c r="I1738" s="231"/>
      <c r="J1738" s="231"/>
      <c r="K1738" s="231"/>
      <c r="L1738" s="231"/>
      <c r="M1738" s="231"/>
      <c r="N1738" s="231"/>
      <c r="O1738" s="231"/>
      <c r="P1738" s="231"/>
      <c r="Q1738" s="231"/>
      <c r="R1738" s="231"/>
      <c r="S1738" s="231"/>
      <c r="T1738" s="231"/>
    </row>
    <row r="1739">
      <c r="A1739" s="257" t="str">
        <v>6970065721971</v>
      </c>
      <c r="B1739" s="257" t="str">
        <v>6970065721971</v>
      </c>
      <c r="C1739" s="257" t="str">
        <v>檀香 （大）</v>
      </c>
      <c r="D1739" s="257"/>
      <c r="E1739" s="257" t="str">
        <v>6970065721971</v>
      </c>
      <c r="F1739" s="257"/>
      <c r="G1739" s="231"/>
      <c r="H1739" s="231"/>
      <c r="I1739" s="231"/>
      <c r="J1739" s="231"/>
      <c r="K1739" s="231"/>
      <c r="L1739" s="231"/>
      <c r="M1739" s="231"/>
      <c r="N1739" s="231"/>
      <c r="O1739" s="231"/>
      <c r="P1739" s="231"/>
      <c r="Q1739" s="231"/>
      <c r="R1739" s="231"/>
      <c r="S1739" s="231"/>
      <c r="T1739" s="231"/>
    </row>
    <row r="1740">
      <c r="A1740" s="257" t="str">
        <v>6970065721988</v>
      </c>
      <c r="B1740" s="257" t="str">
        <v>6970065721988</v>
      </c>
      <c r="C1740" s="257" t="str">
        <v>檀香 （小）</v>
      </c>
      <c r="D1740" s="257"/>
      <c r="E1740" s="257" t="str">
        <v>6970065721988</v>
      </c>
      <c r="F1740" s="257"/>
      <c r="G1740" s="231"/>
      <c r="H1740" s="231"/>
      <c r="I1740" s="231"/>
      <c r="J1740" s="231"/>
      <c r="K1740" s="231"/>
      <c r="L1740" s="231"/>
      <c r="M1740" s="231"/>
      <c r="N1740" s="231"/>
      <c r="O1740" s="231"/>
      <c r="P1740" s="231"/>
      <c r="Q1740" s="231"/>
      <c r="R1740" s="231"/>
      <c r="S1740" s="231"/>
      <c r="T1740" s="231"/>
    </row>
    <row r="1741">
      <c r="A1741" s="257" t="str">
        <v>6970065722022</v>
      </c>
      <c r="B1741" s="257" t="str">
        <v>6970065722022</v>
      </c>
      <c r="C1741" s="325" t="str">
        <v>木屋香器
黑胡桃 (美国）
黄铜</v>
      </c>
      <c r="D1741" s="257"/>
      <c r="E1741" s="257" t="str">
        <v>6970065722022</v>
      </c>
      <c r="F1741" s="257"/>
      <c r="G1741" s="231"/>
      <c r="H1741" s="231"/>
      <c r="I1741" s="231"/>
      <c r="J1741" s="231"/>
      <c r="K1741" s="231"/>
      <c r="L1741" s="231"/>
      <c r="M1741" s="231"/>
      <c r="N1741" s="231"/>
      <c r="O1741" s="231"/>
      <c r="P1741" s="231"/>
      <c r="Q1741" s="231"/>
      <c r="R1741" s="231"/>
      <c r="S1741" s="231"/>
      <c r="T1741" s="231"/>
    </row>
    <row r="1742">
      <c r="A1742" s="257" t="str">
        <v>6970065722473</v>
      </c>
      <c r="B1742" s="257" t="str">
        <v>6970065722473</v>
      </c>
      <c r="C1742" s="325" t="str">
        <v>原木圆角手机扩音器-小剧场
（大孔）枫木
(加拿大)</v>
      </c>
      <c r="D1742" s="257"/>
      <c r="E1742" s="257" t="str">
        <v>6970065722473</v>
      </c>
      <c r="F1742" s="257"/>
      <c r="G1742" s="231"/>
      <c r="H1742" s="231"/>
      <c r="I1742" s="231"/>
      <c r="J1742" s="231"/>
      <c r="K1742" s="231"/>
      <c r="L1742" s="231"/>
      <c r="M1742" s="231"/>
      <c r="N1742" s="231"/>
      <c r="O1742" s="231"/>
      <c r="P1742" s="231"/>
      <c r="Q1742" s="231"/>
      <c r="R1742" s="231"/>
      <c r="S1742" s="231"/>
      <c r="T1742" s="231"/>
    </row>
    <row r="1743">
      <c r="A1743" s="257" t="str">
        <v>6970065722497</v>
      </c>
      <c r="B1743" s="257" t="str">
        <v>6970065722497</v>
      </c>
      <c r="C1743" s="325" t="str">
        <v>原木圆角手机扩音器-小剧场
（大孔）黑胡桃木
(美国）</v>
      </c>
      <c r="D1743" s="257"/>
      <c r="E1743" s="257" t="str">
        <v>6970065722497</v>
      </c>
      <c r="F1743" s="257"/>
      <c r="G1743" s="231"/>
      <c r="H1743" s="231"/>
      <c r="I1743" s="231"/>
      <c r="J1743" s="231"/>
      <c r="K1743" s="231"/>
      <c r="L1743" s="231"/>
      <c r="M1743" s="231"/>
      <c r="N1743" s="231"/>
      <c r="O1743" s="231"/>
      <c r="P1743" s="231"/>
      <c r="Q1743" s="231"/>
      <c r="R1743" s="231"/>
      <c r="S1743" s="231"/>
      <c r="T1743" s="231"/>
    </row>
    <row r="1744">
      <c r="A1744" s="257" t="str">
        <v>6970065722510</v>
      </c>
      <c r="B1744" s="257" t="str">
        <v>6970065722510</v>
      </c>
      <c r="C1744" s="325" t="str">
        <v>原木圆角手机扩音器-点点
（大孔）枫木
(加拿大)</v>
      </c>
      <c r="D1744" s="257"/>
      <c r="E1744" s="257" t="str">
        <v>6970065722510</v>
      </c>
      <c r="F1744" s="257"/>
      <c r="G1744" s="231"/>
      <c r="H1744" s="231"/>
      <c r="I1744" s="231"/>
      <c r="J1744" s="231"/>
      <c r="K1744" s="231"/>
      <c r="L1744" s="231"/>
      <c r="M1744" s="231"/>
      <c r="N1744" s="231"/>
      <c r="O1744" s="231"/>
      <c r="P1744" s="231"/>
      <c r="Q1744" s="231"/>
      <c r="R1744" s="231"/>
      <c r="S1744" s="231"/>
      <c r="T1744" s="231"/>
    </row>
    <row r="1745">
      <c r="A1745" s="257" t="str">
        <v>6970065722534</v>
      </c>
      <c r="B1745" s="257" t="str">
        <v>6970065722534</v>
      </c>
      <c r="C1745" s="325" t="str">
        <v>原木圆角手机扩音器-点点
（大孔）黑胡桃木
(美国）</v>
      </c>
      <c r="D1745" s="257"/>
      <c r="E1745" s="257" t="str">
        <v>6970065722534</v>
      </c>
      <c r="F1745" s="257"/>
      <c r="G1745" s="231"/>
      <c r="H1745" s="231"/>
      <c r="I1745" s="231"/>
      <c r="J1745" s="231"/>
      <c r="K1745" s="231"/>
      <c r="L1745" s="231"/>
      <c r="M1745" s="231"/>
      <c r="N1745" s="231"/>
      <c r="O1745" s="231"/>
      <c r="P1745" s="231"/>
      <c r="Q1745" s="231"/>
      <c r="R1745" s="231"/>
      <c r="S1745" s="231"/>
      <c r="T1745" s="231"/>
    </row>
    <row r="1746">
      <c r="A1746" s="257" t="str">
        <v>6970065720080</v>
      </c>
      <c r="B1746" s="257" t="str">
        <v>6970065720080</v>
      </c>
      <c r="C1746" s="325" t="str">
        <v>烧杯
小夜灯
（小）</v>
      </c>
      <c r="D1746" s="257"/>
      <c r="E1746" s="257" t="str">
        <v>6970065720080</v>
      </c>
      <c r="F1746" s="257"/>
      <c r="G1746" s="231"/>
      <c r="H1746" s="231"/>
      <c r="I1746" s="231"/>
      <c r="J1746" s="231"/>
      <c r="K1746" s="231"/>
      <c r="L1746" s="231"/>
      <c r="M1746" s="231"/>
      <c r="N1746" s="231"/>
      <c r="O1746" s="231"/>
      <c r="P1746" s="231"/>
      <c r="Q1746" s="231"/>
      <c r="R1746" s="231"/>
      <c r="S1746" s="231"/>
      <c r="T1746" s="231"/>
    </row>
    <row r="1747">
      <c r="A1747" s="257" t="str">
        <v>6970065720035</v>
      </c>
      <c r="B1747" s="257" t="str">
        <v>6970065720035</v>
      </c>
      <c r="C1747" s="325" t="str">
        <v>BROTHER
（榉木）</v>
      </c>
      <c r="D1747" s="257"/>
      <c r="E1747" s="257" t="str">
        <v>6970065720035</v>
      </c>
      <c r="F1747" s="257"/>
      <c r="G1747" s="231"/>
      <c r="H1747" s="231"/>
      <c r="I1747" s="231"/>
      <c r="J1747" s="231"/>
      <c r="K1747" s="231"/>
      <c r="L1747" s="231"/>
      <c r="M1747" s="231"/>
      <c r="N1747" s="231"/>
      <c r="O1747" s="231"/>
      <c r="P1747" s="231"/>
      <c r="Q1747" s="231"/>
      <c r="R1747" s="231"/>
      <c r="S1747" s="231"/>
      <c r="T1747" s="231"/>
    </row>
    <row r="1748">
      <c r="A1748" s="257" t="str">
        <v>6970065720370</v>
      </c>
      <c r="B1748" s="257" t="str">
        <v>6970065720370</v>
      </c>
      <c r="C1748" s="325" t="str">
        <v>黑胡桃
窄边点点
闹钟</v>
      </c>
      <c r="D1748" s="257"/>
      <c r="E1748" s="257" t="str">
        <v>6970065720370</v>
      </c>
      <c r="F1748" s="257"/>
      <c r="G1748" s="231"/>
      <c r="H1748" s="231"/>
      <c r="I1748" s="231"/>
      <c r="J1748" s="231"/>
      <c r="K1748" s="231"/>
      <c r="L1748" s="231"/>
      <c r="M1748" s="231"/>
      <c r="N1748" s="231"/>
      <c r="O1748" s="231"/>
      <c r="P1748" s="231"/>
      <c r="Q1748" s="231"/>
      <c r="R1748" s="231"/>
      <c r="S1748" s="231"/>
      <c r="T1748" s="231"/>
    </row>
    <row r="1749">
      <c r="A1749" s="257" t="str">
        <v>6970065721438</v>
      </c>
      <c r="B1749" s="257" t="str">
        <v>6970065721438</v>
      </c>
      <c r="C1749" s="325" t="str">
        <v>榉木
凹面概念
闹钟</v>
      </c>
      <c r="D1749" s="257"/>
      <c r="E1749" s="257" t="str">
        <v>6970065721438</v>
      </c>
      <c r="F1749" s="257"/>
      <c r="G1749" s="231"/>
      <c r="H1749" s="231"/>
      <c r="I1749" s="231"/>
      <c r="J1749" s="231"/>
      <c r="K1749" s="231"/>
      <c r="L1749" s="231"/>
      <c r="M1749" s="231"/>
      <c r="N1749" s="231"/>
      <c r="O1749" s="231"/>
      <c r="P1749" s="231"/>
      <c r="Q1749" s="231"/>
      <c r="R1749" s="231"/>
      <c r="S1749" s="231"/>
      <c r="T1749" s="231"/>
    </row>
    <row r="1750">
      <c r="A1750" s="257" t="str">
        <v>SP-bnldj</v>
      </c>
      <c r="B1750" s="257" t="str">
        <v>SP-bnldj</v>
      </c>
      <c r="C1750" s="257" t="str">
        <v>涩品｜八年陈酿原浆老冬酒</v>
      </c>
      <c r="D1750" s="257" t="str">
        <v>涩品｜八年陈酿原浆老冬酒</v>
      </c>
      <c r="E1750" s="257" t="str">
        <v>SP-bnldj</v>
      </c>
      <c r="F1750" s="257" t="str">
        <v>默认规格</v>
      </c>
      <c r="G1750" s="231"/>
      <c r="H1750" s="231"/>
      <c r="I1750" s="231"/>
      <c r="J1750" s="231"/>
      <c r="K1750" s="231"/>
      <c r="L1750" s="231"/>
      <c r="M1750" s="231"/>
      <c r="N1750" s="231"/>
      <c r="O1750" s="231"/>
      <c r="P1750" s="231"/>
      <c r="Q1750" s="231"/>
      <c r="R1750" s="231"/>
      <c r="S1750" s="231"/>
      <c r="T1750" s="231"/>
    </row>
    <row r="1751">
      <c r="A1751" s="257" t="str">
        <v>SZ-ldgdlh</v>
      </c>
      <c r="B1751" s="257" t="str">
        <v>SZ-ldgdlh</v>
      </c>
      <c r="C1751" s="257" t="str">
        <v>素直｜手工制绿豆糕点礼盒</v>
      </c>
      <c r="D1751" s="257" t="str">
        <v>素直｜手工制绿豆糕点礼盒</v>
      </c>
      <c r="E1751" s="257" t="str">
        <v>SZ-ldgdlh</v>
      </c>
      <c r="F1751" s="257" t="str">
        <v>183g</v>
      </c>
      <c r="G1751" s="231"/>
      <c r="H1751" s="231"/>
      <c r="I1751" s="231"/>
      <c r="J1751" s="231"/>
      <c r="K1751" s="231"/>
      <c r="L1751" s="231"/>
      <c r="M1751" s="231"/>
      <c r="N1751" s="231"/>
      <c r="O1751" s="231"/>
      <c r="P1751" s="231"/>
      <c r="Q1751" s="231"/>
      <c r="R1751" s="231"/>
      <c r="S1751" s="231"/>
      <c r="T1751" s="231"/>
    </row>
    <row r="1752">
      <c r="A1752" s="257" t="str">
        <v>NY-qpj</v>
      </c>
      <c r="B1752" s="257" t="str">
        <v>NY-qpj</v>
      </c>
      <c r="C1752" s="257" t="str">
        <v>糯言起泡米酒</v>
      </c>
      <c r="D1752" s="257" t="str">
        <v>糯言起泡米酒</v>
      </c>
      <c r="E1752" s="257" t="str">
        <v>NY-qpj</v>
      </c>
      <c r="F1752" s="257" t="str">
        <v>326ml</v>
      </c>
      <c r="G1752" s="231"/>
      <c r="H1752" s="231"/>
      <c r="I1752" s="231"/>
      <c r="J1752" s="231"/>
      <c r="K1752" s="231"/>
      <c r="L1752" s="231"/>
      <c r="M1752" s="231"/>
      <c r="N1752" s="231"/>
      <c r="O1752" s="231"/>
      <c r="P1752" s="231"/>
      <c r="Q1752" s="231"/>
      <c r="R1752" s="231"/>
      <c r="S1752" s="231"/>
      <c r="T1752" s="231"/>
    </row>
    <row r="1753">
      <c r="A1753" s="257" t="str">
        <v>yrz-b2b</v>
      </c>
      <c r="B1753" s="257" t="str">
        <v>yrz-b2b</v>
      </c>
      <c r="C1753" s="257" t="str">
        <v>B2B采购羽绒枕</v>
      </c>
      <c r="D1753" s="257" t="str">
        <v>羽绒枕</v>
      </c>
      <c r="E1753" s="257" t="str">
        <v>yrz-b2b</v>
      </c>
      <c r="F1753" s="257" t="str">
        <v>80*50CM</v>
      </c>
      <c r="G1753" s="231"/>
      <c r="H1753" s="231"/>
      <c r="I1753" s="231"/>
      <c r="J1753" s="231"/>
      <c r="K1753" s="231"/>
      <c r="L1753" s="231"/>
      <c r="M1753" s="231"/>
      <c r="N1753" s="231"/>
      <c r="O1753" s="231"/>
      <c r="P1753" s="231"/>
      <c r="Q1753" s="231"/>
      <c r="R1753" s="231"/>
      <c r="S1753" s="231"/>
      <c r="T1753" s="231"/>
    </row>
    <row r="1754">
      <c r="A1754" s="257" t="str">
        <v>jyz-zt</v>
      </c>
      <c r="B1754" s="257" t="str">
        <v>jyz-zt</v>
      </c>
      <c r="C1754" s="257" t="str">
        <v>记忆枕牛奶棉枕套</v>
      </c>
      <c r="D1754" s="257" t="str">
        <v>枕套</v>
      </c>
      <c r="E1754" s="257" t="str">
        <v>jyz-zt</v>
      </c>
      <c r="F1754" s="257" t="str">
        <v>默认规格</v>
      </c>
      <c r="G1754" s="231"/>
      <c r="H1754" s="231"/>
      <c r="I1754" s="231"/>
      <c r="J1754" s="231"/>
      <c r="K1754" s="231"/>
      <c r="L1754" s="231"/>
      <c r="M1754" s="231"/>
      <c r="N1754" s="231"/>
      <c r="O1754" s="231"/>
      <c r="P1754" s="231"/>
      <c r="Q1754" s="231"/>
      <c r="R1754" s="231"/>
      <c r="S1754" s="231"/>
      <c r="T1754" s="231"/>
    </row>
    <row r="1755">
      <c r="A1755" s="257" t="str">
        <v>yd-vcn-black</v>
      </c>
      <c r="B1755" s="257" t="str">
        <v>yd-vcn</v>
      </c>
      <c r="C1755" s="257" t="str">
        <v>心生活不锈钢真空保温杯350ml</v>
      </c>
      <c r="D1755" s="257" t="str">
        <v>保温杯</v>
      </c>
      <c r="E1755" s="257" t="str">
        <v>yd-vcn-black</v>
      </c>
      <c r="F1755" s="257" t="str">
        <v>黑咖色</v>
      </c>
      <c r="G1755" s="231"/>
      <c r="H1755" s="231"/>
      <c r="I1755" s="231"/>
      <c r="J1755" s="231"/>
      <c r="K1755" s="231"/>
      <c r="L1755" s="231"/>
      <c r="M1755" s="231"/>
      <c r="N1755" s="231"/>
      <c r="O1755" s="231"/>
      <c r="P1755" s="231"/>
      <c r="Q1755" s="231"/>
      <c r="R1755" s="231"/>
      <c r="S1755" s="231"/>
      <c r="T1755" s="231"/>
    </row>
    <row r="1756">
      <c r="A1756" s="257" t="str">
        <v>yd-vcn-blue</v>
      </c>
      <c r="B1756" s="257" t="str">
        <v>yd-vcn</v>
      </c>
      <c r="C1756" s="257" t="str">
        <v>心生活不锈钢真空保温杯350ml</v>
      </c>
      <c r="D1756" s="257" t="str">
        <v>保温杯</v>
      </c>
      <c r="E1756" s="257" t="str">
        <v>yd-vcn-blue</v>
      </c>
      <c r="F1756" s="257" t="str">
        <v>静谧蓝</v>
      </c>
      <c r="G1756" s="231"/>
      <c r="H1756" s="231"/>
      <c r="I1756" s="231"/>
      <c r="J1756" s="231"/>
      <c r="K1756" s="231"/>
      <c r="L1756" s="231"/>
      <c r="M1756" s="231"/>
      <c r="N1756" s="231"/>
      <c r="O1756" s="231"/>
      <c r="P1756" s="231"/>
      <c r="Q1756" s="231"/>
      <c r="R1756" s="231"/>
      <c r="S1756" s="231"/>
      <c r="T1756" s="231"/>
    </row>
    <row r="1757">
      <c r="A1757" s="257" t="str">
        <v>yd-vcn-pink</v>
      </c>
      <c r="B1757" s="257" t="str">
        <v>yd-vcn</v>
      </c>
      <c r="C1757" s="257" t="str">
        <v>心生活不锈钢真空保温杯350ml</v>
      </c>
      <c r="D1757" s="257" t="str">
        <v>保温杯</v>
      </c>
      <c r="E1757" s="257" t="str">
        <v>yd-vcn-pink</v>
      </c>
      <c r="F1757" s="257" t="str">
        <v>水晶粉</v>
      </c>
      <c r="G1757" s="231"/>
      <c r="H1757" s="231"/>
      <c r="I1757" s="231"/>
      <c r="J1757" s="231"/>
      <c r="K1757" s="231"/>
      <c r="L1757" s="231"/>
      <c r="M1757" s="231"/>
      <c r="N1757" s="231"/>
      <c r="O1757" s="231"/>
      <c r="P1757" s="231"/>
      <c r="Q1757" s="231"/>
      <c r="R1757" s="231"/>
      <c r="S1757" s="231"/>
      <c r="T1757" s="231"/>
    </row>
    <row r="1758">
      <c r="A1758" s="257" t="str">
        <v>VC-SPD502-3M83</v>
      </c>
      <c r="B1758" s="257" t="str">
        <v>VC-SPD502-3M83</v>
      </c>
      <c r="C1758" s="257" t="str">
        <v>【莱克LEXY】家用手持式吸尘器 VC-SPD502-3/M83</v>
      </c>
      <c r="D1758" s="257" t="str">
        <v>吸尘器</v>
      </c>
      <c r="E1758" s="257" t="str">
        <v>VC-SPD502-3M83</v>
      </c>
      <c r="F1758" s="257" t="str">
        <v>VC-SPD502-3M83</v>
      </c>
      <c r="G1758" s="231"/>
      <c r="H1758" s="231"/>
      <c r="I1758" s="231"/>
      <c r="J1758" s="231"/>
      <c r="K1758" s="231"/>
      <c r="L1758" s="231"/>
      <c r="M1758" s="231"/>
      <c r="N1758" s="231"/>
      <c r="O1758" s="231"/>
      <c r="P1758" s="231"/>
      <c r="Q1758" s="231"/>
      <c r="R1758" s="231"/>
      <c r="S1758" s="231"/>
      <c r="T1758" s="231"/>
    </row>
    <row r="1759">
      <c r="A1759" s="257" t="str">
        <v>VC-SPD502-3M83-618</v>
      </c>
      <c r="B1759" s="257" t="str">
        <v>VC-SPD502-3M83</v>
      </c>
      <c r="C1759" s="257" t="str">
        <v>【莱克LEXY】家用手持式吸尘器 VC-SPD502-3/M83</v>
      </c>
      <c r="D1759" s="257" t="str">
        <v>吸尘器</v>
      </c>
      <c r="E1759" s="257" t="str">
        <v>VC-SPD502-3M83-618</v>
      </c>
      <c r="F1759" s="257" t="str">
        <v>618客商65折</v>
      </c>
      <c r="G1759" s="231"/>
      <c r="H1759" s="231"/>
      <c r="I1759" s="231"/>
      <c r="J1759" s="231"/>
      <c r="K1759" s="231"/>
      <c r="L1759" s="231"/>
      <c r="M1759" s="231"/>
      <c r="N1759" s="231"/>
      <c r="O1759" s="231"/>
      <c r="P1759" s="231"/>
      <c r="Q1759" s="231"/>
      <c r="R1759" s="231"/>
      <c r="S1759" s="231"/>
      <c r="T1759" s="231"/>
    </row>
    <row r="1760">
      <c r="A1760" s="257" t="str">
        <v>630509287413</v>
      </c>
      <c r="B1760" s="257" t="str">
        <v>00630509534814</v>
      </c>
      <c r="C1760" s="257" t="str">
        <v>变形金刚塞伯坦指挥官系列</v>
      </c>
      <c r="D1760" s="257" t="str">
        <v>TRA CYBER COMMANDER BUMBLEBEE</v>
      </c>
      <c r="E1760" s="257" t="str">
        <v>630509287413</v>
      </c>
      <c r="F1760" s="257" t="str">
        <v>TRA CYBER COMMANDER BUMBLEBEE</v>
      </c>
      <c r="G1760" s="231"/>
      <c r="H1760" s="231"/>
      <c r="I1760" s="231"/>
      <c r="J1760" s="231"/>
      <c r="K1760" s="231"/>
      <c r="L1760" s="231"/>
      <c r="M1760" s="231"/>
      <c r="N1760" s="231"/>
      <c r="O1760" s="231"/>
      <c r="P1760" s="231"/>
      <c r="Q1760" s="231"/>
      <c r="R1760" s="231"/>
      <c r="S1760" s="231"/>
      <c r="T1760" s="231"/>
    </row>
    <row r="1761">
      <c r="A1761" s="257" t="str">
        <v>630509527977</v>
      </c>
      <c r="B1761" s="257" t="str">
        <v>00630509534814</v>
      </c>
      <c r="C1761" s="257" t="str">
        <v>变形金刚塞伯坦指挥官系列</v>
      </c>
      <c r="D1761" s="257" t="str">
        <v>TRA CYBER COMMANDER BUMBLEBEE</v>
      </c>
      <c r="E1761" s="257" t="str">
        <v>630509527977</v>
      </c>
      <c r="F1761" s="257" t="str">
        <v>TRA OPTIMUS PRIME</v>
      </c>
      <c r="G1761" s="231"/>
      <c r="H1761" s="231"/>
      <c r="I1761" s="231"/>
      <c r="J1761" s="231"/>
      <c r="K1761" s="231"/>
      <c r="L1761" s="231"/>
      <c r="M1761" s="231"/>
      <c r="N1761" s="231"/>
      <c r="O1761" s="231"/>
      <c r="P1761" s="231"/>
      <c r="Q1761" s="231"/>
      <c r="R1761" s="231"/>
      <c r="S1761" s="231"/>
      <c r="T1761" s="231"/>
    </row>
    <row r="1762">
      <c r="A1762" s="257" t="str">
        <v>630509451074</v>
      </c>
      <c r="B1762" s="257" t="str">
        <v>00630509530663</v>
      </c>
      <c r="C1762" s="257" t="str">
        <v>NERF 热火精英系列远程速瞄发射器</v>
      </c>
      <c r="D1762" s="257" t="str">
        <v>NER NSTRIKE ELITE RETALIATOR BLASTER</v>
      </c>
      <c r="E1762" s="257" t="str">
        <v>630509451074</v>
      </c>
      <c r="F1762" s="257" t="str">
        <v>NER NSTRIKE ELITE RETALIATOR BLASTER</v>
      </c>
      <c r="G1762" s="231"/>
      <c r="H1762" s="231"/>
      <c r="I1762" s="231"/>
      <c r="J1762" s="231"/>
      <c r="K1762" s="231"/>
      <c r="L1762" s="231"/>
      <c r="M1762" s="231"/>
      <c r="N1762" s="231"/>
      <c r="O1762" s="231"/>
      <c r="P1762" s="231"/>
      <c r="Q1762" s="231"/>
      <c r="R1762" s="231"/>
      <c r="S1762" s="231"/>
      <c r="T1762" s="231"/>
    </row>
    <row r="1763">
      <c r="A1763" s="257" t="str">
        <v>630509496792</v>
      </c>
      <c r="B1763" s="257" t="str">
        <v>00630509552573</v>
      </c>
      <c r="C1763" s="257" t="str">
        <v>NERF 热火精英系列冲锋发射器</v>
      </c>
      <c r="D1763" s="257" t="str">
        <v>NER NSTRIKE ELITE STRYFE BLASTER</v>
      </c>
      <c r="E1763" s="257" t="str">
        <v>630509496792</v>
      </c>
      <c r="F1763" s="257" t="str">
        <v>NER NSTRIKE ELITE STRYFE BLASTER</v>
      </c>
      <c r="G1763" s="231"/>
      <c r="H1763" s="231"/>
      <c r="I1763" s="231"/>
      <c r="J1763" s="231"/>
      <c r="K1763" s="231"/>
      <c r="L1763" s="231"/>
      <c r="M1763" s="231"/>
      <c r="N1763" s="231"/>
      <c r="O1763" s="231"/>
      <c r="P1763" s="231"/>
      <c r="Q1763" s="231"/>
      <c r="R1763" s="231"/>
      <c r="S1763" s="231"/>
      <c r="T1763" s="231"/>
    </row>
    <row r="1764">
      <c r="A1764" s="257" t="str">
        <v>630509621330</v>
      </c>
      <c r="B1764" s="257" t="str">
        <v>00630509678488</v>
      </c>
      <c r="C1764" s="257" t="str">
        <v>NERF热火火箭飞车系列速航发射器</v>
      </c>
      <c r="D1764" s="257" t="str">
        <v>NER NITRO AEROFURY RAMP RAGE</v>
      </c>
      <c r="E1764" s="257" t="str">
        <v>630509621330</v>
      </c>
      <c r="F1764" s="257" t="str">
        <v>NER NITRO AEROFURY RAMP RAGE</v>
      </c>
      <c r="G1764" s="231"/>
      <c r="H1764" s="231"/>
      <c r="I1764" s="231"/>
      <c r="J1764" s="231"/>
      <c r="K1764" s="231"/>
      <c r="L1764" s="231"/>
      <c r="M1764" s="231"/>
      <c r="N1764" s="231"/>
      <c r="O1764" s="231"/>
      <c r="P1764" s="231"/>
      <c r="Q1764" s="231"/>
      <c r="R1764" s="231"/>
      <c r="S1764" s="231"/>
      <c r="T1764" s="231"/>
    </row>
    <row r="1765">
      <c r="A1765" s="257" t="str">
        <v>630509602308</v>
      </c>
      <c r="B1765" s="257" t="str">
        <v>00630509651085</v>
      </c>
      <c r="C1765" s="257" t="str">
        <v>NERF热火竞争者系列克洛诺斯发射器</v>
      </c>
      <c r="D1765" s="257" t="str">
        <v>NER RIVAL KRONOS XVIII 500</v>
      </c>
      <c r="E1765" s="257" t="str">
        <v>630509602308</v>
      </c>
      <c r="F1765" s="257" t="str">
        <v>NER RIVAL KRONOS XVIII 500</v>
      </c>
      <c r="G1765" s="231"/>
      <c r="H1765" s="231"/>
      <c r="I1765" s="231"/>
      <c r="J1765" s="231"/>
      <c r="K1765" s="231"/>
      <c r="L1765" s="231"/>
      <c r="M1765" s="231"/>
      <c r="N1765" s="231"/>
      <c r="O1765" s="231"/>
      <c r="P1765" s="231"/>
      <c r="Q1765" s="231"/>
      <c r="R1765" s="231"/>
      <c r="S1765" s="231"/>
      <c r="T1765" s="231"/>
    </row>
    <row r="1766">
      <c r="A1766" s="257" t="str">
        <v>630509620111</v>
      </c>
      <c r="B1766" s="257" t="str">
        <v>00630509641970</v>
      </c>
      <c r="C1766" s="257" t="str">
        <v>复仇者联盟3电影系列电能英雄人物公仔</v>
      </c>
      <c r="D1766" s="257" t="str">
        <v>AVN 12IN TH POWER FX IM</v>
      </c>
      <c r="E1766" s="257" t="str">
        <v>6AVN 12IN TH POWER FX I30509620111</v>
      </c>
      <c r="F1766" s="257" t="str">
        <v>钢铁侠</v>
      </c>
      <c r="G1766" s="231"/>
      <c r="H1766" s="231"/>
      <c r="I1766" s="231"/>
      <c r="J1766" s="231"/>
      <c r="K1766" s="231"/>
      <c r="L1766" s="231"/>
      <c r="M1766" s="231"/>
      <c r="N1766" s="231"/>
      <c r="O1766" s="231"/>
      <c r="P1766" s="231"/>
      <c r="Q1766" s="231"/>
      <c r="R1766" s="231"/>
      <c r="S1766" s="231"/>
      <c r="T1766" s="231"/>
    </row>
    <row r="1767">
      <c r="A1767" s="257" t="str">
        <v>630509620159</v>
      </c>
      <c r="B1767" s="257" t="str">
        <v>00630509654383</v>
      </c>
      <c r="C1767" s="257" t="str">
        <v>复仇者联盟3电影系列电能英雄人物公仔</v>
      </c>
      <c r="D1767" s="257" t="str">
        <v>AVN 12IN TH POWER FX CAP</v>
      </c>
      <c r="E1767" s="257" t="str">
        <v>6305AVN 12IN TH POWER FX CA09620159</v>
      </c>
      <c r="F1767" s="257" t="str">
        <v>美国队长</v>
      </c>
      <c r="G1767" s="231"/>
      <c r="H1767" s="231"/>
      <c r="I1767" s="231"/>
      <c r="J1767" s="231"/>
      <c r="K1767" s="231"/>
      <c r="L1767" s="231"/>
      <c r="M1767" s="231"/>
      <c r="N1767" s="231"/>
      <c r="O1767" s="231"/>
      <c r="P1767" s="231"/>
      <c r="Q1767" s="231"/>
      <c r="R1767" s="231"/>
      <c r="S1767" s="231"/>
      <c r="T1767" s="231"/>
    </row>
    <row r="1768">
      <c r="A1768" s="257" t="str">
        <v>630509611522</v>
      </c>
      <c r="B1768" s="257" t="str">
        <v>00630509642557</v>
      </c>
      <c r="C1768" s="257" t="str">
        <v>复仇者联盟3电影系列电能英雄人物公仔</v>
      </c>
      <c r="D1768" s="257" t="str">
        <v>AVN 12IN TH POWER FX THOR</v>
      </c>
      <c r="E1768" s="257" t="str">
        <v>630509611522</v>
      </c>
      <c r="F1768" s="257" t="str">
        <v>索尔</v>
      </c>
      <c r="G1768" s="231"/>
      <c r="H1768" s="231"/>
      <c r="I1768" s="231"/>
      <c r="J1768" s="231"/>
      <c r="K1768" s="231"/>
      <c r="L1768" s="231"/>
      <c r="M1768" s="231"/>
      <c r="N1768" s="231"/>
      <c r="O1768" s="231"/>
      <c r="P1768" s="231"/>
      <c r="Q1768" s="231"/>
      <c r="R1768" s="231"/>
      <c r="S1768" s="231"/>
      <c r="T1768" s="231"/>
    </row>
    <row r="1769">
      <c r="A1769" s="257" t="str">
        <v>630509585205</v>
      </c>
      <c r="B1769" s="257" t="str">
        <v>00630509628070</v>
      </c>
      <c r="C1769" s="257" t="str">
        <v>冰雪奇缘节庆限定版音乐艾莎</v>
      </c>
      <c r="D1769" s="257" t="str">
        <v>FRZ SINGING ELSA FASHION DOLL</v>
      </c>
      <c r="E1769" s="257" t="str">
        <v>630509585205</v>
      </c>
      <c r="F1769" s="257" t="str">
        <v>FRZ SINGING ELSA FASHION DOLL</v>
      </c>
      <c r="G1769" s="231"/>
      <c r="H1769" s="231"/>
      <c r="I1769" s="231"/>
      <c r="J1769" s="231"/>
      <c r="K1769" s="231"/>
      <c r="L1769" s="231"/>
      <c r="M1769" s="231"/>
      <c r="N1769" s="231"/>
      <c r="O1769" s="231"/>
      <c r="P1769" s="231"/>
      <c r="Q1769" s="231"/>
      <c r="R1769" s="231"/>
      <c r="S1769" s="231"/>
      <c r="T1769" s="231"/>
    </row>
    <row r="1770">
      <c r="A1770" s="257" t="str">
        <v>630509581320</v>
      </c>
      <c r="B1770" s="257" t="str">
        <v>00630509594894</v>
      </c>
      <c r="C1770" s="257" t="str">
        <v>冰雪奇缘假日惊喜系列迷人人物4入组</v>
      </c>
      <c r="D1770" s="257" t="str">
        <v>FRZ SD ARENDELLE TRADITIONS COLLECTION</v>
      </c>
      <c r="E1770" s="257" t="str">
        <v>630509581320</v>
      </c>
      <c r="F1770" s="257" t="str">
        <v>FRZ SD ARENDELLE TRADITIONS COLLECTION</v>
      </c>
      <c r="G1770" s="231"/>
      <c r="H1770" s="231"/>
      <c r="I1770" s="231"/>
      <c r="J1770" s="231"/>
      <c r="K1770" s="231"/>
      <c r="L1770" s="231"/>
      <c r="M1770" s="231"/>
      <c r="N1770" s="231"/>
      <c r="O1770" s="231"/>
      <c r="P1770" s="231"/>
      <c r="Q1770" s="231"/>
      <c r="R1770" s="231"/>
      <c r="S1770" s="231"/>
      <c r="T1770" s="231"/>
    </row>
    <row r="1771">
      <c r="A1771" s="257" t="str">
        <v>630509616299</v>
      </c>
      <c r="B1771" s="257" t="str">
        <v>00630509639854</v>
      </c>
      <c r="C1771" s="257" t="str">
        <v>迪士尼公主迷你人物收藏组</v>
      </c>
      <c r="D1771" s="257" t="str">
        <v>DPR SMALL DOLL COLLECTION PACK</v>
      </c>
      <c r="E1771" s="257" t="str">
        <v>630509616299</v>
      </c>
      <c r="F1771" s="257" t="str">
        <v>DPR SMALL DOLL COLLECTION PACK</v>
      </c>
      <c r="G1771" s="231"/>
      <c r="H1771" s="231"/>
      <c r="I1771" s="231"/>
      <c r="J1771" s="231"/>
      <c r="K1771" s="231"/>
      <c r="L1771" s="231"/>
      <c r="M1771" s="231"/>
      <c r="N1771" s="231"/>
      <c r="O1771" s="231"/>
      <c r="P1771" s="231"/>
      <c r="Q1771" s="231"/>
      <c r="R1771" s="231"/>
      <c r="S1771" s="231"/>
      <c r="T1771" s="231"/>
    </row>
    <row r="1772">
      <c r="A1772" s="257" t="str">
        <v>630509610310</v>
      </c>
      <c r="B1772" s="257" t="str">
        <v>00630509652228</v>
      </c>
      <c r="C1772" s="257" t="str">
        <v>小马宝莉闪耀宇宙公主</v>
      </c>
      <c r="D1772" s="257" t="str">
        <v>MLP GLIMMER N GLOW PRINCESS CELESTIA</v>
      </c>
      <c r="E1772" s="257" t="str">
        <v>630509610310</v>
      </c>
      <c r="F1772" s="257" t="str">
        <v>MLP GLIMMER N GLOW PRINCESS CELESTIA</v>
      </c>
      <c r="G1772" s="231"/>
      <c r="H1772" s="231"/>
      <c r="I1772" s="231"/>
      <c r="J1772" s="231"/>
      <c r="K1772" s="231"/>
      <c r="L1772" s="231"/>
      <c r="M1772" s="231"/>
      <c r="N1772" s="231"/>
      <c r="O1772" s="231"/>
      <c r="P1772" s="231"/>
      <c r="Q1772" s="231"/>
      <c r="R1772" s="231"/>
      <c r="S1772" s="231"/>
      <c r="T1772" s="231"/>
    </row>
    <row r="1773">
      <c r="A1773" s="257" t="str">
        <v>5010993468683</v>
      </c>
      <c r="B1773" s="257" t="str">
        <v>00630509703357</v>
      </c>
      <c r="C1773" s="257" t="str">
        <v>小马宝莉小马国女孩经典娃娃系列</v>
      </c>
      <c r="D1773" s="257" t="str">
        <v>MLP EG APPLEJACK</v>
      </c>
      <c r="E1773" s="257" t="str">
        <v>5010993468683</v>
      </c>
      <c r="F1773" s="257" t="str">
        <v>MLP EG APPLEJACK</v>
      </c>
      <c r="G1773" s="231"/>
      <c r="H1773" s="231"/>
      <c r="I1773" s="231"/>
      <c r="J1773" s="231"/>
      <c r="K1773" s="231"/>
      <c r="L1773" s="231"/>
      <c r="M1773" s="231"/>
      <c r="N1773" s="231"/>
      <c r="O1773" s="231"/>
      <c r="P1773" s="231"/>
      <c r="Q1773" s="231"/>
      <c r="R1773" s="231"/>
      <c r="S1773" s="231"/>
      <c r="T1773" s="231"/>
    </row>
    <row r="1774">
      <c r="A1774" s="257" t="str">
        <v>5010993468676</v>
      </c>
      <c r="B1774" s="257" t="str">
        <v>00630509703357</v>
      </c>
      <c r="C1774" s="257" t="str">
        <v>小马宝莉小马国女孩经典娃娃系列</v>
      </c>
      <c r="D1774" s="257" t="str">
        <v>MLP EG APPLEJACK</v>
      </c>
      <c r="E1774" s="257" t="str">
        <v>5010993468676</v>
      </c>
      <c r="F1774" s="257" t="str">
        <v>MLP EG PINKIE PIE</v>
      </c>
      <c r="G1774" s="231"/>
      <c r="H1774" s="231"/>
      <c r="I1774" s="231"/>
      <c r="J1774" s="231"/>
      <c r="K1774" s="231"/>
      <c r="L1774" s="231"/>
      <c r="M1774" s="231"/>
      <c r="N1774" s="231"/>
      <c r="O1774" s="231"/>
      <c r="P1774" s="231"/>
      <c r="Q1774" s="231"/>
      <c r="R1774" s="231"/>
      <c r="S1774" s="231"/>
      <c r="T1774" s="231"/>
    </row>
    <row r="1775">
      <c r="A1775" s="257" t="str">
        <v>5010993468706</v>
      </c>
      <c r="B1775" s="257" t="str">
        <v>00630509703357</v>
      </c>
      <c r="C1775" s="257" t="str">
        <v>小马宝莉小马国女孩经典娃娃系列</v>
      </c>
      <c r="D1775" s="257" t="str">
        <v>MLP EG APPLEJACK</v>
      </c>
      <c r="E1775" s="257" t="str">
        <v>5010993468706</v>
      </c>
      <c r="F1775" s="257" t="str">
        <v>MLP EG SUNSET SHIMMER</v>
      </c>
      <c r="G1775" s="231"/>
      <c r="H1775" s="231"/>
      <c r="I1775" s="231"/>
      <c r="J1775" s="231"/>
      <c r="K1775" s="231"/>
      <c r="L1775" s="231"/>
      <c r="M1775" s="231"/>
      <c r="N1775" s="231"/>
      <c r="O1775" s="231"/>
      <c r="P1775" s="231"/>
      <c r="Q1775" s="231"/>
      <c r="R1775" s="231"/>
      <c r="S1775" s="231"/>
      <c r="T1775" s="231"/>
    </row>
    <row r="1776">
      <c r="A1776" s="257" t="str">
        <v>5010993468690</v>
      </c>
      <c r="B1776" s="257" t="str">
        <v>00630509703357</v>
      </c>
      <c r="C1776" s="257" t="str">
        <v>小马宝莉小马国女孩经典娃娃系列</v>
      </c>
      <c r="D1776" s="257" t="str">
        <v>MLP EG APPLEJACK</v>
      </c>
      <c r="E1776" s="257" t="str">
        <v>5010993468690</v>
      </c>
      <c r="F1776" s="257" t="str">
        <v>MLP EG RARITY</v>
      </c>
      <c r="G1776" s="231"/>
      <c r="H1776" s="231"/>
      <c r="I1776" s="231"/>
      <c r="J1776" s="231"/>
      <c r="K1776" s="231"/>
      <c r="L1776" s="231"/>
      <c r="M1776" s="231"/>
      <c r="N1776" s="231"/>
      <c r="O1776" s="231"/>
      <c r="P1776" s="231"/>
      <c r="Q1776" s="231"/>
      <c r="R1776" s="231"/>
      <c r="S1776" s="231"/>
      <c r="T1776" s="231"/>
    </row>
    <row r="1777">
      <c r="A1777" s="257" t="str">
        <v>630509613564</v>
      </c>
      <c r="B1777" s="257" t="str">
        <v>00630509696123</v>
      </c>
      <c r="C1777" s="257" t="str">
        <v>小马宝莉小马国女孩经典娃娃系列</v>
      </c>
      <c r="D1777" s="257" t="str">
        <v>MLP EG FLUTTERSHY</v>
      </c>
      <c r="E1777" s="257" t="str">
        <v>630509613564</v>
      </c>
      <c r="F1777" s="257" t="str" xml:space="preserve">
        <v>MLP EG RAINBOW DASH </v>
      </c>
      <c r="G1777" s="231"/>
      <c r="H1777" s="231"/>
      <c r="I1777" s="231"/>
      <c r="J1777" s="231"/>
      <c r="K1777" s="231"/>
      <c r="L1777" s="231"/>
      <c r="M1777" s="231"/>
      <c r="N1777" s="231"/>
      <c r="O1777" s="231"/>
      <c r="P1777" s="231"/>
      <c r="Q1777" s="231"/>
      <c r="R1777" s="231"/>
      <c r="S1777" s="231"/>
      <c r="T1777" s="231"/>
    </row>
    <row r="1778">
      <c r="A1778" s="257" t="str">
        <v>630509613571</v>
      </c>
      <c r="B1778" s="257" t="str">
        <v>00630509696123</v>
      </c>
      <c r="C1778" s="257" t="str">
        <v>小马宝莉小马国女孩经典娃娃系列</v>
      </c>
      <c r="D1778" s="257" t="str">
        <v>MLP EG FLUTTERSHY</v>
      </c>
      <c r="E1778" s="257" t="str">
        <v>630509613571</v>
      </c>
      <c r="F1778" s="257" t="str">
        <v>MLP EG TWILIGHT SPARKLE</v>
      </c>
      <c r="G1778" s="231"/>
      <c r="H1778" s="231"/>
      <c r="I1778" s="231"/>
      <c r="J1778" s="231"/>
      <c r="K1778" s="231"/>
      <c r="L1778" s="231"/>
      <c r="M1778" s="231"/>
      <c r="N1778" s="231"/>
      <c r="O1778" s="231"/>
      <c r="P1778" s="231"/>
      <c r="Q1778" s="231"/>
      <c r="R1778" s="231"/>
      <c r="S1778" s="231"/>
      <c r="T1778" s="231"/>
    </row>
    <row r="1779">
      <c r="A1779" s="257" t="str">
        <v>630509613557</v>
      </c>
      <c r="B1779" s="257" t="str">
        <v>00630509696123</v>
      </c>
      <c r="C1779" s="257" t="str">
        <v>小马宝莉小马国女孩经典娃娃系列</v>
      </c>
      <c r="D1779" s="257" t="str">
        <v>MLP EG FLUTTERSHY</v>
      </c>
      <c r="E1779" s="257" t="str">
        <v>630509613557</v>
      </c>
      <c r="F1779" s="257" t="str">
        <v>MLP EG FLUTTERSHY</v>
      </c>
      <c r="G1779" s="231"/>
      <c r="H1779" s="231"/>
      <c r="I1779" s="231"/>
      <c r="J1779" s="231"/>
      <c r="K1779" s="231"/>
      <c r="L1779" s="231"/>
      <c r="M1779" s="231"/>
      <c r="N1779" s="231"/>
      <c r="O1779" s="231"/>
      <c r="P1779" s="231"/>
      <c r="Q1779" s="231"/>
      <c r="R1779" s="231"/>
      <c r="S1779" s="231"/>
      <c r="T1779" s="231"/>
    </row>
    <row r="1780">
      <c r="A1780" s="257" t="str">
        <v>630509555178</v>
      </c>
      <c r="B1780" s="257" t="str">
        <v>00630509540129</v>
      </c>
      <c r="C1780" s="257" t="str">
        <v>小马宝莉12寸毛绒人物</v>
      </c>
      <c r="D1780" s="257" t="str">
        <v>MLP CUDDLY PLUSH SPIKE</v>
      </c>
      <c r="E1780" s="257" t="str">
        <v>630509555178</v>
      </c>
      <c r="F1780" s="257" t="str">
        <v>MLP CUDDLY PLUSH SPIKE</v>
      </c>
      <c r="G1780" s="231"/>
      <c r="H1780" s="231"/>
      <c r="I1780" s="231"/>
      <c r="J1780" s="231"/>
      <c r="K1780" s="231"/>
      <c r="L1780" s="231"/>
      <c r="M1780" s="231"/>
      <c r="N1780" s="231"/>
      <c r="O1780" s="231"/>
      <c r="P1780" s="231"/>
      <c r="Q1780" s="231"/>
      <c r="R1780" s="231"/>
      <c r="S1780" s="231"/>
      <c r="T1780" s="231"/>
    </row>
    <row r="1781">
      <c r="A1781" s="257" t="str">
        <v>630509681396</v>
      </c>
      <c r="B1781" s="257" t="str">
        <v>00630509540129</v>
      </c>
      <c r="C1781" s="257" t="str">
        <v>小马宝莉12寸毛绒人物</v>
      </c>
      <c r="D1781" s="257" t="str">
        <v>MLP CUDDLY PLUSH SPIKE</v>
      </c>
      <c r="E1781" s="257" t="str">
        <v>630509681396</v>
      </c>
      <c r="F1781" s="257" t="str">
        <v>MLP CUDDLY PLSH PRINCESS TWILIGHT SPARKL</v>
      </c>
      <c r="G1781" s="231"/>
      <c r="H1781" s="231"/>
      <c r="I1781" s="231"/>
      <c r="J1781" s="231"/>
      <c r="K1781" s="231"/>
      <c r="L1781" s="231"/>
      <c r="M1781" s="231"/>
      <c r="N1781" s="231"/>
      <c r="O1781" s="231"/>
      <c r="P1781" s="231"/>
      <c r="Q1781" s="231"/>
      <c r="R1781" s="231"/>
      <c r="S1781" s="231"/>
      <c r="T1781" s="231"/>
    </row>
    <row r="1782">
      <c r="A1782" s="257" t="str">
        <v>630509681402</v>
      </c>
      <c r="B1782" s="257" t="str">
        <v>00630509540129</v>
      </c>
      <c r="C1782" s="257" t="str">
        <v>小马宝莉12寸毛绒人物</v>
      </c>
      <c r="D1782" s="257" t="str">
        <v>MLP CUDDLY PLUSH SPIKE</v>
      </c>
      <c r="E1782" s="257" t="str">
        <v>630509681402</v>
      </c>
      <c r="F1782" s="257" t="str">
        <v>MLP CUDDLY PLUSH RAINBOW DASH</v>
      </c>
      <c r="G1782" s="231"/>
      <c r="H1782" s="231"/>
      <c r="I1782" s="231"/>
      <c r="J1782" s="231"/>
      <c r="K1782" s="231"/>
      <c r="L1782" s="231"/>
      <c r="M1782" s="231"/>
      <c r="N1782" s="231"/>
      <c r="O1782" s="231"/>
      <c r="P1782" s="231"/>
      <c r="Q1782" s="231"/>
      <c r="R1782" s="231"/>
      <c r="S1782" s="231"/>
      <c r="T1782" s="231"/>
    </row>
    <row r="1783">
      <c r="A1783" s="257" t="str">
        <v>630509681389</v>
      </c>
      <c r="B1783" s="257" t="str">
        <v>00630509540129</v>
      </c>
      <c r="C1783" s="257" t="str">
        <v>小马宝莉12寸毛绒人物</v>
      </c>
      <c r="D1783" s="257" t="str">
        <v>MLP CUDDLY PLUSH SPIKE</v>
      </c>
      <c r="E1783" s="257" t="str">
        <v>630509681389</v>
      </c>
      <c r="F1783" s="257" t="str">
        <v>MLP CUDDLY PLUSH PINKIE PIE</v>
      </c>
      <c r="G1783" s="231"/>
      <c r="H1783" s="231"/>
      <c r="I1783" s="231"/>
      <c r="J1783" s="231"/>
      <c r="K1783" s="231"/>
      <c r="L1783" s="231"/>
      <c r="M1783" s="231"/>
      <c r="N1783" s="231"/>
      <c r="O1783" s="231"/>
      <c r="P1783" s="231"/>
      <c r="Q1783" s="231"/>
      <c r="R1783" s="231"/>
      <c r="S1783" s="231"/>
      <c r="T1783" s="231"/>
    </row>
    <row r="1784">
      <c r="A1784" s="257" t="str">
        <v>630509681419</v>
      </c>
      <c r="B1784" s="257" t="str">
        <v>00630509540129</v>
      </c>
      <c r="C1784" s="257" t="str">
        <v>小马宝莉12寸毛绒人物</v>
      </c>
      <c r="D1784" s="257" t="str">
        <v>MLP CUDDLY PLUSH SPIKE</v>
      </c>
      <c r="E1784" s="257" t="str">
        <v>630509681419</v>
      </c>
      <c r="F1784" s="257" t="str">
        <v>MLP CUDDLY PLUSH RARITY</v>
      </c>
      <c r="G1784" s="231"/>
      <c r="H1784" s="231"/>
      <c r="I1784" s="231"/>
      <c r="J1784" s="231"/>
      <c r="K1784" s="231"/>
      <c r="L1784" s="231"/>
      <c r="M1784" s="231"/>
      <c r="N1784" s="231"/>
      <c r="O1784" s="231"/>
      <c r="P1784" s="231"/>
      <c r="Q1784" s="231"/>
      <c r="R1784" s="231"/>
      <c r="S1784" s="231"/>
      <c r="T1784" s="231"/>
    </row>
    <row r="1785">
      <c r="A1785" s="257" t="str">
        <v>630509612055</v>
      </c>
      <c r="B1785" s="257" t="str">
        <v>00630509642656</v>
      </c>
      <c r="C1785" s="257" t="str">
        <v>小马宝莉梳发公主毛绒</v>
      </c>
      <c r="D1785" s="257" t="str">
        <v>MLP LARGE HAIR PLUSH PRINCESS CELESTIA</v>
      </c>
      <c r="E1785" s="257" t="str">
        <v>630509612055</v>
      </c>
      <c r="F1785" s="257" t="str">
        <v>MLP LARGE HAIR PLUSH PRINCESS CELESTIA</v>
      </c>
      <c r="G1785" s="231"/>
      <c r="H1785" s="231"/>
      <c r="I1785" s="231"/>
      <c r="J1785" s="231"/>
      <c r="K1785" s="231"/>
      <c r="L1785" s="231"/>
      <c r="M1785" s="231"/>
      <c r="N1785" s="231"/>
      <c r="O1785" s="231"/>
      <c r="P1785" s="231"/>
      <c r="Q1785" s="231"/>
      <c r="R1785" s="231"/>
      <c r="S1785" s="231"/>
      <c r="T1785" s="231"/>
    </row>
    <row r="1786">
      <c r="A1786" s="257" t="str">
        <v>630509612062</v>
      </c>
      <c r="B1786" s="257" t="str">
        <v>00630509642656</v>
      </c>
      <c r="C1786" s="257" t="str">
        <v>小马宝莉梳发公主毛绒</v>
      </c>
      <c r="D1786" s="257" t="str">
        <v>MLP LARGE HAIR PLUSH PRINCESS CELESTIA</v>
      </c>
      <c r="E1786" s="257" t="str">
        <v>630509612062</v>
      </c>
      <c r="F1786" s="257" t="str">
        <v>MLP LARGE HAIR PLUSH PRINCESS LUNA</v>
      </c>
      <c r="G1786" s="231"/>
      <c r="H1786" s="231"/>
      <c r="I1786" s="231"/>
      <c r="J1786" s="231"/>
      <c r="K1786" s="231"/>
      <c r="L1786" s="231"/>
      <c r="M1786" s="231"/>
      <c r="N1786" s="231"/>
      <c r="O1786" s="231"/>
      <c r="P1786" s="231"/>
      <c r="Q1786" s="231"/>
      <c r="R1786" s="231"/>
      <c r="S1786" s="231"/>
      <c r="T1786" s="231"/>
    </row>
    <row r="1787">
      <c r="A1787" s="257" t="str">
        <v>630509580354</v>
      </c>
      <c r="B1787" s="257" t="str">
        <v>00630509580361</v>
      </c>
      <c r="C1787" s="257" t="str">
        <v>地产大亨之马里奥</v>
      </c>
      <c r="D1787" s="257" t="str">
        <v>MONOPOLY GAMER</v>
      </c>
      <c r="E1787" s="257" t="str">
        <v>630509580354</v>
      </c>
      <c r="F1787" s="257" t="str">
        <v>MONOPOLY GAMER</v>
      </c>
      <c r="G1787" s="231"/>
      <c r="H1787" s="231"/>
      <c r="I1787" s="231"/>
      <c r="J1787" s="231"/>
      <c r="K1787" s="231"/>
      <c r="L1787" s="231"/>
      <c r="M1787" s="231"/>
      <c r="N1787" s="231"/>
      <c r="O1787" s="231"/>
      <c r="P1787" s="231"/>
      <c r="Q1787" s="231"/>
      <c r="R1787" s="231"/>
      <c r="S1787" s="231"/>
      <c r="T1787" s="231"/>
    </row>
    <row r="1788">
      <c r="A1788" s="257" t="str">
        <v>630509600465</v>
      </c>
      <c r="B1788" s="257" t="str">
        <v>00630509600472</v>
      </c>
      <c r="C1788" s="257" t="str">
        <v>地产大亨经典版</v>
      </c>
      <c r="D1788" s="257" t="str">
        <v>MONOPOLY CLASSIC</v>
      </c>
      <c r="E1788" s="257" t="str">
        <v>630509600465</v>
      </c>
      <c r="F1788" s="257" t="str">
        <v>MONOPOLY CLASSIC</v>
      </c>
      <c r="G1788" s="231"/>
      <c r="H1788" s="231"/>
      <c r="I1788" s="231"/>
      <c r="J1788" s="231"/>
      <c r="K1788" s="231"/>
      <c r="L1788" s="231"/>
      <c r="M1788" s="231"/>
      <c r="N1788" s="231"/>
      <c r="O1788" s="231"/>
      <c r="P1788" s="231"/>
      <c r="Q1788" s="231"/>
      <c r="R1788" s="231"/>
      <c r="S1788" s="231"/>
      <c r="T1788" s="231"/>
    </row>
    <row r="1789">
      <c r="A1789" s="257" t="str">
        <v>PLTCD-4-1350</v>
      </c>
      <c r="B1789" s="257" t="str">
        <v>PLTCD-4-1350</v>
      </c>
      <c r="C1789" s="257" t="str">
        <v>酒店同款 非温感零压绵记忆绵床垫</v>
      </c>
      <c r="D1789" s="257" t="str">
        <v>普兰特Planet Bed床垫3.0（1.35米）</v>
      </c>
      <c r="E1789" s="257" t="str">
        <v>PLTCD-4-1350</v>
      </c>
      <c r="F1789" s="257" t="str">
        <v>普兰特Planet Bed床垫3.0正反两面 1.5M</v>
      </c>
      <c r="G1789" s="231"/>
      <c r="H1789" s="231"/>
      <c r="I1789" s="231"/>
      <c r="J1789" s="231"/>
      <c r="K1789" s="231"/>
      <c r="L1789" s="231"/>
      <c r="M1789" s="231"/>
      <c r="N1789" s="231"/>
      <c r="O1789" s="231"/>
      <c r="P1789" s="231"/>
      <c r="Q1789" s="231"/>
      <c r="R1789" s="231"/>
      <c r="S1789" s="231"/>
      <c r="T1789" s="231"/>
    </row>
    <row r="1790">
      <c r="A1790" s="257" t="str">
        <v>PXF-CJ</v>
      </c>
      <c r="B1790" s="257" t="str">
        <v>PXF</v>
      </c>
      <c r="C1790" s="257" t="str">
        <v>泡洗粉</v>
      </c>
      <c r="D1790" s="257" t="str">
        <v>泡洗粉</v>
      </c>
      <c r="E1790" s="257" t="str">
        <v>PXF-CJ</v>
      </c>
      <c r="F1790" s="257" t="str">
        <v>300g/盒茶具专用</v>
      </c>
      <c r="G1790" s="231"/>
      <c r="H1790" s="231"/>
      <c r="I1790" s="231"/>
      <c r="J1790" s="231"/>
      <c r="K1790" s="231"/>
      <c r="L1790" s="231"/>
      <c r="M1790" s="231"/>
      <c r="N1790" s="231"/>
      <c r="O1790" s="231"/>
      <c r="P1790" s="231"/>
      <c r="Q1790" s="231"/>
      <c r="R1790" s="231"/>
      <c r="S1790" s="231"/>
      <c r="T1790" s="231"/>
    </row>
    <row r="1791">
      <c r="A1791" s="257" t="str">
        <v>PXF-YW-300</v>
      </c>
      <c r="B1791" s="257" t="str">
        <v>PXF</v>
      </c>
      <c r="C1791" s="257" t="str">
        <v>泡洗粉</v>
      </c>
      <c r="D1791" s="257" t="str">
        <v>泡洗粉</v>
      </c>
      <c r="E1791" s="257" t="str">
        <v>PXF-YW-300</v>
      </c>
      <c r="F1791" s="257" t="str">
        <v>300g/盒衣物专用</v>
      </c>
      <c r="G1791" s="231"/>
      <c r="H1791" s="231"/>
      <c r="I1791" s="231"/>
      <c r="J1791" s="231"/>
      <c r="K1791" s="231"/>
      <c r="L1791" s="231"/>
      <c r="M1791" s="231"/>
      <c r="N1791" s="231"/>
      <c r="O1791" s="231"/>
      <c r="P1791" s="231"/>
      <c r="Q1791" s="231"/>
      <c r="R1791" s="231"/>
      <c r="S1791" s="231"/>
      <c r="T1791" s="231"/>
    </row>
    <row r="1792">
      <c r="A1792" s="257" t="str">
        <v>PXF-YW-600</v>
      </c>
      <c r="B1792" s="257" t="str">
        <v>PXF</v>
      </c>
      <c r="C1792" s="257" t="str">
        <v>泡洗粉</v>
      </c>
      <c r="D1792" s="257" t="str">
        <v>泡洗粉</v>
      </c>
      <c r="E1792" s="257" t="str">
        <v>PXF-YW-600</v>
      </c>
      <c r="F1792" s="257" t="str">
        <v>600g/盒衣物专用</v>
      </c>
      <c r="G1792" s="231"/>
      <c r="H1792" s="231"/>
      <c r="I1792" s="231"/>
      <c r="J1792" s="231"/>
      <c r="K1792" s="231"/>
      <c r="L1792" s="231"/>
      <c r="M1792" s="231"/>
      <c r="N1792" s="231"/>
      <c r="O1792" s="231"/>
      <c r="P1792" s="231"/>
      <c r="Q1792" s="231"/>
      <c r="R1792" s="231"/>
      <c r="S1792" s="231"/>
      <c r="T1792" s="231"/>
    </row>
    <row r="1793">
      <c r="A1793" s="257" t="str">
        <v>SHNL-JYZ</v>
      </c>
      <c r="B1793" s="257" t="str">
        <v>SHNL-JYZ</v>
      </c>
      <c r="C1793" s="257" t="str">
        <v>凝胶枕</v>
      </c>
      <c r="D1793" s="257" t="str">
        <v>凝胶枕</v>
      </c>
      <c r="E1793" s="257" t="str">
        <v>SHNL-JYZ</v>
      </c>
      <c r="F1793" s="257" t="str">
        <v>60cm x 40cm x 11cm/9cm</v>
      </c>
      <c r="G1793" s="231"/>
      <c r="H1793" s="231"/>
      <c r="I1793" s="231"/>
      <c r="J1793" s="231"/>
      <c r="K1793" s="231"/>
      <c r="L1793" s="231"/>
      <c r="M1793" s="231"/>
      <c r="N1793" s="231"/>
      <c r="O1793" s="231"/>
      <c r="P1793" s="231"/>
      <c r="Q1793" s="231"/>
      <c r="R1793" s="231"/>
      <c r="S1793" s="231"/>
      <c r="T1793" s="231"/>
    </row>
    <row r="1794">
      <c r="A1794" s="257" t="str">
        <v>WSJ-Lil-lets</v>
      </c>
      <c r="B1794" s="257" t="str">
        <v>WSJ-Lil-lets</v>
      </c>
      <c r="C1794" s="257" t="str">
        <v>英国Lil-lets 丽尔莱思日用卫生棉体验五片装</v>
      </c>
      <c r="D1794" s="257" t="str">
        <v>丽尔莱思日用卫生棉</v>
      </c>
      <c r="E1794" s="257" t="str">
        <v>WSJ-Lil-lets</v>
      </c>
      <c r="F1794" s="257" t="str">
        <v>片</v>
      </c>
      <c r="G1794" s="231"/>
      <c r="H1794" s="231"/>
      <c r="I1794" s="231"/>
      <c r="J1794" s="231"/>
      <c r="K1794" s="231"/>
      <c r="L1794" s="231"/>
      <c r="M1794" s="231"/>
      <c r="N1794" s="231"/>
      <c r="O1794" s="231"/>
      <c r="P1794" s="231"/>
      <c r="Q1794" s="231"/>
      <c r="R1794" s="231"/>
      <c r="S1794" s="231"/>
      <c r="T1794" s="231"/>
    </row>
    <row r="1795">
      <c r="A1795" s="257" t="str">
        <v>HYH-bhmm</v>
      </c>
      <c r="B1795" s="257" t="str">
        <v>HYH-bhmm</v>
      </c>
      <c r="C1795" s="257" t="str">
        <v>花瑶花 百合水润滋养面膜一片</v>
      </c>
      <c r="D1795" s="257" t="str">
        <v>百合水润滋养面膜</v>
      </c>
      <c r="E1795" s="257" t="str">
        <v>HYH-bhmm</v>
      </c>
      <c r="F1795" s="257" t="str">
        <v>片</v>
      </c>
      <c r="G1795" s="231"/>
      <c r="H1795" s="231"/>
      <c r="I1795" s="231"/>
      <c r="J1795" s="231"/>
      <c r="K1795" s="231"/>
      <c r="L1795" s="231"/>
      <c r="M1795" s="231"/>
      <c r="N1795" s="231"/>
      <c r="O1795" s="231"/>
      <c r="P1795" s="231"/>
      <c r="Q1795" s="231"/>
      <c r="R1795" s="231"/>
      <c r="S1795" s="231"/>
      <c r="T1795" s="231"/>
    </row>
    <row r="1796">
      <c r="A1796" s="257" t="str">
        <v>HYH-XZM</v>
      </c>
      <c r="B1796" s="257" t="str">
        <v>HYH-XZM</v>
      </c>
      <c r="C1796" s="257" t="str">
        <v>花瑶花 优质纯棉卸妆棉 1盒</v>
      </c>
      <c r="D1796" s="257" t="str" xml:space="preserve">
        <v>优质纯棉卸妆棉 </v>
      </c>
      <c r="E1796" s="257" t="str">
        <v>HYH-XZM</v>
      </c>
      <c r="F1796" s="257" t="str">
        <v>盒</v>
      </c>
      <c r="G1796" s="231"/>
      <c r="H1796" s="231"/>
      <c r="I1796" s="231"/>
      <c r="J1796" s="231"/>
      <c r="K1796" s="231"/>
      <c r="L1796" s="231"/>
      <c r="M1796" s="231"/>
      <c r="N1796" s="231"/>
      <c r="O1796" s="231"/>
      <c r="P1796" s="231"/>
      <c r="Q1796" s="231"/>
      <c r="R1796" s="231"/>
      <c r="S1796" s="231"/>
      <c r="T1796" s="231"/>
    </row>
    <row r="1797">
      <c r="A1797" s="257" t="str">
        <v>HYH-hzm</v>
      </c>
      <c r="B1797" s="257" t="str">
        <v>HYH-hzm</v>
      </c>
      <c r="C1797" s="257" t="str">
        <v>花瑶花 温和亲肤化妆棉 1盒</v>
      </c>
      <c r="D1797" s="257" t="str" xml:space="preserve">
        <v>温和亲肤化妆棉 </v>
      </c>
      <c r="E1797" s="257" t="str">
        <v>HYH-hzm</v>
      </c>
      <c r="F1797" s="257" t="str">
        <v>盒</v>
      </c>
      <c r="G1797" s="231"/>
      <c r="H1797" s="231"/>
      <c r="I1797" s="231"/>
      <c r="J1797" s="231"/>
      <c r="K1797" s="231"/>
      <c r="L1797" s="231"/>
      <c r="M1797" s="231"/>
      <c r="N1797" s="231"/>
      <c r="O1797" s="231"/>
      <c r="P1797" s="231"/>
      <c r="Q1797" s="231"/>
      <c r="R1797" s="231"/>
      <c r="S1797" s="231"/>
      <c r="T1797" s="231"/>
    </row>
    <row r="1798">
      <c r="A1798" s="257" t="str">
        <v>SY-xfs-fen</v>
      </c>
      <c r="B1798" s="257" t="str">
        <v>SY-xfs-fen</v>
      </c>
      <c r="C1798" s="257" t="str">
        <v>素乐小风扇</v>
      </c>
      <c r="D1798" s="257" t="str">
        <v>素乐小风扇</v>
      </c>
      <c r="E1798" s="257" t="str">
        <v>SY-xfs-fen</v>
      </c>
      <c r="F1798" s="257" t="str">
        <v>珊瑚粉</v>
      </c>
      <c r="G1798" s="231"/>
      <c r="H1798" s="231"/>
      <c r="I1798" s="231"/>
      <c r="J1798" s="231"/>
      <c r="K1798" s="231"/>
      <c r="L1798" s="231"/>
      <c r="M1798" s="231"/>
      <c r="N1798" s="231"/>
      <c r="O1798" s="231"/>
      <c r="P1798" s="231"/>
      <c r="Q1798" s="231"/>
      <c r="R1798" s="231"/>
      <c r="S1798" s="231"/>
      <c r="T1798" s="231"/>
    </row>
    <row r="1799">
      <c r="A1799" s="257" t="str">
        <v>SY-xfs-bai</v>
      </c>
      <c r="B1799" s="257" t="str">
        <v>SY-xfs-bai</v>
      </c>
      <c r="C1799" s="257" t="str">
        <v>素乐小风扇</v>
      </c>
      <c r="D1799" s="257" t="str">
        <v>素乐小风扇</v>
      </c>
      <c r="E1799" s="257" t="str">
        <v>SY-xfs-bai</v>
      </c>
      <c r="F1799" s="257" t="str">
        <v>素米白</v>
      </c>
      <c r="G1799" s="231"/>
      <c r="H1799" s="231"/>
      <c r="I1799" s="231"/>
      <c r="J1799" s="231"/>
      <c r="K1799" s="231"/>
      <c r="L1799" s="231"/>
      <c r="M1799" s="231"/>
      <c r="N1799" s="231"/>
      <c r="O1799" s="231"/>
      <c r="P1799" s="231"/>
      <c r="Q1799" s="231"/>
      <c r="R1799" s="231"/>
      <c r="S1799" s="231"/>
      <c r="T1799" s="231"/>
    </row>
    <row r="1800">
      <c r="A1800" s="257" t="str">
        <v>SY-xfs-lv</v>
      </c>
      <c r="B1800" s="257" t="str">
        <v>SY-xfs-lv</v>
      </c>
      <c r="C1800" s="257" t="str">
        <v>素乐小风扇</v>
      </c>
      <c r="D1800" s="257" t="str">
        <v>素乐小风扇</v>
      </c>
      <c r="E1800" s="257" t="str">
        <v>SY-xfs-lv</v>
      </c>
      <c r="F1800" s="257" t="str">
        <v>海松绿</v>
      </c>
      <c r="G1800" s="231"/>
      <c r="H1800" s="231"/>
      <c r="I1800" s="231"/>
      <c r="J1800" s="231"/>
      <c r="K1800" s="231"/>
      <c r="L1800" s="231"/>
      <c r="M1800" s="231"/>
      <c r="N1800" s="231"/>
      <c r="O1800" s="231"/>
      <c r="P1800" s="231"/>
      <c r="Q1800" s="231"/>
      <c r="R1800" s="231"/>
      <c r="S1800" s="231"/>
      <c r="T1800" s="231"/>
    </row>
    <row r="1801">
      <c r="A1801" s="257" t="str">
        <v>SY-xfs-lan</v>
      </c>
      <c r="B1801" s="257" t="str">
        <v>SY-xfs-lan</v>
      </c>
      <c r="C1801" s="257" t="str">
        <v>素乐小风扇</v>
      </c>
      <c r="D1801" s="257" t="str">
        <v>素乐小风扇</v>
      </c>
      <c r="E1801" s="257" t="str">
        <v>SY-xfs-lan</v>
      </c>
      <c r="F1801" s="257" t="str">
        <v>静谧蓝</v>
      </c>
      <c r="G1801" s="231"/>
      <c r="H1801" s="231"/>
      <c r="I1801" s="231"/>
      <c r="J1801" s="231"/>
      <c r="K1801" s="231"/>
      <c r="L1801" s="231"/>
      <c r="M1801" s="231"/>
      <c r="N1801" s="231"/>
      <c r="O1801" s="231"/>
      <c r="P1801" s="231"/>
      <c r="Q1801" s="231"/>
      <c r="R1801" s="231"/>
      <c r="S1801" s="231"/>
      <c r="T1801" s="231"/>
    </row>
    <row r="1802">
      <c r="A1802" s="257" t="str">
        <v>ZN-zhd</v>
      </c>
      <c r="B1802" s="257" t="str">
        <v>ZN-zhd</v>
      </c>
      <c r="C1802" s="257" t="str">
        <v>兔顽 智能止鼾垫</v>
      </c>
      <c r="D1802" s="257" t="str">
        <v>智能止鼾垫</v>
      </c>
      <c r="E1802" s="257" t="str">
        <v>ZN-zhd</v>
      </c>
      <c r="F1802" s="257" t="str">
        <v>ZN-zhd</v>
      </c>
      <c r="G1802" s="231"/>
      <c r="H1802" s="231"/>
      <c r="I1802" s="231"/>
      <c r="J1802" s="231"/>
      <c r="K1802" s="231"/>
      <c r="L1802" s="231"/>
      <c r="M1802" s="231"/>
      <c r="N1802" s="231"/>
      <c r="O1802" s="231"/>
      <c r="P1802" s="231"/>
      <c r="Q1802" s="231"/>
      <c r="R1802" s="231"/>
      <c r="S1802" s="231"/>
      <c r="T1802" s="231"/>
    </row>
    <row r="1803">
      <c r="A1803" s="257" t="str">
        <v>MS-ycamy</v>
      </c>
      <c r="B1803" s="257" t="str">
        <v>MS-ycamy</v>
      </c>
      <c r="C1803" s="257" t="str">
        <v>木薯眼唇按摩仪1s</v>
      </c>
      <c r="D1803" s="257" t="str">
        <v>木薯眼唇按摩仪</v>
      </c>
      <c r="E1803" s="257" t="str">
        <v>MS-ycamy</v>
      </c>
      <c r="F1803" s="257" t="str">
        <v>MS-ycamy</v>
      </c>
      <c r="G1803" s="231"/>
      <c r="H1803" s="231"/>
      <c r="I1803" s="231"/>
      <c r="J1803" s="231"/>
      <c r="K1803" s="231"/>
      <c r="L1803" s="231"/>
      <c r="M1803" s="231"/>
      <c r="N1803" s="231"/>
      <c r="O1803" s="231"/>
      <c r="P1803" s="231"/>
      <c r="Q1803" s="231"/>
      <c r="R1803" s="231"/>
      <c r="S1803" s="231"/>
      <c r="T1803" s="231"/>
    </row>
    <row r="1804">
      <c r="A1804" s="257" t="str">
        <v>NY-qlmjyw</v>
      </c>
      <c r="B1804" s="257" t="str">
        <v>NY-qlmjyw</v>
      </c>
      <c r="C1804" s="257" t="str">
        <v>糯言新派清酿米酒-单瓶</v>
      </c>
      <c r="D1804" s="257" t="str">
        <v>糯言新派清酿米酒</v>
      </c>
      <c r="E1804" s="257" t="str">
        <v>NY-qlmjyw</v>
      </c>
      <c r="F1804" s="257" t="str">
        <v>原味</v>
      </c>
      <c r="G1804" s="231"/>
      <c r="H1804" s="231"/>
      <c r="I1804" s="231"/>
      <c r="J1804" s="231"/>
      <c r="K1804" s="231"/>
      <c r="L1804" s="231"/>
      <c r="M1804" s="231"/>
      <c r="N1804" s="231"/>
      <c r="O1804" s="231"/>
      <c r="P1804" s="231"/>
      <c r="Q1804" s="231"/>
      <c r="R1804" s="231"/>
      <c r="S1804" s="231"/>
      <c r="T1804" s="231"/>
    </row>
    <row r="1805">
      <c r="A1805" s="257" t="str">
        <v>NY-qlmjgh</v>
      </c>
      <c r="B1805" s="257" t="str">
        <v>NY-qlmjgh</v>
      </c>
      <c r="C1805" s="257" t="str">
        <v>糯言新派清酿米酒-单瓶</v>
      </c>
      <c r="D1805" s="257" t="str">
        <v>糯言新派清酿米酒</v>
      </c>
      <c r="E1805" s="257" t="str">
        <v>NY-qlmjgh</v>
      </c>
      <c r="F1805" s="257" t="str">
        <v>桂花</v>
      </c>
      <c r="G1805" s="231"/>
      <c r="H1805" s="231"/>
      <c r="I1805" s="231"/>
      <c r="J1805" s="231"/>
      <c r="K1805" s="231"/>
      <c r="L1805" s="231"/>
      <c r="M1805" s="231"/>
      <c r="N1805" s="231"/>
      <c r="O1805" s="231"/>
      <c r="P1805" s="231"/>
      <c r="Q1805" s="231"/>
      <c r="R1805" s="231"/>
      <c r="S1805" s="231"/>
      <c r="T1805" s="231"/>
    </row>
    <row r="1806">
      <c r="A1806" s="257" t="str">
        <v>NY-qlmjmg</v>
      </c>
      <c r="B1806" s="257" t="str">
        <v>NY-qlmjmg</v>
      </c>
      <c r="C1806" s="257" t="str">
        <v>糯言新派清酿米酒-单瓶</v>
      </c>
      <c r="D1806" s="257" t="str">
        <v>糯言新派清酿米酒</v>
      </c>
      <c r="E1806" s="257" t="str">
        <v>NY-qlmjmg</v>
      </c>
      <c r="F1806" s="257" t="str">
        <v>玫瑰</v>
      </c>
      <c r="G1806" s="231"/>
      <c r="H1806" s="231"/>
      <c r="I1806" s="231"/>
      <c r="J1806" s="231"/>
      <c r="K1806" s="231"/>
      <c r="L1806" s="231"/>
      <c r="M1806" s="231"/>
      <c r="N1806" s="231"/>
      <c r="O1806" s="231"/>
      <c r="P1806" s="231"/>
      <c r="Q1806" s="231"/>
      <c r="R1806" s="231"/>
      <c r="S1806" s="231"/>
      <c r="T1806" s="231"/>
    </row>
    <row r="1807">
      <c r="A1807" s="257" t="str">
        <v>NY-milh</v>
      </c>
      <c r="B1807" s="257" t="str">
        <v>NY-milh</v>
      </c>
      <c r="C1807" s="257" t="str">
        <v>糯言新派清酿米酒-礼盒 (原味+桂花味)</v>
      </c>
      <c r="D1807" s="257" t="str">
        <v>糯言新派清酿米酒-礼盒</v>
      </c>
      <c r="E1807" s="257" t="str">
        <v>NY-milh</v>
      </c>
      <c r="F1807" s="257" t="str">
        <v>(原味+桂花味)</v>
      </c>
      <c r="G1807" s="231"/>
      <c r="H1807" s="231"/>
      <c r="I1807" s="231"/>
      <c r="J1807" s="231"/>
      <c r="K1807" s="231"/>
      <c r="L1807" s="231"/>
      <c r="M1807" s="231"/>
      <c r="N1807" s="231"/>
      <c r="O1807" s="231"/>
      <c r="P1807" s="231"/>
      <c r="Q1807" s="231"/>
      <c r="R1807" s="231"/>
      <c r="S1807" s="231"/>
      <c r="T1807" s="231"/>
    </row>
    <row r="1808">
      <c r="A1808" s="257" t="str">
        <v>SXT-zhlh</v>
      </c>
      <c r="B1808" s="257" t="str">
        <v>SXT-zhlh</v>
      </c>
      <c r="C1808" s="257" t="str">
        <v>苏小糖甜蜜印象派综合礼盒</v>
      </c>
      <c r="D1808" s="257" t="str">
        <v>苏小糖甜蜜印象派综合礼盒</v>
      </c>
      <c r="E1808" s="257" t="str">
        <v>SXT-zhlh</v>
      </c>
      <c r="F1808" s="257" t="str">
        <v>SXT-zhlh</v>
      </c>
      <c r="G1808" s="231"/>
      <c r="H1808" s="231"/>
      <c r="I1808" s="231"/>
      <c r="J1808" s="231"/>
      <c r="K1808" s="231"/>
      <c r="L1808" s="231"/>
      <c r="M1808" s="231"/>
      <c r="N1808" s="231"/>
      <c r="O1808" s="231"/>
      <c r="P1808" s="231"/>
      <c r="Q1808" s="231"/>
      <c r="R1808" s="231"/>
      <c r="S1808" s="231"/>
      <c r="T1808" s="231"/>
    </row>
    <row r="1809">
      <c r="A1809" s="257" t="str">
        <v>TMYS-htlh</v>
      </c>
      <c r="B1809" s="257" t="str">
        <v>TMYS-htlh</v>
      </c>
      <c r="C1809" s="257" t="str">
        <v>田蜜一生精选黑糖礼盒</v>
      </c>
      <c r="D1809" s="257" t="str">
        <v>田蜜一生精选黑糖礼盒</v>
      </c>
      <c r="E1809" s="257" t="str">
        <v>TMYS-htlh</v>
      </c>
      <c r="F1809" s="257" t="str">
        <v>TMYS-htlh</v>
      </c>
      <c r="G1809" s="231"/>
      <c r="H1809" s="231"/>
      <c r="I1809" s="231"/>
      <c r="J1809" s="231"/>
      <c r="K1809" s="231"/>
      <c r="L1809" s="231"/>
      <c r="M1809" s="231"/>
      <c r="N1809" s="231"/>
      <c r="O1809" s="231"/>
      <c r="P1809" s="231"/>
      <c r="Q1809" s="231"/>
      <c r="R1809" s="231"/>
      <c r="S1809" s="231"/>
      <c r="T1809" s="231"/>
    </row>
    <row r="1810">
      <c r="A1810" s="257" t="str">
        <v>JM-fmlh</v>
      </c>
      <c r="B1810" s="257" t="str">
        <v>JM-fmlh</v>
      </c>
      <c r="C1810" s="257" t="str">
        <v>嚼蜜-能嚼的蜂蜜礼盒</v>
      </c>
      <c r="D1810" s="257" t="str">
        <v>嚼蜜-能嚼的蜂蜜礼盒</v>
      </c>
      <c r="E1810" s="257" t="str">
        <v>JM-fmlh</v>
      </c>
      <c r="F1810" s="257" t="str">
        <v>JM-fmlh</v>
      </c>
      <c r="G1810" s="231"/>
      <c r="H1810" s="231"/>
      <c r="I1810" s="231"/>
      <c r="J1810" s="231"/>
      <c r="K1810" s="231"/>
      <c r="L1810" s="231"/>
      <c r="M1810" s="231"/>
      <c r="N1810" s="231"/>
      <c r="O1810" s="231"/>
      <c r="P1810" s="231"/>
      <c r="Q1810" s="231"/>
      <c r="R1810" s="231"/>
      <c r="S1810" s="231"/>
      <c r="T1810" s="231"/>
    </row>
    <row r="1811">
      <c r="A1811" s="257" t="str">
        <v>BJ-tylb</v>
      </c>
      <c r="B1811" s="257" t="str">
        <v>BJ-tylb</v>
      </c>
      <c r="C1811" s="257" t="str">
        <v>铂金会员体验礼包</v>
      </c>
      <c r="D1811" s="257" t="str">
        <v>铂金会员体验礼包</v>
      </c>
      <c r="E1811" s="257" t="str">
        <v>BJ-tylb</v>
      </c>
      <c r="F1811" s="257" t="str">
        <v>BJ-tylb</v>
      </c>
      <c r="G1811" s="231"/>
      <c r="H1811" s="231"/>
      <c r="I1811" s="231"/>
      <c r="J1811" s="231"/>
      <c r="K1811" s="231"/>
      <c r="L1811" s="231"/>
      <c r="M1811" s="231"/>
      <c r="N1811" s="231"/>
      <c r="O1811" s="231"/>
      <c r="P1811" s="231"/>
      <c r="Q1811" s="231"/>
      <c r="R1811" s="231"/>
      <c r="S1811" s="231"/>
      <c r="T1811" s="231"/>
    </row>
    <row r="1812">
      <c r="A1812" s="257" t="str">
        <v>6926347416400</v>
      </c>
      <c r="B1812" s="257" t="str">
        <v>6926347416400</v>
      </c>
      <c r="C1812" s="257" t="str">
        <v>JNE双肩背包－一泊二日-随变泊</v>
      </c>
      <c r="D1812" s="257" t="str">
        <v>JNE双肩背包－一泊二日-随变泊-撒哈拉棕</v>
      </c>
      <c r="E1812" s="257" t="str">
        <v>6926347416400</v>
      </c>
      <c r="F1812" s="257" t="str">
        <v>撒哈拉棕</v>
      </c>
      <c r="G1812" s="231"/>
      <c r="H1812" s="231"/>
      <c r="I1812" s="231"/>
      <c r="J1812" s="231"/>
      <c r="K1812" s="231"/>
      <c r="L1812" s="231"/>
      <c r="M1812" s="231"/>
      <c r="N1812" s="231"/>
      <c r="O1812" s="231"/>
      <c r="P1812" s="231"/>
      <c r="Q1812" s="231"/>
      <c r="R1812" s="231"/>
      <c r="S1812" s="231"/>
      <c r="T1812" s="231"/>
    </row>
    <row r="1813">
      <c r="A1813" s="257" t="str">
        <v>6926347416417</v>
      </c>
      <c r="B1813" s="257" t="str">
        <v>6926347416417</v>
      </c>
      <c r="C1813" s="257" t="str">
        <v>JNE双肩背包－一泊二日-随变泊</v>
      </c>
      <c r="D1813" s="257" t="str">
        <v>JNE双肩背包－一泊二日-随变泊-纽约黑哈拉棕</v>
      </c>
      <c r="E1813" s="257" t="str">
        <v>6926347416417</v>
      </c>
      <c r="F1813" s="257" t="str">
        <v>纽约黑</v>
      </c>
      <c r="G1813" s="231"/>
      <c r="H1813" s="231"/>
      <c r="I1813" s="231"/>
      <c r="J1813" s="231"/>
      <c r="K1813" s="231"/>
      <c r="L1813" s="231"/>
      <c r="M1813" s="231"/>
      <c r="N1813" s="231"/>
      <c r="O1813" s="231"/>
      <c r="P1813" s="231"/>
      <c r="Q1813" s="231"/>
      <c r="R1813" s="231"/>
      <c r="S1813" s="231"/>
      <c r="T1813" s="231"/>
    </row>
    <row r="1814">
      <c r="A1814" s="257" t="str">
        <v>6926347416424</v>
      </c>
      <c r="B1814" s="257" t="str">
        <v>6926347416424</v>
      </c>
      <c r="C1814" s="257" t="str">
        <v>JNE双肩背包－一泊二日-随变泊</v>
      </c>
      <c r="D1814" s="257" t="str">
        <v>JNE双肩背包－一泊二日-随变泊-卡塔尔灰-纽约黑哈拉棕</v>
      </c>
      <c r="E1814" s="257" t="str">
        <v>6926347416424</v>
      </c>
      <c r="F1814" s="257" t="str">
        <v>卡塔尔灰</v>
      </c>
      <c r="G1814" s="231"/>
      <c r="H1814" s="231"/>
      <c r="I1814" s="231"/>
      <c r="J1814" s="231"/>
      <c r="K1814" s="231"/>
      <c r="L1814" s="231"/>
      <c r="M1814" s="231"/>
      <c r="N1814" s="231"/>
      <c r="O1814" s="231"/>
      <c r="P1814" s="231"/>
      <c r="Q1814" s="231"/>
      <c r="R1814" s="231"/>
      <c r="S1814" s="231"/>
      <c r="T1814" s="231"/>
    </row>
    <row r="1815">
      <c r="A1815" s="257" t="str">
        <v>TM180409104903827</v>
      </c>
      <c r="B1815" s="257" t="str">
        <v>TM180409104903827</v>
      </c>
      <c r="C1815" s="257" t="str">
        <v>JNE箱式衣物收纳系列套装</v>
      </c>
      <c r="D1815" s="257" t="str">
        <v>JNE箱式衣物收纳系列套装-梵高黄（S+M)</v>
      </c>
      <c r="E1815" s="257" t="str">
        <v>TM180409104903827</v>
      </c>
      <c r="F1815" s="257" t="str">
        <v>梵高黄（S+M)</v>
      </c>
      <c r="G1815" s="231"/>
      <c r="H1815" s="231"/>
      <c r="I1815" s="231"/>
      <c r="J1815" s="231"/>
      <c r="K1815" s="231"/>
      <c r="L1815" s="231"/>
      <c r="M1815" s="231"/>
      <c r="N1815" s="231"/>
      <c r="O1815" s="231"/>
      <c r="P1815" s="231"/>
      <c r="Q1815" s="231"/>
      <c r="R1815" s="231"/>
      <c r="S1815" s="231"/>
      <c r="T1815" s="231"/>
    </row>
    <row r="1816">
      <c r="A1816" s="257" t="str">
        <v>TM180409105208467</v>
      </c>
      <c r="B1816" s="257" t="str">
        <v>TM180409105208467</v>
      </c>
      <c r="C1816" s="257" t="str">
        <v>JNE箱式衣物收纳系列套装</v>
      </c>
      <c r="D1816" s="257" t="str">
        <v>JNE箱式衣物收纳系列套装-卡塔尔灰（S+M)</v>
      </c>
      <c r="E1816" s="257" t="str">
        <v>TM180409105208467</v>
      </c>
      <c r="F1816" s="257" t="str">
        <v>卡塔尔灰（S+M)</v>
      </c>
      <c r="G1816" s="231"/>
      <c r="H1816" s="231"/>
      <c r="I1816" s="231"/>
      <c r="J1816" s="231"/>
      <c r="K1816" s="231"/>
      <c r="L1816" s="231"/>
      <c r="M1816" s="231"/>
      <c r="N1816" s="231"/>
      <c r="O1816" s="231"/>
      <c r="P1816" s="231"/>
      <c r="Q1816" s="231"/>
      <c r="R1816" s="231"/>
      <c r="S1816" s="231"/>
      <c r="T1816" s="231"/>
    </row>
    <row r="1817">
      <c r="A1817" s="257" t="str">
        <v>TM180409105255333</v>
      </c>
      <c r="B1817" s="257" t="str">
        <v>TM180409105255333</v>
      </c>
      <c r="C1817" s="257" t="str">
        <v>JNE箱式衣物收纳系列套装</v>
      </c>
      <c r="D1817" s="257" t="str">
        <v>JNE箱式衣物收纳系列套装</v>
      </c>
      <c r="E1817" s="257" t="str">
        <v>TM180409105255333</v>
      </c>
      <c r="F1817" s="257" t="str">
        <v>撒哈拉棕（S+M)</v>
      </c>
      <c r="G1817" s="231"/>
      <c r="H1817" s="231"/>
      <c r="I1817" s="231"/>
      <c r="J1817" s="231"/>
      <c r="K1817" s="231"/>
      <c r="L1817" s="231"/>
      <c r="M1817" s="231"/>
      <c r="N1817" s="231"/>
      <c r="O1817" s="231"/>
      <c r="P1817" s="231"/>
      <c r="Q1817" s="231"/>
      <c r="R1817" s="231"/>
      <c r="S1817" s="231"/>
      <c r="T1817" s="231"/>
    </row>
    <row r="1818">
      <c r="A1818" s="257" t="str">
        <v>6926347418060</v>
      </c>
      <c r="B1818" s="257" t="str">
        <v>6926347418060</v>
      </c>
      <c r="C1818" s="257" t="str">
        <v>JNE晴雨伞</v>
      </c>
      <c r="D1818" s="257" t="str">
        <v>JNE晴雨伞-盗梦迷城-外层图</v>
      </c>
      <c r="E1818" s="257" t="str">
        <v>6926347418060</v>
      </c>
      <c r="F1818" s="257" t="str">
        <v>盗梦迷城-外层图</v>
      </c>
      <c r="G1818" s="231"/>
      <c r="H1818" s="231"/>
      <c r="I1818" s="231"/>
      <c r="J1818" s="231"/>
      <c r="K1818" s="231"/>
      <c r="L1818" s="231"/>
      <c r="M1818" s="231"/>
      <c r="N1818" s="231"/>
      <c r="O1818" s="231"/>
      <c r="P1818" s="231"/>
      <c r="Q1818" s="231"/>
      <c r="R1818" s="231"/>
      <c r="S1818" s="231"/>
      <c r="T1818" s="231"/>
    </row>
    <row r="1819">
      <c r="A1819" s="257" t="str">
        <v>6926347418077</v>
      </c>
      <c r="B1819" s="257" t="str">
        <v>6926347418077</v>
      </c>
      <c r="C1819" s="257" t="str">
        <v>JNE晴雨伞</v>
      </c>
      <c r="D1819" s="257" t="str">
        <v>JNE晴雨伞-盗梦迷城-内层图</v>
      </c>
      <c r="E1819" s="257" t="str">
        <v>6926347418077</v>
      </c>
      <c r="F1819" s="257" t="str">
        <v>盗梦迷城-内层图</v>
      </c>
      <c r="G1819" s="231"/>
      <c r="H1819" s="231"/>
      <c r="I1819" s="231"/>
      <c r="J1819" s="231"/>
      <c r="K1819" s="231"/>
      <c r="L1819" s="231"/>
      <c r="M1819" s="231"/>
      <c r="N1819" s="231"/>
      <c r="O1819" s="231"/>
      <c r="P1819" s="231"/>
      <c r="Q1819" s="231"/>
      <c r="R1819" s="231"/>
      <c r="S1819" s="231"/>
      <c r="T1819" s="231"/>
    </row>
    <row r="1820">
      <c r="A1820" s="257" t="str">
        <v>6926347418084</v>
      </c>
      <c r="B1820" s="257" t="str">
        <v>6926347418084</v>
      </c>
      <c r="C1820" s="257" t="str">
        <v>JNE晴雨伞</v>
      </c>
      <c r="D1820" s="257" t="str">
        <v>JNE晴雨伞-绿野迷踪-外层图</v>
      </c>
      <c r="E1820" s="257" t="str">
        <v>6926347418084</v>
      </c>
      <c r="F1820" s="257" t="str">
        <v>绿野迷踪-外层图</v>
      </c>
      <c r="G1820" s="231"/>
      <c r="H1820" s="231"/>
      <c r="I1820" s="231"/>
      <c r="J1820" s="231"/>
      <c r="K1820" s="231"/>
      <c r="L1820" s="231"/>
      <c r="M1820" s="231"/>
      <c r="N1820" s="231"/>
      <c r="O1820" s="231"/>
      <c r="P1820" s="231"/>
      <c r="Q1820" s="231"/>
      <c r="R1820" s="231"/>
      <c r="S1820" s="231"/>
      <c r="T1820" s="231"/>
    </row>
    <row r="1821">
      <c r="A1821" s="257" t="str">
        <v>6926347418091</v>
      </c>
      <c r="B1821" s="257" t="str">
        <v>6926347418091</v>
      </c>
      <c r="C1821" s="257" t="str">
        <v>JNE晴雨伞</v>
      </c>
      <c r="D1821" s="257" t="str">
        <v>JNE晴雨伞-绿野迷踪-内层图</v>
      </c>
      <c r="E1821" s="257" t="str">
        <v>6926347418091</v>
      </c>
      <c r="F1821" s="257" t="str">
        <v>绿野迷踪-内层图</v>
      </c>
      <c r="G1821" s="231"/>
      <c r="H1821" s="231"/>
      <c r="I1821" s="231"/>
      <c r="J1821" s="231"/>
      <c r="K1821" s="231"/>
      <c r="L1821" s="231"/>
      <c r="M1821" s="231"/>
      <c r="N1821" s="231"/>
      <c r="O1821" s="231"/>
      <c r="P1821" s="231"/>
      <c r="Q1821" s="231"/>
      <c r="R1821" s="231"/>
      <c r="S1821" s="231"/>
      <c r="T1821" s="231"/>
    </row>
    <row r="1822">
      <c r="A1822" s="257" t="str">
        <v>6926347418107</v>
      </c>
      <c r="B1822" s="257" t="str">
        <v>6926347418107</v>
      </c>
      <c r="C1822" s="257" t="str">
        <v>JNE晴雨伞</v>
      </c>
      <c r="D1822" s="257" t="str">
        <v>JNE晴雨伞-星辰迷航-内层图</v>
      </c>
      <c r="E1822" s="257" t="str">
        <v>6926347418107</v>
      </c>
      <c r="F1822" s="257" t="str">
        <v>星辰迷航-内层图</v>
      </c>
      <c r="G1822" s="231"/>
      <c r="H1822" s="231"/>
      <c r="I1822" s="231"/>
      <c r="J1822" s="231"/>
      <c r="K1822" s="231"/>
      <c r="L1822" s="231"/>
      <c r="M1822" s="231"/>
      <c r="N1822" s="231"/>
      <c r="O1822" s="231"/>
      <c r="P1822" s="231"/>
      <c r="Q1822" s="231"/>
      <c r="R1822" s="231"/>
      <c r="S1822" s="231"/>
      <c r="T1822" s="231"/>
    </row>
    <row r="1823">
      <c r="A1823" s="257" t="str">
        <v>dz-wz</v>
      </c>
      <c r="B1823" s="257" t="str">
        <v>dz-t</v>
      </c>
      <c r="C1823" s="257" t="str">
        <v>定制T</v>
      </c>
      <c r="D1823" s="257" t="str">
        <v>定制T桖</v>
      </c>
      <c r="E1823" s="257" t="str">
        <v>dz-wz</v>
      </c>
      <c r="F1823" s="257" t="str">
        <v>定制</v>
      </c>
      <c r="G1823" s="231"/>
      <c r="H1823" s="231"/>
      <c r="I1823" s="231"/>
      <c r="J1823" s="231"/>
      <c r="K1823" s="231"/>
      <c r="L1823" s="231"/>
      <c r="M1823" s="231"/>
      <c r="N1823" s="231"/>
      <c r="O1823" s="231"/>
      <c r="P1823" s="231"/>
      <c r="Q1823" s="231"/>
      <c r="R1823" s="231"/>
      <c r="S1823" s="231"/>
      <c r="T1823" s="231"/>
    </row>
    <row r="1824">
      <c r="A1824" s="257" t="str">
        <v>dz-kb</v>
      </c>
      <c r="B1824" s="257" t="str">
        <v>dz-t</v>
      </c>
      <c r="C1824" s="257" t="str">
        <v>定制T</v>
      </c>
      <c r="D1824" s="257" t="str">
        <v>定制T桖</v>
      </c>
      <c r="E1824" s="257" t="str">
        <v>dz-kb</v>
      </c>
      <c r="F1824" s="257" t="str">
        <v>定制</v>
      </c>
      <c r="G1824" s="231"/>
      <c r="H1824" s="231"/>
      <c r="I1824" s="231"/>
      <c r="J1824" s="231"/>
      <c r="K1824" s="231"/>
      <c r="L1824" s="231"/>
      <c r="M1824" s="231"/>
      <c r="N1824" s="231"/>
      <c r="O1824" s="231"/>
      <c r="P1824" s="231"/>
      <c r="Q1824" s="231"/>
      <c r="R1824" s="231"/>
      <c r="S1824" s="231"/>
      <c r="T1824" s="231"/>
    </row>
    <row r="1825">
      <c r="A1825" s="257" t="str">
        <v>dz-sm</v>
      </c>
      <c r="B1825" s="257" t="str">
        <v>dz-t</v>
      </c>
      <c r="C1825" s="257" t="str">
        <v>定制T</v>
      </c>
      <c r="D1825" s="257" t="str">
        <v>定制T桖</v>
      </c>
      <c r="E1825" s="257" t="str">
        <v>dz-sm</v>
      </c>
      <c r="F1825" s="257" t="str">
        <v>定制</v>
      </c>
      <c r="G1825" s="231"/>
      <c r="H1825" s="231"/>
      <c r="I1825" s="231"/>
      <c r="J1825" s="231"/>
      <c r="K1825" s="231"/>
      <c r="L1825" s="231"/>
      <c r="M1825" s="231"/>
      <c r="N1825" s="231"/>
      <c r="O1825" s="231"/>
      <c r="P1825" s="231"/>
      <c r="Q1825" s="231"/>
      <c r="R1825" s="231"/>
      <c r="S1825" s="231"/>
      <c r="T1825" s="231"/>
    </row>
    <row r="1826">
      <c r="A1826" s="257" t="str">
        <v>dz-hs</v>
      </c>
      <c r="B1826" s="257" t="str">
        <v>dz-t</v>
      </c>
      <c r="C1826" s="257" t="str">
        <v>定制T</v>
      </c>
      <c r="D1826" s="257" t="str">
        <v>定制T桖</v>
      </c>
      <c r="E1826" s="257" t="str">
        <v>dz-hs</v>
      </c>
      <c r="F1826" s="257" t="str">
        <v>定制</v>
      </c>
      <c r="G1826" s="231"/>
      <c r="H1826" s="231"/>
      <c r="I1826" s="231"/>
      <c r="J1826" s="231"/>
      <c r="K1826" s="231"/>
      <c r="L1826" s="231"/>
      <c r="M1826" s="231"/>
      <c r="N1826" s="231"/>
      <c r="O1826" s="231"/>
      <c r="P1826" s="231"/>
      <c r="Q1826" s="231"/>
      <c r="R1826" s="231"/>
      <c r="S1826" s="231"/>
      <c r="T1826" s="231"/>
    </row>
    <row r="1827">
      <c r="A1827" s="257" t="str">
        <v>dz-nz</v>
      </c>
      <c r="B1827" s="257" t="str">
        <v>dz-t</v>
      </c>
      <c r="C1827" s="257" t="str">
        <v>定制T</v>
      </c>
      <c r="D1827" s="257" t="str">
        <v>定制T桖</v>
      </c>
      <c r="E1827" s="257" t="str">
        <v>dz-nz</v>
      </c>
      <c r="F1827" s="257" t="str">
        <v>定制</v>
      </c>
      <c r="G1827" s="231"/>
      <c r="H1827" s="231"/>
      <c r="I1827" s="231"/>
      <c r="J1827" s="231"/>
      <c r="K1827" s="231"/>
      <c r="L1827" s="231"/>
      <c r="M1827" s="231"/>
      <c r="N1827" s="231"/>
      <c r="O1827" s="231"/>
      <c r="P1827" s="231"/>
      <c r="Q1827" s="231"/>
      <c r="R1827" s="231"/>
      <c r="S1827" s="231"/>
      <c r="T1827" s="231"/>
    </row>
    <row r="1828">
      <c r="A1828" s="257" t="str">
        <v>dz-yl</v>
      </c>
      <c r="B1828" s="257" t="str">
        <v>dz-t</v>
      </c>
      <c r="C1828" s="257" t="str">
        <v>定制T</v>
      </c>
      <c r="D1828" s="257" t="str">
        <v>定制T桖</v>
      </c>
      <c r="E1828" s="257" t="str">
        <v>dz-yl</v>
      </c>
      <c r="F1828" s="257" t="str">
        <v>定制</v>
      </c>
      <c r="G1828" s="231"/>
      <c r="H1828" s="231"/>
      <c r="I1828" s="231"/>
      <c r="J1828" s="231"/>
      <c r="K1828" s="231"/>
      <c r="L1828" s="231"/>
      <c r="M1828" s="231"/>
      <c r="N1828" s="231"/>
      <c r="O1828" s="231"/>
      <c r="P1828" s="231"/>
      <c r="Q1828" s="231"/>
      <c r="R1828" s="231"/>
      <c r="S1828" s="231"/>
      <c r="T1828" s="231"/>
    </row>
    <row r="1829">
      <c r="A1829" s="257" t="str">
        <v>dz-0716</v>
      </c>
      <c r="B1829" s="257" t="str">
        <v>dz-t</v>
      </c>
      <c r="C1829" s="257" t="str">
        <v>定制T</v>
      </c>
      <c r="D1829" s="257" t="str">
        <v>定制T桖</v>
      </c>
      <c r="E1829" s="257" t="str">
        <v>dz-yl</v>
      </c>
      <c r="F1829" s="257" t="str">
        <v>定制</v>
      </c>
      <c r="G1829" s="231"/>
      <c r="H1829" s="231"/>
      <c r="I1829" s="231"/>
      <c r="J1829" s="231"/>
      <c r="K1829" s="231"/>
      <c r="L1829" s="231"/>
      <c r="M1829" s="231"/>
      <c r="N1829" s="231"/>
      <c r="O1829" s="231"/>
      <c r="P1829" s="231"/>
      <c r="Q1829" s="231"/>
      <c r="R1829" s="231"/>
      <c r="S1829" s="231"/>
      <c r="T1829" s="231"/>
    </row>
    <row r="1830">
      <c r="A1830" s="257" t="str">
        <v>dz-0901</v>
      </c>
      <c r="B1830" s="257" t="str">
        <v>dz-t</v>
      </c>
      <c r="C1830" s="257" t="str">
        <v>定制T</v>
      </c>
      <c r="D1830" s="257" t="str">
        <v>定制T桖</v>
      </c>
      <c r="E1830" s="257" t="str">
        <v>dz-yl</v>
      </c>
      <c r="F1830" s="257" t="str">
        <v>定制</v>
      </c>
      <c r="G1830" s="231"/>
      <c r="H1830" s="231"/>
      <c r="I1830" s="231"/>
      <c r="J1830" s="231"/>
      <c r="K1830" s="231"/>
      <c r="L1830" s="231"/>
      <c r="M1830" s="231"/>
      <c r="N1830" s="231"/>
      <c r="O1830" s="231"/>
      <c r="P1830" s="231"/>
      <c r="Q1830" s="231"/>
      <c r="R1830" s="231"/>
      <c r="S1830" s="231"/>
      <c r="T1830" s="231"/>
    </row>
    <row r="1831">
      <c r="A1831" s="257" t="str">
        <v>dz-1009</v>
      </c>
      <c r="B1831" s="257" t="str">
        <v>dz-t</v>
      </c>
      <c r="C1831" s="257" t="str">
        <v>定制T</v>
      </c>
      <c r="D1831" s="257" t="str">
        <v>定制T桖</v>
      </c>
      <c r="E1831" s="257" t="str">
        <v>dz-yl</v>
      </c>
      <c r="F1831" s="257" t="str">
        <v>定制</v>
      </c>
      <c r="G1831" s="231"/>
      <c r="H1831" s="231"/>
      <c r="I1831" s="231"/>
      <c r="J1831" s="231"/>
      <c r="K1831" s="231"/>
      <c r="L1831" s="231"/>
      <c r="M1831" s="231"/>
      <c r="N1831" s="231"/>
      <c r="O1831" s="231"/>
      <c r="P1831" s="231"/>
      <c r="Q1831" s="231"/>
      <c r="R1831" s="231"/>
      <c r="S1831" s="231"/>
      <c r="T1831" s="231"/>
    </row>
    <row r="1832">
      <c r="A1832" s="257" t="str">
        <v>kw-ssboxw</v>
      </c>
      <c r="B1832" s="257" t="str">
        <v>kw-ssbox</v>
      </c>
      <c r="C1832" s="257" t="str">
        <v>开物 万象文具收纳盒</v>
      </c>
      <c r="D1832" s="257" t="str">
        <v>开物收纳盒</v>
      </c>
      <c r="E1832" s="257" t="str">
        <v>kw-ssboxw</v>
      </c>
      <c r="F1832" s="257" t="str">
        <v>黑胡桃</v>
      </c>
      <c r="G1832" s="231"/>
      <c r="H1832" s="231"/>
      <c r="I1832" s="231"/>
      <c r="J1832" s="231"/>
      <c r="K1832" s="231"/>
      <c r="L1832" s="231"/>
      <c r="M1832" s="231"/>
      <c r="N1832" s="231"/>
      <c r="O1832" s="231"/>
      <c r="P1832" s="231"/>
      <c r="Q1832" s="231"/>
      <c r="R1832" s="231"/>
      <c r="S1832" s="231"/>
      <c r="T1832" s="231"/>
    </row>
    <row r="1833">
      <c r="A1833" s="257" t="str">
        <v>kw-ssboxm</v>
      </c>
      <c r="B1833" s="257" t="str">
        <v>kw-ssbox</v>
      </c>
      <c r="C1833" s="257" t="str">
        <v>开物 万象文具收纳盒</v>
      </c>
      <c r="D1833" s="257" t="str">
        <v>开物收纳盒</v>
      </c>
      <c r="E1833" s="257" t="str">
        <v>kw-ssboxm</v>
      </c>
      <c r="F1833" s="257" t="str">
        <v>白枫木</v>
      </c>
      <c r="G1833" s="231"/>
      <c r="H1833" s="231"/>
      <c r="I1833" s="231"/>
      <c r="J1833" s="231"/>
      <c r="K1833" s="231"/>
      <c r="L1833" s="231"/>
      <c r="M1833" s="231"/>
      <c r="N1833" s="231"/>
      <c r="O1833" s="231"/>
      <c r="P1833" s="231"/>
      <c r="Q1833" s="231"/>
      <c r="R1833" s="231"/>
      <c r="S1833" s="231"/>
      <c r="T1833" s="231"/>
    </row>
    <row r="1834">
      <c r="A1834" s="257" t="str">
        <v>kw-ncsete</v>
      </c>
      <c r="B1834" s="257" t="str">
        <v>kw-ncset</v>
      </c>
      <c r="C1834" s="257" t="str">
        <v>三角工牌卡套</v>
      </c>
      <c r="D1834" s="257" t="str">
        <v>开物卡套</v>
      </c>
      <c r="E1834" s="257" t="str">
        <v>kw-ncsete</v>
      </c>
      <c r="F1834" s="257" t="str">
        <v>黑檀木</v>
      </c>
      <c r="G1834" s="231"/>
      <c r="H1834" s="231"/>
      <c r="I1834" s="231"/>
      <c r="J1834" s="231"/>
      <c r="K1834" s="231"/>
      <c r="L1834" s="231"/>
      <c r="M1834" s="231"/>
      <c r="N1834" s="231"/>
      <c r="O1834" s="231"/>
      <c r="P1834" s="231"/>
      <c r="Q1834" s="231"/>
      <c r="R1834" s="231"/>
      <c r="S1834" s="231"/>
      <c r="T1834" s="231"/>
    </row>
    <row r="1835">
      <c r="A1835" s="257" t="str">
        <v>kw-ncsetr</v>
      </c>
      <c r="B1835" s="257" t="str">
        <v>kw-ncset</v>
      </c>
      <c r="C1835" s="257" t="str">
        <v>三角工牌卡套</v>
      </c>
      <c r="D1835" s="257" t="str">
        <v>开物卡套</v>
      </c>
      <c r="E1835" s="257" t="str">
        <v>kw-ncsetr</v>
      </c>
      <c r="F1835" s="257" t="str">
        <v>酸枝木</v>
      </c>
      <c r="G1835" s="231"/>
      <c r="H1835" s="231"/>
      <c r="I1835" s="231"/>
      <c r="J1835" s="231"/>
      <c r="K1835" s="231"/>
      <c r="L1835" s="231"/>
      <c r="M1835" s="231"/>
      <c r="N1835" s="231"/>
      <c r="O1835" s="231"/>
      <c r="P1835" s="231"/>
      <c r="Q1835" s="231"/>
      <c r="R1835" s="231"/>
      <c r="S1835" s="231"/>
      <c r="T1835" s="231"/>
    </row>
    <row r="1836">
      <c r="A1836" s="257" t="str">
        <v>kw-ncsetz</v>
      </c>
      <c r="B1836" s="257" t="str">
        <v>kw-ncset</v>
      </c>
      <c r="C1836" s="257" t="str">
        <v>三角工牌卡套</v>
      </c>
      <c r="D1836" s="257" t="str">
        <v>开物卡套</v>
      </c>
      <c r="E1836" s="257" t="str">
        <v>kw-ncsetz</v>
      </c>
      <c r="F1836" s="257" t="str">
        <v>斑马木</v>
      </c>
      <c r="G1836" s="231"/>
      <c r="H1836" s="231"/>
      <c r="I1836" s="231"/>
      <c r="J1836" s="231"/>
      <c r="K1836" s="231"/>
      <c r="L1836" s="231"/>
      <c r="M1836" s="231"/>
      <c r="N1836" s="231"/>
      <c r="O1836" s="231"/>
      <c r="P1836" s="231"/>
      <c r="Q1836" s="231"/>
      <c r="R1836" s="231"/>
      <c r="S1836" s="231"/>
      <c r="T1836" s="231"/>
    </row>
    <row r="1837">
      <c r="A1837" s="257" t="str">
        <v>kw-psoundw</v>
      </c>
      <c r="B1837" s="257" t="str">
        <v>kw-psound</v>
      </c>
      <c r="C1837" s="257" t="str">
        <v>开物 小怪兽物理音响</v>
      </c>
      <c r="D1837" s="257" t="str">
        <v>开物物理音响</v>
      </c>
      <c r="E1837" s="257" t="str">
        <v>kw-psoundw</v>
      </c>
      <c r="F1837" s="257" t="str">
        <v>黑胡桃</v>
      </c>
      <c r="G1837" s="231"/>
      <c r="H1837" s="231"/>
      <c r="I1837" s="231"/>
      <c r="J1837" s="231"/>
      <c r="K1837" s="231"/>
      <c r="L1837" s="231"/>
      <c r="M1837" s="231"/>
      <c r="N1837" s="231"/>
      <c r="O1837" s="231"/>
      <c r="P1837" s="231"/>
      <c r="Q1837" s="231"/>
      <c r="R1837" s="231"/>
      <c r="S1837" s="231"/>
      <c r="T1837" s="231"/>
    </row>
    <row r="1838">
      <c r="A1838" s="257" t="str">
        <v>kw-psoundb</v>
      </c>
      <c r="B1838" s="257" t="str">
        <v>kw-psound</v>
      </c>
      <c r="C1838" s="257" t="str">
        <v>开物 小怪兽物理音响</v>
      </c>
      <c r="D1838" s="257" t="str">
        <v>开物物理音响</v>
      </c>
      <c r="E1838" s="257" t="str">
        <v>kw-psoundb</v>
      </c>
      <c r="F1838" s="257" t="str">
        <v>榉木</v>
      </c>
      <c r="G1838" s="231"/>
      <c r="H1838" s="231"/>
      <c r="I1838" s="231"/>
      <c r="J1838" s="231"/>
      <c r="K1838" s="231"/>
      <c r="L1838" s="231"/>
      <c r="M1838" s="231"/>
      <c r="N1838" s="231"/>
      <c r="O1838" s="231"/>
      <c r="P1838" s="231"/>
      <c r="Q1838" s="231"/>
      <c r="R1838" s="231"/>
      <c r="S1838" s="231"/>
      <c r="T1838" s="231"/>
    </row>
    <row r="1839">
      <c r="A1839" s="257" t="str">
        <v>kw-amboxw</v>
      </c>
      <c r="B1839" s="257" t="str">
        <v>kw-ambox</v>
      </c>
      <c r="C1839" s="257" t="str">
        <v>开物 外星人音乐盒</v>
      </c>
      <c r="D1839" s="257" t="str">
        <v>开物音乐盒</v>
      </c>
      <c r="E1839" s="257" t="str">
        <v>kw-amboxw</v>
      </c>
      <c r="F1839" s="257" t="str">
        <v>黑胡桃</v>
      </c>
      <c r="G1839" s="231"/>
      <c r="H1839" s="231"/>
      <c r="I1839" s="231"/>
      <c r="J1839" s="231"/>
      <c r="K1839" s="231"/>
      <c r="L1839" s="231"/>
      <c r="M1839" s="231"/>
      <c r="N1839" s="231"/>
      <c r="O1839" s="231"/>
      <c r="P1839" s="231"/>
      <c r="Q1839" s="231"/>
      <c r="R1839" s="231"/>
      <c r="S1839" s="231"/>
      <c r="T1839" s="231"/>
    </row>
    <row r="1840">
      <c r="A1840" s="257" t="str">
        <v>kw-amboxb</v>
      </c>
      <c r="B1840" s="257" t="str">
        <v>kw-ambox</v>
      </c>
      <c r="C1840" s="257" t="str">
        <v>开物 外星人音乐盒</v>
      </c>
      <c r="D1840" s="257" t="str">
        <v>开物音乐盒</v>
      </c>
      <c r="E1840" s="257" t="str">
        <v>kw-amboxb</v>
      </c>
      <c r="F1840" s="257" t="str">
        <v>榉木</v>
      </c>
      <c r="G1840" s="231"/>
      <c r="H1840" s="231"/>
      <c r="I1840" s="231"/>
      <c r="J1840" s="231"/>
      <c r="K1840" s="231"/>
      <c r="L1840" s="231"/>
      <c r="M1840" s="231"/>
      <c r="N1840" s="231"/>
      <c r="O1840" s="231"/>
      <c r="P1840" s="231"/>
      <c r="Q1840" s="231"/>
      <c r="R1840" s="231"/>
      <c r="S1840" s="231"/>
      <c r="T1840" s="231"/>
    </row>
    <row r="1841">
      <c r="A1841" s="257" t="str">
        <v>kw-emboxb</v>
      </c>
      <c r="B1841" s="257" t="str">
        <v>kw-embox</v>
      </c>
      <c r="C1841" s="257" t="str">
        <v>开物 圣诞鹿音乐盒</v>
      </c>
      <c r="D1841" s="257" t="str">
        <v>开物音乐盒</v>
      </c>
      <c r="E1841" s="257" t="str">
        <v>kw-emboxb</v>
      </c>
      <c r="F1841" s="257" t="str">
        <v>榉木</v>
      </c>
      <c r="G1841" s="231"/>
      <c r="H1841" s="231"/>
      <c r="I1841" s="231"/>
      <c r="J1841" s="231"/>
      <c r="K1841" s="231"/>
      <c r="L1841" s="231"/>
      <c r="M1841" s="231"/>
      <c r="N1841" s="231"/>
      <c r="O1841" s="231"/>
      <c r="P1841" s="231"/>
      <c r="Q1841" s="231"/>
      <c r="R1841" s="231"/>
      <c r="S1841" s="231"/>
      <c r="T1841" s="231"/>
    </row>
    <row r="1842">
      <c r="A1842" s="257" t="str">
        <v>rjz-ytwl</v>
      </c>
      <c r="B1842" s="257" t="str">
        <v>rjz-ytwl</v>
      </c>
      <c r="C1842" s="257" t="str">
        <v>护颈按摩乳胶枕</v>
      </c>
      <c r="D1842" s="257" t="str">
        <v>乳胶枕</v>
      </c>
      <c r="E1842" s="257" t="str">
        <v>rjz-ytwl</v>
      </c>
      <c r="F1842" s="257" t="str">
        <v>60*38*11/13cm</v>
      </c>
      <c r="G1842" s="231"/>
      <c r="H1842" s="231"/>
      <c r="I1842" s="231"/>
      <c r="J1842" s="231"/>
      <c r="K1842" s="231"/>
      <c r="L1842" s="231"/>
      <c r="M1842" s="231"/>
      <c r="N1842" s="231"/>
      <c r="O1842" s="231"/>
      <c r="P1842" s="231"/>
      <c r="Q1842" s="231"/>
      <c r="R1842" s="231"/>
      <c r="S1842" s="231"/>
      <c r="T1842" s="231"/>
    </row>
    <row r="1843">
      <c r="A1843" s="257" t="str">
        <v>6954470902026</v>
      </c>
      <c r="B1843" s="257" t="str">
        <v>6954470902026</v>
      </c>
      <c r="C1843" s="257" t="str">
        <v>花瑶花水光心肌气垫</v>
      </c>
      <c r="D1843" s="257" t="str">
        <v>花瑶花水光心肌气垫</v>
      </c>
      <c r="E1843" s="257" t="str">
        <v>6954470902026</v>
      </c>
      <c r="F1843" s="257" t="str">
        <v>盒</v>
      </c>
      <c r="G1843" s="231"/>
      <c r="H1843" s="231"/>
      <c r="I1843" s="231"/>
      <c r="J1843" s="231"/>
      <c r="K1843" s="231"/>
      <c r="L1843" s="231"/>
      <c r="M1843" s="231"/>
      <c r="N1843" s="231"/>
      <c r="O1843" s="231"/>
      <c r="P1843" s="231"/>
      <c r="Q1843" s="231"/>
      <c r="R1843" s="231"/>
      <c r="S1843" s="231"/>
      <c r="T1843" s="231"/>
    </row>
    <row r="1844">
      <c r="A1844" s="257" t="str">
        <v>6954470900916</v>
      </c>
      <c r="B1844" s="257" t="str">
        <v>6954470900916</v>
      </c>
      <c r="C1844" s="257" t="str">
        <v>金银花舒缓静颜洁面粉2瓶</v>
      </c>
      <c r="D1844" s="257" t="str">
        <v>金银花舒缓静颜洁面粉2瓶</v>
      </c>
      <c r="E1844" s="257" t="str">
        <v>6954470900916</v>
      </c>
      <c r="F1844" s="257" t="str">
        <v>2瓶</v>
      </c>
      <c r="G1844" s="231"/>
      <c r="H1844" s="231"/>
      <c r="I1844" s="231"/>
      <c r="J1844" s="231"/>
      <c r="K1844" s="231"/>
      <c r="L1844" s="231"/>
      <c r="M1844" s="231"/>
      <c r="N1844" s="231"/>
      <c r="O1844" s="231"/>
      <c r="P1844" s="231"/>
      <c r="Q1844" s="231"/>
      <c r="R1844" s="231"/>
      <c r="S1844" s="231"/>
      <c r="T1844" s="231"/>
    </row>
    <row r="1845">
      <c r="A1845" s="257" t="str">
        <v>6954470901470</v>
      </c>
      <c r="B1845" s="257" t="str">
        <v>6954470901470</v>
      </c>
      <c r="C1845" s="257" t="str">
        <v>金银花舒缓净透卸妆油</v>
      </c>
      <c r="D1845" s="257" t="str">
        <v>金银花舒缓净透卸妆油</v>
      </c>
      <c r="E1845" s="257" t="str">
        <v>6954470901470</v>
      </c>
      <c r="F1845" s="257" t="str">
        <v>瓶</v>
      </c>
      <c r="G1845" s="231"/>
      <c r="H1845" s="231"/>
      <c r="I1845" s="231"/>
      <c r="J1845" s="231"/>
      <c r="K1845" s="231"/>
      <c r="L1845" s="231"/>
      <c r="M1845" s="231"/>
      <c r="N1845" s="231"/>
      <c r="O1845" s="231"/>
      <c r="P1845" s="231"/>
      <c r="Q1845" s="231"/>
      <c r="R1845" s="231"/>
      <c r="S1845" s="231"/>
      <c r="T1845" s="231"/>
    </row>
    <row r="1846">
      <c r="A1846" s="257" t="str">
        <v>1112018071801</v>
      </c>
      <c r="B1846" s="257" t="str">
        <v>1112018071801</v>
      </c>
      <c r="C1846" s="257" t="str">
        <v>AMIRO 高清化妆镜MINI系列</v>
      </c>
      <c r="D1846" s="257" t="str">
        <v>AMIRO 高清化妆镜MINI系列-充电版</v>
      </c>
      <c r="E1846" s="257" t="str">
        <v>1112018071801</v>
      </c>
      <c r="F1846" s="257" t="str">
        <v>珍珠白（单镜）</v>
      </c>
      <c r="G1846" s="231"/>
      <c r="H1846" s="231"/>
      <c r="I1846" s="231"/>
      <c r="J1846" s="231"/>
      <c r="K1846" s="231"/>
      <c r="L1846" s="231"/>
      <c r="M1846" s="231"/>
      <c r="N1846" s="231"/>
      <c r="O1846" s="231"/>
      <c r="P1846" s="231"/>
      <c r="Q1846" s="231"/>
      <c r="R1846" s="231"/>
      <c r="S1846" s="231"/>
      <c r="T1846" s="231"/>
    </row>
    <row r="1847">
      <c r="A1847" s="257" t="str">
        <v>nbfdj</v>
      </c>
      <c r="B1847" s="257" t="str">
        <v>1112018071801</v>
      </c>
      <c r="C1847" s="257" t="str">
        <v>AMIRO 高清化妆镜MINI系列</v>
      </c>
      <c r="D1847" s="257" t="str">
        <v>AMIRO 高清化妆镜MINI系列-充电版</v>
      </c>
      <c r="E1847" s="257"/>
      <c r="F1847" s="257" t="str">
        <v>娜比粉（单镜）</v>
      </c>
      <c r="G1847" s="231"/>
      <c r="H1847" s="231"/>
      <c r="I1847" s="231"/>
      <c r="J1847" s="231"/>
      <c r="K1847" s="231"/>
      <c r="L1847" s="231"/>
      <c r="M1847" s="231"/>
      <c r="N1847" s="231"/>
      <c r="O1847" s="231"/>
      <c r="P1847" s="231"/>
      <c r="Q1847" s="231"/>
      <c r="R1847" s="231"/>
      <c r="S1847" s="231"/>
      <c r="T1847" s="231"/>
    </row>
    <row r="1848">
      <c r="A1848" s="257" t="str">
        <v>zzblh</v>
      </c>
      <c r="B1848" s="257" t="str">
        <v>1112018071801</v>
      </c>
      <c r="C1848" s="257" t="str">
        <v>AMIRO 高清化妆镜MINI系列</v>
      </c>
      <c r="D1848" s="257" t="str">
        <v>AMIRO 高清化妆镜MINI系列-充电版</v>
      </c>
      <c r="E1848" s="257"/>
      <c r="F1848" s="257" t="str">
        <v>珍珠白礼盒装（单镜+5倍放大镜）</v>
      </c>
      <c r="G1848" s="231"/>
      <c r="H1848" s="231"/>
      <c r="I1848" s="231"/>
      <c r="J1848" s="231"/>
      <c r="K1848" s="231"/>
      <c r="L1848" s="231"/>
      <c r="M1848" s="231"/>
      <c r="N1848" s="231"/>
      <c r="O1848" s="231"/>
      <c r="P1848" s="231"/>
      <c r="Q1848" s="231"/>
      <c r="R1848" s="231"/>
      <c r="S1848" s="231"/>
      <c r="T1848" s="231"/>
    </row>
    <row r="1849">
      <c r="A1849" s="257" t="str">
        <v>nbflh</v>
      </c>
      <c r="B1849" s="257" t="str">
        <v>1112018071801</v>
      </c>
      <c r="C1849" s="257" t="str">
        <v>AMIRO 高清化妆镜MINI系列</v>
      </c>
      <c r="D1849" s="257" t="str">
        <v>AMIRO 高清化妆镜MINI系列-充电版</v>
      </c>
      <c r="E1849" s="257"/>
      <c r="F1849" s="257" t="str">
        <v>娜比粉礼盒装（单镜+5倍放大镜）</v>
      </c>
      <c r="G1849" s="231"/>
      <c r="H1849" s="231"/>
      <c r="I1849" s="231"/>
      <c r="J1849" s="231"/>
      <c r="K1849" s="231"/>
      <c r="L1849" s="231"/>
      <c r="M1849" s="231"/>
      <c r="N1849" s="231"/>
      <c r="O1849" s="231"/>
      <c r="P1849" s="231"/>
      <c r="Q1849" s="231"/>
      <c r="R1849" s="231"/>
      <c r="S1849" s="231"/>
      <c r="T1849" s="231"/>
    </row>
    <row r="1850">
      <c r="A1850" s="257" t="str">
        <v>1116060</v>
      </c>
      <c r="B1850" s="257" t="str">
        <v>sxisjt</v>
      </c>
      <c r="C1850" s="257" t="str">
        <v>日式水洗棉条纹四件套</v>
      </c>
      <c r="D1850" s="257" t="str">
        <v>网易严选四件套</v>
      </c>
      <c r="E1850" s="257" t="str">
        <v>1116060</v>
      </c>
      <c r="F1850" s="257" t="str">
        <v>若绿条纹200*230CM</v>
      </c>
      <c r="G1850" s="231"/>
      <c r="H1850" s="231"/>
      <c r="I1850" s="231"/>
      <c r="J1850" s="231"/>
      <c r="K1850" s="231"/>
      <c r="L1850" s="231"/>
      <c r="M1850" s="231"/>
      <c r="N1850" s="231"/>
      <c r="O1850" s="231"/>
      <c r="P1850" s="231"/>
      <c r="Q1850" s="231"/>
      <c r="R1850" s="231"/>
      <c r="S1850" s="231"/>
      <c r="T1850" s="231"/>
    </row>
    <row r="1851">
      <c r="A1851" s="257" t="str">
        <v>1116065</v>
      </c>
      <c r="B1851" s="257" t="str">
        <v>sxisjt</v>
      </c>
      <c r="C1851" s="257" t="str">
        <v>日式水洗棉条纹四件套</v>
      </c>
      <c r="D1851" s="257" t="str">
        <v>网易严选四件套</v>
      </c>
      <c r="E1851" s="257" t="str">
        <v>1116065</v>
      </c>
      <c r="F1851" s="257" t="str">
        <v>若绿条纹220*240CM</v>
      </c>
      <c r="G1851" s="231"/>
      <c r="H1851" s="231"/>
      <c r="I1851" s="231"/>
      <c r="J1851" s="231"/>
      <c r="K1851" s="231"/>
      <c r="L1851" s="231"/>
      <c r="M1851" s="231"/>
      <c r="N1851" s="231"/>
      <c r="O1851" s="231"/>
      <c r="P1851" s="231"/>
      <c r="Q1851" s="231"/>
      <c r="R1851" s="231"/>
      <c r="S1851" s="231"/>
      <c r="T1851" s="231"/>
    </row>
    <row r="1852">
      <c r="A1852" s="257" t="str">
        <v>1116061</v>
      </c>
      <c r="B1852" s="257" t="str">
        <v>sxisjt</v>
      </c>
      <c r="C1852" s="257" t="str">
        <v>日式水洗棉条纹四件套</v>
      </c>
      <c r="D1852" s="257" t="str">
        <v>网易严选四件套</v>
      </c>
      <c r="E1852" s="257" t="str">
        <v>1116061</v>
      </c>
      <c r="F1852" s="257" t="str">
        <v>缥蓝条纹200*230CM</v>
      </c>
      <c r="G1852" s="231"/>
      <c r="H1852" s="231"/>
      <c r="I1852" s="231"/>
      <c r="J1852" s="231"/>
      <c r="K1852" s="231"/>
      <c r="L1852" s="231"/>
      <c r="M1852" s="231"/>
      <c r="N1852" s="231"/>
      <c r="O1852" s="231"/>
      <c r="P1852" s="231"/>
      <c r="Q1852" s="231"/>
      <c r="R1852" s="231"/>
      <c r="S1852" s="231"/>
      <c r="T1852" s="231"/>
    </row>
    <row r="1853">
      <c r="A1853" s="257" t="str">
        <v>1116066</v>
      </c>
      <c r="B1853" s="257" t="str">
        <v>sxisjt</v>
      </c>
      <c r="C1853" s="257" t="str">
        <v>日式水洗棉条纹四件套</v>
      </c>
      <c r="D1853" s="257" t="str">
        <v>网易严选四件套</v>
      </c>
      <c r="E1853" s="257" t="str">
        <v>1116066</v>
      </c>
      <c r="F1853" s="257" t="str">
        <v>缥蓝条纹220*240CM</v>
      </c>
      <c r="G1853" s="231"/>
      <c r="H1853" s="231"/>
      <c r="I1853" s="231"/>
      <c r="J1853" s="231"/>
      <c r="K1853" s="231"/>
      <c r="L1853" s="231"/>
      <c r="M1853" s="231"/>
      <c r="N1853" s="231"/>
      <c r="O1853" s="231"/>
      <c r="P1853" s="231"/>
      <c r="Q1853" s="231"/>
      <c r="R1853" s="231"/>
      <c r="S1853" s="231"/>
      <c r="T1853" s="231"/>
    </row>
    <row r="1854">
      <c r="A1854" s="257" t="str">
        <v>1116062</v>
      </c>
      <c r="B1854" s="257" t="str">
        <v>sxisjt</v>
      </c>
      <c r="C1854" s="257" t="str">
        <v>日式水洗棉条纹四件套</v>
      </c>
      <c r="D1854" s="257" t="str">
        <v>网易严选四件套</v>
      </c>
      <c r="E1854" s="257" t="str">
        <v>1116062</v>
      </c>
      <c r="F1854" s="257" t="str">
        <v>素麻条纹200*230CM</v>
      </c>
      <c r="G1854" s="231"/>
      <c r="H1854" s="231"/>
      <c r="I1854" s="231"/>
      <c r="J1854" s="231"/>
      <c r="K1854" s="231"/>
      <c r="L1854" s="231"/>
      <c r="M1854" s="231"/>
      <c r="N1854" s="231"/>
      <c r="O1854" s="231"/>
      <c r="P1854" s="231"/>
      <c r="Q1854" s="231"/>
      <c r="R1854" s="231"/>
      <c r="S1854" s="231"/>
      <c r="T1854" s="231"/>
    </row>
    <row r="1855">
      <c r="A1855" s="257" t="str">
        <v>1116067</v>
      </c>
      <c r="B1855" s="257" t="str">
        <v>sxisjt</v>
      </c>
      <c r="C1855" s="257" t="str">
        <v>日式水洗棉条纹四件套</v>
      </c>
      <c r="D1855" s="257" t="str">
        <v>网易严选四件套</v>
      </c>
      <c r="E1855" s="257" t="str">
        <v>1116067</v>
      </c>
      <c r="F1855" s="257" t="str">
        <v>素麻条纹220*240CM</v>
      </c>
      <c r="G1855" s="231"/>
      <c r="H1855" s="231"/>
      <c r="I1855" s="231"/>
      <c r="J1855" s="231"/>
      <c r="K1855" s="231"/>
      <c r="L1855" s="231"/>
      <c r="M1855" s="231"/>
      <c r="N1855" s="231"/>
      <c r="O1855" s="231"/>
      <c r="P1855" s="231"/>
      <c r="Q1855" s="231"/>
      <c r="R1855" s="231"/>
      <c r="S1855" s="231"/>
      <c r="T1855" s="231"/>
    </row>
    <row r="1856">
      <c r="A1856" s="257" t="str">
        <v>1165282</v>
      </c>
      <c r="B1856" s="257" t="str">
        <v>wy-clgx</v>
      </c>
      <c r="C1856" s="257" t="str">
        <v>儿童卡通拉杆箱</v>
      </c>
      <c r="D1856" s="257" t="str">
        <v>严选拉杆箱</v>
      </c>
      <c r="E1856" s="257" t="str">
        <v>1165282</v>
      </c>
      <c r="F1856" s="257" t="str">
        <v>小奶牛</v>
      </c>
      <c r="G1856" s="231"/>
      <c r="H1856" s="231"/>
      <c r="I1856" s="231"/>
      <c r="J1856" s="231"/>
      <c r="K1856" s="231"/>
      <c r="L1856" s="231"/>
      <c r="M1856" s="231"/>
      <c r="N1856" s="231"/>
      <c r="O1856" s="231"/>
      <c r="P1856" s="231"/>
      <c r="Q1856" s="231"/>
      <c r="R1856" s="231"/>
      <c r="S1856" s="231"/>
      <c r="T1856" s="231"/>
    </row>
    <row r="1857">
      <c r="A1857" s="257" t="str">
        <v>1165281</v>
      </c>
      <c r="B1857" s="257" t="str">
        <v>wy-clgx</v>
      </c>
      <c r="C1857" s="257" t="str">
        <v>儿童卡通拉杆箱</v>
      </c>
      <c r="D1857" s="257" t="str">
        <v>严选拉杆箱</v>
      </c>
      <c r="E1857" s="257" t="str">
        <v>1165281</v>
      </c>
      <c r="F1857" s="257" t="str">
        <v>长颈鹿</v>
      </c>
      <c r="G1857" s="231"/>
      <c r="H1857" s="231"/>
      <c r="I1857" s="231"/>
      <c r="J1857" s="231"/>
      <c r="K1857" s="231"/>
      <c r="L1857" s="231"/>
      <c r="M1857" s="231"/>
      <c r="N1857" s="231"/>
      <c r="O1857" s="231"/>
      <c r="P1857" s="231"/>
      <c r="Q1857" s="231"/>
      <c r="R1857" s="231"/>
      <c r="S1857" s="231"/>
      <c r="T1857" s="231"/>
    </row>
    <row r="1858">
      <c r="A1858" s="257" t="str">
        <v>af-ver-sham</v>
      </c>
      <c r="B1858" s="257" t="str">
        <v>af-ver</v>
      </c>
      <c r="C1858" s="257" t="str">
        <v>酒店同款 阿芙马鞭草柠檬洗护沐</v>
      </c>
      <c r="D1858" s="257" t="str">
        <v>马鞭草</v>
      </c>
      <c r="E1858" s="257" t="str">
        <v>af-ver-sham</v>
      </c>
      <c r="F1858" s="257" t="str">
        <v>洗发乳280ml</v>
      </c>
      <c r="G1858" s="231"/>
      <c r="H1858" s="231"/>
      <c r="I1858" s="231"/>
      <c r="J1858" s="231"/>
      <c r="K1858" s="231"/>
      <c r="L1858" s="231"/>
      <c r="M1858" s="231"/>
      <c r="N1858" s="231"/>
      <c r="O1858" s="231"/>
      <c r="P1858" s="231"/>
      <c r="Q1858" s="231"/>
      <c r="R1858" s="231"/>
      <c r="S1858" s="231"/>
      <c r="T1858" s="231"/>
    </row>
    <row r="1859">
      <c r="A1859" s="257" t="str">
        <v>af-ver-hc</v>
      </c>
      <c r="B1859" s="257" t="str">
        <v>af-ver</v>
      </c>
      <c r="C1859" s="257" t="str">
        <v>酒店同款 阿芙马鞭草柠檬洗护沐</v>
      </c>
      <c r="D1859" s="257" t="str">
        <v>马鞭草</v>
      </c>
      <c r="E1859" s="257" t="str">
        <v>af-ver-hc</v>
      </c>
      <c r="F1859" s="257" t="str">
        <v>护发素280ml</v>
      </c>
      <c r="G1859" s="231"/>
      <c r="H1859" s="231"/>
      <c r="I1859" s="231"/>
      <c r="J1859" s="231"/>
      <c r="K1859" s="231"/>
      <c r="L1859" s="231"/>
      <c r="M1859" s="231"/>
      <c r="N1859" s="231"/>
      <c r="O1859" s="231"/>
      <c r="P1859" s="231"/>
      <c r="Q1859" s="231"/>
      <c r="R1859" s="231"/>
      <c r="S1859" s="231"/>
      <c r="T1859" s="231"/>
    </row>
    <row r="1860">
      <c r="A1860" s="257" t="str">
        <v>af-ver-showergel</v>
      </c>
      <c r="B1860" s="257" t="str">
        <v>af-ver</v>
      </c>
      <c r="C1860" s="257" t="str">
        <v>酒店同款 阿芙马鞭草柠檬洗护沐</v>
      </c>
      <c r="D1860" s="257" t="str">
        <v>马鞭草</v>
      </c>
      <c r="E1860" s="257" t="str">
        <v>af-ver-showergel</v>
      </c>
      <c r="F1860" s="257" t="str">
        <v>沐浴露280ml</v>
      </c>
      <c r="G1860" s="231"/>
      <c r="H1860" s="231"/>
      <c r="I1860" s="231"/>
      <c r="J1860" s="231"/>
      <c r="K1860" s="231"/>
      <c r="L1860" s="231"/>
      <c r="M1860" s="231"/>
      <c r="N1860" s="231"/>
      <c r="O1860" s="231"/>
      <c r="P1860" s="231"/>
      <c r="Q1860" s="231"/>
      <c r="R1860" s="231"/>
      <c r="S1860" s="231"/>
      <c r="T1860" s="231"/>
    </row>
    <row r="1861">
      <c r="A1861" s="257" t="str">
        <v>af-ver-sham-1</v>
      </c>
      <c r="B1861" s="257" t="str">
        <v>af-ver</v>
      </c>
      <c r="C1861" s="257" t="str">
        <v>酒店同款 阿芙马鞭草柠檬洗护沐</v>
      </c>
      <c r="D1861" s="257" t="str">
        <v>马鞭草</v>
      </c>
      <c r="E1861" s="257" t="str">
        <v>af-ver-sham</v>
      </c>
      <c r="F1861" s="257" t="str">
        <v>洗发乳280ml</v>
      </c>
      <c r="G1861" s="231"/>
      <c r="H1861" s="231"/>
      <c r="I1861" s="231"/>
      <c r="J1861" s="231"/>
      <c r="K1861" s="231"/>
      <c r="L1861" s="231"/>
      <c r="M1861" s="231"/>
      <c r="N1861" s="231"/>
      <c r="O1861" s="231"/>
      <c r="P1861" s="231"/>
      <c r="Q1861" s="231"/>
      <c r="R1861" s="231"/>
      <c r="S1861" s="231"/>
      <c r="T1861" s="231"/>
    </row>
    <row r="1862">
      <c r="A1862" s="257" t="str">
        <v>af-ver-hc-1</v>
      </c>
      <c r="B1862" s="257" t="str">
        <v>af-ver</v>
      </c>
      <c r="C1862" s="257" t="str">
        <v>酒店同款 阿芙马鞭草柠檬洗护沐</v>
      </c>
      <c r="D1862" s="257" t="str">
        <v>马鞭草</v>
      </c>
      <c r="E1862" s="257" t="str">
        <v>af-ver-hc</v>
      </c>
      <c r="F1862" s="257" t="str">
        <v>护发素280ml</v>
      </c>
      <c r="G1862" s="231"/>
      <c r="H1862" s="231"/>
      <c r="I1862" s="231"/>
      <c r="J1862" s="231"/>
      <c r="K1862" s="231"/>
      <c r="L1862" s="231"/>
      <c r="M1862" s="231"/>
      <c r="N1862" s="231"/>
      <c r="O1862" s="231"/>
      <c r="P1862" s="231"/>
      <c r="Q1862" s="231"/>
      <c r="R1862" s="231"/>
      <c r="S1862" s="231"/>
      <c r="T1862" s="231"/>
    </row>
    <row r="1863">
      <c r="A1863" s="257" t="str">
        <v>af-ver-showergel-1</v>
      </c>
      <c r="B1863" s="257" t="str">
        <v>af-ver</v>
      </c>
      <c r="C1863" s="257" t="str">
        <v>酒店同款 阿芙马鞭草柠檬洗护沐</v>
      </c>
      <c r="D1863" s="257" t="str">
        <v>马鞭草</v>
      </c>
      <c r="E1863" s="257" t="str">
        <v>af-ver-showergel</v>
      </c>
      <c r="F1863" s="257" t="str">
        <v>沐浴露280ml</v>
      </c>
      <c r="G1863" s="231"/>
      <c r="H1863" s="231"/>
      <c r="I1863" s="231"/>
      <c r="J1863" s="231"/>
      <c r="K1863" s="231"/>
      <c r="L1863" s="231"/>
      <c r="M1863" s="231"/>
      <c r="N1863" s="231"/>
      <c r="O1863" s="231"/>
      <c r="P1863" s="231"/>
      <c r="Q1863" s="231"/>
      <c r="R1863" s="231"/>
      <c r="S1863" s="231"/>
      <c r="T1863" s="231"/>
    </row>
    <row r="1864">
      <c r="A1864" s="257" t="str">
        <v>1533067</v>
      </c>
      <c r="B1864" s="257" t="str">
        <v>wy-lvdjx</v>
      </c>
      <c r="C1864" s="257" t="str">
        <v>17寸全铝镁合金登机箱</v>
      </c>
      <c r="D1864" s="257" t="str">
        <v>铝镁登机箱</v>
      </c>
      <c r="E1864" s="257" t="str">
        <v>1533067</v>
      </c>
      <c r="F1864" s="257" t="str">
        <v>太空银</v>
      </c>
      <c r="G1864" s="231"/>
      <c r="H1864" s="231"/>
      <c r="I1864" s="231"/>
      <c r="J1864" s="231"/>
      <c r="K1864" s="231"/>
      <c r="L1864" s="231"/>
      <c r="M1864" s="231"/>
      <c r="N1864" s="231"/>
      <c r="O1864" s="231"/>
      <c r="P1864" s="231"/>
      <c r="Q1864" s="231"/>
      <c r="R1864" s="231"/>
      <c r="S1864" s="231"/>
      <c r="T1864" s="231"/>
    </row>
    <row r="1865">
      <c r="A1865" s="257" t="str">
        <v>1533066</v>
      </c>
      <c r="B1865" s="257" t="str">
        <v>wy-lvdjx</v>
      </c>
      <c r="C1865" s="257" t="str">
        <v>17寸全铝镁合金登机箱</v>
      </c>
      <c r="D1865" s="257" t="str">
        <v>铝镁登机箱</v>
      </c>
      <c r="E1865" s="257" t="str">
        <v>1533066</v>
      </c>
      <c r="F1865" s="257" t="str">
        <v>经典黑</v>
      </c>
      <c r="G1865" s="231"/>
      <c r="H1865" s="231"/>
      <c r="I1865" s="231"/>
      <c r="J1865" s="231"/>
      <c r="K1865" s="231"/>
      <c r="L1865" s="231"/>
      <c r="M1865" s="231"/>
      <c r="N1865" s="231"/>
      <c r="O1865" s="231"/>
      <c r="P1865" s="231"/>
      <c r="Q1865" s="231"/>
      <c r="R1865" s="231"/>
      <c r="S1865" s="231"/>
      <c r="T1865" s="231"/>
    </row>
    <row r="1866">
      <c r="A1866" s="257" t="str">
        <v>yd-tbag</v>
      </c>
      <c r="B1866" s="257" t="str">
        <v>yd-tbag</v>
      </c>
      <c r="C1866" s="257" t="str">
        <v>旅行收纳袋三件套亚朵</v>
      </c>
      <c r="D1866" s="257" t="str">
        <v>收纳袋三件套</v>
      </c>
      <c r="E1866" s="257" t="str">
        <v>yd-tbag</v>
      </c>
      <c r="F1866" s="257" t="str">
        <v>S: 23*17*10cm M: 33*23*10cm L: 46*33*10cm</v>
      </c>
      <c r="G1866" s="231"/>
      <c r="H1866" s="231"/>
      <c r="I1866" s="231"/>
      <c r="J1866" s="231"/>
      <c r="K1866" s="231"/>
      <c r="L1866" s="231"/>
      <c r="M1866" s="231"/>
      <c r="N1866" s="231"/>
      <c r="O1866" s="231"/>
      <c r="P1866" s="231"/>
      <c r="Q1866" s="231"/>
      <c r="R1866" s="231"/>
      <c r="S1866" s="231"/>
      <c r="T1866" s="231"/>
    </row>
    <row r="1867">
      <c r="A1867" s="257" t="str">
        <v>yd-pbank</v>
      </c>
      <c r="B1867" s="257" t="str">
        <v>yd-pbank</v>
      </c>
      <c r="C1867" s="257" t="str">
        <v>亚朵定制水贴充电宝</v>
      </c>
      <c r="D1867" s="257" t="str">
        <v>亚朵定制充电宝</v>
      </c>
      <c r="E1867" s="257" t="str">
        <v>yd-pbank</v>
      </c>
      <c r="F1867" s="257" t="str">
        <v>10000mAh</v>
      </c>
      <c r="G1867" s="231"/>
      <c r="H1867" s="231"/>
      <c r="I1867" s="231"/>
      <c r="J1867" s="231"/>
      <c r="K1867" s="231"/>
      <c r="L1867" s="231"/>
      <c r="M1867" s="231"/>
      <c r="N1867" s="231"/>
      <c r="O1867" s="231"/>
      <c r="P1867" s="231"/>
      <c r="Q1867" s="231"/>
      <c r="R1867" s="231"/>
      <c r="S1867" s="231"/>
      <c r="T1867" s="231"/>
    </row>
    <row r="1868">
      <c r="A1868" s="257" t="str">
        <v>ydtd-pcaseb</v>
      </c>
      <c r="B1868" s="257" t="str">
        <v>ydtd-pcase</v>
      </c>
      <c r="C1868" s="257" t="str">
        <v>亚朵X同道定制枕套</v>
      </c>
      <c r="D1868" s="257" t="str">
        <v>枕套</v>
      </c>
      <c r="E1868" s="257" t="str">
        <v>ydtd-pcaseb</v>
      </c>
      <c r="F1868" s="257" t="str">
        <v>蓝色</v>
      </c>
      <c r="G1868" s="231"/>
      <c r="H1868" s="231"/>
      <c r="I1868" s="231"/>
      <c r="J1868" s="231"/>
      <c r="K1868" s="231"/>
      <c r="L1868" s="231"/>
      <c r="M1868" s="231"/>
      <c r="N1868" s="231"/>
      <c r="O1868" s="231"/>
      <c r="P1868" s="231"/>
      <c r="Q1868" s="231"/>
      <c r="R1868" s="231"/>
      <c r="S1868" s="231"/>
      <c r="T1868" s="231"/>
    </row>
    <row r="1869">
      <c r="A1869" s="257" t="str">
        <v>ydtd-pcasew</v>
      </c>
      <c r="B1869" s="257" t="str">
        <v>ydtd-pcase</v>
      </c>
      <c r="C1869" s="257" t="str">
        <v>亚朵X同道定制枕套</v>
      </c>
      <c r="D1869" s="257" t="str">
        <v>枕套</v>
      </c>
      <c r="E1869" s="257" t="str">
        <v>ydtd-pcasew</v>
      </c>
      <c r="F1869" s="257" t="str">
        <v>白色</v>
      </c>
      <c r="G1869" s="231"/>
      <c r="H1869" s="231"/>
      <c r="I1869" s="231"/>
      <c r="J1869" s="231"/>
      <c r="K1869" s="231"/>
      <c r="L1869" s="231"/>
      <c r="M1869" s="231"/>
      <c r="N1869" s="231"/>
      <c r="O1869" s="231"/>
      <c r="P1869" s="231"/>
      <c r="Q1869" s="231"/>
      <c r="R1869" s="231"/>
      <c r="S1869" s="231"/>
      <c r="T1869" s="231"/>
    </row>
    <row r="1870">
      <c r="A1870" s="257" t="str">
        <v>1611203</v>
      </c>
      <c r="B1870" s="257" t="str">
        <v>wy-xlx</v>
      </c>
      <c r="C1870" s="257" t="str">
        <v>20寸英伦骑士纯PC横纹登机箱</v>
      </c>
      <c r="D1870" s="257" t="str">
        <v>横纹行李箱</v>
      </c>
      <c r="E1870" s="257" t="str">
        <v>1611203</v>
      </c>
      <c r="F1870" s="257" t="str">
        <v>雅致灰</v>
      </c>
      <c r="G1870" s="231"/>
      <c r="H1870" s="231"/>
      <c r="I1870" s="231"/>
      <c r="J1870" s="231"/>
      <c r="K1870" s="231"/>
      <c r="L1870" s="231"/>
      <c r="M1870" s="231"/>
      <c r="N1870" s="231"/>
      <c r="O1870" s="231"/>
      <c r="P1870" s="231"/>
      <c r="Q1870" s="231"/>
      <c r="R1870" s="231"/>
      <c r="S1870" s="231"/>
      <c r="T1870" s="231"/>
    </row>
    <row r="1871">
      <c r="A1871" s="257" t="str">
        <v>1611204</v>
      </c>
      <c r="B1871" s="257" t="str">
        <v>wy-xlx</v>
      </c>
      <c r="C1871" s="257" t="str">
        <v>20寸英伦骑士纯PC横纹登机箱</v>
      </c>
      <c r="D1871" s="257" t="str">
        <v>横纹行李箱</v>
      </c>
      <c r="E1871" s="257" t="str">
        <v>1611204</v>
      </c>
      <c r="F1871" s="257" t="str">
        <v>深海蓝</v>
      </c>
      <c r="G1871" s="231"/>
      <c r="H1871" s="231"/>
      <c r="I1871" s="231"/>
      <c r="J1871" s="231"/>
      <c r="K1871" s="231"/>
      <c r="L1871" s="231"/>
      <c r="M1871" s="231"/>
      <c r="N1871" s="231"/>
      <c r="O1871" s="231"/>
      <c r="P1871" s="231"/>
      <c r="Q1871" s="231"/>
      <c r="R1871" s="231"/>
      <c r="S1871" s="231"/>
      <c r="T1871" s="231"/>
    </row>
    <row r="1872">
      <c r="A1872" s="257" t="str">
        <v>1607000</v>
      </c>
      <c r="B1872" s="257" t="str">
        <v>wy-xlx</v>
      </c>
      <c r="C1872" s="257" t="str">
        <v>20寸英伦骑士纯PC横纹登机箱</v>
      </c>
      <c r="D1872" s="257" t="str">
        <v>横纹行李箱</v>
      </c>
      <c r="E1872" s="257" t="str">
        <v>1607000</v>
      </c>
      <c r="F1872" s="257" t="str">
        <v>经典黑</v>
      </c>
      <c r="G1872" s="231"/>
      <c r="H1872" s="231"/>
      <c r="I1872" s="231"/>
      <c r="J1872" s="231"/>
      <c r="K1872" s="231"/>
      <c r="L1872" s="231"/>
      <c r="M1872" s="231"/>
      <c r="N1872" s="231"/>
      <c r="O1872" s="231"/>
      <c r="P1872" s="231"/>
      <c r="Q1872" s="231"/>
      <c r="R1872" s="231"/>
      <c r="S1872" s="231"/>
      <c r="T1872" s="231"/>
    </row>
    <row r="1873">
      <c r="A1873" s="257" t="str">
        <v>gj-jyz</v>
      </c>
      <c r="B1873" s="257" t="str">
        <v>gj-jyz</v>
      </c>
      <c r="C1873" s="257" t="str">
        <v>高级记忆枕</v>
      </c>
      <c r="D1873" s="257" t="str">
        <v>高级记忆枕</v>
      </c>
      <c r="E1873" s="257" t="str">
        <v>gj-jyz</v>
      </c>
      <c r="F1873" s="257" t="str">
        <v>60CM*40CM</v>
      </c>
      <c r="G1873" s="231"/>
      <c r="H1873" s="231"/>
      <c r="I1873" s="231"/>
      <c r="J1873" s="231"/>
      <c r="K1873" s="231"/>
      <c r="L1873" s="231"/>
      <c r="M1873" s="231"/>
      <c r="N1873" s="231"/>
      <c r="O1873" s="231"/>
      <c r="P1873" s="231"/>
      <c r="Q1873" s="231"/>
      <c r="R1873" s="231"/>
      <c r="S1873" s="231"/>
      <c r="T1873" s="231"/>
    </row>
    <row r="1874">
      <c r="A1874" s="257" t="str">
        <v>gj-jyzgj-njjyz</v>
      </c>
      <c r="B1874" s="257" t="str">
        <v>gj-njjyz</v>
      </c>
      <c r="C1874" s="257" t="str">
        <v>高级凝胶记忆枕</v>
      </c>
      <c r="D1874" s="257" t="str">
        <v>高级凝胶记忆枕</v>
      </c>
      <c r="E1874" s="257" t="str">
        <v>gj-jyzgj-njjyz</v>
      </c>
      <c r="F1874" s="257" t="str">
        <v>50CM*38CM</v>
      </c>
      <c r="G1874" s="231"/>
      <c r="H1874" s="231"/>
      <c r="I1874" s="231"/>
      <c r="J1874" s="231"/>
      <c r="K1874" s="231"/>
      <c r="L1874" s="231"/>
      <c r="M1874" s="231"/>
      <c r="N1874" s="231"/>
      <c r="O1874" s="231"/>
      <c r="P1874" s="231"/>
      <c r="Q1874" s="231"/>
      <c r="R1874" s="231"/>
      <c r="S1874" s="231"/>
      <c r="T1874" s="231"/>
    </row>
    <row r="1875">
      <c r="A1875" s="257" t="str">
        <v>sg-sff200*230</v>
      </c>
      <c r="B1875" s="257" t="str">
        <v>sg-sff</v>
      </c>
      <c r="C1875" s="257" t="str">
        <v>酒店同款 素裹四件套</v>
      </c>
      <c r="D1875" s="257" t="str">
        <v>四件套</v>
      </c>
      <c r="E1875" s="257" t="str">
        <v>sg-sff200*230</v>
      </c>
      <c r="F1875" s="257" t="str">
        <v>颜色:默认,床品尺寸:200*230cm,普通系列</v>
      </c>
      <c r="G1875" s="231"/>
      <c r="H1875" s="231"/>
      <c r="I1875" s="231"/>
      <c r="J1875" s="231"/>
      <c r="K1875" s="231"/>
      <c r="L1875" s="231"/>
      <c r="M1875" s="231"/>
      <c r="N1875" s="231"/>
      <c r="O1875" s="231"/>
      <c r="P1875" s="231"/>
      <c r="Q1875" s="231"/>
      <c r="R1875" s="231"/>
      <c r="S1875" s="231"/>
      <c r="T1875" s="231"/>
    </row>
    <row r="1876">
      <c r="A1876" s="257" t="str">
        <v>sg-sff220*240</v>
      </c>
      <c r="B1876" s="257" t="str">
        <v>sg-sff</v>
      </c>
      <c r="C1876" s="257" t="str">
        <v>酒店同款 素裹四件套</v>
      </c>
      <c r="D1876" s="257" t="str">
        <v>四件套</v>
      </c>
      <c r="E1876" s="257" t="str">
        <v>sg-sff220*240</v>
      </c>
      <c r="F1876" s="257" t="str">
        <v>220*240CM</v>
      </c>
      <c r="G1876" s="231"/>
      <c r="H1876" s="231"/>
      <c r="I1876" s="231"/>
      <c r="J1876" s="231"/>
      <c r="K1876" s="231"/>
      <c r="L1876" s="231"/>
      <c r="M1876" s="231"/>
      <c r="N1876" s="231"/>
      <c r="O1876" s="231"/>
      <c r="P1876" s="231"/>
      <c r="Q1876" s="231"/>
      <c r="R1876" s="231"/>
      <c r="S1876" s="231"/>
      <c r="T1876" s="231"/>
    </row>
    <row r="1877">
      <c r="A1877" s="257" t="str">
        <v>YDX-tdzt</v>
      </c>
      <c r="B1877" s="257" t="str">
        <v>YDX-tdzt</v>
      </c>
      <c r="C1877" s="257" t="str">
        <v>亚朵X同道定制枕套</v>
      </c>
      <c r="D1877" s="257" t="str">
        <v>亚朵X同道定制枕套</v>
      </c>
      <c r="E1877" s="257" t="str">
        <v>YDX-tdzt</v>
      </c>
      <c r="F1877" s="257" t="str">
        <v>默认规格</v>
      </c>
      <c r="G1877" s="231"/>
      <c r="H1877" s="231"/>
      <c r="I1877" s="231"/>
      <c r="J1877" s="231"/>
      <c r="K1877" s="231"/>
      <c r="L1877" s="231"/>
      <c r="M1877" s="231"/>
      <c r="N1877" s="231"/>
      <c r="O1877" s="231"/>
      <c r="P1877" s="231"/>
      <c r="Q1877" s="231"/>
      <c r="R1877" s="231"/>
      <c r="S1877" s="231"/>
      <c r="T1877" s="231"/>
    </row>
    <row r="1878">
      <c r="A1878" s="257" t="str">
        <v>AF-mbchfs</v>
      </c>
      <c r="B1878" s="257" t="str">
        <v>AF-mbchfs</v>
      </c>
      <c r="C1878" s="257" t="str">
        <v>亚朵定制 酒店同款 阿芙马鞭草柠檬丝滑精油护发素 酒店同款</v>
      </c>
      <c r="D1878" s="257" t="str">
        <v>亚朵定制 阿芙马鞭草柠檬丝滑精油护发素 酒店同款</v>
      </c>
      <c r="E1878" s="257" t="str">
        <v>AF-mbchfs</v>
      </c>
      <c r="F1878" s="257" t="str">
        <v>默认规格</v>
      </c>
      <c r="G1878" s="231"/>
      <c r="H1878" s="231"/>
      <c r="I1878" s="231"/>
      <c r="J1878" s="231"/>
      <c r="K1878" s="231"/>
      <c r="L1878" s="231"/>
      <c r="M1878" s="231"/>
      <c r="N1878" s="231"/>
      <c r="O1878" s="231"/>
      <c r="P1878" s="231"/>
      <c r="Q1878" s="231"/>
      <c r="R1878" s="231"/>
      <c r="S1878" s="231"/>
      <c r="T1878" s="231"/>
    </row>
    <row r="1879">
      <c r="A1879" s="257" t="str">
        <v>AF-mbcxfl</v>
      </c>
      <c r="B1879" s="257" t="str">
        <v>AF-mbcxfl</v>
      </c>
      <c r="C1879" s="257" t="str">
        <v>亚朵定制 酒店同款 阿芙马鞭草柠檬丝滑精油洗发露 酒店同款</v>
      </c>
      <c r="D1879" s="257" t="str">
        <v>亚朵定制 阿芙马鞭草柠檬丝滑精油洗发露 酒店同款</v>
      </c>
      <c r="E1879" s="257" t="str">
        <v>AF-mbcxfl</v>
      </c>
      <c r="F1879" s="257" t="str">
        <v>默认规格</v>
      </c>
      <c r="G1879" s="231"/>
      <c r="H1879" s="231"/>
      <c r="I1879" s="231"/>
      <c r="J1879" s="231"/>
      <c r="K1879" s="231"/>
      <c r="L1879" s="231"/>
      <c r="M1879" s="231"/>
      <c r="N1879" s="231"/>
      <c r="O1879" s="231"/>
      <c r="P1879" s="231"/>
      <c r="Q1879" s="231"/>
      <c r="R1879" s="231"/>
      <c r="S1879" s="231"/>
      <c r="T1879" s="231"/>
    </row>
    <row r="1880">
      <c r="A1880" s="257" t="str">
        <v>slcd-120*200*32cm</v>
      </c>
      <c r="B1880" s="257" t="str">
        <v>slcd</v>
      </c>
      <c r="C1880" s="257" t="str">
        <v>丝涟床垫</v>
      </c>
      <c r="D1880" s="257" t="str">
        <v>丝涟</v>
      </c>
      <c r="E1880" s="257" t="str">
        <v>slcd-120*200*32cm</v>
      </c>
      <c r="F1880" s="257" t="str">
        <v>120*200*32cm</v>
      </c>
      <c r="G1880" s="231"/>
      <c r="H1880" s="231"/>
      <c r="I1880" s="231"/>
      <c r="J1880" s="231"/>
      <c r="K1880" s="231"/>
      <c r="L1880" s="231"/>
      <c r="M1880" s="231"/>
      <c r="N1880" s="231"/>
      <c r="O1880" s="231"/>
      <c r="P1880" s="231"/>
      <c r="Q1880" s="231"/>
      <c r="R1880" s="231"/>
      <c r="S1880" s="231"/>
      <c r="T1880" s="231"/>
    </row>
    <row r="1881">
      <c r="A1881" s="257" t="str">
        <v>slcd-135*200*32cm</v>
      </c>
      <c r="B1881" s="257" t="str">
        <v>slcd</v>
      </c>
      <c r="C1881" s="257" t="str">
        <v>丝涟床垫</v>
      </c>
      <c r="D1881" s="257" t="str">
        <v>丝涟</v>
      </c>
      <c r="E1881" s="257" t="str">
        <v>slcd-135*200*32cm</v>
      </c>
      <c r="F1881" s="257" t="str">
        <v>135*200*32cm</v>
      </c>
      <c r="G1881" s="231"/>
      <c r="H1881" s="231"/>
      <c r="I1881" s="231"/>
      <c r="J1881" s="231"/>
      <c r="K1881" s="231"/>
      <c r="L1881" s="231"/>
      <c r="M1881" s="231"/>
      <c r="N1881" s="231"/>
      <c r="O1881" s="231"/>
      <c r="P1881" s="231"/>
      <c r="Q1881" s="231"/>
      <c r="R1881" s="231"/>
      <c r="S1881" s="231"/>
      <c r="T1881" s="231"/>
    </row>
    <row r="1882">
      <c r="A1882" s="257" t="str">
        <v>slcd-150*200*32cm</v>
      </c>
      <c r="B1882" s="257" t="str">
        <v>slcd</v>
      </c>
      <c r="C1882" s="257" t="str">
        <v>丝涟床垫</v>
      </c>
      <c r="D1882" s="257" t="str">
        <v>丝涟</v>
      </c>
      <c r="E1882" s="257" t="str">
        <v>slcd-150*200*32cm</v>
      </c>
      <c r="F1882" s="257" t="str">
        <v>150*200*32cm</v>
      </c>
      <c r="G1882" s="231"/>
      <c r="H1882" s="231"/>
      <c r="I1882" s="231"/>
      <c r="J1882" s="231"/>
      <c r="K1882" s="231"/>
      <c r="L1882" s="231"/>
      <c r="M1882" s="231"/>
      <c r="N1882" s="231"/>
      <c r="O1882" s="231"/>
      <c r="P1882" s="231"/>
      <c r="Q1882" s="231"/>
      <c r="R1882" s="231"/>
      <c r="S1882" s="231"/>
      <c r="T1882" s="231"/>
    </row>
    <row r="1883">
      <c r="A1883" s="257" t="str">
        <v>slcd-180*200*32cm</v>
      </c>
      <c r="B1883" s="257" t="str">
        <v>slcd</v>
      </c>
      <c r="C1883" s="257" t="str">
        <v>丝涟床垫</v>
      </c>
      <c r="D1883" s="257" t="str">
        <v>丝涟</v>
      </c>
      <c r="E1883" s="257" t="str">
        <v>slcd-180*200*32cm</v>
      </c>
      <c r="F1883" s="257" t="str">
        <v>180*200*32cm</v>
      </c>
      <c r="G1883" s="231"/>
      <c r="H1883" s="231"/>
      <c r="I1883" s="231"/>
      <c r="J1883" s="231"/>
      <c r="K1883" s="231"/>
      <c r="L1883" s="231"/>
      <c r="M1883" s="231"/>
      <c r="N1883" s="231"/>
      <c r="O1883" s="231"/>
      <c r="P1883" s="231"/>
      <c r="Q1883" s="231"/>
      <c r="R1883" s="231"/>
      <c r="S1883" s="231"/>
      <c r="T1883" s="231"/>
    </row>
    <row r="1884">
      <c r="A1884" s="257" t="str">
        <v>slcd-200*200*32cm</v>
      </c>
      <c r="B1884" s="257" t="str">
        <v>slcd</v>
      </c>
      <c r="C1884" s="257" t="str">
        <v>丝涟床垫</v>
      </c>
      <c r="D1884" s="257" t="str">
        <v>丝涟</v>
      </c>
      <c r="E1884" s="257" t="str">
        <v>slcd-200*200*32cm</v>
      </c>
      <c r="F1884" s="257" t="str">
        <v>200*200*32cm</v>
      </c>
      <c r="G1884" s="231"/>
      <c r="H1884" s="231"/>
      <c r="I1884" s="231"/>
      <c r="J1884" s="231"/>
      <c r="K1884" s="231"/>
      <c r="L1884" s="231"/>
      <c r="M1884" s="231"/>
      <c r="N1884" s="231"/>
      <c r="O1884" s="231"/>
      <c r="P1884" s="231"/>
      <c r="Q1884" s="231"/>
      <c r="R1884" s="231"/>
      <c r="S1884" s="231"/>
      <c r="T1884" s="231"/>
    </row>
    <row r="1885">
      <c r="A1885" s="257" t="str">
        <v>slcd-180*240*32cm</v>
      </c>
      <c r="B1885" s="257" t="str">
        <v>slcd</v>
      </c>
      <c r="C1885" s="257" t="str">
        <v>丝涟床垫</v>
      </c>
      <c r="D1885" s="257" t="str">
        <v>丝涟</v>
      </c>
      <c r="E1885" s="257" t="str">
        <v>slcd-180*240*32cm</v>
      </c>
      <c r="F1885" s="257" t="str">
        <v>180*240*32cm(好莱坞款式)</v>
      </c>
      <c r="G1885" s="231"/>
      <c r="H1885" s="231"/>
      <c r="I1885" s="231"/>
      <c r="J1885" s="231"/>
      <c r="K1885" s="231"/>
      <c r="L1885" s="231"/>
      <c r="M1885" s="231"/>
      <c r="N1885" s="231"/>
      <c r="O1885" s="231"/>
      <c r="P1885" s="231"/>
      <c r="Q1885" s="231"/>
      <c r="R1885" s="231"/>
      <c r="S1885" s="231"/>
      <c r="T1885" s="231"/>
    </row>
    <row r="1886">
      <c r="A1886" s="257" t="str">
        <v>slcd-240*270*32cm</v>
      </c>
      <c r="B1886" s="257" t="str">
        <v>slcd</v>
      </c>
      <c r="C1886" s="257" t="str">
        <v>丝涟床垫</v>
      </c>
      <c r="D1886" s="257" t="str">
        <v>丝涟</v>
      </c>
      <c r="E1886" s="257" t="str">
        <v>slcd-240*270*32cm</v>
      </c>
      <c r="F1886" s="257" t="str">
        <v>240*270*32cm(好莱坞款式)</v>
      </c>
      <c r="G1886" s="231"/>
      <c r="H1886" s="231"/>
      <c r="I1886" s="231"/>
      <c r="J1886" s="231"/>
      <c r="K1886" s="231"/>
      <c r="L1886" s="231"/>
      <c r="M1886" s="231"/>
      <c r="N1886" s="231"/>
      <c r="O1886" s="231"/>
      <c r="P1886" s="231"/>
      <c r="Q1886" s="231"/>
      <c r="R1886" s="231"/>
      <c r="S1886" s="231"/>
      <c r="T1886" s="231"/>
    </row>
    <row r="1887">
      <c r="A1887" s="257" t="str">
        <v>DD-sfjas</v>
      </c>
      <c r="B1887" s="257" t="str">
        <v>DD-sf</v>
      </c>
      <c r="C1887" s="257" t="str">
        <v>亚朵豆袋懒人沙发</v>
      </c>
      <c r="D1887" s="257" t="str">
        <v>懒人沙发</v>
      </c>
      <c r="E1887" s="257" t="str">
        <v>DD-sfjas</v>
      </c>
      <c r="F1887" s="257" t="str">
        <v>鸦青灰</v>
      </c>
      <c r="G1887" s="231"/>
      <c r="H1887" s="231"/>
      <c r="I1887" s="231"/>
      <c r="J1887" s="231"/>
      <c r="K1887" s="231"/>
      <c r="L1887" s="231"/>
      <c r="M1887" s="231"/>
      <c r="N1887" s="231"/>
      <c r="O1887" s="231"/>
      <c r="P1887" s="231"/>
      <c r="Q1887" s="231"/>
      <c r="R1887" s="231"/>
      <c r="S1887" s="231"/>
      <c r="T1887" s="231"/>
    </row>
    <row r="1888">
      <c r="A1888" s="257" t="str">
        <v>DD-sfgreyl</v>
      </c>
      <c r="B1888" s="257" t="str">
        <v>DD-sf</v>
      </c>
      <c r="C1888" s="257" t="str">
        <v>亚朵豆袋懒人沙发</v>
      </c>
      <c r="D1888" s="257" t="str">
        <v>懒人沙发</v>
      </c>
      <c r="E1888" s="257" t="str">
        <v>DD-sfgreyl</v>
      </c>
      <c r="F1888" s="257" t="str">
        <v>浅麻灰</v>
      </c>
      <c r="G1888" s="231"/>
      <c r="H1888" s="231"/>
      <c r="I1888" s="231"/>
      <c r="J1888" s="231"/>
      <c r="K1888" s="231"/>
      <c r="L1888" s="231"/>
      <c r="M1888" s="231"/>
      <c r="N1888" s="231"/>
      <c r="O1888" s="231"/>
      <c r="P1888" s="231"/>
      <c r="Q1888" s="231"/>
      <c r="R1888" s="231"/>
      <c r="S1888" s="231"/>
      <c r="T1888" s="231"/>
    </row>
    <row r="1889">
      <c r="A1889" s="257" t="str">
        <v>RM-cup</v>
      </c>
      <c r="B1889" s="257" t="str">
        <v>RM-cup</v>
      </c>
      <c r="C1889" s="257" t="str">
        <v>ROAMPLAN随行杯</v>
      </c>
      <c r="D1889" s="257" t="str">
        <v>随行杯</v>
      </c>
      <c r="E1889" s="257" t="str">
        <v>RM-cup</v>
      </c>
      <c r="F1889" s="257" t="str">
        <v>350ml</v>
      </c>
      <c r="G1889" s="231"/>
      <c r="H1889" s="231"/>
      <c r="I1889" s="231"/>
      <c r="J1889" s="231"/>
      <c r="K1889" s="231"/>
      <c r="L1889" s="231"/>
      <c r="M1889" s="231"/>
      <c r="N1889" s="231"/>
      <c r="O1889" s="231"/>
      <c r="P1889" s="231"/>
      <c r="Q1889" s="231"/>
      <c r="R1889" s="231"/>
      <c r="S1889" s="231"/>
      <c r="T1889" s="231"/>
    </row>
    <row r="1890">
      <c r="A1890" s="257" t="str">
        <v>sdb-coffee</v>
      </c>
      <c r="B1890" s="257" t="str">
        <v>sdb-coffee</v>
      </c>
      <c r="C1890" s="257" t="str">
        <v>三顿半冷萃咖啡</v>
      </c>
      <c r="D1890" s="257" t="str">
        <v>咖啡</v>
      </c>
      <c r="E1890" s="257" t="str">
        <v>sdb-coffee</v>
      </c>
      <c r="F1890" s="257" t="str">
        <v>9颗装</v>
      </c>
      <c r="G1890" s="231"/>
      <c r="H1890" s="231"/>
      <c r="I1890" s="231"/>
      <c r="J1890" s="231"/>
      <c r="K1890" s="231"/>
      <c r="L1890" s="231"/>
      <c r="M1890" s="231"/>
      <c r="N1890" s="231"/>
      <c r="O1890" s="231"/>
      <c r="P1890" s="231"/>
      <c r="Q1890" s="231"/>
      <c r="R1890" s="231"/>
      <c r="S1890" s="231"/>
      <c r="T1890" s="231"/>
    </row>
    <row r="1891">
      <c r="A1891" s="257" t="str">
        <v>6926347416394</v>
      </c>
      <c r="B1891" s="257" t="str">
        <v>6926347416394</v>
      </c>
      <c r="C1891" s="257" t="str">
        <v>JNE双肩背包－一泊二日-随变泊</v>
      </c>
      <c r="D1891" s="257" t="str">
        <v>JNE双肩背包－一泊二日-随变泊-贝加尔蓝</v>
      </c>
      <c r="E1891" s="257" t="str">
        <v>6926347416394</v>
      </c>
      <c r="F1891" s="257" t="str">
        <v>贝加尔蓝</v>
      </c>
      <c r="G1891" s="231"/>
      <c r="H1891" s="231"/>
      <c r="I1891" s="231"/>
      <c r="J1891" s="231"/>
      <c r="K1891" s="231"/>
      <c r="L1891" s="231"/>
      <c r="M1891" s="231"/>
      <c r="N1891" s="231"/>
      <c r="O1891" s="231"/>
      <c r="P1891" s="231"/>
      <c r="Q1891" s="231"/>
      <c r="R1891" s="231"/>
      <c r="S1891" s="231"/>
      <c r="T1891" s="231"/>
    </row>
    <row r="1892">
      <c r="A1892" s="257" t="str">
        <v>AP33</v>
      </c>
      <c r="B1892" s="257" t="str">
        <v>AP33</v>
      </c>
      <c r="C1892" s="257" t="str">
        <v>【莱克LEXY】家用空气净化器AP33</v>
      </c>
      <c r="D1892" s="257" t="str">
        <v>【莱克LEXY】家用空气净化器AP33</v>
      </c>
      <c r="E1892" s="257" t="str">
        <v>AP33</v>
      </c>
      <c r="F1892" s="257" t="str">
        <v>默认规格</v>
      </c>
      <c r="G1892" s="231"/>
      <c r="H1892" s="231"/>
      <c r="I1892" s="231"/>
      <c r="J1892" s="231"/>
      <c r="K1892" s="231"/>
      <c r="L1892" s="231"/>
      <c r="M1892" s="231"/>
      <c r="N1892" s="231"/>
      <c r="O1892" s="231"/>
      <c r="P1892" s="231"/>
      <c r="Q1892" s="231"/>
      <c r="R1892" s="231"/>
      <c r="S1892" s="231"/>
      <c r="T1892" s="231"/>
    </row>
    <row r="1893">
      <c r="A1893" s="257" t="str">
        <v>qh-bvp</v>
      </c>
      <c r="B1893" s="257" t="str">
        <v>qh-bvp</v>
      </c>
      <c r="C1893" s="257" t="str">
        <v>清华同方好体知智能体脂秤</v>
      </c>
      <c r="D1893" s="257" t="str">
        <v>体脂秤</v>
      </c>
      <c r="E1893" s="257" t="str">
        <v>qh-bvp</v>
      </c>
      <c r="F1893" s="257" t="str">
        <v>320*320*23mm</v>
      </c>
      <c r="G1893" s="231"/>
      <c r="H1893" s="231"/>
      <c r="I1893" s="231"/>
      <c r="J1893" s="231"/>
      <c r="K1893" s="231"/>
      <c r="L1893" s="231"/>
      <c r="M1893" s="231"/>
      <c r="N1893" s="231"/>
      <c r="O1893" s="231"/>
      <c r="P1893" s="231"/>
      <c r="Q1893" s="231"/>
      <c r="R1893" s="231"/>
      <c r="S1893" s="231"/>
      <c r="T1893" s="231"/>
    </row>
    <row r="1894">
      <c r="A1894" s="257" t="str">
        <v>1345055</v>
      </c>
      <c r="B1894" s="257" t="str">
        <v>1282000</v>
      </c>
      <c r="C1894" s="257" t="str">
        <v>喷塑便携运动水杯</v>
      </c>
      <c r="D1894" s="257"/>
      <c r="E1894" s="257" t="str">
        <v>1345055</v>
      </c>
      <c r="F1894" s="257" t="str">
        <v>山湖蓝</v>
      </c>
      <c r="G1894" s="231"/>
      <c r="H1894" s="231"/>
      <c r="I1894" s="231"/>
      <c r="J1894" s="231"/>
      <c r="K1894" s="231"/>
      <c r="L1894" s="231"/>
      <c r="M1894" s="231"/>
      <c r="N1894" s="231"/>
      <c r="O1894" s="231"/>
      <c r="P1894" s="231"/>
      <c r="Q1894" s="231"/>
      <c r="R1894" s="231"/>
      <c r="S1894" s="231"/>
      <c r="T1894" s="231"/>
    </row>
    <row r="1895">
      <c r="A1895" s="257" t="str">
        <v>1345052</v>
      </c>
      <c r="B1895" s="257" t="str">
        <v>1282000</v>
      </c>
      <c r="C1895" s="257" t="str">
        <v>喷塑便携运动水杯</v>
      </c>
      <c r="D1895" s="257"/>
      <c r="E1895" s="257" t="str">
        <v>1345052</v>
      </c>
      <c r="F1895" s="257" t="str">
        <v>暗夜黑</v>
      </c>
      <c r="G1895" s="231"/>
      <c r="H1895" s="231"/>
      <c r="I1895" s="231"/>
      <c r="J1895" s="231"/>
      <c r="K1895" s="231"/>
      <c r="L1895" s="231"/>
      <c r="M1895" s="231"/>
      <c r="N1895" s="231"/>
      <c r="O1895" s="231"/>
      <c r="P1895" s="231"/>
      <c r="Q1895" s="231"/>
      <c r="R1895" s="231"/>
      <c r="S1895" s="231"/>
      <c r="T1895" s="231"/>
    </row>
    <row r="1896">
      <c r="A1896" s="257" t="str">
        <v>1345056</v>
      </c>
      <c r="B1896" s="257" t="str">
        <v>1282000</v>
      </c>
      <c r="C1896" s="257" t="str">
        <v>喷塑便携运动水杯</v>
      </c>
      <c r="D1896" s="257"/>
      <c r="E1896" s="257" t="str">
        <v>1345056</v>
      </c>
      <c r="F1896" s="257" t="str">
        <v>森林绿</v>
      </c>
      <c r="G1896" s="231"/>
      <c r="H1896" s="231"/>
      <c r="I1896" s="231"/>
      <c r="J1896" s="231"/>
      <c r="K1896" s="231"/>
      <c r="L1896" s="231"/>
      <c r="M1896" s="231"/>
      <c r="N1896" s="231"/>
      <c r="O1896" s="231"/>
      <c r="P1896" s="231"/>
      <c r="Q1896" s="231"/>
      <c r="R1896" s="231"/>
      <c r="S1896" s="231"/>
      <c r="T1896" s="231"/>
    </row>
    <row r="1897">
      <c r="A1897" s="257" t="str">
        <v>1345053</v>
      </c>
      <c r="B1897" s="257" t="str">
        <v>1282000</v>
      </c>
      <c r="C1897" s="257" t="str">
        <v>喷塑便携运动水杯</v>
      </c>
      <c r="D1897" s="257"/>
      <c r="E1897" s="257" t="str">
        <v>1345053</v>
      </c>
      <c r="F1897" s="257" t="str">
        <v>落沙黄</v>
      </c>
      <c r="G1897" s="231"/>
      <c r="H1897" s="231"/>
      <c r="I1897" s="231"/>
      <c r="J1897" s="231"/>
      <c r="K1897" s="231"/>
      <c r="L1897" s="231"/>
      <c r="M1897" s="231"/>
      <c r="N1897" s="231"/>
      <c r="O1897" s="231"/>
      <c r="P1897" s="231"/>
      <c r="Q1897" s="231"/>
      <c r="R1897" s="231"/>
      <c r="S1897" s="231"/>
      <c r="T1897" s="231"/>
    </row>
    <row r="1898">
      <c r="A1898" s="257" t="str">
        <v>1555051</v>
      </c>
      <c r="B1898" s="257" t="str">
        <v>1474016</v>
      </c>
      <c r="C1898" s="257" t="str">
        <v>北欧风静音拍拍闹钟</v>
      </c>
      <c r="D1898" s="257" t="str">
        <v>闹钟</v>
      </c>
      <c r="E1898" s="257" t="str">
        <v>1555051</v>
      </c>
      <c r="F1898" s="257" t="str">
        <v>茱萸粉</v>
      </c>
      <c r="G1898" s="231"/>
      <c r="H1898" s="231"/>
      <c r="I1898" s="231"/>
      <c r="J1898" s="231"/>
      <c r="K1898" s="231"/>
      <c r="L1898" s="231"/>
      <c r="M1898" s="231"/>
      <c r="N1898" s="231"/>
      <c r="O1898" s="231"/>
      <c r="P1898" s="231"/>
      <c r="Q1898" s="231"/>
      <c r="R1898" s="231"/>
      <c r="S1898" s="231"/>
      <c r="T1898" s="231"/>
    </row>
    <row r="1899">
      <c r="A1899" s="257" t="str">
        <v>1555050</v>
      </c>
      <c r="B1899" s="257" t="str">
        <v>1474016</v>
      </c>
      <c r="C1899" s="257" t="str">
        <v>北欧风静音拍拍闹钟</v>
      </c>
      <c r="D1899" s="257" t="str">
        <v>闹钟</v>
      </c>
      <c r="E1899" s="257" t="str">
        <v>1555050</v>
      </c>
      <c r="F1899" s="257" t="str">
        <v>丛林绿</v>
      </c>
      <c r="G1899" s="231"/>
      <c r="H1899" s="231"/>
      <c r="I1899" s="231"/>
      <c r="J1899" s="231"/>
      <c r="K1899" s="231"/>
      <c r="L1899" s="231"/>
      <c r="M1899" s="231"/>
      <c r="N1899" s="231"/>
      <c r="O1899" s="231"/>
      <c r="P1899" s="231"/>
      <c r="Q1899" s="231"/>
      <c r="R1899" s="231"/>
      <c r="S1899" s="231"/>
      <c r="T1899" s="231"/>
    </row>
    <row r="1900">
      <c r="A1900" s="257" t="str">
        <v>1112008</v>
      </c>
      <c r="B1900" s="257" t="str">
        <v>1112008</v>
      </c>
      <c r="C1900" s="257" t="str">
        <v>Multi-use彩虹八件套</v>
      </c>
      <c r="D1900" s="257"/>
      <c r="E1900" s="257" t="str">
        <v>1112008</v>
      </c>
      <c r="F1900" s="257" t="str">
        <v>PP</v>
      </c>
      <c r="G1900" s="231"/>
      <c r="H1900" s="231"/>
      <c r="I1900" s="231"/>
      <c r="J1900" s="231"/>
      <c r="K1900" s="231"/>
      <c r="L1900" s="231"/>
      <c r="M1900" s="231"/>
      <c r="N1900" s="231"/>
      <c r="O1900" s="231"/>
      <c r="P1900" s="231"/>
      <c r="Q1900" s="231"/>
      <c r="R1900" s="231"/>
      <c r="S1900" s="231"/>
      <c r="T1900" s="231"/>
    </row>
    <row r="1901">
      <c r="A1901" s="257" t="str">
        <v>1390005</v>
      </c>
      <c r="B1901" s="257" t="str">
        <v>1242009</v>
      </c>
      <c r="C1901" s="257" t="str">
        <v>咖啡分享壶</v>
      </c>
      <c r="D1901" s="257"/>
      <c r="E1901" s="257" t="str">
        <v>1390005</v>
      </c>
      <c r="F1901" s="257" t="str">
        <v>660ml</v>
      </c>
      <c r="G1901" s="231"/>
      <c r="H1901" s="231"/>
      <c r="I1901" s="231"/>
      <c r="J1901" s="231"/>
      <c r="K1901" s="231"/>
      <c r="L1901" s="231"/>
      <c r="M1901" s="231"/>
      <c r="N1901" s="231"/>
      <c r="O1901" s="231"/>
      <c r="P1901" s="231"/>
      <c r="Q1901" s="231"/>
      <c r="R1901" s="231"/>
      <c r="S1901" s="231"/>
      <c r="T1901" s="231"/>
    </row>
    <row r="1902">
      <c r="A1902" s="257" t="str">
        <v>1239121</v>
      </c>
      <c r="B1902" s="257" t="str">
        <v>1225018</v>
      </c>
      <c r="C1902" s="257" t="str">
        <v>条纹布艺收纳盒</v>
      </c>
      <c r="D1902" s="257"/>
      <c r="E1902" s="257" t="str">
        <v>1239121</v>
      </c>
      <c r="F1902" s="257" t="str">
        <v>中号39X26X26cm</v>
      </c>
      <c r="G1902" s="231"/>
      <c r="H1902" s="231"/>
      <c r="I1902" s="231"/>
      <c r="J1902" s="231"/>
      <c r="K1902" s="231"/>
      <c r="L1902" s="231"/>
      <c r="M1902" s="231"/>
      <c r="N1902" s="231"/>
      <c r="O1902" s="231"/>
      <c r="P1902" s="231"/>
      <c r="Q1902" s="231"/>
      <c r="R1902" s="231"/>
      <c r="S1902" s="231"/>
      <c r="T1902" s="231"/>
    </row>
    <row r="1903">
      <c r="A1903" s="257" t="str">
        <v>1389006</v>
      </c>
      <c r="B1903" s="257" t="str">
        <v>1242008</v>
      </c>
      <c r="C1903" s="257" t="str">
        <v>双层咖啡过滤网</v>
      </c>
      <c r="D1903" s="257"/>
      <c r="E1903" s="257" t="str">
        <v>1389006</v>
      </c>
      <c r="F1903" s="257" t="str">
        <v>1-4人份</v>
      </c>
      <c r="G1903" s="231"/>
      <c r="H1903" s="231"/>
      <c r="I1903" s="231"/>
      <c r="J1903" s="231"/>
      <c r="K1903" s="231"/>
      <c r="L1903" s="231"/>
      <c r="M1903" s="231"/>
      <c r="N1903" s="231"/>
      <c r="O1903" s="231"/>
      <c r="P1903" s="231"/>
      <c r="Q1903" s="231"/>
      <c r="R1903" s="231"/>
      <c r="S1903" s="231"/>
      <c r="T1903" s="231"/>
    </row>
    <row r="1904">
      <c r="A1904" s="257" t="str">
        <v>1101029</v>
      </c>
      <c r="B1904" s="257" t="str">
        <v>1097019</v>
      </c>
      <c r="C1904" s="257" t="str">
        <v>面包树的糖香氛喷雾</v>
      </c>
      <c r="D1904" s="257"/>
      <c r="E1904" s="257" t="str">
        <v>1101029</v>
      </c>
      <c r="F1904" s="257" t="str">
        <v>100ml</v>
      </c>
      <c r="G1904" s="231"/>
      <c r="H1904" s="231"/>
      <c r="I1904" s="231"/>
      <c r="J1904" s="231"/>
      <c r="K1904" s="231"/>
      <c r="L1904" s="231"/>
      <c r="M1904" s="231"/>
      <c r="N1904" s="231"/>
      <c r="O1904" s="231"/>
      <c r="P1904" s="231"/>
      <c r="Q1904" s="231"/>
      <c r="R1904" s="231"/>
      <c r="S1904" s="231"/>
      <c r="T1904" s="231"/>
    </row>
    <row r="1905">
      <c r="A1905" s="257" t="str">
        <v>1545004</v>
      </c>
      <c r="B1905" s="257" t="str">
        <v>1505015</v>
      </c>
      <c r="C1905" s="257" t="str">
        <v>LED光控体感旋转式柜灯/智能小夜灯</v>
      </c>
      <c r="D1905" s="257"/>
      <c r="E1905" s="257" t="str">
        <v>1545004</v>
      </c>
      <c r="F1905" s="257" t="str">
        <v>USB充电</v>
      </c>
      <c r="G1905" s="231"/>
      <c r="H1905" s="231"/>
      <c r="I1905" s="231"/>
      <c r="J1905" s="231"/>
      <c r="K1905" s="231"/>
      <c r="L1905" s="231"/>
      <c r="M1905" s="231"/>
      <c r="N1905" s="231"/>
      <c r="O1905" s="231"/>
      <c r="P1905" s="231"/>
      <c r="Q1905" s="231"/>
      <c r="R1905" s="231"/>
      <c r="S1905" s="231"/>
      <c r="T1905" s="231"/>
    </row>
    <row r="1906">
      <c r="A1906" s="257" t="str">
        <v>1598056</v>
      </c>
      <c r="B1906" s="257" t="str">
        <v>1551013</v>
      </c>
      <c r="C1906" s="257" t="str">
        <v>日本制造 清凉舒缓疲劳腿足贴</v>
      </c>
      <c r="D1906" s="257"/>
      <c r="E1906" s="257" t="str">
        <v>1598056</v>
      </c>
      <c r="F1906" s="257" t="str">
        <v>1盒（4枚入）迷迭香</v>
      </c>
      <c r="G1906" s="231"/>
      <c r="H1906" s="231"/>
      <c r="I1906" s="231"/>
      <c r="J1906" s="231"/>
      <c r="K1906" s="231"/>
      <c r="L1906" s="231"/>
      <c r="M1906" s="231"/>
      <c r="N1906" s="231"/>
      <c r="O1906" s="231"/>
      <c r="P1906" s="231"/>
      <c r="Q1906" s="231"/>
      <c r="R1906" s="231"/>
      <c r="S1906" s="231"/>
      <c r="T1906" s="231"/>
    </row>
    <row r="1907">
      <c r="A1907" s="257" t="str">
        <v>1598055</v>
      </c>
      <c r="B1907" s="257" t="str">
        <v>1551014</v>
      </c>
      <c r="C1907" s="257" t="str">
        <v>日本制造 清凉舒缓疲劳腿足贴</v>
      </c>
      <c r="D1907" s="257"/>
      <c r="E1907" s="257" t="str">
        <v>1598055</v>
      </c>
      <c r="F1907" s="257" t="str">
        <v>1盒（4枚入）薄荷香</v>
      </c>
      <c r="G1907" s="231"/>
      <c r="H1907" s="231"/>
      <c r="I1907" s="231"/>
      <c r="J1907" s="231"/>
      <c r="K1907" s="231"/>
      <c r="L1907" s="231"/>
      <c r="M1907" s="231"/>
      <c r="N1907" s="231"/>
      <c r="O1907" s="231"/>
      <c r="P1907" s="231"/>
      <c r="Q1907" s="231"/>
      <c r="R1907" s="231"/>
      <c r="S1907" s="231"/>
      <c r="T1907" s="231"/>
    </row>
    <row r="1908">
      <c r="A1908" s="257" t="str">
        <v>1079021</v>
      </c>
      <c r="B1908" s="257" t="str">
        <v>1075011</v>
      </c>
      <c r="C1908" s="257" t="str">
        <v>磨砂抽屉整理盒 套装</v>
      </c>
      <c r="D1908" s="257"/>
      <c r="E1908" s="257" t="str">
        <v>1079021</v>
      </c>
      <c r="F1908" s="257" t="str">
        <v>六件组合</v>
      </c>
      <c r="G1908" s="231"/>
      <c r="H1908" s="231"/>
      <c r="I1908" s="231"/>
      <c r="J1908" s="231"/>
      <c r="K1908" s="231"/>
      <c r="L1908" s="231"/>
      <c r="M1908" s="231"/>
      <c r="N1908" s="231"/>
      <c r="O1908" s="231"/>
      <c r="P1908" s="231"/>
      <c r="Q1908" s="231"/>
      <c r="R1908" s="231"/>
      <c r="S1908" s="231"/>
      <c r="T1908" s="231"/>
    </row>
    <row r="1909">
      <c r="A1909" s="257" t="str">
        <v>1041015</v>
      </c>
      <c r="B1909" s="257" t="str">
        <v>1043005</v>
      </c>
      <c r="C1909" s="257" t="str">
        <v>日式记忆绵坐垫</v>
      </c>
      <c r="D1909" s="257"/>
      <c r="E1909" s="257" t="str">
        <v>1041015</v>
      </c>
      <c r="F1909" s="257" t="str">
        <v>方形坐垫（仅坐垫）</v>
      </c>
      <c r="G1909" s="231"/>
      <c r="H1909" s="231"/>
      <c r="I1909" s="231"/>
      <c r="J1909" s="231"/>
      <c r="K1909" s="231"/>
      <c r="L1909" s="231"/>
      <c r="M1909" s="231"/>
      <c r="N1909" s="231"/>
      <c r="O1909" s="231"/>
      <c r="P1909" s="231"/>
      <c r="Q1909" s="231"/>
      <c r="R1909" s="231"/>
      <c r="S1909" s="231"/>
      <c r="T1909" s="231"/>
    </row>
    <row r="1910">
      <c r="A1910" s="257" t="str">
        <v>1478011</v>
      </c>
      <c r="B1910" s="257" t="str">
        <v>1127007</v>
      </c>
      <c r="C1910" s="257" t="str">
        <v>皇室御用超柔毛巾</v>
      </c>
      <c r="D1910" s="257"/>
      <c r="E1910" s="257" t="str">
        <v>1478011</v>
      </c>
      <c r="F1910" s="257" t="str">
        <v>超值6条装（咖色+蓝色+烟灰+灰色+红紫+浅紫）</v>
      </c>
      <c r="G1910" s="231"/>
      <c r="H1910" s="231"/>
      <c r="I1910" s="231"/>
      <c r="J1910" s="231"/>
      <c r="K1910" s="231"/>
      <c r="L1910" s="231"/>
      <c r="M1910" s="231"/>
      <c r="N1910" s="231"/>
      <c r="O1910" s="231"/>
      <c r="P1910" s="231"/>
      <c r="Q1910" s="231"/>
      <c r="R1910" s="231"/>
      <c r="S1910" s="231"/>
      <c r="T1910" s="231"/>
    </row>
    <row r="1911">
      <c r="A1911" s="257" t="str">
        <v>1549000</v>
      </c>
      <c r="B1911" s="257" t="str">
        <v>1127007</v>
      </c>
      <c r="C1911" s="257" t="str">
        <v>皇室御用超柔毛巾</v>
      </c>
      <c r="D1911" s="257"/>
      <c r="E1911" s="257" t="str">
        <v>1549000</v>
      </c>
      <c r="F1911" s="257" t="str">
        <v>+5元，购9.9元懒人蒸笼布</v>
      </c>
      <c r="G1911" s="231"/>
      <c r="H1911" s="231"/>
      <c r="I1911" s="231"/>
      <c r="J1911" s="231"/>
      <c r="K1911" s="231"/>
      <c r="L1911" s="231"/>
      <c r="M1911" s="231"/>
      <c r="N1911" s="231"/>
      <c r="O1911" s="231"/>
      <c r="P1911" s="231"/>
      <c r="Q1911" s="231"/>
      <c r="R1911" s="231"/>
      <c r="S1911" s="231"/>
      <c r="T1911" s="231"/>
    </row>
    <row r="1912">
      <c r="A1912" s="257" t="str">
        <v>1695352</v>
      </c>
      <c r="B1912" s="257" t="str">
        <v>1128005</v>
      </c>
      <c r="C1912" s="257" t="str">
        <v>美国制造 除甲醛空气净化剂227g</v>
      </c>
      <c r="D1912" s="257"/>
      <c r="E1912" s="257" t="str">
        <v>1695352</v>
      </c>
      <c r="F1912" s="257" t="str">
        <v>227*3盒</v>
      </c>
      <c r="G1912" s="231"/>
      <c r="H1912" s="231"/>
      <c r="I1912" s="231"/>
      <c r="J1912" s="231"/>
      <c r="K1912" s="231"/>
      <c r="L1912" s="231"/>
      <c r="M1912" s="231"/>
      <c r="N1912" s="231"/>
      <c r="O1912" s="231"/>
      <c r="P1912" s="231"/>
      <c r="Q1912" s="231"/>
      <c r="R1912" s="231"/>
      <c r="S1912" s="231"/>
      <c r="T1912" s="231"/>
    </row>
    <row r="1913">
      <c r="A1913" s="257" t="str">
        <v>1767057</v>
      </c>
      <c r="B1913" s="257" t="str">
        <v>1128005</v>
      </c>
      <c r="C1913" s="257" t="str">
        <v>美国制造 除甲醛空气净化剂227g</v>
      </c>
      <c r="D1913" s="257"/>
      <c r="E1913" s="257" t="str">
        <v>1767057</v>
      </c>
      <c r="F1913" s="257" t="str">
        <v>艾草：三盒(60片装)</v>
      </c>
      <c r="G1913" s="231"/>
      <c r="H1913" s="231"/>
      <c r="I1913" s="231"/>
      <c r="J1913" s="231"/>
      <c r="K1913" s="231"/>
      <c r="L1913" s="231"/>
      <c r="M1913" s="231"/>
      <c r="N1913" s="231"/>
      <c r="O1913" s="231"/>
      <c r="P1913" s="231"/>
      <c r="Q1913" s="231"/>
      <c r="R1913" s="231"/>
      <c r="S1913" s="231"/>
      <c r="T1913" s="231"/>
    </row>
    <row r="1914">
      <c r="A1914" s="257" t="str">
        <v>1767058</v>
      </c>
      <c r="B1914" s="257" t="str">
        <v>1128005</v>
      </c>
      <c r="C1914" s="257" t="str">
        <v>美国制造 除甲醛空气净化剂227g</v>
      </c>
      <c r="D1914" s="257"/>
      <c r="E1914" s="257" t="str">
        <v>1767058</v>
      </c>
      <c r="F1914" s="257" t="str">
        <v>薰衣草：一盒(20片装)</v>
      </c>
      <c r="G1914" s="231"/>
      <c r="H1914" s="231"/>
      <c r="I1914" s="231"/>
      <c r="J1914" s="231"/>
      <c r="K1914" s="231"/>
      <c r="L1914" s="231"/>
      <c r="M1914" s="231"/>
      <c r="N1914" s="231"/>
      <c r="O1914" s="231"/>
      <c r="P1914" s="231"/>
      <c r="Q1914" s="231"/>
      <c r="R1914" s="231"/>
      <c r="S1914" s="231"/>
      <c r="T1914" s="231"/>
    </row>
    <row r="1915">
      <c r="A1915" s="257" t="str">
        <v>1767060</v>
      </c>
      <c r="B1915" s="257" t="str">
        <v>1128005</v>
      </c>
      <c r="C1915" s="257" t="str">
        <v>美国制造 除甲醛空气净化剂227g</v>
      </c>
      <c r="D1915" s="257"/>
      <c r="E1915" s="257" t="str">
        <v>1767060</v>
      </c>
      <c r="F1915" s="257" t="str">
        <v>薰衣草：三盒(60片装)</v>
      </c>
      <c r="G1915" s="231"/>
      <c r="H1915" s="231"/>
      <c r="I1915" s="231"/>
      <c r="J1915" s="231"/>
      <c r="K1915" s="231"/>
      <c r="L1915" s="231"/>
      <c r="M1915" s="231"/>
      <c r="N1915" s="231"/>
      <c r="O1915" s="231"/>
      <c r="P1915" s="231"/>
      <c r="Q1915" s="231"/>
      <c r="R1915" s="231"/>
      <c r="S1915" s="231"/>
      <c r="T1915" s="231"/>
    </row>
    <row r="1916">
      <c r="A1916" s="257" t="str">
        <v>1562025</v>
      </c>
      <c r="B1916" s="257" t="str">
        <v>1562025</v>
      </c>
      <c r="C1916" s="257" t="str">
        <v>咖啡分享壶</v>
      </c>
      <c r="D1916" s="257" t="str">
        <v>分享壶</v>
      </c>
      <c r="E1916" s="257" t="str">
        <v>1562025</v>
      </c>
      <c r="F1916" s="257" t="str">
        <v>组合优惠装（滤网+分享壶）</v>
      </c>
      <c r="G1916" s="231"/>
      <c r="H1916" s="231"/>
      <c r="I1916" s="231"/>
      <c r="J1916" s="231"/>
      <c r="K1916" s="231"/>
      <c r="L1916" s="231"/>
      <c r="M1916" s="231"/>
      <c r="N1916" s="231"/>
      <c r="O1916" s="231"/>
      <c r="P1916" s="231"/>
      <c r="Q1916" s="231"/>
      <c r="R1916" s="231"/>
      <c r="S1916" s="231"/>
      <c r="T1916" s="231"/>
    </row>
    <row r="1917">
      <c r="A1917" s="257" t="str">
        <v>6926347416912</v>
      </c>
      <c r="B1917" s="257" t="str">
        <v>6926347416912</v>
      </c>
      <c r="C1917" s="257" t="str">
        <v>JNE-单肩包-小信使</v>
      </c>
      <c r="D1917" s="257" t="str">
        <v>JNE-单肩包-纽约黑</v>
      </c>
      <c r="E1917" s="257" t="str">
        <v>6926347416912</v>
      </c>
      <c r="F1917" s="257" t="str">
        <v>纽约黑</v>
      </c>
      <c r="G1917" s="231"/>
      <c r="H1917" s="231"/>
      <c r="I1917" s="231"/>
      <c r="J1917" s="231"/>
      <c r="K1917" s="231"/>
      <c r="L1917" s="231"/>
      <c r="M1917" s="231"/>
      <c r="N1917" s="231"/>
      <c r="O1917" s="231"/>
      <c r="P1917" s="231"/>
      <c r="Q1917" s="231"/>
      <c r="R1917" s="231"/>
      <c r="S1917" s="231"/>
      <c r="T1917" s="231"/>
    </row>
    <row r="1918">
      <c r="A1918" s="257" t="str">
        <v>6926347416929</v>
      </c>
      <c r="B1918" s="257" t="str">
        <v>6926347416929</v>
      </c>
      <c r="C1918" s="257" t="str">
        <v>JNE-单肩包-小信使</v>
      </c>
      <c r="D1918" s="257" t="str">
        <v>JNE-单肩包贝加尔蓝</v>
      </c>
      <c r="E1918" s="257" t="str">
        <v>6926347416929</v>
      </c>
      <c r="F1918" s="257" t="str">
        <v>贝加尔蓝</v>
      </c>
      <c r="G1918" s="231"/>
      <c r="H1918" s="231"/>
      <c r="I1918" s="231"/>
      <c r="J1918" s="231"/>
      <c r="K1918" s="231"/>
      <c r="L1918" s="231"/>
      <c r="M1918" s="231"/>
      <c r="N1918" s="231"/>
      <c r="O1918" s="231"/>
      <c r="P1918" s="231"/>
      <c r="Q1918" s="231"/>
      <c r="R1918" s="231"/>
      <c r="S1918" s="231"/>
      <c r="T1918" s="231"/>
    </row>
    <row r="1919">
      <c r="A1919" s="257" t="str">
        <v>6926347416936</v>
      </c>
      <c r="B1919" s="257" t="str">
        <v>6926347416936</v>
      </c>
      <c r="C1919" s="257" t="str">
        <v>JNE-单肩包-小信使</v>
      </c>
      <c r="D1919" s="257" t="str">
        <v>JNE-单肩包马德里红</v>
      </c>
      <c r="E1919" s="257" t="str">
        <v>6926347416936</v>
      </c>
      <c r="F1919" s="257" t="str">
        <v>马德里红</v>
      </c>
      <c r="G1919" s="231"/>
      <c r="H1919" s="231"/>
      <c r="I1919" s="231"/>
      <c r="J1919" s="231"/>
      <c r="K1919" s="231"/>
      <c r="L1919" s="231"/>
      <c r="M1919" s="231"/>
      <c r="N1919" s="231"/>
      <c r="O1919" s="231"/>
      <c r="P1919" s="231"/>
      <c r="Q1919" s="231"/>
      <c r="R1919" s="231"/>
      <c r="S1919" s="231"/>
      <c r="T1919" s="231"/>
    </row>
    <row r="1920">
      <c r="A1920" s="257" t="str">
        <v>6926347418046</v>
      </c>
      <c r="B1920" s="257" t="str">
        <v>6926347418046</v>
      </c>
      <c r="C1920" s="257" t="str">
        <v>JNE-单肩包-小信使</v>
      </c>
      <c r="D1920" s="257" t="str">
        <v>JNE-单肩包梵高黄</v>
      </c>
      <c r="E1920" s="257" t="str">
        <v>6926347418046</v>
      </c>
      <c r="F1920" s="257" t="str">
        <v>梵高黄</v>
      </c>
      <c r="G1920" s="231"/>
      <c r="H1920" s="231"/>
      <c r="I1920" s="231"/>
      <c r="J1920" s="231"/>
      <c r="K1920" s="231"/>
      <c r="L1920" s="231"/>
      <c r="M1920" s="231"/>
      <c r="N1920" s="231"/>
      <c r="O1920" s="231"/>
      <c r="P1920" s="231"/>
      <c r="Q1920" s="231"/>
      <c r="R1920" s="231"/>
      <c r="S1920" s="231"/>
      <c r="T1920" s="231"/>
    </row>
    <row r="1921">
      <c r="A1921" s="257" t="str">
        <v>EI-JDGFSGZ100g</v>
      </c>
      <c r="B1921" s="257" t="str">
        <v>EI-JDGFSGZ100g</v>
      </c>
      <c r="C1921" s="257" t="str">
        <v>EI-经典贵妇手工皂 100g</v>
      </c>
      <c r="D1921" s="257" t="str">
        <v>EI-经典贵妇手工皂 100g</v>
      </c>
      <c r="E1921" s="257" t="str">
        <v>EI-JDGFSGZ100g</v>
      </c>
      <c r="F1921" s="257" t="str">
        <v>100g</v>
      </c>
      <c r="G1921" s="231"/>
      <c r="H1921" s="231"/>
      <c r="I1921" s="231"/>
      <c r="J1921" s="231"/>
      <c r="K1921" s="231"/>
      <c r="L1921" s="231"/>
      <c r="M1921" s="231"/>
      <c r="N1921" s="231"/>
      <c r="O1921" s="231"/>
      <c r="P1921" s="231"/>
      <c r="Q1921" s="231"/>
      <c r="R1921" s="231"/>
      <c r="S1921" s="231"/>
      <c r="T1921" s="231"/>
    </row>
    <row r="1922">
      <c r="A1922" s="257" t="str">
        <v>SSDCF-H3s</v>
      </c>
      <c r="B1922" s="257" t="str">
        <v>SSDCF-H3s</v>
      </c>
      <c r="C1922" s="257" t="str">
        <v>素士电吹风H3s标准版</v>
      </c>
      <c r="D1922" s="257" t="str">
        <v>素士电吹风H3s标准版</v>
      </c>
      <c r="E1922" s="257" t="str">
        <v>SSDCF-H3s</v>
      </c>
      <c r="F1922" s="257" t="str">
        <v>默认规格</v>
      </c>
      <c r="G1922" s="231"/>
      <c r="H1922" s="231"/>
      <c r="I1922" s="231"/>
      <c r="J1922" s="231"/>
      <c r="K1922" s="231"/>
      <c r="L1922" s="231"/>
      <c r="M1922" s="231"/>
      <c r="N1922" s="231"/>
      <c r="O1922" s="231"/>
      <c r="P1922" s="231"/>
      <c r="Q1922" s="231"/>
      <c r="R1922" s="231"/>
      <c r="S1922" s="231"/>
      <c r="T1922" s="231"/>
    </row>
    <row r="1923">
      <c r="A1923" s="257" t="str">
        <v>XMSBSDKYMJ</v>
      </c>
      <c r="B1923" s="257" t="str">
        <v>XMSBSDKYMJ</v>
      </c>
      <c r="C1923" s="257" t="str">
        <v>寻密十八岁东魁杨梅酒</v>
      </c>
      <c r="D1923" s="257" t="str">
        <v>寻密十八岁东魁杨梅酒</v>
      </c>
      <c r="E1923" s="257" t="str">
        <v>XMSBSDKYMJ</v>
      </c>
      <c r="F1923" s="257" t="str">
        <v>默认规格</v>
      </c>
      <c r="G1923" s="231"/>
      <c r="H1923" s="231"/>
      <c r="I1923" s="231"/>
      <c r="J1923" s="231"/>
      <c r="K1923" s="231"/>
      <c r="L1923" s="231"/>
      <c r="M1923" s="231"/>
      <c r="N1923" s="231"/>
      <c r="O1923" s="231"/>
      <c r="P1923" s="231"/>
      <c r="Q1923" s="231"/>
      <c r="R1923" s="231"/>
      <c r="S1923" s="231"/>
      <c r="T1923" s="231"/>
    </row>
    <row r="1924">
      <c r="A1924" s="257" t="str">
        <v>SS-X3FJ</v>
      </c>
      <c r="B1924" s="257" t="str">
        <v>SS-X3FJ</v>
      </c>
      <c r="C1924" s="257" t="str">
        <v>素士X3声波电动牙刷</v>
      </c>
      <c r="D1924" s="257" t="str">
        <v>素士X3声波电动牙刷</v>
      </c>
      <c r="E1924" s="257" t="str">
        <v>SS-X3FJ</v>
      </c>
      <c r="F1924" s="257" t="str">
        <v>粉金</v>
      </c>
      <c r="G1924" s="231"/>
      <c r="H1924" s="231"/>
      <c r="I1924" s="231"/>
      <c r="J1924" s="231"/>
      <c r="K1924" s="231"/>
      <c r="L1924" s="231"/>
      <c r="M1924" s="231"/>
      <c r="N1924" s="231"/>
      <c r="O1924" s="231"/>
      <c r="P1924" s="231"/>
      <c r="Q1924" s="231"/>
      <c r="R1924" s="231"/>
      <c r="S1924" s="231"/>
      <c r="T1924" s="231"/>
    </row>
    <row r="1925">
      <c r="A1925" s="257" t="str">
        <v>SS-X3BJ</v>
      </c>
      <c r="B1925" s="257" t="str">
        <v>SS-X3FJ</v>
      </c>
      <c r="C1925" s="257" t="str">
        <v>素士X3声波电动牙刷</v>
      </c>
      <c r="D1925" s="257" t="str">
        <v>素士X3声波电动牙刷</v>
      </c>
      <c r="E1925" s="257" t="str">
        <v>SS-X3BJ</v>
      </c>
      <c r="F1925" s="257" t="str">
        <v>白金</v>
      </c>
      <c r="G1925" s="231"/>
      <c r="H1925" s="231"/>
      <c r="I1925" s="231"/>
      <c r="J1925" s="231"/>
      <c r="K1925" s="231"/>
      <c r="L1925" s="231"/>
      <c r="M1925" s="231"/>
      <c r="N1925" s="231"/>
      <c r="O1925" s="231"/>
      <c r="P1925" s="231"/>
      <c r="Q1925" s="231"/>
      <c r="R1925" s="231"/>
      <c r="S1925" s="231"/>
      <c r="T1925" s="231"/>
    </row>
    <row r="1926">
      <c r="A1926" s="257" t="str">
        <v>SS-X3HJ</v>
      </c>
      <c r="B1926" s="257" t="str">
        <v>SS-X3FJ</v>
      </c>
      <c r="C1926" s="257" t="str">
        <v>素士X3声波电动牙刷</v>
      </c>
      <c r="D1926" s="257" t="str">
        <v>素士X3声波电动牙刷</v>
      </c>
      <c r="E1926" s="257" t="str">
        <v>SS-X3HJ</v>
      </c>
      <c r="F1926" s="257" t="str">
        <v>黑金</v>
      </c>
      <c r="G1926" s="231"/>
      <c r="H1926" s="231"/>
      <c r="I1926" s="231"/>
      <c r="J1926" s="231"/>
      <c r="K1926" s="231"/>
      <c r="L1926" s="231"/>
      <c r="M1926" s="231"/>
      <c r="N1926" s="231"/>
      <c r="O1926" s="231"/>
      <c r="P1926" s="231"/>
      <c r="Q1926" s="231"/>
      <c r="R1926" s="231"/>
      <c r="S1926" s="231"/>
      <c r="T1926" s="231"/>
    </row>
    <row r="1927">
      <c r="A1927" s="257" t="str">
        <v>XJZNGYXSJ</v>
      </c>
      <c r="B1927" s="257" t="str">
        <v>XJZNGYXSJ</v>
      </c>
      <c r="C1927" s="257" t="str">
        <v>小吉智能感应自动出沫洗手机</v>
      </c>
      <c r="D1927" s="257" t="str">
        <v>小吉智能感应自动出沫洗手机</v>
      </c>
      <c r="E1927" s="257" t="str">
        <v>XJZNGYXSJ</v>
      </c>
      <c r="F1927" s="257" t="str">
        <v>默认规格</v>
      </c>
      <c r="G1927" s="231"/>
      <c r="H1927" s="231"/>
      <c r="I1927" s="231"/>
      <c r="J1927" s="231"/>
      <c r="K1927" s="231"/>
      <c r="L1927" s="231"/>
      <c r="M1927" s="231"/>
      <c r="N1927" s="231"/>
      <c r="O1927" s="231"/>
      <c r="P1927" s="231"/>
      <c r="Q1927" s="231"/>
      <c r="R1927" s="231"/>
      <c r="S1927" s="231"/>
      <c r="T1927" s="231"/>
    </row>
    <row r="1928">
      <c r="A1928" s="257" t="str">
        <v>XJTHXSY</v>
      </c>
      <c r="B1928" s="257" t="str">
        <v>XJTHXSY</v>
      </c>
      <c r="C1928" s="257" t="str">
        <v>小吉替换装洗手液</v>
      </c>
      <c r="D1928" s="257" t="str">
        <v>小吉替换装洗手液</v>
      </c>
      <c r="E1928" s="257" t="str">
        <v>XJTHXSY</v>
      </c>
      <c r="F1928" s="257" t="str">
        <v>默认规格</v>
      </c>
      <c r="G1928" s="231"/>
      <c r="H1928" s="231"/>
      <c r="I1928" s="231"/>
      <c r="J1928" s="231"/>
      <c r="K1928" s="231"/>
      <c r="L1928" s="231"/>
      <c r="M1928" s="231"/>
      <c r="N1928" s="231"/>
      <c r="O1928" s="231"/>
      <c r="P1928" s="231"/>
      <c r="Q1928" s="231"/>
      <c r="R1928" s="231"/>
      <c r="S1928" s="231"/>
      <c r="T1928" s="231"/>
    </row>
    <row r="1929">
      <c r="A1929" s="257" t="str">
        <v>XJYQGYBLH</v>
      </c>
      <c r="B1929" s="257" t="str">
        <v>XJYQGYBLH</v>
      </c>
      <c r="C1929" s="257" t="str">
        <v>西疆月切糕月饼礼盒</v>
      </c>
      <c r="D1929" s="257" t="str">
        <v>西疆月切糕月饼礼盒</v>
      </c>
      <c r="E1929" s="257" t="str">
        <v>XJYQGYBLH</v>
      </c>
      <c r="F1929" s="257" t="str">
        <v>默认规格</v>
      </c>
      <c r="G1929" s="231"/>
      <c r="H1929" s="231"/>
      <c r="I1929" s="231"/>
      <c r="J1929" s="231"/>
      <c r="K1929" s="231"/>
      <c r="L1929" s="231"/>
      <c r="M1929" s="231"/>
      <c r="N1929" s="231"/>
      <c r="O1929" s="231"/>
      <c r="P1929" s="231"/>
      <c r="Q1929" s="231"/>
      <c r="R1929" s="231"/>
      <c r="S1929" s="231"/>
      <c r="T1929" s="231"/>
    </row>
    <row r="1930">
      <c r="A1930" s="257" t="str">
        <v>FXYTSYBLH</v>
      </c>
      <c r="B1930" s="257" t="str">
        <v>FXYTSYBLH</v>
      </c>
      <c r="C1930" s="257" t="str">
        <v>风雪月台式月饼礼盒</v>
      </c>
      <c r="D1930" s="257" t="str">
        <v>风雪月台式月饼礼盒</v>
      </c>
      <c r="E1930" s="257" t="str">
        <v>FXYTSYBLH</v>
      </c>
      <c r="F1930" s="257" t="str">
        <v>默认规格</v>
      </c>
      <c r="G1930" s="231"/>
      <c r="H1930" s="231"/>
      <c r="I1930" s="231"/>
      <c r="J1930" s="231"/>
      <c r="K1930" s="231"/>
      <c r="L1930" s="231"/>
      <c r="M1930" s="231"/>
      <c r="N1930" s="231"/>
      <c r="O1930" s="231"/>
      <c r="P1930" s="231"/>
      <c r="Q1930" s="231"/>
      <c r="R1930" s="231"/>
      <c r="S1930" s="231"/>
      <c r="T1930" s="231"/>
    </row>
    <row r="1931">
      <c r="A1931" s="257" t="str">
        <v>QPMJHLCP</v>
      </c>
      <c r="B1931" s="257" t="str">
        <v>QPMJHLCP</v>
      </c>
      <c r="C1931" s="257" t="str">
        <v>起泡米酒红蓝CP款</v>
      </c>
      <c r="D1931" s="257" t="str">
        <v>起泡米酒红蓝CP款</v>
      </c>
      <c r="E1931" s="257" t="str">
        <v>QPMJHLCP</v>
      </c>
      <c r="F1931" s="257" t="str">
        <v>默认规格</v>
      </c>
      <c r="G1931" s="231"/>
      <c r="H1931" s="231"/>
      <c r="I1931" s="231"/>
      <c r="J1931" s="231"/>
      <c r="K1931" s="231"/>
      <c r="L1931" s="231"/>
      <c r="M1931" s="231"/>
      <c r="N1931" s="231"/>
      <c r="O1931" s="231"/>
      <c r="P1931" s="231"/>
      <c r="Q1931" s="231"/>
      <c r="R1931" s="231"/>
      <c r="S1931" s="231"/>
      <c r="T1931" s="231"/>
    </row>
    <row r="1932">
      <c r="A1932" s="257" t="str">
        <v>gdthick-220*240</v>
      </c>
      <c r="B1932" s="257" t="str">
        <v>gdthick</v>
      </c>
      <c r="C1932" s="257" t="str">
        <v>鹅绒厚被</v>
      </c>
      <c r="D1932" s="257" t="str">
        <v>鹅绒厚被</v>
      </c>
      <c r="E1932" s="257" t="str">
        <v>gdthick-220*240</v>
      </c>
      <c r="F1932" s="257" t="str">
        <v>220*240CM 1300g</v>
      </c>
      <c r="G1932" s="231"/>
      <c r="H1932" s="231"/>
      <c r="I1932" s="231"/>
      <c r="J1932" s="231"/>
      <c r="K1932" s="231"/>
      <c r="L1932" s="231"/>
      <c r="M1932" s="231"/>
      <c r="N1932" s="231"/>
      <c r="O1932" s="231"/>
      <c r="P1932" s="231"/>
      <c r="Q1932" s="231"/>
      <c r="R1932" s="231"/>
      <c r="S1932" s="231"/>
      <c r="T1932" s="231"/>
    </row>
    <row r="1933">
      <c r="A1933" s="257" t="str">
        <v>gdthick-200*230</v>
      </c>
      <c r="B1933" s="257" t="str">
        <v>gdthick</v>
      </c>
      <c r="C1933" s="257" t="str">
        <v>鹅绒厚被</v>
      </c>
      <c r="D1933" s="257" t="str">
        <v>鹅绒厚被</v>
      </c>
      <c r="E1933" s="257" t="str">
        <v>gdthick-200*230</v>
      </c>
      <c r="F1933" s="257" t="str">
        <v>200*230CM 1100g</v>
      </c>
      <c r="G1933" s="231"/>
      <c r="H1933" s="231"/>
      <c r="I1933" s="231"/>
      <c r="J1933" s="231"/>
      <c r="K1933" s="231"/>
      <c r="L1933" s="231"/>
      <c r="M1933" s="231"/>
      <c r="N1933" s="231"/>
      <c r="O1933" s="231"/>
      <c r="P1933" s="231"/>
      <c r="Q1933" s="231"/>
      <c r="R1933" s="231"/>
      <c r="S1933" s="231"/>
      <c r="T1933" s="231"/>
    </row>
    <row r="1934">
      <c r="A1934" s="257" t="str">
        <v>gdthin-220*240</v>
      </c>
      <c r="B1934" s="257" t="str">
        <v>gdthin</v>
      </c>
      <c r="C1934" s="257" t="str">
        <v>鹅绒薄被</v>
      </c>
      <c r="D1934" s="257" t="str">
        <v>鹅绒薄被</v>
      </c>
      <c r="E1934" s="257" t="str">
        <v>gdthin-220*240</v>
      </c>
      <c r="F1934" s="257" t="str">
        <v>220*240CM 350g</v>
      </c>
      <c r="G1934" s="231"/>
      <c r="H1934" s="231"/>
      <c r="I1934" s="231"/>
      <c r="J1934" s="231"/>
      <c r="K1934" s="231"/>
      <c r="L1934" s="231"/>
      <c r="M1934" s="231"/>
      <c r="N1934" s="231"/>
      <c r="O1934" s="231"/>
      <c r="P1934" s="231"/>
      <c r="Q1934" s="231"/>
      <c r="R1934" s="231"/>
      <c r="S1934" s="231"/>
      <c r="T1934" s="231"/>
    </row>
    <row r="1935">
      <c r="A1935" s="257" t="str">
        <v>gdthin-200*230</v>
      </c>
      <c r="B1935" s="257" t="str">
        <v>gdthin</v>
      </c>
      <c r="C1935" s="257" t="str">
        <v>鹅绒薄被</v>
      </c>
      <c r="D1935" s="257" t="str">
        <v>鹅绒薄被</v>
      </c>
      <c r="E1935" s="257" t="str">
        <v>gdthin-200*230</v>
      </c>
      <c r="F1935" s="257" t="str">
        <v>200*230CM 300g</v>
      </c>
      <c r="G1935" s="231"/>
      <c r="H1935" s="231"/>
      <c r="I1935" s="231"/>
      <c r="J1935" s="231"/>
      <c r="K1935" s="231"/>
      <c r="L1935" s="231"/>
      <c r="M1935" s="231"/>
      <c r="N1935" s="231"/>
      <c r="O1935" s="231"/>
      <c r="P1935" s="231"/>
      <c r="Q1935" s="231"/>
      <c r="R1935" s="231"/>
      <c r="S1935" s="231"/>
      <c r="T1935" s="231"/>
    </row>
    <row r="1936">
      <c r="A1936" s="257" t="str">
        <v>aj-lbsl</v>
      </c>
      <c r="B1936" s="257" t="str">
        <v>aj-lb</v>
      </c>
      <c r="C1936" s="257" t="str">
        <v>安洁魔力留香珠</v>
      </c>
      <c r="D1936" s="257" t="str">
        <v>留香珠</v>
      </c>
      <c r="E1936" s="257" t="str">
        <v>aj-lbsl</v>
      </c>
      <c r="F1936" s="257" t="str">
        <v>素雅兰香238g/瓶</v>
      </c>
      <c r="G1936" s="231"/>
      <c r="H1936" s="231"/>
      <c r="I1936" s="231"/>
      <c r="J1936" s="231"/>
      <c r="K1936" s="231"/>
      <c r="L1936" s="231"/>
      <c r="M1936" s="231"/>
      <c r="N1936" s="231"/>
      <c r="O1936" s="231"/>
      <c r="P1936" s="231"/>
      <c r="Q1936" s="231"/>
      <c r="R1936" s="231"/>
      <c r="S1936" s="231"/>
      <c r="T1936" s="231"/>
    </row>
    <row r="1937">
      <c r="A1937" s="257" t="str">
        <v>aj-lbfa</v>
      </c>
      <c r="B1937" s="257" t="str">
        <v>aj-lb</v>
      </c>
      <c r="C1937" s="257" t="str">
        <v>安洁魔力留香珠</v>
      </c>
      <c r="D1937" s="257" t="str">
        <v>留香珠</v>
      </c>
      <c r="E1937" s="257" t="str">
        <v>aj-lbfa</v>
      </c>
      <c r="F1937" s="257" t="str">
        <v>已经森林238g/瓶</v>
      </c>
      <c r="G1937" s="231"/>
      <c r="H1937" s="231"/>
      <c r="I1937" s="231"/>
      <c r="J1937" s="231"/>
      <c r="K1937" s="231"/>
      <c r="L1937" s="231"/>
      <c r="M1937" s="231"/>
      <c r="N1937" s="231"/>
      <c r="O1937" s="231"/>
      <c r="P1937" s="231"/>
      <c r="Q1937" s="231"/>
      <c r="R1937" s="231"/>
      <c r="S1937" s="231"/>
      <c r="T1937" s="231"/>
    </row>
    <row r="1938">
      <c r="A1938" s="257" t="str">
        <v>an-pm</v>
      </c>
      <c r="B1938" s="257" t="str">
        <v>an-pm</v>
      </c>
      <c r="C1938" s="257" t="str">
        <v>安洁镜片湿巾</v>
      </c>
      <c r="D1938" s="257" t="str">
        <v>湿巾</v>
      </c>
      <c r="E1938" s="257" t="str">
        <v>an-pm</v>
      </c>
      <c r="F1938" s="257" t="str">
        <v>50片/盒</v>
      </c>
      <c r="G1938" s="231"/>
      <c r="H1938" s="231"/>
      <c r="I1938" s="231"/>
      <c r="J1938" s="231"/>
      <c r="K1938" s="231"/>
      <c r="L1938" s="231"/>
      <c r="M1938" s="231"/>
      <c r="N1938" s="231"/>
      <c r="O1938" s="231"/>
      <c r="P1938" s="231"/>
      <c r="Q1938" s="231"/>
      <c r="R1938" s="231"/>
      <c r="S1938" s="231"/>
      <c r="T1938" s="231"/>
    </row>
    <row r="1939">
      <c r="A1939" s="257" t="str">
        <v>aj-ld</v>
      </c>
      <c r="B1939" s="257" t="str">
        <v>aj-ld</v>
      </c>
      <c r="C1939" s="257" t="str">
        <v>安洁檀香洗衣液套装(235g*2瓶)</v>
      </c>
      <c r="D1939" s="257" t="str">
        <v>洗衣液</v>
      </c>
      <c r="E1939" s="257" t="str">
        <v>aj-ld</v>
      </c>
      <c r="F1939" s="257" t="str">
        <v>235g*2瓶</v>
      </c>
      <c r="G1939" s="231"/>
      <c r="H1939" s="231"/>
      <c r="I1939" s="231"/>
      <c r="J1939" s="231"/>
      <c r="K1939" s="231"/>
      <c r="L1939" s="231"/>
      <c r="M1939" s="231"/>
      <c r="N1939" s="231"/>
      <c r="O1939" s="231"/>
      <c r="P1939" s="231"/>
      <c r="Q1939" s="231"/>
      <c r="R1939" s="231"/>
      <c r="S1939" s="231"/>
      <c r="T1939" s="231"/>
    </row>
    <row r="1940">
      <c r="A1940" s="257" t="str">
        <v>yd-lmlgxbbl</v>
      </c>
      <c r="B1940" s="257" t="str">
        <v>yd-lmlgxb</v>
      </c>
      <c r="C1940" s="257" t="str">
        <v>亚朵定制 24寸铝镁合金拉杆箱</v>
      </c>
      <c r="D1940" s="257" t="str">
        <v>拉杆箱</v>
      </c>
      <c r="E1940" s="257" t="str">
        <v>yd-lmlgxbbl</v>
      </c>
      <c r="F1940" s="257" t="str">
        <v>磨砂黑</v>
      </c>
      <c r="G1940" s="231"/>
      <c r="H1940" s="231"/>
      <c r="I1940" s="231"/>
      <c r="J1940" s="231"/>
      <c r="K1940" s="231"/>
      <c r="L1940" s="231"/>
      <c r="M1940" s="231"/>
      <c r="N1940" s="231"/>
      <c r="O1940" s="231"/>
      <c r="P1940" s="231"/>
      <c r="Q1940" s="231"/>
      <c r="R1940" s="231"/>
      <c r="S1940" s="231"/>
      <c r="T1940" s="231"/>
    </row>
    <row r="1941">
      <c r="A1941" s="257" t="str">
        <v>yd-lmlgbxs</v>
      </c>
      <c r="B1941" s="257" t="str">
        <v>yd-lmlgxb</v>
      </c>
      <c r="C1941" s="257" t="str">
        <v>亚朵定制 24寸铝镁合金拉杆箱</v>
      </c>
      <c r="D1941" s="257" t="str">
        <v>拉杆箱</v>
      </c>
      <c r="E1941" s="257" t="str">
        <v>yd-lmlgbxs</v>
      </c>
      <c r="F1941" s="257" t="str">
        <v>太空银</v>
      </c>
      <c r="G1941" s="231"/>
      <c r="H1941" s="231"/>
      <c r="I1941" s="231"/>
      <c r="J1941" s="231"/>
      <c r="K1941" s="231"/>
      <c r="L1941" s="231"/>
      <c r="M1941" s="231"/>
      <c r="N1941" s="231"/>
      <c r="O1941" s="231"/>
      <c r="P1941" s="231"/>
      <c r="Q1941" s="231"/>
      <c r="R1941" s="231"/>
      <c r="S1941" s="231"/>
      <c r="T1941" s="231"/>
    </row>
    <row r="1942">
      <c r="A1942" s="257" t="str">
        <v>yd-lmlgbxg</v>
      </c>
      <c r="B1942" s="257" t="str">
        <v>yd-lmlgxb</v>
      </c>
      <c r="C1942" s="257" t="str">
        <v>亚朵定制 24寸铝镁合金拉杆箱</v>
      </c>
      <c r="D1942" s="257" t="str">
        <v>拉杆箱</v>
      </c>
      <c r="E1942" s="257" t="str">
        <v>yd-lmlgbxg</v>
      </c>
      <c r="F1942" s="257" t="str">
        <v>香槟金</v>
      </c>
      <c r="G1942" s="231"/>
      <c r="H1942" s="231"/>
      <c r="I1942" s="231"/>
      <c r="J1942" s="231"/>
      <c r="K1942" s="231"/>
      <c r="L1942" s="231"/>
      <c r="M1942" s="231"/>
      <c r="N1942" s="231"/>
      <c r="O1942" s="231"/>
      <c r="P1942" s="231"/>
      <c r="Q1942" s="231"/>
      <c r="R1942" s="231"/>
      <c r="S1942" s="231"/>
      <c r="T1942" s="231"/>
    </row>
    <row r="1943">
      <c r="A1943" s="257" t="str">
        <v>yd-lmlgbxp</v>
      </c>
      <c r="B1943" s="257" t="str">
        <v>yd-lmlgxb</v>
      </c>
      <c r="C1943" s="257" t="str">
        <v>亚朵定制 24寸铝镁合金拉杆箱</v>
      </c>
      <c r="D1943" s="257" t="str">
        <v>拉杆箱</v>
      </c>
      <c r="E1943" s="257" t="str">
        <v>yd-lmlgbxp</v>
      </c>
      <c r="F1943" s="257" t="str">
        <v>水晶粉</v>
      </c>
      <c r="G1943" s="231"/>
      <c r="H1943" s="231"/>
      <c r="I1943" s="231"/>
      <c r="J1943" s="231"/>
      <c r="K1943" s="231"/>
      <c r="L1943" s="231"/>
      <c r="M1943" s="231"/>
      <c r="N1943" s="231"/>
      <c r="O1943" s="231"/>
      <c r="P1943" s="231"/>
      <c r="Q1943" s="231"/>
      <c r="R1943" s="231"/>
      <c r="S1943" s="231"/>
      <c r="T1943" s="231"/>
    </row>
    <row r="1944">
      <c r="A1944" s="257" t="str">
        <v>yd-lmlgbxr</v>
      </c>
      <c r="B1944" s="257" t="str">
        <v>yd-lmlgxb</v>
      </c>
      <c r="C1944" s="257" t="str">
        <v>亚朵定制 24寸铝镁合金拉杆箱</v>
      </c>
      <c r="D1944" s="257" t="str">
        <v>拉杆箱</v>
      </c>
      <c r="E1944" s="257" t="str">
        <v>yd-lmlgbxr</v>
      </c>
      <c r="F1944" s="257" t="str">
        <v>火烈红</v>
      </c>
      <c r="G1944" s="231"/>
      <c r="H1944" s="231"/>
      <c r="I1944" s="231"/>
      <c r="J1944" s="231"/>
      <c r="K1944" s="231"/>
      <c r="L1944" s="231"/>
      <c r="M1944" s="231"/>
      <c r="N1944" s="231"/>
      <c r="O1944" s="231"/>
      <c r="P1944" s="231"/>
      <c r="Q1944" s="231"/>
      <c r="R1944" s="231"/>
      <c r="S1944" s="231"/>
      <c r="T1944" s="231"/>
    </row>
    <row r="1945">
      <c r="A1945" s="257" t="str">
        <v>yd-lmlgbxb</v>
      </c>
      <c r="B1945" s="257" t="str">
        <v>yd-lmlgxb</v>
      </c>
      <c r="C1945" s="257" t="str">
        <v>亚朵定制 24寸铝镁合金拉杆箱</v>
      </c>
      <c r="D1945" s="257" t="str">
        <v>拉杆箱</v>
      </c>
      <c r="E1945" s="257" t="str">
        <v>yd-lmlgbxb</v>
      </c>
      <c r="F1945" s="257" t="str">
        <v>宝石蓝</v>
      </c>
      <c r="G1945" s="231"/>
      <c r="H1945" s="231"/>
      <c r="I1945" s="231"/>
      <c r="J1945" s="231"/>
      <c r="K1945" s="231"/>
      <c r="L1945" s="231"/>
      <c r="M1945" s="231"/>
      <c r="N1945" s="231"/>
      <c r="O1945" s="231"/>
      <c r="P1945" s="231"/>
      <c r="Q1945" s="231"/>
      <c r="R1945" s="231"/>
      <c r="S1945" s="231"/>
      <c r="T1945" s="231"/>
    </row>
    <row r="1946">
      <c r="A1946" s="257" t="str">
        <v>xgt-ma</v>
      </c>
      <c r="B1946" s="257" t="str">
        <v>xgt-ma</v>
      </c>
      <c r="C1946" s="257" t="str">
        <v>中秋款亚朵小罐茶</v>
      </c>
      <c r="D1946" s="257" t="str">
        <v>小罐茶</v>
      </c>
      <c r="E1946" s="257" t="str">
        <v>xgt-ma</v>
      </c>
      <c r="F1946" s="257" t="str">
        <v>5*10G</v>
      </c>
      <c r="G1946" s="231"/>
      <c r="H1946" s="231"/>
      <c r="I1946" s="231"/>
      <c r="J1946" s="231"/>
      <c r="K1946" s="231"/>
      <c r="L1946" s="231"/>
      <c r="M1946" s="231"/>
      <c r="N1946" s="231"/>
      <c r="O1946" s="231"/>
      <c r="P1946" s="231"/>
      <c r="Q1946" s="231"/>
      <c r="R1946" s="231"/>
      <c r="S1946" s="231"/>
      <c r="T1946" s="231"/>
    </row>
    <row r="1947">
      <c r="A1947" s="257" t="str">
        <v>6926347418152</v>
      </c>
      <c r="B1947" s="257" t="str">
        <v>6926347418152</v>
      </c>
      <c r="C1947" s="257" t="str">
        <v>JNE-双肩包-彼得北童包</v>
      </c>
      <c r="D1947" s="257" t="str">
        <v>彼得北童包-贝加尔蓝</v>
      </c>
      <c r="E1947" s="257" t="str">
        <v>6926347418152</v>
      </c>
      <c r="F1947" s="257" t="str">
        <v>贝加尔蓝</v>
      </c>
      <c r="G1947" s="231"/>
      <c r="H1947" s="231"/>
      <c r="I1947" s="231"/>
      <c r="J1947" s="231"/>
      <c r="K1947" s="231"/>
      <c r="L1947" s="231"/>
      <c r="M1947" s="231"/>
      <c r="N1947" s="231"/>
      <c r="O1947" s="231"/>
      <c r="P1947" s="231"/>
      <c r="Q1947" s="231"/>
      <c r="R1947" s="231"/>
      <c r="S1947" s="231"/>
      <c r="T1947" s="231"/>
    </row>
    <row r="1948">
      <c r="A1948" s="257" t="str">
        <v>6926347417179</v>
      </c>
      <c r="B1948" s="257" t="str">
        <v>6926347417179</v>
      </c>
      <c r="C1948" s="257" t="str">
        <v>JNE折叠包-抽绳口Tote</v>
      </c>
      <c r="D1948" s="257" t="str">
        <v>JJNE折叠包-抽绳口Tote-撒哈拉棕</v>
      </c>
      <c r="E1948" s="257" t="str">
        <v>6926347417179</v>
      </c>
      <c r="F1948" s="257" t="str">
        <v>撒哈拉棕</v>
      </c>
      <c r="G1948" s="231"/>
      <c r="H1948" s="231"/>
      <c r="I1948" s="231"/>
      <c r="J1948" s="231"/>
      <c r="K1948" s="231"/>
      <c r="L1948" s="231"/>
      <c r="M1948" s="231"/>
      <c r="N1948" s="231"/>
      <c r="O1948" s="231"/>
      <c r="P1948" s="231"/>
      <c r="Q1948" s="231"/>
      <c r="R1948" s="231"/>
      <c r="S1948" s="231"/>
      <c r="T1948" s="231"/>
    </row>
    <row r="1949">
      <c r="A1949" s="257" t="str">
        <v>6926347417186</v>
      </c>
      <c r="B1949" s="257" t="str">
        <v>6926347417186</v>
      </c>
      <c r="C1949" s="257" t="str">
        <v>JNE折叠包-抽绳口Tote</v>
      </c>
      <c r="D1949" s="257" t="str">
        <v>JNE折叠包-抽绳口Tote-卡塔尔灰</v>
      </c>
      <c r="E1949" s="257" t="str">
        <v>6926347417186</v>
      </c>
      <c r="F1949" s="257" t="str">
        <v>卡塔尔灰</v>
      </c>
      <c r="G1949" s="231"/>
      <c r="H1949" s="231"/>
      <c r="I1949" s="231"/>
      <c r="J1949" s="231"/>
      <c r="K1949" s="231"/>
      <c r="L1949" s="231"/>
      <c r="M1949" s="231"/>
      <c r="N1949" s="231"/>
      <c r="O1949" s="231"/>
      <c r="P1949" s="231"/>
      <c r="Q1949" s="231"/>
      <c r="R1949" s="231"/>
      <c r="S1949" s="231"/>
      <c r="T1949" s="231"/>
    </row>
    <row r="1950">
      <c r="A1950" s="257" t="str">
        <v>6926347417193</v>
      </c>
      <c r="B1950" s="257" t="str">
        <v>6926347417193</v>
      </c>
      <c r="C1950" s="257" t="str">
        <v>JNE折叠包-抽绳口Tote</v>
      </c>
      <c r="D1950" s="257" t="str">
        <v>JNE折叠包-抽绳口Tote-斐济蓝</v>
      </c>
      <c r="E1950" s="257" t="str">
        <v>6926347417193</v>
      </c>
      <c r="F1950" s="257" t="str">
        <v>斐济蓝</v>
      </c>
      <c r="G1950" s="231"/>
      <c r="H1950" s="231"/>
      <c r="I1950" s="231"/>
      <c r="J1950" s="231"/>
      <c r="K1950" s="231"/>
      <c r="L1950" s="231"/>
      <c r="M1950" s="231"/>
      <c r="N1950" s="231"/>
      <c r="O1950" s="231"/>
      <c r="P1950" s="231"/>
      <c r="Q1950" s="231"/>
      <c r="R1950" s="231"/>
      <c r="S1950" s="231"/>
      <c r="T1950" s="231"/>
    </row>
    <row r="1951">
      <c r="A1951" s="257" t="str">
        <v>6926347417209</v>
      </c>
      <c r="B1951" s="257" t="str">
        <v>6926347417209</v>
      </c>
      <c r="C1951" s="257" t="str">
        <v>JNE折叠包-抽绳口Tote</v>
      </c>
      <c r="D1951" s="257" t="str">
        <v>JNE折叠包-抽绳口Tote-梵高黄</v>
      </c>
      <c r="E1951" s="257" t="str">
        <v>6926347417209</v>
      </c>
      <c r="F1951" s="257" t="str">
        <v>梵高黄</v>
      </c>
      <c r="G1951" s="231"/>
      <c r="H1951" s="231"/>
      <c r="I1951" s="231"/>
      <c r="J1951" s="231"/>
      <c r="K1951" s="231"/>
      <c r="L1951" s="231"/>
      <c r="M1951" s="231"/>
      <c r="N1951" s="231"/>
      <c r="O1951" s="231"/>
      <c r="P1951" s="231"/>
      <c r="Q1951" s="231"/>
      <c r="R1951" s="231"/>
      <c r="S1951" s="231"/>
      <c r="T1951" s="231"/>
    </row>
    <row r="1952">
      <c r="A1952" s="257" t="str">
        <v>yd-um</v>
      </c>
      <c r="B1952" s="257" t="str">
        <v>yd-um</v>
      </c>
      <c r="C1952" s="257" t="str">
        <v>亚朵定制倒开长柄伞</v>
      </c>
      <c r="D1952" s="257" t="str">
        <v>倒开长柄伞</v>
      </c>
      <c r="E1952" s="257" t="str">
        <v>yd-um</v>
      </c>
      <c r="F1952" s="257" t="str">
        <v>倒开</v>
      </c>
      <c r="G1952" s="231"/>
      <c r="H1952" s="231"/>
      <c r="I1952" s="231"/>
      <c r="J1952" s="231"/>
      <c r="K1952" s="231"/>
      <c r="L1952" s="231"/>
      <c r="M1952" s="231"/>
      <c r="N1952" s="231"/>
      <c r="O1952" s="231"/>
      <c r="P1952" s="231"/>
      <c r="Q1952" s="231"/>
      <c r="R1952" s="231"/>
      <c r="S1952" s="231"/>
      <c r="T1952" s="231"/>
    </row>
    <row r="1953">
      <c r="A1953" s="257" t="str">
        <v>1116067-CX</v>
      </c>
      <c r="B1953" s="257" t="str">
        <v>1116067-CX</v>
      </c>
      <c r="C1953" s="257" t="str">
        <v>严选五折 日式水洗棉四件套 1.8m 素麻条纹</v>
      </c>
      <c r="D1953" s="257" t="str">
        <v>网易严选 促销 日式水洗棉四件套 1.8m 素麻条纹</v>
      </c>
      <c r="E1953" s="257" t="str">
        <v>1116067-CX</v>
      </c>
      <c r="F1953" s="257" t="str">
        <v>默认规格</v>
      </c>
      <c r="G1953" s="231"/>
      <c r="H1953" s="231"/>
      <c r="I1953" s="231"/>
      <c r="J1953" s="231"/>
      <c r="K1953" s="231"/>
      <c r="L1953" s="231"/>
      <c r="M1953" s="231"/>
      <c r="N1953" s="231"/>
      <c r="O1953" s="231"/>
      <c r="P1953" s="231"/>
      <c r="Q1953" s="231"/>
      <c r="R1953" s="231"/>
      <c r="S1953" s="231"/>
      <c r="T1953" s="231"/>
    </row>
    <row r="1954">
      <c r="A1954" s="257" t="str">
        <v>3564018</v>
      </c>
      <c r="B1954" s="257" t="str">
        <v>3564018</v>
      </c>
      <c r="C1954" s="257" t="str">
        <v>阳澄湖大闸蟹提货券（券面价格398）</v>
      </c>
      <c r="D1954" s="257" t="str">
        <v>大闸蟹</v>
      </c>
      <c r="E1954" s="257" t="str">
        <v>3564018</v>
      </c>
      <c r="F1954" s="257" t="str">
        <v>公蟹3两*3只+母蟹2两*3只</v>
      </c>
      <c r="G1954" s="231"/>
      <c r="H1954" s="231"/>
      <c r="I1954" s="231"/>
      <c r="J1954" s="231"/>
      <c r="K1954" s="231"/>
      <c r="L1954" s="231"/>
      <c r="M1954" s="231"/>
      <c r="N1954" s="231"/>
      <c r="O1954" s="231"/>
      <c r="P1954" s="231"/>
      <c r="Q1954" s="231"/>
      <c r="R1954" s="231"/>
      <c r="S1954" s="231"/>
      <c r="T1954" s="231"/>
    </row>
    <row r="1955">
      <c r="A1955" s="257" t="str">
        <v>3564017</v>
      </c>
      <c r="B1955" s="257" t="str">
        <v>3564017</v>
      </c>
      <c r="C1955" s="257" t="str">
        <v>阳澄湖大闸蟹 提货券（券面价格698）</v>
      </c>
      <c r="D1955" s="257" t="str">
        <v>大闸蟹</v>
      </c>
      <c r="E1955" s="257" t="str">
        <v>3564017</v>
      </c>
      <c r="F1955" s="257" t="str">
        <v>公蟹3.5两*4只+母蟹2.5两*4只</v>
      </c>
      <c r="G1955" s="231"/>
      <c r="H1955" s="231"/>
      <c r="I1955" s="231"/>
      <c r="J1955" s="231"/>
      <c r="K1955" s="231"/>
      <c r="L1955" s="231"/>
      <c r="M1955" s="231"/>
      <c r="N1955" s="231"/>
      <c r="O1955" s="231"/>
      <c r="P1955" s="231"/>
      <c r="Q1955" s="231"/>
      <c r="R1955" s="231"/>
      <c r="S1955" s="231"/>
      <c r="T1955" s="231"/>
    </row>
    <row r="1956">
      <c r="A1956" s="257" t="str">
        <v>6926347418169</v>
      </c>
      <c r="B1956" s="257" t="str">
        <v>jne-blinder</v>
      </c>
      <c r="C1956" s="257" t="str">
        <v>JNE-梦游茧真丝套装-眼罩套装</v>
      </c>
      <c r="D1956" s="257" t="str">
        <v>真丝眼罩</v>
      </c>
      <c r="E1956" s="257" t="str">
        <v>6926347418169</v>
      </c>
      <c r="F1956" s="257" t="str">
        <v>深蓝色巴西印花</v>
      </c>
      <c r="G1956" s="231"/>
      <c r="H1956" s="231"/>
      <c r="I1956" s="231"/>
      <c r="J1956" s="231"/>
      <c r="K1956" s="231"/>
      <c r="L1956" s="231"/>
      <c r="M1956" s="231"/>
      <c r="N1956" s="231"/>
      <c r="O1956" s="231"/>
      <c r="P1956" s="231"/>
      <c r="Q1956" s="231"/>
      <c r="R1956" s="231"/>
      <c r="S1956" s="231"/>
      <c r="T1956" s="231"/>
    </row>
    <row r="1957">
      <c r="A1957" s="257" t="str">
        <v>6926347418299</v>
      </c>
      <c r="B1957" s="257" t="str">
        <v>jne-blinder</v>
      </c>
      <c r="C1957" s="257" t="str">
        <v>JNE-梦游茧真丝套装-眼罩套装</v>
      </c>
      <c r="D1957" s="257" t="str">
        <v>真丝眼罩</v>
      </c>
      <c r="E1957" s="257" t="str">
        <v>6926347418299</v>
      </c>
      <c r="F1957" s="257" t="str">
        <v>粉色羚羊谷印花</v>
      </c>
      <c r="G1957" s="231"/>
      <c r="H1957" s="231"/>
      <c r="I1957" s="231"/>
      <c r="J1957" s="231"/>
      <c r="K1957" s="231"/>
      <c r="L1957" s="231"/>
      <c r="M1957" s="231"/>
      <c r="N1957" s="231"/>
      <c r="O1957" s="231"/>
      <c r="P1957" s="231"/>
      <c r="Q1957" s="231"/>
      <c r="R1957" s="231"/>
      <c r="S1957" s="231"/>
      <c r="T1957" s="231"/>
    </row>
    <row r="1958">
      <c r="A1958" s="257" t="str">
        <v>1069139</v>
      </c>
      <c r="B1958" s="257" t="str">
        <v>wz-nvym</v>
      </c>
      <c r="C1958" s="257" t="str">
        <v>女式半毛圈秋冬运动休闲袜</v>
      </c>
      <c r="D1958" s="257" t="str">
        <v>袜子</v>
      </c>
      <c r="E1958" s="257" t="str">
        <v>1069139</v>
      </c>
      <c r="F1958" s="257" t="str">
        <v>白色+灰色+驼色</v>
      </c>
      <c r="G1958" s="231"/>
      <c r="H1958" s="231"/>
      <c r="I1958" s="231"/>
      <c r="J1958" s="231"/>
      <c r="K1958" s="231"/>
      <c r="L1958" s="231"/>
      <c r="M1958" s="231"/>
      <c r="N1958" s="231"/>
      <c r="O1958" s="231"/>
      <c r="P1958" s="231"/>
      <c r="Q1958" s="231"/>
      <c r="R1958" s="231"/>
      <c r="S1958" s="231"/>
      <c r="T1958" s="231"/>
    </row>
    <row r="1959">
      <c r="A1959" s="257" t="str">
        <v>1100084</v>
      </c>
      <c r="B1959" s="257" t="str">
        <v>wz-nvym</v>
      </c>
      <c r="C1959" s="257" t="str">
        <v>女式半毛圈秋冬运动休闲袜</v>
      </c>
      <c r="D1959" s="257" t="str">
        <v>袜子</v>
      </c>
      <c r="E1959" s="257" t="str">
        <v>1100084</v>
      </c>
      <c r="F1959" s="257" t="str">
        <v>灰色*3</v>
      </c>
      <c r="G1959" s="231"/>
      <c r="H1959" s="231"/>
      <c r="I1959" s="231"/>
      <c r="J1959" s="231"/>
      <c r="K1959" s="231"/>
      <c r="L1959" s="231"/>
      <c r="M1959" s="231"/>
      <c r="N1959" s="231"/>
      <c r="O1959" s="231"/>
      <c r="P1959" s="231"/>
      <c r="Q1959" s="231"/>
      <c r="R1959" s="231"/>
      <c r="S1959" s="231"/>
      <c r="T1959" s="231"/>
    </row>
    <row r="1960">
      <c r="A1960" s="257" t="str">
        <v>1240016</v>
      </c>
      <c r="B1960" s="257" t="str">
        <v>1164040</v>
      </c>
      <c r="C1960" s="257" t="str">
        <v>HEATMAX男式条纹船袜</v>
      </c>
      <c r="D1960" s="257" t="str">
        <v>船袜</v>
      </c>
      <c r="E1960" s="257" t="str">
        <v>1240016</v>
      </c>
      <c r="F1960" s="257" t="str">
        <v>黑色*4</v>
      </c>
      <c r="G1960" s="231"/>
      <c r="H1960" s="231"/>
      <c r="I1960" s="231"/>
      <c r="J1960" s="231"/>
      <c r="K1960" s="231"/>
      <c r="L1960" s="231"/>
      <c r="M1960" s="231"/>
      <c r="N1960" s="231"/>
      <c r="O1960" s="231"/>
      <c r="P1960" s="231"/>
      <c r="Q1960" s="231"/>
      <c r="R1960" s="231"/>
      <c r="S1960" s="231"/>
      <c r="T1960" s="231"/>
    </row>
    <row r="1961">
      <c r="A1961" s="257" t="str">
        <v>1240018</v>
      </c>
      <c r="B1961" s="257" t="str">
        <v>1164040</v>
      </c>
      <c r="C1961" s="257" t="str">
        <v>HEATMAX男式条纹船袜</v>
      </c>
      <c r="D1961" s="257" t="str">
        <v>船袜</v>
      </c>
      <c r="E1961" s="257" t="str">
        <v>1240018</v>
      </c>
      <c r="F1961" s="257" t="str">
        <v>青蓝*4</v>
      </c>
      <c r="G1961" s="231"/>
      <c r="H1961" s="231"/>
      <c r="I1961" s="231"/>
      <c r="J1961" s="231"/>
      <c r="K1961" s="231"/>
      <c r="L1961" s="231"/>
      <c r="M1961" s="231"/>
      <c r="N1961" s="231"/>
      <c r="O1961" s="231"/>
      <c r="P1961" s="231"/>
      <c r="Q1961" s="231"/>
      <c r="R1961" s="231"/>
      <c r="S1961" s="231"/>
      <c r="T1961" s="231"/>
    </row>
    <row r="1962">
      <c r="A1962" s="257" t="str">
        <v>1240017</v>
      </c>
      <c r="B1962" s="257" t="str">
        <v>1164040</v>
      </c>
      <c r="C1962" s="257" t="str">
        <v>HEATMAX男式条纹船袜</v>
      </c>
      <c r="D1962" s="257" t="str">
        <v>船袜</v>
      </c>
      <c r="E1962" s="257" t="str">
        <v>1240017</v>
      </c>
      <c r="F1962" s="257" t="str">
        <v>藏青*4</v>
      </c>
      <c r="G1962" s="231"/>
      <c r="H1962" s="231"/>
      <c r="I1962" s="231"/>
      <c r="J1962" s="231"/>
      <c r="K1962" s="231"/>
      <c r="L1962" s="231"/>
      <c r="M1962" s="231"/>
      <c r="N1962" s="231"/>
      <c r="O1962" s="231"/>
      <c r="P1962" s="231"/>
      <c r="Q1962" s="231"/>
      <c r="R1962" s="231"/>
      <c r="S1962" s="231"/>
      <c r="T1962" s="231"/>
    </row>
    <row r="1963">
      <c r="A1963" s="257" t="str">
        <v>1240019</v>
      </c>
      <c r="B1963" s="257" t="str">
        <v>1164040</v>
      </c>
      <c r="C1963" s="257" t="str">
        <v>HEATMAX男式条纹船袜</v>
      </c>
      <c r="D1963" s="257" t="str">
        <v>船袜</v>
      </c>
      <c r="E1963" s="257" t="str">
        <v>1240019</v>
      </c>
      <c r="F1963" s="257" t="str">
        <v>驼色*4</v>
      </c>
      <c r="G1963" s="231"/>
      <c r="H1963" s="231"/>
      <c r="I1963" s="231"/>
      <c r="J1963" s="231"/>
      <c r="K1963" s="231"/>
      <c r="L1963" s="231"/>
      <c r="M1963" s="231"/>
      <c r="N1963" s="231"/>
      <c r="O1963" s="231"/>
      <c r="P1963" s="231"/>
      <c r="Q1963" s="231"/>
      <c r="R1963" s="231"/>
      <c r="S1963" s="231"/>
      <c r="T1963" s="231"/>
    </row>
    <row r="1964">
      <c r="A1964" s="257" t="str">
        <v>1705025</v>
      </c>
      <c r="B1964" s="257" t="str">
        <v>YDX-erw</v>
      </c>
      <c r="C1964" s="257" t="str">
        <v>运动系 儿童条纹短袜</v>
      </c>
      <c r="D1964" s="257" t="str">
        <v>儿童袜</v>
      </c>
      <c r="E1964" s="257" t="str">
        <v>1705025</v>
      </c>
      <c r="F1964" s="257" t="str">
        <v>袜号16-18（建议3-5岁）</v>
      </c>
      <c r="G1964" s="231"/>
      <c r="H1964" s="231"/>
      <c r="I1964" s="231"/>
      <c r="J1964" s="231"/>
      <c r="K1964" s="231"/>
      <c r="L1964" s="231"/>
      <c r="M1964" s="231"/>
      <c r="N1964" s="231"/>
      <c r="O1964" s="231"/>
      <c r="P1964" s="231"/>
      <c r="Q1964" s="231"/>
      <c r="R1964" s="231"/>
      <c r="S1964" s="231"/>
      <c r="T1964" s="231"/>
    </row>
    <row r="1965">
      <c r="A1965" s="257" t="str">
        <v>1705026</v>
      </c>
      <c r="B1965" s="257" t="str">
        <v>YDX-erw</v>
      </c>
      <c r="C1965" s="257" t="str">
        <v>运动系 儿童条纹短袜</v>
      </c>
      <c r="D1965" s="257" t="str">
        <v>儿童袜</v>
      </c>
      <c r="E1965" s="257" t="str">
        <v>1705026</v>
      </c>
      <c r="F1965" s="257" t="str">
        <v>袜号18-20（建议6-8岁）</v>
      </c>
      <c r="G1965" s="231"/>
      <c r="H1965" s="231"/>
      <c r="I1965" s="231"/>
      <c r="J1965" s="231"/>
      <c r="K1965" s="231"/>
      <c r="L1965" s="231"/>
      <c r="M1965" s="231"/>
      <c r="N1965" s="231"/>
      <c r="O1965" s="231"/>
      <c r="P1965" s="231"/>
      <c r="Q1965" s="231"/>
      <c r="R1965" s="231"/>
      <c r="S1965" s="231"/>
      <c r="T1965" s="231"/>
    </row>
    <row r="1966">
      <c r="A1966" s="257" t="str">
        <v>1705027</v>
      </c>
      <c r="B1966" s="257" t="str">
        <v>YDX-erw</v>
      </c>
      <c r="C1966" s="257" t="str">
        <v>运动系 儿童条纹短袜</v>
      </c>
      <c r="D1966" s="257" t="str">
        <v>儿童袜</v>
      </c>
      <c r="E1966" s="257" t="str">
        <v>1705027</v>
      </c>
      <c r="F1966" s="257" t="str">
        <v>袜号20-22（建议9-12岁）</v>
      </c>
      <c r="G1966" s="231"/>
      <c r="H1966" s="231"/>
      <c r="I1966" s="231"/>
      <c r="J1966" s="231"/>
      <c r="K1966" s="231"/>
      <c r="L1966" s="231"/>
      <c r="M1966" s="231"/>
      <c r="N1966" s="231"/>
      <c r="O1966" s="231"/>
      <c r="P1966" s="231"/>
      <c r="Q1966" s="231"/>
      <c r="R1966" s="231"/>
      <c r="S1966" s="231"/>
      <c r="T1966" s="231"/>
    </row>
    <row r="1967">
      <c r="A1967" s="257" t="str">
        <v>1029049</v>
      </c>
      <c r="B1967" s="257" t="str">
        <v>tx-ym</v>
      </c>
      <c r="C1967" s="257" t="str">
        <v>优雅格纹羊毛拖鞋</v>
      </c>
      <c r="D1967" s="257" t="str">
        <v>拖鞋</v>
      </c>
      <c r="E1967" s="257" t="str">
        <v>1029049</v>
      </c>
      <c r="F1967" s="257" t="str">
        <v>L</v>
      </c>
      <c r="G1967" s="231"/>
      <c r="H1967" s="231"/>
      <c r="I1967" s="231"/>
      <c r="J1967" s="231"/>
      <c r="K1967" s="231"/>
      <c r="L1967" s="231"/>
      <c r="M1967" s="231"/>
      <c r="N1967" s="231"/>
      <c r="O1967" s="231"/>
      <c r="P1967" s="231"/>
      <c r="Q1967" s="231"/>
      <c r="R1967" s="231"/>
      <c r="S1967" s="231"/>
      <c r="T1967" s="231"/>
    </row>
    <row r="1968">
      <c r="A1968" s="257" t="str">
        <v>1705113</v>
      </c>
      <c r="B1968" s="257" t="str">
        <v>1705113</v>
      </c>
      <c r="C1968" s="257" t="str">
        <v>网易严选 女式精梳棉针织刺绣家居服</v>
      </c>
      <c r="D1968" s="257" t="str">
        <v>网易严选 女式精梳棉针织刺绣家居服</v>
      </c>
      <c r="E1968" s="257" t="str">
        <v>1705113</v>
      </c>
      <c r="F1968" s="257" t="str">
        <v>S粉色</v>
      </c>
      <c r="G1968" s="231"/>
      <c r="H1968" s="231"/>
      <c r="I1968" s="231"/>
      <c r="J1968" s="231"/>
      <c r="K1968" s="231"/>
      <c r="L1968" s="231"/>
      <c r="M1968" s="231"/>
      <c r="N1968" s="231"/>
      <c r="O1968" s="231"/>
      <c r="P1968" s="231"/>
      <c r="Q1968" s="231"/>
      <c r="R1968" s="231"/>
      <c r="S1968" s="231"/>
      <c r="T1968" s="231"/>
    </row>
    <row r="1969">
      <c r="A1969" s="257" t="str">
        <v>1705114</v>
      </c>
      <c r="B1969" s="257" t="str">
        <v>1705113</v>
      </c>
      <c r="C1969" s="257" t="str">
        <v>网易严选 女式精梳棉针织刺绣家居服</v>
      </c>
      <c r="D1969" s="257" t="str">
        <v>网易严选 女式精梳棉针织刺绣家居服</v>
      </c>
      <c r="E1969" s="257" t="str">
        <v>1705114</v>
      </c>
      <c r="F1969" s="257" t="str">
        <v>M粉色</v>
      </c>
      <c r="G1969" s="231"/>
      <c r="H1969" s="231"/>
      <c r="I1969" s="231"/>
      <c r="J1969" s="231"/>
      <c r="K1969" s="231"/>
      <c r="L1969" s="231"/>
      <c r="M1969" s="231"/>
      <c r="N1969" s="231"/>
      <c r="O1969" s="231"/>
      <c r="P1969" s="231"/>
      <c r="Q1969" s="231"/>
      <c r="R1969" s="231"/>
      <c r="S1969" s="231"/>
      <c r="T1969" s="231"/>
    </row>
    <row r="1970">
      <c r="A1970" s="257" t="str">
        <v>1705115</v>
      </c>
      <c r="B1970" s="257" t="str">
        <v>1705113</v>
      </c>
      <c r="C1970" s="257" t="str">
        <v>网易严选 女式精梳棉针织刺绣家居服</v>
      </c>
      <c r="D1970" s="257" t="str">
        <v>网易严选 女式精梳棉针织刺绣家居服</v>
      </c>
      <c r="E1970" s="257" t="str">
        <v>1705115</v>
      </c>
      <c r="F1970" s="257" t="str">
        <v>L粉色</v>
      </c>
      <c r="G1970" s="231"/>
      <c r="H1970" s="231"/>
      <c r="I1970" s="231"/>
      <c r="J1970" s="231"/>
      <c r="K1970" s="231"/>
      <c r="L1970" s="231"/>
      <c r="M1970" s="231"/>
      <c r="N1970" s="231"/>
      <c r="O1970" s="231"/>
      <c r="P1970" s="231"/>
      <c r="Q1970" s="231"/>
      <c r="R1970" s="231"/>
      <c r="S1970" s="231"/>
      <c r="T1970" s="231"/>
    </row>
    <row r="1971">
      <c r="A1971" s="257" t="str">
        <v>1705116</v>
      </c>
      <c r="B1971" s="257" t="str">
        <v>1705113</v>
      </c>
      <c r="C1971" s="257" t="str">
        <v>网易严选 女式精梳棉针织刺绣家居服</v>
      </c>
      <c r="D1971" s="257" t="str">
        <v>网易严选 女式精梳棉针织刺绣家居服</v>
      </c>
      <c r="E1971" s="257" t="str">
        <v>1705116</v>
      </c>
      <c r="F1971" s="257" t="str">
        <v>XL粉色</v>
      </c>
      <c r="G1971" s="231"/>
      <c r="H1971" s="231"/>
      <c r="I1971" s="231"/>
      <c r="J1971" s="231"/>
      <c r="K1971" s="231"/>
      <c r="L1971" s="231"/>
      <c r="M1971" s="231"/>
      <c r="N1971" s="231"/>
      <c r="O1971" s="231"/>
      <c r="P1971" s="231"/>
      <c r="Q1971" s="231"/>
      <c r="R1971" s="231"/>
      <c r="S1971" s="231"/>
      <c r="T1971" s="231"/>
    </row>
    <row r="1972">
      <c r="A1972" s="257" t="str">
        <v>1705128</v>
      </c>
      <c r="B1972" s="257" t="str">
        <v>1705113</v>
      </c>
      <c r="C1972" s="257" t="str">
        <v>网易严选 女式精梳棉针织刺绣家居服</v>
      </c>
      <c r="D1972" s="257" t="str">
        <v>网易严选 女式精梳棉针织刺绣家居服</v>
      </c>
      <c r="E1972" s="257" t="str">
        <v>1705128</v>
      </c>
      <c r="F1972" s="257" t="str">
        <v>XL朱红</v>
      </c>
      <c r="G1972" s="231"/>
      <c r="H1972" s="231"/>
      <c r="I1972" s="231"/>
      <c r="J1972" s="231"/>
      <c r="K1972" s="231"/>
      <c r="L1972" s="231"/>
      <c r="M1972" s="231"/>
      <c r="N1972" s="231"/>
      <c r="O1972" s="231"/>
      <c r="P1972" s="231"/>
      <c r="Q1972" s="231"/>
      <c r="R1972" s="231"/>
      <c r="S1972" s="231"/>
      <c r="T1972" s="231"/>
    </row>
    <row r="1973">
      <c r="A1973" s="257" t="str">
        <v>1705127</v>
      </c>
      <c r="B1973" s="257" t="str">
        <v>1705113</v>
      </c>
      <c r="C1973" s="257" t="str">
        <v>网易严选 女式精梳棉针织刺绣家居服</v>
      </c>
      <c r="D1973" s="257" t="str">
        <v>网易严选 女式精梳棉针织刺绣家居服</v>
      </c>
      <c r="E1973" s="257" t="str">
        <v>1705127</v>
      </c>
      <c r="F1973" s="257" t="str">
        <v>L朱红</v>
      </c>
      <c r="G1973" s="231"/>
      <c r="H1973" s="231"/>
      <c r="I1973" s="231"/>
      <c r="J1973" s="231"/>
      <c r="K1973" s="231"/>
      <c r="L1973" s="231"/>
      <c r="M1973" s="231"/>
      <c r="N1973" s="231"/>
      <c r="O1973" s="231"/>
      <c r="P1973" s="231"/>
      <c r="Q1973" s="231"/>
      <c r="R1973" s="231"/>
      <c r="S1973" s="231"/>
      <c r="T1973" s="231"/>
    </row>
    <row r="1974">
      <c r="A1974" s="257" t="str">
        <v>1705126</v>
      </c>
      <c r="B1974" s="257" t="str">
        <v>1705113</v>
      </c>
      <c r="C1974" s="257" t="str">
        <v>网易严选 女式精梳棉针织刺绣家居服</v>
      </c>
      <c r="D1974" s="257" t="str">
        <v>网易严选 女式精梳棉针织刺绣家居服</v>
      </c>
      <c r="E1974" s="257" t="str">
        <v>1705126</v>
      </c>
      <c r="F1974" s="257" t="str">
        <v>M朱红</v>
      </c>
      <c r="G1974" s="231"/>
      <c r="H1974" s="231"/>
      <c r="I1974" s="231"/>
      <c r="J1974" s="231"/>
      <c r="K1974" s="231"/>
      <c r="L1974" s="231"/>
      <c r="M1974" s="231"/>
      <c r="N1974" s="231"/>
      <c r="O1974" s="231"/>
      <c r="P1974" s="231"/>
      <c r="Q1974" s="231"/>
      <c r="R1974" s="231"/>
      <c r="S1974" s="231"/>
      <c r="T1974" s="231"/>
    </row>
    <row r="1975">
      <c r="A1975" s="257" t="str">
        <v>1705125</v>
      </c>
      <c r="B1975" s="257" t="str">
        <v>1705113</v>
      </c>
      <c r="C1975" s="257" t="str">
        <v>网易严选 女式精梳棉针织刺绣家居服</v>
      </c>
      <c r="D1975" s="257" t="str">
        <v>网易严选 女式精梳棉针织刺绣家居服</v>
      </c>
      <c r="E1975" s="257" t="str">
        <v>1705125</v>
      </c>
      <c r="F1975" s="257" t="str">
        <v>S朱红</v>
      </c>
      <c r="G1975" s="231"/>
      <c r="H1975" s="231"/>
      <c r="I1975" s="231"/>
      <c r="J1975" s="231"/>
      <c r="K1975" s="231"/>
      <c r="L1975" s="231"/>
      <c r="M1975" s="231"/>
      <c r="N1975" s="231"/>
      <c r="O1975" s="231"/>
      <c r="P1975" s="231"/>
      <c r="Q1975" s="231"/>
      <c r="R1975" s="231"/>
      <c r="S1975" s="231"/>
      <c r="T1975" s="231"/>
    </row>
    <row r="1976">
      <c r="A1976" s="257" t="str">
        <v>1705124</v>
      </c>
      <c r="B1976" s="257" t="str">
        <v>1705113</v>
      </c>
      <c r="C1976" s="257" t="str">
        <v>网易严选 女式精梳棉针织刺绣家居服</v>
      </c>
      <c r="D1976" s="257" t="str">
        <v>网易严选 女式精梳棉针织刺绣家居服</v>
      </c>
      <c r="E1976" s="257" t="str">
        <v>1705124</v>
      </c>
      <c r="F1976" s="257" t="str">
        <v>XL蓝灰</v>
      </c>
      <c r="G1976" s="231"/>
      <c r="H1976" s="231"/>
      <c r="I1976" s="231"/>
      <c r="J1976" s="231"/>
      <c r="K1976" s="231"/>
      <c r="L1976" s="231"/>
      <c r="M1976" s="231"/>
      <c r="N1976" s="231"/>
      <c r="O1976" s="231"/>
      <c r="P1976" s="231"/>
      <c r="Q1976" s="231"/>
      <c r="R1976" s="231"/>
      <c r="S1976" s="231"/>
      <c r="T1976" s="231"/>
    </row>
    <row r="1977">
      <c r="A1977" s="257" t="str">
        <v>1705123</v>
      </c>
      <c r="B1977" s="257" t="str">
        <v>1705113</v>
      </c>
      <c r="C1977" s="257" t="str">
        <v>网易严选 女式精梳棉针织刺绣家居服</v>
      </c>
      <c r="D1977" s="257" t="str">
        <v>网易严选 女式精梳棉针织刺绣家居服</v>
      </c>
      <c r="E1977" s="257" t="str">
        <v>1705123</v>
      </c>
      <c r="F1977" s="257" t="str">
        <v>L蓝灰</v>
      </c>
      <c r="G1977" s="231"/>
      <c r="H1977" s="231"/>
      <c r="I1977" s="231"/>
      <c r="J1977" s="231"/>
      <c r="K1977" s="231"/>
      <c r="L1977" s="231"/>
      <c r="M1977" s="231"/>
      <c r="N1977" s="231"/>
      <c r="O1977" s="231"/>
      <c r="P1977" s="231"/>
      <c r="Q1977" s="231"/>
      <c r="R1977" s="231"/>
      <c r="S1977" s="231"/>
      <c r="T1977" s="231"/>
    </row>
    <row r="1978">
      <c r="A1978" s="257" t="str">
        <v>1705122</v>
      </c>
      <c r="B1978" s="257" t="str">
        <v>1705113</v>
      </c>
      <c r="C1978" s="257" t="str">
        <v>网易严选 女式精梳棉针织刺绣家居服</v>
      </c>
      <c r="D1978" s="257" t="str">
        <v>网易严选 女式精梳棉针织刺绣家居服</v>
      </c>
      <c r="E1978" s="257" t="str">
        <v>1705122</v>
      </c>
      <c r="F1978" s="257" t="str">
        <v>M蓝灰</v>
      </c>
      <c r="G1978" s="231"/>
      <c r="H1978" s="231"/>
      <c r="I1978" s="231"/>
      <c r="J1978" s="231"/>
      <c r="K1978" s="231"/>
      <c r="L1978" s="231"/>
      <c r="M1978" s="231"/>
      <c r="N1978" s="231"/>
      <c r="O1978" s="231"/>
      <c r="P1978" s="231"/>
      <c r="Q1978" s="231"/>
      <c r="R1978" s="231"/>
      <c r="S1978" s="231"/>
      <c r="T1978" s="231"/>
    </row>
    <row r="1979">
      <c r="A1979" s="257" t="str">
        <v>1705121</v>
      </c>
      <c r="B1979" s="257" t="str">
        <v>1705113</v>
      </c>
      <c r="C1979" s="257" t="str">
        <v>网易严选 女式精梳棉针织刺绣家居服</v>
      </c>
      <c r="D1979" s="257" t="str">
        <v>网易严选 女式精梳棉针织刺绣家居服</v>
      </c>
      <c r="E1979" s="257" t="str">
        <v>1705121</v>
      </c>
      <c r="F1979" s="257" t="str">
        <v>S蓝灰</v>
      </c>
      <c r="G1979" s="231"/>
      <c r="H1979" s="231"/>
      <c r="I1979" s="231"/>
      <c r="J1979" s="231"/>
      <c r="K1979" s="231"/>
      <c r="L1979" s="231"/>
      <c r="M1979" s="231"/>
      <c r="N1979" s="231"/>
      <c r="O1979" s="231"/>
      <c r="P1979" s="231"/>
      <c r="Q1979" s="231"/>
      <c r="R1979" s="231"/>
      <c r="S1979" s="231"/>
      <c r="T1979" s="231"/>
    </row>
    <row r="1980">
      <c r="A1980" s="257" t="str">
        <v>CS8002-a新</v>
      </c>
      <c r="B1980" s="257" t="str">
        <v>CS8002-a新</v>
      </c>
      <c r="C1980" s="257" t="str">
        <v>偷闲•茶盘</v>
      </c>
      <c r="D1980" s="257"/>
      <c r="E1980" s="257" t="str">
        <v>CS8002-a新</v>
      </c>
      <c r="F1980" s="257" t="str">
        <v>原竹＋竹纤维复合材料复合材料</v>
      </c>
      <c r="G1980" s="231"/>
      <c r="H1980" s="231"/>
      <c r="I1980" s="231"/>
      <c r="J1980" s="231"/>
      <c r="K1980" s="231"/>
      <c r="L1980" s="231"/>
      <c r="M1980" s="231"/>
      <c r="N1980" s="231"/>
      <c r="O1980" s="231"/>
      <c r="P1980" s="231"/>
      <c r="Q1980" s="231"/>
      <c r="R1980" s="231"/>
      <c r="S1980" s="231"/>
      <c r="T1980" s="231"/>
    </row>
    <row r="1981">
      <c r="A1981" s="257" t="str">
        <v>cs8006</v>
      </c>
      <c r="B1981" s="257" t="str">
        <v>cs8006</v>
      </c>
      <c r="C1981" s="257" t="str">
        <v>玻璃壶（1壶2杯）</v>
      </c>
      <c r="D1981" s="257"/>
      <c r="E1981" s="257" t="str">
        <v>cs8006</v>
      </c>
      <c r="F1981" s="257" t="str">
        <v>高硼硅玻璃＋不锈钢</v>
      </c>
      <c r="G1981" s="231"/>
      <c r="H1981" s="231"/>
      <c r="I1981" s="231"/>
      <c r="J1981" s="231"/>
      <c r="K1981" s="231"/>
      <c r="L1981" s="231"/>
      <c r="M1981" s="231"/>
      <c r="N1981" s="231"/>
      <c r="O1981" s="231"/>
      <c r="P1981" s="231"/>
      <c r="Q1981" s="231"/>
      <c r="R1981" s="231"/>
      <c r="S1981" s="231"/>
      <c r="T1981" s="231"/>
    </row>
    <row r="1982">
      <c r="A1982" s="257" t="str">
        <v>CS8003-新款</v>
      </c>
      <c r="B1982" s="257" t="str">
        <v>CS8003-新款</v>
      </c>
      <c r="C1982" s="325" t="str">
        <v>抚琴•茶盘
（不含茶具）</v>
      </c>
      <c r="D1982" s="257"/>
      <c r="E1982" s="257" t="str">
        <v>CS8003-新款</v>
      </c>
      <c r="F1982" s="257" t="str">
        <v>原竹＋竹纤维复合材料</v>
      </c>
      <c r="G1982" s="231"/>
      <c r="H1982" s="231"/>
      <c r="I1982" s="231"/>
      <c r="J1982" s="231"/>
      <c r="K1982" s="231"/>
      <c r="L1982" s="231"/>
      <c r="M1982" s="231"/>
      <c r="N1982" s="231"/>
      <c r="O1982" s="231"/>
      <c r="P1982" s="231"/>
      <c r="Q1982" s="231"/>
      <c r="R1982" s="231"/>
      <c r="S1982" s="231"/>
      <c r="T1982" s="231"/>
    </row>
    <row r="1983">
      <c r="A1983" s="257" t="str">
        <v>cs8005-d</v>
      </c>
      <c r="B1983" s="257" t="str">
        <v>cs8005-d</v>
      </c>
      <c r="C1983" s="257" t="str">
        <v>印记•茶托</v>
      </c>
      <c r="D1983" s="257"/>
      <c r="E1983" s="257" t="str">
        <v>cs8005-d</v>
      </c>
      <c r="F1983" s="257" t="str">
        <v>原竹 （小）（不含茶具）</v>
      </c>
      <c r="G1983" s="231"/>
      <c r="H1983" s="231"/>
      <c r="I1983" s="231"/>
      <c r="J1983" s="231"/>
      <c r="K1983" s="231"/>
      <c r="L1983" s="231"/>
      <c r="M1983" s="231"/>
      <c r="N1983" s="231"/>
      <c r="O1983" s="231"/>
      <c r="P1983" s="231"/>
      <c r="Q1983" s="231"/>
      <c r="R1983" s="231"/>
      <c r="S1983" s="231"/>
      <c r="T1983" s="231"/>
    </row>
    <row r="1984">
      <c r="A1984" s="257" t="str">
        <v>cs8005-c</v>
      </c>
      <c r="B1984" s="257" t="str">
        <v>cs8005-c</v>
      </c>
      <c r="C1984" s="257" t="str">
        <v>印记•茶托</v>
      </c>
      <c r="D1984" s="257"/>
      <c r="E1984" s="257" t="str">
        <v>cs8005-c</v>
      </c>
      <c r="F1984" s="257" t="str">
        <v>原竹 （大）</v>
      </c>
      <c r="G1984" s="231"/>
      <c r="H1984" s="231"/>
      <c r="I1984" s="231"/>
      <c r="J1984" s="231"/>
      <c r="K1984" s="231"/>
      <c r="L1984" s="231"/>
      <c r="M1984" s="231"/>
      <c r="N1984" s="231"/>
      <c r="O1984" s="231"/>
      <c r="P1984" s="231"/>
      <c r="Q1984" s="231"/>
      <c r="R1984" s="231"/>
      <c r="S1984" s="231"/>
      <c r="T1984" s="231"/>
    </row>
    <row r="1985">
      <c r="A1985" s="257" t="str">
        <v>CS8013</v>
      </c>
      <c r="B1985" s="257" t="str">
        <v>CS8013</v>
      </c>
      <c r="C1985" s="257" t="str">
        <v>琴瑟•茶托</v>
      </c>
      <c r="D1985" s="257"/>
      <c r="E1985" s="257" t="str">
        <v>CS8013</v>
      </c>
      <c r="F1985" s="257" t="str">
        <v>重竹</v>
      </c>
      <c r="G1985" s="231"/>
      <c r="H1985" s="231"/>
      <c r="I1985" s="231"/>
      <c r="J1985" s="231"/>
      <c r="K1985" s="231"/>
      <c r="L1985" s="231"/>
      <c r="M1985" s="231"/>
      <c r="N1985" s="231"/>
      <c r="O1985" s="231"/>
      <c r="P1985" s="231"/>
      <c r="Q1985" s="231"/>
      <c r="R1985" s="231"/>
      <c r="S1985" s="231"/>
      <c r="T1985" s="231"/>
    </row>
    <row r="1986">
      <c r="A1986" s="257" t="str">
        <v>csxz8022-4</v>
      </c>
      <c r="B1986" s="257" t="str">
        <v>csxz8022-4</v>
      </c>
      <c r="C1986" s="257" t="str">
        <v>行者·茶具（玻璃款）</v>
      </c>
      <c r="D1986" s="257"/>
      <c r="E1986" s="257" t="str">
        <v>csxz8022-4</v>
      </c>
      <c r="F1986" s="257" t="str">
        <v>高硼硅玻璃+硅胶 叶纹极地白</v>
      </c>
      <c r="G1986" s="231"/>
      <c r="H1986" s="231"/>
      <c r="I1986" s="231"/>
      <c r="J1986" s="231"/>
      <c r="K1986" s="231"/>
      <c r="L1986" s="231"/>
      <c r="M1986" s="231"/>
      <c r="N1986" s="231"/>
      <c r="O1986" s="231"/>
      <c r="P1986" s="231"/>
      <c r="Q1986" s="231"/>
      <c r="R1986" s="231"/>
      <c r="S1986" s="231"/>
      <c r="T1986" s="231"/>
    </row>
    <row r="1987">
      <c r="A1987" s="257" t="str">
        <v>csxz8022-5</v>
      </c>
      <c r="B1987" s="257" t="str">
        <v>csxz8022-5</v>
      </c>
      <c r="C1987" s="257" t="str">
        <v>行者·茶具（玻璃款）</v>
      </c>
      <c r="D1987" s="257"/>
      <c r="E1987" s="257" t="str">
        <v>csxz8022-5</v>
      </c>
      <c r="F1987" s="257" t="str">
        <v>高硼硅玻璃+硅胶 叶纹孔雀绿</v>
      </c>
      <c r="G1987" s="231"/>
      <c r="H1987" s="231"/>
      <c r="I1987" s="231"/>
      <c r="J1987" s="231"/>
      <c r="K1987" s="231"/>
      <c r="L1987" s="231"/>
      <c r="M1987" s="231"/>
      <c r="N1987" s="231"/>
      <c r="O1987" s="231"/>
      <c r="P1987" s="231"/>
      <c r="Q1987" s="231"/>
      <c r="R1987" s="231"/>
      <c r="S1987" s="231"/>
      <c r="T1987" s="231"/>
    </row>
    <row r="1988">
      <c r="A1988" s="257" t="str">
        <v>csxz8022-6</v>
      </c>
      <c r="B1988" s="257" t="str">
        <v>csxz8022-6</v>
      </c>
      <c r="C1988" s="257" t="str">
        <v>行者·茶具（玻璃款）</v>
      </c>
      <c r="D1988" s="257"/>
      <c r="E1988" s="257" t="str">
        <v>csxz8022-6</v>
      </c>
      <c r="F1988" s="257" t="str">
        <v>高硼硅玻璃+硅胶 叶纹浅咖啡</v>
      </c>
      <c r="G1988" s="231"/>
      <c r="H1988" s="231"/>
      <c r="I1988" s="231"/>
      <c r="J1988" s="231"/>
      <c r="K1988" s="231"/>
      <c r="L1988" s="231"/>
      <c r="M1988" s="231"/>
      <c r="N1988" s="231"/>
      <c r="O1988" s="231"/>
      <c r="P1988" s="231"/>
      <c r="Q1988" s="231"/>
      <c r="R1988" s="231"/>
      <c r="S1988" s="231"/>
      <c r="T1988" s="231"/>
    </row>
    <row r="1989">
      <c r="A1989" s="257" t="str">
        <v>csxz8022-1</v>
      </c>
      <c r="B1989" s="257" t="str">
        <v>csxz8022-1</v>
      </c>
      <c r="C1989" s="257" t="str">
        <v>行者·茶具（玻璃款）</v>
      </c>
      <c r="D1989" s="257"/>
      <c r="E1989" s="257" t="str">
        <v>csxz8022-1</v>
      </c>
      <c r="F1989" s="257" t="str">
        <v>高硼硅玻璃+硅胶 水纹极地白</v>
      </c>
      <c r="G1989" s="231"/>
      <c r="H1989" s="231"/>
      <c r="I1989" s="231"/>
      <c r="J1989" s="231"/>
      <c r="K1989" s="231"/>
      <c r="L1989" s="231"/>
      <c r="M1989" s="231"/>
      <c r="N1989" s="231"/>
      <c r="O1989" s="231"/>
      <c r="P1989" s="231"/>
      <c r="Q1989" s="231"/>
      <c r="R1989" s="231"/>
      <c r="S1989" s="231"/>
      <c r="T1989" s="231"/>
    </row>
    <row r="1990">
      <c r="A1990" s="257" t="str">
        <v>csxz8022-2</v>
      </c>
      <c r="B1990" s="257" t="str">
        <v>csxz8022-2</v>
      </c>
      <c r="C1990" s="257" t="str">
        <v>行者·茶具（玻璃款）</v>
      </c>
      <c r="D1990" s="257"/>
      <c r="E1990" s="257" t="str">
        <v>csxz8022-2</v>
      </c>
      <c r="F1990" s="257" t="str">
        <v>高硼硅玻璃+硅胶 水纹孔雀绿</v>
      </c>
      <c r="G1990" s="231"/>
      <c r="H1990" s="231"/>
      <c r="I1990" s="231"/>
      <c r="J1990" s="231"/>
      <c r="K1990" s="231"/>
      <c r="L1990" s="231"/>
      <c r="M1990" s="231"/>
      <c r="N1990" s="231"/>
      <c r="O1990" s="231"/>
      <c r="P1990" s="231"/>
      <c r="Q1990" s="231"/>
      <c r="R1990" s="231"/>
      <c r="S1990" s="231"/>
      <c r="T1990" s="231"/>
    </row>
    <row r="1991">
      <c r="A1991" s="257" t="str">
        <v>csxz8022-3</v>
      </c>
      <c r="B1991" s="257" t="str">
        <v>csxz8022-3</v>
      </c>
      <c r="C1991" s="257" t="str">
        <v>行者·茶具（玻璃款）</v>
      </c>
      <c r="D1991" s="257"/>
      <c r="E1991" s="257" t="str">
        <v>csxz8022-3</v>
      </c>
      <c r="F1991" s="257" t="str">
        <v>高硼硅玻璃+硅胶 水纹浅咖啡</v>
      </c>
      <c r="G1991" s="231"/>
      <c r="H1991" s="231"/>
      <c r="I1991" s="231"/>
      <c r="J1991" s="231"/>
      <c r="K1991" s="231"/>
      <c r="L1991" s="231"/>
      <c r="M1991" s="231"/>
      <c r="N1991" s="231"/>
      <c r="O1991" s="231"/>
      <c r="P1991" s="231"/>
      <c r="Q1991" s="231"/>
      <c r="R1991" s="231"/>
      <c r="S1991" s="231"/>
      <c r="T1991" s="231"/>
    </row>
    <row r="1992">
      <c r="A1992" s="257" t="str">
        <v>csxz8023-4</v>
      </c>
      <c r="B1992" s="257" t="str">
        <v>csxz8023-4</v>
      </c>
      <c r="C1992" s="257" t="str">
        <v>行者·茶具（骨瓷款）</v>
      </c>
      <c r="D1992" s="257"/>
      <c r="E1992" s="257" t="str">
        <v>csxz8023-4</v>
      </c>
      <c r="F1992" s="257" t="str">
        <v>骨瓷+硅胶 叶纹极地白</v>
      </c>
      <c r="G1992" s="231"/>
      <c r="H1992" s="231"/>
      <c r="I1992" s="231"/>
      <c r="J1992" s="231"/>
      <c r="K1992" s="231"/>
      <c r="L1992" s="231"/>
      <c r="M1992" s="231"/>
      <c r="N1992" s="231"/>
      <c r="O1992" s="231"/>
      <c r="P1992" s="231"/>
      <c r="Q1992" s="231"/>
      <c r="R1992" s="231"/>
      <c r="S1992" s="231"/>
      <c r="T1992" s="231"/>
    </row>
    <row r="1993">
      <c r="A1993" s="257" t="str">
        <v>csxz8023-5</v>
      </c>
      <c r="B1993" s="257" t="str">
        <v>csxz8023-5</v>
      </c>
      <c r="C1993" s="257" t="str">
        <v>行者·茶具（骨瓷款）</v>
      </c>
      <c r="D1993" s="257"/>
      <c r="E1993" s="257" t="str">
        <v>csxz8023-5</v>
      </c>
      <c r="F1993" s="257" t="str">
        <v>骨瓷+硅胶 叶纹孔雀绿</v>
      </c>
      <c r="G1993" s="231"/>
      <c r="H1993" s="231"/>
      <c r="I1993" s="231"/>
      <c r="J1993" s="231"/>
      <c r="K1993" s="231"/>
      <c r="L1993" s="231"/>
      <c r="M1993" s="231"/>
      <c r="N1993" s="231"/>
      <c r="O1993" s="231"/>
      <c r="P1993" s="231"/>
      <c r="Q1993" s="231"/>
      <c r="R1993" s="231"/>
      <c r="S1993" s="231"/>
      <c r="T1993" s="231"/>
    </row>
    <row r="1994">
      <c r="A1994" s="257" t="str">
        <v>csxz8023-6</v>
      </c>
      <c r="B1994" s="257" t="str">
        <v>csxz8023-6</v>
      </c>
      <c r="C1994" s="257" t="str">
        <v>行者·茶具（骨瓷款）</v>
      </c>
      <c r="D1994" s="257"/>
      <c r="E1994" s="257" t="str">
        <v>csxz8023-6</v>
      </c>
      <c r="F1994" s="257" t="str">
        <v>骨瓷+硅胶 叶纹浅咖啡</v>
      </c>
      <c r="G1994" s="231"/>
      <c r="H1994" s="231"/>
      <c r="I1994" s="231"/>
      <c r="J1994" s="231"/>
      <c r="K1994" s="231"/>
      <c r="L1994" s="231"/>
      <c r="M1994" s="231"/>
      <c r="N1994" s="231"/>
      <c r="O1994" s="231"/>
      <c r="P1994" s="231"/>
      <c r="Q1994" s="231"/>
      <c r="R1994" s="231"/>
      <c r="S1994" s="231"/>
      <c r="T1994" s="231"/>
    </row>
    <row r="1995">
      <c r="A1995" s="257" t="str">
        <v>csxz8023-1</v>
      </c>
      <c r="B1995" s="257" t="str">
        <v>csxz8023-1</v>
      </c>
      <c r="C1995" s="257" t="str">
        <v>行者·茶具（骨瓷款）</v>
      </c>
      <c r="D1995" s="257"/>
      <c r="E1995" s="257" t="str">
        <v>csxz8023-1</v>
      </c>
      <c r="F1995" s="257" t="str">
        <v>骨瓷+硅胶 水纹极地白</v>
      </c>
      <c r="G1995" s="231"/>
      <c r="H1995" s="231"/>
      <c r="I1995" s="231"/>
      <c r="J1995" s="231"/>
      <c r="K1995" s="231"/>
      <c r="L1995" s="231"/>
      <c r="M1995" s="231"/>
      <c r="N1995" s="231"/>
      <c r="O1995" s="231"/>
      <c r="P1995" s="231"/>
      <c r="Q1995" s="231"/>
      <c r="R1995" s="231"/>
      <c r="S1995" s="231"/>
      <c r="T1995" s="231"/>
    </row>
    <row r="1996">
      <c r="A1996" s="257" t="str">
        <v>csxz8023-2</v>
      </c>
      <c r="B1996" s="257" t="str">
        <v>csxz8023-2</v>
      </c>
      <c r="C1996" s="257" t="str">
        <v>行者·茶具（骨瓷款）</v>
      </c>
      <c r="D1996" s="257"/>
      <c r="E1996" s="257" t="str">
        <v>csxz8023-2</v>
      </c>
      <c r="F1996" s="257" t="str">
        <v>骨瓷+硅胶 水纹孔雀绿</v>
      </c>
      <c r="G1996" s="231"/>
      <c r="H1996" s="231"/>
      <c r="I1996" s="231"/>
      <c r="J1996" s="231"/>
      <c r="K1996" s="231"/>
      <c r="L1996" s="231"/>
      <c r="M1996" s="231"/>
      <c r="N1996" s="231"/>
      <c r="O1996" s="231"/>
      <c r="P1996" s="231"/>
      <c r="Q1996" s="231"/>
      <c r="R1996" s="231"/>
      <c r="S1996" s="231"/>
      <c r="T1996" s="231"/>
    </row>
    <row r="1997">
      <c r="A1997" s="257" t="str">
        <v>csxz8023-3</v>
      </c>
      <c r="B1997" s="257" t="str">
        <v>csxz8023-3</v>
      </c>
      <c r="C1997" s="257" t="str">
        <v>行者·茶具（骨瓷款）</v>
      </c>
      <c r="D1997" s="257"/>
      <c r="E1997" s="257" t="str">
        <v>csxz8023-3</v>
      </c>
      <c r="F1997" s="257" t="str">
        <v>骨瓷+硅胶 水纹浅咖啡</v>
      </c>
      <c r="G1997" s="231"/>
      <c r="H1997" s="231"/>
      <c r="I1997" s="231"/>
      <c r="J1997" s="231"/>
      <c r="K1997" s="231"/>
      <c r="L1997" s="231"/>
      <c r="M1997" s="231"/>
      <c r="N1997" s="231"/>
      <c r="O1997" s="231"/>
      <c r="P1997" s="231"/>
      <c r="Q1997" s="231"/>
      <c r="R1997" s="231"/>
      <c r="S1997" s="231"/>
      <c r="T1997" s="231"/>
    </row>
    <row r="1998">
      <c r="A1998" s="257" t="str">
        <v>csqm8910</v>
      </c>
      <c r="B1998" s="257" t="str">
        <v>csqm8910</v>
      </c>
      <c r="C1998" s="257" t="str">
        <v>师兄温酒器</v>
      </c>
      <c r="D1998" s="257"/>
      <c r="E1998" s="257" t="str">
        <v>csqm8910</v>
      </c>
      <c r="F1998" s="257" t="str">
        <v>骨瓷+竹子</v>
      </c>
      <c r="G1998" s="231"/>
      <c r="H1998" s="231"/>
      <c r="I1998" s="231"/>
      <c r="J1998" s="231"/>
      <c r="K1998" s="231"/>
      <c r="L1998" s="231"/>
      <c r="M1998" s="231"/>
      <c r="N1998" s="231"/>
      <c r="O1998" s="231"/>
      <c r="P1998" s="231"/>
      <c r="Q1998" s="231"/>
      <c r="R1998" s="231"/>
      <c r="S1998" s="231"/>
      <c r="T1998" s="231"/>
    </row>
    <row r="1999">
      <c r="A1999" s="257" t="str">
        <v>cs8305</v>
      </c>
      <c r="B1999" s="257" t="str">
        <v>cs8305</v>
      </c>
      <c r="C1999" s="257" t="str">
        <v>微醺温酒器礼盒装</v>
      </c>
      <c r="D1999" s="257"/>
      <c r="E1999" s="257" t="str">
        <v>cs8305</v>
      </c>
      <c r="F1999" s="257" t="str">
        <v>骨瓷+竹子</v>
      </c>
      <c r="G1999" s="231"/>
      <c r="H1999" s="231"/>
      <c r="I1999" s="231"/>
      <c r="J1999" s="231"/>
      <c r="K1999" s="231"/>
      <c r="L1999" s="231"/>
      <c r="M1999" s="231"/>
      <c r="N1999" s="231"/>
      <c r="O1999" s="231"/>
      <c r="P1999" s="231"/>
      <c r="Q1999" s="231"/>
      <c r="R1999" s="231"/>
      <c r="S1999" s="231"/>
      <c r="T1999" s="231"/>
    </row>
    <row r="2000">
      <c r="A2000" s="257" t="str">
        <v>CS8015</v>
      </c>
      <c r="B2000" s="257" t="str">
        <v>CS8015</v>
      </c>
      <c r="C2000" s="257" t="str">
        <v>稚趣•胖壶（一壶两杯）</v>
      </c>
      <c r="D2000" s="257"/>
      <c r="E2000" s="257" t="str">
        <v>CS8015</v>
      </c>
      <c r="F2000" s="257" t="str">
        <v>骨瓷＋原竹</v>
      </c>
      <c r="G2000" s="231"/>
      <c r="H2000" s="231"/>
      <c r="I2000" s="231"/>
      <c r="J2000" s="231"/>
      <c r="K2000" s="231"/>
      <c r="L2000" s="231"/>
      <c r="M2000" s="231"/>
      <c r="N2000" s="231"/>
      <c r="O2000" s="231"/>
      <c r="P2000" s="231"/>
      <c r="Q2000" s="231"/>
      <c r="R2000" s="231"/>
      <c r="S2000" s="231"/>
      <c r="T2000" s="231"/>
    </row>
    <row r="2001">
      <c r="A2001" s="257" t="str">
        <v>CS8104</v>
      </c>
      <c r="B2001" s="257" t="str">
        <v>CS8104</v>
      </c>
      <c r="C2001" s="257" t="str">
        <v>怡然•双层果盘</v>
      </c>
      <c r="D2001" s="257"/>
      <c r="E2001" s="257" t="str">
        <v>CS8104</v>
      </c>
      <c r="F2001" s="257" t="str">
        <v>原竹＋竹纤维复合材料</v>
      </c>
      <c r="G2001" s="231"/>
      <c r="H2001" s="231"/>
      <c r="I2001" s="231"/>
      <c r="J2001" s="231"/>
      <c r="K2001" s="231"/>
      <c r="L2001" s="231"/>
      <c r="M2001" s="231"/>
      <c r="N2001" s="231"/>
      <c r="O2001" s="231"/>
      <c r="P2001" s="231"/>
      <c r="Q2001" s="231"/>
      <c r="R2001" s="231"/>
      <c r="S2001" s="231"/>
      <c r="T2001" s="231"/>
    </row>
    <row r="2002">
      <c r="A2002" s="257" t="str">
        <v>cs8902</v>
      </c>
      <c r="B2002" s="257" t="str">
        <v>cs8902</v>
      </c>
      <c r="C2002" s="257" t="str">
        <v>原竹•纸巾盒</v>
      </c>
      <c r="D2002" s="257"/>
      <c r="E2002" s="257" t="str">
        <v>cs8902</v>
      </c>
      <c r="F2002" s="257" t="str">
        <v>原竹</v>
      </c>
      <c r="G2002" s="231"/>
      <c r="H2002" s="231"/>
      <c r="I2002" s="231"/>
      <c r="J2002" s="231"/>
      <c r="K2002" s="231"/>
      <c r="L2002" s="231"/>
      <c r="M2002" s="231"/>
      <c r="N2002" s="231"/>
      <c r="O2002" s="231"/>
      <c r="P2002" s="231"/>
      <c r="Q2002" s="231"/>
      <c r="R2002" s="231"/>
      <c r="S2002" s="231"/>
      <c r="T2002" s="231"/>
    </row>
    <row r="2003">
      <c r="A2003" s="257" t="str">
        <v>cs8907</v>
      </c>
      <c r="B2003" s="257" t="str">
        <v>cs8907</v>
      </c>
      <c r="C2003" s="257" t="str">
        <v>纳纳•纸巾收纳盒</v>
      </c>
      <c r="D2003" s="257"/>
      <c r="E2003" s="257" t="str">
        <v>cs8907</v>
      </c>
      <c r="F2003" s="257" t="str">
        <v>原竹＋竹纤维复合材料</v>
      </c>
      <c r="G2003" s="231"/>
      <c r="H2003" s="231"/>
      <c r="I2003" s="231"/>
      <c r="J2003" s="231"/>
      <c r="K2003" s="231"/>
      <c r="L2003" s="231"/>
      <c r="M2003" s="231"/>
      <c r="N2003" s="231"/>
      <c r="O2003" s="231"/>
      <c r="P2003" s="231"/>
      <c r="Q2003" s="231"/>
      <c r="R2003" s="231"/>
      <c r="S2003" s="231"/>
      <c r="T2003" s="231"/>
    </row>
    <row r="2004">
      <c r="A2004" s="257" t="str">
        <v>cs8908</v>
      </c>
      <c r="B2004" s="257" t="str">
        <v>cs8908</v>
      </c>
      <c r="C2004" s="257" t="str">
        <v>多格•收纳盒</v>
      </c>
      <c r="D2004" s="257"/>
      <c r="E2004" s="257" t="str">
        <v>cs8908</v>
      </c>
      <c r="F2004" s="257" t="str">
        <v>原竹＋竹纤维复合材料</v>
      </c>
      <c r="G2004" s="231"/>
      <c r="H2004" s="231"/>
      <c r="I2004" s="231"/>
      <c r="J2004" s="231"/>
      <c r="K2004" s="231"/>
      <c r="L2004" s="231"/>
      <c r="M2004" s="231"/>
      <c r="N2004" s="231"/>
      <c r="O2004" s="231"/>
      <c r="P2004" s="231"/>
      <c r="Q2004" s="231"/>
      <c r="R2004" s="231"/>
      <c r="S2004" s="231"/>
      <c r="T2004" s="231"/>
    </row>
    <row r="2005">
      <c r="A2005" s="257" t="str">
        <v>cs8908-c</v>
      </c>
      <c r="B2005" s="257" t="str">
        <v>cs8908-c</v>
      </c>
      <c r="C2005" s="257" t="str">
        <v>多格•竹纤维收纳盒升级款</v>
      </c>
      <c r="D2005" s="257"/>
      <c r="E2005" s="257" t="str">
        <v>cs8908-c</v>
      </c>
      <c r="F2005" s="257" t="str">
        <v>原竹＋竹纤维复合材料</v>
      </c>
      <c r="G2005" s="231"/>
      <c r="H2005" s="231"/>
      <c r="I2005" s="231"/>
      <c r="J2005" s="231"/>
      <c r="K2005" s="231"/>
      <c r="L2005" s="231"/>
      <c r="M2005" s="231"/>
      <c r="N2005" s="231"/>
      <c r="O2005" s="231"/>
      <c r="P2005" s="231"/>
      <c r="Q2005" s="231"/>
      <c r="R2005" s="231"/>
      <c r="S2005" s="231"/>
      <c r="T2005" s="231"/>
    </row>
    <row r="2006">
      <c r="A2006" s="257" t="str">
        <v>cs8908-3</v>
      </c>
      <c r="B2006" s="257" t="str">
        <v>cs8908-3</v>
      </c>
      <c r="C2006" s="257" t="str">
        <v>方糖.化妆收纳盒</v>
      </c>
      <c r="D2006" s="257"/>
      <c r="E2006" s="257" t="str">
        <v>cs8908-3</v>
      </c>
      <c r="F2006" s="257" t="str">
        <v>原竹＋ABS</v>
      </c>
      <c r="G2006" s="231"/>
      <c r="H2006" s="231"/>
      <c r="I2006" s="231"/>
      <c r="J2006" s="231"/>
      <c r="K2006" s="231"/>
      <c r="L2006" s="231"/>
      <c r="M2006" s="231"/>
      <c r="N2006" s="231"/>
      <c r="O2006" s="231"/>
      <c r="P2006" s="231"/>
      <c r="Q2006" s="231"/>
      <c r="R2006" s="231"/>
      <c r="S2006" s="231"/>
      <c r="T2006" s="231"/>
    </row>
    <row r="2007">
      <c r="A2007" s="257" t="str">
        <v>cs8700-2</v>
      </c>
      <c r="B2007" s="257" t="str">
        <v>cs8700-2</v>
      </c>
      <c r="C2007" s="257" t="str">
        <v>鹊舞•首饰收纳架</v>
      </c>
      <c r="D2007" s="257"/>
      <c r="E2007" s="257" t="str">
        <v>cs8700-2</v>
      </c>
      <c r="F2007" s="257" t="str">
        <v>三方品规格:原竹＋竹纤维复合材料</v>
      </c>
      <c r="G2007" s="231"/>
      <c r="H2007" s="231"/>
      <c r="I2007" s="231"/>
      <c r="J2007" s="231"/>
      <c r="K2007" s="231"/>
      <c r="L2007" s="231"/>
      <c r="M2007" s="231"/>
      <c r="N2007" s="231"/>
      <c r="O2007" s="231"/>
      <c r="P2007" s="231"/>
      <c r="Q2007" s="231"/>
      <c r="R2007" s="231"/>
      <c r="S2007" s="231"/>
      <c r="T2007" s="231"/>
    </row>
    <row r="2008">
      <c r="A2008" s="257" t="str">
        <v>csqm8911</v>
      </c>
      <c r="B2008" s="257" t="str">
        <v>csqm8911</v>
      </c>
      <c r="C2008" s="257" t="str">
        <v>出落·首饰收纳盒</v>
      </c>
      <c r="D2008" s="257"/>
      <c r="E2008" s="257" t="str">
        <v>csqm8911</v>
      </c>
      <c r="F2008" s="257" t="str">
        <v>原竹+铁板+磁铁</v>
      </c>
      <c r="G2008" s="231"/>
      <c r="H2008" s="231"/>
      <c r="I2008" s="231"/>
      <c r="J2008" s="231"/>
      <c r="K2008" s="231"/>
      <c r="L2008" s="231"/>
      <c r="M2008" s="231"/>
      <c r="N2008" s="231"/>
      <c r="O2008" s="231"/>
      <c r="P2008" s="231"/>
      <c r="Q2008" s="231"/>
      <c r="R2008" s="231"/>
      <c r="S2008" s="231"/>
      <c r="T2008" s="231"/>
    </row>
    <row r="2009">
      <c r="A2009" s="257" t="str">
        <v>CS8001-2</v>
      </c>
      <c r="B2009" s="257" t="str">
        <v>CS8001-2</v>
      </c>
      <c r="C2009" s="257" t="str">
        <v>榻榻米·梳妆凳</v>
      </c>
      <c r="D2009" s="257"/>
      <c r="E2009" s="257" t="str">
        <v>CS8001-2</v>
      </c>
      <c r="F2009" s="257" t="str">
        <v>原竹＋记忆棉</v>
      </c>
      <c r="G2009" s="231"/>
      <c r="H2009" s="231"/>
      <c r="I2009" s="231"/>
      <c r="J2009" s="231"/>
      <c r="K2009" s="231"/>
      <c r="L2009" s="231"/>
      <c r="M2009" s="231"/>
      <c r="N2009" s="231"/>
      <c r="O2009" s="231"/>
      <c r="P2009" s="231"/>
      <c r="Q2009" s="231"/>
      <c r="R2009" s="231"/>
      <c r="S2009" s="231"/>
      <c r="T2009" s="231"/>
    </row>
    <row r="2010">
      <c r="A2010" s="257" t="str">
        <v>CS8001-新</v>
      </c>
      <c r="B2010" s="257" t="str">
        <v>CS8001-</v>
      </c>
      <c r="C2010" s="257" t="str">
        <v>榻榻米•茶几凳</v>
      </c>
      <c r="D2010" s="257"/>
      <c r="E2010" s="257" t="str">
        <v>CS8001-新</v>
      </c>
      <c r="F2010" s="257" t="str">
        <v>原竹＋记忆棉 储藏款</v>
      </c>
      <c r="G2010" s="231"/>
      <c r="H2010" s="231"/>
      <c r="I2010" s="231"/>
      <c r="J2010" s="231"/>
      <c r="K2010" s="231"/>
      <c r="L2010" s="231"/>
      <c r="M2010" s="231"/>
      <c r="N2010" s="231"/>
      <c r="O2010" s="231"/>
      <c r="P2010" s="231"/>
      <c r="Q2010" s="231"/>
      <c r="R2010" s="231"/>
      <c r="S2010" s="231"/>
      <c r="T2010" s="231"/>
    </row>
    <row r="2011">
      <c r="A2011" s="257" t="str">
        <v>cs8001</v>
      </c>
      <c r="B2011" s="257" t="str">
        <v>cs8001</v>
      </c>
      <c r="C2011" s="257" t="str">
        <v>榻榻米•茶几凳</v>
      </c>
      <c r="D2011" s="257"/>
      <c r="E2011" s="257" t="str">
        <v>cs8001</v>
      </c>
      <c r="F2011" s="257" t="str">
        <v>原竹＋记忆棉 经典款</v>
      </c>
      <c r="G2011" s="231"/>
      <c r="H2011" s="231"/>
      <c r="I2011" s="231"/>
      <c r="J2011" s="231"/>
      <c r="K2011" s="231"/>
      <c r="L2011" s="231"/>
      <c r="M2011" s="231"/>
      <c r="N2011" s="231"/>
      <c r="O2011" s="231"/>
      <c r="P2011" s="231"/>
      <c r="Q2011" s="231"/>
      <c r="R2011" s="231"/>
      <c r="S2011" s="231"/>
      <c r="T2011" s="231"/>
    </row>
    <row r="2012">
      <c r="A2012" s="257" t="str">
        <v>CS8888</v>
      </c>
      <c r="B2012" s="257" t="str">
        <v>CS8888</v>
      </c>
      <c r="C2012" s="257" t="str">
        <v>衣帽架</v>
      </c>
      <c r="D2012" s="257"/>
      <c r="E2012" s="257" t="str">
        <v>CS8888</v>
      </c>
      <c r="F2012" s="257" t="str">
        <v>原竹＋牛津布 懒时光</v>
      </c>
      <c r="G2012" s="231"/>
      <c r="H2012" s="231"/>
      <c r="I2012" s="231"/>
      <c r="J2012" s="231"/>
      <c r="K2012" s="231"/>
      <c r="L2012" s="231"/>
      <c r="M2012" s="231"/>
      <c r="N2012" s="231"/>
      <c r="O2012" s="231"/>
      <c r="P2012" s="231"/>
      <c r="Q2012" s="231"/>
      <c r="R2012" s="231"/>
      <c r="S2012" s="231"/>
      <c r="T2012" s="231"/>
    </row>
    <row r="2013">
      <c r="A2013" s="257" t="str">
        <v>CS8889</v>
      </c>
      <c r="B2013" s="257" t="str">
        <v>CS8889</v>
      </c>
      <c r="C2013" s="257" t="str">
        <v>衣帽架</v>
      </c>
      <c r="D2013" s="257"/>
      <c r="E2013" s="257" t="str">
        <v>CS8889</v>
      </c>
      <c r="F2013" s="257" t="str">
        <v>原竹＋牛津布 悦时光</v>
      </c>
      <c r="G2013" s="231"/>
      <c r="H2013" s="231"/>
      <c r="I2013" s="231"/>
      <c r="J2013" s="231"/>
      <c r="K2013" s="231"/>
      <c r="L2013" s="231"/>
      <c r="M2013" s="231"/>
      <c r="N2013" s="231"/>
      <c r="O2013" s="231"/>
      <c r="P2013" s="231"/>
      <c r="Q2013" s="231"/>
      <c r="R2013" s="231"/>
      <c r="S2013" s="231"/>
      <c r="T2013" s="231"/>
    </row>
    <row r="2014">
      <c r="A2014" s="257" t="str">
        <v>CS8703</v>
      </c>
      <c r="B2014" s="257" t="str">
        <v>CS8703</v>
      </c>
      <c r="C2014" s="257" t="str">
        <v>八弦琴•换鞋凳</v>
      </c>
      <c r="D2014" s="257"/>
      <c r="E2014" s="257" t="str">
        <v>CS8703</v>
      </c>
      <c r="F2014" s="257" t="str">
        <v>原竹</v>
      </c>
      <c r="G2014" s="231"/>
      <c r="H2014" s="231"/>
      <c r="I2014" s="231"/>
      <c r="J2014" s="231"/>
      <c r="K2014" s="231"/>
      <c r="L2014" s="231"/>
      <c r="M2014" s="231"/>
      <c r="N2014" s="231"/>
      <c r="O2014" s="231"/>
      <c r="P2014" s="231"/>
      <c r="Q2014" s="231"/>
      <c r="R2014" s="231"/>
      <c r="S2014" s="231"/>
      <c r="T2014" s="231"/>
    </row>
    <row r="2015">
      <c r="A2015" s="257" t="str">
        <v>CS8707-2</v>
      </c>
      <c r="B2015" s="257" t="str">
        <v>CS8707-2</v>
      </c>
      <c r="C2015" s="325" t="str">
        <v>两相望•飘窗茶几
（一几两垫）</v>
      </c>
      <c r="D2015" s="257"/>
      <c r="E2015" s="257" t="str">
        <v>CS8707-2</v>
      </c>
      <c r="F2015" s="257" t="str">
        <v>原竹＋记忆棉＋牛津布</v>
      </c>
      <c r="G2015" s="231"/>
      <c r="H2015" s="231"/>
      <c r="I2015" s="231"/>
      <c r="J2015" s="231"/>
      <c r="K2015" s="231"/>
      <c r="L2015" s="231"/>
      <c r="M2015" s="231"/>
      <c r="N2015" s="231"/>
      <c r="O2015" s="231"/>
      <c r="P2015" s="231"/>
      <c r="Q2015" s="231"/>
      <c r="R2015" s="231"/>
      <c r="S2015" s="231"/>
      <c r="T2015" s="231"/>
    </row>
    <row r="2016">
      <c r="A2016" s="257" t="str">
        <v>CS8709-套装</v>
      </c>
      <c r="B2016" s="257" t="str">
        <v>CS8709-套装</v>
      </c>
      <c r="C2016" s="257" t="str">
        <v>相依相随•沙发椅套装</v>
      </c>
      <c r="D2016" s="257"/>
      <c r="E2016" s="257" t="str">
        <v>CS8709-套装</v>
      </c>
      <c r="F2016" s="257" t="str">
        <v>原竹＋海绵坐垫</v>
      </c>
      <c r="G2016" s="231"/>
      <c r="H2016" s="231"/>
      <c r="I2016" s="231"/>
      <c r="J2016" s="231"/>
      <c r="K2016" s="231"/>
      <c r="L2016" s="231"/>
      <c r="M2016" s="231"/>
      <c r="N2016" s="231"/>
      <c r="O2016" s="231"/>
      <c r="P2016" s="231"/>
      <c r="Q2016" s="231"/>
      <c r="R2016" s="231"/>
      <c r="S2016" s="231"/>
      <c r="T2016" s="231"/>
    </row>
    <row r="2017">
      <c r="A2017" s="257" t="str">
        <v>CS8709-椅</v>
      </c>
      <c r="B2017" s="257" t="str">
        <v>CS8709-椅</v>
      </c>
      <c r="C2017" s="257" t="str">
        <v>相依•沙发椅</v>
      </c>
      <c r="D2017" s="257"/>
      <c r="E2017" s="257" t="str">
        <v>CS8709-椅</v>
      </c>
      <c r="F2017" s="257" t="str">
        <v>原竹＋海绵坐垫</v>
      </c>
      <c r="G2017" s="231"/>
      <c r="H2017" s="231"/>
      <c r="I2017" s="231"/>
      <c r="J2017" s="231"/>
      <c r="K2017" s="231"/>
      <c r="L2017" s="231"/>
      <c r="M2017" s="231"/>
      <c r="N2017" s="231"/>
      <c r="O2017" s="231"/>
      <c r="P2017" s="231"/>
      <c r="Q2017" s="231"/>
      <c r="R2017" s="231"/>
      <c r="S2017" s="231"/>
      <c r="T2017" s="231"/>
    </row>
    <row r="2018">
      <c r="A2018" s="257" t="str">
        <v>CS8709-凳</v>
      </c>
      <c r="B2018" s="257" t="str">
        <v>CS8709-凳</v>
      </c>
      <c r="C2018" s="257" t="str">
        <v>相随•搁脚凳</v>
      </c>
      <c r="D2018" s="257"/>
      <c r="E2018" s="257" t="str">
        <v>CS8709-凳</v>
      </c>
      <c r="F2018" s="257" t="str">
        <v>原竹＋海绵坐垫</v>
      </c>
      <c r="G2018" s="231"/>
      <c r="H2018" s="231"/>
      <c r="I2018" s="231"/>
      <c r="J2018" s="231"/>
      <c r="K2018" s="231"/>
      <c r="L2018" s="231"/>
      <c r="M2018" s="231"/>
      <c r="N2018" s="231"/>
      <c r="O2018" s="231"/>
      <c r="P2018" s="231"/>
      <c r="Q2018" s="231"/>
      <c r="R2018" s="231"/>
      <c r="S2018" s="231"/>
      <c r="T2018" s="231"/>
    </row>
    <row r="2019">
      <c r="A2019" s="257" t="str">
        <v>CS8712</v>
      </c>
      <c r="B2019" s="257" t="str">
        <v>CS8712</v>
      </c>
      <c r="C2019" s="257" t="str">
        <v>交错·沙发椅</v>
      </c>
      <c r="D2019" s="257"/>
      <c r="E2019" s="257" t="str">
        <v>CS8712</v>
      </c>
      <c r="F2019" s="257" t="str">
        <v>原竹＋海绵坐垫</v>
      </c>
      <c r="G2019" s="231"/>
      <c r="H2019" s="231"/>
      <c r="I2019" s="231"/>
      <c r="J2019" s="231"/>
      <c r="K2019" s="231"/>
      <c r="L2019" s="231"/>
      <c r="M2019" s="231"/>
      <c r="N2019" s="231"/>
      <c r="O2019" s="231"/>
      <c r="P2019" s="231"/>
      <c r="Q2019" s="231"/>
      <c r="R2019" s="231"/>
      <c r="S2019" s="231"/>
      <c r="T2019" s="231"/>
    </row>
    <row r="2020">
      <c r="A2020" s="257" t="str">
        <v>cs8731</v>
      </c>
      <c r="B2020" s="257" t="str">
        <v>cs8731</v>
      </c>
      <c r="C2020" s="257" t="str">
        <v>树枝·单人沙发</v>
      </c>
      <c r="D2020" s="257"/>
      <c r="E2020" s="257" t="str">
        <v>cs8731</v>
      </c>
      <c r="F2020" s="257" t="str">
        <v>原竹＋海绵坐垫</v>
      </c>
      <c r="G2020" s="231"/>
      <c r="H2020" s="231"/>
      <c r="I2020" s="231"/>
      <c r="J2020" s="231"/>
      <c r="K2020" s="231"/>
      <c r="L2020" s="231"/>
      <c r="M2020" s="231"/>
      <c r="N2020" s="231"/>
      <c r="O2020" s="231"/>
      <c r="P2020" s="231"/>
      <c r="Q2020" s="231"/>
      <c r="R2020" s="231"/>
      <c r="S2020" s="231"/>
      <c r="T2020" s="231"/>
    </row>
    <row r="2021">
      <c r="A2021" s="257" t="str">
        <v>cs8506</v>
      </c>
      <c r="B2021" s="257" t="str">
        <v>cs8506</v>
      </c>
      <c r="C2021" s="257" t="str">
        <v>小时候•四角凳</v>
      </c>
      <c r="D2021" s="257"/>
      <c r="E2021" s="257" t="str">
        <v>cs8506</v>
      </c>
      <c r="F2021" s="257" t="str">
        <v>原竹</v>
      </c>
      <c r="G2021" s="231"/>
      <c r="H2021" s="231"/>
      <c r="I2021" s="231"/>
      <c r="J2021" s="231"/>
      <c r="K2021" s="231"/>
      <c r="L2021" s="231"/>
      <c r="M2021" s="231"/>
      <c r="N2021" s="231"/>
      <c r="O2021" s="231"/>
      <c r="P2021" s="231"/>
      <c r="Q2021" s="231"/>
      <c r="R2021" s="231"/>
      <c r="S2021" s="231"/>
      <c r="T2021" s="231"/>
    </row>
    <row r="2022">
      <c r="A2022" s="257" t="str">
        <v>cs8713</v>
      </c>
      <c r="B2022" s="257" t="str">
        <v>cs8713</v>
      </c>
      <c r="C2022" s="257" t="str">
        <v>豆荚•升降茶几</v>
      </c>
      <c r="D2022" s="257"/>
      <c r="E2022" s="257" t="str">
        <v>cs8713</v>
      </c>
      <c r="F2022" s="257" t="str">
        <v>原竹</v>
      </c>
      <c r="G2022" s="231"/>
      <c r="H2022" s="231"/>
      <c r="I2022" s="231"/>
      <c r="J2022" s="231"/>
      <c r="K2022" s="231"/>
      <c r="L2022" s="231"/>
      <c r="M2022" s="231"/>
      <c r="N2022" s="231"/>
      <c r="O2022" s="231"/>
      <c r="P2022" s="231"/>
      <c r="Q2022" s="231"/>
      <c r="R2022" s="231"/>
      <c r="S2022" s="231"/>
      <c r="T2022" s="231"/>
    </row>
    <row r="2023">
      <c r="A2023" s="257" t="str">
        <v>cs8717</v>
      </c>
      <c r="B2023" s="257" t="str">
        <v>cs8717</v>
      </c>
      <c r="C2023" s="257" t="str">
        <v>魔盒•抽屉置物架</v>
      </c>
      <c r="D2023" s="257"/>
      <c r="E2023" s="257" t="str">
        <v>cs8717</v>
      </c>
      <c r="F2023" s="257" t="str">
        <v>原竹</v>
      </c>
      <c r="G2023" s="231"/>
      <c r="H2023" s="231"/>
      <c r="I2023" s="231"/>
      <c r="J2023" s="231"/>
      <c r="K2023" s="231"/>
      <c r="L2023" s="231"/>
      <c r="M2023" s="231"/>
      <c r="N2023" s="231"/>
      <c r="O2023" s="231"/>
      <c r="P2023" s="231"/>
      <c r="Q2023" s="231"/>
      <c r="R2023" s="231"/>
      <c r="S2023" s="231"/>
      <c r="T2023" s="231"/>
    </row>
    <row r="2024">
      <c r="A2024" s="257" t="str">
        <v>CS8503</v>
      </c>
      <c r="B2024" s="257" t="str">
        <v>CS8503</v>
      </c>
      <c r="C2024" s="257" t="str">
        <v>流云•茶几</v>
      </c>
      <c r="D2024" s="257"/>
      <c r="E2024" s="257" t="str">
        <v>CS8503</v>
      </c>
      <c r="F2024" s="257" t="str">
        <v>原竹</v>
      </c>
      <c r="G2024" s="231"/>
      <c r="H2024" s="231"/>
      <c r="I2024" s="231"/>
      <c r="J2024" s="231"/>
      <c r="K2024" s="231"/>
      <c r="L2024" s="231"/>
      <c r="M2024" s="231"/>
      <c r="N2024" s="231"/>
      <c r="O2024" s="231"/>
      <c r="P2024" s="231"/>
      <c r="Q2024" s="231"/>
      <c r="R2024" s="231"/>
      <c r="S2024" s="231"/>
      <c r="T2024" s="231"/>
    </row>
    <row r="2025">
      <c r="A2025" s="257" t="str">
        <v>cs8725</v>
      </c>
      <c r="B2025" s="257" t="str">
        <v>cs8725</v>
      </c>
      <c r="C2025" s="257" t="str">
        <v>云台.集线书桌</v>
      </c>
      <c r="D2025" s="257"/>
      <c r="E2025" s="257" t="str">
        <v>cs8725</v>
      </c>
      <c r="F2025" s="257" t="str">
        <v>原竹</v>
      </c>
      <c r="G2025" s="231"/>
      <c r="H2025" s="231"/>
      <c r="I2025" s="231"/>
      <c r="J2025" s="231"/>
      <c r="K2025" s="231"/>
      <c r="L2025" s="231"/>
      <c r="M2025" s="231"/>
      <c r="N2025" s="231"/>
      <c r="O2025" s="231"/>
      <c r="P2025" s="231"/>
      <c r="Q2025" s="231"/>
      <c r="R2025" s="231"/>
      <c r="S2025" s="231"/>
      <c r="T2025" s="231"/>
    </row>
    <row r="2026">
      <c r="A2026" s="257" t="str">
        <v>cs8723</v>
      </c>
      <c r="B2026" s="257" t="str">
        <v>cs8723</v>
      </c>
      <c r="C2026" s="257" t="str">
        <v>纳-抽屉边柜</v>
      </c>
      <c r="D2026" s="257"/>
      <c r="E2026" s="257" t="str">
        <v>cs8723</v>
      </c>
      <c r="F2026" s="257" t="str">
        <v>原竹</v>
      </c>
      <c r="G2026" s="231"/>
      <c r="H2026" s="231"/>
      <c r="I2026" s="231"/>
      <c r="J2026" s="231"/>
      <c r="K2026" s="231"/>
      <c r="L2026" s="231"/>
      <c r="M2026" s="231"/>
      <c r="N2026" s="231"/>
      <c r="O2026" s="231"/>
      <c r="P2026" s="231"/>
      <c r="Q2026" s="231"/>
      <c r="R2026" s="231"/>
      <c r="S2026" s="231"/>
      <c r="T2026" s="231"/>
    </row>
    <row r="2027">
      <c r="A2027" s="257" t="str">
        <v>cs8724</v>
      </c>
      <c r="B2027" s="257" t="str">
        <v>cs8724</v>
      </c>
      <c r="C2027" s="257" t="str">
        <v>藏-折叠边柜</v>
      </c>
      <c r="D2027" s="257"/>
      <c r="E2027" s="257" t="str">
        <v>cs8724</v>
      </c>
      <c r="F2027" s="257" t="str">
        <v>原竹</v>
      </c>
      <c r="G2027" s="231"/>
      <c r="H2027" s="231"/>
      <c r="I2027" s="231"/>
      <c r="J2027" s="231"/>
      <c r="K2027" s="231"/>
      <c r="L2027" s="231"/>
      <c r="M2027" s="231"/>
      <c r="N2027" s="231"/>
      <c r="O2027" s="231"/>
      <c r="P2027" s="231"/>
      <c r="Q2027" s="231"/>
      <c r="R2027" s="231"/>
      <c r="S2027" s="231"/>
      <c r="T2027" s="231"/>
    </row>
    <row r="2028">
      <c r="A2028" s="257" t="str">
        <v>cs8507-1</v>
      </c>
      <c r="B2028" s="257" t="str">
        <v>cs8507-1</v>
      </c>
      <c r="C2028" s="257" t="str">
        <v>禅凳-带垫</v>
      </c>
      <c r="D2028" s="257"/>
      <c r="E2028" s="257" t="str">
        <v>cs8507-1</v>
      </c>
      <c r="F2028" s="257" t="str">
        <v>原竹＋海绵坐垫</v>
      </c>
      <c r="G2028" s="231"/>
      <c r="H2028" s="231"/>
      <c r="I2028" s="231"/>
      <c r="J2028" s="231"/>
      <c r="K2028" s="231"/>
      <c r="L2028" s="231"/>
      <c r="M2028" s="231"/>
      <c r="N2028" s="231"/>
      <c r="O2028" s="231"/>
      <c r="P2028" s="231"/>
      <c r="Q2028" s="231"/>
      <c r="R2028" s="231"/>
      <c r="S2028" s="231"/>
      <c r="T2028" s="231"/>
    </row>
    <row r="2029">
      <c r="A2029" s="257" t="str">
        <v>cs8404</v>
      </c>
      <c r="B2029" s="257" t="str">
        <v>cs8404</v>
      </c>
      <c r="C2029" s="257" t="str">
        <v>冥思-禅桌</v>
      </c>
      <c r="D2029" s="257"/>
      <c r="E2029" s="257" t="str">
        <v>cs8404</v>
      </c>
      <c r="F2029" s="257" t="str">
        <v>原竹＋重竹</v>
      </c>
      <c r="G2029" s="231"/>
      <c r="H2029" s="231"/>
      <c r="I2029" s="231"/>
      <c r="J2029" s="231"/>
      <c r="K2029" s="231"/>
      <c r="L2029" s="231"/>
      <c r="M2029" s="231"/>
      <c r="N2029" s="231"/>
      <c r="O2029" s="231"/>
      <c r="P2029" s="231"/>
      <c r="Q2029" s="231"/>
      <c r="R2029" s="231"/>
      <c r="S2029" s="231"/>
      <c r="T2029" s="231"/>
    </row>
    <row r="2030">
      <c r="A2030" s="257" t="str">
        <v>cs8726</v>
      </c>
      <c r="B2030" s="257" t="str">
        <v>cs8726</v>
      </c>
      <c r="C2030" s="257" t="str">
        <v>格格·抽屉床头柜</v>
      </c>
      <c r="D2030" s="257"/>
      <c r="E2030" s="257" t="str">
        <v>cs8726</v>
      </c>
      <c r="F2030" s="257" t="str">
        <v>原竹</v>
      </c>
      <c r="G2030" s="231"/>
      <c r="H2030" s="231"/>
      <c r="I2030" s="231"/>
      <c r="J2030" s="231"/>
      <c r="K2030" s="231"/>
      <c r="L2030" s="231"/>
      <c r="M2030" s="231"/>
      <c r="N2030" s="231"/>
      <c r="O2030" s="231"/>
      <c r="P2030" s="231"/>
      <c r="Q2030" s="231"/>
      <c r="R2030" s="231"/>
      <c r="S2030" s="231"/>
      <c r="T2030" s="231"/>
    </row>
    <row r="2031">
      <c r="A2031" s="257" t="str">
        <v>cs8510-1</v>
      </c>
      <c r="B2031" s="257" t="str">
        <v>cs8510-1</v>
      </c>
      <c r="C2031" s="257" t="str">
        <v>萌芽·多功能凳</v>
      </c>
      <c r="D2031" s="257"/>
      <c r="E2031" s="257" t="str">
        <v>cs8510-1</v>
      </c>
      <c r="F2031" s="257" t="str">
        <v>原竹</v>
      </c>
      <c r="G2031" s="231"/>
      <c r="H2031" s="231"/>
      <c r="I2031" s="231"/>
      <c r="J2031" s="231"/>
      <c r="K2031" s="231"/>
      <c r="L2031" s="231"/>
      <c r="M2031" s="231"/>
      <c r="N2031" s="231"/>
      <c r="O2031" s="231"/>
      <c r="P2031" s="231"/>
      <c r="Q2031" s="231"/>
      <c r="R2031" s="231"/>
      <c r="S2031" s="231"/>
      <c r="T2031" s="231"/>
    </row>
    <row r="2032">
      <c r="A2032" s="257" t="str">
        <v>cs8885</v>
      </c>
      <c r="B2032" s="257" t="str">
        <v>cs8885</v>
      </c>
      <c r="C2032" s="257" t="str">
        <v>桠·衣帽架</v>
      </c>
      <c r="D2032" s="257"/>
      <c r="E2032" s="257" t="str">
        <v>cs8885</v>
      </c>
      <c r="F2032" s="257" t="str">
        <v>原竹</v>
      </c>
      <c r="G2032" s="231"/>
      <c r="H2032" s="231"/>
      <c r="I2032" s="231"/>
      <c r="J2032" s="231"/>
      <c r="K2032" s="231"/>
      <c r="L2032" s="231"/>
      <c r="M2032" s="231"/>
      <c r="N2032" s="231"/>
      <c r="O2032" s="231"/>
      <c r="P2032" s="231"/>
      <c r="Q2032" s="231"/>
      <c r="R2032" s="231"/>
      <c r="S2032" s="231"/>
      <c r="T2032" s="231"/>
    </row>
    <row r="2033">
      <c r="A2033" s="257" t="str">
        <v>cs8885-1</v>
      </c>
      <c r="B2033" s="257" t="str">
        <v>cs8885</v>
      </c>
      <c r="C2033" s="257" t="str">
        <v>桠·衣帽架</v>
      </c>
      <c r="D2033" s="257"/>
      <c r="E2033" s="257" t="str">
        <v>cs8885-1</v>
      </c>
      <c r="F2033" s="257" t="str">
        <v>原竹色</v>
      </c>
      <c r="G2033" s="231"/>
      <c r="H2033" s="231"/>
      <c r="I2033" s="231"/>
      <c r="J2033" s="231"/>
      <c r="K2033" s="231"/>
      <c r="L2033" s="231"/>
      <c r="M2033" s="231"/>
      <c r="N2033" s="231"/>
      <c r="O2033" s="231"/>
      <c r="P2033" s="231"/>
      <c r="Q2033" s="231"/>
      <c r="R2033" s="231"/>
      <c r="S2033" s="231"/>
      <c r="T2033" s="231"/>
    </row>
    <row r="2034">
      <c r="A2034" s="257" t="str">
        <v>cs8885-2</v>
      </c>
      <c r="B2034" s="257" t="str">
        <v>cs8885</v>
      </c>
      <c r="C2034" s="257" t="str">
        <v>桠·衣帽架</v>
      </c>
      <c r="D2034" s="257"/>
      <c r="E2034" s="257" t="str">
        <v>cs8885-2</v>
      </c>
      <c r="F2034" s="257" t="str">
        <v>胡桃色</v>
      </c>
      <c r="G2034" s="231"/>
      <c r="H2034" s="231"/>
      <c r="I2034" s="231"/>
      <c r="J2034" s="231"/>
      <c r="K2034" s="231"/>
      <c r="L2034" s="231"/>
      <c r="M2034" s="231"/>
      <c r="N2034" s="231"/>
      <c r="O2034" s="231"/>
      <c r="P2034" s="231"/>
      <c r="Q2034" s="231"/>
      <c r="R2034" s="231"/>
      <c r="S2034" s="231"/>
      <c r="T2034" s="231"/>
    </row>
    <row r="2035">
      <c r="A2035" s="257" t="str">
        <v>cs8716-1</v>
      </c>
      <c r="B2035" s="257" t="str">
        <v>cs8716-1</v>
      </c>
      <c r="C2035" s="257" t="str">
        <v>云端·移动边几</v>
      </c>
      <c r="D2035" s="257"/>
      <c r="E2035" s="257" t="str">
        <v>cs8716-1</v>
      </c>
      <c r="F2035" s="257" t="str">
        <v>原竹+MDF</v>
      </c>
      <c r="G2035" s="231"/>
      <c r="H2035" s="231"/>
      <c r="I2035" s="231"/>
      <c r="J2035" s="231"/>
      <c r="K2035" s="231"/>
      <c r="L2035" s="231"/>
      <c r="M2035" s="231"/>
      <c r="N2035" s="231"/>
      <c r="O2035" s="231"/>
      <c r="P2035" s="231"/>
      <c r="Q2035" s="231"/>
      <c r="R2035" s="231"/>
      <c r="S2035" s="231"/>
      <c r="T2035" s="231"/>
    </row>
    <row r="2036">
      <c r="A2036" s="257" t="str">
        <v>cs8886</v>
      </c>
      <c r="B2036" s="257" t="str">
        <v>cs8886</v>
      </c>
      <c r="C2036" s="257" t="str">
        <v>白格·衣帽架</v>
      </c>
      <c r="D2036" s="257"/>
      <c r="E2036" s="257" t="str">
        <v>cs8886</v>
      </c>
      <c r="F2036" s="257" t="str">
        <v>原竹+MDF</v>
      </c>
      <c r="G2036" s="231"/>
      <c r="H2036" s="231"/>
      <c r="I2036" s="231"/>
      <c r="J2036" s="231"/>
      <c r="K2036" s="231"/>
      <c r="L2036" s="231"/>
      <c r="M2036" s="231"/>
      <c r="N2036" s="231"/>
      <c r="O2036" s="231"/>
      <c r="P2036" s="231"/>
      <c r="Q2036" s="231"/>
      <c r="R2036" s="231"/>
      <c r="S2036" s="231"/>
      <c r="T2036" s="231"/>
    </row>
    <row r="2037">
      <c r="A2037" s="257" t="str">
        <v>cs8401</v>
      </c>
      <c r="B2037" s="257" t="str">
        <v>cs8401</v>
      </c>
      <c r="C2037" s="257" t="str">
        <v>叙旧-双层茶几</v>
      </c>
      <c r="D2037" s="257"/>
      <c r="E2037" s="257" t="str">
        <v>cs8401</v>
      </c>
      <c r="F2037" s="257" t="str">
        <v>原竹＋牛津布</v>
      </c>
      <c r="G2037" s="231"/>
      <c r="H2037" s="231"/>
      <c r="I2037" s="231"/>
      <c r="J2037" s="231"/>
      <c r="K2037" s="231"/>
      <c r="L2037" s="231"/>
      <c r="M2037" s="231"/>
      <c r="N2037" s="231"/>
      <c r="O2037" s="231"/>
      <c r="P2037" s="231"/>
      <c r="Q2037" s="231"/>
      <c r="R2037" s="231"/>
      <c r="S2037" s="231"/>
      <c r="T2037" s="231"/>
    </row>
    <row r="2038">
      <c r="A2038" s="257" t="str">
        <v>CS8502</v>
      </c>
      <c r="B2038" s="257" t="str">
        <v>CS8502</v>
      </c>
      <c r="C2038" s="257" t="str">
        <v>小魔方•组合斗柜</v>
      </c>
      <c r="D2038" s="257"/>
      <c r="E2038" s="257" t="str">
        <v>CS8502</v>
      </c>
      <c r="F2038" s="257" t="str">
        <v>（单个）原竹＋牛津布</v>
      </c>
      <c r="G2038" s="231"/>
      <c r="H2038" s="231"/>
      <c r="I2038" s="231"/>
      <c r="J2038" s="231"/>
      <c r="K2038" s="231"/>
      <c r="L2038" s="231"/>
      <c r="M2038" s="231"/>
      <c r="N2038" s="231"/>
      <c r="O2038" s="231"/>
      <c r="P2038" s="231"/>
      <c r="Q2038" s="231"/>
      <c r="R2038" s="231"/>
      <c r="S2038" s="231"/>
      <c r="T2038" s="231"/>
    </row>
    <row r="2039">
      <c r="A2039" s="257" t="str">
        <v>cs8502-1</v>
      </c>
      <c r="B2039" s="257" t="str">
        <v>cs8502-1</v>
      </c>
      <c r="C2039" s="257" t="str">
        <v>小魔方•组合斗柜</v>
      </c>
      <c r="D2039" s="257"/>
      <c r="E2039" s="257" t="str">
        <v>cs8502-1</v>
      </c>
      <c r="F2039" s="257" t="str">
        <v>（标准版带脚） 原竹＋牛津布</v>
      </c>
      <c r="G2039" s="231"/>
      <c r="H2039" s="231"/>
      <c r="I2039" s="231"/>
      <c r="J2039" s="231"/>
      <c r="K2039" s="231"/>
      <c r="L2039" s="231"/>
      <c r="M2039" s="231"/>
      <c r="N2039" s="231"/>
      <c r="O2039" s="231"/>
      <c r="P2039" s="231"/>
      <c r="Q2039" s="231"/>
      <c r="R2039" s="231"/>
      <c r="S2039" s="231"/>
      <c r="T2039" s="231"/>
    </row>
    <row r="2040">
      <c r="A2040" s="257" t="str">
        <v>cs8502-2</v>
      </c>
      <c r="B2040" s="257" t="str">
        <v>cs8502-2</v>
      </c>
      <c r="C2040" s="257" t="str">
        <v>小魔方•组合斗柜</v>
      </c>
      <c r="D2040" s="257"/>
      <c r="E2040" s="257" t="str">
        <v>cs8502-2</v>
      </c>
      <c r="F2040" s="257" t="str">
        <v>（宽版） 原竹＋牛津布</v>
      </c>
      <c r="G2040" s="231"/>
      <c r="H2040" s="231"/>
      <c r="I2040" s="231"/>
      <c r="J2040" s="231"/>
      <c r="K2040" s="231"/>
      <c r="L2040" s="231"/>
      <c r="M2040" s="231"/>
      <c r="N2040" s="231"/>
      <c r="O2040" s="231"/>
      <c r="P2040" s="231"/>
      <c r="Q2040" s="231"/>
      <c r="R2040" s="231"/>
      <c r="S2040" s="231"/>
      <c r="T2040" s="231"/>
    </row>
    <row r="2041">
      <c r="A2041" s="257" t="str">
        <v>cs8502-3a</v>
      </c>
      <c r="B2041" s="257" t="str">
        <v>cs8502-3a</v>
      </c>
      <c r="C2041" s="257" t="str">
        <v>小魔方•组合斗柜</v>
      </c>
      <c r="D2041" s="257"/>
      <c r="E2041" s="257" t="str">
        <v>cs8502-3a</v>
      </c>
      <c r="F2041" s="257" t="str">
        <v>（宽版带脚）原竹＋牛津布</v>
      </c>
      <c r="G2041" s="231"/>
      <c r="H2041" s="231"/>
      <c r="I2041" s="231"/>
      <c r="J2041" s="231"/>
      <c r="K2041" s="231"/>
      <c r="L2041" s="231"/>
      <c r="M2041" s="231"/>
      <c r="N2041" s="231"/>
      <c r="O2041" s="231"/>
      <c r="P2041" s="231"/>
      <c r="Q2041" s="231"/>
      <c r="R2041" s="231"/>
      <c r="S2041" s="231"/>
      <c r="T2041" s="231"/>
    </row>
    <row r="2042">
      <c r="A2042" s="257" t="str">
        <v>8714612099698</v>
      </c>
      <c r="B2042" s="257" t="str">
        <v>8714612099698</v>
      </c>
      <c r="C2042" s="257" t="str">
        <v>城市安全防盗经典背包</v>
      </c>
      <c r="D2042" s="257" t="str">
        <v>背包</v>
      </c>
      <c r="E2042" s="257" t="str">
        <v>8714612099698</v>
      </c>
      <c r="F2042" s="257" t="str">
        <v>30*14*44cm（±1cm），容量/容积：18L 黑色</v>
      </c>
      <c r="G2042" s="231"/>
      <c r="H2042" s="231"/>
      <c r="I2042" s="231"/>
      <c r="J2042" s="231"/>
      <c r="K2042" s="231"/>
      <c r="L2042" s="231"/>
      <c r="M2042" s="231"/>
      <c r="N2042" s="231"/>
      <c r="O2042" s="231"/>
      <c r="P2042" s="231"/>
      <c r="Q2042" s="231"/>
      <c r="R2042" s="231"/>
      <c r="S2042" s="231"/>
      <c r="T2042" s="231"/>
    </row>
    <row r="2043">
      <c r="A2043" s="257" t="str">
        <v>8714612107263</v>
      </c>
      <c r="B2043" s="257" t="str">
        <v>8714612107263</v>
      </c>
      <c r="C2043" s="257" t="str">
        <v>XDDESIGN 城市安全防盗公文背包</v>
      </c>
      <c r="D2043" s="257" t="str">
        <v>背包</v>
      </c>
      <c r="E2043" s="257" t="str">
        <v>8714612107263</v>
      </c>
      <c r="F2043" s="257" t="str">
        <v>44.5*31*10cm</v>
      </c>
      <c r="G2043" s="231"/>
      <c r="H2043" s="231"/>
      <c r="I2043" s="231"/>
      <c r="J2043" s="231"/>
      <c r="K2043" s="231"/>
      <c r="L2043" s="231"/>
      <c r="M2043" s="231"/>
      <c r="N2043" s="231"/>
      <c r="O2043" s="231"/>
      <c r="P2043" s="231"/>
      <c r="Q2043" s="231"/>
      <c r="R2043" s="231"/>
      <c r="S2043" s="231"/>
      <c r="T2043" s="231"/>
    </row>
    <row r="2044">
      <c r="A2044" s="257" t="str">
        <v>8714612109670</v>
      </c>
      <c r="B2044" s="257" t="str">
        <v>8714612109670</v>
      </c>
      <c r="C2044" s="257" t="str">
        <v>城市安全防盗轻旅背包-无冕黑</v>
      </c>
      <c r="D2044" s="257" t="str">
        <v>背包</v>
      </c>
      <c r="E2044" s="257" t="str">
        <v>8714612109670</v>
      </c>
      <c r="F2044" s="325" t="str">
        <v>长：32 宽：15 高47-64
（区别在于放开卷筒和不放开）</v>
      </c>
      <c r="G2044" s="231"/>
      <c r="H2044" s="231"/>
      <c r="I2044" s="231"/>
      <c r="J2044" s="231"/>
      <c r="K2044" s="231"/>
      <c r="L2044" s="231"/>
      <c r="M2044" s="231"/>
      <c r="N2044" s="231"/>
      <c r="O2044" s="231"/>
      <c r="P2044" s="231"/>
      <c r="Q2044" s="231"/>
      <c r="R2044" s="231"/>
      <c r="S2044" s="231"/>
      <c r="T2044" s="231"/>
    </row>
    <row r="2045">
      <c r="A2045" s="257" t="str">
        <v>8714612109687</v>
      </c>
      <c r="B2045" s="257" t="str">
        <v>8714612109687</v>
      </c>
      <c r="C2045" s="257" t="str">
        <v>城市安全防盗轻旅背包-淡雅灰</v>
      </c>
      <c r="D2045" s="257" t="str">
        <v>背包</v>
      </c>
      <c r="E2045" s="257" t="str">
        <v>8714612109687</v>
      </c>
      <c r="F2045" s="325" t="str">
        <v>长：32 宽：15 高47-65
（区别在于放开卷筒和不放开）</v>
      </c>
      <c r="G2045" s="231"/>
      <c r="H2045" s="231"/>
      <c r="I2045" s="231"/>
      <c r="J2045" s="231"/>
      <c r="K2045" s="231"/>
      <c r="L2045" s="231"/>
      <c r="M2045" s="231"/>
      <c r="N2045" s="231"/>
      <c r="O2045" s="231"/>
      <c r="P2045" s="231"/>
      <c r="Q2045" s="231"/>
      <c r="R2045" s="231"/>
      <c r="S2045" s="231"/>
      <c r="T2045" s="231"/>
    </row>
    <row r="2046">
      <c r="A2046" s="257" t="str">
        <v>8714612109694</v>
      </c>
      <c r="B2046" s="257" t="str">
        <v>8714612109694</v>
      </c>
      <c r="C2046" s="257" t="str">
        <v>城市安全防盗轻旅背包-蓝色</v>
      </c>
      <c r="D2046" s="257" t="str">
        <v>背包</v>
      </c>
      <c r="E2046" s="257" t="str">
        <v>8714612109694</v>
      </c>
      <c r="F2046" s="257" t="str">
        <v>蓝色</v>
      </c>
      <c r="G2046" s="231"/>
      <c r="H2046" s="231"/>
      <c r="I2046" s="231"/>
      <c r="J2046" s="231"/>
      <c r="K2046" s="231"/>
      <c r="L2046" s="231"/>
      <c r="M2046" s="231"/>
      <c r="N2046" s="231"/>
      <c r="O2046" s="231"/>
      <c r="P2046" s="231"/>
      <c r="Q2046" s="231"/>
      <c r="R2046" s="231"/>
      <c r="S2046" s="231"/>
      <c r="T2046" s="231"/>
    </row>
    <row r="2047">
      <c r="A2047" s="257" t="str">
        <v>8714612110256</v>
      </c>
      <c r="B2047" s="257" t="str">
        <v>8714612110256</v>
      </c>
      <c r="C2047" s="257" t="str">
        <v>城市安全防盗迷彩背包-海洋迷彩</v>
      </c>
      <c r="D2047" s="257" t="str">
        <v>背包</v>
      </c>
      <c r="E2047" s="257" t="str">
        <v>8714612110256</v>
      </c>
      <c r="F2047" s="325" t="str">
        <v>30*14*44cm（±1cm），
容量/容积：18L</v>
      </c>
      <c r="G2047" s="231"/>
      <c r="H2047" s="231"/>
      <c r="I2047" s="231"/>
      <c r="J2047" s="231"/>
      <c r="K2047" s="231"/>
      <c r="L2047" s="231"/>
      <c r="M2047" s="231"/>
      <c r="N2047" s="231"/>
      <c r="O2047" s="231"/>
      <c r="P2047" s="231"/>
      <c r="Q2047" s="231"/>
      <c r="R2047" s="231"/>
      <c r="S2047" s="231"/>
      <c r="T2047" s="231"/>
    </row>
    <row r="2048">
      <c r="A2048" s="257" t="str">
        <v>8714612110249</v>
      </c>
      <c r="B2048" s="257" t="str">
        <v>8714612110249</v>
      </c>
      <c r="C2048" s="257" t="str">
        <v>城市安全防盗迷彩背包-森林迷彩</v>
      </c>
      <c r="D2048" s="257" t="str">
        <v>背包</v>
      </c>
      <c r="E2048" s="257" t="str">
        <v>8714612110249</v>
      </c>
      <c r="F2048" s="325" t="str">
        <v>30*14*44cm（±1cm），
容量/容积：18L</v>
      </c>
      <c r="G2048" s="231"/>
      <c r="H2048" s="231"/>
      <c r="I2048" s="231"/>
      <c r="J2048" s="231"/>
      <c r="K2048" s="231"/>
      <c r="L2048" s="231"/>
      <c r="M2048" s="231"/>
      <c r="N2048" s="231"/>
      <c r="O2048" s="231"/>
      <c r="P2048" s="231"/>
      <c r="Q2048" s="231"/>
      <c r="R2048" s="231"/>
      <c r="S2048" s="231"/>
      <c r="T2048" s="231"/>
    </row>
    <row r="2049">
      <c r="A2049" s="257" t="str">
        <v>8714612110225</v>
      </c>
      <c r="B2049" s="257" t="str">
        <v>8714612110225</v>
      </c>
      <c r="C2049" s="257" t="str">
        <v>城市安全防盗迷彩背包-极简斑马</v>
      </c>
      <c r="D2049" s="257" t="str">
        <v>背包</v>
      </c>
      <c r="E2049" s="257" t="str">
        <v>8714612110225</v>
      </c>
      <c r="F2049" s="325" t="str">
        <v>30*14*44cm（±1cm），
容量/容积：18L</v>
      </c>
      <c r="G2049" s="231"/>
      <c r="H2049" s="231"/>
      <c r="I2049" s="231"/>
      <c r="J2049" s="231"/>
      <c r="K2049" s="231"/>
      <c r="L2049" s="231"/>
      <c r="M2049" s="231"/>
      <c r="N2049" s="231"/>
      <c r="O2049" s="231"/>
      <c r="P2049" s="231"/>
      <c r="Q2049" s="231"/>
      <c r="R2049" s="231"/>
      <c r="S2049" s="231"/>
      <c r="T2049" s="231"/>
    </row>
    <row r="2050">
      <c r="A2050" s="257" t="str">
        <v>8714612110232</v>
      </c>
      <c r="B2050" s="257" t="str">
        <v>8714612110232</v>
      </c>
      <c r="C2050" s="257" t="str">
        <v>城市安全防盗迷彩背包-雪地斑马</v>
      </c>
      <c r="D2050" s="257" t="str">
        <v>背包1</v>
      </c>
      <c r="E2050" s="257" t="str">
        <v>8714612110232</v>
      </c>
      <c r="F2050" s="257" t="str">
        <v>30*14*44cm（±1cm），容量/容积：18L</v>
      </c>
      <c r="G2050" s="231"/>
      <c r="H2050" s="231"/>
      <c r="I2050" s="231"/>
      <c r="J2050" s="231"/>
      <c r="K2050" s="231"/>
      <c r="L2050" s="231"/>
      <c r="M2050" s="231"/>
      <c r="N2050" s="231"/>
      <c r="O2050" s="231"/>
      <c r="P2050" s="231"/>
      <c r="Q2050" s="231"/>
      <c r="R2050" s="231"/>
      <c r="S2050" s="231"/>
      <c r="T2050" s="231"/>
    </row>
    <row r="2051">
      <c r="A2051" s="257" t="str">
        <v>8714612110447</v>
      </c>
      <c r="B2051" s="257" t="str">
        <v>8714612110447</v>
      </c>
      <c r="C2051" s="257" t="str">
        <v>压缩包</v>
      </c>
      <c r="D2051" s="257" t="str">
        <v>背包</v>
      </c>
      <c r="E2051" s="257" t="str">
        <v>8714612110447</v>
      </c>
      <c r="F2051" s="257"/>
      <c r="G2051" s="231"/>
      <c r="H2051" s="231"/>
      <c r="I2051" s="231"/>
      <c r="J2051" s="231"/>
      <c r="K2051" s="231"/>
      <c r="L2051" s="231"/>
      <c r="M2051" s="231"/>
      <c r="N2051" s="231"/>
      <c r="O2051" s="231"/>
      <c r="P2051" s="231"/>
      <c r="Q2051" s="231"/>
      <c r="R2051" s="231"/>
      <c r="S2051" s="231"/>
      <c r="T2051" s="231"/>
    </row>
    <row r="2052">
      <c r="A2052" s="257" t="str">
        <v>8021685620040</v>
      </c>
      <c r="B2052" s="257" t="str">
        <v>440164</v>
      </c>
      <c r="C2052" s="257" t="str">
        <v>竹签香薰</v>
      </c>
      <c r="D2052" s="257"/>
      <c r="E2052" s="257" t="str">
        <v>8021685620040</v>
      </c>
      <c r="F2052" s="257" t="str">
        <v>Venetiae威尼斯</v>
      </c>
      <c r="G2052" s="231"/>
      <c r="H2052" s="231"/>
      <c r="I2052" s="231"/>
      <c r="J2052" s="231"/>
      <c r="K2052" s="231"/>
      <c r="L2052" s="231"/>
      <c r="M2052" s="231"/>
      <c r="N2052" s="231"/>
      <c r="O2052" s="231"/>
      <c r="P2052" s="231"/>
      <c r="Q2052" s="231"/>
      <c r="R2052" s="231"/>
      <c r="S2052" s="231"/>
      <c r="T2052" s="231"/>
    </row>
    <row r="2053">
      <c r="A2053" s="257" t="str">
        <v>8021685440549</v>
      </c>
      <c r="B2053" s="257" t="str">
        <v>430054</v>
      </c>
      <c r="C2053" s="257" t="str">
        <v>竹签香薰</v>
      </c>
      <c r="D2053" s="257"/>
      <c r="E2053" s="257" t="str">
        <v>8021685440549</v>
      </c>
      <c r="F2053" s="257" t="str">
        <v>SPA EssenceSPA 精油50ml</v>
      </c>
      <c r="G2053" s="231"/>
      <c r="H2053" s="231"/>
      <c r="I2053" s="231"/>
      <c r="J2053" s="231"/>
      <c r="K2053" s="231"/>
      <c r="L2053" s="231"/>
      <c r="M2053" s="231"/>
      <c r="N2053" s="231"/>
      <c r="O2053" s="231"/>
      <c r="P2053" s="231"/>
      <c r="Q2053" s="231"/>
      <c r="R2053" s="231"/>
      <c r="S2053" s="231"/>
      <c r="T2053" s="231"/>
    </row>
    <row r="2054">
      <c r="A2054" s="257" t="str">
        <v>8021685440259</v>
      </c>
      <c r="B2054" s="257" t="str">
        <v>430006</v>
      </c>
      <c r="C2054" s="257" t="str">
        <v>竹签香薰</v>
      </c>
      <c r="D2054" s="257"/>
      <c r="E2054" s="257" t="str">
        <v>8021685440259</v>
      </c>
      <c r="F2054" s="257" t="str">
        <v>Malaber Pepper黑川</v>
      </c>
      <c r="G2054" s="231"/>
      <c r="H2054" s="231"/>
      <c r="I2054" s="231"/>
      <c r="J2054" s="231"/>
      <c r="K2054" s="231"/>
      <c r="L2054" s="231"/>
      <c r="M2054" s="231"/>
      <c r="N2054" s="231"/>
      <c r="O2054" s="231"/>
      <c r="P2054" s="231"/>
      <c r="Q2054" s="231"/>
      <c r="R2054" s="231"/>
      <c r="S2054" s="231"/>
      <c r="T2054" s="231"/>
    </row>
    <row r="2055">
      <c r="A2055" s="257" t="str">
        <v>8021685420114</v>
      </c>
      <c r="B2055" s="257" t="str">
        <v>400076</v>
      </c>
      <c r="C2055" s="257" t="str">
        <v>竹签香薰</v>
      </c>
      <c r="D2055" s="257"/>
      <c r="E2055" s="257" t="str">
        <v>8021685420114</v>
      </c>
      <c r="F2055" s="257" t="str">
        <v>Fig and Rose of Tabriz五月清晨50ml</v>
      </c>
      <c r="G2055" s="231"/>
      <c r="H2055" s="231"/>
      <c r="I2055" s="231"/>
      <c r="J2055" s="231"/>
      <c r="K2055" s="231"/>
      <c r="L2055" s="231"/>
      <c r="M2055" s="231"/>
      <c r="N2055" s="231"/>
      <c r="O2055" s="231"/>
      <c r="P2055" s="231"/>
      <c r="Q2055" s="231"/>
      <c r="R2055" s="231"/>
      <c r="S2055" s="231"/>
      <c r="T2055" s="231"/>
    </row>
    <row r="2056">
      <c r="A2056" s="257" t="str">
        <v>8021685410221</v>
      </c>
      <c r="B2056" s="257" t="str">
        <v>400062</v>
      </c>
      <c r="C2056" s="257" t="str">
        <v>竹签香薰</v>
      </c>
      <c r="D2056" s="257"/>
      <c r="E2056" s="257" t="str">
        <v>8021685410221</v>
      </c>
      <c r="F2056" s="257" t="str">
        <v>Fig and Rose of Tabriz五月清晨100ml</v>
      </c>
      <c r="G2056" s="231"/>
      <c r="H2056" s="231"/>
      <c r="I2056" s="231"/>
      <c r="J2056" s="231"/>
      <c r="K2056" s="231"/>
      <c r="L2056" s="231"/>
      <c r="M2056" s="231"/>
      <c r="N2056" s="231"/>
      <c r="O2056" s="231"/>
      <c r="P2056" s="231"/>
      <c r="Q2056" s="231"/>
      <c r="R2056" s="231"/>
      <c r="S2056" s="231"/>
      <c r="T2056" s="231"/>
    </row>
    <row r="2057">
      <c r="A2057" s="257" t="str">
        <v>8021685601056</v>
      </c>
      <c r="B2057" s="257" t="str">
        <v>440006</v>
      </c>
      <c r="C2057" s="257" t="str">
        <v>竹签香薰</v>
      </c>
      <c r="D2057" s="257"/>
      <c r="E2057" s="257" t="str">
        <v>8021685601056</v>
      </c>
      <c r="F2057" s="257" t="str">
        <v>Dokki Cotton豆蔻木棉100ml</v>
      </c>
      <c r="G2057" s="231"/>
      <c r="H2057" s="231"/>
      <c r="I2057" s="231"/>
      <c r="J2057" s="231"/>
      <c r="K2057" s="231"/>
      <c r="L2057" s="231"/>
      <c r="M2057" s="231"/>
      <c r="N2057" s="231"/>
      <c r="O2057" s="231"/>
      <c r="P2057" s="231"/>
      <c r="Q2057" s="231"/>
      <c r="R2057" s="231"/>
      <c r="S2057" s="231"/>
      <c r="T2057" s="231"/>
    </row>
    <row r="2058">
      <c r="A2058" s="257" t="str">
        <v>8021685601049</v>
      </c>
      <c r="B2058" s="257" t="str">
        <v>440005</v>
      </c>
      <c r="C2058" s="257" t="str">
        <v>竹签香薰</v>
      </c>
      <c r="D2058" s="257"/>
      <c r="E2058" s="257" t="str">
        <v>8021685601049</v>
      </c>
      <c r="F2058" s="257" t="str">
        <v>Dokki Cotton豆蔻木棉250ml</v>
      </c>
      <c r="G2058" s="231"/>
      <c r="H2058" s="231"/>
      <c r="I2058" s="231"/>
      <c r="J2058" s="231"/>
      <c r="K2058" s="231"/>
      <c r="L2058" s="231"/>
      <c r="M2058" s="231"/>
      <c r="N2058" s="231"/>
      <c r="O2058" s="231"/>
      <c r="P2058" s="231"/>
      <c r="Q2058" s="231"/>
      <c r="R2058" s="231"/>
      <c r="S2058" s="231"/>
      <c r="T2058" s="231"/>
    </row>
    <row r="2059">
      <c r="A2059" s="257" t="str">
        <v>8021685440570</v>
      </c>
      <c r="B2059" s="257" t="str">
        <v>430057</v>
      </c>
      <c r="C2059" s="257" t="str">
        <v>车载香包</v>
      </c>
      <c r="D2059" s="257"/>
      <c r="E2059" s="257" t="str">
        <v>8021685440570</v>
      </c>
      <c r="F2059" s="257" t="str">
        <v>SPA EssenceSPA 精油 8cm*9cm</v>
      </c>
      <c r="G2059" s="231"/>
      <c r="H2059" s="231"/>
      <c r="I2059" s="231"/>
      <c r="J2059" s="231"/>
      <c r="K2059" s="231"/>
      <c r="L2059" s="231"/>
      <c r="M2059" s="231"/>
      <c r="N2059" s="231"/>
      <c r="O2059" s="231"/>
      <c r="P2059" s="231"/>
      <c r="Q2059" s="231"/>
      <c r="R2059" s="231"/>
      <c r="S2059" s="231"/>
      <c r="T2059" s="231"/>
    </row>
    <row r="2060">
      <c r="A2060" s="257" t="str">
        <v>8021685610461</v>
      </c>
      <c r="B2060" s="257" t="str">
        <v>440142</v>
      </c>
      <c r="C2060" s="257" t="str">
        <v>车载香包</v>
      </c>
      <c r="D2060" s="257"/>
      <c r="E2060" s="257" t="str">
        <v>8021685610461</v>
      </c>
      <c r="F2060" s="257" t="str">
        <v>Klìnto 1817红醇1817 8cm*9cm</v>
      </c>
      <c r="G2060" s="231"/>
      <c r="H2060" s="231"/>
      <c r="I2060" s="231"/>
      <c r="J2060" s="231"/>
      <c r="K2060" s="231"/>
      <c r="L2060" s="231"/>
      <c r="M2060" s="231"/>
      <c r="N2060" s="231"/>
      <c r="O2060" s="231"/>
      <c r="P2060" s="231"/>
      <c r="Q2060" s="231"/>
      <c r="R2060" s="231"/>
      <c r="S2060" s="231"/>
      <c r="T2060" s="231"/>
    </row>
    <row r="2061">
      <c r="A2061" s="257" t="str">
        <v>8021685620132</v>
      </c>
      <c r="B2061" s="257" t="str">
        <v>440009</v>
      </c>
      <c r="C2061" s="257" t="str">
        <v>车载香包</v>
      </c>
      <c r="D2061" s="257"/>
      <c r="E2061" s="257" t="str">
        <v>8021685620132</v>
      </c>
      <c r="F2061" s="257" t="str">
        <v>Linen Budz上帝之心8cm*9cm</v>
      </c>
      <c r="G2061" s="231"/>
      <c r="H2061" s="231"/>
      <c r="I2061" s="231"/>
      <c r="J2061" s="231"/>
      <c r="K2061" s="231"/>
      <c r="L2061" s="231"/>
      <c r="M2061" s="231"/>
      <c r="N2061" s="231"/>
      <c r="O2061" s="231"/>
      <c r="P2061" s="231"/>
      <c r="Q2061" s="231"/>
      <c r="R2061" s="231"/>
      <c r="S2061" s="231"/>
      <c r="T2061" s="231"/>
    </row>
    <row r="2062">
      <c r="A2062" s="257" t="str">
        <v>1212079</v>
      </c>
      <c r="B2062" s="257" t="str">
        <v>1212079</v>
      </c>
      <c r="C2062" s="257" t="str">
        <v>网易严选 多功能商务双肩包</v>
      </c>
      <c r="D2062" s="257" t="str">
        <v>双肩包</v>
      </c>
      <c r="E2062" s="257" t="str">
        <v>1212079</v>
      </c>
      <c r="F2062" s="257" t="str">
        <v>45×30×23cm</v>
      </c>
      <c r="G2062" s="231"/>
      <c r="H2062" s="231"/>
      <c r="I2062" s="231"/>
      <c r="J2062" s="231"/>
      <c r="K2062" s="231"/>
      <c r="L2062" s="231"/>
      <c r="M2062" s="231"/>
      <c r="N2062" s="231"/>
      <c r="O2062" s="231"/>
      <c r="P2062" s="231"/>
      <c r="Q2062" s="231"/>
      <c r="R2062" s="231"/>
      <c r="S2062" s="231"/>
      <c r="T2062" s="231"/>
    </row>
    <row r="2063">
      <c r="A2063" s="257" t="str">
        <v>QH05B</v>
      </c>
      <c r="B2063" s="257" t="str">
        <v>QH05B</v>
      </c>
      <c r="C2063" s="257" t="str">
        <v>华光手持熨烫机QH05B</v>
      </c>
      <c r="D2063" s="257" t="str">
        <v>华光手持熨烫机QH05B</v>
      </c>
      <c r="E2063" s="257" t="str">
        <v>QH05B</v>
      </c>
      <c r="F2063" s="257" t="str">
        <v>蓝色</v>
      </c>
      <c r="G2063" s="231"/>
      <c r="H2063" s="231"/>
      <c r="I2063" s="231"/>
      <c r="J2063" s="231"/>
      <c r="K2063" s="231"/>
      <c r="L2063" s="231"/>
      <c r="M2063" s="231"/>
      <c r="N2063" s="231"/>
      <c r="O2063" s="231"/>
      <c r="P2063" s="231"/>
      <c r="Q2063" s="231"/>
      <c r="R2063" s="231"/>
      <c r="S2063" s="231"/>
      <c r="T2063" s="231"/>
    </row>
    <row r="2064">
      <c r="A2064" s="257" t="str">
        <v>QH0510B</v>
      </c>
      <c r="B2064" s="257" t="str">
        <v>QH05B</v>
      </c>
      <c r="C2064" s="257" t="str">
        <v>华光手持熨烫机QH05B</v>
      </c>
      <c r="D2064" s="257" t="str">
        <v>华光手持熨烫机QH05B</v>
      </c>
      <c r="E2064" s="257" t="str">
        <v>QH0510B</v>
      </c>
      <c r="F2064" s="257" t="str">
        <v>粉色</v>
      </c>
      <c r="G2064" s="231"/>
      <c r="H2064" s="231"/>
      <c r="I2064" s="231"/>
      <c r="J2064" s="231"/>
      <c r="K2064" s="231"/>
      <c r="L2064" s="231"/>
      <c r="M2064" s="231"/>
      <c r="N2064" s="231"/>
      <c r="O2064" s="231"/>
      <c r="P2064" s="231"/>
      <c r="Q2064" s="231"/>
      <c r="R2064" s="231"/>
      <c r="S2064" s="231"/>
      <c r="T2064" s="231"/>
    </row>
    <row r="2065">
      <c r="A2065" s="257" t="str">
        <v>QZ66-XDV</v>
      </c>
      <c r="B2065" s="257" t="str">
        <v>HZ66-XDV</v>
      </c>
      <c r="C2065" s="257" t="str">
        <v>华光增压挂烫机</v>
      </c>
      <c r="D2065" s="257" t="str">
        <v>华光增压挂烫机QZ66-XDV</v>
      </c>
      <c r="E2065" s="257" t="str">
        <v>QZ66-XDV</v>
      </c>
      <c r="F2065" s="257" t="str">
        <v>褐色</v>
      </c>
      <c r="G2065" s="231"/>
      <c r="H2065" s="231"/>
      <c r="I2065" s="231"/>
      <c r="J2065" s="231"/>
      <c r="K2065" s="231"/>
      <c r="L2065" s="231"/>
      <c r="M2065" s="231"/>
      <c r="N2065" s="231"/>
      <c r="O2065" s="231"/>
      <c r="P2065" s="231"/>
      <c r="Q2065" s="231"/>
      <c r="R2065" s="231"/>
      <c r="S2065" s="231"/>
      <c r="T2065" s="231"/>
    </row>
    <row r="2066">
      <c r="A2066" s="257" t="str">
        <v>TZ66-XDV</v>
      </c>
      <c r="B2066" s="257" t="str">
        <v>HZ66-XDV</v>
      </c>
      <c r="C2066" s="257" t="str">
        <v>华光增压挂烫机</v>
      </c>
      <c r="D2066" s="257" t="str">
        <v>华光增压挂烫机QZ66-XDV</v>
      </c>
      <c r="E2066" s="257" t="str">
        <v>TZ66-XDV</v>
      </c>
      <c r="F2066" s="257" t="str">
        <v>金色</v>
      </c>
      <c r="G2066" s="231"/>
      <c r="H2066" s="231"/>
      <c r="I2066" s="231"/>
      <c r="J2066" s="231"/>
      <c r="K2066" s="231"/>
      <c r="L2066" s="231"/>
      <c r="M2066" s="231"/>
      <c r="N2066" s="231"/>
      <c r="O2066" s="231"/>
      <c r="P2066" s="231"/>
      <c r="Q2066" s="231"/>
      <c r="R2066" s="231"/>
      <c r="S2066" s="231"/>
      <c r="T2066" s="231"/>
    </row>
    <row r="2067">
      <c r="A2067" s="257" t="str">
        <v>HG-EK01</v>
      </c>
      <c r="B2067" s="257" t="str">
        <v>HG-EK01</v>
      </c>
      <c r="C2067" s="257" t="str">
        <v>华光折叠水壶HG-EK01</v>
      </c>
      <c r="D2067" s="257" t="str">
        <v>华光折叠水壶HG-EK01</v>
      </c>
      <c r="E2067" s="257" t="str">
        <v>HG-EK01</v>
      </c>
      <c r="F2067" s="257" t="str">
        <v>默认规格</v>
      </c>
      <c r="G2067" s="231"/>
      <c r="H2067" s="231"/>
      <c r="I2067" s="231"/>
      <c r="J2067" s="231"/>
      <c r="K2067" s="231"/>
      <c r="L2067" s="231"/>
      <c r="M2067" s="231"/>
      <c r="N2067" s="231"/>
      <c r="O2067" s="231"/>
      <c r="P2067" s="231"/>
      <c r="Q2067" s="231"/>
      <c r="R2067" s="231"/>
      <c r="S2067" s="231"/>
      <c r="T2067" s="231"/>
    </row>
    <row r="2068">
      <c r="A2068" s="257" t="str">
        <v>MA33-D</v>
      </c>
      <c r="B2068" s="257" t="str">
        <v>MA33-D</v>
      </c>
      <c r="C2068" s="257" t="str" xml:space="preserve">
        <v>华光蒸汽地拖MA33-D </v>
      </c>
      <c r="D2068" s="257" t="str" xml:space="preserve">
        <v>华光蒸汽地拖MA33-D </v>
      </c>
      <c r="E2068" s="257" t="str">
        <v>MA33-D</v>
      </c>
      <c r="F2068" s="257" t="str">
        <v>默认规格</v>
      </c>
      <c r="G2068" s="231"/>
      <c r="H2068" s="231"/>
      <c r="I2068" s="231"/>
      <c r="J2068" s="231"/>
      <c r="K2068" s="231"/>
      <c r="L2068" s="231"/>
      <c r="M2068" s="231"/>
      <c r="N2068" s="231"/>
      <c r="O2068" s="231"/>
      <c r="P2068" s="231"/>
      <c r="Q2068" s="231"/>
      <c r="R2068" s="231"/>
      <c r="S2068" s="231"/>
      <c r="T2068" s="231"/>
    </row>
    <row r="2069">
      <c r="A2069" s="257" t="str">
        <v>MWYX-PURPLE</v>
      </c>
      <c r="B2069" s="257" t="str">
        <v>MWYX-PURPLE</v>
      </c>
      <c r="C2069" s="257" t="str">
        <v>猫王小音箱</v>
      </c>
      <c r="D2069" s="257" t="str">
        <v>猫王小音箱 爱丽丝紫</v>
      </c>
      <c r="E2069" s="257" t="str">
        <v>MWYX-PURPLE</v>
      </c>
      <c r="F2069" s="257" t="str">
        <v>爱丽丝紫</v>
      </c>
      <c r="G2069" s="231"/>
      <c r="H2069" s="231"/>
      <c r="I2069" s="231"/>
      <c r="J2069" s="231"/>
      <c r="K2069" s="231"/>
      <c r="L2069" s="231"/>
      <c r="M2069" s="231"/>
      <c r="N2069" s="231"/>
      <c r="O2069" s="231"/>
      <c r="P2069" s="231"/>
      <c r="Q2069" s="231"/>
      <c r="R2069" s="231"/>
      <c r="S2069" s="231"/>
      <c r="T2069" s="231"/>
    </row>
    <row r="2070">
      <c r="A2070" s="257" t="str">
        <v>1667011</v>
      </c>
      <c r="B2070" s="257" t="str">
        <v>WY-Tx</v>
      </c>
      <c r="C2070" s="257" t="str">
        <v>网易严选 牛仔布家居男女拖鞋</v>
      </c>
      <c r="D2070" s="257" t="str">
        <v>拖鞋</v>
      </c>
      <c r="E2070" s="257" t="str">
        <v>1667011</v>
      </c>
      <c r="F2070" s="257" t="str">
        <v>男士藏青</v>
      </c>
      <c r="G2070" s="231"/>
      <c r="H2070" s="231"/>
      <c r="I2070" s="231"/>
      <c r="J2070" s="231"/>
      <c r="K2070" s="231"/>
      <c r="L2070" s="231"/>
      <c r="M2070" s="231"/>
      <c r="N2070" s="231"/>
      <c r="O2070" s="231"/>
      <c r="P2070" s="231"/>
      <c r="Q2070" s="231"/>
      <c r="R2070" s="231"/>
      <c r="S2070" s="231"/>
      <c r="T2070" s="231"/>
    </row>
    <row r="2071">
      <c r="A2071" s="257" t="str">
        <v>1667010</v>
      </c>
      <c r="B2071" s="257" t="str">
        <v>WY-Tx</v>
      </c>
      <c r="C2071" s="257" t="str">
        <v>网易严选 牛仔布家居男女拖鞋</v>
      </c>
      <c r="D2071" s="257" t="str">
        <v>拖鞋</v>
      </c>
      <c r="E2071" s="257" t="str">
        <v>1667010</v>
      </c>
      <c r="F2071" s="257" t="str">
        <v>男士藏青</v>
      </c>
      <c r="G2071" s="231"/>
      <c r="H2071" s="231"/>
      <c r="I2071" s="231"/>
      <c r="J2071" s="231"/>
      <c r="K2071" s="231"/>
      <c r="L2071" s="231"/>
      <c r="M2071" s="231"/>
      <c r="N2071" s="231"/>
      <c r="O2071" s="231"/>
      <c r="P2071" s="231"/>
      <c r="Q2071" s="231"/>
      <c r="R2071" s="231"/>
      <c r="S2071" s="231"/>
      <c r="T2071" s="231"/>
    </row>
    <row r="2072">
      <c r="A2072" s="257" t="str">
        <v>1667009</v>
      </c>
      <c r="B2072" s="257" t="str">
        <v>WY-Tx</v>
      </c>
      <c r="C2072" s="257" t="str">
        <v>网易严选 牛仔布家居男女拖鞋</v>
      </c>
      <c r="D2072" s="257" t="str">
        <v>拖鞋</v>
      </c>
      <c r="E2072" s="257" t="str">
        <v>1667009</v>
      </c>
      <c r="F2072" s="257" t="str">
        <v>女士浅蓝</v>
      </c>
      <c r="G2072" s="231"/>
      <c r="H2072" s="231"/>
      <c r="I2072" s="231"/>
      <c r="J2072" s="231"/>
      <c r="K2072" s="231"/>
      <c r="L2072" s="231"/>
      <c r="M2072" s="231"/>
      <c r="N2072" s="231"/>
      <c r="O2072" s="231"/>
      <c r="P2072" s="231"/>
      <c r="Q2072" s="231"/>
      <c r="R2072" s="231"/>
      <c r="S2072" s="231"/>
      <c r="T2072" s="231"/>
    </row>
    <row r="2073">
      <c r="A2073" s="257" t="str">
        <v>1667008</v>
      </c>
      <c r="B2073" s="257" t="str">
        <v>WY-Tx</v>
      </c>
      <c r="C2073" s="257" t="str">
        <v>网易严选 牛仔布家居男女拖鞋</v>
      </c>
      <c r="D2073" s="257" t="str">
        <v>拖鞋</v>
      </c>
      <c r="E2073" s="257" t="str">
        <v>1667008</v>
      </c>
      <c r="F2073" s="257" t="str">
        <v>女士浅蓝</v>
      </c>
      <c r="G2073" s="231"/>
      <c r="H2073" s="231"/>
      <c r="I2073" s="231"/>
      <c r="J2073" s="231"/>
      <c r="K2073" s="231"/>
      <c r="L2073" s="231"/>
      <c r="M2073" s="231"/>
      <c r="N2073" s="231"/>
      <c r="O2073" s="231"/>
      <c r="P2073" s="231"/>
      <c r="Q2073" s="231"/>
      <c r="R2073" s="231"/>
      <c r="S2073" s="231"/>
      <c r="T2073" s="231"/>
    </row>
    <row r="2074">
      <c r="A2074" s="257" t="str">
        <v>1771039</v>
      </c>
      <c r="B2074" s="257" t="str">
        <v>1686012</v>
      </c>
      <c r="C2074" s="257" t="str">
        <v>网易智造智能随行杯</v>
      </c>
      <c r="D2074" s="257" t="str">
        <v>网易智造智能随行杯</v>
      </c>
      <c r="E2074" s="257" t="str">
        <v>1771039</v>
      </c>
      <c r="F2074" s="257" t="str">
        <v>森林绿</v>
      </c>
      <c r="G2074" s="231"/>
      <c r="H2074" s="231"/>
      <c r="I2074" s="231"/>
      <c r="J2074" s="231"/>
      <c r="K2074" s="231"/>
      <c r="L2074" s="231"/>
      <c r="M2074" s="231"/>
      <c r="N2074" s="231"/>
      <c r="O2074" s="231"/>
      <c r="P2074" s="231"/>
      <c r="Q2074" s="231"/>
      <c r="R2074" s="231"/>
      <c r="S2074" s="231"/>
      <c r="T2074" s="231"/>
    </row>
    <row r="2075">
      <c r="A2075" s="257" t="str">
        <v>1772039</v>
      </c>
      <c r="B2075" s="257" t="str">
        <v>1686012</v>
      </c>
      <c r="C2075" s="257" t="str">
        <v>网易智造智能随行杯</v>
      </c>
      <c r="D2075" s="257" t="str">
        <v>网易智造智能随行杯</v>
      </c>
      <c r="E2075" s="257" t="str">
        <v>1772039</v>
      </c>
      <c r="F2075" s="257" t="str">
        <v>夜空黑</v>
      </c>
      <c r="G2075" s="231"/>
      <c r="H2075" s="231"/>
      <c r="I2075" s="231"/>
      <c r="J2075" s="231"/>
      <c r="K2075" s="231"/>
      <c r="L2075" s="231"/>
      <c r="M2075" s="231"/>
      <c r="N2075" s="231"/>
      <c r="O2075" s="231"/>
      <c r="P2075" s="231"/>
      <c r="Q2075" s="231"/>
      <c r="R2075" s="231"/>
      <c r="S2075" s="231"/>
      <c r="T2075" s="231"/>
    </row>
    <row r="2076">
      <c r="A2076" s="257" t="str">
        <v>1772040</v>
      </c>
      <c r="B2076" s="257" t="str">
        <v>1686012</v>
      </c>
      <c r="C2076" s="257" t="str">
        <v>网易智造智能随行杯</v>
      </c>
      <c r="D2076" s="257" t="str">
        <v>网易智造智能随行杯</v>
      </c>
      <c r="E2076" s="257" t="str">
        <v>1772040</v>
      </c>
      <c r="F2076" s="257" t="str">
        <v>冰原白</v>
      </c>
      <c r="G2076" s="231"/>
      <c r="H2076" s="231"/>
      <c r="I2076" s="231"/>
      <c r="J2076" s="231"/>
      <c r="K2076" s="231"/>
      <c r="L2076" s="231"/>
      <c r="M2076" s="231"/>
      <c r="N2076" s="231"/>
      <c r="O2076" s="231"/>
      <c r="P2076" s="231"/>
      <c r="Q2076" s="231"/>
      <c r="R2076" s="231"/>
      <c r="S2076" s="231"/>
      <c r="T2076" s="231"/>
    </row>
    <row r="2077">
      <c r="A2077" s="257" t="str">
        <v>1772041</v>
      </c>
      <c r="B2077" s="257" t="str">
        <v>1686012</v>
      </c>
      <c r="C2077" s="257" t="str">
        <v>网易智造智能随行杯</v>
      </c>
      <c r="D2077" s="257" t="str">
        <v>网易智造智能随行杯</v>
      </c>
      <c r="E2077" s="257" t="str">
        <v>1772041</v>
      </c>
      <c r="F2077" s="257" t="str">
        <v>樱花粉</v>
      </c>
      <c r="G2077" s="231"/>
      <c r="H2077" s="231"/>
      <c r="I2077" s="231"/>
      <c r="J2077" s="231"/>
      <c r="K2077" s="231"/>
      <c r="L2077" s="231"/>
      <c r="M2077" s="231"/>
      <c r="N2077" s="231"/>
      <c r="O2077" s="231"/>
      <c r="P2077" s="231"/>
      <c r="Q2077" s="231"/>
      <c r="R2077" s="231"/>
      <c r="S2077" s="231"/>
      <c r="T2077" s="231"/>
    </row>
    <row r="2078">
      <c r="A2078" s="257" t="str">
        <v>201810191</v>
      </c>
      <c r="B2078" s="257" t="str">
        <v>LK-VC-SPD303</v>
      </c>
      <c r="C2078" s="257" t="str">
        <v>莱克无线吸尘器VC-SPD303（m8 lite）</v>
      </c>
      <c r="D2078" s="257" t="str">
        <v>莱克无线吸尘器VC-SPD303（m8 lite）</v>
      </c>
      <c r="E2078" s="257" t="str">
        <v>201810191</v>
      </c>
      <c r="F2078" s="257" t="str">
        <v>VC-SPD303（m8 lite）</v>
      </c>
      <c r="G2078" s="231"/>
      <c r="H2078" s="231"/>
      <c r="I2078" s="231"/>
      <c r="J2078" s="231"/>
      <c r="K2078" s="231"/>
      <c r="L2078" s="231"/>
      <c r="M2078" s="231"/>
      <c r="N2078" s="231"/>
      <c r="O2078" s="231"/>
      <c r="P2078" s="231"/>
      <c r="Q2078" s="231"/>
      <c r="R2078" s="231"/>
      <c r="S2078" s="231"/>
      <c r="T2078" s="231"/>
    </row>
    <row r="2079">
      <c r="A2079" s="257" t="str">
        <v>1755045</v>
      </c>
      <c r="B2079" s="257" t="str">
        <v>1755045</v>
      </c>
      <c r="C2079" s="257" t="str">
        <v>网易严选 几何构型原木台灯</v>
      </c>
      <c r="D2079" s="257" t="str">
        <v>网易严选 几何构型原木台灯</v>
      </c>
      <c r="E2079" s="257" t="str">
        <v>1755045</v>
      </c>
      <c r="F2079" s="257" t="str">
        <v>净重约3000g</v>
      </c>
      <c r="G2079" s="231"/>
      <c r="H2079" s="231"/>
      <c r="I2079" s="231"/>
      <c r="J2079" s="231"/>
      <c r="K2079" s="231"/>
      <c r="L2079" s="231"/>
      <c r="M2079" s="231"/>
      <c r="N2079" s="231"/>
      <c r="O2079" s="231"/>
      <c r="P2079" s="231"/>
      <c r="Q2079" s="231"/>
      <c r="R2079" s="231"/>
      <c r="S2079" s="231"/>
      <c r="T2079" s="231"/>
    </row>
    <row r="2080">
      <c r="A2080" s="257" t="str">
        <v>YD-jrili</v>
      </c>
      <c r="B2080" s="257" t="str">
        <v>YD-rili</v>
      </c>
      <c r="C2080" s="257" t="str">
        <v>亚朵定制相心历</v>
      </c>
      <c r="D2080" s="257" t="str">
        <v>亚朵定制日历</v>
      </c>
      <c r="E2080" s="257" t="str">
        <v>YD-jrili</v>
      </c>
      <c r="F2080" s="257" t="str">
        <v>精美礼盒装</v>
      </c>
      <c r="G2080" s="231"/>
      <c r="H2080" s="231"/>
      <c r="I2080" s="231"/>
      <c r="J2080" s="231"/>
      <c r="K2080" s="231"/>
      <c r="L2080" s="231"/>
      <c r="M2080" s="231"/>
      <c r="N2080" s="231"/>
      <c r="O2080" s="231"/>
      <c r="P2080" s="231"/>
      <c r="Q2080" s="231"/>
      <c r="R2080" s="231"/>
      <c r="S2080" s="231"/>
      <c r="T2080" s="231"/>
    </row>
    <row r="2081">
      <c r="A2081" s="257" t="str">
        <v>YD-grili</v>
      </c>
      <c r="B2081" s="257" t="str">
        <v>YD-rili</v>
      </c>
      <c r="C2081" s="257" t="str">
        <v>亚朵定制相心历</v>
      </c>
      <c r="D2081" s="257" t="str">
        <v>亚朵定制日历</v>
      </c>
      <c r="E2081" s="257" t="str">
        <v>YD-grili</v>
      </c>
      <c r="F2081" s="257" t="str">
        <v>时光保鲜装</v>
      </c>
      <c r="G2081" s="231"/>
      <c r="H2081" s="231"/>
      <c r="I2081" s="231"/>
      <c r="J2081" s="231"/>
      <c r="K2081" s="231"/>
      <c r="L2081" s="231"/>
      <c r="M2081" s="231"/>
      <c r="N2081" s="231"/>
      <c r="O2081" s="231"/>
      <c r="P2081" s="231"/>
      <c r="Q2081" s="231"/>
      <c r="R2081" s="231"/>
      <c r="S2081" s="231"/>
      <c r="T2081" s="231"/>
    </row>
    <row r="2082">
      <c r="A2082" s="257" t="str">
        <v>1717060</v>
      </c>
      <c r="B2082" s="257" t="str">
        <v>1717060</v>
      </c>
      <c r="C2082" s="257" t="str">
        <v>双层封口咔咔密实袋超值组</v>
      </c>
      <c r="D2082" s="257" t="str">
        <v>双层封口咔咔密实袋超值组</v>
      </c>
      <c r="E2082" s="257" t="str">
        <v>1717060</v>
      </c>
      <c r="F2082" s="257" t="str">
        <v>6件（3件大号+3件小号）</v>
      </c>
      <c r="G2082" s="231"/>
      <c r="H2082" s="231"/>
      <c r="I2082" s="231"/>
      <c r="J2082" s="231"/>
      <c r="K2082" s="231"/>
      <c r="L2082" s="231"/>
      <c r="M2082" s="231"/>
      <c r="N2082" s="231"/>
      <c r="O2082" s="231"/>
      <c r="P2082" s="231"/>
      <c r="Q2082" s="231"/>
      <c r="R2082" s="231"/>
      <c r="S2082" s="231"/>
      <c r="T2082" s="231"/>
    </row>
    <row r="2083">
      <c r="A2083" s="257" t="str">
        <v>3608150</v>
      </c>
      <c r="B2083" s="257" t="str">
        <v>3608150</v>
      </c>
      <c r="C2083" s="257" t="str">
        <v>2双装 日本制造 110D发热连裤袜</v>
      </c>
      <c r="D2083" s="257" t="str">
        <v>2双装 日本制造 110D发热连裤袜</v>
      </c>
      <c r="E2083" s="257" t="str">
        <v>3608150</v>
      </c>
      <c r="F2083" s="257" t="str">
        <v>2双装/包</v>
      </c>
      <c r="G2083" s="231"/>
      <c r="H2083" s="231"/>
      <c r="I2083" s="231"/>
      <c r="J2083" s="231"/>
      <c r="K2083" s="231"/>
      <c r="L2083" s="231"/>
      <c r="M2083" s="231"/>
      <c r="N2083" s="231"/>
      <c r="O2083" s="231"/>
      <c r="P2083" s="231"/>
      <c r="Q2083" s="231"/>
      <c r="R2083" s="231"/>
      <c r="S2083" s="231"/>
      <c r="T2083" s="231"/>
    </row>
    <row r="2084">
      <c r="A2084" s="257" t="str">
        <v>1712291</v>
      </c>
      <c r="B2084" s="257" t="str">
        <v>1712291</v>
      </c>
      <c r="C2084" s="257" t="str" xml:space="preserve">
        <v>严选 5双装 女式原野系列中筒袜 </v>
      </c>
      <c r="D2084" s="257" t="str" xml:space="preserve">
        <v>严选 5双装 女式原野系列中筒袜 </v>
      </c>
      <c r="E2084" s="257" t="str">
        <v>1712291</v>
      </c>
      <c r="F2084" s="257" t="str">
        <v>灰色/粉色/白色/黑色/草绿色（混色五双装）</v>
      </c>
      <c r="G2084" s="231"/>
      <c r="H2084" s="231"/>
      <c r="I2084" s="231"/>
      <c r="J2084" s="231"/>
      <c r="K2084" s="231"/>
      <c r="L2084" s="231"/>
      <c r="M2084" s="231"/>
      <c r="N2084" s="231"/>
      <c r="O2084" s="231"/>
      <c r="P2084" s="231"/>
      <c r="Q2084" s="231"/>
      <c r="R2084" s="231"/>
      <c r="S2084" s="231"/>
      <c r="T2084" s="231"/>
    </row>
    <row r="2085">
      <c r="A2085" s="257" t="str">
        <v>1641003</v>
      </c>
      <c r="B2085" s="257" t="str">
        <v>1674003</v>
      </c>
      <c r="C2085" s="257" t="str">
        <v>严选 日式简约桌布</v>
      </c>
      <c r="D2085" s="257" t="str">
        <v>严选 日式简约桌布</v>
      </c>
      <c r="E2085" s="257" t="str">
        <v>1641003</v>
      </c>
      <c r="F2085" s="257" t="str">
        <v>140x180cm</v>
      </c>
      <c r="G2085" s="231"/>
      <c r="H2085" s="231"/>
      <c r="I2085" s="231"/>
      <c r="J2085" s="231"/>
      <c r="K2085" s="231"/>
      <c r="L2085" s="231"/>
      <c r="M2085" s="231"/>
      <c r="N2085" s="231"/>
      <c r="O2085" s="231"/>
      <c r="P2085" s="231"/>
      <c r="Q2085" s="231"/>
      <c r="R2085" s="231"/>
      <c r="S2085" s="231"/>
      <c r="T2085" s="231"/>
    </row>
    <row r="2086">
      <c r="A2086" s="257" t="str">
        <v>1641004</v>
      </c>
      <c r="B2086" s="257" t="str">
        <v>1674003</v>
      </c>
      <c r="C2086" s="257" t="str">
        <v>严选 日式简约桌布</v>
      </c>
      <c r="D2086" s="257" t="str">
        <v>严选 日式简约桌布</v>
      </c>
      <c r="E2086" s="257" t="str">
        <v>1641004</v>
      </c>
      <c r="F2086" s="257" t="str">
        <v>140x220cm</v>
      </c>
      <c r="G2086" s="231"/>
      <c r="H2086" s="231"/>
      <c r="I2086" s="231"/>
      <c r="J2086" s="231"/>
      <c r="K2086" s="231"/>
      <c r="L2086" s="231"/>
      <c r="M2086" s="231"/>
      <c r="N2086" s="231"/>
      <c r="O2086" s="231"/>
      <c r="P2086" s="231"/>
      <c r="Q2086" s="231"/>
      <c r="R2086" s="231"/>
      <c r="S2086" s="231"/>
      <c r="T2086" s="231"/>
    </row>
    <row r="2087">
      <c r="A2087" s="257" t="str">
        <v>1758325</v>
      </c>
      <c r="B2087" s="257" t="str">
        <v>1758325</v>
      </c>
      <c r="C2087" s="257" t="str">
        <v>网易严选 日本制造 雪平锅</v>
      </c>
      <c r="D2087" s="257" t="str">
        <v>网易严选 日本制造 雪平锅</v>
      </c>
      <c r="E2087" s="257" t="str">
        <v>1758325</v>
      </c>
      <c r="F2087" s="257" t="str">
        <v>18cm</v>
      </c>
      <c r="G2087" s="231"/>
      <c r="H2087" s="231"/>
      <c r="I2087" s="231"/>
      <c r="J2087" s="231"/>
      <c r="K2087" s="231"/>
      <c r="L2087" s="231"/>
      <c r="M2087" s="231"/>
      <c r="N2087" s="231"/>
      <c r="O2087" s="231"/>
      <c r="P2087" s="231"/>
      <c r="Q2087" s="231"/>
      <c r="R2087" s="231"/>
      <c r="S2087" s="231"/>
      <c r="T2087" s="231"/>
    </row>
    <row r="2088">
      <c r="A2088" s="257" t="str">
        <v>8714612099674</v>
      </c>
      <c r="B2088" s="257" t="str">
        <v>8714612099674</v>
      </c>
      <c r="C2088" s="257" t="str">
        <v>城市安全防盗经典背包</v>
      </c>
      <c r="D2088" s="257" t="str">
        <v>经典背包</v>
      </c>
      <c r="E2088" s="257" t="str">
        <v>8714612099674</v>
      </c>
      <c r="F2088" s="257" t="str">
        <v>30*14*44cm（±1cm），容量/容积：18L 高级灰</v>
      </c>
      <c r="G2088" s="231"/>
      <c r="H2088" s="231"/>
      <c r="I2088" s="231"/>
      <c r="J2088" s="231"/>
      <c r="K2088" s="231"/>
      <c r="L2088" s="231"/>
      <c r="M2088" s="231"/>
      <c r="N2088" s="231"/>
      <c r="O2088" s="231"/>
      <c r="P2088" s="231"/>
      <c r="Q2088" s="231"/>
      <c r="R2088" s="231"/>
      <c r="S2088" s="231"/>
      <c r="T2088" s="231"/>
    </row>
    <row r="2089">
      <c r="A2089" s="257" t="str">
        <v>PLTCD-DZd</v>
      </c>
      <c r="B2089" s="257" t="str">
        <v>PLTCD-DZd</v>
      </c>
      <c r="C2089" s="257" t="str">
        <v>酒店同款 非温感零压绵记忆绵定制床垫</v>
      </c>
      <c r="D2089" s="257" t="str">
        <v>床垫定制</v>
      </c>
      <c r="E2089" s="257" t="str">
        <v>PLTCD-DZd</v>
      </c>
      <c r="F2089" s="257" t="str">
        <v>1米5以上尺寸</v>
      </c>
      <c r="G2089" s="231"/>
      <c r="H2089" s="231"/>
      <c r="I2089" s="231"/>
      <c r="J2089" s="231"/>
      <c r="K2089" s="231"/>
      <c r="L2089" s="231"/>
      <c r="M2089" s="231"/>
      <c r="N2089" s="231"/>
      <c r="O2089" s="231"/>
      <c r="P2089" s="231"/>
      <c r="Q2089" s="231"/>
      <c r="R2089" s="231"/>
      <c r="S2089" s="231"/>
      <c r="T2089" s="231"/>
    </row>
    <row r="2090">
      <c r="A2090" s="257" t="str">
        <v>zx1</v>
      </c>
      <c r="B2090" s="257" t="str">
        <v>PACKAGE</v>
      </c>
      <c r="C2090" s="257" t="str">
        <v>打包箱</v>
      </c>
      <c r="D2090" s="257" t="str">
        <v>包材</v>
      </c>
      <c r="E2090" s="257" t="str">
        <v>zx1</v>
      </c>
      <c r="F2090" s="257" t="str">
        <v>纸箱1号</v>
      </c>
      <c r="G2090" s="231"/>
      <c r="H2090" s="231"/>
      <c r="I2090" s="231"/>
      <c r="J2090" s="231"/>
      <c r="K2090" s="231"/>
      <c r="L2090" s="231"/>
      <c r="M2090" s="231"/>
      <c r="N2090" s="231"/>
      <c r="O2090" s="231"/>
      <c r="P2090" s="231"/>
      <c r="Q2090" s="231"/>
      <c r="R2090" s="231"/>
      <c r="S2090" s="231"/>
      <c r="T2090" s="231"/>
    </row>
    <row r="2091">
      <c r="A2091" s="257" t="str">
        <v>zx2</v>
      </c>
      <c r="B2091" s="257" t="str">
        <v>PACKAGE</v>
      </c>
      <c r="C2091" s="257" t="str">
        <v>打包箱</v>
      </c>
      <c r="D2091" s="257" t="str">
        <v>包材</v>
      </c>
      <c r="E2091" s="257" t="str">
        <v>zx2</v>
      </c>
      <c r="F2091" s="257" t="str">
        <v>纸箱2号</v>
      </c>
      <c r="G2091" s="231"/>
      <c r="H2091" s="231"/>
      <c r="I2091" s="231"/>
      <c r="J2091" s="231"/>
      <c r="K2091" s="231"/>
      <c r="L2091" s="231"/>
      <c r="M2091" s="231"/>
      <c r="N2091" s="231"/>
      <c r="O2091" s="231"/>
      <c r="P2091" s="231"/>
      <c r="Q2091" s="231"/>
      <c r="R2091" s="231"/>
      <c r="S2091" s="231"/>
      <c r="T2091" s="231"/>
    </row>
    <row r="2092">
      <c r="A2092" s="257" t="str">
        <v>zx3</v>
      </c>
      <c r="B2092" s="257" t="str">
        <v>PACKAGE</v>
      </c>
      <c r="C2092" s="257" t="str">
        <v>打包箱</v>
      </c>
      <c r="D2092" s="257" t="str">
        <v>包材</v>
      </c>
      <c r="E2092" s="257" t="str">
        <v>zx3</v>
      </c>
      <c r="F2092" s="257" t="str">
        <v>纸箱3号</v>
      </c>
      <c r="G2092" s="231"/>
      <c r="H2092" s="231"/>
      <c r="I2092" s="231"/>
      <c r="J2092" s="231"/>
      <c r="K2092" s="231"/>
      <c r="L2092" s="231"/>
      <c r="M2092" s="231"/>
      <c r="N2092" s="231"/>
      <c r="O2092" s="231"/>
      <c r="P2092" s="231"/>
      <c r="Q2092" s="231"/>
      <c r="R2092" s="231"/>
      <c r="S2092" s="231"/>
      <c r="T2092" s="231"/>
    </row>
    <row r="2093">
      <c r="A2093" s="257" t="str">
        <v>zx4</v>
      </c>
      <c r="B2093" s="257" t="str">
        <v>PACKAGE</v>
      </c>
      <c r="C2093" s="257" t="str">
        <v>打包箱</v>
      </c>
      <c r="D2093" s="257" t="str">
        <v>包材</v>
      </c>
      <c r="E2093" s="257" t="str">
        <v>zx4</v>
      </c>
      <c r="F2093" s="257" t="str">
        <v>纸箱4号</v>
      </c>
      <c r="G2093" s="231"/>
      <c r="H2093" s="231"/>
      <c r="I2093" s="231"/>
      <c r="J2093" s="231"/>
      <c r="K2093" s="231"/>
      <c r="L2093" s="231"/>
      <c r="M2093" s="231"/>
      <c r="N2093" s="231"/>
      <c r="O2093" s="231"/>
      <c r="P2093" s="231"/>
      <c r="Q2093" s="231"/>
      <c r="R2093" s="231"/>
      <c r="S2093" s="231"/>
      <c r="T2093" s="231"/>
    </row>
    <row r="2094">
      <c r="A2094" s="257" t="str">
        <v>zx5</v>
      </c>
      <c r="B2094" s="257" t="str">
        <v>PACKAGE</v>
      </c>
      <c r="C2094" s="257" t="str">
        <v>打包箱</v>
      </c>
      <c r="D2094" s="257" t="str">
        <v>包材</v>
      </c>
      <c r="E2094" s="257" t="str">
        <v>zx5</v>
      </c>
      <c r="F2094" s="257" t="str">
        <v>纸箱5号</v>
      </c>
      <c r="G2094" s="231"/>
      <c r="H2094" s="231"/>
      <c r="I2094" s="231"/>
      <c r="J2094" s="231"/>
      <c r="K2094" s="231"/>
      <c r="L2094" s="231"/>
      <c r="M2094" s="231"/>
      <c r="N2094" s="231"/>
      <c r="O2094" s="231"/>
      <c r="P2094" s="231"/>
      <c r="Q2094" s="231"/>
      <c r="R2094" s="231"/>
      <c r="S2094" s="231"/>
      <c r="T2094" s="231"/>
    </row>
    <row r="2095">
      <c r="A2095" s="257" t="str">
        <v>zx6</v>
      </c>
      <c r="B2095" s="257" t="str">
        <v>PACKAGE</v>
      </c>
      <c r="C2095" s="257" t="str">
        <v>打包箱</v>
      </c>
      <c r="D2095" s="257" t="str">
        <v>包材</v>
      </c>
      <c r="E2095" s="257" t="str">
        <v>zx6</v>
      </c>
      <c r="F2095" s="257" t="str">
        <v>纸箱6号</v>
      </c>
      <c r="G2095" s="231"/>
      <c r="H2095" s="231"/>
      <c r="I2095" s="231"/>
      <c r="J2095" s="231"/>
      <c r="K2095" s="231"/>
      <c r="L2095" s="231"/>
      <c r="M2095" s="231"/>
      <c r="N2095" s="231"/>
      <c r="O2095" s="231"/>
      <c r="P2095" s="231"/>
      <c r="Q2095" s="231"/>
      <c r="R2095" s="231"/>
      <c r="S2095" s="231"/>
      <c r="T2095" s="231"/>
    </row>
    <row r="2096">
      <c r="A2096" s="257" t="str">
        <v>zx7</v>
      </c>
      <c r="B2096" s="257" t="str">
        <v>PACKAGE</v>
      </c>
      <c r="C2096" s="257" t="str">
        <v>打包箱</v>
      </c>
      <c r="D2096" s="257" t="str">
        <v>包材</v>
      </c>
      <c r="E2096" s="257" t="str">
        <v>zx7</v>
      </c>
      <c r="F2096" s="257" t="str">
        <v>纸箱7号</v>
      </c>
      <c r="G2096" s="231"/>
      <c r="H2096" s="231"/>
      <c r="I2096" s="231"/>
      <c r="J2096" s="231"/>
      <c r="K2096" s="231"/>
      <c r="L2096" s="231"/>
      <c r="M2096" s="231"/>
      <c r="N2096" s="231"/>
      <c r="O2096" s="231"/>
      <c r="P2096" s="231"/>
      <c r="Q2096" s="231"/>
      <c r="R2096" s="231"/>
      <c r="S2096" s="231"/>
      <c r="T2096" s="231"/>
    </row>
    <row r="2097">
      <c r="A2097" s="257" t="str">
        <v>zx8</v>
      </c>
      <c r="B2097" s="257" t="str">
        <v>PACKAGE</v>
      </c>
      <c r="C2097" s="257" t="str">
        <v>打包箱</v>
      </c>
      <c r="D2097" s="257" t="str">
        <v>包材</v>
      </c>
      <c r="E2097" s="257" t="str">
        <v>zx8</v>
      </c>
      <c r="F2097" s="257" t="str">
        <v>纸箱8号</v>
      </c>
      <c r="G2097" s="231"/>
      <c r="H2097" s="231"/>
      <c r="I2097" s="231"/>
      <c r="J2097" s="231"/>
      <c r="K2097" s="231"/>
      <c r="L2097" s="231"/>
      <c r="M2097" s="231"/>
      <c r="N2097" s="231"/>
      <c r="O2097" s="231"/>
      <c r="P2097" s="231"/>
      <c r="Q2097" s="231"/>
      <c r="R2097" s="231"/>
      <c r="S2097" s="231"/>
      <c r="T2097" s="231"/>
    </row>
    <row r="2098">
      <c r="A2098" s="257" t="str">
        <v>B612-g</v>
      </c>
      <c r="B2098" s="257" t="str">
        <v>B612</v>
      </c>
      <c r="C2098" s="257" t="str">
        <v>猫王原子唱机B612便携式蓝牙音箱</v>
      </c>
      <c r="D2098" s="257" t="str">
        <v>原子唱机</v>
      </c>
      <c r="E2098" s="257" t="str">
        <v>B612-g</v>
      </c>
      <c r="F2098" s="257" t="str">
        <v>原野绿</v>
      </c>
      <c r="G2098" s="231"/>
      <c r="H2098" s="231"/>
      <c r="I2098" s="231"/>
      <c r="J2098" s="231"/>
      <c r="K2098" s="231"/>
      <c r="L2098" s="231"/>
      <c r="M2098" s="231"/>
      <c r="N2098" s="231"/>
      <c r="O2098" s="231"/>
      <c r="P2098" s="231"/>
      <c r="Q2098" s="231"/>
      <c r="R2098" s="231"/>
      <c r="S2098" s="231"/>
      <c r="T2098" s="231"/>
    </row>
    <row r="2099">
      <c r="A2099" s="257" t="str">
        <v>B612-p</v>
      </c>
      <c r="B2099" s="257" t="str">
        <v>B612</v>
      </c>
      <c r="C2099" s="257" t="str">
        <v>猫王原子唱机B612便携式蓝牙音箱</v>
      </c>
      <c r="D2099" s="257" t="str">
        <v>原子唱机</v>
      </c>
      <c r="E2099" s="257" t="str">
        <v>B612-p</v>
      </c>
      <c r="F2099" s="257" t="str">
        <v>可爱粉</v>
      </c>
      <c r="G2099" s="231"/>
      <c r="H2099" s="231"/>
      <c r="I2099" s="231"/>
      <c r="J2099" s="231"/>
      <c r="K2099" s="231"/>
      <c r="L2099" s="231"/>
      <c r="M2099" s="231"/>
      <c r="N2099" s="231"/>
      <c r="O2099" s="231"/>
      <c r="P2099" s="231"/>
      <c r="Q2099" s="231"/>
      <c r="R2099" s="231"/>
      <c r="S2099" s="231"/>
      <c r="T2099" s="231"/>
    </row>
    <row r="2100">
      <c r="A2100" s="257" t="str">
        <v>B612-y</v>
      </c>
      <c r="B2100" s="257" t="str">
        <v>B612</v>
      </c>
      <c r="C2100" s="257" t="str">
        <v>猫王原子唱机B612便携式蓝牙音箱</v>
      </c>
      <c r="D2100" s="257" t="str">
        <v>原子唱机</v>
      </c>
      <c r="E2100" s="257" t="str">
        <v>B612-y</v>
      </c>
      <c r="F2100" s="257" t="str">
        <v>沙漠黄</v>
      </c>
      <c r="G2100" s="231"/>
      <c r="H2100" s="231"/>
      <c r="I2100" s="231"/>
      <c r="J2100" s="231"/>
      <c r="K2100" s="231"/>
      <c r="L2100" s="231"/>
      <c r="M2100" s="231"/>
      <c r="N2100" s="231"/>
      <c r="O2100" s="231"/>
      <c r="P2100" s="231"/>
      <c r="Q2100" s="231"/>
      <c r="R2100" s="231"/>
      <c r="S2100" s="231"/>
      <c r="T2100" s="231"/>
    </row>
    <row r="2101">
      <c r="A2101" s="257" t="str">
        <v>B612-b</v>
      </c>
      <c r="B2101" s="257" t="str">
        <v>B612</v>
      </c>
      <c r="C2101" s="257" t="str">
        <v>猫王原子唱机B612便携式蓝牙音箱</v>
      </c>
      <c r="D2101" s="257" t="str">
        <v>原子唱机</v>
      </c>
      <c r="E2101" s="257" t="str">
        <v>B612-b</v>
      </c>
      <c r="F2101" s="257" t="str">
        <v>童心蓝</v>
      </c>
      <c r="G2101" s="231"/>
      <c r="H2101" s="231"/>
      <c r="I2101" s="231"/>
      <c r="J2101" s="231"/>
      <c r="K2101" s="231"/>
      <c r="L2101" s="231"/>
      <c r="M2101" s="231"/>
      <c r="N2101" s="231"/>
      <c r="O2101" s="231"/>
      <c r="P2101" s="231"/>
      <c r="Q2101" s="231"/>
      <c r="R2101" s="231"/>
      <c r="S2101" s="231"/>
      <c r="T2101" s="231"/>
    </row>
    <row r="2102">
      <c r="A2102" s="257" t="str">
        <v>B612-r</v>
      </c>
      <c r="B2102" s="257" t="str">
        <v>B612</v>
      </c>
      <c r="C2102" s="257" t="str">
        <v>猫王原子唱机B612便携式蓝牙音箱</v>
      </c>
      <c r="D2102" s="257" t="str">
        <v>原子唱机</v>
      </c>
      <c r="E2102" s="257" t="str">
        <v>B612-r</v>
      </c>
      <c r="F2102" s="257" t="str">
        <v>新年红</v>
      </c>
      <c r="G2102" s="231"/>
      <c r="H2102" s="231"/>
      <c r="I2102" s="231"/>
      <c r="J2102" s="231"/>
      <c r="K2102" s="231"/>
      <c r="L2102" s="231"/>
      <c r="M2102" s="231"/>
      <c r="N2102" s="231"/>
      <c r="O2102" s="231"/>
      <c r="P2102" s="231"/>
      <c r="Q2102" s="231"/>
      <c r="R2102" s="231"/>
      <c r="S2102" s="231"/>
      <c r="T2102" s="231"/>
    </row>
    <row r="2103">
      <c r="A2103" s="257" t="str">
        <v>slipper-w</v>
      </c>
      <c r="B2103" s="257" t="str">
        <v>slipper</v>
      </c>
      <c r="C2103" s="257" t="str">
        <v>亚朵定制 日式冬季地板拖</v>
      </c>
      <c r="D2103" s="257" t="str">
        <v>拖鞋</v>
      </c>
      <c r="E2103" s="257" t="str">
        <v>slipper-w</v>
      </c>
      <c r="F2103" s="257" t="str">
        <v>女款</v>
      </c>
      <c r="G2103" s="231"/>
      <c r="H2103" s="231"/>
      <c r="I2103" s="231"/>
      <c r="J2103" s="231"/>
      <c r="K2103" s="231"/>
      <c r="L2103" s="231"/>
      <c r="M2103" s="231"/>
      <c r="N2103" s="231"/>
      <c r="O2103" s="231"/>
      <c r="P2103" s="231"/>
      <c r="Q2103" s="231"/>
      <c r="R2103" s="231"/>
      <c r="S2103" s="231"/>
      <c r="T2103" s="231"/>
    </row>
    <row r="2104">
      <c r="A2104" s="257" t="str">
        <v>kw-white</v>
      </c>
      <c r="B2104" s="257" t="str">
        <v>kw-white</v>
      </c>
      <c r="C2104" s="257" t="str">
        <v>卡蛙｜枝桠 迷你暖风机 三档调节四季通用</v>
      </c>
      <c r="D2104" s="257" t="str">
        <v>卡蛙｜枝桠 迷你暖风机 三档调节四季通用</v>
      </c>
      <c r="E2104" s="257" t="str">
        <v>kw-white</v>
      </c>
      <c r="F2104" s="257" t="str">
        <v>白色</v>
      </c>
      <c r="G2104" s="231"/>
      <c r="H2104" s="231"/>
      <c r="I2104" s="231"/>
      <c r="J2104" s="231"/>
      <c r="K2104" s="231"/>
      <c r="L2104" s="231"/>
      <c r="M2104" s="231"/>
      <c r="N2104" s="231"/>
      <c r="O2104" s="231"/>
      <c r="P2104" s="231"/>
      <c r="Q2104" s="231"/>
      <c r="R2104" s="231"/>
      <c r="S2104" s="231"/>
      <c r="T2104" s="231"/>
    </row>
    <row r="2105">
      <c r="A2105" s="257" t="str">
        <v>kw-pink</v>
      </c>
      <c r="B2105" s="257" t="str">
        <v>kw-white</v>
      </c>
      <c r="C2105" s="257" t="str">
        <v>卡蛙｜枝桠 迷你暖风机 三档调节四季通用</v>
      </c>
      <c r="D2105" s="257" t="str">
        <v>卡蛙｜枝桠 迷你暖风机 三档调节四季通用</v>
      </c>
      <c r="E2105" s="257" t="str">
        <v>kw-pink</v>
      </c>
      <c r="F2105" s="257" t="str">
        <v>粉色</v>
      </c>
      <c r="G2105" s="231"/>
      <c r="H2105" s="231"/>
      <c r="I2105" s="231"/>
      <c r="J2105" s="231"/>
      <c r="K2105" s="231"/>
      <c r="L2105" s="231"/>
      <c r="M2105" s="231"/>
      <c r="N2105" s="231"/>
      <c r="O2105" s="231"/>
      <c r="P2105" s="231"/>
      <c r="Q2105" s="231"/>
      <c r="R2105" s="231"/>
      <c r="S2105" s="231"/>
      <c r="T2105" s="231"/>
    </row>
    <row r="2106">
      <c r="A2106" s="257" t="str">
        <v>FH501</v>
      </c>
      <c r="B2106" s="257" t="str">
        <v>FH501</v>
      </c>
      <c r="C2106" s="257" t="str">
        <v>莱克吉米电暖器（暖风机）FH501</v>
      </c>
      <c r="D2106" s="257" t="str">
        <v>莱克吉米电暖气（暖风机）FH501</v>
      </c>
      <c r="E2106" s="257" t="str">
        <v>FH501</v>
      </c>
      <c r="F2106" s="257" t="str">
        <v>默认规格</v>
      </c>
      <c r="G2106" s="231"/>
      <c r="H2106" s="231"/>
      <c r="I2106" s="231"/>
      <c r="J2106" s="231"/>
      <c r="K2106" s="231"/>
      <c r="L2106" s="231"/>
      <c r="M2106" s="231"/>
      <c r="N2106" s="231"/>
      <c r="O2106" s="231"/>
      <c r="P2106" s="231"/>
      <c r="Q2106" s="231"/>
      <c r="R2106" s="231"/>
      <c r="S2106" s="231"/>
      <c r="T2106" s="231"/>
    </row>
    <row r="2107">
      <c r="A2107" s="257" t="str">
        <v>B602</v>
      </c>
      <c r="B2107" s="257" t="str">
        <v>B602</v>
      </c>
      <c r="C2107" s="257" t="str">
        <v>莱克深层拍打除尘除螨机B602</v>
      </c>
      <c r="D2107" s="257" t="str">
        <v>莱克深层拍打除尘除螨机B602</v>
      </c>
      <c r="E2107" s="257" t="str">
        <v>B602</v>
      </c>
      <c r="F2107" s="257" t="str">
        <v>B602</v>
      </c>
      <c r="G2107" s="231"/>
      <c r="H2107" s="231"/>
      <c r="I2107" s="231"/>
      <c r="J2107" s="231"/>
      <c r="K2107" s="231"/>
      <c r="L2107" s="231"/>
      <c r="M2107" s="231"/>
      <c r="N2107" s="231"/>
      <c r="O2107" s="231"/>
      <c r="P2107" s="231"/>
      <c r="Q2107" s="231"/>
      <c r="R2107" s="231"/>
      <c r="S2107" s="231"/>
      <c r="T2107" s="231"/>
    </row>
    <row r="2108">
      <c r="A2108" s="257" t="str">
        <v>yd-nlh</v>
      </c>
      <c r="B2108" s="257" t="str">
        <v>yd-nlh</v>
      </c>
      <c r="C2108" s="257" t="str">
        <v>亚朵夜灯加湿器</v>
      </c>
      <c r="D2108" s="257" t="str">
        <v>加湿器</v>
      </c>
      <c r="E2108" s="257" t="str">
        <v>yd-nlh</v>
      </c>
      <c r="F2108" s="257" t="str">
        <v>500ml</v>
      </c>
      <c r="G2108" s="231"/>
      <c r="H2108" s="231"/>
      <c r="I2108" s="231"/>
      <c r="J2108" s="231"/>
      <c r="K2108" s="231"/>
      <c r="L2108" s="231"/>
      <c r="M2108" s="231"/>
      <c r="N2108" s="231"/>
      <c r="O2108" s="231"/>
      <c r="P2108" s="231"/>
      <c r="Q2108" s="231"/>
      <c r="R2108" s="231"/>
      <c r="S2108" s="231"/>
      <c r="T2108" s="231"/>
    </row>
    <row r="2109">
      <c r="A2109" s="257" t="str">
        <v>6926347416387</v>
      </c>
      <c r="B2109" s="257" t="str">
        <v>6926347416387</v>
      </c>
      <c r="C2109" s="257" t="str">
        <v>JNE双肩背包－一泊二日-随变泊</v>
      </c>
      <c r="D2109" s="257" t="str">
        <v>JNE双肩背包－一泊二日-随变泊-勃艮第红</v>
      </c>
      <c r="E2109" s="257" t="str">
        <v>6926347416387</v>
      </c>
      <c r="F2109" s="257" t="str">
        <v>勃艮第红</v>
      </c>
      <c r="G2109" s="231"/>
      <c r="H2109" s="231"/>
      <c r="I2109" s="231"/>
      <c r="J2109" s="231"/>
      <c r="K2109" s="231"/>
      <c r="L2109" s="231"/>
      <c r="M2109" s="231"/>
      <c r="N2109" s="231"/>
      <c r="O2109" s="231"/>
      <c r="P2109" s="231"/>
      <c r="Q2109" s="231"/>
      <c r="R2109" s="231"/>
      <c r="S2109" s="231"/>
      <c r="T2109" s="231"/>
    </row>
    <row r="2110">
      <c r="A2110" s="257" t="str">
        <v>xsyxtq</v>
      </c>
      <c r="B2110" s="257" t="str">
        <v>xsyxtq</v>
      </c>
      <c r="C2110" s="257" t="str">
        <v>像素音箱台签</v>
      </c>
      <c r="D2110" s="257"/>
      <c r="E2110" s="257" t="str">
        <v>xsyxtq</v>
      </c>
      <c r="F2110" s="257" t="str">
        <v>默认规格</v>
      </c>
      <c r="G2110" s="231"/>
      <c r="H2110" s="231"/>
      <c r="I2110" s="231"/>
      <c r="J2110" s="231"/>
      <c r="K2110" s="231"/>
      <c r="L2110" s="231"/>
      <c r="M2110" s="231"/>
      <c r="N2110" s="231"/>
      <c r="O2110" s="231"/>
      <c r="P2110" s="231"/>
      <c r="Q2110" s="231"/>
      <c r="R2110" s="231"/>
      <c r="S2110" s="231"/>
      <c r="T2110" s="231"/>
    </row>
    <row r="2111">
      <c r="A2111" s="257" t="str">
        <v>SWDK-CMY</v>
      </c>
      <c r="B2111" s="257" t="str">
        <v>SWDK-CMY</v>
      </c>
      <c r="C2111" s="257" t="str">
        <v>洒哇地咔 无线手持除螨仪</v>
      </c>
      <c r="D2111" s="257" t="str">
        <v>洒哇地咔 无线手持除螨仪</v>
      </c>
      <c r="E2111" s="257" t="str">
        <v>SWDK-CMY</v>
      </c>
      <c r="F2111" s="257" t="str">
        <v>默认规格</v>
      </c>
      <c r="G2111" s="231"/>
      <c r="H2111" s="231"/>
      <c r="I2111" s="231"/>
      <c r="J2111" s="231"/>
      <c r="K2111" s="231"/>
      <c r="L2111" s="231"/>
      <c r="M2111" s="231"/>
      <c r="N2111" s="231"/>
      <c r="O2111" s="231"/>
      <c r="P2111" s="231"/>
      <c r="Q2111" s="231"/>
      <c r="R2111" s="231"/>
      <c r="S2111" s="231"/>
      <c r="T2111" s="231"/>
    </row>
    <row r="2112">
      <c r="A2112" s="257" t="str">
        <v>SWDK-K380</v>
      </c>
      <c r="B2112" s="257" t="str">
        <v>SWDK-K380</v>
      </c>
      <c r="C2112" s="257" t="str">
        <v>洒哇地咔｜手持无线吸尘器</v>
      </c>
      <c r="D2112" s="257" t="str">
        <v>洒哇地咔｜手持无线吸尘器</v>
      </c>
      <c r="E2112" s="257" t="str">
        <v>SWDK-K380</v>
      </c>
      <c r="F2112" s="257" t="str">
        <v>默认规格</v>
      </c>
      <c r="G2112" s="231"/>
      <c r="H2112" s="231"/>
      <c r="I2112" s="231"/>
      <c r="J2112" s="231"/>
      <c r="K2112" s="231"/>
      <c r="L2112" s="231"/>
      <c r="M2112" s="231"/>
      <c r="N2112" s="231"/>
      <c r="O2112" s="231"/>
      <c r="P2112" s="231"/>
      <c r="Q2112" s="231"/>
      <c r="R2112" s="231"/>
      <c r="S2112" s="231"/>
      <c r="T2112" s="231"/>
    </row>
    <row r="2113">
      <c r="A2113" s="257" t="str">
        <v>fcwpillow</v>
      </c>
      <c r="B2113" s="257" t="str">
        <v>fcwpillow</v>
      </c>
      <c r="C2113" s="257" t="str">
        <v>随心调水枕 亚朵</v>
      </c>
      <c r="D2113" s="257" t="str">
        <v>水枕</v>
      </c>
      <c r="E2113" s="257" t="str">
        <v>fcwpillow</v>
      </c>
      <c r="F2113" s="257" t="str">
        <v>默认规格</v>
      </c>
      <c r="G2113" s="231"/>
      <c r="H2113" s="231"/>
      <c r="I2113" s="231"/>
      <c r="J2113" s="231"/>
      <c r="K2113" s="231"/>
      <c r="L2113" s="231"/>
      <c r="M2113" s="231"/>
      <c r="N2113" s="231"/>
      <c r="O2113" s="231"/>
      <c r="P2113" s="231"/>
      <c r="Q2113" s="231"/>
      <c r="R2113" s="231"/>
      <c r="S2113" s="231"/>
      <c r="T2113" s="231"/>
    </row>
    <row r="2114">
      <c r="A2114" s="257" t="str">
        <v>xccsj-sn</v>
      </c>
      <c r="B2114" s="257" t="str">
        <v>xccsj</v>
      </c>
      <c r="C2114" s="257" t="str">
        <v>喜擦擦清洁湿巾1000片起批</v>
      </c>
      <c r="D2114" s="257" t="str">
        <v>擦鞋湿巾</v>
      </c>
      <c r="E2114" s="257" t="str">
        <v>xccsj-sn</v>
      </c>
      <c r="F2114" s="257" t="str">
        <v>运动鞋湿巾</v>
      </c>
      <c r="G2114" s="231"/>
      <c r="H2114" s="231"/>
      <c r="I2114" s="231"/>
      <c r="J2114" s="231"/>
      <c r="K2114" s="231"/>
      <c r="L2114" s="231"/>
      <c r="M2114" s="231"/>
      <c r="N2114" s="231"/>
      <c r="O2114" s="231"/>
      <c r="P2114" s="231"/>
      <c r="Q2114" s="231"/>
      <c r="R2114" s="231"/>
      <c r="S2114" s="231"/>
      <c r="T2114" s="231"/>
    </row>
    <row r="2115">
      <c r="A2115" s="257" t="str">
        <v>xccsj-ls</v>
      </c>
      <c r="B2115" s="257" t="str">
        <v>xccsj</v>
      </c>
      <c r="C2115" s="257" t="str">
        <v>喜擦擦清洁湿巾1000片起批</v>
      </c>
      <c r="D2115" s="257" t="str">
        <v>擦鞋湿巾</v>
      </c>
      <c r="E2115" s="257" t="str">
        <v>xccsj-ls</v>
      </c>
      <c r="F2115" s="257" t="str">
        <v>皮鞋湿巾</v>
      </c>
      <c r="G2115" s="231"/>
      <c r="H2115" s="231"/>
      <c r="I2115" s="231"/>
      <c r="J2115" s="231"/>
      <c r="K2115" s="231"/>
      <c r="L2115" s="231"/>
      <c r="M2115" s="231"/>
      <c r="N2115" s="231"/>
      <c r="O2115" s="231"/>
      <c r="P2115" s="231"/>
      <c r="Q2115" s="231"/>
      <c r="R2115" s="231"/>
      <c r="S2115" s="231"/>
      <c r="T2115" s="231"/>
    </row>
    <row r="2116">
      <c r="A2116" s="257" t="str">
        <v>8021685610430</v>
      </c>
      <c r="B2116" s="257" t="str">
        <v>8021685610430</v>
      </c>
      <c r="C2116" s="257" t="str">
        <v>竹签香薰</v>
      </c>
      <c r="D2116" s="257" t="str">
        <v>Locherber洛赫本｜红醇1817 竹签香薰</v>
      </c>
      <c r="E2116" s="257" t="str">
        <v>8021685610430</v>
      </c>
      <c r="F2116" s="257" t="str">
        <v>Locherber洛赫本｜红醇1817</v>
      </c>
      <c r="G2116" s="231"/>
      <c r="H2116" s="231"/>
      <c r="I2116" s="231"/>
      <c r="J2116" s="231"/>
      <c r="K2116" s="231"/>
      <c r="L2116" s="231"/>
      <c r="M2116" s="231"/>
      <c r="N2116" s="231"/>
      <c r="O2116" s="231"/>
      <c r="P2116" s="231"/>
      <c r="Q2116" s="231"/>
      <c r="R2116" s="231"/>
      <c r="S2116" s="231"/>
      <c r="T2116" s="231"/>
    </row>
    <row r="2117">
      <c r="A2117" s="257" t="str">
        <v>Stans-winterq150*210cm</v>
      </c>
      <c r="B2117" s="257" t="str">
        <v>Stans-winterq</v>
      </c>
      <c r="C2117" s="257" t="str">
        <v>杜邦舒弹丝冬被</v>
      </c>
      <c r="D2117" s="257" t="str">
        <v>冬被</v>
      </c>
      <c r="E2117" s="257" t="str">
        <v>150*210cm</v>
      </c>
      <c r="F2117" s="257" t="str">
        <v>单人150*210cm（填充物重量1400g）</v>
      </c>
      <c r="G2117" s="231"/>
      <c r="H2117" s="231"/>
      <c r="I2117" s="231"/>
      <c r="J2117" s="231"/>
      <c r="K2117" s="231"/>
      <c r="L2117" s="231"/>
      <c r="M2117" s="231"/>
      <c r="N2117" s="231"/>
      <c r="O2117" s="231"/>
      <c r="P2117" s="231"/>
      <c r="Q2117" s="231"/>
      <c r="R2117" s="231"/>
      <c r="S2117" s="231"/>
      <c r="T2117" s="231"/>
    </row>
    <row r="2118">
      <c r="A2118" s="257" t="str">
        <v>Stans-winterq200*230cm</v>
      </c>
      <c r="B2118" s="257" t="str">
        <v>Stans-winterq</v>
      </c>
      <c r="C2118" s="257" t="str">
        <v>杜邦舒弹丝冬被</v>
      </c>
      <c r="D2118" s="257" t="str">
        <v>冬被</v>
      </c>
      <c r="E2118" s="257" t="str">
        <v>200*230cm</v>
      </c>
      <c r="F2118" s="257" t="str">
        <v>双人200*230cm（填充物重量2000g ）</v>
      </c>
      <c r="G2118" s="231"/>
      <c r="H2118" s="231"/>
      <c r="I2118" s="231"/>
      <c r="J2118" s="231"/>
      <c r="K2118" s="231"/>
      <c r="L2118" s="231"/>
      <c r="M2118" s="231"/>
      <c r="N2118" s="231"/>
      <c r="O2118" s="231"/>
      <c r="P2118" s="231"/>
      <c r="Q2118" s="231"/>
      <c r="R2118" s="231"/>
      <c r="S2118" s="231"/>
      <c r="T2118" s="231"/>
    </row>
    <row r="2119">
      <c r="A2119" s="257" t="str">
        <v>Stans-winterq220*240cm</v>
      </c>
      <c r="B2119" s="257" t="str">
        <v>Stans-winterq</v>
      </c>
      <c r="C2119" s="257" t="str">
        <v>杜邦舒弹丝冬被</v>
      </c>
      <c r="D2119" s="257" t="str">
        <v>冬被</v>
      </c>
      <c r="E2119" s="257" t="str">
        <v>220*240cm</v>
      </c>
      <c r="F2119" s="257" t="str">
        <v>双人加大220*240cm（填充物重量2300g ）</v>
      </c>
      <c r="G2119" s="231"/>
      <c r="H2119" s="231"/>
      <c r="I2119" s="231"/>
      <c r="J2119" s="231"/>
      <c r="K2119" s="231"/>
      <c r="L2119" s="231"/>
      <c r="M2119" s="231"/>
      <c r="N2119" s="231"/>
      <c r="O2119" s="231"/>
      <c r="P2119" s="231"/>
      <c r="Q2119" s="231"/>
      <c r="R2119" s="231"/>
      <c r="S2119" s="231"/>
      <c r="T2119" s="231"/>
    </row>
    <row r="2120">
      <c r="A2120" s="257" t="str">
        <v>yd-brbe</v>
      </c>
      <c r="B2120" s="257" t="str">
        <v>yd-brbe</v>
      </c>
      <c r="C2120" s="257" t="str">
        <v>亚朵定制 焖烧杯</v>
      </c>
      <c r="D2120" s="257" t="str">
        <v>焖烧杯</v>
      </c>
      <c r="E2120" s="257" t="str">
        <v>yd-brbe</v>
      </c>
      <c r="F2120" s="257" t="str">
        <v>560Ml</v>
      </c>
      <c r="G2120" s="231"/>
      <c r="H2120" s="231"/>
      <c r="I2120" s="231"/>
      <c r="J2120" s="231"/>
      <c r="K2120" s="231"/>
      <c r="L2120" s="231"/>
      <c r="M2120" s="231"/>
      <c r="N2120" s="231"/>
      <c r="O2120" s="231"/>
      <c r="P2120" s="231"/>
      <c r="Q2120" s="231"/>
      <c r="R2120" s="231"/>
      <c r="S2120" s="231"/>
      <c r="T2120" s="231"/>
    </row>
    <row r="2121">
      <c r="A2121" s="257" t="str">
        <v>dzymtx-beige s</v>
      </c>
      <c r="B2121" s="257" t="str">
        <v>dzymtx</v>
      </c>
      <c r="C2121" s="257" t="str">
        <v>亚朵定制羊毛拖鞋</v>
      </c>
      <c r="D2121" s="257" t="str">
        <v>亚朵定制羊毛拖鞋</v>
      </c>
      <c r="E2121" s="257" t="str">
        <v>dzymtx-beige s</v>
      </c>
      <c r="F2121" s="257" t="str">
        <v>s码米色</v>
      </c>
      <c r="G2121" s="231"/>
      <c r="H2121" s="231"/>
      <c r="I2121" s="231"/>
      <c r="J2121" s="231"/>
      <c r="K2121" s="231"/>
      <c r="L2121" s="231"/>
      <c r="M2121" s="231"/>
      <c r="N2121" s="231"/>
      <c r="O2121" s="231"/>
      <c r="P2121" s="231"/>
      <c r="Q2121" s="231"/>
      <c r="R2121" s="231"/>
      <c r="S2121" s="231"/>
      <c r="T2121" s="231"/>
    </row>
    <row r="2122">
      <c r="A2122" s="257" t="str">
        <v>dzymtx-beige m</v>
      </c>
      <c r="B2122" s="257" t="str">
        <v>dzymtx</v>
      </c>
      <c r="C2122" s="257" t="str">
        <v>亚朵定制羊毛拖鞋</v>
      </c>
      <c r="D2122" s="257" t="str">
        <v>亚朵定制羊毛拖鞋</v>
      </c>
      <c r="E2122" s="257" t="str">
        <v>dzymtx-beige m</v>
      </c>
      <c r="F2122" s="257" t="str">
        <v>m码米色</v>
      </c>
      <c r="G2122" s="231"/>
      <c r="H2122" s="231"/>
      <c r="I2122" s="231"/>
      <c r="J2122" s="231"/>
      <c r="K2122" s="231"/>
      <c r="L2122" s="231"/>
      <c r="M2122" s="231"/>
      <c r="N2122" s="231"/>
      <c r="O2122" s="231"/>
      <c r="P2122" s="231"/>
      <c r="Q2122" s="231"/>
      <c r="R2122" s="231"/>
      <c r="S2122" s="231"/>
      <c r="T2122" s="231"/>
    </row>
    <row r="2123">
      <c r="A2123" s="257" t="str">
        <v>dzymtx-pink s</v>
      </c>
      <c r="B2123" s="257" t="str">
        <v>dzymtx</v>
      </c>
      <c r="C2123" s="257" t="str">
        <v>亚朵定制羊毛拖鞋</v>
      </c>
      <c r="D2123" s="257" t="str">
        <v>亚朵定制羊毛拖鞋</v>
      </c>
      <c r="E2123" s="257" t="str">
        <v>dzymtx-pink s</v>
      </c>
      <c r="F2123" s="257" t="str">
        <v>s码粉色</v>
      </c>
      <c r="G2123" s="231"/>
      <c r="H2123" s="231"/>
      <c r="I2123" s="231"/>
      <c r="J2123" s="231"/>
      <c r="K2123" s="231"/>
      <c r="L2123" s="231"/>
      <c r="M2123" s="231"/>
      <c r="N2123" s="231"/>
      <c r="O2123" s="231"/>
      <c r="P2123" s="231"/>
      <c r="Q2123" s="231"/>
      <c r="R2123" s="231"/>
      <c r="S2123" s="231"/>
      <c r="T2123" s="231"/>
    </row>
    <row r="2124">
      <c r="A2124" s="257" t="str">
        <v>dzymtx-pink m</v>
      </c>
      <c r="B2124" s="257" t="str">
        <v>dzymtx</v>
      </c>
      <c r="C2124" s="257" t="str">
        <v>亚朵定制羊毛拖鞋</v>
      </c>
      <c r="D2124" s="257" t="str">
        <v>亚朵定制羊毛拖鞋</v>
      </c>
      <c r="E2124" s="257" t="str">
        <v>dzymtx-pink m</v>
      </c>
      <c r="F2124" s="257" t="str">
        <v>m码粉色</v>
      </c>
      <c r="G2124" s="231"/>
      <c r="H2124" s="231"/>
      <c r="I2124" s="231"/>
      <c r="J2124" s="231"/>
      <c r="K2124" s="231"/>
      <c r="L2124" s="231"/>
      <c r="M2124" s="231"/>
      <c r="N2124" s="231"/>
      <c r="O2124" s="231"/>
      <c r="P2124" s="231"/>
      <c r="Q2124" s="231"/>
      <c r="R2124" s="231"/>
      <c r="S2124" s="231"/>
      <c r="T2124" s="231"/>
    </row>
    <row r="2125">
      <c r="A2125" s="257" t="str">
        <v>dzfbtx-navy l</v>
      </c>
      <c r="B2125" s="257" t="str">
        <v>dzfbtx</v>
      </c>
      <c r="C2125" s="257" t="str">
        <v>亚朵定制日式雪花针织家居飞边拖鞋</v>
      </c>
      <c r="D2125" s="257" t="str">
        <v>亚朵定制日式雪花针织家居飞边拖鞋</v>
      </c>
      <c r="E2125" s="257" t="str">
        <v>dzfbtx-navy l</v>
      </c>
      <c r="F2125" s="257" t="str">
        <v>L码 藏青</v>
      </c>
      <c r="G2125" s="231"/>
      <c r="H2125" s="231"/>
      <c r="I2125" s="231"/>
      <c r="J2125" s="231"/>
      <c r="K2125" s="231"/>
      <c r="L2125" s="231"/>
      <c r="M2125" s="231"/>
      <c r="N2125" s="231"/>
      <c r="O2125" s="231"/>
      <c r="P2125" s="231"/>
      <c r="Q2125" s="231"/>
      <c r="R2125" s="231"/>
      <c r="S2125" s="231"/>
      <c r="T2125" s="231"/>
    </row>
    <row r="2126">
      <c r="A2126" s="257" t="str">
        <v>dzfbtx-navy xl</v>
      </c>
      <c r="B2126" s="257" t="str">
        <v>dzfbtx</v>
      </c>
      <c r="C2126" s="257" t="str">
        <v>亚朵定制日式雪花针织家居飞边拖鞋</v>
      </c>
      <c r="D2126" s="257" t="str">
        <v>亚朵定制日式雪花针织家居飞边拖鞋</v>
      </c>
      <c r="E2126" s="257" t="str">
        <v>dzfbtx-navy xl</v>
      </c>
      <c r="F2126" s="257" t="str">
        <v>XL码 藏青</v>
      </c>
      <c r="G2126" s="231"/>
      <c r="H2126" s="231"/>
      <c r="I2126" s="231"/>
      <c r="J2126" s="231"/>
      <c r="K2126" s="231"/>
      <c r="L2126" s="231"/>
      <c r="M2126" s="231"/>
      <c r="N2126" s="231"/>
      <c r="O2126" s="231"/>
      <c r="P2126" s="231"/>
      <c r="Q2126" s="231"/>
      <c r="R2126" s="231"/>
      <c r="S2126" s="231"/>
      <c r="T2126" s="231"/>
    </row>
    <row r="2127">
      <c r="A2127" s="257" t="str">
        <v>dzfbtx-grey l</v>
      </c>
      <c r="B2127" s="257" t="str">
        <v>dzfbtx</v>
      </c>
      <c r="C2127" s="257" t="str">
        <v>亚朵定制日式雪花针织家居飞边拖鞋</v>
      </c>
      <c r="D2127" s="257" t="str">
        <v>亚朵定制日式雪花针织家居飞边拖鞋</v>
      </c>
      <c r="E2127" s="257" t="str">
        <v>dzfbtx-grey l</v>
      </c>
      <c r="F2127" s="257" t="str">
        <v>L码 灰</v>
      </c>
      <c r="G2127" s="231"/>
      <c r="H2127" s="231"/>
      <c r="I2127" s="231"/>
      <c r="J2127" s="231"/>
      <c r="K2127" s="231"/>
      <c r="L2127" s="231"/>
      <c r="M2127" s="231"/>
      <c r="N2127" s="231"/>
      <c r="O2127" s="231"/>
      <c r="P2127" s="231"/>
      <c r="Q2127" s="231"/>
      <c r="R2127" s="231"/>
      <c r="S2127" s="231"/>
      <c r="T2127" s="231"/>
    </row>
    <row r="2128">
      <c r="A2128" s="257" t="str">
        <v>dzfbtx-grey xl</v>
      </c>
      <c r="B2128" s="257" t="str">
        <v>dzfbtx</v>
      </c>
      <c r="C2128" s="257" t="str">
        <v>亚朵定制日式雪花针织家居飞边拖鞋</v>
      </c>
      <c r="D2128" s="257" t="str">
        <v>亚朵定制日式雪花针织家居飞边拖鞋</v>
      </c>
      <c r="E2128" s="257" t="str">
        <v>dzfbtx-grey xl</v>
      </c>
      <c r="F2128" s="257" t="str">
        <v>XL码 灰</v>
      </c>
      <c r="G2128" s="231"/>
      <c r="H2128" s="231"/>
      <c r="I2128" s="231"/>
      <c r="J2128" s="231"/>
      <c r="K2128" s="231"/>
      <c r="L2128" s="231"/>
      <c r="M2128" s="231"/>
      <c r="N2128" s="231"/>
      <c r="O2128" s="231"/>
      <c r="P2128" s="231"/>
      <c r="Q2128" s="231"/>
      <c r="R2128" s="231"/>
      <c r="S2128" s="231"/>
      <c r="T2128" s="231"/>
    </row>
    <row r="2129">
      <c r="A2129" s="257" t="str">
        <v>8021685701008</v>
      </c>
      <c r="B2129" s="257" t="str">
        <v>8021685701008</v>
      </c>
      <c r="C2129" s="257" t="str">
        <v>竹签香薰</v>
      </c>
      <c r="D2129" s="257" t="str">
        <v>Locherber洛赫本｜玛德琳蔷薇 竹签香薰</v>
      </c>
      <c r="E2129" s="257" t="str">
        <v>8021685701008</v>
      </c>
      <c r="F2129" s="257" t="str">
        <v>Locherber洛赫本｜玛德琳蔷薇</v>
      </c>
      <c r="G2129" s="231"/>
      <c r="H2129" s="231"/>
      <c r="I2129" s="231"/>
      <c r="J2129" s="231"/>
      <c r="K2129" s="231"/>
      <c r="L2129" s="231"/>
      <c r="M2129" s="231"/>
      <c r="N2129" s="231"/>
      <c r="O2129" s="231"/>
      <c r="P2129" s="231"/>
      <c r="Q2129" s="231"/>
      <c r="R2129" s="231"/>
      <c r="S2129" s="231"/>
      <c r="T2129" s="231"/>
    </row>
    <row r="2130">
      <c r="A2130" s="257" t="str">
        <v>mq-dcoffee-a</v>
      </c>
      <c r="B2130" s="257" t="str">
        <v>mq-dcoffee</v>
      </c>
      <c r="C2130" s="257" t="str">
        <v>赏味四季挂耳咖啡</v>
      </c>
      <c r="D2130" s="257" t="str">
        <v>明谦咖啡</v>
      </c>
      <c r="E2130" s="257" t="str">
        <v>mq-dcoffee-a</v>
      </c>
      <c r="F2130" s="257" t="str">
        <v>秋款10g*5包</v>
      </c>
      <c r="G2130" s="231"/>
      <c r="H2130" s="231"/>
      <c r="I2130" s="231"/>
      <c r="J2130" s="231"/>
      <c r="K2130" s="231"/>
      <c r="L2130" s="231"/>
      <c r="M2130" s="231"/>
      <c r="N2130" s="231"/>
      <c r="O2130" s="231"/>
      <c r="P2130" s="231"/>
      <c r="Q2130" s="231"/>
      <c r="R2130" s="231"/>
      <c r="S2130" s="231"/>
      <c r="T2130" s="231"/>
    </row>
    <row r="2131">
      <c r="A2131" s="257" t="str">
        <v>mq-dcoffee-w</v>
      </c>
      <c r="B2131" s="257" t="str">
        <v>mq-dcoffee</v>
      </c>
      <c r="C2131" s="257" t="str">
        <v>赏味四季挂耳咖啡</v>
      </c>
      <c r="D2131" s="257" t="str">
        <v>明谦咖啡</v>
      </c>
      <c r="E2131" s="257" t="str">
        <v>mq-dcoffee-w</v>
      </c>
      <c r="F2131" s="257" t="str">
        <v>冬款10g*5包</v>
      </c>
      <c r="G2131" s="231"/>
      <c r="H2131" s="231"/>
      <c r="I2131" s="231"/>
      <c r="J2131" s="231"/>
      <c r="K2131" s="231"/>
      <c r="L2131" s="231"/>
      <c r="M2131" s="231"/>
      <c r="N2131" s="231"/>
      <c r="O2131" s="231"/>
      <c r="P2131" s="231"/>
      <c r="Q2131" s="231"/>
      <c r="R2131" s="231"/>
      <c r="S2131" s="231"/>
      <c r="T2131" s="231"/>
    </row>
    <row r="2132">
      <c r="A2132" s="257" t="str">
        <v>KJ706</v>
      </c>
      <c r="B2132" s="257" t="str">
        <v>KJ706</v>
      </c>
      <c r="C2132" s="257" t="str">
        <v>莱克空气净化器除甲醛雾霾KJ706S</v>
      </c>
      <c r="D2132" s="257" t="str">
        <v>空气净化器</v>
      </c>
      <c r="E2132" s="257" t="str">
        <v>KJ706</v>
      </c>
      <c r="F2132" s="257" t="str">
        <v>默认规格</v>
      </c>
      <c r="G2132" s="231"/>
      <c r="H2132" s="231"/>
      <c r="I2132" s="231"/>
      <c r="J2132" s="231"/>
      <c r="K2132" s="231"/>
      <c r="L2132" s="231"/>
      <c r="M2132" s="231"/>
      <c r="N2132" s="231"/>
      <c r="O2132" s="231"/>
      <c r="P2132" s="231"/>
      <c r="Q2132" s="231"/>
      <c r="R2132" s="231"/>
      <c r="S2132" s="231"/>
      <c r="T2132" s="231"/>
    </row>
    <row r="2133">
      <c r="A2133" s="257" t="str">
        <v>jnwc-cup</v>
      </c>
      <c r="B2133" s="257" t="str">
        <v>jnwc-cup</v>
      </c>
      <c r="C2133" s="257" t="str">
        <v>酒店同款江南问茶杯子</v>
      </c>
      <c r="D2133" s="257" t="str">
        <v>杯子</v>
      </c>
      <c r="E2133" s="257" t="str">
        <v>jnwc-cup</v>
      </c>
      <c r="F2133" s="257" t="str">
        <v>130Ml高7cm</v>
      </c>
      <c r="G2133" s="231"/>
      <c r="H2133" s="231"/>
      <c r="I2133" s="231"/>
      <c r="J2133" s="231"/>
      <c r="K2133" s="231"/>
      <c r="L2133" s="231"/>
      <c r="M2133" s="231"/>
      <c r="N2133" s="231"/>
      <c r="O2133" s="231"/>
      <c r="P2133" s="231"/>
      <c r="Q2133" s="231"/>
      <c r="R2133" s="231"/>
      <c r="S2133" s="231"/>
      <c r="T2133" s="231"/>
    </row>
    <row r="2134">
      <c r="A2134" s="257" t="str">
        <v>3598051</v>
      </c>
      <c r="B2134" s="257" t="str">
        <v>3598051</v>
      </c>
      <c r="C2134" s="257" t="str">
        <v>Red-s Play 概念红款 尤克里里</v>
      </c>
      <c r="D2134" s="257" t="str">
        <v>尤克里里</v>
      </c>
      <c r="E2134" s="257" t="str">
        <v>3598051</v>
      </c>
      <c r="F2134" s="257" t="str">
        <v>26寸</v>
      </c>
      <c r="G2134" s="231"/>
      <c r="H2134" s="231"/>
      <c r="I2134" s="231"/>
      <c r="J2134" s="231"/>
      <c r="K2134" s="231"/>
      <c r="L2134" s="231"/>
      <c r="M2134" s="231"/>
      <c r="N2134" s="231"/>
      <c r="O2134" s="231"/>
      <c r="P2134" s="231"/>
      <c r="Q2134" s="231"/>
      <c r="R2134" s="231"/>
      <c r="S2134" s="231"/>
      <c r="T2134" s="231"/>
    </row>
    <row r="2135">
      <c r="A2135" s="257" t="str">
        <v>1746000</v>
      </c>
      <c r="B2135" s="257" t="str">
        <v>1746000</v>
      </c>
      <c r="C2135" s="257" t="str">
        <v>智能杀菌免烫滚筒干衣机</v>
      </c>
      <c r="D2135" s="257"/>
      <c r="E2135" s="257" t="str">
        <v>1746000</v>
      </c>
      <c r="F2135" s="257" t="str">
        <v>智能杀菌免烫滚筒干衣机</v>
      </c>
      <c r="G2135" s="231"/>
      <c r="H2135" s="231"/>
      <c r="I2135" s="231"/>
      <c r="J2135" s="231"/>
      <c r="K2135" s="231"/>
      <c r="L2135" s="231"/>
      <c r="M2135" s="231"/>
      <c r="N2135" s="231"/>
      <c r="O2135" s="231"/>
      <c r="P2135" s="231"/>
      <c r="Q2135" s="231"/>
      <c r="R2135" s="231"/>
      <c r="S2135" s="231"/>
      <c r="T2135" s="231"/>
    </row>
    <row r="2136">
      <c r="A2136" s="257" t="str">
        <v>1734003</v>
      </c>
      <c r="B2136" s="257" t="str">
        <v>1734003</v>
      </c>
      <c r="C2136" s="257" t="str">
        <v>竹木拾光 多功能收纳鞋架</v>
      </c>
      <c r="D2136" s="257" t="str">
        <v>鞋架</v>
      </c>
      <c r="E2136" s="257" t="str">
        <v>1734003</v>
      </c>
      <c r="F2136" s="257" t="str">
        <v>默认规格</v>
      </c>
      <c r="G2136" s="231"/>
      <c r="H2136" s="231"/>
      <c r="I2136" s="231"/>
      <c r="J2136" s="231"/>
      <c r="K2136" s="231"/>
      <c r="L2136" s="231"/>
      <c r="M2136" s="231"/>
      <c r="N2136" s="231"/>
      <c r="O2136" s="231"/>
      <c r="P2136" s="231"/>
      <c r="Q2136" s="231"/>
      <c r="R2136" s="231"/>
      <c r="S2136" s="231"/>
      <c r="T2136" s="231"/>
    </row>
    <row r="2137">
      <c r="A2137" s="257" t="str">
        <v>redenvelope</v>
      </c>
      <c r="B2137" s="257" t="str">
        <v>redenvelope</v>
      </c>
      <c r="C2137" s="257" t="str">
        <v>红包礼盒美差</v>
      </c>
      <c r="D2137" s="257" t="str">
        <v>红包</v>
      </c>
      <c r="E2137" s="257" t="str">
        <v>redenvelope</v>
      </c>
      <c r="F2137" s="257" t="str">
        <v>红包礼盒美差</v>
      </c>
      <c r="G2137" s="231"/>
      <c r="H2137" s="231"/>
      <c r="I2137" s="231"/>
      <c r="J2137" s="231"/>
      <c r="K2137" s="231"/>
      <c r="L2137" s="231"/>
      <c r="M2137" s="231"/>
      <c r="N2137" s="231"/>
      <c r="O2137" s="231"/>
      <c r="P2137" s="231"/>
      <c r="Q2137" s="231"/>
      <c r="R2137" s="231"/>
      <c r="S2137" s="231"/>
      <c r="T2137" s="231"/>
    </row>
    <row r="2138">
      <c r="A2138" s="257" t="str">
        <v>yd-sweater-s</v>
      </c>
      <c r="B2138" s="257" t="str">
        <v>yd-sweater</v>
      </c>
      <c r="C2138" s="257" t="str">
        <v>亚朵生活定制卫衣</v>
      </c>
      <c r="D2138" s="257" t="str">
        <v>卫衣</v>
      </c>
      <c r="E2138" s="257" t="str">
        <v>yd-sweater-s</v>
      </c>
      <c r="F2138" s="257" t="str">
        <v>颜色:默认,服饰尺寸:S,普通系列</v>
      </c>
      <c r="G2138" s="231"/>
      <c r="H2138" s="231"/>
      <c r="I2138" s="231"/>
      <c r="J2138" s="231"/>
      <c r="K2138" s="231"/>
      <c r="L2138" s="231"/>
      <c r="M2138" s="231"/>
      <c r="N2138" s="231"/>
      <c r="O2138" s="231"/>
      <c r="P2138" s="231"/>
      <c r="Q2138" s="231"/>
      <c r="R2138" s="231"/>
      <c r="S2138" s="231"/>
      <c r="T2138" s="231"/>
    </row>
    <row r="2139">
      <c r="A2139" s="257" t="str">
        <v>yd-sweater-m</v>
      </c>
      <c r="B2139" s="257" t="str">
        <v>yd-sweater</v>
      </c>
      <c r="C2139" s="257" t="str">
        <v>亚朵生活定制卫衣</v>
      </c>
      <c r="D2139" s="257" t="str">
        <v>卫衣</v>
      </c>
      <c r="E2139" s="257" t="str">
        <v>yd-sweater-m</v>
      </c>
      <c r="F2139" s="257" t="str">
        <v>颜色:默认,服饰尺寸:M,普通系列</v>
      </c>
      <c r="G2139" s="231"/>
      <c r="H2139" s="231"/>
      <c r="I2139" s="231"/>
      <c r="J2139" s="231"/>
      <c r="K2139" s="231"/>
      <c r="L2139" s="231"/>
      <c r="M2139" s="231"/>
      <c r="N2139" s="231"/>
      <c r="O2139" s="231"/>
      <c r="P2139" s="231"/>
      <c r="Q2139" s="231"/>
      <c r="R2139" s="231"/>
      <c r="S2139" s="231"/>
      <c r="T2139" s="231"/>
    </row>
    <row r="2140">
      <c r="A2140" s="257" t="str">
        <v>yd-sweater-l</v>
      </c>
      <c r="B2140" s="257" t="str">
        <v>yd-sweater</v>
      </c>
      <c r="C2140" s="257" t="str">
        <v>亚朵生活定制卫衣</v>
      </c>
      <c r="D2140" s="257" t="str">
        <v>卫衣</v>
      </c>
      <c r="E2140" s="257" t="str">
        <v>yd-sweater-l</v>
      </c>
      <c r="F2140" s="257" t="str">
        <v>颜色:默认,服饰尺寸:L,普通系列</v>
      </c>
      <c r="G2140" s="231"/>
      <c r="H2140" s="231"/>
      <c r="I2140" s="231"/>
      <c r="J2140" s="231"/>
      <c r="K2140" s="231"/>
      <c r="L2140" s="231"/>
      <c r="M2140" s="231"/>
      <c r="N2140" s="231"/>
      <c r="O2140" s="231"/>
      <c r="P2140" s="231"/>
      <c r="Q2140" s="231"/>
      <c r="R2140" s="231"/>
      <c r="S2140" s="231"/>
      <c r="T2140" s="231"/>
    </row>
    <row r="2141">
      <c r="A2141" s="257" t="str">
        <v>yd-sweater-xl</v>
      </c>
      <c r="B2141" s="257" t="str">
        <v>yd-sweater</v>
      </c>
      <c r="C2141" s="257" t="str">
        <v>亚朵生活定制卫衣</v>
      </c>
      <c r="D2141" s="257" t="str">
        <v>卫衣</v>
      </c>
      <c r="E2141" s="257" t="str">
        <v>yd-sweater-xl</v>
      </c>
      <c r="F2141" s="257" t="str">
        <v>XL</v>
      </c>
      <c r="G2141" s="231"/>
      <c r="H2141" s="231"/>
      <c r="I2141" s="231"/>
      <c r="J2141" s="231"/>
      <c r="K2141" s="231"/>
      <c r="L2141" s="231"/>
      <c r="M2141" s="231"/>
      <c r="N2141" s="231"/>
      <c r="O2141" s="231"/>
      <c r="P2141" s="231"/>
      <c r="Q2141" s="231"/>
      <c r="R2141" s="231"/>
      <c r="S2141" s="231"/>
      <c r="T2141" s="231"/>
    </row>
    <row r="2142">
      <c r="A2142" s="257" t="str">
        <v>yd-sweater-定制</v>
      </c>
      <c r="B2142" s="257" t="str">
        <v>yd-sweater</v>
      </c>
      <c r="C2142" s="257" t="str">
        <v>亚朵生活定制卫衣</v>
      </c>
      <c r="D2142" s="257" t="str">
        <v>卫衣</v>
      </c>
      <c r="E2142" s="257" t="str">
        <v>yd-sweater-定制</v>
      </c>
      <c r="F2142" s="257" t="str">
        <v>颜色:定制,服饰尺寸:S,普通系列</v>
      </c>
      <c r="G2142" s="231"/>
      <c r="H2142" s="231"/>
      <c r="I2142" s="231"/>
      <c r="J2142" s="231"/>
      <c r="K2142" s="231"/>
      <c r="L2142" s="231"/>
      <c r="M2142" s="231"/>
      <c r="N2142" s="231"/>
      <c r="O2142" s="231"/>
      <c r="P2142" s="231"/>
      <c r="Q2142" s="231"/>
      <c r="R2142" s="231"/>
      <c r="S2142" s="231"/>
      <c r="T2142" s="231"/>
    </row>
    <row r="2143">
      <c r="A2143" s="257" t="str">
        <v>yd-sweater-定制-m</v>
      </c>
      <c r="B2143" s="257" t="str">
        <v>yd-sweater</v>
      </c>
      <c r="C2143" s="257" t="str">
        <v>亚朵生活定制卫衣</v>
      </c>
      <c r="D2143" s="257" t="str">
        <v>卫衣</v>
      </c>
      <c r="E2143" s="257" t="str">
        <v>yd-sweater-定制</v>
      </c>
      <c r="F2143" s="257" t="str">
        <v>颜色:定制,服饰尺寸:M,普通系列</v>
      </c>
      <c r="G2143" s="231"/>
      <c r="H2143" s="231"/>
      <c r="I2143" s="231"/>
      <c r="J2143" s="231"/>
      <c r="K2143" s="231"/>
      <c r="L2143" s="231"/>
      <c r="M2143" s="231"/>
      <c r="N2143" s="231"/>
      <c r="O2143" s="231"/>
      <c r="P2143" s="231"/>
      <c r="Q2143" s="231"/>
      <c r="R2143" s="231"/>
      <c r="S2143" s="231"/>
      <c r="T2143" s="231"/>
    </row>
    <row r="2144">
      <c r="A2144" s="257" t="str">
        <v>yd-sweater-定制-l</v>
      </c>
      <c r="B2144" s="257" t="str">
        <v>yd-sweater</v>
      </c>
      <c r="C2144" s="257" t="str">
        <v>亚朵生活定制卫衣</v>
      </c>
      <c r="D2144" s="257" t="str">
        <v>卫衣</v>
      </c>
      <c r="E2144" s="257" t="str">
        <v>yd-sweater-定制</v>
      </c>
      <c r="F2144" s="257" t="str">
        <v>定制l</v>
      </c>
      <c r="G2144" s="231"/>
      <c r="H2144" s="231"/>
      <c r="I2144" s="231"/>
      <c r="J2144" s="231"/>
      <c r="K2144" s="231"/>
      <c r="L2144" s="231"/>
      <c r="M2144" s="231"/>
      <c r="N2144" s="231"/>
      <c r="O2144" s="231"/>
      <c r="P2144" s="231"/>
      <c r="Q2144" s="231"/>
      <c r="R2144" s="231"/>
      <c r="S2144" s="231"/>
      <c r="T2144" s="231"/>
    </row>
    <row r="2145">
      <c r="A2145" s="257" t="str">
        <v>yd-sweater-定制-xl</v>
      </c>
      <c r="B2145" s="257" t="str">
        <v>yd-sweater</v>
      </c>
      <c r="C2145" s="257" t="str">
        <v>亚朵生活定制卫衣</v>
      </c>
      <c r="D2145" s="257" t="str">
        <v>卫衣</v>
      </c>
      <c r="E2145" s="257" t="str">
        <v>yd-sweater-定制</v>
      </c>
      <c r="F2145" s="257" t="str">
        <v>定制xl</v>
      </c>
      <c r="G2145" s="231"/>
      <c r="H2145" s="231"/>
      <c r="I2145" s="231"/>
      <c r="J2145" s="231"/>
      <c r="K2145" s="231"/>
      <c r="L2145" s="231"/>
      <c r="M2145" s="231"/>
      <c r="N2145" s="231"/>
      <c r="O2145" s="231"/>
      <c r="P2145" s="231"/>
      <c r="Q2145" s="231"/>
      <c r="R2145" s="231"/>
      <c r="S2145" s="231"/>
      <c r="T2145" s="231"/>
    </row>
    <row r="2146">
      <c r="A2146" s="257" t="str">
        <v>red-envelopejz</v>
      </c>
      <c r="B2146" s="257" t="str">
        <v>red-envelopejz</v>
      </c>
      <c r="C2146" s="257" t="str">
        <v>红包</v>
      </c>
      <c r="D2146" s="257" t="str">
        <v>红包</v>
      </c>
      <c r="E2146" s="257" t="str">
        <v>red-envelopejz</v>
      </c>
      <c r="F2146" s="257" t="str">
        <v>默认规格</v>
      </c>
      <c r="G2146" s="231"/>
      <c r="H2146" s="231"/>
      <c r="I2146" s="231"/>
      <c r="J2146" s="231"/>
      <c r="K2146" s="231"/>
      <c r="L2146" s="231"/>
      <c r="M2146" s="231"/>
      <c r="N2146" s="231"/>
      <c r="O2146" s="231"/>
      <c r="P2146" s="231"/>
      <c r="Q2146" s="231"/>
      <c r="R2146" s="231"/>
      <c r="S2146" s="231"/>
      <c r="T2146" s="231"/>
    </row>
    <row r="2147">
      <c r="A2147" s="257" t="str">
        <v>dlnbb</v>
      </c>
      <c r="B2147" s="257" t="str">
        <v>dlnbb</v>
      </c>
      <c r="C2147" s="257" t="str">
        <v>朵兰暖宝宝</v>
      </c>
      <c r="D2147" s="257" t="str">
        <v>朵兰暖宝宝</v>
      </c>
      <c r="E2147" s="257" t="str">
        <v>dlnbb</v>
      </c>
      <c r="F2147" s="257" t="str">
        <v>10片/包</v>
      </c>
      <c r="G2147" s="231"/>
      <c r="H2147" s="231"/>
      <c r="I2147" s="231"/>
      <c r="J2147" s="231"/>
      <c r="K2147" s="231"/>
      <c r="L2147" s="231"/>
      <c r="M2147" s="231"/>
      <c r="N2147" s="231"/>
      <c r="O2147" s="231"/>
      <c r="P2147" s="231"/>
      <c r="Q2147" s="231"/>
      <c r="R2147" s="231"/>
      <c r="S2147" s="231"/>
      <c r="T2147" s="231"/>
    </row>
    <row r="2148">
      <c r="A2148" s="257" t="str">
        <v>yd-tt-g</v>
      </c>
      <c r="B2148" s="257" t="str">
        <v>yd-tt</v>
      </c>
      <c r="C2148" s="257" t="str">
        <v>亚朵村的茶</v>
      </c>
      <c r="D2148" s="257" t="str">
        <v>旅行定制亚朵村的茶</v>
      </c>
      <c r="E2148" s="257" t="str">
        <v>yd-tt-g</v>
      </c>
      <c r="F2148" s="257" t="str">
        <v>旅行定制红茶</v>
      </c>
      <c r="G2148" s="231"/>
      <c r="H2148" s="231"/>
      <c r="I2148" s="231"/>
      <c r="J2148" s="231"/>
      <c r="K2148" s="231"/>
      <c r="L2148" s="231"/>
      <c r="M2148" s="231"/>
      <c r="N2148" s="231"/>
      <c r="O2148" s="231"/>
      <c r="P2148" s="231"/>
      <c r="Q2148" s="231"/>
      <c r="R2148" s="231"/>
      <c r="S2148" s="231"/>
      <c r="T2148" s="231"/>
    </row>
    <row r="2149">
      <c r="A2149" s="257" t="str">
        <v>yd-tt-r</v>
      </c>
      <c r="B2149" s="257" t="str">
        <v>yd-tt</v>
      </c>
      <c r="C2149" s="257" t="str">
        <v>亚朵村的茶</v>
      </c>
      <c r="D2149" s="257" t="str">
        <v>旅行定制亚朵村的茶</v>
      </c>
      <c r="E2149" s="257" t="str">
        <v>yd-tt-r</v>
      </c>
      <c r="F2149" s="257" t="str">
        <v>旅行定制绿茶</v>
      </c>
      <c r="G2149" s="231"/>
      <c r="H2149" s="231"/>
      <c r="I2149" s="231"/>
      <c r="J2149" s="231"/>
      <c r="K2149" s="231"/>
      <c r="L2149" s="231"/>
      <c r="M2149" s="231"/>
      <c r="N2149" s="231"/>
      <c r="O2149" s="231"/>
      <c r="P2149" s="231"/>
      <c r="Q2149" s="231"/>
      <c r="R2149" s="231"/>
      <c r="S2149" s="231"/>
      <c r="T2149" s="231"/>
    </row>
    <row r="2150">
      <c r="A2150" s="257" t="str">
        <v>ydxy</v>
      </c>
      <c r="B2150" s="257" t="str">
        <v>ydxy</v>
      </c>
      <c r="C2150" s="257" t="str">
        <v>亚朵心意</v>
      </c>
      <c r="D2150" s="257" t="str">
        <v>亚朵心意</v>
      </c>
      <c r="E2150" s="257" t="str">
        <v>ydxy</v>
      </c>
      <c r="F2150" s="257" t="str">
        <v>默认规格</v>
      </c>
      <c r="G2150" s="231"/>
      <c r="H2150" s="231"/>
      <c r="I2150" s="231"/>
      <c r="J2150" s="231"/>
      <c r="K2150" s="231"/>
      <c r="L2150" s="231"/>
      <c r="M2150" s="231"/>
      <c r="N2150" s="231"/>
      <c r="O2150" s="231"/>
      <c r="P2150" s="231"/>
      <c r="Q2150" s="231"/>
      <c r="R2150" s="231"/>
      <c r="S2150" s="231"/>
      <c r="T2150" s="231"/>
    </row>
    <row r="2151">
      <c r="A2151" s="257" t="str">
        <v>yd-sh-um</v>
      </c>
      <c r="B2151" s="257" t="str">
        <v>yd-sh-um</v>
      </c>
      <c r="C2151" s="257" t="str">
        <v>自动折叠短柄伞</v>
      </c>
      <c r="D2151" s="257" t="str">
        <v>短柄伞</v>
      </c>
      <c r="E2151" s="257" t="str">
        <v>yd-sh-um</v>
      </c>
      <c r="F2151" s="257" t="str">
        <v>默认规格</v>
      </c>
      <c r="G2151" s="231"/>
      <c r="H2151" s="231"/>
      <c r="I2151" s="231"/>
      <c r="J2151" s="231"/>
      <c r="K2151" s="231"/>
      <c r="L2151" s="231"/>
      <c r="M2151" s="231"/>
      <c r="N2151" s="231"/>
      <c r="O2151" s="231"/>
      <c r="P2151" s="231"/>
      <c r="Q2151" s="231"/>
      <c r="R2151" s="231"/>
      <c r="S2151" s="231"/>
      <c r="T2151" s="231"/>
    </row>
    <row r="2152">
      <c r="A2152" s="257" t="str">
        <v>lamypen-h-g</v>
      </c>
      <c r="B2152" s="257" t="str">
        <v>lamypen</v>
      </c>
      <c r="C2152" s="257" t="str">
        <v>凌美钢笔</v>
      </c>
      <c r="D2152" s="257" t="str">
        <v>凌美钢笔</v>
      </c>
      <c r="E2152" s="257" t="str">
        <v>lamypen-h-g</v>
      </c>
      <c r="F2152" s="257" t="str">
        <v>猎狩系列苹果绿</v>
      </c>
      <c r="G2152" s="231"/>
      <c r="H2152" s="231"/>
      <c r="I2152" s="231"/>
      <c r="J2152" s="231"/>
      <c r="K2152" s="231"/>
      <c r="L2152" s="231"/>
      <c r="M2152" s="231"/>
      <c r="N2152" s="231"/>
      <c r="O2152" s="231"/>
      <c r="P2152" s="231"/>
      <c r="Q2152" s="231"/>
      <c r="R2152" s="231"/>
      <c r="S2152" s="231"/>
      <c r="T2152" s="231"/>
    </row>
    <row r="2153">
      <c r="A2153" s="257" t="str">
        <v>lamypen-h-p</v>
      </c>
      <c r="B2153" s="257" t="str">
        <v>lamypen</v>
      </c>
      <c r="C2153" s="257" t="str">
        <v>凌美钢笔</v>
      </c>
      <c r="D2153" s="257" t="str">
        <v>凌美钢笔</v>
      </c>
      <c r="E2153" s="257" t="str">
        <v>lamypen-h-p</v>
      </c>
      <c r="F2153" s="257" t="str">
        <v>猎狩系列粉</v>
      </c>
      <c r="G2153" s="231"/>
      <c r="H2153" s="231"/>
      <c r="I2153" s="231"/>
      <c r="J2153" s="231"/>
      <c r="K2153" s="231"/>
      <c r="L2153" s="231"/>
      <c r="M2153" s="231"/>
      <c r="N2153" s="231"/>
      <c r="O2153" s="231"/>
      <c r="P2153" s="231"/>
      <c r="Q2153" s="231"/>
      <c r="R2153" s="231"/>
      <c r="S2153" s="231"/>
      <c r="T2153" s="231"/>
    </row>
    <row r="2154">
      <c r="A2154" s="257" t="str">
        <v>lamypen-h-blue</v>
      </c>
      <c r="B2154" s="257" t="str">
        <v>lamypen</v>
      </c>
      <c r="C2154" s="257" t="str">
        <v>凌美钢笔</v>
      </c>
      <c r="D2154" s="257" t="str">
        <v>凌美钢笔</v>
      </c>
      <c r="E2154" s="257" t="str">
        <v>lamypen-h-blue</v>
      </c>
      <c r="F2154" s="257" t="str">
        <v>猎狩系列蓝</v>
      </c>
      <c r="G2154" s="231"/>
      <c r="H2154" s="231"/>
      <c r="I2154" s="231"/>
      <c r="J2154" s="231"/>
      <c r="K2154" s="231"/>
      <c r="L2154" s="231"/>
      <c r="M2154" s="231"/>
      <c r="N2154" s="231"/>
      <c r="O2154" s="231"/>
      <c r="P2154" s="231"/>
      <c r="Q2154" s="231"/>
      <c r="R2154" s="231"/>
      <c r="S2154" s="231"/>
      <c r="T2154" s="231"/>
    </row>
    <row r="2155">
      <c r="A2155" s="257" t="str">
        <v>lamypen-h-y</v>
      </c>
      <c r="B2155" s="257" t="str">
        <v>lamypen</v>
      </c>
      <c r="C2155" s="257" t="str">
        <v>凌美钢笔</v>
      </c>
      <c r="D2155" s="257" t="str">
        <v>凌美钢笔</v>
      </c>
      <c r="E2155" s="257" t="str">
        <v>lamypen-h-y</v>
      </c>
      <c r="F2155" s="257" t="str">
        <v>猎狩系列黄</v>
      </c>
      <c r="G2155" s="231"/>
      <c r="H2155" s="231"/>
      <c r="I2155" s="231"/>
      <c r="J2155" s="231"/>
      <c r="K2155" s="231"/>
      <c r="L2155" s="231"/>
      <c r="M2155" s="231"/>
      <c r="N2155" s="231"/>
      <c r="O2155" s="231"/>
      <c r="P2155" s="231"/>
      <c r="Q2155" s="231"/>
      <c r="R2155" s="231"/>
      <c r="S2155" s="231"/>
      <c r="T2155" s="231"/>
    </row>
    <row r="2156">
      <c r="A2156" s="257" t="str">
        <v>lamypen-h-r</v>
      </c>
      <c r="B2156" s="257" t="str">
        <v>lamypen</v>
      </c>
      <c r="C2156" s="257" t="str">
        <v>凌美钢笔</v>
      </c>
      <c r="D2156" s="257" t="str">
        <v>凌美钢笔</v>
      </c>
      <c r="E2156" s="257" t="str">
        <v>lamypen-h-r</v>
      </c>
      <c r="F2156" s="257" t="str">
        <v>猎狩系列红</v>
      </c>
      <c r="G2156" s="231"/>
      <c r="H2156" s="231"/>
      <c r="I2156" s="231"/>
      <c r="J2156" s="231"/>
      <c r="K2156" s="231"/>
      <c r="L2156" s="231"/>
      <c r="M2156" s="231"/>
      <c r="N2156" s="231"/>
      <c r="O2156" s="231"/>
      <c r="P2156" s="231"/>
      <c r="Q2156" s="231"/>
      <c r="R2156" s="231"/>
      <c r="S2156" s="231"/>
      <c r="T2156" s="231"/>
    </row>
    <row r="2157">
      <c r="A2157" s="257" t="str">
        <v>lamypen-h-w</v>
      </c>
      <c r="B2157" s="257" t="str">
        <v>lamypen</v>
      </c>
      <c r="C2157" s="257" t="str">
        <v>凌美钢笔</v>
      </c>
      <c r="D2157" s="257" t="str">
        <v>凌美钢笔</v>
      </c>
      <c r="E2157" s="257" t="str">
        <v>lamypen-h-w</v>
      </c>
      <c r="F2157" s="257" t="str">
        <v>猎狩系列白</v>
      </c>
      <c r="G2157" s="231"/>
      <c r="H2157" s="231"/>
      <c r="I2157" s="231"/>
      <c r="J2157" s="231"/>
      <c r="K2157" s="231"/>
      <c r="L2157" s="231"/>
      <c r="M2157" s="231"/>
      <c r="N2157" s="231"/>
      <c r="O2157" s="231"/>
      <c r="P2157" s="231"/>
      <c r="Q2157" s="231"/>
      <c r="R2157" s="231"/>
      <c r="S2157" s="231"/>
      <c r="T2157" s="231"/>
    </row>
    <row r="2158">
      <c r="A2158" s="257" t="str">
        <v>lamypen-h-black</v>
      </c>
      <c r="B2158" s="257" t="str">
        <v>lamypen</v>
      </c>
      <c r="C2158" s="257" t="str">
        <v>凌美钢笔</v>
      </c>
      <c r="D2158" s="257" t="str">
        <v>凌美钢笔</v>
      </c>
      <c r="E2158" s="257" t="str">
        <v>lamypen-h-black</v>
      </c>
      <c r="F2158" s="257" t="str">
        <v>猎狩系列亮黑</v>
      </c>
      <c r="G2158" s="231"/>
      <c r="H2158" s="231"/>
      <c r="I2158" s="231"/>
      <c r="J2158" s="231"/>
      <c r="K2158" s="231"/>
      <c r="L2158" s="231"/>
      <c r="M2158" s="231"/>
      <c r="N2158" s="231"/>
      <c r="O2158" s="231"/>
      <c r="P2158" s="231"/>
      <c r="Q2158" s="231"/>
      <c r="R2158" s="231"/>
      <c r="S2158" s="231"/>
      <c r="T2158" s="231"/>
    </row>
    <row r="2159">
      <c r="A2159" s="257" t="str">
        <v>lamypen-s-r</v>
      </c>
      <c r="B2159" s="257" t="str">
        <v>lamypen</v>
      </c>
      <c r="C2159" s="257" t="str">
        <v>凌美钢笔</v>
      </c>
      <c r="D2159" s="257" t="str">
        <v>凌美钢笔</v>
      </c>
      <c r="E2159" s="257" t="str">
        <v>lamypen-s-r</v>
      </c>
      <c r="F2159" s="257" t="str">
        <v>恒星系列酒红</v>
      </c>
      <c r="G2159" s="231"/>
      <c r="H2159" s="231"/>
      <c r="I2159" s="231"/>
      <c r="J2159" s="231"/>
      <c r="K2159" s="231"/>
      <c r="L2159" s="231"/>
      <c r="M2159" s="231"/>
      <c r="N2159" s="231"/>
      <c r="O2159" s="231"/>
      <c r="P2159" s="231"/>
      <c r="Q2159" s="231"/>
      <c r="R2159" s="231"/>
      <c r="S2159" s="231"/>
      <c r="T2159" s="231"/>
    </row>
    <row r="2160">
      <c r="A2160" s="257" t="str">
        <v>lamypen-s-b</v>
      </c>
      <c r="B2160" s="257" t="str">
        <v>lamypen</v>
      </c>
      <c r="C2160" s="257" t="str">
        <v>凌美钢笔</v>
      </c>
      <c r="D2160" s="257" t="str">
        <v>凌美钢笔</v>
      </c>
      <c r="E2160" s="257" t="str">
        <v>lamypen-s-b</v>
      </c>
      <c r="F2160" s="257" t="str">
        <v>恒星系列蓝</v>
      </c>
      <c r="G2160" s="231"/>
      <c r="H2160" s="231"/>
      <c r="I2160" s="231"/>
      <c r="J2160" s="231"/>
      <c r="K2160" s="231"/>
      <c r="L2160" s="231"/>
      <c r="M2160" s="231"/>
      <c r="N2160" s="231"/>
      <c r="O2160" s="231"/>
      <c r="P2160" s="231"/>
      <c r="Q2160" s="231"/>
      <c r="R2160" s="231"/>
      <c r="S2160" s="231"/>
      <c r="T2160" s="231"/>
    </row>
    <row r="2161">
      <c r="A2161" s="257" t="str">
        <v>xclb</v>
      </c>
      <c r="B2161" s="257" t="str">
        <v>xclb</v>
      </c>
      <c r="C2161" s="257" t="str">
        <v>新春礼包</v>
      </c>
      <c r="D2161" s="257" t="str">
        <v>新春礼包</v>
      </c>
      <c r="E2161" s="257" t="str">
        <v>xclb</v>
      </c>
      <c r="F2161" s="257" t="str">
        <v>默认规格</v>
      </c>
      <c r="G2161" s="231"/>
      <c r="H2161" s="231"/>
      <c r="I2161" s="231"/>
      <c r="J2161" s="231"/>
      <c r="K2161" s="231"/>
      <c r="L2161" s="231"/>
      <c r="M2161" s="231"/>
      <c r="N2161" s="231"/>
      <c r="O2161" s="231"/>
      <c r="P2161" s="231"/>
      <c r="Q2161" s="231"/>
      <c r="R2161" s="231"/>
      <c r="S2161" s="231"/>
      <c r="T2161" s="231"/>
    </row>
    <row r="2162">
      <c r="A2162" s="257" t="str">
        <v>bw-pillow</v>
      </c>
      <c r="B2162" s="257" t="str">
        <v>bw-pillow</v>
      </c>
      <c r="C2162" s="257" t="str">
        <v>分区荞麦枕</v>
      </c>
      <c r="D2162" s="257" t="str">
        <v>荞麦枕</v>
      </c>
      <c r="E2162" s="257" t="str">
        <v>bw-pillow</v>
      </c>
      <c r="F2162" s="257" t="str">
        <v>默认规格</v>
      </c>
      <c r="G2162" s="231"/>
      <c r="H2162" s="231"/>
      <c r="I2162" s="231"/>
      <c r="J2162" s="231"/>
      <c r="K2162" s="231"/>
      <c r="L2162" s="231"/>
      <c r="M2162" s="231"/>
      <c r="N2162" s="231"/>
      <c r="O2162" s="231"/>
      <c r="P2162" s="231"/>
      <c r="Q2162" s="231"/>
      <c r="R2162" s="231"/>
      <c r="S2162" s="231"/>
      <c r="T2162" s="231"/>
    </row>
    <row r="2163">
      <c r="A2163" s="257" t="str">
        <v>ydsh-bcxxhfy</v>
      </c>
      <c r="B2163" s="257" t="str">
        <v>ydsh-bcxxhfy</v>
      </c>
      <c r="C2163" s="257" t="str">
        <v>亚朵生活 白茶香薰挥发液</v>
      </c>
      <c r="D2163" s="257" t="str">
        <v>亚朵生活白茶香薰挥发液</v>
      </c>
      <c r="E2163" s="257" t="str">
        <v>ydsh-bcxxhfy</v>
      </c>
      <c r="F2163" s="257" t="str">
        <v>规格:120ml,普通系列</v>
      </c>
      <c r="G2163" s="231"/>
      <c r="H2163" s="231"/>
      <c r="I2163" s="231"/>
      <c r="J2163" s="231"/>
      <c r="K2163" s="231"/>
      <c r="L2163" s="231"/>
      <c r="M2163" s="231"/>
      <c r="N2163" s="231"/>
      <c r="O2163" s="231"/>
      <c r="P2163" s="231"/>
      <c r="Q2163" s="231"/>
      <c r="R2163" s="231"/>
      <c r="S2163" s="231"/>
      <c r="T2163" s="231"/>
    </row>
    <row r="2164">
      <c r="A2164" s="257" t="str">
        <v>ydsh-jymj</v>
      </c>
      <c r="B2164" s="257" t="str">
        <v>ydsh-jymj</v>
      </c>
      <c r="C2164" s="257" t="str">
        <v>一见倾新毛巾礼盒</v>
      </c>
      <c r="D2164" s="257" t="str">
        <v>亚朵生活简约面巾</v>
      </c>
      <c r="E2164" s="257" t="str">
        <v>ydsh-jymj</v>
      </c>
      <c r="F2164" s="257" t="str">
        <v>整箱装</v>
      </c>
      <c r="G2164" s="231"/>
      <c r="H2164" s="231"/>
      <c r="I2164" s="231"/>
      <c r="J2164" s="231"/>
      <c r="K2164" s="231"/>
      <c r="L2164" s="231"/>
      <c r="M2164" s="231"/>
      <c r="N2164" s="231"/>
      <c r="O2164" s="231"/>
      <c r="P2164" s="231"/>
      <c r="Q2164" s="231"/>
      <c r="R2164" s="231"/>
      <c r="S2164" s="231"/>
      <c r="T2164" s="231"/>
    </row>
    <row r="2165">
      <c r="A2165" s="257" t="str">
        <v>ydsh-jymjxs</v>
      </c>
      <c r="B2165" s="257" t="str">
        <v>ydsh-jymj</v>
      </c>
      <c r="C2165" s="257" t="str">
        <v>一见倾新毛巾礼盒</v>
      </c>
      <c r="D2165" s="257" t="str">
        <v>亚朵生活简约面巾</v>
      </c>
      <c r="E2165" s="257" t="str">
        <v>ydsh-jymjxs</v>
      </c>
      <c r="F2165" s="257" t="str">
        <v>单条装</v>
      </c>
      <c r="G2165" s="231"/>
      <c r="H2165" s="231"/>
      <c r="I2165" s="231"/>
      <c r="J2165" s="231"/>
      <c r="K2165" s="231"/>
      <c r="L2165" s="231"/>
      <c r="M2165" s="231"/>
      <c r="N2165" s="231"/>
      <c r="O2165" s="231"/>
      <c r="P2165" s="231"/>
      <c r="Q2165" s="231"/>
      <c r="R2165" s="231"/>
      <c r="S2165" s="231"/>
      <c r="T2165" s="231"/>
    </row>
    <row r="2166">
      <c r="A2166" s="257" t="str">
        <v>yd-dcs</v>
      </c>
      <c r="B2166" s="257" t="str">
        <v>yd-dcs</v>
      </c>
      <c r="C2166" s="257" t="str">
        <v>亚朵生活 刀叉勺三件套</v>
      </c>
      <c r="D2166" s="257" t="str">
        <v>刀叉勺三件套</v>
      </c>
      <c r="E2166" s="257" t="str">
        <v>yd-dcs</v>
      </c>
      <c r="F2166" s="257" t="str">
        <v>主餐刀228mm;主餐叉205mm;主餐勺205mm</v>
      </c>
      <c r="G2166" s="231"/>
      <c r="H2166" s="231"/>
      <c r="I2166" s="231"/>
      <c r="J2166" s="231"/>
      <c r="K2166" s="231"/>
      <c r="L2166" s="231"/>
      <c r="M2166" s="231"/>
      <c r="N2166" s="231"/>
      <c r="O2166" s="231"/>
      <c r="P2166" s="231"/>
      <c r="Q2166" s="231"/>
      <c r="R2166" s="231"/>
      <c r="S2166" s="231"/>
      <c r="T2166" s="231"/>
    </row>
    <row r="2167">
      <c r="A2167" s="257" t="str">
        <v>yd-tps</v>
      </c>
      <c r="B2167" s="257" t="str">
        <v>yd-tps</v>
      </c>
      <c r="C2167" s="257" t="str">
        <v>亚朵生活 甜品勺</v>
      </c>
      <c r="D2167" s="257" t="str">
        <v>甜品勺</v>
      </c>
      <c r="E2167" s="257" t="str">
        <v>yd-tps</v>
      </c>
      <c r="F2167" s="257" t="str">
        <v>147mm</v>
      </c>
      <c r="G2167" s="231"/>
      <c r="H2167" s="231"/>
      <c r="I2167" s="231"/>
      <c r="J2167" s="231"/>
      <c r="K2167" s="231"/>
      <c r="L2167" s="231"/>
      <c r="M2167" s="231"/>
      <c r="N2167" s="231"/>
      <c r="O2167" s="231"/>
      <c r="P2167" s="231"/>
      <c r="Q2167" s="231"/>
      <c r="R2167" s="231"/>
      <c r="S2167" s="231"/>
      <c r="T2167" s="231"/>
    </row>
    <row r="2168">
      <c r="A2168" s="257" t="str">
        <v>1406003</v>
      </c>
      <c r="B2168" s="257" t="str">
        <v>1406002</v>
      </c>
      <c r="C2168" s="257" t="str">
        <v>28寸 纯PC“铝框”（非全铝）拉杆箱</v>
      </c>
      <c r="D2168" s="257" t="str">
        <v>28寸 纯PC“铝框”（非全铝）拉杆箱</v>
      </c>
      <c r="E2168" s="257" t="str">
        <v>1406003</v>
      </c>
      <c r="F2168" s="257" t="str">
        <v>太空银</v>
      </c>
      <c r="G2168" s="231"/>
      <c r="H2168" s="231"/>
      <c r="I2168" s="231"/>
      <c r="J2168" s="231"/>
      <c r="K2168" s="231"/>
      <c r="L2168" s="231"/>
      <c r="M2168" s="231"/>
      <c r="N2168" s="231"/>
      <c r="O2168" s="231"/>
      <c r="P2168" s="231"/>
      <c r="Q2168" s="231"/>
      <c r="R2168" s="231"/>
      <c r="S2168" s="231"/>
      <c r="T2168" s="231"/>
    </row>
    <row r="2169">
      <c r="A2169" s="257" t="str">
        <v>1465109</v>
      </c>
      <c r="B2169" s="257" t="str">
        <v>1406002</v>
      </c>
      <c r="C2169" s="257" t="str">
        <v>28寸 纯PC“铝框”（非全铝）拉杆箱</v>
      </c>
      <c r="D2169" s="257" t="str">
        <v>28寸 纯PC“铝框”（非全铝）拉杆箱</v>
      </c>
      <c r="E2169" s="257" t="str">
        <v>1465109</v>
      </c>
      <c r="F2169" s="257" t="str">
        <v>玫瑰金</v>
      </c>
      <c r="G2169" s="231"/>
      <c r="H2169" s="231"/>
      <c r="I2169" s="231"/>
      <c r="J2169" s="231"/>
      <c r="K2169" s="231"/>
      <c r="L2169" s="231"/>
      <c r="M2169" s="231"/>
      <c r="N2169" s="231"/>
      <c r="O2169" s="231"/>
      <c r="P2169" s="231"/>
      <c r="Q2169" s="231"/>
      <c r="R2169" s="231"/>
      <c r="S2169" s="231"/>
      <c r="T2169" s="231"/>
    </row>
    <row r="2170">
      <c r="A2170" s="257" t="str">
        <v>1465110</v>
      </c>
      <c r="B2170" s="257" t="str">
        <v>1406002</v>
      </c>
      <c r="C2170" s="257" t="str">
        <v>28寸 纯PC“铝框”（非全铝）拉杆箱</v>
      </c>
      <c r="D2170" s="257" t="str">
        <v>28寸 纯PC“铝框”（非全铝）拉杆箱</v>
      </c>
      <c r="E2170" s="257" t="str">
        <v>1465110</v>
      </c>
      <c r="F2170" s="257" t="str">
        <v>优雅白</v>
      </c>
      <c r="G2170" s="231"/>
      <c r="H2170" s="231"/>
      <c r="I2170" s="231"/>
      <c r="J2170" s="231"/>
      <c r="K2170" s="231"/>
      <c r="L2170" s="231"/>
      <c r="M2170" s="231"/>
      <c r="N2170" s="231"/>
      <c r="O2170" s="231"/>
      <c r="P2170" s="231"/>
      <c r="Q2170" s="231"/>
      <c r="R2170" s="231"/>
      <c r="S2170" s="231"/>
      <c r="T2170" s="231"/>
    </row>
    <row r="2171">
      <c r="A2171" s="257" t="str">
        <v>1465111</v>
      </c>
      <c r="B2171" s="257" t="str">
        <v>1406002</v>
      </c>
      <c r="C2171" s="257" t="str">
        <v>28寸 纯PC“铝框”（非全铝）拉杆箱</v>
      </c>
      <c r="D2171" s="257" t="str">
        <v>28寸 纯PC“铝框”（非全铝）拉杆箱</v>
      </c>
      <c r="E2171" s="257" t="str">
        <v>1465111</v>
      </c>
      <c r="F2171" s="257" t="str">
        <v>行军绿</v>
      </c>
      <c r="G2171" s="231"/>
      <c r="H2171" s="231"/>
      <c r="I2171" s="231"/>
      <c r="J2171" s="231"/>
      <c r="K2171" s="231"/>
      <c r="L2171" s="231"/>
      <c r="M2171" s="231"/>
      <c r="N2171" s="231"/>
      <c r="O2171" s="231"/>
      <c r="P2171" s="231"/>
      <c r="Q2171" s="231"/>
      <c r="R2171" s="231"/>
      <c r="S2171" s="231"/>
      <c r="T2171" s="231"/>
    </row>
    <row r="2172">
      <c r="A2172" s="257" t="str">
        <v>1465113</v>
      </c>
      <c r="B2172" s="257" t="str">
        <v>1406002</v>
      </c>
      <c r="C2172" s="257" t="str">
        <v>28寸 纯PC“铝框”（非全铝）拉杆箱</v>
      </c>
      <c r="D2172" s="257" t="str">
        <v>28寸 纯PC“铝框”（非全铝）拉杆箱</v>
      </c>
      <c r="E2172" s="257" t="str">
        <v>1465113</v>
      </c>
      <c r="F2172" s="257" t="str">
        <v>枚红色</v>
      </c>
      <c r="G2172" s="231"/>
      <c r="H2172" s="231"/>
      <c r="I2172" s="231"/>
      <c r="J2172" s="231"/>
      <c r="K2172" s="231"/>
      <c r="L2172" s="231"/>
      <c r="M2172" s="231"/>
      <c r="N2172" s="231"/>
      <c r="O2172" s="231"/>
      <c r="P2172" s="231"/>
      <c r="Q2172" s="231"/>
      <c r="R2172" s="231"/>
      <c r="S2172" s="231"/>
      <c r="T2172" s="231"/>
    </row>
    <row r="2173">
      <c r="A2173" s="257" t="str">
        <v>1465114</v>
      </c>
      <c r="B2173" s="257" t="str">
        <v>1406002</v>
      </c>
      <c r="C2173" s="257" t="str">
        <v>28寸 纯PC“铝框”（非全铝）拉杆箱</v>
      </c>
      <c r="D2173" s="257" t="str">
        <v>28寸 纯PC“铝框”（非全铝）拉杆箱</v>
      </c>
      <c r="E2173" s="257" t="str">
        <v>1465114</v>
      </c>
      <c r="F2173" s="257" t="str">
        <v>宝石红</v>
      </c>
      <c r="G2173" s="231"/>
      <c r="H2173" s="231"/>
      <c r="I2173" s="231"/>
      <c r="J2173" s="231"/>
      <c r="K2173" s="231"/>
      <c r="L2173" s="231"/>
      <c r="M2173" s="231"/>
      <c r="N2173" s="231"/>
      <c r="O2173" s="231"/>
      <c r="P2173" s="231"/>
      <c r="Q2173" s="231"/>
      <c r="R2173" s="231"/>
      <c r="S2173" s="231"/>
      <c r="T2173" s="231"/>
    </row>
    <row r="2174">
      <c r="A2174" s="257" t="str">
        <v>1465115</v>
      </c>
      <c r="B2174" s="257" t="str">
        <v>1406002</v>
      </c>
      <c r="C2174" s="257" t="str">
        <v>28寸 纯PC“铝框”（非全铝）拉杆箱</v>
      </c>
      <c r="D2174" s="257" t="str">
        <v>28寸 纯PC“铝框”（非全铝）拉杆箱</v>
      </c>
      <c r="E2174" s="257" t="str">
        <v>1465115</v>
      </c>
      <c r="F2174" s="257" t="str">
        <v>宝蓝色</v>
      </c>
      <c r="G2174" s="231"/>
      <c r="H2174" s="231"/>
      <c r="I2174" s="231"/>
      <c r="J2174" s="231"/>
      <c r="K2174" s="231"/>
      <c r="L2174" s="231"/>
      <c r="M2174" s="231"/>
      <c r="N2174" s="231"/>
      <c r="O2174" s="231"/>
      <c r="P2174" s="231"/>
      <c r="Q2174" s="231"/>
      <c r="R2174" s="231"/>
      <c r="S2174" s="231"/>
      <c r="T2174" s="231"/>
    </row>
    <row r="2175">
      <c r="A2175" s="257" t="str">
        <v>1406002</v>
      </c>
      <c r="B2175" s="257" t="str">
        <v>1406002</v>
      </c>
      <c r="C2175" s="257" t="str">
        <v>28寸 纯PC“铝框”（非全铝）拉杆箱</v>
      </c>
      <c r="D2175" s="257" t="str">
        <v>28寸 纯PC“铝框”（非全铝）拉杆箱</v>
      </c>
      <c r="E2175" s="257" t="str">
        <v>1406002</v>
      </c>
      <c r="F2175" s="257" t="str">
        <v>神秘灰</v>
      </c>
      <c r="G2175" s="231"/>
      <c r="H2175" s="231"/>
      <c r="I2175" s="231"/>
      <c r="J2175" s="231"/>
      <c r="K2175" s="231"/>
      <c r="L2175" s="231"/>
      <c r="M2175" s="231"/>
      <c r="N2175" s="231"/>
      <c r="O2175" s="231"/>
      <c r="P2175" s="231"/>
      <c r="Q2175" s="231"/>
      <c r="R2175" s="231"/>
      <c r="S2175" s="231"/>
      <c r="T2175" s="231"/>
    </row>
    <row r="2176">
      <c r="A2176" s="257" t="str">
        <v>mushu-anmoyi</v>
      </c>
      <c r="B2176" s="257" t="str">
        <v>mushu-anmoyi</v>
      </c>
      <c r="C2176" s="257" t="str">
        <v>木薯微电流滚珠按摩仪（铂金版）</v>
      </c>
      <c r="D2176" s="257" t="str">
        <v>木薯微电流滚珠按摩仪（铂金版）</v>
      </c>
      <c r="E2176" s="257" t="str">
        <v>mushu-anmoyi</v>
      </c>
      <c r="F2176" s="257" t="str">
        <v>mushu-anmoyi</v>
      </c>
      <c r="G2176" s="231"/>
      <c r="H2176" s="231"/>
      <c r="I2176" s="231"/>
      <c r="J2176" s="231"/>
      <c r="K2176" s="231"/>
      <c r="L2176" s="231"/>
      <c r="M2176" s="231"/>
      <c r="N2176" s="231"/>
      <c r="O2176" s="231"/>
      <c r="P2176" s="231"/>
      <c r="Q2176" s="231"/>
      <c r="R2176" s="231"/>
      <c r="S2176" s="231"/>
      <c r="T2176" s="231"/>
    </row>
    <row r="2177">
      <c r="A2177" s="257" t="str">
        <v>mushu-jiemianyi</v>
      </c>
      <c r="B2177" s="257" t="str">
        <v>mushu-jiemianyi</v>
      </c>
      <c r="C2177" s="257" t="str">
        <v>木薯自动出泡洁面仪</v>
      </c>
      <c r="D2177" s="257" t="str">
        <v>木薯自动出泡洁面仪</v>
      </c>
      <c r="E2177" s="257" t="str">
        <v>mushu-jiemianyi</v>
      </c>
      <c r="F2177" s="257" t="str">
        <v>mushu-jiemianyi</v>
      </c>
      <c r="G2177" s="231"/>
      <c r="H2177" s="231"/>
      <c r="I2177" s="231"/>
      <c r="J2177" s="231"/>
      <c r="K2177" s="231"/>
      <c r="L2177" s="231"/>
      <c r="M2177" s="231"/>
      <c r="N2177" s="231"/>
      <c r="O2177" s="231"/>
      <c r="P2177" s="231"/>
      <c r="Q2177" s="231"/>
      <c r="R2177" s="231"/>
      <c r="S2177" s="231"/>
      <c r="T2177" s="231"/>
    </row>
    <row r="2178">
      <c r="A2178" s="257" t="str">
        <v>mushu-jiemianyip</v>
      </c>
      <c r="B2178" s="257" t="str">
        <v>mushu-jiemianyi</v>
      </c>
      <c r="C2178" s="257" t="str">
        <v>木薯自动出泡洁面仪</v>
      </c>
      <c r="D2178" s="257" t="str">
        <v>木薯自动出泡洁面仪</v>
      </c>
      <c r="E2178" s="257" t="str">
        <v>mushu-jiemianyip</v>
      </c>
      <c r="F2178" s="257" t="str">
        <v>海棠紫</v>
      </c>
      <c r="G2178" s="231"/>
      <c r="H2178" s="231"/>
      <c r="I2178" s="231"/>
      <c r="J2178" s="231"/>
      <c r="K2178" s="231"/>
      <c r="L2178" s="231"/>
      <c r="M2178" s="231"/>
      <c r="N2178" s="231"/>
      <c r="O2178" s="231"/>
      <c r="P2178" s="231"/>
      <c r="Q2178" s="231"/>
      <c r="R2178" s="231"/>
      <c r="S2178" s="231"/>
      <c r="T2178" s="231"/>
    </row>
    <row r="2179">
      <c r="A2179" s="257" t="str">
        <v>kawa-ganyijia</v>
      </c>
      <c r="B2179" s="257" t="str">
        <v>kawa-ganyijia</v>
      </c>
      <c r="C2179" s="257" t="str">
        <v>卡蛙干衣架</v>
      </c>
      <c r="D2179" s="257" t="str">
        <v>卡蛙干衣架</v>
      </c>
      <c r="E2179" s="257" t="str">
        <v>kawa-ganyijia</v>
      </c>
      <c r="F2179" s="257" t="str">
        <v>kawa-ganyijia</v>
      </c>
      <c r="G2179" s="231"/>
      <c r="H2179" s="231"/>
      <c r="I2179" s="231"/>
      <c r="J2179" s="231"/>
      <c r="K2179" s="231"/>
      <c r="L2179" s="231"/>
      <c r="M2179" s="231"/>
      <c r="N2179" s="231"/>
      <c r="O2179" s="231"/>
      <c r="P2179" s="231"/>
      <c r="Q2179" s="231"/>
      <c r="R2179" s="231"/>
      <c r="S2179" s="231"/>
      <c r="T2179" s="231"/>
    </row>
    <row r="2180">
      <c r="A2180" s="257" t="str">
        <v>Airpop-fwmkz</v>
      </c>
      <c r="B2180" s="257" t="str">
        <v>Airpop-fwmkz</v>
      </c>
      <c r="C2180" s="257" t="str">
        <v>AirPOP 名片防雾霾口罩(4片装) +AirPOP 名片口罩收纳盒</v>
      </c>
      <c r="D2180" s="257" t="str">
        <v>AirPOP 名片防雾霾口罩(4片装) +AirPOP 名片口罩收纳盒</v>
      </c>
      <c r="E2180" s="257" t="str">
        <v>Airpop-fwmkz</v>
      </c>
      <c r="F2180" s="257" t="str">
        <v>白色</v>
      </c>
      <c r="G2180" s="231"/>
      <c r="H2180" s="231"/>
      <c r="I2180" s="231"/>
      <c r="J2180" s="231"/>
      <c r="K2180" s="231"/>
      <c r="L2180" s="231"/>
      <c r="M2180" s="231"/>
      <c r="N2180" s="231"/>
      <c r="O2180" s="231"/>
      <c r="P2180" s="231"/>
      <c r="Q2180" s="231"/>
      <c r="R2180" s="231"/>
      <c r="S2180" s="231"/>
      <c r="T2180" s="231"/>
    </row>
    <row r="2181">
      <c r="A2181" s="257" t="str">
        <v>Airpop-fwmkzb</v>
      </c>
      <c r="B2181" s="257" t="str">
        <v>Airpop-fwmkz</v>
      </c>
      <c r="C2181" s="257" t="str">
        <v>AirPOP 名片防雾霾口罩(4片装) +AirPOP 名片口罩收纳盒</v>
      </c>
      <c r="D2181" s="257" t="str">
        <v>AirPOP 名片防雾霾口罩(4片装) +AirPOP 名片口罩收纳盒</v>
      </c>
      <c r="E2181" s="257" t="str">
        <v>Airpop-fwmkzb</v>
      </c>
      <c r="F2181" s="257" t="str">
        <v>黑色</v>
      </c>
      <c r="G2181" s="231"/>
      <c r="H2181" s="231"/>
      <c r="I2181" s="231"/>
      <c r="J2181" s="231"/>
      <c r="K2181" s="231"/>
      <c r="L2181" s="231"/>
      <c r="M2181" s="231"/>
      <c r="N2181" s="231"/>
      <c r="O2181" s="231"/>
      <c r="P2181" s="231"/>
      <c r="Q2181" s="231"/>
      <c r="R2181" s="231"/>
      <c r="S2181" s="231"/>
      <c r="T2181" s="231"/>
    </row>
    <row r="2182">
      <c r="A2182" s="257" t="str">
        <v>Airpop-etkzw</v>
      </c>
      <c r="B2182" s="257" t="str">
        <v>Airpop-etkz</v>
      </c>
      <c r="C2182" s="257" t="str">
        <v>AirPOP儿童防雾霾口罩</v>
      </c>
      <c r="D2182" s="257" t="str">
        <v>AirPOP儿童防雾霾口罩</v>
      </c>
      <c r="E2182" s="257" t="str">
        <v>Airpop-etkzw</v>
      </c>
      <c r="F2182" s="257" t="str">
        <v>白色（1盒4片）</v>
      </c>
      <c r="G2182" s="231"/>
      <c r="H2182" s="231"/>
      <c r="I2182" s="231"/>
      <c r="J2182" s="231"/>
      <c r="K2182" s="231"/>
      <c r="L2182" s="231"/>
      <c r="M2182" s="231"/>
      <c r="N2182" s="231"/>
      <c r="O2182" s="231"/>
      <c r="P2182" s="231"/>
      <c r="Q2182" s="231"/>
      <c r="R2182" s="231"/>
      <c r="S2182" s="231"/>
      <c r="T2182" s="231"/>
    </row>
    <row r="2183">
      <c r="A2183" s="257" t="str">
        <v>Airpop-etkzp</v>
      </c>
      <c r="B2183" s="257" t="str">
        <v>Airpop-etkz</v>
      </c>
      <c r="C2183" s="257" t="str">
        <v>AirPOP儿童防雾霾口罩</v>
      </c>
      <c r="D2183" s="257" t="str">
        <v>AirPOP儿童防雾霾口罩</v>
      </c>
      <c r="E2183" s="257" t="str">
        <v>Airpop-etkzp</v>
      </c>
      <c r="F2183" s="257" t="str">
        <v>粉色（1盒4片）</v>
      </c>
      <c r="G2183" s="231"/>
      <c r="H2183" s="231"/>
      <c r="I2183" s="231"/>
      <c r="J2183" s="231"/>
      <c r="K2183" s="231"/>
      <c r="L2183" s="231"/>
      <c r="M2183" s="231"/>
      <c r="N2183" s="231"/>
      <c r="O2183" s="231"/>
      <c r="P2183" s="231"/>
      <c r="Q2183" s="231"/>
      <c r="R2183" s="231"/>
      <c r="S2183" s="231"/>
      <c r="T2183" s="231"/>
    </row>
    <row r="2184">
      <c r="A2184" s="257" t="str">
        <v>Airpop-etkzb</v>
      </c>
      <c r="B2184" s="257" t="str">
        <v>Airpop-etkz</v>
      </c>
      <c r="C2184" s="257" t="str">
        <v>AirPOP儿童防雾霾口罩</v>
      </c>
      <c r="D2184" s="257" t="str">
        <v>AirPOP儿童防雾霾口罩</v>
      </c>
      <c r="E2184" s="257" t="str">
        <v>Airpop-etkzb</v>
      </c>
      <c r="F2184" s="257" t="str">
        <v>蓝色（1盒4片）</v>
      </c>
      <c r="G2184" s="231"/>
      <c r="H2184" s="231"/>
      <c r="I2184" s="231"/>
      <c r="J2184" s="231"/>
      <c r="K2184" s="231"/>
      <c r="L2184" s="231"/>
      <c r="M2184" s="231"/>
      <c r="N2184" s="231"/>
      <c r="O2184" s="231"/>
      <c r="P2184" s="231"/>
      <c r="Q2184" s="231"/>
      <c r="R2184" s="231"/>
      <c r="S2184" s="231"/>
      <c r="T2184" s="231"/>
    </row>
    <row r="2185">
      <c r="A2185" s="257" t="str">
        <v>Airpop-lightkzw</v>
      </c>
      <c r="B2185" s="257" t="str">
        <v>Airpop-lightkzw</v>
      </c>
      <c r="C2185" s="257" t="str">
        <v>AirPOP Light 防雾霾口罩</v>
      </c>
      <c r="D2185" s="257" t="str">
        <v>AirPOP Light 防雾霾口罩</v>
      </c>
      <c r="E2185" s="257" t="str">
        <v>Airpop-lightkzw</v>
      </c>
      <c r="F2185" s="257" t="str">
        <v>白色（1盒4片）</v>
      </c>
      <c r="G2185" s="231"/>
      <c r="H2185" s="231"/>
      <c r="I2185" s="231"/>
      <c r="J2185" s="231"/>
      <c r="K2185" s="231"/>
      <c r="L2185" s="231"/>
      <c r="M2185" s="231"/>
      <c r="N2185" s="231"/>
      <c r="O2185" s="231"/>
      <c r="P2185" s="231"/>
      <c r="Q2185" s="231"/>
      <c r="R2185" s="231"/>
      <c r="S2185" s="231"/>
      <c r="T2185" s="231"/>
    </row>
    <row r="2186">
      <c r="A2186" s="257" t="str">
        <v>Airpop-lightkzb</v>
      </c>
      <c r="B2186" s="257" t="str">
        <v>Airpop-lightkzw</v>
      </c>
      <c r="C2186" s="257" t="str">
        <v>AirPOP Light 防雾霾口罩</v>
      </c>
      <c r="D2186" s="257" t="str">
        <v>AirPOP Light 防雾霾口罩</v>
      </c>
      <c r="E2186" s="257" t="str">
        <v>Airpop-lightkzb</v>
      </c>
      <c r="F2186" s="257" t="str">
        <v>黑色（1盒4片）</v>
      </c>
      <c r="G2186" s="231"/>
      <c r="H2186" s="231"/>
      <c r="I2186" s="231"/>
      <c r="J2186" s="231"/>
      <c r="K2186" s="231"/>
      <c r="L2186" s="231"/>
      <c r="M2186" s="231"/>
      <c r="N2186" s="231"/>
      <c r="O2186" s="231"/>
      <c r="P2186" s="231"/>
      <c r="Q2186" s="231"/>
      <c r="R2186" s="231"/>
      <c r="S2186" s="231"/>
      <c r="T2186" s="231"/>
    </row>
    <row r="2187">
      <c r="A2187" s="257" t="str">
        <v>Airpop-gouvkz</v>
      </c>
      <c r="B2187" s="257" t="str">
        <v>Airpop-gouvkz</v>
      </c>
      <c r="C2187" s="257" t="str">
        <v>AirPOP GO 防UV口罩</v>
      </c>
      <c r="D2187" s="257" t="str">
        <v>AirPOP GO 防UV口罩</v>
      </c>
      <c r="E2187" s="257" t="str">
        <v>Airpop-gouvkz</v>
      </c>
      <c r="F2187" s="257" t="str">
        <v>Airpop-gouvkz</v>
      </c>
      <c r="G2187" s="231"/>
      <c r="H2187" s="231"/>
      <c r="I2187" s="231"/>
      <c r="J2187" s="231"/>
      <c r="K2187" s="231"/>
      <c r="L2187" s="231"/>
      <c r="M2187" s="231"/>
      <c r="N2187" s="231"/>
      <c r="O2187" s="231"/>
      <c r="P2187" s="231"/>
      <c r="Q2187" s="231"/>
      <c r="R2187" s="231"/>
      <c r="S2187" s="231"/>
      <c r="T2187" s="231"/>
    </row>
    <row r="2188">
      <c r="A2188" s="257" t="str">
        <v>Airpop-xbkz</v>
      </c>
      <c r="B2188" s="257" t="str">
        <v>Airpop-xbkz</v>
      </c>
      <c r="C2188" s="257" t="str">
        <v>AirPOP 纤薄口罩</v>
      </c>
      <c r="D2188" s="257" t="str">
        <v>AirPOP 纤薄口罩</v>
      </c>
      <c r="E2188" s="257" t="str">
        <v>Airpop-xbkz</v>
      </c>
      <c r="F2188" s="257" t="str">
        <v>Airpop-xbkz</v>
      </c>
      <c r="G2188" s="231"/>
      <c r="H2188" s="231"/>
      <c r="I2188" s="231"/>
      <c r="J2188" s="231"/>
      <c r="K2188" s="231"/>
      <c r="L2188" s="231"/>
      <c r="M2188" s="231"/>
      <c r="N2188" s="231"/>
      <c r="O2188" s="231"/>
      <c r="P2188" s="231"/>
      <c r="Q2188" s="231"/>
      <c r="R2188" s="231"/>
      <c r="S2188" s="231"/>
      <c r="T2188" s="231"/>
    </row>
    <row r="2189">
      <c r="A2189" s="257" t="str">
        <v>Airpop-sskzp</v>
      </c>
      <c r="B2189" s="257" t="str">
        <v>Airpop-sskz</v>
      </c>
      <c r="C2189" s="257" t="str">
        <v>AirPOP防雾霾口罩</v>
      </c>
      <c r="D2189" s="257" t="str">
        <v>AirPOP防雾霾口罩</v>
      </c>
      <c r="E2189" s="257" t="str">
        <v>Airpop-sskzp</v>
      </c>
      <c r="F2189" s="257" t="str">
        <v>Airpop晚樱粉（含4片滤芯）-sskz</v>
      </c>
      <c r="G2189" s="231"/>
      <c r="H2189" s="231"/>
      <c r="I2189" s="231"/>
      <c r="J2189" s="231"/>
      <c r="K2189" s="231"/>
      <c r="L2189" s="231"/>
      <c r="M2189" s="231"/>
      <c r="N2189" s="231"/>
      <c r="O2189" s="231"/>
      <c r="P2189" s="231"/>
      <c r="Q2189" s="231"/>
      <c r="R2189" s="231"/>
      <c r="S2189" s="231"/>
      <c r="T2189" s="231"/>
    </row>
    <row r="2190">
      <c r="A2190" s="257" t="str">
        <v>Airpop-sskzg</v>
      </c>
      <c r="B2190" s="257" t="str">
        <v>Airpop-sskz</v>
      </c>
      <c r="C2190" s="257" t="str">
        <v>AirPOP防雾霾口罩</v>
      </c>
      <c r="D2190" s="257" t="str">
        <v>AirPOP防雾霾口罩</v>
      </c>
      <c r="E2190" s="257" t="str">
        <v>Airpop-sskzg</v>
      </c>
      <c r="F2190" s="257" t="str">
        <v>格调灰（含4片滤芯）</v>
      </c>
      <c r="G2190" s="231"/>
      <c r="H2190" s="231"/>
      <c r="I2190" s="231"/>
      <c r="J2190" s="231"/>
      <c r="K2190" s="231"/>
      <c r="L2190" s="231"/>
      <c r="M2190" s="231"/>
      <c r="N2190" s="231"/>
      <c r="O2190" s="231"/>
      <c r="P2190" s="231"/>
      <c r="Q2190" s="231"/>
      <c r="R2190" s="231"/>
      <c r="S2190" s="231"/>
      <c r="T2190" s="231"/>
    </row>
    <row r="2191">
      <c r="A2191" s="257" t="str">
        <v>Airpop-sskzb</v>
      </c>
      <c r="B2191" s="257" t="str">
        <v>Airpop-sskz</v>
      </c>
      <c r="C2191" s="257" t="str">
        <v>AirPOP防雾霾口罩</v>
      </c>
      <c r="D2191" s="257" t="str">
        <v>AirPOP防雾霾口罩</v>
      </c>
      <c r="E2191" s="257" t="str">
        <v>Airpop-sskzb</v>
      </c>
      <c r="F2191" s="257" t="str">
        <v>夜空蓝（含4片滤芯）</v>
      </c>
      <c r="G2191" s="231"/>
      <c r="H2191" s="231"/>
      <c r="I2191" s="231"/>
      <c r="J2191" s="231"/>
      <c r="K2191" s="231"/>
      <c r="L2191" s="231"/>
      <c r="M2191" s="231"/>
      <c r="N2191" s="231"/>
      <c r="O2191" s="231"/>
      <c r="P2191" s="231"/>
      <c r="Q2191" s="231"/>
      <c r="R2191" s="231"/>
      <c r="S2191" s="231"/>
      <c r="T2191" s="231"/>
    </row>
    <row r="2192">
      <c r="A2192" s="257" t="str">
        <v>Airpop-sskzbe</v>
      </c>
      <c r="B2192" s="257" t="str">
        <v>Airpop-sskz</v>
      </c>
      <c r="C2192" s="257" t="str">
        <v>AirPOP防雾霾口罩</v>
      </c>
      <c r="D2192" s="257" t="str">
        <v>AirPOP防雾霾口罩</v>
      </c>
      <c r="E2192" s="257" t="str">
        <v>Airpop-sskzbe</v>
      </c>
      <c r="F2192" s="257" t="str">
        <v>自然米（含4片滤芯）</v>
      </c>
      <c r="G2192" s="231"/>
      <c r="H2192" s="231"/>
      <c r="I2192" s="231"/>
      <c r="J2192" s="231"/>
      <c r="K2192" s="231"/>
      <c r="L2192" s="231"/>
      <c r="M2192" s="231"/>
      <c r="N2192" s="231"/>
      <c r="O2192" s="231"/>
      <c r="P2192" s="231"/>
      <c r="Q2192" s="231"/>
      <c r="R2192" s="231"/>
      <c r="S2192" s="231"/>
      <c r="T2192" s="231"/>
    </row>
    <row r="2193">
      <c r="A2193" s="257" t="str">
        <v>ss-N1xjq</v>
      </c>
      <c r="B2193" s="257" t="str">
        <v>ss-N1xjq</v>
      </c>
      <c r="C2193" s="257" t="str">
        <v>素士N1鼻毛修剪器</v>
      </c>
      <c r="D2193" s="257" t="str">
        <v>素士N1鼻毛修剪器</v>
      </c>
      <c r="E2193" s="257" t="str">
        <v>ss-N1xjq</v>
      </c>
      <c r="F2193" s="257" t="str">
        <v>ss-N1xjq</v>
      </c>
      <c r="G2193" s="231"/>
      <c r="H2193" s="231"/>
      <c r="I2193" s="231"/>
      <c r="J2193" s="231"/>
      <c r="K2193" s="231"/>
      <c r="L2193" s="231"/>
      <c r="M2193" s="231"/>
      <c r="N2193" s="231"/>
      <c r="O2193" s="231"/>
      <c r="P2193" s="231"/>
      <c r="Q2193" s="231"/>
      <c r="R2193" s="231"/>
      <c r="S2193" s="231"/>
      <c r="T2193" s="231"/>
    </row>
    <row r="2194">
      <c r="A2194" s="257" t="str">
        <v>Airpop-zsyzg</v>
      </c>
      <c r="B2194" s="257" t="str">
        <v>Airpop-zsyzg</v>
      </c>
      <c r="C2194" s="257" t="str">
        <v>AirPOP真丝眼罩</v>
      </c>
      <c r="D2194" s="257" t="str">
        <v>AirPOP真丝眼罩</v>
      </c>
      <c r="E2194" s="257" t="str">
        <v>Airpop-zsyzg</v>
      </c>
      <c r="F2194" s="257" t="str">
        <v>灰色</v>
      </c>
      <c r="G2194" s="231"/>
      <c r="H2194" s="231"/>
      <c r="I2194" s="231"/>
      <c r="J2194" s="231"/>
      <c r="K2194" s="231"/>
      <c r="L2194" s="231"/>
      <c r="M2194" s="231"/>
      <c r="N2194" s="231"/>
      <c r="O2194" s="231"/>
      <c r="P2194" s="231"/>
      <c r="Q2194" s="231"/>
      <c r="R2194" s="231"/>
      <c r="S2194" s="231"/>
      <c r="T2194" s="231"/>
    </row>
    <row r="2195">
      <c r="A2195" s="257" t="str">
        <v>Airpop-zsyzp</v>
      </c>
      <c r="B2195" s="257" t="str">
        <v>Airpop-zsyzg</v>
      </c>
      <c r="C2195" s="257" t="str">
        <v>AirPOP真丝眼罩</v>
      </c>
      <c r="D2195" s="257" t="str">
        <v>AirPOP真丝眼罩</v>
      </c>
      <c r="E2195" s="257" t="str">
        <v>Airpop-zsyzp</v>
      </c>
      <c r="F2195" s="257" t="str">
        <v>粉色</v>
      </c>
      <c r="G2195" s="231"/>
      <c r="H2195" s="231"/>
      <c r="I2195" s="231"/>
      <c r="J2195" s="231"/>
      <c r="K2195" s="231"/>
      <c r="L2195" s="231"/>
      <c r="M2195" s="231"/>
      <c r="N2195" s="231"/>
      <c r="O2195" s="231"/>
      <c r="P2195" s="231"/>
      <c r="Q2195" s="231"/>
      <c r="R2195" s="231"/>
      <c r="S2195" s="231"/>
      <c r="T2195" s="231"/>
    </row>
    <row r="2196">
      <c r="A2196" s="257" t="str">
        <v>8714612111581</v>
      </c>
      <c r="B2196" s="257" t="str">
        <v>8714612111581</v>
      </c>
      <c r="C2196" s="257" t="str">
        <v>城市安全丽人·双肩包（昵称：蛋壳包）</v>
      </c>
      <c r="D2196" s="257" t="str">
        <v>城市安全丽人·双肩包（昵称：蛋壳包）</v>
      </c>
      <c r="E2196" s="257" t="str">
        <v>8714612111581</v>
      </c>
      <c r="F2196" s="257" t="str">
        <v>曜石黑</v>
      </c>
      <c r="G2196" s="231"/>
      <c r="H2196" s="231"/>
      <c r="I2196" s="231"/>
      <c r="J2196" s="231"/>
      <c r="K2196" s="231"/>
      <c r="L2196" s="231"/>
      <c r="M2196" s="231"/>
      <c r="N2196" s="231"/>
      <c r="O2196" s="231"/>
      <c r="P2196" s="231"/>
      <c r="Q2196" s="231"/>
      <c r="R2196" s="231"/>
      <c r="S2196" s="231"/>
      <c r="T2196" s="231"/>
    </row>
    <row r="2197">
      <c r="A2197" s="257" t="str">
        <v>8714612111574</v>
      </c>
      <c r="B2197" s="257" t="str">
        <v>8714612111574</v>
      </c>
      <c r="C2197" s="257" t="str">
        <v>城市安全丽人·双肩包（昵称：蛋壳包）</v>
      </c>
      <c r="D2197" s="257" t="str">
        <v>城市安全丽人·双肩包（昵称：蛋壳包）</v>
      </c>
      <c r="E2197" s="257" t="str">
        <v>8714612111574</v>
      </c>
      <c r="F2197" s="257" t="str">
        <v>蛋壳白</v>
      </c>
      <c r="G2197" s="231"/>
      <c r="H2197" s="231"/>
      <c r="I2197" s="231"/>
      <c r="J2197" s="231"/>
      <c r="K2197" s="231"/>
      <c r="L2197" s="231"/>
      <c r="M2197" s="231"/>
      <c r="N2197" s="231"/>
      <c r="O2197" s="231"/>
      <c r="P2197" s="231"/>
      <c r="Q2197" s="231"/>
      <c r="R2197" s="231"/>
      <c r="S2197" s="231"/>
      <c r="T2197" s="231"/>
    </row>
    <row r="2198">
      <c r="A2198" s="257" t="str">
        <v>8714612111611</v>
      </c>
      <c r="B2198" s="257" t="str">
        <v>8714612111611</v>
      </c>
      <c r="C2198" s="257" t="str">
        <v>城市安全丽人·双肩包（昵称：蛋壳包）</v>
      </c>
      <c r="D2198" s="257" t="str">
        <v>城市安全丽人·双肩包（昵称：蛋壳包）</v>
      </c>
      <c r="E2198" s="257" t="str">
        <v>8714612111611</v>
      </c>
      <c r="F2198" s="257" t="str">
        <v>摩卡棕</v>
      </c>
      <c r="G2198" s="231"/>
      <c r="H2198" s="231"/>
      <c r="I2198" s="231"/>
      <c r="J2198" s="231"/>
      <c r="K2198" s="231"/>
      <c r="L2198" s="231"/>
      <c r="M2198" s="231"/>
      <c r="N2198" s="231"/>
      <c r="O2198" s="231"/>
      <c r="P2198" s="231"/>
      <c r="Q2198" s="231"/>
      <c r="R2198" s="231"/>
      <c r="S2198" s="231"/>
      <c r="T2198" s="231"/>
    </row>
    <row r="2199">
      <c r="A2199" s="257" t="str">
        <v>8714612111802</v>
      </c>
      <c r="B2199" s="257" t="str">
        <v>8714612111802</v>
      </c>
      <c r="C2199" s="257" t="str">
        <v>城市安全丽人·双肩包（昵称：蛋壳包）</v>
      </c>
      <c r="D2199" s="257" t="str">
        <v>城市安全丽人·双肩包（昵称：蛋壳包）</v>
      </c>
      <c r="E2199" s="257" t="str">
        <v>8714612111802</v>
      </c>
      <c r="F2199" s="257" t="str">
        <v>樱花粉</v>
      </c>
      <c r="G2199" s="231"/>
      <c r="H2199" s="231"/>
      <c r="I2199" s="231"/>
      <c r="J2199" s="231"/>
      <c r="K2199" s="231"/>
      <c r="L2199" s="231"/>
      <c r="M2199" s="231"/>
      <c r="N2199" s="231"/>
      <c r="O2199" s="231"/>
      <c r="P2199" s="231"/>
      <c r="Q2199" s="231"/>
      <c r="R2199" s="231"/>
      <c r="S2199" s="231"/>
      <c r="T2199" s="231"/>
    </row>
    <row r="2200">
      <c r="A2200" s="257" t="str">
        <v>8714612111598</v>
      </c>
      <c r="B2200" s="257" t="str">
        <v>8714612111598</v>
      </c>
      <c r="C2200" s="257" t="str">
        <v>城市安全丽人·双肩包（昵称：蛋壳包）</v>
      </c>
      <c r="D2200" s="257" t="str">
        <v>城市安全丽人·双肩包（昵称：蛋壳包）</v>
      </c>
      <c r="E2200" s="257" t="str">
        <v>8714612111598</v>
      </c>
      <c r="F2200" s="257" t="str">
        <v>青黛灰</v>
      </c>
      <c r="G2200" s="231"/>
      <c r="H2200" s="231"/>
      <c r="I2200" s="231"/>
      <c r="J2200" s="231"/>
      <c r="K2200" s="231"/>
      <c r="L2200" s="231"/>
      <c r="M2200" s="231"/>
      <c r="N2200" s="231"/>
      <c r="O2200" s="231"/>
      <c r="P2200" s="231"/>
      <c r="Q2200" s="231"/>
      <c r="R2200" s="231"/>
      <c r="S2200" s="231"/>
      <c r="T2200" s="231"/>
    </row>
    <row r="2201">
      <c r="A2201" s="257" t="str">
        <v>8714612111628</v>
      </c>
      <c r="B2201" s="257" t="str">
        <v>8714612111628</v>
      </c>
      <c r="C2201" s="257" t="str">
        <v>城市安全丽人·双肩包（昵称：蛋壳包）</v>
      </c>
      <c r="D2201" s="257" t="str">
        <v>城市安全丽人·双肩包（昵称：蛋壳包）</v>
      </c>
      <c r="E2201" s="257" t="str">
        <v>8714612111628</v>
      </c>
      <c r="F2201" s="257" t="str">
        <v>牛仔蓝</v>
      </c>
      <c r="G2201" s="231"/>
      <c r="H2201" s="231"/>
      <c r="I2201" s="231"/>
      <c r="J2201" s="231"/>
      <c r="K2201" s="231"/>
      <c r="L2201" s="231"/>
      <c r="M2201" s="231"/>
      <c r="N2201" s="231"/>
      <c r="O2201" s="231"/>
      <c r="P2201" s="231"/>
      <c r="Q2201" s="231"/>
      <c r="R2201" s="231"/>
      <c r="S2201" s="231"/>
      <c r="T2201" s="231"/>
    </row>
    <row r="2202">
      <c r="A2202" s="257" t="str">
        <v>8714612111604</v>
      </c>
      <c r="B2202" s="257" t="str">
        <v>8714612111604</v>
      </c>
      <c r="C2202" s="257" t="str">
        <v>城市安全丽人·双肩包（昵称：蛋壳包）</v>
      </c>
      <c r="D2202" s="257" t="str">
        <v>城市安全丽人·双肩包（昵称：蛋壳包）</v>
      </c>
      <c r="E2202" s="257" t="str">
        <v>8714612111604</v>
      </c>
      <c r="F2202" s="257" t="str">
        <v>迷雾兰</v>
      </c>
      <c r="G2202" s="231"/>
      <c r="H2202" s="231"/>
      <c r="I2202" s="231"/>
      <c r="J2202" s="231"/>
      <c r="K2202" s="231"/>
      <c r="L2202" s="231"/>
      <c r="M2202" s="231"/>
      <c r="N2202" s="231"/>
      <c r="O2202" s="231"/>
      <c r="P2202" s="231"/>
      <c r="Q2202" s="231"/>
      <c r="R2202" s="231"/>
      <c r="S2202" s="231"/>
      <c r="T2202" s="231"/>
    </row>
    <row r="2203">
      <c r="A2203" s="257" t="str">
        <v>yd-hytea</v>
      </c>
      <c r="B2203" s="257" t="str">
        <v>yd-hytea</v>
      </c>
      <c r="C2203" s="257" t="str">
        <v>亚朵生活节欢迎茶礼</v>
      </c>
      <c r="D2203" s="257" t="str">
        <v>欢迎茶</v>
      </c>
      <c r="E2203" s="257" t="str">
        <v>yd-hytea</v>
      </c>
      <c r="F2203" s="257" t="str">
        <v>3克*2包</v>
      </c>
      <c r="G2203" s="231"/>
      <c r="H2203" s="231"/>
      <c r="I2203" s="231"/>
      <c r="J2203" s="231"/>
      <c r="K2203" s="231"/>
      <c r="L2203" s="231"/>
      <c r="M2203" s="231"/>
      <c r="N2203" s="231"/>
      <c r="O2203" s="231"/>
      <c r="P2203" s="231"/>
      <c r="Q2203" s="231"/>
      <c r="R2203" s="231"/>
      <c r="S2203" s="231"/>
      <c r="T2203" s="231"/>
    </row>
    <row r="2204">
      <c r="A2204" s="257" t="str">
        <v>rsj-m</v>
      </c>
      <c r="B2204" s="257" t="str">
        <v>rsj-m</v>
      </c>
      <c r="C2204" s="257" t="str">
        <v>日食记深夜一碗面</v>
      </c>
      <c r="D2204" s="257" t="str">
        <v>日食记深夜一碗面</v>
      </c>
      <c r="E2204" s="257" t="str">
        <v>rsj-m</v>
      </c>
      <c r="F2204" s="257" t="str">
        <v>葱油(24包/盒）面条（6卷／包）</v>
      </c>
      <c r="G2204" s="231"/>
      <c r="H2204" s="231"/>
      <c r="I2204" s="231"/>
      <c r="J2204" s="231"/>
      <c r="K2204" s="231"/>
      <c r="L2204" s="231"/>
      <c r="M2204" s="231"/>
      <c r="N2204" s="231"/>
      <c r="O2204" s="231"/>
      <c r="P2204" s="231"/>
      <c r="Q2204" s="231"/>
      <c r="R2204" s="231"/>
      <c r="S2204" s="231"/>
      <c r="T2204" s="231"/>
    </row>
    <row r="2205">
      <c r="A2205" s="257" t="str">
        <v>kw-gygx</v>
      </c>
      <c r="B2205" s="257" t="str">
        <v>kw-gygx</v>
      </c>
      <c r="C2205" s="257" t="str">
        <v>卡蛙干衣架+干鞋器</v>
      </c>
      <c r="D2205" s="257" t="str">
        <v>卡蛙干衣架+干鞋器</v>
      </c>
      <c r="E2205" s="257" t="str">
        <v>kw-gygx</v>
      </c>
      <c r="F2205" s="257" t="str">
        <v>默认规格</v>
      </c>
      <c r="G2205" s="231"/>
      <c r="H2205" s="231"/>
      <c r="I2205" s="231"/>
      <c r="J2205" s="231"/>
      <c r="K2205" s="231"/>
      <c r="L2205" s="231"/>
      <c r="M2205" s="231"/>
      <c r="N2205" s="231"/>
      <c r="O2205" s="231"/>
      <c r="P2205" s="231"/>
      <c r="Q2205" s="231"/>
      <c r="R2205" s="231"/>
      <c r="S2205" s="231"/>
      <c r="T2205" s="231"/>
    </row>
    <row r="2206">
      <c r="A2206" s="257" t="str">
        <v>ydsh-jydj</v>
      </c>
      <c r="B2206" s="257" t="str">
        <v>ydsh-jydj</v>
      </c>
      <c r="C2206" s="257" t="str">
        <v>亚朵生活简约地巾</v>
      </c>
      <c r="D2206" s="257" t="str">
        <v>亚朵生活简约地巾</v>
      </c>
      <c r="E2206" s="257" t="str">
        <v>ydsh-jydj</v>
      </c>
      <c r="F2206" s="257" t="str">
        <v>默认规格</v>
      </c>
      <c r="G2206" s="231"/>
      <c r="H2206" s="231"/>
      <c r="I2206" s="231"/>
      <c r="J2206" s="231"/>
      <c r="K2206" s="231"/>
      <c r="L2206" s="231"/>
      <c r="M2206" s="231"/>
      <c r="N2206" s="231"/>
      <c r="O2206" s="231"/>
      <c r="P2206" s="231"/>
      <c r="Q2206" s="231"/>
      <c r="R2206" s="231"/>
      <c r="S2206" s="231"/>
      <c r="T2206" s="231"/>
    </row>
    <row r="2207">
      <c r="A2207" s="257" t="str">
        <v>ydsh-mjsjt</v>
      </c>
      <c r="B2207" s="257" t="str">
        <v>ydsh-mjsjt</v>
      </c>
      <c r="C2207" s="257" t="str" xml:space="preserve">
        <v>亚朵生活商旅超柔速干毛巾三件套 </v>
      </c>
      <c r="D2207" s="257" t="str" xml:space="preserve">
        <v>亚朵生活商旅超柔速干毛巾三件套 </v>
      </c>
      <c r="E2207" s="257" t="str">
        <v>ydsh-mjsjt</v>
      </c>
      <c r="F2207" s="257" t="str">
        <v>默认规格</v>
      </c>
      <c r="G2207" s="231"/>
      <c r="H2207" s="231"/>
      <c r="I2207" s="231"/>
      <c r="J2207" s="231"/>
      <c r="K2207" s="231"/>
      <c r="L2207" s="231"/>
      <c r="M2207" s="231"/>
      <c r="N2207" s="231"/>
      <c r="O2207" s="231"/>
      <c r="P2207" s="231"/>
      <c r="Q2207" s="231"/>
      <c r="R2207" s="231"/>
      <c r="S2207" s="231"/>
      <c r="T2207" s="231"/>
    </row>
    <row r="2208">
      <c r="A2208" s="257" t="str">
        <v>321-VerveJFDH</v>
      </c>
      <c r="B2208" s="257" t="str">
        <v>321-VerveJFDH</v>
      </c>
      <c r="C2208" s="257" t="str">
        <v>霓裳内衣专用洗衣液</v>
      </c>
      <c r="D2208" s="257" t="str" xml:space="preserve">
        <v>内衣专用洗衣液 </v>
      </c>
      <c r="E2208" s="257" t="str">
        <v>321-VerveJFDH</v>
      </c>
      <c r="F2208" s="257" t="str">
        <v>无礼盒</v>
      </c>
      <c r="G2208" s="231"/>
      <c r="H2208" s="231"/>
      <c r="I2208" s="231"/>
      <c r="J2208" s="231"/>
      <c r="K2208" s="231"/>
      <c r="L2208" s="231"/>
      <c r="M2208" s="231"/>
      <c r="N2208" s="231"/>
      <c r="O2208" s="231"/>
      <c r="P2208" s="231"/>
      <c r="Q2208" s="231"/>
      <c r="R2208" s="231"/>
      <c r="S2208" s="231"/>
      <c r="T2208" s="231"/>
    </row>
    <row r="2209">
      <c r="A2209" s="257" t="str">
        <v>321-VerveJFDHL</v>
      </c>
      <c r="B2209" s="257" t="str">
        <v>321-VerveJFDH</v>
      </c>
      <c r="C2209" s="257" t="str">
        <v>霓裳内衣专用洗衣液</v>
      </c>
      <c r="D2209" s="257" t="str" xml:space="preserve">
        <v>内衣专用洗衣液 </v>
      </c>
      <c r="E2209" s="257" t="str">
        <v>321-VerveJFDHL</v>
      </c>
      <c r="F2209" s="257" t="str">
        <v>礼盒装</v>
      </c>
      <c r="G2209" s="231"/>
      <c r="H2209" s="231"/>
      <c r="I2209" s="231"/>
      <c r="J2209" s="231"/>
      <c r="K2209" s="231"/>
      <c r="L2209" s="231"/>
      <c r="M2209" s="231"/>
      <c r="N2209" s="231"/>
      <c r="O2209" s="231"/>
      <c r="P2209" s="231"/>
      <c r="Q2209" s="231"/>
      <c r="R2209" s="231"/>
      <c r="S2209" s="231"/>
      <c r="T2209" s="231"/>
    </row>
    <row r="2210">
      <c r="A2210" s="257" t="str">
        <v>321-HLJJFDH</v>
      </c>
      <c r="B2210" s="257" t="str">
        <v>321-HLJJFDH</v>
      </c>
      <c r="C2210" s="257" t="str">
        <v>【321生活节】河狸家玻尿酸原液3支装</v>
      </c>
      <c r="D2210" s="257" t="str">
        <v>玻尿酸原液3支装</v>
      </c>
      <c r="E2210" s="257" t="str">
        <v>321-HLJJFDH</v>
      </c>
      <c r="F2210" s="257" t="str">
        <v>40*60*30</v>
      </c>
      <c r="G2210" s="231"/>
      <c r="H2210" s="231"/>
      <c r="I2210" s="231"/>
      <c r="J2210" s="231"/>
      <c r="K2210" s="231"/>
      <c r="L2210" s="231"/>
      <c r="M2210" s="231"/>
      <c r="N2210" s="231"/>
      <c r="O2210" s="231"/>
      <c r="P2210" s="231"/>
      <c r="Q2210" s="231"/>
      <c r="R2210" s="231"/>
      <c r="S2210" s="231"/>
      <c r="T2210" s="231"/>
    </row>
    <row r="2211">
      <c r="A2211" s="257" t="str">
        <v>321-AJJFDHS</v>
      </c>
      <c r="B2211" s="257" t="str">
        <v>321-AJJFDHS</v>
      </c>
      <c r="C2211" s="257" t="str">
        <v>【321生活节】赛嘉S2智能5档声波电动牙刷</v>
      </c>
      <c r="D2211" s="257" t="str" xml:space="preserve">
        <v>电动牙刷 </v>
      </c>
      <c r="E2211" s="257" t="str">
        <v>321-AJJFDHS</v>
      </c>
      <c r="F2211" s="257" t="str">
        <v>默认规格</v>
      </c>
      <c r="G2211" s="231"/>
      <c r="H2211" s="231"/>
      <c r="I2211" s="231"/>
      <c r="J2211" s="231"/>
      <c r="K2211" s="231"/>
      <c r="L2211" s="231"/>
      <c r="M2211" s="231"/>
      <c r="N2211" s="231"/>
      <c r="O2211" s="231"/>
      <c r="P2211" s="231"/>
      <c r="Q2211" s="231"/>
      <c r="R2211" s="231"/>
      <c r="S2211" s="231"/>
      <c r="T2211" s="231"/>
    </row>
    <row r="2212">
      <c r="A2212" s="257" t="str">
        <v>321-AJJFDH</v>
      </c>
      <c r="B2212" s="257" t="str">
        <v>321-AJJFDH</v>
      </c>
      <c r="C2212" s="257" t="str">
        <v>【321生活节】赛嘉便携款正义联盟纪念版成人声波电动牙刷</v>
      </c>
      <c r="D2212" s="257" t="str" xml:space="preserve">
        <v>成人声波电动牙刷 </v>
      </c>
      <c r="E2212" s="257" t="str">
        <v>321-AJJFDH</v>
      </c>
      <c r="F2212" s="257" t="str">
        <v>默认规格</v>
      </c>
      <c r="G2212" s="231"/>
      <c r="H2212" s="231"/>
      <c r="I2212" s="231"/>
      <c r="J2212" s="231"/>
      <c r="K2212" s="231"/>
      <c r="L2212" s="231"/>
      <c r="M2212" s="231"/>
      <c r="N2212" s="231"/>
      <c r="O2212" s="231"/>
      <c r="P2212" s="231"/>
      <c r="Q2212" s="231"/>
      <c r="R2212" s="231"/>
      <c r="S2212" s="231"/>
      <c r="T2212" s="231"/>
    </row>
    <row r="2213">
      <c r="A2213" s="257" t="str">
        <v>321-NXJFDH</v>
      </c>
      <c r="B2213" s="257" t="str">
        <v>321-NXJFDH</v>
      </c>
      <c r="C2213" s="257" t="str">
        <v>【321生活节】女性关爱礼盒</v>
      </c>
      <c r="D2213" s="257" t="str">
        <v>女性关爱礼盒</v>
      </c>
      <c r="E2213" s="257" t="str">
        <v>321-NXJFDH</v>
      </c>
      <c r="F2213" s="257" t="str">
        <v>默认规格</v>
      </c>
      <c r="G2213" s="231"/>
      <c r="H2213" s="231"/>
      <c r="I2213" s="231"/>
      <c r="J2213" s="231"/>
      <c r="K2213" s="231"/>
      <c r="L2213" s="231"/>
      <c r="M2213" s="231"/>
      <c r="N2213" s="231"/>
      <c r="O2213" s="231"/>
      <c r="P2213" s="231"/>
      <c r="Q2213" s="231"/>
      <c r="R2213" s="231"/>
      <c r="S2213" s="231"/>
      <c r="T2213" s="231"/>
    </row>
    <row r="2214">
      <c r="A2214" s="257" t="str">
        <v>321-ZGJFDH</v>
      </c>
      <c r="B2214" s="257" t="str">
        <v>321-ZGJFDH</v>
      </c>
      <c r="C2214" s="257" t="str">
        <v>【321生活节】植观- 橙花/樱花沐浴露300g</v>
      </c>
      <c r="D2214" s="257" t="str" xml:space="preserve">
        <v>橙花/樱花沐浴露300g </v>
      </c>
      <c r="E2214" s="257" t="str">
        <v>321-ZGJFDH</v>
      </c>
      <c r="F2214" s="257" t="str">
        <v>默认规格</v>
      </c>
      <c r="G2214" s="231"/>
      <c r="H2214" s="231"/>
      <c r="I2214" s="231"/>
      <c r="J2214" s="231"/>
      <c r="K2214" s="231"/>
      <c r="L2214" s="231"/>
      <c r="M2214" s="231"/>
      <c r="N2214" s="231"/>
      <c r="O2214" s="231"/>
      <c r="P2214" s="231"/>
      <c r="Q2214" s="231"/>
      <c r="R2214" s="231"/>
      <c r="S2214" s="231"/>
      <c r="T2214" s="231"/>
    </row>
    <row r="2215">
      <c r="A2215" s="257" t="str">
        <v>321-JMMSJFDH</v>
      </c>
      <c r="B2215" s="257" t="str">
        <v>321-JMMSJFDH</v>
      </c>
      <c r="C2215" s="257" t="str">
        <v>【321生活节】植观橙花洁面慕斯</v>
      </c>
      <c r="D2215" s="257" t="str" xml:space="preserve">
        <v>洁面慕斯 </v>
      </c>
      <c r="E2215" s="257" t="str">
        <v>321-JMMSJFDH</v>
      </c>
      <c r="F2215" s="257" t="str">
        <v>默认规格</v>
      </c>
      <c r="G2215" s="231"/>
      <c r="H2215" s="231"/>
      <c r="I2215" s="231"/>
      <c r="J2215" s="231"/>
      <c r="K2215" s="231"/>
      <c r="L2215" s="231"/>
      <c r="M2215" s="231"/>
      <c r="N2215" s="231"/>
      <c r="O2215" s="231"/>
      <c r="P2215" s="231"/>
      <c r="Q2215" s="231"/>
      <c r="R2215" s="231"/>
      <c r="S2215" s="231"/>
      <c r="T2215" s="231"/>
    </row>
    <row r="2216">
      <c r="A2216" s="257" t="str">
        <v>321-ETCPJFDH</v>
      </c>
      <c r="B2216" s="257" t="str">
        <v>321-ETCPJFDH</v>
      </c>
      <c r="C2216" s="257" t="str">
        <v>【321生活节】植观儿童产品200g</v>
      </c>
      <c r="D2216" s="257" t="str" xml:space="preserve">
        <v>植观儿童产品200g </v>
      </c>
      <c r="E2216" s="257" t="str">
        <v>321-ETCPJFDH</v>
      </c>
      <c r="F2216" s="257" t="str">
        <v>默认规格</v>
      </c>
      <c r="G2216" s="231"/>
      <c r="H2216" s="231"/>
      <c r="I2216" s="231"/>
      <c r="J2216" s="231"/>
      <c r="K2216" s="231"/>
      <c r="L2216" s="231"/>
      <c r="M2216" s="231"/>
      <c r="N2216" s="231"/>
      <c r="O2216" s="231"/>
      <c r="P2216" s="231"/>
      <c r="Q2216" s="231"/>
      <c r="R2216" s="231"/>
      <c r="S2216" s="231"/>
      <c r="T2216" s="231"/>
    </row>
    <row r="2217">
      <c r="A2217" s="257" t="str">
        <v>321-XFSJFDH</v>
      </c>
      <c r="B2217" s="257" t="str">
        <v>321-XFSJFDH</v>
      </c>
      <c r="C2217" s="257" t="str">
        <v>【321生活节】植观蓬松列洗发水251g</v>
      </c>
      <c r="D2217" s="257" t="str" xml:space="preserve">
        <v>植观蓬松列洗发水251g </v>
      </c>
      <c r="E2217" s="257" t="str">
        <v>321-XFSJFDH</v>
      </c>
      <c r="F2217" s="257" t="str">
        <v>默认规格</v>
      </c>
      <c r="G2217" s="231"/>
      <c r="H2217" s="231"/>
      <c r="I2217" s="231"/>
      <c r="J2217" s="231"/>
      <c r="K2217" s="231"/>
      <c r="L2217" s="231"/>
      <c r="M2217" s="231"/>
      <c r="N2217" s="231"/>
      <c r="O2217" s="231"/>
      <c r="P2217" s="231"/>
      <c r="Q2217" s="231"/>
      <c r="R2217" s="231"/>
      <c r="S2217" s="231"/>
      <c r="T2217" s="231"/>
    </row>
    <row r="2218">
      <c r="A2218" s="257" t="str">
        <v>ydsh-qrmj</v>
      </c>
      <c r="B2218" s="257" t="str">
        <v>ydsh-qrmj</v>
      </c>
      <c r="C2218" s="257" t="str">
        <v>亚朵生活 轻柔速干面巾二件套</v>
      </c>
      <c r="D2218" s="257" t="str">
        <v>亚朵生活 轻柔速干面巾二件套</v>
      </c>
      <c r="E2218" s="257" t="str">
        <v>ydsh-qrmj</v>
      </c>
      <c r="F2218" s="257" t="str">
        <v>默认规格</v>
      </c>
      <c r="G2218" s="231"/>
      <c r="H2218" s="231"/>
      <c r="I2218" s="231"/>
      <c r="J2218" s="231"/>
      <c r="K2218" s="231"/>
      <c r="L2218" s="231"/>
      <c r="M2218" s="231"/>
      <c r="N2218" s="231"/>
      <c r="O2218" s="231"/>
      <c r="P2218" s="231"/>
      <c r="Q2218" s="231"/>
      <c r="R2218" s="231"/>
      <c r="S2218" s="231"/>
      <c r="T2218" s="231"/>
    </row>
    <row r="2219">
      <c r="A2219" s="257" t="str">
        <v>ydsh-dbzxsb</v>
      </c>
      <c r="B2219" s="257" t="str">
        <v>ydsh-dbzxsb</v>
      </c>
      <c r="C2219" s="257" t="str">
        <v>亚朵生活 杜邦纸洗漱包</v>
      </c>
      <c r="D2219" s="257" t="str">
        <v>亚朵生活 杜邦纸洗漱包</v>
      </c>
      <c r="E2219" s="257" t="str">
        <v>ydsh-dbzxsb</v>
      </c>
      <c r="F2219" s="257" t="str">
        <v>白色</v>
      </c>
      <c r="G2219" s="231"/>
      <c r="H2219" s="231"/>
      <c r="I2219" s="231"/>
      <c r="J2219" s="231"/>
      <c r="K2219" s="231"/>
      <c r="L2219" s="231"/>
      <c r="M2219" s="231"/>
      <c r="N2219" s="231"/>
      <c r="O2219" s="231"/>
      <c r="P2219" s="231"/>
      <c r="Q2219" s="231"/>
      <c r="R2219" s="231"/>
      <c r="S2219" s="231"/>
      <c r="T2219" s="231"/>
    </row>
    <row r="2220">
      <c r="A2220" s="257" t="str">
        <v>yd-sp-dzhy</v>
      </c>
      <c r="B2220" s="257" t="str">
        <v>yd-sp-dzhy</v>
      </c>
      <c r="C2220" s="257" t="str">
        <v>亚朵薯片</v>
      </c>
      <c r="D2220" s="257" t="str">
        <v>亚朵地中海盐味薯片</v>
      </c>
      <c r="E2220" s="257" t="str">
        <v>yd-sp-dzhy</v>
      </c>
      <c r="F2220" s="257" t="str">
        <v>40g 地中海盐味</v>
      </c>
      <c r="G2220" s="231"/>
      <c r="H2220" s="231"/>
      <c r="I2220" s="231"/>
      <c r="J2220" s="231"/>
      <c r="K2220" s="231"/>
      <c r="L2220" s="231"/>
      <c r="M2220" s="231"/>
      <c r="N2220" s="231"/>
      <c r="O2220" s="231"/>
      <c r="P2220" s="231"/>
      <c r="Q2220" s="231"/>
      <c r="R2220" s="231"/>
      <c r="S2220" s="231"/>
      <c r="T2220" s="231"/>
    </row>
    <row r="2221">
      <c r="A2221" s="257" t="str">
        <v>yd-sp-bl</v>
      </c>
      <c r="B2221" s="257" t="str">
        <v>yd-sp-bl</v>
      </c>
      <c r="C2221" s="257" t="str">
        <v>亚朵薯片</v>
      </c>
      <c r="D2221" s="257" t="str">
        <v>亚朵爆辣味薯片</v>
      </c>
      <c r="E2221" s="257" t="str">
        <v>yd-sp-bl</v>
      </c>
      <c r="F2221" s="257" t="str">
        <v>40g 爆辣味</v>
      </c>
      <c r="G2221" s="231"/>
      <c r="H2221" s="231"/>
      <c r="I2221" s="231"/>
      <c r="J2221" s="231"/>
      <c r="K2221" s="231"/>
      <c r="L2221" s="231"/>
      <c r="M2221" s="231"/>
      <c r="N2221" s="231"/>
      <c r="O2221" s="231"/>
      <c r="P2221" s="231"/>
      <c r="Q2221" s="231"/>
      <c r="R2221" s="231"/>
      <c r="S2221" s="231"/>
      <c r="T2221" s="231"/>
    </row>
    <row r="2222">
      <c r="A2222" s="257" t="str">
        <v>ss-X3stw</v>
      </c>
      <c r="B2222" s="257" t="str">
        <v>ss-X3st</v>
      </c>
      <c r="C2222" s="257" t="str">
        <v>素士X3电动牙刷通用刷头（一盒两支）</v>
      </c>
      <c r="D2222" s="257" t="str">
        <v>素士X3电动牙刷通用刷头（一盒两支）</v>
      </c>
      <c r="E2222" s="257" t="str">
        <v>ss-X3stw</v>
      </c>
      <c r="F2222" s="257" t="str">
        <v>白色</v>
      </c>
      <c r="G2222" s="231"/>
      <c r="H2222" s="231"/>
      <c r="I2222" s="231"/>
      <c r="J2222" s="231"/>
      <c r="K2222" s="231"/>
      <c r="L2222" s="231"/>
      <c r="M2222" s="231"/>
      <c r="N2222" s="231"/>
      <c r="O2222" s="231"/>
      <c r="P2222" s="231"/>
      <c r="Q2222" s="231"/>
      <c r="R2222" s="231"/>
      <c r="S2222" s="231"/>
      <c r="T2222" s="231"/>
    </row>
    <row r="2223">
      <c r="A2223" s="257" t="str">
        <v>ss-X3stp</v>
      </c>
      <c r="B2223" s="257" t="str">
        <v>ss-X3st</v>
      </c>
      <c r="C2223" s="257" t="str">
        <v>素士X3电动牙刷通用刷头（一盒两支）</v>
      </c>
      <c r="D2223" s="257" t="str">
        <v>素士X3电动牙刷通用刷头（一盒两支）</v>
      </c>
      <c r="E2223" s="257" t="str">
        <v>ss-X3stp</v>
      </c>
      <c r="F2223" s="257" t="str">
        <v>粉色</v>
      </c>
      <c r="G2223" s="231"/>
      <c r="H2223" s="231"/>
      <c r="I2223" s="231"/>
      <c r="J2223" s="231"/>
      <c r="K2223" s="231"/>
      <c r="L2223" s="231"/>
      <c r="M2223" s="231"/>
      <c r="N2223" s="231"/>
      <c r="O2223" s="231"/>
      <c r="P2223" s="231"/>
      <c r="Q2223" s="231"/>
      <c r="R2223" s="231"/>
      <c r="S2223" s="231"/>
      <c r="T2223" s="231"/>
    </row>
    <row r="2224">
      <c r="A2224" s="257" t="str">
        <v>ss-X3stb</v>
      </c>
      <c r="B2224" s="257" t="str">
        <v>ss-X3st</v>
      </c>
      <c r="C2224" s="257" t="str">
        <v>素士X3电动牙刷通用刷头（一盒两支）</v>
      </c>
      <c r="D2224" s="257" t="str">
        <v>素士X3电动牙刷通用刷头（一盒两支）</v>
      </c>
      <c r="E2224" s="257" t="str">
        <v>ss-X3stb</v>
      </c>
      <c r="F2224" s="257" t="str">
        <v>黑色</v>
      </c>
      <c r="G2224" s="231"/>
      <c r="H2224" s="231"/>
      <c r="I2224" s="231"/>
      <c r="J2224" s="231"/>
      <c r="K2224" s="231"/>
      <c r="L2224" s="231"/>
      <c r="M2224" s="231"/>
      <c r="N2224" s="231"/>
      <c r="O2224" s="231"/>
      <c r="P2224" s="231"/>
      <c r="Q2224" s="231"/>
      <c r="R2224" s="231"/>
      <c r="S2224" s="231"/>
      <c r="T2224" s="231"/>
    </row>
    <row r="2225">
      <c r="A2225" s="257" t="str">
        <v>ydsh-dcs</v>
      </c>
      <c r="B2225" s="257" t="str">
        <v>ydsh-dcs</v>
      </c>
      <c r="C2225" s="257" t="str">
        <v>亚朵生活 刀叉勺四件套</v>
      </c>
      <c r="D2225" s="257" t="str">
        <v>亚朵生活 刀叉勺四件套</v>
      </c>
      <c r="E2225" s="257" t="str">
        <v>ydsh-dcs</v>
      </c>
      <c r="F2225" s="257" t="str">
        <v>默认规格</v>
      </c>
      <c r="G2225" s="231"/>
      <c r="H2225" s="231"/>
      <c r="I2225" s="231"/>
      <c r="J2225" s="231"/>
      <c r="K2225" s="231"/>
      <c r="L2225" s="231"/>
      <c r="M2225" s="231"/>
      <c r="N2225" s="231"/>
      <c r="O2225" s="231"/>
      <c r="P2225" s="231"/>
      <c r="Q2225" s="231"/>
      <c r="R2225" s="231"/>
      <c r="S2225" s="231"/>
      <c r="T2225" s="231"/>
    </row>
    <row r="2226">
      <c r="A2226" s="257" t="str">
        <v>ydsh-cbs</v>
      </c>
      <c r="B2226" s="257" t="str">
        <v>ydsh-cbs</v>
      </c>
      <c r="C2226" s="257" t="str">
        <v>亚朵生活 长柄勺</v>
      </c>
      <c r="D2226" s="257" t="str">
        <v>亚朵生活 长柄勺</v>
      </c>
      <c r="E2226" s="257" t="str">
        <v>ydsh-cbs</v>
      </c>
      <c r="F2226" s="257" t="str">
        <v>默认规格</v>
      </c>
      <c r="G2226" s="231"/>
      <c r="H2226" s="231"/>
      <c r="I2226" s="231"/>
      <c r="J2226" s="231"/>
      <c r="K2226" s="231"/>
      <c r="L2226" s="231"/>
      <c r="M2226" s="231"/>
      <c r="N2226" s="231"/>
      <c r="O2226" s="231"/>
      <c r="P2226" s="231"/>
      <c r="Q2226" s="231"/>
      <c r="R2226" s="231"/>
      <c r="S2226" s="231"/>
      <c r="T2226" s="231"/>
    </row>
    <row r="2227">
      <c r="A2227" s="257" t="str">
        <v>ydsh-yshkb33*33</v>
      </c>
      <c r="B2227" s="257" t="str">
        <v>ydsh-yshk</v>
      </c>
      <c r="C2227" s="257" t="str">
        <v>亚朵生活alive atour艺术框画</v>
      </c>
      <c r="D2227" s="257" t="str">
        <v>亚朵生活alive atour艺术框画</v>
      </c>
      <c r="E2227" s="257" t="str">
        <v>ydsh-yshkb33*33</v>
      </c>
      <c r="F2227" s="257" t="str">
        <v>黑色，ps框，33cm*33cm（满铺＋油画布）</v>
      </c>
      <c r="G2227" s="231"/>
      <c r="H2227" s="231"/>
      <c r="I2227" s="231"/>
      <c r="J2227" s="231"/>
      <c r="K2227" s="231"/>
      <c r="L2227" s="231"/>
      <c r="M2227" s="231"/>
      <c r="N2227" s="231"/>
      <c r="O2227" s="231"/>
      <c r="P2227" s="231"/>
      <c r="Q2227" s="231"/>
      <c r="R2227" s="231"/>
      <c r="S2227" s="231"/>
      <c r="T2227" s="231"/>
    </row>
    <row r="2228">
      <c r="A2228" s="257" t="str">
        <v>ydsh-yshkw33*33</v>
      </c>
      <c r="B2228" s="257" t="str">
        <v>ydsh-yshk</v>
      </c>
      <c r="C2228" s="257" t="str">
        <v>亚朵生活alive atour艺术框画</v>
      </c>
      <c r="D2228" s="257" t="str">
        <v>亚朵生活alive atour艺术框画</v>
      </c>
      <c r="E2228" s="257" t="str">
        <v>ydsh-yshkw33*33</v>
      </c>
      <c r="F2228" s="257" t="str">
        <v>木色，ps框，33cm*33cm（满铺＋油画布）</v>
      </c>
      <c r="G2228" s="231"/>
      <c r="H2228" s="231"/>
      <c r="I2228" s="231"/>
      <c r="J2228" s="231"/>
      <c r="K2228" s="231"/>
      <c r="L2228" s="231"/>
      <c r="M2228" s="231"/>
      <c r="N2228" s="231"/>
      <c r="O2228" s="231"/>
      <c r="P2228" s="231"/>
      <c r="Q2228" s="231"/>
      <c r="R2228" s="231"/>
      <c r="S2228" s="231"/>
      <c r="T2228" s="231"/>
    </row>
    <row r="2229">
      <c r="A2229" s="257" t="str">
        <v>ydsh-yshkl33*33</v>
      </c>
      <c r="B2229" s="257" t="str">
        <v>ydsh-yshk</v>
      </c>
      <c r="C2229" s="257" t="str">
        <v>亚朵生活alive atour艺术框画</v>
      </c>
      <c r="D2229" s="257" t="str">
        <v>亚朵生活alive atour艺术框画</v>
      </c>
      <c r="E2229" s="257" t="str">
        <v>ydsh-yshkl33*33</v>
      </c>
      <c r="F2229" s="257" t="str">
        <v>浅木色，ps框，33cm*33cm（满铺＋油画布）</v>
      </c>
      <c r="G2229" s="231"/>
      <c r="H2229" s="231"/>
      <c r="I2229" s="231"/>
      <c r="J2229" s="231"/>
      <c r="K2229" s="231"/>
      <c r="L2229" s="231"/>
      <c r="M2229" s="231"/>
      <c r="N2229" s="231"/>
      <c r="O2229" s="231"/>
      <c r="P2229" s="231"/>
      <c r="Q2229" s="231"/>
      <c r="R2229" s="231"/>
      <c r="S2229" s="231"/>
      <c r="T2229" s="231"/>
    </row>
    <row r="2230">
      <c r="A2230" s="257" t="str">
        <v>ydsh-yshkb43*43</v>
      </c>
      <c r="B2230" s="257" t="str">
        <v>ydsh-yshk</v>
      </c>
      <c r="C2230" s="257" t="str">
        <v>亚朵生活alive atour艺术框画</v>
      </c>
      <c r="D2230" s="257" t="str">
        <v>亚朵生活alive atour艺术框画</v>
      </c>
      <c r="E2230" s="257" t="str">
        <v>ydsh-yshkb43*43</v>
      </c>
      <c r="F2230" s="257" t="str">
        <v>黑色，ps框，43cm*43cm（满铺+油画布）</v>
      </c>
      <c r="G2230" s="231"/>
      <c r="H2230" s="231"/>
      <c r="I2230" s="231"/>
      <c r="J2230" s="231"/>
      <c r="K2230" s="231"/>
      <c r="L2230" s="231"/>
      <c r="M2230" s="231"/>
      <c r="N2230" s="231"/>
      <c r="O2230" s="231"/>
      <c r="P2230" s="231"/>
      <c r="Q2230" s="231"/>
      <c r="R2230" s="231"/>
      <c r="S2230" s="231"/>
      <c r="T2230" s="231"/>
    </row>
    <row r="2231">
      <c r="A2231" s="257" t="str">
        <v>ydsh-yshkw43*43</v>
      </c>
      <c r="B2231" s="257" t="str">
        <v>ydsh-yshk</v>
      </c>
      <c r="C2231" s="257" t="str">
        <v>亚朵生活alive atour艺术框画</v>
      </c>
      <c r="D2231" s="257" t="str">
        <v>亚朵生活alive atour艺术框画</v>
      </c>
      <c r="E2231" s="257" t="str">
        <v>ydsh-yshkw43*43</v>
      </c>
      <c r="F2231" s="257" t="str">
        <v>木色，ps框，43cm*43cm（满铺+油画布）</v>
      </c>
      <c r="G2231" s="231"/>
      <c r="H2231" s="231"/>
      <c r="I2231" s="231"/>
      <c r="J2231" s="231"/>
      <c r="K2231" s="231"/>
      <c r="L2231" s="231"/>
      <c r="M2231" s="231"/>
      <c r="N2231" s="231"/>
      <c r="O2231" s="231"/>
      <c r="P2231" s="231"/>
      <c r="Q2231" s="231"/>
      <c r="R2231" s="231"/>
      <c r="S2231" s="231"/>
      <c r="T2231" s="231"/>
    </row>
    <row r="2232">
      <c r="A2232" s="257" t="str">
        <v>ydsh-yshkl43*43</v>
      </c>
      <c r="B2232" s="257" t="str">
        <v>ydsh-yshk</v>
      </c>
      <c r="C2232" s="257" t="str">
        <v>亚朵生活alive atour艺术框画</v>
      </c>
      <c r="D2232" s="257" t="str">
        <v>亚朵生活alive atour艺术框画</v>
      </c>
      <c r="E2232" s="257" t="str">
        <v>ydsh-yshkl43*43</v>
      </c>
      <c r="F2232" s="257" t="str">
        <v>浅木色，ps框，43cm*43cm（满铺+油画布）</v>
      </c>
      <c r="G2232" s="231"/>
      <c r="H2232" s="231"/>
      <c r="I2232" s="231"/>
      <c r="J2232" s="231"/>
      <c r="K2232" s="231"/>
      <c r="L2232" s="231"/>
      <c r="M2232" s="231"/>
      <c r="N2232" s="231"/>
      <c r="O2232" s="231"/>
      <c r="P2232" s="231"/>
      <c r="Q2232" s="231"/>
      <c r="R2232" s="231"/>
      <c r="S2232" s="231"/>
      <c r="T2232" s="231"/>
    </row>
    <row r="2233">
      <c r="A2233" s="257" t="str">
        <v>ydsh-yshkb43*33</v>
      </c>
      <c r="B2233" s="257" t="str">
        <v>ydsh-yshk</v>
      </c>
      <c r="C2233" s="257" t="str">
        <v>亚朵生活alive atour艺术框画</v>
      </c>
      <c r="D2233" s="257" t="str">
        <v>亚朵生活alive atour艺术框画</v>
      </c>
      <c r="E2233" s="257" t="str">
        <v>ydsh-yshkb43*33</v>
      </c>
      <c r="F2233" s="257" t="str">
        <v>黑色，ps框，43cm*33cm（满铺+油画布）</v>
      </c>
      <c r="G2233" s="231"/>
      <c r="H2233" s="231"/>
      <c r="I2233" s="231"/>
      <c r="J2233" s="231"/>
      <c r="K2233" s="231"/>
      <c r="L2233" s="231"/>
      <c r="M2233" s="231"/>
      <c r="N2233" s="231"/>
      <c r="O2233" s="231"/>
      <c r="P2233" s="231"/>
      <c r="Q2233" s="231"/>
      <c r="R2233" s="231"/>
      <c r="S2233" s="231"/>
      <c r="T2233" s="231"/>
    </row>
    <row r="2234">
      <c r="A2234" s="257" t="str">
        <v>ydsh-yshkw43*33</v>
      </c>
      <c r="B2234" s="257" t="str">
        <v>ydsh-yshk</v>
      </c>
      <c r="C2234" s="257" t="str">
        <v>亚朵生活alive atour艺术框画</v>
      </c>
      <c r="D2234" s="257" t="str">
        <v>亚朵生活alive atour艺术框画</v>
      </c>
      <c r="E2234" s="257" t="str">
        <v>ydsh-yshkw43*33</v>
      </c>
      <c r="F2234" s="257" t="str">
        <v>木色，ps框，43cm*33cm（满铺+油画布）</v>
      </c>
      <c r="G2234" s="231"/>
      <c r="H2234" s="231"/>
      <c r="I2234" s="231"/>
      <c r="J2234" s="231"/>
      <c r="K2234" s="231"/>
      <c r="L2234" s="231"/>
      <c r="M2234" s="231"/>
      <c r="N2234" s="231"/>
      <c r="O2234" s="231"/>
      <c r="P2234" s="231"/>
      <c r="Q2234" s="231"/>
      <c r="R2234" s="231"/>
      <c r="S2234" s="231"/>
      <c r="T2234" s="231"/>
    </row>
    <row r="2235">
      <c r="A2235" s="257" t="str">
        <v>ydsh-yshkl43*33</v>
      </c>
      <c r="B2235" s="257" t="str">
        <v>ydsh-yshk</v>
      </c>
      <c r="C2235" s="257" t="str">
        <v>亚朵生活alive atour艺术框画</v>
      </c>
      <c r="D2235" s="257" t="str">
        <v>亚朵生活alive atour艺术框画</v>
      </c>
      <c r="E2235" s="257" t="str">
        <v>ydsh-yshkl43*33</v>
      </c>
      <c r="F2235" s="257" t="str">
        <v>浅木色，ps框，73cm*43cm（满铺+油画布）</v>
      </c>
      <c r="G2235" s="231"/>
      <c r="H2235" s="231"/>
      <c r="I2235" s="231"/>
      <c r="J2235" s="231"/>
      <c r="K2235" s="231"/>
      <c r="L2235" s="231"/>
      <c r="M2235" s="231"/>
      <c r="N2235" s="231"/>
      <c r="O2235" s="231"/>
      <c r="P2235" s="231"/>
      <c r="Q2235" s="231"/>
      <c r="R2235" s="231"/>
      <c r="S2235" s="231"/>
      <c r="T2235" s="231"/>
    </row>
    <row r="2236">
      <c r="A2236" s="257" t="str">
        <v>ydsh-yshkb73*43</v>
      </c>
      <c r="B2236" s="257" t="str">
        <v>ydsh-yshk</v>
      </c>
      <c r="C2236" s="257" t="str">
        <v>亚朵生活alive atour艺术框画</v>
      </c>
      <c r="D2236" s="257" t="str">
        <v>亚朵生活alive atour艺术框画</v>
      </c>
      <c r="E2236" s="257" t="str">
        <v>ydsh-yshkb73*43</v>
      </c>
      <c r="F2236" s="257" t="str">
        <v>黑色，ps框，73cm*43cm（满铺+油画布）</v>
      </c>
      <c r="G2236" s="231"/>
      <c r="H2236" s="231"/>
      <c r="I2236" s="231"/>
      <c r="J2236" s="231"/>
      <c r="K2236" s="231"/>
      <c r="L2236" s="231"/>
      <c r="M2236" s="231"/>
      <c r="N2236" s="231"/>
      <c r="O2236" s="231"/>
      <c r="P2236" s="231"/>
      <c r="Q2236" s="231"/>
      <c r="R2236" s="231"/>
      <c r="S2236" s="231"/>
      <c r="T2236" s="231"/>
    </row>
    <row r="2237">
      <c r="A2237" s="257" t="str">
        <v>ydsh-yshkw73*43</v>
      </c>
      <c r="B2237" s="257" t="str">
        <v>ydsh-yshk</v>
      </c>
      <c r="C2237" s="257" t="str">
        <v>亚朵生活alive atour艺术框画</v>
      </c>
      <c r="D2237" s="257" t="str">
        <v>亚朵生活alive atour艺术框画</v>
      </c>
      <c r="E2237" s="257" t="str">
        <v>ydsh-yshkw73*43</v>
      </c>
      <c r="F2237" s="257" t="str">
        <v>木色，ps框，73cm*43cm（满铺+油画布）</v>
      </c>
      <c r="G2237" s="231"/>
      <c r="H2237" s="231"/>
      <c r="I2237" s="231"/>
      <c r="J2237" s="231"/>
      <c r="K2237" s="231"/>
      <c r="L2237" s="231"/>
      <c r="M2237" s="231"/>
      <c r="N2237" s="231"/>
      <c r="O2237" s="231"/>
      <c r="P2237" s="231"/>
      <c r="Q2237" s="231"/>
      <c r="R2237" s="231"/>
      <c r="S2237" s="231"/>
      <c r="T2237" s="231"/>
    </row>
    <row r="2238">
      <c r="A2238" s="257" t="str">
        <v>ydsh-yshkl73*43</v>
      </c>
      <c r="B2238" s="257" t="str">
        <v>ydsh-yshk</v>
      </c>
      <c r="C2238" s="257" t="str">
        <v>亚朵生活alive atour艺术框画</v>
      </c>
      <c r="D2238" s="257" t="str">
        <v>亚朵生活alive atour艺术框画</v>
      </c>
      <c r="E2238" s="257" t="str">
        <v>ydsh-yshkl73*43</v>
      </c>
      <c r="F2238" s="257" t="str">
        <v>浅木色，ps框，73cm*43cm（满铺+油画布）</v>
      </c>
      <c r="G2238" s="231"/>
      <c r="H2238" s="231"/>
      <c r="I2238" s="231"/>
      <c r="J2238" s="231"/>
      <c r="K2238" s="231"/>
      <c r="L2238" s="231"/>
      <c r="M2238" s="231"/>
      <c r="N2238" s="231"/>
      <c r="O2238" s="231"/>
      <c r="P2238" s="231"/>
      <c r="Q2238" s="231"/>
      <c r="R2238" s="231"/>
      <c r="S2238" s="231"/>
      <c r="T2238" s="231"/>
    </row>
    <row r="2239">
      <c r="A2239" s="257" t="str">
        <v>ydsh-yshkDZ</v>
      </c>
      <c r="B2239" s="257" t="str">
        <v>ydsh-yshk</v>
      </c>
      <c r="C2239" s="257" t="str">
        <v>亚朵生活alive atour艺术框画</v>
      </c>
      <c r="D2239" s="257" t="str">
        <v>亚朵生活alive atour艺术框画</v>
      </c>
      <c r="E2239" s="257" t="str">
        <v>ydsh-yshjDZ</v>
      </c>
      <c r="F2239" s="257" t="str">
        <v>定制版</v>
      </c>
      <c r="G2239" s="231"/>
      <c r="H2239" s="231"/>
      <c r="I2239" s="231"/>
      <c r="J2239" s="231"/>
      <c r="K2239" s="231"/>
      <c r="L2239" s="231"/>
      <c r="M2239" s="231"/>
      <c r="N2239" s="231"/>
      <c r="O2239" s="231"/>
      <c r="P2239" s="231"/>
      <c r="Q2239" s="231"/>
      <c r="R2239" s="231"/>
      <c r="S2239" s="231"/>
      <c r="T2239" s="231"/>
    </row>
    <row r="2240">
      <c r="A2240" s="257" t="str">
        <v>yd-brz</v>
      </c>
      <c r="B2240" s="257" t="str">
        <v>yd-brz</v>
      </c>
      <c r="C2240" s="257" t="str">
        <v>安尔哺乳枕</v>
      </c>
      <c r="D2240" s="257" t="str">
        <v>安尔哺乳枕</v>
      </c>
      <c r="E2240" s="257" t="str">
        <v>yd-brz</v>
      </c>
      <c r="F2240" s="257" t="str">
        <v>D50*15</v>
      </c>
      <c r="G2240" s="231"/>
      <c r="H2240" s="231"/>
      <c r="I2240" s="231"/>
      <c r="J2240" s="231"/>
      <c r="K2240" s="231"/>
      <c r="L2240" s="231"/>
      <c r="M2240" s="231"/>
      <c r="N2240" s="231"/>
      <c r="O2240" s="231"/>
      <c r="P2240" s="231"/>
      <c r="Q2240" s="231"/>
      <c r="R2240" s="231"/>
      <c r="S2240" s="231"/>
      <c r="T2240" s="231"/>
    </row>
    <row r="2241">
      <c r="A2241" s="257" t="str">
        <v>yd-mbhqd</v>
      </c>
      <c r="B2241" s="257" t="str">
        <v>yd-mbhqd</v>
      </c>
      <c r="C2241" s="257" t="str">
        <v>安尔Q垫</v>
      </c>
      <c r="D2241" s="257" t="str">
        <v>安尔Q垫</v>
      </c>
      <c r="E2241" s="257" t="str">
        <v>yd-mbhqd</v>
      </c>
      <c r="F2241" s="257" t="str">
        <v>60*120*3</v>
      </c>
      <c r="G2241" s="231"/>
      <c r="H2241" s="231"/>
      <c r="I2241" s="231"/>
      <c r="J2241" s="231"/>
      <c r="K2241" s="231"/>
      <c r="L2241" s="231"/>
      <c r="M2241" s="231"/>
      <c r="N2241" s="231"/>
      <c r="O2241" s="231"/>
      <c r="P2241" s="231"/>
      <c r="Q2241" s="231"/>
      <c r="R2241" s="231"/>
      <c r="S2241" s="231"/>
      <c r="T2241" s="231"/>
    </row>
    <row r="2242">
      <c r="A2242" s="257" t="str">
        <v>ydsh-pssjt200*230</v>
      </c>
      <c r="B2242" s="257" t="str">
        <v>ydsh-pssjt</v>
      </c>
      <c r="C2242" s="257" t="str">
        <v>亚朵生活 拼色60S长绒棉四件套</v>
      </c>
      <c r="D2242" s="257" t="str">
        <v>亚朵生活 拼色60S长绒棉四件套</v>
      </c>
      <c r="E2242" s="257" t="str">
        <v>ydsh-pssjt200*230</v>
      </c>
      <c r="F2242" s="257" t="str">
        <v>默认规格</v>
      </c>
      <c r="G2242" s="231"/>
      <c r="H2242" s="231"/>
      <c r="I2242" s="231"/>
      <c r="J2242" s="231"/>
      <c r="K2242" s="231"/>
      <c r="L2242" s="231"/>
      <c r="M2242" s="231"/>
      <c r="N2242" s="231"/>
      <c r="O2242" s="231"/>
      <c r="P2242" s="231"/>
      <c r="Q2242" s="231"/>
      <c r="R2242" s="231"/>
      <c r="S2242" s="231"/>
      <c r="T2242" s="231"/>
    </row>
    <row r="2243">
      <c r="A2243" s="257" t="str">
        <v>ydsh-pssjt220*240</v>
      </c>
      <c r="B2243" s="257" t="str">
        <v>ydsh-pssjt</v>
      </c>
      <c r="C2243" s="257" t="str">
        <v>亚朵生活 拼色60S长绒棉四件套</v>
      </c>
      <c r="D2243" s="257" t="str">
        <v>亚朵生活 拼色60S长绒棉四件套</v>
      </c>
      <c r="E2243" s="257" t="str">
        <v>ydsh-pssjt220*240</v>
      </c>
      <c r="F2243" s="257" t="str">
        <v>默认规格</v>
      </c>
      <c r="G2243" s="231"/>
      <c r="H2243" s="231"/>
      <c r="I2243" s="231"/>
      <c r="J2243" s="231"/>
      <c r="K2243" s="231"/>
      <c r="L2243" s="231"/>
      <c r="M2243" s="231"/>
      <c r="N2243" s="231"/>
      <c r="O2243" s="231"/>
      <c r="P2243" s="231"/>
      <c r="Q2243" s="231"/>
      <c r="R2243" s="231"/>
      <c r="S2243" s="231"/>
      <c r="T2243" s="231"/>
    </row>
    <row r="2244">
      <c r="A2244" s="257" t="str">
        <v>ydsh-60sxbb150*210</v>
      </c>
      <c r="B2244" s="257" t="str">
        <v>ydsh-60sxb</v>
      </c>
      <c r="C2244" s="257" t="str">
        <v>亚朵生活60S水洗棉夏被</v>
      </c>
      <c r="D2244" s="257" t="str">
        <v>亚朵生活60S水洗棉夏被</v>
      </c>
      <c r="E2244" s="257" t="str">
        <v>ydsh-60sxbb150*210</v>
      </c>
      <c r="F2244" s="257" t="str">
        <v>150*210蓝</v>
      </c>
      <c r="G2244" s="231"/>
      <c r="H2244" s="231"/>
      <c r="I2244" s="231"/>
      <c r="J2244" s="231"/>
      <c r="K2244" s="231"/>
      <c r="L2244" s="231"/>
      <c r="M2244" s="231"/>
      <c r="N2244" s="231"/>
      <c r="O2244" s="231"/>
      <c r="P2244" s="231"/>
      <c r="Q2244" s="231"/>
      <c r="R2244" s="231"/>
      <c r="S2244" s="231"/>
      <c r="T2244" s="231"/>
    </row>
    <row r="2245">
      <c r="A2245" s="257" t="str">
        <v>ydsh-60sxbb200*230</v>
      </c>
      <c r="B2245" s="257" t="str">
        <v>ydsh-60sxb</v>
      </c>
      <c r="C2245" s="257" t="str">
        <v>亚朵生活60S水洗棉夏被</v>
      </c>
      <c r="D2245" s="257" t="str">
        <v>亚朵生活60S水洗棉夏被</v>
      </c>
      <c r="E2245" s="257" t="str">
        <v>ydsh-60sxbb200*230</v>
      </c>
      <c r="F2245" s="257" t="str">
        <v>200*230蓝</v>
      </c>
      <c r="G2245" s="231"/>
      <c r="H2245" s="231"/>
      <c r="I2245" s="231"/>
      <c r="J2245" s="231"/>
      <c r="K2245" s="231"/>
      <c r="L2245" s="231"/>
      <c r="M2245" s="231"/>
      <c r="N2245" s="231"/>
      <c r="O2245" s="231"/>
      <c r="P2245" s="231"/>
      <c r="Q2245" s="231"/>
      <c r="R2245" s="231"/>
      <c r="S2245" s="231"/>
      <c r="T2245" s="231"/>
    </row>
    <row r="2246">
      <c r="A2246" s="257" t="str">
        <v>ydsh-60sxbp200*230</v>
      </c>
      <c r="B2246" s="257" t="str">
        <v>ydsh-60sxb</v>
      </c>
      <c r="C2246" s="257" t="str">
        <v>亚朵生活60S水洗棉夏被</v>
      </c>
      <c r="D2246" s="257" t="str">
        <v>亚朵生活60S水洗棉夏被</v>
      </c>
      <c r="E2246" s="257" t="str">
        <v>ydsh-60sxbp200*230</v>
      </c>
      <c r="F2246" s="257" t="str">
        <v>200*230粉</v>
      </c>
      <c r="G2246" s="231"/>
      <c r="H2246" s="231"/>
      <c r="I2246" s="231"/>
      <c r="J2246" s="231"/>
      <c r="K2246" s="231"/>
      <c r="L2246" s="231"/>
      <c r="M2246" s="231"/>
      <c r="N2246" s="231"/>
      <c r="O2246" s="231"/>
      <c r="P2246" s="231"/>
      <c r="Q2246" s="231"/>
      <c r="R2246" s="231"/>
      <c r="S2246" s="231"/>
      <c r="T2246" s="231"/>
    </row>
    <row r="2247">
      <c r="A2247" s="257" t="str">
        <v>ydsh-60sxbp150*210</v>
      </c>
      <c r="B2247" s="257" t="str">
        <v>ydsh-60sxb</v>
      </c>
      <c r="C2247" s="257" t="str">
        <v>亚朵生活60S水洗棉夏被</v>
      </c>
      <c r="D2247" s="257" t="str">
        <v>亚朵生活60S水洗棉夏被</v>
      </c>
      <c r="E2247" s="257" t="str">
        <v>ydsh-60sxbp150*210</v>
      </c>
      <c r="F2247" s="257" t="str">
        <v>150*210粉</v>
      </c>
      <c r="G2247" s="231"/>
      <c r="H2247" s="231"/>
      <c r="I2247" s="231"/>
      <c r="J2247" s="231"/>
      <c r="K2247" s="231"/>
      <c r="L2247" s="231"/>
      <c r="M2247" s="231"/>
      <c r="N2247" s="231"/>
      <c r="O2247" s="231"/>
      <c r="P2247" s="231"/>
      <c r="Q2247" s="231"/>
      <c r="R2247" s="231"/>
      <c r="S2247" s="231"/>
      <c r="T2247" s="231"/>
    </row>
    <row r="2248">
      <c r="A2248" s="257" t="str">
        <v>ydsh-60ssjtb200*230</v>
      </c>
      <c r="B2248" s="257" t="str">
        <v>ydsh-60ssjt</v>
      </c>
      <c r="C2248" s="257" t="str">
        <v>亚朵生活60S水洗棉四件套</v>
      </c>
      <c r="D2248" s="257" t="str">
        <v>亚朵生活60S水洗棉四件套</v>
      </c>
      <c r="E2248" s="257" t="str">
        <v>ydsh-60ssjtb200*230</v>
      </c>
      <c r="F2248" s="257" t="str">
        <v>颜色:蓝色,床品尺寸:200*230cm,普通系列</v>
      </c>
      <c r="G2248" s="231"/>
      <c r="H2248" s="231"/>
      <c r="I2248" s="231"/>
      <c r="J2248" s="231"/>
      <c r="K2248" s="231"/>
      <c r="L2248" s="231"/>
      <c r="M2248" s="231"/>
      <c r="N2248" s="231"/>
      <c r="O2248" s="231"/>
      <c r="P2248" s="231"/>
      <c r="Q2248" s="231"/>
      <c r="R2248" s="231"/>
      <c r="S2248" s="231"/>
      <c r="T2248" s="231"/>
    </row>
    <row r="2249">
      <c r="A2249" s="257" t="str">
        <v>ydsh-60ssjtb220*240</v>
      </c>
      <c r="B2249" s="257" t="str">
        <v>ydsh-60ssjt</v>
      </c>
      <c r="C2249" s="257" t="str">
        <v>亚朵生活60S水洗棉四件套</v>
      </c>
      <c r="D2249" s="257" t="str">
        <v>亚朵生活60S水洗棉四件套</v>
      </c>
      <c r="E2249" s="257" t="str">
        <v>ydsh-60ssjtb220*240</v>
      </c>
      <c r="F2249" s="257" t="str">
        <v>220*240蓝</v>
      </c>
      <c r="G2249" s="231"/>
      <c r="H2249" s="231"/>
      <c r="I2249" s="231"/>
      <c r="J2249" s="231"/>
      <c r="K2249" s="231"/>
      <c r="L2249" s="231"/>
      <c r="M2249" s="231"/>
      <c r="N2249" s="231"/>
      <c r="O2249" s="231"/>
      <c r="P2249" s="231"/>
      <c r="Q2249" s="231"/>
      <c r="R2249" s="231"/>
      <c r="S2249" s="231"/>
      <c r="T2249" s="231"/>
    </row>
    <row r="2250">
      <c r="A2250" s="257" t="str">
        <v>ydsh-60ssjtp200*230</v>
      </c>
      <c r="B2250" s="257" t="str">
        <v>ydsh-60ssjt</v>
      </c>
      <c r="C2250" s="257" t="str">
        <v>亚朵生活60S水洗棉四件套</v>
      </c>
      <c r="D2250" s="257" t="str">
        <v>亚朵生活60S水洗棉四件套</v>
      </c>
      <c r="E2250" s="257" t="str">
        <v>ydsh-60ssjtp200*230</v>
      </c>
      <c r="F2250" s="257" t="str">
        <v>200*230粉</v>
      </c>
      <c r="G2250" s="231"/>
      <c r="H2250" s="231"/>
      <c r="I2250" s="231"/>
      <c r="J2250" s="231"/>
      <c r="K2250" s="231"/>
      <c r="L2250" s="231"/>
      <c r="M2250" s="231"/>
      <c r="N2250" s="231"/>
      <c r="O2250" s="231"/>
      <c r="P2250" s="231"/>
      <c r="Q2250" s="231"/>
      <c r="R2250" s="231"/>
      <c r="S2250" s="231"/>
      <c r="T2250" s="231"/>
    </row>
    <row r="2251">
      <c r="A2251" s="257" t="str">
        <v>ydsh-60ssjtp220*240</v>
      </c>
      <c r="B2251" s="257" t="str">
        <v>ydsh-60ssjt</v>
      </c>
      <c r="C2251" s="257" t="str">
        <v>亚朵生活60S水洗棉四件套</v>
      </c>
      <c r="D2251" s="257" t="str">
        <v>亚朵生活60S水洗棉四件套</v>
      </c>
      <c r="E2251" s="257" t="str">
        <v>ydsh-60ssjtp220*240</v>
      </c>
      <c r="F2251" s="257" t="str">
        <v>颜色:粉色,床品尺寸:220*240cm,普通系列</v>
      </c>
      <c r="G2251" s="231"/>
      <c r="H2251" s="231"/>
      <c r="I2251" s="231"/>
      <c r="J2251" s="231"/>
      <c r="K2251" s="231"/>
      <c r="L2251" s="231"/>
      <c r="M2251" s="231"/>
      <c r="N2251" s="231"/>
      <c r="O2251" s="231"/>
      <c r="P2251" s="231"/>
      <c r="Q2251" s="231"/>
      <c r="R2251" s="231"/>
      <c r="S2251" s="231"/>
      <c r="T2251" s="231"/>
    </row>
    <row r="2252">
      <c r="A2252" s="257" t="str">
        <v>ydsh-bns</v>
      </c>
      <c r="B2252" s="257" t="str">
        <v>ydsh-bns</v>
      </c>
      <c r="C2252" s="257" t="str">
        <v>亚朵生活 焕颜玻尿酸莹润次抛精华液</v>
      </c>
      <c r="D2252" s="257" t="str">
        <v>亚朵生活 焕颜玻尿酸莹润次抛精华液</v>
      </c>
      <c r="E2252" s="257" t="str">
        <v>ydsh-bns</v>
      </c>
      <c r="F2252" s="257" t="str">
        <v>5只装</v>
      </c>
      <c r="G2252" s="231"/>
      <c r="H2252" s="231"/>
      <c r="I2252" s="231"/>
      <c r="J2252" s="231"/>
      <c r="K2252" s="231"/>
      <c r="L2252" s="231"/>
      <c r="M2252" s="231"/>
      <c r="N2252" s="231"/>
      <c r="O2252" s="231"/>
      <c r="P2252" s="231"/>
      <c r="Q2252" s="231"/>
      <c r="R2252" s="231"/>
      <c r="S2252" s="231"/>
      <c r="T2252" s="231"/>
    </row>
    <row r="2253">
      <c r="A2253" s="257" t="str">
        <v>Amiro-xmhjmy</v>
      </c>
      <c r="B2253" s="257" t="str">
        <v>Amiro-xmhjmy</v>
      </c>
      <c r="C2253" s="257" t="str">
        <v>Amiro小棉花洁面仪</v>
      </c>
      <c r="D2253" s="257" t="str">
        <v>Amiro小棉花洁面仪</v>
      </c>
      <c r="E2253" s="257" t="str">
        <v>Amiro-xmhjmy</v>
      </c>
      <c r="F2253" s="257" t="str">
        <v>樱花粉</v>
      </c>
      <c r="G2253" s="231"/>
      <c r="H2253" s="231"/>
      <c r="I2253" s="231"/>
      <c r="J2253" s="231"/>
      <c r="K2253" s="231"/>
      <c r="L2253" s="231"/>
      <c r="M2253" s="231"/>
      <c r="N2253" s="231"/>
      <c r="O2253" s="231"/>
      <c r="P2253" s="231"/>
      <c r="Q2253" s="231"/>
      <c r="R2253" s="231"/>
      <c r="S2253" s="231"/>
      <c r="T2253" s="231"/>
    </row>
    <row r="2254">
      <c r="A2254" s="257" t="str">
        <v>Amiro-xmhjmyw</v>
      </c>
      <c r="B2254" s="257" t="str">
        <v>Amiro-xmhjmy</v>
      </c>
      <c r="C2254" s="257" t="str">
        <v>Amiro小棉花洁面仪</v>
      </c>
      <c r="D2254" s="257" t="str">
        <v>Amiro小棉花洁面仪</v>
      </c>
      <c r="E2254" s="257" t="str">
        <v>Amiro-xmhjmyw</v>
      </c>
      <c r="F2254" s="257" t="str">
        <v>棉花白</v>
      </c>
      <c r="G2254" s="231"/>
      <c r="H2254" s="231"/>
      <c r="I2254" s="231"/>
      <c r="J2254" s="231"/>
      <c r="K2254" s="231"/>
      <c r="L2254" s="231"/>
      <c r="M2254" s="231"/>
      <c r="N2254" s="231"/>
      <c r="O2254" s="231"/>
      <c r="P2254" s="231"/>
      <c r="Q2254" s="231"/>
      <c r="R2254" s="231"/>
      <c r="S2254" s="231"/>
      <c r="T2254" s="231"/>
    </row>
    <row r="2255">
      <c r="A2255" s="257" t="str">
        <v>ss-cyq</v>
      </c>
      <c r="B2255" s="257" t="str">
        <v>ss-cyq</v>
      </c>
      <c r="C2255" s="257" t="str">
        <v>素士便携式电动冲牙器</v>
      </c>
      <c r="D2255" s="257" t="str">
        <v>素士便携式电动冲牙器</v>
      </c>
      <c r="E2255" s="257" t="str">
        <v>ss-cyq</v>
      </c>
      <c r="F2255" s="257" t="str">
        <v>默认规格</v>
      </c>
      <c r="G2255" s="231"/>
      <c r="H2255" s="231"/>
      <c r="I2255" s="231"/>
      <c r="J2255" s="231"/>
      <c r="K2255" s="231"/>
      <c r="L2255" s="231"/>
      <c r="M2255" s="231"/>
      <c r="N2255" s="231"/>
      <c r="O2255" s="231"/>
      <c r="P2255" s="231"/>
      <c r="Q2255" s="231"/>
      <c r="R2255" s="231"/>
      <c r="S2255" s="231"/>
      <c r="T2255" s="231"/>
    </row>
    <row r="2256">
      <c r="A2256" s="257" t="str">
        <v>yd-bwmkbwh</v>
      </c>
      <c r="B2256" s="257" t="str">
        <v>yd-bwmkb</v>
      </c>
      <c r="C2256" s="257" t="str">
        <v>亚朵生活 双层保温马克杯</v>
      </c>
      <c r="D2256" s="257" t="str">
        <v>亚朵生活 双层保温马克杯</v>
      </c>
      <c r="E2256" s="257" t="str">
        <v>yd-bwmkbwh</v>
      </c>
      <c r="F2256" s="257" t="str">
        <v>（白色）10.9 x 8.5cm 、360ml</v>
      </c>
      <c r="G2256" s="231"/>
      <c r="H2256" s="231"/>
      <c r="I2256" s="231"/>
      <c r="J2256" s="231"/>
      <c r="K2256" s="231"/>
      <c r="L2256" s="231"/>
      <c r="M2256" s="231"/>
      <c r="N2256" s="231"/>
      <c r="O2256" s="231"/>
      <c r="P2256" s="231"/>
      <c r="Q2256" s="231"/>
      <c r="R2256" s="231"/>
      <c r="S2256" s="231"/>
      <c r="T2256" s="231"/>
    </row>
    <row r="2257">
      <c r="A2257" s="257" t="str">
        <v>yd-bwmkbb</v>
      </c>
      <c r="B2257" s="257" t="str">
        <v>yd-bwmkb</v>
      </c>
      <c r="C2257" s="257" t="str">
        <v>亚朵生活 双层保温马克杯</v>
      </c>
      <c r="D2257" s="257" t="str">
        <v>亚朵生活 双层保温马克杯</v>
      </c>
      <c r="E2257" s="257" t="str">
        <v>yd-bwmkbb</v>
      </c>
      <c r="F2257" s="257" t="str">
        <v>（黑色）10.9 x 8.5cm 、360ml</v>
      </c>
      <c r="G2257" s="231"/>
      <c r="H2257" s="231"/>
      <c r="I2257" s="231"/>
      <c r="J2257" s="231"/>
      <c r="K2257" s="231"/>
      <c r="L2257" s="231"/>
      <c r="M2257" s="231"/>
      <c r="N2257" s="231"/>
      <c r="O2257" s="231"/>
      <c r="P2257" s="231"/>
      <c r="Q2257" s="231"/>
      <c r="R2257" s="231"/>
      <c r="S2257" s="231"/>
      <c r="T2257" s="231"/>
    </row>
    <row r="2258">
      <c r="A2258" s="257" t="str">
        <v>yd-bwmkbp</v>
      </c>
      <c r="B2258" s="257" t="str">
        <v>yd-bwmkb</v>
      </c>
      <c r="C2258" s="257" t="str">
        <v>亚朵生活 双层保温马克杯</v>
      </c>
      <c r="D2258" s="257" t="str">
        <v>亚朵生活 双层保温马克杯</v>
      </c>
      <c r="E2258" s="257" t="str">
        <v>yd-bwmkbp</v>
      </c>
      <c r="F2258" s="257" t="str">
        <v>（粉色）10.9 x 8.5cm 、360ml</v>
      </c>
      <c r="G2258" s="231"/>
      <c r="H2258" s="231"/>
      <c r="I2258" s="231"/>
      <c r="J2258" s="231"/>
      <c r="K2258" s="231"/>
      <c r="L2258" s="231"/>
      <c r="M2258" s="231"/>
      <c r="N2258" s="231"/>
      <c r="O2258" s="231"/>
      <c r="P2258" s="231"/>
      <c r="Q2258" s="231"/>
      <c r="R2258" s="231"/>
      <c r="S2258" s="231"/>
      <c r="T2258" s="231"/>
    </row>
    <row r="2259">
      <c r="A2259" s="257" t="str">
        <v>yd-bxbwbwh</v>
      </c>
      <c r="B2259" s="257" t="str">
        <v>yd-bxbwb</v>
      </c>
      <c r="C2259" s="257" t="str">
        <v>亚朵生活 户外随行保温杯</v>
      </c>
      <c r="D2259" s="257" t="str">
        <v>亚朵生活 便携户外不锈钢保温杯</v>
      </c>
      <c r="E2259" s="257" t="str">
        <v>yd-bxbwbwh</v>
      </c>
      <c r="F2259" s="257" t="str">
        <v>白色7x26cm、500ml</v>
      </c>
      <c r="G2259" s="231"/>
      <c r="H2259" s="231"/>
      <c r="I2259" s="231"/>
      <c r="J2259" s="231"/>
      <c r="K2259" s="231"/>
      <c r="L2259" s="231"/>
      <c r="M2259" s="231"/>
      <c r="N2259" s="231"/>
      <c r="O2259" s="231"/>
      <c r="P2259" s="231"/>
      <c r="Q2259" s="231"/>
      <c r="R2259" s="231"/>
      <c r="S2259" s="231"/>
      <c r="T2259" s="231"/>
    </row>
    <row r="2260">
      <c r="A2260" s="257" t="str">
        <v>yd-bxbwbb</v>
      </c>
      <c r="B2260" s="257" t="str">
        <v>yd-bxbwb</v>
      </c>
      <c r="C2260" s="257" t="str">
        <v>亚朵生活 户外随行保温杯</v>
      </c>
      <c r="D2260" s="257" t="str">
        <v>亚朵生活 便携户外不锈钢保温杯</v>
      </c>
      <c r="E2260" s="257" t="str">
        <v>yd-bxbwbb</v>
      </c>
      <c r="F2260" s="257" t="str">
        <v>颜色:黑色,容量:500ml,普通系列</v>
      </c>
      <c r="G2260" s="231"/>
      <c r="H2260" s="231"/>
      <c r="I2260" s="231"/>
      <c r="J2260" s="231"/>
      <c r="K2260" s="231"/>
      <c r="L2260" s="231"/>
      <c r="M2260" s="231"/>
      <c r="N2260" s="231"/>
      <c r="O2260" s="231"/>
      <c r="P2260" s="231"/>
      <c r="Q2260" s="231"/>
      <c r="R2260" s="231"/>
      <c r="S2260" s="231"/>
      <c r="T2260" s="231"/>
    </row>
    <row r="2261">
      <c r="A2261" s="257" t="str">
        <v>yd-bxbwbp</v>
      </c>
      <c r="B2261" s="257" t="str">
        <v>yd-bxbwb</v>
      </c>
      <c r="C2261" s="257" t="str">
        <v>亚朵生活 户外随行保温杯</v>
      </c>
      <c r="D2261" s="257" t="str">
        <v>亚朵生活 便携户外不锈钢保温杯</v>
      </c>
      <c r="E2261" s="257" t="str">
        <v>yd-bxbwbp</v>
      </c>
      <c r="F2261" s="257" t="str">
        <v>粉色7x26cm、500ml</v>
      </c>
      <c r="G2261" s="231"/>
      <c r="H2261" s="231"/>
      <c r="I2261" s="231"/>
      <c r="J2261" s="231"/>
      <c r="K2261" s="231"/>
      <c r="L2261" s="231"/>
      <c r="M2261" s="231"/>
      <c r="N2261" s="231"/>
      <c r="O2261" s="231"/>
      <c r="P2261" s="231"/>
      <c r="Q2261" s="231"/>
      <c r="R2261" s="231"/>
      <c r="S2261" s="231"/>
      <c r="T2261" s="231"/>
    </row>
    <row r="2262">
      <c r="A2262" s="257" t="str">
        <v>yd-nljyz</v>
      </c>
      <c r="B2262" s="257" t="str">
        <v>yd-nljyz</v>
      </c>
      <c r="C2262" s="257" t="str">
        <v>亚朵生活 凝胶记忆枕</v>
      </c>
      <c r="D2262" s="257" t="str">
        <v>凝胶枕</v>
      </c>
      <c r="E2262" s="257" t="str">
        <v>yd-nljyz</v>
      </c>
      <c r="F2262" s="257" t="str">
        <v>默认规格</v>
      </c>
      <c r="G2262" s="231"/>
      <c r="H2262" s="231"/>
      <c r="I2262" s="231"/>
      <c r="J2262" s="231"/>
      <c r="K2262" s="231"/>
      <c r="L2262" s="231"/>
      <c r="M2262" s="231"/>
      <c r="N2262" s="231"/>
      <c r="O2262" s="231"/>
      <c r="P2262" s="231"/>
      <c r="Q2262" s="231"/>
      <c r="R2262" s="231"/>
      <c r="S2262" s="231"/>
      <c r="T2262" s="231"/>
    </row>
    <row r="2263">
      <c r="A2263" s="257" t="str">
        <v>ydsh-20pcb</v>
      </c>
      <c r="B2263" s="257" t="str">
        <v>ydsh-20pcb</v>
      </c>
      <c r="C2263" s="257" t="str">
        <v>亚朵生活 磨砂PC拉链旅行箱</v>
      </c>
      <c r="D2263" s="257" t="str">
        <v>磨砂PC拉链旅行箱</v>
      </c>
      <c r="E2263" s="257" t="str">
        <v>ydsh-20pcb</v>
      </c>
      <c r="F2263" s="257" t="str">
        <v>黑色20寸</v>
      </c>
      <c r="G2263" s="231"/>
      <c r="H2263" s="231"/>
      <c r="I2263" s="231"/>
      <c r="J2263" s="231"/>
      <c r="K2263" s="231"/>
      <c r="L2263" s="231"/>
      <c r="M2263" s="231"/>
      <c r="N2263" s="231"/>
      <c r="O2263" s="231"/>
      <c r="P2263" s="231"/>
      <c r="Q2263" s="231"/>
      <c r="R2263" s="231"/>
      <c r="S2263" s="231"/>
      <c r="T2263" s="231"/>
    </row>
    <row r="2264">
      <c r="A2264" s="257" t="str">
        <v>ydsh-20pcr</v>
      </c>
      <c r="B2264" s="257" t="str">
        <v>ydsh-20pcb</v>
      </c>
      <c r="C2264" s="257" t="str">
        <v>亚朵生活 磨砂PC拉链旅行箱</v>
      </c>
      <c r="D2264" s="257" t="str">
        <v>磨砂PC拉链旅行箱</v>
      </c>
      <c r="E2264" s="257" t="str">
        <v>ydsh-20pcr</v>
      </c>
      <c r="F2264" s="257" t="str">
        <v>红色20寸</v>
      </c>
      <c r="G2264" s="231"/>
      <c r="H2264" s="231"/>
      <c r="I2264" s="231"/>
      <c r="J2264" s="231"/>
      <c r="K2264" s="231"/>
      <c r="L2264" s="231"/>
      <c r="M2264" s="231"/>
      <c r="N2264" s="231"/>
      <c r="O2264" s="231"/>
      <c r="P2264" s="231"/>
      <c r="Q2264" s="231"/>
      <c r="R2264" s="231"/>
      <c r="S2264" s="231"/>
      <c r="T2264" s="231"/>
    </row>
    <row r="2265">
      <c r="A2265" s="257" t="str">
        <v>ydsh-20pcy</v>
      </c>
      <c r="B2265" s="257" t="str">
        <v>ydsh-20pcb</v>
      </c>
      <c r="C2265" s="257" t="str">
        <v>亚朵生活 磨砂PC拉链旅行箱</v>
      </c>
      <c r="D2265" s="257" t="str">
        <v>磨砂PC拉链旅行箱</v>
      </c>
      <c r="E2265" s="257" t="str">
        <v>ydsh-20pcy</v>
      </c>
      <c r="F2265" s="257" t="str">
        <v>黄色20寸</v>
      </c>
      <c r="G2265" s="231"/>
      <c r="H2265" s="231"/>
      <c r="I2265" s="231"/>
      <c r="J2265" s="231"/>
      <c r="K2265" s="231"/>
      <c r="L2265" s="231"/>
      <c r="M2265" s="231"/>
      <c r="N2265" s="231"/>
      <c r="O2265" s="231"/>
      <c r="P2265" s="231"/>
      <c r="Q2265" s="231"/>
      <c r="R2265" s="231"/>
      <c r="S2265" s="231"/>
      <c r="T2265" s="231"/>
    </row>
    <row r="2266">
      <c r="A2266" s="257" t="str">
        <v>ydsh-20pcg</v>
      </c>
      <c r="B2266" s="257" t="str">
        <v>ydsh-20pcb</v>
      </c>
      <c r="C2266" s="257" t="str">
        <v>亚朵生活 磨砂PC拉链旅行箱</v>
      </c>
      <c r="D2266" s="257" t="str">
        <v>磨砂PC拉链旅行箱</v>
      </c>
      <c r="E2266" s="257" t="str">
        <v>ydsh-20pcg</v>
      </c>
      <c r="F2266" s="257" t="str">
        <v>绿色20寸</v>
      </c>
      <c r="G2266" s="231"/>
      <c r="H2266" s="231"/>
      <c r="I2266" s="231"/>
      <c r="J2266" s="231"/>
      <c r="K2266" s="231"/>
      <c r="L2266" s="231"/>
      <c r="M2266" s="231"/>
      <c r="N2266" s="231"/>
      <c r="O2266" s="231"/>
      <c r="P2266" s="231"/>
      <c r="Q2266" s="231"/>
      <c r="R2266" s="231"/>
      <c r="S2266" s="231"/>
      <c r="T2266" s="231"/>
    </row>
    <row r="2267">
      <c r="A2267" s="257" t="str">
        <v>ydsh-20pcfa</v>
      </c>
      <c r="B2267" s="257" t="str">
        <v>ydsh-20pcb</v>
      </c>
      <c r="C2267" s="257" t="str">
        <v>亚朵生活 磨砂PC拉链旅行箱</v>
      </c>
      <c r="D2267" s="257" t="str">
        <v>磨砂PC拉链旅行箱</v>
      </c>
      <c r="E2267" s="257" t="str">
        <v>ydsh-20pcfa</v>
      </c>
      <c r="F2267" s="257" t="str">
        <v>發 20寸</v>
      </c>
      <c r="G2267" s="231"/>
      <c r="H2267" s="231"/>
      <c r="I2267" s="231"/>
      <c r="J2267" s="231"/>
      <c r="K2267" s="231"/>
      <c r="L2267" s="231"/>
      <c r="M2267" s="231"/>
      <c r="N2267" s="231"/>
      <c r="O2267" s="231"/>
      <c r="P2267" s="231"/>
      <c r="Q2267" s="231"/>
      <c r="R2267" s="231"/>
      <c r="S2267" s="231"/>
      <c r="T2267" s="231"/>
    </row>
    <row r="2268">
      <c r="A2268" s="257" t="str">
        <v>ydsh-20pczh</v>
      </c>
      <c r="B2268" s="257" t="str">
        <v>ydsh-20pcb</v>
      </c>
      <c r="C2268" s="257" t="str">
        <v>亚朵生活 磨砂PC拉链旅行箱</v>
      </c>
      <c r="D2268" s="257" t="str">
        <v>磨砂PC拉链旅行箱</v>
      </c>
      <c r="E2268" s="257" t="str">
        <v>ydsh-20pczh</v>
      </c>
      <c r="F2268" s="257" t="str">
        <v>知乎定制款</v>
      </c>
      <c r="G2268" s="231"/>
      <c r="H2268" s="231"/>
      <c r="I2268" s="231"/>
      <c r="J2268" s="231"/>
      <c r="K2268" s="231"/>
      <c r="L2268" s="231"/>
      <c r="M2268" s="231"/>
      <c r="N2268" s="231"/>
      <c r="O2268" s="231"/>
      <c r="P2268" s="231"/>
      <c r="Q2268" s="231"/>
      <c r="R2268" s="231"/>
      <c r="S2268" s="231"/>
      <c r="T2268" s="231"/>
    </row>
    <row r="2269">
      <c r="A2269" s="257" t="str">
        <v>ydsh-bnszp</v>
      </c>
      <c r="B2269" s="257" t="str">
        <v>ydsh-bnszp</v>
      </c>
      <c r="C2269" s="257" t="str">
        <v>亚朵生活 焕颜玻尿酸莹润次抛精华液(单支）赠品</v>
      </c>
      <c r="D2269" s="257" t="str">
        <v>焕颜玻尿酸莹润次抛精华液(单支）</v>
      </c>
      <c r="E2269" s="257" t="str">
        <v>ydsh-bnszp</v>
      </c>
      <c r="F2269" s="257" t="str">
        <v>默认规格</v>
      </c>
      <c r="G2269" s="231"/>
      <c r="H2269" s="231"/>
      <c r="I2269" s="231"/>
      <c r="J2269" s="231"/>
      <c r="K2269" s="231"/>
      <c r="L2269" s="231"/>
      <c r="M2269" s="231"/>
      <c r="N2269" s="231"/>
      <c r="O2269" s="231"/>
      <c r="P2269" s="231"/>
      <c r="Q2269" s="231"/>
      <c r="R2269" s="231"/>
      <c r="S2269" s="231"/>
      <c r="T2269" s="231"/>
    </row>
    <row r="2270">
      <c r="A2270" s="257" t="str">
        <v>ydsh-sbddyswh</v>
      </c>
      <c r="B2270" s="257" t="str">
        <v>ydsh-sbddys</v>
      </c>
      <c r="C2270" s="257" t="str">
        <v>亚朵生活 双核声波电动牙刷</v>
      </c>
      <c r="D2270" s="257" t="str">
        <v>双核声波电动牙刷</v>
      </c>
      <c r="E2270" s="257" t="str">
        <v>ydsh-sbddyswh</v>
      </c>
      <c r="F2270" s="257" t="str">
        <v>磨砂白</v>
      </c>
      <c r="G2270" s="231"/>
      <c r="H2270" s="231"/>
      <c r="I2270" s="231"/>
      <c r="J2270" s="231"/>
      <c r="K2270" s="231"/>
      <c r="L2270" s="231"/>
      <c r="M2270" s="231"/>
      <c r="N2270" s="231"/>
      <c r="O2270" s="231"/>
      <c r="P2270" s="231"/>
      <c r="Q2270" s="231"/>
      <c r="R2270" s="231"/>
      <c r="S2270" s="231"/>
      <c r="T2270" s="231"/>
    </row>
    <row r="2271">
      <c r="A2271" s="257" t="str">
        <v>ydsh-sbddysbl</v>
      </c>
      <c r="B2271" s="257" t="str">
        <v>ydsh-sbddys</v>
      </c>
      <c r="C2271" s="257" t="str">
        <v>亚朵生活 双核声波电动牙刷</v>
      </c>
      <c r="D2271" s="257" t="str">
        <v>双核声波电动牙刷</v>
      </c>
      <c r="E2271" s="257" t="str">
        <v>ydsh-sbddysbl</v>
      </c>
      <c r="F2271" s="257" t="str">
        <v>磨砂黑</v>
      </c>
      <c r="G2271" s="231"/>
      <c r="H2271" s="231"/>
      <c r="I2271" s="231"/>
      <c r="J2271" s="231"/>
      <c r="K2271" s="231"/>
      <c r="L2271" s="231"/>
      <c r="M2271" s="231"/>
      <c r="N2271" s="231"/>
      <c r="O2271" s="231"/>
      <c r="P2271" s="231"/>
      <c r="Q2271" s="231"/>
      <c r="R2271" s="231"/>
      <c r="S2271" s="231"/>
      <c r="T2271" s="231"/>
    </row>
    <row r="2272">
      <c r="A2272" s="257" t="str">
        <v>zrzw-xcz6</v>
      </c>
      <c r="B2272" s="257" t="str">
        <v>zrzw-xcz6</v>
      </c>
      <c r="C2272" s="257" t="str">
        <v>自然造物六根装小长棕</v>
      </c>
      <c r="D2272" s="257" t="str">
        <v>自然造物六根装小长棕</v>
      </c>
      <c r="E2272" s="257" t="str">
        <v>zrzw-xcz6</v>
      </c>
      <c r="F2272" s="257" t="str">
        <v>默认规格</v>
      </c>
      <c r="G2272" s="231"/>
      <c r="H2272" s="231"/>
      <c r="I2272" s="231"/>
      <c r="J2272" s="231"/>
      <c r="K2272" s="231"/>
      <c r="L2272" s="231"/>
      <c r="M2272" s="231"/>
      <c r="N2272" s="231"/>
      <c r="O2272" s="231"/>
      <c r="P2272" s="231"/>
      <c r="Q2272" s="231"/>
      <c r="R2272" s="231"/>
      <c r="S2272" s="231"/>
      <c r="T2272" s="231"/>
    </row>
    <row r="2273">
      <c r="A2273" s="257" t="str">
        <v>SWDK-YCXSJ</v>
      </c>
      <c r="B2273" s="257" t="str">
        <v>SWDK-YCXSJ</v>
      </c>
      <c r="C2273" s="257" t="str">
        <v>洒哇地咔 一次性专用擦地湿巾3包</v>
      </c>
      <c r="D2273" s="257" t="str">
        <v>洒哇地咔 一次性专用擦地湿巾3包</v>
      </c>
      <c r="E2273" s="257" t="str">
        <v>SWDK-YCXSJ</v>
      </c>
      <c r="F2273" s="257" t="str">
        <v>3包</v>
      </c>
      <c r="G2273" s="231"/>
      <c r="H2273" s="231"/>
      <c r="I2273" s="231"/>
      <c r="J2273" s="231"/>
      <c r="K2273" s="231"/>
      <c r="L2273" s="231"/>
      <c r="M2273" s="231"/>
      <c r="N2273" s="231"/>
      <c r="O2273" s="231"/>
      <c r="P2273" s="231"/>
      <c r="Q2273" s="231"/>
      <c r="R2273" s="231"/>
      <c r="S2273" s="231"/>
      <c r="T2273" s="231"/>
    </row>
    <row r="2274">
      <c r="A2274" s="257" t="str">
        <v>kw-zds</v>
      </c>
      <c r="B2274" s="257" t="str">
        <v>kw-zds</v>
      </c>
      <c r="C2274" s="257" t="str">
        <v>卡蛙无极风4寸折叠风扇</v>
      </c>
      <c r="D2274" s="257" t="str">
        <v>卡蛙无极风4寸折叠风扇</v>
      </c>
      <c r="E2274" s="257" t="str">
        <v>kw-zds</v>
      </c>
      <c r="F2274" s="257" t="str">
        <v>默认规格</v>
      </c>
      <c r="G2274" s="231"/>
      <c r="H2274" s="231"/>
      <c r="I2274" s="231"/>
      <c r="J2274" s="231"/>
      <c r="K2274" s="231"/>
      <c r="L2274" s="231"/>
      <c r="M2274" s="231"/>
      <c r="N2274" s="231"/>
      <c r="O2274" s="231"/>
      <c r="P2274" s="231"/>
      <c r="Q2274" s="231"/>
      <c r="R2274" s="231"/>
      <c r="S2274" s="231"/>
      <c r="T2274" s="231"/>
    </row>
    <row r="2275">
      <c r="A2275" s="257" t="str">
        <v>ss-s3txdr</v>
      </c>
      <c r="B2275" s="257" t="str">
        <v>ss-s3txd</v>
      </c>
      <c r="C2275" s="257" t="str">
        <v>素士凌朗S3顺滑电动剃须刀</v>
      </c>
      <c r="D2275" s="257" t="str">
        <v>素士凌朗S3顺滑电动剃须刀</v>
      </c>
      <c r="E2275" s="257" t="str">
        <v>ss-s3txdr</v>
      </c>
      <c r="F2275" s="257" t="str">
        <v>耀眼红</v>
      </c>
      <c r="G2275" s="231"/>
      <c r="H2275" s="231"/>
      <c r="I2275" s="231"/>
      <c r="J2275" s="231"/>
      <c r="K2275" s="231"/>
      <c r="L2275" s="231"/>
      <c r="M2275" s="231"/>
      <c r="N2275" s="231"/>
      <c r="O2275" s="231"/>
      <c r="P2275" s="231"/>
      <c r="Q2275" s="231"/>
      <c r="R2275" s="231"/>
      <c r="S2275" s="231"/>
      <c r="T2275" s="231"/>
    </row>
    <row r="2276">
      <c r="A2276" s="257" t="str">
        <v>ss-s3txdb</v>
      </c>
      <c r="B2276" s="257" t="str">
        <v>ss-s3txd</v>
      </c>
      <c r="C2276" s="257" t="str">
        <v>素士凌朗S3顺滑电动剃须刀</v>
      </c>
      <c r="D2276" s="257" t="str">
        <v>素士凌朗S3顺滑电动剃须刀</v>
      </c>
      <c r="E2276" s="257" t="str">
        <v>ss-s3txdb</v>
      </c>
      <c r="F2276" s="257" t="str">
        <v>经典黑</v>
      </c>
      <c r="G2276" s="231"/>
      <c r="H2276" s="231"/>
      <c r="I2276" s="231"/>
      <c r="J2276" s="231"/>
      <c r="K2276" s="231"/>
      <c r="L2276" s="231"/>
      <c r="M2276" s="231"/>
      <c r="N2276" s="231"/>
      <c r="O2276" s="231"/>
      <c r="P2276" s="231"/>
      <c r="Q2276" s="231"/>
      <c r="R2276" s="231"/>
      <c r="S2276" s="231"/>
      <c r="T2276" s="231"/>
    </row>
    <row r="2277">
      <c r="A2277" s="257" t="str">
        <v>ss-s3txdbl</v>
      </c>
      <c r="B2277" s="257" t="str">
        <v>ss-s3txd</v>
      </c>
      <c r="C2277" s="257" t="str">
        <v>素士凌朗S3顺滑电动剃须刀</v>
      </c>
      <c r="D2277" s="257" t="str">
        <v>素士凌朗S3顺滑电动剃须刀</v>
      </c>
      <c r="E2277" s="257" t="str">
        <v>ss-s3txdbl</v>
      </c>
      <c r="F2277" s="257" t="str">
        <v>骑士蓝</v>
      </c>
      <c r="G2277" s="231"/>
      <c r="H2277" s="231"/>
      <c r="I2277" s="231"/>
      <c r="J2277" s="231"/>
      <c r="K2277" s="231"/>
      <c r="L2277" s="231"/>
      <c r="M2277" s="231"/>
      <c r="N2277" s="231"/>
      <c r="O2277" s="231"/>
      <c r="P2277" s="231"/>
      <c r="Q2277" s="231"/>
      <c r="R2277" s="231"/>
      <c r="S2277" s="231"/>
      <c r="T2277" s="231"/>
    </row>
    <row r="2278">
      <c r="A2278" s="257" t="str">
        <v>zm-wxxcq</v>
      </c>
      <c r="B2278" s="257" t="str">
        <v>zm-wxxcq</v>
      </c>
      <c r="C2278" s="257" t="str">
        <v>追觅｜多功能手持无线吸尘器 大吸力长续航</v>
      </c>
      <c r="D2278" s="257" t="str">
        <v>追觅｜多功能手持无线吸尘器 大吸力长续航</v>
      </c>
      <c r="E2278" s="257" t="str">
        <v>zm-wxxcq</v>
      </c>
      <c r="F2278" s="257" t="str">
        <v>默认规格</v>
      </c>
      <c r="G2278" s="231"/>
      <c r="H2278" s="231"/>
      <c r="I2278" s="231"/>
      <c r="J2278" s="231"/>
      <c r="K2278" s="231"/>
      <c r="L2278" s="231"/>
      <c r="M2278" s="231"/>
      <c r="N2278" s="231"/>
      <c r="O2278" s="231"/>
      <c r="P2278" s="231"/>
      <c r="Q2278" s="231"/>
      <c r="R2278" s="231"/>
      <c r="S2278" s="231"/>
      <c r="T2278" s="231"/>
    </row>
    <row r="2279">
      <c r="A2279" s="257" t="str">
        <v>3550070</v>
      </c>
      <c r="B2279" s="257" t="str">
        <v>3550070</v>
      </c>
      <c r="C2279" s="257" t="str">
        <v>网易智造手持式小旋风风扇</v>
      </c>
      <c r="D2279" s="257" t="str">
        <v>网易智造手持式小旋风风扇</v>
      </c>
      <c r="E2279" s="257" t="str">
        <v>3550070</v>
      </c>
      <c r="F2279" s="257" t="str">
        <v>105*48*208mm</v>
      </c>
      <c r="G2279" s="231"/>
      <c r="H2279" s="231"/>
      <c r="I2279" s="231"/>
      <c r="J2279" s="231"/>
      <c r="K2279" s="231"/>
      <c r="L2279" s="231"/>
      <c r="M2279" s="231"/>
      <c r="N2279" s="231"/>
      <c r="O2279" s="231"/>
      <c r="P2279" s="231"/>
      <c r="Q2279" s="231"/>
      <c r="R2279" s="231"/>
      <c r="S2279" s="231"/>
      <c r="T2279" s="231"/>
    </row>
    <row r="2280">
      <c r="A2280" s="257" t="str">
        <v>ydsh-ddystwh</v>
      </c>
      <c r="B2280" s="257" t="str">
        <v>ydsh-ddyst</v>
      </c>
      <c r="C2280" s="257" t="str">
        <v>亚朵生活 双核声波电动牙刷头 2支装</v>
      </c>
      <c r="D2280" s="257" t="str">
        <v>电动牙刷头</v>
      </c>
      <c r="E2280" s="257" t="str">
        <v>ydsh-ddystwh</v>
      </c>
      <c r="F2280" s="257" t="str">
        <v>颜色:白色,普通系列</v>
      </c>
      <c r="G2280" s="231"/>
      <c r="H2280" s="231"/>
      <c r="I2280" s="231"/>
      <c r="J2280" s="231"/>
      <c r="K2280" s="231"/>
      <c r="L2280" s="231"/>
      <c r="M2280" s="231"/>
      <c r="N2280" s="231"/>
      <c r="O2280" s="231"/>
      <c r="P2280" s="231"/>
      <c r="Q2280" s="231"/>
      <c r="R2280" s="231"/>
      <c r="S2280" s="231"/>
      <c r="T2280" s="231"/>
    </row>
    <row r="2281">
      <c r="A2281" s="257" t="str">
        <v>ydsh-ddystbl</v>
      </c>
      <c r="B2281" s="257" t="str">
        <v>ydsh-ddyst</v>
      </c>
      <c r="C2281" s="257" t="str">
        <v>亚朵生活 双核声波电动牙刷头 2支装</v>
      </c>
      <c r="D2281" s="257" t="str">
        <v>电动牙刷头</v>
      </c>
      <c r="E2281" s="257" t="str">
        <v>ydsh-ddystbl</v>
      </c>
      <c r="F2281" s="257" t="str">
        <v>颜色:黑色,普通系列</v>
      </c>
      <c r="G2281" s="231"/>
      <c r="H2281" s="231"/>
      <c r="I2281" s="231"/>
      <c r="J2281" s="231"/>
      <c r="K2281" s="231"/>
      <c r="L2281" s="231"/>
      <c r="M2281" s="231"/>
      <c r="N2281" s="231"/>
      <c r="O2281" s="231"/>
      <c r="P2281" s="231"/>
      <c r="Q2281" s="231"/>
      <c r="R2281" s="231"/>
      <c r="S2281" s="231"/>
      <c r="T2281" s="231"/>
    </row>
    <row r="2282">
      <c r="A2282" s="257" t="str">
        <v>ydsh-dskjyz</v>
      </c>
      <c r="B2282" s="257" t="str">
        <v>ydsh-dskjyz</v>
      </c>
      <c r="C2282" s="257" t="str">
        <v>亚朵生活 慢回弹护颈记忆枕</v>
      </c>
      <c r="D2282" s="257" t="str">
        <v>慢回弹护颈记忆枕</v>
      </c>
      <c r="E2282" s="257" t="str">
        <v>ydsh-dskjyz</v>
      </c>
      <c r="F2282" s="257" t="str">
        <v>60*40*12cm</v>
      </c>
      <c r="G2282" s="231"/>
      <c r="H2282" s="231"/>
      <c r="I2282" s="231"/>
      <c r="J2282" s="231"/>
      <c r="K2282" s="231"/>
      <c r="L2282" s="231"/>
      <c r="M2282" s="231"/>
      <c r="N2282" s="231"/>
      <c r="O2282" s="231"/>
      <c r="P2282" s="231"/>
      <c r="Q2282" s="231"/>
      <c r="R2282" s="231"/>
      <c r="S2282" s="231"/>
      <c r="T2282" s="231"/>
    </row>
    <row r="2283">
      <c r="A2283" s="257" t="str">
        <v>0102100047-1</v>
      </c>
      <c r="B2283" s="257" t="str">
        <v>ydsh-dskjyz</v>
      </c>
      <c r="C2283" s="257" t="str">
        <v>亚朵生活 慢回弹护颈记忆枕</v>
      </c>
      <c r="D2283" s="257" t="str">
        <v>慢回弹护颈记忆枕</v>
      </c>
      <c r="E2283" s="257" t="str">
        <v>ydsh-dskjyz</v>
      </c>
      <c r="F2283" s="257" t="str">
        <v>38D 60*40*12cm</v>
      </c>
      <c r="G2283" s="231"/>
      <c r="H2283" s="231"/>
      <c r="I2283" s="231"/>
      <c r="J2283" s="231"/>
      <c r="K2283" s="231"/>
      <c r="L2283" s="231"/>
      <c r="M2283" s="231"/>
      <c r="N2283" s="231"/>
      <c r="O2283" s="231"/>
      <c r="P2283" s="231"/>
      <c r="Q2283" s="231"/>
      <c r="R2283" s="231"/>
      <c r="S2283" s="231"/>
      <c r="T2283" s="231"/>
    </row>
    <row r="2284">
      <c r="A2284" s="257" t="str">
        <v>ed-xdjyctg1</v>
      </c>
      <c r="B2284" s="257" t="str">
        <v>ed-xdjyctg</v>
      </c>
      <c r="C2284" s="257" t="str">
        <v>EDIMASS | 现代简约床头柜 储物柜</v>
      </c>
      <c r="D2284" s="257" t="str">
        <v>EDIMASS | 现代简约床头柜 储物柜</v>
      </c>
      <c r="E2284" s="257" t="str">
        <v>ed-xdjyctg1</v>
      </c>
      <c r="F2284" s="257" t="str">
        <v>白橡木</v>
      </c>
      <c r="G2284" s="231"/>
      <c r="H2284" s="231"/>
      <c r="I2284" s="231"/>
      <c r="J2284" s="231"/>
      <c r="K2284" s="231"/>
      <c r="L2284" s="231"/>
      <c r="M2284" s="231"/>
      <c r="N2284" s="231"/>
      <c r="O2284" s="231"/>
      <c r="P2284" s="231"/>
      <c r="Q2284" s="231"/>
      <c r="R2284" s="231"/>
      <c r="S2284" s="231"/>
      <c r="T2284" s="231"/>
    </row>
    <row r="2285">
      <c r="A2285" s="257" t="str">
        <v>ed-xdjyctg2</v>
      </c>
      <c r="B2285" s="257" t="str">
        <v>ed-xdjyctg</v>
      </c>
      <c r="C2285" s="257" t="str">
        <v>EDIMASS | 现代简约床头柜 储物柜</v>
      </c>
      <c r="D2285" s="257" t="str">
        <v>EDIMASS | 现代简约床头柜 储物柜</v>
      </c>
      <c r="E2285" s="257" t="str">
        <v>ed-xdjyctg2</v>
      </c>
      <c r="F2285" s="257" t="str">
        <v>胡桃木</v>
      </c>
      <c r="G2285" s="231"/>
      <c r="H2285" s="231"/>
      <c r="I2285" s="231"/>
      <c r="J2285" s="231"/>
      <c r="K2285" s="231"/>
      <c r="L2285" s="231"/>
      <c r="M2285" s="231"/>
      <c r="N2285" s="231"/>
      <c r="O2285" s="231"/>
      <c r="P2285" s="231"/>
      <c r="Q2285" s="231"/>
      <c r="R2285" s="231"/>
      <c r="S2285" s="231"/>
      <c r="T2285" s="231"/>
    </row>
    <row r="2286">
      <c r="A2286" s="257" t="str">
        <v>cs8111</v>
      </c>
      <c r="B2286" s="257" t="str">
        <v>cs8111</v>
      </c>
      <c r="C2286" s="257" t="str">
        <v>沙发伴侣</v>
      </c>
      <c r="D2286" s="257" t="str">
        <v>沙发伴侣</v>
      </c>
      <c r="E2286" s="257" t="str">
        <v>cs8111</v>
      </c>
      <c r="F2286" s="257" t="str">
        <v>竹原色＋白色</v>
      </c>
      <c r="G2286" s="231"/>
      <c r="H2286" s="231"/>
      <c r="I2286" s="231"/>
      <c r="J2286" s="231"/>
      <c r="K2286" s="231"/>
      <c r="L2286" s="231"/>
      <c r="M2286" s="231"/>
      <c r="N2286" s="231"/>
      <c r="O2286" s="231"/>
      <c r="P2286" s="231"/>
      <c r="Q2286" s="231"/>
      <c r="R2286" s="231"/>
      <c r="S2286" s="231"/>
      <c r="T2286" s="231"/>
    </row>
    <row r="2287">
      <c r="A2287" s="257" t="str">
        <v>cs8002-zh1</v>
      </c>
      <c r="B2287" s="257" t="str">
        <v>cs8002-zh1</v>
      </c>
      <c r="C2287" s="257" t="str">
        <v>偷闲茶盘组合款-经典款</v>
      </c>
      <c r="D2287" s="257" t="str">
        <v>偷闲茶盘组合款-经典款</v>
      </c>
      <c r="E2287" s="257" t="str">
        <v>cs8002-zh1</v>
      </c>
      <c r="F2287" s="257" t="str">
        <v>默认规格</v>
      </c>
      <c r="G2287" s="231"/>
      <c r="H2287" s="231"/>
      <c r="I2287" s="231"/>
      <c r="J2287" s="231"/>
      <c r="K2287" s="231"/>
      <c r="L2287" s="231"/>
      <c r="M2287" s="231"/>
      <c r="N2287" s="231"/>
      <c r="O2287" s="231"/>
      <c r="P2287" s="231"/>
      <c r="Q2287" s="231"/>
      <c r="R2287" s="231"/>
      <c r="S2287" s="231"/>
      <c r="T2287" s="231"/>
    </row>
    <row r="2288">
      <c r="A2288" s="257" t="str">
        <v>cs8727</v>
      </c>
      <c r="B2288" s="257" t="str">
        <v>cs8727</v>
      </c>
      <c r="C2288" s="257" t="str">
        <v>如意床头柜</v>
      </c>
      <c r="D2288" s="257" t="str">
        <v>如意床头柜</v>
      </c>
      <c r="E2288" s="257" t="str">
        <v>cs8727</v>
      </c>
      <c r="F2288" s="257" t="str">
        <v>原竹色＋白色</v>
      </c>
      <c r="G2288" s="231"/>
      <c r="H2288" s="231"/>
      <c r="I2288" s="231"/>
      <c r="J2288" s="231"/>
      <c r="K2288" s="231"/>
      <c r="L2288" s="231"/>
      <c r="M2288" s="231"/>
      <c r="N2288" s="231"/>
      <c r="O2288" s="231"/>
      <c r="P2288" s="231"/>
      <c r="Q2288" s="231"/>
      <c r="R2288" s="231"/>
      <c r="S2288" s="231"/>
      <c r="T2288" s="231"/>
    </row>
    <row r="2289">
      <c r="A2289" s="257" t="str">
        <v>cs8728-1</v>
      </c>
      <c r="B2289" s="257" t="str">
        <v>cs8728-1</v>
      </c>
      <c r="C2289" s="257" t="str">
        <v>律动·书柜</v>
      </c>
      <c r="D2289" s="257" t="str">
        <v>律动·书柜（灰色）</v>
      </c>
      <c r="E2289" s="257" t="str">
        <v>cs8728-1</v>
      </c>
      <c r="F2289" s="257" t="str">
        <v>原竹色＋灰色</v>
      </c>
      <c r="G2289" s="231"/>
      <c r="H2289" s="231"/>
      <c r="I2289" s="231"/>
      <c r="J2289" s="231"/>
      <c r="K2289" s="231"/>
      <c r="L2289" s="231"/>
      <c r="M2289" s="231"/>
      <c r="N2289" s="231"/>
      <c r="O2289" s="231"/>
      <c r="P2289" s="231"/>
      <c r="Q2289" s="231"/>
      <c r="R2289" s="231"/>
      <c r="S2289" s="231"/>
      <c r="T2289" s="231"/>
    </row>
    <row r="2290">
      <c r="A2290" s="257" t="str">
        <v>cs8728-2</v>
      </c>
      <c r="B2290" s="257" t="str">
        <v>cs8728-2</v>
      </c>
      <c r="C2290" s="257" t="str">
        <v>律动·书柜</v>
      </c>
      <c r="D2290" s="257" t="str">
        <v>律动·书柜（白色）</v>
      </c>
      <c r="E2290" s="257" t="str">
        <v>cs8728-2</v>
      </c>
      <c r="F2290" s="257" t="str">
        <v>原竹色＋白色</v>
      </c>
      <c r="G2290" s="231"/>
      <c r="H2290" s="231"/>
      <c r="I2290" s="231"/>
      <c r="J2290" s="231"/>
      <c r="K2290" s="231"/>
      <c r="L2290" s="231"/>
      <c r="M2290" s="231"/>
      <c r="N2290" s="231"/>
      <c r="O2290" s="231"/>
      <c r="P2290" s="231"/>
      <c r="Q2290" s="231"/>
      <c r="R2290" s="231"/>
      <c r="S2290" s="231"/>
      <c r="T2290" s="231"/>
    </row>
    <row r="2291">
      <c r="A2291" s="257" t="str">
        <v>cs8730-4</v>
      </c>
      <c r="B2291" s="257" t="str">
        <v>cs8730-4</v>
      </c>
      <c r="C2291" s="257" t="str">
        <v>四层置物架</v>
      </c>
      <c r="D2291" s="257" t="str">
        <v>四层置物架</v>
      </c>
      <c r="E2291" s="257" t="str">
        <v>cs8730-4</v>
      </c>
      <c r="F2291" s="257" t="str">
        <v>原竹色+白色</v>
      </c>
      <c r="G2291" s="231"/>
      <c r="H2291" s="231"/>
      <c r="I2291" s="231"/>
      <c r="J2291" s="231"/>
      <c r="K2291" s="231"/>
      <c r="L2291" s="231"/>
      <c r="M2291" s="231"/>
      <c r="N2291" s="231"/>
      <c r="O2291" s="231"/>
      <c r="P2291" s="231"/>
      <c r="Q2291" s="231"/>
      <c r="R2291" s="231"/>
      <c r="S2291" s="231"/>
      <c r="T2291" s="231"/>
    </row>
    <row r="2292">
      <c r="A2292" s="257" t="str">
        <v>cs8101-3</v>
      </c>
      <c r="B2292" s="257" t="str">
        <v>cs8101</v>
      </c>
      <c r="C2292" s="257" t="str">
        <v>食趣.竹纤维干果盘</v>
      </c>
      <c r="D2292" s="257" t="str">
        <v>竹纤维干果盘</v>
      </c>
      <c r="E2292" s="257" t="str">
        <v>cs8101-3</v>
      </c>
      <c r="F2292" s="257" t="str">
        <v>3格</v>
      </c>
      <c r="G2292" s="231"/>
      <c r="H2292" s="231"/>
      <c r="I2292" s="231"/>
      <c r="J2292" s="231"/>
      <c r="K2292" s="231"/>
      <c r="L2292" s="231"/>
      <c r="M2292" s="231"/>
      <c r="N2292" s="231"/>
      <c r="O2292" s="231"/>
      <c r="P2292" s="231"/>
      <c r="Q2292" s="231"/>
      <c r="R2292" s="231"/>
      <c r="S2292" s="231"/>
      <c r="T2292" s="231"/>
    </row>
    <row r="2293">
      <c r="A2293" s="257" t="str">
        <v>cs8101-4</v>
      </c>
      <c r="B2293" s="257" t="str">
        <v>cs8101</v>
      </c>
      <c r="C2293" s="257" t="str">
        <v>食趣.竹纤维干果盘</v>
      </c>
      <c r="D2293" s="257" t="str">
        <v>竹纤维干果盘</v>
      </c>
      <c r="E2293" s="257" t="str">
        <v>cs8101-4</v>
      </c>
      <c r="F2293" s="257" t="str">
        <v>4格</v>
      </c>
      <c r="G2293" s="231"/>
      <c r="H2293" s="231"/>
      <c r="I2293" s="231"/>
      <c r="J2293" s="231"/>
      <c r="K2293" s="231"/>
      <c r="L2293" s="231"/>
      <c r="M2293" s="231"/>
      <c r="N2293" s="231"/>
      <c r="O2293" s="231"/>
      <c r="P2293" s="231"/>
      <c r="Q2293" s="231"/>
      <c r="R2293" s="231"/>
      <c r="S2293" s="231"/>
      <c r="T2293" s="231"/>
    </row>
    <row r="2294">
      <c r="A2294" s="257" t="str">
        <v>cs8101-6</v>
      </c>
      <c r="B2294" s="257" t="str">
        <v>cs8101</v>
      </c>
      <c r="C2294" s="257" t="str">
        <v>食趣.竹纤维干果盘</v>
      </c>
      <c r="D2294" s="257" t="str">
        <v>竹纤维干果盘</v>
      </c>
      <c r="E2294" s="257" t="str">
        <v>cs8101-6</v>
      </c>
      <c r="F2294" s="257" t="str">
        <v>6格</v>
      </c>
      <c r="G2294" s="231"/>
      <c r="H2294" s="231"/>
      <c r="I2294" s="231"/>
      <c r="J2294" s="231"/>
      <c r="K2294" s="231"/>
      <c r="L2294" s="231"/>
      <c r="M2294" s="231"/>
      <c r="N2294" s="231"/>
      <c r="O2294" s="231"/>
      <c r="P2294" s="231"/>
      <c r="Q2294" s="231"/>
      <c r="R2294" s="231"/>
      <c r="S2294" s="231"/>
      <c r="T2294" s="231"/>
    </row>
    <row r="2295">
      <c r="A2295" s="257" t="str">
        <v>cs8031</v>
      </c>
      <c r="B2295" s="257" t="str">
        <v>cs8031</v>
      </c>
      <c r="C2295" s="257" t="str">
        <v>格调·多功能置墙架</v>
      </c>
      <c r="D2295" s="257" t="str">
        <v>格调·多功能置墙架</v>
      </c>
      <c r="E2295" s="257" t="str">
        <v>cs8031</v>
      </c>
      <c r="F2295" s="257" t="str">
        <v>原竹色+白色</v>
      </c>
      <c r="G2295" s="231"/>
      <c r="H2295" s="231"/>
      <c r="I2295" s="231"/>
      <c r="J2295" s="231"/>
      <c r="K2295" s="231"/>
      <c r="L2295" s="231"/>
      <c r="M2295" s="231"/>
      <c r="N2295" s="231"/>
      <c r="O2295" s="231"/>
      <c r="P2295" s="231"/>
      <c r="Q2295" s="231"/>
      <c r="R2295" s="231"/>
      <c r="S2295" s="231"/>
      <c r="T2295" s="231"/>
    </row>
    <row r="2296">
      <c r="A2296" s="257" t="str">
        <v>cs8884-1</v>
      </c>
      <c r="B2296" s="257" t="str">
        <v>cs8884-1</v>
      </c>
      <c r="C2296" s="257" t="str">
        <v>小鸟衣帽架全竹款</v>
      </c>
      <c r="D2296" s="257" t="str">
        <v>小鸟衣帽架全竹款</v>
      </c>
      <c r="E2296" s="257" t="str">
        <v>cs8884-1</v>
      </c>
      <c r="F2296" s="257" t="str">
        <v>原竹色+白色</v>
      </c>
      <c r="G2296" s="231"/>
      <c r="H2296" s="231"/>
      <c r="I2296" s="231"/>
      <c r="J2296" s="231"/>
      <c r="K2296" s="231"/>
      <c r="L2296" s="231"/>
      <c r="M2296" s="231"/>
      <c r="N2296" s="231"/>
      <c r="O2296" s="231"/>
      <c r="P2296" s="231"/>
      <c r="Q2296" s="231"/>
      <c r="R2296" s="231"/>
      <c r="S2296" s="231"/>
      <c r="T2296" s="231"/>
    </row>
    <row r="2297">
      <c r="A2297" s="257" t="str">
        <v>cs8903-23</v>
      </c>
      <c r="B2297" s="257" t="str">
        <v>cs8903</v>
      </c>
      <c r="C2297" s="257" t="str">
        <v>开颜桌面收纳盒</v>
      </c>
      <c r="D2297" s="257" t="str">
        <v>开颜桌面收纳盒</v>
      </c>
      <c r="E2297" s="257" t="str">
        <v>cs8903-23</v>
      </c>
      <c r="F2297" s="257" t="str">
        <v>A款</v>
      </c>
      <c r="G2297" s="231"/>
      <c r="H2297" s="231"/>
      <c r="I2297" s="231"/>
      <c r="J2297" s="231"/>
      <c r="K2297" s="231"/>
      <c r="L2297" s="231"/>
      <c r="M2297" s="231"/>
      <c r="N2297" s="231"/>
      <c r="O2297" s="231"/>
      <c r="P2297" s="231"/>
      <c r="Q2297" s="231"/>
      <c r="R2297" s="231"/>
      <c r="S2297" s="231"/>
      <c r="T2297" s="231"/>
    </row>
    <row r="2298">
      <c r="A2298" s="257" t="str">
        <v>cs8903-33</v>
      </c>
      <c r="B2298" s="257" t="str">
        <v>cs8903</v>
      </c>
      <c r="C2298" s="257" t="str">
        <v>开颜桌面收纳盒</v>
      </c>
      <c r="D2298" s="257" t="str">
        <v>开颜桌面收纳盒</v>
      </c>
      <c r="E2298" s="257" t="str">
        <v>cs8903-33</v>
      </c>
      <c r="F2298" s="257" t="str">
        <v>B款</v>
      </c>
      <c r="G2298" s="231"/>
      <c r="H2298" s="231"/>
      <c r="I2298" s="231"/>
      <c r="J2298" s="231"/>
      <c r="K2298" s="231"/>
      <c r="L2298" s="231"/>
      <c r="M2298" s="231"/>
      <c r="N2298" s="231"/>
      <c r="O2298" s="231"/>
      <c r="P2298" s="231"/>
      <c r="Q2298" s="231"/>
      <c r="R2298" s="231"/>
      <c r="S2298" s="231"/>
      <c r="T2298" s="231"/>
    </row>
    <row r="2299">
      <c r="A2299" s="257" t="str">
        <v>cs8903-22</v>
      </c>
      <c r="B2299" s="257" t="str">
        <v>cs8903</v>
      </c>
      <c r="C2299" s="257" t="str">
        <v>开颜桌面收纳盒</v>
      </c>
      <c r="D2299" s="257" t="str">
        <v>开颜桌面收纳盒</v>
      </c>
      <c r="E2299" s="257" t="str">
        <v>cs8903-22</v>
      </c>
      <c r="F2299" s="257" t="str">
        <v>C款</v>
      </c>
      <c r="G2299" s="231"/>
      <c r="H2299" s="231"/>
      <c r="I2299" s="231"/>
      <c r="J2299" s="231"/>
      <c r="K2299" s="231"/>
      <c r="L2299" s="231"/>
      <c r="M2299" s="231"/>
      <c r="N2299" s="231"/>
      <c r="O2299" s="231"/>
      <c r="P2299" s="231"/>
      <c r="Q2299" s="231"/>
      <c r="R2299" s="231"/>
      <c r="S2299" s="231"/>
      <c r="T2299" s="231"/>
    </row>
    <row r="2300">
      <c r="A2300" s="257" t="str">
        <v>cs8911-c</v>
      </c>
      <c r="B2300" s="257" t="str">
        <v>cs8911</v>
      </c>
      <c r="C2300" s="257" t="str">
        <v>芭乐组合茶几</v>
      </c>
      <c r="D2300" s="257" t="str">
        <v>芭乐组合茶几</v>
      </c>
      <c r="E2300" s="257" t="str">
        <v>cs8911-c</v>
      </c>
      <c r="F2300" s="257" t="str">
        <v>矮款</v>
      </c>
      <c r="G2300" s="231"/>
      <c r="H2300" s="231"/>
      <c r="I2300" s="231"/>
      <c r="J2300" s="231"/>
      <c r="K2300" s="231"/>
      <c r="L2300" s="231"/>
      <c r="M2300" s="231"/>
      <c r="N2300" s="231"/>
      <c r="O2300" s="231"/>
      <c r="P2300" s="231"/>
      <c r="Q2300" s="231"/>
      <c r="R2300" s="231"/>
      <c r="S2300" s="231"/>
      <c r="T2300" s="231"/>
    </row>
    <row r="2301">
      <c r="A2301" s="257" t="str">
        <v>cs8911-d</v>
      </c>
      <c r="B2301" s="257" t="str">
        <v>cs8911</v>
      </c>
      <c r="C2301" s="257" t="str">
        <v>芭乐组合茶几</v>
      </c>
      <c r="D2301" s="257" t="str">
        <v>芭乐组合茶几</v>
      </c>
      <c r="E2301" s="257" t="str">
        <v>cs8911-d</v>
      </c>
      <c r="F2301" s="257" t="str">
        <v>高款</v>
      </c>
      <c r="G2301" s="231"/>
      <c r="H2301" s="231"/>
      <c r="I2301" s="231"/>
      <c r="J2301" s="231"/>
      <c r="K2301" s="231"/>
      <c r="L2301" s="231"/>
      <c r="M2301" s="231"/>
      <c r="N2301" s="231"/>
      <c r="O2301" s="231"/>
      <c r="P2301" s="231"/>
      <c r="Q2301" s="231"/>
      <c r="R2301" s="231"/>
      <c r="S2301" s="231"/>
      <c r="T2301" s="231"/>
    </row>
    <row r="2302">
      <c r="A2302" s="257" t="str">
        <v>deti-01</v>
      </c>
      <c r="B2302" s="257" t="str">
        <v>deti-01</v>
      </c>
      <c r="C2302" s="257" t="str">
        <v>得体无线熨烫机M1</v>
      </c>
      <c r="D2302" s="257" t="str">
        <v>得体无线熨烫机M1</v>
      </c>
      <c r="E2302" s="257" t="str">
        <v>deti-01</v>
      </c>
      <c r="F2302" s="257" t="str">
        <v>白色</v>
      </c>
      <c r="G2302" s="231"/>
      <c r="H2302" s="231"/>
      <c r="I2302" s="231"/>
      <c r="J2302" s="231"/>
      <c r="K2302" s="231"/>
      <c r="L2302" s="231"/>
      <c r="M2302" s="231"/>
      <c r="N2302" s="231"/>
      <c r="O2302" s="231"/>
      <c r="P2302" s="231"/>
      <c r="Q2302" s="231"/>
      <c r="R2302" s="231"/>
      <c r="S2302" s="231"/>
      <c r="T2302" s="231"/>
    </row>
    <row r="2303">
      <c r="A2303" s="257" t="str">
        <v>HJ-1103</v>
      </c>
      <c r="B2303" s="257" t="str">
        <v>deti-01</v>
      </c>
      <c r="C2303" s="257" t="str">
        <v>得体无线熨烫机M1</v>
      </c>
      <c r="D2303" s="257" t="str">
        <v>得体无线熨烫机M1</v>
      </c>
      <c r="E2303" s="257" t="str">
        <v>HJ-1103</v>
      </c>
      <c r="F2303" s="257" t="str">
        <v>熨烫机+去毛球配件</v>
      </c>
      <c r="G2303" s="231"/>
      <c r="H2303" s="231"/>
      <c r="I2303" s="231"/>
      <c r="J2303" s="231"/>
      <c r="K2303" s="231"/>
      <c r="L2303" s="231"/>
      <c r="M2303" s="231"/>
      <c r="N2303" s="231"/>
      <c r="O2303" s="231"/>
      <c r="P2303" s="231"/>
      <c r="Q2303" s="231"/>
      <c r="R2303" s="231"/>
      <c r="S2303" s="231"/>
      <c r="T2303" s="231"/>
    </row>
    <row r="2304">
      <c r="A2304" s="257" t="str">
        <v>ydsh-xddbb</v>
      </c>
      <c r="B2304" s="257" t="str">
        <v>ydsh-xddbb</v>
      </c>
      <c r="C2304" s="257" t="str">
        <v>亚朵生活 XDDESIGN城市安全防盗背包 经典版</v>
      </c>
      <c r="D2304" s="257" t="str">
        <v>亚朵生活 XDDESIGN城市安全防盗背包</v>
      </c>
      <c r="E2304" s="257" t="str">
        <v>ydsh-xddbb</v>
      </c>
      <c r="F2304" s="257" t="str">
        <v>44*30*14cm</v>
      </c>
      <c r="G2304" s="231"/>
      <c r="H2304" s="231"/>
      <c r="I2304" s="231"/>
      <c r="J2304" s="231"/>
      <c r="K2304" s="231"/>
      <c r="L2304" s="231"/>
      <c r="M2304" s="231"/>
      <c r="N2304" s="231"/>
      <c r="O2304" s="231"/>
      <c r="P2304" s="231"/>
      <c r="Q2304" s="231"/>
      <c r="R2304" s="231"/>
      <c r="S2304" s="231"/>
      <c r="T2304" s="231"/>
    </row>
    <row r="2305">
      <c r="A2305" s="257" t="str">
        <v>ydsh-zscj</v>
      </c>
      <c r="B2305" s="257" t="str">
        <v>ydsh-zscj</v>
      </c>
      <c r="C2305" s="257" t="str">
        <v>亚朵生活 冲耳紫砂茶具旅行套装</v>
      </c>
      <c r="D2305" s="257" t="str">
        <v>冲耳紫砂茶具旅行套装</v>
      </c>
      <c r="E2305" s="257" t="str">
        <v>ydsh-zscj</v>
      </c>
      <c r="F2305" s="257" t="str">
        <v>110*95*60mm</v>
      </c>
      <c r="G2305" s="231"/>
      <c r="H2305" s="231"/>
      <c r="I2305" s="231"/>
      <c r="J2305" s="231"/>
      <c r="K2305" s="231"/>
      <c r="L2305" s="231"/>
      <c r="M2305" s="231"/>
      <c r="N2305" s="231"/>
      <c r="O2305" s="231"/>
      <c r="P2305" s="231"/>
      <c r="Q2305" s="231"/>
      <c r="R2305" s="231"/>
      <c r="S2305" s="231"/>
      <c r="T2305" s="231"/>
    </row>
    <row r="2306">
      <c r="A2306" s="257" t="str">
        <v>SD15210B-1</v>
      </c>
      <c r="B2306" s="257" t="str">
        <v>SD15210B</v>
      </c>
      <c r="C2306" s="257" t="str">
        <v>EDIMASS | 美国白橡木/胡桃木餐桌</v>
      </c>
      <c r="D2306" s="257" t="str">
        <v>EDIMASS | 美国白橡木/胡桃木餐桌</v>
      </c>
      <c r="E2306" s="257" t="str">
        <v>SD15210B-1</v>
      </c>
      <c r="F2306" s="257" t="str">
        <v>长140*宽80*高75 白橡木</v>
      </c>
      <c r="G2306" s="231"/>
      <c r="H2306" s="231"/>
      <c r="I2306" s="231"/>
      <c r="J2306" s="231"/>
      <c r="K2306" s="231"/>
      <c r="L2306" s="231"/>
      <c r="M2306" s="231"/>
      <c r="N2306" s="231"/>
      <c r="O2306" s="231"/>
      <c r="P2306" s="231"/>
      <c r="Q2306" s="231"/>
      <c r="R2306" s="231"/>
      <c r="S2306" s="231"/>
      <c r="T2306" s="231"/>
    </row>
    <row r="2307">
      <c r="A2307" s="257" t="str">
        <v>SD15210C-1</v>
      </c>
      <c r="B2307" s="257" t="str">
        <v>SD15210B</v>
      </c>
      <c r="C2307" s="257" t="str">
        <v>EDIMASS | 美国白橡木/胡桃木餐桌</v>
      </c>
      <c r="D2307" s="257" t="str">
        <v>EDIMASS | 美国白橡木/胡桃木餐桌</v>
      </c>
      <c r="E2307" s="257" t="str">
        <v>SD15210C-1</v>
      </c>
      <c r="F2307" s="257" t="str">
        <v>长160*宽85*高75 白橡木</v>
      </c>
      <c r="G2307" s="231"/>
      <c r="H2307" s="231"/>
      <c r="I2307" s="231"/>
      <c r="J2307" s="231"/>
      <c r="K2307" s="231"/>
      <c r="L2307" s="231"/>
      <c r="M2307" s="231"/>
      <c r="N2307" s="231"/>
      <c r="O2307" s="231"/>
      <c r="P2307" s="231"/>
      <c r="Q2307" s="231"/>
      <c r="R2307" s="231"/>
      <c r="S2307" s="231"/>
      <c r="T2307" s="231"/>
    </row>
    <row r="2308">
      <c r="A2308" s="257" t="str">
        <v>SD15210D-1</v>
      </c>
      <c r="B2308" s="257" t="str">
        <v>SD15210B</v>
      </c>
      <c r="C2308" s="257" t="str">
        <v>EDIMASS | 美国白橡木/胡桃木餐桌</v>
      </c>
      <c r="D2308" s="257" t="str">
        <v>EDIMASS | 美国白橡木/胡桃木餐桌</v>
      </c>
      <c r="E2308" s="257" t="str">
        <v>SD15210D-1</v>
      </c>
      <c r="F2308" s="257" t="str">
        <v>长180*宽90*高75 白橡木</v>
      </c>
      <c r="G2308" s="231"/>
      <c r="H2308" s="231"/>
      <c r="I2308" s="231"/>
      <c r="J2308" s="231"/>
      <c r="K2308" s="231"/>
      <c r="L2308" s="231"/>
      <c r="M2308" s="231"/>
      <c r="N2308" s="231"/>
      <c r="O2308" s="231"/>
      <c r="P2308" s="231"/>
      <c r="Q2308" s="231"/>
      <c r="R2308" s="231"/>
      <c r="S2308" s="231"/>
      <c r="T2308" s="231"/>
    </row>
    <row r="2309">
      <c r="A2309" s="257" t="str">
        <v>SD15210B-2</v>
      </c>
      <c r="B2309" s="257" t="str">
        <v>SD15210B</v>
      </c>
      <c r="C2309" s="257" t="str">
        <v>EDIMASS | 美国白橡木/胡桃木餐桌</v>
      </c>
      <c r="D2309" s="257" t="str">
        <v>EDIMASS | 美国白橡木/胡桃木餐桌</v>
      </c>
      <c r="E2309" s="257" t="str">
        <v>SD15210B-2</v>
      </c>
      <c r="F2309" s="257" t="str">
        <v>长140*宽80*高75 胡桃木</v>
      </c>
      <c r="G2309" s="231"/>
      <c r="H2309" s="231"/>
      <c r="I2309" s="231"/>
      <c r="J2309" s="231"/>
      <c r="K2309" s="231"/>
      <c r="L2309" s="231"/>
      <c r="M2309" s="231"/>
      <c r="N2309" s="231"/>
      <c r="O2309" s="231"/>
      <c r="P2309" s="231"/>
      <c r="Q2309" s="231"/>
      <c r="R2309" s="231"/>
      <c r="S2309" s="231"/>
      <c r="T2309" s="231"/>
    </row>
    <row r="2310">
      <c r="A2310" s="257" t="str">
        <v>SD15210C-2</v>
      </c>
      <c r="B2310" s="257" t="str">
        <v>SD15210B</v>
      </c>
      <c r="C2310" s="257" t="str">
        <v>EDIMASS | 美国白橡木/胡桃木餐桌</v>
      </c>
      <c r="D2310" s="257" t="str">
        <v>EDIMASS | 美国白橡木/胡桃木餐桌</v>
      </c>
      <c r="E2310" s="257" t="str">
        <v>SD15210C-2</v>
      </c>
      <c r="F2310" s="257" t="str">
        <v>长160*宽85*高75 胡桃木</v>
      </c>
      <c r="G2310" s="231"/>
      <c r="H2310" s="231"/>
      <c r="I2310" s="231"/>
      <c r="J2310" s="231"/>
      <c r="K2310" s="231"/>
      <c r="L2310" s="231"/>
      <c r="M2310" s="231"/>
      <c r="N2310" s="231"/>
      <c r="O2310" s="231"/>
      <c r="P2310" s="231"/>
      <c r="Q2310" s="231"/>
      <c r="R2310" s="231"/>
      <c r="S2310" s="231"/>
      <c r="T2310" s="231"/>
    </row>
    <row r="2311">
      <c r="A2311" s="257" t="str">
        <v>SD15210D-2</v>
      </c>
      <c r="B2311" s="257" t="str">
        <v>SD15210B</v>
      </c>
      <c r="C2311" s="257" t="str">
        <v>EDIMASS | 美国白橡木/胡桃木餐桌</v>
      </c>
      <c r="D2311" s="257" t="str">
        <v>EDIMASS | 美国白橡木/胡桃木餐桌</v>
      </c>
      <c r="E2311" s="257" t="str">
        <v>SD15210D-2</v>
      </c>
      <c r="F2311" s="257" t="str">
        <v>长180*宽90*高75 胡桃木</v>
      </c>
      <c r="G2311" s="231"/>
      <c r="H2311" s="231"/>
      <c r="I2311" s="231"/>
      <c r="J2311" s="231"/>
      <c r="K2311" s="231"/>
      <c r="L2311" s="231"/>
      <c r="M2311" s="231"/>
      <c r="N2311" s="231"/>
      <c r="O2311" s="231"/>
      <c r="P2311" s="231"/>
      <c r="Q2311" s="231"/>
      <c r="R2311" s="231"/>
      <c r="S2311" s="231"/>
      <c r="T2311" s="231"/>
    </row>
    <row r="2312">
      <c r="A2312" s="257" t="str">
        <v>CH7201-1</v>
      </c>
      <c r="B2312" s="257" t="str">
        <v>CH7201-1</v>
      </c>
      <c r="C2312" s="257" t="str">
        <v>EDIMASS | 美国白橡木布艺单椅</v>
      </c>
      <c r="D2312" s="257" t="str">
        <v>EDIMASS | 美国白橡木布艺单椅</v>
      </c>
      <c r="E2312" s="257" t="str">
        <v>CH7201-1</v>
      </c>
      <c r="F2312" s="257" t="str">
        <v>质感灰 Ray 布</v>
      </c>
      <c r="G2312" s="231"/>
      <c r="H2312" s="231"/>
      <c r="I2312" s="231"/>
      <c r="J2312" s="231"/>
      <c r="K2312" s="231"/>
      <c r="L2312" s="231"/>
      <c r="M2312" s="231"/>
      <c r="N2312" s="231"/>
      <c r="O2312" s="231"/>
      <c r="P2312" s="231"/>
      <c r="Q2312" s="231"/>
      <c r="R2312" s="231"/>
      <c r="S2312" s="231"/>
      <c r="T2312" s="231"/>
    </row>
    <row r="2313">
      <c r="A2313" s="257" t="str">
        <v>ydsh-nteasg</v>
      </c>
      <c r="B2313" s="257" t="str">
        <v>ydsh-nteas</v>
      </c>
      <c r="C2313" s="257" t="str">
        <v>亚朵村的茶 新包装</v>
      </c>
      <c r="D2313" s="257"/>
      <c r="E2313" s="257" t="str">
        <v>ydsh-nteasg</v>
      </c>
      <c r="F2313" s="257" t="str">
        <v>伴手礼盒绿茶</v>
      </c>
      <c r="G2313" s="231"/>
      <c r="H2313" s="231"/>
      <c r="I2313" s="231"/>
      <c r="J2313" s="231"/>
      <c r="K2313" s="231"/>
      <c r="L2313" s="231"/>
      <c r="M2313" s="231"/>
      <c r="N2313" s="231"/>
      <c r="O2313" s="231"/>
      <c r="P2313" s="231"/>
      <c r="Q2313" s="231"/>
      <c r="R2313" s="231"/>
      <c r="S2313" s="231"/>
      <c r="T2313" s="231"/>
    </row>
    <row r="2314">
      <c r="A2314" s="257" t="str">
        <v>ydsh-nteasr</v>
      </c>
      <c r="B2314" s="257" t="str">
        <v>ydsh-nteas</v>
      </c>
      <c r="C2314" s="257" t="str">
        <v>亚朵村的茶 新包装</v>
      </c>
      <c r="D2314" s="257"/>
      <c r="E2314" s="257" t="str">
        <v>ydsh-nteasr</v>
      </c>
      <c r="F2314" s="257" t="str">
        <v>伴手礼盒红茶</v>
      </c>
      <c r="G2314" s="231"/>
      <c r="H2314" s="231"/>
      <c r="I2314" s="231"/>
      <c r="J2314" s="231"/>
      <c r="K2314" s="231"/>
      <c r="L2314" s="231"/>
      <c r="M2314" s="231"/>
      <c r="N2314" s="231"/>
      <c r="O2314" s="231"/>
      <c r="P2314" s="231"/>
      <c r="Q2314" s="231"/>
      <c r="R2314" s="231"/>
      <c r="S2314" s="231"/>
      <c r="T2314" s="231"/>
    </row>
    <row r="2315">
      <c r="A2315" s="257" t="str">
        <v>ydsh-nteagg</v>
      </c>
      <c r="B2315" s="257" t="str">
        <v>ydsh-nteag</v>
      </c>
      <c r="C2315" s="257" t="str">
        <v>亚朵村的茶 新包装</v>
      </c>
      <c r="D2315" s="257"/>
      <c r="E2315" s="257" t="str">
        <v>ydsh-nteagg</v>
      </c>
      <c r="F2315" s="257" t="str">
        <v>罐装礼盒绿茶</v>
      </c>
      <c r="G2315" s="231"/>
      <c r="H2315" s="231"/>
      <c r="I2315" s="231"/>
      <c r="J2315" s="231"/>
      <c r="K2315" s="231"/>
      <c r="L2315" s="231"/>
      <c r="M2315" s="231"/>
      <c r="N2315" s="231"/>
      <c r="O2315" s="231"/>
      <c r="P2315" s="231"/>
      <c r="Q2315" s="231"/>
      <c r="R2315" s="231"/>
      <c r="S2315" s="231"/>
      <c r="T2315" s="231"/>
    </row>
    <row r="2316">
      <c r="A2316" s="257" t="str">
        <v>ydsh-nteagr</v>
      </c>
      <c r="B2316" s="257" t="str">
        <v>ydsh-nteag</v>
      </c>
      <c r="C2316" s="257" t="str">
        <v>亚朵村的茶 新包装</v>
      </c>
      <c r="D2316" s="257"/>
      <c r="E2316" s="257" t="str">
        <v>ydsh-nteagr</v>
      </c>
      <c r="F2316" s="257" t="str">
        <v>罐装礼盒红茶</v>
      </c>
      <c r="G2316" s="231"/>
      <c r="H2316" s="231"/>
      <c r="I2316" s="231"/>
      <c r="J2316" s="231"/>
      <c r="K2316" s="231"/>
      <c r="L2316" s="231"/>
      <c r="M2316" s="231"/>
      <c r="N2316" s="231"/>
      <c r="O2316" s="231"/>
      <c r="P2316" s="231"/>
      <c r="Q2316" s="231"/>
      <c r="R2316" s="231"/>
      <c r="S2316" s="231"/>
      <c r="T2316" s="231"/>
    </row>
    <row r="2317">
      <c r="A2317" s="257" t="str">
        <v>ydcqq</v>
      </c>
      <c r="B2317" s="257" t="str">
        <v>ydcqq</v>
      </c>
      <c r="C2317" s="257" t="str">
        <v>亚朵村的曲奇 赠品</v>
      </c>
      <c r="D2317" s="257" t="str">
        <v>亚朵村的曲奇 赠品</v>
      </c>
      <c r="E2317" s="257" t="str">
        <v>ydcqq</v>
      </c>
      <c r="F2317" s="257" t="str">
        <v>默认规格</v>
      </c>
      <c r="G2317" s="231"/>
      <c r="H2317" s="231"/>
      <c r="I2317" s="231"/>
      <c r="J2317" s="231"/>
      <c r="K2317" s="231"/>
      <c r="L2317" s="231"/>
      <c r="M2317" s="231"/>
      <c r="N2317" s="231"/>
      <c r="O2317" s="231"/>
      <c r="P2317" s="231"/>
      <c r="Q2317" s="231"/>
      <c r="R2317" s="231"/>
      <c r="S2317" s="231"/>
      <c r="T2317" s="231"/>
    </row>
    <row r="2318">
      <c r="A2318" s="257" t="str">
        <v>ydsh-smsd</v>
      </c>
      <c r="B2318" s="257" t="str">
        <v>ydsh-smsd</v>
      </c>
      <c r="C2318" s="257" t="str">
        <v>亚朵生活 双面棉麻手袋</v>
      </c>
      <c r="D2318" s="257" t="str">
        <v>亚朵生活 双面棉麻手袋</v>
      </c>
      <c r="E2318" s="257" t="str">
        <v>ydsh-smsd</v>
      </c>
      <c r="F2318" s="257" t="str">
        <v>颜色:默认,普通系列</v>
      </c>
      <c r="G2318" s="231"/>
      <c r="H2318" s="231"/>
      <c r="I2318" s="231"/>
      <c r="J2318" s="231"/>
      <c r="K2318" s="231"/>
      <c r="L2318" s="231"/>
      <c r="M2318" s="231"/>
      <c r="N2318" s="231"/>
      <c r="O2318" s="231"/>
      <c r="P2318" s="231"/>
      <c r="Q2318" s="231"/>
      <c r="R2318" s="231"/>
      <c r="S2318" s="231"/>
      <c r="T2318" s="231"/>
    </row>
    <row r="2319">
      <c r="A2319" s="257" t="str">
        <v>ydsh-lxp</v>
      </c>
      <c r="B2319" s="257" t="str">
        <v>ydsh-lxp</v>
      </c>
      <c r="C2319" s="257" t="str">
        <v>亚朵生活 定制旅行牌</v>
      </c>
      <c r="D2319" s="257" t="str">
        <v>旅行牌</v>
      </c>
      <c r="E2319" s="257" t="str">
        <v>ydsh-lxp</v>
      </c>
      <c r="F2319" s="257" t="str">
        <v>默认规格</v>
      </c>
      <c r="G2319" s="231"/>
      <c r="H2319" s="231"/>
      <c r="I2319" s="231"/>
      <c r="J2319" s="231"/>
      <c r="K2319" s="231"/>
      <c r="L2319" s="231"/>
      <c r="M2319" s="231"/>
      <c r="N2319" s="231"/>
      <c r="O2319" s="231"/>
      <c r="P2319" s="231"/>
      <c r="Q2319" s="231"/>
      <c r="R2319" s="231"/>
      <c r="S2319" s="231"/>
      <c r="T2319" s="231"/>
    </row>
    <row r="2320">
      <c r="A2320" s="257" t="str">
        <v>ydsh-yqxhm</v>
      </c>
      <c r="B2320" s="257" t="str">
        <v>ydsh-yq</v>
      </c>
      <c r="C2320" s="257" t="str">
        <v>亚朵生活 艺趣手工盒</v>
      </c>
      <c r="D2320" s="257" t="str">
        <v>亚朵生活 艺趣手工盒</v>
      </c>
      <c r="E2320" s="257" t="str">
        <v>ydsh-yqxhm</v>
      </c>
      <c r="F2320" s="257" t="str">
        <v>小海马</v>
      </c>
      <c r="G2320" s="231"/>
      <c r="H2320" s="231"/>
      <c r="I2320" s="231"/>
      <c r="J2320" s="231"/>
      <c r="K2320" s="231"/>
      <c r="L2320" s="231"/>
      <c r="M2320" s="231"/>
      <c r="N2320" s="231"/>
      <c r="O2320" s="231"/>
      <c r="P2320" s="231"/>
      <c r="Q2320" s="231"/>
      <c r="R2320" s="231"/>
      <c r="S2320" s="231"/>
      <c r="T2320" s="231"/>
    </row>
    <row r="2321">
      <c r="A2321" s="257" t="str">
        <v>ydsh-yqyhy</v>
      </c>
      <c r="B2321" s="257" t="str">
        <v>ydsh-yq</v>
      </c>
      <c r="C2321" s="257" t="str">
        <v>亚朵生活 艺趣手工盒</v>
      </c>
      <c r="D2321" s="257" t="str">
        <v>亚朵生活 艺趣手工盒</v>
      </c>
      <c r="E2321" s="257" t="str">
        <v>ydsh-yqyhy</v>
      </c>
      <c r="F2321" s="257" t="str">
        <v>转印画 机器人</v>
      </c>
      <c r="G2321" s="231"/>
      <c r="H2321" s="231"/>
      <c r="I2321" s="231"/>
      <c r="J2321" s="231"/>
      <c r="K2321" s="231"/>
      <c r="L2321" s="231"/>
      <c r="M2321" s="231"/>
      <c r="N2321" s="231"/>
      <c r="O2321" s="231"/>
      <c r="P2321" s="231"/>
      <c r="Q2321" s="231"/>
      <c r="R2321" s="231"/>
      <c r="S2321" s="231"/>
      <c r="T2321" s="231"/>
    </row>
    <row r="2322">
      <c r="A2322" s="257" t="str">
        <v>ydsh-yqjqr</v>
      </c>
      <c r="B2322" s="257" t="str">
        <v>ydsh-yq</v>
      </c>
      <c r="C2322" s="257" t="str">
        <v>亚朵生活 艺趣手工盒</v>
      </c>
      <c r="D2322" s="257" t="str">
        <v>亚朵生活 艺趣手工盒</v>
      </c>
      <c r="E2322" s="257" t="str">
        <v>ydsh-yqjqr</v>
      </c>
      <c r="F2322" s="257" t="str">
        <v>机器人</v>
      </c>
      <c r="G2322" s="231"/>
      <c r="H2322" s="231"/>
      <c r="I2322" s="231"/>
      <c r="J2322" s="231"/>
      <c r="K2322" s="231"/>
      <c r="L2322" s="231"/>
      <c r="M2322" s="231"/>
      <c r="N2322" s="231"/>
      <c r="O2322" s="231"/>
      <c r="P2322" s="231"/>
      <c r="Q2322" s="231"/>
      <c r="R2322" s="231"/>
      <c r="S2322" s="231"/>
      <c r="T2322" s="231"/>
    </row>
    <row r="2323">
      <c r="A2323" s="257" t="str">
        <v>ydsh-yqszo</v>
      </c>
      <c r="B2323" s="257" t="str">
        <v>ydsh-yq</v>
      </c>
      <c r="C2323" s="257" t="str">
        <v>亚朵生活 艺趣手工盒</v>
      </c>
      <c r="D2323" s="257" t="str">
        <v>亚朵生活 艺趣手工盒</v>
      </c>
      <c r="E2323" s="257" t="str">
        <v>ydsh-yqszo</v>
      </c>
      <c r="F2323" s="257" t="str">
        <v>绳子1</v>
      </c>
      <c r="G2323" s="231"/>
      <c r="H2323" s="231"/>
      <c r="I2323" s="231"/>
      <c r="J2323" s="231"/>
      <c r="K2323" s="231"/>
      <c r="L2323" s="231"/>
      <c r="M2323" s="231"/>
      <c r="N2323" s="231"/>
      <c r="O2323" s="231"/>
      <c r="P2323" s="231"/>
      <c r="Q2323" s="231"/>
      <c r="R2323" s="231"/>
      <c r="S2323" s="231"/>
      <c r="T2323" s="231"/>
    </row>
    <row r="2324">
      <c r="A2324" s="257" t="str">
        <v>ydsh-yqxgz</v>
      </c>
      <c r="B2324" s="257" t="str">
        <v>ydsh-yq</v>
      </c>
      <c r="C2324" s="257" t="str">
        <v>亚朵生活 艺趣手工盒</v>
      </c>
      <c r="D2324" s="257" t="str">
        <v>亚朵生活 艺趣手工盒</v>
      </c>
      <c r="E2324" s="257" t="str">
        <v>ydsh-yqxgz</v>
      </c>
      <c r="F2324" s="257" t="str">
        <v>小公主</v>
      </c>
      <c r="G2324" s="231"/>
      <c r="H2324" s="231"/>
      <c r="I2324" s="231"/>
      <c r="J2324" s="231"/>
      <c r="K2324" s="231"/>
      <c r="L2324" s="231"/>
      <c r="M2324" s="231"/>
      <c r="N2324" s="231"/>
      <c r="O2324" s="231"/>
      <c r="P2324" s="231"/>
      <c r="Q2324" s="231"/>
      <c r="R2324" s="231"/>
      <c r="S2324" s="231"/>
      <c r="T2324" s="231"/>
    </row>
    <row r="2325">
      <c r="A2325" s="257" t="str">
        <v>ydsh-yqxgn</v>
      </c>
      <c r="B2325" s="257" t="str">
        <v>ydsh-yq</v>
      </c>
      <c r="C2325" s="257" t="str">
        <v>亚朵生活 艺趣手工盒</v>
      </c>
      <c r="D2325" s="257" t="str">
        <v>亚朵生活 艺趣手工盒</v>
      </c>
      <c r="E2325" s="257" t="str">
        <v>ydsh-yqxgn</v>
      </c>
      <c r="F2325" s="257" t="str">
        <v>小姑娘</v>
      </c>
      <c r="G2325" s="231"/>
      <c r="H2325" s="231"/>
      <c r="I2325" s="231"/>
      <c r="J2325" s="231"/>
      <c r="K2325" s="231"/>
      <c r="L2325" s="231"/>
      <c r="M2325" s="231"/>
      <c r="N2325" s="231"/>
      <c r="O2325" s="231"/>
      <c r="P2325" s="231"/>
      <c r="Q2325" s="231"/>
      <c r="R2325" s="231"/>
      <c r="S2325" s="231"/>
      <c r="T2325" s="231"/>
    </row>
    <row r="2326">
      <c r="A2326" s="257" t="str">
        <v>ydsh-yqxjl</v>
      </c>
      <c r="B2326" s="257" t="str">
        <v>ydsh-yq</v>
      </c>
      <c r="C2326" s="257" t="str">
        <v>亚朵生活 艺趣手工盒</v>
      </c>
      <c r="D2326" s="257" t="str">
        <v>亚朵生活 艺趣手工盒</v>
      </c>
      <c r="E2326" s="257" t="str">
        <v>ydsh-yqxjl</v>
      </c>
      <c r="F2326" s="257" t="str">
        <v>小精灵</v>
      </c>
      <c r="G2326" s="231"/>
      <c r="H2326" s="231"/>
      <c r="I2326" s="231"/>
      <c r="J2326" s="231"/>
      <c r="K2326" s="231"/>
      <c r="L2326" s="231"/>
      <c r="M2326" s="231"/>
      <c r="N2326" s="231"/>
      <c r="O2326" s="231"/>
      <c r="P2326" s="231"/>
      <c r="Q2326" s="231"/>
      <c r="R2326" s="231"/>
      <c r="S2326" s="231"/>
      <c r="T2326" s="231"/>
    </row>
    <row r="2327">
      <c r="A2327" s="257" t="str">
        <v>ydsh-yqszt</v>
      </c>
      <c r="B2327" s="257" t="str">
        <v>ydsh-yq</v>
      </c>
      <c r="C2327" s="257" t="str">
        <v>亚朵生活 艺趣手工盒</v>
      </c>
      <c r="D2327" s="257" t="str">
        <v>亚朵生活 艺趣手工盒</v>
      </c>
      <c r="E2327" s="257" t="str">
        <v>ydsh-yqszt</v>
      </c>
      <c r="F2327" s="257" t="str">
        <v>绳子2</v>
      </c>
      <c r="G2327" s="231"/>
      <c r="H2327" s="231"/>
      <c r="I2327" s="231"/>
      <c r="J2327" s="231"/>
      <c r="K2327" s="231"/>
      <c r="L2327" s="231"/>
      <c r="M2327" s="231"/>
      <c r="N2327" s="231"/>
      <c r="O2327" s="231"/>
      <c r="P2327" s="231"/>
      <c r="Q2327" s="231"/>
      <c r="R2327" s="231"/>
      <c r="S2327" s="231"/>
      <c r="T2327" s="231"/>
    </row>
    <row r="2328">
      <c r="A2328" s="257" t="str">
        <v>ydsh-fl</v>
      </c>
      <c r="B2328" s="257" t="str">
        <v>ydsh-fl</v>
      </c>
      <c r="C2328" s="257" t="str">
        <v>亚朵村的茶辅料</v>
      </c>
      <c r="D2328" s="257"/>
      <c r="E2328" s="257"/>
      <c r="F2328" s="257" t="str">
        <v>竹篓+玻璃罐+干枝</v>
      </c>
      <c r="G2328" s="231"/>
      <c r="H2328" s="231"/>
      <c r="I2328" s="231"/>
      <c r="J2328" s="231"/>
      <c r="K2328" s="231"/>
      <c r="L2328" s="231"/>
      <c r="M2328" s="231"/>
      <c r="N2328" s="231"/>
      <c r="O2328" s="231"/>
      <c r="P2328" s="231"/>
      <c r="Q2328" s="231"/>
      <c r="R2328" s="231"/>
      <c r="S2328" s="231"/>
      <c r="T2328" s="231"/>
    </row>
    <row r="2329">
      <c r="A2329" s="257" t="str">
        <v>ydsh-lpk100</v>
      </c>
      <c r="B2329" s="257" t="str">
        <v>ydsh-lpk</v>
      </c>
      <c r="C2329" s="257" t="str">
        <v>亚朵生活礼品卡</v>
      </c>
      <c r="D2329" s="257" t="str">
        <v>亚朵生活礼品卡</v>
      </c>
      <c r="E2329" s="257" t="str">
        <v>ydsh-lpk100</v>
      </c>
      <c r="F2329" s="257" t="str">
        <v>100元</v>
      </c>
      <c r="G2329" s="231"/>
      <c r="H2329" s="231"/>
      <c r="I2329" s="231"/>
      <c r="J2329" s="231"/>
      <c r="K2329" s="231"/>
      <c r="L2329" s="231"/>
      <c r="M2329" s="231"/>
      <c r="N2329" s="231"/>
      <c r="O2329" s="231"/>
      <c r="P2329" s="231"/>
      <c r="Q2329" s="231"/>
      <c r="R2329" s="231"/>
      <c r="S2329" s="231"/>
      <c r="T2329" s="231"/>
    </row>
    <row r="2330">
      <c r="A2330" s="257" t="str">
        <v>ydsh-lpk500</v>
      </c>
      <c r="B2330" s="257" t="str">
        <v>ydsh-lpk</v>
      </c>
      <c r="C2330" s="257" t="str">
        <v>亚朵生活礼品卡</v>
      </c>
      <c r="D2330" s="257" t="str">
        <v>亚朵生活礼品卡</v>
      </c>
      <c r="E2330" s="257" t="str">
        <v>ydsh-lpk500</v>
      </c>
      <c r="F2330" s="257" t="str">
        <v>500元</v>
      </c>
      <c r="G2330" s="231"/>
      <c r="H2330" s="231"/>
      <c r="I2330" s="231"/>
      <c r="J2330" s="231"/>
      <c r="K2330" s="231"/>
      <c r="L2330" s="231"/>
      <c r="M2330" s="231"/>
      <c r="N2330" s="231"/>
      <c r="O2330" s="231"/>
      <c r="P2330" s="231"/>
      <c r="Q2330" s="231"/>
      <c r="R2330" s="231"/>
      <c r="S2330" s="231"/>
      <c r="T2330" s="231"/>
    </row>
    <row r="2331">
      <c r="A2331" s="257" t="str">
        <v>ydsh-xxy</v>
      </c>
      <c r="B2331" s="257" t="str">
        <v>ydsh-xxy</v>
      </c>
      <c r="C2331" s="257" t="str">
        <v>亚朵生活 木翼系列布艺休闲椅</v>
      </c>
      <c r="D2331" s="257" t="str">
        <v>木翼系列布艺休闲椅</v>
      </c>
      <c r="E2331" s="257" t="str">
        <v>ydsh-xxy</v>
      </c>
      <c r="F2331" s="257" t="str">
        <v>73*65.5*85.5 cm</v>
      </c>
      <c r="G2331" s="231"/>
      <c r="H2331" s="231"/>
      <c r="I2331" s="231"/>
      <c r="J2331" s="231"/>
      <c r="K2331" s="231"/>
      <c r="L2331" s="231"/>
      <c r="M2331" s="231"/>
      <c r="N2331" s="231"/>
      <c r="O2331" s="231"/>
      <c r="P2331" s="231"/>
      <c r="Q2331" s="231"/>
      <c r="R2331" s="231"/>
      <c r="S2331" s="231"/>
      <c r="T2331" s="231"/>
    </row>
    <row r="2332">
      <c r="A2332" s="257" t="str">
        <v>1155049</v>
      </c>
      <c r="B2332" s="257" t="str">
        <v>1155049</v>
      </c>
      <c r="C2332" s="257" t="str">
        <v>网易严选 纯棉柔巾</v>
      </c>
      <c r="D2332" s="257" t="str">
        <v>纯棉柔巾</v>
      </c>
      <c r="E2332" s="257" t="str">
        <v>1155049</v>
      </c>
      <c r="F2332" s="257" t="str">
        <v>100抽*4盒</v>
      </c>
      <c r="G2332" s="231"/>
      <c r="H2332" s="231"/>
      <c r="I2332" s="231"/>
      <c r="J2332" s="231"/>
      <c r="K2332" s="231"/>
      <c r="L2332" s="231"/>
      <c r="M2332" s="231"/>
      <c r="N2332" s="231"/>
      <c r="O2332" s="231"/>
      <c r="P2332" s="231"/>
      <c r="Q2332" s="231"/>
      <c r="R2332" s="231"/>
      <c r="S2332" s="231"/>
      <c r="T2332" s="231"/>
    </row>
    <row r="2333">
      <c r="A2333" s="257" t="str">
        <v>ydsh-bc15</v>
      </c>
      <c r="B2333" s="257" t="str">
        <v>ydsh-cj</v>
      </c>
      <c r="C2333" s="257" t="str">
        <v>亚朵生活 木翼系列软靠双人床</v>
      </c>
      <c r="D2333" s="257" t="str">
        <v>亚朵生活 木翼系列软靠双人床</v>
      </c>
      <c r="E2333" s="257" t="str">
        <v>ydsh-bc15</v>
      </c>
      <c r="F2333" s="257" t="str">
        <v>白橡木213*157*85cm</v>
      </c>
      <c r="G2333" s="231"/>
      <c r="H2333" s="231"/>
      <c r="I2333" s="231"/>
      <c r="J2333" s="231"/>
      <c r="K2333" s="231"/>
      <c r="L2333" s="231"/>
      <c r="M2333" s="231"/>
      <c r="N2333" s="231"/>
      <c r="O2333" s="231"/>
      <c r="P2333" s="231"/>
      <c r="Q2333" s="231"/>
      <c r="R2333" s="231"/>
      <c r="S2333" s="231"/>
      <c r="T2333" s="231"/>
    </row>
    <row r="2334">
      <c r="A2334" s="257" t="str">
        <v>ydsh-bc18</v>
      </c>
      <c r="B2334" s="257" t="str">
        <v>ydsh-cj</v>
      </c>
      <c r="C2334" s="257" t="str">
        <v>亚朵生活 木翼系列软靠双人床</v>
      </c>
      <c r="D2334" s="257" t="str">
        <v>亚朵生活 木翼系列软靠双人床</v>
      </c>
      <c r="E2334" s="257" t="str">
        <v>ydsh-bc18</v>
      </c>
      <c r="F2334" s="257" t="str">
        <v>白橡木213*187*85cm</v>
      </c>
      <c r="G2334" s="231"/>
      <c r="H2334" s="231"/>
      <c r="I2334" s="231"/>
      <c r="J2334" s="231"/>
      <c r="K2334" s="231"/>
      <c r="L2334" s="231"/>
      <c r="M2334" s="231"/>
      <c r="N2334" s="231"/>
      <c r="O2334" s="231"/>
      <c r="P2334" s="231"/>
      <c r="Q2334" s="231"/>
      <c r="R2334" s="231"/>
      <c r="S2334" s="231"/>
      <c r="T2334" s="231"/>
    </row>
    <row r="2335">
      <c r="A2335" s="257" t="str">
        <v>ydsh-htc15</v>
      </c>
      <c r="B2335" s="257" t="str">
        <v>ydsh-cj</v>
      </c>
      <c r="C2335" s="257" t="str">
        <v>亚朵生活 木翼系列软靠双人床</v>
      </c>
      <c r="D2335" s="257" t="str">
        <v>亚朵生活 木翼系列软靠双人床</v>
      </c>
      <c r="E2335" s="257" t="str">
        <v>ydsh-htc15</v>
      </c>
      <c r="F2335" s="257" t="str">
        <v>胡桃木213*157*85cm</v>
      </c>
      <c r="G2335" s="231"/>
      <c r="H2335" s="231"/>
      <c r="I2335" s="231"/>
      <c r="J2335" s="231"/>
      <c r="K2335" s="231"/>
      <c r="L2335" s="231"/>
      <c r="M2335" s="231"/>
      <c r="N2335" s="231"/>
      <c r="O2335" s="231"/>
      <c r="P2335" s="231"/>
      <c r="Q2335" s="231"/>
      <c r="R2335" s="231"/>
      <c r="S2335" s="231"/>
      <c r="T2335" s="231"/>
    </row>
    <row r="2336">
      <c r="A2336" s="257" t="str">
        <v>ydsh-htc18</v>
      </c>
      <c r="B2336" s="257" t="str">
        <v>ydsh-cj</v>
      </c>
      <c r="C2336" s="257" t="str">
        <v>亚朵生活 木翼系列软靠双人床</v>
      </c>
      <c r="D2336" s="257" t="str">
        <v>亚朵生活 木翼系列软靠双人床</v>
      </c>
      <c r="E2336" s="257" t="str">
        <v>ydsh-htc18</v>
      </c>
      <c r="F2336" s="257" t="str">
        <v>胡桃木213*187*85cm</v>
      </c>
      <c r="G2336" s="231"/>
      <c r="H2336" s="231"/>
      <c r="I2336" s="231"/>
      <c r="J2336" s="231"/>
      <c r="K2336" s="231"/>
      <c r="L2336" s="231"/>
      <c r="M2336" s="231"/>
      <c r="N2336" s="231"/>
      <c r="O2336" s="231"/>
      <c r="P2336" s="231"/>
      <c r="Q2336" s="231"/>
      <c r="R2336" s="231"/>
      <c r="S2336" s="231"/>
      <c r="T2336" s="231"/>
    </row>
    <row r="2337">
      <c r="A2337" s="257" t="str">
        <v>ydsh-zjhyk</v>
      </c>
      <c r="B2337" s="257" t="str">
        <v>ydsh-zjhyk</v>
      </c>
      <c r="C2337" s="257" t="str">
        <v>阅读+计划会员</v>
      </c>
      <c r="D2337" s="257" t="str">
        <v>阅读+计划会员</v>
      </c>
      <c r="E2337" s="257"/>
      <c r="F2337" s="257" t="str">
        <v>默认规格</v>
      </c>
      <c r="G2337" s="231"/>
      <c r="H2337" s="231"/>
      <c r="I2337" s="231"/>
      <c r="J2337" s="231"/>
      <c r="K2337" s="231"/>
      <c r="L2337" s="231"/>
      <c r="M2337" s="231"/>
      <c r="N2337" s="231"/>
      <c r="O2337" s="231"/>
      <c r="P2337" s="231"/>
      <c r="Q2337" s="231"/>
      <c r="R2337" s="231"/>
      <c r="S2337" s="231"/>
      <c r="T2337" s="231"/>
    </row>
    <row r="2338">
      <c r="A2338" s="257" t="str">
        <v>ydsh-ctgbx</v>
      </c>
      <c r="B2338" s="257" t="str">
        <v>ydsh-ctg</v>
      </c>
      <c r="C2338" s="257" t="str">
        <v>亚朵生活 木翼系列北欧床头柜</v>
      </c>
      <c r="D2338" s="257" t="str">
        <v>亚朵生活 木翼系列北欧床头柜</v>
      </c>
      <c r="E2338" s="257" t="str">
        <v>ydsh-ctgbx</v>
      </c>
      <c r="F2338" s="257" t="str">
        <v>白橡木</v>
      </c>
      <c r="G2338" s="231"/>
      <c r="H2338" s="231"/>
      <c r="I2338" s="231"/>
      <c r="J2338" s="231"/>
      <c r="K2338" s="231"/>
      <c r="L2338" s="231"/>
      <c r="M2338" s="231"/>
      <c r="N2338" s="231"/>
      <c r="O2338" s="231"/>
      <c r="P2338" s="231"/>
      <c r="Q2338" s="231"/>
      <c r="R2338" s="231"/>
      <c r="S2338" s="231"/>
      <c r="T2338" s="231"/>
    </row>
    <row r="2339">
      <c r="A2339" s="257" t="str">
        <v>ydsh-ctght</v>
      </c>
      <c r="B2339" s="257" t="str">
        <v>ydsh-ctg</v>
      </c>
      <c r="C2339" s="257" t="str">
        <v>亚朵生活 木翼系列北欧床头柜</v>
      </c>
      <c r="D2339" s="257" t="str">
        <v>亚朵生活 木翼系列北欧床头柜</v>
      </c>
      <c r="E2339" s="257" t="str">
        <v>ydsh-ctght</v>
      </c>
      <c r="F2339" s="257" t="str">
        <v>胡桃木</v>
      </c>
      <c r="G2339" s="231"/>
      <c r="H2339" s="231"/>
      <c r="I2339" s="231"/>
      <c r="J2339" s="231"/>
      <c r="K2339" s="231"/>
      <c r="L2339" s="231"/>
      <c r="M2339" s="231"/>
      <c r="N2339" s="231"/>
      <c r="O2339" s="231"/>
      <c r="P2339" s="231"/>
      <c r="Q2339" s="231"/>
      <c r="R2339" s="231"/>
      <c r="S2339" s="231"/>
      <c r="T2339" s="231"/>
    </row>
    <row r="2340">
      <c r="A2340" s="257" t="str">
        <v>ydsh-lmsjt15</v>
      </c>
      <c r="B2340" s="257" t="str">
        <v>ydsh-lmsjt</v>
      </c>
      <c r="C2340" s="257" t="str">
        <v>亚朵生活 酒店同款裸棉四件套</v>
      </c>
      <c r="D2340" s="257" t="str">
        <v>亚朵生活 酒店同款裸棉四件套</v>
      </c>
      <c r="E2340" s="257" t="str">
        <v>ydsh-lmsjt15</v>
      </c>
      <c r="F2340" s="257" t="str">
        <v>1.5米床单款60*40s</v>
      </c>
      <c r="G2340" s="231"/>
      <c r="H2340" s="231"/>
      <c r="I2340" s="231"/>
      <c r="J2340" s="231"/>
      <c r="K2340" s="231"/>
      <c r="L2340" s="231"/>
      <c r="M2340" s="231"/>
      <c r="N2340" s="231"/>
      <c r="O2340" s="231"/>
      <c r="P2340" s="231"/>
      <c r="Q2340" s="231"/>
      <c r="R2340" s="231"/>
      <c r="S2340" s="231"/>
      <c r="T2340" s="231"/>
    </row>
    <row r="2341">
      <c r="A2341" s="257" t="str">
        <v>ydsh-lmsjt18</v>
      </c>
      <c r="B2341" s="257" t="str">
        <v>ydsh-lmsjt</v>
      </c>
      <c r="C2341" s="257" t="str">
        <v>亚朵生活 酒店同款裸棉四件套</v>
      </c>
      <c r="D2341" s="257" t="str">
        <v>亚朵生活 酒店同款裸棉四件套</v>
      </c>
      <c r="E2341" s="257" t="str">
        <v>ydsh-lmsjt18</v>
      </c>
      <c r="F2341" s="257" t="str">
        <v>1.8米床单款60*40s</v>
      </c>
      <c r="G2341" s="231"/>
      <c r="H2341" s="231"/>
      <c r="I2341" s="231"/>
      <c r="J2341" s="231"/>
      <c r="K2341" s="231"/>
      <c r="L2341" s="231"/>
      <c r="M2341" s="231"/>
      <c r="N2341" s="231"/>
      <c r="O2341" s="231"/>
      <c r="P2341" s="231"/>
      <c r="Q2341" s="231"/>
      <c r="R2341" s="231"/>
      <c r="S2341" s="231"/>
      <c r="T2341" s="231"/>
    </row>
    <row r="2342">
      <c r="A2342" s="257" t="str">
        <v>ydsh-lmsjtcl15</v>
      </c>
      <c r="B2342" s="257" t="str">
        <v>ydsh-lmsjt</v>
      </c>
      <c r="C2342" s="257" t="str">
        <v>亚朵生活 酒店同款裸棉四件套</v>
      </c>
      <c r="D2342" s="257" t="str">
        <v>亚朵生活 酒店同款裸棉四件套</v>
      </c>
      <c r="E2342" s="257" t="str">
        <v>ydsh-lmsjtcl15</v>
      </c>
      <c r="F2342" s="257" t="str">
        <v>1.5M床笠款</v>
      </c>
      <c r="G2342" s="231"/>
      <c r="H2342" s="231"/>
      <c r="I2342" s="231"/>
      <c r="J2342" s="231"/>
      <c r="K2342" s="231"/>
      <c r="L2342" s="231"/>
      <c r="M2342" s="231"/>
      <c r="N2342" s="231"/>
      <c r="O2342" s="231"/>
      <c r="P2342" s="231"/>
      <c r="Q2342" s="231"/>
      <c r="R2342" s="231"/>
      <c r="S2342" s="231"/>
      <c r="T2342" s="231"/>
    </row>
    <row r="2343">
      <c r="A2343" s="257" t="str">
        <v>ydsh-lmsjtcl18</v>
      </c>
      <c r="B2343" s="257" t="str">
        <v>ydsh-lmsjt</v>
      </c>
      <c r="C2343" s="257" t="str">
        <v>亚朵生活 酒店同款裸棉四件套</v>
      </c>
      <c r="D2343" s="257" t="str">
        <v>亚朵生活 酒店同款裸棉四件套</v>
      </c>
      <c r="E2343" s="257" t="str">
        <v>ydsh-lmsjtcl18</v>
      </c>
      <c r="F2343" s="257" t="str">
        <v>1.8M床笠款</v>
      </c>
      <c r="G2343" s="231"/>
      <c r="H2343" s="231"/>
      <c r="I2343" s="231"/>
      <c r="J2343" s="231"/>
      <c r="K2343" s="231"/>
      <c r="L2343" s="231"/>
      <c r="M2343" s="231"/>
      <c r="N2343" s="231"/>
      <c r="O2343" s="231"/>
      <c r="P2343" s="231"/>
      <c r="Q2343" s="231"/>
      <c r="R2343" s="231"/>
      <c r="S2343" s="231"/>
      <c r="T2343" s="231"/>
    </row>
    <row r="2344">
      <c r="A2344" s="257" t="str">
        <v>ydsh-lmzt</v>
      </c>
      <c r="B2344" s="257" t="str">
        <v>ydsh-lmzt</v>
      </c>
      <c r="C2344" s="257" t="str">
        <v>亚朵生活 酒店同款裸棉枕套</v>
      </c>
      <c r="D2344" s="257" t="str">
        <v>亚朵生活 酒店同款裸棉枕套</v>
      </c>
      <c r="E2344" s="257" t="str">
        <v>ydsh-lmzt</v>
      </c>
      <c r="F2344" s="257" t="str">
        <v>枕套</v>
      </c>
      <c r="G2344" s="231"/>
      <c r="H2344" s="231"/>
      <c r="I2344" s="231"/>
      <c r="J2344" s="231"/>
      <c r="K2344" s="231"/>
      <c r="L2344" s="231"/>
      <c r="M2344" s="231"/>
      <c r="N2344" s="231"/>
      <c r="O2344" s="231"/>
      <c r="P2344" s="231"/>
      <c r="Q2344" s="231"/>
      <c r="R2344" s="231"/>
      <c r="S2344" s="231"/>
      <c r="T2344" s="231"/>
    </row>
    <row r="2345">
      <c r="A2345" s="257" t="str">
        <v>ydsh-lmzt80</v>
      </c>
      <c r="B2345" s="257" t="str">
        <v>ydsh-lmzt</v>
      </c>
      <c r="C2345" s="257" t="str">
        <v>亚朵生活 酒店同款裸棉枕套</v>
      </c>
      <c r="D2345" s="257" t="str">
        <v>亚朵生活 酒店同款裸棉枕套</v>
      </c>
      <c r="E2345" s="257" t="str">
        <v>ydsh-lmzt80</v>
      </c>
      <c r="F2345" s="257" t="str">
        <v>颜色:默认,尺寸:50*80cm,普通系列</v>
      </c>
      <c r="G2345" s="231"/>
      <c r="H2345" s="231"/>
      <c r="I2345" s="231"/>
      <c r="J2345" s="231"/>
      <c r="K2345" s="231"/>
      <c r="L2345" s="231"/>
      <c r="M2345" s="231"/>
      <c r="N2345" s="231"/>
      <c r="O2345" s="231"/>
      <c r="P2345" s="231"/>
      <c r="Q2345" s="231"/>
      <c r="R2345" s="231"/>
      <c r="S2345" s="231"/>
      <c r="T2345" s="231"/>
    </row>
    <row r="2346">
      <c r="A2346" s="257" t="str">
        <v>ydsh-jdkzt</v>
      </c>
      <c r="B2346" s="257" t="str">
        <v>ydsh-lmzt</v>
      </c>
      <c r="C2346" s="257" t="str">
        <v>亚朵生活 酒店同款裸棉枕套</v>
      </c>
      <c r="D2346" s="257" t="str">
        <v>亚朵生活 酒店同款裸棉枕套</v>
      </c>
      <c r="E2346" s="257" t="str">
        <v>尊享枕套</v>
      </c>
      <c r="F2346" s="257" t="str">
        <v>枕套</v>
      </c>
      <c r="G2346" s="231"/>
      <c r="H2346" s="231"/>
      <c r="I2346" s="231"/>
      <c r="J2346" s="231"/>
      <c r="K2346" s="231"/>
      <c r="L2346" s="231"/>
      <c r="M2346" s="231"/>
      <c r="N2346" s="231"/>
      <c r="O2346" s="231"/>
      <c r="P2346" s="231"/>
      <c r="Q2346" s="231"/>
      <c r="R2346" s="231"/>
      <c r="S2346" s="231"/>
      <c r="T2346" s="231"/>
    </row>
    <row r="2347">
      <c r="A2347" s="257" t="str">
        <v>ydsh-jtkzt</v>
      </c>
      <c r="B2347" s="257" t="str">
        <v>ydsh-lmzt</v>
      </c>
      <c r="C2347" s="257" t="str">
        <v>亚朵生活 酒店同款裸棉枕套</v>
      </c>
      <c r="D2347" s="257" t="str">
        <v>亚朵生活 酒店同款裸棉枕套</v>
      </c>
      <c r="E2347" s="257" t="str">
        <v>慢回弹枕套</v>
      </c>
      <c r="F2347" s="257" t="str">
        <v>枕套</v>
      </c>
      <c r="G2347" s="231"/>
      <c r="H2347" s="231"/>
      <c r="I2347" s="231"/>
      <c r="J2347" s="231"/>
      <c r="K2347" s="231"/>
      <c r="L2347" s="231"/>
      <c r="M2347" s="231"/>
      <c r="N2347" s="231"/>
      <c r="O2347" s="231"/>
      <c r="P2347" s="231"/>
      <c r="Q2347" s="231"/>
      <c r="R2347" s="231"/>
      <c r="S2347" s="231"/>
      <c r="T2347" s="231"/>
    </row>
    <row r="2348">
      <c r="A2348" s="257" t="str">
        <v>ydsh-frxwsjt15</v>
      </c>
      <c r="B2348" s="257" t="str">
        <v>ydsh-frxwsjt</v>
      </c>
      <c r="C2348" s="257" t="str">
        <v>亚朵生活 美雅碧纤维保暖四件套</v>
      </c>
      <c r="D2348" s="257" t="str">
        <v>亚朵生活 发热纤维四件套</v>
      </c>
      <c r="E2348" s="257" t="str">
        <v>ydsh-frxwsjt15</v>
      </c>
      <c r="F2348" s="257" t="str">
        <v>颜色:默认,床品尺寸:1.5m,普通系列</v>
      </c>
      <c r="G2348" s="231"/>
      <c r="H2348" s="231"/>
      <c r="I2348" s="231"/>
      <c r="J2348" s="231"/>
      <c r="K2348" s="231"/>
      <c r="L2348" s="231"/>
      <c r="M2348" s="231"/>
      <c r="N2348" s="231"/>
      <c r="O2348" s="231"/>
      <c r="P2348" s="231"/>
      <c r="Q2348" s="231"/>
      <c r="R2348" s="231"/>
      <c r="S2348" s="231"/>
      <c r="T2348" s="231"/>
    </row>
    <row r="2349">
      <c r="A2349" s="257" t="str">
        <v>ydsh-frxwsjt18</v>
      </c>
      <c r="B2349" s="257" t="str">
        <v>ydsh-frxwsjt</v>
      </c>
      <c r="C2349" s="257" t="str">
        <v>亚朵生活 美雅碧纤维保暖四件套</v>
      </c>
      <c r="D2349" s="257" t="str">
        <v>亚朵生活 发热纤维四件套</v>
      </c>
      <c r="E2349" s="257" t="str">
        <v>ydsh-frxwsjt18</v>
      </c>
      <c r="F2349" s="257" t="str">
        <v>1.8米</v>
      </c>
      <c r="G2349" s="231"/>
      <c r="H2349" s="231"/>
      <c r="I2349" s="231"/>
      <c r="J2349" s="231"/>
      <c r="K2349" s="231"/>
      <c r="L2349" s="231"/>
      <c r="M2349" s="231"/>
      <c r="N2349" s="231"/>
      <c r="O2349" s="231"/>
      <c r="P2349" s="231"/>
      <c r="Q2349" s="231"/>
      <c r="R2349" s="231"/>
      <c r="S2349" s="231"/>
      <c r="T2349" s="231"/>
    </row>
    <row r="2350">
      <c r="A2350" s="257" t="str">
        <v>ydsh-qqrsjt15</v>
      </c>
      <c r="B2350" s="257" t="str">
        <v>ydsh-qqrsjt</v>
      </c>
      <c r="C2350" s="257" t="str">
        <v>亚朵生活 圈圈绒保暖四件套</v>
      </c>
      <c r="D2350" s="257" t="str">
        <v>亚朵生活 圈圈绒保暖四件套</v>
      </c>
      <c r="E2350" s="257" t="str">
        <v>ydsh-qqrsjt15</v>
      </c>
      <c r="F2350" s="257" t="str">
        <v>1.5米</v>
      </c>
      <c r="G2350" s="231"/>
      <c r="H2350" s="231"/>
      <c r="I2350" s="231"/>
      <c r="J2350" s="231"/>
      <c r="K2350" s="231"/>
      <c r="L2350" s="231"/>
      <c r="M2350" s="231"/>
      <c r="N2350" s="231"/>
      <c r="O2350" s="231"/>
      <c r="P2350" s="231"/>
      <c r="Q2350" s="231"/>
      <c r="R2350" s="231"/>
      <c r="S2350" s="231"/>
      <c r="T2350" s="231"/>
    </row>
    <row r="2351">
      <c r="A2351" s="257" t="str">
        <v>ydsh-qqrsjt18</v>
      </c>
      <c r="B2351" s="257" t="str">
        <v>ydsh-qqrsjt</v>
      </c>
      <c r="C2351" s="257" t="str">
        <v>亚朵生活 圈圈绒保暖四件套</v>
      </c>
      <c r="D2351" s="257" t="str">
        <v>亚朵生活 圈圈绒保暖四件套</v>
      </c>
      <c r="E2351" s="257" t="str">
        <v>ydsh-qqrsjt18</v>
      </c>
      <c r="F2351" s="257" t="str">
        <v>1.8米</v>
      </c>
      <c r="G2351" s="231"/>
      <c r="H2351" s="231"/>
      <c r="I2351" s="231"/>
      <c r="J2351" s="231"/>
      <c r="K2351" s="231"/>
      <c r="L2351" s="231"/>
      <c r="M2351" s="231"/>
      <c r="N2351" s="231"/>
      <c r="O2351" s="231"/>
      <c r="P2351" s="231"/>
      <c r="Q2351" s="231"/>
      <c r="R2351" s="231"/>
      <c r="S2351" s="231"/>
      <c r="T2351" s="231"/>
    </row>
    <row r="2352">
      <c r="A2352" s="257" t="str">
        <v>ydsh-mmzd</v>
      </c>
      <c r="B2352" s="257" t="str">
        <v>ydsh-mmzd</v>
      </c>
      <c r="C2352" s="257" t="str">
        <v>亚朵生活 喵咪慢回弹坐垫</v>
      </c>
      <c r="D2352" s="257" t="str">
        <v>喵咪慢回弹坐垫</v>
      </c>
      <c r="E2352" s="257"/>
      <c r="F2352" s="257" t="str">
        <v>默认规格</v>
      </c>
      <c r="G2352" s="231"/>
      <c r="H2352" s="231"/>
      <c r="I2352" s="231"/>
      <c r="J2352" s="231"/>
      <c r="K2352" s="231"/>
      <c r="L2352" s="231"/>
      <c r="M2352" s="231"/>
      <c r="N2352" s="231"/>
      <c r="O2352" s="231"/>
      <c r="P2352" s="231"/>
      <c r="Q2352" s="231"/>
      <c r="R2352" s="231"/>
      <c r="S2352" s="231"/>
      <c r="T2352" s="231"/>
    </row>
    <row r="2353">
      <c r="A2353" s="257" t="str">
        <v>ydsh-mmybz</v>
      </c>
      <c r="B2353" s="257" t="str">
        <v>ydsh-mmybz</v>
      </c>
      <c r="C2353" s="257" t="str">
        <v>亚朵生活 喵咪圆柱抱枕</v>
      </c>
      <c r="D2353" s="257" t="str">
        <v>喵咪圆柱抱枕</v>
      </c>
      <c r="E2353" s="257"/>
      <c r="F2353" s="257" t="str">
        <v>默认规格</v>
      </c>
      <c r="G2353" s="231"/>
      <c r="H2353" s="231"/>
      <c r="I2353" s="231"/>
      <c r="J2353" s="231"/>
      <c r="K2353" s="231"/>
      <c r="L2353" s="231"/>
      <c r="M2353" s="231"/>
      <c r="N2353" s="231"/>
      <c r="O2353" s="231"/>
      <c r="P2353" s="231"/>
      <c r="Q2353" s="231"/>
      <c r="R2353" s="231"/>
      <c r="S2353" s="231"/>
      <c r="T2353" s="231"/>
    </row>
    <row r="2354">
      <c r="A2354" s="257" t="str">
        <v>ydsh-mmyxbz</v>
      </c>
      <c r="B2354" s="257" t="str">
        <v>ydsh-mmyxbz</v>
      </c>
      <c r="C2354" s="257" t="str">
        <v>亚朵生活 喵咪异型抱枕</v>
      </c>
      <c r="D2354" s="257" t="str">
        <v>喵咪异型抱枕</v>
      </c>
      <c r="E2354" s="257"/>
      <c r="F2354" s="257" t="str">
        <v>默认规格</v>
      </c>
      <c r="G2354" s="231"/>
      <c r="H2354" s="231"/>
      <c r="I2354" s="231"/>
      <c r="J2354" s="231"/>
      <c r="K2354" s="231"/>
      <c r="L2354" s="231"/>
      <c r="M2354" s="231"/>
      <c r="N2354" s="231"/>
      <c r="O2354" s="231"/>
      <c r="P2354" s="231"/>
      <c r="Q2354" s="231"/>
      <c r="R2354" s="231"/>
      <c r="S2354" s="231"/>
      <c r="T2354" s="231"/>
    </row>
    <row r="2355">
      <c r="A2355" s="257" t="str">
        <v>ydsh-hlrgto</v>
      </c>
      <c r="B2355" s="257" t="str">
        <v>ydsh-hlrgt</v>
      </c>
      <c r="C2355" s="257" t="str">
        <v>亚朵生活 荷兰绒撞色保暖盖毯</v>
      </c>
      <c r="D2355" s="257" t="str">
        <v>荷兰绒撞色保暖盖毯</v>
      </c>
      <c r="E2355" s="257"/>
      <c r="F2355" s="257" t="str">
        <v>橙色</v>
      </c>
      <c r="G2355" s="231"/>
      <c r="H2355" s="231"/>
      <c r="I2355" s="231"/>
      <c r="J2355" s="231"/>
      <c r="K2355" s="231"/>
      <c r="L2355" s="231"/>
      <c r="M2355" s="231"/>
      <c r="N2355" s="231"/>
      <c r="O2355" s="231"/>
      <c r="P2355" s="231"/>
      <c r="Q2355" s="231"/>
      <c r="R2355" s="231"/>
      <c r="S2355" s="231"/>
      <c r="T2355" s="231"/>
    </row>
    <row r="2356">
      <c r="A2356" s="257" t="str">
        <v>ydsh-hlrgtp</v>
      </c>
      <c r="B2356" s="257" t="str">
        <v>ydsh-hlrgt</v>
      </c>
      <c r="C2356" s="257" t="str">
        <v>亚朵生活 荷兰绒撞色保暖盖毯</v>
      </c>
      <c r="D2356" s="257" t="str">
        <v>荷兰绒撞色保暖盖毯</v>
      </c>
      <c r="E2356" s="257"/>
      <c r="F2356" s="257" t="str">
        <v>粉色</v>
      </c>
      <c r="G2356" s="231"/>
      <c r="H2356" s="231"/>
      <c r="I2356" s="231"/>
      <c r="J2356" s="231"/>
      <c r="K2356" s="231"/>
      <c r="L2356" s="231"/>
      <c r="M2356" s="231"/>
      <c r="N2356" s="231"/>
      <c r="O2356" s="231"/>
      <c r="P2356" s="231"/>
      <c r="Q2356" s="231"/>
      <c r="R2356" s="231"/>
      <c r="S2356" s="231"/>
      <c r="T2356" s="231"/>
    </row>
    <row r="2357">
      <c r="A2357" s="257" t="str">
        <v>ydsh-hlrxgto</v>
      </c>
      <c r="B2357" s="257" t="str">
        <v>ydsh-hlrxgt</v>
      </c>
      <c r="C2357" s="257" t="str">
        <v>亚朵生活 荷兰绒撞色盖膝毯</v>
      </c>
      <c r="D2357" s="257" t="str">
        <v>荷兰绒撞色盖膝毯</v>
      </c>
      <c r="E2357" s="257"/>
      <c r="F2357" s="257" t="str">
        <v>橙色</v>
      </c>
      <c r="G2357" s="231"/>
      <c r="H2357" s="231"/>
      <c r="I2357" s="231"/>
      <c r="J2357" s="231"/>
      <c r="K2357" s="231"/>
      <c r="L2357" s="231"/>
      <c r="M2357" s="231"/>
      <c r="N2357" s="231"/>
      <c r="O2357" s="231"/>
      <c r="P2357" s="231"/>
      <c r="Q2357" s="231"/>
      <c r="R2357" s="231"/>
      <c r="S2357" s="231"/>
      <c r="T2357" s="231"/>
    </row>
    <row r="2358">
      <c r="A2358" s="257" t="str">
        <v>ydsh-hlrxgtp</v>
      </c>
      <c r="B2358" s="257" t="str">
        <v>ydsh-hlrxgt</v>
      </c>
      <c r="C2358" s="257" t="str">
        <v>亚朵生活 荷兰绒撞色盖膝毯</v>
      </c>
      <c r="D2358" s="257" t="str">
        <v>荷兰绒撞色盖膝毯</v>
      </c>
      <c r="E2358" s="257"/>
      <c r="F2358" s="257" t="str">
        <v>粉色</v>
      </c>
      <c r="G2358" s="231"/>
      <c r="H2358" s="231"/>
      <c r="I2358" s="231"/>
      <c r="J2358" s="231"/>
      <c r="K2358" s="231"/>
      <c r="L2358" s="231"/>
      <c r="M2358" s="231"/>
      <c r="N2358" s="231"/>
      <c r="O2358" s="231"/>
      <c r="P2358" s="231"/>
      <c r="Q2358" s="231"/>
      <c r="R2358" s="231"/>
      <c r="S2358" s="231"/>
      <c r="T2358" s="231"/>
    </row>
    <row r="2359">
      <c r="A2359" s="257" t="str">
        <v>ydsh-hlrbzo</v>
      </c>
      <c r="B2359" s="257" t="str">
        <v>ydsh-hlrbz</v>
      </c>
      <c r="C2359" s="257" t="str">
        <v>亚朵生活 荷兰绒撞色慢回弹抱枕</v>
      </c>
      <c r="D2359" s="257" t="str">
        <v>荷兰绒撞色慢回弹抱枕</v>
      </c>
      <c r="E2359" s="257"/>
      <c r="F2359" s="257" t="str">
        <v>橙色</v>
      </c>
      <c r="G2359" s="231"/>
      <c r="H2359" s="231"/>
      <c r="I2359" s="231"/>
      <c r="J2359" s="231"/>
      <c r="K2359" s="231"/>
      <c r="L2359" s="231"/>
      <c r="M2359" s="231"/>
      <c r="N2359" s="231"/>
      <c r="O2359" s="231"/>
      <c r="P2359" s="231"/>
      <c r="Q2359" s="231"/>
      <c r="R2359" s="231"/>
      <c r="S2359" s="231"/>
      <c r="T2359" s="231"/>
    </row>
    <row r="2360">
      <c r="A2360" s="257" t="str">
        <v>ydsh-hlrbzp</v>
      </c>
      <c r="B2360" s="257" t="str">
        <v>ydsh-hlrbz</v>
      </c>
      <c r="C2360" s="257" t="str">
        <v>亚朵生活 荷兰绒撞色慢回弹抱枕</v>
      </c>
      <c r="D2360" s="257" t="str">
        <v>荷兰绒撞色慢回弹抱枕</v>
      </c>
      <c r="E2360" s="257"/>
      <c r="F2360" s="257" t="str">
        <v>粉色</v>
      </c>
      <c r="G2360" s="231"/>
      <c r="H2360" s="231"/>
      <c r="I2360" s="231"/>
      <c r="J2360" s="231"/>
      <c r="K2360" s="231"/>
      <c r="L2360" s="231"/>
      <c r="M2360" s="231"/>
      <c r="N2360" s="231"/>
      <c r="O2360" s="231"/>
      <c r="P2360" s="231"/>
      <c r="Q2360" s="231"/>
      <c r="R2360" s="231"/>
      <c r="S2360" s="231"/>
      <c r="T2360" s="231"/>
    </row>
    <row r="2361">
      <c r="A2361" s="257" t="str">
        <v>ydsh-lxztmr</v>
      </c>
      <c r="B2361" s="257" t="str">
        <v>ydsh-lxztm</v>
      </c>
      <c r="C2361" s="257" t="str">
        <v>旅行装茶叶原材料</v>
      </c>
      <c r="D2361" s="257"/>
      <c r="E2361" s="257"/>
      <c r="F2361" s="257" t="str">
        <v>旅行装绿茶原材料</v>
      </c>
      <c r="G2361" s="231"/>
      <c r="H2361" s="231"/>
      <c r="I2361" s="231"/>
      <c r="J2361" s="231"/>
      <c r="K2361" s="231"/>
      <c r="L2361" s="231"/>
      <c r="M2361" s="231"/>
      <c r="N2361" s="231"/>
      <c r="O2361" s="231"/>
      <c r="P2361" s="231"/>
      <c r="Q2361" s="231"/>
      <c r="R2361" s="231"/>
      <c r="S2361" s="231"/>
      <c r="T2361" s="231"/>
    </row>
    <row r="2362">
      <c r="A2362" s="257" t="str">
        <v>ydsh-lxztmg</v>
      </c>
      <c r="B2362" s="257" t="str">
        <v>ydsh-lxztm</v>
      </c>
      <c r="C2362" s="257" t="str">
        <v>旅行装茶叶原材料</v>
      </c>
      <c r="D2362" s="257"/>
      <c r="E2362" s="257"/>
      <c r="F2362" s="257" t="str">
        <v>旅行装红茶原材料</v>
      </c>
      <c r="G2362" s="231"/>
      <c r="H2362" s="231"/>
      <c r="I2362" s="231"/>
      <c r="J2362" s="231"/>
      <c r="K2362" s="231"/>
      <c r="L2362" s="231"/>
      <c r="M2362" s="231"/>
      <c r="N2362" s="231"/>
      <c r="O2362" s="231"/>
      <c r="P2362" s="231"/>
      <c r="Q2362" s="231"/>
      <c r="R2362" s="231"/>
      <c r="S2362" s="231"/>
      <c r="T2362" s="231"/>
    </row>
    <row r="2363">
      <c r="A2363" s="257" t="str">
        <v>ydsh-yxrasz</v>
      </c>
      <c r="B2363" s="257" t="str">
        <v>ydsh-yxrasz</v>
      </c>
      <c r="C2363" s="257" t="str">
        <v>亚朵生活 舒柔羽丝绒安睡枕</v>
      </c>
      <c r="D2363" s="257" t="str">
        <v>舒柔羽丝绒安睡枕</v>
      </c>
      <c r="E2363" s="257" t="str">
        <v>100%聚酯纤维</v>
      </c>
      <c r="F2363" s="257" t="str">
        <v>48*74cm</v>
      </c>
      <c r="G2363" s="231"/>
      <c r="H2363" s="231"/>
      <c r="I2363" s="231"/>
      <c r="J2363" s="231"/>
      <c r="K2363" s="231"/>
      <c r="L2363" s="231"/>
      <c r="M2363" s="231"/>
      <c r="N2363" s="231"/>
      <c r="O2363" s="231"/>
      <c r="P2363" s="231"/>
      <c r="Q2363" s="231"/>
      <c r="R2363" s="231"/>
      <c r="S2363" s="231"/>
      <c r="T2363" s="231"/>
    </row>
    <row r="2364">
      <c r="A2364" s="257" t="str">
        <v>ydsh-ddxwdb150*200cm</v>
      </c>
      <c r="B2364" s="257" t="str">
        <v>ydsh-ddxwdb</v>
      </c>
      <c r="C2364" s="257" t="str">
        <v>亚朵生活 大豆纤维冬被</v>
      </c>
      <c r="D2364" s="257" t="str">
        <v>大豆纤维冬被</v>
      </c>
      <c r="E2364" s="257"/>
      <c r="F2364" s="257" t="str">
        <v>150*200cm</v>
      </c>
      <c r="G2364" s="231"/>
      <c r="H2364" s="231"/>
      <c r="I2364" s="231"/>
      <c r="J2364" s="231"/>
      <c r="K2364" s="231"/>
      <c r="L2364" s="231"/>
      <c r="M2364" s="231"/>
      <c r="N2364" s="231"/>
      <c r="O2364" s="231"/>
      <c r="P2364" s="231"/>
      <c r="Q2364" s="231"/>
      <c r="R2364" s="231"/>
      <c r="S2364" s="231"/>
      <c r="T2364" s="231"/>
    </row>
    <row r="2365">
      <c r="A2365" s="257" t="str">
        <v>ydsh-ddxwdb200*230cm</v>
      </c>
      <c r="B2365" s="257" t="str">
        <v>ydsh-ddxwdb</v>
      </c>
      <c r="C2365" s="257" t="str">
        <v>亚朵生活 大豆纤维冬被</v>
      </c>
      <c r="D2365" s="257" t="str">
        <v>大豆纤维冬被</v>
      </c>
      <c r="E2365" s="257"/>
      <c r="F2365" s="257" t="str">
        <v>200*230cm</v>
      </c>
      <c r="G2365" s="231"/>
      <c r="H2365" s="231"/>
      <c r="I2365" s="231"/>
      <c r="J2365" s="231"/>
      <c r="K2365" s="231"/>
      <c r="L2365" s="231"/>
      <c r="M2365" s="231"/>
      <c r="N2365" s="231"/>
      <c r="O2365" s="231"/>
      <c r="P2365" s="231"/>
      <c r="Q2365" s="231"/>
      <c r="R2365" s="231"/>
      <c r="S2365" s="231"/>
      <c r="T2365" s="231"/>
    </row>
    <row r="2366">
      <c r="A2366" s="257" t="str">
        <v>ydsh-ddxwdb220*240cm</v>
      </c>
      <c r="B2366" s="257" t="str">
        <v>ydsh-ddxwdb</v>
      </c>
      <c r="C2366" s="257" t="str">
        <v>亚朵生活 大豆纤维冬被</v>
      </c>
      <c r="D2366" s="257" t="str">
        <v>大豆纤维冬被</v>
      </c>
      <c r="E2366" s="257"/>
      <c r="F2366" s="257" t="str">
        <v>220*240cm</v>
      </c>
      <c r="G2366" s="231"/>
      <c r="H2366" s="231"/>
      <c r="I2366" s="231"/>
      <c r="J2366" s="231"/>
      <c r="K2366" s="231"/>
      <c r="L2366" s="231"/>
      <c r="M2366" s="231"/>
      <c r="N2366" s="231"/>
      <c r="O2366" s="231"/>
      <c r="P2366" s="231"/>
      <c r="Q2366" s="231"/>
      <c r="R2366" s="231"/>
      <c r="S2366" s="231"/>
      <c r="T2366" s="231"/>
    </row>
    <row r="2367">
      <c r="A2367" s="257" t="str">
        <v>ydsh-whxxha</v>
      </c>
      <c r="B2367" s="257" t="str">
        <v>ydsh-jjwhxx</v>
      </c>
      <c r="C2367" s="257" t="str">
        <v>亚朵生活 自然味居家无火香薰</v>
      </c>
      <c r="D2367" s="257" t="str">
        <v>自然味居家无火香薰</v>
      </c>
      <c r="E2367" s="257"/>
      <c r="F2367" s="257" t="str">
        <v>黄金海岸</v>
      </c>
      <c r="G2367" s="231"/>
      <c r="H2367" s="231"/>
      <c r="I2367" s="231"/>
      <c r="J2367" s="231"/>
      <c r="K2367" s="231"/>
      <c r="L2367" s="231"/>
      <c r="M2367" s="231"/>
      <c r="N2367" s="231"/>
      <c r="O2367" s="231"/>
      <c r="P2367" s="231"/>
      <c r="Q2367" s="231"/>
      <c r="R2367" s="231"/>
      <c r="S2367" s="231"/>
      <c r="T2367" s="231"/>
    </row>
    <row r="2368">
      <c r="A2368" s="257" t="str">
        <v>ydsh-whxxcx</v>
      </c>
      <c r="B2368" s="257" t="str">
        <v>ydsh-jjwhxx</v>
      </c>
      <c r="C2368" s="257" t="str">
        <v>亚朵生活 自然味居家无火香薰</v>
      </c>
      <c r="D2368" s="257" t="str">
        <v>自然味居家无火香薰</v>
      </c>
      <c r="E2368" s="257"/>
      <c r="F2368" s="257" t="str">
        <v>檀香悠远</v>
      </c>
      <c r="G2368" s="231"/>
      <c r="H2368" s="231"/>
      <c r="I2368" s="231"/>
      <c r="J2368" s="231"/>
      <c r="K2368" s="231"/>
      <c r="L2368" s="231"/>
      <c r="M2368" s="231"/>
      <c r="N2368" s="231"/>
      <c r="O2368" s="231"/>
      <c r="P2368" s="231"/>
      <c r="Q2368" s="231"/>
      <c r="R2368" s="231"/>
      <c r="S2368" s="231"/>
      <c r="T2368" s="231"/>
    </row>
    <row r="2369">
      <c r="A2369" s="257" t="str">
        <v>ydsh-whxxss</v>
      </c>
      <c r="B2369" s="257" t="str">
        <v>ydsh-jjwhxx</v>
      </c>
      <c r="C2369" s="257" t="str">
        <v>亚朵生活 自然味居家无火香薰</v>
      </c>
      <c r="D2369" s="257" t="str">
        <v>自然味居家无火香薰</v>
      </c>
      <c r="E2369" s="257"/>
      <c r="F2369" s="257" t="str">
        <v>绅士古龙</v>
      </c>
      <c r="G2369" s="231"/>
      <c r="H2369" s="231"/>
      <c r="I2369" s="231"/>
      <c r="J2369" s="231"/>
      <c r="K2369" s="231"/>
      <c r="L2369" s="231"/>
      <c r="M2369" s="231"/>
      <c r="N2369" s="231"/>
      <c r="O2369" s="231"/>
      <c r="P2369" s="231"/>
      <c r="Q2369" s="231"/>
      <c r="R2369" s="231"/>
      <c r="S2369" s="231"/>
      <c r="T2369" s="231"/>
    </row>
    <row r="2370">
      <c r="A2370" s="257" t="str">
        <v>ydsh-tss-s</v>
      </c>
      <c r="B2370" s="257" t="str">
        <v>ydsh-tss</v>
      </c>
      <c r="C2370" s="257" t="str">
        <v>亚朵生活 旅行收纳衣物袋</v>
      </c>
      <c r="D2370" s="257" t="str">
        <v>亚朵生活 旅行收纳衣物袋</v>
      </c>
      <c r="E2370" s="257" t="str">
        <v>小号</v>
      </c>
      <c r="F2370" s="257" t="str">
        <v>小号旅行收纳衣物袋</v>
      </c>
      <c r="G2370" s="231"/>
      <c r="H2370" s="231"/>
      <c r="I2370" s="231"/>
      <c r="J2370" s="231"/>
      <c r="K2370" s="231"/>
      <c r="L2370" s="231"/>
      <c r="M2370" s="231"/>
      <c r="N2370" s="231"/>
      <c r="O2370" s="231"/>
      <c r="P2370" s="231"/>
      <c r="Q2370" s="231"/>
      <c r="R2370" s="231"/>
      <c r="S2370" s="231"/>
      <c r="T2370" s="231"/>
    </row>
    <row r="2371">
      <c r="A2371" s="257" t="str">
        <v>ydsh-tss-m</v>
      </c>
      <c r="B2371" s="257" t="str">
        <v>ydsh-tss</v>
      </c>
      <c r="C2371" s="257" t="str">
        <v>亚朵生活 旅行收纳衣物袋</v>
      </c>
      <c r="D2371" s="257" t="str">
        <v>亚朵生活 旅行收纳衣物袋</v>
      </c>
      <c r="E2371" s="257" t="str">
        <v>中号</v>
      </c>
      <c r="F2371" s="257" t="str">
        <v>颜色:默认,普通系列</v>
      </c>
      <c r="G2371" s="231"/>
      <c r="H2371" s="231"/>
      <c r="I2371" s="231"/>
      <c r="J2371" s="231"/>
      <c r="K2371" s="231"/>
      <c r="L2371" s="231"/>
      <c r="M2371" s="231"/>
      <c r="N2371" s="231"/>
      <c r="O2371" s="231"/>
      <c r="P2371" s="231"/>
      <c r="Q2371" s="231"/>
      <c r="R2371" s="231"/>
      <c r="S2371" s="231"/>
      <c r="T2371" s="231"/>
    </row>
    <row r="2372">
      <c r="A2372" s="257" t="str">
        <v>ydsh-tss-l</v>
      </c>
      <c r="B2372" s="257" t="str">
        <v>ydsh-tss</v>
      </c>
      <c r="C2372" s="257" t="str">
        <v>亚朵生活 旅行收纳衣物袋</v>
      </c>
      <c r="D2372" s="257" t="str">
        <v>亚朵生活 旅行收纳衣物袋</v>
      </c>
      <c r="E2372" s="257" t="str">
        <v>大号</v>
      </c>
      <c r="F2372" s="257" t="str">
        <v>大号旅行收纳衣物袋</v>
      </c>
      <c r="G2372" s="231"/>
      <c r="H2372" s="231"/>
      <c r="I2372" s="231"/>
      <c r="J2372" s="231"/>
      <c r="K2372" s="231"/>
      <c r="L2372" s="231"/>
      <c r="M2372" s="231"/>
      <c r="N2372" s="231"/>
      <c r="O2372" s="231"/>
      <c r="P2372" s="231"/>
      <c r="Q2372" s="231"/>
      <c r="R2372" s="231"/>
      <c r="S2372" s="231"/>
      <c r="T2372" s="231"/>
    </row>
    <row r="2373">
      <c r="A2373" s="257" t="str">
        <v>ydsh-tss-uw</v>
      </c>
      <c r="B2373" s="257" t="str">
        <v>ydsh-tss</v>
      </c>
      <c r="C2373" s="257" t="str">
        <v>亚朵生活 旅行收纳衣物袋</v>
      </c>
      <c r="D2373" s="257" t="str">
        <v>亚朵生活 旅行收纳衣物袋</v>
      </c>
      <c r="E2373" s="257"/>
      <c r="F2373" s="257" t="str">
        <v>旅行收纳贴身衣物袋</v>
      </c>
      <c r="G2373" s="231"/>
      <c r="H2373" s="231"/>
      <c r="I2373" s="231"/>
      <c r="J2373" s="231"/>
      <c r="K2373" s="231"/>
      <c r="L2373" s="231"/>
      <c r="M2373" s="231"/>
      <c r="N2373" s="231"/>
      <c r="O2373" s="231"/>
      <c r="P2373" s="231"/>
      <c r="Q2373" s="231"/>
      <c r="R2373" s="231"/>
      <c r="S2373" s="231"/>
      <c r="T2373" s="231"/>
    </row>
    <row r="2374">
      <c r="A2374" s="257" t="str">
        <v>ydsh-tss-bag</v>
      </c>
      <c r="B2374" s="257" t="str">
        <v>ydsh-tss</v>
      </c>
      <c r="C2374" s="257" t="str">
        <v>亚朵生活 旅行收纳衣物袋</v>
      </c>
      <c r="D2374" s="257" t="str">
        <v>亚朵生活 旅行收纳衣物袋</v>
      </c>
      <c r="E2374" s="257"/>
      <c r="F2374" s="257" t="str">
        <v>旅行收纳束口袋</v>
      </c>
      <c r="G2374" s="231"/>
      <c r="H2374" s="231"/>
      <c r="I2374" s="231"/>
      <c r="J2374" s="231"/>
      <c r="K2374" s="231"/>
      <c r="L2374" s="231"/>
      <c r="M2374" s="231"/>
      <c r="N2374" s="231"/>
      <c r="O2374" s="231"/>
      <c r="P2374" s="231"/>
      <c r="Q2374" s="231"/>
      <c r="R2374" s="231"/>
      <c r="S2374" s="231"/>
      <c r="T2374" s="231"/>
    </row>
    <row r="2375">
      <c r="A2375" s="257" t="str">
        <v>ydsh-tss-bp</v>
      </c>
      <c r="B2375" s="257" t="str">
        <v>ydsh-tss</v>
      </c>
      <c r="C2375" s="257" t="str">
        <v>亚朵生活 旅行收纳衣物袋</v>
      </c>
      <c r="D2375" s="257" t="str">
        <v>亚朵生活 旅行收纳衣物袋</v>
      </c>
      <c r="E2375" s="257"/>
      <c r="F2375" s="257" t="str">
        <v>旅行收纳背包-双肩包</v>
      </c>
      <c r="G2375" s="231"/>
      <c r="H2375" s="231"/>
      <c r="I2375" s="231"/>
      <c r="J2375" s="231"/>
      <c r="K2375" s="231"/>
      <c r="L2375" s="231"/>
      <c r="M2375" s="231"/>
      <c r="N2375" s="231"/>
      <c r="O2375" s="231"/>
      <c r="P2375" s="231"/>
      <c r="Q2375" s="231"/>
      <c r="R2375" s="231"/>
      <c r="S2375" s="231"/>
      <c r="T2375" s="231"/>
    </row>
    <row r="2376">
      <c r="A2376" s="257" t="str">
        <v>ydsh-tss-mb</v>
      </c>
      <c r="B2376" s="257" t="str">
        <v>ydsh-tss</v>
      </c>
      <c r="C2376" s="257" t="str">
        <v>亚朵生活 旅行收纳衣物袋</v>
      </c>
      <c r="D2376" s="257" t="str">
        <v>亚朵生活 旅行收纳衣物袋</v>
      </c>
      <c r="E2376" s="257"/>
      <c r="F2376" s="257" t="str">
        <v>旅行收纳背包-斜挎包</v>
      </c>
      <c r="G2376" s="231"/>
      <c r="H2376" s="231"/>
      <c r="I2376" s="231"/>
      <c r="J2376" s="231"/>
      <c r="K2376" s="231"/>
      <c r="L2376" s="231"/>
      <c r="M2376" s="231"/>
      <c r="N2376" s="231"/>
      <c r="O2376" s="231"/>
      <c r="P2376" s="231"/>
      <c r="Q2376" s="231"/>
      <c r="R2376" s="231"/>
      <c r="S2376" s="231"/>
      <c r="T2376" s="231"/>
    </row>
    <row r="2377">
      <c r="A2377" s="257" t="str">
        <v>ydsh-tss-shoes</v>
      </c>
      <c r="B2377" s="257" t="str">
        <v>ydsh-tss</v>
      </c>
      <c r="C2377" s="257" t="str">
        <v>亚朵生活 旅行收纳衣物袋</v>
      </c>
      <c r="D2377" s="257" t="str">
        <v>亚朵生活 旅行收纳衣物袋</v>
      </c>
      <c r="E2377" s="257"/>
      <c r="F2377" s="257" t="str">
        <v>旅行收纳鞋袋</v>
      </c>
      <c r="G2377" s="231"/>
      <c r="H2377" s="231"/>
      <c r="I2377" s="231"/>
      <c r="J2377" s="231"/>
      <c r="K2377" s="231"/>
      <c r="L2377" s="231"/>
      <c r="M2377" s="231"/>
      <c r="N2377" s="231"/>
      <c r="O2377" s="231"/>
      <c r="P2377" s="231"/>
      <c r="Q2377" s="231"/>
      <c r="R2377" s="231"/>
      <c r="S2377" s="231"/>
      <c r="T2377" s="231"/>
    </row>
    <row r="2378">
      <c r="A2378" s="257" t="str">
        <v>ydsh-wquilt-2</v>
      </c>
      <c r="B2378" s="257" t="str">
        <v>ydsh-wquilt</v>
      </c>
      <c r="C2378" s="257" t="str">
        <v>亚朵生活 舒适轻薄婴绒棉针织被</v>
      </c>
      <c r="D2378" s="257" t="str">
        <v>舒适轻薄婴绒棉针织被</v>
      </c>
      <c r="E2378" s="257"/>
      <c r="F2378" s="257" t="str">
        <v>200*230</v>
      </c>
      <c r="G2378" s="231"/>
      <c r="H2378" s="231"/>
      <c r="I2378" s="231"/>
      <c r="J2378" s="231"/>
      <c r="K2378" s="231"/>
      <c r="L2378" s="231"/>
      <c r="M2378" s="231"/>
      <c r="N2378" s="231"/>
      <c r="O2378" s="231"/>
      <c r="P2378" s="231"/>
      <c r="Q2378" s="231"/>
      <c r="R2378" s="231"/>
      <c r="S2378" s="231"/>
      <c r="T2378" s="231"/>
    </row>
    <row r="2379">
      <c r="A2379" s="257" t="str">
        <v>ydsh-wquilt-2.2</v>
      </c>
      <c r="B2379" s="257" t="str">
        <v>ydsh-wquilt</v>
      </c>
      <c r="C2379" s="257" t="str">
        <v>亚朵生活 舒适轻薄婴绒棉针织被</v>
      </c>
      <c r="D2379" s="257" t="str">
        <v>舒适轻薄婴绒棉针织被</v>
      </c>
      <c r="E2379" s="257"/>
      <c r="F2379" s="257" t="str">
        <v>220*240</v>
      </c>
      <c r="G2379" s="231"/>
      <c r="H2379" s="231"/>
      <c r="I2379" s="231"/>
      <c r="J2379" s="231"/>
      <c r="K2379" s="231"/>
      <c r="L2379" s="231"/>
      <c r="M2379" s="231"/>
      <c r="N2379" s="231"/>
      <c r="O2379" s="231"/>
      <c r="P2379" s="231"/>
      <c r="Q2379" s="231"/>
      <c r="R2379" s="231"/>
      <c r="S2379" s="231"/>
      <c r="T2379" s="231"/>
    </row>
    <row r="2380">
      <c r="A2380" s="257" t="str">
        <v>ydsh-upillow</v>
      </c>
      <c r="B2380" s="257" t="str">
        <v>ydsh-upillow</v>
      </c>
      <c r="C2380" s="257" t="str">
        <v>亚朵生活 u型护颈枕</v>
      </c>
      <c r="D2380" s="257" t="str">
        <v>亚朵生活 u型护颈枕</v>
      </c>
      <c r="E2380" s="257" t="str">
        <v>ydsh-upillow</v>
      </c>
      <c r="F2380" s="257" t="str">
        <v>默认规格</v>
      </c>
      <c r="G2380" s="231"/>
      <c r="H2380" s="231"/>
      <c r="I2380" s="231"/>
      <c r="J2380" s="231"/>
      <c r="K2380" s="231"/>
      <c r="L2380" s="231"/>
      <c r="M2380" s="231"/>
      <c r="N2380" s="231"/>
      <c r="O2380" s="231"/>
      <c r="P2380" s="231"/>
      <c r="Q2380" s="231"/>
      <c r="R2380" s="231"/>
      <c r="S2380" s="231"/>
      <c r="T2380" s="231"/>
    </row>
    <row r="2381">
      <c r="A2381" s="257" t="str">
        <v>ydsh-PClklgxb</v>
      </c>
      <c r="B2381" s="257" t="str">
        <v>ydsh-PClklgx</v>
      </c>
      <c r="C2381" s="257" t="str">
        <v>亚朵生活 20寸纯PC铝框拉杆箱</v>
      </c>
      <c r="D2381" s="257" t="str">
        <v>20寸纯PC铝框拉杆箱</v>
      </c>
      <c r="E2381" s="257" t="str">
        <v>黑色</v>
      </c>
      <c r="F2381" s="257" t="str">
        <v>黑色</v>
      </c>
      <c r="G2381" s="231"/>
      <c r="H2381" s="231"/>
      <c r="I2381" s="231"/>
      <c r="J2381" s="231"/>
      <c r="K2381" s="231"/>
      <c r="L2381" s="231"/>
      <c r="M2381" s="231"/>
      <c r="N2381" s="231"/>
      <c r="O2381" s="231"/>
      <c r="P2381" s="231"/>
      <c r="Q2381" s="231"/>
      <c r="R2381" s="231"/>
      <c r="S2381" s="231"/>
      <c r="T2381" s="231"/>
    </row>
    <row r="2382">
      <c r="A2382" s="257" t="str">
        <v>ydsh-PClklgxs</v>
      </c>
      <c r="B2382" s="257" t="str">
        <v>ydsh-PClklgx</v>
      </c>
      <c r="C2382" s="257" t="str">
        <v>亚朵生活 20寸纯PC铝框拉杆箱</v>
      </c>
      <c r="D2382" s="257" t="str">
        <v>20寸纯PC铝框拉杆箱</v>
      </c>
      <c r="E2382" s="257" t="str">
        <v>银色</v>
      </c>
      <c r="F2382" s="257" t="str">
        <v>银色</v>
      </c>
      <c r="G2382" s="231"/>
      <c r="H2382" s="231"/>
      <c r="I2382" s="231"/>
      <c r="J2382" s="231"/>
      <c r="K2382" s="231"/>
      <c r="L2382" s="231"/>
      <c r="M2382" s="231"/>
      <c r="N2382" s="231"/>
      <c r="O2382" s="231"/>
      <c r="P2382" s="231"/>
      <c r="Q2382" s="231"/>
      <c r="R2382" s="231"/>
      <c r="S2382" s="231"/>
      <c r="T2382" s="231"/>
    </row>
    <row r="2383">
      <c r="A2383" s="257" t="str">
        <v>ydsh-PClklgxr</v>
      </c>
      <c r="B2383" s="257" t="str">
        <v>ydsh-PClklgx</v>
      </c>
      <c r="C2383" s="257" t="str">
        <v>亚朵生活 20寸纯PC铝框拉杆箱</v>
      </c>
      <c r="D2383" s="257" t="str">
        <v>20寸纯PC铝框拉杆箱</v>
      </c>
      <c r="E2383" s="257" t="str">
        <v>红色</v>
      </c>
      <c r="F2383" s="257" t="str">
        <v>红色</v>
      </c>
      <c r="G2383" s="231"/>
      <c r="H2383" s="231"/>
      <c r="I2383" s="231"/>
      <c r="J2383" s="231"/>
      <c r="K2383" s="231"/>
      <c r="L2383" s="231"/>
      <c r="M2383" s="231"/>
      <c r="N2383" s="231"/>
      <c r="O2383" s="231"/>
      <c r="P2383" s="231"/>
      <c r="Q2383" s="231"/>
      <c r="R2383" s="231"/>
      <c r="S2383" s="231"/>
      <c r="T2383" s="231"/>
    </row>
    <row r="2384">
      <c r="A2384" s="257" t="str">
        <v>ydsh-PClklgxbl</v>
      </c>
      <c r="B2384" s="257" t="str">
        <v>ydsh-PClklgx</v>
      </c>
      <c r="C2384" s="257" t="str">
        <v>亚朵生活 20寸纯PC铝框拉杆箱</v>
      </c>
      <c r="D2384" s="257" t="str">
        <v>20寸纯PC铝框拉杆箱</v>
      </c>
      <c r="E2384" s="257" t="str">
        <v>蓝色</v>
      </c>
      <c r="F2384" s="257" t="str">
        <v>蓝色</v>
      </c>
      <c r="G2384" s="231"/>
      <c r="H2384" s="231"/>
      <c r="I2384" s="231"/>
      <c r="J2384" s="231"/>
      <c r="K2384" s="231"/>
      <c r="L2384" s="231"/>
      <c r="M2384" s="231"/>
      <c r="N2384" s="231"/>
      <c r="O2384" s="231"/>
      <c r="P2384" s="231"/>
      <c r="Q2384" s="231"/>
      <c r="R2384" s="231"/>
      <c r="S2384" s="231"/>
      <c r="T2384" s="231"/>
    </row>
    <row r="2385">
      <c r="A2385" s="257" t="str">
        <v>ydsh-PClklgxgp</v>
      </c>
      <c r="B2385" s="257" t="str">
        <v>ydsh-PClklgx</v>
      </c>
      <c r="C2385" s="257" t="str">
        <v>亚朵生活 20寸纯PC铝框拉杆箱</v>
      </c>
      <c r="D2385" s="257" t="str">
        <v>20寸纯PC铝框拉杆箱</v>
      </c>
      <c r="E2385" s="257" t="str">
        <v>玫瑰金</v>
      </c>
      <c r="F2385" s="257" t="str">
        <v>玫瑰金</v>
      </c>
      <c r="G2385" s="231"/>
      <c r="H2385" s="231"/>
      <c r="I2385" s="231"/>
      <c r="J2385" s="231"/>
      <c r="K2385" s="231"/>
      <c r="L2385" s="231"/>
      <c r="M2385" s="231"/>
      <c r="N2385" s="231"/>
      <c r="O2385" s="231"/>
      <c r="P2385" s="231"/>
      <c r="Q2385" s="231"/>
      <c r="R2385" s="231"/>
      <c r="S2385" s="231"/>
      <c r="T2385" s="231"/>
    </row>
    <row r="2386">
      <c r="A2386" s="257" t="str">
        <v>ydsh-PClklgxw</v>
      </c>
      <c r="B2386" s="257" t="str">
        <v>ydsh-PClklgx</v>
      </c>
      <c r="C2386" s="257" t="str">
        <v>亚朵生活 20寸纯PC铝框拉杆箱</v>
      </c>
      <c r="D2386" s="257" t="str">
        <v>20寸纯PC铝框拉杆箱</v>
      </c>
      <c r="E2386" s="257" t="str">
        <v>白色</v>
      </c>
      <c r="F2386" s="257" t="str">
        <v>白色</v>
      </c>
      <c r="G2386" s="231"/>
      <c r="H2386" s="231"/>
      <c r="I2386" s="231"/>
      <c r="J2386" s="231"/>
      <c r="K2386" s="231"/>
      <c r="L2386" s="231"/>
      <c r="M2386" s="231"/>
      <c r="N2386" s="231"/>
      <c r="O2386" s="231"/>
      <c r="P2386" s="231"/>
      <c r="Q2386" s="231"/>
      <c r="R2386" s="231"/>
      <c r="S2386" s="231"/>
      <c r="T2386" s="231"/>
    </row>
    <row r="2387">
      <c r="A2387" s="257" t="str">
        <v>ydsh-qlmhjlgxb</v>
      </c>
      <c r="B2387" s="257" t="str">
        <v>ydsh-qlmhjlgx</v>
      </c>
      <c r="C2387" s="257" t="str">
        <v>亚朵生活 20寸全铝镁合金拉杆箱</v>
      </c>
      <c r="D2387" s="257" t="str">
        <v>20寸全铝镁合金拉杆箱</v>
      </c>
      <c r="E2387" s="257" t="str">
        <v>黑色</v>
      </c>
      <c r="F2387" s="257" t="str">
        <v>黑色</v>
      </c>
      <c r="G2387" s="231"/>
      <c r="H2387" s="231"/>
      <c r="I2387" s="231"/>
      <c r="J2387" s="231"/>
      <c r="K2387" s="231"/>
      <c r="L2387" s="231"/>
      <c r="M2387" s="231"/>
      <c r="N2387" s="231"/>
      <c r="O2387" s="231"/>
      <c r="P2387" s="231"/>
      <c r="Q2387" s="231"/>
      <c r="R2387" s="231"/>
      <c r="S2387" s="231"/>
      <c r="T2387" s="231"/>
    </row>
    <row r="2388">
      <c r="A2388" s="257" t="str">
        <v>ydsh-qlmhjlgxs</v>
      </c>
      <c r="B2388" s="257" t="str">
        <v>ydsh-qlmhjlgx</v>
      </c>
      <c r="C2388" s="257" t="str">
        <v>亚朵生活 20寸全铝镁合金拉杆箱</v>
      </c>
      <c r="D2388" s="257" t="str">
        <v>20寸全铝镁合金拉杆箱</v>
      </c>
      <c r="E2388" s="257" t="str">
        <v>银色</v>
      </c>
      <c r="F2388" s="257" t="str">
        <v>颜色:银色,尺寸:20寸</v>
      </c>
      <c r="G2388" s="231"/>
      <c r="H2388" s="231"/>
      <c r="I2388" s="231"/>
      <c r="J2388" s="231"/>
      <c r="K2388" s="231"/>
      <c r="L2388" s="231"/>
      <c r="M2388" s="231"/>
      <c r="N2388" s="231"/>
      <c r="O2388" s="231"/>
      <c r="P2388" s="231"/>
      <c r="Q2388" s="231"/>
      <c r="R2388" s="231"/>
      <c r="S2388" s="231"/>
      <c r="T2388" s="231"/>
    </row>
    <row r="2389">
      <c r="A2389" s="257" t="str">
        <v>ydsh-qlmhjlgxr</v>
      </c>
      <c r="B2389" s="257" t="str">
        <v>ydsh-qlmhjlgx</v>
      </c>
      <c r="C2389" s="257" t="str">
        <v>亚朵生活 20寸全铝镁合金拉杆箱</v>
      </c>
      <c r="D2389" s="257" t="str">
        <v>20寸全铝镁合金拉杆箱</v>
      </c>
      <c r="E2389" s="257" t="str">
        <v>红色</v>
      </c>
      <c r="F2389" s="257" t="str">
        <v>颜色:红色,尺寸:20寸</v>
      </c>
      <c r="G2389" s="231"/>
      <c r="H2389" s="231"/>
      <c r="I2389" s="231"/>
      <c r="J2389" s="231"/>
      <c r="K2389" s="231"/>
      <c r="L2389" s="231"/>
      <c r="M2389" s="231"/>
      <c r="N2389" s="231"/>
      <c r="O2389" s="231"/>
      <c r="P2389" s="231"/>
      <c r="Q2389" s="231"/>
      <c r="R2389" s="231"/>
      <c r="S2389" s="231"/>
      <c r="T2389" s="231"/>
    </row>
    <row r="2390">
      <c r="A2390" s="257" t="str">
        <v>ydsh-qlmhjlgxgp</v>
      </c>
      <c r="B2390" s="257" t="str">
        <v>ydsh-qlmhjlgx</v>
      </c>
      <c r="C2390" s="257" t="str">
        <v>亚朵生活 20寸全铝镁合金拉杆箱</v>
      </c>
      <c r="D2390" s="257" t="str">
        <v>20寸全铝镁合金拉杆箱</v>
      </c>
      <c r="E2390" s="257" t="str">
        <v>玫瑰金</v>
      </c>
      <c r="F2390" s="257" t="str">
        <v>颜色:玫瑰金,尺寸:20寸</v>
      </c>
      <c r="G2390" s="231"/>
      <c r="H2390" s="231"/>
      <c r="I2390" s="231"/>
      <c r="J2390" s="231"/>
      <c r="K2390" s="231"/>
      <c r="L2390" s="231"/>
      <c r="M2390" s="231"/>
      <c r="N2390" s="231"/>
      <c r="O2390" s="231"/>
      <c r="P2390" s="231"/>
      <c r="Q2390" s="231"/>
      <c r="R2390" s="231"/>
      <c r="S2390" s="231"/>
      <c r="T2390" s="231"/>
    </row>
    <row r="2391">
      <c r="A2391" s="257" t="str">
        <v>ydsh-qlmhjlgxbl</v>
      </c>
      <c r="B2391" s="257" t="str">
        <v>ydsh-qlmhjlgx</v>
      </c>
      <c r="C2391" s="257" t="str">
        <v>亚朵生活 20寸全铝镁合金拉杆箱</v>
      </c>
      <c r="D2391" s="257" t="str">
        <v>20寸全铝镁合金拉杆箱</v>
      </c>
      <c r="E2391" s="257" t="str">
        <v>蓝色</v>
      </c>
      <c r="F2391" s="257" t="str">
        <v>颜色:蓝色,尺寸:20寸</v>
      </c>
      <c r="G2391" s="231"/>
      <c r="H2391" s="231"/>
      <c r="I2391" s="231"/>
      <c r="J2391" s="231"/>
      <c r="K2391" s="231"/>
      <c r="L2391" s="231"/>
      <c r="M2391" s="231"/>
      <c r="N2391" s="231"/>
      <c r="O2391" s="231"/>
      <c r="P2391" s="231"/>
      <c r="Q2391" s="231"/>
      <c r="R2391" s="231"/>
      <c r="S2391" s="231"/>
      <c r="T2391" s="231"/>
    </row>
    <row r="2392">
      <c r="A2392" s="257" t="str">
        <v>ydsh-qlmhjlgxc</v>
      </c>
      <c r="B2392" s="257" t="str">
        <v>ydsh-qlmhjlgx</v>
      </c>
      <c r="C2392" s="257" t="str">
        <v>亚朵生活 20寸全铝镁合金拉杆箱</v>
      </c>
      <c r="D2392" s="257" t="str">
        <v>20寸全铝镁合金拉杆箱</v>
      </c>
      <c r="E2392" s="257" t="str">
        <v>香槟金</v>
      </c>
      <c r="F2392" s="257" t="str">
        <v>颜色:香槟金,尺寸:20寸,普通系列</v>
      </c>
      <c r="G2392" s="231"/>
      <c r="H2392" s="231"/>
      <c r="I2392" s="231"/>
      <c r="J2392" s="231"/>
      <c r="K2392" s="231"/>
      <c r="L2392" s="231"/>
      <c r="M2392" s="231"/>
      <c r="N2392" s="231"/>
      <c r="O2392" s="231"/>
      <c r="P2392" s="231"/>
      <c r="Q2392" s="231"/>
      <c r="R2392" s="231"/>
      <c r="S2392" s="231"/>
      <c r="T2392" s="231"/>
    </row>
    <row r="2393">
      <c r="A2393" s="257" t="str">
        <v>ydsh-bxgzkbwhb</v>
      </c>
      <c r="B2393" s="257" t="str">
        <v>ydsh-bxgzkbwh</v>
      </c>
      <c r="C2393" s="257" t="str">
        <v>亚朵生活 不锈钢真空保温壶</v>
      </c>
      <c r="D2393" s="257" t="str">
        <v>不锈钢真空保温壶</v>
      </c>
      <c r="E2393" s="257"/>
      <c r="F2393" s="257" t="str">
        <v>磨砂黑</v>
      </c>
      <c r="G2393" s="231"/>
      <c r="H2393" s="231"/>
      <c r="I2393" s="231"/>
      <c r="J2393" s="231"/>
      <c r="K2393" s="231"/>
      <c r="L2393" s="231"/>
      <c r="M2393" s="231"/>
      <c r="N2393" s="231"/>
      <c r="O2393" s="231"/>
      <c r="P2393" s="231"/>
      <c r="Q2393" s="231"/>
      <c r="R2393" s="231"/>
      <c r="S2393" s="231"/>
      <c r="T2393" s="231"/>
    </row>
    <row r="2394">
      <c r="A2394" s="257" t="str">
        <v>ydsh-bxgzkbwhw</v>
      </c>
      <c r="B2394" s="257" t="str">
        <v>ydsh-bxgzkbwh</v>
      </c>
      <c r="C2394" s="257" t="str">
        <v>亚朵生活 不锈钢真空保温壶</v>
      </c>
      <c r="D2394" s="257" t="str">
        <v>不锈钢真空保温壶</v>
      </c>
      <c r="E2394" s="257"/>
      <c r="F2394" s="257" t="str">
        <v>霜白色</v>
      </c>
      <c r="G2394" s="231"/>
      <c r="H2394" s="231"/>
      <c r="I2394" s="231"/>
      <c r="J2394" s="231"/>
      <c r="K2394" s="231"/>
      <c r="L2394" s="231"/>
      <c r="M2394" s="231"/>
      <c r="N2394" s="231"/>
      <c r="O2394" s="231"/>
      <c r="P2394" s="231"/>
      <c r="Q2394" s="231"/>
      <c r="R2394" s="231"/>
      <c r="S2394" s="231"/>
      <c r="T2394" s="231"/>
    </row>
    <row r="2395">
      <c r="A2395" s="257" t="str">
        <v>ydsh-bxgzkbwhr</v>
      </c>
      <c r="B2395" s="257" t="str">
        <v>ydsh-bxgzkbwh</v>
      </c>
      <c r="C2395" s="257" t="str">
        <v>亚朵生活 不锈钢真空保温壶</v>
      </c>
      <c r="D2395" s="257" t="str">
        <v>不锈钢真空保温壶</v>
      </c>
      <c r="E2395" s="257"/>
      <c r="F2395" s="257" t="str">
        <v>石榴红</v>
      </c>
      <c r="G2395" s="231"/>
      <c r="H2395" s="231"/>
      <c r="I2395" s="231"/>
      <c r="J2395" s="231"/>
      <c r="K2395" s="231"/>
      <c r="L2395" s="231"/>
      <c r="M2395" s="231"/>
      <c r="N2395" s="231"/>
      <c r="O2395" s="231"/>
      <c r="P2395" s="231"/>
      <c r="Q2395" s="231"/>
      <c r="R2395" s="231"/>
      <c r="S2395" s="231"/>
      <c r="T2395" s="231"/>
    </row>
    <row r="2396">
      <c r="A2396" s="257" t="str">
        <v>ydsh-cmmrj</v>
      </c>
      <c r="B2396" s="257" t="str">
        <v>ydsh-cmmrj</v>
      </c>
      <c r="C2396" s="257" t="str">
        <v>亚朵生活 天然彩棉棉柔巾</v>
      </c>
      <c r="D2396" s="257" t="str">
        <v>天然彩棉棉柔巾</v>
      </c>
      <c r="E2396" s="257"/>
      <c r="F2396" s="257" t="str">
        <v>80张/盒</v>
      </c>
      <c r="G2396" s="231"/>
      <c r="H2396" s="231"/>
      <c r="I2396" s="231"/>
      <c r="J2396" s="231"/>
      <c r="K2396" s="231"/>
      <c r="L2396" s="231"/>
      <c r="M2396" s="231"/>
      <c r="N2396" s="231"/>
      <c r="O2396" s="231"/>
      <c r="P2396" s="231"/>
      <c r="Q2396" s="231"/>
      <c r="R2396" s="231"/>
      <c r="S2396" s="231"/>
      <c r="T2396" s="231"/>
    </row>
    <row r="2397">
      <c r="A2397" s="257" t="str">
        <v>8714612115824</v>
      </c>
      <c r="B2397" s="257" t="str">
        <v>8714612115824</v>
      </c>
      <c r="C2397" s="257" t="str">
        <v>旅行收纳压缩包</v>
      </c>
      <c r="D2397" s="257" t="str">
        <v>压缩包</v>
      </c>
      <c r="E2397" s="257"/>
      <c r="F2397" s="257" t="str">
        <v>默认规格</v>
      </c>
      <c r="G2397" s="231"/>
      <c r="H2397" s="231"/>
      <c r="I2397" s="231"/>
      <c r="J2397" s="231"/>
      <c r="K2397" s="231"/>
      <c r="L2397" s="231"/>
      <c r="M2397" s="231"/>
      <c r="N2397" s="231"/>
      <c r="O2397" s="231"/>
      <c r="P2397" s="231"/>
      <c r="Q2397" s="231"/>
      <c r="R2397" s="231"/>
      <c r="S2397" s="231"/>
      <c r="T2397" s="231"/>
    </row>
    <row r="2398">
      <c r="A2398" s="257" t="str">
        <v>ydsh-ajsxhlxtz</v>
      </c>
      <c r="B2398" s="257" t="str">
        <v>ydsh-ajsxhlxtz</v>
      </c>
      <c r="C2398" s="257" t="str">
        <v>亚朵生活 氨基酸洗护旅行套装</v>
      </c>
      <c r="D2398" s="257" t="str">
        <v>氨基酸洗护旅行套装</v>
      </c>
      <c r="E2398" s="257" t="str">
        <v>洗护沐各1</v>
      </c>
      <c r="F2398" s="257" t="str">
        <v>100ML*3</v>
      </c>
      <c r="G2398" s="231"/>
      <c r="H2398" s="231"/>
      <c r="I2398" s="231"/>
      <c r="J2398" s="231"/>
      <c r="K2398" s="231"/>
      <c r="L2398" s="231"/>
      <c r="M2398" s="231"/>
      <c r="N2398" s="231"/>
      <c r="O2398" s="231"/>
      <c r="P2398" s="231"/>
      <c r="Q2398" s="231"/>
      <c r="R2398" s="231"/>
      <c r="S2398" s="231"/>
      <c r="T2398" s="231"/>
    </row>
    <row r="2399">
      <c r="A2399" s="257" t="str">
        <v>ydsh-kyqsxfs</v>
      </c>
      <c r="B2399" s="257" t="str">
        <v>ydsh-kyqsxfs</v>
      </c>
      <c r="C2399" s="257" t="str">
        <v>亚朵生活 控油清爽洗发水</v>
      </c>
      <c r="D2399" s="257" t="str">
        <v>控油清爽洗发水</v>
      </c>
      <c r="E2399" s="257"/>
      <c r="F2399" s="257" t="str">
        <v>容量:300ml,普通系列</v>
      </c>
      <c r="G2399" s="231"/>
      <c r="H2399" s="231"/>
      <c r="I2399" s="231"/>
      <c r="J2399" s="231"/>
      <c r="K2399" s="231"/>
      <c r="L2399" s="231"/>
      <c r="M2399" s="231"/>
      <c r="N2399" s="231"/>
      <c r="O2399" s="231"/>
      <c r="P2399" s="231"/>
      <c r="Q2399" s="231"/>
      <c r="R2399" s="231"/>
      <c r="S2399" s="231"/>
      <c r="T2399" s="231"/>
    </row>
    <row r="2400">
      <c r="A2400" s="257" t="str">
        <v>ydsh-kyqshfs</v>
      </c>
      <c r="B2400" s="257" t="str">
        <v>ydsh-kyqshfs</v>
      </c>
      <c r="C2400" s="257" t="str">
        <v>亚朵生活 控油清爽护发素</v>
      </c>
      <c r="D2400" s="257" t="str">
        <v>控油清爽护发素</v>
      </c>
      <c r="E2400" s="257"/>
      <c r="F2400" s="257" t="str">
        <v>容量:300ml,普通系列</v>
      </c>
      <c r="G2400" s="231"/>
      <c r="H2400" s="231"/>
      <c r="I2400" s="231"/>
      <c r="J2400" s="231"/>
      <c r="K2400" s="231"/>
      <c r="L2400" s="231"/>
      <c r="M2400" s="231"/>
      <c r="N2400" s="231"/>
      <c r="O2400" s="231"/>
      <c r="P2400" s="231"/>
      <c r="Q2400" s="231"/>
      <c r="R2400" s="231"/>
      <c r="S2400" s="231"/>
      <c r="T2400" s="231"/>
    </row>
    <row r="2401">
      <c r="A2401" s="257" t="str">
        <v>ydsh-qlsfmyl</v>
      </c>
      <c r="B2401" s="257" t="str">
        <v>ydsh-qlsfmyl</v>
      </c>
      <c r="C2401" s="257" t="str">
        <v>亚朵生活 控油清爽沐浴露</v>
      </c>
      <c r="D2401" s="257" t="str">
        <v>清凉爽肤沐浴露</v>
      </c>
      <c r="E2401" s="257"/>
      <c r="F2401" s="257" t="str">
        <v>沐浴露300ml</v>
      </c>
      <c r="G2401" s="231"/>
      <c r="H2401" s="231"/>
      <c r="I2401" s="231"/>
      <c r="J2401" s="231"/>
      <c r="K2401" s="231"/>
      <c r="L2401" s="231"/>
      <c r="M2401" s="231"/>
      <c r="N2401" s="231"/>
      <c r="O2401" s="231"/>
      <c r="P2401" s="231"/>
      <c r="Q2401" s="231"/>
      <c r="R2401" s="231"/>
      <c r="S2401" s="231"/>
      <c r="T2401" s="231"/>
    </row>
    <row r="2402">
      <c r="A2402" s="257" t="str">
        <v>SilverCard</v>
      </c>
      <c r="B2402" s="257" t="str">
        <v>SilverCard</v>
      </c>
      <c r="C2402" s="257" t="str">
        <v>相心历会员卡银卡</v>
      </c>
      <c r="D2402" s="257" t="str">
        <v>会员卡</v>
      </c>
      <c r="E2402" s="257"/>
      <c r="F2402" s="257" t="str">
        <v>银卡</v>
      </c>
      <c r="G2402" s="231"/>
      <c r="H2402" s="231"/>
      <c r="I2402" s="231"/>
      <c r="J2402" s="231"/>
      <c r="K2402" s="231"/>
      <c r="L2402" s="231"/>
      <c r="M2402" s="231"/>
      <c r="N2402" s="231"/>
      <c r="O2402" s="231"/>
      <c r="P2402" s="231"/>
      <c r="Q2402" s="231"/>
      <c r="R2402" s="231"/>
      <c r="S2402" s="231"/>
      <c r="T2402" s="231"/>
    </row>
    <row r="2403">
      <c r="A2403" s="257" t="str">
        <v>ydsh-qltgbwbw350ml</v>
      </c>
      <c r="B2403" s="257" t="str">
        <v>ydsh-qltgbwb</v>
      </c>
      <c r="C2403" s="257" t="str">
        <v>亚朵生活 轻量弹盖保温杯</v>
      </c>
      <c r="D2403" s="257" t="str">
        <v>轻量弹盖保温杯</v>
      </c>
      <c r="E2403" s="257" t="str">
        <v>350ml</v>
      </c>
      <c r="F2403" s="257" t="str">
        <v>颜色:白色,容量:350ml,普通系列</v>
      </c>
      <c r="G2403" s="231"/>
      <c r="H2403" s="231"/>
      <c r="I2403" s="231"/>
      <c r="J2403" s="231"/>
      <c r="K2403" s="231"/>
      <c r="L2403" s="231"/>
      <c r="M2403" s="231"/>
      <c r="N2403" s="231"/>
      <c r="O2403" s="231"/>
      <c r="P2403" s="231"/>
      <c r="Q2403" s="231"/>
      <c r="R2403" s="231"/>
      <c r="S2403" s="231"/>
      <c r="T2403" s="231"/>
    </row>
    <row r="2404">
      <c r="A2404" s="257" t="str">
        <v>ydsh-qltgbwbb350ml</v>
      </c>
      <c r="B2404" s="257" t="str">
        <v>ydsh-qltgbwb</v>
      </c>
      <c r="C2404" s="257" t="str">
        <v>亚朵生活 轻量弹盖保温杯</v>
      </c>
      <c r="D2404" s="257" t="str">
        <v>轻量弹盖保温杯</v>
      </c>
      <c r="E2404" s="257" t="str">
        <v>350ml</v>
      </c>
      <c r="F2404" s="257" t="str">
        <v>颜色:黑色,容量:350ml,普通系列</v>
      </c>
      <c r="G2404" s="231"/>
      <c r="H2404" s="231"/>
      <c r="I2404" s="231"/>
      <c r="J2404" s="231"/>
      <c r="K2404" s="231"/>
      <c r="L2404" s="231"/>
      <c r="M2404" s="231"/>
      <c r="N2404" s="231"/>
      <c r="O2404" s="231"/>
      <c r="P2404" s="231"/>
      <c r="Q2404" s="231"/>
      <c r="R2404" s="231"/>
      <c r="S2404" s="231"/>
      <c r="T2404" s="231"/>
    </row>
    <row r="2405">
      <c r="A2405" s="257" t="str">
        <v>ydsh-qltgbwbw480ml</v>
      </c>
      <c r="B2405" s="257" t="str">
        <v>ydsh-qltgbwb</v>
      </c>
      <c r="C2405" s="257" t="str">
        <v>亚朵生活 轻量弹盖保温杯</v>
      </c>
      <c r="D2405" s="257" t="str">
        <v>轻量弹盖保温杯</v>
      </c>
      <c r="E2405" s="257" t="str">
        <v>480ml</v>
      </c>
      <c r="F2405" s="257" t="str">
        <v>颜色:白色,容量:480mL,普通系列</v>
      </c>
      <c r="G2405" s="231"/>
      <c r="H2405" s="231"/>
      <c r="I2405" s="231"/>
      <c r="J2405" s="231"/>
      <c r="K2405" s="231"/>
      <c r="L2405" s="231"/>
      <c r="M2405" s="231"/>
      <c r="N2405" s="231"/>
      <c r="O2405" s="231"/>
      <c r="P2405" s="231"/>
      <c r="Q2405" s="231"/>
      <c r="R2405" s="231"/>
      <c r="S2405" s="231"/>
      <c r="T2405" s="231"/>
    </row>
    <row r="2406">
      <c r="A2406" s="257" t="str">
        <v>ydsh-qltgbwbb480ml</v>
      </c>
      <c r="B2406" s="257" t="str">
        <v>ydsh-qltgbwb</v>
      </c>
      <c r="C2406" s="257" t="str">
        <v>亚朵生活 轻量弹盖保温杯</v>
      </c>
      <c r="D2406" s="257" t="str">
        <v>轻量弹盖保温杯</v>
      </c>
      <c r="E2406" s="257" t="str">
        <v>480ml</v>
      </c>
      <c r="F2406" s="257" t="str">
        <v>磨砂黑480ml</v>
      </c>
      <c r="G2406" s="231"/>
      <c r="H2406" s="231"/>
      <c r="I2406" s="231"/>
      <c r="J2406" s="231"/>
      <c r="K2406" s="231"/>
      <c r="L2406" s="231"/>
      <c r="M2406" s="231"/>
      <c r="N2406" s="231"/>
      <c r="O2406" s="231"/>
      <c r="P2406" s="231"/>
      <c r="Q2406" s="231"/>
      <c r="R2406" s="231"/>
      <c r="S2406" s="231"/>
      <c r="T2406" s="231"/>
    </row>
    <row r="2407">
      <c r="A2407" s="257" t="str">
        <v>ydsh-mgcrmmjw</v>
      </c>
      <c r="B2407" s="257" t="str">
        <v>ydsh-mgcrmmj</v>
      </c>
      <c r="C2407" s="257" t="str">
        <v>亚朵生活 美国长绒棉毛巾</v>
      </c>
      <c r="D2407" s="257" t="str">
        <v>美国长绒棉毛巾</v>
      </c>
      <c r="E2407" s="257"/>
      <c r="F2407" s="257" t="str">
        <v>白色</v>
      </c>
      <c r="G2407" s="231"/>
      <c r="H2407" s="231"/>
      <c r="I2407" s="231"/>
      <c r="J2407" s="231"/>
      <c r="K2407" s="231"/>
      <c r="L2407" s="231"/>
      <c r="M2407" s="231"/>
      <c r="N2407" s="231"/>
      <c r="O2407" s="231"/>
      <c r="P2407" s="231"/>
      <c r="Q2407" s="231"/>
      <c r="R2407" s="231"/>
      <c r="S2407" s="231"/>
      <c r="T2407" s="231"/>
    </row>
    <row r="2408">
      <c r="A2408" s="257" t="str">
        <v>ydsh-mgcrmmjb</v>
      </c>
      <c r="B2408" s="257" t="str">
        <v>ydsh-mgcrmmj</v>
      </c>
      <c r="C2408" s="257" t="str">
        <v>亚朵生活 美国长绒棉毛巾</v>
      </c>
      <c r="D2408" s="257" t="str">
        <v>美国长绒棉毛巾</v>
      </c>
      <c r="E2408" s="257"/>
      <c r="F2408" s="257" t="str">
        <v>蓝色</v>
      </c>
      <c r="G2408" s="231"/>
      <c r="H2408" s="231"/>
      <c r="I2408" s="231"/>
      <c r="J2408" s="231"/>
      <c r="K2408" s="231"/>
      <c r="L2408" s="231"/>
      <c r="M2408" s="231"/>
      <c r="N2408" s="231"/>
      <c r="O2408" s="231"/>
      <c r="P2408" s="231"/>
      <c r="Q2408" s="231"/>
      <c r="R2408" s="231"/>
      <c r="S2408" s="231"/>
      <c r="T2408" s="231"/>
    </row>
    <row r="2409">
      <c r="A2409" s="257" t="str">
        <v>ydsh-mgcrmyjw</v>
      </c>
      <c r="B2409" s="257" t="str">
        <v>ydsh-mgcrmyj</v>
      </c>
      <c r="C2409" s="257" t="str">
        <v>亚朵生活 美国长绒棉浴巾</v>
      </c>
      <c r="D2409" s="257" t="str">
        <v>美国长绒棉浴巾</v>
      </c>
      <c r="E2409" s="257"/>
      <c r="F2409" s="257" t="str">
        <v>白色</v>
      </c>
      <c r="G2409" s="231"/>
      <c r="H2409" s="231"/>
      <c r="I2409" s="231"/>
      <c r="J2409" s="231"/>
      <c r="K2409" s="231"/>
      <c r="L2409" s="231"/>
      <c r="M2409" s="231"/>
      <c r="N2409" s="231"/>
      <c r="O2409" s="231"/>
      <c r="P2409" s="231"/>
      <c r="Q2409" s="231"/>
      <c r="R2409" s="231"/>
      <c r="S2409" s="231"/>
      <c r="T2409" s="231"/>
    </row>
    <row r="2410">
      <c r="A2410" s="257" t="str">
        <v>ydsh-mgcrmyjb</v>
      </c>
      <c r="B2410" s="257" t="str">
        <v>ydsh-mgcrmyj</v>
      </c>
      <c r="C2410" s="257" t="str">
        <v>亚朵生活 美国长绒棉浴巾</v>
      </c>
      <c r="D2410" s="257" t="str">
        <v>美国长绒棉浴巾</v>
      </c>
      <c r="E2410" s="257"/>
      <c r="F2410" s="257" t="str">
        <v>蓝色</v>
      </c>
      <c r="G2410" s="231"/>
      <c r="H2410" s="231"/>
      <c r="I2410" s="231"/>
      <c r="J2410" s="231"/>
      <c r="K2410" s="231"/>
      <c r="L2410" s="231"/>
      <c r="M2410" s="231"/>
      <c r="N2410" s="231"/>
      <c r="O2410" s="231"/>
      <c r="P2410" s="231"/>
      <c r="Q2410" s="231"/>
      <c r="R2410" s="231"/>
      <c r="S2410" s="231"/>
      <c r="T2410" s="231"/>
    </row>
    <row r="2411">
      <c r="A2411" s="257" t="str">
        <v>ydsh-Djdtkypp</v>
      </c>
      <c r="B2411" s="257" t="str">
        <v>ydsh-Djdtkyp</v>
      </c>
      <c r="C2411" s="257" t="str">
        <v>亚朵生活 酒店同款家居睡袍</v>
      </c>
      <c r="D2411" s="257" t="str">
        <v>Drama酒店同款浴袍</v>
      </c>
      <c r="E2411" s="257"/>
      <c r="F2411" s="257" t="str">
        <v>豆沙粉</v>
      </c>
      <c r="G2411" s="231"/>
      <c r="H2411" s="231"/>
      <c r="I2411" s="231"/>
      <c r="J2411" s="231"/>
      <c r="K2411" s="231"/>
      <c r="L2411" s="231"/>
      <c r="M2411" s="231"/>
      <c r="N2411" s="231"/>
      <c r="O2411" s="231"/>
      <c r="P2411" s="231"/>
      <c r="Q2411" s="231"/>
      <c r="R2411" s="231"/>
      <c r="S2411" s="231"/>
      <c r="T2411" s="231"/>
    </row>
    <row r="2412">
      <c r="A2412" s="257" t="str">
        <v>ydsh-Djdtkypg</v>
      </c>
      <c r="B2412" s="257" t="str">
        <v>ydsh-Djdtkyp</v>
      </c>
      <c r="C2412" s="257" t="str">
        <v>亚朵生活 酒店同款家居睡袍</v>
      </c>
      <c r="D2412" s="257" t="str">
        <v>Drama酒店同款浴袍</v>
      </c>
      <c r="E2412" s="257"/>
      <c r="F2412" s="257" t="str">
        <v>云母灰</v>
      </c>
      <c r="G2412" s="231"/>
      <c r="H2412" s="231"/>
      <c r="I2412" s="231"/>
      <c r="J2412" s="231"/>
      <c r="K2412" s="231"/>
      <c r="L2412" s="231"/>
      <c r="M2412" s="231"/>
      <c r="N2412" s="231"/>
      <c r="O2412" s="231"/>
      <c r="P2412" s="231"/>
      <c r="Q2412" s="231"/>
      <c r="R2412" s="231"/>
      <c r="S2412" s="231"/>
      <c r="T2412" s="231"/>
    </row>
    <row r="2413">
      <c r="A2413" s="257" t="str">
        <v>ydsh-djdtkypi</v>
      </c>
      <c r="B2413" s="257" t="str">
        <v>ydsh-Djdtkyp</v>
      </c>
      <c r="C2413" s="257" t="str">
        <v>亚朵生活 酒店同款家居睡袍</v>
      </c>
      <c r="D2413" s="257" t="str">
        <v>Drama酒店同款浴袍</v>
      </c>
      <c r="E2413" s="257"/>
      <c r="F2413" s="257" t="str">
        <v>鲜粉色</v>
      </c>
      <c r="G2413" s="231"/>
      <c r="H2413" s="231"/>
      <c r="I2413" s="231"/>
      <c r="J2413" s="231"/>
      <c r="K2413" s="231"/>
      <c r="L2413" s="231"/>
      <c r="M2413" s="231"/>
      <c r="N2413" s="231"/>
      <c r="O2413" s="231"/>
      <c r="P2413" s="231"/>
      <c r="Q2413" s="231"/>
      <c r="R2413" s="231"/>
      <c r="S2413" s="231"/>
      <c r="T2413" s="231"/>
    </row>
    <row r="2414">
      <c r="A2414" s="257" t="str">
        <v>ydsh-hjsyrjz</v>
      </c>
      <c r="B2414" s="257" t="str">
        <v>ydsh-hjsyrjz</v>
      </c>
      <c r="C2414" s="257" t="str">
        <v>亚朵生活 护颈舒压乳胶枕</v>
      </c>
      <c r="D2414" s="257" t="str">
        <v>护颈舒压乳胶枕</v>
      </c>
      <c r="E2414" s="257"/>
      <c r="F2414" s="257" t="str">
        <v>64*38</v>
      </c>
      <c r="G2414" s="231"/>
      <c r="H2414" s="231"/>
      <c r="I2414" s="231"/>
      <c r="J2414" s="231"/>
      <c r="K2414" s="231"/>
      <c r="L2414" s="231"/>
      <c r="M2414" s="231"/>
      <c r="N2414" s="231"/>
      <c r="O2414" s="231"/>
      <c r="P2414" s="231"/>
      <c r="Q2414" s="231"/>
      <c r="R2414" s="231"/>
      <c r="S2414" s="231"/>
      <c r="T2414" s="231"/>
    </row>
    <row r="2415">
      <c r="A2415" s="257" t="str">
        <v>ss-H3Sfglm</v>
      </c>
      <c r="B2415" s="257" t="str">
        <v>ss-H3Sfglm</v>
      </c>
      <c r="C2415" s="257" t="str">
        <v>素士&amp;梵高博物馆 速干负离子电吹风</v>
      </c>
      <c r="D2415" s="257" t="str">
        <v>素士&amp;梵高博物馆 速干负离子电吹风 H3S联名款礼盒装</v>
      </c>
      <c r="E2415" s="257" t="str">
        <v>H3S</v>
      </c>
      <c r="F2415" s="257" t="str">
        <v>绿野玫瑰</v>
      </c>
      <c r="G2415" s="231"/>
      <c r="H2415" s="231"/>
      <c r="I2415" s="231"/>
      <c r="J2415" s="231"/>
      <c r="K2415" s="231"/>
      <c r="L2415" s="231"/>
      <c r="M2415" s="231"/>
      <c r="N2415" s="231"/>
      <c r="O2415" s="231"/>
      <c r="P2415" s="231"/>
      <c r="Q2415" s="231"/>
      <c r="R2415" s="231"/>
      <c r="S2415" s="231"/>
      <c r="T2415" s="231"/>
    </row>
    <row r="2416">
      <c r="A2416" s="257" t="str">
        <v>ss-H5fglm</v>
      </c>
      <c r="B2416" s="257" t="str">
        <v>ss-H3Sfglm</v>
      </c>
      <c r="C2416" s="257" t="str">
        <v>素士&amp;梵高博物馆 速干负离子电吹风</v>
      </c>
      <c r="D2416" s="257" t="str">
        <v>素士&amp;梵高博物馆 速干负离子电吹风 H3S联名款礼盒装</v>
      </c>
      <c r="E2416" s="257" t="str">
        <v>H5</v>
      </c>
      <c r="F2416" s="257" t="str">
        <v>绿野玫瑰</v>
      </c>
      <c r="G2416" s="231"/>
      <c r="H2416" s="231"/>
      <c r="I2416" s="231"/>
      <c r="J2416" s="231"/>
      <c r="K2416" s="231"/>
      <c r="L2416" s="231"/>
      <c r="M2416" s="231"/>
      <c r="N2416" s="231"/>
      <c r="O2416" s="231"/>
      <c r="P2416" s="231"/>
      <c r="Q2416" s="231"/>
      <c r="R2416" s="231"/>
      <c r="S2416" s="231"/>
      <c r="T2416" s="231"/>
    </row>
    <row r="2417">
      <c r="A2417" s="257" t="str">
        <v>ss-X3Ufglmb</v>
      </c>
      <c r="B2417" s="257" t="str">
        <v>ss-X3Ufglm</v>
      </c>
      <c r="C2417" s="257" t="str">
        <v>素士x梵高博物馆 联名声波电动牙刷X3U联名款礼盒装</v>
      </c>
      <c r="D2417" s="257" t="str">
        <v>联名声波电动牙刷X3U联名款礼盒装</v>
      </c>
      <c r="E2417" s="257"/>
      <c r="F2417" s="257" t="str">
        <v>翠菊和唐菖蒲</v>
      </c>
      <c r="G2417" s="231"/>
      <c r="H2417" s="231"/>
      <c r="I2417" s="231"/>
      <c r="J2417" s="231"/>
      <c r="K2417" s="231"/>
      <c r="L2417" s="231"/>
      <c r="M2417" s="231"/>
      <c r="N2417" s="231"/>
      <c r="O2417" s="231"/>
      <c r="P2417" s="231"/>
      <c r="Q2417" s="231"/>
      <c r="R2417" s="231"/>
      <c r="S2417" s="231"/>
      <c r="T2417" s="231"/>
    </row>
    <row r="2418">
      <c r="A2418" s="257" t="str">
        <v>ss-X3Ufglmr</v>
      </c>
      <c r="B2418" s="257" t="str">
        <v>ss-X3Ufglm</v>
      </c>
      <c r="C2418" s="257" t="str">
        <v>素士x梵高博物馆 联名声波电动牙刷X3U联名款礼盒装</v>
      </c>
      <c r="D2418" s="257" t="str">
        <v>联名声波电动牙刷X3U联名款礼盒装</v>
      </c>
      <c r="E2418" s="257"/>
      <c r="F2418" s="257" t="str">
        <v>麦田群鸦</v>
      </c>
      <c r="G2418" s="231"/>
      <c r="H2418" s="231"/>
      <c r="I2418" s="231"/>
      <c r="J2418" s="231"/>
      <c r="K2418" s="231"/>
      <c r="L2418" s="231"/>
      <c r="M2418" s="231"/>
      <c r="N2418" s="231"/>
      <c r="O2418" s="231"/>
      <c r="P2418" s="231"/>
      <c r="Q2418" s="231"/>
      <c r="R2418" s="231"/>
      <c r="S2418" s="231"/>
      <c r="T2418" s="231"/>
    </row>
    <row r="2419">
      <c r="A2419" s="257" t="str">
        <v>ydsh-xhmzhzsy</v>
      </c>
      <c r="B2419" s="257" t="str">
        <v>ydsh-xhmzhzsy</v>
      </c>
      <c r="C2419" s="257" t="str">
        <v>亚朵生活 洗护沐组合装（试用）</v>
      </c>
      <c r="D2419" s="257" t="str">
        <v>亚朵生活 洗护沐组合装（试用）</v>
      </c>
      <c r="E2419" s="257"/>
      <c r="F2419" s="257" t="str">
        <v>300ml*3</v>
      </c>
      <c r="G2419" s="231"/>
      <c r="H2419" s="231"/>
      <c r="I2419" s="231"/>
      <c r="J2419" s="231"/>
      <c r="K2419" s="231"/>
      <c r="L2419" s="231"/>
      <c r="M2419" s="231"/>
      <c r="N2419" s="231"/>
      <c r="O2419" s="231"/>
      <c r="P2419" s="231"/>
      <c r="Q2419" s="231"/>
      <c r="R2419" s="231"/>
      <c r="S2419" s="231"/>
      <c r="T2419" s="231"/>
    </row>
    <row r="2420">
      <c r="A2420" s="257" t="str">
        <v>ydsh-xhmzhz</v>
      </c>
      <c r="B2420" s="257" t="str">
        <v>ydsh-xhmzhzsy</v>
      </c>
      <c r="C2420" s="257" t="str">
        <v>亚朵生活 洗护沐组合装（试用）</v>
      </c>
      <c r="D2420" s="257" t="str">
        <v>亚朵生活 洗护沐组合装（试用）</v>
      </c>
      <c r="E2420" s="257"/>
      <c r="F2420" s="257" t="str">
        <v>300ml*3</v>
      </c>
      <c r="G2420" s="231"/>
      <c r="H2420" s="231"/>
      <c r="I2420" s="231"/>
      <c r="J2420" s="231"/>
      <c r="K2420" s="231"/>
      <c r="L2420" s="231"/>
      <c r="M2420" s="231"/>
      <c r="N2420" s="231"/>
      <c r="O2420" s="231"/>
      <c r="P2420" s="231"/>
      <c r="Q2420" s="231"/>
      <c r="R2420" s="231"/>
      <c r="S2420" s="231"/>
      <c r="T2420" s="231"/>
    </row>
    <row r="2421">
      <c r="A2421" s="257" t="str">
        <v>HJ-3010</v>
      </c>
      <c r="B2421" s="257" t="str">
        <v>HJ-3010</v>
      </c>
      <c r="C2421" s="257" t="str">
        <v>T1手持熨烫机</v>
      </c>
      <c r="D2421" s="257" t="str">
        <v>T1手持熨烫机</v>
      </c>
      <c r="E2421" s="257"/>
      <c r="F2421" s="257" t="str">
        <v>默认规格</v>
      </c>
      <c r="G2421" s="231"/>
      <c r="H2421" s="231"/>
      <c r="I2421" s="231"/>
      <c r="J2421" s="231"/>
      <c r="K2421" s="231"/>
      <c r="L2421" s="231"/>
      <c r="M2421" s="231"/>
      <c r="N2421" s="231"/>
      <c r="O2421" s="231"/>
      <c r="P2421" s="231"/>
      <c r="Q2421" s="231"/>
      <c r="R2421" s="231"/>
      <c r="S2421" s="231"/>
      <c r="T2421" s="231"/>
    </row>
    <row r="2422">
      <c r="A2422" s="257" t="str">
        <v>ydsh-zlsyddyg</v>
      </c>
      <c r="B2422" s="257" t="str">
        <v>ydsh-zlsyddy</v>
      </c>
      <c r="C2422" s="257" t="str">
        <v>亚朵生活 在路上移动电源10000mAh</v>
      </c>
      <c r="D2422" s="257" t="str">
        <v>在路上移动电源10000mAh</v>
      </c>
      <c r="E2422" s="257" t="str">
        <v>绿色</v>
      </c>
      <c r="F2422" s="257" t="str">
        <v>10000mAh绿色</v>
      </c>
      <c r="G2422" s="231"/>
      <c r="H2422" s="231"/>
      <c r="I2422" s="231"/>
      <c r="J2422" s="231"/>
      <c r="K2422" s="231"/>
      <c r="L2422" s="231"/>
      <c r="M2422" s="231"/>
      <c r="N2422" s="231"/>
      <c r="O2422" s="231"/>
      <c r="P2422" s="231"/>
      <c r="Q2422" s="231"/>
      <c r="R2422" s="231"/>
      <c r="S2422" s="231"/>
      <c r="T2422" s="231"/>
    </row>
    <row r="2423">
      <c r="A2423" s="257" t="str">
        <v>ydsh-zlsyddyo</v>
      </c>
      <c r="B2423" s="257" t="str">
        <v>ydsh-zlsyddy</v>
      </c>
      <c r="C2423" s="257" t="str">
        <v>亚朵生活 在路上移动电源10000mAh</v>
      </c>
      <c r="D2423" s="257" t="str">
        <v>在路上移动电源10000mAh</v>
      </c>
      <c r="E2423" s="257" t="str">
        <v>橙色</v>
      </c>
      <c r="F2423" s="257" t="str">
        <v>10000mAh橙色</v>
      </c>
      <c r="G2423" s="231"/>
      <c r="H2423" s="231"/>
      <c r="I2423" s="231"/>
      <c r="J2423" s="231"/>
      <c r="K2423" s="231"/>
      <c r="L2423" s="231"/>
      <c r="M2423" s="231"/>
      <c r="N2423" s="231"/>
      <c r="O2423" s="231"/>
      <c r="P2423" s="231"/>
      <c r="Q2423" s="231"/>
      <c r="R2423" s="231"/>
      <c r="S2423" s="231"/>
      <c r="T2423" s="231"/>
    </row>
    <row r="2424">
      <c r="A2424" s="257" t="str">
        <v>300003358</v>
      </c>
      <c r="B2424" s="257" t="str">
        <v>3383008</v>
      </c>
      <c r="C2424" s="257" t="str">
        <v>秘制无骨凤爪 108克</v>
      </c>
      <c r="D2424" s="257"/>
      <c r="E2424" s="257" t="str">
        <v>300003358</v>
      </c>
      <c r="F2424" s="257" t="str">
        <v>秘制无骨凤爪 108克泡椒味</v>
      </c>
      <c r="G2424" s="231"/>
      <c r="H2424" s="231"/>
      <c r="I2424" s="231"/>
      <c r="J2424" s="231"/>
      <c r="K2424" s="231"/>
      <c r="L2424" s="231"/>
      <c r="M2424" s="231"/>
      <c r="N2424" s="231"/>
      <c r="O2424" s="231"/>
      <c r="P2424" s="231"/>
      <c r="Q2424" s="231"/>
      <c r="R2424" s="231"/>
      <c r="S2424" s="231"/>
      <c r="T2424" s="231"/>
    </row>
    <row r="2425">
      <c r="A2425" s="257" t="str">
        <v>300003359</v>
      </c>
      <c r="B2425" s="257" t="str">
        <v>3383008</v>
      </c>
      <c r="C2425" s="257" t="str">
        <v>秘制无骨凤爪 108克</v>
      </c>
      <c r="D2425" s="257"/>
      <c r="E2425" s="257" t="str">
        <v>300003359</v>
      </c>
      <c r="F2425" s="257" t="str">
        <v>秘制无骨凤爪 108克藤椒味</v>
      </c>
      <c r="G2425" s="231"/>
      <c r="H2425" s="231"/>
      <c r="I2425" s="231"/>
      <c r="J2425" s="231"/>
      <c r="K2425" s="231"/>
      <c r="L2425" s="231"/>
      <c r="M2425" s="231"/>
      <c r="N2425" s="231"/>
      <c r="O2425" s="231"/>
      <c r="P2425" s="231"/>
      <c r="Q2425" s="231"/>
      <c r="R2425" s="231"/>
      <c r="S2425" s="231"/>
      <c r="T2425" s="231"/>
    </row>
    <row r="2426">
      <c r="A2426" s="257" t="str">
        <v>3609069</v>
      </c>
      <c r="B2426" s="257" t="str">
        <v>3412043</v>
      </c>
      <c r="C2426" s="257" t="str">
        <v>泰式蟹片</v>
      </c>
      <c r="D2426" s="257"/>
      <c r="E2426" s="257" t="str">
        <v>3609069</v>
      </c>
      <c r="F2426" s="257" t="str">
        <v>80克</v>
      </c>
      <c r="G2426" s="231"/>
      <c r="H2426" s="231"/>
      <c r="I2426" s="231"/>
      <c r="J2426" s="231"/>
      <c r="K2426" s="231"/>
      <c r="L2426" s="231"/>
      <c r="M2426" s="231"/>
      <c r="N2426" s="231"/>
      <c r="O2426" s="231"/>
      <c r="P2426" s="231"/>
      <c r="Q2426" s="231"/>
      <c r="R2426" s="231"/>
      <c r="S2426" s="231"/>
      <c r="T2426" s="231"/>
    </row>
    <row r="2427">
      <c r="A2427" s="257" t="str">
        <v>3609070</v>
      </c>
      <c r="B2427" s="257" t="str">
        <v>3412043</v>
      </c>
      <c r="C2427" s="257" t="str">
        <v>泰式蟹片</v>
      </c>
      <c r="D2427" s="257"/>
      <c r="E2427" s="257" t="str">
        <v>3609070</v>
      </c>
      <c r="F2427" s="257" t="str">
        <v>200克</v>
      </c>
      <c r="G2427" s="231"/>
      <c r="H2427" s="231"/>
      <c r="I2427" s="231"/>
      <c r="J2427" s="231"/>
      <c r="K2427" s="231"/>
      <c r="L2427" s="231"/>
      <c r="M2427" s="231"/>
      <c r="N2427" s="231"/>
      <c r="O2427" s="231"/>
      <c r="P2427" s="231"/>
      <c r="Q2427" s="231"/>
      <c r="R2427" s="231"/>
      <c r="S2427" s="231"/>
      <c r="T2427" s="231"/>
    </row>
    <row r="2428">
      <c r="A2428" s="257" t="str">
        <v>1662110</v>
      </c>
      <c r="B2428" s="257" t="str">
        <v>1662110</v>
      </c>
      <c r="C2428" s="257" t="str">
        <v>薯条礼包 20克*10包</v>
      </c>
      <c r="D2428" s="257" t="str">
        <v>薯条礼包 20克*10包</v>
      </c>
      <c r="E2428" s="257" t="str">
        <v>1662110</v>
      </c>
      <c r="F2428" s="257" t="str">
        <v>200克</v>
      </c>
      <c r="G2428" s="231"/>
      <c r="H2428" s="231"/>
      <c r="I2428" s="231"/>
      <c r="J2428" s="231"/>
      <c r="K2428" s="231"/>
      <c r="L2428" s="231"/>
      <c r="M2428" s="231"/>
      <c r="N2428" s="231"/>
      <c r="O2428" s="231"/>
      <c r="P2428" s="231"/>
      <c r="Q2428" s="231"/>
      <c r="R2428" s="231"/>
      <c r="S2428" s="231"/>
      <c r="T2428" s="231"/>
    </row>
    <row r="2429">
      <c r="A2429" s="257" t="str">
        <v>ydsh-xxl2020</v>
      </c>
      <c r="B2429" s="257" t="str">
        <v>ydsh-xxl2020</v>
      </c>
      <c r="C2429" s="257" t="str">
        <v>亚朵生活 相心历2020</v>
      </c>
      <c r="D2429" s="257" t="str">
        <v>相心历2020</v>
      </c>
      <c r="E2429" s="257" t="str">
        <v>橘红色</v>
      </c>
      <c r="F2429" s="257" t="str">
        <v>18cm✖️18cm✖️6cm 815.3g</v>
      </c>
      <c r="G2429" s="231"/>
      <c r="H2429" s="231"/>
      <c r="I2429" s="231"/>
      <c r="J2429" s="231"/>
      <c r="K2429" s="231"/>
      <c r="L2429" s="231"/>
      <c r="M2429" s="231"/>
      <c r="N2429" s="231"/>
      <c r="O2429" s="231"/>
      <c r="P2429" s="231"/>
      <c r="Q2429" s="231"/>
      <c r="R2429" s="231"/>
      <c r="S2429" s="231"/>
      <c r="T2429" s="231"/>
    </row>
    <row r="2430">
      <c r="A2430" s="257" t="str">
        <v>ydsh-rszyxfs</v>
      </c>
      <c r="B2430" s="257" t="str">
        <v>ydsh-rszyxfs</v>
      </c>
      <c r="C2430" s="257" t="str">
        <v>亚朵生活 柔顺滋养洗发水</v>
      </c>
      <c r="D2430" s="257" t="str">
        <v>柔顺滋养洗发水</v>
      </c>
      <c r="E2430" s="257"/>
      <c r="F2430" s="257" t="str">
        <v>300ml</v>
      </c>
      <c r="G2430" s="231"/>
      <c r="H2430" s="231"/>
      <c r="I2430" s="231"/>
      <c r="J2430" s="231"/>
      <c r="K2430" s="231"/>
      <c r="L2430" s="231"/>
      <c r="M2430" s="231"/>
      <c r="N2430" s="231"/>
      <c r="O2430" s="231"/>
      <c r="P2430" s="231"/>
      <c r="Q2430" s="231"/>
      <c r="R2430" s="231"/>
      <c r="S2430" s="231"/>
      <c r="T2430" s="231"/>
    </row>
    <row r="2431">
      <c r="A2431" s="257" t="str">
        <v>ydsh-rxzyhfs</v>
      </c>
      <c r="B2431" s="257" t="str">
        <v>ydsh-rxzyhfs</v>
      </c>
      <c r="C2431" s="257" t="str">
        <v>亚朵生活 柔顺滋养护发素</v>
      </c>
      <c r="D2431" s="257" t="str">
        <v>柔顺滋养护发素</v>
      </c>
      <c r="E2431" s="257"/>
      <c r="F2431" s="257" t="str">
        <v>300ml</v>
      </c>
      <c r="G2431" s="231"/>
      <c r="H2431" s="231"/>
      <c r="I2431" s="231"/>
      <c r="J2431" s="231"/>
      <c r="K2431" s="231"/>
      <c r="L2431" s="231"/>
      <c r="M2431" s="231"/>
      <c r="N2431" s="231"/>
      <c r="O2431" s="231"/>
      <c r="P2431" s="231"/>
      <c r="Q2431" s="231"/>
      <c r="R2431" s="231"/>
      <c r="S2431" s="231"/>
      <c r="T2431" s="231"/>
    </row>
    <row r="2432">
      <c r="A2432" s="257" t="str">
        <v>ydsh-bszymyl</v>
      </c>
      <c r="B2432" s="257" t="str">
        <v>ydsh-bszymyl</v>
      </c>
      <c r="C2432" s="257" t="str">
        <v>亚朵生活 保湿滋养沐浴露</v>
      </c>
      <c r="D2432" s="257" t="str">
        <v>保湿滋养沐浴露</v>
      </c>
      <c r="E2432" s="257"/>
      <c r="F2432" s="257" t="str">
        <v>300ml</v>
      </c>
      <c r="G2432" s="231"/>
      <c r="H2432" s="231"/>
      <c r="I2432" s="231"/>
      <c r="J2432" s="231"/>
      <c r="K2432" s="231"/>
      <c r="L2432" s="231"/>
      <c r="M2432" s="231"/>
      <c r="N2432" s="231"/>
      <c r="O2432" s="231"/>
      <c r="P2432" s="231"/>
      <c r="Q2432" s="231"/>
      <c r="R2432" s="231"/>
      <c r="S2432" s="231"/>
      <c r="T2432" s="231"/>
    </row>
    <row r="2433">
      <c r="A2433" s="257" t="str">
        <v>ydsh-nswhnk2p-L</v>
      </c>
      <c r="B2433" s="257" t="str">
        <v>ydsh-nswhnk2p</v>
      </c>
      <c r="C2433" s="257" t="str">
        <v>亚朵生活 男士无痕内裤（2条装）</v>
      </c>
      <c r="D2433" s="257" t="str">
        <v>男士无痕内裤（2条装）</v>
      </c>
      <c r="E2433" s="257"/>
      <c r="F2433" s="257" t="str">
        <v>L</v>
      </c>
      <c r="G2433" s="231"/>
      <c r="H2433" s="231"/>
      <c r="I2433" s="231"/>
      <c r="J2433" s="231"/>
      <c r="K2433" s="231"/>
      <c r="L2433" s="231"/>
      <c r="M2433" s="231"/>
      <c r="N2433" s="231"/>
      <c r="O2433" s="231"/>
      <c r="P2433" s="231"/>
      <c r="Q2433" s="231"/>
      <c r="R2433" s="231"/>
      <c r="S2433" s="231"/>
      <c r="T2433" s="231"/>
    </row>
    <row r="2434">
      <c r="A2434" s="257" t="str">
        <v>ydsh-nswhnk2p-XL</v>
      </c>
      <c r="B2434" s="257" t="str">
        <v>ydsh-nswhnk2p</v>
      </c>
      <c r="C2434" s="257" t="str">
        <v>亚朵生活 男士无痕内裤（2条装）</v>
      </c>
      <c r="D2434" s="257" t="str">
        <v>男士无痕内裤（2条装）</v>
      </c>
      <c r="E2434" s="257"/>
      <c r="F2434" s="257" t="str">
        <v>XL</v>
      </c>
      <c r="G2434" s="231"/>
      <c r="H2434" s="231"/>
      <c r="I2434" s="231"/>
      <c r="J2434" s="231"/>
      <c r="K2434" s="231"/>
      <c r="L2434" s="231"/>
      <c r="M2434" s="231"/>
      <c r="N2434" s="231"/>
      <c r="O2434" s="231"/>
      <c r="P2434" s="231"/>
      <c r="Q2434" s="231"/>
      <c r="R2434" s="231"/>
      <c r="S2434" s="231"/>
      <c r="T2434" s="231"/>
    </row>
    <row r="2435">
      <c r="A2435" s="257" t="str">
        <v>ydsh-nswhnk2p-M</v>
      </c>
      <c r="B2435" s="257" t="str">
        <v>ydsh-nswhnk2p</v>
      </c>
      <c r="C2435" s="257" t="str">
        <v>亚朵生活 男士无痕内裤（2条装）</v>
      </c>
      <c r="D2435" s="257" t="str">
        <v>男士无痕内裤（2条装）</v>
      </c>
      <c r="E2435" s="257"/>
      <c r="F2435" s="257" t="str">
        <v>M</v>
      </c>
      <c r="G2435" s="231"/>
      <c r="H2435" s="231"/>
      <c r="I2435" s="231"/>
      <c r="J2435" s="231"/>
      <c r="K2435" s="231"/>
      <c r="L2435" s="231"/>
      <c r="M2435" s="231"/>
      <c r="N2435" s="231"/>
      <c r="O2435" s="231"/>
      <c r="P2435" s="231"/>
      <c r="Q2435" s="231"/>
      <c r="R2435" s="231"/>
      <c r="S2435" s="231"/>
      <c r="T2435" s="231"/>
    </row>
    <row r="2436">
      <c r="A2436" s="257" t="str">
        <v>ydsh-jsxyy2KG</v>
      </c>
      <c r="B2436" s="257" t="str">
        <v>ydsh-jsxyy2KG</v>
      </c>
      <c r="C2436" s="257" t="str">
        <v>亚朵生活 洗护合一酵素洗衣液 2KG</v>
      </c>
      <c r="D2436" s="257" t="str">
        <v>洗护合一酵素洗衣液 2KG</v>
      </c>
      <c r="E2436" s="257"/>
      <c r="F2436" s="257" t="str">
        <v>2KG</v>
      </c>
      <c r="G2436" s="231"/>
      <c r="H2436" s="231"/>
      <c r="I2436" s="231"/>
      <c r="J2436" s="231"/>
      <c r="K2436" s="231"/>
      <c r="L2436" s="231"/>
      <c r="M2436" s="231"/>
      <c r="N2436" s="231"/>
      <c r="O2436" s="231"/>
      <c r="P2436" s="231"/>
      <c r="Q2436" s="231"/>
      <c r="R2436" s="231"/>
      <c r="S2436" s="231"/>
      <c r="T2436" s="231"/>
    </row>
    <row r="2437">
      <c r="A2437" s="257" t="str">
        <v>ydsh-jjwzj</v>
      </c>
      <c r="B2437" s="257" t="str">
        <v>ydsh-jjwzj</v>
      </c>
      <c r="C2437" s="257" t="str">
        <v>亚朵生活 家居顽渍净</v>
      </c>
      <c r="D2437" s="257" t="str">
        <v>家居顽渍净</v>
      </c>
      <c r="E2437" s="257"/>
      <c r="F2437" s="257" t="str">
        <v>默认规格</v>
      </c>
      <c r="G2437" s="231"/>
      <c r="H2437" s="231"/>
      <c r="I2437" s="231"/>
      <c r="J2437" s="231"/>
      <c r="K2437" s="231"/>
      <c r="L2437" s="231"/>
      <c r="M2437" s="231"/>
      <c r="N2437" s="231"/>
      <c r="O2437" s="231"/>
      <c r="P2437" s="231"/>
      <c r="Q2437" s="231"/>
      <c r="R2437" s="231"/>
      <c r="S2437" s="231"/>
      <c r="T2437" s="231"/>
    </row>
    <row r="2438">
      <c r="A2438" s="257" t="str">
        <v>ydsh-kwlmyx</v>
      </c>
      <c r="B2438" s="257" t="str">
        <v>ydsh-kwlmyx</v>
      </c>
      <c r="C2438" s="257" t="str">
        <v>亚朵生活×开物 灵犀感应音箱</v>
      </c>
      <c r="D2438" s="257" t="str">
        <v>灵犀感应音箱</v>
      </c>
      <c r="E2438" s="257" t="str">
        <v>1000mAh</v>
      </c>
      <c r="F2438" s="257" t="str">
        <v>金属+木纹</v>
      </c>
      <c r="G2438" s="231"/>
      <c r="H2438" s="231"/>
      <c r="I2438" s="231"/>
      <c r="J2438" s="231"/>
      <c r="K2438" s="231"/>
      <c r="L2438" s="231"/>
      <c r="M2438" s="231"/>
      <c r="N2438" s="231"/>
      <c r="O2438" s="231"/>
      <c r="P2438" s="231"/>
      <c r="Q2438" s="231"/>
      <c r="R2438" s="231"/>
      <c r="S2438" s="231"/>
      <c r="T2438" s="231"/>
    </row>
    <row r="2439">
      <c r="A2439" s="257" t="str">
        <v>ydsh-trcmxb1.5M</v>
      </c>
      <c r="B2439" s="257" t="str">
        <v>ydsh-trcmxb</v>
      </c>
      <c r="C2439" s="257" t="str">
        <v>亚朵生活 天然彩棉夏被</v>
      </c>
      <c r="D2439" s="257" t="str">
        <v>天然彩棉夏被</v>
      </c>
      <c r="E2439" s="257"/>
      <c r="F2439" s="257" t="str">
        <v>150*200</v>
      </c>
      <c r="G2439" s="231"/>
      <c r="H2439" s="231"/>
      <c r="I2439" s="231"/>
      <c r="J2439" s="231"/>
      <c r="K2439" s="231"/>
      <c r="L2439" s="231"/>
      <c r="M2439" s="231"/>
      <c r="N2439" s="231"/>
      <c r="O2439" s="231"/>
      <c r="P2439" s="231"/>
      <c r="Q2439" s="231"/>
      <c r="R2439" s="231"/>
      <c r="S2439" s="231"/>
      <c r="T2439" s="231"/>
    </row>
    <row r="2440">
      <c r="A2440" s="257" t="str">
        <v>ydsh-trcmxb1.8M</v>
      </c>
      <c r="B2440" s="257" t="str">
        <v>ydsh-trcmxb</v>
      </c>
      <c r="C2440" s="257" t="str">
        <v>亚朵生活 天然彩棉夏被</v>
      </c>
      <c r="D2440" s="257" t="str">
        <v>天然彩棉夏被</v>
      </c>
      <c r="E2440" s="257"/>
      <c r="F2440" s="257" t="str">
        <v>200*230</v>
      </c>
      <c r="G2440" s="231"/>
      <c r="H2440" s="231"/>
      <c r="I2440" s="231"/>
      <c r="J2440" s="231"/>
      <c r="K2440" s="231"/>
      <c r="L2440" s="231"/>
      <c r="M2440" s="231"/>
      <c r="N2440" s="231"/>
      <c r="O2440" s="231"/>
      <c r="P2440" s="231"/>
      <c r="Q2440" s="231"/>
      <c r="R2440" s="231"/>
      <c r="S2440" s="231"/>
      <c r="T2440" s="231"/>
    </row>
    <row r="2441">
      <c r="A2441" s="257" t="str">
        <v>ydsh-qrwnmjb</v>
      </c>
      <c r="B2441" s="257" t="str">
        <v>ydsh-qrwnmj</v>
      </c>
      <c r="C2441" s="257" t="str">
        <v>亚朵生活 轻柔无捻毛巾</v>
      </c>
      <c r="D2441" s="257" t="str">
        <v>轻柔无捻毛巾</v>
      </c>
      <c r="E2441" s="257"/>
      <c r="F2441" s="257" t="str">
        <v>蓝色</v>
      </c>
      <c r="G2441" s="231"/>
      <c r="H2441" s="231"/>
      <c r="I2441" s="231"/>
      <c r="J2441" s="231"/>
      <c r="K2441" s="231"/>
      <c r="L2441" s="231"/>
      <c r="M2441" s="231"/>
      <c r="N2441" s="231"/>
      <c r="O2441" s="231"/>
      <c r="P2441" s="231"/>
      <c r="Q2441" s="231"/>
      <c r="R2441" s="231"/>
      <c r="S2441" s="231"/>
      <c r="T2441" s="231"/>
    </row>
    <row r="2442">
      <c r="A2442" s="257" t="str">
        <v>ydsh-qrwnmjp</v>
      </c>
      <c r="B2442" s="257" t="str">
        <v>ydsh-qrwnmj</v>
      </c>
      <c r="C2442" s="257" t="str">
        <v>亚朵生活 轻柔无捻毛巾</v>
      </c>
      <c r="D2442" s="257" t="str">
        <v>轻柔无捻毛巾</v>
      </c>
      <c r="E2442" s="257"/>
      <c r="F2442" s="257" t="str">
        <v>粉色</v>
      </c>
      <c r="G2442" s="231"/>
      <c r="H2442" s="231"/>
      <c r="I2442" s="231"/>
      <c r="J2442" s="231"/>
      <c r="K2442" s="231"/>
      <c r="L2442" s="231"/>
      <c r="M2442" s="231"/>
      <c r="N2442" s="231"/>
      <c r="O2442" s="231"/>
      <c r="P2442" s="231"/>
      <c r="Q2442" s="231"/>
      <c r="R2442" s="231"/>
      <c r="S2442" s="231"/>
      <c r="T2442" s="231"/>
    </row>
    <row r="2443">
      <c r="A2443" s="257" t="str">
        <v>ydsh-qrwnmjw</v>
      </c>
      <c r="B2443" s="257" t="str">
        <v>ydsh-qrwnmj</v>
      </c>
      <c r="C2443" s="257" t="str">
        <v>亚朵生活 轻柔无捻毛巾</v>
      </c>
      <c r="D2443" s="257" t="str">
        <v>轻柔无捻毛巾</v>
      </c>
      <c r="E2443" s="257"/>
      <c r="F2443" s="257" t="str">
        <v>白色</v>
      </c>
      <c r="G2443" s="231"/>
      <c r="H2443" s="231"/>
      <c r="I2443" s="231"/>
      <c r="J2443" s="231"/>
      <c r="K2443" s="231"/>
      <c r="L2443" s="231"/>
      <c r="M2443" s="231"/>
      <c r="N2443" s="231"/>
      <c r="O2443" s="231"/>
      <c r="P2443" s="231"/>
      <c r="Q2443" s="231"/>
      <c r="R2443" s="231"/>
      <c r="S2443" s="231"/>
      <c r="T2443" s="231"/>
    </row>
    <row r="2444">
      <c r="A2444" s="257" t="str">
        <v>ydsh-qrwnyjb</v>
      </c>
      <c r="B2444" s="257" t="str">
        <v>ydsh-qrwnyj</v>
      </c>
      <c r="C2444" s="257" t="str">
        <v>亚朵生活 轻柔无捻浴巾</v>
      </c>
      <c r="D2444" s="257" t="str">
        <v>轻柔无捻浴巾</v>
      </c>
      <c r="E2444" s="257"/>
      <c r="F2444" s="257" t="str">
        <v>蓝色</v>
      </c>
      <c r="G2444" s="231"/>
      <c r="H2444" s="231"/>
      <c r="I2444" s="231"/>
      <c r="J2444" s="231"/>
      <c r="K2444" s="231"/>
      <c r="L2444" s="231"/>
      <c r="M2444" s="231"/>
      <c r="N2444" s="231"/>
      <c r="O2444" s="231"/>
      <c r="P2444" s="231"/>
      <c r="Q2444" s="231"/>
      <c r="R2444" s="231"/>
      <c r="S2444" s="231"/>
      <c r="T2444" s="231"/>
    </row>
    <row r="2445">
      <c r="A2445" s="257" t="str">
        <v>ydsh-qrwnyjp</v>
      </c>
      <c r="B2445" s="257" t="str">
        <v>ydsh-qrwnyj</v>
      </c>
      <c r="C2445" s="257" t="str">
        <v>亚朵生活 轻柔无捻浴巾</v>
      </c>
      <c r="D2445" s="257" t="str">
        <v>轻柔无捻浴巾</v>
      </c>
      <c r="E2445" s="257"/>
      <c r="F2445" s="257" t="str">
        <v>粉色</v>
      </c>
      <c r="G2445" s="231"/>
      <c r="H2445" s="231"/>
      <c r="I2445" s="231"/>
      <c r="J2445" s="231"/>
      <c r="K2445" s="231"/>
      <c r="L2445" s="231"/>
      <c r="M2445" s="231"/>
      <c r="N2445" s="231"/>
      <c r="O2445" s="231"/>
      <c r="P2445" s="231"/>
      <c r="Q2445" s="231"/>
      <c r="R2445" s="231"/>
      <c r="S2445" s="231"/>
      <c r="T2445" s="231"/>
    </row>
    <row r="2446">
      <c r="A2446" s="257" t="str">
        <v>ydsh-qrwnyjw</v>
      </c>
      <c r="B2446" s="257" t="str">
        <v>ydsh-qrwnyj</v>
      </c>
      <c r="C2446" s="257" t="str">
        <v>亚朵生活 轻柔无捻浴巾</v>
      </c>
      <c r="D2446" s="257" t="str">
        <v>轻柔无捻浴巾</v>
      </c>
      <c r="E2446" s="257"/>
      <c r="F2446" s="257" t="str">
        <v>白色</v>
      </c>
      <c r="G2446" s="231"/>
      <c r="H2446" s="231"/>
      <c r="I2446" s="231"/>
      <c r="J2446" s="231"/>
      <c r="K2446" s="231"/>
      <c r="L2446" s="231"/>
      <c r="M2446" s="231"/>
      <c r="N2446" s="231"/>
      <c r="O2446" s="231"/>
      <c r="P2446" s="231"/>
      <c r="Q2446" s="231"/>
      <c r="R2446" s="231"/>
      <c r="S2446" s="231"/>
      <c r="T2446" s="231"/>
    </row>
    <row r="2447">
      <c r="A2447" s="257" t="str">
        <v>lxb-xsjg250ml</v>
      </c>
      <c r="B2447" s="257" t="str">
        <v>lxb-zdfpxsj</v>
      </c>
      <c r="C2447" s="257" t="str">
        <v>乐小贝自动发泡洗手机</v>
      </c>
      <c r="D2447" s="257"/>
      <c r="E2447" s="257"/>
      <c r="F2447" s="257" t="str">
        <v>充电款-灰色-250ml洗手液</v>
      </c>
      <c r="G2447" s="231"/>
      <c r="H2447" s="231"/>
      <c r="I2447" s="231"/>
      <c r="J2447" s="231"/>
      <c r="K2447" s="231"/>
      <c r="L2447" s="231"/>
      <c r="M2447" s="231"/>
      <c r="N2447" s="231"/>
      <c r="O2447" s="231"/>
      <c r="P2447" s="231"/>
      <c r="Q2447" s="231"/>
      <c r="R2447" s="231"/>
      <c r="S2447" s="231"/>
      <c r="T2447" s="231"/>
    </row>
    <row r="2448">
      <c r="A2448" s="257" t="str">
        <v>lxb-zsjg50ml</v>
      </c>
      <c r="B2448" s="257" t="str">
        <v>lxb-zdfpxsj</v>
      </c>
      <c r="C2448" s="257" t="str">
        <v>乐小贝自动发泡洗手机</v>
      </c>
      <c r="D2448" s="257"/>
      <c r="E2448" s="257"/>
      <c r="F2448" s="257" t="str">
        <v>充电款-灰色-450ml洗手液</v>
      </c>
      <c r="G2448" s="231"/>
      <c r="H2448" s="231"/>
      <c r="I2448" s="231"/>
      <c r="J2448" s="231"/>
      <c r="K2448" s="231"/>
      <c r="L2448" s="231"/>
      <c r="M2448" s="231"/>
      <c r="N2448" s="231"/>
      <c r="O2448" s="231"/>
      <c r="P2448" s="231"/>
      <c r="Q2448" s="231"/>
      <c r="R2448" s="231"/>
      <c r="S2448" s="231"/>
      <c r="T2448" s="231"/>
    </row>
    <row r="2449">
      <c r="A2449" s="257" t="str">
        <v>lxb-xsy250ml*2</v>
      </c>
      <c r="B2449" s="257" t="str">
        <v>lxb-zdfpxsj</v>
      </c>
      <c r="C2449" s="257" t="str">
        <v>乐小贝自动发泡洗手机</v>
      </c>
      <c r="D2449" s="257"/>
      <c r="E2449" s="257"/>
      <c r="F2449" s="257" t="str">
        <v>250ml洗手液*2瓶</v>
      </c>
      <c r="G2449" s="231"/>
      <c r="H2449" s="231"/>
      <c r="I2449" s="231"/>
      <c r="J2449" s="231"/>
      <c r="K2449" s="231"/>
      <c r="L2449" s="231"/>
      <c r="M2449" s="231"/>
      <c r="N2449" s="231"/>
      <c r="O2449" s="231"/>
      <c r="P2449" s="231"/>
      <c r="Q2449" s="231"/>
      <c r="R2449" s="231"/>
      <c r="S2449" s="231"/>
      <c r="T2449" s="231"/>
    </row>
    <row r="2450">
      <c r="A2450" s="257" t="str">
        <v>lxb-xsy450ml*2</v>
      </c>
      <c r="B2450" s="257" t="str">
        <v>lxb-zdfpxsj</v>
      </c>
      <c r="C2450" s="257" t="str">
        <v>乐小贝自动发泡洗手机</v>
      </c>
      <c r="D2450" s="257"/>
      <c r="E2450" s="257"/>
      <c r="F2450" s="257" t="str">
        <v>450ml洗手液*2瓶</v>
      </c>
      <c r="G2450" s="231"/>
      <c r="H2450" s="231"/>
      <c r="I2450" s="231"/>
      <c r="J2450" s="231"/>
      <c r="K2450" s="231"/>
      <c r="L2450" s="231"/>
      <c r="M2450" s="231"/>
      <c r="N2450" s="231"/>
      <c r="O2450" s="231"/>
      <c r="P2450" s="231"/>
      <c r="Q2450" s="231"/>
      <c r="R2450" s="231"/>
      <c r="S2450" s="231"/>
      <c r="T2450" s="231"/>
    </row>
    <row r="2451">
      <c r="A2451" s="257" t="str">
        <v>O-powder-p</v>
      </c>
      <c r="B2451" s="257" t="str">
        <v>O-powder</v>
      </c>
      <c r="C2451" s="257" t="str">
        <v>小欧泡洗粉系列</v>
      </c>
      <c r="D2451" s="257" t="str">
        <v>泡洗粉</v>
      </c>
      <c r="E2451" s="257" t="str">
        <v>120g（8g*15）</v>
      </c>
      <c r="F2451" s="257" t="str">
        <v>贴身衣物专用泡洗粉便携装</v>
      </c>
      <c r="G2451" s="231"/>
      <c r="H2451" s="231"/>
      <c r="I2451" s="231"/>
      <c r="J2451" s="231"/>
      <c r="K2451" s="231"/>
      <c r="L2451" s="231"/>
      <c r="M2451" s="231"/>
      <c r="N2451" s="231"/>
      <c r="O2451" s="231"/>
      <c r="P2451" s="231"/>
      <c r="Q2451" s="231"/>
      <c r="R2451" s="231"/>
      <c r="S2451" s="231"/>
      <c r="T2451" s="231"/>
    </row>
    <row r="2452">
      <c r="A2452" s="257" t="str">
        <v>O-powder-f</v>
      </c>
      <c r="B2452" s="257" t="str">
        <v>O-powder</v>
      </c>
      <c r="C2452" s="257" t="str">
        <v>小欧泡洗粉系列</v>
      </c>
      <c r="D2452" s="257" t="str">
        <v>泡洗粉</v>
      </c>
      <c r="E2452" s="257" t="str">
        <v>350g</v>
      </c>
      <c r="F2452" s="257" t="str">
        <v>贴身衣物专用泡洗粉家庭装</v>
      </c>
      <c r="G2452" s="231"/>
      <c r="H2452" s="231"/>
      <c r="I2452" s="231"/>
      <c r="J2452" s="231"/>
      <c r="K2452" s="231"/>
      <c r="L2452" s="231"/>
      <c r="M2452" s="231"/>
      <c r="N2452" s="231"/>
      <c r="O2452" s="231"/>
      <c r="P2452" s="231"/>
      <c r="Q2452" s="231"/>
      <c r="R2452" s="231"/>
      <c r="S2452" s="231"/>
      <c r="T2452" s="231"/>
    </row>
    <row r="2453">
      <c r="A2453" s="257" t="str">
        <v>O-powder-s</v>
      </c>
      <c r="B2453" s="257" t="str">
        <v>O-powder</v>
      </c>
      <c r="C2453" s="257" t="str">
        <v>小欧泡洗粉系列</v>
      </c>
      <c r="D2453" s="257" t="str">
        <v>泡洗粉</v>
      </c>
      <c r="E2453" s="257" t="str">
        <v>120g（8g*15）</v>
      </c>
      <c r="F2453" s="257" t="str">
        <v>茶具清洁专用泡洗粉</v>
      </c>
      <c r="G2453" s="231"/>
      <c r="H2453" s="231"/>
      <c r="I2453" s="231"/>
      <c r="J2453" s="231"/>
      <c r="K2453" s="231"/>
      <c r="L2453" s="231"/>
      <c r="M2453" s="231"/>
      <c r="N2453" s="231"/>
      <c r="O2453" s="231"/>
      <c r="P2453" s="231"/>
      <c r="Q2453" s="231"/>
      <c r="R2453" s="231"/>
      <c r="S2453" s="231"/>
      <c r="T2453" s="231"/>
    </row>
    <row r="2454">
      <c r="A2454" s="257" t="str">
        <v>O-powder-v</v>
      </c>
      <c r="B2454" s="257" t="str">
        <v>O-powder</v>
      </c>
      <c r="C2454" s="257" t="str">
        <v>小欧泡洗粉系列</v>
      </c>
      <c r="D2454" s="257" t="str">
        <v>泡洗粉</v>
      </c>
      <c r="E2454" s="257" t="str">
        <v>72g（3g*24片）</v>
      </c>
      <c r="F2454" s="257" t="str">
        <v>果蔬清洁泡腾片</v>
      </c>
      <c r="G2454" s="231"/>
      <c r="H2454" s="231"/>
      <c r="I2454" s="231"/>
      <c r="J2454" s="231"/>
      <c r="K2454" s="231"/>
      <c r="L2454" s="231"/>
      <c r="M2454" s="231"/>
      <c r="N2454" s="231"/>
      <c r="O2454" s="231"/>
      <c r="P2454" s="231"/>
      <c r="Q2454" s="231"/>
      <c r="R2454" s="231"/>
      <c r="S2454" s="231"/>
      <c r="T2454" s="231"/>
    </row>
    <row r="2455">
      <c r="A2455" s="257" t="str">
        <v>zm-hairdrier-w</v>
      </c>
      <c r="B2455" s="257" t="str">
        <v>zm-hairdrier</v>
      </c>
      <c r="C2455" s="257" t="str">
        <v>追觅智能控温负离子高速电吹风</v>
      </c>
      <c r="D2455" s="257" t="str">
        <v>电吹风</v>
      </c>
      <c r="E2455" s="257" t="str">
        <v>white</v>
      </c>
      <c r="F2455" s="257" t="str">
        <v>月光白</v>
      </c>
      <c r="G2455" s="231"/>
      <c r="H2455" s="231"/>
      <c r="I2455" s="231"/>
      <c r="J2455" s="231"/>
      <c r="K2455" s="231"/>
      <c r="L2455" s="231"/>
      <c r="M2455" s="231"/>
      <c r="N2455" s="231"/>
      <c r="O2455" s="231"/>
      <c r="P2455" s="231"/>
      <c r="Q2455" s="231"/>
      <c r="R2455" s="231"/>
      <c r="S2455" s="231"/>
      <c r="T2455" s="231"/>
    </row>
    <row r="2456">
      <c r="A2456" s="257" t="str">
        <v>zm-hairdrier-g</v>
      </c>
      <c r="B2456" s="257" t="str">
        <v>zm-hairdrier</v>
      </c>
      <c r="C2456" s="257" t="str">
        <v>追觅智能控温负离子高速电吹风</v>
      </c>
      <c r="D2456" s="257" t="str">
        <v>电吹风</v>
      </c>
      <c r="E2456" s="257" t="str">
        <v>grey</v>
      </c>
      <c r="F2456" s="257" t="str">
        <v>太空灰</v>
      </c>
      <c r="G2456" s="231"/>
      <c r="H2456" s="231"/>
      <c r="I2456" s="231"/>
      <c r="J2456" s="231"/>
      <c r="K2456" s="231"/>
      <c r="L2456" s="231"/>
      <c r="M2456" s="231"/>
      <c r="N2456" s="231"/>
      <c r="O2456" s="231"/>
      <c r="P2456" s="231"/>
      <c r="Q2456" s="231"/>
      <c r="R2456" s="231"/>
      <c r="S2456" s="231"/>
      <c r="T2456" s="231"/>
    </row>
    <row r="2457">
      <c r="A2457" s="257" t="str">
        <v>MKODOFran-g</v>
      </c>
      <c r="B2457" s="257" t="str">
        <v>MKODOFran</v>
      </c>
      <c r="C2457" s="257" t="str">
        <v>MKODO麦科多车载香氛</v>
      </c>
      <c r="D2457" s="257" t="str">
        <v>车载香氛</v>
      </c>
      <c r="E2457" s="257"/>
      <c r="F2457" s="257" t="str">
        <v>灰色*1+3颗香氛</v>
      </c>
      <c r="G2457" s="231"/>
      <c r="H2457" s="231"/>
      <c r="I2457" s="231"/>
      <c r="J2457" s="231"/>
      <c r="K2457" s="231"/>
      <c r="L2457" s="231"/>
      <c r="M2457" s="231"/>
      <c r="N2457" s="231"/>
      <c r="O2457" s="231"/>
      <c r="P2457" s="231"/>
      <c r="Q2457" s="231"/>
      <c r="R2457" s="231"/>
      <c r="S2457" s="231"/>
      <c r="T2457" s="231"/>
    </row>
    <row r="2458">
      <c r="A2458" s="257" t="str">
        <v>MKODOFran-s</v>
      </c>
      <c r="B2458" s="257" t="str">
        <v>MKODOFran</v>
      </c>
      <c r="C2458" s="257" t="str">
        <v>MKODO麦科多车载香氛</v>
      </c>
      <c r="D2458" s="257" t="str">
        <v>车载香氛</v>
      </c>
      <c r="E2458" s="257"/>
      <c r="F2458" s="257" t="str">
        <v>银色*1+3颗香氛</v>
      </c>
      <c r="G2458" s="231"/>
      <c r="H2458" s="231"/>
      <c r="I2458" s="231"/>
      <c r="J2458" s="231"/>
      <c r="K2458" s="231"/>
      <c r="L2458" s="231"/>
      <c r="M2458" s="231"/>
      <c r="N2458" s="231"/>
      <c r="O2458" s="231"/>
      <c r="P2458" s="231"/>
      <c r="Q2458" s="231"/>
      <c r="R2458" s="231"/>
      <c r="S2458" s="231"/>
      <c r="T2458" s="231"/>
    </row>
    <row r="2459">
      <c r="A2459" s="257" t="str">
        <v>MKODOFran-j</v>
      </c>
      <c r="B2459" s="257" t="str">
        <v>MKODOFran</v>
      </c>
      <c r="C2459" s="257" t="str">
        <v>MKODO麦科多车载香氛</v>
      </c>
      <c r="D2459" s="257" t="str">
        <v>车载香氛</v>
      </c>
      <c r="E2459" s="257"/>
      <c r="F2459" s="257" t="str">
        <v>金色*1+3颗香氛</v>
      </c>
      <c r="G2459" s="231"/>
      <c r="H2459" s="231"/>
      <c r="I2459" s="231"/>
      <c r="J2459" s="231"/>
      <c r="K2459" s="231"/>
      <c r="L2459" s="231"/>
      <c r="M2459" s="231"/>
      <c r="N2459" s="231"/>
      <c r="O2459" s="231"/>
      <c r="P2459" s="231"/>
      <c r="Q2459" s="231"/>
      <c r="R2459" s="231"/>
      <c r="S2459" s="231"/>
      <c r="T2459" s="231"/>
    </row>
    <row r="2460">
      <c r="A2460" s="257" t="str">
        <v>MKODOFran-sup</v>
      </c>
      <c r="B2460" s="257" t="str">
        <v>MKODOFran</v>
      </c>
      <c r="C2460" s="257" t="str">
        <v>MKODO麦科多车载香氛</v>
      </c>
      <c r="D2460" s="257" t="str">
        <v>车载香氛</v>
      </c>
      <c r="E2460" s="257"/>
      <c r="F2460" s="257" t="str">
        <v>3颗香氛</v>
      </c>
      <c r="G2460" s="231"/>
      <c r="H2460" s="231"/>
      <c r="I2460" s="231"/>
      <c r="J2460" s="231"/>
      <c r="K2460" s="231"/>
      <c r="L2460" s="231"/>
      <c r="M2460" s="231"/>
      <c r="N2460" s="231"/>
      <c r="O2460" s="231"/>
      <c r="P2460" s="231"/>
      <c r="Q2460" s="231"/>
      <c r="R2460" s="231"/>
      <c r="S2460" s="231"/>
      <c r="T2460" s="231"/>
    </row>
    <row r="2461">
      <c r="A2461" s="257" t="str">
        <v>SSDCF-S</v>
      </c>
      <c r="B2461" s="257" t="str">
        <v>SSDCF</v>
      </c>
      <c r="C2461" s="257" t="str">
        <v>素士落日玫瑰 高速负离子电吹风</v>
      </c>
      <c r="D2461" s="257" t="str">
        <v>电吹风</v>
      </c>
      <c r="E2461" s="257"/>
      <c r="F2461" s="257" t="str">
        <v>默认规格</v>
      </c>
      <c r="G2461" s="231"/>
      <c r="H2461" s="231"/>
      <c r="I2461" s="231"/>
      <c r="J2461" s="231"/>
      <c r="K2461" s="231"/>
      <c r="L2461" s="231"/>
      <c r="M2461" s="231"/>
      <c r="N2461" s="231"/>
      <c r="O2461" s="231"/>
      <c r="P2461" s="231"/>
      <c r="Q2461" s="231"/>
      <c r="R2461" s="231"/>
      <c r="S2461" s="231"/>
      <c r="T2461" s="231"/>
    </row>
    <row r="2462">
      <c r="A2462" s="257" t="str">
        <v>ydsh-eiderquilt-200*230</v>
      </c>
      <c r="B2462" s="257" t="str">
        <v>ydsh-eiderquilt</v>
      </c>
      <c r="C2462" s="257" t="str">
        <v>亚朵生活 柔赛丝鸭绒春秋被</v>
      </c>
      <c r="D2462" s="257" t="str">
        <v>鸭绒春秋被</v>
      </c>
      <c r="E2462" s="257" t="str">
        <v>200*230</v>
      </c>
      <c r="F2462" s="257" t="str">
        <v>200*230</v>
      </c>
      <c r="G2462" s="231"/>
      <c r="H2462" s="231"/>
      <c r="I2462" s="231"/>
      <c r="J2462" s="231"/>
      <c r="K2462" s="231"/>
      <c r="L2462" s="231"/>
      <c r="M2462" s="231"/>
      <c r="N2462" s="231"/>
      <c r="O2462" s="231"/>
      <c r="P2462" s="231"/>
      <c r="Q2462" s="231"/>
      <c r="R2462" s="231"/>
      <c r="S2462" s="231"/>
      <c r="T2462" s="231"/>
    </row>
    <row r="2463">
      <c r="A2463" s="257" t="str">
        <v>ydsh-eiderquilt-220*240</v>
      </c>
      <c r="B2463" s="257" t="str">
        <v>ydsh-eiderquilt</v>
      </c>
      <c r="C2463" s="257" t="str">
        <v>亚朵生活 柔赛丝鸭绒春秋被</v>
      </c>
      <c r="D2463" s="257" t="str">
        <v>鸭绒春秋被</v>
      </c>
      <c r="E2463" s="257" t="str">
        <v>220*240</v>
      </c>
      <c r="F2463" s="257" t="str">
        <v>220*240</v>
      </c>
      <c r="G2463" s="231"/>
      <c r="H2463" s="231"/>
      <c r="I2463" s="231"/>
      <c r="J2463" s="231"/>
      <c r="K2463" s="231"/>
      <c r="L2463" s="231"/>
      <c r="M2463" s="231"/>
      <c r="N2463" s="231"/>
      <c r="O2463" s="231"/>
      <c r="P2463" s="231"/>
      <c r="Q2463" s="231"/>
      <c r="R2463" s="231"/>
      <c r="S2463" s="231"/>
      <c r="T2463" s="231"/>
    </row>
    <row r="2464">
      <c r="A2464" s="257" t="str">
        <v>ydsh-goosequilt-200*230</v>
      </c>
      <c r="B2464" s="257" t="str">
        <v>ydsh-goosequilt</v>
      </c>
      <c r="C2464" s="257" t="str">
        <v>亚朵生活 云系列鹅绒春秋被</v>
      </c>
      <c r="D2464" s="257" t="str">
        <v>鹅绒春秋被</v>
      </c>
      <c r="E2464" s="257" t="str">
        <v>200*230</v>
      </c>
      <c r="F2464" s="257" t="str">
        <v>200*230</v>
      </c>
      <c r="G2464" s="231"/>
      <c r="H2464" s="231"/>
      <c r="I2464" s="231"/>
      <c r="J2464" s="231"/>
      <c r="K2464" s="231"/>
      <c r="L2464" s="231"/>
      <c r="M2464" s="231"/>
      <c r="N2464" s="231"/>
      <c r="O2464" s="231"/>
      <c r="P2464" s="231"/>
      <c r="Q2464" s="231"/>
      <c r="R2464" s="231"/>
      <c r="S2464" s="231"/>
      <c r="T2464" s="231"/>
    </row>
    <row r="2465">
      <c r="A2465" s="257" t="str">
        <v>ydsh-goosequilt-220*240</v>
      </c>
      <c r="B2465" s="257" t="str">
        <v>ydsh-goosequilt</v>
      </c>
      <c r="C2465" s="257" t="str">
        <v>亚朵生活 云系列鹅绒春秋被</v>
      </c>
      <c r="D2465" s="257" t="str">
        <v>鹅绒春秋被</v>
      </c>
      <c r="E2465" s="257" t="str">
        <v>220*240</v>
      </c>
      <c r="F2465" s="257" t="str">
        <v>220*240</v>
      </c>
      <c r="G2465" s="231"/>
      <c r="H2465" s="231"/>
      <c r="I2465" s="231"/>
      <c r="J2465" s="231"/>
      <c r="K2465" s="231"/>
      <c r="L2465" s="231"/>
      <c r="M2465" s="231"/>
      <c r="N2465" s="231"/>
      <c r="O2465" s="231"/>
      <c r="P2465" s="231"/>
      <c r="Q2465" s="231"/>
      <c r="R2465" s="231"/>
      <c r="S2465" s="231"/>
      <c r="T2465" s="231"/>
    </row>
    <row r="2466">
      <c r="A2466" s="257" t="str">
        <v>ydsh-silkquilt-200*230</v>
      </c>
      <c r="B2466" s="257" t="str">
        <v>ydsh-silkquilt</v>
      </c>
      <c r="C2466" s="257" t="str">
        <v>亚朵生活 舒柔蚕丝夏被</v>
      </c>
      <c r="D2466" s="257" t="str">
        <v>蚕丝夏被</v>
      </c>
      <c r="E2466" s="257" t="str">
        <v>200*230</v>
      </c>
      <c r="F2466" s="257" t="str">
        <v>200*230</v>
      </c>
      <c r="G2466" s="231"/>
      <c r="H2466" s="231"/>
      <c r="I2466" s="231"/>
      <c r="J2466" s="231"/>
      <c r="K2466" s="231"/>
      <c r="L2466" s="231"/>
      <c r="M2466" s="231"/>
      <c r="N2466" s="231"/>
      <c r="O2466" s="231"/>
      <c r="P2466" s="231"/>
      <c r="Q2466" s="231"/>
      <c r="R2466" s="231"/>
      <c r="S2466" s="231"/>
      <c r="T2466" s="231"/>
    </row>
    <row r="2467">
      <c r="A2467" s="257" t="str">
        <v>ydsh-silkquilt-220*240</v>
      </c>
      <c r="B2467" s="257" t="str">
        <v>ydsh-silkquilt</v>
      </c>
      <c r="C2467" s="257" t="str">
        <v>亚朵生活 舒柔蚕丝夏被</v>
      </c>
      <c r="D2467" s="257" t="str">
        <v>蚕丝夏被</v>
      </c>
      <c r="E2467" s="257" t="str">
        <v>220*240</v>
      </c>
      <c r="F2467" s="257" t="str">
        <v>220*240</v>
      </c>
      <c r="G2467" s="231"/>
      <c r="H2467" s="231"/>
      <c r="I2467" s="231"/>
      <c r="J2467" s="231"/>
      <c r="K2467" s="231"/>
      <c r="L2467" s="231"/>
      <c r="M2467" s="231"/>
      <c r="N2467" s="231"/>
      <c r="O2467" s="231"/>
      <c r="P2467" s="231"/>
      <c r="Q2467" s="231"/>
      <c r="R2467" s="231"/>
      <c r="S2467" s="231"/>
      <c r="T2467" s="231"/>
    </row>
    <row r="2468">
      <c r="A2468" s="257" t="str">
        <v>ydsh-csquiltb-150*200</v>
      </c>
      <c r="B2468" s="257" t="str">
        <v>ydsh-csquilt</v>
      </c>
      <c r="C2468" s="257" t="str">
        <v>亚朵生活 舒柔凉感夏被</v>
      </c>
      <c r="D2468" s="257" t="str">
        <v>凉感夏被</v>
      </c>
      <c r="E2468" s="257" t="str">
        <v>150*200蓝色</v>
      </c>
      <c r="F2468" s="257" t="str">
        <v>150*200蓝色</v>
      </c>
      <c r="G2468" s="231"/>
      <c r="H2468" s="231"/>
      <c r="I2468" s="231"/>
      <c r="J2468" s="231"/>
      <c r="K2468" s="231"/>
      <c r="L2468" s="231"/>
      <c r="M2468" s="231"/>
      <c r="N2468" s="231"/>
      <c r="O2468" s="231"/>
      <c r="P2468" s="231"/>
      <c r="Q2468" s="231"/>
      <c r="R2468" s="231"/>
      <c r="S2468" s="231"/>
      <c r="T2468" s="231"/>
    </row>
    <row r="2469">
      <c r="A2469" s="257" t="str">
        <v>ydsh-csquiltb-180*200</v>
      </c>
      <c r="B2469" s="257" t="str">
        <v>ydsh-csquilt</v>
      </c>
      <c r="C2469" s="257" t="str">
        <v>亚朵生活 舒柔凉感夏被</v>
      </c>
      <c r="D2469" s="257" t="str">
        <v>凉感夏被</v>
      </c>
      <c r="E2469" s="257" t="str">
        <v>180*200蓝色</v>
      </c>
      <c r="F2469" s="257" t="str">
        <v>180*200蓝色</v>
      </c>
      <c r="G2469" s="231"/>
      <c r="H2469" s="231"/>
      <c r="I2469" s="231"/>
      <c r="J2469" s="231"/>
      <c r="K2469" s="231"/>
      <c r="L2469" s="231"/>
      <c r="M2469" s="231"/>
      <c r="N2469" s="231"/>
      <c r="O2469" s="231"/>
      <c r="P2469" s="231"/>
      <c r="Q2469" s="231"/>
      <c r="R2469" s="231"/>
      <c r="S2469" s="231"/>
      <c r="T2469" s="231"/>
    </row>
    <row r="2470">
      <c r="A2470" s="257" t="str">
        <v>ydsh-csquiltb-200*230</v>
      </c>
      <c r="B2470" s="257" t="str">
        <v>ydsh-csquilt</v>
      </c>
      <c r="C2470" s="257" t="str">
        <v>亚朵生活 舒柔凉感夏被</v>
      </c>
      <c r="D2470" s="257" t="str">
        <v>凉感夏被</v>
      </c>
      <c r="E2470" s="257" t="str">
        <v>200*230蓝色</v>
      </c>
      <c r="F2470" s="257" t="str">
        <v>200*230蓝色</v>
      </c>
      <c r="G2470" s="231"/>
      <c r="H2470" s="231"/>
      <c r="I2470" s="231"/>
      <c r="J2470" s="231"/>
      <c r="K2470" s="231"/>
      <c r="L2470" s="231"/>
      <c r="M2470" s="231"/>
      <c r="N2470" s="231"/>
      <c r="O2470" s="231"/>
      <c r="P2470" s="231"/>
      <c r="Q2470" s="231"/>
      <c r="R2470" s="231"/>
      <c r="S2470" s="231"/>
      <c r="T2470" s="231"/>
    </row>
    <row r="2471">
      <c r="A2471" s="257" t="str">
        <v>ydsh-csquiltp-150*200</v>
      </c>
      <c r="B2471" s="257" t="str">
        <v>ydsh-csquilt</v>
      </c>
      <c r="C2471" s="257" t="str">
        <v>亚朵生活 舒柔凉感夏被</v>
      </c>
      <c r="D2471" s="257" t="str">
        <v>凉感夏被</v>
      </c>
      <c r="E2471" s="257" t="str">
        <v>150*200粉色</v>
      </c>
      <c r="F2471" s="257" t="str">
        <v>150*200粉色</v>
      </c>
      <c r="G2471" s="231"/>
      <c r="H2471" s="231"/>
      <c r="I2471" s="231"/>
      <c r="J2471" s="231"/>
      <c r="K2471" s="231"/>
      <c r="L2471" s="231"/>
      <c r="M2471" s="231"/>
      <c r="N2471" s="231"/>
      <c r="O2471" s="231"/>
      <c r="P2471" s="231"/>
      <c r="Q2471" s="231"/>
      <c r="R2471" s="231"/>
      <c r="S2471" s="231"/>
      <c r="T2471" s="231"/>
    </row>
    <row r="2472">
      <c r="A2472" s="257" t="str">
        <v>ydsh-csquiltp-180*200</v>
      </c>
      <c r="B2472" s="257" t="str">
        <v>ydsh-csquilt</v>
      </c>
      <c r="C2472" s="257" t="str">
        <v>亚朵生活 舒柔凉感夏被</v>
      </c>
      <c r="D2472" s="257" t="str">
        <v>凉感夏被</v>
      </c>
      <c r="E2472" s="257" t="str">
        <v>180*200粉色</v>
      </c>
      <c r="F2472" s="257" t="str">
        <v>180*200粉色</v>
      </c>
      <c r="G2472" s="231"/>
      <c r="H2472" s="231"/>
      <c r="I2472" s="231"/>
      <c r="J2472" s="231"/>
      <c r="K2472" s="231"/>
      <c r="L2472" s="231"/>
      <c r="M2472" s="231"/>
      <c r="N2472" s="231"/>
      <c r="O2472" s="231"/>
      <c r="P2472" s="231"/>
      <c r="Q2472" s="231"/>
      <c r="R2472" s="231"/>
      <c r="S2472" s="231"/>
      <c r="T2472" s="231"/>
    </row>
    <row r="2473">
      <c r="A2473" s="257" t="str">
        <v>ydsh-csquiltp-200*230</v>
      </c>
      <c r="B2473" s="257" t="str">
        <v>ydsh-csquilt</v>
      </c>
      <c r="C2473" s="257" t="str">
        <v>亚朵生活 舒柔凉感夏被</v>
      </c>
      <c r="D2473" s="257" t="str">
        <v>凉感夏被</v>
      </c>
      <c r="E2473" s="257" t="str">
        <v>200*230粉色</v>
      </c>
      <c r="F2473" s="257" t="str">
        <v>200*230粉色</v>
      </c>
      <c r="G2473" s="231"/>
      <c r="H2473" s="231"/>
      <c r="I2473" s="231"/>
      <c r="J2473" s="231"/>
      <c r="K2473" s="231"/>
      <c r="L2473" s="231"/>
      <c r="M2473" s="231"/>
      <c r="N2473" s="231"/>
      <c r="O2473" s="231"/>
      <c r="P2473" s="231"/>
      <c r="Q2473" s="231"/>
      <c r="R2473" s="231"/>
      <c r="S2473" s="231"/>
      <c r="T2473" s="231"/>
    </row>
    <row r="2474">
      <c r="A2474" s="257" t="str">
        <v>milly-bd-90</v>
      </c>
      <c r="B2474" s="257" t="str">
        <v>milly-bd</v>
      </c>
      <c r="C2474" s="257" t="str">
        <v>梦百合薄垫</v>
      </c>
      <c r="D2474" s="257"/>
      <c r="E2474" s="257" t="str">
        <v>90*190</v>
      </c>
      <c r="F2474" s="257" t="str">
        <v>90cm</v>
      </c>
      <c r="G2474" s="231"/>
      <c r="H2474" s="231"/>
      <c r="I2474" s="231"/>
      <c r="J2474" s="231"/>
      <c r="K2474" s="231"/>
      <c r="L2474" s="231"/>
      <c r="M2474" s="231"/>
      <c r="N2474" s="231"/>
      <c r="O2474" s="231"/>
      <c r="P2474" s="231"/>
      <c r="Q2474" s="231"/>
      <c r="R2474" s="231"/>
      <c r="S2474" s="231"/>
      <c r="T2474" s="231"/>
    </row>
    <row r="2475">
      <c r="A2475" s="257" t="str">
        <v>milly-bd-120</v>
      </c>
      <c r="B2475" s="257" t="str">
        <v>milly-bd</v>
      </c>
      <c r="C2475" s="257" t="str">
        <v>梦百合薄垫</v>
      </c>
      <c r="D2475" s="257"/>
      <c r="E2475" s="257" t="str">
        <v>120*200</v>
      </c>
      <c r="F2475" s="257" t="str">
        <v>120cm</v>
      </c>
      <c r="G2475" s="231"/>
      <c r="H2475" s="231"/>
      <c r="I2475" s="231"/>
      <c r="J2475" s="231"/>
      <c r="K2475" s="231"/>
      <c r="L2475" s="231"/>
      <c r="M2475" s="231"/>
      <c r="N2475" s="231"/>
      <c r="O2475" s="231"/>
      <c r="P2475" s="231"/>
      <c r="Q2475" s="231"/>
      <c r="R2475" s="231"/>
      <c r="S2475" s="231"/>
      <c r="T2475" s="231"/>
    </row>
    <row r="2476">
      <c r="A2476" s="257" t="str">
        <v>milly-bd-150</v>
      </c>
      <c r="B2476" s="257" t="str">
        <v>milly-bd</v>
      </c>
      <c r="C2476" s="257" t="str">
        <v>梦百合薄垫</v>
      </c>
      <c r="D2476" s="257"/>
      <c r="E2476" s="257" t="str">
        <v>150*200</v>
      </c>
      <c r="F2476" s="257" t="str">
        <v>150cm</v>
      </c>
      <c r="G2476" s="231"/>
      <c r="H2476" s="231"/>
      <c r="I2476" s="231"/>
      <c r="J2476" s="231"/>
      <c r="K2476" s="231"/>
      <c r="L2476" s="231"/>
      <c r="M2476" s="231"/>
      <c r="N2476" s="231"/>
      <c r="O2476" s="231"/>
      <c r="P2476" s="231"/>
      <c r="Q2476" s="231"/>
      <c r="R2476" s="231"/>
      <c r="S2476" s="231"/>
      <c r="T2476" s="231"/>
    </row>
    <row r="2477">
      <c r="A2477" s="257" t="str">
        <v>milly-bd-180</v>
      </c>
      <c r="B2477" s="257" t="str">
        <v>milly-bd</v>
      </c>
      <c r="C2477" s="257" t="str">
        <v>梦百合薄垫</v>
      </c>
      <c r="D2477" s="257"/>
      <c r="E2477" s="257" t="str">
        <v>180*200</v>
      </c>
      <c r="F2477" s="257" t="str">
        <v>180cm</v>
      </c>
      <c r="G2477" s="231"/>
      <c r="H2477" s="231"/>
      <c r="I2477" s="231"/>
      <c r="J2477" s="231"/>
      <c r="K2477" s="231"/>
      <c r="L2477" s="231"/>
      <c r="M2477" s="231"/>
      <c r="N2477" s="231"/>
      <c r="O2477" s="231"/>
      <c r="P2477" s="231"/>
      <c r="Q2477" s="231"/>
      <c r="R2477" s="231"/>
      <c r="S2477" s="231"/>
      <c r="T2477" s="231"/>
    </row>
    <row r="2478">
      <c r="A2478" s="257" t="str">
        <v>ydsh-millybd-90*190</v>
      </c>
      <c r="B2478" s="257" t="str">
        <v>ydsh-millybd</v>
      </c>
      <c r="C2478" s="257" t="str">
        <v>亚朵生活 非温感零压绵薄垫</v>
      </c>
      <c r="D2478" s="257" t="str">
        <v>薄垫</v>
      </c>
      <c r="E2478" s="257" t="str">
        <v>90*190</v>
      </c>
      <c r="F2478" s="257" t="str">
        <v>90*190</v>
      </c>
      <c r="G2478" s="231"/>
      <c r="H2478" s="231"/>
      <c r="I2478" s="231"/>
      <c r="J2478" s="231"/>
      <c r="K2478" s="231"/>
      <c r="L2478" s="231"/>
      <c r="M2478" s="231"/>
      <c r="N2478" s="231"/>
      <c r="O2478" s="231"/>
      <c r="P2478" s="231"/>
      <c r="Q2478" s="231"/>
      <c r="R2478" s="231"/>
      <c r="S2478" s="231"/>
      <c r="T2478" s="231"/>
    </row>
    <row r="2479">
      <c r="A2479" s="257" t="str">
        <v>ydsh-millybd-150*200</v>
      </c>
      <c r="B2479" s="257" t="str">
        <v>ydsh-millybd</v>
      </c>
      <c r="C2479" s="257" t="str">
        <v>亚朵生活 非温感零压绵薄垫</v>
      </c>
      <c r="D2479" s="257" t="str">
        <v>薄垫</v>
      </c>
      <c r="E2479" s="257" t="str">
        <v>150*200</v>
      </c>
      <c r="F2479" s="257" t="str">
        <v>150*200</v>
      </c>
      <c r="G2479" s="231"/>
      <c r="H2479" s="231"/>
      <c r="I2479" s="231"/>
      <c r="J2479" s="231"/>
      <c r="K2479" s="231"/>
      <c r="L2479" s="231"/>
      <c r="M2479" s="231"/>
      <c r="N2479" s="231"/>
      <c r="O2479" s="231"/>
      <c r="P2479" s="231"/>
      <c r="Q2479" s="231"/>
      <c r="R2479" s="231"/>
      <c r="S2479" s="231"/>
      <c r="T2479" s="231"/>
    </row>
    <row r="2480">
      <c r="A2480" s="257" t="str">
        <v>ydsh-millybd-180*200</v>
      </c>
      <c r="B2480" s="257" t="str">
        <v>ydsh-millybd</v>
      </c>
      <c r="C2480" s="257" t="str">
        <v>亚朵生活 非温感零压绵薄垫</v>
      </c>
      <c r="D2480" s="257" t="str">
        <v>薄垫</v>
      </c>
      <c r="E2480" s="257" t="str">
        <v>180*200</v>
      </c>
      <c r="F2480" s="257" t="str">
        <v>180*200</v>
      </c>
      <c r="G2480" s="231"/>
      <c r="H2480" s="231"/>
      <c r="I2480" s="231"/>
      <c r="J2480" s="231"/>
      <c r="K2480" s="231"/>
      <c r="L2480" s="231"/>
      <c r="M2480" s="231"/>
      <c r="N2480" s="231"/>
      <c r="O2480" s="231"/>
      <c r="P2480" s="231"/>
      <c r="Q2480" s="231"/>
      <c r="R2480" s="231"/>
      <c r="S2480" s="231"/>
      <c r="T2480" s="231"/>
    </row>
    <row r="2481">
      <c r="A2481" s="257" t="str">
        <v>HELIO-xnslr</v>
      </c>
      <c r="B2481" s="257" t="str">
        <v>HELIO-xnsl</v>
      </c>
      <c r="C2481" s="257" t="str">
        <v>HELIO 摸到发财 新年手链</v>
      </c>
      <c r="D2481" s="257" t="str">
        <v>HELIO 摸到发财 新年手链</v>
      </c>
      <c r="E2481" s="257"/>
      <c r="F2481" s="257" t="str">
        <v>红绳款</v>
      </c>
      <c r="G2481" s="231"/>
      <c r="H2481" s="231"/>
      <c r="I2481" s="231"/>
      <c r="J2481" s="231"/>
      <c r="K2481" s="231"/>
      <c r="L2481" s="231"/>
      <c r="M2481" s="231"/>
      <c r="N2481" s="231"/>
      <c r="O2481" s="231"/>
      <c r="P2481" s="231"/>
      <c r="Q2481" s="231"/>
      <c r="R2481" s="231"/>
      <c r="S2481" s="231"/>
      <c r="T2481" s="231"/>
    </row>
    <row r="2482">
      <c r="A2482" s="257" t="str">
        <v>HELIO-xnslb</v>
      </c>
      <c r="B2482" s="257" t="str">
        <v>HELIO-xnsl</v>
      </c>
      <c r="C2482" s="257" t="str">
        <v>HELIO 摸到发财 新年手链</v>
      </c>
      <c r="D2482" s="257" t="str">
        <v>HELIO 摸到发财 新年手链</v>
      </c>
      <c r="E2482" s="257"/>
      <c r="F2482" s="257" t="str">
        <v>蓝绳款</v>
      </c>
      <c r="G2482" s="231"/>
      <c r="H2482" s="231"/>
      <c r="I2482" s="231"/>
      <c r="J2482" s="231"/>
      <c r="K2482" s="231"/>
      <c r="L2482" s="231"/>
      <c r="M2482" s="231"/>
      <c r="N2482" s="231"/>
      <c r="O2482" s="231"/>
      <c r="P2482" s="231"/>
      <c r="Q2482" s="231"/>
      <c r="R2482" s="231"/>
      <c r="S2482" s="231"/>
      <c r="T2482" s="231"/>
    </row>
    <row r="2483">
      <c r="A2483" s="257" t="str">
        <v>HELIO-xnslzh</v>
      </c>
      <c r="B2483" s="257" t="str">
        <v>HELIO-xnsl</v>
      </c>
      <c r="C2483" s="257" t="str">
        <v>HELIO 摸到发财 新年手链</v>
      </c>
      <c r="D2483" s="257" t="str">
        <v>HELIO 摸到发财 新年手链</v>
      </c>
      <c r="E2483" s="257"/>
      <c r="F2483" s="257" t="str">
        <v>红蓝组合款</v>
      </c>
      <c r="G2483" s="231"/>
      <c r="H2483" s="231"/>
      <c r="I2483" s="231"/>
      <c r="J2483" s="231"/>
      <c r="K2483" s="231"/>
      <c r="L2483" s="231"/>
      <c r="M2483" s="231"/>
      <c r="N2483" s="231"/>
      <c r="O2483" s="231"/>
      <c r="P2483" s="231"/>
      <c r="Q2483" s="231"/>
      <c r="R2483" s="231"/>
      <c r="S2483" s="231"/>
      <c r="T2483" s="231"/>
    </row>
    <row r="2484">
      <c r="A2484" s="257" t="str">
        <v>ydsh-60crmsjto1.5</v>
      </c>
      <c r="B2484" s="257" t="str">
        <v>ydsh-60crmsjt</v>
      </c>
      <c r="C2484" s="257" t="str">
        <v>亚朵生活 60S长绒棉柔滑拼色四件套</v>
      </c>
      <c r="D2484" s="257" t="str">
        <v>60S长绒棉柔滑拼色四件套</v>
      </c>
      <c r="E2484" s="257"/>
      <c r="F2484" s="257" t="str">
        <v>颜色:橙色,床品尺寸:1.5m</v>
      </c>
      <c r="G2484" s="231"/>
      <c r="H2484" s="231"/>
      <c r="I2484" s="231"/>
      <c r="J2484" s="231"/>
      <c r="K2484" s="231"/>
      <c r="L2484" s="231"/>
      <c r="M2484" s="231"/>
      <c r="N2484" s="231"/>
      <c r="O2484" s="231"/>
      <c r="P2484" s="231"/>
      <c r="Q2484" s="231"/>
      <c r="R2484" s="231"/>
      <c r="S2484" s="231"/>
      <c r="T2484" s="231"/>
    </row>
    <row r="2485">
      <c r="A2485" s="257" t="str">
        <v>ydsh-60crmsjtb1.5</v>
      </c>
      <c r="B2485" s="257" t="str">
        <v>ydsh-60crmsjt</v>
      </c>
      <c r="C2485" s="257" t="str">
        <v>亚朵生活 60S长绒棉柔滑拼色四件套</v>
      </c>
      <c r="D2485" s="257" t="str">
        <v>60S长绒棉柔滑拼色四件套</v>
      </c>
      <c r="E2485" s="257"/>
      <c r="F2485" s="257" t="str">
        <v>深邃蓝1.5M</v>
      </c>
      <c r="G2485" s="231"/>
      <c r="H2485" s="231"/>
      <c r="I2485" s="231"/>
      <c r="J2485" s="231"/>
      <c r="K2485" s="231"/>
      <c r="L2485" s="231"/>
      <c r="M2485" s="231"/>
      <c r="N2485" s="231"/>
      <c r="O2485" s="231"/>
      <c r="P2485" s="231"/>
      <c r="Q2485" s="231"/>
      <c r="R2485" s="231"/>
      <c r="S2485" s="231"/>
      <c r="T2485" s="231"/>
    </row>
    <row r="2486">
      <c r="A2486" s="257" t="str">
        <v>ydsh-60crmsjto1.8</v>
      </c>
      <c r="B2486" s="257" t="str">
        <v>ydsh-60crmsjt</v>
      </c>
      <c r="C2486" s="257" t="str">
        <v>亚朵生活 60S长绒棉柔滑拼色四件套</v>
      </c>
      <c r="D2486" s="257" t="str">
        <v>60S长绒棉柔滑拼色四件套</v>
      </c>
      <c r="E2486" s="257"/>
      <c r="F2486" s="257" t="str">
        <v>阳光橙1.8M</v>
      </c>
      <c r="G2486" s="231"/>
      <c r="H2486" s="231"/>
      <c r="I2486" s="231"/>
      <c r="J2486" s="231"/>
      <c r="K2486" s="231"/>
      <c r="L2486" s="231"/>
      <c r="M2486" s="231"/>
      <c r="N2486" s="231"/>
      <c r="O2486" s="231"/>
      <c r="P2486" s="231"/>
      <c r="Q2486" s="231"/>
      <c r="R2486" s="231"/>
      <c r="S2486" s="231"/>
      <c r="T2486" s="231"/>
    </row>
    <row r="2487">
      <c r="A2487" s="257" t="str">
        <v>ydsh-60crmsjtb1.8</v>
      </c>
      <c r="B2487" s="257" t="str">
        <v>ydsh-60crmsjt</v>
      </c>
      <c r="C2487" s="257" t="str">
        <v>亚朵生活 60S长绒棉柔滑拼色四件套</v>
      </c>
      <c r="D2487" s="257" t="str">
        <v>60S长绒棉柔滑拼色四件套</v>
      </c>
      <c r="E2487" s="257"/>
      <c r="F2487" s="257" t="str">
        <v>深邃蓝1.8M</v>
      </c>
      <c r="G2487" s="231"/>
      <c r="H2487" s="231"/>
      <c r="I2487" s="231"/>
      <c r="J2487" s="231"/>
      <c r="K2487" s="231"/>
      <c r="L2487" s="231"/>
      <c r="M2487" s="231"/>
      <c r="N2487" s="231"/>
      <c r="O2487" s="231"/>
      <c r="P2487" s="231"/>
      <c r="Q2487" s="231"/>
      <c r="R2487" s="231"/>
      <c r="S2487" s="231"/>
      <c r="T2487" s="231"/>
    </row>
    <row r="2488">
      <c r="A2488" s="257" t="str">
        <v>ydsh-60crmzto</v>
      </c>
      <c r="B2488" s="257" t="str">
        <v>ydsh-60crmsjt</v>
      </c>
      <c r="C2488" s="257" t="str">
        <v>亚朵生活 60S长绒棉柔滑拼色四件套</v>
      </c>
      <c r="D2488" s="257" t="str">
        <v>60S长绒棉柔滑拼色四件套</v>
      </c>
      <c r="E2488" s="257"/>
      <c r="F2488" s="257" t="str">
        <v>拼色枕套(2只装-阳光橙）</v>
      </c>
      <c r="G2488" s="231"/>
      <c r="H2488" s="231"/>
      <c r="I2488" s="231"/>
      <c r="J2488" s="231"/>
      <c r="K2488" s="231"/>
      <c r="L2488" s="231"/>
      <c r="M2488" s="231"/>
      <c r="N2488" s="231"/>
      <c r="O2488" s="231"/>
      <c r="P2488" s="231"/>
      <c r="Q2488" s="231"/>
      <c r="R2488" s="231"/>
      <c r="S2488" s="231"/>
      <c r="T2488" s="231"/>
    </row>
    <row r="2489">
      <c r="A2489" s="257" t="str">
        <v>ydsh-60crmztb</v>
      </c>
      <c r="B2489" s="257" t="str">
        <v>ydsh-60crmsjt</v>
      </c>
      <c r="C2489" s="257" t="str">
        <v>亚朵生活 60S长绒棉柔滑拼色四件套</v>
      </c>
      <c r="D2489" s="257" t="str">
        <v>60S长绒棉柔滑拼色四件套</v>
      </c>
      <c r="E2489" s="257"/>
      <c r="F2489" s="257" t="str">
        <v>拼色枕套(2只装-深邃蓝）</v>
      </c>
      <c r="G2489" s="231"/>
      <c r="H2489" s="231"/>
      <c r="I2489" s="231"/>
      <c r="J2489" s="231"/>
      <c r="K2489" s="231"/>
      <c r="L2489" s="231"/>
      <c r="M2489" s="231"/>
      <c r="N2489" s="231"/>
      <c r="O2489" s="231"/>
      <c r="P2489" s="231"/>
      <c r="Q2489" s="231"/>
      <c r="R2489" s="231"/>
      <c r="S2489" s="231"/>
      <c r="T2489" s="231"/>
    </row>
    <row r="2490">
      <c r="A2490" s="257" t="str">
        <v>0101100100-1-200*230</v>
      </c>
      <c r="B2490" s="257" t="str">
        <v>ydsh-60crmsjt</v>
      </c>
      <c r="C2490" s="257" t="str">
        <v>亚朵生活 60S长绒棉柔滑拼色四件套</v>
      </c>
      <c r="D2490" s="257" t="str">
        <v>60S长绒棉柔滑拼色四件套</v>
      </c>
      <c r="E2490" s="257"/>
      <c r="F2490" s="257" t="str">
        <v>苔藓绿200*230</v>
      </c>
      <c r="G2490" s="231"/>
      <c r="H2490" s="231"/>
      <c r="I2490" s="231"/>
      <c r="J2490" s="231"/>
      <c r="K2490" s="231"/>
      <c r="L2490" s="231"/>
      <c r="M2490" s="231"/>
      <c r="N2490" s="231"/>
      <c r="O2490" s="231"/>
      <c r="P2490" s="231"/>
      <c r="Q2490" s="231"/>
      <c r="R2490" s="231"/>
      <c r="S2490" s="231"/>
      <c r="T2490" s="231"/>
    </row>
    <row r="2491">
      <c r="A2491" s="257" t="str">
        <v>0101100100-1-220*240</v>
      </c>
      <c r="B2491" s="257" t="str">
        <v>ydsh-60crmsjt</v>
      </c>
      <c r="C2491" s="257" t="str">
        <v>亚朵生活 60S长绒棉柔滑拼色四件套</v>
      </c>
      <c r="D2491" s="257" t="str">
        <v>60S长绒棉柔滑拼色四件套</v>
      </c>
      <c r="E2491" s="257"/>
      <c r="F2491" s="257" t="str">
        <v>苔藓绿220*240</v>
      </c>
      <c r="G2491" s="231"/>
      <c r="H2491" s="231"/>
      <c r="I2491" s="231"/>
      <c r="J2491" s="231"/>
      <c r="K2491" s="231"/>
      <c r="L2491" s="231"/>
      <c r="M2491" s="231"/>
      <c r="N2491" s="231"/>
      <c r="O2491" s="231"/>
      <c r="P2491" s="231"/>
      <c r="Q2491" s="231"/>
      <c r="R2491" s="231"/>
      <c r="S2491" s="231"/>
      <c r="T2491" s="231"/>
    </row>
    <row r="2492">
      <c r="A2492" s="257" t="str">
        <v>0101100100-2-200*230</v>
      </c>
      <c r="B2492" s="257" t="str">
        <v>ydsh-60crmsjt</v>
      </c>
      <c r="C2492" s="257" t="str">
        <v>亚朵生活 60S长绒棉柔滑拼色四件套</v>
      </c>
      <c r="D2492" s="257" t="str">
        <v>60S长绒棉柔滑拼色四件套</v>
      </c>
      <c r="E2492" s="257"/>
      <c r="F2492" s="257" t="str">
        <v>日光黄200*230</v>
      </c>
      <c r="G2492" s="231"/>
      <c r="H2492" s="231"/>
      <c r="I2492" s="231"/>
      <c r="J2492" s="231"/>
      <c r="K2492" s="231"/>
      <c r="L2492" s="231"/>
      <c r="M2492" s="231"/>
      <c r="N2492" s="231"/>
      <c r="O2492" s="231"/>
      <c r="P2492" s="231"/>
      <c r="Q2492" s="231"/>
      <c r="R2492" s="231"/>
      <c r="S2492" s="231"/>
      <c r="T2492" s="231"/>
    </row>
    <row r="2493">
      <c r="A2493" s="257" t="str">
        <v>0101100100-2-220*240</v>
      </c>
      <c r="B2493" s="257" t="str">
        <v>ydsh-60crmsjt</v>
      </c>
      <c r="C2493" s="257" t="str">
        <v>亚朵生活 60S长绒棉柔滑拼色四件套</v>
      </c>
      <c r="D2493" s="257" t="str">
        <v>60S长绒棉柔滑拼色四件套</v>
      </c>
      <c r="E2493" s="257"/>
      <c r="F2493" s="257" t="str">
        <v>日光黄220*240</v>
      </c>
      <c r="G2493" s="231"/>
      <c r="H2493" s="231"/>
      <c r="I2493" s="231"/>
      <c r="J2493" s="231"/>
      <c r="K2493" s="231"/>
      <c r="L2493" s="231"/>
      <c r="M2493" s="231"/>
      <c r="N2493" s="231"/>
      <c r="O2493" s="231"/>
      <c r="P2493" s="231"/>
      <c r="Q2493" s="231"/>
      <c r="R2493" s="231"/>
      <c r="S2493" s="231"/>
      <c r="T2493" s="231"/>
    </row>
    <row r="2494">
      <c r="A2494" s="257" t="str">
        <v>0101100100-3-200*230</v>
      </c>
      <c r="B2494" s="257" t="str">
        <v>ydsh-60crmsjt</v>
      </c>
      <c r="C2494" s="257" t="str">
        <v>亚朵生活 60S长绒棉柔滑拼色四件套</v>
      </c>
      <c r="D2494" s="257" t="str">
        <v>60S长绒棉柔滑拼色四件套</v>
      </c>
      <c r="E2494" s="257"/>
      <c r="F2494" s="257" t="str">
        <v>樱花粉200*230</v>
      </c>
      <c r="G2494" s="231"/>
      <c r="H2494" s="231"/>
      <c r="I2494" s="231"/>
      <c r="J2494" s="231"/>
      <c r="K2494" s="231"/>
      <c r="L2494" s="231"/>
      <c r="M2494" s="231"/>
      <c r="N2494" s="231"/>
      <c r="O2494" s="231"/>
      <c r="P2494" s="231"/>
      <c r="Q2494" s="231"/>
      <c r="R2494" s="231"/>
      <c r="S2494" s="231"/>
      <c r="T2494" s="231"/>
    </row>
    <row r="2495">
      <c r="A2495" s="257" t="str">
        <v>0101100100-3-220*240</v>
      </c>
      <c r="B2495" s="257" t="str">
        <v>ydsh-60crmsjt</v>
      </c>
      <c r="C2495" s="257" t="str">
        <v>亚朵生活 60S长绒棉柔滑拼色四件套</v>
      </c>
      <c r="D2495" s="257" t="str">
        <v>60S长绒棉柔滑拼色四件套</v>
      </c>
      <c r="E2495" s="257"/>
      <c r="F2495" s="257" t="str">
        <v>樱花粉220*240</v>
      </c>
      <c r="G2495" s="231"/>
      <c r="H2495" s="231"/>
      <c r="I2495" s="231"/>
      <c r="J2495" s="231"/>
      <c r="K2495" s="231"/>
      <c r="L2495" s="231"/>
      <c r="M2495" s="231"/>
      <c r="N2495" s="231"/>
      <c r="O2495" s="231"/>
      <c r="P2495" s="231"/>
      <c r="Q2495" s="231"/>
      <c r="R2495" s="231"/>
      <c r="S2495" s="231"/>
      <c r="T2495" s="231"/>
    </row>
    <row r="2496">
      <c r="A2496" s="257" t="str">
        <v>ydsh-60crmclb1.5</v>
      </c>
      <c r="B2496" s="257" t="str">
        <v>ydsh-60crmcl</v>
      </c>
      <c r="C2496" s="257" t="str">
        <v>亚朵生活 60S长绒棉柔滑拼色床笠</v>
      </c>
      <c r="D2496" s="257" t="str">
        <v>60S长绒棉柔滑拼色床笠</v>
      </c>
      <c r="E2496" s="257"/>
      <c r="F2496" s="257" t="str">
        <v>菩提咖1.5M</v>
      </c>
      <c r="G2496" s="231"/>
      <c r="H2496" s="231"/>
      <c r="I2496" s="231"/>
      <c r="J2496" s="231"/>
      <c r="K2496" s="231"/>
      <c r="L2496" s="231"/>
      <c r="M2496" s="231"/>
      <c r="N2496" s="231"/>
      <c r="O2496" s="231"/>
      <c r="P2496" s="231"/>
      <c r="Q2496" s="231"/>
      <c r="R2496" s="231"/>
      <c r="S2496" s="231"/>
      <c r="T2496" s="231"/>
    </row>
    <row r="2497">
      <c r="A2497" s="257" t="str">
        <v>ydsh-60crmclg1.5</v>
      </c>
      <c r="B2497" s="257" t="str">
        <v>ydsh-60crmcl</v>
      </c>
      <c r="C2497" s="257" t="str">
        <v>亚朵生活 60S长绒棉柔滑拼色床笠</v>
      </c>
      <c r="D2497" s="257" t="str">
        <v>60S长绒棉柔滑拼色床笠</v>
      </c>
      <c r="E2497" s="257"/>
      <c r="F2497" s="257" t="str">
        <v>拿铁灰1.5M</v>
      </c>
      <c r="G2497" s="231"/>
      <c r="H2497" s="231"/>
      <c r="I2497" s="231"/>
      <c r="J2497" s="231"/>
      <c r="K2497" s="231"/>
      <c r="L2497" s="231"/>
      <c r="M2497" s="231"/>
      <c r="N2497" s="231"/>
      <c r="O2497" s="231"/>
      <c r="P2497" s="231"/>
      <c r="Q2497" s="231"/>
      <c r="R2497" s="231"/>
      <c r="S2497" s="231"/>
      <c r="T2497" s="231"/>
    </row>
    <row r="2498">
      <c r="A2498" s="257" t="str">
        <v>ydsh-60crmclb1.8</v>
      </c>
      <c r="B2498" s="257" t="str">
        <v>ydsh-60crmcl</v>
      </c>
      <c r="C2498" s="257" t="str">
        <v>亚朵生活 60S长绒棉柔滑拼色床笠</v>
      </c>
      <c r="D2498" s="257" t="str">
        <v>60S长绒棉柔滑拼色床笠</v>
      </c>
      <c r="E2498" s="257"/>
      <c r="F2498" s="257" t="str">
        <v>菩提咖1.8M</v>
      </c>
      <c r="G2498" s="231"/>
      <c r="H2498" s="231"/>
      <c r="I2498" s="231"/>
      <c r="J2498" s="231"/>
      <c r="K2498" s="231"/>
      <c r="L2498" s="231"/>
      <c r="M2498" s="231"/>
      <c r="N2498" s="231"/>
      <c r="O2498" s="231"/>
      <c r="P2498" s="231"/>
      <c r="Q2498" s="231"/>
      <c r="R2498" s="231"/>
      <c r="S2498" s="231"/>
      <c r="T2498" s="231"/>
    </row>
    <row r="2499">
      <c r="A2499" s="257" t="str">
        <v>ydsh-60crmclg1.8</v>
      </c>
      <c r="B2499" s="257" t="str">
        <v>ydsh-60crmcl</v>
      </c>
      <c r="C2499" s="257" t="str">
        <v>亚朵生活 60S长绒棉柔滑拼色床笠</v>
      </c>
      <c r="D2499" s="257" t="str">
        <v>60S长绒棉柔滑拼色床笠</v>
      </c>
      <c r="E2499" s="257"/>
      <c r="F2499" s="257" t="str">
        <v>拿铁灰1.8M</v>
      </c>
      <c r="G2499" s="231"/>
      <c r="H2499" s="231"/>
      <c r="I2499" s="231"/>
      <c r="J2499" s="231"/>
      <c r="K2499" s="231"/>
      <c r="L2499" s="231"/>
      <c r="M2499" s="231"/>
      <c r="N2499" s="231"/>
      <c r="O2499" s="231"/>
      <c r="P2499" s="231"/>
      <c r="Q2499" s="231"/>
      <c r="R2499" s="231"/>
      <c r="S2499" s="231"/>
      <c r="T2499" s="231"/>
    </row>
    <row r="2500">
      <c r="A2500" s="257" t="str">
        <v>ydsh-bszystr</v>
      </c>
      <c r="B2500" s="257" t="str">
        <v>ydsh-bszystr</v>
      </c>
      <c r="C2500" s="257" t="str">
        <v>亚朵生活 甜蜜樱花保湿滋养身体乳</v>
      </c>
      <c r="D2500" s="257" t="str">
        <v>甜蜜樱花保湿滋养身体乳</v>
      </c>
      <c r="E2500" s="257"/>
      <c r="F2500" s="257" t="str">
        <v>300ML</v>
      </c>
      <c r="G2500" s="231"/>
      <c r="H2500" s="231"/>
      <c r="I2500" s="231"/>
      <c r="J2500" s="231"/>
      <c r="K2500" s="231"/>
      <c r="L2500" s="231"/>
      <c r="M2500" s="231"/>
      <c r="N2500" s="231"/>
      <c r="O2500" s="231"/>
      <c r="P2500" s="231"/>
      <c r="Q2500" s="231"/>
      <c r="R2500" s="231"/>
      <c r="S2500" s="231"/>
      <c r="T2500" s="231"/>
    </row>
    <row r="2501">
      <c r="A2501" s="257" t="str">
        <v>ydxyb</v>
      </c>
      <c r="B2501" s="257" t="str">
        <v>ydxyb</v>
      </c>
      <c r="C2501" s="257" t="str">
        <v>亚朵心意礼袋</v>
      </c>
      <c r="D2501" s="257"/>
      <c r="E2501" s="257"/>
      <c r="F2501" s="257" t="str">
        <v>默认规格</v>
      </c>
      <c r="G2501" s="231"/>
      <c r="H2501" s="231"/>
      <c r="I2501" s="231"/>
      <c r="J2501" s="231"/>
      <c r="K2501" s="231"/>
      <c r="L2501" s="231"/>
      <c r="M2501" s="231"/>
      <c r="N2501" s="231"/>
      <c r="O2501" s="231"/>
      <c r="P2501" s="231"/>
      <c r="Q2501" s="231"/>
      <c r="R2501" s="231"/>
      <c r="S2501" s="231"/>
      <c r="T2501" s="231"/>
    </row>
    <row r="2502">
      <c r="A2502" s="257" t="str">
        <v>ydsh-hysjtd1.5</v>
      </c>
      <c r="B2502" s="257" t="str">
        <v>ydsh-hysjt</v>
      </c>
      <c r="C2502" s="257" t="str">
        <v>亚朵生活 花语系列四件套</v>
      </c>
      <c r="D2502" s="257" t="str">
        <v>花语系列四件套</v>
      </c>
      <c r="E2502" s="257"/>
      <c r="F2502" s="257" t="str">
        <v>清新雏菊1.5</v>
      </c>
      <c r="G2502" s="231"/>
      <c r="H2502" s="231"/>
      <c r="I2502" s="231"/>
      <c r="J2502" s="231"/>
      <c r="K2502" s="231"/>
      <c r="L2502" s="231"/>
      <c r="M2502" s="231"/>
      <c r="N2502" s="231"/>
      <c r="O2502" s="231"/>
      <c r="P2502" s="231"/>
      <c r="Q2502" s="231"/>
      <c r="R2502" s="231"/>
      <c r="S2502" s="231"/>
      <c r="T2502" s="231"/>
    </row>
    <row r="2503">
      <c r="A2503" s="257" t="str">
        <v>ydsh-hysjtd1.8</v>
      </c>
      <c r="B2503" s="257" t="str">
        <v>ydsh-hysjt</v>
      </c>
      <c r="C2503" s="257" t="str">
        <v>亚朵生活 花语系列四件套</v>
      </c>
      <c r="D2503" s="257" t="str">
        <v>花语系列四件套</v>
      </c>
      <c r="E2503" s="257"/>
      <c r="F2503" s="257" t="str">
        <v>清新雏菊1.8</v>
      </c>
      <c r="G2503" s="231"/>
      <c r="H2503" s="231"/>
      <c r="I2503" s="231"/>
      <c r="J2503" s="231"/>
      <c r="K2503" s="231"/>
      <c r="L2503" s="231"/>
      <c r="M2503" s="231"/>
      <c r="N2503" s="231"/>
      <c r="O2503" s="231"/>
      <c r="P2503" s="231"/>
      <c r="Q2503" s="231"/>
      <c r="R2503" s="231"/>
      <c r="S2503" s="231"/>
      <c r="T2503" s="231"/>
    </row>
    <row r="2504">
      <c r="A2504" s="257" t="str">
        <v>ydsh-hysjtt1.5</v>
      </c>
      <c r="B2504" s="257" t="str">
        <v>ydsh-hysjt</v>
      </c>
      <c r="C2504" s="257" t="str">
        <v>亚朵生活 花语系列四件套</v>
      </c>
      <c r="D2504" s="257" t="str">
        <v>花语系列四件套</v>
      </c>
      <c r="E2504" s="257"/>
      <c r="F2504" s="257" t="str">
        <v>馥郁金香1.5</v>
      </c>
      <c r="G2504" s="231"/>
      <c r="H2504" s="231"/>
      <c r="I2504" s="231"/>
      <c r="J2504" s="231"/>
      <c r="K2504" s="231"/>
      <c r="L2504" s="231"/>
      <c r="M2504" s="231"/>
      <c r="N2504" s="231"/>
      <c r="O2504" s="231"/>
      <c r="P2504" s="231"/>
      <c r="Q2504" s="231"/>
      <c r="R2504" s="231"/>
      <c r="S2504" s="231"/>
      <c r="T2504" s="231"/>
    </row>
    <row r="2505">
      <c r="A2505" s="257" t="str">
        <v>ydsh-hysjtt1.8</v>
      </c>
      <c r="B2505" s="257" t="str">
        <v>ydsh-hysjt</v>
      </c>
      <c r="C2505" s="257" t="str">
        <v>亚朵生活 花语系列四件套</v>
      </c>
      <c r="D2505" s="257" t="str">
        <v>花语系列四件套</v>
      </c>
      <c r="E2505" s="257"/>
      <c r="F2505" s="257" t="str">
        <v>馥郁金香1.8</v>
      </c>
      <c r="G2505" s="231"/>
      <c r="H2505" s="231"/>
      <c r="I2505" s="231"/>
      <c r="J2505" s="231"/>
      <c r="K2505" s="231"/>
      <c r="L2505" s="231"/>
      <c r="M2505" s="231"/>
      <c r="N2505" s="231"/>
      <c r="O2505" s="231"/>
      <c r="P2505" s="231"/>
      <c r="Q2505" s="231"/>
      <c r="R2505" s="231"/>
      <c r="S2505" s="231"/>
      <c r="T2505" s="231"/>
    </row>
    <row r="2506">
      <c r="A2506" s="257" t="str">
        <v>ydsh-hysjtg1.5</v>
      </c>
      <c r="B2506" s="257" t="str">
        <v>ydsh-hysjt</v>
      </c>
      <c r="C2506" s="257" t="str">
        <v>亚朵生活 花语系列四件套</v>
      </c>
      <c r="D2506" s="257" t="str">
        <v>花语系列四件套</v>
      </c>
      <c r="E2506" s="257"/>
      <c r="F2506" s="257" t="str">
        <v>花园印象1.5</v>
      </c>
      <c r="G2506" s="231"/>
      <c r="H2506" s="231"/>
      <c r="I2506" s="231"/>
      <c r="J2506" s="231"/>
      <c r="K2506" s="231"/>
      <c r="L2506" s="231"/>
      <c r="M2506" s="231"/>
      <c r="N2506" s="231"/>
      <c r="O2506" s="231"/>
      <c r="P2506" s="231"/>
      <c r="Q2506" s="231"/>
      <c r="R2506" s="231"/>
      <c r="S2506" s="231"/>
      <c r="T2506" s="231"/>
    </row>
    <row r="2507">
      <c r="A2507" s="257" t="str">
        <v>ydsh-hysjtg1.8</v>
      </c>
      <c r="B2507" s="257" t="str">
        <v>ydsh-hysjt</v>
      </c>
      <c r="C2507" s="257" t="str">
        <v>亚朵生活 花语系列四件套</v>
      </c>
      <c r="D2507" s="257" t="str">
        <v>花语系列四件套</v>
      </c>
      <c r="E2507" s="257"/>
      <c r="F2507" s="257" t="str">
        <v>花园印象1.8</v>
      </c>
      <c r="G2507" s="231"/>
      <c r="H2507" s="231"/>
      <c r="I2507" s="231"/>
      <c r="J2507" s="231"/>
      <c r="K2507" s="231"/>
      <c r="L2507" s="231"/>
      <c r="M2507" s="231"/>
      <c r="N2507" s="231"/>
      <c r="O2507" s="231"/>
      <c r="P2507" s="231"/>
      <c r="Q2507" s="231"/>
      <c r="R2507" s="231"/>
      <c r="S2507" s="231"/>
      <c r="T2507" s="231"/>
    </row>
    <row r="2508">
      <c r="A2508" s="257" t="str">
        <v>ydsh-dssjtp1.5</v>
      </c>
      <c r="B2508" s="257" t="str">
        <v>ydsh-dssjt</v>
      </c>
      <c r="C2508" s="257" t="str">
        <v>亚朵生活 都市系列四件套</v>
      </c>
      <c r="D2508" s="257" t="str">
        <v>都市系列四件套</v>
      </c>
      <c r="E2508" s="257"/>
      <c r="F2508" s="257" t="str">
        <v>浅粉1.5</v>
      </c>
      <c r="G2508" s="231"/>
      <c r="H2508" s="231"/>
      <c r="I2508" s="231"/>
      <c r="J2508" s="231"/>
      <c r="K2508" s="231"/>
      <c r="L2508" s="231"/>
      <c r="M2508" s="231"/>
      <c r="N2508" s="231"/>
      <c r="O2508" s="231"/>
      <c r="P2508" s="231"/>
      <c r="Q2508" s="231"/>
      <c r="R2508" s="231"/>
      <c r="S2508" s="231"/>
      <c r="T2508" s="231"/>
    </row>
    <row r="2509">
      <c r="A2509" s="257" t="str">
        <v>ydsh-dssjtp1.8</v>
      </c>
      <c r="B2509" s="257" t="str">
        <v>ydsh-dssjt</v>
      </c>
      <c r="C2509" s="257" t="str">
        <v>亚朵生活 都市系列四件套</v>
      </c>
      <c r="D2509" s="257" t="str">
        <v>都市系列四件套</v>
      </c>
      <c r="E2509" s="257"/>
      <c r="F2509" s="257" t="str">
        <v>浅粉1.8</v>
      </c>
      <c r="G2509" s="231"/>
      <c r="H2509" s="231"/>
      <c r="I2509" s="231"/>
      <c r="J2509" s="231"/>
      <c r="K2509" s="231"/>
      <c r="L2509" s="231"/>
      <c r="M2509" s="231"/>
      <c r="N2509" s="231"/>
      <c r="O2509" s="231"/>
      <c r="P2509" s="231"/>
      <c r="Q2509" s="231"/>
      <c r="R2509" s="231"/>
      <c r="S2509" s="231"/>
      <c r="T2509" s="231"/>
    </row>
    <row r="2510">
      <c r="A2510" s="257" t="str">
        <v>ydsh-dssjtb1.5</v>
      </c>
      <c r="B2510" s="257" t="str">
        <v>ydsh-dssjt</v>
      </c>
      <c r="C2510" s="257" t="str">
        <v>亚朵生活 都市系列四件套</v>
      </c>
      <c r="D2510" s="257" t="str">
        <v>都市系列四件套</v>
      </c>
      <c r="E2510" s="257"/>
      <c r="F2510" s="257" t="str">
        <v>藏青1.5</v>
      </c>
      <c r="G2510" s="231"/>
      <c r="H2510" s="231"/>
      <c r="I2510" s="231"/>
      <c r="J2510" s="231"/>
      <c r="K2510" s="231"/>
      <c r="L2510" s="231"/>
      <c r="M2510" s="231"/>
      <c r="N2510" s="231"/>
      <c r="O2510" s="231"/>
      <c r="P2510" s="231"/>
      <c r="Q2510" s="231"/>
      <c r="R2510" s="231"/>
      <c r="S2510" s="231"/>
      <c r="T2510" s="231"/>
    </row>
    <row r="2511">
      <c r="A2511" s="257" t="str">
        <v>ydsh-dssjtb1.8</v>
      </c>
      <c r="B2511" s="257" t="str">
        <v>ydsh-dssjt</v>
      </c>
      <c r="C2511" s="257" t="str">
        <v>亚朵生活 都市系列四件套</v>
      </c>
      <c r="D2511" s="257" t="str">
        <v>都市系列四件套</v>
      </c>
      <c r="E2511" s="257"/>
      <c r="F2511" s="257" t="str">
        <v>藏青1.8</v>
      </c>
      <c r="G2511" s="231"/>
      <c r="H2511" s="231"/>
      <c r="I2511" s="231"/>
      <c r="J2511" s="231"/>
      <c r="K2511" s="231"/>
      <c r="L2511" s="231"/>
      <c r="M2511" s="231"/>
      <c r="N2511" s="231"/>
      <c r="O2511" s="231"/>
      <c r="P2511" s="231"/>
      <c r="Q2511" s="231"/>
      <c r="R2511" s="231"/>
      <c r="S2511" s="231"/>
      <c r="T2511" s="231"/>
    </row>
    <row r="2512">
      <c r="A2512" s="257" t="str">
        <v>ydsh-inssjtw1.5</v>
      </c>
      <c r="B2512" s="257" t="str">
        <v>ydsh-inssjt</v>
      </c>
      <c r="C2512" s="257" t="str">
        <v>亚朵生活 ins风系列四件套</v>
      </c>
      <c r="D2512" s="257" t="str">
        <v>ins风系列四件套</v>
      </c>
      <c r="E2512" s="257"/>
      <c r="F2512" s="257" t="str">
        <v>白色抽象1.5</v>
      </c>
      <c r="G2512" s="231"/>
      <c r="H2512" s="231"/>
      <c r="I2512" s="231"/>
      <c r="J2512" s="231"/>
      <c r="K2512" s="231"/>
      <c r="L2512" s="231"/>
      <c r="M2512" s="231"/>
      <c r="N2512" s="231"/>
      <c r="O2512" s="231"/>
      <c r="P2512" s="231"/>
      <c r="Q2512" s="231"/>
      <c r="R2512" s="231"/>
      <c r="S2512" s="231"/>
      <c r="T2512" s="231"/>
    </row>
    <row r="2513">
      <c r="A2513" s="257" t="str">
        <v>ydsh-inssjtw1.8</v>
      </c>
      <c r="B2513" s="257" t="str">
        <v>ydsh-inssjt</v>
      </c>
      <c r="C2513" s="257" t="str">
        <v>亚朵生活 ins风系列四件套</v>
      </c>
      <c r="D2513" s="257" t="str">
        <v>ins风系列四件套</v>
      </c>
      <c r="E2513" s="257"/>
      <c r="F2513" s="257" t="str">
        <v>白色抽象1.8</v>
      </c>
      <c r="G2513" s="231"/>
      <c r="H2513" s="231"/>
      <c r="I2513" s="231"/>
      <c r="J2513" s="231"/>
      <c r="K2513" s="231"/>
      <c r="L2513" s="231"/>
      <c r="M2513" s="231"/>
      <c r="N2513" s="231"/>
      <c r="O2513" s="231"/>
      <c r="P2513" s="231"/>
      <c r="Q2513" s="231"/>
      <c r="R2513" s="231"/>
      <c r="S2513" s="231"/>
      <c r="T2513" s="231"/>
    </row>
    <row r="2514">
      <c r="A2514" s="257" t="str">
        <v>ydsh-inssjtg1.5</v>
      </c>
      <c r="B2514" s="257" t="str">
        <v>ydsh-inssjt</v>
      </c>
      <c r="C2514" s="257" t="str">
        <v>亚朵生活 ins风系列四件套</v>
      </c>
      <c r="D2514" s="257" t="str">
        <v>ins风系列四件套</v>
      </c>
      <c r="E2514" s="257"/>
      <c r="F2514" s="257" t="str">
        <v>灰格1.5</v>
      </c>
      <c r="G2514" s="231"/>
      <c r="H2514" s="231"/>
      <c r="I2514" s="231"/>
      <c r="J2514" s="231"/>
      <c r="K2514" s="231"/>
      <c r="L2514" s="231"/>
      <c r="M2514" s="231"/>
      <c r="N2514" s="231"/>
      <c r="O2514" s="231"/>
      <c r="P2514" s="231"/>
      <c r="Q2514" s="231"/>
      <c r="R2514" s="231"/>
      <c r="S2514" s="231"/>
      <c r="T2514" s="231"/>
    </row>
    <row r="2515">
      <c r="A2515" s="257" t="str">
        <v>ydsh-inssjtg1.8</v>
      </c>
      <c r="B2515" s="257" t="str">
        <v>ydsh-inssjt</v>
      </c>
      <c r="C2515" s="257" t="str">
        <v>亚朵生活 ins风系列四件套</v>
      </c>
      <c r="D2515" s="257" t="str">
        <v>ins风系列四件套</v>
      </c>
      <c r="E2515" s="257"/>
      <c r="F2515" s="257" t="str">
        <v>灰格1.8</v>
      </c>
      <c r="G2515" s="231"/>
      <c r="H2515" s="231"/>
      <c r="I2515" s="231"/>
      <c r="J2515" s="231"/>
      <c r="K2515" s="231"/>
      <c r="L2515" s="231"/>
      <c r="M2515" s="231"/>
      <c r="N2515" s="231"/>
      <c r="O2515" s="231"/>
      <c r="P2515" s="231"/>
      <c r="Q2515" s="231"/>
      <c r="R2515" s="231"/>
      <c r="S2515" s="231"/>
      <c r="T2515" s="231"/>
    </row>
    <row r="2516">
      <c r="A2516" s="257" t="str">
        <v>AJMXKBDSXDY-55ml</v>
      </c>
      <c r="B2516" s="257" t="str">
        <v>AJMXKBDSXDY-55ml</v>
      </c>
      <c r="C2516" s="257" t="str">
        <v>安洁牌免洗抗病毒手消毒液55ml</v>
      </c>
      <c r="D2516" s="257" t="str">
        <v>安洁牌免洗抗病毒手消毒液55ml</v>
      </c>
      <c r="E2516" s="257" t="str">
        <v>AJMXKBDSXDY-55ml</v>
      </c>
      <c r="F2516" s="257" t="str">
        <v>55ml</v>
      </c>
      <c r="G2516" s="231"/>
      <c r="H2516" s="231"/>
      <c r="I2516" s="231"/>
      <c r="J2516" s="231"/>
      <c r="K2516" s="231"/>
      <c r="L2516" s="231"/>
      <c r="M2516" s="231"/>
      <c r="N2516" s="231"/>
      <c r="O2516" s="231"/>
      <c r="P2516" s="231"/>
      <c r="Q2516" s="231"/>
      <c r="R2516" s="231"/>
      <c r="S2516" s="231"/>
      <c r="T2516" s="231"/>
    </row>
    <row r="2517">
      <c r="A2517" s="257" t="str">
        <v>LB-Soundbox-b</v>
      </c>
      <c r="B2517" s="257" t="str">
        <v>LB-Soundbox</v>
      </c>
      <c r="C2517" s="257" t="str">
        <v>Libratone BIRD蓝牙音箱, 小度助手版</v>
      </c>
      <c r="D2517" s="257" t="str">
        <v>蓝牙音箱</v>
      </c>
      <c r="E2517" s="257" t="str">
        <v>blue</v>
      </c>
      <c r="F2517" s="257" t="str">
        <v>啾啾蓝</v>
      </c>
      <c r="G2517" s="231"/>
      <c r="H2517" s="231"/>
      <c r="I2517" s="231"/>
      <c r="J2517" s="231"/>
      <c r="K2517" s="231"/>
      <c r="L2517" s="231"/>
      <c r="M2517" s="231"/>
      <c r="N2517" s="231"/>
      <c r="O2517" s="231"/>
      <c r="P2517" s="231"/>
      <c r="Q2517" s="231"/>
      <c r="R2517" s="231"/>
      <c r="S2517" s="231"/>
      <c r="T2517" s="231"/>
    </row>
    <row r="2518">
      <c r="A2518" s="257" t="str">
        <v>LB-Soundbox-p</v>
      </c>
      <c r="B2518" s="257" t="str">
        <v>LB-Soundbox</v>
      </c>
      <c r="C2518" s="257" t="str">
        <v>Libratone BIRD蓝牙音箱, 小度助手版</v>
      </c>
      <c r="D2518" s="257" t="str">
        <v>蓝牙音箱</v>
      </c>
      <c r="E2518" s="257" t="str">
        <v>pink</v>
      </c>
      <c r="F2518" s="257" t="str">
        <v>嘤嘤粉</v>
      </c>
      <c r="G2518" s="231"/>
      <c r="H2518" s="231"/>
      <c r="I2518" s="231"/>
      <c r="J2518" s="231"/>
      <c r="K2518" s="231"/>
      <c r="L2518" s="231"/>
      <c r="M2518" s="231"/>
      <c r="N2518" s="231"/>
      <c r="O2518" s="231"/>
      <c r="P2518" s="231"/>
      <c r="Q2518" s="231"/>
      <c r="R2518" s="231"/>
      <c r="S2518" s="231"/>
      <c r="T2518" s="231"/>
    </row>
    <row r="2519">
      <c r="A2519" s="257" t="str">
        <v>ydsh-jjmp75</v>
      </c>
      <c r="B2519" s="257" t="str">
        <v>ydsh-jjmp75</v>
      </c>
      <c r="C2519" s="257" t="str">
        <v>亚朵生活 酒店同款酒精棉片(75%乙醇)</v>
      </c>
      <c r="D2519" s="257" t="str">
        <v>酒店同款酒精棉片(75%乙醇)</v>
      </c>
      <c r="E2519" s="257"/>
      <c r="F2519" s="257" t="str">
        <v>规格:100片/袋,普通系列</v>
      </c>
      <c r="G2519" s="231"/>
      <c r="H2519" s="231"/>
      <c r="I2519" s="231"/>
      <c r="J2519" s="231"/>
      <c r="K2519" s="231"/>
      <c r="L2519" s="231"/>
      <c r="M2519" s="231"/>
      <c r="N2519" s="231"/>
      <c r="O2519" s="231"/>
      <c r="P2519" s="231"/>
      <c r="Q2519" s="231"/>
      <c r="R2519" s="231"/>
      <c r="S2519" s="231"/>
      <c r="T2519" s="231"/>
    </row>
    <row r="2520">
      <c r="A2520" s="257" t="str">
        <v>ydsh-yogaMg</v>
      </c>
      <c r="B2520" s="257" t="str">
        <v>ydsh-yogaM</v>
      </c>
      <c r="C2520" s="257" t="str">
        <v>亚朵生活 酒店同款橡胶瑜伽垫</v>
      </c>
      <c r="D2520" s="257" t="str">
        <v>酒店同款橡胶瑜伽垫</v>
      </c>
      <c r="E2520" s="257" t="str">
        <v>183*64*0.5cm</v>
      </c>
      <c r="F2520" s="257" t="str">
        <v>深空灰</v>
      </c>
      <c r="G2520" s="231"/>
      <c r="H2520" s="231"/>
      <c r="I2520" s="231"/>
      <c r="J2520" s="231"/>
      <c r="K2520" s="231"/>
      <c r="L2520" s="231"/>
      <c r="M2520" s="231"/>
      <c r="N2520" s="231"/>
      <c r="O2520" s="231"/>
      <c r="P2520" s="231"/>
      <c r="Q2520" s="231"/>
      <c r="R2520" s="231"/>
      <c r="S2520" s="231"/>
      <c r="T2520" s="231"/>
    </row>
    <row r="2521">
      <c r="A2521" s="257" t="str">
        <v>0702000002-1</v>
      </c>
      <c r="B2521" s="257" t="str">
        <v>0702000002</v>
      </c>
      <c r="C2521" s="257" t="str">
        <v>麦科多T1水感震动剃须刀</v>
      </c>
      <c r="D2521" s="257"/>
      <c r="E2521" s="257"/>
      <c r="F2521" s="257" t="str">
        <v>T1</v>
      </c>
      <c r="G2521" s="231"/>
      <c r="H2521" s="231"/>
      <c r="I2521" s="231"/>
      <c r="J2521" s="231"/>
      <c r="K2521" s="231"/>
      <c r="L2521" s="231"/>
      <c r="M2521" s="231"/>
      <c r="N2521" s="231"/>
      <c r="O2521" s="231"/>
      <c r="P2521" s="231"/>
      <c r="Q2521" s="231"/>
      <c r="R2521" s="231"/>
      <c r="S2521" s="231"/>
      <c r="T2521" s="231"/>
    </row>
    <row r="2522">
      <c r="A2522" s="257" t="str">
        <v>0702000002-2</v>
      </c>
      <c r="B2522" s="257" t="str">
        <v>0702000002</v>
      </c>
      <c r="C2522" s="257" t="str">
        <v>麦科多T1水感震动剃须刀</v>
      </c>
      <c r="D2522" s="257"/>
      <c r="E2522" s="257"/>
      <c r="F2522" s="257" t="str">
        <v>刀头</v>
      </c>
      <c r="G2522" s="231"/>
      <c r="H2522" s="231"/>
      <c r="I2522" s="231"/>
      <c r="J2522" s="231"/>
      <c r="K2522" s="231"/>
      <c r="L2522" s="231"/>
      <c r="M2522" s="231"/>
      <c r="N2522" s="231"/>
      <c r="O2522" s="231"/>
      <c r="P2522" s="231"/>
      <c r="Q2522" s="231"/>
      <c r="R2522" s="231"/>
      <c r="S2522" s="231"/>
      <c r="T2522" s="231"/>
    </row>
    <row r="2523">
      <c r="A2523" s="257" t="str">
        <v>QY66E-HDV</v>
      </c>
      <c r="B2523" s="257" t="str">
        <v>0999000033</v>
      </c>
      <c r="C2523" s="257" t="str">
        <v>华光立式挂烫机</v>
      </c>
      <c r="D2523" s="257"/>
      <c r="E2523" s="257" t="str">
        <v>QY66E-HDV</v>
      </c>
      <c r="F2523" s="257" t="str">
        <v>白色</v>
      </c>
      <c r="G2523" s="231"/>
      <c r="H2523" s="231"/>
      <c r="I2523" s="231"/>
      <c r="J2523" s="231"/>
      <c r="K2523" s="231"/>
      <c r="L2523" s="231"/>
      <c r="M2523" s="231"/>
      <c r="N2523" s="231"/>
      <c r="O2523" s="231"/>
      <c r="P2523" s="231"/>
      <c r="Q2523" s="231"/>
      <c r="R2523" s="231"/>
      <c r="S2523" s="231"/>
      <c r="T2523" s="231"/>
    </row>
    <row r="2524">
      <c r="A2524" s="257" t="str">
        <v>QH09</v>
      </c>
      <c r="B2524" s="257" t="str">
        <v>0999000033</v>
      </c>
      <c r="C2524" s="257" t="str">
        <v>华光立式挂烫机</v>
      </c>
      <c r="D2524" s="257"/>
      <c r="E2524" s="257" t="str">
        <v>QH09</v>
      </c>
      <c r="F2524" s="257" t="str">
        <v>香灰色</v>
      </c>
      <c r="G2524" s="231"/>
      <c r="H2524" s="231"/>
      <c r="I2524" s="231"/>
      <c r="J2524" s="231"/>
      <c r="K2524" s="231"/>
      <c r="L2524" s="231"/>
      <c r="M2524" s="231"/>
      <c r="N2524" s="231"/>
      <c r="O2524" s="231"/>
      <c r="P2524" s="231"/>
      <c r="Q2524" s="231"/>
      <c r="R2524" s="231"/>
      <c r="S2524" s="231"/>
      <c r="T2524" s="231"/>
    </row>
    <row r="2525">
      <c r="A2525" s="257" t="str">
        <v>0606000010</v>
      </c>
      <c r="B2525" s="257" t="str">
        <v>0606000010</v>
      </c>
      <c r="C2525" s="257" t="str">
        <v>华光电动衣物护理皂</v>
      </c>
      <c r="D2525" s="257"/>
      <c r="E2525" s="257"/>
      <c r="F2525" s="257" t="str">
        <v>V0330粉色</v>
      </c>
      <c r="G2525" s="231"/>
      <c r="H2525" s="231"/>
      <c r="I2525" s="231"/>
      <c r="J2525" s="231"/>
      <c r="K2525" s="231"/>
      <c r="L2525" s="231"/>
      <c r="M2525" s="231"/>
      <c r="N2525" s="231"/>
      <c r="O2525" s="231"/>
      <c r="P2525" s="231"/>
      <c r="Q2525" s="231"/>
      <c r="R2525" s="231"/>
      <c r="S2525" s="231"/>
      <c r="T2525" s="231"/>
    </row>
    <row r="2526">
      <c r="A2526" s="257" t="str">
        <v>0608000001</v>
      </c>
      <c r="B2526" s="257" t="str">
        <v>0608000001</v>
      </c>
      <c r="C2526" s="257" t="str">
        <v>华光蒸汽拖把</v>
      </c>
      <c r="D2526" s="257"/>
      <c r="E2526" s="257" t="str">
        <v>MAK20-B2</v>
      </c>
      <c r="F2526" s="257" t="str">
        <v>MAK20-B2</v>
      </c>
      <c r="G2526" s="231"/>
      <c r="H2526" s="231"/>
      <c r="I2526" s="231"/>
      <c r="J2526" s="231"/>
      <c r="K2526" s="231"/>
      <c r="L2526" s="231"/>
      <c r="M2526" s="231"/>
      <c r="N2526" s="231"/>
      <c r="O2526" s="231"/>
      <c r="P2526" s="231"/>
      <c r="Q2526" s="231"/>
      <c r="R2526" s="231"/>
      <c r="S2526" s="231"/>
      <c r="T2526" s="231"/>
    </row>
    <row r="2527">
      <c r="A2527" s="257" t="str">
        <v>0509100003-1</v>
      </c>
      <c r="B2527" s="257" t="str">
        <v>0509100003</v>
      </c>
      <c r="C2527" s="257" t="str">
        <v>亚朵生活 超轻防晒晴雨口袋伞</v>
      </c>
      <c r="D2527" s="257"/>
      <c r="E2527" s="257" t="str">
        <v>pink</v>
      </c>
      <c r="F2527" s="257" t="str">
        <v>樱花粉</v>
      </c>
      <c r="G2527" s="231"/>
      <c r="H2527" s="231"/>
      <c r="I2527" s="231"/>
      <c r="J2527" s="231"/>
      <c r="K2527" s="231"/>
      <c r="L2527" s="231"/>
      <c r="M2527" s="231"/>
      <c r="N2527" s="231"/>
      <c r="O2527" s="231"/>
      <c r="P2527" s="231"/>
      <c r="Q2527" s="231"/>
      <c r="R2527" s="231"/>
      <c r="S2527" s="231"/>
      <c r="T2527" s="231"/>
    </row>
    <row r="2528">
      <c r="A2528" s="257" t="str">
        <v>0509100003-2</v>
      </c>
      <c r="B2528" s="257" t="str">
        <v>0509100003</v>
      </c>
      <c r="C2528" s="257" t="str">
        <v>亚朵生活 超轻防晒晴雨口袋伞</v>
      </c>
      <c r="D2528" s="257"/>
      <c r="E2528" s="257" t="str">
        <v>blue</v>
      </c>
      <c r="F2528" s="257" t="str">
        <v>深邃蓝</v>
      </c>
      <c r="G2528" s="231"/>
      <c r="H2528" s="231"/>
      <c r="I2528" s="231"/>
      <c r="J2528" s="231"/>
      <c r="K2528" s="231"/>
      <c r="L2528" s="231"/>
      <c r="M2528" s="231"/>
      <c r="N2528" s="231"/>
      <c r="O2528" s="231"/>
      <c r="P2528" s="231"/>
      <c r="Q2528" s="231"/>
      <c r="R2528" s="231"/>
      <c r="S2528" s="231"/>
      <c r="T2528" s="231"/>
    </row>
    <row r="2529">
      <c r="A2529" s="257" t="str">
        <v>0509100003-3</v>
      </c>
      <c r="B2529" s="257" t="str">
        <v>0509100003</v>
      </c>
      <c r="C2529" s="257" t="str">
        <v>亚朵生活 超轻防晒晴雨口袋伞</v>
      </c>
      <c r="D2529" s="257"/>
      <c r="E2529" s="257" t="str">
        <v>black</v>
      </c>
      <c r="F2529" s="257" t="str">
        <v>静谧黑</v>
      </c>
      <c r="G2529" s="231"/>
      <c r="H2529" s="231"/>
      <c r="I2529" s="231"/>
      <c r="J2529" s="231"/>
      <c r="K2529" s="231"/>
      <c r="L2529" s="231"/>
      <c r="M2529" s="231"/>
      <c r="N2529" s="231"/>
      <c r="O2529" s="231"/>
      <c r="P2529" s="231"/>
      <c r="Q2529" s="231"/>
      <c r="R2529" s="231"/>
      <c r="S2529" s="231"/>
      <c r="T2529" s="231"/>
    </row>
    <row r="2530">
      <c r="A2530" s="257" t="str">
        <v>0709100001-1</v>
      </c>
      <c r="B2530" s="257" t="str">
        <v>0709100001</v>
      </c>
      <c r="C2530" s="257" t="str">
        <v>亚朵生活 晚安滋养保湿面膜</v>
      </c>
      <c r="D2530" s="257"/>
      <c r="E2530" s="257"/>
      <c r="F2530" s="257" t="str">
        <v>滋养保湿面膜</v>
      </c>
      <c r="G2530" s="231"/>
      <c r="H2530" s="231"/>
      <c r="I2530" s="231"/>
      <c r="J2530" s="231"/>
      <c r="K2530" s="231"/>
      <c r="L2530" s="231"/>
      <c r="M2530" s="231"/>
      <c r="N2530" s="231"/>
      <c r="O2530" s="231"/>
      <c r="P2530" s="231"/>
      <c r="Q2530" s="231"/>
      <c r="R2530" s="231"/>
      <c r="S2530" s="231"/>
      <c r="T2530" s="231"/>
    </row>
    <row r="2531">
      <c r="A2531" s="257" t="str">
        <v>0101100024-1.5-b</v>
      </c>
      <c r="B2531" s="257" t="str">
        <v>0101100024</v>
      </c>
      <c r="C2531" s="257" t="str">
        <v>亚朵生活 冰丝提花凉席</v>
      </c>
      <c r="D2531" s="257"/>
      <c r="E2531" s="257"/>
      <c r="F2531" s="257" t="str">
        <v>1.5蓝色</v>
      </c>
      <c r="G2531" s="231"/>
      <c r="H2531" s="231"/>
      <c r="I2531" s="231"/>
      <c r="J2531" s="231"/>
      <c r="K2531" s="231"/>
      <c r="L2531" s="231"/>
      <c r="M2531" s="231"/>
      <c r="N2531" s="231"/>
      <c r="O2531" s="231"/>
      <c r="P2531" s="231"/>
      <c r="Q2531" s="231"/>
      <c r="R2531" s="231"/>
      <c r="S2531" s="231"/>
      <c r="T2531" s="231"/>
    </row>
    <row r="2532">
      <c r="A2532" s="257" t="str">
        <v>0101100024-1.8-b</v>
      </c>
      <c r="B2532" s="257" t="str">
        <v>0101100024</v>
      </c>
      <c r="C2532" s="257" t="str">
        <v>亚朵生活 冰丝提花凉席</v>
      </c>
      <c r="D2532" s="257"/>
      <c r="E2532" s="257"/>
      <c r="F2532" s="257" t="str">
        <v>1.8蓝色</v>
      </c>
      <c r="G2532" s="231"/>
      <c r="H2532" s="231"/>
      <c r="I2532" s="231"/>
      <c r="J2532" s="231"/>
      <c r="K2532" s="231"/>
      <c r="L2532" s="231"/>
      <c r="M2532" s="231"/>
      <c r="N2532" s="231"/>
      <c r="O2532" s="231"/>
      <c r="P2532" s="231"/>
      <c r="Q2532" s="231"/>
      <c r="R2532" s="231"/>
      <c r="S2532" s="231"/>
      <c r="T2532" s="231"/>
    </row>
    <row r="2533">
      <c r="A2533" s="257" t="str">
        <v>0101100024-1.5-p</v>
      </c>
      <c r="B2533" s="257" t="str">
        <v>0101100024</v>
      </c>
      <c r="C2533" s="257" t="str">
        <v>亚朵生活 冰丝提花凉席</v>
      </c>
      <c r="D2533" s="257"/>
      <c r="E2533" s="257"/>
      <c r="F2533" s="257" t="str">
        <v>1.5粉色</v>
      </c>
      <c r="G2533" s="231"/>
      <c r="H2533" s="231"/>
      <c r="I2533" s="231"/>
      <c r="J2533" s="231"/>
      <c r="K2533" s="231"/>
      <c r="L2533" s="231"/>
      <c r="M2533" s="231"/>
      <c r="N2533" s="231"/>
      <c r="O2533" s="231"/>
      <c r="P2533" s="231"/>
      <c r="Q2533" s="231"/>
      <c r="R2533" s="231"/>
      <c r="S2533" s="231"/>
      <c r="T2533" s="231"/>
    </row>
    <row r="2534">
      <c r="A2534" s="257" t="str">
        <v>0101100024-1.8-p</v>
      </c>
      <c r="B2534" s="257" t="str">
        <v>0101100024</v>
      </c>
      <c r="C2534" s="257" t="str">
        <v>亚朵生活 冰丝提花凉席</v>
      </c>
      <c r="D2534" s="257"/>
      <c r="E2534" s="257"/>
      <c r="F2534" s="257" t="str">
        <v>1.8粉色</v>
      </c>
      <c r="G2534" s="231"/>
      <c r="H2534" s="231"/>
      <c r="I2534" s="231"/>
      <c r="J2534" s="231"/>
      <c r="K2534" s="231"/>
      <c r="L2534" s="231"/>
      <c r="M2534" s="231"/>
      <c r="N2534" s="231"/>
      <c r="O2534" s="231"/>
      <c r="P2534" s="231"/>
      <c r="Q2534" s="231"/>
      <c r="R2534" s="231"/>
      <c r="S2534" s="231"/>
      <c r="T2534" s="231"/>
    </row>
    <row r="2535">
      <c r="A2535" s="257" t="str">
        <v>0101100024-pc-b</v>
      </c>
      <c r="B2535" s="257" t="str">
        <v>0101100024</v>
      </c>
      <c r="C2535" s="257" t="str">
        <v>亚朵生活 冰丝提花凉席</v>
      </c>
      <c r="D2535" s="257"/>
      <c r="E2535" s="257"/>
      <c r="F2535" s="257" t="str">
        <v>枕套蓝色</v>
      </c>
      <c r="G2535" s="231"/>
      <c r="H2535" s="231"/>
      <c r="I2535" s="231"/>
      <c r="J2535" s="231"/>
      <c r="K2535" s="231"/>
      <c r="L2535" s="231"/>
      <c r="M2535" s="231"/>
      <c r="N2535" s="231"/>
      <c r="O2535" s="231"/>
      <c r="P2535" s="231"/>
      <c r="Q2535" s="231"/>
      <c r="R2535" s="231"/>
      <c r="S2535" s="231"/>
      <c r="T2535" s="231"/>
    </row>
    <row r="2536">
      <c r="A2536" s="257" t="str">
        <v>0101100024-pc-p</v>
      </c>
      <c r="B2536" s="257" t="str">
        <v>0101100024</v>
      </c>
      <c r="C2536" s="257" t="str">
        <v>亚朵生活 冰丝提花凉席</v>
      </c>
      <c r="D2536" s="257"/>
      <c r="E2536" s="257"/>
      <c r="F2536" s="257" t="str">
        <v>颜色:粉色,尺寸:48*74cm,普通系列</v>
      </c>
      <c r="G2536" s="231"/>
      <c r="H2536" s="231"/>
      <c r="I2536" s="231"/>
      <c r="J2536" s="231"/>
      <c r="K2536" s="231"/>
      <c r="L2536" s="231"/>
      <c r="M2536" s="231"/>
      <c r="N2536" s="231"/>
      <c r="O2536" s="231"/>
      <c r="P2536" s="231"/>
      <c r="Q2536" s="231"/>
      <c r="R2536" s="231"/>
      <c r="S2536" s="231"/>
      <c r="T2536" s="231"/>
    </row>
    <row r="2537">
      <c r="A2537" s="257" t="str">
        <v>yd-fq199</v>
      </c>
      <c r="B2537" s="257" t="str">
        <v>yd-fq</v>
      </c>
      <c r="C2537" s="257" t="str">
        <v>亚朵房券</v>
      </c>
      <c r="D2537" s="257"/>
      <c r="E2537" s="257"/>
      <c r="F2537" s="257" t="str">
        <v>默认规格</v>
      </c>
      <c r="G2537" s="231"/>
      <c r="H2537" s="231"/>
      <c r="I2537" s="231"/>
      <c r="J2537" s="231"/>
      <c r="K2537" s="231"/>
      <c r="L2537" s="231"/>
      <c r="M2537" s="231"/>
      <c r="N2537" s="231"/>
      <c r="O2537" s="231"/>
      <c r="P2537" s="231"/>
      <c r="Q2537" s="231"/>
      <c r="R2537" s="231"/>
      <c r="S2537" s="231"/>
      <c r="T2537" s="231"/>
    </row>
    <row r="2538">
      <c r="A2538" s="257" t="str">
        <v>yd-fq299</v>
      </c>
      <c r="B2538" s="257" t="str">
        <v>yd-fq</v>
      </c>
      <c r="C2538" s="257" t="str">
        <v>亚朵房券</v>
      </c>
      <c r="D2538" s="257"/>
      <c r="E2538" s="257"/>
      <c r="F2538" s="257" t="str">
        <v>默认规格</v>
      </c>
      <c r="G2538" s="231"/>
      <c r="H2538" s="231"/>
      <c r="I2538" s="231"/>
      <c r="J2538" s="231"/>
      <c r="K2538" s="231"/>
      <c r="L2538" s="231"/>
      <c r="M2538" s="231"/>
      <c r="N2538" s="231"/>
      <c r="O2538" s="231"/>
      <c r="P2538" s="231"/>
      <c r="Q2538" s="231"/>
      <c r="R2538" s="231"/>
      <c r="S2538" s="231"/>
      <c r="T2538" s="231"/>
    </row>
    <row r="2539">
      <c r="A2539" s="257" t="str">
        <v>yd-fq399</v>
      </c>
      <c r="B2539" s="257" t="str">
        <v>yd-fq</v>
      </c>
      <c r="C2539" s="257" t="str">
        <v>亚朵房券</v>
      </c>
      <c r="D2539" s="257"/>
      <c r="E2539" s="257"/>
      <c r="F2539" s="257" t="str">
        <v>默认规格</v>
      </c>
      <c r="G2539" s="231"/>
      <c r="H2539" s="231"/>
      <c r="I2539" s="231"/>
      <c r="J2539" s="231"/>
      <c r="K2539" s="231"/>
      <c r="L2539" s="231"/>
      <c r="M2539" s="231"/>
      <c r="N2539" s="231"/>
      <c r="O2539" s="231"/>
      <c r="P2539" s="231"/>
      <c r="Q2539" s="231"/>
      <c r="R2539" s="231"/>
      <c r="S2539" s="231"/>
      <c r="T2539" s="231"/>
    </row>
    <row r="2540">
      <c r="A2540" s="257" t="str">
        <v>yd-fq599</v>
      </c>
      <c r="B2540" s="257" t="str">
        <v>yd-fq</v>
      </c>
      <c r="C2540" s="257" t="str">
        <v>亚朵房券</v>
      </c>
      <c r="D2540" s="257"/>
      <c r="E2540" s="257"/>
      <c r="F2540" s="257" t="str">
        <v>默认规格</v>
      </c>
      <c r="G2540" s="231"/>
      <c r="H2540" s="231"/>
      <c r="I2540" s="231"/>
      <c r="J2540" s="231"/>
      <c r="K2540" s="231"/>
      <c r="L2540" s="231"/>
      <c r="M2540" s="231"/>
      <c r="N2540" s="231"/>
      <c r="O2540" s="231"/>
      <c r="P2540" s="231"/>
      <c r="Q2540" s="231"/>
      <c r="R2540" s="231"/>
      <c r="S2540" s="231"/>
      <c r="T2540" s="231"/>
    </row>
    <row r="2541">
      <c r="A2541" s="257" t="str">
        <v>yd-fq499</v>
      </c>
      <c r="B2541" s="257" t="str">
        <v>yd-fq</v>
      </c>
      <c r="C2541" s="257" t="str">
        <v>亚朵房券</v>
      </c>
      <c r="D2541" s="257"/>
      <c r="E2541" s="257"/>
      <c r="F2541" s="257" t="str">
        <v>默认规格</v>
      </c>
      <c r="G2541" s="231"/>
      <c r="H2541" s="231"/>
      <c r="I2541" s="231"/>
      <c r="J2541" s="231"/>
      <c r="K2541" s="231"/>
      <c r="L2541" s="231"/>
      <c r="M2541" s="231"/>
      <c r="N2541" s="231"/>
      <c r="O2541" s="231"/>
      <c r="P2541" s="231"/>
      <c r="Q2541" s="231"/>
      <c r="R2541" s="231"/>
      <c r="S2541" s="231"/>
      <c r="T2541" s="231"/>
    </row>
    <row r="2542">
      <c r="A2542" s="257" t="str">
        <v>0701000011-b</v>
      </c>
      <c r="B2542" s="257" t="str">
        <v>0701000011</v>
      </c>
      <c r="C2542" s="257" t="str">
        <v>素士X3U-声波电动牙刷礼盒装</v>
      </c>
      <c r="D2542" s="257"/>
      <c r="E2542" s="257"/>
      <c r="F2542" s="257" t="str">
        <v>黑金色</v>
      </c>
      <c r="G2542" s="231"/>
      <c r="H2542" s="231"/>
      <c r="I2542" s="231"/>
      <c r="J2542" s="231"/>
      <c r="K2542" s="231"/>
      <c r="L2542" s="231"/>
      <c r="M2542" s="231"/>
      <c r="N2542" s="231"/>
      <c r="O2542" s="231"/>
      <c r="P2542" s="231"/>
      <c r="Q2542" s="231"/>
      <c r="R2542" s="231"/>
      <c r="S2542" s="231"/>
      <c r="T2542" s="231"/>
    </row>
    <row r="2543">
      <c r="A2543" s="257" t="str">
        <v>0701000011-p</v>
      </c>
      <c r="B2543" s="257" t="str">
        <v>0701000011</v>
      </c>
      <c r="C2543" s="257" t="str">
        <v>素士X3U-声波电动牙刷礼盒装</v>
      </c>
      <c r="D2543" s="257"/>
      <c r="E2543" s="257"/>
      <c r="F2543" s="257" t="str">
        <v>粉金色</v>
      </c>
      <c r="G2543" s="231"/>
      <c r="H2543" s="231"/>
      <c r="I2543" s="231"/>
      <c r="J2543" s="231"/>
      <c r="K2543" s="231"/>
      <c r="L2543" s="231"/>
      <c r="M2543" s="231"/>
      <c r="N2543" s="231"/>
      <c r="O2543" s="231"/>
      <c r="P2543" s="231"/>
      <c r="Q2543" s="231"/>
      <c r="R2543" s="231"/>
      <c r="S2543" s="231"/>
      <c r="T2543" s="231"/>
    </row>
    <row r="2544">
      <c r="A2544" s="257" t="str">
        <v>0701000011-w</v>
      </c>
      <c r="B2544" s="257" t="str">
        <v>0701000011</v>
      </c>
      <c r="C2544" s="257" t="str">
        <v>素士X3U-声波电动牙刷礼盒装</v>
      </c>
      <c r="D2544" s="257"/>
      <c r="E2544" s="257"/>
      <c r="F2544" s="257" t="str">
        <v>白金色</v>
      </c>
      <c r="G2544" s="231"/>
      <c r="H2544" s="231"/>
      <c r="I2544" s="231"/>
      <c r="J2544" s="231"/>
      <c r="K2544" s="231"/>
      <c r="L2544" s="231"/>
      <c r="M2544" s="231"/>
      <c r="N2544" s="231"/>
      <c r="O2544" s="231"/>
      <c r="P2544" s="231"/>
      <c r="Q2544" s="231"/>
      <c r="R2544" s="231"/>
      <c r="S2544" s="231"/>
      <c r="T2544" s="231"/>
    </row>
    <row r="2545">
      <c r="A2545" s="257" t="str">
        <v>0701000011-g</v>
      </c>
      <c r="B2545" s="257" t="str">
        <v>0701000011</v>
      </c>
      <c r="C2545" s="257" t="str">
        <v>素士X3U-声波电动牙刷礼盒装</v>
      </c>
      <c r="D2545" s="257"/>
      <c r="E2545" s="257"/>
      <c r="F2545" s="257" t="str">
        <v>薄荷绿</v>
      </c>
      <c r="G2545" s="231"/>
      <c r="H2545" s="231"/>
      <c r="I2545" s="231"/>
      <c r="J2545" s="231"/>
      <c r="K2545" s="231"/>
      <c r="L2545" s="231"/>
      <c r="M2545" s="231"/>
      <c r="N2545" s="231"/>
      <c r="O2545" s="231"/>
      <c r="P2545" s="231"/>
      <c r="Q2545" s="231"/>
      <c r="R2545" s="231"/>
      <c r="S2545" s="231"/>
      <c r="T2545" s="231"/>
    </row>
    <row r="2546">
      <c r="A2546" s="257" t="str">
        <v>0701000012-1</v>
      </c>
      <c r="B2546" s="257" t="str">
        <v>0701000012</v>
      </c>
      <c r="C2546" s="257" t="str">
        <v>素士高弹力牙线棒</v>
      </c>
      <c r="D2546" s="257"/>
      <c r="E2546" s="257"/>
      <c r="F2546" s="257" t="str">
        <v>50支*6盒装</v>
      </c>
      <c r="G2546" s="231"/>
      <c r="H2546" s="231"/>
      <c r="I2546" s="231"/>
      <c r="J2546" s="231"/>
      <c r="K2546" s="231"/>
      <c r="L2546" s="231"/>
      <c r="M2546" s="231"/>
      <c r="N2546" s="231"/>
      <c r="O2546" s="231"/>
      <c r="P2546" s="231"/>
      <c r="Q2546" s="231"/>
      <c r="R2546" s="231"/>
      <c r="S2546" s="231"/>
      <c r="T2546" s="231"/>
    </row>
    <row r="2547">
      <c r="A2547" s="257" t="str">
        <v>0701000013-b</v>
      </c>
      <c r="B2547" s="257" t="str">
        <v>0701000013</v>
      </c>
      <c r="C2547" s="257" t="str">
        <v>素士X5声波电动牙刷礼盒套装</v>
      </c>
      <c r="D2547" s="257"/>
      <c r="E2547" s="257"/>
      <c r="F2547" s="257" t="str">
        <v>波谱蓝</v>
      </c>
      <c r="G2547" s="231"/>
      <c r="H2547" s="231"/>
      <c r="I2547" s="231"/>
      <c r="J2547" s="231"/>
      <c r="K2547" s="231"/>
      <c r="L2547" s="231"/>
      <c r="M2547" s="231"/>
      <c r="N2547" s="231"/>
      <c r="O2547" s="231"/>
      <c r="P2547" s="231"/>
      <c r="Q2547" s="231"/>
      <c r="R2547" s="231"/>
      <c r="S2547" s="231"/>
      <c r="T2547" s="231"/>
    </row>
    <row r="2548">
      <c r="A2548" s="257" t="str">
        <v>0701000013-p</v>
      </c>
      <c r="B2548" s="257" t="str">
        <v>0701000013</v>
      </c>
      <c r="C2548" s="257" t="str">
        <v>素士X5声波电动牙刷礼盒套装</v>
      </c>
      <c r="D2548" s="257"/>
      <c r="E2548" s="257"/>
      <c r="F2548" s="257" t="str">
        <v>波谱粉</v>
      </c>
      <c r="G2548" s="231"/>
      <c r="H2548" s="231"/>
      <c r="I2548" s="231"/>
      <c r="J2548" s="231"/>
      <c r="K2548" s="231"/>
      <c r="L2548" s="231"/>
      <c r="M2548" s="231"/>
      <c r="N2548" s="231"/>
      <c r="O2548" s="231"/>
      <c r="P2548" s="231"/>
      <c r="Q2548" s="231"/>
      <c r="R2548" s="231"/>
      <c r="S2548" s="231"/>
      <c r="T2548" s="231"/>
    </row>
    <row r="2549">
      <c r="A2549" s="257" t="str">
        <v>0799000020-1</v>
      </c>
      <c r="B2549" s="257" t="str">
        <v>0799000020</v>
      </c>
      <c r="C2549" s="257" t="str">
        <v>素士全身毛发修剪器</v>
      </c>
      <c r="D2549" s="257"/>
      <c r="E2549" s="257"/>
      <c r="F2549" s="257" t="str">
        <v>ET2</v>
      </c>
      <c r="G2549" s="231"/>
      <c r="H2549" s="231"/>
      <c r="I2549" s="231"/>
      <c r="J2549" s="231"/>
      <c r="K2549" s="231"/>
      <c r="L2549" s="231"/>
      <c r="M2549" s="231"/>
      <c r="N2549" s="231"/>
      <c r="O2549" s="231"/>
      <c r="P2549" s="231"/>
      <c r="Q2549" s="231"/>
      <c r="R2549" s="231"/>
      <c r="S2549" s="231"/>
      <c r="T2549" s="231"/>
    </row>
    <row r="2550">
      <c r="A2550" s="257" t="str">
        <v>0206100003-1</v>
      </c>
      <c r="B2550" s="257" t="str">
        <v>0206100003</v>
      </c>
      <c r="C2550" s="257" t="str">
        <v>亚朵生活 超声波香薰机</v>
      </c>
      <c r="D2550" s="257"/>
      <c r="E2550" s="257"/>
      <c r="F2550" s="257" t="str">
        <v>500ML</v>
      </c>
      <c r="G2550" s="231"/>
      <c r="H2550" s="231"/>
      <c r="I2550" s="231"/>
      <c r="J2550" s="231"/>
      <c r="K2550" s="231"/>
      <c r="L2550" s="231"/>
      <c r="M2550" s="231"/>
      <c r="N2550" s="231"/>
      <c r="O2550" s="231"/>
      <c r="P2550" s="231"/>
      <c r="Q2550" s="231"/>
      <c r="R2550" s="231"/>
      <c r="S2550" s="231"/>
      <c r="T2550" s="231"/>
    </row>
    <row r="2551">
      <c r="A2551" s="257" t="str">
        <v>1001100017-g</v>
      </c>
      <c r="B2551" s="257" t="str">
        <v>1001100017</v>
      </c>
      <c r="C2551" s="257" t="str">
        <v>亚朵村的茶 伴手茶礼</v>
      </c>
      <c r="D2551" s="257"/>
      <c r="E2551" s="257"/>
      <c r="F2551" s="257" t="str">
        <v>伴手茶礼绿</v>
      </c>
      <c r="G2551" s="231"/>
      <c r="H2551" s="231"/>
      <c r="I2551" s="231"/>
      <c r="J2551" s="231"/>
      <c r="K2551" s="231"/>
      <c r="L2551" s="231"/>
      <c r="M2551" s="231"/>
      <c r="N2551" s="231"/>
      <c r="O2551" s="231"/>
      <c r="P2551" s="231"/>
      <c r="Q2551" s="231"/>
      <c r="R2551" s="231"/>
      <c r="S2551" s="231"/>
      <c r="T2551" s="231"/>
    </row>
    <row r="2552">
      <c r="A2552" s="257" t="str">
        <v>1001100017-r</v>
      </c>
      <c r="B2552" s="257" t="str">
        <v>1001100017</v>
      </c>
      <c r="C2552" s="257" t="str">
        <v>亚朵村的茶 伴手茶礼</v>
      </c>
      <c r="D2552" s="257"/>
      <c r="E2552" s="257"/>
      <c r="F2552" s="257" t="str">
        <v>伴手茶礼红</v>
      </c>
      <c r="G2552" s="231"/>
      <c r="H2552" s="231"/>
      <c r="I2552" s="231"/>
      <c r="J2552" s="231"/>
      <c r="K2552" s="231"/>
      <c r="L2552" s="231"/>
      <c r="M2552" s="231"/>
      <c r="N2552" s="231"/>
      <c r="O2552" s="231"/>
      <c r="P2552" s="231"/>
      <c r="Q2552" s="231"/>
      <c r="R2552" s="231"/>
      <c r="S2552" s="231"/>
      <c r="T2552" s="231"/>
    </row>
    <row r="2553">
      <c r="A2553" s="257" t="str">
        <v>1001100018-g</v>
      </c>
      <c r="B2553" s="257" t="str">
        <v>1001100018</v>
      </c>
      <c r="C2553" s="257" t="str">
        <v>亚朵村的茶 罐装茶礼</v>
      </c>
      <c r="D2553" s="257"/>
      <c r="E2553" s="257"/>
      <c r="F2553" s="257" t="str">
        <v>罐装茶礼绿</v>
      </c>
      <c r="G2553" s="231"/>
      <c r="H2553" s="231"/>
      <c r="I2553" s="231"/>
      <c r="J2553" s="231"/>
      <c r="K2553" s="231"/>
      <c r="L2553" s="231"/>
      <c r="M2553" s="231"/>
      <c r="N2553" s="231"/>
      <c r="O2553" s="231"/>
      <c r="P2553" s="231"/>
      <c r="Q2553" s="231"/>
      <c r="R2553" s="231"/>
      <c r="S2553" s="231"/>
      <c r="T2553" s="231"/>
    </row>
    <row r="2554">
      <c r="A2554" s="257" t="str">
        <v>1001100018-r</v>
      </c>
      <c r="B2554" s="257" t="str">
        <v>1001100018</v>
      </c>
      <c r="C2554" s="257" t="str">
        <v>亚朵村的茶 罐装茶礼</v>
      </c>
      <c r="D2554" s="257"/>
      <c r="E2554" s="257"/>
      <c r="F2554" s="257" t="str">
        <v>罐装茶礼红</v>
      </c>
      <c r="G2554" s="231"/>
      <c r="H2554" s="231"/>
      <c r="I2554" s="231"/>
      <c r="J2554" s="231"/>
      <c r="K2554" s="231"/>
      <c r="L2554" s="231"/>
      <c r="M2554" s="231"/>
      <c r="N2554" s="231"/>
      <c r="O2554" s="231"/>
      <c r="P2554" s="231"/>
      <c r="Q2554" s="231"/>
      <c r="R2554" s="231"/>
      <c r="S2554" s="231"/>
      <c r="T2554" s="231"/>
    </row>
    <row r="2555">
      <c r="A2555" s="257" t="str">
        <v>1001100019-1</v>
      </c>
      <c r="B2555" s="257" t="str">
        <v>1001100019</v>
      </c>
      <c r="C2555" s="257" t="str">
        <v>亚朵村的茶 普洱典藏礼盒</v>
      </c>
      <c r="D2555" s="257"/>
      <c r="E2555" s="257"/>
      <c r="F2555" s="257" t="str">
        <v>普洱典藏礼盒（5饼）</v>
      </c>
      <c r="G2555" s="231"/>
      <c r="H2555" s="231"/>
      <c r="I2555" s="231"/>
      <c r="J2555" s="231"/>
      <c r="K2555" s="231"/>
      <c r="L2555" s="231"/>
      <c r="M2555" s="231"/>
      <c r="N2555" s="231"/>
      <c r="O2555" s="231"/>
      <c r="P2555" s="231"/>
      <c r="Q2555" s="231"/>
      <c r="R2555" s="231"/>
      <c r="S2555" s="231"/>
      <c r="T2555" s="231"/>
    </row>
    <row r="2556">
      <c r="A2556" s="257" t="str">
        <v>1001100019-2</v>
      </c>
      <c r="B2556" s="257" t="str">
        <v>1001100019</v>
      </c>
      <c r="C2556" s="257" t="str">
        <v>亚朵村的茶 普洱典藏礼盒</v>
      </c>
      <c r="D2556" s="257"/>
      <c r="E2556" s="257"/>
      <c r="F2556" s="257" t="str">
        <v>单饼礼盒</v>
      </c>
      <c r="G2556" s="231"/>
      <c r="H2556" s="231"/>
      <c r="I2556" s="231"/>
      <c r="J2556" s="231"/>
      <c r="K2556" s="231"/>
      <c r="L2556" s="231"/>
      <c r="M2556" s="231"/>
      <c r="N2556" s="231"/>
      <c r="O2556" s="231"/>
      <c r="P2556" s="231"/>
      <c r="Q2556" s="231"/>
      <c r="R2556" s="231"/>
      <c r="S2556" s="231"/>
      <c r="T2556" s="231"/>
    </row>
    <row r="2557">
      <c r="A2557" s="257" t="str">
        <v>0105100017-1.5</v>
      </c>
      <c r="B2557" s="257" t="str">
        <v>0105100017</v>
      </c>
      <c r="C2557" s="257" t="str">
        <v>亚朵生活 抗菌防螨床护垫（橡筋款）</v>
      </c>
      <c r="D2557" s="257"/>
      <c r="E2557" s="257"/>
      <c r="F2557" s="257" t="str">
        <v>颜色:白色,床品尺寸:1.5m,普通系列</v>
      </c>
      <c r="G2557" s="231"/>
      <c r="H2557" s="231"/>
      <c r="I2557" s="231"/>
      <c r="J2557" s="231"/>
      <c r="K2557" s="231"/>
      <c r="L2557" s="231"/>
      <c r="M2557" s="231"/>
      <c r="N2557" s="231"/>
      <c r="O2557" s="231"/>
      <c r="P2557" s="231"/>
      <c r="Q2557" s="231"/>
      <c r="R2557" s="231"/>
      <c r="S2557" s="231"/>
      <c r="T2557" s="231"/>
    </row>
    <row r="2558">
      <c r="A2558" s="257" t="str">
        <v>0105100017-1.8</v>
      </c>
      <c r="B2558" s="257" t="str">
        <v>0105100017</v>
      </c>
      <c r="C2558" s="257" t="str">
        <v>亚朵生活 抗菌防螨床护垫（橡筋款）</v>
      </c>
      <c r="D2558" s="257"/>
      <c r="E2558" s="257"/>
      <c r="F2558" s="257" t="str">
        <v>1.8m白色</v>
      </c>
      <c r="G2558" s="231"/>
      <c r="H2558" s="231"/>
      <c r="I2558" s="231"/>
      <c r="J2558" s="231"/>
      <c r="K2558" s="231"/>
      <c r="L2558" s="231"/>
      <c r="M2558" s="231"/>
      <c r="N2558" s="231"/>
      <c r="O2558" s="231"/>
      <c r="P2558" s="231"/>
      <c r="Q2558" s="231"/>
      <c r="R2558" s="231"/>
      <c r="S2558" s="231"/>
      <c r="T2558" s="231"/>
    </row>
    <row r="2559">
      <c r="A2559" s="257" t="str">
        <v>0105100017-2.0</v>
      </c>
      <c r="B2559" s="257" t="str">
        <v>0105100017</v>
      </c>
      <c r="C2559" s="257" t="str">
        <v>亚朵生活 抗菌防螨床护垫（橡筋款）</v>
      </c>
      <c r="D2559" s="257"/>
      <c r="E2559" s="257"/>
      <c r="F2559" s="257" t="str">
        <v>颜色:白色,床品尺寸:2.0m,白色,200cm,普通系列</v>
      </c>
      <c r="G2559" s="231"/>
      <c r="H2559" s="231"/>
      <c r="I2559" s="231"/>
      <c r="J2559" s="231"/>
      <c r="K2559" s="231"/>
      <c r="L2559" s="231"/>
      <c r="M2559" s="231"/>
      <c r="N2559" s="231"/>
      <c r="O2559" s="231"/>
      <c r="P2559" s="231"/>
      <c r="Q2559" s="231"/>
      <c r="R2559" s="231"/>
      <c r="S2559" s="231"/>
      <c r="T2559" s="231"/>
    </row>
    <row r="2560">
      <c r="A2560" s="257" t="str">
        <v>0105100017-1.5w</v>
      </c>
      <c r="B2560" s="257" t="str">
        <v>0105100017</v>
      </c>
      <c r="C2560" s="257" t="str">
        <v>亚朵生活 抗菌防螨床护垫（橡筋款）</v>
      </c>
      <c r="D2560" s="257"/>
      <c r="E2560" s="257"/>
      <c r="F2560" s="257" t="str">
        <v>1.5m白色翻单</v>
      </c>
      <c r="G2560" s="231"/>
      <c r="H2560" s="231"/>
      <c r="I2560" s="231"/>
      <c r="J2560" s="231"/>
      <c r="K2560" s="231"/>
      <c r="L2560" s="231"/>
      <c r="M2560" s="231"/>
      <c r="N2560" s="231"/>
      <c r="O2560" s="231"/>
      <c r="P2560" s="231"/>
      <c r="Q2560" s="231"/>
      <c r="R2560" s="231"/>
      <c r="S2560" s="231"/>
      <c r="T2560" s="231"/>
    </row>
    <row r="2561">
      <c r="A2561" s="257" t="str">
        <v>0105100017-1.8w</v>
      </c>
      <c r="B2561" s="257" t="str">
        <v>0105100017</v>
      </c>
      <c r="C2561" s="257" t="str">
        <v>亚朵生活 抗菌防螨床护垫（橡筋款）</v>
      </c>
      <c r="D2561" s="257"/>
      <c r="E2561" s="257"/>
      <c r="F2561" s="257" t="str">
        <v>1.8m白色翻单</v>
      </c>
      <c r="G2561" s="231"/>
      <c r="H2561" s="231"/>
      <c r="I2561" s="231"/>
      <c r="J2561" s="231"/>
      <c r="K2561" s="231"/>
      <c r="L2561" s="231"/>
      <c r="M2561" s="231"/>
      <c r="N2561" s="231"/>
      <c r="O2561" s="231"/>
      <c r="P2561" s="231"/>
      <c r="Q2561" s="231"/>
      <c r="R2561" s="231"/>
      <c r="S2561" s="231"/>
      <c r="T2561" s="231"/>
    </row>
    <row r="2562">
      <c r="A2562" s="257" t="str">
        <v>0105100017-2.0w</v>
      </c>
      <c r="B2562" s="257" t="str">
        <v>0105100017</v>
      </c>
      <c r="C2562" s="257" t="str">
        <v>亚朵生活 抗菌防螨床护垫（橡筋款）</v>
      </c>
      <c r="D2562" s="257"/>
      <c r="E2562" s="257"/>
      <c r="F2562" s="257" t="str">
        <v>2m白色翻单</v>
      </c>
      <c r="G2562" s="231"/>
      <c r="H2562" s="231"/>
      <c r="I2562" s="231"/>
      <c r="J2562" s="231"/>
      <c r="K2562" s="231"/>
      <c r="L2562" s="231"/>
      <c r="M2562" s="231"/>
      <c r="N2562" s="231"/>
      <c r="O2562" s="231"/>
      <c r="P2562" s="231"/>
      <c r="Q2562" s="231"/>
      <c r="R2562" s="231"/>
      <c r="S2562" s="231"/>
      <c r="T2562" s="231"/>
    </row>
    <row r="2563">
      <c r="A2563" s="257" t="str">
        <v>0105100017-1.2w</v>
      </c>
      <c r="B2563" s="257" t="str">
        <v>0105100017</v>
      </c>
      <c r="C2563" s="257" t="str">
        <v>亚朵生活 抗菌防螨床护垫（橡筋款）</v>
      </c>
      <c r="D2563" s="257"/>
      <c r="E2563" s="257"/>
      <c r="F2563" s="257" t="str">
        <v>1.2m白色翻单</v>
      </c>
      <c r="G2563" s="231"/>
      <c r="H2563" s="231"/>
      <c r="I2563" s="231"/>
      <c r="J2563" s="231"/>
      <c r="K2563" s="231"/>
      <c r="L2563" s="231"/>
      <c r="M2563" s="231"/>
      <c r="N2563" s="231"/>
      <c r="O2563" s="231"/>
      <c r="P2563" s="231"/>
      <c r="Q2563" s="231"/>
      <c r="R2563" s="231"/>
      <c r="S2563" s="231"/>
      <c r="T2563" s="231"/>
    </row>
    <row r="2564">
      <c r="A2564" s="257" t="str">
        <v>0105100017-1.2g</v>
      </c>
      <c r="B2564" s="257" t="str">
        <v>0105100017</v>
      </c>
      <c r="C2564" s="257" t="str">
        <v>亚朵生活 抗菌防螨床护垫（橡筋款）</v>
      </c>
      <c r="D2564" s="257"/>
      <c r="E2564" s="257"/>
      <c r="F2564" s="257" t="str">
        <v>1.2m灰色</v>
      </c>
      <c r="G2564" s="231"/>
      <c r="H2564" s="231"/>
      <c r="I2564" s="231"/>
      <c r="J2564" s="231"/>
      <c r="K2564" s="231"/>
      <c r="L2564" s="231"/>
      <c r="M2564" s="231"/>
      <c r="N2564" s="231"/>
      <c r="O2564" s="231"/>
      <c r="P2564" s="231"/>
      <c r="Q2564" s="231"/>
      <c r="R2564" s="231"/>
      <c r="S2564" s="231"/>
      <c r="T2564" s="231"/>
    </row>
    <row r="2565">
      <c r="A2565" s="257" t="str">
        <v>0105100017-1.5g</v>
      </c>
      <c r="B2565" s="257" t="str">
        <v>0105100017</v>
      </c>
      <c r="C2565" s="257" t="str">
        <v>亚朵生活 抗菌防螨床护垫（橡筋款）</v>
      </c>
      <c r="D2565" s="257"/>
      <c r="E2565" s="257"/>
      <c r="F2565" s="257" t="str">
        <v>1.5m灰色</v>
      </c>
      <c r="G2565" s="231"/>
      <c r="H2565" s="231"/>
      <c r="I2565" s="231"/>
      <c r="J2565" s="231"/>
      <c r="K2565" s="231"/>
      <c r="L2565" s="231"/>
      <c r="M2565" s="231"/>
      <c r="N2565" s="231"/>
      <c r="O2565" s="231"/>
      <c r="P2565" s="231"/>
      <c r="Q2565" s="231"/>
      <c r="R2565" s="231"/>
      <c r="S2565" s="231"/>
      <c r="T2565" s="231"/>
    </row>
    <row r="2566">
      <c r="A2566" s="257" t="str">
        <v>0105100017-1.8g</v>
      </c>
      <c r="B2566" s="257" t="str">
        <v>0105100017</v>
      </c>
      <c r="C2566" s="257" t="str">
        <v>亚朵生活 抗菌防螨床护垫（橡筋款）</v>
      </c>
      <c r="D2566" s="257"/>
      <c r="E2566" s="257"/>
      <c r="F2566" s="257" t="str">
        <v>1.8m灰色</v>
      </c>
      <c r="G2566" s="231"/>
      <c r="H2566" s="231"/>
      <c r="I2566" s="231"/>
      <c r="J2566" s="231"/>
      <c r="K2566" s="231"/>
      <c r="L2566" s="231"/>
      <c r="M2566" s="231"/>
      <c r="N2566" s="231"/>
      <c r="O2566" s="231"/>
      <c r="P2566" s="231"/>
      <c r="Q2566" s="231"/>
      <c r="R2566" s="231"/>
      <c r="S2566" s="231"/>
      <c r="T2566" s="231"/>
    </row>
    <row r="2567">
      <c r="A2567" s="257" t="str">
        <v>0105100017-2.0g</v>
      </c>
      <c r="B2567" s="257" t="str">
        <v>0105100017</v>
      </c>
      <c r="C2567" s="257" t="str">
        <v>亚朵生活 抗菌防螨床护垫（橡筋款）</v>
      </c>
      <c r="D2567" s="257"/>
      <c r="E2567" s="257"/>
      <c r="F2567" s="257" t="str">
        <v>颜色:灰色,床品尺寸:2.0m,普通系列</v>
      </c>
      <c r="G2567" s="231"/>
      <c r="H2567" s="231"/>
      <c r="I2567" s="231"/>
      <c r="J2567" s="231"/>
      <c r="K2567" s="231"/>
      <c r="L2567" s="231"/>
      <c r="M2567" s="231"/>
      <c r="N2567" s="231"/>
      <c r="O2567" s="231"/>
      <c r="P2567" s="231"/>
      <c r="Q2567" s="231"/>
      <c r="R2567" s="231"/>
      <c r="S2567" s="231"/>
      <c r="T2567" s="231"/>
    </row>
    <row r="2568">
      <c r="A2568" s="257" t="str">
        <v>0105100018-1.5</v>
      </c>
      <c r="B2568" s="257" t="str">
        <v>0105100018</v>
      </c>
      <c r="C2568" s="257" t="str">
        <v>亚朵生活 抗菌防螨床护垫（床笠款）</v>
      </c>
      <c r="D2568" s="257"/>
      <c r="E2568" s="257"/>
      <c r="F2568" s="257" t="str">
        <v>1.5m白色</v>
      </c>
      <c r="G2568" s="231"/>
      <c r="H2568" s="231"/>
      <c r="I2568" s="231"/>
      <c r="J2568" s="231"/>
      <c r="K2568" s="231"/>
      <c r="L2568" s="231"/>
      <c r="M2568" s="231"/>
      <c r="N2568" s="231"/>
      <c r="O2568" s="231"/>
      <c r="P2568" s="231"/>
      <c r="Q2568" s="231"/>
      <c r="R2568" s="231"/>
      <c r="S2568" s="231"/>
      <c r="T2568" s="231"/>
    </row>
    <row r="2569">
      <c r="A2569" s="257" t="str">
        <v>0105100018-1.8</v>
      </c>
      <c r="B2569" s="257" t="str">
        <v>0105100018</v>
      </c>
      <c r="C2569" s="257" t="str">
        <v>亚朵生活 抗菌防螨床护垫（床笠款）</v>
      </c>
      <c r="D2569" s="257"/>
      <c r="E2569" s="257"/>
      <c r="F2569" s="257" t="str">
        <v>1.8m白色</v>
      </c>
      <c r="G2569" s="231"/>
      <c r="H2569" s="231"/>
      <c r="I2569" s="231"/>
      <c r="J2569" s="231"/>
      <c r="K2569" s="231"/>
      <c r="L2569" s="231"/>
      <c r="M2569" s="231"/>
      <c r="N2569" s="231"/>
      <c r="O2569" s="231"/>
      <c r="P2569" s="231"/>
      <c r="Q2569" s="231"/>
      <c r="R2569" s="231"/>
      <c r="S2569" s="231"/>
      <c r="T2569" s="231"/>
    </row>
    <row r="2570">
      <c r="A2570" s="257" t="str">
        <v>0105100018-2.0</v>
      </c>
      <c r="B2570" s="257" t="str">
        <v>0105100018</v>
      </c>
      <c r="C2570" s="257" t="str">
        <v>亚朵生活 抗菌防螨床护垫（床笠款）</v>
      </c>
      <c r="D2570" s="257"/>
      <c r="E2570" s="257"/>
      <c r="F2570" s="257" t="str">
        <v>颜色:白色,床品尺寸:2.0m,白色,200cm,普通系列,2.0m</v>
      </c>
      <c r="G2570" s="231"/>
      <c r="H2570" s="231"/>
      <c r="I2570" s="231"/>
      <c r="J2570" s="231"/>
      <c r="K2570" s="231"/>
      <c r="L2570" s="231"/>
      <c r="M2570" s="231"/>
      <c r="N2570" s="231"/>
      <c r="O2570" s="231"/>
      <c r="P2570" s="231"/>
      <c r="Q2570" s="231"/>
      <c r="R2570" s="231"/>
      <c r="S2570" s="231"/>
      <c r="T2570" s="231"/>
    </row>
    <row r="2571">
      <c r="A2571" s="257" t="str">
        <v>0105100018-1.2w</v>
      </c>
      <c r="B2571" s="257" t="str">
        <v>0105100018</v>
      </c>
      <c r="C2571" s="257" t="str">
        <v>亚朵生活 抗菌防螨床护垫（床笠款）</v>
      </c>
      <c r="D2571" s="257"/>
      <c r="E2571" s="257"/>
      <c r="F2571" s="257" t="str">
        <v>1.2m白色翻单</v>
      </c>
      <c r="G2571" s="231"/>
      <c r="H2571" s="231"/>
      <c r="I2571" s="231"/>
      <c r="J2571" s="231"/>
      <c r="K2571" s="231"/>
      <c r="L2571" s="231"/>
      <c r="M2571" s="231"/>
      <c r="N2571" s="231"/>
      <c r="O2571" s="231"/>
      <c r="P2571" s="231"/>
      <c r="Q2571" s="231"/>
      <c r="R2571" s="231"/>
      <c r="S2571" s="231"/>
      <c r="T2571" s="231"/>
    </row>
    <row r="2572">
      <c r="A2572" s="257" t="str">
        <v>0105100018-1.5w</v>
      </c>
      <c r="B2572" s="257" t="str">
        <v>0105100018</v>
      </c>
      <c r="C2572" s="257" t="str">
        <v>亚朵生活 抗菌防螨床护垫（床笠款）</v>
      </c>
      <c r="D2572" s="257"/>
      <c r="E2572" s="257"/>
      <c r="F2572" s="257" t="str">
        <v>1.5m白色翻单</v>
      </c>
      <c r="G2572" s="231"/>
      <c r="H2572" s="231"/>
      <c r="I2572" s="231"/>
      <c r="J2572" s="231"/>
      <c r="K2572" s="231"/>
      <c r="L2572" s="231"/>
      <c r="M2572" s="231"/>
      <c r="N2572" s="231"/>
      <c r="O2572" s="231"/>
      <c r="P2572" s="231"/>
      <c r="Q2572" s="231"/>
      <c r="R2572" s="231"/>
      <c r="S2572" s="231"/>
      <c r="T2572" s="231"/>
    </row>
    <row r="2573">
      <c r="A2573" s="257" t="str">
        <v>0105100018-1.8w</v>
      </c>
      <c r="B2573" s="257" t="str">
        <v>0105100018</v>
      </c>
      <c r="C2573" s="257" t="str">
        <v>亚朵生活 抗菌防螨床护垫（床笠款）</v>
      </c>
      <c r="D2573" s="257"/>
      <c r="E2573" s="257"/>
      <c r="F2573" s="257" t="str">
        <v>1.8m白色翻单</v>
      </c>
      <c r="G2573" s="231"/>
      <c r="H2573" s="231"/>
      <c r="I2573" s="231"/>
      <c r="J2573" s="231"/>
      <c r="K2573" s="231"/>
      <c r="L2573" s="231"/>
      <c r="M2573" s="231"/>
      <c r="N2573" s="231"/>
      <c r="O2573" s="231"/>
      <c r="P2573" s="231"/>
      <c r="Q2573" s="231"/>
      <c r="R2573" s="231"/>
      <c r="S2573" s="231"/>
      <c r="T2573" s="231"/>
    </row>
    <row r="2574">
      <c r="A2574" s="257" t="str">
        <v>0105100018-2.0w</v>
      </c>
      <c r="B2574" s="257" t="str">
        <v>0105100018</v>
      </c>
      <c r="C2574" s="257" t="str">
        <v>亚朵生活 抗菌防螨床护垫（床笠款）</v>
      </c>
      <c r="D2574" s="257"/>
      <c r="E2574" s="257"/>
      <c r="F2574" s="257" t="str">
        <v>2.0m白色翻单</v>
      </c>
      <c r="G2574" s="231"/>
      <c r="H2574" s="231"/>
      <c r="I2574" s="231"/>
      <c r="J2574" s="231"/>
      <c r="K2574" s="231"/>
      <c r="L2574" s="231"/>
      <c r="M2574" s="231"/>
      <c r="N2574" s="231"/>
      <c r="O2574" s="231"/>
      <c r="P2574" s="231"/>
      <c r="Q2574" s="231"/>
      <c r="R2574" s="231"/>
      <c r="S2574" s="231"/>
      <c r="T2574" s="231"/>
    </row>
    <row r="2575">
      <c r="A2575" s="257" t="str">
        <v>0105100018-1.2g</v>
      </c>
      <c r="B2575" s="257" t="str">
        <v>0105100018</v>
      </c>
      <c r="C2575" s="257" t="str">
        <v>亚朵生活 抗菌防螨床护垫（床笠款）</v>
      </c>
      <c r="D2575" s="257"/>
      <c r="E2575" s="257"/>
      <c r="F2575" s="257" t="str">
        <v>颜色:灰色,床品尺寸:1.2m,普通系列</v>
      </c>
      <c r="G2575" s="231"/>
      <c r="H2575" s="231"/>
      <c r="I2575" s="231"/>
      <c r="J2575" s="231"/>
      <c r="K2575" s="231"/>
      <c r="L2575" s="231"/>
      <c r="M2575" s="231"/>
      <c r="N2575" s="231"/>
      <c r="O2575" s="231"/>
      <c r="P2575" s="231"/>
      <c r="Q2575" s="231"/>
      <c r="R2575" s="231"/>
      <c r="S2575" s="231"/>
      <c r="T2575" s="231"/>
    </row>
    <row r="2576">
      <c r="A2576" s="257" t="str">
        <v>0105100018-1.5g</v>
      </c>
      <c r="B2576" s="257" t="str">
        <v>0105100018</v>
      </c>
      <c r="C2576" s="257" t="str">
        <v>亚朵生活 抗菌防螨床护垫（床笠款）</v>
      </c>
      <c r="D2576" s="257"/>
      <c r="E2576" s="257"/>
      <c r="F2576" s="257" t="str">
        <v>1.5m灰色</v>
      </c>
      <c r="G2576" s="231"/>
      <c r="H2576" s="231"/>
      <c r="I2576" s="231"/>
      <c r="J2576" s="231"/>
      <c r="K2576" s="231"/>
      <c r="L2576" s="231"/>
      <c r="M2576" s="231"/>
      <c r="N2576" s="231"/>
      <c r="O2576" s="231"/>
      <c r="P2576" s="231"/>
      <c r="Q2576" s="231"/>
      <c r="R2576" s="231"/>
      <c r="S2576" s="231"/>
      <c r="T2576" s="231"/>
    </row>
    <row r="2577">
      <c r="A2577" s="257" t="str">
        <v>0105100018-1.8g</v>
      </c>
      <c r="B2577" s="257" t="str">
        <v>0105100018</v>
      </c>
      <c r="C2577" s="257" t="str">
        <v>亚朵生活 抗菌防螨床护垫（床笠款）</v>
      </c>
      <c r="D2577" s="257"/>
      <c r="E2577" s="257"/>
      <c r="F2577" s="257" t="str">
        <v>1.8m灰色</v>
      </c>
      <c r="G2577" s="231"/>
      <c r="H2577" s="231"/>
      <c r="I2577" s="231"/>
      <c r="J2577" s="231"/>
      <c r="K2577" s="231"/>
      <c r="L2577" s="231"/>
      <c r="M2577" s="231"/>
      <c r="N2577" s="231"/>
      <c r="O2577" s="231"/>
      <c r="P2577" s="231"/>
      <c r="Q2577" s="231"/>
      <c r="R2577" s="231"/>
      <c r="S2577" s="231"/>
      <c r="T2577" s="231"/>
    </row>
    <row r="2578">
      <c r="A2578" s="257" t="str">
        <v>0105100018-2.0g</v>
      </c>
      <c r="B2578" s="257" t="str">
        <v>0105100018</v>
      </c>
      <c r="C2578" s="257" t="str">
        <v>亚朵生活 抗菌防螨床护垫（床笠款）</v>
      </c>
      <c r="D2578" s="257"/>
      <c r="E2578" s="257"/>
      <c r="F2578" s="257" t="str">
        <v>颜色:灰色,床品尺寸:2.0m,普通系列</v>
      </c>
      <c r="G2578" s="231"/>
      <c r="H2578" s="231"/>
      <c r="I2578" s="231"/>
      <c r="J2578" s="231"/>
      <c r="K2578" s="231"/>
      <c r="L2578" s="231"/>
      <c r="M2578" s="231"/>
      <c r="N2578" s="231"/>
      <c r="O2578" s="231"/>
      <c r="P2578" s="231"/>
      <c r="Q2578" s="231"/>
      <c r="R2578" s="231"/>
      <c r="S2578" s="231"/>
      <c r="T2578" s="231"/>
    </row>
    <row r="2579">
      <c r="A2579" s="257" t="str">
        <v>0699000003-70</v>
      </c>
      <c r="B2579" s="257" t="str">
        <v>0699000003</v>
      </c>
      <c r="C2579" s="257" t="str">
        <v>V宁小白管免洗消毒凝胶/喷雾</v>
      </c>
      <c r="D2579" s="257"/>
      <c r="E2579" s="257" t="str">
        <v>凝胶</v>
      </c>
      <c r="F2579" s="257" t="str">
        <v>凝胶70ml</v>
      </c>
      <c r="G2579" s="231"/>
      <c r="H2579" s="231"/>
      <c r="I2579" s="231"/>
      <c r="J2579" s="231"/>
      <c r="K2579" s="231"/>
      <c r="L2579" s="231"/>
      <c r="M2579" s="231"/>
      <c r="N2579" s="231"/>
      <c r="O2579" s="231"/>
      <c r="P2579" s="231"/>
      <c r="Q2579" s="231"/>
      <c r="R2579" s="231"/>
      <c r="S2579" s="231"/>
      <c r="T2579" s="231"/>
    </row>
    <row r="2580">
      <c r="A2580" s="257" t="str">
        <v>0699000003-50</v>
      </c>
      <c r="B2580" s="257" t="str">
        <v>0699000003</v>
      </c>
      <c r="C2580" s="257" t="str">
        <v>V宁小白管免洗消毒凝胶/喷雾</v>
      </c>
      <c r="D2580" s="257"/>
      <c r="E2580" s="257" t="str">
        <v>喷雾</v>
      </c>
      <c r="F2580" s="257" t="str">
        <v>喷雾50ml</v>
      </c>
      <c r="G2580" s="231"/>
      <c r="H2580" s="231"/>
      <c r="I2580" s="231"/>
      <c r="J2580" s="231"/>
      <c r="K2580" s="231"/>
      <c r="L2580" s="231"/>
      <c r="M2580" s="231"/>
      <c r="N2580" s="231"/>
      <c r="O2580" s="231"/>
      <c r="P2580" s="231"/>
      <c r="Q2580" s="231"/>
      <c r="R2580" s="231"/>
      <c r="S2580" s="231"/>
      <c r="T2580" s="231"/>
    </row>
    <row r="2581">
      <c r="A2581" s="257" t="str">
        <v>0699000003-100</v>
      </c>
      <c r="B2581" s="257" t="str">
        <v>0699000003</v>
      </c>
      <c r="C2581" s="257" t="str">
        <v>V宁小白管免洗消毒凝胶/喷雾</v>
      </c>
      <c r="D2581" s="257"/>
      <c r="E2581" s="257"/>
      <c r="F2581" s="257" t="str">
        <v>喷雾100ml</v>
      </c>
      <c r="G2581" s="231"/>
      <c r="H2581" s="231"/>
      <c r="I2581" s="231"/>
      <c r="J2581" s="231"/>
      <c r="K2581" s="231"/>
      <c r="L2581" s="231"/>
      <c r="M2581" s="231"/>
      <c r="N2581" s="231"/>
      <c r="O2581" s="231"/>
      <c r="P2581" s="231"/>
      <c r="Q2581" s="231"/>
      <c r="R2581" s="231"/>
      <c r="S2581" s="231"/>
      <c r="T2581" s="231"/>
    </row>
    <row r="2582">
      <c r="A2582" s="257" t="str">
        <v>0699000003-250</v>
      </c>
      <c r="B2582" s="257" t="str">
        <v>0699000003</v>
      </c>
      <c r="C2582" s="257" t="str">
        <v>V宁小白管免洗消毒凝胶/喷雾</v>
      </c>
      <c r="D2582" s="257"/>
      <c r="E2582" s="257"/>
      <c r="F2582" s="257" t="str">
        <v>喷雾250ml</v>
      </c>
      <c r="G2582" s="231"/>
      <c r="H2582" s="231"/>
      <c r="I2582" s="231"/>
      <c r="J2582" s="231"/>
      <c r="K2582" s="231"/>
      <c r="L2582" s="231"/>
      <c r="M2582" s="231"/>
      <c r="N2582" s="231"/>
      <c r="O2582" s="231"/>
      <c r="P2582" s="231"/>
      <c r="Q2582" s="231"/>
      <c r="R2582" s="231"/>
      <c r="S2582" s="231"/>
      <c r="T2582" s="231"/>
    </row>
    <row r="2583">
      <c r="A2583" s="257" t="str">
        <v>0102100020-1</v>
      </c>
      <c r="B2583" s="257" t="str">
        <v>0102100020</v>
      </c>
      <c r="C2583" s="257" t="str">
        <v>亚朵生活 天然乳胶颗粒枕</v>
      </c>
      <c r="D2583" s="257"/>
      <c r="E2583" s="257"/>
      <c r="F2583" s="257"/>
      <c r="G2583" s="231"/>
      <c r="H2583" s="231"/>
      <c r="I2583" s="231"/>
      <c r="J2583" s="231"/>
      <c r="K2583" s="231"/>
      <c r="L2583" s="231"/>
      <c r="M2583" s="231"/>
      <c r="N2583" s="231"/>
      <c r="O2583" s="231"/>
      <c r="P2583" s="231"/>
      <c r="Q2583" s="231"/>
      <c r="R2583" s="231"/>
      <c r="S2583" s="231"/>
      <c r="T2583" s="231"/>
    </row>
    <row r="2584">
      <c r="A2584" s="257" t="str">
        <v>0101100025-1.5</v>
      </c>
      <c r="B2584" s="257" t="str">
        <v>0101100025</v>
      </c>
      <c r="C2584" s="257" t="str">
        <v>亚朵生活 天然彩棉针织条纹四件套</v>
      </c>
      <c r="D2584" s="257"/>
      <c r="E2584" s="257"/>
      <c r="F2584" s="257" t="str">
        <v>200*230</v>
      </c>
      <c r="G2584" s="231"/>
      <c r="H2584" s="231"/>
      <c r="I2584" s="231"/>
      <c r="J2584" s="231"/>
      <c r="K2584" s="231"/>
      <c r="L2584" s="231"/>
      <c r="M2584" s="231"/>
      <c r="N2584" s="231"/>
      <c r="O2584" s="231"/>
      <c r="P2584" s="231"/>
      <c r="Q2584" s="231"/>
      <c r="R2584" s="231"/>
      <c r="S2584" s="231"/>
      <c r="T2584" s="231"/>
    </row>
    <row r="2585">
      <c r="A2585" s="257" t="str">
        <v>0101100025-1.8</v>
      </c>
      <c r="B2585" s="257" t="str">
        <v>0101100025</v>
      </c>
      <c r="C2585" s="257" t="str">
        <v>亚朵生活 天然彩棉针织条纹四件套</v>
      </c>
      <c r="D2585" s="257"/>
      <c r="E2585" s="257"/>
      <c r="F2585" s="257" t="str">
        <v>220*240</v>
      </c>
      <c r="G2585" s="231"/>
      <c r="H2585" s="231"/>
      <c r="I2585" s="231"/>
      <c r="J2585" s="231"/>
      <c r="K2585" s="231"/>
      <c r="L2585" s="231"/>
      <c r="M2585" s="231"/>
      <c r="N2585" s="231"/>
      <c r="O2585" s="231"/>
      <c r="P2585" s="231"/>
      <c r="Q2585" s="231"/>
      <c r="R2585" s="231"/>
      <c r="S2585" s="231"/>
      <c r="T2585" s="231"/>
    </row>
    <row r="2586">
      <c r="A2586" s="257" t="str">
        <v>0804100001-p</v>
      </c>
      <c r="B2586" s="257" t="str">
        <v>0804100001</v>
      </c>
      <c r="C2586" s="257" t="str">
        <v>亚朵生活 双扇叶超轻音便携小风扇</v>
      </c>
      <c r="D2586" s="257"/>
      <c r="E2586" s="257"/>
      <c r="F2586" s="257" t="str">
        <v>粉色</v>
      </c>
      <c r="G2586" s="231"/>
      <c r="H2586" s="231"/>
      <c r="I2586" s="231"/>
      <c r="J2586" s="231"/>
      <c r="K2586" s="231"/>
      <c r="L2586" s="231"/>
      <c r="M2586" s="231"/>
      <c r="N2586" s="231"/>
      <c r="O2586" s="231"/>
      <c r="P2586" s="231"/>
      <c r="Q2586" s="231"/>
      <c r="R2586" s="231"/>
      <c r="S2586" s="231"/>
      <c r="T2586" s="231"/>
    </row>
    <row r="2587">
      <c r="A2587" s="257" t="str">
        <v>0804100001-w</v>
      </c>
      <c r="B2587" s="257" t="str">
        <v>0804100001</v>
      </c>
      <c r="C2587" s="257" t="str">
        <v>亚朵生活 双扇叶超轻音便携小风扇</v>
      </c>
      <c r="D2587" s="257"/>
      <c r="E2587" s="257"/>
      <c r="F2587" s="257" t="str">
        <v>白色</v>
      </c>
      <c r="G2587" s="231"/>
      <c r="H2587" s="231"/>
      <c r="I2587" s="231"/>
      <c r="J2587" s="231"/>
      <c r="K2587" s="231"/>
      <c r="L2587" s="231"/>
      <c r="M2587" s="231"/>
      <c r="N2587" s="231"/>
      <c r="O2587" s="231"/>
      <c r="P2587" s="231"/>
      <c r="Q2587" s="231"/>
      <c r="R2587" s="231"/>
      <c r="S2587" s="231"/>
      <c r="T2587" s="231"/>
    </row>
    <row r="2588">
      <c r="A2588" s="257" t="str">
        <v>0102100021-1</v>
      </c>
      <c r="B2588" s="257" t="str">
        <v>0102100021</v>
      </c>
      <c r="C2588" s="257" t="str">
        <v>亚朵生活酒店同款荞麦枕</v>
      </c>
      <c r="D2588" s="257"/>
      <c r="E2588" s="257"/>
      <c r="F2588" s="257" t="str">
        <v>（小号+裸棉枕套）</v>
      </c>
      <c r="G2588" s="231"/>
      <c r="H2588" s="231"/>
      <c r="I2588" s="231"/>
      <c r="J2588" s="231"/>
      <c r="K2588" s="231"/>
      <c r="L2588" s="231"/>
      <c r="M2588" s="231"/>
      <c r="N2588" s="231"/>
      <c r="O2588" s="231"/>
      <c r="P2588" s="231"/>
      <c r="Q2588" s="231"/>
      <c r="R2588" s="231"/>
      <c r="S2588" s="231"/>
      <c r="T2588" s="231"/>
    </row>
    <row r="2589">
      <c r="A2589" s="257" t="str">
        <v>0102100021-2</v>
      </c>
      <c r="B2589" s="257" t="str">
        <v>0102100021</v>
      </c>
      <c r="C2589" s="257" t="str">
        <v>亚朵生活酒店同款荞麦枕</v>
      </c>
      <c r="D2589" s="257"/>
      <c r="E2589" s="257"/>
      <c r="F2589" s="257" t="str">
        <v>家用版（48*74）</v>
      </c>
      <c r="G2589" s="231"/>
      <c r="H2589" s="231"/>
      <c r="I2589" s="231"/>
      <c r="J2589" s="231"/>
      <c r="K2589" s="231"/>
      <c r="L2589" s="231"/>
      <c r="M2589" s="231"/>
      <c r="N2589" s="231"/>
      <c r="O2589" s="231"/>
      <c r="P2589" s="231"/>
      <c r="Q2589" s="231"/>
      <c r="R2589" s="231"/>
      <c r="S2589" s="231"/>
      <c r="T2589" s="231"/>
    </row>
    <row r="2590">
      <c r="A2590" s="257" t="str">
        <v>0412100010-black</v>
      </c>
      <c r="B2590" s="257" t="str">
        <v>0412100010</v>
      </c>
      <c r="C2590" s="257" t="str">
        <v>亚朵生活 不锈钢随行咖啡杯</v>
      </c>
      <c r="D2590" s="257"/>
      <c r="E2590" s="257"/>
      <c r="F2590" s="257" t="str">
        <v>黑色</v>
      </c>
      <c r="G2590" s="231"/>
      <c r="H2590" s="231"/>
      <c r="I2590" s="231"/>
      <c r="J2590" s="231"/>
      <c r="K2590" s="231"/>
      <c r="L2590" s="231"/>
      <c r="M2590" s="231"/>
      <c r="N2590" s="231"/>
      <c r="O2590" s="231"/>
      <c r="P2590" s="231"/>
      <c r="Q2590" s="231"/>
      <c r="R2590" s="231"/>
      <c r="S2590" s="231"/>
      <c r="T2590" s="231"/>
    </row>
    <row r="2591">
      <c r="A2591" s="257" t="str">
        <v>0412100010-w</v>
      </c>
      <c r="B2591" s="257" t="str">
        <v>0412100010</v>
      </c>
      <c r="C2591" s="257" t="str">
        <v>亚朵生活 不锈钢随行咖啡杯</v>
      </c>
      <c r="D2591" s="257"/>
      <c r="E2591" s="257"/>
      <c r="F2591" s="257" t="str">
        <v>白色</v>
      </c>
      <c r="G2591" s="231"/>
      <c r="H2591" s="231"/>
      <c r="I2591" s="231"/>
      <c r="J2591" s="231"/>
      <c r="K2591" s="231"/>
      <c r="L2591" s="231"/>
      <c r="M2591" s="231"/>
      <c r="N2591" s="231"/>
      <c r="O2591" s="231"/>
      <c r="P2591" s="231"/>
      <c r="Q2591" s="231"/>
      <c r="R2591" s="231"/>
      <c r="S2591" s="231"/>
      <c r="T2591" s="231"/>
    </row>
    <row r="2592">
      <c r="A2592" s="257" t="str">
        <v>0412100010-blue</v>
      </c>
      <c r="B2592" s="257" t="str">
        <v>0412100010</v>
      </c>
      <c r="C2592" s="257" t="str">
        <v>亚朵生活 不锈钢随行咖啡杯</v>
      </c>
      <c r="D2592" s="257"/>
      <c r="E2592" s="257"/>
      <c r="F2592" s="257" t="str">
        <v>蓝色</v>
      </c>
      <c r="G2592" s="231"/>
      <c r="H2592" s="231"/>
      <c r="I2592" s="231"/>
      <c r="J2592" s="231"/>
      <c r="K2592" s="231"/>
      <c r="L2592" s="231"/>
      <c r="M2592" s="231"/>
      <c r="N2592" s="231"/>
      <c r="O2592" s="231"/>
      <c r="P2592" s="231"/>
      <c r="Q2592" s="231"/>
      <c r="R2592" s="231"/>
      <c r="S2592" s="231"/>
      <c r="T2592" s="231"/>
    </row>
    <row r="2593">
      <c r="A2593" s="257" t="str">
        <v>0412100010-o</v>
      </c>
      <c r="B2593" s="257" t="str">
        <v>0412100010</v>
      </c>
      <c r="C2593" s="257" t="str">
        <v>亚朵生活 不锈钢随行咖啡杯</v>
      </c>
      <c r="D2593" s="257"/>
      <c r="E2593" s="257"/>
      <c r="F2593" s="257" t="str">
        <v>橙色</v>
      </c>
      <c r="G2593" s="231"/>
      <c r="H2593" s="231"/>
      <c r="I2593" s="231"/>
      <c r="J2593" s="231"/>
      <c r="K2593" s="231"/>
      <c r="L2593" s="231"/>
      <c r="M2593" s="231"/>
      <c r="N2593" s="231"/>
      <c r="O2593" s="231"/>
      <c r="P2593" s="231"/>
      <c r="Q2593" s="231"/>
      <c r="R2593" s="231"/>
      <c r="S2593" s="231"/>
      <c r="T2593" s="231"/>
    </row>
    <row r="2594">
      <c r="A2594" s="257" t="str">
        <v>sd123456</v>
      </c>
      <c r="B2594" s="257" t="str">
        <v>sd123456</v>
      </c>
      <c r="C2594" s="257" t="str">
        <v>尿不湿</v>
      </c>
      <c r="D2594" s="257"/>
      <c r="E2594" s="257"/>
      <c r="F2594" s="257" t="str">
        <v>默认规格</v>
      </c>
      <c r="G2594" s="231"/>
      <c r="H2594" s="231"/>
      <c r="I2594" s="231"/>
      <c r="J2594" s="231"/>
      <c r="K2594" s="231"/>
      <c r="L2594" s="231"/>
      <c r="M2594" s="231"/>
      <c r="N2594" s="231"/>
      <c r="O2594" s="231"/>
      <c r="P2594" s="231"/>
      <c r="Q2594" s="231"/>
      <c r="R2594" s="231"/>
      <c r="S2594" s="231"/>
      <c r="T2594" s="231"/>
    </row>
    <row r="2595">
      <c r="A2595" s="257" t="str">
        <v>0201100015-1</v>
      </c>
      <c r="B2595" s="257" t="str">
        <v>0201100015</v>
      </c>
      <c r="C2595" s="257" t="str">
        <v>亚朵生活 晶石香薰</v>
      </c>
      <c r="D2595" s="257"/>
      <c r="E2595" s="257"/>
      <c r="F2595" s="257" t="str">
        <v>规格:默认,普通系列</v>
      </c>
      <c r="G2595" s="231"/>
      <c r="H2595" s="231"/>
      <c r="I2595" s="231"/>
      <c r="J2595" s="231"/>
      <c r="K2595" s="231"/>
      <c r="L2595" s="231"/>
      <c r="M2595" s="231"/>
      <c r="N2595" s="231"/>
      <c r="O2595" s="231"/>
      <c r="P2595" s="231"/>
      <c r="Q2595" s="231"/>
      <c r="R2595" s="231"/>
      <c r="S2595" s="231"/>
      <c r="T2595" s="231"/>
    </row>
    <row r="2596">
      <c r="A2596" s="257" t="str">
        <v>0201100016-1</v>
      </c>
      <c r="B2596" s="257" t="str">
        <v>0201100016</v>
      </c>
      <c r="C2596" s="257" t="str">
        <v>亚朵生活 香薰精油</v>
      </c>
      <c r="D2596" s="257"/>
      <c r="E2596" s="257"/>
      <c r="F2596" s="257"/>
      <c r="G2596" s="231"/>
      <c r="H2596" s="231"/>
      <c r="I2596" s="231"/>
      <c r="J2596" s="231"/>
      <c r="K2596" s="231"/>
      <c r="L2596" s="231"/>
      <c r="M2596" s="231"/>
      <c r="N2596" s="231"/>
      <c r="O2596" s="231"/>
      <c r="P2596" s="231"/>
      <c r="Q2596" s="231"/>
      <c r="R2596" s="231"/>
      <c r="S2596" s="231"/>
      <c r="T2596" s="231"/>
    </row>
    <row r="2597">
      <c r="A2597" s="257" t="str">
        <v>0204100001-1</v>
      </c>
      <c r="B2597" s="257" t="str">
        <v>0204100001</v>
      </c>
      <c r="C2597" s="257" t="str">
        <v>亚朵生活 枕边睡眠喷雾</v>
      </c>
      <c r="D2597" s="257"/>
      <c r="E2597" s="257"/>
      <c r="F2597" s="257"/>
      <c r="G2597" s="231"/>
      <c r="H2597" s="231"/>
      <c r="I2597" s="231"/>
      <c r="J2597" s="231"/>
      <c r="K2597" s="231"/>
      <c r="L2597" s="231"/>
      <c r="M2597" s="231"/>
      <c r="N2597" s="231"/>
      <c r="O2597" s="231"/>
      <c r="P2597" s="231"/>
      <c r="Q2597" s="231"/>
      <c r="R2597" s="231"/>
      <c r="S2597" s="231"/>
      <c r="T2597" s="231"/>
    </row>
    <row r="2598">
      <c r="A2598" s="257" t="str">
        <v>0204100001-2</v>
      </c>
      <c r="B2598" s="257" t="str">
        <v>0204100001</v>
      </c>
      <c r="C2598" s="257" t="str">
        <v>亚朵生活 枕边睡眠喷雾</v>
      </c>
      <c r="D2598" s="257"/>
      <c r="E2598" s="257"/>
      <c r="F2598" s="257" t="str">
        <v>默认规格</v>
      </c>
      <c r="G2598" s="231"/>
      <c r="H2598" s="231"/>
      <c r="I2598" s="231"/>
      <c r="J2598" s="231"/>
      <c r="K2598" s="231"/>
      <c r="L2598" s="231"/>
      <c r="M2598" s="231"/>
      <c r="N2598" s="231"/>
      <c r="O2598" s="231"/>
      <c r="P2598" s="231"/>
      <c r="Q2598" s="231"/>
      <c r="R2598" s="231"/>
      <c r="S2598" s="231"/>
      <c r="T2598" s="231"/>
    </row>
    <row r="2599">
      <c r="A2599" s="257" t="str">
        <v>0601100005-1</v>
      </c>
      <c r="B2599" s="257" t="str">
        <v>0601100005</v>
      </c>
      <c r="C2599" s="257" t="str">
        <v>亚朵生活 免洗洗手液</v>
      </c>
      <c r="D2599" s="257"/>
      <c r="E2599" s="257"/>
      <c r="F2599" s="257" t="str">
        <v>规格:默认,普通系列</v>
      </c>
      <c r="G2599" s="231"/>
      <c r="H2599" s="231"/>
      <c r="I2599" s="231"/>
      <c r="J2599" s="231"/>
      <c r="K2599" s="231"/>
      <c r="L2599" s="231"/>
      <c r="M2599" s="231"/>
      <c r="N2599" s="231"/>
      <c r="O2599" s="231"/>
      <c r="P2599" s="231"/>
      <c r="Q2599" s="231"/>
      <c r="R2599" s="231"/>
      <c r="S2599" s="231"/>
      <c r="T2599" s="231"/>
    </row>
    <row r="2600">
      <c r="A2600" s="257" t="str">
        <v>1001100020-1</v>
      </c>
      <c r="B2600" s="257" t="str">
        <v>1001100020</v>
      </c>
      <c r="C2600" s="257" t="str">
        <v>亚朵村的茶 老树红茶礼盒</v>
      </c>
      <c r="D2600" s="257"/>
      <c r="E2600" s="257"/>
      <c r="F2600" s="257" t="str">
        <v>默认规格</v>
      </c>
      <c r="G2600" s="231"/>
      <c r="H2600" s="231"/>
      <c r="I2600" s="231"/>
      <c r="J2600" s="231"/>
      <c r="K2600" s="231"/>
      <c r="L2600" s="231"/>
      <c r="M2600" s="231"/>
      <c r="N2600" s="231"/>
      <c r="O2600" s="231"/>
      <c r="P2600" s="231"/>
      <c r="Q2600" s="231"/>
      <c r="R2600" s="231"/>
      <c r="S2600" s="231"/>
      <c r="T2600" s="231"/>
    </row>
    <row r="2601">
      <c r="A2601" s="257" t="str">
        <v>1001100020-2</v>
      </c>
      <c r="B2601" s="257" t="str">
        <v>1001100020</v>
      </c>
      <c r="C2601" s="257" t="str">
        <v>亚朵村的茶 老树红茶礼盒</v>
      </c>
      <c r="D2601" s="257"/>
      <c r="E2601" s="257" t="str">
        <v>耶律定制</v>
      </c>
      <c r="F2601" s="257" t="str">
        <v>定制</v>
      </c>
      <c r="G2601" s="231"/>
      <c r="H2601" s="231"/>
      <c r="I2601" s="231"/>
      <c r="J2601" s="231"/>
      <c r="K2601" s="231"/>
      <c r="L2601" s="231"/>
      <c r="M2601" s="231"/>
      <c r="N2601" s="231"/>
      <c r="O2601" s="231"/>
      <c r="P2601" s="231"/>
      <c r="Q2601" s="231"/>
      <c r="R2601" s="231"/>
      <c r="S2601" s="231"/>
      <c r="T2601" s="231"/>
    </row>
    <row r="2602">
      <c r="A2602" s="257" t="str">
        <v>0301000006-c161</v>
      </c>
      <c r="B2602" s="257" t="str">
        <v>0301000006</v>
      </c>
      <c r="C2602" s="257" t="str">
        <v>简约实木双人床</v>
      </c>
      <c r="D2602" s="257"/>
      <c r="E2602" s="257"/>
      <c r="F2602" s="257" t="str">
        <v>樱桃木L161*W218*H95cm樱桃木色</v>
      </c>
      <c r="G2602" s="231"/>
      <c r="H2602" s="231"/>
      <c r="I2602" s="231"/>
      <c r="J2602" s="231"/>
      <c r="K2602" s="231"/>
      <c r="L2602" s="231"/>
      <c r="M2602" s="231"/>
      <c r="N2602" s="231"/>
      <c r="O2602" s="231"/>
      <c r="P2602" s="231"/>
      <c r="Q2602" s="231"/>
      <c r="R2602" s="231"/>
      <c r="S2602" s="231"/>
      <c r="T2602" s="231"/>
    </row>
    <row r="2603">
      <c r="A2603" s="257" t="str">
        <v>0301000006-c191</v>
      </c>
      <c r="B2603" s="257" t="str">
        <v>0301000006</v>
      </c>
      <c r="C2603" s="257" t="str">
        <v>简约实木双人床</v>
      </c>
      <c r="D2603" s="257"/>
      <c r="E2603" s="257"/>
      <c r="F2603" s="257" t="str">
        <v>樱桃木L191*W218*H95cm樱桃木色</v>
      </c>
      <c r="G2603" s="231"/>
      <c r="H2603" s="231"/>
      <c r="I2603" s="231"/>
      <c r="J2603" s="231"/>
      <c r="K2603" s="231"/>
      <c r="L2603" s="231"/>
      <c r="M2603" s="231"/>
      <c r="N2603" s="231"/>
      <c r="O2603" s="231"/>
      <c r="P2603" s="231"/>
      <c r="Q2603" s="231"/>
      <c r="R2603" s="231"/>
      <c r="S2603" s="231"/>
      <c r="T2603" s="231"/>
    </row>
    <row r="2604">
      <c r="A2604" s="257" t="str">
        <v>0302000004-1</v>
      </c>
      <c r="B2604" s="257" t="str">
        <v>0302000004</v>
      </c>
      <c r="C2604" s="257" t="str">
        <v>简约实木床头柜</v>
      </c>
      <c r="D2604" s="257"/>
      <c r="E2604" s="257"/>
      <c r="F2604" s="257" t="str">
        <v>樱桃木L45*W35*H60cm樱桃木色</v>
      </c>
      <c r="G2604" s="231"/>
      <c r="H2604" s="231"/>
      <c r="I2604" s="231"/>
      <c r="J2604" s="231"/>
      <c r="K2604" s="231"/>
      <c r="L2604" s="231"/>
      <c r="M2604" s="231"/>
      <c r="N2604" s="231"/>
      <c r="O2604" s="231"/>
      <c r="P2604" s="231"/>
      <c r="Q2604" s="231"/>
      <c r="R2604" s="231"/>
      <c r="S2604" s="231"/>
      <c r="T2604" s="231"/>
    </row>
    <row r="2605">
      <c r="A2605" s="257" t="str">
        <v>0301000007-w161</v>
      </c>
      <c r="B2605" s="257" t="str">
        <v>0301000007</v>
      </c>
      <c r="C2605" s="257" t="str">
        <v>简约实木双人床</v>
      </c>
      <c r="D2605" s="257"/>
      <c r="E2605" s="257"/>
      <c r="F2605" s="257" t="str">
        <v>白橡木L161*W218*H95cm深胡桃色</v>
      </c>
      <c r="G2605" s="231"/>
      <c r="H2605" s="231"/>
      <c r="I2605" s="231"/>
      <c r="J2605" s="231"/>
      <c r="K2605" s="231"/>
      <c r="L2605" s="231"/>
      <c r="M2605" s="231"/>
      <c r="N2605" s="231"/>
      <c r="O2605" s="231"/>
      <c r="P2605" s="231"/>
      <c r="Q2605" s="231"/>
      <c r="R2605" s="231"/>
      <c r="S2605" s="231"/>
      <c r="T2605" s="231"/>
    </row>
    <row r="2606">
      <c r="A2606" s="257" t="str">
        <v>0301000007-w191</v>
      </c>
      <c r="B2606" s="257" t="str">
        <v>0301000007</v>
      </c>
      <c r="C2606" s="257" t="str">
        <v>简约实木双人床</v>
      </c>
      <c r="D2606" s="257"/>
      <c r="E2606" s="257"/>
      <c r="F2606" s="257" t="str">
        <v>白橡木L191*W218*H95cm深胡桃色</v>
      </c>
      <c r="G2606" s="231"/>
      <c r="H2606" s="231"/>
      <c r="I2606" s="231"/>
      <c r="J2606" s="231"/>
      <c r="K2606" s="231"/>
      <c r="L2606" s="231"/>
      <c r="M2606" s="231"/>
      <c r="N2606" s="231"/>
      <c r="O2606" s="231"/>
      <c r="P2606" s="231"/>
      <c r="Q2606" s="231"/>
      <c r="R2606" s="231"/>
      <c r="S2606" s="231"/>
      <c r="T2606" s="231"/>
    </row>
    <row r="2607">
      <c r="A2607" s="257" t="str">
        <v>0302000005-1</v>
      </c>
      <c r="B2607" s="257" t="str">
        <v>0302000005</v>
      </c>
      <c r="C2607" s="257" t="str">
        <v>简约实木床头柜</v>
      </c>
      <c r="D2607" s="257"/>
      <c r="E2607" s="257"/>
      <c r="F2607" s="257" t="str">
        <v>白橡木L45*W35*H60cm深胡桃色</v>
      </c>
      <c r="G2607" s="231"/>
      <c r="H2607" s="231"/>
      <c r="I2607" s="231"/>
      <c r="J2607" s="231"/>
      <c r="K2607" s="231"/>
      <c r="L2607" s="231"/>
      <c r="M2607" s="231"/>
      <c r="N2607" s="231"/>
      <c r="O2607" s="231"/>
      <c r="P2607" s="231"/>
      <c r="Q2607" s="231"/>
      <c r="R2607" s="231"/>
      <c r="S2607" s="231"/>
      <c r="T2607" s="231"/>
    </row>
    <row r="2608">
      <c r="A2608" s="257" t="str">
        <v>0301000008-b163</v>
      </c>
      <c r="B2608" s="257" t="str">
        <v>0301000008</v>
      </c>
      <c r="C2608" s="257" t="str">
        <v>轻奢黑胡桃木双人床</v>
      </c>
      <c r="D2608" s="257"/>
      <c r="E2608" s="257"/>
      <c r="F2608" s="257" t="str">
        <v>黑胡桃木L163*W210*H102cm</v>
      </c>
      <c r="G2608" s="231"/>
      <c r="H2608" s="231"/>
      <c r="I2608" s="231"/>
      <c r="J2608" s="231"/>
      <c r="K2608" s="231"/>
      <c r="L2608" s="231"/>
      <c r="M2608" s="231"/>
      <c r="N2608" s="231"/>
      <c r="O2608" s="231"/>
      <c r="P2608" s="231"/>
      <c r="Q2608" s="231"/>
      <c r="R2608" s="231"/>
      <c r="S2608" s="231"/>
      <c r="T2608" s="231"/>
    </row>
    <row r="2609">
      <c r="A2609" s="257" t="str">
        <v>0301000008-b193</v>
      </c>
      <c r="B2609" s="257" t="str">
        <v>0301000008</v>
      </c>
      <c r="C2609" s="257" t="str">
        <v>轻奢黑胡桃木双人床</v>
      </c>
      <c r="D2609" s="257"/>
      <c r="E2609" s="257"/>
      <c r="F2609" s="257" t="str">
        <v>黑胡桃木L193*W210*H102cm</v>
      </c>
      <c r="G2609" s="231"/>
      <c r="H2609" s="231"/>
      <c r="I2609" s="231"/>
      <c r="J2609" s="231"/>
      <c r="K2609" s="231"/>
      <c r="L2609" s="231"/>
      <c r="M2609" s="231"/>
      <c r="N2609" s="231"/>
      <c r="O2609" s="231"/>
      <c r="P2609" s="231"/>
      <c r="Q2609" s="231"/>
      <c r="R2609" s="231"/>
      <c r="S2609" s="231"/>
      <c r="T2609" s="231"/>
    </row>
    <row r="2610">
      <c r="A2610" s="257" t="str">
        <v>0302000006-1</v>
      </c>
      <c r="B2610" s="257" t="str">
        <v>0302000006</v>
      </c>
      <c r="C2610" s="257" t="str">
        <v>轻奢黑胡桃木床头柜</v>
      </c>
      <c r="D2610" s="257"/>
      <c r="E2610" s="257"/>
      <c r="F2610" s="257" t="str">
        <v>黑胡桃木L45*W35*H60cm</v>
      </c>
      <c r="G2610" s="231"/>
      <c r="H2610" s="231"/>
      <c r="I2610" s="231"/>
      <c r="J2610" s="231"/>
      <c r="K2610" s="231"/>
      <c r="L2610" s="231"/>
      <c r="M2610" s="231"/>
      <c r="N2610" s="231"/>
      <c r="O2610" s="231"/>
      <c r="P2610" s="231"/>
      <c r="Q2610" s="231"/>
      <c r="R2610" s="231"/>
      <c r="S2610" s="231"/>
      <c r="T2610" s="231"/>
    </row>
    <row r="2611">
      <c r="A2611" s="257" t="str">
        <v>0102100022-1</v>
      </c>
      <c r="B2611" s="257" t="str">
        <v>0102100022</v>
      </c>
      <c r="C2611" s="257" t="str">
        <v>酒店同款羽绒枕-家用版</v>
      </c>
      <c r="D2611" s="257"/>
      <c r="E2611" s="257"/>
      <c r="F2611" s="257" t="str">
        <v>鹅绒</v>
      </c>
      <c r="G2611" s="231"/>
      <c r="H2611" s="231"/>
      <c r="I2611" s="231"/>
      <c r="J2611" s="231"/>
      <c r="K2611" s="231"/>
      <c r="L2611" s="231"/>
      <c r="M2611" s="231"/>
      <c r="N2611" s="231"/>
      <c r="O2611" s="231"/>
      <c r="P2611" s="231"/>
      <c r="Q2611" s="231"/>
      <c r="R2611" s="231"/>
      <c r="S2611" s="231"/>
      <c r="T2611" s="231"/>
    </row>
    <row r="2612">
      <c r="A2612" s="257" t="str">
        <v>0101100026-200*230</v>
      </c>
      <c r="B2612" s="257" t="str">
        <v>0101100026</v>
      </c>
      <c r="C2612" s="257" t="str">
        <v>亚朵生活 酒店同款裸棉四件套</v>
      </c>
      <c r="D2612" s="257" t="str">
        <v>亚朵生活 酒店同款裸棉四件套</v>
      </c>
      <c r="E2612" s="257"/>
      <c r="F2612" s="257" t="str">
        <v>200*230床单款80*60S</v>
      </c>
      <c r="G2612" s="231"/>
      <c r="H2612" s="231"/>
      <c r="I2612" s="231"/>
      <c r="J2612" s="231"/>
      <c r="K2612" s="231"/>
      <c r="L2612" s="231"/>
      <c r="M2612" s="231"/>
      <c r="N2612" s="231"/>
      <c r="O2612" s="231"/>
      <c r="P2612" s="231"/>
      <c r="Q2612" s="231"/>
      <c r="R2612" s="231"/>
      <c r="S2612" s="231"/>
      <c r="T2612" s="231"/>
    </row>
    <row r="2613">
      <c r="A2613" s="257" t="str">
        <v>0101100026-220*240</v>
      </c>
      <c r="B2613" s="257" t="str">
        <v>0101100026</v>
      </c>
      <c r="C2613" s="257" t="str">
        <v>亚朵生活 酒店同款裸棉四件套</v>
      </c>
      <c r="D2613" s="257" t="str">
        <v>亚朵生活 酒店同款裸棉四件套</v>
      </c>
      <c r="E2613" s="257"/>
      <c r="F2613" s="257" t="str">
        <v>220*240床单款80*60S</v>
      </c>
      <c r="G2613" s="231"/>
      <c r="H2613" s="231"/>
      <c r="I2613" s="231"/>
      <c r="J2613" s="231"/>
      <c r="K2613" s="231"/>
      <c r="L2613" s="231"/>
      <c r="M2613" s="231"/>
      <c r="N2613" s="231"/>
      <c r="O2613" s="231"/>
      <c r="P2613" s="231"/>
      <c r="Q2613" s="231"/>
      <c r="R2613" s="231"/>
      <c r="S2613" s="231"/>
      <c r="T2613" s="231"/>
    </row>
    <row r="2614">
      <c r="A2614" s="257" t="str">
        <v>0101100027-lg-1.8</v>
      </c>
      <c r="B2614" s="257" t="str">
        <v>0101100027</v>
      </c>
      <c r="C2614" s="257" t="str">
        <v>亚朵生活100支长绒棉贡缎四件套</v>
      </c>
      <c r="D2614" s="257"/>
      <c r="E2614" s="257"/>
      <c r="F2614" s="257" t="str">
        <v>拿铁灰-220*240</v>
      </c>
      <c r="G2614" s="231"/>
      <c r="H2614" s="231"/>
      <c r="I2614" s="231"/>
      <c r="J2614" s="231"/>
      <c r="K2614" s="231"/>
      <c r="L2614" s="231"/>
      <c r="M2614" s="231"/>
      <c r="N2614" s="231"/>
      <c r="O2614" s="231"/>
      <c r="P2614" s="231"/>
      <c r="Q2614" s="231"/>
      <c r="R2614" s="231"/>
      <c r="S2614" s="231"/>
      <c r="T2614" s="231"/>
    </row>
    <row r="2615">
      <c r="A2615" s="257" t="str">
        <v>0101100027-lg-1.5</v>
      </c>
      <c r="B2615" s="257" t="str">
        <v>0101100027</v>
      </c>
      <c r="C2615" s="257" t="str">
        <v>亚朵生活100支长绒棉贡缎四件套</v>
      </c>
      <c r="D2615" s="257"/>
      <c r="E2615" s="257"/>
      <c r="F2615" s="257" t="str">
        <v>拿铁灰-200*230</v>
      </c>
      <c r="G2615" s="231"/>
      <c r="H2615" s="231"/>
      <c r="I2615" s="231"/>
      <c r="J2615" s="231"/>
      <c r="K2615" s="231"/>
      <c r="L2615" s="231"/>
      <c r="M2615" s="231"/>
      <c r="N2615" s="231"/>
      <c r="O2615" s="231"/>
      <c r="P2615" s="231"/>
      <c r="Q2615" s="231"/>
      <c r="R2615" s="231"/>
      <c r="S2615" s="231"/>
      <c r="T2615" s="231"/>
    </row>
    <row r="2616">
      <c r="A2616" s="257" t="str">
        <v>0101100027-pg-1.8</v>
      </c>
      <c r="B2616" s="257" t="str">
        <v>0101100027</v>
      </c>
      <c r="C2616" s="257" t="str">
        <v>亚朵生活100支长绒棉贡缎四件套</v>
      </c>
      <c r="D2616" s="257"/>
      <c r="E2616" s="257"/>
      <c r="F2616" s="257" t="str">
        <v>颜色:绿色,床品尺寸:220*240cm,普通系列</v>
      </c>
      <c r="G2616" s="231"/>
      <c r="H2616" s="231"/>
      <c r="I2616" s="231"/>
      <c r="J2616" s="231"/>
      <c r="K2616" s="231"/>
      <c r="L2616" s="231"/>
      <c r="M2616" s="231"/>
      <c r="N2616" s="231"/>
      <c r="O2616" s="231"/>
      <c r="P2616" s="231"/>
      <c r="Q2616" s="231"/>
      <c r="R2616" s="231"/>
      <c r="S2616" s="231"/>
      <c r="T2616" s="231"/>
    </row>
    <row r="2617">
      <c r="A2617" s="257" t="str">
        <v>0101100027-pg-1.5</v>
      </c>
      <c r="B2617" s="257" t="str">
        <v>0101100027</v>
      </c>
      <c r="C2617" s="257" t="str">
        <v>亚朵生活100支长绒棉贡缎四件套</v>
      </c>
      <c r="D2617" s="257"/>
      <c r="E2617" s="257"/>
      <c r="F2617" s="257" t="str">
        <v>孔雀绿-200*230</v>
      </c>
      <c r="G2617" s="231"/>
      <c r="H2617" s="231"/>
      <c r="I2617" s="231"/>
      <c r="J2617" s="231"/>
      <c r="K2617" s="231"/>
      <c r="L2617" s="231"/>
      <c r="M2617" s="231"/>
      <c r="N2617" s="231"/>
      <c r="O2617" s="231"/>
      <c r="P2617" s="231"/>
      <c r="Q2617" s="231"/>
      <c r="R2617" s="231"/>
      <c r="S2617" s="231"/>
      <c r="T2617" s="231"/>
    </row>
    <row r="2618">
      <c r="A2618" s="257" t="str">
        <v>0101100027-lb-1.8</v>
      </c>
      <c r="B2618" s="257" t="str">
        <v>0101100027</v>
      </c>
      <c r="C2618" s="257" t="str">
        <v>亚朵生活100支长绒棉贡缎四件套</v>
      </c>
      <c r="D2618" s="257"/>
      <c r="E2618" s="257"/>
      <c r="F2618" s="257" t="str">
        <v>湖畔蓝-220*240</v>
      </c>
      <c r="G2618" s="231"/>
      <c r="H2618" s="231"/>
      <c r="I2618" s="231"/>
      <c r="J2618" s="231"/>
      <c r="K2618" s="231"/>
      <c r="L2618" s="231"/>
      <c r="M2618" s="231"/>
      <c r="N2618" s="231"/>
      <c r="O2618" s="231"/>
      <c r="P2618" s="231"/>
      <c r="Q2618" s="231"/>
      <c r="R2618" s="231"/>
      <c r="S2618" s="231"/>
      <c r="T2618" s="231"/>
    </row>
    <row r="2619">
      <c r="A2619" s="257" t="str">
        <v>0101100027-lb-1.5</v>
      </c>
      <c r="B2619" s="257" t="str">
        <v>0101100027</v>
      </c>
      <c r="C2619" s="257" t="str">
        <v>亚朵生活100支长绒棉贡缎四件套</v>
      </c>
      <c r="D2619" s="257"/>
      <c r="E2619" s="257"/>
      <c r="F2619" s="257" t="str">
        <v>颜色:蓝色,床品尺寸:200*230cm,普通系列</v>
      </c>
      <c r="G2619" s="231"/>
      <c r="H2619" s="231"/>
      <c r="I2619" s="231"/>
      <c r="J2619" s="231"/>
      <c r="K2619" s="231"/>
      <c r="L2619" s="231"/>
      <c r="M2619" s="231"/>
      <c r="N2619" s="231"/>
      <c r="O2619" s="231"/>
      <c r="P2619" s="231"/>
      <c r="Q2619" s="231"/>
      <c r="R2619" s="231"/>
      <c r="S2619" s="231"/>
      <c r="T2619" s="231"/>
    </row>
    <row r="2620">
      <c r="A2620" s="257" t="str">
        <v>0101100027-bp-1.8</v>
      </c>
      <c r="B2620" s="257" t="str">
        <v>0101100027</v>
      </c>
      <c r="C2620" s="257" t="str">
        <v>亚朵生活100支长绒棉贡缎四件套</v>
      </c>
      <c r="D2620" s="257"/>
      <c r="E2620" s="257"/>
      <c r="F2620" s="257" t="str">
        <v>豆沙粉-220*240</v>
      </c>
      <c r="G2620" s="231"/>
      <c r="H2620" s="231"/>
      <c r="I2620" s="231"/>
      <c r="J2620" s="231"/>
      <c r="K2620" s="231"/>
      <c r="L2620" s="231"/>
      <c r="M2620" s="231"/>
      <c r="N2620" s="231"/>
      <c r="O2620" s="231"/>
      <c r="P2620" s="231"/>
      <c r="Q2620" s="231"/>
      <c r="R2620" s="231"/>
      <c r="S2620" s="231"/>
      <c r="T2620" s="231"/>
    </row>
    <row r="2621">
      <c r="A2621" s="257" t="str">
        <v>0101100027-bp-1.5</v>
      </c>
      <c r="B2621" s="257" t="str">
        <v>0101100027</v>
      </c>
      <c r="C2621" s="257" t="str">
        <v>亚朵生活100支长绒棉贡缎四件套</v>
      </c>
      <c r="D2621" s="257"/>
      <c r="E2621" s="257"/>
      <c r="F2621" s="257" t="str">
        <v>豆沙粉-200*230</v>
      </c>
      <c r="G2621" s="231"/>
      <c r="H2621" s="231"/>
      <c r="I2621" s="231"/>
      <c r="J2621" s="231"/>
      <c r="K2621" s="231"/>
      <c r="L2621" s="231"/>
      <c r="M2621" s="231"/>
      <c r="N2621" s="231"/>
      <c r="O2621" s="231"/>
      <c r="P2621" s="231"/>
      <c r="Q2621" s="231"/>
      <c r="R2621" s="231"/>
      <c r="S2621" s="231"/>
      <c r="T2621" s="231"/>
    </row>
    <row r="2622">
      <c r="A2622" s="257" t="str">
        <v>0101100027-pg-1.8-1</v>
      </c>
      <c r="B2622" s="257" t="str">
        <v>0101100027</v>
      </c>
      <c r="C2622" s="257" t="str">
        <v>亚朵生活100支长绒棉贡缎四件套</v>
      </c>
      <c r="D2622" s="257"/>
      <c r="E2622" s="257"/>
      <c r="F2622" s="257" t="str">
        <v>孔雀绿-220*240</v>
      </c>
      <c r="G2622" s="231"/>
      <c r="H2622" s="231"/>
      <c r="I2622" s="231"/>
      <c r="J2622" s="231"/>
      <c r="K2622" s="231"/>
      <c r="L2622" s="231"/>
      <c r="M2622" s="231"/>
      <c r="N2622" s="231"/>
      <c r="O2622" s="231"/>
      <c r="P2622" s="231"/>
      <c r="Q2622" s="231"/>
      <c r="R2622" s="231"/>
      <c r="S2622" s="231"/>
      <c r="T2622" s="231"/>
    </row>
    <row r="2623">
      <c r="A2623" s="257" t="str">
        <v>0101100027-pg-1.5-1</v>
      </c>
      <c r="B2623" s="257" t="str">
        <v>0101100027</v>
      </c>
      <c r="C2623" s="257" t="str">
        <v>亚朵生活100支长绒棉贡缎四件套</v>
      </c>
      <c r="D2623" s="257"/>
      <c r="E2623" s="257"/>
      <c r="F2623" s="257" t="str">
        <v>孔雀绿-200*230</v>
      </c>
      <c r="G2623" s="231"/>
      <c r="H2623" s="231"/>
      <c r="I2623" s="231"/>
      <c r="J2623" s="231"/>
      <c r="K2623" s="231"/>
      <c r="L2623" s="231"/>
      <c r="M2623" s="231"/>
      <c r="N2623" s="231"/>
      <c r="O2623" s="231"/>
      <c r="P2623" s="231"/>
      <c r="Q2623" s="231"/>
      <c r="R2623" s="231"/>
      <c r="S2623" s="231"/>
      <c r="T2623" s="231"/>
    </row>
    <row r="2624">
      <c r="A2624" s="257" t="str">
        <v>0101100027-lb-1.5-1</v>
      </c>
      <c r="B2624" s="257" t="str">
        <v>0101100027</v>
      </c>
      <c r="C2624" s="257" t="str">
        <v>亚朵生活100支长绒棉贡缎四件套</v>
      </c>
      <c r="D2624" s="257"/>
      <c r="E2624" s="257"/>
      <c r="F2624" s="257" t="str">
        <v>湖畔蓝-200*230</v>
      </c>
      <c r="G2624" s="231"/>
      <c r="H2624" s="231"/>
      <c r="I2624" s="231"/>
      <c r="J2624" s="231"/>
      <c r="K2624" s="231"/>
      <c r="L2624" s="231"/>
      <c r="M2624" s="231"/>
      <c r="N2624" s="231"/>
      <c r="O2624" s="231"/>
      <c r="P2624" s="231"/>
      <c r="Q2624" s="231"/>
      <c r="R2624" s="231"/>
      <c r="S2624" s="231"/>
      <c r="T2624" s="231"/>
    </row>
    <row r="2625">
      <c r="A2625" s="257" t="str">
        <v>0101100027-lb-1.8-1</v>
      </c>
      <c r="B2625" s="257" t="str">
        <v>0101100027</v>
      </c>
      <c r="C2625" s="257" t="str">
        <v>亚朵生活100支长绒棉贡缎四件套</v>
      </c>
      <c r="D2625" s="257"/>
      <c r="E2625" s="257"/>
      <c r="F2625" s="257" t="str">
        <v>湖畔蓝-220*240</v>
      </c>
      <c r="G2625" s="231"/>
      <c r="H2625" s="231"/>
      <c r="I2625" s="231"/>
      <c r="J2625" s="231"/>
      <c r="K2625" s="231"/>
      <c r="L2625" s="231"/>
      <c r="M2625" s="231"/>
      <c r="N2625" s="231"/>
      <c r="O2625" s="231"/>
      <c r="P2625" s="231"/>
      <c r="Q2625" s="231"/>
      <c r="R2625" s="231"/>
      <c r="S2625" s="231"/>
      <c r="T2625" s="231"/>
    </row>
    <row r="2626">
      <c r="A2626" s="257" t="str">
        <v>0101100027-bp-1.5-1</v>
      </c>
      <c r="B2626" s="257" t="str">
        <v>0101100027</v>
      </c>
      <c r="C2626" s="257" t="str">
        <v>亚朵生活100支长绒棉贡缎四件套</v>
      </c>
      <c r="D2626" s="257"/>
      <c r="E2626" s="257"/>
      <c r="F2626" s="257" t="str">
        <v>豆沙粉-200*230</v>
      </c>
      <c r="G2626" s="231"/>
      <c r="H2626" s="231"/>
      <c r="I2626" s="231"/>
      <c r="J2626" s="231"/>
      <c r="K2626" s="231"/>
      <c r="L2626" s="231"/>
      <c r="M2626" s="231"/>
      <c r="N2626" s="231"/>
      <c r="O2626" s="231"/>
      <c r="P2626" s="231"/>
      <c r="Q2626" s="231"/>
      <c r="R2626" s="231"/>
      <c r="S2626" s="231"/>
      <c r="T2626" s="231"/>
    </row>
    <row r="2627">
      <c r="A2627" s="257" t="str">
        <v>0101100027-bp-1.8-1</v>
      </c>
      <c r="B2627" s="257" t="str">
        <v>0101100027</v>
      </c>
      <c r="C2627" s="257" t="str">
        <v>亚朵生活100支长绒棉贡缎四件套</v>
      </c>
      <c r="D2627" s="257"/>
      <c r="E2627" s="257"/>
      <c r="F2627" s="257" t="str">
        <v>豆沙粉-220*240</v>
      </c>
      <c r="G2627" s="231"/>
      <c r="H2627" s="231"/>
      <c r="I2627" s="231"/>
      <c r="J2627" s="231"/>
      <c r="K2627" s="231"/>
      <c r="L2627" s="231"/>
      <c r="M2627" s="231"/>
      <c r="N2627" s="231"/>
      <c r="O2627" s="231"/>
      <c r="P2627" s="231"/>
      <c r="Q2627" s="231"/>
      <c r="R2627" s="231"/>
      <c r="S2627" s="231"/>
      <c r="T2627" s="231"/>
    </row>
    <row r="2628">
      <c r="A2628" s="257" t="str">
        <v>0101100027-lg-1.5-1</v>
      </c>
      <c r="B2628" s="257" t="str">
        <v>0101100027</v>
      </c>
      <c r="C2628" s="257" t="str">
        <v>亚朵生活100支长绒棉贡缎四件套</v>
      </c>
      <c r="D2628" s="257"/>
      <c r="E2628" s="257"/>
      <c r="F2628" s="257" t="str">
        <v>拿铁灰-200*230</v>
      </c>
      <c r="G2628" s="231"/>
      <c r="H2628" s="231"/>
      <c r="I2628" s="231"/>
      <c r="J2628" s="231"/>
      <c r="K2628" s="231"/>
      <c r="L2628" s="231"/>
      <c r="M2628" s="231"/>
      <c r="N2628" s="231"/>
      <c r="O2628" s="231"/>
      <c r="P2628" s="231"/>
      <c r="Q2628" s="231"/>
      <c r="R2628" s="231"/>
      <c r="S2628" s="231"/>
      <c r="T2628" s="231"/>
    </row>
    <row r="2629">
      <c r="A2629" s="257" t="str">
        <v>0101100027-lg-1.8-1</v>
      </c>
      <c r="B2629" s="257" t="str">
        <v>0101100027</v>
      </c>
      <c r="C2629" s="257" t="str">
        <v>亚朵生活100支长绒棉贡缎四件套</v>
      </c>
      <c r="D2629" s="257"/>
      <c r="E2629" s="257"/>
      <c r="F2629" s="257" t="str">
        <v>拿铁灰-220*240</v>
      </c>
      <c r="G2629" s="231"/>
      <c r="H2629" s="231"/>
      <c r="I2629" s="231"/>
      <c r="J2629" s="231"/>
      <c r="K2629" s="231"/>
      <c r="L2629" s="231"/>
      <c r="M2629" s="231"/>
      <c r="N2629" s="231"/>
      <c r="O2629" s="231"/>
      <c r="P2629" s="231"/>
      <c r="Q2629" s="231"/>
      <c r="R2629" s="231"/>
      <c r="S2629" s="231"/>
      <c r="T2629" s="231"/>
    </row>
    <row r="2630">
      <c r="A2630" s="257" t="str">
        <v>0406100005-p</v>
      </c>
      <c r="B2630" s="257" t="str">
        <v>0406100005</v>
      </c>
      <c r="C2630" s="257" t="str">
        <v>亚朵生活 舒爽透气双层纱盖毯</v>
      </c>
      <c r="D2630" s="257"/>
      <c r="E2630" s="257"/>
      <c r="F2630" s="257" t="str">
        <v>熊猫</v>
      </c>
      <c r="G2630" s="231"/>
      <c r="H2630" s="231"/>
      <c r="I2630" s="231"/>
      <c r="J2630" s="231"/>
      <c r="K2630" s="231"/>
      <c r="L2630" s="231"/>
      <c r="M2630" s="231"/>
      <c r="N2630" s="231"/>
      <c r="O2630" s="231"/>
      <c r="P2630" s="231"/>
      <c r="Q2630" s="231"/>
      <c r="R2630" s="231"/>
      <c r="S2630" s="231"/>
      <c r="T2630" s="231"/>
    </row>
    <row r="2631">
      <c r="A2631" s="257" t="str">
        <v>0406100005-d</v>
      </c>
      <c r="B2631" s="257" t="str">
        <v>0406100005</v>
      </c>
      <c r="C2631" s="257" t="str">
        <v>亚朵生活 舒爽透气双层纱盖毯</v>
      </c>
      <c r="D2631" s="257"/>
      <c r="E2631" s="257"/>
      <c r="F2631" s="257" t="str">
        <v>恐龙</v>
      </c>
      <c r="G2631" s="231"/>
      <c r="H2631" s="231"/>
      <c r="I2631" s="231"/>
      <c r="J2631" s="231"/>
      <c r="K2631" s="231"/>
      <c r="L2631" s="231"/>
      <c r="M2631" s="231"/>
      <c r="N2631" s="231"/>
      <c r="O2631" s="231"/>
      <c r="P2631" s="231"/>
      <c r="Q2631" s="231"/>
      <c r="R2631" s="231"/>
      <c r="S2631" s="231"/>
      <c r="T2631" s="231"/>
    </row>
    <row r="2632">
      <c r="A2632" s="257" t="str">
        <v>0406100006-p</v>
      </c>
      <c r="B2632" s="257" t="str">
        <v>0406100006</v>
      </c>
      <c r="C2632" s="257" t="str">
        <v>亚朵生活 萌宠圆柱抱枕</v>
      </c>
      <c r="D2632" s="257"/>
      <c r="E2632" s="257"/>
      <c r="F2632" s="257" t="str">
        <v>熊猫</v>
      </c>
      <c r="G2632" s="231"/>
      <c r="H2632" s="231"/>
      <c r="I2632" s="231"/>
      <c r="J2632" s="231"/>
      <c r="K2632" s="231"/>
      <c r="L2632" s="231"/>
      <c r="M2632" s="231"/>
      <c r="N2632" s="231"/>
      <c r="O2632" s="231"/>
      <c r="P2632" s="231"/>
      <c r="Q2632" s="231"/>
      <c r="R2632" s="231"/>
      <c r="S2632" s="231"/>
      <c r="T2632" s="231"/>
    </row>
    <row r="2633">
      <c r="A2633" s="257" t="str">
        <v>0406100006-d</v>
      </c>
      <c r="B2633" s="257" t="str">
        <v>0406100006</v>
      </c>
      <c r="C2633" s="257" t="str">
        <v>亚朵生活 萌宠圆柱抱枕</v>
      </c>
      <c r="D2633" s="257"/>
      <c r="E2633" s="257"/>
      <c r="F2633" s="257" t="str">
        <v>恐龙</v>
      </c>
      <c r="G2633" s="231"/>
      <c r="H2633" s="231"/>
      <c r="I2633" s="231"/>
      <c r="J2633" s="231"/>
      <c r="K2633" s="231"/>
      <c r="L2633" s="231"/>
      <c r="M2633" s="231"/>
      <c r="N2633" s="231"/>
      <c r="O2633" s="231"/>
      <c r="P2633" s="231"/>
      <c r="Q2633" s="231"/>
      <c r="R2633" s="231"/>
      <c r="S2633" s="231"/>
      <c r="T2633" s="231"/>
    </row>
    <row r="2634">
      <c r="A2634" s="257" t="str">
        <v>0406100007-p</v>
      </c>
      <c r="B2634" s="257" t="str">
        <v>0406100007</v>
      </c>
      <c r="C2634" s="257" t="str">
        <v>亚朵生活 萌宠抱枕</v>
      </c>
      <c r="D2634" s="257"/>
      <c r="E2634" s="257"/>
      <c r="F2634" s="257" t="str">
        <v>熊猫</v>
      </c>
      <c r="G2634" s="231"/>
      <c r="H2634" s="231"/>
      <c r="I2634" s="231"/>
      <c r="J2634" s="231"/>
      <c r="K2634" s="231"/>
      <c r="L2634" s="231"/>
      <c r="M2634" s="231"/>
      <c r="N2634" s="231"/>
      <c r="O2634" s="231"/>
      <c r="P2634" s="231"/>
      <c r="Q2634" s="231"/>
      <c r="R2634" s="231"/>
      <c r="S2634" s="231"/>
      <c r="T2634" s="231"/>
    </row>
    <row r="2635">
      <c r="A2635" s="257" t="str">
        <v>0406100007-d</v>
      </c>
      <c r="B2635" s="257" t="str">
        <v>0406100007</v>
      </c>
      <c r="C2635" s="257" t="str">
        <v>亚朵生活 萌宠抱枕</v>
      </c>
      <c r="D2635" s="257"/>
      <c r="E2635" s="257"/>
      <c r="F2635" s="257" t="str">
        <v>恐龙</v>
      </c>
      <c r="G2635" s="231"/>
      <c r="H2635" s="231"/>
      <c r="I2635" s="231"/>
      <c r="J2635" s="231"/>
      <c r="K2635" s="231"/>
      <c r="L2635" s="231"/>
      <c r="M2635" s="231"/>
      <c r="N2635" s="231"/>
      <c r="O2635" s="231"/>
      <c r="P2635" s="231"/>
      <c r="Q2635" s="231"/>
      <c r="R2635" s="231"/>
      <c r="S2635" s="231"/>
      <c r="T2635" s="231"/>
    </row>
    <row r="2636">
      <c r="A2636" s="257" t="str">
        <v>0101100028-z-1.8</v>
      </c>
      <c r="B2636" s="257" t="str">
        <v>0101100028</v>
      </c>
      <c r="C2636" s="257" t="str">
        <v>亚朵生活 几何系列四件套</v>
      </c>
      <c r="D2636" s="257"/>
      <c r="E2636" s="257"/>
      <c r="F2636" s="257" t="str">
        <v>正方形-220*240</v>
      </c>
      <c r="G2636" s="231"/>
      <c r="H2636" s="231"/>
      <c r="I2636" s="231"/>
      <c r="J2636" s="231"/>
      <c r="K2636" s="231"/>
      <c r="L2636" s="231"/>
      <c r="M2636" s="231"/>
      <c r="N2636" s="231"/>
      <c r="O2636" s="231"/>
      <c r="P2636" s="231"/>
      <c r="Q2636" s="231"/>
      <c r="R2636" s="231"/>
      <c r="S2636" s="231"/>
      <c r="T2636" s="231"/>
    </row>
    <row r="2637">
      <c r="A2637" s="257" t="str">
        <v>0101100028-z-1.5</v>
      </c>
      <c r="B2637" s="257" t="str">
        <v>0101100028</v>
      </c>
      <c r="C2637" s="257" t="str">
        <v>亚朵生活 几何系列四件套</v>
      </c>
      <c r="D2637" s="257"/>
      <c r="E2637" s="257"/>
      <c r="F2637" s="257" t="str">
        <v>正方形-200*230</v>
      </c>
      <c r="G2637" s="231"/>
      <c r="H2637" s="231"/>
      <c r="I2637" s="231"/>
      <c r="J2637" s="231"/>
      <c r="K2637" s="231"/>
      <c r="L2637" s="231"/>
      <c r="M2637" s="231"/>
      <c r="N2637" s="231"/>
      <c r="O2637" s="231"/>
      <c r="P2637" s="231"/>
      <c r="Q2637" s="231"/>
      <c r="R2637" s="231"/>
      <c r="S2637" s="231"/>
      <c r="T2637" s="231"/>
    </row>
    <row r="2638">
      <c r="A2638" s="257" t="str">
        <v>0101100028-p-1.8</v>
      </c>
      <c r="B2638" s="257" t="str">
        <v>0101100028</v>
      </c>
      <c r="C2638" s="257" t="str">
        <v>亚朵生活 几何系列四件套</v>
      </c>
      <c r="D2638" s="257"/>
      <c r="E2638" s="257"/>
      <c r="F2638" s="257" t="str">
        <v>四边形-220*240</v>
      </c>
      <c r="G2638" s="231"/>
      <c r="H2638" s="231"/>
      <c r="I2638" s="231"/>
      <c r="J2638" s="231"/>
      <c r="K2638" s="231"/>
      <c r="L2638" s="231"/>
      <c r="M2638" s="231"/>
      <c r="N2638" s="231"/>
      <c r="O2638" s="231"/>
      <c r="P2638" s="231"/>
      <c r="Q2638" s="231"/>
      <c r="R2638" s="231"/>
      <c r="S2638" s="231"/>
      <c r="T2638" s="231"/>
    </row>
    <row r="2639">
      <c r="A2639" s="257" t="str">
        <v>0101100028-p-1.5</v>
      </c>
      <c r="B2639" s="257" t="str">
        <v>0101100028</v>
      </c>
      <c r="C2639" s="257" t="str">
        <v>亚朵生活 几何系列四件套</v>
      </c>
      <c r="D2639" s="257"/>
      <c r="E2639" s="257"/>
      <c r="F2639" s="257" t="str">
        <v>四边形-200*230</v>
      </c>
      <c r="G2639" s="231"/>
      <c r="H2639" s="231"/>
      <c r="I2639" s="231"/>
      <c r="J2639" s="231"/>
      <c r="K2639" s="231"/>
      <c r="L2639" s="231"/>
      <c r="M2639" s="231"/>
      <c r="N2639" s="231"/>
      <c r="O2639" s="231"/>
      <c r="P2639" s="231"/>
      <c r="Q2639" s="231"/>
      <c r="R2639" s="231"/>
      <c r="S2639" s="231"/>
      <c r="T2639" s="231"/>
    </row>
    <row r="2640">
      <c r="A2640" s="257" t="str">
        <v>0101100028-l-1.8</v>
      </c>
      <c r="B2640" s="257" t="str">
        <v>0101100028</v>
      </c>
      <c r="C2640" s="257" t="str">
        <v>亚朵生活 几何系列四件套</v>
      </c>
      <c r="D2640" s="257"/>
      <c r="E2640" s="257"/>
      <c r="F2640" s="257" t="str">
        <v>菱形-220*240</v>
      </c>
      <c r="G2640" s="231"/>
      <c r="H2640" s="231"/>
      <c r="I2640" s="231"/>
      <c r="J2640" s="231"/>
      <c r="K2640" s="231"/>
      <c r="L2640" s="231"/>
      <c r="M2640" s="231"/>
      <c r="N2640" s="231"/>
      <c r="O2640" s="231"/>
      <c r="P2640" s="231"/>
      <c r="Q2640" s="231"/>
      <c r="R2640" s="231"/>
      <c r="S2640" s="231"/>
      <c r="T2640" s="231"/>
    </row>
    <row r="2641">
      <c r="A2641" s="257" t="str">
        <v>0101100028-l-1.5</v>
      </c>
      <c r="B2641" s="257" t="str">
        <v>0101100028</v>
      </c>
      <c r="C2641" s="257" t="str">
        <v>亚朵生活 几何系列四件套</v>
      </c>
      <c r="D2641" s="257"/>
      <c r="E2641" s="257"/>
      <c r="F2641" s="257" t="str">
        <v>颜色:默认,床品尺寸:200*230cm,普通系列</v>
      </c>
      <c r="G2641" s="231"/>
      <c r="H2641" s="231"/>
      <c r="I2641" s="231"/>
      <c r="J2641" s="231"/>
      <c r="K2641" s="231"/>
      <c r="L2641" s="231"/>
      <c r="M2641" s="231"/>
      <c r="N2641" s="231"/>
      <c r="O2641" s="231"/>
      <c r="P2641" s="231"/>
      <c r="Q2641" s="231"/>
      <c r="R2641" s="231"/>
      <c r="S2641" s="231"/>
      <c r="T2641" s="231"/>
    </row>
    <row r="2642">
      <c r="A2642" s="257" t="str">
        <v>0102100023-p</v>
      </c>
      <c r="B2642" s="257" t="str">
        <v>0102100023</v>
      </c>
      <c r="C2642" s="257" t="str">
        <v>亚朵生活 儿童记忆棉高低枕</v>
      </c>
      <c r="D2642" s="257"/>
      <c r="E2642" s="257"/>
      <c r="F2642" s="257" t="str">
        <v>熊猫</v>
      </c>
      <c r="G2642" s="231"/>
      <c r="H2642" s="231"/>
      <c r="I2642" s="231"/>
      <c r="J2642" s="231"/>
      <c r="K2642" s="231"/>
      <c r="L2642" s="231"/>
      <c r="M2642" s="231"/>
      <c r="N2642" s="231"/>
      <c r="O2642" s="231"/>
      <c r="P2642" s="231"/>
      <c r="Q2642" s="231"/>
      <c r="R2642" s="231"/>
      <c r="S2642" s="231"/>
      <c r="T2642" s="231"/>
    </row>
    <row r="2643">
      <c r="A2643" s="257" t="str">
        <v>0102100023-d</v>
      </c>
      <c r="B2643" s="257" t="str">
        <v>0102100023</v>
      </c>
      <c r="C2643" s="257" t="str">
        <v>亚朵生活 儿童记忆棉高低枕</v>
      </c>
      <c r="D2643" s="257"/>
      <c r="E2643" s="257"/>
      <c r="F2643" s="257" t="str">
        <v>恐龙</v>
      </c>
      <c r="G2643" s="231"/>
      <c r="H2643" s="231"/>
      <c r="I2643" s="231"/>
      <c r="J2643" s="231"/>
      <c r="K2643" s="231"/>
      <c r="L2643" s="231"/>
      <c r="M2643" s="231"/>
      <c r="N2643" s="231"/>
      <c r="O2643" s="231"/>
      <c r="P2643" s="231"/>
      <c r="Q2643" s="231"/>
      <c r="R2643" s="231"/>
      <c r="S2643" s="231"/>
      <c r="T2643" s="231"/>
    </row>
    <row r="2644">
      <c r="A2644" s="257" t="str">
        <v>0702000003-1</v>
      </c>
      <c r="B2644" s="257" t="str">
        <v>0702000003</v>
      </c>
      <c r="C2644" s="257" t="str">
        <v>英吉利净速剃须+洁面礼盒套装</v>
      </c>
      <c r="D2644" s="257"/>
      <c r="E2644" s="257"/>
      <c r="F2644" s="257" t="str">
        <v>1金属刀柄+5刀头+1底座+2合1须泡150ml</v>
      </c>
      <c r="G2644" s="231"/>
      <c r="H2644" s="231"/>
      <c r="I2644" s="231"/>
      <c r="J2644" s="231"/>
      <c r="K2644" s="231"/>
      <c r="L2644" s="231"/>
      <c r="M2644" s="231"/>
      <c r="N2644" s="231"/>
      <c r="O2644" s="231"/>
      <c r="P2644" s="231"/>
      <c r="Q2644" s="231"/>
      <c r="R2644" s="231"/>
      <c r="S2644" s="231"/>
      <c r="T2644" s="231"/>
    </row>
    <row r="2645">
      <c r="A2645" s="257" t="str">
        <v>0702000004-1</v>
      </c>
      <c r="B2645" s="257" t="str">
        <v>0702000004</v>
      </c>
      <c r="C2645" s="257" t="str">
        <v>英吉利磁吸附5+1层剃须刀套装</v>
      </c>
      <c r="D2645" s="257"/>
      <c r="E2645" s="257"/>
      <c r="F2645" s="257" t="str">
        <v>1刀架+4刀头+1金属底座+1收纳皮套</v>
      </c>
      <c r="G2645" s="231"/>
      <c r="H2645" s="231"/>
      <c r="I2645" s="231"/>
      <c r="J2645" s="231"/>
      <c r="K2645" s="231"/>
      <c r="L2645" s="231"/>
      <c r="M2645" s="231"/>
      <c r="N2645" s="231"/>
      <c r="O2645" s="231"/>
      <c r="P2645" s="231"/>
      <c r="Q2645" s="231"/>
      <c r="R2645" s="231"/>
      <c r="S2645" s="231"/>
      <c r="T2645" s="231"/>
    </row>
    <row r="2646">
      <c r="A2646" s="257" t="str">
        <v>0803000006-b</v>
      </c>
      <c r="B2646" s="257" t="str">
        <v>0803000006</v>
      </c>
      <c r="C2646" s="257" t="str">
        <v>MKING一拖三数据线</v>
      </c>
      <c r="D2646" s="257"/>
      <c r="E2646" s="257"/>
      <c r="F2646" s="257" t="str">
        <v>黑色（M口、C口、L接口</v>
      </c>
      <c r="G2646" s="231"/>
      <c r="H2646" s="231"/>
      <c r="I2646" s="231"/>
      <c r="J2646" s="231"/>
      <c r="K2646" s="231"/>
      <c r="L2646" s="231"/>
      <c r="M2646" s="231"/>
      <c r="N2646" s="231"/>
      <c r="O2646" s="231"/>
      <c r="P2646" s="231"/>
      <c r="Q2646" s="231"/>
      <c r="R2646" s="231"/>
      <c r="S2646" s="231"/>
      <c r="T2646" s="231"/>
    </row>
    <row r="2647">
      <c r="A2647" s="257" t="str">
        <v>0803000006-r</v>
      </c>
      <c r="B2647" s="257" t="str">
        <v>0803000006</v>
      </c>
      <c r="C2647" s="257" t="str">
        <v>MKING一拖三数据线</v>
      </c>
      <c r="D2647" s="257"/>
      <c r="E2647" s="257"/>
      <c r="F2647" s="257" t="str">
        <v>红色（M口、C口、L接口</v>
      </c>
      <c r="G2647" s="231"/>
      <c r="H2647" s="231"/>
      <c r="I2647" s="231"/>
      <c r="J2647" s="231"/>
      <c r="K2647" s="231"/>
      <c r="L2647" s="231"/>
      <c r="M2647" s="231"/>
      <c r="N2647" s="231"/>
      <c r="O2647" s="231"/>
      <c r="P2647" s="231"/>
      <c r="Q2647" s="231"/>
      <c r="R2647" s="231"/>
      <c r="S2647" s="231"/>
      <c r="T2647" s="231"/>
    </row>
    <row r="2648">
      <c r="A2648" s="257" t="str">
        <v>0803000006-g</v>
      </c>
      <c r="B2648" s="257" t="str">
        <v>0803000006</v>
      </c>
      <c r="C2648" s="257" t="str">
        <v>MKING一拖三数据线</v>
      </c>
      <c r="D2648" s="257"/>
      <c r="E2648" s="257"/>
      <c r="F2648" s="257" t="str">
        <v>金色（M口、C口、L接口</v>
      </c>
      <c r="G2648" s="231"/>
      <c r="H2648" s="231"/>
      <c r="I2648" s="231"/>
      <c r="J2648" s="231"/>
      <c r="K2648" s="231"/>
      <c r="L2648" s="231"/>
      <c r="M2648" s="231"/>
      <c r="N2648" s="231"/>
      <c r="O2648" s="231"/>
      <c r="P2648" s="231"/>
      <c r="Q2648" s="231"/>
      <c r="R2648" s="231"/>
      <c r="S2648" s="231"/>
      <c r="T2648" s="231"/>
    </row>
    <row r="2649">
      <c r="A2649" s="257" t="str">
        <v>0803000006-s</v>
      </c>
      <c r="B2649" s="257" t="str">
        <v>0803000006</v>
      </c>
      <c r="C2649" s="257" t="str">
        <v>MKING一拖三数据线</v>
      </c>
      <c r="D2649" s="257"/>
      <c r="E2649" s="257"/>
      <c r="F2649" s="257" t="str">
        <v>银色（M口、C口、L接口</v>
      </c>
      <c r="G2649" s="231"/>
      <c r="H2649" s="231"/>
      <c r="I2649" s="231"/>
      <c r="J2649" s="231"/>
      <c r="K2649" s="231"/>
      <c r="L2649" s="231"/>
      <c r="M2649" s="231"/>
      <c r="N2649" s="231"/>
      <c r="O2649" s="231"/>
      <c r="P2649" s="231"/>
      <c r="Q2649" s="231"/>
      <c r="R2649" s="231"/>
      <c r="S2649" s="231"/>
      <c r="T2649" s="231"/>
    </row>
    <row r="2650">
      <c r="A2650" s="257" t="str">
        <v>0803000006-pb</v>
      </c>
      <c r="B2650" s="257" t="str">
        <v>0803000006</v>
      </c>
      <c r="C2650" s="257" t="str">
        <v>MKING一拖三数据线</v>
      </c>
      <c r="D2650" s="257"/>
      <c r="E2650" s="257"/>
      <c r="F2650" s="257" t="str">
        <v>钢琴黑升级款</v>
      </c>
      <c r="G2650" s="231"/>
      <c r="H2650" s="231"/>
      <c r="I2650" s="231"/>
      <c r="J2650" s="231"/>
      <c r="K2650" s="231"/>
      <c r="L2650" s="231"/>
      <c r="M2650" s="231"/>
      <c r="N2650" s="231"/>
      <c r="O2650" s="231"/>
      <c r="P2650" s="231"/>
      <c r="Q2650" s="231"/>
      <c r="R2650" s="231"/>
      <c r="S2650" s="231"/>
      <c r="T2650" s="231"/>
    </row>
    <row r="2651">
      <c r="A2651" s="257" t="str">
        <v>0803000006-cr</v>
      </c>
      <c r="B2651" s="257" t="str">
        <v>0803000006</v>
      </c>
      <c r="C2651" s="257" t="str">
        <v>MKING一拖三数据线</v>
      </c>
      <c r="D2651" s="257"/>
      <c r="E2651" s="257"/>
      <c r="F2651" s="257" t="str">
        <v>中国红升级款</v>
      </c>
      <c r="G2651" s="231"/>
      <c r="H2651" s="231"/>
      <c r="I2651" s="231"/>
      <c r="J2651" s="231"/>
      <c r="K2651" s="231"/>
      <c r="L2651" s="231"/>
      <c r="M2651" s="231"/>
      <c r="N2651" s="231"/>
      <c r="O2651" s="231"/>
      <c r="P2651" s="231"/>
      <c r="Q2651" s="231"/>
      <c r="R2651" s="231"/>
      <c r="S2651" s="231"/>
      <c r="T2651" s="231"/>
    </row>
    <row r="2652">
      <c r="A2652" s="257" t="str">
        <v>0803000006-gb</v>
      </c>
      <c r="B2652" s="257" t="str">
        <v>0803000006</v>
      </c>
      <c r="C2652" s="257" t="str">
        <v>MKING一拖三数据线</v>
      </c>
      <c r="D2652" s="257"/>
      <c r="E2652" s="257"/>
      <c r="F2652" s="257" t="str">
        <v>宝石蓝升级款</v>
      </c>
      <c r="G2652" s="231"/>
      <c r="H2652" s="231"/>
      <c r="I2652" s="231"/>
      <c r="J2652" s="231"/>
      <c r="K2652" s="231"/>
      <c r="L2652" s="231"/>
      <c r="M2652" s="231"/>
      <c r="N2652" s="231"/>
      <c r="O2652" s="231"/>
      <c r="P2652" s="231"/>
      <c r="Q2652" s="231"/>
      <c r="R2652" s="231"/>
      <c r="S2652" s="231"/>
      <c r="T2652" s="231"/>
    </row>
    <row r="2653">
      <c r="A2653" s="257" t="str">
        <v>0803000006-jb</v>
      </c>
      <c r="B2653" s="257" t="str">
        <v>0803000006</v>
      </c>
      <c r="C2653" s="257" t="str">
        <v>MKING一拖三数据线</v>
      </c>
      <c r="D2653" s="257"/>
      <c r="E2653" s="257"/>
      <c r="F2653" s="257" t="str">
        <v>牛仔蓝升级款</v>
      </c>
      <c r="G2653" s="231"/>
      <c r="H2653" s="231"/>
      <c r="I2653" s="231"/>
      <c r="J2653" s="231"/>
      <c r="K2653" s="231"/>
      <c r="L2653" s="231"/>
      <c r="M2653" s="231"/>
      <c r="N2653" s="231"/>
      <c r="O2653" s="231"/>
      <c r="P2653" s="231"/>
      <c r="Q2653" s="231"/>
      <c r="R2653" s="231"/>
      <c r="S2653" s="231"/>
      <c r="T2653" s="231"/>
    </row>
    <row r="2654">
      <c r="A2654" s="257" t="str">
        <v>0803000006-br</v>
      </c>
      <c r="B2654" s="257" t="str">
        <v>0803000006</v>
      </c>
      <c r="C2654" s="257" t="str">
        <v>MKING一拖三数据线</v>
      </c>
      <c r="D2654" s="257"/>
      <c r="E2654" s="257"/>
      <c r="F2654" s="257" t="str">
        <v>咖啡色升级款</v>
      </c>
      <c r="G2654" s="231"/>
      <c r="H2654" s="231"/>
      <c r="I2654" s="231"/>
      <c r="J2654" s="231"/>
      <c r="K2654" s="231"/>
      <c r="L2654" s="231"/>
      <c r="M2654" s="231"/>
      <c r="N2654" s="231"/>
      <c r="O2654" s="231"/>
      <c r="P2654" s="231"/>
      <c r="Q2654" s="231"/>
      <c r="R2654" s="231"/>
      <c r="S2654" s="231"/>
      <c r="T2654" s="231"/>
    </row>
    <row r="2655">
      <c r="A2655" s="257" t="str">
        <v>0801000001-1</v>
      </c>
      <c r="B2655" s="257" t="str">
        <v>0801000001</v>
      </c>
      <c r="C2655" s="257" t="str">
        <v>1more万魔 双动圈无线轻运动蓝牙耳机</v>
      </c>
      <c r="D2655" s="257"/>
      <c r="E2655" s="257"/>
      <c r="F2655" s="257" t="str">
        <v>E1028BT</v>
      </c>
      <c r="G2655" s="231"/>
      <c r="H2655" s="231"/>
      <c r="I2655" s="231"/>
      <c r="J2655" s="231"/>
      <c r="K2655" s="231"/>
      <c r="L2655" s="231"/>
      <c r="M2655" s="231"/>
      <c r="N2655" s="231"/>
      <c r="O2655" s="231"/>
      <c r="P2655" s="231"/>
      <c r="Q2655" s="231"/>
      <c r="R2655" s="231"/>
      <c r="S2655" s="231"/>
      <c r="T2655" s="231"/>
    </row>
    <row r="2656">
      <c r="A2656" s="257" t="str">
        <v>1001100021-1</v>
      </c>
      <c r="B2656" s="257" t="str">
        <v>1001100021</v>
      </c>
      <c r="C2656" s="257" t="str">
        <v>傈僳族高山茶 袋泡茶</v>
      </c>
      <c r="D2656" s="257"/>
      <c r="E2656" s="257"/>
      <c r="F2656" s="257" t="str">
        <v>默认规格</v>
      </c>
      <c r="G2656" s="231"/>
      <c r="H2656" s="231"/>
      <c r="I2656" s="231"/>
      <c r="J2656" s="231"/>
      <c r="K2656" s="231"/>
      <c r="L2656" s="231"/>
      <c r="M2656" s="231"/>
      <c r="N2656" s="231"/>
      <c r="O2656" s="231"/>
      <c r="P2656" s="231"/>
      <c r="Q2656" s="231"/>
      <c r="R2656" s="231"/>
      <c r="S2656" s="231"/>
      <c r="T2656" s="231"/>
    </row>
    <row r="2657">
      <c r="A2657" s="257" t="str">
        <v>kftk-mj</v>
      </c>
      <c r="B2657" s="257" t="str">
        <v>kftk</v>
      </c>
      <c r="C2657" s="257" t="str">
        <v>客房同款面巾浴巾方巾包装盒</v>
      </c>
      <c r="D2657" s="257"/>
      <c r="E2657" s="257"/>
      <c r="F2657" s="257" t="str">
        <v>客房同款面巾</v>
      </c>
      <c r="G2657" s="231"/>
      <c r="H2657" s="231"/>
      <c r="I2657" s="231"/>
      <c r="J2657" s="231"/>
      <c r="K2657" s="231"/>
      <c r="L2657" s="231"/>
      <c r="M2657" s="231"/>
      <c r="N2657" s="231"/>
      <c r="O2657" s="231"/>
      <c r="P2657" s="231"/>
      <c r="Q2657" s="231"/>
      <c r="R2657" s="231"/>
      <c r="S2657" s="231"/>
      <c r="T2657" s="231"/>
    </row>
    <row r="2658">
      <c r="A2658" s="257" t="str">
        <v>kftk-yj1</v>
      </c>
      <c r="B2658" s="257" t="str">
        <v>kftk</v>
      </c>
      <c r="C2658" s="257" t="str">
        <v>客房同款面巾浴巾方巾包装盒</v>
      </c>
      <c r="D2658" s="257"/>
      <c r="E2658" s="257"/>
      <c r="F2658" s="257" t="str">
        <v>客房同款浴巾</v>
      </c>
      <c r="G2658" s="231"/>
      <c r="H2658" s="231"/>
      <c r="I2658" s="231"/>
      <c r="J2658" s="231"/>
      <c r="K2658" s="231"/>
      <c r="L2658" s="231"/>
      <c r="M2658" s="231"/>
      <c r="N2658" s="231"/>
      <c r="O2658" s="231"/>
      <c r="P2658" s="231"/>
      <c r="Q2658" s="231"/>
      <c r="R2658" s="231"/>
      <c r="S2658" s="231"/>
      <c r="T2658" s="231"/>
    </row>
    <row r="2659">
      <c r="A2659" s="257" t="str">
        <v>kftk-fj</v>
      </c>
      <c r="B2659" s="257" t="str">
        <v>kftk</v>
      </c>
      <c r="C2659" s="257" t="str">
        <v>客房同款面巾浴巾方巾包装盒</v>
      </c>
      <c r="D2659" s="257"/>
      <c r="E2659" s="257"/>
      <c r="F2659" s="257" t="str">
        <v>方巾</v>
      </c>
      <c r="G2659" s="231"/>
      <c r="H2659" s="231"/>
      <c r="I2659" s="231"/>
      <c r="J2659" s="231"/>
      <c r="K2659" s="231"/>
      <c r="L2659" s="231"/>
      <c r="M2659" s="231"/>
      <c r="N2659" s="231"/>
      <c r="O2659" s="231"/>
      <c r="P2659" s="231"/>
      <c r="Q2659" s="231"/>
      <c r="R2659" s="231"/>
      <c r="S2659" s="231"/>
      <c r="T2659" s="231"/>
    </row>
    <row r="2660">
      <c r="A2660" s="257" t="str">
        <v>kftk-bzh</v>
      </c>
      <c r="B2660" s="257" t="str">
        <v>kftk</v>
      </c>
      <c r="C2660" s="257" t="str">
        <v>客房同款面巾浴巾方巾包装盒</v>
      </c>
      <c r="D2660" s="257"/>
      <c r="E2660" s="257"/>
      <c r="F2660" s="257" t="str">
        <v>包装盒</v>
      </c>
      <c r="G2660" s="231"/>
      <c r="H2660" s="231"/>
      <c r="I2660" s="231"/>
      <c r="J2660" s="231"/>
      <c r="K2660" s="231"/>
      <c r="L2660" s="231"/>
      <c r="M2660" s="231"/>
      <c r="N2660" s="231"/>
      <c r="O2660" s="231"/>
      <c r="P2660" s="231"/>
      <c r="Q2660" s="231"/>
      <c r="R2660" s="231"/>
      <c r="S2660" s="231"/>
      <c r="T2660" s="231"/>
    </row>
    <row r="2661">
      <c r="A2661" s="257" t="str">
        <v>1002000004-1</v>
      </c>
      <c r="B2661" s="257" t="str">
        <v>1002000004</v>
      </c>
      <c r="C2661" s="257" t="str">
        <v>亚朵生活×麦隆 酒店同款挂耳咖啡</v>
      </c>
      <c r="D2661" s="257"/>
      <c r="E2661" s="257"/>
      <c r="F2661" s="257" t="str">
        <v>（香醇）10g×10包</v>
      </c>
      <c r="G2661" s="231"/>
      <c r="H2661" s="231"/>
      <c r="I2661" s="231"/>
      <c r="J2661" s="231"/>
      <c r="K2661" s="231"/>
      <c r="L2661" s="231"/>
      <c r="M2661" s="231"/>
      <c r="N2661" s="231"/>
      <c r="O2661" s="231"/>
      <c r="P2661" s="231"/>
      <c r="Q2661" s="231"/>
      <c r="R2661" s="231"/>
      <c r="S2661" s="231"/>
      <c r="T2661" s="231"/>
    </row>
    <row r="2662">
      <c r="A2662" s="257" t="str">
        <v>1002000004-2</v>
      </c>
      <c r="B2662" s="257" t="str">
        <v>1002000004</v>
      </c>
      <c r="C2662" s="257" t="str">
        <v>亚朵生活×麦隆 酒店同款挂耳咖啡</v>
      </c>
      <c r="D2662" s="257"/>
      <c r="E2662" s="257"/>
      <c r="F2662" s="257" t="str">
        <v>（浓醇）10g×10包</v>
      </c>
      <c r="G2662" s="231"/>
      <c r="H2662" s="231"/>
      <c r="I2662" s="231"/>
      <c r="J2662" s="231"/>
      <c r="K2662" s="231"/>
      <c r="L2662" s="231"/>
      <c r="M2662" s="231"/>
      <c r="N2662" s="231"/>
      <c r="O2662" s="231"/>
      <c r="P2662" s="231"/>
      <c r="Q2662" s="231"/>
      <c r="R2662" s="231"/>
      <c r="S2662" s="231"/>
      <c r="T2662" s="231"/>
    </row>
    <row r="2663">
      <c r="A2663" s="257" t="str">
        <v>0205100001-1</v>
      </c>
      <c r="B2663" s="257" t="str">
        <v>0205100001</v>
      </c>
      <c r="C2663" s="257" t="str">
        <v>亚朵之味香氛感恩卡</v>
      </c>
      <c r="D2663" s="257"/>
      <c r="E2663" s="257"/>
      <c r="F2663" s="257" t="str">
        <v>默认规格</v>
      </c>
      <c r="G2663" s="231"/>
      <c r="H2663" s="231"/>
      <c r="I2663" s="231"/>
      <c r="J2663" s="231"/>
      <c r="K2663" s="231"/>
      <c r="L2663" s="231"/>
      <c r="M2663" s="231"/>
      <c r="N2663" s="231"/>
      <c r="O2663" s="231"/>
      <c r="P2663" s="231"/>
      <c r="Q2663" s="231"/>
      <c r="R2663" s="231"/>
      <c r="S2663" s="231"/>
      <c r="T2663" s="231"/>
    </row>
    <row r="2664">
      <c r="A2664" s="257" t="str">
        <v>1007000001-1</v>
      </c>
      <c r="B2664" s="257" t="str">
        <v>1007000001</v>
      </c>
      <c r="C2664" s="257" t="str">
        <v>2020糯言粽子礼盒-D</v>
      </c>
      <c r="D2664" s="257"/>
      <c r="E2664" s="257"/>
      <c r="F2664" s="257" t="str">
        <v>默认规格</v>
      </c>
      <c r="G2664" s="231"/>
      <c r="H2664" s="231"/>
      <c r="I2664" s="231"/>
      <c r="J2664" s="231"/>
      <c r="K2664" s="231"/>
      <c r="L2664" s="231"/>
      <c r="M2664" s="231"/>
      <c r="N2664" s="231"/>
      <c r="O2664" s="231"/>
      <c r="P2664" s="231"/>
      <c r="Q2664" s="231"/>
      <c r="R2664" s="231"/>
      <c r="S2664" s="231"/>
      <c r="T2664" s="231"/>
    </row>
    <row r="2665">
      <c r="A2665" s="257" t="str">
        <v>0304000012-1</v>
      </c>
      <c r="B2665" s="257" t="str">
        <v>0304000012</v>
      </c>
      <c r="C2665" s="257" t="str">
        <v>亚朵生活×A.T.Living 亚朵高端公寓同款轻奢单人沙发椅</v>
      </c>
      <c r="D2665" s="257"/>
      <c r="E2665" s="257"/>
      <c r="F2665" s="257" t="str">
        <v>果绿色690*760*690</v>
      </c>
      <c r="G2665" s="231"/>
      <c r="H2665" s="231"/>
      <c r="I2665" s="231"/>
      <c r="J2665" s="231"/>
      <c r="K2665" s="231"/>
      <c r="L2665" s="231"/>
      <c r="M2665" s="231"/>
      <c r="N2665" s="231"/>
      <c r="O2665" s="231"/>
      <c r="P2665" s="231"/>
      <c r="Q2665" s="231"/>
      <c r="R2665" s="231"/>
      <c r="S2665" s="231"/>
      <c r="T2665" s="231"/>
    </row>
    <row r="2666">
      <c r="A2666" s="257" t="str">
        <v>0304000012-2</v>
      </c>
      <c r="B2666" s="257" t="str">
        <v>0304000012</v>
      </c>
      <c r="C2666" s="257" t="str">
        <v>亚朵生活×A.T.Living 亚朵高端公寓同款轻奢单人沙发椅</v>
      </c>
      <c r="D2666" s="257"/>
      <c r="E2666" s="257"/>
      <c r="F2666" s="257" t="str">
        <v>琥珀绿690*760*690</v>
      </c>
      <c r="G2666" s="231"/>
      <c r="H2666" s="231"/>
      <c r="I2666" s="231"/>
      <c r="J2666" s="231"/>
      <c r="K2666" s="231"/>
      <c r="L2666" s="231"/>
      <c r="M2666" s="231"/>
      <c r="N2666" s="231"/>
      <c r="O2666" s="231"/>
      <c r="P2666" s="231"/>
      <c r="Q2666" s="231"/>
      <c r="R2666" s="231"/>
      <c r="S2666" s="231"/>
      <c r="T2666" s="231"/>
    </row>
    <row r="2667">
      <c r="A2667" s="257" t="str">
        <v>0304000012-3</v>
      </c>
      <c r="B2667" s="257" t="str">
        <v>0304000012</v>
      </c>
      <c r="C2667" s="257" t="str">
        <v>亚朵生活×A.T.Living 亚朵高端公寓同款轻奢单人沙发椅</v>
      </c>
      <c r="D2667" s="257"/>
      <c r="E2667" s="257"/>
      <c r="F2667" s="257" t="str">
        <v>浅灰690*760*690</v>
      </c>
      <c r="G2667" s="231"/>
      <c r="H2667" s="231"/>
      <c r="I2667" s="231"/>
      <c r="J2667" s="231"/>
      <c r="K2667" s="231"/>
      <c r="L2667" s="231"/>
      <c r="M2667" s="231"/>
      <c r="N2667" s="231"/>
      <c r="O2667" s="231"/>
      <c r="P2667" s="231"/>
      <c r="Q2667" s="231"/>
      <c r="R2667" s="231"/>
      <c r="S2667" s="231"/>
      <c r="T2667" s="231"/>
    </row>
    <row r="2668">
      <c r="A2668" s="257" t="str">
        <v>0304000012-4</v>
      </c>
      <c r="B2668" s="257" t="str">
        <v>0304000012</v>
      </c>
      <c r="C2668" s="257" t="str">
        <v>亚朵生活×A.T.Living 亚朵高端公寓同款轻奢单人沙发椅</v>
      </c>
      <c r="D2668" s="257"/>
      <c r="E2668" s="257"/>
      <c r="F2668" s="257" t="str">
        <v>藕粉色690*760*690</v>
      </c>
      <c r="G2668" s="231"/>
      <c r="H2668" s="231"/>
      <c r="I2668" s="231"/>
      <c r="J2668" s="231"/>
      <c r="K2668" s="231"/>
      <c r="L2668" s="231"/>
      <c r="M2668" s="231"/>
      <c r="N2668" s="231"/>
      <c r="O2668" s="231"/>
      <c r="P2668" s="231"/>
      <c r="Q2668" s="231"/>
      <c r="R2668" s="231"/>
      <c r="S2668" s="231"/>
      <c r="T2668" s="231"/>
    </row>
    <row r="2669">
      <c r="A2669" s="257" t="str">
        <v>0301000009-1-1.5</v>
      </c>
      <c r="B2669" s="257" t="str">
        <v>0301000009</v>
      </c>
      <c r="C2669" s="257" t="str">
        <v>亚朵生活×A.T.Living 亚朵高端公寓同款意式轻奢布艺双人床</v>
      </c>
      <c r="D2669" s="257"/>
      <c r="E2669" s="257"/>
      <c r="F2669" s="257" t="str">
        <v>孔雀绿绒面1.5m（1740*2180*1200）</v>
      </c>
      <c r="G2669" s="231"/>
      <c r="H2669" s="231"/>
      <c r="I2669" s="231"/>
      <c r="J2669" s="231"/>
      <c r="K2669" s="231"/>
      <c r="L2669" s="231"/>
      <c r="M2669" s="231"/>
      <c r="N2669" s="231"/>
      <c r="O2669" s="231"/>
      <c r="P2669" s="231"/>
      <c r="Q2669" s="231"/>
      <c r="R2669" s="231"/>
      <c r="S2669" s="231"/>
      <c r="T2669" s="231"/>
    </row>
    <row r="2670">
      <c r="A2670" s="257" t="str">
        <v>0301000009-1-1.8</v>
      </c>
      <c r="B2670" s="257" t="str">
        <v>0301000009</v>
      </c>
      <c r="C2670" s="257" t="str">
        <v>亚朵生活×A.T.Living 亚朵高端公寓同款意式轻奢布艺双人床</v>
      </c>
      <c r="D2670" s="257"/>
      <c r="E2670" s="257"/>
      <c r="F2670" s="257" t="str">
        <v>孔雀绿绒面1.8m（2040*2180*1200）</v>
      </c>
      <c r="G2670" s="231"/>
      <c r="H2670" s="231"/>
      <c r="I2670" s="231"/>
      <c r="J2670" s="231"/>
      <c r="K2670" s="231"/>
      <c r="L2670" s="231"/>
      <c r="M2670" s="231"/>
      <c r="N2670" s="231"/>
      <c r="O2670" s="231"/>
      <c r="P2670" s="231"/>
      <c r="Q2670" s="231"/>
      <c r="R2670" s="231"/>
      <c r="S2670" s="231"/>
      <c r="T2670" s="231"/>
    </row>
    <row r="2671">
      <c r="A2671" s="257" t="str">
        <v>0301000009-2-1.5</v>
      </c>
      <c r="B2671" s="257" t="str">
        <v>0301000009</v>
      </c>
      <c r="C2671" s="257" t="str">
        <v>亚朵生活×A.T.Living 亚朵高端公寓同款意式轻奢布艺双人床</v>
      </c>
      <c r="D2671" s="257"/>
      <c r="E2671" s="257"/>
      <c r="F2671" s="257" t="str">
        <v>灰棕色绒面1.5m（1740*2180*1200）</v>
      </c>
      <c r="G2671" s="231"/>
      <c r="H2671" s="231"/>
      <c r="I2671" s="231"/>
      <c r="J2671" s="231"/>
      <c r="K2671" s="231"/>
      <c r="L2671" s="231"/>
      <c r="M2671" s="231"/>
      <c r="N2671" s="231"/>
      <c r="O2671" s="231"/>
      <c r="P2671" s="231"/>
      <c r="Q2671" s="231"/>
      <c r="R2671" s="231"/>
      <c r="S2671" s="231"/>
      <c r="T2671" s="231"/>
    </row>
    <row r="2672">
      <c r="A2672" s="257" t="str">
        <v>0301000009-2-1.8</v>
      </c>
      <c r="B2672" s="257" t="str">
        <v>0301000009</v>
      </c>
      <c r="C2672" s="257" t="str">
        <v>亚朵生活×A.T.Living 亚朵高端公寓同款意式轻奢布艺双人床</v>
      </c>
      <c r="D2672" s="257"/>
      <c r="E2672" s="257"/>
      <c r="F2672" s="257" t="str">
        <v>灰棕色绒面1.8m（2040*2180*1200）</v>
      </c>
      <c r="G2672" s="231"/>
      <c r="H2672" s="231"/>
      <c r="I2672" s="231"/>
      <c r="J2672" s="231"/>
      <c r="K2672" s="231"/>
      <c r="L2672" s="231"/>
      <c r="M2672" s="231"/>
      <c r="N2672" s="231"/>
      <c r="O2672" s="231"/>
      <c r="P2672" s="231"/>
      <c r="Q2672" s="231"/>
      <c r="R2672" s="231"/>
      <c r="S2672" s="231"/>
      <c r="T2672" s="231"/>
    </row>
    <row r="2673">
      <c r="A2673" s="257" t="str">
        <v>0301000009-3-1.5</v>
      </c>
      <c r="B2673" s="257" t="str">
        <v>0301000009</v>
      </c>
      <c r="C2673" s="257" t="str">
        <v>亚朵生活×A.T.Living 亚朵高端公寓同款意式轻奢布艺双人床</v>
      </c>
      <c r="D2673" s="257"/>
      <c r="E2673" s="257"/>
      <c r="F2673" s="257" t="str">
        <v>银灰色绒面1.5m（1740*2180*1200）</v>
      </c>
      <c r="G2673" s="231"/>
      <c r="H2673" s="231"/>
      <c r="I2673" s="231"/>
      <c r="J2673" s="231"/>
      <c r="K2673" s="231"/>
      <c r="L2673" s="231"/>
      <c r="M2673" s="231"/>
      <c r="N2673" s="231"/>
      <c r="O2673" s="231"/>
      <c r="P2673" s="231"/>
      <c r="Q2673" s="231"/>
      <c r="R2673" s="231"/>
      <c r="S2673" s="231"/>
      <c r="T2673" s="231"/>
    </row>
    <row r="2674">
      <c r="A2674" s="257" t="str">
        <v>0301000009-3-1.8</v>
      </c>
      <c r="B2674" s="257" t="str">
        <v>0301000009</v>
      </c>
      <c r="C2674" s="257" t="str">
        <v>亚朵生活×A.T.Living 亚朵高端公寓同款意式轻奢布艺双人床</v>
      </c>
      <c r="D2674" s="257"/>
      <c r="E2674" s="257"/>
      <c r="F2674" s="257" t="str">
        <v>银灰色绒面1.8m（2040*2180*1200）</v>
      </c>
      <c r="G2674" s="231"/>
      <c r="H2674" s="231"/>
      <c r="I2674" s="231"/>
      <c r="J2674" s="231"/>
      <c r="K2674" s="231"/>
      <c r="L2674" s="231"/>
      <c r="M2674" s="231"/>
      <c r="N2674" s="231"/>
      <c r="O2674" s="231"/>
      <c r="P2674" s="231"/>
      <c r="Q2674" s="231"/>
      <c r="R2674" s="231"/>
      <c r="S2674" s="231"/>
      <c r="T2674" s="231"/>
    </row>
    <row r="2675">
      <c r="A2675" s="257" t="str">
        <v>0301000009-4-1.5</v>
      </c>
      <c r="B2675" s="257" t="str">
        <v>0301000009</v>
      </c>
      <c r="C2675" s="257" t="str">
        <v>亚朵生活×A.T.Living 亚朵高端公寓同款意式轻奢布艺双人床</v>
      </c>
      <c r="D2675" s="257"/>
      <c r="E2675" s="257"/>
      <c r="F2675" s="257" t="str">
        <v>灰色棉麻风1.5m（1740*2180*1200）</v>
      </c>
      <c r="G2675" s="231"/>
      <c r="H2675" s="231"/>
      <c r="I2675" s="231"/>
      <c r="J2675" s="231"/>
      <c r="K2675" s="231"/>
      <c r="L2675" s="231"/>
      <c r="M2675" s="231"/>
      <c r="N2675" s="231"/>
      <c r="O2675" s="231"/>
      <c r="P2675" s="231"/>
      <c r="Q2675" s="231"/>
      <c r="R2675" s="231"/>
      <c r="S2675" s="231"/>
      <c r="T2675" s="231"/>
    </row>
    <row r="2676">
      <c r="A2676" s="257" t="str">
        <v>0301000009-4-1.8</v>
      </c>
      <c r="B2676" s="257" t="str">
        <v>0301000009</v>
      </c>
      <c r="C2676" s="257" t="str">
        <v>亚朵生活×A.T.Living 亚朵高端公寓同款意式轻奢布艺双人床</v>
      </c>
      <c r="D2676" s="257"/>
      <c r="E2676" s="257"/>
      <c r="F2676" s="257" t="str">
        <v>灰色棉麻风1.8m（2040*2180*1200）</v>
      </c>
      <c r="G2676" s="231"/>
      <c r="H2676" s="231"/>
      <c r="I2676" s="231"/>
      <c r="J2676" s="231"/>
      <c r="K2676" s="231"/>
      <c r="L2676" s="231"/>
      <c r="M2676" s="231"/>
      <c r="N2676" s="231"/>
      <c r="O2676" s="231"/>
      <c r="P2676" s="231"/>
      <c r="Q2676" s="231"/>
      <c r="R2676" s="231"/>
      <c r="S2676" s="231"/>
      <c r="T2676" s="231"/>
    </row>
    <row r="2677">
      <c r="A2677" s="257" t="str">
        <v>0302000007-1</v>
      </c>
      <c r="B2677" s="257" t="str">
        <v>0302000007</v>
      </c>
      <c r="C2677" s="257" t="str">
        <v>亚朵生活×A.T.Living 亚朵高端公寓同款意式简约床头柜</v>
      </c>
      <c r="D2677" s="257"/>
      <c r="E2677" s="257"/>
      <c r="F2677" s="257" t="str">
        <v>珍珠白430*400*530</v>
      </c>
      <c r="G2677" s="231"/>
      <c r="H2677" s="231"/>
      <c r="I2677" s="231"/>
      <c r="J2677" s="231"/>
      <c r="K2677" s="231"/>
      <c r="L2677" s="231"/>
      <c r="M2677" s="231"/>
      <c r="N2677" s="231"/>
      <c r="O2677" s="231"/>
      <c r="P2677" s="231"/>
      <c r="Q2677" s="231"/>
      <c r="R2677" s="231"/>
      <c r="S2677" s="231"/>
      <c r="T2677" s="231"/>
    </row>
    <row r="2678">
      <c r="A2678" s="257" t="str">
        <v>0302000007-2</v>
      </c>
      <c r="B2678" s="257" t="str">
        <v>0302000007</v>
      </c>
      <c r="C2678" s="257" t="str">
        <v>亚朵生活×A.T.Living 亚朵高端公寓同款意式简约床头柜</v>
      </c>
      <c r="D2678" s="257"/>
      <c r="E2678" s="257"/>
      <c r="F2678" s="257" t="str">
        <v>墨绿430*400*530</v>
      </c>
      <c r="G2678" s="231"/>
      <c r="H2678" s="231"/>
      <c r="I2678" s="231"/>
      <c r="J2678" s="231"/>
      <c r="K2678" s="231"/>
      <c r="L2678" s="231"/>
      <c r="M2678" s="231"/>
      <c r="N2678" s="231"/>
      <c r="O2678" s="231"/>
      <c r="P2678" s="231"/>
      <c r="Q2678" s="231"/>
      <c r="R2678" s="231"/>
      <c r="S2678" s="231"/>
      <c r="T2678" s="231"/>
    </row>
    <row r="2679">
      <c r="A2679" s="257" t="str">
        <v>0302000007-3</v>
      </c>
      <c r="B2679" s="257" t="str">
        <v>0302000007</v>
      </c>
      <c r="C2679" s="257" t="str">
        <v>亚朵生活×A.T.Living 亚朵高端公寓同款意式简约床头柜</v>
      </c>
      <c r="D2679" s="257"/>
      <c r="E2679" s="257"/>
      <c r="F2679" s="257" t="str">
        <v>钢琴黑430*400*530</v>
      </c>
      <c r="G2679" s="231"/>
      <c r="H2679" s="231"/>
      <c r="I2679" s="231"/>
      <c r="J2679" s="231"/>
      <c r="K2679" s="231"/>
      <c r="L2679" s="231"/>
      <c r="M2679" s="231"/>
      <c r="N2679" s="231"/>
      <c r="O2679" s="231"/>
      <c r="P2679" s="231"/>
      <c r="Q2679" s="231"/>
      <c r="R2679" s="231"/>
      <c r="S2679" s="231"/>
      <c r="T2679" s="231"/>
    </row>
    <row r="2680">
      <c r="A2680" s="257" t="str">
        <v>0501100022-1</v>
      </c>
      <c r="B2680" s="257" t="str">
        <v>0501100022</v>
      </c>
      <c r="C2680" s="257" t="str">
        <v>亚朵生活×Z: 纯PC拉链行李箱20寸</v>
      </c>
      <c r="D2680" s="257"/>
      <c r="E2680" s="257"/>
      <c r="F2680" s="257" t="str">
        <v>默认规格</v>
      </c>
      <c r="G2680" s="231"/>
      <c r="H2680" s="231"/>
      <c r="I2680" s="231"/>
      <c r="J2680" s="231"/>
      <c r="K2680" s="231"/>
      <c r="L2680" s="231"/>
      <c r="M2680" s="231"/>
      <c r="N2680" s="231"/>
      <c r="O2680" s="231"/>
      <c r="P2680" s="231"/>
      <c r="Q2680" s="231"/>
      <c r="R2680" s="231"/>
      <c r="S2680" s="231"/>
      <c r="T2680" s="231"/>
    </row>
    <row r="2681">
      <c r="A2681" s="257" t="str">
        <v>0599000010-36</v>
      </c>
      <c r="B2681" s="257" t="str">
        <v>0599000010</v>
      </c>
      <c r="C2681" s="257" t="str">
        <v>Z:飞跃鞋</v>
      </c>
      <c r="D2681" s="257"/>
      <c r="E2681" s="257"/>
      <c r="F2681" s="257" t="str">
        <v>36</v>
      </c>
      <c r="G2681" s="231"/>
      <c r="H2681" s="231"/>
      <c r="I2681" s="231"/>
      <c r="J2681" s="231"/>
      <c r="K2681" s="231"/>
      <c r="L2681" s="231"/>
      <c r="M2681" s="231"/>
      <c r="N2681" s="231"/>
      <c r="O2681" s="231"/>
      <c r="P2681" s="231"/>
      <c r="Q2681" s="231"/>
      <c r="R2681" s="231"/>
      <c r="S2681" s="231"/>
      <c r="T2681" s="231"/>
    </row>
    <row r="2682">
      <c r="A2682" s="257" t="str">
        <v>0599000010-37</v>
      </c>
      <c r="B2682" s="257" t="str">
        <v>0599000010</v>
      </c>
      <c r="C2682" s="257" t="str">
        <v>Z:飞跃鞋</v>
      </c>
      <c r="D2682" s="257"/>
      <c r="E2682" s="257"/>
      <c r="F2682" s="257" t="str">
        <v>37</v>
      </c>
      <c r="G2682" s="231"/>
      <c r="H2682" s="231"/>
      <c r="I2682" s="231"/>
      <c r="J2682" s="231"/>
      <c r="K2682" s="231"/>
      <c r="L2682" s="231"/>
      <c r="M2682" s="231"/>
      <c r="N2682" s="231"/>
      <c r="O2682" s="231"/>
      <c r="P2682" s="231"/>
      <c r="Q2682" s="231"/>
      <c r="R2682" s="231"/>
      <c r="S2682" s="231"/>
      <c r="T2682" s="231"/>
    </row>
    <row r="2683">
      <c r="A2683" s="257" t="str">
        <v>0599000010-38</v>
      </c>
      <c r="B2683" s="257" t="str">
        <v>0599000010</v>
      </c>
      <c r="C2683" s="257" t="str">
        <v>Z:飞跃鞋</v>
      </c>
      <c r="D2683" s="257"/>
      <c r="E2683" s="257"/>
      <c r="F2683" s="257" t="str">
        <v>38</v>
      </c>
      <c r="G2683" s="231"/>
      <c r="H2683" s="231"/>
      <c r="I2683" s="231"/>
      <c r="J2683" s="231"/>
      <c r="K2683" s="231"/>
      <c r="L2683" s="231"/>
      <c r="M2683" s="231"/>
      <c r="N2683" s="231"/>
      <c r="O2683" s="231"/>
      <c r="P2683" s="231"/>
      <c r="Q2683" s="231"/>
      <c r="R2683" s="231"/>
      <c r="S2683" s="231"/>
      <c r="T2683" s="231"/>
    </row>
    <row r="2684">
      <c r="A2684" s="257" t="str">
        <v>0599000010-39</v>
      </c>
      <c r="B2684" s="257" t="str">
        <v>0599000010</v>
      </c>
      <c r="C2684" s="257" t="str">
        <v>Z:飞跃鞋</v>
      </c>
      <c r="D2684" s="257"/>
      <c r="E2684" s="257"/>
      <c r="F2684" s="257" t="str">
        <v>39</v>
      </c>
      <c r="G2684" s="231"/>
      <c r="H2684" s="231"/>
      <c r="I2684" s="231"/>
      <c r="J2684" s="231"/>
      <c r="K2684" s="231"/>
      <c r="L2684" s="231"/>
      <c r="M2684" s="231"/>
      <c r="N2684" s="231"/>
      <c r="O2684" s="231"/>
      <c r="P2684" s="231"/>
      <c r="Q2684" s="231"/>
      <c r="R2684" s="231"/>
      <c r="S2684" s="231"/>
      <c r="T2684" s="231"/>
    </row>
    <row r="2685">
      <c r="A2685" s="257" t="str">
        <v>0599000010-40</v>
      </c>
      <c r="B2685" s="257" t="str">
        <v>0599000010</v>
      </c>
      <c r="C2685" s="257" t="str">
        <v>Z:飞跃鞋</v>
      </c>
      <c r="D2685" s="257"/>
      <c r="E2685" s="257"/>
      <c r="F2685" s="257" t="str">
        <v>40</v>
      </c>
      <c r="G2685" s="231"/>
      <c r="H2685" s="231"/>
      <c r="I2685" s="231"/>
      <c r="J2685" s="231"/>
      <c r="K2685" s="231"/>
      <c r="L2685" s="231"/>
      <c r="M2685" s="231"/>
      <c r="N2685" s="231"/>
      <c r="O2685" s="231"/>
      <c r="P2685" s="231"/>
      <c r="Q2685" s="231"/>
      <c r="R2685" s="231"/>
      <c r="S2685" s="231"/>
      <c r="T2685" s="231"/>
    </row>
    <row r="2686">
      <c r="A2686" s="257" t="str">
        <v>0599000010-41</v>
      </c>
      <c r="B2686" s="257" t="str">
        <v>0599000010</v>
      </c>
      <c r="C2686" s="257" t="str">
        <v>Z:飞跃鞋</v>
      </c>
      <c r="D2686" s="257"/>
      <c r="E2686" s="257"/>
      <c r="F2686" s="257" t="str">
        <v>41</v>
      </c>
      <c r="G2686" s="231"/>
      <c r="H2686" s="231"/>
      <c r="I2686" s="231"/>
      <c r="J2686" s="231"/>
      <c r="K2686" s="231"/>
      <c r="L2686" s="231"/>
      <c r="M2686" s="231"/>
      <c r="N2686" s="231"/>
      <c r="O2686" s="231"/>
      <c r="P2686" s="231"/>
      <c r="Q2686" s="231"/>
      <c r="R2686" s="231"/>
      <c r="S2686" s="231"/>
      <c r="T2686" s="231"/>
    </row>
    <row r="2687">
      <c r="A2687" s="257" t="str">
        <v>0599000010-42</v>
      </c>
      <c r="B2687" s="257" t="str">
        <v>0599000010</v>
      </c>
      <c r="C2687" s="257" t="str">
        <v>Z:飞跃鞋</v>
      </c>
      <c r="D2687" s="257"/>
      <c r="E2687" s="257"/>
      <c r="F2687" s="257" t="str">
        <v>42</v>
      </c>
      <c r="G2687" s="231"/>
      <c r="H2687" s="231"/>
      <c r="I2687" s="231"/>
      <c r="J2687" s="231"/>
      <c r="K2687" s="231"/>
      <c r="L2687" s="231"/>
      <c r="M2687" s="231"/>
      <c r="N2687" s="231"/>
      <c r="O2687" s="231"/>
      <c r="P2687" s="231"/>
      <c r="Q2687" s="231"/>
      <c r="R2687" s="231"/>
      <c r="S2687" s="231"/>
      <c r="T2687" s="231"/>
    </row>
    <row r="2688">
      <c r="A2688" s="257" t="str">
        <v>0599000010-43</v>
      </c>
      <c r="B2688" s="257" t="str">
        <v>0599000010</v>
      </c>
      <c r="C2688" s="257" t="str">
        <v>Z:飞跃鞋</v>
      </c>
      <c r="D2688" s="257"/>
      <c r="E2688" s="257"/>
      <c r="F2688" s="257" t="str">
        <v>43</v>
      </c>
      <c r="G2688" s="231"/>
      <c r="H2688" s="231"/>
      <c r="I2688" s="231"/>
      <c r="J2688" s="231"/>
      <c r="K2688" s="231"/>
      <c r="L2688" s="231"/>
      <c r="M2688" s="231"/>
      <c r="N2688" s="231"/>
      <c r="O2688" s="231"/>
      <c r="P2688" s="231"/>
      <c r="Q2688" s="231"/>
      <c r="R2688" s="231"/>
      <c r="S2688" s="231"/>
      <c r="T2688" s="231"/>
    </row>
    <row r="2689">
      <c r="A2689" s="257" t="str">
        <v>0599000010-44</v>
      </c>
      <c r="B2689" s="257" t="str">
        <v>0599000010</v>
      </c>
      <c r="C2689" s="257" t="str">
        <v>Z:飞跃鞋</v>
      </c>
      <c r="D2689" s="257"/>
      <c r="E2689" s="257"/>
      <c r="F2689" s="257" t="str">
        <v>44</v>
      </c>
      <c r="G2689" s="231"/>
      <c r="H2689" s="231"/>
      <c r="I2689" s="231"/>
      <c r="J2689" s="231"/>
      <c r="K2689" s="231"/>
      <c r="L2689" s="231"/>
      <c r="M2689" s="231"/>
      <c r="N2689" s="231"/>
      <c r="O2689" s="231"/>
      <c r="P2689" s="231"/>
      <c r="Q2689" s="231"/>
      <c r="R2689" s="231"/>
      <c r="S2689" s="231"/>
      <c r="T2689" s="231"/>
    </row>
    <row r="2690">
      <c r="A2690" s="257" t="str">
        <v>0599000010-35</v>
      </c>
      <c r="B2690" s="257" t="str">
        <v>0599000010</v>
      </c>
      <c r="C2690" s="257" t="str">
        <v>Z:飞跃鞋</v>
      </c>
      <c r="D2690" s="257"/>
      <c r="E2690" s="257"/>
      <c r="F2690" s="257" t="str">
        <v>35</v>
      </c>
      <c r="G2690" s="231"/>
      <c r="H2690" s="231"/>
      <c r="I2690" s="231"/>
      <c r="J2690" s="231"/>
      <c r="K2690" s="231"/>
      <c r="L2690" s="231"/>
      <c r="M2690" s="231"/>
      <c r="N2690" s="231"/>
      <c r="O2690" s="231"/>
      <c r="P2690" s="231"/>
      <c r="Q2690" s="231"/>
      <c r="R2690" s="231"/>
      <c r="S2690" s="231"/>
      <c r="T2690" s="231"/>
    </row>
    <row r="2691">
      <c r="A2691" s="257" t="str">
        <v>0304100021-1</v>
      </c>
      <c r="B2691" s="257" t="str">
        <v>0304100021</v>
      </c>
      <c r="C2691" s="257" t="str">
        <v>亚朵生活 酒店同款人体工学转椅</v>
      </c>
      <c r="D2691" s="257" t="str">
        <v>酒店同款人体工学转椅</v>
      </c>
      <c r="E2691" s="257"/>
      <c r="F2691" s="257" t="str">
        <v>棕色</v>
      </c>
      <c r="G2691" s="231"/>
      <c r="H2691" s="231"/>
      <c r="I2691" s="231"/>
      <c r="J2691" s="231"/>
      <c r="K2691" s="231"/>
      <c r="L2691" s="231"/>
      <c r="M2691" s="231"/>
      <c r="N2691" s="231"/>
      <c r="O2691" s="231"/>
      <c r="P2691" s="231"/>
      <c r="Q2691" s="231"/>
      <c r="R2691" s="231"/>
      <c r="S2691" s="231"/>
      <c r="T2691" s="231"/>
    </row>
    <row r="2692">
      <c r="A2692" s="257" t="str">
        <v>0402100639-w</v>
      </c>
      <c r="B2692" s="257" t="str">
        <v>0402100639</v>
      </c>
      <c r="C2692" s="257" t="str">
        <v>亚朵生活 ZHotel鸭舌帽</v>
      </c>
      <c r="D2692" s="257"/>
      <c r="E2692" s="257"/>
      <c r="F2692" s="257" t="str">
        <v>白色</v>
      </c>
      <c r="G2692" s="231"/>
      <c r="H2692" s="231"/>
      <c r="I2692" s="231"/>
      <c r="J2692" s="231"/>
      <c r="K2692" s="231"/>
      <c r="L2692" s="231"/>
      <c r="M2692" s="231"/>
      <c r="N2692" s="231"/>
      <c r="O2692" s="231"/>
      <c r="P2692" s="231"/>
      <c r="Q2692" s="231"/>
      <c r="R2692" s="231"/>
      <c r="S2692" s="231"/>
      <c r="T2692" s="231"/>
    </row>
    <row r="2693">
      <c r="A2693" s="257" t="str">
        <v>0402100639-b</v>
      </c>
      <c r="B2693" s="257" t="str">
        <v>0402100639</v>
      </c>
      <c r="C2693" s="257" t="str">
        <v>亚朵生活 ZHotel鸭舌帽</v>
      </c>
      <c r="D2693" s="257"/>
      <c r="E2693" s="257"/>
      <c r="F2693" s="257" t="str">
        <v>黑色</v>
      </c>
      <c r="G2693" s="231"/>
      <c r="H2693" s="231"/>
      <c r="I2693" s="231"/>
      <c r="J2693" s="231"/>
      <c r="K2693" s="231"/>
      <c r="L2693" s="231"/>
      <c r="M2693" s="231"/>
      <c r="N2693" s="231"/>
      <c r="O2693" s="231"/>
      <c r="P2693" s="231"/>
      <c r="Q2693" s="231"/>
      <c r="R2693" s="231"/>
      <c r="S2693" s="231"/>
      <c r="T2693" s="231"/>
    </row>
    <row r="2694">
      <c r="A2694" s="257" t="str">
        <v>0412100035-w</v>
      </c>
      <c r="B2694" s="257" t="str">
        <v>0412100035</v>
      </c>
      <c r="C2694" s="257" t="str">
        <v>亚朵生活 Z:马克杯</v>
      </c>
      <c r="D2694" s="257"/>
      <c r="E2694" s="257"/>
      <c r="F2694" s="257" t="str">
        <v>白色</v>
      </c>
      <c r="G2694" s="231"/>
      <c r="H2694" s="231"/>
      <c r="I2694" s="231"/>
      <c r="J2694" s="231"/>
      <c r="K2694" s="231"/>
      <c r="L2694" s="231"/>
      <c r="M2694" s="231"/>
      <c r="N2694" s="231"/>
      <c r="O2694" s="231"/>
      <c r="P2694" s="231"/>
      <c r="Q2694" s="231"/>
      <c r="R2694" s="231"/>
      <c r="S2694" s="231"/>
      <c r="T2694" s="231"/>
    </row>
    <row r="2695">
      <c r="A2695" s="257" t="str">
        <v>0412100035-b</v>
      </c>
      <c r="B2695" s="257" t="str">
        <v>0412100035</v>
      </c>
      <c r="C2695" s="257" t="str">
        <v>亚朵生活 Z:马克杯</v>
      </c>
      <c r="D2695" s="257"/>
      <c r="E2695" s="257"/>
      <c r="F2695" s="257" t="str">
        <v>黑色</v>
      </c>
      <c r="G2695" s="231"/>
      <c r="H2695" s="231"/>
      <c r="I2695" s="231"/>
      <c r="J2695" s="231"/>
      <c r="K2695" s="231"/>
      <c r="L2695" s="231"/>
      <c r="M2695" s="231"/>
      <c r="N2695" s="231"/>
      <c r="O2695" s="231"/>
      <c r="P2695" s="231"/>
      <c r="Q2695" s="231"/>
      <c r="R2695" s="231"/>
      <c r="S2695" s="231"/>
      <c r="T2695" s="231"/>
    </row>
    <row r="2696">
      <c r="A2696" s="257" t="str">
        <v>0502100093-1</v>
      </c>
      <c r="B2696" s="257" t="str">
        <v>0502100093</v>
      </c>
      <c r="C2696" s="257" t="str">
        <v>亚朵生活 Z:帆布袋</v>
      </c>
      <c r="D2696" s="257"/>
      <c r="E2696" s="257"/>
      <c r="F2696" s="257" t="str">
        <v>展览限定款</v>
      </c>
      <c r="G2696" s="231"/>
      <c r="H2696" s="231"/>
      <c r="I2696" s="231"/>
      <c r="J2696" s="231"/>
      <c r="K2696" s="231"/>
      <c r="L2696" s="231"/>
      <c r="M2696" s="231"/>
      <c r="N2696" s="231"/>
      <c r="O2696" s="231"/>
      <c r="P2696" s="231"/>
      <c r="Q2696" s="231"/>
      <c r="R2696" s="231"/>
      <c r="S2696" s="231"/>
      <c r="T2696" s="231"/>
    </row>
    <row r="2697">
      <c r="A2697" s="257" t="str">
        <v>0502100093-2</v>
      </c>
      <c r="B2697" s="257" t="str">
        <v>0502100093</v>
      </c>
      <c r="C2697" s="257" t="str">
        <v>亚朵生活 Z:帆布袋</v>
      </c>
      <c r="D2697" s="257"/>
      <c r="E2697" s="257"/>
      <c r="F2697" s="257" t="str">
        <v>牛仔布款</v>
      </c>
      <c r="G2697" s="231"/>
      <c r="H2697" s="231"/>
      <c r="I2697" s="231"/>
      <c r="J2697" s="231"/>
      <c r="K2697" s="231"/>
      <c r="L2697" s="231"/>
      <c r="M2697" s="231"/>
      <c r="N2697" s="231"/>
      <c r="O2697" s="231"/>
      <c r="P2697" s="231"/>
      <c r="Q2697" s="231"/>
      <c r="R2697" s="231"/>
      <c r="S2697" s="231"/>
      <c r="T2697" s="231"/>
    </row>
    <row r="2698">
      <c r="A2698" s="257" t="str">
        <v>9999100003-1</v>
      </c>
      <c r="B2698" s="257" t="str">
        <v>9999100003</v>
      </c>
      <c r="C2698" s="257" t="str">
        <v>亚朵生活 Z:胶带</v>
      </c>
      <c r="D2698" s="257"/>
      <c r="E2698" s="257"/>
      <c r="F2698" s="257" t="str">
        <v>默认规格</v>
      </c>
      <c r="G2698" s="231"/>
      <c r="H2698" s="231"/>
      <c r="I2698" s="231"/>
      <c r="J2698" s="231"/>
      <c r="K2698" s="231"/>
      <c r="L2698" s="231"/>
      <c r="M2698" s="231"/>
      <c r="N2698" s="231"/>
      <c r="O2698" s="231"/>
      <c r="P2698" s="231"/>
      <c r="Q2698" s="231"/>
      <c r="R2698" s="231"/>
      <c r="S2698" s="231"/>
      <c r="T2698" s="231"/>
    </row>
    <row r="2699">
      <c r="A2699" s="257" t="str">
        <v>9999100004-1</v>
      </c>
      <c r="B2699" s="257" t="str">
        <v>9999100004</v>
      </c>
      <c r="C2699" s="257" t="str">
        <v>亚朵生活 Z:便签纸</v>
      </c>
      <c r="D2699" s="257"/>
      <c r="E2699" s="257"/>
      <c r="F2699" s="257" t="str">
        <v>默认规格</v>
      </c>
      <c r="G2699" s="231"/>
      <c r="H2699" s="231"/>
      <c r="I2699" s="231"/>
      <c r="J2699" s="231"/>
      <c r="K2699" s="231"/>
      <c r="L2699" s="231"/>
      <c r="M2699" s="231"/>
      <c r="N2699" s="231"/>
      <c r="O2699" s="231"/>
      <c r="P2699" s="231"/>
      <c r="Q2699" s="231"/>
      <c r="R2699" s="231"/>
      <c r="S2699" s="231"/>
      <c r="T2699" s="231"/>
    </row>
    <row r="2700">
      <c r="A2700" s="257" t="str">
        <v>1301100004-1</v>
      </c>
      <c r="B2700" s="257" t="str">
        <v>1301100004</v>
      </c>
      <c r="C2700" s="257" t="str">
        <v>亚朵生活 ZHotel展览限定款明信片</v>
      </c>
      <c r="D2700" s="257"/>
      <c r="E2700" s="257"/>
      <c r="F2700" s="257" t="str">
        <v>默认规格</v>
      </c>
      <c r="G2700" s="231"/>
      <c r="H2700" s="231"/>
      <c r="I2700" s="231"/>
      <c r="J2700" s="231"/>
      <c r="K2700" s="231"/>
      <c r="L2700" s="231"/>
      <c r="M2700" s="231"/>
      <c r="N2700" s="231"/>
      <c r="O2700" s="231"/>
      <c r="P2700" s="231"/>
      <c r="Q2700" s="231"/>
      <c r="R2700" s="231"/>
      <c r="S2700" s="231"/>
      <c r="T2700" s="231"/>
    </row>
    <row r="2701">
      <c r="A2701" s="257" t="str">
        <v>1399100001-1</v>
      </c>
      <c r="B2701" s="257" t="str">
        <v>1399100001</v>
      </c>
      <c r="C2701" s="257" t="str">
        <v>亚朵生活 ZHotel贴纸</v>
      </c>
      <c r="D2701" s="257"/>
      <c r="E2701" s="257"/>
      <c r="F2701" s="257" t="str">
        <v>默认规格</v>
      </c>
      <c r="G2701" s="231"/>
      <c r="H2701" s="231"/>
      <c r="I2701" s="231"/>
      <c r="J2701" s="231"/>
      <c r="K2701" s="231"/>
      <c r="L2701" s="231"/>
      <c r="M2701" s="231"/>
      <c r="N2701" s="231"/>
      <c r="O2701" s="231"/>
      <c r="P2701" s="231"/>
      <c r="Q2701" s="231"/>
      <c r="R2701" s="231"/>
      <c r="S2701" s="231"/>
      <c r="T2701" s="231"/>
    </row>
    <row r="2702">
      <c r="A2702" s="257" t="str">
        <v>1399100001-2</v>
      </c>
      <c r="B2702" s="257" t="str">
        <v>1399100001</v>
      </c>
      <c r="C2702" s="257" t="str">
        <v>亚朵生活 ZHotel贴纸</v>
      </c>
      <c r="D2702" s="257"/>
      <c r="E2702" s="257"/>
      <c r="F2702" s="257" t="str">
        <v>赠品</v>
      </c>
      <c r="G2702" s="231"/>
      <c r="H2702" s="231"/>
      <c r="I2702" s="231"/>
      <c r="J2702" s="231"/>
      <c r="K2702" s="231"/>
      <c r="L2702" s="231"/>
      <c r="M2702" s="231"/>
      <c r="N2702" s="231"/>
      <c r="O2702" s="231"/>
      <c r="P2702" s="231"/>
      <c r="Q2702" s="231"/>
      <c r="R2702" s="231"/>
      <c r="S2702" s="231"/>
      <c r="T2702" s="231"/>
    </row>
    <row r="2703">
      <c r="A2703" s="257" t="str">
        <v>1199100001-1</v>
      </c>
      <c r="B2703" s="257" t="str">
        <v>1199100001</v>
      </c>
      <c r="C2703" s="257" t="str">
        <v>亚朵生活 Z:笔记本</v>
      </c>
      <c r="D2703" s="257"/>
      <c r="E2703" s="257"/>
      <c r="F2703" s="257" t="str">
        <v>默认规格</v>
      </c>
      <c r="G2703" s="231"/>
      <c r="H2703" s="231"/>
      <c r="I2703" s="231"/>
      <c r="J2703" s="231"/>
      <c r="K2703" s="231"/>
      <c r="L2703" s="231"/>
      <c r="M2703" s="231"/>
      <c r="N2703" s="231"/>
      <c r="O2703" s="231"/>
      <c r="P2703" s="231"/>
      <c r="Q2703" s="231"/>
      <c r="R2703" s="231"/>
      <c r="S2703" s="231"/>
      <c r="T2703" s="231"/>
    </row>
    <row r="2704">
      <c r="A2704" s="257" t="str">
        <v>0402100640-s</v>
      </c>
      <c r="B2704" s="257" t="str">
        <v>0402100640</v>
      </c>
      <c r="C2704" s="257" t="str">
        <v>亚朵生活 李宁定制设计Z:系列T恤男女同款</v>
      </c>
      <c r="D2704" s="257"/>
      <c r="E2704" s="257"/>
      <c r="F2704" s="257" t="str">
        <v>s</v>
      </c>
      <c r="G2704" s="231"/>
      <c r="H2704" s="231"/>
      <c r="I2704" s="231"/>
      <c r="J2704" s="231"/>
      <c r="K2704" s="231"/>
      <c r="L2704" s="231"/>
      <c r="M2704" s="231"/>
      <c r="N2704" s="231"/>
      <c r="O2704" s="231"/>
      <c r="P2704" s="231"/>
      <c r="Q2704" s="231"/>
      <c r="R2704" s="231"/>
      <c r="S2704" s="231"/>
      <c r="T2704" s="231"/>
    </row>
    <row r="2705">
      <c r="A2705" s="257" t="str">
        <v>0402100640-m</v>
      </c>
      <c r="B2705" s="257" t="str">
        <v>0402100640</v>
      </c>
      <c r="C2705" s="257" t="str">
        <v>亚朵生活 李宁定制设计Z:系列T恤男女同款</v>
      </c>
      <c r="D2705" s="257"/>
      <c r="E2705" s="257"/>
      <c r="F2705" s="257" t="str">
        <v>m</v>
      </c>
      <c r="G2705" s="231"/>
      <c r="H2705" s="231"/>
      <c r="I2705" s="231"/>
      <c r="J2705" s="231"/>
      <c r="K2705" s="231"/>
      <c r="L2705" s="231"/>
      <c r="M2705" s="231"/>
      <c r="N2705" s="231"/>
      <c r="O2705" s="231"/>
      <c r="P2705" s="231"/>
      <c r="Q2705" s="231"/>
      <c r="R2705" s="231"/>
      <c r="S2705" s="231"/>
      <c r="T2705" s="231"/>
    </row>
    <row r="2706">
      <c r="A2706" s="257" t="str">
        <v>0402100640-l</v>
      </c>
      <c r="B2706" s="257" t="str">
        <v>0402100640</v>
      </c>
      <c r="C2706" s="257" t="str">
        <v>亚朵生活 李宁定制设计Z:系列T恤男女同款</v>
      </c>
      <c r="D2706" s="257"/>
      <c r="E2706" s="257"/>
      <c r="F2706" s="257" t="str">
        <v>l</v>
      </c>
      <c r="G2706" s="231"/>
      <c r="H2706" s="231"/>
      <c r="I2706" s="231"/>
      <c r="J2706" s="231"/>
      <c r="K2706" s="231"/>
      <c r="L2706" s="231"/>
      <c r="M2706" s="231"/>
      <c r="N2706" s="231"/>
      <c r="O2706" s="231"/>
      <c r="P2706" s="231"/>
      <c r="Q2706" s="231"/>
      <c r="R2706" s="231"/>
      <c r="S2706" s="231"/>
      <c r="T2706" s="231"/>
    </row>
    <row r="2707">
      <c r="A2707" s="257" t="str">
        <v>0402100640-xl</v>
      </c>
      <c r="B2707" s="257" t="str">
        <v>0402100640</v>
      </c>
      <c r="C2707" s="257" t="str">
        <v>亚朵生活 李宁定制设计Z:系列T恤男女同款</v>
      </c>
      <c r="D2707" s="257"/>
      <c r="E2707" s="257"/>
      <c r="F2707" s="257" t="str">
        <v>xl</v>
      </c>
      <c r="G2707" s="231"/>
      <c r="H2707" s="231"/>
      <c r="I2707" s="231"/>
      <c r="J2707" s="231"/>
      <c r="K2707" s="231"/>
      <c r="L2707" s="231"/>
      <c r="M2707" s="231"/>
      <c r="N2707" s="231"/>
      <c r="O2707" s="231"/>
      <c r="P2707" s="231"/>
      <c r="Q2707" s="231"/>
      <c r="R2707" s="231"/>
      <c r="S2707" s="231"/>
      <c r="T2707" s="231"/>
    </row>
    <row r="2708">
      <c r="A2708" s="257" t="str">
        <v>0402100640-xxl</v>
      </c>
      <c r="B2708" s="257" t="str">
        <v>0402100640</v>
      </c>
      <c r="C2708" s="257" t="str">
        <v>亚朵生活 李宁定制设计Z:系列T恤男女同款</v>
      </c>
      <c r="D2708" s="257"/>
      <c r="E2708" s="257"/>
      <c r="F2708" s="257" t="str">
        <v>xxl</v>
      </c>
      <c r="G2708" s="231"/>
      <c r="H2708" s="231"/>
      <c r="I2708" s="231"/>
      <c r="J2708" s="231"/>
      <c r="K2708" s="231"/>
      <c r="L2708" s="231"/>
      <c r="M2708" s="231"/>
      <c r="N2708" s="231"/>
      <c r="O2708" s="231"/>
      <c r="P2708" s="231"/>
      <c r="Q2708" s="231"/>
      <c r="R2708" s="231"/>
      <c r="S2708" s="231"/>
      <c r="T2708" s="231"/>
    </row>
    <row r="2709">
      <c r="A2709" s="257" t="str">
        <v>0402100640-xxxl</v>
      </c>
      <c r="B2709" s="257" t="str">
        <v>0402100640</v>
      </c>
      <c r="C2709" s="257" t="str">
        <v>亚朵生活 李宁定制设计Z:系列T恤男女同款</v>
      </c>
      <c r="D2709" s="257"/>
      <c r="E2709" s="257"/>
      <c r="F2709" s="257" t="str">
        <v>xxxl</v>
      </c>
      <c r="G2709" s="231"/>
      <c r="H2709" s="231"/>
      <c r="I2709" s="231"/>
      <c r="J2709" s="231"/>
      <c r="K2709" s="231"/>
      <c r="L2709" s="231"/>
      <c r="M2709" s="231"/>
      <c r="N2709" s="231"/>
      <c r="O2709" s="231"/>
      <c r="P2709" s="231"/>
      <c r="Q2709" s="231"/>
      <c r="R2709" s="231"/>
      <c r="S2709" s="231"/>
      <c r="T2709" s="231"/>
    </row>
    <row r="2710">
      <c r="A2710" s="257" t="str">
        <v>0402100640-xxxxl</v>
      </c>
      <c r="B2710" s="257" t="str">
        <v>0402100640</v>
      </c>
      <c r="C2710" s="257" t="str">
        <v>亚朵生活 李宁定制设计Z:系列T恤男女同款</v>
      </c>
      <c r="D2710" s="257"/>
      <c r="E2710" s="257"/>
      <c r="F2710" s="257" t="str">
        <v>xxxxl</v>
      </c>
      <c r="G2710" s="231"/>
      <c r="H2710" s="231"/>
      <c r="I2710" s="231"/>
      <c r="J2710" s="231"/>
      <c r="K2710" s="231"/>
      <c r="L2710" s="231"/>
      <c r="M2710" s="231"/>
      <c r="N2710" s="231"/>
      <c r="O2710" s="231"/>
      <c r="P2710" s="231"/>
      <c r="Q2710" s="231"/>
      <c r="R2710" s="231"/>
      <c r="S2710" s="231"/>
      <c r="T2710" s="231"/>
    </row>
    <row r="2711">
      <c r="A2711" s="257" t="str">
        <v>0801000005-b</v>
      </c>
      <c r="B2711" s="257" t="str">
        <v>0801000005</v>
      </c>
      <c r="C2711" s="257" t="str">
        <v>LIBRATONE TRACK 入耳式无线运动耳机</v>
      </c>
      <c r="D2711" s="257"/>
      <c r="E2711" s="257"/>
      <c r="F2711" s="257" t="str">
        <v>黑</v>
      </c>
      <c r="G2711" s="231"/>
      <c r="H2711" s="231"/>
      <c r="I2711" s="231"/>
      <c r="J2711" s="231"/>
      <c r="K2711" s="231"/>
      <c r="L2711" s="231"/>
      <c r="M2711" s="231"/>
      <c r="N2711" s="231"/>
      <c r="O2711" s="231"/>
      <c r="P2711" s="231"/>
      <c r="Q2711" s="231"/>
      <c r="R2711" s="231"/>
      <c r="S2711" s="231"/>
      <c r="T2711" s="231"/>
    </row>
    <row r="2712">
      <c r="A2712" s="257" t="str">
        <v>0801000005-w</v>
      </c>
      <c r="B2712" s="257" t="str">
        <v>0801000005</v>
      </c>
      <c r="C2712" s="257" t="str">
        <v>LIBRATONE TRACK 入耳式无线运动耳机</v>
      </c>
      <c r="D2712" s="257"/>
      <c r="E2712" s="257"/>
      <c r="F2712" s="257" t="str">
        <v>白</v>
      </c>
      <c r="G2712" s="231"/>
      <c r="H2712" s="231"/>
      <c r="I2712" s="231"/>
      <c r="J2712" s="231"/>
      <c r="K2712" s="231"/>
      <c r="L2712" s="231"/>
      <c r="M2712" s="231"/>
      <c r="N2712" s="231"/>
      <c r="O2712" s="231"/>
      <c r="P2712" s="231"/>
      <c r="Q2712" s="231"/>
      <c r="R2712" s="231"/>
      <c r="S2712" s="231"/>
      <c r="T2712" s="231"/>
    </row>
    <row r="2713">
      <c r="A2713" s="257" t="str">
        <v>0801000005-p</v>
      </c>
      <c r="B2713" s="257" t="str">
        <v>0801000005</v>
      </c>
      <c r="C2713" s="257" t="str">
        <v>LIBRATONE TRACK 入耳式无线运动耳机</v>
      </c>
      <c r="D2713" s="257"/>
      <c r="E2713" s="257"/>
      <c r="F2713" s="257" t="str">
        <v>粉</v>
      </c>
      <c r="G2713" s="231"/>
      <c r="H2713" s="231"/>
      <c r="I2713" s="231"/>
      <c r="J2713" s="231"/>
      <c r="K2713" s="231"/>
      <c r="L2713" s="231"/>
      <c r="M2713" s="231"/>
      <c r="N2713" s="231"/>
      <c r="O2713" s="231"/>
      <c r="P2713" s="231"/>
      <c r="Q2713" s="231"/>
      <c r="R2713" s="231"/>
      <c r="S2713" s="231"/>
      <c r="T2713" s="231"/>
    </row>
    <row r="2714">
      <c r="A2714" s="257" t="str">
        <v>0801000006-b</v>
      </c>
      <c r="B2714" s="257" t="str">
        <v>0801000006</v>
      </c>
      <c r="C2714" s="257" t="str">
        <v>LIBRATONE TRACK Air 真无线入耳式耳机</v>
      </c>
      <c r="D2714" s="257"/>
      <c r="E2714" s="257"/>
      <c r="F2714" s="257" t="str">
        <v>黑色</v>
      </c>
      <c r="G2714" s="231"/>
      <c r="H2714" s="231"/>
      <c r="I2714" s="231"/>
      <c r="J2714" s="231"/>
      <c r="K2714" s="231"/>
      <c r="L2714" s="231"/>
      <c r="M2714" s="231"/>
      <c r="N2714" s="231"/>
      <c r="O2714" s="231"/>
      <c r="P2714" s="231"/>
      <c r="Q2714" s="231"/>
      <c r="R2714" s="231"/>
      <c r="S2714" s="231"/>
      <c r="T2714" s="231"/>
    </row>
    <row r="2715">
      <c r="A2715" s="257" t="str">
        <v>0801000006-w</v>
      </c>
      <c r="B2715" s="257" t="str">
        <v>0801000006</v>
      </c>
      <c r="C2715" s="257" t="str">
        <v>LIBRATONE TRACK Air 真无线入耳式耳机</v>
      </c>
      <c r="D2715" s="257"/>
      <c r="E2715" s="257"/>
      <c r="F2715" s="257" t="str">
        <v>白色</v>
      </c>
      <c r="G2715" s="231"/>
      <c r="H2715" s="231"/>
      <c r="I2715" s="231"/>
      <c r="J2715" s="231"/>
      <c r="K2715" s="231"/>
      <c r="L2715" s="231"/>
      <c r="M2715" s="231"/>
      <c r="N2715" s="231"/>
      <c r="O2715" s="231"/>
      <c r="P2715" s="231"/>
      <c r="Q2715" s="231"/>
      <c r="R2715" s="231"/>
      <c r="S2715" s="231"/>
      <c r="T2715" s="231"/>
    </row>
    <row r="2716">
      <c r="A2716" s="257" t="str">
        <v>0801000006-p</v>
      </c>
      <c r="B2716" s="257" t="str">
        <v>0801000006</v>
      </c>
      <c r="C2716" s="257" t="str">
        <v>LIBRATONE TRACK Air 真无线入耳式耳机</v>
      </c>
      <c r="D2716" s="257"/>
      <c r="E2716" s="257"/>
      <c r="F2716" s="257" t="str">
        <v>粉色</v>
      </c>
      <c r="G2716" s="231"/>
      <c r="H2716" s="231"/>
      <c r="I2716" s="231"/>
      <c r="J2716" s="231"/>
      <c r="K2716" s="231"/>
      <c r="L2716" s="231"/>
      <c r="M2716" s="231"/>
      <c r="N2716" s="231"/>
      <c r="O2716" s="231"/>
      <c r="P2716" s="231"/>
      <c r="Q2716" s="231"/>
      <c r="R2716" s="231"/>
      <c r="S2716" s="231"/>
      <c r="T2716" s="231"/>
    </row>
    <row r="2717">
      <c r="A2717" s="257" t="str">
        <v>0801000007-b</v>
      </c>
      <c r="B2717" s="257" t="str">
        <v>0801000007</v>
      </c>
      <c r="C2717" s="257" t="str">
        <v>LIBRATONE TRACK Air+ 真无线入耳式降噪耳机</v>
      </c>
      <c r="D2717" s="257"/>
      <c r="E2717" s="257"/>
      <c r="F2717" s="257" t="str">
        <v>黑色</v>
      </c>
      <c r="G2717" s="231"/>
      <c r="H2717" s="231"/>
      <c r="I2717" s="231"/>
      <c r="J2717" s="231"/>
      <c r="K2717" s="231"/>
      <c r="L2717" s="231"/>
      <c r="M2717" s="231"/>
      <c r="N2717" s="231"/>
      <c r="O2717" s="231"/>
      <c r="P2717" s="231"/>
      <c r="Q2717" s="231"/>
      <c r="R2717" s="231"/>
      <c r="S2717" s="231"/>
      <c r="T2717" s="231"/>
    </row>
    <row r="2718">
      <c r="A2718" s="257" t="str">
        <v>0801000007-w</v>
      </c>
      <c r="B2718" s="257" t="str">
        <v>0801000007</v>
      </c>
      <c r="C2718" s="257" t="str">
        <v>LIBRATONE TRACK Air+ 真无线入耳式降噪耳机</v>
      </c>
      <c r="D2718" s="257"/>
      <c r="E2718" s="257"/>
      <c r="F2718" s="257" t="str">
        <v>白色</v>
      </c>
      <c r="G2718" s="231"/>
      <c r="H2718" s="231"/>
      <c r="I2718" s="231"/>
      <c r="J2718" s="231"/>
      <c r="K2718" s="231"/>
      <c r="L2718" s="231"/>
      <c r="M2718" s="231"/>
      <c r="N2718" s="231"/>
      <c r="O2718" s="231"/>
      <c r="P2718" s="231"/>
      <c r="Q2718" s="231"/>
      <c r="R2718" s="231"/>
      <c r="S2718" s="231"/>
      <c r="T2718" s="231"/>
    </row>
    <row r="2719">
      <c r="A2719" s="257" t="str">
        <v>1201000012-s</v>
      </c>
      <c r="B2719" s="257" t="str">
        <v>1201000012</v>
      </c>
      <c r="C2719" s="257" t="str">
        <v>乐高 经典创意积木盒</v>
      </c>
      <c r="D2719" s="257"/>
      <c r="E2719" s="257"/>
      <c r="F2719" s="257" t="str">
        <v>小号10692 18*18*16.4cm</v>
      </c>
      <c r="G2719" s="231"/>
      <c r="H2719" s="231"/>
      <c r="I2719" s="231"/>
      <c r="J2719" s="231"/>
      <c r="K2719" s="231"/>
      <c r="L2719" s="231"/>
      <c r="M2719" s="231"/>
      <c r="N2719" s="231"/>
      <c r="O2719" s="231"/>
      <c r="P2719" s="231"/>
      <c r="Q2719" s="231"/>
      <c r="R2719" s="231"/>
      <c r="S2719" s="231"/>
      <c r="T2719" s="231"/>
    </row>
    <row r="2720">
      <c r="A2720" s="257" t="str">
        <v>1201000012-m</v>
      </c>
      <c r="B2720" s="257" t="str">
        <v>1201000012</v>
      </c>
      <c r="C2720" s="257" t="str">
        <v>乐高 经典创意积木盒</v>
      </c>
      <c r="D2720" s="257"/>
      <c r="E2720" s="257"/>
      <c r="F2720" s="257" t="str">
        <v>中号10696 36.95*18*17.9cm</v>
      </c>
      <c r="G2720" s="231"/>
      <c r="H2720" s="231"/>
      <c r="I2720" s="231"/>
      <c r="J2720" s="231"/>
      <c r="K2720" s="231"/>
      <c r="L2720" s="231"/>
      <c r="M2720" s="231"/>
      <c r="N2720" s="231"/>
      <c r="O2720" s="231"/>
      <c r="P2720" s="231"/>
      <c r="Q2720" s="231"/>
      <c r="R2720" s="231"/>
      <c r="S2720" s="231"/>
      <c r="T2720" s="231"/>
    </row>
    <row r="2721">
      <c r="A2721" s="257" t="str">
        <v>1201000013-b</v>
      </c>
      <c r="B2721" s="257" t="str">
        <v>1201000013</v>
      </c>
      <c r="C2721" s="257" t="str">
        <v>小泰克 儿童三轮滑板车</v>
      </c>
      <c r="D2721" s="257"/>
      <c r="E2721" s="257"/>
      <c r="F2721" s="257" t="str">
        <v>蓝色</v>
      </c>
      <c r="G2721" s="231"/>
      <c r="H2721" s="231"/>
      <c r="I2721" s="231"/>
      <c r="J2721" s="231"/>
      <c r="K2721" s="231"/>
      <c r="L2721" s="231"/>
      <c r="M2721" s="231"/>
      <c r="N2721" s="231"/>
      <c r="O2721" s="231"/>
      <c r="P2721" s="231"/>
      <c r="Q2721" s="231"/>
      <c r="R2721" s="231"/>
      <c r="S2721" s="231"/>
      <c r="T2721" s="231"/>
    </row>
    <row r="2722">
      <c r="A2722" s="257" t="str">
        <v>1201000013-o</v>
      </c>
      <c r="B2722" s="257" t="str">
        <v>1201000013</v>
      </c>
      <c r="C2722" s="257" t="str">
        <v>小泰克 儿童三轮滑板车</v>
      </c>
      <c r="D2722" s="257"/>
      <c r="E2722" s="257"/>
      <c r="F2722" s="257" t="str">
        <v>橙色</v>
      </c>
      <c r="G2722" s="231"/>
      <c r="H2722" s="231"/>
      <c r="I2722" s="231"/>
      <c r="J2722" s="231"/>
      <c r="K2722" s="231"/>
      <c r="L2722" s="231"/>
      <c r="M2722" s="231"/>
      <c r="N2722" s="231"/>
      <c r="O2722" s="231"/>
      <c r="P2722" s="231"/>
      <c r="Q2722" s="231"/>
      <c r="R2722" s="231"/>
      <c r="S2722" s="231"/>
      <c r="T2722" s="231"/>
    </row>
    <row r="2723">
      <c r="A2723" s="257" t="str">
        <v>1201000013-r</v>
      </c>
      <c r="B2723" s="257" t="str">
        <v>1201000013</v>
      </c>
      <c r="C2723" s="257" t="str">
        <v>小泰克 儿童三轮滑板车</v>
      </c>
      <c r="D2723" s="257"/>
      <c r="E2723" s="257"/>
      <c r="F2723" s="257" t="str">
        <v>红色</v>
      </c>
      <c r="G2723" s="231"/>
      <c r="H2723" s="231"/>
      <c r="I2723" s="231"/>
      <c r="J2723" s="231"/>
      <c r="K2723" s="231"/>
      <c r="L2723" s="231"/>
      <c r="M2723" s="231"/>
      <c r="N2723" s="231"/>
      <c r="O2723" s="231"/>
      <c r="P2723" s="231"/>
      <c r="Q2723" s="231"/>
      <c r="R2723" s="231"/>
      <c r="S2723" s="231"/>
      <c r="T2723" s="231"/>
    </row>
    <row r="2724">
      <c r="A2724" s="257" t="str">
        <v>1201000013-p</v>
      </c>
      <c r="B2724" s="257" t="str">
        <v>1201000013</v>
      </c>
      <c r="C2724" s="257" t="str">
        <v>小泰克 儿童三轮滑板车</v>
      </c>
      <c r="D2724" s="257"/>
      <c r="E2724" s="257"/>
      <c r="F2724" s="257" t="str">
        <v>粉色</v>
      </c>
      <c r="G2724" s="231"/>
      <c r="H2724" s="231"/>
      <c r="I2724" s="231"/>
      <c r="J2724" s="231"/>
      <c r="K2724" s="231"/>
      <c r="L2724" s="231"/>
      <c r="M2724" s="231"/>
      <c r="N2724" s="231"/>
      <c r="O2724" s="231"/>
      <c r="P2724" s="231"/>
      <c r="Q2724" s="231"/>
      <c r="R2724" s="231"/>
      <c r="S2724" s="231"/>
      <c r="T2724" s="231"/>
    </row>
    <row r="2725">
      <c r="A2725" s="257" t="str">
        <v>1201000013-g</v>
      </c>
      <c r="B2725" s="257" t="str">
        <v>1201000013</v>
      </c>
      <c r="C2725" s="257" t="str">
        <v>小泰克 儿童三轮滑板车</v>
      </c>
      <c r="D2725" s="257"/>
      <c r="E2725" s="257"/>
      <c r="F2725" s="257" t="str">
        <v>绿色</v>
      </c>
      <c r="G2725" s="231"/>
      <c r="H2725" s="231"/>
      <c r="I2725" s="231"/>
      <c r="J2725" s="231"/>
      <c r="K2725" s="231"/>
      <c r="L2725" s="231"/>
      <c r="M2725" s="231"/>
      <c r="N2725" s="231"/>
      <c r="O2725" s="231"/>
      <c r="P2725" s="231"/>
      <c r="Q2725" s="231"/>
      <c r="R2725" s="231"/>
      <c r="S2725" s="231"/>
      <c r="T2725" s="231"/>
    </row>
    <row r="2726">
      <c r="A2726" s="257" t="str">
        <v>1201000014-1</v>
      </c>
      <c r="B2726" s="257" t="str">
        <v>1201000014</v>
      </c>
      <c r="C2726" s="257" t="str">
        <v>小泰克 挂式篮球架</v>
      </c>
      <c r="D2726" s="257"/>
      <c r="E2726" s="257"/>
      <c r="F2726" s="257" t="str">
        <v>默认规格</v>
      </c>
      <c r="G2726" s="231"/>
      <c r="H2726" s="231"/>
      <c r="I2726" s="231"/>
      <c r="J2726" s="231"/>
      <c r="K2726" s="231"/>
      <c r="L2726" s="231"/>
      <c r="M2726" s="231"/>
      <c r="N2726" s="231"/>
      <c r="O2726" s="231"/>
      <c r="P2726" s="231"/>
      <c r="Q2726" s="231"/>
      <c r="R2726" s="231"/>
      <c r="S2726" s="231"/>
      <c r="T2726" s="231"/>
    </row>
    <row r="2727">
      <c r="A2727" s="257" t="str">
        <v>0899100010-1</v>
      </c>
      <c r="B2727" s="257" t="str">
        <v>0899100010</v>
      </c>
      <c r="C2727" s="257" t="str">
        <v>亚朵生活×智信天一 酒店同款针孔摄像头探测器</v>
      </c>
      <c r="D2727" s="257"/>
      <c r="E2727" s="257"/>
      <c r="F2727" s="257" t="str">
        <v>120*60*16mm</v>
      </c>
      <c r="G2727" s="231"/>
      <c r="H2727" s="231"/>
      <c r="I2727" s="231"/>
      <c r="J2727" s="231"/>
      <c r="K2727" s="231"/>
      <c r="L2727" s="231"/>
      <c r="M2727" s="231"/>
      <c r="N2727" s="231"/>
      <c r="O2727" s="231"/>
      <c r="P2727" s="231"/>
      <c r="Q2727" s="231"/>
      <c r="R2727" s="231"/>
      <c r="S2727" s="231"/>
      <c r="T2727" s="231"/>
    </row>
    <row r="2728">
      <c r="A2728" s="257" t="str">
        <v>0802100020-green-1</v>
      </c>
      <c r="B2728" s="257" t="str">
        <v>0802100020</v>
      </c>
      <c r="C2728" s="257" t="str">
        <v>亚朵生活 Z: x HYM定制音乐小车</v>
      </c>
      <c r="D2728" s="257"/>
      <c r="E2728" s="257"/>
      <c r="F2728" s="257" t="str">
        <v>绿色正向</v>
      </c>
      <c r="G2728" s="231"/>
      <c r="H2728" s="231"/>
      <c r="I2728" s="231"/>
      <c r="J2728" s="231"/>
      <c r="K2728" s="231"/>
      <c r="L2728" s="231"/>
      <c r="M2728" s="231"/>
      <c r="N2728" s="231"/>
      <c r="O2728" s="231"/>
      <c r="P2728" s="231"/>
      <c r="Q2728" s="231"/>
      <c r="R2728" s="231"/>
      <c r="S2728" s="231"/>
      <c r="T2728" s="231"/>
    </row>
    <row r="2729">
      <c r="A2729" s="257" t="str">
        <v>0802100020-green-2</v>
      </c>
      <c r="B2729" s="257" t="str">
        <v>0802100020</v>
      </c>
      <c r="C2729" s="257" t="str">
        <v>亚朵生活 Z: x HYM定制音乐小车</v>
      </c>
      <c r="D2729" s="257"/>
      <c r="E2729" s="257"/>
      <c r="F2729" s="257" t="str">
        <v>绿色反向</v>
      </c>
      <c r="G2729" s="231"/>
      <c r="H2729" s="231"/>
      <c r="I2729" s="231"/>
      <c r="J2729" s="231"/>
      <c r="K2729" s="231"/>
      <c r="L2729" s="231"/>
      <c r="M2729" s="231"/>
      <c r="N2729" s="231"/>
      <c r="O2729" s="231"/>
      <c r="P2729" s="231"/>
      <c r="Q2729" s="231"/>
      <c r="R2729" s="231"/>
      <c r="S2729" s="231"/>
      <c r="T2729" s="231"/>
    </row>
    <row r="2730">
      <c r="A2730" s="257" t="str">
        <v>0802100020-b-1</v>
      </c>
      <c r="B2730" s="257" t="str">
        <v>0802100020</v>
      </c>
      <c r="C2730" s="257" t="str">
        <v>亚朵生活 Z: x HYM定制音乐小车</v>
      </c>
      <c r="D2730" s="257"/>
      <c r="E2730" s="257"/>
      <c r="F2730" s="257" t="str">
        <v>黑色正向</v>
      </c>
      <c r="G2730" s="231"/>
      <c r="H2730" s="231"/>
      <c r="I2730" s="231"/>
      <c r="J2730" s="231"/>
      <c r="K2730" s="231"/>
      <c r="L2730" s="231"/>
      <c r="M2730" s="231"/>
      <c r="N2730" s="231"/>
      <c r="O2730" s="231"/>
      <c r="P2730" s="231"/>
      <c r="Q2730" s="231"/>
      <c r="R2730" s="231"/>
      <c r="S2730" s="231"/>
      <c r="T2730" s="231"/>
    </row>
    <row r="2731">
      <c r="A2731" s="257" t="str">
        <v>0802100020-b-2</v>
      </c>
      <c r="B2731" s="257" t="str">
        <v>0802100020</v>
      </c>
      <c r="C2731" s="257" t="str">
        <v>亚朵生活 Z: x HYM定制音乐小车</v>
      </c>
      <c r="D2731" s="257"/>
      <c r="E2731" s="257"/>
      <c r="F2731" s="257" t="str">
        <v>黑色反向</v>
      </c>
      <c r="G2731" s="231"/>
      <c r="H2731" s="231"/>
      <c r="I2731" s="231"/>
      <c r="J2731" s="231"/>
      <c r="K2731" s="231"/>
      <c r="L2731" s="231"/>
      <c r="M2731" s="231"/>
      <c r="N2731" s="231"/>
      <c r="O2731" s="231"/>
      <c r="P2731" s="231"/>
      <c r="Q2731" s="231"/>
      <c r="R2731" s="231"/>
      <c r="S2731" s="231"/>
      <c r="T2731" s="231"/>
    </row>
    <row r="2732">
      <c r="A2732" s="257" t="str">
        <v>0802100020-grey-1</v>
      </c>
      <c r="B2732" s="257" t="str">
        <v>0802100020</v>
      </c>
      <c r="C2732" s="257" t="str">
        <v>亚朵生活 Z: x HYM定制音乐小车</v>
      </c>
      <c r="D2732" s="257"/>
      <c r="E2732" s="257"/>
      <c r="F2732" s="257" t="str">
        <v>灰色正向</v>
      </c>
      <c r="G2732" s="231"/>
      <c r="H2732" s="231"/>
      <c r="I2732" s="231"/>
      <c r="J2732" s="231"/>
      <c r="K2732" s="231"/>
      <c r="L2732" s="231"/>
      <c r="M2732" s="231"/>
      <c r="N2732" s="231"/>
      <c r="O2732" s="231"/>
      <c r="P2732" s="231"/>
      <c r="Q2732" s="231"/>
      <c r="R2732" s="231"/>
      <c r="S2732" s="231"/>
      <c r="T2732" s="231"/>
    </row>
    <row r="2733">
      <c r="A2733" s="257" t="str">
        <v>0802100020-grey-2</v>
      </c>
      <c r="B2733" s="257" t="str">
        <v>0802100020</v>
      </c>
      <c r="C2733" s="257" t="str">
        <v>亚朵生活 Z: x HYM定制音乐小车</v>
      </c>
      <c r="D2733" s="257"/>
      <c r="E2733" s="257"/>
      <c r="F2733" s="257" t="str">
        <v>灰色反向</v>
      </c>
      <c r="G2733" s="231"/>
      <c r="H2733" s="231"/>
      <c r="I2733" s="231"/>
      <c r="J2733" s="231"/>
      <c r="K2733" s="231"/>
      <c r="L2733" s="231"/>
      <c r="M2733" s="231"/>
      <c r="N2733" s="231"/>
      <c r="O2733" s="231"/>
      <c r="P2733" s="231"/>
      <c r="Q2733" s="231"/>
      <c r="R2733" s="231"/>
      <c r="S2733" s="231"/>
      <c r="T2733" s="231"/>
    </row>
    <row r="2734">
      <c r="A2734" s="257" t="str">
        <v>1101100028-1</v>
      </c>
      <c r="B2734" s="257" t="str">
        <v>1101100028</v>
      </c>
      <c r="C2734" s="257" t="str">
        <v>亚朵生活 Z:睡眠文创冥想卡+数羊圣经</v>
      </c>
      <c r="D2734" s="257"/>
      <c r="E2734" s="257"/>
      <c r="F2734" s="257" t="str">
        <v>规格:默认</v>
      </c>
      <c r="G2734" s="231"/>
      <c r="H2734" s="231"/>
      <c r="I2734" s="231"/>
      <c r="J2734" s="231"/>
      <c r="K2734" s="231"/>
      <c r="L2734" s="231"/>
      <c r="M2734" s="231"/>
      <c r="N2734" s="231"/>
      <c r="O2734" s="231"/>
      <c r="P2734" s="231"/>
      <c r="Q2734" s="231"/>
      <c r="R2734" s="231"/>
      <c r="S2734" s="231"/>
      <c r="T2734" s="231"/>
    </row>
    <row r="2735">
      <c r="A2735" s="257" t="str">
        <v>0202100005-1</v>
      </c>
      <c r="B2735" s="257" t="str">
        <v>0202100005</v>
      </c>
      <c r="C2735" s="257" t="str">
        <v>亚朵生活 白茶兰花香薰挥发液</v>
      </c>
      <c r="D2735" s="257"/>
      <c r="E2735" s="257"/>
      <c r="F2735" s="257" t="str">
        <v>规格:120ml,普通系列</v>
      </c>
      <c r="G2735" s="231"/>
      <c r="H2735" s="231"/>
      <c r="I2735" s="231"/>
      <c r="J2735" s="231"/>
      <c r="K2735" s="231"/>
      <c r="L2735" s="231"/>
      <c r="M2735" s="231"/>
      <c r="N2735" s="231"/>
      <c r="O2735" s="231"/>
      <c r="P2735" s="231"/>
      <c r="Q2735" s="231"/>
      <c r="R2735" s="231"/>
      <c r="S2735" s="231"/>
      <c r="T2735" s="231"/>
    </row>
    <row r="2736">
      <c r="A2736" s="257" t="str">
        <v>0202100006-1</v>
      </c>
      <c r="B2736" s="257" t="str">
        <v>0202100006</v>
      </c>
      <c r="C2736" s="257" t="str">
        <v>亚朵生活 藤条陶瓷杯无火香薰</v>
      </c>
      <c r="D2736" s="257"/>
      <c r="E2736" s="257"/>
      <c r="F2736" s="257" t="str">
        <v>默认规格</v>
      </c>
      <c r="G2736" s="231"/>
      <c r="H2736" s="231"/>
      <c r="I2736" s="231"/>
      <c r="J2736" s="231"/>
      <c r="K2736" s="231"/>
      <c r="L2736" s="231"/>
      <c r="M2736" s="231"/>
      <c r="N2736" s="231"/>
      <c r="O2736" s="231"/>
      <c r="P2736" s="231"/>
      <c r="Q2736" s="231"/>
      <c r="R2736" s="231"/>
      <c r="S2736" s="231"/>
      <c r="T2736" s="231"/>
    </row>
    <row r="2737">
      <c r="A2737" s="257" t="str">
        <v>0202100006-2</v>
      </c>
      <c r="B2737" s="257" t="str">
        <v>0202100006</v>
      </c>
      <c r="C2737" s="257" t="str">
        <v>亚朵生活 藤条陶瓷杯无火香薰</v>
      </c>
      <c r="D2737" s="257"/>
      <c r="E2737" s="257"/>
      <c r="F2737" s="257" t="str">
        <v>规格:默认,普通系列</v>
      </c>
      <c r="G2737" s="231"/>
      <c r="H2737" s="231"/>
      <c r="I2737" s="231"/>
      <c r="J2737" s="231"/>
      <c r="K2737" s="231"/>
      <c r="L2737" s="231"/>
      <c r="M2737" s="231"/>
      <c r="N2737" s="231"/>
      <c r="O2737" s="231"/>
      <c r="P2737" s="231"/>
      <c r="Q2737" s="231"/>
      <c r="R2737" s="231"/>
      <c r="S2737" s="231"/>
      <c r="T2737" s="231"/>
    </row>
    <row r="2738">
      <c r="A2738" s="257" t="str">
        <v>1001100033-1</v>
      </c>
      <c r="B2738" s="257" t="str">
        <v>1001100033</v>
      </c>
      <c r="C2738" s="257" t="str">
        <v>亚朵生活 Z:亚朵村盒装茶包</v>
      </c>
      <c r="D2738" s="257"/>
      <c r="E2738" s="257"/>
      <c r="F2738" s="257" t="str">
        <v>默认规格</v>
      </c>
      <c r="G2738" s="231"/>
      <c r="H2738" s="231"/>
      <c r="I2738" s="231"/>
      <c r="J2738" s="231"/>
      <c r="K2738" s="231"/>
      <c r="L2738" s="231"/>
      <c r="M2738" s="231"/>
      <c r="N2738" s="231"/>
      <c r="O2738" s="231"/>
      <c r="P2738" s="231"/>
      <c r="Q2738" s="231"/>
      <c r="R2738" s="231"/>
      <c r="S2738" s="231"/>
      <c r="T2738" s="231"/>
    </row>
    <row r="2739">
      <c r="A2739" s="257" t="str">
        <v>0402100641-s</v>
      </c>
      <c r="B2739" s="257" t="str">
        <v>0402100641</v>
      </c>
      <c r="C2739" s="257" t="str">
        <v>亚朵生活 李宁定制设计Z:系列卫衣男女同款</v>
      </c>
      <c r="D2739" s="257"/>
      <c r="E2739" s="257"/>
      <c r="F2739" s="257" t="str">
        <v>颜色:默认,服饰尺寸:S,普通系列</v>
      </c>
      <c r="G2739" s="231"/>
      <c r="H2739" s="231"/>
      <c r="I2739" s="231"/>
      <c r="J2739" s="231"/>
      <c r="K2739" s="231"/>
      <c r="L2739" s="231"/>
      <c r="M2739" s="231"/>
      <c r="N2739" s="231"/>
      <c r="O2739" s="231"/>
      <c r="P2739" s="231"/>
      <c r="Q2739" s="231"/>
      <c r="R2739" s="231"/>
      <c r="S2739" s="231"/>
      <c r="T2739" s="231"/>
    </row>
    <row r="2740">
      <c r="A2740" s="257" t="str">
        <v>0402100641-m</v>
      </c>
      <c r="B2740" s="257" t="str">
        <v>0402100641</v>
      </c>
      <c r="C2740" s="257" t="str">
        <v>亚朵生活 李宁定制设计Z:系列卫衣男女同款</v>
      </c>
      <c r="D2740" s="257"/>
      <c r="E2740" s="257"/>
      <c r="F2740" s="257" t="str">
        <v>颜色:默认,服饰尺寸:M,普通系列</v>
      </c>
      <c r="G2740" s="231"/>
      <c r="H2740" s="231"/>
      <c r="I2740" s="231"/>
      <c r="J2740" s="231"/>
      <c r="K2740" s="231"/>
      <c r="L2740" s="231"/>
      <c r="M2740" s="231"/>
      <c r="N2740" s="231"/>
      <c r="O2740" s="231"/>
      <c r="P2740" s="231"/>
      <c r="Q2740" s="231"/>
      <c r="R2740" s="231"/>
      <c r="S2740" s="231"/>
      <c r="T2740" s="231"/>
    </row>
    <row r="2741">
      <c r="A2741" s="257" t="str">
        <v>0402100641-l</v>
      </c>
      <c r="B2741" s="257" t="str">
        <v>0402100641</v>
      </c>
      <c r="C2741" s="257" t="str">
        <v>亚朵生活 李宁定制设计Z:系列卫衣男女同款</v>
      </c>
      <c r="D2741" s="257"/>
      <c r="E2741" s="257"/>
      <c r="F2741" s="257" t="str">
        <v>l</v>
      </c>
      <c r="G2741" s="231"/>
      <c r="H2741" s="231"/>
      <c r="I2741" s="231"/>
      <c r="J2741" s="231"/>
      <c r="K2741" s="231"/>
      <c r="L2741" s="231"/>
      <c r="M2741" s="231"/>
      <c r="N2741" s="231"/>
      <c r="O2741" s="231"/>
      <c r="P2741" s="231"/>
      <c r="Q2741" s="231"/>
      <c r="R2741" s="231"/>
      <c r="S2741" s="231"/>
      <c r="T2741" s="231"/>
    </row>
    <row r="2742">
      <c r="A2742" s="257" t="str">
        <v>0402100641-xl</v>
      </c>
      <c r="B2742" s="257" t="str">
        <v>0402100641</v>
      </c>
      <c r="C2742" s="257" t="str">
        <v>亚朵生活 李宁定制设计Z:系列卫衣男女同款</v>
      </c>
      <c r="D2742" s="257"/>
      <c r="E2742" s="257"/>
      <c r="F2742" s="257" t="str">
        <v>xl</v>
      </c>
      <c r="G2742" s="231"/>
      <c r="H2742" s="231"/>
      <c r="I2742" s="231"/>
      <c r="J2742" s="231"/>
      <c r="K2742" s="231"/>
      <c r="L2742" s="231"/>
      <c r="M2742" s="231"/>
      <c r="N2742" s="231"/>
      <c r="O2742" s="231"/>
      <c r="P2742" s="231"/>
      <c r="Q2742" s="231"/>
      <c r="R2742" s="231"/>
      <c r="S2742" s="231"/>
      <c r="T2742" s="231"/>
    </row>
    <row r="2743">
      <c r="A2743" s="257" t="str">
        <v>0402100641-xxl</v>
      </c>
      <c r="B2743" s="257" t="str">
        <v>0402100641</v>
      </c>
      <c r="C2743" s="257" t="str">
        <v>亚朵生活 李宁定制设计Z:系列卫衣男女同款</v>
      </c>
      <c r="D2743" s="257"/>
      <c r="E2743" s="257"/>
      <c r="F2743" s="257" t="str">
        <v>xxl</v>
      </c>
      <c r="G2743" s="231"/>
      <c r="H2743" s="231"/>
      <c r="I2743" s="231"/>
      <c r="J2743" s="231"/>
      <c r="K2743" s="231"/>
      <c r="L2743" s="231"/>
      <c r="M2743" s="231"/>
      <c r="N2743" s="231"/>
      <c r="O2743" s="231"/>
      <c r="P2743" s="231"/>
      <c r="Q2743" s="231"/>
      <c r="R2743" s="231"/>
      <c r="S2743" s="231"/>
      <c r="T2743" s="231"/>
    </row>
    <row r="2744">
      <c r="A2744" s="257" t="str">
        <v>0402100641-xxxl</v>
      </c>
      <c r="B2744" s="257" t="str">
        <v>0402100641</v>
      </c>
      <c r="C2744" s="257" t="str">
        <v>亚朵生活 李宁定制设计Z:系列卫衣男女同款</v>
      </c>
      <c r="D2744" s="257"/>
      <c r="E2744" s="257"/>
      <c r="F2744" s="257" t="str">
        <v>xxxl</v>
      </c>
      <c r="G2744" s="231"/>
      <c r="H2744" s="231"/>
      <c r="I2744" s="231"/>
      <c r="J2744" s="231"/>
      <c r="K2744" s="231"/>
      <c r="L2744" s="231"/>
      <c r="M2744" s="231"/>
      <c r="N2744" s="231"/>
      <c r="O2744" s="231"/>
      <c r="P2744" s="231"/>
      <c r="Q2744" s="231"/>
      <c r="R2744" s="231"/>
      <c r="S2744" s="231"/>
      <c r="T2744" s="231"/>
    </row>
    <row r="2745">
      <c r="A2745" s="257" t="str">
        <v>0402100641-xxxxl</v>
      </c>
      <c r="B2745" s="257" t="str">
        <v>0402100641</v>
      </c>
      <c r="C2745" s="257" t="str">
        <v>亚朵生活 李宁定制设计Z:系列卫衣男女同款</v>
      </c>
      <c r="D2745" s="257"/>
      <c r="E2745" s="257"/>
      <c r="F2745" s="257" t="str">
        <v>xxxxl</v>
      </c>
      <c r="G2745" s="231"/>
      <c r="H2745" s="231"/>
      <c r="I2745" s="231"/>
      <c r="J2745" s="231"/>
      <c r="K2745" s="231"/>
      <c r="L2745" s="231"/>
      <c r="M2745" s="231"/>
      <c r="N2745" s="231"/>
      <c r="O2745" s="231"/>
      <c r="P2745" s="231"/>
      <c r="Q2745" s="231"/>
      <c r="R2745" s="231"/>
      <c r="S2745" s="231"/>
      <c r="T2745" s="231"/>
    </row>
    <row r="2746">
      <c r="A2746" s="257" t="str">
        <v>0105100036-150*200</v>
      </c>
      <c r="B2746" s="257" t="str">
        <v>0105100036</v>
      </c>
      <c r="C2746" s="257" t="str">
        <v>亚朵生活 法国进口白鸭毛复合羽丝绒床褥</v>
      </c>
      <c r="D2746" s="257"/>
      <c r="E2746" s="257"/>
      <c r="F2746" s="257" t="str">
        <v>150*200</v>
      </c>
      <c r="G2746" s="231"/>
      <c r="H2746" s="231"/>
      <c r="I2746" s="231"/>
      <c r="J2746" s="231"/>
      <c r="K2746" s="231"/>
      <c r="L2746" s="231"/>
      <c r="M2746" s="231"/>
      <c r="N2746" s="231"/>
      <c r="O2746" s="231"/>
      <c r="P2746" s="231"/>
      <c r="Q2746" s="231"/>
      <c r="R2746" s="231"/>
      <c r="S2746" s="231"/>
      <c r="T2746" s="231"/>
    </row>
    <row r="2747">
      <c r="A2747" s="257" t="str">
        <v>0105100036-180*200</v>
      </c>
      <c r="B2747" s="257" t="str">
        <v>0105100036</v>
      </c>
      <c r="C2747" s="257" t="str">
        <v>亚朵生活 法国进口白鸭毛复合羽丝绒床褥</v>
      </c>
      <c r="D2747" s="257"/>
      <c r="E2747" s="257"/>
      <c r="F2747" s="257" t="str">
        <v>180*200</v>
      </c>
      <c r="G2747" s="231"/>
      <c r="H2747" s="231"/>
      <c r="I2747" s="231"/>
      <c r="J2747" s="231"/>
      <c r="K2747" s="231"/>
      <c r="L2747" s="231"/>
      <c r="M2747" s="231"/>
      <c r="N2747" s="231"/>
      <c r="O2747" s="231"/>
      <c r="P2747" s="231"/>
      <c r="Q2747" s="231"/>
      <c r="R2747" s="231"/>
      <c r="S2747" s="231"/>
      <c r="T2747" s="231"/>
    </row>
    <row r="2748">
      <c r="A2748" s="257" t="str">
        <v>0105100037-1</v>
      </c>
      <c r="B2748" s="257" t="str">
        <v>0105100037</v>
      </c>
      <c r="C2748" s="257" t="str">
        <v>床垫小样</v>
      </c>
      <c r="D2748" s="257"/>
      <c r="E2748" s="257"/>
      <c r="F2748" s="257" t="str">
        <v>普兰特厚垫</v>
      </c>
      <c r="G2748" s="231"/>
      <c r="H2748" s="231"/>
      <c r="I2748" s="231"/>
      <c r="J2748" s="231"/>
      <c r="K2748" s="231"/>
      <c r="L2748" s="231"/>
      <c r="M2748" s="231"/>
      <c r="N2748" s="231"/>
      <c r="O2748" s="231"/>
      <c r="P2748" s="231"/>
      <c r="Q2748" s="231"/>
      <c r="R2748" s="231"/>
      <c r="S2748" s="231"/>
      <c r="T2748" s="231"/>
    </row>
    <row r="2749">
      <c r="A2749" s="257" t="str">
        <v>0105100037-2</v>
      </c>
      <c r="B2749" s="257" t="str">
        <v>0105100037</v>
      </c>
      <c r="C2749" s="257" t="str">
        <v>床垫小样</v>
      </c>
      <c r="D2749" s="257"/>
      <c r="E2749" s="257"/>
      <c r="F2749" s="257" t="str">
        <v>普兰特薄垫</v>
      </c>
      <c r="G2749" s="231"/>
      <c r="H2749" s="231"/>
      <c r="I2749" s="231"/>
      <c r="J2749" s="231"/>
      <c r="K2749" s="231"/>
      <c r="L2749" s="231"/>
      <c r="M2749" s="231"/>
      <c r="N2749" s="231"/>
      <c r="O2749" s="231"/>
      <c r="P2749" s="231"/>
      <c r="Q2749" s="231"/>
      <c r="R2749" s="231"/>
      <c r="S2749" s="231"/>
      <c r="T2749" s="231"/>
    </row>
    <row r="2750">
      <c r="A2750" s="257" t="str">
        <v>0105100037-3</v>
      </c>
      <c r="B2750" s="257" t="str">
        <v>0105100037</v>
      </c>
      <c r="C2750" s="257" t="str">
        <v>床垫小样</v>
      </c>
      <c r="D2750" s="257"/>
      <c r="E2750" s="257"/>
      <c r="F2750" s="257" t="str">
        <v>空气感薄垫小样</v>
      </c>
      <c r="G2750" s="231"/>
      <c r="H2750" s="231"/>
      <c r="I2750" s="231"/>
      <c r="J2750" s="231"/>
      <c r="K2750" s="231"/>
      <c r="L2750" s="231"/>
      <c r="M2750" s="231"/>
      <c r="N2750" s="231"/>
      <c r="O2750" s="231"/>
      <c r="P2750" s="231"/>
      <c r="Q2750" s="231"/>
      <c r="R2750" s="231"/>
      <c r="S2750" s="231"/>
      <c r="T2750" s="231"/>
    </row>
    <row r="2751">
      <c r="A2751" s="257" t="str">
        <v>0105100037-4</v>
      </c>
      <c r="B2751" s="257" t="str">
        <v>0105100037</v>
      </c>
      <c r="C2751" s="257" t="str">
        <v>床垫小样</v>
      </c>
      <c r="D2751" s="257"/>
      <c r="E2751" s="257"/>
      <c r="F2751" s="257" t="str">
        <v>双面护脊床垫小样</v>
      </c>
      <c r="G2751" s="231"/>
      <c r="H2751" s="231"/>
      <c r="I2751" s="231"/>
      <c r="J2751" s="231"/>
      <c r="K2751" s="231"/>
      <c r="L2751" s="231"/>
      <c r="M2751" s="231"/>
      <c r="N2751" s="231"/>
      <c r="O2751" s="231"/>
      <c r="P2751" s="231"/>
      <c r="Q2751" s="231"/>
      <c r="R2751" s="231"/>
      <c r="S2751" s="231"/>
      <c r="T2751" s="231"/>
    </row>
    <row r="2752">
      <c r="A2752" s="257" t="str">
        <v>0105100037-5</v>
      </c>
      <c r="B2752" s="257" t="str">
        <v>0105100037</v>
      </c>
      <c r="C2752" s="257" t="str">
        <v>床垫小样</v>
      </c>
      <c r="D2752" s="257"/>
      <c r="E2752" s="257"/>
      <c r="F2752" s="257" t="str">
        <v>双感双簧护脊床垫小样</v>
      </c>
      <c r="G2752" s="231"/>
      <c r="H2752" s="231"/>
      <c r="I2752" s="231"/>
      <c r="J2752" s="231"/>
      <c r="K2752" s="231"/>
      <c r="L2752" s="231"/>
      <c r="M2752" s="231"/>
      <c r="N2752" s="231"/>
      <c r="O2752" s="231"/>
      <c r="P2752" s="231"/>
      <c r="Q2752" s="231"/>
      <c r="R2752" s="231"/>
      <c r="S2752" s="231"/>
      <c r="T2752" s="231"/>
    </row>
    <row r="2753">
      <c r="A2753" s="257" t="str">
        <v>0105100037-6</v>
      </c>
      <c r="B2753" s="257" t="str">
        <v>0105100037</v>
      </c>
      <c r="C2753" s="257" t="str">
        <v>床垫小样</v>
      </c>
      <c r="D2753" s="257"/>
      <c r="E2753" s="257"/>
      <c r="F2753" s="257" t="str">
        <v>天然乳胶记忆棉抗菌弹簧床垫小样</v>
      </c>
      <c r="G2753" s="231"/>
      <c r="H2753" s="231"/>
      <c r="I2753" s="231"/>
      <c r="J2753" s="231"/>
      <c r="K2753" s="231"/>
      <c r="L2753" s="231"/>
      <c r="M2753" s="231"/>
      <c r="N2753" s="231"/>
      <c r="O2753" s="231"/>
      <c r="P2753" s="231"/>
      <c r="Q2753" s="231"/>
      <c r="R2753" s="231"/>
      <c r="S2753" s="231"/>
      <c r="T2753" s="231"/>
    </row>
    <row r="2754">
      <c r="A2754" s="257" t="str">
        <v>0105100037-7</v>
      </c>
      <c r="B2754" s="257" t="str">
        <v>0105100037</v>
      </c>
      <c r="C2754" s="257" t="str">
        <v>床垫小样</v>
      </c>
      <c r="D2754" s="257"/>
      <c r="E2754" s="257"/>
      <c r="F2754" s="257" t="str">
        <v>五区舒压垫小样</v>
      </c>
      <c r="G2754" s="231"/>
      <c r="H2754" s="231"/>
      <c r="I2754" s="231"/>
      <c r="J2754" s="231"/>
      <c r="K2754" s="231"/>
      <c r="L2754" s="231"/>
      <c r="M2754" s="231"/>
      <c r="N2754" s="231"/>
      <c r="O2754" s="231"/>
      <c r="P2754" s="231"/>
      <c r="Q2754" s="231"/>
      <c r="R2754" s="231"/>
      <c r="S2754" s="231"/>
      <c r="T2754" s="231"/>
    </row>
    <row r="2755">
      <c r="A2755" s="257" t="str">
        <v>1101100029-1</v>
      </c>
      <c r="B2755" s="257" t="str">
        <v>1101100029</v>
      </c>
      <c r="C2755" s="257" t="str">
        <v>《AL!VE亚朵生活》</v>
      </c>
      <c r="D2755" s="257"/>
      <c r="E2755" s="257"/>
      <c r="F2755" s="257" t="str">
        <v>默认规格</v>
      </c>
      <c r="G2755" s="231"/>
      <c r="H2755" s="231"/>
      <c r="I2755" s="231"/>
      <c r="J2755" s="231"/>
      <c r="K2755" s="231"/>
      <c r="L2755" s="231"/>
      <c r="M2755" s="231"/>
      <c r="N2755" s="231"/>
      <c r="O2755" s="231"/>
      <c r="P2755" s="231"/>
      <c r="Q2755" s="231"/>
      <c r="R2755" s="231"/>
      <c r="S2755" s="231"/>
      <c r="T2755" s="231"/>
    </row>
    <row r="2756">
      <c r="A2756" s="257" t="str">
        <v>0606100011-1</v>
      </c>
      <c r="B2756" s="257" t="str">
        <v>0606100011</v>
      </c>
      <c r="C2756" s="257" t="str">
        <v>亚朵生活 自然馨香洗衣凝珠</v>
      </c>
      <c r="D2756" s="257"/>
      <c r="E2756" s="257"/>
      <c r="F2756" s="257" t="str">
        <v>500g(10gx50颗）</v>
      </c>
      <c r="G2756" s="231"/>
      <c r="H2756" s="231"/>
      <c r="I2756" s="231"/>
      <c r="J2756" s="231"/>
      <c r="K2756" s="231"/>
      <c r="L2756" s="231"/>
      <c r="M2756" s="231"/>
      <c r="N2756" s="231"/>
      <c r="O2756" s="231"/>
      <c r="P2756" s="231"/>
      <c r="Q2756" s="231"/>
      <c r="R2756" s="231"/>
      <c r="S2756" s="231"/>
      <c r="T2756" s="231"/>
    </row>
    <row r="2757">
      <c r="A2757" s="257" t="str">
        <v>0299100001-1</v>
      </c>
      <c r="B2757" s="257" t="str">
        <v>0299100001</v>
      </c>
      <c r="C2757" s="257" t="str">
        <v>亚朵生活 枯山水沙盘 香薰摆件</v>
      </c>
      <c r="D2757" s="257"/>
      <c r="E2757" s="257"/>
      <c r="F2757" s="257" t="str">
        <v>默认规格</v>
      </c>
      <c r="G2757" s="231"/>
      <c r="H2757" s="231"/>
      <c r="I2757" s="231"/>
      <c r="J2757" s="231"/>
      <c r="K2757" s="231"/>
      <c r="L2757" s="231"/>
      <c r="M2757" s="231"/>
      <c r="N2757" s="231"/>
      <c r="O2757" s="231"/>
      <c r="P2757" s="231"/>
      <c r="Q2757" s="231"/>
      <c r="R2757" s="231"/>
      <c r="S2757" s="231"/>
      <c r="T2757" s="231"/>
    </row>
    <row r="2758">
      <c r="A2758" s="257" t="str">
        <v>0801000008-1</v>
      </c>
      <c r="B2758" s="257" t="str">
        <v>0801000008</v>
      </c>
      <c r="C2758" s="257" t="str">
        <v>猫王 潮无线lucky</v>
      </c>
      <c r="D2758" s="257"/>
      <c r="E2758" s="257"/>
      <c r="F2758" s="257" t="str">
        <v>白色</v>
      </c>
      <c r="G2758" s="231"/>
      <c r="H2758" s="231"/>
      <c r="I2758" s="231"/>
      <c r="J2758" s="231"/>
      <c r="K2758" s="231"/>
      <c r="L2758" s="231"/>
      <c r="M2758" s="231"/>
      <c r="N2758" s="231"/>
      <c r="O2758" s="231"/>
      <c r="P2758" s="231"/>
      <c r="Q2758" s="231"/>
      <c r="R2758" s="231"/>
      <c r="S2758" s="231"/>
      <c r="T2758" s="231"/>
    </row>
    <row r="2759">
      <c r="A2759" s="257" t="str">
        <v>0801000008-2</v>
      </c>
      <c r="B2759" s="257" t="str">
        <v>0801000008</v>
      </c>
      <c r="C2759" s="257" t="str">
        <v>猫王 潮无线lucky</v>
      </c>
      <c r="D2759" s="257"/>
      <c r="E2759" s="257"/>
      <c r="F2759" s="257" t="str">
        <v>粉色</v>
      </c>
      <c r="G2759" s="231"/>
      <c r="H2759" s="231"/>
      <c r="I2759" s="231"/>
      <c r="J2759" s="231"/>
      <c r="K2759" s="231"/>
      <c r="L2759" s="231"/>
      <c r="M2759" s="231"/>
      <c r="N2759" s="231"/>
      <c r="O2759" s="231"/>
      <c r="P2759" s="231"/>
      <c r="Q2759" s="231"/>
      <c r="R2759" s="231"/>
      <c r="S2759" s="231"/>
      <c r="T2759" s="231"/>
    </row>
    <row r="2760">
      <c r="A2760" s="257" t="str">
        <v>0801000009-1</v>
      </c>
      <c r="B2760" s="257" t="str">
        <v>0801000009</v>
      </c>
      <c r="C2760" s="257" t="str">
        <v>猫王-潮无线（rico联名）</v>
      </c>
      <c r="D2760" s="257"/>
      <c r="E2760" s="257"/>
      <c r="F2760" s="257" t="str">
        <v>粉色</v>
      </c>
      <c r="G2760" s="231"/>
      <c r="H2760" s="231"/>
      <c r="I2760" s="231"/>
      <c r="J2760" s="231"/>
      <c r="K2760" s="231"/>
      <c r="L2760" s="231"/>
      <c r="M2760" s="231"/>
      <c r="N2760" s="231"/>
      <c r="O2760" s="231"/>
      <c r="P2760" s="231"/>
      <c r="Q2760" s="231"/>
      <c r="R2760" s="231"/>
      <c r="S2760" s="231"/>
      <c r="T2760" s="231"/>
    </row>
    <row r="2761">
      <c r="A2761" s="257" t="str">
        <v>1101000028-1</v>
      </c>
      <c r="B2761" s="257" t="str">
        <v>1101000028</v>
      </c>
      <c r="C2761" s="257" t="str">
        <v>曼巴精神科比自传</v>
      </c>
      <c r="D2761" s="257"/>
      <c r="E2761" s="257"/>
      <c r="F2761" s="257" t="str">
        <v>默认规格</v>
      </c>
      <c r="G2761" s="231"/>
      <c r="H2761" s="231"/>
      <c r="I2761" s="231"/>
      <c r="J2761" s="231"/>
      <c r="K2761" s="231"/>
      <c r="L2761" s="231"/>
      <c r="M2761" s="231"/>
      <c r="N2761" s="231"/>
      <c r="O2761" s="231"/>
      <c r="P2761" s="231"/>
      <c r="Q2761" s="231"/>
      <c r="R2761" s="231"/>
      <c r="S2761" s="231"/>
      <c r="T2761" s="231"/>
    </row>
    <row r="2762">
      <c r="A2762" s="257" t="str">
        <v>1301000004-1</v>
      </c>
      <c r="B2762" s="257" t="str">
        <v>1301000004</v>
      </c>
      <c r="C2762" s="257" t="str">
        <v>NBA球星卡片</v>
      </c>
      <c r="D2762" s="257"/>
      <c r="E2762" s="257"/>
      <c r="F2762" s="257" t="str">
        <v>库里</v>
      </c>
      <c r="G2762" s="231"/>
      <c r="H2762" s="231"/>
      <c r="I2762" s="231"/>
      <c r="J2762" s="231"/>
      <c r="K2762" s="231"/>
      <c r="L2762" s="231"/>
      <c r="M2762" s="231"/>
      <c r="N2762" s="231"/>
      <c r="O2762" s="231"/>
      <c r="P2762" s="231"/>
      <c r="Q2762" s="231"/>
      <c r="R2762" s="231"/>
      <c r="S2762" s="231"/>
      <c r="T2762" s="231"/>
    </row>
    <row r="2763">
      <c r="A2763" s="257" t="str">
        <v>1301000004-2</v>
      </c>
      <c r="B2763" s="257" t="str">
        <v>1301000004</v>
      </c>
      <c r="C2763" s="257" t="str">
        <v>NBA球星卡片</v>
      </c>
      <c r="D2763" s="257"/>
      <c r="E2763" s="257"/>
      <c r="F2763" s="257" t="str">
        <v>欧文</v>
      </c>
      <c r="G2763" s="231"/>
      <c r="H2763" s="231"/>
      <c r="I2763" s="231"/>
      <c r="J2763" s="231"/>
      <c r="K2763" s="231"/>
      <c r="L2763" s="231"/>
      <c r="M2763" s="231"/>
      <c r="N2763" s="231"/>
      <c r="O2763" s="231"/>
      <c r="P2763" s="231"/>
      <c r="Q2763" s="231"/>
      <c r="R2763" s="231"/>
      <c r="S2763" s="231"/>
      <c r="T2763" s="231"/>
    </row>
    <row r="2764">
      <c r="A2764" s="257" t="str">
        <v>1301000004-3</v>
      </c>
      <c r="B2764" s="257" t="str">
        <v>1301000004</v>
      </c>
      <c r="C2764" s="257" t="str">
        <v>NBA球星卡片</v>
      </c>
      <c r="D2764" s="257"/>
      <c r="E2764" s="257"/>
      <c r="F2764" s="257" t="str">
        <v>詹姆斯</v>
      </c>
      <c r="G2764" s="231"/>
      <c r="H2764" s="231"/>
      <c r="I2764" s="231"/>
      <c r="J2764" s="231"/>
      <c r="K2764" s="231"/>
      <c r="L2764" s="231"/>
      <c r="M2764" s="231"/>
      <c r="N2764" s="231"/>
      <c r="O2764" s="231"/>
      <c r="P2764" s="231"/>
      <c r="Q2764" s="231"/>
      <c r="R2764" s="231"/>
      <c r="S2764" s="231"/>
      <c r="T2764" s="231"/>
    </row>
    <row r="2765">
      <c r="A2765" s="257" t="str">
        <v>1301000004-4</v>
      </c>
      <c r="B2765" s="257" t="str">
        <v>1301000004</v>
      </c>
      <c r="C2765" s="257" t="str">
        <v>NBA球星卡片</v>
      </c>
      <c r="D2765" s="257"/>
      <c r="E2765" s="257"/>
      <c r="F2765" s="257" t="str">
        <v>保罗乔治</v>
      </c>
      <c r="G2765" s="231"/>
      <c r="H2765" s="231"/>
      <c r="I2765" s="231"/>
      <c r="J2765" s="231"/>
      <c r="K2765" s="231"/>
      <c r="L2765" s="231"/>
      <c r="M2765" s="231"/>
      <c r="N2765" s="231"/>
      <c r="O2765" s="231"/>
      <c r="P2765" s="231"/>
      <c r="Q2765" s="231"/>
      <c r="R2765" s="231"/>
      <c r="S2765" s="231"/>
      <c r="T2765" s="231"/>
    </row>
    <row r="2766">
      <c r="A2766" s="257" t="str">
        <v>1301000004-5</v>
      </c>
      <c r="B2766" s="257" t="str">
        <v>1301000004</v>
      </c>
      <c r="C2766" s="257" t="str">
        <v>NBA球星卡片</v>
      </c>
      <c r="D2766" s="257"/>
      <c r="E2766" s="257"/>
      <c r="F2766" s="257" t="str">
        <v>莱昂纳德</v>
      </c>
      <c r="G2766" s="231"/>
      <c r="H2766" s="231"/>
      <c r="I2766" s="231"/>
      <c r="J2766" s="231"/>
      <c r="K2766" s="231"/>
      <c r="L2766" s="231"/>
      <c r="M2766" s="231"/>
      <c r="N2766" s="231"/>
      <c r="O2766" s="231"/>
      <c r="P2766" s="231"/>
      <c r="Q2766" s="231"/>
      <c r="R2766" s="231"/>
      <c r="S2766" s="231"/>
      <c r="T2766" s="231"/>
    </row>
    <row r="2767">
      <c r="A2767" s="257" t="str">
        <v>1301000004-6</v>
      </c>
      <c r="B2767" s="257" t="str">
        <v>1301000004</v>
      </c>
      <c r="C2767" s="257" t="str">
        <v>NBA球星卡片</v>
      </c>
      <c r="D2767" s="257"/>
      <c r="E2767" s="257"/>
      <c r="F2767" s="257" t="str">
        <v>恩比德</v>
      </c>
      <c r="G2767" s="231"/>
      <c r="H2767" s="231"/>
      <c r="I2767" s="231"/>
      <c r="J2767" s="231"/>
      <c r="K2767" s="231"/>
      <c r="L2767" s="231"/>
      <c r="M2767" s="231"/>
      <c r="N2767" s="231"/>
      <c r="O2767" s="231"/>
      <c r="P2767" s="231"/>
      <c r="Q2767" s="231"/>
      <c r="R2767" s="231"/>
      <c r="S2767" s="231"/>
      <c r="T2767" s="231"/>
    </row>
    <row r="2768">
      <c r="A2768" s="257" t="str">
        <v>1301000004-7</v>
      </c>
      <c r="B2768" s="257" t="str">
        <v>1301000004</v>
      </c>
      <c r="C2768" s="257" t="str">
        <v>NBA球星卡片</v>
      </c>
      <c r="D2768" s="257"/>
      <c r="E2768" s="257"/>
      <c r="F2768" s="257" t="str">
        <v>安德托姆昆博</v>
      </c>
      <c r="G2768" s="231"/>
      <c r="H2768" s="231"/>
      <c r="I2768" s="231"/>
      <c r="J2768" s="231"/>
      <c r="K2768" s="231"/>
      <c r="L2768" s="231"/>
      <c r="M2768" s="231"/>
      <c r="N2768" s="231"/>
      <c r="O2768" s="231"/>
      <c r="P2768" s="231"/>
      <c r="Q2768" s="231"/>
      <c r="R2768" s="231"/>
      <c r="S2768" s="231"/>
      <c r="T2768" s="231"/>
    </row>
    <row r="2769">
      <c r="A2769" s="257" t="str">
        <v>1301000004-8</v>
      </c>
      <c r="B2769" s="257" t="str">
        <v>1301000004</v>
      </c>
      <c r="C2769" s="257" t="str">
        <v>NBA球星卡片</v>
      </c>
      <c r="D2769" s="257"/>
      <c r="E2769" s="257"/>
      <c r="F2769" s="257" t="str">
        <v>肯巴沃克</v>
      </c>
      <c r="G2769" s="231"/>
      <c r="H2769" s="231"/>
      <c r="I2769" s="231"/>
      <c r="J2769" s="231"/>
      <c r="K2769" s="231"/>
      <c r="L2769" s="231"/>
      <c r="M2769" s="231"/>
      <c r="N2769" s="231"/>
      <c r="O2769" s="231"/>
      <c r="P2769" s="231"/>
      <c r="Q2769" s="231"/>
      <c r="R2769" s="231"/>
      <c r="S2769" s="231"/>
      <c r="T2769" s="231"/>
    </row>
    <row r="2770">
      <c r="A2770" s="257" t="str">
        <v>1301000004-9</v>
      </c>
      <c r="B2770" s="257" t="str">
        <v>1301000004</v>
      </c>
      <c r="C2770" s="257" t="str">
        <v>NBA球星卡片</v>
      </c>
      <c r="D2770" s="257"/>
      <c r="E2770" s="257"/>
      <c r="F2770" s="257" t="str">
        <v>杜兰特</v>
      </c>
      <c r="G2770" s="231"/>
      <c r="H2770" s="231"/>
      <c r="I2770" s="231"/>
      <c r="J2770" s="231"/>
      <c r="K2770" s="231"/>
      <c r="L2770" s="231"/>
      <c r="M2770" s="231"/>
      <c r="N2770" s="231"/>
      <c r="O2770" s="231"/>
      <c r="P2770" s="231"/>
      <c r="Q2770" s="231"/>
      <c r="R2770" s="231"/>
      <c r="S2770" s="231"/>
      <c r="T2770" s="231"/>
    </row>
    <row r="2771">
      <c r="A2771" s="257" t="str">
        <v>0412100036-350-p</v>
      </c>
      <c r="B2771" s="257" t="str">
        <v>0412100036</v>
      </c>
      <c r="C2771" s="257" t="str">
        <v>亚朵生活 立体熊两用儿童保温吸管杯</v>
      </c>
      <c r="D2771" s="257"/>
      <c r="E2771" s="257"/>
      <c r="F2771" s="257" t="str">
        <v>颜色:粉色,默认规格:颜色:粉色,容量:350ml</v>
      </c>
      <c r="G2771" s="231"/>
      <c r="H2771" s="231"/>
      <c r="I2771" s="231"/>
      <c r="J2771" s="231"/>
      <c r="K2771" s="231"/>
      <c r="L2771" s="231"/>
      <c r="M2771" s="231"/>
      <c r="N2771" s="231"/>
      <c r="O2771" s="231"/>
      <c r="P2771" s="231"/>
      <c r="Q2771" s="231"/>
      <c r="R2771" s="231"/>
      <c r="S2771" s="231"/>
      <c r="T2771" s="231"/>
    </row>
    <row r="2772">
      <c r="A2772" s="257" t="str">
        <v>0412100036-350-y</v>
      </c>
      <c r="B2772" s="257" t="str">
        <v>0412100036</v>
      </c>
      <c r="C2772" s="257" t="str">
        <v>亚朵生活 立体熊两用儿童保温吸管杯</v>
      </c>
      <c r="D2772" s="257"/>
      <c r="E2772" s="257"/>
      <c r="F2772" s="257" t="str">
        <v>颜色:黄色,容量:350ml,普通系列</v>
      </c>
      <c r="G2772" s="231"/>
      <c r="H2772" s="231"/>
      <c r="I2772" s="231"/>
      <c r="J2772" s="231"/>
      <c r="K2772" s="231"/>
      <c r="L2772" s="231"/>
      <c r="M2772" s="231"/>
      <c r="N2772" s="231"/>
      <c r="O2772" s="231"/>
      <c r="P2772" s="231"/>
      <c r="Q2772" s="231"/>
      <c r="R2772" s="231"/>
      <c r="S2772" s="231"/>
      <c r="T2772" s="231"/>
    </row>
    <row r="2773">
      <c r="A2773" s="257" t="str">
        <v>0412100036-350-r</v>
      </c>
      <c r="B2773" s="257" t="str">
        <v>0412100036</v>
      </c>
      <c r="C2773" s="257" t="str">
        <v>亚朵生活 立体熊两用儿童保温吸管杯</v>
      </c>
      <c r="D2773" s="257"/>
      <c r="E2773" s="257"/>
      <c r="F2773" s="257" t="str">
        <v>颜色:红色,默认规格:颜色:红色,容量:350ml</v>
      </c>
      <c r="G2773" s="231"/>
      <c r="H2773" s="231"/>
      <c r="I2773" s="231"/>
      <c r="J2773" s="231"/>
      <c r="K2773" s="231"/>
      <c r="L2773" s="231"/>
      <c r="M2773" s="231"/>
      <c r="N2773" s="231"/>
      <c r="O2773" s="231"/>
      <c r="P2773" s="231"/>
      <c r="Q2773" s="231"/>
      <c r="R2773" s="231"/>
      <c r="S2773" s="231"/>
      <c r="T2773" s="231"/>
    </row>
    <row r="2774">
      <c r="A2774" s="257" t="str">
        <v>0412100036-350-b</v>
      </c>
      <c r="B2774" s="257" t="str">
        <v>0412100036</v>
      </c>
      <c r="C2774" s="257" t="str">
        <v>亚朵生活 立体熊两用儿童保温吸管杯</v>
      </c>
      <c r="D2774" s="257"/>
      <c r="E2774" s="257"/>
      <c r="F2774" s="257" t="str">
        <v>颜色:蓝色,容量:350ml,普通系列</v>
      </c>
      <c r="G2774" s="231"/>
      <c r="H2774" s="231"/>
      <c r="I2774" s="231"/>
      <c r="J2774" s="231"/>
      <c r="K2774" s="231"/>
      <c r="L2774" s="231"/>
      <c r="M2774" s="231"/>
      <c r="N2774" s="231"/>
      <c r="O2774" s="231"/>
      <c r="P2774" s="231"/>
      <c r="Q2774" s="231"/>
      <c r="R2774" s="231"/>
      <c r="S2774" s="231"/>
      <c r="T2774" s="231"/>
    </row>
    <row r="2775">
      <c r="A2775" s="257" t="str">
        <v>0412100036-420-p</v>
      </c>
      <c r="B2775" s="257" t="str">
        <v>0412100036</v>
      </c>
      <c r="C2775" s="257" t="str">
        <v>亚朵生活 立体熊两用儿童保温吸管杯</v>
      </c>
      <c r="D2775" s="257"/>
      <c r="E2775" s="257"/>
      <c r="F2775" s="257" t="str">
        <v>云朵粉420ml</v>
      </c>
      <c r="G2775" s="231"/>
      <c r="H2775" s="231"/>
      <c r="I2775" s="231"/>
      <c r="J2775" s="231"/>
      <c r="K2775" s="231"/>
      <c r="L2775" s="231"/>
      <c r="M2775" s="231"/>
      <c r="N2775" s="231"/>
      <c r="O2775" s="231"/>
      <c r="P2775" s="231"/>
      <c r="Q2775" s="231"/>
      <c r="R2775" s="231"/>
      <c r="S2775" s="231"/>
      <c r="T2775" s="231"/>
    </row>
    <row r="2776">
      <c r="A2776" s="257" t="str">
        <v>0412100036-420-pu</v>
      </c>
      <c r="B2776" s="257" t="str">
        <v>0412100036</v>
      </c>
      <c r="C2776" s="257" t="str">
        <v>亚朵生活 立体熊两用儿童保温吸管杯</v>
      </c>
      <c r="D2776" s="257"/>
      <c r="E2776" s="257"/>
      <c r="F2776" s="257" t="str">
        <v>颜色:紫色,容量:420ml,普通系列</v>
      </c>
      <c r="G2776" s="231"/>
      <c r="H2776" s="231"/>
      <c r="I2776" s="231"/>
      <c r="J2776" s="231"/>
      <c r="K2776" s="231"/>
      <c r="L2776" s="231"/>
      <c r="M2776" s="231"/>
      <c r="N2776" s="231"/>
      <c r="O2776" s="231"/>
      <c r="P2776" s="231"/>
      <c r="Q2776" s="231"/>
      <c r="R2776" s="231"/>
      <c r="S2776" s="231"/>
      <c r="T2776" s="231"/>
    </row>
    <row r="2777">
      <c r="A2777" s="257" t="str">
        <v>0412100036-420-y</v>
      </c>
      <c r="B2777" s="257" t="str">
        <v>0412100036</v>
      </c>
      <c r="C2777" s="257" t="str">
        <v>亚朵生活 立体熊两用儿童保温吸管杯</v>
      </c>
      <c r="D2777" s="257"/>
      <c r="E2777" s="257"/>
      <c r="F2777" s="257" t="str">
        <v>颜色:黄色,容量:420ml,普通系列</v>
      </c>
      <c r="G2777" s="231"/>
      <c r="H2777" s="231"/>
      <c r="I2777" s="231"/>
      <c r="J2777" s="231"/>
      <c r="K2777" s="231"/>
      <c r="L2777" s="231"/>
      <c r="M2777" s="231"/>
      <c r="N2777" s="231"/>
      <c r="O2777" s="231"/>
      <c r="P2777" s="231"/>
      <c r="Q2777" s="231"/>
      <c r="R2777" s="231"/>
      <c r="S2777" s="231"/>
      <c r="T2777" s="231"/>
    </row>
    <row r="2778">
      <c r="A2778" s="257" t="str">
        <v>0412100036-420-r</v>
      </c>
      <c r="B2778" s="257" t="str">
        <v>0412100036</v>
      </c>
      <c r="C2778" s="257" t="str">
        <v>亚朵生活 立体熊两用儿童保温吸管杯</v>
      </c>
      <c r="D2778" s="257"/>
      <c r="E2778" s="257"/>
      <c r="F2778" s="257" t="str">
        <v>颜色:红色,容量:420ml,普通系列</v>
      </c>
      <c r="G2778" s="231"/>
      <c r="H2778" s="231"/>
      <c r="I2778" s="231"/>
      <c r="J2778" s="231"/>
      <c r="K2778" s="231"/>
      <c r="L2778" s="231"/>
      <c r="M2778" s="231"/>
      <c r="N2778" s="231"/>
      <c r="O2778" s="231"/>
      <c r="P2778" s="231"/>
      <c r="Q2778" s="231"/>
      <c r="R2778" s="231"/>
      <c r="S2778" s="231"/>
      <c r="T2778" s="231"/>
    </row>
    <row r="2779">
      <c r="A2779" s="257" t="str">
        <v>0101100100-p-200*230</v>
      </c>
      <c r="B2779" s="257" t="str">
        <v>0101100100</v>
      </c>
      <c r="C2779" s="257" t="str">
        <v>亚朵生活 奢纺绒抗菌暖冬四件套</v>
      </c>
      <c r="D2779" s="257"/>
      <c r="E2779" s="257"/>
      <c r="F2779" s="257" t="str">
        <v>暖粉色200*230</v>
      </c>
      <c r="G2779" s="231"/>
      <c r="H2779" s="231"/>
      <c r="I2779" s="231"/>
      <c r="J2779" s="231"/>
      <c r="K2779" s="231"/>
      <c r="L2779" s="231"/>
      <c r="M2779" s="231"/>
      <c r="N2779" s="231"/>
      <c r="O2779" s="231"/>
      <c r="P2779" s="231"/>
      <c r="Q2779" s="231"/>
      <c r="R2779" s="231"/>
      <c r="S2779" s="231"/>
      <c r="T2779" s="231"/>
    </row>
    <row r="2780">
      <c r="A2780" s="257" t="str">
        <v>0101100100-p-220*240</v>
      </c>
      <c r="B2780" s="257" t="str">
        <v>0101100100</v>
      </c>
      <c r="C2780" s="257" t="str">
        <v>亚朵生活 奢纺绒抗菌暖冬四件套</v>
      </c>
      <c r="D2780" s="257"/>
      <c r="E2780" s="257"/>
      <c r="F2780" s="257" t="str">
        <v>暖粉色220*240</v>
      </c>
      <c r="G2780" s="231"/>
      <c r="H2780" s="231"/>
      <c r="I2780" s="231"/>
      <c r="J2780" s="231"/>
      <c r="K2780" s="231"/>
      <c r="L2780" s="231"/>
      <c r="M2780" s="231"/>
      <c r="N2780" s="231"/>
      <c r="O2780" s="231"/>
      <c r="P2780" s="231"/>
      <c r="Q2780" s="231"/>
      <c r="R2780" s="231"/>
      <c r="S2780" s="231"/>
      <c r="T2780" s="231"/>
    </row>
    <row r="2781">
      <c r="A2781" s="257" t="str">
        <v>0101100100-g-200*230</v>
      </c>
      <c r="B2781" s="257" t="str">
        <v>0101100100</v>
      </c>
      <c r="C2781" s="257" t="str">
        <v>亚朵生活 奢纺绒抗菌暖冬四件套</v>
      </c>
      <c r="D2781" s="257"/>
      <c r="E2781" s="257"/>
      <c r="F2781" s="257" t="str">
        <v>浅绿色200*230</v>
      </c>
      <c r="G2781" s="231"/>
      <c r="H2781" s="231"/>
      <c r="I2781" s="231"/>
      <c r="J2781" s="231"/>
      <c r="K2781" s="231"/>
      <c r="L2781" s="231"/>
      <c r="M2781" s="231"/>
      <c r="N2781" s="231"/>
      <c r="O2781" s="231"/>
      <c r="P2781" s="231"/>
      <c r="Q2781" s="231"/>
      <c r="R2781" s="231"/>
      <c r="S2781" s="231"/>
      <c r="T2781" s="231"/>
    </row>
    <row r="2782">
      <c r="A2782" s="257" t="str">
        <v>0101100100-g-220*240</v>
      </c>
      <c r="B2782" s="257" t="str">
        <v>0101100100</v>
      </c>
      <c r="C2782" s="257" t="str">
        <v>亚朵生活 奢纺绒抗菌暖冬四件套</v>
      </c>
      <c r="D2782" s="257"/>
      <c r="E2782" s="257"/>
      <c r="F2782" s="257" t="str">
        <v>浅绿色220*240</v>
      </c>
      <c r="G2782" s="231"/>
      <c r="H2782" s="231"/>
      <c r="I2782" s="231"/>
      <c r="J2782" s="231"/>
      <c r="K2782" s="231"/>
      <c r="L2782" s="231"/>
      <c r="M2782" s="231"/>
      <c r="N2782" s="231"/>
      <c r="O2782" s="231"/>
      <c r="P2782" s="231"/>
      <c r="Q2782" s="231"/>
      <c r="R2782" s="231"/>
      <c r="S2782" s="231"/>
      <c r="T2782" s="231"/>
    </row>
    <row r="2783">
      <c r="A2783" s="257" t="str">
        <v>0101100100-h-200*230</v>
      </c>
      <c r="B2783" s="257" t="str">
        <v>0101100100</v>
      </c>
      <c r="C2783" s="257" t="str">
        <v>亚朵生活 奢纺绒抗菌暖冬四件套</v>
      </c>
      <c r="D2783" s="257"/>
      <c r="E2783" s="257"/>
      <c r="F2783" s="257" t="str">
        <v>浅褐色200*230</v>
      </c>
      <c r="G2783" s="231"/>
      <c r="H2783" s="231"/>
      <c r="I2783" s="231"/>
      <c r="J2783" s="231"/>
      <c r="K2783" s="231"/>
      <c r="L2783" s="231"/>
      <c r="M2783" s="231"/>
      <c r="N2783" s="231"/>
      <c r="O2783" s="231"/>
      <c r="P2783" s="231"/>
      <c r="Q2783" s="231"/>
      <c r="R2783" s="231"/>
      <c r="S2783" s="231"/>
      <c r="T2783" s="231"/>
    </row>
    <row r="2784">
      <c r="A2784" s="257" t="str">
        <v>0101100100-h-220*240</v>
      </c>
      <c r="B2784" s="257" t="str">
        <v>0101100100</v>
      </c>
      <c r="C2784" s="257" t="str">
        <v>亚朵生活 奢纺绒抗菌暖冬四件套</v>
      </c>
      <c r="D2784" s="257"/>
      <c r="E2784" s="257"/>
      <c r="F2784" s="257" t="str">
        <v>浅褐色220*240</v>
      </c>
      <c r="G2784" s="231"/>
      <c r="H2784" s="231"/>
      <c r="I2784" s="231"/>
      <c r="J2784" s="231"/>
      <c r="K2784" s="231"/>
      <c r="L2784" s="231"/>
      <c r="M2784" s="231"/>
      <c r="N2784" s="231"/>
      <c r="O2784" s="231"/>
      <c r="P2784" s="231"/>
      <c r="Q2784" s="231"/>
      <c r="R2784" s="231"/>
      <c r="S2784" s="231"/>
      <c r="T2784" s="231"/>
    </row>
    <row r="2785">
      <c r="A2785" s="257" t="str">
        <v>0101100101-g-200*230</v>
      </c>
      <c r="B2785" s="257" t="str">
        <v>0101100101</v>
      </c>
      <c r="C2785" s="257" t="str">
        <v>亚朵生活 抗菌磨毛暖柔四件套</v>
      </c>
      <c r="D2785" s="257"/>
      <c r="E2785" s="257"/>
      <c r="F2785" s="257" t="str">
        <v>灰色200*230</v>
      </c>
      <c r="G2785" s="231"/>
      <c r="H2785" s="231"/>
      <c r="I2785" s="231"/>
      <c r="J2785" s="231"/>
      <c r="K2785" s="231"/>
      <c r="L2785" s="231"/>
      <c r="M2785" s="231"/>
      <c r="N2785" s="231"/>
      <c r="O2785" s="231"/>
      <c r="P2785" s="231"/>
      <c r="Q2785" s="231"/>
      <c r="R2785" s="231"/>
      <c r="S2785" s="231"/>
      <c r="T2785" s="231"/>
    </row>
    <row r="2786">
      <c r="A2786" s="257" t="str">
        <v>0101100101-g-220*240</v>
      </c>
      <c r="B2786" s="257" t="str">
        <v>0101100101</v>
      </c>
      <c r="C2786" s="257" t="str">
        <v>亚朵生活 抗菌磨毛暖柔四件套</v>
      </c>
      <c r="D2786" s="257"/>
      <c r="E2786" s="257"/>
      <c r="F2786" s="257" t="str">
        <v>灰色220*240</v>
      </c>
      <c r="G2786" s="231"/>
      <c r="H2786" s="231"/>
      <c r="I2786" s="231"/>
      <c r="J2786" s="231"/>
      <c r="K2786" s="231"/>
      <c r="L2786" s="231"/>
      <c r="M2786" s="231"/>
      <c r="N2786" s="231"/>
      <c r="O2786" s="231"/>
      <c r="P2786" s="231"/>
      <c r="Q2786" s="231"/>
      <c r="R2786" s="231"/>
      <c r="S2786" s="231"/>
      <c r="T2786" s="231"/>
    </row>
    <row r="2787">
      <c r="A2787" s="257" t="str">
        <v>0101100101-b-200*230</v>
      </c>
      <c r="B2787" s="257" t="str">
        <v>0101100101</v>
      </c>
      <c r="C2787" s="257" t="str">
        <v>亚朵生活 抗菌磨毛暖柔四件套</v>
      </c>
      <c r="D2787" s="257"/>
      <c r="E2787" s="257"/>
      <c r="F2787" s="257" t="str">
        <v>蓝色200*230</v>
      </c>
      <c r="G2787" s="231"/>
      <c r="H2787" s="231"/>
      <c r="I2787" s="231"/>
      <c r="J2787" s="231"/>
      <c r="K2787" s="231"/>
      <c r="L2787" s="231"/>
      <c r="M2787" s="231"/>
      <c r="N2787" s="231"/>
      <c r="O2787" s="231"/>
      <c r="P2787" s="231"/>
      <c r="Q2787" s="231"/>
      <c r="R2787" s="231"/>
      <c r="S2787" s="231"/>
      <c r="T2787" s="231"/>
    </row>
    <row r="2788">
      <c r="A2788" s="257" t="str">
        <v>0101100101-b-220*240</v>
      </c>
      <c r="B2788" s="257" t="str">
        <v>0101100101</v>
      </c>
      <c r="C2788" s="257" t="str">
        <v>亚朵生活 抗菌磨毛暖柔四件套</v>
      </c>
      <c r="D2788" s="257"/>
      <c r="E2788" s="257"/>
      <c r="F2788" s="257" t="str">
        <v>蓝色220*240</v>
      </c>
      <c r="G2788" s="231"/>
      <c r="H2788" s="231"/>
      <c r="I2788" s="231"/>
      <c r="J2788" s="231"/>
      <c r="K2788" s="231"/>
      <c r="L2788" s="231"/>
      <c r="M2788" s="231"/>
      <c r="N2788" s="231"/>
      <c r="O2788" s="231"/>
      <c r="P2788" s="231"/>
      <c r="Q2788" s="231"/>
      <c r="R2788" s="231"/>
      <c r="S2788" s="231"/>
      <c r="T2788" s="231"/>
    </row>
    <row r="2789">
      <c r="A2789" s="257" t="str">
        <v>0503000032-tg-b</v>
      </c>
      <c r="B2789" s="257" t="str">
        <v>0503000032</v>
      </c>
      <c r="C2789" s="257" t="str">
        <v>URBAN FOREST 仙人掌系列洗漱包</v>
      </c>
      <c r="D2789" s="257"/>
      <c r="E2789" s="257"/>
      <c r="F2789" s="257" t="str">
        <v>苔藓绿 大号</v>
      </c>
      <c r="G2789" s="231"/>
      <c r="H2789" s="231"/>
      <c r="I2789" s="231"/>
      <c r="J2789" s="231"/>
      <c r="K2789" s="231"/>
      <c r="L2789" s="231"/>
      <c r="M2789" s="231"/>
      <c r="N2789" s="231"/>
      <c r="O2789" s="231"/>
      <c r="P2789" s="231"/>
      <c r="Q2789" s="231"/>
      <c r="R2789" s="231"/>
      <c r="S2789" s="231"/>
      <c r="T2789" s="231"/>
    </row>
    <row r="2790">
      <c r="A2790" s="257" t="str">
        <v>0503000032-tg-m</v>
      </c>
      <c r="B2790" s="257" t="str">
        <v>0503000032</v>
      </c>
      <c r="C2790" s="257" t="str">
        <v>URBAN FOREST 仙人掌系列洗漱包</v>
      </c>
      <c r="D2790" s="257"/>
      <c r="E2790" s="257"/>
      <c r="F2790" s="257" t="str">
        <v>苔藓绿 中号</v>
      </c>
      <c r="G2790" s="231"/>
      <c r="H2790" s="231"/>
      <c r="I2790" s="231"/>
      <c r="J2790" s="231"/>
      <c r="K2790" s="231"/>
      <c r="L2790" s="231"/>
      <c r="M2790" s="231"/>
      <c r="N2790" s="231"/>
      <c r="O2790" s="231"/>
      <c r="P2790" s="231"/>
      <c r="Q2790" s="231"/>
      <c r="R2790" s="231"/>
      <c r="S2790" s="231"/>
      <c r="T2790" s="231"/>
    </row>
    <row r="2791">
      <c r="A2791" s="257" t="str">
        <v>0503000032-tg-s</v>
      </c>
      <c r="B2791" s="257" t="str">
        <v>0503000032</v>
      </c>
      <c r="C2791" s="257" t="str">
        <v>URBAN FOREST 仙人掌系列洗漱包</v>
      </c>
      <c r="D2791" s="257"/>
      <c r="E2791" s="257"/>
      <c r="F2791" s="257" t="str">
        <v>苔藓绿 小号</v>
      </c>
      <c r="G2791" s="231"/>
      <c r="H2791" s="231"/>
      <c r="I2791" s="231"/>
      <c r="J2791" s="231"/>
      <c r="K2791" s="231"/>
      <c r="L2791" s="231"/>
      <c r="M2791" s="231"/>
      <c r="N2791" s="231"/>
      <c r="O2791" s="231"/>
      <c r="P2791" s="231"/>
      <c r="Q2791" s="231"/>
      <c r="R2791" s="231"/>
      <c r="S2791" s="231"/>
      <c r="T2791" s="231"/>
    </row>
    <row r="2792">
      <c r="A2792" s="257" t="str">
        <v>0503000032-bg-b</v>
      </c>
      <c r="B2792" s="257" t="str">
        <v>0503000032</v>
      </c>
      <c r="C2792" s="257" t="str">
        <v>URBAN FOREST 仙人掌系列洗漱包</v>
      </c>
      <c r="D2792" s="257"/>
      <c r="E2792" s="257"/>
      <c r="F2792" s="257" t="str">
        <v>薄荷绿 大号</v>
      </c>
      <c r="G2792" s="231"/>
      <c r="H2792" s="231"/>
      <c r="I2792" s="231"/>
      <c r="J2792" s="231"/>
      <c r="K2792" s="231"/>
      <c r="L2792" s="231"/>
      <c r="M2792" s="231"/>
      <c r="N2792" s="231"/>
      <c r="O2792" s="231"/>
      <c r="P2792" s="231"/>
      <c r="Q2792" s="231"/>
      <c r="R2792" s="231"/>
      <c r="S2792" s="231"/>
      <c r="T2792" s="231"/>
    </row>
    <row r="2793">
      <c r="A2793" s="257" t="str">
        <v>0503000032-bg-m</v>
      </c>
      <c r="B2793" s="257" t="str">
        <v>0503000032</v>
      </c>
      <c r="C2793" s="257" t="str">
        <v>URBAN FOREST 仙人掌系列洗漱包</v>
      </c>
      <c r="D2793" s="257"/>
      <c r="E2793" s="257"/>
      <c r="F2793" s="257" t="str">
        <v>薄荷绿 中号</v>
      </c>
      <c r="G2793" s="231"/>
      <c r="H2793" s="231"/>
      <c r="I2793" s="231"/>
      <c r="J2793" s="231"/>
      <c r="K2793" s="231"/>
      <c r="L2793" s="231"/>
      <c r="M2793" s="231"/>
      <c r="N2793" s="231"/>
      <c r="O2793" s="231"/>
      <c r="P2793" s="231"/>
      <c r="Q2793" s="231"/>
      <c r="R2793" s="231"/>
      <c r="S2793" s="231"/>
      <c r="T2793" s="231"/>
    </row>
    <row r="2794">
      <c r="A2794" s="257" t="str">
        <v>0503000032-bg-s</v>
      </c>
      <c r="B2794" s="257" t="str">
        <v>0503000032</v>
      </c>
      <c r="C2794" s="257" t="str">
        <v>URBAN FOREST 仙人掌系列洗漱包</v>
      </c>
      <c r="D2794" s="257"/>
      <c r="E2794" s="257"/>
      <c r="F2794" s="257" t="str">
        <v>薄荷绿 小号</v>
      </c>
      <c r="G2794" s="231"/>
      <c r="H2794" s="231"/>
      <c r="I2794" s="231"/>
      <c r="J2794" s="231"/>
      <c r="K2794" s="231"/>
      <c r="L2794" s="231"/>
      <c r="M2794" s="231"/>
      <c r="N2794" s="231"/>
      <c r="O2794" s="231"/>
      <c r="P2794" s="231"/>
      <c r="Q2794" s="231"/>
      <c r="R2794" s="231"/>
      <c r="S2794" s="231"/>
      <c r="T2794" s="231"/>
    </row>
    <row r="2795">
      <c r="A2795" s="257" t="str">
        <v>0503000032-r-b</v>
      </c>
      <c r="B2795" s="257" t="str">
        <v>0503000032</v>
      </c>
      <c r="C2795" s="257" t="str">
        <v>URBAN FOREST 仙人掌系列洗漱包</v>
      </c>
      <c r="D2795" s="257"/>
      <c r="E2795" s="257"/>
      <c r="F2795" s="257" t="str">
        <v>樱花粉 大号</v>
      </c>
      <c r="G2795" s="231"/>
      <c r="H2795" s="231"/>
      <c r="I2795" s="231"/>
      <c r="J2795" s="231"/>
      <c r="K2795" s="231"/>
      <c r="L2795" s="231"/>
      <c r="M2795" s="231"/>
      <c r="N2795" s="231"/>
      <c r="O2795" s="231"/>
      <c r="P2795" s="231"/>
      <c r="Q2795" s="231"/>
      <c r="R2795" s="231"/>
      <c r="S2795" s="231"/>
      <c r="T2795" s="231"/>
    </row>
    <row r="2796">
      <c r="A2796" s="257" t="str">
        <v>0503000032-r-m</v>
      </c>
      <c r="B2796" s="257" t="str">
        <v>0503000032</v>
      </c>
      <c r="C2796" s="257" t="str">
        <v>URBAN FOREST 仙人掌系列洗漱包</v>
      </c>
      <c r="D2796" s="257"/>
      <c r="E2796" s="257"/>
      <c r="F2796" s="257" t="str">
        <v>樱花粉 中号</v>
      </c>
      <c r="G2796" s="231"/>
      <c r="H2796" s="231"/>
      <c r="I2796" s="231"/>
      <c r="J2796" s="231"/>
      <c r="K2796" s="231"/>
      <c r="L2796" s="231"/>
      <c r="M2796" s="231"/>
      <c r="N2796" s="231"/>
      <c r="O2796" s="231"/>
      <c r="P2796" s="231"/>
      <c r="Q2796" s="231"/>
      <c r="R2796" s="231"/>
      <c r="S2796" s="231"/>
      <c r="T2796" s="231"/>
    </row>
    <row r="2797">
      <c r="A2797" s="257" t="str">
        <v>0503000032-r-s</v>
      </c>
      <c r="B2797" s="257" t="str">
        <v>0503000032</v>
      </c>
      <c r="C2797" s="257" t="str">
        <v>URBAN FOREST 仙人掌系列洗漱包</v>
      </c>
      <c r="D2797" s="257"/>
      <c r="E2797" s="257"/>
      <c r="F2797" s="257" t="str">
        <v>樱花粉 小号</v>
      </c>
      <c r="G2797" s="231"/>
      <c r="H2797" s="231"/>
      <c r="I2797" s="231"/>
      <c r="J2797" s="231"/>
      <c r="K2797" s="231"/>
      <c r="L2797" s="231"/>
      <c r="M2797" s="231"/>
      <c r="N2797" s="231"/>
      <c r="O2797" s="231"/>
      <c r="P2797" s="231"/>
      <c r="Q2797" s="231"/>
      <c r="R2797" s="231"/>
      <c r="S2797" s="231"/>
      <c r="T2797" s="231"/>
    </row>
    <row r="2798">
      <c r="A2798" s="257" t="str">
        <v>0705000009-1</v>
      </c>
      <c r="B2798" s="257" t="str">
        <v>0705000009</v>
      </c>
      <c r="C2798" s="257" t="str">
        <v>Amiro 随身补水仪</v>
      </c>
      <c r="D2798" s="257"/>
      <c r="E2798" s="257"/>
      <c r="F2798" s="257" t="str">
        <v>白色</v>
      </c>
      <c r="G2798" s="231"/>
      <c r="H2798" s="231"/>
      <c r="I2798" s="231"/>
      <c r="J2798" s="231"/>
      <c r="K2798" s="231"/>
      <c r="L2798" s="231"/>
      <c r="M2798" s="231"/>
      <c r="N2798" s="231"/>
      <c r="O2798" s="231"/>
      <c r="P2798" s="231"/>
      <c r="Q2798" s="231"/>
      <c r="R2798" s="231"/>
      <c r="S2798" s="231"/>
      <c r="T2798" s="231"/>
    </row>
    <row r="2799">
      <c r="A2799" s="257" t="str">
        <v>0701000016-1</v>
      </c>
      <c r="B2799" s="257" t="str">
        <v>0701000016</v>
      </c>
      <c r="C2799" s="257" t="str">
        <v>素士C1儿童软硅胶刷头 声波电动牙刷</v>
      </c>
      <c r="D2799" s="257"/>
      <c r="E2799" s="257"/>
      <c r="F2799" s="257" t="str">
        <v>柠檬黄</v>
      </c>
      <c r="G2799" s="231"/>
      <c r="H2799" s="231"/>
      <c r="I2799" s="231"/>
      <c r="J2799" s="231"/>
      <c r="K2799" s="231"/>
      <c r="L2799" s="231"/>
      <c r="M2799" s="231"/>
      <c r="N2799" s="231"/>
      <c r="O2799" s="231"/>
      <c r="P2799" s="231"/>
      <c r="Q2799" s="231"/>
      <c r="R2799" s="231"/>
      <c r="S2799" s="231"/>
      <c r="T2799" s="231"/>
    </row>
    <row r="2800">
      <c r="A2800" s="257" t="str">
        <v>0701000017-1</v>
      </c>
      <c r="B2800" s="257" t="str">
        <v>0701000017</v>
      </c>
      <c r="C2800" s="257" t="str">
        <v>素士儿童牙刷替换刷头</v>
      </c>
      <c r="D2800" s="257"/>
      <c r="E2800" s="257"/>
      <c r="F2800" s="257" t="str">
        <v>柠檬黄</v>
      </c>
      <c r="G2800" s="231"/>
      <c r="H2800" s="231"/>
      <c r="I2800" s="231"/>
      <c r="J2800" s="231"/>
      <c r="K2800" s="231"/>
      <c r="L2800" s="231"/>
      <c r="M2800" s="231"/>
      <c r="N2800" s="231"/>
      <c r="O2800" s="231"/>
      <c r="P2800" s="231"/>
      <c r="Q2800" s="231"/>
      <c r="R2800" s="231"/>
      <c r="S2800" s="231"/>
      <c r="T2800" s="231"/>
    </row>
    <row r="2801">
      <c r="A2801" s="257" t="str">
        <v>0703000008-g</v>
      </c>
      <c r="B2801" s="257" t="str">
        <v>0703000008</v>
      </c>
      <c r="C2801" s="257" t="str">
        <v>素士HMF001发膜电吹风</v>
      </c>
      <c r="D2801" s="257"/>
      <c r="E2801" s="257"/>
      <c r="F2801" s="257" t="str">
        <v>墨绿色</v>
      </c>
      <c r="G2801" s="231"/>
      <c r="H2801" s="231"/>
      <c r="I2801" s="231"/>
      <c r="J2801" s="231"/>
      <c r="K2801" s="231"/>
      <c r="L2801" s="231"/>
      <c r="M2801" s="231"/>
      <c r="N2801" s="231"/>
      <c r="O2801" s="231"/>
      <c r="P2801" s="231"/>
      <c r="Q2801" s="231"/>
      <c r="R2801" s="231"/>
      <c r="S2801" s="231"/>
      <c r="T2801" s="231"/>
    </row>
    <row r="2802">
      <c r="A2802" s="257" t="str">
        <v>0411000055-1</v>
      </c>
      <c r="B2802" s="257" t="str">
        <v>0411000055</v>
      </c>
      <c r="C2802" s="257" t="str">
        <v>铟国集纯钛现代茶具</v>
      </c>
      <c r="D2802" s="257"/>
      <c r="E2802" s="257"/>
      <c r="F2802" s="257" t="str">
        <v>单壶</v>
      </c>
      <c r="G2802" s="231"/>
      <c r="H2802" s="231"/>
      <c r="I2802" s="231"/>
      <c r="J2802" s="231"/>
      <c r="K2802" s="231"/>
      <c r="L2802" s="231"/>
      <c r="M2802" s="231"/>
      <c r="N2802" s="231"/>
      <c r="O2802" s="231"/>
      <c r="P2802" s="231"/>
      <c r="Q2802" s="231"/>
      <c r="R2802" s="231"/>
      <c r="S2802" s="231"/>
      <c r="T2802" s="231"/>
    </row>
    <row r="2803">
      <c r="A2803" s="257" t="str">
        <v>0411000055-2</v>
      </c>
      <c r="B2803" s="257" t="str">
        <v>0411000055</v>
      </c>
      <c r="C2803" s="257" t="str">
        <v>铟国集纯钛现代茶具</v>
      </c>
      <c r="D2803" s="257"/>
      <c r="E2803" s="257"/>
      <c r="F2803" s="257" t="str">
        <v>单壶+四套功夫杯</v>
      </c>
      <c r="G2803" s="231"/>
      <c r="H2803" s="231"/>
      <c r="I2803" s="231"/>
      <c r="J2803" s="231"/>
      <c r="K2803" s="231"/>
      <c r="L2803" s="231"/>
      <c r="M2803" s="231"/>
      <c r="N2803" s="231"/>
      <c r="O2803" s="231"/>
      <c r="P2803" s="231"/>
      <c r="Q2803" s="231"/>
      <c r="R2803" s="231"/>
      <c r="S2803" s="231"/>
      <c r="T2803" s="231"/>
    </row>
    <row r="2804">
      <c r="A2804" s="257" t="str">
        <v>0702000008-1</v>
      </c>
      <c r="B2804" s="257" t="str">
        <v>0702000008</v>
      </c>
      <c r="C2804" s="257" t="str">
        <v>素士S5多功能男士理容器旅行装</v>
      </c>
      <c r="D2804" s="257"/>
      <c r="E2804" s="257"/>
      <c r="F2804" s="257"/>
      <c r="G2804" s="231"/>
      <c r="H2804" s="231"/>
      <c r="I2804" s="231"/>
      <c r="J2804" s="231"/>
      <c r="K2804" s="231"/>
      <c r="L2804" s="231"/>
      <c r="M2804" s="231"/>
      <c r="N2804" s="231"/>
      <c r="O2804" s="231"/>
      <c r="P2804" s="231"/>
      <c r="Q2804" s="231"/>
      <c r="R2804" s="231"/>
      <c r="S2804" s="231"/>
      <c r="T2804" s="231"/>
    </row>
    <row r="2805">
      <c r="A2805" s="257" t="str">
        <v>0403000068-1</v>
      </c>
      <c r="B2805" s="257" t="str">
        <v>0403000068</v>
      </c>
      <c r="C2805" s="257" t="str">
        <v>朴邻声波震动鞋刷</v>
      </c>
      <c r="D2805" s="257"/>
      <c r="E2805" s="257"/>
      <c r="F2805" s="257" t="str">
        <v>朴邻声波震动鞋刷</v>
      </c>
      <c r="G2805" s="231"/>
      <c r="H2805" s="231"/>
      <c r="I2805" s="231"/>
      <c r="J2805" s="231"/>
      <c r="K2805" s="231"/>
      <c r="L2805" s="231"/>
      <c r="M2805" s="231"/>
      <c r="N2805" s="231"/>
      <c r="O2805" s="231"/>
      <c r="P2805" s="231"/>
      <c r="Q2805" s="231"/>
      <c r="R2805" s="231"/>
      <c r="S2805" s="231"/>
      <c r="T2805" s="231"/>
    </row>
    <row r="2806">
      <c r="A2806" s="257" t="str">
        <v>0403000068-2</v>
      </c>
      <c r="B2806" s="257" t="str">
        <v>0403000068</v>
      </c>
      <c r="C2806" s="257" t="str">
        <v>朴邻声波震动鞋刷</v>
      </c>
      <c r="D2806" s="257"/>
      <c r="E2806" s="257"/>
      <c r="F2806" s="257" t="str">
        <v>朴邻声波震动鞋刷+替换刷头</v>
      </c>
      <c r="G2806" s="231"/>
      <c r="H2806" s="231"/>
      <c r="I2806" s="231"/>
      <c r="J2806" s="231"/>
      <c r="K2806" s="231"/>
      <c r="L2806" s="231"/>
      <c r="M2806" s="231"/>
      <c r="N2806" s="231"/>
      <c r="O2806" s="231"/>
      <c r="P2806" s="231"/>
      <c r="Q2806" s="231"/>
      <c r="R2806" s="231"/>
      <c r="S2806" s="231"/>
      <c r="T2806" s="231"/>
    </row>
    <row r="2807">
      <c r="A2807" s="257" t="str">
        <v>0403000068-3</v>
      </c>
      <c r="B2807" s="257" t="str">
        <v>0403000068</v>
      </c>
      <c r="C2807" s="257" t="str">
        <v>朴邻声波震动鞋刷</v>
      </c>
      <c r="D2807" s="257"/>
      <c r="E2807" s="257"/>
      <c r="F2807" s="257" t="str">
        <v>朴邻声波震动鞋刷+泡沫清洁套装+替换刷头</v>
      </c>
      <c r="G2807" s="231"/>
      <c r="H2807" s="231"/>
      <c r="I2807" s="231"/>
      <c r="J2807" s="231"/>
      <c r="K2807" s="231"/>
      <c r="L2807" s="231"/>
      <c r="M2807" s="231"/>
      <c r="N2807" s="231"/>
      <c r="O2807" s="231"/>
      <c r="P2807" s="231"/>
      <c r="Q2807" s="231"/>
      <c r="R2807" s="231"/>
      <c r="S2807" s="231"/>
      <c r="T2807" s="231"/>
    </row>
    <row r="2808">
      <c r="A2808" s="257" t="str">
        <v>0703000009-1</v>
      </c>
      <c r="B2808" s="257" t="str">
        <v>0703000009</v>
      </c>
      <c r="C2808" s="257" t="str">
        <v>素士电吹风H3s标准版</v>
      </c>
      <c r="D2808" s="257"/>
      <c r="E2808" s="257"/>
      <c r="F2808" s="257" t="str">
        <v>H3S</v>
      </c>
      <c r="G2808" s="231"/>
      <c r="H2808" s="231"/>
      <c r="I2808" s="231"/>
      <c r="J2808" s="231"/>
      <c r="K2808" s="231"/>
      <c r="L2808" s="231"/>
      <c r="M2808" s="231"/>
      <c r="N2808" s="231"/>
      <c r="O2808" s="231"/>
      <c r="P2808" s="231"/>
      <c r="Q2808" s="231"/>
      <c r="R2808" s="231"/>
      <c r="S2808" s="231"/>
      <c r="T2808" s="231"/>
    </row>
    <row r="2809">
      <c r="A2809" s="257" t="str">
        <v>0703000010-r</v>
      </c>
      <c r="B2809" s="257" t="str">
        <v>0703000010</v>
      </c>
      <c r="C2809" s="257" t="str">
        <v>素士H5负离子电吹风(升级版）</v>
      </c>
      <c r="D2809" s="257"/>
      <c r="E2809" s="257"/>
      <c r="F2809" s="257" t="str">
        <v>玫红色</v>
      </c>
      <c r="G2809" s="231"/>
      <c r="H2809" s="231"/>
      <c r="I2809" s="231"/>
      <c r="J2809" s="231"/>
      <c r="K2809" s="231"/>
      <c r="L2809" s="231"/>
      <c r="M2809" s="231"/>
      <c r="N2809" s="231"/>
      <c r="O2809" s="231"/>
      <c r="P2809" s="231"/>
      <c r="Q2809" s="231"/>
      <c r="R2809" s="231"/>
      <c r="S2809" s="231"/>
      <c r="T2809" s="231"/>
    </row>
    <row r="2810">
      <c r="A2810" s="257" t="str">
        <v>0703000010-p</v>
      </c>
      <c r="B2810" s="257" t="str">
        <v>0703000010</v>
      </c>
      <c r="C2810" s="257" t="str">
        <v>素士H5负离子电吹风(升级版）</v>
      </c>
      <c r="D2810" s="257"/>
      <c r="E2810" s="257"/>
      <c r="F2810" s="257" t="str">
        <v>落日玫瑰</v>
      </c>
      <c r="G2810" s="231"/>
      <c r="H2810" s="231"/>
      <c r="I2810" s="231"/>
      <c r="J2810" s="231"/>
      <c r="K2810" s="231"/>
      <c r="L2810" s="231"/>
      <c r="M2810" s="231"/>
      <c r="N2810" s="231"/>
      <c r="O2810" s="231"/>
      <c r="P2810" s="231"/>
      <c r="Q2810" s="231"/>
      <c r="R2810" s="231"/>
      <c r="S2810" s="231"/>
      <c r="T2810" s="231"/>
    </row>
    <row r="2811">
      <c r="A2811" s="257" t="str">
        <v>0703000010-g</v>
      </c>
      <c r="B2811" s="257" t="str">
        <v>0703000010</v>
      </c>
      <c r="C2811" s="257" t="str">
        <v>素士H5负离子电吹风(升级版）</v>
      </c>
      <c r="D2811" s="257"/>
      <c r="E2811" s="257"/>
      <c r="F2811" s="257" t="str">
        <v>极光绿</v>
      </c>
      <c r="G2811" s="231"/>
      <c r="H2811" s="231"/>
      <c r="I2811" s="231"/>
      <c r="J2811" s="231"/>
      <c r="K2811" s="231"/>
      <c r="L2811" s="231"/>
      <c r="M2811" s="231"/>
      <c r="N2811" s="231"/>
      <c r="O2811" s="231"/>
      <c r="P2811" s="231"/>
      <c r="Q2811" s="231"/>
      <c r="R2811" s="231"/>
      <c r="S2811" s="231"/>
      <c r="T2811" s="231"/>
    </row>
    <row r="2812">
      <c r="A2812" s="257" t="str">
        <v>0103100065-200*230CM</v>
      </c>
      <c r="B2812" s="257" t="str">
        <v>0103100065</v>
      </c>
      <c r="C2812" s="257" t="str">
        <v>亚朵生活 双核抗菌95白鹅绒冬被</v>
      </c>
      <c r="D2812" s="257"/>
      <c r="E2812" s="257"/>
      <c r="F2812" s="257" t="str">
        <v>200*230CM</v>
      </c>
      <c r="G2812" s="231"/>
      <c r="H2812" s="231"/>
      <c r="I2812" s="231"/>
      <c r="J2812" s="231"/>
      <c r="K2812" s="231"/>
      <c r="L2812" s="231"/>
      <c r="M2812" s="231"/>
      <c r="N2812" s="231"/>
      <c r="O2812" s="231"/>
      <c r="P2812" s="231"/>
      <c r="Q2812" s="231"/>
      <c r="R2812" s="231"/>
      <c r="S2812" s="231"/>
      <c r="T2812" s="231"/>
    </row>
    <row r="2813">
      <c r="A2813" s="257" t="str">
        <v>0103100065-220*240CM</v>
      </c>
      <c r="B2813" s="257" t="str">
        <v>0103100065</v>
      </c>
      <c r="C2813" s="257" t="str">
        <v>亚朵生活 双核抗菌95白鹅绒冬被</v>
      </c>
      <c r="D2813" s="257"/>
      <c r="E2813" s="257"/>
      <c r="F2813" s="257" t="str">
        <v>220*240CM</v>
      </c>
      <c r="G2813" s="231"/>
      <c r="H2813" s="231"/>
      <c r="I2813" s="231"/>
      <c r="J2813" s="231"/>
      <c r="K2813" s="231"/>
      <c r="L2813" s="231"/>
      <c r="M2813" s="231"/>
      <c r="N2813" s="231"/>
      <c r="O2813" s="231"/>
      <c r="P2813" s="231"/>
      <c r="Q2813" s="231"/>
      <c r="R2813" s="231"/>
      <c r="S2813" s="231"/>
      <c r="T2813" s="231"/>
    </row>
    <row r="2814">
      <c r="A2814" s="257" t="str">
        <v>0103100066-200*230CM</v>
      </c>
      <c r="B2814" s="257" t="str">
        <v>0103100066</v>
      </c>
      <c r="C2814" s="257" t="str">
        <v>亚朵生活 双核抗菌95白鹅绒四季被</v>
      </c>
      <c r="D2814" s="257"/>
      <c r="E2814" s="257"/>
      <c r="F2814" s="257" t="str">
        <v>200*230CM</v>
      </c>
      <c r="G2814" s="231"/>
      <c r="H2814" s="231"/>
      <c r="I2814" s="231"/>
      <c r="J2814" s="231"/>
      <c r="K2814" s="231"/>
      <c r="L2814" s="231"/>
      <c r="M2814" s="231"/>
      <c r="N2814" s="231"/>
      <c r="O2814" s="231"/>
      <c r="P2814" s="231"/>
      <c r="Q2814" s="231"/>
      <c r="R2814" s="231"/>
      <c r="S2814" s="231"/>
      <c r="T2814" s="231"/>
    </row>
    <row r="2815">
      <c r="A2815" s="257" t="str">
        <v>0103100066-220*240CM</v>
      </c>
      <c r="B2815" s="257" t="str">
        <v>0103100066</v>
      </c>
      <c r="C2815" s="257" t="str">
        <v>亚朵生活 双核抗菌95白鹅绒四季被</v>
      </c>
      <c r="D2815" s="257"/>
      <c r="E2815" s="257"/>
      <c r="F2815" s="257" t="str">
        <v>220*240CM</v>
      </c>
      <c r="G2815" s="231"/>
      <c r="H2815" s="231"/>
      <c r="I2815" s="231"/>
      <c r="J2815" s="231"/>
      <c r="K2815" s="231"/>
      <c r="L2815" s="231"/>
      <c r="M2815" s="231"/>
      <c r="N2815" s="231"/>
      <c r="O2815" s="231"/>
      <c r="P2815" s="231"/>
      <c r="Q2815" s="231"/>
      <c r="R2815" s="231"/>
      <c r="S2815" s="231"/>
      <c r="T2815" s="231"/>
    </row>
    <row r="2816">
      <c r="A2816" s="257" t="str">
        <v>0103100067-200*230CM</v>
      </c>
      <c r="B2816" s="257" t="str">
        <v>0103100067</v>
      </c>
      <c r="C2816" s="257" t="str">
        <v>亚朵生活 波兰进口90白鸭绒冬被</v>
      </c>
      <c r="D2816" s="257"/>
      <c r="E2816" s="257"/>
      <c r="F2816" s="257" t="str">
        <v>200*230CM</v>
      </c>
      <c r="G2816" s="231"/>
      <c r="H2816" s="231"/>
      <c r="I2816" s="231"/>
      <c r="J2816" s="231"/>
      <c r="K2816" s="231"/>
      <c r="L2816" s="231"/>
      <c r="M2816" s="231"/>
      <c r="N2816" s="231"/>
      <c r="O2816" s="231"/>
      <c r="P2816" s="231"/>
      <c r="Q2816" s="231"/>
      <c r="R2816" s="231"/>
      <c r="S2816" s="231"/>
      <c r="T2816" s="231"/>
    </row>
    <row r="2817">
      <c r="A2817" s="257" t="str">
        <v>0103100067-220*240CM</v>
      </c>
      <c r="B2817" s="257" t="str">
        <v>0103100067</v>
      </c>
      <c r="C2817" s="257" t="str">
        <v>亚朵生活 波兰进口90白鸭绒冬被</v>
      </c>
      <c r="D2817" s="257"/>
      <c r="E2817" s="257"/>
      <c r="F2817" s="257" t="str">
        <v>220*240CM</v>
      </c>
      <c r="G2817" s="231"/>
      <c r="H2817" s="231"/>
      <c r="I2817" s="231"/>
      <c r="J2817" s="231"/>
      <c r="K2817" s="231"/>
      <c r="L2817" s="231"/>
      <c r="M2817" s="231"/>
      <c r="N2817" s="231"/>
      <c r="O2817" s="231"/>
      <c r="P2817" s="231"/>
      <c r="Q2817" s="231"/>
      <c r="R2817" s="231"/>
      <c r="S2817" s="231"/>
      <c r="T2817" s="231"/>
    </row>
    <row r="2818">
      <c r="A2818" s="257" t="str">
        <v>0103100068-200*230CM</v>
      </c>
      <c r="B2818" s="257" t="str">
        <v>0103100068</v>
      </c>
      <c r="C2818" s="257" t="str">
        <v>亚朵生活 波兰进口90白鸭绒四季被</v>
      </c>
      <c r="D2818" s="257"/>
      <c r="E2818" s="257"/>
      <c r="F2818" s="257" t="str">
        <v>200*230CM</v>
      </c>
      <c r="G2818" s="231"/>
      <c r="H2818" s="231"/>
      <c r="I2818" s="231"/>
      <c r="J2818" s="231"/>
      <c r="K2818" s="231"/>
      <c r="L2818" s="231"/>
      <c r="M2818" s="231"/>
      <c r="N2818" s="231"/>
      <c r="O2818" s="231"/>
      <c r="P2818" s="231"/>
      <c r="Q2818" s="231"/>
      <c r="R2818" s="231"/>
      <c r="S2818" s="231"/>
      <c r="T2818" s="231"/>
    </row>
    <row r="2819">
      <c r="A2819" s="257" t="str">
        <v>0103100068-220*240CM</v>
      </c>
      <c r="B2819" s="257" t="str">
        <v>0103100068</v>
      </c>
      <c r="C2819" s="257" t="str">
        <v>亚朵生活 波兰进口90白鸭绒四季被</v>
      </c>
      <c r="D2819" s="257"/>
      <c r="E2819" s="257"/>
      <c r="F2819" s="257" t="str">
        <v>220*240CM</v>
      </c>
      <c r="G2819" s="231"/>
      <c r="H2819" s="231"/>
      <c r="I2819" s="231"/>
      <c r="J2819" s="231"/>
      <c r="K2819" s="231"/>
      <c r="L2819" s="231"/>
      <c r="M2819" s="231"/>
      <c r="N2819" s="231"/>
      <c r="O2819" s="231"/>
      <c r="P2819" s="231"/>
      <c r="Q2819" s="231"/>
      <c r="R2819" s="231"/>
      <c r="S2819" s="231"/>
      <c r="T2819" s="231"/>
    </row>
    <row r="2820">
      <c r="A2820" s="257" t="str">
        <v>0707100002-1</v>
      </c>
      <c r="B2820" s="257" t="str">
        <v>0707100002</v>
      </c>
      <c r="C2820" s="257" t="str">
        <v>亚朵生活 乳木果滋润保湿护手霜套装</v>
      </c>
      <c r="D2820" s="257"/>
      <c r="E2820" s="257"/>
      <c r="F2820" s="257" t="str">
        <v>颜色:默认,床品尺寸:30ml*3,普通系列</v>
      </c>
      <c r="G2820" s="231"/>
      <c r="H2820" s="231"/>
      <c r="I2820" s="231"/>
      <c r="J2820" s="231"/>
      <c r="K2820" s="231"/>
      <c r="L2820" s="231"/>
      <c r="M2820" s="231"/>
      <c r="N2820" s="231"/>
      <c r="O2820" s="231"/>
      <c r="P2820" s="231"/>
      <c r="Q2820" s="231"/>
      <c r="R2820" s="231"/>
      <c r="S2820" s="231"/>
      <c r="T2820" s="231"/>
    </row>
    <row r="2821">
      <c r="A2821" s="257" t="str">
        <v>1006100007-g</v>
      </c>
      <c r="B2821" s="257" t="str">
        <v>1006100007</v>
      </c>
      <c r="C2821" s="257" t="str">
        <v>亚朵村的茶薯脆饼干</v>
      </c>
      <c r="D2821" s="257"/>
      <c r="E2821" s="257"/>
      <c r="F2821" s="257" t="str">
        <v>绿茶薯脆饼干</v>
      </c>
      <c r="G2821" s="231"/>
      <c r="H2821" s="231"/>
      <c r="I2821" s="231"/>
      <c r="J2821" s="231"/>
      <c r="K2821" s="231"/>
      <c r="L2821" s="231"/>
      <c r="M2821" s="231"/>
      <c r="N2821" s="231"/>
      <c r="O2821" s="231"/>
      <c r="P2821" s="231"/>
      <c r="Q2821" s="231"/>
      <c r="R2821" s="231"/>
      <c r="S2821" s="231"/>
      <c r="T2821" s="231"/>
    </row>
    <row r="2822">
      <c r="A2822" s="257" t="str">
        <v>1006100007-r</v>
      </c>
      <c r="B2822" s="257" t="str">
        <v>1006100007</v>
      </c>
      <c r="C2822" s="257" t="str">
        <v>亚朵村的茶薯脆饼干</v>
      </c>
      <c r="D2822" s="257"/>
      <c r="E2822" s="257"/>
      <c r="F2822" s="257" t="str">
        <v>红茶薯脆饼干</v>
      </c>
      <c r="G2822" s="231"/>
      <c r="H2822" s="231"/>
      <c r="I2822" s="231"/>
      <c r="J2822" s="231"/>
      <c r="K2822" s="231"/>
      <c r="L2822" s="231"/>
      <c r="M2822" s="231"/>
      <c r="N2822" s="231"/>
      <c r="O2822" s="231"/>
      <c r="P2822" s="231"/>
      <c r="Q2822" s="231"/>
      <c r="R2822" s="231"/>
      <c r="S2822" s="231"/>
      <c r="T2822" s="231"/>
    </row>
    <row r="2823">
      <c r="A2823" s="257" t="str">
        <v>1006100007-b</v>
      </c>
      <c r="B2823" s="257" t="str">
        <v>1006100007</v>
      </c>
      <c r="C2823" s="257" t="str">
        <v>亚朵村的茶薯脆饼干</v>
      </c>
      <c r="D2823" s="257"/>
      <c r="E2823" s="257"/>
      <c r="F2823" s="257" t="str">
        <v>烧烤红茶味-120克/盒</v>
      </c>
      <c r="G2823" s="231"/>
      <c r="H2823" s="231"/>
      <c r="I2823" s="231"/>
      <c r="J2823" s="231"/>
      <c r="K2823" s="231"/>
      <c r="L2823" s="231"/>
      <c r="M2823" s="231"/>
      <c r="N2823" s="231"/>
      <c r="O2823" s="231"/>
      <c r="P2823" s="231"/>
      <c r="Q2823" s="231"/>
      <c r="R2823" s="231"/>
      <c r="S2823" s="231"/>
      <c r="T2823" s="231"/>
    </row>
    <row r="2824">
      <c r="A2824" s="257" t="str">
        <v>1006100007-c</v>
      </c>
      <c r="B2824" s="257" t="str">
        <v>1006100007</v>
      </c>
      <c r="C2824" s="257" t="str">
        <v>亚朵村的茶薯脆饼干</v>
      </c>
      <c r="D2824" s="257"/>
      <c r="E2824" s="257"/>
      <c r="F2824" s="257" t="str">
        <v>青柠黄瓜绿茶味-120克/盒</v>
      </c>
      <c r="G2824" s="231"/>
      <c r="H2824" s="231"/>
      <c r="I2824" s="231"/>
      <c r="J2824" s="231"/>
      <c r="K2824" s="231"/>
      <c r="L2824" s="231"/>
      <c r="M2824" s="231"/>
      <c r="N2824" s="231"/>
      <c r="O2824" s="231"/>
      <c r="P2824" s="231"/>
      <c r="Q2824" s="231"/>
      <c r="R2824" s="231"/>
      <c r="S2824" s="231"/>
      <c r="T2824" s="231"/>
    </row>
    <row r="2825">
      <c r="A2825" s="257" t="str">
        <v>100610000727</v>
      </c>
      <c r="B2825" s="257" t="str">
        <v>1006100007</v>
      </c>
      <c r="C2825" s="257" t="str">
        <v>亚朵村的茶薯脆饼干</v>
      </c>
      <c r="D2825" s="257"/>
      <c r="E2825" s="257"/>
      <c r="F2825" s="257" t="str">
        <v>红茶薯脆饼干5盒装</v>
      </c>
      <c r="G2825" s="231"/>
      <c r="H2825" s="231"/>
      <c r="I2825" s="231"/>
      <c r="J2825" s="231"/>
      <c r="K2825" s="231"/>
      <c r="L2825" s="231"/>
      <c r="M2825" s="231"/>
      <c r="N2825" s="231"/>
      <c r="O2825" s="231"/>
      <c r="P2825" s="231"/>
      <c r="Q2825" s="231"/>
      <c r="R2825" s="231"/>
      <c r="S2825" s="231"/>
      <c r="T2825" s="231"/>
    </row>
    <row r="2826">
      <c r="A2826" s="257" t="str">
        <v>100610000728</v>
      </c>
      <c r="B2826" s="257" t="str">
        <v>1006100007</v>
      </c>
      <c r="C2826" s="257" t="str">
        <v>亚朵村的茶薯脆饼干</v>
      </c>
      <c r="D2826" s="257"/>
      <c r="E2826" s="257"/>
      <c r="F2826" s="257" t="str">
        <v>绿茶薯脆饼干5盒装</v>
      </c>
      <c r="G2826" s="231"/>
      <c r="H2826" s="231"/>
      <c r="I2826" s="231"/>
      <c r="J2826" s="231"/>
      <c r="K2826" s="231"/>
      <c r="L2826" s="231"/>
      <c r="M2826" s="231"/>
      <c r="N2826" s="231"/>
      <c r="O2826" s="231"/>
      <c r="P2826" s="231"/>
      <c r="Q2826" s="231"/>
      <c r="R2826" s="231"/>
      <c r="S2826" s="231"/>
      <c r="T2826" s="231"/>
    </row>
    <row r="2827">
      <c r="A2827" s="257" t="str">
        <v>0406100014-g</v>
      </c>
      <c r="B2827" s="257" t="str">
        <v>0406100014</v>
      </c>
      <c r="C2827" s="257" t="str">
        <v>亚朵生活 豆袋懒人沙发</v>
      </c>
      <c r="D2827" s="257"/>
      <c r="E2827" s="257"/>
      <c r="F2827" s="257" t="str">
        <v>暗云杉绿</v>
      </c>
      <c r="G2827" s="231"/>
      <c r="H2827" s="231"/>
      <c r="I2827" s="231"/>
      <c r="J2827" s="231"/>
      <c r="K2827" s="231"/>
      <c r="L2827" s="231"/>
      <c r="M2827" s="231"/>
      <c r="N2827" s="231"/>
      <c r="O2827" s="231"/>
      <c r="P2827" s="231"/>
      <c r="Q2827" s="231"/>
      <c r="R2827" s="231"/>
      <c r="S2827" s="231"/>
      <c r="T2827" s="231"/>
    </row>
    <row r="2828">
      <c r="A2828" s="257" t="str">
        <v>0406100014-y</v>
      </c>
      <c r="B2828" s="257" t="str">
        <v>0406100014</v>
      </c>
      <c r="C2828" s="257" t="str">
        <v>亚朵生活 豆袋懒人沙发</v>
      </c>
      <c r="D2828" s="257"/>
      <c r="E2828" s="257"/>
      <c r="F2828" s="257" t="str">
        <v>蜜柚黄</v>
      </c>
      <c r="G2828" s="231"/>
      <c r="H2828" s="231"/>
      <c r="I2828" s="231"/>
      <c r="J2828" s="231"/>
      <c r="K2828" s="231"/>
      <c r="L2828" s="231"/>
      <c r="M2828" s="231"/>
      <c r="N2828" s="231"/>
      <c r="O2828" s="231"/>
      <c r="P2828" s="231"/>
      <c r="Q2828" s="231"/>
      <c r="R2828" s="231"/>
      <c r="S2828" s="231"/>
      <c r="T2828" s="231"/>
    </row>
    <row r="2829">
      <c r="A2829" s="257" t="str">
        <v>0406100015-g</v>
      </c>
      <c r="B2829" s="257" t="str">
        <v>0406100015</v>
      </c>
      <c r="C2829" s="257" t="str">
        <v>亚朵生活 豆袋懒人脚凳</v>
      </c>
      <c r="D2829" s="257"/>
      <c r="E2829" s="257"/>
      <c r="F2829" s="257" t="str">
        <v>暗云杉绿</v>
      </c>
      <c r="G2829" s="231"/>
      <c r="H2829" s="231"/>
      <c r="I2829" s="231"/>
      <c r="J2829" s="231"/>
      <c r="K2829" s="231"/>
      <c r="L2829" s="231"/>
      <c r="M2829" s="231"/>
      <c r="N2829" s="231"/>
      <c r="O2829" s="231"/>
      <c r="P2829" s="231"/>
      <c r="Q2829" s="231"/>
      <c r="R2829" s="231"/>
      <c r="S2829" s="231"/>
      <c r="T2829" s="231"/>
    </row>
    <row r="2830">
      <c r="A2830" s="257" t="str">
        <v>0406100015-y</v>
      </c>
      <c r="B2830" s="257" t="str">
        <v>0406100015</v>
      </c>
      <c r="C2830" s="257" t="str">
        <v>亚朵生活 豆袋懒人脚凳</v>
      </c>
      <c r="D2830" s="257"/>
      <c r="E2830" s="257"/>
      <c r="F2830" s="257" t="str">
        <v>蜜柚黄</v>
      </c>
      <c r="G2830" s="231"/>
      <c r="H2830" s="231"/>
      <c r="I2830" s="231"/>
      <c r="J2830" s="231"/>
      <c r="K2830" s="231"/>
      <c r="L2830" s="231"/>
      <c r="M2830" s="231"/>
      <c r="N2830" s="231"/>
      <c r="O2830" s="231"/>
      <c r="P2830" s="231"/>
      <c r="Q2830" s="231"/>
      <c r="R2830" s="231"/>
      <c r="S2830" s="231"/>
      <c r="T2830" s="231"/>
    </row>
    <row r="2831">
      <c r="A2831" s="257" t="str">
        <v>0102100049-1</v>
      </c>
      <c r="B2831" s="257" t="str">
        <v>0102100049</v>
      </c>
      <c r="C2831" s="257" t="str">
        <v>亚朵生活 可水洗护颈儿童枕</v>
      </c>
      <c r="D2831" s="257"/>
      <c r="E2831" s="257"/>
      <c r="F2831" s="257" t="str">
        <v>颜色:默认,普通系列</v>
      </c>
      <c r="G2831" s="231"/>
      <c r="H2831" s="231"/>
      <c r="I2831" s="231"/>
      <c r="J2831" s="231"/>
      <c r="K2831" s="231"/>
      <c r="L2831" s="231"/>
      <c r="M2831" s="231"/>
      <c r="N2831" s="231"/>
      <c r="O2831" s="231"/>
      <c r="P2831" s="231"/>
      <c r="Q2831" s="231"/>
      <c r="R2831" s="231"/>
      <c r="S2831" s="231"/>
      <c r="T2831" s="231"/>
    </row>
    <row r="2832">
      <c r="A2832" s="257" t="str">
        <v>ydcbtlb</v>
      </c>
      <c r="B2832" s="257" t="str">
        <v>ydcbtlb</v>
      </c>
      <c r="C2832" s="257" t="str">
        <v>亚朵村的茶2020展陈补贴大礼包</v>
      </c>
      <c r="D2832" s="257"/>
      <c r="E2832" s="257"/>
      <c r="F2832" s="257" t="str">
        <v>默认规格</v>
      </c>
      <c r="G2832" s="231"/>
      <c r="H2832" s="231"/>
      <c r="I2832" s="231"/>
      <c r="J2832" s="231"/>
      <c r="K2832" s="231"/>
      <c r="L2832" s="231"/>
      <c r="M2832" s="231"/>
      <c r="N2832" s="231"/>
      <c r="O2832" s="231"/>
      <c r="P2832" s="231"/>
      <c r="Q2832" s="231"/>
      <c r="R2832" s="231"/>
      <c r="S2832" s="231"/>
      <c r="T2832" s="231"/>
    </row>
    <row r="2833">
      <c r="A2833" s="257" t="str">
        <v>0103100069-150*200</v>
      </c>
      <c r="B2833" s="257" t="str">
        <v>0103100069</v>
      </c>
      <c r="C2833" s="257" t="str">
        <v>亚朵生活 大豆纤维抗菌冬被</v>
      </c>
      <c r="D2833" s="257"/>
      <c r="E2833" s="257"/>
      <c r="F2833" s="257" t="str">
        <v>150*200cm</v>
      </c>
      <c r="G2833" s="231"/>
      <c r="H2833" s="231"/>
      <c r="I2833" s="231"/>
      <c r="J2833" s="231"/>
      <c r="K2833" s="231"/>
      <c r="L2833" s="231"/>
      <c r="M2833" s="231"/>
      <c r="N2833" s="231"/>
      <c r="O2833" s="231"/>
      <c r="P2833" s="231"/>
      <c r="Q2833" s="231"/>
      <c r="R2833" s="231"/>
      <c r="S2833" s="231"/>
      <c r="T2833" s="231"/>
    </row>
    <row r="2834">
      <c r="A2834" s="257" t="str">
        <v>0103100069-200*230</v>
      </c>
      <c r="B2834" s="257" t="str">
        <v>0103100069</v>
      </c>
      <c r="C2834" s="257" t="str">
        <v>亚朵生活 大豆纤维抗菌冬被</v>
      </c>
      <c r="D2834" s="257"/>
      <c r="E2834" s="257"/>
      <c r="F2834" s="257" t="str">
        <v>200*230cm</v>
      </c>
      <c r="G2834" s="231"/>
      <c r="H2834" s="231"/>
      <c r="I2834" s="231"/>
      <c r="J2834" s="231"/>
      <c r="K2834" s="231"/>
      <c r="L2834" s="231"/>
      <c r="M2834" s="231"/>
      <c r="N2834" s="231"/>
      <c r="O2834" s="231"/>
      <c r="P2834" s="231"/>
      <c r="Q2834" s="231"/>
      <c r="R2834" s="231"/>
      <c r="S2834" s="231"/>
      <c r="T2834" s="231"/>
    </row>
    <row r="2835">
      <c r="A2835" s="257" t="str">
        <v>0103100069-220*240</v>
      </c>
      <c r="B2835" s="257" t="str">
        <v>0103100069</v>
      </c>
      <c r="C2835" s="257" t="str">
        <v>亚朵生活 大豆纤维抗菌冬被</v>
      </c>
      <c r="D2835" s="257"/>
      <c r="E2835" s="257"/>
      <c r="F2835" s="257" t="str">
        <v>220*240cm</v>
      </c>
      <c r="G2835" s="231"/>
      <c r="H2835" s="231"/>
      <c r="I2835" s="231"/>
      <c r="J2835" s="231"/>
      <c r="K2835" s="231"/>
      <c r="L2835" s="231"/>
      <c r="M2835" s="231"/>
      <c r="N2835" s="231"/>
      <c r="O2835" s="231"/>
      <c r="P2835" s="231"/>
      <c r="Q2835" s="231"/>
      <c r="R2835" s="231"/>
      <c r="S2835" s="231"/>
      <c r="T2835" s="231"/>
    </row>
    <row r="2836">
      <c r="A2836" s="257" t="str">
        <v>0803000033-sg</v>
      </c>
      <c r="B2836" s="257" t="str">
        <v>0803000033</v>
      </c>
      <c r="C2836" s="257" t="str">
        <v>MOFT手机支架青春版</v>
      </c>
      <c r="D2836" s="257"/>
      <c r="E2836" s="257"/>
      <c r="F2836" s="257" t="str">
        <v>太空灰</v>
      </c>
      <c r="G2836" s="231"/>
      <c r="H2836" s="231"/>
      <c r="I2836" s="231"/>
      <c r="J2836" s="231"/>
      <c r="K2836" s="231"/>
      <c r="L2836" s="231"/>
      <c r="M2836" s="231"/>
      <c r="N2836" s="231"/>
      <c r="O2836" s="231"/>
      <c r="P2836" s="231"/>
      <c r="Q2836" s="231"/>
      <c r="R2836" s="231"/>
      <c r="S2836" s="231"/>
      <c r="T2836" s="231"/>
    </row>
    <row r="2837">
      <c r="A2837" s="257" t="str">
        <v>0803000030-gg</v>
      </c>
      <c r="B2837" s="257" t="str">
        <v>0803000030</v>
      </c>
      <c r="C2837" s="257" t="str">
        <v>MOFT手机支架经典卡夹版</v>
      </c>
      <c r="D2837" s="257"/>
      <c r="E2837" s="257"/>
      <c r="F2837" s="257" t="str">
        <v>星空灰</v>
      </c>
      <c r="G2837" s="231"/>
      <c r="H2837" s="231"/>
      <c r="I2837" s="231"/>
      <c r="J2837" s="231"/>
      <c r="K2837" s="231"/>
      <c r="L2837" s="231"/>
      <c r="M2837" s="231"/>
      <c r="N2837" s="231"/>
      <c r="O2837" s="231"/>
      <c r="P2837" s="231"/>
      <c r="Q2837" s="231"/>
      <c r="R2837" s="231"/>
      <c r="S2837" s="231"/>
      <c r="T2837" s="231"/>
    </row>
    <row r="2838">
      <c r="A2838" s="257" t="str">
        <v>0803000030-b</v>
      </c>
      <c r="B2838" s="257" t="str">
        <v>0803000030</v>
      </c>
      <c r="C2838" s="257" t="str">
        <v>MOFT手机支架经典卡夹版</v>
      </c>
      <c r="D2838" s="257"/>
      <c r="E2838" s="257"/>
      <c r="F2838" s="257" t="str">
        <v>水墨蓝</v>
      </c>
      <c r="G2838" s="231"/>
      <c r="H2838" s="231"/>
      <c r="I2838" s="231"/>
      <c r="J2838" s="231"/>
      <c r="K2838" s="231"/>
      <c r="L2838" s="231"/>
      <c r="M2838" s="231"/>
      <c r="N2838" s="231"/>
      <c r="O2838" s="231"/>
      <c r="P2838" s="231"/>
      <c r="Q2838" s="231"/>
      <c r="R2838" s="231"/>
      <c r="S2838" s="231"/>
      <c r="T2838" s="231"/>
    </row>
    <row r="2839">
      <c r="A2839" s="257" t="str">
        <v>0803000030-g</v>
      </c>
      <c r="B2839" s="257" t="str">
        <v>0803000030</v>
      </c>
      <c r="C2839" s="257" t="str">
        <v>MOFT手机支架经典卡夹版</v>
      </c>
      <c r="D2839" s="257"/>
      <c r="E2839" s="257"/>
      <c r="F2839" s="257" t="str">
        <v>暗夜绿</v>
      </c>
      <c r="G2839" s="231"/>
      <c r="H2839" s="231"/>
      <c r="I2839" s="231"/>
      <c r="J2839" s="231"/>
      <c r="K2839" s="231"/>
      <c r="L2839" s="231"/>
      <c r="M2839" s="231"/>
      <c r="N2839" s="231"/>
      <c r="O2839" s="231"/>
      <c r="P2839" s="231"/>
      <c r="Q2839" s="231"/>
      <c r="R2839" s="231"/>
      <c r="S2839" s="231"/>
      <c r="T2839" s="231"/>
    </row>
    <row r="2840">
      <c r="A2840" s="257" t="str">
        <v>0803000031-s</v>
      </c>
      <c r="B2840" s="257" t="str">
        <v>0803000031</v>
      </c>
      <c r="C2840" s="257" t="str">
        <v>MOFT隐形笔记本支架</v>
      </c>
      <c r="D2840" s="257"/>
      <c r="E2840" s="257"/>
      <c r="F2840" s="257" t="str">
        <v>银色</v>
      </c>
      <c r="G2840" s="231"/>
      <c r="H2840" s="231"/>
      <c r="I2840" s="231"/>
      <c r="J2840" s="231"/>
      <c r="K2840" s="231"/>
      <c r="L2840" s="231"/>
      <c r="M2840" s="231"/>
      <c r="N2840" s="231"/>
      <c r="O2840" s="231"/>
      <c r="P2840" s="231"/>
      <c r="Q2840" s="231"/>
      <c r="R2840" s="231"/>
      <c r="S2840" s="231"/>
      <c r="T2840" s="231"/>
    </row>
    <row r="2841">
      <c r="A2841" s="257" t="str">
        <v>0803000031-g</v>
      </c>
      <c r="B2841" s="257" t="str">
        <v>0803000031</v>
      </c>
      <c r="C2841" s="257" t="str">
        <v>MOFT隐形笔记本支架</v>
      </c>
      <c r="D2841" s="257"/>
      <c r="E2841" s="257"/>
      <c r="F2841" s="257" t="str">
        <v>金色</v>
      </c>
      <c r="G2841" s="231"/>
      <c r="H2841" s="231"/>
      <c r="I2841" s="231"/>
      <c r="J2841" s="231"/>
      <c r="K2841" s="231"/>
      <c r="L2841" s="231"/>
      <c r="M2841" s="231"/>
      <c r="N2841" s="231"/>
      <c r="O2841" s="231"/>
      <c r="P2841" s="231"/>
      <c r="Q2841" s="231"/>
      <c r="R2841" s="231"/>
      <c r="S2841" s="231"/>
      <c r="T2841" s="231"/>
    </row>
    <row r="2842">
      <c r="A2842" s="257" t="str">
        <v>0803000031-pg</v>
      </c>
      <c r="B2842" s="257" t="str">
        <v>0803000031</v>
      </c>
      <c r="C2842" s="257" t="str">
        <v>MOFT隐形笔记本支架</v>
      </c>
      <c r="D2842" s="257"/>
      <c r="E2842" s="257"/>
      <c r="F2842" s="257" t="str">
        <v>玫瑰金色</v>
      </c>
      <c r="G2842" s="231"/>
      <c r="H2842" s="231"/>
      <c r="I2842" s="231"/>
      <c r="J2842" s="231"/>
      <c r="K2842" s="231"/>
      <c r="L2842" s="231"/>
      <c r="M2842" s="231"/>
      <c r="N2842" s="231"/>
      <c r="O2842" s="231"/>
      <c r="P2842" s="231"/>
      <c r="Q2842" s="231"/>
      <c r="R2842" s="231"/>
      <c r="S2842" s="231"/>
      <c r="T2842" s="231"/>
    </row>
    <row r="2843">
      <c r="A2843" s="257" t="str">
        <v>0803000031-gg</v>
      </c>
      <c r="B2843" s="257" t="str">
        <v>0803000031</v>
      </c>
      <c r="C2843" s="257" t="str">
        <v>MOFT隐形笔记本支架</v>
      </c>
      <c r="D2843" s="257"/>
      <c r="E2843" s="257"/>
      <c r="F2843" s="257" t="str">
        <v>星空灰</v>
      </c>
      <c r="G2843" s="231"/>
      <c r="H2843" s="231"/>
      <c r="I2843" s="231"/>
      <c r="J2843" s="231"/>
      <c r="K2843" s="231"/>
      <c r="L2843" s="231"/>
      <c r="M2843" s="231"/>
      <c r="N2843" s="231"/>
      <c r="O2843" s="231"/>
      <c r="P2843" s="231"/>
      <c r="Q2843" s="231"/>
      <c r="R2843" s="231"/>
      <c r="S2843" s="231"/>
      <c r="T2843" s="231"/>
    </row>
    <row r="2844">
      <c r="A2844" s="257" t="str">
        <v>0803000031-jg</v>
      </c>
      <c r="B2844" s="257" t="str">
        <v>0803000031</v>
      </c>
      <c r="C2844" s="257" t="str">
        <v>MOFT隐形笔记本支架</v>
      </c>
      <c r="D2844" s="257"/>
      <c r="E2844" s="257"/>
      <c r="F2844" s="257" t="str">
        <v>牛仔灰</v>
      </c>
      <c r="G2844" s="231"/>
      <c r="H2844" s="231"/>
      <c r="I2844" s="231"/>
      <c r="J2844" s="231"/>
      <c r="K2844" s="231"/>
      <c r="L2844" s="231"/>
      <c r="M2844" s="231"/>
      <c r="N2844" s="231"/>
      <c r="O2844" s="231"/>
      <c r="P2844" s="231"/>
      <c r="Q2844" s="231"/>
      <c r="R2844" s="231"/>
      <c r="S2844" s="231"/>
      <c r="T2844" s="231"/>
    </row>
    <row r="2845">
      <c r="A2845" s="257" t="str">
        <v>0803000032-1</v>
      </c>
      <c r="B2845" s="257" t="str">
        <v>0803000032</v>
      </c>
      <c r="C2845" s="257" t="str">
        <v>MOFT ipad支架</v>
      </c>
      <c r="D2845" s="257"/>
      <c r="E2845" s="257"/>
      <c r="F2845" s="257" t="str">
        <v>星空灰</v>
      </c>
      <c r="G2845" s="231"/>
      <c r="H2845" s="231"/>
      <c r="I2845" s="231"/>
      <c r="J2845" s="231"/>
      <c r="K2845" s="231"/>
      <c r="L2845" s="231"/>
      <c r="M2845" s="231"/>
      <c r="N2845" s="231"/>
      <c r="O2845" s="231"/>
      <c r="P2845" s="231"/>
      <c r="Q2845" s="231"/>
      <c r="R2845" s="231"/>
      <c r="S2845" s="231"/>
      <c r="T2845" s="231"/>
    </row>
    <row r="2846">
      <c r="A2846" s="257" t="str">
        <v>0803000032-mini</v>
      </c>
      <c r="B2846" s="257" t="str">
        <v>0803000032</v>
      </c>
      <c r="C2846" s="257" t="str">
        <v>MOFT ipad支架</v>
      </c>
      <c r="D2846" s="257"/>
      <c r="E2846" s="257"/>
      <c r="F2846" s="257" t="str">
        <v>星空灰mini</v>
      </c>
      <c r="G2846" s="231"/>
      <c r="H2846" s="231"/>
      <c r="I2846" s="231"/>
      <c r="J2846" s="231"/>
      <c r="K2846" s="231"/>
      <c r="L2846" s="231"/>
      <c r="M2846" s="231"/>
      <c r="N2846" s="231"/>
      <c r="O2846" s="231"/>
      <c r="P2846" s="231"/>
      <c r="Q2846" s="231"/>
      <c r="R2846" s="231"/>
      <c r="S2846" s="231"/>
      <c r="T2846" s="231"/>
    </row>
    <row r="2847">
      <c r="A2847" s="257" t="str">
        <v>0501100048-black</v>
      </c>
      <c r="B2847" s="257" t="str">
        <v>0501100048</v>
      </c>
      <c r="C2847" s="257" t="str">
        <v>亚朵生活 24寸纯PC铝框拉杆箱</v>
      </c>
      <c r="D2847" s="257"/>
      <c r="E2847" s="257"/>
      <c r="F2847" s="257" t="str">
        <v>黑色</v>
      </c>
      <c r="G2847" s="231"/>
      <c r="H2847" s="231"/>
      <c r="I2847" s="231"/>
      <c r="J2847" s="231"/>
      <c r="K2847" s="231"/>
      <c r="L2847" s="231"/>
      <c r="M2847" s="231"/>
      <c r="N2847" s="231"/>
      <c r="O2847" s="231"/>
      <c r="P2847" s="231"/>
      <c r="Q2847" s="231"/>
      <c r="R2847" s="231"/>
      <c r="S2847" s="231"/>
      <c r="T2847" s="231"/>
    </row>
    <row r="2848">
      <c r="A2848" s="257" t="str">
        <v>0501100048-s</v>
      </c>
      <c r="B2848" s="257" t="str">
        <v>0501100048</v>
      </c>
      <c r="C2848" s="257" t="str">
        <v>亚朵生活 24寸纯PC铝框拉杆箱</v>
      </c>
      <c r="D2848" s="257"/>
      <c r="E2848" s="257"/>
      <c r="F2848" s="257" t="str">
        <v>银色</v>
      </c>
      <c r="G2848" s="231"/>
      <c r="H2848" s="231"/>
      <c r="I2848" s="231"/>
      <c r="J2848" s="231"/>
      <c r="K2848" s="231"/>
      <c r="L2848" s="231"/>
      <c r="M2848" s="231"/>
      <c r="N2848" s="231"/>
      <c r="O2848" s="231"/>
      <c r="P2848" s="231"/>
      <c r="Q2848" s="231"/>
      <c r="R2848" s="231"/>
      <c r="S2848" s="231"/>
      <c r="T2848" s="231"/>
    </row>
    <row r="2849">
      <c r="A2849" s="257" t="str">
        <v>0501100048-r</v>
      </c>
      <c r="B2849" s="257" t="str">
        <v>0501100048</v>
      </c>
      <c r="C2849" s="257" t="str">
        <v>亚朵生活 24寸纯PC铝框拉杆箱</v>
      </c>
      <c r="D2849" s="257"/>
      <c r="E2849" s="257"/>
      <c r="F2849" s="257" t="str">
        <v>颜色:红色,尺寸:24寸</v>
      </c>
      <c r="G2849" s="231"/>
      <c r="H2849" s="231"/>
      <c r="I2849" s="231"/>
      <c r="J2849" s="231"/>
      <c r="K2849" s="231"/>
      <c r="L2849" s="231"/>
      <c r="M2849" s="231"/>
      <c r="N2849" s="231"/>
      <c r="O2849" s="231"/>
      <c r="P2849" s="231"/>
      <c r="Q2849" s="231"/>
      <c r="R2849" s="231"/>
      <c r="S2849" s="231"/>
      <c r="T2849" s="231"/>
    </row>
    <row r="2850">
      <c r="A2850" s="257" t="str">
        <v>0501100048-blue</v>
      </c>
      <c r="B2850" s="257" t="str">
        <v>0501100048</v>
      </c>
      <c r="C2850" s="257" t="str">
        <v>亚朵生活 24寸纯PC铝框拉杆箱</v>
      </c>
      <c r="D2850" s="257"/>
      <c r="E2850" s="257"/>
      <c r="F2850" s="257" t="str">
        <v>蓝色</v>
      </c>
      <c r="G2850" s="231"/>
      <c r="H2850" s="231"/>
      <c r="I2850" s="231"/>
      <c r="J2850" s="231"/>
      <c r="K2850" s="231"/>
      <c r="L2850" s="231"/>
      <c r="M2850" s="231"/>
      <c r="N2850" s="231"/>
      <c r="O2850" s="231"/>
      <c r="P2850" s="231"/>
      <c r="Q2850" s="231"/>
      <c r="R2850" s="231"/>
      <c r="S2850" s="231"/>
      <c r="T2850" s="231"/>
    </row>
    <row r="2851">
      <c r="A2851" s="257" t="str">
        <v>0501100048-g</v>
      </c>
      <c r="B2851" s="257" t="str">
        <v>0501100048</v>
      </c>
      <c r="C2851" s="257" t="str">
        <v>亚朵生活 24寸纯PC铝框拉杆箱</v>
      </c>
      <c r="D2851" s="257"/>
      <c r="E2851" s="257"/>
      <c r="F2851" s="257" t="str">
        <v>颜色:玫瑰金,尺寸:24寸</v>
      </c>
      <c r="G2851" s="231"/>
      <c r="H2851" s="231"/>
      <c r="I2851" s="231"/>
      <c r="J2851" s="231"/>
      <c r="K2851" s="231"/>
      <c r="L2851" s="231"/>
      <c r="M2851" s="231"/>
      <c r="N2851" s="231"/>
      <c r="O2851" s="231"/>
      <c r="P2851" s="231"/>
      <c r="Q2851" s="231"/>
      <c r="R2851" s="231"/>
      <c r="S2851" s="231"/>
      <c r="T2851" s="231"/>
    </row>
    <row r="2852">
      <c r="A2852" s="257" t="str">
        <v>0501100048-wh</v>
      </c>
      <c r="B2852" s="257" t="str">
        <v>0501100048</v>
      </c>
      <c r="C2852" s="257" t="str">
        <v>亚朵生活 24寸纯PC铝框拉杆箱</v>
      </c>
      <c r="D2852" s="257"/>
      <c r="E2852" s="257"/>
      <c r="F2852" s="257" t="str">
        <v>颜色:白色,尺寸:24寸</v>
      </c>
      <c r="G2852" s="231"/>
      <c r="H2852" s="231"/>
      <c r="I2852" s="231"/>
      <c r="J2852" s="231"/>
      <c r="K2852" s="231"/>
      <c r="L2852" s="231"/>
      <c r="M2852" s="231"/>
      <c r="N2852" s="231"/>
      <c r="O2852" s="231"/>
      <c r="P2852" s="231"/>
      <c r="Q2852" s="231"/>
      <c r="R2852" s="231"/>
      <c r="S2852" s="231"/>
      <c r="T2852" s="231"/>
    </row>
    <row r="2853">
      <c r="A2853" s="257" t="str">
        <v>0501100049-black</v>
      </c>
      <c r="B2853" s="257" t="str">
        <v>0501100049</v>
      </c>
      <c r="C2853" s="257" t="str">
        <v>亚朵生活 24寸全铝镁合金拉杆箱</v>
      </c>
      <c r="D2853" s="257"/>
      <c r="E2853" s="257"/>
      <c r="F2853" s="257" t="str">
        <v>颜色:黑色,尺寸:24寸</v>
      </c>
      <c r="G2853" s="231"/>
      <c r="H2853" s="231"/>
      <c r="I2853" s="231"/>
      <c r="J2853" s="231"/>
      <c r="K2853" s="231"/>
      <c r="L2853" s="231"/>
      <c r="M2853" s="231"/>
      <c r="N2853" s="231"/>
      <c r="O2853" s="231"/>
      <c r="P2853" s="231"/>
      <c r="Q2853" s="231"/>
      <c r="R2853" s="231"/>
      <c r="S2853" s="231"/>
      <c r="T2853" s="231"/>
    </row>
    <row r="2854">
      <c r="A2854" s="257" t="str">
        <v>0501100049-s</v>
      </c>
      <c r="B2854" s="257" t="str">
        <v>0501100049</v>
      </c>
      <c r="C2854" s="257" t="str">
        <v>亚朵生活 24寸全铝镁合金拉杆箱</v>
      </c>
      <c r="D2854" s="257"/>
      <c r="E2854" s="257"/>
      <c r="F2854" s="257" t="str">
        <v>银色</v>
      </c>
      <c r="G2854" s="231"/>
      <c r="H2854" s="231"/>
      <c r="I2854" s="231"/>
      <c r="J2854" s="231"/>
      <c r="K2854" s="231"/>
      <c r="L2854" s="231"/>
      <c r="M2854" s="231"/>
      <c r="N2854" s="231"/>
      <c r="O2854" s="231"/>
      <c r="P2854" s="231"/>
      <c r="Q2854" s="231"/>
      <c r="R2854" s="231"/>
      <c r="S2854" s="231"/>
      <c r="T2854" s="231"/>
    </row>
    <row r="2855">
      <c r="A2855" s="257" t="str">
        <v>0501100049-r</v>
      </c>
      <c r="B2855" s="257" t="str">
        <v>0501100049</v>
      </c>
      <c r="C2855" s="257" t="str">
        <v>亚朵生活 24寸全铝镁合金拉杆箱</v>
      </c>
      <c r="D2855" s="257"/>
      <c r="E2855" s="257"/>
      <c r="F2855" s="257" t="str">
        <v>颜色:红色,尺寸:24寸,普通系列</v>
      </c>
      <c r="G2855" s="231"/>
      <c r="H2855" s="231"/>
      <c r="I2855" s="231"/>
      <c r="J2855" s="231"/>
      <c r="K2855" s="231"/>
      <c r="L2855" s="231"/>
      <c r="M2855" s="231"/>
      <c r="N2855" s="231"/>
      <c r="O2855" s="231"/>
      <c r="P2855" s="231"/>
      <c r="Q2855" s="231"/>
      <c r="R2855" s="231"/>
      <c r="S2855" s="231"/>
      <c r="T2855" s="231"/>
    </row>
    <row r="2856">
      <c r="A2856" s="257" t="str">
        <v>0501100049-pg</v>
      </c>
      <c r="B2856" s="257" t="str">
        <v>0501100049</v>
      </c>
      <c r="C2856" s="257" t="str">
        <v>亚朵生活 24寸全铝镁合金拉杆箱</v>
      </c>
      <c r="D2856" s="257"/>
      <c r="E2856" s="257"/>
      <c r="F2856" s="257" t="str">
        <v>颜色:玫瑰金,尺寸:24寸</v>
      </c>
      <c r="G2856" s="231"/>
      <c r="H2856" s="231"/>
      <c r="I2856" s="231"/>
      <c r="J2856" s="231"/>
      <c r="K2856" s="231"/>
      <c r="L2856" s="231"/>
      <c r="M2856" s="231"/>
      <c r="N2856" s="231"/>
      <c r="O2856" s="231"/>
      <c r="P2856" s="231"/>
      <c r="Q2856" s="231"/>
      <c r="R2856" s="231"/>
      <c r="S2856" s="231"/>
      <c r="T2856" s="231"/>
    </row>
    <row r="2857">
      <c r="A2857" s="257" t="str">
        <v>0501100049-blue</v>
      </c>
      <c r="B2857" s="257" t="str">
        <v>0501100049</v>
      </c>
      <c r="C2857" s="257" t="str">
        <v>亚朵生活 24寸全铝镁合金拉杆箱</v>
      </c>
      <c r="D2857" s="257"/>
      <c r="E2857" s="257"/>
      <c r="F2857" s="257" t="str">
        <v>颜色:蓝色,尺寸:24寸</v>
      </c>
      <c r="G2857" s="231"/>
      <c r="H2857" s="231"/>
      <c r="I2857" s="231"/>
      <c r="J2857" s="231"/>
      <c r="K2857" s="231"/>
      <c r="L2857" s="231"/>
      <c r="M2857" s="231"/>
      <c r="N2857" s="231"/>
      <c r="O2857" s="231"/>
      <c r="P2857" s="231"/>
      <c r="Q2857" s="231"/>
      <c r="R2857" s="231"/>
      <c r="S2857" s="231"/>
      <c r="T2857" s="231"/>
    </row>
    <row r="2858">
      <c r="A2858" s="257" t="str">
        <v>0501100049-g</v>
      </c>
      <c r="B2858" s="257" t="str">
        <v>0501100049</v>
      </c>
      <c r="C2858" s="257" t="str">
        <v>亚朵生活 24寸全铝镁合金拉杆箱</v>
      </c>
      <c r="D2858" s="257"/>
      <c r="E2858" s="257"/>
      <c r="F2858" s="257" t="str">
        <v>颜色:香槟金,尺寸:24寸</v>
      </c>
      <c r="G2858" s="231"/>
      <c r="H2858" s="231"/>
      <c r="I2858" s="231"/>
      <c r="J2858" s="231"/>
      <c r="K2858" s="231"/>
      <c r="L2858" s="231"/>
      <c r="M2858" s="231"/>
      <c r="N2858" s="231"/>
      <c r="O2858" s="231"/>
      <c r="P2858" s="231"/>
      <c r="Q2858" s="231"/>
      <c r="R2858" s="231"/>
      <c r="S2858" s="231"/>
      <c r="T2858" s="231"/>
    </row>
    <row r="2859">
      <c r="A2859" s="257" t="str">
        <v>0102100047-200*230</v>
      </c>
      <c r="B2859" s="257" t="str">
        <v>0102100047</v>
      </c>
      <c r="C2859" s="257" t="str">
        <v>亚朵生活 至尊版静音高纯白鹅绒冬被</v>
      </c>
      <c r="D2859" s="257"/>
      <c r="E2859" s="257"/>
      <c r="F2859" s="257" t="str">
        <v>200*230CM</v>
      </c>
      <c r="G2859" s="231"/>
      <c r="H2859" s="231"/>
      <c r="I2859" s="231"/>
      <c r="J2859" s="231"/>
      <c r="K2859" s="231"/>
      <c r="L2859" s="231"/>
      <c r="M2859" s="231"/>
      <c r="N2859" s="231"/>
      <c r="O2859" s="231"/>
      <c r="P2859" s="231"/>
      <c r="Q2859" s="231"/>
      <c r="R2859" s="231"/>
      <c r="S2859" s="231"/>
      <c r="T2859" s="231"/>
    </row>
    <row r="2860">
      <c r="A2860" s="257" t="str">
        <v>0102100047-220*240</v>
      </c>
      <c r="B2860" s="257" t="str">
        <v>0102100047</v>
      </c>
      <c r="C2860" s="257" t="str">
        <v>亚朵生活 至尊版静音高纯白鹅绒冬被</v>
      </c>
      <c r="D2860" s="257"/>
      <c r="E2860" s="257"/>
      <c r="F2860" s="257" t="str">
        <v>220*240CM</v>
      </c>
      <c r="G2860" s="231"/>
      <c r="H2860" s="231"/>
      <c r="I2860" s="231"/>
      <c r="J2860" s="231"/>
      <c r="K2860" s="231"/>
      <c r="L2860" s="231"/>
      <c r="M2860" s="231"/>
      <c r="N2860" s="231"/>
      <c r="O2860" s="231"/>
      <c r="P2860" s="231"/>
      <c r="Q2860" s="231"/>
      <c r="R2860" s="231"/>
      <c r="S2860" s="231"/>
      <c r="T2860" s="231"/>
    </row>
    <row r="2861">
      <c r="A2861" s="257" t="str">
        <v>9999000003-r</v>
      </c>
      <c r="B2861" s="257" t="str">
        <v>9999000003</v>
      </c>
      <c r="C2861" s="257" t="str">
        <v>ipluso意索 LITTLE OH系列-翅膀钢笔好心情礼盒-F尖</v>
      </c>
      <c r="D2861" s="257"/>
      <c r="E2861" s="257"/>
      <c r="F2861" s="257" t="str">
        <v>幸运红7SLO053FR1763</v>
      </c>
      <c r="G2861" s="231"/>
      <c r="H2861" s="231"/>
      <c r="I2861" s="231"/>
      <c r="J2861" s="231"/>
      <c r="K2861" s="231"/>
      <c r="L2861" s="231"/>
      <c r="M2861" s="231"/>
      <c r="N2861" s="231"/>
      <c r="O2861" s="231"/>
      <c r="P2861" s="231"/>
      <c r="Q2861" s="231"/>
      <c r="R2861" s="231"/>
      <c r="S2861" s="231"/>
      <c r="T2861" s="231"/>
    </row>
    <row r="2862">
      <c r="A2862" s="257" t="str">
        <v>9999000003-blue</v>
      </c>
      <c r="B2862" s="257" t="str">
        <v>9999000003</v>
      </c>
      <c r="C2862" s="257" t="str">
        <v>ipluso意索 LITTLE OH系列-翅膀钢笔好心情礼盒-F尖</v>
      </c>
      <c r="D2862" s="257"/>
      <c r="E2862" s="257"/>
      <c r="F2862" s="257" t="str">
        <v>未来蓝7SLO053FA4045</v>
      </c>
      <c r="G2862" s="231"/>
      <c r="H2862" s="231"/>
      <c r="I2862" s="231"/>
      <c r="J2862" s="231"/>
      <c r="K2862" s="231"/>
      <c r="L2862" s="231"/>
      <c r="M2862" s="231"/>
      <c r="N2862" s="231"/>
      <c r="O2862" s="231"/>
      <c r="P2862" s="231"/>
      <c r="Q2862" s="231"/>
      <c r="R2862" s="231"/>
      <c r="S2862" s="231"/>
      <c r="T2862" s="231"/>
    </row>
    <row r="2863">
      <c r="A2863" s="257" t="str">
        <v>9999000003-black</v>
      </c>
      <c r="B2863" s="257" t="str">
        <v>9999000003</v>
      </c>
      <c r="C2863" s="257" t="str">
        <v>ipluso意索 LITTLE OH系列-翅膀钢笔好心情礼盒-F尖</v>
      </c>
      <c r="D2863" s="257"/>
      <c r="E2863" s="257"/>
      <c r="F2863" s="257" t="str">
        <v>宇宙黑7SLO053FB0303</v>
      </c>
      <c r="G2863" s="231"/>
      <c r="H2863" s="231"/>
      <c r="I2863" s="231"/>
      <c r="J2863" s="231"/>
      <c r="K2863" s="231"/>
      <c r="L2863" s="231"/>
      <c r="M2863" s="231"/>
      <c r="N2863" s="231"/>
      <c r="O2863" s="231"/>
      <c r="P2863" s="231"/>
      <c r="Q2863" s="231"/>
      <c r="R2863" s="231"/>
      <c r="S2863" s="231"/>
      <c r="T2863" s="231"/>
    </row>
    <row r="2864">
      <c r="A2864" s="257" t="str">
        <v>9999000004-blue</v>
      </c>
      <c r="B2864" s="257" t="str">
        <v>9999000004</v>
      </c>
      <c r="C2864" s="257" t="str">
        <v>ipluso意索 LITTLE OH系列-翅膀钢笔好心情礼盒-F尖</v>
      </c>
      <c r="D2864" s="257"/>
      <c r="E2864" s="257"/>
      <c r="F2864" s="257" t="str">
        <v>气泡蓝7SLO036FA4411</v>
      </c>
      <c r="G2864" s="231"/>
      <c r="H2864" s="231"/>
      <c r="I2864" s="231"/>
      <c r="J2864" s="231"/>
      <c r="K2864" s="231"/>
      <c r="L2864" s="231"/>
      <c r="M2864" s="231"/>
      <c r="N2864" s="231"/>
      <c r="O2864" s="231"/>
      <c r="P2864" s="231"/>
      <c r="Q2864" s="231"/>
      <c r="R2864" s="231"/>
      <c r="S2864" s="231"/>
      <c r="T2864" s="231"/>
    </row>
    <row r="2865">
      <c r="A2865" s="257" t="str">
        <v>9999000004-pink</v>
      </c>
      <c r="B2865" s="257" t="str">
        <v>9999000004</v>
      </c>
      <c r="C2865" s="257" t="str">
        <v>ipluso意索 LITTLE OH系列-翅膀钢笔好心情礼盒-F尖</v>
      </c>
      <c r="D2865" s="257"/>
      <c r="E2865" s="257"/>
      <c r="F2865" s="257" t="str">
        <v>白桃粉7SLO036FR1408</v>
      </c>
      <c r="G2865" s="231"/>
      <c r="H2865" s="231"/>
      <c r="I2865" s="231"/>
      <c r="J2865" s="231"/>
      <c r="K2865" s="231"/>
      <c r="L2865" s="231"/>
      <c r="M2865" s="231"/>
      <c r="N2865" s="231"/>
      <c r="O2865" s="231"/>
      <c r="P2865" s="231"/>
      <c r="Q2865" s="231"/>
      <c r="R2865" s="231"/>
      <c r="S2865" s="231"/>
      <c r="T2865" s="231"/>
    </row>
    <row r="2866">
      <c r="A2866" s="257" t="str">
        <v>9999000004-yellow</v>
      </c>
      <c r="B2866" s="257" t="str">
        <v>9999000004</v>
      </c>
      <c r="C2866" s="257" t="str">
        <v>ipluso意索 LITTLE OH系列-翅膀钢笔好心情礼盒-F尖</v>
      </c>
      <c r="D2866" s="257"/>
      <c r="E2866" s="257"/>
      <c r="F2866" s="257" t="str">
        <v>奶油黄7SLO036FY0736</v>
      </c>
      <c r="G2866" s="231"/>
      <c r="H2866" s="231"/>
      <c r="I2866" s="231"/>
      <c r="J2866" s="231"/>
      <c r="K2866" s="231"/>
      <c r="L2866" s="231"/>
      <c r="M2866" s="231"/>
      <c r="N2866" s="231"/>
      <c r="O2866" s="231"/>
      <c r="P2866" s="231"/>
      <c r="Q2866" s="231"/>
      <c r="R2866" s="231"/>
      <c r="S2866" s="231"/>
      <c r="T2866" s="231"/>
    </row>
    <row r="2867">
      <c r="A2867" s="257" t="str">
        <v>9999000005-r</v>
      </c>
      <c r="B2867" s="257" t="str">
        <v>9999000005</v>
      </c>
      <c r="C2867" s="257" t="str">
        <v>ipluso意索 LITTLE OH系列-可口可乐限定版翅膀钢笔礼盒-F尖</v>
      </c>
      <c r="D2867" s="257"/>
      <c r="E2867" s="257"/>
      <c r="F2867" s="257" t="str">
        <v>可乐红</v>
      </c>
      <c r="G2867" s="231"/>
      <c r="H2867" s="231"/>
      <c r="I2867" s="231"/>
      <c r="J2867" s="231"/>
      <c r="K2867" s="231"/>
      <c r="L2867" s="231"/>
      <c r="M2867" s="231"/>
      <c r="N2867" s="231"/>
      <c r="O2867" s="231"/>
      <c r="P2867" s="231"/>
      <c r="Q2867" s="231"/>
      <c r="R2867" s="231"/>
      <c r="S2867" s="231"/>
      <c r="T2867" s="231"/>
    </row>
    <row r="2868">
      <c r="A2868" s="257" t="str">
        <v>kftk-PLTCD-1300</v>
      </c>
      <c r="B2868" s="257" t="str">
        <v>kftk-PLTCD-1300</v>
      </c>
      <c r="C2868" s="257" t="str">
        <v>电商款22cm记忆床垫独立袋弹簧</v>
      </c>
      <c r="D2868" s="257" t="str">
        <v>床垫</v>
      </c>
      <c r="E2868" s="257" t="str">
        <v>kftk-PLTCD-1300</v>
      </c>
      <c r="F2868" s="257" t="str">
        <v>200*130</v>
      </c>
      <c r="G2868" s="231"/>
      <c r="H2868" s="231"/>
      <c r="I2868" s="231"/>
      <c r="J2868" s="231"/>
      <c r="K2868" s="231"/>
      <c r="L2868" s="231"/>
      <c r="M2868" s="231"/>
      <c r="N2868" s="231"/>
      <c r="O2868" s="231"/>
      <c r="P2868" s="231"/>
      <c r="Q2868" s="231"/>
      <c r="R2868" s="231"/>
      <c r="S2868" s="231"/>
      <c r="T2868" s="231"/>
    </row>
    <row r="2869">
      <c r="A2869" s="257" t="str">
        <v>0502000093-black</v>
      </c>
      <c r="B2869" s="257" t="str">
        <v>0502000093</v>
      </c>
      <c r="C2869" s="257" t="str">
        <v>OSPREY CENTAURI 天马星城市双肩包 22L</v>
      </c>
      <c r="D2869" s="257"/>
      <c r="E2869" s="257"/>
      <c r="F2869" s="257" t="str">
        <v>黑色845136087491</v>
      </c>
      <c r="G2869" s="231"/>
      <c r="H2869" s="231"/>
      <c r="I2869" s="231"/>
      <c r="J2869" s="231"/>
      <c r="K2869" s="231"/>
      <c r="L2869" s="231"/>
      <c r="M2869" s="231"/>
      <c r="N2869" s="231"/>
      <c r="O2869" s="231"/>
      <c r="P2869" s="231"/>
      <c r="Q2869" s="231"/>
      <c r="R2869" s="231"/>
      <c r="S2869" s="231"/>
      <c r="T2869" s="231"/>
    </row>
    <row r="2870">
      <c r="A2870" s="257" t="str">
        <v>0502000093-blue</v>
      </c>
      <c r="B2870" s="257" t="str">
        <v>0502000093</v>
      </c>
      <c r="C2870" s="257" t="str">
        <v>OSPREY CENTAURI 天马星城市双肩包 22L</v>
      </c>
      <c r="D2870" s="257"/>
      <c r="E2870" s="257"/>
      <c r="F2870" s="257" t="str">
        <v>蓝色845136088634</v>
      </c>
      <c r="G2870" s="231"/>
      <c r="H2870" s="231"/>
      <c r="I2870" s="231"/>
      <c r="J2870" s="231"/>
      <c r="K2870" s="231"/>
      <c r="L2870" s="231"/>
      <c r="M2870" s="231"/>
      <c r="N2870" s="231"/>
      <c r="O2870" s="231"/>
      <c r="P2870" s="231"/>
      <c r="Q2870" s="231"/>
      <c r="R2870" s="231"/>
      <c r="S2870" s="231"/>
      <c r="T2870" s="231"/>
    </row>
    <row r="2871">
      <c r="A2871" s="257" t="str">
        <v>0502000093-grey</v>
      </c>
      <c r="B2871" s="257" t="str">
        <v>0502000093</v>
      </c>
      <c r="C2871" s="257" t="str">
        <v>OSPREY CENTAURI 天马星城市双肩包 22L</v>
      </c>
      <c r="D2871" s="257"/>
      <c r="E2871" s="257"/>
      <c r="F2871" s="257" t="str">
        <v>灰色845136088658</v>
      </c>
      <c r="G2871" s="231"/>
      <c r="H2871" s="231"/>
      <c r="I2871" s="231"/>
      <c r="J2871" s="231"/>
      <c r="K2871" s="231"/>
      <c r="L2871" s="231"/>
      <c r="M2871" s="231"/>
      <c r="N2871" s="231"/>
      <c r="O2871" s="231"/>
      <c r="P2871" s="231"/>
      <c r="Q2871" s="231"/>
      <c r="R2871" s="231"/>
      <c r="S2871" s="231"/>
      <c r="T2871" s="231"/>
    </row>
    <row r="2872">
      <c r="A2872" s="257" t="str">
        <v>0502000093-green</v>
      </c>
      <c r="B2872" s="257" t="str">
        <v>0502000093</v>
      </c>
      <c r="C2872" s="257" t="str">
        <v>OSPREY CENTAURI 天马星城市双肩包 22L</v>
      </c>
      <c r="D2872" s="257"/>
      <c r="E2872" s="257"/>
      <c r="F2872" s="257" t="str">
        <v>绿色845136088672</v>
      </c>
      <c r="G2872" s="231"/>
      <c r="H2872" s="231"/>
      <c r="I2872" s="231"/>
      <c r="J2872" s="231"/>
      <c r="K2872" s="231"/>
      <c r="L2872" s="231"/>
      <c r="M2872" s="231"/>
      <c r="N2872" s="231"/>
      <c r="O2872" s="231"/>
      <c r="P2872" s="231"/>
      <c r="Q2872" s="231"/>
      <c r="R2872" s="231"/>
      <c r="S2872" s="231"/>
      <c r="T2872" s="231"/>
    </row>
    <row r="2873">
      <c r="A2873" s="257" t="str">
        <v>0502000094-grey</v>
      </c>
      <c r="B2873" s="257" t="str">
        <v>0502000094</v>
      </c>
      <c r="C2873" s="257" t="str">
        <v>OSPREY PIXEL像素双肩包 26L</v>
      </c>
      <c r="D2873" s="257"/>
      <c r="E2873" s="257"/>
      <c r="F2873" s="257" t="str">
        <v>灰色845136043022</v>
      </c>
      <c r="G2873" s="231"/>
      <c r="H2873" s="231"/>
      <c r="I2873" s="231"/>
      <c r="J2873" s="231"/>
      <c r="K2873" s="231"/>
      <c r="L2873" s="231"/>
      <c r="M2873" s="231"/>
      <c r="N2873" s="231"/>
      <c r="O2873" s="231"/>
      <c r="P2873" s="231"/>
      <c r="Q2873" s="231"/>
      <c r="R2873" s="231"/>
      <c r="S2873" s="231"/>
      <c r="T2873" s="231"/>
    </row>
    <row r="2874">
      <c r="A2874" s="257" t="str">
        <v>0502000094-black</v>
      </c>
      <c r="B2874" s="257" t="str">
        <v>0502000094</v>
      </c>
      <c r="C2874" s="257" t="str">
        <v>OSPREY PIXEL像素双肩包 26L</v>
      </c>
      <c r="D2874" s="257"/>
      <c r="E2874" s="257"/>
      <c r="F2874" s="257" t="str">
        <v>黑色845136043015</v>
      </c>
      <c r="G2874" s="231"/>
      <c r="H2874" s="231"/>
      <c r="I2874" s="231"/>
      <c r="J2874" s="231"/>
      <c r="K2874" s="231"/>
      <c r="L2874" s="231"/>
      <c r="M2874" s="231"/>
      <c r="N2874" s="231"/>
      <c r="O2874" s="231"/>
      <c r="P2874" s="231"/>
      <c r="Q2874" s="231"/>
      <c r="R2874" s="231"/>
      <c r="S2874" s="231"/>
      <c r="T2874" s="231"/>
    </row>
    <row r="2875">
      <c r="A2875" s="257" t="str">
        <v>0402100642-black</v>
      </c>
      <c r="B2875" s="257" t="str">
        <v>0402100642</v>
      </c>
      <c r="C2875" s="257" t="str">
        <v>亚朵生活 Z:字母刺绣鸭舌帽</v>
      </c>
      <c r="D2875" s="257"/>
      <c r="E2875" s="257"/>
      <c r="F2875" s="257" t="str">
        <v>黑色</v>
      </c>
      <c r="G2875" s="231"/>
      <c r="H2875" s="231"/>
      <c r="I2875" s="231"/>
      <c r="J2875" s="231"/>
      <c r="K2875" s="231"/>
      <c r="L2875" s="231"/>
      <c r="M2875" s="231"/>
      <c r="N2875" s="231"/>
      <c r="O2875" s="231"/>
      <c r="P2875" s="231"/>
      <c r="Q2875" s="231"/>
      <c r="R2875" s="231"/>
      <c r="S2875" s="231"/>
      <c r="T2875" s="231"/>
    </row>
    <row r="2876">
      <c r="A2876" s="257" t="str">
        <v>0402100642-white</v>
      </c>
      <c r="B2876" s="257" t="str">
        <v>0402100642</v>
      </c>
      <c r="C2876" s="257" t="str">
        <v>亚朵生活 Z:字母刺绣鸭舌帽</v>
      </c>
      <c r="D2876" s="257"/>
      <c r="E2876" s="257"/>
      <c r="F2876" s="257" t="str">
        <v>白色</v>
      </c>
      <c r="G2876" s="231"/>
      <c r="H2876" s="231"/>
      <c r="I2876" s="231"/>
      <c r="J2876" s="231"/>
      <c r="K2876" s="231"/>
      <c r="L2876" s="231"/>
      <c r="M2876" s="231"/>
      <c r="N2876" s="231"/>
      <c r="O2876" s="231"/>
      <c r="P2876" s="231"/>
      <c r="Q2876" s="231"/>
      <c r="R2876" s="231"/>
      <c r="S2876" s="231"/>
      <c r="T2876" s="231"/>
    </row>
    <row r="2877">
      <c r="A2877" s="257" t="str">
        <v>clknx-1</v>
      </c>
      <c r="B2877" s="257" t="str">
        <v>clknx</v>
      </c>
      <c r="C2877" s="257" t="str">
        <v>床笠</v>
      </c>
      <c r="D2877" s="257"/>
      <c r="E2877" s="257"/>
      <c r="F2877" s="257" t="str">
        <v>默认规格</v>
      </c>
      <c r="G2877" s="231"/>
      <c r="H2877" s="231"/>
      <c r="I2877" s="231"/>
      <c r="J2877" s="231"/>
      <c r="K2877" s="231"/>
      <c r="L2877" s="231"/>
      <c r="M2877" s="231"/>
      <c r="N2877" s="231"/>
      <c r="O2877" s="231"/>
      <c r="P2877" s="231"/>
      <c r="Q2877" s="231"/>
      <c r="R2877" s="231"/>
      <c r="S2877" s="231"/>
      <c r="T2877" s="231"/>
    </row>
    <row r="2878">
      <c r="A2878" s="257" t="str">
        <v>0102100050-1</v>
      </c>
      <c r="B2878" s="257" t="str">
        <v>0102100050</v>
      </c>
      <c r="C2878" s="257" t="str">
        <v>亚朵生活 曲线护颈舒压记忆枕</v>
      </c>
      <c r="D2878" s="257"/>
      <c r="E2878" s="257"/>
      <c r="F2878" s="257" t="str">
        <v>50*30*11/7</v>
      </c>
      <c r="G2878" s="231"/>
      <c r="H2878" s="231"/>
      <c r="I2878" s="231"/>
      <c r="J2878" s="231"/>
      <c r="K2878" s="231"/>
      <c r="L2878" s="231"/>
      <c r="M2878" s="231"/>
      <c r="N2878" s="231"/>
      <c r="O2878" s="231"/>
      <c r="P2878" s="231"/>
      <c r="Q2878" s="231"/>
      <c r="R2878" s="231"/>
      <c r="S2878" s="231"/>
      <c r="T2878" s="231"/>
    </row>
    <row r="2879">
      <c r="A2879" s="257" t="str">
        <v>zddzqp-1</v>
      </c>
      <c r="B2879" s="257" t="str">
        <v>zddzqp</v>
      </c>
      <c r="C2879" s="257" t="str">
        <v>枕头包装袋(气泡)</v>
      </c>
      <c r="D2879" s="257"/>
      <c r="E2879" s="257"/>
      <c r="F2879" s="257" t="str">
        <v>默认规格</v>
      </c>
      <c r="G2879" s="231"/>
      <c r="H2879" s="231"/>
      <c r="I2879" s="231"/>
      <c r="J2879" s="231"/>
      <c r="K2879" s="231"/>
      <c r="L2879" s="231"/>
      <c r="M2879" s="231"/>
      <c r="N2879" s="231"/>
      <c r="O2879" s="231"/>
      <c r="P2879" s="231"/>
      <c r="Q2879" s="231"/>
      <c r="R2879" s="231"/>
      <c r="S2879" s="231"/>
      <c r="T2879" s="231"/>
    </row>
    <row r="2880">
      <c r="A2880" s="257" t="str">
        <v>zddzqp-2</v>
      </c>
      <c r="B2880" s="257" t="str">
        <v>zddzqp</v>
      </c>
      <c r="C2880" s="257" t="str">
        <v>枕头包装袋(气泡)</v>
      </c>
      <c r="D2880" s="257"/>
      <c r="E2880" s="257"/>
      <c r="F2880" s="257" t="str">
        <v>默认规格</v>
      </c>
      <c r="G2880" s="231"/>
      <c r="H2880" s="231"/>
      <c r="I2880" s="231"/>
      <c r="J2880" s="231"/>
      <c r="K2880" s="231"/>
      <c r="L2880" s="231"/>
      <c r="M2880" s="231"/>
      <c r="N2880" s="231"/>
      <c r="O2880" s="231"/>
      <c r="P2880" s="231"/>
      <c r="Q2880" s="231"/>
      <c r="R2880" s="231"/>
      <c r="S2880" s="231"/>
      <c r="T2880" s="231"/>
    </row>
    <row r="2881">
      <c r="A2881" s="257" t="str">
        <v>zddzqp-3</v>
      </c>
      <c r="B2881" s="257" t="str">
        <v>zddzqp</v>
      </c>
      <c r="C2881" s="257" t="str">
        <v>枕头包装袋(气泡)</v>
      </c>
      <c r="D2881" s="257"/>
      <c r="E2881" s="257"/>
      <c r="F2881" s="257" t="str">
        <v>默认规格</v>
      </c>
      <c r="G2881" s="231"/>
      <c r="H2881" s="231"/>
      <c r="I2881" s="231"/>
      <c r="J2881" s="231"/>
      <c r="K2881" s="231"/>
      <c r="L2881" s="231"/>
      <c r="M2881" s="231"/>
      <c r="N2881" s="231"/>
      <c r="O2881" s="231"/>
      <c r="P2881" s="231"/>
      <c r="Q2881" s="231"/>
      <c r="R2881" s="231"/>
      <c r="S2881" s="231"/>
      <c r="T2881" s="231"/>
    </row>
    <row r="2882">
      <c r="A2882" s="257" t="str">
        <v>0606100012-30*40</v>
      </c>
      <c r="B2882" s="257" t="str">
        <v>0606100012</v>
      </c>
      <c r="C2882" s="257" t="str">
        <v>细网洗衣袋</v>
      </c>
      <c r="D2882" s="257"/>
      <c r="E2882" s="257"/>
      <c r="F2882" s="257" t="str">
        <v>30*40</v>
      </c>
      <c r="G2882" s="231"/>
      <c r="H2882" s="231"/>
      <c r="I2882" s="231"/>
      <c r="J2882" s="231"/>
      <c r="K2882" s="231"/>
      <c r="L2882" s="231"/>
      <c r="M2882" s="231"/>
      <c r="N2882" s="231"/>
      <c r="O2882" s="231"/>
      <c r="P2882" s="231"/>
      <c r="Q2882" s="231"/>
      <c r="R2882" s="231"/>
      <c r="S2882" s="231"/>
      <c r="T2882" s="231"/>
    </row>
    <row r="2883">
      <c r="A2883" s="257" t="str">
        <v>0606100012-40*50</v>
      </c>
      <c r="B2883" s="257" t="str">
        <v>0606100012</v>
      </c>
      <c r="C2883" s="257" t="str">
        <v>细网洗衣袋</v>
      </c>
      <c r="D2883" s="257"/>
      <c r="E2883" s="257"/>
      <c r="F2883" s="257" t="str">
        <v>40*50</v>
      </c>
      <c r="G2883" s="231"/>
      <c r="H2883" s="231"/>
      <c r="I2883" s="231"/>
      <c r="J2883" s="231"/>
      <c r="K2883" s="231"/>
      <c r="L2883" s="231"/>
      <c r="M2883" s="231"/>
      <c r="N2883" s="231"/>
      <c r="O2883" s="231"/>
      <c r="P2883" s="231"/>
      <c r="Q2883" s="231"/>
      <c r="R2883" s="231"/>
      <c r="S2883" s="231"/>
      <c r="T2883" s="231"/>
    </row>
    <row r="2884">
      <c r="A2884" s="257" t="str">
        <v>0606100012-40*55</v>
      </c>
      <c r="B2884" s="257" t="str">
        <v>0606100012</v>
      </c>
      <c r="C2884" s="257" t="str">
        <v>细网洗衣袋</v>
      </c>
      <c r="D2884" s="257"/>
      <c r="E2884" s="257"/>
      <c r="F2884" s="257" t="str">
        <v>55*40cm</v>
      </c>
      <c r="G2884" s="231"/>
      <c r="H2884" s="231"/>
      <c r="I2884" s="231"/>
      <c r="J2884" s="231"/>
      <c r="K2884" s="231"/>
      <c r="L2884" s="231"/>
      <c r="M2884" s="231"/>
      <c r="N2884" s="231"/>
      <c r="O2884" s="231"/>
      <c r="P2884" s="231"/>
      <c r="Q2884" s="231"/>
      <c r="R2884" s="231"/>
      <c r="S2884" s="231"/>
      <c r="T2884" s="231"/>
    </row>
    <row r="2885">
      <c r="A2885" s="257" t="str">
        <v>0405100006-p</v>
      </c>
      <c r="B2885" s="257" t="str">
        <v>0405100006</v>
      </c>
      <c r="C2885" s="257" t="str">
        <v>仿兔毛超柔四季盖毯</v>
      </c>
      <c r="D2885" s="257"/>
      <c r="E2885" s="257"/>
      <c r="F2885" s="257" t="str">
        <v>粉色</v>
      </c>
      <c r="G2885" s="231"/>
      <c r="H2885" s="231"/>
      <c r="I2885" s="231"/>
      <c r="J2885" s="231"/>
      <c r="K2885" s="231"/>
      <c r="L2885" s="231"/>
      <c r="M2885" s="231"/>
      <c r="N2885" s="231"/>
      <c r="O2885" s="231"/>
      <c r="P2885" s="231"/>
      <c r="Q2885" s="231"/>
      <c r="R2885" s="231"/>
      <c r="S2885" s="231"/>
      <c r="T2885" s="231"/>
    </row>
    <row r="2886">
      <c r="A2886" s="257" t="str">
        <v>0405100006-grey</v>
      </c>
      <c r="B2886" s="257" t="str">
        <v>0405100006</v>
      </c>
      <c r="C2886" s="257" t="str">
        <v>仿兔毛超柔四季盖毯</v>
      </c>
      <c r="D2886" s="257"/>
      <c r="E2886" s="257"/>
      <c r="F2886" s="257" t="str">
        <v>灰色</v>
      </c>
      <c r="G2886" s="231"/>
      <c r="H2886" s="231"/>
      <c r="I2886" s="231"/>
      <c r="J2886" s="231"/>
      <c r="K2886" s="231"/>
      <c r="L2886" s="231"/>
      <c r="M2886" s="231"/>
      <c r="N2886" s="231"/>
      <c r="O2886" s="231"/>
      <c r="P2886" s="231"/>
      <c r="Q2886" s="231"/>
      <c r="R2886" s="231"/>
      <c r="S2886" s="231"/>
      <c r="T2886" s="231"/>
    </row>
    <row r="2887">
      <c r="A2887" s="257" t="str">
        <v>0405100006-gold</v>
      </c>
      <c r="B2887" s="257" t="str">
        <v>0405100006</v>
      </c>
      <c r="C2887" s="257" t="str">
        <v>仿兔毛超柔四季盖毯</v>
      </c>
      <c r="D2887" s="257"/>
      <c r="E2887" s="257"/>
      <c r="F2887" s="257" t="str">
        <v>香槟金</v>
      </c>
      <c r="G2887" s="231"/>
      <c r="H2887" s="231"/>
      <c r="I2887" s="231"/>
      <c r="J2887" s="231"/>
      <c r="K2887" s="231"/>
      <c r="L2887" s="231"/>
      <c r="M2887" s="231"/>
      <c r="N2887" s="231"/>
      <c r="O2887" s="231"/>
      <c r="P2887" s="231"/>
      <c r="Q2887" s="231"/>
      <c r="R2887" s="231"/>
      <c r="S2887" s="231"/>
      <c r="T2887" s="231"/>
    </row>
    <row r="2888">
      <c r="A2888" s="257" t="str">
        <v>0406100016-p</v>
      </c>
      <c r="B2888" s="257" t="str">
        <v>0406100016</v>
      </c>
      <c r="C2888" s="257" t="str">
        <v>仿兔毛超柔太鼓圆抱枕</v>
      </c>
      <c r="D2888" s="257"/>
      <c r="E2888" s="257"/>
      <c r="F2888" s="257" t="str">
        <v>粉色</v>
      </c>
      <c r="G2888" s="231"/>
      <c r="H2888" s="231"/>
      <c r="I2888" s="231"/>
      <c r="J2888" s="231"/>
      <c r="K2888" s="231"/>
      <c r="L2888" s="231"/>
      <c r="M2888" s="231"/>
      <c r="N2888" s="231"/>
      <c r="O2888" s="231"/>
      <c r="P2888" s="231"/>
      <c r="Q2888" s="231"/>
      <c r="R2888" s="231"/>
      <c r="S2888" s="231"/>
      <c r="T2888" s="231"/>
    </row>
    <row r="2889">
      <c r="A2889" s="257" t="str">
        <v>0406100016-grey</v>
      </c>
      <c r="B2889" s="257" t="str">
        <v>0406100016</v>
      </c>
      <c r="C2889" s="257" t="str">
        <v>仿兔毛超柔太鼓圆抱枕</v>
      </c>
      <c r="D2889" s="257"/>
      <c r="E2889" s="257"/>
      <c r="F2889" s="257" t="str">
        <v>灰色</v>
      </c>
      <c r="G2889" s="231"/>
      <c r="H2889" s="231"/>
      <c r="I2889" s="231"/>
      <c r="J2889" s="231"/>
      <c r="K2889" s="231"/>
      <c r="L2889" s="231"/>
      <c r="M2889" s="231"/>
      <c r="N2889" s="231"/>
      <c r="O2889" s="231"/>
      <c r="P2889" s="231"/>
      <c r="Q2889" s="231"/>
      <c r="R2889" s="231"/>
      <c r="S2889" s="231"/>
      <c r="T2889" s="231"/>
    </row>
    <row r="2890">
      <c r="A2890" s="257" t="str">
        <v>0406100016-gold</v>
      </c>
      <c r="B2890" s="257" t="str">
        <v>0406100016</v>
      </c>
      <c r="C2890" s="257" t="str">
        <v>仿兔毛超柔太鼓圆抱枕</v>
      </c>
      <c r="D2890" s="257"/>
      <c r="E2890" s="257"/>
      <c r="F2890" s="257" t="str">
        <v>香槟金</v>
      </c>
      <c r="G2890" s="231"/>
      <c r="H2890" s="231"/>
      <c r="I2890" s="231"/>
      <c r="J2890" s="231"/>
      <c r="K2890" s="231"/>
      <c r="L2890" s="231"/>
      <c r="M2890" s="231"/>
      <c r="N2890" s="231"/>
      <c r="O2890" s="231"/>
      <c r="P2890" s="231"/>
      <c r="Q2890" s="231"/>
      <c r="R2890" s="231"/>
      <c r="S2890" s="231"/>
      <c r="T2890" s="231"/>
    </row>
    <row r="2891">
      <c r="A2891" s="257" t="str">
        <v>ytlc</v>
      </c>
      <c r="B2891" s="257" t="str">
        <v>ytlc</v>
      </c>
      <c r="C2891" s="257" t="str">
        <v>芽头绿茶</v>
      </c>
      <c r="D2891" s="257"/>
      <c r="E2891" s="257"/>
      <c r="F2891" s="257" t="str">
        <v>耶律定制</v>
      </c>
      <c r="G2891" s="231"/>
      <c r="H2891" s="231"/>
      <c r="I2891" s="231"/>
      <c r="J2891" s="231"/>
      <c r="K2891" s="231"/>
      <c r="L2891" s="231"/>
      <c r="M2891" s="231"/>
      <c r="N2891" s="231"/>
      <c r="O2891" s="231"/>
      <c r="P2891" s="231"/>
      <c r="Q2891" s="231"/>
      <c r="R2891" s="231"/>
      <c r="S2891" s="231"/>
      <c r="T2891" s="231"/>
    </row>
    <row r="2892">
      <c r="A2892" s="257" t="str">
        <v>0401100033-wh</v>
      </c>
      <c r="B2892" s="257" t="str">
        <v>0401100033</v>
      </c>
      <c r="C2892" s="257" t="str">
        <v>亚朵生活 加厚纯棉刺绣亲肤毛巾</v>
      </c>
      <c r="D2892" s="257"/>
      <c r="E2892" s="257"/>
      <c r="F2892" s="257" t="str">
        <v>白色</v>
      </c>
      <c r="G2892" s="231"/>
      <c r="H2892" s="231"/>
      <c r="I2892" s="231"/>
      <c r="J2892" s="231"/>
      <c r="K2892" s="231"/>
      <c r="L2892" s="231"/>
      <c r="M2892" s="231"/>
      <c r="N2892" s="231"/>
      <c r="O2892" s="231"/>
      <c r="P2892" s="231"/>
      <c r="Q2892" s="231"/>
      <c r="R2892" s="231"/>
      <c r="S2892" s="231"/>
      <c r="T2892" s="231"/>
    </row>
    <row r="2893">
      <c r="A2893" s="257" t="str">
        <v>0401100033-grey</v>
      </c>
      <c r="B2893" s="257" t="str">
        <v>0401100033</v>
      </c>
      <c r="C2893" s="257" t="str">
        <v>亚朵生活 加厚纯棉刺绣亲肤毛巾</v>
      </c>
      <c r="D2893" s="257"/>
      <c r="E2893" s="257"/>
      <c r="F2893" s="257" t="str">
        <v>浅灰</v>
      </c>
      <c r="G2893" s="231"/>
      <c r="H2893" s="231"/>
      <c r="I2893" s="231"/>
      <c r="J2893" s="231"/>
      <c r="K2893" s="231"/>
      <c r="L2893" s="231"/>
      <c r="M2893" s="231"/>
      <c r="N2893" s="231"/>
      <c r="O2893" s="231"/>
      <c r="P2893" s="231"/>
      <c r="Q2893" s="231"/>
      <c r="R2893" s="231"/>
      <c r="S2893" s="231"/>
      <c r="T2893" s="231"/>
    </row>
    <row r="2894">
      <c r="A2894" s="257" t="str">
        <v>0401100033-dgrey</v>
      </c>
      <c r="B2894" s="257" t="str">
        <v>0401100033</v>
      </c>
      <c r="C2894" s="257" t="str">
        <v>亚朵生活 加厚纯棉刺绣亲肤毛巾</v>
      </c>
      <c r="D2894" s="257"/>
      <c r="E2894" s="257"/>
      <c r="F2894" s="257" t="str">
        <v>深灰</v>
      </c>
      <c r="G2894" s="231"/>
      <c r="H2894" s="231"/>
      <c r="I2894" s="231"/>
      <c r="J2894" s="231"/>
      <c r="K2894" s="231"/>
      <c r="L2894" s="231"/>
      <c r="M2894" s="231"/>
      <c r="N2894" s="231"/>
      <c r="O2894" s="231"/>
      <c r="P2894" s="231"/>
      <c r="Q2894" s="231"/>
      <c r="R2894" s="231"/>
      <c r="S2894" s="231"/>
      <c r="T2894" s="231"/>
    </row>
    <row r="2895">
      <c r="A2895" s="257" t="str">
        <v>0401100033-blue</v>
      </c>
      <c r="B2895" s="257" t="str">
        <v>0401100033</v>
      </c>
      <c r="C2895" s="257" t="str">
        <v>亚朵生活 加厚纯棉刺绣亲肤毛巾</v>
      </c>
      <c r="D2895" s="257"/>
      <c r="E2895" s="257"/>
      <c r="F2895" s="257" t="str">
        <v>蓝色</v>
      </c>
      <c r="G2895" s="231"/>
      <c r="H2895" s="231"/>
      <c r="I2895" s="231"/>
      <c r="J2895" s="231"/>
      <c r="K2895" s="231"/>
      <c r="L2895" s="231"/>
      <c r="M2895" s="231"/>
      <c r="N2895" s="231"/>
      <c r="O2895" s="231"/>
      <c r="P2895" s="231"/>
      <c r="Q2895" s="231"/>
      <c r="R2895" s="231"/>
      <c r="S2895" s="231"/>
      <c r="T2895" s="231"/>
    </row>
    <row r="2896">
      <c r="A2896" s="257" t="str">
        <v>0401100034-wh</v>
      </c>
      <c r="B2896" s="257" t="str">
        <v>0401100034</v>
      </c>
      <c r="C2896" s="257" t="str">
        <v>亚朵生活 加厚纯棉刺绣亲肤浴巾</v>
      </c>
      <c r="D2896" s="257"/>
      <c r="E2896" s="257"/>
      <c r="F2896" s="257" t="str">
        <v>白色</v>
      </c>
      <c r="G2896" s="231"/>
      <c r="H2896" s="231"/>
      <c r="I2896" s="231"/>
      <c r="J2896" s="231"/>
      <c r="K2896" s="231"/>
      <c r="L2896" s="231"/>
      <c r="M2896" s="231"/>
      <c r="N2896" s="231"/>
      <c r="O2896" s="231"/>
      <c r="P2896" s="231"/>
      <c r="Q2896" s="231"/>
      <c r="R2896" s="231"/>
      <c r="S2896" s="231"/>
      <c r="T2896" s="231"/>
    </row>
    <row r="2897">
      <c r="A2897" s="257" t="str">
        <v>0401100034-grey</v>
      </c>
      <c r="B2897" s="257" t="str">
        <v>0401100034</v>
      </c>
      <c r="C2897" s="257" t="str">
        <v>亚朵生活 加厚纯棉刺绣亲肤浴巾</v>
      </c>
      <c r="D2897" s="257"/>
      <c r="E2897" s="257"/>
      <c r="F2897" s="257" t="str">
        <v>浅灰</v>
      </c>
      <c r="G2897" s="231"/>
      <c r="H2897" s="231"/>
      <c r="I2897" s="231"/>
      <c r="J2897" s="231"/>
      <c r="K2897" s="231"/>
      <c r="L2897" s="231"/>
      <c r="M2897" s="231"/>
      <c r="N2897" s="231"/>
      <c r="O2897" s="231"/>
      <c r="P2897" s="231"/>
      <c r="Q2897" s="231"/>
      <c r="R2897" s="231"/>
      <c r="S2897" s="231"/>
      <c r="T2897" s="231"/>
    </row>
    <row r="2898">
      <c r="A2898" s="257" t="str">
        <v>0401100034-dgrey</v>
      </c>
      <c r="B2898" s="257" t="str">
        <v>0401100034</v>
      </c>
      <c r="C2898" s="257" t="str">
        <v>亚朵生活 加厚纯棉刺绣亲肤浴巾</v>
      </c>
      <c r="D2898" s="257"/>
      <c r="E2898" s="257"/>
      <c r="F2898" s="257" t="str">
        <v>深灰</v>
      </c>
      <c r="G2898" s="231"/>
      <c r="H2898" s="231"/>
      <c r="I2898" s="231"/>
      <c r="J2898" s="231"/>
      <c r="K2898" s="231"/>
      <c r="L2898" s="231"/>
      <c r="M2898" s="231"/>
      <c r="N2898" s="231"/>
      <c r="O2898" s="231"/>
      <c r="P2898" s="231"/>
      <c r="Q2898" s="231"/>
      <c r="R2898" s="231"/>
      <c r="S2898" s="231"/>
      <c r="T2898" s="231"/>
    </row>
    <row r="2899">
      <c r="A2899" s="257" t="str">
        <v>0401100034-blue</v>
      </c>
      <c r="B2899" s="257" t="str">
        <v>0401100034</v>
      </c>
      <c r="C2899" s="257" t="str">
        <v>亚朵生活 加厚纯棉刺绣亲肤浴巾</v>
      </c>
      <c r="D2899" s="257"/>
      <c r="E2899" s="257"/>
      <c r="F2899" s="257" t="str">
        <v>蓝色</v>
      </c>
      <c r="G2899" s="231"/>
      <c r="H2899" s="231"/>
      <c r="I2899" s="231"/>
      <c r="J2899" s="231"/>
      <c r="K2899" s="231"/>
      <c r="L2899" s="231"/>
      <c r="M2899" s="231"/>
      <c r="N2899" s="231"/>
      <c r="O2899" s="231"/>
      <c r="P2899" s="231"/>
      <c r="Q2899" s="231"/>
      <c r="R2899" s="231"/>
      <c r="S2899" s="231"/>
      <c r="T2899" s="231"/>
    </row>
    <row r="2900">
      <c r="A2900" s="257" t="str">
        <v>0105100038-1.5-</v>
      </c>
      <c r="B2900" s="257" t="str">
        <v>0105100038</v>
      </c>
      <c r="C2900" s="257" t="str">
        <v>电商款22cm记忆床垫独立袋弹簧</v>
      </c>
      <c r="D2900" s="257"/>
      <c r="E2900" s="257"/>
      <c r="F2900" s="257" t="str">
        <v>定制1.5m以下</v>
      </c>
      <c r="G2900" s="231"/>
      <c r="H2900" s="231"/>
      <c r="I2900" s="231"/>
      <c r="J2900" s="231"/>
      <c r="K2900" s="231"/>
      <c r="L2900" s="231"/>
      <c r="M2900" s="231"/>
      <c r="N2900" s="231"/>
      <c r="O2900" s="231"/>
      <c r="P2900" s="231"/>
      <c r="Q2900" s="231"/>
      <c r="R2900" s="231"/>
      <c r="S2900" s="231"/>
      <c r="T2900" s="231"/>
    </row>
    <row r="2901">
      <c r="A2901" s="257" t="str">
        <v>0105100038-1.51.8</v>
      </c>
      <c r="B2901" s="257" t="str">
        <v>0105100038</v>
      </c>
      <c r="C2901" s="257" t="str">
        <v>电商款22cm记忆床垫独立袋弹簧</v>
      </c>
      <c r="D2901" s="257"/>
      <c r="E2901" s="257"/>
      <c r="F2901" s="257" t="str">
        <v>定制1.5-1.8</v>
      </c>
      <c r="G2901" s="231"/>
      <c r="H2901" s="231"/>
      <c r="I2901" s="231"/>
      <c r="J2901" s="231"/>
      <c r="K2901" s="231"/>
      <c r="L2901" s="231"/>
      <c r="M2901" s="231"/>
      <c r="N2901" s="231"/>
      <c r="O2901" s="231"/>
      <c r="P2901" s="231"/>
      <c r="Q2901" s="231"/>
      <c r="R2901" s="231"/>
      <c r="S2901" s="231"/>
      <c r="T2901" s="231"/>
    </row>
    <row r="2902">
      <c r="A2902" s="257" t="str">
        <v>0105100038-1.8+</v>
      </c>
      <c r="B2902" s="257" t="str">
        <v>0105100038</v>
      </c>
      <c r="C2902" s="257" t="str">
        <v>电商款22cm记忆床垫独立袋弹簧</v>
      </c>
      <c r="D2902" s="257"/>
      <c r="E2902" s="257"/>
      <c r="F2902" s="257" t="str">
        <v>定制1.8m以上</v>
      </c>
      <c r="G2902" s="231"/>
      <c r="H2902" s="231"/>
      <c r="I2902" s="231"/>
      <c r="J2902" s="231"/>
      <c r="K2902" s="231"/>
      <c r="L2902" s="231"/>
      <c r="M2902" s="231"/>
      <c r="N2902" s="231"/>
      <c r="O2902" s="231"/>
      <c r="P2902" s="231"/>
      <c r="Q2902" s="231"/>
      <c r="R2902" s="231"/>
      <c r="S2902" s="231"/>
      <c r="T2902" s="231"/>
    </row>
    <row r="2903">
      <c r="A2903" s="257" t="str">
        <v>0105100039-1.5-</v>
      </c>
      <c r="B2903" s="257" t="str">
        <v>0105100039</v>
      </c>
      <c r="C2903" s="257" t="str">
        <v>酒店同款 非温感零压绵记忆绵床垫</v>
      </c>
      <c r="D2903" s="257"/>
      <c r="E2903" s="257"/>
      <c r="F2903" s="257" t="str">
        <v>定制1.5m以下</v>
      </c>
      <c r="G2903" s="231"/>
      <c r="H2903" s="231"/>
      <c r="I2903" s="231"/>
      <c r="J2903" s="231"/>
      <c r="K2903" s="231"/>
      <c r="L2903" s="231"/>
      <c r="M2903" s="231"/>
      <c r="N2903" s="231"/>
      <c r="O2903" s="231"/>
      <c r="P2903" s="231"/>
      <c r="Q2903" s="231"/>
      <c r="R2903" s="231"/>
      <c r="S2903" s="231"/>
      <c r="T2903" s="231"/>
    </row>
    <row r="2904">
      <c r="A2904" s="257" t="str">
        <v>0105100039-1.51.8</v>
      </c>
      <c r="B2904" s="257" t="str">
        <v>0105100039</v>
      </c>
      <c r="C2904" s="257" t="str">
        <v>酒店同款 非温感零压绵记忆绵床垫</v>
      </c>
      <c r="D2904" s="257"/>
      <c r="E2904" s="257"/>
      <c r="F2904" s="257" t="str">
        <v>定制1.5-1.8</v>
      </c>
      <c r="G2904" s="231"/>
      <c r="H2904" s="231"/>
      <c r="I2904" s="231"/>
      <c r="J2904" s="231"/>
      <c r="K2904" s="231"/>
      <c r="L2904" s="231"/>
      <c r="M2904" s="231"/>
      <c r="N2904" s="231"/>
      <c r="O2904" s="231"/>
      <c r="P2904" s="231"/>
      <c r="Q2904" s="231"/>
      <c r="R2904" s="231"/>
      <c r="S2904" s="231"/>
      <c r="T2904" s="231"/>
    </row>
    <row r="2905">
      <c r="A2905" s="257" t="str">
        <v>0105100039-1.8+</v>
      </c>
      <c r="B2905" s="257" t="str">
        <v>0105100039</v>
      </c>
      <c r="C2905" s="257" t="str">
        <v>酒店同款 非温感零压绵记忆绵床垫</v>
      </c>
      <c r="D2905" s="257"/>
      <c r="E2905" s="257"/>
      <c r="F2905" s="257" t="str">
        <v>定制1.8m以上</v>
      </c>
      <c r="G2905" s="231"/>
      <c r="H2905" s="231"/>
      <c r="I2905" s="231"/>
      <c r="J2905" s="231"/>
      <c r="K2905" s="231"/>
      <c r="L2905" s="231"/>
      <c r="M2905" s="231"/>
      <c r="N2905" s="231"/>
      <c r="O2905" s="231"/>
      <c r="P2905" s="231"/>
      <c r="Q2905" s="231"/>
      <c r="R2905" s="231"/>
      <c r="S2905" s="231"/>
      <c r="T2905" s="231"/>
    </row>
    <row r="2906">
      <c r="A2906" s="257" t="str">
        <v>0801000010-bg</v>
      </c>
      <c r="B2906" s="257" t="str">
        <v>0801000010</v>
      </c>
      <c r="C2906" s="257" t="str">
        <v>LIBRATONE TRACK Air+ SE, 真无线入耳式降噪耳机</v>
      </c>
      <c r="D2906" s="257"/>
      <c r="E2906" s="257"/>
      <c r="F2906" s="257" t="str">
        <v>黑金</v>
      </c>
      <c r="G2906" s="231"/>
      <c r="H2906" s="231"/>
      <c r="I2906" s="231"/>
      <c r="J2906" s="231"/>
      <c r="K2906" s="231"/>
      <c r="L2906" s="231"/>
      <c r="M2906" s="231"/>
      <c r="N2906" s="231"/>
      <c r="O2906" s="231"/>
      <c r="P2906" s="231"/>
      <c r="Q2906" s="231"/>
      <c r="R2906" s="231"/>
      <c r="S2906" s="231"/>
      <c r="T2906" s="231"/>
    </row>
    <row r="2907">
      <c r="A2907" s="257" t="str">
        <v>0801000010-p</v>
      </c>
      <c r="B2907" s="257" t="str">
        <v>0801000010</v>
      </c>
      <c r="C2907" s="257" t="str">
        <v>LIBRATONE TRACK Air+ SE, 真无线入耳式降噪耳机</v>
      </c>
      <c r="D2907" s="257"/>
      <c r="E2907" s="257"/>
      <c r="F2907" s="257" t="str">
        <v>樱花粉</v>
      </c>
      <c r="G2907" s="231"/>
      <c r="H2907" s="231"/>
      <c r="I2907" s="231"/>
      <c r="J2907" s="231"/>
      <c r="K2907" s="231"/>
      <c r="L2907" s="231"/>
      <c r="M2907" s="231"/>
      <c r="N2907" s="231"/>
      <c r="O2907" s="231"/>
      <c r="P2907" s="231"/>
      <c r="Q2907" s="231"/>
      <c r="R2907" s="231"/>
      <c r="S2907" s="231"/>
      <c r="T2907" s="231"/>
    </row>
    <row r="2908">
      <c r="A2908" s="257" t="str">
        <v>0299100002-1</v>
      </c>
      <c r="B2908" s="257" t="str">
        <v>0299100002</v>
      </c>
      <c r="C2908" s="257" t="str">
        <v>亚朵生活 白瓷香挂</v>
      </c>
      <c r="D2908" s="257"/>
      <c r="E2908" s="257"/>
      <c r="F2908" s="257" t="str">
        <v>默认规格</v>
      </c>
      <c r="G2908" s="231"/>
      <c r="H2908" s="231"/>
      <c r="I2908" s="231"/>
      <c r="J2908" s="231"/>
      <c r="K2908" s="231"/>
      <c r="L2908" s="231"/>
      <c r="M2908" s="231"/>
      <c r="N2908" s="231"/>
      <c r="O2908" s="231"/>
      <c r="P2908" s="231"/>
      <c r="Q2908" s="231"/>
      <c r="R2908" s="231"/>
      <c r="S2908" s="231"/>
      <c r="T2908" s="231"/>
    </row>
    <row r="2909">
      <c r="A2909" s="257" t="str">
        <v>0604100008-1</v>
      </c>
      <c r="B2909" s="257" t="str">
        <v>0604100008</v>
      </c>
      <c r="C2909" s="257" t="str">
        <v>亚朵生活 氨基酸丝悦滋养洗护沐旅行套装</v>
      </c>
      <c r="D2909" s="257"/>
      <c r="E2909" s="257"/>
      <c r="F2909" s="257" t="str">
        <v>柑橘木香100ml*3</v>
      </c>
      <c r="G2909" s="231"/>
      <c r="H2909" s="231"/>
      <c r="I2909" s="231"/>
      <c r="J2909" s="231"/>
      <c r="K2909" s="231"/>
      <c r="L2909" s="231"/>
      <c r="M2909" s="231"/>
      <c r="N2909" s="231"/>
      <c r="O2909" s="231"/>
      <c r="P2909" s="231"/>
      <c r="Q2909" s="231"/>
      <c r="R2909" s="231"/>
      <c r="S2909" s="231"/>
      <c r="T2909" s="231"/>
    </row>
    <row r="2910">
      <c r="A2910" s="257" t="str">
        <v>0604100008-2</v>
      </c>
      <c r="B2910" s="257" t="str">
        <v>0604100008</v>
      </c>
      <c r="C2910" s="257" t="str">
        <v>亚朵生活 氨基酸丝悦滋养洗护沐旅行套装</v>
      </c>
      <c r="D2910" s="257"/>
      <c r="E2910" s="257"/>
      <c r="F2910" s="257" t="str">
        <v>柑橘木香50ml*3</v>
      </c>
      <c r="G2910" s="231"/>
      <c r="H2910" s="231"/>
      <c r="I2910" s="231"/>
      <c r="J2910" s="231"/>
      <c r="K2910" s="231"/>
      <c r="L2910" s="231"/>
      <c r="M2910" s="231"/>
      <c r="N2910" s="231"/>
      <c r="O2910" s="231"/>
      <c r="P2910" s="231"/>
      <c r="Q2910" s="231"/>
      <c r="R2910" s="231"/>
      <c r="S2910" s="231"/>
      <c r="T2910" s="231"/>
    </row>
    <row r="2911">
      <c r="A2911" s="257" t="str">
        <v>0105100040-120</v>
      </c>
      <c r="B2911" s="257" t="str">
        <v>0105100040</v>
      </c>
      <c r="C2911" s="257" t="str">
        <v>亚朵生活×丝涟美姿感应弹簧床垫</v>
      </c>
      <c r="D2911" s="257"/>
      <c r="E2911" s="257"/>
      <c r="F2911" s="257" t="str">
        <v>120*200*27</v>
      </c>
      <c r="G2911" s="231"/>
      <c r="H2911" s="231"/>
      <c r="I2911" s="231"/>
      <c r="J2911" s="231"/>
      <c r="K2911" s="231"/>
      <c r="L2911" s="231"/>
      <c r="M2911" s="231"/>
      <c r="N2911" s="231"/>
      <c r="O2911" s="231"/>
      <c r="P2911" s="231"/>
      <c r="Q2911" s="231"/>
      <c r="R2911" s="231"/>
      <c r="S2911" s="231"/>
      <c r="T2911" s="231"/>
    </row>
    <row r="2912">
      <c r="A2912" s="257" t="str">
        <v>0105100040-150</v>
      </c>
      <c r="B2912" s="257" t="str">
        <v>0105100040</v>
      </c>
      <c r="C2912" s="257" t="str">
        <v>亚朵生活×丝涟美姿感应弹簧床垫</v>
      </c>
      <c r="D2912" s="257"/>
      <c r="E2912" s="257"/>
      <c r="F2912" s="257" t="str">
        <v>150*200*27</v>
      </c>
      <c r="G2912" s="231"/>
      <c r="H2912" s="231"/>
      <c r="I2912" s="231"/>
      <c r="J2912" s="231"/>
      <c r="K2912" s="231"/>
      <c r="L2912" s="231"/>
      <c r="M2912" s="231"/>
      <c r="N2912" s="231"/>
      <c r="O2912" s="231"/>
      <c r="P2912" s="231"/>
      <c r="Q2912" s="231"/>
      <c r="R2912" s="231"/>
      <c r="S2912" s="231"/>
      <c r="T2912" s="231"/>
    </row>
    <row r="2913">
      <c r="A2913" s="257" t="str">
        <v>0105100040-180</v>
      </c>
      <c r="B2913" s="257" t="str">
        <v>0105100040</v>
      </c>
      <c r="C2913" s="257" t="str">
        <v>亚朵生活×丝涟美姿感应弹簧床垫</v>
      </c>
      <c r="D2913" s="257"/>
      <c r="E2913" s="257"/>
      <c r="F2913" s="257" t="str">
        <v>180*200*27</v>
      </c>
      <c r="G2913" s="231"/>
      <c r="H2913" s="231"/>
      <c r="I2913" s="231"/>
      <c r="J2913" s="231"/>
      <c r="K2913" s="231"/>
      <c r="L2913" s="231"/>
      <c r="M2913" s="231"/>
      <c r="N2913" s="231"/>
      <c r="O2913" s="231"/>
      <c r="P2913" s="231"/>
      <c r="Q2913" s="231"/>
      <c r="R2913" s="231"/>
      <c r="S2913" s="231"/>
      <c r="T2913" s="231"/>
    </row>
    <row r="2914">
      <c r="A2914" s="257" t="str">
        <v>0105100040-200</v>
      </c>
      <c r="B2914" s="257" t="str">
        <v>0105100040</v>
      </c>
      <c r="C2914" s="257" t="str">
        <v>亚朵生活×丝涟美姿感应弹簧床垫</v>
      </c>
      <c r="D2914" s="257"/>
      <c r="E2914" s="257"/>
      <c r="F2914" s="257" t="str">
        <v>200*200*27</v>
      </c>
      <c r="G2914" s="231"/>
      <c r="H2914" s="231"/>
      <c r="I2914" s="231"/>
      <c r="J2914" s="231"/>
      <c r="K2914" s="231"/>
      <c r="L2914" s="231"/>
      <c r="M2914" s="231"/>
      <c r="N2914" s="231"/>
      <c r="O2914" s="231"/>
      <c r="P2914" s="231"/>
      <c r="Q2914" s="231"/>
      <c r="R2914" s="231"/>
      <c r="S2914" s="231"/>
      <c r="T2914" s="231"/>
    </row>
    <row r="2915">
      <c r="A2915" s="257" t="str">
        <v>0504100009-g</v>
      </c>
      <c r="B2915" s="257" t="str">
        <v>0504100009</v>
      </c>
      <c r="C2915" s="257" t="str">
        <v>亚朵村高山茶蒸汽眼罩</v>
      </c>
      <c r="D2915" s="257"/>
      <c r="E2915" s="257"/>
      <c r="F2915" s="257" t="str">
        <v>绿茶</v>
      </c>
      <c r="G2915" s="231"/>
      <c r="H2915" s="231"/>
      <c r="I2915" s="231"/>
      <c r="J2915" s="231"/>
      <c r="K2915" s="231"/>
      <c r="L2915" s="231"/>
      <c r="M2915" s="231"/>
      <c r="N2915" s="231"/>
      <c r="O2915" s="231"/>
      <c r="P2915" s="231"/>
      <c r="Q2915" s="231"/>
      <c r="R2915" s="231"/>
      <c r="S2915" s="231"/>
      <c r="T2915" s="231"/>
    </row>
    <row r="2916">
      <c r="A2916" s="257" t="str">
        <v>0504100009-r</v>
      </c>
      <c r="B2916" s="257" t="str">
        <v>0504100009</v>
      </c>
      <c r="C2916" s="257" t="str">
        <v>亚朵村高山茶蒸汽眼罩</v>
      </c>
      <c r="D2916" s="257"/>
      <c r="E2916" s="257"/>
      <c r="F2916" s="257" t="str">
        <v>红茶</v>
      </c>
      <c r="G2916" s="231"/>
      <c r="H2916" s="231"/>
      <c r="I2916" s="231"/>
      <c r="J2916" s="231"/>
      <c r="K2916" s="231"/>
      <c r="L2916" s="231"/>
      <c r="M2916" s="231"/>
      <c r="N2916" s="231"/>
      <c r="O2916" s="231"/>
      <c r="P2916" s="231"/>
      <c r="Q2916" s="231"/>
      <c r="R2916" s="231"/>
      <c r="S2916" s="231"/>
      <c r="T2916" s="231"/>
    </row>
    <row r="2917">
      <c r="A2917" s="257" t="str">
        <v>1099000075-1</v>
      </c>
      <c r="B2917" s="257" t="str">
        <v>1099000075</v>
      </c>
      <c r="C2917" s="257" t="str">
        <v>一気棒熬夜饮 人参植物饮品</v>
      </c>
      <c r="D2917" s="257"/>
      <c r="E2917" s="257"/>
      <c r="F2917" s="257" t="str">
        <v>30ml*7</v>
      </c>
      <c r="G2917" s="231"/>
      <c r="H2917" s="231"/>
      <c r="I2917" s="231"/>
      <c r="J2917" s="231"/>
      <c r="K2917" s="231"/>
      <c r="L2917" s="231"/>
      <c r="M2917" s="231"/>
      <c r="N2917" s="231"/>
      <c r="O2917" s="231"/>
      <c r="P2917" s="231"/>
      <c r="Q2917" s="231"/>
      <c r="R2917" s="231"/>
      <c r="S2917" s="231"/>
      <c r="T2917" s="231"/>
    </row>
    <row r="2918">
      <c r="A2918" s="257" t="str">
        <v>1099000075-2</v>
      </c>
      <c r="B2918" s="257" t="str">
        <v>1099000075</v>
      </c>
      <c r="C2918" s="257" t="str">
        <v>一気棒熬夜饮 人参植物饮品</v>
      </c>
      <c r="D2918" s="257"/>
      <c r="E2918" s="257"/>
      <c r="F2918" s="257" t="str">
        <v>30ml*3</v>
      </c>
      <c r="G2918" s="231"/>
      <c r="H2918" s="231"/>
      <c r="I2918" s="231"/>
      <c r="J2918" s="231"/>
      <c r="K2918" s="231"/>
      <c r="L2918" s="231"/>
      <c r="M2918" s="231"/>
      <c r="N2918" s="231"/>
      <c r="O2918" s="231"/>
      <c r="P2918" s="231"/>
      <c r="Q2918" s="231"/>
      <c r="R2918" s="231"/>
      <c r="S2918" s="231"/>
      <c r="T2918" s="231"/>
    </row>
    <row r="2919">
      <c r="A2919" s="257" t="str">
        <v>0102100051-1</v>
      </c>
      <c r="B2919" s="257" t="str">
        <v>0102100051</v>
      </c>
      <c r="C2919" s="257" t="str">
        <v>亚朵生活 可调节软管护颈枕</v>
      </c>
      <c r="D2919" s="257"/>
      <c r="E2919" s="257" t="str">
        <v>60*40</v>
      </c>
      <c r="F2919" s="257" t="str">
        <v>60*40</v>
      </c>
      <c r="G2919" s="231"/>
      <c r="H2919" s="231"/>
      <c r="I2919" s="231"/>
      <c r="J2919" s="231"/>
      <c r="K2919" s="231"/>
      <c r="L2919" s="231"/>
      <c r="M2919" s="231"/>
      <c r="N2919" s="231"/>
      <c r="O2919" s="231"/>
      <c r="P2919" s="231"/>
      <c r="Q2919" s="231"/>
      <c r="R2919" s="231"/>
      <c r="S2919" s="231"/>
      <c r="T2919" s="231"/>
    </row>
    <row r="2920">
      <c r="A2920" s="257" t="str">
        <v>0506100016-wh</v>
      </c>
      <c r="B2920" s="257" t="str">
        <v>0506100016</v>
      </c>
      <c r="C2920" s="257" t="str">
        <v>双层保温马克杯</v>
      </c>
      <c r="D2920" s="257"/>
      <c r="E2920" s="257"/>
      <c r="F2920" s="257" t="str">
        <v>白色印花</v>
      </c>
      <c r="G2920" s="231"/>
      <c r="H2920" s="231"/>
      <c r="I2920" s="231"/>
      <c r="J2920" s="231"/>
      <c r="K2920" s="231"/>
      <c r="L2920" s="231"/>
      <c r="M2920" s="231"/>
      <c r="N2920" s="231"/>
      <c r="O2920" s="231"/>
      <c r="P2920" s="231"/>
      <c r="Q2920" s="231"/>
      <c r="R2920" s="231"/>
      <c r="S2920" s="231"/>
      <c r="T2920" s="231"/>
    </row>
    <row r="2921">
      <c r="A2921" s="257" t="str">
        <v>0506100016-bl</v>
      </c>
      <c r="B2921" s="257" t="str">
        <v>0506100016</v>
      </c>
      <c r="C2921" s="257" t="str">
        <v>双层保温马克杯</v>
      </c>
      <c r="D2921" s="257"/>
      <c r="E2921" s="257"/>
      <c r="F2921" s="257" t="str">
        <v>经典黑</v>
      </c>
      <c r="G2921" s="231"/>
      <c r="H2921" s="231"/>
      <c r="I2921" s="231"/>
      <c r="J2921" s="231"/>
      <c r="K2921" s="231"/>
      <c r="L2921" s="231"/>
      <c r="M2921" s="231"/>
      <c r="N2921" s="231"/>
      <c r="O2921" s="231"/>
      <c r="P2921" s="231"/>
      <c r="Q2921" s="231"/>
      <c r="R2921" s="231"/>
      <c r="S2921" s="231"/>
      <c r="T2921" s="231"/>
    </row>
    <row r="2922">
      <c r="A2922" s="257" t="str">
        <v>0506100016-si</v>
      </c>
      <c r="B2922" s="257" t="str">
        <v>0506100016</v>
      </c>
      <c r="C2922" s="257" t="str">
        <v>双层保温马克杯</v>
      </c>
      <c r="D2922" s="257"/>
      <c r="E2922" s="257"/>
      <c r="F2922" s="257" t="str">
        <v>银白色</v>
      </c>
      <c r="G2922" s="231"/>
      <c r="H2922" s="231"/>
      <c r="I2922" s="231"/>
      <c r="J2922" s="231"/>
      <c r="K2922" s="231"/>
      <c r="L2922" s="231"/>
      <c r="M2922" s="231"/>
      <c r="N2922" s="231"/>
      <c r="O2922" s="231"/>
      <c r="P2922" s="231"/>
      <c r="Q2922" s="231"/>
      <c r="R2922" s="231"/>
      <c r="S2922" s="231"/>
      <c r="T2922" s="231"/>
    </row>
    <row r="2923">
      <c r="A2923" s="257" t="str">
        <v>0506100016-H</v>
      </c>
      <c r="B2923" s="257" t="str">
        <v>0506100016</v>
      </c>
      <c r="C2923" s="257" t="str">
        <v>双层保温马克杯</v>
      </c>
      <c r="D2923" s="257"/>
      <c r="E2923" s="257"/>
      <c r="F2923" s="257" t="str">
        <v>石墨灰</v>
      </c>
      <c r="G2923" s="231"/>
      <c r="H2923" s="231"/>
      <c r="I2923" s="231"/>
      <c r="J2923" s="231"/>
      <c r="K2923" s="231"/>
      <c r="L2923" s="231"/>
      <c r="M2923" s="231"/>
      <c r="N2923" s="231"/>
      <c r="O2923" s="231"/>
      <c r="P2923" s="231"/>
      <c r="Q2923" s="231"/>
      <c r="R2923" s="231"/>
      <c r="S2923" s="231"/>
      <c r="T2923" s="231"/>
    </row>
    <row r="2924">
      <c r="A2924" s="257" t="str">
        <v>0506100016-B</v>
      </c>
      <c r="B2924" s="257" t="str">
        <v>0506100016</v>
      </c>
      <c r="C2924" s="257" t="str">
        <v>双层保温马克杯</v>
      </c>
      <c r="D2924" s="257"/>
      <c r="E2924" s="257"/>
      <c r="F2924" s="257" t="str">
        <v>冰川白</v>
      </c>
      <c r="G2924" s="231"/>
      <c r="H2924" s="231"/>
      <c r="I2924" s="231"/>
      <c r="J2924" s="231"/>
      <c r="K2924" s="231"/>
      <c r="L2924" s="231"/>
      <c r="M2924" s="231"/>
      <c r="N2924" s="231"/>
      <c r="O2924" s="231"/>
      <c r="P2924" s="231"/>
      <c r="Q2924" s="231"/>
      <c r="R2924" s="231"/>
      <c r="S2924" s="231"/>
      <c r="T2924" s="231"/>
    </row>
    <row r="2925">
      <c r="A2925" s="257" t="str">
        <v>0506100016-F</v>
      </c>
      <c r="B2925" s="257" t="str">
        <v>0506100016</v>
      </c>
      <c r="C2925" s="257" t="str">
        <v>双层保温马克杯</v>
      </c>
      <c r="D2925" s="257"/>
      <c r="E2925" s="257"/>
      <c r="F2925" s="257" t="str">
        <v>西柚粉</v>
      </c>
      <c r="G2925" s="231"/>
      <c r="H2925" s="231"/>
      <c r="I2925" s="231"/>
      <c r="J2925" s="231"/>
      <c r="K2925" s="231"/>
      <c r="L2925" s="231"/>
      <c r="M2925" s="231"/>
      <c r="N2925" s="231"/>
      <c r="O2925" s="231"/>
      <c r="P2925" s="231"/>
      <c r="Q2925" s="231"/>
      <c r="R2925" s="231"/>
      <c r="S2925" s="231"/>
      <c r="T2925" s="231"/>
    </row>
    <row r="2926">
      <c r="A2926" s="257" t="str">
        <v>0506100016-L</v>
      </c>
      <c r="B2926" s="257" t="str">
        <v>0506100016</v>
      </c>
      <c r="C2926" s="257" t="str">
        <v>双层保温马克杯</v>
      </c>
      <c r="D2926" s="257"/>
      <c r="E2926" s="257"/>
      <c r="F2926" s="257" t="str">
        <v>深海蓝</v>
      </c>
      <c r="G2926" s="231"/>
      <c r="H2926" s="231"/>
      <c r="I2926" s="231"/>
      <c r="J2926" s="231"/>
      <c r="K2926" s="231"/>
      <c r="L2926" s="231"/>
      <c r="M2926" s="231"/>
      <c r="N2926" s="231"/>
      <c r="O2926" s="231"/>
      <c r="P2926" s="231"/>
      <c r="Q2926" s="231"/>
      <c r="R2926" s="231"/>
      <c r="S2926" s="231"/>
      <c r="T2926" s="231"/>
    </row>
    <row r="2927">
      <c r="A2927" s="257" t="str">
        <v>0506100016-LV</v>
      </c>
      <c r="B2927" s="257" t="str">
        <v>0506100016</v>
      </c>
      <c r="C2927" s="257" t="str">
        <v>双层保温马克杯</v>
      </c>
      <c r="D2927" s="257"/>
      <c r="E2927" s="257"/>
      <c r="F2927" s="257" t="str">
        <v>水墨绿</v>
      </c>
      <c r="G2927" s="231"/>
      <c r="H2927" s="231"/>
      <c r="I2927" s="231"/>
      <c r="J2927" s="231"/>
      <c r="K2927" s="231"/>
      <c r="L2927" s="231"/>
      <c r="M2927" s="231"/>
      <c r="N2927" s="231"/>
      <c r="O2927" s="231"/>
      <c r="P2927" s="231"/>
      <c r="Q2927" s="231"/>
      <c r="R2927" s="231"/>
      <c r="S2927" s="231"/>
      <c r="T2927" s="231"/>
    </row>
    <row r="2928">
      <c r="A2928" s="257" t="str">
        <v>0999000062-g</v>
      </c>
      <c r="B2928" s="257" t="str">
        <v>0999000062</v>
      </c>
      <c r="C2928" s="257" t="str">
        <v>华光MR01手持蒸汽挂烫机</v>
      </c>
      <c r="D2928" s="257"/>
      <c r="E2928" s="257"/>
      <c r="F2928" s="257" t="str">
        <v>豆蔻青</v>
      </c>
      <c r="G2928" s="231"/>
      <c r="H2928" s="231"/>
      <c r="I2928" s="231"/>
      <c r="J2928" s="231"/>
      <c r="K2928" s="231"/>
      <c r="L2928" s="231"/>
      <c r="M2928" s="231"/>
      <c r="N2928" s="231"/>
      <c r="O2928" s="231"/>
      <c r="P2928" s="231"/>
      <c r="Q2928" s="231"/>
      <c r="R2928" s="231"/>
      <c r="S2928" s="231"/>
      <c r="T2928" s="231"/>
    </row>
    <row r="2929">
      <c r="A2929" s="257" t="str">
        <v>0999000062-p</v>
      </c>
      <c r="B2929" s="257" t="str">
        <v>0999000062</v>
      </c>
      <c r="C2929" s="257" t="str">
        <v>华光MR01手持蒸汽挂烫机</v>
      </c>
      <c r="D2929" s="257"/>
      <c r="E2929" s="257"/>
      <c r="F2929" s="257" t="str">
        <v>樱花粉</v>
      </c>
      <c r="G2929" s="231"/>
      <c r="H2929" s="231"/>
      <c r="I2929" s="231"/>
      <c r="J2929" s="231"/>
      <c r="K2929" s="231"/>
      <c r="L2929" s="231"/>
      <c r="M2929" s="231"/>
      <c r="N2929" s="231"/>
      <c r="O2929" s="231"/>
      <c r="P2929" s="231"/>
      <c r="Q2929" s="231"/>
      <c r="R2929" s="231"/>
      <c r="S2929" s="231"/>
      <c r="T2929" s="231"/>
    </row>
    <row r="2930">
      <c r="A2930" s="257" t="str">
        <v>0999000062-wh</v>
      </c>
      <c r="B2930" s="257" t="str">
        <v>0999000062</v>
      </c>
      <c r="C2930" s="257" t="str">
        <v>华光MR01手持蒸汽挂烫机</v>
      </c>
      <c r="D2930" s="257"/>
      <c r="E2930" s="257"/>
      <c r="F2930" s="257" t="str">
        <v>珍珠白</v>
      </c>
      <c r="G2930" s="231"/>
      <c r="H2930" s="231"/>
      <c r="I2930" s="231"/>
      <c r="J2930" s="231"/>
      <c r="K2930" s="231"/>
      <c r="L2930" s="231"/>
      <c r="M2930" s="231"/>
      <c r="N2930" s="231"/>
      <c r="O2930" s="231"/>
      <c r="P2930" s="231"/>
      <c r="Q2930" s="231"/>
      <c r="R2930" s="231"/>
      <c r="S2930" s="231"/>
      <c r="T2930" s="231"/>
    </row>
    <row r="2931">
      <c r="A2931" s="257" t="str">
        <v>0999000063-wh</v>
      </c>
      <c r="B2931" s="257" t="str">
        <v>0999000063</v>
      </c>
      <c r="C2931" s="257" t="str">
        <v>华光E10微干洗智能增压手持蒸汽挂烫机</v>
      </c>
      <c r="D2931" s="257"/>
      <c r="E2931" s="257"/>
      <c r="F2931" s="257" t="str">
        <v>珍珠白</v>
      </c>
      <c r="G2931" s="231"/>
      <c r="H2931" s="231"/>
      <c r="I2931" s="231"/>
      <c r="J2931" s="231"/>
      <c r="K2931" s="231"/>
      <c r="L2931" s="231"/>
      <c r="M2931" s="231"/>
      <c r="N2931" s="231"/>
      <c r="O2931" s="231"/>
      <c r="P2931" s="231"/>
      <c r="Q2931" s="231"/>
      <c r="R2931" s="231"/>
      <c r="S2931" s="231"/>
      <c r="T2931" s="231"/>
    </row>
    <row r="2932">
      <c r="A2932" s="257" t="str">
        <v>0709000002-1</v>
      </c>
      <c r="B2932" s="257" t="str">
        <v>0709000002</v>
      </c>
      <c r="C2932" s="257" t="str">
        <v>花瑶花玫瑰睡眠面膜</v>
      </c>
      <c r="D2932" s="257"/>
      <c r="E2932" s="257"/>
      <c r="F2932" s="257" t="str">
        <v>10粒</v>
      </c>
      <c r="G2932" s="231"/>
      <c r="H2932" s="231"/>
      <c r="I2932" s="231"/>
      <c r="J2932" s="231"/>
      <c r="K2932" s="231"/>
      <c r="L2932" s="231"/>
      <c r="M2932" s="231"/>
      <c r="N2932" s="231"/>
      <c r="O2932" s="231"/>
      <c r="P2932" s="231"/>
      <c r="Q2932" s="231"/>
      <c r="R2932" s="231"/>
      <c r="S2932" s="231"/>
      <c r="T2932" s="231"/>
    </row>
    <row r="2933">
      <c r="A2933" s="257" t="str">
        <v>0709000003-1</v>
      </c>
      <c r="B2933" s="257" t="str">
        <v>0709000003</v>
      </c>
      <c r="C2933" s="257" t="str">
        <v>花瑶花忍冬花修护面膜</v>
      </c>
      <c r="D2933" s="257"/>
      <c r="E2933" s="257"/>
      <c r="F2933" s="257" t="str">
        <v>10粒</v>
      </c>
      <c r="G2933" s="231"/>
      <c r="H2933" s="231"/>
      <c r="I2933" s="231"/>
      <c r="J2933" s="231"/>
      <c r="K2933" s="231"/>
      <c r="L2933" s="231"/>
      <c r="M2933" s="231"/>
      <c r="N2933" s="231"/>
      <c r="O2933" s="231"/>
      <c r="P2933" s="231"/>
      <c r="Q2933" s="231"/>
      <c r="R2933" s="231"/>
      <c r="S2933" s="231"/>
      <c r="T2933" s="231"/>
    </row>
    <row r="2934">
      <c r="A2934" s="257" t="str">
        <v>0603100013-1</v>
      </c>
      <c r="B2934" s="257" t="str">
        <v>0603100013</v>
      </c>
      <c r="C2934" s="257" t="str">
        <v>酒店同款 阿芙蓝风铃香氛精油沐浴露</v>
      </c>
      <c r="D2934" s="257"/>
      <c r="E2934" s="257"/>
      <c r="F2934" s="257" t="str">
        <v>280ml</v>
      </c>
      <c r="G2934" s="231"/>
      <c r="H2934" s="231"/>
      <c r="I2934" s="231"/>
      <c r="J2934" s="231"/>
      <c r="K2934" s="231"/>
      <c r="L2934" s="231"/>
      <c r="M2934" s="231"/>
      <c r="N2934" s="231"/>
      <c r="O2934" s="231"/>
      <c r="P2934" s="231"/>
      <c r="Q2934" s="231"/>
      <c r="R2934" s="231"/>
      <c r="S2934" s="231"/>
      <c r="T2934" s="231"/>
    </row>
    <row r="2935">
      <c r="A2935" s="257" t="str">
        <v>0604100009-1</v>
      </c>
      <c r="B2935" s="257" t="str">
        <v>0604100009</v>
      </c>
      <c r="C2935" s="257" t="str">
        <v>酒店同款 阿芙蓝风铃香氛精油洗发水</v>
      </c>
      <c r="D2935" s="257"/>
      <c r="E2935" s="257"/>
      <c r="F2935" s="257" t="str">
        <v>280ml</v>
      </c>
      <c r="G2935" s="231"/>
      <c r="H2935" s="231"/>
      <c r="I2935" s="231"/>
      <c r="J2935" s="231"/>
      <c r="K2935" s="231"/>
      <c r="L2935" s="231"/>
      <c r="M2935" s="231"/>
      <c r="N2935" s="231"/>
      <c r="O2935" s="231"/>
      <c r="P2935" s="231"/>
      <c r="Q2935" s="231"/>
      <c r="R2935" s="231"/>
      <c r="S2935" s="231"/>
      <c r="T2935" s="231"/>
    </row>
    <row r="2936">
      <c r="A2936" s="257" t="str">
        <v>0605100007-1</v>
      </c>
      <c r="B2936" s="257" t="str">
        <v>0605100007</v>
      </c>
      <c r="C2936" s="257" t="str">
        <v>酒店同款 阿芙蓝风铃香氛精油护发素</v>
      </c>
      <c r="D2936" s="257"/>
      <c r="E2936" s="257"/>
      <c r="F2936" s="257" t="str">
        <v>280ml</v>
      </c>
      <c r="G2936" s="231"/>
      <c r="H2936" s="231"/>
      <c r="I2936" s="231"/>
      <c r="J2936" s="231"/>
      <c r="K2936" s="231"/>
      <c r="L2936" s="231"/>
      <c r="M2936" s="231"/>
      <c r="N2936" s="231"/>
      <c r="O2936" s="231"/>
      <c r="P2936" s="231"/>
      <c r="Q2936" s="231"/>
      <c r="R2936" s="231"/>
      <c r="S2936" s="231"/>
      <c r="T2936" s="231"/>
    </row>
    <row r="2937">
      <c r="A2937" s="257" t="str">
        <v>0509100026-1</v>
      </c>
      <c r="B2937" s="257" t="str">
        <v>0509100026</v>
      </c>
      <c r="C2937" s="257" t="str">
        <v>自动折叠短柄伞</v>
      </c>
      <c r="D2937" s="257"/>
      <c r="E2937" s="257"/>
      <c r="F2937" s="257" t="str">
        <v>默认规格</v>
      </c>
      <c r="G2937" s="231"/>
      <c r="H2937" s="231"/>
      <c r="I2937" s="231"/>
      <c r="J2937" s="231"/>
      <c r="K2937" s="231"/>
      <c r="L2937" s="231"/>
      <c r="M2937" s="231"/>
      <c r="N2937" s="231"/>
      <c r="O2937" s="231"/>
      <c r="P2937" s="231"/>
      <c r="Q2937" s="231"/>
      <c r="R2937" s="231"/>
      <c r="S2937" s="231"/>
      <c r="T2937" s="231"/>
    </row>
    <row r="2938">
      <c r="A2938" s="257" t="str">
        <v>0603100014-1</v>
      </c>
      <c r="B2938" s="257" t="str">
        <v>0603100014</v>
      </c>
      <c r="C2938" s="257" t="str">
        <v>亚朵生活 Bonny 菁纯沁润沐浴油礼盒</v>
      </c>
      <c r="D2938" s="257" t="str">
        <v>沐浴油礼盒</v>
      </c>
      <c r="E2938" s="257"/>
      <c r="F2938" s="257" t="str">
        <v>容量:默认,普通系列</v>
      </c>
      <c r="G2938" s="231"/>
      <c r="H2938" s="231"/>
      <c r="I2938" s="231"/>
      <c r="J2938" s="231"/>
      <c r="K2938" s="231"/>
      <c r="L2938" s="231"/>
      <c r="M2938" s="231"/>
      <c r="N2938" s="231"/>
      <c r="O2938" s="231"/>
      <c r="P2938" s="231"/>
      <c r="Q2938" s="231"/>
      <c r="R2938" s="231"/>
      <c r="S2938" s="231"/>
      <c r="T2938" s="231"/>
    </row>
    <row r="2939">
      <c r="A2939" s="257" t="str">
        <v>fl001</v>
      </c>
      <c r="B2939" s="257" t="str">
        <v>fl</v>
      </c>
      <c r="C2939" s="257" t="str">
        <v>辅料系列</v>
      </c>
      <c r="D2939" s="257"/>
      <c r="E2939" s="257"/>
      <c r="F2939" s="257" t="str">
        <v>车载香氛包装</v>
      </c>
      <c r="G2939" s="231"/>
      <c r="H2939" s="231"/>
      <c r="I2939" s="231"/>
      <c r="J2939" s="231"/>
      <c r="K2939" s="231"/>
      <c r="L2939" s="231"/>
      <c r="M2939" s="231"/>
      <c r="N2939" s="231"/>
      <c r="O2939" s="231"/>
      <c r="P2939" s="231"/>
      <c r="Q2939" s="231"/>
      <c r="R2939" s="231"/>
      <c r="S2939" s="231"/>
      <c r="T2939" s="231"/>
    </row>
    <row r="2940">
      <c r="A2940" s="257" t="str">
        <v>fl002</v>
      </c>
      <c r="B2940" s="257" t="str">
        <v>fl</v>
      </c>
      <c r="C2940" s="257" t="str">
        <v>辅料系列</v>
      </c>
      <c r="D2940" s="257"/>
      <c r="E2940" s="257"/>
      <c r="F2940" s="257" t="str">
        <v>退货卡</v>
      </c>
      <c r="G2940" s="231"/>
      <c r="H2940" s="231"/>
      <c r="I2940" s="231"/>
      <c r="J2940" s="231"/>
      <c r="K2940" s="231"/>
      <c r="L2940" s="231"/>
      <c r="M2940" s="231"/>
      <c r="N2940" s="231"/>
      <c r="O2940" s="231"/>
      <c r="P2940" s="231"/>
      <c r="Q2940" s="231"/>
      <c r="R2940" s="231"/>
      <c r="S2940" s="231"/>
      <c r="T2940" s="231"/>
    </row>
    <row r="2941">
      <c r="A2941" s="257" t="str">
        <v>fl003</v>
      </c>
      <c r="B2941" s="257" t="str">
        <v>fl</v>
      </c>
      <c r="C2941" s="257" t="str">
        <v>辅料系列</v>
      </c>
      <c r="D2941" s="257"/>
      <c r="E2941" s="257"/>
      <c r="F2941" s="257" t="str">
        <v>秋荷姐卡片</v>
      </c>
      <c r="G2941" s="231"/>
      <c r="H2941" s="231"/>
      <c r="I2941" s="231"/>
      <c r="J2941" s="231"/>
      <c r="K2941" s="231"/>
      <c r="L2941" s="231"/>
      <c r="M2941" s="231"/>
      <c r="N2941" s="231"/>
      <c r="O2941" s="231"/>
      <c r="P2941" s="231"/>
      <c r="Q2941" s="231"/>
      <c r="R2941" s="231"/>
      <c r="S2941" s="231"/>
      <c r="T2941" s="231"/>
    </row>
    <row r="2942">
      <c r="A2942" s="257" t="str">
        <v>fl004</v>
      </c>
      <c r="B2942" s="257" t="str">
        <v>fl</v>
      </c>
      <c r="C2942" s="257" t="str">
        <v>辅料系列</v>
      </c>
      <c r="D2942" s="257"/>
      <c r="E2942" s="257"/>
      <c r="F2942" s="257" t="str">
        <v>纸袋腰封</v>
      </c>
      <c r="G2942" s="231"/>
      <c r="H2942" s="231"/>
      <c r="I2942" s="231"/>
      <c r="J2942" s="231"/>
      <c r="K2942" s="231"/>
      <c r="L2942" s="231"/>
      <c r="M2942" s="231"/>
      <c r="N2942" s="231"/>
      <c r="O2942" s="231"/>
      <c r="P2942" s="231"/>
      <c r="Q2942" s="231"/>
      <c r="R2942" s="231"/>
      <c r="S2942" s="231"/>
      <c r="T2942" s="231"/>
    </row>
    <row r="2943">
      <c r="A2943" s="257" t="str">
        <v>fl005</v>
      </c>
      <c r="B2943" s="257" t="str">
        <v>fl</v>
      </c>
      <c r="C2943" s="257" t="str">
        <v>辅料系列</v>
      </c>
      <c r="D2943" s="257"/>
      <c r="E2943" s="257"/>
      <c r="F2943" s="257" t="str">
        <v>贴纸</v>
      </c>
      <c r="G2943" s="231"/>
      <c r="H2943" s="231"/>
      <c r="I2943" s="231"/>
      <c r="J2943" s="231"/>
      <c r="K2943" s="231"/>
      <c r="L2943" s="231"/>
      <c r="M2943" s="231"/>
      <c r="N2943" s="231"/>
      <c r="O2943" s="231"/>
      <c r="P2943" s="231"/>
      <c r="Q2943" s="231"/>
      <c r="R2943" s="231"/>
      <c r="S2943" s="231"/>
      <c r="T2943" s="231"/>
    </row>
    <row r="2944">
      <c r="A2944" s="257" t="str">
        <v>fl006</v>
      </c>
      <c r="B2944" s="257" t="str">
        <v>fl</v>
      </c>
      <c r="C2944" s="257" t="str">
        <v>辅料系列</v>
      </c>
      <c r="D2944" s="257"/>
      <c r="E2944" s="257"/>
      <c r="F2944" s="257" t="str">
        <v>睡眠秘籍</v>
      </c>
      <c r="G2944" s="231"/>
      <c r="H2944" s="231"/>
      <c r="I2944" s="231"/>
      <c r="J2944" s="231"/>
      <c r="K2944" s="231"/>
      <c r="L2944" s="231"/>
      <c r="M2944" s="231"/>
      <c r="N2944" s="231"/>
      <c r="O2944" s="231"/>
      <c r="P2944" s="231"/>
      <c r="Q2944" s="231"/>
      <c r="R2944" s="231"/>
      <c r="S2944" s="231"/>
      <c r="T2944" s="231"/>
    </row>
    <row r="2945">
      <c r="A2945" s="257" t="str">
        <v>fl007</v>
      </c>
      <c r="B2945" s="257" t="str">
        <v>fl</v>
      </c>
      <c r="C2945" s="257" t="str">
        <v>辅料系列</v>
      </c>
      <c r="D2945" s="257"/>
      <c r="E2945" s="257"/>
      <c r="F2945" s="257" t="str">
        <v>腾讯&amp;亚朵NBA卡片</v>
      </c>
      <c r="G2945" s="231"/>
      <c r="H2945" s="231"/>
      <c r="I2945" s="231"/>
      <c r="J2945" s="231"/>
      <c r="K2945" s="231"/>
      <c r="L2945" s="231"/>
      <c r="M2945" s="231"/>
      <c r="N2945" s="231"/>
      <c r="O2945" s="231"/>
      <c r="P2945" s="231"/>
      <c r="Q2945" s="231"/>
      <c r="R2945" s="231"/>
      <c r="S2945" s="231"/>
      <c r="T2945" s="231"/>
    </row>
    <row r="2946">
      <c r="A2946" s="257" t="str">
        <v>fl008</v>
      </c>
      <c r="B2946" s="257" t="str">
        <v>fl</v>
      </c>
      <c r="C2946" s="257" t="str">
        <v>辅料系列</v>
      </c>
      <c r="D2946" s="257"/>
      <c r="E2946" s="257" t="str">
        <v>45*35</v>
      </c>
      <c r="F2946" s="257" t="str">
        <v>不干胶</v>
      </c>
      <c r="G2946" s="231"/>
      <c r="H2946" s="231"/>
      <c r="I2946" s="231"/>
      <c r="J2946" s="231"/>
      <c r="K2946" s="231"/>
      <c r="L2946" s="231"/>
      <c r="M2946" s="231"/>
      <c r="N2946" s="231"/>
      <c r="O2946" s="231"/>
      <c r="P2946" s="231"/>
      <c r="Q2946" s="231"/>
      <c r="R2946" s="231"/>
      <c r="S2946" s="231"/>
      <c r="T2946" s="231"/>
    </row>
    <row r="2947">
      <c r="A2947" s="257" t="str">
        <v>fl009</v>
      </c>
      <c r="B2947" s="257" t="str">
        <v>fl</v>
      </c>
      <c r="C2947" s="257" t="str">
        <v>辅料系列</v>
      </c>
      <c r="D2947" s="257"/>
      <c r="E2947" s="257" t="str">
        <v>65*45</v>
      </c>
      <c r="F2947" s="257" t="str">
        <v>不干胶</v>
      </c>
      <c r="G2947" s="231"/>
      <c r="H2947" s="231"/>
      <c r="I2947" s="231"/>
      <c r="J2947" s="231"/>
      <c r="K2947" s="231"/>
      <c r="L2947" s="231"/>
      <c r="M2947" s="231"/>
      <c r="N2947" s="231"/>
      <c r="O2947" s="231"/>
      <c r="P2947" s="231"/>
      <c r="Q2947" s="231"/>
      <c r="R2947" s="231"/>
      <c r="S2947" s="231"/>
      <c r="T2947" s="231"/>
    </row>
    <row r="2948">
      <c r="A2948" s="257" t="str">
        <v>fl010</v>
      </c>
      <c r="B2948" s="257" t="str">
        <v>fl</v>
      </c>
      <c r="C2948" s="257" t="str">
        <v>辅料系列</v>
      </c>
      <c r="D2948" s="257"/>
      <c r="E2948" s="257"/>
      <c r="F2948" s="257" t="str">
        <v>香氛包装</v>
      </c>
      <c r="G2948" s="231"/>
      <c r="H2948" s="231"/>
      <c r="I2948" s="231"/>
      <c r="J2948" s="231"/>
      <c r="K2948" s="231"/>
      <c r="L2948" s="231"/>
      <c r="M2948" s="231"/>
      <c r="N2948" s="231"/>
      <c r="O2948" s="231"/>
      <c r="P2948" s="231"/>
      <c r="Q2948" s="231"/>
      <c r="R2948" s="231"/>
      <c r="S2948" s="231"/>
      <c r="T2948" s="231"/>
    </row>
    <row r="2949">
      <c r="A2949" s="257" t="str">
        <v>fl011</v>
      </c>
      <c r="B2949" s="257" t="str">
        <v>fl</v>
      </c>
      <c r="C2949" s="257" t="str">
        <v>辅料系列</v>
      </c>
      <c r="D2949" s="257"/>
      <c r="E2949" s="257"/>
      <c r="F2949" s="257" t="str">
        <v>亚朵生活主标</v>
      </c>
      <c r="G2949" s="231"/>
      <c r="H2949" s="231"/>
      <c r="I2949" s="231"/>
      <c r="J2949" s="231"/>
      <c r="K2949" s="231"/>
      <c r="L2949" s="231"/>
      <c r="M2949" s="231"/>
      <c r="N2949" s="231"/>
      <c r="O2949" s="231"/>
      <c r="P2949" s="231"/>
      <c r="Q2949" s="231"/>
      <c r="R2949" s="231"/>
      <c r="S2949" s="231"/>
      <c r="T2949" s="231"/>
    </row>
    <row r="2950">
      <c r="A2950" s="257" t="str">
        <v>fl012</v>
      </c>
      <c r="B2950" s="257" t="str">
        <v>fl</v>
      </c>
      <c r="C2950" s="257" t="str">
        <v>辅料系列</v>
      </c>
      <c r="D2950" s="257"/>
      <c r="E2950" s="257"/>
      <c r="F2950" s="257" t="str">
        <v>亚朵生活圆吊牌</v>
      </c>
      <c r="G2950" s="231"/>
      <c r="H2950" s="231"/>
      <c r="I2950" s="231"/>
      <c r="J2950" s="231"/>
      <c r="K2950" s="231"/>
      <c r="L2950" s="231"/>
      <c r="M2950" s="231"/>
      <c r="N2950" s="231"/>
      <c r="O2950" s="231"/>
      <c r="P2950" s="231"/>
      <c r="Q2950" s="231"/>
      <c r="R2950" s="231"/>
      <c r="S2950" s="231"/>
      <c r="T2950" s="231"/>
    </row>
    <row r="2951">
      <c r="A2951" s="257" t="str">
        <v>fl013</v>
      </c>
      <c r="B2951" s="257" t="str">
        <v>fl</v>
      </c>
      <c r="C2951" s="257" t="str">
        <v>辅料系列</v>
      </c>
      <c r="D2951" s="257"/>
      <c r="E2951" s="257"/>
      <c r="F2951" s="257" t="str">
        <v>亚朵生活价格牌</v>
      </c>
      <c r="G2951" s="231"/>
      <c r="H2951" s="231"/>
      <c r="I2951" s="231"/>
      <c r="J2951" s="231"/>
      <c r="K2951" s="231"/>
      <c r="L2951" s="231"/>
      <c r="M2951" s="231"/>
      <c r="N2951" s="231"/>
      <c r="O2951" s="231"/>
      <c r="P2951" s="231"/>
      <c r="Q2951" s="231"/>
      <c r="R2951" s="231"/>
      <c r="S2951" s="231"/>
      <c r="T2951" s="231"/>
    </row>
    <row r="2952">
      <c r="A2952" s="257" t="str">
        <v>fl014</v>
      </c>
      <c r="B2952" s="257" t="str">
        <v>fl</v>
      </c>
      <c r="C2952" s="257" t="str">
        <v>辅料系列</v>
      </c>
      <c r="D2952" s="257"/>
      <c r="E2952" s="257"/>
      <c r="F2952" s="257" t="str">
        <v>吊粒（棉绳）</v>
      </c>
      <c r="G2952" s="231"/>
      <c r="H2952" s="231"/>
      <c r="I2952" s="231"/>
      <c r="J2952" s="231"/>
      <c r="K2952" s="231"/>
      <c r="L2952" s="231"/>
      <c r="M2952" s="231"/>
      <c r="N2952" s="231"/>
      <c r="O2952" s="231"/>
      <c r="P2952" s="231"/>
      <c r="Q2952" s="231"/>
      <c r="R2952" s="231"/>
      <c r="S2952" s="231"/>
      <c r="T2952" s="231"/>
    </row>
    <row r="2953">
      <c r="A2953" s="257" t="str">
        <v>fl015</v>
      </c>
      <c r="B2953" s="257" t="str">
        <v>fl</v>
      </c>
      <c r="C2953" s="257" t="str">
        <v>辅料系列</v>
      </c>
      <c r="D2953" s="257"/>
      <c r="E2953" s="257"/>
      <c r="F2953" s="257" t="str">
        <v>亚朵生活洗标</v>
      </c>
      <c r="G2953" s="231"/>
      <c r="H2953" s="231"/>
      <c r="I2953" s="231"/>
      <c r="J2953" s="231"/>
      <c r="K2953" s="231"/>
      <c r="L2953" s="231"/>
      <c r="M2953" s="231"/>
      <c r="N2953" s="231"/>
      <c r="O2953" s="231"/>
      <c r="P2953" s="231"/>
      <c r="Q2953" s="231"/>
      <c r="R2953" s="231"/>
      <c r="S2953" s="231"/>
      <c r="T2953" s="231"/>
    </row>
    <row r="2954">
      <c r="A2954" s="257" t="str">
        <v>fl016</v>
      </c>
      <c r="B2954" s="257" t="str">
        <v>fl</v>
      </c>
      <c r="C2954" s="257" t="str">
        <v>辅料系列</v>
      </c>
      <c r="D2954" s="257"/>
      <c r="E2954" s="257"/>
      <c r="F2954" s="257" t="str">
        <v>枕头包装袋小</v>
      </c>
      <c r="G2954" s="231"/>
      <c r="H2954" s="231"/>
      <c r="I2954" s="231"/>
      <c r="J2954" s="231"/>
      <c r="K2954" s="231"/>
      <c r="L2954" s="231"/>
      <c r="M2954" s="231"/>
      <c r="N2954" s="231"/>
      <c r="O2954" s="231"/>
      <c r="P2954" s="231"/>
      <c r="Q2954" s="231"/>
      <c r="R2954" s="231"/>
      <c r="S2954" s="231"/>
      <c r="T2954" s="231"/>
    </row>
    <row r="2955">
      <c r="A2955" s="257" t="str">
        <v>fl017</v>
      </c>
      <c r="B2955" s="257" t="str">
        <v>fl</v>
      </c>
      <c r="C2955" s="257" t="str">
        <v>辅料系列</v>
      </c>
      <c r="D2955" s="257"/>
      <c r="E2955" s="257"/>
      <c r="F2955" s="257" t="str">
        <v>枕头包装袋中</v>
      </c>
      <c r="G2955" s="231"/>
      <c r="H2955" s="231"/>
      <c r="I2955" s="231"/>
      <c r="J2955" s="231"/>
      <c r="K2955" s="231"/>
      <c r="L2955" s="231"/>
      <c r="M2955" s="231"/>
      <c r="N2955" s="231"/>
      <c r="O2955" s="231"/>
      <c r="P2955" s="231"/>
      <c r="Q2955" s="231"/>
      <c r="R2955" s="231"/>
      <c r="S2955" s="231"/>
      <c r="T2955" s="231"/>
    </row>
    <row r="2956">
      <c r="A2956" s="257" t="str">
        <v>fl018</v>
      </c>
      <c r="B2956" s="257" t="str">
        <v>fl</v>
      </c>
      <c r="C2956" s="257" t="str">
        <v>辅料系列</v>
      </c>
      <c r="D2956" s="257"/>
      <c r="E2956" s="257"/>
      <c r="F2956" s="257" t="str">
        <v>枕头包装袋大</v>
      </c>
      <c r="G2956" s="231"/>
      <c r="H2956" s="231"/>
      <c r="I2956" s="231"/>
      <c r="J2956" s="231"/>
      <c r="K2956" s="231"/>
      <c r="L2956" s="231"/>
      <c r="M2956" s="231"/>
      <c r="N2956" s="231"/>
      <c r="O2956" s="231"/>
      <c r="P2956" s="231"/>
      <c r="Q2956" s="231"/>
      <c r="R2956" s="231"/>
      <c r="S2956" s="231"/>
      <c r="T2956" s="231"/>
    </row>
    <row r="2957">
      <c r="A2957" s="257" t="str">
        <v>fl019</v>
      </c>
      <c r="B2957" s="257" t="str">
        <v>fl</v>
      </c>
      <c r="C2957" s="257" t="str">
        <v>辅料系列</v>
      </c>
      <c r="D2957" s="257"/>
      <c r="E2957" s="257"/>
      <c r="F2957" s="257" t="str">
        <v>大孚飞跃*ZHotel联名帆布鞋（零售卡）</v>
      </c>
      <c r="G2957" s="231"/>
      <c r="H2957" s="231"/>
      <c r="I2957" s="231"/>
      <c r="J2957" s="231"/>
      <c r="K2957" s="231"/>
      <c r="L2957" s="231"/>
      <c r="M2957" s="231"/>
      <c r="N2957" s="231"/>
      <c r="O2957" s="231"/>
      <c r="P2957" s="231"/>
      <c r="Q2957" s="231"/>
      <c r="R2957" s="231"/>
      <c r="S2957" s="231"/>
      <c r="T2957" s="231"/>
    </row>
    <row r="2958">
      <c r="A2958" s="257" t="str">
        <v>fl020</v>
      </c>
      <c r="B2958" s="257" t="str">
        <v>fl</v>
      </c>
      <c r="C2958" s="257" t="str">
        <v>辅料系列</v>
      </c>
      <c r="D2958" s="257"/>
      <c r="E2958" s="257"/>
      <c r="F2958" s="257" t="str">
        <v>蓝色logo主标-7.5*2.8</v>
      </c>
      <c r="G2958" s="231"/>
      <c r="H2958" s="231"/>
      <c r="I2958" s="231"/>
      <c r="J2958" s="231"/>
      <c r="K2958" s="231"/>
      <c r="L2958" s="231"/>
      <c r="M2958" s="231"/>
      <c r="N2958" s="231"/>
      <c r="O2958" s="231"/>
      <c r="P2958" s="231"/>
      <c r="Q2958" s="231"/>
      <c r="R2958" s="231"/>
      <c r="S2958" s="231"/>
      <c r="T2958" s="231"/>
    </row>
    <row r="2959">
      <c r="A2959" s="257" t="str">
        <v>fl021</v>
      </c>
      <c r="B2959" s="257" t="str">
        <v>fl</v>
      </c>
      <c r="C2959" s="257" t="str">
        <v>辅料系列</v>
      </c>
      <c r="D2959" s="257"/>
      <c r="E2959" s="257"/>
      <c r="F2959" s="257" t="str">
        <v>蓝吊卡+裸吊绳-5*12</v>
      </c>
      <c r="G2959" s="231"/>
      <c r="H2959" s="231"/>
      <c r="I2959" s="231"/>
      <c r="J2959" s="231"/>
      <c r="K2959" s="231"/>
      <c r="L2959" s="231"/>
      <c r="M2959" s="231"/>
      <c r="N2959" s="231"/>
      <c r="O2959" s="231"/>
      <c r="P2959" s="231"/>
      <c r="Q2959" s="231"/>
      <c r="R2959" s="231"/>
      <c r="S2959" s="231"/>
      <c r="T2959" s="231"/>
    </row>
    <row r="2960">
      <c r="A2960" s="257" t="str">
        <v>fl022</v>
      </c>
      <c r="B2960" s="257" t="str">
        <v>fl</v>
      </c>
      <c r="C2960" s="257" t="str">
        <v>辅料系列</v>
      </c>
      <c r="D2960" s="257"/>
      <c r="E2960" s="257"/>
      <c r="F2960" s="257" t="str">
        <v>裸棉旅行收纳袋S-30.5*21.5*10</v>
      </c>
      <c r="G2960" s="231"/>
      <c r="H2960" s="231"/>
      <c r="I2960" s="231"/>
      <c r="J2960" s="231"/>
      <c r="K2960" s="231"/>
      <c r="L2960" s="231"/>
      <c r="M2960" s="231"/>
      <c r="N2960" s="231"/>
      <c r="O2960" s="231"/>
      <c r="P2960" s="231"/>
      <c r="Q2960" s="231"/>
      <c r="R2960" s="231"/>
      <c r="S2960" s="231"/>
      <c r="T2960" s="231"/>
    </row>
    <row r="2961">
      <c r="A2961" s="257" t="str">
        <v>fl023</v>
      </c>
      <c r="B2961" s="257" t="str">
        <v>fl</v>
      </c>
      <c r="C2961" s="257" t="str">
        <v>辅料系列</v>
      </c>
      <c r="D2961" s="257"/>
      <c r="E2961" s="257"/>
      <c r="F2961" s="257" t="str">
        <v>裸棉旅行收纳袋M-34.5*28*10</v>
      </c>
      <c r="G2961" s="231"/>
      <c r="H2961" s="231"/>
      <c r="I2961" s="231"/>
      <c r="J2961" s="231"/>
      <c r="K2961" s="231"/>
      <c r="L2961" s="231"/>
      <c r="M2961" s="231"/>
      <c r="N2961" s="231"/>
      <c r="O2961" s="231"/>
      <c r="P2961" s="231"/>
      <c r="Q2961" s="231"/>
      <c r="R2961" s="231"/>
      <c r="S2961" s="231"/>
      <c r="T2961" s="231"/>
    </row>
    <row r="2962">
      <c r="A2962" s="257" t="str">
        <v>fl024</v>
      </c>
      <c r="B2962" s="257" t="str">
        <v>fl</v>
      </c>
      <c r="C2962" s="257" t="str">
        <v>辅料系列</v>
      </c>
      <c r="D2962" s="257"/>
      <c r="E2962" s="257"/>
      <c r="F2962" s="257" t="str">
        <v>裸棉旅行收纳袋L-42*32*10</v>
      </c>
      <c r="G2962" s="231"/>
      <c r="H2962" s="231"/>
      <c r="I2962" s="231"/>
      <c r="J2962" s="231"/>
      <c r="K2962" s="231"/>
      <c r="L2962" s="231"/>
      <c r="M2962" s="231"/>
      <c r="N2962" s="231"/>
      <c r="O2962" s="231"/>
      <c r="P2962" s="231"/>
      <c r="Q2962" s="231"/>
      <c r="R2962" s="231"/>
      <c r="S2962" s="231"/>
      <c r="T2962" s="231"/>
    </row>
    <row r="2963">
      <c r="A2963" s="257" t="str">
        <v>fl025</v>
      </c>
      <c r="B2963" s="257" t="str">
        <v>fl</v>
      </c>
      <c r="C2963" s="257" t="str">
        <v>辅料系列</v>
      </c>
      <c r="D2963" s="257"/>
      <c r="E2963" s="257"/>
      <c r="F2963" s="257" t="str">
        <v>洗标被套200*230-3.5*6.3</v>
      </c>
      <c r="G2963" s="231"/>
      <c r="H2963" s="231"/>
      <c r="I2963" s="231"/>
      <c r="J2963" s="231"/>
      <c r="K2963" s="231"/>
      <c r="L2963" s="231"/>
      <c r="M2963" s="231"/>
      <c r="N2963" s="231"/>
      <c r="O2963" s="231"/>
      <c r="P2963" s="231"/>
      <c r="Q2963" s="231"/>
      <c r="R2963" s="231"/>
      <c r="S2963" s="231"/>
      <c r="T2963" s="231"/>
    </row>
    <row r="2964">
      <c r="A2964" s="257" t="str">
        <v>fl026</v>
      </c>
      <c r="B2964" s="257" t="str">
        <v>fl</v>
      </c>
      <c r="C2964" s="257" t="str">
        <v>辅料系列</v>
      </c>
      <c r="D2964" s="257"/>
      <c r="E2964" s="257"/>
      <c r="F2964" s="257" t="str">
        <v>洗标床单230*245-3.5*6.3</v>
      </c>
      <c r="G2964" s="231"/>
      <c r="H2964" s="231"/>
      <c r="I2964" s="231"/>
      <c r="J2964" s="231"/>
      <c r="K2964" s="231"/>
      <c r="L2964" s="231"/>
      <c r="M2964" s="231"/>
      <c r="N2964" s="231"/>
      <c r="O2964" s="231"/>
      <c r="P2964" s="231"/>
      <c r="Q2964" s="231"/>
      <c r="R2964" s="231"/>
      <c r="S2964" s="231"/>
      <c r="T2964" s="231"/>
    </row>
    <row r="2965">
      <c r="A2965" s="257" t="str">
        <v>fl027</v>
      </c>
      <c r="B2965" s="257" t="str">
        <v>fl</v>
      </c>
      <c r="C2965" s="257" t="str">
        <v>辅料系列</v>
      </c>
      <c r="D2965" s="257"/>
      <c r="E2965" s="257"/>
      <c r="F2965" s="257" t="str">
        <v>洗标被套220*240-3.5*6.3</v>
      </c>
      <c r="G2965" s="231"/>
      <c r="H2965" s="231"/>
      <c r="I2965" s="231"/>
      <c r="J2965" s="231"/>
      <c r="K2965" s="231"/>
      <c r="L2965" s="231"/>
      <c r="M2965" s="231"/>
      <c r="N2965" s="231"/>
      <c r="O2965" s="231"/>
      <c r="P2965" s="231"/>
      <c r="Q2965" s="231"/>
      <c r="R2965" s="231"/>
      <c r="S2965" s="231"/>
      <c r="T2965" s="231"/>
    </row>
    <row r="2966">
      <c r="A2966" s="257" t="str">
        <v>fl028</v>
      </c>
      <c r="B2966" s="257" t="str">
        <v>fl</v>
      </c>
      <c r="C2966" s="257" t="str">
        <v>辅料系列</v>
      </c>
      <c r="D2966" s="257"/>
      <c r="E2966" s="257"/>
      <c r="F2966" s="257" t="str">
        <v>洗标床单245*260-3.5*6.3</v>
      </c>
      <c r="G2966" s="231"/>
      <c r="H2966" s="231"/>
      <c r="I2966" s="231"/>
      <c r="J2966" s="231"/>
      <c r="K2966" s="231"/>
      <c r="L2966" s="231"/>
      <c r="M2966" s="231"/>
      <c r="N2966" s="231"/>
      <c r="O2966" s="231"/>
      <c r="P2966" s="231"/>
      <c r="Q2966" s="231"/>
      <c r="R2966" s="231"/>
      <c r="S2966" s="231"/>
      <c r="T2966" s="231"/>
    </row>
    <row r="2967">
      <c r="A2967" s="257" t="str">
        <v>fl029</v>
      </c>
      <c r="B2967" s="257" t="str">
        <v>fl</v>
      </c>
      <c r="C2967" s="257" t="str">
        <v>辅料系列</v>
      </c>
      <c r="D2967" s="257"/>
      <c r="E2967" s="257"/>
      <c r="F2967" s="257" t="str">
        <v>洗标枕套48*74-3.5*6.3</v>
      </c>
      <c r="G2967" s="231"/>
      <c r="H2967" s="231"/>
      <c r="I2967" s="231"/>
      <c r="J2967" s="231"/>
      <c r="K2967" s="231"/>
      <c r="L2967" s="231"/>
      <c r="M2967" s="231"/>
      <c r="N2967" s="231"/>
      <c r="O2967" s="231"/>
      <c r="P2967" s="231"/>
      <c r="Q2967" s="231"/>
      <c r="R2967" s="231"/>
      <c r="S2967" s="231"/>
      <c r="T2967" s="231"/>
    </row>
    <row r="2968">
      <c r="A2968" s="257" t="str">
        <v>fl030</v>
      </c>
      <c r="B2968" s="257" t="str">
        <v>fl</v>
      </c>
      <c r="C2968" s="257" t="str">
        <v>辅料系列</v>
      </c>
      <c r="D2968" s="257"/>
      <c r="E2968" s="257"/>
      <c r="F2968" s="257" t="str">
        <v>凝胶枕洗标35*70</v>
      </c>
      <c r="G2968" s="231"/>
      <c r="H2968" s="231"/>
      <c r="I2968" s="231"/>
      <c r="J2968" s="231"/>
      <c r="K2968" s="231"/>
      <c r="L2968" s="231"/>
      <c r="M2968" s="231"/>
      <c r="N2968" s="231"/>
      <c r="O2968" s="231"/>
      <c r="P2968" s="231"/>
      <c r="Q2968" s="231"/>
      <c r="R2968" s="231"/>
      <c r="S2968" s="231"/>
      <c r="T2968" s="231"/>
    </row>
    <row r="2969">
      <c r="A2969" s="257" t="str">
        <v>fl031</v>
      </c>
      <c r="B2969" s="257" t="str">
        <v>fl</v>
      </c>
      <c r="C2969" s="257" t="str">
        <v>辅料系列</v>
      </c>
      <c r="D2969" s="257"/>
      <c r="E2969" s="257"/>
      <c r="F2969" s="257" t="str">
        <v>洗标枕套50*80</v>
      </c>
      <c r="G2969" s="231"/>
      <c r="H2969" s="231"/>
      <c r="I2969" s="231"/>
      <c r="J2969" s="231"/>
      <c r="K2969" s="231"/>
      <c r="L2969" s="231"/>
      <c r="M2969" s="231"/>
      <c r="N2969" s="231"/>
      <c r="O2969" s="231"/>
      <c r="P2969" s="231"/>
      <c r="Q2969" s="231"/>
      <c r="R2969" s="231"/>
      <c r="S2969" s="231"/>
      <c r="T2969" s="231"/>
    </row>
    <row r="2970">
      <c r="A2970" s="257" t="str">
        <v>fl032</v>
      </c>
      <c r="B2970" s="257" t="str">
        <v>fl</v>
      </c>
      <c r="C2970" s="257" t="str">
        <v>辅料系列</v>
      </c>
      <c r="D2970" s="257"/>
      <c r="E2970" s="257"/>
      <c r="F2970" s="257" t="str">
        <v>Z2GO&amp;CO.织标</v>
      </c>
      <c r="G2970" s="231"/>
      <c r="H2970" s="231"/>
      <c r="I2970" s="231"/>
      <c r="J2970" s="231"/>
      <c r="K2970" s="231"/>
      <c r="L2970" s="231"/>
      <c r="M2970" s="231"/>
      <c r="N2970" s="231"/>
      <c r="O2970" s="231"/>
      <c r="P2970" s="231"/>
      <c r="Q2970" s="231"/>
      <c r="R2970" s="231"/>
      <c r="S2970" s="231"/>
      <c r="T2970" s="231"/>
    </row>
    <row r="2971">
      <c r="A2971" s="257" t="str">
        <v>fl033</v>
      </c>
      <c r="B2971" s="257" t="str">
        <v>fl</v>
      </c>
      <c r="C2971" s="257" t="str">
        <v>辅料系列</v>
      </c>
      <c r="D2971" s="257"/>
      <c r="E2971" s="257"/>
      <c r="F2971" s="257" t="str">
        <v>记忆棉酒店款枕芯洗标</v>
      </c>
      <c r="G2971" s="231"/>
      <c r="H2971" s="231"/>
      <c r="I2971" s="231"/>
      <c r="J2971" s="231"/>
      <c r="K2971" s="231"/>
      <c r="L2971" s="231"/>
      <c r="M2971" s="231"/>
      <c r="N2971" s="231"/>
      <c r="O2971" s="231"/>
      <c r="P2971" s="231"/>
      <c r="Q2971" s="231"/>
      <c r="R2971" s="231"/>
      <c r="S2971" s="231"/>
      <c r="T2971" s="231"/>
    </row>
    <row r="2972">
      <c r="A2972" s="257" t="str">
        <v>fl034</v>
      </c>
      <c r="B2972" s="257" t="str">
        <v>fl</v>
      </c>
      <c r="C2972" s="257" t="str">
        <v>辅料系列</v>
      </c>
      <c r="D2972" s="257"/>
      <c r="E2972" s="257"/>
      <c r="F2972" s="257" t="str">
        <v>记忆棉家用款枕套洗标</v>
      </c>
      <c r="G2972" s="231"/>
      <c r="H2972" s="231"/>
      <c r="I2972" s="231"/>
      <c r="J2972" s="231"/>
      <c r="K2972" s="231"/>
      <c r="L2972" s="231"/>
      <c r="M2972" s="231"/>
      <c r="N2972" s="231"/>
      <c r="O2972" s="231"/>
      <c r="P2972" s="231"/>
      <c r="Q2972" s="231"/>
      <c r="R2972" s="231"/>
      <c r="S2972" s="231"/>
      <c r="T2972" s="231"/>
    </row>
    <row r="2973">
      <c r="A2973" s="257" t="str">
        <v>fl035</v>
      </c>
      <c r="B2973" s="257" t="str">
        <v>fl</v>
      </c>
      <c r="C2973" s="257" t="str">
        <v>辅料系列</v>
      </c>
      <c r="D2973" s="257"/>
      <c r="E2973" s="257"/>
      <c r="F2973" s="257" t="str">
        <v>记忆棉家用款枕芯洗标</v>
      </c>
      <c r="G2973" s="231"/>
      <c r="H2973" s="231"/>
      <c r="I2973" s="231"/>
      <c r="J2973" s="231"/>
      <c r="K2973" s="231"/>
      <c r="L2973" s="231"/>
      <c r="M2973" s="231"/>
      <c r="N2973" s="231"/>
      <c r="O2973" s="231"/>
      <c r="P2973" s="231"/>
      <c r="Q2973" s="231"/>
      <c r="R2973" s="231"/>
      <c r="S2973" s="231"/>
      <c r="T2973" s="231"/>
    </row>
    <row r="2974">
      <c r="A2974" s="257" t="str">
        <v>fl036</v>
      </c>
      <c r="B2974" s="257" t="str">
        <v>fl</v>
      </c>
      <c r="C2974" s="257" t="str">
        <v>辅料系列</v>
      </c>
      <c r="D2974" s="257"/>
      <c r="E2974" s="257"/>
      <c r="F2974" s="257" t="str">
        <v>记忆棉薄垫0.9m洗标</v>
      </c>
      <c r="G2974" s="231"/>
      <c r="H2974" s="231"/>
      <c r="I2974" s="231"/>
      <c r="J2974" s="231"/>
      <c r="K2974" s="231"/>
      <c r="L2974" s="231"/>
      <c r="M2974" s="231"/>
      <c r="N2974" s="231"/>
      <c r="O2974" s="231"/>
      <c r="P2974" s="231"/>
      <c r="Q2974" s="231"/>
      <c r="R2974" s="231"/>
      <c r="S2974" s="231"/>
      <c r="T2974" s="231"/>
    </row>
    <row r="2975">
      <c r="A2975" s="257" t="str">
        <v>fl037</v>
      </c>
      <c r="B2975" s="257" t="str">
        <v>fl</v>
      </c>
      <c r="C2975" s="257" t="str">
        <v>辅料系列</v>
      </c>
      <c r="D2975" s="257"/>
      <c r="E2975" s="257"/>
      <c r="F2975" s="257" t="str">
        <v>记忆棉薄垫1.5m洗标</v>
      </c>
      <c r="G2975" s="231"/>
      <c r="H2975" s="231"/>
      <c r="I2975" s="231"/>
      <c r="J2975" s="231"/>
      <c r="K2975" s="231"/>
      <c r="L2975" s="231"/>
      <c r="M2975" s="231"/>
      <c r="N2975" s="231"/>
      <c r="O2975" s="231"/>
      <c r="P2975" s="231"/>
      <c r="Q2975" s="231"/>
      <c r="R2975" s="231"/>
      <c r="S2975" s="231"/>
      <c r="T2975" s="231"/>
    </row>
    <row r="2976">
      <c r="A2976" s="257" t="str">
        <v>fl038</v>
      </c>
      <c r="B2976" s="257" t="str">
        <v>fl</v>
      </c>
      <c r="C2976" s="257" t="str">
        <v>辅料系列</v>
      </c>
      <c r="D2976" s="257"/>
      <c r="E2976" s="257"/>
      <c r="F2976" s="257" t="str">
        <v>记忆棉薄垫1.8m洗标</v>
      </c>
      <c r="G2976" s="231"/>
      <c r="H2976" s="231"/>
      <c r="I2976" s="231"/>
      <c r="J2976" s="231"/>
      <c r="K2976" s="231"/>
      <c r="L2976" s="231"/>
      <c r="M2976" s="231"/>
      <c r="N2976" s="231"/>
      <c r="O2976" s="231"/>
      <c r="P2976" s="231"/>
      <c r="Q2976" s="231"/>
      <c r="R2976" s="231"/>
      <c r="S2976" s="231"/>
      <c r="T2976" s="231"/>
    </row>
    <row r="2977">
      <c r="A2977" s="257" t="str">
        <v>fl039</v>
      </c>
      <c r="B2977" s="257" t="str">
        <v>fl</v>
      </c>
      <c r="C2977" s="257" t="str">
        <v>辅料系列</v>
      </c>
      <c r="D2977" s="257"/>
      <c r="E2977" s="257"/>
      <c r="F2977" s="257" t="str">
        <v>记忆棉酒店款枕套洗标</v>
      </c>
      <c r="G2977" s="231"/>
      <c r="H2977" s="231"/>
      <c r="I2977" s="231"/>
      <c r="J2977" s="231"/>
      <c r="K2977" s="231"/>
      <c r="L2977" s="231"/>
      <c r="M2977" s="231"/>
      <c r="N2977" s="231"/>
      <c r="O2977" s="231"/>
      <c r="P2977" s="231"/>
      <c r="Q2977" s="231"/>
      <c r="R2977" s="231"/>
      <c r="S2977" s="231"/>
      <c r="T2977" s="231"/>
    </row>
    <row r="2978">
      <c r="A2978" s="257" t="str">
        <v>fl040</v>
      </c>
      <c r="B2978" s="257" t="str">
        <v>fl</v>
      </c>
      <c r="C2978" s="257" t="str">
        <v>辅料系列</v>
      </c>
      <c r="D2978" s="257"/>
      <c r="E2978" s="257"/>
      <c r="F2978" s="257" t="str">
        <v>萨和 向野而生香水包装绿色30ml8*8*111</v>
      </c>
      <c r="G2978" s="231"/>
      <c r="H2978" s="231"/>
      <c r="I2978" s="231"/>
      <c r="J2978" s="231"/>
      <c r="K2978" s="231"/>
      <c r="L2978" s="231"/>
      <c r="M2978" s="231"/>
      <c r="N2978" s="231"/>
      <c r="O2978" s="231"/>
      <c r="P2978" s="231"/>
      <c r="Q2978" s="231"/>
      <c r="R2978" s="231"/>
      <c r="S2978" s="231"/>
      <c r="T2978" s="231"/>
    </row>
    <row r="2979">
      <c r="A2979" s="257" t="str">
        <v>fl041</v>
      </c>
      <c r="B2979" s="257" t="str">
        <v>fl</v>
      </c>
      <c r="C2979" s="257" t="str">
        <v>辅料系列</v>
      </c>
      <c r="D2979" s="257"/>
      <c r="E2979" s="257"/>
      <c r="F2979" s="257" t="str">
        <v>萨和 燃湖香水包装粉色30ml8*8*111</v>
      </c>
      <c r="G2979" s="231"/>
      <c r="H2979" s="231"/>
      <c r="I2979" s="231"/>
      <c r="J2979" s="231"/>
      <c r="K2979" s="231"/>
      <c r="L2979" s="231"/>
      <c r="M2979" s="231"/>
      <c r="N2979" s="231"/>
      <c r="O2979" s="231"/>
      <c r="P2979" s="231"/>
      <c r="Q2979" s="231"/>
      <c r="R2979" s="231"/>
      <c r="S2979" s="231"/>
      <c r="T2979" s="231"/>
    </row>
    <row r="2980">
      <c r="A2980" s="257" t="str">
        <v>fl042</v>
      </c>
      <c r="B2980" s="257" t="str">
        <v>fl</v>
      </c>
      <c r="C2980" s="257" t="str">
        <v>辅料系列</v>
      </c>
      <c r="D2980" s="257"/>
      <c r="E2980" s="257"/>
      <c r="F2980" s="257" t="str">
        <v>萨和 暗夜生长香水包装黑色30ml8*8*111</v>
      </c>
      <c r="G2980" s="231"/>
      <c r="H2980" s="231"/>
      <c r="I2980" s="231"/>
      <c r="J2980" s="231"/>
      <c r="K2980" s="231"/>
      <c r="L2980" s="231"/>
      <c r="M2980" s="231"/>
      <c r="N2980" s="231"/>
      <c r="O2980" s="231"/>
      <c r="P2980" s="231"/>
      <c r="Q2980" s="231"/>
      <c r="R2980" s="231"/>
      <c r="S2980" s="231"/>
      <c r="T2980" s="231"/>
    </row>
    <row r="2981">
      <c r="A2981" s="257" t="str">
        <v>fl043</v>
      </c>
      <c r="B2981" s="257" t="str">
        <v>fl</v>
      </c>
      <c r="C2981" s="257" t="str">
        <v>辅料系列</v>
      </c>
      <c r="D2981" s="257"/>
      <c r="E2981" s="257"/>
      <c r="F2981" s="257" t="str">
        <v>萨和 向野而生晶石扩香套盒包装绿色250*190*85</v>
      </c>
      <c r="G2981" s="231"/>
      <c r="H2981" s="231"/>
      <c r="I2981" s="231"/>
      <c r="J2981" s="231"/>
      <c r="K2981" s="231"/>
      <c r="L2981" s="231"/>
      <c r="M2981" s="231"/>
      <c r="N2981" s="231"/>
      <c r="O2981" s="231"/>
      <c r="P2981" s="231"/>
      <c r="Q2981" s="231"/>
      <c r="R2981" s="231"/>
      <c r="S2981" s="231"/>
      <c r="T2981" s="231"/>
    </row>
    <row r="2982">
      <c r="A2982" s="257" t="str">
        <v>fl044</v>
      </c>
      <c r="B2982" s="257" t="str">
        <v>fl</v>
      </c>
      <c r="C2982" s="257" t="str">
        <v>辅料系列</v>
      </c>
      <c r="D2982" s="257"/>
      <c r="E2982" s="257"/>
      <c r="F2982" s="257" t="str">
        <v>萨和 燃湖晶石扩香套盒包装粉色250*190*85</v>
      </c>
      <c r="G2982" s="231"/>
      <c r="H2982" s="231"/>
      <c r="I2982" s="231"/>
      <c r="J2982" s="231"/>
      <c r="K2982" s="231"/>
      <c r="L2982" s="231"/>
      <c r="M2982" s="231"/>
      <c r="N2982" s="231"/>
      <c r="O2982" s="231"/>
      <c r="P2982" s="231"/>
      <c r="Q2982" s="231"/>
      <c r="R2982" s="231"/>
      <c r="S2982" s="231"/>
      <c r="T2982" s="231"/>
    </row>
    <row r="2983">
      <c r="A2983" s="257" t="str">
        <v>fl045</v>
      </c>
      <c r="B2983" s="257" t="str">
        <v>fl</v>
      </c>
      <c r="C2983" s="257" t="str">
        <v>辅料系列</v>
      </c>
      <c r="D2983" s="257"/>
      <c r="E2983" s="257"/>
      <c r="F2983" s="257" t="str">
        <v>萨和 向野而生晶石扩香套盒包装黑色250*190*85</v>
      </c>
      <c r="G2983" s="231"/>
      <c r="H2983" s="231"/>
      <c r="I2983" s="231"/>
      <c r="J2983" s="231"/>
      <c r="K2983" s="231"/>
      <c r="L2983" s="231"/>
      <c r="M2983" s="231"/>
      <c r="N2983" s="231"/>
      <c r="O2983" s="231"/>
      <c r="P2983" s="231"/>
      <c r="Q2983" s="231"/>
      <c r="R2983" s="231"/>
      <c r="S2983" s="231"/>
      <c r="T2983" s="231"/>
    </row>
    <row r="2984">
      <c r="A2984" s="257" t="str">
        <v>fl046</v>
      </c>
      <c r="B2984" s="257" t="str">
        <v>fl</v>
      </c>
      <c r="C2984" s="257" t="str">
        <v>辅料系列</v>
      </c>
      <c r="D2984" s="257"/>
      <c r="E2984" s="257"/>
      <c r="F2984" s="257" t="str">
        <v>萨和 向野而生香氛真丝眼罩包装绿色250*105*30</v>
      </c>
      <c r="G2984" s="231"/>
      <c r="H2984" s="231"/>
      <c r="I2984" s="231"/>
      <c r="J2984" s="231"/>
      <c r="K2984" s="231"/>
      <c r="L2984" s="231"/>
      <c r="M2984" s="231"/>
      <c r="N2984" s="231"/>
      <c r="O2984" s="231"/>
      <c r="P2984" s="231"/>
      <c r="Q2984" s="231"/>
      <c r="R2984" s="231"/>
      <c r="S2984" s="231"/>
      <c r="T2984" s="231"/>
    </row>
    <row r="2985">
      <c r="A2985" s="257" t="str">
        <v>fl047</v>
      </c>
      <c r="B2985" s="257" t="str">
        <v>fl</v>
      </c>
      <c r="C2985" s="257" t="str">
        <v>辅料系列</v>
      </c>
      <c r="D2985" s="257"/>
      <c r="E2985" s="257"/>
      <c r="F2985" s="257" t="str">
        <v>萨和 燃湖香氛真丝眼罩包装粉色250*105*30</v>
      </c>
      <c r="G2985" s="231"/>
      <c r="H2985" s="231"/>
      <c r="I2985" s="231"/>
      <c r="J2985" s="231"/>
      <c r="K2985" s="231"/>
      <c r="L2985" s="231"/>
      <c r="M2985" s="231"/>
      <c r="N2985" s="231"/>
      <c r="O2985" s="231"/>
      <c r="P2985" s="231"/>
      <c r="Q2985" s="231"/>
      <c r="R2985" s="231"/>
      <c r="S2985" s="231"/>
      <c r="T2985" s="231"/>
    </row>
    <row r="2986">
      <c r="A2986" s="257" t="str">
        <v>fl048</v>
      </c>
      <c r="B2986" s="257" t="str">
        <v>fl</v>
      </c>
      <c r="C2986" s="257" t="str">
        <v>辅料系列</v>
      </c>
      <c r="D2986" s="257"/>
      <c r="E2986" s="257"/>
      <c r="F2986" s="257" t="str">
        <v>萨和 暗夜生长香氛真丝眼罩包装黑色250*105*30</v>
      </c>
      <c r="G2986" s="231"/>
      <c r="H2986" s="231"/>
      <c r="I2986" s="231"/>
      <c r="J2986" s="231"/>
      <c r="K2986" s="231"/>
      <c r="L2986" s="231"/>
      <c r="M2986" s="231"/>
      <c r="N2986" s="231"/>
      <c r="O2986" s="231"/>
      <c r="P2986" s="231"/>
      <c r="Q2986" s="231"/>
      <c r="R2986" s="231"/>
      <c r="S2986" s="231"/>
      <c r="T2986" s="231"/>
    </row>
    <row r="2987">
      <c r="A2987" s="257" t="str">
        <v>fl049</v>
      </c>
      <c r="B2987" s="257" t="str">
        <v>fl</v>
      </c>
      <c r="C2987" s="257" t="str">
        <v>辅料系列</v>
      </c>
      <c r="D2987" s="257"/>
      <c r="E2987" s="257"/>
      <c r="F2987" s="257" t="str">
        <v>萨和 向野而生藤条香氛包装绿色250*154*88</v>
      </c>
      <c r="G2987" s="231"/>
      <c r="H2987" s="231"/>
      <c r="I2987" s="231"/>
      <c r="J2987" s="231"/>
      <c r="K2987" s="231"/>
      <c r="L2987" s="231"/>
      <c r="M2987" s="231"/>
      <c r="N2987" s="231"/>
      <c r="O2987" s="231"/>
      <c r="P2987" s="231"/>
      <c r="Q2987" s="231"/>
      <c r="R2987" s="231"/>
      <c r="S2987" s="231"/>
      <c r="T2987" s="231"/>
    </row>
    <row r="2988">
      <c r="A2988" s="257" t="str">
        <v>fl050</v>
      </c>
      <c r="B2988" s="257" t="str">
        <v>fl</v>
      </c>
      <c r="C2988" s="257" t="str">
        <v>辅料系列</v>
      </c>
      <c r="D2988" s="257"/>
      <c r="E2988" s="257"/>
      <c r="F2988" s="257" t="str">
        <v>萨和 燃湖藤条香氛包装粉色250*154*88</v>
      </c>
      <c r="G2988" s="231"/>
      <c r="H2988" s="231"/>
      <c r="I2988" s="231"/>
      <c r="J2988" s="231"/>
      <c r="K2988" s="231"/>
      <c r="L2988" s="231"/>
      <c r="M2988" s="231"/>
      <c r="N2988" s="231"/>
      <c r="O2988" s="231"/>
      <c r="P2988" s="231"/>
      <c r="Q2988" s="231"/>
      <c r="R2988" s="231"/>
      <c r="S2988" s="231"/>
      <c r="T2988" s="231"/>
    </row>
    <row r="2989">
      <c r="A2989" s="257" t="str">
        <v>fl051</v>
      </c>
      <c r="B2989" s="257" t="str">
        <v>fl</v>
      </c>
      <c r="C2989" s="257" t="str">
        <v>辅料系列</v>
      </c>
      <c r="D2989" s="257"/>
      <c r="E2989" s="257"/>
      <c r="F2989" s="257" t="str">
        <v>萨和 暗夜生长藤条香氛包装黑色250*154*88</v>
      </c>
      <c r="G2989" s="231"/>
      <c r="H2989" s="231"/>
      <c r="I2989" s="231"/>
      <c r="J2989" s="231"/>
      <c r="K2989" s="231"/>
      <c r="L2989" s="231"/>
      <c r="M2989" s="231"/>
      <c r="N2989" s="231"/>
      <c r="O2989" s="231"/>
      <c r="P2989" s="231"/>
      <c r="Q2989" s="231"/>
      <c r="R2989" s="231"/>
      <c r="S2989" s="231"/>
      <c r="T2989" s="231"/>
    </row>
    <row r="2990">
      <c r="A2990" s="257" t="str">
        <v>fl052</v>
      </c>
      <c r="B2990" s="257" t="str">
        <v>fl</v>
      </c>
      <c r="C2990" s="257" t="str">
        <v>辅料系列</v>
      </c>
      <c r="D2990" s="257"/>
      <c r="E2990" s="257"/>
      <c r="F2990" s="257" t="str">
        <v>萨和 向野而生香水包装绿色50ml8*8*111</v>
      </c>
      <c r="G2990" s="231"/>
      <c r="H2990" s="231"/>
      <c r="I2990" s="231"/>
      <c r="J2990" s="231"/>
      <c r="K2990" s="231"/>
      <c r="L2990" s="231"/>
      <c r="M2990" s="231"/>
      <c r="N2990" s="231"/>
      <c r="O2990" s="231"/>
      <c r="P2990" s="231"/>
      <c r="Q2990" s="231"/>
      <c r="R2990" s="231"/>
      <c r="S2990" s="231"/>
      <c r="T2990" s="231"/>
    </row>
    <row r="2991">
      <c r="A2991" s="257" t="str">
        <v>fl053</v>
      </c>
      <c r="B2991" s="257" t="str">
        <v>fl</v>
      </c>
      <c r="C2991" s="257" t="str">
        <v>辅料系列</v>
      </c>
      <c r="D2991" s="257"/>
      <c r="E2991" s="257"/>
      <c r="F2991" s="257" t="str">
        <v>萨和 向野而生晶石扩香精油补充装包装</v>
      </c>
      <c r="G2991" s="231"/>
      <c r="H2991" s="231"/>
      <c r="I2991" s="231"/>
      <c r="J2991" s="231"/>
      <c r="K2991" s="231"/>
      <c r="L2991" s="231"/>
      <c r="M2991" s="231"/>
      <c r="N2991" s="231"/>
      <c r="O2991" s="231"/>
      <c r="P2991" s="231"/>
      <c r="Q2991" s="231"/>
      <c r="R2991" s="231"/>
      <c r="S2991" s="231"/>
      <c r="T2991" s="231"/>
    </row>
    <row r="2992">
      <c r="A2992" s="257" t="str">
        <v>fl054</v>
      </c>
      <c r="B2992" s="257" t="str">
        <v>fl</v>
      </c>
      <c r="C2992" s="257" t="str">
        <v>辅料系列</v>
      </c>
      <c r="D2992" s="257"/>
      <c r="E2992" s="257"/>
      <c r="F2992" s="257" t="str">
        <v>萨和 燃湖晶石扩香精油补充装包装</v>
      </c>
      <c r="G2992" s="231"/>
      <c r="H2992" s="231"/>
      <c r="I2992" s="231"/>
      <c r="J2992" s="231"/>
      <c r="K2992" s="231"/>
      <c r="L2992" s="231"/>
      <c r="M2992" s="231"/>
      <c r="N2992" s="231"/>
      <c r="O2992" s="231"/>
      <c r="P2992" s="231"/>
      <c r="Q2992" s="231"/>
      <c r="R2992" s="231"/>
      <c r="S2992" s="231"/>
      <c r="T2992" s="231"/>
    </row>
    <row r="2993">
      <c r="A2993" s="257" t="str">
        <v>fl055</v>
      </c>
      <c r="B2993" s="257" t="str">
        <v>fl</v>
      </c>
      <c r="C2993" s="257" t="str">
        <v>辅料系列</v>
      </c>
      <c r="D2993" s="257"/>
      <c r="E2993" s="257"/>
      <c r="F2993" s="257" t="str">
        <v>萨和 向野而生晶石扩香精油补充装包装</v>
      </c>
      <c r="G2993" s="231"/>
      <c r="H2993" s="231"/>
      <c r="I2993" s="231"/>
      <c r="J2993" s="231"/>
      <c r="K2993" s="231"/>
      <c r="L2993" s="231"/>
      <c r="M2993" s="231"/>
      <c r="N2993" s="231"/>
      <c r="O2993" s="231"/>
      <c r="P2993" s="231"/>
      <c r="Q2993" s="231"/>
      <c r="R2993" s="231"/>
      <c r="S2993" s="231"/>
      <c r="T2993" s="231"/>
    </row>
    <row r="2994">
      <c r="A2994" s="257" t="str">
        <v>fl056</v>
      </c>
      <c r="B2994" s="257" t="str">
        <v>fl</v>
      </c>
      <c r="C2994" s="257" t="str">
        <v>辅料系列</v>
      </c>
      <c r="D2994" s="257"/>
      <c r="E2994" s="257"/>
      <c r="F2994" s="257" t="str">
        <v>星际旅行收纳袋 S</v>
      </c>
      <c r="G2994" s="231"/>
      <c r="H2994" s="231"/>
      <c r="I2994" s="231"/>
      <c r="J2994" s="231"/>
      <c r="K2994" s="231"/>
      <c r="L2994" s="231"/>
      <c r="M2994" s="231"/>
      <c r="N2994" s="231"/>
      <c r="O2994" s="231"/>
      <c r="P2994" s="231"/>
      <c r="Q2994" s="231"/>
      <c r="R2994" s="231"/>
      <c r="S2994" s="231"/>
      <c r="T2994" s="231"/>
    </row>
    <row r="2995">
      <c r="A2995" s="257" t="str">
        <v>fl057</v>
      </c>
      <c r="B2995" s="257" t="str">
        <v>fl</v>
      </c>
      <c r="C2995" s="257" t="str">
        <v>辅料系列</v>
      </c>
      <c r="D2995" s="257"/>
      <c r="E2995" s="257"/>
      <c r="F2995" s="257" t="str">
        <v>星际旅行收纳袋 M</v>
      </c>
      <c r="G2995" s="231"/>
      <c r="H2995" s="231"/>
      <c r="I2995" s="231"/>
      <c r="J2995" s="231"/>
      <c r="K2995" s="231"/>
      <c r="L2995" s="231"/>
      <c r="M2995" s="231"/>
      <c r="N2995" s="231"/>
      <c r="O2995" s="231"/>
      <c r="P2995" s="231"/>
      <c r="Q2995" s="231"/>
      <c r="R2995" s="231"/>
      <c r="S2995" s="231"/>
      <c r="T2995" s="231"/>
    </row>
    <row r="2996">
      <c r="A2996" s="257" t="str">
        <v>fl058</v>
      </c>
      <c r="B2996" s="257" t="str">
        <v>fl</v>
      </c>
      <c r="C2996" s="257" t="str">
        <v>辅料系列</v>
      </c>
      <c r="D2996" s="257"/>
      <c r="E2996" s="257"/>
      <c r="F2996" s="257" t="str">
        <v>星际旅行收纳袋 L</v>
      </c>
      <c r="G2996" s="231"/>
      <c r="H2996" s="231"/>
      <c r="I2996" s="231"/>
      <c r="J2996" s="231"/>
      <c r="K2996" s="231"/>
      <c r="L2996" s="231"/>
      <c r="M2996" s="231"/>
      <c r="N2996" s="231"/>
      <c r="O2996" s="231"/>
      <c r="P2996" s="231"/>
      <c r="Q2996" s="231"/>
      <c r="R2996" s="231"/>
      <c r="S2996" s="231"/>
      <c r="T2996" s="231"/>
    </row>
    <row r="2997">
      <c r="A2997" s="257" t="str">
        <v>fl059</v>
      </c>
      <c r="B2997" s="257" t="str">
        <v>fl</v>
      </c>
      <c r="C2997" s="257" t="str">
        <v>辅料系列</v>
      </c>
      <c r="D2997" s="257"/>
      <c r="E2997" s="257"/>
      <c r="F2997" s="257" t="str">
        <v>星际旅行平口袋</v>
      </c>
      <c r="G2997" s="231"/>
      <c r="H2997" s="231"/>
      <c r="I2997" s="231"/>
      <c r="J2997" s="231"/>
      <c r="K2997" s="231"/>
      <c r="L2997" s="231"/>
      <c r="M2997" s="231"/>
      <c r="N2997" s="231"/>
      <c r="O2997" s="231"/>
      <c r="P2997" s="231"/>
      <c r="Q2997" s="231"/>
      <c r="R2997" s="231"/>
      <c r="S2997" s="231"/>
      <c r="T2997" s="231"/>
    </row>
    <row r="2998">
      <c r="A2998" s="257" t="str">
        <v>fl060</v>
      </c>
      <c r="B2998" s="257" t="str">
        <v>fl</v>
      </c>
      <c r="C2998" s="257" t="str">
        <v>辅料系列</v>
      </c>
      <c r="D2998" s="257"/>
      <c r="E2998" s="257"/>
      <c r="F2998" s="257" t="str">
        <v>星际旅行枕头袋-L</v>
      </c>
      <c r="G2998" s="231"/>
      <c r="H2998" s="231"/>
      <c r="I2998" s="231"/>
      <c r="J2998" s="231"/>
      <c r="K2998" s="231"/>
      <c r="L2998" s="231"/>
      <c r="M2998" s="231"/>
      <c r="N2998" s="231"/>
      <c r="O2998" s="231"/>
      <c r="P2998" s="231"/>
      <c r="Q2998" s="231"/>
      <c r="R2998" s="231"/>
      <c r="S2998" s="231"/>
      <c r="T2998" s="231"/>
    </row>
    <row r="2999">
      <c r="A2999" s="257" t="str">
        <v>fl061</v>
      </c>
      <c r="B2999" s="257" t="str">
        <v>fl</v>
      </c>
      <c r="C2999" s="257" t="str">
        <v>辅料系列</v>
      </c>
      <c r="D2999" s="257"/>
      <c r="E2999" s="257"/>
      <c r="F2999" s="257" t="str">
        <v>星际旅行枕头袋-M</v>
      </c>
      <c r="G2999" s="231"/>
      <c r="H2999" s="231"/>
      <c r="I2999" s="231"/>
      <c r="J2999" s="231"/>
      <c r="K2999" s="231"/>
      <c r="L2999" s="231"/>
      <c r="M2999" s="231"/>
      <c r="N2999" s="231"/>
      <c r="O2999" s="231"/>
      <c r="P2999" s="231"/>
      <c r="Q2999" s="231"/>
      <c r="R2999" s="231"/>
      <c r="S2999" s="231"/>
      <c r="T2999" s="231"/>
    </row>
    <row r="3000">
      <c r="A3000" s="257" t="str">
        <v>fl062</v>
      </c>
      <c r="B3000" s="257" t="str">
        <v>fl</v>
      </c>
      <c r="C3000" s="257" t="str">
        <v>辅料系列</v>
      </c>
      <c r="D3000" s="257"/>
      <c r="E3000" s="257"/>
      <c r="F3000" s="257" t="str">
        <v>星际旅行枕头袋-S</v>
      </c>
      <c r="G3000" s="231"/>
      <c r="H3000" s="231"/>
      <c r="I3000" s="231"/>
      <c r="J3000" s="231"/>
      <c r="K3000" s="231"/>
      <c r="L3000" s="231"/>
      <c r="M3000" s="231"/>
      <c r="N3000" s="231"/>
      <c r="O3000" s="231"/>
      <c r="P3000" s="231"/>
      <c r="Q3000" s="231"/>
      <c r="R3000" s="231"/>
      <c r="S3000" s="231"/>
      <c r="T3000" s="231"/>
    </row>
    <row r="3001">
      <c r="A3001" s="257" t="str">
        <v>fl063</v>
      </c>
      <c r="B3001" s="257" t="str">
        <v>fl</v>
      </c>
      <c r="C3001" s="257" t="str">
        <v>辅料系列</v>
      </c>
      <c r="D3001" s="257"/>
      <c r="E3001" s="257"/>
      <c r="F3001" s="257" t="str">
        <v>星际旅行束口袋</v>
      </c>
      <c r="G3001" s="231"/>
      <c r="H3001" s="231"/>
      <c r="I3001" s="231"/>
      <c r="J3001" s="231"/>
      <c r="K3001" s="231"/>
      <c r="L3001" s="231"/>
      <c r="M3001" s="231"/>
      <c r="N3001" s="231"/>
      <c r="O3001" s="231"/>
      <c r="P3001" s="231"/>
      <c r="Q3001" s="231"/>
      <c r="R3001" s="231"/>
      <c r="S3001" s="231"/>
      <c r="T3001" s="231"/>
    </row>
    <row r="3002">
      <c r="A3002" s="257" t="str">
        <v>fl064</v>
      </c>
      <c r="B3002" s="257" t="str">
        <v>fl</v>
      </c>
      <c r="C3002" s="257" t="str">
        <v>辅料系列</v>
      </c>
      <c r="D3002" s="257"/>
      <c r="E3002" s="257"/>
      <c r="F3002" s="257" t="str">
        <v>星际旅行鞋袋</v>
      </c>
      <c r="G3002" s="231"/>
      <c r="H3002" s="231"/>
      <c r="I3002" s="231"/>
      <c r="J3002" s="231"/>
      <c r="K3002" s="231"/>
      <c r="L3002" s="231"/>
      <c r="M3002" s="231"/>
      <c r="N3002" s="231"/>
      <c r="O3002" s="231"/>
      <c r="P3002" s="231"/>
      <c r="Q3002" s="231"/>
      <c r="R3002" s="231"/>
      <c r="S3002" s="231"/>
      <c r="T3002" s="231"/>
    </row>
    <row r="3003">
      <c r="A3003" s="257" t="str">
        <v>fl065</v>
      </c>
      <c r="B3003" s="257" t="str">
        <v>fl</v>
      </c>
      <c r="C3003" s="257" t="str">
        <v>辅料系列</v>
      </c>
      <c r="D3003" s="257"/>
      <c r="E3003" s="257"/>
      <c r="F3003" s="257" t="str">
        <v>星际旅行收拉袋</v>
      </c>
      <c r="G3003" s="231"/>
      <c r="H3003" s="231"/>
      <c r="I3003" s="231"/>
      <c r="J3003" s="231"/>
      <c r="K3003" s="231"/>
      <c r="L3003" s="231"/>
      <c r="M3003" s="231"/>
      <c r="N3003" s="231"/>
      <c r="O3003" s="231"/>
      <c r="P3003" s="231"/>
      <c r="Q3003" s="231"/>
      <c r="R3003" s="231"/>
      <c r="S3003" s="231"/>
      <c r="T3003" s="231"/>
    </row>
    <row r="3004">
      <c r="A3004" s="257" t="str">
        <v>fl066</v>
      </c>
      <c r="B3004" s="257" t="str">
        <v>fl</v>
      </c>
      <c r="C3004" s="257" t="str">
        <v>辅料系列</v>
      </c>
      <c r="D3004" s="257"/>
      <c r="E3004" s="257"/>
      <c r="F3004" s="257" t="str">
        <v>普兰特床垫说明书</v>
      </c>
      <c r="G3004" s="231"/>
      <c r="H3004" s="231"/>
      <c r="I3004" s="231"/>
      <c r="J3004" s="231"/>
      <c r="K3004" s="231"/>
      <c r="L3004" s="231"/>
      <c r="M3004" s="231"/>
      <c r="N3004" s="231"/>
      <c r="O3004" s="231"/>
      <c r="P3004" s="231"/>
      <c r="Q3004" s="231"/>
      <c r="R3004" s="231"/>
      <c r="S3004" s="231"/>
      <c r="T3004" s="231"/>
    </row>
    <row r="3005">
      <c r="A3005" s="257" t="str">
        <v>fl067</v>
      </c>
      <c r="B3005" s="257" t="str">
        <v>fl</v>
      </c>
      <c r="C3005" s="257" t="str">
        <v>辅料系列</v>
      </c>
      <c r="D3005" s="257"/>
      <c r="E3005" s="257"/>
      <c r="F3005" s="257" t="str">
        <v>普兰特薄垫说明书</v>
      </c>
      <c r="G3005" s="231"/>
      <c r="H3005" s="231"/>
      <c r="I3005" s="231"/>
      <c r="J3005" s="231"/>
      <c r="K3005" s="231"/>
      <c r="L3005" s="231"/>
      <c r="M3005" s="231"/>
      <c r="N3005" s="231"/>
      <c r="O3005" s="231"/>
      <c r="P3005" s="231"/>
      <c r="Q3005" s="231"/>
      <c r="R3005" s="231"/>
      <c r="S3005" s="231"/>
      <c r="T3005" s="231"/>
    </row>
    <row r="3006">
      <c r="A3006" s="257" t="str">
        <v>fl068</v>
      </c>
      <c r="B3006" s="257" t="str">
        <v>fl</v>
      </c>
      <c r="C3006" s="257" t="str">
        <v>辅料系列</v>
      </c>
      <c r="D3006" s="257"/>
      <c r="E3006" s="257"/>
      <c r="F3006" s="257" t="str">
        <v>普兰特薄垫洗标90*200*6（定制，交期15天）</v>
      </c>
      <c r="G3006" s="231"/>
      <c r="H3006" s="231"/>
      <c r="I3006" s="231"/>
      <c r="J3006" s="231"/>
      <c r="K3006" s="231"/>
      <c r="L3006" s="231"/>
      <c r="M3006" s="231"/>
      <c r="N3006" s="231"/>
      <c r="O3006" s="231"/>
      <c r="P3006" s="231"/>
      <c r="Q3006" s="231"/>
      <c r="R3006" s="231"/>
      <c r="S3006" s="231"/>
      <c r="T3006" s="231"/>
    </row>
    <row r="3007">
      <c r="A3007" s="257" t="str">
        <v>fl069</v>
      </c>
      <c r="B3007" s="257" t="str">
        <v>fl</v>
      </c>
      <c r="C3007" s="257" t="str">
        <v>辅料系列</v>
      </c>
      <c r="D3007" s="257"/>
      <c r="E3007" s="257"/>
      <c r="F3007" s="257" t="str">
        <v>普兰特薄垫洗标120*200*6（定制，交期15天）</v>
      </c>
      <c r="G3007" s="231"/>
      <c r="H3007" s="231"/>
      <c r="I3007" s="231"/>
      <c r="J3007" s="231"/>
      <c r="K3007" s="231"/>
      <c r="L3007" s="231"/>
      <c r="M3007" s="231"/>
      <c r="N3007" s="231"/>
      <c r="O3007" s="231"/>
      <c r="P3007" s="231"/>
      <c r="Q3007" s="231"/>
      <c r="R3007" s="231"/>
      <c r="S3007" s="231"/>
      <c r="T3007" s="231"/>
    </row>
    <row r="3008">
      <c r="A3008" s="257" t="str">
        <v>fl070</v>
      </c>
      <c r="B3008" s="257" t="str">
        <v>fl</v>
      </c>
      <c r="C3008" s="257" t="str">
        <v>辅料系列</v>
      </c>
      <c r="D3008" s="257"/>
      <c r="E3008" s="257"/>
      <c r="F3008" s="257" t="str">
        <v>普兰特薄垫洗标120*190*6（定制，交期15天）</v>
      </c>
      <c r="G3008" s="231"/>
      <c r="H3008" s="231"/>
      <c r="I3008" s="231"/>
      <c r="J3008" s="231"/>
      <c r="K3008" s="231"/>
      <c r="L3008" s="231"/>
      <c r="M3008" s="231"/>
      <c r="N3008" s="231"/>
      <c r="O3008" s="231"/>
      <c r="P3008" s="231"/>
      <c r="Q3008" s="231"/>
      <c r="R3008" s="231"/>
      <c r="S3008" s="231"/>
      <c r="T3008" s="231"/>
    </row>
    <row r="3009">
      <c r="A3009" s="257" t="str">
        <v>fl071</v>
      </c>
      <c r="B3009" s="257" t="str">
        <v>fl</v>
      </c>
      <c r="C3009" s="257" t="str">
        <v>辅料系列</v>
      </c>
      <c r="D3009" s="257"/>
      <c r="E3009" s="257"/>
      <c r="F3009" s="257" t="str">
        <v>普兰特薄垫洗标150*190*6（定制，交期15天）</v>
      </c>
      <c r="G3009" s="231"/>
      <c r="H3009" s="231"/>
      <c r="I3009" s="231"/>
      <c r="J3009" s="231"/>
      <c r="K3009" s="231"/>
      <c r="L3009" s="231"/>
      <c r="M3009" s="231"/>
      <c r="N3009" s="231"/>
      <c r="O3009" s="231"/>
      <c r="P3009" s="231"/>
      <c r="Q3009" s="231"/>
      <c r="R3009" s="231"/>
      <c r="S3009" s="231"/>
      <c r="T3009" s="231"/>
    </row>
    <row r="3010">
      <c r="A3010" s="257" t="str">
        <v>fl072</v>
      </c>
      <c r="B3010" s="257" t="str">
        <v>fl</v>
      </c>
      <c r="C3010" s="257" t="str">
        <v>辅料系列</v>
      </c>
      <c r="D3010" s="257"/>
      <c r="E3010" s="257"/>
      <c r="F3010" s="257" t="str">
        <v>普兰特厚垫洗标120*200*28cm(酒店同款-定制）</v>
      </c>
      <c r="G3010" s="231"/>
      <c r="H3010" s="231"/>
      <c r="I3010" s="231"/>
      <c r="J3010" s="231"/>
      <c r="K3010" s="231"/>
      <c r="L3010" s="231"/>
      <c r="M3010" s="231"/>
      <c r="N3010" s="231"/>
      <c r="O3010" s="231"/>
      <c r="P3010" s="231"/>
      <c r="Q3010" s="231"/>
      <c r="R3010" s="231"/>
      <c r="S3010" s="231"/>
      <c r="T3010" s="231"/>
    </row>
    <row r="3011">
      <c r="A3011" s="257" t="str">
        <v>fl073</v>
      </c>
      <c r="B3011" s="257" t="str">
        <v>fl</v>
      </c>
      <c r="C3011" s="257" t="str">
        <v>辅料系列</v>
      </c>
      <c r="D3011" s="257"/>
      <c r="E3011" s="257"/>
      <c r="F3011" s="257" t="str">
        <v>普兰特厚垫洗标150*200*28cm(酒店同款）</v>
      </c>
      <c r="G3011" s="231"/>
      <c r="H3011" s="231"/>
      <c r="I3011" s="231"/>
      <c r="J3011" s="231"/>
      <c r="K3011" s="231"/>
      <c r="L3011" s="231"/>
      <c r="M3011" s="231"/>
      <c r="N3011" s="231"/>
      <c r="O3011" s="231"/>
      <c r="P3011" s="231"/>
      <c r="Q3011" s="231"/>
      <c r="R3011" s="231"/>
      <c r="S3011" s="231"/>
      <c r="T3011" s="231"/>
    </row>
    <row r="3012">
      <c r="A3012" s="257" t="str">
        <v>fl074</v>
      </c>
      <c r="B3012" s="257" t="str">
        <v>fl</v>
      </c>
      <c r="C3012" s="257" t="str">
        <v>辅料系列</v>
      </c>
      <c r="D3012" s="257"/>
      <c r="E3012" s="257"/>
      <c r="F3012" s="257" t="str">
        <v>普兰特厚垫洗标180*200*28cm(酒店同款）</v>
      </c>
      <c r="G3012" s="231"/>
      <c r="H3012" s="231"/>
      <c r="I3012" s="231"/>
      <c r="J3012" s="231"/>
      <c r="K3012" s="231"/>
      <c r="L3012" s="231"/>
      <c r="M3012" s="231"/>
      <c r="N3012" s="231"/>
      <c r="O3012" s="231"/>
      <c r="P3012" s="231"/>
      <c r="Q3012" s="231"/>
      <c r="R3012" s="231"/>
      <c r="S3012" s="231"/>
      <c r="T3012" s="231"/>
    </row>
    <row r="3013">
      <c r="A3013" s="257" t="str">
        <v>fl075</v>
      </c>
      <c r="B3013" s="257" t="str">
        <v>fl</v>
      </c>
      <c r="C3013" s="257" t="str">
        <v>辅料系列</v>
      </c>
      <c r="D3013" s="257"/>
      <c r="E3013" s="257"/>
      <c r="F3013" s="257" t="str">
        <v>普兰特厚垫洗标200*200*28cm(酒店同款）</v>
      </c>
      <c r="G3013" s="231"/>
      <c r="H3013" s="231"/>
      <c r="I3013" s="231"/>
      <c r="J3013" s="231"/>
      <c r="K3013" s="231"/>
      <c r="L3013" s="231"/>
      <c r="M3013" s="231"/>
      <c r="N3013" s="231"/>
      <c r="O3013" s="231"/>
      <c r="P3013" s="231"/>
      <c r="Q3013" s="231"/>
      <c r="R3013" s="231"/>
      <c r="S3013" s="231"/>
      <c r="T3013" s="231"/>
    </row>
    <row r="3014">
      <c r="A3014" s="257" t="str">
        <v>fl076</v>
      </c>
      <c r="B3014" s="257" t="str">
        <v>fl</v>
      </c>
      <c r="C3014" s="257" t="str">
        <v>辅料系列</v>
      </c>
      <c r="D3014" s="257"/>
      <c r="E3014" s="257"/>
      <c r="F3014" s="257" t="str">
        <v>普兰特厚垫洗标120*200*22cm(家用款-定制）</v>
      </c>
      <c r="G3014" s="231"/>
      <c r="H3014" s="231"/>
      <c r="I3014" s="231"/>
      <c r="J3014" s="231"/>
      <c r="K3014" s="231"/>
      <c r="L3014" s="231"/>
      <c r="M3014" s="231"/>
      <c r="N3014" s="231"/>
      <c r="O3014" s="231"/>
      <c r="P3014" s="231"/>
      <c r="Q3014" s="231"/>
      <c r="R3014" s="231"/>
      <c r="S3014" s="231"/>
      <c r="T3014" s="231"/>
    </row>
    <row r="3015">
      <c r="A3015" s="257" t="str">
        <v>fl077</v>
      </c>
      <c r="B3015" s="257" t="str">
        <v>fl</v>
      </c>
      <c r="C3015" s="257" t="str">
        <v>辅料系列</v>
      </c>
      <c r="D3015" s="257"/>
      <c r="E3015" s="257"/>
      <c r="F3015" s="257" t="str">
        <v>普兰特厚垫洗标150*200*22cm(家用款）</v>
      </c>
      <c r="G3015" s="231"/>
      <c r="H3015" s="231"/>
      <c r="I3015" s="231"/>
      <c r="J3015" s="231"/>
      <c r="K3015" s="231"/>
      <c r="L3015" s="231"/>
      <c r="M3015" s="231"/>
      <c r="N3015" s="231"/>
      <c r="O3015" s="231"/>
      <c r="P3015" s="231"/>
      <c r="Q3015" s="231"/>
      <c r="R3015" s="231"/>
      <c r="S3015" s="231"/>
      <c r="T3015" s="231"/>
    </row>
    <row r="3016">
      <c r="A3016" s="257" t="str">
        <v>fl078</v>
      </c>
      <c r="B3016" s="257" t="str">
        <v>fl</v>
      </c>
      <c r="C3016" s="257" t="str">
        <v>辅料系列</v>
      </c>
      <c r="D3016" s="257"/>
      <c r="E3016" s="257"/>
      <c r="F3016" s="257" t="str">
        <v>普兰特厚垫洗标180*200*22cm(家用款）</v>
      </c>
      <c r="G3016" s="231"/>
      <c r="H3016" s="231"/>
      <c r="I3016" s="231"/>
      <c r="J3016" s="231"/>
      <c r="K3016" s="231"/>
      <c r="L3016" s="231"/>
      <c r="M3016" s="231"/>
      <c r="N3016" s="231"/>
      <c r="O3016" s="231"/>
      <c r="P3016" s="231"/>
      <c r="Q3016" s="231"/>
      <c r="R3016" s="231"/>
      <c r="S3016" s="231"/>
      <c r="T3016" s="231"/>
    </row>
    <row r="3017">
      <c r="A3017" s="257" t="str">
        <v>fl079</v>
      </c>
      <c r="B3017" s="257" t="str">
        <v>fl</v>
      </c>
      <c r="C3017" s="257" t="str">
        <v>辅料系列</v>
      </c>
      <c r="D3017" s="257"/>
      <c r="E3017" s="257"/>
      <c r="F3017" s="257" t="str">
        <v>普兰特厚垫洗标200*200*22cm(家用款）</v>
      </c>
      <c r="G3017" s="231"/>
      <c r="H3017" s="231"/>
      <c r="I3017" s="231"/>
      <c r="J3017" s="231"/>
      <c r="K3017" s="231"/>
      <c r="L3017" s="231"/>
      <c r="M3017" s="231"/>
      <c r="N3017" s="231"/>
      <c r="O3017" s="231"/>
      <c r="P3017" s="231"/>
      <c r="Q3017" s="231"/>
      <c r="R3017" s="231"/>
      <c r="S3017" s="231"/>
      <c r="T3017" s="231"/>
    </row>
    <row r="3018">
      <c r="A3018" s="257" t="str">
        <v>fl080</v>
      </c>
      <c r="B3018" s="257" t="str">
        <v>fl</v>
      </c>
      <c r="C3018" s="257" t="str">
        <v>辅料系列</v>
      </c>
      <c r="D3018" s="257"/>
      <c r="E3018" s="257"/>
      <c r="F3018" s="257" t="str">
        <v>萨和 售后卡片</v>
      </c>
      <c r="G3018" s="231"/>
      <c r="H3018" s="231"/>
      <c r="I3018" s="231"/>
      <c r="J3018" s="231"/>
      <c r="K3018" s="231"/>
      <c r="L3018" s="231"/>
      <c r="M3018" s="231"/>
      <c r="N3018" s="231"/>
      <c r="O3018" s="231"/>
      <c r="P3018" s="231"/>
      <c r="Q3018" s="231"/>
      <c r="R3018" s="231"/>
      <c r="S3018" s="231"/>
      <c r="T3018" s="231"/>
    </row>
    <row r="3019">
      <c r="A3019" s="257" t="str">
        <v>fl081</v>
      </c>
      <c r="B3019" s="257" t="str">
        <v>fl</v>
      </c>
      <c r="C3019" s="257" t="str">
        <v>辅料系列</v>
      </c>
      <c r="D3019" s="257"/>
      <c r="E3019" s="257"/>
      <c r="F3019" s="257" t="str">
        <v>atour market划片</v>
      </c>
      <c r="G3019" s="231"/>
      <c r="H3019" s="231"/>
      <c r="I3019" s="231"/>
      <c r="J3019" s="231"/>
      <c r="K3019" s="231"/>
      <c r="L3019" s="231"/>
      <c r="M3019" s="231"/>
      <c r="N3019" s="231"/>
      <c r="O3019" s="231"/>
      <c r="P3019" s="231"/>
      <c r="Q3019" s="231"/>
      <c r="R3019" s="231"/>
      <c r="S3019" s="231"/>
      <c r="T3019" s="231"/>
    </row>
    <row r="3020">
      <c r="A3020" s="257" t="str">
        <v>fl082</v>
      </c>
      <c r="B3020" s="257" t="str">
        <v>fl</v>
      </c>
      <c r="C3020" s="257" t="str">
        <v>辅料系列</v>
      </c>
      <c r="D3020" s="257"/>
      <c r="E3020" s="257"/>
      <c r="F3020" s="257" t="str">
        <v>tpee床垫说明书</v>
      </c>
      <c r="G3020" s="231"/>
      <c r="H3020" s="231"/>
      <c r="I3020" s="231"/>
      <c r="J3020" s="231"/>
      <c r="K3020" s="231"/>
      <c r="L3020" s="231"/>
      <c r="M3020" s="231"/>
      <c r="N3020" s="231"/>
      <c r="O3020" s="231"/>
      <c r="P3020" s="231"/>
      <c r="Q3020" s="231"/>
      <c r="R3020" s="231"/>
      <c r="S3020" s="231"/>
      <c r="T3020" s="231"/>
    </row>
    <row r="3021">
      <c r="A3021" s="257" t="str">
        <v>fl083</v>
      </c>
      <c r="B3021" s="257" t="str">
        <v>fl</v>
      </c>
      <c r="C3021" s="257" t="str">
        <v>辅料系列</v>
      </c>
      <c r="D3021" s="257"/>
      <c r="E3021" s="257"/>
      <c r="F3021" s="257" t="str">
        <v>1+1&amp;前开盖新款拉杆箱模具</v>
      </c>
      <c r="G3021" s="231"/>
      <c r="H3021" s="231"/>
      <c r="I3021" s="231"/>
      <c r="J3021" s="231"/>
      <c r="K3021" s="231"/>
      <c r="L3021" s="231"/>
      <c r="M3021" s="231"/>
      <c r="N3021" s="231"/>
      <c r="O3021" s="231"/>
      <c r="P3021" s="231"/>
      <c r="Q3021" s="231"/>
      <c r="R3021" s="231"/>
      <c r="S3021" s="231"/>
      <c r="T3021" s="231"/>
    </row>
    <row r="3022">
      <c r="A3022" s="257" t="str">
        <v>fl084</v>
      </c>
      <c r="B3022" s="257" t="str">
        <v>fl</v>
      </c>
      <c r="C3022" s="257" t="str">
        <v>辅料系列</v>
      </c>
      <c r="D3022" s="257"/>
      <c r="E3022" s="257"/>
      <c r="F3022" s="257" t="str">
        <v>拉杆箱硅胶手把模具</v>
      </c>
      <c r="G3022" s="231"/>
      <c r="H3022" s="231"/>
      <c r="I3022" s="231"/>
      <c r="J3022" s="231"/>
      <c r="K3022" s="231"/>
      <c r="L3022" s="231"/>
      <c r="M3022" s="231"/>
      <c r="N3022" s="231"/>
      <c r="O3022" s="231"/>
      <c r="P3022" s="231"/>
      <c r="Q3022" s="231"/>
      <c r="R3022" s="231"/>
      <c r="S3022" s="231"/>
      <c r="T3022" s="231"/>
    </row>
    <row r="3023">
      <c r="A3023" s="257" t="str">
        <v>fl085</v>
      </c>
      <c r="B3023" s="257" t="str">
        <v>fl</v>
      </c>
      <c r="C3023" s="257" t="str">
        <v>辅料系列</v>
      </c>
      <c r="D3023" s="257"/>
      <c r="E3023" s="257"/>
      <c r="F3023" s="257" t="str">
        <v>裸棉棉花卡片</v>
      </c>
      <c r="G3023" s="231"/>
      <c r="H3023" s="231"/>
      <c r="I3023" s="231"/>
      <c r="J3023" s="231"/>
      <c r="K3023" s="231"/>
      <c r="L3023" s="231"/>
      <c r="M3023" s="231"/>
      <c r="N3023" s="231"/>
      <c r="O3023" s="231"/>
      <c r="P3023" s="231"/>
      <c r="Q3023" s="231"/>
      <c r="R3023" s="231"/>
      <c r="S3023" s="231"/>
      <c r="T3023" s="231"/>
    </row>
    <row r="3024">
      <c r="A3024" s="257" t="str">
        <v>ydxq001</v>
      </c>
      <c r="B3024" s="257" t="str">
        <v>fl</v>
      </c>
      <c r="C3024" s="257" t="str">
        <v>辅料系列</v>
      </c>
      <c r="D3024" s="257"/>
      <c r="E3024" s="257"/>
      <c r="F3024" s="257" t="str">
        <v>枕头帆布袋</v>
      </c>
      <c r="G3024" s="231"/>
      <c r="H3024" s="231"/>
      <c r="I3024" s="231"/>
      <c r="J3024" s="231"/>
      <c r="K3024" s="231"/>
      <c r="L3024" s="231"/>
      <c r="M3024" s="231"/>
      <c r="N3024" s="231"/>
      <c r="O3024" s="231"/>
      <c r="P3024" s="231"/>
      <c r="Q3024" s="231"/>
      <c r="R3024" s="231"/>
      <c r="S3024" s="231"/>
      <c r="T3024" s="231"/>
    </row>
    <row r="3025">
      <c r="A3025" s="257" t="str">
        <v>ydxq002</v>
      </c>
      <c r="B3025" s="257" t="str">
        <v>fl</v>
      </c>
      <c r="C3025" s="257" t="str">
        <v>辅料系列</v>
      </c>
      <c r="D3025" s="257"/>
      <c r="E3025" s="257"/>
      <c r="F3025" s="257" t="str">
        <v>收拉帆布袋</v>
      </c>
      <c r="G3025" s="231"/>
      <c r="H3025" s="231"/>
      <c r="I3025" s="231"/>
      <c r="J3025" s="231"/>
      <c r="K3025" s="231"/>
      <c r="L3025" s="231"/>
      <c r="M3025" s="231"/>
      <c r="N3025" s="231"/>
      <c r="O3025" s="231"/>
      <c r="P3025" s="231"/>
      <c r="Q3025" s="231"/>
      <c r="R3025" s="231"/>
      <c r="S3025" s="231"/>
      <c r="T3025" s="231"/>
    </row>
    <row r="3026">
      <c r="A3026" s="257" t="str">
        <v>YDXQ-MHDP</v>
      </c>
      <c r="B3026" s="257" t="str">
        <v>fl</v>
      </c>
      <c r="C3026" s="257" t="str">
        <v>辅料系列</v>
      </c>
      <c r="D3026" s="257"/>
      <c r="E3026" s="257"/>
      <c r="F3026" s="257" t="str">
        <v>米黄吊牌+裸棉线</v>
      </c>
      <c r="G3026" s="231"/>
      <c r="H3026" s="231"/>
      <c r="I3026" s="231"/>
      <c r="J3026" s="231"/>
      <c r="K3026" s="231"/>
      <c r="L3026" s="231"/>
      <c r="M3026" s="231"/>
      <c r="N3026" s="231"/>
      <c r="O3026" s="231"/>
      <c r="P3026" s="231"/>
      <c r="Q3026" s="231"/>
      <c r="R3026" s="231"/>
      <c r="S3026" s="231"/>
      <c r="T3026" s="231"/>
    </row>
    <row r="3027">
      <c r="A3027" s="257" t="str">
        <v>YDXQ-ZZB</v>
      </c>
      <c r="B3027" s="257" t="str">
        <v>fl</v>
      </c>
      <c r="C3027" s="257" t="str">
        <v>辅料系列</v>
      </c>
      <c r="D3027" s="257"/>
      <c r="E3027" s="257"/>
      <c r="F3027" s="257" t="str">
        <v>亚朵星球 主织标-裸色棉带黑丝印-5.8*4.5cm</v>
      </c>
      <c r="G3027" s="231"/>
      <c r="H3027" s="231"/>
      <c r="I3027" s="231"/>
      <c r="J3027" s="231"/>
      <c r="K3027" s="231"/>
      <c r="L3027" s="231"/>
      <c r="M3027" s="231"/>
      <c r="N3027" s="231"/>
      <c r="O3027" s="231"/>
      <c r="P3027" s="231"/>
      <c r="Q3027" s="231"/>
      <c r="R3027" s="231"/>
      <c r="S3027" s="231"/>
      <c r="T3027" s="231"/>
    </row>
    <row r="3028">
      <c r="A3028" s="257" t="str">
        <v>YDXQ-SND48*38</v>
      </c>
      <c r="B3028" s="257" t="str">
        <v>fl</v>
      </c>
      <c r="C3028" s="257" t="str">
        <v>辅料系列</v>
      </c>
      <c r="D3028" s="257"/>
      <c r="E3028" s="257"/>
      <c r="F3028" s="257" t="str">
        <v>包装系列亚朵星球 -裸棉束口收纳袋48*38</v>
      </c>
      <c r="G3028" s="231"/>
      <c r="H3028" s="231"/>
      <c r="I3028" s="231"/>
      <c r="J3028" s="231"/>
      <c r="K3028" s="231"/>
      <c r="L3028" s="231"/>
      <c r="M3028" s="231"/>
      <c r="N3028" s="231"/>
      <c r="O3028" s="231"/>
      <c r="P3028" s="231"/>
      <c r="Q3028" s="231"/>
      <c r="R3028" s="231"/>
      <c r="S3028" s="231"/>
      <c r="T3028" s="231"/>
    </row>
    <row r="3029">
      <c r="A3029" s="257" t="str">
        <v>YDXQ-SND48*75</v>
      </c>
      <c r="B3029" s="257" t="str">
        <v>fl</v>
      </c>
      <c r="C3029" s="257" t="str">
        <v>辅料系列</v>
      </c>
      <c r="D3029" s="257"/>
      <c r="E3029" s="257"/>
      <c r="F3029" s="257" t="str">
        <v>包装系列亚朵星球 -裸棉束口收纳袋48*75</v>
      </c>
      <c r="G3029" s="231"/>
      <c r="H3029" s="231"/>
      <c r="I3029" s="231"/>
      <c r="J3029" s="231"/>
      <c r="K3029" s="231"/>
      <c r="L3029" s="231"/>
      <c r="M3029" s="231"/>
      <c r="N3029" s="231"/>
      <c r="O3029" s="231"/>
      <c r="P3029" s="231"/>
      <c r="Q3029" s="231"/>
      <c r="R3029" s="231"/>
      <c r="S3029" s="231"/>
      <c r="T3029" s="231"/>
    </row>
    <row r="3030">
      <c r="A3030" s="257" t="str">
        <v>YDXQ-ZTPET</v>
      </c>
      <c r="B3030" s="257" t="str">
        <v>fl</v>
      </c>
      <c r="C3030" s="257" t="str">
        <v>辅料系列</v>
      </c>
      <c r="D3030" s="257"/>
      <c r="E3030" s="257"/>
      <c r="F3030" s="257" t="str">
        <v>亚朵星球 枕头PET磨砂抽绳束口袋</v>
      </c>
      <c r="G3030" s="231"/>
      <c r="H3030" s="231"/>
      <c r="I3030" s="231"/>
      <c r="J3030" s="231"/>
      <c r="K3030" s="231"/>
      <c r="L3030" s="231"/>
      <c r="M3030" s="231"/>
      <c r="N3030" s="231"/>
      <c r="O3030" s="231"/>
      <c r="P3030" s="231"/>
      <c r="Q3030" s="231"/>
      <c r="R3030" s="231"/>
      <c r="S3030" s="231"/>
      <c r="T3030" s="231"/>
    </row>
    <row r="3031">
      <c r="A3031" s="257" t="str">
        <v>fl087</v>
      </c>
      <c r="B3031" s="257" t="str">
        <v>fl</v>
      </c>
      <c r="C3031" s="257" t="str">
        <v>辅料系列</v>
      </c>
      <c r="D3031" s="257"/>
      <c r="E3031" s="257"/>
      <c r="F3031" s="257" t="str">
        <v>深睡2.0枕头腰封（100个/捆）</v>
      </c>
      <c r="G3031" s="231"/>
      <c r="H3031" s="231"/>
      <c r="I3031" s="231"/>
      <c r="J3031" s="231"/>
      <c r="K3031" s="231"/>
      <c r="L3031" s="231"/>
      <c r="M3031" s="231"/>
      <c r="N3031" s="231"/>
      <c r="O3031" s="231"/>
      <c r="P3031" s="231"/>
      <c r="Q3031" s="231"/>
      <c r="R3031" s="231"/>
      <c r="S3031" s="231"/>
      <c r="T3031" s="231"/>
    </row>
    <row r="3032">
      <c r="A3032" s="257" t="str">
        <v>fl088</v>
      </c>
      <c r="B3032" s="257" t="str">
        <v>fl</v>
      </c>
      <c r="C3032" s="257" t="str">
        <v>辅料系列</v>
      </c>
      <c r="D3032" s="257"/>
      <c r="E3032" s="257"/>
      <c r="F3032" s="257" t="str">
        <v>ATM1.5海绵三件套</v>
      </c>
      <c r="G3032" s="231"/>
      <c r="H3032" s="231"/>
      <c r="I3032" s="231"/>
      <c r="J3032" s="231"/>
      <c r="K3032" s="231"/>
      <c r="L3032" s="231"/>
      <c r="M3032" s="231"/>
      <c r="N3032" s="231"/>
      <c r="O3032" s="231"/>
      <c r="P3032" s="231"/>
      <c r="Q3032" s="231"/>
      <c r="R3032" s="231"/>
      <c r="S3032" s="231"/>
      <c r="T3032" s="231"/>
    </row>
    <row r="3033">
      <c r="A3033" s="257" t="str">
        <v>fl089</v>
      </c>
      <c r="B3033" s="257" t="str">
        <v>fl</v>
      </c>
      <c r="C3033" s="257" t="str">
        <v>辅料系列</v>
      </c>
      <c r="D3033" s="257"/>
      <c r="E3033" s="257"/>
      <c r="F3033" s="257" t="str">
        <v>ATM1.5海绵三件套角标贴</v>
      </c>
      <c r="G3033" s="231"/>
      <c r="H3033" s="231"/>
      <c r="I3033" s="231"/>
      <c r="J3033" s="231"/>
      <c r="K3033" s="231"/>
      <c r="L3033" s="231"/>
      <c r="M3033" s="231"/>
      <c r="N3033" s="231"/>
      <c r="O3033" s="231"/>
      <c r="P3033" s="231"/>
      <c r="Q3033" s="231"/>
      <c r="R3033" s="231"/>
      <c r="S3033" s="231"/>
      <c r="T3033" s="231"/>
    </row>
    <row r="3034">
      <c r="A3034" s="257" t="str">
        <v>0105100041-120*200</v>
      </c>
      <c r="B3034" s="257" t="str">
        <v>0105100041</v>
      </c>
      <c r="C3034" s="257" t="str">
        <v>亚朵生活 天然乳胶记忆棉抗菌弹窗床垫</v>
      </c>
      <c r="D3034" s="257"/>
      <c r="E3034" s="257"/>
      <c r="F3034" s="257" t="str">
        <v>三方品规格:120*200*23</v>
      </c>
      <c r="G3034" s="231"/>
      <c r="H3034" s="231"/>
      <c r="I3034" s="231"/>
      <c r="J3034" s="231"/>
      <c r="K3034" s="231"/>
      <c r="L3034" s="231"/>
      <c r="M3034" s="231"/>
      <c r="N3034" s="231"/>
      <c r="O3034" s="231"/>
      <c r="P3034" s="231"/>
      <c r="Q3034" s="231"/>
      <c r="R3034" s="231"/>
      <c r="S3034" s="231"/>
      <c r="T3034" s="231"/>
    </row>
    <row r="3035">
      <c r="A3035" s="257" t="str">
        <v>0105100041-150*200</v>
      </c>
      <c r="B3035" s="257" t="str">
        <v>0105100041</v>
      </c>
      <c r="C3035" s="257" t="str">
        <v>亚朵生活 天然乳胶记忆棉抗菌弹窗床垫</v>
      </c>
      <c r="D3035" s="257"/>
      <c r="E3035" s="257"/>
      <c r="F3035" s="257" t="str">
        <v>床品尺寸:150*200*23</v>
      </c>
      <c r="G3035" s="231"/>
      <c r="H3035" s="231"/>
      <c r="I3035" s="231"/>
      <c r="J3035" s="231"/>
      <c r="K3035" s="231"/>
      <c r="L3035" s="231"/>
      <c r="M3035" s="231"/>
      <c r="N3035" s="231"/>
      <c r="O3035" s="231"/>
      <c r="P3035" s="231"/>
      <c r="Q3035" s="231"/>
      <c r="R3035" s="231"/>
      <c r="S3035" s="231"/>
      <c r="T3035" s="231"/>
    </row>
    <row r="3036">
      <c r="A3036" s="257" t="str">
        <v>0105100041-180*200</v>
      </c>
      <c r="B3036" s="257" t="str">
        <v>0105100041</v>
      </c>
      <c r="C3036" s="257" t="str">
        <v>亚朵生活 天然乳胶记忆棉抗菌弹窗床垫</v>
      </c>
      <c r="D3036" s="257"/>
      <c r="E3036" s="257"/>
      <c r="F3036" s="257" t="str">
        <v>床品尺寸:180*200*23</v>
      </c>
      <c r="G3036" s="231"/>
      <c r="H3036" s="231"/>
      <c r="I3036" s="231"/>
      <c r="J3036" s="231"/>
      <c r="K3036" s="231"/>
      <c r="L3036" s="231"/>
      <c r="M3036" s="231"/>
      <c r="N3036" s="231"/>
      <c r="O3036" s="231"/>
      <c r="P3036" s="231"/>
      <c r="Q3036" s="231"/>
      <c r="R3036" s="231"/>
      <c r="S3036" s="231"/>
      <c r="T3036" s="231"/>
    </row>
    <row r="3037">
      <c r="A3037" s="257" t="str">
        <v>0105100041-200*200</v>
      </c>
      <c r="B3037" s="257" t="str">
        <v>0105100041</v>
      </c>
      <c r="C3037" s="257" t="str">
        <v>亚朵生活 天然乳胶记忆棉抗菌弹窗床垫</v>
      </c>
      <c r="D3037" s="257"/>
      <c r="E3037" s="257"/>
      <c r="F3037" s="257" t="str">
        <v>床品尺寸:200*200*23</v>
      </c>
      <c r="G3037" s="231"/>
      <c r="H3037" s="231"/>
      <c r="I3037" s="231"/>
      <c r="J3037" s="231"/>
      <c r="K3037" s="231"/>
      <c r="L3037" s="231"/>
      <c r="M3037" s="231"/>
      <c r="N3037" s="231"/>
      <c r="O3037" s="231"/>
      <c r="P3037" s="231"/>
      <c r="Q3037" s="231"/>
      <c r="R3037" s="231"/>
      <c r="S3037" s="231"/>
      <c r="T3037" s="231"/>
    </row>
    <row r="3038">
      <c r="A3038" s="257" t="str">
        <v>0802199999-1</v>
      </c>
      <c r="B3038" s="257" t="str">
        <v>0802199999</v>
      </c>
      <c r="C3038" s="257" t="str">
        <v>亚朵生活 Z: x HYM 定制DUO（音箱黑胶便携一体机）</v>
      </c>
      <c r="D3038" s="257" t="str">
        <v>黑胶唱机</v>
      </c>
      <c r="E3038" s="257"/>
      <c r="F3038" s="257" t="str">
        <v>默认规格</v>
      </c>
      <c r="G3038" s="231"/>
      <c r="H3038" s="231"/>
      <c r="I3038" s="231"/>
      <c r="J3038" s="231"/>
      <c r="K3038" s="231"/>
      <c r="L3038" s="231"/>
      <c r="M3038" s="231"/>
      <c r="N3038" s="231"/>
      <c r="O3038" s="231"/>
      <c r="P3038" s="231"/>
      <c r="Q3038" s="231"/>
      <c r="R3038" s="231"/>
      <c r="S3038" s="231"/>
      <c r="T3038" s="231"/>
    </row>
    <row r="3039">
      <c r="A3039" s="257" t="str">
        <v>0000000000-1</v>
      </c>
      <c r="B3039" s="257" t="str">
        <v>0000000000</v>
      </c>
      <c r="C3039" s="257" t="str">
        <v>大客户特许病房虚拟商品</v>
      </c>
      <c r="D3039" s="257"/>
      <c r="E3039" s="257"/>
      <c r="F3039" s="257" t="str">
        <v>默认规格</v>
      </c>
      <c r="G3039" s="231"/>
      <c r="H3039" s="231"/>
      <c r="I3039" s="231"/>
      <c r="J3039" s="231"/>
      <c r="K3039" s="231"/>
      <c r="L3039" s="231"/>
      <c r="M3039" s="231"/>
      <c r="N3039" s="231"/>
      <c r="O3039" s="231"/>
      <c r="P3039" s="231"/>
      <c r="Q3039" s="231"/>
      <c r="R3039" s="231"/>
      <c r="S3039" s="231"/>
      <c r="T3039" s="231"/>
    </row>
    <row r="3040">
      <c r="A3040" s="257" t="str">
        <v>1199199999-1</v>
      </c>
      <c r="B3040" s="257" t="str">
        <v>1199199999</v>
      </c>
      <c r="C3040" s="257" t="str">
        <v>亚朵生活 相心历2021</v>
      </c>
      <c r="D3040" s="257"/>
      <c r="E3040" s="257"/>
      <c r="F3040" s="257" t="str">
        <v>默认规格</v>
      </c>
      <c r="G3040" s="231"/>
      <c r="H3040" s="231"/>
      <c r="I3040" s="231"/>
      <c r="J3040" s="231"/>
      <c r="K3040" s="231"/>
      <c r="L3040" s="231"/>
      <c r="M3040" s="231"/>
      <c r="N3040" s="231"/>
      <c r="O3040" s="231"/>
      <c r="P3040" s="231"/>
      <c r="Q3040" s="231"/>
      <c r="R3040" s="231"/>
      <c r="S3040" s="231"/>
      <c r="T3040" s="231"/>
    </row>
    <row r="3041">
      <c r="A3041" s="257" t="str">
        <v>0506100017-350wh</v>
      </c>
      <c r="B3041" s="257" t="str">
        <v>0506100017</v>
      </c>
      <c r="C3041" s="257" t="str">
        <v>亚朵生活 轻量弹盖保温杯花之语</v>
      </c>
      <c r="D3041" s="257"/>
      <c r="E3041" s="257"/>
      <c r="F3041" s="257" t="str">
        <v>花之语350mL</v>
      </c>
      <c r="G3041" s="231"/>
      <c r="H3041" s="231"/>
      <c r="I3041" s="231"/>
      <c r="J3041" s="231"/>
      <c r="K3041" s="231"/>
      <c r="L3041" s="231"/>
      <c r="M3041" s="231"/>
      <c r="N3041" s="231"/>
      <c r="O3041" s="231"/>
      <c r="P3041" s="231"/>
      <c r="Q3041" s="231"/>
      <c r="R3041" s="231"/>
      <c r="S3041" s="231"/>
      <c r="T3041" s="231"/>
    </row>
    <row r="3042">
      <c r="A3042" s="257" t="str">
        <v>0506100017-480wh</v>
      </c>
      <c r="B3042" s="257" t="str">
        <v>0506100017</v>
      </c>
      <c r="C3042" s="257" t="str">
        <v>亚朵生活 轻量弹盖保温杯花之语</v>
      </c>
      <c r="D3042" s="257"/>
      <c r="E3042" s="257"/>
      <c r="F3042" s="257" t="str">
        <v>花之语480mL</v>
      </c>
      <c r="G3042" s="231"/>
      <c r="H3042" s="231"/>
      <c r="I3042" s="231"/>
      <c r="J3042" s="231"/>
      <c r="K3042" s="231"/>
      <c r="L3042" s="231"/>
      <c r="M3042" s="231"/>
      <c r="N3042" s="231"/>
      <c r="O3042" s="231"/>
      <c r="P3042" s="231"/>
      <c r="Q3042" s="231"/>
      <c r="R3042" s="231"/>
      <c r="S3042" s="231"/>
      <c r="T3042" s="231"/>
    </row>
    <row r="3043">
      <c r="A3043" s="257" t="str">
        <v>0708100003-1</v>
      </c>
      <c r="B3043" s="257" t="str">
        <v>0708100003</v>
      </c>
      <c r="C3043" s="257" t="str">
        <v>亚朵生活 烟酰胺雪肌倍润身体乳</v>
      </c>
      <c r="D3043" s="257"/>
      <c r="E3043" s="257"/>
      <c r="F3043" s="257" t="str">
        <v>300ml</v>
      </c>
      <c r="G3043" s="231"/>
      <c r="H3043" s="231"/>
      <c r="I3043" s="231"/>
      <c r="J3043" s="231"/>
      <c r="K3043" s="231"/>
      <c r="L3043" s="231"/>
      <c r="M3043" s="231"/>
      <c r="N3043" s="231"/>
      <c r="O3043" s="231"/>
      <c r="P3043" s="231"/>
      <c r="Q3043" s="231"/>
      <c r="R3043" s="231"/>
      <c r="S3043" s="231"/>
      <c r="T3043" s="231"/>
    </row>
    <row r="3044">
      <c r="A3044" s="257" t="str">
        <v>0603100015-1</v>
      </c>
      <c r="B3044" s="257" t="str">
        <v>0603100015</v>
      </c>
      <c r="C3044" s="257" t="str">
        <v>亚朵生活 菁纯沁润沐浴油</v>
      </c>
      <c r="D3044" s="257"/>
      <c r="E3044" s="257"/>
      <c r="F3044" s="257" t="str">
        <v>300ml</v>
      </c>
      <c r="G3044" s="231"/>
      <c r="H3044" s="231"/>
      <c r="I3044" s="231"/>
      <c r="J3044" s="231"/>
      <c r="K3044" s="231"/>
      <c r="L3044" s="231"/>
      <c r="M3044" s="231"/>
      <c r="N3044" s="231"/>
      <c r="O3044" s="231"/>
      <c r="P3044" s="231"/>
      <c r="Q3044" s="231"/>
      <c r="R3044" s="231"/>
      <c r="S3044" s="231"/>
      <c r="T3044" s="231"/>
    </row>
    <row r="3045">
      <c r="A3045" s="257" t="str">
        <v>0603100015-2</v>
      </c>
      <c r="B3045" s="257" t="str">
        <v>0603100015</v>
      </c>
      <c r="C3045" s="257" t="str">
        <v>亚朵生活 菁纯沁润沐浴油</v>
      </c>
      <c r="D3045" s="257"/>
      <c r="E3045" s="257"/>
      <c r="F3045" s="257" t="str">
        <v>50ml</v>
      </c>
      <c r="G3045" s="231"/>
      <c r="H3045" s="231"/>
      <c r="I3045" s="231"/>
      <c r="J3045" s="231"/>
      <c r="K3045" s="231"/>
      <c r="L3045" s="231"/>
      <c r="M3045" s="231"/>
      <c r="N3045" s="231"/>
      <c r="O3045" s="231"/>
      <c r="P3045" s="231"/>
      <c r="Q3045" s="231"/>
      <c r="R3045" s="231"/>
      <c r="S3045" s="231"/>
      <c r="T3045" s="231"/>
    </row>
    <row r="3046">
      <c r="A3046" s="257" t="str">
        <v>0502099999-1</v>
      </c>
      <c r="B3046" s="257" t="str">
        <v>0502099999</v>
      </c>
      <c r="C3046" s="257" t="str">
        <v>ZOYZOII×BEAR BENS B8儿童书包</v>
      </c>
      <c r="D3046" s="257"/>
      <c r="E3046" s="257"/>
      <c r="F3046" s="257" t="str">
        <v>宇宙战舰</v>
      </c>
      <c r="G3046" s="231"/>
      <c r="H3046" s="231"/>
      <c r="I3046" s="231"/>
      <c r="J3046" s="231"/>
      <c r="K3046" s="231"/>
      <c r="L3046" s="231"/>
      <c r="M3046" s="231"/>
      <c r="N3046" s="231"/>
      <c r="O3046" s="231"/>
      <c r="P3046" s="231"/>
      <c r="Q3046" s="231"/>
      <c r="R3046" s="231"/>
      <c r="S3046" s="231"/>
      <c r="T3046" s="231"/>
    </row>
    <row r="3047">
      <c r="A3047" s="257" t="str">
        <v>0502099999-2</v>
      </c>
      <c r="B3047" s="257" t="str">
        <v>0502099999</v>
      </c>
      <c r="C3047" s="257" t="str">
        <v>ZOYZOII×BEAR BENS B8儿童书包</v>
      </c>
      <c r="D3047" s="257"/>
      <c r="E3047" s="257"/>
      <c r="F3047" s="257" t="str">
        <v>糖心彩虹</v>
      </c>
      <c r="G3047" s="231"/>
      <c r="H3047" s="231"/>
      <c r="I3047" s="231"/>
      <c r="J3047" s="231"/>
      <c r="K3047" s="231"/>
      <c r="L3047" s="231"/>
      <c r="M3047" s="231"/>
      <c r="N3047" s="231"/>
      <c r="O3047" s="231"/>
      <c r="P3047" s="231"/>
      <c r="Q3047" s="231"/>
      <c r="R3047" s="231"/>
      <c r="S3047" s="231"/>
      <c r="T3047" s="231"/>
    </row>
    <row r="3048">
      <c r="A3048" s="257" t="str">
        <v>0502099999-3</v>
      </c>
      <c r="B3048" s="257" t="str">
        <v>0502099999</v>
      </c>
      <c r="C3048" s="257" t="str">
        <v>ZOYZOII×BEAR BENS B8儿童书包</v>
      </c>
      <c r="D3048" s="257"/>
      <c r="E3048" s="257"/>
      <c r="F3048" s="257" t="str">
        <v>卷心蛋糕</v>
      </c>
      <c r="G3048" s="231"/>
      <c r="H3048" s="231"/>
      <c r="I3048" s="231"/>
      <c r="J3048" s="231"/>
      <c r="K3048" s="231"/>
      <c r="L3048" s="231"/>
      <c r="M3048" s="231"/>
      <c r="N3048" s="231"/>
      <c r="O3048" s="231"/>
      <c r="P3048" s="231"/>
      <c r="Q3048" s="231"/>
      <c r="R3048" s="231"/>
      <c r="S3048" s="231"/>
      <c r="T3048" s="231"/>
    </row>
    <row r="3049">
      <c r="A3049" s="257" t="str">
        <v>0502099998-1</v>
      </c>
      <c r="B3049" s="257" t="str">
        <v>0502099998</v>
      </c>
      <c r="C3049" s="257" t="str">
        <v>ZOYZOII×BEAR BENS B1甜甜圈儿童书包</v>
      </c>
      <c r="D3049" s="257"/>
      <c r="E3049" s="257"/>
      <c r="F3049" s="257" t="str">
        <v>太空</v>
      </c>
      <c r="G3049" s="231"/>
      <c r="H3049" s="231"/>
      <c r="I3049" s="231"/>
      <c r="J3049" s="231"/>
      <c r="K3049" s="231"/>
      <c r="L3049" s="231"/>
      <c r="M3049" s="231"/>
      <c r="N3049" s="231"/>
      <c r="O3049" s="231"/>
      <c r="P3049" s="231"/>
      <c r="Q3049" s="231"/>
      <c r="R3049" s="231"/>
      <c r="S3049" s="231"/>
      <c r="T3049" s="231"/>
    </row>
    <row r="3050">
      <c r="A3050" s="257" t="str">
        <v>0502099998-2</v>
      </c>
      <c r="B3050" s="257" t="str">
        <v>0502099998</v>
      </c>
      <c r="C3050" s="257" t="str">
        <v>ZOYZOII×BEAR BENS B1甜甜圈儿童书包</v>
      </c>
      <c r="D3050" s="257"/>
      <c r="E3050" s="257"/>
      <c r="F3050" s="257" t="str">
        <v>天使</v>
      </c>
      <c r="G3050" s="231"/>
      <c r="H3050" s="231"/>
      <c r="I3050" s="231"/>
      <c r="J3050" s="231"/>
      <c r="K3050" s="231"/>
      <c r="L3050" s="231"/>
      <c r="M3050" s="231"/>
      <c r="N3050" s="231"/>
      <c r="O3050" s="231"/>
      <c r="P3050" s="231"/>
      <c r="Q3050" s="231"/>
      <c r="R3050" s="231"/>
      <c r="S3050" s="231"/>
      <c r="T3050" s="231"/>
    </row>
    <row r="3051">
      <c r="A3051" s="257" t="str">
        <v>0502099998-3</v>
      </c>
      <c r="B3051" s="257" t="str">
        <v>0502099998</v>
      </c>
      <c r="C3051" s="257" t="str">
        <v>ZOYZOII×BEAR BENS B1甜甜圈儿童书包</v>
      </c>
      <c r="D3051" s="257"/>
      <c r="E3051" s="257"/>
      <c r="F3051" s="257" t="str">
        <v>彩虹</v>
      </c>
      <c r="G3051" s="231"/>
      <c r="H3051" s="231"/>
      <c r="I3051" s="231"/>
      <c r="J3051" s="231"/>
      <c r="K3051" s="231"/>
      <c r="L3051" s="231"/>
      <c r="M3051" s="231"/>
      <c r="N3051" s="231"/>
      <c r="O3051" s="231"/>
      <c r="P3051" s="231"/>
      <c r="Q3051" s="231"/>
      <c r="R3051" s="231"/>
      <c r="S3051" s="231"/>
      <c r="T3051" s="231"/>
    </row>
    <row r="3052">
      <c r="A3052" s="257" t="str">
        <v>0502000095-1</v>
      </c>
      <c r="B3052" s="257" t="str">
        <v>0502000095</v>
      </c>
      <c r="C3052" s="257" t="str">
        <v>XDDESIGN 城市安全轻行背包</v>
      </c>
      <c r="D3052" s="257"/>
      <c r="E3052" s="257"/>
      <c r="F3052" s="257" t="str">
        <v>卡其色</v>
      </c>
      <c r="G3052" s="231"/>
      <c r="H3052" s="231"/>
      <c r="I3052" s="231"/>
      <c r="J3052" s="231"/>
      <c r="K3052" s="231"/>
      <c r="L3052" s="231"/>
      <c r="M3052" s="231"/>
      <c r="N3052" s="231"/>
      <c r="O3052" s="231"/>
      <c r="P3052" s="231"/>
      <c r="Q3052" s="231"/>
      <c r="R3052" s="231"/>
      <c r="S3052" s="231"/>
      <c r="T3052" s="231"/>
    </row>
    <row r="3053">
      <c r="A3053" s="257" t="str">
        <v>0502000095-2</v>
      </c>
      <c r="B3053" s="257" t="str">
        <v>0502000095</v>
      </c>
      <c r="C3053" s="257" t="str">
        <v>XDDESIGN 城市安全轻行背包</v>
      </c>
      <c r="D3053" s="257"/>
      <c r="E3053" s="257"/>
      <c r="F3053" s="257" t="str">
        <v>深海色</v>
      </c>
      <c r="G3053" s="231"/>
      <c r="H3053" s="231"/>
      <c r="I3053" s="231"/>
      <c r="J3053" s="231"/>
      <c r="K3053" s="231"/>
      <c r="L3053" s="231"/>
      <c r="M3053" s="231"/>
      <c r="N3053" s="231"/>
      <c r="O3053" s="231"/>
      <c r="P3053" s="231"/>
      <c r="Q3053" s="231"/>
      <c r="R3053" s="231"/>
      <c r="S3053" s="231"/>
      <c r="T3053" s="231"/>
    </row>
    <row r="3054">
      <c r="A3054" s="257" t="str">
        <v>0502000095-3</v>
      </c>
      <c r="B3054" s="257" t="str">
        <v>0502000095</v>
      </c>
      <c r="C3054" s="257" t="str">
        <v>XDDESIGN 城市安全轻行背包</v>
      </c>
      <c r="D3054" s="257"/>
      <c r="E3054" s="257"/>
      <c r="F3054" s="257" t="str">
        <v>黑色p705.791</v>
      </c>
      <c r="G3054" s="231"/>
      <c r="H3054" s="231"/>
      <c r="I3054" s="231"/>
      <c r="J3054" s="231"/>
      <c r="K3054" s="231"/>
      <c r="L3054" s="231"/>
      <c r="M3054" s="231"/>
      <c r="N3054" s="231"/>
      <c r="O3054" s="231"/>
      <c r="P3054" s="231"/>
      <c r="Q3054" s="231"/>
      <c r="R3054" s="231"/>
      <c r="S3054" s="231"/>
      <c r="T3054" s="231"/>
    </row>
    <row r="3055">
      <c r="A3055" s="257" t="str">
        <v>0502000095-4</v>
      </c>
      <c r="B3055" s="257" t="str">
        <v>0502000095</v>
      </c>
      <c r="C3055" s="257" t="str">
        <v>XDDESIGN 城市安全轻行背包</v>
      </c>
      <c r="D3055" s="257"/>
      <c r="E3055" s="257"/>
      <c r="F3055" s="257" t="str">
        <v>银灰</v>
      </c>
      <c r="G3055" s="231"/>
      <c r="H3055" s="231"/>
      <c r="I3055" s="231"/>
      <c r="J3055" s="231"/>
      <c r="K3055" s="231"/>
      <c r="L3055" s="231"/>
      <c r="M3055" s="231"/>
      <c r="N3055" s="231"/>
      <c r="O3055" s="231"/>
      <c r="P3055" s="231"/>
      <c r="Q3055" s="231"/>
      <c r="R3055" s="231"/>
      <c r="S3055" s="231"/>
      <c r="T3055" s="231"/>
    </row>
    <row r="3056">
      <c r="A3056" s="257" t="str">
        <v>0502000096-1</v>
      </c>
      <c r="B3056" s="257" t="str">
        <v>0502000096</v>
      </c>
      <c r="C3056" s="257" t="str">
        <v>XDDESIGN 城市安全公文背包</v>
      </c>
      <c r="D3056" s="257"/>
      <c r="E3056" s="257"/>
      <c r="F3056" s="257" t="str">
        <v>28*10*41cm</v>
      </c>
      <c r="G3056" s="231"/>
      <c r="H3056" s="231"/>
      <c r="I3056" s="231"/>
      <c r="J3056" s="231"/>
      <c r="K3056" s="231"/>
      <c r="L3056" s="231"/>
      <c r="M3056" s="231"/>
      <c r="N3056" s="231"/>
      <c r="O3056" s="231"/>
      <c r="P3056" s="231"/>
      <c r="Q3056" s="231"/>
      <c r="R3056" s="231"/>
      <c r="S3056" s="231"/>
      <c r="T3056" s="231"/>
    </row>
    <row r="3057">
      <c r="A3057" s="257" t="str">
        <v>1101199999-1</v>
      </c>
      <c r="B3057" s="257" t="str">
        <v>1101199999</v>
      </c>
      <c r="C3057" s="257" t="str">
        <v>AL!VE亚朵生活VOL.02</v>
      </c>
      <c r="D3057" s="257"/>
      <c r="E3057" s="257"/>
      <c r="F3057" s="257" t="str">
        <v>190 x 250 x 10</v>
      </c>
      <c r="G3057" s="231"/>
      <c r="H3057" s="231"/>
      <c r="I3057" s="231"/>
      <c r="J3057" s="231"/>
      <c r="K3057" s="231"/>
      <c r="L3057" s="231"/>
      <c r="M3057" s="231"/>
      <c r="N3057" s="231"/>
      <c r="O3057" s="231"/>
      <c r="P3057" s="231"/>
      <c r="Q3057" s="231"/>
      <c r="R3057" s="231"/>
      <c r="S3057" s="231"/>
      <c r="T3057" s="231"/>
    </row>
    <row r="3058">
      <c r="A3058" s="257" t="str">
        <v>0406199999-1</v>
      </c>
      <c r="B3058" s="257" t="str">
        <v>0406199999</v>
      </c>
      <c r="C3058" s="257" t="str">
        <v>腰靠-马鞍型 轻居使用</v>
      </c>
      <c r="D3058" s="257"/>
      <c r="E3058" s="257"/>
      <c r="F3058" s="257" t="str">
        <v>默认规格</v>
      </c>
      <c r="G3058" s="231"/>
      <c r="H3058" s="231"/>
      <c r="I3058" s="231"/>
      <c r="J3058" s="231"/>
      <c r="K3058" s="231"/>
      <c r="L3058" s="231"/>
      <c r="M3058" s="231"/>
      <c r="N3058" s="231"/>
      <c r="O3058" s="231"/>
      <c r="P3058" s="231"/>
      <c r="Q3058" s="231"/>
      <c r="R3058" s="231"/>
      <c r="S3058" s="231"/>
      <c r="T3058" s="231"/>
    </row>
    <row r="3059">
      <c r="A3059" s="257" t="str">
        <v>0799100060-1</v>
      </c>
      <c r="B3059" s="257" t="str">
        <v>0799100060</v>
      </c>
      <c r="C3059" s="257" t="str">
        <v>亚朵生活 甜蜜樱花保湿润肤身体乳</v>
      </c>
      <c r="D3059" s="257"/>
      <c r="E3059" s="257"/>
      <c r="F3059" s="257" t="str">
        <v>159*71*71mm</v>
      </c>
      <c r="G3059" s="231"/>
      <c r="H3059" s="231"/>
      <c r="I3059" s="231"/>
      <c r="J3059" s="231"/>
      <c r="K3059" s="231"/>
      <c r="L3059" s="231"/>
      <c r="M3059" s="231"/>
      <c r="N3059" s="231"/>
      <c r="O3059" s="231"/>
      <c r="P3059" s="231"/>
      <c r="Q3059" s="231"/>
      <c r="R3059" s="231"/>
      <c r="S3059" s="231"/>
      <c r="T3059" s="231"/>
    </row>
    <row r="3060">
      <c r="A3060" s="257" t="str">
        <v>0201100021-1</v>
      </c>
      <c r="B3060" s="257" t="str">
        <v>0201100021</v>
      </c>
      <c r="C3060" s="257" t="str">
        <v>亚朵生活 相檀 檀香无火香氛</v>
      </c>
      <c r="D3060" s="257"/>
      <c r="E3060" s="257"/>
      <c r="F3060" s="257" t="str">
        <v>120ml</v>
      </c>
      <c r="G3060" s="231"/>
      <c r="H3060" s="231"/>
      <c r="I3060" s="231"/>
      <c r="J3060" s="231"/>
      <c r="K3060" s="231"/>
      <c r="L3060" s="231"/>
      <c r="M3060" s="231"/>
      <c r="N3060" s="231"/>
      <c r="O3060" s="231"/>
      <c r="P3060" s="231"/>
      <c r="Q3060" s="231"/>
      <c r="R3060" s="231"/>
      <c r="S3060" s="231"/>
      <c r="T3060" s="231"/>
    </row>
    <row r="3061">
      <c r="A3061" s="257" t="str">
        <v>0201100022-1</v>
      </c>
      <c r="B3061" s="257" t="str">
        <v>0201100022</v>
      </c>
      <c r="C3061" s="257" t="str">
        <v>亚朵生活 沉意 沉香无火香氛</v>
      </c>
      <c r="D3061" s="257"/>
      <c r="E3061" s="257"/>
      <c r="F3061" s="257" t="str">
        <v>120ml</v>
      </c>
      <c r="G3061" s="231"/>
      <c r="H3061" s="231"/>
      <c r="I3061" s="231"/>
      <c r="J3061" s="231"/>
      <c r="K3061" s="231"/>
      <c r="L3061" s="231"/>
      <c r="M3061" s="231"/>
      <c r="N3061" s="231"/>
      <c r="O3061" s="231"/>
      <c r="P3061" s="231"/>
      <c r="Q3061" s="231"/>
      <c r="R3061" s="231"/>
      <c r="S3061" s="231"/>
      <c r="T3061" s="231"/>
    </row>
    <row r="3062">
      <c r="A3062" s="257" t="str">
        <v>9999099999-1</v>
      </c>
      <c r="B3062" s="257" t="str">
        <v>9999099999</v>
      </c>
      <c r="C3062" s="257" t="str">
        <v>黄小厨 瑞年系列不粘炒锅</v>
      </c>
      <c r="D3062" s="257"/>
      <c r="E3062" s="257"/>
      <c r="F3062" s="257" t="str">
        <v>炒锅-30cm</v>
      </c>
      <c r="G3062" s="231"/>
      <c r="H3062" s="231"/>
      <c r="I3062" s="231"/>
      <c r="J3062" s="231"/>
      <c r="K3062" s="231"/>
      <c r="L3062" s="231"/>
      <c r="M3062" s="231"/>
      <c r="N3062" s="231"/>
      <c r="O3062" s="231"/>
      <c r="P3062" s="231"/>
      <c r="Q3062" s="231"/>
      <c r="R3062" s="231"/>
      <c r="S3062" s="231"/>
      <c r="T3062" s="231"/>
    </row>
    <row r="3063">
      <c r="A3063" s="257" t="str">
        <v>9999099998-1</v>
      </c>
      <c r="B3063" s="257" t="str">
        <v>9999099998</v>
      </c>
      <c r="C3063" s="257" t="str">
        <v>黄小厨 瑞年系列不粘锅两件套</v>
      </c>
      <c r="D3063" s="257"/>
      <c r="E3063" s="257"/>
      <c r="F3063" s="257"/>
      <c r="G3063" s="231"/>
      <c r="H3063" s="231"/>
      <c r="I3063" s="231"/>
      <c r="J3063" s="231"/>
      <c r="K3063" s="231"/>
      <c r="L3063" s="231"/>
      <c r="M3063" s="231"/>
      <c r="N3063" s="231"/>
      <c r="O3063" s="231"/>
      <c r="P3063" s="231"/>
      <c r="Q3063" s="231"/>
      <c r="R3063" s="231"/>
      <c r="S3063" s="231"/>
      <c r="T3063" s="231"/>
    </row>
    <row r="3064">
      <c r="A3064" s="257" t="str">
        <v>9999099997-1</v>
      </c>
      <c r="B3064" s="257" t="str">
        <v>9999099997</v>
      </c>
      <c r="C3064" s="257" t="str">
        <v>黄小厨 拾光系列多功能料理器</v>
      </c>
      <c r="D3064" s="257"/>
      <c r="E3064" s="257"/>
      <c r="F3064" s="257" t="str">
        <v>500ml</v>
      </c>
      <c r="G3064" s="231"/>
      <c r="H3064" s="231"/>
      <c r="I3064" s="231"/>
      <c r="J3064" s="231"/>
      <c r="K3064" s="231"/>
      <c r="L3064" s="231"/>
      <c r="M3064" s="231"/>
      <c r="N3064" s="231"/>
      <c r="O3064" s="231"/>
      <c r="P3064" s="231"/>
      <c r="Q3064" s="231"/>
      <c r="R3064" s="231"/>
      <c r="S3064" s="231"/>
      <c r="T3064" s="231"/>
    </row>
    <row r="3065">
      <c r="A3065" s="257" t="str">
        <v>9999099996-1</v>
      </c>
      <c r="B3065" s="257" t="str">
        <v>9999099996</v>
      </c>
      <c r="C3065" s="257" t="str">
        <v>黄小厨 拾光系列多功能刨丝器</v>
      </c>
      <c r="D3065" s="257"/>
      <c r="E3065" s="257"/>
      <c r="F3065" s="257" t="str">
        <v>28.8 x 14 x 9cm</v>
      </c>
      <c r="G3065" s="231"/>
      <c r="H3065" s="231"/>
      <c r="I3065" s="231"/>
      <c r="J3065" s="231"/>
      <c r="K3065" s="231"/>
      <c r="L3065" s="231"/>
      <c r="M3065" s="231"/>
      <c r="N3065" s="231"/>
      <c r="O3065" s="231"/>
      <c r="P3065" s="231"/>
      <c r="Q3065" s="231"/>
      <c r="R3065" s="231"/>
      <c r="S3065" s="231"/>
      <c r="T3065" s="231"/>
    </row>
    <row r="3066">
      <c r="A3066" s="257" t="str">
        <v>9999099995-1</v>
      </c>
      <c r="B3066" s="257" t="str">
        <v>9999099995</v>
      </c>
      <c r="C3066" s="257" t="str">
        <v>黄小厨 拾光系列旋转果蔬篮</v>
      </c>
      <c r="D3066" s="257"/>
      <c r="E3066" s="257"/>
      <c r="F3066" s="257" t="str">
        <v>29.9 x 22.5 x 11.8cm</v>
      </c>
      <c r="G3066" s="231"/>
      <c r="H3066" s="231"/>
      <c r="I3066" s="231"/>
      <c r="J3066" s="231"/>
      <c r="K3066" s="231"/>
      <c r="L3066" s="231"/>
      <c r="M3066" s="231"/>
      <c r="N3066" s="231"/>
      <c r="O3066" s="231"/>
      <c r="P3066" s="231"/>
      <c r="Q3066" s="231"/>
      <c r="R3066" s="231"/>
      <c r="S3066" s="231"/>
      <c r="T3066" s="231"/>
    </row>
    <row r="3067">
      <c r="A3067" s="257" t="str">
        <v>9999099994-1</v>
      </c>
      <c r="B3067" s="257" t="str">
        <v>9999099994</v>
      </c>
      <c r="C3067" s="257" t="str">
        <v>德世朗 福堡多用套装A</v>
      </c>
      <c r="D3067" s="257"/>
      <c r="E3067" s="257"/>
      <c r="F3067" s="257"/>
      <c r="G3067" s="231"/>
      <c r="H3067" s="231"/>
      <c r="I3067" s="231"/>
      <c r="J3067" s="231"/>
      <c r="K3067" s="231"/>
      <c r="L3067" s="231"/>
      <c r="M3067" s="231"/>
      <c r="N3067" s="231"/>
      <c r="O3067" s="231"/>
      <c r="P3067" s="231"/>
      <c r="Q3067" s="231"/>
      <c r="R3067" s="231"/>
      <c r="S3067" s="231"/>
      <c r="T3067" s="231"/>
    </row>
    <row r="3068">
      <c r="A3068" s="257" t="str">
        <v>9999099993-1</v>
      </c>
      <c r="B3068" s="257" t="str">
        <v>9999099993</v>
      </c>
      <c r="C3068" s="257" t="str">
        <v>博堡 厨宝工具五件套</v>
      </c>
      <c r="D3068" s="257"/>
      <c r="E3068" s="257"/>
      <c r="F3068" s="257" t="str">
        <v>水果刀、削皮器、厨房剪、面包刀、刀座</v>
      </c>
      <c r="G3068" s="231"/>
      <c r="H3068" s="231"/>
      <c r="I3068" s="231"/>
      <c r="J3068" s="231"/>
      <c r="K3068" s="231"/>
      <c r="L3068" s="231"/>
      <c r="M3068" s="231"/>
      <c r="N3068" s="231"/>
      <c r="O3068" s="231"/>
      <c r="P3068" s="231"/>
      <c r="Q3068" s="231"/>
      <c r="R3068" s="231"/>
      <c r="S3068" s="231"/>
      <c r="T3068" s="231"/>
    </row>
    <row r="3069">
      <c r="A3069" s="257" t="str">
        <v>9999099992-1</v>
      </c>
      <c r="B3069" s="257" t="str">
        <v>9999099992</v>
      </c>
      <c r="C3069" s="257" t="str">
        <v>博堡 海欣雪平锅</v>
      </c>
      <c r="D3069" s="257"/>
      <c r="E3069" s="257"/>
      <c r="F3069" s="257" t="str">
        <v>18cm</v>
      </c>
      <c r="G3069" s="231"/>
      <c r="H3069" s="231"/>
      <c r="I3069" s="231"/>
      <c r="J3069" s="231"/>
      <c r="K3069" s="231"/>
      <c r="L3069" s="231"/>
      <c r="M3069" s="231"/>
      <c r="N3069" s="231"/>
      <c r="O3069" s="231"/>
      <c r="P3069" s="231"/>
      <c r="Q3069" s="231"/>
      <c r="R3069" s="231"/>
      <c r="S3069" s="231"/>
      <c r="T3069" s="231"/>
    </row>
    <row r="3070">
      <c r="A3070" s="257" t="str">
        <v>0402199999-34</v>
      </c>
      <c r="B3070" s="257" t="str">
        <v>0402199999</v>
      </c>
      <c r="C3070" s="257" t="str">
        <v>大孚飞跃*Z:联名帆布鞋（低帮）</v>
      </c>
      <c r="D3070" s="257"/>
      <c r="E3070" s="257"/>
      <c r="F3070" s="257" t="str">
        <v>34</v>
      </c>
      <c r="G3070" s="231"/>
      <c r="H3070" s="231"/>
      <c r="I3070" s="231"/>
      <c r="J3070" s="231"/>
      <c r="K3070" s="231"/>
      <c r="L3070" s="231"/>
      <c r="M3070" s="231"/>
      <c r="N3070" s="231"/>
      <c r="O3070" s="231"/>
      <c r="P3070" s="231"/>
      <c r="Q3070" s="231"/>
      <c r="R3070" s="231"/>
      <c r="S3070" s="231"/>
      <c r="T3070" s="231"/>
    </row>
    <row r="3071">
      <c r="A3071" s="257" t="str">
        <v>0402199999-35</v>
      </c>
      <c r="B3071" s="257" t="str">
        <v>0402199999</v>
      </c>
      <c r="C3071" s="257" t="str">
        <v>大孚飞跃*Z:联名帆布鞋（低帮）</v>
      </c>
      <c r="D3071" s="257"/>
      <c r="E3071" s="257"/>
      <c r="F3071" s="257" t="str">
        <v>35</v>
      </c>
      <c r="G3071" s="231"/>
      <c r="H3071" s="231"/>
      <c r="I3071" s="231"/>
      <c r="J3071" s="231"/>
      <c r="K3071" s="231"/>
      <c r="L3071" s="231"/>
      <c r="M3071" s="231"/>
      <c r="N3071" s="231"/>
      <c r="O3071" s="231"/>
      <c r="P3071" s="231"/>
      <c r="Q3071" s="231"/>
      <c r="R3071" s="231"/>
      <c r="S3071" s="231"/>
      <c r="T3071" s="231"/>
    </row>
    <row r="3072">
      <c r="A3072" s="257" t="str">
        <v>0402199999-36</v>
      </c>
      <c r="B3072" s="257" t="str">
        <v>0402199999</v>
      </c>
      <c r="C3072" s="257" t="str">
        <v>大孚飞跃*Z:联名帆布鞋（低帮）</v>
      </c>
      <c r="D3072" s="257"/>
      <c r="E3072" s="257"/>
      <c r="F3072" s="257" t="str">
        <v>36</v>
      </c>
      <c r="G3072" s="231"/>
      <c r="H3072" s="231"/>
      <c r="I3072" s="231"/>
      <c r="J3072" s="231"/>
      <c r="K3072" s="231"/>
      <c r="L3072" s="231"/>
      <c r="M3072" s="231"/>
      <c r="N3072" s="231"/>
      <c r="O3072" s="231"/>
      <c r="P3072" s="231"/>
      <c r="Q3072" s="231"/>
      <c r="R3072" s="231"/>
      <c r="S3072" s="231"/>
      <c r="T3072" s="231"/>
    </row>
    <row r="3073">
      <c r="A3073" s="257" t="str">
        <v>0402199999-37</v>
      </c>
      <c r="B3073" s="257" t="str">
        <v>0402199999</v>
      </c>
      <c r="C3073" s="257" t="str">
        <v>大孚飞跃*Z:联名帆布鞋（低帮）</v>
      </c>
      <c r="D3073" s="257"/>
      <c r="E3073" s="257"/>
      <c r="F3073" s="257" t="str">
        <v>37</v>
      </c>
      <c r="G3073" s="231"/>
      <c r="H3073" s="231"/>
      <c r="I3073" s="231"/>
      <c r="J3073" s="231"/>
      <c r="K3073" s="231"/>
      <c r="L3073" s="231"/>
      <c r="M3073" s="231"/>
      <c r="N3073" s="231"/>
      <c r="O3073" s="231"/>
      <c r="P3073" s="231"/>
      <c r="Q3073" s="231"/>
      <c r="R3073" s="231"/>
      <c r="S3073" s="231"/>
      <c r="T3073" s="231"/>
    </row>
    <row r="3074">
      <c r="A3074" s="257" t="str">
        <v>0402199999-38</v>
      </c>
      <c r="B3074" s="257" t="str">
        <v>0402199999</v>
      </c>
      <c r="C3074" s="257" t="str">
        <v>大孚飞跃*Z:联名帆布鞋（低帮）</v>
      </c>
      <c r="D3074" s="257"/>
      <c r="E3074" s="257"/>
      <c r="F3074" s="257" t="str">
        <v>38</v>
      </c>
      <c r="G3074" s="231"/>
      <c r="H3074" s="231"/>
      <c r="I3074" s="231"/>
      <c r="J3074" s="231"/>
      <c r="K3074" s="231"/>
      <c r="L3074" s="231"/>
      <c r="M3074" s="231"/>
      <c r="N3074" s="231"/>
      <c r="O3074" s="231"/>
      <c r="P3074" s="231"/>
      <c r="Q3074" s="231"/>
      <c r="R3074" s="231"/>
      <c r="S3074" s="231"/>
      <c r="T3074" s="231"/>
    </row>
    <row r="3075">
      <c r="A3075" s="257" t="str">
        <v>0402199999-39</v>
      </c>
      <c r="B3075" s="257" t="str">
        <v>0402199999</v>
      </c>
      <c r="C3075" s="257" t="str">
        <v>大孚飞跃*Z:联名帆布鞋（低帮）</v>
      </c>
      <c r="D3075" s="257"/>
      <c r="E3075" s="257"/>
      <c r="F3075" s="257" t="str">
        <v>39</v>
      </c>
      <c r="G3075" s="231"/>
      <c r="H3075" s="231"/>
      <c r="I3075" s="231"/>
      <c r="J3075" s="231"/>
      <c r="K3075" s="231"/>
      <c r="L3075" s="231"/>
      <c r="M3075" s="231"/>
      <c r="N3075" s="231"/>
      <c r="O3075" s="231"/>
      <c r="P3075" s="231"/>
      <c r="Q3075" s="231"/>
      <c r="R3075" s="231"/>
      <c r="S3075" s="231"/>
      <c r="T3075" s="231"/>
    </row>
    <row r="3076">
      <c r="A3076" s="257" t="str">
        <v>0402199999-40</v>
      </c>
      <c r="B3076" s="257" t="str">
        <v>0402199999</v>
      </c>
      <c r="C3076" s="257" t="str">
        <v>大孚飞跃*Z:联名帆布鞋（低帮）</v>
      </c>
      <c r="D3076" s="257"/>
      <c r="E3076" s="257"/>
      <c r="F3076" s="257" t="str">
        <v>40</v>
      </c>
      <c r="G3076" s="231"/>
      <c r="H3076" s="231"/>
      <c r="I3076" s="231"/>
      <c r="J3076" s="231"/>
      <c r="K3076" s="231"/>
      <c r="L3076" s="231"/>
      <c r="M3076" s="231"/>
      <c r="N3076" s="231"/>
      <c r="O3076" s="231"/>
      <c r="P3076" s="231"/>
      <c r="Q3076" s="231"/>
      <c r="R3076" s="231"/>
      <c r="S3076" s="231"/>
      <c r="T3076" s="231"/>
    </row>
    <row r="3077">
      <c r="A3077" s="257" t="str">
        <v>0402199999-41</v>
      </c>
      <c r="B3077" s="257" t="str">
        <v>0402199999</v>
      </c>
      <c r="C3077" s="257" t="str">
        <v>大孚飞跃*Z:联名帆布鞋（低帮）</v>
      </c>
      <c r="D3077" s="257"/>
      <c r="E3077" s="257"/>
      <c r="F3077" s="257" t="str">
        <v>41</v>
      </c>
      <c r="G3077" s="231"/>
      <c r="H3077" s="231"/>
      <c r="I3077" s="231"/>
      <c r="J3077" s="231"/>
      <c r="K3077" s="231"/>
      <c r="L3077" s="231"/>
      <c r="M3077" s="231"/>
      <c r="N3077" s="231"/>
      <c r="O3077" s="231"/>
      <c r="P3077" s="231"/>
      <c r="Q3077" s="231"/>
      <c r="R3077" s="231"/>
      <c r="S3077" s="231"/>
      <c r="T3077" s="231"/>
    </row>
    <row r="3078">
      <c r="A3078" s="257" t="str">
        <v>0402199999-42</v>
      </c>
      <c r="B3078" s="257" t="str">
        <v>0402199999</v>
      </c>
      <c r="C3078" s="257" t="str">
        <v>大孚飞跃*Z:联名帆布鞋（低帮）</v>
      </c>
      <c r="D3078" s="257"/>
      <c r="E3078" s="257"/>
      <c r="F3078" s="257" t="str">
        <v>42</v>
      </c>
      <c r="G3078" s="231"/>
      <c r="H3078" s="231"/>
      <c r="I3078" s="231"/>
      <c r="J3078" s="231"/>
      <c r="K3078" s="231"/>
      <c r="L3078" s="231"/>
      <c r="M3078" s="231"/>
      <c r="N3078" s="231"/>
      <c r="O3078" s="231"/>
      <c r="P3078" s="231"/>
      <c r="Q3078" s="231"/>
      <c r="R3078" s="231"/>
      <c r="S3078" s="231"/>
      <c r="T3078" s="231"/>
    </row>
    <row r="3079">
      <c r="A3079" s="257" t="str">
        <v>0402199999-43</v>
      </c>
      <c r="B3079" s="257" t="str">
        <v>0402199999</v>
      </c>
      <c r="C3079" s="257" t="str">
        <v>大孚飞跃*Z:联名帆布鞋（低帮）</v>
      </c>
      <c r="D3079" s="257"/>
      <c r="E3079" s="257"/>
      <c r="F3079" s="257" t="str">
        <v>43</v>
      </c>
      <c r="G3079" s="231"/>
      <c r="H3079" s="231"/>
      <c r="I3079" s="231"/>
      <c r="J3079" s="231"/>
      <c r="K3079" s="231"/>
      <c r="L3079" s="231"/>
      <c r="M3079" s="231"/>
      <c r="N3079" s="231"/>
      <c r="O3079" s="231"/>
      <c r="P3079" s="231"/>
      <c r="Q3079" s="231"/>
      <c r="R3079" s="231"/>
      <c r="S3079" s="231"/>
      <c r="T3079" s="231"/>
    </row>
    <row r="3080">
      <c r="A3080" s="257" t="str">
        <v>0402199999-44</v>
      </c>
      <c r="B3080" s="257" t="str">
        <v>0402199999</v>
      </c>
      <c r="C3080" s="257" t="str">
        <v>大孚飞跃*Z:联名帆布鞋（低帮）</v>
      </c>
      <c r="D3080" s="257"/>
      <c r="E3080" s="257"/>
      <c r="F3080" s="257" t="str">
        <v>44</v>
      </c>
      <c r="G3080" s="231"/>
      <c r="H3080" s="231"/>
      <c r="I3080" s="231"/>
      <c r="J3080" s="231"/>
      <c r="K3080" s="231"/>
      <c r="L3080" s="231"/>
      <c r="M3080" s="231"/>
      <c r="N3080" s="231"/>
      <c r="O3080" s="231"/>
      <c r="P3080" s="231"/>
      <c r="Q3080" s="231"/>
      <c r="R3080" s="231"/>
      <c r="S3080" s="231"/>
      <c r="T3080" s="231"/>
    </row>
    <row r="3081">
      <c r="A3081" s="257" t="str">
        <v>0402199998-34</v>
      </c>
      <c r="B3081" s="257" t="str">
        <v>0402199998</v>
      </c>
      <c r="C3081" s="257" t="str">
        <v>大孚飞跃*Z:联名帆布鞋（高帮）</v>
      </c>
      <c r="D3081" s="257"/>
      <c r="E3081" s="257"/>
      <c r="F3081" s="257" t="str">
        <v>34</v>
      </c>
      <c r="G3081" s="231"/>
      <c r="H3081" s="231"/>
      <c r="I3081" s="231"/>
      <c r="J3081" s="231"/>
      <c r="K3081" s="231"/>
      <c r="L3081" s="231"/>
      <c r="M3081" s="231"/>
      <c r="N3081" s="231"/>
      <c r="O3081" s="231"/>
      <c r="P3081" s="231"/>
      <c r="Q3081" s="231"/>
      <c r="R3081" s="231"/>
      <c r="S3081" s="231"/>
      <c r="T3081" s="231"/>
    </row>
    <row r="3082">
      <c r="A3082" s="257" t="str">
        <v>0402199998-35</v>
      </c>
      <c r="B3082" s="257" t="str">
        <v>0402199998</v>
      </c>
      <c r="C3082" s="257" t="str">
        <v>大孚飞跃*Z:联名帆布鞋（高帮）</v>
      </c>
      <c r="D3082" s="257"/>
      <c r="E3082" s="257"/>
      <c r="F3082" s="257" t="str">
        <v>35</v>
      </c>
      <c r="G3082" s="231"/>
      <c r="H3082" s="231"/>
      <c r="I3082" s="231"/>
      <c r="J3082" s="231"/>
      <c r="K3082" s="231"/>
      <c r="L3082" s="231"/>
      <c r="M3082" s="231"/>
      <c r="N3082" s="231"/>
      <c r="O3082" s="231"/>
      <c r="P3082" s="231"/>
      <c r="Q3082" s="231"/>
      <c r="R3082" s="231"/>
      <c r="S3082" s="231"/>
      <c r="T3082" s="231"/>
    </row>
    <row r="3083">
      <c r="A3083" s="257" t="str">
        <v>0402199998-36</v>
      </c>
      <c r="B3083" s="257" t="str">
        <v>0402199998</v>
      </c>
      <c r="C3083" s="257" t="str">
        <v>大孚飞跃*Z:联名帆布鞋（高帮）</v>
      </c>
      <c r="D3083" s="257"/>
      <c r="E3083" s="257"/>
      <c r="F3083" s="257" t="str">
        <v>36</v>
      </c>
      <c r="G3083" s="231"/>
      <c r="H3083" s="231"/>
      <c r="I3083" s="231"/>
      <c r="J3083" s="231"/>
      <c r="K3083" s="231"/>
      <c r="L3083" s="231"/>
      <c r="M3083" s="231"/>
      <c r="N3083" s="231"/>
      <c r="O3083" s="231"/>
      <c r="P3083" s="231"/>
      <c r="Q3083" s="231"/>
      <c r="R3083" s="231"/>
      <c r="S3083" s="231"/>
      <c r="T3083" s="231"/>
    </row>
    <row r="3084">
      <c r="A3084" s="257" t="str">
        <v>0402199998-37</v>
      </c>
      <c r="B3084" s="257" t="str">
        <v>0402199998</v>
      </c>
      <c r="C3084" s="257" t="str">
        <v>大孚飞跃*Z:联名帆布鞋（高帮）</v>
      </c>
      <c r="D3084" s="257"/>
      <c r="E3084" s="257"/>
      <c r="F3084" s="257" t="str">
        <v>37</v>
      </c>
      <c r="G3084" s="231"/>
      <c r="H3084" s="231"/>
      <c r="I3084" s="231"/>
      <c r="J3084" s="231"/>
      <c r="K3084" s="231"/>
      <c r="L3084" s="231"/>
      <c r="M3084" s="231"/>
      <c r="N3084" s="231"/>
      <c r="O3084" s="231"/>
      <c r="P3084" s="231"/>
      <c r="Q3084" s="231"/>
      <c r="R3084" s="231"/>
      <c r="S3084" s="231"/>
      <c r="T3084" s="231"/>
    </row>
    <row r="3085">
      <c r="A3085" s="257" t="str">
        <v>0402199998-38</v>
      </c>
      <c r="B3085" s="257" t="str">
        <v>0402199998</v>
      </c>
      <c r="C3085" s="257" t="str">
        <v>大孚飞跃*Z:联名帆布鞋（高帮）</v>
      </c>
      <c r="D3085" s="257"/>
      <c r="E3085" s="257"/>
      <c r="F3085" s="257" t="str">
        <v>38</v>
      </c>
      <c r="G3085" s="231"/>
      <c r="H3085" s="231"/>
      <c r="I3085" s="231"/>
      <c r="J3085" s="231"/>
      <c r="K3085" s="231"/>
      <c r="L3085" s="231"/>
      <c r="M3085" s="231"/>
      <c r="N3085" s="231"/>
      <c r="O3085" s="231"/>
      <c r="P3085" s="231"/>
      <c r="Q3085" s="231"/>
      <c r="R3085" s="231"/>
      <c r="S3085" s="231"/>
      <c r="T3085" s="231"/>
    </row>
    <row r="3086">
      <c r="A3086" s="257" t="str">
        <v>0402199998-39</v>
      </c>
      <c r="B3086" s="257" t="str">
        <v>0402199998</v>
      </c>
      <c r="C3086" s="257" t="str">
        <v>大孚飞跃*Z:联名帆布鞋（高帮）</v>
      </c>
      <c r="D3086" s="257"/>
      <c r="E3086" s="257"/>
      <c r="F3086" s="257" t="str">
        <v>39</v>
      </c>
      <c r="G3086" s="231"/>
      <c r="H3086" s="231"/>
      <c r="I3086" s="231"/>
      <c r="J3086" s="231"/>
      <c r="K3086" s="231"/>
      <c r="L3086" s="231"/>
      <c r="M3086" s="231"/>
      <c r="N3086" s="231"/>
      <c r="O3086" s="231"/>
      <c r="P3086" s="231"/>
      <c r="Q3086" s="231"/>
      <c r="R3086" s="231"/>
      <c r="S3086" s="231"/>
      <c r="T3086" s="231"/>
    </row>
    <row r="3087">
      <c r="A3087" s="257" t="str">
        <v>0402199998-40</v>
      </c>
      <c r="B3087" s="257" t="str">
        <v>0402199998</v>
      </c>
      <c r="C3087" s="257" t="str">
        <v>大孚飞跃*Z:联名帆布鞋（高帮）</v>
      </c>
      <c r="D3087" s="257"/>
      <c r="E3087" s="257"/>
      <c r="F3087" s="257" t="str">
        <v>40</v>
      </c>
      <c r="G3087" s="231"/>
      <c r="H3087" s="231"/>
      <c r="I3087" s="231"/>
      <c r="J3087" s="231"/>
      <c r="K3087" s="231"/>
      <c r="L3087" s="231"/>
      <c r="M3087" s="231"/>
      <c r="N3087" s="231"/>
      <c r="O3087" s="231"/>
      <c r="P3087" s="231"/>
      <c r="Q3087" s="231"/>
      <c r="R3087" s="231"/>
      <c r="S3087" s="231"/>
      <c r="T3087" s="231"/>
    </row>
    <row r="3088">
      <c r="A3088" s="257" t="str">
        <v>0402199998-41</v>
      </c>
      <c r="B3088" s="257" t="str">
        <v>0402199998</v>
      </c>
      <c r="C3088" s="257" t="str">
        <v>大孚飞跃*Z:联名帆布鞋（高帮）</v>
      </c>
      <c r="D3088" s="257"/>
      <c r="E3088" s="257"/>
      <c r="F3088" s="257" t="str">
        <v>41</v>
      </c>
      <c r="G3088" s="231"/>
      <c r="H3088" s="231"/>
      <c r="I3088" s="231"/>
      <c r="J3088" s="231"/>
      <c r="K3088" s="231"/>
      <c r="L3088" s="231"/>
      <c r="M3088" s="231"/>
      <c r="N3088" s="231"/>
      <c r="O3088" s="231"/>
      <c r="P3088" s="231"/>
      <c r="Q3088" s="231"/>
      <c r="R3088" s="231"/>
      <c r="S3088" s="231"/>
      <c r="T3088" s="231"/>
    </row>
    <row r="3089">
      <c r="A3089" s="257" t="str">
        <v>0402199998-42</v>
      </c>
      <c r="B3089" s="257" t="str">
        <v>0402199998</v>
      </c>
      <c r="C3089" s="257" t="str">
        <v>大孚飞跃*Z:联名帆布鞋（高帮）</v>
      </c>
      <c r="D3089" s="257"/>
      <c r="E3089" s="257"/>
      <c r="F3089" s="257" t="str">
        <v>42</v>
      </c>
      <c r="G3089" s="231"/>
      <c r="H3089" s="231"/>
      <c r="I3089" s="231"/>
      <c r="J3089" s="231"/>
      <c r="K3089" s="231"/>
      <c r="L3089" s="231"/>
      <c r="M3089" s="231"/>
      <c r="N3089" s="231"/>
      <c r="O3089" s="231"/>
      <c r="P3089" s="231"/>
      <c r="Q3089" s="231"/>
      <c r="R3089" s="231"/>
      <c r="S3089" s="231"/>
      <c r="T3089" s="231"/>
    </row>
    <row r="3090">
      <c r="A3090" s="257" t="str">
        <v>0402199998-43</v>
      </c>
      <c r="B3090" s="257" t="str">
        <v>0402199998</v>
      </c>
      <c r="C3090" s="257" t="str">
        <v>大孚飞跃*Z:联名帆布鞋（高帮）</v>
      </c>
      <c r="D3090" s="257"/>
      <c r="E3090" s="257"/>
      <c r="F3090" s="257" t="str">
        <v>43</v>
      </c>
      <c r="G3090" s="231"/>
      <c r="H3090" s="231"/>
      <c r="I3090" s="231"/>
      <c r="J3090" s="231"/>
      <c r="K3090" s="231"/>
      <c r="L3090" s="231"/>
      <c r="M3090" s="231"/>
      <c r="N3090" s="231"/>
      <c r="O3090" s="231"/>
      <c r="P3090" s="231"/>
      <c r="Q3090" s="231"/>
      <c r="R3090" s="231"/>
      <c r="S3090" s="231"/>
      <c r="T3090" s="231"/>
    </row>
    <row r="3091">
      <c r="A3091" s="257" t="str">
        <v>0402199998-44</v>
      </c>
      <c r="B3091" s="257" t="str">
        <v>0402199998</v>
      </c>
      <c r="C3091" s="257" t="str">
        <v>大孚飞跃*Z:联名帆布鞋（高帮）</v>
      </c>
      <c r="D3091" s="257"/>
      <c r="E3091" s="257"/>
      <c r="F3091" s="257" t="str">
        <v>44</v>
      </c>
      <c r="G3091" s="231"/>
      <c r="H3091" s="231"/>
      <c r="I3091" s="231"/>
      <c r="J3091" s="231"/>
      <c r="K3091" s="231"/>
      <c r="L3091" s="231"/>
      <c r="M3091" s="231"/>
      <c r="N3091" s="231"/>
      <c r="O3091" s="231"/>
      <c r="P3091" s="231"/>
      <c r="Q3091" s="231"/>
      <c r="R3091" s="231"/>
      <c r="S3091" s="231"/>
      <c r="T3091" s="231"/>
    </row>
    <row r="3092">
      <c r="A3092" s="257" t="str">
        <v>0206100005-1</v>
      </c>
      <c r="B3092" s="257" t="str">
        <v>0206100005</v>
      </c>
      <c r="C3092" s="257" t="str">
        <v>亚朵生活 木纹香薰机</v>
      </c>
      <c r="D3092" s="257"/>
      <c r="E3092" s="257"/>
      <c r="F3092" s="257" t="str">
        <v>默认规格</v>
      </c>
      <c r="G3092" s="231"/>
      <c r="H3092" s="231"/>
      <c r="I3092" s="231"/>
      <c r="J3092" s="231"/>
      <c r="K3092" s="231"/>
      <c r="L3092" s="231"/>
      <c r="M3092" s="231"/>
      <c r="N3092" s="231"/>
      <c r="O3092" s="231"/>
      <c r="P3092" s="231"/>
      <c r="Q3092" s="231"/>
      <c r="R3092" s="231"/>
      <c r="S3092" s="231"/>
      <c r="T3092" s="231"/>
    </row>
    <row r="3093">
      <c r="A3093" s="257" t="str">
        <v>0402100999-1</v>
      </c>
      <c r="B3093" s="257" t="str">
        <v>0402100999</v>
      </c>
      <c r="C3093" s="257" t="str">
        <v>亚朵生活丨Z:牛年好运福袜</v>
      </c>
      <c r="D3093" s="257"/>
      <c r="E3093" s="257"/>
      <c r="F3093" s="257" t="str">
        <v>男均码39-43</v>
      </c>
      <c r="G3093" s="231"/>
      <c r="H3093" s="231"/>
      <c r="I3093" s="231"/>
      <c r="J3093" s="231"/>
      <c r="K3093" s="231"/>
      <c r="L3093" s="231"/>
      <c r="M3093" s="231"/>
      <c r="N3093" s="231"/>
      <c r="O3093" s="231"/>
      <c r="P3093" s="231"/>
      <c r="Q3093" s="231"/>
      <c r="R3093" s="231"/>
      <c r="S3093" s="231"/>
      <c r="T3093" s="231"/>
    </row>
    <row r="3094">
      <c r="A3094" s="257" t="str">
        <v>0402100999-2</v>
      </c>
      <c r="B3094" s="257" t="str">
        <v>0402100999</v>
      </c>
      <c r="C3094" s="257" t="str">
        <v>亚朵生活丨Z:牛年好运福袜</v>
      </c>
      <c r="D3094" s="257"/>
      <c r="E3094" s="257"/>
      <c r="F3094" s="257" t="str">
        <v>女均码36-39</v>
      </c>
      <c r="G3094" s="231"/>
      <c r="H3094" s="231"/>
      <c r="I3094" s="231"/>
      <c r="J3094" s="231"/>
      <c r="K3094" s="231"/>
      <c r="L3094" s="231"/>
      <c r="M3094" s="231"/>
      <c r="N3094" s="231"/>
      <c r="O3094" s="231"/>
      <c r="P3094" s="231"/>
      <c r="Q3094" s="231"/>
      <c r="R3094" s="231"/>
      <c r="S3094" s="231"/>
      <c r="T3094" s="231"/>
    </row>
    <row r="3095">
      <c r="A3095" s="257" t="str">
        <v>0703100008-1</v>
      </c>
      <c r="B3095" s="257" t="str">
        <v>0703100008</v>
      </c>
      <c r="C3095" s="257" t="str">
        <v>亚朵生活×素士 负离子速干吹风机H5</v>
      </c>
      <c r="D3095" s="257"/>
      <c r="E3095" s="257"/>
      <c r="F3095" s="257" t="str">
        <v>默认规格</v>
      </c>
      <c r="G3095" s="231"/>
      <c r="H3095" s="231"/>
      <c r="I3095" s="231"/>
      <c r="J3095" s="231"/>
      <c r="K3095" s="231"/>
      <c r="L3095" s="231"/>
      <c r="M3095" s="231"/>
      <c r="N3095" s="231"/>
      <c r="O3095" s="231"/>
      <c r="P3095" s="231"/>
      <c r="Q3095" s="231"/>
      <c r="R3095" s="231"/>
      <c r="S3095" s="231"/>
      <c r="T3095" s="231"/>
    </row>
    <row r="3096">
      <c r="A3096" s="257" t="str">
        <v>0502000097-r</v>
      </c>
      <c r="B3096" s="257" t="str">
        <v>0502000097</v>
      </c>
      <c r="C3096" s="257" t="str">
        <v>大闹天宫 正版授权PC小挎包</v>
      </c>
      <c r="D3096" s="257"/>
      <c r="E3096" s="257"/>
      <c r="F3096" s="257" t="str">
        <v>红 20*15*8cm</v>
      </c>
      <c r="G3096" s="231"/>
      <c r="H3096" s="231"/>
      <c r="I3096" s="231"/>
      <c r="J3096" s="231"/>
      <c r="K3096" s="231"/>
      <c r="L3096" s="231"/>
      <c r="M3096" s="231"/>
      <c r="N3096" s="231"/>
      <c r="O3096" s="231"/>
      <c r="P3096" s="231"/>
      <c r="Q3096" s="231"/>
      <c r="R3096" s="231"/>
      <c r="S3096" s="231"/>
      <c r="T3096" s="231"/>
    </row>
    <row r="3097">
      <c r="A3097" s="257" t="str">
        <v>0502000097-blk</v>
      </c>
      <c r="B3097" s="257" t="str">
        <v>0502000097</v>
      </c>
      <c r="C3097" s="257" t="str">
        <v>大闹天宫 正版授权PC小挎包</v>
      </c>
      <c r="D3097" s="257"/>
      <c r="E3097" s="257"/>
      <c r="F3097" s="257" t="str">
        <v>黑 20*15*8cm</v>
      </c>
      <c r="G3097" s="231"/>
      <c r="H3097" s="231"/>
      <c r="I3097" s="231"/>
      <c r="J3097" s="231"/>
      <c r="K3097" s="231"/>
      <c r="L3097" s="231"/>
      <c r="M3097" s="231"/>
      <c r="N3097" s="231"/>
      <c r="O3097" s="231"/>
      <c r="P3097" s="231"/>
      <c r="Q3097" s="231"/>
      <c r="R3097" s="231"/>
      <c r="S3097" s="231"/>
      <c r="T3097" s="231"/>
    </row>
    <row r="3098">
      <c r="A3098" s="257" t="str">
        <v>0502000097-y</v>
      </c>
      <c r="B3098" s="257" t="str">
        <v>0502000097</v>
      </c>
      <c r="C3098" s="257" t="str">
        <v>大闹天宫 正版授权PC小挎包</v>
      </c>
      <c r="D3098" s="257"/>
      <c r="E3098" s="257"/>
      <c r="F3098" s="257" t="str">
        <v>黄 20*15*8cm</v>
      </c>
      <c r="G3098" s="231"/>
      <c r="H3098" s="231"/>
      <c r="I3098" s="231"/>
      <c r="J3098" s="231"/>
      <c r="K3098" s="231"/>
      <c r="L3098" s="231"/>
      <c r="M3098" s="231"/>
      <c r="N3098" s="231"/>
      <c r="O3098" s="231"/>
      <c r="P3098" s="231"/>
      <c r="Q3098" s="231"/>
      <c r="R3098" s="231"/>
      <c r="S3098" s="231"/>
      <c r="T3098" s="231"/>
    </row>
    <row r="3099">
      <c r="A3099" s="257" t="str">
        <v>0502000097-blue</v>
      </c>
      <c r="B3099" s="257" t="str">
        <v>0502000097</v>
      </c>
      <c r="C3099" s="257" t="str">
        <v>大闹天宫 正版授权PC小挎包</v>
      </c>
      <c r="D3099" s="257"/>
      <c r="E3099" s="257"/>
      <c r="F3099" s="257" t="str">
        <v>蓝 20*15*8cm</v>
      </c>
      <c r="G3099" s="231"/>
      <c r="H3099" s="231"/>
      <c r="I3099" s="231"/>
      <c r="J3099" s="231"/>
      <c r="K3099" s="231"/>
      <c r="L3099" s="231"/>
      <c r="M3099" s="231"/>
      <c r="N3099" s="231"/>
      <c r="O3099" s="231"/>
      <c r="P3099" s="231"/>
      <c r="Q3099" s="231"/>
      <c r="R3099" s="231"/>
      <c r="S3099" s="231"/>
      <c r="T3099" s="231"/>
    </row>
    <row r="3100">
      <c r="A3100" s="257" t="str">
        <v>0502000097-p</v>
      </c>
      <c r="B3100" s="257" t="str">
        <v>0502000097</v>
      </c>
      <c r="C3100" s="257" t="str">
        <v>大闹天宫 正版授权PC小挎包</v>
      </c>
      <c r="D3100" s="257"/>
      <c r="E3100" s="257"/>
      <c r="F3100" s="257" t="str">
        <v>粉 20*15*8cm</v>
      </c>
      <c r="G3100" s="231"/>
      <c r="H3100" s="231"/>
      <c r="I3100" s="231"/>
      <c r="J3100" s="231"/>
      <c r="K3100" s="231"/>
      <c r="L3100" s="231"/>
      <c r="M3100" s="231"/>
      <c r="N3100" s="231"/>
      <c r="O3100" s="231"/>
      <c r="P3100" s="231"/>
      <c r="Q3100" s="231"/>
      <c r="R3100" s="231"/>
      <c r="S3100" s="231"/>
      <c r="T3100" s="231"/>
    </row>
    <row r="3101">
      <c r="A3101" s="257" t="str">
        <v>0502000097-g</v>
      </c>
      <c r="B3101" s="257" t="str">
        <v>0502000097</v>
      </c>
      <c r="C3101" s="257" t="str">
        <v>大闹天宫 正版授权PC小挎包</v>
      </c>
      <c r="D3101" s="257"/>
      <c r="E3101" s="257"/>
      <c r="F3101" s="257" t="str">
        <v>灰 20*15*8cm</v>
      </c>
      <c r="G3101" s="231"/>
      <c r="H3101" s="231"/>
      <c r="I3101" s="231"/>
      <c r="J3101" s="231"/>
      <c r="K3101" s="231"/>
      <c r="L3101" s="231"/>
      <c r="M3101" s="231"/>
      <c r="N3101" s="231"/>
      <c r="O3101" s="231"/>
      <c r="P3101" s="231"/>
      <c r="Q3101" s="231"/>
      <c r="R3101" s="231"/>
      <c r="S3101" s="231"/>
      <c r="T3101" s="231"/>
    </row>
    <row r="3102">
      <c r="A3102" s="257" t="str">
        <v>0201000023-1</v>
      </c>
      <c r="B3102" s="257" t="str">
        <v>0201000023</v>
      </c>
      <c r="C3102" s="257" t="str">
        <v>亚朵生活 白日梦系列香薰礼盒</v>
      </c>
      <c r="D3102" s="257"/>
      <c r="E3102" s="257"/>
      <c r="F3102" s="257" t="str">
        <v>默认规格</v>
      </c>
      <c r="G3102" s="231"/>
      <c r="H3102" s="231"/>
      <c r="I3102" s="231"/>
      <c r="J3102" s="231"/>
      <c r="K3102" s="231"/>
      <c r="L3102" s="231"/>
      <c r="M3102" s="231"/>
      <c r="N3102" s="231"/>
      <c r="O3102" s="231"/>
      <c r="P3102" s="231"/>
      <c r="Q3102" s="231"/>
      <c r="R3102" s="231"/>
      <c r="S3102" s="231"/>
      <c r="T3102" s="231"/>
    </row>
    <row r="3103">
      <c r="A3103" s="257" t="str">
        <v>0701100016-p</v>
      </c>
      <c r="B3103" s="257" t="str">
        <v>0701100016</v>
      </c>
      <c r="C3103" s="257" t="str">
        <v>亚朵生活 声波全自动电动牙刷</v>
      </c>
      <c r="D3103" s="257"/>
      <c r="E3103" s="257"/>
      <c r="F3103" s="257" t="str">
        <v>蜜桃粉</v>
      </c>
      <c r="G3103" s="231"/>
      <c r="H3103" s="231"/>
      <c r="I3103" s="231"/>
      <c r="J3103" s="231"/>
      <c r="K3103" s="231"/>
      <c r="L3103" s="231"/>
      <c r="M3103" s="231"/>
      <c r="N3103" s="231"/>
      <c r="O3103" s="231"/>
      <c r="P3103" s="231"/>
      <c r="Q3103" s="231"/>
      <c r="R3103" s="231"/>
      <c r="S3103" s="231"/>
      <c r="T3103" s="231"/>
    </row>
    <row r="3104">
      <c r="A3104" s="257" t="str">
        <v>0701100016-g</v>
      </c>
      <c r="B3104" s="257" t="str">
        <v>0701100016</v>
      </c>
      <c r="C3104" s="257" t="str">
        <v>亚朵生活 声波全自动电动牙刷</v>
      </c>
      <c r="D3104" s="257"/>
      <c r="E3104" s="257"/>
      <c r="F3104" s="257" t="str">
        <v>薄荷绿</v>
      </c>
      <c r="G3104" s="231"/>
      <c r="H3104" s="231"/>
      <c r="I3104" s="231"/>
      <c r="J3104" s="231"/>
      <c r="K3104" s="231"/>
      <c r="L3104" s="231"/>
      <c r="M3104" s="231"/>
      <c r="N3104" s="231"/>
      <c r="O3104" s="231"/>
      <c r="P3104" s="231"/>
      <c r="Q3104" s="231"/>
      <c r="R3104" s="231"/>
      <c r="S3104" s="231"/>
      <c r="T3104" s="231"/>
    </row>
    <row r="3105">
      <c r="A3105" s="257" t="str">
        <v>0701100016-b</v>
      </c>
      <c r="B3105" s="257" t="str">
        <v>0701100016</v>
      </c>
      <c r="C3105" s="257" t="str">
        <v>亚朵生活 声波全自动电动牙刷</v>
      </c>
      <c r="D3105" s="257"/>
      <c r="E3105" s="257"/>
      <c r="F3105" s="257" t="str">
        <v>靛蓝色</v>
      </c>
      <c r="G3105" s="231"/>
      <c r="H3105" s="231"/>
      <c r="I3105" s="231"/>
      <c r="J3105" s="231"/>
      <c r="K3105" s="231"/>
      <c r="L3105" s="231"/>
      <c r="M3105" s="231"/>
      <c r="N3105" s="231"/>
      <c r="O3105" s="231"/>
      <c r="P3105" s="231"/>
      <c r="Q3105" s="231"/>
      <c r="R3105" s="231"/>
      <c r="S3105" s="231"/>
      <c r="T3105" s="231"/>
    </row>
    <row r="3106">
      <c r="A3106" s="257" t="str">
        <v>0101199999-g-200*230</v>
      </c>
      <c r="B3106" s="257" t="str">
        <v>0101199999</v>
      </c>
      <c r="C3106" s="257" t="str">
        <v>亚朵生活 萌发与生命 Spring 40S印花四件套</v>
      </c>
      <c r="D3106" s="257"/>
      <c r="E3106" s="257"/>
      <c r="F3106" s="257" t="str">
        <v>盎然枝芽绿200*230</v>
      </c>
      <c r="G3106" s="231"/>
      <c r="H3106" s="231"/>
      <c r="I3106" s="231"/>
      <c r="J3106" s="231"/>
      <c r="K3106" s="231"/>
      <c r="L3106" s="231"/>
      <c r="M3106" s="231"/>
      <c r="N3106" s="231"/>
      <c r="O3106" s="231"/>
      <c r="P3106" s="231"/>
      <c r="Q3106" s="231"/>
      <c r="R3106" s="231"/>
      <c r="S3106" s="231"/>
      <c r="T3106" s="231"/>
    </row>
    <row r="3107">
      <c r="A3107" s="257" t="str">
        <v>0101199999-g-220*240</v>
      </c>
      <c r="B3107" s="257" t="str">
        <v>0101199999</v>
      </c>
      <c r="C3107" s="257" t="str">
        <v>亚朵生活 萌发与生命 Spring 40S印花四件套</v>
      </c>
      <c r="D3107" s="257"/>
      <c r="E3107" s="257"/>
      <c r="F3107" s="257" t="str">
        <v>颜色:盎然枝芽绿,床品尺寸:220*240cm,普通系列</v>
      </c>
      <c r="G3107" s="231"/>
      <c r="H3107" s="231"/>
      <c r="I3107" s="231"/>
      <c r="J3107" s="231"/>
      <c r="K3107" s="231"/>
      <c r="L3107" s="231"/>
      <c r="M3107" s="231"/>
      <c r="N3107" s="231"/>
      <c r="O3107" s="231"/>
      <c r="P3107" s="231"/>
      <c r="Q3107" s="231"/>
      <c r="R3107" s="231"/>
      <c r="S3107" s="231"/>
      <c r="T3107" s="231"/>
    </row>
    <row r="3108">
      <c r="A3108" s="257" t="str">
        <v>0101199999-b-200*230</v>
      </c>
      <c r="B3108" s="257" t="str">
        <v>0101199999</v>
      </c>
      <c r="C3108" s="257" t="str">
        <v>亚朵生活 萌发与生命 Spring 40S印花四件套</v>
      </c>
      <c r="D3108" s="257"/>
      <c r="E3108" s="257"/>
      <c r="F3108" s="257" t="str">
        <v>荒漠花园棕200*230</v>
      </c>
      <c r="G3108" s="231"/>
      <c r="H3108" s="231"/>
      <c r="I3108" s="231"/>
      <c r="J3108" s="231"/>
      <c r="K3108" s="231"/>
      <c r="L3108" s="231"/>
      <c r="M3108" s="231"/>
      <c r="N3108" s="231"/>
      <c r="O3108" s="231"/>
      <c r="P3108" s="231"/>
      <c r="Q3108" s="231"/>
      <c r="R3108" s="231"/>
      <c r="S3108" s="231"/>
      <c r="T3108" s="231"/>
    </row>
    <row r="3109">
      <c r="A3109" s="257" t="str">
        <v>0101199999-b-220*240</v>
      </c>
      <c r="B3109" s="257" t="str">
        <v>0101199999</v>
      </c>
      <c r="C3109" s="257" t="str">
        <v>亚朵生活 萌发与生命 Spring 40S印花四件套</v>
      </c>
      <c r="D3109" s="257"/>
      <c r="E3109" s="257"/>
      <c r="F3109" s="257" t="str">
        <v>颜色:荒漠花园棕,床品尺寸:220*240cm,普通系列</v>
      </c>
      <c r="G3109" s="231"/>
      <c r="H3109" s="231"/>
      <c r="I3109" s="231"/>
      <c r="J3109" s="231"/>
      <c r="K3109" s="231"/>
      <c r="L3109" s="231"/>
      <c r="M3109" s="231"/>
      <c r="N3109" s="231"/>
      <c r="O3109" s="231"/>
      <c r="P3109" s="231"/>
      <c r="Q3109" s="231"/>
      <c r="R3109" s="231"/>
      <c r="S3109" s="231"/>
      <c r="T3109" s="231"/>
    </row>
    <row r="3110">
      <c r="A3110" s="257" t="str">
        <v>0701099999-1</v>
      </c>
      <c r="B3110" s="257" t="str">
        <v>0701099999</v>
      </c>
      <c r="C3110" s="257" t="str">
        <v>素士W1樱花香氛折叠冲牙器</v>
      </c>
      <c r="D3110" s="257"/>
      <c r="E3110" s="257"/>
      <c r="F3110" s="257" t="str">
        <v>237.2*179.2*48.3</v>
      </c>
      <c r="G3110" s="231"/>
      <c r="H3110" s="231"/>
      <c r="I3110" s="231"/>
      <c r="J3110" s="231"/>
      <c r="K3110" s="231"/>
      <c r="L3110" s="231"/>
      <c r="M3110" s="231"/>
      <c r="N3110" s="231"/>
      <c r="O3110" s="231"/>
      <c r="P3110" s="231"/>
      <c r="Q3110" s="231"/>
      <c r="R3110" s="231"/>
      <c r="S3110" s="231"/>
      <c r="T3110" s="231"/>
    </row>
    <row r="3111">
      <c r="A3111" s="257" t="str">
        <v>0701000018-1</v>
      </c>
      <c r="B3111" s="257" t="str">
        <v>0701000018</v>
      </c>
      <c r="C3111" s="257" t="str">
        <v>素士W3 pro 升级版高频冲牙器</v>
      </c>
      <c r="D3111" s="257"/>
      <c r="E3111" s="257"/>
      <c r="F3111" s="257" t="str">
        <v>蓝色/211*59*232</v>
      </c>
      <c r="G3111" s="231"/>
      <c r="H3111" s="231"/>
      <c r="I3111" s="231"/>
      <c r="J3111" s="231"/>
      <c r="K3111" s="231"/>
      <c r="L3111" s="231"/>
      <c r="M3111" s="231"/>
      <c r="N3111" s="231"/>
      <c r="O3111" s="231"/>
      <c r="P3111" s="231"/>
      <c r="Q3111" s="231"/>
      <c r="R3111" s="231"/>
      <c r="S3111" s="231"/>
      <c r="T3111" s="231"/>
    </row>
    <row r="3112">
      <c r="A3112" s="257" t="str">
        <v>0701000018-2</v>
      </c>
      <c r="B3112" s="257" t="str">
        <v>0701000018</v>
      </c>
      <c r="C3112" s="257" t="str">
        <v>素士W3 pro 升级版高频冲牙器</v>
      </c>
      <c r="D3112" s="257"/>
      <c r="E3112" s="257"/>
      <c r="F3112" s="257" t="str">
        <v>紫色/211*59*232</v>
      </c>
      <c r="G3112" s="231"/>
      <c r="H3112" s="231"/>
      <c r="I3112" s="231"/>
      <c r="J3112" s="231"/>
      <c r="K3112" s="231"/>
      <c r="L3112" s="231"/>
      <c r="M3112" s="231"/>
      <c r="N3112" s="231"/>
      <c r="O3112" s="231"/>
      <c r="P3112" s="231"/>
      <c r="Q3112" s="231"/>
      <c r="R3112" s="231"/>
      <c r="S3112" s="231"/>
      <c r="T3112" s="231"/>
    </row>
    <row r="3113">
      <c r="A3113" s="257" t="str">
        <v>0702099999-1</v>
      </c>
      <c r="B3113" s="257" t="str">
        <v>0702099999</v>
      </c>
      <c r="C3113" s="257" t="str">
        <v>素士S31超能自动剃须刀</v>
      </c>
      <c r="D3113" s="257"/>
      <c r="E3113" s="257"/>
      <c r="F3113" s="257" t="str">
        <v>185*100*70</v>
      </c>
      <c r="G3113" s="231"/>
      <c r="H3113" s="231"/>
      <c r="I3113" s="231"/>
      <c r="J3113" s="231"/>
      <c r="K3113" s="231"/>
      <c r="L3113" s="231"/>
      <c r="M3113" s="231"/>
      <c r="N3113" s="231"/>
      <c r="O3113" s="231"/>
      <c r="P3113" s="231"/>
      <c r="Q3113" s="231"/>
      <c r="R3113" s="231"/>
      <c r="S3113" s="231"/>
      <c r="T3113" s="231"/>
    </row>
    <row r="3114">
      <c r="A3114" s="257" t="str">
        <v>0903000008-1</v>
      </c>
      <c r="B3114" s="257" t="str">
        <v>0903000008</v>
      </c>
      <c r="C3114" s="257" t="str">
        <v>智能消毒刀架</v>
      </c>
      <c r="D3114" s="257"/>
      <c r="E3114" s="257" t="str">
        <v>265*132*195</v>
      </c>
      <c r="F3114" s="257" t="str">
        <v>DDQ-QT805</v>
      </c>
      <c r="G3114" s="231"/>
      <c r="H3114" s="231"/>
      <c r="I3114" s="231"/>
      <c r="J3114" s="231"/>
      <c r="K3114" s="231"/>
      <c r="L3114" s="231"/>
      <c r="M3114" s="231"/>
      <c r="N3114" s="231"/>
      <c r="O3114" s="231"/>
      <c r="P3114" s="231"/>
      <c r="Q3114" s="231"/>
      <c r="R3114" s="231"/>
      <c r="S3114" s="231"/>
      <c r="T3114" s="231"/>
    </row>
    <row r="3115">
      <c r="A3115" s="257" t="str">
        <v>0701000019-1</v>
      </c>
      <c r="B3115" s="257" t="str">
        <v>0701000019</v>
      </c>
      <c r="C3115" s="257" t="str">
        <v>素士浓缩漱口水</v>
      </c>
      <c r="D3115" s="257"/>
      <c r="E3115" s="257" t="str">
        <v>15ml*3</v>
      </c>
      <c r="F3115" s="257" t="str">
        <v>樱花香氛</v>
      </c>
      <c r="G3115" s="231"/>
      <c r="H3115" s="231"/>
      <c r="I3115" s="231"/>
      <c r="J3115" s="231"/>
      <c r="K3115" s="231"/>
      <c r="L3115" s="231"/>
      <c r="M3115" s="231"/>
      <c r="N3115" s="231"/>
      <c r="O3115" s="231"/>
      <c r="P3115" s="231"/>
      <c r="Q3115" s="231"/>
      <c r="R3115" s="231"/>
      <c r="S3115" s="231"/>
      <c r="T3115" s="231"/>
    </row>
    <row r="3116">
      <c r="A3116" s="257" t="str">
        <v>0701000019-2</v>
      </c>
      <c r="B3116" s="257" t="str">
        <v>0701000019</v>
      </c>
      <c r="C3116" s="257" t="str">
        <v>素士浓缩漱口水</v>
      </c>
      <c r="D3116" s="257"/>
      <c r="E3116" s="257" t="str">
        <v>15ml*3</v>
      </c>
      <c r="F3116" s="257" t="str">
        <v>青柠香氛</v>
      </c>
      <c r="G3116" s="231"/>
      <c r="H3116" s="231"/>
      <c r="I3116" s="231"/>
      <c r="J3116" s="231"/>
      <c r="K3116" s="231"/>
      <c r="L3116" s="231"/>
      <c r="M3116" s="231"/>
      <c r="N3116" s="231"/>
      <c r="O3116" s="231"/>
      <c r="P3116" s="231"/>
      <c r="Q3116" s="231"/>
      <c r="R3116" s="231"/>
      <c r="S3116" s="231"/>
      <c r="T3116" s="231"/>
    </row>
    <row r="3117">
      <c r="A3117" s="257" t="str">
        <v>0801000011-wh</v>
      </c>
      <c r="B3117" s="257" t="str">
        <v>0801000011</v>
      </c>
      <c r="C3117" s="257" t="str">
        <v>LIBRATONE AIR（第2代）真无线耳机</v>
      </c>
      <c r="D3117" s="257"/>
      <c r="E3117" s="257"/>
      <c r="F3117" s="257" t="str">
        <v>白色</v>
      </c>
      <c r="G3117" s="231"/>
      <c r="H3117" s="231"/>
      <c r="I3117" s="231"/>
      <c r="J3117" s="231"/>
      <c r="K3117" s="231"/>
      <c r="L3117" s="231"/>
      <c r="M3117" s="231"/>
      <c r="N3117" s="231"/>
      <c r="O3117" s="231"/>
      <c r="P3117" s="231"/>
      <c r="Q3117" s="231"/>
      <c r="R3117" s="231"/>
      <c r="S3117" s="231"/>
      <c r="T3117" s="231"/>
    </row>
    <row r="3118">
      <c r="A3118" s="257" t="str">
        <v>0801000011-bl</v>
      </c>
      <c r="B3118" s="257" t="str">
        <v>0801000011</v>
      </c>
      <c r="C3118" s="257" t="str">
        <v>LIBRATONE AIR（第2代）真无线耳机</v>
      </c>
      <c r="D3118" s="257"/>
      <c r="E3118" s="257"/>
      <c r="F3118" s="257" t="str">
        <v>黑色</v>
      </c>
      <c r="G3118" s="231"/>
      <c r="H3118" s="231"/>
      <c r="I3118" s="231"/>
      <c r="J3118" s="231"/>
      <c r="K3118" s="231"/>
      <c r="L3118" s="231"/>
      <c r="M3118" s="231"/>
      <c r="N3118" s="231"/>
      <c r="O3118" s="231"/>
      <c r="P3118" s="231"/>
      <c r="Q3118" s="231"/>
      <c r="R3118" s="231"/>
      <c r="S3118" s="231"/>
      <c r="T3118" s="231"/>
    </row>
    <row r="3119">
      <c r="A3119" s="257" t="str">
        <v>0801000011-p</v>
      </c>
      <c r="B3119" s="257" t="str">
        <v>0801000011</v>
      </c>
      <c r="C3119" s="257" t="str">
        <v>LIBRATONE AIR（第2代）真无线耳机</v>
      </c>
      <c r="D3119" s="257"/>
      <c r="E3119" s="257"/>
      <c r="F3119" s="257" t="str">
        <v>粉色</v>
      </c>
      <c r="G3119" s="231"/>
      <c r="H3119" s="231"/>
      <c r="I3119" s="231"/>
      <c r="J3119" s="231"/>
      <c r="K3119" s="231"/>
      <c r="L3119" s="231"/>
      <c r="M3119" s="231"/>
      <c r="N3119" s="231"/>
      <c r="O3119" s="231"/>
      <c r="P3119" s="231"/>
      <c r="Q3119" s="231"/>
      <c r="R3119" s="231"/>
      <c r="S3119" s="231"/>
      <c r="T3119" s="231"/>
    </row>
    <row r="3120">
      <c r="A3120" s="257" t="str">
        <v>0801000012-wh</v>
      </c>
      <c r="B3120" s="257" t="str">
        <v>0801000012</v>
      </c>
      <c r="C3120" s="257" t="str">
        <v>LIBRATONE AIR+（第2代）真无线入耳式降噪耳机</v>
      </c>
      <c r="D3120" s="257"/>
      <c r="E3120" s="257"/>
      <c r="F3120" s="257" t="str">
        <v>暖白</v>
      </c>
      <c r="G3120" s="231"/>
      <c r="H3120" s="231"/>
      <c r="I3120" s="231"/>
      <c r="J3120" s="231"/>
      <c r="K3120" s="231"/>
      <c r="L3120" s="231"/>
      <c r="M3120" s="231"/>
      <c r="N3120" s="231"/>
      <c r="O3120" s="231"/>
      <c r="P3120" s="231"/>
      <c r="Q3120" s="231"/>
      <c r="R3120" s="231"/>
      <c r="S3120" s="231"/>
      <c r="T3120" s="231"/>
    </row>
    <row r="3121">
      <c r="A3121" s="257" t="str">
        <v>0801000012-bl</v>
      </c>
      <c r="B3121" s="257" t="str">
        <v>0801000012</v>
      </c>
      <c r="C3121" s="257" t="str">
        <v>LIBRATONE AIR+（第2代）真无线入耳式降噪耳机</v>
      </c>
      <c r="D3121" s="257"/>
      <c r="E3121" s="257"/>
      <c r="F3121" s="257" t="str">
        <v>青黑</v>
      </c>
      <c r="G3121" s="231"/>
      <c r="H3121" s="231"/>
      <c r="I3121" s="231"/>
      <c r="J3121" s="231"/>
      <c r="K3121" s="231"/>
      <c r="L3121" s="231"/>
      <c r="M3121" s="231"/>
      <c r="N3121" s="231"/>
      <c r="O3121" s="231"/>
      <c r="P3121" s="231"/>
      <c r="Q3121" s="231"/>
      <c r="R3121" s="231"/>
      <c r="S3121" s="231"/>
      <c r="T3121" s="231"/>
    </row>
    <row r="3122">
      <c r="A3122" s="257" t="str">
        <v>0801000013-wh</v>
      </c>
      <c r="B3122" s="257" t="str">
        <v>0801000013</v>
      </c>
      <c r="C3122" s="257" t="str">
        <v>Libratone CORE+ USB C接口入耳式降噪耳机</v>
      </c>
      <c r="D3122" s="257"/>
      <c r="E3122" s="257"/>
      <c r="F3122" s="257" t="str">
        <v>白色</v>
      </c>
      <c r="G3122" s="231"/>
      <c r="H3122" s="231"/>
      <c r="I3122" s="231"/>
      <c r="J3122" s="231"/>
      <c r="K3122" s="231"/>
      <c r="L3122" s="231"/>
      <c r="M3122" s="231"/>
      <c r="N3122" s="231"/>
      <c r="O3122" s="231"/>
      <c r="P3122" s="231"/>
      <c r="Q3122" s="231"/>
      <c r="R3122" s="231"/>
      <c r="S3122" s="231"/>
      <c r="T3122" s="231"/>
    </row>
    <row r="3123">
      <c r="A3123" s="257" t="str">
        <v>0801000013-bl</v>
      </c>
      <c r="B3123" s="257" t="str">
        <v>0801000013</v>
      </c>
      <c r="C3123" s="257" t="str">
        <v>Libratone CORE+ USB C接口入耳式降噪耳机</v>
      </c>
      <c r="D3123" s="257"/>
      <c r="E3123" s="257"/>
      <c r="F3123" s="257" t="str">
        <v>黑色</v>
      </c>
      <c r="G3123" s="231"/>
      <c r="H3123" s="231"/>
      <c r="I3123" s="231"/>
      <c r="J3123" s="231"/>
      <c r="K3123" s="231"/>
      <c r="L3123" s="231"/>
      <c r="M3123" s="231"/>
      <c r="N3123" s="231"/>
      <c r="O3123" s="231"/>
      <c r="P3123" s="231"/>
      <c r="Q3123" s="231"/>
      <c r="R3123" s="231"/>
      <c r="S3123" s="231"/>
      <c r="T3123" s="231"/>
    </row>
    <row r="3124">
      <c r="A3124" s="257" t="str">
        <v>0801000014-wh</v>
      </c>
      <c r="B3124" s="257" t="str">
        <v>0801000014</v>
      </c>
      <c r="C3124" s="257" t="str">
        <v>Libratone CORE+ Lightning接口入耳式降噪耳机</v>
      </c>
      <c r="D3124" s="257"/>
      <c r="E3124" s="257"/>
      <c r="F3124" s="257" t="str">
        <v>白色</v>
      </c>
      <c r="G3124" s="231"/>
      <c r="H3124" s="231"/>
      <c r="I3124" s="231"/>
      <c r="J3124" s="231"/>
      <c r="K3124" s="231"/>
      <c r="L3124" s="231"/>
      <c r="M3124" s="231"/>
      <c r="N3124" s="231"/>
      <c r="O3124" s="231"/>
      <c r="P3124" s="231"/>
      <c r="Q3124" s="231"/>
      <c r="R3124" s="231"/>
      <c r="S3124" s="231"/>
      <c r="T3124" s="231"/>
    </row>
    <row r="3125">
      <c r="A3125" s="257" t="str">
        <v>0801000014-bl</v>
      </c>
      <c r="B3125" s="257" t="str">
        <v>0801000014</v>
      </c>
      <c r="C3125" s="257" t="str">
        <v>Libratone CORE+ Lightning接口入耳式降噪耳机</v>
      </c>
      <c r="D3125" s="257"/>
      <c r="E3125" s="257"/>
      <c r="F3125" s="257" t="str">
        <v>黑色</v>
      </c>
      <c r="G3125" s="231"/>
      <c r="H3125" s="231"/>
      <c r="I3125" s="231"/>
      <c r="J3125" s="231"/>
      <c r="K3125" s="231"/>
      <c r="L3125" s="231"/>
      <c r="M3125" s="231"/>
      <c r="N3125" s="231"/>
      <c r="O3125" s="231"/>
      <c r="P3125" s="231"/>
      <c r="Q3125" s="231"/>
      <c r="R3125" s="231"/>
      <c r="S3125" s="231"/>
      <c r="T3125" s="231"/>
    </row>
    <row r="3126">
      <c r="A3126" s="257" t="str">
        <v>YDP001</v>
      </c>
      <c r="B3126" s="257" t="str">
        <v>FL2021012801</v>
      </c>
      <c r="C3126" s="257" t="str">
        <v>桓羽辅料</v>
      </c>
      <c r="D3126" s="257" t="str">
        <v>辅料</v>
      </c>
      <c r="E3126" s="257" t="str">
        <v>4.4*4.4</v>
      </c>
      <c r="F3126" s="257" t="str">
        <v>亚朵生活圆吊牌</v>
      </c>
      <c r="G3126" s="231"/>
      <c r="H3126" s="231"/>
      <c r="I3126" s="231"/>
      <c r="J3126" s="231"/>
      <c r="K3126" s="231"/>
      <c r="L3126" s="231"/>
      <c r="M3126" s="231"/>
      <c r="N3126" s="231"/>
      <c r="O3126" s="231"/>
      <c r="P3126" s="231"/>
      <c r="Q3126" s="231"/>
      <c r="R3126" s="231"/>
      <c r="S3126" s="231"/>
      <c r="T3126" s="231"/>
    </row>
    <row r="3127">
      <c r="A3127" s="257" t="str">
        <v>DP001</v>
      </c>
      <c r="B3127" s="257" t="str">
        <v>FL2021012801</v>
      </c>
      <c r="C3127" s="257" t="str">
        <v>桓羽辅料</v>
      </c>
      <c r="D3127" s="257" t="str">
        <v>辅料</v>
      </c>
      <c r="E3127" s="257" t="str">
        <v>5.5*9</v>
      </c>
      <c r="F3127" s="257" t="str">
        <v>亚朵生活吊牌</v>
      </c>
      <c r="G3127" s="231"/>
      <c r="H3127" s="231"/>
      <c r="I3127" s="231"/>
      <c r="J3127" s="231"/>
      <c r="K3127" s="231"/>
      <c r="L3127" s="231"/>
      <c r="M3127" s="231"/>
      <c r="N3127" s="231"/>
      <c r="O3127" s="231"/>
      <c r="P3127" s="231"/>
      <c r="Q3127" s="231"/>
      <c r="R3127" s="231"/>
      <c r="S3127" s="231"/>
      <c r="T3127" s="231"/>
    </row>
    <row r="3128">
      <c r="A3128" s="257" t="str">
        <v>MS001</v>
      </c>
      <c r="B3128" s="257" t="str">
        <v>FL2021012801</v>
      </c>
      <c r="C3128" s="257" t="str">
        <v>桓羽辅料</v>
      </c>
      <c r="D3128" s="257" t="str">
        <v>辅料</v>
      </c>
      <c r="E3128" s="257" t="str">
        <v>23</v>
      </c>
      <c r="F3128" s="257" t="str">
        <v>吊粒（棉绳）</v>
      </c>
      <c r="G3128" s="231"/>
      <c r="H3128" s="231"/>
      <c r="I3128" s="231"/>
      <c r="J3128" s="231"/>
      <c r="K3128" s="231"/>
      <c r="L3128" s="231"/>
      <c r="M3128" s="231"/>
      <c r="N3128" s="231"/>
      <c r="O3128" s="231"/>
      <c r="P3128" s="231"/>
      <c r="Q3128" s="231"/>
      <c r="R3128" s="231"/>
      <c r="S3128" s="231"/>
      <c r="T3128" s="231"/>
    </row>
    <row r="3129">
      <c r="A3129" s="257" t="str">
        <v>TZ001</v>
      </c>
      <c r="B3129" s="257" t="str">
        <v>FL2021012801</v>
      </c>
      <c r="C3129" s="257" t="str">
        <v>桓羽辅料</v>
      </c>
      <c r="D3129" s="257" t="str">
        <v>辅料</v>
      </c>
      <c r="E3129" s="257" t="str">
        <v>4*6</v>
      </c>
      <c r="F3129" s="257" t="str">
        <v>合格证贴纸</v>
      </c>
      <c r="G3129" s="231"/>
      <c r="H3129" s="231"/>
      <c r="I3129" s="231"/>
      <c r="J3129" s="231"/>
      <c r="K3129" s="231"/>
      <c r="L3129" s="231"/>
      <c r="M3129" s="231"/>
      <c r="N3129" s="231"/>
      <c r="O3129" s="231"/>
      <c r="P3129" s="231"/>
      <c r="Q3129" s="231"/>
      <c r="R3129" s="231"/>
      <c r="S3129" s="231"/>
      <c r="T3129" s="231"/>
    </row>
    <row r="3130">
      <c r="A3130" s="257" t="str">
        <v>ZB001</v>
      </c>
      <c r="B3130" s="257" t="str">
        <v>FL2021012801</v>
      </c>
      <c r="C3130" s="257" t="str">
        <v>桓羽辅料</v>
      </c>
      <c r="D3130" s="257" t="str">
        <v>辅料</v>
      </c>
      <c r="E3130" s="257" t="str">
        <v>3.5*4.2</v>
      </c>
      <c r="F3130" s="257" t="str">
        <v>亚朵生活LOGO标</v>
      </c>
      <c r="G3130" s="231"/>
      <c r="H3130" s="231"/>
      <c r="I3130" s="231"/>
      <c r="J3130" s="231"/>
      <c r="K3130" s="231"/>
      <c r="L3130" s="231"/>
      <c r="M3130" s="231"/>
      <c r="N3130" s="231"/>
      <c r="O3130" s="231"/>
      <c r="P3130" s="231"/>
      <c r="Q3130" s="231"/>
      <c r="R3130" s="231"/>
      <c r="S3130" s="231"/>
      <c r="T3130" s="231"/>
    </row>
    <row r="3131">
      <c r="A3131" s="257" t="str">
        <v>XB001</v>
      </c>
      <c r="B3131" s="257" t="str">
        <v>FL2021012801</v>
      </c>
      <c r="C3131" s="257" t="str">
        <v>桓羽辅料</v>
      </c>
      <c r="D3131" s="257" t="str">
        <v>辅料</v>
      </c>
      <c r="E3131" s="257" t="str">
        <v>3.5*5</v>
      </c>
      <c r="F3131" s="257" t="str">
        <v>亚朵生活洗标</v>
      </c>
      <c r="G3131" s="231"/>
      <c r="H3131" s="231"/>
      <c r="I3131" s="231"/>
      <c r="J3131" s="231"/>
      <c r="K3131" s="231"/>
      <c r="L3131" s="231"/>
      <c r="M3131" s="231"/>
      <c r="N3131" s="231"/>
      <c r="O3131" s="231"/>
      <c r="P3131" s="231"/>
      <c r="Q3131" s="231"/>
      <c r="R3131" s="231"/>
      <c r="S3131" s="231"/>
      <c r="T3131" s="231"/>
    </row>
    <row r="3132">
      <c r="A3132" s="257" t="str">
        <v>SBZD001</v>
      </c>
      <c r="B3132" s="257" t="str">
        <v>XYFL20210128001</v>
      </c>
      <c r="C3132" s="257" t="str">
        <v>翔宇辅料</v>
      </c>
      <c r="D3132" s="257" t="str">
        <v>翔宇辅料</v>
      </c>
      <c r="E3132" s="257" t="str">
        <v>76*（47+1）</v>
      </c>
      <c r="F3132" s="257" t="str">
        <v>亚朵生活 枕头包装袋 大号</v>
      </c>
      <c r="G3132" s="231"/>
      <c r="H3132" s="231"/>
      <c r="I3132" s="231"/>
      <c r="J3132" s="231"/>
      <c r="K3132" s="231"/>
      <c r="L3132" s="231"/>
      <c r="M3132" s="231"/>
      <c r="N3132" s="231"/>
      <c r="O3132" s="231"/>
      <c r="P3132" s="231"/>
      <c r="Q3132" s="231"/>
      <c r="R3132" s="231"/>
      <c r="S3132" s="231"/>
      <c r="T3132" s="231"/>
    </row>
    <row r="3133">
      <c r="A3133" s="257" t="str">
        <v>SBZD002</v>
      </c>
      <c r="B3133" s="257" t="str">
        <v>XYFL20210128001</v>
      </c>
      <c r="C3133" s="257" t="str">
        <v>翔宇辅料</v>
      </c>
      <c r="D3133" s="257" t="str">
        <v>翔宇辅料</v>
      </c>
      <c r="E3133" s="257" t="str">
        <v>64x45cm</v>
      </c>
      <c r="F3133" s="257" t="str">
        <v>亚朵生活 枕头包装袋 中号</v>
      </c>
      <c r="G3133" s="231"/>
      <c r="H3133" s="231"/>
      <c r="I3133" s="231"/>
      <c r="J3133" s="231"/>
      <c r="K3133" s="231"/>
      <c r="L3133" s="231"/>
      <c r="M3133" s="231"/>
      <c r="N3133" s="231"/>
      <c r="O3133" s="231"/>
      <c r="P3133" s="231"/>
      <c r="Q3133" s="231"/>
      <c r="R3133" s="231"/>
      <c r="S3133" s="231"/>
      <c r="T3133" s="231"/>
    </row>
    <row r="3134">
      <c r="A3134" s="257" t="str">
        <v>SBZD003</v>
      </c>
      <c r="B3134" s="257" t="str">
        <v>XYFL20210128001</v>
      </c>
      <c r="C3134" s="257" t="str">
        <v>翔宇辅料</v>
      </c>
      <c r="D3134" s="257" t="str">
        <v>翔宇辅料</v>
      </c>
      <c r="E3134" s="257" t="str">
        <v>52x38cm</v>
      </c>
      <c r="F3134" s="257" t="str">
        <v>亚朵生活 枕头包装袋 小号</v>
      </c>
      <c r="G3134" s="231"/>
      <c r="H3134" s="231"/>
      <c r="I3134" s="231"/>
      <c r="J3134" s="231"/>
      <c r="K3134" s="231"/>
      <c r="L3134" s="231"/>
      <c r="M3134" s="231"/>
      <c r="N3134" s="231"/>
      <c r="O3134" s="231"/>
      <c r="P3134" s="231"/>
      <c r="Q3134" s="231"/>
      <c r="R3134" s="231"/>
      <c r="S3134" s="231"/>
      <c r="T3134" s="231"/>
    </row>
    <row r="3135">
      <c r="A3135" s="257" t="str">
        <v>0410000026-1</v>
      </c>
      <c r="B3135" s="257" t="str">
        <v>0410000026</v>
      </c>
      <c r="C3135" s="257" t="str">
        <v>皓宸多用汤锅</v>
      </c>
      <c r="D3135" s="257"/>
      <c r="E3135" s="257"/>
      <c r="F3135" s="257" t="str">
        <v>2907*140*224</v>
      </c>
      <c r="G3135" s="231"/>
      <c r="H3135" s="231"/>
      <c r="I3135" s="231"/>
      <c r="J3135" s="231"/>
      <c r="K3135" s="231"/>
      <c r="L3135" s="231"/>
      <c r="M3135" s="231"/>
      <c r="N3135" s="231"/>
      <c r="O3135" s="231"/>
      <c r="P3135" s="231"/>
      <c r="Q3135" s="231"/>
      <c r="R3135" s="231"/>
      <c r="S3135" s="231"/>
      <c r="T3135" s="231"/>
    </row>
    <row r="3136">
      <c r="A3136" s="257" t="str">
        <v>1201000015-1</v>
      </c>
      <c r="B3136" s="257" t="str">
        <v>1201000015</v>
      </c>
      <c r="C3136" s="257" t="str">
        <v>乐高 机械组系列</v>
      </c>
      <c r="D3136" s="257"/>
      <c r="E3136" s="257"/>
      <c r="F3136" s="257" t="str">
        <v>三方品规格:42107</v>
      </c>
      <c r="G3136" s="231"/>
      <c r="H3136" s="231"/>
      <c r="I3136" s="231"/>
      <c r="J3136" s="231"/>
      <c r="K3136" s="231"/>
      <c r="L3136" s="231"/>
      <c r="M3136" s="231"/>
      <c r="N3136" s="231"/>
      <c r="O3136" s="231"/>
      <c r="P3136" s="231"/>
      <c r="Q3136" s="231"/>
      <c r="R3136" s="231"/>
      <c r="S3136" s="231"/>
      <c r="T3136" s="231"/>
    </row>
    <row r="3137">
      <c r="A3137" s="257" t="str">
        <v>1201000015-2</v>
      </c>
      <c r="B3137" s="257" t="str">
        <v>1201000015</v>
      </c>
      <c r="C3137" s="257" t="str">
        <v>乐高 机械组系列</v>
      </c>
      <c r="D3137" s="257"/>
      <c r="E3137" s="257"/>
      <c r="F3137" s="257" t="str">
        <v>三方品规格:42111 Dom's Dodge Charger LiCharger</v>
      </c>
      <c r="G3137" s="231"/>
      <c r="H3137" s="231"/>
      <c r="I3137" s="231"/>
      <c r="J3137" s="231"/>
      <c r="K3137" s="231"/>
      <c r="L3137" s="231"/>
      <c r="M3137" s="231"/>
      <c r="N3137" s="231"/>
      <c r="O3137" s="231"/>
      <c r="P3137" s="231"/>
      <c r="Q3137" s="231"/>
      <c r="R3137" s="231"/>
      <c r="S3137" s="231"/>
      <c r="T3137" s="231"/>
    </row>
    <row r="3138">
      <c r="A3138" s="257" t="str">
        <v>1201000015-3</v>
      </c>
      <c r="B3138" s="257" t="str">
        <v>1201000015</v>
      </c>
      <c r="C3138" s="257" t="str">
        <v>乐高 机械组系列</v>
      </c>
      <c r="D3138" s="257"/>
      <c r="E3138" s="257"/>
      <c r="F3138" s="257" t="str">
        <v>三方品规格:42108 移动式起重机</v>
      </c>
      <c r="G3138" s="231"/>
      <c r="H3138" s="231"/>
      <c r="I3138" s="231"/>
      <c r="J3138" s="231"/>
      <c r="K3138" s="231"/>
      <c r="L3138" s="231"/>
      <c r="M3138" s="231"/>
      <c r="N3138" s="231"/>
      <c r="O3138" s="231"/>
      <c r="P3138" s="231"/>
      <c r="Q3138" s="231"/>
      <c r="R3138" s="231"/>
      <c r="S3138" s="231"/>
      <c r="T3138" s="231"/>
    </row>
    <row r="3139">
      <c r="A3139" s="257" t="str">
        <v>1201000015-4</v>
      </c>
      <c r="B3139" s="257" t="str">
        <v>1201000015</v>
      </c>
      <c r="C3139" s="257" t="str">
        <v>乐高 机械组系列</v>
      </c>
      <c r="D3139" s="257"/>
      <c r="E3139" s="257"/>
      <c r="F3139" s="257" t="str">
        <v>三方品规格:42112 混凝土搅拌运输车</v>
      </c>
      <c r="G3139" s="231"/>
      <c r="H3139" s="231"/>
      <c r="I3139" s="231"/>
      <c r="J3139" s="231"/>
      <c r="K3139" s="231"/>
      <c r="L3139" s="231"/>
      <c r="M3139" s="231"/>
      <c r="N3139" s="231"/>
      <c r="O3139" s="231"/>
      <c r="P3139" s="231"/>
      <c r="Q3139" s="231"/>
      <c r="R3139" s="231"/>
      <c r="S3139" s="231"/>
      <c r="T3139" s="231"/>
    </row>
    <row r="3140">
      <c r="A3140" s="257" t="str">
        <v>1201000015-5</v>
      </c>
      <c r="B3140" s="257" t="str">
        <v>1201000015</v>
      </c>
      <c r="C3140" s="257" t="str">
        <v>乐高 机械组系列</v>
      </c>
      <c r="D3140" s="257"/>
      <c r="E3140" s="257"/>
      <c r="F3140" s="257" t="str">
        <v>三方品规格:76899 兰博基尼</v>
      </c>
      <c r="G3140" s="231"/>
      <c r="H3140" s="231"/>
      <c r="I3140" s="231"/>
      <c r="J3140" s="231"/>
      <c r="K3140" s="231"/>
      <c r="L3140" s="231"/>
      <c r="M3140" s="231"/>
      <c r="N3140" s="231"/>
      <c r="O3140" s="231"/>
      <c r="P3140" s="231"/>
      <c r="Q3140" s="231"/>
      <c r="R3140" s="231"/>
      <c r="S3140" s="231"/>
      <c r="T3140" s="231"/>
    </row>
    <row r="3141">
      <c r="A3141" s="257" t="str">
        <v>1201000016-1</v>
      </c>
      <c r="B3141" s="257" t="str">
        <v>1201000016</v>
      </c>
      <c r="C3141" s="257" t="str">
        <v>乐高 迪斯尼系列</v>
      </c>
      <c r="D3141" s="257"/>
      <c r="E3141" s="257"/>
      <c r="F3141" s="257" t="str">
        <v>41166 艾莎的马车大冒险</v>
      </c>
      <c r="G3141" s="231"/>
      <c r="H3141" s="231"/>
      <c r="I3141" s="231"/>
      <c r="J3141" s="231"/>
      <c r="K3141" s="231"/>
      <c r="L3141" s="231"/>
      <c r="M3141" s="231"/>
      <c r="N3141" s="231"/>
      <c r="O3141" s="231"/>
      <c r="P3141" s="231"/>
      <c r="Q3141" s="231"/>
      <c r="R3141" s="231"/>
      <c r="S3141" s="231"/>
      <c r="T3141" s="231"/>
    </row>
    <row r="3142">
      <c r="A3142" s="257" t="str">
        <v>1201000016-2</v>
      </c>
      <c r="B3142" s="257" t="str">
        <v>1201000016</v>
      </c>
      <c r="C3142" s="257" t="str">
        <v>乐高 迪斯尼系列</v>
      </c>
      <c r="D3142" s="257"/>
      <c r="E3142" s="257"/>
      <c r="F3142" s="257" t="str">
        <v>43192 灰姑娘仙蒂的皇家马车</v>
      </c>
      <c r="G3142" s="231"/>
      <c r="H3142" s="231"/>
      <c r="I3142" s="231"/>
      <c r="J3142" s="231"/>
      <c r="K3142" s="231"/>
      <c r="L3142" s="231"/>
      <c r="M3142" s="231"/>
      <c r="N3142" s="231"/>
      <c r="O3142" s="231"/>
      <c r="P3142" s="231"/>
      <c r="Q3142" s="231"/>
      <c r="R3142" s="231"/>
      <c r="S3142" s="231"/>
      <c r="T3142" s="231"/>
    </row>
    <row r="3143">
      <c r="A3143" s="257" t="str">
        <v>1201000016-3</v>
      </c>
      <c r="B3143" s="257" t="str">
        <v>1201000016</v>
      </c>
      <c r="C3143" s="257" t="str">
        <v>乐高 迪斯尼系列</v>
      </c>
      <c r="D3143" s="257"/>
      <c r="E3143" s="257"/>
      <c r="F3143" s="257" t="str">
        <v>43191 爱丽儿的庆典船</v>
      </c>
      <c r="G3143" s="231"/>
      <c r="H3143" s="231"/>
      <c r="I3143" s="231"/>
      <c r="J3143" s="231"/>
      <c r="K3143" s="231"/>
      <c r="L3143" s="231"/>
      <c r="M3143" s="231"/>
      <c r="N3143" s="231"/>
      <c r="O3143" s="231"/>
      <c r="P3143" s="231"/>
      <c r="Q3143" s="231"/>
      <c r="R3143" s="231"/>
      <c r="S3143" s="231"/>
      <c r="T3143" s="231"/>
    </row>
    <row r="3144">
      <c r="A3144" s="257" t="str">
        <v>1201000017-1</v>
      </c>
      <c r="B3144" s="257" t="str">
        <v>1201000017</v>
      </c>
      <c r="C3144" s="257" t="str">
        <v>乐高 百变创意系列</v>
      </c>
      <c r="D3144" s="257"/>
      <c r="E3144" s="257"/>
      <c r="F3144" s="257" t="str">
        <v>31105 城镇玩具店</v>
      </c>
      <c r="G3144" s="231"/>
      <c r="H3144" s="231"/>
      <c r="I3144" s="231"/>
      <c r="J3144" s="231"/>
      <c r="K3144" s="231"/>
      <c r="L3144" s="231"/>
      <c r="M3144" s="231"/>
      <c r="N3144" s="231"/>
      <c r="O3144" s="231"/>
      <c r="P3144" s="231"/>
      <c r="Q3144" s="231"/>
      <c r="R3144" s="231"/>
      <c r="S3144" s="231"/>
      <c r="T3144" s="231"/>
    </row>
    <row r="3145">
      <c r="A3145" s="257" t="str">
        <v>0803000034-1</v>
      </c>
      <c r="B3145" s="257" t="str">
        <v>0803000034</v>
      </c>
      <c r="C3145" s="257" t="str">
        <v>锐思移动电源10000mAh RPB-N16</v>
      </c>
      <c r="D3145" s="257"/>
      <c r="E3145" s="257"/>
      <c r="F3145" s="257" t="str">
        <v>深邃黑</v>
      </c>
      <c r="G3145" s="231"/>
      <c r="H3145" s="231"/>
      <c r="I3145" s="231"/>
      <c r="J3145" s="231"/>
      <c r="K3145" s="231"/>
      <c r="L3145" s="231"/>
      <c r="M3145" s="231"/>
      <c r="N3145" s="231"/>
      <c r="O3145" s="231"/>
      <c r="P3145" s="231"/>
      <c r="Q3145" s="231"/>
      <c r="R3145" s="231"/>
      <c r="S3145" s="231"/>
      <c r="T3145" s="231"/>
    </row>
    <row r="3146">
      <c r="A3146" s="257" t="str">
        <v>0803000034-2</v>
      </c>
      <c r="B3146" s="257" t="str">
        <v>0803000034</v>
      </c>
      <c r="C3146" s="257" t="str">
        <v>锐思移动电源10000mAh RPB-N16</v>
      </c>
      <c r="D3146" s="257"/>
      <c r="E3146" s="257"/>
      <c r="F3146" s="257" t="str">
        <v>恬静白</v>
      </c>
      <c r="G3146" s="231"/>
      <c r="H3146" s="231"/>
      <c r="I3146" s="231"/>
      <c r="J3146" s="231"/>
      <c r="K3146" s="231"/>
      <c r="L3146" s="231"/>
      <c r="M3146" s="231"/>
      <c r="N3146" s="231"/>
      <c r="O3146" s="231"/>
      <c r="P3146" s="231"/>
      <c r="Q3146" s="231"/>
      <c r="R3146" s="231"/>
      <c r="S3146" s="231"/>
      <c r="T3146" s="231"/>
    </row>
    <row r="3147">
      <c r="A3147" s="257" t="str">
        <v>0803000035-1</v>
      </c>
      <c r="B3147" s="257" t="str">
        <v>0803000035</v>
      </c>
      <c r="C3147" s="257" t="str">
        <v>美能格 探索快充移动电源10000mAh</v>
      </c>
      <c r="D3147" s="257"/>
      <c r="E3147" s="257"/>
      <c r="F3147" s="257" t="str">
        <v>幻夜黑</v>
      </c>
      <c r="G3147" s="231"/>
      <c r="H3147" s="231"/>
      <c r="I3147" s="231"/>
      <c r="J3147" s="231"/>
      <c r="K3147" s="231"/>
      <c r="L3147" s="231"/>
      <c r="M3147" s="231"/>
      <c r="N3147" s="231"/>
      <c r="O3147" s="231"/>
      <c r="P3147" s="231"/>
      <c r="Q3147" s="231"/>
      <c r="R3147" s="231"/>
      <c r="S3147" s="231"/>
      <c r="T3147" s="231"/>
    </row>
    <row r="3148">
      <c r="A3148" s="257" t="str">
        <v>0803000035-2</v>
      </c>
      <c r="B3148" s="257" t="str">
        <v>0803000035</v>
      </c>
      <c r="C3148" s="257" t="str">
        <v>美能格 探索快充移动电源10000mAh</v>
      </c>
      <c r="D3148" s="257"/>
      <c r="E3148" s="257"/>
      <c r="F3148" s="257" t="str">
        <v>摩卡棕</v>
      </c>
      <c r="G3148" s="231"/>
      <c r="H3148" s="231"/>
      <c r="I3148" s="231"/>
      <c r="J3148" s="231"/>
      <c r="K3148" s="231"/>
      <c r="L3148" s="231"/>
      <c r="M3148" s="231"/>
      <c r="N3148" s="231"/>
      <c r="O3148" s="231"/>
      <c r="P3148" s="231"/>
      <c r="Q3148" s="231"/>
      <c r="R3148" s="231"/>
      <c r="S3148" s="231"/>
      <c r="T3148" s="231"/>
    </row>
    <row r="3149">
      <c r="A3149" s="257" t="str">
        <v>9999099991-1</v>
      </c>
      <c r="B3149" s="257" t="str">
        <v>9999099991</v>
      </c>
      <c r="C3149" s="257" t="str">
        <v>thesuns 三食黄小厨破壁料理机-PB303</v>
      </c>
      <c r="D3149" s="257"/>
      <c r="E3149" s="257"/>
      <c r="F3149" s="257" t="str">
        <v>奶白色</v>
      </c>
      <c r="G3149" s="231"/>
      <c r="H3149" s="231"/>
      <c r="I3149" s="231"/>
      <c r="J3149" s="231"/>
      <c r="K3149" s="231"/>
      <c r="L3149" s="231"/>
      <c r="M3149" s="231"/>
      <c r="N3149" s="231"/>
      <c r="O3149" s="231"/>
      <c r="P3149" s="231"/>
      <c r="Q3149" s="231"/>
      <c r="R3149" s="231"/>
      <c r="S3149" s="231"/>
      <c r="T3149" s="231"/>
    </row>
    <row r="3150">
      <c r="A3150" s="257" t="str">
        <v>0603100016-1</v>
      </c>
      <c r="B3150" s="257" t="str">
        <v>0603100016</v>
      </c>
      <c r="C3150" s="257" t="str">
        <v>萨和 香氛水润沐浴露</v>
      </c>
      <c r="D3150" s="257"/>
      <c r="E3150" s="257"/>
      <c r="F3150" s="257" t="str">
        <v>300ml</v>
      </c>
      <c r="G3150" s="231"/>
      <c r="H3150" s="231"/>
      <c r="I3150" s="231"/>
      <c r="J3150" s="231"/>
      <c r="K3150" s="231"/>
      <c r="L3150" s="231"/>
      <c r="M3150" s="231"/>
      <c r="N3150" s="231"/>
      <c r="O3150" s="231"/>
      <c r="P3150" s="231"/>
      <c r="Q3150" s="231"/>
      <c r="R3150" s="231"/>
      <c r="S3150" s="231"/>
      <c r="T3150" s="231"/>
    </row>
    <row r="3151">
      <c r="A3151" s="257" t="str">
        <v>0604100010-1</v>
      </c>
      <c r="B3151" s="257" t="str">
        <v>0604100010</v>
      </c>
      <c r="C3151" s="257" t="str">
        <v>萨和 强韧丰盈洗发露</v>
      </c>
      <c r="D3151" s="257"/>
      <c r="E3151" s="257"/>
      <c r="F3151" s="257" t="str">
        <v>300ml</v>
      </c>
      <c r="G3151" s="231"/>
      <c r="H3151" s="231"/>
      <c r="I3151" s="231"/>
      <c r="J3151" s="231"/>
      <c r="K3151" s="231"/>
      <c r="L3151" s="231"/>
      <c r="M3151" s="231"/>
      <c r="N3151" s="231"/>
      <c r="O3151" s="231"/>
      <c r="P3151" s="231"/>
      <c r="Q3151" s="231"/>
      <c r="R3151" s="231"/>
      <c r="S3151" s="231"/>
      <c r="T3151" s="231"/>
    </row>
    <row r="3152">
      <c r="A3152" s="257" t="str">
        <v>0605100008-1</v>
      </c>
      <c r="B3152" s="257" t="str">
        <v>0605100008</v>
      </c>
      <c r="C3152" s="257" t="str">
        <v>萨和 柔顺滋养护发素</v>
      </c>
      <c r="D3152" s="257"/>
      <c r="E3152" s="257"/>
      <c r="F3152" s="257" t="str">
        <v>300ml</v>
      </c>
      <c r="G3152" s="231"/>
      <c r="H3152" s="231"/>
      <c r="I3152" s="231"/>
      <c r="J3152" s="231"/>
      <c r="K3152" s="231"/>
      <c r="L3152" s="231"/>
      <c r="M3152" s="231"/>
      <c r="N3152" s="231"/>
      <c r="O3152" s="231"/>
      <c r="P3152" s="231"/>
      <c r="Q3152" s="231"/>
      <c r="R3152" s="231"/>
      <c r="S3152" s="231"/>
      <c r="T3152" s="231"/>
    </row>
    <row r="3153">
      <c r="A3153" s="257" t="str">
        <v>HYFL-0310001</v>
      </c>
      <c r="B3153" s="257" t="str">
        <v>HYFL-Atourplanet-0310</v>
      </c>
      <c r="C3153" s="257" t="str">
        <v>辅料（新版）</v>
      </c>
      <c r="D3153" s="257" t="str">
        <v>辅料</v>
      </c>
      <c r="E3153" s="257" t="str">
        <v>7.5*2.8cm</v>
      </c>
      <c r="F3153" s="257" t="str">
        <v>ATOUR PLANET主标</v>
      </c>
      <c r="G3153" s="231"/>
      <c r="H3153" s="231"/>
      <c r="I3153" s="231"/>
      <c r="J3153" s="231"/>
      <c r="K3153" s="231"/>
      <c r="L3153" s="231"/>
      <c r="M3153" s="231"/>
      <c r="N3153" s="231"/>
      <c r="O3153" s="231"/>
      <c r="P3153" s="231"/>
      <c r="Q3153" s="231"/>
      <c r="R3153" s="231"/>
      <c r="S3153" s="231"/>
      <c r="T3153" s="231"/>
    </row>
    <row r="3154">
      <c r="A3154" s="257" t="str">
        <v>HYFL-0310002</v>
      </c>
      <c r="B3154" s="257" t="str">
        <v>HYFL-Atourplanet-0310</v>
      </c>
      <c r="C3154" s="257" t="str">
        <v>辅料（新版）</v>
      </c>
      <c r="D3154" s="257" t="str">
        <v>辅料</v>
      </c>
      <c r="E3154" s="257" t="str">
        <v>5*12cm</v>
      </c>
      <c r="F3154" s="257" t="str">
        <v>ATOUR PLANET主吊牌</v>
      </c>
      <c r="G3154" s="231"/>
      <c r="H3154" s="231"/>
      <c r="I3154" s="231"/>
      <c r="J3154" s="231"/>
      <c r="K3154" s="231"/>
      <c r="L3154" s="231"/>
      <c r="M3154" s="231"/>
      <c r="N3154" s="231"/>
      <c r="O3154" s="231"/>
      <c r="P3154" s="231"/>
      <c r="Q3154" s="231"/>
      <c r="R3154" s="231"/>
      <c r="S3154" s="231"/>
      <c r="T3154" s="231"/>
    </row>
    <row r="3155">
      <c r="A3155" s="257" t="str">
        <v>HYFL-0310003</v>
      </c>
      <c r="B3155" s="257" t="str">
        <v>HYFL-Atourplanet-0310</v>
      </c>
      <c r="C3155" s="257" t="str">
        <v>辅料（新版）</v>
      </c>
      <c r="D3155" s="257" t="str">
        <v>辅料</v>
      </c>
      <c r="E3155" s="257" t="str">
        <v>5*12cm</v>
      </c>
      <c r="F3155" s="257" t="str">
        <v>ATOUR PLANET副吊牌</v>
      </c>
      <c r="G3155" s="231"/>
      <c r="H3155" s="231"/>
      <c r="I3155" s="231"/>
      <c r="J3155" s="231"/>
      <c r="K3155" s="231"/>
      <c r="L3155" s="231"/>
      <c r="M3155" s="231"/>
      <c r="N3155" s="231"/>
      <c r="O3155" s="231"/>
      <c r="P3155" s="231"/>
      <c r="Q3155" s="231"/>
      <c r="R3155" s="231"/>
      <c r="S3155" s="231"/>
      <c r="T3155" s="231"/>
    </row>
    <row r="3156">
      <c r="A3156" s="257" t="str">
        <v>HYFL-0310004</v>
      </c>
      <c r="B3156" s="257" t="str">
        <v>HYFL-Atourplanet-0310</v>
      </c>
      <c r="C3156" s="257" t="str">
        <v>辅料（新版）</v>
      </c>
      <c r="D3156" s="257" t="str">
        <v>辅料</v>
      </c>
      <c r="E3156" s="257" t="str">
        <v>粗1.5MM</v>
      </c>
      <c r="F3156" s="257" t="str">
        <v>ATOUR PLANET吊粒(米色棉绳)</v>
      </c>
      <c r="G3156" s="231"/>
      <c r="H3156" s="231"/>
      <c r="I3156" s="231"/>
      <c r="J3156" s="231"/>
      <c r="K3156" s="231"/>
      <c r="L3156" s="231"/>
      <c r="M3156" s="231"/>
      <c r="N3156" s="231"/>
      <c r="O3156" s="231"/>
      <c r="P3156" s="231"/>
      <c r="Q3156" s="231"/>
      <c r="R3156" s="231"/>
      <c r="S3156" s="231"/>
      <c r="T3156" s="231"/>
    </row>
    <row r="3157">
      <c r="A3157" s="257" t="str">
        <v>HYFL-0310005</v>
      </c>
      <c r="B3157" s="257" t="str">
        <v>HYFL-Atourplanet-0310</v>
      </c>
      <c r="C3157" s="257" t="str">
        <v>辅料（新版）</v>
      </c>
      <c r="D3157" s="257" t="str">
        <v>辅料</v>
      </c>
      <c r="E3157" s="257" t="str">
        <v>8*8cm</v>
      </c>
      <c r="F3157" s="257" t="str">
        <v>Z2GO&amp;CO.吊牌</v>
      </c>
      <c r="G3157" s="231"/>
      <c r="H3157" s="231"/>
      <c r="I3157" s="231"/>
      <c r="J3157" s="231"/>
      <c r="K3157" s="231"/>
      <c r="L3157" s="231"/>
      <c r="M3157" s="231"/>
      <c r="N3157" s="231"/>
      <c r="O3157" s="231"/>
      <c r="P3157" s="231"/>
      <c r="Q3157" s="231"/>
      <c r="R3157" s="231"/>
      <c r="S3157" s="231"/>
      <c r="T3157" s="231"/>
    </row>
    <row r="3158">
      <c r="A3158" s="257" t="str">
        <v>HYFL-0310006</v>
      </c>
      <c r="B3158" s="257" t="str">
        <v>HYFL-Atourplanet-0310</v>
      </c>
      <c r="C3158" s="257" t="str">
        <v>辅料（新版）</v>
      </c>
      <c r="D3158" s="257" t="str">
        <v>辅料</v>
      </c>
      <c r="E3158" s="257" t="str">
        <v>1.75*13.9</v>
      </c>
      <c r="F3158" s="257" t="str">
        <v>Z2GO&amp;CO.贴纸</v>
      </c>
      <c r="G3158" s="231"/>
      <c r="H3158" s="231"/>
      <c r="I3158" s="231"/>
      <c r="J3158" s="231"/>
      <c r="K3158" s="231"/>
      <c r="L3158" s="231"/>
      <c r="M3158" s="231"/>
      <c r="N3158" s="231"/>
      <c r="O3158" s="231"/>
      <c r="P3158" s="231"/>
      <c r="Q3158" s="231"/>
      <c r="R3158" s="231"/>
      <c r="S3158" s="231"/>
      <c r="T3158" s="231"/>
    </row>
    <row r="3159">
      <c r="A3159" s="257" t="str">
        <v>HYFL-0310007</v>
      </c>
      <c r="B3159" s="257" t="str">
        <v>HYFL-Atourplanet-0310</v>
      </c>
      <c r="C3159" s="257" t="str">
        <v>辅料（新版）</v>
      </c>
      <c r="D3159" s="257" t="str">
        <v>辅料</v>
      </c>
      <c r="E3159" s="257" t="str">
        <v>粗1.5MM</v>
      </c>
      <c r="F3159" s="257" t="str">
        <v>Z2GO吊粒(漂白色棉绳)</v>
      </c>
      <c r="G3159" s="231"/>
      <c r="H3159" s="231"/>
      <c r="I3159" s="231"/>
      <c r="J3159" s="231"/>
      <c r="K3159" s="231"/>
      <c r="L3159" s="231"/>
      <c r="M3159" s="231"/>
      <c r="N3159" s="231"/>
      <c r="O3159" s="231"/>
      <c r="P3159" s="231"/>
      <c r="Q3159" s="231"/>
      <c r="R3159" s="231"/>
      <c r="S3159" s="231"/>
      <c r="T3159" s="231"/>
    </row>
    <row r="3160">
      <c r="A3160" s="257" t="str">
        <v>HYFL-0310008</v>
      </c>
      <c r="B3160" s="257" t="str">
        <v>HYFL-Atourplanet-0310</v>
      </c>
      <c r="C3160" s="257" t="str">
        <v>辅料（新版）</v>
      </c>
      <c r="D3160" s="257" t="str">
        <v>辅料</v>
      </c>
      <c r="E3160" s="257" t="str">
        <v>3.5*6</v>
      </c>
      <c r="F3160" s="257" t="str">
        <v>水洗标</v>
      </c>
      <c r="G3160" s="231"/>
      <c r="H3160" s="231"/>
      <c r="I3160" s="231"/>
      <c r="J3160" s="231"/>
      <c r="K3160" s="231"/>
      <c r="L3160" s="231"/>
      <c r="M3160" s="231"/>
      <c r="N3160" s="231"/>
      <c r="O3160" s="231"/>
      <c r="P3160" s="231"/>
      <c r="Q3160" s="231"/>
      <c r="R3160" s="231"/>
      <c r="S3160" s="231"/>
      <c r="T3160" s="231"/>
    </row>
    <row r="3161">
      <c r="A3161" s="257" t="str">
        <v>0509100027-H</v>
      </c>
      <c r="B3161" s="257" t="str">
        <v>0509100027</v>
      </c>
      <c r="C3161" s="257" t="str">
        <v>Z2GO&amp;CO. R1.6系列轻行自动伞</v>
      </c>
      <c r="D3161" s="257" t="str">
        <v>自动伞</v>
      </c>
      <c r="E3161" s="257" t="str">
        <v>石墨灰</v>
      </c>
      <c r="F3161" s="257" t="str">
        <v>石墨灰</v>
      </c>
      <c r="G3161" s="231"/>
      <c r="H3161" s="231"/>
      <c r="I3161" s="231"/>
      <c r="J3161" s="231"/>
      <c r="K3161" s="231"/>
      <c r="L3161" s="231"/>
      <c r="M3161" s="231"/>
      <c r="N3161" s="231"/>
      <c r="O3161" s="231"/>
      <c r="P3161" s="231"/>
      <c r="Q3161" s="231"/>
      <c r="R3161" s="231"/>
      <c r="S3161" s="231"/>
      <c r="T3161" s="231"/>
    </row>
    <row r="3162">
      <c r="A3162" s="257" t="str">
        <v>0509100027-B</v>
      </c>
      <c r="B3162" s="257" t="str">
        <v>0509100027</v>
      </c>
      <c r="C3162" s="257" t="str">
        <v>Z2GO&amp;CO. R1.6系列轻行自动伞</v>
      </c>
      <c r="D3162" s="257" t="str">
        <v>自动伞</v>
      </c>
      <c r="E3162" s="257" t="str">
        <v>冰川白</v>
      </c>
      <c r="F3162" s="257" t="str">
        <v>颜色:白色</v>
      </c>
      <c r="G3162" s="231"/>
      <c r="H3162" s="231"/>
      <c r="I3162" s="231"/>
      <c r="J3162" s="231"/>
      <c r="K3162" s="231"/>
      <c r="L3162" s="231"/>
      <c r="M3162" s="231"/>
      <c r="N3162" s="231"/>
      <c r="O3162" s="231"/>
      <c r="P3162" s="231"/>
      <c r="Q3162" s="231"/>
      <c r="R3162" s="231"/>
      <c r="S3162" s="231"/>
      <c r="T3162" s="231"/>
    </row>
    <row r="3163">
      <c r="A3163" s="257" t="str">
        <v>0509100027-B-1</v>
      </c>
      <c r="B3163" s="257" t="str">
        <v>0509100027</v>
      </c>
      <c r="C3163" s="257" t="str">
        <v>Z2GO&amp;CO. R1.6系列轻行自动伞</v>
      </c>
      <c r="D3163" s="257" t="str">
        <v>自动伞</v>
      </c>
      <c r="E3163" s="257" t="str">
        <v>云海白</v>
      </c>
      <c r="F3163" s="257" t="str">
        <v>云海白</v>
      </c>
      <c r="G3163" s="231"/>
      <c r="H3163" s="231"/>
      <c r="I3163" s="231"/>
      <c r="J3163" s="231"/>
      <c r="K3163" s="231"/>
      <c r="L3163" s="231"/>
      <c r="M3163" s="231"/>
      <c r="N3163" s="231"/>
      <c r="O3163" s="231"/>
      <c r="P3163" s="231"/>
      <c r="Q3163" s="231"/>
      <c r="R3163" s="231"/>
      <c r="S3163" s="231"/>
      <c r="T3163" s="231"/>
    </row>
    <row r="3164">
      <c r="A3164" s="257" t="str">
        <v>0509100027-L</v>
      </c>
      <c r="B3164" s="257" t="str">
        <v>0509100027</v>
      </c>
      <c r="C3164" s="257" t="str">
        <v>Z2GO&amp;CO. R1.6系列轻行自动伞</v>
      </c>
      <c r="D3164" s="257" t="str">
        <v>自动伞</v>
      </c>
      <c r="E3164" s="257" t="str">
        <v>瀚海蓝</v>
      </c>
      <c r="F3164" s="257" t="str">
        <v>瀚海蓝</v>
      </c>
      <c r="G3164" s="231"/>
      <c r="H3164" s="231"/>
      <c r="I3164" s="231"/>
      <c r="J3164" s="231"/>
      <c r="K3164" s="231"/>
      <c r="L3164" s="231"/>
      <c r="M3164" s="231"/>
      <c r="N3164" s="231"/>
      <c r="O3164" s="231"/>
      <c r="P3164" s="231"/>
      <c r="Q3164" s="231"/>
      <c r="R3164" s="231"/>
      <c r="S3164" s="231"/>
      <c r="T3164" s="231"/>
    </row>
    <row r="3165">
      <c r="A3165" s="257" t="str">
        <v>0803100032-10000-H</v>
      </c>
      <c r="B3165" s="257" t="str">
        <v>0803100032</v>
      </c>
      <c r="C3165" s="257" t="str">
        <v>Z2GO&amp;CO. R1.6系列智行移动电源</v>
      </c>
      <c r="D3165" s="257"/>
      <c r="E3165" s="257"/>
      <c r="F3165" s="257" t="str">
        <v>石墨灰 10000MAh</v>
      </c>
      <c r="G3165" s="231"/>
      <c r="H3165" s="231"/>
      <c r="I3165" s="231"/>
      <c r="J3165" s="231"/>
      <c r="K3165" s="231"/>
      <c r="L3165" s="231"/>
      <c r="M3165" s="231"/>
      <c r="N3165" s="231"/>
      <c r="O3165" s="231"/>
      <c r="P3165" s="231"/>
      <c r="Q3165" s="231"/>
      <c r="R3165" s="231"/>
      <c r="S3165" s="231"/>
      <c r="T3165" s="231"/>
    </row>
    <row r="3166">
      <c r="A3166" s="257" t="str">
        <v>0803100032-10000-Y</v>
      </c>
      <c r="B3166" s="257" t="str">
        <v>0803100032</v>
      </c>
      <c r="C3166" s="257" t="str">
        <v>Z2GO&amp;CO. R1.6系列智行移动电源</v>
      </c>
      <c r="D3166" s="257"/>
      <c r="E3166" s="257"/>
      <c r="F3166" s="257" t="str">
        <v>太空银 10000MAh</v>
      </c>
      <c r="G3166" s="231"/>
      <c r="H3166" s="231"/>
      <c r="I3166" s="231"/>
      <c r="J3166" s="231"/>
      <c r="K3166" s="231"/>
      <c r="L3166" s="231"/>
      <c r="M3166" s="231"/>
      <c r="N3166" s="231"/>
      <c r="O3166" s="231"/>
      <c r="P3166" s="231"/>
      <c r="Q3166" s="231"/>
      <c r="R3166" s="231"/>
      <c r="S3166" s="231"/>
      <c r="T3166" s="231"/>
    </row>
    <row r="3167">
      <c r="A3167" s="257" t="str">
        <v>0803100032-14000-H</v>
      </c>
      <c r="B3167" s="257" t="str">
        <v>0803100032</v>
      </c>
      <c r="C3167" s="257" t="str">
        <v>Z2GO&amp;CO. R1.6系列智行移动电源</v>
      </c>
      <c r="D3167" s="257"/>
      <c r="E3167" s="257"/>
      <c r="F3167" s="257" t="str">
        <v>石墨灰 14000MAh</v>
      </c>
      <c r="G3167" s="231"/>
      <c r="H3167" s="231"/>
      <c r="I3167" s="231"/>
      <c r="J3167" s="231"/>
      <c r="K3167" s="231"/>
      <c r="L3167" s="231"/>
      <c r="M3167" s="231"/>
      <c r="N3167" s="231"/>
      <c r="O3167" s="231"/>
      <c r="P3167" s="231"/>
      <c r="Q3167" s="231"/>
      <c r="R3167" s="231"/>
      <c r="S3167" s="231"/>
      <c r="T3167" s="231"/>
    </row>
    <row r="3168">
      <c r="A3168" s="257" t="str">
        <v>0803100032-14000-Y</v>
      </c>
      <c r="B3168" s="257" t="str">
        <v>0803100032</v>
      </c>
      <c r="C3168" s="257" t="str">
        <v>Z2GO&amp;CO. R1.6系列智行移动电源</v>
      </c>
      <c r="D3168" s="257"/>
      <c r="E3168" s="257"/>
      <c r="F3168" s="257" t="str">
        <v>太空银 14000MAh</v>
      </c>
      <c r="G3168" s="231"/>
      <c r="H3168" s="231"/>
      <c r="I3168" s="231"/>
      <c r="J3168" s="231"/>
      <c r="K3168" s="231"/>
      <c r="L3168" s="231"/>
      <c r="M3168" s="231"/>
      <c r="N3168" s="231"/>
      <c r="O3168" s="231"/>
      <c r="P3168" s="231"/>
      <c r="Q3168" s="231"/>
      <c r="R3168" s="231"/>
      <c r="S3168" s="231"/>
      <c r="T3168" s="231"/>
    </row>
    <row r="3169">
      <c r="A3169" s="257" t="str">
        <v>0501100050-20-H</v>
      </c>
      <c r="B3169" s="257" t="str">
        <v>0501100050</v>
      </c>
      <c r="C3169" s="257" t="str">
        <v>Z2GO&amp;CO. R1.6系列PC轻行拉杆箱</v>
      </c>
      <c r="D3169" s="257" t="str">
        <v>旅行箱</v>
      </c>
      <c r="E3169" s="257"/>
      <c r="F3169" s="257" t="str">
        <v>黑色20寸</v>
      </c>
      <c r="G3169" s="231"/>
      <c r="H3169" s="231"/>
      <c r="I3169" s="231"/>
      <c r="J3169" s="231"/>
      <c r="K3169" s="231"/>
      <c r="L3169" s="231"/>
      <c r="M3169" s="231"/>
      <c r="N3169" s="231"/>
      <c r="O3169" s="231"/>
      <c r="P3169" s="231"/>
      <c r="Q3169" s="231"/>
      <c r="R3169" s="231"/>
      <c r="S3169" s="231"/>
      <c r="T3169" s="231"/>
    </row>
    <row r="3170">
      <c r="A3170" s="257" t="str">
        <v>0501100050-20-Y</v>
      </c>
      <c r="B3170" s="257" t="str">
        <v>0501100050</v>
      </c>
      <c r="C3170" s="257" t="str">
        <v>Z2GO&amp;CO. R1.6系列PC轻行拉杆箱</v>
      </c>
      <c r="D3170" s="257" t="str">
        <v>旅行箱</v>
      </c>
      <c r="E3170" s="257"/>
      <c r="F3170" s="257" t="str">
        <v>银色20寸</v>
      </c>
      <c r="G3170" s="231"/>
      <c r="H3170" s="231"/>
      <c r="I3170" s="231"/>
      <c r="J3170" s="231"/>
      <c r="K3170" s="231"/>
      <c r="L3170" s="231"/>
      <c r="M3170" s="231"/>
      <c r="N3170" s="231"/>
      <c r="O3170" s="231"/>
      <c r="P3170" s="231"/>
      <c r="Q3170" s="231"/>
      <c r="R3170" s="231"/>
      <c r="S3170" s="231"/>
      <c r="T3170" s="231"/>
    </row>
    <row r="3171">
      <c r="A3171" s="257" t="str">
        <v>0501100050-20-B</v>
      </c>
      <c r="B3171" s="257" t="str">
        <v>0501100050</v>
      </c>
      <c r="C3171" s="257" t="str">
        <v>Z2GO&amp;CO. R1.6系列PC轻行拉杆箱</v>
      </c>
      <c r="D3171" s="257" t="str">
        <v>旅行箱</v>
      </c>
      <c r="E3171" s="257"/>
      <c r="F3171" s="257" t="str">
        <v>白色20寸</v>
      </c>
      <c r="G3171" s="231"/>
      <c r="H3171" s="231"/>
      <c r="I3171" s="231"/>
      <c r="J3171" s="231"/>
      <c r="K3171" s="231"/>
      <c r="L3171" s="231"/>
      <c r="M3171" s="231"/>
      <c r="N3171" s="231"/>
      <c r="O3171" s="231"/>
      <c r="P3171" s="231"/>
      <c r="Q3171" s="231"/>
      <c r="R3171" s="231"/>
      <c r="S3171" s="231"/>
      <c r="T3171" s="231"/>
    </row>
    <row r="3172">
      <c r="A3172" s="257" t="str">
        <v>0501100050-24-H</v>
      </c>
      <c r="B3172" s="257" t="str">
        <v>0501100050</v>
      </c>
      <c r="C3172" s="257" t="str">
        <v>Z2GO&amp;CO. R1.6系列PC轻行拉杆箱</v>
      </c>
      <c r="D3172" s="257" t="str">
        <v>旅行箱</v>
      </c>
      <c r="E3172" s="257"/>
      <c r="F3172" s="257" t="str">
        <v>黑色24寸</v>
      </c>
      <c r="G3172" s="231"/>
      <c r="H3172" s="231"/>
      <c r="I3172" s="231"/>
      <c r="J3172" s="231"/>
      <c r="K3172" s="231"/>
      <c r="L3172" s="231"/>
      <c r="M3172" s="231"/>
      <c r="N3172" s="231"/>
      <c r="O3172" s="231"/>
      <c r="P3172" s="231"/>
      <c r="Q3172" s="231"/>
      <c r="R3172" s="231"/>
      <c r="S3172" s="231"/>
      <c r="T3172" s="231"/>
    </row>
    <row r="3173">
      <c r="A3173" s="257" t="str">
        <v>0501100050-24-Y</v>
      </c>
      <c r="B3173" s="257" t="str">
        <v>0501100050</v>
      </c>
      <c r="C3173" s="257" t="str">
        <v>Z2GO&amp;CO. R1.6系列PC轻行拉杆箱</v>
      </c>
      <c r="D3173" s="257" t="str">
        <v>旅行箱</v>
      </c>
      <c r="E3173" s="257"/>
      <c r="F3173" s="257" t="str">
        <v>银色24寸</v>
      </c>
      <c r="G3173" s="231"/>
      <c r="H3173" s="231"/>
      <c r="I3173" s="231"/>
      <c r="J3173" s="231"/>
      <c r="K3173" s="231"/>
      <c r="L3173" s="231"/>
      <c r="M3173" s="231"/>
      <c r="N3173" s="231"/>
      <c r="O3173" s="231"/>
      <c r="P3173" s="231"/>
      <c r="Q3173" s="231"/>
      <c r="R3173" s="231"/>
      <c r="S3173" s="231"/>
      <c r="T3173" s="231"/>
    </row>
    <row r="3174">
      <c r="A3174" s="257" t="str">
        <v>0501100050-24-B</v>
      </c>
      <c r="B3174" s="257" t="str">
        <v>0501100050</v>
      </c>
      <c r="C3174" s="257" t="str">
        <v>Z2GO&amp;CO. R1.6系列PC轻行拉杆箱</v>
      </c>
      <c r="D3174" s="257" t="str">
        <v>旅行箱</v>
      </c>
      <c r="E3174" s="257"/>
      <c r="F3174" s="257" t="str">
        <v>颜色:白色,尺寸:24寸</v>
      </c>
      <c r="G3174" s="231"/>
      <c r="H3174" s="231"/>
      <c r="I3174" s="231"/>
      <c r="J3174" s="231"/>
      <c r="K3174" s="231"/>
      <c r="L3174" s="231"/>
      <c r="M3174" s="231"/>
      <c r="N3174" s="231"/>
      <c r="O3174" s="231"/>
      <c r="P3174" s="231"/>
      <c r="Q3174" s="231"/>
      <c r="R3174" s="231"/>
      <c r="S3174" s="231"/>
      <c r="T3174" s="231"/>
    </row>
    <row r="3175">
      <c r="A3175" s="257" t="str">
        <v>0406100017-45*20-cat</v>
      </c>
      <c r="B3175" s="257" t="str">
        <v>0406100017</v>
      </c>
      <c r="C3175" s="257" t="str">
        <v>αtourplanet喵咪圆柱抱枕</v>
      </c>
      <c r="D3175" s="257" t="str">
        <v>喵咪圆柱抱枕</v>
      </c>
      <c r="E3175" s="257"/>
      <c r="F3175" s="257" t="str">
        <v>默认</v>
      </c>
      <c r="G3175" s="231"/>
      <c r="H3175" s="231"/>
      <c r="I3175" s="231"/>
      <c r="J3175" s="231"/>
      <c r="K3175" s="231"/>
      <c r="L3175" s="231"/>
      <c r="M3175" s="231"/>
      <c r="N3175" s="231"/>
      <c r="O3175" s="231"/>
      <c r="P3175" s="231"/>
      <c r="Q3175" s="231"/>
      <c r="R3175" s="231"/>
      <c r="S3175" s="231"/>
      <c r="T3175" s="231"/>
    </row>
    <row r="3176">
      <c r="A3176" s="257" t="str">
        <v>0102100048-44*27*7-K</v>
      </c>
      <c r="B3176" s="257" t="str">
        <v>0102100048</v>
      </c>
      <c r="C3176" s="257" t="str">
        <v>αtourplanet儿童记忆棉高低枕</v>
      </c>
      <c r="D3176" s="257" t="str">
        <v>儿童枕</v>
      </c>
      <c r="E3176" s="257"/>
      <c r="F3176" s="257" t="str">
        <v>（恐龙款）44*27*7cm</v>
      </c>
      <c r="G3176" s="231"/>
      <c r="H3176" s="231"/>
      <c r="I3176" s="231"/>
      <c r="J3176" s="231"/>
      <c r="K3176" s="231"/>
      <c r="L3176" s="231"/>
      <c r="M3176" s="231"/>
      <c r="N3176" s="231"/>
      <c r="O3176" s="231"/>
      <c r="P3176" s="231"/>
      <c r="Q3176" s="231"/>
      <c r="R3176" s="231"/>
      <c r="S3176" s="231"/>
      <c r="T3176" s="231"/>
    </row>
    <row r="3177">
      <c r="A3177" s="257" t="str">
        <v>0102100048-44*27*7-X</v>
      </c>
      <c r="B3177" s="257" t="str">
        <v>0102100048</v>
      </c>
      <c r="C3177" s="257" t="str">
        <v>αtourplanet儿童记忆棉高低枕</v>
      </c>
      <c r="D3177" s="257" t="str">
        <v>儿童枕</v>
      </c>
      <c r="E3177" s="257"/>
      <c r="F3177" s="257" t="str">
        <v>（熊猫款）44*27*7cm</v>
      </c>
      <c r="G3177" s="231"/>
      <c r="H3177" s="231"/>
      <c r="I3177" s="231"/>
      <c r="J3177" s="231"/>
      <c r="K3177" s="231"/>
      <c r="L3177" s="231"/>
      <c r="M3177" s="231"/>
      <c r="N3177" s="231"/>
      <c r="O3177" s="231"/>
      <c r="P3177" s="231"/>
      <c r="Q3177" s="231"/>
      <c r="R3177" s="231"/>
      <c r="S3177" s="231"/>
      <c r="T3177" s="231"/>
    </row>
    <row r="3178">
      <c r="A3178" s="257" t="str">
        <v>0102100052-48*74-ASZ</v>
      </c>
      <c r="B3178" s="257" t="str">
        <v>0102100052</v>
      </c>
      <c r="C3178" s="257" t="str">
        <v>αtourplanet 舒柔羽丝绒安睡枕</v>
      </c>
      <c r="D3178" s="257" t="str">
        <v>安睡枕</v>
      </c>
      <c r="E3178" s="257" t="str">
        <v>48*74cm*1</v>
      </c>
      <c r="F3178" s="257" t="str">
        <v>颜色:默认,床品规格:常规,床品尺寸:48*74cm,系列:普通系列</v>
      </c>
      <c r="G3178" s="231"/>
      <c r="H3178" s="231"/>
      <c r="I3178" s="231"/>
      <c r="J3178" s="231"/>
      <c r="K3178" s="231"/>
      <c r="L3178" s="231"/>
      <c r="M3178" s="231"/>
      <c r="N3178" s="231"/>
      <c r="O3178" s="231"/>
      <c r="P3178" s="231"/>
      <c r="Q3178" s="231"/>
      <c r="R3178" s="231"/>
      <c r="S3178" s="231"/>
      <c r="T3178" s="231"/>
    </row>
    <row r="3179">
      <c r="A3179" s="257" t="str">
        <v>0105100042-180*200-CR</v>
      </c>
      <c r="B3179" s="257" t="str">
        <v>0105100042</v>
      </c>
      <c r="C3179" s="257" t="str">
        <v>αtourplanet 法国进口白鸭绒复合羽丝绒床褥</v>
      </c>
      <c r="D3179" s="257" t="str">
        <v>白鸭绒羽丝绒床褥</v>
      </c>
      <c r="E3179" s="257" t="str">
        <v>180*200cm</v>
      </c>
      <c r="F3179" s="257" t="str">
        <v>180*200cm</v>
      </c>
      <c r="G3179" s="231"/>
      <c r="H3179" s="231"/>
      <c r="I3179" s="231"/>
      <c r="J3179" s="231"/>
      <c r="K3179" s="231"/>
      <c r="L3179" s="231"/>
      <c r="M3179" s="231"/>
      <c r="N3179" s="231"/>
      <c r="O3179" s="231"/>
      <c r="P3179" s="231"/>
      <c r="Q3179" s="231"/>
      <c r="R3179" s="231"/>
      <c r="S3179" s="231"/>
      <c r="T3179" s="231"/>
    </row>
    <row r="3180">
      <c r="A3180" s="257" t="str">
        <v>0105100042-150*200-CR</v>
      </c>
      <c r="B3180" s="257" t="str">
        <v>0105100042</v>
      </c>
      <c r="C3180" s="257" t="str">
        <v>αtourplanet 法国进口白鸭绒复合羽丝绒床褥</v>
      </c>
      <c r="D3180" s="257" t="str">
        <v>白鸭绒羽丝绒床褥</v>
      </c>
      <c r="E3180" s="257"/>
      <c r="F3180" s="257" t="str">
        <v>白色-150*200</v>
      </c>
      <c r="G3180" s="231"/>
      <c r="H3180" s="231"/>
      <c r="I3180" s="231"/>
      <c r="J3180" s="231"/>
      <c r="K3180" s="231"/>
      <c r="L3180" s="231"/>
      <c r="M3180" s="231"/>
      <c r="N3180" s="231"/>
      <c r="O3180" s="231"/>
      <c r="P3180" s="231"/>
      <c r="Q3180" s="231"/>
      <c r="R3180" s="231"/>
      <c r="S3180" s="231"/>
      <c r="T3180" s="231"/>
    </row>
    <row r="3181">
      <c r="A3181" s="257" t="str">
        <v>0103100072-150*200-H</v>
      </c>
      <c r="B3181" s="257" t="str">
        <v>0103100072</v>
      </c>
      <c r="C3181" s="257" t="str">
        <v>αtourPlanet 冰河时期双面夏凉被</v>
      </c>
      <c r="D3181" s="257"/>
      <c r="E3181" s="257"/>
      <c r="F3181" s="257" t="str">
        <v>颜色:灰色,床品尺寸:150*200cm</v>
      </c>
      <c r="G3181" s="231"/>
      <c r="H3181" s="231"/>
      <c r="I3181" s="231"/>
      <c r="J3181" s="231"/>
      <c r="K3181" s="231"/>
      <c r="L3181" s="231"/>
      <c r="M3181" s="231"/>
      <c r="N3181" s="231"/>
      <c r="O3181" s="231"/>
      <c r="P3181" s="231"/>
      <c r="Q3181" s="231"/>
      <c r="R3181" s="231"/>
      <c r="S3181" s="231"/>
      <c r="T3181" s="231"/>
    </row>
    <row r="3182">
      <c r="A3182" s="257" t="str">
        <v>0103100072-200*230-H</v>
      </c>
      <c r="B3182" s="257" t="str">
        <v>0103100072</v>
      </c>
      <c r="C3182" s="257" t="str">
        <v>αtourPlanet 冰河时期双面夏凉被</v>
      </c>
      <c r="D3182" s="257"/>
      <c r="E3182" s="257"/>
      <c r="F3182" s="257" t="str">
        <v>颜色:灰色,床品尺寸:200*230cm,普通系列</v>
      </c>
      <c r="G3182" s="231"/>
      <c r="H3182" s="231"/>
      <c r="I3182" s="231"/>
      <c r="J3182" s="231"/>
      <c r="K3182" s="231"/>
      <c r="L3182" s="231"/>
      <c r="M3182" s="231"/>
      <c r="N3182" s="231"/>
      <c r="O3182" s="231"/>
      <c r="P3182" s="231"/>
      <c r="Q3182" s="231"/>
      <c r="R3182" s="231"/>
      <c r="S3182" s="231"/>
      <c r="T3182" s="231"/>
    </row>
    <row r="3183">
      <c r="A3183" s="257" t="str">
        <v>0103100072-150*200-LAN</v>
      </c>
      <c r="B3183" s="257" t="str">
        <v>0103100072</v>
      </c>
      <c r="C3183" s="257" t="str">
        <v>αtourPlanet 冰河时期双面夏凉被</v>
      </c>
      <c r="D3183" s="257"/>
      <c r="E3183" s="257"/>
      <c r="F3183" s="257" t="str">
        <v>颜色:蓝色,床品尺寸:150*200cm,普通系列</v>
      </c>
      <c r="G3183" s="231"/>
      <c r="H3183" s="231"/>
      <c r="I3183" s="231"/>
      <c r="J3183" s="231"/>
      <c r="K3183" s="231"/>
      <c r="L3183" s="231"/>
      <c r="M3183" s="231"/>
      <c r="N3183" s="231"/>
      <c r="O3183" s="231"/>
      <c r="P3183" s="231"/>
      <c r="Q3183" s="231"/>
      <c r="R3183" s="231"/>
      <c r="S3183" s="231"/>
      <c r="T3183" s="231"/>
    </row>
    <row r="3184">
      <c r="A3184" s="257" t="str">
        <v>0103100072-200*230-LAN</v>
      </c>
      <c r="B3184" s="257" t="str">
        <v>0103100072</v>
      </c>
      <c r="C3184" s="257" t="str">
        <v>αtourPlanet 冰河时期双面夏凉被</v>
      </c>
      <c r="D3184" s="257"/>
      <c r="E3184" s="257"/>
      <c r="F3184" s="257" t="str">
        <v>新生蓝-200*230CM</v>
      </c>
      <c r="G3184" s="231"/>
      <c r="H3184" s="231"/>
      <c r="I3184" s="231"/>
      <c r="J3184" s="231"/>
      <c r="K3184" s="231"/>
      <c r="L3184" s="231"/>
      <c r="M3184" s="231"/>
      <c r="N3184" s="231"/>
      <c r="O3184" s="231"/>
      <c r="P3184" s="231"/>
      <c r="Q3184" s="231"/>
      <c r="R3184" s="231"/>
      <c r="S3184" s="231"/>
      <c r="T3184" s="231"/>
    </row>
    <row r="3185">
      <c r="A3185" s="257" t="str">
        <v>0103100072-150*200-LV</v>
      </c>
      <c r="B3185" s="257" t="str">
        <v>0103100072</v>
      </c>
      <c r="C3185" s="257" t="str">
        <v>αtourPlanet 冰河时期双面夏凉被</v>
      </c>
      <c r="D3185" s="257"/>
      <c r="E3185" s="257"/>
      <c r="F3185" s="257" t="str">
        <v>颜色:绿色,床品尺寸:150*200cm,普通系列</v>
      </c>
      <c r="G3185" s="231"/>
      <c r="H3185" s="231"/>
      <c r="I3185" s="231"/>
      <c r="J3185" s="231"/>
      <c r="K3185" s="231"/>
      <c r="L3185" s="231"/>
      <c r="M3185" s="231"/>
      <c r="N3185" s="231"/>
      <c r="O3185" s="231"/>
      <c r="P3185" s="231"/>
      <c r="Q3185" s="231"/>
      <c r="R3185" s="231"/>
      <c r="S3185" s="231"/>
      <c r="T3185" s="231"/>
    </row>
    <row r="3186">
      <c r="A3186" s="257" t="str">
        <v>0103100072-200*230-LV</v>
      </c>
      <c r="B3186" s="257" t="str">
        <v>0103100072</v>
      </c>
      <c r="C3186" s="257" t="str">
        <v>αtourPlanet 冰河时期双面夏凉被</v>
      </c>
      <c r="D3186" s="257"/>
      <c r="E3186" s="257"/>
      <c r="F3186" s="257" t="str">
        <v>颜色:绿色,尺寸:200*230cm,普通系列</v>
      </c>
      <c r="G3186" s="231"/>
      <c r="H3186" s="231"/>
      <c r="I3186" s="231"/>
      <c r="J3186" s="231"/>
      <c r="K3186" s="231"/>
      <c r="L3186" s="231"/>
      <c r="M3186" s="231"/>
      <c r="N3186" s="231"/>
      <c r="O3186" s="231"/>
      <c r="P3186" s="231"/>
      <c r="Q3186" s="231"/>
      <c r="R3186" s="231"/>
      <c r="S3186" s="231"/>
      <c r="T3186" s="231"/>
    </row>
    <row r="3187">
      <c r="A3187" s="257" t="str">
        <v>zengpin001-1</v>
      </c>
      <c r="B3187" s="257" t="str">
        <v>zengpin001</v>
      </c>
      <c r="C3187" s="257" t="str">
        <v>咖啡耳塞赠品</v>
      </c>
      <c r="D3187" s="257" t="str">
        <v>咖啡耳塞赠品</v>
      </c>
      <c r="E3187" s="257"/>
      <c r="F3187" s="257" t="str">
        <v>耳塞*1对+咖啡包*1</v>
      </c>
      <c r="G3187" s="231"/>
      <c r="H3187" s="231"/>
      <c r="I3187" s="231"/>
      <c r="J3187" s="231"/>
      <c r="K3187" s="231"/>
      <c r="L3187" s="231"/>
      <c r="M3187" s="231"/>
      <c r="N3187" s="231"/>
      <c r="O3187" s="231"/>
      <c r="P3187" s="231"/>
      <c r="Q3187" s="231"/>
      <c r="R3187" s="231"/>
      <c r="S3187" s="231"/>
      <c r="T3187" s="231"/>
    </row>
    <row r="3188">
      <c r="A3188" s="257" t="str">
        <v>0803100034-20w-2k</v>
      </c>
      <c r="B3188" s="257" t="str">
        <v>0803100034</v>
      </c>
      <c r="C3188" s="257" t="str">
        <v>Z2GO&amp;CO. R1.6系列 双口PD20W充电器</v>
      </c>
      <c r="D3188" s="257"/>
      <c r="E3188" s="257"/>
      <c r="F3188" s="257" t="str">
        <v>36*32*45mm</v>
      </c>
      <c r="G3188" s="231"/>
      <c r="H3188" s="231"/>
      <c r="I3188" s="231"/>
      <c r="J3188" s="231"/>
      <c r="K3188" s="231"/>
      <c r="L3188" s="231"/>
      <c r="M3188" s="231"/>
      <c r="N3188" s="231"/>
      <c r="O3188" s="231"/>
      <c r="P3188" s="231"/>
      <c r="Q3188" s="231"/>
      <c r="R3188" s="231"/>
      <c r="S3188" s="231"/>
      <c r="T3188" s="231"/>
    </row>
    <row r="3189">
      <c r="A3189" s="257" t="str">
        <v>0803100035-65w-3k</v>
      </c>
      <c r="B3189" s="257" t="str">
        <v>0803100035</v>
      </c>
      <c r="C3189" s="257" t="str">
        <v>Z2GO&amp;CO. R1.6系列 三口闪充65W氮化镓充电器</v>
      </c>
      <c r="D3189" s="257"/>
      <c r="E3189" s="257"/>
      <c r="F3189" s="257" t="str">
        <v>规格:36*32*65mm</v>
      </c>
      <c r="G3189" s="231"/>
      <c r="H3189" s="231"/>
      <c r="I3189" s="231"/>
      <c r="J3189" s="231"/>
      <c r="K3189" s="231"/>
      <c r="L3189" s="231"/>
      <c r="M3189" s="231"/>
      <c r="N3189" s="231"/>
      <c r="O3189" s="231"/>
      <c r="P3189" s="231"/>
      <c r="Q3189" s="231"/>
      <c r="R3189" s="231"/>
      <c r="S3189" s="231"/>
      <c r="T3189" s="231"/>
    </row>
    <row r="3190">
      <c r="A3190" s="257" t="str">
        <v>0803100036-100-UCTL</v>
      </c>
      <c r="B3190" s="257" t="str">
        <v>0803100036</v>
      </c>
      <c r="C3190" s="257" t="str">
        <v>Z2GO&amp;CO. R1.6系列快充数据线USB-C to Lightning</v>
      </c>
      <c r="D3190" s="257"/>
      <c r="E3190" s="257"/>
      <c r="F3190" s="257" t="str">
        <v>100CM</v>
      </c>
      <c r="G3190" s="231"/>
      <c r="H3190" s="231"/>
      <c r="I3190" s="231"/>
      <c r="J3190" s="231"/>
      <c r="K3190" s="231"/>
      <c r="L3190" s="231"/>
      <c r="M3190" s="231"/>
      <c r="N3190" s="231"/>
      <c r="O3190" s="231"/>
      <c r="P3190" s="231"/>
      <c r="Q3190" s="231"/>
      <c r="R3190" s="231"/>
      <c r="S3190" s="231"/>
      <c r="T3190" s="231"/>
    </row>
    <row r="3191">
      <c r="A3191" s="257" t="str">
        <v>0803100037-100-UCTUC</v>
      </c>
      <c r="B3191" s="257" t="str">
        <v>0803100037</v>
      </c>
      <c r="C3191" s="257" t="str">
        <v>Z2GO&amp;CO. R1.6系列快充数据线USB-C to USB-C</v>
      </c>
      <c r="D3191" s="257"/>
      <c r="E3191" s="257"/>
      <c r="F3191" s="257" t="str">
        <v>100CM</v>
      </c>
      <c r="G3191" s="231"/>
      <c r="H3191" s="231"/>
      <c r="I3191" s="231"/>
      <c r="J3191" s="231"/>
      <c r="K3191" s="231"/>
      <c r="L3191" s="231"/>
      <c r="M3191" s="231"/>
      <c r="N3191" s="231"/>
      <c r="O3191" s="231"/>
      <c r="P3191" s="231"/>
      <c r="Q3191" s="231"/>
      <c r="R3191" s="231"/>
      <c r="S3191" s="231"/>
      <c r="T3191" s="231"/>
    </row>
    <row r="3192">
      <c r="A3192" s="257" t="str">
        <v>0803100038-100-UATUC</v>
      </c>
      <c r="B3192" s="257" t="str">
        <v>0803100038</v>
      </c>
      <c r="C3192" s="257" t="str">
        <v>Z2GO&amp;CO. R1.6系列快充数据线USB-A to USB-C</v>
      </c>
      <c r="D3192" s="257"/>
      <c r="E3192" s="257"/>
      <c r="F3192" s="257" t="str">
        <v>100CM</v>
      </c>
      <c r="G3192" s="231"/>
      <c r="H3192" s="231"/>
      <c r="I3192" s="231"/>
      <c r="J3192" s="231"/>
      <c r="K3192" s="231"/>
      <c r="L3192" s="231"/>
      <c r="M3192" s="231"/>
      <c r="N3192" s="231"/>
      <c r="O3192" s="231"/>
      <c r="P3192" s="231"/>
      <c r="Q3192" s="231"/>
      <c r="R3192" s="231"/>
      <c r="S3192" s="231"/>
      <c r="T3192" s="231"/>
    </row>
    <row r="3193">
      <c r="A3193" s="257" t="str">
        <v>0803100039-100-UATL</v>
      </c>
      <c r="B3193" s="257" t="str">
        <v>0803100039</v>
      </c>
      <c r="C3193" s="257" t="str">
        <v>Z2GO&amp;CO. R1.6系列快充数据线USB-A to Lightning</v>
      </c>
      <c r="D3193" s="257"/>
      <c r="E3193" s="257"/>
      <c r="F3193" s="257" t="str">
        <v>100CM</v>
      </c>
      <c r="G3193" s="231"/>
      <c r="H3193" s="231"/>
      <c r="I3193" s="231"/>
      <c r="J3193" s="231"/>
      <c r="K3193" s="231"/>
      <c r="L3193" s="231"/>
      <c r="M3193" s="231"/>
      <c r="N3193" s="231"/>
      <c r="O3193" s="231"/>
      <c r="P3193" s="231"/>
      <c r="Q3193" s="231"/>
      <c r="R3193" s="231"/>
      <c r="S3193" s="231"/>
      <c r="T3193" s="231"/>
    </row>
    <row r="3194">
      <c r="A3194" s="257" t="str">
        <v>0803100040-20W-1K</v>
      </c>
      <c r="B3194" s="257" t="str">
        <v>0803100040</v>
      </c>
      <c r="C3194" s="257" t="str">
        <v>Z2GO&amp;CO. R1.6系列 单C口PD20W充电器</v>
      </c>
      <c r="D3194" s="257"/>
      <c r="E3194" s="257"/>
      <c r="F3194" s="257" t="str">
        <v>31*28*28mm</v>
      </c>
      <c r="G3194" s="231"/>
      <c r="H3194" s="231"/>
      <c r="I3194" s="231"/>
      <c r="J3194" s="231"/>
      <c r="K3194" s="231"/>
      <c r="L3194" s="231"/>
      <c r="M3194" s="231"/>
      <c r="N3194" s="231"/>
      <c r="O3194" s="231"/>
      <c r="P3194" s="231"/>
      <c r="Q3194" s="231"/>
      <c r="R3194" s="231"/>
      <c r="S3194" s="231"/>
      <c r="T3194" s="231"/>
    </row>
    <row r="3195">
      <c r="A3195" s="257" t="str">
        <v>0402100643-S-F</v>
      </c>
      <c r="B3195" s="257" t="str">
        <v>0402100643</v>
      </c>
      <c r="C3195" s="257" t="str">
        <v>αtourPlanet 即兴433家居服套装</v>
      </c>
      <c r="D3195" s="257"/>
      <c r="E3195" s="257" t="str">
        <v>温柔杏仁粉S</v>
      </c>
      <c r="F3195" s="257" t="str">
        <v>颜色:粉色,服饰尺寸:S,普通系列</v>
      </c>
      <c r="G3195" s="231"/>
      <c r="H3195" s="231"/>
      <c r="I3195" s="231"/>
      <c r="J3195" s="231"/>
      <c r="K3195" s="231"/>
      <c r="L3195" s="231"/>
      <c r="M3195" s="231"/>
      <c r="N3195" s="231"/>
      <c r="O3195" s="231"/>
      <c r="P3195" s="231"/>
      <c r="Q3195" s="231"/>
      <c r="R3195" s="231"/>
      <c r="S3195" s="231"/>
      <c r="T3195" s="231"/>
    </row>
    <row r="3196">
      <c r="A3196" s="257" t="str">
        <v>0402100643-M-F</v>
      </c>
      <c r="B3196" s="257" t="str">
        <v>0402100643</v>
      </c>
      <c r="C3196" s="257" t="str">
        <v>αtourPlanet 即兴433家居服套装</v>
      </c>
      <c r="D3196" s="257"/>
      <c r="E3196" s="257" t="str">
        <v>温柔杏仁粉M</v>
      </c>
      <c r="F3196" s="257" t="str">
        <v>温柔杏仁粉-M</v>
      </c>
      <c r="G3196" s="231"/>
      <c r="H3196" s="231"/>
      <c r="I3196" s="231"/>
      <c r="J3196" s="231"/>
      <c r="K3196" s="231"/>
      <c r="L3196" s="231"/>
      <c r="M3196" s="231"/>
      <c r="N3196" s="231"/>
      <c r="O3196" s="231"/>
      <c r="P3196" s="231"/>
      <c r="Q3196" s="231"/>
      <c r="R3196" s="231"/>
      <c r="S3196" s="231"/>
      <c r="T3196" s="231"/>
    </row>
    <row r="3197">
      <c r="A3197" s="257" t="str">
        <v>0402100643-L-F</v>
      </c>
      <c r="B3197" s="257" t="str">
        <v>0402100643</v>
      </c>
      <c r="C3197" s="257" t="str">
        <v>αtourPlanet 即兴433家居服套装</v>
      </c>
      <c r="D3197" s="257"/>
      <c r="E3197" s="257" t="str">
        <v>温柔杏仁粉L</v>
      </c>
      <c r="F3197" s="257" t="str">
        <v>温柔杏仁粉-L</v>
      </c>
      <c r="G3197" s="231"/>
      <c r="H3197" s="231"/>
      <c r="I3197" s="231"/>
      <c r="J3197" s="231"/>
      <c r="K3197" s="231"/>
      <c r="L3197" s="231"/>
      <c r="M3197" s="231"/>
      <c r="N3197" s="231"/>
      <c r="O3197" s="231"/>
      <c r="P3197" s="231"/>
      <c r="Q3197" s="231"/>
      <c r="R3197" s="231"/>
      <c r="S3197" s="231"/>
      <c r="T3197" s="231"/>
    </row>
    <row r="3198">
      <c r="A3198" s="257" t="str">
        <v>0402100643-S-LV</v>
      </c>
      <c r="B3198" s="257" t="str">
        <v>0402100643</v>
      </c>
      <c r="C3198" s="257" t="str">
        <v>αtourPlanet 即兴433家居服套装</v>
      </c>
      <c r="D3198" s="257"/>
      <c r="E3198" s="257" t="str">
        <v>清冽薄荷绿S</v>
      </c>
      <c r="F3198" s="257" t="str">
        <v>颜色:绿色,服饰尺寸:S,普通系列</v>
      </c>
      <c r="G3198" s="231"/>
      <c r="H3198" s="231"/>
      <c r="I3198" s="231"/>
      <c r="J3198" s="231"/>
      <c r="K3198" s="231"/>
      <c r="L3198" s="231"/>
      <c r="M3198" s="231"/>
      <c r="N3198" s="231"/>
      <c r="O3198" s="231"/>
      <c r="P3198" s="231"/>
      <c r="Q3198" s="231"/>
      <c r="R3198" s="231"/>
      <c r="S3198" s="231"/>
      <c r="T3198" s="231"/>
    </row>
    <row r="3199">
      <c r="A3199" s="257" t="str">
        <v>0402100643-M-LV</v>
      </c>
      <c r="B3199" s="257" t="str">
        <v>0402100643</v>
      </c>
      <c r="C3199" s="257" t="str">
        <v>αtourPlanet 即兴433家居服套装</v>
      </c>
      <c r="D3199" s="257"/>
      <c r="E3199" s="257" t="str">
        <v>清冽薄荷绿M</v>
      </c>
      <c r="F3199" s="257" t="str">
        <v>清冽薄荷绿-M</v>
      </c>
      <c r="G3199" s="231"/>
      <c r="H3199" s="231"/>
      <c r="I3199" s="231"/>
      <c r="J3199" s="231"/>
      <c r="K3199" s="231"/>
      <c r="L3199" s="231"/>
      <c r="M3199" s="231"/>
      <c r="N3199" s="231"/>
      <c r="O3199" s="231"/>
      <c r="P3199" s="231"/>
      <c r="Q3199" s="231"/>
      <c r="R3199" s="231"/>
      <c r="S3199" s="231"/>
      <c r="T3199" s="231"/>
    </row>
    <row r="3200">
      <c r="A3200" s="257" t="str">
        <v>0402100643-L-LV</v>
      </c>
      <c r="B3200" s="257" t="str">
        <v>0402100643</v>
      </c>
      <c r="C3200" s="257" t="str">
        <v>αtourPlanet 即兴433家居服套装</v>
      </c>
      <c r="D3200" s="257"/>
      <c r="E3200" s="257" t="str">
        <v>清冽薄荷绿L</v>
      </c>
      <c r="F3200" s="257" t="str">
        <v>清冽薄荷绿-L</v>
      </c>
      <c r="G3200" s="231"/>
      <c r="H3200" s="231"/>
      <c r="I3200" s="231"/>
      <c r="J3200" s="231"/>
      <c r="K3200" s="231"/>
      <c r="L3200" s="231"/>
      <c r="M3200" s="231"/>
      <c r="N3200" s="231"/>
      <c r="O3200" s="231"/>
      <c r="P3200" s="231"/>
      <c r="Q3200" s="231"/>
      <c r="R3200" s="231"/>
      <c r="S3200" s="231"/>
      <c r="T3200" s="231"/>
    </row>
    <row r="3201">
      <c r="A3201" s="257" t="str">
        <v>0103100070-200*230-B</v>
      </c>
      <c r="B3201" s="257" t="str">
        <v>0103100070</v>
      </c>
      <c r="C3201" s="257" t="str">
        <v>αtourPlanet 羽丝绒空调被</v>
      </c>
      <c r="D3201" s="257" t="str">
        <v>羽丝绒空调被</v>
      </c>
      <c r="E3201" s="257" t="str">
        <v>200*230cm 白色</v>
      </c>
      <c r="F3201" s="257" t="str">
        <v>200*230cm 白色</v>
      </c>
      <c r="G3201" s="231"/>
      <c r="H3201" s="231"/>
      <c r="I3201" s="231"/>
      <c r="J3201" s="231"/>
      <c r="K3201" s="231"/>
      <c r="L3201" s="231"/>
      <c r="M3201" s="231"/>
      <c r="N3201" s="231"/>
      <c r="O3201" s="231"/>
      <c r="P3201" s="231"/>
      <c r="Q3201" s="231"/>
      <c r="R3201" s="231"/>
      <c r="S3201" s="231"/>
      <c r="T3201" s="231"/>
    </row>
    <row r="3202">
      <c r="A3202" s="257" t="str">
        <v>0103100070-220*240-B</v>
      </c>
      <c r="B3202" s="257" t="str">
        <v>0103100070</v>
      </c>
      <c r="C3202" s="257" t="str">
        <v>αtourPlanet 羽丝绒空调被</v>
      </c>
      <c r="D3202" s="257" t="str">
        <v>羽丝绒空调被</v>
      </c>
      <c r="E3202" s="257" t="str">
        <v>220*240cm 白色</v>
      </c>
      <c r="F3202" s="257" t="str">
        <v>220*240cm 白色</v>
      </c>
      <c r="G3202" s="231"/>
      <c r="H3202" s="231"/>
      <c r="I3202" s="231"/>
      <c r="J3202" s="231"/>
      <c r="K3202" s="231"/>
      <c r="L3202" s="231"/>
      <c r="M3202" s="231"/>
      <c r="N3202" s="231"/>
      <c r="O3202" s="231"/>
      <c r="P3202" s="231"/>
      <c r="Q3202" s="231"/>
      <c r="R3202" s="231"/>
      <c r="S3202" s="231"/>
      <c r="T3202" s="231"/>
    </row>
    <row r="3203">
      <c r="A3203" s="257" t="str">
        <v>0401100036-75*34-LAN</v>
      </c>
      <c r="B3203" s="257" t="str">
        <v>0401100036</v>
      </c>
      <c r="C3203" s="257" t="str">
        <v>αTOUR PLANET 长绒棉毛巾浴巾</v>
      </c>
      <c r="D3203" s="257"/>
      <c r="E3203" s="257"/>
      <c r="F3203" s="257" t="str">
        <v>颜色:蓝色,尺寸:76*34cm,普通系列</v>
      </c>
      <c r="G3203" s="231"/>
      <c r="H3203" s="231"/>
      <c r="I3203" s="231"/>
      <c r="J3203" s="231"/>
      <c r="K3203" s="231"/>
      <c r="L3203" s="231"/>
      <c r="M3203" s="231"/>
      <c r="N3203" s="231"/>
      <c r="O3203" s="231"/>
      <c r="P3203" s="231"/>
      <c r="Q3203" s="231"/>
      <c r="R3203" s="231"/>
      <c r="S3203" s="231"/>
      <c r="T3203" s="231"/>
    </row>
    <row r="3204">
      <c r="A3204" s="257" t="str">
        <v>0401100036-75*34-B</v>
      </c>
      <c r="B3204" s="257" t="str">
        <v>0401100036</v>
      </c>
      <c r="C3204" s="257" t="str">
        <v>αTOUR PLANET 长绒棉毛巾浴巾</v>
      </c>
      <c r="D3204" s="257"/>
      <c r="E3204" s="257"/>
      <c r="F3204" s="257" t="str">
        <v>颜色:白色,尺寸:76*34cm,普通系列</v>
      </c>
      <c r="G3204" s="231"/>
      <c r="H3204" s="231"/>
      <c r="I3204" s="231"/>
      <c r="J3204" s="231"/>
      <c r="K3204" s="231"/>
      <c r="L3204" s="231"/>
      <c r="M3204" s="231"/>
      <c r="N3204" s="231"/>
      <c r="O3204" s="231"/>
      <c r="P3204" s="231"/>
      <c r="Q3204" s="231"/>
      <c r="R3204" s="231"/>
      <c r="S3204" s="231"/>
      <c r="T3204" s="231"/>
    </row>
    <row r="3205">
      <c r="A3205" s="257" t="str">
        <v>0401100036-150*78YJ-LAN</v>
      </c>
      <c r="B3205" s="257" t="str">
        <v>0401100036</v>
      </c>
      <c r="C3205" s="257" t="str">
        <v>αTOUR PLANET 长绒棉毛巾浴巾</v>
      </c>
      <c r="D3205" s="257"/>
      <c r="E3205" s="257"/>
      <c r="F3205" s="257" t="str">
        <v>颜色:蓝色,尺寸:140*70cm,普通系列</v>
      </c>
      <c r="G3205" s="231"/>
      <c r="H3205" s="231"/>
      <c r="I3205" s="231"/>
      <c r="J3205" s="231"/>
      <c r="K3205" s="231"/>
      <c r="L3205" s="231"/>
      <c r="M3205" s="231"/>
      <c r="N3205" s="231"/>
      <c r="O3205" s="231"/>
      <c r="P3205" s="231"/>
      <c r="Q3205" s="231"/>
      <c r="R3205" s="231"/>
      <c r="S3205" s="231"/>
      <c r="T3205" s="231"/>
    </row>
    <row r="3206">
      <c r="A3206" s="257" t="str">
        <v>0401100036-150*78YJ-B</v>
      </c>
      <c r="B3206" s="257" t="str">
        <v>0401100036</v>
      </c>
      <c r="C3206" s="257" t="str">
        <v>αTOUR PLANET 长绒棉毛巾浴巾</v>
      </c>
      <c r="D3206" s="257"/>
      <c r="E3206" s="257"/>
      <c r="F3206" s="257" t="str">
        <v>颜色:白色,尺寸:140*70cm,普通系列</v>
      </c>
      <c r="G3206" s="231"/>
      <c r="H3206" s="231"/>
      <c r="I3206" s="231"/>
      <c r="J3206" s="231"/>
      <c r="K3206" s="231"/>
      <c r="L3206" s="231"/>
      <c r="M3206" s="231"/>
      <c r="N3206" s="231"/>
      <c r="O3206" s="231"/>
      <c r="P3206" s="231"/>
      <c r="Q3206" s="231"/>
      <c r="R3206" s="231"/>
      <c r="S3206" s="231"/>
      <c r="T3206" s="231"/>
    </row>
    <row r="3207">
      <c r="A3207" s="257" t="str">
        <v>0101100102-1.5-HH</v>
      </c>
      <c r="B3207" s="257" t="str">
        <v>0101100102</v>
      </c>
      <c r="C3207" s="257" t="str">
        <v>αTOUR PLANET Orbital轨迹40S条纹四件套</v>
      </c>
      <c r="D3207" s="257"/>
      <c r="E3207" s="257"/>
      <c r="F3207" s="257" t="str">
        <v>极致灰X靓丽黄-1.5m</v>
      </c>
      <c r="G3207" s="231"/>
      <c r="H3207" s="231"/>
      <c r="I3207" s="231"/>
      <c r="J3207" s="231"/>
      <c r="K3207" s="231"/>
      <c r="L3207" s="231"/>
      <c r="M3207" s="231"/>
      <c r="N3207" s="231"/>
      <c r="O3207" s="231"/>
      <c r="P3207" s="231"/>
      <c r="Q3207" s="231"/>
      <c r="R3207" s="231"/>
      <c r="S3207" s="231"/>
      <c r="T3207" s="231"/>
    </row>
    <row r="3208">
      <c r="A3208" s="257" t="str">
        <v>0101100102-1.8-HH</v>
      </c>
      <c r="B3208" s="257" t="str">
        <v>0101100102</v>
      </c>
      <c r="C3208" s="257" t="str">
        <v>αTOUR PLANET Orbital轨迹40S条纹四件套</v>
      </c>
      <c r="D3208" s="257"/>
      <c r="E3208" s="257"/>
      <c r="F3208" s="257" t="str">
        <v>极致灰X靓丽黄-1.8m</v>
      </c>
      <c r="G3208" s="231"/>
      <c r="H3208" s="231"/>
      <c r="I3208" s="231"/>
      <c r="J3208" s="231"/>
      <c r="K3208" s="231"/>
      <c r="L3208" s="231"/>
      <c r="M3208" s="231"/>
      <c r="N3208" s="231"/>
      <c r="O3208" s="231"/>
      <c r="P3208" s="231"/>
      <c r="Q3208" s="231"/>
      <c r="R3208" s="231"/>
      <c r="S3208" s="231"/>
      <c r="T3208" s="231"/>
    </row>
    <row r="3209">
      <c r="A3209" s="257" t="str">
        <v>0101100102-1.5-LM</v>
      </c>
      <c r="B3209" s="257" t="str">
        <v>0101100102</v>
      </c>
      <c r="C3209" s="257" t="str">
        <v>αTOUR PLANET Orbital轨迹40S条纹四件套</v>
      </c>
      <c r="D3209" s="257"/>
      <c r="E3209" s="257"/>
      <c r="F3209" s="257" t="str">
        <v>新生蓝X天然裸-1.5m</v>
      </c>
      <c r="G3209" s="231"/>
      <c r="H3209" s="231"/>
      <c r="I3209" s="231"/>
      <c r="J3209" s="231"/>
      <c r="K3209" s="231"/>
      <c r="L3209" s="231"/>
      <c r="M3209" s="231"/>
      <c r="N3209" s="231"/>
      <c r="O3209" s="231"/>
      <c r="P3209" s="231"/>
      <c r="Q3209" s="231"/>
      <c r="R3209" s="231"/>
      <c r="S3209" s="231"/>
      <c r="T3209" s="231"/>
    </row>
    <row r="3210">
      <c r="A3210" s="257" t="str">
        <v>0101100102-1.8-LM</v>
      </c>
      <c r="B3210" s="257" t="str">
        <v>0101100102</v>
      </c>
      <c r="C3210" s="257" t="str">
        <v>αTOUR PLANET Orbital轨迹40S条纹四件套</v>
      </c>
      <c r="D3210" s="257"/>
      <c r="E3210" s="257"/>
      <c r="F3210" s="257" t="str">
        <v>新生蓝X天然裸-1.8m</v>
      </c>
      <c r="G3210" s="231"/>
      <c r="H3210" s="231"/>
      <c r="I3210" s="231"/>
      <c r="J3210" s="231"/>
      <c r="K3210" s="231"/>
      <c r="L3210" s="231"/>
      <c r="M3210" s="231"/>
      <c r="N3210" s="231"/>
      <c r="O3210" s="231"/>
      <c r="P3210" s="231"/>
      <c r="Q3210" s="231"/>
      <c r="R3210" s="231"/>
      <c r="S3210" s="231"/>
      <c r="T3210" s="231"/>
    </row>
    <row r="3211">
      <c r="A3211" s="257" t="str">
        <v>0101100102-1.5-LV</v>
      </c>
      <c r="B3211" s="257" t="str">
        <v>0101100102</v>
      </c>
      <c r="C3211" s="257" t="str">
        <v>αTOUR PLANET Orbital轨迹40S条纹四件套</v>
      </c>
      <c r="D3211" s="257"/>
      <c r="E3211" s="257"/>
      <c r="F3211" s="257" t="str">
        <v>苔原渐层绿-1.5m</v>
      </c>
      <c r="G3211" s="231"/>
      <c r="H3211" s="231"/>
      <c r="I3211" s="231"/>
      <c r="J3211" s="231"/>
      <c r="K3211" s="231"/>
      <c r="L3211" s="231"/>
      <c r="M3211" s="231"/>
      <c r="N3211" s="231"/>
      <c r="O3211" s="231"/>
      <c r="P3211" s="231"/>
      <c r="Q3211" s="231"/>
      <c r="R3211" s="231"/>
      <c r="S3211" s="231"/>
      <c r="T3211" s="231"/>
    </row>
    <row r="3212">
      <c r="A3212" s="257" t="str">
        <v>0101100102-1.8-LV</v>
      </c>
      <c r="B3212" s="257" t="str">
        <v>0101100102</v>
      </c>
      <c r="C3212" s="257" t="str">
        <v>αTOUR PLANET Orbital轨迹40S条纹四件套</v>
      </c>
      <c r="D3212" s="257"/>
      <c r="E3212" s="257"/>
      <c r="F3212" s="257" t="str">
        <v>苔原渐层绿-1.8m</v>
      </c>
      <c r="G3212" s="231"/>
      <c r="H3212" s="231"/>
      <c r="I3212" s="231"/>
      <c r="J3212" s="231"/>
      <c r="K3212" s="231"/>
      <c r="L3212" s="231"/>
      <c r="M3212" s="231"/>
      <c r="N3212" s="231"/>
      <c r="O3212" s="231"/>
      <c r="P3212" s="231"/>
      <c r="Q3212" s="231"/>
      <c r="R3212" s="231"/>
      <c r="S3212" s="231"/>
      <c r="T3212" s="231"/>
    </row>
    <row r="3213">
      <c r="A3213" s="257" t="str">
        <v>0899000013-28-LAN</v>
      </c>
      <c r="B3213" s="257" t="str">
        <v>0899000013</v>
      </c>
      <c r="C3213" s="257" t="str">
        <v>lena 负离子可调节卷发棒</v>
      </c>
      <c r="D3213" s="257"/>
      <c r="E3213" s="257"/>
      <c r="F3213" s="257" t="str">
        <v>水蓝色28mm</v>
      </c>
      <c r="G3213" s="231"/>
      <c r="H3213" s="231"/>
      <c r="I3213" s="231"/>
      <c r="J3213" s="231"/>
      <c r="K3213" s="231"/>
      <c r="L3213" s="231"/>
      <c r="M3213" s="231"/>
      <c r="N3213" s="231"/>
      <c r="O3213" s="231"/>
      <c r="P3213" s="231"/>
      <c r="Q3213" s="231"/>
      <c r="R3213" s="231"/>
      <c r="S3213" s="231"/>
      <c r="T3213" s="231"/>
    </row>
    <row r="3214">
      <c r="A3214" s="257" t="str">
        <v>0899000013-32-LAN</v>
      </c>
      <c r="B3214" s="257" t="str">
        <v>0899000013</v>
      </c>
      <c r="C3214" s="257" t="str">
        <v>lena 负离子可调节卷发棒</v>
      </c>
      <c r="D3214" s="257"/>
      <c r="E3214" s="257"/>
      <c r="F3214" s="257" t="str">
        <v>水蓝色32mm</v>
      </c>
      <c r="G3214" s="231"/>
      <c r="H3214" s="231"/>
      <c r="I3214" s="231"/>
      <c r="J3214" s="231"/>
      <c r="K3214" s="231"/>
      <c r="L3214" s="231"/>
      <c r="M3214" s="231"/>
      <c r="N3214" s="231"/>
      <c r="O3214" s="231"/>
      <c r="P3214" s="231"/>
      <c r="Q3214" s="231"/>
      <c r="R3214" s="231"/>
      <c r="S3214" s="231"/>
      <c r="T3214" s="231"/>
    </row>
    <row r="3215">
      <c r="A3215" s="257" t="str">
        <v>0899000013-ZYF</v>
      </c>
      <c r="B3215" s="257" t="str">
        <v>0899000013</v>
      </c>
      <c r="C3215" s="257" t="str">
        <v>lena 负离子可调节卷发棒</v>
      </c>
      <c r="D3215" s="257"/>
      <c r="E3215" s="257"/>
      <c r="F3215" s="257" t="str">
        <v>茱萸粉</v>
      </c>
      <c r="G3215" s="231"/>
      <c r="H3215" s="231"/>
      <c r="I3215" s="231"/>
      <c r="J3215" s="231"/>
      <c r="K3215" s="231"/>
      <c r="L3215" s="231"/>
      <c r="M3215" s="231"/>
      <c r="N3215" s="231"/>
      <c r="O3215" s="231"/>
      <c r="P3215" s="231"/>
      <c r="Q3215" s="231"/>
      <c r="R3215" s="231"/>
      <c r="S3215" s="231"/>
      <c r="T3215" s="231"/>
    </row>
    <row r="3216">
      <c r="A3216" s="257" t="str">
        <v>0899000013-JGS</v>
      </c>
      <c r="B3216" s="257" t="str">
        <v>0899000013</v>
      </c>
      <c r="C3216" s="257" t="str">
        <v>lena 负离子可调节卷发棒</v>
      </c>
      <c r="D3216" s="257"/>
      <c r="E3216" s="257"/>
      <c r="F3216" s="257" t="str">
        <v>极光色</v>
      </c>
      <c r="G3216" s="231"/>
      <c r="H3216" s="231"/>
      <c r="I3216" s="231"/>
      <c r="J3216" s="231"/>
      <c r="K3216" s="231"/>
      <c r="L3216" s="231"/>
      <c r="M3216" s="231"/>
      <c r="N3216" s="231"/>
      <c r="O3216" s="231"/>
      <c r="P3216" s="231"/>
      <c r="Q3216" s="231"/>
      <c r="R3216" s="231"/>
      <c r="S3216" s="231"/>
      <c r="T3216" s="231"/>
    </row>
    <row r="3217">
      <c r="A3217" s="257" t="str">
        <v>0899000014-WGWF</v>
      </c>
      <c r="B3217" s="257" t="str">
        <v>0899000014</v>
      </c>
      <c r="C3217" s="257" t="str">
        <v>lena 双通道负离子无感夹板</v>
      </c>
      <c r="D3217" s="257"/>
      <c r="E3217" s="257"/>
      <c r="F3217" s="257" t="str">
        <v>雾粉</v>
      </c>
      <c r="G3217" s="231"/>
      <c r="H3217" s="231"/>
      <c r="I3217" s="231"/>
      <c r="J3217" s="231"/>
      <c r="K3217" s="231"/>
      <c r="L3217" s="231"/>
      <c r="M3217" s="231"/>
      <c r="N3217" s="231"/>
      <c r="O3217" s="231"/>
      <c r="P3217" s="231"/>
      <c r="Q3217" s="231"/>
      <c r="R3217" s="231"/>
      <c r="S3217" s="231"/>
      <c r="T3217" s="231"/>
    </row>
    <row r="3218">
      <c r="A3218" s="257" t="str">
        <v>0899000014-PSWF</v>
      </c>
      <c r="B3218" s="257" t="str">
        <v>0899000014</v>
      </c>
      <c r="C3218" s="257" t="str">
        <v>lena 双通道负离子无感夹板</v>
      </c>
      <c r="D3218" s="257"/>
      <c r="E3218" s="257"/>
      <c r="F3218" s="257" t="str">
        <v>雾粉</v>
      </c>
      <c r="G3218" s="231"/>
      <c r="H3218" s="231"/>
      <c r="I3218" s="231"/>
      <c r="J3218" s="231"/>
      <c r="K3218" s="231"/>
      <c r="L3218" s="231"/>
      <c r="M3218" s="231"/>
      <c r="N3218" s="231"/>
      <c r="O3218" s="231"/>
      <c r="P3218" s="231"/>
      <c r="Q3218" s="231"/>
      <c r="R3218" s="231"/>
      <c r="S3218" s="231"/>
      <c r="T3218" s="231"/>
    </row>
    <row r="3219">
      <c r="A3219" s="257" t="str">
        <v>0899000014-PSDQ</v>
      </c>
      <c r="B3219" s="257" t="str">
        <v>0899000014</v>
      </c>
      <c r="C3219" s="257" t="str">
        <v>lena 双通道负离子无感夹板</v>
      </c>
      <c r="D3219" s="257"/>
      <c r="E3219" s="257"/>
      <c r="F3219" s="257" t="str">
        <v>豆青</v>
      </c>
      <c r="G3219" s="231"/>
      <c r="H3219" s="231"/>
      <c r="I3219" s="231"/>
      <c r="J3219" s="231"/>
      <c r="K3219" s="231"/>
      <c r="L3219" s="231"/>
      <c r="M3219" s="231"/>
      <c r="N3219" s="231"/>
      <c r="O3219" s="231"/>
      <c r="P3219" s="231"/>
      <c r="Q3219" s="231"/>
      <c r="R3219" s="231"/>
      <c r="S3219" s="231"/>
      <c r="T3219" s="231"/>
    </row>
    <row r="3220">
      <c r="A3220" s="257" t="str">
        <v>0899000014-WXZYF</v>
      </c>
      <c r="B3220" s="257" t="str">
        <v>0899000014</v>
      </c>
      <c r="C3220" s="257" t="str">
        <v>lena 双通道负离子无感夹板</v>
      </c>
      <c r="D3220" s="257"/>
      <c r="E3220" s="257"/>
      <c r="F3220" s="257" t="str">
        <v>茱萸粉</v>
      </c>
      <c r="G3220" s="231"/>
      <c r="H3220" s="231"/>
      <c r="I3220" s="231"/>
      <c r="J3220" s="231"/>
      <c r="K3220" s="231"/>
      <c r="L3220" s="231"/>
      <c r="M3220" s="231"/>
      <c r="N3220" s="231"/>
      <c r="O3220" s="231"/>
      <c r="P3220" s="231"/>
      <c r="Q3220" s="231"/>
      <c r="R3220" s="231"/>
      <c r="S3220" s="231"/>
      <c r="T3220" s="231"/>
    </row>
    <row r="3221">
      <c r="A3221" s="257" t="str">
        <v>0899000015-ZFB</v>
      </c>
      <c r="B3221" s="257" t="str">
        <v>0899000015</v>
      </c>
      <c r="C3221" s="257" t="str">
        <v>lena多功能直发梳</v>
      </c>
      <c r="D3221" s="257"/>
      <c r="E3221" s="257"/>
      <c r="F3221" s="257" t="str">
        <v>珠光白</v>
      </c>
      <c r="G3221" s="231"/>
      <c r="H3221" s="231"/>
      <c r="I3221" s="231"/>
      <c r="J3221" s="231"/>
      <c r="K3221" s="231"/>
      <c r="L3221" s="231"/>
      <c r="M3221" s="231"/>
      <c r="N3221" s="231"/>
      <c r="O3221" s="231"/>
      <c r="P3221" s="231"/>
      <c r="Q3221" s="231"/>
      <c r="R3221" s="231"/>
      <c r="S3221" s="231"/>
      <c r="T3221" s="231"/>
    </row>
    <row r="3222">
      <c r="A3222" s="257" t="str">
        <v>0899000019-28-LAN</v>
      </c>
      <c r="B3222" s="257" t="str">
        <v>0899000019</v>
      </c>
      <c r="C3222" s="257" t="str">
        <v>lena 负离子可调节卷发棒</v>
      </c>
      <c r="D3222" s="257"/>
      <c r="E3222" s="257"/>
      <c r="F3222" s="257" t="str">
        <v>水蓝色28cm</v>
      </c>
      <c r="G3222" s="231"/>
      <c r="H3222" s="231"/>
      <c r="I3222" s="231"/>
      <c r="J3222" s="231"/>
      <c r="K3222" s="231"/>
      <c r="L3222" s="231"/>
      <c r="M3222" s="231"/>
      <c r="N3222" s="231"/>
      <c r="O3222" s="231"/>
      <c r="P3222" s="231"/>
      <c r="Q3222" s="231"/>
      <c r="R3222" s="231"/>
      <c r="S3222" s="231"/>
      <c r="T3222" s="231"/>
    </row>
    <row r="3223">
      <c r="A3223" s="257" t="str">
        <v>0899000019-32-LAN</v>
      </c>
      <c r="B3223" s="257" t="str">
        <v>0899000019</v>
      </c>
      <c r="C3223" s="257" t="str">
        <v>lena 负离子可调节卷发棒</v>
      </c>
      <c r="D3223" s="257"/>
      <c r="E3223" s="257"/>
      <c r="F3223" s="257" t="str">
        <v>水蓝色32mm</v>
      </c>
      <c r="G3223" s="231"/>
      <c r="H3223" s="231"/>
      <c r="I3223" s="231"/>
      <c r="J3223" s="231"/>
      <c r="K3223" s="231"/>
      <c r="L3223" s="231"/>
      <c r="M3223" s="231"/>
      <c r="N3223" s="231"/>
      <c r="O3223" s="231"/>
      <c r="P3223" s="231"/>
      <c r="Q3223" s="231"/>
      <c r="R3223" s="231"/>
      <c r="S3223" s="231"/>
      <c r="T3223" s="231"/>
    </row>
    <row r="3224">
      <c r="A3224" s="257" t="str">
        <v>0899000016-ZYF</v>
      </c>
      <c r="B3224" s="257" t="str">
        <v>0899000016</v>
      </c>
      <c r="C3224" s="257" t="str">
        <v>lena负离子蛋卷棒LN-802F</v>
      </c>
      <c r="D3224" s="257"/>
      <c r="E3224" s="257"/>
      <c r="F3224" s="257" t="str">
        <v>茱萸粉</v>
      </c>
      <c r="G3224" s="231"/>
      <c r="H3224" s="231"/>
      <c r="I3224" s="231"/>
      <c r="J3224" s="231"/>
      <c r="K3224" s="231"/>
      <c r="L3224" s="231"/>
      <c r="M3224" s="231"/>
      <c r="N3224" s="231"/>
      <c r="O3224" s="231"/>
      <c r="P3224" s="231"/>
      <c r="Q3224" s="231"/>
      <c r="R3224" s="231"/>
      <c r="S3224" s="231"/>
      <c r="T3224" s="231"/>
    </row>
    <row r="3225">
      <c r="A3225" s="257" t="str">
        <v>0899000021-ZYF</v>
      </c>
      <c r="B3225" s="257" t="str">
        <v>0899000021</v>
      </c>
      <c r="C3225" s="257" t="str">
        <v>lena负离子自动卷发棒LN-Z2</v>
      </c>
      <c r="D3225" s="257"/>
      <c r="E3225" s="257"/>
      <c r="F3225" s="257" t="str">
        <v>极光色</v>
      </c>
      <c r="G3225" s="231"/>
      <c r="H3225" s="231"/>
      <c r="I3225" s="231"/>
      <c r="J3225" s="231"/>
      <c r="K3225" s="231"/>
      <c r="L3225" s="231"/>
      <c r="M3225" s="231"/>
      <c r="N3225" s="231"/>
      <c r="O3225" s="231"/>
      <c r="P3225" s="231"/>
      <c r="Q3225" s="231"/>
      <c r="R3225" s="231"/>
      <c r="S3225" s="231"/>
      <c r="T3225" s="231"/>
    </row>
    <row r="3226">
      <c r="A3226" s="257" t="str">
        <v>0899000020-ZFB</v>
      </c>
      <c r="B3226" s="257" t="str">
        <v>0899000020</v>
      </c>
      <c r="C3226" s="257" t="str">
        <v>lena多功能直发梳 LN-905</v>
      </c>
      <c r="D3226" s="257"/>
      <c r="E3226" s="257"/>
      <c r="F3226" s="257" t="str">
        <v>珠光白</v>
      </c>
      <c r="G3226" s="231"/>
      <c r="H3226" s="231"/>
      <c r="I3226" s="231"/>
      <c r="J3226" s="231"/>
      <c r="K3226" s="231"/>
      <c r="L3226" s="231"/>
      <c r="M3226" s="231"/>
      <c r="N3226" s="231"/>
      <c r="O3226" s="231"/>
      <c r="P3226" s="231"/>
      <c r="Q3226" s="231"/>
      <c r="R3226" s="231"/>
      <c r="S3226" s="231"/>
      <c r="T3226" s="231"/>
    </row>
    <row r="3227">
      <c r="A3227" s="257" t="str">
        <v>0899000017-PSDQ</v>
      </c>
      <c r="B3227" s="257" t="str">
        <v>0899000017</v>
      </c>
      <c r="C3227" s="257" t="str">
        <v>lena负离子蓬松夹板LN-W1</v>
      </c>
      <c r="D3227" s="257"/>
      <c r="E3227" s="257"/>
      <c r="F3227" s="257" t="str">
        <v>豆青</v>
      </c>
      <c r="G3227" s="231"/>
      <c r="H3227" s="231"/>
      <c r="I3227" s="231"/>
      <c r="J3227" s="231"/>
      <c r="K3227" s="231"/>
      <c r="L3227" s="231"/>
      <c r="M3227" s="231"/>
      <c r="N3227" s="231"/>
      <c r="O3227" s="231"/>
      <c r="P3227" s="231"/>
      <c r="Q3227" s="231"/>
      <c r="R3227" s="231"/>
      <c r="S3227" s="231"/>
      <c r="T3227" s="231"/>
    </row>
    <row r="3228">
      <c r="A3228" s="257" t="str">
        <v>0899000017-PSWFS</v>
      </c>
      <c r="B3228" s="257" t="str">
        <v>0899000017</v>
      </c>
      <c r="C3228" s="257" t="str">
        <v>lena负离子蓬松夹板LN-W1</v>
      </c>
      <c r="D3228" s="257"/>
      <c r="E3228" s="257"/>
      <c r="F3228" s="257" t="str">
        <v>雾粉色</v>
      </c>
      <c r="G3228" s="231"/>
      <c r="H3228" s="231"/>
      <c r="I3228" s="231"/>
      <c r="J3228" s="231"/>
      <c r="K3228" s="231"/>
      <c r="L3228" s="231"/>
      <c r="M3228" s="231"/>
      <c r="N3228" s="231"/>
      <c r="O3228" s="231"/>
      <c r="P3228" s="231"/>
      <c r="Q3228" s="231"/>
      <c r="R3228" s="231"/>
      <c r="S3228" s="231"/>
      <c r="T3228" s="231"/>
    </row>
    <row r="3229">
      <c r="A3229" s="257" t="str">
        <v>0899000018-WXZYF</v>
      </c>
      <c r="B3229" s="257" t="str">
        <v>0899000018</v>
      </c>
      <c r="C3229" s="257" t="str">
        <v>lena便携无线充电直板夹LN-806</v>
      </c>
      <c r="D3229" s="257"/>
      <c r="E3229" s="257"/>
      <c r="F3229" s="257" t="str">
        <v>茱萸粉</v>
      </c>
      <c r="G3229" s="231"/>
      <c r="H3229" s="231"/>
      <c r="I3229" s="231"/>
      <c r="J3229" s="231"/>
      <c r="K3229" s="231"/>
      <c r="L3229" s="231"/>
      <c r="M3229" s="231"/>
      <c r="N3229" s="231"/>
      <c r="O3229" s="231"/>
      <c r="P3229" s="231"/>
      <c r="Q3229" s="231"/>
      <c r="R3229" s="231"/>
      <c r="S3229" s="231"/>
      <c r="T3229" s="231"/>
    </row>
    <row r="3230">
      <c r="A3230" s="257" t="str">
        <v>0899000022-WGWF</v>
      </c>
      <c r="B3230" s="257" t="str">
        <v>0899000022</v>
      </c>
      <c r="C3230" s="257" t="str">
        <v>lena 双通道负离子无感夹板H2</v>
      </c>
      <c r="D3230" s="257"/>
      <c r="E3230" s="257"/>
      <c r="F3230" s="257" t="str">
        <v>雾粉</v>
      </c>
      <c r="G3230" s="231"/>
      <c r="H3230" s="231"/>
      <c r="I3230" s="231"/>
      <c r="J3230" s="231"/>
      <c r="K3230" s="231"/>
      <c r="L3230" s="231"/>
      <c r="M3230" s="231"/>
      <c r="N3230" s="231"/>
      <c r="O3230" s="231"/>
      <c r="P3230" s="231"/>
      <c r="Q3230" s="231"/>
      <c r="R3230" s="231"/>
      <c r="S3230" s="231"/>
      <c r="T3230" s="231"/>
    </row>
    <row r="3231">
      <c r="A3231" s="257" t="str">
        <v>089900002214</v>
      </c>
      <c r="B3231" s="257" t="str">
        <v>0899000022</v>
      </c>
      <c r="C3231" s="257" t="str">
        <v>lena 双通道负离子无感夹板H2</v>
      </c>
      <c r="D3231" s="257"/>
      <c r="E3231" s="257"/>
      <c r="F3231" s="257" t="str">
        <v>紫色</v>
      </c>
      <c r="G3231" s="231"/>
      <c r="H3231" s="231"/>
      <c r="I3231" s="231"/>
      <c r="J3231" s="231"/>
      <c r="K3231" s="231"/>
      <c r="L3231" s="231"/>
      <c r="M3231" s="231"/>
      <c r="N3231" s="231"/>
      <c r="O3231" s="231"/>
      <c r="P3231" s="231"/>
      <c r="Q3231" s="231"/>
      <c r="R3231" s="231"/>
      <c r="S3231" s="231"/>
      <c r="T3231" s="231"/>
    </row>
    <row r="3232">
      <c r="A3232" s="257" t="str">
        <v>0899000023-4356</v>
      </c>
      <c r="B3232" s="257" t="str">
        <v>0899000023</v>
      </c>
      <c r="C3232" s="257" t="str">
        <v>SKG 颈椎按摩仪 4356</v>
      </c>
      <c r="D3232" s="257"/>
      <c r="E3232" s="257"/>
      <c r="F3232" s="257" t="str">
        <v>178*45*181mm</v>
      </c>
      <c r="G3232" s="231"/>
      <c r="H3232" s="231"/>
      <c r="I3232" s="231"/>
      <c r="J3232" s="231"/>
      <c r="K3232" s="231"/>
      <c r="L3232" s="231"/>
      <c r="M3232" s="231"/>
      <c r="N3232" s="231"/>
      <c r="O3232" s="231"/>
      <c r="P3232" s="231"/>
      <c r="Q3232" s="231"/>
      <c r="R3232" s="231"/>
      <c r="S3232" s="231"/>
      <c r="T3232" s="231"/>
    </row>
    <row r="3233">
      <c r="A3233" s="257" t="str">
        <v>0899000024-k61-HONG</v>
      </c>
      <c r="B3233" s="257" t="str">
        <v>0899000024</v>
      </c>
      <c r="C3233" s="257" t="str">
        <v>SKG 颈椎按摩仪 K6-1（NaZha）</v>
      </c>
      <c r="D3233" s="257"/>
      <c r="E3233" s="257" t="str">
        <v>红色</v>
      </c>
      <c r="F3233" s="257" t="str">
        <v>311*181*121mm</v>
      </c>
      <c r="G3233" s="231"/>
      <c r="H3233" s="231"/>
      <c r="I3233" s="231"/>
      <c r="J3233" s="231"/>
      <c r="K3233" s="231"/>
      <c r="L3233" s="231"/>
      <c r="M3233" s="231"/>
      <c r="N3233" s="231"/>
      <c r="O3233" s="231"/>
      <c r="P3233" s="231"/>
      <c r="Q3233" s="231"/>
      <c r="R3233" s="231"/>
      <c r="S3233" s="231"/>
      <c r="T3233" s="231"/>
    </row>
    <row r="3234">
      <c r="A3234" s="257" t="str">
        <v>0899000024-k61-FEN</v>
      </c>
      <c r="B3234" s="257" t="str">
        <v>0899000024</v>
      </c>
      <c r="C3234" s="257" t="str">
        <v>SKG 颈椎按摩仪 K6-1（NaZha）</v>
      </c>
      <c r="D3234" s="257"/>
      <c r="E3234" s="257" t="str">
        <v>粉色</v>
      </c>
      <c r="F3234" s="257" t="str">
        <v>311*181*121mm</v>
      </c>
      <c r="G3234" s="231"/>
      <c r="H3234" s="231"/>
      <c r="I3234" s="231"/>
      <c r="J3234" s="231"/>
      <c r="K3234" s="231"/>
      <c r="L3234" s="231"/>
      <c r="M3234" s="231"/>
      <c r="N3234" s="231"/>
      <c r="O3234" s="231"/>
      <c r="P3234" s="231"/>
      <c r="Q3234" s="231"/>
      <c r="R3234" s="231"/>
      <c r="S3234" s="231"/>
      <c r="T3234" s="231"/>
    </row>
    <row r="3235">
      <c r="A3235" s="257" t="str">
        <v>0899000025-G7-1</v>
      </c>
      <c r="B3235" s="257" t="str">
        <v>0899000025</v>
      </c>
      <c r="C3235" s="257" t="str">
        <v>SKG 颈椎按摩仪 G7-1</v>
      </c>
      <c r="D3235" s="257"/>
      <c r="E3235" s="257"/>
      <c r="F3235" s="257"/>
      <c r="G3235" s="231"/>
      <c r="H3235" s="231"/>
      <c r="I3235" s="231"/>
      <c r="J3235" s="231"/>
      <c r="K3235" s="231"/>
      <c r="L3235" s="231"/>
      <c r="M3235" s="231"/>
      <c r="N3235" s="231"/>
      <c r="O3235" s="231"/>
      <c r="P3235" s="231"/>
      <c r="Q3235" s="231"/>
      <c r="R3235" s="231"/>
      <c r="S3235" s="231"/>
      <c r="T3235" s="231"/>
    </row>
    <row r="3236">
      <c r="A3236" s="257" t="str">
        <v>0899000026-K5-2B</v>
      </c>
      <c r="B3236" s="257" t="str">
        <v>0899000026</v>
      </c>
      <c r="C3236" s="257" t="str">
        <v>SKG 颈椎按摩仪 K5-2</v>
      </c>
      <c r="D3236" s="257"/>
      <c r="E3236" s="257" t="str">
        <v>白色</v>
      </c>
      <c r="F3236" s="257" t="str">
        <v>188*174*64mm</v>
      </c>
      <c r="G3236" s="231"/>
      <c r="H3236" s="231"/>
      <c r="I3236" s="231"/>
      <c r="J3236" s="231"/>
      <c r="K3236" s="231"/>
      <c r="L3236" s="231"/>
      <c r="M3236" s="231"/>
      <c r="N3236" s="231"/>
      <c r="O3236" s="231"/>
      <c r="P3236" s="231"/>
      <c r="Q3236" s="231"/>
      <c r="R3236" s="231"/>
      <c r="S3236" s="231"/>
      <c r="T3236" s="231"/>
    </row>
    <row r="3237">
      <c r="A3237" s="257" t="str">
        <v>0899000027-K5-2LV</v>
      </c>
      <c r="B3237" s="257" t="str">
        <v>0899000027</v>
      </c>
      <c r="C3237" s="257" t="str">
        <v>SKG 颈椎按摩仪 K5-2（明星款）</v>
      </c>
      <c r="D3237" s="257"/>
      <c r="E3237" s="257" t="str">
        <v>绿色</v>
      </c>
      <c r="F3237" s="257" t="str">
        <v>188*174*64mm</v>
      </c>
      <c r="G3237" s="231"/>
      <c r="H3237" s="231"/>
      <c r="I3237" s="231"/>
      <c r="J3237" s="231"/>
      <c r="K3237" s="231"/>
      <c r="L3237" s="231"/>
      <c r="M3237" s="231"/>
      <c r="N3237" s="231"/>
      <c r="O3237" s="231"/>
      <c r="P3237" s="231"/>
      <c r="Q3237" s="231"/>
      <c r="R3237" s="231"/>
      <c r="S3237" s="231"/>
      <c r="T3237" s="231"/>
    </row>
    <row r="3238">
      <c r="A3238" s="257" t="str">
        <v>0899000027-K5-2HONG</v>
      </c>
      <c r="B3238" s="257" t="str">
        <v>0899000027</v>
      </c>
      <c r="C3238" s="257" t="str">
        <v>SKG 颈椎按摩仪 K5-2（明星款）</v>
      </c>
      <c r="D3238" s="257"/>
      <c r="E3238" s="257" t="str">
        <v>红色</v>
      </c>
      <c r="F3238" s="257" t="str">
        <v>188*174*64mm</v>
      </c>
      <c r="G3238" s="231"/>
      <c r="H3238" s="231"/>
      <c r="I3238" s="231"/>
      <c r="J3238" s="231"/>
      <c r="K3238" s="231"/>
      <c r="L3238" s="231"/>
      <c r="M3238" s="231"/>
      <c r="N3238" s="231"/>
      <c r="O3238" s="231"/>
      <c r="P3238" s="231"/>
      <c r="Q3238" s="231"/>
      <c r="R3238" s="231"/>
      <c r="S3238" s="231"/>
      <c r="T3238" s="231"/>
    </row>
    <row r="3239">
      <c r="A3239" s="257" t="str">
        <v>0899000028-K4</v>
      </c>
      <c r="B3239" s="257" t="str">
        <v>0899000028</v>
      </c>
      <c r="C3239" s="257" t="str">
        <v>SKG 颈椎按摩仪 K4-2</v>
      </c>
      <c r="D3239" s="257"/>
      <c r="E3239" s="257"/>
      <c r="F3239" s="257" t="str">
        <v>159*169*62mm</v>
      </c>
      <c r="G3239" s="231"/>
      <c r="H3239" s="231"/>
      <c r="I3239" s="231"/>
      <c r="J3239" s="231"/>
      <c r="K3239" s="231"/>
      <c r="L3239" s="231"/>
      <c r="M3239" s="231"/>
      <c r="N3239" s="231"/>
      <c r="O3239" s="231"/>
      <c r="P3239" s="231"/>
      <c r="Q3239" s="231"/>
      <c r="R3239" s="231"/>
      <c r="S3239" s="231"/>
      <c r="T3239" s="231"/>
    </row>
    <row r="3240">
      <c r="A3240" s="257" t="str">
        <v>0899000029-K3-HS</v>
      </c>
      <c r="B3240" s="257" t="str">
        <v>0899000029</v>
      </c>
      <c r="C3240" s="257" t="str">
        <v>SKG 颈椎按摩仪 K3</v>
      </c>
      <c r="D3240" s="257"/>
      <c r="E3240" s="257" t="str">
        <v>浅灰色</v>
      </c>
      <c r="F3240" s="257" t="str">
        <v>178*178*47mm</v>
      </c>
      <c r="G3240" s="231"/>
      <c r="H3240" s="231"/>
      <c r="I3240" s="231"/>
      <c r="J3240" s="231"/>
      <c r="K3240" s="231"/>
      <c r="L3240" s="231"/>
      <c r="M3240" s="231"/>
      <c r="N3240" s="231"/>
      <c r="O3240" s="231"/>
      <c r="P3240" s="231"/>
      <c r="Q3240" s="231"/>
      <c r="R3240" s="231"/>
      <c r="S3240" s="231"/>
      <c r="T3240" s="231"/>
    </row>
    <row r="3241">
      <c r="A3241" s="257" t="str">
        <v>0899000029-K3-XYB</v>
      </c>
      <c r="B3241" s="257" t="str">
        <v>0899000029</v>
      </c>
      <c r="C3241" s="257" t="str">
        <v>SKG 颈椎按摩仪 K3</v>
      </c>
      <c r="D3241" s="257"/>
      <c r="E3241" s="257" t="str">
        <v>象牙白</v>
      </c>
      <c r="F3241" s="257" t="str">
        <v>178*178*47mm</v>
      </c>
      <c r="G3241" s="231"/>
      <c r="H3241" s="231"/>
      <c r="I3241" s="231"/>
      <c r="J3241" s="231"/>
      <c r="K3241" s="231"/>
      <c r="L3241" s="231"/>
      <c r="M3241" s="231"/>
      <c r="N3241" s="231"/>
      <c r="O3241" s="231"/>
      <c r="P3241" s="231"/>
      <c r="Q3241" s="231"/>
      <c r="R3241" s="231"/>
      <c r="S3241" s="231"/>
      <c r="T3241" s="231"/>
    </row>
    <row r="3242">
      <c r="A3242" s="257" t="str">
        <v>0899000030-4098</v>
      </c>
      <c r="B3242" s="257" t="str">
        <v>0899000030</v>
      </c>
      <c r="C3242" s="257" t="str">
        <v>SKG 颈椎按摩仪 4098 蓝牙款</v>
      </c>
      <c r="D3242" s="257"/>
      <c r="E3242" s="257"/>
      <c r="F3242" s="257" t="str">
        <v>182x167x58mm</v>
      </c>
      <c r="G3242" s="231"/>
      <c r="H3242" s="231"/>
      <c r="I3242" s="231"/>
      <c r="J3242" s="231"/>
      <c r="K3242" s="231"/>
      <c r="L3242" s="231"/>
      <c r="M3242" s="231"/>
      <c r="N3242" s="231"/>
      <c r="O3242" s="231"/>
      <c r="P3242" s="231"/>
      <c r="Q3242" s="231"/>
      <c r="R3242" s="231"/>
      <c r="S3242" s="231"/>
      <c r="T3242" s="231"/>
    </row>
    <row r="3243">
      <c r="A3243" s="257" t="str">
        <v>0899000031-K6-LAN</v>
      </c>
      <c r="B3243" s="257" t="str">
        <v>0899000031</v>
      </c>
      <c r="C3243" s="257" t="str">
        <v>SKG 颈椎按摩仪 K6</v>
      </c>
      <c r="D3243" s="257"/>
      <c r="E3243" s="257"/>
      <c r="F3243" s="257" t="str">
        <v>炫彩浅蓝</v>
      </c>
      <c r="G3243" s="231"/>
      <c r="H3243" s="231"/>
      <c r="I3243" s="231"/>
      <c r="J3243" s="231"/>
      <c r="K3243" s="231"/>
      <c r="L3243" s="231"/>
      <c r="M3243" s="231"/>
      <c r="N3243" s="231"/>
      <c r="O3243" s="231"/>
      <c r="P3243" s="231"/>
      <c r="Q3243" s="231"/>
      <c r="R3243" s="231"/>
      <c r="S3243" s="231"/>
      <c r="T3243" s="231"/>
    </row>
    <row r="3244">
      <c r="A3244" s="257" t="str">
        <v>0899000031-K6-MLV</v>
      </c>
      <c r="B3244" s="257" t="str">
        <v>0899000031</v>
      </c>
      <c r="C3244" s="257" t="str">
        <v>SKG 颈椎按摩仪 K6</v>
      </c>
      <c r="D3244" s="257"/>
      <c r="E3244" s="257"/>
      <c r="F3244" s="257" t="str">
        <v>墨绿</v>
      </c>
      <c r="G3244" s="231"/>
      <c r="H3244" s="231"/>
      <c r="I3244" s="231"/>
      <c r="J3244" s="231"/>
      <c r="K3244" s="231"/>
      <c r="L3244" s="231"/>
      <c r="M3244" s="231"/>
      <c r="N3244" s="231"/>
      <c r="O3244" s="231"/>
      <c r="P3244" s="231"/>
      <c r="Q3244" s="231"/>
      <c r="R3244" s="231"/>
      <c r="S3244" s="231"/>
      <c r="T3244" s="231"/>
    </row>
    <row r="3245">
      <c r="A3245" s="257" t="str">
        <v>0899000031-K6-W</v>
      </c>
      <c r="B3245" s="257" t="str">
        <v>0899000031</v>
      </c>
      <c r="C3245" s="257" t="str">
        <v>SKG 颈椎按摩仪 K6</v>
      </c>
      <c r="D3245" s="257"/>
      <c r="E3245" s="257"/>
      <c r="F3245" s="257" t="str">
        <v>晨曦白</v>
      </c>
      <c r="G3245" s="231"/>
      <c r="H3245" s="231"/>
      <c r="I3245" s="231"/>
      <c r="J3245" s="231"/>
      <c r="K3245" s="231"/>
      <c r="L3245" s="231"/>
      <c r="M3245" s="231"/>
      <c r="N3245" s="231"/>
      <c r="O3245" s="231"/>
      <c r="P3245" s="231"/>
      <c r="Q3245" s="231"/>
      <c r="R3245" s="231"/>
      <c r="S3245" s="231"/>
      <c r="T3245" s="231"/>
    </row>
    <row r="3246">
      <c r="A3246" s="257" t="str">
        <v>0899000032-E3</v>
      </c>
      <c r="B3246" s="257" t="str">
        <v>0899000032</v>
      </c>
      <c r="C3246" s="257" t="str">
        <v>SKG 眼部按摩仪 E3（4306）</v>
      </c>
      <c r="D3246" s="257"/>
      <c r="E3246" s="257"/>
      <c r="F3246" s="257"/>
      <c r="G3246" s="231"/>
      <c r="H3246" s="231"/>
      <c r="I3246" s="231"/>
      <c r="J3246" s="231"/>
      <c r="K3246" s="231"/>
      <c r="L3246" s="231"/>
      <c r="M3246" s="231"/>
      <c r="N3246" s="231"/>
      <c r="O3246" s="231"/>
      <c r="P3246" s="231"/>
      <c r="Q3246" s="231"/>
      <c r="R3246" s="231"/>
      <c r="S3246" s="231"/>
      <c r="T3246" s="231"/>
    </row>
    <row r="3247">
      <c r="A3247" s="257" t="str">
        <v>0899000033-E4</v>
      </c>
      <c r="B3247" s="257" t="str">
        <v>0899000033</v>
      </c>
      <c r="C3247" s="257" t="str">
        <v>SKG 眼部按摩仪 E4</v>
      </c>
      <c r="D3247" s="257"/>
      <c r="E3247" s="257"/>
      <c r="F3247" s="257"/>
      <c r="G3247" s="231"/>
      <c r="H3247" s="231"/>
      <c r="I3247" s="231"/>
      <c r="J3247" s="231"/>
      <c r="K3247" s="231"/>
      <c r="L3247" s="231"/>
      <c r="M3247" s="231"/>
      <c r="N3247" s="231"/>
      <c r="O3247" s="231"/>
      <c r="P3247" s="231"/>
      <c r="Q3247" s="231"/>
      <c r="R3247" s="231"/>
      <c r="S3247" s="231"/>
      <c r="T3247" s="231"/>
    </row>
    <row r="3248">
      <c r="A3248" s="257" t="str">
        <v>0899000034-F5</v>
      </c>
      <c r="B3248" s="257" t="str">
        <v>0899000034</v>
      </c>
      <c r="C3248" s="257" t="str">
        <v>SKG F5 Mini筋膜枪</v>
      </c>
      <c r="D3248" s="257"/>
      <c r="E3248" s="257"/>
      <c r="F3248" s="257"/>
      <c r="G3248" s="231"/>
      <c r="H3248" s="231"/>
      <c r="I3248" s="231"/>
      <c r="J3248" s="231"/>
      <c r="K3248" s="231"/>
      <c r="L3248" s="231"/>
      <c r="M3248" s="231"/>
      <c r="N3248" s="231"/>
      <c r="O3248" s="231"/>
      <c r="P3248" s="231"/>
      <c r="Q3248" s="231"/>
      <c r="R3248" s="231"/>
      <c r="S3248" s="231"/>
      <c r="T3248" s="231"/>
    </row>
    <row r="3249">
      <c r="A3249" s="257" t="str">
        <v>0101100103-60*40-H</v>
      </c>
      <c r="B3249" s="257" t="str">
        <v>0101100103</v>
      </c>
      <c r="C3249" s="257" t="str">
        <v>αtourPlanet 阿尔发α曲线记忆枕</v>
      </c>
      <c r="D3249" s="257"/>
      <c r="E3249" s="257"/>
      <c r="F3249" s="257" t="str">
        <v>颜色:灰色,尺寸:60*40/12/10,普通系列</v>
      </c>
      <c r="G3249" s="231"/>
      <c r="H3249" s="231"/>
      <c r="I3249" s="231"/>
      <c r="J3249" s="231"/>
      <c r="K3249" s="231"/>
      <c r="L3249" s="231"/>
      <c r="M3249" s="231"/>
      <c r="N3249" s="231"/>
      <c r="O3249" s="231"/>
      <c r="P3249" s="231"/>
      <c r="Q3249" s="231"/>
      <c r="R3249" s="231"/>
      <c r="S3249" s="231"/>
      <c r="T3249" s="231"/>
    </row>
    <row r="3250">
      <c r="A3250" s="257" t="str">
        <v>0101100103-60*40-LAN</v>
      </c>
      <c r="B3250" s="257" t="str">
        <v>0101100103</v>
      </c>
      <c r="C3250" s="257" t="str">
        <v>αtourPlanet 阿尔发α曲线记忆枕</v>
      </c>
      <c r="D3250" s="257"/>
      <c r="E3250" s="257"/>
      <c r="F3250" s="257" t="str">
        <v>颜色:蓝色,床品规格:常规,床品尺寸:60*40*12/10cm,系列:普通系列</v>
      </c>
      <c r="G3250" s="231"/>
      <c r="H3250" s="231"/>
      <c r="I3250" s="231"/>
      <c r="J3250" s="231"/>
      <c r="K3250" s="231"/>
      <c r="L3250" s="231"/>
      <c r="M3250" s="231"/>
      <c r="N3250" s="231"/>
      <c r="O3250" s="231"/>
      <c r="P3250" s="231"/>
      <c r="Q3250" s="231"/>
      <c r="R3250" s="231"/>
      <c r="S3250" s="231"/>
      <c r="T3250" s="231"/>
    </row>
    <row r="3251">
      <c r="A3251" s="257" t="str">
        <v>0101100103-60*40-ZI</v>
      </c>
      <c r="B3251" s="257" t="str">
        <v>0101100103</v>
      </c>
      <c r="C3251" s="257" t="str">
        <v>αtourPlanet 阿尔发α曲线记忆枕</v>
      </c>
      <c r="D3251" s="257"/>
      <c r="E3251" s="257"/>
      <c r="F3251" s="257" t="str">
        <v>颜色:紫色,尺寸:60*40/12/10,普通系列</v>
      </c>
      <c r="G3251" s="231"/>
      <c r="H3251" s="231"/>
      <c r="I3251" s="231"/>
      <c r="J3251" s="231"/>
      <c r="K3251" s="231"/>
      <c r="L3251" s="231"/>
      <c r="M3251" s="231"/>
      <c r="N3251" s="231"/>
      <c r="O3251" s="231"/>
      <c r="P3251" s="231"/>
      <c r="Q3251" s="231"/>
      <c r="R3251" s="231"/>
      <c r="S3251" s="231"/>
      <c r="T3251" s="231"/>
    </row>
    <row r="3252">
      <c r="A3252" s="257" t="str">
        <v>0101100103-60*40-lv</v>
      </c>
      <c r="B3252" s="257" t="str">
        <v>0101100103</v>
      </c>
      <c r="C3252" s="257" t="str">
        <v>αtourPlanet 阿尔发α曲线记忆枕</v>
      </c>
      <c r="D3252" s="257"/>
      <c r="E3252" s="257"/>
      <c r="F3252" s="257" t="str">
        <v>颜色:绿色,尺寸:60*40/12/10,普通系列</v>
      </c>
      <c r="G3252" s="231"/>
      <c r="H3252" s="231"/>
      <c r="I3252" s="231"/>
      <c r="J3252" s="231"/>
      <c r="K3252" s="231"/>
      <c r="L3252" s="231"/>
      <c r="M3252" s="231"/>
      <c r="N3252" s="231"/>
      <c r="O3252" s="231"/>
      <c r="P3252" s="231"/>
      <c r="Q3252" s="231"/>
      <c r="R3252" s="231"/>
      <c r="S3252" s="231"/>
      <c r="T3252" s="231"/>
    </row>
    <row r="3253">
      <c r="A3253" s="257" t="str">
        <v>0102100053-50*80-JD</v>
      </c>
      <c r="B3253" s="257" t="str">
        <v>0102100053</v>
      </c>
      <c r="C3253" s="257" t="str">
        <v>αtourPlanet 鸭绒枕</v>
      </c>
      <c r="D3253" s="257"/>
      <c r="E3253" s="257"/>
      <c r="F3253" s="257" t="str">
        <v>50*80cm(酒店同款）</v>
      </c>
      <c r="G3253" s="231"/>
      <c r="H3253" s="231"/>
      <c r="I3253" s="231"/>
      <c r="J3253" s="231"/>
      <c r="K3253" s="231"/>
      <c r="L3253" s="231"/>
      <c r="M3253" s="231"/>
      <c r="N3253" s="231"/>
      <c r="O3253" s="231"/>
      <c r="P3253" s="231"/>
      <c r="Q3253" s="231"/>
      <c r="R3253" s="231"/>
      <c r="S3253" s="231"/>
      <c r="T3253" s="231"/>
    </row>
    <row r="3254">
      <c r="A3254" s="257" t="str">
        <v>0102100053-48*74-JY</v>
      </c>
      <c r="B3254" s="257" t="str">
        <v>0102100053</v>
      </c>
      <c r="C3254" s="257" t="str">
        <v>αtourPlanet 鸭绒枕</v>
      </c>
      <c r="D3254" s="257"/>
      <c r="E3254" s="257"/>
      <c r="F3254" s="257" t="str">
        <v>48*74cm(家用款）</v>
      </c>
      <c r="G3254" s="231"/>
      <c r="H3254" s="231"/>
      <c r="I3254" s="231"/>
      <c r="J3254" s="231"/>
      <c r="K3254" s="231"/>
      <c r="L3254" s="231"/>
      <c r="M3254" s="231"/>
      <c r="N3254" s="231"/>
      <c r="O3254" s="231"/>
      <c r="P3254" s="231"/>
      <c r="Q3254" s="231"/>
      <c r="R3254" s="231"/>
      <c r="S3254" s="231"/>
      <c r="T3254" s="231"/>
    </row>
    <row r="3255">
      <c r="A3255" s="257" t="str">
        <v>0402100644-woman01-DF</v>
      </c>
      <c r="B3255" s="257" t="str">
        <v>0402100644</v>
      </c>
      <c r="C3255" s="257" t="str">
        <v>αtourPlanet 家居睡袍</v>
      </c>
      <c r="D3255" s="257"/>
      <c r="E3255" s="257"/>
      <c r="F3255" s="257" t="str">
        <v>豆沙粉-均码</v>
      </c>
      <c r="G3255" s="231"/>
      <c r="H3255" s="231"/>
      <c r="I3255" s="231"/>
      <c r="J3255" s="231"/>
      <c r="K3255" s="231"/>
      <c r="L3255" s="231"/>
      <c r="M3255" s="231"/>
      <c r="N3255" s="231"/>
      <c r="O3255" s="231"/>
      <c r="P3255" s="231"/>
      <c r="Q3255" s="231"/>
      <c r="R3255" s="231"/>
      <c r="S3255" s="231"/>
      <c r="T3255" s="231"/>
    </row>
    <row r="3256">
      <c r="A3256" s="257" t="str">
        <v>0402100644-man-YH</v>
      </c>
      <c r="B3256" s="257" t="str">
        <v>0402100644</v>
      </c>
      <c r="C3256" s="257" t="str">
        <v>αtourPlanet 家居睡袍</v>
      </c>
      <c r="D3256" s="257"/>
      <c r="E3256" s="257"/>
      <c r="F3256" s="257" t="str">
        <v>云母灰-均码</v>
      </c>
      <c r="G3256" s="231"/>
      <c r="H3256" s="231"/>
      <c r="I3256" s="231"/>
      <c r="J3256" s="231"/>
      <c r="K3256" s="231"/>
      <c r="L3256" s="231"/>
      <c r="M3256" s="231"/>
      <c r="N3256" s="231"/>
      <c r="O3256" s="231"/>
      <c r="P3256" s="231"/>
      <c r="Q3256" s="231"/>
      <c r="R3256" s="231"/>
      <c r="S3256" s="231"/>
      <c r="T3256" s="231"/>
    </row>
    <row r="3257">
      <c r="A3257" s="257" t="str">
        <v>0402100644-woman02-XF</v>
      </c>
      <c r="B3257" s="257" t="str">
        <v>0402100644</v>
      </c>
      <c r="C3257" s="257" t="str">
        <v>αtourPlanet 家居睡袍</v>
      </c>
      <c r="D3257" s="257"/>
      <c r="E3257" s="257"/>
      <c r="F3257" s="257" t="str">
        <v>鲜粉色-均码</v>
      </c>
      <c r="G3257" s="231"/>
      <c r="H3257" s="231"/>
      <c r="I3257" s="231"/>
      <c r="J3257" s="231"/>
      <c r="K3257" s="231"/>
      <c r="L3257" s="231"/>
      <c r="M3257" s="231"/>
      <c r="N3257" s="231"/>
      <c r="O3257" s="231"/>
      <c r="P3257" s="231"/>
      <c r="Q3257" s="231"/>
      <c r="R3257" s="231"/>
      <c r="S3257" s="231"/>
      <c r="T3257" s="231"/>
    </row>
    <row r="3258">
      <c r="A3258" s="257" t="str">
        <v>0103100073-wh-150*210CM</v>
      </c>
      <c r="B3258" s="257" t="str">
        <v>0103100073</v>
      </c>
      <c r="C3258" s="257" t="str">
        <v>亚朵星球 抗菌大豆纤维四季被</v>
      </c>
      <c r="D3258" s="257"/>
      <c r="E3258" s="257"/>
      <c r="F3258" s="257" t="str">
        <v>普通系列</v>
      </c>
      <c r="G3258" s="231"/>
      <c r="H3258" s="231"/>
      <c r="I3258" s="231"/>
      <c r="J3258" s="231"/>
      <c r="K3258" s="231"/>
      <c r="L3258" s="231"/>
      <c r="M3258" s="231"/>
      <c r="N3258" s="231"/>
      <c r="O3258" s="231"/>
      <c r="P3258" s="231"/>
      <c r="Q3258" s="231"/>
      <c r="R3258" s="231"/>
      <c r="S3258" s="231"/>
      <c r="T3258" s="231"/>
    </row>
    <row r="3259">
      <c r="A3259" s="257" t="str">
        <v>0103100073-wh-200*230CM</v>
      </c>
      <c r="B3259" s="257" t="str">
        <v>0103100073</v>
      </c>
      <c r="C3259" s="257" t="str">
        <v>亚朵星球 抗菌大豆纤维四季被</v>
      </c>
      <c r="D3259" s="257"/>
      <c r="E3259" s="257"/>
      <c r="F3259" s="257" t="str">
        <v>普通系列</v>
      </c>
      <c r="G3259" s="231"/>
      <c r="H3259" s="231"/>
      <c r="I3259" s="231"/>
      <c r="J3259" s="231"/>
      <c r="K3259" s="231"/>
      <c r="L3259" s="231"/>
      <c r="M3259" s="231"/>
      <c r="N3259" s="231"/>
      <c r="O3259" s="231"/>
      <c r="P3259" s="231"/>
      <c r="Q3259" s="231"/>
      <c r="R3259" s="231"/>
      <c r="S3259" s="231"/>
      <c r="T3259" s="231"/>
    </row>
    <row r="3260">
      <c r="A3260" s="257" t="str">
        <v>0103100073-wh-220*240CM</v>
      </c>
      <c r="B3260" s="257" t="str">
        <v>0103100073</v>
      </c>
      <c r="C3260" s="257" t="str">
        <v>亚朵星球 抗菌大豆纤维四季被</v>
      </c>
      <c r="D3260" s="257"/>
      <c r="E3260" s="257"/>
      <c r="F3260" s="257" t="str">
        <v>白色,普通系列</v>
      </c>
      <c r="G3260" s="231"/>
      <c r="H3260" s="231"/>
      <c r="I3260" s="231"/>
      <c r="J3260" s="231"/>
      <c r="K3260" s="231"/>
      <c r="L3260" s="231"/>
      <c r="M3260" s="231"/>
      <c r="N3260" s="231"/>
      <c r="O3260" s="231"/>
      <c r="P3260" s="231"/>
      <c r="Q3260" s="231"/>
      <c r="R3260" s="231"/>
      <c r="S3260" s="231"/>
      <c r="T3260" s="231"/>
    </row>
    <row r="3261">
      <c r="A3261" s="257" t="str">
        <v>0103100073-1.5</v>
      </c>
      <c r="B3261" s="257" t="str">
        <v>0103100073</v>
      </c>
      <c r="C3261" s="257" t="str">
        <v>亚朵星球 抗菌大豆纤维四季被</v>
      </c>
      <c r="D3261" s="257"/>
      <c r="E3261" s="257"/>
      <c r="F3261" s="257" t="str">
        <v>白色,150cm,普通系列,150*210cm</v>
      </c>
      <c r="G3261" s="231"/>
      <c r="H3261" s="231"/>
      <c r="I3261" s="231"/>
      <c r="J3261" s="231"/>
      <c r="K3261" s="231"/>
      <c r="L3261" s="231"/>
      <c r="M3261" s="231"/>
      <c r="N3261" s="231"/>
      <c r="O3261" s="231"/>
      <c r="P3261" s="231"/>
      <c r="Q3261" s="231"/>
      <c r="R3261" s="231"/>
      <c r="S3261" s="231"/>
      <c r="T3261" s="231"/>
    </row>
    <row r="3262">
      <c r="A3262" s="257" t="str">
        <v>0103100073-1.8</v>
      </c>
      <c r="B3262" s="257" t="str">
        <v>0103100073</v>
      </c>
      <c r="C3262" s="257" t="str">
        <v>亚朵星球 抗菌大豆纤维四季被</v>
      </c>
      <c r="D3262" s="257"/>
      <c r="E3262" s="257"/>
      <c r="F3262" s="257" t="str">
        <v>白色,200cm,普通系列,200*230cm</v>
      </c>
      <c r="G3262" s="231"/>
      <c r="H3262" s="231"/>
      <c r="I3262" s="231"/>
      <c r="J3262" s="231"/>
      <c r="K3262" s="231"/>
      <c r="L3262" s="231"/>
      <c r="M3262" s="231"/>
      <c r="N3262" s="231"/>
      <c r="O3262" s="231"/>
      <c r="P3262" s="231"/>
      <c r="Q3262" s="231"/>
      <c r="R3262" s="231"/>
      <c r="S3262" s="231"/>
      <c r="T3262" s="231"/>
    </row>
    <row r="3263">
      <c r="A3263" s="257" t="str">
        <v>0103100073-2.0</v>
      </c>
      <c r="B3263" s="257" t="str">
        <v>0103100073</v>
      </c>
      <c r="C3263" s="257" t="str">
        <v>亚朵星球 抗菌大豆纤维四季被</v>
      </c>
      <c r="D3263" s="257"/>
      <c r="E3263" s="257"/>
      <c r="F3263" s="257" t="str">
        <v>白色,220cm,普通系列,220*240cm</v>
      </c>
      <c r="G3263" s="231"/>
      <c r="H3263" s="231"/>
      <c r="I3263" s="231"/>
      <c r="J3263" s="231"/>
      <c r="K3263" s="231"/>
      <c r="L3263" s="231"/>
      <c r="M3263" s="231"/>
      <c r="N3263" s="231"/>
      <c r="O3263" s="231"/>
      <c r="P3263" s="231"/>
      <c r="Q3263" s="231"/>
      <c r="R3263" s="231"/>
      <c r="S3263" s="231"/>
      <c r="T3263" s="231"/>
    </row>
    <row r="3264">
      <c r="A3264" s="257" t="str">
        <v>0401100035-L-HB</v>
      </c>
      <c r="B3264" s="257" t="str">
        <v>0401100035</v>
      </c>
      <c r="C3264" s="257" t="str">
        <v>αTOUR PLANET 亲肤浴袍</v>
      </c>
      <c r="D3264" s="257" t="str">
        <v>家居睡袍</v>
      </c>
      <c r="E3264" s="257"/>
      <c r="F3264" s="257" t="str">
        <v>灰色边-L</v>
      </c>
      <c r="G3264" s="231"/>
      <c r="H3264" s="231"/>
      <c r="I3264" s="231"/>
      <c r="J3264" s="231"/>
      <c r="K3264" s="231"/>
      <c r="L3264" s="231"/>
      <c r="M3264" s="231"/>
      <c r="N3264" s="231"/>
      <c r="O3264" s="231"/>
      <c r="P3264" s="231"/>
      <c r="Q3264" s="231"/>
      <c r="R3264" s="231"/>
      <c r="S3264" s="231"/>
      <c r="T3264" s="231"/>
    </row>
    <row r="3265">
      <c r="A3265" s="257" t="str">
        <v>0401100035-M-HB</v>
      </c>
      <c r="B3265" s="257" t="str">
        <v>0401100035</v>
      </c>
      <c r="C3265" s="257" t="str">
        <v>αTOUR PLANET 亲肤浴袍</v>
      </c>
      <c r="D3265" s="257" t="str">
        <v>家居睡袍</v>
      </c>
      <c r="E3265" s="257"/>
      <c r="F3265" s="257" t="str">
        <v>灰色边-M</v>
      </c>
      <c r="G3265" s="231"/>
      <c r="H3265" s="231"/>
      <c r="I3265" s="231"/>
      <c r="J3265" s="231"/>
      <c r="K3265" s="231"/>
      <c r="L3265" s="231"/>
      <c r="M3265" s="231"/>
      <c r="N3265" s="231"/>
      <c r="O3265" s="231"/>
      <c r="P3265" s="231"/>
      <c r="Q3265" s="231"/>
      <c r="R3265" s="231"/>
      <c r="S3265" s="231"/>
      <c r="T3265" s="231"/>
    </row>
    <row r="3266">
      <c r="A3266" s="257" t="str">
        <v>0401100035-M-KB</v>
      </c>
      <c r="B3266" s="257" t="str">
        <v>0401100035</v>
      </c>
      <c r="C3266" s="257" t="str">
        <v>αTOUR PLANET 亲肤浴袍</v>
      </c>
      <c r="D3266" s="257" t="str">
        <v>家居睡袍</v>
      </c>
      <c r="E3266" s="257"/>
      <c r="F3266" s="257" t="str">
        <v>咖色边-M</v>
      </c>
      <c r="G3266" s="231"/>
      <c r="H3266" s="231"/>
      <c r="I3266" s="231"/>
      <c r="J3266" s="231"/>
      <c r="K3266" s="231"/>
      <c r="L3266" s="231"/>
      <c r="M3266" s="231"/>
      <c r="N3266" s="231"/>
      <c r="O3266" s="231"/>
      <c r="P3266" s="231"/>
      <c r="Q3266" s="231"/>
      <c r="R3266" s="231"/>
      <c r="S3266" s="231"/>
      <c r="T3266" s="231"/>
    </row>
    <row r="3267">
      <c r="A3267" s="257" t="str">
        <v>0401100035-L-KB</v>
      </c>
      <c r="B3267" s="257" t="str">
        <v>0401100035</v>
      </c>
      <c r="C3267" s="257" t="str">
        <v>αTOUR PLANET 亲肤浴袍</v>
      </c>
      <c r="D3267" s="257" t="str">
        <v>家居睡袍</v>
      </c>
      <c r="E3267" s="257"/>
      <c r="F3267" s="257" t="str">
        <v>咖色边-L</v>
      </c>
      <c r="G3267" s="231"/>
      <c r="H3267" s="231"/>
      <c r="I3267" s="231"/>
      <c r="J3267" s="231"/>
      <c r="K3267" s="231"/>
      <c r="L3267" s="231"/>
      <c r="M3267" s="231"/>
      <c r="N3267" s="231"/>
      <c r="O3267" s="231"/>
      <c r="P3267" s="231"/>
      <c r="Q3267" s="231"/>
      <c r="R3267" s="231"/>
      <c r="S3267" s="231"/>
      <c r="T3267" s="231"/>
    </row>
    <row r="3268">
      <c r="A3268" s="257" t="str">
        <v>0603100013-2</v>
      </c>
      <c r="B3268" s="257" t="str">
        <v>0603100013-2</v>
      </c>
      <c r="C3268" s="257" t="str">
        <v>酒店同款 阿芙蓝风铃香氛精油沐浴露</v>
      </c>
      <c r="D3268" s="257"/>
      <c r="E3268" s="257"/>
      <c r="F3268" s="257" t="str">
        <v>默认规格</v>
      </c>
      <c r="G3268" s="231"/>
      <c r="H3268" s="231"/>
      <c r="I3268" s="231"/>
      <c r="J3268" s="231"/>
      <c r="K3268" s="231"/>
      <c r="L3268" s="231"/>
      <c r="M3268" s="231"/>
      <c r="N3268" s="231"/>
      <c r="O3268" s="231"/>
      <c r="P3268" s="231"/>
      <c r="Q3268" s="231"/>
      <c r="R3268" s="231"/>
      <c r="S3268" s="231"/>
      <c r="T3268" s="231"/>
    </row>
    <row r="3269">
      <c r="A3269" s="257" t="str">
        <v>0105100043-2.0-H</v>
      </c>
      <c r="B3269" s="257" t="str">
        <v>0105100043</v>
      </c>
      <c r="C3269" s="257" t="str">
        <v>αtourPlanet抗菌防螨床笠</v>
      </c>
      <c r="D3269" s="257"/>
      <c r="E3269" s="257"/>
      <c r="F3269" s="257" t="str">
        <v>颜色:灰色,床品尺寸:200*200cm,普通系列</v>
      </c>
      <c r="G3269" s="231"/>
      <c r="H3269" s="231"/>
      <c r="I3269" s="231"/>
      <c r="J3269" s="231"/>
      <c r="K3269" s="231"/>
      <c r="L3269" s="231"/>
      <c r="M3269" s="231"/>
      <c r="N3269" s="231"/>
      <c r="O3269" s="231"/>
      <c r="P3269" s="231"/>
      <c r="Q3269" s="231"/>
      <c r="R3269" s="231"/>
      <c r="S3269" s="231"/>
      <c r="T3269" s="231"/>
    </row>
    <row r="3270">
      <c r="A3270" s="257" t="str">
        <v>0105100043-1.8-B</v>
      </c>
      <c r="B3270" s="257" t="str">
        <v>0105100043</v>
      </c>
      <c r="C3270" s="257" t="str">
        <v>αtourPlanet抗菌防螨床笠</v>
      </c>
      <c r="D3270" s="257"/>
      <c r="E3270" s="257"/>
      <c r="F3270" s="257" t="str">
        <v>颜色:白色,床品尺寸:180*200cm,普通系列</v>
      </c>
      <c r="G3270" s="231"/>
      <c r="H3270" s="231"/>
      <c r="I3270" s="231"/>
      <c r="J3270" s="231"/>
      <c r="K3270" s="231"/>
      <c r="L3270" s="231"/>
      <c r="M3270" s="231"/>
      <c r="N3270" s="231"/>
      <c r="O3270" s="231"/>
      <c r="P3270" s="231"/>
      <c r="Q3270" s="231"/>
      <c r="R3270" s="231"/>
      <c r="S3270" s="231"/>
      <c r="T3270" s="231"/>
    </row>
    <row r="3271">
      <c r="A3271" s="257" t="str">
        <v>0105100043-1.2-H</v>
      </c>
      <c r="B3271" s="257" t="str">
        <v>0105100043</v>
      </c>
      <c r="C3271" s="257" t="str">
        <v>αtourPlanet抗菌防螨床笠</v>
      </c>
      <c r="D3271" s="257"/>
      <c r="E3271" s="257"/>
      <c r="F3271" s="257" t="str">
        <v>颜色:灰色,床品尺寸:120*200cm,普通系列</v>
      </c>
      <c r="G3271" s="231"/>
      <c r="H3271" s="231"/>
      <c r="I3271" s="231"/>
      <c r="J3271" s="231"/>
      <c r="K3271" s="231"/>
      <c r="L3271" s="231"/>
      <c r="M3271" s="231"/>
      <c r="N3271" s="231"/>
      <c r="O3271" s="231"/>
      <c r="P3271" s="231"/>
      <c r="Q3271" s="231"/>
      <c r="R3271" s="231"/>
      <c r="S3271" s="231"/>
      <c r="T3271" s="231"/>
    </row>
    <row r="3272">
      <c r="A3272" s="257" t="str">
        <v>0105100043-1.5-H</v>
      </c>
      <c r="B3272" s="257" t="str">
        <v>0105100043</v>
      </c>
      <c r="C3272" s="257" t="str">
        <v>αtourPlanet抗菌防螨床笠</v>
      </c>
      <c r="D3272" s="257"/>
      <c r="E3272" s="257"/>
      <c r="F3272" s="257" t="str">
        <v>颜色:灰色,床品尺寸:150*200cm,普通系列</v>
      </c>
      <c r="G3272" s="231"/>
      <c r="H3272" s="231"/>
      <c r="I3272" s="231"/>
      <c r="J3272" s="231"/>
      <c r="K3272" s="231"/>
      <c r="L3272" s="231"/>
      <c r="M3272" s="231"/>
      <c r="N3272" s="231"/>
      <c r="O3272" s="231"/>
      <c r="P3272" s="231"/>
      <c r="Q3272" s="231"/>
      <c r="R3272" s="231"/>
      <c r="S3272" s="231"/>
      <c r="T3272" s="231"/>
    </row>
    <row r="3273">
      <c r="A3273" s="257" t="str">
        <v>0105100043-1.8-H</v>
      </c>
      <c r="B3273" s="257" t="str">
        <v>0105100043</v>
      </c>
      <c r="C3273" s="257" t="str">
        <v>αtourPlanet抗菌防螨床笠</v>
      </c>
      <c r="D3273" s="257"/>
      <c r="E3273" s="257"/>
      <c r="F3273" s="257" t="str">
        <v>颜色:灰色,床品尺寸:180*200cm,普通系列</v>
      </c>
      <c r="G3273" s="231"/>
      <c r="H3273" s="231"/>
      <c r="I3273" s="231"/>
      <c r="J3273" s="231"/>
      <c r="K3273" s="231"/>
      <c r="L3273" s="231"/>
      <c r="M3273" s="231"/>
      <c r="N3273" s="231"/>
      <c r="O3273" s="231"/>
      <c r="P3273" s="231"/>
      <c r="Q3273" s="231"/>
      <c r="R3273" s="231"/>
      <c r="S3273" s="231"/>
      <c r="T3273" s="231"/>
    </row>
    <row r="3274">
      <c r="A3274" s="257" t="str">
        <v>0105100043-1.2-B</v>
      </c>
      <c r="B3274" s="257" t="str">
        <v>0105100043</v>
      </c>
      <c r="C3274" s="257" t="str">
        <v>αtourPlanet抗菌防螨床笠</v>
      </c>
      <c r="D3274" s="257"/>
      <c r="E3274" s="257"/>
      <c r="F3274" s="257" t="str">
        <v>颜色:白色,床品尺寸:120*200cm,白色,120cm,普通系列,120*200cm</v>
      </c>
      <c r="G3274" s="231"/>
      <c r="H3274" s="231"/>
      <c r="I3274" s="231"/>
      <c r="J3274" s="231"/>
      <c r="K3274" s="231"/>
      <c r="L3274" s="231"/>
      <c r="M3274" s="231"/>
      <c r="N3274" s="231"/>
      <c r="O3274" s="231"/>
      <c r="P3274" s="231"/>
      <c r="Q3274" s="231"/>
      <c r="R3274" s="231"/>
      <c r="S3274" s="231"/>
      <c r="T3274" s="231"/>
    </row>
    <row r="3275">
      <c r="A3275" s="257" t="str">
        <v>0105100043-1.5-B</v>
      </c>
      <c r="B3275" s="257" t="str">
        <v>0105100043</v>
      </c>
      <c r="C3275" s="257" t="str">
        <v>αtourPlanet抗菌防螨床笠</v>
      </c>
      <c r="D3275" s="257"/>
      <c r="E3275" s="257"/>
      <c r="F3275" s="257" t="str">
        <v>颜色:白色,床品尺寸:150*200cm,普通系列</v>
      </c>
      <c r="G3275" s="231"/>
      <c r="H3275" s="231"/>
      <c r="I3275" s="231"/>
      <c r="J3275" s="231"/>
      <c r="K3275" s="231"/>
      <c r="L3275" s="231"/>
      <c r="M3275" s="231"/>
      <c r="N3275" s="231"/>
      <c r="O3275" s="231"/>
      <c r="P3275" s="231"/>
      <c r="Q3275" s="231"/>
      <c r="R3275" s="231"/>
      <c r="S3275" s="231"/>
      <c r="T3275" s="231"/>
    </row>
    <row r="3276">
      <c r="A3276" s="257" t="str">
        <v>0105100043-2.0-B</v>
      </c>
      <c r="B3276" s="257" t="str">
        <v>0105100043</v>
      </c>
      <c r="C3276" s="257" t="str">
        <v>αtourPlanet抗菌防螨床笠</v>
      </c>
      <c r="D3276" s="257"/>
      <c r="E3276" s="257"/>
      <c r="F3276" s="257" t="str">
        <v>白色-200*200cm</v>
      </c>
      <c r="G3276" s="231"/>
      <c r="H3276" s="231"/>
      <c r="I3276" s="231"/>
      <c r="J3276" s="231"/>
      <c r="K3276" s="231"/>
      <c r="L3276" s="231"/>
      <c r="M3276" s="231"/>
      <c r="N3276" s="231"/>
      <c r="O3276" s="231"/>
      <c r="P3276" s="231"/>
      <c r="Q3276" s="231"/>
      <c r="R3276" s="231"/>
      <c r="S3276" s="231"/>
      <c r="T3276" s="231"/>
    </row>
    <row r="3277">
      <c r="A3277" s="257" t="str">
        <v>0105100045-1.2-H</v>
      </c>
      <c r="B3277" s="257" t="str">
        <v>0105100045</v>
      </c>
      <c r="C3277" s="257" t="str">
        <v>αtourPlanet抗菌防螨床护垫（橡筋款）</v>
      </c>
      <c r="D3277" s="257"/>
      <c r="E3277" s="257"/>
      <c r="F3277" s="257" t="str">
        <v>颜色:灰色,床品尺寸:120*200cm,普通系列</v>
      </c>
      <c r="G3277" s="231"/>
      <c r="H3277" s="231"/>
      <c r="I3277" s="231"/>
      <c r="J3277" s="231"/>
      <c r="K3277" s="231"/>
      <c r="L3277" s="231"/>
      <c r="M3277" s="231"/>
      <c r="N3277" s="231"/>
      <c r="O3277" s="231"/>
      <c r="P3277" s="231"/>
      <c r="Q3277" s="231"/>
      <c r="R3277" s="231"/>
      <c r="S3277" s="231"/>
      <c r="T3277" s="231"/>
    </row>
    <row r="3278">
      <c r="A3278" s="257" t="str">
        <v>0105100045-2.0-H</v>
      </c>
      <c r="B3278" s="257" t="str">
        <v>0105100045</v>
      </c>
      <c r="C3278" s="257" t="str">
        <v>αtourPlanet抗菌防螨床护垫（橡筋款）</v>
      </c>
      <c r="D3278" s="257"/>
      <c r="E3278" s="257"/>
      <c r="F3278" s="257" t="str">
        <v>灰色-200*200cm</v>
      </c>
      <c r="G3278" s="231"/>
      <c r="H3278" s="231"/>
      <c r="I3278" s="231"/>
      <c r="J3278" s="231"/>
      <c r="K3278" s="231"/>
      <c r="L3278" s="231"/>
      <c r="M3278" s="231"/>
      <c r="N3278" s="231"/>
      <c r="O3278" s="231"/>
      <c r="P3278" s="231"/>
      <c r="Q3278" s="231"/>
      <c r="R3278" s="231"/>
      <c r="S3278" s="231"/>
      <c r="T3278" s="231"/>
    </row>
    <row r="3279">
      <c r="A3279" s="257" t="str">
        <v>0105100045-1.5-H</v>
      </c>
      <c r="B3279" s="257" t="str">
        <v>0105100045</v>
      </c>
      <c r="C3279" s="257" t="str">
        <v>αtourPlanet抗菌防螨床护垫（橡筋款）</v>
      </c>
      <c r="D3279" s="257"/>
      <c r="E3279" s="257"/>
      <c r="F3279" s="257" t="str">
        <v>颜色:灰色,床品尺寸:150*200cm,普通系列</v>
      </c>
      <c r="G3279" s="231"/>
      <c r="H3279" s="231"/>
      <c r="I3279" s="231"/>
      <c r="J3279" s="231"/>
      <c r="K3279" s="231"/>
      <c r="L3279" s="231"/>
      <c r="M3279" s="231"/>
      <c r="N3279" s="231"/>
      <c r="O3279" s="231"/>
      <c r="P3279" s="231"/>
      <c r="Q3279" s="231"/>
      <c r="R3279" s="231"/>
      <c r="S3279" s="231"/>
      <c r="T3279" s="231"/>
    </row>
    <row r="3280">
      <c r="A3280" s="257" t="str">
        <v>0105100045-1.8-H</v>
      </c>
      <c r="B3280" s="257" t="str">
        <v>0105100045</v>
      </c>
      <c r="C3280" s="257" t="str">
        <v>αtourPlanet抗菌防螨床护垫（橡筋款）</v>
      </c>
      <c r="D3280" s="257"/>
      <c r="E3280" s="257"/>
      <c r="F3280" s="257" t="str">
        <v>颜色:灰色,床品尺寸:180*200cm,普通系列</v>
      </c>
      <c r="G3280" s="231"/>
      <c r="H3280" s="231"/>
      <c r="I3280" s="231"/>
      <c r="J3280" s="231"/>
      <c r="K3280" s="231"/>
      <c r="L3280" s="231"/>
      <c r="M3280" s="231"/>
      <c r="N3280" s="231"/>
      <c r="O3280" s="231"/>
      <c r="P3280" s="231"/>
      <c r="Q3280" s="231"/>
      <c r="R3280" s="231"/>
      <c r="S3280" s="231"/>
      <c r="T3280" s="231"/>
    </row>
    <row r="3281">
      <c r="A3281" s="257" t="str">
        <v>0105100045-1.2-B</v>
      </c>
      <c r="B3281" s="257" t="str">
        <v>0105100045</v>
      </c>
      <c r="C3281" s="257" t="str">
        <v>αtourPlanet抗菌防螨床护垫（橡筋款）</v>
      </c>
      <c r="D3281" s="257"/>
      <c r="E3281" s="257"/>
      <c r="F3281" s="257" t="str">
        <v>颜色:白色,床品尺寸:120*200cm,普通系列</v>
      </c>
      <c r="G3281" s="231"/>
      <c r="H3281" s="231"/>
      <c r="I3281" s="231"/>
      <c r="J3281" s="231"/>
      <c r="K3281" s="231"/>
      <c r="L3281" s="231"/>
      <c r="M3281" s="231"/>
      <c r="N3281" s="231"/>
      <c r="O3281" s="231"/>
      <c r="P3281" s="231"/>
      <c r="Q3281" s="231"/>
      <c r="R3281" s="231"/>
      <c r="S3281" s="231"/>
      <c r="T3281" s="231"/>
    </row>
    <row r="3282">
      <c r="A3282" s="257" t="str">
        <v>0105100045-1.5-B</v>
      </c>
      <c r="B3282" s="257" t="str">
        <v>0105100045</v>
      </c>
      <c r="C3282" s="257" t="str">
        <v>αtourPlanet抗菌防螨床护垫（橡筋款）</v>
      </c>
      <c r="D3282" s="257"/>
      <c r="E3282" s="257"/>
      <c r="F3282" s="257" t="str">
        <v>颜色:白色,床品尺寸:150*200cm,普通系列</v>
      </c>
      <c r="G3282" s="231"/>
      <c r="H3282" s="231"/>
      <c r="I3282" s="231"/>
      <c r="J3282" s="231"/>
      <c r="K3282" s="231"/>
      <c r="L3282" s="231"/>
      <c r="M3282" s="231"/>
      <c r="N3282" s="231"/>
      <c r="O3282" s="231"/>
      <c r="P3282" s="231"/>
      <c r="Q3282" s="231"/>
      <c r="R3282" s="231"/>
      <c r="S3282" s="231"/>
      <c r="T3282" s="231"/>
    </row>
    <row r="3283">
      <c r="A3283" s="257" t="str">
        <v>0105100045-1.8-B</v>
      </c>
      <c r="B3283" s="257" t="str">
        <v>0105100045</v>
      </c>
      <c r="C3283" s="257" t="str">
        <v>αtourPlanet抗菌防螨床护垫（橡筋款）</v>
      </c>
      <c r="D3283" s="257"/>
      <c r="E3283" s="257"/>
      <c r="F3283" s="257" t="str">
        <v>颜色:白色,床品尺寸:180*200cm,普通系列</v>
      </c>
      <c r="G3283" s="231"/>
      <c r="H3283" s="231"/>
      <c r="I3283" s="231"/>
      <c r="J3283" s="231"/>
      <c r="K3283" s="231"/>
      <c r="L3283" s="231"/>
      <c r="M3283" s="231"/>
      <c r="N3283" s="231"/>
      <c r="O3283" s="231"/>
      <c r="P3283" s="231"/>
      <c r="Q3283" s="231"/>
      <c r="R3283" s="231"/>
      <c r="S3283" s="231"/>
      <c r="T3283" s="231"/>
    </row>
    <row r="3284">
      <c r="A3284" s="257" t="str">
        <v>0105100045-2.0-B</v>
      </c>
      <c r="B3284" s="257" t="str">
        <v>0105100045</v>
      </c>
      <c r="C3284" s="257" t="str">
        <v>αtourPlanet抗菌防螨床护垫（橡筋款）</v>
      </c>
      <c r="D3284" s="257"/>
      <c r="E3284" s="257"/>
      <c r="F3284" s="257" t="str">
        <v>普通系列</v>
      </c>
      <c r="G3284" s="231"/>
      <c r="H3284" s="231"/>
      <c r="I3284" s="231"/>
      <c r="J3284" s="231"/>
      <c r="K3284" s="231"/>
      <c r="L3284" s="231"/>
      <c r="M3284" s="231"/>
      <c r="N3284" s="231"/>
      <c r="O3284" s="231"/>
      <c r="P3284" s="231"/>
      <c r="Q3284" s="231"/>
      <c r="R3284" s="231"/>
      <c r="S3284" s="231"/>
      <c r="T3284" s="231"/>
    </row>
    <row r="3285">
      <c r="A3285" s="257" t="str">
        <v>0105100045-1.35-B</v>
      </c>
      <c r="B3285" s="257" t="str">
        <v>0105100045</v>
      </c>
      <c r="C3285" s="257" t="str">
        <v>αtourPlanet抗菌防螨床护垫（橡筋款）</v>
      </c>
      <c r="D3285" s="257"/>
      <c r="E3285" s="257"/>
      <c r="F3285" s="257" t="str">
        <v>颜色:白色,床品尺寸:135*200cm,普通系列</v>
      </c>
      <c r="G3285" s="231"/>
      <c r="H3285" s="231"/>
      <c r="I3285" s="231"/>
      <c r="J3285" s="231"/>
      <c r="K3285" s="231"/>
      <c r="L3285" s="231"/>
      <c r="M3285" s="231"/>
      <c r="N3285" s="231"/>
      <c r="O3285" s="231"/>
      <c r="P3285" s="231"/>
      <c r="Q3285" s="231"/>
      <c r="R3285" s="231"/>
      <c r="S3285" s="231"/>
      <c r="T3285" s="231"/>
    </row>
    <row r="3286">
      <c r="A3286" s="257" t="str">
        <v>0604100011-SHXH-60ML</v>
      </c>
      <c r="B3286" s="257" t="str">
        <v>0604100011</v>
      </c>
      <c r="C3286" s="257" t="str">
        <v>萨和 森林浴系列洗护沐旅行套装</v>
      </c>
      <c r="D3286" s="257"/>
      <c r="E3286" s="257"/>
      <c r="F3286" s="257" t="str">
        <v>默认</v>
      </c>
      <c r="G3286" s="231"/>
      <c r="H3286" s="231"/>
      <c r="I3286" s="231"/>
      <c r="J3286" s="231"/>
      <c r="K3286" s="231"/>
      <c r="L3286" s="231"/>
      <c r="M3286" s="231"/>
      <c r="N3286" s="231"/>
      <c r="O3286" s="231"/>
      <c r="P3286" s="231"/>
      <c r="Q3286" s="231"/>
      <c r="R3286" s="231"/>
      <c r="S3286" s="231"/>
      <c r="T3286" s="231"/>
    </row>
    <row r="3287">
      <c r="A3287" s="257" t="str">
        <v>0601100006-1</v>
      </c>
      <c r="B3287" s="257" t="str">
        <v>0601100006</v>
      </c>
      <c r="C3287" s="257" t="str">
        <v>萨和 香氛莹润洗手慕斯</v>
      </c>
      <c r="D3287" s="257"/>
      <c r="E3287" s="257"/>
      <c r="F3287" s="257" t="str">
        <v>300ml</v>
      </c>
      <c r="G3287" s="231"/>
      <c r="H3287" s="231"/>
      <c r="I3287" s="231"/>
      <c r="J3287" s="231"/>
      <c r="K3287" s="231"/>
      <c r="L3287" s="231"/>
      <c r="M3287" s="231"/>
      <c r="N3287" s="231"/>
      <c r="O3287" s="231"/>
      <c r="P3287" s="231"/>
      <c r="Q3287" s="231"/>
      <c r="R3287" s="231"/>
      <c r="S3287" s="231"/>
      <c r="T3287" s="231"/>
    </row>
    <row r="3288">
      <c r="A3288" s="257" t="str">
        <v>0708100004-1</v>
      </c>
      <c r="B3288" s="257" t="str">
        <v>0708100004</v>
      </c>
      <c r="C3288" s="257" t="str">
        <v>萨和 烟酰胺保湿身体乳</v>
      </c>
      <c r="D3288" s="257"/>
      <c r="E3288" s="257"/>
      <c r="F3288" s="257" t="str">
        <v>300ml</v>
      </c>
      <c r="G3288" s="231"/>
      <c r="H3288" s="231"/>
      <c r="I3288" s="231"/>
      <c r="J3288" s="231"/>
      <c r="K3288" s="231"/>
      <c r="L3288" s="231"/>
      <c r="M3288" s="231"/>
      <c r="N3288" s="231"/>
      <c r="O3288" s="231"/>
      <c r="P3288" s="231"/>
      <c r="Q3288" s="231"/>
      <c r="R3288" s="231"/>
      <c r="S3288" s="231"/>
      <c r="T3288" s="231"/>
    </row>
    <row r="3289">
      <c r="A3289" s="257" t="str">
        <v>0503100001-S-w+b</v>
      </c>
      <c r="B3289" s="257" t="str">
        <v>0503100001</v>
      </c>
      <c r="C3289" s="257" t="str">
        <v>αtourPlanet星际旅行收纳袋</v>
      </c>
      <c r="D3289" s="257"/>
      <c r="E3289" s="257"/>
      <c r="F3289" s="257" t="str">
        <v>颜色:白蓝S</v>
      </c>
      <c r="G3289" s="231"/>
      <c r="H3289" s="231"/>
      <c r="I3289" s="231"/>
      <c r="J3289" s="231"/>
      <c r="K3289" s="231"/>
      <c r="L3289" s="231"/>
      <c r="M3289" s="231"/>
      <c r="N3289" s="231"/>
      <c r="O3289" s="231"/>
      <c r="P3289" s="231"/>
      <c r="Q3289" s="231"/>
      <c r="R3289" s="231"/>
      <c r="S3289" s="231"/>
      <c r="T3289" s="231"/>
    </row>
    <row r="3290">
      <c r="A3290" s="257" t="str">
        <v>0503100001-M-w+b</v>
      </c>
      <c r="B3290" s="257" t="str">
        <v>0503100001</v>
      </c>
      <c r="C3290" s="257" t="str">
        <v>αtourPlanet星际旅行收纳袋</v>
      </c>
      <c r="D3290" s="257"/>
      <c r="E3290" s="257"/>
      <c r="F3290" s="257" t="str">
        <v>颜色:白蓝M</v>
      </c>
      <c r="G3290" s="231"/>
      <c r="H3290" s="231"/>
      <c r="I3290" s="231"/>
      <c r="J3290" s="231"/>
      <c r="K3290" s="231"/>
      <c r="L3290" s="231"/>
      <c r="M3290" s="231"/>
      <c r="N3290" s="231"/>
      <c r="O3290" s="231"/>
      <c r="P3290" s="231"/>
      <c r="Q3290" s="231"/>
      <c r="R3290" s="231"/>
      <c r="S3290" s="231"/>
      <c r="T3290" s="231"/>
    </row>
    <row r="3291">
      <c r="A3291" s="257" t="str">
        <v>0503100001-L-w+b</v>
      </c>
      <c r="B3291" s="257" t="str">
        <v>0503100001</v>
      </c>
      <c r="C3291" s="257" t="str">
        <v>αtourPlanet星际旅行收纳袋</v>
      </c>
      <c r="D3291" s="257"/>
      <c r="E3291" s="257"/>
      <c r="F3291" s="257" t="str">
        <v>颜色:白蓝L,普通系列</v>
      </c>
      <c r="G3291" s="231"/>
      <c r="H3291" s="231"/>
      <c r="I3291" s="231"/>
      <c r="J3291" s="231"/>
      <c r="K3291" s="231"/>
      <c r="L3291" s="231"/>
      <c r="M3291" s="231"/>
      <c r="N3291" s="231"/>
      <c r="O3291" s="231"/>
      <c r="P3291" s="231"/>
      <c r="Q3291" s="231"/>
      <c r="R3291" s="231"/>
      <c r="S3291" s="231"/>
      <c r="T3291" s="231"/>
    </row>
    <row r="3292">
      <c r="A3292" s="257" t="str">
        <v>0503100002-27*16-w+b</v>
      </c>
      <c r="B3292" s="257" t="str">
        <v>0503100002</v>
      </c>
      <c r="C3292" s="257" t="str">
        <v>αtourPlanet星际旅行平口袋</v>
      </c>
      <c r="D3292" s="257"/>
      <c r="E3292" s="257"/>
      <c r="F3292" s="257" t="str">
        <v>白＋蓝-27*16cm</v>
      </c>
      <c r="G3292" s="231"/>
      <c r="H3292" s="231"/>
      <c r="I3292" s="231"/>
      <c r="J3292" s="231"/>
      <c r="K3292" s="231"/>
      <c r="L3292" s="231"/>
      <c r="M3292" s="231"/>
      <c r="N3292" s="231"/>
      <c r="O3292" s="231"/>
      <c r="P3292" s="231"/>
      <c r="Q3292" s="231"/>
      <c r="R3292" s="231"/>
      <c r="S3292" s="231"/>
      <c r="T3292" s="231"/>
    </row>
    <row r="3293">
      <c r="A3293" s="257" t="str">
        <v>0101100106-200*230-lv</v>
      </c>
      <c r="B3293" s="257" t="str">
        <v>0101100106</v>
      </c>
      <c r="C3293" s="257" t="str">
        <v>αTOUR PLANET 萌发与生命 Spring 40S印花四件套</v>
      </c>
      <c r="D3293" s="257"/>
      <c r="E3293" s="257"/>
      <c r="F3293" s="257" t="str">
        <v>盎然枝芽（绿) -200*230/230*245/48*74*2</v>
      </c>
      <c r="G3293" s="231"/>
      <c r="H3293" s="231"/>
      <c r="I3293" s="231"/>
      <c r="J3293" s="231"/>
      <c r="K3293" s="231"/>
      <c r="L3293" s="231"/>
      <c r="M3293" s="231"/>
      <c r="N3293" s="231"/>
      <c r="O3293" s="231"/>
      <c r="P3293" s="231"/>
      <c r="Q3293" s="231"/>
      <c r="R3293" s="231"/>
      <c r="S3293" s="231"/>
      <c r="T3293" s="231"/>
    </row>
    <row r="3294">
      <c r="A3294" s="257" t="str">
        <v>0101100106-200*230-ZH</v>
      </c>
      <c r="B3294" s="257" t="str">
        <v>0101100106</v>
      </c>
      <c r="C3294" s="257" t="str">
        <v>αTOUR PLANET 萌发与生命 Spring 40S印花四件套</v>
      </c>
      <c r="D3294" s="257"/>
      <c r="E3294" s="257"/>
      <c r="F3294" s="257" t="str">
        <v>荒漠花园（棕）-200*230/230*245/48*74*2</v>
      </c>
      <c r="G3294" s="231"/>
      <c r="H3294" s="231"/>
      <c r="I3294" s="231"/>
      <c r="J3294" s="231"/>
      <c r="K3294" s="231"/>
      <c r="L3294" s="231"/>
      <c r="M3294" s="231"/>
      <c r="N3294" s="231"/>
      <c r="O3294" s="231"/>
      <c r="P3294" s="231"/>
      <c r="Q3294" s="231"/>
      <c r="R3294" s="231"/>
      <c r="S3294" s="231"/>
      <c r="T3294" s="231"/>
    </row>
    <row r="3295">
      <c r="A3295" s="257" t="str">
        <v>0101100106-220*240-LV</v>
      </c>
      <c r="B3295" s="257" t="str">
        <v>0101100106</v>
      </c>
      <c r="C3295" s="257" t="str">
        <v>αTOUR PLANET 萌发与生命 Spring 40S印花四件套</v>
      </c>
      <c r="D3295" s="257"/>
      <c r="E3295" s="257"/>
      <c r="F3295" s="257" t="str">
        <v>盎然枝芽（绿）-220*240/260*245/48*74*2</v>
      </c>
      <c r="G3295" s="231"/>
      <c r="H3295" s="231"/>
      <c r="I3295" s="231"/>
      <c r="J3295" s="231"/>
      <c r="K3295" s="231"/>
      <c r="L3295" s="231"/>
      <c r="M3295" s="231"/>
      <c r="N3295" s="231"/>
      <c r="O3295" s="231"/>
      <c r="P3295" s="231"/>
      <c r="Q3295" s="231"/>
      <c r="R3295" s="231"/>
      <c r="S3295" s="231"/>
      <c r="T3295" s="231"/>
    </row>
    <row r="3296">
      <c r="A3296" s="257" t="str">
        <v>0101100106-220*240-ZH</v>
      </c>
      <c r="B3296" s="257" t="str">
        <v>0101100106</v>
      </c>
      <c r="C3296" s="257" t="str">
        <v>αTOUR PLANET 萌发与生命 Spring 40S印花四件套</v>
      </c>
      <c r="D3296" s="257"/>
      <c r="E3296" s="257"/>
      <c r="F3296" s="257" t="str">
        <v>荒漠花园（棕）-220*240/260*245/48*74*2</v>
      </c>
      <c r="G3296" s="231"/>
      <c r="H3296" s="231"/>
      <c r="I3296" s="231"/>
      <c r="J3296" s="231"/>
      <c r="K3296" s="231"/>
      <c r="L3296" s="231"/>
      <c r="M3296" s="231"/>
      <c r="N3296" s="231"/>
      <c r="O3296" s="231"/>
      <c r="P3296" s="231"/>
      <c r="Q3296" s="231"/>
      <c r="R3296" s="231"/>
      <c r="S3296" s="231"/>
      <c r="T3296" s="231"/>
    </row>
    <row r="3297">
      <c r="A3297" s="257" t="str">
        <v>0104100001-150*200-H</v>
      </c>
      <c r="B3297" s="257" t="str">
        <v>0104100001</v>
      </c>
      <c r="C3297" s="257" t="str">
        <v>αtourPlanet 冰河时期冰丝凉席</v>
      </c>
      <c r="D3297" s="257"/>
      <c r="E3297" s="257"/>
      <c r="F3297" s="257" t="str">
        <v>颜色:灰色,床品尺寸:150*200cm</v>
      </c>
      <c r="G3297" s="231"/>
      <c r="H3297" s="231"/>
      <c r="I3297" s="231"/>
      <c r="J3297" s="231"/>
      <c r="K3297" s="231"/>
      <c r="L3297" s="231"/>
      <c r="M3297" s="231"/>
      <c r="N3297" s="231"/>
      <c r="O3297" s="231"/>
      <c r="P3297" s="231"/>
      <c r="Q3297" s="231"/>
      <c r="R3297" s="231"/>
      <c r="S3297" s="231"/>
      <c r="T3297" s="231"/>
    </row>
    <row r="3298">
      <c r="A3298" s="257" t="str">
        <v>0104100001-180*200-H</v>
      </c>
      <c r="B3298" s="257" t="str">
        <v>0104100001</v>
      </c>
      <c r="C3298" s="257" t="str">
        <v>αtourPlanet 冰河时期冰丝凉席</v>
      </c>
      <c r="D3298" s="257"/>
      <c r="E3298" s="257"/>
      <c r="F3298" s="257" t="str">
        <v>颜色:灰色,床品尺寸:180*200cm</v>
      </c>
      <c r="G3298" s="231"/>
      <c r="H3298" s="231"/>
      <c r="I3298" s="231"/>
      <c r="J3298" s="231"/>
      <c r="K3298" s="231"/>
      <c r="L3298" s="231"/>
      <c r="M3298" s="231"/>
      <c r="N3298" s="231"/>
      <c r="O3298" s="231"/>
      <c r="P3298" s="231"/>
      <c r="Q3298" s="231"/>
      <c r="R3298" s="231"/>
      <c r="S3298" s="231"/>
      <c r="T3298" s="231"/>
    </row>
    <row r="3299">
      <c r="A3299" s="257" t="str">
        <v>0104100001-48*74ZT-H</v>
      </c>
      <c r="B3299" s="257" t="str">
        <v>0104100001</v>
      </c>
      <c r="C3299" s="257" t="str">
        <v>αtourPlanet 冰河时期冰丝凉席</v>
      </c>
      <c r="D3299" s="257"/>
      <c r="E3299" s="257"/>
      <c r="F3299" s="257" t="str">
        <v>颜色:灰色,床品尺寸:48*74cm</v>
      </c>
      <c r="G3299" s="231"/>
      <c r="H3299" s="231"/>
      <c r="I3299" s="231"/>
      <c r="J3299" s="231"/>
      <c r="K3299" s="231"/>
      <c r="L3299" s="231"/>
      <c r="M3299" s="231"/>
      <c r="N3299" s="231"/>
      <c r="O3299" s="231"/>
      <c r="P3299" s="231"/>
      <c r="Q3299" s="231"/>
      <c r="R3299" s="231"/>
      <c r="S3299" s="231"/>
      <c r="T3299" s="231"/>
    </row>
    <row r="3300">
      <c r="A3300" s="257" t="str">
        <v>0104100001-150*200-LAN</v>
      </c>
      <c r="B3300" s="257" t="str">
        <v>0104100001</v>
      </c>
      <c r="C3300" s="257" t="str">
        <v>αtourPlanet 冰河时期冰丝凉席</v>
      </c>
      <c r="D3300" s="257"/>
      <c r="E3300" s="257"/>
      <c r="F3300" s="257" t="str">
        <v>颜色:蓝色,床品尺寸:150*200cm</v>
      </c>
      <c r="G3300" s="231"/>
      <c r="H3300" s="231"/>
      <c r="I3300" s="231"/>
      <c r="J3300" s="231"/>
      <c r="K3300" s="231"/>
      <c r="L3300" s="231"/>
      <c r="M3300" s="231"/>
      <c r="N3300" s="231"/>
      <c r="O3300" s="231"/>
      <c r="P3300" s="231"/>
      <c r="Q3300" s="231"/>
      <c r="R3300" s="231"/>
      <c r="S3300" s="231"/>
      <c r="T3300" s="231"/>
    </row>
    <row r="3301">
      <c r="A3301" s="257" t="str">
        <v>0104100001-180*200-LAN</v>
      </c>
      <c r="B3301" s="257" t="str">
        <v>0104100001</v>
      </c>
      <c r="C3301" s="257" t="str">
        <v>αtourPlanet 冰河时期冰丝凉席</v>
      </c>
      <c r="D3301" s="257"/>
      <c r="E3301" s="257"/>
      <c r="F3301" s="257" t="str">
        <v>颜色:蓝色,床品尺寸:180*200cm</v>
      </c>
      <c r="G3301" s="231"/>
      <c r="H3301" s="231"/>
      <c r="I3301" s="231"/>
      <c r="J3301" s="231"/>
      <c r="K3301" s="231"/>
      <c r="L3301" s="231"/>
      <c r="M3301" s="231"/>
      <c r="N3301" s="231"/>
      <c r="O3301" s="231"/>
      <c r="P3301" s="231"/>
      <c r="Q3301" s="231"/>
      <c r="R3301" s="231"/>
      <c r="S3301" s="231"/>
      <c r="T3301" s="231"/>
    </row>
    <row r="3302">
      <c r="A3302" s="257" t="str">
        <v>0104100001-48*74ZT-LAN</v>
      </c>
      <c r="B3302" s="257" t="str">
        <v>0104100001</v>
      </c>
      <c r="C3302" s="257" t="str">
        <v>αtourPlanet 冰河时期冰丝凉席</v>
      </c>
      <c r="D3302" s="257"/>
      <c r="E3302" s="257"/>
      <c r="F3302" s="257" t="str">
        <v>颜色:蓝色,床品尺寸:48*74cm</v>
      </c>
      <c r="G3302" s="231"/>
      <c r="H3302" s="231"/>
      <c r="I3302" s="231"/>
      <c r="J3302" s="231"/>
      <c r="K3302" s="231"/>
      <c r="L3302" s="231"/>
      <c r="M3302" s="231"/>
      <c r="N3302" s="231"/>
      <c r="O3302" s="231"/>
      <c r="P3302" s="231"/>
      <c r="Q3302" s="231"/>
      <c r="R3302" s="231"/>
      <c r="S3302" s="231"/>
      <c r="T3302" s="231"/>
    </row>
    <row r="3303">
      <c r="A3303" s="257" t="str">
        <v>0104100001-150*200-LV</v>
      </c>
      <c r="B3303" s="257" t="str">
        <v>0104100001</v>
      </c>
      <c r="C3303" s="257" t="str">
        <v>αtourPlanet 冰河时期冰丝凉席</v>
      </c>
      <c r="D3303" s="257"/>
      <c r="E3303" s="257"/>
      <c r="F3303" s="257" t="str">
        <v>颜色:绿色,床品尺寸:150*200cm</v>
      </c>
      <c r="G3303" s="231"/>
      <c r="H3303" s="231"/>
      <c r="I3303" s="231"/>
      <c r="J3303" s="231"/>
      <c r="K3303" s="231"/>
      <c r="L3303" s="231"/>
      <c r="M3303" s="231"/>
      <c r="N3303" s="231"/>
      <c r="O3303" s="231"/>
      <c r="P3303" s="231"/>
      <c r="Q3303" s="231"/>
      <c r="R3303" s="231"/>
      <c r="S3303" s="231"/>
      <c r="T3303" s="231"/>
    </row>
    <row r="3304">
      <c r="A3304" s="257" t="str">
        <v>0104100001-180*200-LV</v>
      </c>
      <c r="B3304" s="257" t="str">
        <v>0104100001</v>
      </c>
      <c r="C3304" s="257" t="str">
        <v>αtourPlanet 冰河时期冰丝凉席</v>
      </c>
      <c r="D3304" s="257"/>
      <c r="E3304" s="257"/>
      <c r="F3304" s="257" t="str">
        <v>颜色:绿色,床品尺寸:180*200cm</v>
      </c>
      <c r="G3304" s="231"/>
      <c r="H3304" s="231"/>
      <c r="I3304" s="231"/>
      <c r="J3304" s="231"/>
      <c r="K3304" s="231"/>
      <c r="L3304" s="231"/>
      <c r="M3304" s="231"/>
      <c r="N3304" s="231"/>
      <c r="O3304" s="231"/>
      <c r="P3304" s="231"/>
      <c r="Q3304" s="231"/>
      <c r="R3304" s="231"/>
      <c r="S3304" s="231"/>
      <c r="T3304" s="231"/>
    </row>
    <row r="3305">
      <c r="A3305" s="257" t="str">
        <v>0104100001-48*74ZT-LV</v>
      </c>
      <c r="B3305" s="257" t="str">
        <v>0104100001</v>
      </c>
      <c r="C3305" s="257" t="str">
        <v>αtourPlanet 冰河时期冰丝凉席</v>
      </c>
      <c r="D3305" s="257"/>
      <c r="E3305" s="257"/>
      <c r="F3305" s="257" t="str">
        <v>颜色:绿色,床品尺寸:48*74cm</v>
      </c>
      <c r="G3305" s="231"/>
      <c r="H3305" s="231"/>
      <c r="I3305" s="231"/>
      <c r="J3305" s="231"/>
      <c r="K3305" s="231"/>
      <c r="L3305" s="231"/>
      <c r="M3305" s="231"/>
      <c r="N3305" s="231"/>
      <c r="O3305" s="231"/>
      <c r="P3305" s="231"/>
      <c r="Q3305" s="231"/>
      <c r="R3305" s="231"/>
      <c r="S3305" s="231"/>
      <c r="T3305" s="231"/>
    </row>
    <row r="3306">
      <c r="A3306" s="257" t="str">
        <v>0503100003-L-w+b</v>
      </c>
      <c r="B3306" s="257" t="str">
        <v>0503100003</v>
      </c>
      <c r="C3306" s="257" t="str">
        <v>αtourPlanet星际旅行枕头袋</v>
      </c>
      <c r="D3306" s="257"/>
      <c r="E3306" s="257"/>
      <c r="F3306" s="257" t="str">
        <v>白+蓝-76*78cm</v>
      </c>
      <c r="G3306" s="231"/>
      <c r="H3306" s="231"/>
      <c r="I3306" s="231"/>
      <c r="J3306" s="231"/>
      <c r="K3306" s="231"/>
      <c r="L3306" s="231"/>
      <c r="M3306" s="231"/>
      <c r="N3306" s="231"/>
      <c r="O3306" s="231"/>
      <c r="P3306" s="231"/>
      <c r="Q3306" s="231"/>
      <c r="R3306" s="231"/>
      <c r="S3306" s="231"/>
      <c r="T3306" s="231"/>
    </row>
    <row r="3307">
      <c r="A3307" s="257" t="str">
        <v>0503100003-M-w+b</v>
      </c>
      <c r="B3307" s="257" t="str">
        <v>0503100003</v>
      </c>
      <c r="C3307" s="257" t="str">
        <v>αtourPlanet星际旅行枕头袋</v>
      </c>
      <c r="D3307" s="257"/>
      <c r="E3307" s="257"/>
      <c r="F3307" s="257" t="str">
        <v>白+蓝-64*45cm</v>
      </c>
      <c r="G3307" s="231"/>
      <c r="H3307" s="231"/>
      <c r="I3307" s="231"/>
      <c r="J3307" s="231"/>
      <c r="K3307" s="231"/>
      <c r="L3307" s="231"/>
      <c r="M3307" s="231"/>
      <c r="N3307" s="231"/>
      <c r="O3307" s="231"/>
      <c r="P3307" s="231"/>
      <c r="Q3307" s="231"/>
      <c r="R3307" s="231"/>
      <c r="S3307" s="231"/>
      <c r="T3307" s="231"/>
    </row>
    <row r="3308">
      <c r="A3308" s="257" t="str">
        <v>0503100003-S-w+b</v>
      </c>
      <c r="B3308" s="257" t="str">
        <v>0503100003</v>
      </c>
      <c r="C3308" s="257" t="str">
        <v>αtourPlanet星际旅行枕头袋</v>
      </c>
      <c r="D3308" s="257"/>
      <c r="E3308" s="257"/>
      <c r="F3308" s="257" t="str">
        <v>白+蓝-52*38cm</v>
      </c>
      <c r="G3308" s="231"/>
      <c r="H3308" s="231"/>
      <c r="I3308" s="231"/>
      <c r="J3308" s="231"/>
      <c r="K3308" s="231"/>
      <c r="L3308" s="231"/>
      <c r="M3308" s="231"/>
      <c r="N3308" s="231"/>
      <c r="O3308" s="231"/>
      <c r="P3308" s="231"/>
      <c r="Q3308" s="231"/>
      <c r="R3308" s="231"/>
      <c r="S3308" s="231"/>
      <c r="T3308" s="231"/>
    </row>
    <row r="3309">
      <c r="A3309" s="257" t="str">
        <v>0503100004-1-w+b</v>
      </c>
      <c r="B3309" s="257" t="str">
        <v>0503100004</v>
      </c>
      <c r="C3309" s="257" t="str">
        <v>αtourPlanet星际旅行束口袋</v>
      </c>
      <c r="D3309" s="257"/>
      <c r="E3309" s="257"/>
      <c r="F3309" s="257" t="str">
        <v>颜色:白蓝</v>
      </c>
      <c r="G3309" s="231"/>
      <c r="H3309" s="231"/>
      <c r="I3309" s="231"/>
      <c r="J3309" s="231"/>
      <c r="K3309" s="231"/>
      <c r="L3309" s="231"/>
      <c r="M3309" s="231"/>
      <c r="N3309" s="231"/>
      <c r="O3309" s="231"/>
      <c r="P3309" s="231"/>
      <c r="Q3309" s="231"/>
      <c r="R3309" s="231"/>
      <c r="S3309" s="231"/>
      <c r="T3309" s="231"/>
    </row>
    <row r="3310">
      <c r="A3310" s="257" t="str">
        <v>0503100005-1-w+b</v>
      </c>
      <c r="B3310" s="257" t="str">
        <v>0503100005</v>
      </c>
      <c r="C3310" s="257" t="str">
        <v>αtourPlanet星际旅行鞋袋</v>
      </c>
      <c r="D3310" s="257"/>
      <c r="E3310" s="257"/>
      <c r="F3310" s="257" t="str">
        <v>颜色:白蓝</v>
      </c>
      <c r="G3310" s="231"/>
      <c r="H3310" s="231"/>
      <c r="I3310" s="231"/>
      <c r="J3310" s="231"/>
      <c r="K3310" s="231"/>
      <c r="L3310" s="231"/>
      <c r="M3310" s="231"/>
      <c r="N3310" s="231"/>
      <c r="O3310" s="231"/>
      <c r="P3310" s="231"/>
      <c r="Q3310" s="231"/>
      <c r="R3310" s="231"/>
      <c r="S3310" s="231"/>
      <c r="T3310" s="231"/>
    </row>
    <row r="3311">
      <c r="A3311" s="257" t="str">
        <v>0503100006-1-w+b</v>
      </c>
      <c r="B3311" s="257" t="str">
        <v>0503100006</v>
      </c>
      <c r="C3311" s="257" t="str">
        <v>αtourPlanet星际旅行收拉袋</v>
      </c>
      <c r="D3311" s="257"/>
      <c r="E3311" s="257"/>
      <c r="F3311" s="257" t="str">
        <v>颜色:白蓝</v>
      </c>
      <c r="G3311" s="231"/>
      <c r="H3311" s="231"/>
      <c r="I3311" s="231"/>
      <c r="J3311" s="231"/>
      <c r="K3311" s="231"/>
      <c r="L3311" s="231"/>
      <c r="M3311" s="231"/>
      <c r="N3311" s="231"/>
      <c r="O3311" s="231"/>
      <c r="P3311" s="231"/>
      <c r="Q3311" s="231"/>
      <c r="R3311" s="231"/>
      <c r="S3311" s="231"/>
      <c r="T3311" s="231"/>
    </row>
    <row r="3312">
      <c r="A3312" s="257" t="str">
        <v>0402100001-M-w</v>
      </c>
      <c r="B3312" s="257" t="str">
        <v>0402100001</v>
      </c>
      <c r="C3312" s="257" t="str">
        <v>Z2GO&amp;CO. P7.24系列抗菌一次性女士内裤7条装</v>
      </c>
      <c r="D3312" s="257"/>
      <c r="E3312" s="257"/>
      <c r="F3312" s="257" t="str">
        <v>M码</v>
      </c>
      <c r="G3312" s="231"/>
      <c r="H3312" s="231"/>
      <c r="I3312" s="231"/>
      <c r="J3312" s="231"/>
      <c r="K3312" s="231"/>
      <c r="L3312" s="231"/>
      <c r="M3312" s="231"/>
      <c r="N3312" s="231"/>
      <c r="O3312" s="231"/>
      <c r="P3312" s="231"/>
      <c r="Q3312" s="231"/>
      <c r="R3312" s="231"/>
      <c r="S3312" s="231"/>
      <c r="T3312" s="231"/>
    </row>
    <row r="3313">
      <c r="A3313" s="257" t="str">
        <v>0402100001-L-w</v>
      </c>
      <c r="B3313" s="257" t="str">
        <v>0402100001</v>
      </c>
      <c r="C3313" s="257" t="str">
        <v>Z2GO&amp;CO. P7.24系列抗菌一次性女士内裤7条装</v>
      </c>
      <c r="D3313" s="257"/>
      <c r="E3313" s="257"/>
      <c r="F3313" s="257" t="str">
        <v>L码</v>
      </c>
      <c r="G3313" s="231"/>
      <c r="H3313" s="231"/>
      <c r="I3313" s="231"/>
      <c r="J3313" s="231"/>
      <c r="K3313" s="231"/>
      <c r="L3313" s="231"/>
      <c r="M3313" s="231"/>
      <c r="N3313" s="231"/>
      <c r="O3313" s="231"/>
      <c r="P3313" s="231"/>
      <c r="Q3313" s="231"/>
      <c r="R3313" s="231"/>
      <c r="S3313" s="231"/>
      <c r="T3313" s="231"/>
    </row>
    <row r="3314">
      <c r="A3314" s="257" t="str">
        <v>0402100001-XL-w</v>
      </c>
      <c r="B3314" s="257" t="str">
        <v>0402100001</v>
      </c>
      <c r="C3314" s="257" t="str">
        <v>Z2GO&amp;CO. P7.24系列抗菌一次性女士内裤7条装</v>
      </c>
      <c r="D3314" s="257"/>
      <c r="E3314" s="257"/>
      <c r="F3314" s="257" t="str">
        <v>XL码</v>
      </c>
      <c r="G3314" s="231"/>
      <c r="H3314" s="231"/>
      <c r="I3314" s="231"/>
      <c r="J3314" s="231"/>
      <c r="K3314" s="231"/>
      <c r="L3314" s="231"/>
      <c r="M3314" s="231"/>
      <c r="N3314" s="231"/>
      <c r="O3314" s="231"/>
      <c r="P3314" s="231"/>
      <c r="Q3314" s="231"/>
      <c r="R3314" s="231"/>
      <c r="S3314" s="231"/>
      <c r="T3314" s="231"/>
    </row>
    <row r="3315">
      <c r="A3315" s="257" t="str">
        <v>0301100001-1.5m-b</v>
      </c>
      <c r="B3315" s="257" t="str">
        <v>0301100001</v>
      </c>
      <c r="C3315" s="257" t="str">
        <v>αTOUR PLANET 简约实木双人床</v>
      </c>
      <c r="D3315" s="257"/>
      <c r="E3315" s="257"/>
      <c r="F3315" s="257" t="str">
        <v>黑胡桃木色-1.5m</v>
      </c>
      <c r="G3315" s="231"/>
      <c r="H3315" s="231"/>
      <c r="I3315" s="231"/>
      <c r="J3315" s="231"/>
      <c r="K3315" s="231"/>
      <c r="L3315" s="231"/>
      <c r="M3315" s="231"/>
      <c r="N3315" s="231"/>
      <c r="O3315" s="231"/>
      <c r="P3315" s="231"/>
      <c r="Q3315" s="231"/>
      <c r="R3315" s="231"/>
      <c r="S3315" s="231"/>
      <c r="T3315" s="231"/>
    </row>
    <row r="3316">
      <c r="A3316" s="257" t="str">
        <v>0301100001-1.8m-b</v>
      </c>
      <c r="B3316" s="257" t="str">
        <v>0301100001</v>
      </c>
      <c r="C3316" s="257" t="str">
        <v>αTOUR PLANET 简约实木双人床</v>
      </c>
      <c r="D3316" s="257"/>
      <c r="E3316" s="257"/>
      <c r="F3316" s="257" t="str">
        <v>黑胡桃木色-1.8m</v>
      </c>
      <c r="G3316" s="231"/>
      <c r="H3316" s="231"/>
      <c r="I3316" s="231"/>
      <c r="J3316" s="231"/>
      <c r="K3316" s="231"/>
      <c r="L3316" s="231"/>
      <c r="M3316" s="231"/>
      <c r="N3316" s="231"/>
      <c r="O3316" s="231"/>
      <c r="P3316" s="231"/>
      <c r="Q3316" s="231"/>
      <c r="R3316" s="231"/>
      <c r="S3316" s="231"/>
      <c r="T3316" s="231"/>
    </row>
    <row r="3317">
      <c r="A3317" s="257" t="str">
        <v>0301100001-1.5m-c</v>
      </c>
      <c r="B3317" s="257" t="str">
        <v>0301100001</v>
      </c>
      <c r="C3317" s="257" t="str">
        <v>αTOUR PLANET 简约实木双人床</v>
      </c>
      <c r="D3317" s="257"/>
      <c r="E3317" s="257"/>
      <c r="F3317" s="257" t="str">
        <v>樱桃木色-1.5m</v>
      </c>
      <c r="G3317" s="231"/>
      <c r="H3317" s="231"/>
      <c r="I3317" s="231"/>
      <c r="J3317" s="231"/>
      <c r="K3317" s="231"/>
      <c r="L3317" s="231"/>
      <c r="M3317" s="231"/>
      <c r="N3317" s="231"/>
      <c r="O3317" s="231"/>
      <c r="P3317" s="231"/>
      <c r="Q3317" s="231"/>
      <c r="R3317" s="231"/>
      <c r="S3317" s="231"/>
      <c r="T3317" s="231"/>
    </row>
    <row r="3318">
      <c r="A3318" s="257" t="str">
        <v>0301100001-1.8m-c</v>
      </c>
      <c r="B3318" s="257" t="str">
        <v>0301100001</v>
      </c>
      <c r="C3318" s="257" t="str">
        <v>αTOUR PLANET 简约实木双人床</v>
      </c>
      <c r="D3318" s="257"/>
      <c r="E3318" s="257"/>
      <c r="F3318" s="257" t="str">
        <v>樱桃木色-1.8m</v>
      </c>
      <c r="G3318" s="231"/>
      <c r="H3318" s="231"/>
      <c r="I3318" s="231"/>
      <c r="J3318" s="231"/>
      <c r="K3318" s="231"/>
      <c r="L3318" s="231"/>
      <c r="M3318" s="231"/>
      <c r="N3318" s="231"/>
      <c r="O3318" s="231"/>
      <c r="P3318" s="231"/>
      <c r="Q3318" s="231"/>
      <c r="R3318" s="231"/>
      <c r="S3318" s="231"/>
      <c r="T3318" s="231"/>
    </row>
    <row r="3319">
      <c r="A3319" s="257" t="str">
        <v>0302100001-b</v>
      </c>
      <c r="B3319" s="257" t="str">
        <v>0302100001</v>
      </c>
      <c r="C3319" s="257" t="str">
        <v>αTOUR PLANET 简约实木床头柜</v>
      </c>
      <c r="D3319" s="257"/>
      <c r="E3319" s="257"/>
      <c r="F3319" s="257" t="str">
        <v>黑胡桃木色-45*35*60cm</v>
      </c>
      <c r="G3319" s="231"/>
      <c r="H3319" s="231"/>
      <c r="I3319" s="231"/>
      <c r="J3319" s="231"/>
      <c r="K3319" s="231"/>
      <c r="L3319" s="231"/>
      <c r="M3319" s="231"/>
      <c r="N3319" s="231"/>
      <c r="O3319" s="231"/>
      <c r="P3319" s="231"/>
      <c r="Q3319" s="231"/>
      <c r="R3319" s="231"/>
      <c r="S3319" s="231"/>
      <c r="T3319" s="231"/>
    </row>
    <row r="3320">
      <c r="A3320" s="257" t="str">
        <v>0302100001-c</v>
      </c>
      <c r="B3320" s="257" t="str">
        <v>0302100001</v>
      </c>
      <c r="C3320" s="257" t="str">
        <v>αTOUR PLANET 简约实木床头柜</v>
      </c>
      <c r="D3320" s="257"/>
      <c r="E3320" s="257"/>
      <c r="F3320" s="257" t="str">
        <v>樱桃木色-45*35*60cm</v>
      </c>
      <c r="G3320" s="231"/>
      <c r="H3320" s="231"/>
      <c r="I3320" s="231"/>
      <c r="J3320" s="231"/>
      <c r="K3320" s="231"/>
      <c r="L3320" s="231"/>
      <c r="M3320" s="231"/>
      <c r="N3320" s="231"/>
      <c r="O3320" s="231"/>
      <c r="P3320" s="231"/>
      <c r="Q3320" s="231"/>
      <c r="R3320" s="231"/>
      <c r="S3320" s="231"/>
      <c r="T3320" s="231"/>
    </row>
    <row r="3321">
      <c r="A3321" s="257" t="str">
        <v>0301100002-1.5m-b</v>
      </c>
      <c r="B3321" s="257" t="str">
        <v>0301100002</v>
      </c>
      <c r="C3321" s="257" t="str">
        <v>αTOUR PLANET 轻奢黑胡桃木双人床</v>
      </c>
      <c r="D3321" s="257"/>
      <c r="E3321" s="257"/>
      <c r="F3321" s="257" t="str">
        <v>黑胡桃木色-1.5m</v>
      </c>
      <c r="G3321" s="231"/>
      <c r="H3321" s="231"/>
      <c r="I3321" s="231"/>
      <c r="J3321" s="231"/>
      <c r="K3321" s="231"/>
      <c r="L3321" s="231"/>
      <c r="M3321" s="231"/>
      <c r="N3321" s="231"/>
      <c r="O3321" s="231"/>
      <c r="P3321" s="231"/>
      <c r="Q3321" s="231"/>
      <c r="R3321" s="231"/>
      <c r="S3321" s="231"/>
      <c r="T3321" s="231"/>
    </row>
    <row r="3322">
      <c r="A3322" s="257" t="str">
        <v>0301100002-1.8m-b</v>
      </c>
      <c r="B3322" s="257" t="str">
        <v>0301100002</v>
      </c>
      <c r="C3322" s="257" t="str">
        <v>αTOUR PLANET 轻奢黑胡桃木双人床</v>
      </c>
      <c r="D3322" s="257"/>
      <c r="E3322" s="257"/>
      <c r="F3322" s="257" t="str">
        <v>黑胡桃木色-1.8m</v>
      </c>
      <c r="G3322" s="231"/>
      <c r="H3322" s="231"/>
      <c r="I3322" s="231"/>
      <c r="J3322" s="231"/>
      <c r="K3322" s="231"/>
      <c r="L3322" s="231"/>
      <c r="M3322" s="231"/>
      <c r="N3322" s="231"/>
      <c r="O3322" s="231"/>
      <c r="P3322" s="231"/>
      <c r="Q3322" s="231"/>
      <c r="R3322" s="231"/>
      <c r="S3322" s="231"/>
      <c r="T3322" s="231"/>
    </row>
    <row r="3323">
      <c r="A3323" s="257" t="str">
        <v>0103100075-200*230-L</v>
      </c>
      <c r="B3323" s="257" t="str">
        <v>0103100075</v>
      </c>
      <c r="C3323" s="257" t="str">
        <v>αTOUR PLANET 裸棉桑蚕被</v>
      </c>
      <c r="D3323" s="257"/>
      <c r="E3323" s="257"/>
      <c r="F3323" s="257" t="str">
        <v>颜色:天然裸色,床品尺寸:200*230cm</v>
      </c>
      <c r="G3323" s="231"/>
      <c r="H3323" s="231"/>
      <c r="I3323" s="231"/>
      <c r="J3323" s="231"/>
      <c r="K3323" s="231"/>
      <c r="L3323" s="231"/>
      <c r="M3323" s="231"/>
      <c r="N3323" s="231"/>
      <c r="O3323" s="231"/>
      <c r="P3323" s="231"/>
      <c r="Q3323" s="231"/>
      <c r="R3323" s="231"/>
      <c r="S3323" s="231"/>
      <c r="T3323" s="231"/>
    </row>
    <row r="3324">
      <c r="A3324" s="257" t="str">
        <v>0103100075-220*240-L</v>
      </c>
      <c r="B3324" s="257" t="str">
        <v>0103100075</v>
      </c>
      <c r="C3324" s="257" t="str">
        <v>αTOUR PLANET 裸棉桑蚕被</v>
      </c>
      <c r="D3324" s="257"/>
      <c r="E3324" s="257"/>
      <c r="F3324" s="257" t="str">
        <v>颜色:天然裸色,床品尺寸:220*240cm</v>
      </c>
      <c r="G3324" s="231"/>
      <c r="H3324" s="231"/>
      <c r="I3324" s="231"/>
      <c r="J3324" s="231"/>
      <c r="K3324" s="231"/>
      <c r="L3324" s="231"/>
      <c r="M3324" s="231"/>
      <c r="N3324" s="231"/>
      <c r="O3324" s="231"/>
      <c r="P3324" s="231"/>
      <c r="Q3324" s="231"/>
      <c r="R3324" s="231"/>
      <c r="S3324" s="231"/>
      <c r="T3324" s="231"/>
    </row>
    <row r="3325">
      <c r="A3325" s="257" t="str">
        <v>0103100075-120*150-L</v>
      </c>
      <c r="B3325" s="257" t="str">
        <v>0103100075</v>
      </c>
      <c r="C3325" s="257" t="str">
        <v>αTOUR PLANET 裸棉桑蚕被</v>
      </c>
      <c r="D3325" s="257"/>
      <c r="E3325" s="257"/>
      <c r="F3325" s="257" t="str">
        <v>颜色:天然裸色,床品尺寸:120*150cm</v>
      </c>
      <c r="G3325" s="231"/>
      <c r="H3325" s="231"/>
      <c r="I3325" s="231"/>
      <c r="J3325" s="231"/>
      <c r="K3325" s="231"/>
      <c r="L3325" s="231"/>
      <c r="M3325" s="231"/>
      <c r="N3325" s="231"/>
      <c r="O3325" s="231"/>
      <c r="P3325" s="231"/>
      <c r="Q3325" s="231"/>
      <c r="R3325" s="231"/>
      <c r="S3325" s="231"/>
      <c r="T3325" s="231"/>
    </row>
    <row r="3326">
      <c r="A3326" s="257" t="str">
        <v>0101100107-1.5-LL</v>
      </c>
      <c r="B3326" s="257" t="str">
        <v>0101100107</v>
      </c>
      <c r="C3326" s="257" t="str">
        <v>αTOUR PLANET Orbital轨迹40S枕套</v>
      </c>
      <c r="D3326" s="257"/>
      <c r="E3326" s="257"/>
      <c r="F3326" s="257" t="str">
        <v>颜色:蓝色,床品尺寸:1.5m-床单款,新生蓝X天然裸,床单款,150cm,普通系列</v>
      </c>
      <c r="G3326" s="231"/>
      <c r="H3326" s="231"/>
      <c r="I3326" s="231"/>
      <c r="J3326" s="231"/>
      <c r="K3326" s="231"/>
      <c r="L3326" s="231"/>
      <c r="M3326" s="231"/>
      <c r="N3326" s="231"/>
      <c r="O3326" s="231"/>
      <c r="P3326" s="231"/>
      <c r="Q3326" s="231"/>
      <c r="R3326" s="231"/>
      <c r="S3326" s="231"/>
      <c r="T3326" s="231"/>
    </row>
    <row r="3327">
      <c r="A3327" s="257" t="str">
        <v>0101100107-1.8-LL</v>
      </c>
      <c r="B3327" s="257" t="str">
        <v>0101100107</v>
      </c>
      <c r="C3327" s="257" t="str">
        <v>αTOUR PLANET Orbital轨迹40S枕套</v>
      </c>
      <c r="D3327" s="257"/>
      <c r="E3327" s="257"/>
      <c r="F3327" s="257" t="str">
        <v>颜色:蓝色,床品尺寸:1.8m-床单款,新生蓝X天然裸,床单款,180cm,普通系列</v>
      </c>
      <c r="G3327" s="231"/>
      <c r="H3327" s="231"/>
      <c r="I3327" s="231"/>
      <c r="J3327" s="231"/>
      <c r="K3327" s="231"/>
      <c r="L3327" s="231"/>
      <c r="M3327" s="231"/>
      <c r="N3327" s="231"/>
      <c r="O3327" s="231"/>
      <c r="P3327" s="231"/>
      <c r="Q3327" s="231"/>
      <c r="R3327" s="231"/>
      <c r="S3327" s="231"/>
      <c r="T3327" s="231"/>
    </row>
    <row r="3328">
      <c r="A3328" s="257" t="str">
        <v>0101100107-1.5-H</v>
      </c>
      <c r="B3328" s="257" t="str">
        <v>0101100107</v>
      </c>
      <c r="C3328" s="257" t="str">
        <v>αTOUR PLANET Orbital轨迹40S枕套</v>
      </c>
      <c r="D3328" s="257"/>
      <c r="E3328" s="257"/>
      <c r="F3328" s="257" t="str">
        <v>颜色:灰色,床品尺寸:1.5m-床单款,无境太空灰,床单款,150cm,普通系列</v>
      </c>
      <c r="G3328" s="231"/>
      <c r="H3328" s="231"/>
      <c r="I3328" s="231"/>
      <c r="J3328" s="231"/>
      <c r="K3328" s="231"/>
      <c r="L3328" s="231"/>
      <c r="M3328" s="231"/>
      <c r="N3328" s="231"/>
      <c r="O3328" s="231"/>
      <c r="P3328" s="231"/>
      <c r="Q3328" s="231"/>
      <c r="R3328" s="231"/>
      <c r="S3328" s="231"/>
      <c r="T3328" s="231"/>
    </row>
    <row r="3329">
      <c r="A3329" s="257" t="str">
        <v>0101100107-1.8-H</v>
      </c>
      <c r="B3329" s="257" t="str">
        <v>0101100107</v>
      </c>
      <c r="C3329" s="257" t="str">
        <v>αTOUR PLANET Orbital轨迹40S枕套</v>
      </c>
      <c r="D3329" s="257"/>
      <c r="E3329" s="257"/>
      <c r="F3329" s="257" t="str">
        <v>颜色:灰色,床品尺寸:1.8m-床单款,无境太空灰,床单款,180cm,普通系列</v>
      </c>
      <c r="G3329" s="231"/>
      <c r="H3329" s="231"/>
      <c r="I3329" s="231"/>
      <c r="J3329" s="231"/>
      <c r="K3329" s="231"/>
      <c r="L3329" s="231"/>
      <c r="M3329" s="231"/>
      <c r="N3329" s="231"/>
      <c r="O3329" s="231"/>
      <c r="P3329" s="231"/>
      <c r="Q3329" s="231"/>
      <c r="R3329" s="231"/>
      <c r="S3329" s="231"/>
      <c r="T3329" s="231"/>
    </row>
    <row r="3330">
      <c r="A3330" s="257" t="str">
        <v>0101100107-1.5-F</v>
      </c>
      <c r="B3330" s="257" t="str">
        <v>0101100107</v>
      </c>
      <c r="C3330" s="257" t="str">
        <v>αTOUR PLANET Orbital轨迹40S枕套</v>
      </c>
      <c r="D3330" s="257"/>
      <c r="E3330" s="257"/>
      <c r="F3330" s="257" t="str">
        <v>樱花粉-1.5m</v>
      </c>
      <c r="G3330" s="231"/>
      <c r="H3330" s="231"/>
      <c r="I3330" s="231"/>
      <c r="J3330" s="231"/>
      <c r="K3330" s="231"/>
      <c r="L3330" s="231"/>
      <c r="M3330" s="231"/>
      <c r="N3330" s="231"/>
      <c r="O3330" s="231"/>
      <c r="P3330" s="231"/>
      <c r="Q3330" s="231"/>
      <c r="R3330" s="231"/>
      <c r="S3330" s="231"/>
      <c r="T3330" s="231"/>
    </row>
    <row r="3331">
      <c r="A3331" s="257" t="str">
        <v>0101100107-1.8-F</v>
      </c>
      <c r="B3331" s="257" t="str">
        <v>0101100107</v>
      </c>
      <c r="C3331" s="257" t="str">
        <v>αTOUR PLANET Orbital轨迹40S枕套</v>
      </c>
      <c r="D3331" s="257"/>
      <c r="E3331" s="257"/>
      <c r="F3331" s="257" t="str">
        <v>樱花粉-1.8m</v>
      </c>
      <c r="G3331" s="231"/>
      <c r="H3331" s="231"/>
      <c r="I3331" s="231"/>
      <c r="J3331" s="231"/>
      <c r="K3331" s="231"/>
      <c r="L3331" s="231"/>
      <c r="M3331" s="231"/>
      <c r="N3331" s="231"/>
      <c r="O3331" s="231"/>
      <c r="P3331" s="231"/>
      <c r="Q3331" s="231"/>
      <c r="R3331" s="231"/>
      <c r="S3331" s="231"/>
      <c r="T3331" s="231"/>
    </row>
    <row r="3332">
      <c r="A3332" s="257" t="str">
        <v>0101100108-48*74ZT-LAN</v>
      </c>
      <c r="B3332" s="257" t="str">
        <v>0101100108</v>
      </c>
      <c r="C3332" s="257" t="str">
        <v>αTOUR PLANET 环形Loop60S枕套</v>
      </c>
      <c r="D3332" s="257"/>
      <c r="E3332" s="257"/>
      <c r="F3332" s="257" t="str">
        <v>新生蓝纯色-48*74cm*1</v>
      </c>
      <c r="G3332" s="231"/>
      <c r="H3332" s="231"/>
      <c r="I3332" s="231"/>
      <c r="J3332" s="231"/>
      <c r="K3332" s="231"/>
      <c r="L3332" s="231"/>
      <c r="M3332" s="231"/>
      <c r="N3332" s="231"/>
      <c r="O3332" s="231"/>
      <c r="P3332" s="231"/>
      <c r="Q3332" s="231"/>
      <c r="R3332" s="231"/>
      <c r="S3332" s="231"/>
      <c r="T3332" s="231"/>
    </row>
    <row r="3333">
      <c r="A3333" s="257" t="str">
        <v>0101100108-48*74ZT-LL</v>
      </c>
      <c r="B3333" s="257" t="str">
        <v>0101100108</v>
      </c>
      <c r="C3333" s="257" t="str">
        <v>αTOUR PLANET 环形Loop60S枕套</v>
      </c>
      <c r="D3333" s="257"/>
      <c r="E3333" s="257"/>
      <c r="F3333" s="257" t="str">
        <v>新生蓝X天然裸拼色-48*74cm*1</v>
      </c>
      <c r="G3333" s="231"/>
      <c r="H3333" s="231"/>
      <c r="I3333" s="231"/>
      <c r="J3333" s="231"/>
      <c r="K3333" s="231"/>
      <c r="L3333" s="231"/>
      <c r="M3333" s="231"/>
      <c r="N3333" s="231"/>
      <c r="O3333" s="231"/>
      <c r="P3333" s="231"/>
      <c r="Q3333" s="231"/>
      <c r="R3333" s="231"/>
      <c r="S3333" s="231"/>
      <c r="T3333" s="231"/>
    </row>
    <row r="3334">
      <c r="A3334" s="257" t="str">
        <v>0101100108-48*74ZT-CH</v>
      </c>
      <c r="B3334" s="257" t="str">
        <v>0101100108</v>
      </c>
      <c r="C3334" s="257" t="str">
        <v>αTOUR PLANET 环形Loop60S枕套</v>
      </c>
      <c r="D3334" s="257"/>
      <c r="E3334" s="257"/>
      <c r="F3334" s="257" t="str">
        <v>无境太空灰纯色-48*74cm*1</v>
      </c>
      <c r="G3334" s="231"/>
      <c r="H3334" s="231"/>
      <c r="I3334" s="231"/>
      <c r="J3334" s="231"/>
      <c r="K3334" s="231"/>
      <c r="L3334" s="231"/>
      <c r="M3334" s="231"/>
      <c r="N3334" s="231"/>
      <c r="O3334" s="231"/>
      <c r="P3334" s="231"/>
      <c r="Q3334" s="231"/>
      <c r="R3334" s="231"/>
      <c r="S3334" s="231"/>
      <c r="T3334" s="231"/>
    </row>
    <row r="3335">
      <c r="A3335" s="257" t="str">
        <v>0101100108-48*74ZT-PH</v>
      </c>
      <c r="B3335" s="257" t="str">
        <v>0101100108</v>
      </c>
      <c r="C3335" s="257" t="str">
        <v>αTOUR PLANET 环形Loop60S枕套</v>
      </c>
      <c r="D3335" s="257"/>
      <c r="E3335" s="257"/>
      <c r="F3335" s="257" t="str">
        <v>无境太空灰拼色-48*74cm*1</v>
      </c>
      <c r="G3335" s="231"/>
      <c r="H3335" s="231"/>
      <c r="I3335" s="231"/>
      <c r="J3335" s="231"/>
      <c r="K3335" s="231"/>
      <c r="L3335" s="231"/>
      <c r="M3335" s="231"/>
      <c r="N3335" s="231"/>
      <c r="O3335" s="231"/>
      <c r="P3335" s="231"/>
      <c r="Q3335" s="231"/>
      <c r="R3335" s="231"/>
      <c r="S3335" s="231"/>
      <c r="T3335" s="231"/>
    </row>
    <row r="3336">
      <c r="A3336" s="257" t="str">
        <v>0401100037-34*76WN-LAN</v>
      </c>
      <c r="B3336" s="257" t="str">
        <v>0401100037</v>
      </c>
      <c r="C3336" s="257" t="str">
        <v>αTOUR PLANET 轻柔无捻毛巾浴巾</v>
      </c>
      <c r="D3336" s="257"/>
      <c r="E3336" s="257"/>
      <c r="F3336" s="257" t="str">
        <v>毛巾-蓝色-74*34cm</v>
      </c>
      <c r="G3336" s="231"/>
      <c r="H3336" s="231"/>
      <c r="I3336" s="231"/>
      <c r="J3336" s="231"/>
      <c r="K3336" s="231"/>
      <c r="L3336" s="231"/>
      <c r="M3336" s="231"/>
      <c r="N3336" s="231"/>
      <c r="O3336" s="231"/>
      <c r="P3336" s="231"/>
      <c r="Q3336" s="231"/>
      <c r="R3336" s="231"/>
      <c r="S3336" s="231"/>
      <c r="T3336" s="231"/>
    </row>
    <row r="3337">
      <c r="A3337" s="257" t="str">
        <v>0401100037-34*76WN-F</v>
      </c>
      <c r="B3337" s="257" t="str">
        <v>0401100037</v>
      </c>
      <c r="C3337" s="257" t="str">
        <v>αTOUR PLANET 轻柔无捻毛巾浴巾</v>
      </c>
      <c r="D3337" s="257"/>
      <c r="E3337" s="257"/>
      <c r="F3337" s="257" t="str">
        <v>毛巾-粉色-74*34cm</v>
      </c>
      <c r="G3337" s="231"/>
      <c r="H3337" s="231"/>
      <c r="I3337" s="231"/>
      <c r="J3337" s="231"/>
      <c r="K3337" s="231"/>
      <c r="L3337" s="231"/>
      <c r="M3337" s="231"/>
      <c r="N3337" s="231"/>
      <c r="O3337" s="231"/>
      <c r="P3337" s="231"/>
      <c r="Q3337" s="231"/>
      <c r="R3337" s="231"/>
      <c r="S3337" s="231"/>
      <c r="T3337" s="231"/>
    </row>
    <row r="3338">
      <c r="A3338" s="257" t="str">
        <v>0401100037-34*76WN-B</v>
      </c>
      <c r="B3338" s="257" t="str">
        <v>0401100037</v>
      </c>
      <c r="C3338" s="257" t="str">
        <v>αTOUR PLANET 轻柔无捻毛巾浴巾</v>
      </c>
      <c r="D3338" s="257"/>
      <c r="E3338" s="257"/>
      <c r="F3338" s="257" t="str">
        <v>毛巾-白色-74*34cm</v>
      </c>
      <c r="G3338" s="231"/>
      <c r="H3338" s="231"/>
      <c r="I3338" s="231"/>
      <c r="J3338" s="231"/>
      <c r="K3338" s="231"/>
      <c r="L3338" s="231"/>
      <c r="M3338" s="231"/>
      <c r="N3338" s="231"/>
      <c r="O3338" s="231"/>
      <c r="P3338" s="231"/>
      <c r="Q3338" s="231"/>
      <c r="R3338" s="231"/>
      <c r="S3338" s="231"/>
      <c r="T3338" s="231"/>
    </row>
    <row r="3339">
      <c r="A3339" s="257" t="str">
        <v>0401100037-70*140WNYJ-LAN</v>
      </c>
      <c r="B3339" s="257" t="str">
        <v>0401100037</v>
      </c>
      <c r="C3339" s="257" t="str">
        <v>αTOUR PLANET 轻柔无捻毛巾浴巾</v>
      </c>
      <c r="D3339" s="257"/>
      <c r="E3339" s="257"/>
      <c r="F3339" s="257" t="str">
        <v>浴巾-蓝色-70*140cm</v>
      </c>
      <c r="G3339" s="231"/>
      <c r="H3339" s="231"/>
      <c r="I3339" s="231"/>
      <c r="J3339" s="231"/>
      <c r="K3339" s="231"/>
      <c r="L3339" s="231"/>
      <c r="M3339" s="231"/>
      <c r="N3339" s="231"/>
      <c r="O3339" s="231"/>
      <c r="P3339" s="231"/>
      <c r="Q3339" s="231"/>
      <c r="R3339" s="231"/>
      <c r="S3339" s="231"/>
      <c r="T3339" s="231"/>
    </row>
    <row r="3340">
      <c r="A3340" s="257" t="str">
        <v>0401100037-70*140WNYJ-F</v>
      </c>
      <c r="B3340" s="257" t="str">
        <v>0401100037</v>
      </c>
      <c r="C3340" s="257" t="str">
        <v>αTOUR PLANET 轻柔无捻毛巾浴巾</v>
      </c>
      <c r="D3340" s="257"/>
      <c r="E3340" s="257"/>
      <c r="F3340" s="257" t="str">
        <v>颜色:粉色,尺寸:140*70cm,普通系列</v>
      </c>
      <c r="G3340" s="231"/>
      <c r="H3340" s="231"/>
      <c r="I3340" s="231"/>
      <c r="J3340" s="231"/>
      <c r="K3340" s="231"/>
      <c r="L3340" s="231"/>
      <c r="M3340" s="231"/>
      <c r="N3340" s="231"/>
      <c r="O3340" s="231"/>
      <c r="P3340" s="231"/>
      <c r="Q3340" s="231"/>
      <c r="R3340" s="231"/>
      <c r="S3340" s="231"/>
      <c r="T3340" s="231"/>
    </row>
    <row r="3341">
      <c r="A3341" s="257" t="str">
        <v>0401100037-70*140WNYJ-B</v>
      </c>
      <c r="B3341" s="257" t="str">
        <v>0401100037</v>
      </c>
      <c r="C3341" s="257" t="str">
        <v>αTOUR PLANET 轻柔无捻毛巾浴巾</v>
      </c>
      <c r="D3341" s="257"/>
      <c r="E3341" s="257"/>
      <c r="F3341" s="257" t="str">
        <v>浴巾-白色-70*140cm</v>
      </c>
      <c r="G3341" s="231"/>
      <c r="H3341" s="231"/>
      <c r="I3341" s="231"/>
      <c r="J3341" s="231"/>
      <c r="K3341" s="231"/>
      <c r="L3341" s="231"/>
      <c r="M3341" s="231"/>
      <c r="N3341" s="231"/>
      <c r="O3341" s="231"/>
      <c r="P3341" s="231"/>
      <c r="Q3341" s="231"/>
      <c r="R3341" s="231"/>
      <c r="S3341" s="231"/>
      <c r="T3341" s="231"/>
    </row>
    <row r="3342">
      <c r="A3342" s="257" t="str">
        <v>0101100109-48*74-LMZT</v>
      </c>
      <c r="B3342" s="257" t="str">
        <v>0101100109</v>
      </c>
      <c r="C3342" s="257" t="str">
        <v>αTOUR PLANET 裸棉枕套</v>
      </c>
      <c r="D3342" s="257" t="str">
        <v>裸棉枕套</v>
      </c>
      <c r="E3342" s="257" t="str">
        <v>48*74cm</v>
      </c>
      <c r="F3342" s="257" t="str">
        <v>48*74cm</v>
      </c>
      <c r="G3342" s="231"/>
      <c r="H3342" s="231"/>
      <c r="I3342" s="231"/>
      <c r="J3342" s="231"/>
      <c r="K3342" s="231"/>
      <c r="L3342" s="231"/>
      <c r="M3342" s="231"/>
      <c r="N3342" s="231"/>
      <c r="O3342" s="231"/>
      <c r="P3342" s="231"/>
      <c r="Q3342" s="231"/>
      <c r="R3342" s="231"/>
      <c r="S3342" s="231"/>
      <c r="T3342" s="231"/>
    </row>
    <row r="3343">
      <c r="A3343" s="257" t="str">
        <v>0101100109-50*80-LMZT</v>
      </c>
      <c r="B3343" s="257" t="str">
        <v>0101100109</v>
      </c>
      <c r="C3343" s="257" t="str">
        <v>αTOUR PLANET 裸棉枕套</v>
      </c>
      <c r="D3343" s="257" t="str">
        <v>裸棉枕套</v>
      </c>
      <c r="E3343" s="257" t="str">
        <v>50*80cm</v>
      </c>
      <c r="F3343" s="257" t="str">
        <v>普通系列,50*80cm</v>
      </c>
      <c r="G3343" s="231"/>
      <c r="H3343" s="231"/>
      <c r="I3343" s="231"/>
      <c r="J3343" s="231"/>
      <c r="K3343" s="231"/>
      <c r="L3343" s="231"/>
      <c r="M3343" s="231"/>
      <c r="N3343" s="231"/>
      <c r="O3343" s="231"/>
      <c r="P3343" s="231"/>
      <c r="Q3343" s="231"/>
      <c r="R3343" s="231"/>
      <c r="S3343" s="231"/>
      <c r="T3343" s="231"/>
    </row>
    <row r="3344">
      <c r="A3344" s="257" t="str">
        <v>0101100110-48*74-HH</v>
      </c>
      <c r="B3344" s="257" t="str">
        <v>0101100110</v>
      </c>
      <c r="C3344" s="257" t="str">
        <v>αTOUR PLANET Orbital轨迹40S枕套</v>
      </c>
      <c r="D3344" s="257"/>
      <c r="E3344" s="257"/>
      <c r="F3344" s="257" t="str">
        <v>颜色:灰黄,尺寸:48*74cm</v>
      </c>
      <c r="G3344" s="231"/>
      <c r="H3344" s="231"/>
      <c r="I3344" s="231"/>
      <c r="J3344" s="231"/>
      <c r="K3344" s="231"/>
      <c r="L3344" s="231"/>
      <c r="M3344" s="231"/>
      <c r="N3344" s="231"/>
      <c r="O3344" s="231"/>
      <c r="P3344" s="231"/>
      <c r="Q3344" s="231"/>
      <c r="R3344" s="231"/>
      <c r="S3344" s="231"/>
      <c r="T3344" s="231"/>
    </row>
    <row r="3345">
      <c r="A3345" s="257" t="str">
        <v>0101100110-48*74-H</v>
      </c>
      <c r="B3345" s="257" t="str">
        <v>0101100110</v>
      </c>
      <c r="C3345" s="257" t="str">
        <v>αTOUR PLANET Orbital轨迹40S枕套</v>
      </c>
      <c r="D3345" s="257"/>
      <c r="E3345" s="257"/>
      <c r="F3345" s="257" t="str">
        <v>太空灰纯色</v>
      </c>
      <c r="G3345" s="231"/>
      <c r="H3345" s="231"/>
      <c r="I3345" s="231"/>
      <c r="J3345" s="231"/>
      <c r="K3345" s="231"/>
      <c r="L3345" s="231"/>
      <c r="M3345" s="231"/>
      <c r="N3345" s="231"/>
      <c r="O3345" s="231"/>
      <c r="P3345" s="231"/>
      <c r="Q3345" s="231"/>
      <c r="R3345" s="231"/>
      <c r="S3345" s="231"/>
      <c r="T3345" s="231"/>
    </row>
    <row r="3346">
      <c r="A3346" s="257" t="str">
        <v>0101100110-48*74-LMT</v>
      </c>
      <c r="B3346" s="257" t="str">
        <v>0101100110</v>
      </c>
      <c r="C3346" s="257" t="str">
        <v>αTOUR PLANET Orbital轨迹40S枕套</v>
      </c>
      <c r="D3346" s="257"/>
      <c r="E3346" s="257"/>
      <c r="F3346" s="257" t="str">
        <v>颜色:蓝色裸色,尺寸:48*74cm,蓝色裸色,普通系列,48*74cm</v>
      </c>
      <c r="G3346" s="231"/>
      <c r="H3346" s="231"/>
      <c r="I3346" s="231"/>
      <c r="J3346" s="231"/>
      <c r="K3346" s="231"/>
      <c r="L3346" s="231"/>
      <c r="M3346" s="231"/>
      <c r="N3346" s="231"/>
      <c r="O3346" s="231"/>
      <c r="P3346" s="231"/>
      <c r="Q3346" s="231"/>
      <c r="R3346" s="231"/>
      <c r="S3346" s="231"/>
      <c r="T3346" s="231"/>
    </row>
    <row r="3347">
      <c r="A3347" s="257" t="str">
        <v>0101100110-48*74-M</v>
      </c>
      <c r="B3347" s="257" t="str">
        <v>0101100110</v>
      </c>
      <c r="C3347" s="257" t="str">
        <v>αTOUR PLANET Orbital轨迹40S枕套</v>
      </c>
      <c r="D3347" s="257"/>
      <c r="E3347" s="257"/>
      <c r="F3347" s="257" t="str">
        <v>天然裸纯色</v>
      </c>
      <c r="G3347" s="231"/>
      <c r="H3347" s="231"/>
      <c r="I3347" s="231"/>
      <c r="J3347" s="231"/>
      <c r="K3347" s="231"/>
      <c r="L3347" s="231"/>
      <c r="M3347" s="231"/>
      <c r="N3347" s="231"/>
      <c r="O3347" s="231"/>
      <c r="P3347" s="231"/>
      <c r="Q3347" s="231"/>
      <c r="R3347" s="231"/>
      <c r="S3347" s="231"/>
      <c r="T3347" s="231"/>
    </row>
    <row r="3348">
      <c r="A3348" s="257" t="str">
        <v>0101100110-48*74-LVT</v>
      </c>
      <c r="B3348" s="257" t="str">
        <v>0101100110</v>
      </c>
      <c r="C3348" s="257" t="str">
        <v>αTOUR PLANET Orbital轨迹40S枕套</v>
      </c>
      <c r="D3348" s="257"/>
      <c r="E3348" s="257"/>
      <c r="F3348" s="257" t="str">
        <v>苔原渐层绿-拼色</v>
      </c>
      <c r="G3348" s="231"/>
      <c r="H3348" s="231"/>
      <c r="I3348" s="231"/>
      <c r="J3348" s="231"/>
      <c r="K3348" s="231"/>
      <c r="L3348" s="231"/>
      <c r="M3348" s="231"/>
      <c r="N3348" s="231"/>
      <c r="O3348" s="231"/>
      <c r="P3348" s="231"/>
      <c r="Q3348" s="231"/>
      <c r="R3348" s="231"/>
      <c r="S3348" s="231"/>
      <c r="T3348" s="231"/>
    </row>
    <row r="3349">
      <c r="A3349" s="257" t="str">
        <v>0101100110-48*74-LV</v>
      </c>
      <c r="B3349" s="257" t="str">
        <v>0101100110</v>
      </c>
      <c r="C3349" s="257" t="str">
        <v>αTOUR PLANET Orbital轨迹40S枕套</v>
      </c>
      <c r="D3349" s="257"/>
      <c r="E3349" s="257"/>
      <c r="F3349" s="257" t="str">
        <v>苔原渐层绿-纯色</v>
      </c>
      <c r="G3349" s="231"/>
      <c r="H3349" s="231"/>
      <c r="I3349" s="231"/>
      <c r="J3349" s="231"/>
      <c r="K3349" s="231"/>
      <c r="L3349" s="231"/>
      <c r="M3349" s="231"/>
      <c r="N3349" s="231"/>
      <c r="O3349" s="231"/>
      <c r="P3349" s="231"/>
      <c r="Q3349" s="231"/>
      <c r="R3349" s="231"/>
      <c r="S3349" s="231"/>
      <c r="T3349" s="231"/>
    </row>
    <row r="3350">
      <c r="A3350" s="257" t="str">
        <v>0101100111-1.5-LAN</v>
      </c>
      <c r="B3350" s="257" t="str">
        <v>0101100111</v>
      </c>
      <c r="C3350" s="257" t="str">
        <v>αTOUR PLANET 敞开Open100S四件套</v>
      </c>
      <c r="D3350" s="257"/>
      <c r="E3350" s="257"/>
      <c r="F3350" s="257" t="str">
        <v>新生蓝-1.5m</v>
      </c>
      <c r="G3350" s="231"/>
      <c r="H3350" s="231"/>
      <c r="I3350" s="231"/>
      <c r="J3350" s="231"/>
      <c r="K3350" s="231"/>
      <c r="L3350" s="231"/>
      <c r="M3350" s="231"/>
      <c r="N3350" s="231"/>
      <c r="O3350" s="231"/>
      <c r="P3350" s="231"/>
      <c r="Q3350" s="231"/>
      <c r="R3350" s="231"/>
      <c r="S3350" s="231"/>
      <c r="T3350" s="231"/>
    </row>
    <row r="3351">
      <c r="A3351" s="257" t="str">
        <v>0101100111-1.8-LAN</v>
      </c>
      <c r="B3351" s="257" t="str">
        <v>0101100111</v>
      </c>
      <c r="C3351" s="257" t="str">
        <v>αTOUR PLANET 敞开Open100S四件套</v>
      </c>
      <c r="D3351" s="257"/>
      <c r="E3351" s="257"/>
      <c r="F3351" s="257" t="str">
        <v>新生蓝-1.8m</v>
      </c>
      <c r="G3351" s="231"/>
      <c r="H3351" s="231"/>
      <c r="I3351" s="231"/>
      <c r="J3351" s="231"/>
      <c r="K3351" s="231"/>
      <c r="L3351" s="231"/>
      <c r="M3351" s="231"/>
      <c r="N3351" s="231"/>
      <c r="O3351" s="231"/>
      <c r="P3351" s="231"/>
      <c r="Q3351" s="231"/>
      <c r="R3351" s="231"/>
      <c r="S3351" s="231"/>
      <c r="T3351" s="231"/>
    </row>
    <row r="3352">
      <c r="A3352" s="257" t="str">
        <v>0101100111-1.5-H</v>
      </c>
      <c r="B3352" s="257" t="str">
        <v>0101100111</v>
      </c>
      <c r="C3352" s="257" t="str">
        <v>αTOUR PLANET 敞开Open100S四件套</v>
      </c>
      <c r="D3352" s="257"/>
      <c r="E3352" s="257"/>
      <c r="F3352" s="257" t="str">
        <v>无境太空灰1.5m</v>
      </c>
      <c r="G3352" s="231"/>
      <c r="H3352" s="231"/>
      <c r="I3352" s="231"/>
      <c r="J3352" s="231"/>
      <c r="K3352" s="231"/>
      <c r="L3352" s="231"/>
      <c r="M3352" s="231"/>
      <c r="N3352" s="231"/>
      <c r="O3352" s="231"/>
      <c r="P3352" s="231"/>
      <c r="Q3352" s="231"/>
      <c r="R3352" s="231"/>
      <c r="S3352" s="231"/>
      <c r="T3352" s="231"/>
    </row>
    <row r="3353">
      <c r="A3353" s="257" t="str">
        <v>0101100111-1.8-H</v>
      </c>
      <c r="B3353" s="257" t="str">
        <v>0101100111</v>
      </c>
      <c r="C3353" s="257" t="str">
        <v>αTOUR PLANET 敞开Open100S四件套</v>
      </c>
      <c r="D3353" s="257"/>
      <c r="E3353" s="257"/>
      <c r="F3353" s="257" t="str">
        <v>颜色:灰色,床品尺寸:1.8m</v>
      </c>
      <c r="G3353" s="231"/>
      <c r="H3353" s="231"/>
      <c r="I3353" s="231"/>
      <c r="J3353" s="231"/>
      <c r="K3353" s="231"/>
      <c r="L3353" s="231"/>
      <c r="M3353" s="231"/>
      <c r="N3353" s="231"/>
      <c r="O3353" s="231"/>
      <c r="P3353" s="231"/>
      <c r="Q3353" s="231"/>
      <c r="R3353" s="231"/>
      <c r="S3353" s="231"/>
      <c r="T3353" s="231"/>
    </row>
    <row r="3354">
      <c r="A3354" s="257" t="str">
        <v>0105100044-1.5-JD28</v>
      </c>
      <c r="B3354" s="257" t="str">
        <v>0105100044</v>
      </c>
      <c r="C3354" s="257" t="str">
        <v>亚朵星球 普兰特床垫（酒店升级款）</v>
      </c>
      <c r="D3354" s="257"/>
      <c r="E3354" s="257" t="str">
        <v>100103002560</v>
      </c>
      <c r="F3354" s="257" t="str">
        <v>酒店升级款,150cm,普通系列,150*200*28cm</v>
      </c>
      <c r="G3354" s="231"/>
      <c r="H3354" s="231"/>
      <c r="I3354" s="231"/>
      <c r="J3354" s="231"/>
      <c r="K3354" s="231"/>
      <c r="L3354" s="231"/>
      <c r="M3354" s="231"/>
      <c r="N3354" s="231"/>
      <c r="O3354" s="231"/>
      <c r="P3354" s="231"/>
      <c r="Q3354" s="231"/>
      <c r="R3354" s="231"/>
      <c r="S3354" s="231"/>
      <c r="T3354" s="231"/>
    </row>
    <row r="3355">
      <c r="A3355" s="257" t="str">
        <v>0105100044-1.8-JD28</v>
      </c>
      <c r="B3355" s="257" t="str">
        <v>0105100044</v>
      </c>
      <c r="C3355" s="257" t="str">
        <v>亚朵星球 普兰特床垫（酒店升级款）</v>
      </c>
      <c r="D3355" s="257"/>
      <c r="E3355" s="257" t="str">
        <v>100103002561</v>
      </c>
      <c r="F3355" s="257" t="str">
        <v>酒店升级款,180cm,普通系列,180*200*28cm</v>
      </c>
      <c r="G3355" s="231"/>
      <c r="H3355" s="231"/>
      <c r="I3355" s="231"/>
      <c r="J3355" s="231"/>
      <c r="K3355" s="231"/>
      <c r="L3355" s="231"/>
      <c r="M3355" s="231"/>
      <c r="N3355" s="231"/>
      <c r="O3355" s="231"/>
      <c r="P3355" s="231"/>
      <c r="Q3355" s="231"/>
      <c r="R3355" s="231"/>
      <c r="S3355" s="231"/>
      <c r="T3355" s="231"/>
    </row>
    <row r="3356">
      <c r="A3356" s="257" t="str">
        <v>0105100044-2.0-JD28</v>
      </c>
      <c r="B3356" s="257" t="str">
        <v>0105100044</v>
      </c>
      <c r="C3356" s="257" t="str">
        <v>亚朵星球 普兰特床垫（酒店升级款）</v>
      </c>
      <c r="D3356" s="257"/>
      <c r="E3356" s="257" t="str">
        <v>100103002307</v>
      </c>
      <c r="F3356" s="257" t="str">
        <v>酒店升级款,200cm,普通系列,200*200*28cm</v>
      </c>
      <c r="G3356" s="231"/>
      <c r="H3356" s="231"/>
      <c r="I3356" s="231"/>
      <c r="J3356" s="231"/>
      <c r="K3356" s="231"/>
      <c r="L3356" s="231"/>
      <c r="M3356" s="231"/>
      <c r="N3356" s="231"/>
      <c r="O3356" s="231"/>
      <c r="P3356" s="231"/>
      <c r="Q3356" s="231"/>
      <c r="R3356" s="231"/>
      <c r="S3356" s="231"/>
      <c r="T3356" s="231"/>
    </row>
    <row r="3357">
      <c r="A3357" s="257" t="str">
        <v>0105100044-1.5-JY22</v>
      </c>
      <c r="B3357" s="257" t="str">
        <v>0105100044</v>
      </c>
      <c r="C3357" s="257" t="str">
        <v>亚朵星球 普兰特床垫（酒店升级款）</v>
      </c>
      <c r="D3357" s="257"/>
      <c r="E3357" s="257" t="str">
        <v>100103002809</v>
      </c>
      <c r="F3357" s="257" t="str">
        <v>普通系列,150*200*22cm</v>
      </c>
      <c r="G3357" s="231"/>
      <c r="H3357" s="231"/>
      <c r="I3357" s="231"/>
      <c r="J3357" s="231"/>
      <c r="K3357" s="231"/>
      <c r="L3357" s="231"/>
      <c r="M3357" s="231"/>
      <c r="N3357" s="231"/>
      <c r="O3357" s="231"/>
      <c r="P3357" s="231"/>
      <c r="Q3357" s="231"/>
      <c r="R3357" s="231"/>
      <c r="S3357" s="231"/>
      <c r="T3357" s="231"/>
    </row>
    <row r="3358">
      <c r="A3358" s="257" t="str">
        <v>0105100044-1.8-JY22</v>
      </c>
      <c r="B3358" s="257" t="str">
        <v>0105100044</v>
      </c>
      <c r="C3358" s="257" t="str">
        <v>亚朵星球 普兰特床垫（酒店升级款）</v>
      </c>
      <c r="D3358" s="257"/>
      <c r="E3358" s="257" t="str">
        <v>100103002810</v>
      </c>
      <c r="F3358" s="257" t="str">
        <v>普通系列,180*200*22cm</v>
      </c>
      <c r="G3358" s="231"/>
      <c r="H3358" s="231"/>
      <c r="I3358" s="231"/>
      <c r="J3358" s="231"/>
      <c r="K3358" s="231"/>
      <c r="L3358" s="231"/>
      <c r="M3358" s="231"/>
      <c r="N3358" s="231"/>
      <c r="O3358" s="231"/>
      <c r="P3358" s="231"/>
      <c r="Q3358" s="231"/>
      <c r="R3358" s="231"/>
      <c r="S3358" s="231"/>
      <c r="T3358" s="231"/>
    </row>
    <row r="3359">
      <c r="A3359" s="257" t="str">
        <v>0105100044-2.0-JY22</v>
      </c>
      <c r="B3359" s="257" t="str">
        <v>0105100044</v>
      </c>
      <c r="C3359" s="257" t="str">
        <v>亚朵星球 普兰特床垫（酒店升级款）</v>
      </c>
      <c r="D3359" s="257"/>
      <c r="E3359" s="257" t="str">
        <v>100103003444</v>
      </c>
      <c r="F3359" s="257" t="str">
        <v>普通系列,200*200*22cm</v>
      </c>
      <c r="G3359" s="231"/>
      <c r="H3359" s="231"/>
      <c r="I3359" s="231"/>
      <c r="J3359" s="231"/>
      <c r="K3359" s="231"/>
      <c r="L3359" s="231"/>
      <c r="M3359" s="231"/>
      <c r="N3359" s="231"/>
      <c r="O3359" s="231"/>
      <c r="P3359" s="231"/>
      <c r="Q3359" s="231"/>
      <c r="R3359" s="231"/>
      <c r="S3359" s="231"/>
      <c r="T3359" s="231"/>
    </row>
    <row r="3360">
      <c r="A3360" s="257" t="str">
        <v>0105100044-1.2-JD28+</v>
      </c>
      <c r="B3360" s="257" t="str">
        <v>0105100044</v>
      </c>
      <c r="C3360" s="257" t="str">
        <v>亚朵星球 普兰特床垫（酒店升级款）</v>
      </c>
      <c r="D3360" s="257"/>
      <c r="E3360" s="257" t="str">
        <v>100103002303</v>
      </c>
      <c r="F3360" s="257" t="str">
        <v>酒店升级款,普通系列,120*200*28cm</v>
      </c>
      <c r="G3360" s="231"/>
      <c r="H3360" s="231"/>
      <c r="I3360" s="231"/>
      <c r="J3360" s="231"/>
      <c r="K3360" s="231"/>
      <c r="L3360" s="231"/>
      <c r="M3360" s="231"/>
      <c r="N3360" s="231"/>
      <c r="O3360" s="231"/>
      <c r="P3360" s="231"/>
      <c r="Q3360" s="231"/>
      <c r="R3360" s="231"/>
      <c r="S3360" s="231"/>
      <c r="T3360" s="231"/>
    </row>
    <row r="3361">
      <c r="A3361" s="257" t="str">
        <v>0105100044-1.2-JY22+</v>
      </c>
      <c r="B3361" s="257" t="str">
        <v>0105100044</v>
      </c>
      <c r="C3361" s="257" t="str">
        <v>亚朵星球 普兰特床垫（酒店升级款）</v>
      </c>
      <c r="D3361" s="257"/>
      <c r="E3361" s="257" t="str">
        <v>100103003444</v>
      </c>
      <c r="F3361" s="257" t="str">
        <v>普通系列,120*200*22cm</v>
      </c>
      <c r="G3361" s="231"/>
      <c r="H3361" s="231"/>
      <c r="I3361" s="231"/>
      <c r="J3361" s="231"/>
      <c r="K3361" s="231"/>
      <c r="L3361" s="231"/>
      <c r="M3361" s="231"/>
      <c r="N3361" s="231"/>
      <c r="O3361" s="231"/>
      <c r="P3361" s="231"/>
      <c r="Q3361" s="231"/>
      <c r="R3361" s="231"/>
      <c r="S3361" s="231"/>
      <c r="T3361" s="231"/>
    </row>
    <row r="3362">
      <c r="A3362" s="257" t="str">
        <v>0105100044-1.5-JY22-</v>
      </c>
      <c r="B3362" s="257" t="str">
        <v>0105100044</v>
      </c>
      <c r="C3362" s="257" t="str">
        <v>亚朵星球 普兰特床垫（酒店升级款）</v>
      </c>
      <c r="D3362" s="257"/>
      <c r="E3362" s="257" t="str">
        <v>100103003444</v>
      </c>
      <c r="F3362" s="257" t="str">
        <v>普通系列,150*22cm</v>
      </c>
      <c r="G3362" s="231"/>
      <c r="H3362" s="231"/>
      <c r="I3362" s="231"/>
      <c r="J3362" s="231"/>
      <c r="K3362" s="231"/>
      <c r="L3362" s="231"/>
      <c r="M3362" s="231"/>
      <c r="N3362" s="231"/>
      <c r="O3362" s="231"/>
      <c r="P3362" s="231"/>
      <c r="Q3362" s="231"/>
      <c r="R3362" s="231"/>
      <c r="S3362" s="231"/>
      <c r="T3362" s="231"/>
    </row>
    <row r="3363">
      <c r="A3363" s="257" t="str">
        <v>0105100044-1.5-1.8-JY22</v>
      </c>
      <c r="B3363" s="257" t="str">
        <v>0105100044</v>
      </c>
      <c r="C3363" s="257" t="str">
        <v>亚朵星球 普兰特床垫（酒店升级款）</v>
      </c>
      <c r="D3363" s="257"/>
      <c r="E3363" s="257" t="str">
        <v>100103003444</v>
      </c>
      <c r="F3363" s="257" t="str">
        <v>普通系列,150*180*22cm</v>
      </c>
      <c r="G3363" s="231"/>
      <c r="H3363" s="231"/>
      <c r="I3363" s="231"/>
      <c r="J3363" s="231"/>
      <c r="K3363" s="231"/>
      <c r="L3363" s="231"/>
      <c r="M3363" s="231"/>
      <c r="N3363" s="231"/>
      <c r="O3363" s="231"/>
      <c r="P3363" s="231"/>
      <c r="Q3363" s="231"/>
      <c r="R3363" s="231"/>
      <c r="S3363" s="231"/>
      <c r="T3363" s="231"/>
    </row>
    <row r="3364">
      <c r="A3364" s="257" t="str">
        <v>0105100044-1.8-JY22+</v>
      </c>
      <c r="B3364" s="257" t="str">
        <v>0105100044</v>
      </c>
      <c r="C3364" s="257" t="str">
        <v>亚朵星球 普兰特床垫（酒店升级款）</v>
      </c>
      <c r="D3364" s="257"/>
      <c r="E3364" s="257" t="str">
        <v>100103003444</v>
      </c>
      <c r="F3364" s="257" t="str">
        <v>180cm以上 22cm</v>
      </c>
      <c r="G3364" s="231"/>
      <c r="H3364" s="231"/>
      <c r="I3364" s="231"/>
      <c r="J3364" s="231"/>
      <c r="K3364" s="231"/>
      <c r="L3364" s="231"/>
      <c r="M3364" s="231"/>
      <c r="N3364" s="231"/>
      <c r="O3364" s="231"/>
      <c r="P3364" s="231"/>
      <c r="Q3364" s="231"/>
      <c r="R3364" s="231"/>
      <c r="S3364" s="231"/>
      <c r="T3364" s="231"/>
    </row>
    <row r="3365">
      <c r="A3365" s="257" t="str">
        <v>0105100044-1.5-JD28-</v>
      </c>
      <c r="B3365" s="257" t="str">
        <v>0105100044</v>
      </c>
      <c r="C3365" s="257" t="str">
        <v>亚朵星球 普兰特床垫（酒店升级款）</v>
      </c>
      <c r="D3365" s="257"/>
      <c r="E3365" s="257" t="str">
        <v>100103002197</v>
      </c>
      <c r="F3365" s="257" t="str">
        <v>普通系列,180cm以上 28cm</v>
      </c>
      <c r="G3365" s="231"/>
      <c r="H3365" s="231"/>
      <c r="I3365" s="231"/>
      <c r="J3365" s="231"/>
      <c r="K3365" s="231"/>
      <c r="L3365" s="231"/>
      <c r="M3365" s="231"/>
      <c r="N3365" s="231"/>
      <c r="O3365" s="231"/>
      <c r="P3365" s="231"/>
      <c r="Q3365" s="231"/>
      <c r="R3365" s="231"/>
      <c r="S3365" s="231"/>
      <c r="T3365" s="231"/>
    </row>
    <row r="3366">
      <c r="A3366" s="257" t="str">
        <v>0105100044-1.5-1.8-JD28</v>
      </c>
      <c r="B3366" s="257" t="str">
        <v>0105100044</v>
      </c>
      <c r="C3366" s="257" t="str">
        <v>亚朵星球 普兰特床垫（酒店升级款）</v>
      </c>
      <c r="D3366" s="257"/>
      <c r="E3366" s="257" t="str">
        <v>100103002197</v>
      </c>
      <c r="F3366" s="257" t="str">
        <v>150-180cm 28cm</v>
      </c>
      <c r="G3366" s="231"/>
      <c r="H3366" s="231"/>
      <c r="I3366" s="231"/>
      <c r="J3366" s="231"/>
      <c r="K3366" s="231"/>
      <c r="L3366" s="231"/>
      <c r="M3366" s="231"/>
      <c r="N3366" s="231"/>
      <c r="O3366" s="231"/>
      <c r="P3366" s="231"/>
      <c r="Q3366" s="231"/>
      <c r="R3366" s="231"/>
      <c r="S3366" s="231"/>
      <c r="T3366" s="231"/>
    </row>
    <row r="3367">
      <c r="A3367" s="257" t="str">
        <v>0105100044-1.8-JD28+</v>
      </c>
      <c r="B3367" s="257" t="str">
        <v>0105100044</v>
      </c>
      <c r="C3367" s="257" t="str">
        <v>亚朵星球 普兰特床垫（酒店升级款）</v>
      </c>
      <c r="D3367" s="257"/>
      <c r="E3367" s="257" t="str">
        <v>100103002197</v>
      </c>
      <c r="F3367" s="257" t="str">
        <v>普通系列,150*28cm</v>
      </c>
      <c r="G3367" s="231"/>
      <c r="H3367" s="231"/>
      <c r="I3367" s="231"/>
      <c r="J3367" s="231"/>
      <c r="K3367" s="231"/>
      <c r="L3367" s="231"/>
      <c r="M3367" s="231"/>
      <c r="N3367" s="231"/>
      <c r="O3367" s="231"/>
      <c r="P3367" s="231"/>
      <c r="Q3367" s="231"/>
      <c r="R3367" s="231"/>
      <c r="S3367" s="231"/>
      <c r="T3367" s="231"/>
    </row>
    <row r="3368">
      <c r="A3368" s="257" t="str">
        <v>0105100046-0.9-BD6</v>
      </c>
      <c r="B3368" s="257" t="str">
        <v>0105100046</v>
      </c>
      <c r="C3368" s="257" t="str">
        <v>αTOUR PLANET 普兰特薄垫</v>
      </c>
      <c r="D3368" s="257"/>
      <c r="E3368" s="257" t="str">
        <v>100301005716</v>
      </c>
      <c r="F3368" s="257" t="str">
        <v>90*190*6cm</v>
      </c>
      <c r="G3368" s="231"/>
      <c r="H3368" s="231"/>
      <c r="I3368" s="231"/>
      <c r="J3368" s="231"/>
      <c r="K3368" s="231"/>
      <c r="L3368" s="231"/>
      <c r="M3368" s="231"/>
      <c r="N3368" s="231"/>
      <c r="O3368" s="231"/>
      <c r="P3368" s="231"/>
      <c r="Q3368" s="231"/>
      <c r="R3368" s="231"/>
      <c r="S3368" s="231"/>
      <c r="T3368" s="231"/>
    </row>
    <row r="3369">
      <c r="A3369" s="257" t="str">
        <v>0105100046-1.5-BD6</v>
      </c>
      <c r="B3369" s="257" t="str">
        <v>0105100046</v>
      </c>
      <c r="C3369" s="257" t="str">
        <v>αTOUR PLANET 普兰特薄垫</v>
      </c>
      <c r="D3369" s="257"/>
      <c r="E3369" s="257" t="str">
        <v>100301005717</v>
      </c>
      <c r="F3369" s="257" t="str">
        <v>150*200*6cm</v>
      </c>
      <c r="G3369" s="231"/>
      <c r="H3369" s="231"/>
      <c r="I3369" s="231"/>
      <c r="J3369" s="231"/>
      <c r="K3369" s="231"/>
      <c r="L3369" s="231"/>
      <c r="M3369" s="231"/>
      <c r="N3369" s="231"/>
      <c r="O3369" s="231"/>
      <c r="P3369" s="231"/>
      <c r="Q3369" s="231"/>
      <c r="R3369" s="231"/>
      <c r="S3369" s="231"/>
      <c r="T3369" s="231"/>
    </row>
    <row r="3370">
      <c r="A3370" s="257" t="str">
        <v>0105100046-1.8-BD6</v>
      </c>
      <c r="B3370" s="257" t="str">
        <v>0105100046</v>
      </c>
      <c r="C3370" s="257" t="str">
        <v>αTOUR PLANET 普兰特薄垫</v>
      </c>
      <c r="D3370" s="257"/>
      <c r="E3370" s="257" t="str">
        <v>100301005718</v>
      </c>
      <c r="F3370" s="257" t="str">
        <v>颜色:默认,床品尺寸:180*200*6cm</v>
      </c>
      <c r="G3370" s="231"/>
      <c r="H3370" s="231"/>
      <c r="I3370" s="231"/>
      <c r="J3370" s="231"/>
      <c r="K3370" s="231"/>
      <c r="L3370" s="231"/>
      <c r="M3370" s="231"/>
      <c r="N3370" s="231"/>
      <c r="O3370" s="231"/>
      <c r="P3370" s="231"/>
      <c r="Q3370" s="231"/>
      <c r="R3370" s="231"/>
      <c r="S3370" s="231"/>
      <c r="T3370" s="231"/>
    </row>
    <row r="3371">
      <c r="A3371" s="257" t="str">
        <v>0105100046-0.9-BD6+</v>
      </c>
      <c r="B3371" s="257" t="str">
        <v>0105100046</v>
      </c>
      <c r="C3371" s="257" t="str">
        <v>αTOUR PLANET 普兰特薄垫</v>
      </c>
      <c r="D3371" s="257"/>
      <c r="E3371" s="257" t="str">
        <v>100301005740</v>
      </c>
      <c r="F3371" s="257" t="str">
        <v>颜色:默认,床品尺寸:90*200*6cm</v>
      </c>
      <c r="G3371" s="231"/>
      <c r="H3371" s="231"/>
      <c r="I3371" s="231"/>
      <c r="J3371" s="231"/>
      <c r="K3371" s="231"/>
      <c r="L3371" s="231"/>
      <c r="M3371" s="231"/>
      <c r="N3371" s="231"/>
      <c r="O3371" s="231"/>
      <c r="P3371" s="231"/>
      <c r="Q3371" s="231"/>
      <c r="R3371" s="231"/>
      <c r="S3371" s="231"/>
      <c r="T3371" s="231"/>
    </row>
    <row r="3372">
      <c r="A3372" s="257" t="str">
        <v>0105100046-test</v>
      </c>
      <c r="B3372" s="257" t="str">
        <v>0105100046</v>
      </c>
      <c r="C3372" s="257" t="str">
        <v>αTOUR PLANET 普兰特薄垫</v>
      </c>
      <c r="D3372" s="257"/>
      <c r="E3372" s="257" t="str">
        <v>100301005740</v>
      </c>
      <c r="F3372" s="257" t="str">
        <v>测试</v>
      </c>
      <c r="G3372" s="231"/>
      <c r="H3372" s="231"/>
      <c r="I3372" s="231"/>
      <c r="J3372" s="231"/>
      <c r="K3372" s="231"/>
      <c r="L3372" s="231"/>
      <c r="M3372" s="231"/>
      <c r="N3372" s="231"/>
      <c r="O3372" s="231"/>
      <c r="P3372" s="231"/>
      <c r="Q3372" s="231"/>
      <c r="R3372" s="231"/>
      <c r="S3372" s="231"/>
      <c r="T3372" s="231"/>
    </row>
    <row r="3373">
      <c r="A3373" s="257" t="str">
        <v>0102100054- 74*42*10-JD38D</v>
      </c>
      <c r="B3373" s="257" t="str">
        <v>0102100054</v>
      </c>
      <c r="C3373" s="257" t="str">
        <v>αTOUR PLANET 慢回弹护颈记忆枕</v>
      </c>
      <c r="D3373" s="257"/>
      <c r="E3373" s="257" t="str">
        <v>110200001003</v>
      </c>
      <c r="F3373" s="257" t="str">
        <v>颜色:默认,尺寸:72*42*10cm,默认,普通系列,72*42*10cm</v>
      </c>
      <c r="G3373" s="231"/>
      <c r="H3373" s="231"/>
      <c r="I3373" s="231"/>
      <c r="J3373" s="231"/>
      <c r="K3373" s="231"/>
      <c r="L3373" s="231"/>
      <c r="M3373" s="231"/>
      <c r="N3373" s="231"/>
      <c r="O3373" s="231"/>
      <c r="P3373" s="231"/>
      <c r="Q3373" s="231"/>
      <c r="R3373" s="231"/>
      <c r="S3373" s="231"/>
      <c r="T3373" s="231"/>
    </row>
    <row r="3374">
      <c r="A3374" s="257" t="str">
        <v>0102100054-60*40*10-JY38D</v>
      </c>
      <c r="B3374" s="257" t="str">
        <v>0102100054</v>
      </c>
      <c r="C3374" s="257" t="str">
        <v>αTOUR PLANET 慢回弹护颈记忆枕</v>
      </c>
      <c r="D3374" s="257"/>
      <c r="E3374" s="257" t="str">
        <v>110200001002</v>
      </c>
      <c r="F3374" s="257" t="str">
        <v>60*40*10cm（高）</v>
      </c>
      <c r="G3374" s="231"/>
      <c r="H3374" s="231"/>
      <c r="I3374" s="231"/>
      <c r="J3374" s="231"/>
      <c r="K3374" s="231"/>
      <c r="L3374" s="231"/>
      <c r="M3374" s="231"/>
      <c r="N3374" s="231"/>
      <c r="O3374" s="231"/>
      <c r="P3374" s="231"/>
      <c r="Q3374" s="231"/>
      <c r="R3374" s="231"/>
      <c r="S3374" s="231"/>
      <c r="T3374" s="231"/>
    </row>
    <row r="3375">
      <c r="A3375" s="257" t="str">
        <v>0102100054-60*40*9cm-m</v>
      </c>
      <c r="B3375" s="257" t="str">
        <v>0102100054</v>
      </c>
      <c r="C3375" s="257" t="str">
        <v>αTOUR PLANET 慢回弹护颈记忆枕</v>
      </c>
      <c r="D3375" s="257"/>
      <c r="E3375" s="257" t="str">
        <v>110200001077</v>
      </c>
      <c r="F3375" s="257" t="str">
        <v>60*40*9cm（中）</v>
      </c>
      <c r="G3375" s="231"/>
      <c r="H3375" s="231"/>
      <c r="I3375" s="231"/>
      <c r="J3375" s="231"/>
      <c r="K3375" s="231"/>
      <c r="L3375" s="231"/>
      <c r="M3375" s="231"/>
      <c r="N3375" s="231"/>
      <c r="O3375" s="231"/>
      <c r="P3375" s="231"/>
      <c r="Q3375" s="231"/>
      <c r="R3375" s="231"/>
      <c r="S3375" s="231"/>
      <c r="T3375" s="231"/>
    </row>
    <row r="3376">
      <c r="A3376" s="257" t="str">
        <v>0102100054-60*40*8cm-l</v>
      </c>
      <c r="B3376" s="257" t="str">
        <v>0102100054</v>
      </c>
      <c r="C3376" s="257" t="str">
        <v>αTOUR PLANET 慢回弹护颈记忆枕</v>
      </c>
      <c r="D3376" s="257"/>
      <c r="E3376" s="257" t="str">
        <v>110200001076</v>
      </c>
      <c r="F3376" s="257" t="str">
        <v>颜色:默认,尺寸:60*40*8cm,默认,普通系列,60*40*8cm</v>
      </c>
      <c r="G3376" s="231"/>
      <c r="H3376" s="231"/>
      <c r="I3376" s="231"/>
      <c r="J3376" s="231"/>
      <c r="K3376" s="231"/>
      <c r="L3376" s="231"/>
      <c r="M3376" s="231"/>
      <c r="N3376" s="231"/>
      <c r="O3376" s="231"/>
      <c r="P3376" s="231"/>
      <c r="Q3376" s="231"/>
      <c r="R3376" s="231"/>
      <c r="S3376" s="231"/>
      <c r="T3376" s="231"/>
    </row>
    <row r="3377">
      <c r="A3377" s="257" t="str">
        <v>0101100112-1.5-LS60</v>
      </c>
      <c r="B3377" s="257" t="str">
        <v>0101100112</v>
      </c>
      <c r="C3377" s="257" t="str">
        <v>亚朵星球 裸棉四件套</v>
      </c>
      <c r="D3377" s="257"/>
      <c r="E3377" s="257"/>
      <c r="F3377" s="257" t="str">
        <v>酒店款60支,床单款,150cm,普通系列,150cm</v>
      </c>
      <c r="G3377" s="231"/>
      <c r="H3377" s="231"/>
      <c r="I3377" s="231"/>
      <c r="J3377" s="231"/>
      <c r="K3377" s="231"/>
      <c r="L3377" s="231"/>
      <c r="M3377" s="231"/>
      <c r="N3377" s="231"/>
      <c r="O3377" s="231"/>
      <c r="P3377" s="231"/>
      <c r="Q3377" s="231"/>
      <c r="R3377" s="231"/>
      <c r="S3377" s="231"/>
      <c r="T3377" s="231"/>
    </row>
    <row r="3378">
      <c r="A3378" s="257" t="str">
        <v>0101100112-1.8-LS60</v>
      </c>
      <c r="B3378" s="257" t="str">
        <v>0101100112</v>
      </c>
      <c r="C3378" s="257" t="str">
        <v>亚朵星球 裸棉四件套</v>
      </c>
      <c r="D3378" s="257"/>
      <c r="E3378" s="257"/>
      <c r="F3378" s="257" t="str">
        <v>酒店款60支,床单款,180cm,普通系列,180cm</v>
      </c>
      <c r="G3378" s="231"/>
      <c r="H3378" s="231"/>
      <c r="I3378" s="231"/>
      <c r="J3378" s="231"/>
      <c r="K3378" s="231"/>
      <c r="L3378" s="231"/>
      <c r="M3378" s="231"/>
      <c r="N3378" s="231"/>
      <c r="O3378" s="231"/>
      <c r="P3378" s="231"/>
      <c r="Q3378" s="231"/>
      <c r="R3378" s="231"/>
      <c r="S3378" s="231"/>
      <c r="T3378" s="231"/>
    </row>
    <row r="3379">
      <c r="A3379" s="257" t="str">
        <v>0101100112-1.5-LS80</v>
      </c>
      <c r="B3379" s="257" t="str">
        <v>0101100112</v>
      </c>
      <c r="C3379" s="257" t="str">
        <v>亚朵星球 裸棉四件套</v>
      </c>
      <c r="D3379" s="257"/>
      <c r="E3379" s="257"/>
      <c r="F3379" s="257" t="str">
        <v>家庭款80支,床单款,150cm,普通系列,150cm</v>
      </c>
      <c r="G3379" s="231"/>
      <c r="H3379" s="231"/>
      <c r="I3379" s="231"/>
      <c r="J3379" s="231"/>
      <c r="K3379" s="231"/>
      <c r="L3379" s="231"/>
      <c r="M3379" s="231"/>
      <c r="N3379" s="231"/>
      <c r="O3379" s="231"/>
      <c r="P3379" s="231"/>
      <c r="Q3379" s="231"/>
      <c r="R3379" s="231"/>
      <c r="S3379" s="231"/>
      <c r="T3379" s="231"/>
    </row>
    <row r="3380">
      <c r="A3380" s="257" t="str">
        <v>0101100112-1.8-LS80</v>
      </c>
      <c r="B3380" s="257" t="str">
        <v>0101100112</v>
      </c>
      <c r="C3380" s="257" t="str">
        <v>亚朵星球 裸棉四件套</v>
      </c>
      <c r="D3380" s="257"/>
      <c r="E3380" s="257"/>
      <c r="F3380" s="257" t="str">
        <v>家庭款80支,床单款,180cm,普通系列,180cm</v>
      </c>
      <c r="G3380" s="231"/>
      <c r="H3380" s="231"/>
      <c r="I3380" s="231"/>
      <c r="J3380" s="231"/>
      <c r="K3380" s="231"/>
      <c r="L3380" s="231"/>
      <c r="M3380" s="231"/>
      <c r="N3380" s="231"/>
      <c r="O3380" s="231"/>
      <c r="P3380" s="231"/>
      <c r="Q3380" s="231"/>
      <c r="R3380" s="231"/>
      <c r="S3380" s="231"/>
      <c r="T3380" s="231"/>
    </row>
    <row r="3381">
      <c r="A3381" s="257" t="str">
        <v>0303100007-fgn</v>
      </c>
      <c r="B3381" s="257" t="str">
        <v>0303100007</v>
      </c>
      <c r="C3381" s="257" t="str">
        <v>αTOUR PLANET ×A.T.Living 亚朵高端公寓同款轻奢单人沙发椅</v>
      </c>
      <c r="D3381" s="257"/>
      <c r="E3381" s="257"/>
      <c r="F3381" s="257" t="str">
        <v>果绿色-690*760*690</v>
      </c>
      <c r="G3381" s="231"/>
      <c r="H3381" s="231"/>
      <c r="I3381" s="231"/>
      <c r="J3381" s="231"/>
      <c r="K3381" s="231"/>
      <c r="L3381" s="231"/>
      <c r="M3381" s="231"/>
      <c r="N3381" s="231"/>
      <c r="O3381" s="231"/>
      <c r="P3381" s="231"/>
      <c r="Q3381" s="231"/>
      <c r="R3381" s="231"/>
      <c r="S3381" s="231"/>
      <c r="T3381" s="231"/>
    </row>
    <row r="3382">
      <c r="A3382" s="257" t="str">
        <v>0303100007-agn</v>
      </c>
      <c r="B3382" s="257" t="str">
        <v>0303100007</v>
      </c>
      <c r="C3382" s="257" t="str">
        <v>αTOUR PLANET ×A.T.Living 亚朵高端公寓同款轻奢单人沙发椅</v>
      </c>
      <c r="D3382" s="257"/>
      <c r="E3382" s="257"/>
      <c r="F3382" s="257" t="str">
        <v>琥珀绿</v>
      </c>
      <c r="G3382" s="231"/>
      <c r="H3382" s="231"/>
      <c r="I3382" s="231"/>
      <c r="J3382" s="231"/>
      <c r="K3382" s="231"/>
      <c r="L3382" s="231"/>
      <c r="M3382" s="231"/>
      <c r="N3382" s="231"/>
      <c r="O3382" s="231"/>
      <c r="P3382" s="231"/>
      <c r="Q3382" s="231"/>
      <c r="R3382" s="231"/>
      <c r="S3382" s="231"/>
      <c r="T3382" s="231"/>
    </row>
    <row r="3383">
      <c r="A3383" s="257" t="str">
        <v>0303100007-gy</v>
      </c>
      <c r="B3383" s="257" t="str">
        <v>0303100007</v>
      </c>
      <c r="C3383" s="257" t="str">
        <v>αTOUR PLANET ×A.T.Living 亚朵高端公寓同款轻奢单人沙发椅</v>
      </c>
      <c r="D3383" s="257"/>
      <c r="E3383" s="257"/>
      <c r="F3383" s="257" t="str">
        <v>浅灰-690*760*690</v>
      </c>
      <c r="G3383" s="231"/>
      <c r="H3383" s="231"/>
      <c r="I3383" s="231"/>
      <c r="J3383" s="231"/>
      <c r="K3383" s="231"/>
      <c r="L3383" s="231"/>
      <c r="M3383" s="231"/>
      <c r="N3383" s="231"/>
      <c r="O3383" s="231"/>
      <c r="P3383" s="231"/>
      <c r="Q3383" s="231"/>
      <c r="R3383" s="231"/>
      <c r="S3383" s="231"/>
      <c r="T3383" s="231"/>
    </row>
    <row r="3384">
      <c r="A3384" s="257" t="str">
        <v>0303100007-p</v>
      </c>
      <c r="B3384" s="257" t="str">
        <v>0303100007</v>
      </c>
      <c r="C3384" s="257" t="str">
        <v>αTOUR PLANET ×A.T.Living 亚朵高端公寓同款轻奢单人沙发椅</v>
      </c>
      <c r="D3384" s="257"/>
      <c r="E3384" s="257"/>
      <c r="F3384" s="257" t="str">
        <v>藕粉色-690*760*690</v>
      </c>
      <c r="G3384" s="231"/>
      <c r="H3384" s="231"/>
      <c r="I3384" s="231"/>
      <c r="J3384" s="231"/>
      <c r="K3384" s="231"/>
      <c r="L3384" s="231"/>
      <c r="M3384" s="231"/>
      <c r="N3384" s="231"/>
      <c r="O3384" s="231"/>
      <c r="P3384" s="231"/>
      <c r="Q3384" s="231"/>
      <c r="R3384" s="231"/>
      <c r="S3384" s="231"/>
      <c r="T3384" s="231"/>
    </row>
    <row r="3385">
      <c r="A3385" s="257" t="str">
        <v>0301100003-1.5m-gn</v>
      </c>
      <c r="B3385" s="257" t="str">
        <v>0301100003</v>
      </c>
      <c r="C3385" s="257" t="str">
        <v>αTOUR PLANET ×A.T.Living 亚朵高端公寓同款意式轻奢布艺双人床</v>
      </c>
      <c r="D3385" s="257"/>
      <c r="E3385" s="257"/>
      <c r="F3385" s="257" t="str">
        <v>孔雀绿-绒面-1.5m</v>
      </c>
      <c r="G3385" s="231"/>
      <c r="H3385" s="231"/>
      <c r="I3385" s="231"/>
      <c r="J3385" s="231"/>
      <c r="K3385" s="231"/>
      <c r="L3385" s="231"/>
      <c r="M3385" s="231"/>
      <c r="N3385" s="231"/>
      <c r="O3385" s="231"/>
      <c r="P3385" s="231"/>
      <c r="Q3385" s="231"/>
      <c r="R3385" s="231"/>
      <c r="S3385" s="231"/>
      <c r="T3385" s="231"/>
    </row>
    <row r="3386">
      <c r="A3386" s="257" t="str">
        <v>0301100003-1.8m-gn</v>
      </c>
      <c r="B3386" s="257" t="str">
        <v>0301100003</v>
      </c>
      <c r="C3386" s="257" t="str">
        <v>αTOUR PLANET ×A.T.Living 亚朵高端公寓同款意式轻奢布艺双人床</v>
      </c>
      <c r="D3386" s="257"/>
      <c r="E3386" s="257"/>
      <c r="F3386" s="257" t="str">
        <v>孔雀绿-绒面-1.8m</v>
      </c>
      <c r="G3386" s="231"/>
      <c r="H3386" s="231"/>
      <c r="I3386" s="231"/>
      <c r="J3386" s="231"/>
      <c r="K3386" s="231"/>
      <c r="L3386" s="231"/>
      <c r="M3386" s="231"/>
      <c r="N3386" s="231"/>
      <c r="O3386" s="231"/>
      <c r="P3386" s="231"/>
      <c r="Q3386" s="231"/>
      <c r="R3386" s="231"/>
      <c r="S3386" s="231"/>
      <c r="T3386" s="231"/>
    </row>
    <row r="3387">
      <c r="A3387" s="257" t="str">
        <v>0301100003-1.5m-b</v>
      </c>
      <c r="B3387" s="257" t="str">
        <v>0301100003</v>
      </c>
      <c r="C3387" s="257" t="str">
        <v>αTOUR PLANET ×A.T.Living 亚朵高端公寓同款意式轻奢布艺双人床</v>
      </c>
      <c r="D3387" s="257"/>
      <c r="E3387" s="257"/>
      <c r="F3387" s="257" t="str">
        <v>灰棕色-绒面-1.5m</v>
      </c>
      <c r="G3387" s="231"/>
      <c r="H3387" s="231"/>
      <c r="I3387" s="231"/>
      <c r="J3387" s="231"/>
      <c r="K3387" s="231"/>
      <c r="L3387" s="231"/>
      <c r="M3387" s="231"/>
      <c r="N3387" s="231"/>
      <c r="O3387" s="231"/>
      <c r="P3387" s="231"/>
      <c r="Q3387" s="231"/>
      <c r="R3387" s="231"/>
      <c r="S3387" s="231"/>
      <c r="T3387" s="231"/>
    </row>
    <row r="3388">
      <c r="A3388" s="257" t="str">
        <v>0301100003-1.8m-b</v>
      </c>
      <c r="B3388" s="257" t="str">
        <v>0301100003</v>
      </c>
      <c r="C3388" s="257" t="str">
        <v>αTOUR PLANET ×A.T.Living 亚朵高端公寓同款意式轻奢布艺双人床</v>
      </c>
      <c r="D3388" s="257"/>
      <c r="E3388" s="257"/>
      <c r="F3388" s="257" t="str">
        <v>灰棕色-绒面-1.8m</v>
      </c>
      <c r="G3388" s="231"/>
      <c r="H3388" s="231"/>
      <c r="I3388" s="231"/>
      <c r="J3388" s="231"/>
      <c r="K3388" s="231"/>
      <c r="L3388" s="231"/>
      <c r="M3388" s="231"/>
      <c r="N3388" s="231"/>
      <c r="O3388" s="231"/>
      <c r="P3388" s="231"/>
      <c r="Q3388" s="231"/>
      <c r="R3388" s="231"/>
      <c r="S3388" s="231"/>
      <c r="T3388" s="231"/>
    </row>
    <row r="3389">
      <c r="A3389" s="257" t="str">
        <v>0301100003-1.5m-s</v>
      </c>
      <c r="B3389" s="257" t="str">
        <v>0301100003</v>
      </c>
      <c r="C3389" s="257" t="str">
        <v>αTOUR PLANET ×A.T.Living 亚朵高端公寓同款意式轻奢布艺双人床</v>
      </c>
      <c r="D3389" s="257"/>
      <c r="E3389" s="257"/>
      <c r="F3389" s="257" t="str">
        <v>银灰色-绒面-1.5m</v>
      </c>
      <c r="G3389" s="231"/>
      <c r="H3389" s="231"/>
      <c r="I3389" s="231"/>
      <c r="J3389" s="231"/>
      <c r="K3389" s="231"/>
      <c r="L3389" s="231"/>
      <c r="M3389" s="231"/>
      <c r="N3389" s="231"/>
      <c r="O3389" s="231"/>
      <c r="P3389" s="231"/>
      <c r="Q3389" s="231"/>
      <c r="R3389" s="231"/>
      <c r="S3389" s="231"/>
      <c r="T3389" s="231"/>
    </row>
    <row r="3390">
      <c r="A3390" s="257" t="str">
        <v>0301100003-1.8m-s</v>
      </c>
      <c r="B3390" s="257" t="str">
        <v>0301100003</v>
      </c>
      <c r="C3390" s="257" t="str">
        <v>αTOUR PLANET ×A.T.Living 亚朵高端公寓同款意式轻奢布艺双人床</v>
      </c>
      <c r="D3390" s="257"/>
      <c r="E3390" s="257"/>
      <c r="F3390" s="257" t="str">
        <v>银灰色-绒面-1.8m</v>
      </c>
      <c r="G3390" s="231"/>
      <c r="H3390" s="231"/>
      <c r="I3390" s="231"/>
      <c r="J3390" s="231"/>
      <c r="K3390" s="231"/>
      <c r="L3390" s="231"/>
      <c r="M3390" s="231"/>
      <c r="N3390" s="231"/>
      <c r="O3390" s="231"/>
      <c r="P3390" s="231"/>
      <c r="Q3390" s="231"/>
      <c r="R3390" s="231"/>
      <c r="S3390" s="231"/>
      <c r="T3390" s="231"/>
    </row>
    <row r="3391">
      <c r="A3391" s="257" t="str">
        <v>0301100003-1.5m-gy</v>
      </c>
      <c r="B3391" s="257" t="str">
        <v>0301100003</v>
      </c>
      <c r="C3391" s="257" t="str">
        <v>αTOUR PLANET ×A.T.Living 亚朵高端公寓同款意式轻奢布艺双人床</v>
      </c>
      <c r="D3391" s="257"/>
      <c r="E3391" s="257"/>
      <c r="F3391" s="257" t="str">
        <v>灰色-棉麻风-1.5m</v>
      </c>
      <c r="G3391" s="231"/>
      <c r="H3391" s="231"/>
      <c r="I3391" s="231"/>
      <c r="J3391" s="231"/>
      <c r="K3391" s="231"/>
      <c r="L3391" s="231"/>
      <c r="M3391" s="231"/>
      <c r="N3391" s="231"/>
      <c r="O3391" s="231"/>
      <c r="P3391" s="231"/>
      <c r="Q3391" s="231"/>
      <c r="R3391" s="231"/>
      <c r="S3391" s="231"/>
      <c r="T3391" s="231"/>
    </row>
    <row r="3392">
      <c r="A3392" s="257" t="str">
        <v>0301100003-1.8m-gy</v>
      </c>
      <c r="B3392" s="257" t="str">
        <v>0301100003</v>
      </c>
      <c r="C3392" s="257" t="str">
        <v>αTOUR PLANET ×A.T.Living 亚朵高端公寓同款意式轻奢布艺双人床</v>
      </c>
      <c r="D3392" s="257"/>
      <c r="E3392" s="257"/>
      <c r="F3392" s="257" t="str">
        <v>灰色-棉麻风-1.8m</v>
      </c>
      <c r="G3392" s="231"/>
      <c r="H3392" s="231"/>
      <c r="I3392" s="231"/>
      <c r="J3392" s="231"/>
      <c r="K3392" s="231"/>
      <c r="L3392" s="231"/>
      <c r="M3392" s="231"/>
      <c r="N3392" s="231"/>
      <c r="O3392" s="231"/>
      <c r="P3392" s="231"/>
      <c r="Q3392" s="231"/>
      <c r="R3392" s="231"/>
      <c r="S3392" s="231"/>
      <c r="T3392" s="231"/>
    </row>
    <row r="3393">
      <c r="A3393" s="257" t="str">
        <v>0302100002-w</v>
      </c>
      <c r="B3393" s="257" t="str">
        <v>0302100002</v>
      </c>
      <c r="C3393" s="257" t="str">
        <v>αTOUR PLANET ×A.T.Living 亚朵高端公寓同款意式简约床头柜</v>
      </c>
      <c r="D3393" s="257"/>
      <c r="E3393" s="257"/>
      <c r="F3393" s="257" t="str">
        <v>珍珠白-430*400*530</v>
      </c>
      <c r="G3393" s="231"/>
      <c r="H3393" s="231"/>
      <c r="I3393" s="231"/>
      <c r="J3393" s="231"/>
      <c r="K3393" s="231"/>
      <c r="L3393" s="231"/>
      <c r="M3393" s="231"/>
      <c r="N3393" s="231"/>
      <c r="O3393" s="231"/>
      <c r="P3393" s="231"/>
      <c r="Q3393" s="231"/>
      <c r="R3393" s="231"/>
      <c r="S3393" s="231"/>
      <c r="T3393" s="231"/>
    </row>
    <row r="3394">
      <c r="A3394" s="257" t="str">
        <v>0302100002-g</v>
      </c>
      <c r="B3394" s="257" t="str">
        <v>0302100002</v>
      </c>
      <c r="C3394" s="257" t="str">
        <v>αTOUR PLANET ×A.T.Living 亚朵高端公寓同款意式简约床头柜</v>
      </c>
      <c r="D3394" s="257"/>
      <c r="E3394" s="257"/>
      <c r="F3394" s="257" t="str">
        <v>墨绿-430*400*530</v>
      </c>
      <c r="G3394" s="231"/>
      <c r="H3394" s="231"/>
      <c r="I3394" s="231"/>
      <c r="J3394" s="231"/>
      <c r="K3394" s="231"/>
      <c r="L3394" s="231"/>
      <c r="M3394" s="231"/>
      <c r="N3394" s="231"/>
      <c r="O3394" s="231"/>
      <c r="P3394" s="231"/>
      <c r="Q3394" s="231"/>
      <c r="R3394" s="231"/>
      <c r="S3394" s="231"/>
      <c r="T3394" s="231"/>
    </row>
    <row r="3395">
      <c r="A3395" s="257" t="str">
        <v>0302100002-b</v>
      </c>
      <c r="B3395" s="257" t="str">
        <v>0302100002</v>
      </c>
      <c r="C3395" s="257" t="str">
        <v>αTOUR PLANET ×A.T.Living 亚朵高端公寓同款意式简约床头柜</v>
      </c>
      <c r="D3395" s="257"/>
      <c r="E3395" s="257"/>
      <c r="F3395" s="257" t="str">
        <v>钢琴黑-430*400*530</v>
      </c>
      <c r="G3395" s="231"/>
      <c r="H3395" s="231"/>
      <c r="I3395" s="231"/>
      <c r="J3395" s="231"/>
      <c r="K3395" s="231"/>
      <c r="L3395" s="231"/>
      <c r="M3395" s="231"/>
      <c r="N3395" s="231"/>
      <c r="O3395" s="231"/>
      <c r="P3395" s="231"/>
      <c r="Q3395" s="231"/>
      <c r="R3395" s="231"/>
      <c r="S3395" s="231"/>
      <c r="T3395" s="231"/>
    </row>
    <row r="3396">
      <c r="A3396" s="257" t="str">
        <v>0102100001-b</v>
      </c>
      <c r="B3396" s="257" t="str">
        <v>0102100001</v>
      </c>
      <c r="C3396" s="257" t="str">
        <v>αTOUR PLANET 护颈按摩乳胶枕</v>
      </c>
      <c r="D3396" s="257"/>
      <c r="E3396" s="257"/>
      <c r="F3396" s="257" t="str">
        <v>白色-60*38*11/13</v>
      </c>
      <c r="G3396" s="231"/>
      <c r="H3396" s="231"/>
      <c r="I3396" s="231"/>
      <c r="J3396" s="231"/>
      <c r="K3396" s="231"/>
      <c r="L3396" s="231"/>
      <c r="M3396" s="231"/>
      <c r="N3396" s="231"/>
      <c r="O3396" s="231"/>
      <c r="P3396" s="231"/>
      <c r="Q3396" s="231"/>
      <c r="R3396" s="231"/>
      <c r="S3396" s="231"/>
      <c r="T3396" s="231"/>
    </row>
    <row r="3397">
      <c r="A3397" s="257" t="str">
        <v>0105100047-120*200*27-SL</v>
      </c>
      <c r="B3397" s="257" t="str">
        <v>0105100047</v>
      </c>
      <c r="C3397" s="257" t="str">
        <v>αTOUR PLANET X丝涟 美姿弹簧床垫亚朵S酒店同款</v>
      </c>
      <c r="D3397" s="257"/>
      <c r="E3397" s="257"/>
      <c r="F3397" s="257" t="str">
        <v>颜色:默认,床品尺寸:120*200*27cm</v>
      </c>
      <c r="G3397" s="231"/>
      <c r="H3397" s="231"/>
      <c r="I3397" s="231"/>
      <c r="J3397" s="231"/>
      <c r="K3397" s="231"/>
      <c r="L3397" s="231"/>
      <c r="M3397" s="231"/>
      <c r="N3397" s="231"/>
      <c r="O3397" s="231"/>
      <c r="P3397" s="231"/>
      <c r="Q3397" s="231"/>
      <c r="R3397" s="231"/>
      <c r="S3397" s="231"/>
      <c r="T3397" s="231"/>
    </row>
    <row r="3398">
      <c r="A3398" s="257" t="str">
        <v>0105100047-150*200*27--SL</v>
      </c>
      <c r="B3398" s="257" t="str">
        <v>0105100047</v>
      </c>
      <c r="C3398" s="257" t="str">
        <v>αTOUR PLANET X丝涟 美姿弹簧床垫亚朵S酒店同款</v>
      </c>
      <c r="D3398" s="257"/>
      <c r="E3398" s="257"/>
      <c r="F3398" s="257" t="str">
        <v>颜色:默认,床品尺寸:150*200*27cm</v>
      </c>
      <c r="G3398" s="231"/>
      <c r="H3398" s="231"/>
      <c r="I3398" s="231"/>
      <c r="J3398" s="231"/>
      <c r="K3398" s="231"/>
      <c r="L3398" s="231"/>
      <c r="M3398" s="231"/>
      <c r="N3398" s="231"/>
      <c r="O3398" s="231"/>
      <c r="P3398" s="231"/>
      <c r="Q3398" s="231"/>
      <c r="R3398" s="231"/>
      <c r="S3398" s="231"/>
      <c r="T3398" s="231"/>
    </row>
    <row r="3399">
      <c r="A3399" s="257" t="str">
        <v>0105100047-180*200*27-SL</v>
      </c>
      <c r="B3399" s="257" t="str">
        <v>0105100047</v>
      </c>
      <c r="C3399" s="257" t="str">
        <v>αTOUR PLANET X丝涟 美姿弹簧床垫亚朵S酒店同款</v>
      </c>
      <c r="D3399" s="257"/>
      <c r="E3399" s="257"/>
      <c r="F3399" s="257" t="str">
        <v>颜色:默认,床品尺寸:180*200*27cm</v>
      </c>
      <c r="G3399" s="231"/>
      <c r="H3399" s="231"/>
      <c r="I3399" s="231"/>
      <c r="J3399" s="231"/>
      <c r="K3399" s="231"/>
      <c r="L3399" s="231"/>
      <c r="M3399" s="231"/>
      <c r="N3399" s="231"/>
      <c r="O3399" s="231"/>
      <c r="P3399" s="231"/>
      <c r="Q3399" s="231"/>
      <c r="R3399" s="231"/>
      <c r="S3399" s="231"/>
      <c r="T3399" s="231"/>
    </row>
    <row r="3400">
      <c r="A3400" s="257" t="str">
        <v>0105100047-200*200*27-SL</v>
      </c>
      <c r="B3400" s="257" t="str">
        <v>0105100047</v>
      </c>
      <c r="C3400" s="257" t="str">
        <v>αTOUR PLANET X丝涟 美姿弹簧床垫亚朵S酒店同款</v>
      </c>
      <c r="D3400" s="257"/>
      <c r="E3400" s="257"/>
      <c r="F3400" s="257" t="str">
        <v>颜色:默认,床品尺寸:200*200*27cm</v>
      </c>
      <c r="G3400" s="231"/>
      <c r="H3400" s="231"/>
      <c r="I3400" s="231"/>
      <c r="J3400" s="231"/>
      <c r="K3400" s="231"/>
      <c r="L3400" s="231"/>
      <c r="M3400" s="231"/>
      <c r="N3400" s="231"/>
      <c r="O3400" s="231"/>
      <c r="P3400" s="231"/>
      <c r="Q3400" s="231"/>
      <c r="R3400" s="231"/>
      <c r="S3400" s="231"/>
      <c r="T3400" s="231"/>
    </row>
    <row r="3401">
      <c r="A3401" s="257" t="str">
        <v>0105100048-120*200*23-RJCD</v>
      </c>
      <c r="B3401" s="257" t="str">
        <v>0105100048</v>
      </c>
      <c r="C3401" s="257" t="str">
        <v>αTOUR PLANET 天然乳胶记忆棉抗菌弹簧床垫</v>
      </c>
      <c r="D3401" s="257"/>
      <c r="E3401" s="257"/>
      <c r="F3401" s="257" t="str">
        <v>颜色:默认,床品尺寸:120*200*23cm,普通系列</v>
      </c>
      <c r="G3401" s="231"/>
      <c r="H3401" s="231"/>
      <c r="I3401" s="231"/>
      <c r="J3401" s="231"/>
      <c r="K3401" s="231"/>
      <c r="L3401" s="231"/>
      <c r="M3401" s="231"/>
      <c r="N3401" s="231"/>
      <c r="O3401" s="231"/>
      <c r="P3401" s="231"/>
      <c r="Q3401" s="231"/>
      <c r="R3401" s="231"/>
      <c r="S3401" s="231"/>
      <c r="T3401" s="231"/>
    </row>
    <row r="3402">
      <c r="A3402" s="257" t="str">
        <v>0105100048-150*200*23-RJCD</v>
      </c>
      <c r="B3402" s="257" t="str">
        <v>0105100048</v>
      </c>
      <c r="C3402" s="257" t="str">
        <v>αTOUR PLANET 天然乳胶记忆棉抗菌弹簧床垫</v>
      </c>
      <c r="D3402" s="257"/>
      <c r="E3402" s="257"/>
      <c r="F3402" s="257" t="str">
        <v>颜色:默认,床品尺寸:150*200*23cm,普通系列</v>
      </c>
      <c r="G3402" s="231"/>
      <c r="H3402" s="231"/>
      <c r="I3402" s="231"/>
      <c r="J3402" s="231"/>
      <c r="K3402" s="231"/>
      <c r="L3402" s="231"/>
      <c r="M3402" s="231"/>
      <c r="N3402" s="231"/>
      <c r="O3402" s="231"/>
      <c r="P3402" s="231"/>
      <c r="Q3402" s="231"/>
      <c r="R3402" s="231"/>
      <c r="S3402" s="231"/>
      <c r="T3402" s="231"/>
    </row>
    <row r="3403">
      <c r="A3403" s="257" t="str">
        <v>0105100048-180*200*23-RJCD</v>
      </c>
      <c r="B3403" s="257" t="str">
        <v>0105100048</v>
      </c>
      <c r="C3403" s="257" t="str">
        <v>αTOUR PLANET 天然乳胶记忆棉抗菌弹簧床垫</v>
      </c>
      <c r="D3403" s="257"/>
      <c r="E3403" s="257"/>
      <c r="F3403" s="257" t="str">
        <v>颜色:默认,床品尺寸:180*200*23cm,普通系列</v>
      </c>
      <c r="G3403" s="231"/>
      <c r="H3403" s="231"/>
      <c r="I3403" s="231"/>
      <c r="J3403" s="231"/>
      <c r="K3403" s="231"/>
      <c r="L3403" s="231"/>
      <c r="M3403" s="231"/>
      <c r="N3403" s="231"/>
      <c r="O3403" s="231"/>
      <c r="P3403" s="231"/>
      <c r="Q3403" s="231"/>
      <c r="R3403" s="231"/>
      <c r="S3403" s="231"/>
      <c r="T3403" s="231"/>
    </row>
    <row r="3404">
      <c r="A3404" s="257" t="str">
        <v>0401100001-75*40-w</v>
      </c>
      <c r="B3404" s="257" t="str">
        <v>0401100001</v>
      </c>
      <c r="C3404" s="257" t="str">
        <v>αTOUR PLANET 刺绣款毛巾</v>
      </c>
      <c r="D3404" s="257"/>
      <c r="E3404" s="257"/>
      <c r="F3404" s="257" t="str">
        <v>白色-75*40cm</v>
      </c>
      <c r="G3404" s="231"/>
      <c r="H3404" s="231"/>
      <c r="I3404" s="231"/>
      <c r="J3404" s="231"/>
      <c r="K3404" s="231"/>
      <c r="L3404" s="231"/>
      <c r="M3404" s="231"/>
      <c r="N3404" s="231"/>
      <c r="O3404" s="231"/>
      <c r="P3404" s="231"/>
      <c r="Q3404" s="231"/>
      <c r="R3404" s="231"/>
      <c r="S3404" s="231"/>
      <c r="T3404" s="231"/>
    </row>
    <row r="3405">
      <c r="A3405" s="257" t="str">
        <v>0401100001-150*80-w</v>
      </c>
      <c r="B3405" s="257" t="str">
        <v>0401100001</v>
      </c>
      <c r="C3405" s="257" t="str">
        <v>αTOUR PLANET 刺绣款毛巾</v>
      </c>
      <c r="D3405" s="257"/>
      <c r="E3405" s="257"/>
      <c r="F3405" s="257" t="str">
        <v>白色-150*80cm</v>
      </c>
      <c r="G3405" s="231"/>
      <c r="H3405" s="231"/>
      <c r="I3405" s="231"/>
      <c r="J3405" s="231"/>
      <c r="K3405" s="231"/>
      <c r="L3405" s="231"/>
      <c r="M3405" s="231"/>
      <c r="N3405" s="231"/>
      <c r="O3405" s="231"/>
      <c r="P3405" s="231"/>
      <c r="Q3405" s="231"/>
      <c r="R3405" s="231"/>
      <c r="S3405" s="231"/>
      <c r="T3405" s="231"/>
    </row>
    <row r="3406">
      <c r="A3406" s="257" t="str">
        <v>0401100001-75*40-lg</v>
      </c>
      <c r="B3406" s="257" t="str">
        <v>0401100001</v>
      </c>
      <c r="C3406" s="257" t="str">
        <v>αTOUR PLANET 刺绣款毛巾</v>
      </c>
      <c r="D3406" s="257"/>
      <c r="E3406" s="257"/>
      <c r="F3406" s="257" t="str">
        <v>浅灰色-75*40cm</v>
      </c>
      <c r="G3406" s="231"/>
      <c r="H3406" s="231"/>
      <c r="I3406" s="231"/>
      <c r="J3406" s="231"/>
      <c r="K3406" s="231"/>
      <c r="L3406" s="231"/>
      <c r="M3406" s="231"/>
      <c r="N3406" s="231"/>
      <c r="O3406" s="231"/>
      <c r="P3406" s="231"/>
      <c r="Q3406" s="231"/>
      <c r="R3406" s="231"/>
      <c r="S3406" s="231"/>
      <c r="T3406" s="231"/>
    </row>
    <row r="3407">
      <c r="A3407" s="257" t="str">
        <v>0401100001-150*80-lg</v>
      </c>
      <c r="B3407" s="257" t="str">
        <v>0401100001</v>
      </c>
      <c r="C3407" s="257" t="str">
        <v>αTOUR PLANET 刺绣款毛巾</v>
      </c>
      <c r="D3407" s="257"/>
      <c r="E3407" s="257"/>
      <c r="F3407" s="257" t="str">
        <v>浅灰色-150*80cm</v>
      </c>
      <c r="G3407" s="231"/>
      <c r="H3407" s="231"/>
      <c r="I3407" s="231"/>
      <c r="J3407" s="231"/>
      <c r="K3407" s="231"/>
      <c r="L3407" s="231"/>
      <c r="M3407" s="231"/>
      <c r="N3407" s="231"/>
      <c r="O3407" s="231"/>
      <c r="P3407" s="231"/>
      <c r="Q3407" s="231"/>
      <c r="R3407" s="231"/>
      <c r="S3407" s="231"/>
      <c r="T3407" s="231"/>
    </row>
    <row r="3408">
      <c r="A3408" s="257" t="str">
        <v>0401100001-75*40-dg</v>
      </c>
      <c r="B3408" s="257" t="str">
        <v>0401100001</v>
      </c>
      <c r="C3408" s="257" t="str">
        <v>αTOUR PLANET 刺绣款毛巾</v>
      </c>
      <c r="D3408" s="257"/>
      <c r="E3408" s="257"/>
      <c r="F3408" s="257" t="str">
        <v>深灰色-75*40cm</v>
      </c>
      <c r="G3408" s="231"/>
      <c r="H3408" s="231"/>
      <c r="I3408" s="231"/>
      <c r="J3408" s="231"/>
      <c r="K3408" s="231"/>
      <c r="L3408" s="231"/>
      <c r="M3408" s="231"/>
      <c r="N3408" s="231"/>
      <c r="O3408" s="231"/>
      <c r="P3408" s="231"/>
      <c r="Q3408" s="231"/>
      <c r="R3408" s="231"/>
      <c r="S3408" s="231"/>
      <c r="T3408" s="231"/>
    </row>
    <row r="3409">
      <c r="A3409" s="257" t="str">
        <v>0401100001-150*80-dg</v>
      </c>
      <c r="B3409" s="257" t="str">
        <v>0401100001</v>
      </c>
      <c r="C3409" s="257" t="str">
        <v>αTOUR PLANET 刺绣款毛巾</v>
      </c>
      <c r="D3409" s="257"/>
      <c r="E3409" s="257"/>
      <c r="F3409" s="257" t="str">
        <v>深灰色-150*80cm</v>
      </c>
      <c r="G3409" s="231"/>
      <c r="H3409" s="231"/>
      <c r="I3409" s="231"/>
      <c r="J3409" s="231"/>
      <c r="K3409" s="231"/>
      <c r="L3409" s="231"/>
      <c r="M3409" s="231"/>
      <c r="N3409" s="231"/>
      <c r="O3409" s="231"/>
      <c r="P3409" s="231"/>
      <c r="Q3409" s="231"/>
      <c r="R3409" s="231"/>
      <c r="S3409" s="231"/>
      <c r="T3409" s="231"/>
    </row>
    <row r="3410">
      <c r="A3410" s="257" t="str">
        <v>0401100001-75*40-b</v>
      </c>
      <c r="B3410" s="257" t="str">
        <v>0401100001</v>
      </c>
      <c r="C3410" s="257" t="str">
        <v>αTOUR PLANET 刺绣款毛巾</v>
      </c>
      <c r="D3410" s="257"/>
      <c r="E3410" s="257"/>
      <c r="F3410" s="257" t="str">
        <v>蓝色-75*40cm</v>
      </c>
      <c r="G3410" s="231"/>
      <c r="H3410" s="231"/>
      <c r="I3410" s="231"/>
      <c r="J3410" s="231"/>
      <c r="K3410" s="231"/>
      <c r="L3410" s="231"/>
      <c r="M3410" s="231"/>
      <c r="N3410" s="231"/>
      <c r="O3410" s="231"/>
      <c r="P3410" s="231"/>
      <c r="Q3410" s="231"/>
      <c r="R3410" s="231"/>
      <c r="S3410" s="231"/>
      <c r="T3410" s="231"/>
    </row>
    <row r="3411">
      <c r="A3411" s="257" t="str">
        <v>0401100001-150*80-b</v>
      </c>
      <c r="B3411" s="257" t="str">
        <v>0401100001</v>
      </c>
      <c r="C3411" s="257" t="str">
        <v>αTOUR PLANET 刺绣款毛巾</v>
      </c>
      <c r="D3411" s="257"/>
      <c r="E3411" s="257"/>
      <c r="F3411" s="257" t="str">
        <v>蓝色-150*80cm</v>
      </c>
      <c r="G3411" s="231"/>
      <c r="H3411" s="231"/>
      <c r="I3411" s="231"/>
      <c r="J3411" s="231"/>
      <c r="K3411" s="231"/>
      <c r="L3411" s="231"/>
      <c r="M3411" s="231"/>
      <c r="N3411" s="231"/>
      <c r="O3411" s="231"/>
      <c r="P3411" s="231"/>
      <c r="Q3411" s="231"/>
      <c r="R3411" s="231"/>
      <c r="S3411" s="231"/>
      <c r="T3411" s="231"/>
    </row>
    <row r="3412">
      <c r="A3412" s="257" t="str">
        <v>0401100002-150*80-w</v>
      </c>
      <c r="B3412" s="257" t="str">
        <v>0401100002</v>
      </c>
      <c r="C3412" s="257" t="str">
        <v>αTOUR PLANET 酒店款浴巾</v>
      </c>
      <c r="D3412" s="257"/>
      <c r="E3412" s="257"/>
      <c r="F3412" s="257" t="str">
        <v>白色-150*80cm</v>
      </c>
      <c r="G3412" s="231"/>
      <c r="H3412" s="231"/>
      <c r="I3412" s="231"/>
      <c r="J3412" s="231"/>
      <c r="K3412" s="231"/>
      <c r="L3412" s="231"/>
      <c r="M3412" s="231"/>
      <c r="N3412" s="231"/>
      <c r="O3412" s="231"/>
      <c r="P3412" s="231"/>
      <c r="Q3412" s="231"/>
      <c r="R3412" s="231"/>
      <c r="S3412" s="231"/>
      <c r="T3412" s="231"/>
    </row>
    <row r="3413">
      <c r="A3413" s="257" t="str">
        <v>0103100001-200*230-w</v>
      </c>
      <c r="B3413" s="257" t="str">
        <v>0103100001</v>
      </c>
      <c r="C3413" s="257" t="str">
        <v>αTOUR PLANET 3D立体舱90白鸭绒被</v>
      </c>
      <c r="D3413" s="257"/>
      <c r="E3413" s="257"/>
      <c r="F3413" s="257" t="str">
        <v>白色-冬被-200*230cm</v>
      </c>
      <c r="G3413" s="231"/>
      <c r="H3413" s="231"/>
      <c r="I3413" s="231"/>
      <c r="J3413" s="231"/>
      <c r="K3413" s="231"/>
      <c r="L3413" s="231"/>
      <c r="M3413" s="231"/>
      <c r="N3413" s="231"/>
      <c r="O3413" s="231"/>
      <c r="P3413" s="231"/>
      <c r="Q3413" s="231"/>
      <c r="R3413" s="231"/>
      <c r="S3413" s="231"/>
      <c r="T3413" s="231"/>
    </row>
    <row r="3414">
      <c r="A3414" s="257" t="str">
        <v>0103100001-220*240-w</v>
      </c>
      <c r="B3414" s="257" t="str">
        <v>0103100001</v>
      </c>
      <c r="C3414" s="257" t="str">
        <v>αTOUR PLANET 3D立体舱90白鸭绒被</v>
      </c>
      <c r="D3414" s="257"/>
      <c r="E3414" s="257"/>
      <c r="F3414" s="257" t="str">
        <v>白色-冬被-220*240cm</v>
      </c>
      <c r="G3414" s="231"/>
      <c r="H3414" s="231"/>
      <c r="I3414" s="231"/>
      <c r="J3414" s="231"/>
      <c r="K3414" s="231"/>
      <c r="L3414" s="231"/>
      <c r="M3414" s="231"/>
      <c r="N3414" s="231"/>
      <c r="O3414" s="231"/>
      <c r="P3414" s="231"/>
      <c r="Q3414" s="231"/>
      <c r="R3414" s="231"/>
      <c r="S3414" s="231"/>
      <c r="T3414" s="231"/>
    </row>
    <row r="3415">
      <c r="A3415" s="257" t="str">
        <v>0103100001-2-200*230-w</v>
      </c>
      <c r="B3415" s="257" t="str">
        <v>0103100001</v>
      </c>
      <c r="C3415" s="257" t="str">
        <v>αTOUR PLANET 3D立体舱90白鸭绒被</v>
      </c>
      <c r="D3415" s="257"/>
      <c r="E3415" s="257"/>
      <c r="F3415" s="257" t="str">
        <v>白色-四季被-200*230cm</v>
      </c>
      <c r="G3415" s="231"/>
      <c r="H3415" s="231"/>
      <c r="I3415" s="231"/>
      <c r="J3415" s="231"/>
      <c r="K3415" s="231"/>
      <c r="L3415" s="231"/>
      <c r="M3415" s="231"/>
      <c r="N3415" s="231"/>
      <c r="O3415" s="231"/>
      <c r="P3415" s="231"/>
      <c r="Q3415" s="231"/>
      <c r="R3415" s="231"/>
      <c r="S3415" s="231"/>
      <c r="T3415" s="231"/>
    </row>
    <row r="3416">
      <c r="A3416" s="257" t="str">
        <v>0103100001-2-220*240-w</v>
      </c>
      <c r="B3416" s="257" t="str">
        <v>0103100001</v>
      </c>
      <c r="C3416" s="257" t="str">
        <v>αTOUR PLANET 3D立体舱90白鸭绒被</v>
      </c>
      <c r="D3416" s="257"/>
      <c r="E3416" s="257"/>
      <c r="F3416" s="257" t="str">
        <v>白色-四季被-220*240cm</v>
      </c>
      <c r="G3416" s="231"/>
      <c r="H3416" s="231"/>
      <c r="I3416" s="231"/>
      <c r="J3416" s="231"/>
      <c r="K3416" s="231"/>
      <c r="L3416" s="231"/>
      <c r="M3416" s="231"/>
      <c r="N3416" s="231"/>
      <c r="O3416" s="231"/>
      <c r="P3416" s="231"/>
      <c r="Q3416" s="231"/>
      <c r="R3416" s="231"/>
      <c r="S3416" s="231"/>
      <c r="T3416" s="231"/>
    </row>
    <row r="3417">
      <c r="A3417" s="257" t="str">
        <v>0103100003-200*230-w</v>
      </c>
      <c r="B3417" s="257" t="str">
        <v>0103100003</v>
      </c>
      <c r="C3417" s="257" t="str">
        <v>αTOUR PLANET 双核抗菌95白鹅绒被</v>
      </c>
      <c r="D3417" s="257"/>
      <c r="E3417" s="257"/>
      <c r="F3417" s="257" t="str">
        <v>白色-冬被-200*230cm</v>
      </c>
      <c r="G3417" s="231"/>
      <c r="H3417" s="231"/>
      <c r="I3417" s="231"/>
      <c r="J3417" s="231"/>
      <c r="K3417" s="231"/>
      <c r="L3417" s="231"/>
      <c r="M3417" s="231"/>
      <c r="N3417" s="231"/>
      <c r="O3417" s="231"/>
      <c r="P3417" s="231"/>
      <c r="Q3417" s="231"/>
      <c r="R3417" s="231"/>
      <c r="S3417" s="231"/>
      <c r="T3417" s="231"/>
    </row>
    <row r="3418">
      <c r="A3418" s="257" t="str">
        <v>0103100003-220*240-w</v>
      </c>
      <c r="B3418" s="257" t="str">
        <v>0103100003</v>
      </c>
      <c r="C3418" s="257" t="str">
        <v>αTOUR PLANET 双核抗菌95白鹅绒被</v>
      </c>
      <c r="D3418" s="257"/>
      <c r="E3418" s="257"/>
      <c r="F3418" s="257" t="str">
        <v>白色-冬被-220*240cm</v>
      </c>
      <c r="G3418" s="231"/>
      <c r="H3418" s="231"/>
      <c r="I3418" s="231"/>
      <c r="J3418" s="231"/>
      <c r="K3418" s="231"/>
      <c r="L3418" s="231"/>
      <c r="M3418" s="231"/>
      <c r="N3418" s="231"/>
      <c r="O3418" s="231"/>
      <c r="P3418" s="231"/>
      <c r="Q3418" s="231"/>
      <c r="R3418" s="231"/>
      <c r="S3418" s="231"/>
      <c r="T3418" s="231"/>
    </row>
    <row r="3419">
      <c r="A3419" s="257" t="str">
        <v>0103100003-2-200*230-w</v>
      </c>
      <c r="B3419" s="257" t="str">
        <v>0103100003</v>
      </c>
      <c r="C3419" s="257" t="str">
        <v>αTOUR PLANET 双核抗菌95白鹅绒被</v>
      </c>
      <c r="D3419" s="257"/>
      <c r="E3419" s="257"/>
      <c r="F3419" s="257" t="str">
        <v>白色-四季被-200*230cm</v>
      </c>
      <c r="G3419" s="231"/>
      <c r="H3419" s="231"/>
      <c r="I3419" s="231"/>
      <c r="J3419" s="231"/>
      <c r="K3419" s="231"/>
      <c r="L3419" s="231"/>
      <c r="M3419" s="231"/>
      <c r="N3419" s="231"/>
      <c r="O3419" s="231"/>
      <c r="P3419" s="231"/>
      <c r="Q3419" s="231"/>
      <c r="R3419" s="231"/>
      <c r="S3419" s="231"/>
      <c r="T3419" s="231"/>
    </row>
    <row r="3420">
      <c r="A3420" s="257" t="str">
        <v>0103100003-2-220*240-w</v>
      </c>
      <c r="B3420" s="257" t="str">
        <v>0103100003</v>
      </c>
      <c r="C3420" s="257" t="str">
        <v>αTOUR PLANET 双核抗菌95白鹅绒被</v>
      </c>
      <c r="D3420" s="257"/>
      <c r="E3420" s="257"/>
      <c r="F3420" s="257" t="str">
        <v>白色-四季被-220*240cm</v>
      </c>
      <c r="G3420" s="231"/>
      <c r="H3420" s="231"/>
      <c r="I3420" s="231"/>
      <c r="J3420" s="231"/>
      <c r="K3420" s="231"/>
      <c r="L3420" s="231"/>
      <c r="M3420" s="231"/>
      <c r="N3420" s="231"/>
      <c r="O3420" s="231"/>
      <c r="P3420" s="231"/>
      <c r="Q3420" s="231"/>
      <c r="R3420" s="231"/>
      <c r="S3420" s="231"/>
      <c r="T3420" s="231"/>
    </row>
    <row r="3421">
      <c r="A3421" s="257" t="str">
        <v>0103100002-200*230-w</v>
      </c>
      <c r="B3421" s="257" t="str">
        <v>0103100002</v>
      </c>
      <c r="C3421" s="257" t="str">
        <v>αTOUR PLANET 照耀恒星高纯白鹅绒被</v>
      </c>
      <c r="D3421" s="257"/>
      <c r="E3421" s="257"/>
      <c r="F3421" s="257" t="str">
        <v>白色-200*230cm</v>
      </c>
      <c r="G3421" s="231"/>
      <c r="H3421" s="231"/>
      <c r="I3421" s="231"/>
      <c r="J3421" s="231"/>
      <c r="K3421" s="231"/>
      <c r="L3421" s="231"/>
      <c r="M3421" s="231"/>
      <c r="N3421" s="231"/>
      <c r="O3421" s="231"/>
      <c r="P3421" s="231"/>
      <c r="Q3421" s="231"/>
      <c r="R3421" s="231"/>
      <c r="S3421" s="231"/>
      <c r="T3421" s="231"/>
    </row>
    <row r="3422">
      <c r="A3422" s="257" t="str">
        <v>0103100002-220*240-w</v>
      </c>
      <c r="B3422" s="257" t="str">
        <v>0103100002</v>
      </c>
      <c r="C3422" s="257" t="str">
        <v>αTOUR PLANET 照耀恒星高纯白鹅绒被</v>
      </c>
      <c r="D3422" s="257"/>
      <c r="E3422" s="257"/>
      <c r="F3422" s="257" t="str">
        <v>白色-220*240cm</v>
      </c>
      <c r="G3422" s="231"/>
      <c r="H3422" s="231"/>
      <c r="I3422" s="231"/>
      <c r="J3422" s="231"/>
      <c r="K3422" s="231"/>
      <c r="L3422" s="231"/>
      <c r="M3422" s="231"/>
      <c r="N3422" s="231"/>
      <c r="O3422" s="231"/>
      <c r="P3422" s="231"/>
      <c r="Q3422" s="231"/>
      <c r="R3422" s="231"/>
      <c r="S3422" s="231"/>
      <c r="T3422" s="231"/>
    </row>
    <row r="3423">
      <c r="A3423" s="257" t="str">
        <v>0102100002-a</v>
      </c>
      <c r="B3423" s="257" t="str">
        <v>0102100002</v>
      </c>
      <c r="C3423" s="257" t="str">
        <v>αTOUR PLANET 可调节软管护颈枕</v>
      </c>
      <c r="D3423" s="257"/>
      <c r="E3423" s="257"/>
      <c r="F3423" s="257" t="str">
        <v>成人-60*40cm</v>
      </c>
      <c r="G3423" s="231"/>
      <c r="H3423" s="231"/>
      <c r="I3423" s="231"/>
      <c r="J3423" s="231"/>
      <c r="K3423" s="231"/>
      <c r="L3423" s="231"/>
      <c r="M3423" s="231"/>
      <c r="N3423" s="231"/>
      <c r="O3423" s="231"/>
      <c r="P3423" s="231"/>
      <c r="Q3423" s="231"/>
      <c r="R3423" s="231"/>
      <c r="S3423" s="231"/>
      <c r="T3423" s="231"/>
    </row>
    <row r="3424">
      <c r="A3424" s="257" t="str">
        <v>0102100002-c</v>
      </c>
      <c r="B3424" s="257" t="str">
        <v>0102100002</v>
      </c>
      <c r="C3424" s="257" t="str">
        <v>αTOUR PLANET 可调节软管护颈枕</v>
      </c>
      <c r="D3424" s="257"/>
      <c r="E3424" s="257"/>
      <c r="F3424" s="257" t="str">
        <v>儿童-48*30cm</v>
      </c>
      <c r="G3424" s="231"/>
      <c r="H3424" s="231"/>
      <c r="I3424" s="231"/>
      <c r="J3424" s="231"/>
      <c r="K3424" s="231"/>
      <c r="L3424" s="231"/>
      <c r="M3424" s="231"/>
      <c r="N3424" s="231"/>
      <c r="O3424" s="231"/>
      <c r="P3424" s="231"/>
      <c r="Q3424" s="231"/>
      <c r="R3424" s="231"/>
      <c r="S3424" s="231"/>
      <c r="T3424" s="231"/>
    </row>
    <row r="3425">
      <c r="A3425" s="257" t="str">
        <v>0105100001-150*200-w</v>
      </c>
      <c r="B3425" s="257" t="str">
        <v>0105100001</v>
      </c>
      <c r="C3425" s="257" t="str">
        <v>αTOUR PLANET 法国进口白鸭绒复合床垫</v>
      </c>
      <c r="D3425" s="257"/>
      <c r="E3425" s="257"/>
      <c r="F3425" s="257" t="str">
        <v>白色,150*200cm</v>
      </c>
      <c r="G3425" s="231"/>
      <c r="H3425" s="231"/>
      <c r="I3425" s="231"/>
      <c r="J3425" s="231"/>
      <c r="K3425" s="231"/>
      <c r="L3425" s="231"/>
      <c r="M3425" s="231"/>
      <c r="N3425" s="231"/>
      <c r="O3425" s="231"/>
      <c r="P3425" s="231"/>
      <c r="Q3425" s="231"/>
      <c r="R3425" s="231"/>
      <c r="S3425" s="231"/>
      <c r="T3425" s="231"/>
    </row>
    <row r="3426">
      <c r="A3426" s="257" t="str">
        <v>0105100001-180*200-w</v>
      </c>
      <c r="B3426" s="257" t="str">
        <v>0105100001</v>
      </c>
      <c r="C3426" s="257" t="str">
        <v>αTOUR PLANET 法国进口白鸭绒复合床垫</v>
      </c>
      <c r="D3426" s="257"/>
      <c r="E3426" s="257"/>
      <c r="F3426" s="257" t="str">
        <v>白色,180*200cm</v>
      </c>
      <c r="G3426" s="231"/>
      <c r="H3426" s="231"/>
      <c r="I3426" s="231"/>
      <c r="J3426" s="231"/>
      <c r="K3426" s="231"/>
      <c r="L3426" s="231"/>
      <c r="M3426" s="231"/>
      <c r="N3426" s="231"/>
      <c r="O3426" s="231"/>
      <c r="P3426" s="231"/>
      <c r="Q3426" s="231"/>
      <c r="R3426" s="231"/>
      <c r="S3426" s="231"/>
      <c r="T3426" s="231"/>
    </row>
    <row r="3427">
      <c r="A3427" s="257" t="str">
        <v>0303100001-1-g</v>
      </c>
      <c r="B3427" s="257" t="str">
        <v>0303100001</v>
      </c>
      <c r="C3427" s="257" t="str">
        <v>αTOUR PLANET 豆袋懒人沙发</v>
      </c>
      <c r="D3427" s="257"/>
      <c r="E3427" s="257"/>
      <c r="F3427" s="257" t="str">
        <v>沙发-暗云衫绿</v>
      </c>
      <c r="G3427" s="231"/>
      <c r="H3427" s="231"/>
      <c r="I3427" s="231"/>
      <c r="J3427" s="231"/>
      <c r="K3427" s="231"/>
      <c r="L3427" s="231"/>
      <c r="M3427" s="231"/>
      <c r="N3427" s="231"/>
      <c r="O3427" s="231"/>
      <c r="P3427" s="231"/>
      <c r="Q3427" s="231"/>
      <c r="R3427" s="231"/>
      <c r="S3427" s="231"/>
      <c r="T3427" s="231"/>
    </row>
    <row r="3428">
      <c r="A3428" s="257" t="str">
        <v>0303100001-1-y</v>
      </c>
      <c r="B3428" s="257" t="str">
        <v>0303100001</v>
      </c>
      <c r="C3428" s="257" t="str">
        <v>αTOUR PLANET 豆袋懒人沙发</v>
      </c>
      <c r="D3428" s="257"/>
      <c r="E3428" s="257"/>
      <c r="F3428" s="257" t="str">
        <v>沙发-蜜柚黄</v>
      </c>
      <c r="G3428" s="231"/>
      <c r="H3428" s="231"/>
      <c r="I3428" s="231"/>
      <c r="J3428" s="231"/>
      <c r="K3428" s="231"/>
      <c r="L3428" s="231"/>
      <c r="M3428" s="231"/>
      <c r="N3428" s="231"/>
      <c r="O3428" s="231"/>
      <c r="P3428" s="231"/>
      <c r="Q3428" s="231"/>
      <c r="R3428" s="231"/>
      <c r="S3428" s="231"/>
      <c r="T3428" s="231"/>
    </row>
    <row r="3429">
      <c r="A3429" s="257" t="str">
        <v>0303100001-2-g</v>
      </c>
      <c r="B3429" s="257" t="str">
        <v>0303100001</v>
      </c>
      <c r="C3429" s="257" t="str">
        <v>αTOUR PLANET 豆袋懒人沙发</v>
      </c>
      <c r="D3429" s="257"/>
      <c r="E3429" s="257"/>
      <c r="F3429" s="257" t="str">
        <v>脚凳-暗云衫绿</v>
      </c>
      <c r="G3429" s="231"/>
      <c r="H3429" s="231"/>
      <c r="I3429" s="231"/>
      <c r="J3429" s="231"/>
      <c r="K3429" s="231"/>
      <c r="L3429" s="231"/>
      <c r="M3429" s="231"/>
      <c r="N3429" s="231"/>
      <c r="O3429" s="231"/>
      <c r="P3429" s="231"/>
      <c r="Q3429" s="231"/>
      <c r="R3429" s="231"/>
      <c r="S3429" s="231"/>
      <c r="T3429" s="231"/>
    </row>
    <row r="3430">
      <c r="A3430" s="257" t="str">
        <v>0303100001-2-y</v>
      </c>
      <c r="B3430" s="257" t="str">
        <v>0303100001</v>
      </c>
      <c r="C3430" s="257" t="str">
        <v>αTOUR PLANET 豆袋懒人沙发</v>
      </c>
      <c r="D3430" s="257"/>
      <c r="E3430" s="257"/>
      <c r="F3430" s="257" t="str">
        <v>脚凳-蜜柚黄</v>
      </c>
      <c r="G3430" s="231"/>
      <c r="H3430" s="231"/>
      <c r="I3430" s="231"/>
      <c r="J3430" s="231"/>
      <c r="K3430" s="231"/>
      <c r="L3430" s="231"/>
      <c r="M3430" s="231"/>
      <c r="N3430" s="231"/>
      <c r="O3430" s="231"/>
      <c r="P3430" s="231"/>
      <c r="Q3430" s="231"/>
      <c r="R3430" s="231"/>
      <c r="S3430" s="231"/>
      <c r="T3430" s="231"/>
    </row>
    <row r="3431">
      <c r="A3431" s="257" t="str">
        <v>0303100001-1-n</v>
      </c>
      <c r="B3431" s="257" t="str">
        <v>0303100001</v>
      </c>
      <c r="C3431" s="257" t="str">
        <v>αTOUR PLANET 豆袋懒人沙发</v>
      </c>
      <c r="D3431" s="257"/>
      <c r="E3431" s="257"/>
      <c r="F3431" s="257" t="str">
        <v>沙发-裸色</v>
      </c>
      <c r="G3431" s="231"/>
      <c r="H3431" s="231"/>
      <c r="I3431" s="231"/>
      <c r="J3431" s="231"/>
      <c r="K3431" s="231"/>
      <c r="L3431" s="231"/>
      <c r="M3431" s="231"/>
      <c r="N3431" s="231"/>
      <c r="O3431" s="231"/>
      <c r="P3431" s="231"/>
      <c r="Q3431" s="231"/>
      <c r="R3431" s="231"/>
      <c r="S3431" s="231"/>
      <c r="T3431" s="231"/>
    </row>
    <row r="3432">
      <c r="A3432" s="257" t="str">
        <v>0303100001-2-n</v>
      </c>
      <c r="B3432" s="257" t="str">
        <v>0303100001</v>
      </c>
      <c r="C3432" s="257" t="str">
        <v>αTOUR PLANET 豆袋懒人沙发</v>
      </c>
      <c r="D3432" s="257"/>
      <c r="E3432" s="257"/>
      <c r="F3432" s="257" t="str">
        <v>脚凳-裸色</v>
      </c>
      <c r="G3432" s="231"/>
      <c r="H3432" s="231"/>
      <c r="I3432" s="231"/>
      <c r="J3432" s="231"/>
      <c r="K3432" s="231"/>
      <c r="L3432" s="231"/>
      <c r="M3432" s="231"/>
      <c r="N3432" s="231"/>
      <c r="O3432" s="231"/>
      <c r="P3432" s="231"/>
      <c r="Q3432" s="231"/>
      <c r="R3432" s="231"/>
      <c r="S3432" s="231"/>
      <c r="T3432" s="231"/>
    </row>
    <row r="3433">
      <c r="A3433" s="257" t="str">
        <v>0406100018-p</v>
      </c>
      <c r="B3433" s="257" t="str">
        <v>0406100018</v>
      </c>
      <c r="C3433" s="257" t="str">
        <v>αTOUR PLANET 超柔太鼓圆抱枕</v>
      </c>
      <c r="D3433" s="257"/>
      <c r="E3433" s="257"/>
      <c r="F3433" s="257" t="str">
        <v>粉色</v>
      </c>
      <c r="G3433" s="231"/>
      <c r="H3433" s="231"/>
      <c r="I3433" s="231"/>
      <c r="J3433" s="231"/>
      <c r="K3433" s="231"/>
      <c r="L3433" s="231"/>
      <c r="M3433" s="231"/>
      <c r="N3433" s="231"/>
      <c r="O3433" s="231"/>
      <c r="P3433" s="231"/>
      <c r="Q3433" s="231"/>
      <c r="R3433" s="231"/>
      <c r="S3433" s="231"/>
      <c r="T3433" s="231"/>
    </row>
    <row r="3434">
      <c r="A3434" s="257" t="str">
        <v>0406100019-1</v>
      </c>
      <c r="B3434" s="257" t="str">
        <v>0406100019</v>
      </c>
      <c r="C3434" s="257" t="str">
        <v>αTOUR PLANET 猫咪异形抱枕</v>
      </c>
      <c r="D3434" s="257"/>
      <c r="E3434" s="257"/>
      <c r="F3434" s="257" t="str">
        <v>默认</v>
      </c>
      <c r="G3434" s="231"/>
      <c r="H3434" s="231"/>
      <c r="I3434" s="231"/>
      <c r="J3434" s="231"/>
      <c r="K3434" s="231"/>
      <c r="L3434" s="231"/>
      <c r="M3434" s="231"/>
      <c r="N3434" s="231"/>
      <c r="O3434" s="231"/>
      <c r="P3434" s="231"/>
      <c r="Q3434" s="231"/>
      <c r="R3434" s="231"/>
      <c r="S3434" s="231"/>
      <c r="T3434" s="231"/>
    </row>
    <row r="3435">
      <c r="A3435" s="257" t="str">
        <v>0406100020-p</v>
      </c>
      <c r="B3435" s="257" t="str">
        <v>0406100020</v>
      </c>
      <c r="C3435" s="257" t="str">
        <v>αTOUR PLANET 萌宠抱枕</v>
      </c>
      <c r="D3435" s="257"/>
      <c r="E3435" s="257"/>
      <c r="F3435" s="257" t="str">
        <v>熊猫</v>
      </c>
      <c r="G3435" s="231"/>
      <c r="H3435" s="231"/>
      <c r="I3435" s="231"/>
      <c r="J3435" s="231"/>
      <c r="K3435" s="231"/>
      <c r="L3435" s="231"/>
      <c r="M3435" s="231"/>
      <c r="N3435" s="231"/>
      <c r="O3435" s="231"/>
      <c r="P3435" s="231"/>
      <c r="Q3435" s="231"/>
      <c r="R3435" s="231"/>
      <c r="S3435" s="231"/>
      <c r="T3435" s="231"/>
    </row>
    <row r="3436">
      <c r="A3436" s="257" t="str">
        <v>0406100020-d</v>
      </c>
      <c r="B3436" s="257" t="str">
        <v>0406100020</v>
      </c>
      <c r="C3436" s="257" t="str">
        <v>αTOUR PLANET 萌宠抱枕</v>
      </c>
      <c r="D3436" s="257"/>
      <c r="E3436" s="257"/>
      <c r="F3436" s="257" t="str">
        <v>恐龙</v>
      </c>
      <c r="G3436" s="231"/>
      <c r="H3436" s="231"/>
      <c r="I3436" s="231"/>
      <c r="J3436" s="231"/>
      <c r="K3436" s="231"/>
      <c r="L3436" s="231"/>
      <c r="M3436" s="231"/>
      <c r="N3436" s="231"/>
      <c r="O3436" s="231"/>
      <c r="P3436" s="231"/>
      <c r="Q3436" s="231"/>
      <c r="R3436" s="231"/>
      <c r="S3436" s="231"/>
      <c r="T3436" s="231"/>
    </row>
    <row r="3437">
      <c r="A3437" s="257" t="str">
        <v>0406100021-g</v>
      </c>
      <c r="B3437" s="257" t="str">
        <v>0406100021</v>
      </c>
      <c r="C3437" s="257" t="str">
        <v>αTOUR PLANET 超柔四季盖毯</v>
      </c>
      <c r="D3437" s="257"/>
      <c r="E3437" s="257"/>
      <c r="F3437" s="257" t="str">
        <v>灰色</v>
      </c>
      <c r="G3437" s="231"/>
      <c r="H3437" s="231"/>
      <c r="I3437" s="231"/>
      <c r="J3437" s="231"/>
      <c r="K3437" s="231"/>
      <c r="L3437" s="231"/>
      <c r="M3437" s="231"/>
      <c r="N3437" s="231"/>
      <c r="O3437" s="231"/>
      <c r="P3437" s="231"/>
      <c r="Q3437" s="231"/>
      <c r="R3437" s="231"/>
      <c r="S3437" s="231"/>
      <c r="T3437" s="231"/>
    </row>
    <row r="3438">
      <c r="A3438" s="257" t="str">
        <v>0503100007-S</v>
      </c>
      <c r="B3438" s="257" t="str">
        <v>0503100007</v>
      </c>
      <c r="C3438" s="257" t="str">
        <v>天然裸棉收纳袋</v>
      </c>
      <c r="D3438" s="257"/>
      <c r="E3438" s="257"/>
      <c r="F3438" s="257" t="str">
        <v>S</v>
      </c>
      <c r="G3438" s="231"/>
      <c r="H3438" s="231"/>
      <c r="I3438" s="231"/>
      <c r="J3438" s="231"/>
      <c r="K3438" s="231"/>
      <c r="L3438" s="231"/>
      <c r="M3438" s="231"/>
      <c r="N3438" s="231"/>
      <c r="O3438" s="231"/>
      <c r="P3438" s="231"/>
      <c r="Q3438" s="231"/>
      <c r="R3438" s="231"/>
      <c r="S3438" s="231"/>
      <c r="T3438" s="231"/>
    </row>
    <row r="3439">
      <c r="A3439" s="257" t="str">
        <v>0503100007-M</v>
      </c>
      <c r="B3439" s="257" t="str">
        <v>0503100007</v>
      </c>
      <c r="C3439" s="257" t="str">
        <v>天然裸棉收纳袋</v>
      </c>
      <c r="D3439" s="257"/>
      <c r="E3439" s="257"/>
      <c r="F3439" s="257" t="str">
        <v>M</v>
      </c>
      <c r="G3439" s="231"/>
      <c r="H3439" s="231"/>
      <c r="I3439" s="231"/>
      <c r="J3439" s="231"/>
      <c r="K3439" s="231"/>
      <c r="L3439" s="231"/>
      <c r="M3439" s="231"/>
      <c r="N3439" s="231"/>
      <c r="O3439" s="231"/>
      <c r="P3439" s="231"/>
      <c r="Q3439" s="231"/>
      <c r="R3439" s="231"/>
      <c r="S3439" s="231"/>
      <c r="T3439" s="231"/>
    </row>
    <row r="3440">
      <c r="A3440" s="257" t="str">
        <v>0503100007-L</v>
      </c>
      <c r="B3440" s="257" t="str">
        <v>0503100007</v>
      </c>
      <c r="C3440" s="257" t="str">
        <v>天然裸棉收纳袋</v>
      </c>
      <c r="D3440" s="257"/>
      <c r="E3440" s="257"/>
      <c r="F3440" s="257" t="str">
        <v>L</v>
      </c>
      <c r="G3440" s="231"/>
      <c r="H3440" s="231"/>
      <c r="I3440" s="231"/>
      <c r="J3440" s="231"/>
      <c r="K3440" s="231"/>
      <c r="L3440" s="231"/>
      <c r="M3440" s="231"/>
      <c r="N3440" s="231"/>
      <c r="O3440" s="231"/>
      <c r="P3440" s="231"/>
      <c r="Q3440" s="231"/>
      <c r="R3440" s="231"/>
      <c r="S3440" s="231"/>
      <c r="T3440" s="231"/>
    </row>
    <row r="3441">
      <c r="A3441" s="257" t="str">
        <v>0102100003-1</v>
      </c>
      <c r="B3441" s="257" t="str">
        <v>0102100003</v>
      </c>
      <c r="C3441" s="257" t="str">
        <v>αTOUR PLANET 控温凝胶X太空棉双感舒面枕（凝胶面）</v>
      </c>
      <c r="D3441" s="257"/>
      <c r="E3441" s="257"/>
      <c r="F3441" s="257" t="str">
        <v>本白-60*40*12/10cm</v>
      </c>
      <c r="G3441" s="231"/>
      <c r="H3441" s="231"/>
      <c r="I3441" s="231"/>
      <c r="J3441" s="231"/>
      <c r="K3441" s="231"/>
      <c r="L3441" s="231"/>
      <c r="M3441" s="231"/>
      <c r="N3441" s="231"/>
      <c r="O3441" s="231"/>
      <c r="P3441" s="231"/>
      <c r="Q3441" s="231"/>
      <c r="R3441" s="231"/>
      <c r="S3441" s="231"/>
      <c r="T3441" s="231"/>
    </row>
    <row r="3442">
      <c r="A3442" s="257" t="str">
        <v>0102100004-plus</v>
      </c>
      <c r="B3442" s="257" t="str">
        <v>0102100004</v>
      </c>
      <c r="C3442" s="257" t="str">
        <v>αTOUR PLANET 控温凝胶X太空棉双感支撑枕（凝胶颗粒）</v>
      </c>
      <c r="D3442" s="257"/>
      <c r="E3442" s="257"/>
      <c r="F3442" s="257" t="str">
        <v>plus（加大枕面）66*42*9/11</v>
      </c>
      <c r="G3442" s="231"/>
      <c r="H3442" s="231"/>
      <c r="I3442" s="231"/>
      <c r="J3442" s="231"/>
      <c r="K3442" s="231"/>
      <c r="L3442" s="231"/>
      <c r="M3442" s="231"/>
      <c r="N3442" s="231"/>
      <c r="O3442" s="231"/>
      <c r="P3442" s="231"/>
      <c r="Q3442" s="231"/>
      <c r="R3442" s="231"/>
      <c r="S3442" s="231"/>
      <c r="T3442" s="231"/>
    </row>
    <row r="3443">
      <c r="A3443" s="257" t="str">
        <v>0102100004-std</v>
      </c>
      <c r="B3443" s="257" t="str">
        <v>0102100004</v>
      </c>
      <c r="C3443" s="257" t="str">
        <v>αTOUR PLANET 控温凝胶X太空棉双感支撑枕（凝胶颗粒）</v>
      </c>
      <c r="D3443" s="257"/>
      <c r="E3443" s="257"/>
      <c r="F3443" s="257" t="str">
        <v>std（标准枕面）63*40*7/9</v>
      </c>
      <c r="G3443" s="231"/>
      <c r="H3443" s="231"/>
      <c r="I3443" s="231"/>
      <c r="J3443" s="231"/>
      <c r="K3443" s="231"/>
      <c r="L3443" s="231"/>
      <c r="M3443" s="231"/>
      <c r="N3443" s="231"/>
      <c r="O3443" s="231"/>
      <c r="P3443" s="231"/>
      <c r="Q3443" s="231"/>
      <c r="R3443" s="231"/>
      <c r="S3443" s="231"/>
      <c r="T3443" s="231"/>
    </row>
    <row r="3444">
      <c r="A3444" s="257" t="str">
        <v>0102100004-mini</v>
      </c>
      <c r="B3444" s="257" t="str">
        <v>0102100004</v>
      </c>
      <c r="C3444" s="257" t="str">
        <v>αTOUR PLANET 控温凝胶X太空棉双感支撑枕（凝胶颗粒）</v>
      </c>
      <c r="D3444" s="257"/>
      <c r="E3444" s="257"/>
      <c r="F3444" s="257" t="str">
        <v>mini（儿童枕）55*35*5/7</v>
      </c>
      <c r="G3444" s="231"/>
      <c r="H3444" s="231"/>
      <c r="I3444" s="231"/>
      <c r="J3444" s="231"/>
      <c r="K3444" s="231"/>
      <c r="L3444" s="231"/>
      <c r="M3444" s="231"/>
      <c r="N3444" s="231"/>
      <c r="O3444" s="231"/>
      <c r="P3444" s="231"/>
      <c r="Q3444" s="231"/>
      <c r="R3444" s="231"/>
      <c r="S3444" s="231"/>
      <c r="T3444" s="231"/>
    </row>
    <row r="3445">
      <c r="A3445" s="257" t="str">
        <v>0202000001-30mL</v>
      </c>
      <c r="B3445" s="257" t="str">
        <v>0202000001</v>
      </c>
      <c r="C3445" s="257" t="str">
        <v>萨和 暗夜生长香水</v>
      </c>
      <c r="D3445" s="257"/>
      <c r="E3445" s="257"/>
      <c r="F3445" s="257" t="str">
        <v>30mL</v>
      </c>
      <c r="G3445" s="231"/>
      <c r="H3445" s="231"/>
      <c r="I3445" s="231"/>
      <c r="J3445" s="231"/>
      <c r="K3445" s="231"/>
      <c r="L3445" s="231"/>
      <c r="M3445" s="231"/>
      <c r="N3445" s="231"/>
      <c r="O3445" s="231"/>
      <c r="P3445" s="231"/>
      <c r="Q3445" s="231"/>
      <c r="R3445" s="231"/>
      <c r="S3445" s="231"/>
      <c r="T3445" s="231"/>
    </row>
    <row r="3446">
      <c r="A3446" s="257" t="str">
        <v>0202000001-50mL</v>
      </c>
      <c r="B3446" s="257" t="str">
        <v>0202000001</v>
      </c>
      <c r="C3446" s="257" t="str">
        <v>萨和 暗夜生长香水</v>
      </c>
      <c r="D3446" s="257"/>
      <c r="E3446" s="257"/>
      <c r="F3446" s="257" t="str">
        <v>50mL</v>
      </c>
      <c r="G3446" s="231"/>
      <c r="H3446" s="231"/>
      <c r="I3446" s="231"/>
      <c r="J3446" s="231"/>
      <c r="K3446" s="231"/>
      <c r="L3446" s="231"/>
      <c r="M3446" s="231"/>
      <c r="N3446" s="231"/>
      <c r="O3446" s="231"/>
      <c r="P3446" s="231"/>
      <c r="Q3446" s="231"/>
      <c r="R3446" s="231"/>
      <c r="S3446" s="231"/>
      <c r="T3446" s="231"/>
    </row>
    <row r="3447">
      <c r="A3447" s="257" t="str">
        <v>0202000002-30mL</v>
      </c>
      <c r="B3447" s="257" t="str">
        <v>0202000002</v>
      </c>
      <c r="C3447" s="257" t="str">
        <v>萨和 向野而生香水</v>
      </c>
      <c r="D3447" s="257"/>
      <c r="E3447" s="257"/>
      <c r="F3447" s="257" t="str">
        <v>30mL</v>
      </c>
      <c r="G3447" s="231"/>
      <c r="H3447" s="231"/>
      <c r="I3447" s="231"/>
      <c r="J3447" s="231"/>
      <c r="K3447" s="231"/>
      <c r="L3447" s="231"/>
      <c r="M3447" s="231"/>
      <c r="N3447" s="231"/>
      <c r="O3447" s="231"/>
      <c r="P3447" s="231"/>
      <c r="Q3447" s="231"/>
      <c r="R3447" s="231"/>
      <c r="S3447" s="231"/>
      <c r="T3447" s="231"/>
    </row>
    <row r="3448">
      <c r="A3448" s="257" t="str">
        <v>0202000002-50mL</v>
      </c>
      <c r="B3448" s="257" t="str">
        <v>0202000002</v>
      </c>
      <c r="C3448" s="257" t="str">
        <v>萨和 向野而生香水</v>
      </c>
      <c r="D3448" s="257"/>
      <c r="E3448" s="257"/>
      <c r="F3448" s="257" t="str">
        <v>50mL</v>
      </c>
      <c r="G3448" s="231"/>
      <c r="H3448" s="231"/>
      <c r="I3448" s="231"/>
      <c r="J3448" s="231"/>
      <c r="K3448" s="231"/>
      <c r="L3448" s="231"/>
      <c r="M3448" s="231"/>
      <c r="N3448" s="231"/>
      <c r="O3448" s="231"/>
      <c r="P3448" s="231"/>
      <c r="Q3448" s="231"/>
      <c r="R3448" s="231"/>
      <c r="S3448" s="231"/>
      <c r="T3448" s="231"/>
    </row>
    <row r="3449">
      <c r="A3449" s="257" t="str">
        <v>0202000003-30mL</v>
      </c>
      <c r="B3449" s="257" t="str">
        <v>0202000003</v>
      </c>
      <c r="C3449" s="257" t="str">
        <v>萨和 燃湖香水</v>
      </c>
      <c r="D3449" s="257"/>
      <c r="E3449" s="257"/>
      <c r="F3449" s="257" t="str">
        <v>30mL</v>
      </c>
      <c r="G3449" s="231"/>
      <c r="H3449" s="231"/>
      <c r="I3449" s="231"/>
      <c r="J3449" s="231"/>
      <c r="K3449" s="231"/>
      <c r="L3449" s="231"/>
      <c r="M3449" s="231"/>
      <c r="N3449" s="231"/>
      <c r="O3449" s="231"/>
      <c r="P3449" s="231"/>
      <c r="Q3449" s="231"/>
      <c r="R3449" s="231"/>
      <c r="S3449" s="231"/>
      <c r="T3449" s="231"/>
    </row>
    <row r="3450">
      <c r="A3450" s="257" t="str">
        <v>0202000003-50mL</v>
      </c>
      <c r="B3450" s="257" t="str">
        <v>0202000003</v>
      </c>
      <c r="C3450" s="257" t="str">
        <v>萨和 燃湖香水</v>
      </c>
      <c r="D3450" s="257"/>
      <c r="E3450" s="257"/>
      <c r="F3450" s="257" t="str">
        <v>50mL</v>
      </c>
      <c r="G3450" s="231"/>
      <c r="H3450" s="231"/>
      <c r="I3450" s="231"/>
      <c r="J3450" s="231"/>
      <c r="K3450" s="231"/>
      <c r="L3450" s="231"/>
      <c r="M3450" s="231"/>
      <c r="N3450" s="231"/>
      <c r="O3450" s="231"/>
      <c r="P3450" s="231"/>
      <c r="Q3450" s="231"/>
      <c r="R3450" s="231"/>
      <c r="S3450" s="231"/>
      <c r="T3450" s="231"/>
    </row>
    <row r="3451">
      <c r="A3451" s="257" t="str">
        <v>0302100003-b</v>
      </c>
      <c r="B3451" s="257" t="str">
        <v>0302100003</v>
      </c>
      <c r="C3451" s="257" t="str">
        <v>αTOUR PLANET 轻奢黑胡桃木床头柜</v>
      </c>
      <c r="D3451" s="257"/>
      <c r="E3451" s="257"/>
      <c r="F3451" s="257" t="str">
        <v>黑胡桃木色</v>
      </c>
      <c r="G3451" s="231"/>
      <c r="H3451" s="231"/>
      <c r="I3451" s="231"/>
      <c r="J3451" s="231"/>
      <c r="K3451" s="231"/>
      <c r="L3451" s="231"/>
      <c r="M3451" s="231"/>
      <c r="N3451" s="231"/>
      <c r="O3451" s="231"/>
      <c r="P3451" s="231"/>
      <c r="Q3451" s="231"/>
      <c r="R3451" s="231"/>
      <c r="S3451" s="231"/>
      <c r="T3451" s="231"/>
    </row>
    <row r="3452">
      <c r="A3452" s="257" t="str">
        <v>0406100001-p</v>
      </c>
      <c r="B3452" s="257" t="str">
        <v>0406100001</v>
      </c>
      <c r="C3452" s="257" t="str">
        <v>αTOUR PLANET 萌宠圆柱抱枕</v>
      </c>
      <c r="D3452" s="257"/>
      <c r="E3452" s="257"/>
      <c r="F3452" s="257" t="str">
        <v>熊猫</v>
      </c>
      <c r="G3452" s="231"/>
      <c r="H3452" s="231"/>
      <c r="I3452" s="231"/>
      <c r="J3452" s="231"/>
      <c r="K3452" s="231"/>
      <c r="L3452" s="231"/>
      <c r="M3452" s="231"/>
      <c r="N3452" s="231"/>
      <c r="O3452" s="231"/>
      <c r="P3452" s="231"/>
      <c r="Q3452" s="231"/>
      <c r="R3452" s="231"/>
      <c r="S3452" s="231"/>
      <c r="T3452" s="231"/>
    </row>
    <row r="3453">
      <c r="A3453" s="257" t="str">
        <v>0406100001-d</v>
      </c>
      <c r="B3453" s="257" t="str">
        <v>0406100001</v>
      </c>
      <c r="C3453" s="257" t="str">
        <v>αTOUR PLANET 萌宠圆柱抱枕</v>
      </c>
      <c r="D3453" s="257"/>
      <c r="E3453" s="257"/>
      <c r="F3453" s="257" t="str">
        <v>恐龙</v>
      </c>
      <c r="G3453" s="231"/>
      <c r="H3453" s="231"/>
      <c r="I3453" s="231"/>
      <c r="J3453" s="231"/>
      <c r="K3453" s="231"/>
      <c r="L3453" s="231"/>
      <c r="M3453" s="231"/>
      <c r="N3453" s="231"/>
      <c r="O3453" s="231"/>
      <c r="P3453" s="231"/>
      <c r="Q3453" s="231"/>
      <c r="R3453" s="231"/>
      <c r="S3453" s="231"/>
      <c r="T3453" s="231"/>
    </row>
    <row r="3454">
      <c r="A3454" s="257" t="str">
        <v>0406100002-d</v>
      </c>
      <c r="B3454" s="257" t="str">
        <v>0406100002</v>
      </c>
      <c r="C3454" s="257" t="str">
        <v>αTOUR PLANET 宠萌盖毯</v>
      </c>
      <c r="D3454" s="257"/>
      <c r="E3454" s="257"/>
      <c r="F3454" s="257" t="str">
        <v>恐龙</v>
      </c>
      <c r="G3454" s="231"/>
      <c r="H3454" s="231"/>
      <c r="I3454" s="231"/>
      <c r="J3454" s="231"/>
      <c r="K3454" s="231"/>
      <c r="L3454" s="231"/>
      <c r="M3454" s="231"/>
      <c r="N3454" s="231"/>
      <c r="O3454" s="231"/>
      <c r="P3454" s="231"/>
      <c r="Q3454" s="231"/>
      <c r="R3454" s="231"/>
      <c r="S3454" s="231"/>
      <c r="T3454" s="231"/>
    </row>
    <row r="3455">
      <c r="A3455" s="257" t="str">
        <v>0406100002-p</v>
      </c>
      <c r="B3455" s="257" t="str">
        <v>0406100002</v>
      </c>
      <c r="C3455" s="257" t="str">
        <v>αTOUR PLANET 宠萌盖毯</v>
      </c>
      <c r="D3455" s="257"/>
      <c r="E3455" s="257"/>
      <c r="F3455" s="257" t="str">
        <v>熊猫</v>
      </c>
      <c r="G3455" s="231"/>
      <c r="H3455" s="231"/>
      <c r="I3455" s="231"/>
      <c r="J3455" s="231"/>
      <c r="K3455" s="231"/>
      <c r="L3455" s="231"/>
      <c r="M3455" s="231"/>
      <c r="N3455" s="231"/>
      <c r="O3455" s="231"/>
      <c r="P3455" s="231"/>
      <c r="Q3455" s="231"/>
      <c r="R3455" s="231"/>
      <c r="S3455" s="231"/>
      <c r="T3455" s="231"/>
    </row>
    <row r="3456">
      <c r="A3456" s="257" t="str">
        <v>0501100001-20-w</v>
      </c>
      <c r="B3456" s="257" t="str">
        <v>0501100001</v>
      </c>
      <c r="C3456" s="257" t="str">
        <v>Z2GO&amp;CO. R1.6系列质行铝框PC拉杆箱-20寸</v>
      </c>
      <c r="D3456" s="257"/>
      <c r="E3456" s="257"/>
      <c r="F3456" s="257" t="str">
        <v>白蓝调-PC、铝框-20寸</v>
      </c>
      <c r="G3456" s="231"/>
      <c r="H3456" s="231"/>
      <c r="I3456" s="231"/>
      <c r="J3456" s="231"/>
      <c r="K3456" s="231"/>
      <c r="L3456" s="231"/>
      <c r="M3456" s="231"/>
      <c r="N3456" s="231"/>
      <c r="O3456" s="231"/>
      <c r="P3456" s="231"/>
      <c r="Q3456" s="231"/>
      <c r="R3456" s="231"/>
      <c r="S3456" s="231"/>
      <c r="T3456" s="231"/>
    </row>
    <row r="3457">
      <c r="A3457" s="257" t="str">
        <v>0501100001-20-b</v>
      </c>
      <c r="B3457" s="257" t="str">
        <v>0501100001</v>
      </c>
      <c r="C3457" s="257" t="str">
        <v>Z2GO&amp;CO. R1.6系列质行铝框PC拉杆箱-20寸</v>
      </c>
      <c r="D3457" s="257"/>
      <c r="E3457" s="257"/>
      <c r="F3457" s="257" t="str">
        <v>石墨黑-PC、铝框-20寸</v>
      </c>
      <c r="G3457" s="231"/>
      <c r="H3457" s="231"/>
      <c r="I3457" s="231"/>
      <c r="J3457" s="231"/>
      <c r="K3457" s="231"/>
      <c r="L3457" s="231"/>
      <c r="M3457" s="231"/>
      <c r="N3457" s="231"/>
      <c r="O3457" s="231"/>
      <c r="P3457" s="231"/>
      <c r="Q3457" s="231"/>
      <c r="R3457" s="231"/>
      <c r="S3457" s="231"/>
      <c r="T3457" s="231"/>
    </row>
    <row r="3458">
      <c r="A3458" s="257" t="str">
        <v>0501100001-20-g</v>
      </c>
      <c r="B3458" s="257" t="str">
        <v>0501100001</v>
      </c>
      <c r="C3458" s="257" t="str">
        <v>Z2GO&amp;CO. R1.6系列质行铝框PC拉杆箱-20寸</v>
      </c>
      <c r="D3458" s="257"/>
      <c r="E3458" s="257"/>
      <c r="F3458" s="257" t="str">
        <v>氧气绿-PC、铝框-20寸</v>
      </c>
      <c r="G3458" s="231"/>
      <c r="H3458" s="231"/>
      <c r="I3458" s="231"/>
      <c r="J3458" s="231"/>
      <c r="K3458" s="231"/>
      <c r="L3458" s="231"/>
      <c r="M3458" s="231"/>
      <c r="N3458" s="231"/>
      <c r="O3458" s="231"/>
      <c r="P3458" s="231"/>
      <c r="Q3458" s="231"/>
      <c r="R3458" s="231"/>
      <c r="S3458" s="231"/>
      <c r="T3458" s="231"/>
    </row>
    <row r="3459">
      <c r="A3459" s="257" t="str">
        <v>0501100001-20-p</v>
      </c>
      <c r="B3459" s="257" t="str">
        <v>0501100001</v>
      </c>
      <c r="C3459" s="257" t="str">
        <v>Z2GO&amp;CO. R1.6系列质行铝框PC拉杆箱-20寸</v>
      </c>
      <c r="D3459" s="257"/>
      <c r="E3459" s="257"/>
      <c r="F3459" s="257" t="str">
        <v>西柚粉-PC、铝框-20寸</v>
      </c>
      <c r="G3459" s="231"/>
      <c r="H3459" s="231"/>
      <c r="I3459" s="231"/>
      <c r="J3459" s="231"/>
      <c r="K3459" s="231"/>
      <c r="L3459" s="231"/>
      <c r="M3459" s="231"/>
      <c r="N3459" s="231"/>
      <c r="O3459" s="231"/>
      <c r="P3459" s="231"/>
      <c r="Q3459" s="231"/>
      <c r="R3459" s="231"/>
      <c r="S3459" s="231"/>
      <c r="T3459" s="231"/>
    </row>
    <row r="3460">
      <c r="A3460" s="257" t="str">
        <v>0501100001-20-s</v>
      </c>
      <c r="B3460" s="257" t="str">
        <v>0501100001</v>
      </c>
      <c r="C3460" s="257" t="str">
        <v>Z2GO&amp;CO. R1.6系列质行铝框PC拉杆箱-20寸</v>
      </c>
      <c r="D3460" s="257"/>
      <c r="E3460" s="257"/>
      <c r="F3460" s="257" t="str">
        <v>太空银-PC、铝框-20寸</v>
      </c>
      <c r="G3460" s="231"/>
      <c r="H3460" s="231"/>
      <c r="I3460" s="231"/>
      <c r="J3460" s="231"/>
      <c r="K3460" s="231"/>
      <c r="L3460" s="231"/>
      <c r="M3460" s="231"/>
      <c r="N3460" s="231"/>
      <c r="O3460" s="231"/>
      <c r="P3460" s="231"/>
      <c r="Q3460" s="231"/>
      <c r="R3460" s="231"/>
      <c r="S3460" s="231"/>
      <c r="T3460" s="231"/>
    </row>
    <row r="3461">
      <c r="A3461" s="257" t="str">
        <v>0501100002-24-w</v>
      </c>
      <c r="B3461" s="257" t="str">
        <v>0501100002</v>
      </c>
      <c r="C3461" s="257" t="str">
        <v>Z2GO&amp;CO. R1.6系列质行铝框PC拉杆箱-24寸</v>
      </c>
      <c r="D3461" s="257"/>
      <c r="E3461" s="257"/>
      <c r="F3461" s="257" t="str">
        <v>白蓝调-PC、铝框-24寸</v>
      </c>
      <c r="G3461" s="231"/>
      <c r="H3461" s="231"/>
      <c r="I3461" s="231"/>
      <c r="J3461" s="231"/>
      <c r="K3461" s="231"/>
      <c r="L3461" s="231"/>
      <c r="M3461" s="231"/>
      <c r="N3461" s="231"/>
      <c r="O3461" s="231"/>
      <c r="P3461" s="231"/>
      <c r="Q3461" s="231"/>
      <c r="R3461" s="231"/>
      <c r="S3461" s="231"/>
      <c r="T3461" s="231"/>
    </row>
    <row r="3462">
      <c r="A3462" s="257" t="str">
        <v>0501100002-24-b</v>
      </c>
      <c r="B3462" s="257" t="str">
        <v>0501100002</v>
      </c>
      <c r="C3462" s="257" t="str">
        <v>Z2GO&amp;CO. R1.6系列质行铝框PC拉杆箱-24寸</v>
      </c>
      <c r="D3462" s="257"/>
      <c r="E3462" s="257"/>
      <c r="F3462" s="257" t="str">
        <v>石墨黑-PC、铝框-24寸</v>
      </c>
      <c r="G3462" s="231"/>
      <c r="H3462" s="231"/>
      <c r="I3462" s="231"/>
      <c r="J3462" s="231"/>
      <c r="K3462" s="231"/>
      <c r="L3462" s="231"/>
      <c r="M3462" s="231"/>
      <c r="N3462" s="231"/>
      <c r="O3462" s="231"/>
      <c r="P3462" s="231"/>
      <c r="Q3462" s="231"/>
      <c r="R3462" s="231"/>
      <c r="S3462" s="231"/>
      <c r="T3462" s="231"/>
    </row>
    <row r="3463">
      <c r="A3463" s="257" t="str">
        <v>0501100002-24-g</v>
      </c>
      <c r="B3463" s="257" t="str">
        <v>0501100002</v>
      </c>
      <c r="C3463" s="257" t="str">
        <v>Z2GO&amp;CO. R1.6系列质行铝框PC拉杆箱-24寸</v>
      </c>
      <c r="D3463" s="257"/>
      <c r="E3463" s="257"/>
      <c r="F3463" s="257" t="str">
        <v>氧气绿-PC、铝框-24寸</v>
      </c>
      <c r="G3463" s="231"/>
      <c r="H3463" s="231"/>
      <c r="I3463" s="231"/>
      <c r="J3463" s="231"/>
      <c r="K3463" s="231"/>
      <c r="L3463" s="231"/>
      <c r="M3463" s="231"/>
      <c r="N3463" s="231"/>
      <c r="O3463" s="231"/>
      <c r="P3463" s="231"/>
      <c r="Q3463" s="231"/>
      <c r="R3463" s="231"/>
      <c r="S3463" s="231"/>
      <c r="T3463" s="231"/>
    </row>
    <row r="3464">
      <c r="A3464" s="257" t="str">
        <v>0501100002-24-p</v>
      </c>
      <c r="B3464" s="257" t="str">
        <v>0501100002</v>
      </c>
      <c r="C3464" s="257" t="str">
        <v>Z2GO&amp;CO. R1.6系列质行铝框PC拉杆箱-24寸</v>
      </c>
      <c r="D3464" s="257"/>
      <c r="E3464" s="257"/>
      <c r="F3464" s="257" t="str">
        <v>西柚粉-PC、铝框-24寸</v>
      </c>
      <c r="G3464" s="231"/>
      <c r="H3464" s="231"/>
      <c r="I3464" s="231"/>
      <c r="J3464" s="231"/>
      <c r="K3464" s="231"/>
      <c r="L3464" s="231"/>
      <c r="M3464" s="231"/>
      <c r="N3464" s="231"/>
      <c r="O3464" s="231"/>
      <c r="P3464" s="231"/>
      <c r="Q3464" s="231"/>
      <c r="R3464" s="231"/>
      <c r="S3464" s="231"/>
      <c r="T3464" s="231"/>
    </row>
    <row r="3465">
      <c r="A3465" s="257" t="str">
        <v>0501100002-24-s</v>
      </c>
      <c r="B3465" s="257" t="str">
        <v>0501100002</v>
      </c>
      <c r="C3465" s="257" t="str">
        <v>Z2GO&amp;CO. R1.6系列质行铝框PC拉杆箱-24寸</v>
      </c>
      <c r="D3465" s="257"/>
      <c r="E3465" s="257"/>
      <c r="F3465" s="257" t="str">
        <v>太空银-PC、铝框-24寸</v>
      </c>
      <c r="G3465" s="231"/>
      <c r="H3465" s="231"/>
      <c r="I3465" s="231"/>
      <c r="J3465" s="231"/>
      <c r="K3465" s="231"/>
      <c r="L3465" s="231"/>
      <c r="M3465" s="231"/>
      <c r="N3465" s="231"/>
      <c r="O3465" s="231"/>
      <c r="P3465" s="231"/>
      <c r="Q3465" s="231"/>
      <c r="R3465" s="231"/>
      <c r="S3465" s="231"/>
      <c r="T3465" s="231"/>
    </row>
    <row r="3466">
      <c r="A3466" s="257" t="str">
        <v>0501100003-28-w</v>
      </c>
      <c r="B3466" s="257" t="str">
        <v>0501100003</v>
      </c>
      <c r="C3466" s="257" t="str">
        <v>Z2GO&amp;CO. R1.6系列质行铝框PC拉杆箱-28寸</v>
      </c>
      <c r="D3466" s="257"/>
      <c r="E3466" s="257"/>
      <c r="F3466" s="257" t="str">
        <v>白蓝调-PC、铝框-28寸</v>
      </c>
      <c r="G3466" s="231"/>
      <c r="H3466" s="231"/>
      <c r="I3466" s="231"/>
      <c r="J3466" s="231"/>
      <c r="K3466" s="231"/>
      <c r="L3466" s="231"/>
      <c r="M3466" s="231"/>
      <c r="N3466" s="231"/>
      <c r="O3466" s="231"/>
      <c r="P3466" s="231"/>
      <c r="Q3466" s="231"/>
      <c r="R3466" s="231"/>
      <c r="S3466" s="231"/>
      <c r="T3466" s="231"/>
    </row>
    <row r="3467">
      <c r="A3467" s="257" t="str">
        <v>0501100003-28-b</v>
      </c>
      <c r="B3467" s="257" t="str">
        <v>0501100003</v>
      </c>
      <c r="C3467" s="257" t="str">
        <v>Z2GO&amp;CO. R1.6系列质行铝框PC拉杆箱-28寸</v>
      </c>
      <c r="D3467" s="257"/>
      <c r="E3467" s="257"/>
      <c r="F3467" s="257" t="str">
        <v>石墨黑-PC、铝框-28寸</v>
      </c>
      <c r="G3467" s="231"/>
      <c r="H3467" s="231"/>
      <c r="I3467" s="231"/>
      <c r="J3467" s="231"/>
      <c r="K3467" s="231"/>
      <c r="L3467" s="231"/>
      <c r="M3467" s="231"/>
      <c r="N3467" s="231"/>
      <c r="O3467" s="231"/>
      <c r="P3467" s="231"/>
      <c r="Q3467" s="231"/>
      <c r="R3467" s="231"/>
      <c r="S3467" s="231"/>
      <c r="T3467" s="231"/>
    </row>
    <row r="3468">
      <c r="A3468" s="257" t="str">
        <v>0501100003-28-g</v>
      </c>
      <c r="B3468" s="257" t="str">
        <v>0501100003</v>
      </c>
      <c r="C3468" s="257" t="str">
        <v>Z2GO&amp;CO. R1.6系列质行铝框PC拉杆箱-28寸</v>
      </c>
      <c r="D3468" s="257"/>
      <c r="E3468" s="257"/>
      <c r="F3468" s="257" t="str">
        <v>氧气绿-PC、铝框-28寸</v>
      </c>
      <c r="G3468" s="231"/>
      <c r="H3468" s="231"/>
      <c r="I3468" s="231"/>
      <c r="J3468" s="231"/>
      <c r="K3468" s="231"/>
      <c r="L3468" s="231"/>
      <c r="M3468" s="231"/>
      <c r="N3468" s="231"/>
      <c r="O3468" s="231"/>
      <c r="P3468" s="231"/>
      <c r="Q3468" s="231"/>
      <c r="R3468" s="231"/>
      <c r="S3468" s="231"/>
      <c r="T3468" s="231"/>
    </row>
    <row r="3469">
      <c r="A3469" s="257" t="str">
        <v>0501100003-28-p</v>
      </c>
      <c r="B3469" s="257" t="str">
        <v>0501100003</v>
      </c>
      <c r="C3469" s="257" t="str">
        <v>Z2GO&amp;CO. R1.6系列质行铝框PC拉杆箱-28寸</v>
      </c>
      <c r="D3469" s="257"/>
      <c r="E3469" s="257"/>
      <c r="F3469" s="257" t="str">
        <v>西柚粉-PC、铝框-28寸</v>
      </c>
      <c r="G3469" s="231"/>
      <c r="H3469" s="231"/>
      <c r="I3469" s="231"/>
      <c r="J3469" s="231"/>
      <c r="K3469" s="231"/>
      <c r="L3469" s="231"/>
      <c r="M3469" s="231"/>
      <c r="N3469" s="231"/>
      <c r="O3469" s="231"/>
      <c r="P3469" s="231"/>
      <c r="Q3469" s="231"/>
      <c r="R3469" s="231"/>
      <c r="S3469" s="231"/>
      <c r="T3469" s="231"/>
    </row>
    <row r="3470">
      <c r="A3470" s="257" t="str">
        <v>0501100003-28-s</v>
      </c>
      <c r="B3470" s="257" t="str">
        <v>0501100003</v>
      </c>
      <c r="C3470" s="257" t="str">
        <v>Z2GO&amp;CO. R1.6系列质行铝框PC拉杆箱-28寸</v>
      </c>
      <c r="D3470" s="257"/>
      <c r="E3470" s="257"/>
      <c r="F3470" s="257" t="str">
        <v>太空银-PC、铝框-28寸</v>
      </c>
      <c r="G3470" s="231"/>
      <c r="H3470" s="231"/>
      <c r="I3470" s="231"/>
      <c r="J3470" s="231"/>
      <c r="K3470" s="231"/>
      <c r="L3470" s="231"/>
      <c r="M3470" s="231"/>
      <c r="N3470" s="231"/>
      <c r="O3470" s="231"/>
      <c r="P3470" s="231"/>
      <c r="Q3470" s="231"/>
      <c r="R3470" s="231"/>
      <c r="S3470" s="231"/>
      <c r="T3470" s="231"/>
    </row>
    <row r="3471">
      <c r="A3471" s="257" t="str">
        <v>0501100004-20-b</v>
      </c>
      <c r="B3471" s="257" t="str">
        <v>0501100004</v>
      </c>
      <c r="C3471" s="257" t="str">
        <v>Z2GO&amp;CO. R1.6系列质行全铝镁拉杆箱-20寸</v>
      </c>
      <c r="D3471" s="257"/>
      <c r="E3471" s="257"/>
      <c r="F3471" s="257" t="str">
        <v>石墨黑-全铝镁-20寸</v>
      </c>
      <c r="G3471" s="231"/>
      <c r="H3471" s="231"/>
      <c r="I3471" s="231"/>
      <c r="J3471" s="231"/>
      <c r="K3471" s="231"/>
      <c r="L3471" s="231"/>
      <c r="M3471" s="231"/>
      <c r="N3471" s="231"/>
      <c r="O3471" s="231"/>
      <c r="P3471" s="231"/>
      <c r="Q3471" s="231"/>
      <c r="R3471" s="231"/>
      <c r="S3471" s="231"/>
      <c r="T3471" s="231"/>
    </row>
    <row r="3472">
      <c r="A3472" s="257" t="str">
        <v>0501100004-20-s</v>
      </c>
      <c r="B3472" s="257" t="str">
        <v>0501100004</v>
      </c>
      <c r="C3472" s="257" t="str">
        <v>Z2GO&amp;CO. R1.6系列质行全铝镁拉杆箱-20寸</v>
      </c>
      <c r="D3472" s="257"/>
      <c r="E3472" s="257"/>
      <c r="F3472" s="257" t="str">
        <v>太空银-全铝镁-20寸</v>
      </c>
      <c r="G3472" s="231"/>
      <c r="H3472" s="231"/>
      <c r="I3472" s="231"/>
      <c r="J3472" s="231"/>
      <c r="K3472" s="231"/>
      <c r="L3472" s="231"/>
      <c r="M3472" s="231"/>
      <c r="N3472" s="231"/>
      <c r="O3472" s="231"/>
      <c r="P3472" s="231"/>
      <c r="Q3472" s="231"/>
      <c r="R3472" s="231"/>
      <c r="S3472" s="231"/>
      <c r="T3472" s="231"/>
    </row>
    <row r="3473">
      <c r="A3473" s="257" t="str">
        <v>0501100005-24-b</v>
      </c>
      <c r="B3473" s="257" t="str">
        <v>0501100005</v>
      </c>
      <c r="C3473" s="257" t="str">
        <v>Z2GO&amp;CO. R1.6系列质行全铝镁拉杆箱-24寸</v>
      </c>
      <c r="D3473" s="257"/>
      <c r="E3473" s="257"/>
      <c r="F3473" s="257" t="str">
        <v>石墨黑-全铝镁-24寸</v>
      </c>
      <c r="G3473" s="231"/>
      <c r="H3473" s="231"/>
      <c r="I3473" s="231"/>
      <c r="J3473" s="231"/>
      <c r="K3473" s="231"/>
      <c r="L3473" s="231"/>
      <c r="M3473" s="231"/>
      <c r="N3473" s="231"/>
      <c r="O3473" s="231"/>
      <c r="P3473" s="231"/>
      <c r="Q3473" s="231"/>
      <c r="R3473" s="231"/>
      <c r="S3473" s="231"/>
      <c r="T3473" s="231"/>
    </row>
    <row r="3474">
      <c r="A3474" s="257" t="str">
        <v>0501100005-24-s</v>
      </c>
      <c r="B3474" s="257" t="str">
        <v>0501100005</v>
      </c>
      <c r="C3474" s="257" t="str">
        <v>Z2GO&amp;CO. R1.6系列质行全铝镁拉杆箱-24寸</v>
      </c>
      <c r="D3474" s="257"/>
      <c r="E3474" s="257"/>
      <c r="F3474" s="257" t="str">
        <v>太空银-全铝镁-24寸</v>
      </c>
      <c r="G3474" s="231"/>
      <c r="H3474" s="231"/>
      <c r="I3474" s="231"/>
      <c r="J3474" s="231"/>
      <c r="K3474" s="231"/>
      <c r="L3474" s="231"/>
      <c r="M3474" s="231"/>
      <c r="N3474" s="231"/>
      <c r="O3474" s="231"/>
      <c r="P3474" s="231"/>
      <c r="Q3474" s="231"/>
      <c r="R3474" s="231"/>
      <c r="S3474" s="231"/>
      <c r="T3474" s="231"/>
    </row>
    <row r="3475">
      <c r="A3475" s="257" t="str">
        <v>0501100006-28-b</v>
      </c>
      <c r="B3475" s="257" t="str">
        <v>0501100006</v>
      </c>
      <c r="C3475" s="257" t="str">
        <v>Z2GO&amp;CO. R1.6系列质行全铝镁拉杆箱-28寸</v>
      </c>
      <c r="D3475" s="257"/>
      <c r="E3475" s="257"/>
      <c r="F3475" s="257" t="str">
        <v>石墨黑-全铝镁-28寸</v>
      </c>
      <c r="G3475" s="231"/>
      <c r="H3475" s="231"/>
      <c r="I3475" s="231"/>
      <c r="J3475" s="231"/>
      <c r="K3475" s="231"/>
      <c r="L3475" s="231"/>
      <c r="M3475" s="231"/>
      <c r="N3475" s="231"/>
      <c r="O3475" s="231"/>
      <c r="P3475" s="231"/>
      <c r="Q3475" s="231"/>
      <c r="R3475" s="231"/>
      <c r="S3475" s="231"/>
      <c r="T3475" s="231"/>
    </row>
    <row r="3476">
      <c r="A3476" s="257" t="str">
        <v>0501100006-28-s</v>
      </c>
      <c r="B3476" s="257" t="str">
        <v>0501100006</v>
      </c>
      <c r="C3476" s="257" t="str">
        <v>Z2GO&amp;CO. R1.6系列质行全铝镁拉杆箱-28寸</v>
      </c>
      <c r="D3476" s="257"/>
      <c r="E3476" s="257"/>
      <c r="F3476" s="257" t="str">
        <v>太空银-全铝镁-28寸</v>
      </c>
      <c r="G3476" s="231"/>
      <c r="H3476" s="231"/>
      <c r="I3476" s="231"/>
      <c r="J3476" s="231"/>
      <c r="K3476" s="231"/>
      <c r="L3476" s="231"/>
      <c r="M3476" s="231"/>
      <c r="N3476" s="231"/>
      <c r="O3476" s="231"/>
      <c r="P3476" s="231"/>
      <c r="Q3476" s="231"/>
      <c r="R3476" s="231"/>
      <c r="S3476" s="231"/>
      <c r="T3476" s="231"/>
    </row>
    <row r="3477">
      <c r="A3477" s="257" t="str">
        <v>0101100113-1-g</v>
      </c>
      <c r="B3477" s="257" t="str">
        <v>0101100113</v>
      </c>
      <c r="C3477" s="257" t="str">
        <v>αTOUR PLANET 凉感呼吸枕套</v>
      </c>
      <c r="D3477" s="257"/>
      <c r="E3477" s="257"/>
      <c r="F3477" s="257" t="str">
        <v>绿-60*40/12/10</v>
      </c>
      <c r="G3477" s="231"/>
      <c r="H3477" s="231"/>
      <c r="I3477" s="231"/>
      <c r="J3477" s="231"/>
      <c r="K3477" s="231"/>
      <c r="L3477" s="231"/>
      <c r="M3477" s="231"/>
      <c r="N3477" s="231"/>
      <c r="O3477" s="231"/>
      <c r="P3477" s="231"/>
      <c r="Q3477" s="231"/>
      <c r="R3477" s="231"/>
      <c r="S3477" s="231"/>
      <c r="T3477" s="231"/>
    </row>
    <row r="3478">
      <c r="A3478" s="257" t="str">
        <v>0804100002-w</v>
      </c>
      <c r="B3478" s="257" t="str">
        <v>0804100002</v>
      </c>
      <c r="C3478" s="257" t="str">
        <v>Z2GO&amp;CO. R1.6系列轻行双扇叶小风扇</v>
      </c>
      <c r="D3478" s="257"/>
      <c r="E3478" s="257"/>
      <c r="F3478" s="257" t="str">
        <v>冰川白</v>
      </c>
      <c r="G3478" s="231"/>
      <c r="H3478" s="231"/>
      <c r="I3478" s="231"/>
      <c r="J3478" s="231"/>
      <c r="K3478" s="231"/>
      <c r="L3478" s="231"/>
      <c r="M3478" s="231"/>
      <c r="N3478" s="231"/>
      <c r="O3478" s="231"/>
      <c r="P3478" s="231"/>
      <c r="Q3478" s="231"/>
      <c r="R3478" s="231"/>
      <c r="S3478" s="231"/>
      <c r="T3478" s="231"/>
    </row>
    <row r="3479">
      <c r="A3479" s="257" t="str">
        <v>0804100002-p</v>
      </c>
      <c r="B3479" s="257" t="str">
        <v>0804100002</v>
      </c>
      <c r="C3479" s="257" t="str">
        <v>Z2GO&amp;CO. R1.6系列轻行双扇叶小风扇</v>
      </c>
      <c r="D3479" s="257"/>
      <c r="E3479" s="257"/>
      <c r="F3479" s="257" t="str">
        <v>西柚粉</v>
      </c>
      <c r="G3479" s="231"/>
      <c r="H3479" s="231"/>
      <c r="I3479" s="231"/>
      <c r="J3479" s="231"/>
      <c r="K3479" s="231"/>
      <c r="L3479" s="231"/>
      <c r="M3479" s="231"/>
      <c r="N3479" s="231"/>
      <c r="O3479" s="231"/>
      <c r="P3479" s="231"/>
      <c r="Q3479" s="231"/>
      <c r="R3479" s="231"/>
      <c r="S3479" s="231"/>
      <c r="T3479" s="231"/>
    </row>
    <row r="3480">
      <c r="A3480" s="257" t="str">
        <v>0804100002-g</v>
      </c>
      <c r="B3480" s="257" t="str">
        <v>0804100002</v>
      </c>
      <c r="C3480" s="257" t="str">
        <v>Z2GO&amp;CO. R1.6系列轻行双扇叶小风扇</v>
      </c>
      <c r="D3480" s="257"/>
      <c r="E3480" s="257"/>
      <c r="F3480" s="257" t="str">
        <v>薄荷绿</v>
      </c>
      <c r="G3480" s="231"/>
      <c r="H3480" s="231"/>
      <c r="I3480" s="231"/>
      <c r="J3480" s="231"/>
      <c r="K3480" s="231"/>
      <c r="L3480" s="231"/>
      <c r="M3480" s="231"/>
      <c r="N3480" s="231"/>
      <c r="O3480" s="231"/>
      <c r="P3480" s="231"/>
      <c r="Q3480" s="231"/>
      <c r="R3480" s="231"/>
      <c r="S3480" s="231"/>
      <c r="T3480" s="231"/>
    </row>
    <row r="3481">
      <c r="A3481" s="257" t="str">
        <v>0509100001-p</v>
      </c>
      <c r="B3481" s="257" t="str">
        <v>0509100001</v>
      </c>
      <c r="C3481" s="257" t="str">
        <v>Z2GO&amp;CO. R1.6系列轻行防晒羽毛伞</v>
      </c>
      <c r="D3481" s="257"/>
      <c r="E3481" s="257"/>
      <c r="F3481" s="257" t="str">
        <v>西柚粉</v>
      </c>
      <c r="G3481" s="231"/>
      <c r="H3481" s="231"/>
      <c r="I3481" s="231"/>
      <c r="J3481" s="231"/>
      <c r="K3481" s="231"/>
      <c r="L3481" s="231"/>
      <c r="M3481" s="231"/>
      <c r="N3481" s="231"/>
      <c r="O3481" s="231"/>
      <c r="P3481" s="231"/>
      <c r="Q3481" s="231"/>
      <c r="R3481" s="231"/>
      <c r="S3481" s="231"/>
      <c r="T3481" s="231"/>
    </row>
    <row r="3482">
      <c r="A3482" s="257" t="str">
        <v>0509100001-g</v>
      </c>
      <c r="B3482" s="257" t="str">
        <v>0509100001</v>
      </c>
      <c r="C3482" s="257" t="str">
        <v>Z2GO&amp;CO. R1.6系列轻行防晒羽毛伞</v>
      </c>
      <c r="D3482" s="257"/>
      <c r="E3482" s="257"/>
      <c r="F3482" s="257" t="str">
        <v>氧气绿</v>
      </c>
      <c r="G3482" s="231"/>
      <c r="H3482" s="231"/>
      <c r="I3482" s="231"/>
      <c r="J3482" s="231"/>
      <c r="K3482" s="231"/>
      <c r="L3482" s="231"/>
      <c r="M3482" s="231"/>
      <c r="N3482" s="231"/>
      <c r="O3482" s="231"/>
      <c r="P3482" s="231"/>
      <c r="Q3482" s="231"/>
      <c r="R3482" s="231"/>
      <c r="S3482" s="231"/>
      <c r="T3482" s="231"/>
    </row>
    <row r="3483">
      <c r="A3483" s="257" t="str">
        <v>0509100001-s</v>
      </c>
      <c r="B3483" s="257" t="str">
        <v>0509100001</v>
      </c>
      <c r="C3483" s="257" t="str">
        <v>Z2GO&amp;CO. R1.6系列轻行防晒羽毛伞</v>
      </c>
      <c r="D3483" s="257"/>
      <c r="E3483" s="257"/>
      <c r="F3483" s="257" t="str">
        <v>太空银</v>
      </c>
      <c r="G3483" s="231"/>
      <c r="H3483" s="231"/>
      <c r="I3483" s="231"/>
      <c r="J3483" s="231"/>
      <c r="K3483" s="231"/>
      <c r="L3483" s="231"/>
      <c r="M3483" s="231"/>
      <c r="N3483" s="231"/>
      <c r="O3483" s="231"/>
      <c r="P3483" s="231"/>
      <c r="Q3483" s="231"/>
      <c r="R3483" s="231"/>
      <c r="S3483" s="231"/>
      <c r="T3483" s="231"/>
    </row>
    <row r="3484">
      <c r="A3484" s="257" t="str">
        <v>0802000021-r</v>
      </c>
      <c r="B3484" s="257" t="str">
        <v>0802000021</v>
      </c>
      <c r="C3484" s="257" t="str">
        <v>LIBRATONE ZIPP MINI 2 智能无线音响</v>
      </c>
      <c r="D3484" s="257"/>
      <c r="E3484" s="257"/>
      <c r="F3484" s="257" t="str">
        <v>悦红</v>
      </c>
      <c r="G3484" s="231"/>
      <c r="H3484" s="231"/>
      <c r="I3484" s="231"/>
      <c r="J3484" s="231"/>
      <c r="K3484" s="231"/>
      <c r="L3484" s="231"/>
      <c r="M3484" s="231"/>
      <c r="N3484" s="231"/>
      <c r="O3484" s="231"/>
      <c r="P3484" s="231"/>
      <c r="Q3484" s="231"/>
      <c r="R3484" s="231"/>
      <c r="S3484" s="231"/>
      <c r="T3484" s="231"/>
    </row>
    <row r="3485">
      <c r="A3485" s="257" t="str">
        <v>0802000021-g</v>
      </c>
      <c r="B3485" s="257" t="str">
        <v>0802000021</v>
      </c>
      <c r="C3485" s="257" t="str">
        <v>LIBRATONE ZIPP MINI 2 智能无线音响</v>
      </c>
      <c r="D3485" s="257"/>
      <c r="E3485" s="257"/>
      <c r="F3485" s="257" t="str">
        <v>湖绿</v>
      </c>
      <c r="G3485" s="231"/>
      <c r="H3485" s="231"/>
      <c r="I3485" s="231"/>
      <c r="J3485" s="231"/>
      <c r="K3485" s="231"/>
      <c r="L3485" s="231"/>
      <c r="M3485" s="231"/>
      <c r="N3485" s="231"/>
      <c r="O3485" s="231"/>
      <c r="P3485" s="231"/>
      <c r="Q3485" s="231"/>
      <c r="R3485" s="231"/>
      <c r="S3485" s="231"/>
      <c r="T3485" s="231"/>
    </row>
    <row r="3486">
      <c r="A3486" s="257" t="str">
        <v>0802000022-r</v>
      </c>
      <c r="B3486" s="257" t="str">
        <v>0802000022</v>
      </c>
      <c r="C3486" s="257" t="str">
        <v>LIBRATONE ZIPP 2 智能无线音响</v>
      </c>
      <c r="D3486" s="257"/>
      <c r="E3486" s="257"/>
      <c r="F3486" s="257" t="str">
        <v>悦红</v>
      </c>
      <c r="G3486" s="231"/>
      <c r="H3486" s="231"/>
      <c r="I3486" s="231"/>
      <c r="J3486" s="231"/>
      <c r="K3486" s="231"/>
      <c r="L3486" s="231"/>
      <c r="M3486" s="231"/>
      <c r="N3486" s="231"/>
      <c r="O3486" s="231"/>
      <c r="P3486" s="231"/>
      <c r="Q3486" s="231"/>
      <c r="R3486" s="231"/>
      <c r="S3486" s="231"/>
      <c r="T3486" s="231"/>
    </row>
    <row r="3487">
      <c r="A3487" s="257" t="str">
        <v>0802000022-g</v>
      </c>
      <c r="B3487" s="257" t="str">
        <v>0802000022</v>
      </c>
      <c r="C3487" s="257" t="str">
        <v>LIBRATONE ZIPP 2 智能无线音响</v>
      </c>
      <c r="D3487" s="257"/>
      <c r="E3487" s="257"/>
      <c r="F3487" s="257" t="str">
        <v>天灰</v>
      </c>
      <c r="G3487" s="231"/>
      <c r="H3487" s="231"/>
      <c r="I3487" s="231"/>
      <c r="J3487" s="231"/>
      <c r="K3487" s="231"/>
      <c r="L3487" s="231"/>
      <c r="M3487" s="231"/>
      <c r="N3487" s="231"/>
      <c r="O3487" s="231"/>
      <c r="P3487" s="231"/>
      <c r="Q3487" s="231"/>
      <c r="R3487" s="231"/>
      <c r="S3487" s="231"/>
      <c r="T3487" s="231"/>
    </row>
    <row r="3488">
      <c r="A3488" s="257" t="str">
        <v>0802000022-b</v>
      </c>
      <c r="B3488" s="257" t="str">
        <v>0802000022</v>
      </c>
      <c r="C3488" s="257" t="str">
        <v>LIBRATONE ZIPP 2 智能无线音响</v>
      </c>
      <c r="D3488" s="257"/>
      <c r="E3488" s="257"/>
      <c r="F3488" s="257" t="str">
        <v>墨黑</v>
      </c>
      <c r="G3488" s="231"/>
      <c r="H3488" s="231"/>
      <c r="I3488" s="231"/>
      <c r="J3488" s="231"/>
      <c r="K3488" s="231"/>
      <c r="L3488" s="231"/>
      <c r="M3488" s="231"/>
      <c r="N3488" s="231"/>
      <c r="O3488" s="231"/>
      <c r="P3488" s="231"/>
      <c r="Q3488" s="231"/>
      <c r="R3488" s="231"/>
      <c r="S3488" s="231"/>
      <c r="T3488" s="231"/>
    </row>
    <row r="3489">
      <c r="A3489" s="257" t="str">
        <v>0802000023-r</v>
      </c>
      <c r="B3489" s="257" t="str">
        <v>0802000023</v>
      </c>
      <c r="C3489" s="257" t="str">
        <v>LIBRATONE ONE 蓝牙音箱百变版</v>
      </c>
      <c r="D3489" s="257"/>
      <c r="E3489" s="257"/>
      <c r="F3489" s="257" t="str">
        <v>樱红</v>
      </c>
      <c r="G3489" s="231"/>
      <c r="H3489" s="231"/>
      <c r="I3489" s="231"/>
      <c r="J3489" s="231"/>
      <c r="K3489" s="231"/>
      <c r="L3489" s="231"/>
      <c r="M3489" s="231"/>
      <c r="N3489" s="231"/>
      <c r="O3489" s="231"/>
      <c r="P3489" s="231"/>
      <c r="Q3489" s="231"/>
      <c r="R3489" s="231"/>
      <c r="S3489" s="231"/>
      <c r="T3489" s="231"/>
    </row>
    <row r="3490">
      <c r="A3490" s="257" t="str">
        <v>0802000023-gn</v>
      </c>
      <c r="B3490" s="257" t="str">
        <v>0802000023</v>
      </c>
      <c r="C3490" s="257" t="str">
        <v>LIBRATONE ONE 蓝牙音箱百变版</v>
      </c>
      <c r="D3490" s="257"/>
      <c r="E3490" s="257"/>
      <c r="F3490" s="257" t="str">
        <v>水绿</v>
      </c>
      <c r="G3490" s="231"/>
      <c r="H3490" s="231"/>
      <c r="I3490" s="231"/>
      <c r="J3490" s="231"/>
      <c r="K3490" s="231"/>
      <c r="L3490" s="231"/>
      <c r="M3490" s="231"/>
      <c r="N3490" s="231"/>
      <c r="O3490" s="231"/>
      <c r="P3490" s="231"/>
      <c r="Q3490" s="231"/>
      <c r="R3490" s="231"/>
      <c r="S3490" s="231"/>
      <c r="T3490" s="231"/>
    </row>
    <row r="3491">
      <c r="A3491" s="257" t="str">
        <v>0802000023-g</v>
      </c>
      <c r="B3491" s="257" t="str">
        <v>0802000023</v>
      </c>
      <c r="C3491" s="257" t="str">
        <v>LIBRATONE ONE 蓝牙音箱百变版</v>
      </c>
      <c r="D3491" s="257"/>
      <c r="E3491" s="257"/>
      <c r="F3491" s="257" t="str">
        <v>天灰</v>
      </c>
      <c r="G3491" s="231"/>
      <c r="H3491" s="231"/>
      <c r="I3491" s="231"/>
      <c r="J3491" s="231"/>
      <c r="K3491" s="231"/>
      <c r="L3491" s="231"/>
      <c r="M3491" s="231"/>
      <c r="N3491" s="231"/>
      <c r="O3491" s="231"/>
      <c r="P3491" s="231"/>
      <c r="Q3491" s="231"/>
      <c r="R3491" s="231"/>
      <c r="S3491" s="231"/>
      <c r="T3491" s="231"/>
    </row>
    <row r="3492">
      <c r="A3492" s="257" t="str">
        <v>0802000023-b</v>
      </c>
      <c r="B3492" s="257" t="str">
        <v>0802000023</v>
      </c>
      <c r="C3492" s="257" t="str">
        <v>LIBRATONE ONE 蓝牙音箱百变版</v>
      </c>
      <c r="D3492" s="257"/>
      <c r="E3492" s="257"/>
      <c r="F3492" s="257" t="str">
        <v>墨黑</v>
      </c>
      <c r="G3492" s="231"/>
      <c r="H3492" s="231"/>
      <c r="I3492" s="231"/>
      <c r="J3492" s="231"/>
      <c r="K3492" s="231"/>
      <c r="L3492" s="231"/>
      <c r="M3492" s="231"/>
      <c r="N3492" s="231"/>
      <c r="O3492" s="231"/>
      <c r="P3492" s="231"/>
      <c r="Q3492" s="231"/>
      <c r="R3492" s="231"/>
      <c r="S3492" s="231"/>
      <c r="T3492" s="231"/>
    </row>
    <row r="3493">
      <c r="A3493" s="257" t="str">
        <v>0802000024-g</v>
      </c>
      <c r="B3493" s="257" t="str">
        <v>0802000024</v>
      </c>
      <c r="C3493" s="257" t="str">
        <v>LIBRATONE TOO 蓝牙音箱</v>
      </c>
      <c r="D3493" s="257"/>
      <c r="E3493" s="257"/>
      <c r="F3493" s="257" t="str">
        <v>水绿色</v>
      </c>
      <c r="G3493" s="231"/>
      <c r="H3493" s="231"/>
      <c r="I3493" s="231"/>
      <c r="J3493" s="231"/>
      <c r="K3493" s="231"/>
      <c r="L3493" s="231"/>
      <c r="M3493" s="231"/>
      <c r="N3493" s="231"/>
      <c r="O3493" s="231"/>
      <c r="P3493" s="231"/>
      <c r="Q3493" s="231"/>
      <c r="R3493" s="231"/>
      <c r="S3493" s="231"/>
      <c r="T3493" s="231"/>
    </row>
    <row r="3494">
      <c r="A3494" s="257" t="str">
        <v>0802000024-b</v>
      </c>
      <c r="B3494" s="257" t="str">
        <v>0802000024</v>
      </c>
      <c r="C3494" s="257" t="str">
        <v>LIBRATONE TOO 蓝牙音箱</v>
      </c>
      <c r="D3494" s="257"/>
      <c r="E3494" s="257"/>
      <c r="F3494" s="257" t="str">
        <v>墨黑色</v>
      </c>
      <c r="G3494" s="231"/>
      <c r="H3494" s="231"/>
      <c r="I3494" s="231"/>
      <c r="J3494" s="231"/>
      <c r="K3494" s="231"/>
      <c r="L3494" s="231"/>
      <c r="M3494" s="231"/>
      <c r="N3494" s="231"/>
      <c r="O3494" s="231"/>
      <c r="P3494" s="231"/>
      <c r="Q3494" s="231"/>
      <c r="R3494" s="231"/>
      <c r="S3494" s="231"/>
      <c r="T3494" s="231"/>
    </row>
    <row r="3495">
      <c r="A3495" s="257" t="str">
        <v>0802000025-r</v>
      </c>
      <c r="B3495" s="257" t="str">
        <v>0802000025</v>
      </c>
      <c r="C3495" s="257" t="str">
        <v>LIBRATONE Q CORE 贴耳式头戴有线耳机</v>
      </c>
      <c r="D3495" s="257"/>
      <c r="E3495" s="257"/>
      <c r="F3495" s="257" t="str">
        <v>樱红色</v>
      </c>
      <c r="G3495" s="231"/>
      <c r="H3495" s="231"/>
      <c r="I3495" s="231"/>
      <c r="J3495" s="231"/>
      <c r="K3495" s="231"/>
      <c r="L3495" s="231"/>
      <c r="M3495" s="231"/>
      <c r="N3495" s="231"/>
      <c r="O3495" s="231"/>
      <c r="P3495" s="231"/>
      <c r="Q3495" s="231"/>
      <c r="R3495" s="231"/>
      <c r="S3495" s="231"/>
      <c r="T3495" s="231"/>
    </row>
    <row r="3496">
      <c r="A3496" s="257" t="str">
        <v>0802000025-g</v>
      </c>
      <c r="B3496" s="257" t="str">
        <v>0802000025</v>
      </c>
      <c r="C3496" s="257" t="str">
        <v>LIBRATONE Q CORE 贴耳式头戴有线耳机</v>
      </c>
      <c r="D3496" s="257"/>
      <c r="E3496" s="257"/>
      <c r="F3496" s="257" t="str">
        <v>水绿色</v>
      </c>
      <c r="G3496" s="231"/>
      <c r="H3496" s="231"/>
      <c r="I3496" s="231"/>
      <c r="J3496" s="231"/>
      <c r="K3496" s="231"/>
      <c r="L3496" s="231"/>
      <c r="M3496" s="231"/>
      <c r="N3496" s="231"/>
      <c r="O3496" s="231"/>
      <c r="P3496" s="231"/>
      <c r="Q3496" s="231"/>
      <c r="R3496" s="231"/>
      <c r="S3496" s="231"/>
      <c r="T3496" s="231"/>
    </row>
    <row r="3497">
      <c r="A3497" s="257" t="str">
        <v>0202000004-1</v>
      </c>
      <c r="B3497" s="257" t="str">
        <v>0202000004</v>
      </c>
      <c r="C3497" s="257" t="str">
        <v>萨和 燃湖晶石扩香套盒</v>
      </c>
      <c r="D3497" s="257"/>
      <c r="E3497" s="257"/>
      <c r="F3497" s="257" t="str">
        <v>晶石450g</v>
      </c>
      <c r="G3497" s="231"/>
      <c r="H3497" s="231"/>
      <c r="I3497" s="231"/>
      <c r="J3497" s="231"/>
      <c r="K3497" s="231"/>
      <c r="L3497" s="231"/>
      <c r="M3497" s="231"/>
      <c r="N3497" s="231"/>
      <c r="O3497" s="231"/>
      <c r="P3497" s="231"/>
      <c r="Q3497" s="231"/>
      <c r="R3497" s="231"/>
      <c r="S3497" s="231"/>
      <c r="T3497" s="231"/>
    </row>
    <row r="3498">
      <c r="A3498" s="257" t="str">
        <v>0202000005-1</v>
      </c>
      <c r="B3498" s="257" t="str">
        <v>0202000005</v>
      </c>
      <c r="C3498" s="257" t="str">
        <v>萨和 暗夜生长晶石扩香套盒</v>
      </c>
      <c r="D3498" s="257"/>
      <c r="E3498" s="257"/>
      <c r="F3498" s="257" t="str">
        <v>晶石450g</v>
      </c>
      <c r="G3498" s="231"/>
      <c r="H3498" s="231"/>
      <c r="I3498" s="231"/>
      <c r="J3498" s="231"/>
      <c r="K3498" s="231"/>
      <c r="L3498" s="231"/>
      <c r="M3498" s="231"/>
      <c r="N3498" s="231"/>
      <c r="O3498" s="231"/>
      <c r="P3498" s="231"/>
      <c r="Q3498" s="231"/>
      <c r="R3498" s="231"/>
      <c r="S3498" s="231"/>
      <c r="T3498" s="231"/>
    </row>
    <row r="3499">
      <c r="A3499" s="257" t="str">
        <v>0202000006-1</v>
      </c>
      <c r="B3499" s="257" t="str">
        <v>0202000006</v>
      </c>
      <c r="C3499" s="257" t="str">
        <v>萨和 向野而生晶石扩香套盒</v>
      </c>
      <c r="D3499" s="257"/>
      <c r="E3499" s="257"/>
      <c r="F3499" s="257" t="str">
        <v>晶石450g</v>
      </c>
      <c r="G3499" s="231"/>
      <c r="H3499" s="231"/>
      <c r="I3499" s="231"/>
      <c r="J3499" s="231"/>
      <c r="K3499" s="231"/>
      <c r="L3499" s="231"/>
      <c r="M3499" s="231"/>
      <c r="N3499" s="231"/>
      <c r="O3499" s="231"/>
      <c r="P3499" s="231"/>
      <c r="Q3499" s="231"/>
      <c r="R3499" s="231"/>
      <c r="S3499" s="231"/>
      <c r="T3499" s="231"/>
    </row>
    <row r="3500">
      <c r="A3500" s="257" t="str">
        <v>0105100046-1.2*2-BD6+</v>
      </c>
      <c r="B3500" s="257" t="str">
        <v>0105100046-1.2*2-BD6</v>
      </c>
      <c r="C3500" s="257" t="str">
        <v>αTOUR PLANET 普兰特薄垫（下架）</v>
      </c>
      <c r="D3500" s="257"/>
      <c r="E3500" s="257" t="str">
        <v>100301005742</v>
      </c>
      <c r="F3500" s="257" t="str">
        <v>颜色:默认,床品尺寸:120*200*6cm,普通系列</v>
      </c>
      <c r="G3500" s="231"/>
      <c r="H3500" s="231"/>
      <c r="I3500" s="231"/>
      <c r="J3500" s="231"/>
      <c r="K3500" s="231"/>
      <c r="L3500" s="231"/>
      <c r="M3500" s="231"/>
      <c r="N3500" s="231"/>
      <c r="O3500" s="231"/>
      <c r="P3500" s="231"/>
      <c r="Q3500" s="231"/>
      <c r="R3500" s="231"/>
      <c r="S3500" s="231"/>
      <c r="T3500" s="231"/>
    </row>
    <row r="3501">
      <c r="A3501" s="257" t="str">
        <v>0105100046-1.2*1.9-BD6+</v>
      </c>
      <c r="B3501" s="257" t="str">
        <v>0105100046-1.2*1.9-BD6</v>
      </c>
      <c r="C3501" s="257" t="str">
        <v>αTOUR PLANET 普兰特薄垫</v>
      </c>
      <c r="D3501" s="257"/>
      <c r="E3501" s="257" t="str">
        <v>100301005741</v>
      </c>
      <c r="F3501" s="257" t="str">
        <v>颜色:默认,床品尺寸:120*190*6cm,普通系列</v>
      </c>
      <c r="G3501" s="231"/>
      <c r="H3501" s="231"/>
      <c r="I3501" s="231"/>
      <c r="J3501" s="231"/>
      <c r="K3501" s="231"/>
      <c r="L3501" s="231"/>
      <c r="M3501" s="231"/>
      <c r="N3501" s="231"/>
      <c r="O3501" s="231"/>
      <c r="P3501" s="231"/>
      <c r="Q3501" s="231"/>
      <c r="R3501" s="231"/>
      <c r="S3501" s="231"/>
      <c r="T3501" s="231"/>
    </row>
    <row r="3502">
      <c r="A3502" s="257" t="str">
        <v>0105100046-1.5-BD6+</v>
      </c>
      <c r="B3502" s="257" t="str">
        <v>0105100046-1.5-BD6</v>
      </c>
      <c r="C3502" s="257" t="str">
        <v>αTOUR PLANET 普兰特薄垫</v>
      </c>
      <c r="D3502" s="257"/>
      <c r="E3502" s="257" t="str">
        <v>100301005743</v>
      </c>
      <c r="F3502" s="257" t="str">
        <v>颜色:默认,床品尺寸:150*190*6cm</v>
      </c>
      <c r="G3502" s="231"/>
      <c r="H3502" s="231"/>
      <c r="I3502" s="231"/>
      <c r="J3502" s="231"/>
      <c r="K3502" s="231"/>
      <c r="L3502" s="231"/>
      <c r="M3502" s="231"/>
      <c r="N3502" s="231"/>
      <c r="O3502" s="231"/>
      <c r="P3502" s="231"/>
      <c r="Q3502" s="231"/>
      <c r="R3502" s="231"/>
      <c r="S3502" s="231"/>
      <c r="T3502" s="231"/>
    </row>
    <row r="3503">
      <c r="A3503" s="257" t="str">
        <v>0701000020-p</v>
      </c>
      <c r="B3503" s="257" t="str">
        <v>0701000020</v>
      </c>
      <c r="C3503" s="257" t="str">
        <v>Z2GO&amp;CO. R1.6系列声波电动牙刷头（2支装）</v>
      </c>
      <c r="D3503" s="257"/>
      <c r="E3503" s="257"/>
      <c r="F3503" s="257" t="str">
        <v>蜜桃粉</v>
      </c>
      <c r="G3503" s="231"/>
      <c r="H3503" s="231"/>
      <c r="I3503" s="231"/>
      <c r="J3503" s="231"/>
      <c r="K3503" s="231"/>
      <c r="L3503" s="231"/>
      <c r="M3503" s="231"/>
      <c r="N3503" s="231"/>
      <c r="O3503" s="231"/>
      <c r="P3503" s="231"/>
      <c r="Q3503" s="231"/>
      <c r="R3503" s="231"/>
      <c r="S3503" s="231"/>
      <c r="T3503" s="231"/>
    </row>
    <row r="3504">
      <c r="A3504" s="257" t="str">
        <v>0701000020-g</v>
      </c>
      <c r="B3504" s="257" t="str">
        <v>0701000020</v>
      </c>
      <c r="C3504" s="257" t="str">
        <v>Z2GO&amp;CO. R1.6系列声波电动牙刷头（2支装）</v>
      </c>
      <c r="D3504" s="257"/>
      <c r="E3504" s="257"/>
      <c r="F3504" s="257" t="str">
        <v>薄荷绿</v>
      </c>
      <c r="G3504" s="231"/>
      <c r="H3504" s="231"/>
      <c r="I3504" s="231"/>
      <c r="J3504" s="231"/>
      <c r="K3504" s="231"/>
      <c r="L3504" s="231"/>
      <c r="M3504" s="231"/>
      <c r="N3504" s="231"/>
      <c r="O3504" s="231"/>
      <c r="P3504" s="231"/>
      <c r="Q3504" s="231"/>
      <c r="R3504" s="231"/>
      <c r="S3504" s="231"/>
      <c r="T3504" s="231"/>
    </row>
    <row r="3505">
      <c r="A3505" s="257" t="str">
        <v>0701000020-b</v>
      </c>
      <c r="B3505" s="257" t="str">
        <v>0701000020</v>
      </c>
      <c r="C3505" s="257" t="str">
        <v>Z2GO&amp;CO. R1.6系列声波电动牙刷头（2支装）</v>
      </c>
      <c r="D3505" s="257"/>
      <c r="E3505" s="257"/>
      <c r="F3505" s="257" t="str">
        <v>靛蓝色</v>
      </c>
      <c r="G3505" s="231"/>
      <c r="H3505" s="231"/>
      <c r="I3505" s="231"/>
      <c r="J3505" s="231"/>
      <c r="K3505" s="231"/>
      <c r="L3505" s="231"/>
      <c r="M3505" s="231"/>
      <c r="N3505" s="231"/>
      <c r="O3505" s="231"/>
      <c r="P3505" s="231"/>
      <c r="Q3505" s="231"/>
      <c r="R3505" s="231"/>
      <c r="S3505" s="231"/>
      <c r="T3505" s="231"/>
    </row>
    <row r="3506">
      <c r="A3506" s="257" t="str">
        <v>0701000020-b2</v>
      </c>
      <c r="B3506" s="257" t="str">
        <v>0701000020</v>
      </c>
      <c r="C3506" s="257" t="str">
        <v>Z2GO&amp;CO. R1.6系列声波电动牙刷头（2支装）</v>
      </c>
      <c r="D3506" s="257"/>
      <c r="E3506" s="257"/>
      <c r="F3506" s="257" t="str">
        <v>颜色:蓝色</v>
      </c>
      <c r="G3506" s="231"/>
      <c r="H3506" s="231"/>
      <c r="I3506" s="231"/>
      <c r="J3506" s="231"/>
      <c r="K3506" s="231"/>
      <c r="L3506" s="231"/>
      <c r="M3506" s="231"/>
      <c r="N3506" s="231"/>
      <c r="O3506" s="231"/>
      <c r="P3506" s="231"/>
      <c r="Q3506" s="231"/>
      <c r="R3506" s="231"/>
      <c r="S3506" s="231"/>
      <c r="T3506" s="231"/>
    </row>
    <row r="3507">
      <c r="A3507" s="257" t="str">
        <v>9999000004-1</v>
      </c>
      <c r="B3507" s="257" t="str">
        <v>9999000004-1</v>
      </c>
      <c r="C3507" s="257" t="str">
        <v>爱琴海LED定制显示屏</v>
      </c>
      <c r="D3507" s="257"/>
      <c r="E3507" s="257"/>
      <c r="F3507" s="257" t="str">
        <v>默认</v>
      </c>
      <c r="G3507" s="231"/>
      <c r="H3507" s="231"/>
      <c r="I3507" s="231"/>
      <c r="J3507" s="231"/>
      <c r="K3507" s="231"/>
      <c r="L3507" s="231"/>
      <c r="M3507" s="231"/>
      <c r="N3507" s="231"/>
      <c r="O3507" s="231"/>
      <c r="P3507" s="231"/>
      <c r="Q3507" s="231"/>
      <c r="R3507" s="231"/>
      <c r="S3507" s="231"/>
      <c r="T3507" s="231"/>
    </row>
    <row r="3508">
      <c r="A3508" s="257" t="str">
        <v>9999000005-1</v>
      </c>
      <c r="B3508" s="257" t="str">
        <v>9999000005-1</v>
      </c>
      <c r="C3508" s="257" t="str">
        <v>床垫架</v>
      </c>
      <c r="D3508" s="257"/>
      <c r="E3508" s="257"/>
      <c r="F3508" s="257" t="str">
        <v>默认</v>
      </c>
      <c r="G3508" s="231"/>
      <c r="H3508" s="231"/>
      <c r="I3508" s="231"/>
      <c r="J3508" s="231"/>
      <c r="K3508" s="231"/>
      <c r="L3508" s="231"/>
      <c r="M3508" s="231"/>
      <c r="N3508" s="231"/>
      <c r="O3508" s="231"/>
      <c r="P3508" s="231"/>
      <c r="Q3508" s="231"/>
      <c r="R3508" s="231"/>
      <c r="S3508" s="231"/>
      <c r="T3508" s="231"/>
    </row>
    <row r="3509">
      <c r="A3509" s="257" t="str">
        <v>9999000006-1</v>
      </c>
      <c r="B3509" s="257" t="str">
        <v>9999000006-1</v>
      </c>
      <c r="C3509" s="257" t="str">
        <v>亚朵生活软凳-床垫沙发</v>
      </c>
      <c r="D3509" s="257"/>
      <c r="E3509" s="257"/>
      <c r="F3509" s="257" t="str">
        <v>默认</v>
      </c>
      <c r="G3509" s="231"/>
      <c r="H3509" s="231"/>
      <c r="I3509" s="231"/>
      <c r="J3509" s="231"/>
      <c r="K3509" s="231"/>
      <c r="L3509" s="231"/>
      <c r="M3509" s="231"/>
      <c r="N3509" s="231"/>
      <c r="O3509" s="231"/>
      <c r="P3509" s="231"/>
      <c r="Q3509" s="231"/>
      <c r="R3509" s="231"/>
      <c r="S3509" s="231"/>
      <c r="T3509" s="231"/>
    </row>
    <row r="3510">
      <c r="A3510" s="257" t="str">
        <v>9999000007-1</v>
      </c>
      <c r="B3510" s="257" t="str">
        <v>9999000007-1</v>
      </c>
      <c r="C3510" s="257" t="str">
        <v>爱琴海生活区改造项目灯具</v>
      </c>
      <c r="D3510" s="257"/>
      <c r="E3510" s="257"/>
      <c r="F3510" s="257" t="str">
        <v>默认</v>
      </c>
      <c r="G3510" s="231"/>
      <c r="H3510" s="231"/>
      <c r="I3510" s="231"/>
      <c r="J3510" s="231"/>
      <c r="K3510" s="231"/>
      <c r="L3510" s="231"/>
      <c r="M3510" s="231"/>
      <c r="N3510" s="231"/>
      <c r="O3510" s="231"/>
      <c r="P3510" s="231"/>
      <c r="Q3510" s="231"/>
      <c r="R3510" s="231"/>
      <c r="S3510" s="231"/>
      <c r="T3510" s="231"/>
    </row>
    <row r="3511">
      <c r="A3511" s="257" t="str">
        <v>0504000005-1</v>
      </c>
      <c r="B3511" s="257" t="str">
        <v>0504000005</v>
      </c>
      <c r="C3511" s="257" t="str">
        <v>萨和 向野而生真丝眼罩</v>
      </c>
      <c r="D3511" s="257"/>
      <c r="E3511" s="257"/>
      <c r="F3511" s="257" t="str">
        <v>10.5*21.5cm</v>
      </c>
      <c r="G3511" s="231"/>
      <c r="H3511" s="231"/>
      <c r="I3511" s="231"/>
      <c r="J3511" s="231"/>
      <c r="K3511" s="231"/>
      <c r="L3511" s="231"/>
      <c r="M3511" s="231"/>
      <c r="N3511" s="231"/>
      <c r="O3511" s="231"/>
      <c r="P3511" s="231"/>
      <c r="Q3511" s="231"/>
      <c r="R3511" s="231"/>
      <c r="S3511" s="231"/>
      <c r="T3511" s="231"/>
    </row>
    <row r="3512">
      <c r="A3512" s="257" t="str">
        <v>0504000006-1</v>
      </c>
      <c r="B3512" s="257" t="str">
        <v>0504000006</v>
      </c>
      <c r="C3512" s="257" t="str">
        <v>萨和 燃湖真丝眼罩</v>
      </c>
      <c r="D3512" s="257"/>
      <c r="E3512" s="257"/>
      <c r="F3512" s="257" t="str">
        <v>10.5*21.5cm</v>
      </c>
      <c r="G3512" s="231"/>
      <c r="H3512" s="231"/>
      <c r="I3512" s="231"/>
      <c r="J3512" s="231"/>
      <c r="K3512" s="231"/>
      <c r="L3512" s="231"/>
      <c r="M3512" s="231"/>
      <c r="N3512" s="231"/>
      <c r="O3512" s="231"/>
      <c r="P3512" s="231"/>
      <c r="Q3512" s="231"/>
      <c r="R3512" s="231"/>
      <c r="S3512" s="231"/>
      <c r="T3512" s="231"/>
    </row>
    <row r="3513">
      <c r="A3513" s="257" t="str">
        <v>0504000007-1</v>
      </c>
      <c r="B3513" s="257" t="str">
        <v>0504000007</v>
      </c>
      <c r="C3513" s="257" t="str">
        <v>萨和 暗夜生长真丝眼罩</v>
      </c>
      <c r="D3513" s="257"/>
      <c r="E3513" s="257"/>
      <c r="F3513" s="257" t="str">
        <v>10.5*21.5cm</v>
      </c>
      <c r="G3513" s="231"/>
      <c r="H3513" s="231"/>
      <c r="I3513" s="231"/>
      <c r="J3513" s="231"/>
      <c r="K3513" s="231"/>
      <c r="L3513" s="231"/>
      <c r="M3513" s="231"/>
      <c r="N3513" s="231"/>
      <c r="O3513" s="231"/>
      <c r="P3513" s="231"/>
      <c r="Q3513" s="231"/>
      <c r="R3513" s="231"/>
      <c r="S3513" s="231"/>
      <c r="T3513" s="231"/>
    </row>
    <row r="3514">
      <c r="A3514" s="257" t="str">
        <v>0505000006-g</v>
      </c>
      <c r="B3514" s="257" t="str">
        <v>0505000006</v>
      </c>
      <c r="C3514" s="257" t="str">
        <v>Z2GO&amp;CO. 轻行微粒子颈枕</v>
      </c>
      <c r="D3514" s="257"/>
      <c r="E3514" s="257"/>
      <c r="F3514" s="257" t="str">
        <v>石墨灰</v>
      </c>
      <c r="G3514" s="231"/>
      <c r="H3514" s="231"/>
      <c r="I3514" s="231"/>
      <c r="J3514" s="231"/>
      <c r="K3514" s="231"/>
      <c r="L3514" s="231"/>
      <c r="M3514" s="231"/>
      <c r="N3514" s="231"/>
      <c r="O3514" s="231"/>
      <c r="P3514" s="231"/>
      <c r="Q3514" s="231"/>
      <c r="R3514" s="231"/>
      <c r="S3514" s="231"/>
      <c r="T3514" s="231"/>
    </row>
    <row r="3515">
      <c r="A3515" s="257" t="str">
        <v>0505000006-ig</v>
      </c>
      <c r="B3515" s="257" t="str">
        <v>0505000006</v>
      </c>
      <c r="C3515" s="257" t="str">
        <v>Z2GO&amp;CO. 轻行微粒子颈枕</v>
      </c>
      <c r="D3515" s="257"/>
      <c r="E3515" s="257"/>
      <c r="F3515" s="257" t="str">
        <v>冰川灰</v>
      </c>
      <c r="G3515" s="231"/>
      <c r="H3515" s="231"/>
      <c r="I3515" s="231"/>
      <c r="J3515" s="231"/>
      <c r="K3515" s="231"/>
      <c r="L3515" s="231"/>
      <c r="M3515" s="231"/>
      <c r="N3515" s="231"/>
      <c r="O3515" s="231"/>
      <c r="P3515" s="231"/>
      <c r="Q3515" s="231"/>
      <c r="R3515" s="231"/>
      <c r="S3515" s="231"/>
      <c r="T3515" s="231"/>
    </row>
    <row r="3516">
      <c r="A3516" s="257" t="str">
        <v>0701000021-1</v>
      </c>
      <c r="B3516" s="257" t="str">
        <v>0701000021</v>
      </c>
      <c r="C3516" s="257" t="str">
        <v>歌露白 氨基酸香氛漱口水（瓶装-馥郁繁花 400ml/瓶）</v>
      </c>
      <c r="D3516" s="257"/>
      <c r="E3516" s="257"/>
      <c r="F3516" s="257" t="str">
        <v>400ml一盒</v>
      </c>
      <c r="G3516" s="231"/>
      <c r="H3516" s="231"/>
      <c r="I3516" s="231"/>
      <c r="J3516" s="231"/>
      <c r="K3516" s="231"/>
      <c r="L3516" s="231"/>
      <c r="M3516" s="231"/>
      <c r="N3516" s="231"/>
      <c r="O3516" s="231"/>
      <c r="P3516" s="231"/>
      <c r="Q3516" s="231"/>
      <c r="R3516" s="231"/>
      <c r="S3516" s="231"/>
      <c r="T3516" s="231"/>
    </row>
    <row r="3517">
      <c r="A3517" s="257" t="str">
        <v>0701000022-1</v>
      </c>
      <c r="B3517" s="257" t="str">
        <v>0701000022</v>
      </c>
      <c r="C3517" s="257" t="str">
        <v>歌露白 氨基酸香氛漱口水（瓶装-萃木拂晓 400ml/瓶）</v>
      </c>
      <c r="D3517" s="257"/>
      <c r="E3517" s="257"/>
      <c r="F3517" s="257" t="str">
        <v>400ml一盒</v>
      </c>
      <c r="G3517" s="231"/>
      <c r="H3517" s="231"/>
      <c r="I3517" s="231"/>
      <c r="J3517" s="231"/>
      <c r="K3517" s="231"/>
      <c r="L3517" s="231"/>
      <c r="M3517" s="231"/>
      <c r="N3517" s="231"/>
      <c r="O3517" s="231"/>
      <c r="P3517" s="231"/>
      <c r="Q3517" s="231"/>
      <c r="R3517" s="231"/>
      <c r="S3517" s="231"/>
      <c r="T3517" s="231"/>
    </row>
    <row r="3518">
      <c r="A3518" s="257" t="str">
        <v>0701000023-1</v>
      </c>
      <c r="B3518" s="257" t="str">
        <v>0701000023</v>
      </c>
      <c r="C3518" s="257" t="str">
        <v>Pearl Drops 夜间劲白修护精华露</v>
      </c>
      <c r="D3518" s="257"/>
      <c r="E3518" s="257"/>
      <c r="F3518" s="257" t="str">
        <v>15ml/支</v>
      </c>
      <c r="G3518" s="231"/>
      <c r="H3518" s="231"/>
      <c r="I3518" s="231"/>
      <c r="J3518" s="231"/>
      <c r="K3518" s="231"/>
      <c r="L3518" s="231"/>
      <c r="M3518" s="231"/>
      <c r="N3518" s="231"/>
      <c r="O3518" s="231"/>
      <c r="P3518" s="231"/>
      <c r="Q3518" s="231"/>
      <c r="R3518" s="231"/>
      <c r="S3518" s="231"/>
      <c r="T3518" s="231"/>
    </row>
    <row r="3519">
      <c r="A3519" s="257" t="str">
        <v>0701000024-1</v>
      </c>
      <c r="B3519" s="257" t="str">
        <v>0701000024</v>
      </c>
      <c r="C3519" s="257" t="str">
        <v>Pearl Drops 珍珠劲白牙膏</v>
      </c>
      <c r="D3519" s="257"/>
      <c r="E3519" s="257"/>
      <c r="F3519" s="257" t="str">
        <v>100g/支</v>
      </c>
      <c r="G3519" s="231"/>
      <c r="H3519" s="231"/>
      <c r="I3519" s="231"/>
      <c r="J3519" s="231"/>
      <c r="K3519" s="231"/>
      <c r="L3519" s="231"/>
      <c r="M3519" s="231"/>
      <c r="N3519" s="231"/>
      <c r="O3519" s="231"/>
      <c r="P3519" s="231"/>
      <c r="Q3519" s="231"/>
      <c r="R3519" s="231"/>
      <c r="S3519" s="231"/>
      <c r="T3519" s="231"/>
    </row>
    <row r="3520">
      <c r="A3520" s="257" t="str">
        <v>0701000025-1</v>
      </c>
      <c r="B3520" s="257" t="str">
        <v>0701000025</v>
      </c>
      <c r="C3520" s="257" t="str">
        <v>Pearl Drops 珍珠即效亮白牙膏</v>
      </c>
      <c r="D3520" s="257"/>
      <c r="E3520" s="257"/>
      <c r="F3520" s="257" t="str">
        <v>80g/支</v>
      </c>
      <c r="G3520" s="231"/>
      <c r="H3520" s="231"/>
      <c r="I3520" s="231"/>
      <c r="J3520" s="231"/>
      <c r="K3520" s="231"/>
      <c r="L3520" s="231"/>
      <c r="M3520" s="231"/>
      <c r="N3520" s="231"/>
      <c r="O3520" s="231"/>
      <c r="P3520" s="231"/>
      <c r="Q3520" s="231"/>
      <c r="R3520" s="231"/>
      <c r="S3520" s="231"/>
      <c r="T3520" s="231"/>
    </row>
    <row r="3521">
      <c r="A3521" s="257" t="str">
        <v>0701000026-1</v>
      </c>
      <c r="B3521" s="257" t="str">
        <v>0701000026</v>
      </c>
      <c r="C3521" s="257" t="str">
        <v>Tom's 草莓儿童牙膏（含氟）</v>
      </c>
      <c r="D3521" s="257"/>
      <c r="E3521" s="257"/>
      <c r="F3521" s="257" t="str">
        <v>每支144g</v>
      </c>
      <c r="G3521" s="231"/>
      <c r="H3521" s="231"/>
      <c r="I3521" s="231"/>
      <c r="J3521" s="231"/>
      <c r="K3521" s="231"/>
      <c r="L3521" s="231"/>
      <c r="M3521" s="231"/>
      <c r="N3521" s="231"/>
      <c r="O3521" s="231"/>
      <c r="P3521" s="231"/>
      <c r="Q3521" s="231"/>
      <c r="R3521" s="231"/>
      <c r="S3521" s="231"/>
      <c r="T3521" s="231"/>
    </row>
    <row r="3522">
      <c r="A3522" s="257" t="str">
        <v>0701000027-1</v>
      </c>
      <c r="B3522" s="257" t="str">
        <v>0701000027</v>
      </c>
      <c r="C3522" s="257" t="str">
        <v>Tom's 草莓儿童牙膏（无氟）</v>
      </c>
      <c r="D3522" s="257"/>
      <c r="E3522" s="257"/>
      <c r="F3522" s="257" t="str">
        <v>每支145g</v>
      </c>
      <c r="G3522" s="231"/>
      <c r="H3522" s="231"/>
      <c r="I3522" s="231"/>
      <c r="J3522" s="231"/>
      <c r="K3522" s="231"/>
      <c r="L3522" s="231"/>
      <c r="M3522" s="231"/>
      <c r="N3522" s="231"/>
      <c r="O3522" s="231"/>
      <c r="P3522" s="231"/>
      <c r="Q3522" s="231"/>
      <c r="R3522" s="231"/>
      <c r="S3522" s="231"/>
      <c r="T3522" s="231"/>
    </row>
    <row r="3523">
      <c r="A3523" s="257" t="str">
        <v>0701000028-1</v>
      </c>
      <c r="B3523" s="257" t="str">
        <v>0701000028</v>
      </c>
      <c r="C3523" s="257" t="str">
        <v>Tom's 婴幼儿训练牙膏</v>
      </c>
      <c r="D3523" s="257"/>
      <c r="E3523" s="257"/>
      <c r="F3523" s="257" t="str">
        <v>每支49.6g</v>
      </c>
      <c r="G3523" s="231"/>
      <c r="H3523" s="231"/>
      <c r="I3523" s="231"/>
      <c r="J3523" s="231"/>
      <c r="K3523" s="231"/>
      <c r="L3523" s="231"/>
      <c r="M3523" s="231"/>
      <c r="N3523" s="231"/>
      <c r="O3523" s="231"/>
      <c r="P3523" s="231"/>
      <c r="Q3523" s="231"/>
      <c r="R3523" s="231"/>
      <c r="S3523" s="231"/>
      <c r="T3523" s="231"/>
    </row>
    <row r="3524">
      <c r="A3524" s="257" t="str">
        <v>0701000029-1</v>
      </c>
      <c r="B3524" s="257" t="str">
        <v>0701000029</v>
      </c>
      <c r="C3524" s="257" t="str">
        <v>歌露白 氨基酸香氛漱口水（馥郁繁花11ml升级版）</v>
      </c>
      <c r="D3524" s="257"/>
      <c r="E3524" s="257"/>
      <c r="F3524" s="257" t="str">
        <v>30条一盒</v>
      </c>
      <c r="G3524" s="231"/>
      <c r="H3524" s="231"/>
      <c r="I3524" s="231"/>
      <c r="J3524" s="231"/>
      <c r="K3524" s="231"/>
      <c r="L3524" s="231"/>
      <c r="M3524" s="231"/>
      <c r="N3524" s="231"/>
      <c r="O3524" s="231"/>
      <c r="P3524" s="231"/>
      <c r="Q3524" s="231"/>
      <c r="R3524" s="231"/>
      <c r="S3524" s="231"/>
      <c r="T3524" s="231"/>
    </row>
    <row r="3525">
      <c r="A3525" s="257" t="str">
        <v>0701000030-1</v>
      </c>
      <c r="B3525" s="257" t="str">
        <v>0701000030</v>
      </c>
      <c r="C3525" s="257" t="str">
        <v>歌露白 氨基酸香氛漱口水（萃木拂晓11ml升级版）</v>
      </c>
      <c r="D3525" s="257"/>
      <c r="E3525" s="257"/>
      <c r="F3525" s="257" t="str">
        <v>30条一盒</v>
      </c>
      <c r="G3525" s="231"/>
      <c r="H3525" s="231"/>
      <c r="I3525" s="231"/>
      <c r="J3525" s="231"/>
      <c r="K3525" s="231"/>
      <c r="L3525" s="231"/>
      <c r="M3525" s="231"/>
      <c r="N3525" s="231"/>
      <c r="O3525" s="231"/>
      <c r="P3525" s="231"/>
      <c r="Q3525" s="231"/>
      <c r="R3525" s="231"/>
      <c r="S3525" s="231"/>
      <c r="T3525" s="231"/>
    </row>
    <row r="3526">
      <c r="A3526" s="257" t="str">
        <v>9999000008-1</v>
      </c>
      <c r="B3526" s="257" t="str">
        <v>9999000008</v>
      </c>
      <c r="C3526" s="257" t="str">
        <v>得力14952W扫码枪</v>
      </c>
      <c r="D3526" s="257"/>
      <c r="E3526" s="257"/>
      <c r="F3526" s="257" t="str">
        <v>默认</v>
      </c>
      <c r="G3526" s="231"/>
      <c r="H3526" s="231"/>
      <c r="I3526" s="231"/>
      <c r="J3526" s="231"/>
      <c r="K3526" s="231"/>
      <c r="L3526" s="231"/>
      <c r="M3526" s="231"/>
      <c r="N3526" s="231"/>
      <c r="O3526" s="231"/>
      <c r="P3526" s="231"/>
      <c r="Q3526" s="231"/>
      <c r="R3526" s="231"/>
      <c r="S3526" s="231"/>
      <c r="T3526" s="231"/>
    </row>
    <row r="3527">
      <c r="A3527" s="257" t="str">
        <v>0202000010-1</v>
      </c>
      <c r="B3527" s="257" t="str">
        <v>0202000010</v>
      </c>
      <c r="C3527" s="257" t="str">
        <v>萨和 向野而生晶石扩香精油补充装</v>
      </c>
      <c r="D3527" s="257"/>
      <c r="E3527" s="257"/>
      <c r="F3527" s="257" t="str">
        <v>10mL</v>
      </c>
      <c r="G3527" s="231"/>
      <c r="H3527" s="231"/>
      <c r="I3527" s="231"/>
      <c r="J3527" s="231"/>
      <c r="K3527" s="231"/>
      <c r="L3527" s="231"/>
      <c r="M3527" s="231"/>
      <c r="N3527" s="231"/>
      <c r="O3527" s="231"/>
      <c r="P3527" s="231"/>
      <c r="Q3527" s="231"/>
      <c r="R3527" s="231"/>
      <c r="S3527" s="231"/>
      <c r="T3527" s="231"/>
    </row>
    <row r="3528">
      <c r="A3528" s="257" t="str">
        <v>0202000011-1</v>
      </c>
      <c r="B3528" s="257" t="str">
        <v>0202000011</v>
      </c>
      <c r="C3528" s="257" t="str">
        <v>萨和 燃湖晶石扩香油补充装</v>
      </c>
      <c r="D3528" s="257"/>
      <c r="E3528" s="257"/>
      <c r="F3528" s="257" t="str">
        <v>10mL</v>
      </c>
      <c r="G3528" s="231"/>
      <c r="H3528" s="231"/>
      <c r="I3528" s="231"/>
      <c r="J3528" s="231"/>
      <c r="K3528" s="231"/>
      <c r="L3528" s="231"/>
      <c r="M3528" s="231"/>
      <c r="N3528" s="231"/>
      <c r="O3528" s="231"/>
      <c r="P3528" s="231"/>
      <c r="Q3528" s="231"/>
      <c r="R3528" s="231"/>
      <c r="S3528" s="231"/>
      <c r="T3528" s="231"/>
    </row>
    <row r="3529">
      <c r="A3529" s="257" t="str">
        <v>0202000012-1</v>
      </c>
      <c r="B3529" s="257" t="str">
        <v>0202000012</v>
      </c>
      <c r="C3529" s="257" t="str">
        <v>萨和 暗夜生长晶石扩香油补充装</v>
      </c>
      <c r="D3529" s="257"/>
      <c r="E3529" s="257"/>
      <c r="F3529" s="257" t="str">
        <v>10mL</v>
      </c>
      <c r="G3529" s="231"/>
      <c r="H3529" s="231"/>
      <c r="I3529" s="231"/>
      <c r="J3529" s="231"/>
      <c r="K3529" s="231"/>
      <c r="L3529" s="231"/>
      <c r="M3529" s="231"/>
      <c r="N3529" s="231"/>
      <c r="O3529" s="231"/>
      <c r="P3529" s="231"/>
      <c r="Q3529" s="231"/>
      <c r="R3529" s="231"/>
      <c r="S3529" s="231"/>
      <c r="T3529" s="231"/>
    </row>
    <row r="3530">
      <c r="A3530" s="257" t="str">
        <v>0105000028-90*200*4.5-g</v>
      </c>
      <c r="B3530" s="257" t="str">
        <v>0105000028</v>
      </c>
      <c r="C3530" s="257" t="str">
        <v>αTOUR PLANET 太空纤维通透呼吸薄垫</v>
      </c>
      <c r="D3530" s="257"/>
      <c r="E3530" s="257"/>
      <c r="F3530" s="257" t="str">
        <v>灰色-90*200*4.5（定制25天）</v>
      </c>
      <c r="G3530" s="231"/>
      <c r="H3530" s="231"/>
      <c r="I3530" s="231"/>
      <c r="J3530" s="231"/>
      <c r="K3530" s="231"/>
      <c r="L3530" s="231"/>
      <c r="M3530" s="231"/>
      <c r="N3530" s="231"/>
      <c r="O3530" s="231"/>
      <c r="P3530" s="231"/>
      <c r="Q3530" s="231"/>
      <c r="R3530" s="231"/>
      <c r="S3530" s="231"/>
      <c r="T3530" s="231"/>
    </row>
    <row r="3531">
      <c r="A3531" s="257" t="str">
        <v>0105000028-120*190*4.5-g</v>
      </c>
      <c r="B3531" s="257" t="str">
        <v>0105000028</v>
      </c>
      <c r="C3531" s="257" t="str">
        <v>αTOUR PLANET 太空纤维通透呼吸薄垫</v>
      </c>
      <c r="D3531" s="257"/>
      <c r="E3531" s="257"/>
      <c r="F3531" s="257" t="str">
        <v>灰色-120*190*4.5（定制25天）</v>
      </c>
      <c r="G3531" s="231"/>
      <c r="H3531" s="231"/>
      <c r="I3531" s="231"/>
      <c r="J3531" s="231"/>
      <c r="K3531" s="231"/>
      <c r="L3531" s="231"/>
      <c r="M3531" s="231"/>
      <c r="N3531" s="231"/>
      <c r="O3531" s="231"/>
      <c r="P3531" s="231"/>
      <c r="Q3531" s="231"/>
      <c r="R3531" s="231"/>
      <c r="S3531" s="231"/>
      <c r="T3531" s="231"/>
    </row>
    <row r="3532">
      <c r="A3532" s="257" t="str">
        <v>0105000028-150*200*4.5-g</v>
      </c>
      <c r="B3532" s="257" t="str">
        <v>0105000028</v>
      </c>
      <c r="C3532" s="257" t="str">
        <v>αTOUR PLANET 太空纤维通透呼吸薄垫</v>
      </c>
      <c r="D3532" s="257"/>
      <c r="E3532" s="257"/>
      <c r="F3532" s="257" t="str">
        <v>灰色-150*200*4.5</v>
      </c>
      <c r="G3532" s="231"/>
      <c r="H3532" s="231"/>
      <c r="I3532" s="231"/>
      <c r="J3532" s="231"/>
      <c r="K3532" s="231"/>
      <c r="L3532" s="231"/>
      <c r="M3532" s="231"/>
      <c r="N3532" s="231"/>
      <c r="O3532" s="231"/>
      <c r="P3532" s="231"/>
      <c r="Q3532" s="231"/>
      <c r="R3532" s="231"/>
      <c r="S3532" s="231"/>
      <c r="T3532" s="231"/>
    </row>
    <row r="3533">
      <c r="A3533" s="257" t="str">
        <v>0105000028-180*200*4.5-g</v>
      </c>
      <c r="B3533" s="257" t="str">
        <v>0105000028</v>
      </c>
      <c r="C3533" s="257" t="str">
        <v>αTOUR PLANET 太空纤维通透呼吸薄垫</v>
      </c>
      <c r="D3533" s="257"/>
      <c r="E3533" s="257"/>
      <c r="F3533" s="257" t="str">
        <v>灰色-180*200*4.5</v>
      </c>
      <c r="G3533" s="231"/>
      <c r="H3533" s="231"/>
      <c r="I3533" s="231"/>
      <c r="J3533" s="231"/>
      <c r="K3533" s="231"/>
      <c r="L3533" s="231"/>
      <c r="M3533" s="231"/>
      <c r="N3533" s="231"/>
      <c r="O3533" s="231"/>
      <c r="P3533" s="231"/>
      <c r="Q3533" s="231"/>
      <c r="R3533" s="231"/>
      <c r="S3533" s="231"/>
      <c r="T3533" s="231"/>
    </row>
    <row r="3534">
      <c r="A3534" s="257" t="str">
        <v>0105000028-120*200*4.5-g</v>
      </c>
      <c r="B3534" s="257" t="str">
        <v>0105000028</v>
      </c>
      <c r="C3534" s="257" t="str">
        <v>αTOUR PLANET 太空纤维通透呼吸薄垫</v>
      </c>
      <c r="D3534" s="257"/>
      <c r="E3534" s="257"/>
      <c r="F3534" s="257" t="str">
        <v>灰色-120*200*4.5</v>
      </c>
      <c r="G3534" s="231"/>
      <c r="H3534" s="231"/>
      <c r="I3534" s="231"/>
      <c r="J3534" s="231"/>
      <c r="K3534" s="231"/>
      <c r="L3534" s="231"/>
      <c r="M3534" s="231"/>
      <c r="N3534" s="231"/>
      <c r="O3534" s="231"/>
      <c r="P3534" s="231"/>
      <c r="Q3534" s="231"/>
      <c r="R3534" s="231"/>
      <c r="S3534" s="231"/>
      <c r="T3534" s="231"/>
    </row>
    <row r="3535">
      <c r="A3535" s="257" t="str">
        <v>0105000028-90*190*4.5-g</v>
      </c>
      <c r="B3535" s="257" t="str">
        <v>0105000028</v>
      </c>
      <c r="C3535" s="257" t="str">
        <v>αTOUR PLANET 太空纤维通透呼吸薄垫</v>
      </c>
      <c r="D3535" s="257"/>
      <c r="E3535" s="257"/>
      <c r="F3535" s="257" t="str">
        <v>灰色-90*190*4.5</v>
      </c>
      <c r="G3535" s="231"/>
      <c r="H3535" s="231"/>
      <c r="I3535" s="231"/>
      <c r="J3535" s="231"/>
      <c r="K3535" s="231"/>
      <c r="L3535" s="231"/>
      <c r="M3535" s="231"/>
      <c r="N3535" s="231"/>
      <c r="O3535" s="231"/>
      <c r="P3535" s="231"/>
      <c r="Q3535" s="231"/>
      <c r="R3535" s="231"/>
      <c r="S3535" s="231"/>
      <c r="T3535" s="231"/>
    </row>
    <row r="3536">
      <c r="A3536" s="257" t="str">
        <v>0102000036-b</v>
      </c>
      <c r="B3536" s="257" t="str">
        <v>0102000036</v>
      </c>
      <c r="C3536" s="257" t="str">
        <v>αTOUR PLANET 超柔粒子遨游枕</v>
      </c>
      <c r="D3536" s="257"/>
      <c r="E3536" s="257"/>
      <c r="F3536" s="257" t="str">
        <v>本白-48*74cm</v>
      </c>
      <c r="G3536" s="231"/>
      <c r="H3536" s="231"/>
      <c r="I3536" s="231"/>
      <c r="J3536" s="231"/>
      <c r="K3536" s="231"/>
      <c r="L3536" s="231"/>
      <c r="M3536" s="231"/>
      <c r="N3536" s="231"/>
      <c r="O3536" s="231"/>
      <c r="P3536" s="231"/>
      <c r="Q3536" s="231"/>
      <c r="R3536" s="231"/>
      <c r="S3536" s="231"/>
      <c r="T3536" s="231"/>
    </row>
    <row r="3537">
      <c r="A3537" s="257" t="str">
        <v>0202000013-1</v>
      </c>
      <c r="B3537" s="257" t="str">
        <v>0202000013</v>
      </c>
      <c r="C3537" s="257" t="str">
        <v>萨和 向野而生藤条香氛</v>
      </c>
      <c r="D3537" s="257"/>
      <c r="E3537" s="257"/>
      <c r="F3537" s="257" t="str">
        <v>200mL</v>
      </c>
      <c r="G3537" s="231"/>
      <c r="H3537" s="231"/>
      <c r="I3537" s="231"/>
      <c r="J3537" s="231"/>
      <c r="K3537" s="231"/>
      <c r="L3537" s="231"/>
      <c r="M3537" s="231"/>
      <c r="N3537" s="231"/>
      <c r="O3537" s="231"/>
      <c r="P3537" s="231"/>
      <c r="Q3537" s="231"/>
      <c r="R3537" s="231"/>
      <c r="S3537" s="231"/>
      <c r="T3537" s="231"/>
    </row>
    <row r="3538">
      <c r="A3538" s="257" t="str">
        <v>0202000014-1</v>
      </c>
      <c r="B3538" s="257" t="str">
        <v>0202000014</v>
      </c>
      <c r="C3538" s="257" t="str">
        <v>萨和 燃湖藤条香氛</v>
      </c>
      <c r="D3538" s="257"/>
      <c r="E3538" s="257"/>
      <c r="F3538" s="257" t="str">
        <v>200mL</v>
      </c>
      <c r="G3538" s="231"/>
      <c r="H3538" s="231"/>
      <c r="I3538" s="231"/>
      <c r="J3538" s="231"/>
      <c r="K3538" s="231"/>
      <c r="L3538" s="231"/>
      <c r="M3538" s="231"/>
      <c r="N3538" s="231"/>
      <c r="O3538" s="231"/>
      <c r="P3538" s="231"/>
      <c r="Q3538" s="231"/>
      <c r="R3538" s="231"/>
      <c r="S3538" s="231"/>
      <c r="T3538" s="231"/>
    </row>
    <row r="3539">
      <c r="A3539" s="257" t="str">
        <v>0202000015-1</v>
      </c>
      <c r="B3539" s="257" t="str">
        <v>0202000015</v>
      </c>
      <c r="C3539" s="257" t="str">
        <v>萨和 暗夜生长藤条香氛</v>
      </c>
      <c r="D3539" s="257"/>
      <c r="E3539" s="257"/>
      <c r="F3539" s="257" t="str">
        <v>200mL</v>
      </c>
      <c r="G3539" s="231"/>
      <c r="H3539" s="231"/>
      <c r="I3539" s="231"/>
      <c r="J3539" s="231"/>
      <c r="K3539" s="231"/>
      <c r="L3539" s="231"/>
      <c r="M3539" s="231"/>
      <c r="N3539" s="231"/>
      <c r="O3539" s="231"/>
      <c r="P3539" s="231"/>
      <c r="Q3539" s="231"/>
      <c r="R3539" s="231"/>
      <c r="S3539" s="231"/>
      <c r="T3539" s="231"/>
    </row>
    <row r="3540">
      <c r="A3540" s="257" t="str">
        <v>0202000016-1</v>
      </c>
      <c r="B3540" s="257" t="str">
        <v>0202000016</v>
      </c>
      <c r="C3540" s="257" t="str">
        <v>萨和 向野而生香氛豆蜡</v>
      </c>
      <c r="D3540" s="257"/>
      <c r="E3540" s="257"/>
      <c r="F3540" s="257" t="str">
        <v>默认</v>
      </c>
      <c r="G3540" s="231"/>
      <c r="H3540" s="231"/>
      <c r="I3540" s="231"/>
      <c r="J3540" s="231"/>
      <c r="K3540" s="231"/>
      <c r="L3540" s="231"/>
      <c r="M3540" s="231"/>
      <c r="N3540" s="231"/>
      <c r="O3540" s="231"/>
      <c r="P3540" s="231"/>
      <c r="Q3540" s="231"/>
      <c r="R3540" s="231"/>
      <c r="S3540" s="231"/>
      <c r="T3540" s="231"/>
    </row>
    <row r="3541">
      <c r="A3541" s="257" t="str">
        <v>0202000017-1</v>
      </c>
      <c r="B3541" s="257" t="str">
        <v>0202000017</v>
      </c>
      <c r="C3541" s="257" t="str">
        <v>萨和 燃湖香氛豆蜡</v>
      </c>
      <c r="D3541" s="257"/>
      <c r="E3541" s="257"/>
      <c r="F3541" s="257" t="str">
        <v>默认</v>
      </c>
      <c r="G3541" s="231"/>
      <c r="H3541" s="231"/>
      <c r="I3541" s="231"/>
      <c r="J3541" s="231"/>
      <c r="K3541" s="231"/>
      <c r="L3541" s="231"/>
      <c r="M3541" s="231"/>
      <c r="N3541" s="231"/>
      <c r="O3541" s="231"/>
      <c r="P3541" s="231"/>
      <c r="Q3541" s="231"/>
      <c r="R3541" s="231"/>
      <c r="S3541" s="231"/>
      <c r="T3541" s="231"/>
    </row>
    <row r="3542">
      <c r="A3542" s="257" t="str">
        <v>0202000018-1</v>
      </c>
      <c r="B3542" s="257" t="str">
        <v>0202000018</v>
      </c>
      <c r="C3542" s="257" t="str">
        <v>萨和 暗夜生长香氛豆蜡</v>
      </c>
      <c r="D3542" s="257"/>
      <c r="E3542" s="257"/>
      <c r="F3542" s="257" t="str">
        <v>默认</v>
      </c>
      <c r="G3542" s="231"/>
      <c r="H3542" s="231"/>
      <c r="I3542" s="231"/>
      <c r="J3542" s="231"/>
      <c r="K3542" s="231"/>
      <c r="L3542" s="231"/>
      <c r="M3542" s="231"/>
      <c r="N3542" s="231"/>
      <c r="O3542" s="231"/>
      <c r="P3542" s="231"/>
      <c r="Q3542" s="231"/>
      <c r="R3542" s="231"/>
      <c r="S3542" s="231"/>
      <c r="T3542" s="231"/>
    </row>
    <row r="3543">
      <c r="A3543" s="257" t="str">
        <v>0499000004-1</v>
      </c>
      <c r="B3543" s="257" t="str">
        <v>0499000004</v>
      </c>
      <c r="C3543" s="257" t="str">
        <v>向物 仙人掌灭蚊灯</v>
      </c>
      <c r="D3543" s="257"/>
      <c r="E3543" s="257"/>
      <c r="F3543" s="257" t="str">
        <v>白色</v>
      </c>
      <c r="G3543" s="231"/>
      <c r="H3543" s="231"/>
      <c r="I3543" s="231"/>
      <c r="J3543" s="231"/>
      <c r="K3543" s="231"/>
      <c r="L3543" s="231"/>
      <c r="M3543" s="231"/>
      <c r="N3543" s="231"/>
      <c r="O3543" s="231"/>
      <c r="P3543" s="231"/>
      <c r="Q3543" s="231"/>
      <c r="R3543" s="231"/>
      <c r="S3543" s="231"/>
      <c r="T3543" s="231"/>
    </row>
    <row r="3544">
      <c r="A3544" s="257" t="str">
        <v>0499000005-1</v>
      </c>
      <c r="B3544" s="257" t="str">
        <v>0499000005</v>
      </c>
      <c r="C3544" s="257" t="str">
        <v>bcase 火箭灭蚊灯</v>
      </c>
      <c r="D3544" s="257"/>
      <c r="E3544" s="257"/>
      <c r="F3544" s="257" t="str">
        <v>蓝色</v>
      </c>
      <c r="G3544" s="231"/>
      <c r="H3544" s="231"/>
      <c r="I3544" s="231"/>
      <c r="J3544" s="231"/>
      <c r="K3544" s="231"/>
      <c r="L3544" s="231"/>
      <c r="M3544" s="231"/>
      <c r="N3544" s="231"/>
      <c r="O3544" s="231"/>
      <c r="P3544" s="231"/>
      <c r="Q3544" s="231"/>
      <c r="R3544" s="231"/>
      <c r="S3544" s="231"/>
      <c r="T3544" s="231"/>
    </row>
    <row r="3545">
      <c r="A3545" s="257" t="str">
        <v>0499000006-1</v>
      </c>
      <c r="B3545" s="257" t="str">
        <v>0499000006</v>
      </c>
      <c r="C3545" s="257" t="str">
        <v>向物 桌面风扇-雨林</v>
      </c>
      <c r="D3545" s="257"/>
      <c r="E3545" s="257"/>
      <c r="F3545" s="257" t="str">
        <v>棕榈绿</v>
      </c>
      <c r="G3545" s="231"/>
      <c r="H3545" s="231"/>
      <c r="I3545" s="231"/>
      <c r="J3545" s="231"/>
      <c r="K3545" s="231"/>
      <c r="L3545" s="231"/>
      <c r="M3545" s="231"/>
      <c r="N3545" s="231"/>
      <c r="O3545" s="231"/>
      <c r="P3545" s="231"/>
      <c r="Q3545" s="231"/>
      <c r="R3545" s="231"/>
      <c r="S3545" s="231"/>
      <c r="T3545" s="231"/>
    </row>
    <row r="3546">
      <c r="A3546" s="257" t="str">
        <v>0499000007-1</v>
      </c>
      <c r="B3546" s="257" t="str">
        <v>0499000007</v>
      </c>
      <c r="C3546" s="257" t="str">
        <v>向物 桌面风扇-雨林</v>
      </c>
      <c r="D3546" s="257"/>
      <c r="E3546" s="257"/>
      <c r="F3546" s="257" t="str">
        <v>杏白</v>
      </c>
      <c r="G3546" s="231"/>
      <c r="H3546" s="231"/>
      <c r="I3546" s="231"/>
      <c r="J3546" s="231"/>
      <c r="K3546" s="231"/>
      <c r="L3546" s="231"/>
      <c r="M3546" s="231"/>
      <c r="N3546" s="231"/>
      <c r="O3546" s="231"/>
      <c r="P3546" s="231"/>
      <c r="Q3546" s="231"/>
      <c r="R3546" s="231"/>
      <c r="S3546" s="231"/>
      <c r="T3546" s="231"/>
    </row>
    <row r="3547">
      <c r="A3547" s="257" t="str">
        <v>0499000008-1</v>
      </c>
      <c r="B3547" s="257" t="str">
        <v>0499000008</v>
      </c>
      <c r="C3547" s="257" t="str">
        <v>向物 智能光感驱蚊器-智（墙插版）</v>
      </c>
      <c r="D3547" s="257"/>
      <c r="E3547" s="257"/>
      <c r="F3547" s="257" t="str">
        <v>配一瓶驱蚊液</v>
      </c>
      <c r="G3547" s="231"/>
      <c r="H3547" s="231"/>
      <c r="I3547" s="231"/>
      <c r="J3547" s="231"/>
      <c r="K3547" s="231"/>
      <c r="L3547" s="231"/>
      <c r="M3547" s="231"/>
      <c r="N3547" s="231"/>
      <c r="O3547" s="231"/>
      <c r="P3547" s="231"/>
      <c r="Q3547" s="231"/>
      <c r="R3547" s="231"/>
      <c r="S3547" s="231"/>
      <c r="T3547" s="231"/>
    </row>
    <row r="3548">
      <c r="A3548" s="257" t="str">
        <v>0499000009-1</v>
      </c>
      <c r="B3548" s="257" t="str">
        <v>0499000009</v>
      </c>
      <c r="C3548" s="257" t="str">
        <v>向物 智能光感驱蚊器-智（墙插版）</v>
      </c>
      <c r="D3548" s="257"/>
      <c r="E3548" s="257"/>
      <c r="F3548" s="257" t="str">
        <v>配三瓶驱蚊液</v>
      </c>
      <c r="G3548" s="231"/>
      <c r="H3548" s="231"/>
      <c r="I3548" s="231"/>
      <c r="J3548" s="231"/>
      <c r="K3548" s="231"/>
      <c r="L3548" s="231"/>
      <c r="M3548" s="231"/>
      <c r="N3548" s="231"/>
      <c r="O3548" s="231"/>
      <c r="P3548" s="231"/>
      <c r="Q3548" s="231"/>
      <c r="R3548" s="231"/>
      <c r="S3548" s="231"/>
      <c r="T3548" s="231"/>
    </row>
    <row r="3549">
      <c r="A3549" s="257" t="str">
        <v>0499000010-1</v>
      </c>
      <c r="B3549" s="257" t="str">
        <v>0499000010</v>
      </c>
      <c r="C3549" s="257" t="str">
        <v>向物 智能光感驱蚊器-智（USB插电版）</v>
      </c>
      <c r="D3549" s="257"/>
      <c r="E3549" s="257"/>
      <c r="F3549" s="257" t="str">
        <v>配一瓶驱蚊液</v>
      </c>
      <c r="G3549" s="231"/>
      <c r="H3549" s="231"/>
      <c r="I3549" s="231"/>
      <c r="J3549" s="231"/>
      <c r="K3549" s="231"/>
      <c r="L3549" s="231"/>
      <c r="M3549" s="231"/>
      <c r="N3549" s="231"/>
      <c r="O3549" s="231"/>
      <c r="P3549" s="231"/>
      <c r="Q3549" s="231"/>
      <c r="R3549" s="231"/>
      <c r="S3549" s="231"/>
      <c r="T3549" s="231"/>
    </row>
    <row r="3550">
      <c r="A3550" s="257" t="str">
        <v>0499000011-1</v>
      </c>
      <c r="B3550" s="257" t="str">
        <v>0499000011</v>
      </c>
      <c r="C3550" s="257" t="str">
        <v>向物 智能光感驱蚊器-智（USB插电版）</v>
      </c>
      <c r="D3550" s="257"/>
      <c r="E3550" s="257"/>
      <c r="F3550" s="257" t="str">
        <v>配三瓶驱蚊液</v>
      </c>
      <c r="G3550" s="231"/>
      <c r="H3550" s="231"/>
      <c r="I3550" s="231"/>
      <c r="J3550" s="231"/>
      <c r="K3550" s="231"/>
      <c r="L3550" s="231"/>
      <c r="M3550" s="231"/>
      <c r="N3550" s="231"/>
      <c r="O3550" s="231"/>
      <c r="P3550" s="231"/>
      <c r="Q3550" s="231"/>
      <c r="R3550" s="231"/>
      <c r="S3550" s="231"/>
      <c r="T3550" s="231"/>
    </row>
    <row r="3551">
      <c r="A3551" s="257" t="str">
        <v>0499000012-1</v>
      </c>
      <c r="B3551" s="257" t="str">
        <v>0499000012</v>
      </c>
      <c r="C3551" s="257" t="str">
        <v>basa 口袋吸尘器</v>
      </c>
      <c r="D3551" s="257"/>
      <c r="E3551" s="257"/>
      <c r="F3551" s="257" t="str">
        <v>迷雾绿</v>
      </c>
      <c r="G3551" s="231"/>
      <c r="H3551" s="231"/>
      <c r="I3551" s="231"/>
      <c r="J3551" s="231"/>
      <c r="K3551" s="231"/>
      <c r="L3551" s="231"/>
      <c r="M3551" s="231"/>
      <c r="N3551" s="231"/>
      <c r="O3551" s="231"/>
      <c r="P3551" s="231"/>
      <c r="Q3551" s="231"/>
      <c r="R3551" s="231"/>
      <c r="S3551" s="231"/>
      <c r="T3551" s="231"/>
    </row>
    <row r="3552">
      <c r="A3552" s="257" t="str">
        <v>0499000013-1</v>
      </c>
      <c r="B3552" s="257" t="str">
        <v>0499000013</v>
      </c>
      <c r="C3552" s="257" t="str">
        <v>basa 无线除螨仪</v>
      </c>
      <c r="D3552" s="257"/>
      <c r="E3552" s="257"/>
      <c r="F3552" s="257" t="str">
        <v>薄荷蓝</v>
      </c>
      <c r="G3552" s="231"/>
      <c r="H3552" s="231"/>
      <c r="I3552" s="231"/>
      <c r="J3552" s="231"/>
      <c r="K3552" s="231"/>
      <c r="L3552" s="231"/>
      <c r="M3552" s="231"/>
      <c r="N3552" s="231"/>
      <c r="O3552" s="231"/>
      <c r="P3552" s="231"/>
      <c r="Q3552" s="231"/>
      <c r="R3552" s="231"/>
      <c r="S3552" s="231"/>
      <c r="T3552" s="231"/>
    </row>
    <row r="3553">
      <c r="A3553" s="257" t="str">
        <v>0499000014-1</v>
      </c>
      <c r="B3553" s="257" t="str">
        <v>0499000014</v>
      </c>
      <c r="C3553" s="257" t="str">
        <v>basa 无线除螨仪</v>
      </c>
      <c r="D3553" s="257"/>
      <c r="E3553" s="257"/>
      <c r="F3553" s="257" t="str">
        <v>烟熏粉</v>
      </c>
      <c r="G3553" s="231"/>
      <c r="H3553" s="231"/>
      <c r="I3553" s="231"/>
      <c r="J3553" s="231"/>
      <c r="K3553" s="231"/>
      <c r="L3553" s="231"/>
      <c r="M3553" s="231"/>
      <c r="N3553" s="231"/>
      <c r="O3553" s="231"/>
      <c r="P3553" s="231"/>
      <c r="Q3553" s="231"/>
      <c r="R3553" s="231"/>
      <c r="S3553" s="231"/>
      <c r="T3553" s="231"/>
    </row>
    <row r="3554">
      <c r="A3554" s="257" t="str">
        <v>0499000015-1</v>
      </c>
      <c r="B3554" s="257" t="str">
        <v>0499000015</v>
      </c>
      <c r="C3554" s="257" t="str">
        <v>basa 滤芯一对</v>
      </c>
      <c r="D3554" s="257"/>
      <c r="E3554" s="257"/>
      <c r="F3554" s="257" t="str">
        <v>默认</v>
      </c>
      <c r="G3554" s="231"/>
      <c r="H3554" s="231"/>
      <c r="I3554" s="231"/>
      <c r="J3554" s="231"/>
      <c r="K3554" s="231"/>
      <c r="L3554" s="231"/>
      <c r="M3554" s="231"/>
      <c r="N3554" s="231"/>
      <c r="O3554" s="231"/>
      <c r="P3554" s="231"/>
      <c r="Q3554" s="231"/>
      <c r="R3554" s="231"/>
      <c r="S3554" s="231"/>
      <c r="T3554" s="231"/>
    </row>
    <row r="3555">
      <c r="A3555" s="257" t="str">
        <v>0499000016-1</v>
      </c>
      <c r="B3555" s="257" t="str">
        <v>0499000016</v>
      </c>
      <c r="C3555" s="257" t="str">
        <v>bcase 火箭灭蚊灯</v>
      </c>
      <c r="D3555" s="257"/>
      <c r="E3555" s="257"/>
      <c r="F3555" s="257" t="str">
        <v>粉色</v>
      </c>
      <c r="G3555" s="231"/>
      <c r="H3555" s="231"/>
      <c r="I3555" s="231"/>
      <c r="J3555" s="231"/>
      <c r="K3555" s="231"/>
      <c r="L3555" s="231"/>
      <c r="M3555" s="231"/>
      <c r="N3555" s="231"/>
      <c r="O3555" s="231"/>
      <c r="P3555" s="231"/>
      <c r="Q3555" s="231"/>
      <c r="R3555" s="231"/>
      <c r="S3555" s="231"/>
      <c r="T3555" s="231"/>
    </row>
    <row r="3556">
      <c r="A3556" s="257" t="str">
        <v>0899000036-s</v>
      </c>
      <c r="B3556" s="257" t="str">
        <v>0899000036</v>
      </c>
      <c r="C3556" s="257" t="str">
        <v>科大讯飞智能键盘K310</v>
      </c>
      <c r="D3556" s="257"/>
      <c r="E3556" s="257"/>
      <c r="F3556" s="257" t="str">
        <v>太空银</v>
      </c>
      <c r="G3556" s="231"/>
      <c r="H3556" s="231"/>
      <c r="I3556" s="231"/>
      <c r="J3556" s="231"/>
      <c r="K3556" s="231"/>
      <c r="L3556" s="231"/>
      <c r="M3556" s="231"/>
      <c r="N3556" s="231"/>
      <c r="O3556" s="231"/>
      <c r="P3556" s="231"/>
      <c r="Q3556" s="231"/>
      <c r="R3556" s="231"/>
      <c r="S3556" s="231"/>
      <c r="T3556" s="231"/>
    </row>
    <row r="3557">
      <c r="A3557" s="257" t="str">
        <v>0899000037-g</v>
      </c>
      <c r="B3557" s="257" t="str">
        <v>0899000037</v>
      </c>
      <c r="C3557" s="257" t="str">
        <v>科大讯飞智能键盘K710</v>
      </c>
      <c r="D3557" s="257"/>
      <c r="E3557" s="257"/>
      <c r="F3557" s="257" t="str">
        <v>灰色</v>
      </c>
      <c r="G3557" s="231"/>
      <c r="H3557" s="231"/>
      <c r="I3557" s="231"/>
      <c r="J3557" s="231"/>
      <c r="K3557" s="231"/>
      <c r="L3557" s="231"/>
      <c r="M3557" s="231"/>
      <c r="N3557" s="231"/>
      <c r="O3557" s="231"/>
      <c r="P3557" s="231"/>
      <c r="Q3557" s="231"/>
      <c r="R3557" s="231"/>
      <c r="S3557" s="231"/>
      <c r="T3557" s="231"/>
    </row>
    <row r="3558">
      <c r="A3558" s="257" t="str">
        <v>0899000038-b</v>
      </c>
      <c r="B3558" s="257" t="str">
        <v>0899000038</v>
      </c>
      <c r="C3558" s="257" t="str">
        <v>科大讯飞智能鼠标lite-M320</v>
      </c>
      <c r="D3558" s="257"/>
      <c r="E3558" s="257"/>
      <c r="F3558" s="257" t="str">
        <v>石墨黑</v>
      </c>
      <c r="G3558" s="231"/>
      <c r="H3558" s="231"/>
      <c r="I3558" s="231"/>
      <c r="J3558" s="231"/>
      <c r="K3558" s="231"/>
      <c r="L3558" s="231"/>
      <c r="M3558" s="231"/>
      <c r="N3558" s="231"/>
      <c r="O3558" s="231"/>
      <c r="P3558" s="231"/>
      <c r="Q3558" s="231"/>
      <c r="R3558" s="231"/>
      <c r="S3558" s="231"/>
      <c r="T3558" s="231"/>
    </row>
    <row r="3559">
      <c r="A3559" s="257" t="str">
        <v>0899000038-w</v>
      </c>
      <c r="B3559" s="257" t="str">
        <v>0899000038</v>
      </c>
      <c r="C3559" s="257" t="str">
        <v>科大讯飞智能鼠标lite-M320</v>
      </c>
      <c r="D3559" s="257"/>
      <c r="E3559" s="257"/>
      <c r="F3559" s="257" t="str">
        <v>皎月白</v>
      </c>
      <c r="G3559" s="231"/>
      <c r="H3559" s="231"/>
      <c r="I3559" s="231"/>
      <c r="J3559" s="231"/>
      <c r="K3559" s="231"/>
      <c r="L3559" s="231"/>
      <c r="M3559" s="231"/>
      <c r="N3559" s="231"/>
      <c r="O3559" s="231"/>
      <c r="P3559" s="231"/>
      <c r="Q3559" s="231"/>
      <c r="R3559" s="231"/>
      <c r="S3559" s="231"/>
      <c r="T3559" s="231"/>
    </row>
    <row r="3560">
      <c r="A3560" s="257" t="str">
        <v>0899000038-p</v>
      </c>
      <c r="B3560" s="257" t="str">
        <v>0899000038</v>
      </c>
      <c r="C3560" s="257" t="str">
        <v>科大讯飞智能鼠标lite-M320</v>
      </c>
      <c r="D3560" s="257"/>
      <c r="E3560" s="257"/>
      <c r="F3560" s="257" t="str">
        <v>樱桃粉</v>
      </c>
      <c r="G3560" s="231"/>
      <c r="H3560" s="231"/>
      <c r="I3560" s="231"/>
      <c r="J3560" s="231"/>
      <c r="K3560" s="231"/>
      <c r="L3560" s="231"/>
      <c r="M3560" s="231"/>
      <c r="N3560" s="231"/>
      <c r="O3560" s="231"/>
      <c r="P3560" s="231"/>
      <c r="Q3560" s="231"/>
      <c r="R3560" s="231"/>
      <c r="S3560" s="231"/>
      <c r="T3560" s="231"/>
    </row>
    <row r="3561">
      <c r="A3561" s="257" t="str">
        <v>0899000038-g</v>
      </c>
      <c r="B3561" s="257" t="str">
        <v>0899000038</v>
      </c>
      <c r="C3561" s="257" t="str">
        <v>科大讯飞智能鼠标lite-M320</v>
      </c>
      <c r="D3561" s="257"/>
      <c r="E3561" s="257"/>
      <c r="F3561" s="257" t="str">
        <v>松霜绿</v>
      </c>
      <c r="G3561" s="231"/>
      <c r="H3561" s="231"/>
      <c r="I3561" s="231"/>
      <c r="J3561" s="231"/>
      <c r="K3561" s="231"/>
      <c r="L3561" s="231"/>
      <c r="M3561" s="231"/>
      <c r="N3561" s="231"/>
      <c r="O3561" s="231"/>
      <c r="P3561" s="231"/>
      <c r="Q3561" s="231"/>
      <c r="R3561" s="231"/>
      <c r="S3561" s="231"/>
      <c r="T3561" s="231"/>
    </row>
    <row r="3562">
      <c r="A3562" s="257" t="str">
        <v>0701000031-p</v>
      </c>
      <c r="B3562" s="257" t="str">
        <v>0701000031</v>
      </c>
      <c r="C3562" s="257" t="str">
        <v>Z2GO&amp;CO. R1.6系列声波电动牙刷</v>
      </c>
      <c r="D3562" s="257"/>
      <c r="E3562" s="257"/>
      <c r="F3562" s="257" t="str">
        <v>规格:粉色</v>
      </c>
      <c r="G3562" s="231"/>
      <c r="H3562" s="231"/>
      <c r="I3562" s="231"/>
      <c r="J3562" s="231"/>
      <c r="K3562" s="231"/>
      <c r="L3562" s="231"/>
      <c r="M3562" s="231"/>
      <c r="N3562" s="231"/>
      <c r="O3562" s="231"/>
      <c r="P3562" s="231"/>
      <c r="Q3562" s="231"/>
      <c r="R3562" s="231"/>
      <c r="S3562" s="231"/>
      <c r="T3562" s="231"/>
    </row>
    <row r="3563">
      <c r="A3563" s="257" t="str">
        <v>0701000031-g</v>
      </c>
      <c r="B3563" s="257" t="str">
        <v>0701000031</v>
      </c>
      <c r="C3563" s="257" t="str">
        <v>Z2GO&amp;CO. R1.6系列声波电动牙刷</v>
      </c>
      <c r="D3563" s="257"/>
      <c r="E3563" s="257"/>
      <c r="F3563" s="257" t="str">
        <v>薄荷绿</v>
      </c>
      <c r="G3563" s="231"/>
      <c r="H3563" s="231"/>
      <c r="I3563" s="231"/>
      <c r="J3563" s="231"/>
      <c r="K3563" s="231"/>
      <c r="L3563" s="231"/>
      <c r="M3563" s="231"/>
      <c r="N3563" s="231"/>
      <c r="O3563" s="231"/>
      <c r="P3563" s="231"/>
      <c r="Q3563" s="231"/>
      <c r="R3563" s="231"/>
      <c r="S3563" s="231"/>
      <c r="T3563" s="231"/>
    </row>
    <row r="3564">
      <c r="A3564" s="257" t="str">
        <v>0701000031-b</v>
      </c>
      <c r="B3564" s="257" t="str">
        <v>0701000031</v>
      </c>
      <c r="C3564" s="257" t="str">
        <v>Z2GO&amp;CO. R1.6系列声波电动牙刷</v>
      </c>
      <c r="D3564" s="257"/>
      <c r="E3564" s="257"/>
      <c r="F3564" s="257" t="str">
        <v>规格:蓝色</v>
      </c>
      <c r="G3564" s="231"/>
      <c r="H3564" s="231"/>
      <c r="I3564" s="231"/>
      <c r="J3564" s="231"/>
      <c r="K3564" s="231"/>
      <c r="L3564" s="231"/>
      <c r="M3564" s="231"/>
      <c r="N3564" s="231"/>
      <c r="O3564" s="231"/>
      <c r="P3564" s="231"/>
      <c r="Q3564" s="231"/>
      <c r="R3564" s="231"/>
      <c r="S3564" s="231"/>
      <c r="T3564" s="231"/>
    </row>
    <row r="3565">
      <c r="A3565" s="257" t="str">
        <v>0499000017-1</v>
      </c>
      <c r="B3565" s="257" t="str">
        <v>0499000017</v>
      </c>
      <c r="C3565" s="257" t="str">
        <v>德世朗朗悦多用两层蒸锅</v>
      </c>
      <c r="D3565" s="257"/>
      <c r="E3565" s="257"/>
      <c r="F3565" s="257" t="str">
        <v>单个彩盒尺寸：330*166*298</v>
      </c>
      <c r="G3565" s="231"/>
      <c r="H3565" s="231"/>
      <c r="I3565" s="231"/>
      <c r="J3565" s="231"/>
      <c r="K3565" s="231"/>
      <c r="L3565" s="231"/>
      <c r="M3565" s="231"/>
      <c r="N3565" s="231"/>
      <c r="O3565" s="231"/>
      <c r="P3565" s="231"/>
      <c r="Q3565" s="231"/>
      <c r="R3565" s="231"/>
      <c r="S3565" s="231"/>
      <c r="T3565" s="231"/>
    </row>
    <row r="3566">
      <c r="A3566" s="257" t="str">
        <v>0499000018-1</v>
      </c>
      <c r="B3566" s="257" t="str">
        <v>0499000018</v>
      </c>
      <c r="C3566" s="257" t="str">
        <v>德世朗电热水壶</v>
      </c>
      <c r="D3566" s="257"/>
      <c r="E3566" s="257"/>
      <c r="F3566" s="257" t="str">
        <v>白色</v>
      </c>
      <c r="G3566" s="231"/>
      <c r="H3566" s="231"/>
      <c r="I3566" s="231"/>
      <c r="J3566" s="231"/>
      <c r="K3566" s="231"/>
      <c r="L3566" s="231"/>
      <c r="M3566" s="231"/>
      <c r="N3566" s="231"/>
      <c r="O3566" s="231"/>
      <c r="P3566" s="231"/>
      <c r="Q3566" s="231"/>
      <c r="R3566" s="231"/>
      <c r="S3566" s="231"/>
      <c r="T3566" s="231"/>
    </row>
    <row r="3567">
      <c r="A3567" s="257" t="str">
        <v>0499000018-2</v>
      </c>
      <c r="B3567" s="257" t="str">
        <v>0499000018</v>
      </c>
      <c r="C3567" s="257" t="str">
        <v>德世朗电热水壶</v>
      </c>
      <c r="D3567" s="257"/>
      <c r="E3567" s="257"/>
      <c r="F3567" s="257" t="str">
        <v>绿色</v>
      </c>
      <c r="G3567" s="231"/>
      <c r="H3567" s="231"/>
      <c r="I3567" s="231"/>
      <c r="J3567" s="231"/>
      <c r="K3567" s="231"/>
      <c r="L3567" s="231"/>
      <c r="M3567" s="231"/>
      <c r="N3567" s="231"/>
      <c r="O3567" s="231"/>
      <c r="P3567" s="231"/>
      <c r="Q3567" s="231"/>
      <c r="R3567" s="231"/>
      <c r="S3567" s="231"/>
      <c r="T3567" s="231"/>
    </row>
    <row r="3568">
      <c r="A3568" s="257" t="str">
        <v>0499000019-1</v>
      </c>
      <c r="B3568" s="257" t="str">
        <v>0499000019</v>
      </c>
      <c r="C3568" s="257" t="str">
        <v>德世朗养生锅</v>
      </c>
      <c r="D3568" s="257"/>
      <c r="E3568" s="257"/>
      <c r="F3568" s="257" t="str">
        <v>单个彩盒尺寸：221*221*180</v>
      </c>
      <c r="G3568" s="231"/>
      <c r="H3568" s="231"/>
      <c r="I3568" s="231"/>
      <c r="J3568" s="231"/>
      <c r="K3568" s="231"/>
      <c r="L3568" s="231"/>
      <c r="M3568" s="231"/>
      <c r="N3568" s="231"/>
      <c r="O3568" s="231"/>
      <c r="P3568" s="231"/>
      <c r="Q3568" s="231"/>
      <c r="R3568" s="231"/>
      <c r="S3568" s="231"/>
      <c r="T3568" s="231"/>
    </row>
    <row r="3569">
      <c r="A3569" s="257" t="str">
        <v>0499000020-1</v>
      </c>
      <c r="B3569" s="257" t="str">
        <v>0499000020</v>
      </c>
      <c r="C3569" s="257" t="str">
        <v>博堡奥格鸳鸯火锅</v>
      </c>
      <c r="D3569" s="257"/>
      <c r="E3569" s="257"/>
      <c r="F3569" s="257" t="str">
        <v>单个彩盒尺寸：362*174*335</v>
      </c>
      <c r="G3569" s="231"/>
      <c r="H3569" s="231"/>
      <c r="I3569" s="231"/>
      <c r="J3569" s="231"/>
      <c r="K3569" s="231"/>
      <c r="L3569" s="231"/>
      <c r="M3569" s="231"/>
      <c r="N3569" s="231"/>
      <c r="O3569" s="231"/>
      <c r="P3569" s="231"/>
      <c r="Q3569" s="231"/>
      <c r="R3569" s="231"/>
      <c r="S3569" s="231"/>
      <c r="T3569" s="231"/>
    </row>
    <row r="3570">
      <c r="A3570" s="257" t="str">
        <v>0499000021-1</v>
      </c>
      <c r="B3570" s="257" t="str">
        <v>0499000021</v>
      </c>
      <c r="C3570" s="257" t="str">
        <v>酷彩350毫升马克杯新彩虹六件套</v>
      </c>
      <c r="D3570" s="257"/>
      <c r="E3570" s="257"/>
      <c r="F3570" s="257" t="str">
        <v>单杯尺寸：8cm*9.5cm</v>
      </c>
      <c r="G3570" s="231"/>
      <c r="H3570" s="231"/>
      <c r="I3570" s="231"/>
      <c r="J3570" s="231"/>
      <c r="K3570" s="231"/>
      <c r="L3570" s="231"/>
      <c r="M3570" s="231"/>
      <c r="N3570" s="231"/>
      <c r="O3570" s="231"/>
      <c r="P3570" s="231"/>
      <c r="Q3570" s="231"/>
      <c r="R3570" s="231"/>
      <c r="S3570" s="231"/>
      <c r="T3570" s="231"/>
    </row>
    <row r="3571">
      <c r="A3571" s="257" t="str">
        <v>0499000022-1</v>
      </c>
      <c r="B3571" s="257" t="str">
        <v>0499000022</v>
      </c>
      <c r="C3571" s="257" t="str">
        <v>酷彩法式经典圆形烧锅</v>
      </c>
      <c r="D3571" s="257"/>
      <c r="E3571" s="257"/>
      <c r="F3571" s="257" t="str">
        <v>火焰橘</v>
      </c>
      <c r="G3571" s="231"/>
      <c r="H3571" s="231"/>
      <c r="I3571" s="231"/>
      <c r="J3571" s="231"/>
      <c r="K3571" s="231"/>
      <c r="L3571" s="231"/>
      <c r="M3571" s="231"/>
      <c r="N3571" s="231"/>
      <c r="O3571" s="231"/>
      <c r="P3571" s="231"/>
      <c r="Q3571" s="231"/>
      <c r="R3571" s="231"/>
      <c r="S3571" s="231"/>
      <c r="T3571" s="231"/>
    </row>
    <row r="3572">
      <c r="A3572" s="257" t="str">
        <v>0499000023-1</v>
      </c>
      <c r="B3572" s="257" t="str">
        <v>0499000023</v>
      </c>
      <c r="C3572" s="257" t="str">
        <v>酷彩圆形浅煎锅</v>
      </c>
      <c r="D3572" s="257"/>
      <c r="E3572" s="257"/>
      <c r="F3572" s="257" t="str">
        <v>火焰橘</v>
      </c>
      <c r="G3572" s="231"/>
      <c r="H3572" s="231"/>
      <c r="I3572" s="231"/>
      <c r="J3572" s="231"/>
      <c r="K3572" s="231"/>
      <c r="L3572" s="231"/>
      <c r="M3572" s="231"/>
      <c r="N3572" s="231"/>
      <c r="O3572" s="231"/>
      <c r="P3572" s="231"/>
      <c r="Q3572" s="231"/>
      <c r="R3572" s="231"/>
      <c r="S3572" s="231"/>
      <c r="T3572" s="231"/>
    </row>
    <row r="3573">
      <c r="A3573" s="257" t="str">
        <v>0412000009-240mL-w</v>
      </c>
      <c r="B3573" s="257" t="str">
        <v>0412000009</v>
      </c>
      <c r="C3573" s="257" t="str">
        <v>Z2GO&amp;CO. R1.6系列随行咖啡杯</v>
      </c>
      <c r="D3573" s="257"/>
      <c r="E3573" s="257"/>
      <c r="F3573" s="257" t="str">
        <v>冰川白 240mL</v>
      </c>
      <c r="G3573" s="231"/>
      <c r="H3573" s="231"/>
      <c r="I3573" s="231"/>
      <c r="J3573" s="231"/>
      <c r="K3573" s="231"/>
      <c r="L3573" s="231"/>
      <c r="M3573" s="231"/>
      <c r="N3573" s="231"/>
      <c r="O3573" s="231"/>
      <c r="P3573" s="231"/>
      <c r="Q3573" s="231"/>
      <c r="R3573" s="231"/>
      <c r="S3573" s="231"/>
      <c r="T3573" s="231"/>
    </row>
    <row r="3574">
      <c r="A3574" s="257" t="str">
        <v>0412000009-240mL-g</v>
      </c>
      <c r="B3574" s="257" t="str">
        <v>0412000009</v>
      </c>
      <c r="C3574" s="257" t="str">
        <v>Z2GO&amp;CO. R1.6系列随行咖啡杯</v>
      </c>
      <c r="D3574" s="257"/>
      <c r="E3574" s="257"/>
      <c r="F3574" s="257" t="str">
        <v>石墨灰 240mL</v>
      </c>
      <c r="G3574" s="231"/>
      <c r="H3574" s="231"/>
      <c r="I3574" s="231"/>
      <c r="J3574" s="231"/>
      <c r="K3574" s="231"/>
      <c r="L3574" s="231"/>
      <c r="M3574" s="231"/>
      <c r="N3574" s="231"/>
      <c r="O3574" s="231"/>
      <c r="P3574" s="231"/>
      <c r="Q3574" s="231"/>
      <c r="R3574" s="231"/>
      <c r="S3574" s="231"/>
      <c r="T3574" s="231"/>
    </row>
    <row r="3575">
      <c r="A3575" s="257" t="str">
        <v>0412000009-360mL-w</v>
      </c>
      <c r="B3575" s="257" t="str">
        <v>0412000009</v>
      </c>
      <c r="C3575" s="257" t="str">
        <v>Z2GO&amp;CO. R1.6系列随行咖啡杯</v>
      </c>
      <c r="D3575" s="257"/>
      <c r="E3575" s="257"/>
      <c r="F3575" s="257" t="str">
        <v>冰川白 360mL</v>
      </c>
      <c r="G3575" s="231"/>
      <c r="H3575" s="231"/>
      <c r="I3575" s="231"/>
      <c r="J3575" s="231"/>
      <c r="K3575" s="231"/>
      <c r="L3575" s="231"/>
      <c r="M3575" s="231"/>
      <c r="N3575" s="231"/>
      <c r="O3575" s="231"/>
      <c r="P3575" s="231"/>
      <c r="Q3575" s="231"/>
      <c r="R3575" s="231"/>
      <c r="S3575" s="231"/>
      <c r="T3575" s="231"/>
    </row>
    <row r="3576">
      <c r="A3576" s="257" t="str">
        <v>0412000009-360mL-g</v>
      </c>
      <c r="B3576" s="257" t="str">
        <v>0412000009</v>
      </c>
      <c r="C3576" s="257" t="str">
        <v>Z2GO&amp;CO. R1.6系列随行咖啡杯</v>
      </c>
      <c r="D3576" s="257"/>
      <c r="E3576" s="257"/>
      <c r="F3576" s="257" t="str">
        <v>石墨灰 360mL</v>
      </c>
      <c r="G3576" s="231"/>
      <c r="H3576" s="231"/>
      <c r="I3576" s="231"/>
      <c r="J3576" s="231"/>
      <c r="K3576" s="231"/>
      <c r="L3576" s="231"/>
      <c r="M3576" s="231"/>
      <c r="N3576" s="231"/>
      <c r="O3576" s="231"/>
      <c r="P3576" s="231"/>
      <c r="Q3576" s="231"/>
      <c r="R3576" s="231"/>
      <c r="S3576" s="231"/>
      <c r="T3576" s="231"/>
    </row>
    <row r="3577">
      <c r="A3577" s="257" t="str">
        <v>0412000009-240mL-b</v>
      </c>
      <c r="B3577" s="257" t="str">
        <v>0412000009</v>
      </c>
      <c r="C3577" s="257" t="str">
        <v>Z2GO&amp;CO. R1.6系列随行咖啡杯</v>
      </c>
      <c r="D3577" s="257"/>
      <c r="E3577" s="257"/>
      <c r="F3577" s="257" t="str">
        <v>瀚海蓝 240mL</v>
      </c>
      <c r="G3577" s="231"/>
      <c r="H3577" s="231"/>
      <c r="I3577" s="231"/>
      <c r="J3577" s="231"/>
      <c r="K3577" s="231"/>
      <c r="L3577" s="231"/>
      <c r="M3577" s="231"/>
      <c r="N3577" s="231"/>
      <c r="O3577" s="231"/>
      <c r="P3577" s="231"/>
      <c r="Q3577" s="231"/>
      <c r="R3577" s="231"/>
      <c r="S3577" s="231"/>
      <c r="T3577" s="231"/>
    </row>
    <row r="3578">
      <c r="A3578" s="257" t="str">
        <v>0412000009-240mL-p</v>
      </c>
      <c r="B3578" s="257" t="str">
        <v>0412000009</v>
      </c>
      <c r="C3578" s="257" t="str">
        <v>Z2GO&amp;CO. R1.6系列随行咖啡杯</v>
      </c>
      <c r="D3578" s="257"/>
      <c r="E3578" s="257"/>
      <c r="F3578" s="257" t="str">
        <v>西柚粉 240mL</v>
      </c>
      <c r="G3578" s="231"/>
      <c r="H3578" s="231"/>
      <c r="I3578" s="231"/>
      <c r="J3578" s="231"/>
      <c r="K3578" s="231"/>
      <c r="L3578" s="231"/>
      <c r="M3578" s="231"/>
      <c r="N3578" s="231"/>
      <c r="O3578" s="231"/>
      <c r="P3578" s="231"/>
      <c r="Q3578" s="231"/>
      <c r="R3578" s="231"/>
      <c r="S3578" s="231"/>
      <c r="T3578" s="231"/>
    </row>
    <row r="3579">
      <c r="A3579" s="257" t="str">
        <v>0412000009-360mL-b</v>
      </c>
      <c r="B3579" s="257" t="str">
        <v>0412000009</v>
      </c>
      <c r="C3579" s="257" t="str">
        <v>Z2GO&amp;CO. R1.6系列随行咖啡杯</v>
      </c>
      <c r="D3579" s="257"/>
      <c r="E3579" s="257"/>
      <c r="F3579" s="257" t="str">
        <v>瀚海蓝 360mL</v>
      </c>
      <c r="G3579" s="231"/>
      <c r="H3579" s="231"/>
      <c r="I3579" s="231"/>
      <c r="J3579" s="231"/>
      <c r="K3579" s="231"/>
      <c r="L3579" s="231"/>
      <c r="M3579" s="231"/>
      <c r="N3579" s="231"/>
      <c r="O3579" s="231"/>
      <c r="P3579" s="231"/>
      <c r="Q3579" s="231"/>
      <c r="R3579" s="231"/>
      <c r="S3579" s="231"/>
      <c r="T3579" s="231"/>
    </row>
    <row r="3580">
      <c r="A3580" s="257" t="str">
        <v>0412000009-360mL-p</v>
      </c>
      <c r="B3580" s="257" t="str">
        <v>0412000009</v>
      </c>
      <c r="C3580" s="257" t="str">
        <v>Z2GO&amp;CO. R1.6系列随行咖啡杯</v>
      </c>
      <c r="D3580" s="257"/>
      <c r="E3580" s="257"/>
      <c r="F3580" s="257" t="str">
        <v>西柚粉 360mL</v>
      </c>
      <c r="G3580" s="231"/>
      <c r="H3580" s="231"/>
      <c r="I3580" s="231"/>
      <c r="J3580" s="231"/>
      <c r="K3580" s="231"/>
      <c r="L3580" s="231"/>
      <c r="M3580" s="231"/>
      <c r="N3580" s="231"/>
      <c r="O3580" s="231"/>
      <c r="P3580" s="231"/>
      <c r="Q3580" s="231"/>
      <c r="R3580" s="231"/>
      <c r="S3580" s="231"/>
      <c r="T3580" s="231"/>
    </row>
    <row r="3581">
      <c r="A3581" s="257" t="str">
        <v>0607000001-01</v>
      </c>
      <c r="B3581" s="257" t="str">
        <v>0607000001</v>
      </c>
      <c r="C3581" s="257" t="str">
        <v>安洁小白鞋清洁剂</v>
      </c>
      <c r="D3581" s="257"/>
      <c r="E3581" s="257"/>
      <c r="F3581" s="257" t="str">
        <v>50ml*2</v>
      </c>
      <c r="G3581" s="231"/>
      <c r="H3581" s="231"/>
      <c r="I3581" s="231"/>
      <c r="J3581" s="231"/>
      <c r="K3581" s="231"/>
      <c r="L3581" s="231"/>
      <c r="M3581" s="231"/>
      <c r="N3581" s="231"/>
      <c r="O3581" s="231"/>
      <c r="P3581" s="231"/>
      <c r="Q3581" s="231"/>
      <c r="R3581" s="231"/>
      <c r="S3581" s="231"/>
      <c r="T3581" s="231"/>
    </row>
    <row r="3582">
      <c r="A3582" s="257" t="str">
        <v>0606000012-02</v>
      </c>
      <c r="B3582" s="257" t="str">
        <v>0606000012</v>
      </c>
      <c r="C3582" s="257" t="str">
        <v>生物酶去渍剂</v>
      </c>
      <c r="D3582" s="257"/>
      <c r="E3582" s="257"/>
      <c r="F3582" s="257" t="str">
        <v>295g</v>
      </c>
      <c r="G3582" s="231"/>
      <c r="H3582" s="231"/>
      <c r="I3582" s="231"/>
      <c r="J3582" s="231"/>
      <c r="K3582" s="231"/>
      <c r="L3582" s="231"/>
      <c r="M3582" s="231"/>
      <c r="N3582" s="231"/>
      <c r="O3582" s="231"/>
      <c r="P3582" s="231"/>
      <c r="Q3582" s="231"/>
      <c r="R3582" s="231"/>
      <c r="S3582" s="231"/>
      <c r="T3582" s="231"/>
    </row>
    <row r="3583">
      <c r="A3583" s="257" t="str">
        <v>0606000109-02</v>
      </c>
      <c r="B3583" s="257" t="str">
        <v>0606000109</v>
      </c>
      <c r="C3583" s="257" t="str">
        <v>安洁内衣除菌洗衣液660g伊甸园香型</v>
      </c>
      <c r="D3583" s="257"/>
      <c r="E3583" s="257"/>
      <c r="F3583" s="257" t="str">
        <v>660g</v>
      </c>
      <c r="G3583" s="231"/>
      <c r="H3583" s="231"/>
      <c r="I3583" s="231"/>
      <c r="J3583" s="231"/>
      <c r="K3583" s="231"/>
      <c r="L3583" s="231"/>
      <c r="M3583" s="231"/>
      <c r="N3583" s="231"/>
      <c r="O3583" s="231"/>
      <c r="P3583" s="231"/>
      <c r="Q3583" s="231"/>
      <c r="R3583" s="231"/>
      <c r="S3583" s="231"/>
      <c r="T3583" s="231"/>
    </row>
    <row r="3584">
      <c r="A3584" s="257" t="str">
        <v>0610000006-01</v>
      </c>
      <c r="B3584" s="257" t="str">
        <v>0610000006</v>
      </c>
      <c r="C3584" s="257" t="str">
        <v>浅柔棉花洗脸巾</v>
      </c>
      <c r="D3584" s="257" t="str">
        <v>洗脸巾</v>
      </c>
      <c r="E3584" s="257"/>
      <c r="F3584" s="257" t="str">
        <v>1盒装</v>
      </c>
      <c r="G3584" s="231"/>
      <c r="H3584" s="231"/>
      <c r="I3584" s="231"/>
      <c r="J3584" s="231"/>
      <c r="K3584" s="231"/>
      <c r="L3584" s="231"/>
      <c r="M3584" s="231"/>
      <c r="N3584" s="231"/>
      <c r="O3584" s="231"/>
      <c r="P3584" s="231"/>
      <c r="Q3584" s="231"/>
      <c r="R3584" s="231"/>
      <c r="S3584" s="231"/>
      <c r="T3584" s="231"/>
    </row>
    <row r="3585">
      <c r="A3585" s="257" t="str">
        <v>0610000006-02</v>
      </c>
      <c r="B3585" s="257" t="str">
        <v>0610000006</v>
      </c>
      <c r="C3585" s="257" t="str">
        <v>浅柔棉花洗脸巾</v>
      </c>
      <c r="D3585" s="257" t="str">
        <v>洗脸巾</v>
      </c>
      <c r="E3585" s="257"/>
      <c r="F3585" s="257" t="str">
        <v>2盒装</v>
      </c>
      <c r="G3585" s="231"/>
      <c r="H3585" s="231"/>
      <c r="I3585" s="231"/>
      <c r="J3585" s="231"/>
      <c r="K3585" s="231"/>
      <c r="L3585" s="231"/>
      <c r="M3585" s="231"/>
      <c r="N3585" s="231"/>
      <c r="O3585" s="231"/>
      <c r="P3585" s="231"/>
      <c r="Q3585" s="231"/>
      <c r="R3585" s="231"/>
      <c r="S3585" s="231"/>
      <c r="T3585" s="231"/>
    </row>
    <row r="3586">
      <c r="A3586" s="257" t="str">
        <v>0610000006-03</v>
      </c>
      <c r="B3586" s="257" t="str">
        <v>0610000006</v>
      </c>
      <c r="C3586" s="257" t="str">
        <v>浅柔棉花洗脸巾</v>
      </c>
      <c r="D3586" s="257" t="str">
        <v>洗脸巾</v>
      </c>
      <c r="E3586" s="257"/>
      <c r="F3586" s="257" t="str">
        <v>3盒装</v>
      </c>
      <c r="G3586" s="231"/>
      <c r="H3586" s="231"/>
      <c r="I3586" s="231"/>
      <c r="J3586" s="231"/>
      <c r="K3586" s="231"/>
      <c r="L3586" s="231"/>
      <c r="M3586" s="231"/>
      <c r="N3586" s="231"/>
      <c r="O3586" s="231"/>
      <c r="P3586" s="231"/>
      <c r="Q3586" s="231"/>
      <c r="R3586" s="231"/>
      <c r="S3586" s="231"/>
      <c r="T3586" s="231"/>
    </row>
    <row r="3587">
      <c r="A3587" s="257" t="str">
        <v>0412000010-160mL-g</v>
      </c>
      <c r="B3587" s="257" t="str">
        <v>0412000010</v>
      </c>
      <c r="C3587" s="257" t="str">
        <v>Z2GO&amp;CO. R1.6系列保温口袋杯</v>
      </c>
      <c r="D3587" s="257"/>
      <c r="E3587" s="257"/>
      <c r="F3587" s="257" t="str">
        <v>石墨灰 160mL</v>
      </c>
      <c r="G3587" s="231"/>
      <c r="H3587" s="231"/>
      <c r="I3587" s="231"/>
      <c r="J3587" s="231"/>
      <c r="K3587" s="231"/>
      <c r="L3587" s="231"/>
      <c r="M3587" s="231"/>
      <c r="N3587" s="231"/>
      <c r="O3587" s="231"/>
      <c r="P3587" s="231"/>
      <c r="Q3587" s="231"/>
      <c r="R3587" s="231"/>
      <c r="S3587" s="231"/>
      <c r="T3587" s="231"/>
    </row>
    <row r="3588">
      <c r="A3588" s="257" t="str">
        <v>0412000010-160mL-w</v>
      </c>
      <c r="B3588" s="257" t="str">
        <v>0412000010</v>
      </c>
      <c r="C3588" s="257" t="str">
        <v>Z2GO&amp;CO. R1.6系列保温口袋杯</v>
      </c>
      <c r="D3588" s="257"/>
      <c r="E3588" s="257"/>
      <c r="F3588" s="257" t="str">
        <v>冰川白 160mL</v>
      </c>
      <c r="G3588" s="231"/>
      <c r="H3588" s="231"/>
      <c r="I3588" s="231"/>
      <c r="J3588" s="231"/>
      <c r="K3588" s="231"/>
      <c r="L3588" s="231"/>
      <c r="M3588" s="231"/>
      <c r="N3588" s="231"/>
      <c r="O3588" s="231"/>
      <c r="P3588" s="231"/>
      <c r="Q3588" s="231"/>
      <c r="R3588" s="231"/>
      <c r="S3588" s="231"/>
      <c r="T3588" s="231"/>
    </row>
    <row r="3589">
      <c r="A3589" s="257" t="str">
        <v>0412000010-160mL-p</v>
      </c>
      <c r="B3589" s="257" t="str">
        <v>0412000010</v>
      </c>
      <c r="C3589" s="257" t="str">
        <v>Z2GO&amp;CO. R1.6系列保温口袋杯</v>
      </c>
      <c r="D3589" s="257"/>
      <c r="E3589" s="257"/>
      <c r="F3589" s="257" t="str">
        <v>西柚粉 160mL</v>
      </c>
      <c r="G3589" s="231"/>
      <c r="H3589" s="231"/>
      <c r="I3589" s="231"/>
      <c r="J3589" s="231"/>
      <c r="K3589" s="231"/>
      <c r="L3589" s="231"/>
      <c r="M3589" s="231"/>
      <c r="N3589" s="231"/>
      <c r="O3589" s="231"/>
      <c r="P3589" s="231"/>
      <c r="Q3589" s="231"/>
      <c r="R3589" s="231"/>
      <c r="S3589" s="231"/>
      <c r="T3589" s="231"/>
    </row>
    <row r="3590">
      <c r="A3590" s="257" t="str">
        <v>0412000010-200mL-g</v>
      </c>
      <c r="B3590" s="257" t="str">
        <v>0412000010</v>
      </c>
      <c r="C3590" s="257" t="str">
        <v>Z2GO&amp;CO. R1.6系列保温口袋杯</v>
      </c>
      <c r="D3590" s="257"/>
      <c r="E3590" s="257"/>
      <c r="F3590" s="257" t="str">
        <v>石墨灰 200mL</v>
      </c>
      <c r="G3590" s="231"/>
      <c r="H3590" s="231"/>
      <c r="I3590" s="231"/>
      <c r="J3590" s="231"/>
      <c r="K3590" s="231"/>
      <c r="L3590" s="231"/>
      <c r="M3590" s="231"/>
      <c r="N3590" s="231"/>
      <c r="O3590" s="231"/>
      <c r="P3590" s="231"/>
      <c r="Q3590" s="231"/>
      <c r="R3590" s="231"/>
      <c r="S3590" s="231"/>
      <c r="T3590" s="231"/>
    </row>
    <row r="3591">
      <c r="A3591" s="257" t="str">
        <v>0412000010-200mL-w</v>
      </c>
      <c r="B3591" s="257" t="str">
        <v>0412000010</v>
      </c>
      <c r="C3591" s="257" t="str">
        <v>Z2GO&amp;CO. R1.6系列保温口袋杯</v>
      </c>
      <c r="D3591" s="257"/>
      <c r="E3591" s="257"/>
      <c r="F3591" s="257" t="str">
        <v>冰川白 200mL</v>
      </c>
      <c r="G3591" s="231"/>
      <c r="H3591" s="231"/>
      <c r="I3591" s="231"/>
      <c r="J3591" s="231"/>
      <c r="K3591" s="231"/>
      <c r="L3591" s="231"/>
      <c r="M3591" s="231"/>
      <c r="N3591" s="231"/>
      <c r="O3591" s="231"/>
      <c r="P3591" s="231"/>
      <c r="Q3591" s="231"/>
      <c r="R3591" s="231"/>
      <c r="S3591" s="231"/>
      <c r="T3591" s="231"/>
    </row>
    <row r="3592">
      <c r="A3592" s="257" t="str">
        <v>0412000010-200mL-p</v>
      </c>
      <c r="B3592" s="257" t="str">
        <v>0412000010</v>
      </c>
      <c r="C3592" s="257" t="str">
        <v>Z2GO&amp;CO. R1.6系列保温口袋杯</v>
      </c>
      <c r="D3592" s="257"/>
      <c r="E3592" s="257"/>
      <c r="F3592" s="257" t="str">
        <v>西柚粉 200mL</v>
      </c>
      <c r="G3592" s="231"/>
      <c r="H3592" s="231"/>
      <c r="I3592" s="231"/>
      <c r="J3592" s="231"/>
      <c r="K3592" s="231"/>
      <c r="L3592" s="231"/>
      <c r="M3592" s="231"/>
      <c r="N3592" s="231"/>
      <c r="O3592" s="231"/>
      <c r="P3592" s="231"/>
      <c r="Q3592" s="231"/>
      <c r="R3592" s="231"/>
      <c r="S3592" s="231"/>
      <c r="T3592" s="231"/>
    </row>
    <row r="3593">
      <c r="A3593" s="257" t="str">
        <v>0412000011-1000mL-g</v>
      </c>
      <c r="B3593" s="257" t="str">
        <v>0412000011</v>
      </c>
      <c r="C3593" s="257" t="str">
        <v>Z2GO&amp;CO. R1.6系列长效保温壶</v>
      </c>
      <c r="D3593" s="257"/>
      <c r="E3593" s="257"/>
      <c r="F3593" s="257" t="str">
        <v>石墨灰 1000mL</v>
      </c>
      <c r="G3593" s="231"/>
      <c r="H3593" s="231"/>
      <c r="I3593" s="231"/>
      <c r="J3593" s="231"/>
      <c r="K3593" s="231"/>
      <c r="L3593" s="231"/>
      <c r="M3593" s="231"/>
      <c r="N3593" s="231"/>
      <c r="O3593" s="231"/>
      <c r="P3593" s="231"/>
      <c r="Q3593" s="231"/>
      <c r="R3593" s="231"/>
      <c r="S3593" s="231"/>
      <c r="T3593" s="231"/>
    </row>
    <row r="3594">
      <c r="A3594" s="257" t="str">
        <v>0412000011-1000mL-w</v>
      </c>
      <c r="B3594" s="257" t="str">
        <v>0412000011</v>
      </c>
      <c r="C3594" s="257" t="str">
        <v>Z2GO&amp;CO. R1.6系列长效保温壶</v>
      </c>
      <c r="D3594" s="257"/>
      <c r="E3594" s="257"/>
      <c r="F3594" s="257" t="str">
        <v>冰川白 1000mL</v>
      </c>
      <c r="G3594" s="231"/>
      <c r="H3594" s="231"/>
      <c r="I3594" s="231"/>
      <c r="J3594" s="231"/>
      <c r="K3594" s="231"/>
      <c r="L3594" s="231"/>
      <c r="M3594" s="231"/>
      <c r="N3594" s="231"/>
      <c r="O3594" s="231"/>
      <c r="P3594" s="231"/>
      <c r="Q3594" s="231"/>
      <c r="R3594" s="231"/>
      <c r="S3594" s="231"/>
      <c r="T3594" s="231"/>
    </row>
    <row r="3595">
      <c r="A3595" s="257" t="str">
        <v>0412000011-1000mL-b</v>
      </c>
      <c r="B3595" s="257" t="str">
        <v>0412000011</v>
      </c>
      <c r="C3595" s="257" t="str">
        <v>Z2GO&amp;CO. R1.6系列长效保温壶</v>
      </c>
      <c r="D3595" s="257"/>
      <c r="E3595" s="257"/>
      <c r="F3595" s="257" t="str">
        <v>瀚海蓝 1000mL</v>
      </c>
      <c r="G3595" s="231"/>
      <c r="H3595" s="231"/>
      <c r="I3595" s="231"/>
      <c r="J3595" s="231"/>
      <c r="K3595" s="231"/>
      <c r="L3595" s="231"/>
      <c r="M3595" s="231"/>
      <c r="N3595" s="231"/>
      <c r="O3595" s="231"/>
      <c r="P3595" s="231"/>
      <c r="Q3595" s="231"/>
      <c r="R3595" s="231"/>
      <c r="S3595" s="231"/>
      <c r="T3595" s="231"/>
    </row>
    <row r="3596">
      <c r="A3596" s="257" t="str">
        <v>0509000007-bk</v>
      </c>
      <c r="B3596" s="257" t="str">
        <v>0509000007</v>
      </c>
      <c r="C3596" s="257" t="str">
        <v>Z2GO&amp;CO. R1.6系列防丢环扣晴雨伞</v>
      </c>
      <c r="D3596" s="257"/>
      <c r="E3596" s="257"/>
      <c r="F3596" s="257" t="str">
        <v>颜色:黑色,尺寸:默认</v>
      </c>
      <c r="G3596" s="231"/>
      <c r="H3596" s="231"/>
      <c r="I3596" s="231"/>
      <c r="J3596" s="231"/>
      <c r="K3596" s="231"/>
      <c r="L3596" s="231"/>
      <c r="M3596" s="231"/>
      <c r="N3596" s="231"/>
      <c r="O3596" s="231"/>
      <c r="P3596" s="231"/>
      <c r="Q3596" s="231"/>
      <c r="R3596" s="231"/>
      <c r="S3596" s="231"/>
      <c r="T3596" s="231"/>
    </row>
    <row r="3597">
      <c r="A3597" s="257" t="str">
        <v>0509000007-g</v>
      </c>
      <c r="B3597" s="257" t="str">
        <v>0509000007</v>
      </c>
      <c r="C3597" s="257" t="str">
        <v>Z2GO&amp;CO. R1.6系列防丢环扣晴雨伞</v>
      </c>
      <c r="D3597" s="257"/>
      <c r="E3597" s="257"/>
      <c r="F3597" s="257" t="str">
        <v>颜色:绿色,尺寸:默认</v>
      </c>
      <c r="G3597" s="231"/>
      <c r="H3597" s="231"/>
      <c r="I3597" s="231"/>
      <c r="J3597" s="231"/>
      <c r="K3597" s="231"/>
      <c r="L3597" s="231"/>
      <c r="M3597" s="231"/>
      <c r="N3597" s="231"/>
      <c r="O3597" s="231"/>
      <c r="P3597" s="231"/>
      <c r="Q3597" s="231"/>
      <c r="R3597" s="231"/>
      <c r="S3597" s="231"/>
      <c r="T3597" s="231"/>
    </row>
    <row r="3598">
      <c r="A3598" s="257" t="str">
        <v>0509000007-be</v>
      </c>
      <c r="B3598" s="257" t="str">
        <v>0509000007</v>
      </c>
      <c r="C3598" s="257" t="str">
        <v>Z2GO&amp;CO. R1.6系列防丢环扣晴雨伞</v>
      </c>
      <c r="D3598" s="257"/>
      <c r="E3598" s="257"/>
      <c r="F3598" s="257" t="str">
        <v>颜色:蓝色,尺寸:默认</v>
      </c>
      <c r="G3598" s="231"/>
      <c r="H3598" s="231"/>
      <c r="I3598" s="231"/>
      <c r="J3598" s="231"/>
      <c r="K3598" s="231"/>
      <c r="L3598" s="231"/>
      <c r="M3598" s="231"/>
      <c r="N3598" s="231"/>
      <c r="O3598" s="231"/>
      <c r="P3598" s="231"/>
      <c r="Q3598" s="231"/>
      <c r="R3598" s="231"/>
      <c r="S3598" s="231"/>
      <c r="T3598" s="231"/>
    </row>
    <row r="3599">
      <c r="A3599" s="257" t="str">
        <v>0509000007-y</v>
      </c>
      <c r="B3599" s="257" t="str">
        <v>0509000007</v>
      </c>
      <c r="C3599" s="257" t="str">
        <v>Z2GO&amp;CO. R1.6系列防丢环扣晴雨伞</v>
      </c>
      <c r="D3599" s="257"/>
      <c r="E3599" s="257"/>
      <c r="F3599" s="257" t="str">
        <v>颜色:黄色,尺寸:默认</v>
      </c>
      <c r="G3599" s="231"/>
      <c r="H3599" s="231"/>
      <c r="I3599" s="231"/>
      <c r="J3599" s="231"/>
      <c r="K3599" s="231"/>
      <c r="L3599" s="231"/>
      <c r="M3599" s="231"/>
      <c r="N3599" s="231"/>
      <c r="O3599" s="231"/>
      <c r="P3599" s="231"/>
      <c r="Q3599" s="231"/>
      <c r="R3599" s="231"/>
      <c r="S3599" s="231"/>
      <c r="T3599" s="231"/>
    </row>
    <row r="3600">
      <c r="A3600" s="257" t="str">
        <v>0606100013-01</v>
      </c>
      <c r="B3600" s="257" t="str">
        <v>0606100013</v>
      </c>
      <c r="C3600" s="257" t="str">
        <v>萨和 酵素洗衣液2kg</v>
      </c>
      <c r="D3600" s="257" t="str">
        <v>洗衣液</v>
      </c>
      <c r="E3600" s="257"/>
      <c r="F3600" s="257" t="str">
        <v>2kg</v>
      </c>
      <c r="G3600" s="231"/>
      <c r="H3600" s="231"/>
      <c r="I3600" s="231"/>
      <c r="J3600" s="231"/>
      <c r="K3600" s="231"/>
      <c r="L3600" s="231"/>
      <c r="M3600" s="231"/>
      <c r="N3600" s="231"/>
      <c r="O3600" s="231"/>
      <c r="P3600" s="231"/>
      <c r="Q3600" s="231"/>
      <c r="R3600" s="231"/>
      <c r="S3600" s="231"/>
      <c r="T3600" s="231"/>
    </row>
    <row r="3601">
      <c r="A3601" s="257" t="str">
        <v>0412000012-350mL-g</v>
      </c>
      <c r="B3601" s="257" t="str">
        <v>0412000012</v>
      </c>
      <c r="C3601" s="257" t="str">
        <v>Z2GO&amp;CO. R1.6系列弹盖保温杯</v>
      </c>
      <c r="D3601" s="257"/>
      <c r="E3601" s="257"/>
      <c r="F3601" s="257" t="str">
        <v>颜色:灰色,容量:380ml</v>
      </c>
      <c r="G3601" s="231"/>
      <c r="H3601" s="231"/>
      <c r="I3601" s="231"/>
      <c r="J3601" s="231"/>
      <c r="K3601" s="231"/>
      <c r="L3601" s="231"/>
      <c r="M3601" s="231"/>
      <c r="N3601" s="231"/>
      <c r="O3601" s="231"/>
      <c r="P3601" s="231"/>
      <c r="Q3601" s="231"/>
      <c r="R3601" s="231"/>
      <c r="S3601" s="231"/>
      <c r="T3601" s="231"/>
    </row>
    <row r="3602">
      <c r="A3602" s="257" t="str">
        <v>0412000012-350mL-w</v>
      </c>
      <c r="B3602" s="257" t="str">
        <v>0412000012</v>
      </c>
      <c r="C3602" s="257" t="str">
        <v>Z2GO&amp;CO. R1.6系列弹盖保温杯</v>
      </c>
      <c r="D3602" s="257"/>
      <c r="E3602" s="257"/>
      <c r="F3602" s="257" t="str">
        <v>颜色:白色,容量:380ml</v>
      </c>
      <c r="G3602" s="231"/>
      <c r="H3602" s="231"/>
      <c r="I3602" s="231"/>
      <c r="J3602" s="231"/>
      <c r="K3602" s="231"/>
      <c r="L3602" s="231"/>
      <c r="M3602" s="231"/>
      <c r="N3602" s="231"/>
      <c r="O3602" s="231"/>
      <c r="P3602" s="231"/>
      <c r="Q3602" s="231"/>
      <c r="R3602" s="231"/>
      <c r="S3602" s="231"/>
      <c r="T3602" s="231"/>
    </row>
    <row r="3603">
      <c r="A3603" s="257" t="str">
        <v>0412000012-350mL-p</v>
      </c>
      <c r="B3603" s="257" t="str">
        <v>0412000012</v>
      </c>
      <c r="C3603" s="257" t="str">
        <v>Z2GO&amp;CO. R1.6系列弹盖保温杯</v>
      </c>
      <c r="D3603" s="257"/>
      <c r="E3603" s="257"/>
      <c r="F3603" s="257" t="str">
        <v>颜色:粉色,容量:380ml</v>
      </c>
      <c r="G3603" s="231"/>
      <c r="H3603" s="231"/>
      <c r="I3603" s="231"/>
      <c r="J3603" s="231"/>
      <c r="K3603" s="231"/>
      <c r="L3603" s="231"/>
      <c r="M3603" s="231"/>
      <c r="N3603" s="231"/>
      <c r="O3603" s="231"/>
      <c r="P3603" s="231"/>
      <c r="Q3603" s="231"/>
      <c r="R3603" s="231"/>
      <c r="S3603" s="231"/>
      <c r="T3603" s="231"/>
    </row>
    <row r="3604">
      <c r="A3604" s="257" t="str">
        <v>0412000012-350mL-w+b</v>
      </c>
      <c r="B3604" s="257" t="str">
        <v>0412000012</v>
      </c>
      <c r="C3604" s="257" t="str">
        <v>Z2GO&amp;CO. R1.6系列弹盖保温杯</v>
      </c>
      <c r="D3604" s="257"/>
      <c r="E3604" s="257"/>
      <c r="F3604" s="257" t="str">
        <v>白蓝调 380mL</v>
      </c>
      <c r="G3604" s="231"/>
      <c r="H3604" s="231"/>
      <c r="I3604" s="231"/>
      <c r="J3604" s="231"/>
      <c r="K3604" s="231"/>
      <c r="L3604" s="231"/>
      <c r="M3604" s="231"/>
      <c r="N3604" s="231"/>
      <c r="O3604" s="231"/>
      <c r="P3604" s="231"/>
      <c r="Q3604" s="231"/>
      <c r="R3604" s="231"/>
      <c r="S3604" s="231"/>
      <c r="T3604" s="231"/>
    </row>
    <row r="3605">
      <c r="A3605" s="257" t="str">
        <v>9999000023-1</v>
      </c>
      <c r="B3605" s="257" t="str">
        <v>9999000023</v>
      </c>
      <c r="C3605" s="257" t="str">
        <v>舒缓套装-肩颈贴</v>
      </c>
      <c r="D3605" s="257"/>
      <c r="E3605" s="257"/>
      <c r="F3605" s="257" t="str">
        <v>默认规格</v>
      </c>
      <c r="G3605" s="231"/>
      <c r="H3605" s="231"/>
      <c r="I3605" s="231"/>
      <c r="J3605" s="231"/>
      <c r="K3605" s="231"/>
      <c r="L3605" s="231"/>
      <c r="M3605" s="231"/>
      <c r="N3605" s="231"/>
      <c r="O3605" s="231"/>
      <c r="P3605" s="231"/>
      <c r="Q3605" s="231"/>
      <c r="R3605" s="231"/>
      <c r="S3605" s="231"/>
      <c r="T3605" s="231"/>
    </row>
    <row r="3606">
      <c r="A3606" s="257" t="str">
        <v>9999000024-1</v>
      </c>
      <c r="B3606" s="257" t="str">
        <v>9999000024</v>
      </c>
      <c r="C3606" s="257" t="str">
        <v>云南白药暖贴</v>
      </c>
      <c r="D3606" s="257"/>
      <c r="E3606" s="257"/>
      <c r="F3606" s="257" t="str">
        <v>10片</v>
      </c>
      <c r="G3606" s="231"/>
      <c r="H3606" s="231"/>
      <c r="I3606" s="231"/>
      <c r="J3606" s="231"/>
      <c r="K3606" s="231"/>
      <c r="L3606" s="231"/>
      <c r="M3606" s="231"/>
      <c r="N3606" s="231"/>
      <c r="O3606" s="231"/>
      <c r="P3606" s="231"/>
      <c r="Q3606" s="231"/>
      <c r="R3606" s="231"/>
      <c r="S3606" s="231"/>
      <c r="T3606" s="231"/>
    </row>
    <row r="3607">
      <c r="A3607" s="257" t="str">
        <v>9999000025-1</v>
      </c>
      <c r="B3607" s="257" t="str">
        <v>9999000025</v>
      </c>
      <c r="C3607" s="257" t="str">
        <v>寿全斋红糖姜茶</v>
      </c>
      <c r="D3607" s="257"/>
      <c r="E3607" s="257"/>
      <c r="F3607" s="257" t="str">
        <v>默认规格</v>
      </c>
      <c r="G3607" s="231"/>
      <c r="H3607" s="231"/>
      <c r="I3607" s="231"/>
      <c r="J3607" s="231"/>
      <c r="K3607" s="231"/>
      <c r="L3607" s="231"/>
      <c r="M3607" s="231"/>
      <c r="N3607" s="231"/>
      <c r="O3607" s="231"/>
      <c r="P3607" s="231"/>
      <c r="Q3607" s="231"/>
      <c r="R3607" s="231"/>
      <c r="S3607" s="231"/>
      <c r="T3607" s="231"/>
    </row>
    <row r="3608">
      <c r="A3608" s="257" t="str">
        <v>0899000039-A2L-b</v>
      </c>
      <c r="B3608" s="257" t="str">
        <v>0899000039</v>
      </c>
      <c r="C3608" s="257" t="str">
        <v>Z2GO&amp;CO. R1.6系列快充数据线1.5m</v>
      </c>
      <c r="D3608" s="257"/>
      <c r="E3608" s="257"/>
      <c r="F3608" s="257" t="str">
        <v>规格:USB-A to Lightning</v>
      </c>
      <c r="G3608" s="231"/>
      <c r="H3608" s="231"/>
      <c r="I3608" s="231"/>
      <c r="J3608" s="231"/>
      <c r="K3608" s="231"/>
      <c r="L3608" s="231"/>
      <c r="M3608" s="231"/>
      <c r="N3608" s="231"/>
      <c r="O3608" s="231"/>
      <c r="P3608" s="231"/>
      <c r="Q3608" s="231"/>
      <c r="R3608" s="231"/>
      <c r="S3608" s="231"/>
      <c r="T3608" s="231"/>
    </row>
    <row r="3609">
      <c r="A3609" s="257" t="str">
        <v>0899000039-A2C-b</v>
      </c>
      <c r="B3609" s="257" t="str">
        <v>0899000039</v>
      </c>
      <c r="C3609" s="257" t="str">
        <v>Z2GO&amp;CO. R1.6系列快充数据线1.5m</v>
      </c>
      <c r="D3609" s="257"/>
      <c r="E3609" s="257"/>
      <c r="F3609" s="257" t="str">
        <v>规格:USB-A to USB-C</v>
      </c>
      <c r="G3609" s="231"/>
      <c r="H3609" s="231"/>
      <c r="I3609" s="231"/>
      <c r="J3609" s="231"/>
      <c r="K3609" s="231"/>
      <c r="L3609" s="231"/>
      <c r="M3609" s="231"/>
      <c r="N3609" s="231"/>
      <c r="O3609" s="231"/>
      <c r="P3609" s="231"/>
      <c r="Q3609" s="231"/>
      <c r="R3609" s="231"/>
      <c r="S3609" s="231"/>
      <c r="T3609" s="231"/>
    </row>
    <row r="3610">
      <c r="A3610" s="257" t="str">
        <v>0899000039-C2C-b</v>
      </c>
      <c r="B3610" s="257" t="str">
        <v>0899000039</v>
      </c>
      <c r="C3610" s="257" t="str">
        <v>Z2GO&amp;CO. R1.6系列快充数据线1.5m</v>
      </c>
      <c r="D3610" s="257"/>
      <c r="E3610" s="257"/>
      <c r="F3610" s="257" t="str">
        <v>规格:USB-C to USB-C</v>
      </c>
      <c r="G3610" s="231"/>
      <c r="H3610" s="231"/>
      <c r="I3610" s="231"/>
      <c r="J3610" s="231"/>
      <c r="K3610" s="231"/>
      <c r="L3610" s="231"/>
      <c r="M3610" s="231"/>
      <c r="N3610" s="231"/>
      <c r="O3610" s="231"/>
      <c r="P3610" s="231"/>
      <c r="Q3610" s="231"/>
      <c r="R3610" s="231"/>
      <c r="S3610" s="231"/>
      <c r="T3610" s="231"/>
    </row>
    <row r="3611">
      <c r="A3611" s="257" t="str">
        <v>0899000039-C2L-b</v>
      </c>
      <c r="B3611" s="257" t="str">
        <v>0899000039</v>
      </c>
      <c r="C3611" s="257" t="str">
        <v>Z2GO&amp;CO. R1.6系列快充数据线1.5m</v>
      </c>
      <c r="D3611" s="257"/>
      <c r="E3611" s="257"/>
      <c r="F3611" s="257" t="str">
        <v>规格:USB-C to Lightning</v>
      </c>
      <c r="G3611" s="231"/>
      <c r="H3611" s="231"/>
      <c r="I3611" s="231"/>
      <c r="J3611" s="231"/>
      <c r="K3611" s="231"/>
      <c r="L3611" s="231"/>
      <c r="M3611" s="231"/>
      <c r="N3611" s="231"/>
      <c r="O3611" s="231"/>
      <c r="P3611" s="231"/>
      <c r="Q3611" s="231"/>
      <c r="R3611" s="231"/>
      <c r="S3611" s="231"/>
      <c r="T3611" s="231"/>
    </row>
    <row r="3612">
      <c r="A3612" s="257" t="str">
        <v>0899000040-1-b</v>
      </c>
      <c r="B3612" s="257" t="str">
        <v>0899000040</v>
      </c>
      <c r="C3612" s="257" t="str">
        <v>Z2GO&amp;CO. R1.6系列双口车载快速充电器</v>
      </c>
      <c r="D3612" s="257"/>
      <c r="E3612" s="257"/>
      <c r="F3612" s="257" t="str">
        <v>规格:25*56mm</v>
      </c>
      <c r="G3612" s="231"/>
      <c r="H3612" s="231"/>
      <c r="I3612" s="231"/>
      <c r="J3612" s="231"/>
      <c r="K3612" s="231"/>
      <c r="L3612" s="231"/>
      <c r="M3612" s="231"/>
      <c r="N3612" s="231"/>
      <c r="O3612" s="231"/>
      <c r="P3612" s="231"/>
      <c r="Q3612" s="231"/>
      <c r="R3612" s="231"/>
      <c r="S3612" s="231"/>
      <c r="T3612" s="231"/>
    </row>
    <row r="3613">
      <c r="A3613" s="257" t="str">
        <v>9999000026-1</v>
      </c>
      <c r="B3613" s="257" t="str">
        <v>9999000026</v>
      </c>
      <c r="C3613" s="257" t="str">
        <v>测试商品1</v>
      </c>
      <c r="D3613" s="257"/>
      <c r="E3613" s="257"/>
      <c r="F3613" s="257" t="str">
        <v>测试</v>
      </c>
      <c r="G3613" s="231"/>
      <c r="H3613" s="231"/>
      <c r="I3613" s="231"/>
      <c r="J3613" s="231"/>
      <c r="K3613" s="231"/>
      <c r="L3613" s="231"/>
      <c r="M3613" s="231"/>
      <c r="N3613" s="231"/>
      <c r="O3613" s="231"/>
      <c r="P3613" s="231"/>
      <c r="Q3613" s="231"/>
      <c r="R3613" s="231"/>
      <c r="S3613" s="231"/>
      <c r="T3613" s="231"/>
    </row>
    <row r="3614">
      <c r="A3614" s="257" t="str">
        <v>9999000027-1</v>
      </c>
      <c r="B3614" s="257" t="str">
        <v>9999000027</v>
      </c>
      <c r="C3614" s="257" t="str">
        <v>轻生活洗脸巾旅行装</v>
      </c>
      <c r="D3614" s="257"/>
      <c r="E3614" s="257"/>
      <c r="F3614" s="257" t="str">
        <v>20/包</v>
      </c>
      <c r="G3614" s="231"/>
      <c r="H3614" s="231"/>
      <c r="I3614" s="231"/>
      <c r="J3614" s="231"/>
      <c r="K3614" s="231"/>
      <c r="L3614" s="231"/>
      <c r="M3614" s="231"/>
      <c r="N3614" s="231"/>
      <c r="O3614" s="231"/>
      <c r="P3614" s="231"/>
      <c r="Q3614" s="231"/>
      <c r="R3614" s="231"/>
      <c r="S3614" s="231"/>
      <c r="T3614" s="231"/>
    </row>
    <row r="3615">
      <c r="A3615" s="257" t="str">
        <v>9999000028-1</v>
      </c>
      <c r="B3615" s="257" t="str">
        <v>9999000028</v>
      </c>
      <c r="C3615" s="257" t="str">
        <v>轻生活卫生巾旅行装</v>
      </c>
      <c r="D3615" s="257"/>
      <c r="E3615" s="257"/>
      <c r="F3615" s="257" t="str">
        <v>1片/包</v>
      </c>
      <c r="G3615" s="231"/>
      <c r="H3615" s="231"/>
      <c r="I3615" s="231"/>
      <c r="J3615" s="231"/>
      <c r="K3615" s="231"/>
      <c r="L3615" s="231"/>
      <c r="M3615" s="231"/>
      <c r="N3615" s="231"/>
      <c r="O3615" s="231"/>
      <c r="P3615" s="231"/>
      <c r="Q3615" s="231"/>
      <c r="R3615" s="231"/>
      <c r="S3615" s="231"/>
      <c r="T3615" s="231"/>
    </row>
    <row r="3616">
      <c r="A3616" s="257" t="str">
        <v>9999000029-1</v>
      </c>
      <c r="B3616" s="257" t="str">
        <v>9999000029</v>
      </c>
      <c r="C3616" s="257" t="str">
        <v>轻生活夜用卫生巾旅行装</v>
      </c>
      <c r="D3616" s="257"/>
      <c r="E3616" s="257"/>
      <c r="F3616" s="257" t="str">
        <v>8片/盒</v>
      </c>
      <c r="G3616" s="231"/>
      <c r="H3616" s="231"/>
      <c r="I3616" s="231"/>
      <c r="J3616" s="231"/>
      <c r="K3616" s="231"/>
      <c r="L3616" s="231"/>
      <c r="M3616" s="231"/>
      <c r="N3616" s="231"/>
      <c r="O3616" s="231"/>
      <c r="P3616" s="231"/>
      <c r="Q3616" s="231"/>
      <c r="R3616" s="231"/>
      <c r="S3616" s="231"/>
      <c r="T3616" s="231"/>
    </row>
    <row r="3617">
      <c r="A3617" s="257" t="str">
        <v>0202100019-01</v>
      </c>
      <c r="B3617" s="257" t="str">
        <v>0202100019</v>
      </c>
      <c r="C3617" s="257" t="str">
        <v>萨和 白茶香薰挥发液</v>
      </c>
      <c r="D3617" s="257" t="str">
        <v>香薰挥发液</v>
      </c>
      <c r="E3617" s="257" t="str">
        <v>120ml</v>
      </c>
      <c r="F3617" s="257" t="str">
        <v>容量</v>
      </c>
      <c r="G3617" s="231"/>
      <c r="H3617" s="231"/>
      <c r="I3617" s="231"/>
      <c r="J3617" s="231"/>
      <c r="K3617" s="231"/>
      <c r="L3617" s="231"/>
      <c r="M3617" s="231"/>
      <c r="N3617" s="231"/>
      <c r="O3617" s="231"/>
      <c r="P3617" s="231"/>
      <c r="Q3617" s="231"/>
      <c r="R3617" s="231"/>
      <c r="S3617" s="231"/>
      <c r="T3617" s="231"/>
    </row>
    <row r="3618">
      <c r="A3618" s="257" t="str">
        <v>9999000030-1</v>
      </c>
      <c r="B3618" s="257" t="str">
        <v>9999000030</v>
      </c>
      <c r="C3618" s="257" t="str">
        <v>周年活动盲盒赠品</v>
      </c>
      <c r="D3618" s="257"/>
      <c r="E3618" s="257"/>
      <c r="F3618" s="257" t="str">
        <v>品牌介绍</v>
      </c>
      <c r="G3618" s="231"/>
      <c r="H3618" s="231"/>
      <c r="I3618" s="231"/>
      <c r="J3618" s="231"/>
      <c r="K3618" s="231"/>
      <c r="L3618" s="231"/>
      <c r="M3618" s="231"/>
      <c r="N3618" s="231"/>
      <c r="O3618" s="231"/>
      <c r="P3618" s="231"/>
      <c r="Q3618" s="231"/>
      <c r="R3618" s="231"/>
      <c r="S3618" s="231"/>
      <c r="T3618" s="231"/>
    </row>
    <row r="3619">
      <c r="A3619" s="257" t="str">
        <v>9999000030-2</v>
      </c>
      <c r="B3619" s="257" t="str">
        <v>9999000030</v>
      </c>
      <c r="C3619" s="257" t="str">
        <v>周年活动盲盒赠品</v>
      </c>
      <c r="D3619" s="257"/>
      <c r="E3619" s="257"/>
      <c r="F3619" s="257" t="str">
        <v>周边礼物</v>
      </c>
      <c r="G3619" s="231"/>
      <c r="H3619" s="231"/>
      <c r="I3619" s="231"/>
      <c r="J3619" s="231"/>
      <c r="K3619" s="231"/>
      <c r="L3619" s="231"/>
      <c r="M3619" s="231"/>
      <c r="N3619" s="231"/>
      <c r="O3619" s="231"/>
      <c r="P3619" s="231"/>
      <c r="Q3619" s="231"/>
      <c r="R3619" s="231"/>
      <c r="S3619" s="231"/>
      <c r="T3619" s="231"/>
    </row>
    <row r="3620">
      <c r="A3620" s="257" t="str">
        <v>0499000024-1</v>
      </c>
      <c r="B3620" s="257" t="str">
        <v>0499000024</v>
      </c>
      <c r="C3620" s="257" t="str">
        <v>αTOUR PLANET 本草小憩蒸汽眼罩</v>
      </c>
      <c r="D3620" s="257"/>
      <c r="E3620" s="257"/>
      <c r="F3620" s="257" t="str">
        <v>规格:默认,普通系列</v>
      </c>
      <c r="G3620" s="231"/>
      <c r="H3620" s="231"/>
      <c r="I3620" s="231"/>
      <c r="J3620" s="231"/>
      <c r="K3620" s="231"/>
      <c r="L3620" s="231"/>
      <c r="M3620" s="231"/>
      <c r="N3620" s="231"/>
      <c r="O3620" s="231"/>
      <c r="P3620" s="231"/>
      <c r="Q3620" s="231"/>
      <c r="R3620" s="231"/>
      <c r="S3620" s="231"/>
      <c r="T3620" s="231"/>
    </row>
    <row r="3621">
      <c r="A3621" s="257" t="str">
        <v>0499000025-1</v>
      </c>
      <c r="B3621" s="257" t="str">
        <v>0499000025</v>
      </c>
      <c r="C3621" s="257" t="str">
        <v>αTOUR PLANET 本草小憩环绕暖颈贴</v>
      </c>
      <c r="D3621" s="257"/>
      <c r="E3621" s="257"/>
      <c r="F3621" s="257" t="str">
        <v>默认规格</v>
      </c>
      <c r="G3621" s="231"/>
      <c r="H3621" s="231"/>
      <c r="I3621" s="231"/>
      <c r="J3621" s="231"/>
      <c r="K3621" s="231"/>
      <c r="L3621" s="231"/>
      <c r="M3621" s="231"/>
      <c r="N3621" s="231"/>
      <c r="O3621" s="231"/>
      <c r="P3621" s="231"/>
      <c r="Q3621" s="231"/>
      <c r="R3621" s="231"/>
      <c r="S3621" s="231"/>
      <c r="T3621" s="231"/>
    </row>
    <row r="3622">
      <c r="A3622" s="257" t="str">
        <v>1001000013-1</v>
      </c>
      <c r="B3622" s="257" t="str">
        <v>1001000013</v>
      </c>
      <c r="C3622" s="257" t="str">
        <v>亚朵村的茶 普洱典藏礼盒2021</v>
      </c>
      <c r="D3622" s="257"/>
      <c r="E3622" s="257"/>
      <c r="F3622" s="257" t="str">
        <v>普洱典藏礼盒（5饼）</v>
      </c>
      <c r="G3622" s="231"/>
      <c r="H3622" s="231"/>
      <c r="I3622" s="231"/>
      <c r="J3622" s="231"/>
      <c r="K3622" s="231"/>
      <c r="L3622" s="231"/>
      <c r="M3622" s="231"/>
      <c r="N3622" s="231"/>
      <c r="O3622" s="231"/>
      <c r="P3622" s="231"/>
      <c r="Q3622" s="231"/>
      <c r="R3622" s="231"/>
      <c r="S3622" s="231"/>
      <c r="T3622" s="231"/>
    </row>
    <row r="3623">
      <c r="A3623" s="257" t="str">
        <v>1001000013-2</v>
      </c>
      <c r="B3623" s="257" t="str">
        <v>1001000013</v>
      </c>
      <c r="C3623" s="257" t="str">
        <v>亚朵村的茶 普洱典藏礼盒2021</v>
      </c>
      <c r="D3623" s="257"/>
      <c r="E3623" s="257"/>
      <c r="F3623" s="257" t="str">
        <v>单饼礼盒</v>
      </c>
      <c r="G3623" s="231"/>
      <c r="H3623" s="231"/>
      <c r="I3623" s="231"/>
      <c r="J3623" s="231"/>
      <c r="K3623" s="231"/>
      <c r="L3623" s="231"/>
      <c r="M3623" s="231"/>
      <c r="N3623" s="231"/>
      <c r="O3623" s="231"/>
      <c r="P3623" s="231"/>
      <c r="Q3623" s="231"/>
      <c r="R3623" s="231"/>
      <c r="S3623" s="231"/>
      <c r="T3623" s="231"/>
    </row>
    <row r="3624">
      <c r="A3624" s="257" t="str">
        <v>0499000026-w</v>
      </c>
      <c r="B3624" s="257" t="str">
        <v>0499000026</v>
      </c>
      <c r="C3624" s="257" t="str">
        <v>向物-可折叠电蚊拍-窗</v>
      </c>
      <c r="D3624" s="257"/>
      <c r="E3624" s="257"/>
      <c r="F3624" s="257" t="str">
        <v>白色</v>
      </c>
      <c r="G3624" s="231"/>
      <c r="H3624" s="231"/>
      <c r="I3624" s="231"/>
      <c r="J3624" s="231"/>
      <c r="K3624" s="231"/>
      <c r="L3624" s="231"/>
      <c r="M3624" s="231"/>
      <c r="N3624" s="231"/>
      <c r="O3624" s="231"/>
      <c r="P3624" s="231"/>
      <c r="Q3624" s="231"/>
      <c r="R3624" s="231"/>
      <c r="S3624" s="231"/>
      <c r="T3624" s="231"/>
    </row>
    <row r="3625">
      <c r="A3625" s="257" t="str">
        <v>0499000026-p</v>
      </c>
      <c r="B3625" s="257" t="str">
        <v>0499000026</v>
      </c>
      <c r="C3625" s="257" t="str">
        <v>向物-可折叠电蚊拍-窗</v>
      </c>
      <c r="D3625" s="257"/>
      <c r="E3625" s="257"/>
      <c r="F3625" s="257" t="str">
        <v>粉色</v>
      </c>
      <c r="G3625" s="231"/>
      <c r="H3625" s="231"/>
      <c r="I3625" s="231"/>
      <c r="J3625" s="231"/>
      <c r="K3625" s="231"/>
      <c r="L3625" s="231"/>
      <c r="M3625" s="231"/>
      <c r="N3625" s="231"/>
      <c r="O3625" s="231"/>
      <c r="P3625" s="231"/>
      <c r="Q3625" s="231"/>
      <c r="R3625" s="231"/>
      <c r="S3625" s="231"/>
      <c r="T3625" s="231"/>
    </row>
    <row r="3626">
      <c r="A3626" s="257" t="str">
        <v>0499000026-r</v>
      </c>
      <c r="B3626" s="257" t="str">
        <v>0499000026</v>
      </c>
      <c r="C3626" s="257" t="str">
        <v>向物-可折叠电蚊拍-窗</v>
      </c>
      <c r="D3626" s="257"/>
      <c r="E3626" s="257"/>
      <c r="F3626" s="257" t="str">
        <v>红色</v>
      </c>
      <c r="G3626" s="231"/>
      <c r="H3626" s="231"/>
      <c r="I3626" s="231"/>
      <c r="J3626" s="231"/>
      <c r="K3626" s="231"/>
      <c r="L3626" s="231"/>
      <c r="M3626" s="231"/>
      <c r="N3626" s="231"/>
      <c r="O3626" s="231"/>
      <c r="P3626" s="231"/>
      <c r="Q3626" s="231"/>
      <c r="R3626" s="231"/>
      <c r="S3626" s="231"/>
      <c r="T3626" s="231"/>
    </row>
    <row r="3627">
      <c r="A3627" s="257" t="str">
        <v>0401000025-b</v>
      </c>
      <c r="B3627" s="257" t="str">
        <v>0401000025</v>
      </c>
      <c r="C3627" s="257" t="str">
        <v>αTOUR PLANET 软心卷无捻纱毛巾</v>
      </c>
      <c r="D3627" s="257"/>
      <c r="E3627" s="257"/>
      <c r="F3627" s="257" t="str">
        <v>云朵蓝-35*75cm</v>
      </c>
      <c r="G3627" s="231"/>
      <c r="H3627" s="231"/>
      <c r="I3627" s="231"/>
      <c r="J3627" s="231"/>
      <c r="K3627" s="231"/>
      <c r="L3627" s="231"/>
      <c r="M3627" s="231"/>
      <c r="N3627" s="231"/>
      <c r="O3627" s="231"/>
      <c r="P3627" s="231"/>
      <c r="Q3627" s="231"/>
      <c r="R3627" s="231"/>
      <c r="S3627" s="231"/>
      <c r="T3627" s="231"/>
    </row>
    <row r="3628">
      <c r="A3628" s="257" t="str">
        <v>0401000025-p</v>
      </c>
      <c r="B3628" s="257" t="str">
        <v>0401000025</v>
      </c>
      <c r="C3628" s="257" t="str">
        <v>αTOUR PLANET 软心卷无捻纱毛巾</v>
      </c>
      <c r="D3628" s="257"/>
      <c r="E3628" s="257"/>
      <c r="F3628" s="257" t="str">
        <v>樱花粉-35*75cm</v>
      </c>
      <c r="G3628" s="231"/>
      <c r="H3628" s="231"/>
      <c r="I3628" s="231"/>
      <c r="J3628" s="231"/>
      <c r="K3628" s="231"/>
      <c r="L3628" s="231"/>
      <c r="M3628" s="231"/>
      <c r="N3628" s="231"/>
      <c r="O3628" s="231"/>
      <c r="P3628" s="231"/>
      <c r="Q3628" s="231"/>
      <c r="R3628" s="231"/>
      <c r="S3628" s="231"/>
      <c r="T3628" s="231"/>
    </row>
    <row r="3629">
      <c r="A3629" s="257" t="str">
        <v>0401000025-c</v>
      </c>
      <c r="B3629" s="257" t="str">
        <v>0401000025</v>
      </c>
      <c r="C3629" s="257" t="str">
        <v>αTOUR PLANET 软心卷无捻纱毛巾</v>
      </c>
      <c r="D3629" s="257"/>
      <c r="E3629" s="257"/>
      <c r="F3629" s="257" t="str">
        <v>鲜奶油-35*75cm</v>
      </c>
      <c r="G3629" s="231"/>
      <c r="H3629" s="231"/>
      <c r="I3629" s="231"/>
      <c r="J3629" s="231"/>
      <c r="K3629" s="231"/>
      <c r="L3629" s="231"/>
      <c r="M3629" s="231"/>
      <c r="N3629" s="231"/>
      <c r="O3629" s="231"/>
      <c r="P3629" s="231"/>
      <c r="Q3629" s="231"/>
      <c r="R3629" s="231"/>
      <c r="S3629" s="231"/>
      <c r="T3629" s="231"/>
    </row>
    <row r="3630">
      <c r="A3630" s="257" t="str">
        <v>0401000025-n</v>
      </c>
      <c r="B3630" s="257" t="str">
        <v>0401000025</v>
      </c>
      <c r="C3630" s="257" t="str">
        <v>αTOUR PLANET 软心卷无捻纱毛巾</v>
      </c>
      <c r="D3630" s="257"/>
      <c r="E3630" s="257"/>
      <c r="F3630" s="257" t="str">
        <v>裸芝士-35*75cm</v>
      </c>
      <c r="G3630" s="231"/>
      <c r="H3630" s="231"/>
      <c r="I3630" s="231"/>
      <c r="J3630" s="231"/>
      <c r="K3630" s="231"/>
      <c r="L3630" s="231"/>
      <c r="M3630" s="231"/>
      <c r="N3630" s="231"/>
      <c r="O3630" s="231"/>
      <c r="P3630" s="231"/>
      <c r="Q3630" s="231"/>
      <c r="R3630" s="231"/>
      <c r="S3630" s="231"/>
      <c r="T3630" s="231"/>
    </row>
    <row r="3631">
      <c r="A3631" s="257" t="str">
        <v>0401000026-b</v>
      </c>
      <c r="B3631" s="257" t="str">
        <v>0401000026</v>
      </c>
      <c r="C3631" s="257" t="str">
        <v>αTOUR PLANET 软心卷无捻纱浴巾</v>
      </c>
      <c r="D3631" s="257"/>
      <c r="E3631" s="257"/>
      <c r="F3631" s="257" t="str">
        <v>云朵蓝-70*140cm</v>
      </c>
      <c r="G3631" s="231"/>
      <c r="H3631" s="231"/>
      <c r="I3631" s="231"/>
      <c r="J3631" s="231"/>
      <c r="K3631" s="231"/>
      <c r="L3631" s="231"/>
      <c r="M3631" s="231"/>
      <c r="N3631" s="231"/>
      <c r="O3631" s="231"/>
      <c r="P3631" s="231"/>
      <c r="Q3631" s="231"/>
      <c r="R3631" s="231"/>
      <c r="S3631" s="231"/>
      <c r="T3631" s="231"/>
    </row>
    <row r="3632">
      <c r="A3632" s="257" t="str">
        <v>0401000026-p</v>
      </c>
      <c r="B3632" s="257" t="str">
        <v>0401000026</v>
      </c>
      <c r="C3632" s="257" t="str">
        <v>αTOUR PLANET 软心卷无捻纱浴巾</v>
      </c>
      <c r="D3632" s="257"/>
      <c r="E3632" s="257"/>
      <c r="F3632" s="257" t="str">
        <v>樱花粉-70*140cm</v>
      </c>
      <c r="G3632" s="231"/>
      <c r="H3632" s="231"/>
      <c r="I3632" s="231"/>
      <c r="J3632" s="231"/>
      <c r="K3632" s="231"/>
      <c r="L3632" s="231"/>
      <c r="M3632" s="231"/>
      <c r="N3632" s="231"/>
      <c r="O3632" s="231"/>
      <c r="P3632" s="231"/>
      <c r="Q3632" s="231"/>
      <c r="R3632" s="231"/>
      <c r="S3632" s="231"/>
      <c r="T3632" s="231"/>
    </row>
    <row r="3633">
      <c r="A3633" s="257" t="str">
        <v>0401000026-c</v>
      </c>
      <c r="B3633" s="257" t="str">
        <v>0401000026</v>
      </c>
      <c r="C3633" s="257" t="str">
        <v>αTOUR PLANET 软心卷无捻纱浴巾</v>
      </c>
      <c r="D3633" s="257"/>
      <c r="E3633" s="257"/>
      <c r="F3633" s="257" t="str">
        <v>鲜奶油-70*140cm</v>
      </c>
      <c r="G3633" s="231"/>
      <c r="H3633" s="231"/>
      <c r="I3633" s="231"/>
      <c r="J3633" s="231"/>
      <c r="K3633" s="231"/>
      <c r="L3633" s="231"/>
      <c r="M3633" s="231"/>
      <c r="N3633" s="231"/>
      <c r="O3633" s="231"/>
      <c r="P3633" s="231"/>
      <c r="Q3633" s="231"/>
      <c r="R3633" s="231"/>
      <c r="S3633" s="231"/>
      <c r="T3633" s="231"/>
    </row>
    <row r="3634">
      <c r="A3634" s="257" t="str">
        <v>0401000026-n</v>
      </c>
      <c r="B3634" s="257" t="str">
        <v>0401000026</v>
      </c>
      <c r="C3634" s="257" t="str">
        <v>αTOUR PLANET 软心卷无捻纱浴巾</v>
      </c>
      <c r="D3634" s="257"/>
      <c r="E3634" s="257"/>
      <c r="F3634" s="257" t="str">
        <v>裸芝士-70*140cm</v>
      </c>
      <c r="G3634" s="231"/>
      <c r="H3634" s="231"/>
      <c r="I3634" s="231"/>
      <c r="J3634" s="231"/>
      <c r="K3634" s="231"/>
      <c r="L3634" s="231"/>
      <c r="M3634" s="231"/>
      <c r="N3634" s="231"/>
      <c r="O3634" s="231"/>
      <c r="P3634" s="231"/>
      <c r="Q3634" s="231"/>
      <c r="R3634" s="231"/>
      <c r="S3634" s="231"/>
      <c r="T3634" s="231"/>
    </row>
    <row r="3635">
      <c r="A3635" s="257" t="str">
        <v>0102000037-a</v>
      </c>
      <c r="B3635" s="257" t="str">
        <v>0102000037</v>
      </c>
      <c r="C3635" s="257" t="str">
        <v>αTOUR PLANET 星运鹅抗菌防螨鹅绒枕</v>
      </c>
      <c r="D3635" s="257"/>
      <c r="E3635" s="257"/>
      <c r="F3635" s="257" t="str">
        <v>亚朵酒店升级款</v>
      </c>
      <c r="G3635" s="231"/>
      <c r="H3635" s="231"/>
      <c r="I3635" s="231"/>
      <c r="J3635" s="231"/>
      <c r="K3635" s="231"/>
      <c r="L3635" s="231"/>
      <c r="M3635" s="231"/>
      <c r="N3635" s="231"/>
      <c r="O3635" s="231"/>
      <c r="P3635" s="231"/>
      <c r="Q3635" s="231"/>
      <c r="R3635" s="231"/>
      <c r="S3635" s="231"/>
      <c r="T3635" s="231"/>
    </row>
    <row r="3636">
      <c r="A3636" s="257" t="str">
        <v>0102000037-h</v>
      </c>
      <c r="B3636" s="257" t="str">
        <v>0102000037</v>
      </c>
      <c r="C3636" s="257" t="str">
        <v>αTOUR PLANET 星运鹅抗菌防螨鹅绒枕</v>
      </c>
      <c r="D3636" s="257"/>
      <c r="E3636" s="257"/>
      <c r="F3636" s="257" t="str">
        <v>高枕</v>
      </c>
      <c r="G3636" s="231"/>
      <c r="H3636" s="231"/>
      <c r="I3636" s="231"/>
      <c r="J3636" s="231"/>
      <c r="K3636" s="231"/>
      <c r="L3636" s="231"/>
      <c r="M3636" s="231"/>
      <c r="N3636" s="231"/>
      <c r="O3636" s="231"/>
      <c r="P3636" s="231"/>
      <c r="Q3636" s="231"/>
      <c r="R3636" s="231"/>
      <c r="S3636" s="231"/>
      <c r="T3636" s="231"/>
    </row>
    <row r="3637">
      <c r="A3637" s="257" t="str">
        <v>0102000037-m</v>
      </c>
      <c r="B3637" s="257" t="str">
        <v>0102000037</v>
      </c>
      <c r="C3637" s="257" t="str">
        <v>αTOUR PLANET 星运鹅抗菌防螨鹅绒枕</v>
      </c>
      <c r="D3637" s="257"/>
      <c r="E3637" s="257"/>
      <c r="F3637" s="257" t="str">
        <v>中枕</v>
      </c>
      <c r="G3637" s="231"/>
      <c r="H3637" s="231"/>
      <c r="I3637" s="231"/>
      <c r="J3637" s="231"/>
      <c r="K3637" s="231"/>
      <c r="L3637" s="231"/>
      <c r="M3637" s="231"/>
      <c r="N3637" s="231"/>
      <c r="O3637" s="231"/>
      <c r="P3637" s="231"/>
      <c r="Q3637" s="231"/>
      <c r="R3637" s="231"/>
      <c r="S3637" s="231"/>
      <c r="T3637" s="231"/>
    </row>
    <row r="3638">
      <c r="A3638" s="257" t="str">
        <v>0102000037-l</v>
      </c>
      <c r="B3638" s="257" t="str">
        <v>0102000037</v>
      </c>
      <c r="C3638" s="257" t="str">
        <v>αTOUR PLANET 星运鹅抗菌防螨鹅绒枕</v>
      </c>
      <c r="D3638" s="257"/>
      <c r="E3638" s="257"/>
      <c r="F3638" s="257" t="str">
        <v>低枕</v>
      </c>
      <c r="G3638" s="231"/>
      <c r="H3638" s="231"/>
      <c r="I3638" s="231"/>
      <c r="J3638" s="231"/>
      <c r="K3638" s="231"/>
      <c r="L3638" s="231"/>
      <c r="M3638" s="231"/>
      <c r="N3638" s="231"/>
      <c r="O3638" s="231"/>
      <c r="P3638" s="231"/>
      <c r="Q3638" s="231"/>
      <c r="R3638" s="231"/>
      <c r="S3638" s="231"/>
      <c r="T3638" s="231"/>
    </row>
    <row r="3639">
      <c r="A3639" s="257" t="str">
        <v>0899000041-g</v>
      </c>
      <c r="B3639" s="257" t="str">
        <v>0899000041</v>
      </c>
      <c r="C3639" s="257" t="str">
        <v>Z2GO&amp;CO. R1.6系列磁吸无线快充移动电源</v>
      </c>
      <c r="D3639" s="257"/>
      <c r="E3639" s="257"/>
      <c r="F3639" s="257" t="str">
        <v>颜色:灰色,规格:10000mAh</v>
      </c>
      <c r="G3639" s="231"/>
      <c r="H3639" s="231"/>
      <c r="I3639" s="231"/>
      <c r="J3639" s="231"/>
      <c r="K3639" s="231"/>
      <c r="L3639" s="231"/>
      <c r="M3639" s="231"/>
      <c r="N3639" s="231"/>
      <c r="O3639" s="231"/>
      <c r="P3639" s="231"/>
      <c r="Q3639" s="231"/>
      <c r="R3639" s="231"/>
      <c r="S3639" s="231"/>
      <c r="T3639" s="231"/>
    </row>
    <row r="3640">
      <c r="A3640" s="257" t="str">
        <v>0899000041-s</v>
      </c>
      <c r="B3640" s="257" t="str">
        <v>0899000041</v>
      </c>
      <c r="C3640" s="257" t="str">
        <v>Z2GO&amp;CO. R1.6系列磁吸无线快充移动电源</v>
      </c>
      <c r="D3640" s="257"/>
      <c r="E3640" s="257"/>
      <c r="F3640" s="257" t="str">
        <v>颜色:银色,规格:10000mAh</v>
      </c>
      <c r="G3640" s="231"/>
      <c r="H3640" s="231"/>
      <c r="I3640" s="231"/>
      <c r="J3640" s="231"/>
      <c r="K3640" s="231"/>
      <c r="L3640" s="231"/>
      <c r="M3640" s="231"/>
      <c r="N3640" s="231"/>
      <c r="O3640" s="231"/>
      <c r="P3640" s="231"/>
      <c r="Q3640" s="231"/>
      <c r="R3640" s="231"/>
      <c r="S3640" s="231"/>
      <c r="T3640" s="231"/>
    </row>
    <row r="3641">
      <c r="A3641" s="257" t="str">
        <v>0103100031-01</v>
      </c>
      <c r="B3641" s="257" t="str">
        <v>0103100031</v>
      </c>
      <c r="C3641" s="257" t="str">
        <v>αTOUR PLANET 大豆纤维抗菌冬被</v>
      </c>
      <c r="D3641" s="257" t="str">
        <v>冬被</v>
      </c>
      <c r="E3641" s="257" t="str">
        <v>150*200cm</v>
      </c>
      <c r="F3641" s="257" t="str">
        <v>默认规格</v>
      </c>
      <c r="G3641" s="231"/>
      <c r="H3641" s="231"/>
      <c r="I3641" s="231"/>
      <c r="J3641" s="231"/>
      <c r="K3641" s="231"/>
      <c r="L3641" s="231"/>
      <c r="M3641" s="231"/>
      <c r="N3641" s="231"/>
      <c r="O3641" s="231"/>
      <c r="P3641" s="231"/>
      <c r="Q3641" s="231"/>
      <c r="R3641" s="231"/>
      <c r="S3641" s="231"/>
      <c r="T3641" s="231"/>
    </row>
    <row r="3642">
      <c r="A3642" s="257" t="str">
        <v>0899000042-w</v>
      </c>
      <c r="B3642" s="257" t="str">
        <v>0899000042</v>
      </c>
      <c r="C3642" s="257" t="str">
        <v>Z2GO&amp;CO.×直白 吹风机HL340</v>
      </c>
      <c r="D3642" s="257"/>
      <c r="E3642" s="257"/>
      <c r="F3642" s="257" t="str">
        <v>白色</v>
      </c>
      <c r="G3642" s="231"/>
      <c r="H3642" s="231"/>
      <c r="I3642" s="231"/>
      <c r="J3642" s="231"/>
      <c r="K3642" s="231"/>
      <c r="L3642" s="231"/>
      <c r="M3642" s="231"/>
      <c r="N3642" s="231"/>
      <c r="O3642" s="231"/>
      <c r="P3642" s="231"/>
      <c r="Q3642" s="231"/>
      <c r="R3642" s="231"/>
      <c r="S3642" s="231"/>
      <c r="T3642" s="231"/>
    </row>
    <row r="3643">
      <c r="A3643" s="257" t="str">
        <v>9999000031-1</v>
      </c>
      <c r="B3643" s="257" t="str">
        <v>9999000031</v>
      </c>
      <c r="C3643" s="257" t="str">
        <v>鞋袜除臭</v>
      </c>
      <c r="D3643" s="257"/>
      <c r="E3643" s="257"/>
      <c r="F3643" s="257" t="str">
        <v>默认</v>
      </c>
      <c r="G3643" s="231"/>
      <c r="H3643" s="231"/>
      <c r="I3643" s="231"/>
      <c r="J3643" s="231"/>
      <c r="K3643" s="231"/>
      <c r="L3643" s="231"/>
      <c r="M3643" s="231"/>
      <c r="N3643" s="231"/>
      <c r="O3643" s="231"/>
      <c r="P3643" s="231"/>
      <c r="Q3643" s="231"/>
      <c r="R3643" s="231"/>
      <c r="S3643" s="231"/>
      <c r="T3643" s="231"/>
    </row>
    <row r="3644">
      <c r="A3644" s="257" t="str">
        <v>0701000032-1</v>
      </c>
      <c r="B3644" s="257" t="str">
        <v>0701000032</v>
      </c>
      <c r="C3644" s="257" t="str">
        <v>云南白药牙膏 (薄荷清爽型)210g*3支</v>
      </c>
      <c r="D3644" s="257"/>
      <c r="E3644" s="257"/>
      <c r="F3644" s="257" t="str">
        <v>210g*3支</v>
      </c>
      <c r="G3644" s="231"/>
      <c r="H3644" s="231"/>
      <c r="I3644" s="231"/>
      <c r="J3644" s="231"/>
      <c r="K3644" s="231"/>
      <c r="L3644" s="231"/>
      <c r="M3644" s="231"/>
      <c r="N3644" s="231"/>
      <c r="O3644" s="231"/>
      <c r="P3644" s="231"/>
      <c r="Q3644" s="231"/>
      <c r="R3644" s="231"/>
      <c r="S3644" s="231"/>
      <c r="T3644" s="231"/>
    </row>
    <row r="3645">
      <c r="A3645" s="257" t="str">
        <v>0701000033-1</v>
      </c>
      <c r="B3645" s="257" t="str">
        <v>0701000033</v>
      </c>
      <c r="C3645" s="257" t="str">
        <v>云南白药牙膏 薄荷冬青留兰香型 555g家庭套装</v>
      </c>
      <c r="D3645" s="257"/>
      <c r="E3645" s="257"/>
      <c r="F3645" s="257" t="str">
        <v>留兰180g+薄荷210g+冬青165g</v>
      </c>
      <c r="G3645" s="231"/>
      <c r="H3645" s="231"/>
      <c r="I3645" s="231"/>
      <c r="J3645" s="231"/>
      <c r="K3645" s="231"/>
      <c r="L3645" s="231"/>
      <c r="M3645" s="231"/>
      <c r="N3645" s="231"/>
      <c r="O3645" s="231"/>
      <c r="P3645" s="231"/>
      <c r="Q3645" s="231"/>
      <c r="R3645" s="231"/>
      <c r="S3645" s="231"/>
      <c r="T3645" s="231"/>
    </row>
    <row r="3646">
      <c r="A3646" s="257" t="str">
        <v>0701000034-1</v>
      </c>
      <c r="B3646" s="257" t="str">
        <v>0701000034</v>
      </c>
      <c r="C3646" s="257" t="str">
        <v>云南白药益生菌儿童牙膏 60g</v>
      </c>
      <c r="D3646" s="257"/>
      <c r="E3646" s="257"/>
      <c r="F3646" s="257" t="str">
        <v>桃子果茶香型（6-12岁）</v>
      </c>
      <c r="G3646" s="231"/>
      <c r="H3646" s="231"/>
      <c r="I3646" s="231"/>
      <c r="J3646" s="231"/>
      <c r="K3646" s="231"/>
      <c r="L3646" s="231"/>
      <c r="M3646" s="231"/>
      <c r="N3646" s="231"/>
      <c r="O3646" s="231"/>
      <c r="P3646" s="231"/>
      <c r="Q3646" s="231"/>
      <c r="R3646" s="231"/>
      <c r="S3646" s="231"/>
      <c r="T3646" s="231"/>
    </row>
    <row r="3647">
      <c r="A3647" s="257" t="str">
        <v>0701000034-2</v>
      </c>
      <c r="B3647" s="257" t="str">
        <v>0701000034</v>
      </c>
      <c r="C3647" s="257" t="str">
        <v>云南白药益生菌儿童牙膏 60g</v>
      </c>
      <c r="D3647" s="257"/>
      <c r="E3647" s="257"/>
      <c r="F3647" s="257" t="str">
        <v>清香薄荷香型（6-12岁）</v>
      </c>
      <c r="G3647" s="231"/>
      <c r="H3647" s="231"/>
      <c r="I3647" s="231"/>
      <c r="J3647" s="231"/>
      <c r="K3647" s="231"/>
      <c r="L3647" s="231"/>
      <c r="M3647" s="231"/>
      <c r="N3647" s="231"/>
      <c r="O3647" s="231"/>
      <c r="P3647" s="231"/>
      <c r="Q3647" s="231"/>
      <c r="R3647" s="231"/>
      <c r="S3647" s="231"/>
      <c r="T3647" s="231"/>
    </row>
    <row r="3648">
      <c r="A3648" s="257" t="str">
        <v>0701000034-3</v>
      </c>
      <c r="B3648" s="257" t="str">
        <v>0701000034</v>
      </c>
      <c r="C3648" s="257" t="str">
        <v>云南白药益生菌儿童牙膏 60g</v>
      </c>
      <c r="D3648" s="257"/>
      <c r="E3648" s="257"/>
      <c r="F3648" s="257" t="str">
        <v>草莓香型（3-6岁）</v>
      </c>
      <c r="G3648" s="231"/>
      <c r="H3648" s="231"/>
      <c r="I3648" s="231"/>
      <c r="J3648" s="231"/>
      <c r="K3648" s="231"/>
      <c r="L3648" s="231"/>
      <c r="M3648" s="231"/>
      <c r="N3648" s="231"/>
      <c r="O3648" s="231"/>
      <c r="P3648" s="231"/>
      <c r="Q3648" s="231"/>
      <c r="R3648" s="231"/>
      <c r="S3648" s="231"/>
      <c r="T3648" s="231"/>
    </row>
    <row r="3649">
      <c r="A3649" s="257" t="str">
        <v>0701000034-4</v>
      </c>
      <c r="B3649" s="257" t="str">
        <v>0701000034</v>
      </c>
      <c r="C3649" s="257" t="str">
        <v>云南白药益生菌儿童牙膏 60g</v>
      </c>
      <c r="D3649" s="257"/>
      <c r="E3649" s="257"/>
      <c r="F3649" s="257" t="str">
        <v>葡萄香型（3-6岁）</v>
      </c>
      <c r="G3649" s="231"/>
      <c r="H3649" s="231"/>
      <c r="I3649" s="231"/>
      <c r="J3649" s="231"/>
      <c r="K3649" s="231"/>
      <c r="L3649" s="231"/>
      <c r="M3649" s="231"/>
      <c r="N3649" s="231"/>
      <c r="O3649" s="231"/>
      <c r="P3649" s="231"/>
      <c r="Q3649" s="231"/>
      <c r="R3649" s="231"/>
      <c r="S3649" s="231"/>
      <c r="T3649" s="231"/>
    </row>
    <row r="3650">
      <c r="A3650" s="257" t="str">
        <v>0701000034-5</v>
      </c>
      <c r="B3650" s="257" t="str">
        <v>0701000034</v>
      </c>
      <c r="C3650" s="257" t="str">
        <v>云南白药益生菌儿童牙膏 60g</v>
      </c>
      <c r="D3650" s="257"/>
      <c r="E3650" s="257"/>
      <c r="F3650" s="257" t="str">
        <v>香橙香型（3-6岁）</v>
      </c>
      <c r="G3650" s="231"/>
      <c r="H3650" s="231"/>
      <c r="I3650" s="231"/>
      <c r="J3650" s="231"/>
      <c r="K3650" s="231"/>
      <c r="L3650" s="231"/>
      <c r="M3650" s="231"/>
      <c r="N3650" s="231"/>
      <c r="O3650" s="231"/>
      <c r="P3650" s="231"/>
      <c r="Q3650" s="231"/>
      <c r="R3650" s="231"/>
      <c r="S3650" s="231"/>
      <c r="T3650" s="231"/>
    </row>
    <row r="3651">
      <c r="A3651" s="257" t="str">
        <v>0701000035-1</v>
      </c>
      <c r="B3651" s="257" t="str">
        <v>0701000035</v>
      </c>
      <c r="C3651" s="257" t="str">
        <v>云南白药牙膏 朗健(清爽薄荷)</v>
      </c>
      <c r="D3651" s="257"/>
      <c r="E3651" s="257"/>
      <c r="F3651" s="257" t="str">
        <v>120g</v>
      </c>
      <c r="G3651" s="231"/>
      <c r="H3651" s="231"/>
      <c r="I3651" s="231"/>
      <c r="J3651" s="231"/>
      <c r="K3651" s="231"/>
      <c r="L3651" s="231"/>
      <c r="M3651" s="231"/>
      <c r="N3651" s="231"/>
      <c r="O3651" s="231"/>
      <c r="P3651" s="231"/>
      <c r="Q3651" s="231"/>
      <c r="R3651" s="231"/>
      <c r="S3651" s="231"/>
      <c r="T3651" s="231"/>
    </row>
    <row r="3652">
      <c r="A3652" s="257" t="str">
        <v>0701000035-2</v>
      </c>
      <c r="B3652" s="257" t="str">
        <v>0701000035</v>
      </c>
      <c r="C3652" s="257" t="str">
        <v>云南白药牙膏 朗健(清爽薄荷)</v>
      </c>
      <c r="D3652" s="257"/>
      <c r="E3652" s="257"/>
      <c r="F3652" s="257" t="str">
        <v>180g</v>
      </c>
      <c r="G3652" s="231"/>
      <c r="H3652" s="231"/>
      <c r="I3652" s="231"/>
      <c r="J3652" s="231"/>
      <c r="K3652" s="231"/>
      <c r="L3652" s="231"/>
      <c r="M3652" s="231"/>
      <c r="N3652" s="231"/>
      <c r="O3652" s="231"/>
      <c r="P3652" s="231"/>
      <c r="Q3652" s="231"/>
      <c r="R3652" s="231"/>
      <c r="S3652" s="231"/>
      <c r="T3652" s="231"/>
    </row>
    <row r="3653">
      <c r="A3653" s="257" t="str">
        <v>0701000036-1</v>
      </c>
      <c r="B3653" s="257" t="str">
        <v>0701000036</v>
      </c>
      <c r="C3653" s="257" t="str">
        <v>云南白药 金口健竹炭清新牙刷</v>
      </c>
      <c r="D3653" s="257"/>
      <c r="E3653" s="257"/>
      <c r="F3653" s="257" t="str">
        <v>单只装</v>
      </c>
      <c r="G3653" s="231"/>
      <c r="H3653" s="231"/>
      <c r="I3653" s="231"/>
      <c r="J3653" s="231"/>
      <c r="K3653" s="231"/>
      <c r="L3653" s="231"/>
      <c r="M3653" s="231"/>
      <c r="N3653" s="231"/>
      <c r="O3653" s="231"/>
      <c r="P3653" s="231"/>
      <c r="Q3653" s="231"/>
      <c r="R3653" s="231"/>
      <c r="S3653" s="231"/>
      <c r="T3653" s="231"/>
    </row>
    <row r="3654">
      <c r="A3654" s="257" t="str">
        <v>0701000036-2</v>
      </c>
      <c r="B3654" s="257" t="str">
        <v>0701000036</v>
      </c>
      <c r="C3654" s="257" t="str">
        <v>云南白药 金口健竹炭清新牙刷</v>
      </c>
      <c r="D3654" s="257"/>
      <c r="E3654" s="257"/>
      <c r="F3654" s="257" t="str">
        <v>4只装</v>
      </c>
      <c r="G3654" s="231"/>
      <c r="H3654" s="231"/>
      <c r="I3654" s="231"/>
      <c r="J3654" s="231"/>
      <c r="K3654" s="231"/>
      <c r="L3654" s="231"/>
      <c r="M3654" s="231"/>
      <c r="N3654" s="231"/>
      <c r="O3654" s="231"/>
      <c r="P3654" s="231"/>
      <c r="Q3654" s="231"/>
      <c r="R3654" s="231"/>
      <c r="S3654" s="231"/>
      <c r="T3654" s="231"/>
    </row>
    <row r="3655">
      <c r="A3655" s="257" t="str">
        <v>0701000037-1</v>
      </c>
      <c r="B3655" s="257" t="str">
        <v>0701000037</v>
      </c>
      <c r="C3655" s="257" t="str">
        <v>云南白药 金口健深层养龈牙刷</v>
      </c>
      <c r="D3655" s="257"/>
      <c r="E3655" s="257"/>
      <c r="F3655" s="257" t="str">
        <v>单只装</v>
      </c>
      <c r="G3655" s="231"/>
      <c r="H3655" s="231"/>
      <c r="I3655" s="231"/>
      <c r="J3655" s="231"/>
      <c r="K3655" s="231"/>
      <c r="L3655" s="231"/>
      <c r="M3655" s="231"/>
      <c r="N3655" s="231"/>
      <c r="O3655" s="231"/>
      <c r="P3655" s="231"/>
      <c r="Q3655" s="231"/>
      <c r="R3655" s="231"/>
      <c r="S3655" s="231"/>
      <c r="T3655" s="231"/>
    </row>
    <row r="3656">
      <c r="A3656" s="257" t="str">
        <v>0701000037-2</v>
      </c>
      <c r="B3656" s="257" t="str">
        <v>0701000037</v>
      </c>
      <c r="C3656" s="257" t="str">
        <v>云南白药 金口健深层养龈牙刷</v>
      </c>
      <c r="D3656" s="257"/>
      <c r="E3656" s="257"/>
      <c r="F3656" s="257" t="str">
        <v>4只装</v>
      </c>
      <c r="G3656" s="231"/>
      <c r="H3656" s="231"/>
      <c r="I3656" s="231"/>
      <c r="J3656" s="231"/>
      <c r="K3656" s="231"/>
      <c r="L3656" s="231"/>
      <c r="M3656" s="231"/>
      <c r="N3656" s="231"/>
      <c r="O3656" s="231"/>
      <c r="P3656" s="231"/>
      <c r="Q3656" s="231"/>
      <c r="R3656" s="231"/>
      <c r="S3656" s="231"/>
      <c r="T3656" s="231"/>
    </row>
    <row r="3657">
      <c r="A3657" s="257" t="str">
        <v>0701000038-1</v>
      </c>
      <c r="B3657" s="257" t="str">
        <v>0701000038</v>
      </c>
      <c r="C3657" s="257" t="str">
        <v>冷酸灵冰柠劲爽牙膏170g</v>
      </c>
      <c r="D3657" s="257"/>
      <c r="E3657" s="257"/>
      <c r="F3657" s="257" t="str">
        <v>170g*1支</v>
      </c>
      <c r="G3657" s="231"/>
      <c r="H3657" s="231"/>
      <c r="I3657" s="231"/>
      <c r="J3657" s="231"/>
      <c r="K3657" s="231"/>
      <c r="L3657" s="231"/>
      <c r="M3657" s="231"/>
      <c r="N3657" s="231"/>
      <c r="O3657" s="231"/>
      <c r="P3657" s="231"/>
      <c r="Q3657" s="231"/>
      <c r="R3657" s="231"/>
      <c r="S3657" s="231"/>
      <c r="T3657" s="231"/>
    </row>
    <row r="3658">
      <c r="A3658" s="257" t="str">
        <v>0701000039-1</v>
      </c>
      <c r="B3658" s="257" t="str">
        <v>0701000039</v>
      </c>
      <c r="C3658" s="257" t="str">
        <v>冷酸灵护龈抗敏牙膏180g</v>
      </c>
      <c r="D3658" s="257"/>
      <c r="E3658" s="257"/>
      <c r="F3658" s="257" t="str">
        <v>180g*1支</v>
      </c>
      <c r="G3658" s="231"/>
      <c r="H3658" s="231"/>
      <c r="I3658" s="231"/>
      <c r="J3658" s="231"/>
      <c r="K3658" s="231"/>
      <c r="L3658" s="231"/>
      <c r="M3658" s="231"/>
      <c r="N3658" s="231"/>
      <c r="O3658" s="231"/>
      <c r="P3658" s="231"/>
      <c r="Q3658" s="231"/>
      <c r="R3658" s="231"/>
      <c r="S3658" s="231"/>
      <c r="T3658" s="231"/>
    </row>
    <row r="3659">
      <c r="A3659" s="257" t="str">
        <v>0701000040-1</v>
      </c>
      <c r="B3659" s="257" t="str">
        <v>0701000040</v>
      </c>
      <c r="C3659" s="257" t="str">
        <v>冷酸灵MAX劲白抗敏感牙膏170g*1支+多效优护抗敏感牙膏180g*1支(2支组合装）</v>
      </c>
      <c r="D3659" s="257"/>
      <c r="E3659" s="257"/>
      <c r="F3659" s="257" t="str">
        <v>170g*1支+180g*1支</v>
      </c>
      <c r="G3659" s="231"/>
      <c r="H3659" s="231"/>
      <c r="I3659" s="231"/>
      <c r="J3659" s="231"/>
      <c r="K3659" s="231"/>
      <c r="L3659" s="231"/>
      <c r="M3659" s="231"/>
      <c r="N3659" s="231"/>
      <c r="O3659" s="231"/>
      <c r="P3659" s="231"/>
      <c r="Q3659" s="231"/>
      <c r="R3659" s="231"/>
      <c r="S3659" s="231"/>
      <c r="T3659" s="231"/>
    </row>
    <row r="3660">
      <c r="A3660" s="257" t="str">
        <v>0701000041-1</v>
      </c>
      <c r="B3660" s="257" t="str">
        <v>0701000041</v>
      </c>
      <c r="C3660" s="257" t="str">
        <v>冷酸灵炭黑净爽型牙刷（4支家庭装）</v>
      </c>
      <c r="D3660" s="257"/>
      <c r="E3660" s="257"/>
      <c r="F3660" s="257" t="str">
        <v>2支*2组（4支）</v>
      </c>
      <c r="G3660" s="231"/>
      <c r="H3660" s="231"/>
      <c r="I3660" s="231"/>
      <c r="J3660" s="231"/>
      <c r="K3660" s="231"/>
      <c r="L3660" s="231"/>
      <c r="M3660" s="231"/>
      <c r="N3660" s="231"/>
      <c r="O3660" s="231"/>
      <c r="P3660" s="231"/>
      <c r="Q3660" s="231"/>
      <c r="R3660" s="231"/>
      <c r="S3660" s="231"/>
      <c r="T3660" s="231"/>
    </row>
    <row r="3661">
      <c r="A3661" s="257" t="str">
        <v>0701000042-1</v>
      </c>
      <c r="B3661" s="257" t="str">
        <v>0701000042</v>
      </c>
      <c r="C3661" s="257" t="str">
        <v>冷酸灵炭柔丝护龈牙刷</v>
      </c>
      <c r="D3661" s="257"/>
      <c r="E3661" s="257"/>
      <c r="F3661" s="257" t="str">
        <v>2支*1组（2支）</v>
      </c>
      <c r="G3661" s="231"/>
      <c r="H3661" s="231"/>
      <c r="I3661" s="231"/>
      <c r="J3661" s="231"/>
      <c r="K3661" s="231"/>
      <c r="L3661" s="231"/>
      <c r="M3661" s="231"/>
      <c r="N3661" s="231"/>
      <c r="O3661" s="231"/>
      <c r="P3661" s="231"/>
      <c r="Q3661" s="231"/>
      <c r="R3661" s="231"/>
      <c r="S3661" s="231"/>
      <c r="T3661" s="231"/>
    </row>
    <row r="3662">
      <c r="A3662" s="257" t="str">
        <v>0701000043-1</v>
      </c>
      <c r="B3662" s="257" t="str">
        <v>0701000043</v>
      </c>
      <c r="C3662" s="257" t="str">
        <v>冷酸灵 出差旅行装（抗敏牙膏40g+软毛牙刷+旅行盒）</v>
      </c>
      <c r="D3662" s="257"/>
      <c r="E3662" s="257"/>
      <c r="F3662" s="257" t="str">
        <v>抗敏牙膏40g+软毛牙刷+旅行盒</v>
      </c>
      <c r="G3662" s="231"/>
      <c r="H3662" s="231"/>
      <c r="I3662" s="231"/>
      <c r="J3662" s="231"/>
      <c r="K3662" s="231"/>
      <c r="L3662" s="231"/>
      <c r="M3662" s="231"/>
      <c r="N3662" s="231"/>
      <c r="O3662" s="231"/>
      <c r="P3662" s="231"/>
      <c r="Q3662" s="231"/>
      <c r="R3662" s="231"/>
      <c r="S3662" s="231"/>
      <c r="T3662" s="231"/>
    </row>
    <row r="3663">
      <c r="A3663" s="257" t="str">
        <v>0699000004-1</v>
      </c>
      <c r="B3663" s="257" t="str">
        <v>0699000004</v>
      </c>
      <c r="C3663" s="257" t="str">
        <v>斑布BASE系列软抽135mm130抽*1提/6包</v>
      </c>
      <c r="D3663" s="257"/>
      <c r="E3663" s="257"/>
      <c r="F3663" s="257" t="str">
        <v>1提（6包）</v>
      </c>
      <c r="G3663" s="231"/>
      <c r="H3663" s="231"/>
      <c r="I3663" s="231"/>
      <c r="J3663" s="231"/>
      <c r="K3663" s="231"/>
      <c r="L3663" s="231"/>
      <c r="M3663" s="231"/>
      <c r="N3663" s="231"/>
      <c r="O3663" s="231"/>
      <c r="P3663" s="231"/>
      <c r="Q3663" s="231"/>
      <c r="R3663" s="231"/>
      <c r="S3663" s="231"/>
      <c r="T3663" s="231"/>
    </row>
    <row r="3664">
      <c r="A3664" s="257" t="str">
        <v>0699000005-1</v>
      </c>
      <c r="B3664" s="257" t="str">
        <v>0699000005</v>
      </c>
      <c r="C3664" s="257" t="str">
        <v>斑布BASE系列随身包*1提/12包（手帕纸）</v>
      </c>
      <c r="D3664" s="257"/>
      <c r="E3664" s="257"/>
      <c r="F3664" s="257" t="str">
        <v>1提（12包）</v>
      </c>
      <c r="G3664" s="231"/>
      <c r="H3664" s="231"/>
      <c r="I3664" s="231"/>
      <c r="J3664" s="231"/>
      <c r="K3664" s="231"/>
      <c r="L3664" s="231"/>
      <c r="M3664" s="231"/>
      <c r="N3664" s="231"/>
      <c r="O3664" s="231"/>
      <c r="P3664" s="231"/>
      <c r="Q3664" s="231"/>
      <c r="R3664" s="231"/>
      <c r="S3664" s="231"/>
      <c r="T3664" s="231"/>
    </row>
    <row r="3665">
      <c r="A3665" s="257" t="str">
        <v>0699000006-1</v>
      </c>
      <c r="B3665" s="257" t="str">
        <v>0699000006</v>
      </c>
      <c r="C3665" s="257" t="str">
        <v>斑布BASE系列软抽135mm100抽*1提/3包</v>
      </c>
      <c r="D3665" s="257"/>
      <c r="E3665" s="257"/>
      <c r="F3665" s="257" t="str">
        <v>1提（3包）</v>
      </c>
      <c r="G3665" s="231"/>
      <c r="H3665" s="231"/>
      <c r="I3665" s="231"/>
      <c r="J3665" s="231"/>
      <c r="K3665" s="231"/>
      <c r="L3665" s="231"/>
      <c r="M3665" s="231"/>
      <c r="N3665" s="231"/>
      <c r="O3665" s="231"/>
      <c r="P3665" s="231"/>
      <c r="Q3665" s="231"/>
      <c r="R3665" s="231"/>
      <c r="S3665" s="231"/>
      <c r="T3665" s="231"/>
    </row>
    <row r="3666">
      <c r="A3666" s="257" t="str">
        <v>0699000007-1</v>
      </c>
      <c r="B3666" s="257" t="str">
        <v>0699000007</v>
      </c>
      <c r="C3666" s="257" t="str">
        <v>斑布抑菌系列柔润软抽180抽*1提/3包</v>
      </c>
      <c r="D3666" s="257"/>
      <c r="E3666" s="257"/>
      <c r="F3666" s="257" t="str">
        <v>1提（3包）</v>
      </c>
      <c r="G3666" s="231"/>
      <c r="H3666" s="231"/>
      <c r="I3666" s="231"/>
      <c r="J3666" s="231"/>
      <c r="K3666" s="231"/>
      <c r="L3666" s="231"/>
      <c r="M3666" s="231"/>
      <c r="N3666" s="231"/>
      <c r="O3666" s="231"/>
      <c r="P3666" s="231"/>
      <c r="Q3666" s="231"/>
      <c r="R3666" s="231"/>
      <c r="S3666" s="231"/>
      <c r="T3666" s="231"/>
    </row>
    <row r="3667">
      <c r="A3667" s="257" t="str">
        <v>0699000008-1</v>
      </c>
      <c r="B3667" s="257" t="str">
        <v>0699000008</v>
      </c>
      <c r="C3667" s="257" t="str">
        <v>斑布彩色系列有芯有膜卷纸1400g*2提/10卷</v>
      </c>
      <c r="D3667" s="257"/>
      <c r="E3667" s="257"/>
      <c r="F3667" s="257" t="str">
        <v>2提（20卷）</v>
      </c>
      <c r="G3667" s="231"/>
      <c r="H3667" s="231"/>
      <c r="I3667" s="231"/>
      <c r="J3667" s="231"/>
      <c r="K3667" s="231"/>
      <c r="L3667" s="231"/>
      <c r="M3667" s="231"/>
      <c r="N3667" s="231"/>
      <c r="O3667" s="231"/>
      <c r="P3667" s="231"/>
      <c r="Q3667" s="231"/>
      <c r="R3667" s="231"/>
      <c r="S3667" s="231"/>
      <c r="T3667" s="231"/>
    </row>
    <row r="3668">
      <c r="A3668" s="257" t="str">
        <v>0699000009-1</v>
      </c>
      <c r="B3668" s="257" t="str">
        <v>0699000009</v>
      </c>
      <c r="C3668" s="257" t="str">
        <v>斑布彩色系列有芯有膜卷纸1600g*1提/10卷</v>
      </c>
      <c r="D3668" s="257"/>
      <c r="E3668" s="257"/>
      <c r="F3668" s="257" t="str">
        <v>1提（10卷）</v>
      </c>
      <c r="G3668" s="231"/>
      <c r="H3668" s="231"/>
      <c r="I3668" s="231"/>
      <c r="J3668" s="231"/>
      <c r="K3668" s="231"/>
      <c r="L3668" s="231"/>
      <c r="M3668" s="231"/>
      <c r="N3668" s="231"/>
      <c r="O3668" s="231"/>
      <c r="P3668" s="231"/>
      <c r="Q3668" s="231"/>
      <c r="R3668" s="231"/>
      <c r="S3668" s="231"/>
      <c r="T3668" s="231"/>
    </row>
    <row r="3669">
      <c r="A3669" s="257" t="str">
        <v>0699000010-1</v>
      </c>
      <c r="B3669" s="257" t="str">
        <v>0699000010</v>
      </c>
      <c r="C3669" s="257" t="str">
        <v>斑布功夫熊猫系列18包手帕纸</v>
      </c>
      <c r="D3669" s="257"/>
      <c r="E3669" s="257"/>
      <c r="F3669" s="257" t="str">
        <v>1提（18包）</v>
      </c>
      <c r="G3669" s="231"/>
      <c r="H3669" s="231"/>
      <c r="I3669" s="231"/>
      <c r="J3669" s="231"/>
      <c r="K3669" s="231"/>
      <c r="L3669" s="231"/>
      <c r="M3669" s="231"/>
      <c r="N3669" s="231"/>
      <c r="O3669" s="231"/>
      <c r="P3669" s="231"/>
      <c r="Q3669" s="231"/>
      <c r="R3669" s="231"/>
      <c r="S3669" s="231"/>
      <c r="T3669" s="231"/>
    </row>
    <row r="3670">
      <c r="A3670" s="257" t="str">
        <v>0699000011-1</v>
      </c>
      <c r="B3670" s="257" t="str">
        <v>0699000011</v>
      </c>
      <c r="C3670" s="257" t="str">
        <v>斑布抽取式厨房纸巾100抽*2提/3包</v>
      </c>
      <c r="D3670" s="257"/>
      <c r="E3670" s="257"/>
      <c r="F3670" s="257" t="str">
        <v>2提（6包）</v>
      </c>
      <c r="G3670" s="231"/>
      <c r="H3670" s="231"/>
      <c r="I3670" s="231"/>
      <c r="J3670" s="231"/>
      <c r="K3670" s="231"/>
      <c r="L3670" s="231"/>
      <c r="M3670" s="231"/>
      <c r="N3670" s="231"/>
      <c r="O3670" s="231"/>
      <c r="P3670" s="231"/>
      <c r="Q3670" s="231"/>
      <c r="R3670" s="231"/>
      <c r="S3670" s="231"/>
      <c r="T3670" s="231"/>
    </row>
    <row r="3671">
      <c r="A3671" s="257" t="str">
        <v>0401000027-M-c</v>
      </c>
      <c r="B3671" s="257" t="str">
        <v>0401000027</v>
      </c>
      <c r="C3671" s="257" t="str">
        <v>αTOUR PLANET 华夫饼软糯浴袍</v>
      </c>
      <c r="D3671" s="257"/>
      <c r="E3671" s="257"/>
      <c r="F3671" s="257" t="str">
        <v>鲜奶油-M</v>
      </c>
      <c r="G3671" s="231"/>
      <c r="H3671" s="231"/>
      <c r="I3671" s="231"/>
      <c r="J3671" s="231"/>
      <c r="K3671" s="231"/>
      <c r="L3671" s="231"/>
      <c r="M3671" s="231"/>
      <c r="N3671" s="231"/>
      <c r="O3671" s="231"/>
      <c r="P3671" s="231"/>
      <c r="Q3671" s="231"/>
      <c r="R3671" s="231"/>
      <c r="S3671" s="231"/>
      <c r="T3671" s="231"/>
    </row>
    <row r="3672">
      <c r="A3672" s="257" t="str">
        <v>0401000027-M-n</v>
      </c>
      <c r="B3672" s="257" t="str">
        <v>0401000027</v>
      </c>
      <c r="C3672" s="257" t="str">
        <v>αTOUR PLANET 华夫饼软糯浴袍</v>
      </c>
      <c r="D3672" s="257"/>
      <c r="E3672" s="257"/>
      <c r="F3672" s="257" t="str">
        <v>天然裸-M</v>
      </c>
      <c r="G3672" s="231"/>
      <c r="H3672" s="231"/>
      <c r="I3672" s="231"/>
      <c r="J3672" s="231"/>
      <c r="K3672" s="231"/>
      <c r="L3672" s="231"/>
      <c r="M3672" s="231"/>
      <c r="N3672" s="231"/>
      <c r="O3672" s="231"/>
      <c r="P3672" s="231"/>
      <c r="Q3672" s="231"/>
      <c r="R3672" s="231"/>
      <c r="S3672" s="231"/>
      <c r="T3672" s="231"/>
    </row>
    <row r="3673">
      <c r="A3673" s="257" t="str">
        <v>0401000027-L-c</v>
      </c>
      <c r="B3673" s="257" t="str">
        <v>0401000027</v>
      </c>
      <c r="C3673" s="257" t="str">
        <v>αTOUR PLANET 华夫饼软糯浴袍</v>
      </c>
      <c r="D3673" s="257"/>
      <c r="E3673" s="257"/>
      <c r="F3673" s="257" t="str">
        <v>鲜奶油-L</v>
      </c>
      <c r="G3673" s="231"/>
      <c r="H3673" s="231"/>
      <c r="I3673" s="231"/>
      <c r="J3673" s="231"/>
      <c r="K3673" s="231"/>
      <c r="L3673" s="231"/>
      <c r="M3673" s="231"/>
      <c r="N3673" s="231"/>
      <c r="O3673" s="231"/>
      <c r="P3673" s="231"/>
      <c r="Q3673" s="231"/>
      <c r="R3673" s="231"/>
      <c r="S3673" s="231"/>
      <c r="T3673" s="231"/>
    </row>
    <row r="3674">
      <c r="A3674" s="257" t="str">
        <v>0401000027-L-n</v>
      </c>
      <c r="B3674" s="257" t="str">
        <v>0401000027</v>
      </c>
      <c r="C3674" s="257" t="str">
        <v>αTOUR PLANET 华夫饼软糯浴袍</v>
      </c>
      <c r="D3674" s="257"/>
      <c r="E3674" s="257"/>
      <c r="F3674" s="257" t="str">
        <v>天然裸-L</v>
      </c>
      <c r="G3674" s="231"/>
      <c r="H3674" s="231"/>
      <c r="I3674" s="231"/>
      <c r="J3674" s="231"/>
      <c r="K3674" s="231"/>
      <c r="L3674" s="231"/>
      <c r="M3674" s="231"/>
      <c r="N3674" s="231"/>
      <c r="O3674" s="231"/>
      <c r="P3674" s="231"/>
      <c r="Q3674" s="231"/>
      <c r="R3674" s="231"/>
      <c r="S3674" s="231"/>
      <c r="T3674" s="231"/>
    </row>
    <row r="3675">
      <c r="A3675" s="257" t="str">
        <v>0401000028-w</v>
      </c>
      <c r="B3675" s="257" t="str">
        <v>0401000028</v>
      </c>
      <c r="C3675" s="257" t="str">
        <v>αTOUR PLANET 萌兔兔儿童华夫饼浴袍</v>
      </c>
      <c r="D3675" s="257"/>
      <c r="E3675" s="257"/>
      <c r="F3675" s="257" t="str">
        <v>兔子白</v>
      </c>
      <c r="G3675" s="231"/>
      <c r="H3675" s="231"/>
      <c r="I3675" s="231"/>
      <c r="J3675" s="231"/>
      <c r="K3675" s="231"/>
      <c r="L3675" s="231"/>
      <c r="M3675" s="231"/>
      <c r="N3675" s="231"/>
      <c r="O3675" s="231"/>
      <c r="P3675" s="231"/>
      <c r="Q3675" s="231"/>
      <c r="R3675" s="231"/>
      <c r="S3675" s="231"/>
      <c r="T3675" s="231"/>
    </row>
    <row r="3676">
      <c r="A3676" s="257" t="str">
        <v>0401000028-b</v>
      </c>
      <c r="B3676" s="257" t="str">
        <v>0401000028</v>
      </c>
      <c r="C3676" s="257" t="str">
        <v>αTOUR PLANET 萌兔兔儿童华夫饼浴袍</v>
      </c>
      <c r="D3676" s="257"/>
      <c r="E3676" s="257"/>
      <c r="F3676" s="257" t="str">
        <v>小熊棕</v>
      </c>
      <c r="G3676" s="231"/>
      <c r="H3676" s="231"/>
      <c r="I3676" s="231"/>
      <c r="J3676" s="231"/>
      <c r="K3676" s="231"/>
      <c r="L3676" s="231"/>
      <c r="M3676" s="231"/>
      <c r="N3676" s="231"/>
      <c r="O3676" s="231"/>
      <c r="P3676" s="231"/>
      <c r="Q3676" s="231"/>
      <c r="R3676" s="231"/>
      <c r="S3676" s="231"/>
      <c r="T3676" s="231"/>
    </row>
    <row r="3677">
      <c r="A3677" s="257" t="str">
        <v>0101000046-1.5m-b</v>
      </c>
      <c r="B3677" s="257" t="str">
        <v>0101000046</v>
      </c>
      <c r="C3677" s="257" t="str">
        <v>αTOUR PLANET 植植慢慢草木染四件套</v>
      </c>
      <c r="D3677" s="257"/>
      <c r="E3677" s="257"/>
      <c r="F3677" s="257" t="str">
        <v>新生蓝+天然裸-1.5m</v>
      </c>
      <c r="G3677" s="231"/>
      <c r="H3677" s="231"/>
      <c r="I3677" s="231"/>
      <c r="J3677" s="231"/>
      <c r="K3677" s="231"/>
      <c r="L3677" s="231"/>
      <c r="M3677" s="231"/>
      <c r="N3677" s="231"/>
      <c r="O3677" s="231"/>
      <c r="P3677" s="231"/>
      <c r="Q3677" s="231"/>
      <c r="R3677" s="231"/>
      <c r="S3677" s="231"/>
      <c r="T3677" s="231"/>
    </row>
    <row r="3678">
      <c r="A3678" s="257" t="str">
        <v>0101000046-1.8m-b</v>
      </c>
      <c r="B3678" s="257" t="str">
        <v>0101000046</v>
      </c>
      <c r="C3678" s="257" t="str">
        <v>αTOUR PLANET 植植慢慢草木染四件套</v>
      </c>
      <c r="D3678" s="257"/>
      <c r="E3678" s="257"/>
      <c r="F3678" s="257" t="str">
        <v>新生蓝+天然裸-1.8m</v>
      </c>
      <c r="G3678" s="231"/>
      <c r="H3678" s="231"/>
      <c r="I3678" s="231"/>
      <c r="J3678" s="231"/>
      <c r="K3678" s="231"/>
      <c r="L3678" s="231"/>
      <c r="M3678" s="231"/>
      <c r="N3678" s="231"/>
      <c r="O3678" s="231"/>
      <c r="P3678" s="231"/>
      <c r="Q3678" s="231"/>
      <c r="R3678" s="231"/>
      <c r="S3678" s="231"/>
      <c r="T3678" s="231"/>
    </row>
    <row r="3679">
      <c r="A3679" s="257" t="str">
        <v>0101000046-1.5m-v</v>
      </c>
      <c r="B3679" s="257" t="str">
        <v>0101000046</v>
      </c>
      <c r="C3679" s="257" t="str">
        <v>αTOUR PLANET 植植慢慢草木染四件套</v>
      </c>
      <c r="D3679" s="257"/>
      <c r="E3679" s="257"/>
      <c r="F3679" s="257" t="str">
        <v>本草紫-1.5m</v>
      </c>
      <c r="G3679" s="231"/>
      <c r="H3679" s="231"/>
      <c r="I3679" s="231"/>
      <c r="J3679" s="231"/>
      <c r="K3679" s="231"/>
      <c r="L3679" s="231"/>
      <c r="M3679" s="231"/>
      <c r="N3679" s="231"/>
      <c r="O3679" s="231"/>
      <c r="P3679" s="231"/>
      <c r="Q3679" s="231"/>
      <c r="R3679" s="231"/>
      <c r="S3679" s="231"/>
      <c r="T3679" s="231"/>
    </row>
    <row r="3680">
      <c r="A3680" s="257" t="str">
        <v>0101000046-1.8m-v</v>
      </c>
      <c r="B3680" s="257" t="str">
        <v>0101000046</v>
      </c>
      <c r="C3680" s="257" t="str">
        <v>αTOUR PLANET 植植慢慢草木染四件套</v>
      </c>
      <c r="D3680" s="257"/>
      <c r="E3680" s="257"/>
      <c r="F3680" s="257" t="str">
        <v>本草紫-1.8m</v>
      </c>
      <c r="G3680" s="231"/>
      <c r="H3680" s="231"/>
      <c r="I3680" s="231"/>
      <c r="J3680" s="231"/>
      <c r="K3680" s="231"/>
      <c r="L3680" s="231"/>
      <c r="M3680" s="231"/>
      <c r="N3680" s="231"/>
      <c r="O3680" s="231"/>
      <c r="P3680" s="231"/>
      <c r="Q3680" s="231"/>
      <c r="R3680" s="231"/>
      <c r="S3680" s="231"/>
      <c r="T3680" s="231"/>
    </row>
    <row r="3681">
      <c r="A3681" s="257" t="str">
        <v>0404000004-v</v>
      </c>
      <c r="B3681" s="257" t="str">
        <v>0404000004</v>
      </c>
      <c r="C3681" s="257" t="str">
        <v>ipluso/意索练字入门专用正姿签字笔 Little oh 系列5色可选</v>
      </c>
      <c r="D3681" s="257"/>
      <c r="E3681" s="257"/>
      <c r="F3681" s="257" t="str">
        <v>花轮紫7SLO101NR2093</v>
      </c>
      <c r="G3681" s="231"/>
      <c r="H3681" s="231"/>
      <c r="I3681" s="231"/>
      <c r="J3681" s="231"/>
      <c r="K3681" s="231"/>
      <c r="L3681" s="231"/>
      <c r="M3681" s="231"/>
      <c r="N3681" s="231"/>
      <c r="O3681" s="231"/>
      <c r="P3681" s="231"/>
      <c r="Q3681" s="231"/>
      <c r="R3681" s="231"/>
      <c r="S3681" s="231"/>
      <c r="T3681" s="231"/>
    </row>
    <row r="3682">
      <c r="A3682" s="257" t="str">
        <v>0404000004-g</v>
      </c>
      <c r="B3682" s="257" t="str">
        <v>0404000004</v>
      </c>
      <c r="C3682" s="257" t="str">
        <v>ipluso/意索练字入门专用正姿签字笔 Little oh 系列5色可选</v>
      </c>
      <c r="D3682" s="257"/>
      <c r="E3682" s="257"/>
      <c r="F3682" s="257" t="str">
        <v>乌龙茶7SLO101NY0430</v>
      </c>
      <c r="G3682" s="231"/>
      <c r="H3682" s="231"/>
      <c r="I3682" s="231"/>
      <c r="J3682" s="231"/>
      <c r="K3682" s="231"/>
      <c r="L3682" s="231"/>
      <c r="M3682" s="231"/>
      <c r="N3682" s="231"/>
      <c r="O3682" s="231"/>
      <c r="P3682" s="231"/>
      <c r="Q3682" s="231"/>
      <c r="R3682" s="231"/>
      <c r="S3682" s="231"/>
      <c r="T3682" s="231"/>
    </row>
    <row r="3683">
      <c r="A3683" s="257" t="str">
        <v>0404000004-y</v>
      </c>
      <c r="B3683" s="257" t="str">
        <v>0404000004</v>
      </c>
      <c r="C3683" s="257" t="str">
        <v>ipluso/意索练字入门专用正姿签字笔 Little oh 系列5色可选</v>
      </c>
      <c r="D3683" s="257"/>
      <c r="E3683" s="257"/>
      <c r="F3683" s="257" t="str">
        <v>黄小明7SLO101NY387U</v>
      </c>
      <c r="G3683" s="231"/>
      <c r="H3683" s="231"/>
      <c r="I3683" s="231"/>
      <c r="J3683" s="231"/>
      <c r="K3683" s="231"/>
      <c r="L3683" s="231"/>
      <c r="M3683" s="231"/>
      <c r="N3683" s="231"/>
      <c r="O3683" s="231"/>
      <c r="P3683" s="231"/>
      <c r="Q3683" s="231"/>
      <c r="R3683" s="231"/>
      <c r="S3683" s="231"/>
      <c r="T3683" s="231"/>
    </row>
    <row r="3684">
      <c r="A3684" s="257" t="str">
        <v>0404000004-b</v>
      </c>
      <c r="B3684" s="257" t="str">
        <v>0404000004</v>
      </c>
      <c r="C3684" s="257" t="str">
        <v>ipluso/意索练字入门专用正姿签字笔 Little oh 系列5色可选</v>
      </c>
      <c r="D3684" s="257"/>
      <c r="E3684" s="257"/>
      <c r="F3684" s="257" t="str">
        <v>啵啵蓝7SLO101NA4511</v>
      </c>
      <c r="G3684" s="231"/>
      <c r="H3684" s="231"/>
      <c r="I3684" s="231"/>
      <c r="J3684" s="231"/>
      <c r="K3684" s="231"/>
      <c r="L3684" s="231"/>
      <c r="M3684" s="231"/>
      <c r="N3684" s="231"/>
      <c r="O3684" s="231"/>
      <c r="P3684" s="231"/>
      <c r="Q3684" s="231"/>
      <c r="R3684" s="231"/>
      <c r="S3684" s="231"/>
      <c r="T3684" s="231"/>
    </row>
    <row r="3685">
      <c r="A3685" s="257" t="str">
        <v>0404000004-o</v>
      </c>
      <c r="B3685" s="257" t="str">
        <v>0404000004</v>
      </c>
      <c r="C3685" s="257" t="str">
        <v>ipluso/意索练字入门专用正姿签字笔 Little oh 系列5色可选</v>
      </c>
      <c r="D3685" s="257"/>
      <c r="E3685" s="257"/>
      <c r="F3685" s="257" t="str">
        <v>橘子橘7SLO101NR1224</v>
      </c>
      <c r="G3685" s="231"/>
      <c r="H3685" s="231"/>
      <c r="I3685" s="231"/>
      <c r="J3685" s="231"/>
      <c r="K3685" s="231"/>
      <c r="L3685" s="231"/>
      <c r="M3685" s="231"/>
      <c r="N3685" s="231"/>
      <c r="O3685" s="231"/>
      <c r="P3685" s="231"/>
      <c r="Q3685" s="231"/>
      <c r="R3685" s="231"/>
      <c r="S3685" s="231"/>
      <c r="T3685" s="231"/>
    </row>
    <row r="3686">
      <c r="A3686" s="257" t="str">
        <v>0404000005-b</v>
      </c>
      <c r="B3686" s="257" t="str">
        <v>0404000005</v>
      </c>
      <c r="C3686" s="257" t="str">
        <v>ipluso/意索 翅膀-中性笔芯5支装便携盒（0.5mm）</v>
      </c>
      <c r="D3686" s="257"/>
      <c r="E3686" s="257"/>
      <c r="F3686" s="257" t="str">
        <v>5支装 7ILO198NB0200</v>
      </c>
      <c r="G3686" s="231"/>
      <c r="H3686" s="231"/>
      <c r="I3686" s="231"/>
      <c r="J3686" s="231"/>
      <c r="K3686" s="231"/>
      <c r="L3686" s="231"/>
      <c r="M3686" s="231"/>
      <c r="N3686" s="231"/>
      <c r="O3686" s="231"/>
      <c r="P3686" s="231"/>
      <c r="Q3686" s="231"/>
      <c r="R3686" s="231"/>
      <c r="S3686" s="231"/>
      <c r="T3686" s="231"/>
    </row>
    <row r="3687">
      <c r="A3687" s="257" t="str">
        <v>9999000032-m</v>
      </c>
      <c r="B3687" s="257" t="str">
        <v>9999000032</v>
      </c>
      <c r="C3687" s="257" t="str">
        <v>爱奇艺会员兑换实体卡</v>
      </c>
      <c r="D3687" s="257"/>
      <c r="E3687" s="257"/>
      <c r="F3687" s="257" t="str">
        <v>月卡</v>
      </c>
      <c r="G3687" s="231"/>
      <c r="H3687" s="231"/>
      <c r="I3687" s="231"/>
      <c r="J3687" s="231"/>
      <c r="K3687" s="231"/>
      <c r="L3687" s="231"/>
      <c r="M3687" s="231"/>
      <c r="N3687" s="231"/>
      <c r="O3687" s="231"/>
      <c r="P3687" s="231"/>
      <c r="Q3687" s="231"/>
      <c r="R3687" s="231"/>
      <c r="S3687" s="231"/>
      <c r="T3687" s="231"/>
    </row>
    <row r="3688">
      <c r="A3688" s="257" t="str">
        <v>9999000032-q</v>
      </c>
      <c r="B3688" s="257" t="str">
        <v>9999000032</v>
      </c>
      <c r="C3688" s="257" t="str">
        <v>爱奇艺会员兑换实体卡</v>
      </c>
      <c r="D3688" s="257"/>
      <c r="E3688" s="257"/>
      <c r="F3688" s="257" t="str">
        <v>季卡</v>
      </c>
      <c r="G3688" s="231"/>
      <c r="H3688" s="231"/>
      <c r="I3688" s="231"/>
      <c r="J3688" s="231"/>
      <c r="K3688" s="231"/>
      <c r="L3688" s="231"/>
      <c r="M3688" s="231"/>
      <c r="N3688" s="231"/>
      <c r="O3688" s="231"/>
      <c r="P3688" s="231"/>
      <c r="Q3688" s="231"/>
      <c r="R3688" s="231"/>
      <c r="S3688" s="231"/>
      <c r="T3688" s="231"/>
    </row>
    <row r="3689">
      <c r="A3689" s="257" t="str">
        <v>9999000032-y</v>
      </c>
      <c r="B3689" s="257" t="str">
        <v>9999000032</v>
      </c>
      <c r="C3689" s="257" t="str">
        <v>爱奇艺会员兑换实体卡</v>
      </c>
      <c r="D3689" s="257"/>
      <c r="E3689" s="257"/>
      <c r="F3689" s="257" t="str">
        <v>年卡</v>
      </c>
      <c r="G3689" s="231"/>
      <c r="H3689" s="231"/>
      <c r="I3689" s="231"/>
      <c r="J3689" s="231"/>
      <c r="K3689" s="231"/>
      <c r="L3689" s="231"/>
      <c r="M3689" s="231"/>
      <c r="N3689" s="231"/>
      <c r="O3689" s="231"/>
      <c r="P3689" s="231"/>
      <c r="Q3689" s="231"/>
      <c r="R3689" s="231"/>
      <c r="S3689" s="231"/>
      <c r="T3689" s="231"/>
    </row>
    <row r="3690">
      <c r="A3690" s="257" t="str">
        <v>0699000012-1</v>
      </c>
      <c r="B3690" s="257" t="str">
        <v>0699000012</v>
      </c>
      <c r="C3690" s="257" t="str">
        <v>斑布功夫熊猫系列手帕纸18包装BGPP0818</v>
      </c>
      <c r="D3690" s="257"/>
      <c r="E3690" s="257"/>
      <c r="F3690" s="257" t="str">
        <v>1提（18包）</v>
      </c>
      <c r="G3690" s="231"/>
      <c r="H3690" s="231"/>
      <c r="I3690" s="231"/>
      <c r="J3690" s="231"/>
      <c r="K3690" s="231"/>
      <c r="L3690" s="231"/>
      <c r="M3690" s="231"/>
      <c r="N3690" s="231"/>
      <c r="O3690" s="231"/>
      <c r="P3690" s="231"/>
      <c r="Q3690" s="231"/>
      <c r="R3690" s="231"/>
      <c r="S3690" s="231"/>
      <c r="T3690" s="231"/>
    </row>
    <row r="3691">
      <c r="A3691" s="257" t="str">
        <v>0101000047-1.5m-w</v>
      </c>
      <c r="B3691" s="257" t="str">
        <v>0101000047</v>
      </c>
      <c r="C3691" s="257" t="str">
        <v>αTOUR PLANET 暖流·亲密无间磨毛50S四件套</v>
      </c>
      <c r="D3691" s="257"/>
      <c r="E3691" s="257"/>
      <c r="F3691" s="257" t="str">
        <v>百利甜拼色-1.5m</v>
      </c>
      <c r="G3691" s="231"/>
      <c r="H3691" s="231"/>
      <c r="I3691" s="231"/>
      <c r="J3691" s="231"/>
      <c r="K3691" s="231"/>
      <c r="L3691" s="231"/>
      <c r="M3691" s="231"/>
      <c r="N3691" s="231"/>
      <c r="O3691" s="231"/>
      <c r="P3691" s="231"/>
      <c r="Q3691" s="231"/>
      <c r="R3691" s="231"/>
      <c r="S3691" s="231"/>
      <c r="T3691" s="231"/>
    </row>
    <row r="3692">
      <c r="A3692" s="257" t="str">
        <v>0101000047-1.8m-w</v>
      </c>
      <c r="B3692" s="257" t="str">
        <v>0101000047</v>
      </c>
      <c r="C3692" s="257" t="str">
        <v>αTOUR PLANET 暖流·亲密无间磨毛50S四件套</v>
      </c>
      <c r="D3692" s="257"/>
      <c r="E3692" s="257"/>
      <c r="F3692" s="257" t="str">
        <v>百利甜拼色-1.8m</v>
      </c>
      <c r="G3692" s="231"/>
      <c r="H3692" s="231"/>
      <c r="I3692" s="231"/>
      <c r="J3692" s="231"/>
      <c r="K3692" s="231"/>
      <c r="L3692" s="231"/>
      <c r="M3692" s="231"/>
      <c r="N3692" s="231"/>
      <c r="O3692" s="231"/>
      <c r="P3692" s="231"/>
      <c r="Q3692" s="231"/>
      <c r="R3692" s="231"/>
      <c r="S3692" s="231"/>
      <c r="T3692" s="231"/>
    </row>
    <row r="3693">
      <c r="A3693" s="257" t="str">
        <v>0101000047-1.5m-b</v>
      </c>
      <c r="B3693" s="257" t="str">
        <v>0101000047</v>
      </c>
      <c r="C3693" s="257" t="str">
        <v>αTOUR PLANET 暖流·亲密无间磨毛50S四件套</v>
      </c>
      <c r="D3693" s="257"/>
      <c r="E3693" s="257"/>
      <c r="F3693" s="257" t="str">
        <v>夜裸雀拼色-1.5m</v>
      </c>
      <c r="G3693" s="231"/>
      <c r="H3693" s="231"/>
      <c r="I3693" s="231"/>
      <c r="J3693" s="231"/>
      <c r="K3693" s="231"/>
      <c r="L3693" s="231"/>
      <c r="M3693" s="231"/>
      <c r="N3693" s="231"/>
      <c r="O3693" s="231"/>
      <c r="P3693" s="231"/>
      <c r="Q3693" s="231"/>
      <c r="R3693" s="231"/>
      <c r="S3693" s="231"/>
      <c r="T3693" s="231"/>
    </row>
    <row r="3694">
      <c r="A3694" s="257" t="str">
        <v>0101000047-1.8m-b</v>
      </c>
      <c r="B3694" s="257" t="str">
        <v>0101000047</v>
      </c>
      <c r="C3694" s="257" t="str">
        <v>αTOUR PLANET 暖流·亲密无间磨毛50S四件套</v>
      </c>
      <c r="D3694" s="257"/>
      <c r="E3694" s="257"/>
      <c r="F3694" s="257" t="str">
        <v>夜裸雀拼色-1.8m</v>
      </c>
      <c r="G3694" s="231"/>
      <c r="H3694" s="231"/>
      <c r="I3694" s="231"/>
      <c r="J3694" s="231"/>
      <c r="K3694" s="231"/>
      <c r="L3694" s="231"/>
      <c r="M3694" s="231"/>
      <c r="N3694" s="231"/>
      <c r="O3694" s="231"/>
      <c r="P3694" s="231"/>
      <c r="Q3694" s="231"/>
      <c r="R3694" s="231"/>
      <c r="S3694" s="231"/>
      <c r="T3694" s="231"/>
    </row>
    <row r="3695">
      <c r="A3695" s="257" t="str">
        <v>0101000048-1.5m-w</v>
      </c>
      <c r="B3695" s="257" t="str">
        <v>0101000048</v>
      </c>
      <c r="C3695" s="257" t="str">
        <v>αTOUR PLANET 暖流·亲密无间德绒四件套</v>
      </c>
      <c r="D3695" s="257"/>
      <c r="E3695" s="257"/>
      <c r="F3695" s="257" t="str">
        <v>月桂冠-1.5m</v>
      </c>
      <c r="G3695" s="231"/>
      <c r="H3695" s="231"/>
      <c r="I3695" s="231"/>
      <c r="J3695" s="231"/>
      <c r="K3695" s="231"/>
      <c r="L3695" s="231"/>
      <c r="M3695" s="231"/>
      <c r="N3695" s="231"/>
      <c r="O3695" s="231"/>
      <c r="P3695" s="231"/>
      <c r="Q3695" s="231"/>
      <c r="R3695" s="231"/>
      <c r="S3695" s="231"/>
      <c r="T3695" s="231"/>
    </row>
    <row r="3696">
      <c r="A3696" s="257" t="str">
        <v>0101000048-1.8m-w</v>
      </c>
      <c r="B3696" s="257" t="str">
        <v>0101000048</v>
      </c>
      <c r="C3696" s="257" t="str">
        <v>αTOUR PLANET 暖流·亲密无间德绒四件套</v>
      </c>
      <c r="D3696" s="257"/>
      <c r="E3696" s="257"/>
      <c r="F3696" s="257" t="str">
        <v>月桂冠-1.8m</v>
      </c>
      <c r="G3696" s="231"/>
      <c r="H3696" s="231"/>
      <c r="I3696" s="231"/>
      <c r="J3696" s="231"/>
      <c r="K3696" s="231"/>
      <c r="L3696" s="231"/>
      <c r="M3696" s="231"/>
      <c r="N3696" s="231"/>
      <c r="O3696" s="231"/>
      <c r="P3696" s="231"/>
      <c r="Q3696" s="231"/>
      <c r="R3696" s="231"/>
      <c r="S3696" s="231"/>
      <c r="T3696" s="231"/>
    </row>
    <row r="3697">
      <c r="A3697" s="257" t="str">
        <v>0101000048-1.5m-g</v>
      </c>
      <c r="B3697" s="257" t="str">
        <v>0101000048</v>
      </c>
      <c r="C3697" s="257" t="str">
        <v>αTOUR PLANET 暖流·亲密无间德绒四件套</v>
      </c>
      <c r="D3697" s="257"/>
      <c r="E3697" s="257"/>
      <c r="F3697" s="257" t="str">
        <v>芋头烧-1.5m</v>
      </c>
      <c r="G3697" s="231"/>
      <c r="H3697" s="231"/>
      <c r="I3697" s="231"/>
      <c r="J3697" s="231"/>
      <c r="K3697" s="231"/>
      <c r="L3697" s="231"/>
      <c r="M3697" s="231"/>
      <c r="N3697" s="231"/>
      <c r="O3697" s="231"/>
      <c r="P3697" s="231"/>
      <c r="Q3697" s="231"/>
      <c r="R3697" s="231"/>
      <c r="S3697" s="231"/>
      <c r="T3697" s="231"/>
    </row>
    <row r="3698">
      <c r="A3698" s="257" t="str">
        <v>0101000048-1.8m-g</v>
      </c>
      <c r="B3698" s="257" t="str">
        <v>0101000048</v>
      </c>
      <c r="C3698" s="257" t="str">
        <v>αTOUR PLANET 暖流·亲密无间德绒四件套</v>
      </c>
      <c r="D3698" s="257"/>
      <c r="E3698" s="257"/>
      <c r="F3698" s="257" t="str">
        <v>芋头烧-1.8m</v>
      </c>
      <c r="G3698" s="231"/>
      <c r="H3698" s="231"/>
      <c r="I3698" s="231"/>
      <c r="J3698" s="231"/>
      <c r="K3698" s="231"/>
      <c r="L3698" s="231"/>
      <c r="M3698" s="231"/>
      <c r="N3698" s="231"/>
      <c r="O3698" s="231"/>
      <c r="P3698" s="231"/>
      <c r="Q3698" s="231"/>
      <c r="R3698" s="231"/>
      <c r="S3698" s="231"/>
      <c r="T3698" s="231"/>
    </row>
    <row r="3699">
      <c r="A3699" s="257" t="str">
        <v>0101000048-1.5m-r</v>
      </c>
      <c r="B3699" s="257" t="str">
        <v>0101000048</v>
      </c>
      <c r="C3699" s="257" t="str">
        <v>αTOUR PLANET 暖流·亲密无间德绒四件套</v>
      </c>
      <c r="D3699" s="257"/>
      <c r="E3699" s="257"/>
      <c r="F3699" s="257" t="str">
        <v>热红酒-1.5m</v>
      </c>
      <c r="G3699" s="231"/>
      <c r="H3699" s="231"/>
      <c r="I3699" s="231"/>
      <c r="J3699" s="231"/>
      <c r="K3699" s="231"/>
      <c r="L3699" s="231"/>
      <c r="M3699" s="231"/>
      <c r="N3699" s="231"/>
      <c r="O3699" s="231"/>
      <c r="P3699" s="231"/>
      <c r="Q3699" s="231"/>
      <c r="R3699" s="231"/>
      <c r="S3699" s="231"/>
      <c r="T3699" s="231"/>
    </row>
    <row r="3700">
      <c r="A3700" s="257" t="str">
        <v>0101000048-1.8m-r</v>
      </c>
      <c r="B3700" s="257" t="str">
        <v>0101000048</v>
      </c>
      <c r="C3700" s="257" t="str">
        <v>αTOUR PLANET 暖流·亲密无间德绒四件套</v>
      </c>
      <c r="D3700" s="257"/>
      <c r="E3700" s="257"/>
      <c r="F3700" s="257" t="str">
        <v>热红酒-1.8m</v>
      </c>
      <c r="G3700" s="231"/>
      <c r="H3700" s="231"/>
      <c r="I3700" s="231"/>
      <c r="J3700" s="231"/>
      <c r="K3700" s="231"/>
      <c r="L3700" s="231"/>
      <c r="M3700" s="231"/>
      <c r="N3700" s="231"/>
      <c r="O3700" s="231"/>
      <c r="P3700" s="231"/>
      <c r="Q3700" s="231"/>
      <c r="R3700" s="231"/>
      <c r="S3700" s="231"/>
      <c r="T3700" s="231"/>
    </row>
    <row r="3701">
      <c r="A3701" s="257" t="str">
        <v>0699000013-1</v>
      </c>
      <c r="B3701" s="257" t="str">
        <v>0699000013</v>
      </c>
      <c r="C3701" s="257" t="str">
        <v>inwejia洁厕魔瓶凝胶*4</v>
      </c>
      <c r="D3701" s="257"/>
      <c r="E3701" s="257"/>
      <c r="F3701" s="257" t="str">
        <v>4颗</v>
      </c>
      <c r="G3701" s="231"/>
      <c r="H3701" s="231"/>
      <c r="I3701" s="231"/>
      <c r="J3701" s="231"/>
      <c r="K3701" s="231"/>
      <c r="L3701" s="231"/>
      <c r="M3701" s="231"/>
      <c r="N3701" s="231"/>
      <c r="O3701" s="231"/>
      <c r="P3701" s="231"/>
      <c r="Q3701" s="231"/>
      <c r="R3701" s="231"/>
      <c r="S3701" s="231"/>
      <c r="T3701" s="231"/>
    </row>
    <row r="3702">
      <c r="A3702" s="257" t="str">
        <v>0699000014-1</v>
      </c>
      <c r="B3702" s="257" t="str">
        <v>0699000014</v>
      </c>
      <c r="C3702" s="257" t="str">
        <v>inwejia小白鞋湿巾5包</v>
      </c>
      <c r="D3702" s="257"/>
      <c r="E3702" s="257"/>
      <c r="F3702" s="257" t="str">
        <v>5包</v>
      </c>
      <c r="G3702" s="231"/>
      <c r="H3702" s="231"/>
      <c r="I3702" s="231"/>
      <c r="J3702" s="231"/>
      <c r="K3702" s="231"/>
      <c r="L3702" s="231"/>
      <c r="M3702" s="231"/>
      <c r="N3702" s="231"/>
      <c r="O3702" s="231"/>
      <c r="P3702" s="231"/>
      <c r="Q3702" s="231"/>
      <c r="R3702" s="231"/>
      <c r="S3702" s="231"/>
      <c r="T3702" s="231"/>
    </row>
    <row r="3703">
      <c r="A3703" s="257" t="str">
        <v>0699000015-1</v>
      </c>
      <c r="B3703" s="257" t="str">
        <v>0699000015</v>
      </c>
      <c r="C3703" s="257" t="str">
        <v>inwejia皮革包包护理湿巾5包</v>
      </c>
      <c r="D3703" s="257"/>
      <c r="E3703" s="257"/>
      <c r="F3703" s="257" t="str">
        <v>5包</v>
      </c>
      <c r="G3703" s="231"/>
      <c r="H3703" s="231"/>
      <c r="I3703" s="231"/>
      <c r="J3703" s="231"/>
      <c r="K3703" s="231"/>
      <c r="L3703" s="231"/>
      <c r="M3703" s="231"/>
      <c r="N3703" s="231"/>
      <c r="O3703" s="231"/>
      <c r="P3703" s="231"/>
      <c r="Q3703" s="231"/>
      <c r="R3703" s="231"/>
      <c r="S3703" s="231"/>
      <c r="T3703" s="231"/>
    </row>
    <row r="3704">
      <c r="A3704" s="257" t="str">
        <v>0699000016-1</v>
      </c>
      <c r="B3704" s="257" t="str">
        <v>0699000016</v>
      </c>
      <c r="C3704" s="257" t="str">
        <v>inwejia白色懒人抹布50撕*3</v>
      </c>
      <c r="D3704" s="257"/>
      <c r="E3704" s="257"/>
      <c r="F3704" s="257" t="str">
        <v>3卷</v>
      </c>
      <c r="G3704" s="231"/>
      <c r="H3704" s="231"/>
      <c r="I3704" s="231"/>
      <c r="J3704" s="231"/>
      <c r="K3704" s="231"/>
      <c r="L3704" s="231"/>
      <c r="M3704" s="231"/>
      <c r="N3704" s="231"/>
      <c r="O3704" s="231"/>
      <c r="P3704" s="231"/>
      <c r="Q3704" s="231"/>
      <c r="R3704" s="231"/>
      <c r="S3704" s="231"/>
      <c r="T3704" s="231"/>
    </row>
    <row r="3705">
      <c r="A3705" s="257" t="str">
        <v>0699000017-1</v>
      </c>
      <c r="B3705" s="257" t="str">
        <v>0699000017</v>
      </c>
      <c r="C3705" s="257" t="str">
        <v>inwejia洗衣机清洁剂*2</v>
      </c>
      <c r="D3705" s="257"/>
      <c r="E3705" s="257"/>
      <c r="F3705" s="257" t="str">
        <v>2瓶</v>
      </c>
      <c r="G3705" s="231"/>
      <c r="H3705" s="231"/>
      <c r="I3705" s="231"/>
      <c r="J3705" s="231"/>
      <c r="K3705" s="231"/>
      <c r="L3705" s="231"/>
      <c r="M3705" s="231"/>
      <c r="N3705" s="231"/>
      <c r="O3705" s="231"/>
      <c r="P3705" s="231"/>
      <c r="Q3705" s="231"/>
      <c r="R3705" s="231"/>
      <c r="S3705" s="231"/>
      <c r="T3705" s="231"/>
    </row>
    <row r="3706">
      <c r="A3706" s="257" t="str">
        <v>0699000018-1</v>
      </c>
      <c r="B3706" s="257" t="str">
        <v>0699000018</v>
      </c>
      <c r="C3706" s="257" t="str">
        <v>inwejia洁厕魔瓶凝胶*2</v>
      </c>
      <c r="D3706" s="257"/>
      <c r="E3706" s="257"/>
      <c r="F3706" s="257" t="str">
        <v>2颗</v>
      </c>
      <c r="G3706" s="231"/>
      <c r="H3706" s="231"/>
      <c r="I3706" s="231"/>
      <c r="J3706" s="231"/>
      <c r="K3706" s="231"/>
      <c r="L3706" s="231"/>
      <c r="M3706" s="231"/>
      <c r="N3706" s="231"/>
      <c r="O3706" s="231"/>
      <c r="P3706" s="231"/>
      <c r="Q3706" s="231"/>
      <c r="R3706" s="231"/>
      <c r="S3706" s="231"/>
      <c r="T3706" s="231"/>
    </row>
    <row r="3707">
      <c r="A3707" s="257" t="str">
        <v>0699000019-1</v>
      </c>
      <c r="B3707" s="257" t="str">
        <v>0699000019</v>
      </c>
      <c r="C3707" s="257" t="str">
        <v>inwejia洗衣机清洁剂*1</v>
      </c>
      <c r="D3707" s="257"/>
      <c r="E3707" s="257"/>
      <c r="F3707" s="257" t="str">
        <v>1颗</v>
      </c>
      <c r="G3707" s="231"/>
      <c r="H3707" s="231"/>
      <c r="I3707" s="231"/>
      <c r="J3707" s="231"/>
      <c r="K3707" s="231"/>
      <c r="L3707" s="231"/>
      <c r="M3707" s="231"/>
      <c r="N3707" s="231"/>
      <c r="O3707" s="231"/>
      <c r="P3707" s="231"/>
      <c r="Q3707" s="231"/>
      <c r="R3707" s="231"/>
      <c r="S3707" s="231"/>
      <c r="T3707" s="231"/>
    </row>
    <row r="3708">
      <c r="A3708" s="257" t="str">
        <v>0299000004-1</v>
      </c>
      <c r="B3708" s="257" t="str">
        <v>0299000004</v>
      </c>
      <c r="C3708" s="257" t="str">
        <v>萨和 向野而生香卡试纸</v>
      </c>
      <c r="D3708" s="257"/>
      <c r="E3708" s="257"/>
      <c r="F3708" s="257" t="str">
        <v>默认</v>
      </c>
      <c r="G3708" s="231"/>
      <c r="H3708" s="231"/>
      <c r="I3708" s="231"/>
      <c r="J3708" s="231"/>
      <c r="K3708" s="231"/>
      <c r="L3708" s="231"/>
      <c r="M3708" s="231"/>
      <c r="N3708" s="231"/>
      <c r="O3708" s="231"/>
      <c r="P3708" s="231"/>
      <c r="Q3708" s="231"/>
      <c r="R3708" s="231"/>
      <c r="S3708" s="231"/>
      <c r="T3708" s="231"/>
    </row>
    <row r="3709">
      <c r="A3709" s="257" t="str">
        <v>0299000004-2</v>
      </c>
      <c r="B3709" s="257" t="str">
        <v>0299000004</v>
      </c>
      <c r="C3709" s="257" t="str">
        <v>萨和 向野而生香卡试纸</v>
      </c>
      <c r="D3709" s="257"/>
      <c r="E3709" s="257"/>
      <c r="F3709" s="257" t="str">
        <v>门店试香卡（200张/包）</v>
      </c>
      <c r="G3709" s="231"/>
      <c r="H3709" s="231"/>
      <c r="I3709" s="231"/>
      <c r="J3709" s="231"/>
      <c r="K3709" s="231"/>
      <c r="L3709" s="231"/>
      <c r="M3709" s="231"/>
      <c r="N3709" s="231"/>
      <c r="O3709" s="231"/>
      <c r="P3709" s="231"/>
      <c r="Q3709" s="231"/>
      <c r="R3709" s="231"/>
      <c r="S3709" s="231"/>
      <c r="T3709" s="231"/>
    </row>
    <row r="3710">
      <c r="A3710" s="257" t="str">
        <v>0299000005-1</v>
      </c>
      <c r="B3710" s="257" t="str">
        <v>0299000005</v>
      </c>
      <c r="C3710" s="257" t="str">
        <v>萨和 向野而生香水小样2ml</v>
      </c>
      <c r="D3710" s="257"/>
      <c r="E3710" s="257"/>
      <c r="F3710" s="257" t="str">
        <v>默认</v>
      </c>
      <c r="G3710" s="231"/>
      <c r="H3710" s="231"/>
      <c r="I3710" s="231"/>
      <c r="J3710" s="231"/>
      <c r="K3710" s="231"/>
      <c r="L3710" s="231"/>
      <c r="M3710" s="231"/>
      <c r="N3710" s="231"/>
      <c r="O3710" s="231"/>
      <c r="P3710" s="231"/>
      <c r="Q3710" s="231"/>
      <c r="R3710" s="231"/>
      <c r="S3710" s="231"/>
      <c r="T3710" s="231"/>
    </row>
    <row r="3711">
      <c r="A3711" s="257" t="str">
        <v>0299000006-1</v>
      </c>
      <c r="B3711" s="257" t="str">
        <v>0299000006</v>
      </c>
      <c r="C3711" s="257" t="str">
        <v>萨和 燃湖香水小样2ml</v>
      </c>
      <c r="D3711" s="257"/>
      <c r="E3711" s="257"/>
      <c r="F3711" s="257" t="str">
        <v>默认</v>
      </c>
      <c r="G3711" s="231"/>
      <c r="H3711" s="231"/>
      <c r="I3711" s="231"/>
      <c r="J3711" s="231"/>
      <c r="K3711" s="231"/>
      <c r="L3711" s="231"/>
      <c r="M3711" s="231"/>
      <c r="N3711" s="231"/>
      <c r="O3711" s="231"/>
      <c r="P3711" s="231"/>
      <c r="Q3711" s="231"/>
      <c r="R3711" s="231"/>
      <c r="S3711" s="231"/>
      <c r="T3711" s="231"/>
    </row>
    <row r="3712">
      <c r="A3712" s="257" t="str">
        <v>0299000007-1</v>
      </c>
      <c r="B3712" s="257" t="str">
        <v>0299000007</v>
      </c>
      <c r="C3712" s="257" t="str">
        <v>萨和 暗夜生长香水小样2ml</v>
      </c>
      <c r="D3712" s="257"/>
      <c r="E3712" s="257"/>
      <c r="F3712" s="257" t="str">
        <v>默认</v>
      </c>
      <c r="G3712" s="231"/>
      <c r="H3712" s="231"/>
      <c r="I3712" s="231"/>
      <c r="J3712" s="231"/>
      <c r="K3712" s="231"/>
      <c r="L3712" s="231"/>
      <c r="M3712" s="231"/>
      <c r="N3712" s="231"/>
      <c r="O3712" s="231"/>
      <c r="P3712" s="231"/>
      <c r="Q3712" s="231"/>
      <c r="R3712" s="231"/>
      <c r="S3712" s="231"/>
      <c r="T3712" s="231"/>
    </row>
    <row r="3713">
      <c r="A3713" s="257" t="str">
        <v>0499000027-1</v>
      </c>
      <c r="B3713" s="257" t="str">
        <v>0499000027</v>
      </c>
      <c r="C3713" s="257" t="str">
        <v>αTOUR PLANET 本草小憩环绕暖腰腹带</v>
      </c>
      <c r="D3713" s="257"/>
      <c r="E3713" s="257"/>
      <c r="F3713" s="257" t="str">
        <v>5片</v>
      </c>
      <c r="G3713" s="231"/>
      <c r="H3713" s="231"/>
      <c r="I3713" s="231"/>
      <c r="J3713" s="231"/>
      <c r="K3713" s="231"/>
      <c r="L3713" s="231"/>
      <c r="M3713" s="231"/>
      <c r="N3713" s="231"/>
      <c r="O3713" s="231"/>
      <c r="P3713" s="231"/>
      <c r="Q3713" s="231"/>
      <c r="R3713" s="231"/>
      <c r="S3713" s="231"/>
      <c r="T3713" s="231"/>
    </row>
    <row r="3714">
      <c r="A3714" s="257" t="str">
        <v>9999000009-1</v>
      </c>
      <c r="B3714" s="257" t="str">
        <v>9999000009</v>
      </c>
      <c r="C3714" s="257" t="str">
        <v>爱琴海零售区改造-轨道射灯</v>
      </c>
      <c r="D3714" s="257"/>
      <c r="E3714" s="257"/>
      <c r="F3714" s="257" t="str">
        <v>默认</v>
      </c>
      <c r="G3714" s="231"/>
      <c r="H3714" s="231"/>
      <c r="I3714" s="231"/>
      <c r="J3714" s="231"/>
      <c r="K3714" s="231"/>
      <c r="L3714" s="231"/>
      <c r="M3714" s="231"/>
      <c r="N3714" s="231"/>
      <c r="O3714" s="231"/>
      <c r="P3714" s="231"/>
      <c r="Q3714" s="231"/>
      <c r="R3714" s="231"/>
      <c r="S3714" s="231"/>
      <c r="T3714" s="231"/>
    </row>
    <row r="3715">
      <c r="A3715" s="257" t="str">
        <v>9999000010-1</v>
      </c>
      <c r="B3715" s="257" t="str">
        <v>9999000010</v>
      </c>
      <c r="C3715" s="257" t="str">
        <v>爱琴海零售区改造-异步播放盒</v>
      </c>
      <c r="D3715" s="257"/>
      <c r="E3715" s="257"/>
      <c r="F3715" s="257" t="str">
        <v>默认</v>
      </c>
      <c r="G3715" s="231"/>
      <c r="H3715" s="231"/>
      <c r="I3715" s="231"/>
      <c r="J3715" s="231"/>
      <c r="K3715" s="231"/>
      <c r="L3715" s="231"/>
      <c r="M3715" s="231"/>
      <c r="N3715" s="231"/>
      <c r="O3715" s="231"/>
      <c r="P3715" s="231"/>
      <c r="Q3715" s="231"/>
      <c r="R3715" s="231"/>
      <c r="S3715" s="231"/>
      <c r="T3715" s="231"/>
    </row>
    <row r="3716">
      <c r="A3716" s="257" t="str">
        <v>0103000032-1.5m</v>
      </c>
      <c r="B3716" s="257" t="str">
        <v>0103000032</v>
      </c>
      <c r="C3716" s="257" t="str">
        <v>αTOUR PLANET抗菌大豆纤维冬被升级版</v>
      </c>
      <c r="D3716" s="257"/>
      <c r="E3716" s="257"/>
      <c r="F3716" s="257" t="str">
        <v>150*210cm</v>
      </c>
      <c r="G3716" s="231"/>
      <c r="H3716" s="231"/>
      <c r="I3716" s="231"/>
      <c r="J3716" s="231"/>
      <c r="K3716" s="231"/>
      <c r="L3716" s="231"/>
      <c r="M3716" s="231"/>
      <c r="N3716" s="231"/>
      <c r="O3716" s="231"/>
      <c r="P3716" s="231"/>
      <c r="Q3716" s="231"/>
      <c r="R3716" s="231"/>
      <c r="S3716" s="231"/>
      <c r="T3716" s="231"/>
    </row>
    <row r="3717">
      <c r="A3717" s="257" t="str">
        <v>0103000032-2m</v>
      </c>
      <c r="B3717" s="257" t="str">
        <v>0103000032</v>
      </c>
      <c r="C3717" s="257" t="str">
        <v>αTOUR PLANET抗菌大豆纤维冬被升级版</v>
      </c>
      <c r="D3717" s="257"/>
      <c r="E3717" s="257"/>
      <c r="F3717" s="257" t="str">
        <v>200*230cm</v>
      </c>
      <c r="G3717" s="231"/>
      <c r="H3717" s="231"/>
      <c r="I3717" s="231"/>
      <c r="J3717" s="231"/>
      <c r="K3717" s="231"/>
      <c r="L3717" s="231"/>
      <c r="M3717" s="231"/>
      <c r="N3717" s="231"/>
      <c r="O3717" s="231"/>
      <c r="P3717" s="231"/>
      <c r="Q3717" s="231"/>
      <c r="R3717" s="231"/>
      <c r="S3717" s="231"/>
      <c r="T3717" s="231"/>
    </row>
    <row r="3718">
      <c r="A3718" s="257" t="str">
        <v>0103000032-2.2m</v>
      </c>
      <c r="B3718" s="257" t="str">
        <v>0103000032</v>
      </c>
      <c r="C3718" s="257" t="str">
        <v>αTOUR PLANET抗菌大豆纤维冬被升级版</v>
      </c>
      <c r="D3718" s="257"/>
      <c r="E3718" s="257"/>
      <c r="F3718" s="257" t="str">
        <v>220*240cm</v>
      </c>
      <c r="G3718" s="231"/>
      <c r="H3718" s="231"/>
      <c r="I3718" s="231"/>
      <c r="J3718" s="231"/>
      <c r="K3718" s="231"/>
      <c r="L3718" s="231"/>
      <c r="M3718" s="231"/>
      <c r="N3718" s="231"/>
      <c r="O3718" s="231"/>
      <c r="P3718" s="231"/>
      <c r="Q3718" s="231"/>
      <c r="R3718" s="231"/>
      <c r="S3718" s="231"/>
      <c r="T3718" s="231"/>
    </row>
    <row r="3719">
      <c r="A3719" s="257" t="str">
        <v>0701000044-1</v>
      </c>
      <c r="B3719" s="257" t="str">
        <v>0701000044</v>
      </c>
      <c r="C3719" s="257" t="str">
        <v>Z2GO&amp;CO.×参半 益生菌漱口水（翠竹青提）</v>
      </c>
      <c r="D3719" s="257"/>
      <c r="E3719" s="257"/>
      <c r="F3719" s="257" t="str">
        <v>规格:20条/盒</v>
      </c>
      <c r="G3719" s="231"/>
      <c r="H3719" s="231"/>
      <c r="I3719" s="231"/>
      <c r="J3719" s="231"/>
      <c r="K3719" s="231"/>
      <c r="L3719" s="231"/>
      <c r="M3719" s="231"/>
      <c r="N3719" s="231"/>
      <c r="O3719" s="231"/>
      <c r="P3719" s="231"/>
      <c r="Q3719" s="231"/>
      <c r="R3719" s="231"/>
      <c r="S3719" s="231"/>
      <c r="T3719" s="231"/>
    </row>
    <row r="3720">
      <c r="A3720" s="257" t="str">
        <v>0304000013-1</v>
      </c>
      <c r="B3720" s="257" t="str">
        <v>0304000013</v>
      </c>
      <c r="C3720" s="257" t="str">
        <v>美国胡桃木牛皮单椅</v>
      </c>
      <c r="D3720" s="257"/>
      <c r="E3720" s="257"/>
      <c r="F3720" s="257" t="str">
        <v>美国胡桃木</v>
      </c>
      <c r="G3720" s="231"/>
      <c r="H3720" s="231"/>
      <c r="I3720" s="231"/>
      <c r="J3720" s="231"/>
      <c r="K3720" s="231"/>
      <c r="L3720" s="231"/>
      <c r="M3720" s="231"/>
      <c r="N3720" s="231"/>
      <c r="O3720" s="231"/>
      <c r="P3720" s="231"/>
      <c r="Q3720" s="231"/>
      <c r="R3720" s="231"/>
      <c r="S3720" s="231"/>
      <c r="T3720" s="231"/>
    </row>
    <row r="3721">
      <c r="A3721" s="257" t="str">
        <v>0302000008-1</v>
      </c>
      <c r="B3721" s="257" t="str">
        <v>0302000008</v>
      </c>
      <c r="C3721" s="257" t="str">
        <v>EDIMASS | 现代简约床头柜 储物柜</v>
      </c>
      <c r="D3721" s="257"/>
      <c r="E3721" s="257"/>
      <c r="F3721" s="257" t="str">
        <v>白橡木</v>
      </c>
      <c r="G3721" s="231"/>
      <c r="H3721" s="231"/>
      <c r="I3721" s="231"/>
      <c r="J3721" s="231"/>
      <c r="K3721" s="231"/>
      <c r="L3721" s="231"/>
      <c r="M3721" s="231"/>
      <c r="N3721" s="231"/>
      <c r="O3721" s="231"/>
      <c r="P3721" s="231"/>
      <c r="Q3721" s="231"/>
      <c r="R3721" s="231"/>
      <c r="S3721" s="231"/>
      <c r="T3721" s="231"/>
    </row>
    <row r="3722">
      <c r="A3722" s="257" t="str">
        <v>0302000008-2</v>
      </c>
      <c r="B3722" s="257" t="str">
        <v>0302000008</v>
      </c>
      <c r="C3722" s="257" t="str">
        <v>EDIMASS | 现代简约床头柜 储物柜</v>
      </c>
      <c r="D3722" s="257"/>
      <c r="E3722" s="257"/>
      <c r="F3722" s="257" t="str">
        <v>胡桃木</v>
      </c>
      <c r="G3722" s="231"/>
      <c r="H3722" s="231"/>
      <c r="I3722" s="231"/>
      <c r="J3722" s="231"/>
      <c r="K3722" s="231"/>
      <c r="L3722" s="231"/>
      <c r="M3722" s="231"/>
      <c r="N3722" s="231"/>
      <c r="O3722" s="231"/>
      <c r="P3722" s="231"/>
      <c r="Q3722" s="231"/>
      <c r="R3722" s="231"/>
      <c r="S3722" s="231"/>
      <c r="T3722" s="231"/>
    </row>
    <row r="3723">
      <c r="A3723" s="257" t="str">
        <v>0305000001-1</v>
      </c>
      <c r="B3723" s="257" t="str">
        <v>0305000001</v>
      </c>
      <c r="C3723" s="257" t="str">
        <v>大理石白色底座餐桌</v>
      </c>
      <c r="D3723" s="257"/>
      <c r="E3723" s="257"/>
      <c r="F3723" s="257" t="str">
        <v>意大利雪花白 白色铸铝底座</v>
      </c>
      <c r="G3723" s="231"/>
      <c r="H3723" s="231"/>
      <c r="I3723" s="231"/>
      <c r="J3723" s="231"/>
      <c r="K3723" s="231"/>
      <c r="L3723" s="231"/>
      <c r="M3723" s="231"/>
      <c r="N3723" s="231"/>
      <c r="O3723" s="231"/>
      <c r="P3723" s="231"/>
      <c r="Q3723" s="231"/>
      <c r="R3723" s="231"/>
      <c r="S3723" s="231"/>
      <c r="T3723" s="231"/>
    </row>
    <row r="3724">
      <c r="A3724" s="257" t="str">
        <v>0304000014-1</v>
      </c>
      <c r="B3724" s="257" t="str">
        <v>0304000014</v>
      </c>
      <c r="C3724" s="257" t="str">
        <v>美国水曲柳布艺软包椅</v>
      </c>
      <c r="D3724" s="257"/>
      <c r="E3724" s="257"/>
      <c r="F3724" s="257" t="str">
        <v>美国水曲柳</v>
      </c>
      <c r="G3724" s="231"/>
      <c r="H3724" s="231"/>
      <c r="I3724" s="231"/>
      <c r="J3724" s="231"/>
      <c r="K3724" s="231"/>
      <c r="L3724" s="231"/>
      <c r="M3724" s="231"/>
      <c r="N3724" s="231"/>
      <c r="O3724" s="231"/>
      <c r="P3724" s="231"/>
      <c r="Q3724" s="231"/>
      <c r="R3724" s="231"/>
      <c r="S3724" s="231"/>
      <c r="T3724" s="231"/>
    </row>
    <row r="3725">
      <c r="A3725" s="257" t="str">
        <v>0610000007-1</v>
      </c>
      <c r="B3725" s="257" t="str">
        <v>0610000007</v>
      </c>
      <c r="C3725" s="257" t="str">
        <v>Z2GO&amp;CO. P7.24系列纯棉蓬蓬棉柔巾</v>
      </c>
      <c r="D3725" s="257"/>
      <c r="E3725" s="257"/>
      <c r="F3725" s="257" t="str">
        <v>旅行装-10片/包</v>
      </c>
      <c r="G3725" s="231"/>
      <c r="H3725" s="231"/>
      <c r="I3725" s="231"/>
      <c r="J3725" s="231"/>
      <c r="K3725" s="231"/>
      <c r="L3725" s="231"/>
      <c r="M3725" s="231"/>
      <c r="N3725" s="231"/>
      <c r="O3725" s="231"/>
      <c r="P3725" s="231"/>
      <c r="Q3725" s="231"/>
      <c r="R3725" s="231"/>
      <c r="S3725" s="231"/>
      <c r="T3725" s="231"/>
    </row>
    <row r="3726">
      <c r="A3726" s="257" t="str">
        <v>0610000007-2</v>
      </c>
      <c r="B3726" s="257" t="str">
        <v>0610000007</v>
      </c>
      <c r="C3726" s="257" t="str">
        <v>Z2GO&amp;CO. P7.24系列纯棉蓬蓬棉柔巾</v>
      </c>
      <c r="D3726" s="257"/>
      <c r="E3726" s="257"/>
      <c r="F3726" s="257" t="str">
        <v>单包装-60抽/包</v>
      </c>
      <c r="G3726" s="231"/>
      <c r="H3726" s="231"/>
      <c r="I3726" s="231"/>
      <c r="J3726" s="231"/>
      <c r="K3726" s="231"/>
      <c r="L3726" s="231"/>
      <c r="M3726" s="231"/>
      <c r="N3726" s="231"/>
      <c r="O3726" s="231"/>
      <c r="P3726" s="231"/>
      <c r="Q3726" s="231"/>
      <c r="R3726" s="231"/>
      <c r="S3726" s="231"/>
      <c r="T3726" s="231"/>
    </row>
    <row r="3727">
      <c r="A3727" s="257" t="str">
        <v>0610000007-3</v>
      </c>
      <c r="B3727" s="257" t="str">
        <v>0610000007</v>
      </c>
      <c r="C3727" s="257" t="str">
        <v>Z2GO&amp;CO. P7.24系列纯棉蓬蓬棉柔巾</v>
      </c>
      <c r="D3727" s="257"/>
      <c r="E3727" s="257"/>
      <c r="F3727" s="257" t="str">
        <v>组合装-40包，每包10片</v>
      </c>
      <c r="G3727" s="231"/>
      <c r="H3727" s="231"/>
      <c r="I3727" s="231"/>
      <c r="J3727" s="231"/>
      <c r="K3727" s="231"/>
      <c r="L3727" s="231"/>
      <c r="M3727" s="231"/>
      <c r="N3727" s="231"/>
      <c r="O3727" s="231"/>
      <c r="P3727" s="231"/>
      <c r="Q3727" s="231"/>
      <c r="R3727" s="231"/>
      <c r="S3727" s="231"/>
      <c r="T3727" s="231"/>
    </row>
    <row r="3728">
      <c r="A3728" s="257" t="str">
        <v>0610000008-1</v>
      </c>
      <c r="B3728" s="257" t="str">
        <v>0610000008</v>
      </c>
      <c r="C3728" s="257" t="str">
        <v>Z2GO&amp;CO. P7.24系列纯棉蓬蓬棉柔一次性浴巾</v>
      </c>
      <c r="D3728" s="257"/>
      <c r="E3728" s="257"/>
      <c r="F3728" s="257" t="str">
        <v>140*70cm（单条装）</v>
      </c>
      <c r="G3728" s="231"/>
      <c r="H3728" s="231"/>
      <c r="I3728" s="231"/>
      <c r="J3728" s="231"/>
      <c r="K3728" s="231"/>
      <c r="L3728" s="231"/>
      <c r="M3728" s="231"/>
      <c r="N3728" s="231"/>
      <c r="O3728" s="231"/>
      <c r="P3728" s="231"/>
      <c r="Q3728" s="231"/>
      <c r="R3728" s="231"/>
      <c r="S3728" s="231"/>
      <c r="T3728" s="231"/>
    </row>
    <row r="3729">
      <c r="A3729" s="257" t="str">
        <v>0202000019-1</v>
      </c>
      <c r="B3729" s="257" t="str">
        <v>0202000019</v>
      </c>
      <c r="C3729" s="257" t="str">
        <v>萨和 白茶精油补充装</v>
      </c>
      <c r="D3729" s="257"/>
      <c r="E3729" s="257"/>
      <c r="F3729" s="257" t="str">
        <v>10ml</v>
      </c>
      <c r="G3729" s="231"/>
      <c r="H3729" s="231"/>
      <c r="I3729" s="231"/>
      <c r="J3729" s="231"/>
      <c r="K3729" s="231"/>
      <c r="L3729" s="231"/>
      <c r="M3729" s="231"/>
      <c r="N3729" s="231"/>
      <c r="O3729" s="231"/>
      <c r="P3729" s="231"/>
      <c r="Q3729" s="231"/>
      <c r="R3729" s="231"/>
      <c r="S3729" s="231"/>
      <c r="T3729" s="231"/>
    </row>
    <row r="3730">
      <c r="A3730" s="257" t="str">
        <v>9999000033-1</v>
      </c>
      <c r="B3730" s="257" t="str">
        <v>9999000033</v>
      </c>
      <c r="C3730" s="257" t="str">
        <v>赠品卡片</v>
      </c>
      <c r="D3730" s="257"/>
      <c r="E3730" s="257"/>
      <c r="F3730" s="257" t="str">
        <v>默认</v>
      </c>
      <c r="G3730" s="231"/>
      <c r="H3730" s="231"/>
      <c r="I3730" s="231"/>
      <c r="J3730" s="231"/>
      <c r="K3730" s="231"/>
      <c r="L3730" s="231"/>
      <c r="M3730" s="231"/>
      <c r="N3730" s="231"/>
      <c r="O3730" s="231"/>
      <c r="P3730" s="231"/>
      <c r="Q3730" s="231"/>
      <c r="R3730" s="231"/>
      <c r="S3730" s="231"/>
      <c r="T3730" s="231"/>
    </row>
    <row r="3731">
      <c r="A3731" s="257" t="str">
        <v>0899000043-1</v>
      </c>
      <c r="B3731" s="257" t="str">
        <v>0899000043</v>
      </c>
      <c r="C3731" s="257" t="str">
        <v>SKG 颈椎按摩仪 K5mini</v>
      </c>
      <c r="D3731" s="257"/>
      <c r="E3731" s="257"/>
      <c r="F3731" s="257" t="str">
        <v>K5mini白色</v>
      </c>
      <c r="G3731" s="231"/>
      <c r="H3731" s="231"/>
      <c r="I3731" s="231"/>
      <c r="J3731" s="231"/>
      <c r="K3731" s="231"/>
      <c r="L3731" s="231"/>
      <c r="M3731" s="231"/>
      <c r="N3731" s="231"/>
      <c r="O3731" s="231"/>
      <c r="P3731" s="231"/>
      <c r="Q3731" s="231"/>
      <c r="R3731" s="231"/>
      <c r="S3731" s="231"/>
      <c r="T3731" s="231"/>
    </row>
    <row r="3732">
      <c r="A3732" s="257" t="str">
        <v>0599000011-1</v>
      </c>
      <c r="B3732" s="257" t="str">
        <v>0599000011</v>
      </c>
      <c r="C3732" s="257" t="str">
        <v>Z2GO&amp;CO. P7.24系列高山植萃白茶卸妆洁面1+1套盒（卸妆湿巾+洁面泡泡巾）</v>
      </c>
      <c r="D3732" s="257"/>
      <c r="E3732" s="257"/>
      <c r="F3732" s="257" t="str">
        <v>10g卸妆巾×20片+泡泡巾×20片</v>
      </c>
      <c r="G3732" s="231"/>
      <c r="H3732" s="231"/>
      <c r="I3732" s="231"/>
      <c r="J3732" s="231"/>
      <c r="K3732" s="231"/>
      <c r="L3732" s="231"/>
      <c r="M3732" s="231"/>
      <c r="N3732" s="231"/>
      <c r="O3732" s="231"/>
      <c r="P3732" s="231"/>
      <c r="Q3732" s="231"/>
      <c r="R3732" s="231"/>
      <c r="S3732" s="231"/>
      <c r="T3732" s="231"/>
    </row>
    <row r="3733">
      <c r="A3733" s="257" t="str">
        <v>9999000034-1</v>
      </c>
      <c r="B3733" s="257" t="str">
        <v>9999000034</v>
      </c>
      <c r="C3733" s="257" t="str">
        <v>2021盲盒赠品1</v>
      </c>
      <c r="D3733" s="257"/>
      <c r="E3733" s="257"/>
      <c r="F3733" s="257" t="str">
        <v>默认</v>
      </c>
      <c r="G3733" s="231"/>
      <c r="H3733" s="231"/>
      <c r="I3733" s="231"/>
      <c r="J3733" s="231"/>
      <c r="K3733" s="231"/>
      <c r="L3733" s="231"/>
      <c r="M3733" s="231"/>
      <c r="N3733" s="231"/>
      <c r="O3733" s="231"/>
      <c r="P3733" s="231"/>
      <c r="Q3733" s="231"/>
      <c r="R3733" s="231"/>
      <c r="S3733" s="231"/>
      <c r="T3733" s="231"/>
    </row>
    <row r="3734">
      <c r="A3734" s="257" t="str">
        <v>0102100055-1</v>
      </c>
      <c r="B3734" s="257" t="str">
        <v>0102100055</v>
      </c>
      <c r="C3734" s="257" t="str">
        <v>亚朵星球 绵感自由记忆枕</v>
      </c>
      <c r="D3734" s="257"/>
      <c r="E3734" s="257"/>
      <c r="F3734" s="257" t="str">
        <v>69*38*9cm</v>
      </c>
      <c r="G3734" s="231"/>
      <c r="H3734" s="231"/>
      <c r="I3734" s="231"/>
      <c r="J3734" s="231"/>
      <c r="K3734" s="231"/>
      <c r="L3734" s="231"/>
      <c r="M3734" s="231"/>
      <c r="N3734" s="231"/>
      <c r="O3734" s="231"/>
      <c r="P3734" s="231"/>
      <c r="Q3734" s="231"/>
      <c r="R3734" s="231"/>
      <c r="S3734" s="231"/>
      <c r="T3734" s="231"/>
    </row>
    <row r="3735">
      <c r="A3735" s="257" t="str">
        <v>0102100055-2</v>
      </c>
      <c r="B3735" s="257" t="str">
        <v>0102100055</v>
      </c>
      <c r="C3735" s="257" t="str">
        <v>亚朵星球 绵感自由记忆枕</v>
      </c>
      <c r="D3735" s="257"/>
      <c r="E3735" s="257"/>
      <c r="F3735" s="257" t="str">
        <v>69*38*11cm</v>
      </c>
      <c r="G3735" s="231"/>
      <c r="H3735" s="231"/>
      <c r="I3735" s="231"/>
      <c r="J3735" s="231"/>
      <c r="K3735" s="231"/>
      <c r="L3735" s="231"/>
      <c r="M3735" s="231"/>
      <c r="N3735" s="231"/>
      <c r="O3735" s="231"/>
      <c r="P3735" s="231"/>
      <c r="Q3735" s="231"/>
      <c r="R3735" s="231"/>
      <c r="S3735" s="231"/>
      <c r="T3735" s="231"/>
    </row>
    <row r="3736">
      <c r="A3736" s="257" t="str">
        <v>0102100055-3</v>
      </c>
      <c r="B3736" s="257" t="str">
        <v>0102100055</v>
      </c>
      <c r="C3736" s="257" t="str">
        <v>亚朵星球 绵感自由记忆枕</v>
      </c>
      <c r="D3736" s="257"/>
      <c r="E3736" s="257"/>
      <c r="F3736" s="257" t="str">
        <v>69*38*9cm（非零售）</v>
      </c>
      <c r="G3736" s="231"/>
      <c r="H3736" s="231"/>
      <c r="I3736" s="231"/>
      <c r="J3736" s="231"/>
      <c r="K3736" s="231"/>
      <c r="L3736" s="231"/>
      <c r="M3736" s="231"/>
      <c r="N3736" s="231"/>
      <c r="O3736" s="231"/>
      <c r="P3736" s="231"/>
      <c r="Q3736" s="231"/>
      <c r="R3736" s="231"/>
      <c r="S3736" s="231"/>
      <c r="T3736" s="231"/>
    </row>
    <row r="3737">
      <c r="A3737" s="257" t="str">
        <v>0102100055-4</v>
      </c>
      <c r="B3737" s="257" t="str">
        <v>0102100055</v>
      </c>
      <c r="C3737" s="257" t="str">
        <v>亚朵星球 绵感自由记忆枕</v>
      </c>
      <c r="D3737" s="257"/>
      <c r="E3737" s="257"/>
      <c r="F3737" s="257" t="str">
        <v>颜色:默认,尺寸:69*38*11cm（非零售）,普通系列</v>
      </c>
      <c r="G3737" s="231"/>
      <c r="H3737" s="231"/>
      <c r="I3737" s="231"/>
      <c r="J3737" s="231"/>
      <c r="K3737" s="231"/>
      <c r="L3737" s="231"/>
      <c r="M3737" s="231"/>
      <c r="N3737" s="231"/>
      <c r="O3737" s="231"/>
      <c r="P3737" s="231"/>
      <c r="Q3737" s="231"/>
      <c r="R3737" s="231"/>
      <c r="S3737" s="231"/>
      <c r="T3737" s="231"/>
    </row>
    <row r="3738">
      <c r="A3738" s="257" t="str">
        <v>0102100056-1</v>
      </c>
      <c r="B3738" s="257" t="str">
        <v>0102100056</v>
      </c>
      <c r="C3738" s="257" t="str">
        <v>亚朵星球 硅胶海浪枕</v>
      </c>
      <c r="D3738" s="257"/>
      <c r="E3738" s="257"/>
      <c r="F3738" s="257" t="str">
        <v>规格:38*67*9/10cm</v>
      </c>
      <c r="G3738" s="231"/>
      <c r="H3738" s="231"/>
      <c r="I3738" s="231"/>
      <c r="J3738" s="231"/>
      <c r="K3738" s="231"/>
      <c r="L3738" s="231"/>
      <c r="M3738" s="231"/>
      <c r="N3738" s="231"/>
      <c r="O3738" s="231"/>
      <c r="P3738" s="231"/>
      <c r="Q3738" s="231"/>
      <c r="R3738" s="231"/>
      <c r="S3738" s="231"/>
      <c r="T3738" s="231"/>
    </row>
    <row r="3739">
      <c r="A3739" s="257" t="str">
        <v>0102100056-2</v>
      </c>
      <c r="B3739" s="257" t="str">
        <v>0102100056</v>
      </c>
      <c r="C3739" s="257" t="str">
        <v>亚朵星球 硅胶海浪枕</v>
      </c>
      <c r="D3739" s="257"/>
      <c r="E3739" s="257"/>
      <c r="F3739" s="257" t="str">
        <v>规格:默认,普通系列</v>
      </c>
      <c r="G3739" s="231"/>
      <c r="H3739" s="231"/>
      <c r="I3739" s="231"/>
      <c r="J3739" s="231"/>
      <c r="K3739" s="231"/>
      <c r="L3739" s="231"/>
      <c r="M3739" s="231"/>
      <c r="N3739" s="231"/>
      <c r="O3739" s="231"/>
      <c r="P3739" s="231"/>
      <c r="Q3739" s="231"/>
      <c r="R3739" s="231"/>
      <c r="S3739" s="231"/>
      <c r="T3739" s="231"/>
    </row>
    <row r="3740">
      <c r="A3740" s="257" t="str">
        <v>0802000026-1</v>
      </c>
      <c r="B3740" s="257" t="str">
        <v>0802000026</v>
      </c>
      <c r="C3740" s="257" t="str">
        <v>LIBRATONE TRACK+(第二代）入耳式无线降噪耳机</v>
      </c>
      <c r="D3740" s="257"/>
      <c r="E3740" s="257"/>
      <c r="F3740" s="257" t="str">
        <v>黑色</v>
      </c>
      <c r="G3740" s="231"/>
      <c r="H3740" s="231"/>
      <c r="I3740" s="231"/>
      <c r="J3740" s="231"/>
      <c r="K3740" s="231"/>
      <c r="L3740" s="231"/>
      <c r="M3740" s="231"/>
      <c r="N3740" s="231"/>
      <c r="O3740" s="231"/>
      <c r="P3740" s="231"/>
      <c r="Q3740" s="231"/>
      <c r="R3740" s="231"/>
      <c r="S3740" s="231"/>
      <c r="T3740" s="231"/>
    </row>
    <row r="3741">
      <c r="A3741" s="257" t="str">
        <v>0802000026-2</v>
      </c>
      <c r="B3741" s="257" t="str">
        <v>0802000026</v>
      </c>
      <c r="C3741" s="257" t="str">
        <v>LIBRATONE TRACK+(第二代）入耳式无线降噪耳机</v>
      </c>
      <c r="D3741" s="257"/>
      <c r="E3741" s="257"/>
      <c r="F3741" s="257" t="str">
        <v>白色</v>
      </c>
      <c r="G3741" s="231"/>
      <c r="H3741" s="231"/>
      <c r="I3741" s="231"/>
      <c r="J3741" s="231"/>
      <c r="K3741" s="231"/>
      <c r="L3741" s="231"/>
      <c r="M3741" s="231"/>
      <c r="N3741" s="231"/>
      <c r="O3741" s="231"/>
      <c r="P3741" s="231"/>
      <c r="Q3741" s="231"/>
      <c r="R3741" s="231"/>
      <c r="S3741" s="231"/>
      <c r="T3741" s="231"/>
    </row>
    <row r="3742">
      <c r="A3742" s="257" t="str">
        <v>0101100114-g</v>
      </c>
      <c r="B3742" s="257" t="str">
        <v>0101100114</v>
      </c>
      <c r="C3742" s="257" t="str">
        <v>亚朵星球 沁凉亲肤枕套</v>
      </c>
      <c r="D3742" s="257"/>
      <c r="E3742" s="257"/>
      <c r="F3742" s="257" t="str">
        <v>亚麻灰-68*38cm</v>
      </c>
      <c r="G3742" s="231"/>
      <c r="H3742" s="231"/>
      <c r="I3742" s="231"/>
      <c r="J3742" s="231"/>
      <c r="K3742" s="231"/>
      <c r="L3742" s="231"/>
      <c r="M3742" s="231"/>
      <c r="N3742" s="231"/>
      <c r="O3742" s="231"/>
      <c r="P3742" s="231"/>
      <c r="Q3742" s="231"/>
      <c r="R3742" s="231"/>
      <c r="S3742" s="231"/>
      <c r="T3742" s="231"/>
    </row>
    <row r="3743">
      <c r="A3743" s="257" t="str">
        <v>0803100041-g</v>
      </c>
      <c r="B3743" s="257" t="str">
        <v>0803100041</v>
      </c>
      <c r="C3743" s="257" t="str">
        <v>Premium 7-in-1 USB-Hub 转接器</v>
      </c>
      <c r="D3743" s="257"/>
      <c r="E3743" s="257"/>
      <c r="F3743" s="257" t="str">
        <v>灰色</v>
      </c>
      <c r="G3743" s="231"/>
      <c r="H3743" s="231"/>
      <c r="I3743" s="231"/>
      <c r="J3743" s="231"/>
      <c r="K3743" s="231"/>
      <c r="L3743" s="231"/>
      <c r="M3743" s="231"/>
      <c r="N3743" s="231"/>
      <c r="O3743" s="231"/>
      <c r="P3743" s="231"/>
      <c r="Q3743" s="231"/>
      <c r="R3743" s="231"/>
      <c r="S3743" s="231"/>
      <c r="T3743" s="231"/>
    </row>
    <row r="3744">
      <c r="A3744" s="257" t="str">
        <v>0803100042-b</v>
      </c>
      <c r="B3744" s="257" t="str">
        <v>0803100042</v>
      </c>
      <c r="C3744" s="257" t="str">
        <v>PowerWave Stand 立式无线充电器</v>
      </c>
      <c r="D3744" s="257"/>
      <c r="E3744" s="257"/>
      <c r="F3744" s="257" t="str">
        <v>黑色</v>
      </c>
      <c r="G3744" s="231"/>
      <c r="H3744" s="231"/>
      <c r="I3744" s="231"/>
      <c r="J3744" s="231"/>
      <c r="K3744" s="231"/>
      <c r="L3744" s="231"/>
      <c r="M3744" s="231"/>
      <c r="N3744" s="231"/>
      <c r="O3744" s="231"/>
      <c r="P3744" s="231"/>
      <c r="Q3744" s="231"/>
      <c r="R3744" s="231"/>
      <c r="S3744" s="231"/>
      <c r="T3744" s="231"/>
    </row>
    <row r="3745">
      <c r="A3745" s="257" t="str">
        <v>0803100042-w</v>
      </c>
      <c r="B3745" s="257" t="str">
        <v>0803100042</v>
      </c>
      <c r="C3745" s="257" t="str">
        <v>PowerWave Stand 立式无线充电器</v>
      </c>
      <c r="D3745" s="257"/>
      <c r="E3745" s="257"/>
      <c r="F3745" s="257" t="str">
        <v>白色</v>
      </c>
      <c r="G3745" s="231"/>
      <c r="H3745" s="231"/>
      <c r="I3745" s="231"/>
      <c r="J3745" s="231"/>
      <c r="K3745" s="231"/>
      <c r="L3745" s="231"/>
      <c r="M3745" s="231"/>
      <c r="N3745" s="231"/>
      <c r="O3745" s="231"/>
      <c r="P3745" s="231"/>
      <c r="Q3745" s="231"/>
      <c r="R3745" s="231"/>
      <c r="S3745" s="231"/>
      <c r="T3745" s="231"/>
    </row>
    <row r="3746">
      <c r="A3746" s="257" t="str">
        <v>9999000035-1</v>
      </c>
      <c r="B3746" s="257" t="str">
        <v>9999000035</v>
      </c>
      <c r="C3746" s="257" t="str">
        <v>ATM伙伴笔记本</v>
      </c>
      <c r="D3746" s="257"/>
      <c r="E3746" s="257"/>
      <c r="F3746" s="257" t="str">
        <v>默认</v>
      </c>
      <c r="G3746" s="231"/>
      <c r="H3746" s="231"/>
      <c r="I3746" s="231"/>
      <c r="J3746" s="231"/>
      <c r="K3746" s="231"/>
      <c r="L3746" s="231"/>
      <c r="M3746" s="231"/>
      <c r="N3746" s="231"/>
      <c r="O3746" s="231"/>
      <c r="P3746" s="231"/>
      <c r="Q3746" s="231"/>
      <c r="R3746" s="231"/>
      <c r="S3746" s="231"/>
      <c r="T3746" s="231"/>
    </row>
    <row r="3747">
      <c r="A3747" s="257" t="str">
        <v>9999000036-1</v>
      </c>
      <c r="B3747" s="257" t="str">
        <v>9999000036</v>
      </c>
      <c r="C3747" s="257" t="str">
        <v>ATM产品宣传手册</v>
      </c>
      <c r="D3747" s="257"/>
      <c r="E3747" s="257"/>
      <c r="F3747" s="257" t="str">
        <v>默认</v>
      </c>
      <c r="G3747" s="231"/>
      <c r="H3747" s="231"/>
      <c r="I3747" s="231"/>
      <c r="J3747" s="231"/>
      <c r="K3747" s="231"/>
      <c r="L3747" s="231"/>
      <c r="M3747" s="231"/>
      <c r="N3747" s="231"/>
      <c r="O3747" s="231"/>
      <c r="P3747" s="231"/>
      <c r="Q3747" s="231"/>
      <c r="R3747" s="231"/>
      <c r="S3747" s="231"/>
      <c r="T3747" s="231"/>
    </row>
    <row r="3748">
      <c r="A3748" s="257" t="str">
        <v>9999000037-1</v>
      </c>
      <c r="B3748" s="257" t="str">
        <v>9999000037</v>
      </c>
      <c r="C3748" s="257" t="str">
        <v>ATM门店优惠券</v>
      </c>
      <c r="D3748" s="257"/>
      <c r="E3748" s="257"/>
      <c r="F3748" s="257" t="str">
        <v>默认</v>
      </c>
      <c r="G3748" s="231"/>
      <c r="H3748" s="231"/>
      <c r="I3748" s="231"/>
      <c r="J3748" s="231"/>
      <c r="K3748" s="231"/>
      <c r="L3748" s="231"/>
      <c r="M3748" s="231"/>
      <c r="N3748" s="231"/>
      <c r="O3748" s="231"/>
      <c r="P3748" s="231"/>
      <c r="Q3748" s="231"/>
      <c r="R3748" s="231"/>
      <c r="S3748" s="231"/>
      <c r="T3748" s="231"/>
    </row>
    <row r="3749">
      <c r="A3749" s="257" t="str">
        <v>9999000038-1</v>
      </c>
      <c r="B3749" s="257" t="str">
        <v>9999000038</v>
      </c>
      <c r="C3749" s="257" t="str">
        <v>ATM亚克力道具</v>
      </c>
      <c r="D3749" s="257"/>
      <c r="E3749" s="257"/>
      <c r="F3749" s="257" t="str">
        <v>默认</v>
      </c>
      <c r="G3749" s="231"/>
      <c r="H3749" s="231"/>
      <c r="I3749" s="231"/>
      <c r="J3749" s="231"/>
      <c r="K3749" s="231"/>
      <c r="L3749" s="231"/>
      <c r="M3749" s="231"/>
      <c r="N3749" s="231"/>
      <c r="O3749" s="231"/>
      <c r="P3749" s="231"/>
      <c r="Q3749" s="231"/>
      <c r="R3749" s="231"/>
      <c r="S3749" s="231"/>
      <c r="T3749" s="231"/>
    </row>
    <row r="3750">
      <c r="A3750" s="257" t="str">
        <v>0105100049-1</v>
      </c>
      <c r="B3750" s="257" t="str">
        <v>0105100049</v>
      </c>
      <c r="C3750" s="257" t="str">
        <v>亚朵星球 双感双簧护脊床垫</v>
      </c>
      <c r="D3750" s="257"/>
      <c r="E3750" s="257"/>
      <c r="F3750" s="257" t="str">
        <v>灰色,150cm,普通系列,150*200*28cm</v>
      </c>
      <c r="G3750" s="231"/>
      <c r="H3750" s="231"/>
      <c r="I3750" s="231"/>
      <c r="J3750" s="231"/>
      <c r="K3750" s="231"/>
      <c r="L3750" s="231"/>
      <c r="M3750" s="231"/>
      <c r="N3750" s="231"/>
      <c r="O3750" s="231"/>
      <c r="P3750" s="231"/>
      <c r="Q3750" s="231"/>
      <c r="R3750" s="231"/>
      <c r="S3750" s="231"/>
      <c r="T3750" s="231"/>
    </row>
    <row r="3751">
      <c r="A3751" s="257" t="str">
        <v>0105100049-2</v>
      </c>
      <c r="B3751" s="257" t="str">
        <v>0105100049</v>
      </c>
      <c r="C3751" s="257" t="str">
        <v>亚朵星球 双感双簧护脊床垫</v>
      </c>
      <c r="D3751" s="257"/>
      <c r="E3751" s="257"/>
      <c r="F3751" s="257" t="str">
        <v>灰色,180cm,普通系列,180*200*28cm</v>
      </c>
      <c r="G3751" s="231"/>
      <c r="H3751" s="231"/>
      <c r="I3751" s="231"/>
      <c r="J3751" s="231"/>
      <c r="K3751" s="231"/>
      <c r="L3751" s="231"/>
      <c r="M3751" s="231"/>
      <c r="N3751" s="231"/>
      <c r="O3751" s="231"/>
      <c r="P3751" s="231"/>
      <c r="Q3751" s="231"/>
      <c r="R3751" s="231"/>
      <c r="S3751" s="231"/>
      <c r="T3751" s="231"/>
    </row>
    <row r="3752">
      <c r="A3752" s="257" t="str">
        <v>0105100049-3</v>
      </c>
      <c r="B3752" s="257" t="str">
        <v>0105100049</v>
      </c>
      <c r="C3752" s="257" t="str">
        <v>亚朵星球 双感双簧护脊床垫</v>
      </c>
      <c r="D3752" s="257"/>
      <c r="E3752" s="257"/>
      <c r="F3752" s="257" t="str">
        <v>普通系列,200*200*28cm</v>
      </c>
      <c r="G3752" s="231"/>
      <c r="H3752" s="231"/>
      <c r="I3752" s="231"/>
      <c r="J3752" s="231"/>
      <c r="K3752" s="231"/>
      <c r="L3752" s="231"/>
      <c r="M3752" s="231"/>
      <c r="N3752" s="231"/>
      <c r="O3752" s="231"/>
      <c r="P3752" s="231"/>
      <c r="Q3752" s="231"/>
      <c r="R3752" s="231"/>
      <c r="S3752" s="231"/>
      <c r="T3752" s="231"/>
    </row>
    <row r="3753">
      <c r="A3753" s="257" t="str">
        <v>0501100007-20-g</v>
      </c>
      <c r="B3753" s="257" t="str">
        <v>0501100007</v>
      </c>
      <c r="C3753" s="257" t="str">
        <v>ITO开心果系列网红拉杆箱</v>
      </c>
      <c r="D3753" s="257"/>
      <c r="E3753" s="257"/>
      <c r="F3753" s="257" t="str">
        <v>LIGHT条纹森绿20寸</v>
      </c>
      <c r="G3753" s="231"/>
      <c r="H3753" s="231"/>
      <c r="I3753" s="231"/>
      <c r="J3753" s="231"/>
      <c r="K3753" s="231"/>
      <c r="L3753" s="231"/>
      <c r="M3753" s="231"/>
      <c r="N3753" s="231"/>
      <c r="O3753" s="231"/>
      <c r="P3753" s="231"/>
      <c r="Q3753" s="231"/>
      <c r="R3753" s="231"/>
      <c r="S3753" s="231"/>
      <c r="T3753" s="231"/>
    </row>
    <row r="3754">
      <c r="A3754" s="257" t="str">
        <v>0501100007-20-y</v>
      </c>
      <c r="B3754" s="257" t="str">
        <v>0501100007</v>
      </c>
      <c r="C3754" s="257" t="str">
        <v>ITO开心果系列网红拉杆箱</v>
      </c>
      <c r="D3754" s="257"/>
      <c r="E3754" s="257"/>
      <c r="F3754" s="257" t="str">
        <v>LIGHT条纹芥黄20寸</v>
      </c>
      <c r="G3754" s="231"/>
      <c r="H3754" s="231"/>
      <c r="I3754" s="231"/>
      <c r="J3754" s="231"/>
      <c r="K3754" s="231"/>
      <c r="L3754" s="231"/>
      <c r="M3754" s="231"/>
      <c r="N3754" s="231"/>
      <c r="O3754" s="231"/>
      <c r="P3754" s="231"/>
      <c r="Q3754" s="231"/>
      <c r="R3754" s="231"/>
      <c r="S3754" s="231"/>
      <c r="T3754" s="231"/>
    </row>
    <row r="3755">
      <c r="A3755" s="257" t="str">
        <v>0501100007-24-y</v>
      </c>
      <c r="B3755" s="257" t="str">
        <v>0501100007</v>
      </c>
      <c r="C3755" s="257" t="str">
        <v>ITO开心果系列网红拉杆箱</v>
      </c>
      <c r="D3755" s="257"/>
      <c r="E3755" s="257"/>
      <c r="F3755" s="257" t="str">
        <v>LIGHT条纹芥黄24寸</v>
      </c>
      <c r="G3755" s="231"/>
      <c r="H3755" s="231"/>
      <c r="I3755" s="231"/>
      <c r="J3755" s="231"/>
      <c r="K3755" s="231"/>
      <c r="L3755" s="231"/>
      <c r="M3755" s="231"/>
      <c r="N3755" s="231"/>
      <c r="O3755" s="231"/>
      <c r="P3755" s="231"/>
      <c r="Q3755" s="231"/>
      <c r="R3755" s="231"/>
      <c r="S3755" s="231"/>
      <c r="T3755" s="231"/>
    </row>
    <row r="3756">
      <c r="A3756" s="257" t="str">
        <v>0501100007-20-w</v>
      </c>
      <c r="B3756" s="257" t="str">
        <v>0501100007</v>
      </c>
      <c r="C3756" s="257" t="str">
        <v>ITO开心果系列网红拉杆箱</v>
      </c>
      <c r="D3756" s="257"/>
      <c r="E3756" s="257"/>
      <c r="F3756" s="257" t="str">
        <v>LIGHT条纹烟白20寸</v>
      </c>
      <c r="G3756" s="231"/>
      <c r="H3756" s="231"/>
      <c r="I3756" s="231"/>
      <c r="J3756" s="231"/>
      <c r="K3756" s="231"/>
      <c r="L3756" s="231"/>
      <c r="M3756" s="231"/>
      <c r="N3756" s="231"/>
      <c r="O3756" s="231"/>
      <c r="P3756" s="231"/>
      <c r="Q3756" s="231"/>
      <c r="R3756" s="231"/>
      <c r="S3756" s="231"/>
      <c r="T3756" s="231"/>
    </row>
    <row r="3757">
      <c r="A3757" s="257" t="str">
        <v>0501100007-24-w</v>
      </c>
      <c r="B3757" s="257" t="str">
        <v>0501100007</v>
      </c>
      <c r="C3757" s="257" t="str">
        <v>ITO开心果系列网红拉杆箱</v>
      </c>
      <c r="D3757" s="257"/>
      <c r="E3757" s="257"/>
      <c r="F3757" s="257" t="str">
        <v>LIGHT条纹烟白24寸</v>
      </c>
      <c r="G3757" s="231"/>
      <c r="H3757" s="231"/>
      <c r="I3757" s="231"/>
      <c r="J3757" s="231"/>
      <c r="K3757" s="231"/>
      <c r="L3757" s="231"/>
      <c r="M3757" s="231"/>
      <c r="N3757" s="231"/>
      <c r="O3757" s="231"/>
      <c r="P3757" s="231"/>
      <c r="Q3757" s="231"/>
      <c r="R3757" s="231"/>
      <c r="S3757" s="231"/>
      <c r="T3757" s="231"/>
    </row>
    <row r="3758">
      <c r="A3758" s="257" t="str">
        <v>0501100007-24-g</v>
      </c>
      <c r="B3758" s="257" t="str">
        <v>0501100007</v>
      </c>
      <c r="C3758" s="257" t="str">
        <v>ITO开心果系列网红拉杆箱</v>
      </c>
      <c r="D3758" s="257"/>
      <c r="E3758" s="257"/>
      <c r="F3758" s="257" t="str">
        <v>LIGHT条纹森绿24寸</v>
      </c>
      <c r="G3758" s="231"/>
      <c r="H3758" s="231"/>
      <c r="I3758" s="231"/>
      <c r="J3758" s="231"/>
      <c r="K3758" s="231"/>
      <c r="L3758" s="231"/>
      <c r="M3758" s="231"/>
      <c r="N3758" s="231"/>
      <c r="O3758" s="231"/>
      <c r="P3758" s="231"/>
      <c r="Q3758" s="231"/>
      <c r="R3758" s="231"/>
      <c r="S3758" s="231"/>
      <c r="T3758" s="231"/>
    </row>
    <row r="3759">
      <c r="A3759" s="257" t="str">
        <v>0501100008-20</v>
      </c>
      <c r="B3759" s="257" t="str">
        <v>0501100008</v>
      </c>
      <c r="C3759" s="257" t="str">
        <v>外交官拉杆箱</v>
      </c>
      <c r="D3759" s="257"/>
      <c r="E3759" s="257"/>
      <c r="F3759" s="257" t="str">
        <v>20英寸-HM-6272</v>
      </c>
      <c r="G3759" s="231"/>
      <c r="H3759" s="231"/>
      <c r="I3759" s="231"/>
      <c r="J3759" s="231"/>
      <c r="K3759" s="231"/>
      <c r="L3759" s="231"/>
      <c r="M3759" s="231"/>
      <c r="N3759" s="231"/>
      <c r="O3759" s="231"/>
      <c r="P3759" s="231"/>
      <c r="Q3759" s="231"/>
      <c r="R3759" s="231"/>
      <c r="S3759" s="231"/>
      <c r="T3759" s="231"/>
    </row>
    <row r="3760">
      <c r="A3760" s="257" t="str">
        <v>0501100008-20-2</v>
      </c>
      <c r="B3760" s="257" t="str">
        <v>0501100008</v>
      </c>
      <c r="C3760" s="257" t="str">
        <v>外交官拉杆箱</v>
      </c>
      <c r="D3760" s="257"/>
      <c r="E3760" s="257"/>
      <c r="F3760" s="257" t="str">
        <v>20英寸-HM-6272-2</v>
      </c>
      <c r="G3760" s="231"/>
      <c r="H3760" s="231"/>
      <c r="I3760" s="231"/>
      <c r="J3760" s="231"/>
      <c r="K3760" s="231"/>
      <c r="L3760" s="231"/>
      <c r="M3760" s="231"/>
      <c r="N3760" s="231"/>
      <c r="O3760" s="231"/>
      <c r="P3760" s="231"/>
      <c r="Q3760" s="231"/>
      <c r="R3760" s="231"/>
      <c r="S3760" s="231"/>
      <c r="T3760" s="231"/>
    </row>
    <row r="3761">
      <c r="A3761" s="257" t="str">
        <v>0501100008-24</v>
      </c>
      <c r="B3761" s="257" t="str">
        <v>0501100008</v>
      </c>
      <c r="C3761" s="257" t="str">
        <v>外交官拉杆箱</v>
      </c>
      <c r="D3761" s="257"/>
      <c r="E3761" s="257"/>
      <c r="F3761" s="257" t="str">
        <v>24英寸-HM-6273</v>
      </c>
      <c r="G3761" s="231"/>
      <c r="H3761" s="231"/>
      <c r="I3761" s="231"/>
      <c r="J3761" s="231"/>
      <c r="K3761" s="231"/>
      <c r="L3761" s="231"/>
      <c r="M3761" s="231"/>
      <c r="N3761" s="231"/>
      <c r="O3761" s="231"/>
      <c r="P3761" s="231"/>
      <c r="Q3761" s="231"/>
      <c r="R3761" s="231"/>
      <c r="S3761" s="231"/>
      <c r="T3761" s="231"/>
    </row>
    <row r="3762">
      <c r="A3762" s="257" t="str">
        <v>0103000033-1.5-b</v>
      </c>
      <c r="B3762" s="257" t="str">
        <v>0103000033</v>
      </c>
      <c r="C3762" s="257" t="str">
        <v>亚朵星球 抗菌天丝夏凉被</v>
      </c>
      <c r="D3762" s="257"/>
      <c r="E3762" s="257"/>
      <c r="F3762" s="257" t="str">
        <v>150*200cm薄雾樱</v>
      </c>
      <c r="G3762" s="231"/>
      <c r="H3762" s="231"/>
      <c r="I3762" s="231"/>
      <c r="J3762" s="231"/>
      <c r="K3762" s="231"/>
      <c r="L3762" s="231"/>
      <c r="M3762" s="231"/>
      <c r="N3762" s="231"/>
      <c r="O3762" s="231"/>
      <c r="P3762" s="231"/>
      <c r="Q3762" s="231"/>
      <c r="R3762" s="231"/>
      <c r="S3762" s="231"/>
      <c r="T3762" s="231"/>
    </row>
    <row r="3763">
      <c r="A3763" s="257" t="str">
        <v>0103000033-2.0-b</v>
      </c>
      <c r="B3763" s="257" t="str">
        <v>0103000033</v>
      </c>
      <c r="C3763" s="257" t="str">
        <v>亚朵星球 抗菌天丝夏凉被</v>
      </c>
      <c r="D3763" s="257"/>
      <c r="E3763" s="257"/>
      <c r="F3763" s="257" t="str">
        <v>200*230cm薄雾樱</v>
      </c>
      <c r="G3763" s="231"/>
      <c r="H3763" s="231"/>
      <c r="I3763" s="231"/>
      <c r="J3763" s="231"/>
      <c r="K3763" s="231"/>
      <c r="L3763" s="231"/>
      <c r="M3763" s="231"/>
      <c r="N3763" s="231"/>
      <c r="O3763" s="231"/>
      <c r="P3763" s="231"/>
      <c r="Q3763" s="231"/>
      <c r="R3763" s="231"/>
      <c r="S3763" s="231"/>
      <c r="T3763" s="231"/>
    </row>
    <row r="3764">
      <c r="A3764" s="257" t="str">
        <v>0103000033-1.5-z</v>
      </c>
      <c r="B3764" s="257" t="str">
        <v>0103000033</v>
      </c>
      <c r="C3764" s="257" t="str">
        <v>亚朵星球 抗菌天丝夏凉被</v>
      </c>
      <c r="D3764" s="257"/>
      <c r="E3764" s="257"/>
      <c r="F3764" s="257" t="str">
        <v>150*200cm竹青绿</v>
      </c>
      <c r="G3764" s="231"/>
      <c r="H3764" s="231"/>
      <c r="I3764" s="231"/>
      <c r="J3764" s="231"/>
      <c r="K3764" s="231"/>
      <c r="L3764" s="231"/>
      <c r="M3764" s="231"/>
      <c r="N3764" s="231"/>
      <c r="O3764" s="231"/>
      <c r="P3764" s="231"/>
      <c r="Q3764" s="231"/>
      <c r="R3764" s="231"/>
      <c r="S3764" s="231"/>
      <c r="T3764" s="231"/>
    </row>
    <row r="3765">
      <c r="A3765" s="257" t="str">
        <v>0103000033-2.0-z</v>
      </c>
      <c r="B3765" s="257" t="str">
        <v>0103000033</v>
      </c>
      <c r="C3765" s="257" t="str">
        <v>亚朵星球 抗菌天丝夏凉被</v>
      </c>
      <c r="D3765" s="257"/>
      <c r="E3765" s="257"/>
      <c r="F3765" s="257" t="str">
        <v>200*230cm竹青绿</v>
      </c>
      <c r="G3765" s="231"/>
      <c r="H3765" s="231"/>
      <c r="I3765" s="231"/>
      <c r="J3765" s="231"/>
      <c r="K3765" s="231"/>
      <c r="L3765" s="231"/>
      <c r="M3765" s="231"/>
      <c r="N3765" s="231"/>
      <c r="O3765" s="231"/>
      <c r="P3765" s="231"/>
      <c r="Q3765" s="231"/>
      <c r="R3765" s="231"/>
      <c r="S3765" s="231"/>
      <c r="T3765" s="231"/>
    </row>
    <row r="3766">
      <c r="A3766" s="257" t="str">
        <v>0103000033-1.5-y</v>
      </c>
      <c r="B3766" s="257" t="str">
        <v>0103000033</v>
      </c>
      <c r="C3766" s="257" t="str">
        <v>亚朵星球 抗菌天丝夏凉被</v>
      </c>
      <c r="D3766" s="257"/>
      <c r="E3766" s="257"/>
      <c r="F3766" s="257" t="str">
        <v>150*200cm月白灰</v>
      </c>
      <c r="G3766" s="231"/>
      <c r="H3766" s="231"/>
      <c r="I3766" s="231"/>
      <c r="J3766" s="231"/>
      <c r="K3766" s="231"/>
      <c r="L3766" s="231"/>
      <c r="M3766" s="231"/>
      <c r="N3766" s="231"/>
      <c r="O3766" s="231"/>
      <c r="P3766" s="231"/>
      <c r="Q3766" s="231"/>
      <c r="R3766" s="231"/>
      <c r="S3766" s="231"/>
      <c r="T3766" s="231"/>
    </row>
    <row r="3767">
      <c r="A3767" s="257" t="str">
        <v>0103000033-2.0-y</v>
      </c>
      <c r="B3767" s="257" t="str">
        <v>0103000033</v>
      </c>
      <c r="C3767" s="257" t="str">
        <v>亚朵星球 抗菌天丝夏凉被</v>
      </c>
      <c r="D3767" s="257"/>
      <c r="E3767" s="257"/>
      <c r="F3767" s="257" t="str">
        <v>200*230cm月白灰</v>
      </c>
      <c r="G3767" s="231"/>
      <c r="H3767" s="231"/>
      <c r="I3767" s="231"/>
      <c r="J3767" s="231"/>
      <c r="K3767" s="231"/>
      <c r="L3767" s="231"/>
      <c r="M3767" s="231"/>
      <c r="N3767" s="231"/>
      <c r="O3767" s="231"/>
      <c r="P3767" s="231"/>
      <c r="Q3767" s="231"/>
      <c r="R3767" s="231"/>
      <c r="S3767" s="231"/>
      <c r="T3767" s="231"/>
    </row>
    <row r="3768">
      <c r="A3768" s="257" t="str">
        <v>ZX001</v>
      </c>
      <c r="B3768" s="257" t="str">
        <v>ZX</v>
      </c>
      <c r="C3768" s="257" t="str">
        <v>淮安仓纸箱</v>
      </c>
      <c r="D3768" s="257"/>
      <c r="E3768" s="257"/>
      <c r="F3768" s="257" t="str">
        <v>8*8*32-1</v>
      </c>
      <c r="G3768" s="231"/>
      <c r="H3768" s="231"/>
      <c r="I3768" s="231"/>
      <c r="J3768" s="231"/>
      <c r="K3768" s="231"/>
      <c r="L3768" s="231"/>
      <c r="M3768" s="231"/>
      <c r="N3768" s="231"/>
      <c r="O3768" s="231"/>
      <c r="P3768" s="231"/>
      <c r="Q3768" s="231"/>
      <c r="R3768" s="231"/>
      <c r="S3768" s="231"/>
      <c r="T3768" s="231"/>
    </row>
    <row r="3769">
      <c r="A3769" s="257" t="str">
        <v>ZX002</v>
      </c>
      <c r="B3769" s="257" t="str">
        <v>ZX</v>
      </c>
      <c r="C3769" s="257" t="str">
        <v>淮安仓纸箱</v>
      </c>
      <c r="D3769" s="257"/>
      <c r="E3769" s="257"/>
      <c r="F3769" s="257" t="str">
        <v>8*8*53-2</v>
      </c>
      <c r="G3769" s="231"/>
      <c r="H3769" s="231"/>
      <c r="I3769" s="231"/>
      <c r="J3769" s="231"/>
      <c r="K3769" s="231"/>
      <c r="L3769" s="231"/>
      <c r="M3769" s="231"/>
      <c r="N3769" s="231"/>
      <c r="O3769" s="231"/>
      <c r="P3769" s="231"/>
      <c r="Q3769" s="231"/>
      <c r="R3769" s="231"/>
      <c r="S3769" s="231"/>
      <c r="T3769" s="231"/>
    </row>
    <row r="3770">
      <c r="A3770" s="257" t="str">
        <v>ZX003</v>
      </c>
      <c r="B3770" s="257" t="str">
        <v>ZX</v>
      </c>
      <c r="C3770" s="257" t="str">
        <v>淮安仓纸箱</v>
      </c>
      <c r="D3770" s="257"/>
      <c r="E3770" s="257"/>
      <c r="F3770" s="257" t="str">
        <v>23*14*7.5-3</v>
      </c>
      <c r="G3770" s="231"/>
      <c r="H3770" s="231"/>
      <c r="I3770" s="231"/>
      <c r="J3770" s="231"/>
      <c r="K3770" s="231"/>
      <c r="L3770" s="231"/>
      <c r="M3770" s="231"/>
      <c r="N3770" s="231"/>
      <c r="O3770" s="231"/>
      <c r="P3770" s="231"/>
      <c r="Q3770" s="231"/>
      <c r="R3770" s="231"/>
      <c r="S3770" s="231"/>
      <c r="T3770" s="231"/>
    </row>
    <row r="3771">
      <c r="A3771" s="257" t="str">
        <v>ZX004</v>
      </c>
      <c r="B3771" s="257" t="str">
        <v>ZX</v>
      </c>
      <c r="C3771" s="257" t="str">
        <v>淮安仓纸箱</v>
      </c>
      <c r="D3771" s="257"/>
      <c r="E3771" s="257"/>
      <c r="F3771" s="257" t="str">
        <v>22*11*14-4</v>
      </c>
      <c r="G3771" s="231"/>
      <c r="H3771" s="231"/>
      <c r="I3771" s="231"/>
      <c r="J3771" s="231"/>
      <c r="K3771" s="231"/>
      <c r="L3771" s="231"/>
      <c r="M3771" s="231"/>
      <c r="N3771" s="231"/>
      <c r="O3771" s="231"/>
      <c r="P3771" s="231"/>
      <c r="Q3771" s="231"/>
      <c r="R3771" s="231"/>
      <c r="S3771" s="231"/>
      <c r="T3771" s="231"/>
    </row>
    <row r="3772">
      <c r="A3772" s="257" t="str">
        <v>ZX005</v>
      </c>
      <c r="B3772" s="257" t="str">
        <v>ZX</v>
      </c>
      <c r="C3772" s="257" t="str">
        <v>淮安仓纸箱</v>
      </c>
      <c r="D3772" s="257"/>
      <c r="E3772" s="257"/>
      <c r="F3772" s="257" t="str">
        <v>26*15*18-5</v>
      </c>
      <c r="G3772" s="231"/>
      <c r="H3772" s="231"/>
      <c r="I3772" s="231"/>
      <c r="J3772" s="231"/>
      <c r="K3772" s="231"/>
      <c r="L3772" s="231"/>
      <c r="M3772" s="231"/>
      <c r="N3772" s="231"/>
      <c r="O3772" s="231"/>
      <c r="P3772" s="231"/>
      <c r="Q3772" s="231"/>
      <c r="R3772" s="231"/>
      <c r="S3772" s="231"/>
      <c r="T3772" s="231"/>
    </row>
    <row r="3773">
      <c r="A3773" s="257" t="str">
        <v>ZX006</v>
      </c>
      <c r="B3773" s="257" t="str">
        <v>ZX</v>
      </c>
      <c r="C3773" s="257" t="str">
        <v>淮安仓纸箱</v>
      </c>
      <c r="D3773" s="257"/>
      <c r="E3773" s="257"/>
      <c r="F3773" s="257" t="str">
        <v>27*16.5*28-6</v>
      </c>
      <c r="G3773" s="231"/>
      <c r="H3773" s="231"/>
      <c r="I3773" s="231"/>
      <c r="J3773" s="231"/>
      <c r="K3773" s="231"/>
      <c r="L3773" s="231"/>
      <c r="M3773" s="231"/>
      <c r="N3773" s="231"/>
      <c r="O3773" s="231"/>
      <c r="P3773" s="231"/>
      <c r="Q3773" s="231"/>
      <c r="R3773" s="231"/>
      <c r="S3773" s="231"/>
      <c r="T3773" s="231"/>
    </row>
    <row r="3774">
      <c r="A3774" s="257" t="str">
        <v>ZX007</v>
      </c>
      <c r="B3774" s="257" t="str">
        <v>ZX</v>
      </c>
      <c r="C3774" s="257" t="str">
        <v>淮安仓纸箱</v>
      </c>
      <c r="D3774" s="257"/>
      <c r="E3774" s="257"/>
      <c r="F3774" s="257" t="str">
        <v>42.5*20*19-7</v>
      </c>
      <c r="G3774" s="231"/>
      <c r="H3774" s="231"/>
      <c r="I3774" s="231"/>
      <c r="J3774" s="231"/>
      <c r="K3774" s="231"/>
      <c r="L3774" s="231"/>
      <c r="M3774" s="231"/>
      <c r="N3774" s="231"/>
      <c r="O3774" s="231"/>
      <c r="P3774" s="231"/>
      <c r="Q3774" s="231"/>
      <c r="R3774" s="231"/>
      <c r="S3774" s="231"/>
      <c r="T3774" s="231"/>
    </row>
    <row r="3775">
      <c r="A3775" s="257" t="str">
        <v>ZX008</v>
      </c>
      <c r="B3775" s="257" t="str">
        <v>ZX</v>
      </c>
      <c r="C3775" s="257" t="str">
        <v>淮安仓纸箱</v>
      </c>
      <c r="D3775" s="257"/>
      <c r="E3775" s="257"/>
      <c r="F3775" s="257" t="str">
        <v>35*19*23-8</v>
      </c>
      <c r="G3775" s="231"/>
      <c r="H3775" s="231"/>
      <c r="I3775" s="231"/>
      <c r="J3775" s="231"/>
      <c r="K3775" s="231"/>
      <c r="L3775" s="231"/>
      <c r="M3775" s="231"/>
      <c r="N3775" s="231"/>
      <c r="O3775" s="231"/>
      <c r="P3775" s="231"/>
      <c r="Q3775" s="231"/>
      <c r="R3775" s="231"/>
      <c r="S3775" s="231"/>
      <c r="T3775" s="231"/>
    </row>
    <row r="3776">
      <c r="A3776" s="257" t="str">
        <v>ZX009</v>
      </c>
      <c r="B3776" s="257" t="str">
        <v>ZX</v>
      </c>
      <c r="C3776" s="257" t="str">
        <v>淮安仓纸箱</v>
      </c>
      <c r="D3776" s="257"/>
      <c r="E3776" s="257"/>
      <c r="F3776" s="257" t="str">
        <v>42.5*20*28-9</v>
      </c>
      <c r="G3776" s="231"/>
      <c r="H3776" s="231"/>
      <c r="I3776" s="231"/>
      <c r="J3776" s="231"/>
      <c r="K3776" s="231"/>
      <c r="L3776" s="231"/>
      <c r="M3776" s="231"/>
      <c r="N3776" s="231"/>
      <c r="O3776" s="231"/>
      <c r="P3776" s="231"/>
      <c r="Q3776" s="231"/>
      <c r="R3776" s="231"/>
      <c r="S3776" s="231"/>
      <c r="T3776" s="231"/>
    </row>
    <row r="3777">
      <c r="A3777" s="257" t="str">
        <v>ZX010</v>
      </c>
      <c r="B3777" s="257" t="str">
        <v>ZX</v>
      </c>
      <c r="C3777" s="257" t="str">
        <v>淮安仓纸箱</v>
      </c>
      <c r="D3777" s="257"/>
      <c r="E3777" s="257"/>
      <c r="F3777" s="257" t="str">
        <v>41*25*27-10</v>
      </c>
      <c r="G3777" s="231"/>
      <c r="H3777" s="231"/>
      <c r="I3777" s="231"/>
      <c r="J3777" s="231"/>
      <c r="K3777" s="231"/>
      <c r="L3777" s="231"/>
      <c r="M3777" s="231"/>
      <c r="N3777" s="231"/>
      <c r="O3777" s="231"/>
      <c r="P3777" s="231"/>
      <c r="Q3777" s="231"/>
      <c r="R3777" s="231"/>
      <c r="S3777" s="231"/>
      <c r="T3777" s="231"/>
    </row>
    <row r="3778">
      <c r="A3778" s="257" t="str">
        <v>ZX011</v>
      </c>
      <c r="B3778" s="257" t="str">
        <v>ZX</v>
      </c>
      <c r="C3778" s="257" t="str">
        <v>淮安仓纸箱</v>
      </c>
      <c r="D3778" s="257"/>
      <c r="E3778" s="257"/>
      <c r="F3778" s="257" t="str">
        <v>43*20.5*38-11</v>
      </c>
      <c r="G3778" s="231"/>
      <c r="H3778" s="231"/>
      <c r="I3778" s="231"/>
      <c r="J3778" s="231"/>
      <c r="K3778" s="231"/>
      <c r="L3778" s="231"/>
      <c r="M3778" s="231"/>
      <c r="N3778" s="231"/>
      <c r="O3778" s="231"/>
      <c r="P3778" s="231"/>
      <c r="Q3778" s="231"/>
      <c r="R3778" s="231"/>
      <c r="S3778" s="231"/>
      <c r="T3778" s="231"/>
    </row>
    <row r="3779">
      <c r="A3779" s="257" t="str">
        <v>ZX012</v>
      </c>
      <c r="B3779" s="257" t="str">
        <v>ZX</v>
      </c>
      <c r="C3779" s="257" t="str">
        <v>淮安仓纸箱</v>
      </c>
      <c r="D3779" s="257"/>
      <c r="E3779" s="257"/>
      <c r="F3779" s="257" t="str">
        <v>60*38*20-12</v>
      </c>
      <c r="G3779" s="231"/>
      <c r="H3779" s="231"/>
      <c r="I3779" s="231"/>
      <c r="J3779" s="231"/>
      <c r="K3779" s="231"/>
      <c r="L3779" s="231"/>
      <c r="M3779" s="231"/>
      <c r="N3779" s="231"/>
      <c r="O3779" s="231"/>
      <c r="P3779" s="231"/>
      <c r="Q3779" s="231"/>
      <c r="R3779" s="231"/>
      <c r="S3779" s="231"/>
      <c r="T3779" s="231"/>
    </row>
    <row r="3780">
      <c r="A3780" s="257" t="str">
        <v>ZX013</v>
      </c>
      <c r="B3780" s="257" t="str">
        <v>ZX</v>
      </c>
      <c r="C3780" s="257" t="str">
        <v>淮安仓纸箱</v>
      </c>
      <c r="D3780" s="257"/>
      <c r="E3780" s="257"/>
      <c r="F3780" s="257" t="str">
        <v>60*37*24-13</v>
      </c>
      <c r="G3780" s="231"/>
      <c r="H3780" s="231"/>
      <c r="I3780" s="231"/>
      <c r="J3780" s="231"/>
      <c r="K3780" s="231"/>
      <c r="L3780" s="231"/>
      <c r="M3780" s="231"/>
      <c r="N3780" s="231"/>
      <c r="O3780" s="231"/>
      <c r="P3780" s="231"/>
      <c r="Q3780" s="231"/>
      <c r="R3780" s="231"/>
      <c r="S3780" s="231"/>
      <c r="T3780" s="231"/>
    </row>
    <row r="3781">
      <c r="A3781" s="257" t="str">
        <v>ZX014</v>
      </c>
      <c r="B3781" s="257" t="str">
        <v>ZX</v>
      </c>
      <c r="C3781" s="257" t="str">
        <v>淮安仓纸箱</v>
      </c>
      <c r="D3781" s="257"/>
      <c r="E3781" s="257"/>
      <c r="F3781" s="257" t="str">
        <v>46*36*34-14</v>
      </c>
      <c r="G3781" s="231"/>
      <c r="H3781" s="231"/>
      <c r="I3781" s="231"/>
      <c r="J3781" s="231"/>
      <c r="K3781" s="231"/>
      <c r="L3781" s="231"/>
      <c r="M3781" s="231"/>
      <c r="N3781" s="231"/>
      <c r="O3781" s="231"/>
      <c r="P3781" s="231"/>
      <c r="Q3781" s="231"/>
      <c r="R3781" s="231"/>
      <c r="S3781" s="231"/>
      <c r="T3781" s="231"/>
    </row>
    <row r="3782">
      <c r="A3782" s="257" t="str">
        <v>ZX015</v>
      </c>
      <c r="B3782" s="257" t="str">
        <v>ZX</v>
      </c>
      <c r="C3782" s="257" t="str">
        <v>淮安仓纸箱</v>
      </c>
      <c r="D3782" s="257"/>
      <c r="E3782" s="257"/>
      <c r="F3782" s="257" t="str">
        <v>60*35.5*35-15</v>
      </c>
      <c r="G3782" s="231"/>
      <c r="H3782" s="231"/>
      <c r="I3782" s="231"/>
      <c r="J3782" s="231"/>
      <c r="K3782" s="231"/>
      <c r="L3782" s="231"/>
      <c r="M3782" s="231"/>
      <c r="N3782" s="231"/>
      <c r="O3782" s="231"/>
      <c r="P3782" s="231"/>
      <c r="Q3782" s="231"/>
      <c r="R3782" s="231"/>
      <c r="S3782" s="231"/>
      <c r="T3782" s="231"/>
    </row>
    <row r="3783">
      <c r="A3783" s="257" t="str">
        <v>ZX016</v>
      </c>
      <c r="B3783" s="257" t="str">
        <v>ZX</v>
      </c>
      <c r="C3783" s="257" t="str">
        <v>淮安仓纸箱</v>
      </c>
      <c r="D3783" s="257"/>
      <c r="E3783" s="257"/>
      <c r="F3783" s="257" t="str">
        <v>70*47*32-16</v>
      </c>
      <c r="G3783" s="231"/>
      <c r="H3783" s="231"/>
      <c r="I3783" s="231"/>
      <c r="J3783" s="231"/>
      <c r="K3783" s="231"/>
      <c r="L3783" s="231"/>
      <c r="M3783" s="231"/>
      <c r="N3783" s="231"/>
      <c r="O3783" s="231"/>
      <c r="P3783" s="231"/>
      <c r="Q3783" s="231"/>
      <c r="R3783" s="231"/>
      <c r="S3783" s="231"/>
      <c r="T3783" s="231"/>
    </row>
    <row r="3784">
      <c r="A3784" s="257" t="str">
        <v>ZX017</v>
      </c>
      <c r="B3784" s="257" t="str">
        <v>ZX</v>
      </c>
      <c r="C3784" s="257" t="str">
        <v>淮安仓纸箱</v>
      </c>
      <c r="D3784" s="257"/>
      <c r="E3784" s="257"/>
      <c r="F3784" s="257" t="str">
        <v>12*10*30-17</v>
      </c>
      <c r="G3784" s="231"/>
      <c r="H3784" s="231"/>
      <c r="I3784" s="231"/>
      <c r="J3784" s="231"/>
      <c r="K3784" s="231"/>
      <c r="L3784" s="231"/>
      <c r="M3784" s="231"/>
      <c r="N3784" s="231"/>
      <c r="O3784" s="231"/>
      <c r="P3784" s="231"/>
      <c r="Q3784" s="231"/>
      <c r="R3784" s="231"/>
      <c r="S3784" s="231"/>
      <c r="T3784" s="231"/>
    </row>
    <row r="3785">
      <c r="A3785" s="257" t="str">
        <v>ZX018</v>
      </c>
      <c r="B3785" s="257" t="str">
        <v>ZX</v>
      </c>
      <c r="C3785" s="257" t="str">
        <v>淮安仓纸箱</v>
      </c>
      <c r="D3785" s="257"/>
      <c r="E3785" s="257"/>
      <c r="F3785" s="257" t="str">
        <v>26*22*14-18</v>
      </c>
      <c r="G3785" s="231"/>
      <c r="H3785" s="231"/>
      <c r="I3785" s="231"/>
      <c r="J3785" s="231"/>
      <c r="K3785" s="231"/>
      <c r="L3785" s="231"/>
      <c r="M3785" s="231"/>
      <c r="N3785" s="231"/>
      <c r="O3785" s="231"/>
      <c r="P3785" s="231"/>
      <c r="Q3785" s="231"/>
      <c r="R3785" s="231"/>
      <c r="S3785" s="231"/>
      <c r="T3785" s="231"/>
    </row>
    <row r="3786">
      <c r="A3786" s="257" t="str">
        <v>ZX019</v>
      </c>
      <c r="B3786" s="257" t="str">
        <v>ZX</v>
      </c>
      <c r="C3786" s="257" t="str">
        <v>淮安仓纸箱</v>
      </c>
      <c r="D3786" s="257"/>
      <c r="E3786" s="257"/>
      <c r="F3786" s="257" t="str">
        <v>26*23*14-19</v>
      </c>
      <c r="G3786" s="231"/>
      <c r="H3786" s="231"/>
      <c r="I3786" s="231"/>
      <c r="J3786" s="231"/>
      <c r="K3786" s="231"/>
      <c r="L3786" s="231"/>
      <c r="M3786" s="231"/>
      <c r="N3786" s="231"/>
      <c r="O3786" s="231"/>
      <c r="P3786" s="231"/>
      <c r="Q3786" s="231"/>
      <c r="R3786" s="231"/>
      <c r="S3786" s="231"/>
      <c r="T3786" s="231"/>
    </row>
    <row r="3787">
      <c r="A3787" s="257" t="str">
        <v>ZX020</v>
      </c>
      <c r="B3787" s="257" t="str">
        <v>ZX</v>
      </c>
      <c r="C3787" s="257" t="str">
        <v>淮安仓纸箱</v>
      </c>
      <c r="D3787" s="257"/>
      <c r="E3787" s="257"/>
      <c r="F3787" s="257" t="str">
        <v>28*20.5*13-20</v>
      </c>
      <c r="G3787" s="231"/>
      <c r="H3787" s="231"/>
      <c r="I3787" s="231"/>
      <c r="J3787" s="231"/>
      <c r="K3787" s="231"/>
      <c r="L3787" s="231"/>
      <c r="M3787" s="231"/>
      <c r="N3787" s="231"/>
      <c r="O3787" s="231"/>
      <c r="P3787" s="231"/>
      <c r="Q3787" s="231"/>
      <c r="R3787" s="231"/>
      <c r="S3787" s="231"/>
      <c r="T3787" s="231"/>
    </row>
    <row r="3788">
      <c r="A3788" s="257" t="str">
        <v>ZX021</v>
      </c>
      <c r="B3788" s="257" t="str">
        <v>ZX</v>
      </c>
      <c r="C3788" s="257" t="str">
        <v>淮安仓纸箱</v>
      </c>
      <c r="D3788" s="257"/>
      <c r="E3788" s="257"/>
      <c r="F3788" s="257" t="str">
        <v>28*21*13.5-21</v>
      </c>
      <c r="G3788" s="231"/>
      <c r="H3788" s="231"/>
      <c r="I3788" s="231"/>
      <c r="J3788" s="231"/>
      <c r="K3788" s="231"/>
      <c r="L3788" s="231"/>
      <c r="M3788" s="231"/>
      <c r="N3788" s="231"/>
      <c r="O3788" s="231"/>
      <c r="P3788" s="231"/>
      <c r="Q3788" s="231"/>
      <c r="R3788" s="231"/>
      <c r="S3788" s="231"/>
      <c r="T3788" s="231"/>
    </row>
    <row r="3789">
      <c r="A3789" s="257" t="str">
        <v>ZX023</v>
      </c>
      <c r="B3789" s="257" t="str">
        <v>ZX</v>
      </c>
      <c r="C3789" s="257" t="str">
        <v>淮安仓纸箱</v>
      </c>
      <c r="D3789" s="257"/>
      <c r="E3789" s="257"/>
      <c r="F3789" s="257" t="str">
        <v>32*21*30.5-23</v>
      </c>
      <c r="G3789" s="231"/>
      <c r="H3789" s="231"/>
      <c r="I3789" s="231"/>
      <c r="J3789" s="231"/>
      <c r="K3789" s="231"/>
      <c r="L3789" s="231"/>
      <c r="M3789" s="231"/>
      <c r="N3789" s="231"/>
      <c r="O3789" s="231"/>
      <c r="P3789" s="231"/>
      <c r="Q3789" s="231"/>
      <c r="R3789" s="231"/>
      <c r="S3789" s="231"/>
      <c r="T3789" s="231"/>
    </row>
    <row r="3790">
      <c r="A3790" s="257" t="str">
        <v>ZX025</v>
      </c>
      <c r="B3790" s="257" t="str">
        <v>ZX</v>
      </c>
      <c r="C3790" s="257" t="str">
        <v>淮安仓纸箱</v>
      </c>
      <c r="D3790" s="257"/>
      <c r="E3790" s="257"/>
      <c r="F3790" s="257" t="str">
        <v>43*17*8.5-25</v>
      </c>
      <c r="G3790" s="231"/>
      <c r="H3790" s="231"/>
      <c r="I3790" s="231"/>
      <c r="J3790" s="231"/>
      <c r="K3790" s="231"/>
      <c r="L3790" s="231"/>
      <c r="M3790" s="231"/>
      <c r="N3790" s="231"/>
      <c r="O3790" s="231"/>
      <c r="P3790" s="231"/>
      <c r="Q3790" s="231"/>
      <c r="R3790" s="231"/>
      <c r="S3790" s="231"/>
      <c r="T3790" s="231"/>
    </row>
    <row r="3791">
      <c r="A3791" s="257" t="str">
        <v>ZX026</v>
      </c>
      <c r="B3791" s="257" t="str">
        <v>ZX</v>
      </c>
      <c r="C3791" s="257" t="str">
        <v>淮安仓纸箱</v>
      </c>
      <c r="D3791" s="257"/>
      <c r="E3791" s="257"/>
      <c r="F3791" s="257" t="str">
        <v>56*41*12.5-26</v>
      </c>
      <c r="G3791" s="231"/>
      <c r="H3791" s="231"/>
      <c r="I3791" s="231"/>
      <c r="J3791" s="231"/>
      <c r="K3791" s="231"/>
      <c r="L3791" s="231"/>
      <c r="M3791" s="231"/>
      <c r="N3791" s="231"/>
      <c r="O3791" s="231"/>
      <c r="P3791" s="231"/>
      <c r="Q3791" s="231"/>
      <c r="R3791" s="231"/>
      <c r="S3791" s="231"/>
      <c r="T3791" s="231"/>
    </row>
    <row r="3792">
      <c r="A3792" s="257" t="str">
        <v>ZX028</v>
      </c>
      <c r="B3792" s="257" t="str">
        <v>ZX</v>
      </c>
      <c r="C3792" s="257" t="str">
        <v>淮安仓纸箱</v>
      </c>
      <c r="D3792" s="257"/>
      <c r="E3792" s="257"/>
      <c r="F3792" s="257" t="str">
        <v>64*38*13-28</v>
      </c>
      <c r="G3792" s="231"/>
      <c r="H3792" s="231"/>
      <c r="I3792" s="231"/>
      <c r="J3792" s="231"/>
      <c r="K3792" s="231"/>
      <c r="L3792" s="231"/>
      <c r="M3792" s="231"/>
      <c r="N3792" s="231"/>
      <c r="O3792" s="231"/>
      <c r="P3792" s="231"/>
      <c r="Q3792" s="231"/>
      <c r="R3792" s="231"/>
      <c r="S3792" s="231"/>
      <c r="T3792" s="231"/>
    </row>
    <row r="3793">
      <c r="A3793" s="257" t="str">
        <v>ZX029</v>
      </c>
      <c r="B3793" s="257" t="str">
        <v>ZX</v>
      </c>
      <c r="C3793" s="257" t="str">
        <v>淮安仓纸箱</v>
      </c>
      <c r="D3793" s="257"/>
      <c r="E3793" s="257"/>
      <c r="F3793" s="257" t="str">
        <v>60*45*20-29</v>
      </c>
      <c r="G3793" s="231"/>
      <c r="H3793" s="231"/>
      <c r="I3793" s="231"/>
      <c r="J3793" s="231"/>
      <c r="K3793" s="231"/>
      <c r="L3793" s="231"/>
      <c r="M3793" s="231"/>
      <c r="N3793" s="231"/>
      <c r="O3793" s="231"/>
      <c r="P3793" s="231"/>
      <c r="Q3793" s="231"/>
      <c r="R3793" s="231"/>
      <c r="S3793" s="231"/>
      <c r="T3793" s="231"/>
    </row>
    <row r="3794">
      <c r="A3794" s="257" t="str">
        <v>ZX030</v>
      </c>
      <c r="B3794" s="257" t="str">
        <v>ZX</v>
      </c>
      <c r="C3794" s="257" t="str">
        <v>淮安仓纸箱</v>
      </c>
      <c r="D3794" s="257"/>
      <c r="E3794" s="257"/>
      <c r="F3794" s="257" t="str">
        <v>60*45*20-29</v>
      </c>
      <c r="G3794" s="231"/>
      <c r="H3794" s="231"/>
      <c r="I3794" s="231"/>
      <c r="J3794" s="231"/>
      <c r="K3794" s="231"/>
      <c r="L3794" s="231"/>
      <c r="M3794" s="231"/>
      <c r="N3794" s="231"/>
      <c r="O3794" s="231"/>
      <c r="P3794" s="231"/>
      <c r="Q3794" s="231"/>
      <c r="R3794" s="231"/>
      <c r="S3794" s="231"/>
      <c r="T3794" s="231"/>
    </row>
    <row r="3795">
      <c r="A3795" s="257" t="str">
        <v>0105100050-1.2-22</v>
      </c>
      <c r="B3795" s="257" t="str">
        <v>0105100050</v>
      </c>
      <c r="C3795" s="257" t="str">
        <v>亚朵星球 普兰特双面护脊床垫（新版家用款）</v>
      </c>
      <c r="D3795" s="257"/>
      <c r="E3795" s="257"/>
      <c r="F3795" s="257" t="str">
        <v>默认,120cm,普通系列,120*200*22cm</v>
      </c>
      <c r="G3795" s="231"/>
      <c r="H3795" s="231"/>
      <c r="I3795" s="231"/>
      <c r="J3795" s="231"/>
      <c r="K3795" s="231"/>
      <c r="L3795" s="231"/>
      <c r="M3795" s="231"/>
      <c r="N3795" s="231"/>
      <c r="O3795" s="231"/>
      <c r="P3795" s="231"/>
      <c r="Q3795" s="231"/>
      <c r="R3795" s="231"/>
      <c r="S3795" s="231"/>
      <c r="T3795" s="231"/>
    </row>
    <row r="3796">
      <c r="A3796" s="257" t="str">
        <v>0105100050-1.5-22</v>
      </c>
      <c r="B3796" s="257" t="str">
        <v>0105100050</v>
      </c>
      <c r="C3796" s="257" t="str">
        <v>亚朵星球 普兰特双面护脊床垫（新版家用款）</v>
      </c>
      <c r="D3796" s="257"/>
      <c r="E3796" s="257"/>
      <c r="F3796" s="257" t="str">
        <v>默认,150cm,普通系列,150*200*22cm</v>
      </c>
      <c r="G3796" s="231"/>
      <c r="H3796" s="231"/>
      <c r="I3796" s="231"/>
      <c r="J3796" s="231"/>
      <c r="K3796" s="231"/>
      <c r="L3796" s="231"/>
      <c r="M3796" s="231"/>
      <c r="N3796" s="231"/>
      <c r="O3796" s="231"/>
      <c r="P3796" s="231"/>
      <c r="Q3796" s="231"/>
      <c r="R3796" s="231"/>
      <c r="S3796" s="231"/>
      <c r="T3796" s="231"/>
    </row>
    <row r="3797">
      <c r="A3797" s="257" t="str">
        <v>0105100050-1.8-22</v>
      </c>
      <c r="B3797" s="257" t="str">
        <v>0105100050</v>
      </c>
      <c r="C3797" s="257" t="str">
        <v>亚朵星球 普兰特双面护脊床垫（新版家用款）</v>
      </c>
      <c r="D3797" s="257"/>
      <c r="E3797" s="257"/>
      <c r="F3797" s="257" t="str">
        <v>默认,180cm,普通系列,180*200*22cm</v>
      </c>
      <c r="G3797" s="231"/>
      <c r="H3797" s="231"/>
      <c r="I3797" s="231"/>
      <c r="J3797" s="231"/>
      <c r="K3797" s="231"/>
      <c r="L3797" s="231"/>
      <c r="M3797" s="231"/>
      <c r="N3797" s="231"/>
      <c r="O3797" s="231"/>
      <c r="P3797" s="231"/>
      <c r="Q3797" s="231"/>
      <c r="R3797" s="231"/>
      <c r="S3797" s="231"/>
      <c r="T3797" s="231"/>
    </row>
    <row r="3798">
      <c r="A3798" s="257" t="str">
        <v>0102100057-1</v>
      </c>
      <c r="B3798" s="257" t="str">
        <v>0102100057</v>
      </c>
      <c r="C3798" s="257" t="str">
        <v>亚朵星球 慢回弹护颈记忆枕</v>
      </c>
      <c r="D3798" s="257"/>
      <c r="E3798" s="257"/>
      <c r="F3798" s="257" t="str">
        <v>70*42*8cm</v>
      </c>
      <c r="G3798" s="231"/>
      <c r="H3798" s="231"/>
      <c r="I3798" s="231"/>
      <c r="J3798" s="231"/>
      <c r="K3798" s="231"/>
      <c r="L3798" s="231"/>
      <c r="M3798" s="231"/>
      <c r="N3798" s="231"/>
      <c r="O3798" s="231"/>
      <c r="P3798" s="231"/>
      <c r="Q3798" s="231"/>
      <c r="R3798" s="231"/>
      <c r="S3798" s="231"/>
      <c r="T3798" s="231"/>
    </row>
    <row r="3799">
      <c r="A3799" s="257" t="str">
        <v>0102100057-2</v>
      </c>
      <c r="B3799" s="257" t="str">
        <v>0102100057</v>
      </c>
      <c r="C3799" s="257" t="str">
        <v>亚朵星球 慢回弹护颈记忆枕</v>
      </c>
      <c r="D3799" s="257"/>
      <c r="E3799" s="257"/>
      <c r="F3799" s="257" t="str">
        <v>70*42*10cm</v>
      </c>
      <c r="G3799" s="231"/>
      <c r="H3799" s="231"/>
      <c r="I3799" s="231"/>
      <c r="J3799" s="231"/>
      <c r="K3799" s="231"/>
      <c r="L3799" s="231"/>
      <c r="M3799" s="231"/>
      <c r="N3799" s="231"/>
      <c r="O3799" s="231"/>
      <c r="P3799" s="231"/>
      <c r="Q3799" s="231"/>
      <c r="R3799" s="231"/>
      <c r="S3799" s="231"/>
      <c r="T3799" s="231"/>
    </row>
    <row r="3800">
      <c r="A3800" s="257" t="str">
        <v>010210005724052</v>
      </c>
      <c r="B3800" s="257" t="str">
        <v>0102100057</v>
      </c>
      <c r="C3800" s="257" t="str">
        <v>亚朵星球 慢回弹护颈记忆枕</v>
      </c>
      <c r="D3800" s="257"/>
      <c r="E3800" s="257"/>
      <c r="F3800" s="257" t="str">
        <v>米白色（23版）,普通系列,70*42*6cm</v>
      </c>
      <c r="G3800" s="231"/>
      <c r="H3800" s="231"/>
      <c r="I3800" s="231"/>
      <c r="J3800" s="231"/>
      <c r="K3800" s="231"/>
      <c r="L3800" s="231"/>
      <c r="M3800" s="231"/>
      <c r="N3800" s="231"/>
      <c r="O3800" s="231"/>
      <c r="P3800" s="231"/>
      <c r="Q3800" s="231"/>
      <c r="R3800" s="231"/>
      <c r="S3800" s="231"/>
      <c r="T3800" s="231"/>
    </row>
    <row r="3801">
      <c r="A3801" s="257" t="str">
        <v>010210005724022</v>
      </c>
      <c r="B3801" s="257" t="str">
        <v>0102100057</v>
      </c>
      <c r="C3801" s="257" t="str">
        <v>亚朵星球 慢回弹护颈记忆枕</v>
      </c>
      <c r="D3801" s="257"/>
      <c r="E3801" s="257"/>
      <c r="F3801" s="257" t="str">
        <v>米白色（23版）,普通系列,70*42*8cm</v>
      </c>
      <c r="G3801" s="231"/>
      <c r="H3801" s="231"/>
      <c r="I3801" s="231"/>
      <c r="J3801" s="231"/>
      <c r="K3801" s="231"/>
      <c r="L3801" s="231"/>
      <c r="M3801" s="231"/>
      <c r="N3801" s="231"/>
      <c r="O3801" s="231"/>
      <c r="P3801" s="231"/>
      <c r="Q3801" s="231"/>
      <c r="R3801" s="231"/>
      <c r="S3801" s="231"/>
      <c r="T3801" s="231"/>
    </row>
    <row r="3802">
      <c r="A3802" s="257" t="str">
        <v>010210005724021</v>
      </c>
      <c r="B3802" s="257" t="str">
        <v>0102100057</v>
      </c>
      <c r="C3802" s="257" t="str">
        <v>亚朵星球 慢回弹护颈记忆枕</v>
      </c>
      <c r="D3802" s="257"/>
      <c r="E3802" s="257"/>
      <c r="F3802" s="257" t="str">
        <v>米白色（23版）,普通系列,70*42*10cm</v>
      </c>
      <c r="G3802" s="231"/>
      <c r="H3802" s="231"/>
      <c r="I3802" s="231"/>
      <c r="J3802" s="231"/>
      <c r="K3802" s="231"/>
      <c r="L3802" s="231"/>
      <c r="M3802" s="231"/>
      <c r="N3802" s="231"/>
      <c r="O3802" s="231"/>
      <c r="P3802" s="231"/>
      <c r="Q3802" s="231"/>
      <c r="R3802" s="231"/>
      <c r="S3802" s="231"/>
      <c r="T3802" s="231"/>
    </row>
    <row r="3803">
      <c r="A3803" s="257" t="str">
        <v>010210005724053</v>
      </c>
      <c r="B3803" s="257" t="str">
        <v>0102100057</v>
      </c>
      <c r="C3803" s="257" t="str">
        <v>亚朵星球 慢回弹护颈记忆枕</v>
      </c>
      <c r="D3803" s="257"/>
      <c r="E3803" s="257"/>
      <c r="F3803" s="257" t="str">
        <v>米白色（23版）,普通系列,70*42*12cm</v>
      </c>
      <c r="G3803" s="231"/>
      <c r="H3803" s="231"/>
      <c r="I3803" s="231"/>
      <c r="J3803" s="231"/>
      <c r="K3803" s="231"/>
      <c r="L3803" s="231"/>
      <c r="M3803" s="231"/>
      <c r="N3803" s="231"/>
      <c r="O3803" s="231"/>
      <c r="P3803" s="231"/>
      <c r="Q3803" s="231"/>
      <c r="R3803" s="231"/>
      <c r="S3803" s="231"/>
      <c r="T3803" s="231"/>
    </row>
    <row r="3804">
      <c r="A3804" s="257" t="str">
        <v>010210005728653</v>
      </c>
      <c r="B3804" s="257" t="str">
        <v>0102100057</v>
      </c>
      <c r="C3804" s="257" t="str">
        <v>亚朵星球 慢回弹护颈记忆枕</v>
      </c>
      <c r="D3804" s="257"/>
      <c r="E3804" s="257"/>
      <c r="F3804" s="257" t="str">
        <v>默认（22版）,普通系列,70*42*12cm</v>
      </c>
      <c r="G3804" s="231"/>
      <c r="H3804" s="231"/>
      <c r="I3804" s="231"/>
      <c r="J3804" s="231"/>
      <c r="K3804" s="231"/>
      <c r="L3804" s="231"/>
      <c r="M3804" s="231"/>
      <c r="N3804" s="231"/>
      <c r="O3804" s="231"/>
      <c r="P3804" s="231"/>
      <c r="Q3804" s="231"/>
      <c r="R3804" s="231"/>
      <c r="S3804" s="231"/>
      <c r="T3804" s="231"/>
    </row>
    <row r="3805">
      <c r="A3805" s="257" t="str">
        <v>0105100051-0.9</v>
      </c>
      <c r="B3805" s="257" t="str">
        <v>0105100051</v>
      </c>
      <c r="C3805" s="257" t="str">
        <v>亚朵星球 普兰特空气感薄垫</v>
      </c>
      <c r="D3805" s="257"/>
      <c r="E3805" s="257"/>
      <c r="F3805" s="257" t="str">
        <v>默认,普通系列,90*190*5cm</v>
      </c>
      <c r="G3805" s="231"/>
      <c r="H3805" s="231"/>
      <c r="I3805" s="231"/>
      <c r="J3805" s="231"/>
      <c r="K3805" s="231"/>
      <c r="L3805" s="231"/>
      <c r="M3805" s="231"/>
      <c r="N3805" s="231"/>
      <c r="O3805" s="231"/>
      <c r="P3805" s="231"/>
      <c r="Q3805" s="231"/>
      <c r="R3805" s="231"/>
      <c r="S3805" s="231"/>
      <c r="T3805" s="231"/>
    </row>
    <row r="3806">
      <c r="A3806" s="257" t="str">
        <v>0105100051-1.2</v>
      </c>
      <c r="B3806" s="257" t="str">
        <v>0105100051</v>
      </c>
      <c r="C3806" s="257" t="str">
        <v>亚朵星球 普兰特空气感薄垫</v>
      </c>
      <c r="D3806" s="257"/>
      <c r="E3806" s="257"/>
      <c r="F3806" s="257" t="str">
        <v>默认,120cm,普通系列,120*200*5cm</v>
      </c>
      <c r="G3806" s="231"/>
      <c r="H3806" s="231"/>
      <c r="I3806" s="231"/>
      <c r="J3806" s="231"/>
      <c r="K3806" s="231"/>
      <c r="L3806" s="231"/>
      <c r="M3806" s="231"/>
      <c r="N3806" s="231"/>
      <c r="O3806" s="231"/>
      <c r="P3806" s="231"/>
      <c r="Q3806" s="231"/>
      <c r="R3806" s="231"/>
      <c r="S3806" s="231"/>
      <c r="T3806" s="231"/>
    </row>
    <row r="3807">
      <c r="A3807" s="257" t="str">
        <v>0105100051-1.5</v>
      </c>
      <c r="B3807" s="257" t="str">
        <v>0105100051</v>
      </c>
      <c r="C3807" s="257" t="str">
        <v>亚朵星球 普兰特空气感薄垫</v>
      </c>
      <c r="D3807" s="257"/>
      <c r="E3807" s="257"/>
      <c r="F3807" s="257" t="str">
        <v>默认,150cm,普通系列,150*200*5cm</v>
      </c>
      <c r="G3807" s="231"/>
      <c r="H3807" s="231"/>
      <c r="I3807" s="231"/>
      <c r="J3807" s="231"/>
      <c r="K3807" s="231"/>
      <c r="L3807" s="231"/>
      <c r="M3807" s="231"/>
      <c r="N3807" s="231"/>
      <c r="O3807" s="231"/>
      <c r="P3807" s="231"/>
      <c r="Q3807" s="231"/>
      <c r="R3807" s="231"/>
      <c r="S3807" s="231"/>
      <c r="T3807" s="231"/>
    </row>
    <row r="3808">
      <c r="A3808" s="257" t="str">
        <v>0105100051-1.8</v>
      </c>
      <c r="B3808" s="257" t="str">
        <v>0105100051</v>
      </c>
      <c r="C3808" s="257" t="str">
        <v>亚朵星球 普兰特空气感薄垫</v>
      </c>
      <c r="D3808" s="257"/>
      <c r="E3808" s="257"/>
      <c r="F3808" s="257" t="str">
        <v>默认,180cm,普通系列,180*200*5cm</v>
      </c>
      <c r="G3808" s="231"/>
      <c r="H3808" s="231"/>
      <c r="I3808" s="231"/>
      <c r="J3808" s="231"/>
      <c r="K3808" s="231"/>
      <c r="L3808" s="231"/>
      <c r="M3808" s="231"/>
      <c r="N3808" s="231"/>
      <c r="O3808" s="231"/>
      <c r="P3808" s="231"/>
      <c r="Q3808" s="231"/>
      <c r="R3808" s="231"/>
      <c r="S3808" s="231"/>
      <c r="T3808" s="231"/>
    </row>
    <row r="3809">
      <c r="A3809" s="257" t="str">
        <v>9999000050-1</v>
      </c>
      <c r="B3809" s="257" t="str">
        <v>9999000050</v>
      </c>
      <c r="C3809" s="257" t="str">
        <v>一次性牙膏牙刷</v>
      </c>
      <c r="D3809" s="257"/>
      <c r="E3809" s="257"/>
      <c r="F3809" s="257" t="str">
        <v>规格:牙刷,普通系列</v>
      </c>
      <c r="G3809" s="231"/>
      <c r="H3809" s="231"/>
      <c r="I3809" s="231"/>
      <c r="J3809" s="231"/>
      <c r="K3809" s="231"/>
      <c r="L3809" s="231"/>
      <c r="M3809" s="231"/>
      <c r="N3809" s="231"/>
      <c r="O3809" s="231"/>
      <c r="P3809" s="231"/>
      <c r="Q3809" s="231"/>
      <c r="R3809" s="231"/>
      <c r="S3809" s="231"/>
      <c r="T3809" s="231"/>
    </row>
    <row r="3810">
      <c r="A3810" s="257" t="str">
        <v>9999000050-2</v>
      </c>
      <c r="B3810" s="257" t="str">
        <v>9999000050</v>
      </c>
      <c r="C3810" s="257" t="str">
        <v>一次性牙膏牙刷</v>
      </c>
      <c r="D3810" s="257"/>
      <c r="E3810" s="257"/>
      <c r="F3810" s="257" t="str">
        <v>规格:牙膏,普通系列</v>
      </c>
      <c r="G3810" s="231"/>
      <c r="H3810" s="231"/>
      <c r="I3810" s="231"/>
      <c r="J3810" s="231"/>
      <c r="K3810" s="231"/>
      <c r="L3810" s="231"/>
      <c r="M3810" s="231"/>
      <c r="N3810" s="231"/>
      <c r="O3810" s="231"/>
      <c r="P3810" s="231"/>
      <c r="Q3810" s="231"/>
      <c r="R3810" s="231"/>
      <c r="S3810" s="231"/>
      <c r="T3810" s="231"/>
    </row>
    <row r="3811">
      <c r="A3811" s="257" t="str">
        <v>9999000051-1</v>
      </c>
      <c r="B3811" s="257" t="str">
        <v>9999000051</v>
      </c>
      <c r="C3811" s="257" t="str">
        <v>黑人牙膏牙刷</v>
      </c>
      <c r="D3811" s="257"/>
      <c r="E3811" s="257"/>
      <c r="F3811" s="257" t="str">
        <v>牙膏</v>
      </c>
      <c r="G3811" s="231"/>
      <c r="H3811" s="231"/>
      <c r="I3811" s="231"/>
      <c r="J3811" s="231"/>
      <c r="K3811" s="231"/>
      <c r="L3811" s="231"/>
      <c r="M3811" s="231"/>
      <c r="N3811" s="231"/>
      <c r="O3811" s="231"/>
      <c r="P3811" s="231"/>
      <c r="Q3811" s="231"/>
      <c r="R3811" s="231"/>
      <c r="S3811" s="231"/>
      <c r="T3811" s="231"/>
    </row>
    <row r="3812">
      <c r="A3812" s="257" t="str">
        <v>9999000051-2</v>
      </c>
      <c r="B3812" s="257" t="str">
        <v>9999000051</v>
      </c>
      <c r="C3812" s="257" t="str">
        <v>黑人牙膏牙刷</v>
      </c>
      <c r="D3812" s="257"/>
      <c r="E3812" s="257"/>
      <c r="F3812" s="257" t="str">
        <v>牙刷</v>
      </c>
      <c r="G3812" s="231"/>
      <c r="H3812" s="231"/>
      <c r="I3812" s="231"/>
      <c r="J3812" s="231"/>
      <c r="K3812" s="231"/>
      <c r="L3812" s="231"/>
      <c r="M3812" s="231"/>
      <c r="N3812" s="231"/>
      <c r="O3812" s="231"/>
      <c r="P3812" s="231"/>
      <c r="Q3812" s="231"/>
      <c r="R3812" s="231"/>
      <c r="S3812" s="231"/>
      <c r="T3812" s="231"/>
    </row>
    <row r="3813">
      <c r="A3813" s="257" t="str">
        <v>0412000013-1</v>
      </c>
      <c r="B3813" s="257" t="str">
        <v>0412000013</v>
      </c>
      <c r="C3813" s="257" t="str">
        <v>Q-Coffee 咖啡杯</v>
      </c>
      <c r="D3813" s="257"/>
      <c r="E3813" s="257"/>
      <c r="F3813" s="257" t="str">
        <v>粉黛派对-350ml</v>
      </c>
      <c r="G3813" s="231"/>
      <c r="H3813" s="231"/>
      <c r="I3813" s="231"/>
      <c r="J3813" s="231"/>
      <c r="K3813" s="231"/>
      <c r="L3813" s="231"/>
      <c r="M3813" s="231"/>
      <c r="N3813" s="231"/>
      <c r="O3813" s="231"/>
      <c r="P3813" s="231"/>
      <c r="Q3813" s="231"/>
      <c r="R3813" s="231"/>
      <c r="S3813" s="231"/>
      <c r="T3813" s="231"/>
    </row>
    <row r="3814">
      <c r="A3814" s="257" t="str">
        <v>0412000013-2</v>
      </c>
      <c r="B3814" s="257" t="str">
        <v>0412000013</v>
      </c>
      <c r="C3814" s="257" t="str">
        <v>Q-Coffee 咖啡杯</v>
      </c>
      <c r="D3814" s="257"/>
      <c r="E3814" s="257"/>
      <c r="F3814" s="257" t="str">
        <v>活力森林-350ml</v>
      </c>
      <c r="G3814" s="231"/>
      <c r="H3814" s="231"/>
      <c r="I3814" s="231"/>
      <c r="J3814" s="231"/>
      <c r="K3814" s="231"/>
      <c r="L3814" s="231"/>
      <c r="M3814" s="231"/>
      <c r="N3814" s="231"/>
      <c r="O3814" s="231"/>
      <c r="P3814" s="231"/>
      <c r="Q3814" s="231"/>
      <c r="R3814" s="231"/>
      <c r="S3814" s="231"/>
      <c r="T3814" s="231"/>
    </row>
    <row r="3815">
      <c r="A3815" s="257" t="str">
        <v>0412000013-3</v>
      </c>
      <c r="B3815" s="257" t="str">
        <v>0412000013</v>
      </c>
      <c r="C3815" s="257" t="str">
        <v>Q-Coffee 咖啡杯</v>
      </c>
      <c r="D3815" s="257"/>
      <c r="E3815" s="257"/>
      <c r="F3815" s="257" t="str">
        <v>波普海洋-350ml</v>
      </c>
      <c r="G3815" s="231"/>
      <c r="H3815" s="231"/>
      <c r="I3815" s="231"/>
      <c r="J3815" s="231"/>
      <c r="K3815" s="231"/>
      <c r="L3815" s="231"/>
      <c r="M3815" s="231"/>
      <c r="N3815" s="231"/>
      <c r="O3815" s="231"/>
      <c r="P3815" s="231"/>
      <c r="Q3815" s="231"/>
      <c r="R3815" s="231"/>
      <c r="S3815" s="231"/>
      <c r="T3815" s="231"/>
    </row>
    <row r="3816">
      <c r="A3816" s="257" t="str">
        <v>0412000013-4</v>
      </c>
      <c r="B3816" s="257" t="str">
        <v>0412000013</v>
      </c>
      <c r="C3816" s="257" t="str">
        <v>Q-Coffee 咖啡杯</v>
      </c>
      <c r="D3816" s="257"/>
      <c r="E3816" s="257"/>
      <c r="F3816" s="257" t="str">
        <v>慵懒咖灰-350ml</v>
      </c>
      <c r="G3816" s="231"/>
      <c r="H3816" s="231"/>
      <c r="I3816" s="231"/>
      <c r="J3816" s="231"/>
      <c r="K3816" s="231"/>
      <c r="L3816" s="231"/>
      <c r="M3816" s="231"/>
      <c r="N3816" s="231"/>
      <c r="O3816" s="231"/>
      <c r="P3816" s="231"/>
      <c r="Q3816" s="231"/>
      <c r="R3816" s="231"/>
      <c r="S3816" s="231"/>
      <c r="T3816" s="231"/>
    </row>
    <row r="3817">
      <c r="A3817" s="257" t="str">
        <v>0412000014-1</v>
      </c>
      <c r="B3817" s="257" t="str">
        <v>0412000014</v>
      </c>
      <c r="C3817" s="257" t="str">
        <v>utillife保温杯</v>
      </c>
      <c r="D3817" s="257"/>
      <c r="E3817" s="257"/>
      <c r="F3817" s="257" t="str">
        <v>丁香紫-420ml</v>
      </c>
      <c r="G3817" s="231"/>
      <c r="H3817" s="231"/>
      <c r="I3817" s="231"/>
      <c r="J3817" s="231"/>
      <c r="K3817" s="231"/>
      <c r="L3817" s="231"/>
      <c r="M3817" s="231"/>
      <c r="N3817" s="231"/>
      <c r="O3817" s="231"/>
      <c r="P3817" s="231"/>
      <c r="Q3817" s="231"/>
      <c r="R3817" s="231"/>
      <c r="S3817" s="231"/>
      <c r="T3817" s="231"/>
    </row>
    <row r="3818">
      <c r="A3818" s="257" t="str">
        <v>0412000014-2</v>
      </c>
      <c r="B3818" s="257" t="str">
        <v>0412000014</v>
      </c>
      <c r="C3818" s="257" t="str">
        <v>utillife保温杯</v>
      </c>
      <c r="D3818" s="257"/>
      <c r="E3818" s="257"/>
      <c r="F3818" s="257" t="str">
        <v>冰川白-420ml</v>
      </c>
      <c r="G3818" s="231"/>
      <c r="H3818" s="231"/>
      <c r="I3818" s="231"/>
      <c r="J3818" s="231"/>
      <c r="K3818" s="231"/>
      <c r="L3818" s="231"/>
      <c r="M3818" s="231"/>
      <c r="N3818" s="231"/>
      <c r="O3818" s="231"/>
      <c r="P3818" s="231"/>
      <c r="Q3818" s="231"/>
      <c r="R3818" s="231"/>
      <c r="S3818" s="231"/>
      <c r="T3818" s="231"/>
    </row>
    <row r="3819">
      <c r="A3819" s="257" t="str">
        <v>0412000014-3</v>
      </c>
      <c r="B3819" s="257" t="str">
        <v>0412000014</v>
      </c>
      <c r="C3819" s="257" t="str">
        <v>utillife保温杯</v>
      </c>
      <c r="D3819" s="257"/>
      <c r="E3819" s="257"/>
      <c r="F3819" s="257" t="str">
        <v>佩托绿-420ml</v>
      </c>
      <c r="G3819" s="231"/>
      <c r="H3819" s="231"/>
      <c r="I3819" s="231"/>
      <c r="J3819" s="231"/>
      <c r="K3819" s="231"/>
      <c r="L3819" s="231"/>
      <c r="M3819" s="231"/>
      <c r="N3819" s="231"/>
      <c r="O3819" s="231"/>
      <c r="P3819" s="231"/>
      <c r="Q3819" s="231"/>
      <c r="R3819" s="231"/>
      <c r="S3819" s="231"/>
      <c r="T3819" s="231"/>
    </row>
    <row r="3820">
      <c r="A3820" s="257" t="str">
        <v>0412000014-4</v>
      </c>
      <c r="B3820" s="257" t="str">
        <v>0412000014</v>
      </c>
      <c r="C3820" s="257" t="str">
        <v>utillife保温杯</v>
      </c>
      <c r="D3820" s="257"/>
      <c r="E3820" s="257"/>
      <c r="F3820" s="257" t="str">
        <v>魔幻蓝-420ml</v>
      </c>
      <c r="G3820" s="231"/>
      <c r="H3820" s="231"/>
      <c r="I3820" s="231"/>
      <c r="J3820" s="231"/>
      <c r="K3820" s="231"/>
      <c r="L3820" s="231"/>
      <c r="M3820" s="231"/>
      <c r="N3820" s="231"/>
      <c r="O3820" s="231"/>
      <c r="P3820" s="231"/>
      <c r="Q3820" s="231"/>
      <c r="R3820" s="231"/>
      <c r="S3820" s="231"/>
      <c r="T3820" s="231"/>
    </row>
    <row r="3821">
      <c r="A3821" s="257" t="str">
        <v>0412000014-5</v>
      </c>
      <c r="B3821" s="257" t="str">
        <v>0412000014</v>
      </c>
      <c r="C3821" s="257" t="str">
        <v>utillife保温杯</v>
      </c>
      <c r="D3821" s="257"/>
      <c r="E3821" s="257"/>
      <c r="F3821" s="257" t="str">
        <v>太空黑-420ml</v>
      </c>
      <c r="G3821" s="231"/>
      <c r="H3821" s="231"/>
      <c r="I3821" s="231"/>
      <c r="J3821" s="231"/>
      <c r="K3821" s="231"/>
      <c r="L3821" s="231"/>
      <c r="M3821" s="231"/>
      <c r="N3821" s="231"/>
      <c r="O3821" s="231"/>
      <c r="P3821" s="231"/>
      <c r="Q3821" s="231"/>
      <c r="R3821" s="231"/>
      <c r="S3821" s="231"/>
      <c r="T3821" s="231"/>
    </row>
    <row r="3822">
      <c r="A3822" s="257" t="str">
        <v>0412000014-6</v>
      </c>
      <c r="B3822" s="257" t="str">
        <v>0412000014</v>
      </c>
      <c r="C3822" s="257" t="str">
        <v>utillife保温杯</v>
      </c>
      <c r="D3822" s="257"/>
      <c r="E3822" s="257"/>
      <c r="F3822" s="257" t="str">
        <v>智慧灰-420ml</v>
      </c>
      <c r="G3822" s="231"/>
      <c r="H3822" s="231"/>
      <c r="I3822" s="231"/>
      <c r="J3822" s="231"/>
      <c r="K3822" s="231"/>
      <c r="L3822" s="231"/>
      <c r="M3822" s="231"/>
      <c r="N3822" s="231"/>
      <c r="O3822" s="231"/>
      <c r="P3822" s="231"/>
      <c r="Q3822" s="231"/>
      <c r="R3822" s="231"/>
      <c r="S3822" s="231"/>
      <c r="T3822" s="231"/>
    </row>
    <row r="3823">
      <c r="A3823" s="257" t="str">
        <v>0412000014-7</v>
      </c>
      <c r="B3823" s="257" t="str">
        <v>0412000014</v>
      </c>
      <c r="C3823" s="257" t="str">
        <v>utillife保温杯</v>
      </c>
      <c r="D3823" s="257"/>
      <c r="E3823" s="257"/>
      <c r="F3823" s="257" t="str">
        <v>杏黛粉-420ml</v>
      </c>
      <c r="G3823" s="231"/>
      <c r="H3823" s="231"/>
      <c r="I3823" s="231"/>
      <c r="J3823" s="231"/>
      <c r="K3823" s="231"/>
      <c r="L3823" s="231"/>
      <c r="M3823" s="231"/>
      <c r="N3823" s="231"/>
      <c r="O3823" s="231"/>
      <c r="P3823" s="231"/>
      <c r="Q3823" s="231"/>
      <c r="R3823" s="231"/>
      <c r="S3823" s="231"/>
      <c r="T3823" s="231"/>
    </row>
    <row r="3824">
      <c r="A3824" s="257" t="str">
        <v>0412000014-8</v>
      </c>
      <c r="B3824" s="257" t="str">
        <v>0412000014</v>
      </c>
      <c r="C3824" s="257" t="str">
        <v>utillife保温杯</v>
      </c>
      <c r="D3824" s="257"/>
      <c r="E3824" s="257"/>
      <c r="F3824" s="257" t="str">
        <v>松雀绿-420ml</v>
      </c>
      <c r="G3824" s="231"/>
      <c r="H3824" s="231"/>
      <c r="I3824" s="231"/>
      <c r="J3824" s="231"/>
      <c r="K3824" s="231"/>
      <c r="L3824" s="231"/>
      <c r="M3824" s="231"/>
      <c r="N3824" s="231"/>
      <c r="O3824" s="231"/>
      <c r="P3824" s="231"/>
      <c r="Q3824" s="231"/>
      <c r="R3824" s="231"/>
      <c r="S3824" s="231"/>
      <c r="T3824" s="231"/>
    </row>
    <row r="3825">
      <c r="A3825" s="257" t="str">
        <v>0412000015-1</v>
      </c>
      <c r="B3825" s="257" t="str">
        <v>0412000015</v>
      </c>
      <c r="C3825" s="257" t="str">
        <v>utillife保温杯 Mini</v>
      </c>
      <c r="D3825" s="257"/>
      <c r="E3825" s="257"/>
      <c r="F3825" s="257" t="str">
        <v>蜜桃粉-350ml</v>
      </c>
      <c r="G3825" s="231"/>
      <c r="H3825" s="231"/>
      <c r="I3825" s="231"/>
      <c r="J3825" s="231"/>
      <c r="K3825" s="231"/>
      <c r="L3825" s="231"/>
      <c r="M3825" s="231"/>
      <c r="N3825" s="231"/>
      <c r="O3825" s="231"/>
      <c r="P3825" s="231"/>
      <c r="Q3825" s="231"/>
      <c r="R3825" s="231"/>
      <c r="S3825" s="231"/>
      <c r="T3825" s="231"/>
    </row>
    <row r="3826">
      <c r="A3826" s="257" t="str">
        <v>0412000015-2</v>
      </c>
      <c r="B3826" s="257" t="str">
        <v>0412000015</v>
      </c>
      <c r="C3826" s="257" t="str">
        <v>utillife保温杯 Mini</v>
      </c>
      <c r="D3826" s="257"/>
      <c r="E3826" s="257"/>
      <c r="F3826" s="257" t="str">
        <v>奶芋紫-350ml</v>
      </c>
      <c r="G3826" s="231"/>
      <c r="H3826" s="231"/>
      <c r="I3826" s="231"/>
      <c r="J3826" s="231"/>
      <c r="K3826" s="231"/>
      <c r="L3826" s="231"/>
      <c r="M3826" s="231"/>
      <c r="N3826" s="231"/>
      <c r="O3826" s="231"/>
      <c r="P3826" s="231"/>
      <c r="Q3826" s="231"/>
      <c r="R3826" s="231"/>
      <c r="S3826" s="231"/>
      <c r="T3826" s="231"/>
    </row>
    <row r="3827">
      <c r="A3827" s="257" t="str">
        <v>0412000015-3</v>
      </c>
      <c r="B3827" s="257" t="str">
        <v>0412000015</v>
      </c>
      <c r="C3827" s="257" t="str">
        <v>utillife保温杯 Mini</v>
      </c>
      <c r="D3827" s="257"/>
      <c r="E3827" s="257"/>
      <c r="F3827" s="257" t="str">
        <v>燕麦灰-350ml</v>
      </c>
      <c r="G3827" s="231"/>
      <c r="H3827" s="231"/>
      <c r="I3827" s="231"/>
      <c r="J3827" s="231"/>
      <c r="K3827" s="231"/>
      <c r="L3827" s="231"/>
      <c r="M3827" s="231"/>
      <c r="N3827" s="231"/>
      <c r="O3827" s="231"/>
      <c r="P3827" s="231"/>
      <c r="Q3827" s="231"/>
      <c r="R3827" s="231"/>
      <c r="S3827" s="231"/>
      <c r="T3827" s="231"/>
    </row>
    <row r="3828">
      <c r="A3828" s="257" t="str">
        <v>0412000015-4</v>
      </c>
      <c r="B3828" s="257" t="str">
        <v>0412000015</v>
      </c>
      <c r="C3828" s="257" t="str">
        <v>utillife保温杯 Mini</v>
      </c>
      <c r="D3828" s="257"/>
      <c r="E3828" s="257"/>
      <c r="F3828" s="257" t="str">
        <v>奶油黄-350ml</v>
      </c>
      <c r="G3828" s="231"/>
      <c r="H3828" s="231"/>
      <c r="I3828" s="231"/>
      <c r="J3828" s="231"/>
      <c r="K3828" s="231"/>
      <c r="L3828" s="231"/>
      <c r="M3828" s="231"/>
      <c r="N3828" s="231"/>
      <c r="O3828" s="231"/>
      <c r="P3828" s="231"/>
      <c r="Q3828" s="231"/>
      <c r="R3828" s="231"/>
      <c r="S3828" s="231"/>
      <c r="T3828" s="231"/>
    </row>
    <row r="3829">
      <c r="A3829" s="257" t="str">
        <v>0412000015-5</v>
      </c>
      <c r="B3829" s="257" t="str">
        <v>0412000015</v>
      </c>
      <c r="C3829" s="257" t="str">
        <v>utillife保温杯 Mini</v>
      </c>
      <c r="D3829" s="257"/>
      <c r="E3829" s="257"/>
      <c r="F3829" s="257" t="str">
        <v>牛油果-350ml</v>
      </c>
      <c r="G3829" s="231"/>
      <c r="H3829" s="231"/>
      <c r="I3829" s="231"/>
      <c r="J3829" s="231"/>
      <c r="K3829" s="231"/>
      <c r="L3829" s="231"/>
      <c r="M3829" s="231"/>
      <c r="N3829" s="231"/>
      <c r="O3829" s="231"/>
      <c r="P3829" s="231"/>
      <c r="Q3829" s="231"/>
      <c r="R3829" s="231"/>
      <c r="S3829" s="231"/>
      <c r="T3829" s="231"/>
    </row>
    <row r="3830">
      <c r="A3830" s="257" t="str">
        <v>9999000039-1</v>
      </c>
      <c r="B3830" s="257" t="str">
        <v>9999000039</v>
      </c>
      <c r="C3830" s="257" t="str">
        <v>ATM亚克力立牌</v>
      </c>
      <c r="D3830" s="257"/>
      <c r="E3830" s="257"/>
      <c r="F3830" s="257" t="str">
        <v>A4亚克力立牌</v>
      </c>
      <c r="G3830" s="231"/>
      <c r="H3830" s="231"/>
      <c r="I3830" s="231"/>
      <c r="J3830" s="231"/>
      <c r="K3830" s="231"/>
      <c r="L3830" s="231"/>
      <c r="M3830" s="231"/>
      <c r="N3830" s="231"/>
      <c r="O3830" s="231"/>
      <c r="P3830" s="231"/>
      <c r="Q3830" s="231"/>
      <c r="R3830" s="231"/>
      <c r="S3830" s="231"/>
      <c r="T3830" s="231"/>
    </row>
    <row r="3831">
      <c r="A3831" s="257" t="str">
        <v>9999000039-2</v>
      </c>
      <c r="B3831" s="257" t="str">
        <v>9999000039</v>
      </c>
      <c r="C3831" s="257" t="str">
        <v>ATM亚克力立牌</v>
      </c>
      <c r="D3831" s="257"/>
      <c r="E3831" s="257"/>
      <c r="F3831" s="257" t="str">
        <v>A5榉木相框</v>
      </c>
      <c r="G3831" s="231"/>
      <c r="H3831" s="231"/>
      <c r="I3831" s="231"/>
      <c r="J3831" s="231"/>
      <c r="K3831" s="231"/>
      <c r="L3831" s="231"/>
      <c r="M3831" s="231"/>
      <c r="N3831" s="231"/>
      <c r="O3831" s="231"/>
      <c r="P3831" s="231"/>
      <c r="Q3831" s="231"/>
      <c r="R3831" s="231"/>
      <c r="S3831" s="231"/>
      <c r="T3831" s="231"/>
    </row>
    <row r="3832">
      <c r="A3832" s="257" t="str">
        <v>9999000039-3</v>
      </c>
      <c r="B3832" s="257" t="str">
        <v>9999000039</v>
      </c>
      <c r="C3832" s="257" t="str">
        <v>ATM亚克力立牌</v>
      </c>
      <c r="D3832" s="257"/>
      <c r="E3832" s="257"/>
      <c r="F3832" s="257" t="str">
        <v>A5亚克力立牌</v>
      </c>
      <c r="G3832" s="231"/>
      <c r="H3832" s="231"/>
      <c r="I3832" s="231"/>
      <c r="J3832" s="231"/>
      <c r="K3832" s="231"/>
      <c r="L3832" s="231"/>
      <c r="M3832" s="231"/>
      <c r="N3832" s="231"/>
      <c r="O3832" s="231"/>
      <c r="P3832" s="231"/>
      <c r="Q3832" s="231"/>
      <c r="R3832" s="231"/>
      <c r="S3832" s="231"/>
      <c r="T3832" s="231"/>
    </row>
    <row r="3833">
      <c r="A3833" s="257" t="str">
        <v>0105100052-1.5</v>
      </c>
      <c r="B3833" s="257" t="str">
        <v>0105100052</v>
      </c>
      <c r="C3833" s="257" t="str">
        <v>亚朵星球 普兰特五区舒压垫</v>
      </c>
      <c r="D3833" s="257"/>
      <c r="E3833" s="257"/>
      <c r="F3833" s="257" t="str">
        <v>默认,150cm,普通系列,150*200*7cm</v>
      </c>
      <c r="G3833" s="231"/>
      <c r="H3833" s="231"/>
      <c r="I3833" s="231"/>
      <c r="J3833" s="231"/>
      <c r="K3833" s="231"/>
      <c r="L3833" s="231"/>
      <c r="M3833" s="231"/>
      <c r="N3833" s="231"/>
      <c r="O3833" s="231"/>
      <c r="P3833" s="231"/>
      <c r="Q3833" s="231"/>
      <c r="R3833" s="231"/>
      <c r="S3833" s="231"/>
      <c r="T3833" s="231"/>
    </row>
    <row r="3834">
      <c r="A3834" s="257" t="str">
        <v>0105100052-1.8</v>
      </c>
      <c r="B3834" s="257" t="str">
        <v>0105100052</v>
      </c>
      <c r="C3834" s="257" t="str">
        <v>亚朵星球 普兰特五区舒压垫</v>
      </c>
      <c r="D3834" s="257"/>
      <c r="E3834" s="257"/>
      <c r="F3834" s="257" t="str">
        <v>默认,180cm,普通系列,180*200*7cm</v>
      </c>
      <c r="G3834" s="231"/>
      <c r="H3834" s="231"/>
      <c r="I3834" s="231"/>
      <c r="J3834" s="231"/>
      <c r="K3834" s="231"/>
      <c r="L3834" s="231"/>
      <c r="M3834" s="231"/>
      <c r="N3834" s="231"/>
      <c r="O3834" s="231"/>
      <c r="P3834" s="231"/>
      <c r="Q3834" s="231"/>
      <c r="R3834" s="231"/>
      <c r="S3834" s="231"/>
      <c r="T3834" s="231"/>
    </row>
    <row r="3835">
      <c r="A3835" s="257" t="str">
        <v>0101000049-1.5</v>
      </c>
      <c r="B3835" s="257" t="str">
        <v>0101000049</v>
      </c>
      <c r="C3835" s="257" t="str">
        <v>亚朵星球 裸棉系列 100支至臻四件套</v>
      </c>
      <c r="D3835" s="257"/>
      <c r="E3835" s="257"/>
      <c r="F3835" s="257" t="str">
        <v>颜色:默认,床品尺寸:1.5m-床单款,普通系列</v>
      </c>
      <c r="G3835" s="231"/>
      <c r="H3835" s="231"/>
      <c r="I3835" s="231"/>
      <c r="J3835" s="231"/>
      <c r="K3835" s="231"/>
      <c r="L3835" s="231"/>
      <c r="M3835" s="231"/>
      <c r="N3835" s="231"/>
      <c r="O3835" s="231"/>
      <c r="P3835" s="231"/>
      <c r="Q3835" s="231"/>
      <c r="R3835" s="231"/>
      <c r="S3835" s="231"/>
      <c r="T3835" s="231"/>
    </row>
    <row r="3836">
      <c r="A3836" s="257" t="str">
        <v>0101000049-1.8</v>
      </c>
      <c r="B3836" s="257" t="str">
        <v>0101000049</v>
      </c>
      <c r="C3836" s="257" t="str">
        <v>亚朵星球 裸棉系列 100支至臻四件套</v>
      </c>
      <c r="D3836" s="257"/>
      <c r="E3836" s="257"/>
      <c r="F3836" s="257" t="str">
        <v>颜色:默认,床品尺寸:1.8m-床单款,普通系列</v>
      </c>
      <c r="G3836" s="231"/>
      <c r="H3836" s="231"/>
      <c r="I3836" s="231"/>
      <c r="J3836" s="231"/>
      <c r="K3836" s="231"/>
      <c r="L3836" s="231"/>
      <c r="M3836" s="231"/>
      <c r="N3836" s="231"/>
      <c r="O3836" s="231"/>
      <c r="P3836" s="231"/>
      <c r="Q3836" s="231"/>
      <c r="R3836" s="231"/>
      <c r="S3836" s="231"/>
      <c r="T3836" s="231"/>
    </row>
    <row r="3837">
      <c r="A3837" s="257" t="str">
        <v>0103000034-1.5</v>
      </c>
      <c r="B3837" s="257" t="str">
        <v>0103000034</v>
      </c>
      <c r="C3837" s="257" t="str">
        <v>亚朵星球太空抗菌被</v>
      </c>
      <c r="D3837" s="257"/>
      <c r="E3837" s="257"/>
      <c r="F3837" s="257" t="str">
        <v>200*230cm</v>
      </c>
      <c r="G3837" s="231"/>
      <c r="H3837" s="231"/>
      <c r="I3837" s="231"/>
      <c r="J3837" s="231"/>
      <c r="K3837" s="231"/>
      <c r="L3837" s="231"/>
      <c r="M3837" s="231"/>
      <c r="N3837" s="231"/>
      <c r="O3837" s="231"/>
      <c r="P3837" s="231"/>
      <c r="Q3837" s="231"/>
      <c r="R3837" s="231"/>
      <c r="S3837" s="231"/>
      <c r="T3837" s="231"/>
    </row>
    <row r="3838">
      <c r="A3838" s="257" t="str">
        <v>0103000034-1.8</v>
      </c>
      <c r="B3838" s="257" t="str">
        <v>0103000034</v>
      </c>
      <c r="C3838" s="257" t="str">
        <v>亚朵星球太空抗菌被</v>
      </c>
      <c r="D3838" s="257"/>
      <c r="E3838" s="257"/>
      <c r="F3838" s="257" t="str">
        <v>220*240cm</v>
      </c>
      <c r="G3838" s="231"/>
      <c r="H3838" s="231"/>
      <c r="I3838" s="231"/>
      <c r="J3838" s="231"/>
      <c r="K3838" s="231"/>
      <c r="L3838" s="231"/>
      <c r="M3838" s="231"/>
      <c r="N3838" s="231"/>
      <c r="O3838" s="231"/>
      <c r="P3838" s="231"/>
      <c r="Q3838" s="231"/>
      <c r="R3838" s="231"/>
      <c r="S3838" s="231"/>
      <c r="T3838" s="231"/>
    </row>
    <row r="3839">
      <c r="A3839" s="257" t="str">
        <v>9999000040-1</v>
      </c>
      <c r="B3839" s="257" t="str">
        <v>9999000040</v>
      </c>
      <c r="C3839" s="257" t="str">
        <v>有备无患包</v>
      </c>
      <c r="D3839" s="257"/>
      <c r="E3839" s="257"/>
      <c r="F3839" s="257" t="str">
        <v>小号</v>
      </c>
      <c r="G3839" s="231"/>
      <c r="H3839" s="231"/>
      <c r="I3839" s="231"/>
      <c r="J3839" s="231"/>
      <c r="K3839" s="231"/>
      <c r="L3839" s="231"/>
      <c r="M3839" s="231"/>
      <c r="N3839" s="231"/>
      <c r="O3839" s="231"/>
      <c r="P3839" s="231"/>
      <c r="Q3839" s="231"/>
      <c r="R3839" s="231"/>
      <c r="S3839" s="231"/>
      <c r="T3839" s="231"/>
    </row>
    <row r="3840">
      <c r="A3840" s="257" t="str">
        <v>9999000040-2</v>
      </c>
      <c r="B3840" s="257" t="str">
        <v>9999000040</v>
      </c>
      <c r="C3840" s="257" t="str">
        <v>有备无患包</v>
      </c>
      <c r="D3840" s="257"/>
      <c r="E3840" s="257"/>
      <c r="F3840" s="257" t="str">
        <v>大号</v>
      </c>
      <c r="G3840" s="231"/>
      <c r="H3840" s="231"/>
      <c r="I3840" s="231"/>
      <c r="J3840" s="231"/>
      <c r="K3840" s="231"/>
      <c r="L3840" s="231"/>
      <c r="M3840" s="231"/>
      <c r="N3840" s="231"/>
      <c r="O3840" s="231"/>
      <c r="P3840" s="231"/>
      <c r="Q3840" s="231"/>
      <c r="R3840" s="231"/>
      <c r="S3840" s="231"/>
      <c r="T3840" s="231"/>
    </row>
    <row r="3841">
      <c r="A3841" s="257" t="str">
        <v>0802000027-1</v>
      </c>
      <c r="B3841" s="257" t="str">
        <v>0802000027</v>
      </c>
      <c r="C3841" s="257" t="str">
        <v>猫王XOG·机械光域Cube 便携式蓝牙音箱常规版</v>
      </c>
      <c r="D3841" s="257"/>
      <c r="E3841" s="257"/>
      <c r="F3841" s="257" t="str">
        <v>星舰灰</v>
      </c>
      <c r="G3841" s="231"/>
      <c r="H3841" s="231"/>
      <c r="I3841" s="231"/>
      <c r="J3841" s="231"/>
      <c r="K3841" s="231"/>
      <c r="L3841" s="231"/>
      <c r="M3841" s="231"/>
      <c r="N3841" s="231"/>
      <c r="O3841" s="231"/>
      <c r="P3841" s="231"/>
      <c r="Q3841" s="231"/>
      <c r="R3841" s="231"/>
      <c r="S3841" s="231"/>
      <c r="T3841" s="231"/>
    </row>
    <row r="3842">
      <c r="A3842" s="257" t="str">
        <v>0802000027-2</v>
      </c>
      <c r="B3842" s="257" t="str">
        <v>0802000027</v>
      </c>
      <c r="C3842" s="257" t="str">
        <v>猫王XOG·机械光域Cube 便携式蓝牙音箱常规版</v>
      </c>
      <c r="D3842" s="257"/>
      <c r="E3842" s="257"/>
      <c r="F3842" s="257" t="str">
        <v>原力白</v>
      </c>
      <c r="G3842" s="231"/>
      <c r="H3842" s="231"/>
      <c r="I3842" s="231"/>
      <c r="J3842" s="231"/>
      <c r="K3842" s="231"/>
      <c r="L3842" s="231"/>
      <c r="M3842" s="231"/>
      <c r="N3842" s="231"/>
      <c r="O3842" s="231"/>
      <c r="P3842" s="231"/>
      <c r="Q3842" s="231"/>
      <c r="R3842" s="231"/>
      <c r="S3842" s="231"/>
      <c r="T3842" s="231"/>
    </row>
    <row r="3843">
      <c r="A3843" s="257" t="str">
        <v>0802000028-1</v>
      </c>
      <c r="B3843" s="257" t="str">
        <v>0802000028</v>
      </c>
      <c r="C3843" s="257" t="str">
        <v>猫王XOG·机械光域Cube便携式蓝牙音箱典藏版</v>
      </c>
      <c r="D3843" s="257"/>
      <c r="E3843" s="257"/>
      <c r="F3843" s="257" t="str">
        <v>星舰灰</v>
      </c>
      <c r="G3843" s="231"/>
      <c r="H3843" s="231"/>
      <c r="I3843" s="231"/>
      <c r="J3843" s="231"/>
      <c r="K3843" s="231"/>
      <c r="L3843" s="231"/>
      <c r="M3843" s="231"/>
      <c r="N3843" s="231"/>
      <c r="O3843" s="231"/>
      <c r="P3843" s="231"/>
      <c r="Q3843" s="231"/>
      <c r="R3843" s="231"/>
      <c r="S3843" s="231"/>
      <c r="T3843" s="231"/>
    </row>
    <row r="3844">
      <c r="A3844" s="257" t="str">
        <v>0802000028-2</v>
      </c>
      <c r="B3844" s="257" t="str">
        <v>0802000028</v>
      </c>
      <c r="C3844" s="257" t="str">
        <v>猫王XOG·机械光域Cube便携式蓝牙音箱典藏版</v>
      </c>
      <c r="D3844" s="257"/>
      <c r="E3844" s="257"/>
      <c r="F3844" s="257" t="str">
        <v>原力白</v>
      </c>
      <c r="G3844" s="231"/>
      <c r="H3844" s="231"/>
      <c r="I3844" s="231"/>
      <c r="J3844" s="231"/>
      <c r="K3844" s="231"/>
      <c r="L3844" s="231"/>
      <c r="M3844" s="231"/>
      <c r="N3844" s="231"/>
      <c r="O3844" s="231"/>
      <c r="P3844" s="231"/>
      <c r="Q3844" s="231"/>
      <c r="R3844" s="231"/>
      <c r="S3844" s="231"/>
      <c r="T3844" s="231"/>
    </row>
    <row r="3845">
      <c r="A3845" s="257" t="str">
        <v>0802000029-w</v>
      </c>
      <c r="B3845" s="257" t="str">
        <v>0802000029</v>
      </c>
      <c r="C3845" s="257" t="str">
        <v>LIBRATONE AIR Color 真无线入耳式耳机</v>
      </c>
      <c r="D3845" s="257"/>
      <c r="E3845" s="257"/>
      <c r="F3845" s="257" t="str">
        <v>白色</v>
      </c>
      <c r="G3845" s="231"/>
      <c r="H3845" s="231"/>
      <c r="I3845" s="231"/>
      <c r="J3845" s="231"/>
      <c r="K3845" s="231"/>
      <c r="L3845" s="231"/>
      <c r="M3845" s="231"/>
      <c r="N3845" s="231"/>
      <c r="O3845" s="231"/>
      <c r="P3845" s="231"/>
      <c r="Q3845" s="231"/>
      <c r="R3845" s="231"/>
      <c r="S3845" s="231"/>
      <c r="T3845" s="231"/>
    </row>
    <row r="3846">
      <c r="A3846" s="257" t="str">
        <v>0802000029-p</v>
      </c>
      <c r="B3846" s="257" t="str">
        <v>0802000029</v>
      </c>
      <c r="C3846" s="257" t="str">
        <v>LIBRATONE AIR Color 真无线入耳式耳机</v>
      </c>
      <c r="D3846" s="257"/>
      <c r="E3846" s="257"/>
      <c r="F3846" s="257" t="str">
        <v>粉色</v>
      </c>
      <c r="G3846" s="231"/>
      <c r="H3846" s="231"/>
      <c r="I3846" s="231"/>
      <c r="J3846" s="231"/>
      <c r="K3846" s="231"/>
      <c r="L3846" s="231"/>
      <c r="M3846" s="231"/>
      <c r="N3846" s="231"/>
      <c r="O3846" s="231"/>
      <c r="P3846" s="231"/>
      <c r="Q3846" s="231"/>
      <c r="R3846" s="231"/>
      <c r="S3846" s="231"/>
      <c r="T3846" s="231"/>
    </row>
    <row r="3847">
      <c r="A3847" s="257" t="str">
        <v>0802000029-b</v>
      </c>
      <c r="B3847" s="257" t="str">
        <v>0802000029</v>
      </c>
      <c r="C3847" s="257" t="str">
        <v>LIBRATONE AIR Color 真无线入耳式耳机</v>
      </c>
      <c r="D3847" s="257"/>
      <c r="E3847" s="257"/>
      <c r="F3847" s="257" t="str">
        <v>蓝色</v>
      </c>
      <c r="G3847" s="231"/>
      <c r="H3847" s="231"/>
      <c r="I3847" s="231"/>
      <c r="J3847" s="231"/>
      <c r="K3847" s="231"/>
      <c r="L3847" s="231"/>
      <c r="M3847" s="231"/>
      <c r="N3847" s="231"/>
      <c r="O3847" s="231"/>
      <c r="P3847" s="231"/>
      <c r="Q3847" s="231"/>
      <c r="R3847" s="231"/>
      <c r="S3847" s="231"/>
      <c r="T3847" s="231"/>
    </row>
    <row r="3848">
      <c r="A3848" s="257" t="str">
        <v>1001000014-1</v>
      </c>
      <c r="B3848" s="257" t="str">
        <v>1001000014</v>
      </c>
      <c r="C3848" s="257" t="str">
        <v>爱利地威化饼干</v>
      </c>
      <c r="D3848" s="257"/>
      <c r="E3848" s="257"/>
      <c r="F3848" s="257" t="str">
        <v>柠檬味250g+椰子味250g</v>
      </c>
      <c r="G3848" s="231"/>
      <c r="H3848" s="231"/>
      <c r="I3848" s="231"/>
      <c r="J3848" s="231"/>
      <c r="K3848" s="231"/>
      <c r="L3848" s="231"/>
      <c r="M3848" s="231"/>
      <c r="N3848" s="231"/>
      <c r="O3848" s="231"/>
      <c r="P3848" s="231"/>
      <c r="Q3848" s="231"/>
      <c r="R3848" s="231"/>
      <c r="S3848" s="231"/>
      <c r="T3848" s="231"/>
    </row>
    <row r="3849">
      <c r="A3849" s="257" t="str">
        <v>1001000014-2</v>
      </c>
      <c r="B3849" s="257" t="str">
        <v>1001000014</v>
      </c>
      <c r="C3849" s="257" t="str">
        <v>爱利地威化饼干</v>
      </c>
      <c r="D3849" s="257"/>
      <c r="E3849" s="257"/>
      <c r="F3849" s="257" t="str">
        <v>香草味250g+可可味250</v>
      </c>
      <c r="G3849" s="231"/>
      <c r="H3849" s="231"/>
      <c r="I3849" s="231"/>
      <c r="J3849" s="231"/>
      <c r="K3849" s="231"/>
      <c r="L3849" s="231"/>
      <c r="M3849" s="231"/>
      <c r="N3849" s="231"/>
      <c r="O3849" s="231"/>
      <c r="P3849" s="231"/>
      <c r="Q3849" s="231"/>
      <c r="R3849" s="231"/>
      <c r="S3849" s="231"/>
      <c r="T3849" s="231"/>
    </row>
    <row r="3850">
      <c r="A3850" s="257" t="str">
        <v>1001000014-3</v>
      </c>
      <c r="B3850" s="257" t="str">
        <v>1001000014</v>
      </c>
      <c r="C3850" s="257" t="str">
        <v>爱利地威化饼干</v>
      </c>
      <c r="D3850" s="257"/>
      <c r="E3850" s="257"/>
      <c r="F3850" s="257" t="str">
        <v>香草味250g+柠檬味250g</v>
      </c>
      <c r="G3850" s="231"/>
      <c r="H3850" s="231"/>
      <c r="I3850" s="231"/>
      <c r="J3850" s="231"/>
      <c r="K3850" s="231"/>
      <c r="L3850" s="231"/>
      <c r="M3850" s="231"/>
      <c r="N3850" s="231"/>
      <c r="O3850" s="231"/>
      <c r="P3850" s="231"/>
      <c r="Q3850" s="231"/>
      <c r="R3850" s="231"/>
      <c r="S3850" s="231"/>
      <c r="T3850" s="231"/>
    </row>
    <row r="3851">
      <c r="A3851" s="257" t="str">
        <v>1001000014-4</v>
      </c>
      <c r="B3851" s="257" t="str">
        <v>1001000014</v>
      </c>
      <c r="C3851" s="257" t="str">
        <v>爱利地威化饼干</v>
      </c>
      <c r="D3851" s="257"/>
      <c r="E3851" s="257"/>
      <c r="F3851" s="257" t="str">
        <v>牛奶咖啡味250g+可可味250g</v>
      </c>
      <c r="G3851" s="231"/>
      <c r="H3851" s="231"/>
      <c r="I3851" s="231"/>
      <c r="J3851" s="231"/>
      <c r="K3851" s="231"/>
      <c r="L3851" s="231"/>
      <c r="M3851" s="231"/>
      <c r="N3851" s="231"/>
      <c r="O3851" s="231"/>
      <c r="P3851" s="231"/>
      <c r="Q3851" s="231"/>
      <c r="R3851" s="231"/>
      <c r="S3851" s="231"/>
      <c r="T3851" s="231"/>
    </row>
    <row r="3852">
      <c r="A3852" s="257" t="str">
        <v>1001000014-5</v>
      </c>
      <c r="B3852" s="257" t="str">
        <v>1001000014</v>
      </c>
      <c r="C3852" s="257" t="str">
        <v>爱利地威化饼干</v>
      </c>
      <c r="D3852" s="257"/>
      <c r="E3852" s="257"/>
      <c r="F3852" s="257" t="str">
        <v>可可味250g+椰子味250g</v>
      </c>
      <c r="G3852" s="231"/>
      <c r="H3852" s="231"/>
      <c r="I3852" s="231"/>
      <c r="J3852" s="231"/>
      <c r="K3852" s="231"/>
      <c r="L3852" s="231"/>
      <c r="M3852" s="231"/>
      <c r="N3852" s="231"/>
      <c r="O3852" s="231"/>
      <c r="P3852" s="231"/>
      <c r="Q3852" s="231"/>
      <c r="R3852" s="231"/>
      <c r="S3852" s="231"/>
      <c r="T3852" s="231"/>
    </row>
    <row r="3853">
      <c r="A3853" s="257" t="str">
        <v>1001000014-6</v>
      </c>
      <c r="B3853" s="257" t="str">
        <v>1001000014</v>
      </c>
      <c r="C3853" s="257" t="str">
        <v>爱利地威化饼干</v>
      </c>
      <c r="D3853" s="257"/>
      <c r="E3853" s="257"/>
      <c r="F3853" s="257" t="str">
        <v>牛奶咖啡味250g+椰子味250g</v>
      </c>
      <c r="G3853" s="231"/>
      <c r="H3853" s="231"/>
      <c r="I3853" s="231"/>
      <c r="J3853" s="231"/>
      <c r="K3853" s="231"/>
      <c r="L3853" s="231"/>
      <c r="M3853" s="231"/>
      <c r="N3853" s="231"/>
      <c r="O3853" s="231"/>
      <c r="P3853" s="231"/>
      <c r="Q3853" s="231"/>
      <c r="R3853" s="231"/>
      <c r="S3853" s="231"/>
      <c r="T3853" s="231"/>
    </row>
    <row r="3854">
      <c r="A3854" s="257" t="str">
        <v>1001000014-7</v>
      </c>
      <c r="B3854" s="257" t="str">
        <v>1001000014</v>
      </c>
      <c r="C3854" s="257" t="str">
        <v>爱利地威化饼干</v>
      </c>
      <c r="D3854" s="257"/>
      <c r="E3854" s="257"/>
      <c r="F3854" s="257" t="str">
        <v>香草味250g+牛奶咖啡味250g</v>
      </c>
      <c r="G3854" s="231"/>
      <c r="H3854" s="231"/>
      <c r="I3854" s="231"/>
      <c r="J3854" s="231"/>
      <c r="K3854" s="231"/>
      <c r="L3854" s="231"/>
      <c r="M3854" s="231"/>
      <c r="N3854" s="231"/>
      <c r="O3854" s="231"/>
      <c r="P3854" s="231"/>
      <c r="Q3854" s="231"/>
      <c r="R3854" s="231"/>
      <c r="S3854" s="231"/>
      <c r="T3854" s="231"/>
    </row>
    <row r="3855">
      <c r="A3855" s="257" t="str">
        <v>1001000014-8</v>
      </c>
      <c r="B3855" s="257" t="str">
        <v>1001000014</v>
      </c>
      <c r="C3855" s="257" t="str">
        <v>爱利地威化饼干</v>
      </c>
      <c r="D3855" s="257"/>
      <c r="E3855" s="257"/>
      <c r="F3855" s="257" t="str">
        <v>香草味250g+椰子味250g</v>
      </c>
      <c r="G3855" s="231"/>
      <c r="H3855" s="231"/>
      <c r="I3855" s="231"/>
      <c r="J3855" s="231"/>
      <c r="K3855" s="231"/>
      <c r="L3855" s="231"/>
      <c r="M3855" s="231"/>
      <c r="N3855" s="231"/>
      <c r="O3855" s="231"/>
      <c r="P3855" s="231"/>
      <c r="Q3855" s="231"/>
      <c r="R3855" s="231"/>
      <c r="S3855" s="231"/>
      <c r="T3855" s="231"/>
    </row>
    <row r="3856">
      <c r="A3856" s="257" t="str">
        <v>1001000014-9</v>
      </c>
      <c r="B3856" s="257" t="str">
        <v>1001000014</v>
      </c>
      <c r="C3856" s="257" t="str">
        <v>爱利地威化饼干</v>
      </c>
      <c r="D3856" s="257"/>
      <c r="E3856" s="257"/>
      <c r="F3856" s="257" t="str">
        <v>可可味250g+柠檬味250g</v>
      </c>
      <c r="G3856" s="231"/>
      <c r="H3856" s="231"/>
      <c r="I3856" s="231"/>
      <c r="J3856" s="231"/>
      <c r="K3856" s="231"/>
      <c r="L3856" s="231"/>
      <c r="M3856" s="231"/>
      <c r="N3856" s="231"/>
      <c r="O3856" s="231"/>
      <c r="P3856" s="231"/>
      <c r="Q3856" s="231"/>
      <c r="R3856" s="231"/>
      <c r="S3856" s="231"/>
      <c r="T3856" s="231"/>
    </row>
    <row r="3857">
      <c r="A3857" s="257" t="str">
        <v>1001000014-10</v>
      </c>
      <c r="B3857" s="257" t="str">
        <v>1001000014</v>
      </c>
      <c r="C3857" s="257" t="str">
        <v>爱利地威化饼干</v>
      </c>
      <c r="D3857" s="257"/>
      <c r="E3857" s="257"/>
      <c r="F3857" s="257" t="str">
        <v>牛奶咖啡味250g+柠檬味250g</v>
      </c>
      <c r="G3857" s="231"/>
      <c r="H3857" s="231"/>
      <c r="I3857" s="231"/>
      <c r="J3857" s="231"/>
      <c r="K3857" s="231"/>
      <c r="L3857" s="231"/>
      <c r="M3857" s="231"/>
      <c r="N3857" s="231"/>
      <c r="O3857" s="231"/>
      <c r="P3857" s="231"/>
      <c r="Q3857" s="231"/>
      <c r="R3857" s="231"/>
      <c r="S3857" s="231"/>
      <c r="T3857" s="231"/>
    </row>
    <row r="3858">
      <c r="A3858" s="257" t="str">
        <v>1001000016-1</v>
      </c>
      <c r="B3858" s="257" t="str">
        <v>1001000016</v>
      </c>
      <c r="C3858" s="257" t="str">
        <v>谷维塔饼干</v>
      </c>
      <c r="D3858" s="257"/>
      <c r="E3858" s="257"/>
      <c r="F3858" s="257" t="str">
        <v>咸味圆形100g*2+咸味香脆100g*2</v>
      </c>
      <c r="G3858" s="231"/>
      <c r="H3858" s="231"/>
      <c r="I3858" s="231"/>
      <c r="J3858" s="231"/>
      <c r="K3858" s="231"/>
      <c r="L3858" s="231"/>
      <c r="M3858" s="231"/>
      <c r="N3858" s="231"/>
      <c r="O3858" s="231"/>
      <c r="P3858" s="231"/>
      <c r="Q3858" s="231"/>
      <c r="R3858" s="231"/>
      <c r="S3858" s="231"/>
      <c r="T3858" s="231"/>
    </row>
    <row r="3859">
      <c r="A3859" s="257" t="str">
        <v>1001000017-1</v>
      </c>
      <c r="B3859" s="257" t="str">
        <v>1001000017</v>
      </c>
      <c r="C3859" s="257" t="str">
        <v>单身粮厚切薯片</v>
      </c>
      <c r="D3859" s="257"/>
      <c r="E3859" s="257"/>
      <c r="F3859" s="257" t="str">
        <v>薄盐50g*2+海苔50g*2+黑胡椒50g*2</v>
      </c>
      <c r="G3859" s="231"/>
      <c r="H3859" s="231"/>
      <c r="I3859" s="231"/>
      <c r="J3859" s="231"/>
      <c r="K3859" s="231"/>
      <c r="L3859" s="231"/>
      <c r="M3859" s="231"/>
      <c r="N3859" s="231"/>
      <c r="O3859" s="231"/>
      <c r="P3859" s="231"/>
      <c r="Q3859" s="231"/>
      <c r="R3859" s="231"/>
      <c r="S3859" s="231"/>
      <c r="T3859" s="231"/>
    </row>
    <row r="3860">
      <c r="A3860" s="257" t="str">
        <v>1001000018-1</v>
      </c>
      <c r="B3860" s="257" t="str">
        <v>1001000018</v>
      </c>
      <c r="C3860" s="257" t="str">
        <v>乐维萨冻干经典速溶咖啡（固体饮料）</v>
      </c>
      <c r="D3860" s="257"/>
      <c r="E3860" s="257"/>
      <c r="F3860" s="257" t="str">
        <v>90g</v>
      </c>
      <c r="G3860" s="231"/>
      <c r="H3860" s="231"/>
      <c r="I3860" s="231"/>
      <c r="J3860" s="231"/>
      <c r="K3860" s="231"/>
      <c r="L3860" s="231"/>
      <c r="M3860" s="231"/>
      <c r="N3860" s="231"/>
      <c r="O3860" s="231"/>
      <c r="P3860" s="231"/>
      <c r="Q3860" s="231"/>
      <c r="R3860" s="231"/>
      <c r="S3860" s="231"/>
      <c r="T3860" s="231"/>
    </row>
    <row r="3861">
      <c r="A3861" s="257" t="str">
        <v>1001000019-1</v>
      </c>
      <c r="B3861" s="257" t="str">
        <v>1001000019</v>
      </c>
      <c r="C3861" s="257" t="str">
        <v>乐维萨冻干速溶浓黑咖啡（固体饮料）</v>
      </c>
      <c r="D3861" s="257"/>
      <c r="E3861" s="257"/>
      <c r="F3861" s="257" t="str">
        <v>90g</v>
      </c>
      <c r="G3861" s="231"/>
      <c r="H3861" s="231"/>
      <c r="I3861" s="231"/>
      <c r="J3861" s="231"/>
      <c r="K3861" s="231"/>
      <c r="L3861" s="231"/>
      <c r="M3861" s="231"/>
      <c r="N3861" s="231"/>
      <c r="O3861" s="231"/>
      <c r="P3861" s="231"/>
      <c r="Q3861" s="231"/>
      <c r="R3861" s="231"/>
      <c r="S3861" s="231"/>
      <c r="T3861" s="231"/>
    </row>
    <row r="3862">
      <c r="A3862" s="257" t="str">
        <v>0501100009-20-1</v>
      </c>
      <c r="B3862" s="257" t="str">
        <v>0501100009</v>
      </c>
      <c r="C3862" s="257" t="str">
        <v>Z2GO&amp;CO. 乐行系列PC拉杆箱</v>
      </c>
      <c r="D3862" s="257"/>
      <c r="E3862" s="257"/>
      <c r="F3862" s="257" t="str">
        <v>20寸冰川白</v>
      </c>
      <c r="G3862" s="231"/>
      <c r="H3862" s="231"/>
      <c r="I3862" s="231"/>
      <c r="J3862" s="231"/>
      <c r="K3862" s="231"/>
      <c r="L3862" s="231"/>
      <c r="M3862" s="231"/>
      <c r="N3862" s="231"/>
      <c r="O3862" s="231"/>
      <c r="P3862" s="231"/>
      <c r="Q3862" s="231"/>
      <c r="R3862" s="231"/>
      <c r="S3862" s="231"/>
      <c r="T3862" s="231"/>
    </row>
    <row r="3863">
      <c r="A3863" s="257" t="str">
        <v>0501100009-20-2</v>
      </c>
      <c r="B3863" s="257" t="str">
        <v>0501100009</v>
      </c>
      <c r="C3863" s="257" t="str">
        <v>Z2GO&amp;CO. 乐行系列PC拉杆箱</v>
      </c>
      <c r="D3863" s="257"/>
      <c r="E3863" s="257"/>
      <c r="F3863" s="257" t="str">
        <v>20寸香槟金</v>
      </c>
      <c r="G3863" s="231"/>
      <c r="H3863" s="231"/>
      <c r="I3863" s="231"/>
      <c r="J3863" s="231"/>
      <c r="K3863" s="231"/>
      <c r="L3863" s="231"/>
      <c r="M3863" s="231"/>
      <c r="N3863" s="231"/>
      <c r="O3863" s="231"/>
      <c r="P3863" s="231"/>
      <c r="Q3863" s="231"/>
      <c r="R3863" s="231"/>
      <c r="S3863" s="231"/>
      <c r="T3863" s="231"/>
    </row>
    <row r="3864">
      <c r="A3864" s="257" t="str">
        <v>0501100009-20-3</v>
      </c>
      <c r="B3864" s="257" t="str">
        <v>0501100009</v>
      </c>
      <c r="C3864" s="257" t="str">
        <v>Z2GO&amp;CO. 乐行系列PC拉杆箱</v>
      </c>
      <c r="D3864" s="257"/>
      <c r="E3864" s="257"/>
      <c r="F3864" s="257" t="str">
        <v>20寸卡其绿</v>
      </c>
      <c r="G3864" s="231"/>
      <c r="H3864" s="231"/>
      <c r="I3864" s="231"/>
      <c r="J3864" s="231"/>
      <c r="K3864" s="231"/>
      <c r="L3864" s="231"/>
      <c r="M3864" s="231"/>
      <c r="N3864" s="231"/>
      <c r="O3864" s="231"/>
      <c r="P3864" s="231"/>
      <c r="Q3864" s="231"/>
      <c r="R3864" s="231"/>
      <c r="S3864" s="231"/>
      <c r="T3864" s="231"/>
    </row>
    <row r="3865">
      <c r="A3865" s="257" t="str">
        <v>0501100009-20-4</v>
      </c>
      <c r="B3865" s="257" t="str">
        <v>0501100009</v>
      </c>
      <c r="C3865" s="257" t="str">
        <v>Z2GO&amp;CO. 乐行系列PC拉杆箱</v>
      </c>
      <c r="D3865" s="257"/>
      <c r="E3865" s="257"/>
      <c r="F3865" s="257" t="str">
        <v>20寸灰蓝</v>
      </c>
      <c r="G3865" s="231"/>
      <c r="H3865" s="231"/>
      <c r="I3865" s="231"/>
      <c r="J3865" s="231"/>
      <c r="K3865" s="231"/>
      <c r="L3865" s="231"/>
      <c r="M3865" s="231"/>
      <c r="N3865" s="231"/>
      <c r="O3865" s="231"/>
      <c r="P3865" s="231"/>
      <c r="Q3865" s="231"/>
      <c r="R3865" s="231"/>
      <c r="S3865" s="231"/>
      <c r="T3865" s="231"/>
    </row>
    <row r="3866">
      <c r="A3866" s="257" t="str">
        <v>0501100009-20-5</v>
      </c>
      <c r="B3866" s="257" t="str">
        <v>0501100009</v>
      </c>
      <c r="C3866" s="257" t="str">
        <v>Z2GO&amp;CO. 乐行系列PC拉杆箱</v>
      </c>
      <c r="D3866" s="257"/>
      <c r="E3866" s="257"/>
      <c r="F3866" s="257" t="str">
        <v>20寸黑</v>
      </c>
      <c r="G3866" s="231"/>
      <c r="H3866" s="231"/>
      <c r="I3866" s="231"/>
      <c r="J3866" s="231"/>
      <c r="K3866" s="231"/>
      <c r="L3866" s="231"/>
      <c r="M3866" s="231"/>
      <c r="N3866" s="231"/>
      <c r="O3866" s="231"/>
      <c r="P3866" s="231"/>
      <c r="Q3866" s="231"/>
      <c r="R3866" s="231"/>
      <c r="S3866" s="231"/>
      <c r="T3866" s="231"/>
    </row>
    <row r="3867">
      <c r="A3867" s="257" t="str">
        <v>0501100009-24-1</v>
      </c>
      <c r="B3867" s="257" t="str">
        <v>0501100009</v>
      </c>
      <c r="C3867" s="257" t="str">
        <v>Z2GO&amp;CO. 乐行系列PC拉杆箱</v>
      </c>
      <c r="D3867" s="257"/>
      <c r="E3867" s="257"/>
      <c r="F3867" s="257" t="str">
        <v>颜色:白色,尺寸:24寸</v>
      </c>
      <c r="G3867" s="231"/>
      <c r="H3867" s="231"/>
      <c r="I3867" s="231"/>
      <c r="J3867" s="231"/>
      <c r="K3867" s="231"/>
      <c r="L3867" s="231"/>
      <c r="M3867" s="231"/>
      <c r="N3867" s="231"/>
      <c r="O3867" s="231"/>
      <c r="P3867" s="231"/>
      <c r="Q3867" s="231"/>
      <c r="R3867" s="231"/>
      <c r="S3867" s="231"/>
      <c r="T3867" s="231"/>
    </row>
    <row r="3868">
      <c r="A3868" s="257" t="str">
        <v>0501100009-24-2</v>
      </c>
      <c r="B3868" s="257" t="str">
        <v>0501100009</v>
      </c>
      <c r="C3868" s="257" t="str">
        <v>Z2GO&amp;CO. 乐行系列PC拉杆箱</v>
      </c>
      <c r="D3868" s="257"/>
      <c r="E3868" s="257"/>
      <c r="F3868" s="257" t="str">
        <v>24寸香槟金</v>
      </c>
      <c r="G3868" s="231"/>
      <c r="H3868" s="231"/>
      <c r="I3868" s="231"/>
      <c r="J3868" s="231"/>
      <c r="K3868" s="231"/>
      <c r="L3868" s="231"/>
      <c r="M3868" s="231"/>
      <c r="N3868" s="231"/>
      <c r="O3868" s="231"/>
      <c r="P3868" s="231"/>
      <c r="Q3868" s="231"/>
      <c r="R3868" s="231"/>
      <c r="S3868" s="231"/>
      <c r="T3868" s="231"/>
    </row>
    <row r="3869">
      <c r="A3869" s="257" t="str">
        <v>0501100009-24-4</v>
      </c>
      <c r="B3869" s="257" t="str">
        <v>0501100009</v>
      </c>
      <c r="C3869" s="257" t="str">
        <v>Z2GO&amp;CO. 乐行系列PC拉杆箱</v>
      </c>
      <c r="D3869" s="257"/>
      <c r="E3869" s="257"/>
      <c r="F3869" s="257" t="str">
        <v>24寸灰蓝</v>
      </c>
      <c r="G3869" s="231"/>
      <c r="H3869" s="231"/>
      <c r="I3869" s="231"/>
      <c r="J3869" s="231"/>
      <c r="K3869" s="231"/>
      <c r="L3869" s="231"/>
      <c r="M3869" s="231"/>
      <c r="N3869" s="231"/>
      <c r="O3869" s="231"/>
      <c r="P3869" s="231"/>
      <c r="Q3869" s="231"/>
      <c r="R3869" s="231"/>
      <c r="S3869" s="231"/>
      <c r="T3869" s="231"/>
    </row>
    <row r="3870">
      <c r="A3870" s="257" t="str">
        <v>0501100009-24-5</v>
      </c>
      <c r="B3870" s="257" t="str">
        <v>0501100009</v>
      </c>
      <c r="C3870" s="257" t="str">
        <v>Z2GO&amp;CO. 乐行系列PC拉杆箱</v>
      </c>
      <c r="D3870" s="257"/>
      <c r="E3870" s="257"/>
      <c r="F3870" s="257" t="str">
        <v>24寸黑</v>
      </c>
      <c r="G3870" s="231"/>
      <c r="H3870" s="231"/>
      <c r="I3870" s="231"/>
      <c r="J3870" s="231"/>
      <c r="K3870" s="231"/>
      <c r="L3870" s="231"/>
      <c r="M3870" s="231"/>
      <c r="N3870" s="231"/>
      <c r="O3870" s="231"/>
      <c r="P3870" s="231"/>
      <c r="Q3870" s="231"/>
      <c r="R3870" s="231"/>
      <c r="S3870" s="231"/>
      <c r="T3870" s="231"/>
    </row>
    <row r="3871">
      <c r="A3871" s="257" t="str">
        <v>9999000052-1</v>
      </c>
      <c r="B3871" s="257" t="str">
        <v>9999000052</v>
      </c>
      <c r="C3871" s="257" t="str">
        <v>线下疫情采购售卖商品</v>
      </c>
      <c r="D3871" s="257"/>
      <c r="E3871" s="257"/>
      <c r="F3871" s="257" t="str">
        <v>垃圾袋（10卷/袋）</v>
      </c>
      <c r="G3871" s="231"/>
      <c r="H3871" s="231"/>
      <c r="I3871" s="231"/>
      <c r="J3871" s="231"/>
      <c r="K3871" s="231"/>
      <c r="L3871" s="231"/>
      <c r="M3871" s="231"/>
      <c r="N3871" s="231"/>
      <c r="O3871" s="231"/>
      <c r="P3871" s="231"/>
      <c r="Q3871" s="231"/>
      <c r="R3871" s="231"/>
      <c r="S3871" s="231"/>
      <c r="T3871" s="231"/>
    </row>
    <row r="3872">
      <c r="A3872" s="257" t="str">
        <v>9999000052-2</v>
      </c>
      <c r="B3872" s="257" t="str">
        <v>9999000052</v>
      </c>
      <c r="C3872" s="257" t="str">
        <v>线下疫情采购售卖商品</v>
      </c>
      <c r="D3872" s="257"/>
      <c r="E3872" s="257"/>
      <c r="F3872" s="257" t="str">
        <v>一次性纸杯（50只/袋）</v>
      </c>
      <c r="G3872" s="231"/>
      <c r="H3872" s="231"/>
      <c r="I3872" s="231"/>
      <c r="J3872" s="231"/>
      <c r="K3872" s="231"/>
      <c r="L3872" s="231"/>
      <c r="M3872" s="231"/>
      <c r="N3872" s="231"/>
      <c r="O3872" s="231"/>
      <c r="P3872" s="231"/>
      <c r="Q3872" s="231"/>
      <c r="R3872" s="231"/>
      <c r="S3872" s="231"/>
      <c r="T3872" s="231"/>
    </row>
    <row r="3873">
      <c r="A3873" s="257" t="str">
        <v>9999000052-3</v>
      </c>
      <c r="B3873" s="257" t="str">
        <v>9999000052</v>
      </c>
      <c r="C3873" s="257" t="str">
        <v>线下疫情采购售卖商品</v>
      </c>
      <c r="D3873" s="257"/>
      <c r="E3873" s="257"/>
      <c r="F3873" s="257" t="str">
        <v>卷纸（15卷/袋）</v>
      </c>
      <c r="G3873" s="231"/>
      <c r="H3873" s="231"/>
      <c r="I3873" s="231"/>
      <c r="J3873" s="231"/>
      <c r="K3873" s="231"/>
      <c r="L3873" s="231"/>
      <c r="M3873" s="231"/>
      <c r="N3873" s="231"/>
      <c r="O3873" s="231"/>
      <c r="P3873" s="231"/>
      <c r="Q3873" s="231"/>
      <c r="R3873" s="231"/>
      <c r="S3873" s="231"/>
      <c r="T3873" s="231"/>
    </row>
    <row r="3874">
      <c r="A3874" s="257" t="str">
        <v>9999000052-4</v>
      </c>
      <c r="B3874" s="257" t="str">
        <v>9999000052</v>
      </c>
      <c r="C3874" s="257" t="str">
        <v>线下疫情采购售卖商品</v>
      </c>
      <c r="D3874" s="257"/>
      <c r="E3874" s="257"/>
      <c r="F3874" s="257" t="str">
        <v>矿泉水</v>
      </c>
      <c r="G3874" s="231"/>
      <c r="H3874" s="231"/>
      <c r="I3874" s="231"/>
      <c r="J3874" s="231"/>
      <c r="K3874" s="231"/>
      <c r="L3874" s="231"/>
      <c r="M3874" s="231"/>
      <c r="N3874" s="231"/>
      <c r="O3874" s="231"/>
      <c r="P3874" s="231"/>
      <c r="Q3874" s="231"/>
      <c r="R3874" s="231"/>
      <c r="S3874" s="231"/>
      <c r="T3874" s="231"/>
    </row>
    <row r="3875">
      <c r="A3875" s="257" t="str">
        <v>9999000052-5</v>
      </c>
      <c r="B3875" s="257" t="str">
        <v>9999000052</v>
      </c>
      <c r="C3875" s="257" t="str">
        <v>线下疫情采购售卖商品</v>
      </c>
      <c r="D3875" s="257"/>
      <c r="E3875" s="257"/>
      <c r="F3875" s="257" t="str">
        <v>拖鞋</v>
      </c>
      <c r="G3875" s="231"/>
      <c r="H3875" s="231"/>
      <c r="I3875" s="231"/>
      <c r="J3875" s="231"/>
      <c r="K3875" s="231"/>
      <c r="L3875" s="231"/>
      <c r="M3875" s="231"/>
      <c r="N3875" s="231"/>
      <c r="O3875" s="231"/>
      <c r="P3875" s="231"/>
      <c r="Q3875" s="231"/>
      <c r="R3875" s="231"/>
      <c r="S3875" s="231"/>
      <c r="T3875" s="231"/>
    </row>
    <row r="3876">
      <c r="A3876" s="257" t="str">
        <v>9999000052-6</v>
      </c>
      <c r="B3876" s="257" t="str">
        <v>9999000052</v>
      </c>
      <c r="C3876" s="257" t="str">
        <v>线下疫情采购售卖商品</v>
      </c>
      <c r="D3876" s="257"/>
      <c r="E3876" s="257"/>
      <c r="F3876" s="257" t="str">
        <v>一次性床单</v>
      </c>
      <c r="G3876" s="231"/>
      <c r="H3876" s="231"/>
      <c r="I3876" s="231"/>
      <c r="J3876" s="231"/>
      <c r="K3876" s="231"/>
      <c r="L3876" s="231"/>
      <c r="M3876" s="231"/>
      <c r="N3876" s="231"/>
      <c r="O3876" s="231"/>
      <c r="P3876" s="231"/>
      <c r="Q3876" s="231"/>
      <c r="R3876" s="231"/>
      <c r="S3876" s="231"/>
      <c r="T3876" s="231"/>
    </row>
    <row r="3877">
      <c r="A3877" s="257" t="str">
        <v>9999000052-7</v>
      </c>
      <c r="B3877" s="257" t="str">
        <v>9999000052</v>
      </c>
      <c r="C3877" s="257" t="str">
        <v>线下疫情采购售卖商品</v>
      </c>
      <c r="D3877" s="257"/>
      <c r="E3877" s="257"/>
      <c r="F3877" s="257" t="str">
        <v>枕芯</v>
      </c>
      <c r="G3877" s="231"/>
      <c r="H3877" s="231"/>
      <c r="I3877" s="231"/>
      <c r="J3877" s="231"/>
      <c r="K3877" s="231"/>
      <c r="L3877" s="231"/>
      <c r="M3877" s="231"/>
      <c r="N3877" s="231"/>
      <c r="O3877" s="231"/>
      <c r="P3877" s="231"/>
      <c r="Q3877" s="231"/>
      <c r="R3877" s="231"/>
      <c r="S3877" s="231"/>
      <c r="T3877" s="231"/>
    </row>
    <row r="3878">
      <c r="A3878" s="257" t="str">
        <v>9999000052-8</v>
      </c>
      <c r="B3878" s="257" t="str">
        <v>9999000052</v>
      </c>
      <c r="C3878" s="257" t="str">
        <v>线下疫情采购售卖商品</v>
      </c>
      <c r="D3878" s="257"/>
      <c r="E3878" s="257"/>
      <c r="F3878" s="257" t="str">
        <v>夏凉被</v>
      </c>
      <c r="G3878" s="231"/>
      <c r="H3878" s="231"/>
      <c r="I3878" s="231"/>
      <c r="J3878" s="231"/>
      <c r="K3878" s="231"/>
      <c r="L3878" s="231"/>
      <c r="M3878" s="231"/>
      <c r="N3878" s="231"/>
      <c r="O3878" s="231"/>
      <c r="P3878" s="231"/>
      <c r="Q3878" s="231"/>
      <c r="R3878" s="231"/>
      <c r="S3878" s="231"/>
      <c r="T3878" s="231"/>
    </row>
    <row r="3879">
      <c r="A3879" s="257" t="str">
        <v>9999000052-9</v>
      </c>
      <c r="B3879" s="257" t="str">
        <v>9999000052</v>
      </c>
      <c r="C3879" s="257" t="str">
        <v>线下疫情采购售卖商品</v>
      </c>
      <c r="D3879" s="257"/>
      <c r="E3879" s="257"/>
      <c r="F3879" s="257" t="str">
        <v>衣架（10个/把）</v>
      </c>
      <c r="G3879" s="231"/>
      <c r="H3879" s="231"/>
      <c r="I3879" s="231"/>
      <c r="J3879" s="231"/>
      <c r="K3879" s="231"/>
      <c r="L3879" s="231"/>
      <c r="M3879" s="231"/>
      <c r="N3879" s="231"/>
      <c r="O3879" s="231"/>
      <c r="P3879" s="231"/>
      <c r="Q3879" s="231"/>
      <c r="R3879" s="231"/>
      <c r="S3879" s="231"/>
      <c r="T3879" s="231"/>
    </row>
    <row r="3880">
      <c r="A3880" s="257" t="str">
        <v>0502000098-1</v>
      </c>
      <c r="B3880" s="257" t="str">
        <v>0502000098</v>
      </c>
      <c r="C3880" s="257" t="str">
        <v>UBOT抗菌减压护脊书包</v>
      </c>
      <c r="D3880" s="257"/>
      <c r="E3880" s="257"/>
      <c r="F3880" s="257" t="str">
        <v>Pro版蓝黄色</v>
      </c>
      <c r="G3880" s="231"/>
      <c r="H3880" s="231"/>
      <c r="I3880" s="231"/>
      <c r="J3880" s="231"/>
      <c r="K3880" s="231"/>
      <c r="L3880" s="231"/>
      <c r="M3880" s="231"/>
      <c r="N3880" s="231"/>
      <c r="O3880" s="231"/>
      <c r="P3880" s="231"/>
      <c r="Q3880" s="231"/>
      <c r="R3880" s="231"/>
      <c r="S3880" s="231"/>
      <c r="T3880" s="231"/>
    </row>
    <row r="3881">
      <c r="A3881" s="257" t="str">
        <v>0502000098-2</v>
      </c>
      <c r="B3881" s="257" t="str">
        <v>0502000098</v>
      </c>
      <c r="C3881" s="257" t="str">
        <v>UBOT抗菌减压护脊书包</v>
      </c>
      <c r="D3881" s="257"/>
      <c r="E3881" s="257"/>
      <c r="F3881" s="257" t="str">
        <v>Pro版米橙色</v>
      </c>
      <c r="G3881" s="231"/>
      <c r="H3881" s="231"/>
      <c r="I3881" s="231"/>
      <c r="J3881" s="231"/>
      <c r="K3881" s="231"/>
      <c r="L3881" s="231"/>
      <c r="M3881" s="231"/>
      <c r="N3881" s="231"/>
      <c r="O3881" s="231"/>
      <c r="P3881" s="231"/>
      <c r="Q3881" s="231"/>
      <c r="R3881" s="231"/>
      <c r="S3881" s="231"/>
      <c r="T3881" s="231"/>
    </row>
    <row r="3882">
      <c r="A3882" s="257" t="str">
        <v>0502000098-3</v>
      </c>
      <c r="B3882" s="257" t="str">
        <v>0502000098</v>
      </c>
      <c r="C3882" s="257" t="str">
        <v>UBOT抗菌减压护脊书包</v>
      </c>
      <c r="D3882" s="257"/>
      <c r="E3882" s="257"/>
      <c r="F3882" s="257" t="str">
        <v>米橙色</v>
      </c>
      <c r="G3882" s="231"/>
      <c r="H3882" s="231"/>
      <c r="I3882" s="231"/>
      <c r="J3882" s="231"/>
      <c r="K3882" s="231"/>
      <c r="L3882" s="231"/>
      <c r="M3882" s="231"/>
      <c r="N3882" s="231"/>
      <c r="O3882" s="231"/>
      <c r="P3882" s="231"/>
      <c r="Q3882" s="231"/>
      <c r="R3882" s="231"/>
      <c r="S3882" s="231"/>
      <c r="T3882" s="231"/>
    </row>
    <row r="3883">
      <c r="A3883" s="257" t="str">
        <v>0502000098-4</v>
      </c>
      <c r="B3883" s="257" t="str">
        <v>0502000098</v>
      </c>
      <c r="C3883" s="257" t="str">
        <v>UBOT抗菌减压护脊书包</v>
      </c>
      <c r="D3883" s="257"/>
      <c r="E3883" s="257"/>
      <c r="F3883" s="257" t="str">
        <v>蓝黄色</v>
      </c>
      <c r="G3883" s="231"/>
      <c r="H3883" s="231"/>
      <c r="I3883" s="231"/>
      <c r="J3883" s="231"/>
      <c r="K3883" s="231"/>
      <c r="L3883" s="231"/>
      <c r="M3883" s="231"/>
      <c r="N3883" s="231"/>
      <c r="O3883" s="231"/>
      <c r="P3883" s="231"/>
      <c r="Q3883" s="231"/>
      <c r="R3883" s="231"/>
      <c r="S3883" s="231"/>
      <c r="T3883" s="231"/>
    </row>
    <row r="3884">
      <c r="A3884" s="257" t="str">
        <v>0499000028-1</v>
      </c>
      <c r="B3884" s="257" t="str">
        <v>0499000028</v>
      </c>
      <c r="C3884" s="257" t="str">
        <v>多功能加热锅BDY-909G</v>
      </c>
      <c r="D3884" s="257"/>
      <c r="E3884" s="257"/>
      <c r="F3884" s="257" t="str">
        <v>BDY-909G</v>
      </c>
      <c r="G3884" s="231"/>
      <c r="H3884" s="231"/>
      <c r="I3884" s="231"/>
      <c r="J3884" s="231"/>
      <c r="K3884" s="231"/>
      <c r="L3884" s="231"/>
      <c r="M3884" s="231"/>
      <c r="N3884" s="231"/>
      <c r="O3884" s="231"/>
      <c r="P3884" s="231"/>
      <c r="Q3884" s="231"/>
      <c r="R3884" s="231"/>
      <c r="S3884" s="231"/>
      <c r="T3884" s="231"/>
    </row>
    <row r="3885">
      <c r="A3885" s="257" t="str">
        <v>0499000029-1</v>
      </c>
      <c r="B3885" s="257" t="str">
        <v>0499000029</v>
      </c>
      <c r="C3885" s="257" t="str">
        <v>多功能电火锅DDQ-HG112</v>
      </c>
      <c r="D3885" s="257"/>
      <c r="E3885" s="257"/>
      <c r="F3885" s="257" t="str">
        <v>DDQ-HG112</v>
      </c>
      <c r="G3885" s="231"/>
      <c r="H3885" s="231"/>
      <c r="I3885" s="231"/>
      <c r="J3885" s="231"/>
      <c r="K3885" s="231"/>
      <c r="L3885" s="231"/>
      <c r="M3885" s="231"/>
      <c r="N3885" s="231"/>
      <c r="O3885" s="231"/>
      <c r="P3885" s="231"/>
      <c r="Q3885" s="231"/>
      <c r="R3885" s="231"/>
      <c r="S3885" s="231"/>
      <c r="T3885" s="231"/>
    </row>
    <row r="3886">
      <c r="A3886" s="257" t="str">
        <v>9999000053-1</v>
      </c>
      <c r="B3886" s="257" t="str">
        <v>9999000053</v>
      </c>
      <c r="C3886" s="257" t="str">
        <v>消毒水巾（12片装）*4</v>
      </c>
      <c r="D3886" s="257"/>
      <c r="E3886" s="257"/>
      <c r="F3886" s="257" t="str">
        <v>4盒装</v>
      </c>
      <c r="G3886" s="231"/>
      <c r="H3886" s="231"/>
      <c r="I3886" s="231"/>
      <c r="J3886" s="231"/>
      <c r="K3886" s="231"/>
      <c r="L3886" s="231"/>
      <c r="M3886" s="231"/>
      <c r="N3886" s="231"/>
      <c r="O3886" s="231"/>
      <c r="P3886" s="231"/>
      <c r="Q3886" s="231"/>
      <c r="R3886" s="231"/>
      <c r="S3886" s="231"/>
      <c r="T3886" s="231"/>
    </row>
    <row r="3887">
      <c r="A3887" s="257" t="str">
        <v>9999000054-1</v>
      </c>
      <c r="B3887" s="257" t="str">
        <v>9999000054</v>
      </c>
      <c r="C3887" s="257" t="str">
        <v>消毒水巾（24片装）*3</v>
      </c>
      <c r="D3887" s="257"/>
      <c r="E3887" s="257"/>
      <c r="F3887" s="257" t="str">
        <v>3盒装</v>
      </c>
      <c r="G3887" s="231"/>
      <c r="H3887" s="231"/>
      <c r="I3887" s="231"/>
      <c r="J3887" s="231"/>
      <c r="K3887" s="231"/>
      <c r="L3887" s="231"/>
      <c r="M3887" s="231"/>
      <c r="N3887" s="231"/>
      <c r="O3887" s="231"/>
      <c r="P3887" s="231"/>
      <c r="Q3887" s="231"/>
      <c r="R3887" s="231"/>
      <c r="S3887" s="231"/>
      <c r="T3887" s="231"/>
    </row>
    <row r="3888">
      <c r="A3888" s="257" t="str">
        <v>9999000055-1</v>
      </c>
      <c r="B3888" s="257" t="str">
        <v>9999000055</v>
      </c>
      <c r="C3888" s="257" t="str">
        <v>消毒喷雾剂50ml*5</v>
      </c>
      <c r="D3888" s="257"/>
      <c r="E3888" s="257"/>
      <c r="F3888" s="257" t="str">
        <v>5瓶装</v>
      </c>
      <c r="G3888" s="231"/>
      <c r="H3888" s="231"/>
      <c r="I3888" s="231"/>
      <c r="J3888" s="231"/>
      <c r="K3888" s="231"/>
      <c r="L3888" s="231"/>
      <c r="M3888" s="231"/>
      <c r="N3888" s="231"/>
      <c r="O3888" s="231"/>
      <c r="P3888" s="231"/>
      <c r="Q3888" s="231"/>
      <c r="R3888" s="231"/>
      <c r="S3888" s="231"/>
      <c r="T3888" s="231"/>
    </row>
    <row r="3889">
      <c r="A3889" s="257" t="str">
        <v>9999000056-1</v>
      </c>
      <c r="B3889" s="257" t="str">
        <v>9999000056</v>
      </c>
      <c r="C3889" s="257" t="str">
        <v>消毒喷雾剂500ml</v>
      </c>
      <c r="D3889" s="257"/>
      <c r="E3889" s="257"/>
      <c r="F3889" s="257" t="str">
        <v>1瓶装</v>
      </c>
      <c r="G3889" s="231"/>
      <c r="H3889" s="231"/>
      <c r="I3889" s="231"/>
      <c r="J3889" s="231"/>
      <c r="K3889" s="231"/>
      <c r="L3889" s="231"/>
      <c r="M3889" s="231"/>
      <c r="N3889" s="231"/>
      <c r="O3889" s="231"/>
      <c r="P3889" s="231"/>
      <c r="Q3889" s="231"/>
      <c r="R3889" s="231"/>
      <c r="S3889" s="231"/>
      <c r="T3889" s="231"/>
    </row>
    <row r="3890">
      <c r="A3890" s="257" t="str">
        <v>0402100002-L</v>
      </c>
      <c r="B3890" s="257" t="str">
        <v>0402100002</v>
      </c>
      <c r="C3890" s="257" t="str">
        <v>巴迪高盒装（平角男灰）日抛裤3条装</v>
      </c>
      <c r="D3890" s="257"/>
      <c r="E3890" s="257"/>
      <c r="F3890" s="257" t="str">
        <v>L</v>
      </c>
      <c r="G3890" s="231"/>
      <c r="H3890" s="231"/>
      <c r="I3890" s="231"/>
      <c r="J3890" s="231"/>
      <c r="K3890" s="231"/>
      <c r="L3890" s="231"/>
      <c r="M3890" s="231"/>
      <c r="N3890" s="231"/>
      <c r="O3890" s="231"/>
      <c r="P3890" s="231"/>
      <c r="Q3890" s="231"/>
      <c r="R3890" s="231"/>
      <c r="S3890" s="231"/>
      <c r="T3890" s="231"/>
    </row>
    <row r="3891">
      <c r="A3891" s="257" t="str">
        <v>0402100002-XL</v>
      </c>
      <c r="B3891" s="257" t="str">
        <v>0402100002</v>
      </c>
      <c r="C3891" s="257" t="str">
        <v>巴迪高盒装（平角男灰）日抛裤3条装</v>
      </c>
      <c r="D3891" s="257"/>
      <c r="E3891" s="257"/>
      <c r="F3891" s="257" t="str">
        <v>XL</v>
      </c>
      <c r="G3891" s="231"/>
      <c r="H3891" s="231"/>
      <c r="I3891" s="231"/>
      <c r="J3891" s="231"/>
      <c r="K3891" s="231"/>
      <c r="L3891" s="231"/>
      <c r="M3891" s="231"/>
      <c r="N3891" s="231"/>
      <c r="O3891" s="231"/>
      <c r="P3891" s="231"/>
      <c r="Q3891" s="231"/>
      <c r="R3891" s="231"/>
      <c r="S3891" s="231"/>
      <c r="T3891" s="231"/>
    </row>
    <row r="3892">
      <c r="A3892" s="257" t="str">
        <v>0402100002-2XL</v>
      </c>
      <c r="B3892" s="257" t="str">
        <v>0402100002</v>
      </c>
      <c r="C3892" s="257" t="str">
        <v>巴迪高盒装（平角男灰）日抛裤3条装</v>
      </c>
      <c r="D3892" s="257"/>
      <c r="E3892" s="257"/>
      <c r="F3892" s="257" t="str">
        <v>2XL</v>
      </c>
      <c r="G3892" s="231"/>
      <c r="H3892" s="231"/>
      <c r="I3892" s="231"/>
      <c r="J3892" s="231"/>
      <c r="K3892" s="231"/>
      <c r="L3892" s="231"/>
      <c r="M3892" s="231"/>
      <c r="N3892" s="231"/>
      <c r="O3892" s="231"/>
      <c r="P3892" s="231"/>
      <c r="Q3892" s="231"/>
      <c r="R3892" s="231"/>
      <c r="S3892" s="231"/>
      <c r="T3892" s="231"/>
    </row>
    <row r="3893">
      <c r="A3893" s="257" t="str">
        <v>0402100002-3XL</v>
      </c>
      <c r="B3893" s="257" t="str">
        <v>0402100002</v>
      </c>
      <c r="C3893" s="257" t="str">
        <v>巴迪高盒装（平角男灰）日抛裤3条装</v>
      </c>
      <c r="D3893" s="257"/>
      <c r="E3893" s="257"/>
      <c r="F3893" s="257" t="str">
        <v>3XL</v>
      </c>
      <c r="G3893" s="231"/>
      <c r="H3893" s="231"/>
      <c r="I3893" s="231"/>
      <c r="J3893" s="231"/>
      <c r="K3893" s="231"/>
      <c r="L3893" s="231"/>
      <c r="M3893" s="231"/>
      <c r="N3893" s="231"/>
      <c r="O3893" s="231"/>
      <c r="P3893" s="231"/>
      <c r="Q3893" s="231"/>
      <c r="R3893" s="231"/>
      <c r="S3893" s="231"/>
      <c r="T3893" s="231"/>
    </row>
    <row r="3894">
      <c r="A3894" s="257" t="str">
        <v>0402100002-4XL</v>
      </c>
      <c r="B3894" s="257" t="str">
        <v>0402100002</v>
      </c>
      <c r="C3894" s="257" t="str">
        <v>巴迪高盒装（平角男灰）日抛裤3条装</v>
      </c>
      <c r="D3894" s="257"/>
      <c r="E3894" s="257"/>
      <c r="F3894" s="257" t="str">
        <v>4XL</v>
      </c>
      <c r="G3894" s="231"/>
      <c r="H3894" s="231"/>
      <c r="I3894" s="231"/>
      <c r="J3894" s="231"/>
      <c r="K3894" s="231"/>
      <c r="L3894" s="231"/>
      <c r="M3894" s="231"/>
      <c r="N3894" s="231"/>
      <c r="O3894" s="231"/>
      <c r="P3894" s="231"/>
      <c r="Q3894" s="231"/>
      <c r="R3894" s="231"/>
      <c r="S3894" s="231"/>
      <c r="T3894" s="231"/>
    </row>
    <row r="3895">
      <c r="A3895" s="257" t="str">
        <v>0402100003-M</v>
      </c>
      <c r="B3895" s="257" t="str">
        <v>0402100003</v>
      </c>
      <c r="C3895" s="257" t="str">
        <v>巴迪高日抛裤-女彩色7条装</v>
      </c>
      <c r="D3895" s="257"/>
      <c r="E3895" s="257"/>
      <c r="F3895" s="257" t="str">
        <v>M</v>
      </c>
      <c r="G3895" s="231"/>
      <c r="H3895" s="231"/>
      <c r="I3895" s="231"/>
      <c r="J3895" s="231"/>
      <c r="K3895" s="231"/>
      <c r="L3895" s="231"/>
      <c r="M3895" s="231"/>
      <c r="N3895" s="231"/>
      <c r="O3895" s="231"/>
      <c r="P3895" s="231"/>
      <c r="Q3895" s="231"/>
      <c r="R3895" s="231"/>
      <c r="S3895" s="231"/>
      <c r="T3895" s="231"/>
    </row>
    <row r="3896">
      <c r="A3896" s="257" t="str">
        <v>0402100003-L</v>
      </c>
      <c r="B3896" s="257" t="str">
        <v>0402100003</v>
      </c>
      <c r="C3896" s="257" t="str">
        <v>巴迪高日抛裤-女彩色7条装</v>
      </c>
      <c r="D3896" s="257"/>
      <c r="E3896" s="257"/>
      <c r="F3896" s="257" t="str">
        <v>L</v>
      </c>
      <c r="G3896" s="231"/>
      <c r="H3896" s="231"/>
      <c r="I3896" s="231"/>
      <c r="J3896" s="231"/>
      <c r="K3896" s="231"/>
      <c r="L3896" s="231"/>
      <c r="M3896" s="231"/>
      <c r="N3896" s="231"/>
      <c r="O3896" s="231"/>
      <c r="P3896" s="231"/>
      <c r="Q3896" s="231"/>
      <c r="R3896" s="231"/>
      <c r="S3896" s="231"/>
      <c r="T3896" s="231"/>
    </row>
    <row r="3897">
      <c r="A3897" s="257" t="str">
        <v>0402100003-XL</v>
      </c>
      <c r="B3897" s="257" t="str">
        <v>0402100003</v>
      </c>
      <c r="C3897" s="257" t="str">
        <v>巴迪高日抛裤-女彩色7条装</v>
      </c>
      <c r="D3897" s="257"/>
      <c r="E3897" s="257"/>
      <c r="F3897" s="257" t="str">
        <v>XL</v>
      </c>
      <c r="G3897" s="231"/>
      <c r="H3897" s="231"/>
      <c r="I3897" s="231"/>
      <c r="J3897" s="231"/>
      <c r="K3897" s="231"/>
      <c r="L3897" s="231"/>
      <c r="M3897" s="231"/>
      <c r="N3897" s="231"/>
      <c r="O3897" s="231"/>
      <c r="P3897" s="231"/>
      <c r="Q3897" s="231"/>
      <c r="R3897" s="231"/>
      <c r="S3897" s="231"/>
      <c r="T3897" s="231"/>
    </row>
    <row r="3898">
      <c r="A3898" s="257" t="str">
        <v>0402100003-2XL</v>
      </c>
      <c r="B3898" s="257" t="str">
        <v>0402100003</v>
      </c>
      <c r="C3898" s="257" t="str">
        <v>巴迪高日抛裤-女彩色7条装</v>
      </c>
      <c r="D3898" s="257"/>
      <c r="E3898" s="257"/>
      <c r="F3898" s="257" t="str">
        <v>2XL</v>
      </c>
      <c r="G3898" s="231"/>
      <c r="H3898" s="231"/>
      <c r="I3898" s="231"/>
      <c r="J3898" s="231"/>
      <c r="K3898" s="231"/>
      <c r="L3898" s="231"/>
      <c r="M3898" s="231"/>
      <c r="N3898" s="231"/>
      <c r="O3898" s="231"/>
      <c r="P3898" s="231"/>
      <c r="Q3898" s="231"/>
      <c r="R3898" s="231"/>
      <c r="S3898" s="231"/>
      <c r="T3898" s="231"/>
    </row>
    <row r="3899">
      <c r="A3899" s="257" t="str">
        <v>0402100003-3XL</v>
      </c>
      <c r="B3899" s="257" t="str">
        <v>0402100003</v>
      </c>
      <c r="C3899" s="257" t="str">
        <v>巴迪高日抛裤-女彩色7条装</v>
      </c>
      <c r="D3899" s="257"/>
      <c r="E3899" s="257"/>
      <c r="F3899" s="257" t="str">
        <v>3XL</v>
      </c>
      <c r="G3899" s="231"/>
      <c r="H3899" s="231"/>
      <c r="I3899" s="231"/>
      <c r="J3899" s="231"/>
      <c r="K3899" s="231"/>
      <c r="L3899" s="231"/>
      <c r="M3899" s="231"/>
      <c r="N3899" s="231"/>
      <c r="O3899" s="231"/>
      <c r="P3899" s="231"/>
      <c r="Q3899" s="231"/>
      <c r="R3899" s="231"/>
      <c r="S3899" s="231"/>
      <c r="T3899" s="231"/>
    </row>
    <row r="3900">
      <c r="A3900" s="257" t="str">
        <v>0402100004-M</v>
      </c>
      <c r="B3900" s="257" t="str">
        <v>0402100004</v>
      </c>
      <c r="C3900" s="257" t="str">
        <v>巴迪高日抛裤-女白7条装</v>
      </c>
      <c r="D3900" s="257"/>
      <c r="E3900" s="257"/>
      <c r="F3900" s="257" t="str">
        <v>M</v>
      </c>
      <c r="G3900" s="231"/>
      <c r="H3900" s="231"/>
      <c r="I3900" s="231"/>
      <c r="J3900" s="231"/>
      <c r="K3900" s="231"/>
      <c r="L3900" s="231"/>
      <c r="M3900" s="231"/>
      <c r="N3900" s="231"/>
      <c r="O3900" s="231"/>
      <c r="P3900" s="231"/>
      <c r="Q3900" s="231"/>
      <c r="R3900" s="231"/>
      <c r="S3900" s="231"/>
      <c r="T3900" s="231"/>
    </row>
    <row r="3901">
      <c r="A3901" s="257" t="str">
        <v>0402100004-L</v>
      </c>
      <c r="B3901" s="257" t="str">
        <v>0402100004</v>
      </c>
      <c r="C3901" s="257" t="str">
        <v>巴迪高日抛裤-女白7条装</v>
      </c>
      <c r="D3901" s="257"/>
      <c r="E3901" s="257"/>
      <c r="F3901" s="257" t="str">
        <v>L</v>
      </c>
      <c r="G3901" s="231"/>
      <c r="H3901" s="231"/>
      <c r="I3901" s="231"/>
      <c r="J3901" s="231"/>
      <c r="K3901" s="231"/>
      <c r="L3901" s="231"/>
      <c r="M3901" s="231"/>
      <c r="N3901" s="231"/>
      <c r="O3901" s="231"/>
      <c r="P3901" s="231"/>
      <c r="Q3901" s="231"/>
      <c r="R3901" s="231"/>
      <c r="S3901" s="231"/>
      <c r="T3901" s="231"/>
    </row>
    <row r="3902">
      <c r="A3902" s="257" t="str">
        <v>0402100004-XL</v>
      </c>
      <c r="B3902" s="257" t="str">
        <v>0402100004</v>
      </c>
      <c r="C3902" s="257" t="str">
        <v>巴迪高日抛裤-女白7条装</v>
      </c>
      <c r="D3902" s="257"/>
      <c r="E3902" s="257"/>
      <c r="F3902" s="257" t="str">
        <v>XL</v>
      </c>
      <c r="G3902" s="231"/>
      <c r="H3902" s="231"/>
      <c r="I3902" s="231"/>
      <c r="J3902" s="231"/>
      <c r="K3902" s="231"/>
      <c r="L3902" s="231"/>
      <c r="M3902" s="231"/>
      <c r="N3902" s="231"/>
      <c r="O3902" s="231"/>
      <c r="P3902" s="231"/>
      <c r="Q3902" s="231"/>
      <c r="R3902" s="231"/>
      <c r="S3902" s="231"/>
      <c r="T3902" s="231"/>
    </row>
    <row r="3903">
      <c r="A3903" s="257" t="str">
        <v>0402100004-2XL</v>
      </c>
      <c r="B3903" s="257" t="str">
        <v>0402100004</v>
      </c>
      <c r="C3903" s="257" t="str">
        <v>巴迪高日抛裤-女白7条装</v>
      </c>
      <c r="D3903" s="257"/>
      <c r="E3903" s="257"/>
      <c r="F3903" s="257" t="str">
        <v>2XL</v>
      </c>
      <c r="G3903" s="231"/>
      <c r="H3903" s="231"/>
      <c r="I3903" s="231"/>
      <c r="J3903" s="231"/>
      <c r="K3903" s="231"/>
      <c r="L3903" s="231"/>
      <c r="M3903" s="231"/>
      <c r="N3903" s="231"/>
      <c r="O3903" s="231"/>
      <c r="P3903" s="231"/>
      <c r="Q3903" s="231"/>
      <c r="R3903" s="231"/>
      <c r="S3903" s="231"/>
      <c r="T3903" s="231"/>
    </row>
    <row r="3904">
      <c r="A3904" s="257" t="str">
        <v>0402100004-3XL</v>
      </c>
      <c r="B3904" s="257" t="str">
        <v>0402100004</v>
      </c>
      <c r="C3904" s="257" t="str">
        <v>巴迪高日抛裤-女白7条装</v>
      </c>
      <c r="D3904" s="257"/>
      <c r="E3904" s="257"/>
      <c r="F3904" s="257" t="str">
        <v>3XL</v>
      </c>
      <c r="G3904" s="231"/>
      <c r="H3904" s="231"/>
      <c r="I3904" s="231"/>
      <c r="J3904" s="231"/>
      <c r="K3904" s="231"/>
      <c r="L3904" s="231"/>
      <c r="M3904" s="231"/>
      <c r="N3904" s="231"/>
      <c r="O3904" s="231"/>
      <c r="P3904" s="231"/>
      <c r="Q3904" s="231"/>
      <c r="R3904" s="231"/>
      <c r="S3904" s="231"/>
      <c r="T3904" s="231"/>
    </row>
    <row r="3905">
      <c r="A3905" s="257" t="str">
        <v>0402100005-1</v>
      </c>
      <c r="B3905" s="257" t="str">
        <v>0402100005</v>
      </c>
      <c r="C3905" s="257" t="str">
        <v>巴迪高旅行双人套装</v>
      </c>
      <c r="D3905" s="257"/>
      <c r="E3905" s="257"/>
      <c r="F3905" s="257" t="str">
        <v>（四件套）</v>
      </c>
      <c r="G3905" s="231"/>
      <c r="H3905" s="231"/>
      <c r="I3905" s="231"/>
      <c r="J3905" s="231"/>
      <c r="K3905" s="231"/>
      <c r="L3905" s="231"/>
      <c r="M3905" s="231"/>
      <c r="N3905" s="231"/>
      <c r="O3905" s="231"/>
      <c r="P3905" s="231"/>
      <c r="Q3905" s="231"/>
      <c r="R3905" s="231"/>
      <c r="S3905" s="231"/>
      <c r="T3905" s="231"/>
    </row>
    <row r="3906">
      <c r="A3906" s="257" t="str">
        <v>0402100006-1</v>
      </c>
      <c r="B3906" s="257" t="str">
        <v>0402100006</v>
      </c>
      <c r="C3906" s="257" t="str">
        <v>巴迪高旅行单人套装</v>
      </c>
      <c r="D3906" s="257"/>
      <c r="E3906" s="257"/>
      <c r="F3906" s="257" t="str">
        <v>（三件套）</v>
      </c>
      <c r="G3906" s="231"/>
      <c r="H3906" s="231"/>
      <c r="I3906" s="231"/>
      <c r="J3906" s="231"/>
      <c r="K3906" s="231"/>
      <c r="L3906" s="231"/>
      <c r="M3906" s="231"/>
      <c r="N3906" s="231"/>
      <c r="O3906" s="231"/>
      <c r="P3906" s="231"/>
      <c r="Q3906" s="231"/>
      <c r="R3906" s="231"/>
      <c r="S3906" s="231"/>
      <c r="T3906" s="231"/>
    </row>
    <row r="3907">
      <c r="A3907" s="257" t="str">
        <v>0402100007-1</v>
      </c>
      <c r="B3907" s="257" t="str">
        <v>0402100007</v>
      </c>
      <c r="C3907" s="257" t="str">
        <v>巴迪高短筒袜5双盒装</v>
      </c>
      <c r="D3907" s="257"/>
      <c r="E3907" s="257"/>
      <c r="F3907" s="257" t="str">
        <v>白色</v>
      </c>
      <c r="G3907" s="231"/>
      <c r="H3907" s="231"/>
      <c r="I3907" s="231"/>
      <c r="J3907" s="231"/>
      <c r="K3907" s="231"/>
      <c r="L3907" s="231"/>
      <c r="M3907" s="231"/>
      <c r="N3907" s="231"/>
      <c r="O3907" s="231"/>
      <c r="P3907" s="231"/>
      <c r="Q3907" s="231"/>
      <c r="R3907" s="231"/>
      <c r="S3907" s="231"/>
      <c r="T3907" s="231"/>
    </row>
    <row r="3908">
      <c r="A3908" s="257" t="str">
        <v>0402100007-2</v>
      </c>
      <c r="B3908" s="257" t="str">
        <v>0402100007</v>
      </c>
      <c r="C3908" s="257" t="str">
        <v>巴迪高短筒袜5双盒装</v>
      </c>
      <c r="D3908" s="257"/>
      <c r="E3908" s="257"/>
      <c r="F3908" s="257" t="str">
        <v>黑色</v>
      </c>
      <c r="G3908" s="231"/>
      <c r="H3908" s="231"/>
      <c r="I3908" s="231"/>
      <c r="J3908" s="231"/>
      <c r="K3908" s="231"/>
      <c r="L3908" s="231"/>
      <c r="M3908" s="231"/>
      <c r="N3908" s="231"/>
      <c r="O3908" s="231"/>
      <c r="P3908" s="231"/>
      <c r="Q3908" s="231"/>
      <c r="R3908" s="231"/>
      <c r="S3908" s="231"/>
      <c r="T3908" s="231"/>
    </row>
    <row r="3909">
      <c r="A3909" s="257" t="str">
        <v>0402100007-3</v>
      </c>
      <c r="B3909" s="257" t="str">
        <v>0402100007</v>
      </c>
      <c r="C3909" s="257" t="str">
        <v>巴迪高短筒袜5双盒装</v>
      </c>
      <c r="D3909" s="257"/>
      <c r="E3909" s="257"/>
      <c r="F3909" s="257" t="str">
        <v>灰色</v>
      </c>
      <c r="G3909" s="231"/>
      <c r="H3909" s="231"/>
      <c r="I3909" s="231"/>
      <c r="J3909" s="231"/>
      <c r="K3909" s="231"/>
      <c r="L3909" s="231"/>
      <c r="M3909" s="231"/>
      <c r="N3909" s="231"/>
      <c r="O3909" s="231"/>
      <c r="P3909" s="231"/>
      <c r="Q3909" s="231"/>
      <c r="R3909" s="231"/>
      <c r="S3909" s="231"/>
      <c r="T3909" s="231"/>
    </row>
    <row r="3910">
      <c r="A3910" s="257" t="str">
        <v>0402100007-4</v>
      </c>
      <c r="B3910" s="257" t="str">
        <v>0402100007</v>
      </c>
      <c r="C3910" s="257" t="str">
        <v>巴迪高短筒袜5双盒装</v>
      </c>
      <c r="D3910" s="257"/>
      <c r="E3910" s="257"/>
      <c r="F3910" s="257" t="str">
        <v>混色</v>
      </c>
      <c r="G3910" s="231"/>
      <c r="H3910" s="231"/>
      <c r="I3910" s="231"/>
      <c r="J3910" s="231"/>
      <c r="K3910" s="231"/>
      <c r="L3910" s="231"/>
      <c r="M3910" s="231"/>
      <c r="N3910" s="231"/>
      <c r="O3910" s="231"/>
      <c r="P3910" s="231"/>
      <c r="Q3910" s="231"/>
      <c r="R3910" s="231"/>
      <c r="S3910" s="231"/>
      <c r="T3910" s="231"/>
    </row>
    <row r="3911">
      <c r="A3911" s="257" t="str">
        <v>9999000057-1</v>
      </c>
      <c r="B3911" s="257" t="str">
        <v>9999000057</v>
      </c>
      <c r="C3911" s="257" t="str">
        <v>《达摩流浪者》</v>
      </c>
      <c r="D3911" s="257"/>
      <c r="E3911" s="257"/>
      <c r="F3911" s="257" t="str">
        <v>《达摩流浪者》</v>
      </c>
      <c r="G3911" s="231"/>
      <c r="H3911" s="231"/>
      <c r="I3911" s="231"/>
      <c r="J3911" s="231"/>
      <c r="K3911" s="231"/>
      <c r="L3911" s="231"/>
      <c r="M3911" s="231"/>
      <c r="N3911" s="231"/>
      <c r="O3911" s="231"/>
      <c r="P3911" s="231"/>
      <c r="Q3911" s="231"/>
      <c r="R3911" s="231"/>
      <c r="S3911" s="231"/>
      <c r="T3911" s="231"/>
    </row>
    <row r="3912">
      <c r="A3912" s="257" t="str">
        <v>0509000008-1</v>
      </c>
      <c r="B3912" s="257" t="str">
        <v>0509000008</v>
      </c>
      <c r="C3912" s="257" t="str">
        <v>KIDS系列无伞尖经典儿童伞</v>
      </c>
      <c r="D3912" s="257"/>
      <c r="E3912" s="257"/>
      <c r="F3912" s="257" t="str">
        <v>HAEDS</v>
      </c>
      <c r="G3912" s="231"/>
      <c r="H3912" s="231"/>
      <c r="I3912" s="231"/>
      <c r="J3912" s="231"/>
      <c r="K3912" s="231"/>
      <c r="L3912" s="231"/>
      <c r="M3912" s="231"/>
      <c r="N3912" s="231"/>
      <c r="O3912" s="231"/>
      <c r="P3912" s="231"/>
      <c r="Q3912" s="231"/>
      <c r="R3912" s="231"/>
      <c r="S3912" s="231"/>
      <c r="T3912" s="231"/>
    </row>
    <row r="3913">
      <c r="A3913" s="257" t="str">
        <v>0509000008-2</v>
      </c>
      <c r="B3913" s="257" t="str">
        <v>0509000008</v>
      </c>
      <c r="C3913" s="257" t="str">
        <v>KIDS系列无伞尖经典儿童伞</v>
      </c>
      <c r="D3913" s="257"/>
      <c r="E3913" s="257"/>
      <c r="F3913" s="257" t="str">
        <v>侏罗纪公园</v>
      </c>
      <c r="G3913" s="231"/>
      <c r="H3913" s="231"/>
      <c r="I3913" s="231"/>
      <c r="J3913" s="231"/>
      <c r="K3913" s="231"/>
      <c r="L3913" s="231"/>
      <c r="M3913" s="231"/>
      <c r="N3913" s="231"/>
      <c r="O3913" s="231"/>
      <c r="P3913" s="231"/>
      <c r="Q3913" s="231"/>
      <c r="R3913" s="231"/>
      <c r="S3913" s="231"/>
      <c r="T3913" s="231"/>
    </row>
    <row r="3914">
      <c r="A3914" s="257" t="str">
        <v>0509000008-3</v>
      </c>
      <c r="B3914" s="257" t="str">
        <v>0509000008</v>
      </c>
      <c r="C3914" s="257" t="str">
        <v>KIDS系列无伞尖经典儿童伞</v>
      </c>
      <c r="D3914" s="257"/>
      <c r="E3914" s="257"/>
      <c r="F3914" s="257" t="str">
        <v>好多好多大白鹅</v>
      </c>
      <c r="G3914" s="231"/>
      <c r="H3914" s="231"/>
      <c r="I3914" s="231"/>
      <c r="J3914" s="231"/>
      <c r="K3914" s="231"/>
      <c r="L3914" s="231"/>
      <c r="M3914" s="231"/>
      <c r="N3914" s="231"/>
      <c r="O3914" s="231"/>
      <c r="P3914" s="231"/>
      <c r="Q3914" s="231"/>
      <c r="R3914" s="231"/>
      <c r="S3914" s="231"/>
      <c r="T3914" s="231"/>
    </row>
    <row r="3915">
      <c r="A3915" s="257" t="str">
        <v>0509000008-4</v>
      </c>
      <c r="B3915" s="257" t="str">
        <v>0509000008</v>
      </c>
      <c r="C3915" s="257" t="str">
        <v>KIDS系列无伞尖经典儿童伞</v>
      </c>
      <c r="D3915" s="257"/>
      <c r="E3915" s="257"/>
      <c r="F3915" s="257" t="str">
        <v>格格栗</v>
      </c>
      <c r="G3915" s="231"/>
      <c r="H3915" s="231"/>
      <c r="I3915" s="231"/>
      <c r="J3915" s="231"/>
      <c r="K3915" s="231"/>
      <c r="L3915" s="231"/>
      <c r="M3915" s="231"/>
      <c r="N3915" s="231"/>
      <c r="O3915" s="231"/>
      <c r="P3915" s="231"/>
      <c r="Q3915" s="231"/>
      <c r="R3915" s="231"/>
      <c r="S3915" s="231"/>
      <c r="T3915" s="231"/>
    </row>
    <row r="3916">
      <c r="A3916" s="257" t="str">
        <v>0509000008-5</v>
      </c>
      <c r="B3916" s="257" t="str">
        <v>0509000008</v>
      </c>
      <c r="C3916" s="257" t="str">
        <v>KIDS系列无伞尖经典儿童伞</v>
      </c>
      <c r="D3916" s="257"/>
      <c r="E3916" s="257"/>
      <c r="F3916" s="257" t="str">
        <v>森林</v>
      </c>
      <c r="G3916" s="231"/>
      <c r="H3916" s="231"/>
      <c r="I3916" s="231"/>
      <c r="J3916" s="231"/>
      <c r="K3916" s="231"/>
      <c r="L3916" s="231"/>
      <c r="M3916" s="231"/>
      <c r="N3916" s="231"/>
      <c r="O3916" s="231"/>
      <c r="P3916" s="231"/>
      <c r="Q3916" s="231"/>
      <c r="R3916" s="231"/>
      <c r="S3916" s="231"/>
      <c r="T3916" s="231"/>
    </row>
    <row r="3917">
      <c r="A3917" s="257" t="str">
        <v>0509000008-6</v>
      </c>
      <c r="B3917" s="257" t="str">
        <v>0509000008</v>
      </c>
      <c r="C3917" s="257" t="str">
        <v>KIDS系列无伞尖经典儿童伞</v>
      </c>
      <c r="D3917" s="257"/>
      <c r="E3917" s="257"/>
      <c r="F3917" s="257" t="str">
        <v>猫</v>
      </c>
      <c r="G3917" s="231"/>
      <c r="H3917" s="231"/>
      <c r="I3917" s="231"/>
      <c r="J3917" s="231"/>
      <c r="K3917" s="231"/>
      <c r="L3917" s="231"/>
      <c r="M3917" s="231"/>
      <c r="N3917" s="231"/>
      <c r="O3917" s="231"/>
      <c r="P3917" s="231"/>
      <c r="Q3917" s="231"/>
      <c r="R3917" s="231"/>
      <c r="S3917" s="231"/>
      <c r="T3917" s="231"/>
    </row>
    <row r="3918">
      <c r="A3918" s="257" t="str">
        <v>0509000008-7</v>
      </c>
      <c r="B3918" s="257" t="str">
        <v>0509000008</v>
      </c>
      <c r="C3918" s="257" t="str">
        <v>KIDS系列无伞尖经典儿童伞</v>
      </c>
      <c r="D3918" s="257"/>
      <c r="E3918" s="257"/>
      <c r="F3918" s="257" t="str">
        <v>虎头虎脑</v>
      </c>
      <c r="G3918" s="231"/>
      <c r="H3918" s="231"/>
      <c r="I3918" s="231"/>
      <c r="J3918" s="231"/>
      <c r="K3918" s="231"/>
      <c r="L3918" s="231"/>
      <c r="M3918" s="231"/>
      <c r="N3918" s="231"/>
      <c r="O3918" s="231"/>
      <c r="P3918" s="231"/>
      <c r="Q3918" s="231"/>
      <c r="R3918" s="231"/>
      <c r="S3918" s="231"/>
      <c r="T3918" s="231"/>
    </row>
    <row r="3919">
      <c r="A3919" s="257" t="str">
        <v>0509000008-8</v>
      </c>
      <c r="B3919" s="257" t="str">
        <v>0509000008</v>
      </c>
      <c r="C3919" s="257" t="str">
        <v>KIDS系列无伞尖经典儿童伞</v>
      </c>
      <c r="D3919" s="257"/>
      <c r="E3919" s="257"/>
      <c r="F3919" s="257" t="str">
        <v>黑眼圈</v>
      </c>
      <c r="G3919" s="231"/>
      <c r="H3919" s="231"/>
      <c r="I3919" s="231"/>
      <c r="J3919" s="231"/>
      <c r="K3919" s="231"/>
      <c r="L3919" s="231"/>
      <c r="M3919" s="231"/>
      <c r="N3919" s="231"/>
      <c r="O3919" s="231"/>
      <c r="P3919" s="231"/>
      <c r="Q3919" s="231"/>
      <c r="R3919" s="231"/>
      <c r="S3919" s="231"/>
      <c r="T3919" s="231"/>
    </row>
    <row r="3920">
      <c r="A3920" s="257" t="str">
        <v>0509000009-1</v>
      </c>
      <c r="B3920" s="257" t="str">
        <v>0509000009</v>
      </c>
      <c r="C3920" s="257" t="str">
        <v>Kids儿童系列防晒斗篷衣</v>
      </c>
      <c r="D3920" s="257"/>
      <c r="E3920" s="257"/>
      <c r="F3920" s="257" t="str">
        <v>荔枝白 M</v>
      </c>
      <c r="G3920" s="231"/>
      <c r="H3920" s="231"/>
      <c r="I3920" s="231"/>
      <c r="J3920" s="231"/>
      <c r="K3920" s="231"/>
      <c r="L3920" s="231"/>
      <c r="M3920" s="231"/>
      <c r="N3920" s="231"/>
      <c r="O3920" s="231"/>
      <c r="P3920" s="231"/>
      <c r="Q3920" s="231"/>
      <c r="R3920" s="231"/>
      <c r="S3920" s="231"/>
      <c r="T3920" s="231"/>
    </row>
    <row r="3921">
      <c r="A3921" s="257" t="str">
        <v>0509000009-2</v>
      </c>
      <c r="B3921" s="257" t="str">
        <v>0509000009</v>
      </c>
      <c r="C3921" s="257" t="str">
        <v>Kids儿童系列防晒斗篷衣</v>
      </c>
      <c r="D3921" s="257"/>
      <c r="E3921" s="257"/>
      <c r="F3921" s="257" t="str">
        <v>荔枝白 L</v>
      </c>
      <c r="G3921" s="231"/>
      <c r="H3921" s="231"/>
      <c r="I3921" s="231"/>
      <c r="J3921" s="231"/>
      <c r="K3921" s="231"/>
      <c r="L3921" s="231"/>
      <c r="M3921" s="231"/>
      <c r="N3921" s="231"/>
      <c r="O3921" s="231"/>
      <c r="P3921" s="231"/>
      <c r="Q3921" s="231"/>
      <c r="R3921" s="231"/>
      <c r="S3921" s="231"/>
      <c r="T3921" s="231"/>
    </row>
    <row r="3922">
      <c r="A3922" s="257" t="str">
        <v>0509000009-3</v>
      </c>
      <c r="B3922" s="257" t="str">
        <v>0509000009</v>
      </c>
      <c r="C3922" s="257" t="str">
        <v>Kids儿童系列防晒斗篷衣</v>
      </c>
      <c r="D3922" s="257"/>
      <c r="E3922" s="257"/>
      <c r="F3922" s="257" t="str">
        <v>蔓莓蓝'M</v>
      </c>
      <c r="G3922" s="231"/>
      <c r="H3922" s="231"/>
      <c r="I3922" s="231"/>
      <c r="J3922" s="231"/>
      <c r="K3922" s="231"/>
      <c r="L3922" s="231"/>
      <c r="M3922" s="231"/>
      <c r="N3922" s="231"/>
      <c r="O3922" s="231"/>
      <c r="P3922" s="231"/>
      <c r="Q3922" s="231"/>
      <c r="R3922" s="231"/>
      <c r="S3922" s="231"/>
      <c r="T3922" s="231"/>
    </row>
    <row r="3923">
      <c r="A3923" s="257" t="str">
        <v>0509000009-4</v>
      </c>
      <c r="B3923" s="257" t="str">
        <v>0509000009</v>
      </c>
      <c r="C3923" s="257" t="str">
        <v>Kids儿童系列防晒斗篷衣</v>
      </c>
      <c r="D3923" s="257"/>
      <c r="E3923" s="257"/>
      <c r="F3923" s="257" t="str">
        <v>蔓莓蓝'L</v>
      </c>
      <c r="G3923" s="231"/>
      <c r="H3923" s="231"/>
      <c r="I3923" s="231"/>
      <c r="J3923" s="231"/>
      <c r="K3923" s="231"/>
      <c r="L3923" s="231"/>
      <c r="M3923" s="231"/>
      <c r="N3923" s="231"/>
      <c r="O3923" s="231"/>
      <c r="P3923" s="231"/>
      <c r="Q3923" s="231"/>
      <c r="R3923" s="231"/>
      <c r="S3923" s="231"/>
      <c r="T3923" s="231"/>
    </row>
    <row r="3924">
      <c r="A3924" s="257" t="str">
        <v>0509000009-5</v>
      </c>
      <c r="B3924" s="257" t="str">
        <v>0509000009</v>
      </c>
      <c r="C3924" s="257" t="str">
        <v>Kids儿童系列防晒斗篷衣</v>
      </c>
      <c r="D3924" s="257"/>
      <c r="E3924" s="257"/>
      <c r="F3924" s="257" t="str">
        <v>桃橘粉M</v>
      </c>
      <c r="G3924" s="231"/>
      <c r="H3924" s="231"/>
      <c r="I3924" s="231"/>
      <c r="J3924" s="231"/>
      <c r="K3924" s="231"/>
      <c r="L3924" s="231"/>
      <c r="M3924" s="231"/>
      <c r="N3924" s="231"/>
      <c r="O3924" s="231"/>
      <c r="P3924" s="231"/>
      <c r="Q3924" s="231"/>
      <c r="R3924" s="231"/>
      <c r="S3924" s="231"/>
      <c r="T3924" s="231"/>
    </row>
    <row r="3925">
      <c r="A3925" s="257" t="str">
        <v>0509000009-6</v>
      </c>
      <c r="B3925" s="257" t="str">
        <v>0509000009</v>
      </c>
      <c r="C3925" s="257" t="str">
        <v>Kids儿童系列防晒斗篷衣</v>
      </c>
      <c r="D3925" s="257"/>
      <c r="E3925" s="257"/>
      <c r="F3925" s="257" t="str">
        <v>桃橘粉 L</v>
      </c>
      <c r="G3925" s="231"/>
      <c r="H3925" s="231"/>
      <c r="I3925" s="231"/>
      <c r="J3925" s="231"/>
      <c r="K3925" s="231"/>
      <c r="L3925" s="231"/>
      <c r="M3925" s="231"/>
      <c r="N3925" s="231"/>
      <c r="O3925" s="231"/>
      <c r="P3925" s="231"/>
      <c r="Q3925" s="231"/>
      <c r="R3925" s="231"/>
      <c r="S3925" s="231"/>
      <c r="T3925" s="231"/>
    </row>
    <row r="3926">
      <c r="A3926" s="257" t="str">
        <v>0509000009-7</v>
      </c>
      <c r="B3926" s="257" t="str">
        <v>0509000009</v>
      </c>
      <c r="C3926" s="257" t="str">
        <v>Kids儿童系列防晒斗篷衣</v>
      </c>
      <c r="D3926" s="257"/>
      <c r="E3926" s="257"/>
      <c r="F3926" s="257" t="str">
        <v>奶栗灰 'M</v>
      </c>
      <c r="G3926" s="231"/>
      <c r="H3926" s="231"/>
      <c r="I3926" s="231"/>
      <c r="J3926" s="231"/>
      <c r="K3926" s="231"/>
      <c r="L3926" s="231"/>
      <c r="M3926" s="231"/>
      <c r="N3926" s="231"/>
      <c r="O3926" s="231"/>
      <c r="P3926" s="231"/>
      <c r="Q3926" s="231"/>
      <c r="R3926" s="231"/>
      <c r="S3926" s="231"/>
      <c r="T3926" s="231"/>
    </row>
    <row r="3927">
      <c r="A3927" s="257" t="str">
        <v>0509000009-8</v>
      </c>
      <c r="B3927" s="257" t="str">
        <v>0509000009</v>
      </c>
      <c r="C3927" s="257" t="str">
        <v>Kids儿童系列防晒斗篷衣</v>
      </c>
      <c r="D3927" s="257"/>
      <c r="E3927" s="257"/>
      <c r="F3927" s="257" t="str">
        <v>奶栗灰 L</v>
      </c>
      <c r="G3927" s="231"/>
      <c r="H3927" s="231"/>
      <c r="I3927" s="231"/>
      <c r="J3927" s="231"/>
      <c r="K3927" s="231"/>
      <c r="L3927" s="231"/>
      <c r="M3927" s="231"/>
      <c r="N3927" s="231"/>
      <c r="O3927" s="231"/>
      <c r="P3927" s="231"/>
      <c r="Q3927" s="231"/>
      <c r="R3927" s="231"/>
      <c r="S3927" s="231"/>
      <c r="T3927" s="231"/>
    </row>
    <row r="3928">
      <c r="A3928" s="257" t="str">
        <v>0509000010-1</v>
      </c>
      <c r="B3928" s="257" t="str">
        <v>0509000010</v>
      </c>
      <c r="C3928" s="257" t="str">
        <v>Chasing cool夏日追凉系列女士披肩防晒服</v>
      </c>
      <c r="D3928" s="257"/>
      <c r="E3928" s="257"/>
      <c r="F3928" s="257" t="str">
        <v>浅云白 M</v>
      </c>
      <c r="G3928" s="231"/>
      <c r="H3928" s="231"/>
      <c r="I3928" s="231"/>
      <c r="J3928" s="231"/>
      <c r="K3928" s="231"/>
      <c r="L3928" s="231"/>
      <c r="M3928" s="231"/>
      <c r="N3928" s="231"/>
      <c r="O3928" s="231"/>
      <c r="P3928" s="231"/>
      <c r="Q3928" s="231"/>
      <c r="R3928" s="231"/>
      <c r="S3928" s="231"/>
      <c r="T3928" s="231"/>
    </row>
    <row r="3929">
      <c r="A3929" s="257" t="str">
        <v>0509000010-2</v>
      </c>
      <c r="B3929" s="257" t="str">
        <v>0509000010</v>
      </c>
      <c r="C3929" s="257" t="str">
        <v>Chasing cool夏日追凉系列女士披肩防晒服</v>
      </c>
      <c r="D3929" s="257"/>
      <c r="E3929" s="257"/>
      <c r="F3929" s="257" t="str">
        <v>浅云白 L</v>
      </c>
      <c r="G3929" s="231"/>
      <c r="H3929" s="231"/>
      <c r="I3929" s="231"/>
      <c r="J3929" s="231"/>
      <c r="K3929" s="231"/>
      <c r="L3929" s="231"/>
      <c r="M3929" s="231"/>
      <c r="N3929" s="231"/>
      <c r="O3929" s="231"/>
      <c r="P3929" s="231"/>
      <c r="Q3929" s="231"/>
      <c r="R3929" s="231"/>
      <c r="S3929" s="231"/>
      <c r="T3929" s="231"/>
    </row>
    <row r="3930">
      <c r="A3930" s="257" t="str">
        <v>0509000010-3</v>
      </c>
      <c r="B3930" s="257" t="str">
        <v>0509000010</v>
      </c>
      <c r="C3930" s="257" t="str">
        <v>Chasing cool夏日追凉系列女士披肩防晒服</v>
      </c>
      <c r="D3930" s="257"/>
      <c r="E3930" s="257"/>
      <c r="F3930" s="257" t="str">
        <v>羽扇蓝 M</v>
      </c>
      <c r="G3930" s="231"/>
      <c r="H3930" s="231"/>
      <c r="I3930" s="231"/>
      <c r="J3930" s="231"/>
      <c r="K3930" s="231"/>
      <c r="L3930" s="231"/>
      <c r="M3930" s="231"/>
      <c r="N3930" s="231"/>
      <c r="O3930" s="231"/>
      <c r="P3930" s="231"/>
      <c r="Q3930" s="231"/>
      <c r="R3930" s="231"/>
      <c r="S3930" s="231"/>
      <c r="T3930" s="231"/>
    </row>
    <row r="3931">
      <c r="A3931" s="257" t="str">
        <v>0509000010-4</v>
      </c>
      <c r="B3931" s="257" t="str">
        <v>0509000010</v>
      </c>
      <c r="C3931" s="257" t="str">
        <v>Chasing cool夏日追凉系列女士披肩防晒服</v>
      </c>
      <c r="D3931" s="257"/>
      <c r="E3931" s="257"/>
      <c r="F3931" s="257" t="str">
        <v>羽扇蓝 L</v>
      </c>
      <c r="G3931" s="231"/>
      <c r="H3931" s="231"/>
      <c r="I3931" s="231"/>
      <c r="J3931" s="231"/>
      <c r="K3931" s="231"/>
      <c r="L3931" s="231"/>
      <c r="M3931" s="231"/>
      <c r="N3931" s="231"/>
      <c r="O3931" s="231"/>
      <c r="P3931" s="231"/>
      <c r="Q3931" s="231"/>
      <c r="R3931" s="231"/>
      <c r="S3931" s="231"/>
      <c r="T3931" s="231"/>
    </row>
    <row r="3932">
      <c r="A3932" s="257" t="str">
        <v>0509000010-5</v>
      </c>
      <c r="B3932" s="257" t="str">
        <v>0509000010</v>
      </c>
      <c r="C3932" s="257" t="str">
        <v>Chasing cool夏日追凉系列女士披肩防晒服</v>
      </c>
      <c r="D3932" s="257"/>
      <c r="E3932" s="257"/>
      <c r="F3932" s="257" t="str">
        <v>石蕊粉 M</v>
      </c>
      <c r="G3932" s="231"/>
      <c r="H3932" s="231"/>
      <c r="I3932" s="231"/>
      <c r="J3932" s="231"/>
      <c r="K3932" s="231"/>
      <c r="L3932" s="231"/>
      <c r="M3932" s="231"/>
      <c r="N3932" s="231"/>
      <c r="O3932" s="231"/>
      <c r="P3932" s="231"/>
      <c r="Q3932" s="231"/>
      <c r="R3932" s="231"/>
      <c r="S3932" s="231"/>
      <c r="T3932" s="231"/>
    </row>
    <row r="3933">
      <c r="A3933" s="257" t="str">
        <v>0509000010-6</v>
      </c>
      <c r="B3933" s="257" t="str">
        <v>0509000010</v>
      </c>
      <c r="C3933" s="257" t="str">
        <v>Chasing cool夏日追凉系列女士披肩防晒服</v>
      </c>
      <c r="D3933" s="257"/>
      <c r="E3933" s="257"/>
      <c r="F3933" s="257" t="str">
        <v>石蕊粉 L</v>
      </c>
      <c r="G3933" s="231"/>
      <c r="H3933" s="231"/>
      <c r="I3933" s="231"/>
      <c r="J3933" s="231"/>
      <c r="K3933" s="231"/>
      <c r="L3933" s="231"/>
      <c r="M3933" s="231"/>
      <c r="N3933" s="231"/>
      <c r="O3933" s="231"/>
      <c r="P3933" s="231"/>
      <c r="Q3933" s="231"/>
      <c r="R3933" s="231"/>
      <c r="S3933" s="231"/>
      <c r="T3933" s="231"/>
    </row>
    <row r="3934">
      <c r="A3934" s="257" t="str">
        <v>0509000010-7</v>
      </c>
      <c r="B3934" s="257" t="str">
        <v>0509000010</v>
      </c>
      <c r="C3934" s="257" t="str">
        <v>Chasing cool夏日追凉系列女士披肩防晒服</v>
      </c>
      <c r="D3934" s="257"/>
      <c r="E3934" s="257"/>
      <c r="F3934" s="257" t="str">
        <v>暮云灰 M</v>
      </c>
      <c r="G3934" s="231"/>
      <c r="H3934" s="231"/>
      <c r="I3934" s="231"/>
      <c r="J3934" s="231"/>
      <c r="K3934" s="231"/>
      <c r="L3934" s="231"/>
      <c r="M3934" s="231"/>
      <c r="N3934" s="231"/>
      <c r="O3934" s="231"/>
      <c r="P3934" s="231"/>
      <c r="Q3934" s="231"/>
      <c r="R3934" s="231"/>
      <c r="S3934" s="231"/>
      <c r="T3934" s="231"/>
    </row>
    <row r="3935">
      <c r="A3935" s="257" t="str">
        <v>0509000010-8</v>
      </c>
      <c r="B3935" s="257" t="str">
        <v>0509000010</v>
      </c>
      <c r="C3935" s="257" t="str">
        <v>Chasing cool夏日追凉系列女士披肩防晒服</v>
      </c>
      <c r="D3935" s="257"/>
      <c r="E3935" s="257"/>
      <c r="F3935" s="257" t="str">
        <v>暮云灰 L</v>
      </c>
      <c r="G3935" s="231"/>
      <c r="H3935" s="231"/>
      <c r="I3935" s="231"/>
      <c r="J3935" s="231"/>
      <c r="K3935" s="231"/>
      <c r="L3935" s="231"/>
      <c r="M3935" s="231"/>
      <c r="N3935" s="231"/>
      <c r="O3935" s="231"/>
      <c r="P3935" s="231"/>
      <c r="Q3935" s="231"/>
      <c r="R3935" s="231"/>
      <c r="S3935" s="231"/>
      <c r="T3935" s="231"/>
    </row>
    <row r="3936">
      <c r="A3936" s="257" t="str">
        <v>0509000011-1</v>
      </c>
      <c r="B3936" s="257" t="str">
        <v>0509000011</v>
      </c>
      <c r="C3936" s="257" t="str">
        <v>Cloud云朵系列空顶防晒</v>
      </c>
      <c r="D3936" s="257"/>
      <c r="E3936" s="257"/>
      <c r="F3936" s="257" t="str">
        <v>空气灰</v>
      </c>
      <c r="G3936" s="231"/>
      <c r="H3936" s="231"/>
      <c r="I3936" s="231"/>
      <c r="J3936" s="231"/>
      <c r="K3936" s="231"/>
      <c r="L3936" s="231"/>
      <c r="M3936" s="231"/>
      <c r="N3936" s="231"/>
      <c r="O3936" s="231"/>
      <c r="P3936" s="231"/>
      <c r="Q3936" s="231"/>
      <c r="R3936" s="231"/>
      <c r="S3936" s="231"/>
      <c r="T3936" s="231"/>
    </row>
    <row r="3937">
      <c r="A3937" s="257" t="str">
        <v>0509000011-2</v>
      </c>
      <c r="B3937" s="257" t="str">
        <v>0509000011</v>
      </c>
      <c r="C3937" s="257" t="str">
        <v>Cloud云朵系列空顶防晒</v>
      </c>
      <c r="D3937" s="257"/>
      <c r="E3937" s="257"/>
      <c r="F3937" s="257" t="str">
        <v>蜜桃粉</v>
      </c>
      <c r="G3937" s="231"/>
      <c r="H3937" s="231"/>
      <c r="I3937" s="231"/>
      <c r="J3937" s="231"/>
      <c r="K3937" s="231"/>
      <c r="L3937" s="231"/>
      <c r="M3937" s="231"/>
      <c r="N3937" s="231"/>
      <c r="O3937" s="231"/>
      <c r="P3937" s="231"/>
      <c r="Q3937" s="231"/>
      <c r="R3937" s="231"/>
      <c r="S3937" s="231"/>
      <c r="T3937" s="231"/>
    </row>
    <row r="3938">
      <c r="A3938" s="257" t="str">
        <v>0509000011-3</v>
      </c>
      <c r="B3938" s="257" t="str">
        <v>0509000011</v>
      </c>
      <c r="C3938" s="257" t="str">
        <v>Cloud云朵系列空顶防晒</v>
      </c>
      <c r="D3938" s="257"/>
      <c r="E3938" s="257"/>
      <c r="F3938" s="257" t="str">
        <v>雾霭蓝</v>
      </c>
      <c r="G3938" s="231"/>
      <c r="H3938" s="231"/>
      <c r="I3938" s="231"/>
      <c r="J3938" s="231"/>
      <c r="K3938" s="231"/>
      <c r="L3938" s="231"/>
      <c r="M3938" s="231"/>
      <c r="N3938" s="231"/>
      <c r="O3938" s="231"/>
      <c r="P3938" s="231"/>
      <c r="Q3938" s="231"/>
      <c r="R3938" s="231"/>
      <c r="S3938" s="231"/>
      <c r="T3938" s="231"/>
    </row>
    <row r="3939">
      <c r="A3939" s="257" t="str">
        <v>0509000011-4</v>
      </c>
      <c r="B3939" s="257" t="str">
        <v>0509000011</v>
      </c>
      <c r="C3939" s="257" t="str">
        <v>Cloud云朵系列空顶防晒</v>
      </c>
      <c r="D3939" s="257"/>
      <c r="E3939" s="257"/>
      <c r="F3939" s="257" t="str">
        <v>西柚橘</v>
      </c>
      <c r="G3939" s="231"/>
      <c r="H3939" s="231"/>
      <c r="I3939" s="231"/>
      <c r="J3939" s="231"/>
      <c r="K3939" s="231"/>
      <c r="L3939" s="231"/>
      <c r="M3939" s="231"/>
      <c r="N3939" s="231"/>
      <c r="O3939" s="231"/>
      <c r="P3939" s="231"/>
      <c r="Q3939" s="231"/>
      <c r="R3939" s="231"/>
      <c r="S3939" s="231"/>
      <c r="T3939" s="231"/>
    </row>
    <row r="3940">
      <c r="A3940" s="257" t="str">
        <v>0509000011-5</v>
      </c>
      <c r="B3940" s="257" t="str">
        <v>0509000011</v>
      </c>
      <c r="C3940" s="257" t="str">
        <v>Cloud云朵系列空顶防晒</v>
      </c>
      <c r="D3940" s="257"/>
      <c r="E3940" s="257"/>
      <c r="F3940" s="257" t="str">
        <v>明亮黄</v>
      </c>
      <c r="G3940" s="231"/>
      <c r="H3940" s="231"/>
      <c r="I3940" s="231"/>
      <c r="J3940" s="231"/>
      <c r="K3940" s="231"/>
      <c r="L3940" s="231"/>
      <c r="M3940" s="231"/>
      <c r="N3940" s="231"/>
      <c r="O3940" s="231"/>
      <c r="P3940" s="231"/>
      <c r="Q3940" s="231"/>
      <c r="R3940" s="231"/>
      <c r="S3940" s="231"/>
      <c r="T3940" s="231"/>
    </row>
    <row r="3941">
      <c r="A3941" s="257" t="str">
        <v>0509000011-6</v>
      </c>
      <c r="B3941" s="257" t="str">
        <v>0509000011</v>
      </c>
      <c r="C3941" s="257" t="str">
        <v>Cloud云朵系列空顶防晒</v>
      </c>
      <c r="D3941" s="257"/>
      <c r="E3941" s="257"/>
      <c r="F3941" s="257" t="str">
        <v>香芋紫</v>
      </c>
      <c r="G3941" s="231"/>
      <c r="H3941" s="231"/>
      <c r="I3941" s="231"/>
      <c r="J3941" s="231"/>
      <c r="K3941" s="231"/>
      <c r="L3941" s="231"/>
      <c r="M3941" s="231"/>
      <c r="N3941" s="231"/>
      <c r="O3941" s="231"/>
      <c r="P3941" s="231"/>
      <c r="Q3941" s="231"/>
      <c r="R3941" s="231"/>
      <c r="S3941" s="231"/>
      <c r="T3941" s="231"/>
    </row>
    <row r="3942">
      <c r="A3942" s="257" t="str">
        <v>0509000011-7</v>
      </c>
      <c r="B3942" s="257" t="str">
        <v>0509000011</v>
      </c>
      <c r="C3942" s="257" t="str">
        <v>Cloud云朵系列空顶防晒</v>
      </c>
      <c r="D3942" s="257"/>
      <c r="E3942" s="257"/>
      <c r="F3942" s="257" t="str">
        <v>白骆米</v>
      </c>
      <c r="G3942" s="231"/>
      <c r="H3942" s="231"/>
      <c r="I3942" s="231"/>
      <c r="J3942" s="231"/>
      <c r="K3942" s="231"/>
      <c r="L3942" s="231"/>
      <c r="M3942" s="231"/>
      <c r="N3942" s="231"/>
      <c r="O3942" s="231"/>
      <c r="P3942" s="231"/>
      <c r="Q3942" s="231"/>
      <c r="R3942" s="231"/>
      <c r="S3942" s="231"/>
      <c r="T3942" s="231"/>
    </row>
    <row r="3943">
      <c r="A3943" s="257" t="str">
        <v>0509000011-8</v>
      </c>
      <c r="B3943" s="257" t="str">
        <v>0509000011</v>
      </c>
      <c r="C3943" s="257" t="str">
        <v>Cloud云朵系列空顶防晒</v>
      </c>
      <c r="D3943" s="257"/>
      <c r="E3943" s="257"/>
      <c r="F3943" s="257" t="str">
        <v>甜酷黑</v>
      </c>
      <c r="G3943" s="231"/>
      <c r="H3943" s="231"/>
      <c r="I3943" s="231"/>
      <c r="J3943" s="231"/>
      <c r="K3943" s="231"/>
      <c r="L3943" s="231"/>
      <c r="M3943" s="231"/>
      <c r="N3943" s="231"/>
      <c r="O3943" s="231"/>
      <c r="P3943" s="231"/>
      <c r="Q3943" s="231"/>
      <c r="R3943" s="231"/>
      <c r="S3943" s="231"/>
      <c r="T3943" s="231"/>
    </row>
    <row r="3944">
      <c r="A3944" s="257" t="str">
        <v>0509000012-1</v>
      </c>
      <c r="B3944" s="257" t="str">
        <v>0509000012</v>
      </c>
      <c r="C3944" s="257" t="str">
        <v>Gentry绅士系列狮子头直杆伞</v>
      </c>
      <c r="D3944" s="257"/>
      <c r="E3944" s="257"/>
      <c r="F3944" s="257" t="str">
        <v>黑色</v>
      </c>
      <c r="G3944" s="231"/>
      <c r="H3944" s="231"/>
      <c r="I3944" s="231"/>
      <c r="J3944" s="231"/>
      <c r="K3944" s="231"/>
      <c r="L3944" s="231"/>
      <c r="M3944" s="231"/>
      <c r="N3944" s="231"/>
      <c r="O3944" s="231"/>
      <c r="P3944" s="231"/>
      <c r="Q3944" s="231"/>
      <c r="R3944" s="231"/>
      <c r="S3944" s="231"/>
      <c r="T3944" s="231"/>
    </row>
    <row r="3945">
      <c r="A3945" s="257" t="str">
        <v>0502000099-1</v>
      </c>
      <c r="B3945" s="257" t="str">
        <v>0502000099</v>
      </c>
      <c r="C3945" s="257" t="str">
        <v>ZOYZOII 定制 F8 挂脖风扇</v>
      </c>
      <c r="D3945" s="257"/>
      <c r="E3945" s="257"/>
      <c r="F3945" s="257" t="str">
        <v>彩虹</v>
      </c>
      <c r="G3945" s="231"/>
      <c r="H3945" s="231"/>
      <c r="I3945" s="231"/>
      <c r="J3945" s="231"/>
      <c r="K3945" s="231"/>
      <c r="L3945" s="231"/>
      <c r="M3945" s="231"/>
      <c r="N3945" s="231"/>
      <c r="O3945" s="231"/>
      <c r="P3945" s="231"/>
      <c r="Q3945" s="231"/>
      <c r="R3945" s="231"/>
      <c r="S3945" s="231"/>
      <c r="T3945" s="231"/>
    </row>
    <row r="3946">
      <c r="A3946" s="257" t="str">
        <v>0502000099-2</v>
      </c>
      <c r="B3946" s="257" t="str">
        <v>0502000099</v>
      </c>
      <c r="C3946" s="257" t="str">
        <v>ZOYZOII 定制 F8 挂脖风扇</v>
      </c>
      <c r="D3946" s="257"/>
      <c r="E3946" s="257"/>
      <c r="F3946" s="257" t="str">
        <v>蝴蝶结</v>
      </c>
      <c r="G3946" s="231"/>
      <c r="H3946" s="231"/>
      <c r="I3946" s="231"/>
      <c r="J3946" s="231"/>
      <c r="K3946" s="231"/>
      <c r="L3946" s="231"/>
      <c r="M3946" s="231"/>
      <c r="N3946" s="231"/>
      <c r="O3946" s="231"/>
      <c r="P3946" s="231"/>
      <c r="Q3946" s="231"/>
      <c r="R3946" s="231"/>
      <c r="S3946" s="231"/>
      <c r="T3946" s="231"/>
    </row>
    <row r="3947">
      <c r="A3947" s="257" t="str">
        <v>0502000099-3</v>
      </c>
      <c r="B3947" s="257" t="str">
        <v>0502000099</v>
      </c>
      <c r="C3947" s="257" t="str">
        <v>ZOYZOII 定制 F8 挂脖风扇</v>
      </c>
      <c r="D3947" s="257"/>
      <c r="E3947" s="257"/>
      <c r="F3947" s="257" t="str">
        <v>奶牛</v>
      </c>
      <c r="G3947" s="231"/>
      <c r="H3947" s="231"/>
      <c r="I3947" s="231"/>
      <c r="J3947" s="231"/>
      <c r="K3947" s="231"/>
      <c r="L3947" s="231"/>
      <c r="M3947" s="231"/>
      <c r="N3947" s="231"/>
      <c r="O3947" s="231"/>
      <c r="P3947" s="231"/>
      <c r="Q3947" s="231"/>
      <c r="R3947" s="231"/>
      <c r="S3947" s="231"/>
      <c r="T3947" s="231"/>
    </row>
    <row r="3948">
      <c r="A3948" s="257" t="str">
        <v>0502000099-4</v>
      </c>
      <c r="B3948" s="257" t="str">
        <v>0502000099</v>
      </c>
      <c r="C3948" s="257" t="str">
        <v>ZOYZOII 定制 F8 挂脖风扇</v>
      </c>
      <c r="D3948" s="257"/>
      <c r="E3948" s="257"/>
      <c r="F3948" s="257" t="str">
        <v>火箭</v>
      </c>
      <c r="G3948" s="231"/>
      <c r="H3948" s="231"/>
      <c r="I3948" s="231"/>
      <c r="J3948" s="231"/>
      <c r="K3948" s="231"/>
      <c r="L3948" s="231"/>
      <c r="M3948" s="231"/>
      <c r="N3948" s="231"/>
      <c r="O3948" s="231"/>
      <c r="P3948" s="231"/>
      <c r="Q3948" s="231"/>
      <c r="R3948" s="231"/>
      <c r="S3948" s="231"/>
      <c r="T3948" s="231"/>
    </row>
    <row r="3949">
      <c r="A3949" s="257" t="str">
        <v>0502000100-1</v>
      </c>
      <c r="B3949" s="257" t="str">
        <v>0502000100</v>
      </c>
      <c r="C3949" s="257" t="str">
        <v>ZOYZOII定制 B18 梦想系列书包</v>
      </c>
      <c r="D3949" s="257"/>
      <c r="E3949" s="257"/>
      <c r="F3949" s="257" t="str">
        <v>芝士汉堡</v>
      </c>
      <c r="G3949" s="231"/>
      <c r="H3949" s="231"/>
      <c r="I3949" s="231"/>
      <c r="J3949" s="231"/>
      <c r="K3949" s="231"/>
      <c r="L3949" s="231"/>
      <c r="M3949" s="231"/>
      <c r="N3949" s="231"/>
      <c r="O3949" s="231"/>
      <c r="P3949" s="231"/>
      <c r="Q3949" s="231"/>
      <c r="R3949" s="231"/>
      <c r="S3949" s="231"/>
      <c r="T3949" s="231"/>
    </row>
    <row r="3950">
      <c r="A3950" s="257" t="str">
        <v>0502000100-2</v>
      </c>
      <c r="B3950" s="257" t="str">
        <v>0502000100</v>
      </c>
      <c r="C3950" s="257" t="str">
        <v>ZOYZOII定制 B18 梦想系列书包</v>
      </c>
      <c r="D3950" s="257"/>
      <c r="E3950" s="257"/>
      <c r="F3950" s="257" t="str">
        <v>奶油蛋糕</v>
      </c>
      <c r="G3950" s="231"/>
      <c r="H3950" s="231"/>
      <c r="I3950" s="231"/>
      <c r="J3950" s="231"/>
      <c r="K3950" s="231"/>
      <c r="L3950" s="231"/>
      <c r="M3950" s="231"/>
      <c r="N3950" s="231"/>
      <c r="O3950" s="231"/>
      <c r="P3950" s="231"/>
      <c r="Q3950" s="231"/>
      <c r="R3950" s="231"/>
      <c r="S3950" s="231"/>
      <c r="T3950" s="231"/>
    </row>
    <row r="3951">
      <c r="A3951" s="257" t="str">
        <v>0502000101-1</v>
      </c>
      <c r="B3951" s="257" t="str">
        <v>0502000101</v>
      </c>
      <c r="C3951" s="257" t="str">
        <v>Zoyzoii B18-B 森林系列书包</v>
      </c>
      <c r="D3951" s="257"/>
      <c r="E3951" s="257"/>
      <c r="F3951" s="257" t="str">
        <v>甜心小猫咪</v>
      </c>
      <c r="G3951" s="231"/>
      <c r="H3951" s="231"/>
      <c r="I3951" s="231"/>
      <c r="J3951" s="231"/>
      <c r="K3951" s="231"/>
      <c r="L3951" s="231"/>
      <c r="M3951" s="231"/>
      <c r="N3951" s="231"/>
      <c r="O3951" s="231"/>
      <c r="P3951" s="231"/>
      <c r="Q3951" s="231"/>
      <c r="R3951" s="231"/>
      <c r="S3951" s="231"/>
      <c r="T3951" s="231"/>
    </row>
    <row r="3952">
      <c r="A3952" s="257" t="str">
        <v>0502000101-2</v>
      </c>
      <c r="B3952" s="257" t="str">
        <v>0502000101</v>
      </c>
      <c r="C3952" s="257" t="str">
        <v>Zoyzoii B18-B 森林系列书包</v>
      </c>
      <c r="D3952" s="257"/>
      <c r="E3952" s="257"/>
      <c r="F3952" s="257" t="str">
        <v>憨憨大棕熊</v>
      </c>
      <c r="G3952" s="231"/>
      <c r="H3952" s="231"/>
      <c r="I3952" s="231"/>
      <c r="J3952" s="231"/>
      <c r="K3952" s="231"/>
      <c r="L3952" s="231"/>
      <c r="M3952" s="231"/>
      <c r="N3952" s="231"/>
      <c r="O3952" s="231"/>
      <c r="P3952" s="231"/>
      <c r="Q3952" s="231"/>
      <c r="R3952" s="231"/>
      <c r="S3952" s="231"/>
      <c r="T3952" s="231"/>
    </row>
    <row r="3953">
      <c r="A3953" s="257" t="str">
        <v>0502000101-3</v>
      </c>
      <c r="B3953" s="257" t="str">
        <v>0502000101</v>
      </c>
      <c r="C3953" s="257" t="str">
        <v>Zoyzoii B18-B 森林系列书包</v>
      </c>
      <c r="D3953" s="257"/>
      <c r="E3953" s="257"/>
      <c r="F3953" s="257" t="str">
        <v>乖巧龅牙兔</v>
      </c>
      <c r="G3953" s="231"/>
      <c r="H3953" s="231"/>
      <c r="I3953" s="231"/>
      <c r="J3953" s="231"/>
      <c r="K3953" s="231"/>
      <c r="L3953" s="231"/>
      <c r="M3953" s="231"/>
      <c r="N3953" s="231"/>
      <c r="O3953" s="231"/>
      <c r="P3953" s="231"/>
      <c r="Q3953" s="231"/>
      <c r="R3953" s="231"/>
      <c r="S3953" s="231"/>
      <c r="T3953" s="231"/>
    </row>
    <row r="3954">
      <c r="A3954" s="257" t="str">
        <v>9999000058-1</v>
      </c>
      <c r="B3954" s="257" t="str">
        <v>9999000058</v>
      </c>
      <c r="C3954" s="257" t="str">
        <v>意大利LAICA莱卡KE9403多功能净饮机</v>
      </c>
      <c r="D3954" s="257"/>
      <c r="E3954" s="257"/>
      <c r="F3954" s="257" t="str">
        <v>牛油果绿</v>
      </c>
      <c r="G3954" s="231"/>
      <c r="H3954" s="231"/>
      <c r="I3954" s="231"/>
      <c r="J3954" s="231"/>
      <c r="K3954" s="231"/>
      <c r="L3954" s="231"/>
      <c r="M3954" s="231"/>
      <c r="N3954" s="231"/>
      <c r="O3954" s="231"/>
      <c r="P3954" s="231"/>
      <c r="Q3954" s="231"/>
      <c r="R3954" s="231"/>
      <c r="S3954" s="231"/>
      <c r="T3954" s="231"/>
    </row>
    <row r="3955">
      <c r="A3955" s="257" t="str">
        <v>9999000058-2</v>
      </c>
      <c r="B3955" s="257" t="str">
        <v>9999000058</v>
      </c>
      <c r="C3955" s="257" t="str">
        <v>意大利LAICA莱卡KE9403多功能净饮机</v>
      </c>
      <c r="D3955" s="257"/>
      <c r="E3955" s="257"/>
      <c r="F3955" s="257" t="str">
        <v>牛奶白</v>
      </c>
      <c r="G3955" s="231"/>
      <c r="H3955" s="231"/>
      <c r="I3955" s="231"/>
      <c r="J3955" s="231"/>
      <c r="K3955" s="231"/>
      <c r="L3955" s="231"/>
      <c r="M3955" s="231"/>
      <c r="N3955" s="231"/>
      <c r="O3955" s="231"/>
      <c r="P3955" s="231"/>
      <c r="Q3955" s="231"/>
      <c r="R3955" s="231"/>
      <c r="S3955" s="231"/>
      <c r="T3955" s="231"/>
    </row>
    <row r="3956">
      <c r="A3956" s="257" t="str">
        <v>9999000059-1</v>
      </c>
      <c r="B3956" s="257" t="str">
        <v>9999000059</v>
      </c>
      <c r="C3956" s="257" t="str">
        <v>意大利LAICA莱卡即热直饮水机KE9010</v>
      </c>
      <c r="D3956" s="257"/>
      <c r="E3956" s="257"/>
      <c r="F3956" s="257" t="str">
        <v>静谧黛蓝</v>
      </c>
      <c r="G3956" s="231"/>
      <c r="H3956" s="231"/>
      <c r="I3956" s="231"/>
      <c r="J3956" s="231"/>
      <c r="K3956" s="231"/>
      <c r="L3956" s="231"/>
      <c r="M3956" s="231"/>
      <c r="N3956" s="231"/>
      <c r="O3956" s="231"/>
      <c r="P3956" s="231"/>
      <c r="Q3956" s="231"/>
      <c r="R3956" s="231"/>
      <c r="S3956" s="231"/>
      <c r="T3956" s="231"/>
    </row>
    <row r="3957">
      <c r="A3957" s="257" t="str">
        <v>9999000059-2</v>
      </c>
      <c r="B3957" s="257" t="str">
        <v>9999000059</v>
      </c>
      <c r="C3957" s="257" t="str">
        <v>意大利LAICA莱卡即热直饮水机KE9010</v>
      </c>
      <c r="D3957" s="257"/>
      <c r="E3957" s="257"/>
      <c r="F3957" s="257" t="str">
        <v>灰色</v>
      </c>
      <c r="G3957" s="231"/>
      <c r="H3957" s="231"/>
      <c r="I3957" s="231"/>
      <c r="J3957" s="231"/>
      <c r="K3957" s="231"/>
      <c r="L3957" s="231"/>
      <c r="M3957" s="231"/>
      <c r="N3957" s="231"/>
      <c r="O3957" s="231"/>
      <c r="P3957" s="231"/>
      <c r="Q3957" s="231"/>
      <c r="R3957" s="231"/>
      <c r="S3957" s="231"/>
      <c r="T3957" s="231"/>
    </row>
    <row r="3958">
      <c r="A3958" s="257" t="str">
        <v>9999000059-3</v>
      </c>
      <c r="B3958" s="257" t="str">
        <v>9999000059</v>
      </c>
      <c r="C3958" s="257" t="str">
        <v>意大利LAICA莱卡即热直饮水机KE9010</v>
      </c>
      <c r="D3958" s="257"/>
      <c r="E3958" s="257"/>
      <c r="F3958" s="257" t="str">
        <v>白色</v>
      </c>
      <c r="G3958" s="231"/>
      <c r="H3958" s="231"/>
      <c r="I3958" s="231"/>
      <c r="J3958" s="231"/>
      <c r="K3958" s="231"/>
      <c r="L3958" s="231"/>
      <c r="M3958" s="231"/>
      <c r="N3958" s="231"/>
      <c r="O3958" s="231"/>
      <c r="P3958" s="231"/>
      <c r="Q3958" s="231"/>
      <c r="R3958" s="231"/>
      <c r="S3958" s="231"/>
      <c r="T3958" s="231"/>
    </row>
    <row r="3959">
      <c r="A3959" s="257" t="str">
        <v>9999000060-1</v>
      </c>
      <c r="B3959" s="257" t="str">
        <v>9999000060</v>
      </c>
      <c r="C3959" s="257" t="str">
        <v>莱卡滤芯</v>
      </c>
      <c r="D3959" s="257"/>
      <c r="E3959" s="257"/>
      <c r="F3959" s="257" t="str">
        <v>三支装（母婴型）</v>
      </c>
      <c r="G3959" s="231"/>
      <c r="H3959" s="231"/>
      <c r="I3959" s="231"/>
      <c r="J3959" s="231"/>
      <c r="K3959" s="231"/>
      <c r="L3959" s="231"/>
      <c r="M3959" s="231"/>
      <c r="N3959" s="231"/>
      <c r="O3959" s="231"/>
      <c r="P3959" s="231"/>
      <c r="Q3959" s="231"/>
      <c r="R3959" s="231"/>
      <c r="S3959" s="231"/>
      <c r="T3959" s="231"/>
    </row>
    <row r="3960">
      <c r="A3960" s="257" t="str">
        <v>9999000060-2</v>
      </c>
      <c r="B3960" s="257" t="str">
        <v>9999000060</v>
      </c>
      <c r="C3960" s="257" t="str">
        <v>莱卡滤芯</v>
      </c>
      <c r="D3960" s="257"/>
      <c r="E3960" s="257"/>
      <c r="F3960" s="257" t="str">
        <v>三支装 (除垢型）</v>
      </c>
      <c r="G3960" s="231"/>
      <c r="H3960" s="231"/>
      <c r="I3960" s="231"/>
      <c r="J3960" s="231"/>
      <c r="K3960" s="231"/>
      <c r="L3960" s="231"/>
      <c r="M3960" s="231"/>
      <c r="N3960" s="231"/>
      <c r="O3960" s="231"/>
      <c r="P3960" s="231"/>
      <c r="Q3960" s="231"/>
      <c r="R3960" s="231"/>
      <c r="S3960" s="231"/>
      <c r="T3960" s="231"/>
    </row>
    <row r="3961">
      <c r="A3961" s="257" t="str">
        <v>9999000060-3</v>
      </c>
      <c r="B3961" s="257" t="str">
        <v>9999000060</v>
      </c>
      <c r="C3961" s="257" t="str">
        <v>莱卡滤芯</v>
      </c>
      <c r="D3961" s="257"/>
      <c r="E3961" s="257"/>
      <c r="F3961" s="257" t="str">
        <v>三支装（茶咖型）</v>
      </c>
      <c r="G3961" s="231"/>
      <c r="H3961" s="231"/>
      <c r="I3961" s="231"/>
      <c r="J3961" s="231"/>
      <c r="K3961" s="231"/>
      <c r="L3961" s="231"/>
      <c r="M3961" s="231"/>
      <c r="N3961" s="231"/>
      <c r="O3961" s="231"/>
      <c r="P3961" s="231"/>
      <c r="Q3961" s="231"/>
      <c r="R3961" s="231"/>
      <c r="S3961" s="231"/>
      <c r="T3961" s="231"/>
    </row>
    <row r="3962">
      <c r="A3962" s="257" t="str">
        <v>9999000060-4</v>
      </c>
      <c r="B3962" s="257" t="str">
        <v>9999000060</v>
      </c>
      <c r="C3962" s="257" t="str">
        <v>莱卡滤芯</v>
      </c>
      <c r="D3962" s="257"/>
      <c r="E3962" s="257"/>
      <c r="F3962" s="257" t="str">
        <v>三支装 （普通款）</v>
      </c>
      <c r="G3962" s="231"/>
      <c r="H3962" s="231"/>
      <c r="I3962" s="231"/>
      <c r="J3962" s="231"/>
      <c r="K3962" s="231"/>
      <c r="L3962" s="231"/>
      <c r="M3962" s="231"/>
      <c r="N3962" s="231"/>
      <c r="O3962" s="231"/>
      <c r="P3962" s="231"/>
      <c r="Q3962" s="231"/>
      <c r="R3962" s="231"/>
      <c r="S3962" s="231"/>
      <c r="T3962" s="231"/>
    </row>
    <row r="3963">
      <c r="A3963" s="257" t="str">
        <v>0502000102-1</v>
      </c>
      <c r="B3963" s="257" t="str">
        <v>0502000102</v>
      </c>
      <c r="C3963" s="257" t="str">
        <v>ZOYZOII B58 ZOYZOII小鸟遮阳镜</v>
      </c>
      <c r="D3963" s="257"/>
      <c r="E3963" s="257"/>
      <c r="F3963" s="257" t="str">
        <v>翡翠鸟/Jade/宇宙蓝</v>
      </c>
      <c r="G3963" s="231"/>
      <c r="H3963" s="231"/>
      <c r="I3963" s="231"/>
      <c r="J3963" s="231"/>
      <c r="K3963" s="231"/>
      <c r="L3963" s="231"/>
      <c r="M3963" s="231"/>
      <c r="N3963" s="231"/>
      <c r="O3963" s="231"/>
      <c r="P3963" s="231"/>
      <c r="Q3963" s="231"/>
      <c r="R3963" s="231"/>
      <c r="S3963" s="231"/>
      <c r="T3963" s="231"/>
    </row>
    <row r="3964">
      <c r="A3964" s="257" t="str">
        <v>0502000102-2</v>
      </c>
      <c r="B3964" s="257" t="str">
        <v>0502000102</v>
      </c>
      <c r="C3964" s="257" t="str">
        <v>ZOYZOII B58 ZOYZOII小鸟遮阳镜</v>
      </c>
      <c r="D3964" s="257"/>
      <c r="E3964" s="257"/>
      <c r="F3964" s="257" t="str">
        <v>日落鹦鹉/水蜜桃粉</v>
      </c>
      <c r="G3964" s="231"/>
      <c r="H3964" s="231"/>
      <c r="I3964" s="231"/>
      <c r="J3964" s="231"/>
      <c r="K3964" s="231"/>
      <c r="L3964" s="231"/>
      <c r="M3964" s="231"/>
      <c r="N3964" s="231"/>
      <c r="O3964" s="231"/>
      <c r="P3964" s="231"/>
      <c r="Q3964" s="231"/>
      <c r="R3964" s="231"/>
      <c r="S3964" s="231"/>
      <c r="T3964" s="231"/>
    </row>
    <row r="3965">
      <c r="A3965" s="257" t="str">
        <v>0502000102-3</v>
      </c>
      <c r="B3965" s="257" t="str">
        <v>0502000102</v>
      </c>
      <c r="C3965" s="257" t="str">
        <v>ZOYZOII B58 ZOYZOII小鸟遮阳镜</v>
      </c>
      <c r="D3965" s="257"/>
      <c r="E3965" s="257"/>
      <c r="F3965" s="257" t="str">
        <v>金丝雀/canary/黄色</v>
      </c>
      <c r="G3965" s="231"/>
      <c r="H3965" s="231"/>
      <c r="I3965" s="231"/>
      <c r="J3965" s="231"/>
      <c r="K3965" s="231"/>
      <c r="L3965" s="231"/>
      <c r="M3965" s="231"/>
      <c r="N3965" s="231"/>
      <c r="O3965" s="231"/>
      <c r="P3965" s="231"/>
      <c r="Q3965" s="231"/>
      <c r="R3965" s="231"/>
      <c r="S3965" s="231"/>
      <c r="T3965" s="231"/>
    </row>
    <row r="3966">
      <c r="A3966" s="257" t="str">
        <v>0502000103-1</v>
      </c>
      <c r="B3966" s="257" t="str">
        <v>0502000103</v>
      </c>
      <c r="C3966" s="257" t="str">
        <v>ZOYZOII B58 ZOYZOII绿豆鸟</v>
      </c>
      <c r="D3966" s="257"/>
      <c r="E3966" s="257"/>
      <c r="F3966" s="257" t="str">
        <v>黄绿色</v>
      </c>
      <c r="G3966" s="231"/>
      <c r="H3966" s="231"/>
      <c r="I3966" s="231"/>
      <c r="J3966" s="231"/>
      <c r="K3966" s="231"/>
      <c r="L3966" s="231"/>
      <c r="M3966" s="231"/>
      <c r="N3966" s="231"/>
      <c r="O3966" s="231"/>
      <c r="P3966" s="231"/>
      <c r="Q3966" s="231"/>
      <c r="R3966" s="231"/>
      <c r="S3966" s="231"/>
      <c r="T3966" s="231"/>
    </row>
    <row r="3967">
      <c r="A3967" s="257" t="str">
        <v>0502000104-1</v>
      </c>
      <c r="B3967" s="257" t="str">
        <v>0502000104</v>
      </c>
      <c r="C3967" s="257" t="str">
        <v>ZOYZOII B58 ZOYZOII灰蓝山雀</v>
      </c>
      <c r="D3967" s="257"/>
      <c r="E3967" s="257"/>
      <c r="F3967" s="257" t="str">
        <v>蓝白色</v>
      </c>
      <c r="G3967" s="231"/>
      <c r="H3967" s="231"/>
      <c r="I3967" s="231"/>
      <c r="J3967" s="231"/>
      <c r="K3967" s="231"/>
      <c r="L3967" s="231"/>
      <c r="M3967" s="231"/>
      <c r="N3967" s="231"/>
      <c r="O3967" s="231"/>
      <c r="P3967" s="231"/>
      <c r="Q3967" s="231"/>
      <c r="R3967" s="231"/>
      <c r="S3967" s="231"/>
      <c r="T3967" s="231"/>
    </row>
    <row r="3968">
      <c r="A3968" s="257" t="str">
        <v>0502000105-1</v>
      </c>
      <c r="B3968" s="257" t="str">
        <v>0502000105</v>
      </c>
      <c r="C3968" s="257" t="str">
        <v>ZOYZOII 定制 C2 冷水杯</v>
      </c>
      <c r="D3968" s="257"/>
      <c r="E3968" s="257"/>
      <c r="F3968" s="257" t="str">
        <v>召唤彩虹-360ML</v>
      </c>
      <c r="G3968" s="231"/>
      <c r="H3968" s="231"/>
      <c r="I3968" s="231"/>
      <c r="J3968" s="231"/>
      <c r="K3968" s="231"/>
      <c r="L3968" s="231"/>
      <c r="M3968" s="231"/>
      <c r="N3968" s="231"/>
      <c r="O3968" s="231"/>
      <c r="P3968" s="231"/>
      <c r="Q3968" s="231"/>
      <c r="R3968" s="231"/>
      <c r="S3968" s="231"/>
      <c r="T3968" s="231"/>
    </row>
    <row r="3969">
      <c r="A3969" s="257" t="str">
        <v>0502000105-2</v>
      </c>
      <c r="B3969" s="257" t="str">
        <v>0502000105</v>
      </c>
      <c r="C3969" s="257" t="str">
        <v>ZOYZOII 定制 C2 冷水杯</v>
      </c>
      <c r="D3969" s="257"/>
      <c r="E3969" s="257"/>
      <c r="F3969" s="257" t="str">
        <v>海洋世界-360ML</v>
      </c>
      <c r="G3969" s="231"/>
      <c r="H3969" s="231"/>
      <c r="I3969" s="231"/>
      <c r="J3969" s="231"/>
      <c r="K3969" s="231"/>
      <c r="L3969" s="231"/>
      <c r="M3969" s="231"/>
      <c r="N3969" s="231"/>
      <c r="O3969" s="231"/>
      <c r="P3969" s="231"/>
      <c r="Q3969" s="231"/>
      <c r="R3969" s="231"/>
      <c r="S3969" s="231"/>
      <c r="T3969" s="231"/>
    </row>
    <row r="3970">
      <c r="A3970" s="257" t="str">
        <v>0502000105-3</v>
      </c>
      <c r="B3970" s="257" t="str">
        <v>0502000105</v>
      </c>
      <c r="C3970" s="257" t="str">
        <v>ZOYZOII 定制 C2 冷水杯</v>
      </c>
      <c r="D3970" s="257"/>
      <c r="E3970" s="257"/>
      <c r="F3970" s="257" t="str">
        <v>云游太空-360ML</v>
      </c>
      <c r="G3970" s="231"/>
      <c r="H3970" s="231"/>
      <c r="I3970" s="231"/>
      <c r="J3970" s="231"/>
      <c r="K3970" s="231"/>
      <c r="L3970" s="231"/>
      <c r="M3970" s="231"/>
      <c r="N3970" s="231"/>
      <c r="O3970" s="231"/>
      <c r="P3970" s="231"/>
      <c r="Q3970" s="231"/>
      <c r="R3970" s="231"/>
      <c r="S3970" s="231"/>
      <c r="T3970" s="231"/>
    </row>
    <row r="3971">
      <c r="A3971" s="257" t="str">
        <v>0502000105-4</v>
      </c>
      <c r="B3971" s="257" t="str">
        <v>0502000105</v>
      </c>
      <c r="C3971" s="257" t="str">
        <v>ZOYZOII 定制 C2 冷水杯</v>
      </c>
      <c r="D3971" s="257"/>
      <c r="E3971" s="257"/>
      <c r="F3971" s="257" t="str">
        <v>召唤彩虹-270ML</v>
      </c>
      <c r="G3971" s="231"/>
      <c r="H3971" s="231"/>
      <c r="I3971" s="231"/>
      <c r="J3971" s="231"/>
      <c r="K3971" s="231"/>
      <c r="L3971" s="231"/>
      <c r="M3971" s="231"/>
      <c r="N3971" s="231"/>
      <c r="O3971" s="231"/>
      <c r="P3971" s="231"/>
      <c r="Q3971" s="231"/>
      <c r="R3971" s="231"/>
      <c r="S3971" s="231"/>
      <c r="T3971" s="231"/>
    </row>
    <row r="3972">
      <c r="A3972" s="257" t="str">
        <v>0502000105-5</v>
      </c>
      <c r="B3972" s="257" t="str">
        <v>0502000105</v>
      </c>
      <c r="C3972" s="257" t="str">
        <v>ZOYZOII 定制 C2 冷水杯</v>
      </c>
      <c r="D3972" s="257"/>
      <c r="E3972" s="257"/>
      <c r="F3972" s="257" t="str">
        <v>海洋世界-270ML</v>
      </c>
      <c r="G3972" s="231"/>
      <c r="H3972" s="231"/>
      <c r="I3972" s="231"/>
      <c r="J3972" s="231"/>
      <c r="K3972" s="231"/>
      <c r="L3972" s="231"/>
      <c r="M3972" s="231"/>
      <c r="N3972" s="231"/>
      <c r="O3972" s="231"/>
      <c r="P3972" s="231"/>
      <c r="Q3972" s="231"/>
      <c r="R3972" s="231"/>
      <c r="S3972" s="231"/>
      <c r="T3972" s="231"/>
    </row>
    <row r="3973">
      <c r="A3973" s="257" t="str">
        <v>0502000105-6</v>
      </c>
      <c r="B3973" s="257" t="str">
        <v>0502000105</v>
      </c>
      <c r="C3973" s="257" t="str">
        <v>ZOYZOII 定制 C2 冷水杯</v>
      </c>
      <c r="D3973" s="257"/>
      <c r="E3973" s="257"/>
      <c r="F3973" s="257" t="str">
        <v>云游太空-270ML</v>
      </c>
      <c r="G3973" s="231"/>
      <c r="H3973" s="231"/>
      <c r="I3973" s="231"/>
      <c r="J3973" s="231"/>
      <c r="K3973" s="231"/>
      <c r="L3973" s="231"/>
      <c r="M3973" s="231"/>
      <c r="N3973" s="231"/>
      <c r="O3973" s="231"/>
      <c r="P3973" s="231"/>
      <c r="Q3973" s="231"/>
      <c r="R3973" s="231"/>
      <c r="S3973" s="231"/>
      <c r="T3973" s="231"/>
    </row>
    <row r="3974">
      <c r="A3974" s="257" t="str">
        <v>0502000106-1</v>
      </c>
      <c r="B3974" s="257" t="str">
        <v>0502000106</v>
      </c>
      <c r="C3974" s="257" t="str">
        <v>Zoyzoii U2 透明牙刷</v>
      </c>
      <c r="D3974" s="257"/>
      <c r="E3974" s="257"/>
      <c r="F3974" s="257" t="str">
        <v>蛋糕城堡</v>
      </c>
      <c r="G3974" s="231"/>
      <c r="H3974" s="231"/>
      <c r="I3974" s="231"/>
      <c r="J3974" s="231"/>
      <c r="K3974" s="231"/>
      <c r="L3974" s="231"/>
      <c r="M3974" s="231"/>
      <c r="N3974" s="231"/>
      <c r="O3974" s="231"/>
      <c r="P3974" s="231"/>
      <c r="Q3974" s="231"/>
      <c r="R3974" s="231"/>
      <c r="S3974" s="231"/>
      <c r="T3974" s="231"/>
    </row>
    <row r="3975">
      <c r="A3975" s="257" t="str">
        <v>0502000106-2</v>
      </c>
      <c r="B3975" s="257" t="str">
        <v>0502000106</v>
      </c>
      <c r="C3975" s="257" t="str">
        <v>Zoyzoii U2 透明牙刷</v>
      </c>
      <c r="D3975" s="257"/>
      <c r="E3975" s="257"/>
      <c r="F3975" s="257" t="str">
        <v>灵感星球</v>
      </c>
      <c r="G3975" s="231"/>
      <c r="H3975" s="231"/>
      <c r="I3975" s="231"/>
      <c r="J3975" s="231"/>
      <c r="K3975" s="231"/>
      <c r="L3975" s="231"/>
      <c r="M3975" s="231"/>
      <c r="N3975" s="231"/>
      <c r="O3975" s="231"/>
      <c r="P3975" s="231"/>
      <c r="Q3975" s="231"/>
      <c r="R3975" s="231"/>
      <c r="S3975" s="231"/>
      <c r="T3975" s="231"/>
    </row>
    <row r="3976">
      <c r="A3976" s="257" t="str">
        <v>0502000106-3</v>
      </c>
      <c r="B3976" s="257" t="str">
        <v>0502000106</v>
      </c>
      <c r="C3976" s="257" t="str">
        <v>Zoyzoii U2 透明牙刷</v>
      </c>
      <c r="D3976" s="257"/>
      <c r="E3976" s="257"/>
      <c r="F3976" s="257" t="str">
        <v>彩虹泡泡</v>
      </c>
      <c r="G3976" s="231"/>
      <c r="H3976" s="231"/>
      <c r="I3976" s="231"/>
      <c r="J3976" s="231"/>
      <c r="K3976" s="231"/>
      <c r="L3976" s="231"/>
      <c r="M3976" s="231"/>
      <c r="N3976" s="231"/>
      <c r="O3976" s="231"/>
      <c r="P3976" s="231"/>
      <c r="Q3976" s="231"/>
      <c r="R3976" s="231"/>
      <c r="S3976" s="231"/>
      <c r="T3976" s="231"/>
    </row>
    <row r="3977">
      <c r="A3977" s="257" t="str">
        <v>0502000106-4</v>
      </c>
      <c r="B3977" s="257" t="str">
        <v>0502000106</v>
      </c>
      <c r="C3977" s="257" t="str">
        <v>Zoyzoii U2 透明牙刷</v>
      </c>
      <c r="D3977" s="257"/>
      <c r="E3977" s="257"/>
      <c r="F3977" s="257" t="str">
        <v>奶牛布丁</v>
      </c>
      <c r="G3977" s="231"/>
      <c r="H3977" s="231"/>
      <c r="I3977" s="231"/>
      <c r="J3977" s="231"/>
      <c r="K3977" s="231"/>
      <c r="L3977" s="231"/>
      <c r="M3977" s="231"/>
      <c r="N3977" s="231"/>
      <c r="O3977" s="231"/>
      <c r="P3977" s="231"/>
      <c r="Q3977" s="231"/>
      <c r="R3977" s="231"/>
      <c r="S3977" s="231"/>
      <c r="T3977" s="231"/>
    </row>
    <row r="3978">
      <c r="A3978" s="257" t="str">
        <v>0502000107-1</v>
      </c>
      <c r="B3978" s="257" t="str">
        <v>0502000107</v>
      </c>
      <c r="C3978" s="257" t="str">
        <v>Zoyzoii U3 透明牙刷</v>
      </c>
      <c r="D3978" s="257"/>
      <c r="E3978" s="257"/>
      <c r="F3978" s="257" t="str">
        <v>冰淇淋</v>
      </c>
      <c r="G3978" s="231"/>
      <c r="H3978" s="231"/>
      <c r="I3978" s="231"/>
      <c r="J3978" s="231"/>
      <c r="K3978" s="231"/>
      <c r="L3978" s="231"/>
      <c r="M3978" s="231"/>
      <c r="N3978" s="231"/>
      <c r="O3978" s="231"/>
      <c r="P3978" s="231"/>
      <c r="Q3978" s="231"/>
      <c r="R3978" s="231"/>
      <c r="S3978" s="231"/>
      <c r="T3978" s="231"/>
    </row>
    <row r="3979">
      <c r="A3979" s="257" t="str">
        <v>0502000107-2</v>
      </c>
      <c r="B3979" s="257" t="str">
        <v>0502000107</v>
      </c>
      <c r="C3979" s="257" t="str">
        <v>Zoyzoii U3 透明牙刷</v>
      </c>
      <c r="D3979" s="257"/>
      <c r="E3979" s="257"/>
      <c r="F3979" s="257" t="str">
        <v>彩虹</v>
      </c>
      <c r="G3979" s="231"/>
      <c r="H3979" s="231"/>
      <c r="I3979" s="231"/>
      <c r="J3979" s="231"/>
      <c r="K3979" s="231"/>
      <c r="L3979" s="231"/>
      <c r="M3979" s="231"/>
      <c r="N3979" s="231"/>
      <c r="O3979" s="231"/>
      <c r="P3979" s="231"/>
      <c r="Q3979" s="231"/>
      <c r="R3979" s="231"/>
      <c r="S3979" s="231"/>
      <c r="T3979" s="231"/>
    </row>
    <row r="3980">
      <c r="A3980" s="257" t="str">
        <v>0502000107-3</v>
      </c>
      <c r="B3980" s="257" t="str">
        <v>0502000107</v>
      </c>
      <c r="C3980" s="257" t="str">
        <v>Zoyzoii U3 透明牙刷</v>
      </c>
      <c r="D3980" s="257"/>
      <c r="E3980" s="257"/>
      <c r="F3980" s="257" t="str">
        <v>星空</v>
      </c>
      <c r="G3980" s="231"/>
      <c r="H3980" s="231"/>
      <c r="I3980" s="231"/>
      <c r="J3980" s="231"/>
      <c r="K3980" s="231"/>
      <c r="L3980" s="231"/>
      <c r="M3980" s="231"/>
      <c r="N3980" s="231"/>
      <c r="O3980" s="231"/>
      <c r="P3980" s="231"/>
      <c r="Q3980" s="231"/>
      <c r="R3980" s="231"/>
      <c r="S3980" s="231"/>
      <c r="T3980" s="231"/>
    </row>
    <row r="3981">
      <c r="A3981" s="257" t="str">
        <v>0502000108-1</v>
      </c>
      <c r="B3981" s="257" t="str">
        <v>0502000108</v>
      </c>
      <c r="C3981" s="257" t="str">
        <v>ZOYZOII B21儿童雨衣梦幻系列</v>
      </c>
      <c r="D3981" s="257"/>
      <c r="E3981" s="257"/>
      <c r="F3981" s="257" t="str">
        <v>彩虹（S码）</v>
      </c>
      <c r="G3981" s="231"/>
      <c r="H3981" s="231"/>
      <c r="I3981" s="231"/>
      <c r="J3981" s="231"/>
      <c r="K3981" s="231"/>
      <c r="L3981" s="231"/>
      <c r="M3981" s="231"/>
      <c r="N3981" s="231"/>
      <c r="O3981" s="231"/>
      <c r="P3981" s="231"/>
      <c r="Q3981" s="231"/>
      <c r="R3981" s="231"/>
      <c r="S3981" s="231"/>
      <c r="T3981" s="231"/>
    </row>
    <row r="3982">
      <c r="A3982" s="257" t="str">
        <v>0502000108-2</v>
      </c>
      <c r="B3982" s="257" t="str">
        <v>0502000108</v>
      </c>
      <c r="C3982" s="257" t="str">
        <v>ZOYZOII B21儿童雨衣梦幻系列</v>
      </c>
      <c r="D3982" s="257"/>
      <c r="E3982" s="257"/>
      <c r="F3982" s="257" t="str">
        <v>森林（S码）</v>
      </c>
      <c r="G3982" s="231"/>
      <c r="H3982" s="231"/>
      <c r="I3982" s="231"/>
      <c r="J3982" s="231"/>
      <c r="K3982" s="231"/>
      <c r="L3982" s="231"/>
      <c r="M3982" s="231"/>
      <c r="N3982" s="231"/>
      <c r="O3982" s="231"/>
      <c r="P3982" s="231"/>
      <c r="Q3982" s="231"/>
      <c r="R3982" s="231"/>
      <c r="S3982" s="231"/>
      <c r="T3982" s="231"/>
    </row>
    <row r="3983">
      <c r="A3983" s="257" t="str">
        <v>0502000108-3</v>
      </c>
      <c r="B3983" s="257" t="str">
        <v>0502000108</v>
      </c>
      <c r="C3983" s="257" t="str">
        <v>ZOYZOII B21儿童雨衣梦幻系列</v>
      </c>
      <c r="D3983" s="257"/>
      <c r="E3983" s="257"/>
      <c r="F3983" s="257" t="str">
        <v>太空（S码）</v>
      </c>
      <c r="G3983" s="231"/>
      <c r="H3983" s="231"/>
      <c r="I3983" s="231"/>
      <c r="J3983" s="231"/>
      <c r="K3983" s="231"/>
      <c r="L3983" s="231"/>
      <c r="M3983" s="231"/>
      <c r="N3983" s="231"/>
      <c r="O3983" s="231"/>
      <c r="P3983" s="231"/>
      <c r="Q3983" s="231"/>
      <c r="R3983" s="231"/>
      <c r="S3983" s="231"/>
      <c r="T3983" s="231"/>
    </row>
    <row r="3984">
      <c r="A3984" s="257" t="str">
        <v>0502000108-4</v>
      </c>
      <c r="B3984" s="257" t="str">
        <v>0502000108</v>
      </c>
      <c r="C3984" s="257" t="str">
        <v>ZOYZOII B21儿童雨衣梦幻系列</v>
      </c>
      <c r="D3984" s="257"/>
      <c r="E3984" s="257"/>
      <c r="F3984" s="257" t="str">
        <v>彩虹（M码）</v>
      </c>
      <c r="G3984" s="231"/>
      <c r="H3984" s="231"/>
      <c r="I3984" s="231"/>
      <c r="J3984" s="231"/>
      <c r="K3984" s="231"/>
      <c r="L3984" s="231"/>
      <c r="M3984" s="231"/>
      <c r="N3984" s="231"/>
      <c r="O3984" s="231"/>
      <c r="P3984" s="231"/>
      <c r="Q3984" s="231"/>
      <c r="R3984" s="231"/>
      <c r="S3984" s="231"/>
      <c r="T3984" s="231"/>
    </row>
    <row r="3985">
      <c r="A3985" s="257" t="str">
        <v>0502000108-5</v>
      </c>
      <c r="B3985" s="257" t="str">
        <v>0502000108</v>
      </c>
      <c r="C3985" s="257" t="str">
        <v>ZOYZOII B21儿童雨衣梦幻系列</v>
      </c>
      <c r="D3985" s="257"/>
      <c r="E3985" s="257"/>
      <c r="F3985" s="257" t="str">
        <v>森林（M码）</v>
      </c>
      <c r="G3985" s="231"/>
      <c r="H3985" s="231"/>
      <c r="I3985" s="231"/>
      <c r="J3985" s="231"/>
      <c r="K3985" s="231"/>
      <c r="L3985" s="231"/>
      <c r="M3985" s="231"/>
      <c r="N3985" s="231"/>
      <c r="O3985" s="231"/>
      <c r="P3985" s="231"/>
      <c r="Q3985" s="231"/>
      <c r="R3985" s="231"/>
      <c r="S3985" s="231"/>
      <c r="T3985" s="231"/>
    </row>
    <row r="3986">
      <c r="A3986" s="257" t="str">
        <v>0502000108-6</v>
      </c>
      <c r="B3986" s="257" t="str">
        <v>0502000108</v>
      </c>
      <c r="C3986" s="257" t="str">
        <v>ZOYZOII B21儿童雨衣梦幻系列</v>
      </c>
      <c r="D3986" s="257"/>
      <c r="E3986" s="257"/>
      <c r="F3986" s="257" t="str">
        <v>太空（M码）</v>
      </c>
      <c r="G3986" s="231"/>
      <c r="H3986" s="231"/>
      <c r="I3986" s="231"/>
      <c r="J3986" s="231"/>
      <c r="K3986" s="231"/>
      <c r="L3986" s="231"/>
      <c r="M3986" s="231"/>
      <c r="N3986" s="231"/>
      <c r="O3986" s="231"/>
      <c r="P3986" s="231"/>
      <c r="Q3986" s="231"/>
      <c r="R3986" s="231"/>
      <c r="S3986" s="231"/>
      <c r="T3986" s="231"/>
    </row>
    <row r="3987">
      <c r="A3987" s="257" t="str">
        <v>1001000022-1</v>
      </c>
      <c r="B3987" s="257" t="str">
        <v>1001000022</v>
      </c>
      <c r="C3987" s="257" t="str">
        <v>日式关东煮（纸盒装）</v>
      </c>
      <c r="D3987" s="257"/>
      <c r="E3987" s="257"/>
      <c r="F3987" s="257" t="str">
        <v>400g*2盒</v>
      </c>
      <c r="G3987" s="231"/>
      <c r="H3987" s="231"/>
      <c r="I3987" s="231"/>
      <c r="J3987" s="231"/>
      <c r="K3987" s="231"/>
      <c r="L3987" s="231"/>
      <c r="M3987" s="231"/>
      <c r="N3987" s="231"/>
      <c r="O3987" s="231"/>
      <c r="P3987" s="231"/>
      <c r="Q3987" s="231"/>
      <c r="R3987" s="231"/>
      <c r="S3987" s="231"/>
      <c r="T3987" s="231"/>
    </row>
    <row r="3988">
      <c r="A3988" s="257" t="str">
        <v>1001000023-1</v>
      </c>
      <c r="B3988" s="257" t="str">
        <v>1001000023</v>
      </c>
      <c r="C3988" s="257" t="str">
        <v>鸡胸肉肠</v>
      </c>
      <c r="D3988" s="257"/>
      <c r="E3988" s="257"/>
      <c r="F3988" s="257" t="str">
        <v>300*2盒</v>
      </c>
      <c r="G3988" s="231"/>
      <c r="H3988" s="231"/>
      <c r="I3988" s="231"/>
      <c r="J3988" s="231"/>
      <c r="K3988" s="231"/>
      <c r="L3988" s="231"/>
      <c r="M3988" s="231"/>
      <c r="N3988" s="231"/>
      <c r="O3988" s="231"/>
      <c r="P3988" s="231"/>
      <c r="Q3988" s="231"/>
      <c r="R3988" s="231"/>
      <c r="S3988" s="231"/>
      <c r="T3988" s="231"/>
    </row>
    <row r="3989">
      <c r="A3989" s="257" t="str">
        <v>1001000024-1</v>
      </c>
      <c r="B3989" s="257" t="str">
        <v>1001000024</v>
      </c>
      <c r="C3989" s="257" t="str">
        <v>咖喱鱼蛋</v>
      </c>
      <c r="D3989" s="257"/>
      <c r="E3989" s="257"/>
      <c r="F3989" s="257" t="str">
        <v>240g*2盒</v>
      </c>
      <c r="G3989" s="231"/>
      <c r="H3989" s="231"/>
      <c r="I3989" s="231"/>
      <c r="J3989" s="231"/>
      <c r="K3989" s="231"/>
      <c r="L3989" s="231"/>
      <c r="M3989" s="231"/>
      <c r="N3989" s="231"/>
      <c r="O3989" s="231"/>
      <c r="P3989" s="231"/>
      <c r="Q3989" s="231"/>
      <c r="R3989" s="231"/>
      <c r="S3989" s="231"/>
      <c r="T3989" s="231"/>
    </row>
    <row r="3990">
      <c r="A3990" s="257" t="str">
        <v>1001000025-1</v>
      </c>
      <c r="B3990" s="257" t="str">
        <v>1001000025</v>
      </c>
      <c r="C3990" s="257" t="str">
        <v>日式溏心蛋6枚装</v>
      </c>
      <c r="D3990" s="257"/>
      <c r="E3990" s="257"/>
      <c r="F3990" s="257" t="str">
        <v>240g*2盒</v>
      </c>
      <c r="G3990" s="231"/>
      <c r="H3990" s="231"/>
      <c r="I3990" s="231"/>
      <c r="J3990" s="231"/>
      <c r="K3990" s="231"/>
      <c r="L3990" s="231"/>
      <c r="M3990" s="231"/>
      <c r="N3990" s="231"/>
      <c r="O3990" s="231"/>
      <c r="P3990" s="231"/>
      <c r="Q3990" s="231"/>
      <c r="R3990" s="231"/>
      <c r="S3990" s="231"/>
      <c r="T3990" s="231"/>
    </row>
    <row r="3991">
      <c r="A3991" s="257" t="str">
        <v>1001000026-1</v>
      </c>
      <c r="B3991" s="257" t="str">
        <v>1001000026</v>
      </c>
      <c r="C3991" s="325" t="str">
        <v>GIGO威化蛋白棒
(原味）</v>
      </c>
      <c r="D3991" s="257"/>
      <c r="E3991" s="257"/>
      <c r="F3991" s="257" t="str">
        <v>342g*2盒</v>
      </c>
      <c r="G3991" s="231"/>
      <c r="H3991" s="231"/>
      <c r="I3991" s="231"/>
      <c r="J3991" s="231"/>
      <c r="K3991" s="231"/>
      <c r="L3991" s="231"/>
      <c r="M3991" s="231"/>
      <c r="N3991" s="231"/>
      <c r="O3991" s="231"/>
      <c r="P3991" s="231"/>
      <c r="Q3991" s="231"/>
      <c r="R3991" s="231"/>
      <c r="S3991" s="231"/>
      <c r="T3991" s="231"/>
    </row>
    <row r="3992">
      <c r="A3992" s="257" t="str">
        <v>1001000027-1</v>
      </c>
      <c r="B3992" s="257" t="str">
        <v>1001000027</v>
      </c>
      <c r="C3992" s="257" t="str">
        <v>魔芋蛋糕</v>
      </c>
      <c r="D3992" s="257"/>
      <c r="E3992" s="257"/>
      <c r="F3992" s="257" t="str">
        <v>240g*2盒</v>
      </c>
      <c r="G3992" s="231"/>
      <c r="H3992" s="231"/>
      <c r="I3992" s="231"/>
      <c r="J3992" s="231"/>
      <c r="K3992" s="231"/>
      <c r="L3992" s="231"/>
      <c r="M3992" s="231"/>
      <c r="N3992" s="231"/>
      <c r="O3992" s="231"/>
      <c r="P3992" s="231"/>
      <c r="Q3992" s="231"/>
      <c r="R3992" s="231"/>
      <c r="S3992" s="231"/>
      <c r="T3992" s="231"/>
    </row>
    <row r="3993">
      <c r="A3993" s="257" t="str">
        <v>1001000028-1</v>
      </c>
      <c r="B3993" s="257" t="str">
        <v>1001000028</v>
      </c>
      <c r="C3993" s="257" t="str">
        <v>魔藜脆棒</v>
      </c>
      <c r="D3993" s="257"/>
      <c r="E3993" s="257"/>
      <c r="F3993" s="257" t="str">
        <v>60g*5盒</v>
      </c>
      <c r="G3993" s="231"/>
      <c r="H3993" s="231"/>
      <c r="I3993" s="231"/>
      <c r="J3993" s="231"/>
      <c r="K3993" s="231"/>
      <c r="L3993" s="231"/>
      <c r="M3993" s="231"/>
      <c r="N3993" s="231"/>
      <c r="O3993" s="231"/>
      <c r="P3993" s="231"/>
      <c r="Q3993" s="231"/>
      <c r="R3993" s="231"/>
      <c r="S3993" s="231"/>
      <c r="T3993" s="231"/>
    </row>
    <row r="3994">
      <c r="A3994" s="257" t="str">
        <v>1001000029-1</v>
      </c>
      <c r="B3994" s="257" t="str">
        <v>1001000029</v>
      </c>
      <c r="C3994" s="257" t="str">
        <v>低GI代餐饼干</v>
      </c>
      <c r="D3994" s="257"/>
      <c r="E3994" s="257"/>
      <c r="F3994" s="257" t="str">
        <v>500g*2盒</v>
      </c>
      <c r="G3994" s="231"/>
      <c r="H3994" s="231"/>
      <c r="I3994" s="231"/>
      <c r="J3994" s="231"/>
      <c r="K3994" s="231"/>
      <c r="L3994" s="231"/>
      <c r="M3994" s="231"/>
      <c r="N3994" s="231"/>
      <c r="O3994" s="231"/>
      <c r="P3994" s="231"/>
      <c r="Q3994" s="231"/>
      <c r="R3994" s="231"/>
      <c r="S3994" s="231"/>
      <c r="T3994" s="231"/>
    </row>
    <row r="3995">
      <c r="A3995" s="257" t="str">
        <v>1001000030-1</v>
      </c>
      <c r="B3995" s="257" t="str">
        <v>1001000030</v>
      </c>
      <c r="C3995" s="257" t="str">
        <v>永璞闪萃常温咖啡浓缩液（7颗*2盒）</v>
      </c>
      <c r="D3995" s="257"/>
      <c r="E3995" s="257"/>
      <c r="F3995" s="257" t="str">
        <v>黑咖_5.ZH.03.0019</v>
      </c>
      <c r="G3995" s="231"/>
      <c r="H3995" s="231"/>
      <c r="I3995" s="231"/>
      <c r="J3995" s="231"/>
      <c r="K3995" s="231"/>
      <c r="L3995" s="231"/>
      <c r="M3995" s="231"/>
      <c r="N3995" s="231"/>
      <c r="O3995" s="231"/>
      <c r="P3995" s="231"/>
      <c r="Q3995" s="231"/>
      <c r="R3995" s="231"/>
      <c r="S3995" s="231"/>
      <c r="T3995" s="231"/>
    </row>
    <row r="3996">
      <c r="A3996" s="257" t="str">
        <v>1001000030-2</v>
      </c>
      <c r="B3996" s="257" t="str">
        <v>1001000030</v>
      </c>
      <c r="C3996" s="257" t="str">
        <v>永璞闪萃常温咖啡浓缩液（7颗*2盒）</v>
      </c>
      <c r="D3996" s="257"/>
      <c r="E3996" s="257"/>
      <c r="F3996" s="257" t="str">
        <v>代糖榛果_5.ZH.03.0105</v>
      </c>
      <c r="G3996" s="231"/>
      <c r="H3996" s="231"/>
      <c r="I3996" s="231"/>
      <c r="J3996" s="231"/>
      <c r="K3996" s="231"/>
      <c r="L3996" s="231"/>
      <c r="M3996" s="231"/>
      <c r="N3996" s="231"/>
      <c r="O3996" s="231"/>
      <c r="P3996" s="231"/>
      <c r="Q3996" s="231"/>
      <c r="R3996" s="231"/>
      <c r="S3996" s="231"/>
      <c r="T3996" s="231"/>
    </row>
    <row r="3997">
      <c r="A3997" s="257" t="str">
        <v>1001000030-3</v>
      </c>
      <c r="B3997" s="257" t="str">
        <v>1001000030</v>
      </c>
      <c r="C3997" s="257" t="str">
        <v>永璞闪萃常温咖啡浓缩液（7颗*2盒）</v>
      </c>
      <c r="D3997" s="257"/>
      <c r="E3997" s="257"/>
      <c r="F3997" s="257" t="str">
        <v>可可_5.ZH.03.0157</v>
      </c>
      <c r="G3997" s="231"/>
      <c r="H3997" s="231"/>
      <c r="I3997" s="231"/>
      <c r="J3997" s="231"/>
      <c r="K3997" s="231"/>
      <c r="L3997" s="231"/>
      <c r="M3997" s="231"/>
      <c r="N3997" s="231"/>
      <c r="O3997" s="231"/>
      <c r="P3997" s="231"/>
      <c r="Q3997" s="231"/>
      <c r="R3997" s="231"/>
      <c r="S3997" s="231"/>
      <c r="T3997" s="231"/>
    </row>
    <row r="3998">
      <c r="A3998" s="257" t="str">
        <v>9999000041-1</v>
      </c>
      <c r="B3998" s="257" t="str">
        <v>9999000041</v>
      </c>
      <c r="C3998" s="257" t="str">
        <v>ATM亚克力陈列架</v>
      </c>
      <c r="D3998" s="257"/>
      <c r="E3998" s="257"/>
      <c r="F3998" s="257" t="str">
        <v>N型枕头陈列架</v>
      </c>
      <c r="G3998" s="231"/>
      <c r="H3998" s="231"/>
      <c r="I3998" s="231"/>
      <c r="J3998" s="231"/>
      <c r="K3998" s="231"/>
      <c r="L3998" s="231"/>
      <c r="M3998" s="231"/>
      <c r="N3998" s="231"/>
      <c r="O3998" s="231"/>
      <c r="P3998" s="231"/>
      <c r="Q3998" s="231"/>
      <c r="R3998" s="231"/>
      <c r="S3998" s="231"/>
      <c r="T3998" s="231"/>
    </row>
    <row r="3999">
      <c r="A3999" s="257" t="str">
        <v>9999000041-2</v>
      </c>
      <c r="B3999" s="257" t="str">
        <v>9999000041</v>
      </c>
      <c r="C3999" s="257" t="str">
        <v>ATM亚克力陈列架</v>
      </c>
      <c r="D3999" s="257"/>
      <c r="E3999" s="257"/>
      <c r="F3999" s="257" t="str">
        <v>3C陈列支架</v>
      </c>
      <c r="G3999" s="231"/>
      <c r="H3999" s="231"/>
      <c r="I3999" s="231"/>
      <c r="J3999" s="231"/>
      <c r="K3999" s="231"/>
      <c r="L3999" s="231"/>
      <c r="M3999" s="231"/>
      <c r="N3999" s="231"/>
      <c r="O3999" s="231"/>
      <c r="P3999" s="231"/>
      <c r="Q3999" s="231"/>
      <c r="R3999" s="231"/>
      <c r="S3999" s="231"/>
      <c r="T3999" s="231"/>
    </row>
    <row r="4000">
      <c r="A4000" s="257" t="str">
        <v>9999000041-3</v>
      </c>
      <c r="B4000" s="257" t="str">
        <v>9999000041</v>
      </c>
      <c r="C4000" s="257" t="str">
        <v>ATM亚克力陈列架</v>
      </c>
      <c r="D4000" s="257"/>
      <c r="E4000" s="257"/>
      <c r="F4000" s="257" t="str">
        <v>伞托</v>
      </c>
      <c r="G4000" s="231"/>
      <c r="H4000" s="231"/>
      <c r="I4000" s="231"/>
      <c r="J4000" s="231"/>
      <c r="K4000" s="231"/>
      <c r="L4000" s="231"/>
      <c r="M4000" s="231"/>
      <c r="N4000" s="231"/>
      <c r="O4000" s="231"/>
      <c r="P4000" s="231"/>
      <c r="Q4000" s="231"/>
      <c r="R4000" s="231"/>
      <c r="S4000" s="231"/>
      <c r="T4000" s="231"/>
    </row>
    <row r="4001">
      <c r="A4001" s="257" t="str">
        <v>9999000041-4</v>
      </c>
      <c r="B4001" s="257" t="str">
        <v>9999000041</v>
      </c>
      <c r="C4001" s="257" t="str">
        <v>ATM亚克力陈列架</v>
      </c>
      <c r="D4001" s="257"/>
      <c r="E4001" s="257"/>
      <c r="F4001" s="257" t="str">
        <v>U形陈列架</v>
      </c>
      <c r="G4001" s="231"/>
      <c r="H4001" s="231"/>
      <c r="I4001" s="231"/>
      <c r="J4001" s="231"/>
      <c r="K4001" s="231"/>
      <c r="L4001" s="231"/>
      <c r="M4001" s="231"/>
      <c r="N4001" s="231"/>
      <c r="O4001" s="231"/>
      <c r="P4001" s="231"/>
      <c r="Q4001" s="231"/>
      <c r="R4001" s="231"/>
      <c r="S4001" s="231"/>
      <c r="T4001" s="231"/>
    </row>
    <row r="4002">
      <c r="A4002" s="257" t="str">
        <v>9999000042-1</v>
      </c>
      <c r="B4002" s="257" t="str">
        <v>9999000042</v>
      </c>
      <c r="C4002" s="257" t="str">
        <v>ATM亚克力展示台</v>
      </c>
      <c r="D4002" s="257"/>
      <c r="E4002" s="257"/>
      <c r="F4002" s="257" t="str">
        <v>A4亚克力推荐台</v>
      </c>
      <c r="G4002" s="231"/>
      <c r="H4002" s="231"/>
      <c r="I4002" s="231"/>
      <c r="J4002" s="231"/>
      <c r="K4002" s="231"/>
      <c r="L4002" s="231"/>
      <c r="M4002" s="231"/>
      <c r="N4002" s="231"/>
      <c r="O4002" s="231"/>
      <c r="P4002" s="231"/>
      <c r="Q4002" s="231"/>
      <c r="R4002" s="231"/>
      <c r="S4002" s="231"/>
      <c r="T4002" s="231"/>
    </row>
    <row r="4003">
      <c r="A4003" s="257" t="str">
        <v>1001000032-1</v>
      </c>
      <c r="B4003" s="257" t="str">
        <v>1001000032</v>
      </c>
      <c r="C4003" s="257" t="str">
        <v>Z2GO情深意粽端午礼盒</v>
      </c>
      <c r="D4003" s="257"/>
      <c r="E4003" s="257"/>
      <c r="F4003" s="257" t="str">
        <v>默认</v>
      </c>
      <c r="G4003" s="231"/>
      <c r="H4003" s="231"/>
      <c r="I4003" s="231"/>
      <c r="J4003" s="231"/>
      <c r="K4003" s="231"/>
      <c r="L4003" s="231"/>
      <c r="M4003" s="231"/>
      <c r="N4003" s="231"/>
      <c r="O4003" s="231"/>
      <c r="P4003" s="231"/>
      <c r="Q4003" s="231"/>
      <c r="R4003" s="231"/>
      <c r="S4003" s="231"/>
      <c r="T4003" s="231"/>
    </row>
    <row r="4004">
      <c r="A4004" s="257" t="str">
        <v>0502000111-1</v>
      </c>
      <c r="B4004" s="257" t="str">
        <v>0502000111</v>
      </c>
      <c r="C4004" s="257" t="str">
        <v>暴龙太阳镜</v>
      </c>
      <c r="D4004" s="257"/>
      <c r="E4004" s="257"/>
      <c r="F4004" s="257" t="str">
        <v>BL5035F70</v>
      </c>
      <c r="G4004" s="231"/>
      <c r="H4004" s="231"/>
      <c r="I4004" s="231"/>
      <c r="J4004" s="231"/>
      <c r="K4004" s="231"/>
      <c r="L4004" s="231"/>
      <c r="M4004" s="231"/>
      <c r="N4004" s="231"/>
      <c r="O4004" s="231"/>
      <c r="P4004" s="231"/>
      <c r="Q4004" s="231"/>
      <c r="R4004" s="231"/>
      <c r="S4004" s="231"/>
      <c r="T4004" s="231"/>
    </row>
    <row r="4005">
      <c r="A4005" s="257" t="str">
        <v>0502000111-2</v>
      </c>
      <c r="B4005" s="257" t="str">
        <v>0502000111</v>
      </c>
      <c r="C4005" s="257" t="str">
        <v>暴龙太阳镜</v>
      </c>
      <c r="D4005" s="257"/>
      <c r="E4005" s="257"/>
      <c r="F4005" s="257" t="str">
        <v>BL5036F70</v>
      </c>
      <c r="G4005" s="231"/>
      <c r="H4005" s="231"/>
      <c r="I4005" s="231"/>
      <c r="J4005" s="231"/>
      <c r="K4005" s="231"/>
      <c r="L4005" s="231"/>
      <c r="M4005" s="231"/>
      <c r="N4005" s="231"/>
      <c r="O4005" s="231"/>
      <c r="P4005" s="231"/>
      <c r="Q4005" s="231"/>
      <c r="R4005" s="231"/>
      <c r="S4005" s="231"/>
      <c r="T4005" s="231"/>
    </row>
    <row r="4006">
      <c r="A4006" s="257" t="str">
        <v>0502000111-6</v>
      </c>
      <c r="B4006" s="257" t="str">
        <v>0502000111</v>
      </c>
      <c r="C4006" s="257" t="str">
        <v>暴龙太阳镜</v>
      </c>
      <c r="D4006" s="257"/>
      <c r="E4006" s="257"/>
      <c r="F4006" s="257" t="str">
        <v>BL7077C10</v>
      </c>
      <c r="G4006" s="231"/>
      <c r="H4006" s="231"/>
      <c r="I4006" s="231"/>
      <c r="J4006" s="231"/>
      <c r="K4006" s="231"/>
      <c r="L4006" s="231"/>
      <c r="M4006" s="231"/>
      <c r="N4006" s="231"/>
      <c r="O4006" s="231"/>
      <c r="P4006" s="231"/>
      <c r="Q4006" s="231"/>
      <c r="R4006" s="231"/>
      <c r="S4006" s="231"/>
      <c r="T4006" s="231"/>
    </row>
    <row r="4007">
      <c r="A4007" s="257" t="str">
        <v>0502000111-7</v>
      </c>
      <c r="B4007" s="257" t="str">
        <v>0502000111</v>
      </c>
      <c r="C4007" s="257" t="str">
        <v>暴龙太阳镜</v>
      </c>
      <c r="D4007" s="257"/>
      <c r="E4007" s="257"/>
      <c r="F4007" s="257" t="str">
        <v>BL7135D11</v>
      </c>
      <c r="G4007" s="231"/>
      <c r="H4007" s="231"/>
      <c r="I4007" s="231"/>
      <c r="J4007" s="231"/>
      <c r="K4007" s="231"/>
      <c r="L4007" s="231"/>
      <c r="M4007" s="231"/>
      <c r="N4007" s="231"/>
      <c r="O4007" s="231"/>
      <c r="P4007" s="231"/>
      <c r="Q4007" s="231"/>
      <c r="R4007" s="231"/>
      <c r="S4007" s="231"/>
      <c r="T4007" s="231"/>
    </row>
    <row r="4008">
      <c r="A4008" s="257" t="str">
        <v>0502000111-8</v>
      </c>
      <c r="B4008" s="257" t="str">
        <v>0502000111</v>
      </c>
      <c r="C4008" s="257" t="str">
        <v>暴龙太阳镜</v>
      </c>
      <c r="D4008" s="257"/>
      <c r="E4008" s="257"/>
      <c r="F4008" s="257" t="str">
        <v>BL7135C90</v>
      </c>
      <c r="G4008" s="231"/>
      <c r="H4008" s="231"/>
      <c r="I4008" s="231"/>
      <c r="J4008" s="231"/>
      <c r="K4008" s="231"/>
      <c r="L4008" s="231"/>
      <c r="M4008" s="231"/>
      <c r="N4008" s="231"/>
      <c r="O4008" s="231"/>
      <c r="P4008" s="231"/>
      <c r="Q4008" s="231"/>
      <c r="R4008" s="231"/>
      <c r="S4008" s="231"/>
      <c r="T4008" s="231"/>
    </row>
    <row r="4009">
      <c r="A4009" s="257" t="str">
        <v>0502000111-9</v>
      </c>
      <c r="B4009" s="257" t="str">
        <v>0502000111</v>
      </c>
      <c r="C4009" s="257" t="str">
        <v>暴龙太阳镜</v>
      </c>
      <c r="D4009" s="257"/>
      <c r="E4009" s="257"/>
      <c r="F4009" s="257" t="str">
        <v>BL3069C10</v>
      </c>
      <c r="G4009" s="231"/>
      <c r="H4009" s="231"/>
      <c r="I4009" s="231"/>
      <c r="J4009" s="231"/>
      <c r="K4009" s="231"/>
      <c r="L4009" s="231"/>
      <c r="M4009" s="231"/>
      <c r="N4009" s="231"/>
      <c r="O4009" s="231"/>
      <c r="P4009" s="231"/>
      <c r="Q4009" s="231"/>
      <c r="R4009" s="231"/>
      <c r="S4009" s="231"/>
      <c r="T4009" s="231"/>
    </row>
    <row r="4010">
      <c r="A4010" s="257" t="str">
        <v>0502000111-10</v>
      </c>
      <c r="B4010" s="257" t="str">
        <v>0502000111</v>
      </c>
      <c r="C4010" s="257" t="str">
        <v>暴龙太阳镜</v>
      </c>
      <c r="D4010" s="257"/>
      <c r="E4010" s="257"/>
      <c r="F4010" s="257" t="str">
        <v>BL5063E96</v>
      </c>
      <c r="G4010" s="231"/>
      <c r="H4010" s="231"/>
      <c r="I4010" s="231"/>
      <c r="J4010" s="231"/>
      <c r="K4010" s="231"/>
      <c r="L4010" s="231"/>
      <c r="M4010" s="231"/>
      <c r="N4010" s="231"/>
      <c r="O4010" s="231"/>
      <c r="P4010" s="231"/>
      <c r="Q4010" s="231"/>
      <c r="R4010" s="231"/>
      <c r="S4010" s="231"/>
      <c r="T4010" s="231"/>
    </row>
    <row r="4011">
      <c r="A4011" s="257" t="str">
        <v>0502000111-11</v>
      </c>
      <c r="B4011" s="257" t="str">
        <v>0502000111</v>
      </c>
      <c r="C4011" s="257" t="str">
        <v>暴龙太阳镜</v>
      </c>
      <c r="D4011" s="257"/>
      <c r="E4011" s="257"/>
      <c r="F4011" s="257" t="str">
        <v>BL5152F10</v>
      </c>
      <c r="G4011" s="231"/>
      <c r="H4011" s="231"/>
      <c r="I4011" s="231"/>
      <c r="J4011" s="231"/>
      <c r="K4011" s="231"/>
      <c r="L4011" s="231"/>
      <c r="M4011" s="231"/>
      <c r="N4011" s="231"/>
      <c r="O4011" s="231"/>
      <c r="P4011" s="231"/>
      <c r="Q4011" s="231"/>
      <c r="R4011" s="231"/>
      <c r="S4011" s="231"/>
      <c r="T4011" s="231"/>
    </row>
    <row r="4012">
      <c r="A4012" s="257" t="str">
        <v>0502000111-12</v>
      </c>
      <c r="B4012" s="257" t="str">
        <v>0502000111</v>
      </c>
      <c r="C4012" s="257" t="str">
        <v>暴龙太阳镜</v>
      </c>
      <c r="D4012" s="257"/>
      <c r="E4012" s="257"/>
      <c r="F4012" s="257" t="str">
        <v>BL7152C60</v>
      </c>
      <c r="G4012" s="231"/>
      <c r="H4012" s="231"/>
      <c r="I4012" s="231"/>
      <c r="J4012" s="231"/>
      <c r="K4012" s="231"/>
      <c r="L4012" s="231"/>
      <c r="M4012" s="231"/>
      <c r="N4012" s="231"/>
      <c r="O4012" s="231"/>
      <c r="P4012" s="231"/>
      <c r="Q4012" s="231"/>
      <c r="R4012" s="231"/>
      <c r="S4012" s="231"/>
      <c r="T4012" s="231"/>
    </row>
    <row r="4013">
      <c r="A4013" s="257" t="str">
        <v>0502000111-13</v>
      </c>
      <c r="B4013" s="257" t="str">
        <v>0502000111</v>
      </c>
      <c r="C4013" s="257" t="str">
        <v>暴龙太阳镜</v>
      </c>
      <c r="D4013" s="257"/>
      <c r="E4013" s="257"/>
      <c r="F4013" s="257" t="str">
        <v>BL7155C90</v>
      </c>
      <c r="G4013" s="231"/>
      <c r="H4013" s="231"/>
      <c r="I4013" s="231"/>
      <c r="J4013" s="231"/>
      <c r="K4013" s="231"/>
      <c r="L4013" s="231"/>
      <c r="M4013" s="231"/>
      <c r="N4013" s="231"/>
      <c r="O4013" s="231"/>
      <c r="P4013" s="231"/>
      <c r="Q4013" s="231"/>
      <c r="R4013" s="231"/>
      <c r="S4013" s="231"/>
      <c r="T4013" s="231"/>
    </row>
    <row r="4014">
      <c r="A4014" s="257" t="str">
        <v>XN001</v>
      </c>
      <c r="B4014" s="257" t="str">
        <v>XN</v>
      </c>
      <c r="C4014" s="257" t="str">
        <v>虚拟商品</v>
      </c>
      <c r="D4014" s="257"/>
      <c r="E4014" s="257"/>
      <c r="F4014" s="257" t="str">
        <v>虚拟商品，客服补发无系统商品专用</v>
      </c>
      <c r="G4014" s="231"/>
      <c r="H4014" s="231"/>
      <c r="I4014" s="231"/>
      <c r="J4014" s="231"/>
      <c r="K4014" s="231"/>
      <c r="L4014" s="231"/>
      <c r="M4014" s="231"/>
      <c r="N4014" s="231"/>
      <c r="O4014" s="231"/>
      <c r="P4014" s="231"/>
      <c r="Q4014" s="231"/>
      <c r="R4014" s="231"/>
      <c r="S4014" s="231"/>
      <c r="T4014" s="231"/>
    </row>
    <row r="4015">
      <c r="A4015" s="257" t="str">
        <v>9999000061-1</v>
      </c>
      <c r="B4015" s="257" t="str">
        <v>9999000061</v>
      </c>
      <c r="C4015" s="257" t="str">
        <v>品牌登录卡</v>
      </c>
      <c r="D4015" s="257"/>
      <c r="E4015" s="257"/>
      <c r="F4015" s="257" t="str">
        <v>品牌福利卡</v>
      </c>
      <c r="G4015" s="231"/>
      <c r="H4015" s="231"/>
      <c r="I4015" s="231"/>
      <c r="J4015" s="231"/>
      <c r="K4015" s="231"/>
      <c r="L4015" s="231"/>
      <c r="M4015" s="231"/>
      <c r="N4015" s="231"/>
      <c r="O4015" s="231"/>
      <c r="P4015" s="231"/>
      <c r="Q4015" s="231"/>
      <c r="R4015" s="231"/>
      <c r="S4015" s="231"/>
      <c r="T4015" s="231"/>
    </row>
    <row r="4016">
      <c r="A4016" s="257" t="str">
        <v>9999000043-1</v>
      </c>
      <c r="B4016" s="257" t="str">
        <v>9999000043</v>
      </c>
      <c r="C4016" s="257" t="str">
        <v>ATM价格签</v>
      </c>
      <c r="D4016" s="257"/>
      <c r="E4016" s="257"/>
      <c r="F4016" s="257" t="str">
        <v>亚克力价格签</v>
      </c>
      <c r="G4016" s="231"/>
      <c r="H4016" s="231"/>
      <c r="I4016" s="231"/>
      <c r="J4016" s="231"/>
      <c r="K4016" s="231"/>
      <c r="L4016" s="231"/>
      <c r="M4016" s="231"/>
      <c r="N4016" s="231"/>
      <c r="O4016" s="231"/>
      <c r="P4016" s="231"/>
      <c r="Q4016" s="231"/>
      <c r="R4016" s="231"/>
      <c r="S4016" s="231"/>
      <c r="T4016" s="231"/>
    </row>
    <row r="4017">
      <c r="A4017" s="257" t="str">
        <v>9999000043-2</v>
      </c>
      <c r="B4017" s="257" t="str">
        <v>9999000043</v>
      </c>
      <c r="C4017" s="257" t="str">
        <v>ATM价格签</v>
      </c>
      <c r="D4017" s="257"/>
      <c r="E4017" s="257"/>
      <c r="F4017" s="257" t="str">
        <v>L型价签-10个一组</v>
      </c>
      <c r="G4017" s="231"/>
      <c r="H4017" s="231"/>
      <c r="I4017" s="231"/>
      <c r="J4017" s="231"/>
      <c r="K4017" s="231"/>
      <c r="L4017" s="231"/>
      <c r="M4017" s="231"/>
      <c r="N4017" s="231"/>
      <c r="O4017" s="231"/>
      <c r="P4017" s="231"/>
      <c r="Q4017" s="231"/>
      <c r="R4017" s="231"/>
      <c r="S4017" s="231"/>
      <c r="T4017" s="231"/>
    </row>
    <row r="4018">
      <c r="A4018" s="257" t="str">
        <v>9999000044-1</v>
      </c>
      <c r="B4018" s="257" t="str">
        <v>9999000044</v>
      </c>
      <c r="C4018" s="257" t="str">
        <v>ATM层板插</v>
      </c>
      <c r="D4018" s="257"/>
      <c r="E4018" s="257"/>
      <c r="F4018" s="257" t="str">
        <v>A6层板插</v>
      </c>
      <c r="G4018" s="231"/>
      <c r="H4018" s="231"/>
      <c r="I4018" s="231"/>
      <c r="J4018" s="231"/>
      <c r="K4018" s="231"/>
      <c r="L4018" s="231"/>
      <c r="M4018" s="231"/>
      <c r="N4018" s="231"/>
      <c r="O4018" s="231"/>
      <c r="P4018" s="231"/>
      <c r="Q4018" s="231"/>
      <c r="R4018" s="231"/>
      <c r="S4018" s="231"/>
      <c r="T4018" s="231"/>
    </row>
    <row r="4019">
      <c r="A4019" s="257" t="str">
        <v>9999000045-1</v>
      </c>
      <c r="B4019" s="257" t="str">
        <v>9999000045</v>
      </c>
      <c r="C4019" s="257" t="str">
        <v>PVC卡套</v>
      </c>
      <c r="D4019" s="257"/>
      <c r="E4019" s="257"/>
      <c r="F4019" s="257" t="str">
        <v>80*148mm</v>
      </c>
      <c r="G4019" s="231"/>
      <c r="H4019" s="231"/>
      <c r="I4019" s="231"/>
      <c r="J4019" s="231"/>
      <c r="K4019" s="231"/>
      <c r="L4019" s="231"/>
      <c r="M4019" s="231"/>
      <c r="N4019" s="231"/>
      <c r="O4019" s="231"/>
      <c r="P4019" s="231"/>
      <c r="Q4019" s="231"/>
      <c r="R4019" s="231"/>
      <c r="S4019" s="231"/>
      <c r="T4019" s="231"/>
    </row>
    <row r="4020">
      <c r="A4020" s="257" t="str">
        <v>9999000046-1</v>
      </c>
      <c r="B4020" s="257" t="str">
        <v>9999000046</v>
      </c>
      <c r="C4020" s="257" t="str">
        <v>ATM标识标牌</v>
      </c>
      <c r="D4020" s="257"/>
      <c r="E4020" s="257"/>
      <c r="F4020" s="257" t="str">
        <v>金属标识牌</v>
      </c>
      <c r="G4020" s="231"/>
      <c r="H4020" s="231"/>
      <c r="I4020" s="231"/>
      <c r="J4020" s="231"/>
      <c r="K4020" s="231"/>
      <c r="L4020" s="231"/>
      <c r="M4020" s="231"/>
      <c r="N4020" s="231"/>
      <c r="O4020" s="231"/>
      <c r="P4020" s="231"/>
      <c r="Q4020" s="231"/>
      <c r="R4020" s="231"/>
      <c r="S4020" s="231"/>
      <c r="T4020" s="231"/>
    </row>
    <row r="4021">
      <c r="A4021" s="257" t="str">
        <v>xxdjdlb-1</v>
      </c>
      <c r="B4021" s="257" t="str">
        <v>xxdjdlb</v>
      </c>
      <c r="C4021" s="257" t="str">
        <v>线下道具大礼包</v>
      </c>
      <c r="D4021" s="257"/>
      <c r="E4021" s="257"/>
      <c r="F4021" s="257" t="str">
        <v>大礼包1</v>
      </c>
      <c r="G4021" s="231"/>
      <c r="H4021" s="231"/>
      <c r="I4021" s="231"/>
      <c r="J4021" s="231"/>
      <c r="K4021" s="231"/>
      <c r="L4021" s="231"/>
      <c r="M4021" s="231"/>
      <c r="N4021" s="231"/>
      <c r="O4021" s="231"/>
      <c r="P4021" s="231"/>
      <c r="Q4021" s="231"/>
      <c r="R4021" s="231"/>
      <c r="S4021" s="231"/>
      <c r="T4021" s="231"/>
    </row>
    <row r="4022">
      <c r="A4022" s="257" t="str">
        <v>0502000112-1</v>
      </c>
      <c r="B4022" s="257" t="str">
        <v>0502000112</v>
      </c>
      <c r="C4022" s="257" t="str">
        <v>有色电动剃须刀（MINI）</v>
      </c>
      <c r="D4022" s="257"/>
      <c r="E4022" s="257"/>
      <c r="F4022" s="257" t="str">
        <v>太空白</v>
      </c>
      <c r="G4022" s="231"/>
      <c r="H4022" s="231"/>
      <c r="I4022" s="231"/>
      <c r="J4022" s="231"/>
      <c r="K4022" s="231"/>
      <c r="L4022" s="231"/>
      <c r="M4022" s="231"/>
      <c r="N4022" s="231"/>
      <c r="O4022" s="231"/>
      <c r="P4022" s="231"/>
      <c r="Q4022" s="231"/>
      <c r="R4022" s="231"/>
      <c r="S4022" s="231"/>
      <c r="T4022" s="231"/>
    </row>
    <row r="4023">
      <c r="A4023" s="257" t="str">
        <v>0502000112-2</v>
      </c>
      <c r="B4023" s="257" t="str">
        <v>0502000112</v>
      </c>
      <c r="C4023" s="257" t="str">
        <v>有色电动剃须刀（MINI）</v>
      </c>
      <c r="D4023" s="257"/>
      <c r="E4023" s="257"/>
      <c r="F4023" s="257" t="str">
        <v>水泥灰</v>
      </c>
      <c r="G4023" s="231"/>
      <c r="H4023" s="231"/>
      <c r="I4023" s="231"/>
      <c r="J4023" s="231"/>
      <c r="K4023" s="231"/>
      <c r="L4023" s="231"/>
      <c r="M4023" s="231"/>
      <c r="N4023" s="231"/>
      <c r="O4023" s="231"/>
      <c r="P4023" s="231"/>
      <c r="Q4023" s="231"/>
      <c r="R4023" s="231"/>
      <c r="S4023" s="231"/>
      <c r="T4023" s="231"/>
    </row>
    <row r="4024">
      <c r="A4024" s="257" t="str">
        <v>0502000112-3</v>
      </c>
      <c r="B4024" s="257" t="str">
        <v>0502000112</v>
      </c>
      <c r="C4024" s="257" t="str">
        <v>有色电动剃须刀（MINI）</v>
      </c>
      <c r="D4024" s="257"/>
      <c r="E4024" s="257"/>
      <c r="F4024" s="257" t="str">
        <v>电镀银</v>
      </c>
      <c r="G4024" s="231"/>
      <c r="H4024" s="231"/>
      <c r="I4024" s="231"/>
      <c r="J4024" s="231"/>
      <c r="K4024" s="231"/>
      <c r="L4024" s="231"/>
      <c r="M4024" s="231"/>
      <c r="N4024" s="231"/>
      <c r="O4024" s="231"/>
      <c r="P4024" s="231"/>
      <c r="Q4024" s="231"/>
      <c r="R4024" s="231"/>
      <c r="S4024" s="231"/>
      <c r="T4024" s="231"/>
    </row>
    <row r="4025">
      <c r="A4025" s="257" t="str">
        <v>0502000112-4</v>
      </c>
      <c r="B4025" s="257" t="str">
        <v>0502000112</v>
      </c>
      <c r="C4025" s="257" t="str">
        <v>有色电动剃须刀（MINI）</v>
      </c>
      <c r="D4025" s="257"/>
      <c r="E4025" s="257"/>
      <c r="F4025" s="257" t="str">
        <v>暗夜黑</v>
      </c>
      <c r="G4025" s="231"/>
      <c r="H4025" s="231"/>
      <c r="I4025" s="231"/>
      <c r="J4025" s="231"/>
      <c r="K4025" s="231"/>
      <c r="L4025" s="231"/>
      <c r="M4025" s="231"/>
      <c r="N4025" s="231"/>
      <c r="O4025" s="231"/>
      <c r="P4025" s="231"/>
      <c r="Q4025" s="231"/>
      <c r="R4025" s="231"/>
      <c r="S4025" s="231"/>
      <c r="T4025" s="231"/>
    </row>
    <row r="4026">
      <c r="A4026" s="257" t="str">
        <v>0502000112-5</v>
      </c>
      <c r="B4026" s="257" t="str">
        <v>0502000112</v>
      </c>
      <c r="C4026" s="257" t="str">
        <v>有色电动剃须刀（MINI）</v>
      </c>
      <c r="D4026" s="257"/>
      <c r="E4026" s="257"/>
      <c r="F4026" s="257" t="str">
        <v>松石绿</v>
      </c>
      <c r="G4026" s="231"/>
      <c r="H4026" s="231"/>
      <c r="I4026" s="231"/>
      <c r="J4026" s="231"/>
      <c r="K4026" s="231"/>
      <c r="L4026" s="231"/>
      <c r="M4026" s="231"/>
      <c r="N4026" s="231"/>
      <c r="O4026" s="231"/>
      <c r="P4026" s="231"/>
      <c r="Q4026" s="231"/>
      <c r="R4026" s="231"/>
      <c r="S4026" s="231"/>
      <c r="T4026" s="231"/>
    </row>
    <row r="4027">
      <c r="A4027" s="257" t="str">
        <v>0502000112-6</v>
      </c>
      <c r="B4027" s="257" t="str">
        <v>0502000112</v>
      </c>
      <c r="C4027" s="257" t="str">
        <v>有色电动剃须刀（MINI）</v>
      </c>
      <c r="D4027" s="257"/>
      <c r="E4027" s="257"/>
      <c r="F4027" s="257" t="str">
        <v>龙胆蓝</v>
      </c>
      <c r="G4027" s="231"/>
      <c r="H4027" s="231"/>
      <c r="I4027" s="231"/>
      <c r="J4027" s="231"/>
      <c r="K4027" s="231"/>
      <c r="L4027" s="231"/>
      <c r="M4027" s="231"/>
      <c r="N4027" s="231"/>
      <c r="O4027" s="231"/>
      <c r="P4027" s="231"/>
      <c r="Q4027" s="231"/>
      <c r="R4027" s="231"/>
      <c r="S4027" s="231"/>
      <c r="T4027" s="231"/>
    </row>
    <row r="4028">
      <c r="A4028" s="257" t="str">
        <v>0502000112-7</v>
      </c>
      <c r="B4028" s="257" t="str">
        <v>0502000112</v>
      </c>
      <c r="C4028" s="257" t="str">
        <v>有色电动剃须刀（MINI）</v>
      </c>
      <c r="D4028" s="257"/>
      <c r="E4028" s="257"/>
      <c r="F4028" s="257" t="str">
        <v>熔岩橙</v>
      </c>
      <c r="G4028" s="231"/>
      <c r="H4028" s="231"/>
      <c r="I4028" s="231"/>
      <c r="J4028" s="231"/>
      <c r="K4028" s="231"/>
      <c r="L4028" s="231"/>
      <c r="M4028" s="231"/>
      <c r="N4028" s="231"/>
      <c r="O4028" s="231"/>
      <c r="P4028" s="231"/>
      <c r="Q4028" s="231"/>
      <c r="R4028" s="231"/>
      <c r="S4028" s="231"/>
      <c r="T4028" s="231"/>
    </row>
    <row r="4029">
      <c r="A4029" s="257" t="str">
        <v>0502000113-1</v>
      </c>
      <c r="B4029" s="257" t="str">
        <v>0502000113</v>
      </c>
      <c r="C4029" s="257" t="str">
        <v>有色电动剃须刀（MINI-S）</v>
      </c>
      <c r="D4029" s="257"/>
      <c r="E4029" s="257"/>
      <c r="F4029" s="257" t="str">
        <v>太空白</v>
      </c>
      <c r="G4029" s="231"/>
      <c r="H4029" s="231"/>
      <c r="I4029" s="231"/>
      <c r="J4029" s="231"/>
      <c r="K4029" s="231"/>
      <c r="L4029" s="231"/>
      <c r="M4029" s="231"/>
      <c r="N4029" s="231"/>
      <c r="O4029" s="231"/>
      <c r="P4029" s="231"/>
      <c r="Q4029" s="231"/>
      <c r="R4029" s="231"/>
      <c r="S4029" s="231"/>
      <c r="T4029" s="231"/>
    </row>
    <row r="4030">
      <c r="A4030" s="257" t="str">
        <v>0502000113-2</v>
      </c>
      <c r="B4030" s="257" t="str">
        <v>0502000113</v>
      </c>
      <c r="C4030" s="257" t="str">
        <v>有色电动剃须刀（MINI-S）</v>
      </c>
      <c r="D4030" s="257"/>
      <c r="E4030" s="257"/>
      <c r="F4030" s="257" t="str">
        <v>水泥灰</v>
      </c>
      <c r="G4030" s="231"/>
      <c r="H4030" s="231"/>
      <c r="I4030" s="231"/>
      <c r="J4030" s="231"/>
      <c r="K4030" s="231"/>
      <c r="L4030" s="231"/>
      <c r="M4030" s="231"/>
      <c r="N4030" s="231"/>
      <c r="O4030" s="231"/>
      <c r="P4030" s="231"/>
      <c r="Q4030" s="231"/>
      <c r="R4030" s="231"/>
      <c r="S4030" s="231"/>
      <c r="T4030" s="231"/>
    </row>
    <row r="4031">
      <c r="A4031" s="257" t="str">
        <v>0502000113-3</v>
      </c>
      <c r="B4031" s="257" t="str">
        <v>0502000113</v>
      </c>
      <c r="C4031" s="257" t="str">
        <v>有色电动剃须刀（MINI-S）</v>
      </c>
      <c r="D4031" s="257"/>
      <c r="E4031" s="257"/>
      <c r="F4031" s="257" t="str">
        <v>电镀银</v>
      </c>
      <c r="G4031" s="231"/>
      <c r="H4031" s="231"/>
      <c r="I4031" s="231"/>
      <c r="J4031" s="231"/>
      <c r="K4031" s="231"/>
      <c r="L4031" s="231"/>
      <c r="M4031" s="231"/>
      <c r="N4031" s="231"/>
      <c r="O4031" s="231"/>
      <c r="P4031" s="231"/>
      <c r="Q4031" s="231"/>
      <c r="R4031" s="231"/>
      <c r="S4031" s="231"/>
      <c r="T4031" s="231"/>
    </row>
    <row r="4032">
      <c r="A4032" s="257" t="str">
        <v>0502000113-4</v>
      </c>
      <c r="B4032" s="257" t="str">
        <v>0502000113</v>
      </c>
      <c r="C4032" s="257" t="str">
        <v>有色电动剃须刀（MINI-S）</v>
      </c>
      <c r="D4032" s="257"/>
      <c r="E4032" s="257"/>
      <c r="F4032" s="257" t="str">
        <v>暗夜黑</v>
      </c>
      <c r="G4032" s="231"/>
      <c r="H4032" s="231"/>
      <c r="I4032" s="231"/>
      <c r="J4032" s="231"/>
      <c r="K4032" s="231"/>
      <c r="L4032" s="231"/>
      <c r="M4032" s="231"/>
      <c r="N4032" s="231"/>
      <c r="O4032" s="231"/>
      <c r="P4032" s="231"/>
      <c r="Q4032" s="231"/>
      <c r="R4032" s="231"/>
      <c r="S4032" s="231"/>
      <c r="T4032" s="231"/>
    </row>
    <row r="4033">
      <c r="A4033" s="257" t="str">
        <v>0502000113-5</v>
      </c>
      <c r="B4033" s="257" t="str">
        <v>0502000113</v>
      </c>
      <c r="C4033" s="257" t="str">
        <v>有色电动剃须刀（MINI-S）</v>
      </c>
      <c r="D4033" s="257"/>
      <c r="E4033" s="257"/>
      <c r="F4033" s="257" t="str">
        <v>松石绿</v>
      </c>
      <c r="G4033" s="231"/>
      <c r="H4033" s="231"/>
      <c r="I4033" s="231"/>
      <c r="J4033" s="231"/>
      <c r="K4033" s="231"/>
      <c r="L4033" s="231"/>
      <c r="M4033" s="231"/>
      <c r="N4033" s="231"/>
      <c r="O4033" s="231"/>
      <c r="P4033" s="231"/>
      <c r="Q4033" s="231"/>
      <c r="R4033" s="231"/>
      <c r="S4033" s="231"/>
      <c r="T4033" s="231"/>
    </row>
    <row r="4034">
      <c r="A4034" s="257" t="str">
        <v>0502000113-6</v>
      </c>
      <c r="B4034" s="257" t="str">
        <v>0502000113</v>
      </c>
      <c r="C4034" s="257" t="str">
        <v>有色电动剃须刀（MINI-S）</v>
      </c>
      <c r="D4034" s="257"/>
      <c r="E4034" s="257"/>
      <c r="F4034" s="257" t="str">
        <v>龙胆蓝</v>
      </c>
      <c r="G4034" s="231"/>
      <c r="H4034" s="231"/>
      <c r="I4034" s="231"/>
      <c r="J4034" s="231"/>
      <c r="K4034" s="231"/>
      <c r="L4034" s="231"/>
      <c r="M4034" s="231"/>
      <c r="N4034" s="231"/>
      <c r="O4034" s="231"/>
      <c r="P4034" s="231"/>
      <c r="Q4034" s="231"/>
      <c r="R4034" s="231"/>
      <c r="S4034" s="231"/>
      <c r="T4034" s="231"/>
    </row>
    <row r="4035">
      <c r="A4035" s="257" t="str">
        <v>0502000113-7</v>
      </c>
      <c r="B4035" s="257" t="str">
        <v>0502000113</v>
      </c>
      <c r="C4035" s="257" t="str">
        <v>有色电动剃须刀（MINI-S）</v>
      </c>
      <c r="D4035" s="257"/>
      <c r="E4035" s="257"/>
      <c r="F4035" s="257" t="str">
        <v>熔岩橙</v>
      </c>
      <c r="G4035" s="231"/>
      <c r="H4035" s="231"/>
      <c r="I4035" s="231"/>
      <c r="J4035" s="231"/>
      <c r="K4035" s="231"/>
      <c r="L4035" s="231"/>
      <c r="M4035" s="231"/>
      <c r="N4035" s="231"/>
      <c r="O4035" s="231"/>
      <c r="P4035" s="231"/>
      <c r="Q4035" s="231"/>
      <c r="R4035" s="231"/>
      <c r="S4035" s="231"/>
      <c r="T4035" s="231"/>
    </row>
    <row r="4036">
      <c r="A4036" s="257" t="str">
        <v>0502000114-1</v>
      </c>
      <c r="B4036" s="257" t="str">
        <v>0502000114</v>
      </c>
      <c r="C4036" s="257" t="str">
        <v>科大讯飞会议鼠标M610</v>
      </c>
      <c r="D4036" s="257"/>
      <c r="E4036" s="257"/>
      <c r="F4036" s="257" t="str">
        <v>皓月白</v>
      </c>
      <c r="G4036" s="231"/>
      <c r="H4036" s="231"/>
      <c r="I4036" s="231"/>
      <c r="J4036" s="231"/>
      <c r="K4036" s="231"/>
      <c r="L4036" s="231"/>
      <c r="M4036" s="231"/>
      <c r="N4036" s="231"/>
      <c r="O4036" s="231"/>
      <c r="P4036" s="231"/>
      <c r="Q4036" s="231"/>
      <c r="R4036" s="231"/>
      <c r="S4036" s="231"/>
      <c r="T4036" s="231"/>
    </row>
    <row r="4037">
      <c r="A4037" s="257" t="str">
        <v>0502000114-2</v>
      </c>
      <c r="B4037" s="257" t="str">
        <v>0502000114</v>
      </c>
      <c r="C4037" s="257" t="str">
        <v>科大讯飞会议鼠标M610</v>
      </c>
      <c r="D4037" s="257"/>
      <c r="E4037" s="257"/>
      <c r="F4037" s="257" t="str">
        <v>魅夜黑</v>
      </c>
      <c r="G4037" s="231"/>
      <c r="H4037" s="231"/>
      <c r="I4037" s="231"/>
      <c r="J4037" s="231"/>
      <c r="K4037" s="231"/>
      <c r="L4037" s="231"/>
      <c r="M4037" s="231"/>
      <c r="N4037" s="231"/>
      <c r="O4037" s="231"/>
      <c r="P4037" s="231"/>
      <c r="Q4037" s="231"/>
      <c r="R4037" s="231"/>
      <c r="S4037" s="231"/>
      <c r="T4037" s="231"/>
    </row>
    <row r="4038">
      <c r="A4038" s="257" t="str">
        <v>0502000115-1</v>
      </c>
      <c r="B4038" s="257" t="str">
        <v>0502000115</v>
      </c>
      <c r="C4038" s="257" t="str">
        <v>FLL38-6072</v>
      </c>
      <c r="D4038" s="257"/>
      <c r="E4038" s="257"/>
      <c r="F4038" s="257" t="str">
        <v>101渐变金</v>
      </c>
      <c r="G4038" s="231"/>
      <c r="H4038" s="231"/>
      <c r="I4038" s="231"/>
      <c r="J4038" s="231"/>
      <c r="K4038" s="231"/>
      <c r="L4038" s="231"/>
      <c r="M4038" s="231"/>
      <c r="N4038" s="231"/>
      <c r="O4038" s="231"/>
      <c r="P4038" s="231"/>
      <c r="Q4038" s="231"/>
      <c r="R4038" s="231"/>
      <c r="S4038" s="231"/>
      <c r="T4038" s="231"/>
    </row>
    <row r="4039">
      <c r="A4039" s="257" t="str">
        <v>0502000115-2</v>
      </c>
      <c r="B4039" s="257" t="str">
        <v>0502000115</v>
      </c>
      <c r="C4039" s="257" t="str">
        <v>FLL38-6072</v>
      </c>
      <c r="D4039" s="257"/>
      <c r="E4039" s="257"/>
      <c r="F4039" s="257" t="str">
        <v>102渐变蓝</v>
      </c>
      <c r="G4039" s="231"/>
      <c r="H4039" s="231"/>
      <c r="I4039" s="231"/>
      <c r="J4039" s="231"/>
      <c r="K4039" s="231"/>
      <c r="L4039" s="231"/>
      <c r="M4039" s="231"/>
      <c r="N4039" s="231"/>
      <c r="O4039" s="231"/>
      <c r="P4039" s="231"/>
      <c r="Q4039" s="231"/>
      <c r="R4039" s="231"/>
      <c r="S4039" s="231"/>
      <c r="T4039" s="231"/>
    </row>
    <row r="4040">
      <c r="A4040" s="257" t="str">
        <v>0502000115-3</v>
      </c>
      <c r="B4040" s="257" t="str">
        <v>0502000115</v>
      </c>
      <c r="C4040" s="257" t="str">
        <v>FLL38-6072</v>
      </c>
      <c r="D4040" s="257"/>
      <c r="E4040" s="257"/>
      <c r="F4040" s="257" t="str">
        <v>103渐变粉</v>
      </c>
      <c r="G4040" s="231"/>
      <c r="H4040" s="231"/>
      <c r="I4040" s="231"/>
      <c r="J4040" s="231"/>
      <c r="K4040" s="231"/>
      <c r="L4040" s="231"/>
      <c r="M4040" s="231"/>
      <c r="N4040" s="231"/>
      <c r="O4040" s="231"/>
      <c r="P4040" s="231"/>
      <c r="Q4040" s="231"/>
      <c r="R4040" s="231"/>
      <c r="S4040" s="231"/>
      <c r="T4040" s="231"/>
    </row>
    <row r="4041">
      <c r="A4041" s="257" t="str">
        <v>0502000116-1</v>
      </c>
      <c r="B4041" s="257" t="str">
        <v>0502000116</v>
      </c>
      <c r="C4041" s="257" t="str">
        <v>FLM38-6105</v>
      </c>
      <c r="D4041" s="257"/>
      <c r="E4041" s="257"/>
      <c r="F4041" s="257" t="str">
        <v>001炙热红</v>
      </c>
      <c r="G4041" s="231"/>
      <c r="H4041" s="231"/>
      <c r="I4041" s="231"/>
      <c r="J4041" s="231"/>
      <c r="K4041" s="231"/>
      <c r="L4041" s="231"/>
      <c r="M4041" s="231"/>
      <c r="N4041" s="231"/>
      <c r="O4041" s="231"/>
      <c r="P4041" s="231"/>
      <c r="Q4041" s="231"/>
      <c r="R4041" s="231"/>
      <c r="S4041" s="231"/>
      <c r="T4041" s="231"/>
    </row>
    <row r="4042">
      <c r="A4042" s="257" t="str">
        <v>0502000116-2</v>
      </c>
      <c r="B4042" s="257" t="str">
        <v>0502000116</v>
      </c>
      <c r="C4042" s="257" t="str">
        <v>FLM38-6105</v>
      </c>
      <c r="D4042" s="257"/>
      <c r="E4042" s="257"/>
      <c r="F4042" s="257" t="str">
        <v>003骑士黑</v>
      </c>
      <c r="G4042" s="231"/>
      <c r="H4042" s="231"/>
      <c r="I4042" s="231"/>
      <c r="J4042" s="231"/>
      <c r="K4042" s="231"/>
      <c r="L4042" s="231"/>
      <c r="M4042" s="231"/>
      <c r="N4042" s="231"/>
      <c r="O4042" s="231"/>
      <c r="P4042" s="231"/>
      <c r="Q4042" s="231"/>
      <c r="R4042" s="231"/>
      <c r="S4042" s="231"/>
      <c r="T4042" s="231"/>
    </row>
    <row r="4043">
      <c r="A4043" s="257" t="str">
        <v>0502000116-3</v>
      </c>
      <c r="B4043" s="257" t="str">
        <v>0502000116</v>
      </c>
      <c r="C4043" s="257" t="str">
        <v>FLM38-6105</v>
      </c>
      <c r="D4043" s="257"/>
      <c r="E4043" s="257"/>
      <c r="F4043" s="257" t="str">
        <v>005钛白色</v>
      </c>
      <c r="G4043" s="231"/>
      <c r="H4043" s="231"/>
      <c r="I4043" s="231"/>
      <c r="J4043" s="231"/>
      <c r="K4043" s="231"/>
      <c r="L4043" s="231"/>
      <c r="M4043" s="231"/>
      <c r="N4043" s="231"/>
      <c r="O4043" s="231"/>
      <c r="P4043" s="231"/>
      <c r="Q4043" s="231"/>
      <c r="R4043" s="231"/>
      <c r="S4043" s="231"/>
      <c r="T4043" s="231"/>
    </row>
    <row r="4044">
      <c r="A4044" s="257" t="str">
        <v>0502000116-4</v>
      </c>
      <c r="B4044" s="257" t="str">
        <v>0502000116</v>
      </c>
      <c r="C4044" s="257" t="str">
        <v>FLM38-6105</v>
      </c>
      <c r="D4044" s="257"/>
      <c r="E4044" s="257"/>
      <c r="F4044" s="257" t="str">
        <v>006军事绿</v>
      </c>
      <c r="G4044" s="231"/>
      <c r="H4044" s="231"/>
      <c r="I4044" s="231"/>
      <c r="J4044" s="231"/>
      <c r="K4044" s="231"/>
      <c r="L4044" s="231"/>
      <c r="M4044" s="231"/>
      <c r="N4044" s="231"/>
      <c r="O4044" s="231"/>
      <c r="P4044" s="231"/>
      <c r="Q4044" s="231"/>
      <c r="R4044" s="231"/>
      <c r="S4044" s="231"/>
      <c r="T4044" s="231"/>
    </row>
    <row r="4045">
      <c r="A4045" s="257" t="str">
        <v>0502000116-5</v>
      </c>
      <c r="B4045" s="257" t="str">
        <v>0502000116</v>
      </c>
      <c r="C4045" s="257" t="str">
        <v>FLM38-6105</v>
      </c>
      <c r="D4045" s="257"/>
      <c r="E4045" s="257"/>
      <c r="F4045" s="257" t="str">
        <v>007奶油白</v>
      </c>
      <c r="G4045" s="231"/>
      <c r="H4045" s="231"/>
      <c r="I4045" s="231"/>
      <c r="J4045" s="231"/>
      <c r="K4045" s="231"/>
      <c r="L4045" s="231"/>
      <c r="M4045" s="231"/>
      <c r="N4045" s="231"/>
      <c r="O4045" s="231"/>
      <c r="P4045" s="231"/>
      <c r="Q4045" s="231"/>
      <c r="R4045" s="231"/>
      <c r="S4045" s="231"/>
      <c r="T4045" s="231"/>
    </row>
    <row r="4046">
      <c r="A4046" s="257" t="str">
        <v>0502000116-6</v>
      </c>
      <c r="B4046" s="257" t="str">
        <v>0502000116</v>
      </c>
      <c r="C4046" s="257" t="str">
        <v>FLM38-6105</v>
      </c>
      <c r="D4046" s="257"/>
      <c r="E4046" s="257"/>
      <c r="F4046" s="257" t="str">
        <v>008草莓粉</v>
      </c>
      <c r="G4046" s="231"/>
      <c r="H4046" s="231"/>
      <c r="I4046" s="231"/>
      <c r="J4046" s="231"/>
      <c r="K4046" s="231"/>
      <c r="L4046" s="231"/>
      <c r="M4046" s="231"/>
      <c r="N4046" s="231"/>
      <c r="O4046" s="231"/>
      <c r="P4046" s="231"/>
      <c r="Q4046" s="231"/>
      <c r="R4046" s="231"/>
      <c r="S4046" s="231"/>
      <c r="T4046" s="231"/>
    </row>
    <row r="4047">
      <c r="A4047" s="257" t="str">
        <v>0502000118-1</v>
      </c>
      <c r="B4047" s="257" t="str">
        <v>0502000118</v>
      </c>
      <c r="C4047" s="257" t="str">
        <v>MissRain觅雨防晒口罩</v>
      </c>
      <c r="D4047" s="257"/>
      <c r="E4047" s="257"/>
      <c r="F4047" s="257" t="str">
        <v>羽扇蓝</v>
      </c>
      <c r="G4047" s="231"/>
      <c r="H4047" s="231"/>
      <c r="I4047" s="231"/>
      <c r="J4047" s="231"/>
      <c r="K4047" s="231"/>
      <c r="L4047" s="231"/>
      <c r="M4047" s="231"/>
      <c r="N4047" s="231"/>
      <c r="O4047" s="231"/>
      <c r="P4047" s="231"/>
      <c r="Q4047" s="231"/>
      <c r="R4047" s="231"/>
      <c r="S4047" s="231"/>
      <c r="T4047" s="231"/>
    </row>
    <row r="4048">
      <c r="A4048" s="257" t="str">
        <v>0502000118-2</v>
      </c>
      <c r="B4048" s="257" t="str">
        <v>0502000118</v>
      </c>
      <c r="C4048" s="257" t="str">
        <v>MissRain觅雨防晒口罩</v>
      </c>
      <c r="D4048" s="257"/>
      <c r="E4048" s="257"/>
      <c r="F4048" s="257" t="str">
        <v>石蕊粉</v>
      </c>
      <c r="G4048" s="231"/>
      <c r="H4048" s="231"/>
      <c r="I4048" s="231"/>
      <c r="J4048" s="231"/>
      <c r="K4048" s="231"/>
      <c r="L4048" s="231"/>
      <c r="M4048" s="231"/>
      <c r="N4048" s="231"/>
      <c r="O4048" s="231"/>
      <c r="P4048" s="231"/>
      <c r="Q4048" s="231"/>
      <c r="R4048" s="231"/>
      <c r="S4048" s="231"/>
      <c r="T4048" s="231"/>
    </row>
    <row r="4049">
      <c r="A4049" s="257" t="str">
        <v>0502000118-3</v>
      </c>
      <c r="B4049" s="257" t="str">
        <v>0502000118</v>
      </c>
      <c r="C4049" s="257" t="str">
        <v>MissRain觅雨防晒口罩</v>
      </c>
      <c r="D4049" s="257"/>
      <c r="E4049" s="257"/>
      <c r="F4049" s="257" t="str">
        <v>暮云灰</v>
      </c>
      <c r="G4049" s="231"/>
      <c r="H4049" s="231"/>
      <c r="I4049" s="231"/>
      <c r="J4049" s="231"/>
      <c r="K4049" s="231"/>
      <c r="L4049" s="231"/>
      <c r="M4049" s="231"/>
      <c r="N4049" s="231"/>
      <c r="O4049" s="231"/>
      <c r="P4049" s="231"/>
      <c r="Q4049" s="231"/>
      <c r="R4049" s="231"/>
      <c r="S4049" s="231"/>
      <c r="T4049" s="231"/>
    </row>
    <row r="4050">
      <c r="A4050" s="257" t="str">
        <v>0502000119-1</v>
      </c>
      <c r="B4050" s="257" t="str">
        <v>0502000119</v>
      </c>
      <c r="C4050" s="257" t="str">
        <v>MissRain觅雨防晒口罩儿童</v>
      </c>
      <c r="D4050" s="257"/>
      <c r="E4050" s="257"/>
      <c r="F4050" s="257" t="str">
        <v>蔓莓蓝</v>
      </c>
      <c r="G4050" s="231"/>
      <c r="H4050" s="231"/>
      <c r="I4050" s="231"/>
      <c r="J4050" s="231"/>
      <c r="K4050" s="231"/>
      <c r="L4050" s="231"/>
      <c r="M4050" s="231"/>
      <c r="N4050" s="231"/>
      <c r="O4050" s="231"/>
      <c r="P4050" s="231"/>
      <c r="Q4050" s="231"/>
      <c r="R4050" s="231"/>
      <c r="S4050" s="231"/>
      <c r="T4050" s="231"/>
    </row>
    <row r="4051">
      <c r="A4051" s="257" t="str">
        <v>0502000119-2</v>
      </c>
      <c r="B4051" s="257" t="str">
        <v>0502000119</v>
      </c>
      <c r="C4051" s="257" t="str">
        <v>MissRain觅雨防晒口罩儿童</v>
      </c>
      <c r="D4051" s="257"/>
      <c r="E4051" s="257"/>
      <c r="F4051" s="257" t="str">
        <v>桃橘粉</v>
      </c>
      <c r="G4051" s="231"/>
      <c r="H4051" s="231"/>
      <c r="I4051" s="231"/>
      <c r="J4051" s="231"/>
      <c r="K4051" s="231"/>
      <c r="L4051" s="231"/>
      <c r="M4051" s="231"/>
      <c r="N4051" s="231"/>
      <c r="O4051" s="231"/>
      <c r="P4051" s="231"/>
      <c r="Q4051" s="231"/>
      <c r="R4051" s="231"/>
      <c r="S4051" s="231"/>
      <c r="T4051" s="231"/>
    </row>
    <row r="4052">
      <c r="A4052" s="257" t="str">
        <v>0502000119-3</v>
      </c>
      <c r="B4052" s="257" t="str">
        <v>0502000119</v>
      </c>
      <c r="C4052" s="257" t="str">
        <v>MissRain觅雨防晒口罩儿童</v>
      </c>
      <c r="D4052" s="257"/>
      <c r="E4052" s="257"/>
      <c r="F4052" s="257" t="str">
        <v>奶栗灰</v>
      </c>
      <c r="G4052" s="231"/>
      <c r="H4052" s="231"/>
      <c r="I4052" s="231"/>
      <c r="J4052" s="231"/>
      <c r="K4052" s="231"/>
      <c r="L4052" s="231"/>
      <c r="M4052" s="231"/>
      <c r="N4052" s="231"/>
      <c r="O4052" s="231"/>
      <c r="P4052" s="231"/>
      <c r="Q4052" s="231"/>
      <c r="R4052" s="231"/>
      <c r="S4052" s="231"/>
      <c r="T4052" s="231"/>
    </row>
    <row r="4053">
      <c r="A4053" s="257" t="str">
        <v>0412000016-1</v>
      </c>
      <c r="B4053" s="257" t="str">
        <v>0412000016</v>
      </c>
      <c r="C4053" s="257" t="str">
        <v>Z2GO&amp;CO.乐行系列 双层不锈钢马克杯</v>
      </c>
      <c r="D4053" s="257"/>
      <c r="E4053" s="257"/>
      <c r="F4053" s="257" t="str">
        <v>云海白</v>
      </c>
      <c r="G4053" s="231"/>
      <c r="H4053" s="231"/>
      <c r="I4053" s="231"/>
      <c r="J4053" s="231"/>
      <c r="K4053" s="231"/>
      <c r="L4053" s="231"/>
      <c r="M4053" s="231"/>
      <c r="N4053" s="231"/>
      <c r="O4053" s="231"/>
      <c r="P4053" s="231"/>
      <c r="Q4053" s="231"/>
      <c r="R4053" s="231"/>
      <c r="S4053" s="231"/>
      <c r="T4053" s="231"/>
    </row>
    <row r="4054">
      <c r="A4054" s="257" t="str">
        <v>0412000016-2</v>
      </c>
      <c r="B4054" s="257" t="str">
        <v>0412000016</v>
      </c>
      <c r="C4054" s="257" t="str">
        <v>Z2GO&amp;CO.乐行系列 双层不锈钢马克杯</v>
      </c>
      <c r="D4054" s="257"/>
      <c r="E4054" s="257"/>
      <c r="F4054" s="257" t="str">
        <v>石墨灰</v>
      </c>
      <c r="G4054" s="231"/>
      <c r="H4054" s="231"/>
      <c r="I4054" s="231"/>
      <c r="J4054" s="231"/>
      <c r="K4054" s="231"/>
      <c r="L4054" s="231"/>
      <c r="M4054" s="231"/>
      <c r="N4054" s="231"/>
      <c r="O4054" s="231"/>
      <c r="P4054" s="231"/>
      <c r="Q4054" s="231"/>
      <c r="R4054" s="231"/>
      <c r="S4054" s="231"/>
      <c r="T4054" s="231"/>
    </row>
    <row r="4055">
      <c r="A4055" s="257" t="str">
        <v>0412000016-3</v>
      </c>
      <c r="B4055" s="257" t="str">
        <v>0412000016</v>
      </c>
      <c r="C4055" s="257" t="str">
        <v>Z2GO&amp;CO.乐行系列 双层不锈钢马克杯</v>
      </c>
      <c r="D4055" s="257"/>
      <c r="E4055" s="257"/>
      <c r="F4055" s="257" t="str">
        <v>颜色:丛林绿,规格:400ml</v>
      </c>
      <c r="G4055" s="231"/>
      <c r="H4055" s="231"/>
      <c r="I4055" s="231"/>
      <c r="J4055" s="231"/>
      <c r="K4055" s="231"/>
      <c r="L4055" s="231"/>
      <c r="M4055" s="231"/>
      <c r="N4055" s="231"/>
      <c r="O4055" s="231"/>
      <c r="P4055" s="231"/>
      <c r="Q4055" s="231"/>
      <c r="R4055" s="231"/>
      <c r="S4055" s="231"/>
      <c r="T4055" s="231"/>
    </row>
    <row r="4056">
      <c r="A4056" s="257" t="str">
        <v>0412000016-4</v>
      </c>
      <c r="B4056" s="257" t="str">
        <v>0412000016</v>
      </c>
      <c r="C4056" s="257" t="str">
        <v>Z2GO&amp;CO.乐行系列 双层不锈钢马克杯</v>
      </c>
      <c r="D4056" s="257"/>
      <c r="E4056" s="257"/>
      <c r="F4056" s="257" t="str">
        <v>雾霾蓝</v>
      </c>
      <c r="G4056" s="231"/>
      <c r="H4056" s="231"/>
      <c r="I4056" s="231"/>
      <c r="J4056" s="231"/>
      <c r="K4056" s="231"/>
      <c r="L4056" s="231"/>
      <c r="M4056" s="231"/>
      <c r="N4056" s="231"/>
      <c r="O4056" s="231"/>
      <c r="P4056" s="231"/>
      <c r="Q4056" s="231"/>
      <c r="R4056" s="231"/>
      <c r="S4056" s="231"/>
      <c r="T4056" s="231"/>
    </row>
    <row r="4057">
      <c r="A4057" s="257" t="str">
        <v>0412000016-5</v>
      </c>
      <c r="B4057" s="257" t="str">
        <v>0412000016</v>
      </c>
      <c r="C4057" s="257" t="str">
        <v>Z2GO&amp;CO.乐行系列 双层不锈钢马克杯</v>
      </c>
      <c r="D4057" s="257"/>
      <c r="E4057" s="257"/>
      <c r="F4057" s="257" t="str">
        <v>芥末黄 （图案款）</v>
      </c>
      <c r="G4057" s="231"/>
      <c r="H4057" s="231"/>
      <c r="I4057" s="231"/>
      <c r="J4057" s="231"/>
      <c r="K4057" s="231"/>
      <c r="L4057" s="231"/>
      <c r="M4057" s="231"/>
      <c r="N4057" s="231"/>
      <c r="O4057" s="231"/>
      <c r="P4057" s="231"/>
      <c r="Q4057" s="231"/>
      <c r="R4057" s="231"/>
      <c r="S4057" s="231"/>
      <c r="T4057" s="231"/>
    </row>
    <row r="4058">
      <c r="A4058" s="257" t="str">
        <v>0412000016-6</v>
      </c>
      <c r="B4058" s="257" t="str">
        <v>0412000016</v>
      </c>
      <c r="C4058" s="257" t="str">
        <v>Z2GO&amp;CO.乐行系列 双层不锈钢马克杯</v>
      </c>
      <c r="D4058" s="257"/>
      <c r="E4058" s="257"/>
      <c r="F4058" s="257" t="str">
        <v>海浪蓝 （图案款）</v>
      </c>
      <c r="G4058" s="231"/>
      <c r="H4058" s="231"/>
      <c r="I4058" s="231"/>
      <c r="J4058" s="231"/>
      <c r="K4058" s="231"/>
      <c r="L4058" s="231"/>
      <c r="M4058" s="231"/>
      <c r="N4058" s="231"/>
      <c r="O4058" s="231"/>
      <c r="P4058" s="231"/>
      <c r="Q4058" s="231"/>
      <c r="R4058" s="231"/>
      <c r="S4058" s="231"/>
      <c r="T4058" s="231"/>
    </row>
    <row r="4059">
      <c r="A4059" s="257" t="str">
        <v>041200001613377</v>
      </c>
      <c r="B4059" s="257" t="str">
        <v>0412000016</v>
      </c>
      <c r="C4059" s="257" t="str">
        <v>Z2GO&amp;CO.乐行系列 双层不锈钢马克杯</v>
      </c>
      <c r="D4059" s="257"/>
      <c r="E4059" s="257"/>
      <c r="F4059" s="257" t="str">
        <v>颜色:轻行绿,规格:400ml</v>
      </c>
      <c r="G4059" s="231"/>
      <c r="H4059" s="231"/>
      <c r="I4059" s="231"/>
      <c r="J4059" s="231"/>
      <c r="K4059" s="231"/>
      <c r="L4059" s="231"/>
      <c r="M4059" s="231"/>
      <c r="N4059" s="231"/>
      <c r="O4059" s="231"/>
      <c r="P4059" s="231"/>
      <c r="Q4059" s="231"/>
      <c r="R4059" s="231"/>
      <c r="S4059" s="231"/>
      <c r="T4059" s="231"/>
    </row>
    <row r="4060">
      <c r="A4060" s="257" t="str">
        <v>041200001628077</v>
      </c>
      <c r="B4060" s="257" t="str">
        <v>0412000016</v>
      </c>
      <c r="C4060" s="257" t="str">
        <v>Z2GO&amp;CO.乐行系列 双层不锈钢马克杯</v>
      </c>
      <c r="D4060" s="257"/>
      <c r="E4060" s="257"/>
      <c r="F4060" s="257" t="str">
        <v>颜色:燕麦咖,规格:400ml</v>
      </c>
      <c r="G4060" s="231"/>
      <c r="H4060" s="231"/>
      <c r="I4060" s="231"/>
      <c r="J4060" s="231"/>
      <c r="K4060" s="231"/>
      <c r="L4060" s="231"/>
      <c r="M4060" s="231"/>
      <c r="N4060" s="231"/>
      <c r="O4060" s="231"/>
      <c r="P4060" s="231"/>
      <c r="Q4060" s="231"/>
      <c r="R4060" s="231"/>
      <c r="S4060" s="231"/>
      <c r="T4060" s="231"/>
    </row>
    <row r="4061">
      <c r="A4061" s="257" t="str">
        <v>0412000017-1</v>
      </c>
      <c r="B4061" s="257" t="str">
        <v>0412000017</v>
      </c>
      <c r="C4061" s="257" t="str">
        <v>Z2GO&amp;CO.乐行系列 户外冷水杯</v>
      </c>
      <c r="D4061" s="257"/>
      <c r="E4061" s="257"/>
      <c r="F4061" s="257" t="str">
        <v>云海白</v>
      </c>
      <c r="G4061" s="231"/>
      <c r="H4061" s="231"/>
      <c r="I4061" s="231"/>
      <c r="J4061" s="231"/>
      <c r="K4061" s="231"/>
      <c r="L4061" s="231"/>
      <c r="M4061" s="231"/>
      <c r="N4061" s="231"/>
      <c r="O4061" s="231"/>
      <c r="P4061" s="231"/>
      <c r="Q4061" s="231"/>
      <c r="R4061" s="231"/>
      <c r="S4061" s="231"/>
      <c r="T4061" s="231"/>
    </row>
    <row r="4062">
      <c r="A4062" s="257" t="str">
        <v>0412000017-2</v>
      </c>
      <c r="B4062" s="257" t="str">
        <v>0412000017</v>
      </c>
      <c r="C4062" s="257" t="str">
        <v>Z2GO&amp;CO.乐行系列 户外冷水杯</v>
      </c>
      <c r="D4062" s="257"/>
      <c r="E4062" s="257"/>
      <c r="F4062" s="257" t="str">
        <v>芥末黄</v>
      </c>
      <c r="G4062" s="231"/>
      <c r="H4062" s="231"/>
      <c r="I4062" s="231"/>
      <c r="J4062" s="231"/>
      <c r="K4062" s="231"/>
      <c r="L4062" s="231"/>
      <c r="M4062" s="231"/>
      <c r="N4062" s="231"/>
      <c r="O4062" s="231"/>
      <c r="P4062" s="231"/>
      <c r="Q4062" s="231"/>
      <c r="R4062" s="231"/>
      <c r="S4062" s="231"/>
      <c r="T4062" s="231"/>
    </row>
    <row r="4063">
      <c r="A4063" s="257" t="str">
        <v>0412000017-3</v>
      </c>
      <c r="B4063" s="257" t="str">
        <v>0412000017</v>
      </c>
      <c r="C4063" s="257" t="str">
        <v>Z2GO&amp;CO.乐行系列 户外冷水杯</v>
      </c>
      <c r="D4063" s="257"/>
      <c r="E4063" s="257"/>
      <c r="F4063" s="257" t="str">
        <v>海浪蓝</v>
      </c>
      <c r="G4063" s="231"/>
      <c r="H4063" s="231"/>
      <c r="I4063" s="231"/>
      <c r="J4063" s="231"/>
      <c r="K4063" s="231"/>
      <c r="L4063" s="231"/>
      <c r="M4063" s="231"/>
      <c r="N4063" s="231"/>
      <c r="O4063" s="231"/>
      <c r="P4063" s="231"/>
      <c r="Q4063" s="231"/>
      <c r="R4063" s="231"/>
      <c r="S4063" s="231"/>
      <c r="T4063" s="231"/>
    </row>
    <row r="4064">
      <c r="A4064" s="257" t="str">
        <v>0412000017-4</v>
      </c>
      <c r="B4064" s="257" t="str">
        <v>0412000017</v>
      </c>
      <c r="C4064" s="257" t="str">
        <v>Z2GO&amp;CO.乐行系列 户外冷水杯</v>
      </c>
      <c r="D4064" s="257"/>
      <c r="E4064" s="257"/>
      <c r="F4064" s="257" t="str">
        <v>丛林绿</v>
      </c>
      <c r="G4064" s="231"/>
      <c r="H4064" s="231"/>
      <c r="I4064" s="231"/>
      <c r="J4064" s="231"/>
      <c r="K4064" s="231"/>
      <c r="L4064" s="231"/>
      <c r="M4064" s="231"/>
      <c r="N4064" s="231"/>
      <c r="O4064" s="231"/>
      <c r="P4064" s="231"/>
      <c r="Q4064" s="231"/>
      <c r="R4064" s="231"/>
      <c r="S4064" s="231"/>
      <c r="T4064" s="231"/>
    </row>
    <row r="4065">
      <c r="A4065" s="257" t="str">
        <v>041200001713316</v>
      </c>
      <c r="B4065" s="257" t="str">
        <v>0412000017</v>
      </c>
      <c r="C4065" s="257" t="str">
        <v>Z2GO&amp;CO.乐行系列 户外冷水杯</v>
      </c>
      <c r="D4065" s="257"/>
      <c r="E4065" s="257"/>
      <c r="F4065" s="257" t="str">
        <v>颜色:轻行绿,容量:460ml</v>
      </c>
      <c r="G4065" s="231"/>
      <c r="H4065" s="231"/>
      <c r="I4065" s="231"/>
      <c r="J4065" s="231"/>
      <c r="K4065" s="231"/>
      <c r="L4065" s="231"/>
      <c r="M4065" s="231"/>
      <c r="N4065" s="231"/>
      <c r="O4065" s="231"/>
      <c r="P4065" s="231"/>
      <c r="Q4065" s="231"/>
      <c r="R4065" s="231"/>
      <c r="S4065" s="231"/>
      <c r="T4065" s="231"/>
    </row>
    <row r="4066">
      <c r="A4066" s="257" t="str">
        <v>041200001728016</v>
      </c>
      <c r="B4066" s="257" t="str">
        <v>0412000017</v>
      </c>
      <c r="C4066" s="257" t="str">
        <v>Z2GO&amp;CO.乐行系列 户外冷水杯</v>
      </c>
      <c r="D4066" s="257"/>
      <c r="E4066" s="257"/>
      <c r="F4066" s="257" t="str">
        <v>颜色:燕麦咖,容量:460ml</v>
      </c>
      <c r="G4066" s="231"/>
      <c r="H4066" s="231"/>
      <c r="I4066" s="231"/>
      <c r="J4066" s="231"/>
      <c r="K4066" s="231"/>
      <c r="L4066" s="231"/>
      <c r="M4066" s="231"/>
      <c r="N4066" s="231"/>
      <c r="O4066" s="231"/>
      <c r="P4066" s="231"/>
      <c r="Q4066" s="231"/>
      <c r="R4066" s="231"/>
      <c r="S4066" s="231"/>
      <c r="T4066" s="231"/>
    </row>
    <row r="4067">
      <c r="A4067" s="257" t="str">
        <v>0412000018-1</v>
      </c>
      <c r="B4067" s="257" t="str">
        <v>0412000018</v>
      </c>
      <c r="C4067" s="257" t="str">
        <v>Z2GO乐行系列 随行保温杯</v>
      </c>
      <c r="D4067" s="257"/>
      <c r="E4067" s="257"/>
      <c r="F4067" s="257" t="str">
        <v>云海白</v>
      </c>
      <c r="G4067" s="231"/>
      <c r="H4067" s="231"/>
      <c r="I4067" s="231"/>
      <c r="J4067" s="231"/>
      <c r="K4067" s="231"/>
      <c r="L4067" s="231"/>
      <c r="M4067" s="231"/>
      <c r="N4067" s="231"/>
      <c r="O4067" s="231"/>
      <c r="P4067" s="231"/>
      <c r="Q4067" s="231"/>
      <c r="R4067" s="231"/>
      <c r="S4067" s="231"/>
      <c r="T4067" s="231"/>
    </row>
    <row r="4068">
      <c r="A4068" s="257" t="str">
        <v>0412000018-2</v>
      </c>
      <c r="B4068" s="257" t="str">
        <v>0412000018</v>
      </c>
      <c r="C4068" s="257" t="str">
        <v>Z2GO乐行系列 随行保温杯</v>
      </c>
      <c r="D4068" s="257"/>
      <c r="E4068" s="257"/>
      <c r="F4068" s="257" t="str">
        <v>沙漠棕</v>
      </c>
      <c r="G4068" s="231"/>
      <c r="H4068" s="231"/>
      <c r="I4068" s="231"/>
      <c r="J4068" s="231"/>
      <c r="K4068" s="231"/>
      <c r="L4068" s="231"/>
      <c r="M4068" s="231"/>
      <c r="N4068" s="231"/>
      <c r="O4068" s="231"/>
      <c r="P4068" s="231"/>
      <c r="Q4068" s="231"/>
      <c r="R4068" s="231"/>
      <c r="S4068" s="231"/>
      <c r="T4068" s="231"/>
    </row>
    <row r="4069">
      <c r="A4069" s="257" t="str">
        <v>0412000018-3</v>
      </c>
      <c r="B4069" s="257" t="str">
        <v>0412000018</v>
      </c>
      <c r="C4069" s="257" t="str">
        <v>Z2GO乐行系列 随行保温杯</v>
      </c>
      <c r="D4069" s="257"/>
      <c r="E4069" s="257"/>
      <c r="F4069" s="257" t="str">
        <v>卡其绿</v>
      </c>
      <c r="G4069" s="231"/>
      <c r="H4069" s="231"/>
      <c r="I4069" s="231"/>
      <c r="J4069" s="231"/>
      <c r="K4069" s="231"/>
      <c r="L4069" s="231"/>
      <c r="M4069" s="231"/>
      <c r="N4069" s="231"/>
      <c r="O4069" s="231"/>
      <c r="P4069" s="231"/>
      <c r="Q4069" s="231"/>
      <c r="R4069" s="231"/>
      <c r="S4069" s="231"/>
      <c r="T4069" s="231"/>
    </row>
    <row r="4070">
      <c r="A4070" s="257" t="str">
        <v>0412000018-4</v>
      </c>
      <c r="B4070" s="257" t="str">
        <v>0412000018</v>
      </c>
      <c r="C4070" s="257" t="str">
        <v>Z2GO乐行系列 随行保温杯</v>
      </c>
      <c r="D4070" s="257"/>
      <c r="E4070" s="257"/>
      <c r="F4070" s="257" t="str">
        <v>雾霾蓝</v>
      </c>
      <c r="G4070" s="231"/>
      <c r="H4070" s="231"/>
      <c r="I4070" s="231"/>
      <c r="J4070" s="231"/>
      <c r="K4070" s="231"/>
      <c r="L4070" s="231"/>
      <c r="M4070" s="231"/>
      <c r="N4070" s="231"/>
      <c r="O4070" s="231"/>
      <c r="P4070" s="231"/>
      <c r="Q4070" s="231"/>
      <c r="R4070" s="231"/>
      <c r="S4070" s="231"/>
      <c r="T4070" s="231"/>
    </row>
    <row r="4071">
      <c r="A4071" s="257" t="str">
        <v>0412000018-5</v>
      </c>
      <c r="B4071" s="257" t="str">
        <v>0412000018</v>
      </c>
      <c r="C4071" s="257" t="str">
        <v>Z2GO乐行系列 随行保温杯</v>
      </c>
      <c r="D4071" s="257"/>
      <c r="E4071" s="257"/>
      <c r="F4071" s="257" t="str">
        <v>云海白（中秋款）</v>
      </c>
      <c r="G4071" s="231"/>
      <c r="H4071" s="231"/>
      <c r="I4071" s="231"/>
      <c r="J4071" s="231"/>
      <c r="K4071" s="231"/>
      <c r="L4071" s="231"/>
      <c r="M4071" s="231"/>
      <c r="N4071" s="231"/>
      <c r="O4071" s="231"/>
      <c r="P4071" s="231"/>
      <c r="Q4071" s="231"/>
      <c r="R4071" s="231"/>
      <c r="S4071" s="231"/>
      <c r="T4071" s="231"/>
    </row>
    <row r="4072">
      <c r="A4072" s="257" t="str">
        <v>0102100058-1</v>
      </c>
      <c r="B4072" s="257" t="str">
        <v>0102100058</v>
      </c>
      <c r="C4072" s="257" t="str">
        <v>亚朵星球 清眠曲线硅胶儿童枕</v>
      </c>
      <c r="D4072" s="257"/>
      <c r="E4072" s="257"/>
      <c r="F4072" s="257" t="str">
        <v>枕芯530*300*50/40mm</v>
      </c>
      <c r="G4072" s="231"/>
      <c r="H4072" s="231"/>
      <c r="I4072" s="231"/>
      <c r="J4072" s="231"/>
      <c r="K4072" s="231"/>
      <c r="L4072" s="231"/>
      <c r="M4072" s="231"/>
      <c r="N4072" s="231"/>
      <c r="O4072" s="231"/>
      <c r="P4072" s="231"/>
      <c r="Q4072" s="231"/>
      <c r="R4072" s="231"/>
      <c r="S4072" s="231"/>
      <c r="T4072" s="231"/>
    </row>
    <row r="4073">
      <c r="A4073" s="257" t="str">
        <v>0102100058-2</v>
      </c>
      <c r="B4073" s="257" t="str">
        <v>0102100058</v>
      </c>
      <c r="C4073" s="257" t="str">
        <v>亚朵星球 清眠曲线硅胶儿童枕</v>
      </c>
      <c r="D4073" s="257"/>
      <c r="E4073" s="257"/>
      <c r="F4073" s="257" t="str">
        <v>规格:枕芯530*300*50/40mm+垫片520*290*20mm,普通系列</v>
      </c>
      <c r="G4073" s="231"/>
      <c r="H4073" s="231"/>
      <c r="I4073" s="231"/>
      <c r="J4073" s="231"/>
      <c r="K4073" s="231"/>
      <c r="L4073" s="231"/>
      <c r="M4073" s="231"/>
      <c r="N4073" s="231"/>
      <c r="O4073" s="231"/>
      <c r="P4073" s="231"/>
      <c r="Q4073" s="231"/>
      <c r="R4073" s="231"/>
      <c r="S4073" s="231"/>
      <c r="T4073" s="231"/>
    </row>
    <row r="4074">
      <c r="A4074" s="257" t="str">
        <v>PA-11115-1</v>
      </c>
      <c r="B4074" s="257" t="str">
        <v>PA-11115</v>
      </c>
      <c r="C4074" s="257" t="str">
        <v>衣物收纳三件套</v>
      </c>
      <c r="D4074" s="257"/>
      <c r="E4074" s="257"/>
      <c r="F4074" s="257" t="str">
        <v>黑色</v>
      </c>
      <c r="G4074" s="231"/>
      <c r="H4074" s="231"/>
      <c r="I4074" s="231"/>
      <c r="J4074" s="231"/>
      <c r="K4074" s="231"/>
      <c r="L4074" s="231"/>
      <c r="M4074" s="231"/>
      <c r="N4074" s="231"/>
      <c r="O4074" s="231"/>
      <c r="P4074" s="231"/>
      <c r="Q4074" s="231"/>
      <c r="R4074" s="231"/>
      <c r="S4074" s="231"/>
      <c r="T4074" s="231"/>
    </row>
    <row r="4075">
      <c r="A4075" s="257" t="str">
        <v>PA-11115-3</v>
      </c>
      <c r="B4075" s="257" t="str">
        <v>PA-11115</v>
      </c>
      <c r="C4075" s="257" t="str">
        <v>衣物收纳三件套</v>
      </c>
      <c r="D4075" s="257"/>
      <c r="E4075" s="257"/>
      <c r="F4075" s="257" t="str">
        <v>灰色</v>
      </c>
      <c r="G4075" s="231"/>
      <c r="H4075" s="231"/>
      <c r="I4075" s="231"/>
      <c r="J4075" s="231"/>
      <c r="K4075" s="231"/>
      <c r="L4075" s="231"/>
      <c r="M4075" s="231"/>
      <c r="N4075" s="231"/>
      <c r="O4075" s="231"/>
      <c r="P4075" s="231"/>
      <c r="Q4075" s="231"/>
      <c r="R4075" s="231"/>
      <c r="S4075" s="231"/>
      <c r="T4075" s="231"/>
    </row>
    <row r="4076">
      <c r="A4076" s="257" t="str">
        <v>PA-11115-8</v>
      </c>
      <c r="B4076" s="257" t="str">
        <v>PA-11115</v>
      </c>
      <c r="C4076" s="257" t="str">
        <v>衣物收纳三件套</v>
      </c>
      <c r="D4076" s="257"/>
      <c r="E4076" s="257"/>
      <c r="F4076" s="257" t="str">
        <v>橙色</v>
      </c>
      <c r="G4076" s="231"/>
      <c r="H4076" s="231"/>
      <c r="I4076" s="231"/>
      <c r="J4076" s="231"/>
      <c r="K4076" s="231"/>
      <c r="L4076" s="231"/>
      <c r="M4076" s="231"/>
      <c r="N4076" s="231"/>
      <c r="O4076" s="231"/>
      <c r="P4076" s="231"/>
      <c r="Q4076" s="231"/>
      <c r="R4076" s="231"/>
      <c r="S4076" s="231"/>
      <c r="T4076" s="231"/>
    </row>
    <row r="4077">
      <c r="A4077" s="257" t="str">
        <v>PA-11115-7</v>
      </c>
      <c r="B4077" s="257" t="str">
        <v>PA-11115</v>
      </c>
      <c r="C4077" s="257" t="str">
        <v>衣物收纳三件套</v>
      </c>
      <c r="D4077" s="257"/>
      <c r="E4077" s="257"/>
      <c r="F4077" s="257" t="str">
        <v>绿色</v>
      </c>
      <c r="G4077" s="231"/>
      <c r="H4077" s="231"/>
      <c r="I4077" s="231"/>
      <c r="J4077" s="231"/>
      <c r="K4077" s="231"/>
      <c r="L4077" s="231"/>
      <c r="M4077" s="231"/>
      <c r="N4077" s="231"/>
      <c r="O4077" s="231"/>
      <c r="P4077" s="231"/>
      <c r="Q4077" s="231"/>
      <c r="R4077" s="231"/>
      <c r="S4077" s="231"/>
      <c r="T4077" s="231"/>
    </row>
    <row r="4078">
      <c r="A4078" s="257" t="str">
        <v>PA-12135-3</v>
      </c>
      <c r="B4078" s="257" t="str">
        <v>PA-12135</v>
      </c>
      <c r="C4078" s="257" t="str">
        <v>杂物袋三件套</v>
      </c>
      <c r="D4078" s="257"/>
      <c r="E4078" s="257"/>
      <c r="F4078" s="257" t="str">
        <v>灰色</v>
      </c>
      <c r="G4078" s="231"/>
      <c r="H4078" s="231"/>
      <c r="I4078" s="231"/>
      <c r="J4078" s="231"/>
      <c r="K4078" s="231"/>
      <c r="L4078" s="231"/>
      <c r="M4078" s="231"/>
      <c r="N4078" s="231"/>
      <c r="O4078" s="231"/>
      <c r="P4078" s="231"/>
      <c r="Q4078" s="231"/>
      <c r="R4078" s="231"/>
      <c r="S4078" s="231"/>
      <c r="T4078" s="231"/>
    </row>
    <row r="4079">
      <c r="A4079" s="257" t="str">
        <v>PA-12135-1</v>
      </c>
      <c r="B4079" s="257" t="str">
        <v>PA-12135</v>
      </c>
      <c r="C4079" s="257" t="str">
        <v>杂物袋三件套</v>
      </c>
      <c r="D4079" s="257"/>
      <c r="E4079" s="257"/>
      <c r="F4079" s="257" t="str">
        <v>黑色</v>
      </c>
      <c r="G4079" s="231"/>
      <c r="H4079" s="231"/>
      <c r="I4079" s="231"/>
      <c r="J4079" s="231"/>
      <c r="K4079" s="231"/>
      <c r="L4079" s="231"/>
      <c r="M4079" s="231"/>
      <c r="N4079" s="231"/>
      <c r="O4079" s="231"/>
      <c r="P4079" s="231"/>
      <c r="Q4079" s="231"/>
      <c r="R4079" s="231"/>
      <c r="S4079" s="231"/>
      <c r="T4079" s="231"/>
    </row>
    <row r="4080">
      <c r="A4080" s="257" t="str">
        <v>PA-12135-7</v>
      </c>
      <c r="B4080" s="257" t="str">
        <v>PA-12135</v>
      </c>
      <c r="C4080" s="257" t="str">
        <v>杂物袋三件套</v>
      </c>
      <c r="D4080" s="257"/>
      <c r="E4080" s="257"/>
      <c r="F4080" s="257" t="str">
        <v>绿色</v>
      </c>
      <c r="G4080" s="231"/>
      <c r="H4080" s="231"/>
      <c r="I4080" s="231"/>
      <c r="J4080" s="231"/>
      <c r="K4080" s="231"/>
      <c r="L4080" s="231"/>
      <c r="M4080" s="231"/>
      <c r="N4080" s="231"/>
      <c r="O4080" s="231"/>
      <c r="P4080" s="231"/>
      <c r="Q4080" s="231"/>
      <c r="R4080" s="231"/>
      <c r="S4080" s="231"/>
      <c r="T4080" s="231"/>
    </row>
    <row r="4081">
      <c r="A4081" s="257" t="str">
        <v>PA-12135-8</v>
      </c>
      <c r="B4081" s="257" t="str">
        <v>PA-12135</v>
      </c>
      <c r="C4081" s="257" t="str">
        <v>杂物袋三件套</v>
      </c>
      <c r="D4081" s="257"/>
      <c r="E4081" s="257"/>
      <c r="F4081" s="257" t="str">
        <v>橙色</v>
      </c>
      <c r="G4081" s="231"/>
      <c r="H4081" s="231"/>
      <c r="I4081" s="231"/>
      <c r="J4081" s="231"/>
      <c r="K4081" s="231"/>
      <c r="L4081" s="231"/>
      <c r="M4081" s="231"/>
      <c r="N4081" s="231"/>
      <c r="O4081" s="231"/>
      <c r="P4081" s="231"/>
      <c r="Q4081" s="231"/>
      <c r="R4081" s="231"/>
      <c r="S4081" s="231"/>
      <c r="T4081" s="231"/>
    </row>
    <row r="4082">
      <c r="A4082" s="257" t="str">
        <v>PA-13136-1</v>
      </c>
      <c r="B4082" s="257" t="str">
        <v>PA-13136</v>
      </c>
      <c r="C4082" s="257" t="str">
        <v>复合网布鞋袋</v>
      </c>
      <c r="D4082" s="257"/>
      <c r="E4082" s="257"/>
      <c r="F4082" s="257" t="str">
        <v>黑色</v>
      </c>
      <c r="G4082" s="231"/>
      <c r="H4082" s="231"/>
      <c r="I4082" s="231"/>
      <c r="J4082" s="231"/>
      <c r="K4082" s="231"/>
      <c r="L4082" s="231"/>
      <c r="M4082" s="231"/>
      <c r="N4082" s="231"/>
      <c r="O4082" s="231"/>
      <c r="P4082" s="231"/>
      <c r="Q4082" s="231"/>
      <c r="R4082" s="231"/>
      <c r="S4082" s="231"/>
      <c r="T4082" s="231"/>
    </row>
    <row r="4083">
      <c r="A4083" s="257" t="str">
        <v>PA-13136-8</v>
      </c>
      <c r="B4083" s="257" t="str">
        <v>PA-13136</v>
      </c>
      <c r="C4083" s="257" t="str">
        <v>复合网布鞋袋</v>
      </c>
      <c r="D4083" s="257"/>
      <c r="E4083" s="257"/>
      <c r="F4083" s="257" t="str">
        <v>橙色</v>
      </c>
      <c r="G4083" s="231"/>
      <c r="H4083" s="231"/>
      <c r="I4083" s="231"/>
      <c r="J4083" s="231"/>
      <c r="K4083" s="231"/>
      <c r="L4083" s="231"/>
      <c r="M4083" s="231"/>
      <c r="N4083" s="231"/>
      <c r="O4083" s="231"/>
      <c r="P4083" s="231"/>
      <c r="Q4083" s="231"/>
      <c r="R4083" s="231"/>
      <c r="S4083" s="231"/>
      <c r="T4083" s="231"/>
    </row>
    <row r="4084">
      <c r="A4084" s="257" t="str">
        <v>PA-13136-3</v>
      </c>
      <c r="B4084" s="257" t="str">
        <v>PA-13136</v>
      </c>
      <c r="C4084" s="257" t="str">
        <v>复合网布鞋袋</v>
      </c>
      <c r="D4084" s="257"/>
      <c r="E4084" s="257"/>
      <c r="F4084" s="257" t="str">
        <v>灰色</v>
      </c>
      <c r="G4084" s="231"/>
      <c r="H4084" s="231"/>
      <c r="I4084" s="231"/>
      <c r="J4084" s="231"/>
      <c r="K4084" s="231"/>
      <c r="L4084" s="231"/>
      <c r="M4084" s="231"/>
      <c r="N4084" s="231"/>
      <c r="O4084" s="231"/>
      <c r="P4084" s="231"/>
      <c r="Q4084" s="231"/>
      <c r="R4084" s="231"/>
      <c r="S4084" s="231"/>
      <c r="T4084" s="231"/>
    </row>
    <row r="4085">
      <c r="A4085" s="257" t="str">
        <v>PA-13136-7</v>
      </c>
      <c r="B4085" s="257" t="str">
        <v>PA-13136</v>
      </c>
      <c r="C4085" s="257" t="str">
        <v>复合网布鞋袋</v>
      </c>
      <c r="D4085" s="257"/>
      <c r="E4085" s="257"/>
      <c r="F4085" s="257" t="str">
        <v>绿色</v>
      </c>
      <c r="G4085" s="231"/>
      <c r="H4085" s="231"/>
      <c r="I4085" s="231"/>
      <c r="J4085" s="231"/>
      <c r="K4085" s="231"/>
      <c r="L4085" s="231"/>
      <c r="M4085" s="231"/>
      <c r="N4085" s="231"/>
      <c r="O4085" s="231"/>
      <c r="P4085" s="231"/>
      <c r="Q4085" s="231"/>
      <c r="R4085" s="231"/>
      <c r="S4085" s="231"/>
      <c r="T4085" s="231"/>
    </row>
    <row r="4086">
      <c r="A4086" s="257" t="str">
        <v>PA-13136-6</v>
      </c>
      <c r="B4086" s="257" t="str">
        <v>PA-13136</v>
      </c>
      <c r="C4086" s="257" t="str">
        <v>复合网布鞋袋</v>
      </c>
      <c r="D4086" s="257"/>
      <c r="E4086" s="257"/>
      <c r="F4086" s="257" t="str">
        <v>粉色</v>
      </c>
      <c r="G4086" s="231"/>
      <c r="H4086" s="231"/>
      <c r="I4086" s="231"/>
      <c r="J4086" s="231"/>
      <c r="K4086" s="231"/>
      <c r="L4086" s="231"/>
      <c r="M4086" s="231"/>
      <c r="N4086" s="231"/>
      <c r="O4086" s="231"/>
      <c r="P4086" s="231"/>
      <c r="Q4086" s="231"/>
      <c r="R4086" s="231"/>
      <c r="S4086" s="231"/>
      <c r="T4086" s="231"/>
    </row>
    <row r="4087">
      <c r="A4087" s="257" t="str">
        <v>PA-20225-3</v>
      </c>
      <c r="B4087" s="257" t="str">
        <v>PA-20225</v>
      </c>
      <c r="C4087" s="257" t="str">
        <v>旅行分液瓶套装</v>
      </c>
      <c r="D4087" s="257"/>
      <c r="E4087" s="257"/>
      <c r="F4087" s="257" t="str">
        <v>常规</v>
      </c>
      <c r="G4087" s="231"/>
      <c r="H4087" s="231"/>
      <c r="I4087" s="231"/>
      <c r="J4087" s="231"/>
      <c r="K4087" s="231"/>
      <c r="L4087" s="231"/>
      <c r="M4087" s="231"/>
      <c r="N4087" s="231"/>
      <c r="O4087" s="231"/>
      <c r="P4087" s="231"/>
      <c r="Q4087" s="231"/>
      <c r="R4087" s="231"/>
      <c r="S4087" s="231"/>
      <c r="T4087" s="231"/>
    </row>
    <row r="4088">
      <c r="A4088" s="257" t="str">
        <v>PA-14116-0</v>
      </c>
      <c r="B4088" s="257" t="str">
        <v>PA-14116</v>
      </c>
      <c r="C4088" s="257" t="str">
        <v>洗漱用品收纳包（可悬挂）</v>
      </c>
      <c r="D4088" s="257"/>
      <c r="E4088" s="257"/>
      <c r="F4088" s="257" t="str">
        <v>水墨</v>
      </c>
      <c r="G4088" s="231"/>
      <c r="H4088" s="231"/>
      <c r="I4088" s="231"/>
      <c r="J4088" s="231"/>
      <c r="K4088" s="231"/>
      <c r="L4088" s="231"/>
      <c r="M4088" s="231"/>
      <c r="N4088" s="231"/>
      <c r="O4088" s="231"/>
      <c r="P4088" s="231"/>
      <c r="Q4088" s="231"/>
      <c r="R4088" s="231"/>
      <c r="S4088" s="231"/>
      <c r="T4088" s="231"/>
    </row>
    <row r="4089">
      <c r="A4089" s="257" t="str">
        <v>PA-14116-3</v>
      </c>
      <c r="B4089" s="257" t="str">
        <v>PA-14116</v>
      </c>
      <c r="C4089" s="257" t="str">
        <v>洗漱用品收纳包（可悬挂）</v>
      </c>
      <c r="D4089" s="257"/>
      <c r="E4089" s="257"/>
      <c r="F4089" s="257" t="str">
        <v>灰色</v>
      </c>
      <c r="G4089" s="231"/>
      <c r="H4089" s="231"/>
      <c r="I4089" s="231"/>
      <c r="J4089" s="231"/>
      <c r="K4089" s="231"/>
      <c r="L4089" s="231"/>
      <c r="M4089" s="231"/>
      <c r="N4089" s="231"/>
      <c r="O4089" s="231"/>
      <c r="P4089" s="231"/>
      <c r="Q4089" s="231"/>
      <c r="R4089" s="231"/>
      <c r="S4089" s="231"/>
      <c r="T4089" s="231"/>
    </row>
    <row r="4090">
      <c r="A4090" s="257" t="str">
        <v>PA-14116-8</v>
      </c>
      <c r="B4090" s="257" t="str">
        <v>PA-14116</v>
      </c>
      <c r="C4090" s="257" t="str">
        <v>洗漱用品收纳包（可悬挂）</v>
      </c>
      <c r="D4090" s="257"/>
      <c r="E4090" s="257"/>
      <c r="F4090" s="257" t="str">
        <v>橙色</v>
      </c>
      <c r="G4090" s="231"/>
      <c r="H4090" s="231"/>
      <c r="I4090" s="231"/>
      <c r="J4090" s="231"/>
      <c r="K4090" s="231"/>
      <c r="L4090" s="231"/>
      <c r="M4090" s="231"/>
      <c r="N4090" s="231"/>
      <c r="O4090" s="231"/>
      <c r="P4090" s="231"/>
      <c r="Q4090" s="231"/>
      <c r="R4090" s="231"/>
      <c r="S4090" s="231"/>
      <c r="T4090" s="231"/>
    </row>
    <row r="4091">
      <c r="A4091" s="257" t="str">
        <v>PA-14116-7</v>
      </c>
      <c r="B4091" s="257" t="str">
        <v>PA-14116</v>
      </c>
      <c r="C4091" s="257" t="str">
        <v>洗漱用品收纳包（可悬挂）</v>
      </c>
      <c r="D4091" s="257"/>
      <c r="E4091" s="257"/>
      <c r="F4091" s="257" t="str">
        <v>芥末绿</v>
      </c>
      <c r="G4091" s="231"/>
      <c r="H4091" s="231"/>
      <c r="I4091" s="231"/>
      <c r="J4091" s="231"/>
      <c r="K4091" s="231"/>
      <c r="L4091" s="231"/>
      <c r="M4091" s="231"/>
      <c r="N4091" s="231"/>
      <c r="O4091" s="231"/>
      <c r="P4091" s="231"/>
      <c r="Q4091" s="231"/>
      <c r="R4091" s="231"/>
      <c r="S4091" s="231"/>
      <c r="T4091" s="231"/>
    </row>
    <row r="4092">
      <c r="A4092" s="257" t="str">
        <v>1001000033-1</v>
      </c>
      <c r="B4092" s="257" t="str">
        <v>1001000033</v>
      </c>
      <c r="C4092" s="257" t="str">
        <v>永璞闪萃精品即溶咖啡液曼特宁风味</v>
      </c>
      <c r="D4092" s="257"/>
      <c r="E4092" s="257"/>
      <c r="F4092" s="257" t="str">
        <v>默认</v>
      </c>
      <c r="G4092" s="231"/>
      <c r="H4092" s="231"/>
      <c r="I4092" s="231"/>
      <c r="J4092" s="231"/>
      <c r="K4092" s="231"/>
      <c r="L4092" s="231"/>
      <c r="M4092" s="231"/>
      <c r="N4092" s="231"/>
      <c r="O4092" s="231"/>
      <c r="P4092" s="231"/>
      <c r="Q4092" s="231"/>
      <c r="R4092" s="231"/>
      <c r="S4092" s="231"/>
      <c r="T4092" s="231"/>
    </row>
    <row r="4093">
      <c r="A4093" s="257" t="str">
        <v>0509000013-1</v>
      </c>
      <c r="B4093" s="257" t="str">
        <v>0509000013</v>
      </c>
      <c r="C4093" s="257" t="str">
        <v>Z2GO&amp;CO. R1.6系列轻行防晒羽毛伞</v>
      </c>
      <c r="D4093" s="257"/>
      <c r="E4093" s="257"/>
      <c r="F4093" s="257" t="str">
        <v>云海白</v>
      </c>
      <c r="G4093" s="231"/>
      <c r="H4093" s="231"/>
      <c r="I4093" s="231"/>
      <c r="J4093" s="231"/>
      <c r="K4093" s="231"/>
      <c r="L4093" s="231"/>
      <c r="M4093" s="231"/>
      <c r="N4093" s="231"/>
      <c r="O4093" s="231"/>
      <c r="P4093" s="231"/>
      <c r="Q4093" s="231"/>
      <c r="R4093" s="231"/>
      <c r="S4093" s="231"/>
      <c r="T4093" s="231"/>
    </row>
    <row r="4094">
      <c r="A4094" s="257" t="str">
        <v>0509000013-2</v>
      </c>
      <c r="B4094" s="257" t="str">
        <v>0509000013</v>
      </c>
      <c r="C4094" s="257" t="str">
        <v>Z2GO&amp;CO. R1.6系列轻行防晒羽毛伞</v>
      </c>
      <c r="D4094" s="257"/>
      <c r="E4094" s="257"/>
      <c r="F4094" s="257" t="str">
        <v>丛林绿</v>
      </c>
      <c r="G4094" s="231"/>
      <c r="H4094" s="231"/>
      <c r="I4094" s="231"/>
      <c r="J4094" s="231"/>
      <c r="K4094" s="231"/>
      <c r="L4094" s="231"/>
      <c r="M4094" s="231"/>
      <c r="N4094" s="231"/>
      <c r="O4094" s="231"/>
      <c r="P4094" s="231"/>
      <c r="Q4094" s="231"/>
      <c r="R4094" s="231"/>
      <c r="S4094" s="231"/>
      <c r="T4094" s="231"/>
    </row>
    <row r="4095">
      <c r="A4095" s="257" t="str">
        <v>0509000013-3</v>
      </c>
      <c r="B4095" s="257" t="str">
        <v>0509000013</v>
      </c>
      <c r="C4095" s="257" t="str">
        <v>Z2GO&amp;CO. R1.6系列轻行防晒羽毛伞</v>
      </c>
      <c r="D4095" s="257"/>
      <c r="E4095" s="257"/>
      <c r="F4095" s="257" t="str">
        <v>拼接黄</v>
      </c>
      <c r="G4095" s="231"/>
      <c r="H4095" s="231"/>
      <c r="I4095" s="231"/>
      <c r="J4095" s="231"/>
      <c r="K4095" s="231"/>
      <c r="L4095" s="231"/>
      <c r="M4095" s="231"/>
      <c r="N4095" s="231"/>
      <c r="O4095" s="231"/>
      <c r="P4095" s="231"/>
      <c r="Q4095" s="231"/>
      <c r="R4095" s="231"/>
      <c r="S4095" s="231"/>
      <c r="T4095" s="231"/>
    </row>
    <row r="4096">
      <c r="A4096" s="257" t="str">
        <v>0509000013-4</v>
      </c>
      <c r="B4096" s="257" t="str">
        <v>0509000013</v>
      </c>
      <c r="C4096" s="257" t="str">
        <v>Z2GO&amp;CO. R1.6系列轻行防晒羽毛伞</v>
      </c>
      <c r="D4096" s="257"/>
      <c r="E4096" s="257"/>
      <c r="F4096" s="257" t="str">
        <v>拼接蓝</v>
      </c>
      <c r="G4096" s="231"/>
      <c r="H4096" s="231"/>
      <c r="I4096" s="231"/>
      <c r="J4096" s="231"/>
      <c r="K4096" s="231"/>
      <c r="L4096" s="231"/>
      <c r="M4096" s="231"/>
      <c r="N4096" s="231"/>
      <c r="O4096" s="231"/>
      <c r="P4096" s="231"/>
      <c r="Q4096" s="231"/>
      <c r="R4096" s="231"/>
      <c r="S4096" s="231"/>
      <c r="T4096" s="231"/>
    </row>
    <row r="4097">
      <c r="A4097" s="257" t="str">
        <v>0101000050-0.9-1</v>
      </c>
      <c r="B4097" s="257" t="str">
        <v>0101000050</v>
      </c>
      <c r="C4097" s="257" t="str">
        <v>亚朵星球 纯色全棉四件套</v>
      </c>
      <c r="D4097" s="257"/>
      <c r="E4097" s="257"/>
      <c r="F4097" s="257" t="str">
        <v>裸米棕-0.9m</v>
      </c>
      <c r="G4097" s="231"/>
      <c r="H4097" s="231"/>
      <c r="I4097" s="231"/>
      <c r="J4097" s="231"/>
      <c r="K4097" s="231"/>
      <c r="L4097" s="231"/>
      <c r="M4097" s="231"/>
      <c r="N4097" s="231"/>
      <c r="O4097" s="231"/>
      <c r="P4097" s="231"/>
      <c r="Q4097" s="231"/>
      <c r="R4097" s="231"/>
      <c r="S4097" s="231"/>
      <c r="T4097" s="231"/>
    </row>
    <row r="4098">
      <c r="A4098" s="257" t="str">
        <v>0101000050-1.2-1</v>
      </c>
      <c r="B4098" s="257" t="str">
        <v>0101000050</v>
      </c>
      <c r="C4098" s="257" t="str">
        <v>亚朵星球 纯色全棉四件套</v>
      </c>
      <c r="D4098" s="257"/>
      <c r="E4098" s="257"/>
      <c r="F4098" s="257" t="str">
        <v>裸米棕-1.2m</v>
      </c>
      <c r="G4098" s="231"/>
      <c r="H4098" s="231"/>
      <c r="I4098" s="231"/>
      <c r="J4098" s="231"/>
      <c r="K4098" s="231"/>
      <c r="L4098" s="231"/>
      <c r="M4098" s="231"/>
      <c r="N4098" s="231"/>
      <c r="O4098" s="231"/>
      <c r="P4098" s="231"/>
      <c r="Q4098" s="231"/>
      <c r="R4098" s="231"/>
      <c r="S4098" s="231"/>
      <c r="T4098" s="231"/>
    </row>
    <row r="4099">
      <c r="A4099" s="257" t="str">
        <v>0101000050-1.5-1</v>
      </c>
      <c r="B4099" s="257" t="str">
        <v>0101000050</v>
      </c>
      <c r="C4099" s="257" t="str">
        <v>亚朵星球 纯色全棉四件套</v>
      </c>
      <c r="D4099" s="257"/>
      <c r="E4099" s="257"/>
      <c r="F4099" s="257" t="str">
        <v>颜色:裸米棕,床品尺寸:1.5m-床单款,裸米棕,床单款,150cm,普通系列</v>
      </c>
      <c r="G4099" s="231"/>
      <c r="H4099" s="231"/>
      <c r="I4099" s="231"/>
      <c r="J4099" s="231"/>
      <c r="K4099" s="231"/>
      <c r="L4099" s="231"/>
      <c r="M4099" s="231"/>
      <c r="N4099" s="231"/>
      <c r="O4099" s="231"/>
      <c r="P4099" s="231"/>
      <c r="Q4099" s="231"/>
      <c r="R4099" s="231"/>
      <c r="S4099" s="231"/>
      <c r="T4099" s="231"/>
    </row>
    <row r="4100">
      <c r="A4100" s="257" t="str">
        <v>0101000050-1.8-1</v>
      </c>
      <c r="B4100" s="257" t="str">
        <v>0101000050</v>
      </c>
      <c r="C4100" s="257" t="str">
        <v>亚朵星球 纯色全棉四件套</v>
      </c>
      <c r="D4100" s="257"/>
      <c r="E4100" s="257"/>
      <c r="F4100" s="257" t="str">
        <v>颜色:裸米棕,床品尺寸:1.8m-床单款,裸米棕,床单款,180cm,普通系列</v>
      </c>
      <c r="G4100" s="231"/>
      <c r="H4100" s="231"/>
      <c r="I4100" s="231"/>
      <c r="J4100" s="231"/>
      <c r="K4100" s="231"/>
      <c r="L4100" s="231"/>
      <c r="M4100" s="231"/>
      <c r="N4100" s="231"/>
      <c r="O4100" s="231"/>
      <c r="P4100" s="231"/>
      <c r="Q4100" s="231"/>
      <c r="R4100" s="231"/>
      <c r="S4100" s="231"/>
      <c r="T4100" s="231"/>
    </row>
    <row r="4101">
      <c r="A4101" s="257" t="str">
        <v>0101000050-0.9-2</v>
      </c>
      <c r="B4101" s="257" t="str">
        <v>0101000050</v>
      </c>
      <c r="C4101" s="257" t="str">
        <v>亚朵星球 纯色全棉四件套</v>
      </c>
      <c r="D4101" s="257"/>
      <c r="E4101" s="257"/>
      <c r="F4101" s="257" t="str">
        <v>松木棕-0.9m</v>
      </c>
      <c r="G4101" s="231"/>
      <c r="H4101" s="231"/>
      <c r="I4101" s="231"/>
      <c r="J4101" s="231"/>
      <c r="K4101" s="231"/>
      <c r="L4101" s="231"/>
      <c r="M4101" s="231"/>
      <c r="N4101" s="231"/>
      <c r="O4101" s="231"/>
      <c r="P4101" s="231"/>
      <c r="Q4101" s="231"/>
      <c r="R4101" s="231"/>
      <c r="S4101" s="231"/>
      <c r="T4101" s="231"/>
    </row>
    <row r="4102">
      <c r="A4102" s="257" t="str">
        <v>0101000050-1.2-2</v>
      </c>
      <c r="B4102" s="257" t="str">
        <v>0101000050</v>
      </c>
      <c r="C4102" s="257" t="str">
        <v>亚朵星球 纯色全棉四件套</v>
      </c>
      <c r="D4102" s="257"/>
      <c r="E4102" s="257"/>
      <c r="F4102" s="257" t="str">
        <v>松木棕-1.2m</v>
      </c>
      <c r="G4102" s="231"/>
      <c r="H4102" s="231"/>
      <c r="I4102" s="231"/>
      <c r="J4102" s="231"/>
      <c r="K4102" s="231"/>
      <c r="L4102" s="231"/>
      <c r="M4102" s="231"/>
      <c r="N4102" s="231"/>
      <c r="O4102" s="231"/>
      <c r="P4102" s="231"/>
      <c r="Q4102" s="231"/>
      <c r="R4102" s="231"/>
      <c r="S4102" s="231"/>
      <c r="T4102" s="231"/>
    </row>
    <row r="4103">
      <c r="A4103" s="257" t="str">
        <v>0101000050-1.5-2</v>
      </c>
      <c r="B4103" s="257" t="str">
        <v>0101000050</v>
      </c>
      <c r="C4103" s="257" t="str">
        <v>亚朵星球 纯色全棉四件套</v>
      </c>
      <c r="D4103" s="257"/>
      <c r="E4103" s="257"/>
      <c r="F4103" s="257" t="str">
        <v>颜色:松木棕,床品尺寸:1.5m-床单款,松木棕,床单款,150cm,普通系列,150cm</v>
      </c>
      <c r="G4103" s="231"/>
      <c r="H4103" s="231"/>
      <c r="I4103" s="231"/>
      <c r="J4103" s="231"/>
      <c r="K4103" s="231"/>
      <c r="L4103" s="231"/>
      <c r="M4103" s="231"/>
      <c r="N4103" s="231"/>
      <c r="O4103" s="231"/>
      <c r="P4103" s="231"/>
      <c r="Q4103" s="231"/>
      <c r="R4103" s="231"/>
      <c r="S4103" s="231"/>
      <c r="T4103" s="231"/>
    </row>
    <row r="4104">
      <c r="A4104" s="257" t="str">
        <v>0101000050-1.8-2</v>
      </c>
      <c r="B4104" s="257" t="str">
        <v>0101000050</v>
      </c>
      <c r="C4104" s="257" t="str">
        <v>亚朵星球 纯色全棉四件套</v>
      </c>
      <c r="D4104" s="257"/>
      <c r="E4104" s="257"/>
      <c r="F4104" s="257" t="str">
        <v>颜色:松木棕,床品尺寸:1.8m-床单款,松木棕,床单款,180cm,普通系列</v>
      </c>
      <c r="G4104" s="231"/>
      <c r="H4104" s="231"/>
      <c r="I4104" s="231"/>
      <c r="J4104" s="231"/>
      <c r="K4104" s="231"/>
      <c r="L4104" s="231"/>
      <c r="M4104" s="231"/>
      <c r="N4104" s="231"/>
      <c r="O4104" s="231"/>
      <c r="P4104" s="231"/>
      <c r="Q4104" s="231"/>
      <c r="R4104" s="231"/>
      <c r="S4104" s="231"/>
      <c r="T4104" s="231"/>
    </row>
    <row r="4105">
      <c r="A4105" s="257" t="str">
        <v>12800026100112421</v>
      </c>
      <c r="B4105" s="257" t="str">
        <v>0101000050</v>
      </c>
      <c r="C4105" s="257" t="str">
        <v>亚朵星球 纯色全棉四件套</v>
      </c>
      <c r="D4105" s="257"/>
      <c r="E4105" s="257"/>
      <c r="F4105" s="257" t="str">
        <v>茶青色-1.5m</v>
      </c>
      <c r="G4105" s="231"/>
      <c r="H4105" s="231"/>
      <c r="I4105" s="231"/>
      <c r="J4105" s="231"/>
      <c r="K4105" s="231"/>
      <c r="L4105" s="231"/>
      <c r="M4105" s="231"/>
      <c r="N4105" s="231"/>
      <c r="O4105" s="231"/>
      <c r="P4105" s="231"/>
      <c r="Q4105" s="231"/>
      <c r="R4105" s="231"/>
      <c r="S4105" s="231"/>
      <c r="T4105" s="231"/>
    </row>
    <row r="4106">
      <c r="A4106" s="257" t="str">
        <v>12800026100112422</v>
      </c>
      <c r="B4106" s="257" t="str">
        <v>0101000050</v>
      </c>
      <c r="C4106" s="257" t="str">
        <v>亚朵星球 纯色全棉四件套</v>
      </c>
      <c r="D4106" s="257"/>
      <c r="E4106" s="257"/>
      <c r="F4106" s="257" t="str">
        <v>茶青色-1.8m</v>
      </c>
      <c r="G4106" s="231"/>
      <c r="H4106" s="231"/>
      <c r="I4106" s="231"/>
      <c r="J4106" s="231"/>
      <c r="K4106" s="231"/>
      <c r="L4106" s="231"/>
      <c r="M4106" s="231"/>
      <c r="N4106" s="231"/>
      <c r="O4106" s="231"/>
      <c r="P4106" s="231"/>
      <c r="Q4106" s="231"/>
      <c r="R4106" s="231"/>
      <c r="S4106" s="231"/>
      <c r="T4106" s="231"/>
    </row>
    <row r="4107">
      <c r="A4107" s="257" t="str">
        <v>12800026100112521</v>
      </c>
      <c r="B4107" s="257" t="str">
        <v>0101000050</v>
      </c>
      <c r="C4107" s="257" t="str">
        <v>亚朵星球 纯色全棉四件套</v>
      </c>
      <c r="D4107" s="257"/>
      <c r="E4107" s="257"/>
      <c r="F4107" s="257" t="str">
        <v>薄灰蓝-1.5m</v>
      </c>
      <c r="G4107" s="231"/>
      <c r="H4107" s="231"/>
      <c r="I4107" s="231"/>
      <c r="J4107" s="231"/>
      <c r="K4107" s="231"/>
      <c r="L4107" s="231"/>
      <c r="M4107" s="231"/>
      <c r="N4107" s="231"/>
      <c r="O4107" s="231"/>
      <c r="P4107" s="231"/>
      <c r="Q4107" s="231"/>
      <c r="R4107" s="231"/>
      <c r="S4107" s="231"/>
      <c r="T4107" s="231"/>
    </row>
    <row r="4108">
      <c r="A4108" s="257" t="str">
        <v>12800026100112522</v>
      </c>
      <c r="B4108" s="257" t="str">
        <v>0101000050</v>
      </c>
      <c r="C4108" s="257" t="str">
        <v>亚朵星球 纯色全棉四件套</v>
      </c>
      <c r="D4108" s="257"/>
      <c r="E4108" s="257"/>
      <c r="F4108" s="257" t="str">
        <v>薄灰蓝-1.8m</v>
      </c>
      <c r="G4108" s="231"/>
      <c r="H4108" s="231"/>
      <c r="I4108" s="231"/>
      <c r="J4108" s="231"/>
      <c r="K4108" s="231"/>
      <c r="L4108" s="231"/>
      <c r="M4108" s="231"/>
      <c r="N4108" s="231"/>
      <c r="O4108" s="231"/>
      <c r="P4108" s="231"/>
      <c r="Q4108" s="231"/>
      <c r="R4108" s="231"/>
      <c r="S4108" s="231"/>
      <c r="T4108" s="231"/>
    </row>
    <row r="4109">
      <c r="A4109" s="257" t="str">
        <v>12800026100123172</v>
      </c>
      <c r="B4109" s="257" t="str">
        <v>0101000050</v>
      </c>
      <c r="C4109" s="257" t="str">
        <v>亚朵星球 纯色全棉四件套</v>
      </c>
      <c r="D4109" s="257"/>
      <c r="E4109" s="257"/>
      <c r="F4109" s="257" t="str">
        <v>薄荷姜茶 1.5m床-床单款</v>
      </c>
      <c r="G4109" s="231"/>
      <c r="H4109" s="231"/>
      <c r="I4109" s="231"/>
      <c r="J4109" s="231"/>
      <c r="K4109" s="231"/>
      <c r="L4109" s="231"/>
      <c r="M4109" s="231"/>
      <c r="N4109" s="231"/>
      <c r="O4109" s="231"/>
      <c r="P4109" s="231"/>
      <c r="Q4109" s="231"/>
      <c r="R4109" s="231"/>
      <c r="S4109" s="231"/>
      <c r="T4109" s="231"/>
    </row>
    <row r="4110">
      <c r="A4110" s="257" t="str">
        <v>12800026100123169</v>
      </c>
      <c r="B4110" s="257" t="str">
        <v>0101000050</v>
      </c>
      <c r="C4110" s="257" t="str">
        <v>亚朵星球 纯色全棉四件套</v>
      </c>
      <c r="D4110" s="257"/>
      <c r="E4110" s="257"/>
      <c r="F4110" s="257" t="str">
        <v>薄荷姜茶 1.5m床-床笠款</v>
      </c>
      <c r="G4110" s="231"/>
      <c r="H4110" s="231"/>
      <c r="I4110" s="231"/>
      <c r="J4110" s="231"/>
      <c r="K4110" s="231"/>
      <c r="L4110" s="231"/>
      <c r="M4110" s="231"/>
      <c r="N4110" s="231"/>
      <c r="O4110" s="231"/>
      <c r="P4110" s="231"/>
      <c r="Q4110" s="231"/>
      <c r="R4110" s="231"/>
      <c r="S4110" s="231"/>
      <c r="T4110" s="231"/>
    </row>
    <row r="4111">
      <c r="A4111" s="257" t="str">
        <v>12800026100123173</v>
      </c>
      <c r="B4111" s="257" t="str">
        <v>0101000050</v>
      </c>
      <c r="C4111" s="257" t="str">
        <v>亚朵星球 纯色全棉四件套</v>
      </c>
      <c r="D4111" s="257"/>
      <c r="E4111" s="257"/>
      <c r="F4111" s="257" t="str">
        <v>薄荷姜茶 1.8m床-床单款</v>
      </c>
      <c r="G4111" s="231"/>
      <c r="H4111" s="231"/>
      <c r="I4111" s="231"/>
      <c r="J4111" s="231"/>
      <c r="K4111" s="231"/>
      <c r="L4111" s="231"/>
      <c r="M4111" s="231"/>
      <c r="N4111" s="231"/>
      <c r="O4111" s="231"/>
      <c r="P4111" s="231"/>
      <c r="Q4111" s="231"/>
      <c r="R4111" s="231"/>
      <c r="S4111" s="231"/>
      <c r="T4111" s="231"/>
    </row>
    <row r="4112">
      <c r="A4112" s="257" t="str">
        <v>12800026100123171</v>
      </c>
      <c r="B4112" s="257" t="str">
        <v>0101000050</v>
      </c>
      <c r="C4112" s="257" t="str">
        <v>亚朵星球 纯色全棉四件套</v>
      </c>
      <c r="D4112" s="257"/>
      <c r="E4112" s="257"/>
      <c r="F4112" s="257" t="str">
        <v>薄荷姜茶 1.8m床-床笠款</v>
      </c>
      <c r="G4112" s="231"/>
      <c r="H4112" s="231"/>
      <c r="I4112" s="231"/>
      <c r="J4112" s="231"/>
      <c r="K4112" s="231"/>
      <c r="L4112" s="231"/>
      <c r="M4112" s="231"/>
      <c r="N4112" s="231"/>
      <c r="O4112" s="231"/>
      <c r="P4112" s="231"/>
      <c r="Q4112" s="231"/>
      <c r="R4112" s="231"/>
      <c r="S4112" s="231"/>
      <c r="T4112" s="231"/>
    </row>
    <row r="4113">
      <c r="A4113" s="257" t="str">
        <v>12800026100123272</v>
      </c>
      <c r="B4113" s="257" t="str">
        <v>0101000050</v>
      </c>
      <c r="C4113" s="257" t="str">
        <v>亚朵星球 纯色全棉四件套</v>
      </c>
      <c r="D4113" s="257"/>
      <c r="E4113" s="257"/>
      <c r="F4113" s="257" t="str">
        <v>伯爵姜茶 1.5m床-床单款</v>
      </c>
      <c r="G4113" s="231"/>
      <c r="H4113" s="231"/>
      <c r="I4113" s="231"/>
      <c r="J4113" s="231"/>
      <c r="K4113" s="231"/>
      <c r="L4113" s="231"/>
      <c r="M4113" s="231"/>
      <c r="N4113" s="231"/>
      <c r="O4113" s="231"/>
      <c r="P4113" s="231"/>
      <c r="Q4113" s="231"/>
      <c r="R4113" s="231"/>
      <c r="S4113" s="231"/>
      <c r="T4113" s="231"/>
    </row>
    <row r="4114">
      <c r="A4114" s="257" t="str">
        <v>12800026100123269</v>
      </c>
      <c r="B4114" s="257" t="str">
        <v>0101000050</v>
      </c>
      <c r="C4114" s="257" t="str">
        <v>亚朵星球 纯色全棉四件套</v>
      </c>
      <c r="D4114" s="257"/>
      <c r="E4114" s="257"/>
      <c r="F4114" s="257" t="str">
        <v>伯爵姜茶 1.5m床-床笠款</v>
      </c>
      <c r="G4114" s="231"/>
      <c r="H4114" s="231"/>
      <c r="I4114" s="231"/>
      <c r="J4114" s="231"/>
      <c r="K4114" s="231"/>
      <c r="L4114" s="231"/>
      <c r="M4114" s="231"/>
      <c r="N4114" s="231"/>
      <c r="O4114" s="231"/>
      <c r="P4114" s="231"/>
      <c r="Q4114" s="231"/>
      <c r="R4114" s="231"/>
      <c r="S4114" s="231"/>
      <c r="T4114" s="231"/>
    </row>
    <row r="4115">
      <c r="A4115" s="257" t="str">
        <v>12800026100123273</v>
      </c>
      <c r="B4115" s="257" t="str">
        <v>0101000050</v>
      </c>
      <c r="C4115" s="257" t="str">
        <v>亚朵星球 纯色全棉四件套</v>
      </c>
      <c r="D4115" s="257"/>
      <c r="E4115" s="257"/>
      <c r="F4115" s="257" t="str">
        <v>伯爵姜茶 1.8m床-床单款</v>
      </c>
      <c r="G4115" s="231"/>
      <c r="H4115" s="231"/>
      <c r="I4115" s="231"/>
      <c r="J4115" s="231"/>
      <c r="K4115" s="231"/>
      <c r="L4115" s="231"/>
      <c r="M4115" s="231"/>
      <c r="N4115" s="231"/>
      <c r="O4115" s="231"/>
      <c r="P4115" s="231"/>
      <c r="Q4115" s="231"/>
      <c r="R4115" s="231"/>
      <c r="S4115" s="231"/>
      <c r="T4115" s="231"/>
    </row>
    <row r="4116">
      <c r="A4116" s="257" t="str">
        <v>12800026100123271</v>
      </c>
      <c r="B4116" s="257" t="str">
        <v>0101000050</v>
      </c>
      <c r="C4116" s="257" t="str">
        <v>亚朵星球 纯色全棉四件套</v>
      </c>
      <c r="D4116" s="257"/>
      <c r="E4116" s="257"/>
      <c r="F4116" s="257" t="str">
        <v>伯爵姜茶 1.8m床-床笠款</v>
      </c>
      <c r="G4116" s="231"/>
      <c r="H4116" s="231"/>
      <c r="I4116" s="231"/>
      <c r="J4116" s="231"/>
      <c r="K4116" s="231"/>
      <c r="L4116" s="231"/>
      <c r="M4116" s="231"/>
      <c r="N4116" s="231"/>
      <c r="O4116" s="231"/>
      <c r="P4116" s="231"/>
      <c r="Q4116" s="231"/>
      <c r="R4116" s="231"/>
      <c r="S4116" s="231"/>
      <c r="T4116" s="231"/>
    </row>
    <row r="4117">
      <c r="A4117" s="257" t="str">
        <v>12800026100123372</v>
      </c>
      <c r="B4117" s="257" t="str">
        <v>0101000050</v>
      </c>
      <c r="C4117" s="257" t="str">
        <v>亚朵星球 纯色全棉四件套</v>
      </c>
      <c r="D4117" s="257"/>
      <c r="E4117" s="257"/>
      <c r="F4117" s="257" t="str">
        <v>生椰姜茶 1.5m床-床单款</v>
      </c>
      <c r="G4117" s="231"/>
      <c r="H4117" s="231"/>
      <c r="I4117" s="231"/>
      <c r="J4117" s="231"/>
      <c r="K4117" s="231"/>
      <c r="L4117" s="231"/>
      <c r="M4117" s="231"/>
      <c r="N4117" s="231"/>
      <c r="O4117" s="231"/>
      <c r="P4117" s="231"/>
      <c r="Q4117" s="231"/>
      <c r="R4117" s="231"/>
      <c r="S4117" s="231"/>
      <c r="T4117" s="231"/>
    </row>
    <row r="4118">
      <c r="A4118" s="257" t="str">
        <v>12800026100123369</v>
      </c>
      <c r="B4118" s="257" t="str">
        <v>0101000050</v>
      </c>
      <c r="C4118" s="257" t="str">
        <v>亚朵星球 纯色全棉四件套</v>
      </c>
      <c r="D4118" s="257"/>
      <c r="E4118" s="257"/>
      <c r="F4118" s="257" t="str">
        <v>生椰姜茶 1.5m床-床笠款</v>
      </c>
      <c r="G4118" s="231"/>
      <c r="H4118" s="231"/>
      <c r="I4118" s="231"/>
      <c r="J4118" s="231"/>
      <c r="K4118" s="231"/>
      <c r="L4118" s="231"/>
      <c r="M4118" s="231"/>
      <c r="N4118" s="231"/>
      <c r="O4118" s="231"/>
      <c r="P4118" s="231"/>
      <c r="Q4118" s="231"/>
      <c r="R4118" s="231"/>
      <c r="S4118" s="231"/>
      <c r="T4118" s="231"/>
    </row>
    <row r="4119">
      <c r="A4119" s="257" t="str">
        <v>12800026100123373</v>
      </c>
      <c r="B4119" s="257" t="str">
        <v>0101000050</v>
      </c>
      <c r="C4119" s="257" t="str">
        <v>亚朵星球 纯色全棉四件套</v>
      </c>
      <c r="D4119" s="257"/>
      <c r="E4119" s="257"/>
      <c r="F4119" s="257" t="str">
        <v>生椰姜茶 1.8m床-床单款</v>
      </c>
      <c r="G4119" s="231"/>
      <c r="H4119" s="231"/>
      <c r="I4119" s="231"/>
      <c r="J4119" s="231"/>
      <c r="K4119" s="231"/>
      <c r="L4119" s="231"/>
      <c r="M4119" s="231"/>
      <c r="N4119" s="231"/>
      <c r="O4119" s="231"/>
      <c r="P4119" s="231"/>
      <c r="Q4119" s="231"/>
      <c r="R4119" s="231"/>
      <c r="S4119" s="231"/>
      <c r="T4119" s="231"/>
    </row>
    <row r="4120">
      <c r="A4120" s="257" t="str">
        <v>12800026100123371</v>
      </c>
      <c r="B4120" s="257" t="str">
        <v>0101000050</v>
      </c>
      <c r="C4120" s="257" t="str">
        <v>亚朵星球 纯色全棉四件套</v>
      </c>
      <c r="D4120" s="257"/>
      <c r="E4120" s="257"/>
      <c r="F4120" s="257" t="str">
        <v>生椰姜茶 1.8m床-床笠款</v>
      </c>
      <c r="G4120" s="231"/>
      <c r="H4120" s="231"/>
      <c r="I4120" s="231"/>
      <c r="J4120" s="231"/>
      <c r="K4120" s="231"/>
      <c r="L4120" s="231"/>
      <c r="M4120" s="231"/>
      <c r="N4120" s="231"/>
      <c r="O4120" s="231"/>
      <c r="P4120" s="231"/>
      <c r="Q4120" s="231"/>
      <c r="R4120" s="231"/>
      <c r="S4120" s="231"/>
      <c r="T4120" s="231"/>
    </row>
    <row r="4121">
      <c r="A4121" s="257" t="str">
        <v>12800026100123472</v>
      </c>
      <c r="B4121" s="257" t="str">
        <v>0101000050</v>
      </c>
      <c r="C4121" s="257" t="str">
        <v>亚朵星球 纯色全棉四件套</v>
      </c>
      <c r="D4121" s="257"/>
      <c r="E4121" s="257"/>
      <c r="F4121" s="257" t="str">
        <v>芋泥姜茶 1.5m床-床单款</v>
      </c>
      <c r="G4121" s="231"/>
      <c r="H4121" s="231"/>
      <c r="I4121" s="231"/>
      <c r="J4121" s="231"/>
      <c r="K4121" s="231"/>
      <c r="L4121" s="231"/>
      <c r="M4121" s="231"/>
      <c r="N4121" s="231"/>
      <c r="O4121" s="231"/>
      <c r="P4121" s="231"/>
      <c r="Q4121" s="231"/>
      <c r="R4121" s="231"/>
      <c r="S4121" s="231"/>
      <c r="T4121" s="231"/>
    </row>
    <row r="4122">
      <c r="A4122" s="257" t="str">
        <v>12800026100123469</v>
      </c>
      <c r="B4122" s="257" t="str">
        <v>0101000050</v>
      </c>
      <c r="C4122" s="257" t="str">
        <v>亚朵星球 纯色全棉四件套</v>
      </c>
      <c r="D4122" s="257"/>
      <c r="E4122" s="257"/>
      <c r="F4122" s="257" t="str">
        <v>芋泥姜茶 1.5m床-床笠款</v>
      </c>
      <c r="G4122" s="231"/>
      <c r="H4122" s="231"/>
      <c r="I4122" s="231"/>
      <c r="J4122" s="231"/>
      <c r="K4122" s="231"/>
      <c r="L4122" s="231"/>
      <c r="M4122" s="231"/>
      <c r="N4122" s="231"/>
      <c r="O4122" s="231"/>
      <c r="P4122" s="231"/>
      <c r="Q4122" s="231"/>
      <c r="R4122" s="231"/>
      <c r="S4122" s="231"/>
      <c r="T4122" s="231"/>
    </row>
    <row r="4123">
      <c r="A4123" s="257" t="str">
        <v>12800026100123473</v>
      </c>
      <c r="B4123" s="257" t="str">
        <v>0101000050</v>
      </c>
      <c r="C4123" s="257" t="str">
        <v>亚朵星球 纯色全棉四件套</v>
      </c>
      <c r="D4123" s="257"/>
      <c r="E4123" s="257"/>
      <c r="F4123" s="257" t="str">
        <v>芋泥姜茶 1.8m床-床单款</v>
      </c>
      <c r="G4123" s="231"/>
      <c r="H4123" s="231"/>
      <c r="I4123" s="231"/>
      <c r="J4123" s="231"/>
      <c r="K4123" s="231"/>
      <c r="L4123" s="231"/>
      <c r="M4123" s="231"/>
      <c r="N4123" s="231"/>
      <c r="O4123" s="231"/>
      <c r="P4123" s="231"/>
      <c r="Q4123" s="231"/>
      <c r="R4123" s="231"/>
      <c r="S4123" s="231"/>
      <c r="T4123" s="231"/>
    </row>
    <row r="4124">
      <c r="A4124" s="257" t="str">
        <v>12800026100123471</v>
      </c>
      <c r="B4124" s="257" t="str">
        <v>0101000050</v>
      </c>
      <c r="C4124" s="257" t="str">
        <v>亚朵星球 纯色全棉四件套</v>
      </c>
      <c r="D4124" s="257"/>
      <c r="E4124" s="257"/>
      <c r="F4124" s="257" t="str">
        <v>芋泥姜茶 1.8m床-床笠款</v>
      </c>
      <c r="G4124" s="231"/>
      <c r="H4124" s="231"/>
      <c r="I4124" s="231"/>
      <c r="J4124" s="231"/>
      <c r="K4124" s="231"/>
      <c r="L4124" s="231"/>
      <c r="M4124" s="231"/>
      <c r="N4124" s="231"/>
      <c r="O4124" s="231"/>
      <c r="P4124" s="231"/>
      <c r="Q4124" s="231"/>
      <c r="R4124" s="231"/>
      <c r="S4124" s="231"/>
      <c r="T4124" s="231"/>
    </row>
    <row r="4125">
      <c r="A4125" s="257" t="str">
        <v>0102000038-h</v>
      </c>
      <c r="B4125" s="257" t="str">
        <v>0102000038</v>
      </c>
      <c r="C4125" s="257" t="str">
        <v>亚朵星球 星运鹅抗菌防螨复合鹅绒枕</v>
      </c>
      <c r="D4125" s="257"/>
      <c r="E4125" s="257"/>
      <c r="F4125" s="257" t="str">
        <v>默认,高,普通系列,74*48*22cm</v>
      </c>
      <c r="G4125" s="231"/>
      <c r="H4125" s="231"/>
      <c r="I4125" s="231"/>
      <c r="J4125" s="231"/>
      <c r="K4125" s="231"/>
      <c r="L4125" s="231"/>
      <c r="M4125" s="231"/>
      <c r="N4125" s="231"/>
      <c r="O4125" s="231"/>
      <c r="P4125" s="231"/>
      <c r="Q4125" s="231"/>
      <c r="R4125" s="231"/>
      <c r="S4125" s="231"/>
      <c r="T4125" s="231"/>
    </row>
    <row r="4126">
      <c r="A4126" s="257" t="str">
        <v>0102000038-l</v>
      </c>
      <c r="B4126" s="257" t="str">
        <v>0102000038</v>
      </c>
      <c r="C4126" s="257" t="str">
        <v>亚朵星球 星运鹅抗菌防螨复合鹅绒枕</v>
      </c>
      <c r="D4126" s="257"/>
      <c r="E4126" s="257"/>
      <c r="F4126" s="257" t="str">
        <v>默认,中,普通系列,74*48*21cm</v>
      </c>
      <c r="G4126" s="231"/>
      <c r="H4126" s="231"/>
      <c r="I4126" s="231"/>
      <c r="J4126" s="231"/>
      <c r="K4126" s="231"/>
      <c r="L4126" s="231"/>
      <c r="M4126" s="231"/>
      <c r="N4126" s="231"/>
      <c r="O4126" s="231"/>
      <c r="P4126" s="231"/>
      <c r="Q4126" s="231"/>
      <c r="R4126" s="231"/>
      <c r="S4126" s="231"/>
      <c r="T4126" s="231"/>
    </row>
    <row r="4127">
      <c r="A4127" s="257" t="str">
        <v>0101000051-1.5-1</v>
      </c>
      <c r="B4127" s="257" t="str">
        <v>0101000051</v>
      </c>
      <c r="C4127" s="257" t="str">
        <v>亚朵星球 双色磨毛四件套</v>
      </c>
      <c r="D4127" s="257"/>
      <c r="E4127" s="257"/>
      <c r="F4127" s="257" t="str">
        <v>颜色:姜黄绿,床品尺寸:1.5m-床单款,姜黄绿,床单款,150cm,普通系列,150cm</v>
      </c>
      <c r="G4127" s="231"/>
      <c r="H4127" s="231"/>
      <c r="I4127" s="231"/>
      <c r="J4127" s="231"/>
      <c r="K4127" s="231"/>
      <c r="L4127" s="231"/>
      <c r="M4127" s="231"/>
      <c r="N4127" s="231"/>
      <c r="O4127" s="231"/>
      <c r="P4127" s="231"/>
      <c r="Q4127" s="231"/>
      <c r="R4127" s="231"/>
      <c r="S4127" s="231"/>
      <c r="T4127" s="231"/>
    </row>
    <row r="4128">
      <c r="A4128" s="257" t="str">
        <v>0101000051-1.8-1</v>
      </c>
      <c r="B4128" s="257" t="str">
        <v>0101000051</v>
      </c>
      <c r="C4128" s="257" t="str">
        <v>亚朵星球 双色磨毛四件套</v>
      </c>
      <c r="D4128" s="257"/>
      <c r="E4128" s="257"/>
      <c r="F4128" s="257" t="str">
        <v>颜色:姜黄绿,床品尺寸:1.8m-床单款,姜黄绿,床单款,180cm,普通系列</v>
      </c>
      <c r="G4128" s="231"/>
      <c r="H4128" s="231"/>
      <c r="I4128" s="231"/>
      <c r="J4128" s="231"/>
      <c r="K4128" s="231"/>
      <c r="L4128" s="231"/>
      <c r="M4128" s="231"/>
      <c r="N4128" s="231"/>
      <c r="O4128" s="231"/>
      <c r="P4128" s="231"/>
      <c r="Q4128" s="231"/>
      <c r="R4128" s="231"/>
      <c r="S4128" s="231"/>
      <c r="T4128" s="231"/>
    </row>
    <row r="4129">
      <c r="A4129" s="257" t="str">
        <v>0101000051-1.5-2</v>
      </c>
      <c r="B4129" s="257" t="str">
        <v>0101000051</v>
      </c>
      <c r="C4129" s="257" t="str">
        <v>亚朵星球 双色磨毛四件套</v>
      </c>
      <c r="D4129" s="257"/>
      <c r="E4129" s="257"/>
      <c r="F4129" s="257" t="str">
        <v>颜色:浅雪粉,床品尺寸:1.5m-床单款,浅雪粉,床单款,150cm,普通系列</v>
      </c>
      <c r="G4129" s="231"/>
      <c r="H4129" s="231"/>
      <c r="I4129" s="231"/>
      <c r="J4129" s="231"/>
      <c r="K4129" s="231"/>
      <c r="L4129" s="231"/>
      <c r="M4129" s="231"/>
      <c r="N4129" s="231"/>
      <c r="O4129" s="231"/>
      <c r="P4129" s="231"/>
      <c r="Q4129" s="231"/>
      <c r="R4129" s="231"/>
      <c r="S4129" s="231"/>
      <c r="T4129" s="231"/>
    </row>
    <row r="4130">
      <c r="A4130" s="257" t="str">
        <v>0101000051-1.8-2</v>
      </c>
      <c r="B4130" s="257" t="str">
        <v>0101000051</v>
      </c>
      <c r="C4130" s="257" t="str">
        <v>亚朵星球 双色磨毛四件套</v>
      </c>
      <c r="D4130" s="257"/>
      <c r="E4130" s="257"/>
      <c r="F4130" s="257" t="str">
        <v>颜色:浅雪粉,床品尺寸:1.8m-床单款,浅雪粉,床单款,180cm,普通系列</v>
      </c>
      <c r="G4130" s="231"/>
      <c r="H4130" s="231"/>
      <c r="I4130" s="231"/>
      <c r="J4130" s="231"/>
      <c r="K4130" s="231"/>
      <c r="L4130" s="231"/>
      <c r="M4130" s="231"/>
      <c r="N4130" s="231"/>
      <c r="O4130" s="231"/>
      <c r="P4130" s="231"/>
      <c r="Q4130" s="231"/>
      <c r="R4130" s="231"/>
      <c r="S4130" s="231"/>
      <c r="T4130" s="231"/>
    </row>
    <row r="4131">
      <c r="A4131" s="257" t="str">
        <v>0101000051-1.5-3</v>
      </c>
      <c r="B4131" s="257" t="str">
        <v>0101000051</v>
      </c>
      <c r="C4131" s="257" t="str">
        <v>亚朵星球 双色磨毛四件套</v>
      </c>
      <c r="D4131" s="257"/>
      <c r="E4131" s="257"/>
      <c r="F4131" s="257" t="str">
        <v>颜色:暖姜黄,床品尺寸:1.5m-床单款,暖姜黄,床单款,150cm,普通系列,150cm</v>
      </c>
      <c r="G4131" s="231"/>
      <c r="H4131" s="231"/>
      <c r="I4131" s="231"/>
      <c r="J4131" s="231"/>
      <c r="K4131" s="231"/>
      <c r="L4131" s="231"/>
      <c r="M4131" s="231"/>
      <c r="N4131" s="231"/>
      <c r="O4131" s="231"/>
      <c r="P4131" s="231"/>
      <c r="Q4131" s="231"/>
      <c r="R4131" s="231"/>
      <c r="S4131" s="231"/>
      <c r="T4131" s="231"/>
    </row>
    <row r="4132">
      <c r="A4132" s="257" t="str">
        <v>0101000051-1.8-3</v>
      </c>
      <c r="B4132" s="257" t="str">
        <v>0101000051</v>
      </c>
      <c r="C4132" s="257" t="str">
        <v>亚朵星球 双色磨毛四件套</v>
      </c>
      <c r="D4132" s="257"/>
      <c r="E4132" s="257"/>
      <c r="F4132" s="257" t="str">
        <v>颜色:暖姜黄,床品尺寸:1.8m-床单款,暖姜黄,床单款,180cm,普通系列</v>
      </c>
      <c r="G4132" s="231"/>
      <c r="H4132" s="231"/>
      <c r="I4132" s="231"/>
      <c r="J4132" s="231"/>
      <c r="K4132" s="231"/>
      <c r="L4132" s="231"/>
      <c r="M4132" s="231"/>
      <c r="N4132" s="231"/>
      <c r="O4132" s="231"/>
      <c r="P4132" s="231"/>
      <c r="Q4132" s="231"/>
      <c r="R4132" s="231"/>
      <c r="S4132" s="231"/>
      <c r="T4132" s="231"/>
    </row>
    <row r="4133">
      <c r="A4133" s="257" t="str">
        <v>0502000120-1</v>
      </c>
      <c r="B4133" s="257" t="str">
        <v>0502000120</v>
      </c>
      <c r="C4133" s="257" t="str">
        <v>美菱养生壶MJ-LC1806</v>
      </c>
      <c r="D4133" s="257"/>
      <c r="E4133" s="257"/>
      <c r="F4133" s="257" t="str">
        <v>MJ-LC1806</v>
      </c>
      <c r="G4133" s="231"/>
      <c r="H4133" s="231"/>
      <c r="I4133" s="231"/>
      <c r="J4133" s="231"/>
      <c r="K4133" s="231"/>
      <c r="L4133" s="231"/>
      <c r="M4133" s="231"/>
      <c r="N4133" s="231"/>
      <c r="O4133" s="231"/>
      <c r="P4133" s="231"/>
      <c r="Q4133" s="231"/>
      <c r="R4133" s="231"/>
      <c r="S4133" s="231"/>
      <c r="T4133" s="231"/>
    </row>
    <row r="4134">
      <c r="A4134" s="257" t="str">
        <v>0502000121-1</v>
      </c>
      <c r="B4134" s="257" t="str">
        <v>0502000121</v>
      </c>
      <c r="C4134" s="257" t="str">
        <v>美菱电热水壶MH-LC1502</v>
      </c>
      <c r="D4134" s="257"/>
      <c r="E4134" s="257"/>
      <c r="F4134" s="257" t="str">
        <v>MH-LC1502</v>
      </c>
      <c r="G4134" s="231"/>
      <c r="H4134" s="231"/>
      <c r="I4134" s="231"/>
      <c r="J4134" s="231"/>
      <c r="K4134" s="231"/>
      <c r="L4134" s="231"/>
      <c r="M4134" s="231"/>
      <c r="N4134" s="231"/>
      <c r="O4134" s="231"/>
      <c r="P4134" s="231"/>
      <c r="Q4134" s="231"/>
      <c r="R4134" s="231"/>
      <c r="S4134" s="231"/>
      <c r="T4134" s="231"/>
    </row>
    <row r="4135">
      <c r="A4135" s="257" t="str">
        <v>0502000122-1</v>
      </c>
      <c r="B4135" s="257" t="str">
        <v>0502000122</v>
      </c>
      <c r="C4135" s="257" t="str">
        <v>美菱薄饼机MAJ-LC6002</v>
      </c>
      <c r="D4135" s="257"/>
      <c r="E4135" s="257"/>
      <c r="F4135" s="257" t="str">
        <v>MAJ-LC6002</v>
      </c>
      <c r="G4135" s="231"/>
      <c r="H4135" s="231"/>
      <c r="I4135" s="231"/>
      <c r="J4135" s="231"/>
      <c r="K4135" s="231"/>
      <c r="L4135" s="231"/>
      <c r="M4135" s="231"/>
      <c r="N4135" s="231"/>
      <c r="O4135" s="231"/>
      <c r="P4135" s="231"/>
      <c r="Q4135" s="231"/>
      <c r="R4135" s="231"/>
      <c r="S4135" s="231"/>
      <c r="T4135" s="231"/>
    </row>
    <row r="4136">
      <c r="A4136" s="257" t="str">
        <v>0502000123-1</v>
      </c>
      <c r="B4136" s="257" t="str">
        <v>0502000123</v>
      </c>
      <c r="C4136" s="257" t="str">
        <v>菲仕乐14厘米不粘煎锅 +奶锅</v>
      </c>
      <c r="D4136" s="257"/>
      <c r="E4136" s="257"/>
      <c r="F4136" s="257" t="str">
        <v>EMF-AL141V001（煎锅）、EMS-AL141V002（奶锅）</v>
      </c>
      <c r="G4136" s="231"/>
      <c r="H4136" s="231"/>
      <c r="I4136" s="231"/>
      <c r="J4136" s="231"/>
      <c r="K4136" s="231"/>
      <c r="L4136" s="231"/>
      <c r="M4136" s="231"/>
      <c r="N4136" s="231"/>
      <c r="O4136" s="231"/>
      <c r="P4136" s="231"/>
      <c r="Q4136" s="231"/>
      <c r="R4136" s="231"/>
      <c r="S4136" s="231"/>
      <c r="T4136" s="231"/>
    </row>
    <row r="4137">
      <c r="A4137" s="257" t="str">
        <v>0502000124-1</v>
      </c>
      <c r="B4137" s="257" t="str">
        <v>0502000124</v>
      </c>
      <c r="C4137" s="257" t="str">
        <v>Debo 苏非考斯 (微压锅)DEP-799</v>
      </c>
      <c r="D4137" s="257"/>
      <c r="E4137" s="257"/>
      <c r="F4137" s="257" t="str">
        <v>DEP-799</v>
      </c>
      <c r="G4137" s="231"/>
      <c r="H4137" s="231"/>
      <c r="I4137" s="231"/>
      <c r="J4137" s="231"/>
      <c r="K4137" s="231"/>
      <c r="L4137" s="231"/>
      <c r="M4137" s="231"/>
      <c r="N4137" s="231"/>
      <c r="O4137" s="231"/>
      <c r="P4137" s="231"/>
      <c r="Q4137" s="231"/>
      <c r="R4137" s="231"/>
      <c r="S4137" s="231"/>
      <c r="T4137" s="231"/>
    </row>
    <row r="4138">
      <c r="A4138" s="257" t="str">
        <v>0502000125-1</v>
      </c>
      <c r="B4138" s="257" t="str">
        <v>0502000125</v>
      </c>
      <c r="C4138" s="257" t="str">
        <v>何大屋时尚网球拍HDW1602</v>
      </c>
      <c r="D4138" s="257"/>
      <c r="E4138" s="257"/>
      <c r="F4138" s="257" t="str">
        <v>HDW1602</v>
      </c>
      <c r="G4138" s="231"/>
      <c r="H4138" s="231"/>
      <c r="I4138" s="231"/>
      <c r="J4138" s="231"/>
      <c r="K4138" s="231"/>
      <c r="L4138" s="231"/>
      <c r="M4138" s="231"/>
      <c r="N4138" s="231"/>
      <c r="O4138" s="231"/>
      <c r="P4138" s="231"/>
      <c r="Q4138" s="231"/>
      <c r="R4138" s="231"/>
      <c r="S4138" s="231"/>
      <c r="T4138" s="231"/>
    </row>
    <row r="4139">
      <c r="A4139" s="257" t="str">
        <v>0502000126-1</v>
      </c>
      <c r="B4139" s="257" t="str">
        <v>0502000126</v>
      </c>
      <c r="C4139" s="257" t="str">
        <v>何大屋时尚简约跳绳HDW1710</v>
      </c>
      <c r="D4139" s="257"/>
      <c r="E4139" s="257"/>
      <c r="F4139" s="257" t="str">
        <v>HDW1710</v>
      </c>
      <c r="G4139" s="231"/>
      <c r="H4139" s="231"/>
      <c r="I4139" s="231"/>
      <c r="J4139" s="231"/>
      <c r="K4139" s="231"/>
      <c r="L4139" s="231"/>
      <c r="M4139" s="231"/>
      <c r="N4139" s="231"/>
      <c r="O4139" s="231"/>
      <c r="P4139" s="231"/>
      <c r="Q4139" s="231"/>
      <c r="R4139" s="231"/>
      <c r="S4139" s="231"/>
      <c r="T4139" s="231"/>
    </row>
    <row r="4140">
      <c r="A4140" s="257" t="str">
        <v>0502000127-1</v>
      </c>
      <c r="B4140" s="257" t="str">
        <v>0502000127</v>
      </c>
      <c r="C4140" s="257" t="str">
        <v>派美特/pamu真无线蓝牙耳机 S18黑色</v>
      </c>
      <c r="D4140" s="257"/>
      <c r="E4140" s="257"/>
      <c r="F4140" s="257" t="str">
        <v>T13C</v>
      </c>
      <c r="G4140" s="231"/>
      <c r="H4140" s="231"/>
      <c r="I4140" s="231"/>
      <c r="J4140" s="231"/>
      <c r="K4140" s="231"/>
      <c r="L4140" s="231"/>
      <c r="M4140" s="231"/>
      <c r="N4140" s="231"/>
      <c r="O4140" s="231"/>
      <c r="P4140" s="231"/>
      <c r="Q4140" s="231"/>
      <c r="R4140" s="231"/>
      <c r="S4140" s="231"/>
      <c r="T4140" s="231"/>
    </row>
    <row r="4141">
      <c r="A4141" s="257" t="str">
        <v>0502000128-1</v>
      </c>
      <c r="B4141" s="257" t="str">
        <v>0502000128</v>
      </c>
      <c r="C4141" s="257" t="str">
        <v>派美特/pamu无线蓝牙音箱 S22蓝色</v>
      </c>
      <c r="D4141" s="257"/>
      <c r="E4141" s="257"/>
      <c r="F4141" s="257" t="str">
        <v>S22</v>
      </c>
      <c r="G4141" s="231"/>
      <c r="H4141" s="231"/>
      <c r="I4141" s="231"/>
      <c r="J4141" s="231"/>
      <c r="K4141" s="231"/>
      <c r="L4141" s="231"/>
      <c r="M4141" s="231"/>
      <c r="N4141" s="231"/>
      <c r="O4141" s="231"/>
      <c r="P4141" s="231"/>
      <c r="Q4141" s="231"/>
      <c r="R4141" s="231"/>
      <c r="S4141" s="231"/>
      <c r="T4141" s="231"/>
    </row>
    <row r="4142">
      <c r="A4142" s="257" t="str">
        <v>0502000129-1</v>
      </c>
      <c r="B4142" s="257" t="str">
        <v>0502000129</v>
      </c>
      <c r="C4142" s="257" t="str">
        <v>派美特PaMu 骨传导蓝牙耳机S30黑色</v>
      </c>
      <c r="D4142" s="257"/>
      <c r="E4142" s="257"/>
      <c r="F4142" s="257" t="str">
        <v>S30</v>
      </c>
      <c r="G4142" s="231"/>
      <c r="H4142" s="231"/>
      <c r="I4142" s="231"/>
      <c r="J4142" s="231"/>
      <c r="K4142" s="231"/>
      <c r="L4142" s="231"/>
      <c r="M4142" s="231"/>
      <c r="N4142" s="231"/>
      <c r="O4142" s="231"/>
      <c r="P4142" s="231"/>
      <c r="Q4142" s="231"/>
      <c r="R4142" s="231"/>
      <c r="S4142" s="231"/>
      <c r="T4142" s="231"/>
    </row>
    <row r="4143">
      <c r="A4143" s="257" t="str">
        <v>0502000130-1</v>
      </c>
      <c r="B4143" s="257" t="str">
        <v>0502000130</v>
      </c>
      <c r="C4143" s="257" t="str">
        <v>飞科电吹风FH6296</v>
      </c>
      <c r="D4143" s="257"/>
      <c r="E4143" s="257"/>
      <c r="F4143" s="257" t="str">
        <v>FH6296</v>
      </c>
      <c r="G4143" s="231"/>
      <c r="H4143" s="231"/>
      <c r="I4143" s="231"/>
      <c r="J4143" s="231"/>
      <c r="K4143" s="231"/>
      <c r="L4143" s="231"/>
      <c r="M4143" s="231"/>
      <c r="N4143" s="231"/>
      <c r="O4143" s="231"/>
      <c r="P4143" s="231"/>
      <c r="Q4143" s="231"/>
      <c r="R4143" s="231"/>
      <c r="S4143" s="231"/>
      <c r="T4143" s="231"/>
    </row>
    <row r="4144">
      <c r="A4144" s="257" t="str">
        <v>0502000131-1</v>
      </c>
      <c r="B4144" s="257" t="str">
        <v>0502000131</v>
      </c>
      <c r="C4144" s="257" t="str">
        <v>摩飞果汁机MR9500</v>
      </c>
      <c r="D4144" s="257"/>
      <c r="E4144" s="257"/>
      <c r="F4144" s="257" t="str">
        <v>一台</v>
      </c>
      <c r="G4144" s="231"/>
      <c r="H4144" s="231"/>
      <c r="I4144" s="231"/>
      <c r="J4144" s="231"/>
      <c r="K4144" s="231"/>
      <c r="L4144" s="231"/>
      <c r="M4144" s="231"/>
      <c r="N4144" s="231"/>
      <c r="O4144" s="231"/>
      <c r="P4144" s="231"/>
      <c r="Q4144" s="231"/>
      <c r="R4144" s="231"/>
      <c r="S4144" s="231"/>
      <c r="T4144" s="231"/>
    </row>
    <row r="4145">
      <c r="A4145" s="257" t="str">
        <v>0502000132-1</v>
      </c>
      <c r="B4145" s="257" t="str">
        <v>0502000132</v>
      </c>
      <c r="C4145" s="325" t="str">
        <v>多功能锅MR9088
（标配）</v>
      </c>
      <c r="D4145" s="257"/>
      <c r="E4145" s="257"/>
      <c r="F4145" s="257" t="str">
        <v>英伦红</v>
      </c>
      <c r="G4145" s="231"/>
      <c r="H4145" s="231"/>
      <c r="I4145" s="231"/>
      <c r="J4145" s="231"/>
      <c r="K4145" s="231"/>
      <c r="L4145" s="231"/>
      <c r="M4145" s="231"/>
      <c r="N4145" s="231"/>
      <c r="O4145" s="231"/>
      <c r="P4145" s="231"/>
      <c r="Q4145" s="231"/>
      <c r="R4145" s="231"/>
      <c r="S4145" s="231"/>
      <c r="T4145" s="231"/>
    </row>
    <row r="4146">
      <c r="A4146" s="257" t="str">
        <v>0502000132-2</v>
      </c>
      <c r="B4146" s="257" t="str">
        <v>0502000132</v>
      </c>
      <c r="C4146" s="325" t="str">
        <v>多功能锅MR9088
（标配）</v>
      </c>
      <c r="D4146" s="257"/>
      <c r="E4146" s="257"/>
      <c r="F4146" s="257" t="str">
        <v>清新绿</v>
      </c>
      <c r="G4146" s="231"/>
      <c r="H4146" s="231"/>
      <c r="I4146" s="231"/>
      <c r="J4146" s="231"/>
      <c r="K4146" s="231"/>
      <c r="L4146" s="231"/>
      <c r="M4146" s="231"/>
      <c r="N4146" s="231"/>
      <c r="O4146" s="231"/>
      <c r="P4146" s="231"/>
      <c r="Q4146" s="231"/>
      <c r="R4146" s="231"/>
      <c r="S4146" s="231"/>
      <c r="T4146" s="231"/>
    </row>
    <row r="4147">
      <c r="A4147" s="257" t="str">
        <v>0502000132-3</v>
      </c>
      <c r="B4147" s="257" t="str">
        <v>0502000132</v>
      </c>
      <c r="C4147" s="325" t="str">
        <v>多功能锅MR9088
（标配）</v>
      </c>
      <c r="D4147" s="257"/>
      <c r="E4147" s="257"/>
      <c r="F4147" s="257" t="str">
        <v>椰奶白色</v>
      </c>
      <c r="G4147" s="231"/>
      <c r="H4147" s="231"/>
      <c r="I4147" s="231"/>
      <c r="J4147" s="231"/>
      <c r="K4147" s="231"/>
      <c r="L4147" s="231"/>
      <c r="M4147" s="231"/>
      <c r="N4147" s="231"/>
      <c r="O4147" s="231"/>
      <c r="P4147" s="231"/>
      <c r="Q4147" s="231"/>
      <c r="R4147" s="231"/>
      <c r="S4147" s="231"/>
      <c r="T4147" s="231"/>
    </row>
    <row r="4148">
      <c r="A4148" s="257" t="str">
        <v>0502000132-4</v>
      </c>
      <c r="B4148" s="257" t="str">
        <v>0502000132</v>
      </c>
      <c r="C4148" s="325" t="str">
        <v>多功能锅MR9088
（标配）</v>
      </c>
      <c r="D4148" s="257"/>
      <c r="E4148" s="257"/>
      <c r="F4148" s="257" t="str">
        <v>轻奢蓝</v>
      </c>
      <c r="G4148" s="231"/>
      <c r="H4148" s="231"/>
      <c r="I4148" s="231"/>
      <c r="J4148" s="231"/>
      <c r="K4148" s="231"/>
      <c r="L4148" s="231"/>
      <c r="M4148" s="231"/>
      <c r="N4148" s="231"/>
      <c r="O4148" s="231"/>
      <c r="P4148" s="231"/>
      <c r="Q4148" s="231"/>
      <c r="R4148" s="231"/>
      <c r="S4148" s="231"/>
      <c r="T4148" s="231"/>
    </row>
    <row r="4149">
      <c r="A4149" s="257" t="str">
        <v>0502000133-1</v>
      </c>
      <c r="B4149" s="257" t="str">
        <v>0502000133</v>
      </c>
      <c r="C4149" s="257" t="str">
        <v>多功能锅配件鸳鸯锅MR1062</v>
      </c>
      <c r="D4149" s="257"/>
      <c r="E4149" s="257"/>
      <c r="F4149" s="257" t="str">
        <v>黑色</v>
      </c>
      <c r="G4149" s="231"/>
      <c r="H4149" s="231"/>
      <c r="I4149" s="231"/>
      <c r="J4149" s="231"/>
      <c r="K4149" s="231"/>
      <c r="L4149" s="231"/>
      <c r="M4149" s="231"/>
      <c r="N4149" s="231"/>
      <c r="O4149" s="231"/>
      <c r="P4149" s="231"/>
      <c r="Q4149" s="231"/>
      <c r="R4149" s="231"/>
      <c r="S4149" s="231"/>
      <c r="T4149" s="231"/>
    </row>
    <row r="4150">
      <c r="A4150" s="257" t="str">
        <v>0502000134-1</v>
      </c>
      <c r="B4150" s="257" t="str">
        <v>0502000134</v>
      </c>
      <c r="C4150" s="325" t="str">
        <v>多功能锅配件MR1015
（平烤盘）</v>
      </c>
      <c r="D4150" s="257"/>
      <c r="E4150" s="257"/>
      <c r="F4150" s="257" t="str">
        <v>黑色</v>
      </c>
      <c r="G4150" s="231"/>
      <c r="H4150" s="231"/>
      <c r="I4150" s="231"/>
      <c r="J4150" s="231"/>
      <c r="K4150" s="231"/>
      <c r="L4150" s="231"/>
      <c r="M4150" s="231"/>
      <c r="N4150" s="231"/>
      <c r="O4150" s="231"/>
      <c r="P4150" s="231"/>
      <c r="Q4150" s="231"/>
      <c r="R4150" s="231"/>
      <c r="S4150" s="231"/>
      <c r="T4150" s="231"/>
    </row>
    <row r="4151">
      <c r="A4151" s="257" t="str">
        <v>0502000135-1</v>
      </c>
      <c r="B4151" s="257" t="str">
        <v>0502000135</v>
      </c>
      <c r="C4151" s="325" t="str">
        <v>多功能锅配件MR1018
（六圆盘）</v>
      </c>
      <c r="D4151" s="257"/>
      <c r="E4151" s="257"/>
      <c r="F4151" s="257" t="str">
        <v>黑色</v>
      </c>
      <c r="G4151" s="231"/>
      <c r="H4151" s="231"/>
      <c r="I4151" s="231"/>
      <c r="J4151" s="231"/>
      <c r="K4151" s="231"/>
      <c r="L4151" s="231"/>
      <c r="M4151" s="231"/>
      <c r="N4151" s="231"/>
      <c r="O4151" s="231"/>
      <c r="P4151" s="231"/>
      <c r="Q4151" s="231"/>
      <c r="R4151" s="231"/>
      <c r="S4151" s="231"/>
      <c r="T4151" s="231"/>
    </row>
    <row r="4152">
      <c r="A4152" s="257" t="str">
        <v>0502000136-1</v>
      </c>
      <c r="B4152" s="257" t="str">
        <v>0502000136</v>
      </c>
      <c r="C4152" s="325" t="str">
        <v>多功能锅配件MR1019
（丸子烤盘）</v>
      </c>
      <c r="D4152" s="257"/>
      <c r="E4152" s="257"/>
      <c r="F4152" s="257" t="str">
        <v>黑色</v>
      </c>
      <c r="G4152" s="231"/>
      <c r="H4152" s="231"/>
      <c r="I4152" s="231"/>
      <c r="J4152" s="231"/>
      <c r="K4152" s="231"/>
      <c r="L4152" s="231"/>
      <c r="M4152" s="231"/>
      <c r="N4152" s="231"/>
      <c r="O4152" s="231"/>
      <c r="P4152" s="231"/>
      <c r="Q4152" s="231"/>
      <c r="R4152" s="231"/>
      <c r="S4152" s="231"/>
      <c r="T4152" s="231"/>
    </row>
    <row r="4153">
      <c r="A4153" s="257" t="str">
        <v>0502000137-1</v>
      </c>
      <c r="B4153" s="257" t="str">
        <v>0502000137</v>
      </c>
      <c r="C4153" s="257" t="str">
        <v>门店采购B端商品</v>
      </c>
      <c r="D4153" s="257"/>
      <c r="E4153" s="257"/>
      <c r="F4153" s="257" t="str">
        <v>羽绒枕-全棉40S*40S/133*100</v>
      </c>
      <c r="G4153" s="231"/>
      <c r="H4153" s="231"/>
      <c r="I4153" s="231"/>
      <c r="J4153" s="231"/>
      <c r="K4153" s="231"/>
      <c r="L4153" s="231"/>
      <c r="M4153" s="231"/>
      <c r="N4153" s="231"/>
      <c r="O4153" s="231"/>
      <c r="P4153" s="231"/>
      <c r="Q4153" s="231"/>
      <c r="R4153" s="231"/>
      <c r="S4153" s="231"/>
      <c r="T4153" s="231"/>
    </row>
    <row r="4154">
      <c r="A4154" s="257" t="str">
        <v>0502000137-2</v>
      </c>
      <c r="B4154" s="257" t="str">
        <v>0502000137</v>
      </c>
      <c r="C4154" s="257" t="str">
        <v>门店采购B端商品</v>
      </c>
      <c r="D4154" s="257"/>
      <c r="E4154" s="257"/>
      <c r="F4154" s="257" t="str">
        <v>夏被-1.8m</v>
      </c>
      <c r="G4154" s="231"/>
      <c r="H4154" s="231"/>
      <c r="I4154" s="231"/>
      <c r="J4154" s="231"/>
      <c r="K4154" s="231"/>
      <c r="L4154" s="231"/>
      <c r="M4154" s="231"/>
      <c r="N4154" s="231"/>
      <c r="O4154" s="231"/>
      <c r="P4154" s="231"/>
      <c r="Q4154" s="231"/>
      <c r="R4154" s="231"/>
      <c r="S4154" s="231"/>
      <c r="T4154" s="231"/>
    </row>
    <row r="4155">
      <c r="A4155" s="257" t="str">
        <v>0502000137-3</v>
      </c>
      <c r="B4155" s="257" t="str">
        <v>0502000137</v>
      </c>
      <c r="C4155" s="257" t="str">
        <v>门店采购B端商品</v>
      </c>
      <c r="D4155" s="257"/>
      <c r="E4155" s="257"/>
      <c r="F4155" s="257" t="str">
        <v>羽绒被（冬被）1.8m</v>
      </c>
      <c r="G4155" s="231"/>
      <c r="H4155" s="231"/>
      <c r="I4155" s="231"/>
      <c r="J4155" s="231"/>
      <c r="K4155" s="231"/>
      <c r="L4155" s="231"/>
      <c r="M4155" s="231"/>
      <c r="N4155" s="231"/>
      <c r="O4155" s="231"/>
      <c r="P4155" s="231"/>
      <c r="Q4155" s="231"/>
      <c r="R4155" s="231"/>
      <c r="S4155" s="231"/>
      <c r="T4155" s="231"/>
    </row>
    <row r="4156">
      <c r="A4156" s="257" t="str">
        <v>0502000138-1</v>
      </c>
      <c r="B4156" s="257" t="str">
        <v>0502000138</v>
      </c>
      <c r="C4156" s="257" t="str">
        <v>驱蚊液</v>
      </c>
      <c r="D4156" s="257"/>
      <c r="E4156" s="257"/>
      <c r="F4156" s="257" t="str">
        <v>35g</v>
      </c>
      <c r="G4156" s="231"/>
      <c r="H4156" s="231"/>
      <c r="I4156" s="231"/>
      <c r="J4156" s="231"/>
      <c r="K4156" s="231"/>
      <c r="L4156" s="231"/>
      <c r="M4156" s="231"/>
      <c r="N4156" s="231"/>
      <c r="O4156" s="231"/>
      <c r="P4156" s="231"/>
      <c r="Q4156" s="231"/>
      <c r="R4156" s="231"/>
      <c r="S4156" s="231"/>
      <c r="T4156" s="231"/>
    </row>
    <row r="4157">
      <c r="A4157" s="257" t="str">
        <v>0502000139-1</v>
      </c>
      <c r="B4157" s="257" t="str">
        <v>0502000139</v>
      </c>
      <c r="C4157" s="257" t="str">
        <v>止痒膏</v>
      </c>
      <c r="D4157" s="257"/>
      <c r="E4157" s="257"/>
      <c r="F4157" s="257" t="str">
        <v>30g</v>
      </c>
      <c r="G4157" s="231"/>
      <c r="H4157" s="231"/>
      <c r="I4157" s="231"/>
      <c r="J4157" s="231"/>
      <c r="K4157" s="231"/>
      <c r="L4157" s="231"/>
      <c r="M4157" s="231"/>
      <c r="N4157" s="231"/>
      <c r="O4157" s="231"/>
      <c r="P4157" s="231"/>
      <c r="Q4157" s="231"/>
      <c r="R4157" s="231"/>
      <c r="S4157" s="231"/>
      <c r="T4157" s="231"/>
    </row>
    <row r="4158">
      <c r="A4158" s="257" t="str">
        <v>CE670000007</v>
      </c>
      <c r="B4158" s="257" t="str">
        <v>CE67</v>
      </c>
      <c r="C4158" s="325" t="str">
        <v>illy Y3.3 E&amp;C 胶囊咖啡机
 赠品7粒深度单粒胶囊</v>
      </c>
      <c r="D4158" s="257"/>
      <c r="E4158" s="257"/>
      <c r="F4158" s="257" t="str">
        <v>黑色</v>
      </c>
      <c r="G4158" s="231"/>
      <c r="H4158" s="231"/>
      <c r="I4158" s="231"/>
      <c r="J4158" s="231"/>
      <c r="K4158" s="231"/>
      <c r="L4158" s="231"/>
      <c r="M4158" s="231"/>
      <c r="N4158" s="231"/>
      <c r="O4158" s="231"/>
      <c r="P4158" s="231"/>
      <c r="Q4158" s="231"/>
      <c r="R4158" s="231"/>
      <c r="S4158" s="231"/>
      <c r="T4158" s="231"/>
    </row>
    <row r="4159">
      <c r="A4159" s="257" t="str">
        <v>CE670000006</v>
      </c>
      <c r="B4159" s="257" t="str">
        <v>CE67</v>
      </c>
      <c r="C4159" s="325" t="str">
        <v>illy Y3.3 E&amp;C 胶囊咖啡机
 赠品7粒深度单粒胶囊</v>
      </c>
      <c r="D4159" s="257"/>
      <c r="E4159" s="257"/>
      <c r="F4159" s="257" t="str">
        <v>红色</v>
      </c>
      <c r="G4159" s="231"/>
      <c r="H4159" s="231"/>
      <c r="I4159" s="231"/>
      <c r="J4159" s="231"/>
      <c r="K4159" s="231"/>
      <c r="L4159" s="231"/>
      <c r="M4159" s="231"/>
      <c r="N4159" s="231"/>
      <c r="O4159" s="231"/>
      <c r="P4159" s="231"/>
      <c r="Q4159" s="231"/>
      <c r="R4159" s="231"/>
      <c r="S4159" s="231"/>
      <c r="T4159" s="231"/>
    </row>
    <row r="4160">
      <c r="A4160" s="257" t="str">
        <v>0502000140-1</v>
      </c>
      <c r="B4160" s="257" t="str">
        <v>0502000140</v>
      </c>
      <c r="C4160" s="257" t="str">
        <v>叮叮驱蚊贴</v>
      </c>
      <c r="D4160" s="257"/>
      <c r="E4160" s="257"/>
      <c r="F4160" s="257" t="str">
        <v>24枚/盒</v>
      </c>
      <c r="G4160" s="231"/>
      <c r="H4160" s="231"/>
      <c r="I4160" s="231"/>
      <c r="J4160" s="231"/>
      <c r="K4160" s="231"/>
      <c r="L4160" s="231"/>
      <c r="M4160" s="231"/>
      <c r="N4160" s="231"/>
      <c r="O4160" s="231"/>
      <c r="P4160" s="231"/>
      <c r="Q4160" s="231"/>
      <c r="R4160" s="231"/>
      <c r="S4160" s="231"/>
      <c r="T4160" s="231"/>
    </row>
    <row r="4161">
      <c r="A4161" s="257" t="str">
        <v>0502000141-1</v>
      </c>
      <c r="B4161" s="257" t="str">
        <v>0502000141</v>
      </c>
      <c r="C4161" s="257" t="str">
        <v>叮叮蚊怕水</v>
      </c>
      <c r="D4161" s="257"/>
      <c r="E4161" s="257"/>
      <c r="F4161" s="257" t="str">
        <v>70ml</v>
      </c>
      <c r="G4161" s="231"/>
      <c r="H4161" s="231"/>
      <c r="I4161" s="231"/>
      <c r="J4161" s="231"/>
      <c r="K4161" s="231"/>
      <c r="L4161" s="231"/>
      <c r="M4161" s="231"/>
      <c r="N4161" s="231"/>
      <c r="O4161" s="231"/>
      <c r="P4161" s="231"/>
      <c r="Q4161" s="231"/>
      <c r="R4161" s="231"/>
      <c r="S4161" s="231"/>
      <c r="T4161" s="231"/>
    </row>
    <row r="4162">
      <c r="A4162" s="257" t="str">
        <v>0502000142-1</v>
      </c>
      <c r="B4162" s="257" t="str">
        <v>0502000142</v>
      </c>
      <c r="C4162" s="257" t="str">
        <v>叮叮驱蚊喷雾（家庭版）</v>
      </c>
      <c r="D4162" s="257"/>
      <c r="E4162" s="257"/>
      <c r="F4162" s="257" t="str">
        <v>蜜桃味 200ml</v>
      </c>
      <c r="G4162" s="231"/>
      <c r="H4162" s="231"/>
      <c r="I4162" s="231"/>
      <c r="J4162" s="231"/>
      <c r="K4162" s="231"/>
      <c r="L4162" s="231"/>
      <c r="M4162" s="231"/>
      <c r="N4162" s="231"/>
      <c r="O4162" s="231"/>
      <c r="P4162" s="231"/>
      <c r="Q4162" s="231"/>
      <c r="R4162" s="231"/>
      <c r="S4162" s="231"/>
      <c r="T4162" s="231"/>
    </row>
    <row r="4163">
      <c r="A4163" s="257" t="str">
        <v>0502000143-1</v>
      </c>
      <c r="B4163" s="257" t="str">
        <v>0502000143</v>
      </c>
      <c r="C4163" s="257" t="str">
        <v>叮叮驱蚊喷雾（家庭版）</v>
      </c>
      <c r="D4163" s="257"/>
      <c r="E4163" s="257"/>
      <c r="F4163" s="257" t="str">
        <v>柑橘味 200ml</v>
      </c>
      <c r="G4163" s="231"/>
      <c r="H4163" s="231"/>
      <c r="I4163" s="231"/>
      <c r="J4163" s="231"/>
      <c r="K4163" s="231"/>
      <c r="L4163" s="231"/>
      <c r="M4163" s="231"/>
      <c r="N4163" s="231"/>
      <c r="O4163" s="231"/>
      <c r="P4163" s="231"/>
      <c r="Q4163" s="231"/>
      <c r="R4163" s="231"/>
      <c r="S4163" s="231"/>
      <c r="T4163" s="231"/>
    </row>
    <row r="4164">
      <c r="A4164" s="257" t="str">
        <v>0101000052-1</v>
      </c>
      <c r="B4164" s="257" t="str">
        <v>0101000052</v>
      </c>
      <c r="C4164" s="257" t="str">
        <v>亚朵星球 小姜茶系列雪尼尔盖毯</v>
      </c>
      <c r="D4164" s="257"/>
      <c r="E4164" s="257"/>
      <c r="F4164" s="257" t="str">
        <v>嫩芽姜茶</v>
      </c>
      <c r="G4164" s="231"/>
      <c r="H4164" s="231"/>
      <c r="I4164" s="231"/>
      <c r="J4164" s="231"/>
      <c r="K4164" s="231"/>
      <c r="L4164" s="231"/>
      <c r="M4164" s="231"/>
      <c r="N4164" s="231"/>
      <c r="O4164" s="231"/>
      <c r="P4164" s="231"/>
      <c r="Q4164" s="231"/>
      <c r="R4164" s="231"/>
      <c r="S4164" s="231"/>
      <c r="T4164" s="231"/>
    </row>
    <row r="4165">
      <c r="A4165" s="257" t="str">
        <v>0101000052-2</v>
      </c>
      <c r="B4165" s="257" t="str">
        <v>0101000052</v>
      </c>
      <c r="C4165" s="257" t="str">
        <v>亚朵星球 小姜茶系列雪尼尔盖毯</v>
      </c>
      <c r="D4165" s="257"/>
      <c r="E4165" s="257"/>
      <c r="F4165" s="257" t="str">
        <v>黑糖姜茶</v>
      </c>
      <c r="G4165" s="231"/>
      <c r="H4165" s="231"/>
      <c r="I4165" s="231"/>
      <c r="J4165" s="231"/>
      <c r="K4165" s="231"/>
      <c r="L4165" s="231"/>
      <c r="M4165" s="231"/>
      <c r="N4165" s="231"/>
      <c r="O4165" s="231"/>
      <c r="P4165" s="231"/>
      <c r="Q4165" s="231"/>
      <c r="R4165" s="231"/>
      <c r="S4165" s="231"/>
      <c r="T4165" s="231"/>
    </row>
    <row r="4166">
      <c r="A4166" s="257" t="str">
        <v>0101000052-3</v>
      </c>
      <c r="B4166" s="257" t="str">
        <v>0101000052</v>
      </c>
      <c r="C4166" s="257" t="str">
        <v>亚朵星球 小姜茶系列雪尼尔盖毯</v>
      </c>
      <c r="D4166" s="257"/>
      <c r="E4166" s="257"/>
      <c r="F4166" s="257" t="str">
        <v>颜色:蜂蜜姜茶,床品尺寸:130*178cm</v>
      </c>
      <c r="G4166" s="231"/>
      <c r="H4166" s="231"/>
      <c r="I4166" s="231"/>
      <c r="J4166" s="231"/>
      <c r="K4166" s="231"/>
      <c r="L4166" s="231"/>
      <c r="M4166" s="231"/>
      <c r="N4166" s="231"/>
      <c r="O4166" s="231"/>
      <c r="P4166" s="231"/>
      <c r="Q4166" s="231"/>
      <c r="R4166" s="231"/>
      <c r="S4166" s="231"/>
      <c r="T4166" s="231"/>
    </row>
    <row r="4167">
      <c r="A4167" s="257" t="str">
        <v>0401100038-1</v>
      </c>
      <c r="B4167" s="257" t="str">
        <v>0401100038</v>
      </c>
      <c r="C4167" s="257" t="str">
        <v>亚朵星球 长绒棉毛巾</v>
      </c>
      <c r="D4167" s="257"/>
      <c r="E4167" s="257"/>
      <c r="F4167" s="257" t="str">
        <v>白色,普通系列,40*75cm</v>
      </c>
      <c r="G4167" s="231"/>
      <c r="H4167" s="231"/>
      <c r="I4167" s="231"/>
      <c r="J4167" s="231"/>
      <c r="K4167" s="231"/>
      <c r="L4167" s="231"/>
      <c r="M4167" s="231"/>
      <c r="N4167" s="231"/>
      <c r="O4167" s="231"/>
      <c r="P4167" s="231"/>
      <c r="Q4167" s="231"/>
      <c r="R4167" s="231"/>
      <c r="S4167" s="231"/>
      <c r="T4167" s="231"/>
    </row>
    <row r="4168">
      <c r="A4168" s="257" t="str">
        <v>0401100038-2</v>
      </c>
      <c r="B4168" s="257" t="str">
        <v>0401100038</v>
      </c>
      <c r="C4168" s="257" t="str">
        <v>亚朵星球 长绒棉毛巾</v>
      </c>
      <c r="D4168" s="257"/>
      <c r="E4168" s="257"/>
      <c r="F4168" s="257" t="str">
        <v>米色,普通系列,40*75cm</v>
      </c>
      <c r="G4168" s="231"/>
      <c r="H4168" s="231"/>
      <c r="I4168" s="231"/>
      <c r="J4168" s="231"/>
      <c r="K4168" s="231"/>
      <c r="L4168" s="231"/>
      <c r="M4168" s="231"/>
      <c r="N4168" s="231"/>
      <c r="O4168" s="231"/>
      <c r="P4168" s="231"/>
      <c r="Q4168" s="231"/>
      <c r="R4168" s="231"/>
      <c r="S4168" s="231"/>
      <c r="T4168" s="231"/>
    </row>
    <row r="4169">
      <c r="A4169" s="257" t="str">
        <v>0401100038-3</v>
      </c>
      <c r="B4169" s="257" t="str">
        <v>0401100038</v>
      </c>
      <c r="C4169" s="257" t="str">
        <v>亚朵星球 长绒棉毛巾</v>
      </c>
      <c r="D4169" s="257"/>
      <c r="E4169" s="257"/>
      <c r="F4169" s="257" t="str">
        <v>灰色,普通系列,40*75cm</v>
      </c>
      <c r="G4169" s="231"/>
      <c r="H4169" s="231"/>
      <c r="I4169" s="231"/>
      <c r="J4169" s="231"/>
      <c r="K4169" s="231"/>
      <c r="L4169" s="231"/>
      <c r="M4169" s="231"/>
      <c r="N4169" s="231"/>
      <c r="O4169" s="231"/>
      <c r="P4169" s="231"/>
      <c r="Q4169" s="231"/>
      <c r="R4169" s="231"/>
      <c r="S4169" s="231"/>
      <c r="T4169" s="231"/>
    </row>
    <row r="4170">
      <c r="A4170" s="257" t="str">
        <v>0401100039-1</v>
      </c>
      <c r="B4170" s="257" t="str">
        <v>0401100039</v>
      </c>
      <c r="C4170" s="257" t="str">
        <v>亚朵星球 长绒棉浴巾加长款</v>
      </c>
      <c r="D4170" s="257"/>
      <c r="E4170" s="257"/>
      <c r="F4170" s="257" t="str">
        <v>白色,加长款,普通系列,80*160cm</v>
      </c>
      <c r="G4170" s="231"/>
      <c r="H4170" s="231"/>
      <c r="I4170" s="231"/>
      <c r="J4170" s="231"/>
      <c r="K4170" s="231"/>
      <c r="L4170" s="231"/>
      <c r="M4170" s="231"/>
      <c r="N4170" s="231"/>
      <c r="O4170" s="231"/>
      <c r="P4170" s="231"/>
      <c r="Q4170" s="231"/>
      <c r="R4170" s="231"/>
      <c r="S4170" s="231"/>
      <c r="T4170" s="231"/>
    </row>
    <row r="4171">
      <c r="A4171" s="257" t="str">
        <v>0401100039-2</v>
      </c>
      <c r="B4171" s="257" t="str">
        <v>0401100039</v>
      </c>
      <c r="C4171" s="257" t="str">
        <v>亚朵星球 长绒棉浴巾加长款</v>
      </c>
      <c r="D4171" s="257"/>
      <c r="E4171" s="257"/>
      <c r="F4171" s="257" t="str">
        <v>米色,加长款,普通系列,80*160cm</v>
      </c>
      <c r="G4171" s="231"/>
      <c r="H4171" s="231"/>
      <c r="I4171" s="231"/>
      <c r="J4171" s="231"/>
      <c r="K4171" s="231"/>
      <c r="L4171" s="231"/>
      <c r="M4171" s="231"/>
      <c r="N4171" s="231"/>
      <c r="O4171" s="231"/>
      <c r="P4171" s="231"/>
      <c r="Q4171" s="231"/>
      <c r="R4171" s="231"/>
      <c r="S4171" s="231"/>
      <c r="T4171" s="231"/>
    </row>
    <row r="4172">
      <c r="A4172" s="257" t="str">
        <v>0401100039-3</v>
      </c>
      <c r="B4172" s="257" t="str">
        <v>0401100039</v>
      </c>
      <c r="C4172" s="257" t="str">
        <v>亚朵星球 长绒棉浴巾加长款</v>
      </c>
      <c r="D4172" s="257"/>
      <c r="E4172" s="257"/>
      <c r="F4172" s="257" t="str">
        <v>灰色,加长款,普通系列,80*160cm</v>
      </c>
      <c r="G4172" s="231"/>
      <c r="H4172" s="231"/>
      <c r="I4172" s="231"/>
      <c r="J4172" s="231"/>
      <c r="K4172" s="231"/>
      <c r="L4172" s="231"/>
      <c r="M4172" s="231"/>
      <c r="N4172" s="231"/>
      <c r="O4172" s="231"/>
      <c r="P4172" s="231"/>
      <c r="Q4172" s="231"/>
      <c r="R4172" s="231"/>
      <c r="S4172" s="231"/>
      <c r="T4172" s="231"/>
    </row>
    <row r="4173">
      <c r="A4173" s="257" t="str">
        <v>0401100040-1</v>
      </c>
      <c r="B4173" s="257" t="str">
        <v>0401100040</v>
      </c>
      <c r="C4173" s="257" t="str">
        <v>亚朵星球 长绒棉毛巾 三条装</v>
      </c>
      <c r="D4173" s="257"/>
      <c r="E4173" s="257"/>
      <c r="F4173" s="257" t="str">
        <v>三条装,普通系列,75*40cm</v>
      </c>
      <c r="G4173" s="231"/>
      <c r="H4173" s="231"/>
      <c r="I4173" s="231"/>
      <c r="J4173" s="231"/>
      <c r="K4173" s="231"/>
      <c r="L4173" s="231"/>
      <c r="M4173" s="231"/>
      <c r="N4173" s="231"/>
      <c r="O4173" s="231"/>
      <c r="P4173" s="231"/>
      <c r="Q4173" s="231"/>
      <c r="R4173" s="231"/>
      <c r="S4173" s="231"/>
      <c r="T4173" s="231"/>
    </row>
    <row r="4174">
      <c r="A4174" s="257" t="str">
        <v>0401100041-1</v>
      </c>
      <c r="B4174" s="257" t="str">
        <v>0401100041</v>
      </c>
      <c r="C4174" s="257" t="str">
        <v>亚朵星球 长绒棉浴巾加长款 两条装</v>
      </c>
      <c r="D4174" s="257"/>
      <c r="E4174" s="257"/>
      <c r="F4174" s="257" t="str">
        <v>普通系列,长_cm:160cm，宽_cm：80cm，高_cm：</v>
      </c>
      <c r="G4174" s="231"/>
      <c r="H4174" s="231"/>
      <c r="I4174" s="231"/>
      <c r="J4174" s="231"/>
      <c r="K4174" s="231"/>
      <c r="L4174" s="231"/>
      <c r="M4174" s="231"/>
      <c r="N4174" s="231"/>
      <c r="O4174" s="231"/>
      <c r="P4174" s="231"/>
      <c r="Q4174" s="231"/>
      <c r="R4174" s="231"/>
      <c r="S4174" s="231"/>
      <c r="T4174" s="231"/>
    </row>
    <row r="4175">
      <c r="A4175" s="257" t="str">
        <v>0401100041-2</v>
      </c>
      <c r="B4175" s="257" t="str">
        <v>0401100041</v>
      </c>
      <c r="C4175" s="257" t="str">
        <v>亚朵星球 长绒棉浴巾加长款 两条装</v>
      </c>
      <c r="D4175" s="257"/>
      <c r="E4175" s="257"/>
      <c r="F4175" s="257" t="str">
        <v>普通系列,长_cm:160cm，宽_cm：80cm，高_cm：</v>
      </c>
      <c r="G4175" s="231"/>
      <c r="H4175" s="231"/>
      <c r="I4175" s="231"/>
      <c r="J4175" s="231"/>
      <c r="K4175" s="231"/>
      <c r="L4175" s="231"/>
      <c r="M4175" s="231"/>
      <c r="N4175" s="231"/>
      <c r="O4175" s="231"/>
      <c r="P4175" s="231"/>
      <c r="Q4175" s="231"/>
      <c r="R4175" s="231"/>
      <c r="S4175" s="231"/>
      <c r="T4175" s="231"/>
    </row>
    <row r="4176">
      <c r="A4176" s="257" t="str">
        <v>0401100041-3</v>
      </c>
      <c r="B4176" s="257" t="str">
        <v>0401100041</v>
      </c>
      <c r="C4176" s="257" t="str">
        <v>亚朵星球 长绒棉浴巾加长款 两条装</v>
      </c>
      <c r="D4176" s="257"/>
      <c r="E4176" s="257"/>
      <c r="F4176" s="257" t="str">
        <v>灰色&amp;米色 80×160cm×2条</v>
      </c>
      <c r="G4176" s="231"/>
      <c r="H4176" s="231"/>
      <c r="I4176" s="231"/>
      <c r="J4176" s="231"/>
      <c r="K4176" s="231"/>
      <c r="L4176" s="231"/>
      <c r="M4176" s="231"/>
      <c r="N4176" s="231"/>
      <c r="O4176" s="231"/>
      <c r="P4176" s="231"/>
      <c r="Q4176" s="231"/>
      <c r="R4176" s="231"/>
      <c r="S4176" s="231"/>
      <c r="T4176" s="231"/>
    </row>
    <row r="4177">
      <c r="A4177" s="257" t="str">
        <v>0102000039-1</v>
      </c>
      <c r="B4177" s="257" t="str">
        <v>0102000039</v>
      </c>
      <c r="C4177" s="257" t="str">
        <v>亚朵星球 深睡系列小波浪抱枕</v>
      </c>
      <c r="D4177" s="257"/>
      <c r="E4177" s="257"/>
      <c r="F4177" s="257" t="str">
        <v>颜色:深海蓝/浪花白,床品规格:常规,床品尺寸:105*30cm,系列:普通系列</v>
      </c>
      <c r="G4177" s="231"/>
      <c r="H4177" s="231"/>
      <c r="I4177" s="231"/>
      <c r="J4177" s="231"/>
      <c r="K4177" s="231"/>
      <c r="L4177" s="231"/>
      <c r="M4177" s="231"/>
      <c r="N4177" s="231"/>
      <c r="O4177" s="231"/>
      <c r="P4177" s="231"/>
      <c r="Q4177" s="231"/>
      <c r="R4177" s="231"/>
      <c r="S4177" s="231"/>
      <c r="T4177" s="231"/>
    </row>
    <row r="4178">
      <c r="A4178" s="257" t="str">
        <v>0504000008-1</v>
      </c>
      <c r="B4178" s="257" t="str">
        <v>0504000008</v>
      </c>
      <c r="C4178" s="257" t="str">
        <v>亚朵星球 小姜茶系列真丝眼罩</v>
      </c>
      <c r="D4178" s="257"/>
      <c r="E4178" s="257"/>
      <c r="F4178" s="257" t="str">
        <v>姜黄</v>
      </c>
      <c r="G4178" s="231"/>
      <c r="H4178" s="231"/>
      <c r="I4178" s="231"/>
      <c r="J4178" s="231"/>
      <c r="K4178" s="231"/>
      <c r="L4178" s="231"/>
      <c r="M4178" s="231"/>
      <c r="N4178" s="231"/>
      <c r="O4178" s="231"/>
      <c r="P4178" s="231"/>
      <c r="Q4178" s="231"/>
      <c r="R4178" s="231"/>
      <c r="S4178" s="231"/>
      <c r="T4178" s="231"/>
    </row>
    <row r="4179">
      <c r="A4179" s="257" t="str">
        <v>0504000008-2</v>
      </c>
      <c r="B4179" s="257" t="str">
        <v>0504000008</v>
      </c>
      <c r="C4179" s="257" t="str">
        <v>亚朵星球 小姜茶系列真丝眼罩</v>
      </c>
      <c r="D4179" s="257"/>
      <c r="E4179" s="257"/>
      <c r="F4179" s="257" t="str">
        <v>嫩芽绿</v>
      </c>
      <c r="G4179" s="231"/>
      <c r="H4179" s="231"/>
      <c r="I4179" s="231"/>
      <c r="J4179" s="231"/>
      <c r="K4179" s="231"/>
      <c r="L4179" s="231"/>
      <c r="M4179" s="231"/>
      <c r="N4179" s="231"/>
      <c r="O4179" s="231"/>
      <c r="P4179" s="231"/>
      <c r="Q4179" s="231"/>
      <c r="R4179" s="231"/>
      <c r="S4179" s="231"/>
      <c r="T4179" s="231"/>
    </row>
    <row r="4180">
      <c r="A4180" s="257" t="str">
        <v>0502000144-1</v>
      </c>
      <c r="B4180" s="257" t="str">
        <v>0502000144</v>
      </c>
      <c r="C4180" s="257" t="str">
        <v>atlanticbeach 三角连体泳衣B20W05038</v>
      </c>
      <c r="D4180" s="257"/>
      <c r="E4180" s="257"/>
      <c r="F4180" s="257" t="str">
        <v>蓝色XS</v>
      </c>
      <c r="G4180" s="231"/>
      <c r="H4180" s="231"/>
      <c r="I4180" s="231"/>
      <c r="J4180" s="231"/>
      <c r="K4180" s="231"/>
      <c r="L4180" s="231"/>
      <c r="M4180" s="231"/>
      <c r="N4180" s="231"/>
      <c r="O4180" s="231"/>
      <c r="P4180" s="231"/>
      <c r="Q4180" s="231"/>
      <c r="R4180" s="231"/>
      <c r="S4180" s="231"/>
      <c r="T4180" s="231"/>
    </row>
    <row r="4181">
      <c r="A4181" s="257" t="str">
        <v>0502000144-2</v>
      </c>
      <c r="B4181" s="257" t="str">
        <v>0502000144</v>
      </c>
      <c r="C4181" s="257" t="str">
        <v>atlanticbeach 三角连体泳衣B20W05038</v>
      </c>
      <c r="D4181" s="257"/>
      <c r="E4181" s="257"/>
      <c r="F4181" s="257" t="str">
        <v>蓝色S</v>
      </c>
      <c r="G4181" s="231"/>
      <c r="H4181" s="231"/>
      <c r="I4181" s="231"/>
      <c r="J4181" s="231"/>
      <c r="K4181" s="231"/>
      <c r="L4181" s="231"/>
      <c r="M4181" s="231"/>
      <c r="N4181" s="231"/>
      <c r="O4181" s="231"/>
      <c r="P4181" s="231"/>
      <c r="Q4181" s="231"/>
      <c r="R4181" s="231"/>
      <c r="S4181" s="231"/>
      <c r="T4181" s="231"/>
    </row>
    <row r="4182">
      <c r="A4182" s="257" t="str">
        <v>0502000144-3</v>
      </c>
      <c r="B4182" s="257" t="str">
        <v>0502000144</v>
      </c>
      <c r="C4182" s="257" t="str">
        <v>atlanticbeach 三角连体泳衣B20W05038</v>
      </c>
      <c r="D4182" s="257"/>
      <c r="E4182" s="257"/>
      <c r="F4182" s="257" t="str">
        <v>蓝色M</v>
      </c>
      <c r="G4182" s="231"/>
      <c r="H4182" s="231"/>
      <c r="I4182" s="231"/>
      <c r="J4182" s="231"/>
      <c r="K4182" s="231"/>
      <c r="L4182" s="231"/>
      <c r="M4182" s="231"/>
      <c r="N4182" s="231"/>
      <c r="O4182" s="231"/>
      <c r="P4182" s="231"/>
      <c r="Q4182" s="231"/>
      <c r="R4182" s="231"/>
      <c r="S4182" s="231"/>
      <c r="T4182" s="231"/>
    </row>
    <row r="4183">
      <c r="A4183" s="257" t="str">
        <v>0502000144-4</v>
      </c>
      <c r="B4183" s="257" t="str">
        <v>0502000144</v>
      </c>
      <c r="C4183" s="257" t="str">
        <v>atlanticbeach 三角连体泳衣B20W05038</v>
      </c>
      <c r="D4183" s="257"/>
      <c r="E4183" s="257"/>
      <c r="F4183" s="257" t="str">
        <v>蓝色L</v>
      </c>
      <c r="G4183" s="231"/>
      <c r="H4183" s="231"/>
      <c r="I4183" s="231"/>
      <c r="J4183" s="231"/>
      <c r="K4183" s="231"/>
      <c r="L4183" s="231"/>
      <c r="M4183" s="231"/>
      <c r="N4183" s="231"/>
      <c r="O4183" s="231"/>
      <c r="P4183" s="231"/>
      <c r="Q4183" s="231"/>
      <c r="R4183" s="231"/>
      <c r="S4183" s="231"/>
      <c r="T4183" s="231"/>
    </row>
    <row r="4184">
      <c r="A4184" s="257" t="str">
        <v>0502000144-7</v>
      </c>
      <c r="B4184" s="257" t="str">
        <v>0502000144</v>
      </c>
      <c r="C4184" s="257" t="str">
        <v>atlanticbeach 三角连体泳衣B20W05038</v>
      </c>
      <c r="D4184" s="257"/>
      <c r="E4184" s="257"/>
      <c r="F4184" s="257" t="str">
        <v>白色M</v>
      </c>
      <c r="G4184" s="231"/>
      <c r="H4184" s="231"/>
      <c r="I4184" s="231"/>
      <c r="J4184" s="231"/>
      <c r="K4184" s="231"/>
      <c r="L4184" s="231"/>
      <c r="M4184" s="231"/>
      <c r="N4184" s="231"/>
      <c r="O4184" s="231"/>
      <c r="P4184" s="231"/>
      <c r="Q4184" s="231"/>
      <c r="R4184" s="231"/>
      <c r="S4184" s="231"/>
      <c r="T4184" s="231"/>
    </row>
    <row r="4185">
      <c r="A4185" s="257" t="str">
        <v>0502000144-8</v>
      </c>
      <c r="B4185" s="257" t="str">
        <v>0502000144</v>
      </c>
      <c r="C4185" s="257" t="str">
        <v>atlanticbeach 三角连体泳衣B20W05038</v>
      </c>
      <c r="D4185" s="257"/>
      <c r="E4185" s="257"/>
      <c r="F4185" s="257" t="str">
        <v>白色L</v>
      </c>
      <c r="G4185" s="231"/>
      <c r="H4185" s="231"/>
      <c r="I4185" s="231"/>
      <c r="J4185" s="231"/>
      <c r="K4185" s="231"/>
      <c r="L4185" s="231"/>
      <c r="M4185" s="231"/>
      <c r="N4185" s="231"/>
      <c r="O4185" s="231"/>
      <c r="P4185" s="231"/>
      <c r="Q4185" s="231"/>
      <c r="R4185" s="231"/>
      <c r="S4185" s="231"/>
      <c r="T4185" s="231"/>
    </row>
    <row r="4186">
      <c r="A4186" s="257" t="str">
        <v>0502000145-2</v>
      </c>
      <c r="B4186" s="257" t="str">
        <v>0502000145</v>
      </c>
      <c r="C4186" s="257" t="str">
        <v>atlanticbeach 三角连体泳衣BC21W15021</v>
      </c>
      <c r="D4186" s="257"/>
      <c r="E4186" s="257"/>
      <c r="F4186" s="257" t="str">
        <v>绿色S</v>
      </c>
      <c r="G4186" s="231"/>
      <c r="H4186" s="231"/>
      <c r="I4186" s="231"/>
      <c r="J4186" s="231"/>
      <c r="K4186" s="231"/>
      <c r="L4186" s="231"/>
      <c r="M4186" s="231"/>
      <c r="N4186" s="231"/>
      <c r="O4186" s="231"/>
      <c r="P4186" s="231"/>
      <c r="Q4186" s="231"/>
      <c r="R4186" s="231"/>
      <c r="S4186" s="231"/>
      <c r="T4186" s="231"/>
    </row>
    <row r="4187">
      <c r="A4187" s="257" t="str">
        <v>0502000145-4</v>
      </c>
      <c r="B4187" s="257" t="str">
        <v>0502000145</v>
      </c>
      <c r="C4187" s="257" t="str">
        <v>atlanticbeach 三角连体泳衣BC21W15021</v>
      </c>
      <c r="D4187" s="257"/>
      <c r="E4187" s="257"/>
      <c r="F4187" s="257" t="str">
        <v>绿色L</v>
      </c>
      <c r="G4187" s="231"/>
      <c r="H4187" s="231"/>
      <c r="I4187" s="231"/>
      <c r="J4187" s="231"/>
      <c r="K4187" s="231"/>
      <c r="L4187" s="231"/>
      <c r="M4187" s="231"/>
      <c r="N4187" s="231"/>
      <c r="O4187" s="231"/>
      <c r="P4187" s="231"/>
      <c r="Q4187" s="231"/>
      <c r="R4187" s="231"/>
      <c r="S4187" s="231"/>
      <c r="T4187" s="231"/>
    </row>
    <row r="4188">
      <c r="A4188" s="257" t="str">
        <v>0502000145-7</v>
      </c>
      <c r="B4188" s="257" t="str">
        <v>0502000145</v>
      </c>
      <c r="C4188" s="257" t="str">
        <v>atlanticbeach 三角连体泳衣BC21W15021</v>
      </c>
      <c r="D4188" s="257"/>
      <c r="E4188" s="257"/>
      <c r="F4188" s="257" t="str">
        <v>粉色M</v>
      </c>
      <c r="G4188" s="231"/>
      <c r="H4188" s="231"/>
      <c r="I4188" s="231"/>
      <c r="J4188" s="231"/>
      <c r="K4188" s="231"/>
      <c r="L4188" s="231"/>
      <c r="M4188" s="231"/>
      <c r="N4188" s="231"/>
      <c r="O4188" s="231"/>
      <c r="P4188" s="231"/>
      <c r="Q4188" s="231"/>
      <c r="R4188" s="231"/>
      <c r="S4188" s="231"/>
      <c r="T4188" s="231"/>
    </row>
    <row r="4189">
      <c r="A4189" s="257" t="str">
        <v>0502000145-8</v>
      </c>
      <c r="B4189" s="257" t="str">
        <v>0502000145</v>
      </c>
      <c r="C4189" s="257" t="str">
        <v>atlanticbeach 三角连体泳衣BC21W15021</v>
      </c>
      <c r="D4189" s="257"/>
      <c r="E4189" s="257"/>
      <c r="F4189" s="257" t="str">
        <v>粉色L</v>
      </c>
      <c r="G4189" s="231"/>
      <c r="H4189" s="231"/>
      <c r="I4189" s="231"/>
      <c r="J4189" s="231"/>
      <c r="K4189" s="231"/>
      <c r="L4189" s="231"/>
      <c r="M4189" s="231"/>
      <c r="N4189" s="231"/>
      <c r="O4189" s="231"/>
      <c r="P4189" s="231"/>
      <c r="Q4189" s="231"/>
      <c r="R4189" s="231"/>
      <c r="S4189" s="231"/>
      <c r="T4189" s="231"/>
    </row>
    <row r="4190">
      <c r="A4190" s="257" t="str">
        <v>0502000146-2</v>
      </c>
      <c r="B4190" s="257" t="str">
        <v>0502000146</v>
      </c>
      <c r="C4190" s="257" t="str">
        <v>atlanticbeach 三角连体泳衣BC21W15039</v>
      </c>
      <c r="D4190" s="257"/>
      <c r="E4190" s="257"/>
      <c r="F4190" s="257" t="str">
        <v>黑色S</v>
      </c>
      <c r="G4190" s="231"/>
      <c r="H4190" s="231"/>
      <c r="I4190" s="231"/>
      <c r="J4190" s="231"/>
      <c r="K4190" s="231"/>
      <c r="L4190" s="231"/>
      <c r="M4190" s="231"/>
      <c r="N4190" s="231"/>
      <c r="O4190" s="231"/>
      <c r="P4190" s="231"/>
      <c r="Q4190" s="231"/>
      <c r="R4190" s="231"/>
      <c r="S4190" s="231"/>
      <c r="T4190" s="231"/>
    </row>
    <row r="4191">
      <c r="A4191" s="257" t="str">
        <v>0502000146-3</v>
      </c>
      <c r="B4191" s="257" t="str">
        <v>0502000146</v>
      </c>
      <c r="C4191" s="257" t="str">
        <v>atlanticbeach 三角连体泳衣BC21W15039</v>
      </c>
      <c r="D4191" s="257"/>
      <c r="E4191" s="257"/>
      <c r="F4191" s="257" t="str">
        <v>黑色M</v>
      </c>
      <c r="G4191" s="231"/>
      <c r="H4191" s="231"/>
      <c r="I4191" s="231"/>
      <c r="J4191" s="231"/>
      <c r="K4191" s="231"/>
      <c r="L4191" s="231"/>
      <c r="M4191" s="231"/>
      <c r="N4191" s="231"/>
      <c r="O4191" s="231"/>
      <c r="P4191" s="231"/>
      <c r="Q4191" s="231"/>
      <c r="R4191" s="231"/>
      <c r="S4191" s="231"/>
      <c r="T4191" s="231"/>
    </row>
    <row r="4192">
      <c r="A4192" s="257" t="str">
        <v>0502000146-4</v>
      </c>
      <c r="B4192" s="257" t="str">
        <v>0502000146</v>
      </c>
      <c r="C4192" s="257" t="str">
        <v>atlanticbeach 三角连体泳衣BC21W15039</v>
      </c>
      <c r="D4192" s="257"/>
      <c r="E4192" s="257"/>
      <c r="F4192" s="257" t="str">
        <v>黑色L</v>
      </c>
      <c r="G4192" s="231"/>
      <c r="H4192" s="231"/>
      <c r="I4192" s="231"/>
      <c r="J4192" s="231"/>
      <c r="K4192" s="231"/>
      <c r="L4192" s="231"/>
      <c r="M4192" s="231"/>
      <c r="N4192" s="231"/>
      <c r="O4192" s="231"/>
      <c r="P4192" s="231"/>
      <c r="Q4192" s="231"/>
      <c r="R4192" s="231"/>
      <c r="S4192" s="231"/>
      <c r="T4192" s="231"/>
    </row>
    <row r="4193">
      <c r="A4193" s="257" t="str">
        <v>0502000146-6</v>
      </c>
      <c r="B4193" s="257" t="str">
        <v>0502000146</v>
      </c>
      <c r="C4193" s="257" t="str">
        <v>atlanticbeach 三角连体泳衣BC21W15039</v>
      </c>
      <c r="D4193" s="257"/>
      <c r="E4193" s="257"/>
      <c r="F4193" s="257" t="str">
        <v>绿色S</v>
      </c>
      <c r="G4193" s="231"/>
      <c r="H4193" s="231"/>
      <c r="I4193" s="231"/>
      <c r="J4193" s="231"/>
      <c r="K4193" s="231"/>
      <c r="L4193" s="231"/>
      <c r="M4193" s="231"/>
      <c r="N4193" s="231"/>
      <c r="O4193" s="231"/>
      <c r="P4193" s="231"/>
      <c r="Q4193" s="231"/>
      <c r="R4193" s="231"/>
      <c r="S4193" s="231"/>
      <c r="T4193" s="231"/>
    </row>
    <row r="4194">
      <c r="A4194" s="257" t="str">
        <v>0502000146-7</v>
      </c>
      <c r="B4194" s="257" t="str">
        <v>0502000146</v>
      </c>
      <c r="C4194" s="257" t="str">
        <v>atlanticbeach 三角连体泳衣BC21W15039</v>
      </c>
      <c r="D4194" s="257"/>
      <c r="E4194" s="257"/>
      <c r="F4194" s="257" t="str">
        <v>绿色M</v>
      </c>
      <c r="G4194" s="231"/>
      <c r="H4194" s="231"/>
      <c r="I4194" s="231"/>
      <c r="J4194" s="231"/>
      <c r="K4194" s="231"/>
      <c r="L4194" s="231"/>
      <c r="M4194" s="231"/>
      <c r="N4194" s="231"/>
      <c r="O4194" s="231"/>
      <c r="P4194" s="231"/>
      <c r="Q4194" s="231"/>
      <c r="R4194" s="231"/>
      <c r="S4194" s="231"/>
      <c r="T4194" s="231"/>
    </row>
    <row r="4195">
      <c r="A4195" s="257" t="str">
        <v>0502000147-2</v>
      </c>
      <c r="B4195" s="257" t="str">
        <v>0502000147</v>
      </c>
      <c r="C4195" s="257" t="str">
        <v>atlanticbeach 三角连体泳衣O18013</v>
      </c>
      <c r="D4195" s="257"/>
      <c r="E4195" s="257"/>
      <c r="F4195" s="257" t="str">
        <v>黑色S</v>
      </c>
      <c r="G4195" s="231"/>
      <c r="H4195" s="231"/>
      <c r="I4195" s="231"/>
      <c r="J4195" s="231"/>
      <c r="K4195" s="231"/>
      <c r="L4195" s="231"/>
      <c r="M4195" s="231"/>
      <c r="N4195" s="231"/>
      <c r="O4195" s="231"/>
      <c r="P4195" s="231"/>
      <c r="Q4195" s="231"/>
      <c r="R4195" s="231"/>
      <c r="S4195" s="231"/>
      <c r="T4195" s="231"/>
    </row>
    <row r="4196">
      <c r="A4196" s="257" t="str">
        <v>0502000147-3</v>
      </c>
      <c r="B4196" s="257" t="str">
        <v>0502000147</v>
      </c>
      <c r="C4196" s="257" t="str">
        <v>atlanticbeach 三角连体泳衣O18013</v>
      </c>
      <c r="D4196" s="257"/>
      <c r="E4196" s="257"/>
      <c r="F4196" s="257" t="str">
        <v>黑色M</v>
      </c>
      <c r="G4196" s="231"/>
      <c r="H4196" s="231"/>
      <c r="I4196" s="231"/>
      <c r="J4196" s="231"/>
      <c r="K4196" s="231"/>
      <c r="L4196" s="231"/>
      <c r="M4196" s="231"/>
      <c r="N4196" s="231"/>
      <c r="O4196" s="231"/>
      <c r="P4196" s="231"/>
      <c r="Q4196" s="231"/>
      <c r="R4196" s="231"/>
      <c r="S4196" s="231"/>
      <c r="T4196" s="231"/>
    </row>
    <row r="4197">
      <c r="A4197" s="257" t="str">
        <v>0502000147-6</v>
      </c>
      <c r="B4197" s="257" t="str">
        <v>0502000147</v>
      </c>
      <c r="C4197" s="257" t="str">
        <v>atlanticbeach 三角连体泳衣O18013</v>
      </c>
      <c r="D4197" s="257"/>
      <c r="E4197" s="257"/>
      <c r="F4197" s="257" t="str">
        <v>白色M</v>
      </c>
      <c r="G4197" s="231"/>
      <c r="H4197" s="231"/>
      <c r="I4197" s="231"/>
      <c r="J4197" s="231"/>
      <c r="K4197" s="231"/>
      <c r="L4197" s="231"/>
      <c r="M4197" s="231"/>
      <c r="N4197" s="231"/>
      <c r="O4197" s="231"/>
      <c r="P4197" s="231"/>
      <c r="Q4197" s="231"/>
      <c r="R4197" s="231"/>
      <c r="S4197" s="231"/>
      <c r="T4197" s="231"/>
    </row>
    <row r="4198">
      <c r="A4198" s="257" t="str">
        <v>0502000147-7</v>
      </c>
      <c r="B4198" s="257" t="str">
        <v>0502000147</v>
      </c>
      <c r="C4198" s="257" t="str">
        <v>atlanticbeach 三角连体泳衣O18013</v>
      </c>
      <c r="D4198" s="257"/>
      <c r="E4198" s="257"/>
      <c r="F4198" s="257" t="str">
        <v>白色L</v>
      </c>
      <c r="G4198" s="231"/>
      <c r="H4198" s="231"/>
      <c r="I4198" s="231"/>
      <c r="J4198" s="231"/>
      <c r="K4198" s="231"/>
      <c r="L4198" s="231"/>
      <c r="M4198" s="231"/>
      <c r="N4198" s="231"/>
      <c r="O4198" s="231"/>
      <c r="P4198" s="231"/>
      <c r="Q4198" s="231"/>
      <c r="R4198" s="231"/>
      <c r="S4198" s="231"/>
      <c r="T4198" s="231"/>
    </row>
    <row r="4199">
      <c r="A4199" s="257" t="str">
        <v>0502000148-1</v>
      </c>
      <c r="B4199" s="257" t="str">
        <v>0502000148</v>
      </c>
      <c r="C4199" s="257" t="str">
        <v>atlanticbeach 三角分体泳衣F19006</v>
      </c>
      <c r="D4199" s="257"/>
      <c r="E4199" s="257"/>
      <c r="F4199" s="257" t="str">
        <v>粉色S</v>
      </c>
      <c r="G4199" s="231"/>
      <c r="H4199" s="231"/>
      <c r="I4199" s="231"/>
      <c r="J4199" s="231"/>
      <c r="K4199" s="231"/>
      <c r="L4199" s="231"/>
      <c r="M4199" s="231"/>
      <c r="N4199" s="231"/>
      <c r="O4199" s="231"/>
      <c r="P4199" s="231"/>
      <c r="Q4199" s="231"/>
      <c r="R4199" s="231"/>
      <c r="S4199" s="231"/>
      <c r="T4199" s="231"/>
    </row>
    <row r="4200">
      <c r="A4200" s="257" t="str">
        <v>0502000148-4</v>
      </c>
      <c r="B4200" s="257" t="str">
        <v>0502000148</v>
      </c>
      <c r="C4200" s="257" t="str">
        <v>atlanticbeach 三角分体泳衣F19006</v>
      </c>
      <c r="D4200" s="257"/>
      <c r="E4200" s="257"/>
      <c r="F4200" s="257" t="str">
        <v>黄色XS</v>
      </c>
      <c r="G4200" s="231"/>
      <c r="H4200" s="231"/>
      <c r="I4200" s="231"/>
      <c r="J4200" s="231"/>
      <c r="K4200" s="231"/>
      <c r="L4200" s="231"/>
      <c r="M4200" s="231"/>
      <c r="N4200" s="231"/>
      <c r="O4200" s="231"/>
      <c r="P4200" s="231"/>
      <c r="Q4200" s="231"/>
      <c r="R4200" s="231"/>
      <c r="S4200" s="231"/>
      <c r="T4200" s="231"/>
    </row>
    <row r="4201">
      <c r="A4201" s="257" t="str">
        <v>0502000148-6</v>
      </c>
      <c r="B4201" s="257" t="str">
        <v>0502000148</v>
      </c>
      <c r="C4201" s="257" t="str">
        <v>atlanticbeach 三角分体泳衣F19006</v>
      </c>
      <c r="D4201" s="257"/>
      <c r="E4201" s="257"/>
      <c r="F4201" s="257" t="str">
        <v>黄色M</v>
      </c>
      <c r="G4201" s="231"/>
      <c r="H4201" s="231"/>
      <c r="I4201" s="231"/>
      <c r="J4201" s="231"/>
      <c r="K4201" s="231"/>
      <c r="L4201" s="231"/>
      <c r="M4201" s="231"/>
      <c r="N4201" s="231"/>
      <c r="O4201" s="231"/>
      <c r="P4201" s="231"/>
      <c r="Q4201" s="231"/>
      <c r="R4201" s="231"/>
      <c r="S4201" s="231"/>
      <c r="T4201" s="231"/>
    </row>
    <row r="4202">
      <c r="A4202" s="257" t="str">
        <v>1001000034-1</v>
      </c>
      <c r="B4202" s="257" t="str">
        <v>1001000034</v>
      </c>
      <c r="C4202" s="257" t="str">
        <v>Z2GO 圆满金秋中秋礼盒</v>
      </c>
      <c r="D4202" s="257"/>
      <c r="E4202" s="257"/>
      <c r="F4202" s="257" t="str">
        <v>默认</v>
      </c>
      <c r="G4202" s="231"/>
      <c r="H4202" s="231"/>
      <c r="I4202" s="231"/>
      <c r="J4202" s="231"/>
      <c r="K4202" s="231"/>
      <c r="L4202" s="231"/>
      <c r="M4202" s="231"/>
      <c r="N4202" s="231"/>
      <c r="O4202" s="231"/>
      <c r="P4202" s="231"/>
      <c r="Q4202" s="231"/>
      <c r="R4202" s="231"/>
      <c r="S4202" s="231"/>
      <c r="T4202" s="231"/>
    </row>
    <row r="4203">
      <c r="A4203" s="257" t="str">
        <v>0402100645-1-S</v>
      </c>
      <c r="B4203" s="257" t="str">
        <v>128000305001</v>
      </c>
      <c r="C4203" s="257" t="str">
        <v>亚朵星球 小姜茶系列暖姜家居服</v>
      </c>
      <c r="D4203" s="257"/>
      <c r="E4203" s="257"/>
      <c r="F4203" s="257" t="str">
        <v>嫩芽绿茶 S</v>
      </c>
      <c r="G4203" s="231"/>
      <c r="H4203" s="231"/>
      <c r="I4203" s="231"/>
      <c r="J4203" s="231"/>
      <c r="K4203" s="231"/>
      <c r="L4203" s="231"/>
      <c r="M4203" s="231"/>
      <c r="N4203" s="231"/>
      <c r="O4203" s="231"/>
      <c r="P4203" s="231"/>
      <c r="Q4203" s="231"/>
      <c r="R4203" s="231"/>
      <c r="S4203" s="231"/>
      <c r="T4203" s="231"/>
    </row>
    <row r="4204">
      <c r="A4204" s="257" t="str">
        <v>0402100645-1-M</v>
      </c>
      <c r="B4204" s="257" t="str">
        <v>128000305001</v>
      </c>
      <c r="C4204" s="257" t="str">
        <v>亚朵星球 小姜茶系列暖姜家居服</v>
      </c>
      <c r="D4204" s="257"/>
      <c r="E4204" s="257"/>
      <c r="F4204" s="257" t="str">
        <v>嫩芽绿茶 M</v>
      </c>
      <c r="G4204" s="231"/>
      <c r="H4204" s="231"/>
      <c r="I4204" s="231"/>
      <c r="J4204" s="231"/>
      <c r="K4204" s="231"/>
      <c r="L4204" s="231"/>
      <c r="M4204" s="231"/>
      <c r="N4204" s="231"/>
      <c r="O4204" s="231"/>
      <c r="P4204" s="231"/>
      <c r="Q4204" s="231"/>
      <c r="R4204" s="231"/>
      <c r="S4204" s="231"/>
      <c r="T4204" s="231"/>
    </row>
    <row r="4205">
      <c r="A4205" s="257" t="str">
        <v>0402100645-2-S</v>
      </c>
      <c r="B4205" s="257" t="str">
        <v>128000305001</v>
      </c>
      <c r="C4205" s="257" t="str">
        <v>亚朵星球 小姜茶系列暖姜家居服</v>
      </c>
      <c r="D4205" s="257"/>
      <c r="E4205" s="257"/>
      <c r="F4205" s="257" t="str">
        <v>蜂蜜姜茶 S</v>
      </c>
      <c r="G4205" s="231"/>
      <c r="H4205" s="231"/>
      <c r="I4205" s="231"/>
      <c r="J4205" s="231"/>
      <c r="K4205" s="231"/>
      <c r="L4205" s="231"/>
      <c r="M4205" s="231"/>
      <c r="N4205" s="231"/>
      <c r="O4205" s="231"/>
      <c r="P4205" s="231"/>
      <c r="Q4205" s="231"/>
      <c r="R4205" s="231"/>
      <c r="S4205" s="231"/>
      <c r="T4205" s="231"/>
    </row>
    <row r="4206">
      <c r="A4206" s="257" t="str">
        <v>0402100645-2-M</v>
      </c>
      <c r="B4206" s="257" t="str">
        <v>128000305001</v>
      </c>
      <c r="C4206" s="257" t="str">
        <v>亚朵星球 小姜茶系列暖姜家居服</v>
      </c>
      <c r="D4206" s="257"/>
      <c r="E4206" s="257"/>
      <c r="F4206" s="257" t="str">
        <v>蜂蜜姜茶 M</v>
      </c>
      <c r="G4206" s="231"/>
      <c r="H4206" s="231"/>
      <c r="I4206" s="231"/>
      <c r="J4206" s="231"/>
      <c r="K4206" s="231"/>
      <c r="L4206" s="231"/>
      <c r="M4206" s="231"/>
      <c r="N4206" s="231"/>
      <c r="O4206" s="231"/>
      <c r="P4206" s="231"/>
      <c r="Q4206" s="231"/>
      <c r="R4206" s="231"/>
      <c r="S4206" s="231"/>
      <c r="T4206" s="231"/>
    </row>
    <row r="4207">
      <c r="A4207" s="257" t="str">
        <v>128000305001151</v>
      </c>
      <c r="B4207" s="257" t="str">
        <v>128000305001</v>
      </c>
      <c r="C4207" s="257" t="str">
        <v>亚朵星球 小姜茶系列暖姜家居服</v>
      </c>
      <c r="D4207" s="257"/>
      <c r="E4207" s="257"/>
      <c r="F4207" s="257" t="str">
        <v>黑糖姜茶 L</v>
      </c>
      <c r="G4207" s="231"/>
      <c r="H4207" s="231"/>
      <c r="I4207" s="231"/>
      <c r="J4207" s="231"/>
      <c r="K4207" s="231"/>
      <c r="L4207" s="231"/>
      <c r="M4207" s="231"/>
      <c r="N4207" s="231"/>
      <c r="O4207" s="231"/>
      <c r="P4207" s="231"/>
      <c r="Q4207" s="231"/>
      <c r="R4207" s="231"/>
      <c r="S4207" s="231"/>
      <c r="T4207" s="231"/>
    </row>
    <row r="4208">
      <c r="A4208" s="257" t="str">
        <v>128000305001154</v>
      </c>
      <c r="B4208" s="257" t="str">
        <v>128000305001</v>
      </c>
      <c r="C4208" s="257" t="str">
        <v>亚朵星球 小姜茶系列暖姜家居服</v>
      </c>
      <c r="D4208" s="257"/>
      <c r="E4208" s="257"/>
      <c r="F4208" s="257" t="str">
        <v>黑糖姜茶 XL</v>
      </c>
      <c r="G4208" s="231"/>
      <c r="H4208" s="231"/>
      <c r="I4208" s="231"/>
      <c r="J4208" s="231"/>
      <c r="K4208" s="231"/>
      <c r="L4208" s="231"/>
      <c r="M4208" s="231"/>
      <c r="N4208" s="231"/>
      <c r="O4208" s="231"/>
      <c r="P4208" s="231"/>
      <c r="Q4208" s="231"/>
      <c r="R4208" s="231"/>
      <c r="S4208" s="231"/>
      <c r="T4208" s="231"/>
    </row>
    <row r="4209">
      <c r="A4209" s="257" t="str">
        <v>1280003050011642</v>
      </c>
      <c r="B4209" s="257" t="str">
        <v>128000305001</v>
      </c>
      <c r="C4209" s="257" t="str">
        <v>亚朵星球 小姜茶系列暖姜家居服</v>
      </c>
      <c r="D4209" s="257"/>
      <c r="E4209" s="257"/>
      <c r="F4209" s="257" t="str">
        <v>柔灰紫 M</v>
      </c>
      <c r="G4209" s="231"/>
      <c r="H4209" s="231"/>
      <c r="I4209" s="231"/>
      <c r="J4209" s="231"/>
      <c r="K4209" s="231"/>
      <c r="L4209" s="231"/>
      <c r="M4209" s="231"/>
      <c r="N4209" s="231"/>
      <c r="O4209" s="231"/>
      <c r="P4209" s="231"/>
      <c r="Q4209" s="231"/>
      <c r="R4209" s="231"/>
      <c r="S4209" s="231"/>
      <c r="T4209" s="231"/>
    </row>
    <row r="4210">
      <c r="A4210" s="257" t="str">
        <v>1280003050011641</v>
      </c>
      <c r="B4210" s="257" t="str">
        <v>128000305001</v>
      </c>
      <c r="C4210" s="257" t="str">
        <v>亚朵星球 小姜茶系列暖姜家居服</v>
      </c>
      <c r="D4210" s="257"/>
      <c r="E4210" s="257"/>
      <c r="F4210" s="257" t="str">
        <v>柔灰紫 L</v>
      </c>
      <c r="G4210" s="231"/>
      <c r="H4210" s="231"/>
      <c r="I4210" s="231"/>
      <c r="J4210" s="231"/>
      <c r="K4210" s="231"/>
      <c r="L4210" s="231"/>
      <c r="M4210" s="231"/>
      <c r="N4210" s="231"/>
      <c r="O4210" s="231"/>
      <c r="P4210" s="231"/>
      <c r="Q4210" s="231"/>
      <c r="R4210" s="231"/>
      <c r="S4210" s="231"/>
      <c r="T4210" s="231"/>
    </row>
    <row r="4211">
      <c r="A4211" s="257" t="str">
        <v>1280003050011652</v>
      </c>
      <c r="B4211" s="257" t="str">
        <v>128000305001</v>
      </c>
      <c r="C4211" s="257" t="str">
        <v>亚朵星球 小姜茶系列暖姜家居服</v>
      </c>
      <c r="D4211" s="257"/>
      <c r="E4211" s="257"/>
      <c r="F4211" s="257" t="str">
        <v>雾白黄 M</v>
      </c>
      <c r="G4211" s="231"/>
      <c r="H4211" s="231"/>
      <c r="I4211" s="231"/>
      <c r="J4211" s="231"/>
      <c r="K4211" s="231"/>
      <c r="L4211" s="231"/>
      <c r="M4211" s="231"/>
      <c r="N4211" s="231"/>
      <c r="O4211" s="231"/>
      <c r="P4211" s="231"/>
      <c r="Q4211" s="231"/>
      <c r="R4211" s="231"/>
      <c r="S4211" s="231"/>
      <c r="T4211" s="231"/>
    </row>
    <row r="4212">
      <c r="A4212" s="257" t="str">
        <v>1280003050011651</v>
      </c>
      <c r="B4212" s="257" t="str">
        <v>128000305001</v>
      </c>
      <c r="C4212" s="257" t="str">
        <v>亚朵星球 小姜茶系列暖姜家居服</v>
      </c>
      <c r="D4212" s="257"/>
      <c r="E4212" s="257"/>
      <c r="F4212" s="257" t="str">
        <v>雾白黄 L</v>
      </c>
      <c r="G4212" s="231"/>
      <c r="H4212" s="231"/>
      <c r="I4212" s="231"/>
      <c r="J4212" s="231"/>
      <c r="K4212" s="231"/>
      <c r="L4212" s="231"/>
      <c r="M4212" s="231"/>
      <c r="N4212" s="231"/>
      <c r="O4212" s="231"/>
      <c r="P4212" s="231"/>
      <c r="Q4212" s="231"/>
      <c r="R4212" s="231"/>
      <c r="S4212" s="231"/>
      <c r="T4212" s="231"/>
    </row>
    <row r="4213">
      <c r="A4213" s="257" t="str">
        <v>0502000149-1</v>
      </c>
      <c r="B4213" s="257" t="str">
        <v>0502000149</v>
      </c>
      <c r="C4213" s="257" t="str">
        <v>洛斐DOT圆点蓝牙机械键盘鼠标小黄鸭系列</v>
      </c>
      <c r="D4213" s="257"/>
      <c r="E4213" s="257"/>
      <c r="F4213" s="257" t="str">
        <v>键盘</v>
      </c>
      <c r="G4213" s="231"/>
      <c r="H4213" s="231"/>
      <c r="I4213" s="231"/>
      <c r="J4213" s="231"/>
      <c r="K4213" s="231"/>
      <c r="L4213" s="231"/>
      <c r="M4213" s="231"/>
      <c r="N4213" s="231"/>
      <c r="O4213" s="231"/>
      <c r="P4213" s="231"/>
      <c r="Q4213" s="231"/>
      <c r="R4213" s="231"/>
      <c r="S4213" s="231"/>
      <c r="T4213" s="231"/>
    </row>
    <row r="4214">
      <c r="A4214" s="257" t="str">
        <v>0502000150-2</v>
      </c>
      <c r="B4214" s="257" t="str">
        <v>0502000150</v>
      </c>
      <c r="C4214" s="257" t="str">
        <v>LOFREE洛斐玫瑰金绽放系列</v>
      </c>
      <c r="D4214" s="257"/>
      <c r="E4214" s="257"/>
      <c r="F4214" s="257" t="str">
        <v>键盘+鼠标</v>
      </c>
      <c r="G4214" s="231"/>
      <c r="H4214" s="231"/>
      <c r="I4214" s="231"/>
      <c r="J4214" s="231"/>
      <c r="K4214" s="231"/>
      <c r="L4214" s="231"/>
      <c r="M4214" s="231"/>
      <c r="N4214" s="231"/>
      <c r="O4214" s="231"/>
      <c r="P4214" s="231"/>
      <c r="Q4214" s="231"/>
      <c r="R4214" s="231"/>
      <c r="S4214" s="231"/>
      <c r="T4214" s="231"/>
    </row>
    <row r="4215">
      <c r="A4215" s="257" t="str">
        <v>0502000150-3</v>
      </c>
      <c r="B4215" s="257" t="str">
        <v>0502000150</v>
      </c>
      <c r="C4215" s="257" t="str">
        <v>LOFREE洛斐玫瑰金绽放系列</v>
      </c>
      <c r="D4215" s="257"/>
      <c r="E4215" s="257"/>
      <c r="F4215" s="257" t="str">
        <v>键盘+鼠标+计算器</v>
      </c>
      <c r="G4215" s="231"/>
      <c r="H4215" s="231"/>
      <c r="I4215" s="231"/>
      <c r="J4215" s="231"/>
      <c r="K4215" s="231"/>
      <c r="L4215" s="231"/>
      <c r="M4215" s="231"/>
      <c r="N4215" s="231"/>
      <c r="O4215" s="231"/>
      <c r="P4215" s="231"/>
      <c r="Q4215" s="231"/>
      <c r="R4215" s="231"/>
      <c r="S4215" s="231"/>
      <c r="T4215" s="231"/>
    </row>
    <row r="4216">
      <c r="A4216" s="257" t="str">
        <v>0502000151-1</v>
      </c>
      <c r="B4216" s="257" t="str">
        <v>0502000151</v>
      </c>
      <c r="C4216" s="257" t="str">
        <v>LOFREE洛斐奶茶系列</v>
      </c>
      <c r="D4216" s="257"/>
      <c r="E4216" s="257"/>
      <c r="F4216" s="257" t="str">
        <v>键盘</v>
      </c>
      <c r="G4216" s="231"/>
      <c r="H4216" s="231"/>
      <c r="I4216" s="231"/>
      <c r="J4216" s="231"/>
      <c r="K4216" s="231"/>
      <c r="L4216" s="231"/>
      <c r="M4216" s="231"/>
      <c r="N4216" s="231"/>
      <c r="O4216" s="231"/>
      <c r="P4216" s="231"/>
      <c r="Q4216" s="231"/>
      <c r="R4216" s="231"/>
      <c r="S4216" s="231"/>
      <c r="T4216" s="231"/>
    </row>
    <row r="4217">
      <c r="A4217" s="257" t="str">
        <v>0502000151-2</v>
      </c>
      <c r="B4217" s="257" t="str">
        <v>0502000151</v>
      </c>
      <c r="C4217" s="257" t="str">
        <v>LOFREE洛斐奶茶系列</v>
      </c>
      <c r="D4217" s="257"/>
      <c r="E4217" s="257"/>
      <c r="F4217" s="257" t="str">
        <v>键盘+鼠标</v>
      </c>
      <c r="G4217" s="231"/>
      <c r="H4217" s="231"/>
      <c r="I4217" s="231"/>
      <c r="J4217" s="231"/>
      <c r="K4217" s="231"/>
      <c r="L4217" s="231"/>
      <c r="M4217" s="231"/>
      <c r="N4217" s="231"/>
      <c r="O4217" s="231"/>
      <c r="P4217" s="231"/>
      <c r="Q4217" s="231"/>
      <c r="R4217" s="231"/>
      <c r="S4217" s="231"/>
      <c r="T4217" s="231"/>
    </row>
    <row r="4218">
      <c r="A4218" s="257" t="str">
        <v>0502000153-1</v>
      </c>
      <c r="B4218" s="257" t="str">
        <v>0502000153</v>
      </c>
      <c r="C4218" s="257" t="str">
        <v>Lofree洛斐 1%双模机械键盘</v>
      </c>
      <c r="D4218" s="257"/>
      <c r="E4218" s="257"/>
      <c r="F4218" s="257" t="str">
        <v>1%透明键盘</v>
      </c>
      <c r="G4218" s="231"/>
      <c r="H4218" s="231"/>
      <c r="I4218" s="231"/>
      <c r="J4218" s="231"/>
      <c r="K4218" s="231"/>
      <c r="L4218" s="231"/>
      <c r="M4218" s="231"/>
      <c r="N4218" s="231"/>
      <c r="O4218" s="231"/>
      <c r="P4218" s="231"/>
      <c r="Q4218" s="231"/>
      <c r="R4218" s="231"/>
      <c r="S4218" s="231"/>
      <c r="T4218" s="231"/>
    </row>
    <row r="4219">
      <c r="A4219" s="257" t="str">
        <v>0502000154-1</v>
      </c>
      <c r="B4219" s="257" t="str">
        <v>0502000154</v>
      </c>
      <c r="C4219" s="257" t="str">
        <v>Lofree洛斐 小浪蓝牙机械键盘</v>
      </c>
      <c r="D4219" s="257"/>
      <c r="E4219" s="257"/>
      <c r="F4219" s="257" t="str">
        <v>绿色</v>
      </c>
      <c r="G4219" s="231"/>
      <c r="H4219" s="231"/>
      <c r="I4219" s="231"/>
      <c r="J4219" s="231"/>
      <c r="K4219" s="231"/>
      <c r="L4219" s="231"/>
      <c r="M4219" s="231"/>
      <c r="N4219" s="231"/>
      <c r="O4219" s="231"/>
      <c r="P4219" s="231"/>
      <c r="Q4219" s="231"/>
      <c r="R4219" s="231"/>
      <c r="S4219" s="231"/>
      <c r="T4219" s="231"/>
    </row>
    <row r="4220">
      <c r="A4220" s="257" t="str">
        <v>0502000154-2</v>
      </c>
      <c r="B4220" s="257" t="str">
        <v>0502000154</v>
      </c>
      <c r="C4220" s="257" t="str">
        <v>Lofree洛斐 小浪蓝牙机械键盘</v>
      </c>
      <c r="D4220" s="257"/>
      <c r="E4220" s="257"/>
      <c r="F4220" s="257" t="str">
        <v>灰色</v>
      </c>
      <c r="G4220" s="231"/>
      <c r="H4220" s="231"/>
      <c r="I4220" s="231"/>
      <c r="J4220" s="231"/>
      <c r="K4220" s="231"/>
      <c r="L4220" s="231"/>
      <c r="M4220" s="231"/>
      <c r="N4220" s="231"/>
      <c r="O4220" s="231"/>
      <c r="P4220" s="231"/>
      <c r="Q4220" s="231"/>
      <c r="R4220" s="231"/>
      <c r="S4220" s="231"/>
      <c r="T4220" s="231"/>
    </row>
    <row r="4221">
      <c r="A4221" s="257" t="str">
        <v>0103000035-1</v>
      </c>
      <c r="B4221" s="257" t="str">
        <v>0103000035</v>
      </c>
      <c r="C4221" s="257" t="str">
        <v>亚朵星球 小姜茶系列暖姜蓬蓬冬被</v>
      </c>
      <c r="D4221" s="257"/>
      <c r="E4221" s="257"/>
      <c r="F4221" s="257" t="str">
        <v>150*210（冬被）</v>
      </c>
      <c r="G4221" s="231"/>
      <c r="H4221" s="231"/>
      <c r="I4221" s="231"/>
      <c r="J4221" s="231"/>
      <c r="K4221" s="231"/>
      <c r="L4221" s="231"/>
      <c r="M4221" s="231"/>
      <c r="N4221" s="231"/>
      <c r="O4221" s="231"/>
      <c r="P4221" s="231"/>
      <c r="Q4221" s="231"/>
      <c r="R4221" s="231"/>
      <c r="S4221" s="231"/>
      <c r="T4221" s="231"/>
    </row>
    <row r="4222">
      <c r="A4222" s="257" t="str">
        <v>0103000035-2</v>
      </c>
      <c r="B4222" s="257" t="str">
        <v>0103000035</v>
      </c>
      <c r="C4222" s="257" t="str">
        <v>亚朵星球 小姜茶系列暖姜蓬蓬冬被</v>
      </c>
      <c r="D4222" s="257"/>
      <c r="E4222" s="257"/>
      <c r="F4222" s="257" t="str">
        <v>颜色:杏仁白,床品尺寸:200*230cm</v>
      </c>
      <c r="G4222" s="231"/>
      <c r="H4222" s="231"/>
      <c r="I4222" s="231"/>
      <c r="J4222" s="231"/>
      <c r="K4222" s="231"/>
      <c r="L4222" s="231"/>
      <c r="M4222" s="231"/>
      <c r="N4222" s="231"/>
      <c r="O4222" s="231"/>
      <c r="P4222" s="231"/>
      <c r="Q4222" s="231"/>
      <c r="R4222" s="231"/>
      <c r="S4222" s="231"/>
      <c r="T4222" s="231"/>
    </row>
    <row r="4223">
      <c r="A4223" s="257" t="str">
        <v>0103000035-3</v>
      </c>
      <c r="B4223" s="257" t="str">
        <v>0103000035</v>
      </c>
      <c r="C4223" s="257" t="str">
        <v>亚朵星球 小姜茶系列暖姜蓬蓬冬被</v>
      </c>
      <c r="D4223" s="257"/>
      <c r="E4223" s="257"/>
      <c r="F4223" s="257" t="str">
        <v>220*240（冬被）</v>
      </c>
      <c r="G4223" s="231"/>
      <c r="H4223" s="231"/>
      <c r="I4223" s="231"/>
      <c r="J4223" s="231"/>
      <c r="K4223" s="231"/>
      <c r="L4223" s="231"/>
      <c r="M4223" s="231"/>
      <c r="N4223" s="231"/>
      <c r="O4223" s="231"/>
      <c r="P4223" s="231"/>
      <c r="Q4223" s="231"/>
      <c r="R4223" s="231"/>
      <c r="S4223" s="231"/>
      <c r="T4223" s="231"/>
    </row>
    <row r="4224">
      <c r="A4224" s="257" t="str">
        <v>5.ZH.03.0352</v>
      </c>
      <c r="B4224" s="257" t="str">
        <v>5.ZH.03</v>
      </c>
      <c r="C4224" s="257" t="str">
        <v>永璞闪萃常温咖啡浓缩液2盒装</v>
      </c>
      <c r="D4224" s="257"/>
      <c r="E4224" s="257"/>
      <c r="F4224" s="257" t="str">
        <v>【曼特宁*1+茉莉*1】</v>
      </c>
      <c r="G4224" s="231"/>
      <c r="H4224" s="231"/>
      <c r="I4224" s="231"/>
      <c r="J4224" s="231"/>
      <c r="K4224" s="231"/>
      <c r="L4224" s="231"/>
      <c r="M4224" s="231"/>
      <c r="N4224" s="231"/>
      <c r="O4224" s="231"/>
      <c r="P4224" s="231"/>
      <c r="Q4224" s="231"/>
      <c r="R4224" s="231"/>
      <c r="S4224" s="231"/>
      <c r="T4224" s="231"/>
    </row>
    <row r="4225">
      <c r="A4225" s="257" t="str">
        <v>5.ZH.03.0351</v>
      </c>
      <c r="B4225" s="257" t="str">
        <v>5.ZH.03</v>
      </c>
      <c r="C4225" s="257" t="str">
        <v>永璞闪萃常温咖啡浓缩液2盒装</v>
      </c>
      <c r="D4225" s="257"/>
      <c r="E4225" s="257"/>
      <c r="F4225" s="257" t="str">
        <v>【2.0云南*1+茉莉*1】</v>
      </c>
      <c r="G4225" s="231"/>
      <c r="H4225" s="231"/>
      <c r="I4225" s="231"/>
      <c r="J4225" s="231"/>
      <c r="K4225" s="231"/>
      <c r="L4225" s="231"/>
      <c r="M4225" s="231"/>
      <c r="N4225" s="231"/>
      <c r="O4225" s="231"/>
      <c r="P4225" s="231"/>
      <c r="Q4225" s="231"/>
      <c r="R4225" s="231"/>
      <c r="S4225" s="231"/>
      <c r="T4225" s="231"/>
    </row>
    <row r="4226">
      <c r="A4226" s="257" t="str">
        <v>5.ZH.03.0350</v>
      </c>
      <c r="B4226" s="257" t="str">
        <v>5.ZH.03</v>
      </c>
      <c r="C4226" s="257" t="str">
        <v>永璞闪萃常温咖啡浓缩液2盒装</v>
      </c>
      <c r="D4226" s="257"/>
      <c r="E4226" s="257"/>
      <c r="F4226" s="257" t="str">
        <v>【2.0云南*1+曼特宁*1】</v>
      </c>
      <c r="G4226" s="231"/>
      <c r="H4226" s="231"/>
      <c r="I4226" s="231"/>
      <c r="J4226" s="231"/>
      <c r="K4226" s="231"/>
      <c r="L4226" s="231"/>
      <c r="M4226" s="231"/>
      <c r="N4226" s="231"/>
      <c r="O4226" s="231"/>
      <c r="P4226" s="231"/>
      <c r="Q4226" s="231"/>
      <c r="R4226" s="231"/>
      <c r="S4226" s="231"/>
      <c r="T4226" s="231"/>
    </row>
    <row r="4227">
      <c r="A4227" s="257" t="str">
        <v>5.ZH.03.0349</v>
      </c>
      <c r="B4227" s="257" t="str">
        <v>5.ZH.03</v>
      </c>
      <c r="C4227" s="257" t="str">
        <v>永璞闪萃常温咖啡浓缩液2盒装</v>
      </c>
      <c r="D4227" s="257"/>
      <c r="E4227" s="257"/>
      <c r="F4227" s="257" t="str">
        <v>【曼特宁*2】</v>
      </c>
      <c r="G4227" s="231"/>
      <c r="H4227" s="231"/>
      <c r="I4227" s="231"/>
      <c r="J4227" s="231"/>
      <c r="K4227" s="231"/>
      <c r="L4227" s="231"/>
      <c r="M4227" s="231"/>
      <c r="N4227" s="231"/>
      <c r="O4227" s="231"/>
      <c r="P4227" s="231"/>
      <c r="Q4227" s="231"/>
      <c r="R4227" s="231"/>
      <c r="S4227" s="231"/>
      <c r="T4227" s="231"/>
    </row>
    <row r="4228">
      <c r="A4228" s="257" t="str">
        <v>5.ZH.03.0348</v>
      </c>
      <c r="B4228" s="257" t="str">
        <v>5.ZH.03</v>
      </c>
      <c r="C4228" s="257" t="str">
        <v>永璞闪萃常温咖啡浓缩液2盒装</v>
      </c>
      <c r="D4228" s="257"/>
      <c r="E4228" s="257"/>
      <c r="F4228" s="257" t="str">
        <v>【2.0云南*2】</v>
      </c>
      <c r="G4228" s="231"/>
      <c r="H4228" s="231"/>
      <c r="I4228" s="231"/>
      <c r="J4228" s="231"/>
      <c r="K4228" s="231"/>
      <c r="L4228" s="231"/>
      <c r="M4228" s="231"/>
      <c r="N4228" s="231"/>
      <c r="O4228" s="231"/>
      <c r="P4228" s="231"/>
      <c r="Q4228" s="231"/>
      <c r="R4228" s="231"/>
      <c r="S4228" s="231"/>
      <c r="T4228" s="231"/>
    </row>
    <row r="4229">
      <c r="A4229" s="257" t="str">
        <v>5.ZH.03.0347</v>
      </c>
      <c r="B4229" s="257" t="str">
        <v>5.ZH.03</v>
      </c>
      <c r="C4229" s="257" t="str">
        <v>永璞闪萃常温咖啡浓缩液2盒装</v>
      </c>
      <c r="D4229" s="257"/>
      <c r="E4229" s="257"/>
      <c r="F4229" s="257" t="str">
        <v>【茉莉*2】</v>
      </c>
      <c r="G4229" s="231"/>
      <c r="H4229" s="231"/>
      <c r="I4229" s="231"/>
      <c r="J4229" s="231"/>
      <c r="K4229" s="231"/>
      <c r="L4229" s="231"/>
      <c r="M4229" s="231"/>
      <c r="N4229" s="231"/>
      <c r="O4229" s="231"/>
      <c r="P4229" s="231"/>
      <c r="Q4229" s="231"/>
      <c r="R4229" s="231"/>
      <c r="S4229" s="231"/>
      <c r="T4229" s="231"/>
    </row>
    <row r="4230">
      <c r="A4230" s="257" t="str">
        <v>5.ZH.03.0457</v>
      </c>
      <c r="B4230" s="257" t="str">
        <v>5.ZH.03</v>
      </c>
      <c r="C4230" s="257" t="str">
        <v>永璞闪萃常温咖啡浓缩液2盒装</v>
      </c>
      <c r="D4230" s="257"/>
      <c r="E4230" s="257"/>
      <c r="F4230" s="257" t="str">
        <v>【2.0椰子*2】</v>
      </c>
      <c r="G4230" s="231"/>
      <c r="H4230" s="231"/>
      <c r="I4230" s="231"/>
      <c r="J4230" s="231"/>
      <c r="K4230" s="231"/>
      <c r="L4230" s="231"/>
      <c r="M4230" s="231"/>
      <c r="N4230" s="231"/>
      <c r="O4230" s="231"/>
      <c r="P4230" s="231"/>
      <c r="Q4230" s="231"/>
      <c r="R4230" s="231"/>
      <c r="S4230" s="231"/>
      <c r="T4230" s="231"/>
    </row>
    <row r="4231">
      <c r="A4231" s="257" t="str">
        <v>5.ZH.03.0455</v>
      </c>
      <c r="B4231" s="257" t="str">
        <v>5.ZH.03</v>
      </c>
      <c r="C4231" s="257" t="str">
        <v>永璞闪萃常温咖啡浓缩液2盒装</v>
      </c>
      <c r="D4231" s="257"/>
      <c r="E4231" s="257"/>
      <c r="F4231" s="257" t="str">
        <v>【茉莉*1+2.0椰子*1】</v>
      </c>
      <c r="G4231" s="231"/>
      <c r="H4231" s="231"/>
      <c r="I4231" s="231"/>
      <c r="J4231" s="231"/>
      <c r="K4231" s="231"/>
      <c r="L4231" s="231"/>
      <c r="M4231" s="231"/>
      <c r="N4231" s="231"/>
      <c r="O4231" s="231"/>
      <c r="P4231" s="231"/>
      <c r="Q4231" s="231"/>
      <c r="R4231" s="231"/>
      <c r="S4231" s="231"/>
      <c r="T4231" s="231"/>
    </row>
    <row r="4232">
      <c r="A4232" s="257" t="str">
        <v>5.ZH.03.0453</v>
      </c>
      <c r="B4232" s="257" t="str">
        <v>5.ZH.03</v>
      </c>
      <c r="C4232" s="257" t="str">
        <v>永璞闪萃常温咖啡浓缩液2盒装</v>
      </c>
      <c r="D4232" s="257"/>
      <c r="E4232" s="257"/>
      <c r="F4232" s="257" t="str">
        <v>【2.0云南*1+2.0椰子*1】</v>
      </c>
      <c r="G4232" s="231"/>
      <c r="H4232" s="231"/>
      <c r="I4232" s="231"/>
      <c r="J4232" s="231"/>
      <c r="K4232" s="231"/>
      <c r="L4232" s="231"/>
      <c r="M4232" s="231"/>
      <c r="N4232" s="231"/>
      <c r="O4232" s="231"/>
      <c r="P4232" s="231"/>
      <c r="Q4232" s="231"/>
      <c r="R4232" s="231"/>
      <c r="S4232" s="231"/>
      <c r="T4232" s="231"/>
    </row>
    <row r="4233">
      <c r="A4233" s="257" t="str">
        <v>5.ZH.03.0454</v>
      </c>
      <c r="B4233" s="257" t="str">
        <v>5.ZH.03</v>
      </c>
      <c r="C4233" s="257" t="str">
        <v>永璞闪萃常温咖啡浓缩液2盒装</v>
      </c>
      <c r="D4233" s="257"/>
      <c r="E4233" s="257"/>
      <c r="F4233" s="257" t="str">
        <v>【曼特宁*1+2.0椰子*1】</v>
      </c>
      <c r="G4233" s="231"/>
      <c r="H4233" s="231"/>
      <c r="I4233" s="231"/>
      <c r="J4233" s="231"/>
      <c r="K4233" s="231"/>
      <c r="L4233" s="231"/>
      <c r="M4233" s="231"/>
      <c r="N4233" s="231"/>
      <c r="O4233" s="231"/>
      <c r="P4233" s="231"/>
      <c r="Q4233" s="231"/>
      <c r="R4233" s="231"/>
      <c r="S4233" s="231"/>
      <c r="T4233" s="231"/>
    </row>
    <row r="4234">
      <c r="A4234" s="257" t="str">
        <v>2.DG.36.0001</v>
      </c>
      <c r="B4234" s="257" t="str">
        <v>2.DG.36</v>
      </c>
      <c r="C4234" s="257" t="str">
        <v>永璞6.0飞碟冻干咖啡粉36颗轻享装</v>
      </c>
      <c r="D4234" s="257"/>
      <c r="E4234" s="257"/>
      <c r="F4234" s="257" t="str">
        <v>【冻干轻享装36颗*1】</v>
      </c>
      <c r="G4234" s="231"/>
      <c r="H4234" s="231"/>
      <c r="I4234" s="231"/>
      <c r="J4234" s="231"/>
      <c r="K4234" s="231"/>
      <c r="L4234" s="231"/>
      <c r="M4234" s="231"/>
      <c r="N4234" s="231"/>
      <c r="O4234" s="231"/>
      <c r="P4234" s="231"/>
      <c r="Q4234" s="231"/>
      <c r="R4234" s="231"/>
      <c r="S4234" s="231"/>
      <c r="T4234" s="231"/>
    </row>
    <row r="4235">
      <c r="A4235" s="257" t="str">
        <v>BL1BN</v>
      </c>
      <c r="B4235" s="257" t="str">
        <v>BL1</v>
      </c>
      <c r="C4235" s="325" t="str">
        <v>Freya
蓝牙音箱</v>
      </c>
      <c r="D4235" s="257"/>
      <c r="E4235" s="257"/>
      <c r="F4235" s="257" t="str">
        <v>奶咖棕</v>
      </c>
      <c r="G4235" s="231"/>
      <c r="H4235" s="231"/>
      <c r="I4235" s="231"/>
      <c r="J4235" s="231"/>
      <c r="K4235" s="231"/>
      <c r="L4235" s="231"/>
      <c r="M4235" s="231"/>
      <c r="N4235" s="231"/>
      <c r="O4235" s="231"/>
      <c r="P4235" s="231"/>
      <c r="Q4235" s="231"/>
      <c r="R4235" s="231"/>
      <c r="S4235" s="231"/>
      <c r="T4235" s="231"/>
    </row>
    <row r="4236">
      <c r="A4236" s="257" t="str">
        <v>BL1WH</v>
      </c>
      <c r="B4236" s="257" t="str">
        <v>BL1</v>
      </c>
      <c r="C4236" s="325" t="str">
        <v>Freya
蓝牙音箱</v>
      </c>
      <c r="D4236" s="257"/>
      <c r="E4236" s="257"/>
      <c r="F4236" s="257" t="str">
        <v>雕塑白</v>
      </c>
      <c r="G4236" s="231"/>
      <c r="H4236" s="231"/>
      <c r="I4236" s="231"/>
      <c r="J4236" s="231"/>
      <c r="K4236" s="231"/>
      <c r="L4236" s="231"/>
      <c r="M4236" s="231"/>
      <c r="N4236" s="231"/>
      <c r="O4236" s="231"/>
      <c r="P4236" s="231"/>
      <c r="Q4236" s="231"/>
      <c r="R4236" s="231"/>
      <c r="S4236" s="231"/>
      <c r="T4236" s="231"/>
    </row>
    <row r="4237">
      <c r="A4237" s="257" t="str">
        <v>SXX01</v>
      </c>
      <c r="B4237" s="257" t="str">
        <v>SXX</v>
      </c>
      <c r="C4237" s="325" t="str">
        <v>几光感应香薰机 
苏博联名款</v>
      </c>
      <c r="D4237" s="257"/>
      <c r="E4237" s="257"/>
      <c r="F4237" s="257" t="str">
        <v>水墨纹</v>
      </c>
      <c r="G4237" s="231"/>
      <c r="H4237" s="231"/>
      <c r="I4237" s="231"/>
      <c r="J4237" s="231"/>
      <c r="K4237" s="231"/>
      <c r="L4237" s="231"/>
      <c r="M4237" s="231"/>
      <c r="N4237" s="231"/>
      <c r="O4237" s="231"/>
      <c r="P4237" s="231"/>
      <c r="Q4237" s="231"/>
      <c r="R4237" s="231"/>
      <c r="S4237" s="231"/>
      <c r="T4237" s="231"/>
    </row>
    <row r="4238">
      <c r="A4238" s="257" t="str">
        <v>CA802100</v>
      </c>
      <c r="B4238" s="257" t="str">
        <v>CA8</v>
      </c>
      <c r="C4238" s="257" t="str">
        <v>唱吧小巨蛋麦克风 G2</v>
      </c>
      <c r="D4238" s="257"/>
      <c r="E4238" s="257"/>
      <c r="F4238" s="257" t="str">
        <v>绯红色</v>
      </c>
      <c r="G4238" s="231"/>
      <c r="H4238" s="231"/>
      <c r="I4238" s="231"/>
      <c r="J4238" s="231"/>
      <c r="K4238" s="231"/>
      <c r="L4238" s="231"/>
      <c r="M4238" s="231"/>
      <c r="N4238" s="231"/>
      <c r="O4238" s="231"/>
      <c r="P4238" s="231"/>
      <c r="Q4238" s="231"/>
      <c r="R4238" s="231"/>
      <c r="S4238" s="231"/>
      <c r="T4238" s="231"/>
    </row>
    <row r="4239">
      <c r="A4239" s="257" t="str">
        <v>C8A02154</v>
      </c>
      <c r="B4239" s="257" t="str">
        <v>C8A</v>
      </c>
      <c r="C4239" s="257" t="str">
        <v>唱吧小巨蛋G2 MAX</v>
      </c>
      <c r="D4239" s="257"/>
      <c r="E4239" s="257"/>
      <c r="F4239" s="257" t="str">
        <v>灰金色</v>
      </c>
      <c r="G4239" s="231"/>
      <c r="H4239" s="231"/>
      <c r="I4239" s="231"/>
      <c r="J4239" s="231"/>
      <c r="K4239" s="231"/>
      <c r="L4239" s="231"/>
      <c r="M4239" s="231"/>
      <c r="N4239" s="231"/>
      <c r="O4239" s="231"/>
      <c r="P4239" s="231"/>
      <c r="Q4239" s="231"/>
      <c r="R4239" s="231"/>
      <c r="S4239" s="231"/>
      <c r="T4239" s="231"/>
    </row>
    <row r="4240">
      <c r="A4240" s="257" t="str">
        <v>C8A02155</v>
      </c>
      <c r="B4240" s="257" t="str">
        <v>C8A</v>
      </c>
      <c r="C4240" s="257" t="str">
        <v>唱吧小巨蛋G2 MAX</v>
      </c>
      <c r="D4240" s="257"/>
      <c r="E4240" s="257"/>
      <c r="F4240" s="257" t="str">
        <v>绯红色</v>
      </c>
      <c r="G4240" s="231"/>
      <c r="H4240" s="231"/>
      <c r="I4240" s="231"/>
      <c r="J4240" s="231"/>
      <c r="K4240" s="231"/>
      <c r="L4240" s="231"/>
      <c r="M4240" s="231"/>
      <c r="N4240" s="231"/>
      <c r="O4240" s="231"/>
      <c r="P4240" s="231"/>
      <c r="Q4240" s="231"/>
      <c r="R4240" s="231"/>
      <c r="S4240" s="231"/>
      <c r="T4240" s="231"/>
    </row>
    <row r="4241">
      <c r="A4241" s="257" t="str">
        <v>0502000155-1</v>
      </c>
      <c r="B4241" s="257" t="str">
        <v>0502000155</v>
      </c>
      <c r="C4241" s="257" t="str">
        <v>干电人系列 小黄鸭</v>
      </c>
      <c r="D4241" s="257"/>
      <c r="E4241" s="257"/>
      <c r="F4241" s="257" t="str">
        <v>苹果套装</v>
      </c>
      <c r="G4241" s="231"/>
      <c r="H4241" s="231"/>
      <c r="I4241" s="231"/>
      <c r="J4241" s="231"/>
      <c r="K4241" s="231"/>
      <c r="L4241" s="231"/>
      <c r="M4241" s="231"/>
      <c r="N4241" s="231"/>
      <c r="O4241" s="231"/>
      <c r="P4241" s="231"/>
      <c r="Q4241" s="231"/>
      <c r="R4241" s="231"/>
      <c r="S4241" s="231"/>
      <c r="T4241" s="231"/>
    </row>
    <row r="4242">
      <c r="A4242" s="257" t="str">
        <v>0502000155-2</v>
      </c>
      <c r="B4242" s="257" t="str">
        <v>0502000155</v>
      </c>
      <c r="C4242" s="257" t="str">
        <v>干电人系列 小黄鸭</v>
      </c>
      <c r="D4242" s="257"/>
      <c r="E4242" s="257"/>
      <c r="F4242" s="257" t="str">
        <v>TYPE-C套装</v>
      </c>
      <c r="G4242" s="231"/>
      <c r="H4242" s="231"/>
      <c r="I4242" s="231"/>
      <c r="J4242" s="231"/>
      <c r="K4242" s="231"/>
      <c r="L4242" s="231"/>
      <c r="M4242" s="231"/>
      <c r="N4242" s="231"/>
      <c r="O4242" s="231"/>
      <c r="P4242" s="231"/>
      <c r="Q4242" s="231"/>
      <c r="R4242" s="231"/>
      <c r="S4242" s="231"/>
      <c r="T4242" s="231"/>
    </row>
    <row r="4243">
      <c r="A4243" s="257" t="str">
        <v>0502000156-1</v>
      </c>
      <c r="B4243" s="257" t="str">
        <v>0502000156</v>
      </c>
      <c r="C4243" s="257" t="str">
        <v>飞科电动剃须刀FS907</v>
      </c>
      <c r="D4243" s="257"/>
      <c r="E4243" s="257"/>
      <c r="F4243" s="257" t="str">
        <v>FS907</v>
      </c>
      <c r="G4243" s="231"/>
      <c r="H4243" s="231"/>
      <c r="I4243" s="231"/>
      <c r="J4243" s="231"/>
      <c r="K4243" s="231"/>
      <c r="L4243" s="231"/>
      <c r="M4243" s="231"/>
      <c r="N4243" s="231"/>
      <c r="O4243" s="231"/>
      <c r="P4243" s="231"/>
      <c r="Q4243" s="231"/>
      <c r="R4243" s="231"/>
      <c r="S4243" s="231"/>
      <c r="T4243" s="231"/>
    </row>
    <row r="4244">
      <c r="A4244" s="257" t="str">
        <v>16800028700591</v>
      </c>
      <c r="B4244" s="257" t="str">
        <v>168000287005</v>
      </c>
      <c r="C4244" s="257" t="str">
        <v>德世朗智能电饭煲</v>
      </c>
      <c r="D4244" s="257"/>
      <c r="E4244" s="257"/>
      <c r="F4244" s="257" t="str">
        <v>DDQ-FB503</v>
      </c>
      <c r="G4244" s="231"/>
      <c r="H4244" s="231"/>
      <c r="I4244" s="231"/>
      <c r="J4244" s="231"/>
      <c r="K4244" s="231"/>
      <c r="L4244" s="231"/>
      <c r="M4244" s="231"/>
      <c r="N4244" s="231"/>
      <c r="O4244" s="231"/>
      <c r="P4244" s="231"/>
      <c r="Q4244" s="231"/>
      <c r="R4244" s="231"/>
      <c r="S4244" s="231"/>
      <c r="T4244" s="231"/>
    </row>
    <row r="4245">
      <c r="A4245" s="257" t="str">
        <v>16800028700191</v>
      </c>
      <c r="B4245" s="257" t="str">
        <v>168000287001</v>
      </c>
      <c r="C4245" s="257" t="str">
        <v>德世朗电烤炉</v>
      </c>
      <c r="D4245" s="257"/>
      <c r="E4245" s="257"/>
      <c r="F4245" s="257" t="str">
        <v>DDQ-JK018</v>
      </c>
      <c r="G4245" s="231"/>
      <c r="H4245" s="231"/>
      <c r="I4245" s="231"/>
      <c r="J4245" s="231"/>
      <c r="K4245" s="231"/>
      <c r="L4245" s="231"/>
      <c r="M4245" s="231"/>
      <c r="N4245" s="231"/>
      <c r="O4245" s="231"/>
      <c r="P4245" s="231"/>
      <c r="Q4245" s="231"/>
      <c r="R4245" s="231"/>
      <c r="S4245" s="231"/>
      <c r="T4245" s="231"/>
    </row>
    <row r="4246">
      <c r="A4246" s="257" t="str">
        <v>1680002890019</v>
      </c>
      <c r="B4246" s="257" t="str">
        <v>168000289001</v>
      </c>
      <c r="C4246" s="257" t="str">
        <v>德世朗咖啡机</v>
      </c>
      <c r="D4246" s="257"/>
      <c r="E4246" s="257"/>
      <c r="F4246" s="257" t="str">
        <v>DDQ-KF218</v>
      </c>
      <c r="G4246" s="231"/>
      <c r="H4246" s="231"/>
      <c r="I4246" s="231"/>
      <c r="J4246" s="231"/>
      <c r="K4246" s="231"/>
      <c r="L4246" s="231"/>
      <c r="M4246" s="231"/>
      <c r="N4246" s="231"/>
      <c r="O4246" s="231"/>
      <c r="P4246" s="231"/>
      <c r="Q4246" s="231"/>
      <c r="R4246" s="231"/>
      <c r="S4246" s="231"/>
      <c r="T4246" s="231"/>
    </row>
    <row r="4247">
      <c r="A4247" s="257" t="str">
        <v>1680002860019</v>
      </c>
      <c r="B4247" s="257" t="str">
        <v>168000286001</v>
      </c>
      <c r="C4247" s="257" t="str">
        <v>德世朗电热水壶</v>
      </c>
      <c r="D4247" s="257"/>
      <c r="E4247" s="257"/>
      <c r="F4247" s="257" t="str">
        <v>DDQ-SH206</v>
      </c>
      <c r="G4247" s="231"/>
      <c r="H4247" s="231"/>
      <c r="I4247" s="231"/>
      <c r="J4247" s="231"/>
      <c r="K4247" s="231"/>
      <c r="L4247" s="231"/>
      <c r="M4247" s="231"/>
      <c r="N4247" s="231"/>
      <c r="O4247" s="231"/>
      <c r="P4247" s="231"/>
      <c r="Q4247" s="231"/>
      <c r="R4247" s="231"/>
      <c r="S4247" s="231"/>
      <c r="T4247" s="231"/>
    </row>
    <row r="4248">
      <c r="A4248" s="257" t="str">
        <v>168000287002910</v>
      </c>
      <c r="B4248" s="257" t="str">
        <v>168000287002</v>
      </c>
      <c r="C4248" s="257" t="str">
        <v>德世朗迷你破壁豆浆机</v>
      </c>
      <c r="D4248" s="257"/>
      <c r="E4248" s="257"/>
      <c r="F4248" s="257" t="str">
        <v>DDQ-LZ612</v>
      </c>
      <c r="G4248" s="231"/>
      <c r="H4248" s="231"/>
      <c r="I4248" s="231"/>
      <c r="J4248" s="231"/>
      <c r="K4248" s="231"/>
      <c r="L4248" s="231"/>
      <c r="M4248" s="231"/>
      <c r="N4248" s="231"/>
      <c r="O4248" s="231"/>
      <c r="P4248" s="231"/>
      <c r="Q4248" s="231"/>
      <c r="R4248" s="231"/>
      <c r="S4248" s="231"/>
      <c r="T4248" s="231"/>
    </row>
    <row r="4249">
      <c r="A4249" s="257" t="str">
        <v>16800028700391</v>
      </c>
      <c r="B4249" s="257" t="str">
        <v>168000287003</v>
      </c>
      <c r="C4249" s="257" t="str">
        <v>德世朗三明治机</v>
      </c>
      <c r="D4249" s="257"/>
      <c r="E4249" s="257"/>
      <c r="F4249" s="257" t="str">
        <v>DDQ-JK006</v>
      </c>
      <c r="G4249" s="231"/>
      <c r="H4249" s="231"/>
      <c r="I4249" s="231"/>
      <c r="J4249" s="231"/>
      <c r="K4249" s="231"/>
      <c r="L4249" s="231"/>
      <c r="M4249" s="231"/>
      <c r="N4249" s="231"/>
      <c r="O4249" s="231"/>
      <c r="P4249" s="231"/>
      <c r="Q4249" s="231"/>
      <c r="R4249" s="231"/>
      <c r="S4249" s="231"/>
      <c r="T4249" s="231"/>
    </row>
    <row r="4250">
      <c r="A4250" s="257" t="str">
        <v>1680002890029</v>
      </c>
      <c r="B4250" s="257" t="str">
        <v>168000289002</v>
      </c>
      <c r="C4250" s="257" t="str">
        <v>德世朗多功能煮茶器</v>
      </c>
      <c r="D4250" s="257"/>
      <c r="E4250" s="257"/>
      <c r="F4250" s="257" t="str">
        <v>DDQ-SH215</v>
      </c>
      <c r="G4250" s="231"/>
      <c r="H4250" s="231"/>
      <c r="I4250" s="231"/>
      <c r="J4250" s="231"/>
      <c r="K4250" s="231"/>
      <c r="L4250" s="231"/>
      <c r="M4250" s="231"/>
      <c r="N4250" s="231"/>
      <c r="O4250" s="231"/>
      <c r="P4250" s="231"/>
      <c r="Q4250" s="231"/>
      <c r="R4250" s="231"/>
      <c r="S4250" s="231"/>
      <c r="T4250" s="231"/>
    </row>
    <row r="4251">
      <c r="A4251" s="257" t="str">
        <v>168000287004910</v>
      </c>
      <c r="B4251" s="257" t="str">
        <v>168000287004</v>
      </c>
      <c r="C4251" s="257" t="str">
        <v>德世朗真空封口机</v>
      </c>
      <c r="D4251" s="257"/>
      <c r="E4251" s="257"/>
      <c r="F4251" s="257" t="str">
        <v>DDQ-QT812</v>
      </c>
      <c r="G4251" s="231"/>
      <c r="H4251" s="231"/>
      <c r="I4251" s="231"/>
      <c r="J4251" s="231"/>
      <c r="K4251" s="231"/>
      <c r="L4251" s="231"/>
      <c r="M4251" s="231"/>
      <c r="N4251" s="231"/>
      <c r="O4251" s="231"/>
      <c r="P4251" s="231"/>
      <c r="Q4251" s="231"/>
      <c r="R4251" s="231"/>
      <c r="S4251" s="231"/>
      <c r="T4251" s="231"/>
    </row>
    <row r="4252">
      <c r="A4252" s="257" t="str">
        <v>1680003690019</v>
      </c>
      <c r="B4252" s="257" t="str">
        <v>168000369001</v>
      </c>
      <c r="C4252" s="257" t="str">
        <v>阿尔法蛋大蛋智享版1.0</v>
      </c>
      <c r="D4252" s="257"/>
      <c r="E4252" s="257"/>
      <c r="F4252" s="257" t="str">
        <v>默认</v>
      </c>
      <c r="G4252" s="231"/>
      <c r="H4252" s="231"/>
      <c r="I4252" s="231"/>
      <c r="J4252" s="231"/>
      <c r="K4252" s="231"/>
      <c r="L4252" s="231"/>
      <c r="M4252" s="231"/>
      <c r="N4252" s="231"/>
      <c r="O4252" s="231"/>
      <c r="P4252" s="231"/>
      <c r="Q4252" s="231"/>
      <c r="R4252" s="231"/>
      <c r="S4252" s="231"/>
      <c r="T4252" s="231"/>
    </row>
    <row r="4253">
      <c r="A4253" s="257" t="str">
        <v>1680003690029</v>
      </c>
      <c r="B4253" s="257" t="str">
        <v>168000369002</v>
      </c>
      <c r="C4253" s="257" t="str">
        <v>阿尔法蛋词典笔Q3</v>
      </c>
      <c r="D4253" s="257"/>
      <c r="E4253" s="257"/>
      <c r="F4253" s="257" t="str">
        <v>默认</v>
      </c>
      <c r="G4253" s="231"/>
      <c r="H4253" s="231"/>
      <c r="I4253" s="231"/>
      <c r="J4253" s="231"/>
      <c r="K4253" s="231"/>
      <c r="L4253" s="231"/>
      <c r="M4253" s="231"/>
      <c r="N4253" s="231"/>
      <c r="O4253" s="231"/>
      <c r="P4253" s="231"/>
      <c r="Q4253" s="231"/>
      <c r="R4253" s="231"/>
      <c r="S4253" s="231"/>
      <c r="T4253" s="231"/>
    </row>
    <row r="4254">
      <c r="A4254" s="257" t="str">
        <v>16800036900315</v>
      </c>
      <c r="B4254" s="257" t="str">
        <v>168000369003</v>
      </c>
      <c r="C4254" s="257" t="str">
        <v>阿尔法蛋词典笔Q3智享版</v>
      </c>
      <c r="D4254" s="257"/>
      <c r="E4254" s="257"/>
      <c r="F4254" s="257" t="str">
        <v>黑色</v>
      </c>
      <c r="G4254" s="231"/>
      <c r="H4254" s="231"/>
      <c r="I4254" s="231"/>
      <c r="J4254" s="231"/>
      <c r="K4254" s="231"/>
      <c r="L4254" s="231"/>
      <c r="M4254" s="231"/>
      <c r="N4254" s="231"/>
      <c r="O4254" s="231"/>
      <c r="P4254" s="231"/>
      <c r="Q4254" s="231"/>
      <c r="R4254" s="231"/>
      <c r="S4254" s="231"/>
      <c r="T4254" s="231"/>
    </row>
    <row r="4255">
      <c r="A4255" s="257" t="str">
        <v>1680003690033</v>
      </c>
      <c r="B4255" s="257" t="str">
        <v>168000369003</v>
      </c>
      <c r="C4255" s="257" t="str">
        <v>阿尔法蛋词典笔Q3智享版</v>
      </c>
      <c r="D4255" s="257"/>
      <c r="E4255" s="257"/>
      <c r="F4255" s="257" t="str">
        <v>粉色</v>
      </c>
      <c r="G4255" s="231"/>
      <c r="H4255" s="231"/>
      <c r="I4255" s="231"/>
      <c r="J4255" s="231"/>
      <c r="K4255" s="231"/>
      <c r="L4255" s="231"/>
      <c r="M4255" s="231"/>
      <c r="N4255" s="231"/>
      <c r="O4255" s="231"/>
      <c r="P4255" s="231"/>
      <c r="Q4255" s="231"/>
      <c r="R4255" s="231"/>
      <c r="S4255" s="231"/>
      <c r="T4255" s="231"/>
    </row>
    <row r="4256">
      <c r="A4256" s="257" t="str">
        <v>16800033600139</v>
      </c>
      <c r="B4256" s="257" t="str">
        <v>168000336001</v>
      </c>
      <c r="C4256" s="257" t="str">
        <v>UBOT多功能可视化抗菌减负书包JUMBO_蓝黄色</v>
      </c>
      <c r="D4256" s="257"/>
      <c r="E4256" s="257"/>
      <c r="F4256" s="257" t="str">
        <v>蓝黄色</v>
      </c>
      <c r="G4256" s="231"/>
      <c r="H4256" s="231"/>
      <c r="I4256" s="231"/>
      <c r="J4256" s="231"/>
      <c r="K4256" s="231"/>
      <c r="L4256" s="231"/>
      <c r="M4256" s="231"/>
      <c r="N4256" s="231"/>
      <c r="O4256" s="231"/>
      <c r="P4256" s="231"/>
      <c r="Q4256" s="231"/>
      <c r="R4256" s="231"/>
      <c r="S4256" s="231"/>
      <c r="T4256" s="231"/>
    </row>
    <row r="4257">
      <c r="A4257" s="257" t="str">
        <v>16800033600141</v>
      </c>
      <c r="B4257" s="257" t="str">
        <v>168000336001</v>
      </c>
      <c r="C4257" s="257" t="str">
        <v>UBOT多功能可视化抗菌减负书包JUMBO_蓝黄色</v>
      </c>
      <c r="D4257" s="257"/>
      <c r="E4257" s="257"/>
      <c r="F4257" s="257" t="str">
        <v>米橙色</v>
      </c>
      <c r="G4257" s="231"/>
      <c r="H4257" s="231"/>
      <c r="I4257" s="231"/>
      <c r="J4257" s="231"/>
      <c r="K4257" s="231"/>
      <c r="L4257" s="231"/>
      <c r="M4257" s="231"/>
      <c r="N4257" s="231"/>
      <c r="O4257" s="231"/>
      <c r="P4257" s="231"/>
      <c r="Q4257" s="231"/>
      <c r="R4257" s="231"/>
      <c r="S4257" s="231"/>
      <c r="T4257" s="231"/>
    </row>
    <row r="4258">
      <c r="A4258" s="257" t="str">
        <v>16800038000199</v>
      </c>
      <c r="B4258" s="257" t="str">
        <v>168000380001</v>
      </c>
      <c r="C4258" s="257" t="str">
        <v>lessgo鼻吸涂抹两用清凉油1*3支_薄荷味</v>
      </c>
      <c r="D4258" s="257"/>
      <c r="E4258" s="257"/>
      <c r="F4258" s="257" t="str">
        <v>薄荷味</v>
      </c>
      <c r="G4258" s="231"/>
      <c r="H4258" s="231"/>
      <c r="I4258" s="231"/>
      <c r="J4258" s="231"/>
      <c r="K4258" s="231"/>
      <c r="L4258" s="231"/>
      <c r="M4258" s="231"/>
      <c r="N4258" s="231"/>
      <c r="O4258" s="231"/>
      <c r="P4258" s="231"/>
      <c r="Q4258" s="231"/>
      <c r="R4258" s="231"/>
      <c r="S4258" s="231"/>
      <c r="T4258" s="231"/>
    </row>
    <row r="4259">
      <c r="A4259" s="257" t="str">
        <v>168000380001102</v>
      </c>
      <c r="B4259" s="257" t="str">
        <v>168000380001</v>
      </c>
      <c r="C4259" s="257" t="str">
        <v>lessgo鼻吸涂抹两用清凉油1*3支_薄荷味</v>
      </c>
      <c r="D4259" s="257"/>
      <c r="E4259" s="257"/>
      <c r="F4259" s="257" t="str">
        <v>西瓜味</v>
      </c>
      <c r="G4259" s="231"/>
      <c r="H4259" s="231"/>
      <c r="I4259" s="231"/>
      <c r="J4259" s="231"/>
      <c r="K4259" s="231"/>
      <c r="L4259" s="231"/>
      <c r="M4259" s="231"/>
      <c r="N4259" s="231"/>
      <c r="O4259" s="231"/>
      <c r="P4259" s="231"/>
      <c r="Q4259" s="231"/>
      <c r="R4259" s="231"/>
      <c r="S4259" s="231"/>
      <c r="T4259" s="231"/>
    </row>
    <row r="4260">
      <c r="A4260" s="257" t="str">
        <v>168000380001101</v>
      </c>
      <c r="B4260" s="257" t="str">
        <v>168000380001</v>
      </c>
      <c r="C4260" s="257" t="str">
        <v>lessgo鼻吸涂抹两用清凉油1*3支_薄荷味</v>
      </c>
      <c r="D4260" s="257"/>
      <c r="E4260" s="257"/>
      <c r="F4260" s="257" t="str">
        <v>柠檬味</v>
      </c>
      <c r="G4260" s="231"/>
      <c r="H4260" s="231"/>
      <c r="I4260" s="231"/>
      <c r="J4260" s="231"/>
      <c r="K4260" s="231"/>
      <c r="L4260" s="231"/>
      <c r="M4260" s="231"/>
      <c r="N4260" s="231"/>
      <c r="O4260" s="231"/>
      <c r="P4260" s="231"/>
      <c r="Q4260" s="231"/>
      <c r="R4260" s="231"/>
      <c r="S4260" s="231"/>
      <c r="T4260" s="231"/>
    </row>
    <row r="4261">
      <c r="A4261" s="257" t="str">
        <v>168000380001100</v>
      </c>
      <c r="B4261" s="257" t="str">
        <v>168000380001</v>
      </c>
      <c r="C4261" s="257" t="str">
        <v>lessgo鼻吸涂抹两用清凉油1*3支_薄荷味</v>
      </c>
      <c r="D4261" s="257"/>
      <c r="E4261" s="257"/>
      <c r="F4261" s="257" t="str">
        <v>青提味</v>
      </c>
      <c r="G4261" s="231"/>
      <c r="H4261" s="231"/>
      <c r="I4261" s="231"/>
      <c r="J4261" s="231"/>
      <c r="K4261" s="231"/>
      <c r="L4261" s="231"/>
      <c r="M4261" s="231"/>
      <c r="N4261" s="231"/>
      <c r="O4261" s="231"/>
      <c r="P4261" s="231"/>
      <c r="Q4261" s="231"/>
      <c r="R4261" s="231"/>
      <c r="S4261" s="231"/>
      <c r="T4261" s="231"/>
    </row>
    <row r="4262">
      <c r="A4262" s="257" t="str">
        <v>16800027600122</v>
      </c>
      <c r="B4262" s="257" t="str">
        <v>168000276001</v>
      </c>
      <c r="C4262" s="257" t="str">
        <v>lessgo强效薄荷清口吞服爆珠1盒 30粒_30颗/盒</v>
      </c>
      <c r="D4262" s="257"/>
      <c r="E4262" s="257"/>
      <c r="F4262" s="257" t="str">
        <v>30颗/盒</v>
      </c>
      <c r="G4262" s="231"/>
      <c r="H4262" s="231"/>
      <c r="I4262" s="231"/>
      <c r="J4262" s="231"/>
      <c r="K4262" s="231"/>
      <c r="L4262" s="231"/>
      <c r="M4262" s="231"/>
      <c r="N4262" s="231"/>
      <c r="O4262" s="231"/>
      <c r="P4262" s="231"/>
      <c r="Q4262" s="231"/>
      <c r="R4262" s="231"/>
      <c r="S4262" s="231"/>
      <c r="T4262" s="231"/>
    </row>
    <row r="4263">
      <c r="A4263" s="257" t="str">
        <v>16800027600199</v>
      </c>
      <c r="B4263" s="257" t="str">
        <v>168000276001</v>
      </c>
      <c r="C4263" s="257" t="str">
        <v>lessgo强效薄荷清口吞服爆珠1盒 30粒_30颗/盒</v>
      </c>
      <c r="D4263" s="257"/>
      <c r="E4263" s="257"/>
      <c r="F4263" s="257" t="str">
        <v>薄荷味</v>
      </c>
      <c r="G4263" s="231"/>
      <c r="H4263" s="231"/>
      <c r="I4263" s="231"/>
      <c r="J4263" s="231"/>
      <c r="K4263" s="231"/>
      <c r="L4263" s="231"/>
      <c r="M4263" s="231"/>
      <c r="N4263" s="231"/>
      <c r="O4263" s="231"/>
      <c r="P4263" s="231"/>
      <c r="Q4263" s="231"/>
      <c r="R4263" s="231"/>
      <c r="S4263" s="231"/>
      <c r="T4263" s="231"/>
    </row>
    <row r="4264">
      <c r="A4264" s="257" t="str">
        <v>168000276001318</v>
      </c>
      <c r="B4264" s="257" t="str">
        <v>168000276001</v>
      </c>
      <c r="C4264" s="257" t="str">
        <v>lessgo强效薄荷清口吞服爆珠1盒 30粒_30颗/盒</v>
      </c>
      <c r="D4264" s="257"/>
      <c r="E4264" s="257"/>
      <c r="F4264" s="257" t="str">
        <v>白桃味</v>
      </c>
      <c r="G4264" s="231"/>
      <c r="H4264" s="231"/>
      <c r="I4264" s="231"/>
      <c r="J4264" s="231"/>
      <c r="K4264" s="231"/>
      <c r="L4264" s="231"/>
      <c r="M4264" s="231"/>
      <c r="N4264" s="231"/>
      <c r="O4264" s="231"/>
      <c r="P4264" s="231"/>
      <c r="Q4264" s="231"/>
      <c r="R4264" s="231"/>
      <c r="S4264" s="231"/>
      <c r="T4264" s="231"/>
    </row>
    <row r="4265">
      <c r="A4265" s="257" t="str">
        <v>168000276001320</v>
      </c>
      <c r="B4265" s="257" t="str">
        <v>168000276001</v>
      </c>
      <c r="C4265" s="257" t="str">
        <v>lessgo强效薄荷清口吞服爆珠1盒 30粒_30颗/盒</v>
      </c>
      <c r="D4265" s="257"/>
      <c r="E4265" s="257"/>
      <c r="F4265" s="257" t="str">
        <v>葡萄味</v>
      </c>
      <c r="G4265" s="231"/>
      <c r="H4265" s="231"/>
      <c r="I4265" s="231"/>
      <c r="J4265" s="231"/>
      <c r="K4265" s="231"/>
      <c r="L4265" s="231"/>
      <c r="M4265" s="231"/>
      <c r="N4265" s="231"/>
      <c r="O4265" s="231"/>
      <c r="P4265" s="231"/>
      <c r="Q4265" s="231"/>
      <c r="R4265" s="231"/>
      <c r="S4265" s="231"/>
      <c r="T4265" s="231"/>
    </row>
    <row r="4266">
      <c r="A4266" s="257" t="str">
        <v>168000276001101</v>
      </c>
      <c r="B4266" s="257" t="str">
        <v>168000276001</v>
      </c>
      <c r="C4266" s="257" t="str">
        <v>lessgo强效薄荷清口吞服爆珠1盒 30粒_30颗/盒</v>
      </c>
      <c r="D4266" s="257"/>
      <c r="E4266" s="257"/>
      <c r="F4266" s="257" t="str">
        <v>柠檬味</v>
      </c>
      <c r="G4266" s="231"/>
      <c r="H4266" s="231"/>
      <c r="I4266" s="231"/>
      <c r="J4266" s="231"/>
      <c r="K4266" s="231"/>
      <c r="L4266" s="231"/>
      <c r="M4266" s="231"/>
      <c r="N4266" s="231"/>
      <c r="O4266" s="231"/>
      <c r="P4266" s="231"/>
      <c r="Q4266" s="231"/>
      <c r="R4266" s="231"/>
      <c r="S4266" s="231"/>
      <c r="T4266" s="231"/>
    </row>
    <row r="4267">
      <c r="A4267" s="257" t="str">
        <v>168000276001319</v>
      </c>
      <c r="B4267" s="257" t="str">
        <v>168000276001</v>
      </c>
      <c r="C4267" s="257" t="str">
        <v>lessgo强效薄荷清口吞服爆珠1盒 30粒_30颗/盒</v>
      </c>
      <c r="D4267" s="257"/>
      <c r="E4267" s="257"/>
      <c r="F4267" s="257" t="str">
        <v>玫瑰味</v>
      </c>
      <c r="G4267" s="231"/>
      <c r="H4267" s="231"/>
      <c r="I4267" s="231"/>
      <c r="J4267" s="231"/>
      <c r="K4267" s="231"/>
      <c r="L4267" s="231"/>
      <c r="M4267" s="231"/>
      <c r="N4267" s="231"/>
      <c r="O4267" s="231"/>
      <c r="P4267" s="231"/>
      <c r="Q4267" s="231"/>
      <c r="R4267" s="231"/>
      <c r="S4267" s="231"/>
      <c r="T4267" s="231"/>
    </row>
    <row r="4268">
      <c r="A4268" s="257" t="str">
        <v>128000262001138</v>
      </c>
      <c r="B4268" s="257" t="str">
        <v>128000262001</v>
      </c>
      <c r="C4268" s="257" t="str">
        <v>亚朵星球 双色磨毛枕套</v>
      </c>
      <c r="D4268" s="257"/>
      <c r="E4268" s="257"/>
      <c r="F4268" s="257" t="str">
        <v>48*74cm*2姜黄绿</v>
      </c>
      <c r="G4268" s="231"/>
      <c r="H4268" s="231"/>
      <c r="I4268" s="231"/>
      <c r="J4268" s="231"/>
      <c r="K4268" s="231"/>
      <c r="L4268" s="231"/>
      <c r="M4268" s="231"/>
      <c r="N4268" s="231"/>
      <c r="O4268" s="231"/>
      <c r="P4268" s="231"/>
      <c r="Q4268" s="231"/>
      <c r="R4268" s="231"/>
      <c r="S4268" s="231"/>
      <c r="T4268" s="231"/>
    </row>
    <row r="4269">
      <c r="A4269" s="257" t="str">
        <v>12800026200138</v>
      </c>
      <c r="B4269" s="257" t="str">
        <v>128000262001</v>
      </c>
      <c r="C4269" s="257" t="str">
        <v>亚朵星球 双色磨毛枕套</v>
      </c>
      <c r="D4269" s="257"/>
      <c r="E4269" s="257"/>
      <c r="F4269" s="257" t="str">
        <v>48*74cm*2浅雪粉</v>
      </c>
      <c r="G4269" s="231"/>
      <c r="H4269" s="231"/>
      <c r="I4269" s="231"/>
      <c r="J4269" s="231"/>
      <c r="K4269" s="231"/>
      <c r="L4269" s="231"/>
      <c r="M4269" s="231"/>
      <c r="N4269" s="231"/>
      <c r="O4269" s="231"/>
      <c r="P4269" s="231"/>
      <c r="Q4269" s="231"/>
      <c r="R4269" s="231"/>
      <c r="S4269" s="231"/>
      <c r="T4269" s="231"/>
    </row>
    <row r="4270">
      <c r="A4270" s="257" t="str">
        <v>12800026200158</v>
      </c>
      <c r="B4270" s="257" t="str">
        <v>128000262001</v>
      </c>
      <c r="C4270" s="257" t="str">
        <v>亚朵星球 双色磨毛枕套</v>
      </c>
      <c r="D4270" s="257"/>
      <c r="E4270" s="257"/>
      <c r="F4270" s="257" t="str">
        <v>48*74cm*2暖姜黄</v>
      </c>
      <c r="G4270" s="231"/>
      <c r="H4270" s="231"/>
      <c r="I4270" s="231"/>
      <c r="J4270" s="231"/>
      <c r="K4270" s="231"/>
      <c r="L4270" s="231"/>
      <c r="M4270" s="231"/>
      <c r="N4270" s="231"/>
      <c r="O4270" s="231"/>
      <c r="P4270" s="231"/>
      <c r="Q4270" s="231"/>
      <c r="R4270" s="231"/>
      <c r="S4270" s="231"/>
      <c r="T4270" s="231"/>
    </row>
    <row r="4271">
      <c r="A4271" s="257" t="str">
        <v>128000259001516</v>
      </c>
      <c r="B4271" s="257" t="str">
        <v>128000259001</v>
      </c>
      <c r="C4271" s="257" t="str">
        <v>亚朵星球 磨毛床笠</v>
      </c>
      <c r="D4271" s="257"/>
      <c r="E4271" s="257"/>
      <c r="F4271" s="257" t="str">
        <v>1.5米床床笠-150*200+28姜黄绿</v>
      </c>
      <c r="G4271" s="231"/>
      <c r="H4271" s="231"/>
      <c r="I4271" s="231"/>
      <c r="J4271" s="231"/>
      <c r="K4271" s="231"/>
      <c r="L4271" s="231"/>
      <c r="M4271" s="231"/>
      <c r="N4271" s="231"/>
      <c r="O4271" s="231"/>
      <c r="P4271" s="231"/>
      <c r="Q4271" s="231"/>
      <c r="R4271" s="231"/>
      <c r="S4271" s="231"/>
      <c r="T4271" s="231"/>
    </row>
    <row r="4272">
      <c r="A4272" s="257" t="str">
        <v>128000259001518</v>
      </c>
      <c r="B4272" s="257" t="str">
        <v>128000259001</v>
      </c>
      <c r="C4272" s="257" t="str">
        <v>亚朵星球 磨毛床笠</v>
      </c>
      <c r="D4272" s="257"/>
      <c r="E4272" s="257"/>
      <c r="F4272" s="257" t="str">
        <v>1.8米床床笠-180*200+28姜黄绿</v>
      </c>
      <c r="G4272" s="231"/>
      <c r="H4272" s="231"/>
      <c r="I4272" s="231"/>
      <c r="J4272" s="231"/>
      <c r="K4272" s="231"/>
      <c r="L4272" s="231"/>
      <c r="M4272" s="231"/>
      <c r="N4272" s="231"/>
      <c r="O4272" s="231"/>
      <c r="P4272" s="231"/>
      <c r="Q4272" s="231"/>
      <c r="R4272" s="231"/>
      <c r="S4272" s="231"/>
      <c r="T4272" s="231"/>
    </row>
    <row r="4273">
      <c r="A4273" s="257" t="str">
        <v>128000259001316</v>
      </c>
      <c r="B4273" s="257" t="str">
        <v>128000259001</v>
      </c>
      <c r="C4273" s="257" t="str">
        <v>亚朵星球 磨毛床笠</v>
      </c>
      <c r="D4273" s="257"/>
      <c r="E4273" s="257"/>
      <c r="F4273" s="257" t="str">
        <v>1.5米床床笠-150*200+28浅雪粉</v>
      </c>
      <c r="G4273" s="231"/>
      <c r="H4273" s="231"/>
      <c r="I4273" s="231"/>
      <c r="J4273" s="231"/>
      <c r="K4273" s="231"/>
      <c r="L4273" s="231"/>
      <c r="M4273" s="231"/>
      <c r="N4273" s="231"/>
      <c r="O4273" s="231"/>
      <c r="P4273" s="231"/>
      <c r="Q4273" s="231"/>
      <c r="R4273" s="231"/>
      <c r="S4273" s="231"/>
      <c r="T4273" s="231"/>
    </row>
    <row r="4274">
      <c r="A4274" s="257" t="str">
        <v>128000259001318</v>
      </c>
      <c r="B4274" s="257" t="str">
        <v>128000259001</v>
      </c>
      <c r="C4274" s="257" t="str">
        <v>亚朵星球 磨毛床笠</v>
      </c>
      <c r="D4274" s="257"/>
      <c r="E4274" s="257"/>
      <c r="F4274" s="257" t="str">
        <v>1.8米床床笠-180*200+28浅雪粉</v>
      </c>
      <c r="G4274" s="231"/>
      <c r="H4274" s="231"/>
      <c r="I4274" s="231"/>
      <c r="J4274" s="231"/>
      <c r="K4274" s="231"/>
      <c r="L4274" s="231"/>
      <c r="M4274" s="231"/>
      <c r="N4274" s="231"/>
      <c r="O4274" s="231"/>
      <c r="P4274" s="231"/>
      <c r="Q4274" s="231"/>
      <c r="R4274" s="231"/>
      <c r="S4274" s="231"/>
      <c r="T4274" s="231"/>
    </row>
    <row r="4275">
      <c r="A4275" s="257" t="str">
        <v>1280002590011316</v>
      </c>
      <c r="B4275" s="257" t="str">
        <v>128000259001</v>
      </c>
      <c r="C4275" s="257" t="str">
        <v>亚朵星球 磨毛床笠</v>
      </c>
      <c r="D4275" s="257"/>
      <c r="E4275" s="257"/>
      <c r="F4275" s="257" t="str">
        <v>1.5米床床笠-150*200+28暖姜黄</v>
      </c>
      <c r="G4275" s="231"/>
      <c r="H4275" s="231"/>
      <c r="I4275" s="231"/>
      <c r="J4275" s="231"/>
      <c r="K4275" s="231"/>
      <c r="L4275" s="231"/>
      <c r="M4275" s="231"/>
      <c r="N4275" s="231"/>
      <c r="O4275" s="231"/>
      <c r="P4275" s="231"/>
      <c r="Q4275" s="231"/>
      <c r="R4275" s="231"/>
      <c r="S4275" s="231"/>
      <c r="T4275" s="231"/>
    </row>
    <row r="4276">
      <c r="A4276" s="257" t="str">
        <v>1280002590011318</v>
      </c>
      <c r="B4276" s="257" t="str">
        <v>128000259001</v>
      </c>
      <c r="C4276" s="257" t="str">
        <v>亚朵星球 磨毛床笠</v>
      </c>
      <c r="D4276" s="257"/>
      <c r="E4276" s="257"/>
      <c r="F4276" s="257" t="str">
        <v>1.8米床床笠-180*200+28暖姜黄</v>
      </c>
      <c r="G4276" s="231"/>
      <c r="H4276" s="231"/>
      <c r="I4276" s="231"/>
      <c r="J4276" s="231"/>
      <c r="K4276" s="231"/>
      <c r="L4276" s="231"/>
      <c r="M4276" s="231"/>
      <c r="N4276" s="231"/>
      <c r="O4276" s="231"/>
      <c r="P4276" s="231"/>
      <c r="Q4276" s="231"/>
      <c r="R4276" s="231"/>
      <c r="S4276" s="231"/>
      <c r="T4276" s="231"/>
    </row>
    <row r="4277">
      <c r="A4277" s="257" t="str">
        <v>128000262002936</v>
      </c>
      <c r="B4277" s="257" t="str">
        <v>128000262002</v>
      </c>
      <c r="C4277" s="257" t="str">
        <v>亚朵星球 裸棉儿童枕套</v>
      </c>
      <c r="D4277" s="257"/>
      <c r="E4277" s="257"/>
      <c r="F4277" s="257" t="str">
        <v>白色,普通系列,35*55cm</v>
      </c>
      <c r="G4277" s="231"/>
      <c r="H4277" s="231"/>
      <c r="I4277" s="231"/>
      <c r="J4277" s="231"/>
      <c r="K4277" s="231"/>
      <c r="L4277" s="231"/>
      <c r="M4277" s="231"/>
      <c r="N4277" s="231"/>
      <c r="O4277" s="231"/>
      <c r="P4277" s="231"/>
      <c r="Q4277" s="231"/>
      <c r="R4277" s="231"/>
      <c r="S4277" s="231"/>
      <c r="T4277" s="231"/>
    </row>
    <row r="4278">
      <c r="A4278" s="257" t="str">
        <v>128000262003228</v>
      </c>
      <c r="B4278" s="257" t="str">
        <v>128000262003</v>
      </c>
      <c r="C4278" s="257" t="str">
        <v>亚朵星球 纯色全棉枕套</v>
      </c>
      <c r="D4278" s="257"/>
      <c r="E4278" s="257"/>
      <c r="F4278" s="257" t="str">
        <v>裸米棕,普通系列,48*74cm</v>
      </c>
      <c r="G4278" s="231"/>
      <c r="H4278" s="231"/>
      <c r="I4278" s="231"/>
      <c r="J4278" s="231"/>
      <c r="K4278" s="231"/>
      <c r="L4278" s="231"/>
      <c r="M4278" s="231"/>
      <c r="N4278" s="231"/>
      <c r="O4278" s="231"/>
      <c r="P4278" s="231"/>
      <c r="Q4278" s="231"/>
      <c r="R4278" s="231"/>
      <c r="S4278" s="231"/>
      <c r="T4278" s="231"/>
    </row>
    <row r="4279">
      <c r="A4279" s="257" t="str">
        <v>128000262003238</v>
      </c>
      <c r="B4279" s="257" t="str">
        <v>128000262003</v>
      </c>
      <c r="C4279" s="257" t="str">
        <v>亚朵星球 纯色全棉枕套</v>
      </c>
      <c r="D4279" s="257"/>
      <c r="E4279" s="257"/>
      <c r="F4279" s="257" t="str">
        <v>松木棕,普通系列,48*74cm</v>
      </c>
      <c r="G4279" s="231"/>
      <c r="H4279" s="231"/>
      <c r="I4279" s="231"/>
      <c r="J4279" s="231"/>
      <c r="K4279" s="231"/>
      <c r="L4279" s="231"/>
      <c r="M4279" s="231"/>
      <c r="N4279" s="231"/>
      <c r="O4279" s="231"/>
      <c r="P4279" s="231"/>
      <c r="Q4279" s="231"/>
      <c r="R4279" s="231"/>
      <c r="S4279" s="231"/>
      <c r="T4279" s="231"/>
    </row>
    <row r="4280">
      <c r="A4280" s="257" t="str">
        <v>1280002620031248</v>
      </c>
      <c r="B4280" s="257" t="str">
        <v>128000262003</v>
      </c>
      <c r="C4280" s="257" t="str">
        <v>亚朵星球 纯色全棉枕套</v>
      </c>
      <c r="D4280" s="257"/>
      <c r="E4280" s="257"/>
      <c r="F4280" s="257" t="str">
        <v>茶青色,普通系列,48*74cm</v>
      </c>
      <c r="G4280" s="231"/>
      <c r="H4280" s="231"/>
      <c r="I4280" s="231"/>
      <c r="J4280" s="231"/>
      <c r="K4280" s="231"/>
      <c r="L4280" s="231"/>
      <c r="M4280" s="231"/>
      <c r="N4280" s="231"/>
      <c r="O4280" s="231"/>
      <c r="P4280" s="231"/>
      <c r="Q4280" s="231"/>
      <c r="R4280" s="231"/>
      <c r="S4280" s="231"/>
      <c r="T4280" s="231"/>
    </row>
    <row r="4281">
      <c r="A4281" s="257" t="str">
        <v>1280002620031258</v>
      </c>
      <c r="B4281" s="257" t="str">
        <v>128000262003</v>
      </c>
      <c r="C4281" s="257" t="str">
        <v>亚朵星球 纯色全棉枕套</v>
      </c>
      <c r="D4281" s="257"/>
      <c r="E4281" s="257"/>
      <c r="F4281" s="257" t="str">
        <v>薄灰蓝,普通系列,48*74cm</v>
      </c>
      <c r="G4281" s="231"/>
      <c r="H4281" s="231"/>
      <c r="I4281" s="231"/>
      <c r="J4281" s="231"/>
      <c r="K4281" s="231"/>
      <c r="L4281" s="231"/>
      <c r="M4281" s="231"/>
      <c r="N4281" s="231"/>
      <c r="O4281" s="231"/>
      <c r="P4281" s="231"/>
      <c r="Q4281" s="231"/>
      <c r="R4281" s="231"/>
      <c r="S4281" s="231"/>
      <c r="T4281" s="231"/>
    </row>
    <row r="4282">
      <c r="A4282" s="257" t="str">
        <v>1280002620032318</v>
      </c>
      <c r="B4282" s="257" t="str">
        <v>128000262003</v>
      </c>
      <c r="C4282" s="257" t="str">
        <v>亚朵星球 纯色全棉枕套</v>
      </c>
      <c r="D4282" s="257"/>
      <c r="E4282" s="257"/>
      <c r="F4282" s="257" t="str">
        <v>薄荷姜茶,普通系列,48*74cm</v>
      </c>
      <c r="G4282" s="231"/>
      <c r="H4282" s="231"/>
      <c r="I4282" s="231"/>
      <c r="J4282" s="231"/>
      <c r="K4282" s="231"/>
      <c r="L4282" s="231"/>
      <c r="M4282" s="231"/>
      <c r="N4282" s="231"/>
      <c r="O4282" s="231"/>
      <c r="P4282" s="231"/>
      <c r="Q4282" s="231"/>
      <c r="R4282" s="231"/>
      <c r="S4282" s="231"/>
      <c r="T4282" s="231"/>
    </row>
    <row r="4283">
      <c r="A4283" s="257" t="str">
        <v>1280002620032328</v>
      </c>
      <c r="B4283" s="257" t="str">
        <v>128000262003</v>
      </c>
      <c r="C4283" s="257" t="str">
        <v>亚朵星球 纯色全棉枕套</v>
      </c>
      <c r="D4283" s="257"/>
      <c r="E4283" s="257"/>
      <c r="F4283" s="257" t="str">
        <v>伯爵姜茶 48*74</v>
      </c>
      <c r="G4283" s="231"/>
      <c r="H4283" s="231"/>
      <c r="I4283" s="231"/>
      <c r="J4283" s="231"/>
      <c r="K4283" s="231"/>
      <c r="L4283" s="231"/>
      <c r="M4283" s="231"/>
      <c r="N4283" s="231"/>
      <c r="O4283" s="231"/>
      <c r="P4283" s="231"/>
      <c r="Q4283" s="231"/>
      <c r="R4283" s="231"/>
      <c r="S4283" s="231"/>
      <c r="T4283" s="231"/>
    </row>
    <row r="4284">
      <c r="A4284" s="257" t="str">
        <v>1280002620032338</v>
      </c>
      <c r="B4284" s="257" t="str">
        <v>128000262003</v>
      </c>
      <c r="C4284" s="257" t="str">
        <v>亚朵星球 纯色全棉枕套</v>
      </c>
      <c r="D4284" s="257"/>
      <c r="E4284" s="257"/>
      <c r="F4284" s="257" t="str">
        <v>生椰姜茶 48*74</v>
      </c>
      <c r="G4284" s="231"/>
      <c r="H4284" s="231"/>
      <c r="I4284" s="231"/>
      <c r="J4284" s="231"/>
      <c r="K4284" s="231"/>
      <c r="L4284" s="231"/>
      <c r="M4284" s="231"/>
      <c r="N4284" s="231"/>
      <c r="O4284" s="231"/>
      <c r="P4284" s="231"/>
      <c r="Q4284" s="231"/>
      <c r="R4284" s="231"/>
      <c r="S4284" s="231"/>
      <c r="T4284" s="231"/>
    </row>
    <row r="4285">
      <c r="A4285" s="257" t="str">
        <v>1280002620032348</v>
      </c>
      <c r="B4285" s="257" t="str">
        <v>128000262003</v>
      </c>
      <c r="C4285" s="257" t="str">
        <v>亚朵星球 纯色全棉枕套</v>
      </c>
      <c r="D4285" s="257"/>
      <c r="E4285" s="257"/>
      <c r="F4285" s="257" t="str">
        <v>芋泥姜茶,普通系列,48*74cm</v>
      </c>
      <c r="G4285" s="231"/>
      <c r="H4285" s="231"/>
      <c r="I4285" s="231"/>
      <c r="J4285" s="231"/>
      <c r="K4285" s="231"/>
      <c r="L4285" s="231"/>
      <c r="M4285" s="231"/>
      <c r="N4285" s="231"/>
      <c r="O4285" s="231"/>
      <c r="P4285" s="231"/>
      <c r="Q4285" s="231"/>
      <c r="R4285" s="231"/>
      <c r="S4285" s="231"/>
      <c r="T4285" s="231"/>
    </row>
    <row r="4286">
      <c r="A4286" s="257" t="str">
        <v>1280002590022216</v>
      </c>
      <c r="B4286" s="257" t="str">
        <v>128000259002</v>
      </c>
      <c r="C4286" s="257" t="str">
        <v>亚朵星球 纯色全棉床笠</v>
      </c>
      <c r="D4286" s="257"/>
      <c r="E4286" s="257"/>
      <c r="F4286" s="257" t="str">
        <v>1.5米床床笠-150*200+28裸米棕</v>
      </c>
      <c r="G4286" s="231"/>
      <c r="H4286" s="231"/>
      <c r="I4286" s="231"/>
      <c r="J4286" s="231"/>
      <c r="K4286" s="231"/>
      <c r="L4286" s="231"/>
      <c r="M4286" s="231"/>
      <c r="N4286" s="231"/>
      <c r="O4286" s="231"/>
      <c r="P4286" s="231"/>
      <c r="Q4286" s="231"/>
      <c r="R4286" s="231"/>
      <c r="S4286" s="231"/>
      <c r="T4286" s="231"/>
    </row>
    <row r="4287">
      <c r="A4287" s="257" t="str">
        <v>1280002590022218</v>
      </c>
      <c r="B4287" s="257" t="str">
        <v>128000259002</v>
      </c>
      <c r="C4287" s="257" t="str">
        <v>亚朵星球 纯色全棉床笠</v>
      </c>
      <c r="D4287" s="257"/>
      <c r="E4287" s="257"/>
      <c r="F4287" s="257" t="str">
        <v>1.8米床床笠-180*200+28裸米棕</v>
      </c>
      <c r="G4287" s="231"/>
      <c r="H4287" s="231"/>
      <c r="I4287" s="231"/>
      <c r="J4287" s="231"/>
      <c r="K4287" s="231"/>
      <c r="L4287" s="231"/>
      <c r="M4287" s="231"/>
      <c r="N4287" s="231"/>
      <c r="O4287" s="231"/>
      <c r="P4287" s="231"/>
      <c r="Q4287" s="231"/>
      <c r="R4287" s="231"/>
      <c r="S4287" s="231"/>
      <c r="T4287" s="231"/>
    </row>
    <row r="4288">
      <c r="A4288" s="257" t="str">
        <v>1280002590022316</v>
      </c>
      <c r="B4288" s="257" t="str">
        <v>128000259002</v>
      </c>
      <c r="C4288" s="257" t="str">
        <v>亚朵星球 纯色全棉床笠</v>
      </c>
      <c r="D4288" s="257"/>
      <c r="E4288" s="257"/>
      <c r="F4288" s="257" t="str">
        <v>1.5米床床笠-150*200+28松木棕</v>
      </c>
      <c r="G4288" s="231"/>
      <c r="H4288" s="231"/>
      <c r="I4288" s="231"/>
      <c r="J4288" s="231"/>
      <c r="K4288" s="231"/>
      <c r="L4288" s="231"/>
      <c r="M4288" s="231"/>
      <c r="N4288" s="231"/>
      <c r="O4288" s="231"/>
      <c r="P4288" s="231"/>
      <c r="Q4288" s="231"/>
      <c r="R4288" s="231"/>
      <c r="S4288" s="231"/>
      <c r="T4288" s="231"/>
    </row>
    <row r="4289">
      <c r="A4289" s="257" t="str">
        <v>1280002590022318</v>
      </c>
      <c r="B4289" s="257" t="str">
        <v>128000259002</v>
      </c>
      <c r="C4289" s="257" t="str">
        <v>亚朵星球 纯色全棉床笠</v>
      </c>
      <c r="D4289" s="257"/>
      <c r="E4289" s="257"/>
      <c r="F4289" s="257" t="str">
        <v>1.8米床床笠-180*200+28松木棕</v>
      </c>
      <c r="G4289" s="231"/>
      <c r="H4289" s="231"/>
      <c r="I4289" s="231"/>
      <c r="J4289" s="231"/>
      <c r="K4289" s="231"/>
      <c r="L4289" s="231"/>
      <c r="M4289" s="231"/>
      <c r="N4289" s="231"/>
      <c r="O4289" s="231"/>
      <c r="P4289" s="231"/>
      <c r="Q4289" s="231"/>
      <c r="R4289" s="231"/>
      <c r="S4289" s="231"/>
      <c r="T4289" s="231"/>
    </row>
    <row r="4290">
      <c r="A4290" s="257" t="str">
        <v>12800025900212518</v>
      </c>
      <c r="B4290" s="257" t="str">
        <v>128000259002</v>
      </c>
      <c r="C4290" s="257" t="str">
        <v>亚朵星球 纯色全棉床笠</v>
      </c>
      <c r="D4290" s="257"/>
      <c r="E4290" s="257"/>
      <c r="F4290" s="257" t="str">
        <v>1.8米床床笠-180*200+28薄灰蓝</v>
      </c>
      <c r="G4290" s="231"/>
      <c r="H4290" s="231"/>
      <c r="I4290" s="231"/>
      <c r="J4290" s="231"/>
      <c r="K4290" s="231"/>
      <c r="L4290" s="231"/>
      <c r="M4290" s="231"/>
      <c r="N4290" s="231"/>
      <c r="O4290" s="231"/>
      <c r="P4290" s="231"/>
      <c r="Q4290" s="231"/>
      <c r="R4290" s="231"/>
      <c r="S4290" s="231"/>
      <c r="T4290" s="231"/>
    </row>
    <row r="4291">
      <c r="A4291" s="257" t="str">
        <v>12800025900212416</v>
      </c>
      <c r="B4291" s="257" t="str">
        <v>128000259002</v>
      </c>
      <c r="C4291" s="257" t="str">
        <v>亚朵星球 纯色全棉床笠</v>
      </c>
      <c r="D4291" s="257"/>
      <c r="E4291" s="257"/>
      <c r="F4291" s="257" t="str">
        <v>茶青色,150cm,普通系列</v>
      </c>
      <c r="G4291" s="231"/>
      <c r="H4291" s="231"/>
      <c r="I4291" s="231"/>
      <c r="J4291" s="231"/>
      <c r="K4291" s="231"/>
      <c r="L4291" s="231"/>
      <c r="M4291" s="231"/>
      <c r="N4291" s="231"/>
      <c r="O4291" s="231"/>
      <c r="P4291" s="231"/>
      <c r="Q4291" s="231"/>
      <c r="R4291" s="231"/>
      <c r="S4291" s="231"/>
      <c r="T4291" s="231"/>
    </row>
    <row r="4292">
      <c r="A4292" s="257" t="str">
        <v>12800025900212418</v>
      </c>
      <c r="B4292" s="257" t="str">
        <v>128000259002</v>
      </c>
      <c r="C4292" s="257" t="str">
        <v>亚朵星球 纯色全棉床笠</v>
      </c>
      <c r="D4292" s="257"/>
      <c r="E4292" s="257"/>
      <c r="F4292" s="257" t="str">
        <v>1.8米床床笠-180*200+28茶青色</v>
      </c>
      <c r="G4292" s="231"/>
      <c r="H4292" s="231"/>
      <c r="I4292" s="231"/>
      <c r="J4292" s="231"/>
      <c r="K4292" s="231"/>
      <c r="L4292" s="231"/>
      <c r="M4292" s="231"/>
      <c r="N4292" s="231"/>
      <c r="O4292" s="231"/>
      <c r="P4292" s="231"/>
      <c r="Q4292" s="231"/>
      <c r="R4292" s="231"/>
      <c r="S4292" s="231"/>
      <c r="T4292" s="231"/>
    </row>
    <row r="4293">
      <c r="A4293" s="257" t="str">
        <v>12800025900212516</v>
      </c>
      <c r="B4293" s="257" t="str">
        <v>128000259002</v>
      </c>
      <c r="C4293" s="257" t="str">
        <v>亚朵星球 纯色全棉床笠</v>
      </c>
      <c r="D4293" s="257"/>
      <c r="E4293" s="257"/>
      <c r="F4293" s="257" t="str">
        <v>1.5米床床笠-150*200+28薄灰蓝</v>
      </c>
      <c r="G4293" s="231"/>
      <c r="H4293" s="231"/>
      <c r="I4293" s="231"/>
      <c r="J4293" s="231"/>
      <c r="K4293" s="231"/>
      <c r="L4293" s="231"/>
      <c r="M4293" s="231"/>
      <c r="N4293" s="231"/>
      <c r="O4293" s="231"/>
      <c r="P4293" s="231"/>
      <c r="Q4293" s="231"/>
      <c r="R4293" s="231"/>
      <c r="S4293" s="231"/>
      <c r="T4293" s="231"/>
    </row>
    <row r="4294">
      <c r="A4294" s="257" t="str">
        <v>12800025900223116</v>
      </c>
      <c r="B4294" s="257" t="str">
        <v>128000259002</v>
      </c>
      <c r="C4294" s="257" t="str">
        <v>亚朵星球 纯色全棉床笠</v>
      </c>
      <c r="D4294" s="257"/>
      <c r="E4294" s="257"/>
      <c r="F4294" s="257" t="str">
        <v>薄荷姜茶 1.5m床</v>
      </c>
      <c r="G4294" s="231"/>
      <c r="H4294" s="231"/>
      <c r="I4294" s="231"/>
      <c r="J4294" s="231"/>
      <c r="K4294" s="231"/>
      <c r="L4294" s="231"/>
      <c r="M4294" s="231"/>
      <c r="N4294" s="231"/>
      <c r="O4294" s="231"/>
      <c r="P4294" s="231"/>
      <c r="Q4294" s="231"/>
      <c r="R4294" s="231"/>
      <c r="S4294" s="231"/>
      <c r="T4294" s="231"/>
    </row>
    <row r="4295">
      <c r="A4295" s="257" t="str">
        <v>12800025900223118</v>
      </c>
      <c r="B4295" s="257" t="str">
        <v>128000259002</v>
      </c>
      <c r="C4295" s="257" t="str">
        <v>亚朵星球 纯色全棉床笠</v>
      </c>
      <c r="D4295" s="257"/>
      <c r="E4295" s="257"/>
      <c r="F4295" s="257" t="str">
        <v>薄荷姜茶 1.8m床</v>
      </c>
      <c r="G4295" s="231"/>
      <c r="H4295" s="231"/>
      <c r="I4295" s="231"/>
      <c r="J4295" s="231"/>
      <c r="K4295" s="231"/>
      <c r="L4295" s="231"/>
      <c r="M4295" s="231"/>
      <c r="N4295" s="231"/>
      <c r="O4295" s="231"/>
      <c r="P4295" s="231"/>
      <c r="Q4295" s="231"/>
      <c r="R4295" s="231"/>
      <c r="S4295" s="231"/>
      <c r="T4295" s="231"/>
    </row>
    <row r="4296">
      <c r="A4296" s="257" t="str">
        <v>12800025900223216</v>
      </c>
      <c r="B4296" s="257" t="str">
        <v>128000259002</v>
      </c>
      <c r="C4296" s="257" t="str">
        <v>亚朵星球 纯色全棉床笠</v>
      </c>
      <c r="D4296" s="257"/>
      <c r="E4296" s="257"/>
      <c r="F4296" s="257" t="str">
        <v>伯爵姜茶 1.5m床</v>
      </c>
      <c r="G4296" s="231"/>
      <c r="H4296" s="231"/>
      <c r="I4296" s="231"/>
      <c r="J4296" s="231"/>
      <c r="K4296" s="231"/>
      <c r="L4296" s="231"/>
      <c r="M4296" s="231"/>
      <c r="N4296" s="231"/>
      <c r="O4296" s="231"/>
      <c r="P4296" s="231"/>
      <c r="Q4296" s="231"/>
      <c r="R4296" s="231"/>
      <c r="S4296" s="231"/>
      <c r="T4296" s="231"/>
    </row>
    <row r="4297">
      <c r="A4297" s="257" t="str">
        <v>12800025900223218</v>
      </c>
      <c r="B4297" s="257" t="str">
        <v>128000259002</v>
      </c>
      <c r="C4297" s="257" t="str">
        <v>亚朵星球 纯色全棉床笠</v>
      </c>
      <c r="D4297" s="257"/>
      <c r="E4297" s="257"/>
      <c r="F4297" s="257" t="str">
        <v>伯爵姜茶 1.8m床</v>
      </c>
      <c r="G4297" s="231"/>
      <c r="H4297" s="231"/>
      <c r="I4297" s="231"/>
      <c r="J4297" s="231"/>
      <c r="K4297" s="231"/>
      <c r="L4297" s="231"/>
      <c r="M4297" s="231"/>
      <c r="N4297" s="231"/>
      <c r="O4297" s="231"/>
      <c r="P4297" s="231"/>
      <c r="Q4297" s="231"/>
      <c r="R4297" s="231"/>
      <c r="S4297" s="231"/>
      <c r="T4297" s="231"/>
    </row>
    <row r="4298">
      <c r="A4298" s="257" t="str">
        <v>12800025900223316</v>
      </c>
      <c r="B4298" s="257" t="str">
        <v>128000259002</v>
      </c>
      <c r="C4298" s="257" t="str">
        <v>亚朵星球 纯色全棉床笠</v>
      </c>
      <c r="D4298" s="257"/>
      <c r="E4298" s="257"/>
      <c r="F4298" s="257" t="str">
        <v>生椰姜茶 1.5m床</v>
      </c>
      <c r="G4298" s="231"/>
      <c r="H4298" s="231"/>
      <c r="I4298" s="231"/>
      <c r="J4298" s="231"/>
      <c r="K4298" s="231"/>
      <c r="L4298" s="231"/>
      <c r="M4298" s="231"/>
      <c r="N4298" s="231"/>
      <c r="O4298" s="231"/>
      <c r="P4298" s="231"/>
      <c r="Q4298" s="231"/>
      <c r="R4298" s="231"/>
      <c r="S4298" s="231"/>
      <c r="T4298" s="231"/>
    </row>
    <row r="4299">
      <c r="A4299" s="257" t="str">
        <v>12800025900223318</v>
      </c>
      <c r="B4299" s="257" t="str">
        <v>128000259002</v>
      </c>
      <c r="C4299" s="257" t="str">
        <v>亚朵星球 纯色全棉床笠</v>
      </c>
      <c r="D4299" s="257"/>
      <c r="E4299" s="257"/>
      <c r="F4299" s="257" t="str">
        <v>生椰姜茶 1.8m床</v>
      </c>
      <c r="G4299" s="231"/>
      <c r="H4299" s="231"/>
      <c r="I4299" s="231"/>
      <c r="J4299" s="231"/>
      <c r="K4299" s="231"/>
      <c r="L4299" s="231"/>
      <c r="M4299" s="231"/>
      <c r="N4299" s="231"/>
      <c r="O4299" s="231"/>
      <c r="P4299" s="231"/>
      <c r="Q4299" s="231"/>
      <c r="R4299" s="231"/>
      <c r="S4299" s="231"/>
      <c r="T4299" s="231"/>
    </row>
    <row r="4300">
      <c r="A4300" s="257" t="str">
        <v>12800025900223416</v>
      </c>
      <c r="B4300" s="257" t="str">
        <v>128000259002</v>
      </c>
      <c r="C4300" s="257" t="str">
        <v>亚朵星球 纯色全棉床笠</v>
      </c>
      <c r="D4300" s="257"/>
      <c r="E4300" s="257"/>
      <c r="F4300" s="257" t="str">
        <v>芋泥姜茶,150cm,普通系列,150*200</v>
      </c>
      <c r="G4300" s="231"/>
      <c r="H4300" s="231"/>
      <c r="I4300" s="231"/>
      <c r="J4300" s="231"/>
      <c r="K4300" s="231"/>
      <c r="L4300" s="231"/>
      <c r="M4300" s="231"/>
      <c r="N4300" s="231"/>
      <c r="O4300" s="231"/>
      <c r="P4300" s="231"/>
      <c r="Q4300" s="231"/>
      <c r="R4300" s="231"/>
      <c r="S4300" s="231"/>
      <c r="T4300" s="231"/>
    </row>
    <row r="4301">
      <c r="A4301" s="257" t="str">
        <v>12800025900223418</v>
      </c>
      <c r="B4301" s="257" t="str">
        <v>128000259002</v>
      </c>
      <c r="C4301" s="257" t="str">
        <v>亚朵星球 纯色全棉床笠</v>
      </c>
      <c r="D4301" s="257"/>
      <c r="E4301" s="257"/>
      <c r="F4301" s="257" t="str">
        <v>芋泥姜茶 1.8m床</v>
      </c>
      <c r="G4301" s="231"/>
      <c r="H4301" s="231"/>
      <c r="I4301" s="231"/>
      <c r="J4301" s="231"/>
      <c r="K4301" s="231"/>
      <c r="L4301" s="231"/>
      <c r="M4301" s="231"/>
      <c r="N4301" s="231"/>
      <c r="O4301" s="231"/>
      <c r="P4301" s="231"/>
      <c r="Q4301" s="231"/>
      <c r="R4301" s="231"/>
      <c r="S4301" s="231"/>
      <c r="T4301" s="231"/>
    </row>
    <row r="4302">
      <c r="A4302" s="257" t="str">
        <v>9999000062-1</v>
      </c>
      <c r="B4302" s="257" t="str">
        <v>9999000062</v>
      </c>
      <c r="C4302" s="257" t="str">
        <v>零售购物袋</v>
      </c>
      <c r="D4302" s="257"/>
      <c r="E4302" s="257"/>
      <c r="F4302" s="257" t="str">
        <v>小号袋子（100个）</v>
      </c>
      <c r="G4302" s="231"/>
      <c r="H4302" s="231"/>
      <c r="I4302" s="231"/>
      <c r="J4302" s="231"/>
      <c r="K4302" s="231"/>
      <c r="L4302" s="231"/>
      <c r="M4302" s="231"/>
      <c r="N4302" s="231"/>
      <c r="O4302" s="231"/>
      <c r="P4302" s="231"/>
      <c r="Q4302" s="231"/>
      <c r="R4302" s="231"/>
      <c r="S4302" s="231"/>
      <c r="T4302" s="231"/>
    </row>
    <row r="4303">
      <c r="A4303" s="257" t="str">
        <v>9999000062-2</v>
      </c>
      <c r="B4303" s="257" t="str">
        <v>9999000062</v>
      </c>
      <c r="C4303" s="257" t="str">
        <v>零售购物袋</v>
      </c>
      <c r="D4303" s="257"/>
      <c r="E4303" s="257"/>
      <c r="F4303" s="257" t="str">
        <v>大号袋子（100个）</v>
      </c>
      <c r="G4303" s="231"/>
      <c r="H4303" s="231"/>
      <c r="I4303" s="231"/>
      <c r="J4303" s="231"/>
      <c r="K4303" s="231"/>
      <c r="L4303" s="231"/>
      <c r="M4303" s="231"/>
      <c r="N4303" s="231"/>
      <c r="O4303" s="231"/>
      <c r="P4303" s="231"/>
      <c r="Q4303" s="231"/>
      <c r="R4303" s="231"/>
      <c r="S4303" s="231"/>
      <c r="T4303" s="231"/>
    </row>
    <row r="4304">
      <c r="A4304" s="257" t="str">
        <v>1180003240019202</v>
      </c>
      <c r="B4304" s="257" t="str">
        <v>118000324001</v>
      </c>
      <c r="C4304" s="257" t="str">
        <v>Z2GO&amp;CO. 零束缚纯棉T恤</v>
      </c>
      <c r="D4304" s="257"/>
      <c r="E4304" s="257"/>
      <c r="F4304" s="257" t="str">
        <v>M/女款/白色</v>
      </c>
      <c r="G4304" s="231"/>
      <c r="H4304" s="231"/>
      <c r="I4304" s="231"/>
      <c r="J4304" s="231"/>
      <c r="K4304" s="231"/>
      <c r="L4304" s="231"/>
      <c r="M4304" s="231"/>
      <c r="N4304" s="231"/>
      <c r="O4304" s="231"/>
      <c r="P4304" s="231"/>
      <c r="Q4304" s="231"/>
      <c r="R4304" s="231"/>
      <c r="S4304" s="231"/>
      <c r="T4304" s="231"/>
    </row>
    <row r="4305">
      <c r="A4305" s="257" t="str">
        <v>1180003240019101</v>
      </c>
      <c r="B4305" s="257" t="str">
        <v>118000324001</v>
      </c>
      <c r="C4305" s="257" t="str">
        <v>Z2GO&amp;CO. 零束缚纯棉T恤</v>
      </c>
      <c r="D4305" s="257"/>
      <c r="E4305" s="257"/>
      <c r="F4305" s="257" t="str">
        <v>L/男款/白色</v>
      </c>
      <c r="G4305" s="231"/>
      <c r="H4305" s="231"/>
      <c r="I4305" s="231"/>
      <c r="J4305" s="231"/>
      <c r="K4305" s="231"/>
      <c r="L4305" s="231"/>
      <c r="M4305" s="231"/>
      <c r="N4305" s="231"/>
      <c r="O4305" s="231"/>
      <c r="P4305" s="231"/>
      <c r="Q4305" s="231"/>
      <c r="R4305" s="231"/>
      <c r="S4305" s="231"/>
      <c r="T4305" s="231"/>
    </row>
    <row r="4306">
      <c r="A4306" s="257" t="str">
        <v>1180003280011077</v>
      </c>
      <c r="B4306" s="257" t="str">
        <v>118000328001</v>
      </c>
      <c r="C4306" s="257" t="str">
        <v>Z2GO&amp;CO. 按盖保温杯</v>
      </c>
      <c r="D4306" s="257"/>
      <c r="E4306" s="257"/>
      <c r="F4306" s="257" t="str">
        <v>丛林绿</v>
      </c>
      <c r="G4306" s="231"/>
      <c r="H4306" s="231"/>
      <c r="I4306" s="231"/>
      <c r="J4306" s="231"/>
      <c r="K4306" s="231"/>
      <c r="L4306" s="231"/>
      <c r="M4306" s="231"/>
      <c r="N4306" s="231"/>
      <c r="O4306" s="231"/>
      <c r="P4306" s="231"/>
      <c r="Q4306" s="231"/>
      <c r="R4306" s="231"/>
      <c r="S4306" s="231"/>
      <c r="T4306" s="231"/>
    </row>
    <row r="4307">
      <c r="A4307" s="257" t="str">
        <v>1180003280011087</v>
      </c>
      <c r="B4307" s="257" t="str">
        <v>118000328001</v>
      </c>
      <c r="C4307" s="257" t="str">
        <v>Z2GO&amp;CO. 按盖保温杯</v>
      </c>
      <c r="D4307" s="257"/>
      <c r="E4307" s="257"/>
      <c r="F4307" s="257" t="str">
        <v>云海白</v>
      </c>
      <c r="G4307" s="231"/>
      <c r="H4307" s="231"/>
      <c r="I4307" s="231"/>
      <c r="J4307" s="231"/>
      <c r="K4307" s="231"/>
      <c r="L4307" s="231"/>
      <c r="M4307" s="231"/>
      <c r="N4307" s="231"/>
      <c r="O4307" s="231"/>
      <c r="P4307" s="231"/>
      <c r="Q4307" s="231"/>
      <c r="R4307" s="231"/>
      <c r="S4307" s="231"/>
      <c r="T4307" s="231"/>
    </row>
    <row r="4308">
      <c r="A4308" s="257" t="str">
        <v>1180003280011097</v>
      </c>
      <c r="B4308" s="257" t="str">
        <v>118000328001</v>
      </c>
      <c r="C4308" s="257" t="str">
        <v>Z2GO&amp;CO. 按盖保温杯</v>
      </c>
      <c r="D4308" s="257"/>
      <c r="E4308" s="257"/>
      <c r="F4308" s="257" t="str">
        <v>矿石黑</v>
      </c>
      <c r="G4308" s="231"/>
      <c r="H4308" s="231"/>
      <c r="I4308" s="231"/>
      <c r="J4308" s="231"/>
      <c r="K4308" s="231"/>
      <c r="L4308" s="231"/>
      <c r="M4308" s="231"/>
      <c r="N4308" s="231"/>
      <c r="O4308" s="231"/>
      <c r="P4308" s="231"/>
      <c r="Q4308" s="231"/>
      <c r="R4308" s="231"/>
      <c r="S4308" s="231"/>
      <c r="T4308" s="231"/>
    </row>
    <row r="4309">
      <c r="A4309" s="257" t="str">
        <v>1180003280011357</v>
      </c>
      <c r="B4309" s="257" t="str">
        <v>118000328001</v>
      </c>
      <c r="C4309" s="257" t="str">
        <v>Z2GO&amp;CO. 按盖保温杯</v>
      </c>
      <c r="D4309" s="257"/>
      <c r="E4309" s="257"/>
      <c r="F4309" s="257" t="str">
        <v>沙漠棕</v>
      </c>
      <c r="G4309" s="231"/>
      <c r="H4309" s="231"/>
      <c r="I4309" s="231"/>
      <c r="J4309" s="231"/>
      <c r="K4309" s="231"/>
      <c r="L4309" s="231"/>
      <c r="M4309" s="231"/>
      <c r="N4309" s="231"/>
      <c r="O4309" s="231"/>
      <c r="P4309" s="231"/>
      <c r="Q4309" s="231"/>
      <c r="R4309" s="231"/>
      <c r="S4309" s="231"/>
      <c r="T4309" s="231"/>
    </row>
    <row r="4310">
      <c r="A4310" s="257" t="str">
        <v>1180003280011117</v>
      </c>
      <c r="B4310" s="257" t="str">
        <v>118000328001</v>
      </c>
      <c r="C4310" s="257" t="str">
        <v>Z2GO&amp;CO. 按盖保温杯</v>
      </c>
      <c r="D4310" s="257"/>
      <c r="E4310" s="257"/>
      <c r="F4310" s="257" t="str">
        <v>隐匿砂</v>
      </c>
      <c r="G4310" s="231"/>
      <c r="H4310" s="231"/>
      <c r="I4310" s="231"/>
      <c r="J4310" s="231"/>
      <c r="K4310" s="231"/>
      <c r="L4310" s="231"/>
      <c r="M4310" s="231"/>
      <c r="N4310" s="231"/>
      <c r="O4310" s="231"/>
      <c r="P4310" s="231"/>
      <c r="Q4310" s="231"/>
      <c r="R4310" s="231"/>
      <c r="S4310" s="231"/>
      <c r="T4310" s="231"/>
    </row>
    <row r="4311">
      <c r="A4311" s="257" t="str">
        <v>1180003290011078</v>
      </c>
      <c r="B4311" s="257" t="str">
        <v>118000329001</v>
      </c>
      <c r="C4311" s="257" t="str">
        <v>Z2GO&amp;CO. 轻行咖啡杯</v>
      </c>
      <c r="D4311" s="257"/>
      <c r="E4311" s="257"/>
      <c r="F4311" s="257" t="str">
        <v>丛林绿</v>
      </c>
      <c r="G4311" s="231"/>
      <c r="H4311" s="231"/>
      <c r="I4311" s="231"/>
      <c r="J4311" s="231"/>
      <c r="K4311" s="231"/>
      <c r="L4311" s="231"/>
      <c r="M4311" s="231"/>
      <c r="N4311" s="231"/>
      <c r="O4311" s="231"/>
      <c r="P4311" s="231"/>
      <c r="Q4311" s="231"/>
      <c r="R4311" s="231"/>
      <c r="S4311" s="231"/>
      <c r="T4311" s="231"/>
    </row>
    <row r="4312">
      <c r="A4312" s="257" t="str">
        <v>1180003290011088</v>
      </c>
      <c r="B4312" s="257" t="str">
        <v>118000329001</v>
      </c>
      <c r="C4312" s="257" t="str">
        <v>Z2GO&amp;CO. 轻行咖啡杯</v>
      </c>
      <c r="D4312" s="257"/>
      <c r="E4312" s="257"/>
      <c r="F4312" s="257" t="str">
        <v>云海白</v>
      </c>
      <c r="G4312" s="231"/>
      <c r="H4312" s="231"/>
      <c r="I4312" s="231"/>
      <c r="J4312" s="231"/>
      <c r="K4312" s="231"/>
      <c r="L4312" s="231"/>
      <c r="M4312" s="231"/>
      <c r="N4312" s="231"/>
      <c r="O4312" s="231"/>
      <c r="P4312" s="231"/>
      <c r="Q4312" s="231"/>
      <c r="R4312" s="231"/>
      <c r="S4312" s="231"/>
      <c r="T4312" s="231"/>
    </row>
    <row r="4313">
      <c r="A4313" s="257" t="str">
        <v>1180003290011098</v>
      </c>
      <c r="B4313" s="257" t="str">
        <v>118000329001</v>
      </c>
      <c r="C4313" s="257" t="str">
        <v>Z2GO&amp;CO. 轻行咖啡杯</v>
      </c>
      <c r="D4313" s="257"/>
      <c r="E4313" s="257"/>
      <c r="F4313" s="257" t="str">
        <v>矿石黑</v>
      </c>
      <c r="G4313" s="231"/>
      <c r="H4313" s="231"/>
      <c r="I4313" s="231"/>
      <c r="J4313" s="231"/>
      <c r="K4313" s="231"/>
      <c r="L4313" s="231"/>
      <c r="M4313" s="231"/>
      <c r="N4313" s="231"/>
      <c r="O4313" s="231"/>
      <c r="P4313" s="231"/>
      <c r="Q4313" s="231"/>
      <c r="R4313" s="231"/>
      <c r="S4313" s="231"/>
      <c r="T4313" s="231"/>
    </row>
    <row r="4314">
      <c r="A4314" s="257" t="str">
        <v>1180003290011108</v>
      </c>
      <c r="B4314" s="257" t="str">
        <v>118000329001</v>
      </c>
      <c r="C4314" s="257" t="str">
        <v>Z2GO&amp;CO. 轻行咖啡杯</v>
      </c>
      <c r="D4314" s="257"/>
      <c r="E4314" s="257"/>
      <c r="F4314" s="257" t="str">
        <v>海浪蓝</v>
      </c>
      <c r="G4314" s="231"/>
      <c r="H4314" s="231"/>
      <c r="I4314" s="231"/>
      <c r="J4314" s="231"/>
      <c r="K4314" s="231"/>
      <c r="L4314" s="231"/>
      <c r="M4314" s="231"/>
      <c r="N4314" s="231"/>
      <c r="O4314" s="231"/>
      <c r="P4314" s="231"/>
      <c r="Q4314" s="231"/>
      <c r="R4314" s="231"/>
      <c r="S4314" s="231"/>
      <c r="T4314" s="231"/>
    </row>
    <row r="4315">
      <c r="A4315" s="257" t="str">
        <v>1180003290011138</v>
      </c>
      <c r="B4315" s="257" t="str">
        <v>118000329001</v>
      </c>
      <c r="C4315" s="257" t="str">
        <v>Z2GO&amp;CO. 轻行咖啡杯</v>
      </c>
      <c r="D4315" s="257"/>
      <c r="E4315" s="257"/>
      <c r="F4315" s="257" t="str">
        <v>芥末黄</v>
      </c>
      <c r="G4315" s="231"/>
      <c r="H4315" s="231"/>
      <c r="I4315" s="231"/>
      <c r="J4315" s="231"/>
      <c r="K4315" s="231"/>
      <c r="L4315" s="231"/>
      <c r="M4315" s="231"/>
      <c r="N4315" s="231"/>
      <c r="O4315" s="231"/>
      <c r="P4315" s="231"/>
      <c r="Q4315" s="231"/>
      <c r="R4315" s="231"/>
      <c r="S4315" s="231"/>
      <c r="T4315" s="231"/>
    </row>
    <row r="4316">
      <c r="A4316" s="257" t="str">
        <v>118000201001001105</v>
      </c>
      <c r="B4316" s="257" t="str">
        <v>118000201001001</v>
      </c>
      <c r="C4316" s="257" t="str">
        <v>Z2GO&amp;CO. 净颜卸妆洁面组合</v>
      </c>
      <c r="D4316" s="257"/>
      <c r="E4316" s="257"/>
      <c r="F4316" s="257" t="str">
        <v>7片/盒</v>
      </c>
      <c r="G4316" s="231"/>
      <c r="H4316" s="231"/>
      <c r="I4316" s="231"/>
      <c r="J4316" s="231"/>
      <c r="K4316" s="231"/>
      <c r="L4316" s="231"/>
      <c r="M4316" s="231"/>
      <c r="N4316" s="231"/>
      <c r="O4316" s="231"/>
      <c r="P4316" s="231"/>
      <c r="Q4316" s="231"/>
      <c r="R4316" s="231"/>
      <c r="S4316" s="231"/>
      <c r="T4316" s="231"/>
    </row>
    <row r="4317">
      <c r="A4317" s="257" t="str">
        <v>118000201001001106</v>
      </c>
      <c r="B4317" s="257" t="str">
        <v>118000201001001</v>
      </c>
      <c r="C4317" s="257" t="str">
        <v>Z2GO&amp;CO. 净颜卸妆洁面组合</v>
      </c>
      <c r="D4317" s="257"/>
      <c r="E4317" s="257"/>
      <c r="F4317" s="257" t="str">
        <v>20片/盒</v>
      </c>
      <c r="G4317" s="231"/>
      <c r="H4317" s="231"/>
      <c r="I4317" s="231"/>
      <c r="J4317" s="231"/>
      <c r="K4317" s="231"/>
      <c r="L4317" s="231"/>
      <c r="M4317" s="231"/>
      <c r="N4317" s="231"/>
      <c r="O4317" s="231"/>
      <c r="P4317" s="231"/>
      <c r="Q4317" s="231"/>
      <c r="R4317" s="231"/>
      <c r="S4317" s="231"/>
      <c r="T4317" s="231"/>
    </row>
    <row r="4318">
      <c r="A4318" s="257" t="str">
        <v>118000201001001107</v>
      </c>
      <c r="B4318" s="257" t="str">
        <v>118000201001001</v>
      </c>
      <c r="C4318" s="257" t="str">
        <v>Z2GO&amp;CO. 净颜卸妆洁面组合</v>
      </c>
      <c r="D4318" s="257"/>
      <c r="E4318" s="257"/>
      <c r="F4318" s="257" t="str">
        <v>单片装</v>
      </c>
      <c r="G4318" s="231"/>
      <c r="H4318" s="231"/>
      <c r="I4318" s="231"/>
      <c r="J4318" s="231"/>
      <c r="K4318" s="231"/>
      <c r="L4318" s="231"/>
      <c r="M4318" s="231"/>
      <c r="N4318" s="231"/>
      <c r="O4318" s="231"/>
      <c r="P4318" s="231"/>
      <c r="Q4318" s="231"/>
      <c r="R4318" s="231"/>
      <c r="S4318" s="231"/>
      <c r="T4318" s="231"/>
    </row>
    <row r="4319">
      <c r="A4319" s="257" t="str">
        <v>1180002200020013301</v>
      </c>
      <c r="B4319" s="257" t="str">
        <v>118000220002001</v>
      </c>
      <c r="C4319" s="257" t="str">
        <v>Z2GO&amp;CO. 日抛纯棉内裤（3条装）</v>
      </c>
      <c r="D4319" s="257"/>
      <c r="E4319" s="257"/>
      <c r="F4319" s="257" t="str">
        <v>男款/均码</v>
      </c>
      <c r="G4319" s="231"/>
      <c r="H4319" s="231"/>
      <c r="I4319" s="231"/>
      <c r="J4319" s="231"/>
      <c r="K4319" s="231"/>
      <c r="L4319" s="231"/>
      <c r="M4319" s="231"/>
      <c r="N4319" s="231"/>
      <c r="O4319" s="231"/>
      <c r="P4319" s="231"/>
      <c r="Q4319" s="231"/>
      <c r="R4319" s="231"/>
      <c r="S4319" s="231"/>
      <c r="T4319" s="231"/>
    </row>
    <row r="4320">
      <c r="A4320" s="257" t="str">
        <v>1180002200020013302</v>
      </c>
      <c r="B4320" s="257" t="str">
        <v>118000220002001</v>
      </c>
      <c r="C4320" s="257" t="str">
        <v>Z2GO&amp;CO. 日抛纯棉内裤（3条装）</v>
      </c>
      <c r="D4320" s="257"/>
      <c r="E4320" s="257"/>
      <c r="F4320" s="257" t="str">
        <v>女款/均码</v>
      </c>
      <c r="G4320" s="231"/>
      <c r="H4320" s="231"/>
      <c r="I4320" s="231"/>
      <c r="J4320" s="231"/>
      <c r="K4320" s="231"/>
      <c r="L4320" s="231"/>
      <c r="M4320" s="231"/>
      <c r="N4320" s="231"/>
      <c r="O4320" s="231"/>
      <c r="P4320" s="231"/>
      <c r="Q4320" s="231"/>
      <c r="R4320" s="231"/>
      <c r="S4320" s="231"/>
      <c r="T4320" s="231"/>
    </row>
    <row r="4321">
      <c r="A4321" s="257" t="str">
        <v>118000220001001901</v>
      </c>
      <c r="B4321" s="257" t="str">
        <v>118000220001001</v>
      </c>
      <c r="C4321" s="257" t="str">
        <v>Z2GO&amp;CO. 日抛中筒袜（3双装）</v>
      </c>
      <c r="D4321" s="257"/>
      <c r="E4321" s="257"/>
      <c r="F4321" s="257" t="str">
        <v>白色/男款</v>
      </c>
      <c r="G4321" s="231"/>
      <c r="H4321" s="231"/>
      <c r="I4321" s="231"/>
      <c r="J4321" s="231"/>
      <c r="K4321" s="231"/>
      <c r="L4321" s="231"/>
      <c r="M4321" s="231"/>
      <c r="N4321" s="231"/>
      <c r="O4321" s="231"/>
      <c r="P4321" s="231"/>
      <c r="Q4321" s="231"/>
      <c r="R4321" s="231"/>
      <c r="S4321" s="231"/>
      <c r="T4321" s="231"/>
    </row>
    <row r="4322">
      <c r="A4322" s="257" t="str">
        <v>118000220001001902</v>
      </c>
      <c r="B4322" s="257" t="str">
        <v>118000220001001</v>
      </c>
      <c r="C4322" s="257" t="str">
        <v>Z2GO&amp;CO. 日抛中筒袜（3双装）</v>
      </c>
      <c r="D4322" s="257"/>
      <c r="E4322" s="257"/>
      <c r="F4322" s="257" t="str">
        <v>白色/女款</v>
      </c>
      <c r="G4322" s="231"/>
      <c r="H4322" s="231"/>
      <c r="I4322" s="231"/>
      <c r="J4322" s="231"/>
      <c r="K4322" s="231"/>
      <c r="L4322" s="231"/>
      <c r="M4322" s="231"/>
      <c r="N4322" s="231"/>
      <c r="O4322" s="231"/>
      <c r="P4322" s="231"/>
      <c r="Q4322" s="231"/>
      <c r="R4322" s="231"/>
      <c r="S4322" s="231"/>
      <c r="T4322" s="231"/>
    </row>
    <row r="4323">
      <c r="A4323" s="257" t="str">
        <v>1180002200010011501</v>
      </c>
      <c r="B4323" s="257" t="str">
        <v>118000220001001</v>
      </c>
      <c r="C4323" s="257" t="str">
        <v>Z2GO&amp;CO. 日抛中筒袜（3双装）</v>
      </c>
      <c r="D4323" s="257"/>
      <c r="E4323" s="257"/>
      <c r="F4323" s="257" t="str">
        <v>男款/黑色</v>
      </c>
      <c r="G4323" s="231"/>
      <c r="H4323" s="231"/>
      <c r="I4323" s="231"/>
      <c r="J4323" s="231"/>
      <c r="K4323" s="231"/>
      <c r="L4323" s="231"/>
      <c r="M4323" s="231"/>
      <c r="N4323" s="231"/>
      <c r="O4323" s="231"/>
      <c r="P4323" s="231"/>
      <c r="Q4323" s="231"/>
      <c r="R4323" s="231"/>
      <c r="S4323" s="231"/>
      <c r="T4323" s="231"/>
    </row>
    <row r="4324">
      <c r="A4324" s="257" t="str">
        <v>1180002200010011502</v>
      </c>
      <c r="B4324" s="257" t="str">
        <v>118000220001001</v>
      </c>
      <c r="C4324" s="257" t="str">
        <v>Z2GO&amp;CO. 日抛中筒袜（3双装）</v>
      </c>
      <c r="D4324" s="257"/>
      <c r="E4324" s="257"/>
      <c r="F4324" s="257" t="str">
        <v>女款/黑色</v>
      </c>
      <c r="G4324" s="231"/>
      <c r="H4324" s="231"/>
      <c r="I4324" s="231"/>
      <c r="J4324" s="231"/>
      <c r="K4324" s="231"/>
      <c r="L4324" s="231"/>
      <c r="M4324" s="231"/>
      <c r="N4324" s="231"/>
      <c r="O4324" s="231"/>
      <c r="P4324" s="231"/>
      <c r="Q4324" s="231"/>
      <c r="R4324" s="231"/>
      <c r="S4324" s="231"/>
      <c r="T4324" s="231"/>
    </row>
    <row r="4325">
      <c r="A4325" s="257" t="str">
        <v>118000335001111</v>
      </c>
      <c r="B4325" s="257" t="str">
        <v>118000335001</v>
      </c>
      <c r="C4325" s="257" t="str">
        <v>Z2GO&amp;CO. 多功能轻量双肩包</v>
      </c>
      <c r="D4325" s="257"/>
      <c r="E4325" s="257"/>
      <c r="F4325" s="257" t="str">
        <v>隐匿砂</v>
      </c>
      <c r="G4325" s="231"/>
      <c r="H4325" s="231"/>
      <c r="I4325" s="231"/>
      <c r="J4325" s="231"/>
      <c r="K4325" s="231"/>
      <c r="L4325" s="231"/>
      <c r="M4325" s="231"/>
      <c r="N4325" s="231"/>
      <c r="O4325" s="231"/>
      <c r="P4325" s="231"/>
      <c r="Q4325" s="231"/>
      <c r="R4325" s="231"/>
      <c r="S4325" s="231"/>
      <c r="T4325" s="231"/>
    </row>
    <row r="4326">
      <c r="A4326" s="257" t="str">
        <v>118000335001107</v>
      </c>
      <c r="B4326" s="257" t="str">
        <v>118000335001</v>
      </c>
      <c r="C4326" s="257" t="str">
        <v>Z2GO&amp;CO. 多功能轻量双肩包</v>
      </c>
      <c r="D4326" s="257"/>
      <c r="E4326" s="257"/>
      <c r="F4326" s="257" t="str">
        <v>颜色:丛林绿,普通系列</v>
      </c>
      <c r="G4326" s="231"/>
      <c r="H4326" s="231"/>
      <c r="I4326" s="231"/>
      <c r="J4326" s="231"/>
      <c r="K4326" s="231"/>
      <c r="L4326" s="231"/>
      <c r="M4326" s="231"/>
      <c r="N4326" s="231"/>
      <c r="O4326" s="231"/>
      <c r="P4326" s="231"/>
      <c r="Q4326" s="231"/>
      <c r="R4326" s="231"/>
      <c r="S4326" s="231"/>
      <c r="T4326" s="231"/>
    </row>
    <row r="4327">
      <c r="A4327" s="257" t="str">
        <v>118000335001109</v>
      </c>
      <c r="B4327" s="257" t="str">
        <v>118000335001</v>
      </c>
      <c r="C4327" s="257" t="str">
        <v>Z2GO&amp;CO. 多功能轻量双肩包</v>
      </c>
      <c r="D4327" s="257"/>
      <c r="E4327" s="257"/>
      <c r="F4327" s="257" t="str">
        <v>颜色:矿石黑,普通系列</v>
      </c>
      <c r="G4327" s="231"/>
      <c r="H4327" s="231"/>
      <c r="I4327" s="231"/>
      <c r="J4327" s="231"/>
      <c r="K4327" s="231"/>
      <c r="L4327" s="231"/>
      <c r="M4327" s="231"/>
      <c r="N4327" s="231"/>
      <c r="O4327" s="231"/>
      <c r="P4327" s="231"/>
      <c r="Q4327" s="231"/>
      <c r="R4327" s="231"/>
      <c r="S4327" s="231"/>
      <c r="T4327" s="231"/>
    </row>
    <row r="4328">
      <c r="A4328" s="257" t="str">
        <v>118000335001226</v>
      </c>
      <c r="B4328" s="257" t="str">
        <v>118000335001</v>
      </c>
      <c r="C4328" s="257" t="str">
        <v>Z2GO&amp;CO. 多功能轻量双肩包</v>
      </c>
      <c r="D4328" s="257"/>
      <c r="E4328" s="257" t="str">
        <v>米白色（23版）</v>
      </c>
      <c r="F4328" s="257" t="str">
        <v>自由白</v>
      </c>
      <c r="G4328" s="231"/>
      <c r="H4328" s="231"/>
      <c r="I4328" s="231"/>
      <c r="J4328" s="231"/>
      <c r="K4328" s="231"/>
      <c r="L4328" s="231"/>
      <c r="M4328" s="231"/>
      <c r="N4328" s="231"/>
      <c r="O4328" s="231"/>
      <c r="P4328" s="231"/>
      <c r="Q4328" s="231"/>
      <c r="R4328" s="231"/>
      <c r="S4328" s="231"/>
      <c r="T4328" s="231"/>
    </row>
    <row r="4329">
      <c r="A4329" s="257" t="str">
        <v>118000335001253</v>
      </c>
      <c r="B4329" s="257" t="str">
        <v>118000335001</v>
      </c>
      <c r="C4329" s="257" t="str">
        <v>Z2GO&amp;CO. 多功能轻量双肩包</v>
      </c>
      <c r="D4329" s="257"/>
      <c r="E4329" s="257"/>
      <c r="F4329" s="257" t="str">
        <v>颜色:薄雾灰</v>
      </c>
      <c r="G4329" s="231"/>
      <c r="H4329" s="231"/>
      <c r="I4329" s="231"/>
      <c r="J4329" s="231"/>
      <c r="K4329" s="231"/>
      <c r="L4329" s="231"/>
      <c r="M4329" s="231"/>
      <c r="N4329" s="231"/>
      <c r="O4329" s="231"/>
      <c r="P4329" s="231"/>
      <c r="Q4329" s="231"/>
      <c r="R4329" s="231"/>
      <c r="S4329" s="231"/>
      <c r="T4329" s="231"/>
    </row>
    <row r="4330">
      <c r="A4330" s="257" t="str">
        <v>118000335001254</v>
      </c>
      <c r="B4330" s="257" t="str">
        <v>118000335001</v>
      </c>
      <c r="C4330" s="257" t="str">
        <v>Z2GO&amp;CO. 多功能轻量双肩包</v>
      </c>
      <c r="D4330" s="257"/>
      <c r="E4330" s="257"/>
      <c r="F4330" s="257" t="str">
        <v>颜色:水雾绿</v>
      </c>
      <c r="G4330" s="231"/>
      <c r="H4330" s="231"/>
      <c r="I4330" s="231"/>
      <c r="J4330" s="231"/>
      <c r="K4330" s="231"/>
      <c r="L4330" s="231"/>
      <c r="M4330" s="231"/>
      <c r="N4330" s="231"/>
      <c r="O4330" s="231"/>
      <c r="P4330" s="231"/>
      <c r="Q4330" s="231"/>
      <c r="R4330" s="231"/>
      <c r="S4330" s="231"/>
      <c r="T4330" s="231"/>
    </row>
    <row r="4331">
      <c r="A4331" s="257" t="str">
        <v>118000335001262</v>
      </c>
      <c r="B4331" s="257" t="str">
        <v>118000335001</v>
      </c>
      <c r="C4331" s="257" t="str">
        <v>Z2GO&amp;CO. 多功能轻量双肩包</v>
      </c>
      <c r="D4331" s="257"/>
      <c r="E4331" s="257"/>
      <c r="F4331" s="257" t="str">
        <v>柔雾蓝</v>
      </c>
      <c r="G4331" s="231"/>
      <c r="H4331" s="231"/>
      <c r="I4331" s="231"/>
      <c r="J4331" s="231"/>
      <c r="K4331" s="231"/>
      <c r="L4331" s="231"/>
      <c r="M4331" s="231"/>
      <c r="N4331" s="231"/>
      <c r="O4331" s="231"/>
      <c r="P4331" s="231"/>
      <c r="Q4331" s="231"/>
      <c r="R4331" s="231"/>
      <c r="S4331" s="231"/>
      <c r="T4331" s="231"/>
    </row>
    <row r="4332">
      <c r="A4332" s="257" t="str">
        <v>118000225001001115</v>
      </c>
      <c r="B4332" s="257" t="str">
        <v>118000225001001</v>
      </c>
      <c r="C4332" s="257" t="str">
        <v>Z2GO&amp;CO. 折叠降落伞单肩包</v>
      </c>
      <c r="D4332" s="257"/>
      <c r="E4332" s="257"/>
      <c r="F4332" s="257" t="str">
        <v>沙丘卡其</v>
      </c>
      <c r="G4332" s="231"/>
      <c r="H4332" s="231"/>
      <c r="I4332" s="231"/>
      <c r="J4332" s="231"/>
      <c r="K4332" s="231"/>
      <c r="L4332" s="231"/>
      <c r="M4332" s="231"/>
      <c r="N4332" s="231"/>
      <c r="O4332" s="231"/>
      <c r="P4332" s="231"/>
      <c r="Q4332" s="231"/>
      <c r="R4332" s="231"/>
      <c r="S4332" s="231"/>
      <c r="T4332" s="231"/>
    </row>
    <row r="4333">
      <c r="A4333" s="257" t="str">
        <v>118000225001001116</v>
      </c>
      <c r="B4333" s="257" t="str">
        <v>118000225001001</v>
      </c>
      <c r="C4333" s="257" t="str">
        <v>Z2GO&amp;CO. 折叠降落伞单肩包</v>
      </c>
      <c r="D4333" s="257"/>
      <c r="E4333" s="257"/>
      <c r="F4333" s="257" t="str">
        <v>暗夜丛林</v>
      </c>
      <c r="G4333" s="231"/>
      <c r="H4333" s="231"/>
      <c r="I4333" s="231"/>
      <c r="J4333" s="231"/>
      <c r="K4333" s="231"/>
      <c r="L4333" s="231"/>
      <c r="M4333" s="231"/>
      <c r="N4333" s="231"/>
      <c r="O4333" s="231"/>
      <c r="P4333" s="231"/>
      <c r="Q4333" s="231"/>
      <c r="R4333" s="231"/>
      <c r="S4333" s="231"/>
      <c r="T4333" s="231"/>
    </row>
    <row r="4334">
      <c r="A4334" s="257" t="str">
        <v>118000225001001255</v>
      </c>
      <c r="B4334" s="257" t="str">
        <v>118000225001001</v>
      </c>
      <c r="C4334" s="257" t="str">
        <v>Z2GO&amp;CO. 折叠降落伞单肩包</v>
      </c>
      <c r="D4334" s="257"/>
      <c r="E4334" s="257"/>
      <c r="F4334" s="257" t="str">
        <v>颜色:日出晨光</v>
      </c>
      <c r="G4334" s="231"/>
      <c r="H4334" s="231"/>
      <c r="I4334" s="231"/>
      <c r="J4334" s="231"/>
      <c r="K4334" s="231"/>
      <c r="L4334" s="231"/>
      <c r="M4334" s="231"/>
      <c r="N4334" s="231"/>
      <c r="O4334" s="231"/>
      <c r="P4334" s="231"/>
      <c r="Q4334" s="231"/>
      <c r="R4334" s="231"/>
      <c r="S4334" s="231"/>
      <c r="T4334" s="231"/>
    </row>
    <row r="4335">
      <c r="A4335" s="257" t="str">
        <v>118000225001001256</v>
      </c>
      <c r="B4335" s="257" t="str">
        <v>118000225001001</v>
      </c>
      <c r="C4335" s="257" t="str">
        <v>Z2GO&amp;CO. 折叠降落伞单肩包</v>
      </c>
      <c r="D4335" s="257"/>
      <c r="E4335" s="257"/>
      <c r="F4335" s="257" t="str">
        <v>颜色:奶油海盐</v>
      </c>
      <c r="G4335" s="231"/>
      <c r="H4335" s="231"/>
      <c r="I4335" s="231"/>
      <c r="J4335" s="231"/>
      <c r="K4335" s="231"/>
      <c r="L4335" s="231"/>
      <c r="M4335" s="231"/>
      <c r="N4335" s="231"/>
      <c r="O4335" s="231"/>
      <c r="P4335" s="231"/>
      <c r="Q4335" s="231"/>
      <c r="R4335" s="231"/>
      <c r="S4335" s="231"/>
      <c r="T4335" s="231"/>
    </row>
    <row r="4336">
      <c r="A4336" s="257" t="str">
        <v>118000225001001257</v>
      </c>
      <c r="B4336" s="257" t="str">
        <v>118000225001001</v>
      </c>
      <c r="C4336" s="257" t="str">
        <v>Z2GO&amp;CO. 折叠降落伞单肩包</v>
      </c>
      <c r="D4336" s="257"/>
      <c r="E4336" s="257"/>
      <c r="F4336" s="257" t="str">
        <v>漫野绿意</v>
      </c>
      <c r="G4336" s="231"/>
      <c r="H4336" s="231"/>
      <c r="I4336" s="231"/>
      <c r="J4336" s="231"/>
      <c r="K4336" s="231"/>
      <c r="L4336" s="231"/>
      <c r="M4336" s="231"/>
      <c r="N4336" s="231"/>
      <c r="O4336" s="231"/>
      <c r="P4336" s="231"/>
      <c r="Q4336" s="231"/>
      <c r="R4336" s="231"/>
      <c r="S4336" s="231"/>
      <c r="T4336" s="231"/>
    </row>
    <row r="4337">
      <c r="A4337" s="257" t="str">
        <v>128000269001622</v>
      </c>
      <c r="B4337" s="257" t="str">
        <v>128000269001</v>
      </c>
      <c r="C4337" s="257" t="str">
        <v>亚朵星球 深睡慢回弹护颈记忆枕</v>
      </c>
      <c r="D4337" s="257"/>
      <c r="E4337" s="257"/>
      <c r="F4337" s="257" t="str">
        <v>70*42*8cm</v>
      </c>
      <c r="G4337" s="231"/>
      <c r="H4337" s="231"/>
      <c r="I4337" s="231"/>
      <c r="J4337" s="231"/>
      <c r="K4337" s="231"/>
      <c r="L4337" s="231"/>
      <c r="M4337" s="231"/>
      <c r="N4337" s="231"/>
      <c r="O4337" s="231"/>
      <c r="P4337" s="231"/>
      <c r="Q4337" s="231"/>
      <c r="R4337" s="231"/>
      <c r="S4337" s="231"/>
      <c r="T4337" s="231"/>
    </row>
    <row r="4338">
      <c r="A4338" s="257" t="str">
        <v>128000269001621</v>
      </c>
      <c r="B4338" s="257" t="str">
        <v>128000269001</v>
      </c>
      <c r="C4338" s="257" t="str">
        <v>亚朵星球 深睡慢回弹护颈记忆枕</v>
      </c>
      <c r="D4338" s="257"/>
      <c r="E4338" s="257"/>
      <c r="F4338" s="257" t="str">
        <v>70*42*10cm</v>
      </c>
      <c r="G4338" s="231"/>
      <c r="H4338" s="231"/>
      <c r="I4338" s="231"/>
      <c r="J4338" s="231"/>
      <c r="K4338" s="231"/>
      <c r="L4338" s="231"/>
      <c r="M4338" s="231"/>
      <c r="N4338" s="231"/>
      <c r="O4338" s="231"/>
      <c r="P4338" s="231"/>
      <c r="Q4338" s="231"/>
      <c r="R4338" s="231"/>
      <c r="S4338" s="231"/>
      <c r="T4338" s="231"/>
    </row>
    <row r="4339">
      <c r="A4339" s="257" t="str">
        <v>12800026900124222</v>
      </c>
      <c r="B4339" s="257" t="str">
        <v>128000269001</v>
      </c>
      <c r="C4339" s="257" t="str">
        <v>亚朵星球 深睡慢回弹护颈记忆枕</v>
      </c>
      <c r="D4339" s="257"/>
      <c r="E4339" s="257"/>
      <c r="F4339" s="257" t="str">
        <v>70*42*8cm-米白色/烟灰蓝（23版）</v>
      </c>
      <c r="G4339" s="231"/>
      <c r="H4339" s="231"/>
      <c r="I4339" s="231"/>
      <c r="J4339" s="231"/>
      <c r="K4339" s="231"/>
      <c r="L4339" s="231"/>
      <c r="M4339" s="231"/>
      <c r="N4339" s="231"/>
      <c r="O4339" s="231"/>
      <c r="P4339" s="231"/>
      <c r="Q4339" s="231"/>
      <c r="R4339" s="231"/>
      <c r="S4339" s="231"/>
      <c r="T4339" s="231"/>
    </row>
    <row r="4340">
      <c r="A4340" s="257" t="str">
        <v>12800026900124221</v>
      </c>
      <c r="B4340" s="257" t="str">
        <v>128000269001</v>
      </c>
      <c r="C4340" s="257" t="str">
        <v>亚朵星球 深睡慢回弹护颈记忆枕</v>
      </c>
      <c r="D4340" s="257"/>
      <c r="E4340" s="257"/>
      <c r="F4340" s="257" t="str">
        <v>70*42*10cm-米白色/烟灰蓝（23版）</v>
      </c>
      <c r="G4340" s="231"/>
      <c r="H4340" s="231"/>
      <c r="I4340" s="231"/>
      <c r="J4340" s="231"/>
      <c r="K4340" s="231"/>
      <c r="L4340" s="231"/>
      <c r="M4340" s="231"/>
      <c r="N4340" s="231"/>
      <c r="O4340" s="231"/>
      <c r="P4340" s="231"/>
      <c r="Q4340" s="231"/>
      <c r="R4340" s="231"/>
      <c r="S4340" s="231"/>
      <c r="T4340" s="231"/>
    </row>
    <row r="4341">
      <c r="A4341" s="257" t="str">
        <v>16800034400122</v>
      </c>
      <c r="B4341" s="257" t="str">
        <v>168000344001</v>
      </c>
      <c r="C4341" s="257" t="str">
        <v>双黄白莲蓉月饼</v>
      </c>
      <c r="D4341" s="257"/>
      <c r="E4341" s="257"/>
      <c r="F4341" s="257" t="str">
        <v>盒</v>
      </c>
      <c r="G4341" s="231"/>
      <c r="H4341" s="231"/>
      <c r="I4341" s="231"/>
      <c r="J4341" s="231"/>
      <c r="K4341" s="231"/>
      <c r="L4341" s="231"/>
      <c r="M4341" s="231"/>
      <c r="N4341" s="231"/>
      <c r="O4341" s="231"/>
      <c r="P4341" s="231"/>
      <c r="Q4341" s="231"/>
      <c r="R4341" s="231"/>
      <c r="S4341" s="231"/>
      <c r="T4341" s="231"/>
    </row>
    <row r="4342">
      <c r="A4342" s="257" t="str">
        <v>16800034400422</v>
      </c>
      <c r="B4342" s="257" t="str">
        <v>168000344004</v>
      </c>
      <c r="C4342" s="257" t="str">
        <v>致味流心奶黄月饼</v>
      </c>
      <c r="D4342" s="257"/>
      <c r="E4342" s="257"/>
      <c r="F4342" s="257" t="str">
        <v>盒</v>
      </c>
      <c r="G4342" s="231"/>
      <c r="H4342" s="231"/>
      <c r="I4342" s="231"/>
      <c r="J4342" s="231"/>
      <c r="K4342" s="231"/>
      <c r="L4342" s="231"/>
      <c r="M4342" s="231"/>
      <c r="N4342" s="231"/>
      <c r="O4342" s="231"/>
      <c r="P4342" s="231"/>
      <c r="Q4342" s="231"/>
      <c r="R4342" s="231"/>
      <c r="S4342" s="231"/>
      <c r="T4342" s="231"/>
    </row>
    <row r="4343">
      <c r="A4343" s="257" t="str">
        <v>16800034400522</v>
      </c>
      <c r="B4343" s="257" t="str">
        <v>168000344005</v>
      </c>
      <c r="C4343" s="257" t="str">
        <v>致味流心低糖白莲蓉月饼</v>
      </c>
      <c r="D4343" s="257"/>
      <c r="E4343" s="257"/>
      <c r="F4343" s="257" t="str">
        <v>盒</v>
      </c>
      <c r="G4343" s="231"/>
      <c r="H4343" s="231"/>
      <c r="I4343" s="231"/>
      <c r="J4343" s="231"/>
      <c r="K4343" s="231"/>
      <c r="L4343" s="231"/>
      <c r="M4343" s="231"/>
      <c r="N4343" s="231"/>
      <c r="O4343" s="231"/>
      <c r="P4343" s="231"/>
      <c r="Q4343" s="231"/>
      <c r="R4343" s="231"/>
      <c r="S4343" s="231"/>
      <c r="T4343" s="231"/>
    </row>
    <row r="4344">
      <c r="A4344" s="257" t="str">
        <v>1180002200020023301</v>
      </c>
      <c r="B4344" s="257" t="str">
        <v>118000220002002</v>
      </c>
      <c r="C4344" s="257" t="str">
        <v>Z2GO&amp;CO. 日抛纯棉内裤（单条装）</v>
      </c>
      <c r="D4344" s="257"/>
      <c r="E4344" s="257"/>
      <c r="F4344" s="257" t="str">
        <v>男款/均码</v>
      </c>
      <c r="G4344" s="231"/>
      <c r="H4344" s="231"/>
      <c r="I4344" s="231"/>
      <c r="J4344" s="231"/>
      <c r="K4344" s="231"/>
      <c r="L4344" s="231"/>
      <c r="M4344" s="231"/>
      <c r="N4344" s="231"/>
      <c r="O4344" s="231"/>
      <c r="P4344" s="231"/>
      <c r="Q4344" s="231"/>
      <c r="R4344" s="231"/>
      <c r="S4344" s="231"/>
      <c r="T4344" s="231"/>
    </row>
    <row r="4345">
      <c r="A4345" s="257" t="str">
        <v>1180002200020023302</v>
      </c>
      <c r="B4345" s="257" t="str">
        <v>118000220002002</v>
      </c>
      <c r="C4345" s="257" t="str">
        <v>Z2GO&amp;CO. 日抛纯棉内裤（单条装）</v>
      </c>
      <c r="D4345" s="257"/>
      <c r="E4345" s="257"/>
      <c r="F4345" s="257" t="str">
        <v>女款/均码</v>
      </c>
      <c r="G4345" s="231"/>
      <c r="H4345" s="231"/>
      <c r="I4345" s="231"/>
      <c r="J4345" s="231"/>
      <c r="K4345" s="231"/>
      <c r="L4345" s="231"/>
      <c r="M4345" s="231"/>
      <c r="N4345" s="231"/>
      <c r="O4345" s="231"/>
      <c r="P4345" s="231"/>
      <c r="Q4345" s="231"/>
      <c r="R4345" s="231"/>
      <c r="S4345" s="231"/>
      <c r="T4345" s="231"/>
    </row>
    <row r="4346">
      <c r="A4346" s="257" t="str">
        <v>1180002200020033301</v>
      </c>
      <c r="B4346" s="257" t="str">
        <v>118000220002003</v>
      </c>
      <c r="C4346" s="257" t="str">
        <v>Z2GO&amp;CO. 日抛纯棉内裤（7条装）</v>
      </c>
      <c r="D4346" s="257"/>
      <c r="E4346" s="257"/>
      <c r="F4346" s="257" t="str">
        <v>男款/均码</v>
      </c>
      <c r="G4346" s="231"/>
      <c r="H4346" s="231"/>
      <c r="I4346" s="231"/>
      <c r="J4346" s="231"/>
      <c r="K4346" s="231"/>
      <c r="L4346" s="231"/>
      <c r="M4346" s="231"/>
      <c r="N4346" s="231"/>
      <c r="O4346" s="231"/>
      <c r="P4346" s="231"/>
      <c r="Q4346" s="231"/>
      <c r="R4346" s="231"/>
      <c r="S4346" s="231"/>
      <c r="T4346" s="231"/>
    </row>
    <row r="4347">
      <c r="A4347" s="257" t="str">
        <v>1180002200020033302</v>
      </c>
      <c r="B4347" s="257" t="str">
        <v>118000220002003</v>
      </c>
      <c r="C4347" s="257" t="str">
        <v>Z2GO&amp;CO. 日抛纯棉内裤（7条装）</v>
      </c>
      <c r="D4347" s="257"/>
      <c r="E4347" s="257"/>
      <c r="F4347" s="257" t="str">
        <v>女款/均码</v>
      </c>
      <c r="G4347" s="231"/>
      <c r="H4347" s="231"/>
      <c r="I4347" s="231"/>
      <c r="J4347" s="231"/>
      <c r="K4347" s="231"/>
      <c r="L4347" s="231"/>
      <c r="M4347" s="231"/>
      <c r="N4347" s="231"/>
      <c r="O4347" s="231"/>
      <c r="P4347" s="231"/>
      <c r="Q4347" s="231"/>
      <c r="R4347" s="231"/>
      <c r="S4347" s="231"/>
      <c r="T4347" s="231"/>
    </row>
    <row r="4348">
      <c r="A4348" s="257" t="str">
        <v>118000220001002901</v>
      </c>
      <c r="B4348" s="257" t="str">
        <v>118000220001002</v>
      </c>
      <c r="C4348" s="257" t="str">
        <v>Z2GO&amp;CO. 日抛中筒袜（单双装）</v>
      </c>
      <c r="D4348" s="257"/>
      <c r="E4348" s="257"/>
      <c r="F4348" s="257" t="str">
        <v>白色/男款</v>
      </c>
      <c r="G4348" s="231"/>
      <c r="H4348" s="231"/>
      <c r="I4348" s="231"/>
      <c r="J4348" s="231"/>
      <c r="K4348" s="231"/>
      <c r="L4348" s="231"/>
      <c r="M4348" s="231"/>
      <c r="N4348" s="231"/>
      <c r="O4348" s="231"/>
      <c r="P4348" s="231"/>
      <c r="Q4348" s="231"/>
      <c r="R4348" s="231"/>
      <c r="S4348" s="231"/>
      <c r="T4348" s="231"/>
    </row>
    <row r="4349">
      <c r="A4349" s="257" t="str">
        <v>118000220001002902</v>
      </c>
      <c r="B4349" s="257" t="str">
        <v>118000220001002</v>
      </c>
      <c r="C4349" s="257" t="str">
        <v>Z2GO&amp;CO. 日抛中筒袜（单双装）</v>
      </c>
      <c r="D4349" s="257"/>
      <c r="E4349" s="257"/>
      <c r="F4349" s="257" t="str">
        <v>白色/女款</v>
      </c>
      <c r="G4349" s="231"/>
      <c r="H4349" s="231"/>
      <c r="I4349" s="231"/>
      <c r="J4349" s="231"/>
      <c r="K4349" s="231"/>
      <c r="L4349" s="231"/>
      <c r="M4349" s="231"/>
      <c r="N4349" s="231"/>
      <c r="O4349" s="231"/>
      <c r="P4349" s="231"/>
      <c r="Q4349" s="231"/>
      <c r="R4349" s="231"/>
      <c r="S4349" s="231"/>
      <c r="T4349" s="231"/>
    </row>
    <row r="4350">
      <c r="A4350" s="257" t="str">
        <v>1180002200010021501</v>
      </c>
      <c r="B4350" s="257" t="str">
        <v>118000220001002</v>
      </c>
      <c r="C4350" s="257" t="str">
        <v>Z2GO&amp;CO. 日抛中筒袜（单双装）</v>
      </c>
      <c r="D4350" s="257"/>
      <c r="E4350" s="257"/>
      <c r="F4350" s="257" t="str">
        <v>黑色/男款</v>
      </c>
      <c r="G4350" s="231"/>
      <c r="H4350" s="231"/>
      <c r="I4350" s="231"/>
      <c r="J4350" s="231"/>
      <c r="K4350" s="231"/>
      <c r="L4350" s="231"/>
      <c r="M4350" s="231"/>
      <c r="N4350" s="231"/>
      <c r="O4350" s="231"/>
      <c r="P4350" s="231"/>
      <c r="Q4350" s="231"/>
      <c r="R4350" s="231"/>
      <c r="S4350" s="231"/>
      <c r="T4350" s="231"/>
    </row>
    <row r="4351">
      <c r="A4351" s="257" t="str">
        <v>118000220001003901</v>
      </c>
      <c r="B4351" s="257" t="str">
        <v>118000220001003</v>
      </c>
      <c r="C4351" s="257" t="str">
        <v>Z2GO&amp;CO. 日抛中筒袜（7双装）</v>
      </c>
      <c r="D4351" s="257"/>
      <c r="E4351" s="257"/>
      <c r="F4351" s="257" t="str">
        <v>白色/男款</v>
      </c>
      <c r="G4351" s="231"/>
      <c r="H4351" s="231"/>
      <c r="I4351" s="231"/>
      <c r="J4351" s="231"/>
      <c r="K4351" s="231"/>
      <c r="L4351" s="231"/>
      <c r="M4351" s="231"/>
      <c r="N4351" s="231"/>
      <c r="O4351" s="231"/>
      <c r="P4351" s="231"/>
      <c r="Q4351" s="231"/>
      <c r="R4351" s="231"/>
      <c r="S4351" s="231"/>
      <c r="T4351" s="231"/>
    </row>
    <row r="4352">
      <c r="A4352" s="257" t="str">
        <v>118000220001003902</v>
      </c>
      <c r="B4352" s="257" t="str">
        <v>118000220001003</v>
      </c>
      <c r="C4352" s="257" t="str">
        <v>Z2GO&amp;CO. 日抛中筒袜（7双装）</v>
      </c>
      <c r="D4352" s="257"/>
      <c r="E4352" s="257"/>
      <c r="F4352" s="257" t="str">
        <v>白色/女款</v>
      </c>
      <c r="G4352" s="231"/>
      <c r="H4352" s="231"/>
      <c r="I4352" s="231"/>
      <c r="J4352" s="231"/>
      <c r="K4352" s="231"/>
      <c r="L4352" s="231"/>
      <c r="M4352" s="231"/>
      <c r="N4352" s="231"/>
      <c r="O4352" s="231"/>
      <c r="P4352" s="231"/>
      <c r="Q4352" s="231"/>
      <c r="R4352" s="231"/>
      <c r="S4352" s="231"/>
      <c r="T4352" s="231"/>
    </row>
    <row r="4353">
      <c r="A4353" s="257" t="str">
        <v>1180002200010031501</v>
      </c>
      <c r="B4353" s="257" t="str">
        <v>118000220001003</v>
      </c>
      <c r="C4353" s="257" t="str">
        <v>Z2GO&amp;CO. 日抛中筒袜（7双装）</v>
      </c>
      <c r="D4353" s="257"/>
      <c r="E4353" s="257"/>
      <c r="F4353" s="257" t="str">
        <v>男款/黑色</v>
      </c>
      <c r="G4353" s="231"/>
      <c r="H4353" s="231"/>
      <c r="I4353" s="231"/>
      <c r="J4353" s="231"/>
      <c r="K4353" s="231"/>
      <c r="L4353" s="231"/>
      <c r="M4353" s="231"/>
      <c r="N4353" s="231"/>
      <c r="O4353" s="231"/>
      <c r="P4353" s="231"/>
      <c r="Q4353" s="231"/>
      <c r="R4353" s="231"/>
      <c r="S4353" s="231"/>
      <c r="T4353" s="231"/>
    </row>
    <row r="4354">
      <c r="A4354" s="257" t="str">
        <v>1180002200010031502</v>
      </c>
      <c r="B4354" s="257" t="str">
        <v>118000220001003</v>
      </c>
      <c r="C4354" s="257" t="str">
        <v>Z2GO&amp;CO. 日抛中筒袜（7双装）</v>
      </c>
      <c r="D4354" s="257"/>
      <c r="E4354" s="257"/>
      <c r="F4354" s="257" t="str">
        <v>女款/黑色</v>
      </c>
      <c r="G4354" s="231"/>
      <c r="H4354" s="231"/>
      <c r="I4354" s="231"/>
      <c r="J4354" s="231"/>
      <c r="K4354" s="231"/>
      <c r="L4354" s="231"/>
      <c r="M4354" s="231"/>
      <c r="N4354" s="231"/>
      <c r="O4354" s="231"/>
      <c r="P4354" s="231"/>
      <c r="Q4354" s="231"/>
      <c r="R4354" s="231"/>
      <c r="S4354" s="231"/>
      <c r="T4354" s="231"/>
    </row>
    <row r="4355">
      <c r="A4355" s="257" t="str">
        <v>118000181010010011107</v>
      </c>
      <c r="B4355" s="257" t="str">
        <v>11800018101001001</v>
      </c>
      <c r="C4355" s="257" t="str">
        <v>Z2GO&amp;CO. 轻暖护瞳蒸汽眼罩</v>
      </c>
      <c r="D4355" s="257"/>
      <c r="E4355" s="257"/>
      <c r="F4355" s="257" t="str">
        <v>单片装/默认</v>
      </c>
      <c r="G4355" s="231"/>
      <c r="H4355" s="231"/>
      <c r="I4355" s="231"/>
      <c r="J4355" s="231"/>
      <c r="K4355" s="231"/>
      <c r="L4355" s="231"/>
      <c r="M4355" s="231"/>
      <c r="N4355" s="231"/>
      <c r="O4355" s="231"/>
      <c r="P4355" s="231"/>
      <c r="Q4355" s="231"/>
      <c r="R4355" s="231"/>
      <c r="S4355" s="231"/>
      <c r="T4355" s="231"/>
    </row>
    <row r="4356">
      <c r="A4356" s="257" t="str">
        <v>118000181010010011115</v>
      </c>
      <c r="B4356" s="257" t="str">
        <v>11800018101001001</v>
      </c>
      <c r="C4356" s="257" t="str">
        <v>Z2GO&amp;CO. 轻暖护瞳蒸汽眼罩</v>
      </c>
      <c r="D4356" s="257"/>
      <c r="E4356" s="257"/>
      <c r="F4356" s="257" t="str">
        <v>10片装/默认</v>
      </c>
      <c r="G4356" s="231"/>
      <c r="H4356" s="231"/>
      <c r="I4356" s="231"/>
      <c r="J4356" s="231"/>
      <c r="K4356" s="231"/>
      <c r="L4356" s="231"/>
      <c r="M4356" s="231"/>
      <c r="N4356" s="231"/>
      <c r="O4356" s="231"/>
      <c r="P4356" s="231"/>
      <c r="Q4356" s="231"/>
      <c r="R4356" s="231"/>
      <c r="S4356" s="231"/>
      <c r="T4356" s="231"/>
    </row>
    <row r="4357">
      <c r="A4357" s="257" t="str">
        <v>118000181010010012041</v>
      </c>
      <c r="B4357" s="257" t="str">
        <v>11800018101001001</v>
      </c>
      <c r="C4357" s="257" t="str">
        <v>Z2GO&amp;CO. 轻暖护瞳蒸汽眼罩</v>
      </c>
      <c r="D4357" s="257"/>
      <c r="E4357" s="257"/>
      <c r="F4357" s="257" t="str">
        <v>规格:非零售，仅限门店采购,颜色:默认</v>
      </c>
      <c r="G4357" s="231"/>
      <c r="H4357" s="231"/>
      <c r="I4357" s="231"/>
      <c r="J4357" s="231"/>
      <c r="K4357" s="231"/>
      <c r="L4357" s="231"/>
      <c r="M4357" s="231"/>
      <c r="N4357" s="231"/>
      <c r="O4357" s="231"/>
      <c r="P4357" s="231"/>
      <c r="Q4357" s="231"/>
      <c r="R4357" s="231"/>
      <c r="S4357" s="231"/>
      <c r="T4357" s="231"/>
    </row>
    <row r="4358">
      <c r="A4358" s="257" t="str">
        <v>1180001840100100103</v>
      </c>
      <c r="B4358" s="257" t="str">
        <v>11800018401001001</v>
      </c>
      <c r="C4358" s="257" t="str">
        <v>Z2GO&amp;CO. 暖融融抱枕发热小飞毯</v>
      </c>
      <c r="D4358" s="257"/>
      <c r="E4358" s="257"/>
      <c r="F4358" s="257" t="str">
        <v>香料棕</v>
      </c>
      <c r="G4358" s="231"/>
      <c r="H4358" s="231"/>
      <c r="I4358" s="231"/>
      <c r="J4358" s="231"/>
      <c r="K4358" s="231"/>
      <c r="L4358" s="231"/>
      <c r="M4358" s="231"/>
      <c r="N4358" s="231"/>
      <c r="O4358" s="231"/>
      <c r="P4358" s="231"/>
      <c r="Q4358" s="231"/>
      <c r="R4358" s="231"/>
      <c r="S4358" s="231"/>
      <c r="T4358" s="231"/>
    </row>
    <row r="4359">
      <c r="A4359" s="257" t="str">
        <v>1180001840100100104</v>
      </c>
      <c r="B4359" s="257" t="str">
        <v>11800018401001001</v>
      </c>
      <c r="C4359" s="257" t="str">
        <v>Z2GO&amp;CO. 暖融融抱枕发热小飞毯</v>
      </c>
      <c r="D4359" s="257"/>
      <c r="E4359" s="257"/>
      <c r="F4359" s="257" t="str">
        <v>密林绿</v>
      </c>
      <c r="G4359" s="231"/>
      <c r="H4359" s="231"/>
      <c r="I4359" s="231"/>
      <c r="J4359" s="231"/>
      <c r="K4359" s="231"/>
      <c r="L4359" s="231"/>
      <c r="M4359" s="231"/>
      <c r="N4359" s="231"/>
      <c r="O4359" s="231"/>
      <c r="P4359" s="231"/>
      <c r="Q4359" s="231"/>
      <c r="R4359" s="231"/>
      <c r="S4359" s="231"/>
      <c r="T4359" s="231"/>
    </row>
    <row r="4360">
      <c r="A4360" s="257" t="str">
        <v>1280003050031218</v>
      </c>
      <c r="B4360" s="257" t="str">
        <v>128000305003</v>
      </c>
      <c r="C4360" s="257" t="str">
        <v>亚朵星球 小姜茶系列绒绒奶油家居服-三件套</v>
      </c>
      <c r="D4360" s="257"/>
      <c r="E4360" s="257"/>
      <c r="F4360" s="257" t="str">
        <v>颜色:灰月白,服饰尺寸:均码,普通系列</v>
      </c>
      <c r="G4360" s="231"/>
      <c r="H4360" s="231"/>
      <c r="I4360" s="231"/>
      <c r="J4360" s="231"/>
      <c r="K4360" s="231"/>
      <c r="L4360" s="231"/>
      <c r="M4360" s="231"/>
      <c r="N4360" s="231"/>
      <c r="O4360" s="231"/>
      <c r="P4360" s="231"/>
      <c r="Q4360" s="231"/>
      <c r="R4360" s="231"/>
      <c r="S4360" s="231"/>
      <c r="T4360" s="231"/>
    </row>
    <row r="4361">
      <c r="A4361" s="257" t="str">
        <v>1280003050031228</v>
      </c>
      <c r="B4361" s="257" t="str">
        <v>128000305003</v>
      </c>
      <c r="C4361" s="257" t="str">
        <v>亚朵星球 小姜茶系列绒绒奶油家居服-三件套</v>
      </c>
      <c r="D4361" s="257"/>
      <c r="E4361" s="257"/>
      <c r="F4361" s="257" t="str">
        <v>颜色:摩卡棕,服饰尺寸:均码,普通系列</v>
      </c>
      <c r="G4361" s="231"/>
      <c r="H4361" s="231"/>
      <c r="I4361" s="231"/>
      <c r="J4361" s="231"/>
      <c r="K4361" s="231"/>
      <c r="L4361" s="231"/>
      <c r="M4361" s="231"/>
      <c r="N4361" s="231"/>
      <c r="O4361" s="231"/>
      <c r="P4361" s="231"/>
      <c r="Q4361" s="231"/>
      <c r="R4361" s="231"/>
      <c r="S4361" s="231"/>
      <c r="T4361" s="231"/>
    </row>
    <row r="4362">
      <c r="A4362" s="257" t="str">
        <v>1280003050031238</v>
      </c>
      <c r="B4362" s="257" t="str">
        <v>128000305003</v>
      </c>
      <c r="C4362" s="257" t="str">
        <v>亚朵星球 小姜茶系列绒绒奶油家居服-三件套</v>
      </c>
      <c r="D4362" s="257"/>
      <c r="E4362" s="257"/>
      <c r="F4362" s="257" t="str">
        <v>颜色:烟灰紫,服饰尺寸:均码,普通系列</v>
      </c>
      <c r="G4362" s="231"/>
      <c r="H4362" s="231"/>
      <c r="I4362" s="231"/>
      <c r="J4362" s="231"/>
      <c r="K4362" s="231"/>
      <c r="L4362" s="231"/>
      <c r="M4362" s="231"/>
      <c r="N4362" s="231"/>
      <c r="O4362" s="231"/>
      <c r="P4362" s="231"/>
      <c r="Q4362" s="231"/>
      <c r="R4362" s="231"/>
      <c r="S4362" s="231"/>
      <c r="T4362" s="231"/>
    </row>
    <row r="4363">
      <c r="A4363" s="257" t="str">
        <v>12800030500211809</v>
      </c>
      <c r="B4363" s="257" t="str">
        <v>128000305002</v>
      </c>
      <c r="C4363" s="257" t="str">
        <v>亚朵星球 小姜茶系列绒绒奶油家居服</v>
      </c>
      <c r="D4363" s="257"/>
      <c r="E4363" s="257"/>
      <c r="F4363" s="257" t="str">
        <v>颜色:奶油白,服饰尺寸:圆领款 M,普通系列</v>
      </c>
      <c r="G4363" s="231"/>
      <c r="H4363" s="231"/>
      <c r="I4363" s="231"/>
      <c r="J4363" s="231"/>
      <c r="K4363" s="231"/>
      <c r="L4363" s="231"/>
      <c r="M4363" s="231"/>
      <c r="N4363" s="231"/>
      <c r="O4363" s="231"/>
      <c r="P4363" s="231"/>
      <c r="Q4363" s="231"/>
      <c r="R4363" s="231"/>
      <c r="S4363" s="231"/>
      <c r="T4363" s="231"/>
    </row>
    <row r="4364">
      <c r="A4364" s="257" t="str">
        <v>12800030500211810</v>
      </c>
      <c r="B4364" s="257" t="str">
        <v>128000305002</v>
      </c>
      <c r="C4364" s="257" t="str">
        <v>亚朵星球 小姜茶系列绒绒奶油家居服</v>
      </c>
      <c r="D4364" s="257"/>
      <c r="E4364" s="257"/>
      <c r="F4364" s="257" t="str">
        <v>颜色:奶油白,服饰尺寸:圆领款 L,普通系列</v>
      </c>
      <c r="G4364" s="231"/>
      <c r="H4364" s="231"/>
      <c r="I4364" s="231"/>
      <c r="J4364" s="231"/>
      <c r="K4364" s="231"/>
      <c r="L4364" s="231"/>
      <c r="M4364" s="231"/>
      <c r="N4364" s="231"/>
      <c r="O4364" s="231"/>
      <c r="P4364" s="231"/>
      <c r="Q4364" s="231"/>
      <c r="R4364" s="231"/>
      <c r="S4364" s="231"/>
      <c r="T4364" s="231"/>
    </row>
    <row r="4365">
      <c r="A4365" s="257" t="str">
        <v>12800030500211811</v>
      </c>
      <c r="B4365" s="257" t="str">
        <v>128000305002</v>
      </c>
      <c r="C4365" s="257" t="str">
        <v>亚朵星球 小姜茶系列绒绒奶油家居服</v>
      </c>
      <c r="D4365" s="257"/>
      <c r="E4365" s="257"/>
      <c r="F4365" s="257" t="str">
        <v>颜色:奶油白,服饰尺寸:开衫款 M,普通系列</v>
      </c>
      <c r="G4365" s="231"/>
      <c r="H4365" s="231"/>
      <c r="I4365" s="231"/>
      <c r="J4365" s="231"/>
      <c r="K4365" s="231"/>
      <c r="L4365" s="231"/>
      <c r="M4365" s="231"/>
      <c r="N4365" s="231"/>
      <c r="O4365" s="231"/>
      <c r="P4365" s="231"/>
      <c r="Q4365" s="231"/>
      <c r="R4365" s="231"/>
      <c r="S4365" s="231"/>
      <c r="T4365" s="231"/>
    </row>
    <row r="4366">
      <c r="A4366" s="257" t="str">
        <v>12800030500211812</v>
      </c>
      <c r="B4366" s="257" t="str">
        <v>128000305002</v>
      </c>
      <c r="C4366" s="257" t="str">
        <v>亚朵星球 小姜茶系列绒绒奶油家居服</v>
      </c>
      <c r="D4366" s="257"/>
      <c r="E4366" s="257"/>
      <c r="F4366" s="257" t="str">
        <v>颜色:奶油白,服饰尺寸:开衫款 L,普通系列</v>
      </c>
      <c r="G4366" s="231"/>
      <c r="H4366" s="231"/>
      <c r="I4366" s="231"/>
      <c r="J4366" s="231"/>
      <c r="K4366" s="231"/>
      <c r="L4366" s="231"/>
      <c r="M4366" s="231"/>
      <c r="N4366" s="231"/>
      <c r="O4366" s="231"/>
      <c r="P4366" s="231"/>
      <c r="Q4366" s="231"/>
      <c r="R4366" s="231"/>
      <c r="S4366" s="231"/>
      <c r="T4366" s="231"/>
    </row>
    <row r="4367">
      <c r="A4367" s="257" t="str">
        <v>12800030500211909</v>
      </c>
      <c r="B4367" s="257" t="str">
        <v>128000305002</v>
      </c>
      <c r="C4367" s="257" t="str">
        <v>亚朵星球 小姜茶系列绒绒奶油家居服</v>
      </c>
      <c r="D4367" s="257"/>
      <c r="E4367" s="257"/>
      <c r="F4367" s="257" t="str">
        <v>颜色:牛油果绿,服饰尺寸:圆领款 M,普通系列</v>
      </c>
      <c r="G4367" s="231"/>
      <c r="H4367" s="231"/>
      <c r="I4367" s="231"/>
      <c r="J4367" s="231"/>
      <c r="K4367" s="231"/>
      <c r="L4367" s="231"/>
      <c r="M4367" s="231"/>
      <c r="N4367" s="231"/>
      <c r="O4367" s="231"/>
      <c r="P4367" s="231"/>
      <c r="Q4367" s="231"/>
      <c r="R4367" s="231"/>
      <c r="S4367" s="231"/>
      <c r="T4367" s="231"/>
    </row>
    <row r="4368">
      <c r="A4368" s="257" t="str">
        <v>12800030500211910</v>
      </c>
      <c r="B4368" s="257" t="str">
        <v>128000305002</v>
      </c>
      <c r="C4368" s="257" t="str">
        <v>亚朵星球 小姜茶系列绒绒奶油家居服</v>
      </c>
      <c r="D4368" s="257"/>
      <c r="E4368" s="257"/>
      <c r="F4368" s="257" t="str">
        <v>颜色:牛油果绿,服饰尺寸:圆领款 L,普通系列</v>
      </c>
      <c r="G4368" s="231"/>
      <c r="H4368" s="231"/>
      <c r="I4368" s="231"/>
      <c r="J4368" s="231"/>
      <c r="K4368" s="231"/>
      <c r="L4368" s="231"/>
      <c r="M4368" s="231"/>
      <c r="N4368" s="231"/>
      <c r="O4368" s="231"/>
      <c r="P4368" s="231"/>
      <c r="Q4368" s="231"/>
      <c r="R4368" s="231"/>
      <c r="S4368" s="231"/>
      <c r="T4368" s="231"/>
    </row>
    <row r="4369">
      <c r="A4369" s="257" t="str">
        <v>12800030500211911</v>
      </c>
      <c r="B4369" s="257" t="str">
        <v>128000305002</v>
      </c>
      <c r="C4369" s="257" t="str">
        <v>亚朵星球 小姜茶系列绒绒奶油家居服</v>
      </c>
      <c r="D4369" s="257"/>
      <c r="E4369" s="257"/>
      <c r="F4369" s="257" t="str">
        <v>颜色:牛油果绿,服饰尺寸:开衫款 M,普通系列</v>
      </c>
      <c r="G4369" s="231"/>
      <c r="H4369" s="231"/>
      <c r="I4369" s="231"/>
      <c r="J4369" s="231"/>
      <c r="K4369" s="231"/>
      <c r="L4369" s="231"/>
      <c r="M4369" s="231"/>
      <c r="N4369" s="231"/>
      <c r="O4369" s="231"/>
      <c r="P4369" s="231"/>
      <c r="Q4369" s="231"/>
      <c r="R4369" s="231"/>
      <c r="S4369" s="231"/>
      <c r="T4369" s="231"/>
    </row>
    <row r="4370">
      <c r="A4370" s="257" t="str">
        <v>12800030500211912</v>
      </c>
      <c r="B4370" s="257" t="str">
        <v>128000305002</v>
      </c>
      <c r="C4370" s="257" t="str">
        <v>亚朵星球 小姜茶系列绒绒奶油家居服</v>
      </c>
      <c r="D4370" s="257"/>
      <c r="E4370" s="257"/>
      <c r="F4370" s="257" t="str">
        <v>颜色:牛油果绿,服饰尺寸:开衫款 L,普通系列</v>
      </c>
      <c r="G4370" s="231"/>
      <c r="H4370" s="231"/>
      <c r="I4370" s="231"/>
      <c r="J4370" s="231"/>
      <c r="K4370" s="231"/>
      <c r="L4370" s="231"/>
      <c r="M4370" s="231"/>
      <c r="N4370" s="231"/>
      <c r="O4370" s="231"/>
      <c r="P4370" s="231"/>
      <c r="Q4370" s="231"/>
      <c r="R4370" s="231"/>
      <c r="S4370" s="231"/>
      <c r="T4370" s="231"/>
    </row>
    <row r="4371">
      <c r="A4371" s="257" t="str">
        <v>12800030500212009</v>
      </c>
      <c r="B4371" s="257" t="str">
        <v>128000305002</v>
      </c>
      <c r="C4371" s="257" t="str">
        <v>亚朵星球 小姜茶系列绒绒奶油家居服</v>
      </c>
      <c r="D4371" s="257"/>
      <c r="E4371" s="257"/>
      <c r="F4371" s="257" t="str">
        <v>颜色:焦糖棕,服饰尺寸:圆领款 M,普通系列</v>
      </c>
      <c r="G4371" s="231"/>
      <c r="H4371" s="231"/>
      <c r="I4371" s="231"/>
      <c r="J4371" s="231"/>
      <c r="K4371" s="231"/>
      <c r="L4371" s="231"/>
      <c r="M4371" s="231"/>
      <c r="N4371" s="231"/>
      <c r="O4371" s="231"/>
      <c r="P4371" s="231"/>
      <c r="Q4371" s="231"/>
      <c r="R4371" s="231"/>
      <c r="S4371" s="231"/>
      <c r="T4371" s="231"/>
    </row>
    <row r="4372">
      <c r="A4372" s="257" t="str">
        <v>12800030500212010</v>
      </c>
      <c r="B4372" s="257" t="str">
        <v>128000305002</v>
      </c>
      <c r="C4372" s="257" t="str">
        <v>亚朵星球 小姜茶系列绒绒奶油家居服</v>
      </c>
      <c r="D4372" s="257"/>
      <c r="E4372" s="257"/>
      <c r="F4372" s="257" t="str">
        <v>颜色:焦糖棕,服饰尺寸:圆领款 L,普通系列</v>
      </c>
      <c r="G4372" s="231"/>
      <c r="H4372" s="231"/>
      <c r="I4372" s="231"/>
      <c r="J4372" s="231"/>
      <c r="K4372" s="231"/>
      <c r="L4372" s="231"/>
      <c r="M4372" s="231"/>
      <c r="N4372" s="231"/>
      <c r="O4372" s="231"/>
      <c r="P4372" s="231"/>
      <c r="Q4372" s="231"/>
      <c r="R4372" s="231"/>
      <c r="S4372" s="231"/>
      <c r="T4372" s="231"/>
    </row>
    <row r="4373">
      <c r="A4373" s="257" t="str">
        <v>12800030500212011</v>
      </c>
      <c r="B4373" s="257" t="str">
        <v>128000305002</v>
      </c>
      <c r="C4373" s="257" t="str">
        <v>亚朵星球 小姜茶系列绒绒奶油家居服</v>
      </c>
      <c r="D4373" s="257"/>
      <c r="E4373" s="257"/>
      <c r="F4373" s="257" t="str">
        <v>颜色:焦糖棕,服饰尺寸:开衫款 M,普通系列</v>
      </c>
      <c r="G4373" s="231"/>
      <c r="H4373" s="231"/>
      <c r="I4373" s="231"/>
      <c r="J4373" s="231"/>
      <c r="K4373" s="231"/>
      <c r="L4373" s="231"/>
      <c r="M4373" s="231"/>
      <c r="N4373" s="231"/>
      <c r="O4373" s="231"/>
      <c r="P4373" s="231"/>
      <c r="Q4373" s="231"/>
      <c r="R4373" s="231"/>
      <c r="S4373" s="231"/>
      <c r="T4373" s="231"/>
    </row>
    <row r="4374">
      <c r="A4374" s="257" t="str">
        <v>12800030500212012</v>
      </c>
      <c r="B4374" s="257" t="str">
        <v>128000305002</v>
      </c>
      <c r="C4374" s="257" t="str">
        <v>亚朵星球 小姜茶系列绒绒奶油家居服</v>
      </c>
      <c r="D4374" s="257"/>
      <c r="E4374" s="257"/>
      <c r="F4374" s="257" t="str">
        <v>颜色:焦糖棕,服饰尺寸:开衫款 L,普通系列</v>
      </c>
      <c r="G4374" s="231"/>
      <c r="H4374" s="231"/>
      <c r="I4374" s="231"/>
      <c r="J4374" s="231"/>
      <c r="K4374" s="231"/>
      <c r="L4374" s="231"/>
      <c r="M4374" s="231"/>
      <c r="N4374" s="231"/>
      <c r="O4374" s="231"/>
      <c r="P4374" s="231"/>
      <c r="Q4374" s="231"/>
      <c r="R4374" s="231"/>
      <c r="S4374" s="231"/>
      <c r="T4374" s="231"/>
    </row>
    <row r="4375">
      <c r="A4375" s="257" t="str">
        <v>11800022200100102</v>
      </c>
      <c r="B4375" s="257" t="str">
        <v>118000222001001</v>
      </c>
      <c r="C4375" s="257" t="str">
        <v>Z2GO&amp;CO. 电热水杯</v>
      </c>
      <c r="D4375" s="257"/>
      <c r="E4375" s="257"/>
      <c r="F4375" s="257" t="str">
        <v>定制色:轻行绿</v>
      </c>
      <c r="G4375" s="231"/>
      <c r="H4375" s="231"/>
      <c r="I4375" s="231"/>
      <c r="J4375" s="231"/>
      <c r="K4375" s="231"/>
      <c r="L4375" s="231"/>
      <c r="M4375" s="231"/>
      <c r="N4375" s="231"/>
      <c r="O4375" s="231"/>
      <c r="P4375" s="231"/>
      <c r="Q4375" s="231"/>
      <c r="R4375" s="231"/>
      <c r="S4375" s="231"/>
      <c r="T4375" s="231"/>
    </row>
    <row r="4376">
      <c r="A4376" s="257" t="str">
        <v>mgzgznk</v>
      </c>
      <c r="B4376" s="257" t="str">
        <v>mgzgznk</v>
      </c>
      <c r="C4376" s="257" t="str">
        <v>绵感枕高枕+年卡</v>
      </c>
      <c r="D4376" s="257"/>
      <c r="E4376" s="257"/>
      <c r="F4376" s="257" t="str">
        <v>绵感自由记忆枕-高枕（年卡）</v>
      </c>
      <c r="G4376" s="231"/>
      <c r="H4376" s="231"/>
      <c r="I4376" s="231"/>
      <c r="J4376" s="231"/>
      <c r="K4376" s="231"/>
      <c r="L4376" s="231"/>
      <c r="M4376" s="231"/>
      <c r="N4376" s="231"/>
      <c r="O4376" s="231"/>
      <c r="P4376" s="231"/>
      <c r="Q4376" s="231"/>
      <c r="R4376" s="231"/>
      <c r="S4376" s="231"/>
      <c r="T4376" s="231"/>
    </row>
    <row r="4377">
      <c r="A4377" s="257" t="str">
        <v>mgzgzjk</v>
      </c>
      <c r="B4377" s="257" t="str">
        <v>mgzgzjk</v>
      </c>
      <c r="C4377" s="257" t="str">
        <v>绵感枕高枕+季卡</v>
      </c>
      <c r="D4377" s="257"/>
      <c r="E4377" s="257"/>
      <c r="F4377" s="257" t="str">
        <v>绵感自由记忆枕-高枕（季卡）</v>
      </c>
      <c r="G4377" s="231"/>
      <c r="H4377" s="231"/>
      <c r="I4377" s="231"/>
      <c r="J4377" s="231"/>
      <c r="K4377" s="231"/>
      <c r="L4377" s="231"/>
      <c r="M4377" s="231"/>
      <c r="N4377" s="231"/>
      <c r="O4377" s="231"/>
      <c r="P4377" s="231"/>
      <c r="Q4377" s="231"/>
      <c r="R4377" s="231"/>
      <c r="S4377" s="231"/>
      <c r="T4377" s="231"/>
    </row>
    <row r="4378">
      <c r="A4378" s="257" t="str">
        <v>mgzdznk</v>
      </c>
      <c r="B4378" s="257" t="str">
        <v>mgzdznk</v>
      </c>
      <c r="C4378" s="257" t="str">
        <v>绵感枕低枕+年卡</v>
      </c>
      <c r="D4378" s="257"/>
      <c r="E4378" s="257"/>
      <c r="F4378" s="257" t="str">
        <v>绵感自由记忆枕-低枕（年卡）</v>
      </c>
      <c r="G4378" s="231"/>
      <c r="H4378" s="231"/>
      <c r="I4378" s="231"/>
      <c r="J4378" s="231"/>
      <c r="K4378" s="231"/>
      <c r="L4378" s="231"/>
      <c r="M4378" s="231"/>
      <c r="N4378" s="231"/>
      <c r="O4378" s="231"/>
      <c r="P4378" s="231"/>
      <c r="Q4378" s="231"/>
      <c r="R4378" s="231"/>
      <c r="S4378" s="231"/>
      <c r="T4378" s="231"/>
    </row>
    <row r="4379">
      <c r="A4379" s="257" t="str">
        <v>mgzdzjk</v>
      </c>
      <c r="B4379" s="257" t="str">
        <v>mgzdzjk</v>
      </c>
      <c r="C4379" s="257" t="str">
        <v>绵感枕低枕+季卡</v>
      </c>
      <c r="D4379" s="257"/>
      <c r="E4379" s="257"/>
      <c r="F4379" s="257" t="str">
        <v>绵感自由记忆枕-低枕（季卡）</v>
      </c>
      <c r="G4379" s="231"/>
      <c r="H4379" s="231"/>
      <c r="I4379" s="231"/>
      <c r="J4379" s="231"/>
      <c r="K4379" s="231"/>
      <c r="L4379" s="231"/>
      <c r="M4379" s="231"/>
      <c r="N4379" s="231"/>
      <c r="O4379" s="231"/>
      <c r="P4379" s="231"/>
      <c r="Q4379" s="231"/>
      <c r="R4379" s="231"/>
      <c r="S4379" s="231"/>
      <c r="T4379" s="231"/>
    </row>
    <row r="4380">
      <c r="A4380" s="257" t="str">
        <v>gjznk</v>
      </c>
      <c r="B4380" s="257" t="str">
        <v>gjznk</v>
      </c>
      <c r="C4380" s="257" t="str">
        <v>硅胶枕+年卡</v>
      </c>
      <c r="D4380" s="257"/>
      <c r="E4380" s="257"/>
      <c r="F4380" s="257" t="str">
        <v>硅胶海浪枕（年卡）</v>
      </c>
      <c r="G4380" s="231"/>
      <c r="H4380" s="231"/>
      <c r="I4380" s="231"/>
      <c r="J4380" s="231"/>
      <c r="K4380" s="231"/>
      <c r="L4380" s="231"/>
      <c r="M4380" s="231"/>
      <c r="N4380" s="231"/>
      <c r="O4380" s="231"/>
      <c r="P4380" s="231"/>
      <c r="Q4380" s="231"/>
      <c r="R4380" s="231"/>
      <c r="S4380" s="231"/>
      <c r="T4380" s="231"/>
    </row>
    <row r="4381">
      <c r="A4381" s="257" t="str">
        <v>gjzjk</v>
      </c>
      <c r="B4381" s="257" t="str">
        <v>gjzjk</v>
      </c>
      <c r="C4381" s="257" t="str">
        <v>硅胶枕+季卡</v>
      </c>
      <c r="D4381" s="257"/>
      <c r="E4381" s="257"/>
      <c r="F4381" s="257" t="str">
        <v>硅胶海浪枕（季卡）</v>
      </c>
      <c r="G4381" s="231"/>
      <c r="H4381" s="231"/>
      <c r="I4381" s="231"/>
      <c r="J4381" s="231"/>
      <c r="K4381" s="231"/>
      <c r="L4381" s="231"/>
      <c r="M4381" s="231"/>
      <c r="N4381" s="231"/>
      <c r="O4381" s="231"/>
      <c r="P4381" s="231"/>
      <c r="Q4381" s="231"/>
      <c r="R4381" s="231"/>
      <c r="S4381" s="231"/>
      <c r="T4381" s="231"/>
    </row>
    <row r="4382">
      <c r="A4382" s="257" t="str">
        <v>1380002840014</v>
      </c>
      <c r="B4382" s="257" t="str">
        <v>138000284001</v>
      </c>
      <c r="C4382" s="257" t="str">
        <v>萨和丰盈洗发露</v>
      </c>
      <c r="D4382" s="257"/>
      <c r="E4382" s="257"/>
      <c r="F4382" s="257" t="str">
        <v>500ml</v>
      </c>
      <c r="G4382" s="231"/>
      <c r="H4382" s="231"/>
      <c r="I4382" s="231"/>
      <c r="J4382" s="231"/>
      <c r="K4382" s="231"/>
      <c r="L4382" s="231"/>
      <c r="M4382" s="231"/>
      <c r="N4382" s="231"/>
      <c r="O4382" s="231"/>
      <c r="P4382" s="231"/>
      <c r="Q4382" s="231"/>
      <c r="R4382" s="231"/>
      <c r="S4382" s="231"/>
      <c r="T4382" s="231"/>
    </row>
    <row r="4383">
      <c r="A4383" s="257" t="str">
        <v>1380002820014</v>
      </c>
      <c r="B4383" s="257" t="str">
        <v>138000282001</v>
      </c>
      <c r="C4383" s="257" t="str">
        <v>萨和顺泽护发素</v>
      </c>
      <c r="D4383" s="257"/>
      <c r="E4383" s="257"/>
      <c r="F4383" s="257" t="str">
        <v>500ml</v>
      </c>
      <c r="G4383" s="231"/>
      <c r="H4383" s="231"/>
      <c r="I4383" s="231"/>
      <c r="J4383" s="231"/>
      <c r="K4383" s="231"/>
      <c r="L4383" s="231"/>
      <c r="M4383" s="231"/>
      <c r="N4383" s="231"/>
      <c r="O4383" s="231"/>
      <c r="P4383" s="231"/>
      <c r="Q4383" s="231"/>
      <c r="R4383" s="231"/>
      <c r="S4383" s="231"/>
      <c r="T4383" s="231"/>
    </row>
    <row r="4384">
      <c r="A4384" s="257" t="str">
        <v>1380003730014</v>
      </c>
      <c r="B4384" s="257" t="str">
        <v>138000373001</v>
      </c>
      <c r="C4384" s="257" t="str">
        <v>萨和净润沐浴露</v>
      </c>
      <c r="D4384" s="257"/>
      <c r="E4384" s="257"/>
      <c r="F4384" s="257" t="str">
        <v>500ml</v>
      </c>
      <c r="G4384" s="231"/>
      <c r="H4384" s="231"/>
      <c r="I4384" s="231"/>
      <c r="J4384" s="231"/>
      <c r="K4384" s="231"/>
      <c r="L4384" s="231"/>
      <c r="M4384" s="231"/>
      <c r="N4384" s="231"/>
      <c r="O4384" s="231"/>
      <c r="P4384" s="231"/>
      <c r="Q4384" s="231"/>
      <c r="R4384" s="231"/>
      <c r="S4384" s="231"/>
      <c r="T4384" s="231"/>
    </row>
    <row r="4385">
      <c r="A4385" s="257" t="str">
        <v>128000256001150</v>
      </c>
      <c r="B4385" s="257" t="str">
        <v>128000256001</v>
      </c>
      <c r="C4385" s="257" t="str">
        <v>亚朵星球 小姜茶系列暖姜蓬蓬四季被</v>
      </c>
      <c r="D4385" s="257"/>
      <c r="E4385" s="257"/>
      <c r="F4385" s="257" t="str">
        <v>颜色:默认,床品规格:150cm,床品尺寸:150*210cm,系列:普通系列</v>
      </c>
      <c r="G4385" s="231"/>
      <c r="H4385" s="231"/>
      <c r="I4385" s="231"/>
      <c r="J4385" s="231"/>
      <c r="K4385" s="231"/>
      <c r="L4385" s="231"/>
      <c r="M4385" s="231"/>
      <c r="N4385" s="231"/>
      <c r="O4385" s="231"/>
      <c r="P4385" s="231"/>
      <c r="Q4385" s="231"/>
      <c r="R4385" s="231"/>
      <c r="S4385" s="231"/>
      <c r="T4385" s="231"/>
    </row>
    <row r="4386">
      <c r="A4386" s="257" t="str">
        <v>128000256001114</v>
      </c>
      <c r="B4386" s="257" t="str">
        <v>128000256001</v>
      </c>
      <c r="C4386" s="257" t="str">
        <v>亚朵星球 小姜茶系列暖姜蓬蓬四季被</v>
      </c>
      <c r="D4386" s="257"/>
      <c r="E4386" s="257"/>
      <c r="F4386" s="257" t="str">
        <v>颜色:默认,床品尺寸:200*230cm</v>
      </c>
      <c r="G4386" s="231"/>
      <c r="H4386" s="231"/>
      <c r="I4386" s="231"/>
      <c r="J4386" s="231"/>
      <c r="K4386" s="231"/>
      <c r="L4386" s="231"/>
      <c r="M4386" s="231"/>
      <c r="N4386" s="231"/>
      <c r="O4386" s="231"/>
      <c r="P4386" s="231"/>
      <c r="Q4386" s="231"/>
      <c r="R4386" s="231"/>
      <c r="S4386" s="231"/>
      <c r="T4386" s="231"/>
    </row>
    <row r="4387">
      <c r="A4387" s="257" t="str">
        <v>128000256001113</v>
      </c>
      <c r="B4387" s="257" t="str">
        <v>128000256001</v>
      </c>
      <c r="C4387" s="257" t="str">
        <v>亚朵星球 小姜茶系列暖姜蓬蓬四季被</v>
      </c>
      <c r="D4387" s="257"/>
      <c r="E4387" s="257"/>
      <c r="F4387" s="257" t="str">
        <v>颜色:默认,床品尺寸:220*240cm</v>
      </c>
      <c r="G4387" s="231"/>
      <c r="H4387" s="231"/>
      <c r="I4387" s="231"/>
      <c r="J4387" s="231"/>
      <c r="K4387" s="231"/>
      <c r="L4387" s="231"/>
      <c r="M4387" s="231"/>
      <c r="N4387" s="231"/>
      <c r="O4387" s="231"/>
      <c r="P4387" s="231"/>
      <c r="Q4387" s="231"/>
      <c r="R4387" s="231"/>
      <c r="S4387" s="231"/>
      <c r="T4387" s="231"/>
    </row>
    <row r="4388">
      <c r="A4388" s="257" t="str">
        <v>168000199002001118</v>
      </c>
      <c r="B4388" s="257" t="str">
        <v>168000199002001</v>
      </c>
      <c r="C4388" s="257" t="str">
        <v>紫苏沉香泡脚包</v>
      </c>
      <c r="D4388" s="257"/>
      <c r="E4388" s="257"/>
      <c r="F4388" s="257" t="str">
        <v>1袋</v>
      </c>
      <c r="G4388" s="231"/>
      <c r="H4388" s="231"/>
      <c r="I4388" s="231"/>
      <c r="J4388" s="231"/>
      <c r="K4388" s="231"/>
      <c r="L4388" s="231"/>
      <c r="M4388" s="231"/>
      <c r="N4388" s="231"/>
      <c r="O4388" s="231"/>
      <c r="P4388" s="231"/>
      <c r="Q4388" s="231"/>
      <c r="R4388" s="231"/>
      <c r="S4388" s="231"/>
      <c r="T4388" s="231"/>
    </row>
    <row r="4389">
      <c r="A4389" s="257" t="str">
        <v>168000199002001119</v>
      </c>
      <c r="B4389" s="257" t="str">
        <v>168000199002001</v>
      </c>
      <c r="C4389" s="257" t="str">
        <v>紫苏沉香泡脚包</v>
      </c>
      <c r="D4389" s="257"/>
      <c r="E4389" s="257"/>
      <c r="F4389" s="257" t="str">
        <v>2袋</v>
      </c>
      <c r="G4389" s="231"/>
      <c r="H4389" s="231"/>
      <c r="I4389" s="231"/>
      <c r="J4389" s="231"/>
      <c r="K4389" s="231"/>
      <c r="L4389" s="231"/>
      <c r="M4389" s="231"/>
      <c r="N4389" s="231"/>
      <c r="O4389" s="231"/>
      <c r="P4389" s="231"/>
      <c r="Q4389" s="231"/>
      <c r="R4389" s="231"/>
      <c r="S4389" s="231"/>
      <c r="T4389" s="231"/>
    </row>
    <row r="4390">
      <c r="A4390" s="257" t="str">
        <v>168000199002002118</v>
      </c>
      <c r="B4390" s="257" t="str">
        <v>168000199002002</v>
      </c>
      <c r="C4390" s="257" t="str">
        <v>轻盈草本泡脚包</v>
      </c>
      <c r="D4390" s="257"/>
      <c r="E4390" s="257"/>
      <c r="F4390" s="257" t="str">
        <v>1袋</v>
      </c>
      <c r="G4390" s="231"/>
      <c r="H4390" s="231"/>
      <c r="I4390" s="231"/>
      <c r="J4390" s="231"/>
      <c r="K4390" s="231"/>
      <c r="L4390" s="231"/>
      <c r="M4390" s="231"/>
      <c r="N4390" s="231"/>
      <c r="O4390" s="231"/>
      <c r="P4390" s="231"/>
      <c r="Q4390" s="231"/>
      <c r="R4390" s="231"/>
      <c r="S4390" s="231"/>
      <c r="T4390" s="231"/>
    </row>
    <row r="4391">
      <c r="A4391" s="257" t="str">
        <v>168000199002002119</v>
      </c>
      <c r="B4391" s="257" t="str">
        <v>168000199002002</v>
      </c>
      <c r="C4391" s="257" t="str">
        <v>轻盈草本泡脚包</v>
      </c>
      <c r="D4391" s="257"/>
      <c r="E4391" s="257"/>
      <c r="F4391" s="257" t="str">
        <v>2袋</v>
      </c>
      <c r="G4391" s="231"/>
      <c r="H4391" s="231"/>
      <c r="I4391" s="231"/>
      <c r="J4391" s="231"/>
      <c r="K4391" s="231"/>
      <c r="L4391" s="231"/>
      <c r="M4391" s="231"/>
      <c r="N4391" s="231"/>
      <c r="O4391" s="231"/>
      <c r="P4391" s="231"/>
      <c r="Q4391" s="231"/>
      <c r="R4391" s="231"/>
      <c r="S4391" s="231"/>
      <c r="T4391" s="231"/>
    </row>
    <row r="4392">
      <c r="A4392" s="257" t="str">
        <v>168000199002003116</v>
      </c>
      <c r="B4392" s="257" t="str">
        <v>168000199002003</v>
      </c>
      <c r="C4392" s="257" t="str">
        <v>乳香郁金颈贴</v>
      </c>
      <c r="D4392" s="257"/>
      <c r="E4392" s="257"/>
      <c r="F4392" s="257" t="str">
        <v>1盒</v>
      </c>
      <c r="G4392" s="231"/>
      <c r="H4392" s="231"/>
      <c r="I4392" s="231"/>
      <c r="J4392" s="231"/>
      <c r="K4392" s="231"/>
      <c r="L4392" s="231"/>
      <c r="M4392" s="231"/>
      <c r="N4392" s="231"/>
      <c r="O4392" s="231"/>
      <c r="P4392" s="231"/>
      <c r="Q4392" s="231"/>
      <c r="R4392" s="231"/>
      <c r="S4392" s="231"/>
      <c r="T4392" s="231"/>
    </row>
    <row r="4393">
      <c r="A4393" s="257" t="str">
        <v>168000199002003117</v>
      </c>
      <c r="B4393" s="257" t="str">
        <v>168000199002003</v>
      </c>
      <c r="C4393" s="257" t="str">
        <v>乳香郁金颈贴</v>
      </c>
      <c r="D4393" s="257"/>
      <c r="E4393" s="257"/>
      <c r="F4393" s="257" t="str">
        <v>2盒</v>
      </c>
      <c r="G4393" s="231"/>
      <c r="H4393" s="231"/>
      <c r="I4393" s="231"/>
      <c r="J4393" s="231"/>
      <c r="K4393" s="231"/>
      <c r="L4393" s="231"/>
      <c r="M4393" s="231"/>
      <c r="N4393" s="231"/>
      <c r="O4393" s="231"/>
      <c r="P4393" s="231"/>
      <c r="Q4393" s="231"/>
      <c r="R4393" s="231"/>
      <c r="S4393" s="231"/>
      <c r="T4393" s="231"/>
    </row>
    <row r="4394">
      <c r="A4394" s="257" t="str">
        <v>168000199002004116</v>
      </c>
      <c r="B4394" s="257" t="str">
        <v>168000199002004</v>
      </c>
      <c r="C4394" s="257" t="str">
        <v>大马士革玫瑰灸贴</v>
      </c>
      <c r="D4394" s="257"/>
      <c r="E4394" s="257"/>
      <c r="F4394" s="257" t="str">
        <v>1盒</v>
      </c>
      <c r="G4394" s="231"/>
      <c r="H4394" s="231"/>
      <c r="I4394" s="231"/>
      <c r="J4394" s="231"/>
      <c r="K4394" s="231"/>
      <c r="L4394" s="231"/>
      <c r="M4394" s="231"/>
      <c r="N4394" s="231"/>
      <c r="O4394" s="231"/>
      <c r="P4394" s="231"/>
      <c r="Q4394" s="231"/>
      <c r="R4394" s="231"/>
      <c r="S4394" s="231"/>
      <c r="T4394" s="231"/>
    </row>
    <row r="4395">
      <c r="A4395" s="257" t="str">
        <v>168000199002004117</v>
      </c>
      <c r="B4395" s="257" t="str">
        <v>168000199002004</v>
      </c>
      <c r="C4395" s="257" t="str">
        <v>大马士革玫瑰灸贴</v>
      </c>
      <c r="D4395" s="257"/>
      <c r="E4395" s="257"/>
      <c r="F4395" s="257" t="str">
        <v>2盒</v>
      </c>
      <c r="G4395" s="231"/>
      <c r="H4395" s="231"/>
      <c r="I4395" s="231"/>
      <c r="J4395" s="231"/>
      <c r="K4395" s="231"/>
      <c r="L4395" s="231"/>
      <c r="M4395" s="231"/>
      <c r="N4395" s="231"/>
      <c r="O4395" s="231"/>
      <c r="P4395" s="231"/>
      <c r="Q4395" s="231"/>
      <c r="R4395" s="231"/>
      <c r="S4395" s="231"/>
      <c r="T4395" s="231"/>
    </row>
    <row r="4396">
      <c r="A4396" s="257" t="str">
        <v>168000199002005116</v>
      </c>
      <c r="B4396" s="257" t="str">
        <v>168000199002005</v>
      </c>
      <c r="C4396" s="257" t="str">
        <v>大马士革玫瑰足贴</v>
      </c>
      <c r="D4396" s="257"/>
      <c r="E4396" s="257"/>
      <c r="F4396" s="257" t="str">
        <v>1盒</v>
      </c>
      <c r="G4396" s="231"/>
      <c r="H4396" s="231"/>
      <c r="I4396" s="231"/>
      <c r="J4396" s="231"/>
      <c r="K4396" s="231"/>
      <c r="L4396" s="231"/>
      <c r="M4396" s="231"/>
      <c r="N4396" s="231"/>
      <c r="O4396" s="231"/>
      <c r="P4396" s="231"/>
      <c r="Q4396" s="231"/>
      <c r="R4396" s="231"/>
      <c r="S4396" s="231"/>
      <c r="T4396" s="231"/>
    </row>
    <row r="4397">
      <c r="A4397" s="257" t="str">
        <v>168000199002005117</v>
      </c>
      <c r="B4397" s="257" t="str">
        <v>168000199002005</v>
      </c>
      <c r="C4397" s="257" t="str">
        <v>大马士革玫瑰足贴</v>
      </c>
      <c r="D4397" s="257"/>
      <c r="E4397" s="257"/>
      <c r="F4397" s="257" t="str">
        <v>2盒</v>
      </c>
      <c r="G4397" s="231"/>
      <c r="H4397" s="231"/>
      <c r="I4397" s="231"/>
      <c r="J4397" s="231"/>
      <c r="K4397" s="231"/>
      <c r="L4397" s="231"/>
      <c r="M4397" s="231"/>
      <c r="N4397" s="231"/>
      <c r="O4397" s="231"/>
      <c r="P4397" s="231"/>
      <c r="Q4397" s="231"/>
      <c r="R4397" s="231"/>
      <c r="S4397" s="231"/>
      <c r="T4397" s="231"/>
    </row>
    <row r="4398">
      <c r="A4398" s="257" t="str">
        <v>168000199002006116</v>
      </c>
      <c r="B4398" s="257" t="str">
        <v>168000199002006</v>
      </c>
      <c r="C4398" s="257" t="str">
        <v>吴茱萸足贴</v>
      </c>
      <c r="D4398" s="257"/>
      <c r="E4398" s="257"/>
      <c r="F4398" s="257" t="str">
        <v>1盒</v>
      </c>
      <c r="G4398" s="231"/>
      <c r="H4398" s="231"/>
      <c r="I4398" s="231"/>
      <c r="J4398" s="231"/>
      <c r="K4398" s="231"/>
      <c r="L4398" s="231"/>
      <c r="M4398" s="231"/>
      <c r="N4398" s="231"/>
      <c r="O4398" s="231"/>
      <c r="P4398" s="231"/>
      <c r="Q4398" s="231"/>
      <c r="R4398" s="231"/>
      <c r="S4398" s="231"/>
      <c r="T4398" s="231"/>
    </row>
    <row r="4399">
      <c r="A4399" s="257" t="str">
        <v>168000199002006117</v>
      </c>
      <c r="B4399" s="257" t="str">
        <v>168000199002006</v>
      </c>
      <c r="C4399" s="257" t="str">
        <v>吴茱萸足贴</v>
      </c>
      <c r="D4399" s="257"/>
      <c r="E4399" s="257"/>
      <c r="F4399" s="257" t="str">
        <v>2盒</v>
      </c>
      <c r="G4399" s="231"/>
      <c r="H4399" s="231"/>
      <c r="I4399" s="231"/>
      <c r="J4399" s="231"/>
      <c r="K4399" s="231"/>
      <c r="L4399" s="231"/>
      <c r="M4399" s="231"/>
      <c r="N4399" s="231"/>
      <c r="O4399" s="231"/>
      <c r="P4399" s="231"/>
      <c r="Q4399" s="231"/>
      <c r="R4399" s="231"/>
      <c r="S4399" s="231"/>
      <c r="T4399" s="231"/>
    </row>
    <row r="4400">
      <c r="A4400" s="257" t="str">
        <v>168000237001001120</v>
      </c>
      <c r="B4400" s="257" t="str">
        <v>168000237001001</v>
      </c>
      <c r="C4400" s="257" t="str">
        <v>咕咕机 学习打印机G4小黄鸭</v>
      </c>
      <c r="D4400" s="257"/>
      <c r="E4400" s="257"/>
      <c r="F4400" s="257" t="str">
        <v>套餐</v>
      </c>
      <c r="G4400" s="231"/>
      <c r="H4400" s="231"/>
      <c r="I4400" s="231"/>
      <c r="J4400" s="231"/>
      <c r="K4400" s="231"/>
      <c r="L4400" s="231"/>
      <c r="M4400" s="231"/>
      <c r="N4400" s="231"/>
      <c r="O4400" s="231"/>
      <c r="P4400" s="231"/>
      <c r="Q4400" s="231"/>
      <c r="R4400" s="231"/>
      <c r="S4400" s="231"/>
      <c r="T4400" s="231"/>
    </row>
    <row r="4401">
      <c r="A4401" s="257" t="str">
        <v>168000237001001121</v>
      </c>
      <c r="B4401" s="257" t="str">
        <v>168000237001001</v>
      </c>
      <c r="C4401" s="257" t="str">
        <v>咕咕机 学习打印机G4小黄鸭</v>
      </c>
      <c r="D4401" s="257"/>
      <c r="E4401" s="257"/>
      <c r="F4401" s="257" t="str">
        <v>官方版本</v>
      </c>
      <c r="G4401" s="231"/>
      <c r="H4401" s="231"/>
      <c r="I4401" s="231"/>
      <c r="J4401" s="231"/>
      <c r="K4401" s="231"/>
      <c r="L4401" s="231"/>
      <c r="M4401" s="231"/>
      <c r="N4401" s="231"/>
      <c r="O4401" s="231"/>
      <c r="P4401" s="231"/>
      <c r="Q4401" s="231"/>
      <c r="R4401" s="231"/>
      <c r="S4401" s="231"/>
      <c r="T4401" s="231"/>
    </row>
    <row r="4402">
      <c r="A4402" s="257" t="str">
        <v>168000237001002122</v>
      </c>
      <c r="B4402" s="257" t="str">
        <v>168000237001002</v>
      </c>
      <c r="C4402" s="257" t="str">
        <v>咕咕机官方打印纸-10盒</v>
      </c>
      <c r="D4402" s="257"/>
      <c r="E4402" s="257"/>
      <c r="F4402" s="257" t="str">
        <v>5年白色热敏打印纸</v>
      </c>
      <c r="G4402" s="231"/>
      <c r="H4402" s="231"/>
      <c r="I4402" s="231"/>
      <c r="J4402" s="231"/>
      <c r="K4402" s="231"/>
      <c r="L4402" s="231"/>
      <c r="M4402" s="231"/>
      <c r="N4402" s="231"/>
      <c r="O4402" s="231"/>
      <c r="P4402" s="231"/>
      <c r="Q4402" s="231"/>
      <c r="R4402" s="231"/>
      <c r="S4402" s="231"/>
      <c r="T4402" s="231"/>
    </row>
    <row r="4403">
      <c r="A4403" s="257" t="str">
        <v>168000237001002124</v>
      </c>
      <c r="B4403" s="257" t="str">
        <v>168000237001002</v>
      </c>
      <c r="C4403" s="257" t="str">
        <v>咕咕机官方打印纸-10盒</v>
      </c>
      <c r="D4403" s="257"/>
      <c r="E4403" s="257"/>
      <c r="F4403" s="257" t="str">
        <v>10年不干胶打印纸</v>
      </c>
      <c r="G4403" s="231"/>
      <c r="H4403" s="231"/>
      <c r="I4403" s="231"/>
      <c r="J4403" s="231"/>
      <c r="K4403" s="231"/>
      <c r="L4403" s="231"/>
      <c r="M4403" s="231"/>
      <c r="N4403" s="231"/>
      <c r="O4403" s="231"/>
      <c r="P4403" s="231"/>
      <c r="Q4403" s="231"/>
      <c r="R4403" s="231"/>
      <c r="S4403" s="231"/>
      <c r="T4403" s="231"/>
    </row>
    <row r="4404">
      <c r="A4404" s="257" t="str">
        <v>128000256002163</v>
      </c>
      <c r="B4404" s="257" t="str">
        <v>128000256002</v>
      </c>
      <c r="C4404" s="257" t="str">
        <v>亚朵星球 小姜茶系列暖姜小盖被</v>
      </c>
      <c r="D4404" s="257"/>
      <c r="E4404" s="257"/>
      <c r="F4404" s="257" t="str">
        <v>150*180cm</v>
      </c>
      <c r="G4404" s="231"/>
      <c r="H4404" s="231"/>
      <c r="I4404" s="231"/>
      <c r="J4404" s="231"/>
      <c r="K4404" s="231"/>
      <c r="L4404" s="231"/>
      <c r="M4404" s="231"/>
      <c r="N4404" s="231"/>
      <c r="O4404" s="231"/>
      <c r="P4404" s="231"/>
      <c r="Q4404" s="231"/>
      <c r="R4404" s="231"/>
      <c r="S4404" s="231"/>
      <c r="T4404" s="231"/>
    </row>
    <row r="4405">
      <c r="A4405" s="257" t="str">
        <v>128000256002114</v>
      </c>
      <c r="B4405" s="257" t="str">
        <v>128000256002</v>
      </c>
      <c r="C4405" s="257" t="str">
        <v>亚朵星球 小姜茶系列暖姜小盖被</v>
      </c>
      <c r="D4405" s="257"/>
      <c r="E4405" s="257"/>
      <c r="F4405" s="257" t="str">
        <v>200*230cm</v>
      </c>
      <c r="G4405" s="231"/>
      <c r="H4405" s="231"/>
      <c r="I4405" s="231"/>
      <c r="J4405" s="231"/>
      <c r="K4405" s="231"/>
      <c r="L4405" s="231"/>
      <c r="M4405" s="231"/>
      <c r="N4405" s="231"/>
      <c r="O4405" s="231"/>
      <c r="P4405" s="231"/>
      <c r="Q4405" s="231"/>
      <c r="R4405" s="231"/>
      <c r="S4405" s="231"/>
      <c r="T4405" s="231"/>
    </row>
    <row r="4406">
      <c r="A4406" s="257" t="str">
        <v>12800026100212921</v>
      </c>
      <c r="B4406" s="257" t="str">
        <v>128000261002</v>
      </c>
      <c r="C4406" s="257" t="str">
        <v>亚朵星球 环形loop纯棉四件套 新色</v>
      </c>
      <c r="D4406" s="257"/>
      <c r="E4406" s="257"/>
      <c r="F4406" s="257" t="str">
        <v>黛灰粉/云海白-1.5m床</v>
      </c>
      <c r="G4406" s="231"/>
      <c r="H4406" s="231"/>
      <c r="I4406" s="231"/>
      <c r="J4406" s="231"/>
      <c r="K4406" s="231"/>
      <c r="L4406" s="231"/>
      <c r="M4406" s="231"/>
      <c r="N4406" s="231"/>
      <c r="O4406" s="231"/>
      <c r="P4406" s="231"/>
      <c r="Q4406" s="231"/>
      <c r="R4406" s="231"/>
      <c r="S4406" s="231"/>
      <c r="T4406" s="231"/>
    </row>
    <row r="4407">
      <c r="A4407" s="257" t="str">
        <v>12800026100212922</v>
      </c>
      <c r="B4407" s="257" t="str">
        <v>128000261002</v>
      </c>
      <c r="C4407" s="257" t="str">
        <v>亚朵星球 环形loop纯棉四件套 新色</v>
      </c>
      <c r="D4407" s="257"/>
      <c r="E4407" s="257"/>
      <c r="F4407" s="257" t="str">
        <v>黛灰粉/云海白-1.8m床</v>
      </c>
      <c r="G4407" s="231"/>
      <c r="H4407" s="231"/>
      <c r="I4407" s="231"/>
      <c r="J4407" s="231"/>
      <c r="K4407" s="231"/>
      <c r="L4407" s="231"/>
      <c r="M4407" s="231"/>
      <c r="N4407" s="231"/>
      <c r="O4407" s="231"/>
      <c r="P4407" s="231"/>
      <c r="Q4407" s="231"/>
      <c r="R4407" s="231"/>
      <c r="S4407" s="231"/>
      <c r="T4407" s="231"/>
    </row>
    <row r="4408">
      <c r="A4408" s="257" t="str">
        <v>12800026100213021</v>
      </c>
      <c r="B4408" s="257" t="str">
        <v>128000261002</v>
      </c>
      <c r="C4408" s="257" t="str">
        <v>亚朵星球 环形loop纯棉四件套 新色</v>
      </c>
      <c r="D4408" s="257"/>
      <c r="E4408" s="257"/>
      <c r="F4408" s="257" t="str">
        <v>星空蓝/太空灰-1.5m床</v>
      </c>
      <c r="G4408" s="231"/>
      <c r="H4408" s="231"/>
      <c r="I4408" s="231"/>
      <c r="J4408" s="231"/>
      <c r="K4408" s="231"/>
      <c r="L4408" s="231"/>
      <c r="M4408" s="231"/>
      <c r="N4408" s="231"/>
      <c r="O4408" s="231"/>
      <c r="P4408" s="231"/>
      <c r="Q4408" s="231"/>
      <c r="R4408" s="231"/>
      <c r="S4408" s="231"/>
      <c r="T4408" s="231"/>
    </row>
    <row r="4409">
      <c r="A4409" s="257" t="str">
        <v>12800026100213022</v>
      </c>
      <c r="B4409" s="257" t="str">
        <v>128000261002</v>
      </c>
      <c r="C4409" s="257" t="str">
        <v>亚朵星球 环形loop纯棉四件套 新色</v>
      </c>
      <c r="D4409" s="257"/>
      <c r="E4409" s="257"/>
      <c r="F4409" s="257" t="str">
        <v>颜色:星空蓝/太空灰,床品尺寸:1.8m-床单款,星空蓝/太空灰,床单款,180cm,普通系列</v>
      </c>
      <c r="G4409" s="231"/>
      <c r="H4409" s="231"/>
      <c r="I4409" s="231"/>
      <c r="J4409" s="231"/>
      <c r="K4409" s="231"/>
      <c r="L4409" s="231"/>
      <c r="M4409" s="231"/>
      <c r="N4409" s="231"/>
      <c r="O4409" s="231"/>
      <c r="P4409" s="231"/>
      <c r="Q4409" s="231"/>
      <c r="R4409" s="231"/>
      <c r="S4409" s="231"/>
      <c r="T4409" s="231"/>
    </row>
    <row r="4410">
      <c r="A4410" s="257" t="str">
        <v>12800026100213121</v>
      </c>
      <c r="B4410" s="257" t="str">
        <v>128000261002</v>
      </c>
      <c r="C4410" s="257" t="str">
        <v>亚朵星球 环形loop纯棉四件套 新色</v>
      </c>
      <c r="D4410" s="257"/>
      <c r="E4410" s="257"/>
      <c r="F4410" s="257" t="str">
        <v>雾云咖/青岩灰-1.5m床</v>
      </c>
      <c r="G4410" s="231"/>
      <c r="H4410" s="231"/>
      <c r="I4410" s="231"/>
      <c r="J4410" s="231"/>
      <c r="K4410" s="231"/>
      <c r="L4410" s="231"/>
      <c r="M4410" s="231"/>
      <c r="N4410" s="231"/>
      <c r="O4410" s="231"/>
      <c r="P4410" s="231"/>
      <c r="Q4410" s="231"/>
      <c r="R4410" s="231"/>
      <c r="S4410" s="231"/>
      <c r="T4410" s="231"/>
    </row>
    <row r="4411">
      <c r="A4411" s="257" t="str">
        <v>12800026100213122</v>
      </c>
      <c r="B4411" s="257" t="str">
        <v>128000261002</v>
      </c>
      <c r="C4411" s="257" t="str">
        <v>亚朵星球 环形loop纯棉四件套 新色</v>
      </c>
      <c r="D4411" s="257"/>
      <c r="E4411" s="257"/>
      <c r="F4411" s="257" t="str">
        <v>颜色:雾云咖/青岩灰,床品尺寸:1.8m-床单款,雾云咖/青岩灰,床单款,180cm,普通系列</v>
      </c>
      <c r="G4411" s="231"/>
      <c r="H4411" s="231"/>
      <c r="I4411" s="231"/>
      <c r="J4411" s="231"/>
      <c r="K4411" s="231"/>
      <c r="L4411" s="231"/>
      <c r="M4411" s="231"/>
      <c r="N4411" s="231"/>
      <c r="O4411" s="231"/>
      <c r="P4411" s="231"/>
      <c r="Q4411" s="231"/>
      <c r="R4411" s="231"/>
      <c r="S4411" s="231"/>
      <c r="T4411" s="231"/>
    </row>
    <row r="4412">
      <c r="A4412" s="257" t="str">
        <v>16800027500115</v>
      </c>
      <c r="B4412" s="257" t="str">
        <v>168000275001</v>
      </c>
      <c r="C4412" s="257" t="str">
        <v>素士大理石洁面电动剃须刀 S32</v>
      </c>
      <c r="D4412" s="257"/>
      <c r="E4412" s="257"/>
      <c r="F4412" s="257" t="str">
        <v>黑金（理想版）</v>
      </c>
      <c r="G4412" s="231"/>
      <c r="H4412" s="231"/>
      <c r="I4412" s="231"/>
      <c r="J4412" s="231"/>
      <c r="K4412" s="231"/>
      <c r="L4412" s="231"/>
      <c r="M4412" s="231"/>
      <c r="N4412" s="231"/>
      <c r="O4412" s="231"/>
      <c r="P4412" s="231"/>
      <c r="Q4412" s="231"/>
      <c r="R4412" s="231"/>
      <c r="S4412" s="231"/>
      <c r="T4412" s="231"/>
    </row>
    <row r="4413">
      <c r="A4413" s="257" t="str">
        <v>168000278001125</v>
      </c>
      <c r="B4413" s="257" t="str">
        <v>168000278001</v>
      </c>
      <c r="C4413" s="257" t="str">
        <v>素士便携式冲牙器 W3F</v>
      </c>
      <c r="D4413" s="257"/>
      <c r="E4413" s="257"/>
      <c r="F4413" s="257" t="str">
        <v>果木绿</v>
      </c>
      <c r="G4413" s="231"/>
      <c r="H4413" s="231"/>
      <c r="I4413" s="231"/>
      <c r="J4413" s="231"/>
      <c r="K4413" s="231"/>
      <c r="L4413" s="231"/>
      <c r="M4413" s="231"/>
      <c r="N4413" s="231"/>
      <c r="O4413" s="231"/>
      <c r="P4413" s="231"/>
      <c r="Q4413" s="231"/>
      <c r="R4413" s="231"/>
      <c r="S4413" s="231"/>
      <c r="T4413" s="231"/>
    </row>
    <row r="4414">
      <c r="A4414" s="257" t="str">
        <v>168000278001126</v>
      </c>
      <c r="B4414" s="257" t="str">
        <v>168000278001</v>
      </c>
      <c r="C4414" s="257" t="str">
        <v>素士便携式冲牙器 W3F</v>
      </c>
      <c r="D4414" s="257"/>
      <c r="E4414" s="257"/>
      <c r="F4414" s="257" t="str">
        <v>玫瑰粉</v>
      </c>
      <c r="G4414" s="231"/>
      <c r="H4414" s="231"/>
      <c r="I4414" s="231"/>
      <c r="J4414" s="231"/>
      <c r="K4414" s="231"/>
      <c r="L4414" s="231"/>
      <c r="M4414" s="231"/>
      <c r="N4414" s="231"/>
      <c r="O4414" s="231"/>
      <c r="P4414" s="231"/>
      <c r="Q4414" s="231"/>
      <c r="R4414" s="231"/>
      <c r="S4414" s="231"/>
      <c r="T4414" s="231"/>
    </row>
    <row r="4415">
      <c r="A4415" s="257" t="str">
        <v>168000278002127</v>
      </c>
      <c r="B4415" s="257" t="str">
        <v>168000278002</v>
      </c>
      <c r="C4415" s="257" t="str">
        <v>素士便携抽拉式冲牙器 W2</v>
      </c>
      <c r="D4415" s="257"/>
      <c r="E4415" s="257"/>
      <c r="F4415" s="257" t="str">
        <v>奶霜白</v>
      </c>
      <c r="G4415" s="231"/>
      <c r="H4415" s="231"/>
      <c r="I4415" s="231"/>
      <c r="J4415" s="231"/>
      <c r="K4415" s="231"/>
      <c r="L4415" s="231"/>
      <c r="M4415" s="231"/>
      <c r="N4415" s="231"/>
      <c r="O4415" s="231"/>
      <c r="P4415" s="231"/>
      <c r="Q4415" s="231"/>
      <c r="R4415" s="231"/>
      <c r="S4415" s="231"/>
      <c r="T4415" s="231"/>
    </row>
    <row r="4416">
      <c r="A4416" s="257" t="str">
        <v>168000183010010016</v>
      </c>
      <c r="B4416" s="257" t="str">
        <v>16800018301001001</v>
      </c>
      <c r="C4416" s="257" t="str">
        <v>小乔智能跑步机</v>
      </c>
      <c r="D4416" s="257"/>
      <c r="E4416" s="257"/>
      <c r="F4416" s="257" t="str">
        <v>Q3C-2</v>
      </c>
      <c r="G4416" s="231"/>
      <c r="H4416" s="231"/>
      <c r="I4416" s="231"/>
      <c r="J4416" s="231"/>
      <c r="K4416" s="231"/>
      <c r="L4416" s="231"/>
      <c r="M4416" s="231"/>
      <c r="N4416" s="231"/>
      <c r="O4416" s="231"/>
      <c r="P4416" s="231"/>
      <c r="Q4416" s="231"/>
      <c r="R4416" s="231"/>
      <c r="S4416" s="231"/>
      <c r="T4416" s="231"/>
    </row>
    <row r="4417">
      <c r="A4417" s="257" t="str">
        <v>16800018301002001126</v>
      </c>
      <c r="B4417" s="257" t="str">
        <v>16800018301002001</v>
      </c>
      <c r="C4417" s="257" t="str">
        <v>麦瑞克瑜伽垫</v>
      </c>
      <c r="D4417" s="257"/>
      <c r="E4417" s="257"/>
      <c r="F4417" s="257" t="str">
        <v>珊瑚灰</v>
      </c>
      <c r="G4417" s="231"/>
      <c r="H4417" s="231"/>
      <c r="I4417" s="231"/>
      <c r="J4417" s="231"/>
      <c r="K4417" s="231"/>
      <c r="L4417" s="231"/>
      <c r="M4417" s="231"/>
      <c r="N4417" s="231"/>
      <c r="O4417" s="231"/>
      <c r="P4417" s="231"/>
      <c r="Q4417" s="231"/>
      <c r="R4417" s="231"/>
      <c r="S4417" s="231"/>
      <c r="T4417" s="231"/>
    </row>
    <row r="4418">
      <c r="A4418" s="257" t="str">
        <v>16800018301002001127</v>
      </c>
      <c r="B4418" s="257" t="str">
        <v>16800018301002001</v>
      </c>
      <c r="C4418" s="257" t="str">
        <v>麦瑞克瑜伽垫</v>
      </c>
      <c r="D4418" s="257"/>
      <c r="E4418" s="257"/>
      <c r="F4418" s="257" t="str">
        <v>水蓝灰</v>
      </c>
      <c r="G4418" s="231"/>
      <c r="H4418" s="231"/>
      <c r="I4418" s="231"/>
      <c r="J4418" s="231"/>
      <c r="K4418" s="231"/>
      <c r="L4418" s="231"/>
      <c r="M4418" s="231"/>
      <c r="N4418" s="231"/>
      <c r="O4418" s="231"/>
      <c r="P4418" s="231"/>
      <c r="Q4418" s="231"/>
      <c r="R4418" s="231"/>
      <c r="S4418" s="231"/>
      <c r="T4418" s="231"/>
    </row>
    <row r="4419">
      <c r="A4419" s="257" t="str">
        <v>16800018301002001128</v>
      </c>
      <c r="B4419" s="257" t="str">
        <v>16800018301002001</v>
      </c>
      <c r="C4419" s="257" t="str">
        <v>麦瑞克瑜伽垫</v>
      </c>
      <c r="D4419" s="257"/>
      <c r="E4419" s="257"/>
      <c r="F4419" s="257" t="str">
        <v>紫灰色</v>
      </c>
      <c r="G4419" s="231"/>
      <c r="H4419" s="231"/>
      <c r="I4419" s="231"/>
      <c r="J4419" s="231"/>
      <c r="K4419" s="231"/>
      <c r="L4419" s="231"/>
      <c r="M4419" s="231"/>
      <c r="N4419" s="231"/>
      <c r="O4419" s="231"/>
      <c r="P4419" s="231"/>
      <c r="Q4419" s="231"/>
      <c r="R4419" s="231"/>
      <c r="S4419" s="231"/>
      <c r="T4419" s="231"/>
    </row>
    <row r="4420">
      <c r="A4420" s="257" t="str">
        <v>16800018301001002128</v>
      </c>
      <c r="B4420" s="257" t="str">
        <v>16800018301001002</v>
      </c>
      <c r="C4420" s="257" t="str">
        <v>麦瑞克椭圆机</v>
      </c>
      <c r="D4420" s="257"/>
      <c r="E4420" s="257"/>
      <c r="F4420" s="257" t="str">
        <v>白色</v>
      </c>
      <c r="G4420" s="231"/>
      <c r="H4420" s="231"/>
      <c r="I4420" s="231"/>
      <c r="J4420" s="231"/>
      <c r="K4420" s="231"/>
      <c r="L4420" s="231"/>
      <c r="M4420" s="231"/>
      <c r="N4420" s="231"/>
      <c r="O4420" s="231"/>
      <c r="P4420" s="231"/>
      <c r="Q4420" s="231"/>
      <c r="R4420" s="231"/>
      <c r="S4420" s="231"/>
      <c r="T4420" s="231"/>
    </row>
    <row r="4421">
      <c r="A4421" s="257" t="str">
        <v>1280002640019939</v>
      </c>
      <c r="B4421" s="257" t="str">
        <v>128000264001</v>
      </c>
      <c r="C4421" s="257" t="str">
        <v>亚朵星球 95鹅绒分区安睡复合羽绒枕头</v>
      </c>
      <c r="D4421" s="257"/>
      <c r="E4421" s="257"/>
      <c r="F4421" s="257" t="str">
        <v>裸色,高,普通系列,70*44*19cm</v>
      </c>
      <c r="G4421" s="231"/>
      <c r="H4421" s="231"/>
      <c r="I4421" s="231"/>
      <c r="J4421" s="231"/>
      <c r="K4421" s="231"/>
      <c r="L4421" s="231"/>
      <c r="M4421" s="231"/>
      <c r="N4421" s="231"/>
      <c r="O4421" s="231"/>
      <c r="P4421" s="231"/>
      <c r="Q4421" s="231"/>
      <c r="R4421" s="231"/>
      <c r="S4421" s="231"/>
      <c r="T4421" s="231"/>
    </row>
    <row r="4422">
      <c r="A4422" s="257" t="str">
        <v>12800026400199129</v>
      </c>
      <c r="B4422" s="257" t="str">
        <v>128000264001</v>
      </c>
      <c r="C4422" s="257" t="str">
        <v>亚朵星球 95鹅绒分区安睡复合羽绒枕头</v>
      </c>
      <c r="D4422" s="257"/>
      <c r="E4422" s="257"/>
      <c r="F4422" s="257" t="str">
        <v>裸色,中,普通系列,70*44*15cm</v>
      </c>
      <c r="G4422" s="231"/>
      <c r="H4422" s="231"/>
      <c r="I4422" s="231"/>
      <c r="J4422" s="231"/>
      <c r="K4422" s="231"/>
      <c r="L4422" s="231"/>
      <c r="M4422" s="231"/>
      <c r="N4422" s="231"/>
      <c r="O4422" s="231"/>
      <c r="P4422" s="231"/>
      <c r="Q4422" s="231"/>
      <c r="R4422" s="231"/>
      <c r="S4422" s="231"/>
      <c r="T4422" s="231"/>
    </row>
    <row r="4423">
      <c r="A4423" s="257" t="str">
        <v>1280002690059937</v>
      </c>
      <c r="B4423" s="257" t="str">
        <v>128000269005</v>
      </c>
      <c r="C4423" s="257" t="str">
        <v>深睡慢回弹护颈按摩记忆枕</v>
      </c>
      <c r="D4423" s="257"/>
      <c r="E4423" s="257"/>
      <c r="F4423" s="257" t="str">
        <v>72*46*（17/18）cm决明包：30*30cm樱桃核包：35*7cm</v>
      </c>
      <c r="G4423" s="231"/>
      <c r="H4423" s="231"/>
      <c r="I4423" s="231"/>
      <c r="J4423" s="231"/>
      <c r="K4423" s="231"/>
      <c r="L4423" s="231"/>
      <c r="M4423" s="231"/>
      <c r="N4423" s="231"/>
      <c r="O4423" s="231"/>
      <c r="P4423" s="231"/>
      <c r="Q4423" s="231"/>
      <c r="R4423" s="231"/>
      <c r="S4423" s="231"/>
      <c r="T4423" s="231"/>
    </row>
    <row r="4424">
      <c r="A4424" s="257" t="str">
        <v>12800034300110</v>
      </c>
      <c r="B4424" s="257" t="str">
        <v>128000343001</v>
      </c>
      <c r="C4424" s="257" t="str">
        <v>亚朵星球 颈椎放松枕</v>
      </c>
      <c r="D4424" s="257"/>
      <c r="E4424" s="257"/>
      <c r="F4424" s="257" t="str">
        <v>颜色:灰色,床品规格:常规,系列:普通系列,默认规格:颜色:灰色</v>
      </c>
      <c r="G4424" s="231"/>
      <c r="H4424" s="231"/>
      <c r="I4424" s="231"/>
      <c r="J4424" s="231"/>
      <c r="K4424" s="231"/>
      <c r="L4424" s="231"/>
      <c r="M4424" s="231"/>
      <c r="N4424" s="231"/>
      <c r="O4424" s="231"/>
      <c r="P4424" s="231"/>
      <c r="Q4424" s="231"/>
      <c r="R4424" s="231"/>
      <c r="S4424" s="231"/>
      <c r="T4424" s="231"/>
    </row>
    <row r="4425">
      <c r="A4425" s="257" t="str">
        <v>1280002630019</v>
      </c>
      <c r="B4425" s="257" t="str">
        <v>128000263001</v>
      </c>
      <c r="C4425" s="257" t="str">
        <v>亚朵星球 星球编织抱枕</v>
      </c>
      <c r="D4425" s="257"/>
      <c r="E4425" s="257"/>
      <c r="F4425" s="257" t="str">
        <v>奶酪白</v>
      </c>
      <c r="G4425" s="231"/>
      <c r="H4425" s="231"/>
      <c r="I4425" s="231"/>
      <c r="J4425" s="231"/>
      <c r="K4425" s="231"/>
      <c r="L4425" s="231"/>
      <c r="M4425" s="231"/>
      <c r="N4425" s="231"/>
      <c r="O4425" s="231"/>
      <c r="P4425" s="231"/>
      <c r="Q4425" s="231"/>
      <c r="R4425" s="231"/>
      <c r="S4425" s="231"/>
      <c r="T4425" s="231"/>
    </row>
    <row r="4426">
      <c r="A4426" s="257" t="str">
        <v>12800026300122</v>
      </c>
      <c r="B4426" s="257" t="str">
        <v>128000263001</v>
      </c>
      <c r="C4426" s="257" t="str">
        <v>亚朵星球 星球编织抱枕</v>
      </c>
      <c r="D4426" s="257"/>
      <c r="E4426" s="257"/>
      <c r="F4426" s="257" t="str">
        <v>焦糖棕</v>
      </c>
      <c r="G4426" s="231"/>
      <c r="H4426" s="231"/>
      <c r="I4426" s="231"/>
      <c r="J4426" s="231"/>
      <c r="K4426" s="231"/>
      <c r="L4426" s="231"/>
      <c r="M4426" s="231"/>
      <c r="N4426" s="231"/>
      <c r="O4426" s="231"/>
      <c r="P4426" s="231"/>
      <c r="Q4426" s="231"/>
      <c r="R4426" s="231"/>
      <c r="S4426" s="231"/>
      <c r="T4426" s="231"/>
    </row>
    <row r="4427">
      <c r="A4427" s="257" t="str">
        <v>1280002630029</v>
      </c>
      <c r="B4427" s="257" t="str">
        <v>128000263002</v>
      </c>
      <c r="C4427" s="257" t="str">
        <v>亚朵星球 星球抱枕</v>
      </c>
      <c r="D4427" s="257"/>
      <c r="E4427" s="257"/>
      <c r="F4427" s="257" t="str">
        <v>颜色:白色,床品规格:常规,系列:普通系列</v>
      </c>
      <c r="G4427" s="231"/>
      <c r="H4427" s="231"/>
      <c r="I4427" s="231"/>
      <c r="J4427" s="231"/>
      <c r="K4427" s="231"/>
      <c r="L4427" s="231"/>
      <c r="M4427" s="231"/>
      <c r="N4427" s="231"/>
      <c r="O4427" s="231"/>
      <c r="P4427" s="231"/>
      <c r="Q4427" s="231"/>
      <c r="R4427" s="231"/>
      <c r="S4427" s="231"/>
      <c r="T4427" s="231"/>
    </row>
    <row r="4428">
      <c r="A4428" s="257" t="str">
        <v>1280002630024</v>
      </c>
      <c r="B4428" s="257" t="str">
        <v>128000263002</v>
      </c>
      <c r="C4428" s="257" t="str">
        <v>亚朵星球 星球抱枕</v>
      </c>
      <c r="D4428" s="257"/>
      <c r="E4428" s="257"/>
      <c r="F4428" s="257" t="str">
        <v>芥末绿</v>
      </c>
      <c r="G4428" s="231"/>
      <c r="H4428" s="231"/>
      <c r="I4428" s="231"/>
      <c r="J4428" s="231"/>
      <c r="K4428" s="231"/>
      <c r="L4428" s="231"/>
      <c r="M4428" s="231"/>
      <c r="N4428" s="231"/>
      <c r="O4428" s="231"/>
      <c r="P4428" s="231"/>
      <c r="Q4428" s="231"/>
      <c r="R4428" s="231"/>
      <c r="S4428" s="231"/>
      <c r="T4428" s="231"/>
    </row>
    <row r="4429">
      <c r="A4429" s="257" t="str">
        <v>128000269006938</v>
      </c>
      <c r="B4429" s="257" t="str">
        <v>128000269006</v>
      </c>
      <c r="C4429" s="257" t="str">
        <v>亚朵星球 强护颈记忆枕头</v>
      </c>
      <c r="D4429" s="257"/>
      <c r="E4429" s="257"/>
      <c r="F4429" s="257" t="str">
        <v>白色,普通系列,67*38*(9/11)cm</v>
      </c>
      <c r="G4429" s="231"/>
      <c r="H4429" s="231"/>
      <c r="I4429" s="231"/>
      <c r="J4429" s="231"/>
      <c r="K4429" s="231"/>
      <c r="L4429" s="231"/>
      <c r="M4429" s="231"/>
      <c r="N4429" s="231"/>
      <c r="O4429" s="231"/>
      <c r="P4429" s="231"/>
      <c r="Q4429" s="231"/>
      <c r="R4429" s="231"/>
      <c r="S4429" s="231"/>
      <c r="T4429" s="231"/>
    </row>
    <row r="4430">
      <c r="A4430" s="257" t="str">
        <v>1680002750021</v>
      </c>
      <c r="B4430" s="257" t="str">
        <v>168000275002</v>
      </c>
      <c r="C4430" s="257" t="str">
        <v>yoose有色电动剃须刀MINI-S 凯斯·哈林联名款</v>
      </c>
      <c r="D4430" s="257"/>
      <c r="E4430" s="257"/>
      <c r="F4430" s="257" t="str">
        <v>默认</v>
      </c>
      <c r="G4430" s="231"/>
      <c r="H4430" s="231"/>
      <c r="I4430" s="231"/>
      <c r="J4430" s="231"/>
      <c r="K4430" s="231"/>
      <c r="L4430" s="231"/>
      <c r="M4430" s="231"/>
      <c r="N4430" s="231"/>
      <c r="O4430" s="231"/>
      <c r="P4430" s="231"/>
      <c r="Q4430" s="231"/>
      <c r="R4430" s="231"/>
      <c r="S4430" s="231"/>
      <c r="T4430" s="231"/>
    </row>
    <row r="4431">
      <c r="A4431" s="257" t="str">
        <v>16800028600280</v>
      </c>
      <c r="B4431" s="257" t="str">
        <v>168000286002</v>
      </c>
      <c r="C4431" s="257" t="str">
        <v>意大利LAICA莱卡EP1117 净水壶</v>
      </c>
      <c r="D4431" s="257"/>
      <c r="E4431" s="257"/>
      <c r="F4431" s="257" t="str">
        <v>樱花粉（1壶+2普通滤芯）</v>
      </c>
      <c r="G4431" s="231"/>
      <c r="H4431" s="231"/>
      <c r="I4431" s="231"/>
      <c r="J4431" s="231"/>
      <c r="K4431" s="231"/>
      <c r="L4431" s="231"/>
      <c r="M4431" s="231"/>
      <c r="N4431" s="231"/>
      <c r="O4431" s="231"/>
      <c r="P4431" s="231"/>
      <c r="Q4431" s="231"/>
      <c r="R4431" s="231"/>
      <c r="S4431" s="231"/>
      <c r="T4431" s="231"/>
    </row>
    <row r="4432">
      <c r="A4432" s="257" t="str">
        <v>1680002860026</v>
      </c>
      <c r="B4432" s="257" t="str">
        <v>168000286002</v>
      </c>
      <c r="C4432" s="257" t="str">
        <v>意大利LAICA莱卡EP1117 净水壶</v>
      </c>
      <c r="D4432" s="257"/>
      <c r="E4432" s="257"/>
      <c r="F4432" s="257" t="str">
        <v>海洋蓝（1壶+2普通滤芯）</v>
      </c>
      <c r="G4432" s="231"/>
      <c r="H4432" s="231"/>
      <c r="I4432" s="231"/>
      <c r="J4432" s="231"/>
      <c r="K4432" s="231"/>
      <c r="L4432" s="231"/>
      <c r="M4432" s="231"/>
      <c r="N4432" s="231"/>
      <c r="O4432" s="231"/>
      <c r="P4432" s="231"/>
      <c r="Q4432" s="231"/>
      <c r="R4432" s="231"/>
      <c r="S4432" s="231"/>
      <c r="T4432" s="231"/>
    </row>
    <row r="4433">
      <c r="A4433" s="257" t="str">
        <v>1680002860029</v>
      </c>
      <c r="B4433" s="257" t="str">
        <v>168000286002</v>
      </c>
      <c r="C4433" s="257" t="str">
        <v>意大利LAICA莱卡EP1117 净水壶</v>
      </c>
      <c r="D4433" s="257"/>
      <c r="E4433" s="257"/>
      <c r="F4433" s="257" t="str">
        <v>奶油白（1壶+2普通滤芯）</v>
      </c>
      <c r="G4433" s="231"/>
      <c r="H4433" s="231"/>
      <c r="I4433" s="231"/>
      <c r="J4433" s="231"/>
      <c r="K4433" s="231"/>
      <c r="L4433" s="231"/>
      <c r="M4433" s="231"/>
      <c r="N4433" s="231"/>
      <c r="O4433" s="231"/>
      <c r="P4433" s="231"/>
      <c r="Q4433" s="231"/>
      <c r="R4433" s="231"/>
      <c r="S4433" s="231"/>
      <c r="T4433" s="231"/>
    </row>
    <row r="4434">
      <c r="A4434" s="257" t="str">
        <v>16800035400110</v>
      </c>
      <c r="B4434" s="257" t="str">
        <v>168000354001</v>
      </c>
      <c r="C4434" s="257" t="str">
        <v>MOFT Z站坐两用多角度笔记本电脑支架</v>
      </c>
      <c r="D4434" s="257"/>
      <c r="E4434" s="257"/>
      <c r="F4434" s="257" t="str">
        <v>灰撞灰</v>
      </c>
      <c r="G4434" s="231"/>
      <c r="H4434" s="231"/>
      <c r="I4434" s="231"/>
      <c r="J4434" s="231"/>
      <c r="K4434" s="231"/>
      <c r="L4434" s="231"/>
      <c r="M4434" s="231"/>
      <c r="N4434" s="231"/>
      <c r="O4434" s="231"/>
      <c r="P4434" s="231"/>
      <c r="Q4434" s="231"/>
      <c r="R4434" s="231"/>
      <c r="S4434" s="231"/>
      <c r="T4434" s="231"/>
    </row>
    <row r="4435">
      <c r="A4435" s="257" t="str">
        <v>16800035400115</v>
      </c>
      <c r="B4435" s="257" t="str">
        <v>168000354001</v>
      </c>
      <c r="C4435" s="257" t="str">
        <v>MOFT Z站坐两用多角度笔记本电脑支架</v>
      </c>
      <c r="D4435" s="257"/>
      <c r="E4435" s="257"/>
      <c r="F4435" s="257" t="str">
        <v>黑</v>
      </c>
      <c r="G4435" s="231"/>
      <c r="H4435" s="231"/>
      <c r="I4435" s="231"/>
      <c r="J4435" s="231"/>
      <c r="K4435" s="231"/>
      <c r="L4435" s="231"/>
      <c r="M4435" s="231"/>
      <c r="N4435" s="231"/>
      <c r="O4435" s="231"/>
      <c r="P4435" s="231"/>
      <c r="Q4435" s="231"/>
      <c r="R4435" s="231"/>
      <c r="S4435" s="231"/>
      <c r="T4435" s="231"/>
    </row>
    <row r="4436">
      <c r="A4436" s="257" t="str">
        <v>1680003540016</v>
      </c>
      <c r="B4436" s="257" t="str">
        <v>168000354001</v>
      </c>
      <c r="C4436" s="257" t="str">
        <v>MOFT Z站坐两用多角度笔记本电脑支架</v>
      </c>
      <c r="D4436" s="257"/>
      <c r="E4436" s="257"/>
      <c r="F4436" s="257" t="str">
        <v>灰撞蓝</v>
      </c>
      <c r="G4436" s="231"/>
      <c r="H4436" s="231"/>
      <c r="I4436" s="231"/>
      <c r="J4436" s="231"/>
      <c r="K4436" s="231"/>
      <c r="L4436" s="231"/>
      <c r="M4436" s="231"/>
      <c r="N4436" s="231"/>
      <c r="O4436" s="231"/>
      <c r="P4436" s="231"/>
      <c r="Q4436" s="231"/>
      <c r="R4436" s="231"/>
      <c r="S4436" s="231"/>
      <c r="T4436" s="231"/>
    </row>
    <row r="4437">
      <c r="A4437" s="257" t="str">
        <v>16800035400119</v>
      </c>
      <c r="B4437" s="257" t="str">
        <v>168000354001</v>
      </c>
      <c r="C4437" s="257" t="str">
        <v>MOFT Z站坐两用多角度笔记本电脑支架</v>
      </c>
      <c r="D4437" s="257"/>
      <c r="E4437" s="257"/>
      <c r="F4437" s="257" t="str">
        <v>灰撞橙</v>
      </c>
      <c r="G4437" s="231"/>
      <c r="H4437" s="231"/>
      <c r="I4437" s="231"/>
      <c r="J4437" s="231"/>
      <c r="K4437" s="231"/>
      <c r="L4437" s="231"/>
      <c r="M4437" s="231"/>
      <c r="N4437" s="231"/>
      <c r="O4437" s="231"/>
      <c r="P4437" s="231"/>
      <c r="Q4437" s="231"/>
      <c r="R4437" s="231"/>
      <c r="S4437" s="231"/>
      <c r="T4437" s="231"/>
    </row>
    <row r="4438">
      <c r="A4438" s="257" t="str">
        <v>118000319001110</v>
      </c>
      <c r="B4438" s="257" t="str">
        <v>118000319001</v>
      </c>
      <c r="C4438" s="257" t="str">
        <v>Z2GO&amp;CO. 口罩收纳袋</v>
      </c>
      <c r="D4438" s="257"/>
      <c r="E4438" s="257"/>
      <c r="F4438" s="257" t="str">
        <v>海浪蓝</v>
      </c>
      <c r="G4438" s="231"/>
      <c r="H4438" s="231"/>
      <c r="I4438" s="231"/>
      <c r="J4438" s="231"/>
      <c r="K4438" s="231"/>
      <c r="L4438" s="231"/>
      <c r="M4438" s="231"/>
      <c r="N4438" s="231"/>
      <c r="O4438" s="231"/>
      <c r="P4438" s="231"/>
      <c r="Q4438" s="231"/>
      <c r="R4438" s="231"/>
      <c r="S4438" s="231"/>
      <c r="T4438" s="231"/>
    </row>
    <row r="4439">
      <c r="A4439" s="257" t="str">
        <v>118000199003001107</v>
      </c>
      <c r="B4439" s="257" t="str">
        <v>118000199003001</v>
      </c>
      <c r="C4439" s="257" t="str">
        <v>Z2GO&amp;CO. 淡彩亲肤透气口罩</v>
      </c>
      <c r="D4439" s="257"/>
      <c r="E4439" s="257"/>
      <c r="F4439" s="257" t="str">
        <v>丛林绿</v>
      </c>
      <c r="G4439" s="231"/>
      <c r="H4439" s="231"/>
      <c r="I4439" s="231"/>
      <c r="J4439" s="231"/>
      <c r="K4439" s="231"/>
      <c r="L4439" s="231"/>
      <c r="M4439" s="231"/>
      <c r="N4439" s="231"/>
      <c r="O4439" s="231"/>
      <c r="P4439" s="231"/>
      <c r="Q4439" s="231"/>
      <c r="R4439" s="231"/>
      <c r="S4439" s="231"/>
      <c r="T4439" s="231"/>
    </row>
    <row r="4440">
      <c r="A4440" s="257" t="str">
        <v>118000199003001110</v>
      </c>
      <c r="B4440" s="257" t="str">
        <v>118000199003001</v>
      </c>
      <c r="C4440" s="257" t="str">
        <v>Z2GO&amp;CO. 淡彩亲肤透气口罩</v>
      </c>
      <c r="D4440" s="257"/>
      <c r="E4440" s="257"/>
      <c r="F4440" s="257" t="str">
        <v>海浪蓝</v>
      </c>
      <c r="G4440" s="231"/>
      <c r="H4440" s="231"/>
      <c r="I4440" s="231"/>
      <c r="J4440" s="231"/>
      <c r="K4440" s="231"/>
      <c r="L4440" s="231"/>
      <c r="M4440" s="231"/>
      <c r="N4440" s="231"/>
      <c r="O4440" s="231"/>
      <c r="P4440" s="231"/>
      <c r="Q4440" s="231"/>
      <c r="R4440" s="231"/>
      <c r="S4440" s="231"/>
      <c r="T4440" s="231"/>
    </row>
    <row r="4441">
      <c r="A4441" s="257" t="str">
        <v>118000199003001111</v>
      </c>
      <c r="B4441" s="257" t="str">
        <v>118000199003001</v>
      </c>
      <c r="C4441" s="257" t="str">
        <v>Z2GO&amp;CO. 淡彩亲肤透气口罩</v>
      </c>
      <c r="D4441" s="257"/>
      <c r="E4441" s="257"/>
      <c r="F4441" s="257" t="str">
        <v>隐匿砂</v>
      </c>
      <c r="G4441" s="231"/>
      <c r="H4441" s="231"/>
      <c r="I4441" s="231"/>
      <c r="J4441" s="231"/>
      <c r="K4441" s="231"/>
      <c r="L4441" s="231"/>
      <c r="M4441" s="231"/>
      <c r="N4441" s="231"/>
      <c r="O4441" s="231"/>
      <c r="P4441" s="231"/>
      <c r="Q4441" s="231"/>
      <c r="R4441" s="231"/>
      <c r="S4441" s="231"/>
      <c r="T4441" s="231"/>
    </row>
    <row r="4442">
      <c r="A4442" s="257" t="str">
        <v>1110200100130</v>
      </c>
      <c r="B4442" s="257" t="str">
        <v>11102001001</v>
      </c>
      <c r="C4442" s="257" t="str">
        <v>Z2GO&amp;CO. 飞盘彩盒</v>
      </c>
      <c r="D4442" s="257"/>
      <c r="E4442" s="257"/>
      <c r="F4442" s="257" t="str">
        <v>默认</v>
      </c>
      <c r="G4442" s="231"/>
      <c r="H4442" s="231"/>
      <c r="I4442" s="231"/>
      <c r="J4442" s="231"/>
      <c r="K4442" s="231"/>
      <c r="L4442" s="231"/>
      <c r="M4442" s="231"/>
      <c r="N4442" s="231"/>
      <c r="O4442" s="231"/>
      <c r="P4442" s="231"/>
      <c r="Q4442" s="231"/>
      <c r="R4442" s="231"/>
      <c r="S4442" s="231"/>
      <c r="T4442" s="231"/>
    </row>
    <row r="4443">
      <c r="A4443" s="257" t="str">
        <v>1110200100529</v>
      </c>
      <c r="B4443" s="257" t="str">
        <v>11102001005</v>
      </c>
      <c r="C4443" s="257" t="str">
        <v>Z2GO&amp;CO. 洁面卸妆巾彩盒</v>
      </c>
      <c r="D4443" s="257"/>
      <c r="E4443" s="257"/>
      <c r="F4443" s="257" t="str">
        <v>大号</v>
      </c>
      <c r="G4443" s="231"/>
      <c r="H4443" s="231"/>
      <c r="I4443" s="231"/>
      <c r="J4443" s="231"/>
      <c r="K4443" s="231"/>
      <c r="L4443" s="231"/>
      <c r="M4443" s="231"/>
      <c r="N4443" s="231"/>
      <c r="O4443" s="231"/>
      <c r="P4443" s="231"/>
      <c r="Q4443" s="231"/>
      <c r="R4443" s="231"/>
      <c r="S4443" s="231"/>
      <c r="T4443" s="231"/>
    </row>
    <row r="4444">
      <c r="A4444" s="257" t="str">
        <v>1110200100531</v>
      </c>
      <c r="B4444" s="257" t="str">
        <v>11102001005</v>
      </c>
      <c r="C4444" s="257" t="str">
        <v>Z2GO&amp;CO. 洁面卸妆巾彩盒</v>
      </c>
      <c r="D4444" s="257"/>
      <c r="E4444" s="257"/>
      <c r="F4444" s="257" t="str">
        <v>小号</v>
      </c>
      <c r="G4444" s="231"/>
      <c r="H4444" s="231"/>
      <c r="I4444" s="231"/>
      <c r="J4444" s="231"/>
      <c r="K4444" s="231"/>
      <c r="L4444" s="231"/>
      <c r="M4444" s="231"/>
      <c r="N4444" s="231"/>
      <c r="O4444" s="231"/>
      <c r="P4444" s="231"/>
      <c r="Q4444" s="231"/>
      <c r="R4444" s="231"/>
      <c r="S4444" s="231"/>
      <c r="T4444" s="231"/>
    </row>
    <row r="4445">
      <c r="A4445" s="257" t="str">
        <v>1110200100630</v>
      </c>
      <c r="B4445" s="257" t="str">
        <v>11102001006</v>
      </c>
      <c r="C4445" s="257" t="str">
        <v>Z2GO&amp;CO. 按盖杯彩盒</v>
      </c>
      <c r="D4445" s="257"/>
      <c r="E4445" s="257"/>
      <c r="F4445" s="257" t="str">
        <v>默认</v>
      </c>
      <c r="G4445" s="231"/>
      <c r="H4445" s="231"/>
      <c r="I4445" s="231"/>
      <c r="J4445" s="231"/>
      <c r="K4445" s="231"/>
      <c r="L4445" s="231"/>
      <c r="M4445" s="231"/>
      <c r="N4445" s="231"/>
      <c r="O4445" s="231"/>
      <c r="P4445" s="231"/>
      <c r="Q4445" s="231"/>
      <c r="R4445" s="231"/>
      <c r="S4445" s="231"/>
      <c r="T4445" s="231"/>
    </row>
    <row r="4446">
      <c r="A4446" s="257" t="str">
        <v>1110200100730</v>
      </c>
      <c r="B4446" s="257" t="str">
        <v>11102001007</v>
      </c>
      <c r="C4446" s="257" t="str">
        <v>Z2GO&amp;CO. 咖啡杯彩盒</v>
      </c>
      <c r="D4446" s="257"/>
      <c r="E4446" s="257"/>
      <c r="F4446" s="257" t="str">
        <v>默认</v>
      </c>
      <c r="G4446" s="231"/>
      <c r="H4446" s="231"/>
      <c r="I4446" s="231"/>
      <c r="J4446" s="231"/>
      <c r="K4446" s="231"/>
      <c r="L4446" s="231"/>
      <c r="M4446" s="231"/>
      <c r="N4446" s="231"/>
      <c r="O4446" s="231"/>
      <c r="P4446" s="231"/>
      <c r="Q4446" s="231"/>
      <c r="R4446" s="231"/>
      <c r="S4446" s="231"/>
      <c r="T4446" s="231"/>
    </row>
    <row r="4447">
      <c r="A4447" s="257" t="str">
        <v>1110200100830</v>
      </c>
      <c r="B4447" s="257" t="str">
        <v>11102001008</v>
      </c>
      <c r="C4447" s="257" t="str">
        <v>Z2GO&amp;CO. 烧水杯彩盒</v>
      </c>
      <c r="D4447" s="257"/>
      <c r="E4447" s="257"/>
      <c r="F4447" s="257" t="str">
        <v>默认</v>
      </c>
      <c r="G4447" s="231"/>
      <c r="H4447" s="231"/>
      <c r="I4447" s="231"/>
      <c r="J4447" s="231"/>
      <c r="K4447" s="231"/>
      <c r="L4447" s="231"/>
      <c r="M4447" s="231"/>
      <c r="N4447" s="231"/>
      <c r="O4447" s="231"/>
      <c r="P4447" s="231"/>
      <c r="Q4447" s="231"/>
      <c r="R4447" s="231"/>
      <c r="S4447" s="231"/>
      <c r="T4447" s="231"/>
    </row>
    <row r="4448">
      <c r="A4448" s="257" t="str">
        <v>1110200100930</v>
      </c>
      <c r="B4448" s="257" t="str">
        <v>11102001009</v>
      </c>
      <c r="C4448" s="257" t="str">
        <v>Z2GO&amp;CO. 蒸汽眼罩彩盒</v>
      </c>
      <c r="D4448" s="257"/>
      <c r="E4448" s="257"/>
      <c r="F4448" s="257" t="str">
        <v>默认</v>
      </c>
      <c r="G4448" s="231"/>
      <c r="H4448" s="231"/>
      <c r="I4448" s="231"/>
      <c r="J4448" s="231"/>
      <c r="K4448" s="231"/>
      <c r="L4448" s="231"/>
      <c r="M4448" s="231"/>
      <c r="N4448" s="231"/>
      <c r="O4448" s="231"/>
      <c r="P4448" s="231"/>
      <c r="Q4448" s="231"/>
      <c r="R4448" s="231"/>
      <c r="S4448" s="231"/>
      <c r="T4448" s="231"/>
    </row>
    <row r="4449">
      <c r="A4449" s="257" t="str">
        <v>1110500100169</v>
      </c>
      <c r="B4449" s="257" t="str">
        <v>11105001001</v>
      </c>
      <c r="C4449" s="257" t="str">
        <v>Z2GO&amp;CO. 吊牌</v>
      </c>
      <c r="D4449" s="257"/>
      <c r="E4449" s="257"/>
      <c r="F4449" s="257" t="str">
        <v>主吊牌</v>
      </c>
      <c r="G4449" s="231"/>
      <c r="H4449" s="231"/>
      <c r="I4449" s="231"/>
      <c r="J4449" s="231"/>
      <c r="K4449" s="231"/>
      <c r="L4449" s="231"/>
      <c r="M4449" s="231"/>
      <c r="N4449" s="231"/>
      <c r="O4449" s="231"/>
      <c r="P4449" s="231"/>
      <c r="Q4449" s="231"/>
      <c r="R4449" s="231"/>
      <c r="S4449" s="231"/>
      <c r="T4449" s="231"/>
    </row>
    <row r="4450">
      <c r="A4450" s="257" t="str">
        <v>1110500100170</v>
      </c>
      <c r="B4450" s="257" t="str">
        <v>11105001001</v>
      </c>
      <c r="C4450" s="257" t="str">
        <v>Z2GO&amp;CO. 吊牌</v>
      </c>
      <c r="D4450" s="257"/>
      <c r="E4450" s="257"/>
      <c r="F4450" s="257" t="str">
        <v>安心系列</v>
      </c>
      <c r="G4450" s="231"/>
      <c r="H4450" s="231"/>
      <c r="I4450" s="231"/>
      <c r="J4450" s="231"/>
      <c r="K4450" s="231"/>
      <c r="L4450" s="231"/>
      <c r="M4450" s="231"/>
      <c r="N4450" s="231"/>
      <c r="O4450" s="231"/>
      <c r="P4450" s="231"/>
      <c r="Q4450" s="231"/>
      <c r="R4450" s="231"/>
      <c r="S4450" s="231"/>
      <c r="T4450" s="231"/>
    </row>
    <row r="4451">
      <c r="A4451" s="257" t="str">
        <v>1110500100171</v>
      </c>
      <c r="B4451" s="257" t="str">
        <v>11105001001</v>
      </c>
      <c r="C4451" s="257" t="str">
        <v>Z2GO&amp;CO. 吊牌</v>
      </c>
      <c r="D4451" s="257"/>
      <c r="E4451" s="257"/>
      <c r="F4451" s="257" t="str">
        <v>出行系列</v>
      </c>
      <c r="G4451" s="231"/>
      <c r="H4451" s="231"/>
      <c r="I4451" s="231"/>
      <c r="J4451" s="231"/>
      <c r="K4451" s="231"/>
      <c r="L4451" s="231"/>
      <c r="M4451" s="231"/>
      <c r="N4451" s="231"/>
      <c r="O4451" s="231"/>
      <c r="P4451" s="231"/>
      <c r="Q4451" s="231"/>
      <c r="R4451" s="231"/>
      <c r="S4451" s="231"/>
      <c r="T4451" s="231"/>
    </row>
    <row r="4452">
      <c r="A4452" s="257" t="str">
        <v>1110500100172</v>
      </c>
      <c r="B4452" s="257" t="str">
        <v>11105001001</v>
      </c>
      <c r="C4452" s="257" t="str">
        <v>Z2GO&amp;CO. 吊牌</v>
      </c>
      <c r="D4452" s="257"/>
      <c r="E4452" s="257"/>
      <c r="F4452" s="257" t="str">
        <v>轻户外系列</v>
      </c>
      <c r="G4452" s="231"/>
      <c r="H4452" s="231"/>
      <c r="I4452" s="231"/>
      <c r="J4452" s="231"/>
      <c r="K4452" s="231"/>
      <c r="L4452" s="231"/>
      <c r="M4452" s="231"/>
      <c r="N4452" s="231"/>
      <c r="O4452" s="231"/>
      <c r="P4452" s="231"/>
      <c r="Q4452" s="231"/>
      <c r="R4452" s="231"/>
      <c r="S4452" s="231"/>
      <c r="T4452" s="231"/>
    </row>
    <row r="4453">
      <c r="A4453" s="257" t="str">
        <v>11105002001132</v>
      </c>
      <c r="B4453" s="257" t="str">
        <v>11105002001</v>
      </c>
      <c r="C4453" s="257" t="str">
        <v>Z2GO&amp;CO. 弹力绳</v>
      </c>
      <c r="D4453" s="257"/>
      <c r="E4453" s="257"/>
      <c r="F4453" s="257" t="str">
        <v>荧光黄</v>
      </c>
      <c r="G4453" s="231"/>
      <c r="H4453" s="231"/>
      <c r="I4453" s="231"/>
      <c r="J4453" s="231"/>
      <c r="K4453" s="231"/>
      <c r="L4453" s="231"/>
      <c r="M4453" s="231"/>
      <c r="N4453" s="231"/>
      <c r="O4453" s="231"/>
      <c r="P4453" s="231"/>
      <c r="Q4453" s="231"/>
      <c r="R4453" s="231"/>
      <c r="S4453" s="231"/>
      <c r="T4453" s="231"/>
    </row>
    <row r="4454">
      <c r="A4454" s="257" t="str">
        <v>1110500300139</v>
      </c>
      <c r="B4454" s="257" t="str">
        <v>11105003001</v>
      </c>
      <c r="C4454" s="257" t="str">
        <v>Z2GO&amp;CO. 日抛裤QS不干胶（男款）</v>
      </c>
      <c r="D4454" s="257"/>
      <c r="E4454" s="257"/>
      <c r="F4454" s="257" t="str">
        <v>W119xH54mm</v>
      </c>
      <c r="G4454" s="231"/>
      <c r="H4454" s="231"/>
      <c r="I4454" s="231"/>
      <c r="J4454" s="231"/>
      <c r="K4454" s="231"/>
      <c r="L4454" s="231"/>
      <c r="M4454" s="231"/>
      <c r="N4454" s="231"/>
      <c r="O4454" s="231"/>
      <c r="P4454" s="231"/>
      <c r="Q4454" s="231"/>
      <c r="R4454" s="231"/>
      <c r="S4454" s="231"/>
      <c r="T4454" s="231"/>
    </row>
    <row r="4455">
      <c r="A4455" s="257" t="str">
        <v>1110500300140</v>
      </c>
      <c r="B4455" s="257" t="str">
        <v>11105003001</v>
      </c>
      <c r="C4455" s="257" t="str">
        <v>Z2GO&amp;CO. 日抛裤QS不干胶（男款）</v>
      </c>
      <c r="D4455" s="257"/>
      <c r="E4455" s="257"/>
      <c r="F4455" s="257" t="str">
        <v>W145xH67mm</v>
      </c>
      <c r="G4455" s="231"/>
      <c r="H4455" s="231"/>
      <c r="I4455" s="231"/>
      <c r="J4455" s="231"/>
      <c r="K4455" s="231"/>
      <c r="L4455" s="231"/>
      <c r="M4455" s="231"/>
      <c r="N4455" s="231"/>
      <c r="O4455" s="231"/>
      <c r="P4455" s="231"/>
      <c r="Q4455" s="231"/>
      <c r="R4455" s="231"/>
      <c r="S4455" s="231"/>
      <c r="T4455" s="231"/>
    </row>
    <row r="4456">
      <c r="A4456" s="257" t="str">
        <v>1110500300239</v>
      </c>
      <c r="B4456" s="257" t="str">
        <v>11105003002</v>
      </c>
      <c r="C4456" s="257" t="str">
        <v>Z2GO&amp;CO. 日抛裤QS不干胶（女款）</v>
      </c>
      <c r="D4456" s="257"/>
      <c r="E4456" s="257"/>
      <c r="F4456" s="257" t="str">
        <v>W119xH54mm</v>
      </c>
      <c r="G4456" s="231"/>
      <c r="H4456" s="231"/>
      <c r="I4456" s="231"/>
      <c r="J4456" s="231"/>
      <c r="K4456" s="231"/>
      <c r="L4456" s="231"/>
      <c r="M4456" s="231"/>
      <c r="N4456" s="231"/>
      <c r="O4456" s="231"/>
      <c r="P4456" s="231"/>
      <c r="Q4456" s="231"/>
      <c r="R4456" s="231"/>
      <c r="S4456" s="231"/>
      <c r="T4456" s="231"/>
    </row>
    <row r="4457">
      <c r="A4457" s="257" t="str">
        <v>1110500300240</v>
      </c>
      <c r="B4457" s="257" t="str">
        <v>11105003002</v>
      </c>
      <c r="C4457" s="257" t="str">
        <v>Z2GO&amp;CO. 日抛裤QS不干胶（女款）</v>
      </c>
      <c r="D4457" s="257"/>
      <c r="E4457" s="257"/>
      <c r="F4457" s="257" t="str">
        <v>W145xH67mm</v>
      </c>
      <c r="G4457" s="231"/>
      <c r="H4457" s="231"/>
      <c r="I4457" s="231"/>
      <c r="J4457" s="231"/>
      <c r="K4457" s="231"/>
      <c r="L4457" s="231"/>
      <c r="M4457" s="231"/>
      <c r="N4457" s="231"/>
      <c r="O4457" s="231"/>
      <c r="P4457" s="231"/>
      <c r="Q4457" s="231"/>
      <c r="R4457" s="231"/>
      <c r="S4457" s="231"/>
      <c r="T4457" s="231"/>
    </row>
    <row r="4458">
      <c r="A4458" s="257" t="str">
        <v>1110500300341</v>
      </c>
      <c r="B4458" s="257" t="str">
        <v>11105003003</v>
      </c>
      <c r="C4458" s="257" t="str">
        <v>Z2GO&amp;CO. 日抛袜QS不干胶（男款）</v>
      </c>
      <c r="D4458" s="257"/>
      <c r="E4458" s="257"/>
      <c r="F4458" s="257" t="str">
        <v>W95xH45mm</v>
      </c>
      <c r="G4458" s="231"/>
      <c r="H4458" s="231"/>
      <c r="I4458" s="231"/>
      <c r="J4458" s="231"/>
      <c r="K4458" s="231"/>
      <c r="L4458" s="231"/>
      <c r="M4458" s="231"/>
      <c r="N4458" s="231"/>
      <c r="O4458" s="231"/>
      <c r="P4458" s="231"/>
      <c r="Q4458" s="231"/>
      <c r="R4458" s="231"/>
      <c r="S4458" s="231"/>
      <c r="T4458" s="231"/>
    </row>
    <row r="4459">
      <c r="A4459" s="257" t="str">
        <v>1110500300342</v>
      </c>
      <c r="B4459" s="257" t="str">
        <v>11105003003</v>
      </c>
      <c r="C4459" s="257" t="str">
        <v>Z2GO&amp;CO. 日抛袜QS不干胶（男款）</v>
      </c>
      <c r="D4459" s="257"/>
      <c r="E4459" s="257"/>
      <c r="F4459" s="257" t="str">
        <v>W130xH41mm</v>
      </c>
      <c r="G4459" s="231"/>
      <c r="H4459" s="231"/>
      <c r="I4459" s="231"/>
      <c r="J4459" s="231"/>
      <c r="K4459" s="231"/>
      <c r="L4459" s="231"/>
      <c r="M4459" s="231"/>
      <c r="N4459" s="231"/>
      <c r="O4459" s="231"/>
      <c r="P4459" s="231"/>
      <c r="Q4459" s="231"/>
      <c r="R4459" s="231"/>
      <c r="S4459" s="231"/>
      <c r="T4459" s="231"/>
    </row>
    <row r="4460">
      <c r="A4460" s="257" t="str">
        <v>1110500300441</v>
      </c>
      <c r="B4460" s="257" t="str">
        <v>11105003004</v>
      </c>
      <c r="C4460" s="257" t="str">
        <v>Z2GO&amp;CO. 日抛袜QS不干胶（女款）</v>
      </c>
      <c r="D4460" s="257"/>
      <c r="E4460" s="257"/>
      <c r="F4460" s="257" t="str">
        <v>W95xH45mm</v>
      </c>
      <c r="G4460" s="231"/>
      <c r="H4460" s="231"/>
      <c r="I4460" s="231"/>
      <c r="J4460" s="231"/>
      <c r="K4460" s="231"/>
      <c r="L4460" s="231"/>
      <c r="M4460" s="231"/>
      <c r="N4460" s="231"/>
      <c r="O4460" s="231"/>
      <c r="P4460" s="231"/>
      <c r="Q4460" s="231"/>
      <c r="R4460" s="231"/>
      <c r="S4460" s="231"/>
      <c r="T4460" s="231"/>
    </row>
    <row r="4461">
      <c r="A4461" s="257" t="str">
        <v>1110500300442</v>
      </c>
      <c r="B4461" s="257" t="str">
        <v>11105003004</v>
      </c>
      <c r="C4461" s="257" t="str">
        <v>Z2GO&amp;CO. 日抛袜QS不干胶（女款）</v>
      </c>
      <c r="D4461" s="257"/>
      <c r="E4461" s="257"/>
      <c r="F4461" s="257" t="str">
        <v>W130xH41mm</v>
      </c>
      <c r="G4461" s="231"/>
      <c r="H4461" s="231"/>
      <c r="I4461" s="231"/>
      <c r="J4461" s="231"/>
      <c r="K4461" s="231"/>
      <c r="L4461" s="231"/>
      <c r="M4461" s="231"/>
      <c r="N4461" s="231"/>
      <c r="O4461" s="231"/>
      <c r="P4461" s="231"/>
      <c r="Q4461" s="231"/>
      <c r="R4461" s="231"/>
      <c r="S4461" s="231"/>
      <c r="T4461" s="231"/>
    </row>
    <row r="4462">
      <c r="A4462" s="257" t="str">
        <v>1110500300543</v>
      </c>
      <c r="B4462" s="257" t="str">
        <v>11105003005</v>
      </c>
      <c r="C4462" s="257" t="str">
        <v>Z2GO&amp;CO. 蒸汽眼罩QS不干胶</v>
      </c>
      <c r="D4462" s="257"/>
      <c r="E4462" s="257"/>
      <c r="F4462" s="257" t="str">
        <v>W75xH89mm</v>
      </c>
      <c r="G4462" s="231"/>
      <c r="H4462" s="231"/>
      <c r="I4462" s="231"/>
      <c r="J4462" s="231"/>
      <c r="K4462" s="231"/>
      <c r="L4462" s="231"/>
      <c r="M4462" s="231"/>
      <c r="N4462" s="231"/>
      <c r="O4462" s="231"/>
      <c r="P4462" s="231"/>
      <c r="Q4462" s="231"/>
      <c r="R4462" s="231"/>
      <c r="S4462" s="231"/>
      <c r="T4462" s="231"/>
    </row>
    <row r="4463">
      <c r="A4463" s="257" t="str">
        <v>11800019201001001133</v>
      </c>
      <c r="B4463" s="257" t="str">
        <v>11800019201001001</v>
      </c>
      <c r="C4463" s="257" t="str">
        <v>Z2GO&amp;CO. 自由随行品牌纪念版飞盘</v>
      </c>
      <c r="D4463" s="257"/>
      <c r="E4463" s="257"/>
      <c r="F4463" s="257" t="str">
        <v>轻行绿</v>
      </c>
      <c r="G4463" s="231"/>
      <c r="H4463" s="231"/>
      <c r="I4463" s="231"/>
      <c r="J4463" s="231"/>
      <c r="K4463" s="231"/>
      <c r="L4463" s="231"/>
      <c r="M4463" s="231"/>
      <c r="N4463" s="231"/>
      <c r="O4463" s="231"/>
      <c r="P4463" s="231"/>
      <c r="Q4463" s="231"/>
      <c r="R4463" s="231"/>
      <c r="S4463" s="231"/>
      <c r="T4463" s="231"/>
    </row>
    <row r="4464">
      <c r="A4464" s="257" t="str">
        <v>11800019201001001226</v>
      </c>
      <c r="B4464" s="257" t="str">
        <v>11800019201001001</v>
      </c>
      <c r="C4464" s="257" t="str">
        <v>Z2GO&amp;CO. 自由随行品牌纪念版飞盘</v>
      </c>
      <c r="D4464" s="257"/>
      <c r="E4464" s="257"/>
      <c r="F4464" s="257" t="str">
        <v>颜色:自由白</v>
      </c>
      <c r="G4464" s="231"/>
      <c r="H4464" s="231"/>
      <c r="I4464" s="231"/>
      <c r="J4464" s="231"/>
      <c r="K4464" s="231"/>
      <c r="L4464" s="231"/>
      <c r="M4464" s="231"/>
      <c r="N4464" s="231"/>
      <c r="O4464" s="231"/>
      <c r="P4464" s="231"/>
      <c r="Q4464" s="231"/>
      <c r="R4464" s="231"/>
      <c r="S4464" s="231"/>
      <c r="T4464" s="231"/>
    </row>
    <row r="4465">
      <c r="A4465" s="257" t="str">
        <v>16800027400115</v>
      </c>
      <c r="B4465" s="257" t="str">
        <v>168000274001</v>
      </c>
      <c r="C4465" s="257" t="str">
        <v>MLB美职棒时尚手表NY002</v>
      </c>
      <c r="D4465" s="257"/>
      <c r="E4465" s="257"/>
      <c r="F4465" s="257" t="str">
        <v>黑色 NY002-1</v>
      </c>
      <c r="G4465" s="231"/>
      <c r="H4465" s="231"/>
      <c r="I4465" s="231"/>
      <c r="J4465" s="231"/>
      <c r="K4465" s="231"/>
      <c r="L4465" s="231"/>
      <c r="M4465" s="231"/>
      <c r="N4465" s="231"/>
      <c r="O4465" s="231"/>
      <c r="P4465" s="231"/>
      <c r="Q4465" s="231"/>
      <c r="R4465" s="231"/>
      <c r="S4465" s="231"/>
      <c r="T4465" s="231"/>
    </row>
    <row r="4466">
      <c r="A4466" s="257" t="str">
        <v>1680002740019</v>
      </c>
      <c r="B4466" s="257" t="str">
        <v>168000274001</v>
      </c>
      <c r="C4466" s="257" t="str">
        <v>MLB美职棒时尚手表NY002</v>
      </c>
      <c r="D4466" s="257"/>
      <c r="E4466" s="257"/>
      <c r="F4466" s="257" t="str">
        <v>白色 NY002-9</v>
      </c>
      <c r="G4466" s="231"/>
      <c r="H4466" s="231"/>
      <c r="I4466" s="231"/>
      <c r="J4466" s="231"/>
      <c r="K4466" s="231"/>
      <c r="L4466" s="231"/>
      <c r="M4466" s="231"/>
      <c r="N4466" s="231"/>
      <c r="O4466" s="231"/>
      <c r="P4466" s="231"/>
      <c r="Q4466" s="231"/>
      <c r="R4466" s="231"/>
      <c r="S4466" s="231"/>
      <c r="T4466" s="231"/>
    </row>
    <row r="4467">
      <c r="A4467" s="257" t="str">
        <v>1680002740025</v>
      </c>
      <c r="B4467" s="257" t="str">
        <v>168000274002</v>
      </c>
      <c r="C4467" s="257" t="str">
        <v>MLB美职棒时尚手表TP610</v>
      </c>
      <c r="D4467" s="257"/>
      <c r="E4467" s="257"/>
      <c r="F4467" s="257" t="str">
        <v>绿色 TP610-1</v>
      </c>
      <c r="G4467" s="231"/>
      <c r="H4467" s="231"/>
      <c r="I4467" s="231"/>
      <c r="J4467" s="231"/>
      <c r="K4467" s="231"/>
      <c r="L4467" s="231"/>
      <c r="M4467" s="231"/>
      <c r="N4467" s="231"/>
      <c r="O4467" s="231"/>
      <c r="P4467" s="231"/>
      <c r="Q4467" s="231"/>
      <c r="R4467" s="231"/>
      <c r="S4467" s="231"/>
      <c r="T4467" s="231"/>
    </row>
    <row r="4468">
      <c r="A4468" s="257" t="str">
        <v>1680002740022</v>
      </c>
      <c r="B4468" s="257" t="str">
        <v>168000274002</v>
      </c>
      <c r="C4468" s="257" t="str">
        <v>MLB美职棒时尚手表TP610</v>
      </c>
      <c r="D4468" s="257"/>
      <c r="E4468" s="257"/>
      <c r="F4468" s="257" t="str">
        <v>红色 TP610-2</v>
      </c>
      <c r="G4468" s="231"/>
      <c r="H4468" s="231"/>
      <c r="I4468" s="231"/>
      <c r="J4468" s="231"/>
      <c r="K4468" s="231"/>
      <c r="L4468" s="231"/>
      <c r="M4468" s="231"/>
      <c r="N4468" s="231"/>
      <c r="O4468" s="231"/>
      <c r="P4468" s="231"/>
      <c r="Q4468" s="231"/>
      <c r="R4468" s="231"/>
      <c r="S4468" s="231"/>
      <c r="T4468" s="231"/>
    </row>
    <row r="4469">
      <c r="A4469" s="257" t="str">
        <v>16800027400213</v>
      </c>
      <c r="B4469" s="257" t="str">
        <v>168000274002</v>
      </c>
      <c r="C4469" s="257" t="str">
        <v>MLB美职棒时尚手表TP610</v>
      </c>
      <c r="D4469" s="257"/>
      <c r="E4469" s="257"/>
      <c r="F4469" s="257" t="str">
        <v>黄色 TP610-3</v>
      </c>
      <c r="G4469" s="231"/>
      <c r="H4469" s="231"/>
      <c r="I4469" s="231"/>
      <c r="J4469" s="231"/>
      <c r="K4469" s="231"/>
      <c r="L4469" s="231"/>
      <c r="M4469" s="231"/>
      <c r="N4469" s="231"/>
      <c r="O4469" s="231"/>
      <c r="P4469" s="231"/>
      <c r="Q4469" s="231"/>
      <c r="R4469" s="231"/>
      <c r="S4469" s="231"/>
      <c r="T4469" s="231"/>
    </row>
    <row r="4470">
      <c r="A4470" s="257" t="str">
        <v>1680002740029</v>
      </c>
      <c r="B4470" s="257" t="str">
        <v>168000274002</v>
      </c>
      <c r="C4470" s="257" t="str">
        <v>MLB美职棒时尚手表TP610</v>
      </c>
      <c r="D4470" s="257"/>
      <c r="E4470" s="257"/>
      <c r="F4470" s="257" t="str">
        <v>白色 TP610-4</v>
      </c>
      <c r="G4470" s="231"/>
      <c r="H4470" s="231"/>
      <c r="I4470" s="231"/>
      <c r="J4470" s="231"/>
      <c r="K4470" s="231"/>
      <c r="L4470" s="231"/>
      <c r="M4470" s="231"/>
      <c r="N4470" s="231"/>
      <c r="O4470" s="231"/>
      <c r="P4470" s="231"/>
      <c r="Q4470" s="231"/>
      <c r="R4470" s="231"/>
      <c r="S4470" s="231"/>
      <c r="T4470" s="231"/>
    </row>
    <row r="4471">
      <c r="A4471" s="257" t="str">
        <v>1680002730011</v>
      </c>
      <c r="B4471" s="257" t="str">
        <v>168000273001</v>
      </c>
      <c r="C4471" s="257" t="str">
        <v>lena加长版负离子自动卷发棒</v>
      </c>
      <c r="D4471" s="257"/>
      <c r="E4471" s="257"/>
      <c r="F4471" s="257" t="str">
        <v>默认</v>
      </c>
      <c r="G4471" s="231"/>
      <c r="H4471" s="231"/>
      <c r="I4471" s="231"/>
      <c r="J4471" s="231"/>
      <c r="K4471" s="231"/>
      <c r="L4471" s="231"/>
      <c r="M4471" s="231"/>
      <c r="N4471" s="231"/>
      <c r="O4471" s="231"/>
      <c r="P4471" s="231"/>
      <c r="Q4471" s="231"/>
      <c r="R4471" s="231"/>
      <c r="S4471" s="231"/>
      <c r="T4471" s="231"/>
    </row>
    <row r="4472">
      <c r="A4472" s="257" t="str">
        <v>1680002730021</v>
      </c>
      <c r="B4472" s="257" t="str">
        <v>168000273002</v>
      </c>
      <c r="C4472" s="257" t="str">
        <v>lena加长版负离子自动卷发棒+卓效御热护发精油</v>
      </c>
      <c r="D4472" s="257"/>
      <c r="E4472" s="257"/>
      <c r="F4472" s="257" t="str">
        <v>默认</v>
      </c>
      <c r="G4472" s="231"/>
      <c r="H4472" s="231"/>
      <c r="I4472" s="231"/>
      <c r="J4472" s="231"/>
      <c r="K4472" s="231"/>
      <c r="L4472" s="231"/>
      <c r="M4472" s="231"/>
      <c r="N4472" s="231"/>
      <c r="O4472" s="231"/>
      <c r="P4472" s="231"/>
      <c r="Q4472" s="231"/>
      <c r="R4472" s="231"/>
      <c r="S4472" s="231"/>
      <c r="T4472" s="231"/>
    </row>
    <row r="4473">
      <c r="A4473" s="257" t="str">
        <v>1680002730031</v>
      </c>
      <c r="B4473" s="257" t="str">
        <v>168000273003</v>
      </c>
      <c r="C4473" s="257" t="str">
        <v>卓效御热护发精油</v>
      </c>
      <c r="D4473" s="257"/>
      <c r="E4473" s="257"/>
      <c r="F4473" s="257" t="str">
        <v>2瓶</v>
      </c>
      <c r="G4473" s="231"/>
      <c r="H4473" s="231"/>
      <c r="I4473" s="231"/>
      <c r="J4473" s="231"/>
      <c r="K4473" s="231"/>
      <c r="L4473" s="231"/>
      <c r="M4473" s="231"/>
      <c r="N4473" s="231"/>
      <c r="O4473" s="231"/>
      <c r="P4473" s="231"/>
      <c r="Q4473" s="231"/>
      <c r="R4473" s="231"/>
      <c r="S4473" s="231"/>
      <c r="T4473" s="231"/>
    </row>
    <row r="4474">
      <c r="A4474" s="257" t="str">
        <v>1680002700011</v>
      </c>
      <c r="B4474" s="257" t="str">
        <v>168000270001</v>
      </c>
      <c r="C4474" s="257" t="str">
        <v>SKG 颈椎按摩器 K6-1S尊贵红</v>
      </c>
      <c r="D4474" s="257"/>
      <c r="E4474" s="257"/>
      <c r="F4474" s="257" t="str">
        <v>默认</v>
      </c>
      <c r="G4474" s="231"/>
      <c r="H4474" s="231"/>
      <c r="I4474" s="231"/>
      <c r="J4474" s="231"/>
      <c r="K4474" s="231"/>
      <c r="L4474" s="231"/>
      <c r="M4474" s="231"/>
      <c r="N4474" s="231"/>
      <c r="O4474" s="231"/>
      <c r="P4474" s="231"/>
      <c r="Q4474" s="231"/>
      <c r="R4474" s="231"/>
      <c r="S4474" s="231"/>
      <c r="T4474" s="231"/>
    </row>
    <row r="4475">
      <c r="A4475" s="257" t="str">
        <v>1680002700021</v>
      </c>
      <c r="B4475" s="257" t="str">
        <v>168000270002</v>
      </c>
      <c r="C4475" s="257" t="str">
        <v>SKG 按摩腰带 W7</v>
      </c>
      <c r="D4475" s="257"/>
      <c r="E4475" s="257"/>
      <c r="F4475" s="257" t="str">
        <v>默认</v>
      </c>
      <c r="G4475" s="231"/>
      <c r="H4475" s="231"/>
      <c r="I4475" s="231"/>
      <c r="J4475" s="231"/>
      <c r="K4475" s="231"/>
      <c r="L4475" s="231"/>
      <c r="M4475" s="231"/>
      <c r="N4475" s="231"/>
      <c r="O4475" s="231"/>
      <c r="P4475" s="231"/>
      <c r="Q4475" s="231"/>
      <c r="R4475" s="231"/>
      <c r="S4475" s="231"/>
      <c r="T4475" s="231"/>
    </row>
    <row r="4476">
      <c r="A4476" s="257" t="str">
        <v>1680002700031</v>
      </c>
      <c r="B4476" s="257" t="str">
        <v>168000270003</v>
      </c>
      <c r="C4476" s="257" t="str">
        <v>SKG 膝盖按摩仪 BK3</v>
      </c>
      <c r="D4476" s="257"/>
      <c r="E4476" s="257"/>
      <c r="F4476" s="257" t="str">
        <v>默认</v>
      </c>
      <c r="G4476" s="231"/>
      <c r="H4476" s="231"/>
      <c r="I4476" s="231"/>
      <c r="J4476" s="231"/>
      <c r="K4476" s="231"/>
      <c r="L4476" s="231"/>
      <c r="M4476" s="231"/>
      <c r="N4476" s="231"/>
      <c r="O4476" s="231"/>
      <c r="P4476" s="231"/>
      <c r="Q4476" s="231"/>
      <c r="R4476" s="231"/>
      <c r="S4476" s="231"/>
      <c r="T4476" s="231"/>
    </row>
    <row r="4477">
      <c r="A4477" s="257" t="str">
        <v>11800020100100222</v>
      </c>
      <c r="B4477" s="257" t="str">
        <v>118000201001002</v>
      </c>
      <c r="C4477" s="257" t="str">
        <v>Z2GO&amp;CO 3日洁面净柔安心包</v>
      </c>
      <c r="D4477" s="257"/>
      <c r="E4477" s="257"/>
      <c r="F4477" s="257" t="str">
        <v>默认</v>
      </c>
      <c r="G4477" s="231"/>
      <c r="H4477" s="231"/>
      <c r="I4477" s="231"/>
      <c r="J4477" s="231"/>
      <c r="K4477" s="231"/>
      <c r="L4477" s="231"/>
      <c r="M4477" s="231"/>
      <c r="N4477" s="231"/>
      <c r="O4477" s="231"/>
      <c r="P4477" s="231"/>
      <c r="Q4477" s="231"/>
      <c r="R4477" s="231"/>
      <c r="S4477" s="231"/>
      <c r="T4477" s="231"/>
    </row>
    <row r="4478">
      <c r="A4478" s="257" t="str">
        <v>1180003190021</v>
      </c>
      <c r="B4478" s="257" t="str">
        <v>118000319002</v>
      </c>
      <c r="C4478" s="257" t="str">
        <v>Z2GO&amp;CO. 出行收纳包</v>
      </c>
      <c r="D4478" s="257"/>
      <c r="E4478" s="257"/>
      <c r="F4478" s="257" t="str">
        <v>默认</v>
      </c>
      <c r="G4478" s="231"/>
      <c r="H4478" s="231"/>
      <c r="I4478" s="231"/>
      <c r="J4478" s="231"/>
      <c r="K4478" s="231"/>
      <c r="L4478" s="231"/>
      <c r="M4478" s="231"/>
      <c r="N4478" s="231"/>
      <c r="O4478" s="231"/>
      <c r="P4478" s="231"/>
      <c r="Q4478" s="231"/>
      <c r="R4478" s="231"/>
      <c r="S4478" s="231"/>
      <c r="T4478" s="231"/>
    </row>
    <row r="4479">
      <c r="A4479" s="257" t="str">
        <v>118000404001163</v>
      </c>
      <c r="B4479" s="257" t="str">
        <v>118000404001</v>
      </c>
      <c r="C4479" s="257" t="str">
        <v>Z2GO&amp;CO. 四季双感颈枕</v>
      </c>
      <c r="D4479" s="257"/>
      <c r="E4479" s="257"/>
      <c r="F4479" s="257" t="str">
        <v>化石白</v>
      </c>
      <c r="G4479" s="231"/>
      <c r="H4479" s="231"/>
      <c r="I4479" s="231"/>
      <c r="J4479" s="231"/>
      <c r="K4479" s="231"/>
      <c r="L4479" s="231"/>
      <c r="M4479" s="231"/>
      <c r="N4479" s="231"/>
      <c r="O4479" s="231"/>
      <c r="P4479" s="231"/>
      <c r="Q4479" s="231"/>
      <c r="R4479" s="231"/>
      <c r="S4479" s="231"/>
      <c r="T4479" s="231"/>
    </row>
    <row r="4480">
      <c r="A4480" s="257" t="str">
        <v>118000404001134</v>
      </c>
      <c r="B4480" s="257" t="str">
        <v>118000404001</v>
      </c>
      <c r="C4480" s="257" t="str">
        <v>Z2GO&amp;CO. 四季双感颈枕</v>
      </c>
      <c r="D4480" s="257"/>
      <c r="E4480" s="257"/>
      <c r="F4480" s="257" t="str">
        <v>赤木棕</v>
      </c>
      <c r="G4480" s="231"/>
      <c r="H4480" s="231"/>
      <c r="I4480" s="231"/>
      <c r="J4480" s="231"/>
      <c r="K4480" s="231"/>
      <c r="L4480" s="231"/>
      <c r="M4480" s="231"/>
      <c r="N4480" s="231"/>
      <c r="O4480" s="231"/>
      <c r="P4480" s="231"/>
      <c r="Q4480" s="231"/>
      <c r="R4480" s="231"/>
      <c r="S4480" s="231"/>
      <c r="T4480" s="231"/>
    </row>
    <row r="4481">
      <c r="A4481" s="257" t="str">
        <v>118000404001107</v>
      </c>
      <c r="B4481" s="257" t="str">
        <v>118000404001</v>
      </c>
      <c r="C4481" s="257" t="str">
        <v>Z2GO&amp;CO. 四季双感颈枕</v>
      </c>
      <c r="D4481" s="257"/>
      <c r="E4481" s="257"/>
      <c r="F4481" s="257" t="str">
        <v>丛林绿</v>
      </c>
      <c r="G4481" s="231"/>
      <c r="H4481" s="231"/>
      <c r="I4481" s="231"/>
      <c r="J4481" s="231"/>
      <c r="K4481" s="231"/>
      <c r="L4481" s="231"/>
      <c r="M4481" s="231"/>
      <c r="N4481" s="231"/>
      <c r="O4481" s="231"/>
      <c r="P4481" s="231"/>
      <c r="Q4481" s="231"/>
      <c r="R4481" s="231"/>
      <c r="S4481" s="231"/>
      <c r="T4481" s="231"/>
    </row>
    <row r="4482">
      <c r="A4482" s="257" t="str">
        <v>1680002700041</v>
      </c>
      <c r="B4482" s="257" t="str">
        <v>168000270004</v>
      </c>
      <c r="C4482" s="257" t="str">
        <v>SKG腿部按摩仪 BM3</v>
      </c>
      <c r="D4482" s="257"/>
      <c r="E4482" s="257"/>
      <c r="F4482" s="257" t="str">
        <v>默认</v>
      </c>
      <c r="G4482" s="231"/>
      <c r="H4482" s="231"/>
      <c r="I4482" s="231"/>
      <c r="J4482" s="231"/>
      <c r="K4482" s="231"/>
      <c r="L4482" s="231"/>
      <c r="M4482" s="231"/>
      <c r="N4482" s="231"/>
      <c r="O4482" s="231"/>
      <c r="P4482" s="231"/>
      <c r="Q4482" s="231"/>
      <c r="R4482" s="231"/>
      <c r="S4482" s="231"/>
      <c r="T4482" s="231"/>
    </row>
    <row r="4483">
      <c r="A4483" s="257" t="str">
        <v>1680002700051</v>
      </c>
      <c r="B4483" s="257" t="str">
        <v>168000270005</v>
      </c>
      <c r="C4483" s="257" t="str">
        <v>SKG眼部按摩仪 K5</v>
      </c>
      <c r="D4483" s="257"/>
      <c r="E4483" s="257"/>
      <c r="F4483" s="257" t="str">
        <v>默认</v>
      </c>
      <c r="G4483" s="231"/>
      <c r="H4483" s="231"/>
      <c r="I4483" s="231"/>
      <c r="J4483" s="231"/>
      <c r="K4483" s="231"/>
      <c r="L4483" s="231"/>
      <c r="M4483" s="231"/>
      <c r="N4483" s="231"/>
      <c r="O4483" s="231"/>
      <c r="P4483" s="231"/>
      <c r="Q4483" s="231"/>
      <c r="R4483" s="231"/>
      <c r="S4483" s="231"/>
      <c r="T4483" s="231"/>
    </row>
    <row r="4484">
      <c r="A4484" s="257" t="str">
        <v>1680002700061</v>
      </c>
      <c r="B4484" s="257" t="str">
        <v>168000270006</v>
      </c>
      <c r="C4484" s="257" t="str">
        <v>SKG颈椎按摩仪 H7</v>
      </c>
      <c r="D4484" s="257"/>
      <c r="E4484" s="257"/>
      <c r="F4484" s="257" t="str">
        <v>默认</v>
      </c>
      <c r="G4484" s="231"/>
      <c r="H4484" s="231"/>
      <c r="I4484" s="231"/>
      <c r="J4484" s="231"/>
      <c r="K4484" s="231"/>
      <c r="L4484" s="231"/>
      <c r="M4484" s="231"/>
      <c r="N4484" s="231"/>
      <c r="O4484" s="231"/>
      <c r="P4484" s="231"/>
      <c r="Q4484" s="231"/>
      <c r="R4484" s="231"/>
      <c r="S4484" s="231"/>
      <c r="T4484" s="231"/>
    </row>
    <row r="4485">
      <c r="A4485" s="257" t="str">
        <v>1680002700071</v>
      </c>
      <c r="B4485" s="257" t="str">
        <v>168000270007</v>
      </c>
      <c r="C4485" s="257" t="str">
        <v>SKG热枕仪 BP3</v>
      </c>
      <c r="D4485" s="257"/>
      <c r="E4485" s="257"/>
      <c r="F4485" s="257" t="str">
        <v>默认</v>
      </c>
      <c r="G4485" s="231"/>
      <c r="H4485" s="231"/>
      <c r="I4485" s="231"/>
      <c r="J4485" s="231"/>
      <c r="K4485" s="231"/>
      <c r="L4485" s="231"/>
      <c r="M4485" s="231"/>
      <c r="N4485" s="231"/>
      <c r="O4485" s="231"/>
      <c r="P4485" s="231"/>
      <c r="Q4485" s="231"/>
      <c r="R4485" s="231"/>
      <c r="S4485" s="231"/>
      <c r="T4485" s="231"/>
    </row>
    <row r="4486">
      <c r="A4486" s="257" t="str">
        <v>16800022200100102</v>
      </c>
      <c r="B4486" s="257" t="str">
        <v>168000222001001</v>
      </c>
      <c r="C4486" s="257" t="str">
        <v>康宁 随行养生杯WK-SH3506/KZ</v>
      </c>
      <c r="D4486" s="257"/>
      <c r="E4486" s="257"/>
      <c r="F4486" s="257" t="str">
        <v>默认</v>
      </c>
      <c r="G4486" s="231"/>
      <c r="H4486" s="231"/>
      <c r="I4486" s="231"/>
      <c r="J4486" s="231"/>
      <c r="K4486" s="231"/>
      <c r="L4486" s="231"/>
      <c r="M4486" s="231"/>
      <c r="N4486" s="231"/>
      <c r="O4486" s="231"/>
      <c r="P4486" s="231"/>
      <c r="Q4486" s="231"/>
      <c r="R4486" s="231"/>
      <c r="S4486" s="231"/>
      <c r="T4486" s="231"/>
    </row>
    <row r="4487">
      <c r="A4487" s="257" t="str">
        <v>16800031600122</v>
      </c>
      <c r="B4487" s="257" t="str">
        <v>168000316001</v>
      </c>
      <c r="C4487" s="325" t="str">
        <v>康宁晶彩透明锅
VS-12-E</v>
      </c>
      <c r="D4487" s="257"/>
      <c r="E4487" s="257"/>
      <c r="F4487" s="257" t="str">
        <v>默认</v>
      </c>
      <c r="G4487" s="231"/>
      <c r="H4487" s="231"/>
      <c r="I4487" s="231"/>
      <c r="J4487" s="231"/>
      <c r="K4487" s="231"/>
      <c r="L4487" s="231"/>
      <c r="M4487" s="231"/>
      <c r="N4487" s="231"/>
      <c r="O4487" s="231"/>
      <c r="P4487" s="231"/>
      <c r="Q4487" s="231"/>
      <c r="R4487" s="231"/>
      <c r="S4487" s="231"/>
      <c r="T4487" s="231"/>
    </row>
    <row r="4488">
      <c r="A4488" s="257" t="str">
        <v>16800031600222</v>
      </c>
      <c r="B4488" s="257" t="str">
        <v>168000316002</v>
      </c>
      <c r="C4488" s="325" t="str">
        <v>康宁晶典系列
VS-1.5-VF</v>
      </c>
      <c r="D4488" s="257"/>
      <c r="E4488" s="257"/>
      <c r="F4488" s="257" t="str">
        <v>默认</v>
      </c>
      <c r="G4488" s="231"/>
      <c r="H4488" s="231"/>
      <c r="I4488" s="231"/>
      <c r="J4488" s="231"/>
      <c r="K4488" s="231"/>
      <c r="L4488" s="231"/>
      <c r="M4488" s="231"/>
      <c r="N4488" s="231"/>
      <c r="O4488" s="231"/>
      <c r="P4488" s="231"/>
      <c r="Q4488" s="231"/>
      <c r="R4488" s="231"/>
      <c r="S4488" s="231"/>
      <c r="T4488" s="231"/>
    </row>
    <row r="4489">
      <c r="A4489" s="257" t="str">
        <v>16800031600322</v>
      </c>
      <c r="B4489" s="257" t="str">
        <v>168000316003</v>
      </c>
      <c r="C4489" s="325" t="str">
        <v>康宁晶典透明锅
VS-2-VF</v>
      </c>
      <c r="D4489" s="257"/>
      <c r="E4489" s="257"/>
      <c r="F4489" s="257" t="str">
        <v>默认</v>
      </c>
      <c r="G4489" s="231"/>
      <c r="H4489" s="231"/>
      <c r="I4489" s="231"/>
      <c r="J4489" s="231"/>
      <c r="K4489" s="231"/>
      <c r="L4489" s="231"/>
      <c r="M4489" s="231"/>
      <c r="N4489" s="231"/>
      <c r="O4489" s="231"/>
      <c r="P4489" s="231"/>
      <c r="Q4489" s="231"/>
      <c r="R4489" s="231"/>
      <c r="S4489" s="231"/>
      <c r="T4489" s="231"/>
    </row>
    <row r="4490">
      <c r="A4490" s="257" t="str">
        <v>168000208001001162</v>
      </c>
      <c r="B4490" s="257" t="str">
        <v>168000208001001</v>
      </c>
      <c r="C4490" s="257" t="str">
        <v>康宁骨质瓷餐具系列润物细无声</v>
      </c>
      <c r="D4490" s="257"/>
      <c r="E4490" s="257"/>
      <c r="F4490" s="257" t="str">
        <v>两件套</v>
      </c>
      <c r="G4490" s="231"/>
      <c r="H4490" s="231"/>
      <c r="I4490" s="231"/>
      <c r="J4490" s="231"/>
      <c r="K4490" s="231"/>
      <c r="L4490" s="231"/>
      <c r="M4490" s="231"/>
      <c r="N4490" s="231"/>
      <c r="O4490" s="231"/>
      <c r="P4490" s="231"/>
      <c r="Q4490" s="231"/>
      <c r="R4490" s="231"/>
      <c r="S4490" s="231"/>
      <c r="T4490" s="231"/>
    </row>
    <row r="4491">
      <c r="A4491" s="257" t="str">
        <v>16800020800100113</v>
      </c>
      <c r="B4491" s="257" t="str">
        <v>168000208001001</v>
      </c>
      <c r="C4491" s="257" t="str">
        <v>康宁骨质瓷餐具系列润物细无声</v>
      </c>
      <c r="D4491" s="257"/>
      <c r="E4491" s="257"/>
      <c r="F4491" s="257" t="str">
        <v>四件套</v>
      </c>
      <c r="G4491" s="231"/>
      <c r="H4491" s="231"/>
      <c r="I4491" s="231"/>
      <c r="J4491" s="231"/>
      <c r="K4491" s="231"/>
      <c r="L4491" s="231"/>
      <c r="M4491" s="231"/>
      <c r="N4491" s="231"/>
      <c r="O4491" s="231"/>
      <c r="P4491" s="231"/>
      <c r="Q4491" s="231"/>
      <c r="R4491" s="231"/>
      <c r="S4491" s="231"/>
      <c r="T4491" s="231"/>
    </row>
    <row r="4492">
      <c r="A4492" s="257" t="str">
        <v>168000208001001163</v>
      </c>
      <c r="B4492" s="257" t="str">
        <v>168000208001001</v>
      </c>
      <c r="C4492" s="257" t="str">
        <v>康宁骨质瓷餐具系列润物细无声</v>
      </c>
      <c r="D4492" s="257"/>
      <c r="E4492" s="257"/>
      <c r="F4492" s="257" t="str">
        <v>六件套</v>
      </c>
      <c r="G4492" s="231"/>
      <c r="H4492" s="231"/>
      <c r="I4492" s="231"/>
      <c r="J4492" s="231"/>
      <c r="K4492" s="231"/>
      <c r="L4492" s="231"/>
      <c r="M4492" s="231"/>
      <c r="N4492" s="231"/>
      <c r="O4492" s="231"/>
      <c r="P4492" s="231"/>
      <c r="Q4492" s="231"/>
      <c r="R4492" s="231"/>
      <c r="S4492" s="231"/>
      <c r="T4492" s="231"/>
    </row>
    <row r="4493">
      <c r="A4493" s="257" t="str">
        <v>168000208001001164</v>
      </c>
      <c r="B4493" s="257" t="str">
        <v>168000208001001</v>
      </c>
      <c r="C4493" s="257" t="str">
        <v>康宁骨质瓷餐具系列润物细无声</v>
      </c>
      <c r="D4493" s="257"/>
      <c r="E4493" s="257"/>
      <c r="F4493" s="257" t="str">
        <v>八件套</v>
      </c>
      <c r="G4493" s="231"/>
      <c r="H4493" s="231"/>
      <c r="I4493" s="231"/>
      <c r="J4493" s="231"/>
      <c r="K4493" s="231"/>
      <c r="L4493" s="231"/>
      <c r="M4493" s="231"/>
      <c r="N4493" s="231"/>
      <c r="O4493" s="231"/>
      <c r="P4493" s="231"/>
      <c r="Q4493" s="231"/>
      <c r="R4493" s="231"/>
      <c r="S4493" s="231"/>
      <c r="T4493" s="231"/>
    </row>
    <row r="4494">
      <c r="A4494" s="257" t="str">
        <v>1680002960011</v>
      </c>
      <c r="B4494" s="257" t="str">
        <v>168000296001</v>
      </c>
      <c r="C4494" s="257" t="str">
        <v>添可无线手持吸尘器 TD01N-02</v>
      </c>
      <c r="D4494" s="257"/>
      <c r="E4494" s="257"/>
      <c r="F4494" s="257" t="str">
        <v>默认</v>
      </c>
      <c r="G4494" s="231"/>
      <c r="H4494" s="231"/>
      <c r="I4494" s="231"/>
      <c r="J4494" s="231"/>
      <c r="K4494" s="231"/>
      <c r="L4494" s="231"/>
      <c r="M4494" s="231"/>
      <c r="N4494" s="231"/>
      <c r="O4494" s="231"/>
      <c r="P4494" s="231"/>
      <c r="Q4494" s="231"/>
      <c r="R4494" s="231"/>
      <c r="S4494" s="231"/>
      <c r="T4494" s="231"/>
    </row>
    <row r="4495">
      <c r="A4495" s="257" t="str">
        <v>1680002950021</v>
      </c>
      <c r="B4495" s="257" t="str">
        <v>168000295002</v>
      </c>
      <c r="C4495" s="257" t="str">
        <v>添可洗地机 芙万 CE（黛蓝）FW25M-03</v>
      </c>
      <c r="D4495" s="257"/>
      <c r="E4495" s="257"/>
      <c r="F4495" s="257" t="str">
        <v>默认</v>
      </c>
      <c r="G4495" s="231"/>
      <c r="H4495" s="231"/>
      <c r="I4495" s="231"/>
      <c r="J4495" s="231"/>
      <c r="K4495" s="231"/>
      <c r="L4495" s="231"/>
      <c r="M4495" s="231"/>
      <c r="N4495" s="231"/>
      <c r="O4495" s="231"/>
      <c r="P4495" s="231"/>
      <c r="Q4495" s="231"/>
      <c r="R4495" s="231"/>
      <c r="S4495" s="231"/>
      <c r="T4495" s="231"/>
    </row>
    <row r="4496">
      <c r="A4496" s="257" t="str">
        <v>1680002890031</v>
      </c>
      <c r="B4496" s="257" t="str">
        <v>168000289003</v>
      </c>
      <c r="C4496" s="325" t="str">
        <v>康宁
咖啡组合套装 WK-HMD0201/KZ</v>
      </c>
      <c r="D4496" s="257"/>
      <c r="E4496" s="257"/>
      <c r="F4496" s="257" t="str">
        <v>默认</v>
      </c>
      <c r="G4496" s="231"/>
      <c r="H4496" s="231"/>
      <c r="I4496" s="231"/>
      <c r="J4496" s="231"/>
      <c r="K4496" s="231"/>
      <c r="L4496" s="231"/>
      <c r="M4496" s="231"/>
      <c r="N4496" s="231"/>
      <c r="O4496" s="231"/>
      <c r="P4496" s="231"/>
      <c r="Q4496" s="231"/>
      <c r="R4496" s="231"/>
      <c r="S4496" s="231"/>
      <c r="T4496" s="231"/>
    </row>
    <row r="4497">
      <c r="A4497" s="257" t="str">
        <v>1680002950011</v>
      </c>
      <c r="B4497" s="257" t="str">
        <v>168000295001</v>
      </c>
      <c r="C4497" s="257" t="str">
        <v>科沃斯扫地机器人 DC43</v>
      </c>
      <c r="D4497" s="257"/>
      <c r="E4497" s="257"/>
      <c r="F4497" s="257" t="str">
        <v>默认</v>
      </c>
      <c r="G4497" s="231"/>
      <c r="H4497" s="231"/>
      <c r="I4497" s="231"/>
      <c r="J4497" s="231"/>
      <c r="K4497" s="231"/>
      <c r="L4497" s="231"/>
      <c r="M4497" s="231"/>
      <c r="N4497" s="231"/>
      <c r="O4497" s="231"/>
      <c r="P4497" s="231"/>
      <c r="Q4497" s="231"/>
      <c r="R4497" s="231"/>
      <c r="S4497" s="231"/>
      <c r="T4497" s="231"/>
    </row>
    <row r="4498">
      <c r="A4498" s="257" t="str">
        <v>1680003610011</v>
      </c>
      <c r="B4498" s="257" t="str">
        <v>168000361001</v>
      </c>
      <c r="C4498" s="257" t="str">
        <v>罗技 MX Anywhere 2S无线高性能蓝牙鼠标</v>
      </c>
      <c r="D4498" s="257"/>
      <c r="E4498" s="257"/>
      <c r="F4498" s="257" t="str">
        <v>默认</v>
      </c>
      <c r="G4498" s="231"/>
      <c r="H4498" s="231"/>
      <c r="I4498" s="231"/>
      <c r="J4498" s="231"/>
      <c r="K4498" s="231"/>
      <c r="L4498" s="231"/>
      <c r="M4498" s="231"/>
      <c r="N4498" s="231"/>
      <c r="O4498" s="231"/>
      <c r="P4498" s="231"/>
      <c r="Q4498" s="231"/>
      <c r="R4498" s="231"/>
      <c r="S4498" s="231"/>
      <c r="T4498" s="231"/>
    </row>
    <row r="4499">
      <c r="A4499" s="257" t="str">
        <v>1680003600011</v>
      </c>
      <c r="B4499" s="257" t="str">
        <v>168000360001</v>
      </c>
      <c r="C4499" s="257" t="str">
        <v>罗技 MK850无线蓝牙键鼠套装</v>
      </c>
      <c r="D4499" s="257"/>
      <c r="E4499" s="257"/>
      <c r="F4499" s="257" t="str">
        <v>默认</v>
      </c>
      <c r="G4499" s="231"/>
      <c r="H4499" s="231"/>
      <c r="I4499" s="231"/>
      <c r="J4499" s="231"/>
      <c r="K4499" s="231"/>
      <c r="L4499" s="231"/>
      <c r="M4499" s="231"/>
      <c r="N4499" s="231"/>
      <c r="O4499" s="231"/>
      <c r="P4499" s="231"/>
      <c r="Q4499" s="231"/>
      <c r="R4499" s="231"/>
      <c r="S4499" s="231"/>
      <c r="T4499" s="231"/>
    </row>
    <row r="4500">
      <c r="A4500" s="257" t="str">
        <v>1680003610021</v>
      </c>
      <c r="B4500" s="257" t="str">
        <v>168000361002</v>
      </c>
      <c r="C4500" s="257" t="str">
        <v>罗技 B175无线鼠标</v>
      </c>
      <c r="D4500" s="257"/>
      <c r="E4500" s="257"/>
      <c r="F4500" s="257" t="str">
        <v>默认</v>
      </c>
      <c r="G4500" s="231"/>
      <c r="H4500" s="231"/>
      <c r="I4500" s="231"/>
      <c r="J4500" s="231"/>
      <c r="K4500" s="231"/>
      <c r="L4500" s="231"/>
      <c r="M4500" s="231"/>
      <c r="N4500" s="231"/>
      <c r="O4500" s="231"/>
      <c r="P4500" s="231"/>
      <c r="Q4500" s="231"/>
      <c r="R4500" s="231"/>
      <c r="S4500" s="231"/>
      <c r="T4500" s="231"/>
    </row>
    <row r="4501">
      <c r="A4501" s="257" t="str">
        <v>1680003610031</v>
      </c>
      <c r="B4501" s="257" t="str">
        <v>168000361003</v>
      </c>
      <c r="C4501" s="257" t="str">
        <v>罗技 G502 HERO主宰者 有线RGB游戏鼠标</v>
      </c>
      <c r="D4501" s="257"/>
      <c r="E4501" s="257"/>
      <c r="F4501" s="257" t="str">
        <v>默认</v>
      </c>
      <c r="G4501" s="231"/>
      <c r="H4501" s="231"/>
      <c r="I4501" s="231"/>
      <c r="J4501" s="231"/>
      <c r="K4501" s="231"/>
      <c r="L4501" s="231"/>
      <c r="M4501" s="231"/>
      <c r="N4501" s="231"/>
      <c r="O4501" s="231"/>
      <c r="P4501" s="231"/>
      <c r="Q4501" s="231"/>
      <c r="R4501" s="231"/>
      <c r="S4501" s="231"/>
      <c r="T4501" s="231"/>
    </row>
    <row r="4502">
      <c r="A4502" s="257" t="str">
        <v>1680002860031</v>
      </c>
      <c r="B4502" s="257" t="str">
        <v>168000286003</v>
      </c>
      <c r="C4502" s="257" t="str">
        <v>利仁 多功能养生壶 LPYH-1603</v>
      </c>
      <c r="D4502" s="257"/>
      <c r="E4502" s="257"/>
      <c r="F4502" s="257" t="str">
        <v>默认</v>
      </c>
      <c r="G4502" s="231"/>
      <c r="H4502" s="231"/>
      <c r="I4502" s="231"/>
      <c r="J4502" s="231"/>
      <c r="K4502" s="231"/>
      <c r="L4502" s="231"/>
      <c r="M4502" s="231"/>
      <c r="N4502" s="231"/>
      <c r="O4502" s="231"/>
      <c r="P4502" s="231"/>
      <c r="Q4502" s="231"/>
      <c r="R4502" s="231"/>
      <c r="S4502" s="231"/>
      <c r="T4502" s="231"/>
    </row>
    <row r="4503">
      <c r="A4503" s="257" t="str">
        <v>1680001990020071</v>
      </c>
      <c r="B4503" s="257" t="str">
        <v>168000199002007</v>
      </c>
      <c r="C4503" s="257" t="str">
        <v>松下踢脚线 DS-AK2225CW</v>
      </c>
      <c r="D4503" s="257"/>
      <c r="E4503" s="257"/>
      <c r="F4503" s="257" t="str">
        <v>默认</v>
      </c>
      <c r="G4503" s="231"/>
      <c r="H4503" s="231"/>
      <c r="I4503" s="231"/>
      <c r="J4503" s="231"/>
      <c r="K4503" s="231"/>
      <c r="L4503" s="231"/>
      <c r="M4503" s="231"/>
      <c r="N4503" s="231"/>
      <c r="O4503" s="231"/>
      <c r="P4503" s="231"/>
      <c r="Q4503" s="231"/>
      <c r="R4503" s="231"/>
      <c r="S4503" s="231"/>
      <c r="T4503" s="231"/>
    </row>
    <row r="4504">
      <c r="A4504" s="257" t="str">
        <v>168000199002008128</v>
      </c>
      <c r="B4504" s="257" t="str">
        <v>168000199002008</v>
      </c>
      <c r="C4504" s="257" t="str">
        <v>泰昌高端养生足浴器（脚动款） TC-YX7101</v>
      </c>
      <c r="D4504" s="257"/>
      <c r="E4504" s="257"/>
      <c r="F4504" s="257" t="str">
        <v>默认</v>
      </c>
      <c r="G4504" s="231"/>
      <c r="H4504" s="231"/>
      <c r="I4504" s="231"/>
      <c r="J4504" s="231"/>
      <c r="K4504" s="231"/>
      <c r="L4504" s="231"/>
      <c r="M4504" s="231"/>
      <c r="N4504" s="231"/>
      <c r="O4504" s="231"/>
      <c r="P4504" s="231"/>
      <c r="Q4504" s="231"/>
      <c r="R4504" s="231"/>
      <c r="S4504" s="231"/>
      <c r="T4504" s="231"/>
    </row>
    <row r="4505">
      <c r="A4505" s="257" t="str">
        <v>168000199002009128</v>
      </c>
      <c r="B4505" s="257" t="str">
        <v>168000199002009</v>
      </c>
      <c r="C4505" s="257" t="str">
        <v>泰昌高端养生足浴器 TC-YX7201</v>
      </c>
      <c r="D4505" s="257"/>
      <c r="E4505" s="257"/>
      <c r="F4505" s="257" t="str">
        <v>默认</v>
      </c>
      <c r="G4505" s="231"/>
      <c r="H4505" s="231"/>
      <c r="I4505" s="231"/>
      <c r="J4505" s="231"/>
      <c r="K4505" s="231"/>
      <c r="L4505" s="231"/>
      <c r="M4505" s="231"/>
      <c r="N4505" s="231"/>
      <c r="O4505" s="231"/>
      <c r="P4505" s="231"/>
      <c r="Q4505" s="231"/>
      <c r="R4505" s="231"/>
      <c r="S4505" s="231"/>
      <c r="T4505" s="231"/>
    </row>
    <row r="4506">
      <c r="A4506" s="257" t="str">
        <v>1680003030011</v>
      </c>
      <c r="B4506" s="257" t="str">
        <v>168000303001</v>
      </c>
      <c r="C4506" s="257" t="str">
        <v>双立人 刀套装 ZW-K307</v>
      </c>
      <c r="D4506" s="257"/>
      <c r="E4506" s="257"/>
      <c r="F4506" s="257" t="str">
        <v>默认</v>
      </c>
      <c r="G4506" s="231"/>
      <c r="H4506" s="231"/>
      <c r="I4506" s="231"/>
      <c r="J4506" s="231"/>
      <c r="K4506" s="231"/>
      <c r="L4506" s="231"/>
      <c r="M4506" s="231"/>
      <c r="N4506" s="231"/>
      <c r="O4506" s="231"/>
      <c r="P4506" s="231"/>
      <c r="Q4506" s="231"/>
      <c r="R4506" s="231"/>
      <c r="S4506" s="231"/>
      <c r="T4506" s="231"/>
    </row>
    <row r="4507">
      <c r="A4507" s="257" t="str">
        <v>1680003030021</v>
      </c>
      <c r="B4507" s="257" t="str">
        <v>168000303002</v>
      </c>
      <c r="C4507" s="257" t="str">
        <v>双立人 刀套装 ZW-K14</v>
      </c>
      <c r="D4507" s="257"/>
      <c r="E4507" s="257"/>
      <c r="F4507" s="257" t="str">
        <v>默认</v>
      </c>
      <c r="G4507" s="231"/>
      <c r="H4507" s="231"/>
      <c r="I4507" s="231"/>
      <c r="J4507" s="231"/>
      <c r="K4507" s="231"/>
      <c r="L4507" s="231"/>
      <c r="M4507" s="231"/>
      <c r="N4507" s="231"/>
      <c r="O4507" s="231"/>
      <c r="P4507" s="231"/>
      <c r="Q4507" s="231"/>
      <c r="R4507" s="231"/>
      <c r="S4507" s="231"/>
      <c r="T4507" s="231"/>
    </row>
    <row r="4508">
      <c r="A4508" s="257" t="str">
        <v>1680003030031</v>
      </c>
      <c r="B4508" s="257" t="str">
        <v>168000303003</v>
      </c>
      <c r="C4508" s="325" t="str">
        <v>双立人 刀套装 ZW-K309 
ZWILLING Now S</v>
      </c>
      <c r="D4508" s="257"/>
      <c r="E4508" s="257"/>
      <c r="F4508" s="257" t="str">
        <v>默认</v>
      </c>
      <c r="G4508" s="231"/>
      <c r="H4508" s="231"/>
      <c r="I4508" s="231"/>
      <c r="J4508" s="231"/>
      <c r="K4508" s="231"/>
      <c r="L4508" s="231"/>
      <c r="M4508" s="231"/>
      <c r="N4508" s="231"/>
      <c r="O4508" s="231"/>
      <c r="P4508" s="231"/>
      <c r="Q4508" s="231"/>
      <c r="R4508" s="231"/>
      <c r="S4508" s="231"/>
      <c r="T4508" s="231"/>
    </row>
    <row r="4509">
      <c r="A4509" s="257" t="str">
        <v>16800022200100205</v>
      </c>
      <c r="B4509" s="257" t="str">
        <v>168000222001002</v>
      </c>
      <c r="C4509" s="257" t="str">
        <v>SMILEY 养生杯 SY-SH6002</v>
      </c>
      <c r="D4509" s="257"/>
      <c r="E4509" s="257"/>
      <c r="F4509" s="257" t="str">
        <v>默认</v>
      </c>
      <c r="G4509" s="231"/>
      <c r="H4509" s="231"/>
      <c r="I4509" s="231"/>
      <c r="J4509" s="231"/>
      <c r="K4509" s="231"/>
      <c r="L4509" s="231"/>
      <c r="M4509" s="231"/>
      <c r="N4509" s="231"/>
      <c r="O4509" s="231"/>
      <c r="P4509" s="231"/>
      <c r="Q4509" s="231"/>
      <c r="R4509" s="231"/>
      <c r="S4509" s="231"/>
      <c r="T4509" s="231"/>
    </row>
    <row r="4510">
      <c r="A4510" s="257" t="str">
        <v>1280003050041642</v>
      </c>
      <c r="B4510" s="257" t="str">
        <v>128000305004</v>
      </c>
      <c r="C4510" s="257" t="str">
        <v>亚朵星球 小姜茶系列暖姜家居睡裙</v>
      </c>
      <c r="D4510" s="257"/>
      <c r="E4510" s="257"/>
      <c r="F4510" s="257" t="str">
        <v>颜色:柔灰紫,服饰尺寸:M,普通系列</v>
      </c>
      <c r="G4510" s="231"/>
      <c r="H4510" s="231"/>
      <c r="I4510" s="231"/>
      <c r="J4510" s="231"/>
      <c r="K4510" s="231"/>
      <c r="L4510" s="231"/>
      <c r="M4510" s="231"/>
      <c r="N4510" s="231"/>
      <c r="O4510" s="231"/>
      <c r="P4510" s="231"/>
      <c r="Q4510" s="231"/>
      <c r="R4510" s="231"/>
      <c r="S4510" s="231"/>
      <c r="T4510" s="231"/>
    </row>
    <row r="4511">
      <c r="A4511" s="257" t="str">
        <v>1280003050041641</v>
      </c>
      <c r="B4511" s="257" t="str">
        <v>128000305004</v>
      </c>
      <c r="C4511" s="257" t="str">
        <v>亚朵星球 小姜茶系列暖姜家居睡裙</v>
      </c>
      <c r="D4511" s="257"/>
      <c r="E4511" s="257"/>
      <c r="F4511" s="257" t="str">
        <v>颜色:柔灰紫,服饰尺寸:L,普通系列</v>
      </c>
      <c r="G4511" s="231"/>
      <c r="H4511" s="231"/>
      <c r="I4511" s="231"/>
      <c r="J4511" s="231"/>
      <c r="K4511" s="231"/>
      <c r="L4511" s="231"/>
      <c r="M4511" s="231"/>
      <c r="N4511" s="231"/>
      <c r="O4511" s="231"/>
      <c r="P4511" s="231"/>
      <c r="Q4511" s="231"/>
      <c r="R4511" s="231"/>
      <c r="S4511" s="231"/>
      <c r="T4511" s="231"/>
    </row>
    <row r="4512">
      <c r="A4512" s="257" t="str">
        <v>1280003050041652</v>
      </c>
      <c r="B4512" s="257" t="str">
        <v>128000305004</v>
      </c>
      <c r="C4512" s="257" t="str">
        <v>亚朵星球 小姜茶系列暖姜家居睡裙</v>
      </c>
      <c r="D4512" s="257"/>
      <c r="E4512" s="257"/>
      <c r="F4512" s="257" t="str">
        <v>颜色:雾白黄,服饰尺寸:M,普通系列</v>
      </c>
      <c r="G4512" s="231"/>
      <c r="H4512" s="231"/>
      <c r="I4512" s="231"/>
      <c r="J4512" s="231"/>
      <c r="K4512" s="231"/>
      <c r="L4512" s="231"/>
      <c r="M4512" s="231"/>
      <c r="N4512" s="231"/>
      <c r="O4512" s="231"/>
      <c r="P4512" s="231"/>
      <c r="Q4512" s="231"/>
      <c r="R4512" s="231"/>
      <c r="S4512" s="231"/>
      <c r="T4512" s="231"/>
    </row>
    <row r="4513">
      <c r="A4513" s="257" t="str">
        <v>1280003050041651</v>
      </c>
      <c r="B4513" s="257" t="str">
        <v>128000305004</v>
      </c>
      <c r="C4513" s="257" t="str">
        <v>亚朵星球 小姜茶系列暖姜家居睡裙</v>
      </c>
      <c r="D4513" s="257"/>
      <c r="E4513" s="257"/>
      <c r="F4513" s="257" t="str">
        <v>颜色:雾白黄,服饰尺寸:L,普通系列</v>
      </c>
      <c r="G4513" s="231"/>
      <c r="H4513" s="231"/>
      <c r="I4513" s="231"/>
      <c r="J4513" s="231"/>
      <c r="K4513" s="231"/>
      <c r="L4513" s="231"/>
      <c r="M4513" s="231"/>
      <c r="N4513" s="231"/>
      <c r="O4513" s="231"/>
      <c r="P4513" s="231"/>
      <c r="Q4513" s="231"/>
      <c r="R4513" s="231"/>
      <c r="S4513" s="231"/>
      <c r="T4513" s="231"/>
    </row>
    <row r="4514">
      <c r="A4514" s="257" t="str">
        <v>168000325001102</v>
      </c>
      <c r="B4514" s="257" t="str">
        <v>168000325001</v>
      </c>
      <c r="C4514" s="257" t="str">
        <v>蕉下 22融暖系列循弹内衣套装（男初暖）</v>
      </c>
      <c r="D4514" s="257"/>
      <c r="E4514" s="257"/>
      <c r="F4514" s="257" t="str">
        <v>蓝烟灰M</v>
      </c>
      <c r="G4514" s="231"/>
      <c r="H4514" s="231"/>
      <c r="I4514" s="231"/>
      <c r="J4514" s="231"/>
      <c r="K4514" s="231"/>
      <c r="L4514" s="231"/>
      <c r="M4514" s="231"/>
      <c r="N4514" s="231"/>
      <c r="O4514" s="231"/>
      <c r="P4514" s="231"/>
      <c r="Q4514" s="231"/>
      <c r="R4514" s="231"/>
      <c r="S4514" s="231"/>
      <c r="T4514" s="231"/>
    </row>
    <row r="4515">
      <c r="A4515" s="257" t="str">
        <v>168000325001101</v>
      </c>
      <c r="B4515" s="257" t="str">
        <v>168000325001</v>
      </c>
      <c r="C4515" s="257" t="str">
        <v>蕉下 22融暖系列循弹内衣套装（男初暖）</v>
      </c>
      <c r="D4515" s="257"/>
      <c r="E4515" s="257"/>
      <c r="F4515" s="257" t="str">
        <v>蓝烟灰L</v>
      </c>
      <c r="G4515" s="231"/>
      <c r="H4515" s="231"/>
      <c r="I4515" s="231"/>
      <c r="J4515" s="231"/>
      <c r="K4515" s="231"/>
      <c r="L4515" s="231"/>
      <c r="M4515" s="231"/>
      <c r="N4515" s="231"/>
      <c r="O4515" s="231"/>
      <c r="P4515" s="231"/>
      <c r="Q4515" s="231"/>
      <c r="R4515" s="231"/>
      <c r="S4515" s="231"/>
      <c r="T4515" s="231"/>
    </row>
    <row r="4516">
      <c r="A4516" s="257" t="str">
        <v>168000325001104</v>
      </c>
      <c r="B4516" s="257" t="str">
        <v>168000325001</v>
      </c>
      <c r="C4516" s="257" t="str">
        <v>蕉下 22融暖系列循弹内衣套装（男初暖）</v>
      </c>
      <c r="D4516" s="257"/>
      <c r="E4516" s="257"/>
      <c r="F4516" s="257" t="str">
        <v>蓝烟灰XL</v>
      </c>
      <c r="G4516" s="231"/>
      <c r="H4516" s="231"/>
      <c r="I4516" s="231"/>
      <c r="J4516" s="231"/>
      <c r="K4516" s="231"/>
      <c r="L4516" s="231"/>
      <c r="M4516" s="231"/>
      <c r="N4516" s="231"/>
      <c r="O4516" s="231"/>
      <c r="P4516" s="231"/>
      <c r="Q4516" s="231"/>
      <c r="R4516" s="231"/>
      <c r="S4516" s="231"/>
      <c r="T4516" s="231"/>
    </row>
    <row r="4517">
      <c r="A4517" s="257" t="str">
        <v>168000325001105</v>
      </c>
      <c r="B4517" s="257" t="str">
        <v>168000325001</v>
      </c>
      <c r="C4517" s="257" t="str">
        <v>蕉下 22融暖系列循弹内衣套装（男初暖）</v>
      </c>
      <c r="D4517" s="257"/>
      <c r="E4517" s="257"/>
      <c r="F4517" s="257" t="str">
        <v>蓝烟灰XXL</v>
      </c>
      <c r="G4517" s="231"/>
      <c r="H4517" s="231"/>
      <c r="I4517" s="231"/>
      <c r="J4517" s="231"/>
      <c r="K4517" s="231"/>
      <c r="L4517" s="231"/>
      <c r="M4517" s="231"/>
      <c r="N4517" s="231"/>
      <c r="O4517" s="231"/>
      <c r="P4517" s="231"/>
      <c r="Q4517" s="231"/>
      <c r="R4517" s="231"/>
      <c r="S4517" s="231"/>
      <c r="T4517" s="231"/>
    </row>
    <row r="4518">
      <c r="A4518" s="257" t="str">
        <v>168000325001152</v>
      </c>
      <c r="B4518" s="257" t="str">
        <v>168000325001</v>
      </c>
      <c r="C4518" s="257" t="str">
        <v>蕉下 22融暖系列循弹内衣套装（男初暖）</v>
      </c>
      <c r="D4518" s="257"/>
      <c r="E4518" s="257"/>
      <c r="F4518" s="257" t="str">
        <v>漫暮黑M</v>
      </c>
      <c r="G4518" s="231"/>
      <c r="H4518" s="231"/>
      <c r="I4518" s="231"/>
      <c r="J4518" s="231"/>
      <c r="K4518" s="231"/>
      <c r="L4518" s="231"/>
      <c r="M4518" s="231"/>
      <c r="N4518" s="231"/>
      <c r="O4518" s="231"/>
      <c r="P4518" s="231"/>
      <c r="Q4518" s="231"/>
      <c r="R4518" s="231"/>
      <c r="S4518" s="231"/>
      <c r="T4518" s="231"/>
    </row>
    <row r="4519">
      <c r="A4519" s="257" t="str">
        <v>168000325001151</v>
      </c>
      <c r="B4519" s="257" t="str">
        <v>168000325001</v>
      </c>
      <c r="C4519" s="257" t="str">
        <v>蕉下 22融暖系列循弹内衣套装（男初暖）</v>
      </c>
      <c r="D4519" s="257"/>
      <c r="E4519" s="257"/>
      <c r="F4519" s="257" t="str">
        <v>漫暮黑L</v>
      </c>
      <c r="G4519" s="231"/>
      <c r="H4519" s="231"/>
      <c r="I4519" s="231"/>
      <c r="J4519" s="231"/>
      <c r="K4519" s="231"/>
      <c r="L4519" s="231"/>
      <c r="M4519" s="231"/>
      <c r="N4519" s="231"/>
      <c r="O4519" s="231"/>
      <c r="P4519" s="231"/>
      <c r="Q4519" s="231"/>
      <c r="R4519" s="231"/>
      <c r="S4519" s="231"/>
      <c r="T4519" s="231"/>
    </row>
    <row r="4520">
      <c r="A4520" s="257" t="str">
        <v>168000325001154</v>
      </c>
      <c r="B4520" s="257" t="str">
        <v>168000325001</v>
      </c>
      <c r="C4520" s="257" t="str">
        <v>蕉下 22融暖系列循弹内衣套装（男初暖）</v>
      </c>
      <c r="D4520" s="257"/>
      <c r="E4520" s="257"/>
      <c r="F4520" s="257" t="str">
        <v>漫暮黑XL</v>
      </c>
      <c r="G4520" s="231"/>
      <c r="H4520" s="231"/>
      <c r="I4520" s="231"/>
      <c r="J4520" s="231"/>
      <c r="K4520" s="231"/>
      <c r="L4520" s="231"/>
      <c r="M4520" s="231"/>
      <c r="N4520" s="231"/>
      <c r="O4520" s="231"/>
      <c r="P4520" s="231"/>
      <c r="Q4520" s="231"/>
      <c r="R4520" s="231"/>
      <c r="S4520" s="231"/>
      <c r="T4520" s="231"/>
    </row>
    <row r="4521">
      <c r="A4521" s="257" t="str">
        <v>168000325001155</v>
      </c>
      <c r="B4521" s="257" t="str">
        <v>168000325001</v>
      </c>
      <c r="C4521" s="257" t="str">
        <v>蕉下 22融暖系列循弹内衣套装（男初暖）</v>
      </c>
      <c r="D4521" s="257"/>
      <c r="E4521" s="257"/>
      <c r="F4521" s="257" t="str">
        <v>漫暮黑XXL</v>
      </c>
      <c r="G4521" s="231"/>
      <c r="H4521" s="231"/>
      <c r="I4521" s="231"/>
      <c r="J4521" s="231"/>
      <c r="K4521" s="231"/>
      <c r="L4521" s="231"/>
      <c r="M4521" s="231"/>
      <c r="N4521" s="231"/>
      <c r="O4521" s="231"/>
      <c r="P4521" s="231"/>
      <c r="Q4521" s="231"/>
      <c r="R4521" s="231"/>
      <c r="S4521" s="231"/>
      <c r="T4521" s="231"/>
    </row>
    <row r="4522">
      <c r="A4522" s="257" t="str">
        <v>16800032500221</v>
      </c>
      <c r="B4522" s="257" t="str">
        <v>168000325002</v>
      </c>
      <c r="C4522" s="257" t="str">
        <v>蕉下 22融暖系列循弹内衣套装（男中暖）</v>
      </c>
      <c r="D4522" s="257"/>
      <c r="E4522" s="257"/>
      <c r="F4522" s="257" t="str">
        <v>嫣语红L</v>
      </c>
      <c r="G4522" s="231"/>
      <c r="H4522" s="231"/>
      <c r="I4522" s="231"/>
      <c r="J4522" s="231"/>
      <c r="K4522" s="231"/>
      <c r="L4522" s="231"/>
      <c r="M4522" s="231"/>
      <c r="N4522" s="231"/>
      <c r="O4522" s="231"/>
      <c r="P4522" s="231"/>
      <c r="Q4522" s="231"/>
      <c r="R4522" s="231"/>
      <c r="S4522" s="231"/>
      <c r="T4522" s="231"/>
    </row>
    <row r="4523">
      <c r="A4523" s="257" t="str">
        <v>16800032500225</v>
      </c>
      <c r="B4523" s="257" t="str">
        <v>168000325002</v>
      </c>
      <c r="C4523" s="257" t="str">
        <v>蕉下 22融暖系列循弹内衣套装（男中暖）</v>
      </c>
      <c r="D4523" s="257"/>
      <c r="E4523" s="257"/>
      <c r="F4523" s="257" t="str">
        <v>嫣语红XXL</v>
      </c>
      <c r="G4523" s="231"/>
      <c r="H4523" s="231"/>
      <c r="I4523" s="231"/>
      <c r="J4523" s="231"/>
      <c r="K4523" s="231"/>
      <c r="L4523" s="231"/>
      <c r="M4523" s="231"/>
      <c r="N4523" s="231"/>
      <c r="O4523" s="231"/>
      <c r="P4523" s="231"/>
      <c r="Q4523" s="231"/>
      <c r="R4523" s="231"/>
      <c r="S4523" s="231"/>
      <c r="T4523" s="231"/>
    </row>
    <row r="4524">
      <c r="A4524" s="257" t="str">
        <v>16800032500252</v>
      </c>
      <c r="B4524" s="257" t="str">
        <v>168000325002</v>
      </c>
      <c r="C4524" s="257" t="str">
        <v>蕉下 22融暖系列循弹内衣套装（男中暖）</v>
      </c>
      <c r="D4524" s="257"/>
      <c r="E4524" s="257"/>
      <c r="F4524" s="257" t="str">
        <v>暗茶绿M</v>
      </c>
      <c r="G4524" s="231"/>
      <c r="H4524" s="231"/>
      <c r="I4524" s="231"/>
      <c r="J4524" s="231"/>
      <c r="K4524" s="231"/>
      <c r="L4524" s="231"/>
      <c r="M4524" s="231"/>
      <c r="N4524" s="231"/>
      <c r="O4524" s="231"/>
      <c r="P4524" s="231"/>
      <c r="Q4524" s="231"/>
      <c r="R4524" s="231"/>
      <c r="S4524" s="231"/>
      <c r="T4524" s="231"/>
    </row>
    <row r="4525">
      <c r="A4525" s="257" t="str">
        <v>16800032500251</v>
      </c>
      <c r="B4525" s="257" t="str">
        <v>168000325002</v>
      </c>
      <c r="C4525" s="257" t="str">
        <v>蕉下 22融暖系列循弹内衣套装（男中暖）</v>
      </c>
      <c r="D4525" s="257"/>
      <c r="E4525" s="257"/>
      <c r="F4525" s="257" t="str">
        <v>暗茶绿L</v>
      </c>
      <c r="G4525" s="231"/>
      <c r="H4525" s="231"/>
      <c r="I4525" s="231"/>
      <c r="J4525" s="231"/>
      <c r="K4525" s="231"/>
      <c r="L4525" s="231"/>
      <c r="M4525" s="231"/>
      <c r="N4525" s="231"/>
      <c r="O4525" s="231"/>
      <c r="P4525" s="231"/>
      <c r="Q4525" s="231"/>
      <c r="R4525" s="231"/>
      <c r="S4525" s="231"/>
      <c r="T4525" s="231"/>
    </row>
    <row r="4526">
      <c r="A4526" s="257" t="str">
        <v>16800032500254</v>
      </c>
      <c r="B4526" s="257" t="str">
        <v>168000325002</v>
      </c>
      <c r="C4526" s="257" t="str">
        <v>蕉下 22融暖系列循弹内衣套装（男中暖）</v>
      </c>
      <c r="D4526" s="257"/>
      <c r="E4526" s="257"/>
      <c r="F4526" s="257" t="str">
        <v>暗茶绿XL</v>
      </c>
      <c r="G4526" s="231"/>
      <c r="H4526" s="231"/>
      <c r="I4526" s="231"/>
      <c r="J4526" s="231"/>
      <c r="K4526" s="231"/>
      <c r="L4526" s="231"/>
      <c r="M4526" s="231"/>
      <c r="N4526" s="231"/>
      <c r="O4526" s="231"/>
      <c r="P4526" s="231"/>
      <c r="Q4526" s="231"/>
      <c r="R4526" s="231"/>
      <c r="S4526" s="231"/>
      <c r="T4526" s="231"/>
    </row>
    <row r="4527">
      <c r="A4527" s="257" t="str">
        <v>16800032500255</v>
      </c>
      <c r="B4527" s="257" t="str">
        <v>168000325002</v>
      </c>
      <c r="C4527" s="257" t="str">
        <v>蕉下 22融暖系列循弹内衣套装（男中暖）</v>
      </c>
      <c r="D4527" s="257"/>
      <c r="E4527" s="257"/>
      <c r="F4527" s="257" t="str">
        <v>暗茶绿XXL</v>
      </c>
      <c r="G4527" s="231"/>
      <c r="H4527" s="231"/>
      <c r="I4527" s="231"/>
      <c r="J4527" s="231"/>
      <c r="K4527" s="231"/>
      <c r="L4527" s="231"/>
      <c r="M4527" s="231"/>
      <c r="N4527" s="231"/>
      <c r="O4527" s="231"/>
      <c r="P4527" s="231"/>
      <c r="Q4527" s="231"/>
      <c r="R4527" s="231"/>
      <c r="S4527" s="231"/>
      <c r="T4527" s="231"/>
    </row>
    <row r="4528">
      <c r="A4528" s="257" t="str">
        <v>168000325002152</v>
      </c>
      <c r="B4528" s="257" t="str">
        <v>168000325002</v>
      </c>
      <c r="C4528" s="257" t="str">
        <v>蕉下 22融暖系列循弹内衣套装（男中暖）</v>
      </c>
      <c r="D4528" s="257"/>
      <c r="E4528" s="257"/>
      <c r="F4528" s="257" t="str">
        <v>漫暮黑M</v>
      </c>
      <c r="G4528" s="231"/>
      <c r="H4528" s="231"/>
      <c r="I4528" s="231"/>
      <c r="J4528" s="231"/>
      <c r="K4528" s="231"/>
      <c r="L4528" s="231"/>
      <c r="M4528" s="231"/>
      <c r="N4528" s="231"/>
      <c r="O4528" s="231"/>
      <c r="P4528" s="231"/>
      <c r="Q4528" s="231"/>
      <c r="R4528" s="231"/>
      <c r="S4528" s="231"/>
      <c r="T4528" s="231"/>
    </row>
    <row r="4529">
      <c r="A4529" s="257" t="str">
        <v>168000325002151</v>
      </c>
      <c r="B4529" s="257" t="str">
        <v>168000325002</v>
      </c>
      <c r="C4529" s="257" t="str">
        <v>蕉下 22融暖系列循弹内衣套装（男中暖）</v>
      </c>
      <c r="D4529" s="257"/>
      <c r="E4529" s="257"/>
      <c r="F4529" s="257" t="str">
        <v>漫暮黑L</v>
      </c>
      <c r="G4529" s="231"/>
      <c r="H4529" s="231"/>
      <c r="I4529" s="231"/>
      <c r="J4529" s="231"/>
      <c r="K4529" s="231"/>
      <c r="L4529" s="231"/>
      <c r="M4529" s="231"/>
      <c r="N4529" s="231"/>
      <c r="O4529" s="231"/>
      <c r="P4529" s="231"/>
      <c r="Q4529" s="231"/>
      <c r="R4529" s="231"/>
      <c r="S4529" s="231"/>
      <c r="T4529" s="231"/>
    </row>
    <row r="4530">
      <c r="A4530" s="257" t="str">
        <v>168000325002154</v>
      </c>
      <c r="B4530" s="257" t="str">
        <v>168000325002</v>
      </c>
      <c r="C4530" s="257" t="str">
        <v>蕉下 22融暖系列循弹内衣套装（男中暖）</v>
      </c>
      <c r="D4530" s="257"/>
      <c r="E4530" s="257"/>
      <c r="F4530" s="257" t="str">
        <v>漫暮黑XL</v>
      </c>
      <c r="G4530" s="231"/>
      <c r="H4530" s="231"/>
      <c r="I4530" s="231"/>
      <c r="J4530" s="231"/>
      <c r="K4530" s="231"/>
      <c r="L4530" s="231"/>
      <c r="M4530" s="231"/>
      <c r="N4530" s="231"/>
      <c r="O4530" s="231"/>
      <c r="P4530" s="231"/>
      <c r="Q4530" s="231"/>
      <c r="R4530" s="231"/>
      <c r="S4530" s="231"/>
      <c r="T4530" s="231"/>
    </row>
    <row r="4531">
      <c r="A4531" s="257" t="str">
        <v>168000325002155</v>
      </c>
      <c r="B4531" s="257" t="str">
        <v>168000325002</v>
      </c>
      <c r="C4531" s="257" t="str">
        <v>蕉下 22融暖系列循弹内衣套装（男中暖）</v>
      </c>
      <c r="D4531" s="257"/>
      <c r="E4531" s="257"/>
      <c r="F4531" s="257" t="str">
        <v>漫暮黑XXL</v>
      </c>
      <c r="G4531" s="231"/>
      <c r="H4531" s="231"/>
      <c r="I4531" s="231"/>
      <c r="J4531" s="231"/>
      <c r="K4531" s="231"/>
      <c r="L4531" s="231"/>
      <c r="M4531" s="231"/>
      <c r="N4531" s="231"/>
      <c r="O4531" s="231"/>
      <c r="P4531" s="231"/>
      <c r="Q4531" s="231"/>
      <c r="R4531" s="231"/>
      <c r="S4531" s="231"/>
      <c r="T4531" s="231"/>
    </row>
    <row r="4532">
      <c r="A4532" s="257" t="str">
        <v>16800032500321</v>
      </c>
      <c r="B4532" s="257" t="str">
        <v>168000325003</v>
      </c>
      <c r="C4532" s="257" t="str">
        <v>蕉下 22融暖系列循弹内衣套装（男高暖）</v>
      </c>
      <c r="D4532" s="257"/>
      <c r="E4532" s="257"/>
      <c r="F4532" s="257" t="str">
        <v>嫣语红L</v>
      </c>
      <c r="G4532" s="231"/>
      <c r="H4532" s="231"/>
      <c r="I4532" s="231"/>
      <c r="J4532" s="231"/>
      <c r="K4532" s="231"/>
      <c r="L4532" s="231"/>
      <c r="M4532" s="231"/>
      <c r="N4532" s="231"/>
      <c r="O4532" s="231"/>
      <c r="P4532" s="231"/>
      <c r="Q4532" s="231"/>
      <c r="R4532" s="231"/>
      <c r="S4532" s="231"/>
      <c r="T4532" s="231"/>
    </row>
    <row r="4533">
      <c r="A4533" s="257" t="str">
        <v>16800032500324</v>
      </c>
      <c r="B4533" s="257" t="str">
        <v>168000325003</v>
      </c>
      <c r="C4533" s="257" t="str">
        <v>蕉下 22融暖系列循弹内衣套装（男高暖）</v>
      </c>
      <c r="D4533" s="257"/>
      <c r="E4533" s="257"/>
      <c r="F4533" s="257" t="str">
        <v>嫣语红XL</v>
      </c>
      <c r="G4533" s="231"/>
      <c r="H4533" s="231"/>
      <c r="I4533" s="231"/>
      <c r="J4533" s="231"/>
      <c r="K4533" s="231"/>
      <c r="L4533" s="231"/>
      <c r="M4533" s="231"/>
      <c r="N4533" s="231"/>
      <c r="O4533" s="231"/>
      <c r="P4533" s="231"/>
      <c r="Q4533" s="231"/>
      <c r="R4533" s="231"/>
      <c r="S4533" s="231"/>
      <c r="T4533" s="231"/>
    </row>
    <row r="4534">
      <c r="A4534" s="257" t="str">
        <v>16800032500325</v>
      </c>
      <c r="B4534" s="257" t="str">
        <v>168000325003</v>
      </c>
      <c r="C4534" s="257" t="str">
        <v>蕉下 22融暖系列循弹内衣套装（男高暖）</v>
      </c>
      <c r="D4534" s="257"/>
      <c r="E4534" s="257"/>
      <c r="F4534" s="257" t="str">
        <v>嫣语红XXL</v>
      </c>
      <c r="G4534" s="231"/>
      <c r="H4534" s="231"/>
      <c r="I4534" s="231"/>
      <c r="J4534" s="231"/>
      <c r="K4534" s="231"/>
      <c r="L4534" s="231"/>
      <c r="M4534" s="231"/>
      <c r="N4534" s="231"/>
      <c r="O4534" s="231"/>
      <c r="P4534" s="231"/>
      <c r="Q4534" s="231"/>
      <c r="R4534" s="231"/>
      <c r="S4534" s="231"/>
      <c r="T4534" s="231"/>
    </row>
    <row r="4535">
      <c r="A4535" s="257" t="str">
        <v>168000325003152</v>
      </c>
      <c r="B4535" s="257" t="str">
        <v>168000325003</v>
      </c>
      <c r="C4535" s="257" t="str">
        <v>蕉下 22融暖系列循弹内衣套装（男高暖）</v>
      </c>
      <c r="D4535" s="257"/>
      <c r="E4535" s="257"/>
      <c r="F4535" s="257" t="str">
        <v>漫暮黑M</v>
      </c>
      <c r="G4535" s="231"/>
      <c r="H4535" s="231"/>
      <c r="I4535" s="231"/>
      <c r="J4535" s="231"/>
      <c r="K4535" s="231"/>
      <c r="L4535" s="231"/>
      <c r="M4535" s="231"/>
      <c r="N4535" s="231"/>
      <c r="O4535" s="231"/>
      <c r="P4535" s="231"/>
      <c r="Q4535" s="231"/>
      <c r="R4535" s="231"/>
      <c r="S4535" s="231"/>
      <c r="T4535" s="231"/>
    </row>
    <row r="4536">
      <c r="A4536" s="257" t="str">
        <v>168000325003151</v>
      </c>
      <c r="B4536" s="257" t="str">
        <v>168000325003</v>
      </c>
      <c r="C4536" s="257" t="str">
        <v>蕉下 22融暖系列循弹内衣套装（男高暖）</v>
      </c>
      <c r="D4536" s="257"/>
      <c r="E4536" s="257"/>
      <c r="F4536" s="257" t="str">
        <v>漫暮黑L</v>
      </c>
      <c r="G4536" s="231"/>
      <c r="H4536" s="231"/>
      <c r="I4536" s="231"/>
      <c r="J4536" s="231"/>
      <c r="K4536" s="231"/>
      <c r="L4536" s="231"/>
      <c r="M4536" s="231"/>
      <c r="N4536" s="231"/>
      <c r="O4536" s="231"/>
      <c r="P4536" s="231"/>
      <c r="Q4536" s="231"/>
      <c r="R4536" s="231"/>
      <c r="S4536" s="231"/>
      <c r="T4536" s="231"/>
    </row>
    <row r="4537">
      <c r="A4537" s="257" t="str">
        <v>168000325003154</v>
      </c>
      <c r="B4537" s="257" t="str">
        <v>168000325003</v>
      </c>
      <c r="C4537" s="257" t="str">
        <v>蕉下 22融暖系列循弹内衣套装（男高暖）</v>
      </c>
      <c r="D4537" s="257"/>
      <c r="E4537" s="257"/>
      <c r="F4537" s="257" t="str">
        <v>漫暮黑XL</v>
      </c>
      <c r="G4537" s="231"/>
      <c r="H4537" s="231"/>
      <c r="I4537" s="231"/>
      <c r="J4537" s="231"/>
      <c r="K4537" s="231"/>
      <c r="L4537" s="231"/>
      <c r="M4537" s="231"/>
      <c r="N4537" s="231"/>
      <c r="O4537" s="231"/>
      <c r="P4537" s="231"/>
      <c r="Q4537" s="231"/>
      <c r="R4537" s="231"/>
      <c r="S4537" s="231"/>
      <c r="T4537" s="231"/>
    </row>
    <row r="4538">
      <c r="A4538" s="257" t="str">
        <v>168000325003155</v>
      </c>
      <c r="B4538" s="257" t="str">
        <v>168000325003</v>
      </c>
      <c r="C4538" s="257" t="str">
        <v>蕉下 22融暖系列循弹内衣套装（男高暖）</v>
      </c>
      <c r="D4538" s="257"/>
      <c r="E4538" s="257"/>
      <c r="F4538" s="257" t="str">
        <v>漫暮黑XXL</v>
      </c>
      <c r="G4538" s="231"/>
      <c r="H4538" s="231"/>
      <c r="I4538" s="231"/>
      <c r="J4538" s="231"/>
      <c r="K4538" s="231"/>
      <c r="L4538" s="231"/>
      <c r="M4538" s="231"/>
      <c r="N4538" s="231"/>
      <c r="O4538" s="231"/>
      <c r="P4538" s="231"/>
      <c r="Q4538" s="231"/>
      <c r="R4538" s="231"/>
      <c r="S4538" s="231"/>
      <c r="T4538" s="231"/>
    </row>
    <row r="4539">
      <c r="A4539" s="257" t="str">
        <v>16800019900300110</v>
      </c>
      <c r="B4539" s="257" t="str">
        <v>168000199003001</v>
      </c>
      <c r="C4539" s="257" t="str">
        <v>蕉下 21斯年系列保暖护眼角口罩</v>
      </c>
      <c r="D4539" s="257"/>
      <c r="E4539" s="257"/>
      <c r="F4539" s="257" t="str">
        <v>蓝烟灰</v>
      </c>
      <c r="G4539" s="231"/>
      <c r="H4539" s="231"/>
      <c r="I4539" s="231"/>
      <c r="J4539" s="231"/>
      <c r="K4539" s="231"/>
      <c r="L4539" s="231"/>
      <c r="M4539" s="231"/>
      <c r="N4539" s="231"/>
      <c r="O4539" s="231"/>
      <c r="P4539" s="231"/>
      <c r="Q4539" s="231"/>
      <c r="R4539" s="231"/>
      <c r="S4539" s="231"/>
      <c r="T4539" s="231"/>
    </row>
    <row r="4540">
      <c r="A4540" s="257" t="str">
        <v>1680001990030013</v>
      </c>
      <c r="B4540" s="257" t="str">
        <v>168000199003001</v>
      </c>
      <c r="C4540" s="257" t="str">
        <v>蕉下 21斯年系列保暖护眼角口罩</v>
      </c>
      <c r="D4540" s="257"/>
      <c r="E4540" s="257"/>
      <c r="F4540" s="257" t="str">
        <v>裸烟粉</v>
      </c>
      <c r="G4540" s="231"/>
      <c r="H4540" s="231"/>
      <c r="I4540" s="231"/>
      <c r="J4540" s="231"/>
      <c r="K4540" s="231"/>
      <c r="L4540" s="231"/>
      <c r="M4540" s="231"/>
      <c r="N4540" s="231"/>
      <c r="O4540" s="231"/>
      <c r="P4540" s="231"/>
      <c r="Q4540" s="231"/>
      <c r="R4540" s="231"/>
      <c r="S4540" s="231"/>
      <c r="T4540" s="231"/>
    </row>
    <row r="4541">
      <c r="A4541" s="257" t="str">
        <v>16800019900300115</v>
      </c>
      <c r="B4541" s="257" t="str">
        <v>168000199003001</v>
      </c>
      <c r="C4541" s="257" t="str">
        <v>蕉下 21斯年系列保暖护眼角口罩</v>
      </c>
      <c r="D4541" s="257"/>
      <c r="E4541" s="257"/>
      <c r="F4541" s="257" t="str">
        <v>漆夜黑</v>
      </c>
      <c r="G4541" s="231"/>
      <c r="H4541" s="231"/>
      <c r="I4541" s="231"/>
      <c r="J4541" s="231"/>
      <c r="K4541" s="231"/>
      <c r="L4541" s="231"/>
      <c r="M4541" s="231"/>
      <c r="N4541" s="231"/>
      <c r="O4541" s="231"/>
      <c r="P4541" s="231"/>
      <c r="Q4541" s="231"/>
      <c r="R4541" s="231"/>
      <c r="S4541" s="231"/>
      <c r="T4541" s="231"/>
    </row>
    <row r="4542">
      <c r="A4542" s="257" t="str">
        <v>16800022000300156</v>
      </c>
      <c r="B4542" s="257" t="str">
        <v>168000220003001</v>
      </c>
      <c r="C4542" s="257" t="str">
        <v>蕉下 21暖霁系列保暖手套</v>
      </c>
      <c r="D4542" s="257"/>
      <c r="E4542" s="257"/>
      <c r="F4542" s="257" t="str">
        <v>浅雾米</v>
      </c>
      <c r="G4542" s="231"/>
      <c r="H4542" s="231"/>
      <c r="I4542" s="231"/>
      <c r="J4542" s="231"/>
      <c r="K4542" s="231"/>
      <c r="L4542" s="231"/>
      <c r="M4542" s="231"/>
      <c r="N4542" s="231"/>
      <c r="O4542" s="231"/>
      <c r="P4542" s="231"/>
      <c r="Q4542" s="231"/>
      <c r="R4542" s="231"/>
      <c r="S4542" s="231"/>
      <c r="T4542" s="231"/>
    </row>
    <row r="4543">
      <c r="A4543" s="257" t="str">
        <v>16800022000300114</v>
      </c>
      <c r="B4543" s="257" t="str">
        <v>168000220003001</v>
      </c>
      <c r="C4543" s="257" t="str">
        <v>蕉下 21暖霁系列保暖手套</v>
      </c>
      <c r="D4543" s="257"/>
      <c r="E4543" s="257"/>
      <c r="F4543" s="257" t="str">
        <v>浅灰紫</v>
      </c>
      <c r="G4543" s="231"/>
      <c r="H4543" s="231"/>
      <c r="I4543" s="231"/>
      <c r="J4543" s="231"/>
      <c r="K4543" s="231"/>
      <c r="L4543" s="231"/>
      <c r="M4543" s="231"/>
      <c r="N4543" s="231"/>
      <c r="O4543" s="231"/>
      <c r="P4543" s="231"/>
      <c r="Q4543" s="231"/>
      <c r="R4543" s="231"/>
      <c r="S4543" s="231"/>
      <c r="T4543" s="231"/>
    </row>
    <row r="4544">
      <c r="A4544" s="257" t="str">
        <v>16800022000300124</v>
      </c>
      <c r="B4544" s="257" t="str">
        <v>168000220003001</v>
      </c>
      <c r="C4544" s="257" t="str">
        <v>蕉下 21暖霁系列保暖手套</v>
      </c>
      <c r="D4544" s="257"/>
      <c r="E4544" s="257"/>
      <c r="F4544" s="257" t="str">
        <v>浅青灰</v>
      </c>
      <c r="G4544" s="231"/>
      <c r="H4544" s="231"/>
      <c r="I4544" s="231"/>
      <c r="J4544" s="231"/>
      <c r="K4544" s="231"/>
      <c r="L4544" s="231"/>
      <c r="M4544" s="231"/>
      <c r="N4544" s="231"/>
      <c r="O4544" s="231"/>
      <c r="P4544" s="231"/>
      <c r="Q4544" s="231"/>
      <c r="R4544" s="231"/>
      <c r="S4544" s="231"/>
      <c r="T4544" s="231"/>
    </row>
    <row r="4545">
      <c r="A4545" s="257" t="str">
        <v>168000220003002166</v>
      </c>
      <c r="B4545" s="257" t="str">
        <v>168000220003002</v>
      </c>
      <c r="C4545" s="257" t="str">
        <v>蕉下 22暖霁系列倍护保暖手套（暖绒款）</v>
      </c>
      <c r="D4545" s="257"/>
      <c r="E4545" s="257"/>
      <c r="F4545" s="257" t="str">
        <v>曜夜S</v>
      </c>
      <c r="G4545" s="231"/>
      <c r="H4545" s="231"/>
      <c r="I4545" s="231"/>
      <c r="J4545" s="231"/>
      <c r="K4545" s="231"/>
      <c r="L4545" s="231"/>
      <c r="M4545" s="231"/>
      <c r="N4545" s="231"/>
      <c r="O4545" s="231"/>
      <c r="P4545" s="231"/>
      <c r="Q4545" s="231"/>
      <c r="R4545" s="231"/>
      <c r="S4545" s="231"/>
      <c r="T4545" s="231"/>
    </row>
    <row r="4546">
      <c r="A4546" s="257" t="str">
        <v>168000220003002167</v>
      </c>
      <c r="B4546" s="257" t="str">
        <v>168000220003002</v>
      </c>
      <c r="C4546" s="257" t="str">
        <v>蕉下 22暖霁系列倍护保暖手套（暖绒款）</v>
      </c>
      <c r="D4546" s="257"/>
      <c r="E4546" s="257"/>
      <c r="F4546" s="257" t="str">
        <v>曜夜M</v>
      </c>
      <c r="G4546" s="231"/>
      <c r="H4546" s="231"/>
      <c r="I4546" s="231"/>
      <c r="J4546" s="231"/>
      <c r="K4546" s="231"/>
      <c r="L4546" s="231"/>
      <c r="M4546" s="231"/>
      <c r="N4546" s="231"/>
      <c r="O4546" s="231"/>
      <c r="P4546" s="231"/>
      <c r="Q4546" s="231"/>
      <c r="R4546" s="231"/>
      <c r="S4546" s="231"/>
      <c r="T4546" s="231"/>
    </row>
    <row r="4547">
      <c r="A4547" s="257" t="str">
        <v>168000220003002168</v>
      </c>
      <c r="B4547" s="257" t="str">
        <v>168000220003002</v>
      </c>
      <c r="C4547" s="257" t="str">
        <v>蕉下 22暖霁系列倍护保暖手套（暖绒款）</v>
      </c>
      <c r="D4547" s="257"/>
      <c r="E4547" s="257"/>
      <c r="F4547" s="257" t="str">
        <v>曜夜L</v>
      </c>
      <c r="G4547" s="231"/>
      <c r="H4547" s="231"/>
      <c r="I4547" s="231"/>
      <c r="J4547" s="231"/>
      <c r="K4547" s="231"/>
      <c r="L4547" s="231"/>
      <c r="M4547" s="231"/>
      <c r="N4547" s="231"/>
      <c r="O4547" s="231"/>
      <c r="P4547" s="231"/>
      <c r="Q4547" s="231"/>
      <c r="R4547" s="231"/>
      <c r="S4547" s="231"/>
      <c r="T4547" s="231"/>
    </row>
    <row r="4548">
      <c r="A4548" s="257" t="str">
        <v>168000220003002169</v>
      </c>
      <c r="B4548" s="257" t="str">
        <v>168000220003002</v>
      </c>
      <c r="C4548" s="257" t="str">
        <v>蕉下 22暖霁系列倍护保暖手套（暖绒款）</v>
      </c>
      <c r="D4548" s="257"/>
      <c r="E4548" s="257"/>
      <c r="F4548" s="257" t="str">
        <v>海岩S</v>
      </c>
      <c r="G4548" s="231"/>
      <c r="H4548" s="231"/>
      <c r="I4548" s="231"/>
      <c r="J4548" s="231"/>
      <c r="K4548" s="231"/>
      <c r="L4548" s="231"/>
      <c r="M4548" s="231"/>
      <c r="N4548" s="231"/>
      <c r="O4548" s="231"/>
      <c r="P4548" s="231"/>
      <c r="Q4548" s="231"/>
      <c r="R4548" s="231"/>
      <c r="S4548" s="231"/>
      <c r="T4548" s="231"/>
    </row>
    <row r="4549">
      <c r="A4549" s="257" t="str">
        <v>168000220003002170</v>
      </c>
      <c r="B4549" s="257" t="str">
        <v>168000220003002</v>
      </c>
      <c r="C4549" s="257" t="str">
        <v>蕉下 22暖霁系列倍护保暖手套（暖绒款）</v>
      </c>
      <c r="D4549" s="257"/>
      <c r="E4549" s="257"/>
      <c r="F4549" s="257" t="str">
        <v>海岩M</v>
      </c>
      <c r="G4549" s="231"/>
      <c r="H4549" s="231"/>
      <c r="I4549" s="231"/>
      <c r="J4549" s="231"/>
      <c r="K4549" s="231"/>
      <c r="L4549" s="231"/>
      <c r="M4549" s="231"/>
      <c r="N4549" s="231"/>
      <c r="O4549" s="231"/>
      <c r="P4549" s="231"/>
      <c r="Q4549" s="231"/>
      <c r="R4549" s="231"/>
      <c r="S4549" s="231"/>
      <c r="T4549" s="231"/>
    </row>
    <row r="4550">
      <c r="A4550" s="257" t="str">
        <v>168000220003002171</v>
      </c>
      <c r="B4550" s="257" t="str">
        <v>168000220003002</v>
      </c>
      <c r="C4550" s="257" t="str">
        <v>蕉下 22暖霁系列倍护保暖手套（暖绒款）</v>
      </c>
      <c r="D4550" s="257"/>
      <c r="E4550" s="257"/>
      <c r="F4550" s="257" t="str">
        <v>海岩L</v>
      </c>
      <c r="G4550" s="231"/>
      <c r="H4550" s="231"/>
      <c r="I4550" s="231"/>
      <c r="J4550" s="231"/>
      <c r="K4550" s="231"/>
      <c r="L4550" s="231"/>
      <c r="M4550" s="231"/>
      <c r="N4550" s="231"/>
      <c r="O4550" s="231"/>
      <c r="P4550" s="231"/>
      <c r="Q4550" s="231"/>
      <c r="R4550" s="231"/>
      <c r="S4550" s="231"/>
      <c r="T4550" s="231"/>
    </row>
    <row r="4551">
      <c r="A4551" s="257" t="str">
        <v>168000220003003172</v>
      </c>
      <c r="B4551" s="257" t="str">
        <v>168000220003003</v>
      </c>
      <c r="C4551" s="257" t="str">
        <v>蕉下 22暖霁系列多功能保暖围巾</v>
      </c>
      <c r="D4551" s="257"/>
      <c r="E4551" s="257"/>
      <c r="F4551" s="257" t="str">
        <v>初虹</v>
      </c>
      <c r="G4551" s="231"/>
      <c r="H4551" s="231"/>
      <c r="I4551" s="231"/>
      <c r="J4551" s="231"/>
      <c r="K4551" s="231"/>
      <c r="L4551" s="231"/>
      <c r="M4551" s="231"/>
      <c r="N4551" s="231"/>
      <c r="O4551" s="231"/>
      <c r="P4551" s="231"/>
      <c r="Q4551" s="231"/>
      <c r="R4551" s="231"/>
      <c r="S4551" s="231"/>
      <c r="T4551" s="231"/>
    </row>
    <row r="4552">
      <c r="A4552" s="257" t="str">
        <v>168000220003003173</v>
      </c>
      <c r="B4552" s="257" t="str">
        <v>168000220003003</v>
      </c>
      <c r="C4552" s="257" t="str">
        <v>蕉下 22暖霁系列多功能保暖围巾</v>
      </c>
      <c r="D4552" s="257"/>
      <c r="E4552" s="257"/>
      <c r="F4552" s="257" t="str">
        <v>山乌</v>
      </c>
      <c r="G4552" s="231"/>
      <c r="H4552" s="231"/>
      <c r="I4552" s="231"/>
      <c r="J4552" s="231"/>
      <c r="K4552" s="231"/>
      <c r="L4552" s="231"/>
      <c r="M4552" s="231"/>
      <c r="N4552" s="231"/>
      <c r="O4552" s="231"/>
      <c r="P4552" s="231"/>
      <c r="Q4552" s="231"/>
      <c r="R4552" s="231"/>
      <c r="S4552" s="231"/>
      <c r="T4552" s="231"/>
    </row>
    <row r="4553">
      <c r="A4553" s="257" t="str">
        <v>168000220003003174</v>
      </c>
      <c r="B4553" s="257" t="str">
        <v>168000220003003</v>
      </c>
      <c r="C4553" s="257" t="str">
        <v>蕉下 22暖霁系列多功能保暖围巾</v>
      </c>
      <c r="D4553" s="257"/>
      <c r="E4553" s="257"/>
      <c r="F4553" s="257" t="str">
        <v>绯日</v>
      </c>
      <c r="G4553" s="231"/>
      <c r="H4553" s="231"/>
      <c r="I4553" s="231"/>
      <c r="J4553" s="231"/>
      <c r="K4553" s="231"/>
      <c r="L4553" s="231"/>
      <c r="M4553" s="231"/>
      <c r="N4553" s="231"/>
      <c r="O4553" s="231"/>
      <c r="P4553" s="231"/>
      <c r="Q4553" s="231"/>
      <c r="R4553" s="231"/>
      <c r="S4553" s="231"/>
      <c r="T4553" s="231"/>
    </row>
    <row r="4554">
      <c r="A4554" s="257" t="str">
        <v>168000220003003175</v>
      </c>
      <c r="B4554" s="257" t="str">
        <v>168000220003003</v>
      </c>
      <c r="C4554" s="257" t="str">
        <v>蕉下 22暖霁系列多功能保暖围巾</v>
      </c>
      <c r="D4554" s="257"/>
      <c r="E4554" s="257"/>
      <c r="F4554" s="257" t="str">
        <v>墨林</v>
      </c>
      <c r="G4554" s="231"/>
      <c r="H4554" s="231"/>
      <c r="I4554" s="231"/>
      <c r="J4554" s="231"/>
      <c r="K4554" s="231"/>
      <c r="L4554" s="231"/>
      <c r="M4554" s="231"/>
      <c r="N4554" s="231"/>
      <c r="O4554" s="231"/>
      <c r="P4554" s="231"/>
      <c r="Q4554" s="231"/>
      <c r="R4554" s="231"/>
      <c r="S4554" s="231"/>
      <c r="T4554" s="231"/>
    </row>
    <row r="4555">
      <c r="A4555" s="257" t="str">
        <v>168000220003003176</v>
      </c>
      <c r="B4555" s="257" t="str">
        <v>168000220003003</v>
      </c>
      <c r="C4555" s="257" t="str">
        <v>蕉下 22暖霁系列多功能保暖围巾</v>
      </c>
      <c r="D4555" s="257"/>
      <c r="E4555" s="257"/>
      <c r="F4555" s="257" t="str">
        <v>晨露</v>
      </c>
      <c r="G4555" s="231"/>
      <c r="H4555" s="231"/>
      <c r="I4555" s="231"/>
      <c r="J4555" s="231"/>
      <c r="K4555" s="231"/>
      <c r="L4555" s="231"/>
      <c r="M4555" s="231"/>
      <c r="N4555" s="231"/>
      <c r="O4555" s="231"/>
      <c r="P4555" s="231"/>
      <c r="Q4555" s="231"/>
      <c r="R4555" s="231"/>
      <c r="S4555" s="231"/>
      <c r="T4555" s="231"/>
    </row>
    <row r="4556">
      <c r="A4556" s="257" t="str">
        <v>168000220003003177</v>
      </c>
      <c r="B4556" s="257" t="str">
        <v>168000220003003</v>
      </c>
      <c r="C4556" s="257" t="str">
        <v>蕉下 22暖霁系列多功能保暖围巾</v>
      </c>
      <c r="D4556" s="257"/>
      <c r="E4556" s="257"/>
      <c r="F4556" s="257" t="str">
        <v>海岸</v>
      </c>
      <c r="G4556" s="231"/>
      <c r="H4556" s="231"/>
      <c r="I4556" s="231"/>
      <c r="J4556" s="231"/>
      <c r="K4556" s="231"/>
      <c r="L4556" s="231"/>
      <c r="M4556" s="231"/>
      <c r="N4556" s="231"/>
      <c r="O4556" s="231"/>
      <c r="P4556" s="231"/>
      <c r="Q4556" s="231"/>
      <c r="R4556" s="231"/>
      <c r="S4556" s="231"/>
      <c r="T4556" s="231"/>
    </row>
    <row r="4557">
      <c r="A4557" s="257" t="str">
        <v>16800039000115</v>
      </c>
      <c r="B4557" s="257" t="str">
        <v>168000390001</v>
      </c>
      <c r="C4557" s="257" t="str">
        <v>蕉下 21穹顶系列双面保暖渔夫帽</v>
      </c>
      <c r="D4557" s="257"/>
      <c r="E4557" s="257"/>
      <c r="F4557" s="257" t="str">
        <v>茶墨黑/深绛蓝</v>
      </c>
      <c r="G4557" s="231"/>
      <c r="H4557" s="231"/>
      <c r="I4557" s="231"/>
      <c r="J4557" s="231"/>
      <c r="K4557" s="231"/>
      <c r="L4557" s="231"/>
      <c r="M4557" s="231"/>
      <c r="N4557" s="231"/>
      <c r="O4557" s="231"/>
      <c r="P4557" s="231"/>
      <c r="Q4557" s="231"/>
      <c r="R4557" s="231"/>
      <c r="S4557" s="231"/>
      <c r="T4557" s="231"/>
    </row>
    <row r="4558">
      <c r="A4558" s="257" t="str">
        <v>1680003900016</v>
      </c>
      <c r="B4558" s="257" t="str">
        <v>168000390001</v>
      </c>
      <c r="C4558" s="257" t="str">
        <v>蕉下 21穹顶系列双面保暖渔夫帽</v>
      </c>
      <c r="D4558" s="257"/>
      <c r="E4558" s="257"/>
      <c r="F4558" s="257" t="str">
        <v>雾语蓝/奶雾黄</v>
      </c>
      <c r="G4558" s="231"/>
      <c r="H4558" s="231"/>
      <c r="I4558" s="231"/>
      <c r="J4558" s="231"/>
      <c r="K4558" s="231"/>
      <c r="L4558" s="231"/>
      <c r="M4558" s="231"/>
      <c r="N4558" s="231"/>
      <c r="O4558" s="231"/>
      <c r="P4558" s="231"/>
      <c r="Q4558" s="231"/>
      <c r="R4558" s="231"/>
      <c r="S4558" s="231"/>
      <c r="T4558" s="231"/>
    </row>
    <row r="4559">
      <c r="A4559" s="257" t="str">
        <v>16800039000113</v>
      </c>
      <c r="B4559" s="257" t="str">
        <v>168000390001</v>
      </c>
      <c r="C4559" s="257" t="str">
        <v>蕉下 21穹顶系列双面保暖渔夫帽</v>
      </c>
      <c r="D4559" s="257"/>
      <c r="E4559" s="257"/>
      <c r="F4559" s="257" t="str">
        <v>雾霭黄/奶雾黄</v>
      </c>
      <c r="G4559" s="231"/>
      <c r="H4559" s="231"/>
      <c r="I4559" s="231"/>
      <c r="J4559" s="231"/>
      <c r="K4559" s="231"/>
      <c r="L4559" s="231"/>
      <c r="M4559" s="231"/>
      <c r="N4559" s="231"/>
      <c r="O4559" s="231"/>
      <c r="P4559" s="231"/>
      <c r="Q4559" s="231"/>
      <c r="R4559" s="231"/>
      <c r="S4559" s="231"/>
      <c r="T4559" s="231"/>
    </row>
    <row r="4560">
      <c r="A4560" s="257" t="str">
        <v>16800039000215</v>
      </c>
      <c r="B4560" s="257" t="str">
        <v>168000390002</v>
      </c>
      <c r="C4560" s="257" t="str">
        <v>蕉下 21穹顶系列羊毛保暖渔夫帽</v>
      </c>
      <c r="D4560" s="257"/>
      <c r="E4560" s="257"/>
      <c r="F4560" s="257" t="str">
        <v>茶墨黑</v>
      </c>
      <c r="G4560" s="231"/>
      <c r="H4560" s="231"/>
      <c r="I4560" s="231"/>
      <c r="J4560" s="231"/>
      <c r="K4560" s="231"/>
      <c r="L4560" s="231"/>
      <c r="M4560" s="231"/>
      <c r="N4560" s="231"/>
      <c r="O4560" s="231"/>
      <c r="P4560" s="231"/>
      <c r="Q4560" s="231"/>
      <c r="R4560" s="231"/>
      <c r="S4560" s="231"/>
      <c r="T4560" s="231"/>
    </row>
    <row r="4561">
      <c r="A4561" s="257" t="str">
        <v>16800039000219</v>
      </c>
      <c r="B4561" s="257" t="str">
        <v>168000390002</v>
      </c>
      <c r="C4561" s="257" t="str">
        <v>蕉下 21穹顶系列羊毛保暖渔夫帽</v>
      </c>
      <c r="D4561" s="257"/>
      <c r="E4561" s="257"/>
      <c r="F4561" s="257" t="str">
        <v>暮日橘</v>
      </c>
      <c r="G4561" s="231"/>
      <c r="H4561" s="231"/>
      <c r="I4561" s="231"/>
      <c r="J4561" s="231"/>
      <c r="K4561" s="231"/>
      <c r="L4561" s="231"/>
      <c r="M4561" s="231"/>
      <c r="N4561" s="231"/>
      <c r="O4561" s="231"/>
      <c r="P4561" s="231"/>
      <c r="Q4561" s="231"/>
      <c r="R4561" s="231"/>
      <c r="S4561" s="231"/>
      <c r="T4561" s="231"/>
    </row>
    <row r="4562">
      <c r="A4562" s="257" t="str">
        <v>16800039000216</v>
      </c>
      <c r="B4562" s="257" t="str">
        <v>168000390002</v>
      </c>
      <c r="C4562" s="257" t="str">
        <v>蕉下 21穹顶系列羊毛保暖渔夫帽</v>
      </c>
      <c r="D4562" s="257"/>
      <c r="E4562" s="257"/>
      <c r="F4562" s="257" t="str">
        <v>暖雾咖</v>
      </c>
      <c r="G4562" s="231"/>
      <c r="H4562" s="231"/>
      <c r="I4562" s="231"/>
      <c r="J4562" s="231"/>
      <c r="K4562" s="231"/>
      <c r="L4562" s="231"/>
      <c r="M4562" s="231"/>
      <c r="N4562" s="231"/>
      <c r="O4562" s="231"/>
      <c r="P4562" s="231"/>
      <c r="Q4562" s="231"/>
      <c r="R4562" s="231"/>
      <c r="S4562" s="231"/>
      <c r="T4562" s="231"/>
    </row>
    <row r="4563">
      <c r="A4563" s="257" t="str">
        <v>9999000048-1</v>
      </c>
      <c r="B4563" s="257" t="str">
        <v>9999000048</v>
      </c>
      <c r="C4563" s="257" t="str">
        <v>ATM安心包收纳盒</v>
      </c>
      <c r="D4563" s="257"/>
      <c r="E4563" s="257"/>
      <c r="F4563" s="257" t="str">
        <v>中号</v>
      </c>
      <c r="G4563" s="231"/>
      <c r="H4563" s="231"/>
      <c r="I4563" s="231"/>
      <c r="J4563" s="231"/>
      <c r="K4563" s="231"/>
      <c r="L4563" s="231"/>
      <c r="M4563" s="231"/>
      <c r="N4563" s="231"/>
      <c r="O4563" s="231"/>
      <c r="P4563" s="231"/>
      <c r="Q4563" s="231"/>
      <c r="R4563" s="231"/>
      <c r="S4563" s="231"/>
      <c r="T4563" s="231"/>
    </row>
    <row r="4564">
      <c r="A4564" s="257" t="str">
        <v>9999000048-2</v>
      </c>
      <c r="B4564" s="257" t="str">
        <v>9999000048</v>
      </c>
      <c r="C4564" s="257" t="str">
        <v>ATM安心包收纳盒</v>
      </c>
      <c r="D4564" s="257"/>
      <c r="E4564" s="257"/>
      <c r="F4564" s="257" t="str">
        <v>大号</v>
      </c>
      <c r="G4564" s="231"/>
      <c r="H4564" s="231"/>
      <c r="I4564" s="231"/>
      <c r="J4564" s="231"/>
      <c r="K4564" s="231"/>
      <c r="L4564" s="231"/>
      <c r="M4564" s="231"/>
      <c r="N4564" s="231"/>
      <c r="O4564" s="231"/>
      <c r="P4564" s="231"/>
      <c r="Q4564" s="231"/>
      <c r="R4564" s="231"/>
      <c r="S4564" s="231"/>
      <c r="T4564" s="231"/>
    </row>
    <row r="4565">
      <c r="A4565" s="257" t="str">
        <v>118000220001004101</v>
      </c>
      <c r="B4565" s="257" t="str">
        <v>118000220001004</v>
      </c>
      <c r="C4565" s="257" t="str">
        <v>【仅限线下门店采购】Z2GO&amp;CO. 日抛中筒袜-Aplus版（20双装）</v>
      </c>
      <c r="D4565" s="257"/>
      <c r="E4565" s="257"/>
      <c r="F4565" s="257" t="str">
        <v>白色/男款</v>
      </c>
      <c r="G4565" s="231"/>
      <c r="H4565" s="231"/>
      <c r="I4565" s="231"/>
      <c r="J4565" s="231"/>
      <c r="K4565" s="231"/>
      <c r="L4565" s="231"/>
      <c r="M4565" s="231"/>
      <c r="N4565" s="231"/>
      <c r="O4565" s="231"/>
      <c r="P4565" s="231"/>
      <c r="Q4565" s="231"/>
      <c r="R4565" s="231"/>
      <c r="S4565" s="231"/>
      <c r="T4565" s="231"/>
    </row>
    <row r="4566">
      <c r="A4566" s="257" t="str">
        <v>118000220001004102</v>
      </c>
      <c r="B4566" s="257" t="str">
        <v>118000220001004</v>
      </c>
      <c r="C4566" s="257" t="str">
        <v>【仅限线下门店采购】Z2GO&amp;CO. 日抛中筒袜-Aplus版（20双装）</v>
      </c>
      <c r="D4566" s="257"/>
      <c r="E4566" s="257"/>
      <c r="F4566" s="257" t="str">
        <v>白色/女款</v>
      </c>
      <c r="G4566" s="231"/>
      <c r="H4566" s="231"/>
      <c r="I4566" s="231"/>
      <c r="J4566" s="231"/>
      <c r="K4566" s="231"/>
      <c r="L4566" s="231"/>
      <c r="M4566" s="231"/>
      <c r="N4566" s="231"/>
      <c r="O4566" s="231"/>
      <c r="P4566" s="231"/>
      <c r="Q4566" s="231"/>
      <c r="R4566" s="231"/>
      <c r="S4566" s="231"/>
      <c r="T4566" s="231"/>
    </row>
    <row r="4567">
      <c r="A4567" s="257" t="str">
        <v>11800018401002001186</v>
      </c>
      <c r="B4567" s="257" t="str">
        <v>11800018401002001</v>
      </c>
      <c r="C4567" s="257" t="str">
        <v>Z2GO&amp;CO. 防潮露营野餐垫</v>
      </c>
      <c r="D4567" s="257"/>
      <c r="E4567" s="257"/>
      <c r="F4567" s="257" t="str">
        <v>露营溯溪</v>
      </c>
      <c r="G4567" s="231"/>
      <c r="H4567" s="231"/>
      <c r="I4567" s="231"/>
      <c r="J4567" s="231"/>
      <c r="K4567" s="231"/>
      <c r="L4567" s="231"/>
      <c r="M4567" s="231"/>
      <c r="N4567" s="231"/>
      <c r="O4567" s="231"/>
      <c r="P4567" s="231"/>
      <c r="Q4567" s="231"/>
      <c r="R4567" s="231"/>
      <c r="S4567" s="231"/>
      <c r="T4567" s="231"/>
    </row>
    <row r="4568">
      <c r="A4568" s="257" t="str">
        <v>11800018401002001187</v>
      </c>
      <c r="B4568" s="257" t="str">
        <v>11800018401002001</v>
      </c>
      <c r="C4568" s="257" t="str">
        <v>Z2GO&amp;CO. 防潮露营野餐垫</v>
      </c>
      <c r="D4568" s="257"/>
      <c r="E4568" s="257"/>
      <c r="F4568" s="257" t="str">
        <v>日落满橙</v>
      </c>
      <c r="G4568" s="231"/>
      <c r="H4568" s="231"/>
      <c r="I4568" s="231"/>
      <c r="J4568" s="231"/>
      <c r="K4568" s="231"/>
      <c r="L4568" s="231"/>
      <c r="M4568" s="231"/>
      <c r="N4568" s="231"/>
      <c r="O4568" s="231"/>
      <c r="P4568" s="231"/>
      <c r="Q4568" s="231"/>
      <c r="R4568" s="231"/>
      <c r="S4568" s="231"/>
      <c r="T4568" s="231"/>
    </row>
    <row r="4569">
      <c r="A4569" s="257" t="str">
        <v>14800022900100123</v>
      </c>
      <c r="B4569" s="257" t="str">
        <v>148000229001001</v>
      </c>
      <c r="C4569" s="257" t="str">
        <v>亚朵村的茶 袋泡调味茶</v>
      </c>
      <c r="D4569" s="257"/>
      <c r="E4569" s="257"/>
      <c r="F4569" s="257" t="str">
        <v>桂花乌龙茶 3g*10包/盒</v>
      </c>
      <c r="G4569" s="231"/>
      <c r="H4569" s="231"/>
      <c r="I4569" s="231"/>
      <c r="J4569" s="231"/>
      <c r="K4569" s="231"/>
      <c r="L4569" s="231"/>
      <c r="M4569" s="231"/>
      <c r="N4569" s="231"/>
      <c r="O4569" s="231"/>
      <c r="P4569" s="231"/>
      <c r="Q4569" s="231"/>
      <c r="R4569" s="231"/>
      <c r="S4569" s="231"/>
      <c r="T4569" s="231"/>
    </row>
    <row r="4570">
      <c r="A4570" s="257" t="str">
        <v>14800022900100124</v>
      </c>
      <c r="B4570" s="257" t="str">
        <v>148000229001001</v>
      </c>
      <c r="C4570" s="257" t="str">
        <v>亚朵村的茶 袋泡调味茶</v>
      </c>
      <c r="D4570" s="257"/>
      <c r="E4570" s="257"/>
      <c r="F4570" s="257" t="str">
        <v>玫瑰红茶 3g*10包/盒</v>
      </c>
      <c r="G4570" s="231"/>
      <c r="H4570" s="231"/>
      <c r="I4570" s="231"/>
      <c r="J4570" s="231"/>
      <c r="K4570" s="231"/>
      <c r="L4570" s="231"/>
      <c r="M4570" s="231"/>
      <c r="N4570" s="231"/>
      <c r="O4570" s="231"/>
      <c r="P4570" s="231"/>
      <c r="Q4570" s="231"/>
      <c r="R4570" s="231"/>
      <c r="S4570" s="231"/>
      <c r="T4570" s="231"/>
    </row>
    <row r="4571">
      <c r="A4571" s="257" t="str">
        <v>14800022900100125</v>
      </c>
      <c r="B4571" s="257" t="str">
        <v>148000229001001</v>
      </c>
      <c r="C4571" s="257" t="str">
        <v>亚朵村的茶 袋泡调味茶</v>
      </c>
      <c r="D4571" s="257"/>
      <c r="E4571" s="257"/>
      <c r="F4571" s="257" t="str">
        <v>蜜桃乌龙茶 3g*10包/盒</v>
      </c>
      <c r="G4571" s="231"/>
      <c r="H4571" s="231"/>
      <c r="I4571" s="231"/>
      <c r="J4571" s="231"/>
      <c r="K4571" s="231"/>
      <c r="L4571" s="231"/>
      <c r="M4571" s="231"/>
      <c r="N4571" s="231"/>
      <c r="O4571" s="231"/>
      <c r="P4571" s="231"/>
      <c r="Q4571" s="231"/>
      <c r="R4571" s="231"/>
      <c r="S4571" s="231"/>
      <c r="T4571" s="231"/>
    </row>
    <row r="4572">
      <c r="A4572" s="257" t="str">
        <v>14800022900100126</v>
      </c>
      <c r="B4572" s="257" t="str">
        <v>148000229001001</v>
      </c>
      <c r="C4572" s="257" t="str">
        <v>亚朵村的茶 袋泡调味茶</v>
      </c>
      <c r="D4572" s="257"/>
      <c r="E4572" s="257"/>
      <c r="F4572" s="257" t="str">
        <v>柑橘绿茶 3g*10包/盒</v>
      </c>
      <c r="G4572" s="231"/>
      <c r="H4572" s="231"/>
      <c r="I4572" s="231"/>
      <c r="J4572" s="231"/>
      <c r="K4572" s="231"/>
      <c r="L4572" s="231"/>
      <c r="M4572" s="231"/>
      <c r="N4572" s="231"/>
      <c r="O4572" s="231"/>
      <c r="P4572" s="231"/>
      <c r="Q4572" s="231"/>
      <c r="R4572" s="231"/>
      <c r="S4572" s="231"/>
      <c r="T4572" s="231"/>
    </row>
    <row r="4573">
      <c r="A4573" s="257" t="str">
        <v>16800018301001003128</v>
      </c>
      <c r="B4573" s="257" t="str">
        <v>16800018301001003</v>
      </c>
      <c r="C4573" s="257" t="str">
        <v>麦瑞克动感单车 绝影S03</v>
      </c>
      <c r="D4573" s="257"/>
      <c r="E4573" s="257"/>
      <c r="F4573" s="257" t="str">
        <v>白色</v>
      </c>
      <c r="G4573" s="231"/>
      <c r="H4573" s="231"/>
      <c r="I4573" s="231"/>
      <c r="J4573" s="231"/>
      <c r="K4573" s="231"/>
      <c r="L4573" s="231"/>
      <c r="M4573" s="231"/>
      <c r="N4573" s="231"/>
      <c r="O4573" s="231"/>
      <c r="P4573" s="231"/>
      <c r="Q4573" s="231"/>
      <c r="R4573" s="231"/>
      <c r="S4573" s="231"/>
      <c r="T4573" s="231"/>
    </row>
    <row r="4574">
      <c r="A4574" s="257" t="str">
        <v>16800019900201022</v>
      </c>
      <c r="B4574" s="257" t="str">
        <v>168000199002010</v>
      </c>
      <c r="C4574" s="257" t="str">
        <v>质零智能温控电热暖水袋N0</v>
      </c>
      <c r="D4574" s="257"/>
      <c r="E4574" s="257"/>
      <c r="F4574" s="257" t="str">
        <v>热水袋+防爆充电器</v>
      </c>
      <c r="G4574" s="231"/>
      <c r="H4574" s="231"/>
      <c r="I4574" s="231"/>
      <c r="J4574" s="231"/>
      <c r="K4574" s="231"/>
      <c r="L4574" s="231"/>
      <c r="M4574" s="231"/>
      <c r="N4574" s="231"/>
      <c r="O4574" s="231"/>
      <c r="P4574" s="231"/>
      <c r="Q4574" s="231"/>
      <c r="R4574" s="231"/>
      <c r="S4574" s="231"/>
      <c r="T4574" s="231"/>
    </row>
    <row r="4575">
      <c r="A4575" s="257" t="str">
        <v>168000199002010205</v>
      </c>
      <c r="B4575" s="257" t="str">
        <v>168000199002010</v>
      </c>
      <c r="C4575" s="257" t="str">
        <v>质零智能温控电热暖水袋N0</v>
      </c>
      <c r="D4575" s="257"/>
      <c r="E4575" s="257"/>
      <c r="F4575" s="257" t="str">
        <v>热水袋+防爆充电器+插手袋</v>
      </c>
      <c r="G4575" s="231"/>
      <c r="H4575" s="231"/>
      <c r="I4575" s="231"/>
      <c r="J4575" s="231"/>
      <c r="K4575" s="231"/>
      <c r="L4575" s="231"/>
      <c r="M4575" s="231"/>
      <c r="N4575" s="231"/>
      <c r="O4575" s="231"/>
      <c r="P4575" s="231"/>
      <c r="Q4575" s="231"/>
      <c r="R4575" s="231"/>
      <c r="S4575" s="231"/>
      <c r="T4575" s="231"/>
    </row>
    <row r="4576">
      <c r="A4576" s="257" t="str">
        <v>168000199002010206</v>
      </c>
      <c r="B4576" s="257" t="str">
        <v>168000199002010</v>
      </c>
      <c r="C4576" s="257" t="str">
        <v>质零智能温控电热暖水袋N0</v>
      </c>
      <c r="D4576" s="257"/>
      <c r="E4576" s="257"/>
      <c r="F4576" s="257" t="str">
        <v>热水袋+防爆充电器+腰带</v>
      </c>
      <c r="G4576" s="231"/>
      <c r="H4576" s="231"/>
      <c r="I4576" s="231"/>
      <c r="J4576" s="231"/>
      <c r="K4576" s="231"/>
      <c r="L4576" s="231"/>
      <c r="M4576" s="231"/>
      <c r="N4576" s="231"/>
      <c r="O4576" s="231"/>
      <c r="P4576" s="231"/>
      <c r="Q4576" s="231"/>
      <c r="R4576" s="231"/>
      <c r="S4576" s="231"/>
      <c r="T4576" s="231"/>
    </row>
    <row r="4577">
      <c r="A4577" s="257" t="str">
        <v>168000199002010207</v>
      </c>
      <c r="B4577" s="257" t="str">
        <v>168000199002010</v>
      </c>
      <c r="C4577" s="257" t="str">
        <v>质零智能温控电热暖水袋N0</v>
      </c>
      <c r="D4577" s="257"/>
      <c r="E4577" s="257"/>
      <c r="F4577" s="257" t="str">
        <v>热水袋+防爆充电器+腰带&amp;插手袋</v>
      </c>
      <c r="G4577" s="231"/>
      <c r="H4577" s="231"/>
      <c r="I4577" s="231"/>
      <c r="J4577" s="231"/>
      <c r="K4577" s="231"/>
      <c r="L4577" s="231"/>
      <c r="M4577" s="231"/>
      <c r="N4577" s="231"/>
      <c r="O4577" s="231"/>
      <c r="P4577" s="231"/>
      <c r="Q4577" s="231"/>
      <c r="R4577" s="231"/>
      <c r="S4577" s="231"/>
      <c r="T4577" s="231"/>
    </row>
    <row r="4578">
      <c r="A4578" s="257" t="str">
        <v>16800019900201122</v>
      </c>
      <c r="B4578" s="257" t="str">
        <v>168000199002011</v>
      </c>
      <c r="C4578" s="257" t="str">
        <v>质零智能温控艾绒电暖宝</v>
      </c>
      <c r="D4578" s="257"/>
      <c r="E4578" s="257"/>
      <c r="F4578" s="257" t="str">
        <v>浅灰色</v>
      </c>
      <c r="G4578" s="231"/>
      <c r="H4578" s="231"/>
      <c r="I4578" s="231"/>
      <c r="J4578" s="231"/>
      <c r="K4578" s="231"/>
      <c r="L4578" s="231"/>
      <c r="M4578" s="231"/>
      <c r="N4578" s="231"/>
      <c r="O4578" s="231"/>
      <c r="P4578" s="231"/>
      <c r="Q4578" s="231"/>
      <c r="R4578" s="231"/>
      <c r="S4578" s="231"/>
      <c r="T4578" s="231"/>
    </row>
    <row r="4579">
      <c r="A4579" s="257" t="str">
        <v>16800019900201232</v>
      </c>
      <c r="B4579" s="257" t="str">
        <v>168000199002012</v>
      </c>
      <c r="C4579" s="257" t="str">
        <v>质零恒温暖手桌垫T1</v>
      </c>
      <c r="D4579" s="257"/>
      <c r="E4579" s="257"/>
      <c r="F4579" s="257" t="str">
        <v>云彬绿</v>
      </c>
      <c r="G4579" s="231"/>
      <c r="H4579" s="231"/>
      <c r="I4579" s="231"/>
      <c r="J4579" s="231"/>
      <c r="K4579" s="231"/>
      <c r="L4579" s="231"/>
      <c r="M4579" s="231"/>
      <c r="N4579" s="231"/>
      <c r="O4579" s="231"/>
      <c r="P4579" s="231"/>
      <c r="Q4579" s="231"/>
      <c r="R4579" s="231"/>
      <c r="S4579" s="231"/>
      <c r="T4579" s="231"/>
    </row>
    <row r="4580">
      <c r="A4580" s="257" t="str">
        <v>168000199002012128</v>
      </c>
      <c r="B4580" s="257" t="str">
        <v>168000199002012</v>
      </c>
      <c r="C4580" s="257" t="str">
        <v>质零恒温暖手桌垫T1</v>
      </c>
      <c r="D4580" s="257"/>
      <c r="E4580" s="257"/>
      <c r="F4580" s="257" t="str">
        <v>雪山白</v>
      </c>
      <c r="G4580" s="231"/>
      <c r="H4580" s="231"/>
      <c r="I4580" s="231"/>
      <c r="J4580" s="231"/>
      <c r="K4580" s="231"/>
      <c r="L4580" s="231"/>
      <c r="M4580" s="231"/>
      <c r="N4580" s="231"/>
      <c r="O4580" s="231"/>
      <c r="P4580" s="231"/>
      <c r="Q4580" s="231"/>
      <c r="R4580" s="231"/>
      <c r="S4580" s="231"/>
      <c r="T4580" s="231"/>
    </row>
    <row r="4581">
      <c r="A4581" s="257" t="str">
        <v>16800019900201322</v>
      </c>
      <c r="B4581" s="257" t="str">
        <v>168000199002013</v>
      </c>
      <c r="C4581" s="257" t="str">
        <v>质零恒温烘鞋器X1</v>
      </c>
      <c r="D4581" s="257"/>
      <c r="E4581" s="257"/>
      <c r="F4581" s="257" t="str">
        <v>默认</v>
      </c>
      <c r="G4581" s="231"/>
      <c r="H4581" s="231"/>
      <c r="I4581" s="231"/>
      <c r="J4581" s="231"/>
      <c r="K4581" s="231"/>
      <c r="L4581" s="231"/>
      <c r="M4581" s="231"/>
      <c r="N4581" s="231"/>
      <c r="O4581" s="231"/>
      <c r="P4581" s="231"/>
      <c r="Q4581" s="231"/>
      <c r="R4581" s="231"/>
      <c r="S4581" s="231"/>
      <c r="T4581" s="231"/>
    </row>
    <row r="4582">
      <c r="A4582" s="257" t="str">
        <v>1680003030041</v>
      </c>
      <c r="B4582" s="257" t="str">
        <v>168000303004</v>
      </c>
      <c r="C4582" s="257" t="str">
        <v>博堡沁润圆形油瓶</v>
      </c>
      <c r="D4582" s="257"/>
      <c r="E4582" s="257"/>
      <c r="F4582" s="257" t="str">
        <v>默认</v>
      </c>
      <c r="G4582" s="231"/>
      <c r="H4582" s="231"/>
      <c r="I4582" s="231"/>
      <c r="J4582" s="231"/>
      <c r="K4582" s="231"/>
      <c r="L4582" s="231"/>
      <c r="M4582" s="231"/>
      <c r="N4582" s="231"/>
      <c r="O4582" s="231"/>
      <c r="P4582" s="231"/>
      <c r="Q4582" s="231"/>
      <c r="R4582" s="231"/>
      <c r="S4582" s="231"/>
      <c r="T4582" s="231"/>
    </row>
    <row r="4583">
      <c r="A4583" s="257" t="str">
        <v>1680003030051</v>
      </c>
      <c r="B4583" s="257" t="str">
        <v>168000303005</v>
      </c>
      <c r="C4583" s="257" t="str">
        <v>博堡拾味旋转调料瓶套装</v>
      </c>
      <c r="D4583" s="257"/>
      <c r="E4583" s="257"/>
      <c r="F4583" s="257" t="str">
        <v>默认</v>
      </c>
      <c r="G4583" s="231"/>
      <c r="H4583" s="231"/>
      <c r="I4583" s="231"/>
      <c r="J4583" s="231"/>
      <c r="K4583" s="231"/>
      <c r="L4583" s="231"/>
      <c r="M4583" s="231"/>
      <c r="N4583" s="231"/>
      <c r="O4583" s="231"/>
      <c r="P4583" s="231"/>
      <c r="Q4583" s="231"/>
      <c r="R4583" s="231"/>
      <c r="S4583" s="231"/>
      <c r="T4583" s="231"/>
    </row>
    <row r="4584">
      <c r="A4584" s="257" t="str">
        <v>1680003030061</v>
      </c>
      <c r="B4584" s="257" t="str">
        <v>168000303006</v>
      </c>
      <c r="C4584" s="257" t="str">
        <v>博堡油醋调料套装</v>
      </c>
      <c r="D4584" s="257"/>
      <c r="E4584" s="257"/>
      <c r="F4584" s="257" t="str">
        <v>默认</v>
      </c>
      <c r="G4584" s="231"/>
      <c r="H4584" s="231"/>
      <c r="I4584" s="231"/>
      <c r="J4584" s="231"/>
      <c r="K4584" s="231"/>
      <c r="L4584" s="231"/>
      <c r="M4584" s="231"/>
      <c r="N4584" s="231"/>
      <c r="O4584" s="231"/>
      <c r="P4584" s="231"/>
      <c r="Q4584" s="231"/>
      <c r="R4584" s="231"/>
      <c r="S4584" s="231"/>
      <c r="T4584" s="231"/>
    </row>
    <row r="4585">
      <c r="A4585" s="257" t="str">
        <v>1680003030071</v>
      </c>
      <c r="B4585" s="257" t="str">
        <v>168000303007</v>
      </c>
      <c r="C4585" s="257" t="str">
        <v>博堡厨房工具五件套</v>
      </c>
      <c r="D4585" s="257"/>
      <c r="E4585" s="257"/>
      <c r="F4585" s="257" t="str">
        <v>默认</v>
      </c>
      <c r="G4585" s="231"/>
      <c r="H4585" s="231"/>
      <c r="I4585" s="231"/>
      <c r="J4585" s="231"/>
      <c r="K4585" s="231"/>
      <c r="L4585" s="231"/>
      <c r="M4585" s="231"/>
      <c r="N4585" s="231"/>
      <c r="O4585" s="231"/>
      <c r="P4585" s="231"/>
      <c r="Q4585" s="231"/>
      <c r="R4585" s="231"/>
      <c r="S4585" s="231"/>
      <c r="T4585" s="231"/>
    </row>
    <row r="4586">
      <c r="A4586" s="257" t="str">
        <v>1680003030081</v>
      </c>
      <c r="B4586" s="257" t="str">
        <v>168000303008</v>
      </c>
      <c r="C4586" s="257" t="str">
        <v>博堡多用零食盘组合套装</v>
      </c>
      <c r="D4586" s="257"/>
      <c r="E4586" s="257"/>
      <c r="F4586" s="257" t="str">
        <v>默认</v>
      </c>
      <c r="G4586" s="231"/>
      <c r="H4586" s="231"/>
      <c r="I4586" s="231"/>
      <c r="J4586" s="231"/>
      <c r="K4586" s="231"/>
      <c r="L4586" s="231"/>
      <c r="M4586" s="231"/>
      <c r="N4586" s="231"/>
      <c r="O4586" s="231"/>
      <c r="P4586" s="231"/>
      <c r="Q4586" s="231"/>
      <c r="R4586" s="231"/>
      <c r="S4586" s="231"/>
      <c r="T4586" s="231"/>
    </row>
    <row r="4587">
      <c r="A4587" s="257" t="str">
        <v>1680003030091</v>
      </c>
      <c r="B4587" s="257" t="str">
        <v>168000303009</v>
      </c>
      <c r="C4587" s="257" t="str">
        <v>博堡膳品陶瓷碗筷套装</v>
      </c>
      <c r="D4587" s="257"/>
      <c r="E4587" s="257"/>
      <c r="F4587" s="257" t="str">
        <v>默认</v>
      </c>
      <c r="G4587" s="231"/>
      <c r="H4587" s="231"/>
      <c r="I4587" s="231"/>
      <c r="J4587" s="231"/>
      <c r="K4587" s="231"/>
      <c r="L4587" s="231"/>
      <c r="M4587" s="231"/>
      <c r="N4587" s="231"/>
      <c r="O4587" s="231"/>
      <c r="P4587" s="231"/>
      <c r="Q4587" s="231"/>
      <c r="R4587" s="231"/>
      <c r="S4587" s="231"/>
      <c r="T4587" s="231"/>
    </row>
    <row r="4588">
      <c r="A4588" s="257" t="str">
        <v>1180003370011094</v>
      </c>
      <c r="B4588" s="257" t="str">
        <v>118000337001</v>
      </c>
      <c r="C4588" s="257" t="str">
        <v>Z2GO&amp;CO.前开盖行李箱</v>
      </c>
      <c r="D4588" s="257"/>
      <c r="E4588" s="257"/>
      <c r="F4588" s="257" t="str">
        <v>颜色:矿石黑,尺寸:20寸</v>
      </c>
      <c r="G4588" s="231"/>
      <c r="H4588" s="231"/>
      <c r="I4588" s="231"/>
      <c r="J4588" s="231"/>
      <c r="K4588" s="231"/>
      <c r="L4588" s="231"/>
      <c r="M4588" s="231"/>
      <c r="N4588" s="231"/>
      <c r="O4588" s="231"/>
      <c r="P4588" s="231"/>
      <c r="Q4588" s="231"/>
      <c r="R4588" s="231"/>
      <c r="S4588" s="231"/>
      <c r="T4588" s="231"/>
    </row>
    <row r="4589">
      <c r="A4589" s="257" t="str">
        <v>1180003370011084</v>
      </c>
      <c r="B4589" s="257" t="str">
        <v>118000337001</v>
      </c>
      <c r="C4589" s="257" t="str">
        <v>Z2GO&amp;CO.前开盖行李箱</v>
      </c>
      <c r="D4589" s="257"/>
      <c r="E4589" s="257"/>
      <c r="F4589" s="257" t="str">
        <v>颜色:云海白,尺寸:20寸</v>
      </c>
      <c r="G4589" s="231"/>
      <c r="H4589" s="231"/>
      <c r="I4589" s="231"/>
      <c r="J4589" s="231"/>
      <c r="K4589" s="231"/>
      <c r="L4589" s="231"/>
      <c r="M4589" s="231"/>
      <c r="N4589" s="231"/>
      <c r="O4589" s="231"/>
      <c r="P4589" s="231"/>
      <c r="Q4589" s="231"/>
      <c r="R4589" s="231"/>
      <c r="S4589" s="231"/>
      <c r="T4589" s="231"/>
    </row>
    <row r="4590">
      <c r="A4590" s="257" t="str">
        <v>1180003370011074</v>
      </c>
      <c r="B4590" s="257" t="str">
        <v>118000337001</v>
      </c>
      <c r="C4590" s="257" t="str">
        <v>Z2GO&amp;CO.前开盖行李箱</v>
      </c>
      <c r="D4590" s="257"/>
      <c r="E4590" s="257"/>
      <c r="F4590" s="257" t="str">
        <v>丛林绿 20寸</v>
      </c>
      <c r="G4590" s="231"/>
      <c r="H4590" s="231"/>
      <c r="I4590" s="231"/>
      <c r="J4590" s="231"/>
      <c r="K4590" s="231"/>
      <c r="L4590" s="231"/>
      <c r="M4590" s="231"/>
      <c r="N4590" s="231"/>
      <c r="O4590" s="231"/>
      <c r="P4590" s="231"/>
      <c r="Q4590" s="231"/>
      <c r="R4590" s="231"/>
      <c r="S4590" s="231"/>
      <c r="T4590" s="231"/>
    </row>
    <row r="4591">
      <c r="A4591" s="257" t="str">
        <v>1180003370011114</v>
      </c>
      <c r="B4591" s="257" t="str">
        <v>118000337001</v>
      </c>
      <c r="C4591" s="257" t="str">
        <v>Z2GO&amp;CO.前开盖行李箱</v>
      </c>
      <c r="D4591" s="257"/>
      <c r="E4591" s="257"/>
      <c r="F4591" s="257" t="str">
        <v>隐匿砂 20寸</v>
      </c>
      <c r="G4591" s="231"/>
      <c r="H4591" s="231"/>
      <c r="I4591" s="231"/>
      <c r="J4591" s="231"/>
      <c r="K4591" s="231"/>
      <c r="L4591" s="231"/>
      <c r="M4591" s="231"/>
      <c r="N4591" s="231"/>
      <c r="O4591" s="231"/>
      <c r="P4591" s="231"/>
      <c r="Q4591" s="231"/>
      <c r="R4591" s="231"/>
      <c r="S4591" s="231"/>
      <c r="T4591" s="231"/>
    </row>
    <row r="4592">
      <c r="A4592" s="257" t="str">
        <v>11800033700110950</v>
      </c>
      <c r="B4592" s="257" t="str">
        <v>118000337001</v>
      </c>
      <c r="C4592" s="257" t="str">
        <v>Z2GO&amp;CO.前开盖行李箱</v>
      </c>
      <c r="D4592" s="257"/>
      <c r="E4592" s="257"/>
      <c r="F4592" s="257" t="str">
        <v>矿石黑 16寸</v>
      </c>
      <c r="G4592" s="231"/>
      <c r="H4592" s="231"/>
      <c r="I4592" s="231"/>
      <c r="J4592" s="231"/>
      <c r="K4592" s="231"/>
      <c r="L4592" s="231"/>
      <c r="M4592" s="231"/>
      <c r="N4592" s="231"/>
      <c r="O4592" s="231"/>
      <c r="P4592" s="231"/>
      <c r="Q4592" s="231"/>
      <c r="R4592" s="231"/>
      <c r="S4592" s="231"/>
      <c r="T4592" s="231"/>
    </row>
    <row r="4593">
      <c r="A4593" s="257" t="str">
        <v>11800033700110850</v>
      </c>
      <c r="B4593" s="257" t="str">
        <v>118000337001</v>
      </c>
      <c r="C4593" s="257" t="str">
        <v>Z2GO&amp;CO.前开盖行李箱</v>
      </c>
      <c r="D4593" s="257"/>
      <c r="E4593" s="257"/>
      <c r="F4593" s="257" t="str">
        <v>云海白 16寸</v>
      </c>
      <c r="G4593" s="231"/>
      <c r="H4593" s="231"/>
      <c r="I4593" s="231"/>
      <c r="J4593" s="231"/>
      <c r="K4593" s="231"/>
      <c r="L4593" s="231"/>
      <c r="M4593" s="231"/>
      <c r="N4593" s="231"/>
      <c r="O4593" s="231"/>
      <c r="P4593" s="231"/>
      <c r="Q4593" s="231"/>
      <c r="R4593" s="231"/>
      <c r="S4593" s="231"/>
      <c r="T4593" s="231"/>
    </row>
    <row r="4594">
      <c r="A4594" s="257" t="str">
        <v>11800033700110750</v>
      </c>
      <c r="B4594" s="257" t="str">
        <v>118000337001</v>
      </c>
      <c r="C4594" s="257" t="str">
        <v>Z2GO&amp;CO.前开盖行李箱</v>
      </c>
      <c r="D4594" s="257"/>
      <c r="E4594" s="257"/>
      <c r="F4594" s="257" t="str">
        <v>丛林绿 16寸</v>
      </c>
      <c r="G4594" s="231"/>
      <c r="H4594" s="231"/>
      <c r="I4594" s="231"/>
      <c r="J4594" s="231"/>
      <c r="K4594" s="231"/>
      <c r="L4594" s="231"/>
      <c r="M4594" s="231"/>
      <c r="N4594" s="231"/>
      <c r="O4594" s="231"/>
      <c r="P4594" s="231"/>
      <c r="Q4594" s="231"/>
      <c r="R4594" s="231"/>
      <c r="S4594" s="231"/>
      <c r="T4594" s="231"/>
    </row>
    <row r="4595">
      <c r="A4595" s="257" t="str">
        <v>11800033700111150</v>
      </c>
      <c r="B4595" s="257" t="str">
        <v>118000337001</v>
      </c>
      <c r="C4595" s="257" t="str">
        <v>Z2GO&amp;CO.前开盖行李箱</v>
      </c>
      <c r="D4595" s="257"/>
      <c r="E4595" s="257"/>
      <c r="F4595" s="257" t="str">
        <v>隐匿砂 16寸</v>
      </c>
      <c r="G4595" s="231"/>
      <c r="H4595" s="231"/>
      <c r="I4595" s="231"/>
      <c r="J4595" s="231"/>
      <c r="K4595" s="231"/>
      <c r="L4595" s="231"/>
      <c r="M4595" s="231"/>
      <c r="N4595" s="231"/>
      <c r="O4595" s="231"/>
      <c r="P4595" s="231"/>
      <c r="Q4595" s="231"/>
      <c r="R4595" s="231"/>
      <c r="S4595" s="231"/>
      <c r="T4595" s="231"/>
    </row>
    <row r="4596">
      <c r="A4596" s="257" t="str">
        <v>11800033700111350</v>
      </c>
      <c r="B4596" s="257" t="str">
        <v>118000337001</v>
      </c>
      <c r="C4596" s="257" t="str">
        <v>Z2GO&amp;CO.前开盖行李箱</v>
      </c>
      <c r="D4596" s="257"/>
      <c r="E4596" s="257"/>
      <c r="F4596" s="257" t="str">
        <v>芥末黄 16寸</v>
      </c>
      <c r="G4596" s="231"/>
      <c r="H4596" s="231"/>
      <c r="I4596" s="231"/>
      <c r="J4596" s="231"/>
      <c r="K4596" s="231"/>
      <c r="L4596" s="231"/>
      <c r="M4596" s="231"/>
      <c r="N4596" s="231"/>
      <c r="O4596" s="231"/>
      <c r="P4596" s="231"/>
      <c r="Q4596" s="231"/>
      <c r="R4596" s="231"/>
      <c r="S4596" s="231"/>
      <c r="T4596" s="231"/>
    </row>
    <row r="4597">
      <c r="A4597" s="257" t="str">
        <v>128000395001116</v>
      </c>
      <c r="B4597" s="257" t="str">
        <v>128000395001</v>
      </c>
      <c r="C4597" s="257" t="str">
        <v>亚朵星球 新春限定礼盒 5款礼盒 随心挑选</v>
      </c>
      <c r="D4597" s="257"/>
      <c r="E4597" s="257"/>
      <c r="F4597" s="257" t="str">
        <v>停用</v>
      </c>
      <c r="G4597" s="231"/>
      <c r="H4597" s="231"/>
      <c r="I4597" s="231"/>
      <c r="J4597" s="231"/>
      <c r="K4597" s="231"/>
      <c r="L4597" s="231"/>
      <c r="M4597" s="231"/>
      <c r="N4597" s="231"/>
      <c r="O4597" s="231"/>
      <c r="P4597" s="231"/>
      <c r="Q4597" s="231"/>
      <c r="R4597" s="231"/>
      <c r="S4597" s="231"/>
      <c r="T4597" s="231"/>
    </row>
    <row r="4598">
      <c r="A4598" s="257" t="str">
        <v>128000395001213</v>
      </c>
      <c r="B4598" s="257" t="str">
        <v>128000395001</v>
      </c>
      <c r="C4598" s="257" t="str">
        <v>亚朵星球 新春限定礼盒 5款礼盒 随心挑选</v>
      </c>
      <c r="D4598" s="257"/>
      <c r="E4598" s="257"/>
      <c r="F4598" s="257" t="str">
        <v>亚朵星球-姜姜好新年礼盒</v>
      </c>
      <c r="G4598" s="231"/>
      <c r="H4598" s="231"/>
      <c r="I4598" s="231"/>
      <c r="J4598" s="231"/>
      <c r="K4598" s="231"/>
      <c r="L4598" s="231"/>
      <c r="M4598" s="231"/>
      <c r="N4598" s="231"/>
      <c r="O4598" s="231"/>
      <c r="P4598" s="231"/>
      <c r="Q4598" s="231"/>
      <c r="R4598" s="231"/>
      <c r="S4598" s="231"/>
      <c r="T4598" s="231"/>
    </row>
    <row r="4599">
      <c r="A4599" s="257" t="str">
        <v>128000395001214</v>
      </c>
      <c r="B4599" s="257" t="str">
        <v>128000395001</v>
      </c>
      <c r="C4599" s="257" t="str">
        <v>亚朵星球 新春限定礼盒 5款礼盒 随心挑选</v>
      </c>
      <c r="D4599" s="257"/>
      <c r="E4599" s="257"/>
      <c r="F4599" s="257" t="str">
        <v>规格:Z2GO&amp;CO-暖暖轻行限定礼盒,普通系列</v>
      </c>
      <c r="G4599" s="231"/>
      <c r="H4599" s="231"/>
      <c r="I4599" s="231"/>
      <c r="J4599" s="231"/>
      <c r="K4599" s="231"/>
      <c r="L4599" s="231"/>
      <c r="M4599" s="231"/>
      <c r="N4599" s="231"/>
      <c r="O4599" s="231"/>
      <c r="P4599" s="231"/>
      <c r="Q4599" s="231"/>
      <c r="R4599" s="231"/>
      <c r="S4599" s="231"/>
      <c r="T4599" s="231"/>
    </row>
    <row r="4600">
      <c r="A4600" s="257" t="str">
        <v>128000395001215</v>
      </c>
      <c r="B4600" s="257" t="str">
        <v>128000395001</v>
      </c>
      <c r="C4600" s="257" t="str">
        <v>亚朵星球 新春限定礼盒 5款礼盒 随心挑选</v>
      </c>
      <c r="D4600" s="257"/>
      <c r="E4600" s="257"/>
      <c r="F4600" s="257" t="str">
        <v>萨和-穿梭野境假日限定香氛礼盒</v>
      </c>
      <c r="G4600" s="231"/>
      <c r="H4600" s="231"/>
      <c r="I4600" s="231"/>
      <c r="J4600" s="231"/>
      <c r="K4600" s="231"/>
      <c r="L4600" s="231"/>
      <c r="M4600" s="231"/>
      <c r="N4600" s="231"/>
      <c r="O4600" s="231"/>
      <c r="P4600" s="231"/>
      <c r="Q4600" s="231"/>
      <c r="R4600" s="231"/>
      <c r="S4600" s="231"/>
      <c r="T4600" s="231"/>
    </row>
    <row r="4601">
      <c r="A4601" s="257" t="str">
        <v>128000395001216</v>
      </c>
      <c r="B4601" s="257" t="str">
        <v>128000395001</v>
      </c>
      <c r="C4601" s="257" t="str">
        <v>亚朵星球 新春限定礼盒 5款礼盒 随心挑选</v>
      </c>
      <c r="D4601" s="257"/>
      <c r="E4601" s="257"/>
      <c r="F4601" s="257" t="str">
        <v>亚朵“茶暖杯满”冬日限定礼盒</v>
      </c>
      <c r="G4601" s="231"/>
      <c r="H4601" s="231"/>
      <c r="I4601" s="231"/>
      <c r="J4601" s="231"/>
      <c r="K4601" s="231"/>
      <c r="L4601" s="231"/>
      <c r="M4601" s="231"/>
      <c r="N4601" s="231"/>
      <c r="O4601" s="231"/>
      <c r="P4601" s="231"/>
      <c r="Q4601" s="231"/>
      <c r="R4601" s="231"/>
      <c r="S4601" s="231"/>
      <c r="T4601" s="231"/>
    </row>
    <row r="4602">
      <c r="A4602" s="257" t="str">
        <v>128000395001217</v>
      </c>
      <c r="B4602" s="257" t="str">
        <v>128000395001</v>
      </c>
      <c r="C4602" s="257" t="str">
        <v>亚朵星球 新春限定礼盒 5款礼盒 随心挑选</v>
      </c>
      <c r="D4602" s="257"/>
      <c r="E4602" s="257"/>
      <c r="F4602" s="257" t="str">
        <v>亚朵星球“随心所浴”礼盒三件套</v>
      </c>
      <c r="G4602" s="231"/>
      <c r="H4602" s="231"/>
      <c r="I4602" s="231"/>
      <c r="J4602" s="231"/>
      <c r="K4602" s="231"/>
      <c r="L4602" s="231"/>
      <c r="M4602" s="231"/>
      <c r="N4602" s="231"/>
      <c r="O4602" s="231"/>
      <c r="P4602" s="231"/>
      <c r="Q4602" s="231"/>
      <c r="R4602" s="231"/>
      <c r="S4602" s="231"/>
      <c r="T4602" s="231"/>
    </row>
    <row r="4603">
      <c r="A4603" s="257" t="str">
        <v>1710200100130</v>
      </c>
      <c r="B4603" s="257" t="str">
        <v>17102001001</v>
      </c>
      <c r="C4603" s="257" t="str">
        <v>亚朵星球姜姜好限定礼盒-礼品盒</v>
      </c>
      <c r="D4603" s="257"/>
      <c r="E4603" s="257"/>
      <c r="F4603" s="257" t="str">
        <v>彩盒</v>
      </c>
      <c r="G4603" s="231"/>
      <c r="H4603" s="231"/>
      <c r="I4603" s="231"/>
      <c r="J4603" s="231"/>
      <c r="K4603" s="231"/>
      <c r="L4603" s="231"/>
      <c r="M4603" s="231"/>
      <c r="N4603" s="231"/>
      <c r="O4603" s="231"/>
      <c r="P4603" s="231"/>
      <c r="Q4603" s="231"/>
      <c r="R4603" s="231"/>
      <c r="S4603" s="231"/>
      <c r="T4603" s="231"/>
    </row>
    <row r="4604">
      <c r="A4604" s="257" t="str">
        <v>121010030021</v>
      </c>
      <c r="B4604" s="257" t="str">
        <v>12101003002</v>
      </c>
      <c r="C4604" s="257" t="str">
        <v>亚朵星球姜姜好限定礼盒-手拎袋</v>
      </c>
      <c r="D4604" s="257"/>
      <c r="E4604" s="257"/>
      <c r="F4604" s="257" t="str">
        <v>杜邦袋</v>
      </c>
      <c r="G4604" s="231"/>
      <c r="H4604" s="231"/>
      <c r="I4604" s="231"/>
      <c r="J4604" s="231"/>
      <c r="K4604" s="231"/>
      <c r="L4604" s="231"/>
      <c r="M4604" s="231"/>
      <c r="N4604" s="231"/>
      <c r="O4604" s="231"/>
      <c r="P4604" s="231"/>
      <c r="Q4604" s="231"/>
      <c r="R4604" s="231"/>
      <c r="S4604" s="231"/>
      <c r="T4604" s="231"/>
    </row>
    <row r="4605">
      <c r="A4605" s="257" t="str">
        <v>1210100400133</v>
      </c>
      <c r="B4605" s="257" t="str">
        <v>12101004001</v>
      </c>
      <c r="C4605" s="257" t="str">
        <v>亚朵星球姜姜好限定礼盒-贺卡</v>
      </c>
      <c r="D4605" s="257"/>
      <c r="E4605" s="257"/>
      <c r="F4605" s="257" t="str">
        <v>腰封信封</v>
      </c>
      <c r="G4605" s="231"/>
      <c r="H4605" s="231"/>
      <c r="I4605" s="231"/>
      <c r="J4605" s="231"/>
      <c r="K4605" s="231"/>
      <c r="L4605" s="231"/>
      <c r="M4605" s="231"/>
      <c r="N4605" s="231"/>
      <c r="O4605" s="231"/>
      <c r="P4605" s="231"/>
      <c r="Q4605" s="231"/>
      <c r="R4605" s="231"/>
      <c r="S4605" s="231"/>
      <c r="T4605" s="231"/>
    </row>
    <row r="4606">
      <c r="A4606" s="257" t="str">
        <v>9999000049-1</v>
      </c>
      <c r="B4606" s="257" t="str">
        <v>9999000049</v>
      </c>
      <c r="C4606" s="257" t="str">
        <v>ATM透明卡套</v>
      </c>
      <c r="D4606" s="257"/>
      <c r="E4606" s="257"/>
      <c r="F4606" s="257" t="str">
        <v>A5透明卡套</v>
      </c>
      <c r="G4606" s="231"/>
      <c r="H4606" s="231"/>
      <c r="I4606" s="231"/>
      <c r="J4606" s="231"/>
      <c r="K4606" s="231"/>
      <c r="L4606" s="231"/>
      <c r="M4606" s="231"/>
      <c r="N4606" s="231"/>
      <c r="O4606" s="231"/>
      <c r="P4606" s="231"/>
      <c r="Q4606" s="231"/>
      <c r="R4606" s="231"/>
      <c r="S4606" s="231"/>
      <c r="T4606" s="231"/>
    </row>
    <row r="4607">
      <c r="A4607" s="257" t="str">
        <v>9999000070-1</v>
      </c>
      <c r="B4607" s="257" t="str">
        <v>9999000070</v>
      </c>
      <c r="C4607" s="257" t="str">
        <v>ATM-pop透明海报夹</v>
      </c>
      <c r="D4607" s="257"/>
      <c r="E4607" s="257"/>
      <c r="F4607" s="257" t="str">
        <v>pop透明海报夹</v>
      </c>
      <c r="G4607" s="231"/>
      <c r="H4607" s="231"/>
      <c r="I4607" s="231"/>
      <c r="J4607" s="231"/>
      <c r="K4607" s="231"/>
      <c r="L4607" s="231"/>
      <c r="M4607" s="231"/>
      <c r="N4607" s="231"/>
      <c r="O4607" s="231"/>
      <c r="P4607" s="231"/>
      <c r="Q4607" s="231"/>
      <c r="R4607" s="231"/>
      <c r="S4607" s="231"/>
      <c r="T4607" s="231"/>
    </row>
    <row r="4608">
      <c r="A4608" s="257" t="str">
        <v>1680003030101</v>
      </c>
      <c r="B4608" s="257" t="str">
        <v>168000303010</v>
      </c>
      <c r="C4608" s="257" t="str">
        <v>德世朗欧尚刀具五件套</v>
      </c>
      <c r="D4608" s="257"/>
      <c r="E4608" s="257"/>
      <c r="F4608" s="257" t="str">
        <v>默认</v>
      </c>
      <c r="G4608" s="231"/>
      <c r="H4608" s="231"/>
      <c r="I4608" s="231"/>
      <c r="J4608" s="231"/>
      <c r="K4608" s="231"/>
      <c r="L4608" s="231"/>
      <c r="M4608" s="231"/>
      <c r="N4608" s="231"/>
      <c r="O4608" s="231"/>
      <c r="P4608" s="231"/>
      <c r="Q4608" s="231"/>
      <c r="R4608" s="231"/>
      <c r="S4608" s="231"/>
      <c r="T4608" s="231"/>
    </row>
    <row r="4609">
      <c r="A4609" s="257" t="str">
        <v>16800030400122</v>
      </c>
      <c r="B4609" s="257" t="str">
        <v>168000304001</v>
      </c>
      <c r="C4609" s="257" t="str">
        <v>德世朗沁缘硅胶厨具四件套</v>
      </c>
      <c r="D4609" s="257"/>
      <c r="E4609" s="257"/>
      <c r="F4609" s="257" t="str">
        <v>默认</v>
      </c>
      <c r="G4609" s="231"/>
      <c r="H4609" s="231"/>
      <c r="I4609" s="231"/>
      <c r="J4609" s="231"/>
      <c r="K4609" s="231"/>
      <c r="L4609" s="231"/>
      <c r="M4609" s="231"/>
      <c r="N4609" s="231"/>
      <c r="O4609" s="231"/>
      <c r="P4609" s="231"/>
      <c r="Q4609" s="231"/>
      <c r="R4609" s="231"/>
      <c r="S4609" s="231"/>
      <c r="T4609" s="231"/>
    </row>
    <row r="4610">
      <c r="A4610" s="257" t="str">
        <v>1680003030111</v>
      </c>
      <c r="B4610" s="257" t="str">
        <v>168000303011</v>
      </c>
      <c r="C4610" s="257" t="str">
        <v>德世朗双面抗菌不锈钢菜板-时尚款</v>
      </c>
      <c r="D4610" s="257"/>
      <c r="E4610" s="257"/>
      <c r="F4610" s="257" t="str">
        <v>默认</v>
      </c>
      <c r="G4610" s="231"/>
      <c r="H4610" s="231"/>
      <c r="I4610" s="231"/>
      <c r="J4610" s="231"/>
      <c r="K4610" s="231"/>
      <c r="L4610" s="231"/>
      <c r="M4610" s="231"/>
      <c r="N4610" s="231"/>
      <c r="O4610" s="231"/>
      <c r="P4610" s="231"/>
      <c r="Q4610" s="231"/>
      <c r="R4610" s="231"/>
      <c r="S4610" s="231"/>
      <c r="T4610" s="231"/>
    </row>
    <row r="4611">
      <c r="A4611" s="257" t="str">
        <v>16800034100131</v>
      </c>
      <c r="B4611" s="257" t="str">
        <v>168000341001</v>
      </c>
      <c r="C4611" s="257" t="str">
        <v>蕉下21昼望系列可折叠墨镜</v>
      </c>
      <c r="D4611" s="257"/>
      <c r="E4611" s="257"/>
      <c r="F4611" s="257" t="str">
        <v>秋纱茶</v>
      </c>
      <c r="G4611" s="231"/>
      <c r="H4611" s="231"/>
      <c r="I4611" s="231"/>
      <c r="J4611" s="231"/>
      <c r="K4611" s="231"/>
      <c r="L4611" s="231"/>
      <c r="M4611" s="231"/>
      <c r="N4611" s="231"/>
      <c r="O4611" s="231"/>
      <c r="P4611" s="231"/>
      <c r="Q4611" s="231"/>
      <c r="R4611" s="231"/>
      <c r="S4611" s="231"/>
      <c r="T4611" s="231"/>
    </row>
    <row r="4612">
      <c r="A4612" s="257" t="str">
        <v>16800034100133</v>
      </c>
      <c r="B4612" s="257" t="str">
        <v>168000341001</v>
      </c>
      <c r="C4612" s="257" t="str">
        <v>蕉下21昼望系列可折叠墨镜</v>
      </c>
      <c r="D4612" s="257"/>
      <c r="E4612" s="257"/>
      <c r="F4612" s="257" t="str">
        <v>琥珀咖</v>
      </c>
      <c r="G4612" s="231"/>
      <c r="H4612" s="231"/>
      <c r="I4612" s="231"/>
      <c r="J4612" s="231"/>
      <c r="K4612" s="231"/>
      <c r="L4612" s="231"/>
      <c r="M4612" s="231"/>
      <c r="N4612" s="231"/>
      <c r="O4612" s="231"/>
      <c r="P4612" s="231"/>
      <c r="Q4612" s="231"/>
      <c r="R4612" s="231"/>
      <c r="S4612" s="231"/>
      <c r="T4612" s="231"/>
    </row>
    <row r="4613">
      <c r="A4613" s="257" t="str">
        <v>16800034100132</v>
      </c>
      <c r="B4613" s="257" t="str">
        <v>168000341001</v>
      </c>
      <c r="C4613" s="257" t="str">
        <v>蕉下21昼望系列可折叠墨镜</v>
      </c>
      <c r="D4613" s="257"/>
      <c r="E4613" s="257"/>
      <c r="F4613" s="257" t="str">
        <v>墨玳瑁</v>
      </c>
      <c r="G4613" s="231"/>
      <c r="H4613" s="231"/>
      <c r="I4613" s="231"/>
      <c r="J4613" s="231"/>
      <c r="K4613" s="231"/>
      <c r="L4613" s="231"/>
      <c r="M4613" s="231"/>
      <c r="N4613" s="231"/>
      <c r="O4613" s="231"/>
      <c r="P4613" s="231"/>
      <c r="Q4613" s="231"/>
      <c r="R4613" s="231"/>
      <c r="S4613" s="231"/>
      <c r="T4613" s="231"/>
    </row>
    <row r="4614">
      <c r="A4614" s="257" t="str">
        <v>16800034100232</v>
      </c>
      <c r="B4614" s="257" t="str">
        <v>168000341002</v>
      </c>
      <c r="C4614" s="257" t="str">
        <v>蕉下22昼望系列可折叠墨镜</v>
      </c>
      <c r="D4614" s="257"/>
      <c r="E4614" s="257"/>
      <c r="F4614" s="257" t="str">
        <v>墨松绿</v>
      </c>
      <c r="G4614" s="231"/>
      <c r="H4614" s="231"/>
      <c r="I4614" s="231"/>
      <c r="J4614" s="231"/>
      <c r="K4614" s="231"/>
      <c r="L4614" s="231"/>
      <c r="M4614" s="231"/>
      <c r="N4614" s="231"/>
      <c r="O4614" s="231"/>
      <c r="P4614" s="231"/>
      <c r="Q4614" s="231"/>
      <c r="R4614" s="231"/>
      <c r="S4614" s="231"/>
      <c r="T4614" s="231"/>
    </row>
    <row r="4615">
      <c r="A4615" s="257" t="str">
        <v>16800034100231</v>
      </c>
      <c r="B4615" s="257" t="str">
        <v>168000341002</v>
      </c>
      <c r="C4615" s="257" t="str">
        <v>蕉下22昼望系列可折叠墨镜</v>
      </c>
      <c r="D4615" s="257"/>
      <c r="E4615" s="257"/>
      <c r="F4615" s="257" t="str">
        <v>灰椰茶</v>
      </c>
      <c r="G4615" s="231"/>
      <c r="H4615" s="231"/>
      <c r="I4615" s="231"/>
      <c r="J4615" s="231"/>
      <c r="K4615" s="231"/>
      <c r="L4615" s="231"/>
      <c r="M4615" s="231"/>
      <c r="N4615" s="231"/>
      <c r="O4615" s="231"/>
      <c r="P4615" s="231"/>
      <c r="Q4615" s="231"/>
      <c r="R4615" s="231"/>
      <c r="S4615" s="231"/>
      <c r="T4615" s="231"/>
    </row>
    <row r="4616">
      <c r="A4616" s="257" t="str">
        <v>16800034100233</v>
      </c>
      <c r="B4616" s="257" t="str">
        <v>168000341002</v>
      </c>
      <c r="C4616" s="257" t="str">
        <v>蕉下22昼望系列可折叠墨镜</v>
      </c>
      <c r="D4616" s="257"/>
      <c r="E4616" s="257"/>
      <c r="F4616" s="257" t="str">
        <v>墨栗棕</v>
      </c>
      <c r="G4616" s="231"/>
      <c r="H4616" s="231"/>
      <c r="I4616" s="231"/>
      <c r="J4616" s="231"/>
      <c r="K4616" s="231"/>
      <c r="L4616" s="231"/>
      <c r="M4616" s="231"/>
      <c r="N4616" s="231"/>
      <c r="O4616" s="231"/>
      <c r="P4616" s="231"/>
      <c r="Q4616" s="231"/>
      <c r="R4616" s="231"/>
      <c r="S4616" s="231"/>
      <c r="T4616" s="231"/>
    </row>
    <row r="4617">
      <c r="A4617" s="257" t="str">
        <v>16800034100336</v>
      </c>
      <c r="B4617" s="257" t="str">
        <v>168000341003</v>
      </c>
      <c r="C4617" s="257" t="str">
        <v>蕉下22昼望系列透野可折叠墨镜</v>
      </c>
      <c r="D4617" s="257"/>
      <c r="E4617" s="257"/>
      <c r="F4617" s="257" t="str">
        <v>爵士黑</v>
      </c>
      <c r="G4617" s="231"/>
      <c r="H4617" s="231"/>
      <c r="I4617" s="231"/>
      <c r="J4617" s="231"/>
      <c r="K4617" s="231"/>
      <c r="L4617" s="231"/>
      <c r="M4617" s="231"/>
      <c r="N4617" s="231"/>
      <c r="O4617" s="231"/>
      <c r="P4617" s="231"/>
      <c r="Q4617" s="231"/>
      <c r="R4617" s="231"/>
      <c r="S4617" s="231"/>
      <c r="T4617" s="231"/>
    </row>
    <row r="4618">
      <c r="A4618" s="257" t="str">
        <v>16800034100331</v>
      </c>
      <c r="B4618" s="257" t="str">
        <v>168000341003</v>
      </c>
      <c r="C4618" s="257" t="str">
        <v>蕉下22昼望系列透野可折叠墨镜</v>
      </c>
      <c r="D4618" s="257"/>
      <c r="E4618" s="257"/>
      <c r="F4618" s="257" t="str">
        <v>槟椰棕</v>
      </c>
      <c r="G4618" s="231"/>
      <c r="H4618" s="231"/>
      <c r="I4618" s="231"/>
      <c r="J4618" s="231"/>
      <c r="K4618" s="231"/>
      <c r="L4618" s="231"/>
      <c r="M4618" s="231"/>
      <c r="N4618" s="231"/>
      <c r="O4618" s="231"/>
      <c r="P4618" s="231"/>
      <c r="Q4618" s="231"/>
      <c r="R4618" s="231"/>
      <c r="S4618" s="231"/>
      <c r="T4618" s="231"/>
    </row>
    <row r="4619">
      <c r="A4619" s="257" t="str">
        <v>128000269007938</v>
      </c>
      <c r="B4619" s="257" t="str">
        <v>128000269007</v>
      </c>
      <c r="C4619" s="257" t="str">
        <v>亚朵星球 强护颈记忆枕+颈椎放松枕组合装</v>
      </c>
      <c r="D4619" s="257"/>
      <c r="E4619" s="257"/>
      <c r="F4619" s="257" t="str">
        <v>默认</v>
      </c>
      <c r="G4619" s="231"/>
      <c r="H4619" s="231"/>
      <c r="I4619" s="231"/>
      <c r="J4619" s="231"/>
      <c r="K4619" s="231"/>
      <c r="L4619" s="231"/>
      <c r="M4619" s="231"/>
      <c r="N4619" s="231"/>
      <c r="O4619" s="231"/>
      <c r="P4619" s="231"/>
      <c r="Q4619" s="231"/>
      <c r="R4619" s="231"/>
      <c r="S4619" s="231"/>
      <c r="T4619" s="231"/>
    </row>
    <row r="4620">
      <c r="A4620" s="257" t="str">
        <v>1110500500171</v>
      </c>
      <c r="B4620" s="257" t="str">
        <v>11105005001</v>
      </c>
      <c r="C4620" s="257" t="str">
        <v>Z2GO品牌升级织标</v>
      </c>
      <c r="D4620" s="257"/>
      <c r="E4620" s="257"/>
      <c r="F4620" s="257" t="str">
        <v>出行系列</v>
      </c>
      <c r="G4620" s="231"/>
      <c r="H4620" s="231"/>
      <c r="I4620" s="231"/>
      <c r="J4620" s="231"/>
      <c r="K4620" s="231"/>
      <c r="L4620" s="231"/>
      <c r="M4620" s="231"/>
      <c r="N4620" s="231"/>
      <c r="O4620" s="231"/>
      <c r="P4620" s="231"/>
      <c r="Q4620" s="231"/>
      <c r="R4620" s="231"/>
      <c r="S4620" s="231"/>
      <c r="T4620" s="231"/>
    </row>
    <row r="4621">
      <c r="A4621" s="257" t="str">
        <v>1110500500172</v>
      </c>
      <c r="B4621" s="257" t="str">
        <v>11105005001</v>
      </c>
      <c r="C4621" s="257" t="str">
        <v>Z2GO品牌升级织标</v>
      </c>
      <c r="D4621" s="257"/>
      <c r="E4621" s="257"/>
      <c r="F4621" s="257" t="str">
        <v>轻户外系列</v>
      </c>
      <c r="G4621" s="231"/>
      <c r="H4621" s="231"/>
      <c r="I4621" s="231"/>
      <c r="J4621" s="231"/>
      <c r="K4621" s="231"/>
      <c r="L4621" s="231"/>
      <c r="M4621" s="231"/>
      <c r="N4621" s="231"/>
      <c r="O4621" s="231"/>
      <c r="P4621" s="231"/>
      <c r="Q4621" s="231"/>
      <c r="R4621" s="231"/>
      <c r="S4621" s="231"/>
      <c r="T4621" s="231"/>
    </row>
    <row r="4622">
      <c r="A4622" s="257" t="str">
        <v>148000346001116</v>
      </c>
      <c r="B4622" s="257" t="str">
        <v>148000346001</v>
      </c>
      <c r="C4622" s="257" t="str" xml:space="preserve">
        <v>亚朵村的茶 老树红茶 2022典藏礼盒 </v>
      </c>
      <c r="D4622" s="257"/>
      <c r="E4622" s="257"/>
      <c r="F4622" s="257" t="str">
        <v>200克/盒</v>
      </c>
      <c r="G4622" s="231"/>
      <c r="H4622" s="231"/>
      <c r="I4622" s="231"/>
      <c r="J4622" s="231"/>
      <c r="K4622" s="231"/>
      <c r="L4622" s="231"/>
      <c r="M4622" s="231"/>
      <c r="N4622" s="231"/>
      <c r="O4622" s="231"/>
      <c r="P4622" s="231"/>
      <c r="Q4622" s="231"/>
      <c r="R4622" s="231"/>
      <c r="S4622" s="231"/>
      <c r="T4622" s="231"/>
    </row>
    <row r="4623">
      <c r="A4623" s="257" t="str">
        <v>1180001990030031</v>
      </c>
      <c r="B4623" s="257" t="str">
        <v>118000199003003</v>
      </c>
      <c r="C4623" s="257" t="str">
        <v>Z2GO KN95防护口罩</v>
      </c>
      <c r="D4623" s="257"/>
      <c r="E4623" s="257"/>
      <c r="F4623" s="257" t="str">
        <v>颜色:默认</v>
      </c>
      <c r="G4623" s="231"/>
      <c r="H4623" s="231"/>
      <c r="I4623" s="231"/>
      <c r="J4623" s="231"/>
      <c r="K4623" s="231"/>
      <c r="L4623" s="231"/>
      <c r="M4623" s="231"/>
      <c r="N4623" s="231"/>
      <c r="O4623" s="231"/>
      <c r="P4623" s="231"/>
      <c r="Q4623" s="231"/>
      <c r="R4623" s="231"/>
      <c r="S4623" s="231"/>
      <c r="T4623" s="231"/>
    </row>
    <row r="4624">
      <c r="A4624" s="257" t="str">
        <v>118000201001003220</v>
      </c>
      <c r="B4624" s="257" t="str">
        <v>118000201001003</v>
      </c>
      <c r="C4624" s="257" t="str">
        <v>Z2GO&amp;CO. 洁净卸妆组合-Aplus版（仅限线下门店采购）</v>
      </c>
      <c r="D4624" s="257"/>
      <c r="E4624" s="257"/>
      <c r="F4624" s="257" t="str">
        <v>100片装【Aplus专供】（请勿下单）</v>
      </c>
      <c r="G4624" s="231"/>
      <c r="H4624" s="231"/>
      <c r="I4624" s="231"/>
      <c r="J4624" s="231"/>
      <c r="K4624" s="231"/>
      <c r="L4624" s="231"/>
      <c r="M4624" s="231"/>
      <c r="N4624" s="231"/>
      <c r="O4624" s="231"/>
      <c r="P4624" s="231"/>
      <c r="Q4624" s="231"/>
      <c r="R4624" s="231"/>
      <c r="S4624" s="231"/>
      <c r="T4624" s="231"/>
    </row>
    <row r="4625">
      <c r="A4625" s="257" t="str">
        <v>12800025700123616</v>
      </c>
      <c r="B4625" s="257" t="str">
        <v>128000257001</v>
      </c>
      <c r="C4625" s="257" t="str">
        <v>亚朵星球 小姜茶系列抗菌天丝夏凉被</v>
      </c>
      <c r="D4625" s="257"/>
      <c r="E4625" s="257"/>
      <c r="F4625" s="257" t="str">
        <v>柠檬姜茶 150*200cm</v>
      </c>
      <c r="G4625" s="231"/>
      <c r="H4625" s="231"/>
      <c r="I4625" s="231"/>
      <c r="J4625" s="231"/>
      <c r="K4625" s="231"/>
      <c r="L4625" s="231"/>
      <c r="M4625" s="231"/>
      <c r="N4625" s="231"/>
      <c r="O4625" s="231"/>
      <c r="P4625" s="231"/>
      <c r="Q4625" s="231"/>
      <c r="R4625" s="231"/>
      <c r="S4625" s="231"/>
      <c r="T4625" s="231"/>
    </row>
    <row r="4626">
      <c r="A4626" s="257" t="str">
        <v>12800025700123614</v>
      </c>
      <c r="B4626" s="257" t="str">
        <v>128000257001</v>
      </c>
      <c r="C4626" s="257" t="str">
        <v>亚朵星球 小姜茶系列抗菌天丝夏凉被</v>
      </c>
      <c r="D4626" s="257"/>
      <c r="E4626" s="257"/>
      <c r="F4626" s="257" t="str">
        <v>柠檬姜茶 200*230cm</v>
      </c>
      <c r="G4626" s="231"/>
      <c r="H4626" s="231"/>
      <c r="I4626" s="231"/>
      <c r="J4626" s="231"/>
      <c r="K4626" s="231"/>
      <c r="L4626" s="231"/>
      <c r="M4626" s="231"/>
      <c r="N4626" s="231"/>
      <c r="O4626" s="231"/>
      <c r="P4626" s="231"/>
      <c r="Q4626" s="231"/>
      <c r="R4626" s="231"/>
      <c r="S4626" s="231"/>
      <c r="T4626" s="231"/>
    </row>
    <row r="4627">
      <c r="A4627" s="257" t="str">
        <v>12800025700123716</v>
      </c>
      <c r="B4627" s="257" t="str">
        <v>128000257001</v>
      </c>
      <c r="C4627" s="257" t="str">
        <v>亚朵星球 小姜茶系列抗菌天丝夏凉被</v>
      </c>
      <c r="D4627" s="257"/>
      <c r="E4627" s="257"/>
      <c r="F4627" s="257" t="str">
        <v>乌龙姜茶 150*200cm</v>
      </c>
      <c r="G4627" s="231"/>
      <c r="H4627" s="231"/>
      <c r="I4627" s="231"/>
      <c r="J4627" s="231"/>
      <c r="K4627" s="231"/>
      <c r="L4627" s="231"/>
      <c r="M4627" s="231"/>
      <c r="N4627" s="231"/>
      <c r="O4627" s="231"/>
      <c r="P4627" s="231"/>
      <c r="Q4627" s="231"/>
      <c r="R4627" s="231"/>
      <c r="S4627" s="231"/>
      <c r="T4627" s="231"/>
    </row>
    <row r="4628">
      <c r="A4628" s="257" t="str">
        <v>12800025700123714</v>
      </c>
      <c r="B4628" s="257" t="str">
        <v>128000257001</v>
      </c>
      <c r="C4628" s="257" t="str">
        <v>亚朵星球 小姜茶系列抗菌天丝夏凉被</v>
      </c>
      <c r="D4628" s="257"/>
      <c r="E4628" s="257"/>
      <c r="F4628" s="257" t="str">
        <v>乌龙姜茶 200*230cm</v>
      </c>
      <c r="G4628" s="231"/>
      <c r="H4628" s="231"/>
      <c r="I4628" s="231"/>
      <c r="J4628" s="231"/>
      <c r="K4628" s="231"/>
      <c r="L4628" s="231"/>
      <c r="M4628" s="231"/>
      <c r="N4628" s="231"/>
      <c r="O4628" s="231"/>
      <c r="P4628" s="231"/>
      <c r="Q4628" s="231"/>
      <c r="R4628" s="231"/>
      <c r="S4628" s="231"/>
      <c r="T4628" s="231"/>
    </row>
    <row r="4629">
      <c r="A4629" s="257" t="str">
        <v>12800025700123816</v>
      </c>
      <c r="B4629" s="257" t="str">
        <v>128000257001</v>
      </c>
      <c r="C4629" s="257" t="str">
        <v>亚朵星球 小姜茶系列抗菌天丝夏凉被</v>
      </c>
      <c r="D4629" s="257"/>
      <c r="E4629" s="257"/>
      <c r="F4629" s="257" t="str">
        <v>蓝莓姜茶 150*200cm</v>
      </c>
      <c r="G4629" s="231"/>
      <c r="H4629" s="231"/>
      <c r="I4629" s="231"/>
      <c r="J4629" s="231"/>
      <c r="K4629" s="231"/>
      <c r="L4629" s="231"/>
      <c r="M4629" s="231"/>
      <c r="N4629" s="231"/>
      <c r="O4629" s="231"/>
      <c r="P4629" s="231"/>
      <c r="Q4629" s="231"/>
      <c r="R4629" s="231"/>
      <c r="S4629" s="231"/>
      <c r="T4629" s="231"/>
    </row>
    <row r="4630">
      <c r="A4630" s="257" t="str">
        <v>12800025700123814</v>
      </c>
      <c r="B4630" s="257" t="str">
        <v>128000257001</v>
      </c>
      <c r="C4630" s="257" t="str">
        <v>亚朵星球 小姜茶系列抗菌天丝夏凉被</v>
      </c>
      <c r="D4630" s="257"/>
      <c r="E4630" s="257"/>
      <c r="F4630" s="257" t="str">
        <v>蓝莓姜茶 200*230cm</v>
      </c>
      <c r="G4630" s="231"/>
      <c r="H4630" s="231"/>
      <c r="I4630" s="231"/>
      <c r="J4630" s="231"/>
      <c r="K4630" s="231"/>
      <c r="L4630" s="231"/>
      <c r="M4630" s="231"/>
      <c r="N4630" s="231"/>
      <c r="O4630" s="231"/>
      <c r="P4630" s="231"/>
      <c r="Q4630" s="231"/>
      <c r="R4630" s="231"/>
      <c r="S4630" s="231"/>
      <c r="T4630" s="231"/>
    </row>
    <row r="4631">
      <c r="A4631" s="257" t="str">
        <v>12800025700223616</v>
      </c>
      <c r="B4631" s="257" t="str">
        <v>128000257002</v>
      </c>
      <c r="C4631" s="257" t="str">
        <v>亚朵星球 小姜茶系列双面双感夏凉被</v>
      </c>
      <c r="D4631" s="257"/>
      <c r="E4631" s="257"/>
      <c r="F4631" s="257" t="str">
        <v>柠檬姜茶 150*200cm</v>
      </c>
      <c r="G4631" s="231"/>
      <c r="H4631" s="231"/>
      <c r="I4631" s="231"/>
      <c r="J4631" s="231"/>
      <c r="K4631" s="231"/>
      <c r="L4631" s="231"/>
      <c r="M4631" s="231"/>
      <c r="N4631" s="231"/>
      <c r="O4631" s="231"/>
      <c r="P4631" s="231"/>
      <c r="Q4631" s="231"/>
      <c r="R4631" s="231"/>
      <c r="S4631" s="231"/>
      <c r="T4631" s="231"/>
    </row>
    <row r="4632">
      <c r="A4632" s="257" t="str">
        <v>12800025700223614</v>
      </c>
      <c r="B4632" s="257" t="str">
        <v>128000257002</v>
      </c>
      <c r="C4632" s="257" t="str">
        <v>亚朵星球 小姜茶系列双面双感夏凉被</v>
      </c>
      <c r="D4632" s="257"/>
      <c r="E4632" s="257"/>
      <c r="F4632" s="257" t="str">
        <v>柠檬姜茶 200*230cm</v>
      </c>
      <c r="G4632" s="231"/>
      <c r="H4632" s="231"/>
      <c r="I4632" s="231"/>
      <c r="J4632" s="231"/>
      <c r="K4632" s="231"/>
      <c r="L4632" s="231"/>
      <c r="M4632" s="231"/>
      <c r="N4632" s="231"/>
      <c r="O4632" s="231"/>
      <c r="P4632" s="231"/>
      <c r="Q4632" s="231"/>
      <c r="R4632" s="231"/>
      <c r="S4632" s="231"/>
      <c r="T4632" s="231"/>
    </row>
    <row r="4633">
      <c r="A4633" s="257" t="str">
        <v>12800025700223816</v>
      </c>
      <c r="B4633" s="257" t="str">
        <v>128000257002</v>
      </c>
      <c r="C4633" s="257" t="str">
        <v>亚朵星球 小姜茶系列双面双感夏凉被</v>
      </c>
      <c r="D4633" s="257"/>
      <c r="E4633" s="257"/>
      <c r="F4633" s="257" t="str">
        <v>蓝莓姜茶 150*200cm</v>
      </c>
      <c r="G4633" s="231"/>
      <c r="H4633" s="231"/>
      <c r="I4633" s="231"/>
      <c r="J4633" s="231"/>
      <c r="K4633" s="231"/>
      <c r="L4633" s="231"/>
      <c r="M4633" s="231"/>
      <c r="N4633" s="231"/>
      <c r="O4633" s="231"/>
      <c r="P4633" s="231"/>
      <c r="Q4633" s="231"/>
      <c r="R4633" s="231"/>
      <c r="S4633" s="231"/>
      <c r="T4633" s="231"/>
    </row>
    <row r="4634">
      <c r="A4634" s="257" t="str">
        <v>12800025700223814</v>
      </c>
      <c r="B4634" s="257" t="str">
        <v>128000257002</v>
      </c>
      <c r="C4634" s="257" t="str">
        <v>亚朵星球 小姜茶系列双面双感夏凉被</v>
      </c>
      <c r="D4634" s="257"/>
      <c r="E4634" s="257"/>
      <c r="F4634" s="257" t="str">
        <v>蓝莓姜茶 200*230cm</v>
      </c>
      <c r="G4634" s="231"/>
      <c r="H4634" s="231"/>
      <c r="I4634" s="231"/>
      <c r="J4634" s="231"/>
      <c r="K4634" s="231"/>
      <c r="L4634" s="231"/>
      <c r="M4634" s="231"/>
      <c r="N4634" s="231"/>
      <c r="O4634" s="231"/>
      <c r="P4634" s="231"/>
      <c r="Q4634" s="231"/>
      <c r="R4634" s="231"/>
      <c r="S4634" s="231"/>
      <c r="T4634" s="231"/>
    </row>
    <row r="4635">
      <c r="A4635" s="257" t="str">
        <v>12800025700223916</v>
      </c>
      <c r="B4635" s="257" t="str">
        <v>128000257002</v>
      </c>
      <c r="C4635" s="257" t="str">
        <v>亚朵星球 小姜茶系列双面双感夏凉被</v>
      </c>
      <c r="D4635" s="257"/>
      <c r="E4635" s="257"/>
      <c r="F4635" s="257" t="str">
        <v>蜜桃姜茶 150*200cm</v>
      </c>
      <c r="G4635" s="231"/>
      <c r="H4635" s="231"/>
      <c r="I4635" s="231"/>
      <c r="J4635" s="231"/>
      <c r="K4635" s="231"/>
      <c r="L4635" s="231"/>
      <c r="M4635" s="231"/>
      <c r="N4635" s="231"/>
      <c r="O4635" s="231"/>
      <c r="P4635" s="231"/>
      <c r="Q4635" s="231"/>
      <c r="R4635" s="231"/>
      <c r="S4635" s="231"/>
      <c r="T4635" s="231"/>
    </row>
    <row r="4636">
      <c r="A4636" s="257" t="str">
        <v>12800025700223914</v>
      </c>
      <c r="B4636" s="257" t="str">
        <v>128000257002</v>
      </c>
      <c r="C4636" s="257" t="str">
        <v>亚朵星球 小姜茶系列双面双感夏凉被</v>
      </c>
      <c r="D4636" s="257"/>
      <c r="E4636" s="257"/>
      <c r="F4636" s="257" t="str">
        <v>蜜桃姜茶 200*230cm</v>
      </c>
      <c r="G4636" s="231"/>
      <c r="H4636" s="231"/>
      <c r="I4636" s="231"/>
      <c r="J4636" s="231"/>
      <c r="K4636" s="231"/>
      <c r="L4636" s="231"/>
      <c r="M4636" s="231"/>
      <c r="N4636" s="231"/>
      <c r="O4636" s="231"/>
      <c r="P4636" s="231"/>
      <c r="Q4636" s="231"/>
      <c r="R4636" s="231"/>
      <c r="S4636" s="231"/>
      <c r="T4636" s="231"/>
    </row>
    <row r="4637">
      <c r="A4637" s="257" t="str">
        <v>128000257003116</v>
      </c>
      <c r="B4637" s="257" t="str">
        <v>128000257003</v>
      </c>
      <c r="C4637" s="257" t="str">
        <v>亚朵星球 小姜茶系列夏季鹅绒云感被</v>
      </c>
      <c r="D4637" s="257"/>
      <c r="E4637" s="257"/>
      <c r="F4637" s="257" t="str">
        <v>150*200cm</v>
      </c>
      <c r="G4637" s="231"/>
      <c r="H4637" s="231"/>
      <c r="I4637" s="231"/>
      <c r="J4637" s="231"/>
      <c r="K4637" s="231"/>
      <c r="L4637" s="231"/>
      <c r="M4637" s="231"/>
      <c r="N4637" s="231"/>
      <c r="O4637" s="231"/>
      <c r="P4637" s="231"/>
      <c r="Q4637" s="231"/>
      <c r="R4637" s="231"/>
      <c r="S4637" s="231"/>
      <c r="T4637" s="231"/>
    </row>
    <row r="4638">
      <c r="A4638" s="257" t="str">
        <v>128000257003114</v>
      </c>
      <c r="B4638" s="257" t="str">
        <v>128000257003</v>
      </c>
      <c r="C4638" s="257" t="str">
        <v>亚朵星球 小姜茶系列夏季鹅绒云感被</v>
      </c>
      <c r="D4638" s="257"/>
      <c r="E4638" s="257"/>
      <c r="F4638" s="257" t="str">
        <v>颜色:默认,床品尺寸:200*230cm</v>
      </c>
      <c r="G4638" s="231"/>
      <c r="H4638" s="231"/>
      <c r="I4638" s="231"/>
      <c r="J4638" s="231"/>
      <c r="K4638" s="231"/>
      <c r="L4638" s="231"/>
      <c r="M4638" s="231"/>
      <c r="N4638" s="231"/>
      <c r="O4638" s="231"/>
      <c r="P4638" s="231"/>
      <c r="Q4638" s="231"/>
      <c r="R4638" s="231"/>
      <c r="S4638" s="231"/>
      <c r="T4638" s="231"/>
    </row>
    <row r="4639">
      <c r="A4639" s="257" t="str">
        <v>128000257003113</v>
      </c>
      <c r="B4639" s="257" t="str">
        <v>128000257003</v>
      </c>
      <c r="C4639" s="257" t="str">
        <v>亚朵星球 小姜茶系列夏季鹅绒云感被</v>
      </c>
      <c r="D4639" s="257"/>
      <c r="E4639" s="257"/>
      <c r="F4639" s="257" t="str">
        <v>220*240cm</v>
      </c>
      <c r="G4639" s="231"/>
      <c r="H4639" s="231"/>
      <c r="I4639" s="231"/>
      <c r="J4639" s="231"/>
      <c r="K4639" s="231"/>
      <c r="L4639" s="231"/>
      <c r="M4639" s="231"/>
      <c r="N4639" s="231"/>
      <c r="O4639" s="231"/>
      <c r="P4639" s="231"/>
      <c r="Q4639" s="231"/>
      <c r="R4639" s="231"/>
      <c r="S4639" s="231"/>
      <c r="T4639" s="231"/>
    </row>
    <row r="4640">
      <c r="A4640" s="257" t="str">
        <v>1280002590032361</v>
      </c>
      <c r="B4640" s="257" t="str">
        <v>128000259003</v>
      </c>
      <c r="C4640" s="257" t="str">
        <v>亚朵星球 小姜茶系列无尺码床笠</v>
      </c>
      <c r="D4640" s="257"/>
      <c r="E4640" s="257"/>
      <c r="F4640" s="257" t="str">
        <v>颜色:柠檬姜茶,床品尺寸:默认</v>
      </c>
      <c r="G4640" s="231"/>
      <c r="H4640" s="231"/>
      <c r="I4640" s="231"/>
      <c r="J4640" s="231"/>
      <c r="K4640" s="231"/>
      <c r="L4640" s="231"/>
      <c r="M4640" s="231"/>
      <c r="N4640" s="231"/>
      <c r="O4640" s="231"/>
      <c r="P4640" s="231"/>
      <c r="Q4640" s="231"/>
      <c r="R4640" s="231"/>
      <c r="S4640" s="231"/>
      <c r="T4640" s="231"/>
    </row>
    <row r="4641">
      <c r="A4641" s="257" t="str">
        <v>1280002590032341</v>
      </c>
      <c r="B4641" s="257" t="str">
        <v>128000259003</v>
      </c>
      <c r="C4641" s="257" t="str">
        <v>亚朵星球 小姜茶系列无尺码床笠</v>
      </c>
      <c r="D4641" s="257"/>
      <c r="E4641" s="257"/>
      <c r="F4641" s="257" t="str">
        <v>颜色:芋泥姜茶,床品尺寸:默认</v>
      </c>
      <c r="G4641" s="231"/>
      <c r="H4641" s="231"/>
      <c r="I4641" s="231"/>
      <c r="J4641" s="231"/>
      <c r="K4641" s="231"/>
      <c r="L4641" s="231"/>
      <c r="M4641" s="231"/>
      <c r="N4641" s="231"/>
      <c r="O4641" s="231"/>
      <c r="P4641" s="231"/>
      <c r="Q4641" s="231"/>
      <c r="R4641" s="231"/>
      <c r="S4641" s="231"/>
      <c r="T4641" s="231"/>
    </row>
    <row r="4642">
      <c r="A4642" s="257" t="str">
        <v>1280002590032351</v>
      </c>
      <c r="B4642" s="257" t="str">
        <v>128000259003</v>
      </c>
      <c r="C4642" s="257" t="str">
        <v>亚朵星球 小姜茶系列无尺码床笠</v>
      </c>
      <c r="D4642" s="257"/>
      <c r="E4642" s="257"/>
      <c r="F4642" s="257" t="str">
        <v>颜色:油柑姜茶,床品尺寸:默认</v>
      </c>
      <c r="G4642" s="231"/>
      <c r="H4642" s="231"/>
      <c r="I4642" s="231"/>
      <c r="J4642" s="231"/>
      <c r="K4642" s="231"/>
      <c r="L4642" s="231"/>
      <c r="M4642" s="231"/>
      <c r="N4642" s="231"/>
      <c r="O4642" s="231"/>
      <c r="P4642" s="231"/>
      <c r="Q4642" s="231"/>
      <c r="R4642" s="231"/>
      <c r="S4642" s="231"/>
      <c r="T4642" s="231"/>
    </row>
    <row r="4643">
      <c r="A4643" s="257" t="str">
        <v>1280002590032411</v>
      </c>
      <c r="B4643" s="257" t="str">
        <v>128000259003</v>
      </c>
      <c r="C4643" s="257" t="str">
        <v>亚朵星球 小姜茶系列无尺码床笠</v>
      </c>
      <c r="D4643" s="257"/>
      <c r="E4643" s="257"/>
      <c r="F4643" s="257" t="str">
        <v>颜色:豆乳姜茶,床品尺寸:默认</v>
      </c>
      <c r="G4643" s="231"/>
      <c r="H4643" s="231"/>
      <c r="I4643" s="231"/>
      <c r="J4643" s="231"/>
      <c r="K4643" s="231"/>
      <c r="L4643" s="231"/>
      <c r="M4643" s="231"/>
      <c r="N4643" s="231"/>
      <c r="O4643" s="231"/>
      <c r="P4643" s="231"/>
      <c r="Q4643" s="231"/>
      <c r="R4643" s="231"/>
      <c r="S4643" s="231"/>
      <c r="T4643" s="231"/>
    </row>
    <row r="4644">
      <c r="A4644" s="257" t="str">
        <v>128000256003150</v>
      </c>
      <c r="B4644" s="257" t="str">
        <v>128000256003</v>
      </c>
      <c r="C4644" s="257" t="str">
        <v>亚朵星球 深睡控温被 干爽吸湿</v>
      </c>
      <c r="D4644" s="257"/>
      <c r="E4644" s="257"/>
      <c r="F4644" s="257" t="str">
        <v>默认,150cm,普通系列,150*210cm</v>
      </c>
      <c r="G4644" s="231"/>
      <c r="H4644" s="231"/>
      <c r="I4644" s="231"/>
      <c r="J4644" s="231"/>
      <c r="K4644" s="231"/>
      <c r="L4644" s="231"/>
      <c r="M4644" s="231"/>
      <c r="N4644" s="231"/>
      <c r="O4644" s="231"/>
      <c r="P4644" s="231"/>
      <c r="Q4644" s="231"/>
      <c r="R4644" s="231"/>
      <c r="S4644" s="231"/>
      <c r="T4644" s="231"/>
    </row>
    <row r="4645">
      <c r="A4645" s="257" t="str">
        <v>128000256003114</v>
      </c>
      <c r="B4645" s="257" t="str">
        <v>128000256003</v>
      </c>
      <c r="C4645" s="257" t="str">
        <v>亚朵星球 深睡控温被 干爽吸湿</v>
      </c>
      <c r="D4645" s="257"/>
      <c r="E4645" s="257"/>
      <c r="F4645" s="257" t="str">
        <v>默认,200cm,普通系列,200*230cm</v>
      </c>
      <c r="G4645" s="231"/>
      <c r="H4645" s="231"/>
      <c r="I4645" s="231"/>
      <c r="J4645" s="231"/>
      <c r="K4645" s="231"/>
      <c r="L4645" s="231"/>
      <c r="M4645" s="231"/>
      <c r="N4645" s="231"/>
      <c r="O4645" s="231"/>
      <c r="P4645" s="231"/>
      <c r="Q4645" s="231"/>
      <c r="R4645" s="231"/>
      <c r="S4645" s="231"/>
      <c r="T4645" s="231"/>
    </row>
    <row r="4646">
      <c r="A4646" s="257" t="str">
        <v>128000256003113</v>
      </c>
      <c r="B4646" s="257" t="str">
        <v>128000256003</v>
      </c>
      <c r="C4646" s="257" t="str">
        <v>亚朵星球 深睡控温被 干爽吸湿</v>
      </c>
      <c r="D4646" s="257"/>
      <c r="E4646" s="257"/>
      <c r="F4646" s="257" t="str">
        <v>默认,220cm,普通系列,220*240cm</v>
      </c>
      <c r="G4646" s="231"/>
      <c r="H4646" s="231"/>
      <c r="I4646" s="231"/>
      <c r="J4646" s="231"/>
      <c r="K4646" s="231"/>
      <c r="L4646" s="231"/>
      <c r="M4646" s="231"/>
      <c r="N4646" s="231"/>
      <c r="O4646" s="231"/>
      <c r="P4646" s="231"/>
      <c r="Q4646" s="231"/>
      <c r="R4646" s="231"/>
      <c r="S4646" s="231"/>
      <c r="T4646" s="231"/>
    </row>
    <row r="4647">
      <c r="A4647" s="257" t="str">
        <v>12800026000123116</v>
      </c>
      <c r="B4647" s="257" t="str">
        <v>128000260001</v>
      </c>
      <c r="C4647" s="257" t="str">
        <v>亚朵星球 小姜茶系列姜姜软凉席</v>
      </c>
      <c r="D4647" s="257"/>
      <c r="E4647" s="257"/>
      <c r="F4647" s="257" t="str">
        <v>薄荷姜茶 150*200cm</v>
      </c>
      <c r="G4647" s="231"/>
      <c r="H4647" s="231"/>
      <c r="I4647" s="231"/>
      <c r="J4647" s="231"/>
      <c r="K4647" s="231"/>
      <c r="L4647" s="231"/>
      <c r="M4647" s="231"/>
      <c r="N4647" s="231"/>
      <c r="O4647" s="231"/>
      <c r="P4647" s="231"/>
      <c r="Q4647" s="231"/>
      <c r="R4647" s="231"/>
      <c r="S4647" s="231"/>
      <c r="T4647" s="231"/>
    </row>
    <row r="4648">
      <c r="A4648" s="257" t="str">
        <v>12800026000123118</v>
      </c>
      <c r="B4648" s="257" t="str">
        <v>128000260001</v>
      </c>
      <c r="C4648" s="257" t="str">
        <v>亚朵星球 小姜茶系列姜姜软凉席</v>
      </c>
      <c r="D4648" s="257"/>
      <c r="E4648" s="257"/>
      <c r="F4648" s="257" t="str">
        <v>薄荷姜茶 180*200cm</v>
      </c>
      <c r="G4648" s="231"/>
      <c r="H4648" s="231"/>
      <c r="I4648" s="231"/>
      <c r="J4648" s="231"/>
      <c r="K4648" s="231"/>
      <c r="L4648" s="231"/>
      <c r="M4648" s="231"/>
      <c r="N4648" s="231"/>
      <c r="O4648" s="231"/>
      <c r="P4648" s="231"/>
      <c r="Q4648" s="231"/>
      <c r="R4648" s="231"/>
      <c r="S4648" s="231"/>
      <c r="T4648" s="231"/>
    </row>
    <row r="4649">
      <c r="A4649" s="257" t="str">
        <v>12800026000123416</v>
      </c>
      <c r="B4649" s="257" t="str">
        <v>128000260001</v>
      </c>
      <c r="C4649" s="257" t="str">
        <v>亚朵星球 小姜茶系列姜姜软凉席</v>
      </c>
      <c r="D4649" s="257"/>
      <c r="E4649" s="257"/>
      <c r="F4649" s="257" t="str">
        <v>芋泥姜茶 150*200cm</v>
      </c>
      <c r="G4649" s="231"/>
      <c r="H4649" s="231"/>
      <c r="I4649" s="231"/>
      <c r="J4649" s="231"/>
      <c r="K4649" s="231"/>
      <c r="L4649" s="231"/>
      <c r="M4649" s="231"/>
      <c r="N4649" s="231"/>
      <c r="O4649" s="231"/>
      <c r="P4649" s="231"/>
      <c r="Q4649" s="231"/>
      <c r="R4649" s="231"/>
      <c r="S4649" s="231"/>
      <c r="T4649" s="231"/>
    </row>
    <row r="4650">
      <c r="A4650" s="257" t="str">
        <v>12800026000123418</v>
      </c>
      <c r="B4650" s="257" t="str">
        <v>128000260001</v>
      </c>
      <c r="C4650" s="257" t="str">
        <v>亚朵星球 小姜茶系列姜姜软凉席</v>
      </c>
      <c r="D4650" s="257"/>
      <c r="E4650" s="257"/>
      <c r="F4650" s="257" t="str">
        <v>芋泥姜茶 180*200cm</v>
      </c>
      <c r="G4650" s="231"/>
      <c r="H4650" s="231"/>
      <c r="I4650" s="231"/>
      <c r="J4650" s="231"/>
      <c r="K4650" s="231"/>
      <c r="L4650" s="231"/>
      <c r="M4650" s="231"/>
      <c r="N4650" s="231"/>
      <c r="O4650" s="231"/>
      <c r="P4650" s="231"/>
      <c r="Q4650" s="231"/>
      <c r="R4650" s="231"/>
      <c r="S4650" s="231"/>
      <c r="T4650" s="231"/>
    </row>
    <row r="4651">
      <c r="A4651" s="257" t="str">
        <v>12800026000123516</v>
      </c>
      <c r="B4651" s="257" t="str">
        <v>128000260001</v>
      </c>
      <c r="C4651" s="257" t="str">
        <v>亚朵星球 小姜茶系列姜姜软凉席</v>
      </c>
      <c r="D4651" s="257"/>
      <c r="E4651" s="257"/>
      <c r="F4651" s="257" t="str">
        <v>油柑姜茶 150*200cm</v>
      </c>
      <c r="G4651" s="231"/>
      <c r="H4651" s="231"/>
      <c r="I4651" s="231"/>
      <c r="J4651" s="231"/>
      <c r="K4651" s="231"/>
      <c r="L4651" s="231"/>
      <c r="M4651" s="231"/>
      <c r="N4651" s="231"/>
      <c r="O4651" s="231"/>
      <c r="P4651" s="231"/>
      <c r="Q4651" s="231"/>
      <c r="R4651" s="231"/>
      <c r="S4651" s="231"/>
      <c r="T4651" s="231"/>
    </row>
    <row r="4652">
      <c r="A4652" s="257" t="str">
        <v>12800026000123518</v>
      </c>
      <c r="B4652" s="257" t="str">
        <v>128000260001</v>
      </c>
      <c r="C4652" s="257" t="str">
        <v>亚朵星球 小姜茶系列姜姜软凉席</v>
      </c>
      <c r="D4652" s="257"/>
      <c r="E4652" s="257"/>
      <c r="F4652" s="257" t="str">
        <v>油柑姜茶 180*200cm</v>
      </c>
      <c r="G4652" s="231"/>
      <c r="H4652" s="231"/>
      <c r="I4652" s="231"/>
      <c r="J4652" s="231"/>
      <c r="K4652" s="231"/>
      <c r="L4652" s="231"/>
      <c r="M4652" s="231"/>
      <c r="N4652" s="231"/>
      <c r="O4652" s="231"/>
      <c r="P4652" s="231"/>
      <c r="Q4652" s="231"/>
      <c r="R4652" s="231"/>
      <c r="S4652" s="231"/>
      <c r="T4652" s="231"/>
    </row>
    <row r="4653">
      <c r="A4653" s="257" t="str">
        <v>12800026000223154</v>
      </c>
      <c r="B4653" s="257" t="str">
        <v>128000260002</v>
      </c>
      <c r="C4653" s="257" t="str">
        <v>亚朵星球 小姜茶系列姜姜凉感枕套</v>
      </c>
      <c r="D4653" s="257"/>
      <c r="E4653" s="257"/>
      <c r="F4653" s="257" t="str">
        <v>薄荷姜茶-50*74cm</v>
      </c>
      <c r="G4653" s="231"/>
      <c r="H4653" s="231"/>
      <c r="I4653" s="231"/>
      <c r="J4653" s="231"/>
      <c r="K4653" s="231"/>
      <c r="L4653" s="231"/>
      <c r="M4653" s="231"/>
      <c r="N4653" s="231"/>
      <c r="O4653" s="231"/>
      <c r="P4653" s="231"/>
      <c r="Q4653" s="231"/>
      <c r="R4653" s="231"/>
      <c r="S4653" s="231"/>
      <c r="T4653" s="231"/>
    </row>
    <row r="4654">
      <c r="A4654" s="257" t="str">
        <v>12800026000223454</v>
      </c>
      <c r="B4654" s="257" t="str">
        <v>128000260002</v>
      </c>
      <c r="C4654" s="257" t="str">
        <v>亚朵星球 小姜茶系列姜姜凉感枕套</v>
      </c>
      <c r="D4654" s="257"/>
      <c r="E4654" s="257"/>
      <c r="F4654" s="257" t="str">
        <v>芋泥姜茶-50*74cm</v>
      </c>
      <c r="G4654" s="231"/>
      <c r="H4654" s="231"/>
      <c r="I4654" s="231"/>
      <c r="J4654" s="231"/>
      <c r="K4654" s="231"/>
      <c r="L4654" s="231"/>
      <c r="M4654" s="231"/>
      <c r="N4654" s="231"/>
      <c r="O4654" s="231"/>
      <c r="P4654" s="231"/>
      <c r="Q4654" s="231"/>
      <c r="R4654" s="231"/>
      <c r="S4654" s="231"/>
      <c r="T4654" s="231"/>
    </row>
    <row r="4655">
      <c r="A4655" s="257" t="str">
        <v>12800026000223554</v>
      </c>
      <c r="B4655" s="257" t="str">
        <v>128000260002</v>
      </c>
      <c r="C4655" s="257" t="str">
        <v>亚朵星球 小姜茶系列姜姜凉感枕套</v>
      </c>
      <c r="D4655" s="257"/>
      <c r="E4655" s="257"/>
      <c r="F4655" s="257" t="str">
        <v>油柑姜茶-50*74cm</v>
      </c>
      <c r="G4655" s="231"/>
      <c r="H4655" s="231"/>
      <c r="I4655" s="231"/>
      <c r="J4655" s="231"/>
      <c r="K4655" s="231"/>
      <c r="L4655" s="231"/>
      <c r="M4655" s="231"/>
      <c r="N4655" s="231"/>
      <c r="O4655" s="231"/>
      <c r="P4655" s="231"/>
      <c r="Q4655" s="231"/>
      <c r="R4655" s="231"/>
      <c r="S4655" s="231"/>
      <c r="T4655" s="231"/>
    </row>
    <row r="4656">
      <c r="A4656" s="257" t="str">
        <v>12800026900924322</v>
      </c>
      <c r="B4656" s="257" t="str">
        <v>128000269009</v>
      </c>
      <c r="C4656" s="257" t="str">
        <v>亚朵星球 深睡记忆枕PRO</v>
      </c>
      <c r="D4656" s="257"/>
      <c r="E4656" s="257"/>
      <c r="F4656" s="257" t="str">
        <v>颜色:米白色/烟灰蓝,床品尺寸:长_cm:70cm，宽_cm：42cm，高_cm：11.5cm,床品规格:均码,系列:深睡系列</v>
      </c>
      <c r="G4656" s="231"/>
      <c r="H4656" s="231"/>
      <c r="I4656" s="231"/>
      <c r="J4656" s="231"/>
      <c r="K4656" s="231"/>
      <c r="L4656" s="231"/>
      <c r="M4656" s="231"/>
      <c r="N4656" s="231"/>
      <c r="O4656" s="231"/>
      <c r="P4656" s="231"/>
      <c r="Q4656" s="231"/>
      <c r="R4656" s="231"/>
      <c r="S4656" s="231"/>
      <c r="T4656" s="231"/>
    </row>
    <row r="4657">
      <c r="A4657" s="257" t="str">
        <v>12800026900924321</v>
      </c>
      <c r="B4657" s="257" t="str">
        <v>128000269009</v>
      </c>
      <c r="C4657" s="257" t="str">
        <v>亚朵星球 深睡记忆枕PRO</v>
      </c>
      <c r="D4657" s="257"/>
      <c r="E4657" s="257"/>
      <c r="F4657" s="257" t="str">
        <v>米白色/烟灰蓝,均码,深睡系列,70*42*10cm</v>
      </c>
      <c r="G4657" s="231"/>
      <c r="H4657" s="231"/>
      <c r="I4657" s="231"/>
      <c r="J4657" s="231"/>
      <c r="K4657" s="231"/>
      <c r="L4657" s="231"/>
      <c r="M4657" s="231"/>
      <c r="N4657" s="231"/>
      <c r="O4657" s="231"/>
      <c r="P4657" s="231"/>
      <c r="Q4657" s="231"/>
      <c r="R4657" s="231"/>
      <c r="S4657" s="231"/>
      <c r="T4657" s="231"/>
    </row>
    <row r="4658">
      <c r="A4658" s="257" t="str">
        <v>11800039500122</v>
      </c>
      <c r="B4658" s="257" t="str">
        <v>118000395001</v>
      </c>
      <c r="C4658" s="257" t="str">
        <v>运费补差</v>
      </c>
      <c r="D4658" s="257"/>
      <c r="E4658" s="257"/>
      <c r="F4658" s="257" t="str">
        <v>运费补差</v>
      </c>
      <c r="G4658" s="231"/>
      <c r="H4658" s="231"/>
      <c r="I4658" s="231"/>
      <c r="J4658" s="231"/>
      <c r="K4658" s="231"/>
      <c r="L4658" s="231"/>
      <c r="M4658" s="231"/>
      <c r="N4658" s="231"/>
      <c r="O4658" s="231"/>
      <c r="P4658" s="231"/>
      <c r="Q4658" s="231"/>
      <c r="R4658" s="231"/>
      <c r="S4658" s="231"/>
      <c r="T4658" s="231"/>
    </row>
    <row r="4659">
      <c r="A4659" s="257" t="str">
        <v>118000354001245</v>
      </c>
      <c r="B4659" s="257" t="str">
        <v>118000354001</v>
      </c>
      <c r="C4659" s="257" t="str">
        <v>Z2GO&amp;CO.多功能电脑支架</v>
      </c>
      <c r="D4659" s="257"/>
      <c r="E4659" s="257"/>
      <c r="F4659" s="257" t="str">
        <v>颜色:静谧灰</v>
      </c>
      <c r="G4659" s="231"/>
      <c r="H4659" s="231"/>
      <c r="I4659" s="231"/>
      <c r="J4659" s="231"/>
      <c r="K4659" s="231"/>
      <c r="L4659" s="231"/>
      <c r="M4659" s="231"/>
      <c r="N4659" s="231"/>
      <c r="O4659" s="231"/>
      <c r="P4659" s="231"/>
      <c r="Q4659" s="231"/>
      <c r="R4659" s="231"/>
      <c r="S4659" s="231"/>
      <c r="T4659" s="231"/>
    </row>
    <row r="4660">
      <c r="A4660" s="257" t="str">
        <v>118000354001246</v>
      </c>
      <c r="B4660" s="257" t="str">
        <v>118000354001</v>
      </c>
      <c r="C4660" s="257" t="str">
        <v>Z2GO&amp;CO.多功能电脑支架</v>
      </c>
      <c r="D4660" s="257"/>
      <c r="E4660" s="257"/>
      <c r="F4660" s="257" t="str">
        <v>橡木咖</v>
      </c>
      <c r="G4660" s="231"/>
      <c r="H4660" s="231"/>
      <c r="I4660" s="231"/>
      <c r="J4660" s="231"/>
      <c r="K4660" s="231"/>
      <c r="L4660" s="231"/>
      <c r="M4660" s="231"/>
      <c r="N4660" s="231"/>
      <c r="O4660" s="231"/>
      <c r="P4660" s="231"/>
      <c r="Q4660" s="231"/>
      <c r="R4660" s="231"/>
      <c r="S4660" s="231"/>
      <c r="T4660" s="231"/>
    </row>
    <row r="4661">
      <c r="A4661" s="257" t="str">
        <v>118000353001248221</v>
      </c>
      <c r="B4661" s="257" t="str">
        <v>118000353001</v>
      </c>
      <c r="C4661" s="257" t="str">
        <v>Z2GO&amp;CO.多功能磁吸移动电源</v>
      </c>
      <c r="D4661" s="257"/>
      <c r="E4661" s="257"/>
      <c r="F4661" s="257" t="str">
        <v>暗夜黑</v>
      </c>
      <c r="G4661" s="231"/>
      <c r="H4661" s="231"/>
      <c r="I4661" s="231"/>
      <c r="J4661" s="231"/>
      <c r="K4661" s="231"/>
      <c r="L4661" s="231"/>
      <c r="M4661" s="231"/>
      <c r="N4661" s="231"/>
      <c r="O4661" s="231"/>
      <c r="P4661" s="231"/>
      <c r="Q4661" s="231"/>
      <c r="R4661" s="231"/>
      <c r="S4661" s="231"/>
      <c r="T4661" s="231"/>
    </row>
    <row r="4662">
      <c r="A4662" s="257" t="str">
        <v>118000353001249221</v>
      </c>
      <c r="B4662" s="257" t="str">
        <v>118000353001</v>
      </c>
      <c r="C4662" s="257" t="str">
        <v>Z2GO&amp;CO.多功能磁吸移动电源</v>
      </c>
      <c r="D4662" s="257"/>
      <c r="E4662" s="257"/>
      <c r="F4662" s="257" t="str">
        <v>云水蓝</v>
      </c>
      <c r="G4662" s="231"/>
      <c r="H4662" s="231"/>
      <c r="I4662" s="231"/>
      <c r="J4662" s="231"/>
      <c r="K4662" s="231"/>
      <c r="L4662" s="231"/>
      <c r="M4662" s="231"/>
      <c r="N4662" s="231"/>
      <c r="O4662" s="231"/>
      <c r="P4662" s="231"/>
      <c r="Q4662" s="231"/>
      <c r="R4662" s="231"/>
      <c r="S4662" s="231"/>
      <c r="T4662" s="231"/>
    </row>
    <row r="4663">
      <c r="A4663" s="257" t="str">
        <v>118000353001226221</v>
      </c>
      <c r="B4663" s="257" t="str">
        <v>118000353001</v>
      </c>
      <c r="C4663" s="257" t="str">
        <v>Z2GO&amp;CO.多功能磁吸移动电源</v>
      </c>
      <c r="D4663" s="257"/>
      <c r="E4663" s="257"/>
      <c r="F4663" s="257" t="str">
        <v>颜色:自由白,规格:5000毫安</v>
      </c>
      <c r="G4663" s="231"/>
      <c r="H4663" s="231"/>
      <c r="I4663" s="231"/>
      <c r="J4663" s="231"/>
      <c r="K4663" s="231"/>
      <c r="L4663" s="231"/>
      <c r="M4663" s="231"/>
      <c r="N4663" s="231"/>
      <c r="O4663" s="231"/>
      <c r="P4663" s="231"/>
      <c r="Q4663" s="231"/>
      <c r="R4663" s="231"/>
      <c r="S4663" s="231"/>
      <c r="T4663" s="231"/>
    </row>
    <row r="4664">
      <c r="A4664" s="257" t="str">
        <v>118000353001107221</v>
      </c>
      <c r="B4664" s="257" t="str">
        <v>118000353001</v>
      </c>
      <c r="C4664" s="257" t="str">
        <v>Z2GO&amp;CO.多功能磁吸移动电源</v>
      </c>
      <c r="D4664" s="257"/>
      <c r="E4664" s="257"/>
      <c r="F4664" s="257" t="str">
        <v>颜色:丛林绿,规格:5000毫安</v>
      </c>
      <c r="G4664" s="231"/>
      <c r="H4664" s="231"/>
      <c r="I4664" s="231"/>
      <c r="J4664" s="231"/>
      <c r="K4664" s="231"/>
      <c r="L4664" s="231"/>
      <c r="M4664" s="231"/>
      <c r="N4664" s="231"/>
      <c r="O4664" s="231"/>
      <c r="P4664" s="231"/>
      <c r="Q4664" s="231"/>
      <c r="R4664" s="231"/>
      <c r="S4664" s="231"/>
      <c r="T4664" s="231"/>
    </row>
    <row r="4665">
      <c r="A4665" s="257" t="str">
        <v>118000199002003222</v>
      </c>
      <c r="B4665" s="257" t="str">
        <v>118000199002003</v>
      </c>
      <c r="C4665" s="257" t="str">
        <v>Z2GO&amp;CO.轻暖热敷暖颈贴</v>
      </c>
      <c r="D4665" s="257"/>
      <c r="E4665" s="257"/>
      <c r="F4665" s="257" t="str">
        <v>规格:海浪蓝</v>
      </c>
      <c r="G4665" s="231"/>
      <c r="H4665" s="231"/>
      <c r="I4665" s="231"/>
      <c r="J4665" s="231"/>
      <c r="K4665" s="231"/>
      <c r="L4665" s="231"/>
      <c r="M4665" s="231"/>
      <c r="N4665" s="231"/>
      <c r="O4665" s="231"/>
      <c r="P4665" s="231"/>
      <c r="Q4665" s="231"/>
      <c r="R4665" s="231"/>
      <c r="S4665" s="231"/>
      <c r="T4665" s="231"/>
    </row>
    <row r="4666">
      <c r="A4666" s="257" t="str">
        <v>118000199002003223</v>
      </c>
      <c r="B4666" s="257" t="str">
        <v>118000199002003</v>
      </c>
      <c r="C4666" s="257" t="str">
        <v>Z2GO&amp;CO.轻暖热敷暖颈贴</v>
      </c>
      <c r="D4666" s="257"/>
      <c r="E4666" s="257"/>
      <c r="F4666" s="257" t="str">
        <v>规格:隐匿砂</v>
      </c>
      <c r="G4666" s="231"/>
      <c r="H4666" s="231"/>
      <c r="I4666" s="231"/>
      <c r="J4666" s="231"/>
      <c r="K4666" s="231"/>
      <c r="L4666" s="231"/>
      <c r="M4666" s="231"/>
      <c r="N4666" s="231"/>
      <c r="O4666" s="231"/>
      <c r="P4666" s="231"/>
      <c r="Q4666" s="231"/>
      <c r="R4666" s="231"/>
      <c r="S4666" s="231"/>
      <c r="T4666" s="231"/>
    </row>
    <row r="4667">
      <c r="A4667" s="257" t="str">
        <v>118000199002003224</v>
      </c>
      <c r="B4667" s="257" t="str">
        <v>118000199002003</v>
      </c>
      <c r="C4667" s="257" t="str">
        <v>Z2GO&amp;CO.轻暖热敷暖颈贴</v>
      </c>
      <c r="D4667" s="257"/>
      <c r="E4667" s="257"/>
      <c r="F4667" s="257" t="str">
        <v>规格:落日橘</v>
      </c>
      <c r="G4667" s="231"/>
      <c r="H4667" s="231"/>
      <c r="I4667" s="231"/>
      <c r="J4667" s="231"/>
      <c r="K4667" s="231"/>
      <c r="L4667" s="231"/>
      <c r="M4667" s="231"/>
      <c r="N4667" s="231"/>
      <c r="O4667" s="231"/>
      <c r="P4667" s="231"/>
      <c r="Q4667" s="231"/>
      <c r="R4667" s="231"/>
      <c r="S4667" s="231"/>
      <c r="T4667" s="231"/>
    </row>
    <row r="4668">
      <c r="A4668" s="257" t="str">
        <v>118000199002002222</v>
      </c>
      <c r="B4668" s="257" t="str">
        <v>118000199002002</v>
      </c>
      <c r="C4668" s="257" t="str">
        <v>Z2GO&amp;CO.轻暖热敷腰腹贴</v>
      </c>
      <c r="D4668" s="257"/>
      <c r="E4668" s="257"/>
      <c r="F4668" s="257" t="str">
        <v>海浪蓝</v>
      </c>
      <c r="G4668" s="231"/>
      <c r="H4668" s="231"/>
      <c r="I4668" s="231"/>
      <c r="J4668" s="231"/>
      <c r="K4668" s="231"/>
      <c r="L4668" s="231"/>
      <c r="M4668" s="231"/>
      <c r="N4668" s="231"/>
      <c r="O4668" s="231"/>
      <c r="P4668" s="231"/>
      <c r="Q4668" s="231"/>
      <c r="R4668" s="231"/>
      <c r="S4668" s="231"/>
      <c r="T4668" s="231"/>
    </row>
    <row r="4669">
      <c r="A4669" s="257" t="str">
        <v>118000199002002223</v>
      </c>
      <c r="B4669" s="257" t="str">
        <v>118000199002002</v>
      </c>
      <c r="C4669" s="257" t="str">
        <v>Z2GO&amp;CO.轻暖热敷腰腹贴</v>
      </c>
      <c r="D4669" s="257"/>
      <c r="E4669" s="257"/>
      <c r="F4669" s="257" t="str">
        <v>规格:隐匿砂</v>
      </c>
      <c r="G4669" s="231"/>
      <c r="H4669" s="231"/>
      <c r="I4669" s="231"/>
      <c r="J4669" s="231"/>
      <c r="K4669" s="231"/>
      <c r="L4669" s="231"/>
      <c r="M4669" s="231"/>
      <c r="N4669" s="231"/>
      <c r="O4669" s="231"/>
      <c r="P4669" s="231"/>
      <c r="Q4669" s="231"/>
      <c r="R4669" s="231"/>
      <c r="S4669" s="231"/>
      <c r="T4669" s="231"/>
    </row>
    <row r="4670">
      <c r="A4670" s="257" t="str">
        <v>118000199002002224</v>
      </c>
      <c r="B4670" s="257" t="str">
        <v>118000199002002</v>
      </c>
      <c r="C4670" s="257" t="str">
        <v>Z2GO&amp;CO.轻暖热敷腰腹贴</v>
      </c>
      <c r="D4670" s="257"/>
      <c r="E4670" s="257"/>
      <c r="F4670" s="257" t="str">
        <v>规格:落日橘</v>
      </c>
      <c r="G4670" s="231"/>
      <c r="H4670" s="231"/>
      <c r="I4670" s="231"/>
      <c r="J4670" s="231"/>
      <c r="K4670" s="231"/>
      <c r="L4670" s="231"/>
      <c r="M4670" s="231"/>
      <c r="N4670" s="231"/>
      <c r="O4670" s="231"/>
      <c r="P4670" s="231"/>
      <c r="Q4670" s="231"/>
      <c r="R4670" s="231"/>
      <c r="S4670" s="231"/>
      <c r="T4670" s="231"/>
    </row>
    <row r="4671">
      <c r="A4671" s="257" t="str">
        <v>118000199002001222</v>
      </c>
      <c r="B4671" s="257" t="str">
        <v>118000199002001</v>
      </c>
      <c r="C4671" s="257" t="str">
        <v>Z2GO&amp;CO.轻暖热敷随身贴</v>
      </c>
      <c r="D4671" s="257"/>
      <c r="E4671" s="257"/>
      <c r="F4671" s="257" t="str">
        <v>规格:海浪蓝</v>
      </c>
      <c r="G4671" s="231"/>
      <c r="H4671" s="231"/>
      <c r="I4671" s="231"/>
      <c r="J4671" s="231"/>
      <c r="K4671" s="231"/>
      <c r="L4671" s="231"/>
      <c r="M4671" s="231"/>
      <c r="N4671" s="231"/>
      <c r="O4671" s="231"/>
      <c r="P4671" s="231"/>
      <c r="Q4671" s="231"/>
      <c r="R4671" s="231"/>
      <c r="S4671" s="231"/>
      <c r="T4671" s="231"/>
    </row>
    <row r="4672">
      <c r="A4672" s="257" t="str">
        <v>118000199002001223</v>
      </c>
      <c r="B4672" s="257" t="str">
        <v>118000199002001</v>
      </c>
      <c r="C4672" s="257" t="str">
        <v>Z2GO&amp;CO.轻暖热敷随身贴</v>
      </c>
      <c r="D4672" s="257"/>
      <c r="E4672" s="257"/>
      <c r="F4672" s="257" t="str">
        <v>规格:隐匿砂</v>
      </c>
      <c r="G4672" s="231"/>
      <c r="H4672" s="231"/>
      <c r="I4672" s="231"/>
      <c r="J4672" s="231"/>
      <c r="K4672" s="231"/>
      <c r="L4672" s="231"/>
      <c r="M4672" s="231"/>
      <c r="N4672" s="231"/>
      <c r="O4672" s="231"/>
      <c r="P4672" s="231"/>
      <c r="Q4672" s="231"/>
      <c r="R4672" s="231"/>
      <c r="S4672" s="231"/>
      <c r="T4672" s="231"/>
    </row>
    <row r="4673">
      <c r="A4673" s="257" t="str">
        <v>118000199002001224</v>
      </c>
      <c r="B4673" s="257" t="str">
        <v>118000199002001</v>
      </c>
      <c r="C4673" s="257" t="str">
        <v>Z2GO&amp;CO.轻暖热敷随身贴</v>
      </c>
      <c r="D4673" s="257"/>
      <c r="E4673" s="257"/>
      <c r="F4673" s="257" t="str">
        <v>规格:落日橘</v>
      </c>
      <c r="G4673" s="231"/>
      <c r="H4673" s="231"/>
      <c r="I4673" s="231"/>
      <c r="J4673" s="231"/>
      <c r="K4673" s="231"/>
      <c r="L4673" s="231"/>
      <c r="M4673" s="231"/>
      <c r="N4673" s="231"/>
      <c r="O4673" s="231"/>
      <c r="P4673" s="231"/>
      <c r="Q4673" s="231"/>
      <c r="R4673" s="231"/>
      <c r="S4673" s="231"/>
      <c r="T4673" s="231"/>
    </row>
    <row r="4674">
      <c r="A4674" s="257" t="str">
        <v>12800026100323672</v>
      </c>
      <c r="B4674" s="257" t="str">
        <v>128000261003</v>
      </c>
      <c r="C4674" s="257" t="str">
        <v>亚朵星球 小姜茶系列天丝棉四件套</v>
      </c>
      <c r="D4674" s="257"/>
      <c r="E4674" s="257"/>
      <c r="F4674" s="257" t="str">
        <v>颜色:茉莉姜茶,床品规格:150cm,床品尺寸:150cm,床品款式:床单款,系列:普通系列</v>
      </c>
      <c r="G4674" s="231"/>
      <c r="H4674" s="231"/>
      <c r="I4674" s="231"/>
      <c r="J4674" s="231"/>
      <c r="K4674" s="231"/>
      <c r="L4674" s="231"/>
      <c r="M4674" s="231"/>
      <c r="N4674" s="231"/>
      <c r="O4674" s="231"/>
      <c r="P4674" s="231"/>
      <c r="Q4674" s="231"/>
      <c r="R4674" s="231"/>
      <c r="S4674" s="231"/>
      <c r="T4674" s="231"/>
    </row>
    <row r="4675">
      <c r="A4675" s="257" t="str">
        <v>12800026100323673</v>
      </c>
      <c r="B4675" s="257" t="str">
        <v>128000261003</v>
      </c>
      <c r="C4675" s="257" t="str">
        <v>亚朵星球 小姜茶系列天丝棉四件套</v>
      </c>
      <c r="D4675" s="257"/>
      <c r="E4675" s="257"/>
      <c r="F4675" s="257" t="str">
        <v>颜色:茉莉姜茶,床品尺寸:1.8m-床单款</v>
      </c>
      <c r="G4675" s="231"/>
      <c r="H4675" s="231"/>
      <c r="I4675" s="231"/>
      <c r="J4675" s="231"/>
      <c r="K4675" s="231"/>
      <c r="L4675" s="231"/>
      <c r="M4675" s="231"/>
      <c r="N4675" s="231"/>
      <c r="O4675" s="231"/>
      <c r="P4675" s="231"/>
      <c r="Q4675" s="231"/>
      <c r="R4675" s="231"/>
      <c r="S4675" s="231"/>
      <c r="T4675" s="231"/>
    </row>
    <row r="4676">
      <c r="A4676" s="257" t="str">
        <v>12800026100323669</v>
      </c>
      <c r="B4676" s="257" t="str">
        <v>128000261003</v>
      </c>
      <c r="C4676" s="257" t="str">
        <v>亚朵星球 小姜茶系列天丝棉四件套</v>
      </c>
      <c r="D4676" s="257"/>
      <c r="E4676" s="257"/>
      <c r="F4676" s="257" t="str">
        <v>颜色:茉莉姜茶,床品规格:150cm,床品尺寸:150cm,床品款式:床笠款,系列:普通系列</v>
      </c>
      <c r="G4676" s="231"/>
      <c r="H4676" s="231"/>
      <c r="I4676" s="231"/>
      <c r="J4676" s="231"/>
      <c r="K4676" s="231"/>
      <c r="L4676" s="231"/>
      <c r="M4676" s="231"/>
      <c r="N4676" s="231"/>
      <c r="O4676" s="231"/>
      <c r="P4676" s="231"/>
      <c r="Q4676" s="231"/>
      <c r="R4676" s="231"/>
      <c r="S4676" s="231"/>
      <c r="T4676" s="231"/>
    </row>
    <row r="4677">
      <c r="A4677" s="257" t="str">
        <v>12800026100323671</v>
      </c>
      <c r="B4677" s="257" t="str">
        <v>128000261003</v>
      </c>
      <c r="C4677" s="257" t="str">
        <v>亚朵星球 小姜茶系列天丝棉四件套</v>
      </c>
      <c r="D4677" s="257"/>
      <c r="E4677" s="257"/>
      <c r="F4677" s="257" t="str">
        <v>颜色:茉莉姜茶,床品尺寸:1.8m-床笠款</v>
      </c>
      <c r="G4677" s="231"/>
      <c r="H4677" s="231"/>
      <c r="I4677" s="231"/>
      <c r="J4677" s="231"/>
      <c r="K4677" s="231"/>
      <c r="L4677" s="231"/>
      <c r="M4677" s="231"/>
      <c r="N4677" s="231"/>
      <c r="O4677" s="231"/>
      <c r="P4677" s="231"/>
      <c r="Q4677" s="231"/>
      <c r="R4677" s="231"/>
      <c r="S4677" s="231"/>
      <c r="T4677" s="231"/>
    </row>
    <row r="4678">
      <c r="A4678" s="257" t="str">
        <v>12800026100323872</v>
      </c>
      <c r="B4678" s="257" t="str">
        <v>128000261003</v>
      </c>
      <c r="C4678" s="257" t="str">
        <v>亚朵星球 小姜茶系列天丝棉四件套</v>
      </c>
      <c r="D4678" s="257"/>
      <c r="E4678" s="257"/>
      <c r="F4678" s="257" t="str">
        <v>颜色:蓝莓姜茶,床品尺寸:1.5m-床单款</v>
      </c>
      <c r="G4678" s="231"/>
      <c r="H4678" s="231"/>
      <c r="I4678" s="231"/>
      <c r="J4678" s="231"/>
      <c r="K4678" s="231"/>
      <c r="L4678" s="231"/>
      <c r="M4678" s="231"/>
      <c r="N4678" s="231"/>
      <c r="O4678" s="231"/>
      <c r="P4678" s="231"/>
      <c r="Q4678" s="231"/>
      <c r="R4678" s="231"/>
      <c r="S4678" s="231"/>
      <c r="T4678" s="231"/>
    </row>
    <row r="4679">
      <c r="A4679" s="257" t="str">
        <v>12800026100323873</v>
      </c>
      <c r="B4679" s="257" t="str">
        <v>128000261003</v>
      </c>
      <c r="C4679" s="257" t="str">
        <v>亚朵星球 小姜茶系列天丝棉四件套</v>
      </c>
      <c r="D4679" s="257"/>
      <c r="E4679" s="257"/>
      <c r="F4679" s="257" t="str">
        <v>颜色:蓝莓姜茶,床品尺寸:1.8m-床单款</v>
      </c>
      <c r="G4679" s="231"/>
      <c r="H4679" s="231"/>
      <c r="I4679" s="231"/>
      <c r="J4679" s="231"/>
      <c r="K4679" s="231"/>
      <c r="L4679" s="231"/>
      <c r="M4679" s="231"/>
      <c r="N4679" s="231"/>
      <c r="O4679" s="231"/>
      <c r="P4679" s="231"/>
      <c r="Q4679" s="231"/>
      <c r="R4679" s="231"/>
      <c r="S4679" s="231"/>
      <c r="T4679" s="231"/>
    </row>
    <row r="4680">
      <c r="A4680" s="257" t="str">
        <v>12800026100323869</v>
      </c>
      <c r="B4680" s="257" t="str">
        <v>128000261003</v>
      </c>
      <c r="C4680" s="257" t="str">
        <v>亚朵星球 小姜茶系列天丝棉四件套</v>
      </c>
      <c r="D4680" s="257"/>
      <c r="E4680" s="257"/>
      <c r="F4680" s="257" t="str">
        <v>颜色:蓝莓姜茶,床品尺寸:1.5m-床笠款</v>
      </c>
      <c r="G4680" s="231"/>
      <c r="H4680" s="231"/>
      <c r="I4680" s="231"/>
      <c r="J4680" s="231"/>
      <c r="K4680" s="231"/>
      <c r="L4680" s="231"/>
      <c r="M4680" s="231"/>
      <c r="N4680" s="231"/>
      <c r="O4680" s="231"/>
      <c r="P4680" s="231"/>
      <c r="Q4680" s="231"/>
      <c r="R4680" s="231"/>
      <c r="S4680" s="231"/>
      <c r="T4680" s="231"/>
    </row>
    <row r="4681">
      <c r="A4681" s="257" t="str">
        <v>12800026100323871</v>
      </c>
      <c r="B4681" s="257" t="str">
        <v>128000261003</v>
      </c>
      <c r="C4681" s="257" t="str">
        <v>亚朵星球 小姜茶系列天丝棉四件套</v>
      </c>
      <c r="D4681" s="257"/>
      <c r="E4681" s="257"/>
      <c r="F4681" s="257" t="str">
        <v>颜色:蓝莓姜茶,床品尺寸:1.8m-床笠款</v>
      </c>
      <c r="G4681" s="231"/>
      <c r="H4681" s="231"/>
      <c r="I4681" s="231"/>
      <c r="J4681" s="231"/>
      <c r="K4681" s="231"/>
      <c r="L4681" s="231"/>
      <c r="M4681" s="231"/>
      <c r="N4681" s="231"/>
      <c r="O4681" s="231"/>
      <c r="P4681" s="231"/>
      <c r="Q4681" s="231"/>
      <c r="R4681" s="231"/>
      <c r="S4681" s="231"/>
      <c r="T4681" s="231"/>
    </row>
    <row r="4682">
      <c r="A4682" s="257" t="str">
        <v>12800026100324772</v>
      </c>
      <c r="B4682" s="257" t="str">
        <v>128000261003</v>
      </c>
      <c r="C4682" s="257" t="str">
        <v>亚朵星球 小姜茶系列天丝棉四件套</v>
      </c>
      <c r="D4682" s="257"/>
      <c r="E4682" s="257"/>
      <c r="F4682" s="257" t="str">
        <v>颜色:栗子姜茶,床品规格:150cm,床品尺寸:150cm,床品款式:床单款,系列:普通系列</v>
      </c>
      <c r="G4682" s="231"/>
      <c r="H4682" s="231"/>
      <c r="I4682" s="231"/>
      <c r="J4682" s="231"/>
      <c r="K4682" s="231"/>
      <c r="L4682" s="231"/>
      <c r="M4682" s="231"/>
      <c r="N4682" s="231"/>
      <c r="O4682" s="231"/>
      <c r="P4682" s="231"/>
      <c r="Q4682" s="231"/>
      <c r="R4682" s="231"/>
      <c r="S4682" s="231"/>
      <c r="T4682" s="231"/>
    </row>
    <row r="4683">
      <c r="A4683" s="257" t="str">
        <v>12800026100324773</v>
      </c>
      <c r="B4683" s="257" t="str">
        <v>128000261003</v>
      </c>
      <c r="C4683" s="257" t="str">
        <v>亚朵星球 小姜茶系列天丝棉四件套</v>
      </c>
      <c r="D4683" s="257"/>
      <c r="E4683" s="257"/>
      <c r="F4683" s="257" t="str">
        <v>颜色:栗子姜茶,床品规格:180cm,床品尺寸:180cm,床品款式:床单款,系列:普通系列</v>
      </c>
      <c r="G4683" s="231"/>
      <c r="H4683" s="231"/>
      <c r="I4683" s="231"/>
      <c r="J4683" s="231"/>
      <c r="K4683" s="231"/>
      <c r="L4683" s="231"/>
      <c r="M4683" s="231"/>
      <c r="N4683" s="231"/>
      <c r="O4683" s="231"/>
      <c r="P4683" s="231"/>
      <c r="Q4683" s="231"/>
      <c r="R4683" s="231"/>
      <c r="S4683" s="231"/>
      <c r="T4683" s="231"/>
    </row>
    <row r="4684">
      <c r="A4684" s="257" t="str">
        <v>12800026100324769</v>
      </c>
      <c r="B4684" s="257" t="str">
        <v>128000261003</v>
      </c>
      <c r="C4684" s="257" t="str">
        <v>亚朵星球 小姜茶系列天丝棉四件套</v>
      </c>
      <c r="D4684" s="257"/>
      <c r="E4684" s="257"/>
      <c r="F4684" s="257" t="str">
        <v>颜色:栗子姜茶,床品尺寸:1.5m-床笠款</v>
      </c>
      <c r="G4684" s="231"/>
      <c r="H4684" s="231"/>
      <c r="I4684" s="231"/>
      <c r="J4684" s="231"/>
      <c r="K4684" s="231"/>
      <c r="L4684" s="231"/>
      <c r="M4684" s="231"/>
      <c r="N4684" s="231"/>
      <c r="O4684" s="231"/>
      <c r="P4684" s="231"/>
      <c r="Q4684" s="231"/>
      <c r="R4684" s="231"/>
      <c r="S4684" s="231"/>
      <c r="T4684" s="231"/>
    </row>
    <row r="4685">
      <c r="A4685" s="257" t="str">
        <v>12800026100324771</v>
      </c>
      <c r="B4685" s="257" t="str">
        <v>128000261003</v>
      </c>
      <c r="C4685" s="257" t="str">
        <v>亚朵星球 小姜茶系列天丝棉四件套</v>
      </c>
      <c r="D4685" s="257"/>
      <c r="E4685" s="257"/>
      <c r="F4685" s="257" t="str">
        <v>颜色:栗子姜茶,床品尺寸:1.8m-床笠款</v>
      </c>
      <c r="G4685" s="231"/>
      <c r="H4685" s="231"/>
      <c r="I4685" s="231"/>
      <c r="J4685" s="231"/>
      <c r="K4685" s="231"/>
      <c r="L4685" s="231"/>
      <c r="M4685" s="231"/>
      <c r="N4685" s="231"/>
      <c r="O4685" s="231"/>
      <c r="P4685" s="231"/>
      <c r="Q4685" s="231"/>
      <c r="R4685" s="231"/>
      <c r="S4685" s="231"/>
      <c r="T4685" s="231"/>
    </row>
    <row r="4686">
      <c r="A4686" s="257" t="str">
        <v>12800026100323572</v>
      </c>
      <c r="B4686" s="257" t="str">
        <v>128000261003</v>
      </c>
      <c r="C4686" s="257" t="str">
        <v>亚朵星球 小姜茶系列天丝棉四件套</v>
      </c>
      <c r="D4686" s="257"/>
      <c r="E4686" s="257"/>
      <c r="F4686" s="257" t="str">
        <v>颜色:油柑姜茶,床品规格:150cm,床品尺寸:150cm,床品款式:床单款,系列:普通系列</v>
      </c>
      <c r="G4686" s="231"/>
      <c r="H4686" s="231"/>
      <c r="I4686" s="231"/>
      <c r="J4686" s="231"/>
      <c r="K4686" s="231"/>
      <c r="L4686" s="231"/>
      <c r="M4686" s="231"/>
      <c r="N4686" s="231"/>
      <c r="O4686" s="231"/>
      <c r="P4686" s="231"/>
      <c r="Q4686" s="231"/>
      <c r="R4686" s="231"/>
      <c r="S4686" s="231"/>
      <c r="T4686" s="231"/>
    </row>
    <row r="4687">
      <c r="A4687" s="257" t="str">
        <v>12800026100323573</v>
      </c>
      <c r="B4687" s="257" t="str">
        <v>128000261003</v>
      </c>
      <c r="C4687" s="257" t="str">
        <v>亚朵星球 小姜茶系列天丝棉四件套</v>
      </c>
      <c r="D4687" s="257"/>
      <c r="E4687" s="257"/>
      <c r="F4687" s="257" t="str">
        <v>颜色:油柑姜茶,床品尺寸:1.8m-床单款</v>
      </c>
      <c r="G4687" s="231"/>
      <c r="H4687" s="231"/>
      <c r="I4687" s="231"/>
      <c r="J4687" s="231"/>
      <c r="K4687" s="231"/>
      <c r="L4687" s="231"/>
      <c r="M4687" s="231"/>
      <c r="N4687" s="231"/>
      <c r="O4687" s="231"/>
      <c r="P4687" s="231"/>
      <c r="Q4687" s="231"/>
      <c r="R4687" s="231"/>
      <c r="S4687" s="231"/>
      <c r="T4687" s="231"/>
    </row>
    <row r="4688">
      <c r="A4688" s="257" t="str">
        <v>12800026100323569</v>
      </c>
      <c r="B4688" s="257" t="str">
        <v>128000261003</v>
      </c>
      <c r="C4688" s="257" t="str">
        <v>亚朵星球 小姜茶系列天丝棉四件套</v>
      </c>
      <c r="D4688" s="257"/>
      <c r="E4688" s="257"/>
      <c r="F4688" s="257" t="str">
        <v>颜色:油柑姜茶,床品规格:150cm,床品尺寸:150cm,床品款式:床笠款,系列:普通系列</v>
      </c>
      <c r="G4688" s="231"/>
      <c r="H4688" s="231"/>
      <c r="I4688" s="231"/>
      <c r="J4688" s="231"/>
      <c r="K4688" s="231"/>
      <c r="L4688" s="231"/>
      <c r="M4688" s="231"/>
      <c r="N4688" s="231"/>
      <c r="O4688" s="231"/>
      <c r="P4688" s="231"/>
      <c r="Q4688" s="231"/>
      <c r="R4688" s="231"/>
      <c r="S4688" s="231"/>
      <c r="T4688" s="231"/>
    </row>
    <row r="4689">
      <c r="A4689" s="257" t="str">
        <v>12800026100323571</v>
      </c>
      <c r="B4689" s="257" t="str">
        <v>128000261003</v>
      </c>
      <c r="C4689" s="257" t="str">
        <v>亚朵星球 小姜茶系列天丝棉四件套</v>
      </c>
      <c r="D4689" s="257"/>
      <c r="E4689" s="257"/>
      <c r="F4689" s="257" t="str">
        <v>颜色:油柑姜茶,床品尺寸:1.8m-床笠款</v>
      </c>
      <c r="G4689" s="231"/>
      <c r="H4689" s="231"/>
      <c r="I4689" s="231"/>
      <c r="J4689" s="231"/>
      <c r="K4689" s="231"/>
      <c r="L4689" s="231"/>
      <c r="M4689" s="231"/>
      <c r="N4689" s="231"/>
      <c r="O4689" s="231"/>
      <c r="P4689" s="231"/>
      <c r="Q4689" s="231"/>
      <c r="R4689" s="231"/>
      <c r="S4689" s="231"/>
      <c r="T4689" s="231"/>
    </row>
    <row r="4690">
      <c r="A4690" s="257" t="str">
        <v>1280002620042588</v>
      </c>
      <c r="B4690" s="257" t="str">
        <v>128000262004</v>
      </c>
      <c r="C4690" s="257" t="str">
        <v>亚朵星球 凉感枕套</v>
      </c>
      <c r="D4690" s="257"/>
      <c r="E4690" s="257"/>
      <c r="F4690" s="257" t="str">
        <v>颜色:烟灰蓝,尺寸:48*74cm</v>
      </c>
      <c r="G4690" s="231"/>
      <c r="H4690" s="231"/>
      <c r="I4690" s="231"/>
      <c r="J4690" s="231"/>
      <c r="K4690" s="231"/>
      <c r="L4690" s="231"/>
      <c r="M4690" s="231"/>
      <c r="N4690" s="231"/>
      <c r="O4690" s="231"/>
      <c r="P4690" s="231"/>
      <c r="Q4690" s="231"/>
      <c r="R4690" s="231"/>
      <c r="S4690" s="231"/>
      <c r="T4690" s="231"/>
    </row>
    <row r="4691">
      <c r="A4691" s="257" t="str">
        <v>1280002620052428</v>
      </c>
      <c r="B4691" s="257" t="str">
        <v>128000262005</v>
      </c>
      <c r="C4691" s="257" t="str">
        <v>亚朵星球 PCM枕套</v>
      </c>
      <c r="D4691" s="257"/>
      <c r="E4691" s="257"/>
      <c r="F4691" s="257" t="str">
        <v>颜色:米白色/烟灰蓝（23版）,尺寸:48*74cm,米白色/烟灰蓝（23版）,均码,普通系列,48*74cm</v>
      </c>
      <c r="G4691" s="231"/>
      <c r="H4691" s="231"/>
      <c r="I4691" s="231"/>
      <c r="J4691" s="231"/>
      <c r="K4691" s="231"/>
      <c r="L4691" s="231"/>
      <c r="M4691" s="231"/>
      <c r="N4691" s="231"/>
      <c r="O4691" s="231"/>
      <c r="P4691" s="231"/>
      <c r="Q4691" s="231"/>
      <c r="R4691" s="231"/>
      <c r="S4691" s="231"/>
      <c r="T4691" s="231"/>
    </row>
    <row r="4692">
      <c r="A4692" s="257" t="str">
        <v>128000263003258</v>
      </c>
      <c r="B4692" s="257" t="str">
        <v>128000263003</v>
      </c>
      <c r="C4692" s="257" t="str">
        <v>亚朵星球 抱抱系列小波浪记忆绵抱枕</v>
      </c>
      <c r="D4692" s="257"/>
      <c r="E4692" s="257"/>
      <c r="F4692" s="257" t="str">
        <v>颜色:烟灰蓝,床品规格:常规,系列:普通系列</v>
      </c>
      <c r="G4692" s="231"/>
      <c r="H4692" s="231"/>
      <c r="I4692" s="231"/>
      <c r="J4692" s="231"/>
      <c r="K4692" s="231"/>
      <c r="L4692" s="231"/>
      <c r="M4692" s="231"/>
      <c r="N4692" s="231"/>
      <c r="O4692" s="231"/>
      <c r="P4692" s="231"/>
      <c r="Q4692" s="231"/>
      <c r="R4692" s="231"/>
      <c r="S4692" s="231"/>
      <c r="T4692" s="231"/>
    </row>
    <row r="4693">
      <c r="A4693" s="257" t="str">
        <v>1210500300130</v>
      </c>
      <c r="B4693" s="257" t="str">
        <v>12105003001</v>
      </c>
      <c r="C4693" s="257" t="str">
        <v>新年礼盒不干胶贴纸</v>
      </c>
      <c r="D4693" s="257"/>
      <c r="E4693" s="257"/>
      <c r="F4693" s="257" t="str">
        <v>默认规格</v>
      </c>
      <c r="G4693" s="231"/>
      <c r="H4693" s="231"/>
      <c r="I4693" s="231"/>
      <c r="J4693" s="231"/>
      <c r="K4693" s="231"/>
      <c r="L4693" s="231"/>
      <c r="M4693" s="231"/>
      <c r="N4693" s="231"/>
      <c r="O4693" s="231"/>
      <c r="P4693" s="231"/>
      <c r="Q4693" s="231"/>
      <c r="R4693" s="231"/>
      <c r="S4693" s="231"/>
      <c r="T4693" s="231"/>
    </row>
    <row r="4694">
      <c r="A4694" s="257" t="str">
        <v>128000269011156</v>
      </c>
      <c r="B4694" s="257" t="str">
        <v>128000269011</v>
      </c>
      <c r="C4694" s="257" t="str">
        <v>亚朵星球 分区护颈碎记忆绵枕</v>
      </c>
      <c r="D4694" s="257"/>
      <c r="E4694" s="257"/>
      <c r="F4694" s="257" t="str">
        <v>70*42*8cm</v>
      </c>
      <c r="G4694" s="231"/>
      <c r="H4694" s="231"/>
      <c r="I4694" s="231"/>
      <c r="J4694" s="231"/>
      <c r="K4694" s="231"/>
      <c r="L4694" s="231"/>
      <c r="M4694" s="231"/>
      <c r="N4694" s="231"/>
      <c r="O4694" s="231"/>
      <c r="P4694" s="231"/>
      <c r="Q4694" s="231"/>
      <c r="R4694" s="231"/>
      <c r="S4694" s="231"/>
      <c r="T4694" s="231"/>
    </row>
    <row r="4695">
      <c r="A4695" s="257" t="str">
        <v>128000269011155</v>
      </c>
      <c r="B4695" s="257" t="str">
        <v>128000269011</v>
      </c>
      <c r="C4695" s="257" t="str">
        <v>亚朵星球 分区护颈碎记忆绵枕</v>
      </c>
      <c r="D4695" s="257"/>
      <c r="E4695" s="257"/>
      <c r="F4695" s="257" t="str">
        <v>颜色:默认,尺寸:72*40*10cm</v>
      </c>
      <c r="G4695" s="231"/>
      <c r="H4695" s="231"/>
      <c r="I4695" s="231"/>
      <c r="J4695" s="231"/>
      <c r="K4695" s="231"/>
      <c r="L4695" s="231"/>
      <c r="M4695" s="231"/>
      <c r="N4695" s="231"/>
      <c r="O4695" s="231"/>
      <c r="P4695" s="231"/>
      <c r="Q4695" s="231"/>
      <c r="R4695" s="231"/>
      <c r="S4695" s="231"/>
      <c r="T4695" s="231"/>
    </row>
    <row r="4696">
      <c r="A4696" s="257" t="str">
        <v>118000199002006222</v>
      </c>
      <c r="B4696" s="257" t="str">
        <v>118000199002006</v>
      </c>
      <c r="C4696" s="257" t="str">
        <v>Z2GO&amp;CO.轻暖热敷腰腹贴-Aplus版（仅限线下门店采购）25片/组</v>
      </c>
      <c r="D4696" s="257"/>
      <c r="E4696" s="257"/>
      <c r="F4696" s="257" t="str">
        <v>海浪蓝</v>
      </c>
      <c r="G4696" s="231"/>
      <c r="H4696" s="231"/>
      <c r="I4696" s="231"/>
      <c r="J4696" s="231"/>
      <c r="K4696" s="231"/>
      <c r="L4696" s="231"/>
      <c r="M4696" s="231"/>
      <c r="N4696" s="231"/>
      <c r="O4696" s="231"/>
      <c r="P4696" s="231"/>
      <c r="Q4696" s="231"/>
      <c r="R4696" s="231"/>
      <c r="S4696" s="231"/>
      <c r="T4696" s="231"/>
    </row>
    <row r="4697">
      <c r="A4697" s="257" t="str">
        <v>118000199002005222</v>
      </c>
      <c r="B4697" s="257" t="str">
        <v>118000199002005</v>
      </c>
      <c r="C4697" s="257" t="str">
        <v>Z2GO&amp;CO.轻暖热敷暖颈贴-Aplus版（仅限线下门店采购）25片/组</v>
      </c>
      <c r="D4697" s="257"/>
      <c r="E4697" s="257"/>
      <c r="F4697" s="257" t="str">
        <v>默认</v>
      </c>
      <c r="G4697" s="231"/>
      <c r="H4697" s="231"/>
      <c r="I4697" s="231"/>
      <c r="J4697" s="231"/>
      <c r="K4697" s="231"/>
      <c r="L4697" s="231"/>
      <c r="M4697" s="231"/>
      <c r="N4697" s="231"/>
      <c r="O4697" s="231"/>
      <c r="P4697" s="231"/>
      <c r="Q4697" s="231"/>
      <c r="R4697" s="231"/>
      <c r="S4697" s="231"/>
      <c r="T4697" s="231"/>
    </row>
    <row r="4698">
      <c r="A4698" s="257" t="str">
        <v>118000199002004222</v>
      </c>
      <c r="B4698" s="257" t="str">
        <v>118000199002004</v>
      </c>
      <c r="C4698" s="257" t="str">
        <v>Z2GO&amp;CO.轻暖热敷随身贴-Aplus版（仅限线下门店采购）25片/组</v>
      </c>
      <c r="D4698" s="257"/>
      <c r="E4698" s="257"/>
      <c r="F4698" s="257" t="str">
        <v>海浪蓝</v>
      </c>
      <c r="G4698" s="231"/>
      <c r="H4698" s="231"/>
      <c r="I4698" s="231"/>
      <c r="J4698" s="231"/>
      <c r="K4698" s="231"/>
      <c r="L4698" s="231"/>
      <c r="M4698" s="231"/>
      <c r="N4698" s="231"/>
      <c r="O4698" s="231"/>
      <c r="P4698" s="231"/>
      <c r="Q4698" s="231"/>
      <c r="R4698" s="231"/>
      <c r="S4698" s="231"/>
      <c r="T4698" s="231"/>
    </row>
    <row r="4699">
      <c r="A4699" s="257" t="str">
        <v>12800026901024322</v>
      </c>
      <c r="B4699" s="257" t="str">
        <v>128000269010</v>
      </c>
      <c r="C4699" s="257" t="str">
        <v>亚朵星球 可水洗系列护颈记忆绵枕</v>
      </c>
      <c r="D4699" s="257"/>
      <c r="E4699" s="257"/>
      <c r="F4699" s="257" t="str">
        <v>颜色:水洗蓝,尺寸:70*42*8cm</v>
      </c>
      <c r="G4699" s="231"/>
      <c r="H4699" s="231"/>
      <c r="I4699" s="231"/>
      <c r="J4699" s="231"/>
      <c r="K4699" s="231"/>
      <c r="L4699" s="231"/>
      <c r="M4699" s="231"/>
      <c r="N4699" s="231"/>
      <c r="O4699" s="231"/>
      <c r="P4699" s="231"/>
      <c r="Q4699" s="231"/>
      <c r="R4699" s="231"/>
      <c r="S4699" s="231"/>
      <c r="T4699" s="231"/>
    </row>
    <row r="4700">
      <c r="A4700" s="257" t="str">
        <v>12800026901024321</v>
      </c>
      <c r="B4700" s="257" t="str">
        <v>128000269010</v>
      </c>
      <c r="C4700" s="257" t="str">
        <v>亚朵星球 可水洗系列护颈记忆绵枕</v>
      </c>
      <c r="D4700" s="257"/>
      <c r="E4700" s="257"/>
      <c r="F4700" s="257" t="str">
        <v>颜色:水洗蓝,尺寸:70*42*10cm</v>
      </c>
      <c r="G4700" s="231"/>
      <c r="H4700" s="231"/>
      <c r="I4700" s="231"/>
      <c r="J4700" s="231"/>
      <c r="K4700" s="231"/>
      <c r="L4700" s="231"/>
      <c r="M4700" s="231"/>
      <c r="N4700" s="231"/>
      <c r="O4700" s="231"/>
      <c r="P4700" s="231"/>
      <c r="Q4700" s="231"/>
      <c r="R4700" s="231"/>
      <c r="S4700" s="231"/>
      <c r="T4700" s="231"/>
    </row>
    <row r="4701">
      <c r="A4701" s="257" t="str">
        <v>168000350001231</v>
      </c>
      <c r="B4701" s="257" t="str">
        <v>168000350001</v>
      </c>
      <c r="C4701" s="257" t="str">
        <v>菇滋菇滋香菇脆芥末味40g*3+香辣味40g*3</v>
      </c>
      <c r="D4701" s="257"/>
      <c r="E4701" s="257"/>
      <c r="F4701" s="257" t="str">
        <v>默认</v>
      </c>
      <c r="G4701" s="231"/>
      <c r="H4701" s="231"/>
      <c r="I4701" s="231"/>
      <c r="J4701" s="231"/>
      <c r="K4701" s="231"/>
      <c r="L4701" s="231"/>
      <c r="M4701" s="231"/>
      <c r="N4701" s="231"/>
      <c r="O4701" s="231"/>
      <c r="P4701" s="231"/>
      <c r="Q4701" s="231"/>
      <c r="R4701" s="231"/>
      <c r="S4701" s="231"/>
      <c r="T4701" s="231"/>
    </row>
    <row r="4702">
      <c r="A4702" s="257" t="str">
        <v>168000350002232</v>
      </c>
      <c r="B4702" s="257" t="str">
        <v>168000350002</v>
      </c>
      <c r="C4702" s="257" t="str">
        <v>菇滋菇滋香菇脆芥末味40g*3+原味40g*3</v>
      </c>
      <c r="D4702" s="257"/>
      <c r="E4702" s="257"/>
      <c r="F4702" s="257" t="str">
        <v>默认</v>
      </c>
      <c r="G4702" s="231"/>
      <c r="H4702" s="231"/>
      <c r="I4702" s="231"/>
      <c r="J4702" s="231"/>
      <c r="K4702" s="231"/>
      <c r="L4702" s="231"/>
      <c r="M4702" s="231"/>
      <c r="N4702" s="231"/>
      <c r="O4702" s="231"/>
      <c r="P4702" s="231"/>
      <c r="Q4702" s="231"/>
      <c r="R4702" s="231"/>
      <c r="S4702" s="231"/>
      <c r="T4702" s="231"/>
    </row>
    <row r="4703">
      <c r="A4703" s="257" t="str">
        <v>168000350003233</v>
      </c>
      <c r="B4703" s="257" t="str">
        <v>168000350003</v>
      </c>
      <c r="C4703" s="257" t="str">
        <v>菇滋菇滋香菇脆香辣味40g*3+原味40g*3</v>
      </c>
      <c r="D4703" s="257"/>
      <c r="E4703" s="257"/>
      <c r="F4703" s="257" t="str">
        <v>默认</v>
      </c>
      <c r="G4703" s="231"/>
      <c r="H4703" s="231"/>
      <c r="I4703" s="231"/>
      <c r="J4703" s="231"/>
      <c r="K4703" s="231"/>
      <c r="L4703" s="231"/>
      <c r="M4703" s="231"/>
      <c r="N4703" s="231"/>
      <c r="O4703" s="231"/>
      <c r="P4703" s="231"/>
      <c r="Q4703" s="231"/>
      <c r="R4703" s="231"/>
      <c r="S4703" s="231"/>
      <c r="T4703" s="231"/>
    </row>
    <row r="4704">
      <c r="A4704" s="257" t="str">
        <v>168000350004234</v>
      </c>
      <c r="B4704" s="257" t="str">
        <v>168000350004</v>
      </c>
      <c r="C4704" s="257" t="str">
        <v>菇滋菇滋香菇脆芥末味40g*2+香辣味40g*2+原味40g*2</v>
      </c>
      <c r="D4704" s="257"/>
      <c r="E4704" s="257"/>
      <c r="F4704" s="257" t="str">
        <v>默认</v>
      </c>
      <c r="G4704" s="231"/>
      <c r="H4704" s="231"/>
      <c r="I4704" s="231"/>
      <c r="J4704" s="231"/>
      <c r="K4704" s="231"/>
      <c r="L4704" s="231"/>
      <c r="M4704" s="231"/>
      <c r="N4704" s="231"/>
      <c r="O4704" s="231"/>
      <c r="P4704" s="231"/>
      <c r="Q4704" s="231"/>
      <c r="R4704" s="231"/>
      <c r="S4704" s="231"/>
      <c r="T4704" s="231"/>
    </row>
    <row r="4705">
      <c r="A4705" s="257" t="str">
        <v>16800029500315</v>
      </c>
      <c r="B4705" s="257" t="str">
        <v>168000295003</v>
      </c>
      <c r="C4705" s="257" t="str">
        <v>必胜（BISSELL）无线智能洗地机lite</v>
      </c>
      <c r="D4705" s="257"/>
      <c r="E4705" s="257"/>
      <c r="F4705" s="257" t="str">
        <v>3598Z</v>
      </c>
      <c r="G4705" s="231"/>
      <c r="H4705" s="231"/>
      <c r="I4705" s="231"/>
      <c r="J4705" s="231"/>
      <c r="K4705" s="231"/>
      <c r="L4705" s="231"/>
      <c r="M4705" s="231"/>
      <c r="N4705" s="231"/>
      <c r="O4705" s="231"/>
      <c r="P4705" s="231"/>
      <c r="Q4705" s="231"/>
      <c r="R4705" s="231"/>
      <c r="S4705" s="231"/>
      <c r="T4705" s="231"/>
    </row>
    <row r="4706">
      <c r="A4706" s="257" t="str">
        <v>168000201001001128</v>
      </c>
      <c r="B4706" s="257" t="str">
        <v>168000201001001</v>
      </c>
      <c r="C4706" s="257" t="str">
        <v>AMIRO-led折叠随身镜白色</v>
      </c>
      <c r="D4706" s="257"/>
      <c r="E4706" s="257"/>
      <c r="F4706" s="257" t="str">
        <v>默认</v>
      </c>
      <c r="G4706" s="231"/>
      <c r="H4706" s="231"/>
      <c r="I4706" s="231"/>
      <c r="J4706" s="231"/>
      <c r="K4706" s="231"/>
      <c r="L4706" s="231"/>
      <c r="M4706" s="231"/>
      <c r="N4706" s="231"/>
      <c r="O4706" s="231"/>
      <c r="P4706" s="231"/>
      <c r="Q4706" s="231"/>
      <c r="R4706" s="231"/>
      <c r="S4706" s="231"/>
      <c r="T4706" s="231"/>
    </row>
    <row r="4707">
      <c r="A4707" s="257" t="str">
        <v>168000201001002128</v>
      </c>
      <c r="B4707" s="257" t="str">
        <v>168000201001002</v>
      </c>
      <c r="C4707" s="257" t="str">
        <v>AMIRO高清日光镜MINI2 白色</v>
      </c>
      <c r="D4707" s="257"/>
      <c r="E4707" s="257"/>
      <c r="F4707" s="257" t="str">
        <v>默认</v>
      </c>
      <c r="G4707" s="231"/>
      <c r="H4707" s="231"/>
      <c r="I4707" s="231"/>
      <c r="J4707" s="231"/>
      <c r="K4707" s="231"/>
      <c r="L4707" s="231"/>
      <c r="M4707" s="231"/>
      <c r="N4707" s="231"/>
      <c r="O4707" s="231"/>
      <c r="P4707" s="231"/>
      <c r="Q4707" s="231"/>
      <c r="R4707" s="231"/>
      <c r="S4707" s="231"/>
      <c r="T4707" s="231"/>
    </row>
    <row r="4708">
      <c r="A4708" s="257" t="str">
        <v>16800020100100342</v>
      </c>
      <c r="B4708" s="257" t="str">
        <v>168000201001003</v>
      </c>
      <c r="C4708" s="257" t="str">
        <v>AMIRO高清日光镜MINI2 S 粉色</v>
      </c>
      <c r="D4708" s="257"/>
      <c r="E4708" s="257"/>
      <c r="F4708" s="257" t="str">
        <v>默认</v>
      </c>
      <c r="G4708" s="231"/>
      <c r="H4708" s="231"/>
      <c r="I4708" s="231"/>
      <c r="J4708" s="231"/>
      <c r="K4708" s="231"/>
      <c r="L4708" s="231"/>
      <c r="M4708" s="231"/>
      <c r="N4708" s="231"/>
      <c r="O4708" s="231"/>
      <c r="P4708" s="231"/>
      <c r="Q4708" s="231"/>
      <c r="R4708" s="231"/>
      <c r="S4708" s="231"/>
      <c r="T4708" s="231"/>
    </row>
    <row r="4709">
      <c r="A4709" s="257" t="str">
        <v>16800020100100434</v>
      </c>
      <c r="B4709" s="257" t="str">
        <v>168000201001004</v>
      </c>
      <c r="C4709" s="257" t="str">
        <v>AMIRO高清日光镜O系列VINTAGE限定 红色</v>
      </c>
      <c r="D4709" s="257"/>
      <c r="E4709" s="257"/>
      <c r="F4709" s="257" t="str">
        <v>默认</v>
      </c>
      <c r="G4709" s="231"/>
      <c r="H4709" s="231"/>
      <c r="I4709" s="231"/>
      <c r="J4709" s="231"/>
      <c r="K4709" s="231"/>
      <c r="L4709" s="231"/>
      <c r="M4709" s="231"/>
      <c r="N4709" s="231"/>
      <c r="O4709" s="231"/>
      <c r="P4709" s="231"/>
      <c r="Q4709" s="231"/>
      <c r="R4709" s="231"/>
      <c r="S4709" s="231"/>
      <c r="T4709" s="231"/>
    </row>
    <row r="4710">
      <c r="A4710" s="257" t="str">
        <v>168000201001005125</v>
      </c>
      <c r="B4710" s="257" t="str">
        <v>168000201001005</v>
      </c>
      <c r="C4710" s="257" t="str">
        <v>AMIRO高清日光镜O系列VINTAGE限定 绿色</v>
      </c>
      <c r="D4710" s="257"/>
      <c r="E4710" s="257"/>
      <c r="F4710" s="257" t="str">
        <v>默认</v>
      </c>
      <c r="G4710" s="231"/>
      <c r="H4710" s="231"/>
      <c r="I4710" s="231"/>
      <c r="J4710" s="231"/>
      <c r="K4710" s="231"/>
      <c r="L4710" s="231"/>
      <c r="M4710" s="231"/>
      <c r="N4710" s="231"/>
      <c r="O4710" s="231"/>
      <c r="P4710" s="231"/>
      <c r="Q4710" s="231"/>
      <c r="R4710" s="231"/>
      <c r="S4710" s="231"/>
      <c r="T4710" s="231"/>
    </row>
    <row r="4711">
      <c r="A4711" s="257" t="str">
        <v>16800020100100636</v>
      </c>
      <c r="B4711" s="257" t="str">
        <v>168000201001006</v>
      </c>
      <c r="C4711" s="257" t="str">
        <v>AMIRO红光三棱射频仪 R1 PRO</v>
      </c>
      <c r="D4711" s="257"/>
      <c r="E4711" s="257"/>
      <c r="F4711" s="257" t="str">
        <v>默认</v>
      </c>
      <c r="G4711" s="231"/>
      <c r="H4711" s="231"/>
      <c r="I4711" s="231"/>
      <c r="J4711" s="231"/>
      <c r="K4711" s="231"/>
      <c r="L4711" s="231"/>
      <c r="M4711" s="231"/>
      <c r="N4711" s="231"/>
      <c r="O4711" s="231"/>
      <c r="P4711" s="231"/>
      <c r="Q4711" s="231"/>
      <c r="R4711" s="231"/>
      <c r="S4711" s="231"/>
      <c r="T4711" s="231"/>
    </row>
    <row r="4712">
      <c r="A4712" s="257" t="str">
        <v>16800020100100730</v>
      </c>
      <c r="B4712" s="257" t="str">
        <v>168000201001007</v>
      </c>
      <c r="C4712" s="257" t="str">
        <v>AMIRO红光三棱射频仪 R1 PRO鎏金款</v>
      </c>
      <c r="D4712" s="257"/>
      <c r="E4712" s="257"/>
      <c r="F4712" s="257" t="str">
        <v>默认</v>
      </c>
      <c r="G4712" s="231"/>
      <c r="H4712" s="231"/>
      <c r="I4712" s="231"/>
      <c r="J4712" s="231"/>
      <c r="K4712" s="231"/>
      <c r="L4712" s="231"/>
      <c r="M4712" s="231"/>
      <c r="N4712" s="231"/>
      <c r="O4712" s="231"/>
      <c r="P4712" s="231"/>
      <c r="Q4712" s="231"/>
      <c r="R4712" s="231"/>
      <c r="S4712" s="231"/>
      <c r="T4712" s="231"/>
    </row>
    <row r="4713">
      <c r="A4713" s="257" t="str">
        <v>1680002010010086</v>
      </c>
      <c r="B4713" s="257" t="str">
        <v>168000201001008</v>
      </c>
      <c r="C4713" s="257" t="str">
        <v>AMIRO BEAUTY保湿凝胶</v>
      </c>
      <c r="D4713" s="257"/>
      <c r="E4713" s="257"/>
      <c r="F4713" s="257" t="str">
        <v>默认</v>
      </c>
      <c r="G4713" s="231"/>
      <c r="H4713" s="231"/>
      <c r="I4713" s="231"/>
      <c r="J4713" s="231"/>
      <c r="K4713" s="231"/>
      <c r="L4713" s="231"/>
      <c r="M4713" s="231"/>
      <c r="N4713" s="231"/>
      <c r="O4713" s="231"/>
      <c r="P4713" s="231"/>
      <c r="Q4713" s="231"/>
      <c r="R4713" s="231"/>
      <c r="S4713" s="231"/>
      <c r="T4713" s="231"/>
    </row>
    <row r="4714">
      <c r="A4714" s="257" t="str">
        <v>1280003050052362</v>
      </c>
      <c r="B4714" s="257" t="str">
        <v>128000305005</v>
      </c>
      <c r="C4714" s="257" t="str">
        <v>亚朵星球 小姜茶系列绵软轻盈家居服 女款</v>
      </c>
      <c r="D4714" s="257"/>
      <c r="E4714" s="257"/>
      <c r="F4714" s="257" t="str">
        <v>颜色:柠檬姜茶,服饰尺寸:M</v>
      </c>
      <c r="G4714" s="231"/>
      <c r="H4714" s="231"/>
      <c r="I4714" s="231"/>
      <c r="J4714" s="231"/>
      <c r="K4714" s="231"/>
      <c r="L4714" s="231"/>
      <c r="M4714" s="231"/>
      <c r="N4714" s="231"/>
      <c r="O4714" s="231"/>
      <c r="P4714" s="231"/>
      <c r="Q4714" s="231"/>
      <c r="R4714" s="231"/>
      <c r="S4714" s="231"/>
      <c r="T4714" s="231"/>
    </row>
    <row r="4715">
      <c r="A4715" s="257" t="str">
        <v>1280003050052361</v>
      </c>
      <c r="B4715" s="257" t="str">
        <v>128000305005</v>
      </c>
      <c r="C4715" s="257" t="str">
        <v>亚朵星球 小姜茶系列绵软轻盈家居服 女款</v>
      </c>
      <c r="D4715" s="257"/>
      <c r="E4715" s="257"/>
      <c r="F4715" s="257" t="str">
        <v>颜色:柠檬姜茶,服饰尺寸:L</v>
      </c>
      <c r="G4715" s="231"/>
      <c r="H4715" s="231"/>
      <c r="I4715" s="231"/>
      <c r="J4715" s="231"/>
      <c r="K4715" s="231"/>
      <c r="L4715" s="231"/>
      <c r="M4715" s="231"/>
      <c r="N4715" s="231"/>
      <c r="O4715" s="231"/>
      <c r="P4715" s="231"/>
      <c r="Q4715" s="231"/>
      <c r="R4715" s="231"/>
      <c r="S4715" s="231"/>
      <c r="T4715" s="231"/>
    </row>
    <row r="4716">
      <c r="A4716" s="257" t="str">
        <v>1280003050052322</v>
      </c>
      <c r="B4716" s="257" t="str">
        <v>128000305005</v>
      </c>
      <c r="C4716" s="257" t="str">
        <v>亚朵星球 小姜茶系列绵软轻盈家居服 女款</v>
      </c>
      <c r="D4716" s="257"/>
      <c r="E4716" s="257"/>
      <c r="F4716" s="257" t="str">
        <v>颜色:伯爵姜茶,服饰尺寸:M</v>
      </c>
      <c r="G4716" s="231"/>
      <c r="H4716" s="231"/>
      <c r="I4716" s="231"/>
      <c r="J4716" s="231"/>
      <c r="K4716" s="231"/>
      <c r="L4716" s="231"/>
      <c r="M4716" s="231"/>
      <c r="N4716" s="231"/>
      <c r="O4716" s="231"/>
      <c r="P4716" s="231"/>
      <c r="Q4716" s="231"/>
      <c r="R4716" s="231"/>
      <c r="S4716" s="231"/>
      <c r="T4716" s="231"/>
    </row>
    <row r="4717">
      <c r="A4717" s="257" t="str">
        <v>1280003050052321</v>
      </c>
      <c r="B4717" s="257" t="str">
        <v>128000305005</v>
      </c>
      <c r="C4717" s="257" t="str">
        <v>亚朵星球 小姜茶系列绵软轻盈家居服 女款</v>
      </c>
      <c r="D4717" s="257"/>
      <c r="E4717" s="257"/>
      <c r="F4717" s="257" t="str">
        <v>颜色:伯爵姜茶,床品规格:L,服装款式:女,系列:普通系列</v>
      </c>
      <c r="G4717" s="231"/>
      <c r="H4717" s="231"/>
      <c r="I4717" s="231"/>
      <c r="J4717" s="231"/>
      <c r="K4717" s="231"/>
      <c r="L4717" s="231"/>
      <c r="M4717" s="231"/>
      <c r="N4717" s="231"/>
      <c r="O4717" s="231"/>
      <c r="P4717" s="231"/>
      <c r="Q4717" s="231"/>
      <c r="R4717" s="231"/>
      <c r="S4717" s="231"/>
      <c r="T4717" s="231"/>
    </row>
    <row r="4718">
      <c r="A4718" s="257" t="str">
        <v>1280003050052312</v>
      </c>
      <c r="B4718" s="257" t="str">
        <v>128000305005</v>
      </c>
      <c r="C4718" s="257" t="str">
        <v>亚朵星球 小姜茶系列绵软轻盈家居服 女款</v>
      </c>
      <c r="D4718" s="257"/>
      <c r="E4718" s="257"/>
      <c r="F4718" s="257" t="str">
        <v>颜色:薄荷姜茶,床品规格:M,服装款式:女,系列:普通系列</v>
      </c>
      <c r="G4718" s="231"/>
      <c r="H4718" s="231"/>
      <c r="I4718" s="231"/>
      <c r="J4718" s="231"/>
      <c r="K4718" s="231"/>
      <c r="L4718" s="231"/>
      <c r="M4718" s="231"/>
      <c r="N4718" s="231"/>
      <c r="O4718" s="231"/>
      <c r="P4718" s="231"/>
      <c r="Q4718" s="231"/>
      <c r="R4718" s="231"/>
      <c r="S4718" s="231"/>
      <c r="T4718" s="231"/>
    </row>
    <row r="4719">
      <c r="A4719" s="257" t="str">
        <v>1280003050052311</v>
      </c>
      <c r="B4719" s="257" t="str">
        <v>128000305005</v>
      </c>
      <c r="C4719" s="257" t="str">
        <v>亚朵星球 小姜茶系列绵软轻盈家居服 女款</v>
      </c>
      <c r="D4719" s="257"/>
      <c r="E4719" s="257"/>
      <c r="F4719" s="257" t="str">
        <v>颜色:薄荷姜茶,床品规格:L,服装款式:女,系列:普通系列</v>
      </c>
      <c r="G4719" s="231"/>
      <c r="H4719" s="231"/>
      <c r="I4719" s="231"/>
      <c r="J4719" s="231"/>
      <c r="K4719" s="231"/>
      <c r="L4719" s="231"/>
      <c r="M4719" s="231"/>
      <c r="N4719" s="231"/>
      <c r="O4719" s="231"/>
      <c r="P4719" s="231"/>
      <c r="Q4719" s="231"/>
      <c r="R4719" s="231"/>
      <c r="S4719" s="231"/>
      <c r="T4719" s="231"/>
    </row>
    <row r="4720">
      <c r="A4720" s="257" t="str">
        <v>1280003050072602</v>
      </c>
      <c r="B4720" s="257" t="str">
        <v>128000305007</v>
      </c>
      <c r="C4720" s="257" t="str">
        <v>亚朵星球 小姜茶系列自在利落家居服</v>
      </c>
      <c r="D4720" s="257"/>
      <c r="E4720" s="257"/>
      <c r="F4720" s="257" t="str">
        <v>颜色:气泡姜茶,服饰尺寸:M,普通系列</v>
      </c>
      <c r="G4720" s="231"/>
      <c r="H4720" s="231"/>
      <c r="I4720" s="231"/>
      <c r="J4720" s="231"/>
      <c r="K4720" s="231"/>
      <c r="L4720" s="231"/>
      <c r="M4720" s="231"/>
      <c r="N4720" s="231"/>
      <c r="O4720" s="231"/>
      <c r="P4720" s="231"/>
      <c r="Q4720" s="231"/>
      <c r="R4720" s="231"/>
      <c r="S4720" s="231"/>
      <c r="T4720" s="231"/>
    </row>
    <row r="4721">
      <c r="A4721" s="257" t="str">
        <v>1280003050072601</v>
      </c>
      <c r="B4721" s="257" t="str">
        <v>128000305007</v>
      </c>
      <c r="C4721" s="257" t="str">
        <v>亚朵星球 小姜茶系列自在利落家居服</v>
      </c>
      <c r="D4721" s="257"/>
      <c r="E4721" s="257"/>
      <c r="F4721" s="257" t="str">
        <v>颜色:气泡姜茶,服饰尺寸:L,普通系列</v>
      </c>
      <c r="G4721" s="231"/>
      <c r="H4721" s="231"/>
      <c r="I4721" s="231"/>
      <c r="J4721" s="231"/>
      <c r="K4721" s="231"/>
      <c r="L4721" s="231"/>
      <c r="M4721" s="231"/>
      <c r="N4721" s="231"/>
      <c r="O4721" s="231"/>
      <c r="P4721" s="231"/>
      <c r="Q4721" s="231"/>
      <c r="R4721" s="231"/>
      <c r="S4721" s="231"/>
      <c r="T4721" s="231"/>
    </row>
    <row r="4722">
      <c r="A4722" s="257" t="str">
        <v>1280003050072362</v>
      </c>
      <c r="B4722" s="257" t="str">
        <v>128000305007</v>
      </c>
      <c r="C4722" s="257" t="str">
        <v>亚朵星球 小姜茶系列自在利落家居服</v>
      </c>
      <c r="D4722" s="257"/>
      <c r="E4722" s="257"/>
      <c r="F4722" s="257" t="str">
        <v>颜色:雪酪姜茶,服饰尺寸:M,普通系列</v>
      </c>
      <c r="G4722" s="231"/>
      <c r="H4722" s="231"/>
      <c r="I4722" s="231"/>
      <c r="J4722" s="231"/>
      <c r="K4722" s="231"/>
      <c r="L4722" s="231"/>
      <c r="M4722" s="231"/>
      <c r="N4722" s="231"/>
      <c r="O4722" s="231"/>
      <c r="P4722" s="231"/>
      <c r="Q4722" s="231"/>
      <c r="R4722" s="231"/>
      <c r="S4722" s="231"/>
      <c r="T4722" s="231"/>
    </row>
    <row r="4723">
      <c r="A4723" s="257" t="str">
        <v>1280003050072361</v>
      </c>
      <c r="B4723" s="257" t="str">
        <v>128000305007</v>
      </c>
      <c r="C4723" s="257" t="str">
        <v>亚朵星球 小姜茶系列自在利落家居服</v>
      </c>
      <c r="D4723" s="257"/>
      <c r="E4723" s="257"/>
      <c r="F4723" s="257" t="str">
        <v>颜色:雪酪姜茶,服饰尺寸:L,普通系列</v>
      </c>
      <c r="G4723" s="231"/>
      <c r="H4723" s="231"/>
      <c r="I4723" s="231"/>
      <c r="J4723" s="231"/>
      <c r="K4723" s="231"/>
      <c r="L4723" s="231"/>
      <c r="M4723" s="231"/>
      <c r="N4723" s="231"/>
      <c r="O4723" s="231"/>
      <c r="P4723" s="231"/>
      <c r="Q4723" s="231"/>
      <c r="R4723" s="231"/>
      <c r="S4723" s="231"/>
      <c r="T4723" s="231"/>
    </row>
    <row r="4724">
      <c r="A4724" s="257" t="str">
        <v>1280003050072322</v>
      </c>
      <c r="B4724" s="257" t="str">
        <v>128000305007</v>
      </c>
      <c r="C4724" s="257" t="str">
        <v>亚朵星球 小姜茶系列自在利落家居服</v>
      </c>
      <c r="D4724" s="257"/>
      <c r="E4724" s="257"/>
      <c r="F4724" s="257" t="str">
        <v>颜色:伯爵姜茶,服饰尺寸:M,伯爵姜茶,女,M,普通系列</v>
      </c>
      <c r="G4724" s="231"/>
      <c r="H4724" s="231"/>
      <c r="I4724" s="231"/>
      <c r="J4724" s="231"/>
      <c r="K4724" s="231"/>
      <c r="L4724" s="231"/>
      <c r="M4724" s="231"/>
      <c r="N4724" s="231"/>
      <c r="O4724" s="231"/>
      <c r="P4724" s="231"/>
      <c r="Q4724" s="231"/>
      <c r="R4724" s="231"/>
      <c r="S4724" s="231"/>
      <c r="T4724" s="231"/>
    </row>
    <row r="4725">
      <c r="A4725" s="257" t="str">
        <v>1280003050072321</v>
      </c>
      <c r="B4725" s="257" t="str">
        <v>128000305007</v>
      </c>
      <c r="C4725" s="257" t="str">
        <v>亚朵星球 小姜茶系列自在利落家居服</v>
      </c>
      <c r="D4725" s="257"/>
      <c r="E4725" s="257"/>
      <c r="F4725" s="257" t="str">
        <v>颜色:伯爵姜茶,服饰尺寸:L,普通系列</v>
      </c>
      <c r="G4725" s="231"/>
      <c r="H4725" s="231"/>
      <c r="I4725" s="231"/>
      <c r="J4725" s="231"/>
      <c r="K4725" s="231"/>
      <c r="L4725" s="231"/>
      <c r="M4725" s="231"/>
      <c r="N4725" s="231"/>
      <c r="O4725" s="231"/>
      <c r="P4725" s="231"/>
      <c r="Q4725" s="231"/>
      <c r="R4725" s="231"/>
      <c r="S4725" s="231"/>
      <c r="T4725" s="231"/>
    </row>
    <row r="4726">
      <c r="A4726" s="257" t="str">
        <v>1280003050082362</v>
      </c>
      <c r="B4726" s="257" t="str">
        <v>128000305008</v>
      </c>
      <c r="C4726" s="257" t="str">
        <v>亚朵星球 小姜茶系列凉凉浴袍家居服 女款</v>
      </c>
      <c r="D4726" s="257"/>
      <c r="E4726" s="257"/>
      <c r="F4726" s="257" t="str">
        <v>肉桂姜茶,女,M,普通系列</v>
      </c>
      <c r="G4726" s="231"/>
      <c r="H4726" s="231"/>
      <c r="I4726" s="231"/>
      <c r="J4726" s="231"/>
      <c r="K4726" s="231"/>
      <c r="L4726" s="231"/>
      <c r="M4726" s="231"/>
      <c r="N4726" s="231"/>
      <c r="O4726" s="231"/>
      <c r="P4726" s="231"/>
      <c r="Q4726" s="231"/>
      <c r="R4726" s="231"/>
      <c r="S4726" s="231"/>
      <c r="T4726" s="231"/>
    </row>
    <row r="4727">
      <c r="A4727" s="257" t="str">
        <v>1280003050082361</v>
      </c>
      <c r="B4727" s="257" t="str">
        <v>128000305008</v>
      </c>
      <c r="C4727" s="257" t="str">
        <v>亚朵星球 小姜茶系列凉凉浴袍家居服 女款</v>
      </c>
      <c r="D4727" s="257"/>
      <c r="E4727" s="257"/>
      <c r="F4727" s="257" t="str">
        <v>肉桂姜茶,女,L,普通系列</v>
      </c>
      <c r="G4727" s="231"/>
      <c r="H4727" s="231"/>
      <c r="I4727" s="231"/>
      <c r="J4727" s="231"/>
      <c r="K4727" s="231"/>
      <c r="L4727" s="231"/>
      <c r="M4727" s="231"/>
      <c r="N4727" s="231"/>
      <c r="O4727" s="231"/>
      <c r="P4727" s="231"/>
      <c r="Q4727" s="231"/>
      <c r="R4727" s="231"/>
      <c r="S4727" s="231"/>
      <c r="T4727" s="231"/>
    </row>
    <row r="4728">
      <c r="A4728" s="257" t="str">
        <v>1280003050082312</v>
      </c>
      <c r="B4728" s="257" t="str">
        <v>128000305008</v>
      </c>
      <c r="C4728" s="257" t="str">
        <v>亚朵星球 小姜茶系列凉凉浴袍家居服 女款</v>
      </c>
      <c r="D4728" s="257"/>
      <c r="E4728" s="257"/>
      <c r="F4728" s="257" t="str">
        <v>薄荷姜茶,女,M,普通系列</v>
      </c>
      <c r="G4728" s="231"/>
      <c r="H4728" s="231"/>
      <c r="I4728" s="231"/>
      <c r="J4728" s="231"/>
      <c r="K4728" s="231"/>
      <c r="L4728" s="231"/>
      <c r="M4728" s="231"/>
      <c r="N4728" s="231"/>
      <c r="O4728" s="231"/>
      <c r="P4728" s="231"/>
      <c r="Q4728" s="231"/>
      <c r="R4728" s="231"/>
      <c r="S4728" s="231"/>
      <c r="T4728" s="231"/>
    </row>
    <row r="4729">
      <c r="A4729" s="257" t="str">
        <v>1280003050082311</v>
      </c>
      <c r="B4729" s="257" t="str">
        <v>128000305008</v>
      </c>
      <c r="C4729" s="257" t="str">
        <v>亚朵星球 小姜茶系列凉凉浴袍家居服 女款</v>
      </c>
      <c r="D4729" s="257"/>
      <c r="E4729" s="257"/>
      <c r="F4729" s="257" t="str">
        <v>L,普通系列</v>
      </c>
      <c r="G4729" s="231"/>
      <c r="H4729" s="231"/>
      <c r="I4729" s="231"/>
      <c r="J4729" s="231"/>
      <c r="K4729" s="231"/>
      <c r="L4729" s="231"/>
      <c r="M4729" s="231"/>
      <c r="N4729" s="231"/>
      <c r="O4729" s="231"/>
      <c r="P4729" s="231"/>
      <c r="Q4729" s="231"/>
      <c r="R4729" s="231"/>
      <c r="S4729" s="231"/>
      <c r="T4729" s="231"/>
    </row>
    <row r="4730">
      <c r="A4730" s="257" t="str">
        <v>1280003050082322</v>
      </c>
      <c r="B4730" s="257" t="str">
        <v>128000305008</v>
      </c>
      <c r="C4730" s="257" t="str">
        <v>亚朵星球 小姜茶系列凉凉浴袍家居服 女款</v>
      </c>
      <c r="D4730" s="257"/>
      <c r="E4730" s="257"/>
      <c r="F4730" s="257" t="str">
        <v>M,普通系列</v>
      </c>
      <c r="G4730" s="231"/>
      <c r="H4730" s="231"/>
      <c r="I4730" s="231"/>
      <c r="J4730" s="231"/>
      <c r="K4730" s="231"/>
      <c r="L4730" s="231"/>
      <c r="M4730" s="231"/>
      <c r="N4730" s="231"/>
      <c r="O4730" s="231"/>
      <c r="P4730" s="231"/>
      <c r="Q4730" s="231"/>
      <c r="R4730" s="231"/>
      <c r="S4730" s="231"/>
      <c r="T4730" s="231"/>
    </row>
    <row r="4731">
      <c r="A4731" s="257" t="str">
        <v>1280003050082321</v>
      </c>
      <c r="B4731" s="257" t="str">
        <v>128000305008</v>
      </c>
      <c r="C4731" s="257" t="str">
        <v>亚朵星球 小姜茶系列凉凉浴袍家居服 女款</v>
      </c>
      <c r="D4731" s="257"/>
      <c r="E4731" s="257"/>
      <c r="F4731" s="257" t="str">
        <v>伯爵姜茶,女,L,普通系列</v>
      </c>
      <c r="G4731" s="231"/>
      <c r="H4731" s="231"/>
      <c r="I4731" s="231"/>
      <c r="J4731" s="231"/>
      <c r="K4731" s="231"/>
      <c r="L4731" s="231"/>
      <c r="M4731" s="231"/>
      <c r="N4731" s="231"/>
      <c r="O4731" s="231"/>
      <c r="P4731" s="231"/>
      <c r="Q4731" s="231"/>
      <c r="R4731" s="231"/>
      <c r="S4731" s="231"/>
      <c r="T4731" s="231"/>
    </row>
    <row r="4732">
      <c r="A4732" s="257" t="str">
        <v>1280003050092611</v>
      </c>
      <c r="B4732" s="257" t="str">
        <v>128000305009</v>
      </c>
      <c r="C4732" s="257" t="str">
        <v>亚朵星球 小姜茶系列凉凉浴袍家居服 男款</v>
      </c>
      <c r="D4732" s="257"/>
      <c r="E4732" s="257"/>
      <c r="F4732" s="257" t="str">
        <v>颜色:黑加仑姜茶,床品规格:L,服装款式:男,系列:普通系列</v>
      </c>
      <c r="G4732" s="231"/>
      <c r="H4732" s="231"/>
      <c r="I4732" s="231"/>
      <c r="J4732" s="231"/>
      <c r="K4732" s="231"/>
      <c r="L4732" s="231"/>
      <c r="M4732" s="231"/>
      <c r="N4732" s="231"/>
      <c r="O4732" s="231"/>
      <c r="P4732" s="231"/>
      <c r="Q4732" s="231"/>
      <c r="R4732" s="231"/>
      <c r="S4732" s="231"/>
      <c r="T4732" s="231"/>
    </row>
    <row r="4733">
      <c r="A4733" s="257" t="str">
        <v>1280003050092614</v>
      </c>
      <c r="B4733" s="257" t="str">
        <v>128000305009</v>
      </c>
      <c r="C4733" s="257" t="str">
        <v>亚朵星球 小姜茶系列凉凉浴袍家居服 男款</v>
      </c>
      <c r="D4733" s="257"/>
      <c r="E4733" s="257"/>
      <c r="F4733" s="257" t="str">
        <v>颜色:黑加仑姜茶,服饰尺寸:XL</v>
      </c>
      <c r="G4733" s="231"/>
      <c r="H4733" s="231"/>
      <c r="I4733" s="231"/>
      <c r="J4733" s="231"/>
      <c r="K4733" s="231"/>
      <c r="L4733" s="231"/>
      <c r="M4733" s="231"/>
      <c r="N4733" s="231"/>
      <c r="O4733" s="231"/>
      <c r="P4733" s="231"/>
      <c r="Q4733" s="231"/>
      <c r="R4733" s="231"/>
      <c r="S4733" s="231"/>
      <c r="T4733" s="231"/>
    </row>
    <row r="4734">
      <c r="A4734" s="257" t="str">
        <v>1280003050062331</v>
      </c>
      <c r="B4734" s="257" t="str">
        <v>128000305006</v>
      </c>
      <c r="C4734" s="257" t="str">
        <v>亚朵星球 小姜茶系列绵软轻盈家居服 男款</v>
      </c>
      <c r="D4734" s="257"/>
      <c r="E4734" s="257"/>
      <c r="F4734" s="257" t="str">
        <v>颜色:生椰姜茶,服饰尺寸:L</v>
      </c>
      <c r="G4734" s="231"/>
      <c r="H4734" s="231"/>
      <c r="I4734" s="231"/>
      <c r="J4734" s="231"/>
      <c r="K4734" s="231"/>
      <c r="L4734" s="231"/>
      <c r="M4734" s="231"/>
      <c r="N4734" s="231"/>
      <c r="O4734" s="231"/>
      <c r="P4734" s="231"/>
      <c r="Q4734" s="231"/>
      <c r="R4734" s="231"/>
      <c r="S4734" s="231"/>
      <c r="T4734" s="231"/>
    </row>
    <row r="4735">
      <c r="A4735" s="257" t="str">
        <v>1280003050062332</v>
      </c>
      <c r="B4735" s="257" t="str">
        <v>128000305006</v>
      </c>
      <c r="C4735" s="257" t="str">
        <v>亚朵星球 小姜茶系列绵软轻盈家居服 男款</v>
      </c>
      <c r="D4735" s="257"/>
      <c r="E4735" s="257"/>
      <c r="F4735" s="257" t="str">
        <v>颜色:生椰姜茶,服饰尺寸:XL</v>
      </c>
      <c r="G4735" s="231"/>
      <c r="H4735" s="231"/>
      <c r="I4735" s="231"/>
      <c r="J4735" s="231"/>
      <c r="K4735" s="231"/>
      <c r="L4735" s="231"/>
      <c r="M4735" s="231"/>
      <c r="N4735" s="231"/>
      <c r="O4735" s="231"/>
      <c r="P4735" s="231"/>
      <c r="Q4735" s="231"/>
      <c r="R4735" s="231"/>
      <c r="S4735" s="231"/>
      <c r="T4735" s="231"/>
    </row>
    <row r="4736">
      <c r="A4736" s="257" t="str">
        <v>1280003050062591</v>
      </c>
      <c r="B4736" s="257" t="str">
        <v>128000305006</v>
      </c>
      <c r="C4736" s="257" t="str">
        <v>亚朵星球 小姜茶系列绵软轻盈家居服 男款</v>
      </c>
      <c r="D4736" s="257"/>
      <c r="E4736" s="257"/>
      <c r="F4736" s="257" t="str">
        <v>颜色:抹茶姜茶,服饰尺寸:L</v>
      </c>
      <c r="G4736" s="231"/>
      <c r="H4736" s="231"/>
      <c r="I4736" s="231"/>
      <c r="J4736" s="231"/>
      <c r="K4736" s="231"/>
      <c r="L4736" s="231"/>
      <c r="M4736" s="231"/>
      <c r="N4736" s="231"/>
      <c r="O4736" s="231"/>
      <c r="P4736" s="231"/>
      <c r="Q4736" s="231"/>
      <c r="R4736" s="231"/>
      <c r="S4736" s="231"/>
      <c r="T4736" s="231"/>
    </row>
    <row r="4737">
      <c r="A4737" s="257" t="str">
        <v>1280003050062592</v>
      </c>
      <c r="B4737" s="257" t="str">
        <v>128000305006</v>
      </c>
      <c r="C4737" s="257" t="str">
        <v>亚朵星球 小姜茶系列绵软轻盈家居服 男款</v>
      </c>
      <c r="D4737" s="257"/>
      <c r="E4737" s="257"/>
      <c r="F4737" s="257" t="str">
        <v>颜色:抹茶姜茶,服饰尺寸:XL</v>
      </c>
      <c r="G4737" s="231"/>
      <c r="H4737" s="231"/>
      <c r="I4737" s="231"/>
      <c r="J4737" s="231"/>
      <c r="K4737" s="231"/>
      <c r="L4737" s="231"/>
      <c r="M4737" s="231"/>
      <c r="N4737" s="231"/>
      <c r="O4737" s="231"/>
      <c r="P4737" s="231"/>
      <c r="Q4737" s="231"/>
      <c r="R4737" s="231"/>
      <c r="S4737" s="231"/>
      <c r="T4737" s="231"/>
    </row>
    <row r="4738">
      <c r="A4738" s="257" t="str">
        <v>1280003050062351</v>
      </c>
      <c r="B4738" s="257" t="str">
        <v>128000305006</v>
      </c>
      <c r="C4738" s="257" t="str">
        <v>亚朵星球 小姜茶系列绵软轻盈家居服 男款</v>
      </c>
      <c r="D4738" s="257"/>
      <c r="E4738" s="257"/>
      <c r="F4738" s="257" t="str">
        <v>颜色:油柑姜茶,服饰尺寸:L</v>
      </c>
      <c r="G4738" s="231"/>
      <c r="H4738" s="231"/>
      <c r="I4738" s="231"/>
      <c r="J4738" s="231"/>
      <c r="K4738" s="231"/>
      <c r="L4738" s="231"/>
      <c r="M4738" s="231"/>
      <c r="N4738" s="231"/>
      <c r="O4738" s="231"/>
      <c r="P4738" s="231"/>
      <c r="Q4738" s="231"/>
      <c r="R4738" s="231"/>
      <c r="S4738" s="231"/>
      <c r="T4738" s="231"/>
    </row>
    <row r="4739">
      <c r="A4739" s="257" t="str">
        <v>1280003050062352</v>
      </c>
      <c r="B4739" s="257" t="str">
        <v>128000305006</v>
      </c>
      <c r="C4739" s="257" t="str">
        <v>亚朵星球 小姜茶系列绵软轻盈家居服 男款</v>
      </c>
      <c r="D4739" s="257"/>
      <c r="E4739" s="257"/>
      <c r="F4739" s="257" t="str">
        <v>颜色:油柑姜茶,服饰尺寸:XL</v>
      </c>
      <c r="G4739" s="231"/>
      <c r="H4739" s="231"/>
      <c r="I4739" s="231"/>
      <c r="J4739" s="231"/>
      <c r="K4739" s="231"/>
      <c r="L4739" s="231"/>
      <c r="M4739" s="231"/>
      <c r="N4739" s="231"/>
      <c r="O4739" s="231"/>
      <c r="P4739" s="231"/>
      <c r="Q4739" s="231"/>
      <c r="R4739" s="231"/>
      <c r="S4739" s="231"/>
      <c r="T4739" s="231"/>
    </row>
    <row r="4740">
      <c r="A4740" s="257" t="str">
        <v>1210100300345</v>
      </c>
      <c r="B4740" s="257" t="str">
        <v>12101003003</v>
      </c>
      <c r="C4740" s="257" t="str">
        <v>手提袋（深睡枕pro专供）</v>
      </c>
      <c r="D4740" s="257"/>
      <c r="E4740" s="257"/>
      <c r="F4740" s="257" t="str">
        <v>三方品规格:大号</v>
      </c>
      <c r="G4740" s="231"/>
      <c r="H4740" s="231"/>
      <c r="I4740" s="231"/>
      <c r="J4740" s="231"/>
      <c r="K4740" s="231"/>
      <c r="L4740" s="231"/>
      <c r="M4740" s="231"/>
      <c r="N4740" s="231"/>
      <c r="O4740" s="231"/>
      <c r="P4740" s="231"/>
      <c r="Q4740" s="231"/>
      <c r="R4740" s="231"/>
      <c r="S4740" s="231"/>
      <c r="T4740" s="231"/>
    </row>
    <row r="4741">
      <c r="A4741" s="257" t="str">
        <v>118000292001226</v>
      </c>
      <c r="B4741" s="257" t="str">
        <v>118000292001</v>
      </c>
      <c r="C4741" s="257" t="str">
        <v>Z2GO&amp;CO.手持小风扇</v>
      </c>
      <c r="D4741" s="257"/>
      <c r="E4741" s="257"/>
      <c r="F4741" s="257" t="str">
        <v>颜色:自由白</v>
      </c>
      <c r="G4741" s="231"/>
      <c r="H4741" s="231"/>
      <c r="I4741" s="231"/>
      <c r="J4741" s="231"/>
      <c r="K4741" s="231"/>
      <c r="L4741" s="231"/>
      <c r="M4741" s="231"/>
      <c r="N4741" s="231"/>
      <c r="O4741" s="231"/>
      <c r="P4741" s="231"/>
      <c r="Q4741" s="231"/>
      <c r="R4741" s="231"/>
      <c r="S4741" s="231"/>
      <c r="T4741" s="231"/>
    </row>
    <row r="4742">
      <c r="A4742" s="257" t="str">
        <v>118000292001133</v>
      </c>
      <c r="B4742" s="257" t="str">
        <v>118000292001</v>
      </c>
      <c r="C4742" s="257" t="str">
        <v>Z2GO&amp;CO.手持小风扇</v>
      </c>
      <c r="D4742" s="257"/>
      <c r="E4742" s="257"/>
      <c r="F4742" s="257" t="str">
        <v>颜色:轻行绿</v>
      </c>
      <c r="G4742" s="231"/>
      <c r="H4742" s="231"/>
      <c r="I4742" s="231"/>
      <c r="J4742" s="231"/>
      <c r="K4742" s="231"/>
      <c r="L4742" s="231"/>
      <c r="M4742" s="231"/>
      <c r="N4742" s="231"/>
      <c r="O4742" s="231"/>
      <c r="P4742" s="231"/>
      <c r="Q4742" s="231"/>
      <c r="R4742" s="231"/>
      <c r="S4742" s="231"/>
      <c r="T4742" s="231"/>
    </row>
    <row r="4743">
      <c r="A4743" s="257" t="str">
        <v>118000292001262</v>
      </c>
      <c r="B4743" s="257" t="str">
        <v>118000292001</v>
      </c>
      <c r="C4743" s="257" t="str">
        <v>Z2GO&amp;CO.手持小风扇</v>
      </c>
      <c r="D4743" s="257"/>
      <c r="E4743" s="257"/>
      <c r="F4743" s="257" t="str">
        <v>颜色:柔雾蓝</v>
      </c>
      <c r="G4743" s="231"/>
      <c r="H4743" s="231"/>
      <c r="I4743" s="231"/>
      <c r="J4743" s="231"/>
      <c r="K4743" s="231"/>
      <c r="L4743" s="231"/>
      <c r="M4743" s="231"/>
      <c r="N4743" s="231"/>
      <c r="O4743" s="231"/>
      <c r="P4743" s="231"/>
      <c r="Q4743" s="231"/>
      <c r="R4743" s="231"/>
      <c r="S4743" s="231"/>
      <c r="T4743" s="231"/>
    </row>
    <row r="4744">
      <c r="A4744" s="257" t="str">
        <v>128000263004207</v>
      </c>
      <c r="B4744" s="257" t="str">
        <v>128000263004</v>
      </c>
      <c r="C4744" s="257" t="str">
        <v>亚朵星球 小波浪抱枕-凉感款</v>
      </c>
      <c r="D4744" s="257"/>
      <c r="E4744" s="257"/>
      <c r="F4744" s="257" t="str">
        <v>颜色:深海蓝/浪花白</v>
      </c>
      <c r="G4744" s="231"/>
      <c r="H4744" s="231"/>
      <c r="I4744" s="231"/>
      <c r="J4744" s="231"/>
      <c r="K4744" s="231"/>
      <c r="L4744" s="231"/>
      <c r="M4744" s="231"/>
      <c r="N4744" s="231"/>
      <c r="O4744" s="231"/>
      <c r="P4744" s="231"/>
      <c r="Q4744" s="231"/>
      <c r="R4744" s="231"/>
      <c r="S4744" s="231"/>
      <c r="T4744" s="231"/>
    </row>
    <row r="4745">
      <c r="A4745" s="257" t="str">
        <v>128000263005110</v>
      </c>
      <c r="B4745" s="257" t="str">
        <v>128000263005</v>
      </c>
      <c r="C4745" s="257" t="str">
        <v>亚朵星球 小波浪抱枕-儿童款</v>
      </c>
      <c r="D4745" s="257"/>
      <c r="E4745" s="257"/>
      <c r="F4745" s="257" t="str">
        <v>颜色:深海蓝</v>
      </c>
      <c r="G4745" s="231"/>
      <c r="H4745" s="231"/>
      <c r="I4745" s="231"/>
      <c r="J4745" s="231"/>
      <c r="K4745" s="231"/>
      <c r="L4745" s="231"/>
      <c r="M4745" s="231"/>
      <c r="N4745" s="231"/>
      <c r="O4745" s="231"/>
      <c r="P4745" s="231"/>
      <c r="Q4745" s="231"/>
      <c r="R4745" s="231"/>
      <c r="S4745" s="231"/>
      <c r="T4745" s="231"/>
    </row>
    <row r="4746">
      <c r="A4746" s="257" t="str">
        <v>128000262006921</v>
      </c>
      <c r="B4746" s="257" t="str">
        <v>128000262006</v>
      </c>
      <c r="C4746" s="257" t="str">
        <v>亚朵星球 亲肤透气枕套</v>
      </c>
      <c r="D4746" s="257"/>
      <c r="E4746" s="257"/>
      <c r="F4746" s="257" t="str">
        <v>颜色:白色,尺寸:70*42*10cm</v>
      </c>
      <c r="G4746" s="231"/>
      <c r="H4746" s="231"/>
      <c r="I4746" s="231"/>
      <c r="J4746" s="231"/>
      <c r="K4746" s="231"/>
      <c r="L4746" s="231"/>
      <c r="M4746" s="231"/>
      <c r="N4746" s="231"/>
      <c r="O4746" s="231"/>
      <c r="P4746" s="231"/>
      <c r="Q4746" s="231"/>
      <c r="R4746" s="231"/>
      <c r="S4746" s="231"/>
      <c r="T4746" s="231"/>
    </row>
    <row r="4747">
      <c r="A4747" s="257" t="str">
        <v>128000262006922</v>
      </c>
      <c r="B4747" s="257" t="str">
        <v>128000262006</v>
      </c>
      <c r="C4747" s="257" t="str">
        <v>亚朵星球 亲肤透气枕套</v>
      </c>
      <c r="D4747" s="257"/>
      <c r="E4747" s="257"/>
      <c r="F4747" s="257" t="str">
        <v>颜色:白色,尺寸:70*42*8cm</v>
      </c>
      <c r="G4747" s="231"/>
      <c r="H4747" s="231"/>
      <c r="I4747" s="231"/>
      <c r="J4747" s="231"/>
      <c r="K4747" s="231"/>
      <c r="L4747" s="231"/>
      <c r="M4747" s="231"/>
      <c r="N4747" s="231"/>
      <c r="O4747" s="231"/>
      <c r="P4747" s="231"/>
      <c r="Q4747" s="231"/>
      <c r="R4747" s="231"/>
      <c r="S4747" s="231"/>
      <c r="T4747" s="231"/>
    </row>
    <row r="4748">
      <c r="A4748" s="257" t="str">
        <v>168000362001263</v>
      </c>
      <c r="B4748" s="257" t="str">
        <v>168000362001</v>
      </c>
      <c r="C4748" s="257" t="str">
        <v>FIIL CG真无线蓝牙耳机</v>
      </c>
      <c r="D4748" s="257"/>
      <c r="E4748" s="257"/>
      <c r="F4748" s="257" t="str">
        <v>CG</v>
      </c>
      <c r="G4748" s="231"/>
      <c r="H4748" s="231"/>
      <c r="I4748" s="231"/>
      <c r="J4748" s="231"/>
      <c r="K4748" s="231"/>
      <c r="L4748" s="231"/>
      <c r="M4748" s="231"/>
      <c r="N4748" s="231"/>
      <c r="O4748" s="231"/>
      <c r="P4748" s="231"/>
      <c r="Q4748" s="231"/>
      <c r="R4748" s="231"/>
      <c r="S4748" s="231"/>
      <c r="T4748" s="231"/>
    </row>
    <row r="4749">
      <c r="A4749" s="257" t="str">
        <v>1680002920019</v>
      </c>
      <c r="B4749" s="257" t="str">
        <v>168000292001</v>
      </c>
      <c r="C4749" s="257" t="str">
        <v>SYLPH仙如高速吹风机 擎系列 标准版</v>
      </c>
      <c r="D4749" s="257"/>
      <c r="E4749" s="257"/>
      <c r="F4749" s="257" t="str">
        <v>标准版-芭蕾白</v>
      </c>
      <c r="G4749" s="231"/>
      <c r="H4749" s="231"/>
      <c r="I4749" s="231"/>
      <c r="J4749" s="231"/>
      <c r="K4749" s="231"/>
      <c r="L4749" s="231"/>
      <c r="M4749" s="231"/>
      <c r="N4749" s="231"/>
      <c r="O4749" s="231"/>
      <c r="P4749" s="231"/>
      <c r="Q4749" s="231"/>
      <c r="R4749" s="231"/>
      <c r="S4749" s="231"/>
      <c r="T4749" s="231"/>
    </row>
    <row r="4750">
      <c r="A4750" s="257" t="str">
        <v>16800029200110</v>
      </c>
      <c r="B4750" s="257" t="str">
        <v>168000292001</v>
      </c>
      <c r="C4750" s="257" t="str">
        <v>SYLPH仙如高速吹风机 擎系列 标准版</v>
      </c>
      <c r="D4750" s="257"/>
      <c r="E4750" s="257"/>
      <c r="F4750" s="257" t="str">
        <v>标准版-星辰灰</v>
      </c>
      <c r="G4750" s="231"/>
      <c r="H4750" s="231"/>
      <c r="I4750" s="231"/>
      <c r="J4750" s="231"/>
      <c r="K4750" s="231"/>
      <c r="L4750" s="231"/>
      <c r="M4750" s="231"/>
      <c r="N4750" s="231"/>
      <c r="O4750" s="231"/>
      <c r="P4750" s="231"/>
      <c r="Q4750" s="231"/>
      <c r="R4750" s="231"/>
      <c r="S4750" s="231"/>
      <c r="T4750" s="231"/>
    </row>
    <row r="4751">
      <c r="A4751" s="257" t="str">
        <v>1680002920029</v>
      </c>
      <c r="B4751" s="257" t="str">
        <v>168000292002</v>
      </c>
      <c r="C4751" s="257" t="str">
        <v>SYLPH仙如高速吹风机 擎系列 尊享版</v>
      </c>
      <c r="D4751" s="257"/>
      <c r="E4751" s="257"/>
      <c r="F4751" s="257" t="str">
        <v>尊享版-芭蕾白</v>
      </c>
      <c r="G4751" s="231"/>
      <c r="H4751" s="231"/>
      <c r="I4751" s="231"/>
      <c r="J4751" s="231"/>
      <c r="K4751" s="231"/>
      <c r="L4751" s="231"/>
      <c r="M4751" s="231"/>
      <c r="N4751" s="231"/>
      <c r="O4751" s="231"/>
      <c r="P4751" s="231"/>
      <c r="Q4751" s="231"/>
      <c r="R4751" s="231"/>
      <c r="S4751" s="231"/>
      <c r="T4751" s="231"/>
    </row>
    <row r="4752">
      <c r="A4752" s="257" t="str">
        <v>16800029200210</v>
      </c>
      <c r="B4752" s="257" t="str">
        <v>168000292002</v>
      </c>
      <c r="C4752" s="257" t="str">
        <v>SYLPH仙如高速吹风机 擎系列 尊享版</v>
      </c>
      <c r="D4752" s="257"/>
      <c r="E4752" s="257"/>
      <c r="F4752" s="257" t="str">
        <v>尊享版-星辰灰</v>
      </c>
      <c r="G4752" s="231"/>
      <c r="H4752" s="231"/>
      <c r="I4752" s="231"/>
      <c r="J4752" s="231"/>
      <c r="K4752" s="231"/>
      <c r="L4752" s="231"/>
      <c r="M4752" s="231"/>
      <c r="N4752" s="231"/>
      <c r="O4752" s="231"/>
      <c r="P4752" s="231"/>
      <c r="Q4752" s="231"/>
      <c r="R4752" s="231"/>
      <c r="S4752" s="231"/>
      <c r="T4752" s="231"/>
    </row>
    <row r="4753">
      <c r="A4753" s="257" t="str">
        <v>1680003690049</v>
      </c>
      <c r="B4753" s="257" t="str">
        <v>168000369004</v>
      </c>
      <c r="C4753" s="257" t="str">
        <v>阿尔法蛋编程机甲GT Pro</v>
      </c>
      <c r="D4753" s="257"/>
      <c r="E4753" s="257"/>
      <c r="F4753" s="257" t="str">
        <v>10合一</v>
      </c>
      <c r="G4753" s="231"/>
      <c r="H4753" s="231"/>
      <c r="I4753" s="231"/>
      <c r="J4753" s="231"/>
      <c r="K4753" s="231"/>
      <c r="L4753" s="231"/>
      <c r="M4753" s="231"/>
      <c r="N4753" s="231"/>
      <c r="O4753" s="231"/>
      <c r="P4753" s="231"/>
      <c r="Q4753" s="231"/>
      <c r="R4753" s="231"/>
      <c r="S4753" s="231"/>
      <c r="T4753" s="231"/>
    </row>
    <row r="4754">
      <c r="A4754" s="257" t="str">
        <v>16800036900514</v>
      </c>
      <c r="B4754" s="257" t="str">
        <v>168000369005</v>
      </c>
      <c r="C4754" s="257" t="str">
        <v>阿尔法蛋编程机器人</v>
      </c>
      <c r="D4754" s="257"/>
      <c r="E4754" s="257"/>
      <c r="F4754" s="257" t="str">
        <v>魔法居里</v>
      </c>
      <c r="G4754" s="231"/>
      <c r="H4754" s="231"/>
      <c r="I4754" s="231"/>
      <c r="J4754" s="231"/>
      <c r="K4754" s="231"/>
      <c r="L4754" s="231"/>
      <c r="M4754" s="231"/>
      <c r="N4754" s="231"/>
      <c r="O4754" s="231"/>
      <c r="P4754" s="231"/>
      <c r="Q4754" s="231"/>
      <c r="R4754" s="231"/>
      <c r="S4754" s="231"/>
      <c r="T4754" s="231"/>
    </row>
    <row r="4755">
      <c r="A4755" s="257" t="str">
        <v>16800036900615</v>
      </c>
      <c r="B4755" s="257" t="str">
        <v>168000369006</v>
      </c>
      <c r="C4755" s="257" t="str">
        <v>阿尔法蛋AI词典笔R7</v>
      </c>
      <c r="D4755" s="257"/>
      <c r="E4755" s="257"/>
      <c r="F4755" s="257" t="str">
        <v>R7</v>
      </c>
      <c r="G4755" s="231"/>
      <c r="H4755" s="231"/>
      <c r="I4755" s="231"/>
      <c r="J4755" s="231"/>
      <c r="K4755" s="231"/>
      <c r="L4755" s="231"/>
      <c r="M4755" s="231"/>
      <c r="N4755" s="231"/>
      <c r="O4755" s="231"/>
      <c r="P4755" s="231"/>
      <c r="Q4755" s="231"/>
      <c r="R4755" s="231"/>
      <c r="S4755" s="231"/>
      <c r="T4755" s="231"/>
    </row>
    <row r="4756">
      <c r="A4756" s="257" t="str">
        <v>1180002200020043301</v>
      </c>
      <c r="B4756" s="257" t="str">
        <v>118000220002004</v>
      </c>
      <c r="C4756" s="257" t="str">
        <v>Z2GO&amp;CO.日抛纯棉内裤（30条装）-Aplus版（仅限线下门店采购）</v>
      </c>
      <c r="D4756" s="257"/>
      <c r="E4756" s="257"/>
      <c r="F4756" s="257" t="str">
        <v>男款</v>
      </c>
      <c r="G4756" s="231"/>
      <c r="H4756" s="231"/>
      <c r="I4756" s="231"/>
      <c r="J4756" s="231"/>
      <c r="K4756" s="231"/>
      <c r="L4756" s="231"/>
      <c r="M4756" s="231"/>
      <c r="N4756" s="231"/>
      <c r="O4756" s="231"/>
      <c r="P4756" s="231"/>
      <c r="Q4756" s="231"/>
      <c r="R4756" s="231"/>
      <c r="S4756" s="231"/>
      <c r="T4756" s="231"/>
    </row>
    <row r="4757">
      <c r="A4757" s="257" t="str">
        <v>1180002200020043302</v>
      </c>
      <c r="B4757" s="257" t="str">
        <v>118000220002004</v>
      </c>
      <c r="C4757" s="257" t="str">
        <v>Z2GO&amp;CO.日抛纯棉内裤（30条装）-Aplus版（仅限线下门店采购）</v>
      </c>
      <c r="D4757" s="257"/>
      <c r="E4757" s="257"/>
      <c r="F4757" s="257" t="str">
        <v>女款</v>
      </c>
      <c r="G4757" s="231"/>
      <c r="H4757" s="231"/>
      <c r="I4757" s="231"/>
      <c r="J4757" s="231"/>
      <c r="K4757" s="231"/>
      <c r="L4757" s="231"/>
      <c r="M4757" s="231"/>
      <c r="N4757" s="231"/>
      <c r="O4757" s="231"/>
      <c r="P4757" s="231"/>
      <c r="Q4757" s="231"/>
      <c r="R4757" s="231"/>
      <c r="S4757" s="231"/>
      <c r="T4757" s="231"/>
    </row>
    <row r="4758">
      <c r="A4758" s="257" t="str">
        <v>128000263006264</v>
      </c>
      <c r="B4758" s="257" t="str">
        <v>128000263006</v>
      </c>
      <c r="C4758" s="257" t="str">
        <v>亚朵星球 抱抱系列午间趴睡记忆绵枕</v>
      </c>
      <c r="D4758" s="257"/>
      <c r="E4758" s="257"/>
      <c r="F4758" s="257" t="str">
        <v>颜色:浅蓝/奶白</v>
      </c>
      <c r="G4758" s="231"/>
      <c r="H4758" s="231"/>
      <c r="I4758" s="231"/>
      <c r="J4758" s="231"/>
      <c r="K4758" s="231"/>
      <c r="L4758" s="231"/>
      <c r="M4758" s="231"/>
      <c r="N4758" s="231"/>
      <c r="O4758" s="231"/>
      <c r="P4758" s="231"/>
      <c r="Q4758" s="231"/>
      <c r="R4758" s="231"/>
      <c r="S4758" s="231"/>
      <c r="T4758" s="231"/>
    </row>
    <row r="4759">
      <c r="A4759" s="257" t="str">
        <v>128000263006265</v>
      </c>
      <c r="B4759" s="257" t="str">
        <v>128000263006</v>
      </c>
      <c r="C4759" s="257" t="str">
        <v>亚朵星球 抱抱系列午间趴睡记忆绵枕</v>
      </c>
      <c r="D4759" s="257"/>
      <c r="E4759" s="257"/>
      <c r="F4759" s="257" t="str">
        <v>颜色:深咖/奶白</v>
      </c>
      <c r="G4759" s="231"/>
      <c r="H4759" s="231"/>
      <c r="I4759" s="231"/>
      <c r="J4759" s="231"/>
      <c r="K4759" s="231"/>
      <c r="L4759" s="231"/>
      <c r="M4759" s="231"/>
      <c r="N4759" s="231"/>
      <c r="O4759" s="231"/>
      <c r="P4759" s="231"/>
      <c r="Q4759" s="231"/>
      <c r="R4759" s="231"/>
      <c r="S4759" s="231"/>
      <c r="T4759" s="231"/>
    </row>
    <row r="4760">
      <c r="A4760" s="257" t="str">
        <v>1210100400231</v>
      </c>
      <c r="B4760" s="257" t="str">
        <v>12101004002</v>
      </c>
      <c r="C4760" s="257" t="str">
        <v>情人节贺卡</v>
      </c>
      <c r="D4760" s="257"/>
      <c r="E4760" s="257"/>
      <c r="F4760" s="257" t="str">
        <v>腰封信封</v>
      </c>
      <c r="G4760" s="231"/>
      <c r="H4760" s="231"/>
      <c r="I4760" s="231"/>
      <c r="J4760" s="231"/>
      <c r="K4760" s="231"/>
      <c r="L4760" s="231"/>
      <c r="M4760" s="231"/>
      <c r="N4760" s="231"/>
      <c r="O4760" s="231"/>
      <c r="P4760" s="231"/>
      <c r="Q4760" s="231"/>
      <c r="R4760" s="231"/>
      <c r="S4760" s="231"/>
      <c r="T4760" s="231"/>
    </row>
    <row r="4761">
      <c r="A4761" s="257" t="str">
        <v>1680002880019</v>
      </c>
      <c r="B4761" s="257" t="str">
        <v>168000288001</v>
      </c>
      <c r="C4761" s="257" t="str">
        <v>博堡电煮锅</v>
      </c>
      <c r="D4761" s="257"/>
      <c r="E4761" s="257"/>
      <c r="F4761" s="257" t="str">
        <v>BDY-920G</v>
      </c>
      <c r="G4761" s="231"/>
      <c r="H4761" s="231"/>
      <c r="I4761" s="231"/>
      <c r="J4761" s="231"/>
      <c r="K4761" s="231"/>
      <c r="L4761" s="231"/>
      <c r="M4761" s="231"/>
      <c r="N4761" s="231"/>
      <c r="O4761" s="231"/>
      <c r="P4761" s="231"/>
      <c r="Q4761" s="231"/>
      <c r="R4761" s="231"/>
      <c r="S4761" s="231"/>
      <c r="T4761" s="231"/>
    </row>
    <row r="4762">
      <c r="A4762" s="257" t="str">
        <v>1680003150019</v>
      </c>
      <c r="B4762" s="257" t="str">
        <v>168000315001</v>
      </c>
      <c r="C4762" s="257" t="str">
        <v>博堡套装养生壶</v>
      </c>
      <c r="D4762" s="257"/>
      <c r="E4762" s="257"/>
      <c r="F4762" s="257" t="str">
        <v>BDY-929H</v>
      </c>
      <c r="G4762" s="231"/>
      <c r="H4762" s="231"/>
      <c r="I4762" s="231"/>
      <c r="J4762" s="231"/>
      <c r="K4762" s="231"/>
      <c r="L4762" s="231"/>
      <c r="M4762" s="231"/>
      <c r="N4762" s="231"/>
      <c r="O4762" s="231"/>
      <c r="P4762" s="231"/>
      <c r="Q4762" s="231"/>
      <c r="R4762" s="231"/>
      <c r="S4762" s="231"/>
      <c r="T4762" s="231"/>
    </row>
    <row r="4763">
      <c r="A4763" s="257" t="str">
        <v>1680003150025</v>
      </c>
      <c r="B4763" s="257" t="str">
        <v>168000315002</v>
      </c>
      <c r="C4763" s="257" t="str">
        <v>博堡无线食材净化器</v>
      </c>
      <c r="D4763" s="257"/>
      <c r="E4763" s="257"/>
      <c r="F4763" s="257" t="str">
        <v>BDY-939X</v>
      </c>
      <c r="G4763" s="231"/>
      <c r="H4763" s="231"/>
      <c r="I4763" s="231"/>
      <c r="J4763" s="231"/>
      <c r="K4763" s="231"/>
      <c r="L4763" s="231"/>
      <c r="M4763" s="231"/>
      <c r="N4763" s="231"/>
      <c r="O4763" s="231"/>
      <c r="P4763" s="231"/>
      <c r="Q4763" s="231"/>
      <c r="R4763" s="231"/>
      <c r="S4763" s="231"/>
      <c r="T4763" s="231"/>
    </row>
    <row r="4764">
      <c r="A4764" s="257" t="str">
        <v>1680003150035</v>
      </c>
      <c r="B4764" s="257" t="str">
        <v>168000315003</v>
      </c>
      <c r="C4764" s="257" t="str">
        <v>博堡拾味八角麦饭石抗菌不粘微压锅</v>
      </c>
      <c r="D4764" s="257"/>
      <c r="E4764" s="257"/>
      <c r="F4764" s="257" t="str">
        <v>BDY-WT688B</v>
      </c>
      <c r="G4764" s="231"/>
      <c r="H4764" s="231"/>
      <c r="I4764" s="231"/>
      <c r="J4764" s="231"/>
      <c r="K4764" s="231"/>
      <c r="L4764" s="231"/>
      <c r="M4764" s="231"/>
      <c r="N4764" s="231"/>
      <c r="O4764" s="231"/>
      <c r="P4764" s="231"/>
      <c r="Q4764" s="231"/>
      <c r="R4764" s="231"/>
      <c r="S4764" s="231"/>
      <c r="T4764" s="231"/>
    </row>
    <row r="4765">
      <c r="A4765" s="257" t="str">
        <v>1680003150049</v>
      </c>
      <c r="B4765" s="257" t="str">
        <v>168000315004</v>
      </c>
      <c r="C4765" s="257" t="str">
        <v>德世朗禾味珐琅焖炖锅24cm</v>
      </c>
      <c r="D4765" s="257"/>
      <c r="E4765" s="257"/>
      <c r="F4765" s="257" t="str">
        <v>DFS-T861CNW</v>
      </c>
      <c r="G4765" s="231"/>
      <c r="H4765" s="231"/>
      <c r="I4765" s="231"/>
      <c r="J4765" s="231"/>
      <c r="K4765" s="231"/>
      <c r="L4765" s="231"/>
      <c r="M4765" s="231"/>
      <c r="N4765" s="231"/>
      <c r="O4765" s="231"/>
      <c r="P4765" s="231"/>
      <c r="Q4765" s="231"/>
      <c r="R4765" s="231"/>
      <c r="S4765" s="231"/>
      <c r="T4765" s="231"/>
    </row>
    <row r="4766">
      <c r="A4766" s="257" t="str">
        <v>16800031500525</v>
      </c>
      <c r="B4766" s="257" t="str">
        <v>168000315005</v>
      </c>
      <c r="C4766" s="257" t="str">
        <v>德世朗食具·保洁柜</v>
      </c>
      <c r="D4766" s="257"/>
      <c r="E4766" s="257"/>
      <c r="F4766" s="257" t="str">
        <v>DDQ-QT810</v>
      </c>
      <c r="G4766" s="231"/>
      <c r="H4766" s="231"/>
      <c r="I4766" s="231"/>
      <c r="J4766" s="231"/>
      <c r="K4766" s="231"/>
      <c r="L4766" s="231"/>
      <c r="M4766" s="231"/>
      <c r="N4766" s="231"/>
      <c r="O4766" s="231"/>
      <c r="P4766" s="231"/>
      <c r="Q4766" s="231"/>
      <c r="R4766" s="231"/>
      <c r="S4766" s="231"/>
      <c r="T4766" s="231"/>
    </row>
    <row r="4767">
      <c r="A4767" s="257" t="str">
        <v>168000358001212</v>
      </c>
      <c r="B4767" s="257" t="str">
        <v>168000358001</v>
      </c>
      <c r="C4767" s="257" t="str">
        <v>PICO Neo3 VR一体机</v>
      </c>
      <c r="D4767" s="257"/>
      <c r="E4767" s="257"/>
      <c r="F4767" s="257" t="str">
        <v>Neo3 8+256G尊享版 游戏套装【64GB U盘+游戏内容】</v>
      </c>
      <c r="G4767" s="231"/>
      <c r="H4767" s="231"/>
      <c r="I4767" s="231"/>
      <c r="J4767" s="231"/>
      <c r="K4767" s="231"/>
      <c r="L4767" s="231"/>
      <c r="M4767" s="231"/>
      <c r="N4767" s="231"/>
      <c r="O4767" s="231"/>
      <c r="P4767" s="231"/>
      <c r="Q4767" s="231"/>
      <c r="R4767" s="231"/>
      <c r="S4767" s="231"/>
      <c r="T4767" s="231"/>
    </row>
    <row r="4768">
      <c r="A4768" s="257" t="str">
        <v>1180003330012698</v>
      </c>
      <c r="B4768" s="257" t="str">
        <v>118000333001</v>
      </c>
      <c r="C4768" s="257" t="str">
        <v>Z2GO&amp;CO.凉感防晒袖套</v>
      </c>
      <c r="D4768" s="257"/>
      <c r="E4768" s="257"/>
      <c r="F4768" s="257" t="str">
        <v>干苔绿</v>
      </c>
      <c r="G4768" s="231"/>
      <c r="H4768" s="231"/>
      <c r="I4768" s="231"/>
      <c r="J4768" s="231"/>
      <c r="K4768" s="231"/>
      <c r="L4768" s="231"/>
      <c r="M4768" s="231"/>
      <c r="N4768" s="231"/>
      <c r="O4768" s="231"/>
      <c r="P4768" s="231"/>
      <c r="Q4768" s="231"/>
      <c r="R4768" s="231"/>
      <c r="S4768" s="231"/>
      <c r="T4768" s="231"/>
    </row>
    <row r="4769">
      <c r="A4769" s="257" t="str">
        <v>1180003330012538</v>
      </c>
      <c r="B4769" s="257" t="str">
        <v>118000333001</v>
      </c>
      <c r="C4769" s="257" t="str">
        <v>Z2GO&amp;CO.凉感防晒袖套</v>
      </c>
      <c r="D4769" s="257"/>
      <c r="E4769" s="257"/>
      <c r="F4769" s="257" t="str">
        <v>薄雾灰</v>
      </c>
      <c r="G4769" s="231"/>
      <c r="H4769" s="231"/>
      <c r="I4769" s="231"/>
      <c r="J4769" s="231"/>
      <c r="K4769" s="231"/>
      <c r="L4769" s="231"/>
      <c r="M4769" s="231"/>
      <c r="N4769" s="231"/>
      <c r="O4769" s="231"/>
      <c r="P4769" s="231"/>
      <c r="Q4769" s="231"/>
      <c r="R4769" s="231"/>
      <c r="S4769" s="231"/>
      <c r="T4769" s="231"/>
    </row>
    <row r="4770">
      <c r="A4770" s="257" t="str">
        <v>1180003330012692</v>
      </c>
      <c r="B4770" s="257" t="str">
        <v>118000333001</v>
      </c>
      <c r="C4770" s="257" t="str">
        <v>Z2GO&amp;CO.凉感防晒袖套</v>
      </c>
      <c r="D4770" s="257"/>
      <c r="E4770" s="257"/>
      <c r="F4770" s="257" t="str">
        <v>干苔绿-M</v>
      </c>
      <c r="G4770" s="231"/>
      <c r="H4770" s="231"/>
      <c r="I4770" s="231"/>
      <c r="J4770" s="231"/>
      <c r="K4770" s="231"/>
      <c r="L4770" s="231"/>
      <c r="M4770" s="231"/>
      <c r="N4770" s="231"/>
      <c r="O4770" s="231"/>
      <c r="P4770" s="231"/>
      <c r="Q4770" s="231"/>
      <c r="R4770" s="231"/>
      <c r="S4770" s="231"/>
      <c r="T4770" s="231"/>
    </row>
    <row r="4771">
      <c r="A4771" s="257" t="str">
        <v>1180003330012691</v>
      </c>
      <c r="B4771" s="257" t="str">
        <v>118000333001</v>
      </c>
      <c r="C4771" s="257" t="str">
        <v>Z2GO&amp;CO.凉感防晒袖套</v>
      </c>
      <c r="D4771" s="257"/>
      <c r="E4771" s="257"/>
      <c r="F4771" s="257" t="str">
        <v>颜色:干苔绿,服饰尺寸:L</v>
      </c>
      <c r="G4771" s="231"/>
      <c r="H4771" s="231"/>
      <c r="I4771" s="231"/>
      <c r="J4771" s="231"/>
      <c r="K4771" s="231"/>
      <c r="L4771" s="231"/>
      <c r="M4771" s="231"/>
      <c r="N4771" s="231"/>
      <c r="O4771" s="231"/>
      <c r="P4771" s="231"/>
      <c r="Q4771" s="231"/>
      <c r="R4771" s="231"/>
      <c r="S4771" s="231"/>
      <c r="T4771" s="231"/>
    </row>
    <row r="4772">
      <c r="A4772" s="257" t="str">
        <v>1180003330012532</v>
      </c>
      <c r="B4772" s="257" t="str">
        <v>118000333001</v>
      </c>
      <c r="C4772" s="257" t="str">
        <v>Z2GO&amp;CO.凉感防晒袖套</v>
      </c>
      <c r="D4772" s="257"/>
      <c r="E4772" s="257"/>
      <c r="F4772" s="257" t="str">
        <v>颜色:薄雾灰,服饰尺寸:M</v>
      </c>
      <c r="G4772" s="231"/>
      <c r="H4772" s="231"/>
      <c r="I4772" s="231"/>
      <c r="J4772" s="231"/>
      <c r="K4772" s="231"/>
      <c r="L4772" s="231"/>
      <c r="M4772" s="231"/>
      <c r="N4772" s="231"/>
      <c r="O4772" s="231"/>
      <c r="P4772" s="231"/>
      <c r="Q4772" s="231"/>
      <c r="R4772" s="231"/>
      <c r="S4772" s="231"/>
      <c r="T4772" s="231"/>
    </row>
    <row r="4773">
      <c r="A4773" s="257" t="str">
        <v>1180003330012531</v>
      </c>
      <c r="B4773" s="257" t="str">
        <v>118000333001</v>
      </c>
      <c r="C4773" s="257" t="str">
        <v>Z2GO&amp;CO.凉感防晒袖套</v>
      </c>
      <c r="D4773" s="257"/>
      <c r="E4773" s="257"/>
      <c r="F4773" s="257" t="str">
        <v>颜色:薄雾灰,服饰尺寸:L</v>
      </c>
      <c r="G4773" s="231"/>
      <c r="H4773" s="231"/>
      <c r="I4773" s="231"/>
      <c r="J4773" s="231"/>
      <c r="K4773" s="231"/>
      <c r="L4773" s="231"/>
      <c r="M4773" s="231"/>
      <c r="N4773" s="231"/>
      <c r="O4773" s="231"/>
      <c r="P4773" s="231"/>
      <c r="Q4773" s="231"/>
      <c r="R4773" s="231"/>
      <c r="S4773" s="231"/>
      <c r="T4773" s="231"/>
    </row>
    <row r="4774">
      <c r="A4774" s="257" t="str">
        <v>118000334001248</v>
      </c>
      <c r="B4774" s="257" t="str">
        <v>118000334001</v>
      </c>
      <c r="C4774" s="257" t="str">
        <v>Z2GO&amp;CO.凉感防晒口罩</v>
      </c>
      <c r="D4774" s="257"/>
      <c r="E4774" s="257"/>
      <c r="F4774" s="257" t="str">
        <v>颜色:暗夜黑</v>
      </c>
      <c r="G4774" s="231"/>
      <c r="H4774" s="231"/>
      <c r="I4774" s="231"/>
      <c r="J4774" s="231"/>
      <c r="K4774" s="231"/>
      <c r="L4774" s="231"/>
      <c r="M4774" s="231"/>
      <c r="N4774" s="231"/>
      <c r="O4774" s="231"/>
      <c r="P4774" s="231"/>
      <c r="Q4774" s="231"/>
      <c r="R4774" s="231"/>
      <c r="S4774" s="231"/>
      <c r="T4774" s="231"/>
    </row>
    <row r="4775">
      <c r="A4775" s="257" t="str">
        <v>118000334001253</v>
      </c>
      <c r="B4775" s="257" t="str">
        <v>118000334001</v>
      </c>
      <c r="C4775" s="257" t="str">
        <v>Z2GO&amp;CO.凉感防晒口罩</v>
      </c>
      <c r="D4775" s="257"/>
      <c r="E4775" s="257"/>
      <c r="F4775" s="257" t="str">
        <v>颜色:薄雾灰</v>
      </c>
      <c r="G4775" s="231"/>
      <c r="H4775" s="231"/>
      <c r="I4775" s="231"/>
      <c r="J4775" s="231"/>
      <c r="K4775" s="231"/>
      <c r="L4775" s="231"/>
      <c r="M4775" s="231"/>
      <c r="N4775" s="231"/>
      <c r="O4775" s="231"/>
      <c r="P4775" s="231"/>
      <c r="Q4775" s="231"/>
      <c r="R4775" s="231"/>
      <c r="S4775" s="231"/>
      <c r="T4775" s="231"/>
    </row>
    <row r="4776">
      <c r="A4776" s="257" t="str">
        <v>1180003330022692</v>
      </c>
      <c r="B4776" s="257" t="str">
        <v>118000333002</v>
      </c>
      <c r="C4776" s="257" t="str">
        <v>Z2GO&amp;CO.凉感轻行防晒衣</v>
      </c>
      <c r="D4776" s="257"/>
      <c r="E4776" s="257"/>
      <c r="F4776" s="257" t="str">
        <v>干苔绿-M</v>
      </c>
      <c r="G4776" s="231"/>
      <c r="H4776" s="231"/>
      <c r="I4776" s="231"/>
      <c r="J4776" s="231"/>
      <c r="K4776" s="231"/>
      <c r="L4776" s="231"/>
      <c r="M4776" s="231"/>
      <c r="N4776" s="231"/>
      <c r="O4776" s="231"/>
      <c r="P4776" s="231"/>
      <c r="Q4776" s="231"/>
      <c r="R4776" s="231"/>
      <c r="S4776" s="231"/>
      <c r="T4776" s="231"/>
    </row>
    <row r="4777">
      <c r="A4777" s="257" t="str">
        <v>1180003330022691</v>
      </c>
      <c r="B4777" s="257" t="str">
        <v>118000333002</v>
      </c>
      <c r="C4777" s="257" t="str">
        <v>Z2GO&amp;CO.凉感轻行防晒衣</v>
      </c>
      <c r="D4777" s="257"/>
      <c r="E4777" s="257"/>
      <c r="F4777" s="257" t="str">
        <v>干苔绿-L</v>
      </c>
      <c r="G4777" s="231"/>
      <c r="H4777" s="231"/>
      <c r="I4777" s="231"/>
      <c r="J4777" s="231"/>
      <c r="K4777" s="231"/>
      <c r="L4777" s="231"/>
      <c r="M4777" s="231"/>
      <c r="N4777" s="231"/>
      <c r="O4777" s="231"/>
      <c r="P4777" s="231"/>
      <c r="Q4777" s="231"/>
      <c r="R4777" s="231"/>
      <c r="S4777" s="231"/>
      <c r="T4777" s="231"/>
    </row>
    <row r="4778">
      <c r="A4778" s="257" t="str">
        <v>1180003330022532</v>
      </c>
      <c r="B4778" s="257" t="str">
        <v>118000333002</v>
      </c>
      <c r="C4778" s="257" t="str">
        <v>Z2GO&amp;CO.凉感轻行防晒衣</v>
      </c>
      <c r="D4778" s="257"/>
      <c r="E4778" s="257"/>
      <c r="F4778" s="257" t="str">
        <v>颜色:薄雾灰,服饰尺寸:M</v>
      </c>
      <c r="G4778" s="231"/>
      <c r="H4778" s="231"/>
      <c r="I4778" s="231"/>
      <c r="J4778" s="231"/>
      <c r="K4778" s="231"/>
      <c r="L4778" s="231"/>
      <c r="M4778" s="231"/>
      <c r="N4778" s="231"/>
      <c r="O4778" s="231"/>
      <c r="P4778" s="231"/>
      <c r="Q4778" s="231"/>
      <c r="R4778" s="231"/>
      <c r="S4778" s="231"/>
      <c r="T4778" s="231"/>
    </row>
    <row r="4779">
      <c r="A4779" s="257" t="str">
        <v>1180003330022531</v>
      </c>
      <c r="B4779" s="257" t="str">
        <v>118000333002</v>
      </c>
      <c r="C4779" s="257" t="str">
        <v>Z2GO&amp;CO.凉感轻行防晒衣</v>
      </c>
      <c r="D4779" s="257"/>
      <c r="E4779" s="257"/>
      <c r="F4779" s="257" t="str">
        <v>薄雾灰-L</v>
      </c>
      <c r="G4779" s="231"/>
      <c r="H4779" s="231"/>
      <c r="I4779" s="231"/>
      <c r="J4779" s="231"/>
      <c r="K4779" s="231"/>
      <c r="L4779" s="231"/>
      <c r="M4779" s="231"/>
      <c r="N4779" s="231"/>
      <c r="O4779" s="231"/>
      <c r="P4779" s="231"/>
      <c r="Q4779" s="231"/>
      <c r="R4779" s="231"/>
      <c r="S4779" s="231"/>
      <c r="T4779" s="231"/>
    </row>
    <row r="4780">
      <c r="A4780" s="257" t="str">
        <v>1110200101030</v>
      </c>
      <c r="B4780" s="257" t="str">
        <v>11102001010</v>
      </c>
      <c r="C4780" s="257" t="str">
        <v>Z2GO&amp;CO.手持小风扇彩盒</v>
      </c>
      <c r="D4780" s="257"/>
      <c r="E4780" s="257"/>
      <c r="F4780" s="257" t="str">
        <v>默认</v>
      </c>
      <c r="G4780" s="231"/>
      <c r="H4780" s="231"/>
      <c r="I4780" s="231"/>
      <c r="J4780" s="231"/>
      <c r="K4780" s="231"/>
      <c r="L4780" s="231"/>
      <c r="M4780" s="231"/>
      <c r="N4780" s="231"/>
      <c r="O4780" s="231"/>
      <c r="P4780" s="231"/>
      <c r="Q4780" s="231"/>
      <c r="R4780" s="231"/>
      <c r="S4780" s="231"/>
      <c r="T4780" s="231"/>
    </row>
    <row r="4781">
      <c r="A4781" s="257" t="str">
        <v>11105006001256</v>
      </c>
      <c r="B4781" s="257" t="str">
        <v>11105006001</v>
      </c>
      <c r="C4781" s="257" t="str">
        <v>Z2GO&amp;CO.手持小风扇说明书</v>
      </c>
      <c r="D4781" s="257"/>
      <c r="E4781" s="257"/>
      <c r="F4781" s="257" t="str">
        <v>52*75mm</v>
      </c>
      <c r="G4781" s="231"/>
      <c r="H4781" s="231"/>
      <c r="I4781" s="231"/>
      <c r="J4781" s="231"/>
      <c r="K4781" s="231"/>
      <c r="L4781" s="231"/>
      <c r="M4781" s="231"/>
      <c r="N4781" s="231"/>
      <c r="O4781" s="231"/>
      <c r="P4781" s="231"/>
      <c r="Q4781" s="231"/>
      <c r="R4781" s="231"/>
      <c r="S4781" s="231"/>
      <c r="T4781" s="231"/>
    </row>
    <row r="4782">
      <c r="A4782" s="257" t="str">
        <v>1110500300861</v>
      </c>
      <c r="B4782" s="257" t="str">
        <v>11105003008</v>
      </c>
      <c r="C4782" s="257" t="str">
        <v>Z2GO&amp;CO.手持小风扇不干胶</v>
      </c>
      <c r="D4782" s="257"/>
      <c r="E4782" s="257"/>
      <c r="F4782" s="257" t="str">
        <v>60*100mm</v>
      </c>
      <c r="G4782" s="231"/>
      <c r="H4782" s="231"/>
      <c r="I4782" s="231"/>
      <c r="J4782" s="231"/>
      <c r="K4782" s="231"/>
      <c r="L4782" s="231"/>
      <c r="M4782" s="231"/>
      <c r="N4782" s="231"/>
      <c r="O4782" s="231"/>
      <c r="P4782" s="231"/>
      <c r="Q4782" s="231"/>
      <c r="R4782" s="231"/>
      <c r="S4782" s="231"/>
      <c r="T4782" s="231"/>
    </row>
    <row r="4783">
      <c r="A4783" s="257" t="str">
        <v>1680003140012</v>
      </c>
      <c r="B4783" s="257" t="str">
        <v>168000314001</v>
      </c>
      <c r="C4783" s="257" t="str">
        <v>MEPRA煎烤机（电饼铛）M-DB30</v>
      </c>
      <c r="D4783" s="257"/>
      <c r="E4783" s="257"/>
      <c r="F4783" s="257" t="str">
        <v>M-DB30</v>
      </c>
      <c r="G4783" s="231"/>
      <c r="H4783" s="231"/>
      <c r="I4783" s="231"/>
      <c r="J4783" s="231"/>
      <c r="K4783" s="231"/>
      <c r="L4783" s="231"/>
      <c r="M4783" s="231"/>
      <c r="N4783" s="231"/>
      <c r="O4783" s="231"/>
      <c r="P4783" s="231"/>
      <c r="Q4783" s="231"/>
      <c r="R4783" s="231"/>
      <c r="S4783" s="231"/>
      <c r="T4783" s="231"/>
    </row>
    <row r="4784">
      <c r="A4784" s="257" t="str">
        <v>1680003150066</v>
      </c>
      <c r="B4784" s="257" t="str">
        <v>168000315006</v>
      </c>
      <c r="C4784" s="257" t="str">
        <v>MEPRA空气炸锅M-KZ36</v>
      </c>
      <c r="D4784" s="257"/>
      <c r="E4784" s="257"/>
      <c r="F4784" s="257" t="str">
        <v>M-KZ36</v>
      </c>
      <c r="G4784" s="231"/>
      <c r="H4784" s="231"/>
      <c r="I4784" s="231"/>
      <c r="J4784" s="231"/>
      <c r="K4784" s="231"/>
      <c r="L4784" s="231"/>
      <c r="M4784" s="231"/>
      <c r="N4784" s="231"/>
      <c r="O4784" s="231"/>
      <c r="P4784" s="231"/>
      <c r="Q4784" s="231"/>
      <c r="R4784" s="231"/>
      <c r="S4784" s="231"/>
      <c r="T4784" s="231"/>
    </row>
    <row r="4785">
      <c r="A4785" s="257" t="str">
        <v>1680003150079</v>
      </c>
      <c r="B4785" s="257" t="str">
        <v>168000315007</v>
      </c>
      <c r="C4785" s="257" t="str">
        <v>MEPRA电烤箱M-EK10</v>
      </c>
      <c r="D4785" s="257"/>
      <c r="E4785" s="257"/>
      <c r="F4785" s="257" t="str">
        <v>M-EK10</v>
      </c>
      <c r="G4785" s="231"/>
      <c r="H4785" s="231"/>
      <c r="I4785" s="231"/>
      <c r="J4785" s="231"/>
      <c r="K4785" s="231"/>
      <c r="L4785" s="231"/>
      <c r="M4785" s="231"/>
      <c r="N4785" s="231"/>
      <c r="O4785" s="231"/>
      <c r="P4785" s="231"/>
      <c r="Q4785" s="231"/>
      <c r="R4785" s="231"/>
      <c r="S4785" s="231"/>
      <c r="T4785" s="231"/>
    </row>
    <row r="4786">
      <c r="A4786" s="257" t="str">
        <v>1680003030122</v>
      </c>
      <c r="B4786" s="257" t="str">
        <v>168000303012</v>
      </c>
      <c r="C4786" s="257" t="str">
        <v>双立人ZWILLING Now S系列刀具2件套(红黑)ZW-K310</v>
      </c>
      <c r="D4786" s="257"/>
      <c r="E4786" s="257"/>
      <c r="F4786" s="257" t="str">
        <v>ZW-K310</v>
      </c>
      <c r="G4786" s="231"/>
      <c r="H4786" s="231"/>
      <c r="I4786" s="231"/>
      <c r="J4786" s="231"/>
      <c r="K4786" s="231"/>
      <c r="L4786" s="231"/>
      <c r="M4786" s="231"/>
      <c r="N4786" s="231"/>
      <c r="O4786" s="231"/>
      <c r="P4786" s="231"/>
      <c r="Q4786" s="231"/>
      <c r="R4786" s="231"/>
      <c r="S4786" s="231"/>
      <c r="T4786" s="231"/>
    </row>
    <row r="4787">
      <c r="A4787" s="257" t="str">
        <v>1680003030139</v>
      </c>
      <c r="B4787" s="257" t="str">
        <v>168000303013</v>
      </c>
      <c r="C4787" s="257" t="str">
        <v>双立人 Now S中片刀砧板两件套ZW-K201</v>
      </c>
      <c r="D4787" s="257"/>
      <c r="E4787" s="257"/>
      <c r="F4787" s="257" t="str">
        <v>ZW-K201</v>
      </c>
      <c r="G4787" s="231"/>
      <c r="H4787" s="231"/>
      <c r="I4787" s="231"/>
      <c r="J4787" s="231"/>
      <c r="K4787" s="231"/>
      <c r="L4787" s="231"/>
      <c r="M4787" s="231"/>
      <c r="N4787" s="231"/>
      <c r="O4787" s="231"/>
      <c r="P4787" s="231"/>
      <c r="Q4787" s="231"/>
      <c r="R4787" s="231"/>
      <c r="S4787" s="231"/>
      <c r="T4787" s="231"/>
    </row>
    <row r="4788">
      <c r="A4788" s="257" t="str">
        <v>16800031200115</v>
      </c>
      <c r="B4788" s="257" t="str">
        <v>168000312001</v>
      </c>
      <c r="C4788" s="257" t="str">
        <v>双立人ZWILLING Enjoy 30cm 中式炒锅ZW-EY005</v>
      </c>
      <c r="D4788" s="257"/>
      <c r="E4788" s="257"/>
      <c r="F4788" s="257" t="str">
        <v>ZW-EY005</v>
      </c>
      <c r="G4788" s="231"/>
      <c r="H4788" s="231"/>
      <c r="I4788" s="231"/>
      <c r="J4788" s="231"/>
      <c r="K4788" s="231"/>
      <c r="L4788" s="231"/>
      <c r="M4788" s="231"/>
      <c r="N4788" s="231"/>
      <c r="O4788" s="231"/>
      <c r="P4788" s="231"/>
      <c r="Q4788" s="231"/>
      <c r="R4788" s="231"/>
      <c r="S4788" s="231"/>
      <c r="T4788" s="231"/>
    </row>
    <row r="4789">
      <c r="A4789" s="257" t="str">
        <v>16800031400215</v>
      </c>
      <c r="B4789" s="257" t="str">
        <v>168000314002</v>
      </c>
      <c r="C4789" s="257" t="str">
        <v>双立人ZWILLING Enjoy 28cm 深煎锅ZW-EY003</v>
      </c>
      <c r="D4789" s="257"/>
      <c r="E4789" s="257"/>
      <c r="F4789" s="257" t="str">
        <v>ZW-EY003</v>
      </c>
      <c r="G4789" s="231"/>
      <c r="H4789" s="231"/>
      <c r="I4789" s="231"/>
      <c r="J4789" s="231"/>
      <c r="K4789" s="231"/>
      <c r="L4789" s="231"/>
      <c r="M4789" s="231"/>
      <c r="N4789" s="231"/>
      <c r="O4789" s="231"/>
      <c r="P4789" s="231"/>
      <c r="Q4789" s="231"/>
      <c r="R4789" s="231"/>
      <c r="S4789" s="231"/>
      <c r="T4789" s="231"/>
    </row>
    <row r="4790">
      <c r="A4790" s="257" t="str">
        <v>1680003150087</v>
      </c>
      <c r="B4790" s="257" t="str">
        <v>168000315008</v>
      </c>
      <c r="C4790" s="257" t="str">
        <v>双立人Zwilling Moment 深烧锅 20cmZW-C123</v>
      </c>
      <c r="D4790" s="257"/>
      <c r="E4790" s="257"/>
      <c r="F4790" s="257" t="str">
        <v>ZW-C123</v>
      </c>
      <c r="G4790" s="231"/>
      <c r="H4790" s="231"/>
      <c r="I4790" s="231"/>
      <c r="J4790" s="231"/>
      <c r="K4790" s="231"/>
      <c r="L4790" s="231"/>
      <c r="M4790" s="231"/>
      <c r="N4790" s="231"/>
      <c r="O4790" s="231"/>
      <c r="P4790" s="231"/>
      <c r="Q4790" s="231"/>
      <c r="R4790" s="231"/>
      <c r="S4790" s="231"/>
      <c r="T4790" s="231"/>
    </row>
    <row r="4791">
      <c r="A4791" s="257" t="str">
        <v>1680003150097</v>
      </c>
      <c r="B4791" s="257" t="str">
        <v>168000315009</v>
      </c>
      <c r="C4791" s="257" t="str">
        <v>双立人便携式榨汁机ZPB300</v>
      </c>
      <c r="D4791" s="257"/>
      <c r="E4791" s="257"/>
      <c r="F4791" s="257" t="str">
        <v>ZPB300</v>
      </c>
      <c r="G4791" s="231"/>
      <c r="H4791" s="231"/>
      <c r="I4791" s="231"/>
      <c r="J4791" s="231"/>
      <c r="K4791" s="231"/>
      <c r="L4791" s="231"/>
      <c r="M4791" s="231"/>
      <c r="N4791" s="231"/>
      <c r="O4791" s="231"/>
      <c r="P4791" s="231"/>
      <c r="Q4791" s="231"/>
      <c r="R4791" s="231"/>
      <c r="S4791" s="231"/>
      <c r="T4791" s="231"/>
    </row>
    <row r="4792">
      <c r="A4792" s="257" t="str">
        <v>16800033500115</v>
      </c>
      <c r="B4792" s="257" t="str">
        <v>168000335001</v>
      </c>
      <c r="C4792" s="257" t="str">
        <v>新秀丽CHIRON双肩包黑色NU4*09011</v>
      </c>
      <c r="D4792" s="257"/>
      <c r="E4792" s="257"/>
      <c r="F4792" s="257" t="str">
        <v>NU4*09011</v>
      </c>
      <c r="G4792" s="231"/>
      <c r="H4792" s="231"/>
      <c r="I4792" s="231"/>
      <c r="J4792" s="231"/>
      <c r="K4792" s="231"/>
      <c r="L4792" s="231"/>
      <c r="M4792" s="231"/>
      <c r="N4792" s="231"/>
      <c r="O4792" s="231"/>
      <c r="P4792" s="231"/>
      <c r="Q4792" s="231"/>
      <c r="R4792" s="231"/>
      <c r="S4792" s="231"/>
      <c r="T4792" s="231"/>
    </row>
    <row r="4793">
      <c r="A4793" s="257" t="str">
        <v>16800033500215</v>
      </c>
      <c r="B4793" s="257" t="str">
        <v>168000335002</v>
      </c>
      <c r="C4793" s="257" t="str">
        <v>新秀丽健身旅行包TR1*09016</v>
      </c>
      <c r="D4793" s="257"/>
      <c r="E4793" s="257"/>
      <c r="F4793" s="257" t="str">
        <v>TR1*09016</v>
      </c>
      <c r="G4793" s="231"/>
      <c r="H4793" s="231"/>
      <c r="I4793" s="231"/>
      <c r="J4793" s="231"/>
      <c r="K4793" s="231"/>
      <c r="L4793" s="231"/>
      <c r="M4793" s="231"/>
      <c r="N4793" s="231"/>
      <c r="O4793" s="231"/>
      <c r="P4793" s="231"/>
      <c r="Q4793" s="231"/>
      <c r="R4793" s="231"/>
      <c r="S4793" s="231"/>
      <c r="T4793" s="231"/>
    </row>
    <row r="4794">
      <c r="A4794" s="257" t="str">
        <v>168000313001128</v>
      </c>
      <c r="B4794" s="257" t="str">
        <v>168000313001</v>
      </c>
      <c r="C4794" s="257" t="str">
        <v>膳魔师多功能电火锅(3L)EHA-4332A</v>
      </c>
      <c r="D4794" s="257"/>
      <c r="E4794" s="257"/>
      <c r="F4794" s="257" t="str">
        <v>EHA-4332A</v>
      </c>
      <c r="G4794" s="231"/>
      <c r="H4794" s="231"/>
      <c r="I4794" s="231"/>
      <c r="J4794" s="231"/>
      <c r="K4794" s="231"/>
      <c r="L4794" s="231"/>
      <c r="M4794" s="231"/>
      <c r="N4794" s="231"/>
      <c r="O4794" s="231"/>
      <c r="P4794" s="231"/>
      <c r="Q4794" s="231"/>
      <c r="R4794" s="231"/>
      <c r="S4794" s="231"/>
      <c r="T4794" s="231"/>
    </row>
    <row r="4795">
      <c r="A4795" s="257" t="str">
        <v>16800031501012</v>
      </c>
      <c r="B4795" s="257" t="str">
        <v>168000315010</v>
      </c>
      <c r="C4795" s="257" t="str">
        <v>膳魔师电烤箱（12L）EHA-5117A</v>
      </c>
      <c r="D4795" s="257"/>
      <c r="E4795" s="257"/>
      <c r="F4795" s="257" t="str">
        <v>EHA-5117A</v>
      </c>
      <c r="G4795" s="231"/>
      <c r="H4795" s="231"/>
      <c r="I4795" s="231"/>
      <c r="J4795" s="231"/>
      <c r="K4795" s="231"/>
      <c r="L4795" s="231"/>
      <c r="M4795" s="231"/>
      <c r="N4795" s="231"/>
      <c r="O4795" s="231"/>
      <c r="P4795" s="231"/>
      <c r="Q4795" s="231"/>
      <c r="R4795" s="231"/>
      <c r="S4795" s="231"/>
      <c r="T4795" s="231"/>
    </row>
    <row r="4796">
      <c r="A4796" s="257" t="str">
        <v>1680003150119</v>
      </c>
      <c r="B4796" s="257" t="str">
        <v>168000315011</v>
      </c>
      <c r="C4796" s="325" t="str">
        <v>膳魔师电饭煲(3L)
EHA-4138E-W白色</v>
      </c>
      <c r="D4796" s="257"/>
      <c r="E4796" s="257"/>
      <c r="F4796" s="257" t="str">
        <v>EHA-4138E-W白色</v>
      </c>
      <c r="G4796" s="231"/>
      <c r="H4796" s="231"/>
      <c r="I4796" s="231"/>
      <c r="J4796" s="231"/>
      <c r="K4796" s="231"/>
      <c r="L4796" s="231"/>
      <c r="M4796" s="231"/>
      <c r="N4796" s="231"/>
      <c r="O4796" s="231"/>
      <c r="P4796" s="231"/>
      <c r="Q4796" s="231"/>
      <c r="R4796" s="231"/>
      <c r="S4796" s="231"/>
      <c r="T4796" s="231"/>
    </row>
    <row r="4797">
      <c r="A4797" s="257" t="str">
        <v>168000318001128</v>
      </c>
      <c r="B4797" s="257" t="str">
        <v>168000318001</v>
      </c>
      <c r="C4797" s="257" t="str">
        <v>膳魔师微电脑隔水电炖锅EHA-4412E</v>
      </c>
      <c r="D4797" s="257"/>
      <c r="E4797" s="257"/>
      <c r="F4797" s="257" t="str">
        <v>EHA-4412E</v>
      </c>
      <c r="G4797" s="231"/>
      <c r="H4797" s="231"/>
      <c r="I4797" s="231"/>
      <c r="J4797" s="231"/>
      <c r="K4797" s="231"/>
      <c r="L4797" s="231"/>
      <c r="M4797" s="231"/>
      <c r="N4797" s="231"/>
      <c r="O4797" s="231"/>
      <c r="P4797" s="231"/>
      <c r="Q4797" s="231"/>
      <c r="R4797" s="231"/>
      <c r="S4797" s="231"/>
      <c r="T4797" s="231"/>
    </row>
    <row r="4798">
      <c r="A4798" s="257" t="str">
        <v>168000313002249</v>
      </c>
      <c r="B4798" s="257" t="str">
        <v>168000313002</v>
      </c>
      <c r="C4798" s="257" t="str">
        <v>膳魔师 电火锅EHA-4341A</v>
      </c>
      <c r="D4798" s="257"/>
      <c r="E4798" s="257"/>
      <c r="F4798" s="257" t="str">
        <v>EHA-4341A</v>
      </c>
      <c r="G4798" s="231"/>
      <c r="H4798" s="231"/>
      <c r="I4798" s="231"/>
      <c r="J4798" s="231"/>
      <c r="K4798" s="231"/>
      <c r="L4798" s="231"/>
      <c r="M4798" s="231"/>
      <c r="N4798" s="231"/>
      <c r="O4798" s="231"/>
      <c r="P4798" s="231"/>
      <c r="Q4798" s="231"/>
      <c r="R4798" s="231"/>
      <c r="S4798" s="231"/>
      <c r="T4798" s="231"/>
    </row>
    <row r="4799">
      <c r="A4799" s="257" t="str">
        <v>168000395001250</v>
      </c>
      <c r="B4799" s="257" t="str">
        <v>168000395001</v>
      </c>
      <c r="C4799" s="257" t="str">
        <v>Zepp E（圆形）智能手表</v>
      </c>
      <c r="D4799" s="257"/>
      <c r="E4799" s="257"/>
      <c r="F4799" s="257" t="str">
        <v>（氟橡胶表带版）曜石黑</v>
      </c>
      <c r="G4799" s="231"/>
      <c r="H4799" s="231"/>
      <c r="I4799" s="231"/>
      <c r="J4799" s="231"/>
      <c r="K4799" s="231"/>
      <c r="L4799" s="231"/>
      <c r="M4799" s="231"/>
      <c r="N4799" s="231"/>
      <c r="O4799" s="231"/>
      <c r="P4799" s="231"/>
      <c r="Q4799" s="231"/>
      <c r="R4799" s="231"/>
      <c r="S4799" s="231"/>
      <c r="T4799" s="231"/>
    </row>
    <row r="4800">
      <c r="A4800" s="257" t="str">
        <v>168000274003271</v>
      </c>
      <c r="B4800" s="257" t="str">
        <v>168000274003</v>
      </c>
      <c r="C4800" s="257" t="str">
        <v>Zepp E（方形）智能手表</v>
      </c>
      <c r="D4800" s="257"/>
      <c r="E4800" s="257"/>
      <c r="F4800" s="257" t="str">
        <v>（氟橡胶表带）曜石黑</v>
      </c>
      <c r="G4800" s="231"/>
      <c r="H4800" s="231"/>
      <c r="I4800" s="231"/>
      <c r="J4800" s="231"/>
      <c r="K4800" s="231"/>
      <c r="L4800" s="231"/>
      <c r="M4800" s="231"/>
      <c r="N4800" s="231"/>
      <c r="O4800" s="231"/>
      <c r="P4800" s="231"/>
      <c r="Q4800" s="231"/>
      <c r="R4800" s="231"/>
      <c r="S4800" s="231"/>
      <c r="T4800" s="231"/>
    </row>
    <row r="4801">
      <c r="A4801" s="257" t="str">
        <v>168000274003273</v>
      </c>
      <c r="B4801" s="257" t="str">
        <v>168000274003</v>
      </c>
      <c r="C4801" s="257" t="str">
        <v>Zepp E（方形）智能手表</v>
      </c>
      <c r="D4801" s="257"/>
      <c r="E4801" s="257"/>
      <c r="F4801" s="257" t="str">
        <v>（真皮表带）深海蓝</v>
      </c>
      <c r="G4801" s="231"/>
      <c r="H4801" s="231"/>
      <c r="I4801" s="231"/>
      <c r="J4801" s="231"/>
      <c r="K4801" s="231"/>
      <c r="L4801" s="231"/>
      <c r="M4801" s="231"/>
      <c r="N4801" s="231"/>
      <c r="O4801" s="231"/>
      <c r="P4801" s="231"/>
      <c r="Q4801" s="231"/>
      <c r="R4801" s="231"/>
      <c r="S4801" s="231"/>
      <c r="T4801" s="231"/>
    </row>
    <row r="4802">
      <c r="A4802" s="257" t="str">
        <v>168000350005255</v>
      </c>
      <c r="B4802" s="257" t="str">
        <v>168000350005</v>
      </c>
      <c r="C4802" s="257" t="str">
        <v>甜心大魔方雪花酥360g/盒</v>
      </c>
      <c r="D4802" s="257"/>
      <c r="E4802" s="257"/>
      <c r="F4802" s="257" t="str">
        <v>草莓蔓越莓+波罗蜜芒果+原味</v>
      </c>
      <c r="G4802" s="231"/>
      <c r="H4802" s="231"/>
      <c r="I4802" s="231"/>
      <c r="J4802" s="231"/>
      <c r="K4802" s="231"/>
      <c r="L4802" s="231"/>
      <c r="M4802" s="231"/>
      <c r="N4802" s="231"/>
      <c r="O4802" s="231"/>
      <c r="P4802" s="231"/>
      <c r="Q4802" s="231"/>
      <c r="R4802" s="231"/>
      <c r="S4802" s="231"/>
      <c r="T4802" s="231"/>
    </row>
    <row r="4803">
      <c r="A4803" s="257" t="str">
        <v>16800020100100934</v>
      </c>
      <c r="B4803" s="257" t="str">
        <v>168000201001009</v>
      </c>
      <c r="C4803" s="257" t="str">
        <v>AMIRO高清日光镜O系列2</v>
      </c>
      <c r="D4803" s="257"/>
      <c r="E4803" s="257"/>
      <c r="F4803" s="257" t="str">
        <v>玫瑰来信礼盒红</v>
      </c>
      <c r="G4803" s="231"/>
      <c r="H4803" s="231"/>
      <c r="I4803" s="231"/>
      <c r="J4803" s="231"/>
      <c r="K4803" s="231"/>
      <c r="L4803" s="231"/>
      <c r="M4803" s="231"/>
      <c r="N4803" s="231"/>
      <c r="O4803" s="231"/>
      <c r="P4803" s="231"/>
      <c r="Q4803" s="231"/>
      <c r="R4803" s="231"/>
      <c r="S4803" s="231"/>
      <c r="T4803" s="231"/>
    </row>
    <row r="4804">
      <c r="A4804" s="257" t="str">
        <v>168000201001009247</v>
      </c>
      <c r="B4804" s="257" t="str">
        <v>168000201001009</v>
      </c>
      <c r="C4804" s="257" t="str">
        <v>AMIRO高清日光镜O系列2</v>
      </c>
      <c r="D4804" s="257"/>
      <c r="E4804" s="257"/>
      <c r="F4804" s="257" t="str">
        <v>玫瑰来信礼盒绿</v>
      </c>
      <c r="G4804" s="231"/>
      <c r="H4804" s="231"/>
      <c r="I4804" s="231"/>
      <c r="J4804" s="231"/>
      <c r="K4804" s="231"/>
      <c r="L4804" s="231"/>
      <c r="M4804" s="231"/>
      <c r="N4804" s="231"/>
      <c r="O4804" s="231"/>
      <c r="P4804" s="231"/>
      <c r="Q4804" s="231"/>
      <c r="R4804" s="231"/>
      <c r="S4804" s="231"/>
      <c r="T4804" s="231"/>
    </row>
    <row r="4805">
      <c r="A4805" s="257" t="str">
        <v>118000278001259</v>
      </c>
      <c r="B4805" s="257" t="str">
        <v>118000278001</v>
      </c>
      <c r="C4805" s="257" t="str">
        <v>Z2GO&amp;CO.声波电动牙刷</v>
      </c>
      <c r="D4805" s="257"/>
      <c r="E4805" s="257"/>
      <c r="F4805" s="257" t="str">
        <v>规格:自由白</v>
      </c>
      <c r="G4805" s="231"/>
      <c r="H4805" s="231"/>
      <c r="I4805" s="231"/>
      <c r="J4805" s="231"/>
      <c r="K4805" s="231"/>
      <c r="L4805" s="231"/>
      <c r="M4805" s="231"/>
      <c r="N4805" s="231"/>
      <c r="O4805" s="231"/>
      <c r="P4805" s="231"/>
      <c r="Q4805" s="231"/>
      <c r="R4805" s="231"/>
      <c r="S4805" s="231"/>
      <c r="T4805" s="231"/>
    </row>
    <row r="4806">
      <c r="A4806" s="257" t="str">
        <v>118000278001261</v>
      </c>
      <c r="B4806" s="257" t="str">
        <v>118000278001</v>
      </c>
      <c r="C4806" s="257" t="str">
        <v>Z2GO&amp;CO.声波电动牙刷</v>
      </c>
      <c r="D4806" s="257"/>
      <c r="E4806" s="257"/>
      <c r="F4806" s="257" t="str">
        <v>轻行绿</v>
      </c>
      <c r="G4806" s="231"/>
      <c r="H4806" s="231"/>
      <c r="I4806" s="231"/>
      <c r="J4806" s="231"/>
      <c r="K4806" s="231"/>
      <c r="L4806" s="231"/>
      <c r="M4806" s="231"/>
      <c r="N4806" s="231"/>
      <c r="O4806" s="231"/>
      <c r="P4806" s="231"/>
      <c r="Q4806" s="231"/>
      <c r="R4806" s="231"/>
      <c r="S4806" s="231"/>
      <c r="T4806" s="231"/>
    </row>
    <row r="4807">
      <c r="A4807" s="257" t="str">
        <v>118000278001260</v>
      </c>
      <c r="B4807" s="257" t="str">
        <v>118000278001</v>
      </c>
      <c r="C4807" s="257" t="str">
        <v>Z2GO&amp;CO.声波电动牙刷</v>
      </c>
      <c r="D4807" s="257"/>
      <c r="E4807" s="257"/>
      <c r="F4807" s="257" t="str">
        <v>静谧蓝</v>
      </c>
      <c r="G4807" s="231"/>
      <c r="H4807" s="231"/>
      <c r="I4807" s="231"/>
      <c r="J4807" s="231"/>
      <c r="K4807" s="231"/>
      <c r="L4807" s="231"/>
      <c r="M4807" s="231"/>
      <c r="N4807" s="231"/>
      <c r="O4807" s="231"/>
      <c r="P4807" s="231"/>
      <c r="Q4807" s="231"/>
      <c r="R4807" s="231"/>
      <c r="S4807" s="231"/>
      <c r="T4807" s="231"/>
    </row>
    <row r="4808">
      <c r="A4808" s="257" t="str">
        <v>16800039500231</v>
      </c>
      <c r="B4808" s="257" t="str">
        <v>168000395002</v>
      </c>
      <c r="C4808" s="257" t="str">
        <v>acecool粒子重塑小鸟斗筋膜枪（行星版）</v>
      </c>
      <c r="D4808" s="257"/>
      <c r="E4808" s="257"/>
      <c r="F4808" s="257" t="str">
        <v>黄色</v>
      </c>
      <c r="G4808" s="231"/>
      <c r="H4808" s="231"/>
      <c r="I4808" s="231"/>
      <c r="J4808" s="231"/>
      <c r="K4808" s="231"/>
      <c r="L4808" s="231"/>
      <c r="M4808" s="231"/>
      <c r="N4808" s="231"/>
      <c r="O4808" s="231"/>
      <c r="P4808" s="231"/>
      <c r="Q4808" s="231"/>
      <c r="R4808" s="231"/>
      <c r="S4808" s="231"/>
      <c r="T4808" s="231"/>
    </row>
    <row r="4809">
      <c r="A4809" s="257" t="str">
        <v>168000395002128</v>
      </c>
      <c r="B4809" s="257" t="str">
        <v>168000395002</v>
      </c>
      <c r="C4809" s="257" t="str">
        <v>acecool粒子重塑小鸟斗筋膜枪（行星版）</v>
      </c>
      <c r="D4809" s="257"/>
      <c r="E4809" s="257"/>
      <c r="F4809" s="257" t="str">
        <v>白色</v>
      </c>
      <c r="G4809" s="231"/>
      <c r="H4809" s="231"/>
      <c r="I4809" s="231"/>
      <c r="J4809" s="231"/>
      <c r="K4809" s="231"/>
      <c r="L4809" s="231"/>
      <c r="M4809" s="231"/>
      <c r="N4809" s="231"/>
      <c r="O4809" s="231"/>
      <c r="P4809" s="231"/>
      <c r="Q4809" s="231"/>
      <c r="R4809" s="231"/>
      <c r="S4809" s="231"/>
      <c r="T4809" s="231"/>
    </row>
    <row r="4810">
      <c r="A4810" s="257" t="str">
        <v>16800039500236</v>
      </c>
      <c r="B4810" s="257" t="str">
        <v>168000395002</v>
      </c>
      <c r="C4810" s="257" t="str">
        <v>acecool粒子重塑小鸟斗筋膜枪（行星版）</v>
      </c>
      <c r="D4810" s="257"/>
      <c r="E4810" s="257"/>
      <c r="F4810" s="257" t="str">
        <v>黑色</v>
      </c>
      <c r="G4810" s="231"/>
      <c r="H4810" s="231"/>
      <c r="I4810" s="231"/>
      <c r="J4810" s="231"/>
      <c r="K4810" s="231"/>
      <c r="L4810" s="231"/>
      <c r="M4810" s="231"/>
      <c r="N4810" s="231"/>
      <c r="O4810" s="231"/>
      <c r="P4810" s="231"/>
      <c r="Q4810" s="231"/>
      <c r="R4810" s="231"/>
      <c r="S4810" s="231"/>
      <c r="T4810" s="231"/>
    </row>
    <row r="4811">
      <c r="A4811" s="257" t="str">
        <v>16800039500331</v>
      </c>
      <c r="B4811" s="257" t="str">
        <v>168000395003</v>
      </c>
      <c r="C4811" s="257" t="str">
        <v>acecool粒子重塑小鸟斗筋膜枪(星际版）</v>
      </c>
      <c r="D4811" s="257"/>
      <c r="E4811" s="257"/>
      <c r="F4811" s="257" t="str">
        <v>黄色</v>
      </c>
      <c r="G4811" s="231"/>
      <c r="H4811" s="231"/>
      <c r="I4811" s="231"/>
      <c r="J4811" s="231"/>
      <c r="K4811" s="231"/>
      <c r="L4811" s="231"/>
      <c r="M4811" s="231"/>
      <c r="N4811" s="231"/>
      <c r="O4811" s="231"/>
      <c r="P4811" s="231"/>
      <c r="Q4811" s="231"/>
      <c r="R4811" s="231"/>
      <c r="S4811" s="231"/>
      <c r="T4811" s="231"/>
    </row>
    <row r="4812">
      <c r="A4812" s="257" t="str">
        <v>168000395003128</v>
      </c>
      <c r="B4812" s="257" t="str">
        <v>168000395003</v>
      </c>
      <c r="C4812" s="257" t="str">
        <v>acecool粒子重塑小鸟斗筋膜枪(星际版）</v>
      </c>
      <c r="D4812" s="257"/>
      <c r="E4812" s="257"/>
      <c r="F4812" s="257" t="str">
        <v>白色</v>
      </c>
      <c r="G4812" s="231"/>
      <c r="H4812" s="231"/>
      <c r="I4812" s="231"/>
      <c r="J4812" s="231"/>
      <c r="K4812" s="231"/>
      <c r="L4812" s="231"/>
      <c r="M4812" s="231"/>
      <c r="N4812" s="231"/>
      <c r="O4812" s="231"/>
      <c r="P4812" s="231"/>
      <c r="Q4812" s="231"/>
      <c r="R4812" s="231"/>
      <c r="S4812" s="231"/>
      <c r="T4812" s="231"/>
    </row>
    <row r="4813">
      <c r="A4813" s="257" t="str">
        <v>16800039500336</v>
      </c>
      <c r="B4813" s="257" t="str">
        <v>168000395003</v>
      </c>
      <c r="C4813" s="257" t="str">
        <v>acecool粒子重塑小鸟斗筋膜枪(星际版）</v>
      </c>
      <c r="D4813" s="257"/>
      <c r="E4813" s="257"/>
      <c r="F4813" s="257" t="str">
        <v>黑色</v>
      </c>
      <c r="G4813" s="231"/>
      <c r="H4813" s="231"/>
      <c r="I4813" s="231"/>
      <c r="J4813" s="231"/>
      <c r="K4813" s="231"/>
      <c r="L4813" s="231"/>
      <c r="M4813" s="231"/>
      <c r="N4813" s="231"/>
      <c r="O4813" s="231"/>
      <c r="P4813" s="231"/>
      <c r="Q4813" s="231"/>
      <c r="R4813" s="231"/>
      <c r="S4813" s="231"/>
      <c r="T4813" s="231"/>
    </row>
    <row r="4814">
      <c r="A4814" s="257" t="str">
        <v>118000340001248</v>
      </c>
      <c r="B4814" s="257" t="str">
        <v>118000340001</v>
      </c>
      <c r="C4814" s="257" t="str">
        <v>Z2GO&amp;CO.碳纤维轻行长柄伞</v>
      </c>
      <c r="D4814" s="257"/>
      <c r="E4814" s="257"/>
      <c r="F4814" s="257" t="str">
        <v>颜色:暗夜黑</v>
      </c>
      <c r="G4814" s="231"/>
      <c r="H4814" s="231"/>
      <c r="I4814" s="231"/>
      <c r="J4814" s="231"/>
      <c r="K4814" s="231"/>
      <c r="L4814" s="231"/>
      <c r="M4814" s="231"/>
      <c r="N4814" s="231"/>
      <c r="O4814" s="231"/>
      <c r="P4814" s="231"/>
      <c r="Q4814" s="231"/>
      <c r="R4814" s="231"/>
      <c r="S4814" s="231"/>
      <c r="T4814" s="231"/>
    </row>
    <row r="4815">
      <c r="A4815" s="257" t="str">
        <v>118000340001277</v>
      </c>
      <c r="B4815" s="257" t="str">
        <v>118000340001</v>
      </c>
      <c r="C4815" s="257" t="str">
        <v>Z2GO&amp;CO.碳纤维轻行长柄伞</v>
      </c>
      <c r="D4815" s="257"/>
      <c r="E4815" s="257"/>
      <c r="F4815" s="257" t="str">
        <v>颜色:瀚海蓝</v>
      </c>
      <c r="G4815" s="231"/>
      <c r="H4815" s="231"/>
      <c r="I4815" s="231"/>
      <c r="J4815" s="231"/>
      <c r="K4815" s="231"/>
      <c r="L4815" s="231"/>
      <c r="M4815" s="231"/>
      <c r="N4815" s="231"/>
      <c r="O4815" s="231"/>
      <c r="P4815" s="231"/>
      <c r="Q4815" s="231"/>
      <c r="R4815" s="231"/>
      <c r="S4815" s="231"/>
      <c r="T4815" s="231"/>
    </row>
    <row r="4816">
      <c r="A4816" s="257" t="str">
        <v>118000340003226</v>
      </c>
      <c r="B4816" s="257" t="str">
        <v>118000340003</v>
      </c>
      <c r="C4816" s="257" t="str">
        <v>Z2GO&amp;CO.轻行羽毛伞</v>
      </c>
      <c r="D4816" s="257"/>
      <c r="E4816" s="257"/>
      <c r="F4816" s="257" t="str">
        <v>颜色:自由白</v>
      </c>
      <c r="G4816" s="231"/>
      <c r="H4816" s="231"/>
      <c r="I4816" s="231"/>
      <c r="J4816" s="231"/>
      <c r="K4816" s="231"/>
      <c r="L4816" s="231"/>
      <c r="M4816" s="231"/>
      <c r="N4816" s="231"/>
      <c r="O4816" s="231"/>
      <c r="P4816" s="231"/>
      <c r="Q4816" s="231"/>
      <c r="R4816" s="231"/>
      <c r="S4816" s="231"/>
      <c r="T4816" s="231"/>
    </row>
    <row r="4817">
      <c r="A4817" s="257" t="str">
        <v>118000340003133</v>
      </c>
      <c r="B4817" s="257" t="str">
        <v>118000340003</v>
      </c>
      <c r="C4817" s="257" t="str">
        <v>Z2GO&amp;CO.轻行羽毛伞</v>
      </c>
      <c r="D4817" s="257"/>
      <c r="E4817" s="257"/>
      <c r="F4817" s="257" t="str">
        <v>颜色:轻行绿</v>
      </c>
      <c r="G4817" s="231"/>
      <c r="H4817" s="231"/>
      <c r="I4817" s="231"/>
      <c r="J4817" s="231"/>
      <c r="K4817" s="231"/>
      <c r="L4817" s="231"/>
      <c r="M4817" s="231"/>
      <c r="N4817" s="231"/>
      <c r="O4817" s="231"/>
      <c r="P4817" s="231"/>
      <c r="Q4817" s="231"/>
      <c r="R4817" s="231"/>
      <c r="S4817" s="231"/>
      <c r="T4817" s="231"/>
    </row>
    <row r="4818">
      <c r="A4818" s="257" t="str">
        <v>118000340003278</v>
      </c>
      <c r="B4818" s="257" t="str">
        <v>118000340003</v>
      </c>
      <c r="C4818" s="257" t="str">
        <v>Z2GO&amp;CO.轻行羽毛伞</v>
      </c>
      <c r="D4818" s="257"/>
      <c r="E4818" s="257"/>
      <c r="F4818" s="257" t="str">
        <v>颜色:奶油黄</v>
      </c>
      <c r="G4818" s="231"/>
      <c r="H4818" s="231"/>
      <c r="I4818" s="231"/>
      <c r="J4818" s="231"/>
      <c r="K4818" s="231"/>
      <c r="L4818" s="231"/>
      <c r="M4818" s="231"/>
      <c r="N4818" s="231"/>
      <c r="O4818" s="231"/>
      <c r="P4818" s="231"/>
      <c r="Q4818" s="231"/>
      <c r="R4818" s="231"/>
      <c r="S4818" s="231"/>
      <c r="T4818" s="231"/>
    </row>
    <row r="4819">
      <c r="A4819" s="257" t="str">
        <v>118000340003262</v>
      </c>
      <c r="B4819" s="257" t="str">
        <v>118000340003</v>
      </c>
      <c r="C4819" s="257" t="str">
        <v>Z2GO&amp;CO.轻行羽毛伞</v>
      </c>
      <c r="D4819" s="257"/>
      <c r="E4819" s="257"/>
      <c r="F4819" s="257" t="str">
        <v>颜色:柔雾蓝</v>
      </c>
      <c r="G4819" s="231"/>
      <c r="H4819" s="231"/>
      <c r="I4819" s="231"/>
      <c r="J4819" s="231"/>
      <c r="K4819" s="231"/>
      <c r="L4819" s="231"/>
      <c r="M4819" s="231"/>
      <c r="N4819" s="231"/>
      <c r="O4819" s="231"/>
      <c r="P4819" s="231"/>
      <c r="Q4819" s="231"/>
      <c r="R4819" s="231"/>
      <c r="S4819" s="231"/>
      <c r="T4819" s="231"/>
    </row>
    <row r="4820">
      <c r="A4820" s="257" t="str">
        <v>118000340002226</v>
      </c>
      <c r="B4820" s="257" t="str">
        <v>118000340002</v>
      </c>
      <c r="C4820" s="257" t="str">
        <v>Z2GO&amp;CO.轻行自动折叠伞</v>
      </c>
      <c r="D4820" s="257"/>
      <c r="E4820" s="257"/>
      <c r="F4820" s="257" t="str">
        <v>颜色:自由白</v>
      </c>
      <c r="G4820" s="231"/>
      <c r="H4820" s="231"/>
      <c r="I4820" s="231"/>
      <c r="J4820" s="231"/>
      <c r="K4820" s="231"/>
      <c r="L4820" s="231"/>
      <c r="M4820" s="231"/>
      <c r="N4820" s="231"/>
      <c r="O4820" s="231"/>
      <c r="P4820" s="231"/>
      <c r="Q4820" s="231"/>
      <c r="R4820" s="231"/>
      <c r="S4820" s="231"/>
      <c r="T4820" s="231"/>
    </row>
    <row r="4821">
      <c r="A4821" s="257" t="str">
        <v>118000340002248</v>
      </c>
      <c r="B4821" s="257" t="str">
        <v>118000340002</v>
      </c>
      <c r="C4821" s="257" t="str">
        <v>Z2GO&amp;CO.轻行自动折叠伞</v>
      </c>
      <c r="D4821" s="257"/>
      <c r="E4821" s="257"/>
      <c r="F4821" s="257" t="str">
        <v>颜色:暗夜黑</v>
      </c>
      <c r="G4821" s="231"/>
      <c r="H4821" s="231"/>
      <c r="I4821" s="231"/>
      <c r="J4821" s="231"/>
      <c r="K4821" s="231"/>
      <c r="L4821" s="231"/>
      <c r="M4821" s="231"/>
      <c r="N4821" s="231"/>
      <c r="O4821" s="231"/>
      <c r="P4821" s="231"/>
      <c r="Q4821" s="231"/>
      <c r="R4821" s="231"/>
      <c r="S4821" s="231"/>
      <c r="T4821" s="231"/>
    </row>
    <row r="4822">
      <c r="A4822" s="257" t="str">
        <v>118000340002277</v>
      </c>
      <c r="B4822" s="257" t="str">
        <v>118000340002</v>
      </c>
      <c r="C4822" s="257" t="str">
        <v>Z2GO&amp;CO.轻行自动折叠伞</v>
      </c>
      <c r="D4822" s="257"/>
      <c r="E4822" s="257"/>
      <c r="F4822" s="257" t="str">
        <v>瀚海蓝</v>
      </c>
      <c r="G4822" s="231"/>
      <c r="H4822" s="231"/>
      <c r="I4822" s="231"/>
      <c r="J4822" s="231"/>
      <c r="K4822" s="231"/>
      <c r="L4822" s="231"/>
      <c r="M4822" s="231"/>
      <c r="N4822" s="231"/>
      <c r="O4822" s="231"/>
      <c r="P4822" s="231"/>
      <c r="Q4822" s="231"/>
      <c r="R4822" s="231"/>
      <c r="S4822" s="231"/>
      <c r="T4822" s="231"/>
    </row>
    <row r="4823">
      <c r="A4823" s="257" t="str">
        <v>118000340002133</v>
      </c>
      <c r="B4823" s="257" t="str">
        <v>118000340002</v>
      </c>
      <c r="C4823" s="257" t="str">
        <v>Z2GO&amp;CO.轻行自动折叠伞</v>
      </c>
      <c r="D4823" s="257"/>
      <c r="E4823" s="257"/>
      <c r="F4823" s="257" t="str">
        <v>轻行绿</v>
      </c>
      <c r="G4823" s="231"/>
      <c r="H4823" s="231"/>
      <c r="I4823" s="231"/>
      <c r="J4823" s="231"/>
      <c r="K4823" s="231"/>
      <c r="L4823" s="231"/>
      <c r="M4823" s="231"/>
      <c r="N4823" s="231"/>
      <c r="O4823" s="231"/>
      <c r="P4823" s="231"/>
      <c r="Q4823" s="231"/>
      <c r="R4823" s="231"/>
      <c r="S4823" s="231"/>
      <c r="T4823" s="231"/>
    </row>
    <row r="4824">
      <c r="A4824" s="257" t="str">
        <v>16800036200215</v>
      </c>
      <c r="B4824" s="257" t="str">
        <v>168000362002</v>
      </c>
      <c r="C4824" s="257" t="str">
        <v>Libratone TRACK（第2代）入耳式无线耳机</v>
      </c>
      <c r="D4824" s="257"/>
      <c r="E4824" s="257"/>
      <c r="F4824" s="257" t="str">
        <v>黑色</v>
      </c>
      <c r="G4824" s="231"/>
      <c r="H4824" s="231"/>
      <c r="I4824" s="231"/>
      <c r="J4824" s="231"/>
      <c r="K4824" s="231"/>
      <c r="L4824" s="231"/>
      <c r="M4824" s="231"/>
      <c r="N4824" s="231"/>
      <c r="O4824" s="231"/>
      <c r="P4824" s="231"/>
      <c r="Q4824" s="231"/>
      <c r="R4824" s="231"/>
      <c r="S4824" s="231"/>
      <c r="T4824" s="231"/>
    </row>
    <row r="4825">
      <c r="A4825" s="257" t="str">
        <v>1680003620023</v>
      </c>
      <c r="B4825" s="257" t="str">
        <v>168000362002</v>
      </c>
      <c r="C4825" s="257" t="str">
        <v>Libratone TRACK（第2代）入耳式无线耳机</v>
      </c>
      <c r="D4825" s="257"/>
      <c r="E4825" s="257"/>
      <c r="F4825" s="257" t="str">
        <v>粉色</v>
      </c>
      <c r="G4825" s="231"/>
      <c r="H4825" s="231"/>
      <c r="I4825" s="231"/>
      <c r="J4825" s="231"/>
      <c r="K4825" s="231"/>
      <c r="L4825" s="231"/>
      <c r="M4825" s="231"/>
      <c r="N4825" s="231"/>
      <c r="O4825" s="231"/>
      <c r="P4825" s="231"/>
      <c r="Q4825" s="231"/>
      <c r="R4825" s="231"/>
      <c r="S4825" s="231"/>
      <c r="T4825" s="231"/>
    </row>
    <row r="4826">
      <c r="A4826" s="257" t="str">
        <v>16800036200315</v>
      </c>
      <c r="B4826" s="257" t="str">
        <v>168000362003</v>
      </c>
      <c r="C4826" s="257" t="str">
        <v>LIBRATONE AIR SE 真无线入耳式降噪耳机</v>
      </c>
      <c r="D4826" s="257"/>
      <c r="E4826" s="257"/>
      <c r="F4826" s="257" t="str">
        <v>黑色</v>
      </c>
      <c r="G4826" s="231"/>
      <c r="H4826" s="231"/>
      <c r="I4826" s="231"/>
      <c r="J4826" s="231"/>
      <c r="K4826" s="231"/>
      <c r="L4826" s="231"/>
      <c r="M4826" s="231"/>
      <c r="N4826" s="231"/>
      <c r="O4826" s="231"/>
      <c r="P4826" s="231"/>
      <c r="Q4826" s="231"/>
      <c r="R4826" s="231"/>
      <c r="S4826" s="231"/>
      <c r="T4826" s="231"/>
    </row>
    <row r="4827">
      <c r="A4827" s="257" t="str">
        <v>16800035700130</v>
      </c>
      <c r="B4827" s="257" t="str">
        <v>168000357001</v>
      </c>
      <c r="C4827" s="257" t="str">
        <v>Libratone COIL（第2代）, 无线充电器</v>
      </c>
      <c r="D4827" s="257"/>
      <c r="E4827" s="257"/>
      <c r="F4827" s="257" t="str">
        <v>浅金, CN</v>
      </c>
      <c r="G4827" s="231"/>
      <c r="H4827" s="231"/>
      <c r="I4827" s="231"/>
      <c r="J4827" s="231"/>
      <c r="K4827" s="231"/>
      <c r="L4827" s="231"/>
      <c r="M4827" s="231"/>
      <c r="N4827" s="231"/>
      <c r="O4827" s="231"/>
      <c r="P4827" s="231"/>
      <c r="Q4827" s="231"/>
      <c r="R4827" s="231"/>
      <c r="S4827" s="231"/>
      <c r="T4827" s="231"/>
    </row>
    <row r="4828">
      <c r="A4828" s="257" t="str">
        <v>16800035700124</v>
      </c>
      <c r="B4828" s="257" t="str">
        <v>168000357001</v>
      </c>
      <c r="C4828" s="257" t="str">
        <v>Libratone COIL（第2代）, 无线充电器</v>
      </c>
      <c r="D4828" s="257"/>
      <c r="E4828" s="257"/>
      <c r="F4828" s="257" t="str">
        <v>清蓝, CN</v>
      </c>
      <c r="G4828" s="231"/>
      <c r="H4828" s="231"/>
      <c r="I4828" s="231"/>
      <c r="J4828" s="231"/>
      <c r="K4828" s="231"/>
      <c r="L4828" s="231"/>
      <c r="M4828" s="231"/>
      <c r="N4828" s="231"/>
      <c r="O4828" s="231"/>
      <c r="P4828" s="231"/>
      <c r="Q4828" s="231"/>
      <c r="R4828" s="231"/>
      <c r="S4828" s="231"/>
      <c r="T4828" s="231"/>
    </row>
    <row r="4829">
      <c r="A4829" s="257" t="str">
        <v>1680002960026</v>
      </c>
      <c r="B4829" s="257" t="str">
        <v>168000296002</v>
      </c>
      <c r="C4829" s="257" t="str">
        <v>Dyson戴森 V11 Absolute 无线智能吸尘器</v>
      </c>
      <c r="D4829" s="257"/>
      <c r="E4829" s="257"/>
      <c r="F4829" s="257" t="str">
        <v>台</v>
      </c>
      <c r="G4829" s="231"/>
      <c r="H4829" s="231"/>
      <c r="I4829" s="231"/>
      <c r="J4829" s="231"/>
      <c r="K4829" s="231"/>
      <c r="L4829" s="231"/>
      <c r="M4829" s="231"/>
      <c r="N4829" s="231"/>
      <c r="O4829" s="231"/>
      <c r="P4829" s="231"/>
      <c r="Q4829" s="231"/>
      <c r="R4829" s="231"/>
      <c r="S4829" s="231"/>
      <c r="T4829" s="231"/>
    </row>
    <row r="4830">
      <c r="A4830" s="257" t="str">
        <v>1680002950042</v>
      </c>
      <c r="B4830" s="257" t="str">
        <v>168000295004</v>
      </c>
      <c r="C4830" s="257" t="str">
        <v>戴森（Dyson）Cyclone V10 Fluffy无绳吸尘器</v>
      </c>
      <c r="D4830" s="257"/>
      <c r="E4830" s="257"/>
      <c r="F4830" s="257" t="str">
        <v>台</v>
      </c>
      <c r="G4830" s="231"/>
      <c r="H4830" s="231"/>
      <c r="I4830" s="231"/>
      <c r="J4830" s="231"/>
      <c r="K4830" s="231"/>
      <c r="L4830" s="231"/>
      <c r="M4830" s="231"/>
      <c r="N4830" s="231"/>
      <c r="O4830" s="231"/>
      <c r="P4830" s="231"/>
      <c r="Q4830" s="231"/>
      <c r="R4830" s="231"/>
      <c r="S4830" s="231"/>
      <c r="T4830" s="231"/>
    </row>
    <row r="4831">
      <c r="A4831" s="257" t="str">
        <v>168000395004263</v>
      </c>
      <c r="B4831" s="257" t="str">
        <v>168000395004</v>
      </c>
      <c r="C4831" s="257" t="str">
        <v>LB 媚姿晶钻啫喱眼线胶笔</v>
      </c>
      <c r="D4831" s="257"/>
      <c r="E4831" s="257"/>
      <c r="F4831" s="257" t="str">
        <v>墨黑色</v>
      </c>
      <c r="G4831" s="231"/>
      <c r="H4831" s="231"/>
      <c r="I4831" s="231"/>
      <c r="J4831" s="231"/>
      <c r="K4831" s="231"/>
      <c r="L4831" s="231"/>
      <c r="M4831" s="231"/>
      <c r="N4831" s="231"/>
      <c r="O4831" s="231"/>
      <c r="P4831" s="231"/>
      <c r="Q4831" s="231"/>
      <c r="R4831" s="231"/>
      <c r="S4831" s="231"/>
      <c r="T4831" s="231"/>
    </row>
    <row r="4832">
      <c r="A4832" s="257" t="str">
        <v>168000395004264</v>
      </c>
      <c r="B4832" s="257" t="str">
        <v>168000395004</v>
      </c>
      <c r="C4832" s="257" t="str">
        <v>LB 媚姿晶钻啫喱眼线胶笔</v>
      </c>
      <c r="D4832" s="257"/>
      <c r="E4832" s="257"/>
      <c r="F4832" s="257" t="str">
        <v>时尚棕黑色</v>
      </c>
      <c r="G4832" s="231"/>
      <c r="H4832" s="231"/>
      <c r="I4832" s="231"/>
      <c r="J4832" s="231"/>
      <c r="K4832" s="231"/>
      <c r="L4832" s="231"/>
      <c r="M4832" s="231"/>
      <c r="N4832" s="231"/>
      <c r="O4832" s="231"/>
      <c r="P4832" s="231"/>
      <c r="Q4832" s="231"/>
      <c r="R4832" s="231"/>
      <c r="S4832" s="231"/>
      <c r="T4832" s="231"/>
    </row>
    <row r="4833">
      <c r="A4833" s="257" t="str">
        <v>168000395005268</v>
      </c>
      <c r="B4833" s="257" t="str">
        <v>168000395005</v>
      </c>
      <c r="C4833" s="257" t="str">
        <v>LB 星焕眼线液笔</v>
      </c>
      <c r="D4833" s="257"/>
      <c r="E4833" s="257"/>
      <c r="F4833" s="257" t="str">
        <v>巧克力棕色</v>
      </c>
      <c r="G4833" s="231"/>
      <c r="H4833" s="231"/>
      <c r="I4833" s="231"/>
      <c r="J4833" s="231"/>
      <c r="K4833" s="231"/>
      <c r="L4833" s="231"/>
      <c r="M4833" s="231"/>
      <c r="N4833" s="231"/>
      <c r="O4833" s="231"/>
      <c r="P4833" s="231"/>
      <c r="Q4833" s="231"/>
      <c r="R4833" s="231"/>
      <c r="S4833" s="231"/>
      <c r="T4833" s="231"/>
    </row>
    <row r="4834">
      <c r="A4834" s="257" t="str">
        <v>168000395005270</v>
      </c>
      <c r="B4834" s="257" t="str">
        <v>168000395005</v>
      </c>
      <c r="C4834" s="257" t="str">
        <v>LB 星焕眼线液笔</v>
      </c>
      <c r="D4834" s="257"/>
      <c r="E4834" s="257"/>
      <c r="F4834" s="257" t="str">
        <v>棕黑</v>
      </c>
      <c r="G4834" s="231"/>
      <c r="H4834" s="231"/>
      <c r="I4834" s="231"/>
      <c r="J4834" s="231"/>
      <c r="K4834" s="231"/>
      <c r="L4834" s="231"/>
      <c r="M4834" s="231"/>
      <c r="N4834" s="231"/>
      <c r="O4834" s="231"/>
      <c r="P4834" s="231"/>
      <c r="Q4834" s="231"/>
      <c r="R4834" s="231"/>
      <c r="S4834" s="231"/>
      <c r="T4834" s="231"/>
    </row>
    <row r="4835">
      <c r="A4835" s="257" t="str">
        <v>168000395006271</v>
      </c>
      <c r="B4835" s="257" t="str">
        <v>168000395006</v>
      </c>
      <c r="C4835" s="257" t="str">
        <v>LB 无痕丝滑粉底 粉芯</v>
      </c>
      <c r="D4835" s="257"/>
      <c r="E4835" s="257"/>
      <c r="F4835" s="257" t="str">
        <v>瓷白色</v>
      </c>
      <c r="G4835" s="231"/>
      <c r="H4835" s="231"/>
      <c r="I4835" s="231"/>
      <c r="J4835" s="231"/>
      <c r="K4835" s="231"/>
      <c r="L4835" s="231"/>
      <c r="M4835" s="231"/>
      <c r="N4835" s="231"/>
      <c r="O4835" s="231"/>
      <c r="P4835" s="231"/>
      <c r="Q4835" s="231"/>
      <c r="R4835" s="231"/>
      <c r="S4835" s="231"/>
      <c r="T4835" s="231"/>
    </row>
    <row r="4836">
      <c r="A4836" s="257" t="str">
        <v>168000395006272</v>
      </c>
      <c r="B4836" s="257" t="str">
        <v>168000395006</v>
      </c>
      <c r="C4836" s="257" t="str">
        <v>LB 无痕丝滑粉底 粉芯</v>
      </c>
      <c r="D4836" s="257"/>
      <c r="E4836" s="257"/>
      <c r="F4836" s="257" t="str">
        <v>亮白色</v>
      </c>
      <c r="G4836" s="231"/>
      <c r="H4836" s="231"/>
      <c r="I4836" s="231"/>
      <c r="J4836" s="231"/>
      <c r="K4836" s="231"/>
      <c r="L4836" s="231"/>
      <c r="M4836" s="231"/>
      <c r="N4836" s="231"/>
      <c r="O4836" s="231"/>
      <c r="P4836" s="231"/>
      <c r="Q4836" s="231"/>
      <c r="R4836" s="231"/>
      <c r="S4836" s="231"/>
      <c r="T4836" s="231"/>
    </row>
    <row r="4837">
      <c r="A4837" s="257" t="str">
        <v>12800031100125127</v>
      </c>
      <c r="B4837" s="257" t="str">
        <v>128000311001</v>
      </c>
      <c r="C4837" s="257" t="str">
        <v>亚朵星球 小姜茶系列柔柔浴袍</v>
      </c>
      <c r="D4837" s="257"/>
      <c r="E4837" s="257"/>
      <c r="F4837" s="257" t="str">
        <v>颜色:茉莉姜茶,尺寸:M</v>
      </c>
      <c r="G4837" s="231"/>
      <c r="H4837" s="231"/>
      <c r="I4837" s="231"/>
      <c r="J4837" s="231"/>
      <c r="K4837" s="231"/>
      <c r="L4837" s="231"/>
      <c r="M4837" s="231"/>
      <c r="N4837" s="231"/>
      <c r="O4837" s="231"/>
      <c r="P4837" s="231"/>
      <c r="Q4837" s="231"/>
      <c r="R4837" s="231"/>
      <c r="S4837" s="231"/>
      <c r="T4837" s="231"/>
    </row>
    <row r="4838">
      <c r="A4838" s="257" t="str">
        <v>12800031100125126</v>
      </c>
      <c r="B4838" s="257" t="str">
        <v>128000311001</v>
      </c>
      <c r="C4838" s="257" t="str">
        <v>亚朵星球 小姜茶系列柔柔浴袍</v>
      </c>
      <c r="D4838" s="257"/>
      <c r="E4838" s="257"/>
      <c r="F4838" s="257" t="str">
        <v>颜色:茉莉姜茶,尺寸:L</v>
      </c>
      <c r="G4838" s="231"/>
      <c r="H4838" s="231"/>
      <c r="I4838" s="231"/>
      <c r="J4838" s="231"/>
      <c r="K4838" s="231"/>
      <c r="L4838" s="231"/>
      <c r="M4838" s="231"/>
      <c r="N4838" s="231"/>
      <c r="O4838" s="231"/>
      <c r="P4838" s="231"/>
      <c r="Q4838" s="231"/>
      <c r="R4838" s="231"/>
      <c r="S4838" s="231"/>
      <c r="T4838" s="231"/>
    </row>
    <row r="4839">
      <c r="A4839" s="257" t="str">
        <v>12800031100123827</v>
      </c>
      <c r="B4839" s="257" t="str">
        <v>128000311001</v>
      </c>
      <c r="C4839" s="257" t="str">
        <v>亚朵星球 小姜茶系列柔柔浴袍</v>
      </c>
      <c r="D4839" s="257"/>
      <c r="E4839" s="257"/>
      <c r="F4839" s="257" t="str">
        <v>颜色:蓝莓姜茶,尺寸:M</v>
      </c>
      <c r="G4839" s="231"/>
      <c r="H4839" s="231"/>
      <c r="I4839" s="231"/>
      <c r="J4839" s="231"/>
      <c r="K4839" s="231"/>
      <c r="L4839" s="231"/>
      <c r="M4839" s="231"/>
      <c r="N4839" s="231"/>
      <c r="O4839" s="231"/>
      <c r="P4839" s="231"/>
      <c r="Q4839" s="231"/>
      <c r="R4839" s="231"/>
      <c r="S4839" s="231"/>
      <c r="T4839" s="231"/>
    </row>
    <row r="4840">
      <c r="A4840" s="257" t="str">
        <v>12800031100123826</v>
      </c>
      <c r="B4840" s="257" t="str">
        <v>128000311001</v>
      </c>
      <c r="C4840" s="257" t="str">
        <v>亚朵星球 小姜茶系列柔柔浴袍</v>
      </c>
      <c r="D4840" s="257"/>
      <c r="E4840" s="257"/>
      <c r="F4840" s="257" t="str">
        <v>颜色:蓝莓姜茶,尺寸:L</v>
      </c>
      <c r="G4840" s="231"/>
      <c r="H4840" s="231"/>
      <c r="I4840" s="231"/>
      <c r="J4840" s="231"/>
      <c r="K4840" s="231"/>
      <c r="L4840" s="231"/>
      <c r="M4840" s="231"/>
      <c r="N4840" s="231"/>
      <c r="O4840" s="231"/>
      <c r="P4840" s="231"/>
      <c r="Q4840" s="231"/>
      <c r="R4840" s="231"/>
      <c r="S4840" s="231"/>
      <c r="T4840" s="231"/>
    </row>
    <row r="4841">
      <c r="A4841" s="257" t="str">
        <v>12800025600427050</v>
      </c>
      <c r="B4841" s="257" t="str">
        <v>128000256004</v>
      </c>
      <c r="C4841" s="257" t="str">
        <v>亚朵星球 玉米软软四季被</v>
      </c>
      <c r="D4841" s="257"/>
      <c r="E4841" s="257"/>
      <c r="F4841" s="257" t="str">
        <v>颜色:玉米黄,床品尺寸:150*210cm</v>
      </c>
      <c r="G4841" s="231"/>
      <c r="H4841" s="231"/>
      <c r="I4841" s="231"/>
      <c r="J4841" s="231"/>
      <c r="K4841" s="231"/>
      <c r="L4841" s="231"/>
      <c r="M4841" s="231"/>
      <c r="N4841" s="231"/>
      <c r="O4841" s="231"/>
      <c r="P4841" s="231"/>
      <c r="Q4841" s="231"/>
      <c r="R4841" s="231"/>
      <c r="S4841" s="231"/>
      <c r="T4841" s="231"/>
    </row>
    <row r="4842">
      <c r="A4842" s="257" t="str">
        <v>12800025600427014</v>
      </c>
      <c r="B4842" s="257" t="str">
        <v>128000256004</v>
      </c>
      <c r="C4842" s="257" t="str">
        <v>亚朵星球 玉米软软四季被</v>
      </c>
      <c r="D4842" s="257"/>
      <c r="E4842" s="257"/>
      <c r="F4842" s="257" t="str">
        <v>颜色:玉米黄,床品尺寸:200*230cm</v>
      </c>
      <c r="G4842" s="231"/>
      <c r="H4842" s="231"/>
      <c r="I4842" s="231"/>
      <c r="J4842" s="231"/>
      <c r="K4842" s="231"/>
      <c r="L4842" s="231"/>
      <c r="M4842" s="231"/>
      <c r="N4842" s="231"/>
      <c r="O4842" s="231"/>
      <c r="P4842" s="231"/>
      <c r="Q4842" s="231"/>
      <c r="R4842" s="231"/>
      <c r="S4842" s="231"/>
      <c r="T4842" s="231"/>
    </row>
    <row r="4843">
      <c r="A4843" s="257" t="str">
        <v>12800025600427013</v>
      </c>
      <c r="B4843" s="257" t="str">
        <v>128000256004</v>
      </c>
      <c r="C4843" s="257" t="str">
        <v>亚朵星球 玉米软软四季被</v>
      </c>
      <c r="D4843" s="257"/>
      <c r="E4843" s="257"/>
      <c r="F4843" s="257" t="str">
        <v>颜色:玉米黄,床品尺寸:220*240cm</v>
      </c>
      <c r="G4843" s="231"/>
      <c r="H4843" s="231"/>
      <c r="I4843" s="231"/>
      <c r="J4843" s="231"/>
      <c r="K4843" s="231"/>
      <c r="L4843" s="231"/>
      <c r="M4843" s="231"/>
      <c r="N4843" s="231"/>
      <c r="O4843" s="231"/>
      <c r="P4843" s="231"/>
      <c r="Q4843" s="231"/>
      <c r="R4843" s="231"/>
      <c r="S4843" s="231"/>
      <c r="T4843" s="231"/>
    </row>
    <row r="4844">
      <c r="A4844" s="257" t="str">
        <v>16800031900156</v>
      </c>
      <c r="B4844" s="257" t="str">
        <v>168000319001</v>
      </c>
      <c r="C4844" s="257" t="str">
        <v>洗漱用品收纳包</v>
      </c>
      <c r="D4844" s="257"/>
      <c r="E4844" s="257"/>
      <c r="F4844" s="257" t="str">
        <v>米白色</v>
      </c>
      <c r="G4844" s="231"/>
      <c r="H4844" s="231"/>
      <c r="I4844" s="231"/>
      <c r="J4844" s="231"/>
      <c r="K4844" s="231"/>
      <c r="L4844" s="231"/>
      <c r="M4844" s="231"/>
      <c r="N4844" s="231"/>
      <c r="O4844" s="231"/>
      <c r="P4844" s="231"/>
      <c r="Q4844" s="231"/>
      <c r="R4844" s="231"/>
      <c r="S4844" s="231"/>
      <c r="T4844" s="231"/>
    </row>
    <row r="4845">
      <c r="A4845" s="257" t="str">
        <v>16800031900110</v>
      </c>
      <c r="B4845" s="257" t="str">
        <v>168000319001</v>
      </c>
      <c r="C4845" s="257" t="str">
        <v>洗漱用品收纳包</v>
      </c>
      <c r="D4845" s="257"/>
      <c r="E4845" s="257"/>
      <c r="F4845" s="257" t="str">
        <v>灰色</v>
      </c>
      <c r="G4845" s="231"/>
      <c r="H4845" s="231"/>
      <c r="I4845" s="231"/>
      <c r="J4845" s="231"/>
      <c r="K4845" s="231"/>
      <c r="L4845" s="231"/>
      <c r="M4845" s="231"/>
      <c r="N4845" s="231"/>
      <c r="O4845" s="231"/>
      <c r="P4845" s="231"/>
      <c r="Q4845" s="231"/>
      <c r="R4845" s="231"/>
      <c r="S4845" s="231"/>
      <c r="T4845" s="231"/>
    </row>
    <row r="4846">
      <c r="A4846" s="257" t="str">
        <v>1680003190016</v>
      </c>
      <c r="B4846" s="257" t="str">
        <v>168000319001</v>
      </c>
      <c r="C4846" s="257" t="str">
        <v>洗漱用品收纳包</v>
      </c>
      <c r="D4846" s="257"/>
      <c r="E4846" s="257"/>
      <c r="F4846" s="257" t="str">
        <v>蓝色</v>
      </c>
      <c r="G4846" s="231"/>
      <c r="H4846" s="231"/>
      <c r="I4846" s="231"/>
      <c r="J4846" s="231"/>
      <c r="K4846" s="231"/>
      <c r="L4846" s="231"/>
      <c r="M4846" s="231"/>
      <c r="N4846" s="231"/>
      <c r="O4846" s="231"/>
      <c r="P4846" s="231"/>
      <c r="Q4846" s="231"/>
      <c r="R4846" s="231"/>
      <c r="S4846" s="231"/>
      <c r="T4846" s="231"/>
    </row>
    <row r="4847">
      <c r="A4847" s="257" t="str">
        <v>168000199002014273</v>
      </c>
      <c r="B4847" s="257" t="str">
        <v>168000199002014</v>
      </c>
      <c r="C4847" s="257" t="str">
        <v>电子行李秤+PA-25216-3</v>
      </c>
      <c r="D4847" s="257"/>
      <c r="E4847" s="257"/>
      <c r="F4847" s="257" t="str">
        <v>灰色</v>
      </c>
      <c r="G4847" s="231"/>
      <c r="H4847" s="231"/>
      <c r="I4847" s="231"/>
      <c r="J4847" s="231"/>
      <c r="K4847" s="231"/>
      <c r="L4847" s="231"/>
      <c r="M4847" s="231"/>
      <c r="N4847" s="231"/>
      <c r="O4847" s="231"/>
      <c r="P4847" s="231"/>
      <c r="Q4847" s="231"/>
      <c r="R4847" s="231"/>
      <c r="S4847" s="231"/>
      <c r="T4847" s="231"/>
    </row>
    <row r="4848">
      <c r="A4848" s="257" t="str">
        <v>16800019900201536</v>
      </c>
      <c r="B4848" s="257" t="str">
        <v>168000199002015</v>
      </c>
      <c r="C4848" s="257" t="str">
        <v>TSA密码锁</v>
      </c>
      <c r="D4848" s="257"/>
      <c r="E4848" s="257"/>
      <c r="F4848" s="257" t="str">
        <v>黑色</v>
      </c>
      <c r="G4848" s="231"/>
      <c r="H4848" s="231"/>
      <c r="I4848" s="231"/>
      <c r="J4848" s="231"/>
      <c r="K4848" s="231"/>
      <c r="L4848" s="231"/>
      <c r="M4848" s="231"/>
      <c r="N4848" s="231"/>
      <c r="O4848" s="231"/>
      <c r="P4848" s="231"/>
      <c r="Q4848" s="231"/>
      <c r="R4848" s="231"/>
      <c r="S4848" s="231"/>
      <c r="T4848" s="231"/>
    </row>
    <row r="4849">
      <c r="A4849" s="257" t="str">
        <v>168000199002015275</v>
      </c>
      <c r="B4849" s="257" t="str">
        <v>168000199002015</v>
      </c>
      <c r="C4849" s="257" t="str">
        <v>TSA密码锁</v>
      </c>
      <c r="D4849" s="257"/>
      <c r="E4849" s="257"/>
      <c r="F4849" s="257" t="str">
        <v>枚红色</v>
      </c>
      <c r="G4849" s="231"/>
      <c r="H4849" s="231"/>
      <c r="I4849" s="231"/>
      <c r="J4849" s="231"/>
      <c r="K4849" s="231"/>
      <c r="L4849" s="231"/>
      <c r="M4849" s="231"/>
      <c r="N4849" s="231"/>
      <c r="O4849" s="231"/>
      <c r="P4849" s="231"/>
      <c r="Q4849" s="231"/>
      <c r="R4849" s="231"/>
      <c r="S4849" s="231"/>
      <c r="T4849" s="231"/>
    </row>
    <row r="4850">
      <c r="A4850" s="257" t="str">
        <v>16800019900201624</v>
      </c>
      <c r="B4850" s="257" t="str">
        <v>168000199002016</v>
      </c>
      <c r="C4850" s="257" t="str">
        <v>行李绑带</v>
      </c>
      <c r="D4850" s="257"/>
      <c r="E4850" s="257"/>
      <c r="F4850" s="257" t="str">
        <v>蓝色</v>
      </c>
      <c r="G4850" s="231"/>
      <c r="H4850" s="231"/>
      <c r="I4850" s="231"/>
      <c r="J4850" s="231"/>
      <c r="K4850" s="231"/>
      <c r="L4850" s="231"/>
      <c r="M4850" s="231"/>
      <c r="N4850" s="231"/>
      <c r="O4850" s="231"/>
      <c r="P4850" s="231"/>
      <c r="Q4850" s="231"/>
      <c r="R4850" s="231"/>
      <c r="S4850" s="231"/>
      <c r="T4850" s="231"/>
    </row>
    <row r="4851">
      <c r="A4851" s="257" t="str">
        <v>168000199002017276</v>
      </c>
      <c r="B4851" s="257" t="str">
        <v>168000199002017</v>
      </c>
      <c r="C4851" s="257" t="str">
        <v>手卷压缩袋+PA-11545-9</v>
      </c>
      <c r="D4851" s="257"/>
      <c r="E4851" s="257"/>
      <c r="F4851" s="257" t="str">
        <v>套装</v>
      </c>
      <c r="G4851" s="231"/>
      <c r="H4851" s="231"/>
      <c r="I4851" s="231"/>
      <c r="J4851" s="231"/>
      <c r="K4851" s="231"/>
      <c r="L4851" s="231"/>
      <c r="M4851" s="231"/>
      <c r="N4851" s="231"/>
      <c r="O4851" s="231"/>
      <c r="P4851" s="231"/>
      <c r="Q4851" s="231"/>
      <c r="R4851" s="231"/>
      <c r="S4851" s="231"/>
      <c r="T4851" s="231"/>
    </row>
    <row r="4852">
      <c r="A4852" s="257" t="str">
        <v>168000355001273</v>
      </c>
      <c r="B4852" s="257" t="str">
        <v>168000355001</v>
      </c>
      <c r="C4852" s="257" t="str">
        <v>旅行转换插头</v>
      </c>
      <c r="D4852" s="257"/>
      <c r="E4852" s="257"/>
      <c r="F4852" s="257" t="str">
        <v>灰色</v>
      </c>
      <c r="G4852" s="231"/>
      <c r="H4852" s="231"/>
      <c r="I4852" s="231"/>
      <c r="J4852" s="231"/>
      <c r="K4852" s="231"/>
      <c r="L4852" s="231"/>
      <c r="M4852" s="231"/>
      <c r="N4852" s="231"/>
      <c r="O4852" s="231"/>
      <c r="P4852" s="231"/>
      <c r="Q4852" s="231"/>
      <c r="R4852" s="231"/>
      <c r="S4852" s="231"/>
      <c r="T4852" s="231"/>
    </row>
    <row r="4853">
      <c r="A4853" s="257" t="str">
        <v>16800035500136</v>
      </c>
      <c r="B4853" s="257" t="str">
        <v>168000355001</v>
      </c>
      <c r="C4853" s="257" t="str">
        <v>旅行转换插头</v>
      </c>
      <c r="D4853" s="257"/>
      <c r="E4853" s="257"/>
      <c r="F4853" s="257" t="str">
        <v>黑色</v>
      </c>
      <c r="G4853" s="231"/>
      <c r="H4853" s="231"/>
      <c r="I4853" s="231"/>
      <c r="J4853" s="231"/>
      <c r="K4853" s="231"/>
      <c r="L4853" s="231"/>
      <c r="M4853" s="231"/>
      <c r="N4853" s="231"/>
      <c r="O4853" s="231"/>
      <c r="P4853" s="231"/>
      <c r="Q4853" s="231"/>
      <c r="R4853" s="231"/>
      <c r="S4853" s="231"/>
      <c r="T4853" s="231"/>
    </row>
    <row r="4854">
      <c r="A4854" s="257" t="str">
        <v>168000199002018277</v>
      </c>
      <c r="B4854" s="257" t="str">
        <v>168000199002018</v>
      </c>
      <c r="C4854" s="257" t="str">
        <v>一次性泡澡袋 1个装*10包+S-20030</v>
      </c>
      <c r="D4854" s="257"/>
      <c r="E4854" s="257"/>
      <c r="F4854" s="257" t="str">
        <v>10包装</v>
      </c>
      <c r="G4854" s="231"/>
      <c r="H4854" s="231"/>
      <c r="I4854" s="231"/>
      <c r="J4854" s="231"/>
      <c r="K4854" s="231"/>
      <c r="L4854" s="231"/>
      <c r="M4854" s="231"/>
      <c r="N4854" s="231"/>
      <c r="O4854" s="231"/>
      <c r="P4854" s="231"/>
      <c r="Q4854" s="231"/>
      <c r="R4854" s="231"/>
      <c r="S4854" s="231"/>
      <c r="T4854" s="231"/>
    </row>
    <row r="4855">
      <c r="A4855" s="257" t="str">
        <v>16800026100211</v>
      </c>
      <c r="B4855" s="257" t="str">
        <v>168000261002</v>
      </c>
      <c r="C4855" s="257" t="str">
        <v>一次性双人床四件套(加厚款)*2+S-21167</v>
      </c>
      <c r="D4855" s="257"/>
      <c r="E4855" s="257"/>
      <c r="F4855" s="257" t="str">
        <v>2套装</v>
      </c>
      <c r="G4855" s="231"/>
      <c r="H4855" s="231"/>
      <c r="I4855" s="231"/>
      <c r="J4855" s="231"/>
      <c r="K4855" s="231"/>
      <c r="L4855" s="231"/>
      <c r="M4855" s="231"/>
      <c r="N4855" s="231"/>
      <c r="O4855" s="231"/>
      <c r="P4855" s="231"/>
      <c r="Q4855" s="231"/>
      <c r="R4855" s="231"/>
      <c r="S4855" s="231"/>
      <c r="T4855" s="231"/>
    </row>
    <row r="4856">
      <c r="A4856" s="257" t="str">
        <v>168000199002019279</v>
      </c>
      <c r="B4856" s="257" t="str">
        <v>168000199002019</v>
      </c>
      <c r="C4856" s="257" t="str">
        <v>无纺布马桶垫(10个装)*5包+S-22239</v>
      </c>
      <c r="D4856" s="257"/>
      <c r="E4856" s="257"/>
      <c r="F4856" s="257" t="str">
        <v>5包装</v>
      </c>
      <c r="G4856" s="231"/>
      <c r="H4856" s="231"/>
      <c r="I4856" s="231"/>
      <c r="J4856" s="231"/>
      <c r="K4856" s="231"/>
      <c r="L4856" s="231"/>
      <c r="M4856" s="231"/>
      <c r="N4856" s="231"/>
      <c r="O4856" s="231"/>
      <c r="P4856" s="231"/>
      <c r="Q4856" s="231"/>
      <c r="R4856" s="231"/>
      <c r="S4856" s="231"/>
      <c r="T4856" s="231"/>
    </row>
    <row r="4857">
      <c r="A4857" s="257" t="str">
        <v>168000199002020279</v>
      </c>
      <c r="B4857" s="257" t="str">
        <v>168000199002020</v>
      </c>
      <c r="C4857" s="257" t="str">
        <v>一次性马桶垫（黏贴式）10片装*5包+S-20078</v>
      </c>
      <c r="D4857" s="257"/>
      <c r="E4857" s="257"/>
      <c r="F4857" s="257" t="str">
        <v>5包装</v>
      </c>
      <c r="G4857" s="231"/>
      <c r="H4857" s="231"/>
      <c r="I4857" s="231"/>
      <c r="J4857" s="231"/>
      <c r="K4857" s="231"/>
      <c r="L4857" s="231"/>
      <c r="M4857" s="231"/>
      <c r="N4857" s="231"/>
      <c r="O4857" s="231"/>
      <c r="P4857" s="231"/>
      <c r="Q4857" s="231"/>
      <c r="R4857" s="231"/>
      <c r="S4857" s="231"/>
      <c r="T4857" s="231"/>
    </row>
    <row r="4858">
      <c r="A4858" s="257" t="str">
        <v>168000199002021274</v>
      </c>
      <c r="B4858" s="257" t="str">
        <v>168000199002021</v>
      </c>
      <c r="C4858" s="257" t="str">
        <v>折叠保鲜盒-1100ml</v>
      </c>
      <c r="D4858" s="257"/>
      <c r="E4858" s="257"/>
      <c r="F4858" s="257" t="str">
        <v>橙色-1100ml</v>
      </c>
      <c r="G4858" s="231"/>
      <c r="H4858" s="231"/>
      <c r="I4858" s="231"/>
      <c r="J4858" s="231"/>
      <c r="K4858" s="231"/>
      <c r="L4858" s="231"/>
      <c r="M4858" s="231"/>
      <c r="N4858" s="231"/>
      <c r="O4858" s="231"/>
      <c r="P4858" s="231"/>
      <c r="Q4858" s="231"/>
      <c r="R4858" s="231"/>
      <c r="S4858" s="231"/>
      <c r="T4858" s="231"/>
    </row>
    <row r="4859">
      <c r="A4859" s="257" t="str">
        <v>168000199002022274</v>
      </c>
      <c r="B4859" s="257" t="str">
        <v>168000199002022</v>
      </c>
      <c r="C4859" s="257" t="str">
        <v>折叠保鲜盒-750ml</v>
      </c>
      <c r="D4859" s="257"/>
      <c r="E4859" s="257"/>
      <c r="F4859" s="257" t="str">
        <v>橙色-750ml</v>
      </c>
      <c r="G4859" s="231"/>
      <c r="H4859" s="231"/>
      <c r="I4859" s="231"/>
      <c r="J4859" s="231"/>
      <c r="K4859" s="231"/>
      <c r="L4859" s="231"/>
      <c r="M4859" s="231"/>
      <c r="N4859" s="231"/>
      <c r="O4859" s="231"/>
      <c r="P4859" s="231"/>
      <c r="Q4859" s="231"/>
      <c r="R4859" s="231"/>
      <c r="S4859" s="231"/>
      <c r="T4859" s="231"/>
    </row>
    <row r="4860">
      <c r="A4860" s="257" t="str">
        <v>168000199002022247</v>
      </c>
      <c r="B4860" s="257" t="str">
        <v>168000199002022</v>
      </c>
      <c r="C4860" s="257" t="str">
        <v>折叠保鲜盒-750ml</v>
      </c>
      <c r="D4860" s="257"/>
      <c r="E4860" s="257"/>
      <c r="F4860" s="257" t="str">
        <v>绿色-750ml</v>
      </c>
      <c r="G4860" s="231"/>
      <c r="H4860" s="231"/>
      <c r="I4860" s="231"/>
      <c r="J4860" s="231"/>
      <c r="K4860" s="231"/>
      <c r="L4860" s="231"/>
      <c r="M4860" s="231"/>
      <c r="N4860" s="231"/>
      <c r="O4860" s="231"/>
      <c r="P4860" s="231"/>
      <c r="Q4860" s="231"/>
      <c r="R4860" s="231"/>
      <c r="S4860" s="231"/>
      <c r="T4860" s="231"/>
    </row>
    <row r="4861">
      <c r="A4861" s="257" t="str">
        <v>1680003590015</v>
      </c>
      <c r="B4861" s="257" t="str">
        <v>168000359001</v>
      </c>
      <c r="C4861" s="257" t="str">
        <v>MW-2AX 猫王·小王子OTR-X 妙播场景音箱 复古绿 快递箱</v>
      </c>
      <c r="D4861" s="257"/>
      <c r="E4861" s="257"/>
      <c r="F4861" s="257" t="str">
        <v>绿色</v>
      </c>
      <c r="G4861" s="231"/>
      <c r="H4861" s="231"/>
      <c r="I4861" s="231"/>
      <c r="J4861" s="231"/>
      <c r="K4861" s="231"/>
      <c r="L4861" s="231"/>
      <c r="M4861" s="231"/>
      <c r="N4861" s="231"/>
      <c r="O4861" s="231"/>
      <c r="P4861" s="231"/>
      <c r="Q4861" s="231"/>
      <c r="R4861" s="231"/>
      <c r="S4861" s="231"/>
      <c r="T4861" s="231"/>
    </row>
    <row r="4862">
      <c r="A4862" s="257" t="str">
        <v>16800035900215</v>
      </c>
      <c r="B4862" s="257" t="str">
        <v>168000359002</v>
      </c>
      <c r="C4862" s="257" t="str">
        <v>野性Jeep蓝牙音箱 典藏版</v>
      </c>
      <c r="D4862" s="257"/>
      <c r="E4862" s="257"/>
      <c r="F4862" s="257" t="str">
        <v>黑色</v>
      </c>
      <c r="G4862" s="231"/>
      <c r="H4862" s="231"/>
      <c r="I4862" s="231"/>
      <c r="J4862" s="231"/>
      <c r="K4862" s="231"/>
      <c r="L4862" s="231"/>
      <c r="M4862" s="231"/>
      <c r="N4862" s="231"/>
      <c r="O4862" s="231"/>
      <c r="P4862" s="231"/>
      <c r="Q4862" s="231"/>
      <c r="R4862" s="231"/>
      <c r="S4862" s="231"/>
      <c r="T4862" s="231"/>
    </row>
    <row r="4863">
      <c r="A4863" s="257" t="str">
        <v>1680003590032</v>
      </c>
      <c r="B4863" s="257" t="str">
        <v>168000359003</v>
      </c>
      <c r="C4863" s="257" t="str">
        <v>冰箱贴蓝牙音箱</v>
      </c>
      <c r="D4863" s="257"/>
      <c r="E4863" s="257"/>
      <c r="F4863" s="257" t="str">
        <v>红色</v>
      </c>
      <c r="G4863" s="231"/>
      <c r="H4863" s="231"/>
      <c r="I4863" s="231"/>
      <c r="J4863" s="231"/>
      <c r="K4863" s="231"/>
      <c r="L4863" s="231"/>
      <c r="M4863" s="231"/>
      <c r="N4863" s="231"/>
      <c r="O4863" s="231"/>
      <c r="P4863" s="231"/>
      <c r="Q4863" s="231"/>
      <c r="R4863" s="231"/>
      <c r="S4863" s="231"/>
      <c r="T4863" s="231"/>
    </row>
    <row r="4864">
      <c r="A4864" s="257" t="str">
        <v>1680003590035</v>
      </c>
      <c r="B4864" s="257" t="str">
        <v>168000359003</v>
      </c>
      <c r="C4864" s="257" t="str">
        <v>冰箱贴蓝牙音箱</v>
      </c>
      <c r="D4864" s="257"/>
      <c r="E4864" s="257"/>
      <c r="F4864" s="257" t="str">
        <v>绿色</v>
      </c>
      <c r="G4864" s="231"/>
      <c r="H4864" s="231"/>
      <c r="I4864" s="231"/>
      <c r="J4864" s="231"/>
      <c r="K4864" s="231"/>
      <c r="L4864" s="231"/>
      <c r="M4864" s="231"/>
      <c r="N4864" s="231"/>
      <c r="O4864" s="231"/>
      <c r="P4864" s="231"/>
      <c r="Q4864" s="231"/>
      <c r="R4864" s="231"/>
      <c r="S4864" s="231"/>
      <c r="T4864" s="231"/>
    </row>
    <row r="4865">
      <c r="A4865" s="257" t="str">
        <v>168000365001280</v>
      </c>
      <c r="B4865" s="257" t="str">
        <v>168000365001</v>
      </c>
      <c r="C4865" s="257" t="str">
        <v>布加迪 Bolide</v>
      </c>
      <c r="D4865" s="257"/>
      <c r="E4865" s="257"/>
      <c r="F4865" s="257" t="str">
        <v>42151</v>
      </c>
      <c r="G4865" s="231"/>
      <c r="H4865" s="231"/>
      <c r="I4865" s="231"/>
      <c r="J4865" s="231"/>
      <c r="K4865" s="231"/>
      <c r="L4865" s="231"/>
      <c r="M4865" s="231"/>
      <c r="N4865" s="231"/>
      <c r="O4865" s="231"/>
      <c r="P4865" s="231"/>
      <c r="Q4865" s="231"/>
      <c r="R4865" s="231"/>
      <c r="S4865" s="231"/>
      <c r="T4865" s="231"/>
    </row>
    <row r="4866">
      <c r="A4866" s="257" t="str">
        <v>168000365002281</v>
      </c>
      <c r="B4866" s="257" t="str">
        <v>168000365002</v>
      </c>
      <c r="C4866" s="257" t="str">
        <v>仙蒂瑞拉和王子的城堡</v>
      </c>
      <c r="D4866" s="257"/>
      <c r="E4866" s="257"/>
      <c r="F4866" s="257" t="str">
        <v>43206</v>
      </c>
      <c r="G4866" s="231"/>
      <c r="H4866" s="231"/>
      <c r="I4866" s="231"/>
      <c r="J4866" s="231"/>
      <c r="K4866" s="231"/>
      <c r="L4866" s="231"/>
      <c r="M4866" s="231"/>
      <c r="N4866" s="231"/>
      <c r="O4866" s="231"/>
      <c r="P4866" s="231"/>
      <c r="Q4866" s="231"/>
      <c r="R4866" s="231"/>
      <c r="S4866" s="231"/>
      <c r="T4866" s="231"/>
    </row>
    <row r="4867">
      <c r="A4867" s="257" t="str">
        <v>168000365003282</v>
      </c>
      <c r="B4867" s="257" t="str">
        <v>168000365003</v>
      </c>
      <c r="C4867" s="257" t="str">
        <v>爱洛公主的城堡</v>
      </c>
      <c r="D4867" s="257"/>
      <c r="E4867" s="257"/>
      <c r="F4867" s="257" t="str">
        <v>43211</v>
      </c>
      <c r="G4867" s="231"/>
      <c r="H4867" s="231"/>
      <c r="I4867" s="231"/>
      <c r="J4867" s="231"/>
      <c r="K4867" s="231"/>
      <c r="L4867" s="231"/>
      <c r="M4867" s="231"/>
      <c r="N4867" s="231"/>
      <c r="O4867" s="231"/>
      <c r="P4867" s="231"/>
      <c r="Q4867" s="231"/>
      <c r="R4867" s="231"/>
      <c r="S4867" s="231"/>
      <c r="T4867" s="231"/>
    </row>
    <row r="4868">
      <c r="A4868" s="257" t="str">
        <v>168000365005284</v>
      </c>
      <c r="B4868" s="257" t="str">
        <v>168000365005</v>
      </c>
      <c r="C4868" s="257" t="str">
        <v>全地形车</v>
      </c>
      <c r="D4868" s="257"/>
      <c r="E4868" s="257"/>
      <c r="F4868" s="257" t="str">
        <v>42139</v>
      </c>
      <c r="G4868" s="231"/>
      <c r="H4868" s="231"/>
      <c r="I4868" s="231"/>
      <c r="J4868" s="231"/>
      <c r="K4868" s="231"/>
      <c r="L4868" s="231"/>
      <c r="M4868" s="231"/>
      <c r="N4868" s="231"/>
      <c r="O4868" s="231"/>
      <c r="P4868" s="231"/>
      <c r="Q4868" s="231"/>
      <c r="R4868" s="231"/>
      <c r="S4868" s="231"/>
      <c r="T4868" s="231"/>
    </row>
    <row r="4869">
      <c r="A4869" s="257" t="str">
        <v>168000365006285</v>
      </c>
      <c r="B4869" s="257" t="str">
        <v>168000365006</v>
      </c>
      <c r="C4869" s="257" t="str">
        <v>奥特姆的别致房屋</v>
      </c>
      <c r="D4869" s="257"/>
      <c r="E4869" s="257"/>
      <c r="F4869" s="257" t="str">
        <v>41730</v>
      </c>
      <c r="G4869" s="231"/>
      <c r="H4869" s="231"/>
      <c r="I4869" s="231"/>
      <c r="J4869" s="231"/>
      <c r="K4869" s="231"/>
      <c r="L4869" s="231"/>
      <c r="M4869" s="231"/>
      <c r="N4869" s="231"/>
      <c r="O4869" s="231"/>
      <c r="P4869" s="231"/>
      <c r="Q4869" s="231"/>
      <c r="R4869" s="231"/>
      <c r="S4869" s="231"/>
      <c r="T4869" s="231"/>
    </row>
    <row r="4870">
      <c r="A4870" s="257" t="str">
        <v>168000365007286</v>
      </c>
      <c r="B4870" s="257" t="str">
        <v>168000365007</v>
      </c>
      <c r="C4870" s="257" t="str">
        <v>保时捷方程式赛车Formula E99X Electric</v>
      </c>
      <c r="D4870" s="257"/>
      <c r="E4870" s="257"/>
      <c r="F4870" s="257" t="str">
        <v>42137</v>
      </c>
      <c r="G4870" s="231"/>
      <c r="H4870" s="231"/>
      <c r="I4870" s="231"/>
      <c r="J4870" s="231"/>
      <c r="K4870" s="231"/>
      <c r="L4870" s="231"/>
      <c r="M4870" s="231"/>
      <c r="N4870" s="231"/>
      <c r="O4870" s="231"/>
      <c r="P4870" s="231"/>
      <c r="Q4870" s="231"/>
      <c r="R4870" s="231"/>
      <c r="S4870" s="231"/>
      <c r="T4870" s="231"/>
    </row>
    <row r="4871">
      <c r="A4871" s="257" t="str">
        <v>168000365008287</v>
      </c>
      <c r="B4871" s="257" t="str">
        <v>168000365008</v>
      </c>
      <c r="C4871" s="257" t="str">
        <v>福特野马 ShelbyGT500</v>
      </c>
      <c r="D4871" s="257"/>
      <c r="E4871" s="257"/>
      <c r="F4871" s="257" t="str">
        <v>42138</v>
      </c>
      <c r="G4871" s="231"/>
      <c r="H4871" s="231"/>
      <c r="I4871" s="231"/>
      <c r="J4871" s="231"/>
      <c r="K4871" s="231"/>
      <c r="L4871" s="231"/>
      <c r="M4871" s="231"/>
      <c r="N4871" s="231"/>
      <c r="O4871" s="231"/>
      <c r="P4871" s="231"/>
      <c r="Q4871" s="231"/>
      <c r="R4871" s="231"/>
      <c r="S4871" s="231"/>
      <c r="T4871" s="231"/>
    </row>
    <row r="4872">
      <c r="A4872" s="257" t="str">
        <v>128000256009175</v>
      </c>
      <c r="B4872" s="257" t="str">
        <v>128000256009</v>
      </c>
      <c r="C4872" s="257" t="str">
        <v>亚朵星球 玉米软软四季被展示样</v>
      </c>
      <c r="D4872" s="257"/>
      <c r="E4872" s="257"/>
      <c r="F4872" s="257" t="str">
        <v>颜色:默认,床品尺寸:30*50cm,普通系列,30*50cm</v>
      </c>
      <c r="G4872" s="231"/>
      <c r="H4872" s="231"/>
      <c r="I4872" s="231"/>
      <c r="J4872" s="231"/>
      <c r="K4872" s="231"/>
      <c r="L4872" s="231"/>
      <c r="M4872" s="231"/>
      <c r="N4872" s="231"/>
      <c r="O4872" s="231"/>
      <c r="P4872" s="231"/>
      <c r="Q4872" s="231"/>
      <c r="R4872" s="231"/>
      <c r="S4872" s="231"/>
      <c r="T4872" s="231"/>
    </row>
    <row r="4873">
      <c r="A4873" s="257" t="str">
        <v>128000256005175</v>
      </c>
      <c r="B4873" s="257" t="str">
        <v>128000256005</v>
      </c>
      <c r="C4873" s="257" t="str">
        <v>亚朵星球 小姜茶系列抗菌天丝夏凉被展示样</v>
      </c>
      <c r="D4873" s="257"/>
      <c r="E4873" s="257"/>
      <c r="F4873" s="257" t="str">
        <v>颜色:默认,床品尺寸:30*50cm,普通系列,30*50cm</v>
      </c>
      <c r="G4873" s="231"/>
      <c r="H4873" s="231"/>
      <c r="I4873" s="231"/>
      <c r="J4873" s="231"/>
      <c r="K4873" s="231"/>
      <c r="L4873" s="231"/>
      <c r="M4873" s="231"/>
      <c r="N4873" s="231"/>
      <c r="O4873" s="231"/>
      <c r="P4873" s="231"/>
      <c r="Q4873" s="231"/>
      <c r="R4873" s="231"/>
      <c r="S4873" s="231"/>
      <c r="T4873" s="231"/>
    </row>
    <row r="4874">
      <c r="A4874" s="257" t="str">
        <v>128000256006175</v>
      </c>
      <c r="B4874" s="257" t="str">
        <v>128000256006</v>
      </c>
      <c r="C4874" s="257" t="str">
        <v>亚朵星球 小姜茶系列双面双感夏凉被展示样</v>
      </c>
      <c r="D4874" s="257"/>
      <c r="E4874" s="257"/>
      <c r="F4874" s="257" t="str">
        <v>颜色:默认,床品尺寸:30*50cm,普通系列,30*50cm</v>
      </c>
      <c r="G4874" s="231"/>
      <c r="H4874" s="231"/>
      <c r="I4874" s="231"/>
      <c r="J4874" s="231"/>
      <c r="K4874" s="231"/>
      <c r="L4874" s="231"/>
      <c r="M4874" s="231"/>
      <c r="N4874" s="231"/>
      <c r="O4874" s="231"/>
      <c r="P4874" s="231"/>
      <c r="Q4874" s="231"/>
      <c r="R4874" s="231"/>
      <c r="S4874" s="231"/>
      <c r="T4874" s="231"/>
    </row>
    <row r="4875">
      <c r="A4875" s="257" t="str">
        <v>128000256007175</v>
      </c>
      <c r="B4875" s="257" t="str">
        <v>128000256007</v>
      </c>
      <c r="C4875" s="257" t="str">
        <v>亚朵星球 小姜茶系列夏季鹅绒云感被展示样</v>
      </c>
      <c r="D4875" s="257"/>
      <c r="E4875" s="257"/>
      <c r="F4875" s="257" t="str">
        <v>颜色:默认,床品尺寸:30*50cm,普通系列,30*50cm</v>
      </c>
      <c r="G4875" s="231"/>
      <c r="H4875" s="231"/>
      <c r="I4875" s="231"/>
      <c r="J4875" s="231"/>
      <c r="K4875" s="231"/>
      <c r="L4875" s="231"/>
      <c r="M4875" s="231"/>
      <c r="N4875" s="231"/>
      <c r="O4875" s="231"/>
      <c r="P4875" s="231"/>
      <c r="Q4875" s="231"/>
      <c r="R4875" s="231"/>
      <c r="S4875" s="231"/>
      <c r="T4875" s="231"/>
    </row>
    <row r="4876">
      <c r="A4876" s="257" t="str">
        <v>128000256008175</v>
      </c>
      <c r="B4876" s="257" t="str">
        <v>128000256008</v>
      </c>
      <c r="C4876" s="257" t="str">
        <v>亚朵星球 R90深睡控温被展示样</v>
      </c>
      <c r="D4876" s="257"/>
      <c r="E4876" s="257"/>
      <c r="F4876" s="257" t="str">
        <v>颜色:默认,床品尺寸:30*50cm</v>
      </c>
      <c r="G4876" s="231"/>
      <c r="H4876" s="231"/>
      <c r="I4876" s="231"/>
      <c r="J4876" s="231"/>
      <c r="K4876" s="231"/>
      <c r="L4876" s="231"/>
      <c r="M4876" s="231"/>
      <c r="N4876" s="231"/>
      <c r="O4876" s="231"/>
      <c r="P4876" s="231"/>
      <c r="Q4876" s="231"/>
      <c r="R4876" s="231"/>
      <c r="S4876" s="231"/>
      <c r="T4876" s="231"/>
    </row>
    <row r="4877">
      <c r="A4877" s="257" t="str">
        <v>1310200100130</v>
      </c>
      <c r="B4877" s="257" t="str">
        <v>13102001001</v>
      </c>
      <c r="C4877" s="257" t="str">
        <v>萨和 香水花盒</v>
      </c>
      <c r="D4877" s="257"/>
      <c r="E4877" s="257"/>
      <c r="F4877" s="257" t="str">
        <v>默认</v>
      </c>
      <c r="G4877" s="231"/>
      <c r="H4877" s="231"/>
      <c r="I4877" s="231"/>
      <c r="J4877" s="231"/>
      <c r="K4877" s="231"/>
      <c r="L4877" s="231"/>
      <c r="M4877" s="231"/>
      <c r="N4877" s="231"/>
      <c r="O4877" s="231"/>
      <c r="P4877" s="231"/>
      <c r="Q4877" s="231"/>
      <c r="R4877" s="231"/>
      <c r="S4877" s="231"/>
      <c r="T4877" s="231"/>
    </row>
    <row r="4878">
      <c r="A4878" s="257" t="str">
        <v>118000224002001281</v>
      </c>
      <c r="B4878" s="257" t="str">
        <v>118000224002001</v>
      </c>
      <c r="C4878" s="257" t="str">
        <v>Z2GO&amp;CO.凉感防晒帽</v>
      </c>
      <c r="D4878" s="257"/>
      <c r="E4878" s="257"/>
      <c r="F4878" s="257" t="str">
        <v>奶油米黄</v>
      </c>
      <c r="G4878" s="231"/>
      <c r="H4878" s="231"/>
      <c r="I4878" s="231"/>
      <c r="J4878" s="231"/>
      <c r="K4878" s="231"/>
      <c r="L4878" s="231"/>
      <c r="M4878" s="231"/>
      <c r="N4878" s="231"/>
      <c r="O4878" s="231"/>
      <c r="P4878" s="231"/>
      <c r="Q4878" s="231"/>
      <c r="R4878" s="231"/>
      <c r="S4878" s="231"/>
      <c r="T4878" s="231"/>
    </row>
    <row r="4879">
      <c r="A4879" s="257" t="str">
        <v>118000224002001282</v>
      </c>
      <c r="B4879" s="257" t="str">
        <v>118000224002001</v>
      </c>
      <c r="C4879" s="257" t="str">
        <v>Z2GO&amp;CO.凉感防晒帽</v>
      </c>
      <c r="D4879" s="257"/>
      <c r="E4879" s="257"/>
      <c r="F4879" s="257" t="str">
        <v>经典黑白</v>
      </c>
      <c r="G4879" s="231"/>
      <c r="H4879" s="231"/>
      <c r="I4879" s="231"/>
      <c r="J4879" s="231"/>
      <c r="K4879" s="231"/>
      <c r="L4879" s="231"/>
      <c r="M4879" s="231"/>
      <c r="N4879" s="231"/>
      <c r="O4879" s="231"/>
      <c r="P4879" s="231"/>
      <c r="Q4879" s="231"/>
      <c r="R4879" s="231"/>
      <c r="S4879" s="231"/>
      <c r="T4879" s="231"/>
    </row>
    <row r="4880">
      <c r="A4880" s="257" t="str">
        <v>118000224002001292</v>
      </c>
      <c r="B4880" s="257" t="str">
        <v>118000224002001</v>
      </c>
      <c r="C4880" s="257" t="str">
        <v>Z2GO&amp;CO.凉感防晒帽</v>
      </c>
      <c r="D4880" s="257"/>
      <c r="E4880" s="257"/>
      <c r="F4880" s="257" t="str">
        <v>颜色:经典黑灰</v>
      </c>
      <c r="G4880" s="231"/>
      <c r="H4880" s="231"/>
      <c r="I4880" s="231"/>
      <c r="J4880" s="231"/>
      <c r="K4880" s="231"/>
      <c r="L4880" s="231"/>
      <c r="M4880" s="231"/>
      <c r="N4880" s="231"/>
      <c r="O4880" s="231"/>
      <c r="P4880" s="231"/>
      <c r="Q4880" s="231"/>
      <c r="R4880" s="231"/>
      <c r="S4880" s="231"/>
      <c r="T4880" s="231"/>
    </row>
    <row r="4881">
      <c r="A4881" s="257" t="str">
        <v>1210100500162</v>
      </c>
      <c r="B4881" s="257" t="str">
        <v>12101005001</v>
      </c>
      <c r="C4881" s="257" t="str">
        <v>亚朵星球 气泡袋</v>
      </c>
      <c r="D4881" s="257"/>
      <c r="E4881" s="257"/>
      <c r="F4881" s="257" t="str">
        <v>32*55cm</v>
      </c>
      <c r="G4881" s="231"/>
      <c r="H4881" s="231"/>
      <c r="I4881" s="231"/>
      <c r="J4881" s="231"/>
      <c r="K4881" s="231"/>
      <c r="L4881" s="231"/>
      <c r="M4881" s="231"/>
      <c r="N4881" s="231"/>
      <c r="O4881" s="231"/>
      <c r="P4881" s="231"/>
      <c r="Q4881" s="231"/>
      <c r="R4881" s="231"/>
      <c r="S4881" s="231"/>
      <c r="T4881" s="231"/>
    </row>
    <row r="4882">
      <c r="A4882" s="257" t="str">
        <v>11800029900122619</v>
      </c>
      <c r="B4882" s="257" t="str">
        <v>118000299001</v>
      </c>
      <c r="C4882" s="257" t="str">
        <v>Z2GO&amp;CO.随行运动水杯</v>
      </c>
      <c r="D4882" s="257"/>
      <c r="E4882" s="257"/>
      <c r="F4882" s="257" t="str">
        <v>颜色:自由白,容量:1L</v>
      </c>
      <c r="G4882" s="231"/>
      <c r="H4882" s="231"/>
      <c r="I4882" s="231"/>
      <c r="J4882" s="231"/>
      <c r="K4882" s="231"/>
      <c r="L4882" s="231"/>
      <c r="M4882" s="231"/>
      <c r="N4882" s="231"/>
      <c r="O4882" s="231"/>
      <c r="P4882" s="231"/>
      <c r="Q4882" s="231"/>
      <c r="R4882" s="231"/>
      <c r="S4882" s="231"/>
      <c r="T4882" s="231"/>
    </row>
    <row r="4883">
      <c r="A4883" s="257" t="str">
        <v>11800029900124819</v>
      </c>
      <c r="B4883" s="257" t="str">
        <v>118000299001</v>
      </c>
      <c r="C4883" s="257" t="str">
        <v>Z2GO&amp;CO.随行运动水杯</v>
      </c>
      <c r="D4883" s="257"/>
      <c r="E4883" s="257"/>
      <c r="F4883" s="257" t="str">
        <v>暗夜黑</v>
      </c>
      <c r="G4883" s="231"/>
      <c r="H4883" s="231"/>
      <c r="I4883" s="231"/>
      <c r="J4883" s="231"/>
      <c r="K4883" s="231"/>
      <c r="L4883" s="231"/>
      <c r="M4883" s="231"/>
      <c r="N4883" s="231"/>
      <c r="O4883" s="231"/>
      <c r="P4883" s="231"/>
      <c r="Q4883" s="231"/>
      <c r="R4883" s="231"/>
      <c r="S4883" s="231"/>
      <c r="T4883" s="231"/>
    </row>
    <row r="4884">
      <c r="A4884" s="257" t="str">
        <v>11800029900113319</v>
      </c>
      <c r="B4884" s="257" t="str">
        <v>118000299001</v>
      </c>
      <c r="C4884" s="257" t="str">
        <v>Z2GO&amp;CO.随行运动水杯</v>
      </c>
      <c r="D4884" s="257"/>
      <c r="E4884" s="257"/>
      <c r="F4884" s="257" t="str">
        <v>颜色:轻行绿,容量:1L</v>
      </c>
      <c r="G4884" s="231"/>
      <c r="H4884" s="231"/>
      <c r="I4884" s="231"/>
      <c r="J4884" s="231"/>
      <c r="K4884" s="231"/>
      <c r="L4884" s="231"/>
      <c r="M4884" s="231"/>
      <c r="N4884" s="231"/>
      <c r="O4884" s="231"/>
      <c r="P4884" s="231"/>
      <c r="Q4884" s="231"/>
      <c r="R4884" s="231"/>
      <c r="S4884" s="231"/>
      <c r="T4884" s="231"/>
    </row>
    <row r="4885">
      <c r="A4885" s="257" t="str">
        <v>168000350006289</v>
      </c>
      <c r="B4885" s="257" t="str">
        <v>168000350006</v>
      </c>
      <c r="C4885" s="257" t="str">
        <v>利男居-浓香蝴蝶酥</v>
      </c>
      <c r="D4885" s="257"/>
      <c r="E4885" s="257"/>
      <c r="F4885" s="257" t="str">
        <v>160克/盒</v>
      </c>
      <c r="G4885" s="231"/>
      <c r="H4885" s="231"/>
      <c r="I4885" s="231"/>
      <c r="J4885" s="231"/>
      <c r="K4885" s="231"/>
      <c r="L4885" s="231"/>
      <c r="M4885" s="231"/>
      <c r="N4885" s="231"/>
      <c r="O4885" s="231"/>
      <c r="P4885" s="231"/>
      <c r="Q4885" s="231"/>
      <c r="R4885" s="231"/>
      <c r="S4885" s="231"/>
      <c r="T4885" s="231"/>
    </row>
    <row r="4886">
      <c r="A4886" s="257" t="str">
        <v>168000350007290</v>
      </c>
      <c r="B4886" s="257" t="str">
        <v>168000350007</v>
      </c>
      <c r="C4886" s="257" t="str">
        <v>利男居-亚麻籽曲奇</v>
      </c>
      <c r="D4886" s="257"/>
      <c r="E4886" s="257"/>
      <c r="F4886" s="257" t="str">
        <v>180克/盒</v>
      </c>
      <c r="G4886" s="231"/>
      <c r="H4886" s="231"/>
      <c r="I4886" s="231"/>
      <c r="J4886" s="231"/>
      <c r="K4886" s="231"/>
      <c r="L4886" s="231"/>
      <c r="M4886" s="231"/>
      <c r="N4886" s="231"/>
      <c r="O4886" s="231"/>
      <c r="P4886" s="231"/>
      <c r="Q4886" s="231"/>
      <c r="R4886" s="231"/>
      <c r="S4886" s="231"/>
      <c r="T4886" s="231"/>
    </row>
    <row r="4887">
      <c r="A4887" s="257" t="str">
        <v>168000350008291</v>
      </c>
      <c r="B4887" s="257" t="str">
        <v>168000350008</v>
      </c>
      <c r="C4887" s="257" t="str">
        <v>利男居-团馆麻薯-大展宏图鲜乳牛奶风味</v>
      </c>
      <c r="D4887" s="257"/>
      <c r="E4887" s="257"/>
      <c r="F4887" s="257" t="str">
        <v>50克*4/盒*2</v>
      </c>
      <c r="G4887" s="231"/>
      <c r="H4887" s="231"/>
      <c r="I4887" s="231"/>
      <c r="J4887" s="231"/>
      <c r="K4887" s="231"/>
      <c r="L4887" s="231"/>
      <c r="M4887" s="231"/>
      <c r="N4887" s="231"/>
      <c r="O4887" s="231"/>
      <c r="P4887" s="231"/>
      <c r="Q4887" s="231"/>
      <c r="R4887" s="231"/>
      <c r="S4887" s="231"/>
      <c r="T4887" s="231"/>
    </row>
    <row r="4888">
      <c r="A4888" s="257" t="str">
        <v>168000350009292</v>
      </c>
      <c r="B4888" s="257" t="str">
        <v>168000350009</v>
      </c>
      <c r="C4888" s="257" t="str">
        <v>利男居-团馆麻薯-侬好来个咖啡屋风味</v>
      </c>
      <c r="D4888" s="257"/>
      <c r="E4888" s="257"/>
      <c r="F4888" s="257" t="str">
        <v>50克*2/盒*2</v>
      </c>
      <c r="G4888" s="231"/>
      <c r="H4888" s="231"/>
      <c r="I4888" s="231"/>
      <c r="J4888" s="231"/>
      <c r="K4888" s="231"/>
      <c r="L4888" s="231"/>
      <c r="M4888" s="231"/>
      <c r="N4888" s="231"/>
      <c r="O4888" s="231"/>
      <c r="P4888" s="231"/>
      <c r="Q4888" s="231"/>
      <c r="R4888" s="231"/>
      <c r="S4888" s="231"/>
      <c r="T4888" s="231"/>
    </row>
    <row r="4889">
      <c r="A4889" s="257" t="str">
        <v>168000350010293</v>
      </c>
      <c r="B4889" s="257" t="str">
        <v>168000350010</v>
      </c>
      <c r="C4889" s="257" t="str">
        <v>菇滋菇滋糕糕小奶芒</v>
      </c>
      <c r="D4889" s="257"/>
      <c r="E4889" s="257"/>
      <c r="F4889" s="257" t="str">
        <v>80g*5</v>
      </c>
      <c r="G4889" s="231"/>
      <c r="H4889" s="231"/>
      <c r="I4889" s="231"/>
      <c r="J4889" s="231"/>
      <c r="K4889" s="231"/>
      <c r="L4889" s="231"/>
      <c r="M4889" s="231"/>
      <c r="N4889" s="231"/>
      <c r="O4889" s="231"/>
      <c r="P4889" s="231"/>
      <c r="Q4889" s="231"/>
      <c r="R4889" s="231"/>
      <c r="S4889" s="231"/>
      <c r="T4889" s="231"/>
    </row>
    <row r="4890">
      <c r="A4890" s="257" t="str">
        <v>168000350011294</v>
      </c>
      <c r="B4890" s="257" t="str">
        <v>168000350011</v>
      </c>
      <c r="C4890" s="257" t="str">
        <v>Jules茱莉斯扁桃仁薄脆饼干</v>
      </c>
      <c r="D4890" s="257"/>
      <c r="E4890" s="257"/>
      <c r="F4890" s="257" t="str">
        <v>12x100g*5</v>
      </c>
      <c r="G4890" s="231"/>
      <c r="H4890" s="231"/>
      <c r="I4890" s="231"/>
      <c r="J4890" s="231"/>
      <c r="K4890" s="231"/>
      <c r="L4890" s="231"/>
      <c r="M4890" s="231"/>
      <c r="N4890" s="231"/>
      <c r="O4890" s="231"/>
      <c r="P4890" s="231"/>
      <c r="Q4890" s="231"/>
      <c r="R4890" s="231"/>
      <c r="S4890" s="231"/>
      <c r="T4890" s="231"/>
    </row>
    <row r="4891">
      <c r="A4891" s="257" t="str">
        <v>168000350011311</v>
      </c>
      <c r="B4891" s="257" t="str">
        <v>168000350011</v>
      </c>
      <c r="C4891" s="257" t="str">
        <v>Jules茱莉斯扁桃仁薄脆饼干</v>
      </c>
      <c r="D4891" s="257"/>
      <c r="E4891" s="257"/>
      <c r="F4891" s="257" t="str">
        <v>100g*5</v>
      </c>
      <c r="G4891" s="231"/>
      <c r="H4891" s="231"/>
      <c r="I4891" s="231"/>
      <c r="J4891" s="231"/>
      <c r="K4891" s="231"/>
      <c r="L4891" s="231"/>
      <c r="M4891" s="231"/>
      <c r="N4891" s="231"/>
      <c r="O4891" s="231"/>
      <c r="P4891" s="231"/>
      <c r="Q4891" s="231"/>
      <c r="R4891" s="231"/>
      <c r="S4891" s="231"/>
      <c r="T4891" s="231"/>
    </row>
    <row r="4892">
      <c r="A4892" s="257" t="str">
        <v>168000350012294</v>
      </c>
      <c r="B4892" s="257" t="str">
        <v>168000350012</v>
      </c>
      <c r="C4892" s="257" t="str">
        <v>Jules茱莉斯奶油甜味薄脆饼干</v>
      </c>
      <c r="D4892" s="257"/>
      <c r="E4892" s="257"/>
      <c r="F4892" s="257" t="str">
        <v>12x 100g*5</v>
      </c>
      <c r="G4892" s="231"/>
      <c r="H4892" s="231"/>
      <c r="I4892" s="231"/>
      <c r="J4892" s="231"/>
      <c r="K4892" s="231"/>
      <c r="L4892" s="231"/>
      <c r="M4892" s="231"/>
      <c r="N4892" s="231"/>
      <c r="O4892" s="231"/>
      <c r="P4892" s="231"/>
      <c r="Q4892" s="231"/>
      <c r="R4892" s="231"/>
      <c r="S4892" s="231"/>
      <c r="T4892" s="231"/>
    </row>
    <row r="4893">
      <c r="A4893" s="257" t="str">
        <v>168000350012311</v>
      </c>
      <c r="B4893" s="257" t="str">
        <v>168000350012</v>
      </c>
      <c r="C4893" s="257" t="str">
        <v>Jules茱莉斯奶油甜味薄脆饼干</v>
      </c>
      <c r="D4893" s="257"/>
      <c r="E4893" s="257"/>
      <c r="F4893" s="257" t="str">
        <v>100g*5</v>
      </c>
      <c r="G4893" s="231"/>
      <c r="H4893" s="231"/>
      <c r="I4893" s="231"/>
      <c r="J4893" s="231"/>
      <c r="K4893" s="231"/>
      <c r="L4893" s="231"/>
      <c r="M4893" s="231"/>
      <c r="N4893" s="231"/>
      <c r="O4893" s="231"/>
      <c r="P4893" s="231"/>
      <c r="Q4893" s="231"/>
      <c r="R4893" s="231"/>
      <c r="S4893" s="231"/>
      <c r="T4893" s="231"/>
    </row>
    <row r="4894">
      <c r="A4894" s="257" t="str">
        <v>168000350013296</v>
      </c>
      <c r="B4894" s="257" t="str">
        <v>168000350013</v>
      </c>
      <c r="C4894" s="257" t="str">
        <v>Sunsweet 日光西梅汁</v>
      </c>
      <c r="D4894" s="257"/>
      <c r="E4894" s="257"/>
      <c r="F4894" s="257" t="str">
        <v>946ml*2</v>
      </c>
      <c r="G4894" s="231"/>
      <c r="H4894" s="231"/>
      <c r="I4894" s="231"/>
      <c r="J4894" s="231"/>
      <c r="K4894" s="231"/>
      <c r="L4894" s="231"/>
      <c r="M4894" s="231"/>
      <c r="N4894" s="231"/>
      <c r="O4894" s="231"/>
      <c r="P4894" s="231"/>
      <c r="Q4894" s="231"/>
      <c r="R4894" s="231"/>
      <c r="S4894" s="231"/>
      <c r="T4894" s="231"/>
    </row>
    <row r="4895">
      <c r="A4895" s="257" t="str">
        <v>168000350014297</v>
      </c>
      <c r="B4895" s="257" t="str">
        <v>168000350014</v>
      </c>
      <c r="C4895" s="257" t="str">
        <v>Sunsweet 日光西梅干</v>
      </c>
      <c r="D4895" s="257"/>
      <c r="E4895" s="257"/>
      <c r="F4895" s="257" t="str">
        <v>340g*2</v>
      </c>
      <c r="G4895" s="231"/>
      <c r="H4895" s="231"/>
      <c r="I4895" s="231"/>
      <c r="J4895" s="231"/>
      <c r="K4895" s="231"/>
      <c r="L4895" s="231"/>
      <c r="M4895" s="231"/>
      <c r="N4895" s="231"/>
      <c r="O4895" s="231"/>
      <c r="P4895" s="231"/>
      <c r="Q4895" s="231"/>
      <c r="R4895" s="231"/>
      <c r="S4895" s="231"/>
      <c r="T4895" s="231"/>
    </row>
    <row r="4896">
      <c r="A4896" s="257" t="str">
        <v>1680003590043</v>
      </c>
      <c r="B4896" s="257" t="str">
        <v>168000359004</v>
      </c>
      <c r="C4896" s="257" t="str">
        <v>几光黑胶香薰音箱</v>
      </c>
      <c r="D4896" s="257"/>
      <c r="E4896" s="257"/>
      <c r="F4896" s="257" t="str">
        <v>产品型号：AS1-P 颜色：沙滩裸粉</v>
      </c>
      <c r="G4896" s="231"/>
      <c r="H4896" s="231"/>
      <c r="I4896" s="231"/>
      <c r="J4896" s="231"/>
      <c r="K4896" s="231"/>
      <c r="L4896" s="231"/>
      <c r="M4896" s="231"/>
      <c r="N4896" s="231"/>
      <c r="O4896" s="231"/>
      <c r="P4896" s="231"/>
      <c r="Q4896" s="231"/>
      <c r="R4896" s="231"/>
      <c r="S4896" s="231"/>
      <c r="T4896" s="231"/>
    </row>
    <row r="4897">
      <c r="A4897" s="257" t="str">
        <v>1280003050102322</v>
      </c>
      <c r="B4897" s="257" t="str">
        <v>128000305010</v>
      </c>
      <c r="C4897" s="257" t="str">
        <v>亚朵星球 小姜茶系列绵软轻盈家居睡裙</v>
      </c>
      <c r="D4897" s="257"/>
      <c r="E4897" s="257"/>
      <c r="F4897" s="257" t="str">
        <v>颜色:伯爵姜茶,服饰尺寸:M,普通系列</v>
      </c>
      <c r="G4897" s="231"/>
      <c r="H4897" s="231"/>
      <c r="I4897" s="231"/>
      <c r="J4897" s="231"/>
      <c r="K4897" s="231"/>
      <c r="L4897" s="231"/>
      <c r="M4897" s="231"/>
      <c r="N4897" s="231"/>
      <c r="O4897" s="231"/>
      <c r="P4897" s="231"/>
      <c r="Q4897" s="231"/>
      <c r="R4897" s="231"/>
      <c r="S4897" s="231"/>
      <c r="T4897" s="231"/>
    </row>
    <row r="4898">
      <c r="A4898" s="257" t="str">
        <v>1280003050102321</v>
      </c>
      <c r="B4898" s="257" t="str">
        <v>128000305010</v>
      </c>
      <c r="C4898" s="257" t="str">
        <v>亚朵星球 小姜茶系列绵软轻盈家居睡裙</v>
      </c>
      <c r="D4898" s="257"/>
      <c r="E4898" s="257"/>
      <c r="F4898" s="257" t="str">
        <v>颜色:伯爵姜茶,服饰尺寸:L,伯爵姜茶,L,普通系列</v>
      </c>
      <c r="G4898" s="231"/>
      <c r="H4898" s="231"/>
      <c r="I4898" s="231"/>
      <c r="J4898" s="231"/>
      <c r="K4898" s="231"/>
      <c r="L4898" s="231"/>
      <c r="M4898" s="231"/>
      <c r="N4898" s="231"/>
      <c r="O4898" s="231"/>
      <c r="P4898" s="231"/>
      <c r="Q4898" s="231"/>
      <c r="R4898" s="231"/>
      <c r="S4898" s="231"/>
      <c r="T4898" s="231"/>
    </row>
    <row r="4899">
      <c r="A4899" s="257" t="str">
        <v>1280003050102312</v>
      </c>
      <c r="B4899" s="257" t="str">
        <v>128000305010</v>
      </c>
      <c r="C4899" s="257" t="str">
        <v>亚朵星球 小姜茶系列绵软轻盈家居睡裙</v>
      </c>
      <c r="D4899" s="257"/>
      <c r="E4899" s="257"/>
      <c r="F4899" s="257" t="str">
        <v>颜色:薄荷姜茶,服饰尺寸:M,普通系列</v>
      </c>
      <c r="G4899" s="231"/>
      <c r="H4899" s="231"/>
      <c r="I4899" s="231"/>
      <c r="J4899" s="231"/>
      <c r="K4899" s="231"/>
      <c r="L4899" s="231"/>
      <c r="M4899" s="231"/>
      <c r="N4899" s="231"/>
      <c r="O4899" s="231"/>
      <c r="P4899" s="231"/>
      <c r="Q4899" s="231"/>
      <c r="R4899" s="231"/>
      <c r="S4899" s="231"/>
      <c r="T4899" s="231"/>
    </row>
    <row r="4900">
      <c r="A4900" s="257" t="str">
        <v>1280003050102311</v>
      </c>
      <c r="B4900" s="257" t="str">
        <v>128000305010</v>
      </c>
      <c r="C4900" s="257" t="str">
        <v>亚朵星球 小姜茶系列绵软轻盈家居睡裙</v>
      </c>
      <c r="D4900" s="257"/>
      <c r="E4900" s="257"/>
      <c r="F4900" s="257" t="str">
        <v>颜色:薄荷姜茶,服饰尺寸:L,普通系列</v>
      </c>
      <c r="G4900" s="231"/>
      <c r="H4900" s="231"/>
      <c r="I4900" s="231"/>
      <c r="J4900" s="231"/>
      <c r="K4900" s="231"/>
      <c r="L4900" s="231"/>
      <c r="M4900" s="231"/>
      <c r="N4900" s="231"/>
      <c r="O4900" s="231"/>
      <c r="P4900" s="231"/>
      <c r="Q4900" s="231"/>
      <c r="R4900" s="231"/>
      <c r="S4900" s="231"/>
      <c r="T4900" s="231"/>
    </row>
    <row r="4901">
      <c r="A4901" s="257" t="str">
        <v>1680002940013</v>
      </c>
      <c r="B4901" s="257" t="str">
        <v>168000294001</v>
      </c>
      <c r="C4901" s="257" t="str">
        <v>哆啦A梦悬浮灯磁吸小夜灯</v>
      </c>
      <c r="D4901" s="257"/>
      <c r="E4901" s="257"/>
      <c r="F4901" s="257" t="str">
        <v>粉色</v>
      </c>
      <c r="G4901" s="231"/>
      <c r="H4901" s="231"/>
      <c r="I4901" s="231"/>
      <c r="J4901" s="231"/>
      <c r="K4901" s="231"/>
      <c r="L4901" s="231"/>
      <c r="M4901" s="231"/>
      <c r="N4901" s="231"/>
      <c r="O4901" s="231"/>
      <c r="P4901" s="231"/>
      <c r="Q4901" s="231"/>
      <c r="R4901" s="231"/>
      <c r="S4901" s="231"/>
      <c r="T4901" s="231"/>
    </row>
    <row r="4902">
      <c r="A4902" s="257" t="str">
        <v>1680003660013</v>
      </c>
      <c r="B4902" s="257" t="str">
        <v>168000366001</v>
      </c>
      <c r="C4902" s="257" t="str">
        <v>哆啦A梦潮玩兔子摆件</v>
      </c>
      <c r="D4902" s="257"/>
      <c r="E4902" s="257"/>
      <c r="F4902" s="257" t="str">
        <v>粉色</v>
      </c>
      <c r="G4902" s="231"/>
      <c r="H4902" s="231"/>
      <c r="I4902" s="231"/>
      <c r="J4902" s="231"/>
      <c r="K4902" s="231"/>
      <c r="L4902" s="231"/>
      <c r="M4902" s="231"/>
      <c r="N4902" s="231"/>
      <c r="O4902" s="231"/>
      <c r="P4902" s="231"/>
      <c r="Q4902" s="231"/>
      <c r="R4902" s="231"/>
      <c r="S4902" s="231"/>
      <c r="T4902" s="231"/>
    </row>
    <row r="4903">
      <c r="A4903" s="257" t="str">
        <v>16800039500742</v>
      </c>
      <c r="B4903" s="257" t="str">
        <v>168000395007</v>
      </c>
      <c r="C4903" s="257" t="str">
        <v>哆啦A梦加湿器水母烟圈喷雾加湿器</v>
      </c>
      <c r="D4903" s="257"/>
      <c r="E4903" s="257"/>
      <c r="F4903" s="257" t="str">
        <v>粉色</v>
      </c>
      <c r="G4903" s="231"/>
      <c r="H4903" s="231"/>
      <c r="I4903" s="231"/>
      <c r="J4903" s="231"/>
      <c r="K4903" s="231"/>
      <c r="L4903" s="231"/>
      <c r="M4903" s="231"/>
      <c r="N4903" s="231"/>
      <c r="O4903" s="231"/>
      <c r="P4903" s="231"/>
      <c r="Q4903" s="231"/>
      <c r="R4903" s="231"/>
      <c r="S4903" s="231"/>
      <c r="T4903" s="231"/>
    </row>
    <row r="4904">
      <c r="A4904" s="257" t="str">
        <v>168000379001124</v>
      </c>
      <c r="B4904" s="257" t="str">
        <v>168000379001</v>
      </c>
      <c r="C4904" s="257" t="str">
        <v>哆啦A梦小飞机出风口车载香薰</v>
      </c>
      <c r="D4904" s="257"/>
      <c r="E4904" s="257"/>
      <c r="F4904" s="257" t="str">
        <v>蓝色</v>
      </c>
      <c r="G4904" s="231"/>
      <c r="H4904" s="231"/>
      <c r="I4904" s="231"/>
      <c r="J4904" s="231"/>
      <c r="K4904" s="231"/>
      <c r="L4904" s="231"/>
      <c r="M4904" s="231"/>
      <c r="N4904" s="231"/>
      <c r="O4904" s="231"/>
      <c r="P4904" s="231"/>
      <c r="Q4904" s="231"/>
      <c r="R4904" s="231"/>
      <c r="S4904" s="231"/>
      <c r="T4904" s="231"/>
    </row>
    <row r="4905">
      <c r="A4905" s="257" t="str">
        <v>168000379002136</v>
      </c>
      <c r="B4905" s="257" t="str">
        <v>168000379002</v>
      </c>
      <c r="C4905" s="257" t="str">
        <v>Rock bear 小飞机车载出风口香薰</v>
      </c>
      <c r="D4905" s="257"/>
      <c r="E4905" s="257"/>
      <c r="F4905" s="257" t="str">
        <v>黑色</v>
      </c>
      <c r="G4905" s="231"/>
      <c r="H4905" s="231"/>
      <c r="I4905" s="231"/>
      <c r="J4905" s="231"/>
      <c r="K4905" s="231"/>
      <c r="L4905" s="231"/>
      <c r="M4905" s="231"/>
      <c r="N4905" s="231"/>
      <c r="O4905" s="231"/>
      <c r="P4905" s="231"/>
      <c r="Q4905" s="231"/>
      <c r="R4905" s="231"/>
      <c r="S4905" s="231"/>
      <c r="T4905" s="231"/>
    </row>
    <row r="4906">
      <c r="A4906" s="257" t="str">
        <v>16800035600117</v>
      </c>
      <c r="B4906" s="257" t="str">
        <v>168000356001</v>
      </c>
      <c r="C4906" s="257" t="str">
        <v>哆啦A梦大摆件手支架</v>
      </c>
      <c r="D4906" s="257"/>
      <c r="E4906" s="257"/>
      <c r="F4906" s="257" t="str">
        <v>蓝色</v>
      </c>
      <c r="G4906" s="231"/>
      <c r="H4906" s="231"/>
      <c r="I4906" s="231"/>
      <c r="J4906" s="231"/>
      <c r="K4906" s="231"/>
      <c r="L4906" s="231"/>
      <c r="M4906" s="231"/>
      <c r="N4906" s="231"/>
      <c r="O4906" s="231"/>
      <c r="P4906" s="231"/>
      <c r="Q4906" s="231"/>
      <c r="R4906" s="231"/>
      <c r="S4906" s="231"/>
      <c r="T4906" s="231"/>
    </row>
    <row r="4907">
      <c r="A4907" s="257" t="str">
        <v>1680002940026</v>
      </c>
      <c r="B4907" s="257" t="str">
        <v>168000294002</v>
      </c>
      <c r="C4907" s="257" t="str">
        <v>哆啦A梦星空小夜灯</v>
      </c>
      <c r="D4907" s="257"/>
      <c r="E4907" s="257"/>
      <c r="F4907" s="257" t="str">
        <v>蓝色</v>
      </c>
      <c r="G4907" s="231"/>
      <c r="H4907" s="231"/>
      <c r="I4907" s="231"/>
      <c r="J4907" s="231"/>
      <c r="K4907" s="231"/>
      <c r="L4907" s="231"/>
      <c r="M4907" s="231"/>
      <c r="N4907" s="231"/>
      <c r="O4907" s="231"/>
      <c r="P4907" s="231"/>
      <c r="Q4907" s="231"/>
      <c r="R4907" s="231"/>
      <c r="S4907" s="231"/>
      <c r="T4907" s="231"/>
    </row>
    <row r="4908">
      <c r="A4908" s="257" t="str">
        <v>1110200101130</v>
      </c>
      <c r="B4908" s="257" t="str">
        <v>11102001011</v>
      </c>
      <c r="C4908" s="257" t="str">
        <v>Z2GO&amp;CO.声波电动牙刷 包装辅料</v>
      </c>
      <c r="D4908" s="257"/>
      <c r="E4908" s="257"/>
      <c r="F4908" s="257" t="str">
        <v>默认</v>
      </c>
      <c r="G4908" s="231"/>
      <c r="H4908" s="231"/>
      <c r="I4908" s="231"/>
      <c r="J4908" s="231"/>
      <c r="K4908" s="231"/>
      <c r="L4908" s="231"/>
      <c r="M4908" s="231"/>
      <c r="N4908" s="231"/>
      <c r="O4908" s="231"/>
      <c r="P4908" s="231"/>
      <c r="Q4908" s="231"/>
      <c r="R4908" s="231"/>
      <c r="S4908" s="231"/>
      <c r="T4908" s="231"/>
    </row>
    <row r="4909">
      <c r="A4909" s="257" t="str">
        <v>1110500300964</v>
      </c>
      <c r="B4909" s="257" t="str">
        <v>11105003009</v>
      </c>
      <c r="C4909" s="257" t="str">
        <v>Z2GO&amp;CO.凉感防晒帽 不干胶</v>
      </c>
      <c r="D4909" s="257"/>
      <c r="E4909" s="257"/>
      <c r="F4909" s="257" t="str">
        <v>76*154mm</v>
      </c>
      <c r="G4909" s="231"/>
      <c r="H4909" s="231"/>
      <c r="I4909" s="231"/>
      <c r="J4909" s="231"/>
      <c r="K4909" s="231"/>
      <c r="L4909" s="231"/>
      <c r="M4909" s="231"/>
      <c r="N4909" s="231"/>
      <c r="O4909" s="231"/>
      <c r="P4909" s="231"/>
      <c r="Q4909" s="231"/>
      <c r="R4909" s="231"/>
      <c r="S4909" s="231"/>
      <c r="T4909" s="231"/>
    </row>
    <row r="4910">
      <c r="A4910" s="257" t="str">
        <v>128000269012157</v>
      </c>
      <c r="B4910" s="257" t="str">
        <v>128000269012</v>
      </c>
      <c r="C4910" s="257" t="str">
        <v>亚朵星球 可水洗系列护颈记忆绵儿童枕</v>
      </c>
      <c r="D4910" s="257"/>
      <c r="E4910" s="257"/>
      <c r="F4910" s="257" t="str">
        <v>默认,普通系列,48*30*6cm</v>
      </c>
      <c r="G4910" s="231"/>
      <c r="H4910" s="231"/>
      <c r="I4910" s="231"/>
      <c r="J4910" s="231"/>
      <c r="K4910" s="231"/>
      <c r="L4910" s="231"/>
      <c r="M4910" s="231"/>
      <c r="N4910" s="231"/>
      <c r="O4910" s="231"/>
      <c r="P4910" s="231"/>
      <c r="Q4910" s="231"/>
      <c r="R4910" s="231"/>
      <c r="S4910" s="231"/>
      <c r="T4910" s="231"/>
    </row>
    <row r="4911">
      <c r="A4911" s="257" t="str">
        <v>1310200100230</v>
      </c>
      <c r="B4911" s="257" t="str">
        <v>13102001002</v>
      </c>
      <c r="C4911" s="257" t="str">
        <v>萨和 燃湖藤条香氛 花盒辅料</v>
      </c>
      <c r="D4911" s="257"/>
      <c r="E4911" s="257"/>
      <c r="F4911" s="257" t="str">
        <v>76*154mm</v>
      </c>
      <c r="G4911" s="231"/>
      <c r="H4911" s="231"/>
      <c r="I4911" s="231"/>
      <c r="J4911" s="231"/>
      <c r="K4911" s="231"/>
      <c r="L4911" s="231"/>
      <c r="M4911" s="231"/>
      <c r="N4911" s="231"/>
      <c r="O4911" s="231"/>
      <c r="P4911" s="231"/>
      <c r="Q4911" s="231"/>
      <c r="R4911" s="231"/>
      <c r="S4911" s="231"/>
      <c r="T4911" s="231"/>
    </row>
    <row r="4912">
      <c r="A4912" s="257" t="str">
        <v>168000341004299</v>
      </c>
      <c r="B4912" s="257" t="str">
        <v>168000341004</v>
      </c>
      <c r="C4912" s="257" t="str">
        <v>暴龙太阳镜</v>
      </c>
      <c r="D4912" s="257"/>
      <c r="E4912" s="257"/>
      <c r="F4912" s="257" t="str">
        <v>BL7150C90</v>
      </c>
      <c r="G4912" s="231"/>
      <c r="H4912" s="231"/>
      <c r="I4912" s="231"/>
      <c r="J4912" s="231"/>
      <c r="K4912" s="231"/>
      <c r="L4912" s="231"/>
      <c r="M4912" s="231"/>
      <c r="N4912" s="231"/>
      <c r="O4912" s="231"/>
      <c r="P4912" s="231"/>
      <c r="Q4912" s="231"/>
      <c r="R4912" s="231"/>
      <c r="S4912" s="231"/>
      <c r="T4912" s="231"/>
    </row>
    <row r="4913">
      <c r="A4913" s="257" t="str">
        <v>168000341004300</v>
      </c>
      <c r="B4913" s="257" t="str">
        <v>168000341004</v>
      </c>
      <c r="C4913" s="257" t="str">
        <v>暴龙太阳镜</v>
      </c>
      <c r="D4913" s="257"/>
      <c r="E4913" s="257"/>
      <c r="F4913" s="257" t="str">
        <v>BL7136C60</v>
      </c>
      <c r="G4913" s="231"/>
      <c r="H4913" s="231"/>
      <c r="I4913" s="231"/>
      <c r="J4913" s="231"/>
      <c r="K4913" s="231"/>
      <c r="L4913" s="231"/>
      <c r="M4913" s="231"/>
      <c r="N4913" s="231"/>
      <c r="O4913" s="231"/>
      <c r="P4913" s="231"/>
      <c r="Q4913" s="231"/>
      <c r="R4913" s="231"/>
      <c r="S4913" s="231"/>
      <c r="T4913" s="231"/>
    </row>
    <row r="4914">
      <c r="A4914" s="257" t="str">
        <v>168000341004302</v>
      </c>
      <c r="B4914" s="257" t="str">
        <v>168000341004</v>
      </c>
      <c r="C4914" s="257" t="str">
        <v>暴龙太阳镜</v>
      </c>
      <c r="D4914" s="257"/>
      <c r="E4914" s="257"/>
      <c r="F4914" s="257" t="str">
        <v>BL5059A13</v>
      </c>
      <c r="G4914" s="231"/>
      <c r="H4914" s="231"/>
      <c r="I4914" s="231"/>
      <c r="J4914" s="231"/>
      <c r="K4914" s="231"/>
      <c r="L4914" s="231"/>
      <c r="M4914" s="231"/>
      <c r="N4914" s="231"/>
      <c r="O4914" s="231"/>
      <c r="P4914" s="231"/>
      <c r="Q4914" s="231"/>
      <c r="R4914" s="231"/>
      <c r="S4914" s="231"/>
      <c r="T4914" s="231"/>
    </row>
    <row r="4915">
      <c r="A4915" s="257" t="str">
        <v>168000341004303</v>
      </c>
      <c r="B4915" s="257" t="str">
        <v>168000341004</v>
      </c>
      <c r="C4915" s="257" t="str">
        <v>暴龙太阳镜</v>
      </c>
      <c r="D4915" s="257"/>
      <c r="E4915" s="257"/>
      <c r="F4915" s="257" t="str">
        <v>BL7138A60</v>
      </c>
      <c r="G4915" s="231"/>
      <c r="H4915" s="231"/>
      <c r="I4915" s="231"/>
      <c r="J4915" s="231"/>
      <c r="K4915" s="231"/>
      <c r="L4915" s="231"/>
      <c r="M4915" s="231"/>
      <c r="N4915" s="231"/>
      <c r="O4915" s="231"/>
      <c r="P4915" s="231"/>
      <c r="Q4915" s="231"/>
      <c r="R4915" s="231"/>
      <c r="S4915" s="231"/>
      <c r="T4915" s="231"/>
    </row>
    <row r="4916">
      <c r="A4916" s="257" t="str">
        <v>168000341004304</v>
      </c>
      <c r="B4916" s="257" t="str">
        <v>168000341004</v>
      </c>
      <c r="C4916" s="257" t="str">
        <v>暴龙太阳镜</v>
      </c>
      <c r="D4916" s="257"/>
      <c r="E4916" s="257"/>
      <c r="F4916" s="257" t="str">
        <v>BL6101A13</v>
      </c>
      <c r="G4916" s="231"/>
      <c r="H4916" s="231"/>
      <c r="I4916" s="231"/>
      <c r="J4916" s="231"/>
      <c r="K4916" s="231"/>
      <c r="L4916" s="231"/>
      <c r="M4916" s="231"/>
      <c r="N4916" s="231"/>
      <c r="O4916" s="231"/>
      <c r="P4916" s="231"/>
      <c r="Q4916" s="231"/>
      <c r="R4916" s="231"/>
      <c r="S4916" s="231"/>
      <c r="T4916" s="231"/>
    </row>
    <row r="4917">
      <c r="A4917" s="257" t="str">
        <v>168000341004305</v>
      </c>
      <c r="B4917" s="257" t="str">
        <v>168000341004</v>
      </c>
      <c r="C4917" s="257" t="str">
        <v>暴龙太阳镜</v>
      </c>
      <c r="D4917" s="257"/>
      <c r="E4917" s="257"/>
      <c r="F4917" s="257" t="str">
        <v>BL7159D11</v>
      </c>
      <c r="G4917" s="231"/>
      <c r="H4917" s="231"/>
      <c r="I4917" s="231"/>
      <c r="J4917" s="231"/>
      <c r="K4917" s="231"/>
      <c r="L4917" s="231"/>
      <c r="M4917" s="231"/>
      <c r="N4917" s="231"/>
      <c r="O4917" s="231"/>
      <c r="P4917" s="231"/>
      <c r="Q4917" s="231"/>
      <c r="R4917" s="231"/>
      <c r="S4917" s="231"/>
      <c r="T4917" s="231"/>
    </row>
    <row r="4918">
      <c r="A4918" s="257" t="str">
        <v>168000341004306</v>
      </c>
      <c r="B4918" s="257" t="str">
        <v>168000341004</v>
      </c>
      <c r="C4918" s="257" t="str">
        <v>暴龙太阳镜</v>
      </c>
      <c r="D4918" s="257"/>
      <c r="E4918" s="257"/>
      <c r="F4918" s="257" t="str">
        <v>BL7168C35</v>
      </c>
      <c r="G4918" s="231"/>
      <c r="H4918" s="231"/>
      <c r="I4918" s="231"/>
      <c r="J4918" s="231"/>
      <c r="K4918" s="231"/>
      <c r="L4918" s="231"/>
      <c r="M4918" s="231"/>
      <c r="N4918" s="231"/>
      <c r="O4918" s="231"/>
      <c r="P4918" s="231"/>
      <c r="Q4918" s="231"/>
      <c r="R4918" s="231"/>
      <c r="S4918" s="231"/>
      <c r="T4918" s="231"/>
    </row>
    <row r="4919">
      <c r="A4919" s="257" t="str">
        <v>168000341004307</v>
      </c>
      <c r="B4919" s="257" t="str">
        <v>168000341004</v>
      </c>
      <c r="C4919" s="257" t="str">
        <v>暴龙太阳镜</v>
      </c>
      <c r="D4919" s="257"/>
      <c r="E4919" s="257"/>
      <c r="F4919" s="257" t="str">
        <v>BL7131A63</v>
      </c>
      <c r="G4919" s="231"/>
      <c r="H4919" s="231"/>
      <c r="I4919" s="231"/>
      <c r="J4919" s="231"/>
      <c r="K4919" s="231"/>
      <c r="L4919" s="231"/>
      <c r="M4919" s="231"/>
      <c r="N4919" s="231"/>
      <c r="O4919" s="231"/>
      <c r="P4919" s="231"/>
      <c r="Q4919" s="231"/>
      <c r="R4919" s="231"/>
      <c r="S4919" s="231"/>
      <c r="T4919" s="231"/>
    </row>
    <row r="4920">
      <c r="A4920" s="257" t="str">
        <v>168000350015308</v>
      </c>
      <c r="B4920" s="257" t="str">
        <v>168000350015</v>
      </c>
      <c r="C4920" s="257" t="str">
        <v>坚果星球每日坚果</v>
      </c>
      <c r="D4920" s="257"/>
      <c r="E4920" s="257"/>
      <c r="F4920" s="257" t="str">
        <v>20g*5</v>
      </c>
      <c r="G4920" s="231"/>
      <c r="H4920" s="231"/>
      <c r="I4920" s="231"/>
      <c r="J4920" s="231"/>
      <c r="K4920" s="231"/>
      <c r="L4920" s="231"/>
      <c r="M4920" s="231"/>
      <c r="N4920" s="231"/>
      <c r="O4920" s="231"/>
      <c r="P4920" s="231"/>
      <c r="Q4920" s="231"/>
      <c r="R4920" s="231"/>
      <c r="S4920" s="231"/>
      <c r="T4920" s="231"/>
    </row>
    <row r="4921">
      <c r="A4921" s="257" t="str">
        <v>1180003280022264</v>
      </c>
      <c r="B4921" s="257" t="str">
        <v>118000328002</v>
      </c>
      <c r="C4921" s="257" t="str">
        <v>Z2GO&amp;CO.暖暖安心保温杯</v>
      </c>
      <c r="D4921" s="257"/>
      <c r="E4921" s="257"/>
      <c r="F4921" s="257" t="str">
        <v>颜色:自由白,容量:500ml</v>
      </c>
      <c r="G4921" s="231"/>
      <c r="H4921" s="231"/>
      <c r="I4921" s="231"/>
      <c r="J4921" s="231"/>
      <c r="K4921" s="231"/>
      <c r="L4921" s="231"/>
      <c r="M4921" s="231"/>
      <c r="N4921" s="231"/>
      <c r="O4921" s="231"/>
      <c r="P4921" s="231"/>
      <c r="Q4921" s="231"/>
      <c r="R4921" s="231"/>
      <c r="S4921" s="231"/>
      <c r="T4921" s="231"/>
    </row>
    <row r="4922">
      <c r="A4922" s="257" t="str">
        <v>1180003280022494</v>
      </c>
      <c r="B4922" s="257" t="str">
        <v>118000328002</v>
      </c>
      <c r="C4922" s="257" t="str">
        <v>Z2GO&amp;CO.暖暖安心保温杯</v>
      </c>
      <c r="D4922" s="257"/>
      <c r="E4922" s="257"/>
      <c r="F4922" s="257" t="str">
        <v>颜色:云水蓝,容量:500ml</v>
      </c>
      <c r="G4922" s="231"/>
      <c r="H4922" s="231"/>
      <c r="I4922" s="231"/>
      <c r="J4922" s="231"/>
      <c r="K4922" s="231"/>
      <c r="L4922" s="231"/>
      <c r="M4922" s="231"/>
      <c r="N4922" s="231"/>
      <c r="O4922" s="231"/>
      <c r="P4922" s="231"/>
      <c r="Q4922" s="231"/>
      <c r="R4922" s="231"/>
      <c r="S4922" s="231"/>
      <c r="T4922" s="231"/>
    </row>
    <row r="4923">
      <c r="A4923" s="257" t="str">
        <v>13800037900120310</v>
      </c>
      <c r="B4923" s="257" t="str">
        <v>138000379001</v>
      </c>
      <c r="C4923" s="257" t="str">
        <v>萨和 向野而生木芯香氛蜡烛</v>
      </c>
      <c r="D4923" s="257"/>
      <c r="E4923" s="257"/>
      <c r="F4923" s="257" t="str">
        <v>160g</v>
      </c>
      <c r="G4923" s="231"/>
      <c r="H4923" s="231"/>
      <c r="I4923" s="231"/>
      <c r="J4923" s="231"/>
      <c r="K4923" s="231"/>
      <c r="L4923" s="231"/>
      <c r="M4923" s="231"/>
      <c r="N4923" s="231"/>
      <c r="O4923" s="231"/>
      <c r="P4923" s="231"/>
      <c r="Q4923" s="231"/>
      <c r="R4923" s="231"/>
      <c r="S4923" s="231"/>
      <c r="T4923" s="231"/>
    </row>
    <row r="4924">
      <c r="A4924" s="257" t="str">
        <v>168000356002294</v>
      </c>
      <c r="B4924" s="257" t="str">
        <v>168000356002</v>
      </c>
      <c r="C4924" s="257" t="str">
        <v>MOFT X磁吸手机卡夹支架｜羊皮质感</v>
      </c>
      <c r="D4924" s="257"/>
      <c r="E4924" s="257"/>
      <c r="F4924" s="257" t="str">
        <v>海峡蓝</v>
      </c>
      <c r="G4924" s="231"/>
      <c r="H4924" s="231"/>
      <c r="I4924" s="231"/>
      <c r="J4924" s="231"/>
      <c r="K4924" s="231"/>
      <c r="L4924" s="231"/>
      <c r="M4924" s="231"/>
      <c r="N4924" s="231"/>
      <c r="O4924" s="231"/>
      <c r="P4924" s="231"/>
      <c r="Q4924" s="231"/>
      <c r="R4924" s="231"/>
      <c r="S4924" s="231"/>
      <c r="T4924" s="231"/>
    </row>
    <row r="4925">
      <c r="A4925" s="257" t="str">
        <v>168000356002295</v>
      </c>
      <c r="B4925" s="257" t="str">
        <v>168000356002</v>
      </c>
      <c r="C4925" s="257" t="str">
        <v>MOFT X磁吸手机卡夹支架｜羊皮质感</v>
      </c>
      <c r="D4925" s="257"/>
      <c r="E4925" s="257"/>
      <c r="F4925" s="257" t="str">
        <v>蜜柑黄</v>
      </c>
      <c r="G4925" s="231"/>
      <c r="H4925" s="231"/>
      <c r="I4925" s="231"/>
      <c r="J4925" s="231"/>
      <c r="K4925" s="231"/>
      <c r="L4925" s="231"/>
      <c r="M4925" s="231"/>
      <c r="N4925" s="231"/>
      <c r="O4925" s="231"/>
      <c r="P4925" s="231"/>
      <c r="Q4925" s="231"/>
      <c r="R4925" s="231"/>
      <c r="S4925" s="231"/>
      <c r="T4925" s="231"/>
    </row>
    <row r="4926">
      <c r="A4926" s="257" t="str">
        <v>168000356002296</v>
      </c>
      <c r="B4926" s="257" t="str">
        <v>168000356002</v>
      </c>
      <c r="C4926" s="257" t="str">
        <v>MOFT X磁吸手机卡夹支架｜羊皮质感</v>
      </c>
      <c r="D4926" s="257"/>
      <c r="E4926" s="257"/>
      <c r="F4926" s="257" t="str">
        <v>骑士黑</v>
      </c>
      <c r="G4926" s="231"/>
      <c r="H4926" s="231"/>
      <c r="I4926" s="231"/>
      <c r="J4926" s="231"/>
      <c r="K4926" s="231"/>
      <c r="L4926" s="231"/>
      <c r="M4926" s="231"/>
      <c r="N4926" s="231"/>
      <c r="O4926" s="231"/>
      <c r="P4926" s="231"/>
      <c r="Q4926" s="231"/>
      <c r="R4926" s="231"/>
      <c r="S4926" s="231"/>
      <c r="T4926" s="231"/>
    </row>
    <row r="4927">
      <c r="A4927" s="257" t="str">
        <v>168000356002297</v>
      </c>
      <c r="B4927" s="257" t="str">
        <v>168000356002</v>
      </c>
      <c r="C4927" s="257" t="str">
        <v>MOFT X磁吸手机卡夹支架｜羊皮质感</v>
      </c>
      <c r="D4927" s="257"/>
      <c r="E4927" s="257"/>
      <c r="F4927" s="257" t="str">
        <v>太阳橙</v>
      </c>
      <c r="G4927" s="231"/>
      <c r="H4927" s="231"/>
      <c r="I4927" s="231"/>
      <c r="J4927" s="231"/>
      <c r="K4927" s="231"/>
      <c r="L4927" s="231"/>
      <c r="M4927" s="231"/>
      <c r="N4927" s="231"/>
      <c r="O4927" s="231"/>
      <c r="P4927" s="231"/>
      <c r="Q4927" s="231"/>
      <c r="R4927" s="231"/>
      <c r="S4927" s="231"/>
      <c r="T4927" s="231"/>
    </row>
    <row r="4928">
      <c r="A4928" s="257" t="str">
        <v>168000356002298</v>
      </c>
      <c r="B4928" s="257" t="str">
        <v>168000356002</v>
      </c>
      <c r="C4928" s="257" t="str">
        <v>MOFT X磁吸手机卡夹支架｜羊皮质感</v>
      </c>
      <c r="D4928" s="257"/>
      <c r="E4928" s="257"/>
      <c r="F4928" s="257" t="str">
        <v>月岩灰</v>
      </c>
      <c r="G4928" s="231"/>
      <c r="H4928" s="231"/>
      <c r="I4928" s="231"/>
      <c r="J4928" s="231"/>
      <c r="K4928" s="231"/>
      <c r="L4928" s="231"/>
      <c r="M4928" s="231"/>
      <c r="N4928" s="231"/>
      <c r="O4928" s="231"/>
      <c r="P4928" s="231"/>
      <c r="Q4928" s="231"/>
      <c r="R4928" s="231"/>
      <c r="S4928" s="231"/>
      <c r="T4928" s="231"/>
    </row>
    <row r="4929">
      <c r="A4929" s="257" t="str">
        <v>168000356002299</v>
      </c>
      <c r="B4929" s="257" t="str">
        <v>168000356002</v>
      </c>
      <c r="C4929" s="257" t="str">
        <v>MOFT X磁吸手机卡夹支架｜羊皮质感</v>
      </c>
      <c r="D4929" s="257"/>
      <c r="E4929" s="257"/>
      <c r="F4929" s="257" t="str">
        <v>远峰蓝</v>
      </c>
      <c r="G4929" s="231"/>
      <c r="H4929" s="231"/>
      <c r="I4929" s="231"/>
      <c r="J4929" s="231"/>
      <c r="K4929" s="231"/>
      <c r="L4929" s="231"/>
      <c r="M4929" s="231"/>
      <c r="N4929" s="231"/>
      <c r="O4929" s="231"/>
      <c r="P4929" s="231"/>
      <c r="Q4929" s="231"/>
      <c r="R4929" s="231"/>
      <c r="S4929" s="231"/>
      <c r="T4929" s="231"/>
    </row>
    <row r="4930">
      <c r="A4930" s="257" t="str">
        <v>168000356002300</v>
      </c>
      <c r="B4930" s="257" t="str">
        <v>168000356002</v>
      </c>
      <c r="C4930" s="257" t="str">
        <v>MOFT X磁吸手机卡夹支架｜羊皮质感</v>
      </c>
      <c r="D4930" s="257"/>
      <c r="E4930" s="257"/>
      <c r="F4930" s="257" t="str">
        <v>皮粉色</v>
      </c>
      <c r="G4930" s="231"/>
      <c r="H4930" s="231"/>
      <c r="I4930" s="231"/>
      <c r="J4930" s="231"/>
      <c r="K4930" s="231"/>
      <c r="L4930" s="231"/>
      <c r="M4930" s="231"/>
      <c r="N4930" s="231"/>
      <c r="O4930" s="231"/>
      <c r="P4930" s="231"/>
      <c r="Q4930" s="231"/>
      <c r="R4930" s="231"/>
      <c r="S4930" s="231"/>
      <c r="T4930" s="231"/>
    </row>
    <row r="4931">
      <c r="A4931" s="257" t="str">
        <v>168000395008312</v>
      </c>
      <c r="B4931" s="257" t="str">
        <v>168000395008</v>
      </c>
      <c r="C4931" s="257" t="str">
        <v>KENT肯特天然猪鬃毛按摩梳</v>
      </c>
      <c r="D4931" s="257"/>
      <c r="E4931" s="257"/>
      <c r="F4931" s="257" t="str">
        <v>PF01-2303</v>
      </c>
      <c r="G4931" s="231"/>
      <c r="H4931" s="231"/>
      <c r="I4931" s="231"/>
      <c r="J4931" s="231"/>
      <c r="K4931" s="231"/>
      <c r="L4931" s="231"/>
      <c r="M4931" s="231"/>
      <c r="N4931" s="231"/>
      <c r="O4931" s="231"/>
      <c r="P4931" s="231"/>
      <c r="Q4931" s="231"/>
      <c r="R4931" s="231"/>
      <c r="S4931" s="231"/>
      <c r="T4931" s="231"/>
    </row>
    <row r="4932">
      <c r="A4932" s="257" t="str">
        <v>168000349001118</v>
      </c>
      <c r="B4932" s="257" t="str">
        <v>168000349001</v>
      </c>
      <c r="C4932" s="257" t="str">
        <v>栀子花浴包30g*20包/袋</v>
      </c>
      <c r="D4932" s="257"/>
      <c r="E4932" s="257"/>
      <c r="F4932" s="257" t="str">
        <v>1袋</v>
      </c>
      <c r="G4932" s="231"/>
      <c r="H4932" s="231"/>
      <c r="I4932" s="231"/>
      <c r="J4932" s="231"/>
      <c r="K4932" s="231"/>
      <c r="L4932" s="231"/>
      <c r="M4932" s="231"/>
      <c r="N4932" s="231"/>
      <c r="O4932" s="231"/>
      <c r="P4932" s="231"/>
      <c r="Q4932" s="231"/>
      <c r="R4932" s="231"/>
      <c r="S4932" s="231"/>
      <c r="T4932" s="231"/>
    </row>
    <row r="4933">
      <c r="A4933" s="257" t="str">
        <v>16800036200415</v>
      </c>
      <c r="B4933" s="257" t="str">
        <v>168000362004</v>
      </c>
      <c r="C4933" s="257" t="str">
        <v>earsopen骨聆SS900真无线骨传导蓝牙耳机</v>
      </c>
      <c r="D4933" s="257"/>
      <c r="E4933" s="257"/>
      <c r="F4933" s="257" t="str">
        <v>黑色</v>
      </c>
      <c r="G4933" s="231"/>
      <c r="H4933" s="231"/>
      <c r="I4933" s="231"/>
      <c r="J4933" s="231"/>
      <c r="K4933" s="231"/>
      <c r="L4933" s="231"/>
      <c r="M4933" s="231"/>
      <c r="N4933" s="231"/>
      <c r="O4933" s="231"/>
      <c r="P4933" s="231"/>
      <c r="Q4933" s="231"/>
      <c r="R4933" s="231"/>
      <c r="S4933" s="231"/>
      <c r="T4933" s="231"/>
    </row>
    <row r="4934">
      <c r="A4934" s="257" t="str">
        <v>1680003620049</v>
      </c>
      <c r="B4934" s="257" t="str">
        <v>168000362004</v>
      </c>
      <c r="C4934" s="257" t="str">
        <v>earsopen骨聆SS900真无线骨传导蓝牙耳机</v>
      </c>
      <c r="D4934" s="257"/>
      <c r="E4934" s="257"/>
      <c r="F4934" s="257" t="str">
        <v>白色</v>
      </c>
      <c r="G4934" s="231"/>
      <c r="H4934" s="231"/>
      <c r="I4934" s="231"/>
      <c r="J4934" s="231"/>
      <c r="K4934" s="231"/>
      <c r="L4934" s="231"/>
      <c r="M4934" s="231"/>
      <c r="N4934" s="231"/>
      <c r="O4934" s="231"/>
      <c r="P4934" s="231"/>
      <c r="Q4934" s="231"/>
      <c r="R4934" s="231"/>
      <c r="S4934" s="231"/>
      <c r="T4934" s="231"/>
    </row>
    <row r="4935">
      <c r="A4935" s="257" t="str">
        <v>1680003620043</v>
      </c>
      <c r="B4935" s="257" t="str">
        <v>168000362004</v>
      </c>
      <c r="C4935" s="257" t="str">
        <v>earsopen骨聆SS900真无线骨传导蓝牙耳机</v>
      </c>
      <c r="D4935" s="257"/>
      <c r="E4935" s="257"/>
      <c r="F4935" s="257" t="str">
        <v>粉色</v>
      </c>
      <c r="G4935" s="231"/>
      <c r="H4935" s="231"/>
      <c r="I4935" s="231"/>
      <c r="J4935" s="231"/>
      <c r="K4935" s="231"/>
      <c r="L4935" s="231"/>
      <c r="M4935" s="231"/>
      <c r="N4935" s="231"/>
      <c r="O4935" s="231"/>
      <c r="P4935" s="231"/>
      <c r="Q4935" s="231"/>
      <c r="R4935" s="231"/>
      <c r="S4935" s="231"/>
      <c r="T4935" s="231"/>
    </row>
    <row r="4936">
      <c r="A4936" s="257" t="str">
        <v>1680003620046</v>
      </c>
      <c r="B4936" s="257" t="str">
        <v>168000362004</v>
      </c>
      <c r="C4936" s="257" t="str">
        <v>earsopen骨聆SS900真无线骨传导蓝牙耳机</v>
      </c>
      <c r="D4936" s="257"/>
      <c r="E4936" s="257"/>
      <c r="F4936" s="257" t="str">
        <v>蓝色</v>
      </c>
      <c r="G4936" s="231"/>
      <c r="H4936" s="231"/>
      <c r="I4936" s="231"/>
      <c r="J4936" s="231"/>
      <c r="K4936" s="231"/>
      <c r="L4936" s="231"/>
      <c r="M4936" s="231"/>
      <c r="N4936" s="231"/>
      <c r="O4936" s="231"/>
      <c r="P4936" s="231"/>
      <c r="Q4936" s="231"/>
      <c r="R4936" s="231"/>
      <c r="S4936" s="231"/>
      <c r="T4936" s="231"/>
    </row>
    <row r="4937">
      <c r="A4937" s="257" t="str">
        <v>1680002700081</v>
      </c>
      <c r="B4937" s="257" t="str">
        <v>168000270008</v>
      </c>
      <c r="C4937" s="257" t="str">
        <v>倍轻松智能遥控头部按摩器iDream1169</v>
      </c>
      <c r="D4937" s="257"/>
      <c r="E4937" s="257"/>
      <c r="F4937" s="257" t="str">
        <v>idream1169</v>
      </c>
      <c r="G4937" s="231"/>
      <c r="H4937" s="231"/>
      <c r="I4937" s="231"/>
      <c r="J4937" s="231"/>
      <c r="K4937" s="231"/>
      <c r="L4937" s="231"/>
      <c r="M4937" s="231"/>
      <c r="N4937" s="231"/>
      <c r="O4937" s="231"/>
      <c r="P4937" s="231"/>
      <c r="Q4937" s="231"/>
      <c r="R4937" s="231"/>
      <c r="S4937" s="231"/>
      <c r="T4937" s="231"/>
    </row>
    <row r="4938">
      <c r="A4938" s="257" t="str">
        <v>1680002700091</v>
      </c>
      <c r="B4938" s="257" t="str">
        <v>168000270009</v>
      </c>
      <c r="C4938" s="257" t="str">
        <v>倍轻松空气按摩颈枕颈部按摩器neck 2S</v>
      </c>
      <c r="D4938" s="257"/>
      <c r="E4938" s="257"/>
      <c r="F4938" s="257" t="str">
        <v>neck 2s</v>
      </c>
      <c r="G4938" s="231"/>
      <c r="H4938" s="231"/>
      <c r="I4938" s="231"/>
      <c r="J4938" s="231"/>
      <c r="K4938" s="231"/>
      <c r="L4938" s="231"/>
      <c r="M4938" s="231"/>
      <c r="N4938" s="231"/>
      <c r="O4938" s="231"/>
      <c r="P4938" s="231"/>
      <c r="Q4938" s="231"/>
      <c r="R4938" s="231"/>
      <c r="S4938" s="231"/>
      <c r="T4938" s="231"/>
    </row>
    <row r="4939">
      <c r="A4939" s="257" t="str">
        <v>1680002700101</v>
      </c>
      <c r="B4939" s="257" t="str">
        <v>168000270010</v>
      </c>
      <c r="C4939" s="257" t="str">
        <v>倍轻松夹捏按摩披肩sk-011</v>
      </c>
      <c r="D4939" s="257"/>
      <c r="E4939" s="257"/>
      <c r="F4939" s="257" t="str">
        <v>sk-011</v>
      </c>
      <c r="G4939" s="231"/>
      <c r="H4939" s="231"/>
      <c r="I4939" s="231"/>
      <c r="J4939" s="231"/>
      <c r="K4939" s="231"/>
      <c r="L4939" s="231"/>
      <c r="M4939" s="231"/>
      <c r="N4939" s="231"/>
      <c r="O4939" s="231"/>
      <c r="P4939" s="231"/>
      <c r="Q4939" s="231"/>
      <c r="R4939" s="231"/>
      <c r="S4939" s="231"/>
      <c r="T4939" s="231"/>
    </row>
    <row r="4940">
      <c r="A4940" s="257" t="str">
        <v>1680003950096</v>
      </c>
      <c r="B4940" s="257" t="str">
        <v>168000395009</v>
      </c>
      <c r="C4940" s="257" t="str">
        <v>摩米士Q.LED无线充电台灯-升级版QL1ACN</v>
      </c>
      <c r="D4940" s="257"/>
      <c r="E4940" s="257"/>
      <c r="F4940" s="257" t="str">
        <v>QL1ACN</v>
      </c>
      <c r="G4940" s="231"/>
      <c r="H4940" s="231"/>
      <c r="I4940" s="231"/>
      <c r="J4940" s="231"/>
      <c r="K4940" s="231"/>
      <c r="L4940" s="231"/>
      <c r="M4940" s="231"/>
      <c r="N4940" s="231"/>
      <c r="O4940" s="231"/>
      <c r="P4940" s="231"/>
      <c r="Q4940" s="231"/>
      <c r="R4940" s="231"/>
      <c r="S4940" s="231"/>
      <c r="T4940" s="231"/>
    </row>
    <row r="4941">
      <c r="A4941" s="257" t="str">
        <v>16800036100415</v>
      </c>
      <c r="B4941" s="257" t="str">
        <v>168000361004</v>
      </c>
      <c r="C4941" s="257" t="str">
        <v>摩米士 Q.Mouse Pad无线充电折叠鼠标垫</v>
      </c>
      <c r="D4941" s="257"/>
      <c r="E4941" s="257"/>
      <c r="F4941" s="257" t="str">
        <v>黑色</v>
      </c>
      <c r="G4941" s="231"/>
      <c r="H4941" s="231"/>
      <c r="I4941" s="231"/>
      <c r="J4941" s="231"/>
      <c r="K4941" s="231"/>
      <c r="L4941" s="231"/>
      <c r="M4941" s="231"/>
      <c r="N4941" s="231"/>
      <c r="O4941" s="231"/>
      <c r="P4941" s="231"/>
      <c r="Q4941" s="231"/>
      <c r="R4941" s="231"/>
      <c r="S4941" s="231"/>
      <c r="T4941" s="231"/>
    </row>
    <row r="4942">
      <c r="A4942" s="257" t="str">
        <v>16800036100421</v>
      </c>
      <c r="B4942" s="257" t="str">
        <v>168000361004</v>
      </c>
      <c r="C4942" s="257" t="str">
        <v>摩米士 Q.Mouse Pad无线充电折叠鼠标垫</v>
      </c>
      <c r="D4942" s="257"/>
      <c r="E4942" s="257"/>
      <c r="F4942" s="257" t="str">
        <v>橙红</v>
      </c>
      <c r="G4942" s="231"/>
      <c r="H4942" s="231"/>
      <c r="I4942" s="231"/>
      <c r="J4942" s="231"/>
      <c r="K4942" s="231"/>
      <c r="L4942" s="231"/>
      <c r="M4942" s="231"/>
      <c r="N4942" s="231"/>
      <c r="O4942" s="231"/>
      <c r="P4942" s="231"/>
      <c r="Q4942" s="231"/>
      <c r="R4942" s="231"/>
      <c r="S4942" s="231"/>
      <c r="T4942" s="231"/>
    </row>
    <row r="4943">
      <c r="A4943" s="257" t="str">
        <v>168000395010273</v>
      </c>
      <c r="B4943" s="257" t="str">
        <v>168000395010</v>
      </c>
      <c r="C4943" s="257" t="str">
        <v>西屋车载空气净化器VAW-136</v>
      </c>
      <c r="D4943" s="257"/>
      <c r="E4943" s="257"/>
      <c r="F4943" s="257" t="str">
        <v>VAW-136</v>
      </c>
      <c r="G4943" s="231"/>
      <c r="H4943" s="231"/>
      <c r="I4943" s="231"/>
      <c r="J4943" s="231"/>
      <c r="K4943" s="231"/>
      <c r="L4943" s="231"/>
      <c r="M4943" s="231"/>
      <c r="N4943" s="231"/>
      <c r="O4943" s="231"/>
      <c r="P4943" s="231"/>
      <c r="Q4943" s="231"/>
      <c r="R4943" s="231"/>
      <c r="S4943" s="231"/>
      <c r="T4943" s="231"/>
    </row>
    <row r="4944">
      <c r="A4944" s="257" t="str">
        <v>1680003560031</v>
      </c>
      <c r="B4944" s="257" t="str">
        <v>168000356003</v>
      </c>
      <c r="C4944" s="257" t="str">
        <v>霍尼韦尔重力感应自动车载支架HZX11</v>
      </c>
      <c r="D4944" s="257"/>
      <c r="E4944" s="257"/>
      <c r="F4944" s="257" t="str">
        <v>HZX11</v>
      </c>
      <c r="G4944" s="231"/>
      <c r="H4944" s="231"/>
      <c r="I4944" s="231"/>
      <c r="J4944" s="231"/>
      <c r="K4944" s="231"/>
      <c r="L4944" s="231"/>
      <c r="M4944" s="231"/>
      <c r="N4944" s="231"/>
      <c r="O4944" s="231"/>
      <c r="P4944" s="231"/>
      <c r="Q4944" s="231"/>
      <c r="R4944" s="231"/>
      <c r="S4944" s="231"/>
      <c r="T4944" s="231"/>
    </row>
    <row r="4945">
      <c r="A4945" s="257" t="str">
        <v>1680002920039</v>
      </c>
      <c r="B4945" s="257" t="str">
        <v>168000292003</v>
      </c>
      <c r="C4945" s="257" t="str">
        <v>美的电风扇FSA30YB</v>
      </c>
      <c r="D4945" s="257"/>
      <c r="E4945" s="257"/>
      <c r="F4945" s="257" t="str">
        <v>FSA30YB</v>
      </c>
      <c r="G4945" s="231"/>
      <c r="H4945" s="231"/>
      <c r="I4945" s="231"/>
      <c r="J4945" s="231"/>
      <c r="K4945" s="231"/>
      <c r="L4945" s="231"/>
      <c r="M4945" s="231"/>
      <c r="N4945" s="231"/>
      <c r="O4945" s="231"/>
      <c r="P4945" s="231"/>
      <c r="Q4945" s="231"/>
      <c r="R4945" s="231"/>
      <c r="S4945" s="231"/>
      <c r="T4945" s="231"/>
    </row>
    <row r="4946">
      <c r="A4946" s="257" t="str">
        <v>16800039501136</v>
      </c>
      <c r="B4946" s="257" t="str">
        <v>168000395011</v>
      </c>
      <c r="C4946" s="257" t="str">
        <v>何大屋时尚羽毛球拍HDW1310</v>
      </c>
      <c r="D4946" s="257"/>
      <c r="E4946" s="257"/>
      <c r="F4946" s="257" t="str">
        <v>HDW1310</v>
      </c>
      <c r="G4946" s="231"/>
      <c r="H4946" s="231"/>
      <c r="I4946" s="231"/>
      <c r="J4946" s="231"/>
      <c r="K4946" s="231"/>
      <c r="L4946" s="231"/>
      <c r="M4946" s="231"/>
      <c r="N4946" s="231"/>
      <c r="O4946" s="231"/>
      <c r="P4946" s="231"/>
      <c r="Q4946" s="231"/>
      <c r="R4946" s="231"/>
      <c r="S4946" s="231"/>
      <c r="T4946" s="231"/>
    </row>
    <row r="4947">
      <c r="A4947" s="257" t="str">
        <v>16800039501231</v>
      </c>
      <c r="B4947" s="257" t="str">
        <v>168000395012</v>
      </c>
      <c r="C4947" s="257" t="str">
        <v>何大屋悠闲时光4件套</v>
      </c>
      <c r="D4947" s="257"/>
      <c r="E4947" s="257"/>
      <c r="F4947" s="257" t="str">
        <v>HDW1507</v>
      </c>
      <c r="G4947" s="231"/>
      <c r="H4947" s="231"/>
      <c r="I4947" s="231"/>
      <c r="J4947" s="231"/>
      <c r="K4947" s="231"/>
      <c r="L4947" s="231"/>
      <c r="M4947" s="231"/>
      <c r="N4947" s="231"/>
      <c r="O4947" s="231"/>
      <c r="P4947" s="231"/>
      <c r="Q4947" s="231"/>
      <c r="R4947" s="231"/>
      <c r="S4947" s="231"/>
      <c r="T4947" s="231"/>
    </row>
    <row r="4948">
      <c r="A4948" s="257" t="str">
        <v>168000184010050011</v>
      </c>
      <c r="B4948" s="257" t="str">
        <v>16800018401005001</v>
      </c>
      <c r="C4948" s="257" t="str">
        <v>何大屋潇洒人生手抛帐篷</v>
      </c>
      <c r="D4948" s="257"/>
      <c r="E4948" s="257"/>
      <c r="F4948" s="257" t="str">
        <v>HDW1502</v>
      </c>
      <c r="G4948" s="231"/>
      <c r="H4948" s="231"/>
      <c r="I4948" s="231"/>
      <c r="J4948" s="231"/>
      <c r="K4948" s="231"/>
      <c r="L4948" s="231"/>
      <c r="M4948" s="231"/>
      <c r="N4948" s="231"/>
      <c r="O4948" s="231"/>
      <c r="P4948" s="231"/>
      <c r="Q4948" s="231"/>
      <c r="R4948" s="231"/>
      <c r="S4948" s="231"/>
      <c r="T4948" s="231"/>
    </row>
    <row r="4949">
      <c r="A4949" s="257" t="str">
        <v>16800039501322</v>
      </c>
      <c r="B4949" s="257" t="str">
        <v>168000395013</v>
      </c>
      <c r="C4949" s="257" t="str">
        <v>何大屋5号足球</v>
      </c>
      <c r="D4949" s="257"/>
      <c r="E4949" s="257"/>
      <c r="F4949" s="257" t="str">
        <v>HDW1725</v>
      </c>
      <c r="G4949" s="231"/>
      <c r="H4949" s="231"/>
      <c r="I4949" s="231"/>
      <c r="J4949" s="231"/>
      <c r="K4949" s="231"/>
      <c r="L4949" s="231"/>
      <c r="M4949" s="231"/>
      <c r="N4949" s="231"/>
      <c r="O4949" s="231"/>
      <c r="P4949" s="231"/>
      <c r="Q4949" s="231"/>
      <c r="R4949" s="231"/>
      <c r="S4949" s="231"/>
      <c r="T4949" s="231"/>
    </row>
    <row r="4950">
      <c r="A4950" s="257" t="str">
        <v>16800039501422</v>
      </c>
      <c r="B4950" s="257" t="str">
        <v>168000395014</v>
      </c>
      <c r="C4950" s="257" t="str">
        <v>何大屋智能计数跳绳</v>
      </c>
      <c r="D4950" s="257"/>
      <c r="E4950" s="257"/>
      <c r="F4950" s="257" t="str">
        <v>HDW1709</v>
      </c>
      <c r="G4950" s="231"/>
      <c r="H4950" s="231"/>
      <c r="I4950" s="231"/>
      <c r="J4950" s="231"/>
      <c r="K4950" s="231"/>
      <c r="L4950" s="231"/>
      <c r="M4950" s="231"/>
      <c r="N4950" s="231"/>
      <c r="O4950" s="231"/>
      <c r="P4950" s="231"/>
      <c r="Q4950" s="231"/>
      <c r="R4950" s="231"/>
      <c r="S4950" s="231"/>
      <c r="T4950" s="231"/>
    </row>
    <row r="4951">
      <c r="A4951" s="257" t="str">
        <v>1680001840100600122</v>
      </c>
      <c r="B4951" s="257" t="str">
        <v>16800018401006001</v>
      </c>
      <c r="C4951" s="257" t="str">
        <v>洛克猩球折叠收纳箱</v>
      </c>
      <c r="D4951" s="257"/>
      <c r="E4951" s="257"/>
      <c r="F4951" s="257" t="str">
        <v>RACT001</v>
      </c>
      <c r="G4951" s="231"/>
      <c r="H4951" s="231"/>
      <c r="I4951" s="231"/>
      <c r="J4951" s="231"/>
      <c r="K4951" s="231"/>
      <c r="L4951" s="231"/>
      <c r="M4951" s="231"/>
      <c r="N4951" s="231"/>
      <c r="O4951" s="231"/>
      <c r="P4951" s="231"/>
      <c r="Q4951" s="231"/>
      <c r="R4951" s="231"/>
      <c r="S4951" s="231"/>
      <c r="T4951" s="231"/>
    </row>
    <row r="4952">
      <c r="A4952" s="257" t="str">
        <v>1680001840100700122</v>
      </c>
      <c r="B4952" s="257" t="str">
        <v>16800018401007001</v>
      </c>
      <c r="C4952" s="257" t="str">
        <v>洛克猩球折叠露营车（5寸窄轮）</v>
      </c>
      <c r="D4952" s="257"/>
      <c r="E4952" s="257"/>
      <c r="F4952" s="257" t="str">
        <v>RAW0005</v>
      </c>
      <c r="G4952" s="231"/>
      <c r="H4952" s="231"/>
      <c r="I4952" s="231"/>
      <c r="J4952" s="231"/>
      <c r="K4952" s="231"/>
      <c r="L4952" s="231"/>
      <c r="M4952" s="231"/>
      <c r="N4952" s="231"/>
      <c r="O4952" s="231"/>
      <c r="P4952" s="231"/>
      <c r="Q4952" s="231"/>
      <c r="R4952" s="231"/>
      <c r="S4952" s="231"/>
      <c r="T4952" s="231"/>
    </row>
    <row r="4953">
      <c r="A4953" s="257" t="str">
        <v>1680001840100800122</v>
      </c>
      <c r="B4953" s="257" t="str">
        <v>16800018401008001</v>
      </c>
      <c r="C4953" s="257" t="str">
        <v>洛克猩球保温箱</v>
      </c>
      <c r="D4953" s="257"/>
      <c r="E4953" s="257"/>
      <c r="F4953" s="257" t="str">
        <v>RACT003</v>
      </c>
      <c r="G4953" s="231"/>
      <c r="H4953" s="231"/>
      <c r="I4953" s="231"/>
      <c r="J4953" s="231"/>
      <c r="K4953" s="231"/>
      <c r="L4953" s="231"/>
      <c r="M4953" s="231"/>
      <c r="N4953" s="231"/>
      <c r="O4953" s="231"/>
      <c r="P4953" s="231"/>
      <c r="Q4953" s="231"/>
      <c r="R4953" s="231"/>
      <c r="S4953" s="231"/>
      <c r="T4953" s="231"/>
    </row>
    <row r="4954">
      <c r="A4954" s="257" t="str">
        <v>16800030600122</v>
      </c>
      <c r="B4954" s="257" t="str">
        <v>168000306001</v>
      </c>
      <c r="C4954" s="257" t="str">
        <v>洛克猩球克米特椅</v>
      </c>
      <c r="D4954" s="257"/>
      <c r="E4954" s="257"/>
      <c r="F4954" s="257" t="str">
        <v>RAC0003</v>
      </c>
      <c r="G4954" s="231"/>
      <c r="H4954" s="231"/>
      <c r="I4954" s="231"/>
      <c r="J4954" s="231"/>
      <c r="K4954" s="231"/>
      <c r="L4954" s="231"/>
      <c r="M4954" s="231"/>
      <c r="N4954" s="231"/>
      <c r="O4954" s="231"/>
      <c r="P4954" s="231"/>
      <c r="Q4954" s="231"/>
      <c r="R4954" s="231"/>
      <c r="S4954" s="231"/>
      <c r="T4954" s="231"/>
    </row>
    <row r="4955">
      <c r="A4955" s="257" t="str">
        <v>16800036500922</v>
      </c>
      <c r="B4955" s="257" t="str">
        <v>168000365009</v>
      </c>
      <c r="C4955" s="257" t="str">
        <v>铭塔百变进阶积木</v>
      </c>
      <c r="D4955" s="257"/>
      <c r="E4955" s="257"/>
      <c r="F4955" s="257" t="str">
        <v>MT5010-1</v>
      </c>
      <c r="G4955" s="231"/>
      <c r="H4955" s="231"/>
      <c r="I4955" s="231"/>
      <c r="J4955" s="231"/>
      <c r="K4955" s="231"/>
      <c r="L4955" s="231"/>
      <c r="M4955" s="231"/>
      <c r="N4955" s="231"/>
      <c r="O4955" s="231"/>
      <c r="P4955" s="231"/>
      <c r="Q4955" s="231"/>
      <c r="R4955" s="231"/>
      <c r="S4955" s="231"/>
      <c r="T4955" s="231"/>
    </row>
    <row r="4956">
      <c r="A4956" s="257" t="str">
        <v>1680003690071</v>
      </c>
      <c r="B4956" s="257" t="str">
        <v>168000369007</v>
      </c>
      <c r="C4956" s="257" t="str">
        <v>铭塔太空立体迷宫</v>
      </c>
      <c r="D4956" s="257"/>
      <c r="E4956" s="257"/>
      <c r="F4956" s="257" t="str">
        <v>MT8337</v>
      </c>
      <c r="G4956" s="231"/>
      <c r="H4956" s="231"/>
      <c r="I4956" s="231"/>
      <c r="J4956" s="231"/>
      <c r="K4956" s="231"/>
      <c r="L4956" s="231"/>
      <c r="M4956" s="231"/>
      <c r="N4956" s="231"/>
      <c r="O4956" s="231"/>
      <c r="P4956" s="231"/>
      <c r="Q4956" s="231"/>
      <c r="R4956" s="231"/>
      <c r="S4956" s="231"/>
      <c r="T4956" s="231"/>
    </row>
    <row r="4957">
      <c r="A4957" s="257" t="str">
        <v>1680003690081</v>
      </c>
      <c r="B4957" s="257" t="str">
        <v>168000369008</v>
      </c>
      <c r="C4957" s="257" t="str">
        <v>铭塔大电动发声轨道火车</v>
      </c>
      <c r="D4957" s="257"/>
      <c r="E4957" s="257"/>
      <c r="F4957" s="257" t="str">
        <v>MT8320</v>
      </c>
      <c r="G4957" s="231"/>
      <c r="H4957" s="231"/>
      <c r="I4957" s="231"/>
      <c r="J4957" s="231"/>
      <c r="K4957" s="231"/>
      <c r="L4957" s="231"/>
      <c r="M4957" s="231"/>
      <c r="N4957" s="231"/>
      <c r="O4957" s="231"/>
      <c r="P4957" s="231"/>
      <c r="Q4957" s="231"/>
      <c r="R4957" s="231"/>
      <c r="S4957" s="231"/>
      <c r="T4957" s="231"/>
    </row>
    <row r="4958">
      <c r="A4958" s="257" t="str">
        <v>1680002950051</v>
      </c>
      <c r="B4958" s="257" t="str">
        <v>168000295005</v>
      </c>
      <c r="C4958" s="257" t="str">
        <v>添可无线智能地面清洗机 iFloor SE</v>
      </c>
      <c r="D4958" s="257"/>
      <c r="E4958" s="257"/>
      <c r="F4958" s="257" t="str">
        <v>iFloor SE</v>
      </c>
      <c r="G4958" s="231"/>
      <c r="H4958" s="231"/>
      <c r="I4958" s="231"/>
      <c r="J4958" s="231"/>
      <c r="K4958" s="231"/>
      <c r="L4958" s="231"/>
      <c r="M4958" s="231"/>
      <c r="N4958" s="231"/>
      <c r="O4958" s="231"/>
      <c r="P4958" s="231"/>
      <c r="Q4958" s="231"/>
      <c r="R4958" s="231"/>
      <c r="S4958" s="231"/>
      <c r="T4958" s="231"/>
    </row>
    <row r="4959">
      <c r="A4959" s="257" t="str">
        <v>11800033500215</v>
      </c>
      <c r="B4959" s="257" t="str">
        <v>118000335002</v>
      </c>
      <c r="C4959" s="257" t="str">
        <v>Z2GO&amp;CO. 多功能轻量双肩包 ATAT定制版</v>
      </c>
      <c r="D4959" s="257"/>
      <c r="E4959" s="257"/>
      <c r="F4959" s="257" t="str">
        <v>颜色:黑色</v>
      </c>
      <c r="G4959" s="231"/>
      <c r="H4959" s="231"/>
      <c r="I4959" s="231"/>
      <c r="J4959" s="231"/>
      <c r="K4959" s="231"/>
      <c r="L4959" s="231"/>
      <c r="M4959" s="231"/>
      <c r="N4959" s="231"/>
      <c r="O4959" s="231"/>
      <c r="P4959" s="231"/>
      <c r="Q4959" s="231"/>
      <c r="R4959" s="231"/>
      <c r="S4959" s="231"/>
      <c r="T4959" s="231"/>
    </row>
    <row r="4960">
      <c r="A4960" s="257" t="str">
        <v>12800026901330121</v>
      </c>
      <c r="B4960" s="257" t="str">
        <v>128000269013</v>
      </c>
      <c r="C4960" s="257" t="str">
        <v>亚朵星球深睡记忆枕升级款2.0 枕芯（非卖品）</v>
      </c>
      <c r="D4960" s="257"/>
      <c r="E4960" s="257"/>
      <c r="F4960" s="257" t="str">
        <v>颜色:酒店展示款,尺寸:70*42*10cm,酒店展示款,普通系列,70*42*10cm</v>
      </c>
      <c r="G4960" s="231"/>
      <c r="H4960" s="231"/>
      <c r="I4960" s="231"/>
      <c r="J4960" s="231"/>
      <c r="K4960" s="231"/>
      <c r="L4960" s="231"/>
      <c r="M4960" s="231"/>
      <c r="N4960" s="231"/>
      <c r="O4960" s="231"/>
      <c r="P4960" s="231"/>
      <c r="Q4960" s="231"/>
      <c r="R4960" s="231"/>
      <c r="S4960" s="231"/>
      <c r="T4960" s="231"/>
    </row>
    <row r="4961">
      <c r="A4961" s="257" t="str">
        <v>16800023700200115</v>
      </c>
      <c r="B4961" s="257" t="str">
        <v>168000237002001</v>
      </c>
      <c r="C4961" s="257" t="str">
        <v>华为HUAWEI WATCH FIT 2 黑色</v>
      </c>
      <c r="D4961" s="257"/>
      <c r="E4961" s="257"/>
      <c r="F4961" s="257" t="str">
        <v>黑色</v>
      </c>
      <c r="G4961" s="231"/>
      <c r="H4961" s="231"/>
      <c r="I4961" s="231"/>
      <c r="J4961" s="231"/>
      <c r="K4961" s="231"/>
      <c r="L4961" s="231"/>
      <c r="M4961" s="231"/>
      <c r="N4961" s="231"/>
      <c r="O4961" s="231"/>
      <c r="P4961" s="231"/>
      <c r="Q4961" s="231"/>
      <c r="R4961" s="231"/>
      <c r="S4961" s="231"/>
      <c r="T4961" s="231"/>
    </row>
    <row r="4962">
      <c r="A4962" s="257" t="str">
        <v>118000276001134</v>
      </c>
      <c r="B4962" s="257" t="str">
        <v>118000276001</v>
      </c>
      <c r="C4962" s="257" t="str">
        <v>Z2GO&amp;CO.×参半 益生菌漱口水（绿茶）</v>
      </c>
      <c r="D4962" s="257"/>
      <c r="E4962" s="257"/>
      <c r="F4962" s="257" t="str">
        <v>规格:20条/盒</v>
      </c>
      <c r="G4962" s="231"/>
      <c r="H4962" s="231"/>
      <c r="I4962" s="231"/>
      <c r="J4962" s="231"/>
      <c r="K4962" s="231"/>
      <c r="L4962" s="231"/>
      <c r="M4962" s="231"/>
      <c r="N4962" s="231"/>
      <c r="O4962" s="231"/>
      <c r="P4962" s="231"/>
      <c r="Q4962" s="231"/>
      <c r="R4962" s="231"/>
      <c r="S4962" s="231"/>
      <c r="T4962" s="231"/>
    </row>
    <row r="4963">
      <c r="A4963" s="257" t="str">
        <v>138000381002313</v>
      </c>
      <c r="B4963" s="257" t="str">
        <v>138000381002</v>
      </c>
      <c r="C4963" s="257" t="str">
        <v>萨和向野而生香水随行套装</v>
      </c>
      <c r="D4963" s="257"/>
      <c r="E4963" s="257"/>
      <c r="F4963" s="257" t="str">
        <v>旅行装</v>
      </c>
      <c r="G4963" s="231"/>
      <c r="H4963" s="231"/>
      <c r="I4963" s="231"/>
      <c r="J4963" s="231"/>
      <c r="K4963" s="231"/>
      <c r="L4963" s="231"/>
      <c r="M4963" s="231"/>
      <c r="N4963" s="231"/>
      <c r="O4963" s="231"/>
      <c r="P4963" s="231"/>
      <c r="Q4963" s="231"/>
      <c r="R4963" s="231"/>
      <c r="S4963" s="231"/>
      <c r="T4963" s="231"/>
    </row>
    <row r="4964">
      <c r="A4964" s="257" t="str">
        <v>118000292002226</v>
      </c>
      <c r="B4964" s="257" t="str">
        <v>118000292002</v>
      </c>
      <c r="C4964" s="257" t="str">
        <v>Z2GO&amp;CO.轻行挂脖风扇</v>
      </c>
      <c r="D4964" s="257"/>
      <c r="E4964" s="257"/>
      <c r="F4964" s="257" t="str">
        <v>颜色:自由白</v>
      </c>
      <c r="G4964" s="231"/>
      <c r="H4964" s="231"/>
      <c r="I4964" s="231"/>
      <c r="J4964" s="231"/>
      <c r="K4964" s="231"/>
      <c r="L4964" s="231"/>
      <c r="M4964" s="231"/>
      <c r="N4964" s="231"/>
      <c r="O4964" s="231"/>
      <c r="P4964" s="231"/>
      <c r="Q4964" s="231"/>
      <c r="R4964" s="231"/>
      <c r="S4964" s="231"/>
      <c r="T4964" s="231"/>
    </row>
    <row r="4965">
      <c r="A4965" s="257" t="str">
        <v>1110200101230</v>
      </c>
      <c r="B4965" s="257" t="str">
        <v>11102001012</v>
      </c>
      <c r="C4965" s="257" t="str">
        <v>Z2GO&amp;CO.轻行挂脖风扇 包装辅料</v>
      </c>
      <c r="D4965" s="257"/>
      <c r="E4965" s="257"/>
      <c r="F4965" s="257" t="str">
        <v>默认</v>
      </c>
      <c r="G4965" s="231"/>
      <c r="H4965" s="231"/>
      <c r="I4965" s="231"/>
      <c r="J4965" s="231"/>
      <c r="K4965" s="231"/>
      <c r="L4965" s="231"/>
      <c r="M4965" s="231"/>
      <c r="N4965" s="231"/>
      <c r="O4965" s="231"/>
      <c r="P4965" s="231"/>
      <c r="Q4965" s="231"/>
      <c r="R4965" s="231"/>
      <c r="S4965" s="231"/>
      <c r="T4965" s="231"/>
    </row>
    <row r="4966">
      <c r="A4966" s="257" t="str">
        <v>1680002420010016</v>
      </c>
      <c r="B4966" s="257" t="str">
        <v>168000242001001</v>
      </c>
      <c r="C4966" s="257" t="str">
        <v>BASA清洁套装</v>
      </c>
      <c r="D4966" s="257"/>
      <c r="E4966" s="257"/>
      <c r="F4966" s="257" t="str">
        <v>蓝色</v>
      </c>
      <c r="G4966" s="231"/>
      <c r="H4966" s="231"/>
      <c r="I4966" s="231"/>
      <c r="J4966" s="231"/>
      <c r="K4966" s="231"/>
      <c r="L4966" s="231"/>
      <c r="M4966" s="231"/>
      <c r="N4966" s="231"/>
      <c r="O4966" s="231"/>
      <c r="P4966" s="231"/>
      <c r="Q4966" s="231"/>
      <c r="R4966" s="231"/>
      <c r="S4966" s="231"/>
      <c r="T4966" s="231"/>
    </row>
    <row r="4967">
      <c r="A4967" s="257" t="str">
        <v>1680002420010013</v>
      </c>
      <c r="B4967" s="257" t="str">
        <v>168000242001001</v>
      </c>
      <c r="C4967" s="257" t="str">
        <v>BASA清洁套装</v>
      </c>
      <c r="D4967" s="257"/>
      <c r="E4967" s="257"/>
      <c r="F4967" s="257" t="str">
        <v>粉色</v>
      </c>
      <c r="G4967" s="231"/>
      <c r="H4967" s="231"/>
      <c r="I4967" s="231"/>
      <c r="J4967" s="231"/>
      <c r="K4967" s="231"/>
      <c r="L4967" s="231"/>
      <c r="M4967" s="231"/>
      <c r="N4967" s="231"/>
      <c r="O4967" s="231"/>
      <c r="P4967" s="231"/>
      <c r="Q4967" s="231"/>
      <c r="R4967" s="231"/>
      <c r="S4967" s="231"/>
      <c r="T4967" s="231"/>
    </row>
    <row r="4968">
      <c r="A4968" s="257" t="str">
        <v>1680002420010029</v>
      </c>
      <c r="B4968" s="257" t="str">
        <v>168000242001002</v>
      </c>
      <c r="C4968" s="257" t="str">
        <v>BASA消毒宝</v>
      </c>
      <c r="D4968" s="257"/>
      <c r="E4968" s="257"/>
      <c r="F4968" s="257" t="str">
        <v>白色</v>
      </c>
      <c r="G4968" s="231"/>
      <c r="H4968" s="231"/>
      <c r="I4968" s="231"/>
      <c r="J4968" s="231"/>
      <c r="K4968" s="231"/>
      <c r="L4968" s="231"/>
      <c r="M4968" s="231"/>
      <c r="N4968" s="231"/>
      <c r="O4968" s="231"/>
      <c r="P4968" s="231"/>
      <c r="Q4968" s="231"/>
      <c r="R4968" s="231"/>
      <c r="S4968" s="231"/>
      <c r="T4968" s="231"/>
    </row>
    <row r="4969">
      <c r="A4969" s="257" t="str">
        <v>168000202001001314</v>
      </c>
      <c r="B4969" s="257" t="str">
        <v>168000202001001</v>
      </c>
      <c r="C4969" s="257" t="str">
        <v>林清轩山茶花精华油小皇瓶</v>
      </c>
      <c r="D4969" s="257"/>
      <c r="E4969" s="257"/>
      <c r="F4969" s="257" t="str">
        <v>15ml</v>
      </c>
      <c r="G4969" s="231"/>
      <c r="H4969" s="231"/>
      <c r="I4969" s="231"/>
      <c r="J4969" s="231"/>
      <c r="K4969" s="231"/>
      <c r="L4969" s="231"/>
      <c r="M4969" s="231"/>
      <c r="N4969" s="231"/>
      <c r="O4969" s="231"/>
      <c r="P4969" s="231"/>
      <c r="Q4969" s="231"/>
      <c r="R4969" s="231"/>
      <c r="S4969" s="231"/>
      <c r="T4969" s="231"/>
    </row>
    <row r="4970">
      <c r="A4970" s="257" t="str">
        <v>16800020200100187</v>
      </c>
      <c r="B4970" s="257" t="str">
        <v>168000202001001</v>
      </c>
      <c r="C4970" s="257" t="str">
        <v>林清轩山茶花精华油小皇瓶</v>
      </c>
      <c r="D4970" s="257"/>
      <c r="E4970" s="257"/>
      <c r="F4970" s="257" t="str">
        <v>30ml</v>
      </c>
      <c r="G4970" s="231"/>
      <c r="H4970" s="231"/>
      <c r="I4970" s="231"/>
      <c r="J4970" s="231"/>
      <c r="K4970" s="231"/>
      <c r="L4970" s="231"/>
      <c r="M4970" s="231"/>
      <c r="N4970" s="231"/>
      <c r="O4970" s="231"/>
      <c r="P4970" s="231"/>
      <c r="Q4970" s="231"/>
      <c r="R4970" s="231"/>
      <c r="S4970" s="231"/>
      <c r="T4970" s="231"/>
    </row>
    <row r="4971">
      <c r="A4971" s="257" t="str">
        <v>168000350016315</v>
      </c>
      <c r="B4971" s="257" t="str">
        <v>168000350016</v>
      </c>
      <c r="C4971" s="257" t="str">
        <v>金燕耳银耳冲泡即食羹</v>
      </c>
      <c r="D4971" s="257"/>
      <c r="E4971" s="257"/>
      <c r="F4971" s="257" t="str">
        <v>80g</v>
      </c>
      <c r="G4971" s="231"/>
      <c r="H4971" s="231"/>
      <c r="I4971" s="231"/>
      <c r="J4971" s="231"/>
      <c r="K4971" s="231"/>
      <c r="L4971" s="231"/>
      <c r="M4971" s="231"/>
      <c r="N4971" s="231"/>
      <c r="O4971" s="231"/>
      <c r="P4971" s="231"/>
      <c r="Q4971" s="231"/>
      <c r="R4971" s="231"/>
      <c r="S4971" s="231"/>
      <c r="T4971" s="231"/>
    </row>
    <row r="4972">
      <c r="A4972" s="257" t="str">
        <v>16800036900915</v>
      </c>
      <c r="B4972" s="257" t="str">
        <v>168000369009</v>
      </c>
      <c r="C4972" s="257" t="str">
        <v>音乐密码智能电子钢琴</v>
      </c>
      <c r="D4972" s="257"/>
      <c r="E4972" s="257"/>
      <c r="F4972" s="257" t="str">
        <v>黑</v>
      </c>
      <c r="G4972" s="231"/>
      <c r="H4972" s="231"/>
      <c r="I4972" s="231"/>
      <c r="J4972" s="231"/>
      <c r="K4972" s="231"/>
      <c r="L4972" s="231"/>
      <c r="M4972" s="231"/>
      <c r="N4972" s="231"/>
      <c r="O4972" s="231"/>
      <c r="P4972" s="231"/>
      <c r="Q4972" s="231"/>
      <c r="R4972" s="231"/>
      <c r="S4972" s="231"/>
      <c r="T4972" s="231"/>
    </row>
    <row r="4973">
      <c r="A4973" s="257" t="str">
        <v>16800036901015</v>
      </c>
      <c r="B4973" s="257" t="str">
        <v>168000369010</v>
      </c>
      <c r="C4973" s="257" t="str">
        <v>音乐密码智能电子钢琴（定制琴盒）</v>
      </c>
      <c r="D4973" s="257"/>
      <c r="E4973" s="257"/>
      <c r="F4973" s="257" t="str">
        <v>黑</v>
      </c>
      <c r="G4973" s="231"/>
      <c r="H4973" s="231"/>
      <c r="I4973" s="231"/>
      <c r="J4973" s="231"/>
      <c r="K4973" s="231"/>
      <c r="L4973" s="231"/>
      <c r="M4973" s="231"/>
      <c r="N4973" s="231"/>
      <c r="O4973" s="231"/>
      <c r="P4973" s="231"/>
      <c r="Q4973" s="231"/>
      <c r="R4973" s="231"/>
      <c r="S4973" s="231"/>
      <c r="T4973" s="231"/>
    </row>
    <row r="4974">
      <c r="A4974" s="257" t="str">
        <v>1680003690109</v>
      </c>
      <c r="B4974" s="257" t="str">
        <v>168000369010</v>
      </c>
      <c r="C4974" s="257" t="str">
        <v>音乐密码智能电子钢琴（定制琴盒）</v>
      </c>
      <c r="D4974" s="257"/>
      <c r="E4974" s="257"/>
      <c r="F4974" s="257" t="str">
        <v>白</v>
      </c>
      <c r="G4974" s="231"/>
      <c r="H4974" s="231"/>
      <c r="I4974" s="231"/>
      <c r="J4974" s="231"/>
      <c r="K4974" s="231"/>
      <c r="L4974" s="231"/>
      <c r="M4974" s="231"/>
      <c r="N4974" s="231"/>
      <c r="O4974" s="231"/>
      <c r="P4974" s="231"/>
      <c r="Q4974" s="231"/>
      <c r="R4974" s="231"/>
      <c r="S4974" s="231"/>
      <c r="T4974" s="231"/>
    </row>
    <row r="4975">
      <c r="A4975" s="257" t="str">
        <v>16800036200515</v>
      </c>
      <c r="B4975" s="257" t="str">
        <v>168000362005</v>
      </c>
      <c r="C4975" s="257" t="str">
        <v>cleer ARC 开放式不入耳无线蓝牙耳机</v>
      </c>
      <c r="D4975" s="257"/>
      <c r="E4975" s="257"/>
      <c r="F4975" s="257" t="str">
        <v>黑色</v>
      </c>
      <c r="G4975" s="231"/>
      <c r="H4975" s="231"/>
      <c r="I4975" s="231"/>
      <c r="J4975" s="231"/>
      <c r="K4975" s="231"/>
      <c r="L4975" s="231"/>
      <c r="M4975" s="231"/>
      <c r="N4975" s="231"/>
      <c r="O4975" s="231"/>
      <c r="P4975" s="231"/>
      <c r="Q4975" s="231"/>
      <c r="R4975" s="231"/>
      <c r="S4975" s="231"/>
      <c r="T4975" s="231"/>
    </row>
    <row r="4976">
      <c r="A4976" s="257" t="str">
        <v>1680003620056</v>
      </c>
      <c r="B4976" s="257" t="str">
        <v>168000362005</v>
      </c>
      <c r="C4976" s="257" t="str">
        <v>cleer ARC 开放式不入耳无线蓝牙耳机</v>
      </c>
      <c r="D4976" s="257"/>
      <c r="E4976" s="257"/>
      <c r="F4976" s="257" t="str">
        <v>蓝色</v>
      </c>
      <c r="G4976" s="231"/>
      <c r="H4976" s="231"/>
      <c r="I4976" s="231"/>
      <c r="J4976" s="231"/>
      <c r="K4976" s="231"/>
      <c r="L4976" s="231"/>
      <c r="M4976" s="231"/>
      <c r="N4976" s="231"/>
      <c r="O4976" s="231"/>
      <c r="P4976" s="231"/>
      <c r="Q4976" s="231"/>
      <c r="R4976" s="231"/>
      <c r="S4976" s="231"/>
      <c r="T4976" s="231"/>
    </row>
    <row r="4977">
      <c r="A4977" s="257" t="str">
        <v>16800036200510</v>
      </c>
      <c r="B4977" s="257" t="str">
        <v>168000362005</v>
      </c>
      <c r="C4977" s="257" t="str">
        <v>cleer ARC 开放式不入耳无线蓝牙耳机</v>
      </c>
      <c r="D4977" s="257"/>
      <c r="E4977" s="257"/>
      <c r="F4977" s="257" t="str">
        <v>灰色</v>
      </c>
      <c r="G4977" s="231"/>
      <c r="H4977" s="231"/>
      <c r="I4977" s="231"/>
      <c r="J4977" s="231"/>
      <c r="K4977" s="231"/>
      <c r="L4977" s="231"/>
      <c r="M4977" s="231"/>
      <c r="N4977" s="231"/>
      <c r="O4977" s="231"/>
      <c r="P4977" s="231"/>
      <c r="Q4977" s="231"/>
      <c r="R4977" s="231"/>
      <c r="S4977" s="231"/>
      <c r="T4977" s="231"/>
    </row>
    <row r="4978">
      <c r="A4978" s="257" t="str">
        <v>16800036200514</v>
      </c>
      <c r="B4978" s="257" t="str">
        <v>168000362005</v>
      </c>
      <c r="C4978" s="257" t="str">
        <v>cleer ARC 开放式不入耳无线蓝牙耳机</v>
      </c>
      <c r="D4978" s="257"/>
      <c r="E4978" s="257"/>
      <c r="F4978" s="257" t="str">
        <v>紫色</v>
      </c>
      <c r="G4978" s="231"/>
      <c r="H4978" s="231"/>
      <c r="I4978" s="231"/>
      <c r="J4978" s="231"/>
      <c r="K4978" s="231"/>
      <c r="L4978" s="231"/>
      <c r="M4978" s="231"/>
      <c r="N4978" s="231"/>
      <c r="O4978" s="231"/>
      <c r="P4978" s="231"/>
      <c r="Q4978" s="231"/>
      <c r="R4978" s="231"/>
      <c r="S4978" s="231"/>
      <c r="T4978" s="231"/>
    </row>
    <row r="4979">
      <c r="A4979" s="257" t="str">
        <v>168000362006302</v>
      </c>
      <c r="B4979" s="257" t="str">
        <v>168000362006</v>
      </c>
      <c r="C4979" s="257" t="str">
        <v>声阔Life Q45无线蓝牙耳机头戴式降噪耳机</v>
      </c>
      <c r="D4979" s="257"/>
      <c r="E4979" s="257"/>
      <c r="F4979" s="257" t="str">
        <v>月岩黑</v>
      </c>
      <c r="G4979" s="231"/>
      <c r="H4979" s="231"/>
      <c r="I4979" s="231"/>
      <c r="J4979" s="231"/>
      <c r="K4979" s="231"/>
      <c r="L4979" s="231"/>
      <c r="M4979" s="231"/>
      <c r="N4979" s="231"/>
      <c r="O4979" s="231"/>
      <c r="P4979" s="231"/>
      <c r="Q4979" s="231"/>
      <c r="R4979" s="231"/>
      <c r="S4979" s="231"/>
      <c r="T4979" s="231"/>
    </row>
    <row r="4980">
      <c r="A4980" s="257" t="str">
        <v>168000362006304</v>
      </c>
      <c r="B4980" s="257" t="str">
        <v>168000362006</v>
      </c>
      <c r="C4980" s="257" t="str">
        <v>声阔Life Q45无线蓝牙耳机头戴式降噪耳机</v>
      </c>
      <c r="D4980" s="257"/>
      <c r="E4980" s="257"/>
      <c r="F4980" s="257" t="str">
        <v>月夜蓝</v>
      </c>
      <c r="G4980" s="231"/>
      <c r="H4980" s="231"/>
      <c r="I4980" s="231"/>
      <c r="J4980" s="231"/>
      <c r="K4980" s="231"/>
      <c r="L4980" s="231"/>
      <c r="M4980" s="231"/>
      <c r="N4980" s="231"/>
      <c r="O4980" s="231"/>
      <c r="P4980" s="231"/>
      <c r="Q4980" s="231"/>
      <c r="R4980" s="231"/>
      <c r="S4980" s="231"/>
      <c r="T4980" s="231"/>
    </row>
    <row r="4981">
      <c r="A4981" s="257" t="str">
        <v>1680002370020023</v>
      </c>
      <c r="B4981" s="257" t="str">
        <v>168000237002002</v>
      </c>
      <c r="C4981" s="257" t="str">
        <v>卡西欧 手表BA-110BE-4A</v>
      </c>
      <c r="D4981" s="257"/>
      <c r="E4981" s="257"/>
      <c r="F4981" s="257" t="str">
        <v>BA-110BE-4A/粉色</v>
      </c>
      <c r="G4981" s="231"/>
      <c r="H4981" s="231"/>
      <c r="I4981" s="231"/>
      <c r="J4981" s="231"/>
      <c r="K4981" s="231"/>
      <c r="L4981" s="231"/>
      <c r="M4981" s="231"/>
      <c r="N4981" s="231"/>
      <c r="O4981" s="231"/>
      <c r="P4981" s="231"/>
      <c r="Q4981" s="231"/>
      <c r="R4981" s="231"/>
      <c r="S4981" s="231"/>
      <c r="T4981" s="231"/>
    </row>
    <row r="4982">
      <c r="A4982" s="257" t="str">
        <v>1680002370020032</v>
      </c>
      <c r="B4982" s="257" t="str">
        <v>168000237002003</v>
      </c>
      <c r="C4982" s="257" t="str">
        <v>卡西欧 手表GA-700-4A</v>
      </c>
      <c r="D4982" s="257"/>
      <c r="E4982" s="257"/>
      <c r="F4982" s="257" t="str">
        <v>GA-700-4A/红色</v>
      </c>
      <c r="G4982" s="231"/>
      <c r="H4982" s="231"/>
      <c r="I4982" s="231"/>
      <c r="J4982" s="231"/>
      <c r="K4982" s="231"/>
      <c r="L4982" s="231"/>
      <c r="M4982" s="231"/>
      <c r="N4982" s="231"/>
      <c r="O4982" s="231"/>
      <c r="P4982" s="231"/>
      <c r="Q4982" s="231"/>
      <c r="R4982" s="231"/>
      <c r="S4982" s="231"/>
      <c r="T4982" s="231"/>
    </row>
    <row r="4983">
      <c r="A4983" s="257" t="str">
        <v>1680002370020049</v>
      </c>
      <c r="B4983" s="257" t="str">
        <v>168000237002004</v>
      </c>
      <c r="C4983" s="257" t="str">
        <v>卡西欧 手表GM-6900SCM-1</v>
      </c>
      <c r="D4983" s="257"/>
      <c r="E4983" s="257"/>
      <c r="F4983" s="257" t="str">
        <v>GM-6900SCM-1/白色</v>
      </c>
      <c r="G4983" s="231"/>
      <c r="H4983" s="231"/>
      <c r="I4983" s="231"/>
      <c r="J4983" s="231"/>
      <c r="K4983" s="231"/>
      <c r="L4983" s="231"/>
      <c r="M4983" s="231"/>
      <c r="N4983" s="231"/>
      <c r="O4983" s="231"/>
      <c r="P4983" s="231"/>
      <c r="Q4983" s="231"/>
      <c r="R4983" s="231"/>
      <c r="S4983" s="231"/>
      <c r="T4983" s="231"/>
    </row>
    <row r="4984">
      <c r="A4984" s="257" t="str">
        <v>1680002920049</v>
      </c>
      <c r="B4984" s="257" t="str">
        <v>168000292004</v>
      </c>
      <c r="C4984" s="257" t="str">
        <v>亚摩斯台式循环扇AS-FM350</v>
      </c>
      <c r="D4984" s="257"/>
      <c r="E4984" s="257"/>
      <c r="F4984" s="257" t="str">
        <v>默认</v>
      </c>
      <c r="G4984" s="231"/>
      <c r="H4984" s="231"/>
      <c r="I4984" s="231"/>
      <c r="J4984" s="231"/>
      <c r="K4984" s="231"/>
      <c r="L4984" s="231"/>
      <c r="M4984" s="231"/>
      <c r="N4984" s="231"/>
      <c r="O4984" s="231"/>
      <c r="P4984" s="231"/>
      <c r="Q4984" s="231"/>
      <c r="R4984" s="231"/>
      <c r="S4984" s="231"/>
      <c r="T4984" s="231"/>
    </row>
    <row r="4985">
      <c r="A4985" s="257" t="str">
        <v>1680002920055</v>
      </c>
      <c r="B4985" s="257" t="str">
        <v>168000292005</v>
      </c>
      <c r="C4985" s="257" t="str">
        <v>亚摩斯无叶扇AS-FY606D</v>
      </c>
      <c r="D4985" s="257"/>
      <c r="E4985" s="257"/>
      <c r="F4985" s="257" t="str">
        <v>默认</v>
      </c>
      <c r="G4985" s="231"/>
      <c r="H4985" s="231"/>
      <c r="I4985" s="231"/>
      <c r="J4985" s="231"/>
      <c r="K4985" s="231"/>
      <c r="L4985" s="231"/>
      <c r="M4985" s="231"/>
      <c r="N4985" s="231"/>
      <c r="O4985" s="231"/>
      <c r="P4985" s="231"/>
      <c r="Q4985" s="231"/>
      <c r="R4985" s="231"/>
      <c r="S4985" s="231"/>
      <c r="T4985" s="231"/>
    </row>
    <row r="4986">
      <c r="A4986" s="257" t="str">
        <v>1680002950062</v>
      </c>
      <c r="B4986" s="257" t="str">
        <v>168000295006</v>
      </c>
      <c r="C4986" s="257" t="str">
        <v>戴森（Dyson)V10 Fluffy Extra</v>
      </c>
      <c r="D4986" s="257"/>
      <c r="E4986" s="257"/>
      <c r="F4986" s="257" t="str">
        <v>默认</v>
      </c>
      <c r="G4986" s="231"/>
      <c r="H4986" s="231"/>
      <c r="I4986" s="231"/>
      <c r="J4986" s="231"/>
      <c r="K4986" s="231"/>
      <c r="L4986" s="231"/>
      <c r="M4986" s="231"/>
      <c r="N4986" s="231"/>
      <c r="O4986" s="231"/>
      <c r="P4986" s="231"/>
      <c r="Q4986" s="231"/>
      <c r="R4986" s="231"/>
      <c r="S4986" s="231"/>
      <c r="T4986" s="231"/>
    </row>
    <row r="4987">
      <c r="A4987" s="257" t="str">
        <v>1680001840100900115</v>
      </c>
      <c r="B4987" s="257" t="str">
        <v>16800018401009001</v>
      </c>
      <c r="C4987" s="257" t="str">
        <v>洛克猩球便携折叠露营桌RAT0003</v>
      </c>
      <c r="D4987" s="257"/>
      <c r="E4987" s="257"/>
      <c r="F4987" s="257" t="str">
        <v>RAT0003</v>
      </c>
      <c r="G4987" s="231"/>
      <c r="H4987" s="231"/>
      <c r="I4987" s="231"/>
      <c r="J4987" s="231"/>
      <c r="K4987" s="231"/>
      <c r="L4987" s="231"/>
      <c r="M4987" s="231"/>
      <c r="N4987" s="231"/>
      <c r="O4987" s="231"/>
      <c r="P4987" s="231"/>
      <c r="Q4987" s="231"/>
      <c r="R4987" s="231"/>
      <c r="S4987" s="231"/>
      <c r="T4987" s="231"/>
    </row>
    <row r="4988">
      <c r="A4988" s="257" t="str">
        <v>1680001840100500228</v>
      </c>
      <c r="B4988" s="257" t="str">
        <v>16800018401005002</v>
      </c>
      <c r="C4988" s="257" t="str">
        <v>洛克猩球双门自动速开帐篷RAT001-DWZ</v>
      </c>
      <c r="D4988" s="257"/>
      <c r="E4988" s="257"/>
      <c r="F4988" s="257" t="str">
        <v>RAT001-DWZ</v>
      </c>
      <c r="G4988" s="231"/>
      <c r="H4988" s="231"/>
      <c r="I4988" s="231"/>
      <c r="J4988" s="231"/>
      <c r="K4988" s="231"/>
      <c r="L4988" s="231"/>
      <c r="M4988" s="231"/>
      <c r="N4988" s="231"/>
      <c r="O4988" s="231"/>
      <c r="P4988" s="231"/>
      <c r="Q4988" s="231"/>
      <c r="R4988" s="231"/>
      <c r="S4988" s="231"/>
      <c r="T4988" s="231"/>
    </row>
    <row r="4989">
      <c r="A4989" s="257" t="str">
        <v>1680002920069</v>
      </c>
      <c r="B4989" s="257" t="str">
        <v>168000292006</v>
      </c>
      <c r="C4989" s="257" t="str">
        <v>沃品便携挂脖风扇FA15</v>
      </c>
      <c r="D4989" s="257"/>
      <c r="E4989" s="257"/>
      <c r="F4989" s="257" t="str">
        <v>FA15</v>
      </c>
      <c r="G4989" s="231"/>
      <c r="H4989" s="231"/>
      <c r="I4989" s="231"/>
      <c r="J4989" s="231"/>
      <c r="K4989" s="231"/>
      <c r="L4989" s="231"/>
      <c r="M4989" s="231"/>
      <c r="N4989" s="231"/>
      <c r="O4989" s="231"/>
      <c r="P4989" s="231"/>
      <c r="Q4989" s="231"/>
      <c r="R4989" s="231"/>
      <c r="S4989" s="231"/>
      <c r="T4989" s="231"/>
    </row>
    <row r="4990">
      <c r="A4990" s="257" t="str">
        <v>16800033500315</v>
      </c>
      <c r="B4990" s="257" t="str">
        <v>168000335003</v>
      </c>
      <c r="C4990" s="257" t="str">
        <v>外交官双肩包HM-2712L</v>
      </c>
      <c r="D4990" s="257"/>
      <c r="E4990" s="257"/>
      <c r="F4990" s="257" t="str">
        <v>默认</v>
      </c>
      <c r="G4990" s="231"/>
      <c r="H4990" s="231"/>
      <c r="I4990" s="231"/>
      <c r="J4990" s="231"/>
      <c r="K4990" s="231"/>
      <c r="L4990" s="231"/>
      <c r="M4990" s="231"/>
      <c r="N4990" s="231"/>
      <c r="O4990" s="231"/>
      <c r="P4990" s="231"/>
      <c r="Q4990" s="231"/>
      <c r="R4990" s="231"/>
      <c r="S4990" s="231"/>
      <c r="T4990" s="231"/>
    </row>
    <row r="4991">
      <c r="A4991" s="257" t="str">
        <v>16800033500310</v>
      </c>
      <c r="B4991" s="257" t="str">
        <v>168000335003</v>
      </c>
      <c r="C4991" s="257" t="str">
        <v>外交官双肩包HM-2712L</v>
      </c>
      <c r="D4991" s="257"/>
      <c r="E4991" s="257"/>
      <c r="F4991" s="257" t="str">
        <v>灰色</v>
      </c>
      <c r="G4991" s="231"/>
      <c r="H4991" s="231"/>
      <c r="I4991" s="231"/>
      <c r="J4991" s="231"/>
      <c r="K4991" s="231"/>
      <c r="L4991" s="231"/>
      <c r="M4991" s="231"/>
      <c r="N4991" s="231"/>
      <c r="O4991" s="231"/>
      <c r="P4991" s="231"/>
      <c r="Q4991" s="231"/>
      <c r="R4991" s="231"/>
      <c r="S4991" s="231"/>
      <c r="T4991" s="231"/>
    </row>
    <row r="4992">
      <c r="A4992" s="257" t="str">
        <v>1680001840101000115</v>
      </c>
      <c r="B4992" s="257" t="str">
        <v>16800018401010001</v>
      </c>
      <c r="C4992" s="257" t="str">
        <v>外交官旅行袋HM-2702E</v>
      </c>
      <c r="D4992" s="257"/>
      <c r="E4992" s="257"/>
      <c r="F4992" s="257" t="str">
        <v>默认</v>
      </c>
      <c r="G4992" s="231"/>
      <c r="H4992" s="231"/>
      <c r="I4992" s="231"/>
      <c r="J4992" s="231"/>
      <c r="K4992" s="231"/>
      <c r="L4992" s="231"/>
      <c r="M4992" s="231"/>
      <c r="N4992" s="231"/>
      <c r="O4992" s="231"/>
      <c r="P4992" s="231"/>
      <c r="Q4992" s="231"/>
      <c r="R4992" s="231"/>
      <c r="S4992" s="231"/>
      <c r="T4992" s="231"/>
    </row>
    <row r="4993">
      <c r="A4993" s="257" t="str">
        <v>168000184010050039</v>
      </c>
      <c r="B4993" s="257" t="str">
        <v>16800018401005003</v>
      </c>
      <c r="C4993" s="257" t="str">
        <v>星际漫步天幕DM-1012L</v>
      </c>
      <c r="D4993" s="257"/>
      <c r="E4993" s="257"/>
      <c r="F4993" s="257" t="str">
        <v>默认</v>
      </c>
      <c r="G4993" s="231"/>
      <c r="H4993" s="231"/>
      <c r="I4993" s="231"/>
      <c r="J4993" s="231"/>
      <c r="K4993" s="231"/>
      <c r="L4993" s="231"/>
      <c r="M4993" s="231"/>
      <c r="N4993" s="231"/>
      <c r="O4993" s="231"/>
      <c r="P4993" s="231"/>
      <c r="Q4993" s="231"/>
      <c r="R4993" s="231"/>
      <c r="S4993" s="231"/>
      <c r="T4993" s="231"/>
    </row>
    <row r="4994">
      <c r="A4994" s="257" t="str">
        <v>118000350001237</v>
      </c>
      <c r="B4994" s="257" t="str">
        <v>118000350001</v>
      </c>
      <c r="C4994" s="257" t="str">
        <v>亚朵流夏端午礼盒</v>
      </c>
      <c r="D4994" s="257"/>
      <c r="E4994" s="257"/>
      <c r="F4994" s="257" t="str">
        <v>伴手茶礼绿</v>
      </c>
      <c r="G4994" s="231"/>
      <c r="H4994" s="231"/>
      <c r="I4994" s="231"/>
      <c r="J4994" s="231"/>
      <c r="K4994" s="231"/>
      <c r="L4994" s="231"/>
      <c r="M4994" s="231"/>
      <c r="N4994" s="231"/>
      <c r="O4994" s="231"/>
      <c r="P4994" s="231"/>
      <c r="Q4994" s="231"/>
      <c r="R4994" s="231"/>
      <c r="S4994" s="231"/>
      <c r="T4994" s="231"/>
    </row>
    <row r="4995">
      <c r="A4995" s="257" t="str">
        <v>1680003360023</v>
      </c>
      <c r="B4995" s="257" t="str">
        <v>168000336002</v>
      </c>
      <c r="C4995" s="257" t="str">
        <v>UBOT全开口悬浮护脊书包</v>
      </c>
      <c r="D4995" s="257"/>
      <c r="E4995" s="257"/>
      <c r="F4995" s="257" t="str">
        <v>折叠包粉蓝色</v>
      </c>
      <c r="G4995" s="231"/>
      <c r="H4995" s="231"/>
      <c r="I4995" s="231"/>
      <c r="J4995" s="231"/>
      <c r="K4995" s="231"/>
      <c r="L4995" s="231"/>
      <c r="M4995" s="231"/>
      <c r="N4995" s="231"/>
      <c r="O4995" s="231"/>
      <c r="P4995" s="231"/>
      <c r="Q4995" s="231"/>
      <c r="R4995" s="231"/>
      <c r="S4995" s="231"/>
      <c r="T4995" s="231"/>
    </row>
    <row r="4996">
      <c r="A4996" s="257" t="str">
        <v>16800033600213</v>
      </c>
      <c r="B4996" s="257" t="str">
        <v>168000336002</v>
      </c>
      <c r="C4996" s="257" t="str">
        <v>UBOT全开口悬浮护脊书包</v>
      </c>
      <c r="D4996" s="257"/>
      <c r="E4996" s="257"/>
      <c r="F4996" s="257" t="str">
        <v>折叠包蓝黄色</v>
      </c>
      <c r="G4996" s="231"/>
      <c r="H4996" s="231"/>
      <c r="I4996" s="231"/>
      <c r="J4996" s="231"/>
      <c r="K4996" s="231"/>
      <c r="L4996" s="231"/>
      <c r="M4996" s="231"/>
      <c r="N4996" s="231"/>
      <c r="O4996" s="231"/>
      <c r="P4996" s="231"/>
      <c r="Q4996" s="231"/>
      <c r="R4996" s="231"/>
      <c r="S4996" s="231"/>
      <c r="T4996" s="231"/>
    </row>
    <row r="4997">
      <c r="A4997" s="257" t="str">
        <v>168000336002189</v>
      </c>
      <c r="B4997" s="257" t="str">
        <v>168000336002</v>
      </c>
      <c r="C4997" s="257" t="str">
        <v>UBOT全开口悬浮护脊书包</v>
      </c>
      <c r="D4997" s="257"/>
      <c r="E4997" s="257"/>
      <c r="F4997" s="257" t="str">
        <v>折叠包米橙色</v>
      </c>
      <c r="G4997" s="231"/>
      <c r="H4997" s="231"/>
      <c r="I4997" s="231"/>
      <c r="J4997" s="231"/>
      <c r="K4997" s="231"/>
      <c r="L4997" s="231"/>
      <c r="M4997" s="231"/>
      <c r="N4997" s="231"/>
      <c r="O4997" s="231"/>
      <c r="P4997" s="231"/>
      <c r="Q4997" s="231"/>
      <c r="R4997" s="231"/>
      <c r="S4997" s="231"/>
      <c r="T4997" s="231"/>
    </row>
    <row r="4998">
      <c r="A4998" s="257" t="str">
        <v>xxwlt01</v>
      </c>
      <c r="B4998" s="257" t="str">
        <v>xxwlt</v>
      </c>
      <c r="C4998" s="257" t="str">
        <v>线下物料条</v>
      </c>
      <c r="D4998" s="257"/>
      <c r="E4998" s="257"/>
      <c r="F4998" s="257" t="str">
        <v>HOT</v>
      </c>
      <c r="G4998" s="231"/>
      <c r="H4998" s="231"/>
      <c r="I4998" s="231"/>
      <c r="J4998" s="231"/>
      <c r="K4998" s="231"/>
      <c r="L4998" s="231"/>
      <c r="M4998" s="231"/>
      <c r="N4998" s="231"/>
      <c r="O4998" s="231"/>
      <c r="P4998" s="231"/>
      <c r="Q4998" s="231"/>
      <c r="R4998" s="231"/>
      <c r="S4998" s="231"/>
      <c r="T4998" s="231"/>
    </row>
    <row r="4999">
      <c r="A4999" s="257" t="str">
        <v>xxwlt02</v>
      </c>
      <c r="B4999" s="257" t="str">
        <v>xxwlt</v>
      </c>
      <c r="C4999" s="257" t="str">
        <v>线下物料条</v>
      </c>
      <c r="D4999" s="257"/>
      <c r="E4999" s="257"/>
      <c r="F4999" s="257" t="str">
        <v>新</v>
      </c>
      <c r="G4999" s="231"/>
      <c r="H4999" s="231"/>
      <c r="I4999" s="231"/>
      <c r="J4999" s="231"/>
      <c r="K4999" s="231"/>
      <c r="L4999" s="231"/>
      <c r="M4999" s="231"/>
      <c r="N4999" s="231"/>
      <c r="O4999" s="231"/>
      <c r="P4999" s="231"/>
      <c r="Q4999" s="231"/>
      <c r="R4999" s="231"/>
      <c r="S4999" s="231"/>
      <c r="T4999" s="231"/>
    </row>
    <row r="5000">
      <c r="A5000" s="257" t="str">
        <v>12800031000125148</v>
      </c>
      <c r="B5000" s="257" t="str">
        <v>128000310001</v>
      </c>
      <c r="C5000" s="257" t="str">
        <v>亚朵星球 小姜茶系列素绒云绵浴巾</v>
      </c>
      <c r="D5000" s="257"/>
      <c r="E5000" s="257"/>
      <c r="F5000" s="257" t="str">
        <v>颜色:茉莉姜茶,床品规格:常规,床品尺寸:80*160cm,系列:普通系列</v>
      </c>
      <c r="G5000" s="231"/>
      <c r="H5000" s="231"/>
      <c r="I5000" s="231"/>
      <c r="J5000" s="231"/>
      <c r="K5000" s="231"/>
      <c r="L5000" s="231"/>
      <c r="M5000" s="231"/>
      <c r="N5000" s="231"/>
      <c r="O5000" s="231"/>
      <c r="P5000" s="231"/>
      <c r="Q5000" s="231"/>
      <c r="R5000" s="231"/>
      <c r="S5000" s="231"/>
      <c r="T5000" s="231"/>
    </row>
    <row r="5001">
      <c r="A5001" s="257" t="str">
        <v>12800031000123148</v>
      </c>
      <c r="B5001" s="257" t="str">
        <v>128000310001</v>
      </c>
      <c r="C5001" s="257" t="str">
        <v>亚朵星球 小姜茶系列素绒云绵浴巾</v>
      </c>
      <c r="D5001" s="257"/>
      <c r="E5001" s="257"/>
      <c r="F5001" s="257" t="str">
        <v>颜色:薄荷姜茶,床品规格:常规,床品尺寸:80*160cm,系列:普通系列</v>
      </c>
      <c r="G5001" s="231"/>
      <c r="H5001" s="231"/>
      <c r="I5001" s="231"/>
      <c r="J5001" s="231"/>
      <c r="K5001" s="231"/>
      <c r="L5001" s="231"/>
      <c r="M5001" s="231"/>
      <c r="N5001" s="231"/>
      <c r="O5001" s="231"/>
      <c r="P5001" s="231"/>
      <c r="Q5001" s="231"/>
      <c r="R5001" s="231"/>
      <c r="S5001" s="231"/>
      <c r="T5001" s="231"/>
    </row>
    <row r="5002">
      <c r="A5002" s="257" t="str">
        <v>12800031000123848</v>
      </c>
      <c r="B5002" s="257" t="str">
        <v>128000310001</v>
      </c>
      <c r="C5002" s="257" t="str">
        <v>亚朵星球 小姜茶系列素绒云绵浴巾</v>
      </c>
      <c r="D5002" s="257"/>
      <c r="E5002" s="257"/>
      <c r="F5002" s="257" t="str">
        <v>颜色:蓝莓姜茶,床品规格:常规,床品尺寸:80*160cm,系列:普通系列</v>
      </c>
      <c r="G5002" s="231"/>
      <c r="H5002" s="231"/>
      <c r="I5002" s="231"/>
      <c r="J5002" s="231"/>
      <c r="K5002" s="231"/>
      <c r="L5002" s="231"/>
      <c r="M5002" s="231"/>
      <c r="N5002" s="231"/>
      <c r="O5002" s="231"/>
      <c r="P5002" s="231"/>
      <c r="Q5002" s="231"/>
      <c r="R5002" s="231"/>
      <c r="S5002" s="231"/>
      <c r="T5002" s="231"/>
    </row>
    <row r="5003">
      <c r="A5003" s="257" t="str">
        <v>168000276002317</v>
      </c>
      <c r="B5003" s="257" t="str">
        <v>168000276002</v>
      </c>
      <c r="C5003" s="257" t="str">
        <v>素士漱口水9颗装 4盒/组 36颗</v>
      </c>
      <c r="D5003" s="257"/>
      <c r="E5003" s="257"/>
      <c r="F5003" s="257" t="str">
        <v>默认</v>
      </c>
      <c r="G5003" s="231"/>
      <c r="H5003" s="231"/>
      <c r="I5003" s="231"/>
      <c r="J5003" s="231"/>
      <c r="K5003" s="231"/>
      <c r="L5003" s="231"/>
      <c r="M5003" s="231"/>
      <c r="N5003" s="231"/>
      <c r="O5003" s="231"/>
      <c r="P5003" s="231"/>
      <c r="Q5003" s="231"/>
      <c r="R5003" s="231"/>
      <c r="S5003" s="231"/>
      <c r="T5003" s="231"/>
    </row>
    <row r="5004">
      <c r="A5004" s="257" t="str">
        <v>16800027500521</v>
      </c>
      <c r="B5004" s="257" t="str">
        <v>168000275005</v>
      </c>
      <c r="C5004" s="257" t="str">
        <v>素士SP1 电动剃须刀 迷你便携</v>
      </c>
      <c r="D5004" s="257"/>
      <c r="E5004" s="257"/>
      <c r="F5004" s="257" t="str">
        <v>加洲橙</v>
      </c>
      <c r="G5004" s="231"/>
      <c r="H5004" s="231"/>
      <c r="I5004" s="231"/>
      <c r="J5004" s="231"/>
      <c r="K5004" s="231"/>
      <c r="L5004" s="231"/>
      <c r="M5004" s="231"/>
      <c r="N5004" s="231"/>
      <c r="O5004" s="231"/>
      <c r="P5004" s="231"/>
      <c r="Q5004" s="231"/>
      <c r="R5004" s="231"/>
      <c r="S5004" s="231"/>
      <c r="T5004" s="231"/>
    </row>
    <row r="5005">
      <c r="A5005" s="257" t="str">
        <v>1680002750056</v>
      </c>
      <c r="B5005" s="257" t="str">
        <v>168000275005</v>
      </c>
      <c r="C5005" s="257" t="str">
        <v>素士SP1 电动剃须刀 迷你便携</v>
      </c>
      <c r="D5005" s="257"/>
      <c r="E5005" s="257"/>
      <c r="F5005" s="257" t="str">
        <v>布鲁斯蓝</v>
      </c>
      <c r="G5005" s="231"/>
      <c r="H5005" s="231"/>
      <c r="I5005" s="231"/>
      <c r="J5005" s="231"/>
      <c r="K5005" s="231"/>
      <c r="L5005" s="231"/>
      <c r="M5005" s="231"/>
      <c r="N5005" s="231"/>
      <c r="O5005" s="231"/>
      <c r="P5005" s="231"/>
      <c r="Q5005" s="231"/>
      <c r="R5005" s="231"/>
      <c r="S5005" s="231"/>
      <c r="T5005" s="231"/>
    </row>
    <row r="5006">
      <c r="A5006" s="257" t="str">
        <v>16800027500315</v>
      </c>
      <c r="B5006" s="257" t="str">
        <v>168000275003</v>
      </c>
      <c r="C5006" s="257" t="str">
        <v>飞科 电动剃须刀FS891</v>
      </c>
      <c r="D5006" s="257"/>
      <c r="E5006" s="257"/>
      <c r="F5006" s="257" t="str">
        <v>F891/黑色</v>
      </c>
      <c r="G5006" s="231"/>
      <c r="H5006" s="231"/>
      <c r="I5006" s="231"/>
      <c r="J5006" s="231"/>
      <c r="K5006" s="231"/>
      <c r="L5006" s="231"/>
      <c r="M5006" s="231"/>
      <c r="N5006" s="231"/>
      <c r="O5006" s="231"/>
      <c r="P5006" s="231"/>
      <c r="Q5006" s="231"/>
      <c r="R5006" s="231"/>
      <c r="S5006" s="231"/>
      <c r="T5006" s="231"/>
    </row>
    <row r="5007">
      <c r="A5007" s="257" t="str">
        <v>16800027500415</v>
      </c>
      <c r="B5007" s="257" t="str">
        <v>168000275004</v>
      </c>
      <c r="C5007" s="257" t="str">
        <v>飞科 电动剃须刀FS927</v>
      </c>
      <c r="D5007" s="257"/>
      <c r="E5007" s="257"/>
      <c r="F5007" s="257" t="str">
        <v>FS927/绿色</v>
      </c>
      <c r="G5007" s="231"/>
      <c r="H5007" s="231"/>
      <c r="I5007" s="231"/>
      <c r="J5007" s="231"/>
      <c r="K5007" s="231"/>
      <c r="L5007" s="231"/>
      <c r="M5007" s="231"/>
      <c r="N5007" s="231"/>
      <c r="O5007" s="231"/>
      <c r="P5007" s="231"/>
      <c r="Q5007" s="231"/>
      <c r="R5007" s="231"/>
      <c r="S5007" s="231"/>
      <c r="T5007" s="231"/>
    </row>
    <row r="5008">
      <c r="A5008" s="257" t="str">
        <v>1310200100679</v>
      </c>
      <c r="B5008" s="257" t="str">
        <v>13102001006</v>
      </c>
      <c r="C5008" s="257" t="str">
        <v>萨和 香水彩盒辅料</v>
      </c>
      <c r="D5008" s="257"/>
      <c r="E5008" s="257"/>
      <c r="F5008" s="257" t="str">
        <v>30ml</v>
      </c>
      <c r="G5008" s="231"/>
      <c r="H5008" s="231"/>
      <c r="I5008" s="231"/>
      <c r="J5008" s="231"/>
      <c r="K5008" s="231"/>
      <c r="L5008" s="231"/>
      <c r="M5008" s="231"/>
      <c r="N5008" s="231"/>
      <c r="O5008" s="231"/>
      <c r="P5008" s="231"/>
      <c r="Q5008" s="231"/>
      <c r="R5008" s="231"/>
      <c r="S5008" s="231"/>
      <c r="T5008" s="231"/>
    </row>
    <row r="5009">
      <c r="A5009" s="257" t="str">
        <v>1310500300266</v>
      </c>
      <c r="B5009" s="257" t="str">
        <v>13105003002</v>
      </c>
      <c r="C5009" s="257" t="str">
        <v>萨和 燃湖香水背标 印刷版</v>
      </c>
      <c r="D5009" s="257"/>
      <c r="E5009" s="257"/>
      <c r="F5009" s="257" t="str">
        <v>74*80mm</v>
      </c>
      <c r="G5009" s="231"/>
      <c r="H5009" s="231"/>
      <c r="I5009" s="231"/>
      <c r="J5009" s="231"/>
      <c r="K5009" s="231"/>
      <c r="L5009" s="231"/>
      <c r="M5009" s="231"/>
      <c r="N5009" s="231"/>
      <c r="O5009" s="231"/>
      <c r="P5009" s="231"/>
      <c r="Q5009" s="231"/>
      <c r="R5009" s="231"/>
      <c r="S5009" s="231"/>
      <c r="T5009" s="231"/>
    </row>
    <row r="5010">
      <c r="A5010" s="257" t="str">
        <v>1310500300366</v>
      </c>
      <c r="B5010" s="257" t="str">
        <v>13105003003</v>
      </c>
      <c r="C5010" s="257" t="str">
        <v>萨和 向野而生香水背标 数码快印版</v>
      </c>
      <c r="D5010" s="257"/>
      <c r="E5010" s="257"/>
      <c r="F5010" s="257" t="str">
        <v>74*80mm</v>
      </c>
      <c r="G5010" s="231"/>
      <c r="H5010" s="231"/>
      <c r="I5010" s="231"/>
      <c r="J5010" s="231"/>
      <c r="K5010" s="231"/>
      <c r="L5010" s="231"/>
      <c r="M5010" s="231"/>
      <c r="N5010" s="231"/>
      <c r="O5010" s="231"/>
      <c r="P5010" s="231"/>
      <c r="Q5010" s="231"/>
      <c r="R5010" s="231"/>
      <c r="S5010" s="231"/>
      <c r="T5010" s="231"/>
    </row>
    <row r="5011">
      <c r="A5011" s="257" t="str">
        <v>1310500300466</v>
      </c>
      <c r="B5011" s="257" t="str">
        <v>13105003004</v>
      </c>
      <c r="C5011" s="257" t="str">
        <v>萨和 向野而生香水背标 印刷版</v>
      </c>
      <c r="D5011" s="257"/>
      <c r="E5011" s="257"/>
      <c r="F5011" s="257" t="str">
        <v>74*80mm</v>
      </c>
      <c r="G5011" s="231"/>
      <c r="H5011" s="231"/>
      <c r="I5011" s="231"/>
      <c r="J5011" s="231"/>
      <c r="K5011" s="231"/>
      <c r="L5011" s="231"/>
      <c r="M5011" s="231"/>
      <c r="N5011" s="231"/>
      <c r="O5011" s="231"/>
      <c r="P5011" s="231"/>
      <c r="Q5011" s="231"/>
      <c r="R5011" s="231"/>
      <c r="S5011" s="231"/>
      <c r="T5011" s="231"/>
    </row>
    <row r="5012">
      <c r="A5012" s="257" t="str">
        <v>118000181010010021071</v>
      </c>
      <c r="B5012" s="257" t="str">
        <v>11800018101001002</v>
      </c>
      <c r="C5012" s="257" t="str">
        <v>Z2GO&amp;CO. 蒸汽眼罩</v>
      </c>
      <c r="D5012" s="257"/>
      <c r="E5012" s="257"/>
      <c r="F5012" s="257" t="str">
        <v>单片装</v>
      </c>
      <c r="G5012" s="231"/>
      <c r="H5012" s="231"/>
      <c r="I5012" s="231"/>
      <c r="J5012" s="231"/>
      <c r="K5012" s="231"/>
      <c r="L5012" s="231"/>
      <c r="M5012" s="231"/>
      <c r="N5012" s="231"/>
      <c r="O5012" s="231"/>
      <c r="P5012" s="231"/>
      <c r="Q5012" s="231"/>
      <c r="R5012" s="231"/>
      <c r="S5012" s="231"/>
      <c r="T5012" s="231"/>
    </row>
    <row r="5013">
      <c r="A5013" s="257" t="str">
        <v>118000181010010023211</v>
      </c>
      <c r="B5013" s="257" t="str">
        <v>11800018101001002</v>
      </c>
      <c r="C5013" s="257" t="str">
        <v>Z2GO&amp;CO. 蒸汽眼罩</v>
      </c>
      <c r="D5013" s="257"/>
      <c r="E5013" s="257"/>
      <c r="F5013" s="257" t="str">
        <v>100片装（Aplus专用）</v>
      </c>
      <c r="G5013" s="231"/>
      <c r="H5013" s="231"/>
      <c r="I5013" s="231"/>
      <c r="J5013" s="231"/>
      <c r="K5013" s="231"/>
      <c r="L5013" s="231"/>
      <c r="M5013" s="231"/>
      <c r="N5013" s="231"/>
      <c r="O5013" s="231"/>
      <c r="P5013" s="231"/>
      <c r="Q5013" s="231"/>
      <c r="R5013" s="231"/>
      <c r="S5013" s="231"/>
      <c r="T5013" s="231"/>
    </row>
    <row r="5014">
      <c r="A5014" s="257" t="str">
        <v>16800035001922</v>
      </c>
      <c r="B5014" s="257" t="str">
        <v>168000350019</v>
      </c>
      <c r="C5014" s="257" t="str">
        <v>植物补丁 冻干糯米榴莲 25g*8</v>
      </c>
      <c r="D5014" s="257"/>
      <c r="E5014" s="257"/>
      <c r="F5014" s="257" t="str">
        <v>25g*8</v>
      </c>
      <c r="G5014" s="231"/>
      <c r="H5014" s="231"/>
      <c r="I5014" s="231"/>
      <c r="J5014" s="231"/>
      <c r="K5014" s="231"/>
      <c r="L5014" s="231"/>
      <c r="M5014" s="231"/>
      <c r="N5014" s="231"/>
      <c r="O5014" s="231"/>
      <c r="P5014" s="231"/>
      <c r="Q5014" s="231"/>
      <c r="R5014" s="231"/>
      <c r="S5014" s="231"/>
      <c r="T5014" s="231"/>
    </row>
    <row r="5015">
      <c r="A5015" s="257" t="str">
        <v>16800035002022</v>
      </c>
      <c r="B5015" s="257" t="str">
        <v>168000350020</v>
      </c>
      <c r="C5015" s="257" t="str">
        <v>植物补丁 冻干茉莉桃桃 25g*8</v>
      </c>
      <c r="D5015" s="257"/>
      <c r="E5015" s="257"/>
      <c r="F5015" s="257" t="str">
        <v>25g*8</v>
      </c>
      <c r="G5015" s="231"/>
      <c r="H5015" s="231"/>
      <c r="I5015" s="231"/>
      <c r="J5015" s="231"/>
      <c r="K5015" s="231"/>
      <c r="L5015" s="231"/>
      <c r="M5015" s="231"/>
      <c r="N5015" s="231"/>
      <c r="O5015" s="231"/>
      <c r="P5015" s="231"/>
      <c r="Q5015" s="231"/>
      <c r="R5015" s="231"/>
      <c r="S5015" s="231"/>
      <c r="T5015" s="231"/>
    </row>
    <row r="5016">
      <c r="A5016" s="257" t="str">
        <v>16800035002122</v>
      </c>
      <c r="B5016" s="257" t="str">
        <v>168000350021</v>
      </c>
      <c r="C5016" s="257" t="str">
        <v>植物补丁 冻干糯米榴莲 25g*4+茉莉桃桃 25g*4</v>
      </c>
      <c r="D5016" s="257"/>
      <c r="E5016" s="257"/>
      <c r="F5016" s="257" t="str">
        <v>25g*4&amp;25g*4</v>
      </c>
      <c r="G5016" s="231"/>
      <c r="H5016" s="231"/>
      <c r="I5016" s="231"/>
      <c r="J5016" s="231"/>
      <c r="K5016" s="231"/>
      <c r="L5016" s="231"/>
      <c r="M5016" s="231"/>
      <c r="N5016" s="231"/>
      <c r="O5016" s="231"/>
      <c r="P5016" s="231"/>
      <c r="Q5016" s="231"/>
      <c r="R5016" s="231"/>
      <c r="S5016" s="231"/>
      <c r="T5016" s="231"/>
    </row>
    <row r="5017">
      <c r="A5017" s="257" t="str">
        <v>16800035002222</v>
      </c>
      <c r="B5017" s="257" t="str">
        <v>168000350022</v>
      </c>
      <c r="C5017" s="257" t="str">
        <v>植物补丁 冻干苹果片 25g*8</v>
      </c>
      <c r="D5017" s="257"/>
      <c r="E5017" s="257"/>
      <c r="F5017" s="257" t="str">
        <v>25g*8</v>
      </c>
      <c r="G5017" s="231"/>
      <c r="H5017" s="231"/>
      <c r="I5017" s="231"/>
      <c r="J5017" s="231"/>
      <c r="K5017" s="231"/>
      <c r="L5017" s="231"/>
      <c r="M5017" s="231"/>
      <c r="N5017" s="231"/>
      <c r="O5017" s="231"/>
      <c r="P5017" s="231"/>
      <c r="Q5017" s="231"/>
      <c r="R5017" s="231"/>
      <c r="S5017" s="231"/>
      <c r="T5017" s="231"/>
    </row>
    <row r="5018">
      <c r="A5018" s="257" t="str">
        <v>16800035002322</v>
      </c>
      <c r="B5018" s="257" t="str">
        <v>168000350023</v>
      </c>
      <c r="C5018" s="257" t="str">
        <v>植物补丁 冻干小泰椰 25g*8</v>
      </c>
      <c r="D5018" s="257"/>
      <c r="E5018" s="257"/>
      <c r="F5018" s="257" t="str">
        <v>25g*8</v>
      </c>
      <c r="G5018" s="231"/>
      <c r="H5018" s="231"/>
      <c r="I5018" s="231"/>
      <c r="J5018" s="231"/>
      <c r="K5018" s="231"/>
      <c r="L5018" s="231"/>
      <c r="M5018" s="231"/>
      <c r="N5018" s="231"/>
      <c r="O5018" s="231"/>
      <c r="P5018" s="231"/>
      <c r="Q5018" s="231"/>
      <c r="R5018" s="231"/>
      <c r="S5018" s="231"/>
      <c r="T5018" s="231"/>
    </row>
    <row r="5019">
      <c r="A5019" s="257" t="str">
        <v>16800035002422</v>
      </c>
      <c r="B5019" s="257" t="str">
        <v>168000350024</v>
      </c>
      <c r="C5019" s="257" t="str">
        <v>植物补丁 冻干苹果片 25g*4+小泰椰 25g*4</v>
      </c>
      <c r="D5019" s="257"/>
      <c r="E5019" s="257"/>
      <c r="F5019" s="257" t="str">
        <v>25g*4&amp;25g*4</v>
      </c>
      <c r="G5019" s="231"/>
      <c r="H5019" s="231"/>
      <c r="I5019" s="231"/>
      <c r="J5019" s="231"/>
      <c r="K5019" s="231"/>
      <c r="L5019" s="231"/>
      <c r="M5019" s="231"/>
      <c r="N5019" s="231"/>
      <c r="O5019" s="231"/>
      <c r="P5019" s="231"/>
      <c r="Q5019" s="231"/>
      <c r="R5019" s="231"/>
      <c r="S5019" s="231"/>
      <c r="T5019" s="231"/>
    </row>
    <row r="5020">
      <c r="A5020" s="257" t="str">
        <v>13800037300210</v>
      </c>
      <c r="B5020" s="257" t="str">
        <v>138000373002</v>
      </c>
      <c r="C5020" s="257" t="str">
        <v>萨和 向野而生香氛水润沐浴露</v>
      </c>
      <c r="D5020" s="257"/>
      <c r="E5020" s="257"/>
      <c r="F5020" s="257" t="str">
        <v>300ml</v>
      </c>
      <c r="G5020" s="231"/>
      <c r="H5020" s="231"/>
      <c r="I5020" s="231"/>
      <c r="J5020" s="231"/>
      <c r="K5020" s="231"/>
      <c r="L5020" s="231"/>
      <c r="M5020" s="231"/>
      <c r="N5020" s="231"/>
      <c r="O5020" s="231"/>
      <c r="P5020" s="231"/>
      <c r="Q5020" s="231"/>
      <c r="R5020" s="231"/>
      <c r="S5020" s="231"/>
      <c r="T5020" s="231"/>
    </row>
    <row r="5021">
      <c r="A5021" s="257" t="str">
        <v>13800028200210</v>
      </c>
      <c r="B5021" s="257" t="str">
        <v>138000282002</v>
      </c>
      <c r="C5021" s="257" t="str">
        <v>萨和 向野而生香氛水润护发素</v>
      </c>
      <c r="D5021" s="257"/>
      <c r="E5021" s="257"/>
      <c r="F5021" s="257" t="str">
        <v>300ml</v>
      </c>
      <c r="G5021" s="231"/>
      <c r="H5021" s="231"/>
      <c r="I5021" s="231"/>
      <c r="J5021" s="231"/>
      <c r="K5021" s="231"/>
      <c r="L5021" s="231"/>
      <c r="M5021" s="231"/>
      <c r="N5021" s="231"/>
      <c r="O5021" s="231"/>
      <c r="P5021" s="231"/>
      <c r="Q5021" s="231"/>
      <c r="R5021" s="231"/>
      <c r="S5021" s="231"/>
      <c r="T5021" s="231"/>
    </row>
    <row r="5022">
      <c r="A5022" s="257" t="str">
        <v>13800028400210</v>
      </c>
      <c r="B5022" s="257" t="str">
        <v>138000284002</v>
      </c>
      <c r="C5022" s="257" t="str">
        <v>萨和 向野而生香氛蓬松洗发露</v>
      </c>
      <c r="D5022" s="257"/>
      <c r="E5022" s="257"/>
      <c r="F5022" s="257" t="str">
        <v>300ml</v>
      </c>
      <c r="G5022" s="231"/>
      <c r="H5022" s="231"/>
      <c r="I5022" s="231"/>
      <c r="J5022" s="231"/>
      <c r="K5022" s="231"/>
      <c r="L5022" s="231"/>
      <c r="M5022" s="231"/>
      <c r="N5022" s="231"/>
      <c r="O5022" s="231"/>
      <c r="P5022" s="231"/>
      <c r="Q5022" s="231"/>
      <c r="R5022" s="231"/>
      <c r="S5022" s="231"/>
      <c r="T5022" s="231"/>
    </row>
    <row r="5023">
      <c r="A5023" s="257" t="str">
        <v>12800026100123282</v>
      </c>
      <c r="B5023" s="257" t="str">
        <v>128000261001</v>
      </c>
      <c r="C5023" s="257" t="str">
        <v>亚朵星球 纯色全棉四件套 经典色</v>
      </c>
      <c r="D5023" s="257"/>
      <c r="E5023" s="257"/>
      <c r="F5023" s="257" t="str">
        <v>伯爵姜茶,床单款,120cm,普通系列</v>
      </c>
      <c r="G5023" s="231"/>
      <c r="H5023" s="231"/>
      <c r="I5023" s="231"/>
      <c r="J5023" s="231"/>
      <c r="K5023" s="231"/>
      <c r="L5023" s="231"/>
      <c r="M5023" s="231"/>
      <c r="N5023" s="231"/>
      <c r="O5023" s="231"/>
      <c r="P5023" s="231"/>
      <c r="Q5023" s="231"/>
      <c r="R5023" s="231"/>
      <c r="S5023" s="231"/>
      <c r="T5023" s="231"/>
    </row>
    <row r="5024">
      <c r="A5024" s="257" t="str">
        <v>12800026100123382</v>
      </c>
      <c r="B5024" s="257" t="str">
        <v>128000261001</v>
      </c>
      <c r="C5024" s="257" t="str">
        <v>亚朵星球 纯色全棉四件套 经典色</v>
      </c>
      <c r="D5024" s="257"/>
      <c r="E5024" s="257"/>
      <c r="F5024" s="257" t="str">
        <v>生椰姜茶,120cm,普通系列</v>
      </c>
      <c r="G5024" s="231"/>
      <c r="H5024" s="231"/>
      <c r="I5024" s="231"/>
      <c r="J5024" s="231"/>
      <c r="K5024" s="231"/>
      <c r="L5024" s="231"/>
      <c r="M5024" s="231"/>
      <c r="N5024" s="231"/>
      <c r="O5024" s="231"/>
      <c r="P5024" s="231"/>
      <c r="Q5024" s="231"/>
      <c r="R5024" s="231"/>
      <c r="S5024" s="231"/>
      <c r="T5024" s="231"/>
    </row>
    <row r="5025">
      <c r="A5025" s="257" t="str">
        <v>168000287006622</v>
      </c>
      <c r="B5025" s="257" t="str">
        <v>168000287006</v>
      </c>
      <c r="C5025" s="325" t="str">
        <v>摩飞 便携果汁机
MR9208</v>
      </c>
      <c r="D5025" s="257"/>
      <c r="E5025" s="257"/>
      <c r="F5025" s="257" t="str">
        <v>蓝色</v>
      </c>
      <c r="G5025" s="231"/>
      <c r="H5025" s="231"/>
      <c r="I5025" s="231"/>
      <c r="J5025" s="231"/>
      <c r="K5025" s="231"/>
      <c r="L5025" s="231"/>
      <c r="M5025" s="231"/>
      <c r="N5025" s="231"/>
      <c r="O5025" s="231"/>
      <c r="P5025" s="231"/>
      <c r="Q5025" s="231"/>
      <c r="R5025" s="231"/>
      <c r="S5025" s="231"/>
      <c r="T5025" s="231"/>
    </row>
    <row r="5026">
      <c r="A5026" s="257" t="str">
        <v>1680003140039</v>
      </c>
      <c r="B5026" s="257" t="str">
        <v>168000314003</v>
      </c>
      <c r="C5026" s="325" t="str">
        <v>摩飞 空气炸锅
MR8103</v>
      </c>
      <c r="D5026" s="257"/>
      <c r="E5026" s="257"/>
      <c r="F5026" s="257" t="str">
        <v>白色</v>
      </c>
      <c r="G5026" s="231"/>
      <c r="H5026" s="231"/>
      <c r="I5026" s="231"/>
      <c r="J5026" s="231"/>
      <c r="K5026" s="231"/>
      <c r="L5026" s="231"/>
      <c r="M5026" s="231"/>
      <c r="N5026" s="231"/>
      <c r="O5026" s="231"/>
      <c r="P5026" s="231"/>
      <c r="Q5026" s="231"/>
      <c r="R5026" s="231"/>
      <c r="S5026" s="231"/>
      <c r="T5026" s="231"/>
    </row>
    <row r="5027">
      <c r="A5027" s="257" t="str">
        <v>1680003140036</v>
      </c>
      <c r="B5027" s="257" t="str">
        <v>168000314003</v>
      </c>
      <c r="C5027" s="325" t="str">
        <v>摩飞 空气炸锅
MR8103</v>
      </c>
      <c r="D5027" s="257"/>
      <c r="E5027" s="257"/>
      <c r="F5027" s="257" t="str">
        <v>蓝色</v>
      </c>
      <c r="G5027" s="231"/>
      <c r="H5027" s="231"/>
      <c r="I5027" s="231"/>
      <c r="J5027" s="231"/>
      <c r="K5027" s="231"/>
      <c r="L5027" s="231"/>
      <c r="M5027" s="231"/>
      <c r="N5027" s="231"/>
      <c r="O5027" s="231"/>
      <c r="P5027" s="231"/>
      <c r="Q5027" s="231"/>
      <c r="R5027" s="231"/>
      <c r="S5027" s="231"/>
      <c r="T5027" s="231"/>
    </row>
    <row r="5028">
      <c r="A5028" s="257" t="str">
        <v>1680003140035</v>
      </c>
      <c r="B5028" s="257" t="str">
        <v>168000314003</v>
      </c>
      <c r="C5028" s="325" t="str">
        <v>摩飞 空气炸锅
MR8103</v>
      </c>
      <c r="D5028" s="257"/>
      <c r="E5028" s="257"/>
      <c r="F5028" s="257" t="str">
        <v>绿色</v>
      </c>
      <c r="G5028" s="231"/>
      <c r="H5028" s="231"/>
      <c r="I5028" s="231"/>
      <c r="J5028" s="231"/>
      <c r="K5028" s="231"/>
      <c r="L5028" s="231"/>
      <c r="M5028" s="231"/>
      <c r="N5028" s="231"/>
      <c r="O5028" s="231"/>
      <c r="P5028" s="231"/>
      <c r="Q5028" s="231"/>
      <c r="R5028" s="231"/>
      <c r="S5028" s="231"/>
      <c r="T5028" s="231"/>
    </row>
    <row r="5029">
      <c r="A5029" s="257" t="str">
        <v>168000287007322</v>
      </c>
      <c r="B5029" s="257" t="str">
        <v>168000287007</v>
      </c>
      <c r="C5029" s="325" t="str">
        <v>摩飞 便携榨汁杯
MR9806</v>
      </c>
      <c r="D5029" s="257"/>
      <c r="E5029" s="257"/>
      <c r="F5029" s="257" t="str">
        <v>粉色</v>
      </c>
      <c r="G5029" s="231"/>
      <c r="H5029" s="231"/>
      <c r="I5029" s="231"/>
      <c r="J5029" s="231"/>
      <c r="K5029" s="231"/>
      <c r="L5029" s="231"/>
      <c r="M5029" s="231"/>
      <c r="N5029" s="231"/>
      <c r="O5029" s="231"/>
      <c r="P5029" s="231"/>
      <c r="Q5029" s="231"/>
      <c r="R5029" s="231"/>
      <c r="S5029" s="231"/>
      <c r="T5029" s="231"/>
    </row>
    <row r="5030">
      <c r="A5030" s="257" t="str">
        <v>168000287007622</v>
      </c>
      <c r="B5030" s="257" t="str">
        <v>168000287007</v>
      </c>
      <c r="C5030" s="325" t="str">
        <v>摩飞 便携榨汁杯
MR9806</v>
      </c>
      <c r="D5030" s="257"/>
      <c r="E5030" s="257"/>
      <c r="F5030" s="257" t="str">
        <v>蓝色</v>
      </c>
      <c r="G5030" s="231"/>
      <c r="H5030" s="231"/>
      <c r="I5030" s="231"/>
      <c r="J5030" s="231"/>
      <c r="K5030" s="231"/>
      <c r="L5030" s="231"/>
      <c r="M5030" s="231"/>
      <c r="N5030" s="231"/>
      <c r="O5030" s="231"/>
      <c r="P5030" s="231"/>
      <c r="Q5030" s="231"/>
      <c r="R5030" s="231"/>
      <c r="S5030" s="231"/>
      <c r="T5030" s="231"/>
    </row>
    <row r="5031">
      <c r="A5031" s="257" t="str">
        <v>168000287007222</v>
      </c>
      <c r="B5031" s="257" t="str">
        <v>168000287007</v>
      </c>
      <c r="C5031" s="325" t="str">
        <v>摩飞 便携榨汁杯
MR9806</v>
      </c>
      <c r="D5031" s="257"/>
      <c r="E5031" s="257"/>
      <c r="F5031" s="257" t="str">
        <v>红色</v>
      </c>
      <c r="G5031" s="231"/>
      <c r="H5031" s="231"/>
      <c r="I5031" s="231"/>
      <c r="J5031" s="231"/>
      <c r="K5031" s="231"/>
      <c r="L5031" s="231"/>
      <c r="M5031" s="231"/>
      <c r="N5031" s="231"/>
      <c r="O5031" s="231"/>
      <c r="P5031" s="231"/>
      <c r="Q5031" s="231"/>
      <c r="R5031" s="231"/>
      <c r="S5031" s="231"/>
      <c r="T5031" s="231"/>
    </row>
    <row r="5032">
      <c r="A5032" s="257" t="str">
        <v>168000287007522</v>
      </c>
      <c r="B5032" s="257" t="str">
        <v>168000287007</v>
      </c>
      <c r="C5032" s="325" t="str">
        <v>摩飞 便携榨汁杯
MR9806</v>
      </c>
      <c r="D5032" s="257"/>
      <c r="E5032" s="257"/>
      <c r="F5032" s="257" t="str">
        <v>绿色</v>
      </c>
      <c r="G5032" s="231"/>
      <c r="H5032" s="231"/>
      <c r="I5032" s="231"/>
      <c r="J5032" s="231"/>
      <c r="K5032" s="231"/>
      <c r="L5032" s="231"/>
      <c r="M5032" s="231"/>
      <c r="N5032" s="231"/>
      <c r="O5032" s="231"/>
      <c r="P5032" s="231"/>
      <c r="Q5032" s="231"/>
      <c r="R5032" s="231"/>
      <c r="S5032" s="231"/>
      <c r="T5032" s="231"/>
    </row>
    <row r="5033">
      <c r="A5033" s="257" t="str">
        <v>168000286004314</v>
      </c>
      <c r="B5033" s="257" t="str">
        <v>168000286004</v>
      </c>
      <c r="C5033" s="257" t="str">
        <v>牧高笛 酒精炉烧水壶套装</v>
      </c>
      <c r="D5033" s="257"/>
      <c r="E5033" s="257"/>
      <c r="F5033" s="257" t="str">
        <v>玄铁灰</v>
      </c>
      <c r="G5033" s="231"/>
      <c r="H5033" s="231"/>
      <c r="I5033" s="231"/>
      <c r="J5033" s="231"/>
      <c r="K5033" s="231"/>
      <c r="L5033" s="231"/>
      <c r="M5033" s="231"/>
      <c r="N5033" s="231"/>
      <c r="O5033" s="231"/>
      <c r="P5033" s="231"/>
      <c r="Q5033" s="231"/>
      <c r="R5033" s="231"/>
      <c r="S5033" s="231"/>
      <c r="T5033" s="231"/>
    </row>
    <row r="5034">
      <c r="A5034" s="257" t="str">
        <v>168000313003273</v>
      </c>
      <c r="B5034" s="257" t="str">
        <v>168000313003</v>
      </c>
      <c r="C5034" s="257" t="str">
        <v>牧高笛 极宴3.5L火锅</v>
      </c>
      <c r="D5034" s="257"/>
      <c r="E5034" s="257"/>
      <c r="F5034" s="257" t="str">
        <v>玄铁灰</v>
      </c>
      <c r="G5034" s="231"/>
      <c r="H5034" s="231"/>
      <c r="I5034" s="231"/>
      <c r="J5034" s="231"/>
      <c r="K5034" s="231"/>
      <c r="L5034" s="231"/>
      <c r="M5034" s="231"/>
      <c r="N5034" s="231"/>
      <c r="O5034" s="231"/>
      <c r="P5034" s="231"/>
      <c r="Q5034" s="231"/>
      <c r="R5034" s="231"/>
      <c r="S5034" s="231"/>
      <c r="T5034" s="231"/>
    </row>
    <row r="5035">
      <c r="A5035" s="257" t="str">
        <v>16800018401011001313</v>
      </c>
      <c r="B5035" s="257" t="str">
        <v>16800018401011001</v>
      </c>
      <c r="C5035" s="257" t="str">
        <v>牧高笛 星愿复古营灯</v>
      </c>
      <c r="D5035" s="257"/>
      <c r="E5035" s="257"/>
      <c r="F5035" s="257" t="str">
        <v>暖沙色</v>
      </c>
      <c r="G5035" s="231"/>
      <c r="H5035" s="231"/>
      <c r="I5035" s="231"/>
      <c r="J5035" s="231"/>
      <c r="K5035" s="231"/>
      <c r="L5035" s="231"/>
      <c r="M5035" s="231"/>
      <c r="N5035" s="231"/>
      <c r="O5035" s="231"/>
      <c r="P5035" s="231"/>
      <c r="Q5035" s="231"/>
      <c r="R5035" s="231"/>
      <c r="S5035" s="231"/>
      <c r="T5035" s="231"/>
    </row>
    <row r="5036">
      <c r="A5036" s="257" t="str">
        <v>16800018401011002315</v>
      </c>
      <c r="B5036" s="257" t="str">
        <v>16800018401011002</v>
      </c>
      <c r="C5036" s="257" t="str">
        <v>牧高笛 星果复古营灯L1</v>
      </c>
      <c r="D5036" s="257"/>
      <c r="E5036" s="257"/>
      <c r="F5036" s="257" t="str">
        <v>杋木色</v>
      </c>
      <c r="G5036" s="231"/>
      <c r="H5036" s="231"/>
      <c r="I5036" s="231"/>
      <c r="J5036" s="231"/>
      <c r="K5036" s="231"/>
      <c r="L5036" s="231"/>
      <c r="M5036" s="231"/>
      <c r="N5036" s="231"/>
      <c r="O5036" s="231"/>
      <c r="P5036" s="231"/>
      <c r="Q5036" s="231"/>
      <c r="R5036" s="231"/>
      <c r="S5036" s="231"/>
      <c r="T5036" s="231"/>
    </row>
    <row r="5037">
      <c r="A5037" s="257" t="str">
        <v>168000286005314</v>
      </c>
      <c r="B5037" s="257" t="str">
        <v>168000286005</v>
      </c>
      <c r="C5037" s="257" t="str">
        <v>牧高笛 户外露营轻量便携享宴烧水壶0.8L</v>
      </c>
      <c r="D5037" s="257"/>
      <c r="E5037" s="257"/>
      <c r="F5037" s="257" t="str">
        <v>玄铁灰</v>
      </c>
      <c r="G5037" s="231"/>
      <c r="H5037" s="231"/>
      <c r="I5037" s="231"/>
      <c r="J5037" s="231"/>
      <c r="K5037" s="231"/>
      <c r="L5037" s="231"/>
      <c r="M5037" s="231"/>
      <c r="N5037" s="231"/>
      <c r="O5037" s="231"/>
      <c r="P5037" s="231"/>
      <c r="Q5037" s="231"/>
      <c r="R5037" s="231"/>
      <c r="S5037" s="231"/>
      <c r="T5037" s="231"/>
    </row>
    <row r="5038">
      <c r="A5038" s="257" t="str">
        <v>168000350025316</v>
      </c>
      <c r="B5038" s="257" t="str">
        <v>168000350025</v>
      </c>
      <c r="C5038" s="257" t="str">
        <v>藤野一村鱼肉棒（原味）</v>
      </c>
      <c r="D5038" s="257"/>
      <c r="E5038" s="257"/>
      <c r="F5038" s="257" t="str">
        <v>100g</v>
      </c>
      <c r="G5038" s="231"/>
      <c r="H5038" s="231"/>
      <c r="I5038" s="231"/>
      <c r="J5038" s="231"/>
      <c r="K5038" s="231"/>
      <c r="L5038" s="231"/>
      <c r="M5038" s="231"/>
      <c r="N5038" s="231"/>
      <c r="O5038" s="231"/>
      <c r="P5038" s="231"/>
      <c r="Q5038" s="231"/>
      <c r="R5038" s="231"/>
      <c r="S5038" s="231"/>
      <c r="T5038" s="231"/>
    </row>
    <row r="5039">
      <c r="A5039" s="257" t="str">
        <v>168000350026316</v>
      </c>
      <c r="B5039" s="257" t="str">
        <v>168000350026</v>
      </c>
      <c r="C5039" s="257" t="str">
        <v>藤野一村鱼肉棒（藤椒味）</v>
      </c>
      <c r="D5039" s="257"/>
      <c r="E5039" s="257"/>
      <c r="F5039" s="257" t="str">
        <v>100g</v>
      </c>
      <c r="G5039" s="231"/>
      <c r="H5039" s="231"/>
      <c r="I5039" s="231"/>
      <c r="J5039" s="231"/>
      <c r="K5039" s="231"/>
      <c r="L5039" s="231"/>
      <c r="M5039" s="231"/>
      <c r="N5039" s="231"/>
      <c r="O5039" s="231"/>
      <c r="P5039" s="231"/>
      <c r="Q5039" s="231"/>
      <c r="R5039" s="231"/>
      <c r="S5039" s="231"/>
      <c r="T5039" s="231"/>
    </row>
    <row r="5040">
      <c r="A5040" s="257" t="str">
        <v>16800035002722</v>
      </c>
      <c r="B5040" s="257" t="str">
        <v>168000350027</v>
      </c>
      <c r="C5040" s="257" t="str">
        <v>藤野一村榴莲味夹心酥（258g）</v>
      </c>
      <c r="D5040" s="257"/>
      <c r="E5040" s="257"/>
      <c r="F5040" s="257" t="str">
        <v>258g</v>
      </c>
      <c r="G5040" s="231"/>
      <c r="H5040" s="231"/>
      <c r="I5040" s="231"/>
      <c r="J5040" s="231"/>
      <c r="K5040" s="231"/>
      <c r="L5040" s="231"/>
      <c r="M5040" s="231"/>
      <c r="N5040" s="231"/>
      <c r="O5040" s="231"/>
      <c r="P5040" s="231"/>
      <c r="Q5040" s="231"/>
      <c r="R5040" s="231"/>
      <c r="S5040" s="231"/>
      <c r="T5040" s="231"/>
    </row>
    <row r="5041">
      <c r="A5041" s="257" t="str">
        <v>15800030900123267</v>
      </c>
      <c r="B5041" s="257" t="str">
        <v>158000309001</v>
      </c>
      <c r="C5041" s="257" t="str">
        <v>亚朵星球 小姜茶系列素绒云绵毛巾</v>
      </c>
      <c r="D5041" s="257"/>
      <c r="E5041" s="257"/>
      <c r="F5041" s="257" t="str">
        <v>伯爵姜茶</v>
      </c>
      <c r="G5041" s="231"/>
      <c r="H5041" s="231"/>
      <c r="I5041" s="231"/>
      <c r="J5041" s="231"/>
      <c r="K5041" s="231"/>
      <c r="L5041" s="231"/>
      <c r="M5041" s="231"/>
      <c r="N5041" s="231"/>
      <c r="O5041" s="231"/>
      <c r="P5041" s="231"/>
      <c r="Q5041" s="231"/>
      <c r="R5041" s="231"/>
      <c r="S5041" s="231"/>
      <c r="T5041" s="231"/>
    </row>
    <row r="5042">
      <c r="A5042" s="257" t="str">
        <v>15800030900125167</v>
      </c>
      <c r="B5042" s="257" t="str">
        <v>158000309001</v>
      </c>
      <c r="C5042" s="257" t="str">
        <v>亚朵星球 小姜茶系列素绒云绵毛巾</v>
      </c>
      <c r="D5042" s="257"/>
      <c r="E5042" s="257"/>
      <c r="F5042" s="257" t="str">
        <v>茉莉姜茶</v>
      </c>
      <c r="G5042" s="231"/>
      <c r="H5042" s="231"/>
      <c r="I5042" s="231"/>
      <c r="J5042" s="231"/>
      <c r="K5042" s="231"/>
      <c r="L5042" s="231"/>
      <c r="M5042" s="231"/>
      <c r="N5042" s="231"/>
      <c r="O5042" s="231"/>
      <c r="P5042" s="231"/>
      <c r="Q5042" s="231"/>
      <c r="R5042" s="231"/>
      <c r="S5042" s="231"/>
      <c r="T5042" s="231"/>
    </row>
    <row r="5043">
      <c r="A5043" s="257" t="str">
        <v>15800030900131667</v>
      </c>
      <c r="B5043" s="257" t="str">
        <v>158000309001</v>
      </c>
      <c r="C5043" s="257" t="str">
        <v>亚朵星球 小姜茶系列素绒云绵毛巾</v>
      </c>
      <c r="D5043" s="257"/>
      <c r="E5043" s="257"/>
      <c r="F5043" s="257" t="str">
        <v>蓝柑姜茶</v>
      </c>
      <c r="G5043" s="231"/>
      <c r="H5043" s="231"/>
      <c r="I5043" s="231"/>
      <c r="J5043" s="231"/>
      <c r="K5043" s="231"/>
      <c r="L5043" s="231"/>
      <c r="M5043" s="231"/>
      <c r="N5043" s="231"/>
      <c r="O5043" s="231"/>
      <c r="P5043" s="231"/>
      <c r="Q5043" s="231"/>
      <c r="R5043" s="231"/>
      <c r="S5043" s="231"/>
      <c r="T5043" s="231"/>
    </row>
    <row r="5044">
      <c r="A5044" s="257" t="str">
        <v>16800039501522</v>
      </c>
      <c r="B5044" s="257" t="str">
        <v>168000395015</v>
      </c>
      <c r="C5044" s="257" t="str">
        <v>哆啦A梦 铜锣烧磁吸悬浮夜灯</v>
      </c>
      <c r="D5044" s="257"/>
      <c r="E5044" s="257"/>
      <c r="F5044" s="257" t="str">
        <v>蓝色</v>
      </c>
      <c r="G5044" s="231"/>
      <c r="H5044" s="231"/>
      <c r="I5044" s="231"/>
      <c r="J5044" s="231"/>
      <c r="K5044" s="231"/>
      <c r="L5044" s="231"/>
      <c r="M5044" s="231"/>
      <c r="N5044" s="231"/>
      <c r="O5044" s="231"/>
      <c r="P5044" s="231"/>
      <c r="Q5044" s="231"/>
      <c r="R5044" s="231"/>
      <c r="S5044" s="231"/>
      <c r="T5044" s="231"/>
    </row>
    <row r="5045">
      <c r="A5045" s="257" t="str">
        <v>1680002060020016</v>
      </c>
      <c r="B5045" s="257" t="str">
        <v>168000206002001</v>
      </c>
      <c r="C5045" s="257" t="str">
        <v>哆啦A梦 旋转桌面加湿器</v>
      </c>
      <c r="D5045" s="257"/>
      <c r="E5045" s="257"/>
      <c r="F5045" s="257" t="str">
        <v>蓝色款</v>
      </c>
      <c r="G5045" s="231"/>
      <c r="H5045" s="231"/>
      <c r="I5045" s="231"/>
      <c r="J5045" s="231"/>
      <c r="K5045" s="231"/>
      <c r="L5045" s="231"/>
      <c r="M5045" s="231"/>
      <c r="N5045" s="231"/>
      <c r="O5045" s="231"/>
      <c r="P5045" s="231"/>
      <c r="Q5045" s="231"/>
      <c r="R5045" s="231"/>
      <c r="S5045" s="231"/>
      <c r="T5045" s="231"/>
    </row>
    <row r="5046">
      <c r="A5046" s="257" t="str">
        <v>16800023100100121</v>
      </c>
      <c r="B5046" s="257" t="str">
        <v>168000231001001</v>
      </c>
      <c r="C5046" s="257" t="str">
        <v>亚朵村的茶 茶饮料</v>
      </c>
      <c r="D5046" s="257"/>
      <c r="E5046" s="257"/>
      <c r="F5046" s="257" t="str">
        <v>蜂蜜红茶-350g*24瓶/箱</v>
      </c>
      <c r="G5046" s="231"/>
      <c r="H5046" s="231"/>
      <c r="I5046" s="231"/>
      <c r="J5046" s="231"/>
      <c r="K5046" s="231"/>
      <c r="L5046" s="231"/>
      <c r="M5046" s="231"/>
      <c r="N5046" s="231"/>
      <c r="O5046" s="231"/>
      <c r="P5046" s="231"/>
      <c r="Q5046" s="231"/>
      <c r="R5046" s="231"/>
      <c r="S5046" s="231"/>
      <c r="T5046" s="231"/>
    </row>
    <row r="5047">
      <c r="A5047" s="257" t="str">
        <v>16800023100100122</v>
      </c>
      <c r="B5047" s="257" t="str">
        <v>168000231001001</v>
      </c>
      <c r="C5047" s="257" t="str">
        <v>亚朵村的茶 茶饮料</v>
      </c>
      <c r="D5047" s="257"/>
      <c r="E5047" s="257"/>
      <c r="F5047" s="257" t="str">
        <v>无糖绿茶-350g*24瓶/箱</v>
      </c>
      <c r="G5047" s="231"/>
      <c r="H5047" s="231"/>
      <c r="I5047" s="231"/>
      <c r="J5047" s="231"/>
      <c r="K5047" s="231"/>
      <c r="L5047" s="231"/>
      <c r="M5047" s="231"/>
      <c r="N5047" s="231"/>
      <c r="O5047" s="231"/>
      <c r="P5047" s="231"/>
      <c r="Q5047" s="231"/>
      <c r="R5047" s="231"/>
      <c r="S5047" s="231"/>
      <c r="T5047" s="231"/>
    </row>
    <row r="5048">
      <c r="A5048" s="257" t="str">
        <v>16800033500415</v>
      </c>
      <c r="B5048" s="257" t="str">
        <v>168000335004</v>
      </c>
      <c r="C5048" s="257" t="str">
        <v>新秀丽双肩包TR1*08110</v>
      </c>
      <c r="D5048" s="257"/>
      <c r="E5048" s="257"/>
      <c r="F5048" s="257" t="str">
        <v>TR1*08110</v>
      </c>
      <c r="G5048" s="231"/>
      <c r="H5048" s="231"/>
      <c r="I5048" s="231"/>
      <c r="J5048" s="231"/>
      <c r="K5048" s="231"/>
      <c r="L5048" s="231"/>
      <c r="M5048" s="231"/>
      <c r="N5048" s="231"/>
      <c r="O5048" s="231"/>
      <c r="P5048" s="231"/>
      <c r="Q5048" s="231"/>
      <c r="R5048" s="231"/>
      <c r="S5048" s="231"/>
      <c r="T5048" s="231"/>
    </row>
    <row r="5049">
      <c r="A5049" s="257" t="str">
        <v>1680003370011530</v>
      </c>
      <c r="B5049" s="257" t="str">
        <v>168000337001</v>
      </c>
      <c r="C5049" s="257" t="str">
        <v>新秀丽机长箱TQ9*09004</v>
      </c>
      <c r="D5049" s="257"/>
      <c r="E5049" s="257"/>
      <c r="F5049" s="257" t="str">
        <v>TQ9*09004</v>
      </c>
      <c r="G5049" s="231"/>
      <c r="H5049" s="231"/>
      <c r="I5049" s="231"/>
      <c r="J5049" s="231"/>
      <c r="K5049" s="231"/>
      <c r="L5049" s="231"/>
      <c r="M5049" s="231"/>
      <c r="N5049" s="231"/>
      <c r="O5049" s="231"/>
      <c r="P5049" s="231"/>
      <c r="Q5049" s="231"/>
      <c r="R5049" s="231"/>
      <c r="S5049" s="231"/>
      <c r="T5049" s="231"/>
    </row>
    <row r="5050">
      <c r="A5050" s="257" t="str">
        <v>16800025400200115</v>
      </c>
      <c r="B5050" s="257" t="str">
        <v>168000254002001</v>
      </c>
      <c r="C5050" s="257" t="str">
        <v>新秀丽自动扣皮带59Q*09004</v>
      </c>
      <c r="D5050" s="257"/>
      <c r="E5050" s="257"/>
      <c r="F5050" s="257" t="str">
        <v>59Q*09004</v>
      </c>
      <c r="G5050" s="231"/>
      <c r="H5050" s="231"/>
      <c r="I5050" s="231"/>
      <c r="J5050" s="231"/>
      <c r="K5050" s="231"/>
      <c r="L5050" s="231"/>
      <c r="M5050" s="231"/>
      <c r="N5050" s="231"/>
      <c r="O5050" s="231"/>
      <c r="P5050" s="231"/>
      <c r="Q5050" s="231"/>
      <c r="R5050" s="231"/>
      <c r="S5050" s="231"/>
      <c r="T5050" s="231"/>
    </row>
    <row r="5051">
      <c r="A5051" s="257" t="str">
        <v>16800025400200215</v>
      </c>
      <c r="B5051" s="257" t="str">
        <v>168000254002002</v>
      </c>
      <c r="C5051" s="257" t="str">
        <v>新秀丽双头皮带礼盒59Q*09006</v>
      </c>
      <c r="D5051" s="257"/>
      <c r="E5051" s="257"/>
      <c r="F5051" s="257" t="str">
        <v>59Q*09006</v>
      </c>
      <c r="G5051" s="231"/>
      <c r="H5051" s="231"/>
      <c r="I5051" s="231"/>
      <c r="J5051" s="231"/>
      <c r="K5051" s="231"/>
      <c r="L5051" s="231"/>
      <c r="M5051" s="231"/>
      <c r="N5051" s="231"/>
      <c r="O5051" s="231"/>
      <c r="P5051" s="231"/>
      <c r="Q5051" s="231"/>
      <c r="R5051" s="231"/>
      <c r="S5051" s="231"/>
      <c r="T5051" s="231"/>
    </row>
    <row r="5052">
      <c r="A5052" s="257" t="str">
        <v>1680002750069</v>
      </c>
      <c r="B5052" s="257" t="str">
        <v>168000275006</v>
      </c>
      <c r="C5052" s="257" t="str">
        <v>松下电动剃须刀 ES-LM31-W405</v>
      </c>
      <c r="D5052" s="257"/>
      <c r="E5052" s="257"/>
      <c r="F5052" s="257" t="str">
        <v>ES-LM31-W405</v>
      </c>
      <c r="G5052" s="231"/>
      <c r="H5052" s="231"/>
      <c r="I5052" s="231"/>
      <c r="J5052" s="231"/>
      <c r="K5052" s="231"/>
      <c r="L5052" s="231"/>
      <c r="M5052" s="231"/>
      <c r="N5052" s="231"/>
      <c r="O5052" s="231"/>
      <c r="P5052" s="231"/>
      <c r="Q5052" s="231"/>
      <c r="R5052" s="231"/>
      <c r="S5052" s="231"/>
      <c r="T5052" s="231"/>
    </row>
    <row r="5053">
      <c r="A5053" s="257" t="str">
        <v>1680003640019</v>
      </c>
      <c r="B5053" s="257" t="str">
        <v>168000364001</v>
      </c>
      <c r="C5053" s="257" t="str">
        <v>几光无线小电组合STZ06</v>
      </c>
      <c r="D5053" s="257"/>
      <c r="E5053" s="257"/>
      <c r="F5053" s="257" t="str">
        <v>STZ06</v>
      </c>
      <c r="G5053" s="231"/>
      <c r="H5053" s="231"/>
      <c r="I5053" s="231"/>
      <c r="J5053" s="231"/>
      <c r="K5053" s="231"/>
      <c r="L5053" s="231"/>
      <c r="M5053" s="231"/>
      <c r="N5053" s="231"/>
      <c r="O5053" s="231"/>
      <c r="P5053" s="231"/>
      <c r="Q5053" s="231"/>
      <c r="R5053" s="231"/>
      <c r="S5053" s="231"/>
      <c r="T5053" s="231"/>
    </row>
    <row r="5054">
      <c r="A5054" s="257" t="str">
        <v>1680002050020019</v>
      </c>
      <c r="B5054" s="257" t="str">
        <v>168000205002001</v>
      </c>
      <c r="C5054" s="257" t="str">
        <v>膳魔师空气炸电烤箱（13L）EHA-5118A</v>
      </c>
      <c r="D5054" s="257"/>
      <c r="E5054" s="257"/>
      <c r="F5054" s="257" t="str">
        <v>EHA-5118A</v>
      </c>
      <c r="G5054" s="231"/>
      <c r="H5054" s="231"/>
      <c r="I5054" s="231"/>
      <c r="J5054" s="231"/>
      <c r="K5054" s="231"/>
      <c r="L5054" s="231"/>
      <c r="M5054" s="231"/>
      <c r="N5054" s="231"/>
      <c r="O5054" s="231"/>
      <c r="P5054" s="231"/>
      <c r="Q5054" s="231"/>
      <c r="R5054" s="231"/>
      <c r="S5054" s="231"/>
      <c r="T5054" s="231"/>
    </row>
    <row r="5055">
      <c r="A5055" s="257" t="str">
        <v>1680002050030019</v>
      </c>
      <c r="B5055" s="257" t="str">
        <v>168000205003001</v>
      </c>
      <c r="C5055" s="257" t="str">
        <v>膳魔师空气炸锅（触控板）EHA-5736E</v>
      </c>
      <c r="D5055" s="257"/>
      <c r="E5055" s="257"/>
      <c r="F5055" s="257" t="str">
        <v>EHA-5736E</v>
      </c>
      <c r="G5055" s="231"/>
      <c r="H5055" s="231"/>
      <c r="I5055" s="231"/>
      <c r="J5055" s="231"/>
      <c r="K5055" s="231"/>
      <c r="L5055" s="231"/>
      <c r="M5055" s="231"/>
      <c r="N5055" s="231"/>
      <c r="O5055" s="231"/>
      <c r="P5055" s="231"/>
      <c r="Q5055" s="231"/>
      <c r="R5055" s="231"/>
      <c r="S5055" s="231"/>
      <c r="T5055" s="231"/>
    </row>
    <row r="5056">
      <c r="A5056" s="257" t="str">
        <v>168000287008922</v>
      </c>
      <c r="B5056" s="257" t="str">
        <v>168000287008</v>
      </c>
      <c r="C5056" s="257" t="str">
        <v>膳魔师多功能食物料理机EHA-2263A-SP</v>
      </c>
      <c r="D5056" s="257"/>
      <c r="E5056" s="257"/>
      <c r="F5056" s="257" t="str">
        <v>EHA-2263A-SP</v>
      </c>
      <c r="G5056" s="231"/>
      <c r="H5056" s="231"/>
      <c r="I5056" s="231"/>
      <c r="J5056" s="231"/>
      <c r="K5056" s="231"/>
      <c r="L5056" s="231"/>
      <c r="M5056" s="231"/>
      <c r="N5056" s="231"/>
      <c r="O5056" s="231"/>
      <c r="P5056" s="231"/>
      <c r="Q5056" s="231"/>
      <c r="R5056" s="231"/>
      <c r="S5056" s="231"/>
      <c r="T5056" s="231"/>
    </row>
    <row r="5057">
      <c r="A5057" s="257" t="str">
        <v>168000287009522</v>
      </c>
      <c r="B5057" s="257" t="str">
        <v>168000287009</v>
      </c>
      <c r="C5057" s="257" t="str">
        <v>伊莱克斯早餐机EGOT3120</v>
      </c>
      <c r="D5057" s="257"/>
      <c r="E5057" s="257"/>
      <c r="F5057" s="257" t="str">
        <v>EGOT3120</v>
      </c>
      <c r="G5057" s="231"/>
      <c r="H5057" s="231"/>
      <c r="I5057" s="231"/>
      <c r="J5057" s="231"/>
      <c r="K5057" s="231"/>
      <c r="L5057" s="231"/>
      <c r="M5057" s="231"/>
      <c r="N5057" s="231"/>
      <c r="O5057" s="231"/>
      <c r="P5057" s="231"/>
      <c r="Q5057" s="231"/>
      <c r="R5057" s="231"/>
      <c r="S5057" s="231"/>
      <c r="T5057" s="231"/>
    </row>
    <row r="5058">
      <c r="A5058" s="257" t="str">
        <v>1680002870102422</v>
      </c>
      <c r="B5058" s="257" t="str">
        <v>168000287010</v>
      </c>
      <c r="C5058" s="257" t="str">
        <v>伊莱克斯液体加热器(多功能料理锅) EGFS5160</v>
      </c>
      <c r="D5058" s="257"/>
      <c r="E5058" s="257"/>
      <c r="F5058" s="257" t="str">
        <v>EGFS5160</v>
      </c>
      <c r="G5058" s="231"/>
      <c r="H5058" s="231"/>
      <c r="I5058" s="231"/>
      <c r="J5058" s="231"/>
      <c r="K5058" s="231"/>
      <c r="L5058" s="231"/>
      <c r="M5058" s="231"/>
      <c r="N5058" s="231"/>
      <c r="O5058" s="231"/>
      <c r="P5058" s="231"/>
      <c r="Q5058" s="231"/>
      <c r="R5058" s="231"/>
      <c r="S5058" s="231"/>
      <c r="T5058" s="231"/>
    </row>
    <row r="5059">
      <c r="A5059" s="257" t="str">
        <v>1680002060030019</v>
      </c>
      <c r="B5059" s="257" t="str">
        <v>168000206003001</v>
      </c>
      <c r="C5059" s="257" t="str">
        <v>霍尼韦尔空气净化器KJ190F-W02</v>
      </c>
      <c r="D5059" s="257"/>
      <c r="E5059" s="257"/>
      <c r="F5059" s="257" t="str">
        <v>KJ190F-W02</v>
      </c>
      <c r="G5059" s="231"/>
      <c r="H5059" s="231"/>
      <c r="I5059" s="231"/>
      <c r="J5059" s="231"/>
      <c r="K5059" s="231"/>
      <c r="L5059" s="231"/>
      <c r="M5059" s="231"/>
      <c r="N5059" s="231"/>
      <c r="O5059" s="231"/>
      <c r="P5059" s="231"/>
      <c r="Q5059" s="231"/>
      <c r="R5059" s="231"/>
      <c r="S5059" s="231"/>
      <c r="T5059" s="231"/>
    </row>
    <row r="5060">
      <c r="A5060" s="257" t="str">
        <v>1680002060030029</v>
      </c>
      <c r="B5060" s="257" t="str">
        <v>168000206003002</v>
      </c>
      <c r="C5060" s="257" t="str">
        <v>霍尼韦尔空气净化器HW-H02A</v>
      </c>
      <c r="D5060" s="257"/>
      <c r="E5060" s="257"/>
      <c r="F5060" s="257" t="str">
        <v>HW-H02A</v>
      </c>
      <c r="G5060" s="231"/>
      <c r="H5060" s="231"/>
      <c r="I5060" s="231"/>
      <c r="J5060" s="231"/>
      <c r="K5060" s="231"/>
      <c r="L5060" s="231"/>
      <c r="M5060" s="231"/>
      <c r="N5060" s="231"/>
      <c r="O5060" s="231"/>
      <c r="P5060" s="231"/>
      <c r="Q5060" s="231"/>
      <c r="R5060" s="231"/>
      <c r="S5060" s="231"/>
      <c r="T5060" s="231"/>
    </row>
    <row r="5061">
      <c r="A5061" s="257" t="str">
        <v>1680002910019</v>
      </c>
      <c r="B5061" s="257" t="str">
        <v>168000291001</v>
      </c>
      <c r="C5061" s="257" t="str">
        <v>彩虹电蚊拍T6108</v>
      </c>
      <c r="D5061" s="257"/>
      <c r="E5061" s="257"/>
      <c r="F5061" s="257" t="str">
        <v>T6108</v>
      </c>
      <c r="G5061" s="231"/>
      <c r="H5061" s="231"/>
      <c r="I5061" s="231"/>
      <c r="J5061" s="231"/>
      <c r="K5061" s="231"/>
      <c r="L5061" s="231"/>
      <c r="M5061" s="231"/>
      <c r="N5061" s="231"/>
      <c r="O5061" s="231"/>
      <c r="P5061" s="231"/>
      <c r="Q5061" s="231"/>
      <c r="R5061" s="231"/>
      <c r="S5061" s="231"/>
      <c r="T5061" s="231"/>
    </row>
    <row r="5062">
      <c r="A5062" s="257" t="str">
        <v>16800035500222</v>
      </c>
      <c r="B5062" s="257" t="str">
        <v>168000355002</v>
      </c>
      <c r="C5062" s="257" t="str">
        <v>公牛小魔方USB插座 GNV-UUTQ12</v>
      </c>
      <c r="D5062" s="257"/>
      <c r="E5062" s="257"/>
      <c r="F5062" s="257" t="str">
        <v>GNV-UUTQ12</v>
      </c>
      <c r="G5062" s="231"/>
      <c r="H5062" s="231"/>
      <c r="I5062" s="231"/>
      <c r="J5062" s="231"/>
      <c r="K5062" s="231"/>
      <c r="L5062" s="231"/>
      <c r="M5062" s="231"/>
      <c r="N5062" s="231"/>
      <c r="O5062" s="231"/>
      <c r="P5062" s="231"/>
      <c r="Q5062" s="231"/>
      <c r="R5062" s="231"/>
      <c r="S5062" s="231"/>
      <c r="T5062" s="231"/>
    </row>
    <row r="5063">
      <c r="A5063" s="257" t="str">
        <v>1680003530011022</v>
      </c>
      <c r="B5063" s="257" t="str">
        <v>168000353001</v>
      </c>
      <c r="C5063" s="257" t="str">
        <v>倍思 金属微光系列 六合一多功能Type-C HUB 扩展坞 深空灰CAHUB-CW0G</v>
      </c>
      <c r="D5063" s="257"/>
      <c r="E5063" s="257"/>
      <c r="F5063" s="257" t="str">
        <v>CAHUB-CW0G</v>
      </c>
      <c r="G5063" s="231"/>
      <c r="H5063" s="231"/>
      <c r="I5063" s="231"/>
      <c r="J5063" s="231"/>
      <c r="K5063" s="231"/>
      <c r="L5063" s="231"/>
      <c r="M5063" s="231"/>
      <c r="N5063" s="231"/>
      <c r="O5063" s="231"/>
      <c r="P5063" s="231"/>
      <c r="Q5063" s="231"/>
      <c r="R5063" s="231"/>
      <c r="S5063" s="231"/>
      <c r="T5063" s="231"/>
    </row>
    <row r="5064">
      <c r="A5064" s="257" t="str">
        <v>16800019900202322</v>
      </c>
      <c r="B5064" s="257" t="str">
        <v>168000199002023</v>
      </c>
      <c r="C5064" s="257" t="str">
        <v>米乔减压腰垫（黑色气动版）WP-4101</v>
      </c>
      <c r="D5064" s="257"/>
      <c r="E5064" s="257"/>
      <c r="F5064" s="257" t="str">
        <v>WP-4101</v>
      </c>
      <c r="G5064" s="231"/>
      <c r="H5064" s="231"/>
      <c r="I5064" s="231"/>
      <c r="J5064" s="231"/>
      <c r="K5064" s="231"/>
      <c r="L5064" s="231"/>
      <c r="M5064" s="231"/>
      <c r="N5064" s="231"/>
      <c r="O5064" s="231"/>
      <c r="P5064" s="231"/>
      <c r="Q5064" s="231"/>
      <c r="R5064" s="231"/>
      <c r="S5064" s="231"/>
      <c r="T5064" s="231"/>
    </row>
    <row r="5065">
      <c r="A5065" s="257" t="str">
        <v>1680002950079</v>
      </c>
      <c r="B5065" s="257" t="str">
        <v>168000295007</v>
      </c>
      <c r="C5065" s="257" t="str">
        <v>BISSELL必胜 多功能二合一蒸汽拖把3004Z</v>
      </c>
      <c r="D5065" s="257"/>
      <c r="E5065" s="257"/>
      <c r="F5065" s="257" t="str">
        <v>3004Z</v>
      </c>
      <c r="G5065" s="231"/>
      <c r="H5065" s="231"/>
      <c r="I5065" s="231"/>
      <c r="J5065" s="231"/>
      <c r="K5065" s="231"/>
      <c r="L5065" s="231"/>
      <c r="M5065" s="231"/>
      <c r="N5065" s="231"/>
      <c r="O5065" s="231"/>
      <c r="P5065" s="231"/>
      <c r="Q5065" s="231"/>
      <c r="R5065" s="231"/>
      <c r="S5065" s="231"/>
      <c r="T5065" s="231"/>
    </row>
    <row r="5066">
      <c r="A5066" s="257" t="str">
        <v>1680002900019</v>
      </c>
      <c r="B5066" s="257" t="str">
        <v>168000290001</v>
      </c>
      <c r="C5066" s="257" t="str">
        <v>BISSELL必胜 无线除螨仪G1 3634Z</v>
      </c>
      <c r="D5066" s="257"/>
      <c r="E5066" s="257"/>
      <c r="F5066" s="257" t="str">
        <v>3634Z</v>
      </c>
      <c r="G5066" s="231"/>
      <c r="H5066" s="231"/>
      <c r="I5066" s="231"/>
      <c r="J5066" s="231"/>
      <c r="K5066" s="231"/>
      <c r="L5066" s="231"/>
      <c r="M5066" s="231"/>
      <c r="N5066" s="231"/>
      <c r="O5066" s="231"/>
      <c r="P5066" s="231"/>
      <c r="Q5066" s="231"/>
      <c r="R5066" s="231"/>
      <c r="S5066" s="231"/>
      <c r="T5066" s="231"/>
    </row>
    <row r="5067">
      <c r="A5067" s="257" t="str">
        <v>168000208001002326</v>
      </c>
      <c r="B5067" s="257" t="str">
        <v>168000208001002</v>
      </c>
      <c r="C5067" s="257" t="str">
        <v>Villeroy &amp; Boch 德国唯宝 拉布尔餐球 餐具套装</v>
      </c>
      <c r="D5067" s="257"/>
      <c r="E5067" s="257"/>
      <c r="F5067" s="257" t="str">
        <v>白色餐球</v>
      </c>
      <c r="G5067" s="231"/>
      <c r="H5067" s="231"/>
      <c r="I5067" s="231"/>
      <c r="J5067" s="231"/>
      <c r="K5067" s="231"/>
      <c r="L5067" s="231"/>
      <c r="M5067" s="231"/>
      <c r="N5067" s="231"/>
      <c r="O5067" s="231"/>
      <c r="P5067" s="231"/>
      <c r="Q5067" s="231"/>
      <c r="R5067" s="231"/>
      <c r="S5067" s="231"/>
      <c r="T5067" s="231"/>
    </row>
    <row r="5068">
      <c r="A5068" s="257" t="str">
        <v>168000350028329</v>
      </c>
      <c r="B5068" s="257" t="str">
        <v>168000350028</v>
      </c>
      <c r="C5068" s="257" t="str">
        <v>永璞闪萃常温咖啡浓缩液</v>
      </c>
      <c r="D5068" s="257"/>
      <c r="E5068" s="257"/>
      <c r="F5068" s="257" t="str">
        <v>【榛果风味】</v>
      </c>
      <c r="G5068" s="231"/>
      <c r="H5068" s="231"/>
      <c r="I5068" s="231"/>
      <c r="J5068" s="231"/>
      <c r="K5068" s="231"/>
      <c r="L5068" s="231"/>
      <c r="M5068" s="231"/>
      <c r="N5068" s="231"/>
      <c r="O5068" s="231"/>
      <c r="P5068" s="231"/>
      <c r="Q5068" s="231"/>
      <c r="R5068" s="231"/>
      <c r="S5068" s="231"/>
      <c r="T5068" s="231"/>
    </row>
    <row r="5069">
      <c r="A5069" s="257" t="str">
        <v>168000350028330</v>
      </c>
      <c r="B5069" s="257" t="str">
        <v>168000350028</v>
      </c>
      <c r="C5069" s="257" t="str">
        <v>永璞闪萃常温咖啡浓缩液</v>
      </c>
      <c r="D5069" s="257"/>
      <c r="E5069" s="257"/>
      <c r="F5069" s="257" t="str">
        <v>【无糖黑咖】</v>
      </c>
      <c r="G5069" s="231"/>
      <c r="H5069" s="231"/>
      <c r="I5069" s="231"/>
      <c r="J5069" s="231"/>
      <c r="K5069" s="231"/>
      <c r="L5069" s="231"/>
      <c r="M5069" s="231"/>
      <c r="N5069" s="231"/>
      <c r="O5069" s="231"/>
      <c r="P5069" s="231"/>
      <c r="Q5069" s="231"/>
      <c r="R5069" s="231"/>
      <c r="S5069" s="231"/>
      <c r="T5069" s="231"/>
    </row>
    <row r="5070">
      <c r="A5070" s="257" t="str">
        <v>168000350028331</v>
      </c>
      <c r="B5070" s="257" t="str">
        <v>168000350028</v>
      </c>
      <c r="C5070" s="257" t="str">
        <v>永璞闪萃常温咖啡浓缩液</v>
      </c>
      <c r="D5070" s="257"/>
      <c r="E5070" s="257"/>
      <c r="F5070" s="257" t="str">
        <v>【可可风味】</v>
      </c>
      <c r="G5070" s="231"/>
      <c r="H5070" s="231"/>
      <c r="I5070" s="231"/>
      <c r="J5070" s="231"/>
      <c r="K5070" s="231"/>
      <c r="L5070" s="231"/>
      <c r="M5070" s="231"/>
      <c r="N5070" s="231"/>
      <c r="O5070" s="231"/>
      <c r="P5070" s="231"/>
      <c r="Q5070" s="231"/>
      <c r="R5070" s="231"/>
      <c r="S5070" s="231"/>
      <c r="T5070" s="231"/>
    </row>
    <row r="5071">
      <c r="A5071" s="257" t="str">
        <v>168000350029332</v>
      </c>
      <c r="B5071" s="257" t="str">
        <v>168000350029</v>
      </c>
      <c r="C5071" s="257" t="str">
        <v>永璞18g闪萃5颗pet盒2盒装</v>
      </c>
      <c r="D5071" s="257"/>
      <c r="E5071" s="257"/>
      <c r="F5071" s="257" t="str">
        <v>【榛果风味*2】</v>
      </c>
      <c r="G5071" s="231"/>
      <c r="H5071" s="231"/>
      <c r="I5071" s="231"/>
      <c r="J5071" s="231"/>
      <c r="K5071" s="231"/>
      <c r="L5071" s="231"/>
      <c r="M5071" s="231"/>
      <c r="N5071" s="231"/>
      <c r="O5071" s="231"/>
      <c r="P5071" s="231"/>
      <c r="Q5071" s="231"/>
      <c r="R5071" s="231"/>
      <c r="S5071" s="231"/>
      <c r="T5071" s="231"/>
    </row>
    <row r="5072">
      <c r="A5072" s="257" t="str">
        <v>168000350029333</v>
      </c>
      <c r="B5072" s="257" t="str">
        <v>168000350029</v>
      </c>
      <c r="C5072" s="257" t="str">
        <v>永璞18g闪萃5颗pet盒2盒装</v>
      </c>
      <c r="D5072" s="257"/>
      <c r="E5072" s="257"/>
      <c r="F5072" s="257" t="str">
        <v>【无糖黑咖*2】</v>
      </c>
      <c r="G5072" s="231"/>
      <c r="H5072" s="231"/>
      <c r="I5072" s="231"/>
      <c r="J5072" s="231"/>
      <c r="K5072" s="231"/>
      <c r="L5072" s="231"/>
      <c r="M5072" s="231"/>
      <c r="N5072" s="231"/>
      <c r="O5072" s="231"/>
      <c r="P5072" s="231"/>
      <c r="Q5072" s="231"/>
      <c r="R5072" s="231"/>
      <c r="S5072" s="231"/>
      <c r="T5072" s="231"/>
    </row>
    <row r="5073">
      <c r="A5073" s="257" t="str">
        <v>168000350029334</v>
      </c>
      <c r="B5073" s="257" t="str">
        <v>168000350029</v>
      </c>
      <c r="C5073" s="257" t="str">
        <v>永璞18g闪萃5颗pet盒2盒装</v>
      </c>
      <c r="D5073" s="257"/>
      <c r="E5073" s="257"/>
      <c r="F5073" s="257" t="str">
        <v>【可可风味*2】</v>
      </c>
      <c r="G5073" s="231"/>
      <c r="H5073" s="231"/>
      <c r="I5073" s="231"/>
      <c r="J5073" s="231"/>
      <c r="K5073" s="231"/>
      <c r="L5073" s="231"/>
      <c r="M5073" s="231"/>
      <c r="N5073" s="231"/>
      <c r="O5073" s="231"/>
      <c r="P5073" s="231"/>
      <c r="Q5073" s="231"/>
      <c r="R5073" s="231"/>
      <c r="S5073" s="231"/>
      <c r="T5073" s="231"/>
    </row>
    <row r="5074">
      <c r="A5074" s="257" t="str">
        <v>168000350029335</v>
      </c>
      <c r="B5074" s="257" t="str">
        <v>168000350029</v>
      </c>
      <c r="C5074" s="257" t="str">
        <v>永璞18g闪萃5颗pet盒2盒装</v>
      </c>
      <c r="D5074" s="257"/>
      <c r="E5074" s="257"/>
      <c r="F5074" s="257" t="str">
        <v>【无糖+榛果】</v>
      </c>
      <c r="G5074" s="231"/>
      <c r="H5074" s="231"/>
      <c r="I5074" s="231"/>
      <c r="J5074" s="231"/>
      <c r="K5074" s="231"/>
      <c r="L5074" s="231"/>
      <c r="M5074" s="231"/>
      <c r="N5074" s="231"/>
      <c r="O5074" s="231"/>
      <c r="P5074" s="231"/>
      <c r="Q5074" s="231"/>
      <c r="R5074" s="231"/>
      <c r="S5074" s="231"/>
      <c r="T5074" s="231"/>
    </row>
    <row r="5075">
      <c r="A5075" s="257" t="str">
        <v>168000350029336</v>
      </c>
      <c r="B5075" s="257" t="str">
        <v>168000350029</v>
      </c>
      <c r="C5075" s="257" t="str">
        <v>永璞18g闪萃5颗pet盒2盒装</v>
      </c>
      <c r="D5075" s="257"/>
      <c r="E5075" s="257"/>
      <c r="F5075" s="257" t="str">
        <v>【无糖+可可】</v>
      </c>
      <c r="G5075" s="231"/>
      <c r="H5075" s="231"/>
      <c r="I5075" s="231"/>
      <c r="J5075" s="231"/>
      <c r="K5075" s="231"/>
      <c r="L5075" s="231"/>
      <c r="M5075" s="231"/>
      <c r="N5075" s="231"/>
      <c r="O5075" s="231"/>
      <c r="P5075" s="231"/>
      <c r="Q5075" s="231"/>
      <c r="R5075" s="231"/>
      <c r="S5075" s="231"/>
      <c r="T5075" s="231"/>
    </row>
    <row r="5076">
      <c r="A5076" s="257" t="str">
        <v>168000350030337</v>
      </c>
      <c r="B5076" s="257" t="str">
        <v>168000350030</v>
      </c>
      <c r="C5076" s="257" t="str">
        <v>永璞闪萃7条自立袋3袋装【平衡*1+醇厚*1+黑巧*1】</v>
      </c>
      <c r="D5076" s="257"/>
      <c r="E5076" s="257"/>
      <c r="F5076" s="257" t="str">
        <v>【平衡*1+醇厚*1+黑巧*1】</v>
      </c>
      <c r="G5076" s="231"/>
      <c r="H5076" s="231"/>
      <c r="I5076" s="231"/>
      <c r="J5076" s="231"/>
      <c r="K5076" s="231"/>
      <c r="L5076" s="231"/>
      <c r="M5076" s="231"/>
      <c r="N5076" s="231"/>
      <c r="O5076" s="231"/>
      <c r="P5076" s="231"/>
      <c r="Q5076" s="231"/>
      <c r="R5076" s="231"/>
      <c r="S5076" s="231"/>
      <c r="T5076" s="231"/>
    </row>
    <row r="5077">
      <c r="A5077" s="257" t="str">
        <v>118000355001338</v>
      </c>
      <c r="B5077" s="257" t="str">
        <v>118000355001</v>
      </c>
      <c r="C5077" s="257" t="str">
        <v>Z2GO&amp;CO. 三合一充电线</v>
      </c>
      <c r="D5077" s="257"/>
      <c r="E5077" s="257"/>
      <c r="F5077" s="257" t="str">
        <v>规格:120cm 黑色</v>
      </c>
      <c r="G5077" s="231"/>
      <c r="H5077" s="231"/>
      <c r="I5077" s="231"/>
      <c r="J5077" s="231"/>
      <c r="K5077" s="231"/>
      <c r="L5077" s="231"/>
      <c r="M5077" s="231"/>
      <c r="N5077" s="231"/>
      <c r="O5077" s="231"/>
      <c r="P5077" s="231"/>
      <c r="Q5077" s="231"/>
      <c r="R5077" s="231"/>
      <c r="S5077" s="231"/>
      <c r="T5077" s="231"/>
    </row>
    <row r="5078">
      <c r="A5078" s="257" t="str">
        <v>1680002050040019</v>
      </c>
      <c r="B5078" s="257" t="str">
        <v>168000205004001</v>
      </c>
      <c r="C5078" s="257" t="str">
        <v>亚摩斯电蒸箱AS-ZG08Q</v>
      </c>
      <c r="D5078" s="257"/>
      <c r="E5078" s="257"/>
      <c r="F5078" s="257" t="str">
        <v>AS-ZG08Q</v>
      </c>
      <c r="G5078" s="231"/>
      <c r="H5078" s="231"/>
      <c r="I5078" s="231"/>
      <c r="J5078" s="231"/>
      <c r="K5078" s="231"/>
      <c r="L5078" s="231"/>
      <c r="M5078" s="231"/>
      <c r="N5078" s="231"/>
      <c r="O5078" s="231"/>
      <c r="P5078" s="231"/>
      <c r="Q5078" s="231"/>
      <c r="R5078" s="231"/>
      <c r="S5078" s="231"/>
      <c r="T5078" s="231"/>
    </row>
    <row r="5079">
      <c r="A5079" s="257" t="str">
        <v>1680002050020029</v>
      </c>
      <c r="B5079" s="257" t="str">
        <v>168000205002002</v>
      </c>
      <c r="C5079" s="257" t="str">
        <v>德世朗空气炸烤箱DDQ-JK019</v>
      </c>
      <c r="D5079" s="257"/>
      <c r="E5079" s="257"/>
      <c r="F5079" s="257" t="str">
        <v>DDQ-JK019</v>
      </c>
      <c r="G5079" s="231"/>
      <c r="H5079" s="231"/>
      <c r="I5079" s="231"/>
      <c r="J5079" s="231"/>
      <c r="K5079" s="231"/>
      <c r="L5079" s="231"/>
      <c r="M5079" s="231"/>
      <c r="N5079" s="231"/>
      <c r="O5079" s="231"/>
      <c r="P5079" s="231"/>
      <c r="Q5079" s="231"/>
      <c r="R5079" s="231"/>
      <c r="S5079" s="231"/>
      <c r="T5079" s="231"/>
    </row>
    <row r="5080">
      <c r="A5080" s="257" t="str">
        <v>168000287011522</v>
      </c>
      <c r="B5080" s="257" t="str">
        <v>168000287011</v>
      </c>
      <c r="C5080" s="257" t="str">
        <v>博堡迷你破壁料理机BDY-901L</v>
      </c>
      <c r="D5080" s="257"/>
      <c r="E5080" s="257"/>
      <c r="F5080" s="257" t="str">
        <v>BDY-901L</v>
      </c>
      <c r="G5080" s="231"/>
      <c r="H5080" s="231"/>
      <c r="I5080" s="231"/>
      <c r="J5080" s="231"/>
      <c r="K5080" s="231"/>
      <c r="L5080" s="231"/>
      <c r="M5080" s="231"/>
      <c r="N5080" s="231"/>
      <c r="O5080" s="231"/>
      <c r="P5080" s="231"/>
      <c r="Q5080" s="231"/>
      <c r="R5080" s="231"/>
      <c r="S5080" s="231"/>
      <c r="T5080" s="231"/>
    </row>
    <row r="5081">
      <c r="A5081" s="257" t="str">
        <v>16800033500515</v>
      </c>
      <c r="B5081" s="257" t="str">
        <v>168000335005</v>
      </c>
      <c r="C5081" s="257" t="str">
        <v>Packtrol商务户外多功能背包</v>
      </c>
      <c r="D5081" s="257"/>
      <c r="E5081" s="257"/>
      <c r="F5081" s="257" t="str">
        <v>黑色</v>
      </c>
      <c r="G5081" s="231"/>
      <c r="H5081" s="231"/>
      <c r="I5081" s="231"/>
      <c r="J5081" s="231"/>
      <c r="K5081" s="231"/>
      <c r="L5081" s="231"/>
      <c r="M5081" s="231"/>
      <c r="N5081" s="231"/>
      <c r="O5081" s="231"/>
      <c r="P5081" s="231"/>
      <c r="Q5081" s="231"/>
      <c r="R5081" s="231"/>
      <c r="S5081" s="231"/>
      <c r="T5081" s="231"/>
    </row>
    <row r="5082">
      <c r="A5082" s="257" t="str">
        <v>1680003350056</v>
      </c>
      <c r="B5082" s="257" t="str">
        <v>168000335005</v>
      </c>
      <c r="C5082" s="257" t="str">
        <v>Packtrol商务户外多功能背包</v>
      </c>
      <c r="D5082" s="257"/>
      <c r="E5082" s="257"/>
      <c r="F5082" s="257" t="str">
        <v>蓝色</v>
      </c>
      <c r="G5082" s="231"/>
      <c r="H5082" s="231"/>
      <c r="I5082" s="231"/>
      <c r="J5082" s="231"/>
      <c r="K5082" s="231"/>
      <c r="L5082" s="231"/>
      <c r="M5082" s="231"/>
      <c r="N5082" s="231"/>
      <c r="O5082" s="231"/>
      <c r="P5082" s="231"/>
      <c r="Q5082" s="231"/>
      <c r="R5082" s="231"/>
      <c r="S5082" s="231"/>
      <c r="T5082" s="231"/>
    </row>
    <row r="5083">
      <c r="A5083" s="257" t="str">
        <v>TMYD001</v>
      </c>
      <c r="B5083" s="257" t="str">
        <v>TMYD</v>
      </c>
      <c r="C5083" s="257" t="str">
        <v>天猫预定条码</v>
      </c>
      <c r="D5083" s="257"/>
      <c r="E5083" s="257"/>
      <c r="F5083" s="257" t="str">
        <v>天猫618预付定金使用</v>
      </c>
      <c r="G5083" s="231"/>
      <c r="H5083" s="231"/>
      <c r="I5083" s="231"/>
      <c r="J5083" s="231"/>
      <c r="K5083" s="231"/>
      <c r="L5083" s="231"/>
      <c r="M5083" s="231"/>
      <c r="N5083" s="231"/>
      <c r="O5083" s="231"/>
      <c r="P5083" s="231"/>
      <c r="Q5083" s="231"/>
      <c r="R5083" s="231"/>
      <c r="S5083" s="231"/>
      <c r="T5083" s="231"/>
    </row>
    <row r="5084">
      <c r="A5084" s="257" t="str">
        <v>1680002070010012</v>
      </c>
      <c r="B5084" s="257" t="str">
        <v>168000207001001</v>
      </c>
      <c r="C5084" s="257" t="str">
        <v>alfi Kugel系列玻璃内胆保温壶</v>
      </c>
      <c r="D5084" s="257"/>
      <c r="E5084" s="257"/>
      <c r="F5084" s="257" t="str">
        <v>红色</v>
      </c>
      <c r="G5084" s="231"/>
      <c r="H5084" s="231"/>
      <c r="I5084" s="231"/>
      <c r="J5084" s="231"/>
      <c r="K5084" s="231"/>
      <c r="L5084" s="231"/>
      <c r="M5084" s="231"/>
      <c r="N5084" s="231"/>
      <c r="O5084" s="231"/>
      <c r="P5084" s="231"/>
      <c r="Q5084" s="231"/>
      <c r="R5084" s="231"/>
      <c r="S5084" s="231"/>
      <c r="T5084" s="231"/>
    </row>
    <row r="5085">
      <c r="A5085" s="257" t="str">
        <v>1680002070010016</v>
      </c>
      <c r="B5085" s="257" t="str">
        <v>168000207001001</v>
      </c>
      <c r="C5085" s="257" t="str">
        <v>alfi Kugel系列玻璃内胆保温壶</v>
      </c>
      <c r="D5085" s="257"/>
      <c r="E5085" s="257"/>
      <c r="F5085" s="257" t="str">
        <v>蓝</v>
      </c>
      <c r="G5085" s="231"/>
      <c r="H5085" s="231"/>
      <c r="I5085" s="231"/>
      <c r="J5085" s="231"/>
      <c r="K5085" s="231"/>
      <c r="L5085" s="231"/>
      <c r="M5085" s="231"/>
      <c r="N5085" s="231"/>
      <c r="O5085" s="231"/>
      <c r="P5085" s="231"/>
      <c r="Q5085" s="231"/>
      <c r="R5085" s="231"/>
      <c r="S5085" s="231"/>
      <c r="T5085" s="231"/>
    </row>
    <row r="5086">
      <c r="A5086" s="257" t="str">
        <v>1680002070010013</v>
      </c>
      <c r="B5086" s="257" t="str">
        <v>168000207001001</v>
      </c>
      <c r="C5086" s="257" t="str">
        <v>alfi Kugel系列玻璃内胆保温壶</v>
      </c>
      <c r="D5086" s="257"/>
      <c r="E5086" s="257"/>
      <c r="F5086" s="257" t="str">
        <v>粉色</v>
      </c>
      <c r="G5086" s="231"/>
      <c r="H5086" s="231"/>
      <c r="I5086" s="231"/>
      <c r="J5086" s="231"/>
      <c r="K5086" s="231"/>
      <c r="L5086" s="231"/>
      <c r="M5086" s="231"/>
      <c r="N5086" s="231"/>
      <c r="O5086" s="231"/>
      <c r="P5086" s="231"/>
      <c r="Q5086" s="231"/>
      <c r="R5086" s="231"/>
      <c r="S5086" s="231"/>
      <c r="T5086" s="231"/>
    </row>
    <row r="5087">
      <c r="A5087" s="257" t="str">
        <v>1210100400330</v>
      </c>
      <c r="B5087" s="257" t="str">
        <v>12101004003</v>
      </c>
      <c r="C5087" s="257" t="str">
        <v>深睡枕2.0服务腰封</v>
      </c>
      <c r="D5087" s="257"/>
      <c r="E5087" s="257"/>
      <c r="F5087" s="257" t="str">
        <v>100个/捆</v>
      </c>
      <c r="G5087" s="231"/>
      <c r="H5087" s="231"/>
      <c r="I5087" s="231"/>
      <c r="J5087" s="231"/>
      <c r="K5087" s="231"/>
      <c r="L5087" s="231"/>
      <c r="M5087" s="231"/>
      <c r="N5087" s="231"/>
      <c r="O5087" s="231"/>
      <c r="P5087" s="231"/>
      <c r="Q5087" s="231"/>
      <c r="R5087" s="231"/>
      <c r="S5087" s="231"/>
      <c r="T5087" s="231"/>
    </row>
    <row r="5088">
      <c r="A5088" s="257" t="str">
        <v>1680002700119</v>
      </c>
      <c r="B5088" s="257" t="str">
        <v>168000270011</v>
      </c>
      <c r="C5088" s="257" t="str">
        <v>K6-颈椎按摩仪(晨曦白）</v>
      </c>
      <c r="D5088" s="257"/>
      <c r="E5088" s="257"/>
      <c r="F5088" s="257" t="str">
        <v>白色</v>
      </c>
      <c r="G5088" s="231"/>
      <c r="H5088" s="231"/>
      <c r="I5088" s="231"/>
      <c r="J5088" s="231"/>
      <c r="K5088" s="231"/>
      <c r="L5088" s="231"/>
      <c r="M5088" s="231"/>
      <c r="N5088" s="231"/>
      <c r="O5088" s="231"/>
      <c r="P5088" s="231"/>
      <c r="Q5088" s="231"/>
      <c r="R5088" s="231"/>
      <c r="S5088" s="231"/>
      <c r="T5088" s="231"/>
    </row>
    <row r="5089">
      <c r="A5089" s="257" t="str">
        <v>11800022900200133</v>
      </c>
      <c r="B5089" s="257" t="str">
        <v>118000229002001</v>
      </c>
      <c r="C5089" s="257" t="str">
        <v>Z2GO&amp;CO. 冷泡茶茶弹--Aplus版（仅限线下门店采购）</v>
      </c>
      <c r="D5089" s="257"/>
      <c r="E5089" s="257"/>
      <c r="F5089" s="257" t="str">
        <v>亚朵村的茶 红茶</v>
      </c>
      <c r="G5089" s="231"/>
      <c r="H5089" s="231"/>
      <c r="I5089" s="231"/>
      <c r="J5089" s="231"/>
      <c r="K5089" s="231"/>
      <c r="L5089" s="231"/>
      <c r="M5089" s="231"/>
      <c r="N5089" s="231"/>
      <c r="O5089" s="231"/>
      <c r="P5089" s="231"/>
      <c r="Q5089" s="231"/>
      <c r="R5089" s="231"/>
      <c r="S5089" s="231"/>
      <c r="T5089" s="231"/>
    </row>
    <row r="5090">
      <c r="A5090" s="257" t="str">
        <v>11800022900200136</v>
      </c>
      <c r="B5090" s="257" t="str">
        <v>118000229002001</v>
      </c>
      <c r="C5090" s="257" t="str">
        <v>Z2GO&amp;CO. 冷泡茶茶弹--Aplus版（仅限线下门店采购）</v>
      </c>
      <c r="D5090" s="257"/>
      <c r="E5090" s="257"/>
      <c r="F5090" s="257" t="str">
        <v>7瓶一盒</v>
      </c>
      <c r="G5090" s="231"/>
      <c r="H5090" s="231"/>
      <c r="I5090" s="231"/>
      <c r="J5090" s="231"/>
      <c r="K5090" s="231"/>
      <c r="L5090" s="231"/>
      <c r="M5090" s="231"/>
      <c r="N5090" s="231"/>
      <c r="O5090" s="231"/>
      <c r="P5090" s="231"/>
      <c r="Q5090" s="231"/>
      <c r="R5090" s="231"/>
      <c r="S5090" s="231"/>
      <c r="T5090" s="231"/>
    </row>
    <row r="5091">
      <c r="A5091" s="257" t="str">
        <v>11800022900200137</v>
      </c>
      <c r="B5091" s="257" t="str">
        <v>118000229002001</v>
      </c>
      <c r="C5091" s="257" t="str">
        <v>Z2GO&amp;CO. 冷泡茶茶弹--Aplus版（仅限线下门店采购）</v>
      </c>
      <c r="D5091" s="257"/>
      <c r="E5091" s="257"/>
      <c r="F5091" s="257" t="str">
        <v>食品规格:24瓶一盒 APLUS版</v>
      </c>
      <c r="G5091" s="231"/>
      <c r="H5091" s="231"/>
      <c r="I5091" s="231"/>
      <c r="J5091" s="231"/>
      <c r="K5091" s="231"/>
      <c r="L5091" s="231"/>
      <c r="M5091" s="231"/>
      <c r="N5091" s="231"/>
      <c r="O5091" s="231"/>
      <c r="P5091" s="231"/>
      <c r="Q5091" s="231"/>
      <c r="R5091" s="231"/>
      <c r="S5091" s="231"/>
      <c r="T5091" s="231"/>
    </row>
    <row r="5092">
      <c r="A5092" s="257" t="str">
        <v>1680003330013322</v>
      </c>
      <c r="B5092" s="257" t="str">
        <v>168000333001</v>
      </c>
      <c r="C5092" s="257" t="str">
        <v>觅雨女士宽松防晒衣</v>
      </c>
      <c r="D5092" s="257"/>
      <c r="E5092" s="257"/>
      <c r="F5092" s="257" t="str">
        <v>梨花白M</v>
      </c>
      <c r="G5092" s="231"/>
      <c r="H5092" s="231"/>
      <c r="I5092" s="231"/>
      <c r="J5092" s="231"/>
      <c r="K5092" s="231"/>
      <c r="L5092" s="231"/>
      <c r="M5092" s="231"/>
      <c r="N5092" s="231"/>
      <c r="O5092" s="231"/>
      <c r="P5092" s="231"/>
      <c r="Q5092" s="231"/>
      <c r="R5092" s="231"/>
      <c r="S5092" s="231"/>
      <c r="T5092" s="231"/>
    </row>
    <row r="5093">
      <c r="A5093" s="257" t="str">
        <v>1680003330013321</v>
      </c>
      <c r="B5093" s="257" t="str">
        <v>168000333001</v>
      </c>
      <c r="C5093" s="257" t="str">
        <v>觅雨女士宽松防晒衣</v>
      </c>
      <c r="D5093" s="257"/>
      <c r="E5093" s="257"/>
      <c r="F5093" s="257" t="str">
        <v>梨花白L</v>
      </c>
      <c r="G5093" s="231"/>
      <c r="H5093" s="231"/>
      <c r="I5093" s="231"/>
      <c r="J5093" s="231"/>
      <c r="K5093" s="231"/>
      <c r="L5093" s="231"/>
      <c r="M5093" s="231"/>
      <c r="N5093" s="231"/>
      <c r="O5093" s="231"/>
      <c r="P5093" s="231"/>
      <c r="Q5093" s="231"/>
      <c r="R5093" s="231"/>
      <c r="S5093" s="231"/>
      <c r="T5093" s="231"/>
    </row>
    <row r="5094">
      <c r="A5094" s="257" t="str">
        <v>1680003330012782</v>
      </c>
      <c r="B5094" s="257" t="str">
        <v>168000333001</v>
      </c>
      <c r="C5094" s="257" t="str">
        <v>觅雨女士宽松防晒衣</v>
      </c>
      <c r="D5094" s="257"/>
      <c r="E5094" s="257"/>
      <c r="F5094" s="257" t="str">
        <v>奶油黄M</v>
      </c>
      <c r="G5094" s="231"/>
      <c r="H5094" s="231"/>
      <c r="I5094" s="231"/>
      <c r="J5094" s="231"/>
      <c r="K5094" s="231"/>
      <c r="L5094" s="231"/>
      <c r="M5094" s="231"/>
      <c r="N5094" s="231"/>
      <c r="O5094" s="231"/>
      <c r="P5094" s="231"/>
      <c r="Q5094" s="231"/>
      <c r="R5094" s="231"/>
      <c r="S5094" s="231"/>
      <c r="T5094" s="231"/>
    </row>
    <row r="5095">
      <c r="A5095" s="257" t="str">
        <v>1680003330012781</v>
      </c>
      <c r="B5095" s="257" t="str">
        <v>168000333001</v>
      </c>
      <c r="C5095" s="257" t="str">
        <v>觅雨女士宽松防晒衣</v>
      </c>
      <c r="D5095" s="257"/>
      <c r="E5095" s="257"/>
      <c r="F5095" s="257" t="str">
        <v>奶油黄L</v>
      </c>
      <c r="G5095" s="231"/>
      <c r="H5095" s="231"/>
      <c r="I5095" s="231"/>
      <c r="J5095" s="231"/>
      <c r="K5095" s="231"/>
      <c r="L5095" s="231"/>
      <c r="M5095" s="231"/>
      <c r="N5095" s="231"/>
      <c r="O5095" s="231"/>
      <c r="P5095" s="231"/>
      <c r="Q5095" s="231"/>
      <c r="R5095" s="231"/>
      <c r="S5095" s="231"/>
      <c r="T5095" s="231"/>
    </row>
    <row r="5096">
      <c r="A5096" s="257" t="str">
        <v>1680003330013332</v>
      </c>
      <c r="B5096" s="257" t="str">
        <v>168000333001</v>
      </c>
      <c r="C5096" s="257" t="str">
        <v>觅雨女士宽松防晒衣</v>
      </c>
      <c r="D5096" s="257"/>
      <c r="E5096" s="257"/>
      <c r="F5096" s="257" t="str">
        <v>嫩芽绿M</v>
      </c>
      <c r="G5096" s="231"/>
      <c r="H5096" s="231"/>
      <c r="I5096" s="231"/>
      <c r="J5096" s="231"/>
      <c r="K5096" s="231"/>
      <c r="L5096" s="231"/>
      <c r="M5096" s="231"/>
      <c r="N5096" s="231"/>
      <c r="O5096" s="231"/>
      <c r="P5096" s="231"/>
      <c r="Q5096" s="231"/>
      <c r="R5096" s="231"/>
      <c r="S5096" s="231"/>
      <c r="T5096" s="231"/>
    </row>
    <row r="5097">
      <c r="A5097" s="257" t="str">
        <v>1680003330013331</v>
      </c>
      <c r="B5097" s="257" t="str">
        <v>168000333001</v>
      </c>
      <c r="C5097" s="257" t="str">
        <v>觅雨女士宽松防晒衣</v>
      </c>
      <c r="D5097" s="257"/>
      <c r="E5097" s="257"/>
      <c r="F5097" s="257" t="str">
        <v>嫩芽绿L</v>
      </c>
      <c r="G5097" s="231"/>
      <c r="H5097" s="231"/>
      <c r="I5097" s="231"/>
      <c r="J5097" s="231"/>
      <c r="K5097" s="231"/>
      <c r="L5097" s="231"/>
      <c r="M5097" s="231"/>
      <c r="N5097" s="231"/>
      <c r="O5097" s="231"/>
      <c r="P5097" s="231"/>
      <c r="Q5097" s="231"/>
      <c r="R5097" s="231"/>
      <c r="S5097" s="231"/>
      <c r="T5097" s="231"/>
    </row>
    <row r="5098">
      <c r="A5098" s="257" t="str">
        <v>1680003330013342</v>
      </c>
      <c r="B5098" s="257" t="str">
        <v>168000333001</v>
      </c>
      <c r="C5098" s="257" t="str">
        <v>觅雨女士宽松防晒衣</v>
      </c>
      <c r="D5098" s="257"/>
      <c r="E5098" s="257"/>
      <c r="F5098" s="257" t="str">
        <v>鸢尾紫M</v>
      </c>
      <c r="G5098" s="231"/>
      <c r="H5098" s="231"/>
      <c r="I5098" s="231"/>
      <c r="J5098" s="231"/>
      <c r="K5098" s="231"/>
      <c r="L5098" s="231"/>
      <c r="M5098" s="231"/>
      <c r="N5098" s="231"/>
      <c r="O5098" s="231"/>
      <c r="P5098" s="231"/>
      <c r="Q5098" s="231"/>
      <c r="R5098" s="231"/>
      <c r="S5098" s="231"/>
      <c r="T5098" s="231"/>
    </row>
    <row r="5099">
      <c r="A5099" s="257" t="str">
        <v>1680003330013341</v>
      </c>
      <c r="B5099" s="257" t="str">
        <v>168000333001</v>
      </c>
      <c r="C5099" s="257" t="str">
        <v>觅雨女士宽松防晒衣</v>
      </c>
      <c r="D5099" s="257"/>
      <c r="E5099" s="257"/>
      <c r="F5099" s="257" t="str">
        <v>鸢尾紫L</v>
      </c>
      <c r="G5099" s="231"/>
      <c r="H5099" s="231"/>
      <c r="I5099" s="231"/>
      <c r="J5099" s="231"/>
      <c r="K5099" s="231"/>
      <c r="L5099" s="231"/>
      <c r="M5099" s="231"/>
      <c r="N5099" s="231"/>
      <c r="O5099" s="231"/>
      <c r="P5099" s="231"/>
      <c r="Q5099" s="231"/>
      <c r="R5099" s="231"/>
      <c r="S5099" s="231"/>
      <c r="T5099" s="231"/>
    </row>
    <row r="5100">
      <c r="A5100" s="257" t="str">
        <v>1680003330013352</v>
      </c>
      <c r="B5100" s="257" t="str">
        <v>168000333001</v>
      </c>
      <c r="C5100" s="257" t="str">
        <v>觅雨女士宽松防晒衣</v>
      </c>
      <c r="D5100" s="257"/>
      <c r="E5100" s="257"/>
      <c r="F5100" s="257" t="str">
        <v>岩石灰M</v>
      </c>
      <c r="G5100" s="231"/>
      <c r="H5100" s="231"/>
      <c r="I5100" s="231"/>
      <c r="J5100" s="231"/>
      <c r="K5100" s="231"/>
      <c r="L5100" s="231"/>
      <c r="M5100" s="231"/>
      <c r="N5100" s="231"/>
      <c r="O5100" s="231"/>
      <c r="P5100" s="231"/>
      <c r="Q5100" s="231"/>
      <c r="R5100" s="231"/>
      <c r="S5100" s="231"/>
      <c r="T5100" s="231"/>
    </row>
    <row r="5101">
      <c r="A5101" s="257" t="str">
        <v>1680003330013351</v>
      </c>
      <c r="B5101" s="257" t="str">
        <v>168000333001</v>
      </c>
      <c r="C5101" s="257" t="str">
        <v>觅雨女士宽松防晒衣</v>
      </c>
      <c r="D5101" s="257"/>
      <c r="E5101" s="257"/>
      <c r="F5101" s="257" t="str">
        <v>岩石灰L</v>
      </c>
      <c r="G5101" s="231"/>
      <c r="H5101" s="231"/>
      <c r="I5101" s="231"/>
      <c r="J5101" s="231"/>
      <c r="K5101" s="231"/>
      <c r="L5101" s="231"/>
      <c r="M5101" s="231"/>
      <c r="N5101" s="231"/>
      <c r="O5101" s="231"/>
      <c r="P5101" s="231"/>
      <c r="Q5101" s="231"/>
      <c r="R5101" s="231"/>
      <c r="S5101" s="231"/>
      <c r="T5101" s="231"/>
    </row>
    <row r="5102">
      <c r="A5102" s="257" t="str">
        <v>1680003330023322</v>
      </c>
      <c r="B5102" s="257" t="str">
        <v>168000333002</v>
      </c>
      <c r="C5102" s="257" t="str">
        <v>觅雨女士斗篷防晒衣</v>
      </c>
      <c r="D5102" s="257"/>
      <c r="E5102" s="257"/>
      <c r="F5102" s="257" t="str">
        <v>梨花白M</v>
      </c>
      <c r="G5102" s="231"/>
      <c r="H5102" s="231"/>
      <c r="I5102" s="231"/>
      <c r="J5102" s="231"/>
      <c r="K5102" s="231"/>
      <c r="L5102" s="231"/>
      <c r="M5102" s="231"/>
      <c r="N5102" s="231"/>
      <c r="O5102" s="231"/>
      <c r="P5102" s="231"/>
      <c r="Q5102" s="231"/>
      <c r="R5102" s="231"/>
      <c r="S5102" s="231"/>
      <c r="T5102" s="231"/>
    </row>
    <row r="5103">
      <c r="A5103" s="257" t="str">
        <v>1680003330023321</v>
      </c>
      <c r="B5103" s="257" t="str">
        <v>168000333002</v>
      </c>
      <c r="C5103" s="257" t="str">
        <v>觅雨女士斗篷防晒衣</v>
      </c>
      <c r="D5103" s="257"/>
      <c r="E5103" s="257"/>
      <c r="F5103" s="257" t="str">
        <v>梨花白L</v>
      </c>
      <c r="G5103" s="231"/>
      <c r="H5103" s="231"/>
      <c r="I5103" s="231"/>
      <c r="J5103" s="231"/>
      <c r="K5103" s="231"/>
      <c r="L5103" s="231"/>
      <c r="M5103" s="231"/>
      <c r="N5103" s="231"/>
      <c r="O5103" s="231"/>
      <c r="P5103" s="231"/>
      <c r="Q5103" s="231"/>
      <c r="R5103" s="231"/>
      <c r="S5103" s="231"/>
      <c r="T5103" s="231"/>
    </row>
    <row r="5104">
      <c r="A5104" s="257" t="str">
        <v>1680003330022782</v>
      </c>
      <c r="B5104" s="257" t="str">
        <v>168000333002</v>
      </c>
      <c r="C5104" s="257" t="str">
        <v>觅雨女士斗篷防晒衣</v>
      </c>
      <c r="D5104" s="257"/>
      <c r="E5104" s="257"/>
      <c r="F5104" s="257" t="str">
        <v>奶油黄M</v>
      </c>
      <c r="G5104" s="231"/>
      <c r="H5104" s="231"/>
      <c r="I5104" s="231"/>
      <c r="J5104" s="231"/>
      <c r="K5104" s="231"/>
      <c r="L5104" s="231"/>
      <c r="M5104" s="231"/>
      <c r="N5104" s="231"/>
      <c r="O5104" s="231"/>
      <c r="P5104" s="231"/>
      <c r="Q5104" s="231"/>
      <c r="R5104" s="231"/>
      <c r="S5104" s="231"/>
      <c r="T5104" s="231"/>
    </row>
    <row r="5105">
      <c r="A5105" s="257" t="str">
        <v>1680003330022781</v>
      </c>
      <c r="B5105" s="257" t="str">
        <v>168000333002</v>
      </c>
      <c r="C5105" s="257" t="str">
        <v>觅雨女士斗篷防晒衣</v>
      </c>
      <c r="D5105" s="257"/>
      <c r="E5105" s="257"/>
      <c r="F5105" s="257" t="str">
        <v>奶油黄L</v>
      </c>
      <c r="G5105" s="231"/>
      <c r="H5105" s="231"/>
      <c r="I5105" s="231"/>
      <c r="J5105" s="231"/>
      <c r="K5105" s="231"/>
      <c r="L5105" s="231"/>
      <c r="M5105" s="231"/>
      <c r="N5105" s="231"/>
      <c r="O5105" s="231"/>
      <c r="P5105" s="231"/>
      <c r="Q5105" s="231"/>
      <c r="R5105" s="231"/>
      <c r="S5105" s="231"/>
      <c r="T5105" s="231"/>
    </row>
    <row r="5106">
      <c r="A5106" s="257" t="str">
        <v>1680003330023332</v>
      </c>
      <c r="B5106" s="257" t="str">
        <v>168000333002</v>
      </c>
      <c r="C5106" s="257" t="str">
        <v>觅雨女士斗篷防晒衣</v>
      </c>
      <c r="D5106" s="257"/>
      <c r="E5106" s="257"/>
      <c r="F5106" s="257" t="str">
        <v>嫩芽绿M</v>
      </c>
      <c r="G5106" s="231"/>
      <c r="H5106" s="231"/>
      <c r="I5106" s="231"/>
      <c r="J5106" s="231"/>
      <c r="K5106" s="231"/>
      <c r="L5106" s="231"/>
      <c r="M5106" s="231"/>
      <c r="N5106" s="231"/>
      <c r="O5106" s="231"/>
      <c r="P5106" s="231"/>
      <c r="Q5106" s="231"/>
      <c r="R5106" s="231"/>
      <c r="S5106" s="231"/>
      <c r="T5106" s="231"/>
    </row>
    <row r="5107">
      <c r="A5107" s="257" t="str">
        <v>1680003330023331</v>
      </c>
      <c r="B5107" s="257" t="str">
        <v>168000333002</v>
      </c>
      <c r="C5107" s="257" t="str">
        <v>觅雨女士斗篷防晒衣</v>
      </c>
      <c r="D5107" s="257"/>
      <c r="E5107" s="257"/>
      <c r="F5107" s="257" t="str">
        <v>嫩芽绿L</v>
      </c>
      <c r="G5107" s="231"/>
      <c r="H5107" s="231"/>
      <c r="I5107" s="231"/>
      <c r="J5107" s="231"/>
      <c r="K5107" s="231"/>
      <c r="L5107" s="231"/>
      <c r="M5107" s="231"/>
      <c r="N5107" s="231"/>
      <c r="O5107" s="231"/>
      <c r="P5107" s="231"/>
      <c r="Q5107" s="231"/>
      <c r="R5107" s="231"/>
      <c r="S5107" s="231"/>
      <c r="T5107" s="231"/>
    </row>
    <row r="5108">
      <c r="A5108" s="257" t="str">
        <v>1680003330023342</v>
      </c>
      <c r="B5108" s="257" t="str">
        <v>168000333002</v>
      </c>
      <c r="C5108" s="257" t="str">
        <v>觅雨女士斗篷防晒衣</v>
      </c>
      <c r="D5108" s="257"/>
      <c r="E5108" s="257"/>
      <c r="F5108" s="257" t="str">
        <v>鸢尾紫M</v>
      </c>
      <c r="G5108" s="231"/>
      <c r="H5108" s="231"/>
      <c r="I5108" s="231"/>
      <c r="J5108" s="231"/>
      <c r="K5108" s="231"/>
      <c r="L5108" s="231"/>
      <c r="M5108" s="231"/>
      <c r="N5108" s="231"/>
      <c r="O5108" s="231"/>
      <c r="P5108" s="231"/>
      <c r="Q5108" s="231"/>
      <c r="R5108" s="231"/>
      <c r="S5108" s="231"/>
      <c r="T5108" s="231"/>
    </row>
    <row r="5109">
      <c r="A5109" s="257" t="str">
        <v>1680003330023341</v>
      </c>
      <c r="B5109" s="257" t="str">
        <v>168000333002</v>
      </c>
      <c r="C5109" s="257" t="str">
        <v>觅雨女士斗篷防晒衣</v>
      </c>
      <c r="D5109" s="257"/>
      <c r="E5109" s="257"/>
      <c r="F5109" s="257" t="str">
        <v>鸢尾紫L</v>
      </c>
      <c r="G5109" s="231"/>
      <c r="H5109" s="231"/>
      <c r="I5109" s="231"/>
      <c r="J5109" s="231"/>
      <c r="K5109" s="231"/>
      <c r="L5109" s="231"/>
      <c r="M5109" s="231"/>
      <c r="N5109" s="231"/>
      <c r="O5109" s="231"/>
      <c r="P5109" s="231"/>
      <c r="Q5109" s="231"/>
      <c r="R5109" s="231"/>
      <c r="S5109" s="231"/>
      <c r="T5109" s="231"/>
    </row>
    <row r="5110">
      <c r="A5110" s="257" t="str">
        <v>1680003330023352</v>
      </c>
      <c r="B5110" s="257" t="str">
        <v>168000333002</v>
      </c>
      <c r="C5110" s="257" t="str">
        <v>觅雨女士斗篷防晒衣</v>
      </c>
      <c r="D5110" s="257"/>
      <c r="E5110" s="257"/>
      <c r="F5110" s="257" t="str">
        <v>岩石灰M</v>
      </c>
      <c r="G5110" s="231"/>
      <c r="H5110" s="231"/>
      <c r="I5110" s="231"/>
      <c r="J5110" s="231"/>
      <c r="K5110" s="231"/>
      <c r="L5110" s="231"/>
      <c r="M5110" s="231"/>
      <c r="N5110" s="231"/>
      <c r="O5110" s="231"/>
      <c r="P5110" s="231"/>
      <c r="Q5110" s="231"/>
      <c r="R5110" s="231"/>
      <c r="S5110" s="231"/>
      <c r="T5110" s="231"/>
    </row>
    <row r="5111">
      <c r="A5111" s="257" t="str">
        <v>1680003330023351</v>
      </c>
      <c r="B5111" s="257" t="str">
        <v>168000333002</v>
      </c>
      <c r="C5111" s="257" t="str">
        <v>觅雨女士斗篷防晒衣</v>
      </c>
      <c r="D5111" s="257"/>
      <c r="E5111" s="257"/>
      <c r="F5111" s="257" t="str">
        <v>岩石灰L</v>
      </c>
      <c r="G5111" s="231"/>
      <c r="H5111" s="231"/>
      <c r="I5111" s="231"/>
      <c r="J5111" s="231"/>
      <c r="K5111" s="231"/>
      <c r="L5111" s="231"/>
      <c r="M5111" s="231"/>
      <c r="N5111" s="231"/>
      <c r="O5111" s="231"/>
      <c r="P5111" s="231"/>
      <c r="Q5111" s="231"/>
      <c r="R5111" s="231"/>
      <c r="S5111" s="231"/>
      <c r="T5111" s="231"/>
    </row>
    <row r="5112">
      <c r="A5112" s="257" t="str">
        <v>1680002220020015</v>
      </c>
      <c r="B5112" s="257" t="str">
        <v>168000222002001</v>
      </c>
      <c r="C5112" s="257" t="str">
        <v>JEKO&amp;JEKO 墩墩双饮杯 SWC-2002 700ml</v>
      </c>
      <c r="D5112" s="257"/>
      <c r="E5112" s="257"/>
      <c r="F5112" s="257" t="str">
        <v>绿色</v>
      </c>
      <c r="G5112" s="231"/>
      <c r="H5112" s="231"/>
      <c r="I5112" s="231"/>
      <c r="J5112" s="231"/>
      <c r="K5112" s="231"/>
      <c r="L5112" s="231"/>
      <c r="M5112" s="231"/>
      <c r="N5112" s="231"/>
      <c r="O5112" s="231"/>
      <c r="P5112" s="231"/>
      <c r="Q5112" s="231"/>
      <c r="R5112" s="231"/>
      <c r="S5112" s="231"/>
      <c r="T5112" s="231"/>
    </row>
    <row r="5113">
      <c r="A5113" s="257" t="str">
        <v>16800022200200113</v>
      </c>
      <c r="B5113" s="257" t="str">
        <v>168000222002001</v>
      </c>
      <c r="C5113" s="257" t="str">
        <v>JEKO&amp;JEKO 墩墩双饮杯 SWC-2002 700ml</v>
      </c>
      <c r="D5113" s="257"/>
      <c r="E5113" s="257"/>
      <c r="F5113" s="257" t="str">
        <v>黄色</v>
      </c>
      <c r="G5113" s="231"/>
      <c r="H5113" s="231"/>
      <c r="I5113" s="231"/>
      <c r="J5113" s="231"/>
      <c r="K5113" s="231"/>
      <c r="L5113" s="231"/>
      <c r="M5113" s="231"/>
      <c r="N5113" s="231"/>
      <c r="O5113" s="231"/>
      <c r="P5113" s="231"/>
      <c r="Q5113" s="231"/>
      <c r="R5113" s="231"/>
      <c r="S5113" s="231"/>
      <c r="T5113" s="231"/>
    </row>
    <row r="5114">
      <c r="A5114" s="257" t="str">
        <v>1680002220020029</v>
      </c>
      <c r="B5114" s="257" t="str">
        <v>168000222002002</v>
      </c>
      <c r="C5114" s="257" t="str">
        <v>GOPLAY去丸丸趣吸管杯 丸不起 QXG01-C 500ml</v>
      </c>
      <c r="D5114" s="257"/>
      <c r="E5114" s="257"/>
      <c r="F5114" s="257" t="str">
        <v>白色</v>
      </c>
      <c r="G5114" s="231"/>
      <c r="H5114" s="231"/>
      <c r="I5114" s="231"/>
      <c r="J5114" s="231"/>
      <c r="K5114" s="231"/>
      <c r="L5114" s="231"/>
      <c r="M5114" s="231"/>
      <c r="N5114" s="231"/>
      <c r="O5114" s="231"/>
      <c r="P5114" s="231"/>
      <c r="Q5114" s="231"/>
      <c r="R5114" s="231"/>
      <c r="S5114" s="231"/>
      <c r="T5114" s="231"/>
    </row>
    <row r="5115">
      <c r="A5115" s="257" t="str">
        <v>1680002220020033</v>
      </c>
      <c r="B5115" s="257" t="str">
        <v>168000222002003</v>
      </c>
      <c r="C5115" s="257" t="str">
        <v>UOOHAlittles真空双饮杯美妆博主海伦-450ml</v>
      </c>
      <c r="D5115" s="257"/>
      <c r="E5115" s="257"/>
      <c r="F5115" s="257" t="str">
        <v>粉色</v>
      </c>
      <c r="G5115" s="231"/>
      <c r="H5115" s="231"/>
      <c r="I5115" s="231"/>
      <c r="J5115" s="231"/>
      <c r="K5115" s="231"/>
      <c r="L5115" s="231"/>
      <c r="M5115" s="231"/>
      <c r="N5115" s="231"/>
      <c r="O5115" s="231"/>
      <c r="P5115" s="231"/>
      <c r="Q5115" s="231"/>
      <c r="R5115" s="231"/>
      <c r="S5115" s="231"/>
      <c r="T5115" s="231"/>
    </row>
    <row r="5116">
      <c r="A5116" s="257" t="str">
        <v>16800020500600115</v>
      </c>
      <c r="B5116" s="257" t="str">
        <v>168000205006001</v>
      </c>
      <c r="C5116" s="257" t="str">
        <v>九阳破壁机Y1</v>
      </c>
      <c r="D5116" s="257"/>
      <c r="E5116" s="257"/>
      <c r="F5116" s="257" t="str">
        <v>Y1</v>
      </c>
      <c r="G5116" s="231"/>
      <c r="H5116" s="231"/>
      <c r="I5116" s="231"/>
      <c r="J5116" s="231"/>
      <c r="K5116" s="231"/>
      <c r="L5116" s="231"/>
      <c r="M5116" s="231"/>
      <c r="N5116" s="231"/>
      <c r="O5116" s="231"/>
      <c r="P5116" s="231"/>
      <c r="Q5116" s="231"/>
      <c r="R5116" s="231"/>
      <c r="S5116" s="231"/>
      <c r="T5116" s="231"/>
    </row>
    <row r="5117">
      <c r="A5117" s="257" t="str">
        <v>168000287012922</v>
      </c>
      <c r="B5117" s="257" t="str">
        <v>168000287012</v>
      </c>
      <c r="C5117" s="257" t="str">
        <v>九阳豆浆机DJ12A-D350</v>
      </c>
      <c r="D5117" s="257"/>
      <c r="E5117" s="257"/>
      <c r="F5117" s="257" t="str">
        <v>DJ12A-D350</v>
      </c>
      <c r="G5117" s="231"/>
      <c r="H5117" s="231"/>
      <c r="I5117" s="231"/>
      <c r="J5117" s="231"/>
      <c r="K5117" s="231"/>
      <c r="L5117" s="231"/>
      <c r="M5117" s="231"/>
      <c r="N5117" s="231"/>
      <c r="O5117" s="231"/>
      <c r="P5117" s="231"/>
      <c r="Q5117" s="231"/>
      <c r="R5117" s="231"/>
      <c r="S5117" s="231"/>
      <c r="T5117" s="231"/>
    </row>
    <row r="5118">
      <c r="A5118" s="257" t="str">
        <v>168000205006002282</v>
      </c>
      <c r="B5118" s="257" t="str">
        <v>168000205006002</v>
      </c>
      <c r="C5118" s="257" t="str">
        <v>九阳高速破壁调理机L12-P511</v>
      </c>
      <c r="D5118" s="257"/>
      <c r="E5118" s="257"/>
      <c r="F5118" s="257" t="str">
        <v>L12-P511</v>
      </c>
      <c r="G5118" s="231"/>
      <c r="H5118" s="231"/>
      <c r="I5118" s="231"/>
      <c r="J5118" s="231"/>
      <c r="K5118" s="231"/>
      <c r="L5118" s="231"/>
      <c r="M5118" s="231"/>
      <c r="N5118" s="231"/>
      <c r="O5118" s="231"/>
      <c r="P5118" s="231"/>
      <c r="Q5118" s="231"/>
      <c r="R5118" s="231"/>
      <c r="S5118" s="231"/>
      <c r="T5118" s="231"/>
    </row>
    <row r="5119">
      <c r="A5119" s="257" t="str">
        <v>12800025800132750</v>
      </c>
      <c r="B5119" s="257" t="str">
        <v>128000258001</v>
      </c>
      <c r="C5119" s="257" t="str">
        <v>亚朵星球 90鸭绒舒感抗菌被</v>
      </c>
      <c r="D5119" s="257"/>
      <c r="E5119" s="257"/>
      <c r="F5119" s="257" t="str">
        <v>四季被,150cm,普通系列,150*210cm</v>
      </c>
      <c r="G5119" s="231"/>
      <c r="H5119" s="231"/>
      <c r="I5119" s="231"/>
      <c r="J5119" s="231"/>
      <c r="K5119" s="231"/>
      <c r="L5119" s="231"/>
      <c r="M5119" s="231"/>
      <c r="N5119" s="231"/>
      <c r="O5119" s="231"/>
      <c r="P5119" s="231"/>
      <c r="Q5119" s="231"/>
      <c r="R5119" s="231"/>
      <c r="S5119" s="231"/>
      <c r="T5119" s="231"/>
    </row>
    <row r="5120">
      <c r="A5120" s="257" t="str">
        <v>12800025800132714</v>
      </c>
      <c r="B5120" s="257" t="str">
        <v>128000258001</v>
      </c>
      <c r="C5120" s="257" t="str">
        <v>亚朵星球 90鸭绒舒感抗菌被</v>
      </c>
      <c r="D5120" s="257"/>
      <c r="E5120" s="257"/>
      <c r="F5120" s="257" t="str">
        <v>系列:普通系列</v>
      </c>
      <c r="G5120" s="231"/>
      <c r="H5120" s="231"/>
      <c r="I5120" s="231"/>
      <c r="J5120" s="231"/>
      <c r="K5120" s="231"/>
      <c r="L5120" s="231"/>
      <c r="M5120" s="231"/>
      <c r="N5120" s="231"/>
      <c r="O5120" s="231"/>
      <c r="P5120" s="231"/>
      <c r="Q5120" s="231"/>
      <c r="R5120" s="231"/>
      <c r="S5120" s="231"/>
      <c r="T5120" s="231"/>
    </row>
    <row r="5121">
      <c r="A5121" s="257" t="str">
        <v>12800025800132713</v>
      </c>
      <c r="B5121" s="257" t="str">
        <v>128000258001</v>
      </c>
      <c r="C5121" s="257" t="str">
        <v>亚朵星球 90鸭绒舒感抗菌被</v>
      </c>
      <c r="D5121" s="257"/>
      <c r="E5121" s="257"/>
      <c r="F5121" s="257" t="str">
        <v>四季被,220cm,普通系列,220*240cm</v>
      </c>
      <c r="G5121" s="231"/>
      <c r="H5121" s="231"/>
      <c r="I5121" s="231"/>
      <c r="J5121" s="231"/>
      <c r="K5121" s="231"/>
      <c r="L5121" s="231"/>
      <c r="M5121" s="231"/>
      <c r="N5121" s="231"/>
      <c r="O5121" s="231"/>
      <c r="P5121" s="231"/>
      <c r="Q5121" s="231"/>
      <c r="R5121" s="231"/>
      <c r="S5121" s="231"/>
      <c r="T5121" s="231"/>
    </row>
    <row r="5122">
      <c r="A5122" s="257" t="str">
        <v>12800025800132850</v>
      </c>
      <c r="B5122" s="257" t="str">
        <v>128000258001</v>
      </c>
      <c r="C5122" s="257" t="str">
        <v>亚朵星球 90鸭绒舒感抗菌被</v>
      </c>
      <c r="D5122" s="257"/>
      <c r="E5122" s="257"/>
      <c r="F5122" s="257" t="str">
        <v>颜色:冬被(适合室温：10~20°),床品尺寸:150*210cm,床品规格:150cm,系列:普通系列</v>
      </c>
      <c r="G5122" s="231"/>
      <c r="H5122" s="231"/>
      <c r="I5122" s="231"/>
      <c r="J5122" s="231"/>
      <c r="K5122" s="231"/>
      <c r="L5122" s="231"/>
      <c r="M5122" s="231"/>
      <c r="N5122" s="231"/>
      <c r="O5122" s="231"/>
      <c r="P5122" s="231"/>
      <c r="Q5122" s="231"/>
      <c r="R5122" s="231"/>
      <c r="S5122" s="231"/>
      <c r="T5122" s="231"/>
    </row>
    <row r="5123">
      <c r="A5123" s="257" t="str">
        <v>12800025800132814</v>
      </c>
      <c r="B5123" s="257" t="str">
        <v>128000258001</v>
      </c>
      <c r="C5123" s="257" t="str">
        <v>亚朵星球 90鸭绒舒感抗菌被</v>
      </c>
      <c r="D5123" s="257"/>
      <c r="E5123" s="257"/>
      <c r="F5123" s="257" t="str">
        <v>冬被(适合室温：10~20°),200cm,普通系列,200*230cm</v>
      </c>
      <c r="G5123" s="231"/>
      <c r="H5123" s="231"/>
      <c r="I5123" s="231"/>
      <c r="J5123" s="231"/>
      <c r="K5123" s="231"/>
      <c r="L5123" s="231"/>
      <c r="M5123" s="231"/>
      <c r="N5123" s="231"/>
      <c r="O5123" s="231"/>
      <c r="P5123" s="231"/>
      <c r="Q5123" s="231"/>
      <c r="R5123" s="231"/>
      <c r="S5123" s="231"/>
      <c r="T5123" s="231"/>
    </row>
    <row r="5124">
      <c r="A5124" s="257" t="str">
        <v>12800025800132813</v>
      </c>
      <c r="B5124" s="257" t="str">
        <v>128000258001</v>
      </c>
      <c r="C5124" s="257" t="str">
        <v>亚朵星球 90鸭绒舒感抗菌被</v>
      </c>
      <c r="D5124" s="257"/>
      <c r="E5124" s="257"/>
      <c r="F5124" s="257" t="str">
        <v>冬被(适合室温：10~20°),220cm,普通系列,220*240cm</v>
      </c>
      <c r="G5124" s="231"/>
      <c r="H5124" s="231"/>
      <c r="I5124" s="231"/>
      <c r="J5124" s="231"/>
      <c r="K5124" s="231"/>
      <c r="L5124" s="231"/>
      <c r="M5124" s="231"/>
      <c r="N5124" s="231"/>
      <c r="O5124" s="231"/>
      <c r="P5124" s="231"/>
      <c r="Q5124" s="231"/>
      <c r="R5124" s="231"/>
      <c r="S5124" s="231"/>
      <c r="T5124" s="231"/>
    </row>
    <row r="5125">
      <c r="A5125" s="257" t="str">
        <v>12800025800132950</v>
      </c>
      <c r="B5125" s="257" t="str">
        <v>128000258001</v>
      </c>
      <c r="C5125" s="257" t="str">
        <v>亚朵星球 90鸭绒舒感抗菌被</v>
      </c>
      <c r="D5125" s="257"/>
      <c r="E5125" s="257"/>
      <c r="F5125" s="257" t="str">
        <v>加厚冬被(适合室温：5~10°),150cm,普通系列,150*210cm</v>
      </c>
      <c r="G5125" s="231"/>
      <c r="H5125" s="231"/>
      <c r="I5125" s="231"/>
      <c r="J5125" s="231"/>
      <c r="K5125" s="231"/>
      <c r="L5125" s="231"/>
      <c r="M5125" s="231"/>
      <c r="N5125" s="231"/>
      <c r="O5125" s="231"/>
      <c r="P5125" s="231"/>
      <c r="Q5125" s="231"/>
      <c r="R5125" s="231"/>
      <c r="S5125" s="231"/>
      <c r="T5125" s="231"/>
    </row>
    <row r="5126">
      <c r="A5126" s="257" t="str">
        <v>12800025800132914</v>
      </c>
      <c r="B5126" s="257" t="str">
        <v>128000258001</v>
      </c>
      <c r="C5126" s="257" t="str">
        <v>亚朵星球 90鸭绒舒感抗菌被</v>
      </c>
      <c r="D5126" s="257"/>
      <c r="E5126" s="257"/>
      <c r="F5126" s="257" t="str">
        <v>加厚冬被(适合室温：5~10°),200cm,普通系列,200*230cm</v>
      </c>
      <c r="G5126" s="231"/>
      <c r="H5126" s="231"/>
      <c r="I5126" s="231"/>
      <c r="J5126" s="231"/>
      <c r="K5126" s="231"/>
      <c r="L5126" s="231"/>
      <c r="M5126" s="231"/>
      <c r="N5126" s="231"/>
      <c r="O5126" s="231"/>
      <c r="P5126" s="231"/>
      <c r="Q5126" s="231"/>
      <c r="R5126" s="231"/>
      <c r="S5126" s="231"/>
      <c r="T5126" s="231"/>
    </row>
    <row r="5127">
      <c r="A5127" s="257" t="str">
        <v>12800025800132913</v>
      </c>
      <c r="B5127" s="257" t="str">
        <v>128000258001</v>
      </c>
      <c r="C5127" s="257" t="str">
        <v>亚朵星球 90鸭绒舒感抗菌被</v>
      </c>
      <c r="D5127" s="257"/>
      <c r="E5127" s="257"/>
      <c r="F5127" s="257" t="str">
        <v>颜色:加厚冬被(适合室温：5~10°),床品尺寸:220*240cm,床品规格:220cm,系列:普通系列</v>
      </c>
      <c r="G5127" s="231"/>
      <c r="H5127" s="231"/>
      <c r="I5127" s="231"/>
      <c r="J5127" s="231"/>
      <c r="K5127" s="231"/>
      <c r="L5127" s="231"/>
      <c r="M5127" s="231"/>
      <c r="N5127" s="231"/>
      <c r="O5127" s="231"/>
      <c r="P5127" s="231"/>
      <c r="Q5127" s="231"/>
      <c r="R5127" s="231"/>
      <c r="S5127" s="231"/>
      <c r="T5127" s="231"/>
    </row>
    <row r="5128">
      <c r="A5128" s="257" t="str">
        <v>12800025800232650</v>
      </c>
      <c r="B5128" s="257" t="str">
        <v>128000258002</v>
      </c>
      <c r="C5128" s="257" t="str">
        <v>亚朵星球 95白鹅绒蓬软抗菌被</v>
      </c>
      <c r="D5128" s="257"/>
      <c r="E5128" s="257"/>
      <c r="F5128" s="257" t="str">
        <v>颜色:地暖被(适合室温：22~28°),床品规格:150cm,床品尺寸:150*210cm,系列:普通系列</v>
      </c>
      <c r="G5128" s="231"/>
      <c r="H5128" s="231"/>
      <c r="I5128" s="231"/>
      <c r="J5128" s="231"/>
      <c r="K5128" s="231"/>
      <c r="L5128" s="231"/>
      <c r="M5128" s="231"/>
      <c r="N5128" s="231"/>
      <c r="O5128" s="231"/>
      <c r="P5128" s="231"/>
      <c r="Q5128" s="231"/>
      <c r="R5128" s="231"/>
      <c r="S5128" s="231"/>
      <c r="T5128" s="231"/>
    </row>
    <row r="5129">
      <c r="A5129" s="257" t="str">
        <v>12800025800232614</v>
      </c>
      <c r="B5129" s="257" t="str">
        <v>128000258002</v>
      </c>
      <c r="C5129" s="257" t="str">
        <v>亚朵星球 95白鹅绒蓬软抗菌被</v>
      </c>
      <c r="D5129" s="257"/>
      <c r="E5129" s="257"/>
      <c r="F5129" s="257" t="str">
        <v>颜色:地暖被(适合室温：22~28°),床品规格:200cm,床品尺寸:200*230cm,系列:普通系列</v>
      </c>
      <c r="G5129" s="231"/>
      <c r="H5129" s="231"/>
      <c r="I5129" s="231"/>
      <c r="J5129" s="231"/>
      <c r="K5129" s="231"/>
      <c r="L5129" s="231"/>
      <c r="M5129" s="231"/>
      <c r="N5129" s="231"/>
      <c r="O5129" s="231"/>
      <c r="P5129" s="231"/>
      <c r="Q5129" s="231"/>
      <c r="R5129" s="231"/>
      <c r="S5129" s="231"/>
      <c r="T5129" s="231"/>
    </row>
    <row r="5130">
      <c r="A5130" s="257" t="str">
        <v>12800025800232613</v>
      </c>
      <c r="B5130" s="257" t="str">
        <v>128000258002</v>
      </c>
      <c r="C5130" s="257" t="str">
        <v>亚朵星球 95白鹅绒蓬软抗菌被</v>
      </c>
      <c r="D5130" s="257"/>
      <c r="E5130" s="257"/>
      <c r="F5130" s="257" t="str">
        <v>颜色:地暖被(适合室温：22~28°),床品规格:220cm,床品尺寸:220*240cm,系列:普通系列</v>
      </c>
      <c r="G5130" s="231"/>
      <c r="H5130" s="231"/>
      <c r="I5130" s="231"/>
      <c r="J5130" s="231"/>
      <c r="K5130" s="231"/>
      <c r="L5130" s="231"/>
      <c r="M5130" s="231"/>
      <c r="N5130" s="231"/>
      <c r="O5130" s="231"/>
      <c r="P5130" s="231"/>
      <c r="Q5130" s="231"/>
      <c r="R5130" s="231"/>
      <c r="S5130" s="231"/>
      <c r="T5130" s="231"/>
    </row>
    <row r="5131">
      <c r="A5131" s="257" t="str">
        <v>12800025800232750</v>
      </c>
      <c r="B5131" s="257" t="str">
        <v>128000258002</v>
      </c>
      <c r="C5131" s="257" t="str">
        <v>亚朵星球 95白鹅绒蓬软抗菌被</v>
      </c>
      <c r="D5131" s="257"/>
      <c r="E5131" s="257"/>
      <c r="F5131" s="257" t="str">
        <v>四季被,150cm,普通系列,150*210cm</v>
      </c>
      <c r="G5131" s="231"/>
      <c r="H5131" s="231"/>
      <c r="I5131" s="231"/>
      <c r="J5131" s="231"/>
      <c r="K5131" s="231"/>
      <c r="L5131" s="231"/>
      <c r="M5131" s="231"/>
      <c r="N5131" s="231"/>
      <c r="O5131" s="231"/>
      <c r="P5131" s="231"/>
      <c r="Q5131" s="231"/>
      <c r="R5131" s="231"/>
      <c r="S5131" s="231"/>
      <c r="T5131" s="231"/>
    </row>
    <row r="5132">
      <c r="A5132" s="257" t="str">
        <v>12800025800232714</v>
      </c>
      <c r="B5132" s="257" t="str">
        <v>128000258002</v>
      </c>
      <c r="C5132" s="257" t="str">
        <v>亚朵星球 95白鹅绒蓬软抗菌被</v>
      </c>
      <c r="D5132" s="257"/>
      <c r="E5132" s="257"/>
      <c r="F5132" s="257" t="str">
        <v>颜色:无,床品规格:200*230,系列:普通系列</v>
      </c>
      <c r="G5132" s="231"/>
      <c r="H5132" s="231"/>
      <c r="I5132" s="231"/>
      <c r="J5132" s="231"/>
      <c r="K5132" s="231"/>
      <c r="L5132" s="231"/>
      <c r="M5132" s="231"/>
      <c r="N5132" s="231"/>
      <c r="O5132" s="231"/>
      <c r="P5132" s="231"/>
      <c r="Q5132" s="231"/>
      <c r="R5132" s="231"/>
      <c r="S5132" s="231"/>
      <c r="T5132" s="231"/>
    </row>
    <row r="5133">
      <c r="A5133" s="257" t="str">
        <v>12800025800232713</v>
      </c>
      <c r="B5133" s="257" t="str">
        <v>128000258002</v>
      </c>
      <c r="C5133" s="257" t="str">
        <v>亚朵星球 95白鹅绒蓬软抗菌被</v>
      </c>
      <c r="D5133" s="257"/>
      <c r="E5133" s="257"/>
      <c r="F5133" s="257" t="str">
        <v>颜色:无,床品规格:220*240,系列:普通系列</v>
      </c>
      <c r="G5133" s="231"/>
      <c r="H5133" s="231"/>
      <c r="I5133" s="231"/>
      <c r="J5133" s="231"/>
      <c r="K5133" s="231"/>
      <c r="L5133" s="231"/>
      <c r="M5133" s="231"/>
      <c r="N5133" s="231"/>
      <c r="O5133" s="231"/>
      <c r="P5133" s="231"/>
      <c r="Q5133" s="231"/>
      <c r="R5133" s="231"/>
      <c r="S5133" s="231"/>
      <c r="T5133" s="231"/>
    </row>
    <row r="5134">
      <c r="A5134" s="257" t="str">
        <v>12800025800232850</v>
      </c>
      <c r="B5134" s="257" t="str">
        <v>128000258002</v>
      </c>
      <c r="C5134" s="257" t="str">
        <v>亚朵星球 95白鹅绒蓬软抗菌被</v>
      </c>
      <c r="D5134" s="257"/>
      <c r="E5134" s="257"/>
      <c r="F5134" s="257" t="str">
        <v>冬被(适合室温：10~15°),150cm,普通系列,150*210cm</v>
      </c>
      <c r="G5134" s="231"/>
      <c r="H5134" s="231"/>
      <c r="I5134" s="231"/>
      <c r="J5134" s="231"/>
      <c r="K5134" s="231"/>
      <c r="L5134" s="231"/>
      <c r="M5134" s="231"/>
      <c r="N5134" s="231"/>
      <c r="O5134" s="231"/>
      <c r="P5134" s="231"/>
      <c r="Q5134" s="231"/>
      <c r="R5134" s="231"/>
      <c r="S5134" s="231"/>
      <c r="T5134" s="231"/>
    </row>
    <row r="5135">
      <c r="A5135" s="257" t="str">
        <v>12800025800232814</v>
      </c>
      <c r="B5135" s="257" t="str">
        <v>128000258002</v>
      </c>
      <c r="C5135" s="257" t="str">
        <v>亚朵星球 95白鹅绒蓬软抗菌被</v>
      </c>
      <c r="D5135" s="257"/>
      <c r="E5135" s="257"/>
      <c r="F5135" s="257" t="str">
        <v>颜色:无,床品规格:200*230,系列:普通系列</v>
      </c>
      <c r="G5135" s="231"/>
      <c r="H5135" s="231"/>
      <c r="I5135" s="231"/>
      <c r="J5135" s="231"/>
      <c r="K5135" s="231"/>
      <c r="L5135" s="231"/>
      <c r="M5135" s="231"/>
      <c r="N5135" s="231"/>
      <c r="O5135" s="231"/>
      <c r="P5135" s="231"/>
      <c r="Q5135" s="231"/>
      <c r="R5135" s="231"/>
      <c r="S5135" s="231"/>
      <c r="T5135" s="231"/>
    </row>
    <row r="5136">
      <c r="A5136" s="257" t="str">
        <v>12800025800232813</v>
      </c>
      <c r="B5136" s="257" t="str">
        <v>128000258002</v>
      </c>
      <c r="C5136" s="257" t="str">
        <v>亚朵星球 95白鹅绒蓬软抗菌被</v>
      </c>
      <c r="D5136" s="257"/>
      <c r="E5136" s="257"/>
      <c r="F5136" s="257" t="str">
        <v>颜色:冬被(适合室温：10~15°),床品规格:220cm,床品尺寸:220*240cm,系列:普通系列</v>
      </c>
      <c r="G5136" s="231"/>
      <c r="H5136" s="231"/>
      <c r="I5136" s="231"/>
      <c r="J5136" s="231"/>
      <c r="K5136" s="231"/>
      <c r="L5136" s="231"/>
      <c r="M5136" s="231"/>
      <c r="N5136" s="231"/>
      <c r="O5136" s="231"/>
      <c r="P5136" s="231"/>
      <c r="Q5136" s="231"/>
      <c r="R5136" s="231"/>
      <c r="S5136" s="231"/>
      <c r="T5136" s="231"/>
    </row>
    <row r="5137">
      <c r="A5137" s="257" t="str">
        <v>12800025800232950</v>
      </c>
      <c r="B5137" s="257" t="str">
        <v>128000258002</v>
      </c>
      <c r="C5137" s="257" t="str">
        <v>亚朵星球 95白鹅绒蓬软抗菌被</v>
      </c>
      <c r="D5137" s="257"/>
      <c r="E5137" s="257"/>
      <c r="F5137" s="257" t="str">
        <v>颜色:加厚冬被(适合室温：5~10°),床品规格:150cm,床品尺寸:150*210cm,系列:普通系列</v>
      </c>
      <c r="G5137" s="231"/>
      <c r="H5137" s="231"/>
      <c r="I5137" s="231"/>
      <c r="J5137" s="231"/>
      <c r="K5137" s="231"/>
      <c r="L5137" s="231"/>
      <c r="M5137" s="231"/>
      <c r="N5137" s="231"/>
      <c r="O5137" s="231"/>
      <c r="P5137" s="231"/>
      <c r="Q5137" s="231"/>
      <c r="R5137" s="231"/>
      <c r="S5137" s="231"/>
      <c r="T5137" s="231"/>
    </row>
    <row r="5138">
      <c r="A5138" s="257" t="str">
        <v>12800025800232914</v>
      </c>
      <c r="B5138" s="257" t="str">
        <v>128000258002</v>
      </c>
      <c r="C5138" s="257" t="str">
        <v>亚朵星球 95白鹅绒蓬软抗菌被</v>
      </c>
      <c r="D5138" s="257"/>
      <c r="E5138" s="257"/>
      <c r="F5138" s="257" t="str">
        <v>颜色:无,床品规格:200*230,系列:普通系列</v>
      </c>
      <c r="G5138" s="231"/>
      <c r="H5138" s="231"/>
      <c r="I5138" s="231"/>
      <c r="J5138" s="231"/>
      <c r="K5138" s="231"/>
      <c r="L5138" s="231"/>
      <c r="M5138" s="231"/>
      <c r="N5138" s="231"/>
      <c r="O5138" s="231"/>
      <c r="P5138" s="231"/>
      <c r="Q5138" s="231"/>
      <c r="R5138" s="231"/>
      <c r="S5138" s="231"/>
      <c r="T5138" s="231"/>
    </row>
    <row r="5139">
      <c r="A5139" s="257" t="str">
        <v>12800025800232913</v>
      </c>
      <c r="B5139" s="257" t="str">
        <v>128000258002</v>
      </c>
      <c r="C5139" s="257" t="str">
        <v>亚朵星球 95白鹅绒蓬软抗菌被</v>
      </c>
      <c r="D5139" s="257"/>
      <c r="E5139" s="257"/>
      <c r="F5139" s="257" t="str">
        <v>颜色:无,床品规格:220*240,系列:普通系列</v>
      </c>
      <c r="G5139" s="231"/>
      <c r="H5139" s="231"/>
      <c r="I5139" s="231"/>
      <c r="J5139" s="231"/>
      <c r="K5139" s="231"/>
      <c r="L5139" s="231"/>
      <c r="M5139" s="231"/>
      <c r="N5139" s="231"/>
      <c r="O5139" s="231"/>
      <c r="P5139" s="231"/>
      <c r="Q5139" s="231"/>
      <c r="R5139" s="231"/>
      <c r="S5139" s="231"/>
      <c r="T5139" s="231"/>
    </row>
    <row r="5140">
      <c r="A5140" s="257" t="str">
        <v>12800025500133050</v>
      </c>
      <c r="B5140" s="257" t="str">
        <v>128000255001</v>
      </c>
      <c r="C5140" s="257" t="str">
        <v>亚朵星球 双色柔感蚕丝被</v>
      </c>
      <c r="D5140" s="257"/>
      <c r="E5140" s="257"/>
      <c r="F5140" s="257" t="str">
        <v>夏被,150cm,普通系列,150*210cm</v>
      </c>
      <c r="G5140" s="231"/>
      <c r="H5140" s="231"/>
      <c r="I5140" s="231"/>
      <c r="J5140" s="231"/>
      <c r="K5140" s="231"/>
      <c r="L5140" s="231"/>
      <c r="M5140" s="231"/>
      <c r="N5140" s="231"/>
      <c r="O5140" s="231"/>
      <c r="P5140" s="231"/>
      <c r="Q5140" s="231"/>
      <c r="R5140" s="231"/>
      <c r="S5140" s="231"/>
      <c r="T5140" s="231"/>
    </row>
    <row r="5141">
      <c r="A5141" s="257" t="str">
        <v>12800025500133014</v>
      </c>
      <c r="B5141" s="257" t="str">
        <v>128000255001</v>
      </c>
      <c r="C5141" s="257" t="str">
        <v>亚朵星球 双色柔感蚕丝被</v>
      </c>
      <c r="D5141" s="257"/>
      <c r="E5141" s="257"/>
      <c r="F5141" s="257" t="str">
        <v>夏被-200*230</v>
      </c>
      <c r="G5141" s="231"/>
      <c r="H5141" s="231"/>
      <c r="I5141" s="231"/>
      <c r="J5141" s="231"/>
      <c r="K5141" s="231"/>
      <c r="L5141" s="231"/>
      <c r="M5141" s="231"/>
      <c r="N5141" s="231"/>
      <c r="O5141" s="231"/>
      <c r="P5141" s="231"/>
      <c r="Q5141" s="231"/>
      <c r="R5141" s="231"/>
      <c r="S5141" s="231"/>
      <c r="T5141" s="231"/>
    </row>
    <row r="5142">
      <c r="A5142" s="257" t="str">
        <v>12800025500133013</v>
      </c>
      <c r="B5142" s="257" t="str">
        <v>128000255001</v>
      </c>
      <c r="C5142" s="257" t="str">
        <v>亚朵星球 双色柔感蚕丝被</v>
      </c>
      <c r="D5142" s="257"/>
      <c r="E5142" s="257"/>
      <c r="F5142" s="257" t="str">
        <v>夏被-220*240</v>
      </c>
      <c r="G5142" s="231"/>
      <c r="H5142" s="231"/>
      <c r="I5142" s="231"/>
      <c r="J5142" s="231"/>
      <c r="K5142" s="231"/>
      <c r="L5142" s="231"/>
      <c r="M5142" s="231"/>
      <c r="N5142" s="231"/>
      <c r="O5142" s="231"/>
      <c r="P5142" s="231"/>
      <c r="Q5142" s="231"/>
      <c r="R5142" s="231"/>
      <c r="S5142" s="231"/>
      <c r="T5142" s="231"/>
    </row>
    <row r="5143">
      <c r="A5143" s="257" t="str">
        <v>12800025500132750</v>
      </c>
      <c r="B5143" s="257" t="str">
        <v>128000255001</v>
      </c>
      <c r="C5143" s="257" t="str">
        <v>亚朵星球 双色柔感蚕丝被</v>
      </c>
      <c r="D5143" s="257"/>
      <c r="E5143" s="257"/>
      <c r="F5143" s="257" t="str">
        <v>四季被-150*210</v>
      </c>
      <c r="G5143" s="231"/>
      <c r="H5143" s="231"/>
      <c r="I5143" s="231"/>
      <c r="J5143" s="231"/>
      <c r="K5143" s="231"/>
      <c r="L5143" s="231"/>
      <c r="M5143" s="231"/>
      <c r="N5143" s="231"/>
      <c r="O5143" s="231"/>
      <c r="P5143" s="231"/>
      <c r="Q5143" s="231"/>
      <c r="R5143" s="231"/>
      <c r="S5143" s="231"/>
      <c r="T5143" s="231"/>
    </row>
    <row r="5144">
      <c r="A5144" s="257" t="str">
        <v>12800025500132714</v>
      </c>
      <c r="B5144" s="257" t="str">
        <v>128000255001</v>
      </c>
      <c r="C5144" s="257" t="str">
        <v>亚朵星球 双色柔感蚕丝被</v>
      </c>
      <c r="D5144" s="257"/>
      <c r="E5144" s="257"/>
      <c r="F5144" s="257" t="str">
        <v>四季被-200*230</v>
      </c>
      <c r="G5144" s="231"/>
      <c r="H5144" s="231"/>
      <c r="I5144" s="231"/>
      <c r="J5144" s="231"/>
      <c r="K5144" s="231"/>
      <c r="L5144" s="231"/>
      <c r="M5144" s="231"/>
      <c r="N5144" s="231"/>
      <c r="O5144" s="231"/>
      <c r="P5144" s="231"/>
      <c r="Q5144" s="231"/>
      <c r="R5144" s="231"/>
      <c r="S5144" s="231"/>
      <c r="T5144" s="231"/>
    </row>
    <row r="5145">
      <c r="A5145" s="257" t="str">
        <v>12800025500132713</v>
      </c>
      <c r="B5145" s="257" t="str">
        <v>128000255001</v>
      </c>
      <c r="C5145" s="257" t="str">
        <v>亚朵星球 双色柔感蚕丝被</v>
      </c>
      <c r="D5145" s="257"/>
      <c r="E5145" s="257"/>
      <c r="F5145" s="257" t="str">
        <v>颜色:四季被,床品规格:220cm,床品尺寸:220*240cm,系列:普通系列</v>
      </c>
      <c r="G5145" s="231"/>
      <c r="H5145" s="231"/>
      <c r="I5145" s="231"/>
      <c r="J5145" s="231"/>
      <c r="K5145" s="231"/>
      <c r="L5145" s="231"/>
      <c r="M5145" s="231"/>
      <c r="N5145" s="231"/>
      <c r="O5145" s="231"/>
      <c r="P5145" s="231"/>
      <c r="Q5145" s="231"/>
      <c r="R5145" s="231"/>
      <c r="S5145" s="231"/>
      <c r="T5145" s="231"/>
    </row>
    <row r="5146">
      <c r="A5146" s="257" t="str">
        <v>12800026100425072</v>
      </c>
      <c r="B5146" s="257" t="str">
        <v>128000261004</v>
      </c>
      <c r="C5146" s="257" t="str">
        <v>亚朵星球 小姜茶系列暖姜磨毛四件套</v>
      </c>
      <c r="D5146" s="257"/>
      <c r="E5146" s="257"/>
      <c r="F5146" s="257" t="str">
        <v>颜色:栗子姜茶,床品尺寸:1.5m-床单款</v>
      </c>
      <c r="G5146" s="231"/>
      <c r="H5146" s="231"/>
      <c r="I5146" s="231"/>
      <c r="J5146" s="231"/>
      <c r="K5146" s="231"/>
      <c r="L5146" s="231"/>
      <c r="M5146" s="231"/>
      <c r="N5146" s="231"/>
      <c r="O5146" s="231"/>
      <c r="P5146" s="231"/>
      <c r="Q5146" s="231"/>
      <c r="R5146" s="231"/>
      <c r="S5146" s="231"/>
      <c r="T5146" s="231"/>
    </row>
    <row r="5147">
      <c r="A5147" s="257" t="str">
        <v>12800026100423872</v>
      </c>
      <c r="B5147" s="257" t="str">
        <v>128000261004</v>
      </c>
      <c r="C5147" s="257" t="str">
        <v>亚朵星球 小姜茶系列暖姜磨毛四件套</v>
      </c>
      <c r="D5147" s="257"/>
      <c r="E5147" s="257"/>
      <c r="F5147" s="257" t="str">
        <v>颜色:蓝莓姜茶,床品规格:150cm,床品尺寸:150cm,床品款式:床单款,系列:普通系列</v>
      </c>
      <c r="G5147" s="231"/>
      <c r="H5147" s="231"/>
      <c r="I5147" s="231"/>
      <c r="J5147" s="231"/>
      <c r="K5147" s="231"/>
      <c r="L5147" s="231"/>
      <c r="M5147" s="231"/>
      <c r="N5147" s="231"/>
      <c r="O5147" s="231"/>
      <c r="P5147" s="231"/>
      <c r="Q5147" s="231"/>
      <c r="R5147" s="231"/>
      <c r="S5147" s="231"/>
      <c r="T5147" s="231"/>
    </row>
    <row r="5148">
      <c r="A5148" s="257" t="str">
        <v>12800026100425972</v>
      </c>
      <c r="B5148" s="257" t="str">
        <v>128000261004</v>
      </c>
      <c r="C5148" s="257" t="str">
        <v>亚朵星球 小姜茶系列暖姜磨毛四件套</v>
      </c>
      <c r="D5148" s="257"/>
      <c r="E5148" s="257"/>
      <c r="F5148" s="257" t="str">
        <v>颜色:抹茶姜茶,床品规格:150cm,床品尺寸:150cm,床品款式:床单款,系列:普通系列</v>
      </c>
      <c r="G5148" s="231"/>
      <c r="H5148" s="231"/>
      <c r="I5148" s="231"/>
      <c r="J5148" s="231"/>
      <c r="K5148" s="231"/>
      <c r="L5148" s="231"/>
      <c r="M5148" s="231"/>
      <c r="N5148" s="231"/>
      <c r="O5148" s="231"/>
      <c r="P5148" s="231"/>
      <c r="Q5148" s="231"/>
      <c r="R5148" s="231"/>
      <c r="S5148" s="231"/>
      <c r="T5148" s="231"/>
    </row>
    <row r="5149">
      <c r="A5149" s="257" t="str">
        <v>12800026100423372</v>
      </c>
      <c r="B5149" s="257" t="str">
        <v>128000261004</v>
      </c>
      <c r="C5149" s="257" t="str">
        <v>亚朵星球 小姜茶系列暖姜磨毛四件套</v>
      </c>
      <c r="D5149" s="257"/>
      <c r="E5149" s="257"/>
      <c r="F5149" s="257" t="str">
        <v>颜色:生椰姜茶,床品规格:150cm,床品尺寸:150cm,床品款式:床单款,系列:普通系列</v>
      </c>
      <c r="G5149" s="231"/>
      <c r="H5149" s="231"/>
      <c r="I5149" s="231"/>
      <c r="J5149" s="231"/>
      <c r="K5149" s="231"/>
      <c r="L5149" s="231"/>
      <c r="M5149" s="231"/>
      <c r="N5149" s="231"/>
      <c r="O5149" s="231"/>
      <c r="P5149" s="231"/>
      <c r="Q5149" s="231"/>
      <c r="R5149" s="231"/>
      <c r="S5149" s="231"/>
      <c r="T5149" s="231"/>
    </row>
    <row r="5150">
      <c r="A5150" s="257" t="str">
        <v>12800026100425073</v>
      </c>
      <c r="B5150" s="257" t="str">
        <v>128000261004</v>
      </c>
      <c r="C5150" s="257" t="str">
        <v>亚朵星球 小姜茶系列暖姜磨毛四件套</v>
      </c>
      <c r="D5150" s="257"/>
      <c r="E5150" s="257"/>
      <c r="F5150" s="257" t="str">
        <v>颜色:栗子姜茶,床品尺寸:1.8m-床单款</v>
      </c>
      <c r="G5150" s="231"/>
      <c r="H5150" s="231"/>
      <c r="I5150" s="231"/>
      <c r="J5150" s="231"/>
      <c r="K5150" s="231"/>
      <c r="L5150" s="231"/>
      <c r="M5150" s="231"/>
      <c r="N5150" s="231"/>
      <c r="O5150" s="231"/>
      <c r="P5150" s="231"/>
      <c r="Q5150" s="231"/>
      <c r="R5150" s="231"/>
      <c r="S5150" s="231"/>
      <c r="T5150" s="231"/>
    </row>
    <row r="5151">
      <c r="A5151" s="257" t="str">
        <v>12800026100423873</v>
      </c>
      <c r="B5151" s="257" t="str">
        <v>128000261004</v>
      </c>
      <c r="C5151" s="257" t="str">
        <v>亚朵星球 小姜茶系列暖姜磨毛四件套</v>
      </c>
      <c r="D5151" s="257"/>
      <c r="E5151" s="257"/>
      <c r="F5151" s="257" t="str">
        <v>颜色:蓝莓姜茶,床品尺寸:1.8m-床单款</v>
      </c>
      <c r="G5151" s="231"/>
      <c r="H5151" s="231"/>
      <c r="I5151" s="231"/>
      <c r="J5151" s="231"/>
      <c r="K5151" s="231"/>
      <c r="L5151" s="231"/>
      <c r="M5151" s="231"/>
      <c r="N5151" s="231"/>
      <c r="O5151" s="231"/>
      <c r="P5151" s="231"/>
      <c r="Q5151" s="231"/>
      <c r="R5151" s="231"/>
      <c r="S5151" s="231"/>
      <c r="T5151" s="231"/>
    </row>
    <row r="5152">
      <c r="A5152" s="257" t="str">
        <v>12800026100425973</v>
      </c>
      <c r="B5152" s="257" t="str">
        <v>128000261004</v>
      </c>
      <c r="C5152" s="257" t="str">
        <v>亚朵星球 小姜茶系列暖姜磨毛四件套</v>
      </c>
      <c r="D5152" s="257"/>
      <c r="E5152" s="257"/>
      <c r="F5152" s="257" t="str">
        <v>颜色:抹茶姜茶,床品尺寸:1.8m-床单款</v>
      </c>
      <c r="G5152" s="231"/>
      <c r="H5152" s="231"/>
      <c r="I5152" s="231"/>
      <c r="J5152" s="231"/>
      <c r="K5152" s="231"/>
      <c r="L5152" s="231"/>
      <c r="M5152" s="231"/>
      <c r="N5152" s="231"/>
      <c r="O5152" s="231"/>
      <c r="P5152" s="231"/>
      <c r="Q5152" s="231"/>
      <c r="R5152" s="231"/>
      <c r="S5152" s="231"/>
      <c r="T5152" s="231"/>
    </row>
    <row r="5153">
      <c r="A5153" s="257" t="str">
        <v>12800026100423373</v>
      </c>
      <c r="B5153" s="257" t="str">
        <v>128000261004</v>
      </c>
      <c r="C5153" s="257" t="str">
        <v>亚朵星球 小姜茶系列暖姜磨毛四件套</v>
      </c>
      <c r="D5153" s="257"/>
      <c r="E5153" s="257"/>
      <c r="F5153" s="257" t="str">
        <v>颜色:生椰姜茶,床品尺寸:1.8m-床单款</v>
      </c>
      <c r="G5153" s="231"/>
      <c r="H5153" s="231"/>
      <c r="I5153" s="231"/>
      <c r="J5153" s="231"/>
      <c r="K5153" s="231"/>
      <c r="L5153" s="231"/>
      <c r="M5153" s="231"/>
      <c r="N5153" s="231"/>
      <c r="O5153" s="231"/>
      <c r="P5153" s="231"/>
      <c r="Q5153" s="231"/>
      <c r="R5153" s="231"/>
      <c r="S5153" s="231"/>
      <c r="T5153" s="231"/>
    </row>
    <row r="5154">
      <c r="A5154" s="257" t="str">
        <v>12800026100425069</v>
      </c>
      <c r="B5154" s="257" t="str">
        <v>128000261004</v>
      </c>
      <c r="C5154" s="257" t="str">
        <v>亚朵星球 小姜茶系列暖姜磨毛四件套</v>
      </c>
      <c r="D5154" s="257"/>
      <c r="E5154" s="257"/>
      <c r="F5154" s="257" t="str">
        <v>颜色:栗子姜茶,床品规格:150cm,床品尺寸:150cm,床品款式:床笠款,系列:普通系列</v>
      </c>
      <c r="G5154" s="231"/>
      <c r="H5154" s="231"/>
      <c r="I5154" s="231"/>
      <c r="J5154" s="231"/>
      <c r="K5154" s="231"/>
      <c r="L5154" s="231"/>
      <c r="M5154" s="231"/>
      <c r="N5154" s="231"/>
      <c r="O5154" s="231"/>
      <c r="P5154" s="231"/>
      <c r="Q5154" s="231"/>
      <c r="R5154" s="231"/>
      <c r="S5154" s="231"/>
      <c r="T5154" s="231"/>
    </row>
    <row r="5155">
      <c r="A5155" s="257" t="str">
        <v>12800026100423869</v>
      </c>
      <c r="B5155" s="257" t="str">
        <v>128000261004</v>
      </c>
      <c r="C5155" s="257" t="str">
        <v>亚朵星球 小姜茶系列暖姜磨毛四件套</v>
      </c>
      <c r="D5155" s="257"/>
      <c r="E5155" s="257"/>
      <c r="F5155" s="257" t="str">
        <v>颜色:蓝莓姜茶,床品规格:150cm,床品尺寸:150cm,床品款式:床笠款,系列:普通系列</v>
      </c>
      <c r="G5155" s="231"/>
      <c r="H5155" s="231"/>
      <c r="I5155" s="231"/>
      <c r="J5155" s="231"/>
      <c r="K5155" s="231"/>
      <c r="L5155" s="231"/>
      <c r="M5155" s="231"/>
      <c r="N5155" s="231"/>
      <c r="O5155" s="231"/>
      <c r="P5155" s="231"/>
      <c r="Q5155" s="231"/>
      <c r="R5155" s="231"/>
      <c r="S5155" s="231"/>
      <c r="T5155" s="231"/>
    </row>
    <row r="5156">
      <c r="A5156" s="257" t="str">
        <v>12800026100425969</v>
      </c>
      <c r="B5156" s="257" t="str">
        <v>128000261004</v>
      </c>
      <c r="C5156" s="257" t="str">
        <v>亚朵星球 小姜茶系列暖姜磨毛四件套</v>
      </c>
      <c r="D5156" s="257"/>
      <c r="E5156" s="257"/>
      <c r="F5156" s="257" t="str">
        <v>颜色:抹茶姜茶,床品规格:150cm,床品尺寸:150cm,床品款式:床笠款,系列:普通系列</v>
      </c>
      <c r="G5156" s="231"/>
      <c r="H5156" s="231"/>
      <c r="I5156" s="231"/>
      <c r="J5156" s="231"/>
      <c r="K5156" s="231"/>
      <c r="L5156" s="231"/>
      <c r="M5156" s="231"/>
      <c r="N5156" s="231"/>
      <c r="O5156" s="231"/>
      <c r="P5156" s="231"/>
      <c r="Q5156" s="231"/>
      <c r="R5156" s="231"/>
      <c r="S5156" s="231"/>
      <c r="T5156" s="231"/>
    </row>
    <row r="5157">
      <c r="A5157" s="257" t="str">
        <v>12800026100423369</v>
      </c>
      <c r="B5157" s="257" t="str">
        <v>128000261004</v>
      </c>
      <c r="C5157" s="257" t="str">
        <v>亚朵星球 小姜茶系列暖姜磨毛四件套</v>
      </c>
      <c r="D5157" s="257"/>
      <c r="E5157" s="257"/>
      <c r="F5157" s="257" t="str">
        <v>颜色:生椰姜茶,床品规格:150cm,床品尺寸:150cm,床品款式:床笠款,系列:普通系列</v>
      </c>
      <c r="G5157" s="231"/>
      <c r="H5157" s="231"/>
      <c r="I5157" s="231"/>
      <c r="J5157" s="231"/>
      <c r="K5157" s="231"/>
      <c r="L5157" s="231"/>
      <c r="M5157" s="231"/>
      <c r="N5157" s="231"/>
      <c r="O5157" s="231"/>
      <c r="P5157" s="231"/>
      <c r="Q5157" s="231"/>
      <c r="R5157" s="231"/>
      <c r="S5157" s="231"/>
      <c r="T5157" s="231"/>
    </row>
    <row r="5158">
      <c r="A5158" s="257" t="str">
        <v>12800026100425071</v>
      </c>
      <c r="B5158" s="257" t="str">
        <v>128000261004</v>
      </c>
      <c r="C5158" s="257" t="str">
        <v>亚朵星球 小姜茶系列暖姜磨毛四件套</v>
      </c>
      <c r="D5158" s="257"/>
      <c r="E5158" s="257"/>
      <c r="F5158" s="257" t="str">
        <v>颜色:栗子姜茶,床品尺寸:1.8m-床笠款</v>
      </c>
      <c r="G5158" s="231"/>
      <c r="H5158" s="231"/>
      <c r="I5158" s="231"/>
      <c r="J5158" s="231"/>
      <c r="K5158" s="231"/>
      <c r="L5158" s="231"/>
      <c r="M5158" s="231"/>
      <c r="N5158" s="231"/>
      <c r="O5158" s="231"/>
      <c r="P5158" s="231"/>
      <c r="Q5158" s="231"/>
      <c r="R5158" s="231"/>
      <c r="S5158" s="231"/>
      <c r="T5158" s="231"/>
    </row>
    <row r="5159">
      <c r="A5159" s="257" t="str">
        <v>12800026100423871</v>
      </c>
      <c r="B5159" s="257" t="str">
        <v>128000261004</v>
      </c>
      <c r="C5159" s="257" t="str">
        <v>亚朵星球 小姜茶系列暖姜磨毛四件套</v>
      </c>
      <c r="D5159" s="257"/>
      <c r="E5159" s="257"/>
      <c r="F5159" s="257" t="str">
        <v>颜色:蓝莓姜茶,床品尺寸:1.8m-床笠款</v>
      </c>
      <c r="G5159" s="231"/>
      <c r="H5159" s="231"/>
      <c r="I5159" s="231"/>
      <c r="J5159" s="231"/>
      <c r="K5159" s="231"/>
      <c r="L5159" s="231"/>
      <c r="M5159" s="231"/>
      <c r="N5159" s="231"/>
      <c r="O5159" s="231"/>
      <c r="P5159" s="231"/>
      <c r="Q5159" s="231"/>
      <c r="R5159" s="231"/>
      <c r="S5159" s="231"/>
      <c r="T5159" s="231"/>
    </row>
    <row r="5160">
      <c r="A5160" s="257" t="str">
        <v>12800026100425971</v>
      </c>
      <c r="B5160" s="257" t="str">
        <v>128000261004</v>
      </c>
      <c r="C5160" s="257" t="str">
        <v>亚朵星球 小姜茶系列暖姜磨毛四件套</v>
      </c>
      <c r="D5160" s="257"/>
      <c r="E5160" s="257"/>
      <c r="F5160" s="257" t="str">
        <v>颜色:抹茶姜茶,床品尺寸:1.8m-床笠款</v>
      </c>
      <c r="G5160" s="231"/>
      <c r="H5160" s="231"/>
      <c r="I5160" s="231"/>
      <c r="J5160" s="231"/>
      <c r="K5160" s="231"/>
      <c r="L5160" s="231"/>
      <c r="M5160" s="231"/>
      <c r="N5160" s="231"/>
      <c r="O5160" s="231"/>
      <c r="P5160" s="231"/>
      <c r="Q5160" s="231"/>
      <c r="R5160" s="231"/>
      <c r="S5160" s="231"/>
      <c r="T5160" s="231"/>
    </row>
    <row r="5161">
      <c r="A5161" s="257" t="str">
        <v>12800026100423371</v>
      </c>
      <c r="B5161" s="257" t="str">
        <v>128000261004</v>
      </c>
      <c r="C5161" s="257" t="str">
        <v>亚朵星球 小姜茶系列暖姜磨毛四件套</v>
      </c>
      <c r="D5161" s="257"/>
      <c r="E5161" s="257"/>
      <c r="F5161" s="257" t="str">
        <v>颜色:生椰姜茶,床品尺寸:1.8m-床笠款</v>
      </c>
      <c r="G5161" s="231"/>
      <c r="H5161" s="231"/>
      <c r="I5161" s="231"/>
      <c r="J5161" s="231"/>
      <c r="K5161" s="231"/>
      <c r="L5161" s="231"/>
      <c r="M5161" s="231"/>
      <c r="N5161" s="231"/>
      <c r="O5161" s="231"/>
      <c r="P5161" s="231"/>
      <c r="Q5161" s="231"/>
      <c r="R5161" s="231"/>
      <c r="S5161" s="231"/>
      <c r="T5161" s="231"/>
    </row>
    <row r="5162">
      <c r="A5162" s="257" t="str">
        <v>1280002620072508</v>
      </c>
      <c r="B5162" s="257" t="str">
        <v>128000262007</v>
      </c>
      <c r="C5162" s="257" t="str">
        <v>亚朵星球 小姜茶系列暖姜磨毛枕套</v>
      </c>
      <c r="D5162" s="257"/>
      <c r="E5162" s="257"/>
      <c r="F5162" s="257" t="str">
        <v>颜色:栗子姜茶,尺寸:48*74cm</v>
      </c>
      <c r="G5162" s="231"/>
      <c r="H5162" s="231"/>
      <c r="I5162" s="231"/>
      <c r="J5162" s="231"/>
      <c r="K5162" s="231"/>
      <c r="L5162" s="231"/>
      <c r="M5162" s="231"/>
      <c r="N5162" s="231"/>
      <c r="O5162" s="231"/>
      <c r="P5162" s="231"/>
      <c r="Q5162" s="231"/>
      <c r="R5162" s="231"/>
      <c r="S5162" s="231"/>
      <c r="T5162" s="231"/>
    </row>
    <row r="5163">
      <c r="A5163" s="257" t="str">
        <v>1280002620072388</v>
      </c>
      <c r="B5163" s="257" t="str">
        <v>128000262007</v>
      </c>
      <c r="C5163" s="257" t="str">
        <v>亚朵星球 小姜茶系列暖姜磨毛枕套</v>
      </c>
      <c r="D5163" s="257"/>
      <c r="E5163" s="257"/>
      <c r="F5163" s="257" t="str">
        <v>颜色:蓝莓姜茶,尺寸:48*74cm</v>
      </c>
      <c r="G5163" s="231"/>
      <c r="H5163" s="231"/>
      <c r="I5163" s="231"/>
      <c r="J5163" s="231"/>
      <c r="K5163" s="231"/>
      <c r="L5163" s="231"/>
      <c r="M5163" s="231"/>
      <c r="N5163" s="231"/>
      <c r="O5163" s="231"/>
      <c r="P5163" s="231"/>
      <c r="Q5163" s="231"/>
      <c r="R5163" s="231"/>
      <c r="S5163" s="231"/>
      <c r="T5163" s="231"/>
    </row>
    <row r="5164">
      <c r="A5164" s="257" t="str">
        <v>1280002620072598</v>
      </c>
      <c r="B5164" s="257" t="str">
        <v>128000262007</v>
      </c>
      <c r="C5164" s="257" t="str">
        <v>亚朵星球 小姜茶系列暖姜磨毛枕套</v>
      </c>
      <c r="D5164" s="257"/>
      <c r="E5164" s="257"/>
      <c r="F5164" s="257" t="str">
        <v>颜色:抹茶姜茶,尺寸:48*74cm</v>
      </c>
      <c r="G5164" s="231"/>
      <c r="H5164" s="231"/>
      <c r="I5164" s="231"/>
      <c r="J5164" s="231"/>
      <c r="K5164" s="231"/>
      <c r="L5164" s="231"/>
      <c r="M5164" s="231"/>
      <c r="N5164" s="231"/>
      <c r="O5164" s="231"/>
      <c r="P5164" s="231"/>
      <c r="Q5164" s="231"/>
      <c r="R5164" s="231"/>
      <c r="S5164" s="231"/>
      <c r="T5164" s="231"/>
    </row>
    <row r="5165">
      <c r="A5165" s="257" t="str">
        <v>1280002620072338</v>
      </c>
      <c r="B5165" s="257" t="str">
        <v>128000262007</v>
      </c>
      <c r="C5165" s="257" t="str">
        <v>亚朵星球 小姜茶系列暖姜磨毛枕套</v>
      </c>
      <c r="D5165" s="257"/>
      <c r="E5165" s="257"/>
      <c r="F5165" s="257" t="str">
        <v>颜色:生椰姜茶,尺寸:48*74cm</v>
      </c>
      <c r="G5165" s="231"/>
      <c r="H5165" s="231"/>
      <c r="I5165" s="231"/>
      <c r="J5165" s="231"/>
      <c r="K5165" s="231"/>
      <c r="L5165" s="231"/>
      <c r="M5165" s="231"/>
      <c r="N5165" s="231"/>
      <c r="O5165" s="231"/>
      <c r="P5165" s="231"/>
      <c r="Q5165" s="231"/>
      <c r="R5165" s="231"/>
      <c r="S5165" s="231"/>
      <c r="T5165" s="231"/>
    </row>
    <row r="5166">
      <c r="A5166" s="257" t="str">
        <v>12800025900425021</v>
      </c>
      <c r="B5166" s="257" t="str">
        <v>128000259004</v>
      </c>
      <c r="C5166" s="257" t="str">
        <v>亚朵星球 小姜茶系列暖姜磨毛床笠</v>
      </c>
      <c r="D5166" s="257"/>
      <c r="E5166" s="257"/>
      <c r="F5166" s="257" t="str">
        <v>颜色:栗子姜茶,床品规格:150cm,床品尺寸:150*200,系列:普通系列</v>
      </c>
      <c r="G5166" s="231"/>
      <c r="H5166" s="231"/>
      <c r="I5166" s="231"/>
      <c r="J5166" s="231"/>
      <c r="K5166" s="231"/>
      <c r="L5166" s="231"/>
      <c r="M5166" s="231"/>
      <c r="N5166" s="231"/>
      <c r="O5166" s="231"/>
      <c r="P5166" s="231"/>
      <c r="Q5166" s="231"/>
      <c r="R5166" s="231"/>
      <c r="S5166" s="231"/>
      <c r="T5166" s="231"/>
    </row>
    <row r="5167">
      <c r="A5167" s="257" t="str">
        <v>12800025900423821</v>
      </c>
      <c r="B5167" s="257" t="str">
        <v>128000259004</v>
      </c>
      <c r="C5167" s="257" t="str">
        <v>亚朵星球 小姜茶系列暖姜磨毛床笠</v>
      </c>
      <c r="D5167" s="257"/>
      <c r="E5167" s="257"/>
      <c r="F5167" s="257" t="str">
        <v>颜色:蓝莓姜茶,床品规格:150cm,床品尺寸:150cm,系列:普通系列</v>
      </c>
      <c r="G5167" s="231"/>
      <c r="H5167" s="231"/>
      <c r="I5167" s="231"/>
      <c r="J5167" s="231"/>
      <c r="K5167" s="231"/>
      <c r="L5167" s="231"/>
      <c r="M5167" s="231"/>
      <c r="N5167" s="231"/>
      <c r="O5167" s="231"/>
      <c r="P5167" s="231"/>
      <c r="Q5167" s="231"/>
      <c r="R5167" s="231"/>
      <c r="S5167" s="231"/>
      <c r="T5167" s="231"/>
    </row>
    <row r="5168">
      <c r="A5168" s="257" t="str">
        <v>12800025900425921</v>
      </c>
      <c r="B5168" s="257" t="str">
        <v>128000259004</v>
      </c>
      <c r="C5168" s="257" t="str">
        <v>亚朵星球 小姜茶系列暖姜磨毛床笠</v>
      </c>
      <c r="D5168" s="257"/>
      <c r="E5168" s="257"/>
      <c r="F5168" s="257" t="str">
        <v>颜色:抹茶姜茶,床品规格:150cm,床品尺寸:150*200,系列:普通系列</v>
      </c>
      <c r="G5168" s="231"/>
      <c r="H5168" s="231"/>
      <c r="I5168" s="231"/>
      <c r="J5168" s="231"/>
      <c r="K5168" s="231"/>
      <c r="L5168" s="231"/>
      <c r="M5168" s="231"/>
      <c r="N5168" s="231"/>
      <c r="O5168" s="231"/>
      <c r="P5168" s="231"/>
      <c r="Q5168" s="231"/>
      <c r="R5168" s="231"/>
      <c r="S5168" s="231"/>
      <c r="T5168" s="231"/>
    </row>
    <row r="5169">
      <c r="A5169" s="257" t="str">
        <v>12800025900423321</v>
      </c>
      <c r="B5169" s="257" t="str">
        <v>128000259004</v>
      </c>
      <c r="C5169" s="257" t="str">
        <v>亚朵星球 小姜茶系列暖姜磨毛床笠</v>
      </c>
      <c r="D5169" s="257"/>
      <c r="E5169" s="257"/>
      <c r="F5169" s="257" t="str">
        <v>颜色:生椰姜茶,床品规格:150cm,床品尺寸:150cm,系列:普通系列</v>
      </c>
      <c r="G5169" s="231"/>
      <c r="H5169" s="231"/>
      <c r="I5169" s="231"/>
      <c r="J5169" s="231"/>
      <c r="K5169" s="231"/>
      <c r="L5169" s="231"/>
      <c r="M5169" s="231"/>
      <c r="N5169" s="231"/>
      <c r="O5169" s="231"/>
      <c r="P5169" s="231"/>
      <c r="Q5169" s="231"/>
      <c r="R5169" s="231"/>
      <c r="S5169" s="231"/>
      <c r="T5169" s="231"/>
    </row>
    <row r="5170">
      <c r="A5170" s="257" t="str">
        <v>12800025900425022</v>
      </c>
      <c r="B5170" s="257" t="str">
        <v>128000259004</v>
      </c>
      <c r="C5170" s="257" t="str">
        <v>亚朵星球 小姜茶系列暖姜磨毛床笠</v>
      </c>
      <c r="D5170" s="257"/>
      <c r="E5170" s="257"/>
      <c r="F5170" s="257" t="str">
        <v>颜色:栗子姜茶,床品尺寸:1.8m</v>
      </c>
      <c r="G5170" s="231"/>
      <c r="H5170" s="231"/>
      <c r="I5170" s="231"/>
      <c r="J5170" s="231"/>
      <c r="K5170" s="231"/>
      <c r="L5170" s="231"/>
      <c r="M5170" s="231"/>
      <c r="N5170" s="231"/>
      <c r="O5170" s="231"/>
      <c r="P5170" s="231"/>
      <c r="Q5170" s="231"/>
      <c r="R5170" s="231"/>
      <c r="S5170" s="231"/>
      <c r="T5170" s="231"/>
    </row>
    <row r="5171">
      <c r="A5171" s="257" t="str">
        <v>12800025900423822</v>
      </c>
      <c r="B5171" s="257" t="str">
        <v>128000259004</v>
      </c>
      <c r="C5171" s="257" t="str">
        <v>亚朵星球 小姜茶系列暖姜磨毛床笠</v>
      </c>
      <c r="D5171" s="257"/>
      <c r="E5171" s="257"/>
      <c r="F5171" s="257" t="str">
        <v>颜色:蓝莓姜茶,床品尺寸:1.8m</v>
      </c>
      <c r="G5171" s="231"/>
      <c r="H5171" s="231"/>
      <c r="I5171" s="231"/>
      <c r="J5171" s="231"/>
      <c r="K5171" s="231"/>
      <c r="L5171" s="231"/>
      <c r="M5171" s="231"/>
      <c r="N5171" s="231"/>
      <c r="O5171" s="231"/>
      <c r="P5171" s="231"/>
      <c r="Q5171" s="231"/>
      <c r="R5171" s="231"/>
      <c r="S5171" s="231"/>
      <c r="T5171" s="231"/>
    </row>
    <row r="5172">
      <c r="A5172" s="257" t="str">
        <v>12800025900425922</v>
      </c>
      <c r="B5172" s="257" t="str">
        <v>128000259004</v>
      </c>
      <c r="C5172" s="257" t="str">
        <v>亚朵星球 小姜茶系列暖姜磨毛床笠</v>
      </c>
      <c r="D5172" s="257"/>
      <c r="E5172" s="257"/>
      <c r="F5172" s="257" t="str">
        <v>颜色:抹茶姜茶,床品尺寸:1.8m</v>
      </c>
      <c r="G5172" s="231"/>
      <c r="H5172" s="231"/>
      <c r="I5172" s="231"/>
      <c r="J5172" s="231"/>
      <c r="K5172" s="231"/>
      <c r="L5172" s="231"/>
      <c r="M5172" s="231"/>
      <c r="N5172" s="231"/>
      <c r="O5172" s="231"/>
      <c r="P5172" s="231"/>
      <c r="Q5172" s="231"/>
      <c r="R5172" s="231"/>
      <c r="S5172" s="231"/>
      <c r="T5172" s="231"/>
    </row>
    <row r="5173">
      <c r="A5173" s="257" t="str">
        <v>12800025900423322</v>
      </c>
      <c r="B5173" s="257" t="str">
        <v>128000259004</v>
      </c>
      <c r="C5173" s="257" t="str">
        <v>亚朵星球 小姜茶系列暖姜磨毛床笠</v>
      </c>
      <c r="D5173" s="257"/>
      <c r="E5173" s="257"/>
      <c r="F5173" s="257" t="str">
        <v>颜色:生椰姜茶,床品尺寸:1.8m</v>
      </c>
      <c r="G5173" s="231"/>
      <c r="H5173" s="231"/>
      <c r="I5173" s="231"/>
      <c r="J5173" s="231"/>
      <c r="K5173" s="231"/>
      <c r="L5173" s="231"/>
      <c r="M5173" s="231"/>
      <c r="N5173" s="231"/>
      <c r="O5173" s="231"/>
      <c r="P5173" s="231"/>
      <c r="Q5173" s="231"/>
      <c r="R5173" s="231"/>
      <c r="S5173" s="231"/>
      <c r="T5173" s="231"/>
    </row>
    <row r="5174">
      <c r="A5174" s="257" t="str">
        <v>12800026100525072</v>
      </c>
      <c r="B5174" s="257" t="str">
        <v>128000261005</v>
      </c>
      <c r="C5174" s="257" t="str">
        <v>亚朵星球 小姜茶系列绒绒奶油四件套</v>
      </c>
      <c r="D5174" s="257"/>
      <c r="E5174" s="257"/>
      <c r="F5174" s="257" t="str">
        <v>颜色:栗子姜茶,床品尺寸:1.5m-床单款</v>
      </c>
      <c r="G5174" s="231"/>
      <c r="H5174" s="231"/>
      <c r="I5174" s="231"/>
      <c r="J5174" s="231"/>
      <c r="K5174" s="231"/>
      <c r="L5174" s="231"/>
      <c r="M5174" s="231"/>
      <c r="N5174" s="231"/>
      <c r="O5174" s="231"/>
      <c r="P5174" s="231"/>
      <c r="Q5174" s="231"/>
      <c r="R5174" s="231"/>
      <c r="S5174" s="231"/>
      <c r="T5174" s="231"/>
    </row>
    <row r="5175">
      <c r="A5175" s="257" t="str">
        <v>12800026100525972</v>
      </c>
      <c r="B5175" s="257" t="str">
        <v>128000261005</v>
      </c>
      <c r="C5175" s="257" t="str">
        <v>亚朵星球 小姜茶系列绒绒奶油四件套</v>
      </c>
      <c r="D5175" s="257"/>
      <c r="E5175" s="257"/>
      <c r="F5175" s="257" t="str">
        <v>颜色:抹茶姜茶,床品尺寸:1.5m-床单款</v>
      </c>
      <c r="G5175" s="231"/>
      <c r="H5175" s="231"/>
      <c r="I5175" s="231"/>
      <c r="J5175" s="231"/>
      <c r="K5175" s="231"/>
      <c r="L5175" s="231"/>
      <c r="M5175" s="231"/>
      <c r="N5175" s="231"/>
      <c r="O5175" s="231"/>
      <c r="P5175" s="231"/>
      <c r="Q5175" s="231"/>
      <c r="R5175" s="231"/>
      <c r="S5175" s="231"/>
      <c r="T5175" s="231"/>
    </row>
    <row r="5176">
      <c r="A5176" s="257" t="str">
        <v>12800026100523872</v>
      </c>
      <c r="B5176" s="257" t="str">
        <v>128000261005</v>
      </c>
      <c r="C5176" s="257" t="str">
        <v>亚朵星球 小姜茶系列绒绒奶油四件套</v>
      </c>
      <c r="D5176" s="257"/>
      <c r="E5176" s="257"/>
      <c r="F5176" s="257" t="str">
        <v>颜色:蓝莓姜茶,床品规格:150cm,床品尺寸:150cm,床品款式:床单款,系列:普通系列</v>
      </c>
      <c r="G5176" s="231"/>
      <c r="H5176" s="231"/>
      <c r="I5176" s="231"/>
      <c r="J5176" s="231"/>
      <c r="K5176" s="231"/>
      <c r="L5176" s="231"/>
      <c r="M5176" s="231"/>
      <c r="N5176" s="231"/>
      <c r="O5176" s="231"/>
      <c r="P5176" s="231"/>
      <c r="Q5176" s="231"/>
      <c r="R5176" s="231"/>
      <c r="S5176" s="231"/>
      <c r="T5176" s="231"/>
    </row>
    <row r="5177">
      <c r="A5177" s="257" t="str">
        <v>12800026100525073</v>
      </c>
      <c r="B5177" s="257" t="str">
        <v>128000261005</v>
      </c>
      <c r="C5177" s="257" t="str">
        <v>亚朵星球 小姜茶系列绒绒奶油四件套</v>
      </c>
      <c r="D5177" s="257"/>
      <c r="E5177" s="257"/>
      <c r="F5177" s="257" t="str">
        <v>颜色:栗子姜茶,床品尺寸:1.8m-床单款</v>
      </c>
      <c r="G5177" s="231"/>
      <c r="H5177" s="231"/>
      <c r="I5177" s="231"/>
      <c r="J5177" s="231"/>
      <c r="K5177" s="231"/>
      <c r="L5177" s="231"/>
      <c r="M5177" s="231"/>
      <c r="N5177" s="231"/>
      <c r="O5177" s="231"/>
      <c r="P5177" s="231"/>
      <c r="Q5177" s="231"/>
      <c r="R5177" s="231"/>
      <c r="S5177" s="231"/>
      <c r="T5177" s="231"/>
    </row>
    <row r="5178">
      <c r="A5178" s="257" t="str">
        <v>12800026100525973</v>
      </c>
      <c r="B5178" s="257" t="str">
        <v>128000261005</v>
      </c>
      <c r="C5178" s="257" t="str">
        <v>亚朵星球 小姜茶系列绒绒奶油四件套</v>
      </c>
      <c r="D5178" s="257"/>
      <c r="E5178" s="257"/>
      <c r="F5178" s="257" t="str">
        <v>颜色:抹茶姜茶,床品尺寸:1.8m-床单款</v>
      </c>
      <c r="G5178" s="231"/>
      <c r="H5178" s="231"/>
      <c r="I5178" s="231"/>
      <c r="J5178" s="231"/>
      <c r="K5178" s="231"/>
      <c r="L5178" s="231"/>
      <c r="M5178" s="231"/>
      <c r="N5178" s="231"/>
      <c r="O5178" s="231"/>
      <c r="P5178" s="231"/>
      <c r="Q5178" s="231"/>
      <c r="R5178" s="231"/>
      <c r="S5178" s="231"/>
      <c r="T5178" s="231"/>
    </row>
    <row r="5179">
      <c r="A5179" s="257" t="str">
        <v>12800026100523873</v>
      </c>
      <c r="B5179" s="257" t="str">
        <v>128000261005</v>
      </c>
      <c r="C5179" s="257" t="str">
        <v>亚朵星球 小姜茶系列绒绒奶油四件套</v>
      </c>
      <c r="D5179" s="257"/>
      <c r="E5179" s="257"/>
      <c r="F5179" s="257" t="str">
        <v>颜色:蓝莓姜茶,床品尺寸:1.8m-床单款</v>
      </c>
      <c r="G5179" s="231"/>
      <c r="H5179" s="231"/>
      <c r="I5179" s="231"/>
      <c r="J5179" s="231"/>
      <c r="K5179" s="231"/>
      <c r="L5179" s="231"/>
      <c r="M5179" s="231"/>
      <c r="N5179" s="231"/>
      <c r="O5179" s="231"/>
      <c r="P5179" s="231"/>
      <c r="Q5179" s="231"/>
      <c r="R5179" s="231"/>
      <c r="S5179" s="231"/>
      <c r="T5179" s="231"/>
    </row>
    <row r="5180">
      <c r="A5180" s="257" t="str">
        <v>12800026100525069</v>
      </c>
      <c r="B5180" s="257" t="str">
        <v>128000261005</v>
      </c>
      <c r="C5180" s="257" t="str">
        <v>亚朵星球 小姜茶系列绒绒奶油四件套</v>
      </c>
      <c r="D5180" s="257"/>
      <c r="E5180" s="257"/>
      <c r="F5180" s="257" t="str">
        <v>颜色:栗子姜茶,床品尺寸:1.5m-床笠款</v>
      </c>
      <c r="G5180" s="231"/>
      <c r="H5180" s="231"/>
      <c r="I5180" s="231"/>
      <c r="J5180" s="231"/>
      <c r="K5180" s="231"/>
      <c r="L5180" s="231"/>
      <c r="M5180" s="231"/>
      <c r="N5180" s="231"/>
      <c r="O5180" s="231"/>
      <c r="P5180" s="231"/>
      <c r="Q5180" s="231"/>
      <c r="R5180" s="231"/>
      <c r="S5180" s="231"/>
      <c r="T5180" s="231"/>
    </row>
    <row r="5181">
      <c r="A5181" s="257" t="str">
        <v>12800026100525969</v>
      </c>
      <c r="B5181" s="257" t="str">
        <v>128000261005</v>
      </c>
      <c r="C5181" s="257" t="str">
        <v>亚朵星球 小姜茶系列绒绒奶油四件套</v>
      </c>
      <c r="D5181" s="257"/>
      <c r="E5181" s="257"/>
      <c r="F5181" s="257" t="str">
        <v>颜色:抹茶姜茶,床品规格:150cm,床品尺寸:150cm,床品款式:床笠款,系列:普通系列</v>
      </c>
      <c r="G5181" s="231"/>
      <c r="H5181" s="231"/>
      <c r="I5181" s="231"/>
      <c r="J5181" s="231"/>
      <c r="K5181" s="231"/>
      <c r="L5181" s="231"/>
      <c r="M5181" s="231"/>
      <c r="N5181" s="231"/>
      <c r="O5181" s="231"/>
      <c r="P5181" s="231"/>
      <c r="Q5181" s="231"/>
      <c r="R5181" s="231"/>
      <c r="S5181" s="231"/>
      <c r="T5181" s="231"/>
    </row>
    <row r="5182">
      <c r="A5182" s="257" t="str">
        <v>12800026100523869</v>
      </c>
      <c r="B5182" s="257" t="str">
        <v>128000261005</v>
      </c>
      <c r="C5182" s="257" t="str">
        <v>亚朵星球 小姜茶系列绒绒奶油四件套</v>
      </c>
      <c r="D5182" s="257"/>
      <c r="E5182" s="257"/>
      <c r="F5182" s="257" t="str">
        <v>颜色:蓝莓姜茶,床品规格:150cm,床品尺寸:150cm,床品款式:床笠款,系列:普通系列</v>
      </c>
      <c r="G5182" s="231"/>
      <c r="H5182" s="231"/>
      <c r="I5182" s="231"/>
      <c r="J5182" s="231"/>
      <c r="K5182" s="231"/>
      <c r="L5182" s="231"/>
      <c r="M5182" s="231"/>
      <c r="N5182" s="231"/>
      <c r="O5182" s="231"/>
      <c r="P5182" s="231"/>
      <c r="Q5182" s="231"/>
      <c r="R5182" s="231"/>
      <c r="S5182" s="231"/>
      <c r="T5182" s="231"/>
    </row>
    <row r="5183">
      <c r="A5183" s="257" t="str">
        <v>12800026100525071</v>
      </c>
      <c r="B5183" s="257" t="str">
        <v>128000261005</v>
      </c>
      <c r="C5183" s="257" t="str">
        <v>亚朵星球 小姜茶系列绒绒奶油四件套</v>
      </c>
      <c r="D5183" s="257"/>
      <c r="E5183" s="257"/>
      <c r="F5183" s="257" t="str">
        <v>颜色:栗子姜茶,床品尺寸:1.8m-床笠款</v>
      </c>
      <c r="G5183" s="231"/>
      <c r="H5183" s="231"/>
      <c r="I5183" s="231"/>
      <c r="J5183" s="231"/>
      <c r="K5183" s="231"/>
      <c r="L5183" s="231"/>
      <c r="M5183" s="231"/>
      <c r="N5183" s="231"/>
      <c r="O5183" s="231"/>
      <c r="P5183" s="231"/>
      <c r="Q5183" s="231"/>
      <c r="R5183" s="231"/>
      <c r="S5183" s="231"/>
      <c r="T5183" s="231"/>
    </row>
    <row r="5184">
      <c r="A5184" s="257" t="str">
        <v>12800026100525971</v>
      </c>
      <c r="B5184" s="257" t="str">
        <v>128000261005</v>
      </c>
      <c r="C5184" s="257" t="str">
        <v>亚朵星球 小姜茶系列绒绒奶油四件套</v>
      </c>
      <c r="D5184" s="257"/>
      <c r="E5184" s="257"/>
      <c r="F5184" s="257" t="str">
        <v>颜色:抹茶姜茶,床品尺寸:1.8m-床笠款</v>
      </c>
      <c r="G5184" s="231"/>
      <c r="H5184" s="231"/>
      <c r="I5184" s="231"/>
      <c r="J5184" s="231"/>
      <c r="K5184" s="231"/>
      <c r="L5184" s="231"/>
      <c r="M5184" s="231"/>
      <c r="N5184" s="231"/>
      <c r="O5184" s="231"/>
      <c r="P5184" s="231"/>
      <c r="Q5184" s="231"/>
      <c r="R5184" s="231"/>
      <c r="S5184" s="231"/>
      <c r="T5184" s="231"/>
    </row>
    <row r="5185">
      <c r="A5185" s="257" t="str">
        <v>12800026100523871</v>
      </c>
      <c r="B5185" s="257" t="str">
        <v>128000261005</v>
      </c>
      <c r="C5185" s="257" t="str">
        <v>亚朵星球 小姜茶系列绒绒奶油四件套</v>
      </c>
      <c r="D5185" s="257"/>
      <c r="E5185" s="257"/>
      <c r="F5185" s="257" t="str">
        <v>颜色:蓝莓姜茶,床品尺寸:1.8m-床笠款</v>
      </c>
      <c r="G5185" s="231"/>
      <c r="H5185" s="231"/>
      <c r="I5185" s="231"/>
      <c r="J5185" s="231"/>
      <c r="K5185" s="231"/>
      <c r="L5185" s="231"/>
      <c r="M5185" s="231"/>
      <c r="N5185" s="231"/>
      <c r="O5185" s="231"/>
      <c r="P5185" s="231"/>
      <c r="Q5185" s="231"/>
      <c r="R5185" s="231"/>
      <c r="S5185" s="231"/>
      <c r="T5185" s="231"/>
    </row>
    <row r="5186">
      <c r="A5186" s="257" t="str">
        <v>118000278002340</v>
      </c>
      <c r="B5186" s="257" t="str">
        <v>118000278002</v>
      </c>
      <c r="C5186" s="257" t="str">
        <v>Z2GO&amp;CO.声波电动牙刷头</v>
      </c>
      <c r="D5186" s="257"/>
      <c r="E5186" s="257"/>
      <c r="F5186" s="257" t="str">
        <v>自由白 两支装</v>
      </c>
      <c r="G5186" s="231"/>
      <c r="H5186" s="231"/>
      <c r="I5186" s="231"/>
      <c r="J5186" s="231"/>
      <c r="K5186" s="231"/>
      <c r="L5186" s="231"/>
      <c r="M5186" s="231"/>
      <c r="N5186" s="231"/>
      <c r="O5186" s="231"/>
      <c r="P5186" s="231"/>
      <c r="Q5186" s="231"/>
      <c r="R5186" s="231"/>
      <c r="S5186" s="231"/>
      <c r="T5186" s="231"/>
    </row>
    <row r="5187">
      <c r="A5187" s="257" t="str">
        <v>118000278002341</v>
      </c>
      <c r="B5187" s="257" t="str">
        <v>118000278002</v>
      </c>
      <c r="C5187" s="257" t="str">
        <v>Z2GO&amp;CO.声波电动牙刷头</v>
      </c>
      <c r="D5187" s="257"/>
      <c r="E5187" s="257"/>
      <c r="F5187" s="257" t="str">
        <v>轻行绿 两支装</v>
      </c>
      <c r="G5187" s="231"/>
      <c r="H5187" s="231"/>
      <c r="I5187" s="231"/>
      <c r="J5187" s="231"/>
      <c r="K5187" s="231"/>
      <c r="L5187" s="231"/>
      <c r="M5187" s="231"/>
      <c r="N5187" s="231"/>
      <c r="O5187" s="231"/>
      <c r="P5187" s="231"/>
      <c r="Q5187" s="231"/>
      <c r="R5187" s="231"/>
      <c r="S5187" s="231"/>
      <c r="T5187" s="231"/>
    </row>
    <row r="5188">
      <c r="A5188" s="257" t="str">
        <v>118000278002342</v>
      </c>
      <c r="B5188" s="257" t="str">
        <v>118000278002</v>
      </c>
      <c r="C5188" s="257" t="str">
        <v>Z2GO&amp;CO.声波电动牙刷头</v>
      </c>
      <c r="D5188" s="257"/>
      <c r="E5188" s="257"/>
      <c r="F5188" s="257" t="str">
        <v>静谧蓝 两支装</v>
      </c>
      <c r="G5188" s="231"/>
      <c r="H5188" s="231"/>
      <c r="I5188" s="231"/>
      <c r="J5188" s="231"/>
      <c r="K5188" s="231"/>
      <c r="L5188" s="231"/>
      <c r="M5188" s="231"/>
      <c r="N5188" s="231"/>
      <c r="O5188" s="231"/>
      <c r="P5188" s="231"/>
      <c r="Q5188" s="231"/>
      <c r="R5188" s="231"/>
      <c r="S5188" s="231"/>
      <c r="T5188" s="231"/>
    </row>
    <row r="5189">
      <c r="A5189" s="257" t="str">
        <v>1180002200010051501</v>
      </c>
      <c r="B5189" s="257" t="str">
        <v>118000220001005</v>
      </c>
      <c r="C5189" s="257" t="str">
        <v>Z2GO&amp;CO. 日抛中筒袜（20双/组）Aplus版（仅限线下门店采购）</v>
      </c>
      <c r="D5189" s="257"/>
      <c r="E5189" s="257"/>
      <c r="F5189" s="257" t="str">
        <v>黑色/男款</v>
      </c>
      <c r="G5189" s="231"/>
      <c r="H5189" s="231"/>
      <c r="I5189" s="231"/>
      <c r="J5189" s="231"/>
      <c r="K5189" s="231"/>
      <c r="L5189" s="231"/>
      <c r="M5189" s="231"/>
      <c r="N5189" s="231"/>
      <c r="O5189" s="231"/>
      <c r="P5189" s="231"/>
      <c r="Q5189" s="231"/>
      <c r="R5189" s="231"/>
      <c r="S5189" s="231"/>
      <c r="T5189" s="231"/>
    </row>
    <row r="5190">
      <c r="A5190" s="257" t="str">
        <v>168000369011336</v>
      </c>
      <c r="B5190" s="257" t="str">
        <v>168000369011</v>
      </c>
      <c r="C5190" s="257" t="str">
        <v>摩可立发光体—月光宝盒</v>
      </c>
      <c r="D5190" s="257"/>
      <c r="E5190" s="257"/>
      <c r="F5190" s="257" t="str">
        <v>2100</v>
      </c>
      <c r="G5190" s="231"/>
      <c r="H5190" s="231"/>
      <c r="I5190" s="231"/>
      <c r="J5190" s="231"/>
      <c r="K5190" s="231"/>
      <c r="L5190" s="231"/>
      <c r="M5190" s="231"/>
      <c r="N5190" s="231"/>
      <c r="O5190" s="231"/>
      <c r="P5190" s="231"/>
      <c r="Q5190" s="231"/>
      <c r="R5190" s="231"/>
      <c r="S5190" s="231"/>
      <c r="T5190" s="231"/>
    </row>
    <row r="5191">
      <c r="A5191" s="257" t="str">
        <v>168000369012337</v>
      </c>
      <c r="B5191" s="257" t="str">
        <v>168000369012</v>
      </c>
      <c r="C5191" s="257" t="str">
        <v>摩可立片大风车</v>
      </c>
      <c r="D5191" s="257"/>
      <c r="E5191" s="257"/>
      <c r="F5191" s="257" t="str">
        <v>2065</v>
      </c>
      <c r="G5191" s="231"/>
      <c r="H5191" s="231"/>
      <c r="I5191" s="231"/>
      <c r="J5191" s="231"/>
      <c r="K5191" s="231"/>
      <c r="L5191" s="231"/>
      <c r="M5191" s="231"/>
      <c r="N5191" s="231"/>
      <c r="O5191" s="231"/>
      <c r="P5191" s="231"/>
      <c r="Q5191" s="231"/>
      <c r="R5191" s="231"/>
      <c r="S5191" s="231"/>
      <c r="T5191" s="231"/>
    </row>
    <row r="5192">
      <c r="A5192" s="257" t="str">
        <v>168000369013338</v>
      </c>
      <c r="B5192" s="257" t="str">
        <v>168000369013</v>
      </c>
      <c r="C5192" s="257" t="str">
        <v>摩可立片嘉年华</v>
      </c>
      <c r="D5192" s="257"/>
      <c r="E5192" s="257"/>
      <c r="F5192" s="257" t="str">
        <v>2037</v>
      </c>
      <c r="G5192" s="231"/>
      <c r="H5192" s="231"/>
      <c r="I5192" s="231"/>
      <c r="J5192" s="231"/>
      <c r="K5192" s="231"/>
      <c r="L5192" s="231"/>
      <c r="M5192" s="231"/>
      <c r="N5192" s="231"/>
      <c r="O5192" s="231"/>
      <c r="P5192" s="231"/>
      <c r="Q5192" s="231"/>
      <c r="R5192" s="231"/>
      <c r="S5192" s="231"/>
      <c r="T5192" s="231"/>
    </row>
    <row r="5193">
      <c r="A5193" s="257" t="str">
        <v>118000346001257</v>
      </c>
      <c r="B5193" s="257" t="str">
        <v>118000346001</v>
      </c>
      <c r="C5193" s="257" t="str">
        <v>生日伴手礼盒</v>
      </c>
      <c r="D5193" s="257"/>
      <c r="E5193" s="257"/>
      <c r="F5193" s="257" t="str">
        <v>套装</v>
      </c>
      <c r="G5193" s="231"/>
      <c r="H5193" s="231"/>
      <c r="I5193" s="231"/>
      <c r="J5193" s="231"/>
      <c r="K5193" s="231"/>
      <c r="L5193" s="231"/>
      <c r="M5193" s="231"/>
      <c r="N5193" s="231"/>
      <c r="O5193" s="231"/>
      <c r="P5193" s="231"/>
      <c r="Q5193" s="231"/>
      <c r="R5193" s="231"/>
      <c r="S5193" s="231"/>
      <c r="T5193" s="231"/>
    </row>
    <row r="5194">
      <c r="A5194" s="257" t="str">
        <v>1310500300530</v>
      </c>
      <c r="B5194" s="257" t="str">
        <v>13105003005</v>
      </c>
      <c r="C5194" s="257" t="str">
        <v>萨和 燃湖小样背卡</v>
      </c>
      <c r="D5194" s="257"/>
      <c r="E5194" s="257"/>
      <c r="F5194" s="257" t="str">
        <v>默认</v>
      </c>
      <c r="G5194" s="231"/>
      <c r="H5194" s="231"/>
      <c r="I5194" s="231"/>
      <c r="J5194" s="231"/>
      <c r="K5194" s="231"/>
      <c r="L5194" s="231"/>
      <c r="M5194" s="231"/>
      <c r="N5194" s="231"/>
      <c r="O5194" s="231"/>
      <c r="P5194" s="231"/>
      <c r="Q5194" s="231"/>
      <c r="R5194" s="231"/>
      <c r="S5194" s="231"/>
      <c r="T5194" s="231"/>
    </row>
    <row r="5195">
      <c r="A5195" s="257" t="str">
        <v>168000224002001340</v>
      </c>
      <c r="B5195" s="257" t="str">
        <v>168000224002001</v>
      </c>
      <c r="C5195" s="257" t="str">
        <v>觅雨成人一体式空顶帽</v>
      </c>
      <c r="D5195" s="257"/>
      <c r="E5195" s="257"/>
      <c r="F5195" s="257" t="str">
        <v>樱花色</v>
      </c>
      <c r="G5195" s="231"/>
      <c r="H5195" s="231"/>
      <c r="I5195" s="231"/>
      <c r="J5195" s="231"/>
      <c r="K5195" s="231"/>
      <c r="L5195" s="231"/>
      <c r="M5195" s="231"/>
      <c r="N5195" s="231"/>
      <c r="O5195" s="231"/>
      <c r="P5195" s="231"/>
      <c r="Q5195" s="231"/>
      <c r="R5195" s="231"/>
      <c r="S5195" s="231"/>
      <c r="T5195" s="231"/>
    </row>
    <row r="5196">
      <c r="A5196" s="257" t="str">
        <v>168000224002001352</v>
      </c>
      <c r="B5196" s="257" t="str">
        <v>168000224002001</v>
      </c>
      <c r="C5196" s="257" t="str">
        <v>觅雨成人一体式空顶帽</v>
      </c>
      <c r="D5196" s="257"/>
      <c r="E5196" s="257"/>
      <c r="F5196" s="257" t="str">
        <v>雾灰色</v>
      </c>
      <c r="G5196" s="231"/>
      <c r="H5196" s="231"/>
      <c r="I5196" s="231"/>
      <c r="J5196" s="231"/>
      <c r="K5196" s="231"/>
      <c r="L5196" s="231"/>
      <c r="M5196" s="231"/>
      <c r="N5196" s="231"/>
      <c r="O5196" s="231"/>
      <c r="P5196" s="231"/>
      <c r="Q5196" s="231"/>
      <c r="R5196" s="231"/>
      <c r="S5196" s="231"/>
      <c r="T5196" s="231"/>
    </row>
    <row r="5197">
      <c r="A5197" s="257" t="str">
        <v>168000224002001353</v>
      </c>
      <c r="B5197" s="257" t="str">
        <v>168000224002001</v>
      </c>
      <c r="C5197" s="257" t="str">
        <v>觅雨成人一体式空顶帽</v>
      </c>
      <c r="D5197" s="257"/>
      <c r="E5197" s="257"/>
      <c r="F5197" s="257" t="str">
        <v>浅咖色</v>
      </c>
      <c r="G5197" s="231"/>
      <c r="H5197" s="231"/>
      <c r="I5197" s="231"/>
      <c r="J5197" s="231"/>
      <c r="K5197" s="231"/>
      <c r="L5197" s="231"/>
      <c r="M5197" s="231"/>
      <c r="N5197" s="231"/>
      <c r="O5197" s="231"/>
      <c r="P5197" s="231"/>
      <c r="Q5197" s="231"/>
      <c r="R5197" s="231"/>
      <c r="S5197" s="231"/>
      <c r="T5197" s="231"/>
    </row>
    <row r="5198">
      <c r="A5198" s="257" t="str">
        <v>168000224002001354</v>
      </c>
      <c r="B5198" s="257" t="str">
        <v>168000224002001</v>
      </c>
      <c r="C5198" s="257" t="str">
        <v>觅雨成人一体式空顶帽</v>
      </c>
      <c r="D5198" s="257"/>
      <c r="E5198" s="257"/>
      <c r="F5198" s="257" t="str">
        <v>碳黑色</v>
      </c>
      <c r="G5198" s="231"/>
      <c r="H5198" s="231"/>
      <c r="I5198" s="231"/>
      <c r="J5198" s="231"/>
      <c r="K5198" s="231"/>
      <c r="L5198" s="231"/>
      <c r="M5198" s="231"/>
      <c r="N5198" s="231"/>
      <c r="O5198" s="231"/>
      <c r="P5198" s="231"/>
      <c r="Q5198" s="231"/>
      <c r="R5198" s="231"/>
      <c r="S5198" s="231"/>
      <c r="T5198" s="231"/>
    </row>
    <row r="5199">
      <c r="A5199" s="257" t="str">
        <v>168000224002002355</v>
      </c>
      <c r="B5199" s="257" t="str">
        <v>168000224002002</v>
      </c>
      <c r="C5199" s="257" t="str">
        <v>觅雨儿童无感空顶帽(不可折叠)</v>
      </c>
      <c r="D5199" s="257"/>
      <c r="E5199" s="257"/>
      <c r="F5199" s="257" t="str">
        <v>烟紫粉</v>
      </c>
      <c r="G5199" s="231"/>
      <c r="H5199" s="231"/>
      <c r="I5199" s="231"/>
      <c r="J5199" s="231"/>
      <c r="K5199" s="231"/>
      <c r="L5199" s="231"/>
      <c r="M5199" s="231"/>
      <c r="N5199" s="231"/>
      <c r="O5199" s="231"/>
      <c r="P5199" s="231"/>
      <c r="Q5199" s="231"/>
      <c r="R5199" s="231"/>
      <c r="S5199" s="231"/>
      <c r="T5199" s="231"/>
    </row>
    <row r="5200">
      <c r="A5200" s="257" t="str">
        <v>168000224002002356</v>
      </c>
      <c r="B5200" s="257" t="str">
        <v>168000224002002</v>
      </c>
      <c r="C5200" s="257" t="str">
        <v>觅雨儿童无感空顶帽(不可折叠)</v>
      </c>
      <c r="D5200" s="257"/>
      <c r="E5200" s="257"/>
      <c r="F5200" s="257" t="str">
        <v>魔力黑</v>
      </c>
      <c r="G5200" s="231"/>
      <c r="H5200" s="231"/>
      <c r="I5200" s="231"/>
      <c r="J5200" s="231"/>
      <c r="K5200" s="231"/>
      <c r="L5200" s="231"/>
      <c r="M5200" s="231"/>
      <c r="N5200" s="231"/>
      <c r="O5200" s="231"/>
      <c r="P5200" s="231"/>
      <c r="Q5200" s="231"/>
      <c r="R5200" s="231"/>
      <c r="S5200" s="231"/>
      <c r="T5200" s="231"/>
    </row>
    <row r="5201">
      <c r="A5201" s="257" t="str">
        <v>168000224002002280</v>
      </c>
      <c r="B5201" s="257" t="str">
        <v>168000224002002</v>
      </c>
      <c r="C5201" s="257" t="str">
        <v>觅雨儿童无感空顶帽(不可折叠)</v>
      </c>
      <c r="D5201" s="257"/>
      <c r="E5201" s="257"/>
      <c r="F5201" s="257" t="str">
        <v>燕麦咖</v>
      </c>
      <c r="G5201" s="231"/>
      <c r="H5201" s="231"/>
      <c r="I5201" s="231"/>
      <c r="J5201" s="231"/>
      <c r="K5201" s="231"/>
      <c r="L5201" s="231"/>
      <c r="M5201" s="231"/>
      <c r="N5201" s="231"/>
      <c r="O5201" s="231"/>
      <c r="P5201" s="231"/>
      <c r="Q5201" s="231"/>
      <c r="R5201" s="231"/>
      <c r="S5201" s="231"/>
      <c r="T5201" s="231"/>
    </row>
    <row r="5202">
      <c r="A5202" s="257" t="str">
        <v>168000224002002341</v>
      </c>
      <c r="B5202" s="257" t="str">
        <v>168000224002002</v>
      </c>
      <c r="C5202" s="257" t="str">
        <v>觅雨儿童无感空顶帽(不可折叠)</v>
      </c>
      <c r="D5202" s="257"/>
      <c r="E5202" s="257"/>
      <c r="F5202" s="257" t="str">
        <v>幻影灰</v>
      </c>
      <c r="G5202" s="231"/>
      <c r="H5202" s="231"/>
      <c r="I5202" s="231"/>
      <c r="J5202" s="231"/>
      <c r="K5202" s="231"/>
      <c r="L5202" s="231"/>
      <c r="M5202" s="231"/>
      <c r="N5202" s="231"/>
      <c r="O5202" s="231"/>
      <c r="P5202" s="231"/>
      <c r="Q5202" s="231"/>
      <c r="R5202" s="231"/>
      <c r="S5202" s="231"/>
      <c r="T5202" s="231"/>
    </row>
    <row r="5203">
      <c r="A5203" s="257" t="str">
        <v>168000224002002342</v>
      </c>
      <c r="B5203" s="257" t="str">
        <v>168000224002002</v>
      </c>
      <c r="C5203" s="257" t="str">
        <v>觅雨儿童无感空顶帽(不可折叠)</v>
      </c>
      <c r="D5203" s="257"/>
      <c r="E5203" s="257"/>
      <c r="F5203" s="257" t="str">
        <v>落霞红</v>
      </c>
      <c r="G5203" s="231"/>
      <c r="H5203" s="231"/>
      <c r="I5203" s="231"/>
      <c r="J5203" s="231"/>
      <c r="K5203" s="231"/>
      <c r="L5203" s="231"/>
      <c r="M5203" s="231"/>
      <c r="N5203" s="231"/>
      <c r="O5203" s="231"/>
      <c r="P5203" s="231"/>
      <c r="Q5203" s="231"/>
      <c r="R5203" s="231"/>
      <c r="S5203" s="231"/>
      <c r="T5203" s="231"/>
    </row>
    <row r="5204">
      <c r="A5204" s="257" t="str">
        <v>168000224002002343</v>
      </c>
      <c r="B5204" s="257" t="str">
        <v>168000224002002</v>
      </c>
      <c r="C5204" s="257" t="str">
        <v>觅雨儿童无感空顶帽(不可折叠)</v>
      </c>
      <c r="D5204" s="257"/>
      <c r="E5204" s="257"/>
      <c r="F5204" s="257" t="str">
        <v>青燕绿</v>
      </c>
      <c r="G5204" s="231"/>
      <c r="H5204" s="231"/>
      <c r="I5204" s="231"/>
      <c r="J5204" s="231"/>
      <c r="K5204" s="231"/>
      <c r="L5204" s="231"/>
      <c r="M5204" s="231"/>
      <c r="N5204" s="231"/>
      <c r="O5204" s="231"/>
      <c r="P5204" s="231"/>
      <c r="Q5204" s="231"/>
      <c r="R5204" s="231"/>
      <c r="S5204" s="231"/>
      <c r="T5204" s="231"/>
    </row>
    <row r="5205">
      <c r="A5205" s="257" t="str">
        <v>168000224002003355</v>
      </c>
      <c r="B5205" s="257" t="str">
        <v>168000224002003</v>
      </c>
      <c r="C5205" s="257" t="str">
        <v>觅雨儿童无感空顶帽(可折叠)</v>
      </c>
      <c r="D5205" s="257"/>
      <c r="E5205" s="257"/>
      <c r="F5205" s="257" t="str">
        <v>烟紫粉</v>
      </c>
      <c r="G5205" s="231"/>
      <c r="H5205" s="231"/>
      <c r="I5205" s="231"/>
      <c r="J5205" s="231"/>
      <c r="K5205" s="231"/>
      <c r="L5205" s="231"/>
      <c r="M5205" s="231"/>
      <c r="N5205" s="231"/>
      <c r="O5205" s="231"/>
      <c r="P5205" s="231"/>
      <c r="Q5205" s="231"/>
      <c r="R5205" s="231"/>
      <c r="S5205" s="231"/>
      <c r="T5205" s="231"/>
    </row>
    <row r="5206">
      <c r="A5206" s="257" t="str">
        <v>168000224002003356</v>
      </c>
      <c r="B5206" s="257" t="str">
        <v>168000224002003</v>
      </c>
      <c r="C5206" s="257" t="str">
        <v>觅雨儿童无感空顶帽(可折叠)</v>
      </c>
      <c r="D5206" s="257"/>
      <c r="E5206" s="257"/>
      <c r="F5206" s="257" t="str">
        <v>魔力黑</v>
      </c>
      <c r="G5206" s="231"/>
      <c r="H5206" s="231"/>
      <c r="I5206" s="231"/>
      <c r="J5206" s="231"/>
      <c r="K5206" s="231"/>
      <c r="L5206" s="231"/>
      <c r="M5206" s="231"/>
      <c r="N5206" s="231"/>
      <c r="O5206" s="231"/>
      <c r="P5206" s="231"/>
      <c r="Q5206" s="231"/>
      <c r="R5206" s="231"/>
      <c r="S5206" s="231"/>
      <c r="T5206" s="231"/>
    </row>
    <row r="5207">
      <c r="A5207" s="257" t="str">
        <v>168000224002003280</v>
      </c>
      <c r="B5207" s="257" t="str">
        <v>168000224002003</v>
      </c>
      <c r="C5207" s="257" t="str">
        <v>觅雨儿童无感空顶帽(可折叠)</v>
      </c>
      <c r="D5207" s="257"/>
      <c r="E5207" s="257"/>
      <c r="F5207" s="257" t="str">
        <v>燕麦咖</v>
      </c>
      <c r="G5207" s="231"/>
      <c r="H5207" s="231"/>
      <c r="I5207" s="231"/>
      <c r="J5207" s="231"/>
      <c r="K5207" s="231"/>
      <c r="L5207" s="231"/>
      <c r="M5207" s="231"/>
      <c r="N5207" s="231"/>
      <c r="O5207" s="231"/>
      <c r="P5207" s="231"/>
      <c r="Q5207" s="231"/>
      <c r="R5207" s="231"/>
      <c r="S5207" s="231"/>
      <c r="T5207" s="231"/>
    </row>
    <row r="5208">
      <c r="A5208" s="257" t="str">
        <v>168000224002003341</v>
      </c>
      <c r="B5208" s="257" t="str">
        <v>168000224002003</v>
      </c>
      <c r="C5208" s="257" t="str">
        <v>觅雨儿童无感空顶帽(可折叠)</v>
      </c>
      <c r="D5208" s="257"/>
      <c r="E5208" s="257"/>
      <c r="F5208" s="257" t="str">
        <v>幻影灰</v>
      </c>
      <c r="G5208" s="231"/>
      <c r="H5208" s="231"/>
      <c r="I5208" s="231"/>
      <c r="J5208" s="231"/>
      <c r="K5208" s="231"/>
      <c r="L5208" s="231"/>
      <c r="M5208" s="231"/>
      <c r="N5208" s="231"/>
      <c r="O5208" s="231"/>
      <c r="P5208" s="231"/>
      <c r="Q5208" s="231"/>
      <c r="R5208" s="231"/>
      <c r="S5208" s="231"/>
      <c r="T5208" s="231"/>
    </row>
    <row r="5209">
      <c r="A5209" s="257" t="str">
        <v>168000224002003342</v>
      </c>
      <c r="B5209" s="257" t="str">
        <v>168000224002003</v>
      </c>
      <c r="C5209" s="257" t="str">
        <v>觅雨儿童无感空顶帽(可折叠)</v>
      </c>
      <c r="D5209" s="257"/>
      <c r="E5209" s="257"/>
      <c r="F5209" s="257" t="str">
        <v>落霞红</v>
      </c>
      <c r="G5209" s="231"/>
      <c r="H5209" s="231"/>
      <c r="I5209" s="231"/>
      <c r="J5209" s="231"/>
      <c r="K5209" s="231"/>
      <c r="L5209" s="231"/>
      <c r="M5209" s="231"/>
      <c r="N5209" s="231"/>
      <c r="O5209" s="231"/>
      <c r="P5209" s="231"/>
      <c r="Q5209" s="231"/>
      <c r="R5209" s="231"/>
      <c r="S5209" s="231"/>
      <c r="T5209" s="231"/>
    </row>
    <row r="5210">
      <c r="A5210" s="257" t="str">
        <v>168000224002003343</v>
      </c>
      <c r="B5210" s="257" t="str">
        <v>168000224002003</v>
      </c>
      <c r="C5210" s="257" t="str">
        <v>觅雨儿童无感空顶帽(可折叠)</v>
      </c>
      <c r="D5210" s="257"/>
      <c r="E5210" s="257"/>
      <c r="F5210" s="257" t="str">
        <v>青燕绿</v>
      </c>
      <c r="G5210" s="231"/>
      <c r="H5210" s="231"/>
      <c r="I5210" s="231"/>
      <c r="J5210" s="231"/>
      <c r="K5210" s="231"/>
      <c r="L5210" s="231"/>
      <c r="M5210" s="231"/>
      <c r="N5210" s="231"/>
      <c r="O5210" s="231"/>
      <c r="P5210" s="231"/>
      <c r="Q5210" s="231"/>
      <c r="R5210" s="231"/>
      <c r="S5210" s="231"/>
      <c r="T5210" s="231"/>
    </row>
    <row r="5211">
      <c r="A5211" s="257" t="str">
        <v>168000224002004344</v>
      </c>
      <c r="B5211" s="257" t="str">
        <v>168000224002004</v>
      </c>
      <c r="C5211" s="257" t="str">
        <v>觅雨女士空顶折叠贝壳帽（双面）</v>
      </c>
      <c r="D5211" s="257"/>
      <c r="E5211" s="257"/>
      <c r="F5211" s="257" t="str">
        <v>玫瑰粉+米白</v>
      </c>
      <c r="G5211" s="231"/>
      <c r="H5211" s="231"/>
      <c r="I5211" s="231"/>
      <c r="J5211" s="231"/>
      <c r="K5211" s="231"/>
      <c r="L5211" s="231"/>
      <c r="M5211" s="231"/>
      <c r="N5211" s="231"/>
      <c r="O5211" s="231"/>
      <c r="P5211" s="231"/>
      <c r="Q5211" s="231"/>
      <c r="R5211" s="231"/>
      <c r="S5211" s="231"/>
      <c r="T5211" s="231"/>
    </row>
    <row r="5212">
      <c r="A5212" s="257" t="str">
        <v>168000224002004345</v>
      </c>
      <c r="B5212" s="257" t="str">
        <v>168000224002004</v>
      </c>
      <c r="C5212" s="257" t="str">
        <v>觅雨女士空顶折叠贝壳帽（双面）</v>
      </c>
      <c r="D5212" s="257"/>
      <c r="E5212" s="257"/>
      <c r="F5212" s="257" t="str">
        <v>大象灰+米白</v>
      </c>
      <c r="G5212" s="231"/>
      <c r="H5212" s="231"/>
      <c r="I5212" s="231"/>
      <c r="J5212" s="231"/>
      <c r="K5212" s="231"/>
      <c r="L5212" s="231"/>
      <c r="M5212" s="231"/>
      <c r="N5212" s="231"/>
      <c r="O5212" s="231"/>
      <c r="P5212" s="231"/>
      <c r="Q5212" s="231"/>
      <c r="R5212" s="231"/>
      <c r="S5212" s="231"/>
      <c r="T5212" s="231"/>
    </row>
    <row r="5213">
      <c r="A5213" s="257" t="str">
        <v>168000224002004346</v>
      </c>
      <c r="B5213" s="257" t="str">
        <v>168000224002004</v>
      </c>
      <c r="C5213" s="257" t="str">
        <v>觅雨女士空顶折叠贝壳帽（双面）</v>
      </c>
      <c r="D5213" s="257"/>
      <c r="E5213" s="257"/>
      <c r="F5213" s="257" t="str">
        <v>浅灰绿+米白</v>
      </c>
      <c r="G5213" s="231"/>
      <c r="H5213" s="231"/>
      <c r="I5213" s="231"/>
      <c r="J5213" s="231"/>
      <c r="K5213" s="231"/>
      <c r="L5213" s="231"/>
      <c r="M5213" s="231"/>
      <c r="N5213" s="231"/>
      <c r="O5213" s="231"/>
      <c r="P5213" s="231"/>
      <c r="Q5213" s="231"/>
      <c r="R5213" s="231"/>
      <c r="S5213" s="231"/>
      <c r="T5213" s="231"/>
    </row>
    <row r="5214">
      <c r="A5214" s="257" t="str">
        <v>168000224002004347</v>
      </c>
      <c r="B5214" s="257" t="str">
        <v>168000224002004</v>
      </c>
      <c r="C5214" s="257" t="str">
        <v>觅雨女士空顶折叠贝壳帽（双面）</v>
      </c>
      <c r="D5214" s="257"/>
      <c r="E5214" s="257"/>
      <c r="F5214" s="257" t="str">
        <v>流花白+天蓝</v>
      </c>
      <c r="G5214" s="231"/>
      <c r="H5214" s="231"/>
      <c r="I5214" s="231"/>
      <c r="J5214" s="231"/>
      <c r="K5214" s="231"/>
      <c r="L5214" s="231"/>
      <c r="M5214" s="231"/>
      <c r="N5214" s="231"/>
      <c r="O5214" s="231"/>
      <c r="P5214" s="231"/>
      <c r="Q5214" s="231"/>
      <c r="R5214" s="231"/>
      <c r="S5214" s="231"/>
      <c r="T5214" s="231"/>
    </row>
    <row r="5215">
      <c r="A5215" s="257" t="str">
        <v>168000224002005348</v>
      </c>
      <c r="B5215" s="257" t="str">
        <v>168000224002005</v>
      </c>
      <c r="C5215" s="257" t="str">
        <v>觅雨女士空顶折叠贝壳帽（彩胶）</v>
      </c>
      <c r="D5215" s="257"/>
      <c r="E5215" s="257"/>
      <c r="F5215" s="257" t="str">
        <v>天蓝+西柚粉</v>
      </c>
      <c r="G5215" s="231"/>
      <c r="H5215" s="231"/>
      <c r="I5215" s="231"/>
      <c r="J5215" s="231"/>
      <c r="K5215" s="231"/>
      <c r="L5215" s="231"/>
      <c r="M5215" s="231"/>
      <c r="N5215" s="231"/>
      <c r="O5215" s="231"/>
      <c r="P5215" s="231"/>
      <c r="Q5215" s="231"/>
      <c r="R5215" s="231"/>
      <c r="S5215" s="231"/>
      <c r="T5215" s="231"/>
    </row>
    <row r="5216">
      <c r="A5216" s="257" t="str">
        <v>168000224002005349</v>
      </c>
      <c r="B5216" s="257" t="str">
        <v>168000224002005</v>
      </c>
      <c r="C5216" s="257" t="str">
        <v>觅雨女士空顶折叠贝壳帽（彩胶）</v>
      </c>
      <c r="D5216" s="257"/>
      <c r="E5216" s="257"/>
      <c r="F5216" s="257" t="str">
        <v>幻灰+苹果绿</v>
      </c>
      <c r="G5216" s="231"/>
      <c r="H5216" s="231"/>
      <c r="I5216" s="231"/>
      <c r="J5216" s="231"/>
      <c r="K5216" s="231"/>
      <c r="L5216" s="231"/>
      <c r="M5216" s="231"/>
      <c r="N5216" s="231"/>
      <c r="O5216" s="231"/>
      <c r="P5216" s="231"/>
      <c r="Q5216" s="231"/>
      <c r="R5216" s="231"/>
      <c r="S5216" s="231"/>
      <c r="T5216" s="231"/>
    </row>
    <row r="5217">
      <c r="A5217" s="257" t="str">
        <v>168000224002005350</v>
      </c>
      <c r="B5217" s="257" t="str">
        <v>168000224002005</v>
      </c>
      <c r="C5217" s="257" t="str">
        <v>觅雨女士空顶折叠贝壳帽（彩胶）</v>
      </c>
      <c r="D5217" s="257"/>
      <c r="E5217" s="257"/>
      <c r="F5217" s="257" t="str">
        <v>烟紫色+浅紫</v>
      </c>
      <c r="G5217" s="231"/>
      <c r="H5217" s="231"/>
      <c r="I5217" s="231"/>
      <c r="J5217" s="231"/>
      <c r="K5217" s="231"/>
      <c r="L5217" s="231"/>
      <c r="M5217" s="231"/>
      <c r="N5217" s="231"/>
      <c r="O5217" s="231"/>
      <c r="P5217" s="231"/>
      <c r="Q5217" s="231"/>
      <c r="R5217" s="231"/>
      <c r="S5217" s="231"/>
      <c r="T5217" s="231"/>
    </row>
    <row r="5218">
      <c r="A5218" s="257" t="str">
        <v>168000224002005351</v>
      </c>
      <c r="B5218" s="257" t="str">
        <v>168000224002005</v>
      </c>
      <c r="C5218" s="257" t="str">
        <v>觅雨女士空顶折叠贝壳帽（彩胶）</v>
      </c>
      <c r="D5218" s="257"/>
      <c r="E5218" s="257"/>
      <c r="F5218" s="257" t="str">
        <v>奶酪黄+浅咖</v>
      </c>
      <c r="G5218" s="231"/>
      <c r="H5218" s="231"/>
      <c r="I5218" s="231"/>
      <c r="J5218" s="231"/>
      <c r="K5218" s="231"/>
      <c r="L5218" s="231"/>
      <c r="M5218" s="231"/>
      <c r="N5218" s="231"/>
      <c r="O5218" s="231"/>
      <c r="P5218" s="231"/>
      <c r="Q5218" s="231"/>
      <c r="R5218" s="231"/>
      <c r="S5218" s="231"/>
      <c r="T5218" s="231"/>
    </row>
    <row r="5219">
      <c r="A5219" s="257" t="str">
        <v>1680003620072</v>
      </c>
      <c r="B5219" s="257" t="str">
        <v>168000362007</v>
      </c>
      <c r="C5219" s="257" t="str">
        <v>CLEER ARC II运动版开放式TWS蓝牙耳机</v>
      </c>
      <c r="D5219" s="257"/>
      <c r="E5219" s="257"/>
      <c r="F5219" s="257" t="str">
        <v>红</v>
      </c>
      <c r="G5219" s="231"/>
      <c r="H5219" s="231"/>
      <c r="I5219" s="231"/>
      <c r="J5219" s="231"/>
      <c r="K5219" s="231"/>
      <c r="L5219" s="231"/>
      <c r="M5219" s="231"/>
      <c r="N5219" s="231"/>
      <c r="O5219" s="231"/>
      <c r="P5219" s="231"/>
      <c r="Q5219" s="231"/>
      <c r="R5219" s="231"/>
      <c r="S5219" s="231"/>
      <c r="T5219" s="231"/>
    </row>
    <row r="5220">
      <c r="A5220" s="257" t="str">
        <v>16800036200715</v>
      </c>
      <c r="B5220" s="257" t="str">
        <v>168000362007</v>
      </c>
      <c r="C5220" s="257" t="str">
        <v>CLEER ARC II运动版开放式TWS蓝牙耳机</v>
      </c>
      <c r="D5220" s="257"/>
      <c r="E5220" s="257"/>
      <c r="F5220" s="257" t="str">
        <v>黑</v>
      </c>
      <c r="G5220" s="231"/>
      <c r="H5220" s="231"/>
      <c r="I5220" s="231"/>
      <c r="J5220" s="231"/>
      <c r="K5220" s="231"/>
      <c r="L5220" s="231"/>
      <c r="M5220" s="231"/>
      <c r="N5220" s="231"/>
      <c r="O5220" s="231"/>
      <c r="P5220" s="231"/>
      <c r="Q5220" s="231"/>
      <c r="R5220" s="231"/>
      <c r="S5220" s="231"/>
      <c r="T5220" s="231"/>
    </row>
    <row r="5221">
      <c r="A5221" s="257" t="str">
        <v>168000362007142</v>
      </c>
      <c r="B5221" s="257" t="str">
        <v>168000362007</v>
      </c>
      <c r="C5221" s="257" t="str">
        <v>CLEER ARC II运动版开放式TWS蓝牙耳机</v>
      </c>
      <c r="D5221" s="257"/>
      <c r="E5221" s="257"/>
      <c r="F5221" s="257" t="str">
        <v>黑金</v>
      </c>
      <c r="G5221" s="231"/>
      <c r="H5221" s="231"/>
      <c r="I5221" s="231"/>
      <c r="J5221" s="231"/>
      <c r="K5221" s="231"/>
      <c r="L5221" s="231"/>
      <c r="M5221" s="231"/>
      <c r="N5221" s="231"/>
      <c r="O5221" s="231"/>
      <c r="P5221" s="231"/>
      <c r="Q5221" s="231"/>
      <c r="R5221" s="231"/>
      <c r="S5221" s="231"/>
      <c r="T5221" s="231"/>
    </row>
    <row r="5222">
      <c r="A5222" s="257" t="str">
        <v>1280001800100100125085</v>
      </c>
      <c r="B5222" s="257" t="str">
        <v>12800018001001001</v>
      </c>
      <c r="C5222" s="257" t="str">
        <v>亚朵星球小姜茶系列 绒绒奶油暖感垫</v>
      </c>
      <c r="D5222" s="257"/>
      <c r="E5222" s="257"/>
      <c r="F5222" s="257" t="str">
        <v>0.9m-栗子姜茶</v>
      </c>
      <c r="G5222" s="231"/>
      <c r="H5222" s="231"/>
      <c r="I5222" s="231"/>
      <c r="J5222" s="231"/>
      <c r="K5222" s="231"/>
      <c r="L5222" s="231"/>
      <c r="M5222" s="231"/>
      <c r="N5222" s="231"/>
      <c r="O5222" s="231"/>
      <c r="P5222" s="231"/>
      <c r="Q5222" s="231"/>
      <c r="R5222" s="231"/>
      <c r="S5222" s="231"/>
      <c r="T5222" s="231"/>
    </row>
    <row r="5223">
      <c r="A5223" s="257" t="str">
        <v>1280001800100100125985</v>
      </c>
      <c r="B5223" s="257" t="str">
        <v>12800018001001001</v>
      </c>
      <c r="C5223" s="257" t="str">
        <v>亚朵星球小姜茶系列 绒绒奶油暖感垫</v>
      </c>
      <c r="D5223" s="257"/>
      <c r="E5223" s="257"/>
      <c r="F5223" s="257" t="str">
        <v>0.9m-抹茶姜茶</v>
      </c>
      <c r="G5223" s="231"/>
      <c r="H5223" s="231"/>
      <c r="I5223" s="231"/>
      <c r="J5223" s="231"/>
      <c r="K5223" s="231"/>
      <c r="L5223" s="231"/>
      <c r="M5223" s="231"/>
      <c r="N5223" s="231"/>
      <c r="O5223" s="231"/>
      <c r="P5223" s="231"/>
      <c r="Q5223" s="231"/>
      <c r="R5223" s="231"/>
      <c r="S5223" s="231"/>
      <c r="T5223" s="231"/>
    </row>
    <row r="5224">
      <c r="A5224" s="257" t="str">
        <v>1280001800100100123385</v>
      </c>
      <c r="B5224" s="257" t="str">
        <v>12800018001001001</v>
      </c>
      <c r="C5224" s="257" t="str">
        <v>亚朵星球小姜茶系列 绒绒奶油暖感垫</v>
      </c>
      <c r="D5224" s="257"/>
      <c r="E5224" s="257"/>
      <c r="F5224" s="257" t="str">
        <v>0.9m-生椰姜茶</v>
      </c>
      <c r="G5224" s="231"/>
      <c r="H5224" s="231"/>
      <c r="I5224" s="231"/>
      <c r="J5224" s="231"/>
      <c r="K5224" s="231"/>
      <c r="L5224" s="231"/>
      <c r="M5224" s="231"/>
      <c r="N5224" s="231"/>
      <c r="O5224" s="231"/>
      <c r="P5224" s="231"/>
      <c r="Q5224" s="231"/>
      <c r="R5224" s="231"/>
      <c r="S5224" s="231"/>
      <c r="T5224" s="231"/>
    </row>
    <row r="5225">
      <c r="A5225" s="257" t="str">
        <v>1280001800100100125016</v>
      </c>
      <c r="B5225" s="257" t="str">
        <v>12800018001001001</v>
      </c>
      <c r="C5225" s="257" t="str">
        <v>亚朵星球小姜茶系列 绒绒奶油暖感垫</v>
      </c>
      <c r="D5225" s="257"/>
      <c r="E5225" s="257"/>
      <c r="F5225" s="257" t="str">
        <v>1.5m-栗子姜茶</v>
      </c>
      <c r="G5225" s="231"/>
      <c r="H5225" s="231"/>
      <c r="I5225" s="231"/>
      <c r="J5225" s="231"/>
      <c r="K5225" s="231"/>
      <c r="L5225" s="231"/>
      <c r="M5225" s="231"/>
      <c r="N5225" s="231"/>
      <c r="O5225" s="231"/>
      <c r="P5225" s="231"/>
      <c r="Q5225" s="231"/>
      <c r="R5225" s="231"/>
      <c r="S5225" s="231"/>
      <c r="T5225" s="231"/>
    </row>
    <row r="5226">
      <c r="A5226" s="257" t="str">
        <v>1280001800100100125916</v>
      </c>
      <c r="B5226" s="257" t="str">
        <v>12800018001001001</v>
      </c>
      <c r="C5226" s="257" t="str">
        <v>亚朵星球小姜茶系列 绒绒奶油暖感垫</v>
      </c>
      <c r="D5226" s="257"/>
      <c r="E5226" s="257"/>
      <c r="F5226" s="257" t="str">
        <v>1.5m-抹茶姜茶</v>
      </c>
      <c r="G5226" s="231"/>
      <c r="H5226" s="231"/>
      <c r="I5226" s="231"/>
      <c r="J5226" s="231"/>
      <c r="K5226" s="231"/>
      <c r="L5226" s="231"/>
      <c r="M5226" s="231"/>
      <c r="N5226" s="231"/>
      <c r="O5226" s="231"/>
      <c r="P5226" s="231"/>
      <c r="Q5226" s="231"/>
      <c r="R5226" s="231"/>
      <c r="S5226" s="231"/>
      <c r="T5226" s="231"/>
    </row>
    <row r="5227">
      <c r="A5227" s="257" t="str">
        <v>1280001800100100123316</v>
      </c>
      <c r="B5227" s="257" t="str">
        <v>12800018001001001</v>
      </c>
      <c r="C5227" s="257" t="str">
        <v>亚朵星球小姜茶系列 绒绒奶油暖感垫</v>
      </c>
      <c r="D5227" s="257"/>
      <c r="E5227" s="257"/>
      <c r="F5227" s="257" t="str">
        <v>1.5m-生椰姜茶</v>
      </c>
      <c r="G5227" s="231"/>
      <c r="H5227" s="231"/>
      <c r="I5227" s="231"/>
      <c r="J5227" s="231"/>
      <c r="K5227" s="231"/>
      <c r="L5227" s="231"/>
      <c r="M5227" s="231"/>
      <c r="N5227" s="231"/>
      <c r="O5227" s="231"/>
      <c r="P5227" s="231"/>
      <c r="Q5227" s="231"/>
      <c r="R5227" s="231"/>
      <c r="S5227" s="231"/>
      <c r="T5227" s="231"/>
    </row>
    <row r="5228">
      <c r="A5228" s="257" t="str">
        <v>1280001800100100125018</v>
      </c>
      <c r="B5228" s="257" t="str">
        <v>12800018001001001</v>
      </c>
      <c r="C5228" s="257" t="str">
        <v>亚朵星球小姜茶系列 绒绒奶油暖感垫</v>
      </c>
      <c r="D5228" s="257"/>
      <c r="E5228" s="257"/>
      <c r="F5228" s="257" t="str">
        <v>1.8m-栗子姜茶</v>
      </c>
      <c r="G5228" s="231"/>
      <c r="H5228" s="231"/>
      <c r="I5228" s="231"/>
      <c r="J5228" s="231"/>
      <c r="K5228" s="231"/>
      <c r="L5228" s="231"/>
      <c r="M5228" s="231"/>
      <c r="N5228" s="231"/>
      <c r="O5228" s="231"/>
      <c r="P5228" s="231"/>
      <c r="Q5228" s="231"/>
      <c r="R5228" s="231"/>
      <c r="S5228" s="231"/>
      <c r="T5228" s="231"/>
    </row>
    <row r="5229">
      <c r="A5229" s="257" t="str">
        <v>1280001800100100125918</v>
      </c>
      <c r="B5229" s="257" t="str">
        <v>12800018001001001</v>
      </c>
      <c r="C5229" s="257" t="str">
        <v>亚朵星球小姜茶系列 绒绒奶油暖感垫</v>
      </c>
      <c r="D5229" s="257"/>
      <c r="E5229" s="257"/>
      <c r="F5229" s="257" t="str">
        <v>1.8m-抹茶姜茶</v>
      </c>
      <c r="G5229" s="231"/>
      <c r="H5229" s="231"/>
      <c r="I5229" s="231"/>
      <c r="J5229" s="231"/>
      <c r="K5229" s="231"/>
      <c r="L5229" s="231"/>
      <c r="M5229" s="231"/>
      <c r="N5229" s="231"/>
      <c r="O5229" s="231"/>
      <c r="P5229" s="231"/>
      <c r="Q5229" s="231"/>
      <c r="R5229" s="231"/>
      <c r="S5229" s="231"/>
      <c r="T5229" s="231"/>
    </row>
    <row r="5230">
      <c r="A5230" s="257" t="str">
        <v>1280001800100100123318</v>
      </c>
      <c r="B5230" s="257" t="str">
        <v>12800018001001001</v>
      </c>
      <c r="C5230" s="257" t="str">
        <v>亚朵星球小姜茶系列 绒绒奶油暖感垫</v>
      </c>
      <c r="D5230" s="257"/>
      <c r="E5230" s="257"/>
      <c r="F5230" s="257" t="str">
        <v>1.8m-生椰姜茶</v>
      </c>
      <c r="G5230" s="231"/>
      <c r="H5230" s="231"/>
      <c r="I5230" s="231"/>
      <c r="J5230" s="231"/>
      <c r="K5230" s="231"/>
      <c r="L5230" s="231"/>
      <c r="M5230" s="231"/>
      <c r="N5230" s="231"/>
      <c r="O5230" s="231"/>
      <c r="P5230" s="231"/>
      <c r="Q5230" s="231"/>
      <c r="R5230" s="231"/>
      <c r="S5230" s="231"/>
      <c r="T5230" s="231"/>
    </row>
    <row r="5231">
      <c r="A5231" s="257" t="str">
        <v>168000336003358</v>
      </c>
      <c r="B5231" s="257" t="str">
        <v>168000336003</v>
      </c>
      <c r="C5231" s="257" t="str">
        <v>卡拉羊（KALA·Y）儿童书包小学生男孩女生1-3-6年级减负护脊横版背包CX2114</v>
      </c>
      <c r="D5231" s="257"/>
      <c r="E5231" s="257"/>
      <c r="F5231" s="257" t="str">
        <v>水粉</v>
      </c>
      <c r="G5231" s="231"/>
      <c r="H5231" s="231"/>
      <c r="I5231" s="231"/>
      <c r="J5231" s="231"/>
      <c r="K5231" s="231"/>
      <c r="L5231" s="231"/>
      <c r="M5231" s="231"/>
      <c r="N5231" s="231"/>
      <c r="O5231" s="231"/>
      <c r="P5231" s="231"/>
      <c r="Q5231" s="231"/>
      <c r="R5231" s="231"/>
      <c r="S5231" s="231"/>
      <c r="T5231" s="231"/>
    </row>
    <row r="5232">
      <c r="A5232" s="257" t="str">
        <v>168000336003359</v>
      </c>
      <c r="B5232" s="257" t="str">
        <v>168000336003</v>
      </c>
      <c r="C5232" s="257" t="str">
        <v>卡拉羊（KALA·Y）儿童书包小学生男孩女生1-3-6年级减负护脊横版背包CX2114</v>
      </c>
      <c r="D5232" s="257"/>
      <c r="E5232" s="257"/>
      <c r="F5232" s="257" t="str">
        <v>藏青</v>
      </c>
      <c r="G5232" s="231"/>
      <c r="H5232" s="231"/>
      <c r="I5232" s="231"/>
      <c r="J5232" s="231"/>
      <c r="K5232" s="231"/>
      <c r="L5232" s="231"/>
      <c r="M5232" s="231"/>
      <c r="N5232" s="231"/>
      <c r="O5232" s="231"/>
      <c r="P5232" s="231"/>
      <c r="Q5232" s="231"/>
      <c r="R5232" s="231"/>
      <c r="S5232" s="231"/>
      <c r="T5232" s="231"/>
    </row>
    <row r="5233">
      <c r="A5233" s="257" t="str">
        <v>168000336003360</v>
      </c>
      <c r="B5233" s="257" t="str">
        <v>168000336003</v>
      </c>
      <c r="C5233" s="257" t="str">
        <v>卡拉羊（KALA·Y）儿童书包小学生男孩女生1-3-6年级减负护脊横版背包CX2114</v>
      </c>
      <c r="D5233" s="257"/>
      <c r="E5233" s="257"/>
      <c r="F5233" s="257" t="str">
        <v>藏青配白</v>
      </c>
      <c r="G5233" s="231"/>
      <c r="H5233" s="231"/>
      <c r="I5233" s="231"/>
      <c r="J5233" s="231"/>
      <c r="K5233" s="231"/>
      <c r="L5233" s="231"/>
      <c r="M5233" s="231"/>
      <c r="N5233" s="231"/>
      <c r="O5233" s="231"/>
      <c r="P5233" s="231"/>
      <c r="Q5233" s="231"/>
      <c r="R5233" s="231"/>
      <c r="S5233" s="231"/>
      <c r="T5233" s="231"/>
    </row>
    <row r="5234">
      <c r="A5234" s="257" t="str">
        <v>168000336004361</v>
      </c>
      <c r="B5234" s="257" t="str">
        <v>168000336004</v>
      </c>
      <c r="C5234" s="257" t="str">
        <v>卡拉羊（KALA·Y）小学生书包男女孩1-4年级出游轻便背包旅行包双肩包CX2832</v>
      </c>
      <c r="D5234" s="257"/>
      <c r="E5234" s="257"/>
      <c r="F5234" s="257" t="str">
        <v>薰衣草紫</v>
      </c>
      <c r="G5234" s="231"/>
      <c r="H5234" s="231"/>
      <c r="I5234" s="231"/>
      <c r="J5234" s="231"/>
      <c r="K5234" s="231"/>
      <c r="L5234" s="231"/>
      <c r="M5234" s="231"/>
      <c r="N5234" s="231"/>
      <c r="O5234" s="231"/>
      <c r="P5234" s="231"/>
      <c r="Q5234" s="231"/>
      <c r="R5234" s="231"/>
      <c r="S5234" s="231"/>
      <c r="T5234" s="231"/>
    </row>
    <row r="5235">
      <c r="A5235" s="257" t="str">
        <v>168000336004362</v>
      </c>
      <c r="B5235" s="257" t="str">
        <v>168000336004</v>
      </c>
      <c r="C5235" s="257" t="str">
        <v>卡拉羊（KALA·Y）小学生书包男女孩1-4年级出游轻便背包旅行包双肩包CX2832</v>
      </c>
      <c r="D5235" s="257"/>
      <c r="E5235" s="257"/>
      <c r="F5235" s="257" t="str">
        <v>粉红</v>
      </c>
      <c r="G5235" s="231"/>
      <c r="H5235" s="231"/>
      <c r="I5235" s="231"/>
      <c r="J5235" s="231"/>
      <c r="K5235" s="231"/>
      <c r="L5235" s="231"/>
      <c r="M5235" s="231"/>
      <c r="N5235" s="231"/>
      <c r="O5235" s="231"/>
      <c r="P5235" s="231"/>
      <c r="Q5235" s="231"/>
      <c r="R5235" s="231"/>
      <c r="S5235" s="231"/>
      <c r="T5235" s="231"/>
    </row>
    <row r="5236">
      <c r="A5236" s="257" t="str">
        <v>168000336004363</v>
      </c>
      <c r="B5236" s="257" t="str">
        <v>168000336004</v>
      </c>
      <c r="C5236" s="257" t="str">
        <v>卡拉羊（KALA·Y）小学生书包男女孩1-4年级出游轻便背包旅行包双肩包CX2832</v>
      </c>
      <c r="D5236" s="257"/>
      <c r="E5236" s="257"/>
      <c r="F5236" s="257" t="str">
        <v>宝蓝</v>
      </c>
      <c r="G5236" s="231"/>
      <c r="H5236" s="231"/>
      <c r="I5236" s="231"/>
      <c r="J5236" s="231"/>
      <c r="K5236" s="231"/>
      <c r="L5236" s="231"/>
      <c r="M5236" s="231"/>
      <c r="N5236" s="231"/>
      <c r="O5236" s="231"/>
      <c r="P5236" s="231"/>
      <c r="Q5236" s="231"/>
      <c r="R5236" s="231"/>
      <c r="S5236" s="231"/>
      <c r="T5236" s="231"/>
    </row>
    <row r="5237">
      <c r="A5237" s="257" t="str">
        <v>168000336004359</v>
      </c>
      <c r="B5237" s="257" t="str">
        <v>168000336004</v>
      </c>
      <c r="C5237" s="257" t="str">
        <v>卡拉羊（KALA·Y）小学生书包男女孩1-4年级出游轻便背包旅行包双肩包CX2832</v>
      </c>
      <c r="D5237" s="257"/>
      <c r="E5237" s="257"/>
      <c r="F5237" s="257" t="str">
        <v>藏青</v>
      </c>
      <c r="G5237" s="231"/>
      <c r="H5237" s="231"/>
      <c r="I5237" s="231"/>
      <c r="J5237" s="231"/>
      <c r="K5237" s="231"/>
      <c r="L5237" s="231"/>
      <c r="M5237" s="231"/>
      <c r="N5237" s="231"/>
      <c r="O5237" s="231"/>
      <c r="P5237" s="231"/>
      <c r="Q5237" s="231"/>
      <c r="R5237" s="231"/>
      <c r="S5237" s="231"/>
      <c r="T5237" s="231"/>
    </row>
    <row r="5238">
      <c r="A5238" s="257" t="str">
        <v>16800022400200615</v>
      </c>
      <c r="B5238" s="257" t="str">
        <v>168000224002006</v>
      </c>
      <c r="C5238" s="257" t="str">
        <v>玖慕遮阳帽大檐双面渔夫帽</v>
      </c>
      <c r="D5238" s="257"/>
      <c r="E5238" s="257"/>
      <c r="F5238" s="257" t="str">
        <v>黑色</v>
      </c>
      <c r="G5238" s="231"/>
      <c r="H5238" s="231"/>
      <c r="I5238" s="231"/>
      <c r="J5238" s="231"/>
      <c r="K5238" s="231"/>
      <c r="L5238" s="231"/>
      <c r="M5238" s="231"/>
      <c r="N5238" s="231"/>
      <c r="O5238" s="231"/>
      <c r="P5238" s="231"/>
      <c r="Q5238" s="231"/>
      <c r="R5238" s="231"/>
      <c r="S5238" s="231"/>
      <c r="T5238" s="231"/>
    </row>
    <row r="5239">
      <c r="A5239" s="257" t="str">
        <v>168000297001131</v>
      </c>
      <c r="B5239" s="257" t="str">
        <v>168000297001</v>
      </c>
      <c r="C5239" s="257" t="str">
        <v>费雪便携双饮保温水壶FP-B013</v>
      </c>
      <c r="D5239" s="257"/>
      <c r="E5239" s="257"/>
      <c r="F5239" s="257" t="str">
        <v>黄</v>
      </c>
      <c r="G5239" s="231"/>
      <c r="H5239" s="231"/>
      <c r="I5239" s="231"/>
      <c r="J5239" s="231"/>
      <c r="K5239" s="231"/>
      <c r="L5239" s="231"/>
      <c r="M5239" s="231"/>
      <c r="N5239" s="231"/>
      <c r="O5239" s="231"/>
      <c r="P5239" s="231"/>
      <c r="Q5239" s="231"/>
      <c r="R5239" s="231"/>
      <c r="S5239" s="231"/>
      <c r="T5239" s="231"/>
    </row>
    <row r="5240">
      <c r="A5240" s="257" t="str">
        <v>16800029700161</v>
      </c>
      <c r="B5240" s="257" t="str">
        <v>168000297001</v>
      </c>
      <c r="C5240" s="257" t="str">
        <v>费雪便携双饮保温水壶FP-B013</v>
      </c>
      <c r="D5240" s="257"/>
      <c r="E5240" s="257"/>
      <c r="F5240" s="257" t="str">
        <v>蓝</v>
      </c>
      <c r="G5240" s="231"/>
      <c r="H5240" s="231"/>
      <c r="I5240" s="231"/>
      <c r="J5240" s="231"/>
      <c r="K5240" s="231"/>
      <c r="L5240" s="231"/>
      <c r="M5240" s="231"/>
      <c r="N5240" s="231"/>
      <c r="O5240" s="231"/>
      <c r="P5240" s="231"/>
      <c r="Q5240" s="231"/>
      <c r="R5240" s="231"/>
      <c r="S5240" s="231"/>
      <c r="T5240" s="231"/>
    </row>
    <row r="5241">
      <c r="A5241" s="257" t="str">
        <v>16800032800191</v>
      </c>
      <c r="B5241" s="257" t="str">
        <v>168000328001</v>
      </c>
      <c r="C5241" s="257" t="str">
        <v>费雪大肚保温杯FP-B005</v>
      </c>
      <c r="D5241" s="257"/>
      <c r="E5241" s="257"/>
      <c r="F5241" s="257" t="str">
        <v>白色</v>
      </c>
      <c r="G5241" s="231"/>
      <c r="H5241" s="231"/>
      <c r="I5241" s="231"/>
      <c r="J5241" s="231"/>
      <c r="K5241" s="231"/>
      <c r="L5241" s="231"/>
      <c r="M5241" s="231"/>
      <c r="N5241" s="231"/>
      <c r="O5241" s="231"/>
      <c r="P5241" s="231"/>
      <c r="Q5241" s="231"/>
      <c r="R5241" s="231"/>
      <c r="S5241" s="231"/>
      <c r="T5241" s="231"/>
    </row>
    <row r="5242">
      <c r="A5242" s="257" t="str">
        <v>16800032800161</v>
      </c>
      <c r="B5242" s="257" t="str">
        <v>168000328001</v>
      </c>
      <c r="C5242" s="257" t="str">
        <v>费雪大肚保温杯FP-B005</v>
      </c>
      <c r="D5242" s="257"/>
      <c r="E5242" s="257"/>
      <c r="F5242" s="257" t="str">
        <v>蓝色</v>
      </c>
      <c r="G5242" s="231"/>
      <c r="H5242" s="231"/>
      <c r="I5242" s="231"/>
      <c r="J5242" s="231"/>
      <c r="K5242" s="231"/>
      <c r="L5242" s="231"/>
      <c r="M5242" s="231"/>
      <c r="N5242" s="231"/>
      <c r="O5242" s="231"/>
      <c r="P5242" s="231"/>
      <c r="Q5242" s="231"/>
      <c r="R5242" s="231"/>
      <c r="S5242" s="231"/>
      <c r="T5242" s="231"/>
    </row>
    <row r="5243">
      <c r="A5243" s="257" t="str">
        <v>16800027900170</v>
      </c>
      <c r="B5243" s="257" t="str">
        <v>168000279001</v>
      </c>
      <c r="C5243" s="257" t="str">
        <v>科颜氏高保湿面霜</v>
      </c>
      <c r="D5243" s="257"/>
      <c r="E5243" s="257"/>
      <c r="F5243" s="257" t="str">
        <v>50ml</v>
      </c>
      <c r="G5243" s="231"/>
      <c r="H5243" s="231"/>
      <c r="I5243" s="231"/>
      <c r="J5243" s="231"/>
      <c r="K5243" s="231"/>
      <c r="L5243" s="231"/>
      <c r="M5243" s="231"/>
      <c r="N5243" s="231"/>
      <c r="O5243" s="231"/>
      <c r="P5243" s="231"/>
      <c r="Q5243" s="231"/>
      <c r="R5243" s="231"/>
      <c r="S5243" s="231"/>
      <c r="T5243" s="231"/>
    </row>
    <row r="5244">
      <c r="A5244" s="257" t="str">
        <v>168000279001346</v>
      </c>
      <c r="B5244" s="257" t="str">
        <v>168000279001</v>
      </c>
      <c r="C5244" s="257" t="str">
        <v>科颜氏高保湿面霜</v>
      </c>
      <c r="D5244" s="257"/>
      <c r="E5244" s="257"/>
      <c r="F5244" s="257" t="str">
        <v>125ml</v>
      </c>
      <c r="G5244" s="231"/>
      <c r="H5244" s="231"/>
      <c r="I5244" s="231"/>
      <c r="J5244" s="231"/>
      <c r="K5244" s="231"/>
      <c r="L5244" s="231"/>
      <c r="M5244" s="231"/>
      <c r="N5244" s="231"/>
      <c r="O5244" s="231"/>
      <c r="P5244" s="231"/>
      <c r="Q5244" s="231"/>
      <c r="R5244" s="231"/>
      <c r="S5244" s="231"/>
      <c r="T5244" s="231"/>
    </row>
    <row r="5245">
      <c r="A5245" s="257" t="str">
        <v>1680002220020045</v>
      </c>
      <c r="B5245" s="257" t="str">
        <v>168000222002004</v>
      </c>
      <c r="C5245" s="257" t="str">
        <v>BOTTLED JOY吨吨0.6LCOOL吨吨TRITAN杯</v>
      </c>
      <c r="D5245" s="257"/>
      <c r="E5245" s="257"/>
      <c r="F5245" s="257" t="str">
        <v>绿色</v>
      </c>
      <c r="G5245" s="231"/>
      <c r="H5245" s="231"/>
      <c r="I5245" s="231"/>
      <c r="J5245" s="231"/>
      <c r="K5245" s="231"/>
      <c r="L5245" s="231"/>
      <c r="M5245" s="231"/>
      <c r="N5245" s="231"/>
      <c r="O5245" s="231"/>
      <c r="P5245" s="231"/>
      <c r="Q5245" s="231"/>
      <c r="R5245" s="231"/>
      <c r="S5245" s="231"/>
      <c r="T5245" s="231"/>
    </row>
    <row r="5246">
      <c r="A5246" s="257" t="str">
        <v>1680002220020043</v>
      </c>
      <c r="B5246" s="257" t="str">
        <v>168000222002004</v>
      </c>
      <c r="C5246" s="257" t="str">
        <v>BOTTLED JOY吨吨0.6LCOOL吨吨TRITAN杯</v>
      </c>
      <c r="D5246" s="257"/>
      <c r="E5246" s="257"/>
      <c r="F5246" s="257" t="str">
        <v>粉色</v>
      </c>
      <c r="G5246" s="231"/>
      <c r="H5246" s="231"/>
      <c r="I5246" s="231"/>
      <c r="J5246" s="231"/>
      <c r="K5246" s="231"/>
      <c r="L5246" s="231"/>
      <c r="M5246" s="231"/>
      <c r="N5246" s="231"/>
      <c r="O5246" s="231"/>
      <c r="P5246" s="231"/>
      <c r="Q5246" s="231"/>
      <c r="R5246" s="231"/>
      <c r="S5246" s="231"/>
      <c r="T5246" s="231"/>
    </row>
    <row r="5247">
      <c r="A5247" s="257" t="str">
        <v>1680002220020053</v>
      </c>
      <c r="B5247" s="257" t="str">
        <v>168000222002005</v>
      </c>
      <c r="C5247" s="257" t="str">
        <v>BOTTLED JOY吨吨1.1LCOOL吨吨TRITAN杯</v>
      </c>
      <c r="D5247" s="257"/>
      <c r="E5247" s="257"/>
      <c r="F5247" s="257" t="str">
        <v>粉色</v>
      </c>
      <c r="G5247" s="231"/>
      <c r="H5247" s="231"/>
      <c r="I5247" s="231"/>
      <c r="J5247" s="231"/>
      <c r="K5247" s="231"/>
      <c r="L5247" s="231"/>
      <c r="M5247" s="231"/>
      <c r="N5247" s="231"/>
      <c r="O5247" s="231"/>
      <c r="P5247" s="231"/>
      <c r="Q5247" s="231"/>
      <c r="R5247" s="231"/>
      <c r="S5247" s="231"/>
      <c r="T5247" s="231"/>
    </row>
    <row r="5248">
      <c r="A5248" s="257" t="str">
        <v>1680002220020055</v>
      </c>
      <c r="B5248" s="257" t="str">
        <v>168000222002005</v>
      </c>
      <c r="C5248" s="257" t="str">
        <v>BOTTLED JOY吨吨1.1LCOOL吨吨TRITAN杯</v>
      </c>
      <c r="D5248" s="257"/>
      <c r="E5248" s="257"/>
      <c r="F5248" s="257" t="str">
        <v>绿色</v>
      </c>
      <c r="G5248" s="231"/>
      <c r="H5248" s="231"/>
      <c r="I5248" s="231"/>
      <c r="J5248" s="231"/>
      <c r="K5248" s="231"/>
      <c r="L5248" s="231"/>
      <c r="M5248" s="231"/>
      <c r="N5248" s="231"/>
      <c r="O5248" s="231"/>
      <c r="P5248" s="231"/>
      <c r="Q5248" s="231"/>
      <c r="R5248" s="231"/>
      <c r="S5248" s="231"/>
      <c r="T5248" s="231"/>
    </row>
    <row r="5249">
      <c r="A5249" s="257" t="str">
        <v>1680002240020075</v>
      </c>
      <c r="B5249" s="257" t="str">
        <v>168000224002007</v>
      </c>
      <c r="C5249" s="257" t="str">
        <v>VVC LIFE云氧防晒帽VGM3S155</v>
      </c>
      <c r="D5249" s="257"/>
      <c r="E5249" s="257"/>
      <c r="F5249" s="257" t="str">
        <v>绿色</v>
      </c>
      <c r="G5249" s="231"/>
      <c r="H5249" s="231"/>
      <c r="I5249" s="231"/>
      <c r="J5249" s="231"/>
      <c r="K5249" s="231"/>
      <c r="L5249" s="231"/>
      <c r="M5249" s="231"/>
      <c r="N5249" s="231"/>
      <c r="O5249" s="231"/>
      <c r="P5249" s="231"/>
      <c r="Q5249" s="231"/>
      <c r="R5249" s="231"/>
      <c r="S5249" s="231"/>
      <c r="T5249" s="231"/>
    </row>
    <row r="5250">
      <c r="A5250" s="257" t="str">
        <v>1680002240020073</v>
      </c>
      <c r="B5250" s="257" t="str">
        <v>168000224002007</v>
      </c>
      <c r="C5250" s="257" t="str">
        <v>VVC LIFE云氧防晒帽VGM3S155</v>
      </c>
      <c r="D5250" s="257"/>
      <c r="E5250" s="257"/>
      <c r="F5250" s="257" t="str">
        <v>粉色</v>
      </c>
      <c r="G5250" s="231"/>
      <c r="H5250" s="231"/>
      <c r="I5250" s="231"/>
      <c r="J5250" s="231"/>
      <c r="K5250" s="231"/>
      <c r="L5250" s="231"/>
      <c r="M5250" s="231"/>
      <c r="N5250" s="231"/>
      <c r="O5250" s="231"/>
      <c r="P5250" s="231"/>
      <c r="Q5250" s="231"/>
      <c r="R5250" s="231"/>
      <c r="S5250" s="231"/>
      <c r="T5250" s="231"/>
    </row>
    <row r="5251">
      <c r="A5251" s="257" t="str">
        <v>16800022400200814</v>
      </c>
      <c r="B5251" s="257" t="str">
        <v>168000224002008</v>
      </c>
      <c r="C5251" s="257" t="str">
        <v>VVC SWEET桃芯女绳帽VGM3S154</v>
      </c>
      <c r="D5251" s="257"/>
      <c r="E5251" s="257"/>
      <c r="F5251" s="257" t="str">
        <v>紫</v>
      </c>
      <c r="G5251" s="231"/>
      <c r="H5251" s="231"/>
      <c r="I5251" s="231"/>
      <c r="J5251" s="231"/>
      <c r="K5251" s="231"/>
      <c r="L5251" s="231"/>
      <c r="M5251" s="231"/>
      <c r="N5251" s="231"/>
      <c r="O5251" s="231"/>
      <c r="P5251" s="231"/>
      <c r="Q5251" s="231"/>
      <c r="R5251" s="231"/>
      <c r="S5251" s="231"/>
      <c r="T5251" s="231"/>
    </row>
    <row r="5252">
      <c r="A5252" s="257" t="str">
        <v>1680002240020083</v>
      </c>
      <c r="B5252" s="257" t="str">
        <v>168000224002008</v>
      </c>
      <c r="C5252" s="257" t="str">
        <v>VVC SWEET桃芯女绳帽VGM3S154</v>
      </c>
      <c r="D5252" s="257"/>
      <c r="E5252" s="257"/>
      <c r="F5252" s="257" t="str">
        <v>粉</v>
      </c>
      <c r="G5252" s="231"/>
      <c r="H5252" s="231"/>
      <c r="I5252" s="231"/>
      <c r="J5252" s="231"/>
      <c r="K5252" s="231"/>
      <c r="L5252" s="231"/>
      <c r="M5252" s="231"/>
      <c r="N5252" s="231"/>
      <c r="O5252" s="231"/>
      <c r="P5252" s="231"/>
      <c r="Q5252" s="231"/>
      <c r="R5252" s="231"/>
      <c r="S5252" s="231"/>
      <c r="T5252" s="231"/>
    </row>
    <row r="5253">
      <c r="A5253" s="257" t="str">
        <v>1680002220020062</v>
      </c>
      <c r="B5253" s="257" t="str">
        <v>168000222002006</v>
      </c>
      <c r="C5253" s="257" t="str">
        <v>虎牌儿童保温杯小狮子MBR-S06C</v>
      </c>
      <c r="D5253" s="257"/>
      <c r="E5253" s="257"/>
      <c r="F5253" s="257" t="str">
        <v>红色</v>
      </c>
      <c r="G5253" s="231"/>
      <c r="H5253" s="231"/>
      <c r="I5253" s="231"/>
      <c r="J5253" s="231"/>
      <c r="K5253" s="231"/>
      <c r="L5253" s="231"/>
      <c r="M5253" s="231"/>
      <c r="N5253" s="231"/>
      <c r="O5253" s="231"/>
      <c r="P5253" s="231"/>
      <c r="Q5253" s="231"/>
      <c r="R5253" s="231"/>
      <c r="S5253" s="231"/>
      <c r="T5253" s="231"/>
    </row>
    <row r="5254">
      <c r="A5254" s="257" t="str">
        <v>1680003690149</v>
      </c>
      <c r="B5254" s="257" t="str">
        <v>168000369014</v>
      </c>
      <c r="C5254" s="257" t="str">
        <v>万代奥特人造机甲赛罗超决战哥美斯BANC69045</v>
      </c>
      <c r="D5254" s="257"/>
      <c r="E5254" s="257"/>
      <c r="F5254" s="257" t="str">
        <v>白色</v>
      </c>
      <c r="G5254" s="231"/>
      <c r="H5254" s="231"/>
      <c r="I5254" s="231"/>
      <c r="J5254" s="231"/>
      <c r="K5254" s="231"/>
      <c r="L5254" s="231"/>
      <c r="M5254" s="231"/>
      <c r="N5254" s="231"/>
      <c r="O5254" s="231"/>
      <c r="P5254" s="231"/>
      <c r="Q5254" s="231"/>
      <c r="R5254" s="231"/>
      <c r="S5254" s="231"/>
      <c r="T5254" s="231"/>
    </row>
    <row r="5255">
      <c r="A5255" s="257" t="str">
        <v>138000381006347</v>
      </c>
      <c r="B5255" s="257" t="str">
        <v>138000381006</v>
      </c>
      <c r="C5255" s="257" t="str">
        <v>萨和 试香卡</v>
      </c>
      <c r="D5255" s="257"/>
      <c r="E5255" s="257"/>
      <c r="F5255" s="257" t="str">
        <v>张</v>
      </c>
      <c r="G5255" s="231"/>
      <c r="H5255" s="231"/>
      <c r="I5255" s="231"/>
      <c r="J5255" s="231"/>
      <c r="K5255" s="231"/>
      <c r="L5255" s="231"/>
      <c r="M5255" s="231"/>
      <c r="N5255" s="231"/>
      <c r="O5255" s="231"/>
      <c r="P5255" s="231"/>
      <c r="Q5255" s="231"/>
      <c r="R5255" s="231"/>
      <c r="S5255" s="231"/>
      <c r="T5255" s="231"/>
    </row>
    <row r="5256">
      <c r="A5256" s="257" t="str">
        <v>16800027300414</v>
      </c>
      <c r="B5256" s="257" t="str">
        <v>168000273004</v>
      </c>
      <c r="C5256" s="257" t="str">
        <v>lena 36mm法式蛋卷棒</v>
      </c>
      <c r="D5256" s="257"/>
      <c r="E5256" s="257"/>
      <c r="F5256" s="257" t="str">
        <v>星黛紫</v>
      </c>
      <c r="G5256" s="231"/>
      <c r="H5256" s="231"/>
      <c r="I5256" s="231"/>
      <c r="J5256" s="231"/>
      <c r="K5256" s="231"/>
      <c r="L5256" s="231"/>
      <c r="M5256" s="231"/>
      <c r="N5256" s="231"/>
      <c r="O5256" s="231"/>
      <c r="P5256" s="231"/>
      <c r="Q5256" s="231"/>
      <c r="R5256" s="231"/>
      <c r="S5256" s="231"/>
      <c r="T5256" s="231"/>
    </row>
    <row r="5257">
      <c r="A5257" s="257" t="str">
        <v>1310200100330</v>
      </c>
      <c r="B5257" s="257" t="str">
        <v>13102001003</v>
      </c>
      <c r="C5257" s="257" t="str">
        <v>萨和 向野而生随行香水礼盒</v>
      </c>
      <c r="D5257" s="257"/>
      <c r="E5257" s="257"/>
      <c r="F5257" s="257" t="str">
        <v>默认</v>
      </c>
      <c r="G5257" s="231"/>
      <c r="H5257" s="231"/>
      <c r="I5257" s="231"/>
      <c r="J5257" s="231"/>
      <c r="K5257" s="231"/>
      <c r="L5257" s="231"/>
      <c r="M5257" s="231"/>
      <c r="N5257" s="231"/>
      <c r="O5257" s="231"/>
      <c r="P5257" s="231"/>
      <c r="Q5257" s="231"/>
      <c r="R5257" s="231"/>
      <c r="S5257" s="231"/>
      <c r="T5257" s="231"/>
    </row>
    <row r="5258">
      <c r="A5258" s="257" t="str">
        <v>16800027500715</v>
      </c>
      <c r="B5258" s="257" t="str">
        <v>168000275007</v>
      </c>
      <c r="C5258" s="257" t="str">
        <v>飞科 电动剃须刀FS988</v>
      </c>
      <c r="D5258" s="257"/>
      <c r="E5258" s="257"/>
      <c r="F5258" s="257" t="str">
        <v>黑色</v>
      </c>
      <c r="G5258" s="231"/>
      <c r="H5258" s="231"/>
      <c r="I5258" s="231"/>
      <c r="J5258" s="231"/>
      <c r="K5258" s="231"/>
      <c r="L5258" s="231"/>
      <c r="M5258" s="231"/>
      <c r="N5258" s="231"/>
      <c r="O5258" s="231"/>
      <c r="P5258" s="231"/>
      <c r="Q5258" s="231"/>
      <c r="R5258" s="231"/>
      <c r="S5258" s="231"/>
      <c r="T5258" s="231"/>
    </row>
    <row r="5259">
      <c r="A5259" s="257" t="str">
        <v>1680002060010029</v>
      </c>
      <c r="B5259" s="257" t="str">
        <v>168000206001002</v>
      </c>
      <c r="C5259" s="257" t="str">
        <v>飞科 电吹风FH6358</v>
      </c>
      <c r="D5259" s="257"/>
      <c r="E5259" s="257"/>
      <c r="F5259" s="257" t="str">
        <v>白色</v>
      </c>
      <c r="G5259" s="231"/>
      <c r="H5259" s="231"/>
      <c r="I5259" s="231"/>
      <c r="J5259" s="231"/>
      <c r="K5259" s="231"/>
      <c r="L5259" s="231"/>
      <c r="M5259" s="231"/>
      <c r="N5259" s="231"/>
      <c r="O5259" s="231"/>
      <c r="P5259" s="231"/>
      <c r="Q5259" s="231"/>
      <c r="R5259" s="231"/>
      <c r="S5259" s="231"/>
      <c r="T5259" s="231"/>
    </row>
    <row r="5260">
      <c r="A5260" s="257" t="str">
        <v>1680002060050019</v>
      </c>
      <c r="B5260" s="257" t="str">
        <v>168000206005001</v>
      </c>
      <c r="C5260" s="257" t="str">
        <v>欧普照明 无线充电夜灯-晶斓</v>
      </c>
      <c r="D5260" s="257"/>
      <c r="E5260" s="257"/>
      <c r="F5260" s="257" t="str">
        <v>白色</v>
      </c>
      <c r="G5260" s="231"/>
      <c r="H5260" s="231"/>
      <c r="I5260" s="231"/>
      <c r="J5260" s="231"/>
      <c r="K5260" s="231"/>
      <c r="L5260" s="231"/>
      <c r="M5260" s="231"/>
      <c r="N5260" s="231"/>
      <c r="O5260" s="231"/>
      <c r="P5260" s="231"/>
      <c r="Q5260" s="231"/>
      <c r="R5260" s="231"/>
      <c r="S5260" s="231"/>
      <c r="T5260" s="231"/>
    </row>
    <row r="5261">
      <c r="A5261" s="257" t="str">
        <v>1680002060050029</v>
      </c>
      <c r="B5261" s="257" t="str">
        <v>168000206005002</v>
      </c>
      <c r="C5261" s="257" t="str">
        <v>欧普照明 AA级护眼台灯—智远青春版</v>
      </c>
      <c r="D5261" s="257"/>
      <c r="E5261" s="257"/>
      <c r="F5261" s="257" t="str">
        <v>白色</v>
      </c>
      <c r="G5261" s="231"/>
      <c r="H5261" s="231"/>
      <c r="I5261" s="231"/>
      <c r="J5261" s="231"/>
      <c r="K5261" s="231"/>
      <c r="L5261" s="231"/>
      <c r="M5261" s="231"/>
      <c r="N5261" s="231"/>
      <c r="O5261" s="231"/>
      <c r="P5261" s="231"/>
      <c r="Q5261" s="231"/>
      <c r="R5261" s="231"/>
      <c r="S5261" s="231"/>
      <c r="T5261" s="231"/>
    </row>
    <row r="5262">
      <c r="A5262" s="257" t="str">
        <v>1680002060050039</v>
      </c>
      <c r="B5262" s="257" t="str">
        <v>168000206005003</v>
      </c>
      <c r="C5262" s="257" t="str">
        <v>欧普照明 极简商务型护眼灯-明礼</v>
      </c>
      <c r="D5262" s="257"/>
      <c r="E5262" s="257"/>
      <c r="F5262" s="257" t="str">
        <v>白色</v>
      </c>
      <c r="G5262" s="231"/>
      <c r="H5262" s="231"/>
      <c r="I5262" s="231"/>
      <c r="J5262" s="231"/>
      <c r="K5262" s="231"/>
      <c r="L5262" s="231"/>
      <c r="M5262" s="231"/>
      <c r="N5262" s="231"/>
      <c r="O5262" s="231"/>
      <c r="P5262" s="231"/>
      <c r="Q5262" s="231"/>
      <c r="R5262" s="231"/>
      <c r="S5262" s="231"/>
      <c r="T5262" s="231"/>
    </row>
    <row r="5263">
      <c r="A5263" s="257" t="str">
        <v>16800019201002001286</v>
      </c>
      <c r="B5263" s="257" t="str">
        <v>16800019201002001</v>
      </c>
      <c r="C5263" s="257" t="str">
        <v>Folli Follie镂空桃花时尚项链 3N2T043RC</v>
      </c>
      <c r="D5263" s="257"/>
      <c r="E5263" s="257"/>
      <c r="F5263" s="257" t="str">
        <v>默认</v>
      </c>
      <c r="G5263" s="231"/>
      <c r="H5263" s="231"/>
      <c r="I5263" s="231"/>
      <c r="J5263" s="231"/>
      <c r="K5263" s="231"/>
      <c r="L5263" s="231"/>
      <c r="M5263" s="231"/>
      <c r="N5263" s="231"/>
      <c r="O5263" s="231"/>
      <c r="P5263" s="231"/>
      <c r="Q5263" s="231"/>
      <c r="R5263" s="231"/>
      <c r="S5263" s="231"/>
      <c r="T5263" s="231"/>
    </row>
    <row r="5264">
      <c r="A5264" s="257" t="str">
        <v>16800019201002002286</v>
      </c>
      <c r="B5264" s="257" t="str">
        <v>16800019201002002</v>
      </c>
      <c r="C5264" s="257" t="str">
        <v>Folli Follie 芙丽芙丽轻奢时尚潮流四叶草手镯</v>
      </c>
      <c r="D5264" s="257"/>
      <c r="E5264" s="257"/>
      <c r="F5264" s="257" t="str">
        <v>默认</v>
      </c>
      <c r="G5264" s="231"/>
      <c r="H5264" s="231"/>
      <c r="I5264" s="231"/>
      <c r="J5264" s="231"/>
      <c r="K5264" s="231"/>
      <c r="L5264" s="231"/>
      <c r="M5264" s="231"/>
      <c r="N5264" s="231"/>
      <c r="O5264" s="231"/>
      <c r="P5264" s="231"/>
      <c r="Q5264" s="231"/>
      <c r="R5264" s="231"/>
      <c r="S5264" s="231"/>
      <c r="T5264" s="231"/>
    </row>
    <row r="5265">
      <c r="A5265" s="257" t="str">
        <v>16800019201002003286</v>
      </c>
      <c r="B5265" s="257" t="str">
        <v>16800019201002003</v>
      </c>
      <c r="C5265" s="257" t="str">
        <v>Folli Follie 芙丽芙丽轻奢时尚潮流珠贝四叶草手链</v>
      </c>
      <c r="D5265" s="257"/>
      <c r="E5265" s="257"/>
      <c r="F5265" s="257" t="str">
        <v>默认</v>
      </c>
      <c r="G5265" s="231"/>
      <c r="H5265" s="231"/>
      <c r="I5265" s="231"/>
      <c r="J5265" s="231"/>
      <c r="K5265" s="231"/>
      <c r="L5265" s="231"/>
      <c r="M5265" s="231"/>
      <c r="N5265" s="231"/>
      <c r="O5265" s="231"/>
      <c r="P5265" s="231"/>
      <c r="Q5265" s="231"/>
      <c r="R5265" s="231"/>
      <c r="S5265" s="231"/>
      <c r="T5265" s="231"/>
    </row>
    <row r="5266">
      <c r="A5266" s="257" t="str">
        <v>1680002050070019</v>
      </c>
      <c r="B5266" s="257" t="str">
        <v>168000205007001</v>
      </c>
      <c r="C5266" s="257" t="str">
        <v>飞利浦 电饭煲 HD3169/80</v>
      </c>
      <c r="D5266" s="257"/>
      <c r="E5266" s="257"/>
      <c r="F5266" s="257" t="str">
        <v>黑色</v>
      </c>
      <c r="G5266" s="231"/>
      <c r="H5266" s="231"/>
      <c r="I5266" s="231"/>
      <c r="J5266" s="231"/>
      <c r="K5266" s="231"/>
      <c r="L5266" s="231"/>
      <c r="M5266" s="231"/>
      <c r="N5266" s="231"/>
      <c r="O5266" s="231"/>
      <c r="P5266" s="231"/>
      <c r="Q5266" s="231"/>
      <c r="R5266" s="231"/>
      <c r="S5266" s="231"/>
      <c r="T5266" s="231"/>
    </row>
    <row r="5267">
      <c r="A5267" s="257" t="str">
        <v>1680002920079</v>
      </c>
      <c r="B5267" s="257" t="str">
        <v>168000292007</v>
      </c>
      <c r="C5267" s="257" t="str">
        <v>摩飞无线立式电风扇伸缩便携扇MR3700</v>
      </c>
      <c r="D5267" s="257"/>
      <c r="E5267" s="257"/>
      <c r="F5267" s="257" t="str">
        <v>白色</v>
      </c>
      <c r="G5267" s="231"/>
      <c r="H5267" s="231"/>
      <c r="I5267" s="231"/>
      <c r="J5267" s="231"/>
      <c r="K5267" s="231"/>
      <c r="L5267" s="231"/>
      <c r="M5267" s="231"/>
      <c r="N5267" s="231"/>
      <c r="O5267" s="231"/>
      <c r="P5267" s="231"/>
      <c r="Q5267" s="231"/>
      <c r="R5267" s="231"/>
      <c r="S5267" s="231"/>
      <c r="T5267" s="231"/>
    </row>
    <row r="5268">
      <c r="A5268" s="257" t="str">
        <v>1680002920089</v>
      </c>
      <c r="B5268" s="257" t="str">
        <v>168000292008</v>
      </c>
      <c r="C5268" s="257" t="str">
        <v>摩飞 循环空气净化风扇 MR3900</v>
      </c>
      <c r="D5268" s="257"/>
      <c r="E5268" s="257"/>
      <c r="F5268" s="257" t="str">
        <v>白色</v>
      </c>
      <c r="G5268" s="231"/>
      <c r="H5268" s="231"/>
      <c r="I5268" s="231"/>
      <c r="J5268" s="231"/>
      <c r="K5268" s="231"/>
      <c r="L5268" s="231"/>
      <c r="M5268" s="231"/>
      <c r="N5268" s="231"/>
      <c r="O5268" s="231"/>
      <c r="P5268" s="231"/>
      <c r="Q5268" s="231"/>
      <c r="R5268" s="231"/>
      <c r="S5268" s="231"/>
      <c r="T5268" s="231"/>
    </row>
    <row r="5269">
      <c r="A5269" s="257" t="str">
        <v>1310200100430</v>
      </c>
      <c r="B5269" s="257" t="str">
        <v>13102001004</v>
      </c>
      <c r="C5269" s="257" t="str">
        <v>萨和 皮套</v>
      </c>
      <c r="D5269" s="257"/>
      <c r="E5269" s="257"/>
      <c r="F5269" s="257" t="str">
        <v>默认</v>
      </c>
      <c r="G5269" s="231"/>
      <c r="H5269" s="231"/>
      <c r="I5269" s="231"/>
      <c r="J5269" s="231"/>
      <c r="K5269" s="231"/>
      <c r="L5269" s="231"/>
      <c r="M5269" s="231"/>
      <c r="N5269" s="231"/>
      <c r="O5269" s="231"/>
      <c r="P5269" s="231"/>
      <c r="Q5269" s="231"/>
      <c r="R5269" s="231"/>
      <c r="S5269" s="231"/>
      <c r="T5269" s="231"/>
    </row>
    <row r="5270">
      <c r="A5270" s="257" t="str">
        <v>158000394001356</v>
      </c>
      <c r="B5270" s="257" t="str">
        <v>158000394001</v>
      </c>
      <c r="C5270" s="257" t="str">
        <v>亚朵星球 可水洗记忆绵枕洗护袋</v>
      </c>
      <c r="D5270" s="257"/>
      <c r="E5270" s="257"/>
      <c r="F5270" s="257" t="str">
        <v>55*80CM</v>
      </c>
      <c r="G5270" s="231"/>
      <c r="H5270" s="231"/>
      <c r="I5270" s="231"/>
      <c r="J5270" s="231"/>
      <c r="K5270" s="231"/>
      <c r="L5270" s="231"/>
      <c r="M5270" s="231"/>
      <c r="N5270" s="231"/>
      <c r="O5270" s="231"/>
      <c r="P5270" s="231"/>
      <c r="Q5270" s="231"/>
      <c r="R5270" s="231"/>
      <c r="S5270" s="231"/>
      <c r="T5270" s="231"/>
    </row>
    <row r="5271">
      <c r="A5271" s="257" t="str">
        <v>16800027500815</v>
      </c>
      <c r="B5271" s="257" t="str">
        <v>168000275008</v>
      </c>
      <c r="C5271" s="257" t="str">
        <v>昔马鬼斧神匠剃须刀套装</v>
      </c>
      <c r="D5271" s="257"/>
      <c r="E5271" s="257"/>
      <c r="F5271" s="257" t="str">
        <v>黑色</v>
      </c>
      <c r="G5271" s="231"/>
      <c r="H5271" s="231"/>
      <c r="I5271" s="231"/>
      <c r="J5271" s="231"/>
      <c r="K5271" s="231"/>
      <c r="L5271" s="231"/>
      <c r="M5271" s="231"/>
      <c r="N5271" s="231"/>
      <c r="O5271" s="231"/>
      <c r="P5271" s="231"/>
      <c r="Q5271" s="231"/>
      <c r="R5271" s="231"/>
      <c r="S5271" s="231"/>
      <c r="T5271" s="231"/>
    </row>
    <row r="5272">
      <c r="A5272" s="257" t="str">
        <v>12800030501125124</v>
      </c>
      <c r="B5272" s="257" t="str">
        <v>128000305011</v>
      </c>
      <c r="C5272" s="257" t="str">
        <v>亚朵星球 小姜茶系列 绒绒奶油家居服</v>
      </c>
      <c r="D5272" s="257"/>
      <c r="E5272" s="257"/>
      <c r="F5272" s="257" t="str">
        <v>颜色:茉莉姜茶,服饰尺寸:圆领款 女款M</v>
      </c>
      <c r="G5272" s="231"/>
      <c r="H5272" s="231"/>
      <c r="I5272" s="231"/>
      <c r="J5272" s="231"/>
      <c r="K5272" s="231"/>
      <c r="L5272" s="231"/>
      <c r="M5272" s="231"/>
      <c r="N5272" s="231"/>
      <c r="O5272" s="231"/>
      <c r="P5272" s="231"/>
      <c r="Q5272" s="231"/>
      <c r="R5272" s="231"/>
      <c r="S5272" s="231"/>
      <c r="T5272" s="231"/>
    </row>
    <row r="5273">
      <c r="A5273" s="257" t="str">
        <v>12800030501125125</v>
      </c>
      <c r="B5273" s="257" t="str">
        <v>128000305011</v>
      </c>
      <c r="C5273" s="257" t="str">
        <v>亚朵星球 小姜茶系列 绒绒奶油家居服</v>
      </c>
      <c r="D5273" s="257"/>
      <c r="E5273" s="257"/>
      <c r="F5273" s="257" t="str">
        <v>颜色:茉莉姜茶,服饰尺寸:圆领款 女款L</v>
      </c>
      <c r="G5273" s="231"/>
      <c r="H5273" s="231"/>
      <c r="I5273" s="231"/>
      <c r="J5273" s="231"/>
      <c r="K5273" s="231"/>
      <c r="L5273" s="231"/>
      <c r="M5273" s="231"/>
      <c r="N5273" s="231"/>
      <c r="O5273" s="231"/>
      <c r="P5273" s="231"/>
      <c r="Q5273" s="231"/>
      <c r="R5273" s="231"/>
      <c r="S5273" s="231"/>
      <c r="T5273" s="231"/>
    </row>
    <row r="5274">
      <c r="A5274" s="257" t="str">
        <v>12800030501136524</v>
      </c>
      <c r="B5274" s="257" t="str">
        <v>128000305011</v>
      </c>
      <c r="C5274" s="257" t="str">
        <v>亚朵星球 小姜茶系列 绒绒奶油家居服</v>
      </c>
      <c r="D5274" s="257"/>
      <c r="E5274" s="257"/>
      <c r="F5274" s="257" t="str">
        <v>颜色:雪松姜茶,服饰尺寸:圆领款 女款M</v>
      </c>
      <c r="G5274" s="231"/>
      <c r="H5274" s="231"/>
      <c r="I5274" s="231"/>
      <c r="J5274" s="231"/>
      <c r="K5274" s="231"/>
      <c r="L5274" s="231"/>
      <c r="M5274" s="231"/>
      <c r="N5274" s="231"/>
      <c r="O5274" s="231"/>
      <c r="P5274" s="231"/>
      <c r="Q5274" s="231"/>
      <c r="R5274" s="231"/>
      <c r="S5274" s="231"/>
      <c r="T5274" s="231"/>
    </row>
    <row r="5275">
      <c r="A5275" s="257" t="str">
        <v>12800030501136525</v>
      </c>
      <c r="B5275" s="257" t="str">
        <v>128000305011</v>
      </c>
      <c r="C5275" s="257" t="str">
        <v>亚朵星球 小姜茶系列 绒绒奶油家居服</v>
      </c>
      <c r="D5275" s="257"/>
      <c r="E5275" s="257"/>
      <c r="F5275" s="257" t="str">
        <v>颜色:雪松姜茶,服饰尺寸:圆领款 女款L</v>
      </c>
      <c r="G5275" s="231"/>
      <c r="H5275" s="231"/>
      <c r="I5275" s="231"/>
      <c r="J5275" s="231"/>
      <c r="K5275" s="231"/>
      <c r="L5275" s="231"/>
      <c r="M5275" s="231"/>
      <c r="N5275" s="231"/>
      <c r="O5275" s="231"/>
      <c r="P5275" s="231"/>
      <c r="Q5275" s="231"/>
      <c r="R5275" s="231"/>
      <c r="S5275" s="231"/>
      <c r="T5275" s="231"/>
    </row>
    <row r="5276">
      <c r="A5276" s="257" t="str">
        <v>12800030501123224</v>
      </c>
      <c r="B5276" s="257" t="str">
        <v>128000305011</v>
      </c>
      <c r="C5276" s="257" t="str">
        <v>亚朵星球 小姜茶系列 绒绒奶油家居服</v>
      </c>
      <c r="D5276" s="257"/>
      <c r="E5276" s="257"/>
      <c r="F5276" s="257" t="str">
        <v>颜色:伯爵姜茶,服饰尺寸:圆领款 女款M</v>
      </c>
      <c r="G5276" s="231"/>
      <c r="H5276" s="231"/>
      <c r="I5276" s="231"/>
      <c r="J5276" s="231"/>
      <c r="K5276" s="231"/>
      <c r="L5276" s="231"/>
      <c r="M5276" s="231"/>
      <c r="N5276" s="231"/>
      <c r="O5276" s="231"/>
      <c r="P5276" s="231"/>
      <c r="Q5276" s="231"/>
      <c r="R5276" s="231"/>
      <c r="S5276" s="231"/>
      <c r="T5276" s="231"/>
    </row>
    <row r="5277">
      <c r="A5277" s="257" t="str">
        <v>12800030501123225</v>
      </c>
      <c r="B5277" s="257" t="str">
        <v>128000305011</v>
      </c>
      <c r="C5277" s="257" t="str">
        <v>亚朵星球 小姜茶系列 绒绒奶油家居服</v>
      </c>
      <c r="D5277" s="257"/>
      <c r="E5277" s="257"/>
      <c r="F5277" s="257" t="str">
        <v>颜色:伯爵姜茶,服饰尺寸:圆领款 女款L</v>
      </c>
      <c r="G5277" s="231"/>
      <c r="H5277" s="231"/>
      <c r="I5277" s="231"/>
      <c r="J5277" s="231"/>
      <c r="K5277" s="231"/>
      <c r="L5277" s="231"/>
      <c r="M5277" s="231"/>
      <c r="N5277" s="231"/>
      <c r="O5277" s="231"/>
      <c r="P5277" s="231"/>
      <c r="Q5277" s="231"/>
      <c r="R5277" s="231"/>
      <c r="S5277" s="231"/>
      <c r="T5277" s="231"/>
    </row>
    <row r="5278">
      <c r="A5278" s="257" t="str">
        <v>12800030501136626</v>
      </c>
      <c r="B5278" s="257" t="str">
        <v>128000305011</v>
      </c>
      <c r="C5278" s="257" t="str">
        <v>亚朵星球 小姜茶系列 绒绒奶油家居服</v>
      </c>
      <c r="D5278" s="257"/>
      <c r="E5278" s="257"/>
      <c r="F5278" s="257" t="str">
        <v>颜色:杏仁姜茶,服饰尺寸:圆领款 男款M</v>
      </c>
      <c r="G5278" s="231"/>
      <c r="H5278" s="231"/>
      <c r="I5278" s="231"/>
      <c r="J5278" s="231"/>
      <c r="K5278" s="231"/>
      <c r="L5278" s="231"/>
      <c r="M5278" s="231"/>
      <c r="N5278" s="231"/>
      <c r="O5278" s="231"/>
      <c r="P5278" s="231"/>
      <c r="Q5278" s="231"/>
      <c r="R5278" s="231"/>
      <c r="S5278" s="231"/>
      <c r="T5278" s="231"/>
    </row>
    <row r="5279">
      <c r="A5279" s="257" t="str">
        <v>12800030501136627</v>
      </c>
      <c r="B5279" s="257" t="str">
        <v>128000305011</v>
      </c>
      <c r="C5279" s="257" t="str">
        <v>亚朵星球 小姜茶系列 绒绒奶油家居服</v>
      </c>
      <c r="D5279" s="257"/>
      <c r="E5279" s="257"/>
      <c r="F5279" s="257" t="str">
        <v>颜色:杏仁姜茶,服饰尺寸:圆领款 男款L</v>
      </c>
      <c r="G5279" s="231"/>
      <c r="H5279" s="231"/>
      <c r="I5279" s="231"/>
      <c r="J5279" s="231"/>
      <c r="K5279" s="231"/>
      <c r="L5279" s="231"/>
      <c r="M5279" s="231"/>
      <c r="N5279" s="231"/>
      <c r="O5279" s="231"/>
      <c r="P5279" s="231"/>
      <c r="Q5279" s="231"/>
      <c r="R5279" s="231"/>
      <c r="S5279" s="231"/>
      <c r="T5279" s="231"/>
    </row>
    <row r="5280">
      <c r="A5280" s="257" t="str">
        <v>12800030501136726</v>
      </c>
      <c r="B5280" s="257" t="str">
        <v>128000305011</v>
      </c>
      <c r="C5280" s="257" t="str">
        <v>亚朵星球 小姜茶系列 绒绒奶油家居服</v>
      </c>
      <c r="D5280" s="257"/>
      <c r="E5280" s="257"/>
      <c r="F5280" s="257" t="str">
        <v>颜色:青黛姜茶,服饰尺寸:圆领款 男款M</v>
      </c>
      <c r="G5280" s="231"/>
      <c r="H5280" s="231"/>
      <c r="I5280" s="231"/>
      <c r="J5280" s="231"/>
      <c r="K5280" s="231"/>
      <c r="L5280" s="231"/>
      <c r="M5280" s="231"/>
      <c r="N5280" s="231"/>
      <c r="O5280" s="231"/>
      <c r="P5280" s="231"/>
      <c r="Q5280" s="231"/>
      <c r="R5280" s="231"/>
      <c r="S5280" s="231"/>
      <c r="T5280" s="231"/>
    </row>
    <row r="5281">
      <c r="A5281" s="257" t="str">
        <v>12800030501136727</v>
      </c>
      <c r="B5281" s="257" t="str">
        <v>128000305011</v>
      </c>
      <c r="C5281" s="257" t="str">
        <v>亚朵星球 小姜茶系列 绒绒奶油家居服</v>
      </c>
      <c r="D5281" s="257"/>
      <c r="E5281" s="257"/>
      <c r="F5281" s="257" t="str">
        <v>颜色:青黛姜茶,服饰尺寸:圆领款 男款L</v>
      </c>
      <c r="G5281" s="231"/>
      <c r="H5281" s="231"/>
      <c r="I5281" s="231"/>
      <c r="J5281" s="231"/>
      <c r="K5281" s="231"/>
      <c r="L5281" s="231"/>
      <c r="M5281" s="231"/>
      <c r="N5281" s="231"/>
      <c r="O5281" s="231"/>
      <c r="P5281" s="231"/>
      <c r="Q5281" s="231"/>
      <c r="R5281" s="231"/>
      <c r="S5281" s="231"/>
      <c r="T5281" s="231"/>
    </row>
    <row r="5282">
      <c r="A5282" s="257" t="str">
        <v>12800030501125128</v>
      </c>
      <c r="B5282" s="257" t="str">
        <v>128000305011</v>
      </c>
      <c r="C5282" s="257" t="str">
        <v>亚朵星球 小姜茶系列 绒绒奶油家居服</v>
      </c>
      <c r="D5282" s="257"/>
      <c r="E5282" s="257"/>
      <c r="F5282" s="257" t="str">
        <v>颜色:茉莉姜茶,服饰尺寸:开衫款 女款M</v>
      </c>
      <c r="G5282" s="231"/>
      <c r="H5282" s="231"/>
      <c r="I5282" s="231"/>
      <c r="J5282" s="231"/>
      <c r="K5282" s="231"/>
      <c r="L5282" s="231"/>
      <c r="M5282" s="231"/>
      <c r="N5282" s="231"/>
      <c r="O5282" s="231"/>
      <c r="P5282" s="231"/>
      <c r="Q5282" s="231"/>
      <c r="R5282" s="231"/>
      <c r="S5282" s="231"/>
      <c r="T5282" s="231"/>
    </row>
    <row r="5283">
      <c r="A5283" s="257" t="str">
        <v>12800030501125129</v>
      </c>
      <c r="B5283" s="257" t="str">
        <v>128000305011</v>
      </c>
      <c r="C5283" s="257" t="str">
        <v>亚朵星球 小姜茶系列 绒绒奶油家居服</v>
      </c>
      <c r="D5283" s="257"/>
      <c r="E5283" s="257"/>
      <c r="F5283" s="257" t="str">
        <v>颜色:茉莉姜茶,服饰尺寸:开衫款 女款L</v>
      </c>
      <c r="G5283" s="231"/>
      <c r="H5283" s="231"/>
      <c r="I5283" s="231"/>
      <c r="J5283" s="231"/>
      <c r="K5283" s="231"/>
      <c r="L5283" s="231"/>
      <c r="M5283" s="231"/>
      <c r="N5283" s="231"/>
      <c r="O5283" s="231"/>
      <c r="P5283" s="231"/>
      <c r="Q5283" s="231"/>
      <c r="R5283" s="231"/>
      <c r="S5283" s="231"/>
      <c r="T5283" s="231"/>
    </row>
    <row r="5284">
      <c r="A5284" s="257" t="str">
        <v>12800030501136528</v>
      </c>
      <c r="B5284" s="257" t="str">
        <v>128000305011</v>
      </c>
      <c r="C5284" s="257" t="str">
        <v>亚朵星球 小姜茶系列 绒绒奶油家居服</v>
      </c>
      <c r="D5284" s="257"/>
      <c r="E5284" s="257"/>
      <c r="F5284" s="257" t="str">
        <v>颜色:雪松姜茶,服饰尺寸:开衫款 女款M</v>
      </c>
      <c r="G5284" s="231"/>
      <c r="H5284" s="231"/>
      <c r="I5284" s="231"/>
      <c r="J5284" s="231"/>
      <c r="K5284" s="231"/>
      <c r="L5284" s="231"/>
      <c r="M5284" s="231"/>
      <c r="N5284" s="231"/>
      <c r="O5284" s="231"/>
      <c r="P5284" s="231"/>
      <c r="Q5284" s="231"/>
      <c r="R5284" s="231"/>
      <c r="S5284" s="231"/>
      <c r="T5284" s="231"/>
    </row>
    <row r="5285">
      <c r="A5285" s="257" t="str">
        <v>12800030501136529</v>
      </c>
      <c r="B5285" s="257" t="str">
        <v>128000305011</v>
      </c>
      <c r="C5285" s="257" t="str">
        <v>亚朵星球 小姜茶系列 绒绒奶油家居服</v>
      </c>
      <c r="D5285" s="257"/>
      <c r="E5285" s="257"/>
      <c r="F5285" s="257" t="str">
        <v>颜色:雪松姜茶,服饰尺寸:开衫款 女款L</v>
      </c>
      <c r="G5285" s="231"/>
      <c r="H5285" s="231"/>
      <c r="I5285" s="231"/>
      <c r="J5285" s="231"/>
      <c r="K5285" s="231"/>
      <c r="L5285" s="231"/>
      <c r="M5285" s="231"/>
      <c r="N5285" s="231"/>
      <c r="O5285" s="231"/>
      <c r="P5285" s="231"/>
      <c r="Q5285" s="231"/>
      <c r="R5285" s="231"/>
      <c r="S5285" s="231"/>
      <c r="T5285" s="231"/>
    </row>
    <row r="5286">
      <c r="A5286" s="257" t="str">
        <v>12800030501123228</v>
      </c>
      <c r="B5286" s="257" t="str">
        <v>128000305011</v>
      </c>
      <c r="C5286" s="257" t="str">
        <v>亚朵星球 小姜茶系列 绒绒奶油家居服</v>
      </c>
      <c r="D5286" s="257"/>
      <c r="E5286" s="257"/>
      <c r="F5286" s="257" t="str">
        <v>颜色:伯爵姜茶,服饰尺寸:开衫款 女款M</v>
      </c>
      <c r="G5286" s="231"/>
      <c r="H5286" s="231"/>
      <c r="I5286" s="231"/>
      <c r="J5286" s="231"/>
      <c r="K5286" s="231"/>
      <c r="L5286" s="231"/>
      <c r="M5286" s="231"/>
      <c r="N5286" s="231"/>
      <c r="O5286" s="231"/>
      <c r="P5286" s="231"/>
      <c r="Q5286" s="231"/>
      <c r="R5286" s="231"/>
      <c r="S5286" s="231"/>
      <c r="T5286" s="231"/>
    </row>
    <row r="5287">
      <c r="A5287" s="257" t="str">
        <v>12800030501123229</v>
      </c>
      <c r="B5287" s="257" t="str">
        <v>128000305011</v>
      </c>
      <c r="C5287" s="257" t="str">
        <v>亚朵星球 小姜茶系列 绒绒奶油家居服</v>
      </c>
      <c r="D5287" s="257"/>
      <c r="E5287" s="257"/>
      <c r="F5287" s="257" t="str">
        <v>颜色:伯爵姜茶,服饰尺寸:开衫款 女款L</v>
      </c>
      <c r="G5287" s="231"/>
      <c r="H5287" s="231"/>
      <c r="I5287" s="231"/>
      <c r="J5287" s="231"/>
      <c r="K5287" s="231"/>
      <c r="L5287" s="231"/>
      <c r="M5287" s="231"/>
      <c r="N5287" s="231"/>
      <c r="O5287" s="231"/>
      <c r="P5287" s="231"/>
      <c r="Q5287" s="231"/>
      <c r="R5287" s="231"/>
      <c r="S5287" s="231"/>
      <c r="T5287" s="231"/>
    </row>
    <row r="5288">
      <c r="A5288" s="257" t="str">
        <v>12800030501136630</v>
      </c>
      <c r="B5288" s="257" t="str">
        <v>128000305011</v>
      </c>
      <c r="C5288" s="257" t="str">
        <v>亚朵星球 小姜茶系列 绒绒奶油家居服</v>
      </c>
      <c r="D5288" s="257"/>
      <c r="E5288" s="257"/>
      <c r="F5288" s="257" t="str">
        <v>颜色:杏仁姜茶,床品规格:M,服装款式:男,床品款式:开衫款,系列:普通系列</v>
      </c>
      <c r="G5288" s="231"/>
      <c r="H5288" s="231"/>
      <c r="I5288" s="231"/>
      <c r="J5288" s="231"/>
      <c r="K5288" s="231"/>
      <c r="L5288" s="231"/>
      <c r="M5288" s="231"/>
      <c r="N5288" s="231"/>
      <c r="O5288" s="231"/>
      <c r="P5288" s="231"/>
      <c r="Q5288" s="231"/>
      <c r="R5288" s="231"/>
      <c r="S5288" s="231"/>
      <c r="T5288" s="231"/>
    </row>
    <row r="5289">
      <c r="A5289" s="257" t="str">
        <v>12800030501136631</v>
      </c>
      <c r="B5289" s="257" t="str">
        <v>128000305011</v>
      </c>
      <c r="C5289" s="257" t="str">
        <v>亚朵星球 小姜茶系列 绒绒奶油家居服</v>
      </c>
      <c r="D5289" s="257"/>
      <c r="E5289" s="257"/>
      <c r="F5289" s="257" t="str">
        <v>颜色:杏仁姜茶,服饰尺寸:开衫款 男款L</v>
      </c>
      <c r="G5289" s="231"/>
      <c r="H5289" s="231"/>
      <c r="I5289" s="231"/>
      <c r="J5289" s="231"/>
      <c r="K5289" s="231"/>
      <c r="L5289" s="231"/>
      <c r="M5289" s="231"/>
      <c r="N5289" s="231"/>
      <c r="O5289" s="231"/>
      <c r="P5289" s="231"/>
      <c r="Q5289" s="231"/>
      <c r="R5289" s="231"/>
      <c r="S5289" s="231"/>
      <c r="T5289" s="231"/>
    </row>
    <row r="5290">
      <c r="A5290" s="257" t="str">
        <v>12800030501136730</v>
      </c>
      <c r="B5290" s="257" t="str">
        <v>128000305011</v>
      </c>
      <c r="C5290" s="257" t="str">
        <v>亚朵星球 小姜茶系列 绒绒奶油家居服</v>
      </c>
      <c r="D5290" s="257"/>
      <c r="E5290" s="257"/>
      <c r="F5290" s="257" t="str">
        <v>颜色:青黛姜茶,床品规格:M,服装款式:男,床品款式:开衫款,系列:普通系列</v>
      </c>
      <c r="G5290" s="231"/>
      <c r="H5290" s="231"/>
      <c r="I5290" s="231"/>
      <c r="J5290" s="231"/>
      <c r="K5290" s="231"/>
      <c r="L5290" s="231"/>
      <c r="M5290" s="231"/>
      <c r="N5290" s="231"/>
      <c r="O5290" s="231"/>
      <c r="P5290" s="231"/>
      <c r="Q5290" s="231"/>
      <c r="R5290" s="231"/>
      <c r="S5290" s="231"/>
      <c r="T5290" s="231"/>
    </row>
    <row r="5291">
      <c r="A5291" s="257" t="str">
        <v>12800030501136731</v>
      </c>
      <c r="B5291" s="257" t="str">
        <v>128000305011</v>
      </c>
      <c r="C5291" s="257" t="str">
        <v>亚朵星球 小姜茶系列 绒绒奶油家居服</v>
      </c>
      <c r="D5291" s="257"/>
      <c r="E5291" s="257"/>
      <c r="F5291" s="257" t="str">
        <v>颜色:青黛姜茶,服饰尺寸:开衫款 男款L</v>
      </c>
      <c r="G5291" s="231"/>
      <c r="H5291" s="231"/>
      <c r="I5291" s="231"/>
      <c r="J5291" s="231"/>
      <c r="K5291" s="231"/>
      <c r="L5291" s="231"/>
      <c r="M5291" s="231"/>
      <c r="N5291" s="231"/>
      <c r="O5291" s="231"/>
      <c r="P5291" s="231"/>
      <c r="Q5291" s="231"/>
      <c r="R5291" s="231"/>
      <c r="S5291" s="231"/>
      <c r="T5291" s="231"/>
    </row>
    <row r="5292">
      <c r="A5292" s="257" t="str">
        <v>1280003050123662</v>
      </c>
      <c r="B5292" s="257" t="str">
        <v>128000305012</v>
      </c>
      <c r="C5292" s="257" t="str">
        <v>亚朵星球 小姜茶系列 深冬卷绒家居服</v>
      </c>
      <c r="D5292" s="257"/>
      <c r="E5292" s="257"/>
      <c r="F5292" s="257" t="str">
        <v>颜色:杏仁姜茶,服饰尺寸:M,普通系列</v>
      </c>
      <c r="G5292" s="231"/>
      <c r="H5292" s="231"/>
      <c r="I5292" s="231"/>
      <c r="J5292" s="231"/>
      <c r="K5292" s="231"/>
      <c r="L5292" s="231"/>
      <c r="M5292" s="231"/>
      <c r="N5292" s="231"/>
      <c r="O5292" s="231"/>
      <c r="P5292" s="231"/>
      <c r="Q5292" s="231"/>
      <c r="R5292" s="231"/>
      <c r="S5292" s="231"/>
      <c r="T5292" s="231"/>
    </row>
    <row r="5293">
      <c r="A5293" s="257" t="str">
        <v>1280003050123661</v>
      </c>
      <c r="B5293" s="257" t="str">
        <v>128000305012</v>
      </c>
      <c r="C5293" s="257" t="str">
        <v>亚朵星球 小姜茶系列 深冬卷绒家居服</v>
      </c>
      <c r="D5293" s="257"/>
      <c r="E5293" s="257"/>
      <c r="F5293" s="257" t="str">
        <v>颜色:杏仁姜茶,服饰尺寸:L,杏仁姜茶,L,普通系列</v>
      </c>
      <c r="G5293" s="231"/>
      <c r="H5293" s="231"/>
      <c r="I5293" s="231"/>
      <c r="J5293" s="231"/>
      <c r="K5293" s="231"/>
      <c r="L5293" s="231"/>
      <c r="M5293" s="231"/>
      <c r="N5293" s="231"/>
      <c r="O5293" s="231"/>
      <c r="P5293" s="231"/>
      <c r="Q5293" s="231"/>
      <c r="R5293" s="231"/>
      <c r="S5293" s="231"/>
      <c r="T5293" s="231"/>
    </row>
    <row r="5294">
      <c r="A5294" s="257" t="str">
        <v>1280003050122502</v>
      </c>
      <c r="B5294" s="257" t="str">
        <v>128000305012</v>
      </c>
      <c r="C5294" s="257" t="str">
        <v>亚朵星球 小姜茶系列 深冬卷绒家居服</v>
      </c>
      <c r="D5294" s="257"/>
      <c r="E5294" s="257"/>
      <c r="F5294" s="257" t="str">
        <v>颜色:栗子姜茶,服饰尺寸:M,普通系列</v>
      </c>
      <c r="G5294" s="231"/>
      <c r="H5294" s="231"/>
      <c r="I5294" s="231"/>
      <c r="J5294" s="231"/>
      <c r="K5294" s="231"/>
      <c r="L5294" s="231"/>
      <c r="M5294" s="231"/>
      <c r="N5294" s="231"/>
      <c r="O5294" s="231"/>
      <c r="P5294" s="231"/>
      <c r="Q5294" s="231"/>
      <c r="R5294" s="231"/>
      <c r="S5294" s="231"/>
      <c r="T5294" s="231"/>
    </row>
    <row r="5295">
      <c r="A5295" s="257" t="str">
        <v>1280003050122501</v>
      </c>
      <c r="B5295" s="257" t="str">
        <v>128000305012</v>
      </c>
      <c r="C5295" s="257" t="str">
        <v>亚朵星球 小姜茶系列 深冬卷绒家居服</v>
      </c>
      <c r="D5295" s="257"/>
      <c r="E5295" s="257"/>
      <c r="F5295" s="257" t="str">
        <v>颜色:栗子姜茶,服饰尺寸:L,普通系列</v>
      </c>
      <c r="G5295" s="231"/>
      <c r="H5295" s="231"/>
      <c r="I5295" s="231"/>
      <c r="J5295" s="231"/>
      <c r="K5295" s="231"/>
      <c r="L5295" s="231"/>
      <c r="M5295" s="231"/>
      <c r="N5295" s="231"/>
      <c r="O5295" s="231"/>
      <c r="P5295" s="231"/>
      <c r="Q5295" s="231"/>
      <c r="R5295" s="231"/>
      <c r="S5295" s="231"/>
      <c r="T5295" s="231"/>
    </row>
    <row r="5296">
      <c r="A5296" s="257" t="str">
        <v>168000275009368</v>
      </c>
      <c r="B5296" s="257" t="str">
        <v>168000275009</v>
      </c>
      <c r="C5296" s="257" t="str">
        <v>yoose有色电动潮流便携透明剃须刀 小冰砖</v>
      </c>
      <c r="D5296" s="257"/>
      <c r="E5296" s="257"/>
      <c r="F5296" s="257" t="str">
        <v>透明灰</v>
      </c>
      <c r="G5296" s="231"/>
      <c r="H5296" s="231"/>
      <c r="I5296" s="231"/>
      <c r="J5296" s="231"/>
      <c r="K5296" s="231"/>
      <c r="L5296" s="231"/>
      <c r="M5296" s="231"/>
      <c r="N5296" s="231"/>
      <c r="O5296" s="231"/>
      <c r="P5296" s="231"/>
      <c r="Q5296" s="231"/>
      <c r="R5296" s="231"/>
      <c r="S5296" s="231"/>
      <c r="T5296" s="231"/>
    </row>
    <row r="5297">
      <c r="A5297" s="257" t="str">
        <v>168000275009369</v>
      </c>
      <c r="B5297" s="257" t="str">
        <v>168000275009</v>
      </c>
      <c r="C5297" s="257" t="str">
        <v>yoose有色电动潮流便携透明剃须刀 小冰砖</v>
      </c>
      <c r="D5297" s="257"/>
      <c r="E5297" s="257"/>
      <c r="F5297" s="257" t="str">
        <v>透明蓝</v>
      </c>
      <c r="G5297" s="231"/>
      <c r="H5297" s="231"/>
      <c r="I5297" s="231"/>
      <c r="J5297" s="231"/>
      <c r="K5297" s="231"/>
      <c r="L5297" s="231"/>
      <c r="M5297" s="231"/>
      <c r="N5297" s="231"/>
      <c r="O5297" s="231"/>
      <c r="P5297" s="231"/>
      <c r="Q5297" s="231"/>
      <c r="R5297" s="231"/>
      <c r="S5297" s="231"/>
      <c r="T5297" s="231"/>
    </row>
    <row r="5298">
      <c r="A5298" s="257" t="str">
        <v>168000275009370</v>
      </c>
      <c r="B5298" s="257" t="str">
        <v>168000275009</v>
      </c>
      <c r="C5298" s="257" t="str">
        <v>yoose有色电动潮流便携透明剃须刀 小冰砖</v>
      </c>
      <c r="D5298" s="257"/>
      <c r="E5298" s="257"/>
      <c r="F5298" s="257" t="str">
        <v>透明红</v>
      </c>
      <c r="G5298" s="231"/>
      <c r="H5298" s="231"/>
      <c r="I5298" s="231"/>
      <c r="J5298" s="231"/>
      <c r="K5298" s="231"/>
      <c r="L5298" s="231"/>
      <c r="M5298" s="231"/>
      <c r="N5298" s="231"/>
      <c r="O5298" s="231"/>
      <c r="P5298" s="231"/>
      <c r="Q5298" s="231"/>
      <c r="R5298" s="231"/>
      <c r="S5298" s="231"/>
      <c r="T5298" s="231"/>
    </row>
    <row r="5299">
      <c r="A5299" s="257" t="str">
        <v>168000275009371</v>
      </c>
      <c r="B5299" s="257" t="str">
        <v>168000275009</v>
      </c>
      <c r="C5299" s="257" t="str">
        <v>yoose有色电动潮流便携透明剃须刀 小冰砖</v>
      </c>
      <c r="D5299" s="257"/>
      <c r="E5299" s="257"/>
      <c r="F5299" s="257" t="str">
        <v>透明绿</v>
      </c>
      <c r="G5299" s="231"/>
      <c r="H5299" s="231"/>
      <c r="I5299" s="231"/>
      <c r="J5299" s="231"/>
      <c r="K5299" s="231"/>
      <c r="L5299" s="231"/>
      <c r="M5299" s="231"/>
      <c r="N5299" s="231"/>
      <c r="O5299" s="231"/>
      <c r="P5299" s="231"/>
      <c r="Q5299" s="231"/>
      <c r="R5299" s="231"/>
      <c r="S5299" s="231"/>
      <c r="T5299" s="231"/>
    </row>
    <row r="5300">
      <c r="A5300" s="257" t="str">
        <v>168000306002273</v>
      </c>
      <c r="B5300" s="257" t="str">
        <v>168000306002</v>
      </c>
      <c r="C5300" s="257" t="str">
        <v>韩国进口curble不倒翁矫正椅</v>
      </c>
      <c r="D5300" s="257"/>
      <c r="E5300" s="257"/>
      <c r="F5300" s="257" t="str">
        <v>灰色</v>
      </c>
      <c r="G5300" s="231"/>
      <c r="H5300" s="231"/>
      <c r="I5300" s="231"/>
      <c r="J5300" s="231"/>
      <c r="K5300" s="231"/>
      <c r="L5300" s="231"/>
      <c r="M5300" s="231"/>
      <c r="N5300" s="231"/>
      <c r="O5300" s="231"/>
      <c r="P5300" s="231"/>
      <c r="Q5300" s="231"/>
      <c r="R5300" s="231"/>
      <c r="S5300" s="231"/>
      <c r="T5300" s="231"/>
    </row>
    <row r="5301">
      <c r="A5301" s="257" t="str">
        <v>12800021100100172374</v>
      </c>
      <c r="B5301" s="257" t="str">
        <v>128000211001001</v>
      </c>
      <c r="C5301" s="257" t="str">
        <v>亚朵星球小姜茶系列 绒绒奶油盖毯</v>
      </c>
      <c r="D5301" s="257"/>
      <c r="E5301" s="257"/>
      <c r="F5301" s="257" t="str">
        <v>原米茶</v>
      </c>
      <c r="G5301" s="231"/>
      <c r="H5301" s="231"/>
      <c r="I5301" s="231"/>
      <c r="J5301" s="231"/>
      <c r="K5301" s="231"/>
      <c r="L5301" s="231"/>
      <c r="M5301" s="231"/>
      <c r="N5301" s="231"/>
      <c r="O5301" s="231"/>
      <c r="P5301" s="231"/>
      <c r="Q5301" s="231"/>
      <c r="R5301" s="231"/>
      <c r="S5301" s="231"/>
      <c r="T5301" s="231"/>
    </row>
    <row r="5302">
      <c r="A5302" s="257" t="str">
        <v>12800021100100172375</v>
      </c>
      <c r="B5302" s="257" t="str">
        <v>128000211001001</v>
      </c>
      <c r="C5302" s="257" t="str">
        <v>亚朵星球小姜茶系列 绒绒奶油盖毯</v>
      </c>
      <c r="D5302" s="257"/>
      <c r="E5302" s="257"/>
      <c r="F5302" s="257" t="str">
        <v>围炉棕</v>
      </c>
      <c r="G5302" s="231"/>
      <c r="H5302" s="231"/>
      <c r="I5302" s="231"/>
      <c r="J5302" s="231"/>
      <c r="K5302" s="231"/>
      <c r="L5302" s="231"/>
      <c r="M5302" s="231"/>
      <c r="N5302" s="231"/>
      <c r="O5302" s="231"/>
      <c r="P5302" s="231"/>
      <c r="Q5302" s="231"/>
      <c r="R5302" s="231"/>
      <c r="S5302" s="231"/>
      <c r="T5302" s="231"/>
    </row>
    <row r="5303">
      <c r="A5303" s="257" t="str">
        <v>12800021100100172376</v>
      </c>
      <c r="B5303" s="257" t="str">
        <v>128000211001001</v>
      </c>
      <c r="C5303" s="257" t="str">
        <v>亚朵星球小姜茶系列 绒绒奶油盖毯</v>
      </c>
      <c r="D5303" s="257"/>
      <c r="E5303" s="257"/>
      <c r="F5303" s="257" t="str">
        <v>暖夜咖</v>
      </c>
      <c r="G5303" s="231"/>
      <c r="H5303" s="231"/>
      <c r="I5303" s="231"/>
      <c r="J5303" s="231"/>
      <c r="K5303" s="231"/>
      <c r="L5303" s="231"/>
      <c r="M5303" s="231"/>
      <c r="N5303" s="231"/>
      <c r="O5303" s="231"/>
      <c r="P5303" s="231"/>
      <c r="Q5303" s="231"/>
      <c r="R5303" s="231"/>
      <c r="S5303" s="231"/>
      <c r="T5303" s="231"/>
    </row>
    <row r="5304">
      <c r="A5304" s="257" t="str">
        <v>168000341005359</v>
      </c>
      <c r="B5304" s="257" t="str">
        <v>168000341005</v>
      </c>
      <c r="C5304" s="257" t="str">
        <v>海伦凯勒太阳镜 蛤蟆镜 墨镜眼镜</v>
      </c>
      <c r="D5304" s="257"/>
      <c r="E5304" s="257"/>
      <c r="F5304" s="257" t="str">
        <v>H8548N03</v>
      </c>
      <c r="G5304" s="231"/>
      <c r="H5304" s="231"/>
      <c r="I5304" s="231"/>
      <c r="J5304" s="231"/>
      <c r="K5304" s="231"/>
      <c r="L5304" s="231"/>
      <c r="M5304" s="231"/>
      <c r="N5304" s="231"/>
      <c r="O5304" s="231"/>
      <c r="P5304" s="231"/>
      <c r="Q5304" s="231"/>
      <c r="R5304" s="231"/>
      <c r="S5304" s="231"/>
      <c r="T5304" s="231"/>
    </row>
    <row r="5305">
      <c r="A5305" s="257" t="str">
        <v>168000341006360</v>
      </c>
      <c r="B5305" s="257" t="str">
        <v>168000341006</v>
      </c>
      <c r="C5305" s="257" t="str">
        <v>海伦凯勒太阳镜 细框镀膜墨镜简约墨镜</v>
      </c>
      <c r="D5305" s="257"/>
      <c r="E5305" s="257"/>
      <c r="F5305" s="257" t="str">
        <v>H8551N02</v>
      </c>
      <c r="G5305" s="231"/>
      <c r="H5305" s="231"/>
      <c r="I5305" s="231"/>
      <c r="J5305" s="231"/>
      <c r="K5305" s="231"/>
      <c r="L5305" s="231"/>
      <c r="M5305" s="231"/>
      <c r="N5305" s="231"/>
      <c r="O5305" s="231"/>
      <c r="P5305" s="231"/>
      <c r="Q5305" s="231"/>
      <c r="R5305" s="231"/>
      <c r="S5305" s="231"/>
      <c r="T5305" s="231"/>
    </row>
    <row r="5306">
      <c r="A5306" s="257" t="str">
        <v>168000341007361</v>
      </c>
      <c r="B5306" s="257" t="str">
        <v>168000341007</v>
      </c>
      <c r="C5306" s="257" t="str">
        <v>海伦凯勒 拼接太阳镜墨镜</v>
      </c>
      <c r="D5306" s="257"/>
      <c r="E5306" s="257"/>
      <c r="F5306" s="257" t="str">
        <v>H8602HD11-1</v>
      </c>
      <c r="G5306" s="231"/>
      <c r="H5306" s="231"/>
      <c r="I5306" s="231"/>
      <c r="J5306" s="231"/>
      <c r="K5306" s="231"/>
      <c r="L5306" s="231"/>
      <c r="M5306" s="231"/>
      <c r="N5306" s="231"/>
      <c r="O5306" s="231"/>
      <c r="P5306" s="231"/>
      <c r="Q5306" s="231"/>
      <c r="R5306" s="231"/>
      <c r="S5306" s="231"/>
      <c r="T5306" s="231"/>
    </row>
    <row r="5307">
      <c r="A5307" s="257" t="str">
        <v>168000341008362</v>
      </c>
      <c r="B5307" s="257" t="str">
        <v>168000341008</v>
      </c>
      <c r="C5307" s="257" t="str">
        <v>海伦凯勒镀膜太阳镜墨镜H8661HD21枪色框+白水银镀膜</v>
      </c>
      <c r="D5307" s="257"/>
      <c r="E5307" s="257"/>
      <c r="F5307" s="257" t="str">
        <v>H8661HD21</v>
      </c>
      <c r="G5307" s="231"/>
      <c r="H5307" s="231"/>
      <c r="I5307" s="231"/>
      <c r="J5307" s="231"/>
      <c r="K5307" s="231"/>
      <c r="L5307" s="231"/>
      <c r="M5307" s="231"/>
      <c r="N5307" s="231"/>
      <c r="O5307" s="231"/>
      <c r="P5307" s="231"/>
      <c r="Q5307" s="231"/>
      <c r="R5307" s="231"/>
      <c r="S5307" s="231"/>
      <c r="T5307" s="231"/>
    </row>
    <row r="5308">
      <c r="A5308" s="257" t="str">
        <v>128000263007377</v>
      </c>
      <c r="B5308" s="257" t="str">
        <v>128000263007</v>
      </c>
      <c r="C5308" s="257" t="str">
        <v>亚朵星球小姜茶系列 绒绒奶油抱枕</v>
      </c>
      <c r="D5308" s="257"/>
      <c r="E5308" s="257"/>
      <c r="F5308" s="257" t="str">
        <v>云烟杏</v>
      </c>
      <c r="G5308" s="231"/>
      <c r="H5308" s="231"/>
      <c r="I5308" s="231"/>
      <c r="J5308" s="231"/>
      <c r="K5308" s="231"/>
      <c r="L5308" s="231"/>
      <c r="M5308" s="231"/>
      <c r="N5308" s="231"/>
      <c r="O5308" s="231"/>
      <c r="P5308" s="231"/>
      <c r="Q5308" s="231"/>
      <c r="R5308" s="231"/>
      <c r="S5308" s="231"/>
      <c r="T5308" s="231"/>
    </row>
    <row r="5309">
      <c r="A5309" s="257" t="str">
        <v>128000263007378</v>
      </c>
      <c r="B5309" s="257" t="str">
        <v>128000263007</v>
      </c>
      <c r="C5309" s="257" t="str">
        <v>亚朵星球小姜茶系列 绒绒奶油抱枕</v>
      </c>
      <c r="D5309" s="257"/>
      <c r="E5309" s="257"/>
      <c r="F5309" s="257" t="str">
        <v>青野棕</v>
      </c>
      <c r="G5309" s="231"/>
      <c r="H5309" s="231"/>
      <c r="I5309" s="231"/>
      <c r="J5309" s="231"/>
      <c r="K5309" s="231"/>
      <c r="L5309" s="231"/>
      <c r="M5309" s="231"/>
      <c r="N5309" s="231"/>
      <c r="O5309" s="231"/>
      <c r="P5309" s="231"/>
      <c r="Q5309" s="231"/>
      <c r="R5309" s="231"/>
      <c r="S5309" s="231"/>
      <c r="T5309" s="231"/>
    </row>
    <row r="5310">
      <c r="A5310" s="257" t="str">
        <v>128000263007379</v>
      </c>
      <c r="B5310" s="257" t="str">
        <v>128000263007</v>
      </c>
      <c r="C5310" s="257" t="str">
        <v>亚朵星球小姜茶系列 绒绒奶油抱枕</v>
      </c>
      <c r="D5310" s="257"/>
      <c r="E5310" s="257"/>
      <c r="F5310" s="257" t="str">
        <v>薄雾蓝</v>
      </c>
      <c r="G5310" s="231"/>
      <c r="H5310" s="231"/>
      <c r="I5310" s="231"/>
      <c r="J5310" s="231"/>
      <c r="K5310" s="231"/>
      <c r="L5310" s="231"/>
      <c r="M5310" s="231"/>
      <c r="N5310" s="231"/>
      <c r="O5310" s="231"/>
      <c r="P5310" s="231"/>
      <c r="Q5310" s="231"/>
      <c r="R5310" s="231"/>
      <c r="S5310" s="231"/>
      <c r="T5310" s="231"/>
    </row>
    <row r="5311">
      <c r="A5311" s="257" t="str">
        <v>1310500300630</v>
      </c>
      <c r="B5311" s="257" t="str">
        <v>13105003006</v>
      </c>
      <c r="C5311" s="257" t="str">
        <v>萨和 向野而生小样背卡</v>
      </c>
      <c r="D5311" s="257"/>
      <c r="E5311" s="257"/>
      <c r="F5311" s="257" t="str">
        <v>默认</v>
      </c>
      <c r="G5311" s="231"/>
      <c r="H5311" s="231"/>
      <c r="I5311" s="231"/>
      <c r="J5311" s="231"/>
      <c r="K5311" s="231"/>
      <c r="L5311" s="231"/>
      <c r="M5311" s="231"/>
      <c r="N5311" s="231"/>
      <c r="O5311" s="231"/>
      <c r="P5311" s="231"/>
      <c r="Q5311" s="231"/>
      <c r="R5311" s="231"/>
      <c r="S5311" s="231"/>
      <c r="T5311" s="231"/>
    </row>
    <row r="5312">
      <c r="A5312" s="257" t="str">
        <v>12800025800391</v>
      </c>
      <c r="B5312" s="257" t="str">
        <v>128000258003</v>
      </c>
      <c r="C5312" s="257" t="str">
        <v>亚朵星球 95白鹅绒蓬软抗菌被展示样</v>
      </c>
      <c r="D5312" s="257"/>
      <c r="E5312" s="257"/>
      <c r="F5312" s="257" t="str">
        <v>颜色:白色,床品尺寸:默认,白色,普通系列</v>
      </c>
      <c r="G5312" s="231"/>
      <c r="H5312" s="231"/>
      <c r="I5312" s="231"/>
      <c r="J5312" s="231"/>
      <c r="K5312" s="231"/>
      <c r="L5312" s="231"/>
      <c r="M5312" s="231"/>
      <c r="N5312" s="231"/>
      <c r="O5312" s="231"/>
      <c r="P5312" s="231"/>
      <c r="Q5312" s="231"/>
      <c r="R5312" s="231"/>
      <c r="S5312" s="231"/>
      <c r="T5312" s="231"/>
    </row>
    <row r="5313">
      <c r="A5313" s="257" t="str">
        <v>128000258004101</v>
      </c>
      <c r="B5313" s="257" t="str">
        <v>128000258004</v>
      </c>
      <c r="C5313" s="257" t="str">
        <v>亚朵星球 90鸭绒舒感抗菌被展示样</v>
      </c>
      <c r="D5313" s="257"/>
      <c r="E5313" s="257"/>
      <c r="F5313" s="257" t="str">
        <v>颜色:灰色,床品尺寸:默认,灰色,普通系列</v>
      </c>
      <c r="G5313" s="231"/>
      <c r="H5313" s="231"/>
      <c r="I5313" s="231"/>
      <c r="J5313" s="231"/>
      <c r="K5313" s="231"/>
      <c r="L5313" s="231"/>
      <c r="M5313" s="231"/>
      <c r="N5313" s="231"/>
      <c r="O5313" s="231"/>
      <c r="P5313" s="231"/>
      <c r="Q5313" s="231"/>
      <c r="R5313" s="231"/>
      <c r="S5313" s="231"/>
      <c r="T5313" s="231"/>
    </row>
    <row r="5314">
      <c r="A5314" s="257" t="str">
        <v>1680002380010015</v>
      </c>
      <c r="B5314" s="257" t="str">
        <v>168000238001001</v>
      </c>
      <c r="C5314" s="257" t="str">
        <v>MW-X3 猫王灵感MW-X3小行星麦克风</v>
      </c>
      <c r="D5314" s="257"/>
      <c r="E5314" s="257"/>
      <c r="F5314" s="257" t="str">
        <v>100*100*208mm-绿色</v>
      </c>
      <c r="G5314" s="231"/>
      <c r="H5314" s="231"/>
      <c r="I5314" s="231"/>
      <c r="J5314" s="231"/>
      <c r="K5314" s="231"/>
      <c r="L5314" s="231"/>
      <c r="M5314" s="231"/>
      <c r="N5314" s="231"/>
      <c r="O5314" s="231"/>
      <c r="P5314" s="231"/>
      <c r="Q5314" s="231"/>
      <c r="R5314" s="231"/>
      <c r="S5314" s="231"/>
      <c r="T5314" s="231"/>
    </row>
    <row r="5315">
      <c r="A5315" s="257" t="str">
        <v>1680002380010012</v>
      </c>
      <c r="B5315" s="257" t="str">
        <v>168000238001001</v>
      </c>
      <c r="C5315" s="257" t="str">
        <v>MW-X3 猫王灵感MW-X3小行星麦克风</v>
      </c>
      <c r="D5315" s="257"/>
      <c r="E5315" s="257"/>
      <c r="F5315" s="257" t="str">
        <v>100*100*208mm-红色</v>
      </c>
      <c r="G5315" s="231"/>
      <c r="H5315" s="231"/>
      <c r="I5315" s="231"/>
      <c r="J5315" s="231"/>
      <c r="K5315" s="231"/>
      <c r="L5315" s="231"/>
      <c r="M5315" s="231"/>
      <c r="N5315" s="231"/>
      <c r="O5315" s="231"/>
      <c r="P5315" s="231"/>
      <c r="Q5315" s="231"/>
      <c r="R5315" s="231"/>
      <c r="S5315" s="231"/>
      <c r="T5315" s="231"/>
    </row>
    <row r="5316">
      <c r="A5316" s="257" t="str">
        <v>1680003370023804</v>
      </c>
      <c r="B5316" s="257" t="str">
        <v>168000337002</v>
      </c>
      <c r="C5316" s="257" t="str">
        <v>ITO classic wave系列 行李箱</v>
      </c>
      <c r="D5316" s="257"/>
      <c r="E5316" s="257"/>
      <c r="F5316" s="257" t="str">
        <v>墨灰 20寸</v>
      </c>
      <c r="G5316" s="231"/>
      <c r="H5316" s="231"/>
      <c r="I5316" s="231"/>
      <c r="J5316" s="231"/>
      <c r="K5316" s="231"/>
      <c r="L5316" s="231"/>
      <c r="M5316" s="231"/>
      <c r="N5316" s="231"/>
      <c r="O5316" s="231"/>
      <c r="P5316" s="231"/>
      <c r="Q5316" s="231"/>
      <c r="R5316" s="231"/>
      <c r="S5316" s="231"/>
      <c r="T5316" s="231"/>
    </row>
    <row r="5317">
      <c r="A5317" s="257" t="str">
        <v>16800033700238075</v>
      </c>
      <c r="B5317" s="257" t="str">
        <v>168000337002</v>
      </c>
      <c r="C5317" s="257" t="str">
        <v>ITO classic wave系列 行李箱</v>
      </c>
      <c r="D5317" s="257"/>
      <c r="E5317" s="257"/>
      <c r="F5317" s="257" t="str">
        <v>墨灰 25寸</v>
      </c>
      <c r="G5317" s="231"/>
      <c r="H5317" s="231"/>
      <c r="I5317" s="231"/>
      <c r="J5317" s="231"/>
      <c r="K5317" s="231"/>
      <c r="L5317" s="231"/>
      <c r="M5317" s="231"/>
      <c r="N5317" s="231"/>
      <c r="O5317" s="231"/>
      <c r="P5317" s="231"/>
      <c r="Q5317" s="231"/>
      <c r="R5317" s="231"/>
      <c r="S5317" s="231"/>
      <c r="T5317" s="231"/>
    </row>
    <row r="5318">
      <c r="A5318" s="257" t="str">
        <v>16800033700238076</v>
      </c>
      <c r="B5318" s="257" t="str">
        <v>168000337002</v>
      </c>
      <c r="C5318" s="257" t="str">
        <v>ITO classic wave系列 行李箱</v>
      </c>
      <c r="D5318" s="257"/>
      <c r="E5318" s="257"/>
      <c r="F5318" s="257" t="str">
        <v>墨灰 29寸</v>
      </c>
      <c r="G5318" s="231"/>
      <c r="H5318" s="231"/>
      <c r="I5318" s="231"/>
      <c r="J5318" s="231"/>
      <c r="K5318" s="231"/>
      <c r="L5318" s="231"/>
      <c r="M5318" s="231"/>
      <c r="N5318" s="231"/>
      <c r="O5318" s="231"/>
      <c r="P5318" s="231"/>
      <c r="Q5318" s="231"/>
      <c r="R5318" s="231"/>
      <c r="S5318" s="231"/>
      <c r="T5318" s="231"/>
    </row>
    <row r="5319">
      <c r="A5319" s="257" t="str">
        <v>1680003370021194</v>
      </c>
      <c r="B5319" s="257" t="str">
        <v>168000337002</v>
      </c>
      <c r="C5319" s="257" t="str">
        <v>ITO classic wave系列 行李箱</v>
      </c>
      <c r="D5319" s="257"/>
      <c r="E5319" s="257"/>
      <c r="F5319" s="257" t="str">
        <v>牛油果绿 20寸</v>
      </c>
      <c r="G5319" s="231"/>
      <c r="H5319" s="231"/>
      <c r="I5319" s="231"/>
      <c r="J5319" s="231"/>
      <c r="K5319" s="231"/>
      <c r="L5319" s="231"/>
      <c r="M5319" s="231"/>
      <c r="N5319" s="231"/>
      <c r="O5319" s="231"/>
      <c r="P5319" s="231"/>
      <c r="Q5319" s="231"/>
      <c r="R5319" s="231"/>
      <c r="S5319" s="231"/>
      <c r="T5319" s="231"/>
    </row>
    <row r="5320">
      <c r="A5320" s="257" t="str">
        <v>16800033700211975</v>
      </c>
      <c r="B5320" s="257" t="str">
        <v>168000337002</v>
      </c>
      <c r="C5320" s="257" t="str">
        <v>ITO classic wave系列 行李箱</v>
      </c>
      <c r="D5320" s="257"/>
      <c r="E5320" s="257"/>
      <c r="F5320" s="257" t="str">
        <v>牛油果绿 25寸</v>
      </c>
      <c r="G5320" s="231"/>
      <c r="H5320" s="231"/>
      <c r="I5320" s="231"/>
      <c r="J5320" s="231"/>
      <c r="K5320" s="231"/>
      <c r="L5320" s="231"/>
      <c r="M5320" s="231"/>
      <c r="N5320" s="231"/>
      <c r="O5320" s="231"/>
      <c r="P5320" s="231"/>
      <c r="Q5320" s="231"/>
      <c r="R5320" s="231"/>
      <c r="S5320" s="231"/>
      <c r="T5320" s="231"/>
    </row>
    <row r="5321">
      <c r="A5321" s="257" t="str">
        <v>16800033700211976</v>
      </c>
      <c r="B5321" s="257" t="str">
        <v>168000337002</v>
      </c>
      <c r="C5321" s="257" t="str">
        <v>ITO classic wave系列 行李箱</v>
      </c>
      <c r="D5321" s="257"/>
      <c r="E5321" s="257"/>
      <c r="F5321" s="257" t="str">
        <v>牛油果绿 29寸</v>
      </c>
      <c r="G5321" s="231"/>
      <c r="H5321" s="231"/>
      <c r="I5321" s="231"/>
      <c r="J5321" s="231"/>
      <c r="K5321" s="231"/>
      <c r="L5321" s="231"/>
      <c r="M5321" s="231"/>
      <c r="N5321" s="231"/>
      <c r="O5321" s="231"/>
      <c r="P5321" s="231"/>
      <c r="Q5321" s="231"/>
      <c r="R5321" s="231"/>
      <c r="S5321" s="231"/>
      <c r="T5321" s="231"/>
    </row>
    <row r="5322">
      <c r="A5322" s="257" t="str">
        <v>1680003370023814</v>
      </c>
      <c r="B5322" s="257" t="str">
        <v>168000337002</v>
      </c>
      <c r="C5322" s="257" t="str">
        <v>ITO classic wave系列 行李箱</v>
      </c>
      <c r="D5322" s="257"/>
      <c r="E5322" s="257"/>
      <c r="F5322" s="257" t="str">
        <v>雾蓝 20寸</v>
      </c>
      <c r="G5322" s="231"/>
      <c r="H5322" s="231"/>
      <c r="I5322" s="231"/>
      <c r="J5322" s="231"/>
      <c r="K5322" s="231"/>
      <c r="L5322" s="231"/>
      <c r="M5322" s="231"/>
      <c r="N5322" s="231"/>
      <c r="O5322" s="231"/>
      <c r="P5322" s="231"/>
      <c r="Q5322" s="231"/>
      <c r="R5322" s="231"/>
      <c r="S5322" s="231"/>
      <c r="T5322" s="231"/>
    </row>
    <row r="5323">
      <c r="A5323" s="257" t="str">
        <v>16800033700238175</v>
      </c>
      <c r="B5323" s="257" t="str">
        <v>168000337002</v>
      </c>
      <c r="C5323" s="257" t="str">
        <v>ITO classic wave系列 行李箱</v>
      </c>
      <c r="D5323" s="257"/>
      <c r="E5323" s="257"/>
      <c r="F5323" s="257" t="str">
        <v>雾蓝 25寸</v>
      </c>
      <c r="G5323" s="231"/>
      <c r="H5323" s="231"/>
      <c r="I5323" s="231"/>
      <c r="J5323" s="231"/>
      <c r="K5323" s="231"/>
      <c r="L5323" s="231"/>
      <c r="M5323" s="231"/>
      <c r="N5323" s="231"/>
      <c r="O5323" s="231"/>
      <c r="P5323" s="231"/>
      <c r="Q5323" s="231"/>
      <c r="R5323" s="231"/>
      <c r="S5323" s="231"/>
      <c r="T5323" s="231"/>
    </row>
    <row r="5324">
      <c r="A5324" s="257" t="str">
        <v>16800033700238176</v>
      </c>
      <c r="B5324" s="257" t="str">
        <v>168000337002</v>
      </c>
      <c r="C5324" s="257" t="str">
        <v>ITO classic wave系列 行李箱</v>
      </c>
      <c r="D5324" s="257"/>
      <c r="E5324" s="257"/>
      <c r="F5324" s="257" t="str">
        <v>雾蓝 29寸</v>
      </c>
      <c r="G5324" s="231"/>
      <c r="H5324" s="231"/>
      <c r="I5324" s="231"/>
      <c r="J5324" s="231"/>
      <c r="K5324" s="231"/>
      <c r="L5324" s="231"/>
      <c r="M5324" s="231"/>
      <c r="N5324" s="231"/>
      <c r="O5324" s="231"/>
      <c r="P5324" s="231"/>
      <c r="Q5324" s="231"/>
      <c r="R5324" s="231"/>
      <c r="S5324" s="231"/>
      <c r="T5324" s="231"/>
    </row>
    <row r="5325">
      <c r="A5325" s="257" t="str">
        <v>1680002700126</v>
      </c>
      <c r="B5325" s="257" t="str">
        <v>168000270012</v>
      </c>
      <c r="C5325" s="257" t="str">
        <v>倍轻松迷你头皮按摩器Scalp colorful</v>
      </c>
      <c r="D5325" s="257"/>
      <c r="E5325" s="257"/>
      <c r="F5325" s="257" t="str">
        <v>Scalp colorful</v>
      </c>
      <c r="G5325" s="231"/>
      <c r="H5325" s="231"/>
      <c r="I5325" s="231"/>
      <c r="J5325" s="231"/>
      <c r="K5325" s="231"/>
      <c r="L5325" s="231"/>
      <c r="M5325" s="231"/>
      <c r="N5325" s="231"/>
      <c r="O5325" s="231"/>
      <c r="P5325" s="231"/>
      <c r="Q5325" s="231"/>
      <c r="R5325" s="231"/>
      <c r="S5325" s="231"/>
      <c r="T5325" s="231"/>
    </row>
    <row r="5326">
      <c r="A5326" s="257" t="str">
        <v>1680002700139</v>
      </c>
      <c r="B5326" s="257" t="str">
        <v>168000270013</v>
      </c>
      <c r="C5326" s="257" t="str">
        <v>倍轻松眼部按摩器EM003</v>
      </c>
      <c r="D5326" s="257"/>
      <c r="E5326" s="257"/>
      <c r="F5326" s="257" t="str">
        <v>EM003</v>
      </c>
      <c r="G5326" s="231"/>
      <c r="H5326" s="231"/>
      <c r="I5326" s="231"/>
      <c r="J5326" s="231"/>
      <c r="K5326" s="231"/>
      <c r="L5326" s="231"/>
      <c r="M5326" s="231"/>
      <c r="N5326" s="231"/>
      <c r="O5326" s="231"/>
      <c r="P5326" s="231"/>
      <c r="Q5326" s="231"/>
      <c r="R5326" s="231"/>
      <c r="S5326" s="231"/>
      <c r="T5326" s="231"/>
    </row>
    <row r="5327">
      <c r="A5327" s="257" t="str">
        <v>1680002960039</v>
      </c>
      <c r="B5327" s="257" t="str">
        <v>168000296003</v>
      </c>
      <c r="C5327" s="257" t="str">
        <v>车管家锂电池洗车器GJ-1021</v>
      </c>
      <c r="D5327" s="257"/>
      <c r="E5327" s="257"/>
      <c r="F5327" s="257" t="str">
        <v>GJ-1021</v>
      </c>
      <c r="G5327" s="231"/>
      <c r="H5327" s="231"/>
      <c r="I5327" s="231"/>
      <c r="J5327" s="231"/>
      <c r="K5327" s="231"/>
      <c r="L5327" s="231"/>
      <c r="M5327" s="231"/>
      <c r="N5327" s="231"/>
      <c r="O5327" s="231"/>
      <c r="P5327" s="231"/>
      <c r="Q5327" s="231"/>
      <c r="R5327" s="231"/>
      <c r="S5327" s="231"/>
      <c r="T5327" s="231"/>
    </row>
    <row r="5328">
      <c r="A5328" s="257" t="str">
        <v>1680002060060019</v>
      </c>
      <c r="B5328" s="257" t="str">
        <v>168000206006001</v>
      </c>
      <c r="C5328" s="257" t="str">
        <v>车管家车载冰箱GJ-1104</v>
      </c>
      <c r="D5328" s="257"/>
      <c r="E5328" s="257"/>
      <c r="F5328" s="257" t="str">
        <v>GJ-1104</v>
      </c>
      <c r="G5328" s="231"/>
      <c r="H5328" s="231"/>
      <c r="I5328" s="231"/>
      <c r="J5328" s="231"/>
      <c r="K5328" s="231"/>
      <c r="L5328" s="231"/>
      <c r="M5328" s="231"/>
      <c r="N5328" s="231"/>
      <c r="O5328" s="231"/>
      <c r="P5328" s="231"/>
      <c r="Q5328" s="231"/>
      <c r="R5328" s="231"/>
      <c r="S5328" s="231"/>
      <c r="T5328" s="231"/>
    </row>
    <row r="5329">
      <c r="A5329" s="257" t="str">
        <v>1680002960045</v>
      </c>
      <c r="B5329" s="257" t="str">
        <v>168000296004</v>
      </c>
      <c r="C5329" s="257" t="str">
        <v>车管家车载无线吸尘器GJ-3032</v>
      </c>
      <c r="D5329" s="257"/>
      <c r="E5329" s="257"/>
      <c r="F5329" s="257" t="str">
        <v>GJ-3032</v>
      </c>
      <c r="G5329" s="231"/>
      <c r="H5329" s="231"/>
      <c r="I5329" s="231"/>
      <c r="J5329" s="231"/>
      <c r="K5329" s="231"/>
      <c r="L5329" s="231"/>
      <c r="M5329" s="231"/>
      <c r="N5329" s="231"/>
      <c r="O5329" s="231"/>
      <c r="P5329" s="231"/>
      <c r="Q5329" s="231"/>
      <c r="R5329" s="231"/>
      <c r="S5329" s="231"/>
      <c r="T5329" s="231"/>
    </row>
    <row r="5330">
      <c r="A5330" s="257" t="str">
        <v>1680003030149</v>
      </c>
      <c r="B5330" s="257" t="str">
        <v>168000303014</v>
      </c>
      <c r="C5330" s="257" t="str">
        <v>张小泉 大师印·点赞智能除菌刀架套装C200031</v>
      </c>
      <c r="D5330" s="257"/>
      <c r="E5330" s="257"/>
      <c r="F5330" s="257" t="str">
        <v>C200031</v>
      </c>
      <c r="G5330" s="231"/>
      <c r="H5330" s="231"/>
      <c r="I5330" s="231"/>
      <c r="J5330" s="231"/>
      <c r="K5330" s="231"/>
      <c r="L5330" s="231"/>
      <c r="M5330" s="231"/>
      <c r="N5330" s="231"/>
      <c r="O5330" s="231"/>
      <c r="P5330" s="231"/>
      <c r="Q5330" s="231"/>
      <c r="R5330" s="231"/>
      <c r="S5330" s="231"/>
      <c r="T5330" s="231"/>
    </row>
    <row r="5331">
      <c r="A5331" s="257" t="str">
        <v>1680003030151</v>
      </c>
      <c r="B5331" s="257" t="str">
        <v>168000303015</v>
      </c>
      <c r="C5331" s="257" t="str">
        <v>张小泉 和煦刀剪套装D60040100</v>
      </c>
      <c r="D5331" s="257"/>
      <c r="E5331" s="257"/>
      <c r="F5331" s="257" t="str">
        <v>D60040100</v>
      </c>
      <c r="G5331" s="231"/>
      <c r="H5331" s="231"/>
      <c r="I5331" s="231"/>
      <c r="J5331" s="231"/>
      <c r="K5331" s="231"/>
      <c r="L5331" s="231"/>
      <c r="M5331" s="231"/>
      <c r="N5331" s="231"/>
      <c r="O5331" s="231"/>
      <c r="P5331" s="231"/>
      <c r="Q5331" s="231"/>
      <c r="R5331" s="231"/>
      <c r="S5331" s="231"/>
      <c r="T5331" s="231"/>
    </row>
    <row r="5332">
      <c r="A5332" s="257" t="str">
        <v>1680003640025</v>
      </c>
      <c r="B5332" s="257" t="str">
        <v>168000364002</v>
      </c>
      <c r="C5332" s="257" t="str">
        <v>LEXON OSLO 无线充+蓝牙音箱LA116GV</v>
      </c>
      <c r="D5332" s="257"/>
      <c r="E5332" s="257"/>
      <c r="F5332" s="257" t="str">
        <v>LA116GV</v>
      </c>
      <c r="G5332" s="231"/>
      <c r="H5332" s="231"/>
      <c r="I5332" s="231"/>
      <c r="J5332" s="231"/>
      <c r="K5332" s="231"/>
      <c r="L5332" s="231"/>
      <c r="M5332" s="231"/>
      <c r="N5332" s="231"/>
      <c r="O5332" s="231"/>
      <c r="P5332" s="231"/>
      <c r="Q5332" s="231"/>
      <c r="R5332" s="231"/>
      <c r="S5332" s="231"/>
      <c r="T5332" s="231"/>
    </row>
    <row r="5333">
      <c r="A5333" s="257" t="str">
        <v>1680004040016</v>
      </c>
      <c r="B5333" s="257" t="str">
        <v>168000404001</v>
      </c>
      <c r="C5333" s="257" t="str">
        <v>英国蓝旅Travel Blue宁静颈枕</v>
      </c>
      <c r="D5333" s="257"/>
      <c r="E5333" s="257"/>
      <c r="F5333" s="257" t="str">
        <v>212</v>
      </c>
      <c r="G5333" s="231"/>
      <c r="H5333" s="231"/>
      <c r="I5333" s="231"/>
      <c r="J5333" s="231"/>
      <c r="K5333" s="231"/>
      <c r="L5333" s="231"/>
      <c r="M5333" s="231"/>
      <c r="N5333" s="231"/>
      <c r="O5333" s="231"/>
      <c r="P5333" s="231"/>
      <c r="Q5333" s="231"/>
      <c r="R5333" s="231"/>
      <c r="S5333" s="231"/>
      <c r="T5333" s="231"/>
    </row>
    <row r="5334">
      <c r="A5334" s="257" t="str">
        <v>1680004040026</v>
      </c>
      <c r="B5334" s="257" t="str">
        <v>168000404002</v>
      </c>
      <c r="C5334" s="257" t="str">
        <v>英国蓝旅Travel Blue猫咪凯蒂</v>
      </c>
      <c r="D5334" s="257"/>
      <c r="E5334" s="257"/>
      <c r="F5334" s="257" t="str">
        <v>282</v>
      </c>
      <c r="G5334" s="231"/>
      <c r="H5334" s="231"/>
      <c r="I5334" s="231"/>
      <c r="J5334" s="231"/>
      <c r="K5334" s="231"/>
      <c r="L5334" s="231"/>
      <c r="M5334" s="231"/>
      <c r="N5334" s="231"/>
      <c r="O5334" s="231"/>
      <c r="P5334" s="231"/>
      <c r="Q5334" s="231"/>
      <c r="R5334" s="231"/>
      <c r="S5334" s="231"/>
      <c r="T5334" s="231"/>
    </row>
    <row r="5335">
      <c r="A5335" s="257" t="str">
        <v>1310100700115</v>
      </c>
      <c r="B5335" s="257" t="str">
        <v>13101007001</v>
      </c>
      <c r="C5335" s="257" t="str">
        <v>萨和 S1礼品袋</v>
      </c>
      <c r="D5335" s="257"/>
      <c r="E5335" s="257"/>
      <c r="F5335" s="257" t="str">
        <v>1个</v>
      </c>
      <c r="G5335" s="231"/>
      <c r="H5335" s="231"/>
      <c r="I5335" s="231"/>
      <c r="J5335" s="231"/>
      <c r="K5335" s="231"/>
      <c r="L5335" s="231"/>
      <c r="M5335" s="231"/>
      <c r="N5335" s="231"/>
      <c r="O5335" s="231"/>
      <c r="P5335" s="231"/>
      <c r="Q5335" s="231"/>
      <c r="R5335" s="231"/>
      <c r="S5335" s="231"/>
      <c r="T5335" s="231"/>
    </row>
    <row r="5336">
      <c r="A5336" s="257" t="str">
        <v>16800036200815</v>
      </c>
      <c r="B5336" s="257" t="str">
        <v>168000362008</v>
      </c>
      <c r="C5336" s="257" t="str">
        <v>LIBRATONE AIR+ 真无线入耳式降噪耳机</v>
      </c>
      <c r="D5336" s="257"/>
      <c r="E5336" s="257"/>
      <c r="F5336" s="257" t="str">
        <v>黑</v>
      </c>
      <c r="G5336" s="231"/>
      <c r="H5336" s="231"/>
      <c r="I5336" s="231"/>
      <c r="J5336" s="231"/>
      <c r="K5336" s="231"/>
      <c r="L5336" s="231"/>
      <c r="M5336" s="231"/>
      <c r="N5336" s="231"/>
      <c r="O5336" s="231"/>
      <c r="P5336" s="231"/>
      <c r="Q5336" s="231"/>
      <c r="R5336" s="231"/>
      <c r="S5336" s="231"/>
      <c r="T5336" s="231"/>
    </row>
    <row r="5337">
      <c r="A5337" s="257" t="str">
        <v>1680003620089</v>
      </c>
      <c r="B5337" s="257" t="str">
        <v>168000362008</v>
      </c>
      <c r="C5337" s="257" t="str">
        <v>LIBRATONE AIR+ 真无线入耳式降噪耳机</v>
      </c>
      <c r="D5337" s="257"/>
      <c r="E5337" s="257"/>
      <c r="F5337" s="257" t="str">
        <v>白</v>
      </c>
      <c r="G5337" s="231"/>
      <c r="H5337" s="231"/>
      <c r="I5337" s="231"/>
      <c r="J5337" s="231"/>
      <c r="K5337" s="231"/>
      <c r="L5337" s="231"/>
      <c r="M5337" s="231"/>
      <c r="N5337" s="231"/>
      <c r="O5337" s="231"/>
      <c r="P5337" s="231"/>
      <c r="Q5337" s="231"/>
      <c r="R5337" s="231"/>
      <c r="S5337" s="231"/>
      <c r="T5337" s="231"/>
    </row>
    <row r="5338">
      <c r="A5338" s="257" t="str">
        <v>1680003620085</v>
      </c>
      <c r="B5338" s="257" t="str">
        <v>168000362008</v>
      </c>
      <c r="C5338" s="257" t="str">
        <v>LIBRATONE AIR+ 真无线入耳式降噪耳机</v>
      </c>
      <c r="D5338" s="257"/>
      <c r="E5338" s="257"/>
      <c r="F5338" s="257" t="str">
        <v>绿</v>
      </c>
      <c r="G5338" s="231"/>
      <c r="H5338" s="231"/>
      <c r="I5338" s="231"/>
      <c r="J5338" s="231"/>
      <c r="K5338" s="231"/>
      <c r="L5338" s="231"/>
      <c r="M5338" s="231"/>
      <c r="N5338" s="231"/>
      <c r="O5338" s="231"/>
      <c r="P5338" s="231"/>
      <c r="Q5338" s="231"/>
      <c r="R5338" s="231"/>
      <c r="S5338" s="231"/>
      <c r="T5338" s="231"/>
    </row>
    <row r="5339">
      <c r="A5339" s="257" t="str">
        <v>168000184010050049</v>
      </c>
      <c r="B5339" s="257" t="str">
        <v>16800018401005004</v>
      </c>
      <c r="C5339" s="257" t="str">
        <v>牧高笛涤纶布系列天穹</v>
      </c>
      <c r="D5339" s="257"/>
      <c r="E5339" s="257"/>
      <c r="F5339" s="257" t="str">
        <v>天穹410</v>
      </c>
      <c r="G5339" s="231"/>
      <c r="H5339" s="231"/>
      <c r="I5339" s="231"/>
      <c r="J5339" s="231"/>
      <c r="K5339" s="231"/>
      <c r="L5339" s="231"/>
      <c r="M5339" s="231"/>
      <c r="N5339" s="231"/>
      <c r="O5339" s="231"/>
      <c r="P5339" s="231"/>
      <c r="Q5339" s="231"/>
      <c r="R5339" s="231"/>
      <c r="S5339" s="231"/>
      <c r="T5339" s="231"/>
    </row>
    <row r="5340">
      <c r="A5340" s="257" t="str">
        <v>168000328002104</v>
      </c>
      <c r="B5340" s="257" t="str">
        <v>168000328002</v>
      </c>
      <c r="C5340" s="257" t="str">
        <v>格沵可口可乐联名便携吸管杯</v>
      </c>
      <c r="D5340" s="257"/>
      <c r="E5340" s="257"/>
      <c r="F5340" s="257" t="str">
        <v>灰色</v>
      </c>
      <c r="G5340" s="231"/>
      <c r="H5340" s="231"/>
      <c r="I5340" s="231"/>
      <c r="J5340" s="231"/>
      <c r="K5340" s="231"/>
      <c r="L5340" s="231"/>
      <c r="M5340" s="231"/>
      <c r="N5340" s="231"/>
      <c r="O5340" s="231"/>
      <c r="P5340" s="231"/>
      <c r="Q5340" s="231"/>
      <c r="R5340" s="231"/>
      <c r="S5340" s="231"/>
      <c r="T5340" s="231"/>
    </row>
    <row r="5341">
      <c r="A5341" s="257" t="str">
        <v>1680003280021894</v>
      </c>
      <c r="B5341" s="257" t="str">
        <v>168000328002</v>
      </c>
      <c r="C5341" s="257" t="str">
        <v>格沵可口可乐联名便携吸管杯</v>
      </c>
      <c r="D5341" s="257"/>
      <c r="E5341" s="257"/>
      <c r="F5341" s="257" t="str">
        <v>米色</v>
      </c>
      <c r="G5341" s="231"/>
      <c r="H5341" s="231"/>
      <c r="I5341" s="231"/>
      <c r="J5341" s="231"/>
      <c r="K5341" s="231"/>
      <c r="L5341" s="231"/>
      <c r="M5341" s="231"/>
      <c r="N5341" s="231"/>
      <c r="O5341" s="231"/>
      <c r="P5341" s="231"/>
      <c r="Q5341" s="231"/>
      <c r="R5341" s="231"/>
      <c r="S5341" s="231"/>
      <c r="T5341" s="231"/>
    </row>
    <row r="5342">
      <c r="A5342" s="257" t="str">
        <v>168000304002273</v>
      </c>
      <c r="B5342" s="257" t="str">
        <v>168000304002</v>
      </c>
      <c r="C5342" s="257" t="str">
        <v>温仑山 不锈钢砧板</v>
      </c>
      <c r="D5342" s="257"/>
      <c r="E5342" s="257"/>
      <c r="F5342" s="257" t="str">
        <v>VE012</v>
      </c>
      <c r="G5342" s="231"/>
      <c r="H5342" s="231"/>
      <c r="I5342" s="231"/>
      <c r="J5342" s="231"/>
      <c r="K5342" s="231"/>
      <c r="L5342" s="231"/>
      <c r="M5342" s="231"/>
      <c r="N5342" s="231"/>
      <c r="O5342" s="231"/>
      <c r="P5342" s="231"/>
      <c r="Q5342" s="231"/>
      <c r="R5342" s="231"/>
      <c r="S5342" s="231"/>
      <c r="T5342" s="231"/>
    </row>
    <row r="5343">
      <c r="A5343" s="257" t="str">
        <v>1680002050080019</v>
      </c>
      <c r="B5343" s="257" t="str">
        <v>168000205008001</v>
      </c>
      <c r="C5343" s="257" t="str">
        <v>蓝宝·双层煮蛋器</v>
      </c>
      <c r="D5343" s="257"/>
      <c r="E5343" s="257"/>
      <c r="F5343" s="257" t="str">
        <v>BP-ZDQ03</v>
      </c>
      <c r="G5343" s="231"/>
      <c r="H5343" s="231"/>
      <c r="I5343" s="231"/>
      <c r="J5343" s="231"/>
      <c r="K5343" s="231"/>
      <c r="L5343" s="231"/>
      <c r="M5343" s="231"/>
      <c r="N5343" s="231"/>
      <c r="O5343" s="231"/>
      <c r="P5343" s="231"/>
      <c r="Q5343" s="231"/>
      <c r="R5343" s="231"/>
      <c r="S5343" s="231"/>
      <c r="T5343" s="231"/>
    </row>
    <row r="5344">
      <c r="A5344" s="257" t="str">
        <v>1680002870139128</v>
      </c>
      <c r="B5344" s="257" t="str">
        <v>168000287013</v>
      </c>
      <c r="C5344" s="257" t="str">
        <v>蓝宝·便携式果汁机</v>
      </c>
      <c r="D5344" s="257"/>
      <c r="E5344" s="257"/>
      <c r="F5344" s="257" t="str">
        <v>BP-YMB19</v>
      </c>
      <c r="G5344" s="231"/>
      <c r="H5344" s="231"/>
      <c r="I5344" s="231"/>
      <c r="J5344" s="231"/>
      <c r="K5344" s="231"/>
      <c r="L5344" s="231"/>
      <c r="M5344" s="231"/>
      <c r="N5344" s="231"/>
      <c r="O5344" s="231"/>
      <c r="P5344" s="231"/>
      <c r="Q5344" s="231"/>
      <c r="R5344" s="231"/>
      <c r="S5344" s="231"/>
      <c r="T5344" s="231"/>
    </row>
    <row r="5345">
      <c r="A5345" s="257" t="str">
        <v>1680003120049</v>
      </c>
      <c r="B5345" s="257" t="str">
        <v>168000312004</v>
      </c>
      <c r="C5345" s="257" t="str">
        <v>蓝宝·多功能电煮锅</v>
      </c>
      <c r="D5345" s="257"/>
      <c r="E5345" s="257"/>
      <c r="F5345" s="257" t="str">
        <v>BP-DZG1016</v>
      </c>
      <c r="G5345" s="231"/>
      <c r="H5345" s="231"/>
      <c r="I5345" s="231"/>
      <c r="J5345" s="231"/>
      <c r="K5345" s="231"/>
      <c r="L5345" s="231"/>
      <c r="M5345" s="231"/>
      <c r="N5345" s="231"/>
      <c r="O5345" s="231"/>
      <c r="P5345" s="231"/>
      <c r="Q5345" s="231"/>
      <c r="R5345" s="231"/>
      <c r="S5345" s="231"/>
      <c r="T5345" s="231"/>
    </row>
    <row r="5346">
      <c r="A5346" s="257" t="str">
        <v>1680002870141322</v>
      </c>
      <c r="B5346" s="257" t="str">
        <v>168000287014</v>
      </c>
      <c r="C5346" s="257" t="str">
        <v>蓝宝·多功能三明治机</v>
      </c>
      <c r="D5346" s="257"/>
      <c r="E5346" s="257"/>
      <c r="F5346" s="257" t="str">
        <v>BP-SMZJ2088</v>
      </c>
      <c r="G5346" s="231"/>
      <c r="H5346" s="231"/>
      <c r="I5346" s="231"/>
      <c r="J5346" s="231"/>
      <c r="K5346" s="231"/>
      <c r="L5346" s="231"/>
      <c r="M5346" s="231"/>
      <c r="N5346" s="231"/>
      <c r="O5346" s="231"/>
      <c r="P5346" s="231"/>
      <c r="Q5346" s="231"/>
      <c r="R5346" s="231"/>
      <c r="S5346" s="231"/>
      <c r="T5346" s="231"/>
    </row>
    <row r="5347">
      <c r="A5347" s="257" t="str">
        <v>1680002860069</v>
      </c>
      <c r="B5347" s="257" t="str">
        <v>168000286006</v>
      </c>
      <c r="C5347" s="257" t="str">
        <v>小熊电热水壶双层防烫烧水壶</v>
      </c>
      <c r="D5347" s="257"/>
      <c r="E5347" s="257"/>
      <c r="F5347" s="257" t="str">
        <v>ZDH-R17H3</v>
      </c>
      <c r="G5347" s="231"/>
      <c r="H5347" s="231"/>
      <c r="I5347" s="231"/>
      <c r="J5347" s="231"/>
      <c r="K5347" s="231"/>
      <c r="L5347" s="231"/>
      <c r="M5347" s="231"/>
      <c r="N5347" s="231"/>
      <c r="O5347" s="231"/>
      <c r="P5347" s="231"/>
      <c r="Q5347" s="231"/>
      <c r="R5347" s="231"/>
      <c r="S5347" s="231"/>
      <c r="T5347" s="231"/>
    </row>
    <row r="5348">
      <c r="A5348" s="257" t="str">
        <v>1680002050090019</v>
      </c>
      <c r="B5348" s="257" t="str">
        <v>168000205009001</v>
      </c>
      <c r="C5348" s="257" t="str">
        <v>小熊 多功能家用小型破壁机奶昔机</v>
      </c>
      <c r="D5348" s="257"/>
      <c r="E5348" s="257"/>
      <c r="F5348" s="257" t="str">
        <v>LLJ-C10S2</v>
      </c>
      <c r="G5348" s="231"/>
      <c r="H5348" s="231"/>
      <c r="I5348" s="231"/>
      <c r="J5348" s="231"/>
      <c r="K5348" s="231"/>
      <c r="L5348" s="231"/>
      <c r="M5348" s="231"/>
      <c r="N5348" s="231"/>
      <c r="O5348" s="231"/>
      <c r="P5348" s="231"/>
      <c r="Q5348" s="231"/>
      <c r="R5348" s="231"/>
      <c r="S5348" s="231"/>
      <c r="T5348" s="231"/>
    </row>
    <row r="5349">
      <c r="A5349" s="257" t="str">
        <v>1680002050100011</v>
      </c>
      <c r="B5349" s="257" t="str">
        <v>168000205010001</v>
      </c>
      <c r="C5349" s="257" t="str">
        <v>小熊 便携式榨汁杯</v>
      </c>
      <c r="D5349" s="257"/>
      <c r="E5349" s="257"/>
      <c r="F5349" s="257" t="str">
        <v>LLJ-Q04B5</v>
      </c>
      <c r="G5349" s="231"/>
      <c r="H5349" s="231"/>
      <c r="I5349" s="231"/>
      <c r="J5349" s="231"/>
      <c r="K5349" s="231"/>
      <c r="L5349" s="231"/>
      <c r="M5349" s="231"/>
      <c r="N5349" s="231"/>
      <c r="O5349" s="231"/>
      <c r="P5349" s="231"/>
      <c r="Q5349" s="231"/>
      <c r="R5349" s="231"/>
      <c r="S5349" s="231"/>
      <c r="T5349" s="231"/>
    </row>
    <row r="5350">
      <c r="A5350" s="257" t="str">
        <v>1680002050020031</v>
      </c>
      <c r="B5350" s="257" t="str">
        <v>168000205002003</v>
      </c>
      <c r="C5350" s="257" t="str">
        <v>小熊 独立控温迷你电烤箱</v>
      </c>
      <c r="D5350" s="257"/>
      <c r="E5350" s="257"/>
      <c r="F5350" s="257" t="str">
        <v>DKX-F10M6</v>
      </c>
      <c r="G5350" s="231"/>
      <c r="H5350" s="231"/>
      <c r="I5350" s="231"/>
      <c r="J5350" s="231"/>
      <c r="K5350" s="231"/>
      <c r="L5350" s="231"/>
      <c r="M5350" s="231"/>
      <c r="N5350" s="231"/>
      <c r="O5350" s="231"/>
      <c r="P5350" s="231"/>
      <c r="Q5350" s="231"/>
      <c r="R5350" s="231"/>
      <c r="S5350" s="231"/>
      <c r="T5350" s="231"/>
    </row>
    <row r="5351">
      <c r="A5351" s="257" t="str">
        <v>16800020600100410</v>
      </c>
      <c r="B5351" s="257" t="str">
        <v>168000206001004</v>
      </c>
      <c r="C5351" s="257" t="str">
        <v>AIRFLY鱼子酱高速吹风机P1 （标准版）</v>
      </c>
      <c r="D5351" s="257"/>
      <c r="E5351" s="257"/>
      <c r="F5351" s="257" t="str">
        <v>灰色</v>
      </c>
      <c r="G5351" s="231"/>
      <c r="H5351" s="231"/>
      <c r="I5351" s="231"/>
      <c r="J5351" s="231"/>
      <c r="K5351" s="231"/>
      <c r="L5351" s="231"/>
      <c r="M5351" s="231"/>
      <c r="N5351" s="231"/>
      <c r="O5351" s="231"/>
      <c r="P5351" s="231"/>
      <c r="Q5351" s="231"/>
      <c r="R5351" s="231"/>
      <c r="S5351" s="231"/>
      <c r="T5351" s="231"/>
    </row>
    <row r="5352">
      <c r="A5352" s="257" t="str">
        <v>1680002060010045</v>
      </c>
      <c r="B5352" s="257" t="str">
        <v>168000206001004</v>
      </c>
      <c r="C5352" s="257" t="str">
        <v>AIRFLY鱼子酱高速吹风机P1 （标准版）</v>
      </c>
      <c r="D5352" s="257"/>
      <c r="E5352" s="257"/>
      <c r="F5352" s="257" t="str">
        <v>绿色</v>
      </c>
      <c r="G5352" s="231"/>
      <c r="H5352" s="231"/>
      <c r="I5352" s="231"/>
      <c r="J5352" s="231"/>
      <c r="K5352" s="231"/>
      <c r="L5352" s="231"/>
      <c r="M5352" s="231"/>
      <c r="N5352" s="231"/>
      <c r="O5352" s="231"/>
      <c r="P5352" s="231"/>
      <c r="Q5352" s="231"/>
      <c r="R5352" s="231"/>
      <c r="S5352" s="231"/>
      <c r="T5352" s="231"/>
    </row>
    <row r="5353">
      <c r="A5353" s="257" t="str">
        <v>1110200101330</v>
      </c>
      <c r="B5353" s="257" t="str">
        <v>11102001013</v>
      </c>
      <c r="C5353" s="257" t="str">
        <v>冷泡茶卡槽</v>
      </c>
      <c r="D5353" s="257"/>
      <c r="E5353" s="257"/>
      <c r="F5353" s="257" t="str">
        <v>1个</v>
      </c>
      <c r="G5353" s="231"/>
      <c r="H5353" s="231"/>
      <c r="I5353" s="231"/>
      <c r="J5353" s="231"/>
      <c r="K5353" s="231"/>
      <c r="L5353" s="231"/>
      <c r="M5353" s="231"/>
      <c r="N5353" s="231"/>
      <c r="O5353" s="231"/>
      <c r="P5353" s="231"/>
      <c r="Q5353" s="231"/>
      <c r="R5353" s="231"/>
      <c r="S5353" s="231"/>
      <c r="T5353" s="231"/>
    </row>
    <row r="5354">
      <c r="A5354" s="257" t="str">
        <v>138000381008374</v>
      </c>
      <c r="B5354" s="257" t="str">
        <v>138000381008</v>
      </c>
      <c r="C5354" s="257" t="str">
        <v>向野而生试香卡</v>
      </c>
      <c r="D5354" s="257"/>
      <c r="E5354" s="257"/>
      <c r="F5354" s="257" t="str">
        <v>48*97mm</v>
      </c>
      <c r="G5354" s="231"/>
      <c r="H5354" s="231"/>
      <c r="I5354" s="231"/>
      <c r="J5354" s="231"/>
      <c r="K5354" s="231"/>
      <c r="L5354" s="231"/>
      <c r="M5354" s="231"/>
      <c r="N5354" s="231"/>
      <c r="O5354" s="231"/>
      <c r="P5354" s="231"/>
      <c r="Q5354" s="231"/>
      <c r="R5354" s="231"/>
      <c r="S5354" s="231"/>
      <c r="T5354" s="231"/>
    </row>
    <row r="5355">
      <c r="A5355" s="257" t="str">
        <v>12800026901824012</v>
      </c>
      <c r="B5355" s="257" t="str">
        <v>128000269018</v>
      </c>
      <c r="C5355" s="257" t="str">
        <v>亚朵星球 慢回弹护颈记忆枕轻巧版</v>
      </c>
      <c r="D5355" s="257"/>
      <c r="E5355" s="257"/>
      <c r="F5355" s="257" t="str">
        <v>60*40*8cm</v>
      </c>
      <c r="G5355" s="231"/>
      <c r="H5355" s="231"/>
      <c r="I5355" s="231"/>
      <c r="J5355" s="231"/>
      <c r="K5355" s="231"/>
      <c r="L5355" s="231"/>
      <c r="M5355" s="231"/>
      <c r="N5355" s="231"/>
      <c r="O5355" s="231"/>
      <c r="P5355" s="231"/>
      <c r="Q5355" s="231"/>
      <c r="R5355" s="231"/>
      <c r="S5355" s="231"/>
      <c r="T5355" s="231"/>
    </row>
    <row r="5356">
      <c r="A5356" s="257" t="str">
        <v>12800026901824011</v>
      </c>
      <c r="B5356" s="257" t="str">
        <v>128000269018</v>
      </c>
      <c r="C5356" s="257" t="str">
        <v>亚朵星球 慢回弹护颈记忆枕轻巧版</v>
      </c>
      <c r="D5356" s="257"/>
      <c r="E5356" s="257"/>
      <c r="F5356" s="257" t="str">
        <v>60*40*10cm</v>
      </c>
      <c r="G5356" s="231"/>
      <c r="H5356" s="231"/>
      <c r="I5356" s="231"/>
      <c r="J5356" s="231"/>
      <c r="K5356" s="231"/>
      <c r="L5356" s="231"/>
      <c r="M5356" s="231"/>
      <c r="N5356" s="231"/>
      <c r="O5356" s="231"/>
      <c r="P5356" s="231"/>
      <c r="Q5356" s="231"/>
      <c r="R5356" s="231"/>
      <c r="S5356" s="231"/>
      <c r="T5356" s="231"/>
    </row>
    <row r="5357">
      <c r="A5357" s="257" t="str">
        <v>128000262008112</v>
      </c>
      <c r="B5357" s="257" t="str">
        <v>128000262008</v>
      </c>
      <c r="C5357" s="257" t="str">
        <v>亚朵星球 绵感枕套轻巧版</v>
      </c>
      <c r="D5357" s="257"/>
      <c r="E5357" s="257"/>
      <c r="F5357" s="257" t="str">
        <v>默认,普通系列,60*40*8cm</v>
      </c>
      <c r="G5357" s="231"/>
      <c r="H5357" s="231"/>
      <c r="I5357" s="231"/>
      <c r="J5357" s="231"/>
      <c r="K5357" s="231"/>
      <c r="L5357" s="231"/>
      <c r="M5357" s="231"/>
      <c r="N5357" s="231"/>
      <c r="O5357" s="231"/>
      <c r="P5357" s="231"/>
      <c r="Q5357" s="231"/>
      <c r="R5357" s="231"/>
      <c r="S5357" s="231"/>
      <c r="T5357" s="231"/>
    </row>
    <row r="5358">
      <c r="A5358" s="257" t="str">
        <v>128000262008111</v>
      </c>
      <c r="B5358" s="257" t="str">
        <v>128000262008</v>
      </c>
      <c r="C5358" s="257" t="str">
        <v>亚朵星球 绵感枕套轻巧版</v>
      </c>
      <c r="D5358" s="257"/>
      <c r="E5358" s="257"/>
      <c r="F5358" s="257" t="str">
        <v>默认,普通系列,60*40*10cm</v>
      </c>
      <c r="G5358" s="231"/>
      <c r="H5358" s="231"/>
      <c r="I5358" s="231"/>
      <c r="J5358" s="231"/>
      <c r="K5358" s="231"/>
      <c r="L5358" s="231"/>
      <c r="M5358" s="231"/>
      <c r="N5358" s="231"/>
      <c r="O5358" s="231"/>
      <c r="P5358" s="231"/>
      <c r="Q5358" s="231"/>
      <c r="R5358" s="231"/>
      <c r="S5358" s="231"/>
      <c r="T5358" s="231"/>
    </row>
    <row r="5359">
      <c r="A5359" s="257" t="str">
        <v>12800025800511</v>
      </c>
      <c r="B5359" s="257" t="str">
        <v>128000258005</v>
      </c>
      <c r="C5359" s="257" t="str">
        <v>亚朵星球 90鸭绒舒感抗菌被 绒包展示样</v>
      </c>
      <c r="D5359" s="257"/>
      <c r="E5359" s="257"/>
      <c r="F5359" s="257" t="str">
        <v>颜色:默认,床品尺寸:默认,普通系列</v>
      </c>
      <c r="G5359" s="231"/>
      <c r="H5359" s="231"/>
      <c r="I5359" s="231"/>
      <c r="J5359" s="231"/>
      <c r="K5359" s="231"/>
      <c r="L5359" s="231"/>
      <c r="M5359" s="231"/>
      <c r="N5359" s="231"/>
      <c r="O5359" s="231"/>
      <c r="P5359" s="231"/>
      <c r="Q5359" s="231"/>
      <c r="R5359" s="231"/>
      <c r="S5359" s="231"/>
      <c r="T5359" s="231"/>
    </row>
    <row r="5360">
      <c r="A5360" s="257" t="str">
        <v>1680001840100200115</v>
      </c>
      <c r="B5360" s="257" t="str">
        <v>16800018401002001</v>
      </c>
      <c r="C5360" s="257" t="str">
        <v>汉乐美途 登山杖拐杖手杖可伸缩超轻户外便携爬山棍黑色HL-0701 黑色</v>
      </c>
      <c r="D5360" s="257"/>
      <c r="E5360" s="257"/>
      <c r="F5360" s="257" t="str">
        <v>HL-0701 黑色</v>
      </c>
      <c r="G5360" s="231"/>
      <c r="H5360" s="231"/>
      <c r="I5360" s="231"/>
      <c r="J5360" s="231"/>
      <c r="K5360" s="231"/>
      <c r="L5360" s="231"/>
      <c r="M5360" s="231"/>
      <c r="N5360" s="231"/>
      <c r="O5360" s="231"/>
      <c r="P5360" s="231"/>
      <c r="Q5360" s="231"/>
      <c r="R5360" s="231"/>
      <c r="S5360" s="231"/>
      <c r="T5360" s="231"/>
    </row>
    <row r="5361">
      <c r="A5361" s="257" t="str">
        <v>168000184010020021</v>
      </c>
      <c r="B5361" s="257" t="str">
        <v>16800018401002002</v>
      </c>
      <c r="C5361" s="257" t="str">
        <v>汉乐美途 野餐垫户外防潮耐磨便携式野炊地垫 野餐垫 HL-0502彩色碎花</v>
      </c>
      <c r="D5361" s="257"/>
      <c r="E5361" s="257"/>
      <c r="F5361" s="257" t="str">
        <v>HL-0502彩色碎花</v>
      </c>
      <c r="G5361" s="231"/>
      <c r="H5361" s="231"/>
      <c r="I5361" s="231"/>
      <c r="J5361" s="231"/>
      <c r="K5361" s="231"/>
      <c r="L5361" s="231"/>
      <c r="M5361" s="231"/>
      <c r="N5361" s="231"/>
      <c r="O5361" s="231"/>
      <c r="P5361" s="231"/>
      <c r="Q5361" s="231"/>
      <c r="R5361" s="231"/>
      <c r="S5361" s="231"/>
      <c r="T5361" s="231"/>
    </row>
    <row r="5362">
      <c r="A5362" s="257" t="str">
        <v>168000184010050056</v>
      </c>
      <c r="B5362" s="257" t="str">
        <v>16800018401005005</v>
      </c>
      <c r="C5362" s="257" t="str">
        <v>牧高笛 户外露营折叠椅便携式休闲椅轻便钓鱼椅 NX20665020 蓝色</v>
      </c>
      <c r="D5362" s="257"/>
      <c r="E5362" s="257"/>
      <c r="F5362" s="257" t="str">
        <v>NX20665020 蓝色</v>
      </c>
      <c r="G5362" s="231"/>
      <c r="H5362" s="231"/>
      <c r="I5362" s="231"/>
      <c r="J5362" s="231"/>
      <c r="K5362" s="231"/>
      <c r="L5362" s="231"/>
      <c r="M5362" s="231"/>
      <c r="N5362" s="231"/>
      <c r="O5362" s="231"/>
      <c r="P5362" s="231"/>
      <c r="Q5362" s="231"/>
      <c r="R5362" s="231"/>
      <c r="S5362" s="231"/>
      <c r="T5362" s="231"/>
    </row>
    <row r="5363">
      <c r="A5363" s="257" t="str">
        <v>168000183010020029</v>
      </c>
      <c r="B5363" s="257" t="str">
        <v>16800018301002002</v>
      </c>
      <c r="C5363" s="257" t="str">
        <v>佑美智能体脂称</v>
      </c>
      <c r="D5363" s="257"/>
      <c r="E5363" s="257"/>
      <c r="F5363" s="257" t="str">
        <v>Ns-TZ28</v>
      </c>
      <c r="G5363" s="231"/>
      <c r="H5363" s="231"/>
      <c r="I5363" s="231"/>
      <c r="J5363" s="231"/>
      <c r="K5363" s="231"/>
      <c r="L5363" s="231"/>
      <c r="M5363" s="231"/>
      <c r="N5363" s="231"/>
      <c r="O5363" s="231"/>
      <c r="P5363" s="231"/>
      <c r="Q5363" s="231"/>
      <c r="R5363" s="231"/>
      <c r="S5363" s="231"/>
      <c r="T5363" s="231"/>
    </row>
    <row r="5364">
      <c r="A5364" s="257" t="str">
        <v>1680001830100100422</v>
      </c>
      <c r="B5364" s="257" t="str">
        <v>16800018301001004</v>
      </c>
      <c r="C5364" s="257" t="str">
        <v>佑美羽毛球拍</v>
      </c>
      <c r="D5364" s="257"/>
      <c r="E5364" s="257"/>
      <c r="F5364" s="257" t="str">
        <v>QP05</v>
      </c>
      <c r="G5364" s="231"/>
      <c r="H5364" s="231"/>
      <c r="I5364" s="231"/>
      <c r="J5364" s="231"/>
      <c r="K5364" s="231"/>
      <c r="L5364" s="231"/>
      <c r="M5364" s="231"/>
      <c r="N5364" s="231"/>
      <c r="O5364" s="231"/>
      <c r="P5364" s="231"/>
      <c r="Q5364" s="231"/>
      <c r="R5364" s="231"/>
      <c r="S5364" s="231"/>
      <c r="T5364" s="231"/>
    </row>
    <row r="5365">
      <c r="A5365" s="257" t="str">
        <v>168000183010020031</v>
      </c>
      <c r="B5365" s="257" t="str">
        <v>16800018301002003</v>
      </c>
      <c r="C5365" s="257" t="str">
        <v>捷英飞JOINFIT TPE瑜伽垫</v>
      </c>
      <c r="D5365" s="257"/>
      <c r="E5365" s="257"/>
      <c r="F5365" s="257" t="str">
        <v>J .T.340</v>
      </c>
      <c r="G5365" s="231"/>
      <c r="H5365" s="231"/>
      <c r="I5365" s="231"/>
      <c r="J5365" s="231"/>
      <c r="K5365" s="231"/>
      <c r="L5365" s="231"/>
      <c r="M5365" s="231"/>
      <c r="N5365" s="231"/>
      <c r="O5365" s="231"/>
      <c r="P5365" s="231"/>
      <c r="Q5365" s="231"/>
      <c r="R5365" s="231"/>
      <c r="S5365" s="231"/>
      <c r="T5365" s="231"/>
    </row>
    <row r="5366">
      <c r="A5366" s="257" t="str">
        <v>16800019900600115</v>
      </c>
      <c r="B5366" s="257" t="str">
        <v>168000199006001</v>
      </c>
      <c r="C5366" s="257" t="str">
        <v>周慕诗 - 指甲刀套装五件套</v>
      </c>
      <c r="D5366" s="257"/>
      <c r="E5366" s="257"/>
      <c r="F5366" s="257" t="str">
        <v>MSZ1005</v>
      </c>
      <c r="G5366" s="231"/>
      <c r="H5366" s="231"/>
      <c r="I5366" s="231"/>
      <c r="J5366" s="231"/>
      <c r="K5366" s="231"/>
      <c r="L5366" s="231"/>
      <c r="M5366" s="231"/>
      <c r="N5366" s="231"/>
      <c r="O5366" s="231"/>
      <c r="P5366" s="231"/>
      <c r="Q5366" s="231"/>
      <c r="R5366" s="231"/>
      <c r="S5366" s="231"/>
      <c r="T5366" s="231"/>
    </row>
    <row r="5367">
      <c r="A5367" s="257" t="str">
        <v>168000329001151</v>
      </c>
      <c r="B5367" s="257" t="str">
        <v>168000329001</v>
      </c>
      <c r="C5367" s="257" t="str">
        <v>格沵可口可乐联名款咖啡杯</v>
      </c>
      <c r="D5367" s="257"/>
      <c r="E5367" s="257"/>
      <c r="F5367" s="257" t="str">
        <v>GPS-2123VP-CCEB(黑)</v>
      </c>
      <c r="G5367" s="231"/>
      <c r="H5367" s="231"/>
      <c r="I5367" s="231"/>
      <c r="J5367" s="231"/>
      <c r="K5367" s="231"/>
      <c r="L5367" s="231"/>
      <c r="M5367" s="231"/>
      <c r="N5367" s="231"/>
      <c r="O5367" s="231"/>
      <c r="P5367" s="231"/>
      <c r="Q5367" s="231"/>
      <c r="R5367" s="231"/>
      <c r="S5367" s="231"/>
      <c r="T5367" s="231"/>
    </row>
    <row r="5368">
      <c r="A5368" s="257" t="str">
        <v>16800029700291</v>
      </c>
      <c r="B5368" s="257" t="str">
        <v>168000297002</v>
      </c>
      <c r="C5368" s="257" t="str">
        <v>格沵可口可乐联名款闪耀保温杯</v>
      </c>
      <c r="D5368" s="257"/>
      <c r="E5368" s="257"/>
      <c r="F5368" s="257" t="str">
        <v>GE-CK22AW-B15-1</v>
      </c>
      <c r="G5368" s="231"/>
      <c r="H5368" s="231"/>
      <c r="I5368" s="231"/>
      <c r="J5368" s="231"/>
      <c r="K5368" s="231"/>
      <c r="L5368" s="231"/>
      <c r="M5368" s="231"/>
      <c r="N5368" s="231"/>
      <c r="O5368" s="231"/>
      <c r="P5368" s="231"/>
      <c r="Q5368" s="231"/>
      <c r="R5368" s="231"/>
      <c r="S5368" s="231"/>
      <c r="T5368" s="231"/>
    </row>
    <row r="5369">
      <c r="A5369" s="257" t="str">
        <v>1680003690161</v>
      </c>
      <c r="B5369" s="257" t="str">
        <v>168000369016</v>
      </c>
      <c r="C5369" s="257" t="str">
        <v>铭塔木制几何拼图</v>
      </c>
      <c r="D5369" s="257"/>
      <c r="E5369" s="257"/>
      <c r="F5369" s="257" t="str">
        <v>MT5026</v>
      </c>
      <c r="G5369" s="231"/>
      <c r="H5369" s="231"/>
      <c r="I5369" s="231"/>
      <c r="J5369" s="231"/>
      <c r="K5369" s="231"/>
      <c r="L5369" s="231"/>
      <c r="M5369" s="231"/>
      <c r="N5369" s="231"/>
      <c r="O5369" s="231"/>
      <c r="P5369" s="231"/>
      <c r="Q5369" s="231"/>
      <c r="R5369" s="231"/>
      <c r="S5369" s="231"/>
      <c r="T5369" s="231"/>
    </row>
    <row r="5370">
      <c r="A5370" s="257" t="str">
        <v>1680003690171</v>
      </c>
      <c r="B5370" s="257" t="str">
        <v>168000369017</v>
      </c>
      <c r="C5370" s="257" t="str">
        <v>铭塔竞技飞行棋</v>
      </c>
      <c r="D5370" s="257"/>
      <c r="E5370" s="257"/>
      <c r="F5370" s="257" t="str">
        <v>MT8258</v>
      </c>
      <c r="G5370" s="231"/>
      <c r="H5370" s="231"/>
      <c r="I5370" s="231"/>
      <c r="J5370" s="231"/>
      <c r="K5370" s="231"/>
      <c r="L5370" s="231"/>
      <c r="M5370" s="231"/>
      <c r="N5370" s="231"/>
      <c r="O5370" s="231"/>
      <c r="P5370" s="231"/>
      <c r="Q5370" s="231"/>
      <c r="R5370" s="231"/>
      <c r="S5370" s="231"/>
      <c r="T5370" s="231"/>
    </row>
    <row r="5371">
      <c r="A5371" s="257" t="str">
        <v>1680003360052</v>
      </c>
      <c r="B5371" s="257" t="str">
        <v>168000336005</v>
      </c>
      <c r="C5371" s="257" t="str">
        <v>ZOYZOII B50-儿童书包</v>
      </c>
      <c r="D5371" s="257"/>
      <c r="E5371" s="257"/>
      <c r="F5371" s="257" t="str">
        <v>红色</v>
      </c>
      <c r="G5371" s="231"/>
      <c r="H5371" s="231"/>
      <c r="I5371" s="231"/>
      <c r="J5371" s="231"/>
      <c r="K5371" s="231"/>
      <c r="L5371" s="231"/>
      <c r="M5371" s="231"/>
      <c r="N5371" s="231"/>
      <c r="O5371" s="231"/>
      <c r="P5371" s="231"/>
      <c r="Q5371" s="231"/>
      <c r="R5371" s="231"/>
      <c r="S5371" s="231"/>
      <c r="T5371" s="231"/>
    </row>
    <row r="5372">
      <c r="A5372" s="257" t="str">
        <v>16800033600516</v>
      </c>
      <c r="B5372" s="257" t="str">
        <v>168000336005</v>
      </c>
      <c r="C5372" s="257" t="str">
        <v>ZOYZOII B50-儿童书包</v>
      </c>
      <c r="D5372" s="257"/>
      <c r="E5372" s="257"/>
      <c r="F5372" s="257" t="str">
        <v>咖啡色</v>
      </c>
      <c r="G5372" s="231"/>
      <c r="H5372" s="231"/>
      <c r="I5372" s="231"/>
      <c r="J5372" s="231"/>
      <c r="K5372" s="231"/>
      <c r="L5372" s="231"/>
      <c r="M5372" s="231"/>
      <c r="N5372" s="231"/>
      <c r="O5372" s="231"/>
      <c r="P5372" s="231"/>
      <c r="Q5372" s="231"/>
      <c r="R5372" s="231"/>
      <c r="S5372" s="231"/>
      <c r="T5372" s="231"/>
    </row>
    <row r="5373">
      <c r="A5373" s="257" t="str">
        <v>16800033600513</v>
      </c>
      <c r="B5373" s="257" t="str">
        <v>168000336005</v>
      </c>
      <c r="C5373" s="257" t="str">
        <v>ZOYZOII B50-儿童书包</v>
      </c>
      <c r="D5373" s="257"/>
      <c r="E5373" s="257"/>
      <c r="F5373" s="257" t="str">
        <v>黄色</v>
      </c>
      <c r="G5373" s="231"/>
      <c r="H5373" s="231"/>
      <c r="I5373" s="231"/>
      <c r="J5373" s="231"/>
      <c r="K5373" s="231"/>
      <c r="L5373" s="231"/>
      <c r="M5373" s="231"/>
      <c r="N5373" s="231"/>
      <c r="O5373" s="231"/>
      <c r="P5373" s="231"/>
      <c r="Q5373" s="231"/>
      <c r="R5373" s="231"/>
      <c r="S5373" s="231"/>
      <c r="T5373" s="231"/>
    </row>
    <row r="5374">
      <c r="A5374" s="257" t="str">
        <v>1680003360053</v>
      </c>
      <c r="B5374" s="257" t="str">
        <v>168000336005</v>
      </c>
      <c r="C5374" s="257" t="str">
        <v>ZOYZOII B50-儿童书包</v>
      </c>
      <c r="D5374" s="257"/>
      <c r="E5374" s="257"/>
      <c r="F5374" s="257" t="str">
        <v>粉色</v>
      </c>
      <c r="G5374" s="231"/>
      <c r="H5374" s="231"/>
      <c r="I5374" s="231"/>
      <c r="J5374" s="231"/>
      <c r="K5374" s="231"/>
      <c r="L5374" s="231"/>
      <c r="M5374" s="231"/>
      <c r="N5374" s="231"/>
      <c r="O5374" s="231"/>
      <c r="P5374" s="231"/>
      <c r="Q5374" s="231"/>
      <c r="R5374" s="231"/>
      <c r="S5374" s="231"/>
      <c r="T5374" s="231"/>
    </row>
    <row r="5375">
      <c r="A5375" s="257" t="str">
        <v>168000328003131</v>
      </c>
      <c r="B5375" s="257" t="str">
        <v>168000328003</v>
      </c>
      <c r="C5375" s="257" t="str">
        <v>ZOYZOII E8 保温杯</v>
      </c>
      <c r="D5375" s="257"/>
      <c r="E5375" s="257"/>
      <c r="F5375" s="257" t="str">
        <v>黄色</v>
      </c>
      <c r="G5375" s="231"/>
      <c r="H5375" s="231"/>
      <c r="I5375" s="231"/>
      <c r="J5375" s="231"/>
      <c r="K5375" s="231"/>
      <c r="L5375" s="231"/>
      <c r="M5375" s="231"/>
      <c r="N5375" s="231"/>
      <c r="O5375" s="231"/>
      <c r="P5375" s="231"/>
      <c r="Q5375" s="231"/>
      <c r="R5375" s="231"/>
      <c r="S5375" s="231"/>
      <c r="T5375" s="231"/>
    </row>
    <row r="5376">
      <c r="A5376" s="257" t="str">
        <v>168000328003221</v>
      </c>
      <c r="B5376" s="257" t="str">
        <v>168000328003</v>
      </c>
      <c r="C5376" s="257" t="str">
        <v>ZOYZOII E8 保温杯</v>
      </c>
      <c r="D5376" s="257"/>
      <c r="E5376" s="257"/>
      <c r="F5376" s="257" t="str">
        <v>棕色</v>
      </c>
      <c r="G5376" s="231"/>
      <c r="H5376" s="231"/>
      <c r="I5376" s="231"/>
      <c r="J5376" s="231"/>
      <c r="K5376" s="231"/>
      <c r="L5376" s="231"/>
      <c r="M5376" s="231"/>
      <c r="N5376" s="231"/>
      <c r="O5376" s="231"/>
      <c r="P5376" s="231"/>
      <c r="Q5376" s="231"/>
      <c r="R5376" s="231"/>
      <c r="S5376" s="231"/>
      <c r="T5376" s="231"/>
    </row>
    <row r="5377">
      <c r="A5377" s="257" t="str">
        <v>16800032800331</v>
      </c>
      <c r="B5377" s="257" t="str">
        <v>168000328003</v>
      </c>
      <c r="C5377" s="257" t="str">
        <v>ZOYZOII E8 保温杯</v>
      </c>
      <c r="D5377" s="257"/>
      <c r="E5377" s="257"/>
      <c r="F5377" s="257" t="str">
        <v>粉色</v>
      </c>
      <c r="G5377" s="231"/>
      <c r="H5377" s="231"/>
      <c r="I5377" s="231"/>
      <c r="J5377" s="231"/>
      <c r="K5377" s="231"/>
      <c r="L5377" s="231"/>
      <c r="M5377" s="231"/>
      <c r="N5377" s="231"/>
      <c r="O5377" s="231"/>
      <c r="P5377" s="231"/>
      <c r="Q5377" s="231"/>
      <c r="R5377" s="231"/>
      <c r="S5377" s="231"/>
      <c r="T5377" s="231"/>
    </row>
    <row r="5378">
      <c r="A5378" s="257" t="str">
        <v>168000328003261</v>
      </c>
      <c r="B5378" s="257" t="str">
        <v>168000328003</v>
      </c>
      <c r="C5378" s="257" t="str">
        <v>ZOYZOII E8 保温杯</v>
      </c>
      <c r="D5378" s="257"/>
      <c r="E5378" s="257"/>
      <c r="F5378" s="257" t="str">
        <v>咖灰</v>
      </c>
      <c r="G5378" s="231"/>
      <c r="H5378" s="231"/>
      <c r="I5378" s="231"/>
      <c r="J5378" s="231"/>
      <c r="K5378" s="231"/>
      <c r="L5378" s="231"/>
      <c r="M5378" s="231"/>
      <c r="N5378" s="231"/>
      <c r="O5378" s="231"/>
      <c r="P5378" s="231"/>
      <c r="Q5378" s="231"/>
      <c r="R5378" s="231"/>
      <c r="S5378" s="231"/>
      <c r="T5378" s="231"/>
    </row>
    <row r="5379">
      <c r="A5379" s="257" t="str">
        <v>1680002840013</v>
      </c>
      <c r="B5379" s="257" t="str">
        <v>168000284001</v>
      </c>
      <c r="C5379" s="257" t="str">
        <v>水之密语净润臻养倍润型旅行套装</v>
      </c>
      <c r="D5379" s="257"/>
      <c r="E5379" s="257"/>
      <c r="F5379" s="257" t="str">
        <v>默认</v>
      </c>
      <c r="G5379" s="231"/>
      <c r="H5379" s="231"/>
      <c r="I5379" s="231"/>
      <c r="J5379" s="231"/>
      <c r="K5379" s="231"/>
      <c r="L5379" s="231"/>
      <c r="M5379" s="231"/>
      <c r="N5379" s="231"/>
      <c r="O5379" s="231"/>
      <c r="P5379" s="231"/>
      <c r="Q5379" s="231"/>
      <c r="R5379" s="231"/>
      <c r="S5379" s="231"/>
      <c r="T5379" s="231"/>
    </row>
    <row r="5380">
      <c r="A5380" s="257" t="str">
        <v>1680002840021</v>
      </c>
      <c r="B5380" s="257" t="str">
        <v>168000284002</v>
      </c>
      <c r="C5380" s="257" t="str">
        <v>柏缇海盐净透洗发水沐浴露套装60ml*3</v>
      </c>
      <c r="D5380" s="257"/>
      <c r="E5380" s="257"/>
      <c r="F5380" s="257" t="str">
        <v>默认</v>
      </c>
      <c r="G5380" s="231"/>
      <c r="H5380" s="231"/>
      <c r="I5380" s="231"/>
      <c r="J5380" s="231"/>
      <c r="K5380" s="231"/>
      <c r="L5380" s="231"/>
      <c r="M5380" s="231"/>
      <c r="N5380" s="231"/>
      <c r="O5380" s="231"/>
      <c r="P5380" s="231"/>
      <c r="Q5380" s="231"/>
      <c r="R5380" s="231"/>
      <c r="S5380" s="231"/>
      <c r="T5380" s="231"/>
    </row>
    <row r="5381">
      <c r="A5381" s="257" t="str">
        <v>16800028100122</v>
      </c>
      <c r="B5381" s="257" t="str">
        <v>168000281001</v>
      </c>
      <c r="C5381" s="257" t="str">
        <v>小甘菊唇膏+护手霜组合</v>
      </c>
      <c r="D5381" s="257"/>
      <c r="E5381" s="257"/>
      <c r="F5381" s="257" t="str">
        <v>默认</v>
      </c>
      <c r="G5381" s="231"/>
      <c r="H5381" s="231"/>
      <c r="I5381" s="231"/>
      <c r="J5381" s="231"/>
      <c r="K5381" s="231"/>
      <c r="L5381" s="231"/>
      <c r="M5381" s="231"/>
      <c r="N5381" s="231"/>
      <c r="O5381" s="231"/>
      <c r="P5381" s="231"/>
      <c r="Q5381" s="231"/>
      <c r="R5381" s="231"/>
      <c r="S5381" s="231"/>
      <c r="T5381" s="231"/>
    </row>
    <row r="5382">
      <c r="A5382" s="257" t="str">
        <v>16800028100222</v>
      </c>
      <c r="B5382" s="257" t="str">
        <v>168000281002</v>
      </c>
      <c r="C5382" s="257" t="str">
        <v>小甘菊新经典护手霜75ml</v>
      </c>
      <c r="D5382" s="257"/>
      <c r="E5382" s="257"/>
      <c r="F5382" s="257" t="str">
        <v>默认</v>
      </c>
      <c r="G5382" s="231"/>
      <c r="H5382" s="231"/>
      <c r="I5382" s="231"/>
      <c r="J5382" s="231"/>
      <c r="K5382" s="231"/>
      <c r="L5382" s="231"/>
      <c r="M5382" s="231"/>
      <c r="N5382" s="231"/>
      <c r="O5382" s="231"/>
      <c r="P5382" s="231"/>
      <c r="Q5382" s="231"/>
      <c r="R5382" s="231"/>
      <c r="S5382" s="231"/>
      <c r="T5382" s="231"/>
    </row>
    <row r="5383">
      <c r="A5383" s="257" t="str">
        <v>168000199002024384</v>
      </c>
      <c r="B5383" s="257" t="str">
        <v>168000199002024</v>
      </c>
      <c r="C5383" s="257" t="str">
        <v>洁芙柔75%酒精消毒湿巾</v>
      </c>
      <c r="D5383" s="257"/>
      <c r="E5383" s="257"/>
      <c r="F5383" s="257" t="str">
        <v>默认</v>
      </c>
      <c r="G5383" s="231"/>
      <c r="H5383" s="231"/>
      <c r="I5383" s="231"/>
      <c r="J5383" s="231"/>
      <c r="K5383" s="231"/>
      <c r="L5383" s="231"/>
      <c r="M5383" s="231"/>
      <c r="N5383" s="231"/>
      <c r="O5383" s="231"/>
      <c r="P5383" s="231"/>
      <c r="Q5383" s="231"/>
      <c r="R5383" s="231"/>
      <c r="S5383" s="231"/>
      <c r="T5383" s="231"/>
    </row>
    <row r="5384">
      <c r="A5384" s="257" t="str">
        <v>168000199002025385</v>
      </c>
      <c r="B5384" s="257" t="str">
        <v>168000199002025</v>
      </c>
      <c r="C5384" s="257" t="str">
        <v>洁芙柔物表消毒湿巾</v>
      </c>
      <c r="D5384" s="257"/>
      <c r="E5384" s="257"/>
      <c r="F5384" s="257" t="str">
        <v>默认</v>
      </c>
      <c r="G5384" s="231"/>
      <c r="H5384" s="231"/>
      <c r="I5384" s="231"/>
      <c r="J5384" s="231"/>
      <c r="K5384" s="231"/>
      <c r="L5384" s="231"/>
      <c r="M5384" s="231"/>
      <c r="N5384" s="231"/>
      <c r="O5384" s="231"/>
      <c r="P5384" s="231"/>
      <c r="Q5384" s="231"/>
      <c r="R5384" s="231"/>
      <c r="S5384" s="231"/>
      <c r="T5384" s="231"/>
    </row>
    <row r="5385">
      <c r="A5385" s="257" t="str">
        <v>168000199002026386</v>
      </c>
      <c r="B5385" s="257" t="str">
        <v>168000199002026</v>
      </c>
      <c r="C5385" s="257" t="str">
        <v>洁芙柔香氛除菌洗衣凝珠</v>
      </c>
      <c r="D5385" s="257"/>
      <c r="E5385" s="257"/>
      <c r="F5385" s="257" t="str">
        <v>默认</v>
      </c>
      <c r="G5385" s="231"/>
      <c r="H5385" s="231"/>
      <c r="I5385" s="231"/>
      <c r="J5385" s="231"/>
      <c r="K5385" s="231"/>
      <c r="L5385" s="231"/>
      <c r="M5385" s="231"/>
      <c r="N5385" s="231"/>
      <c r="O5385" s="231"/>
      <c r="P5385" s="231"/>
      <c r="Q5385" s="231"/>
      <c r="R5385" s="231"/>
      <c r="S5385" s="231"/>
      <c r="T5385" s="231"/>
    </row>
    <row r="5386">
      <c r="A5386" s="257" t="str">
        <v>128000383001934</v>
      </c>
      <c r="B5386" s="257" t="str">
        <v>128000383001</v>
      </c>
      <c r="C5386" s="257" t="str">
        <v>亚朵星球 深睡控温分区护脊床垫</v>
      </c>
      <c r="D5386" s="257"/>
      <c r="E5386" s="257"/>
      <c r="F5386" s="257" t="str">
        <v>白色,150cm,深睡系列,150*200*28cm</v>
      </c>
      <c r="G5386" s="231"/>
      <c r="H5386" s="231"/>
      <c r="I5386" s="231"/>
      <c r="J5386" s="231"/>
      <c r="K5386" s="231"/>
      <c r="L5386" s="231"/>
      <c r="M5386" s="231"/>
      <c r="N5386" s="231"/>
      <c r="O5386" s="231"/>
      <c r="P5386" s="231"/>
      <c r="Q5386" s="231"/>
      <c r="R5386" s="231"/>
      <c r="S5386" s="231"/>
      <c r="T5386" s="231"/>
    </row>
    <row r="5387">
      <c r="A5387" s="257" t="str">
        <v>128000383001933</v>
      </c>
      <c r="B5387" s="257" t="str">
        <v>128000383001</v>
      </c>
      <c r="C5387" s="257" t="str">
        <v>亚朵星球 深睡控温分区护脊床垫</v>
      </c>
      <c r="D5387" s="257"/>
      <c r="E5387" s="257"/>
      <c r="F5387" s="257" t="str">
        <v>白色,180cm,深睡系列,180*200*28cm</v>
      </c>
      <c r="G5387" s="231"/>
      <c r="H5387" s="231"/>
      <c r="I5387" s="231"/>
      <c r="J5387" s="231"/>
      <c r="K5387" s="231"/>
      <c r="L5387" s="231"/>
      <c r="M5387" s="231"/>
      <c r="N5387" s="231"/>
      <c r="O5387" s="231"/>
      <c r="P5387" s="231"/>
      <c r="Q5387" s="231"/>
      <c r="R5387" s="231"/>
      <c r="S5387" s="231"/>
      <c r="T5387" s="231"/>
    </row>
    <row r="5388">
      <c r="A5388" s="257" t="str">
        <v>128000383001944</v>
      </c>
      <c r="B5388" s="257" t="str">
        <v>128000383001</v>
      </c>
      <c r="C5388" s="257" t="str">
        <v>亚朵星球 深睡控温分区护脊床垫</v>
      </c>
      <c r="D5388" s="257"/>
      <c r="E5388" s="257"/>
      <c r="F5388" s="257" t="str">
        <v>120*200*28cm</v>
      </c>
      <c r="G5388" s="231"/>
      <c r="H5388" s="231"/>
      <c r="I5388" s="231"/>
      <c r="J5388" s="231"/>
      <c r="K5388" s="231"/>
      <c r="L5388" s="231"/>
      <c r="M5388" s="231"/>
      <c r="N5388" s="231"/>
      <c r="O5388" s="231"/>
      <c r="P5388" s="231"/>
      <c r="Q5388" s="231"/>
      <c r="R5388" s="231"/>
      <c r="S5388" s="231"/>
      <c r="T5388" s="231"/>
    </row>
    <row r="5389">
      <c r="A5389" s="257" t="str">
        <v>128000383001943</v>
      </c>
      <c r="B5389" s="257" t="str">
        <v>128000383001</v>
      </c>
      <c r="C5389" s="257" t="str">
        <v>亚朵星球 深睡控温分区护脊床垫</v>
      </c>
      <c r="D5389" s="257"/>
      <c r="E5389" s="257"/>
      <c r="F5389" s="257" t="str">
        <v>200*200*28cm</v>
      </c>
      <c r="G5389" s="231"/>
      <c r="H5389" s="231"/>
      <c r="I5389" s="231"/>
      <c r="J5389" s="231"/>
      <c r="K5389" s="231"/>
      <c r="L5389" s="231"/>
      <c r="M5389" s="231"/>
      <c r="N5389" s="231"/>
      <c r="O5389" s="231"/>
      <c r="P5389" s="231"/>
      <c r="Q5389" s="231"/>
      <c r="R5389" s="231"/>
      <c r="S5389" s="231"/>
      <c r="T5389" s="231"/>
    </row>
    <row r="5390">
      <c r="A5390" s="257" t="str">
        <v>1210200100277</v>
      </c>
      <c r="B5390" s="257" t="str">
        <v>12102001002</v>
      </c>
      <c r="C5390" s="257" t="str">
        <v>亚朵星球深睡控温被京东联名款物流箱</v>
      </c>
      <c r="D5390" s="257"/>
      <c r="E5390" s="257"/>
      <c r="F5390" s="257" t="str">
        <v>尺寸:26*26*49cm</v>
      </c>
      <c r="G5390" s="231"/>
      <c r="H5390" s="231"/>
      <c r="I5390" s="231"/>
      <c r="J5390" s="231"/>
      <c r="K5390" s="231"/>
      <c r="L5390" s="231"/>
      <c r="M5390" s="231"/>
      <c r="N5390" s="231"/>
      <c r="O5390" s="231"/>
      <c r="P5390" s="231"/>
      <c r="Q5390" s="231"/>
      <c r="R5390" s="231"/>
      <c r="S5390" s="231"/>
      <c r="T5390" s="231"/>
    </row>
    <row r="5391">
      <c r="A5391" s="257" t="str">
        <v>1680002370030018</v>
      </c>
      <c r="B5391" s="257" t="str">
        <v>168000237003001</v>
      </c>
      <c r="C5391" s="257" t="str">
        <v>MOMAX摩米士 MoVe铝合金折叠停车牌 CR7S</v>
      </c>
      <c r="D5391" s="257"/>
      <c r="E5391" s="257"/>
      <c r="F5391" s="257" t="str">
        <v>CR7S</v>
      </c>
      <c r="G5391" s="231"/>
      <c r="H5391" s="231"/>
      <c r="I5391" s="231"/>
      <c r="J5391" s="231"/>
      <c r="K5391" s="231"/>
      <c r="L5391" s="231"/>
      <c r="M5391" s="231"/>
      <c r="N5391" s="231"/>
      <c r="O5391" s="231"/>
      <c r="P5391" s="231"/>
      <c r="Q5391" s="231"/>
      <c r="R5391" s="231"/>
      <c r="S5391" s="231"/>
      <c r="T5391" s="231"/>
    </row>
    <row r="5392">
      <c r="A5392" s="257" t="str">
        <v>16800035700222</v>
      </c>
      <c r="B5392" s="257" t="str">
        <v>168000357002</v>
      </c>
      <c r="C5392" s="257" t="str">
        <v>MOMAX摩米士 PD快充充电器（双输出 20W ）白色 UM36CN</v>
      </c>
      <c r="D5392" s="257"/>
      <c r="E5392" s="257"/>
      <c r="F5392" s="257" t="str">
        <v>UM36CN</v>
      </c>
      <c r="G5392" s="231"/>
      <c r="H5392" s="231"/>
      <c r="I5392" s="231"/>
      <c r="J5392" s="231"/>
      <c r="K5392" s="231"/>
      <c r="L5392" s="231"/>
      <c r="M5392" s="231"/>
      <c r="N5392" s="231"/>
      <c r="O5392" s="231"/>
      <c r="P5392" s="231"/>
      <c r="Q5392" s="231"/>
      <c r="R5392" s="231"/>
      <c r="S5392" s="231"/>
      <c r="T5392" s="231"/>
    </row>
    <row r="5393">
      <c r="A5393" s="257" t="str">
        <v>16800031900215</v>
      </c>
      <c r="B5393" s="257" t="str">
        <v>168000319002</v>
      </c>
      <c r="C5393" s="257" t="str">
        <v>MOMAX摩米士 数码收纳包SR20D</v>
      </c>
      <c r="D5393" s="257"/>
      <c r="E5393" s="257"/>
      <c r="F5393" s="257" t="str">
        <v>SR20D</v>
      </c>
      <c r="G5393" s="231"/>
      <c r="H5393" s="231"/>
      <c r="I5393" s="231"/>
      <c r="J5393" s="231"/>
      <c r="K5393" s="231"/>
      <c r="L5393" s="231"/>
      <c r="M5393" s="231"/>
      <c r="N5393" s="231"/>
      <c r="O5393" s="231"/>
      <c r="P5393" s="231"/>
      <c r="Q5393" s="231"/>
      <c r="R5393" s="231"/>
      <c r="S5393" s="231"/>
      <c r="T5393" s="231"/>
    </row>
    <row r="5394">
      <c r="A5394" s="257" t="str">
        <v>1680002060010059</v>
      </c>
      <c r="B5394" s="257" t="str">
        <v>168000206001005</v>
      </c>
      <c r="C5394" s="257" t="str">
        <v>彩虹电热暖风干鞋机</v>
      </c>
      <c r="D5394" s="257"/>
      <c r="E5394" s="257"/>
      <c r="F5394" s="257" t="str">
        <v>白色</v>
      </c>
      <c r="G5394" s="231"/>
      <c r="H5394" s="231"/>
      <c r="I5394" s="231"/>
      <c r="J5394" s="231"/>
      <c r="K5394" s="231"/>
      <c r="L5394" s="231"/>
      <c r="M5394" s="231"/>
      <c r="N5394" s="231"/>
      <c r="O5394" s="231"/>
      <c r="P5394" s="231"/>
      <c r="Q5394" s="231"/>
      <c r="R5394" s="231"/>
      <c r="S5394" s="231"/>
      <c r="T5394" s="231"/>
    </row>
    <row r="5395">
      <c r="A5395" s="257" t="str">
        <v>168000305001158</v>
      </c>
      <c r="B5395" s="257" t="str">
        <v>168000305001</v>
      </c>
      <c r="C5395" s="257" t="str">
        <v>MISSION UV女冬季保暖毛线帽MU103</v>
      </c>
      <c r="D5395" s="257"/>
      <c r="E5395" s="257"/>
      <c r="F5395" s="257" t="str">
        <v>黑色</v>
      </c>
      <c r="G5395" s="231"/>
      <c r="H5395" s="231"/>
      <c r="I5395" s="231"/>
      <c r="J5395" s="231"/>
      <c r="K5395" s="231"/>
      <c r="L5395" s="231"/>
      <c r="M5395" s="231"/>
      <c r="N5395" s="231"/>
      <c r="O5395" s="231"/>
      <c r="P5395" s="231"/>
      <c r="Q5395" s="231"/>
      <c r="R5395" s="231"/>
      <c r="S5395" s="231"/>
      <c r="T5395" s="231"/>
    </row>
    <row r="5396">
      <c r="A5396" s="257" t="str">
        <v>16800030500198</v>
      </c>
      <c r="B5396" s="257" t="str">
        <v>168000305001</v>
      </c>
      <c r="C5396" s="257" t="str">
        <v>MISSION UV女冬季保暖毛线帽MU103</v>
      </c>
      <c r="D5396" s="257"/>
      <c r="E5396" s="257"/>
      <c r="F5396" s="257" t="str">
        <v>白色</v>
      </c>
      <c r="G5396" s="231"/>
      <c r="H5396" s="231"/>
      <c r="I5396" s="231"/>
      <c r="J5396" s="231"/>
      <c r="K5396" s="231"/>
      <c r="L5396" s="231"/>
      <c r="M5396" s="231"/>
      <c r="N5396" s="231"/>
      <c r="O5396" s="231"/>
      <c r="P5396" s="231"/>
      <c r="Q5396" s="231"/>
      <c r="R5396" s="231"/>
      <c r="S5396" s="231"/>
      <c r="T5396" s="231"/>
    </row>
    <row r="5397">
      <c r="A5397" s="257" t="str">
        <v>168000305001288</v>
      </c>
      <c r="B5397" s="257" t="str">
        <v>168000305001</v>
      </c>
      <c r="C5397" s="257" t="str">
        <v>MISSION UV女冬季保暖毛线帽MU103</v>
      </c>
      <c r="D5397" s="257"/>
      <c r="E5397" s="257"/>
      <c r="F5397" s="257" t="str">
        <v>卡其色</v>
      </c>
      <c r="G5397" s="231"/>
      <c r="H5397" s="231"/>
      <c r="I5397" s="231"/>
      <c r="J5397" s="231"/>
      <c r="K5397" s="231"/>
      <c r="L5397" s="231"/>
      <c r="M5397" s="231"/>
      <c r="N5397" s="231"/>
      <c r="O5397" s="231"/>
      <c r="P5397" s="231"/>
      <c r="Q5397" s="231"/>
      <c r="R5397" s="231"/>
      <c r="S5397" s="231"/>
      <c r="T5397" s="231"/>
    </row>
    <row r="5398">
      <c r="A5398" s="257" t="str">
        <v>1680003050023828</v>
      </c>
      <c r="B5398" s="257" t="str">
        <v>168000305002</v>
      </c>
      <c r="C5398" s="257" t="str">
        <v>MISSION UV男冬季保暖毛线帽MU104</v>
      </c>
      <c r="D5398" s="257"/>
      <c r="E5398" s="257"/>
      <c r="F5398" s="257" t="str">
        <v>灰驼色</v>
      </c>
      <c r="G5398" s="231"/>
      <c r="H5398" s="231"/>
      <c r="I5398" s="231"/>
      <c r="J5398" s="231"/>
      <c r="K5398" s="231"/>
      <c r="L5398" s="231"/>
      <c r="M5398" s="231"/>
      <c r="N5398" s="231"/>
      <c r="O5398" s="231"/>
      <c r="P5398" s="231"/>
      <c r="Q5398" s="231"/>
      <c r="R5398" s="231"/>
      <c r="S5398" s="231"/>
      <c r="T5398" s="231"/>
    </row>
    <row r="5399">
      <c r="A5399" s="257" t="str">
        <v>1680003050023838</v>
      </c>
      <c r="B5399" s="257" t="str">
        <v>168000305002</v>
      </c>
      <c r="C5399" s="257" t="str">
        <v>MISSION UV男冬季保暖毛线帽MU104</v>
      </c>
      <c r="D5399" s="257"/>
      <c r="E5399" s="257"/>
      <c r="F5399" s="257" t="str">
        <v>浅灰色</v>
      </c>
      <c r="G5399" s="231"/>
      <c r="H5399" s="231"/>
      <c r="I5399" s="231"/>
      <c r="J5399" s="231"/>
      <c r="K5399" s="231"/>
      <c r="L5399" s="231"/>
      <c r="M5399" s="231"/>
      <c r="N5399" s="231"/>
      <c r="O5399" s="231"/>
      <c r="P5399" s="231"/>
      <c r="Q5399" s="231"/>
      <c r="R5399" s="231"/>
      <c r="S5399" s="231"/>
      <c r="T5399" s="231"/>
    </row>
    <row r="5400">
      <c r="A5400" s="257" t="str">
        <v>1680003050023848</v>
      </c>
      <c r="B5400" s="257" t="str">
        <v>168000305002</v>
      </c>
      <c r="C5400" s="257" t="str">
        <v>MISSION UV男冬季保暖毛线帽MU104</v>
      </c>
      <c r="D5400" s="257"/>
      <c r="E5400" s="257"/>
      <c r="F5400" s="257" t="str">
        <v>深灰色</v>
      </c>
      <c r="G5400" s="231"/>
      <c r="H5400" s="231"/>
      <c r="I5400" s="231"/>
      <c r="J5400" s="231"/>
      <c r="K5400" s="231"/>
      <c r="L5400" s="231"/>
      <c r="M5400" s="231"/>
      <c r="N5400" s="231"/>
      <c r="O5400" s="231"/>
      <c r="P5400" s="231"/>
      <c r="Q5400" s="231"/>
      <c r="R5400" s="231"/>
      <c r="S5400" s="231"/>
      <c r="T5400" s="231"/>
    </row>
    <row r="5401">
      <c r="A5401" s="257" t="str">
        <v>1680002160010019</v>
      </c>
      <c r="B5401" s="257" t="str">
        <v>168000216001001</v>
      </c>
      <c r="C5401" s="257" t="str">
        <v>惠寻 可撕式粘毛器 粘尘滚筒除毛器1手柄+5卷纸30撕卷</v>
      </c>
      <c r="D5401" s="257"/>
      <c r="E5401" s="257"/>
      <c r="F5401" s="257" t="str">
        <v>——</v>
      </c>
      <c r="G5401" s="231"/>
      <c r="H5401" s="231"/>
      <c r="I5401" s="231"/>
      <c r="J5401" s="231"/>
      <c r="K5401" s="231"/>
      <c r="L5401" s="231"/>
      <c r="M5401" s="231"/>
      <c r="N5401" s="231"/>
      <c r="O5401" s="231"/>
      <c r="P5401" s="231"/>
      <c r="Q5401" s="231"/>
      <c r="R5401" s="231"/>
      <c r="S5401" s="231"/>
      <c r="T5401" s="231"/>
    </row>
    <row r="5402">
      <c r="A5402" s="257" t="str">
        <v>168000305003158</v>
      </c>
      <c r="B5402" s="257" t="str">
        <v>168000305003</v>
      </c>
      <c r="C5402" s="257" t="str">
        <v>MISSION UV 保暖毛线手套男女通用</v>
      </c>
      <c r="D5402" s="257"/>
      <c r="E5402" s="257"/>
      <c r="F5402" s="257" t="str">
        <v>MUS065</v>
      </c>
      <c r="G5402" s="231"/>
      <c r="H5402" s="231"/>
      <c r="I5402" s="231"/>
      <c r="J5402" s="231"/>
      <c r="K5402" s="231"/>
      <c r="L5402" s="231"/>
      <c r="M5402" s="231"/>
      <c r="N5402" s="231"/>
      <c r="O5402" s="231"/>
      <c r="P5402" s="231"/>
      <c r="Q5402" s="231"/>
      <c r="R5402" s="231"/>
      <c r="S5402" s="231"/>
      <c r="T5402" s="231"/>
    </row>
    <row r="5403">
      <c r="A5403" s="257" t="str">
        <v>168000206001006286</v>
      </c>
      <c r="B5403" s="257" t="str">
        <v>168000206001006</v>
      </c>
      <c r="C5403" s="257" t="str">
        <v>彩虹敦煌联名款暖风机1726</v>
      </c>
      <c r="D5403" s="257"/>
      <c r="E5403" s="257"/>
      <c r="F5403" s="257" t="str">
        <v>1726</v>
      </c>
      <c r="G5403" s="231"/>
      <c r="H5403" s="231"/>
      <c r="I5403" s="231"/>
      <c r="J5403" s="231"/>
      <c r="K5403" s="231"/>
      <c r="L5403" s="231"/>
      <c r="M5403" s="231"/>
      <c r="N5403" s="231"/>
      <c r="O5403" s="231"/>
      <c r="P5403" s="231"/>
      <c r="Q5403" s="231"/>
      <c r="R5403" s="231"/>
      <c r="S5403" s="231"/>
      <c r="T5403" s="231"/>
    </row>
    <row r="5404">
      <c r="A5404" s="257" t="str">
        <v>16800029200914</v>
      </c>
      <c r="B5404" s="257" t="str">
        <v>168000292009</v>
      </c>
      <c r="C5404" s="257" t="str">
        <v>沃品暖手宝（紫色）WH08</v>
      </c>
      <c r="D5404" s="257"/>
      <c r="E5404" s="257"/>
      <c r="F5404" s="257" t="str">
        <v>WH08</v>
      </c>
      <c r="G5404" s="231"/>
      <c r="H5404" s="231"/>
      <c r="I5404" s="231"/>
      <c r="J5404" s="231"/>
      <c r="K5404" s="231"/>
      <c r="L5404" s="231"/>
      <c r="M5404" s="231"/>
      <c r="N5404" s="231"/>
      <c r="O5404" s="231"/>
      <c r="P5404" s="231"/>
      <c r="Q5404" s="231"/>
      <c r="R5404" s="231"/>
      <c r="S5404" s="231"/>
      <c r="T5404" s="231"/>
    </row>
    <row r="5405">
      <c r="A5405" s="257" t="str">
        <v>168000212001001286</v>
      </c>
      <c r="B5405" s="257" t="str">
        <v>168000212001001</v>
      </c>
      <c r="C5405" s="257" t="str">
        <v>沃品猫咪暖杯垫TC01</v>
      </c>
      <c r="D5405" s="257"/>
      <c r="E5405" s="257"/>
      <c r="F5405" s="257" t="str">
        <v>TC01</v>
      </c>
      <c r="G5405" s="231"/>
      <c r="H5405" s="231"/>
      <c r="I5405" s="231"/>
      <c r="J5405" s="231"/>
      <c r="K5405" s="231"/>
      <c r="L5405" s="231"/>
      <c r="M5405" s="231"/>
      <c r="N5405" s="231"/>
      <c r="O5405" s="231"/>
      <c r="P5405" s="231"/>
      <c r="Q5405" s="231"/>
      <c r="R5405" s="231"/>
      <c r="S5405" s="231"/>
      <c r="T5405" s="231"/>
    </row>
    <row r="5406">
      <c r="A5406" s="257" t="str">
        <v>16800030500468</v>
      </c>
      <c r="B5406" s="257" t="str">
        <v>168000305004</v>
      </c>
      <c r="C5406" s="257" t="str">
        <v>飞乐思智能发热围巾经典款</v>
      </c>
      <c r="D5406" s="257"/>
      <c r="E5406" s="257"/>
      <c r="F5406" s="257" t="str">
        <v>_</v>
      </c>
      <c r="G5406" s="231"/>
      <c r="H5406" s="231"/>
      <c r="I5406" s="231"/>
      <c r="J5406" s="231"/>
      <c r="K5406" s="231"/>
      <c r="L5406" s="231"/>
      <c r="M5406" s="231"/>
      <c r="N5406" s="231"/>
      <c r="O5406" s="231"/>
      <c r="P5406" s="231"/>
      <c r="Q5406" s="231"/>
      <c r="R5406" s="231"/>
      <c r="S5406" s="231"/>
      <c r="T5406" s="231"/>
    </row>
    <row r="5407">
      <c r="A5407" s="257" t="str">
        <v>168000305005158</v>
      </c>
      <c r="B5407" s="257" t="str">
        <v>168000305005</v>
      </c>
      <c r="C5407" s="257" t="str">
        <v>飞乐思智能发热围巾千鸟格</v>
      </c>
      <c r="D5407" s="257"/>
      <c r="E5407" s="257"/>
      <c r="F5407" s="257" t="str">
        <v>_</v>
      </c>
      <c r="G5407" s="231"/>
      <c r="H5407" s="231"/>
      <c r="I5407" s="231"/>
      <c r="J5407" s="231"/>
      <c r="K5407" s="231"/>
      <c r="L5407" s="231"/>
      <c r="M5407" s="231"/>
      <c r="N5407" s="231"/>
      <c r="O5407" s="231"/>
      <c r="P5407" s="231"/>
      <c r="Q5407" s="231"/>
      <c r="R5407" s="231"/>
      <c r="S5407" s="231"/>
      <c r="T5407" s="231"/>
    </row>
    <row r="5408">
      <c r="A5408" s="257" t="str">
        <v>1680002060020029</v>
      </c>
      <c r="B5408" s="257" t="str">
        <v>168000206002002</v>
      </c>
      <c r="C5408" s="257" t="str">
        <v>沃品熊宝宝加湿器HM08</v>
      </c>
      <c r="D5408" s="257"/>
      <c r="E5408" s="257"/>
      <c r="F5408" s="257" t="str">
        <v>HM08</v>
      </c>
      <c r="G5408" s="231"/>
      <c r="H5408" s="231"/>
      <c r="I5408" s="231"/>
      <c r="J5408" s="231"/>
      <c r="K5408" s="231"/>
      <c r="L5408" s="231"/>
      <c r="M5408" s="231"/>
      <c r="N5408" s="231"/>
      <c r="O5408" s="231"/>
      <c r="P5408" s="231"/>
      <c r="Q5408" s="231"/>
      <c r="R5408" s="231"/>
      <c r="S5408" s="231"/>
      <c r="T5408" s="231"/>
    </row>
    <row r="5409">
      <c r="A5409" s="257" t="str">
        <v>16800030500628</v>
      </c>
      <c r="B5409" s="257" t="str">
        <v>168000305006</v>
      </c>
      <c r="C5409" s="257" t="str">
        <v>飞乐思智能发热围巾儿童萌爪款</v>
      </c>
      <c r="D5409" s="257"/>
      <c r="E5409" s="257"/>
      <c r="F5409" s="257" t="str">
        <v>_</v>
      </c>
      <c r="G5409" s="231"/>
      <c r="H5409" s="231"/>
      <c r="I5409" s="231"/>
      <c r="J5409" s="231"/>
      <c r="K5409" s="231"/>
      <c r="L5409" s="231"/>
      <c r="M5409" s="231"/>
      <c r="N5409" s="231"/>
      <c r="O5409" s="231"/>
      <c r="P5409" s="231"/>
      <c r="Q5409" s="231"/>
      <c r="R5409" s="231"/>
      <c r="S5409" s="231"/>
      <c r="T5409" s="231"/>
    </row>
    <row r="5410">
      <c r="A5410" s="257" t="str">
        <v>1680002930013</v>
      </c>
      <c r="B5410" s="257" t="str">
        <v>168000293001</v>
      </c>
      <c r="C5410" s="257" t="str">
        <v>飞乐思无线小熨斗</v>
      </c>
      <c r="D5410" s="257"/>
      <c r="E5410" s="257"/>
      <c r="F5410" s="257" t="str">
        <v>P3-Lite</v>
      </c>
      <c r="G5410" s="231"/>
      <c r="H5410" s="231"/>
      <c r="I5410" s="231"/>
      <c r="J5410" s="231"/>
      <c r="K5410" s="231"/>
      <c r="L5410" s="231"/>
      <c r="M5410" s="231"/>
      <c r="N5410" s="231"/>
      <c r="O5410" s="231"/>
      <c r="P5410" s="231"/>
      <c r="Q5410" s="231"/>
      <c r="R5410" s="231"/>
      <c r="S5410" s="231"/>
      <c r="T5410" s="231"/>
    </row>
    <row r="5411">
      <c r="A5411" s="257" t="str">
        <v>168000307001387</v>
      </c>
      <c r="B5411" s="257" t="str">
        <v>168000307001</v>
      </c>
      <c r="C5411" s="257" t="str">
        <v>彩虹热敷眼罩（12个独立装）T7104</v>
      </c>
      <c r="D5411" s="257"/>
      <c r="E5411" s="257"/>
      <c r="F5411" s="257" t="str">
        <v>T7104</v>
      </c>
      <c r="G5411" s="231"/>
      <c r="H5411" s="231"/>
      <c r="I5411" s="231"/>
      <c r="J5411" s="231"/>
      <c r="K5411" s="231"/>
      <c r="L5411" s="231"/>
      <c r="M5411" s="231"/>
      <c r="N5411" s="231"/>
      <c r="O5411" s="231"/>
      <c r="P5411" s="231"/>
      <c r="Q5411" s="231"/>
      <c r="R5411" s="231"/>
      <c r="S5411" s="231"/>
      <c r="T5411" s="231"/>
    </row>
    <row r="5412">
      <c r="A5412" s="257" t="str">
        <v>1680002860075</v>
      </c>
      <c r="B5412" s="257" t="str">
        <v>168000286007</v>
      </c>
      <c r="C5412" s="257" t="str">
        <v>小熊（Bear）电热水壶ZDH-Q15E1</v>
      </c>
      <c r="D5412" s="257"/>
      <c r="E5412" s="257"/>
      <c r="F5412" s="257" t="str">
        <v>默认规格:绿色</v>
      </c>
      <c r="G5412" s="231"/>
      <c r="H5412" s="231"/>
      <c r="I5412" s="231"/>
      <c r="J5412" s="231"/>
      <c r="K5412" s="231"/>
      <c r="L5412" s="231"/>
      <c r="M5412" s="231"/>
      <c r="N5412" s="231"/>
      <c r="O5412" s="231"/>
      <c r="P5412" s="231"/>
      <c r="Q5412" s="231"/>
      <c r="R5412" s="231"/>
      <c r="S5412" s="231"/>
      <c r="T5412" s="231"/>
    </row>
    <row r="5413">
      <c r="A5413" s="257" t="str">
        <v>16800027200122</v>
      </c>
      <c r="B5413" s="257" t="str">
        <v>168000272001</v>
      </c>
      <c r="C5413" s="257" t="str">
        <v>ACECOOL粒子重塑 猫咪筋膜枪</v>
      </c>
      <c r="D5413" s="257"/>
      <c r="E5413" s="257"/>
      <c r="F5413" s="257" t="str">
        <v>默认</v>
      </c>
      <c r="G5413" s="231"/>
      <c r="H5413" s="231"/>
      <c r="I5413" s="231"/>
      <c r="J5413" s="231"/>
      <c r="K5413" s="231"/>
      <c r="L5413" s="231"/>
      <c r="M5413" s="231"/>
      <c r="N5413" s="231"/>
      <c r="O5413" s="231"/>
      <c r="P5413" s="231"/>
      <c r="Q5413" s="231"/>
      <c r="R5413" s="231"/>
      <c r="S5413" s="231"/>
      <c r="T5413" s="231"/>
    </row>
    <row r="5414">
      <c r="A5414" s="257" t="str">
        <v>138000381011136</v>
      </c>
      <c r="B5414" s="257" t="str">
        <v>138000381011</v>
      </c>
      <c r="C5414" s="257" t="str">
        <v>萨和 向野而生小样背卡</v>
      </c>
      <c r="D5414" s="257"/>
      <c r="E5414" s="257"/>
      <c r="F5414" s="257" t="str">
        <v>默认</v>
      </c>
      <c r="G5414" s="231"/>
      <c r="H5414" s="231"/>
      <c r="I5414" s="231"/>
      <c r="J5414" s="231"/>
      <c r="K5414" s="231"/>
      <c r="L5414" s="231"/>
      <c r="M5414" s="231"/>
      <c r="N5414" s="231"/>
      <c r="O5414" s="231"/>
      <c r="P5414" s="231"/>
      <c r="Q5414" s="231"/>
      <c r="R5414" s="231"/>
      <c r="S5414" s="231"/>
      <c r="T5414" s="231"/>
    </row>
    <row r="5415">
      <c r="A5415" s="257" t="str">
        <v>1310200100578</v>
      </c>
      <c r="B5415" s="257" t="str">
        <v>13102001005</v>
      </c>
      <c r="C5415" s="257" t="str">
        <v>萨和 向野而生藤条香氛礼盒</v>
      </c>
      <c r="D5415" s="257"/>
      <c r="E5415" s="257"/>
      <c r="F5415" s="257" t="str">
        <v>绿色</v>
      </c>
      <c r="G5415" s="231"/>
      <c r="H5415" s="231"/>
      <c r="I5415" s="231"/>
      <c r="J5415" s="231"/>
      <c r="K5415" s="231"/>
      <c r="L5415" s="231"/>
      <c r="M5415" s="231"/>
      <c r="N5415" s="231"/>
      <c r="O5415" s="231"/>
      <c r="P5415" s="231"/>
      <c r="Q5415" s="231"/>
      <c r="R5415" s="231"/>
      <c r="S5415" s="231"/>
      <c r="T5415" s="231"/>
    </row>
    <row r="5416">
      <c r="A5416" s="257" t="str">
        <v>1680001830100100522</v>
      </c>
      <c r="B5416" s="257" t="str">
        <v>16800018301001005</v>
      </c>
      <c r="C5416" s="257" t="str">
        <v>沃莱（ICOMON）智能跳绳华为智选S2竞技款</v>
      </c>
      <c r="D5416" s="257"/>
      <c r="E5416" s="257"/>
      <c r="F5416" s="257" t="str">
        <v>默认</v>
      </c>
      <c r="G5416" s="231"/>
      <c r="H5416" s="231"/>
      <c r="I5416" s="231"/>
      <c r="J5416" s="231"/>
      <c r="K5416" s="231"/>
      <c r="L5416" s="231"/>
      <c r="M5416" s="231"/>
      <c r="N5416" s="231"/>
      <c r="O5416" s="231"/>
      <c r="P5416" s="231"/>
      <c r="Q5416" s="231"/>
      <c r="R5416" s="231"/>
      <c r="S5416" s="231"/>
      <c r="T5416" s="231"/>
    </row>
    <row r="5417">
      <c r="A5417" s="257" t="str">
        <v>1680001840100500721</v>
      </c>
      <c r="B5417" s="257" t="str">
        <v>16800018401005007</v>
      </c>
      <c r="C5417" s="257" t="str">
        <v>汉乐美途 户外帐篷双人</v>
      </c>
      <c r="D5417" s="257"/>
      <c r="E5417" s="257"/>
      <c r="F5417" s="257" t="str">
        <v>橙色</v>
      </c>
      <c r="G5417" s="231"/>
      <c r="H5417" s="231"/>
      <c r="I5417" s="231"/>
      <c r="J5417" s="231"/>
      <c r="K5417" s="231"/>
      <c r="L5417" s="231"/>
      <c r="M5417" s="231"/>
      <c r="N5417" s="231"/>
      <c r="O5417" s="231"/>
      <c r="P5417" s="231"/>
      <c r="Q5417" s="231"/>
      <c r="R5417" s="231"/>
      <c r="S5417" s="231"/>
      <c r="T5417" s="231"/>
    </row>
    <row r="5418">
      <c r="A5418" s="257" t="str">
        <v>16800036300115</v>
      </c>
      <c r="B5418" s="257" t="str">
        <v>168000363001</v>
      </c>
      <c r="C5418" s="257" t="str">
        <v>Sanag塞那便携式蓝牙音响户外低音炮收音机</v>
      </c>
      <c r="D5418" s="257"/>
      <c r="E5418" s="257"/>
      <c r="F5418" s="257" t="str">
        <v>黑色</v>
      </c>
      <c r="G5418" s="231"/>
      <c r="H5418" s="231"/>
      <c r="I5418" s="231"/>
      <c r="J5418" s="231"/>
      <c r="K5418" s="231"/>
      <c r="L5418" s="231"/>
      <c r="M5418" s="231"/>
      <c r="N5418" s="231"/>
      <c r="O5418" s="231"/>
      <c r="P5418" s="231"/>
      <c r="Q5418" s="231"/>
      <c r="R5418" s="231"/>
      <c r="S5418" s="231"/>
      <c r="T5418" s="231"/>
    </row>
    <row r="5419">
      <c r="A5419" s="257" t="str">
        <v>1680003630016</v>
      </c>
      <c r="B5419" s="257" t="str">
        <v>168000363001</v>
      </c>
      <c r="C5419" s="257" t="str">
        <v>Sanag塞那便携式蓝牙音响户外低音炮收音机</v>
      </c>
      <c r="D5419" s="257"/>
      <c r="E5419" s="257"/>
      <c r="F5419" s="257" t="str">
        <v>蓝色</v>
      </c>
      <c r="G5419" s="231"/>
      <c r="H5419" s="231"/>
      <c r="I5419" s="231"/>
      <c r="J5419" s="231"/>
      <c r="K5419" s="231"/>
      <c r="L5419" s="231"/>
      <c r="M5419" s="231"/>
      <c r="N5419" s="231"/>
      <c r="O5419" s="231"/>
      <c r="P5419" s="231"/>
      <c r="Q5419" s="231"/>
      <c r="R5419" s="231"/>
      <c r="S5419" s="231"/>
      <c r="T5419" s="231"/>
    </row>
    <row r="5420">
      <c r="A5420" s="257" t="str">
        <v>16800019900202722</v>
      </c>
      <c r="B5420" s="257" t="str">
        <v>168000199002027</v>
      </c>
      <c r="C5420" s="257" t="str">
        <v>凯伦诗（CLORIS） 足浴盆</v>
      </c>
      <c r="D5420" s="257"/>
      <c r="E5420" s="257"/>
      <c r="F5420" s="257" t="str">
        <v>默认</v>
      </c>
      <c r="G5420" s="231"/>
      <c r="H5420" s="231"/>
      <c r="I5420" s="231"/>
      <c r="J5420" s="231"/>
      <c r="K5420" s="231"/>
      <c r="L5420" s="231"/>
      <c r="M5420" s="231"/>
      <c r="N5420" s="231"/>
      <c r="O5420" s="231"/>
      <c r="P5420" s="231"/>
      <c r="Q5420" s="231"/>
      <c r="R5420" s="231"/>
      <c r="S5420" s="231"/>
      <c r="T5420" s="231"/>
    </row>
    <row r="5421">
      <c r="A5421" s="257" t="str">
        <v>1680002700151</v>
      </c>
      <c r="B5421" s="257" t="str">
        <v>168000270015</v>
      </c>
      <c r="C5421" s="257" t="str">
        <v>攀高(PANGAO)颈椎按摩器</v>
      </c>
      <c r="D5421" s="257"/>
      <c r="E5421" s="257"/>
      <c r="F5421" s="257" t="str">
        <v>默认</v>
      </c>
      <c r="G5421" s="231"/>
      <c r="H5421" s="231"/>
      <c r="I5421" s="231"/>
      <c r="J5421" s="231"/>
      <c r="K5421" s="231"/>
      <c r="L5421" s="231"/>
      <c r="M5421" s="231"/>
      <c r="N5421" s="231"/>
      <c r="O5421" s="231"/>
      <c r="P5421" s="231"/>
      <c r="Q5421" s="231"/>
      <c r="R5421" s="231"/>
      <c r="S5421" s="231"/>
      <c r="T5421" s="231"/>
    </row>
    <row r="5422">
      <c r="A5422" s="257" t="str">
        <v>16800033500615</v>
      </c>
      <c r="B5422" s="257" t="str">
        <v>168000335006</v>
      </c>
      <c r="C5422" s="257" t="str">
        <v>拓蓝TULN 杜邦纸双肩包 黑色</v>
      </c>
      <c r="D5422" s="257"/>
      <c r="E5422" s="257"/>
      <c r="F5422" s="257" t="str">
        <v>黑色</v>
      </c>
      <c r="G5422" s="231"/>
      <c r="H5422" s="231"/>
      <c r="I5422" s="231"/>
      <c r="J5422" s="231"/>
      <c r="K5422" s="231"/>
      <c r="L5422" s="231"/>
      <c r="M5422" s="231"/>
      <c r="N5422" s="231"/>
      <c r="O5422" s="231"/>
      <c r="P5422" s="231"/>
      <c r="Q5422" s="231"/>
      <c r="R5422" s="231"/>
      <c r="S5422" s="231"/>
      <c r="T5422" s="231"/>
    </row>
    <row r="5423">
      <c r="A5423" s="257" t="str">
        <v>1680003730011</v>
      </c>
      <c r="B5423" s="257" t="str">
        <v>168000373001</v>
      </c>
      <c r="C5423" s="257" t="str">
        <v>惠润柔净洗发露小瓶装(鲜花芳香)220ml</v>
      </c>
      <c r="D5423" s="257"/>
      <c r="E5423" s="257"/>
      <c r="F5423" s="257" t="str">
        <v>220ml</v>
      </c>
      <c r="G5423" s="231"/>
      <c r="H5423" s="231"/>
      <c r="I5423" s="231"/>
      <c r="J5423" s="231"/>
      <c r="K5423" s="231"/>
      <c r="L5423" s="231"/>
      <c r="M5423" s="231"/>
      <c r="N5423" s="231"/>
      <c r="O5423" s="231"/>
      <c r="P5423" s="231"/>
      <c r="Q5423" s="231"/>
      <c r="R5423" s="231"/>
      <c r="S5423" s="231"/>
      <c r="T5423" s="231"/>
    </row>
    <row r="5424">
      <c r="A5424" s="257" t="str">
        <v>1680002820011</v>
      </c>
      <c r="B5424" s="257" t="str">
        <v>168000282001</v>
      </c>
      <c r="C5424" s="257" t="str">
        <v>惠润柔净护发素小瓶装(鲜花芳香) 220ml</v>
      </c>
      <c r="D5424" s="257"/>
      <c r="E5424" s="257"/>
      <c r="F5424" s="257" t="str">
        <v>220ml</v>
      </c>
      <c r="G5424" s="231"/>
      <c r="H5424" s="231"/>
      <c r="I5424" s="231"/>
      <c r="J5424" s="231"/>
      <c r="K5424" s="231"/>
      <c r="L5424" s="231"/>
      <c r="M5424" s="231"/>
      <c r="N5424" s="231"/>
      <c r="O5424" s="231"/>
      <c r="P5424" s="231"/>
      <c r="Q5424" s="231"/>
      <c r="R5424" s="231"/>
      <c r="S5424" s="231"/>
      <c r="T5424" s="231"/>
    </row>
    <row r="5425">
      <c r="A5425" s="257" t="str">
        <v>16800028100322</v>
      </c>
      <c r="B5425" s="257" t="str">
        <v>168000281003</v>
      </c>
      <c r="C5425" s="257" t="str">
        <v>可悠然美肌沐浴露（恬静清香）550ml</v>
      </c>
      <c r="D5425" s="257"/>
      <c r="E5425" s="257"/>
      <c r="F5425" s="257" t="str">
        <v>550ml</v>
      </c>
      <c r="G5425" s="231"/>
      <c r="H5425" s="231"/>
      <c r="I5425" s="231"/>
      <c r="J5425" s="231"/>
      <c r="K5425" s="231"/>
      <c r="L5425" s="231"/>
      <c r="M5425" s="231"/>
      <c r="N5425" s="231"/>
      <c r="O5425" s="231"/>
      <c r="P5425" s="231"/>
      <c r="Q5425" s="231"/>
      <c r="R5425" s="231"/>
      <c r="S5425" s="231"/>
      <c r="T5425" s="231"/>
    </row>
    <row r="5426">
      <c r="A5426" s="257" t="str">
        <v>1680002840031</v>
      </c>
      <c r="B5426" s="257" t="str">
        <v>168000284003</v>
      </c>
      <c r="C5426" s="257" t="str">
        <v>施华蔻多效修护19洗发露400ml</v>
      </c>
      <c r="D5426" s="257"/>
      <c r="E5426" s="257"/>
      <c r="F5426" s="257" t="str">
        <v>400ml</v>
      </c>
      <c r="G5426" s="231"/>
      <c r="H5426" s="231"/>
      <c r="I5426" s="231"/>
      <c r="J5426" s="231"/>
      <c r="K5426" s="231"/>
      <c r="L5426" s="231"/>
      <c r="M5426" s="231"/>
      <c r="N5426" s="231"/>
      <c r="O5426" s="231"/>
      <c r="P5426" s="231"/>
      <c r="Q5426" s="231"/>
      <c r="R5426" s="231"/>
      <c r="S5426" s="231"/>
      <c r="T5426" s="231"/>
    </row>
    <row r="5427">
      <c r="A5427" s="257" t="str">
        <v>1680002820021</v>
      </c>
      <c r="B5427" s="257" t="str">
        <v>168000282002</v>
      </c>
      <c r="C5427" s="257" t="str">
        <v>施华蔻多效修护19润发乳400ml</v>
      </c>
      <c r="D5427" s="257"/>
      <c r="E5427" s="257"/>
      <c r="F5427" s="257" t="str">
        <v>400ml</v>
      </c>
      <c r="G5427" s="231"/>
      <c r="H5427" s="231"/>
      <c r="I5427" s="231"/>
      <c r="J5427" s="231"/>
      <c r="K5427" s="231"/>
      <c r="L5427" s="231"/>
      <c r="M5427" s="231"/>
      <c r="N5427" s="231"/>
      <c r="O5427" s="231"/>
      <c r="P5427" s="231"/>
      <c r="Q5427" s="231"/>
      <c r="R5427" s="231"/>
      <c r="S5427" s="231"/>
      <c r="T5427" s="231"/>
    </row>
    <row r="5428">
      <c r="A5428" s="257" t="str">
        <v>16800028100422</v>
      </c>
      <c r="B5428" s="257" t="str">
        <v>168000281004</v>
      </c>
      <c r="C5428" s="257" t="str">
        <v>欧舒丹乳木果经典护手霜30ml</v>
      </c>
      <c r="D5428" s="257"/>
      <c r="E5428" s="257"/>
      <c r="F5428" s="257" t="str">
        <v>30ml</v>
      </c>
      <c r="G5428" s="231"/>
      <c r="H5428" s="231"/>
      <c r="I5428" s="231"/>
      <c r="J5428" s="231"/>
      <c r="K5428" s="231"/>
      <c r="L5428" s="231"/>
      <c r="M5428" s="231"/>
      <c r="N5428" s="231"/>
      <c r="O5428" s="231"/>
      <c r="P5428" s="231"/>
      <c r="Q5428" s="231"/>
      <c r="R5428" s="231"/>
      <c r="S5428" s="231"/>
      <c r="T5428" s="231"/>
    </row>
    <row r="5429">
      <c r="A5429" s="257" t="str">
        <v>16800032300122</v>
      </c>
      <c r="B5429" s="257" t="str">
        <v>168000323001</v>
      </c>
      <c r="C5429" s="257" t="str">
        <v>ALIZ柠茶碗盘喷喷瓶360ml</v>
      </c>
      <c r="D5429" s="257"/>
      <c r="E5429" s="257"/>
      <c r="F5429" s="257" t="str">
        <v>360ml</v>
      </c>
      <c r="G5429" s="231"/>
      <c r="H5429" s="231"/>
      <c r="I5429" s="231"/>
      <c r="J5429" s="231"/>
      <c r="K5429" s="231"/>
      <c r="L5429" s="231"/>
      <c r="M5429" s="231"/>
      <c r="N5429" s="231"/>
      <c r="O5429" s="231"/>
      <c r="P5429" s="231"/>
      <c r="Q5429" s="231"/>
      <c r="R5429" s="231"/>
      <c r="S5429" s="231"/>
      <c r="T5429" s="231"/>
    </row>
    <row r="5430">
      <c r="A5430" s="257" t="str">
        <v>16800032300222</v>
      </c>
      <c r="B5430" s="257" t="str">
        <v>168000323002</v>
      </c>
      <c r="C5430" s="257" t="str">
        <v>ALIZ冷杉地板喷喷瓶360ml</v>
      </c>
      <c r="D5430" s="257"/>
      <c r="E5430" s="257"/>
      <c r="F5430" s="257" t="str">
        <v>360ml</v>
      </c>
      <c r="G5430" s="231"/>
      <c r="H5430" s="231"/>
      <c r="I5430" s="231"/>
      <c r="J5430" s="231"/>
      <c r="K5430" s="231"/>
      <c r="L5430" s="231"/>
      <c r="M5430" s="231"/>
      <c r="N5430" s="231"/>
      <c r="O5430" s="231"/>
      <c r="P5430" s="231"/>
      <c r="Q5430" s="231"/>
      <c r="R5430" s="231"/>
      <c r="S5430" s="231"/>
      <c r="T5430" s="231"/>
    </row>
    <row r="5431">
      <c r="A5431" s="257" t="str">
        <v>16800032300322</v>
      </c>
      <c r="B5431" s="257" t="str">
        <v>168000323003</v>
      </c>
      <c r="C5431" s="257" t="str">
        <v>ALIZ雪松防护喷喷瓶360ml</v>
      </c>
      <c r="D5431" s="257"/>
      <c r="E5431" s="257"/>
      <c r="F5431" s="257" t="str">
        <v>360ml</v>
      </c>
      <c r="G5431" s="231"/>
      <c r="H5431" s="231"/>
      <c r="I5431" s="231"/>
      <c r="J5431" s="231"/>
      <c r="K5431" s="231"/>
      <c r="L5431" s="231"/>
      <c r="M5431" s="231"/>
      <c r="N5431" s="231"/>
      <c r="O5431" s="231"/>
      <c r="P5431" s="231"/>
      <c r="Q5431" s="231"/>
      <c r="R5431" s="231"/>
      <c r="S5431" s="231"/>
      <c r="T5431" s="231"/>
    </row>
    <row r="5432">
      <c r="A5432" s="257" t="str">
        <v>118000337002133</v>
      </c>
      <c r="B5432" s="257" t="str">
        <v>118000337002</v>
      </c>
      <c r="C5432" s="257" t="str">
        <v>Z2GO&amp;CO. 拉杆箱报废原材料</v>
      </c>
      <c r="D5432" s="257"/>
      <c r="E5432" s="257"/>
      <c r="F5432" s="257" t="str">
        <v>白蓝调-PC、铝框-24寸</v>
      </c>
      <c r="G5432" s="231"/>
      <c r="H5432" s="231"/>
      <c r="I5432" s="231"/>
      <c r="J5432" s="231"/>
      <c r="K5432" s="231"/>
      <c r="L5432" s="231"/>
      <c r="M5432" s="231"/>
      <c r="N5432" s="231"/>
      <c r="O5432" s="231"/>
      <c r="P5432" s="231"/>
      <c r="Q5432" s="231"/>
      <c r="R5432" s="231"/>
      <c r="S5432" s="231"/>
      <c r="T5432" s="231"/>
    </row>
    <row r="5433">
      <c r="A5433" s="257" t="str">
        <v>1680002120010029</v>
      </c>
      <c r="B5433" s="257" t="str">
        <v>168000212001002</v>
      </c>
      <c r="C5433" s="257" t="str">
        <v>小佩智能饮水机</v>
      </c>
      <c r="D5433" s="257"/>
      <c r="E5433" s="257"/>
      <c r="F5433" s="257" t="str">
        <v>白色</v>
      </c>
      <c r="G5433" s="231"/>
      <c r="H5433" s="231"/>
      <c r="I5433" s="231"/>
      <c r="J5433" s="231"/>
      <c r="K5433" s="231"/>
      <c r="L5433" s="231"/>
      <c r="M5433" s="231"/>
      <c r="N5433" s="231"/>
      <c r="O5433" s="231"/>
      <c r="P5433" s="231"/>
      <c r="Q5433" s="231"/>
      <c r="R5433" s="231"/>
      <c r="S5433" s="231"/>
      <c r="T5433" s="231"/>
    </row>
    <row r="5434">
      <c r="A5434" s="257" t="str">
        <v>1680002120010039</v>
      </c>
      <c r="B5434" s="257" t="str">
        <v>168000212001003</v>
      </c>
      <c r="C5434" s="257" t="str">
        <v>小佩无线水泵陶瓷饮水机</v>
      </c>
      <c r="D5434" s="257"/>
      <c r="E5434" s="257"/>
      <c r="F5434" s="257" t="str">
        <v>白色</v>
      </c>
      <c r="G5434" s="231"/>
      <c r="H5434" s="231"/>
      <c r="I5434" s="231"/>
      <c r="J5434" s="231"/>
      <c r="K5434" s="231"/>
      <c r="L5434" s="231"/>
      <c r="M5434" s="231"/>
      <c r="N5434" s="231"/>
      <c r="O5434" s="231"/>
      <c r="P5434" s="231"/>
      <c r="Q5434" s="231"/>
      <c r="R5434" s="231"/>
      <c r="S5434" s="231"/>
      <c r="T5434" s="231"/>
    </row>
    <row r="5435">
      <c r="A5435" s="257" t="str">
        <v>1680002120010041</v>
      </c>
      <c r="B5435" s="257" t="str">
        <v>168000212001004</v>
      </c>
      <c r="C5435" s="257" t="str">
        <v>小佩15度可调双食碗</v>
      </c>
      <c r="D5435" s="257"/>
      <c r="E5435" s="257"/>
      <c r="F5435" s="257" t="str">
        <v>默认</v>
      </c>
      <c r="G5435" s="231"/>
      <c r="H5435" s="231"/>
      <c r="I5435" s="231"/>
      <c r="J5435" s="231"/>
      <c r="K5435" s="231"/>
      <c r="L5435" s="231"/>
      <c r="M5435" s="231"/>
      <c r="N5435" s="231"/>
      <c r="O5435" s="231"/>
      <c r="P5435" s="231"/>
      <c r="Q5435" s="231"/>
      <c r="R5435" s="231"/>
      <c r="S5435" s="231"/>
      <c r="T5435" s="231"/>
    </row>
    <row r="5436">
      <c r="A5436" s="257" t="str">
        <v>1680002120010051</v>
      </c>
      <c r="B5436" s="257" t="str">
        <v>168000212001005</v>
      </c>
      <c r="C5436" s="257" t="str">
        <v>小佩宠物记忆棉四季垫</v>
      </c>
      <c r="D5436" s="257"/>
      <c r="E5436" s="257"/>
      <c r="F5436" s="257" t="str">
        <v>默认</v>
      </c>
      <c r="G5436" s="231"/>
      <c r="H5436" s="231"/>
      <c r="I5436" s="231"/>
      <c r="J5436" s="231"/>
      <c r="K5436" s="231"/>
      <c r="L5436" s="231"/>
      <c r="M5436" s="231"/>
      <c r="N5436" s="231"/>
      <c r="O5436" s="231"/>
      <c r="P5436" s="231"/>
      <c r="Q5436" s="231"/>
      <c r="R5436" s="231"/>
      <c r="S5436" s="231"/>
      <c r="T5436" s="231"/>
    </row>
    <row r="5437">
      <c r="A5437" s="257" t="str">
        <v>1680002120010061</v>
      </c>
      <c r="B5437" s="257" t="str">
        <v>168000212001006</v>
      </c>
      <c r="C5437" s="257" t="str">
        <v>小佩伸缩牵引绳日常款3M</v>
      </c>
      <c r="D5437" s="257"/>
      <c r="E5437" s="257"/>
      <c r="F5437" s="257" t="str">
        <v>默认</v>
      </c>
      <c r="G5437" s="231"/>
      <c r="H5437" s="231"/>
      <c r="I5437" s="231"/>
      <c r="J5437" s="231"/>
      <c r="K5437" s="231"/>
      <c r="L5437" s="231"/>
      <c r="M5437" s="231"/>
      <c r="N5437" s="231"/>
      <c r="O5437" s="231"/>
      <c r="P5437" s="231"/>
      <c r="Q5437" s="231"/>
      <c r="R5437" s="231"/>
      <c r="S5437" s="231"/>
      <c r="T5437" s="231"/>
    </row>
    <row r="5438">
      <c r="A5438" s="257" t="str">
        <v>1680002120010071</v>
      </c>
      <c r="B5438" s="257" t="str">
        <v>168000212001007</v>
      </c>
      <c r="C5438" s="257" t="str">
        <v>小佩宠物云朵立柱猫爬架</v>
      </c>
      <c r="D5438" s="257"/>
      <c r="E5438" s="257"/>
      <c r="F5438" s="257" t="str">
        <v>白色</v>
      </c>
      <c r="G5438" s="231"/>
      <c r="H5438" s="231"/>
      <c r="I5438" s="231"/>
      <c r="J5438" s="231"/>
      <c r="K5438" s="231"/>
      <c r="L5438" s="231"/>
      <c r="M5438" s="231"/>
      <c r="N5438" s="231"/>
      <c r="O5438" s="231"/>
      <c r="P5438" s="231"/>
      <c r="Q5438" s="231"/>
      <c r="R5438" s="231"/>
      <c r="S5438" s="231"/>
      <c r="T5438" s="231"/>
    </row>
    <row r="5439">
      <c r="A5439" s="257" t="str">
        <v>168000287015922</v>
      </c>
      <c r="B5439" s="257" t="str">
        <v>168000287015</v>
      </c>
      <c r="C5439" s="257" t="str">
        <v>九阳多功能电火锅（带蒸笼）</v>
      </c>
      <c r="D5439" s="257"/>
      <c r="E5439" s="257"/>
      <c r="F5439" s="257" t="str">
        <v>白色</v>
      </c>
      <c r="G5439" s="231"/>
      <c r="H5439" s="231"/>
      <c r="I5439" s="231"/>
      <c r="J5439" s="231"/>
      <c r="K5439" s="231"/>
      <c r="L5439" s="231"/>
      <c r="M5439" s="231"/>
      <c r="N5439" s="231"/>
      <c r="O5439" s="231"/>
      <c r="P5439" s="231"/>
      <c r="Q5439" s="231"/>
      <c r="R5439" s="231"/>
      <c r="S5439" s="231"/>
      <c r="T5439" s="231"/>
    </row>
    <row r="5440">
      <c r="A5440" s="257" t="str">
        <v>16800028300115</v>
      </c>
      <c r="B5440" s="257" t="str">
        <v>168000283001</v>
      </c>
      <c r="C5440" s="257" t="str">
        <v>沙宣电热多用造型梳</v>
      </c>
      <c r="D5440" s="257"/>
      <c r="E5440" s="257"/>
      <c r="F5440" s="257" t="str">
        <v>黑色</v>
      </c>
      <c r="G5440" s="231"/>
      <c r="H5440" s="231"/>
      <c r="I5440" s="231"/>
      <c r="J5440" s="231"/>
      <c r="K5440" s="231"/>
      <c r="L5440" s="231"/>
      <c r="M5440" s="231"/>
      <c r="N5440" s="231"/>
      <c r="O5440" s="231"/>
      <c r="P5440" s="231"/>
      <c r="Q5440" s="231"/>
      <c r="R5440" s="231"/>
      <c r="S5440" s="231"/>
      <c r="T5440" s="231"/>
    </row>
    <row r="5441">
      <c r="A5441" s="257" t="str">
        <v>1680003640035</v>
      </c>
      <c r="B5441" s="257" t="str">
        <v>168000364003</v>
      </c>
      <c r="C5441" s="257" t="str">
        <v>塞那（Sanag）蓝牙音箱</v>
      </c>
      <c r="D5441" s="257"/>
      <c r="E5441" s="257"/>
      <c r="F5441" s="257" t="str">
        <v>绿色</v>
      </c>
      <c r="G5441" s="231"/>
      <c r="H5441" s="231"/>
      <c r="I5441" s="231"/>
      <c r="J5441" s="231"/>
      <c r="K5441" s="231"/>
      <c r="L5441" s="231"/>
      <c r="M5441" s="231"/>
      <c r="N5441" s="231"/>
      <c r="O5441" s="231"/>
      <c r="P5441" s="231"/>
      <c r="Q5441" s="231"/>
      <c r="R5441" s="231"/>
      <c r="S5441" s="231"/>
      <c r="T5441" s="231"/>
    </row>
    <row r="5442">
      <c r="A5442" s="257" t="str">
        <v>16800029700351</v>
      </c>
      <c r="B5442" s="257" t="str">
        <v>168000297003</v>
      </c>
      <c r="C5442" s="257" t="str">
        <v>物生物 大力水守保温杯 1.3L</v>
      </c>
      <c r="D5442" s="257"/>
      <c r="E5442" s="257"/>
      <c r="F5442" s="257" t="str">
        <v>绿色</v>
      </c>
      <c r="G5442" s="231"/>
      <c r="H5442" s="231"/>
      <c r="I5442" s="231"/>
      <c r="J5442" s="231"/>
      <c r="K5442" s="231"/>
      <c r="L5442" s="231"/>
      <c r="M5442" s="231"/>
      <c r="N5442" s="231"/>
      <c r="O5442" s="231"/>
      <c r="P5442" s="231"/>
      <c r="Q5442" s="231"/>
      <c r="R5442" s="231"/>
      <c r="S5442" s="231"/>
      <c r="T5442" s="231"/>
    </row>
    <row r="5443">
      <c r="A5443" s="257" t="str">
        <v>CDDZ-1.5</v>
      </c>
      <c r="B5443" s="257" t="str">
        <v>CDDZ</v>
      </c>
      <c r="C5443" s="257" t="str">
        <v>床垫退货牛皮纸袋</v>
      </c>
      <c r="D5443" s="257"/>
      <c r="E5443" s="257"/>
      <c r="F5443" s="257" t="str">
        <v>200*150*28cm</v>
      </c>
      <c r="G5443" s="231"/>
      <c r="H5443" s="231"/>
      <c r="I5443" s="231"/>
      <c r="J5443" s="231"/>
      <c r="K5443" s="231"/>
      <c r="L5443" s="231"/>
      <c r="M5443" s="231"/>
      <c r="N5443" s="231"/>
      <c r="O5443" s="231"/>
      <c r="P5443" s="231"/>
      <c r="Q5443" s="231"/>
      <c r="R5443" s="231"/>
      <c r="S5443" s="231"/>
      <c r="T5443" s="231"/>
    </row>
    <row r="5444">
      <c r="A5444" s="257" t="str">
        <v>CDDZ-1.8</v>
      </c>
      <c r="B5444" s="257" t="str">
        <v>CDDZ</v>
      </c>
      <c r="C5444" s="257" t="str">
        <v>床垫退货牛皮纸袋</v>
      </c>
      <c r="D5444" s="257"/>
      <c r="E5444" s="257"/>
      <c r="F5444" s="257" t="str">
        <v>200*180*28cm</v>
      </c>
      <c r="G5444" s="231"/>
      <c r="H5444" s="231"/>
      <c r="I5444" s="231"/>
      <c r="J5444" s="231"/>
      <c r="K5444" s="231"/>
      <c r="L5444" s="231"/>
      <c r="M5444" s="231"/>
      <c r="N5444" s="231"/>
      <c r="O5444" s="231"/>
      <c r="P5444" s="231"/>
      <c r="Q5444" s="231"/>
      <c r="R5444" s="231"/>
      <c r="S5444" s="231"/>
      <c r="T5444" s="231"/>
    </row>
    <row r="5445">
      <c r="A5445" s="257" t="str">
        <v>12800026000338616</v>
      </c>
      <c r="B5445" s="257" t="str">
        <v>128000260003</v>
      </c>
      <c r="C5445" s="257" t="str">
        <v>亚朵星球 自然凉感夏凉垫（预售7天内发货）</v>
      </c>
      <c r="D5445" s="257"/>
      <c r="E5445" s="257"/>
      <c r="F5445" s="257" t="str">
        <v>浅茶,150cm,普通系列,150*200</v>
      </c>
      <c r="G5445" s="231"/>
      <c r="H5445" s="231"/>
      <c r="I5445" s="231"/>
      <c r="J5445" s="231"/>
      <c r="K5445" s="231"/>
      <c r="L5445" s="231"/>
      <c r="M5445" s="231"/>
      <c r="N5445" s="231"/>
      <c r="O5445" s="231"/>
      <c r="P5445" s="231"/>
      <c r="Q5445" s="231"/>
      <c r="R5445" s="231"/>
      <c r="S5445" s="231"/>
      <c r="T5445" s="231"/>
    </row>
    <row r="5446">
      <c r="A5446" s="257" t="str">
        <v>12800026000338618</v>
      </c>
      <c r="B5446" s="257" t="str">
        <v>128000260003</v>
      </c>
      <c r="C5446" s="257" t="str">
        <v>亚朵星球 自然凉感夏凉垫（预售7天内发货）</v>
      </c>
      <c r="D5446" s="257"/>
      <c r="E5446" s="257"/>
      <c r="F5446" s="257" t="str">
        <v>浅茶,180cm,普通系列,180*200cm</v>
      </c>
      <c r="G5446" s="231"/>
      <c r="H5446" s="231"/>
      <c r="I5446" s="231"/>
      <c r="J5446" s="231"/>
      <c r="K5446" s="231"/>
      <c r="L5446" s="231"/>
      <c r="M5446" s="231"/>
      <c r="N5446" s="231"/>
      <c r="O5446" s="231"/>
      <c r="P5446" s="231"/>
      <c r="Q5446" s="231"/>
      <c r="R5446" s="231"/>
      <c r="S5446" s="231"/>
      <c r="T5446" s="231"/>
    </row>
    <row r="5447">
      <c r="A5447" s="257" t="str">
        <v>12800026000338716</v>
      </c>
      <c r="B5447" s="257" t="str">
        <v>128000260003</v>
      </c>
      <c r="C5447" s="257" t="str">
        <v>亚朵星球 自然凉感夏凉垫（预售7天内发货）</v>
      </c>
      <c r="D5447" s="257"/>
      <c r="E5447" s="257"/>
      <c r="F5447" s="257" t="str">
        <v>天青,150cm,普通系列,150*200</v>
      </c>
      <c r="G5447" s="231"/>
      <c r="H5447" s="231"/>
      <c r="I5447" s="231"/>
      <c r="J5447" s="231"/>
      <c r="K5447" s="231"/>
      <c r="L5447" s="231"/>
      <c r="M5447" s="231"/>
      <c r="N5447" s="231"/>
      <c r="O5447" s="231"/>
      <c r="P5447" s="231"/>
      <c r="Q5447" s="231"/>
      <c r="R5447" s="231"/>
      <c r="S5447" s="231"/>
      <c r="T5447" s="231"/>
    </row>
    <row r="5448">
      <c r="A5448" s="257" t="str">
        <v>12800026000338718</v>
      </c>
      <c r="B5448" s="257" t="str">
        <v>128000260003</v>
      </c>
      <c r="C5448" s="257" t="str">
        <v>亚朵星球 自然凉感夏凉垫（预售7天内发货）</v>
      </c>
      <c r="D5448" s="257"/>
      <c r="E5448" s="257"/>
      <c r="F5448" s="257" t="str">
        <v>天青,180cm,普通系列,180*200cm</v>
      </c>
      <c r="G5448" s="231"/>
      <c r="H5448" s="231"/>
      <c r="I5448" s="231"/>
      <c r="J5448" s="231"/>
      <c r="K5448" s="231"/>
      <c r="L5448" s="231"/>
      <c r="M5448" s="231"/>
      <c r="N5448" s="231"/>
      <c r="O5448" s="231"/>
      <c r="P5448" s="231"/>
      <c r="Q5448" s="231"/>
      <c r="R5448" s="231"/>
      <c r="S5448" s="231"/>
      <c r="T5448" s="231"/>
    </row>
    <row r="5449">
      <c r="A5449" s="257" t="str">
        <v>12800026000338516</v>
      </c>
      <c r="B5449" s="257" t="str">
        <v>128000260003</v>
      </c>
      <c r="C5449" s="257" t="str">
        <v>亚朵星球 自然凉感夏凉垫（预售7天内发货）</v>
      </c>
      <c r="D5449" s="257"/>
      <c r="E5449" s="257"/>
      <c r="F5449" s="257" t="str">
        <v>月光,150cm,普通系列,150*200</v>
      </c>
      <c r="G5449" s="231"/>
      <c r="H5449" s="231"/>
      <c r="I5449" s="231"/>
      <c r="J5449" s="231"/>
      <c r="K5449" s="231"/>
      <c r="L5449" s="231"/>
      <c r="M5449" s="231"/>
      <c r="N5449" s="231"/>
      <c r="O5449" s="231"/>
      <c r="P5449" s="231"/>
      <c r="Q5449" s="231"/>
      <c r="R5449" s="231"/>
      <c r="S5449" s="231"/>
      <c r="T5449" s="231"/>
    </row>
    <row r="5450">
      <c r="A5450" s="257" t="str">
        <v>12800026000338518</v>
      </c>
      <c r="B5450" s="257" t="str">
        <v>128000260003</v>
      </c>
      <c r="C5450" s="257" t="str">
        <v>亚朵星球 自然凉感夏凉垫（预售7天内发货）</v>
      </c>
      <c r="D5450" s="257"/>
      <c r="E5450" s="257"/>
      <c r="F5450" s="257" t="str">
        <v>月光,180cm,普通系列,180*200cm</v>
      </c>
      <c r="G5450" s="231"/>
      <c r="H5450" s="231"/>
      <c r="I5450" s="231"/>
      <c r="J5450" s="231"/>
      <c r="K5450" s="231"/>
      <c r="L5450" s="231"/>
      <c r="M5450" s="231"/>
      <c r="N5450" s="231"/>
      <c r="O5450" s="231"/>
      <c r="P5450" s="231"/>
      <c r="Q5450" s="231"/>
      <c r="R5450" s="231"/>
      <c r="S5450" s="231"/>
      <c r="T5450" s="231"/>
    </row>
    <row r="5451">
      <c r="A5451" s="257" t="str">
        <v>12800025700539616</v>
      </c>
      <c r="B5451" s="257" t="str">
        <v>128000257005</v>
      </c>
      <c r="C5451" s="257" t="str">
        <v>亚朵星球 深睡夏凉被</v>
      </c>
      <c r="D5451" s="257"/>
      <c r="E5451" s="257"/>
      <c r="F5451" s="257" t="str">
        <v>夏夜深蓝,150cm,深睡系列,150*200</v>
      </c>
      <c r="G5451" s="231"/>
      <c r="H5451" s="231"/>
      <c r="I5451" s="231"/>
      <c r="J5451" s="231"/>
      <c r="K5451" s="231"/>
      <c r="L5451" s="231"/>
      <c r="M5451" s="231"/>
      <c r="N5451" s="231"/>
      <c r="O5451" s="231"/>
      <c r="P5451" s="231"/>
      <c r="Q5451" s="231"/>
      <c r="R5451" s="231"/>
      <c r="S5451" s="231"/>
      <c r="T5451" s="231"/>
    </row>
    <row r="5452">
      <c r="A5452" s="257" t="str">
        <v>12800025700539614</v>
      </c>
      <c r="B5452" s="257" t="str">
        <v>128000257005</v>
      </c>
      <c r="C5452" s="257" t="str">
        <v>亚朵星球 深睡夏凉被</v>
      </c>
      <c r="D5452" s="257"/>
      <c r="E5452" s="257"/>
      <c r="F5452" s="257" t="str">
        <v>夏夜深蓝,200cm,深睡系列,200*230cm</v>
      </c>
      <c r="G5452" s="231"/>
      <c r="H5452" s="231"/>
      <c r="I5452" s="231"/>
      <c r="J5452" s="231"/>
      <c r="K5452" s="231"/>
      <c r="L5452" s="231"/>
      <c r="M5452" s="231"/>
      <c r="N5452" s="231"/>
      <c r="O5452" s="231"/>
      <c r="P5452" s="231"/>
      <c r="Q5452" s="231"/>
      <c r="R5452" s="231"/>
      <c r="S5452" s="231"/>
      <c r="T5452" s="231"/>
    </row>
    <row r="5453">
      <c r="A5453" s="257" t="str">
        <v>12800025700539716</v>
      </c>
      <c r="B5453" s="257" t="str">
        <v>128000257005</v>
      </c>
      <c r="C5453" s="257" t="str">
        <v>亚朵星球 深睡夏凉被</v>
      </c>
      <c r="D5453" s="257"/>
      <c r="E5453" s="257"/>
      <c r="F5453" s="257" t="str">
        <v>月光浅杏,150cm,深睡系列,150*200</v>
      </c>
      <c r="G5453" s="231"/>
      <c r="H5453" s="231"/>
      <c r="I5453" s="231"/>
      <c r="J5453" s="231"/>
      <c r="K5453" s="231"/>
      <c r="L5453" s="231"/>
      <c r="M5453" s="231"/>
      <c r="N5453" s="231"/>
      <c r="O5453" s="231"/>
      <c r="P5453" s="231"/>
      <c r="Q5453" s="231"/>
      <c r="R5453" s="231"/>
      <c r="S5453" s="231"/>
      <c r="T5453" s="231"/>
    </row>
    <row r="5454">
      <c r="A5454" s="257" t="str">
        <v>12800025700539714</v>
      </c>
      <c r="B5454" s="257" t="str">
        <v>128000257005</v>
      </c>
      <c r="C5454" s="257" t="str">
        <v>亚朵星球 深睡夏凉被</v>
      </c>
      <c r="D5454" s="257"/>
      <c r="E5454" s="257"/>
      <c r="F5454" s="257" t="str">
        <v>月光浅杏,200cm,深睡系列,200*230cm</v>
      </c>
      <c r="G5454" s="231"/>
      <c r="H5454" s="231"/>
      <c r="I5454" s="231"/>
      <c r="J5454" s="231"/>
      <c r="K5454" s="231"/>
      <c r="L5454" s="231"/>
      <c r="M5454" s="231"/>
      <c r="N5454" s="231"/>
      <c r="O5454" s="231"/>
      <c r="P5454" s="231"/>
      <c r="Q5454" s="231"/>
      <c r="R5454" s="231"/>
      <c r="S5454" s="231"/>
      <c r="T5454" s="231"/>
    </row>
    <row r="5455">
      <c r="A5455" s="257" t="str">
        <v>12800025700539816</v>
      </c>
      <c r="B5455" s="257" t="str">
        <v>128000257005</v>
      </c>
      <c r="C5455" s="257" t="str">
        <v>亚朵星球 深睡夏凉被</v>
      </c>
      <c r="D5455" s="257"/>
      <c r="E5455" s="257"/>
      <c r="F5455" s="257" t="str">
        <v>薄荷冰青,150cm,深睡系列,150*200</v>
      </c>
      <c r="G5455" s="231"/>
      <c r="H5455" s="231"/>
      <c r="I5455" s="231"/>
      <c r="J5455" s="231"/>
      <c r="K5455" s="231"/>
      <c r="L5455" s="231"/>
      <c r="M5455" s="231"/>
      <c r="N5455" s="231"/>
      <c r="O5455" s="231"/>
      <c r="P5455" s="231"/>
      <c r="Q5455" s="231"/>
      <c r="R5455" s="231"/>
      <c r="S5455" s="231"/>
      <c r="T5455" s="231"/>
    </row>
    <row r="5456">
      <c r="A5456" s="257" t="str">
        <v>12800025700539814</v>
      </c>
      <c r="B5456" s="257" t="str">
        <v>128000257005</v>
      </c>
      <c r="C5456" s="257" t="str">
        <v>亚朵星球 深睡夏凉被</v>
      </c>
      <c r="D5456" s="257"/>
      <c r="E5456" s="257"/>
      <c r="F5456" s="257" t="str">
        <v>薄荷冰青,200cm,深睡系列,200*230cm</v>
      </c>
      <c r="G5456" s="231"/>
      <c r="H5456" s="231"/>
      <c r="I5456" s="231"/>
      <c r="J5456" s="231"/>
      <c r="K5456" s="231"/>
      <c r="L5456" s="231"/>
      <c r="M5456" s="231"/>
      <c r="N5456" s="231"/>
      <c r="O5456" s="231"/>
      <c r="P5456" s="231"/>
      <c r="Q5456" s="231"/>
      <c r="R5456" s="231"/>
      <c r="S5456" s="231"/>
      <c r="T5456" s="231"/>
    </row>
    <row r="5457">
      <c r="A5457" s="257" t="str">
        <v>13800037900325136</v>
      </c>
      <c r="B5457" s="257" t="str">
        <v>138000379003</v>
      </c>
      <c r="C5457" s="257" t="str">
        <v>萨和清屿青柚无火香薰</v>
      </c>
      <c r="D5457" s="257"/>
      <c r="E5457" s="257"/>
      <c r="F5457" s="257" t="str">
        <v>200ml</v>
      </c>
      <c r="G5457" s="231"/>
      <c r="H5457" s="231"/>
      <c r="I5457" s="231"/>
      <c r="J5457" s="231"/>
      <c r="K5457" s="231"/>
      <c r="L5457" s="231"/>
      <c r="M5457" s="231"/>
      <c r="N5457" s="231"/>
      <c r="O5457" s="231"/>
      <c r="P5457" s="231"/>
      <c r="Q5457" s="231"/>
      <c r="R5457" s="231"/>
      <c r="S5457" s="231"/>
      <c r="T5457" s="231"/>
    </row>
    <row r="5458">
      <c r="A5458" s="257" t="str">
        <v>13800037900425136</v>
      </c>
      <c r="B5458" s="257" t="str">
        <v>138000379004</v>
      </c>
      <c r="C5458" s="257" t="str">
        <v>萨和花煦无火香薰</v>
      </c>
      <c r="D5458" s="257"/>
      <c r="E5458" s="257"/>
      <c r="F5458" s="257" t="str">
        <v>200ml</v>
      </c>
      <c r="G5458" s="231"/>
      <c r="H5458" s="231"/>
      <c r="I5458" s="231"/>
      <c r="J5458" s="231"/>
      <c r="K5458" s="231"/>
      <c r="L5458" s="231"/>
      <c r="M5458" s="231"/>
      <c r="N5458" s="231"/>
      <c r="O5458" s="231"/>
      <c r="P5458" s="231"/>
      <c r="Q5458" s="231"/>
      <c r="R5458" s="231"/>
      <c r="S5458" s="231"/>
      <c r="T5458" s="231"/>
    </row>
    <row r="5459">
      <c r="A5459" s="257" t="str">
        <v>13800037900525136</v>
      </c>
      <c r="B5459" s="257" t="str">
        <v>138000379005</v>
      </c>
      <c r="C5459" s="257" t="str">
        <v>萨和松烬星河无火香薰</v>
      </c>
      <c r="D5459" s="257"/>
      <c r="E5459" s="257"/>
      <c r="F5459" s="257" t="str">
        <v>200ml</v>
      </c>
      <c r="G5459" s="231"/>
      <c r="H5459" s="231"/>
      <c r="I5459" s="231"/>
      <c r="J5459" s="231"/>
      <c r="K5459" s="231"/>
      <c r="L5459" s="231"/>
      <c r="M5459" s="231"/>
      <c r="N5459" s="231"/>
      <c r="O5459" s="231"/>
      <c r="P5459" s="231"/>
      <c r="Q5459" s="231"/>
      <c r="R5459" s="231"/>
      <c r="S5459" s="231"/>
      <c r="T5459" s="231"/>
    </row>
    <row r="5460">
      <c r="A5460" s="257" t="str">
        <v>13800037900626388</v>
      </c>
      <c r="B5460" s="257" t="str">
        <v>138000379006</v>
      </c>
      <c r="C5460" s="257" t="str">
        <v>萨和清屿青柚香薰蜡烛</v>
      </c>
      <c r="D5460" s="257"/>
      <c r="E5460" s="257"/>
      <c r="F5460" s="257" t="str">
        <v>200g</v>
      </c>
      <c r="G5460" s="231"/>
      <c r="H5460" s="231"/>
      <c r="I5460" s="231"/>
      <c r="J5460" s="231"/>
      <c r="K5460" s="231"/>
      <c r="L5460" s="231"/>
      <c r="M5460" s="231"/>
      <c r="N5460" s="231"/>
      <c r="O5460" s="231"/>
      <c r="P5460" s="231"/>
      <c r="Q5460" s="231"/>
      <c r="R5460" s="231"/>
      <c r="S5460" s="231"/>
      <c r="T5460" s="231"/>
    </row>
    <row r="5461">
      <c r="A5461" s="257" t="str">
        <v>13800037900726388</v>
      </c>
      <c r="B5461" s="257" t="str">
        <v>138000379007</v>
      </c>
      <c r="C5461" s="257" t="str">
        <v>萨和花煦香薰蜡烛</v>
      </c>
      <c r="D5461" s="257"/>
      <c r="E5461" s="257"/>
      <c r="F5461" s="257" t="str">
        <v>200g</v>
      </c>
      <c r="G5461" s="231"/>
      <c r="H5461" s="231"/>
      <c r="I5461" s="231"/>
      <c r="J5461" s="231"/>
      <c r="K5461" s="231"/>
      <c r="L5461" s="231"/>
      <c r="M5461" s="231"/>
      <c r="N5461" s="231"/>
      <c r="O5461" s="231"/>
      <c r="P5461" s="231"/>
      <c r="Q5461" s="231"/>
      <c r="R5461" s="231"/>
      <c r="S5461" s="231"/>
      <c r="T5461" s="231"/>
    </row>
    <row r="5462">
      <c r="A5462" s="257" t="str">
        <v>13800037900826388</v>
      </c>
      <c r="B5462" s="257" t="str">
        <v>138000379008</v>
      </c>
      <c r="C5462" s="257" t="str">
        <v>萨和松烬星河香薰蜡烛</v>
      </c>
      <c r="D5462" s="257"/>
      <c r="E5462" s="257"/>
      <c r="F5462" s="257" t="str">
        <v>200g</v>
      </c>
      <c r="G5462" s="231"/>
      <c r="H5462" s="231"/>
      <c r="I5462" s="231"/>
      <c r="J5462" s="231"/>
      <c r="K5462" s="231"/>
      <c r="L5462" s="231"/>
      <c r="M5462" s="231"/>
      <c r="N5462" s="231"/>
      <c r="O5462" s="231"/>
      <c r="P5462" s="231"/>
      <c r="Q5462" s="231"/>
      <c r="R5462" s="231"/>
      <c r="S5462" s="231"/>
      <c r="T5462" s="231"/>
    </row>
    <row r="5463">
      <c r="A5463" s="257" t="str">
        <v>13800037901225136</v>
      </c>
      <c r="B5463" s="257" t="str">
        <v>138000379012</v>
      </c>
      <c r="C5463" s="257" t="str">
        <v>萨和清屿青柚无火香薰补充液</v>
      </c>
      <c r="D5463" s="257"/>
      <c r="E5463" s="257"/>
      <c r="F5463" s="257" t="str">
        <v>200ml</v>
      </c>
      <c r="G5463" s="231"/>
      <c r="H5463" s="231"/>
      <c r="I5463" s="231"/>
      <c r="J5463" s="231"/>
      <c r="K5463" s="231"/>
      <c r="L5463" s="231"/>
      <c r="M5463" s="231"/>
      <c r="N5463" s="231"/>
      <c r="O5463" s="231"/>
      <c r="P5463" s="231"/>
      <c r="Q5463" s="231"/>
      <c r="R5463" s="231"/>
      <c r="S5463" s="231"/>
      <c r="T5463" s="231"/>
    </row>
    <row r="5464">
      <c r="A5464" s="257" t="str">
        <v>13800037901325136</v>
      </c>
      <c r="B5464" s="257" t="str">
        <v>138000379013</v>
      </c>
      <c r="C5464" s="257" t="str">
        <v>萨和花煦无火香薰补充液</v>
      </c>
      <c r="D5464" s="257"/>
      <c r="E5464" s="257"/>
      <c r="F5464" s="257" t="str">
        <v>200ml</v>
      </c>
      <c r="G5464" s="231"/>
      <c r="H5464" s="231"/>
      <c r="I5464" s="231"/>
      <c r="J5464" s="231"/>
      <c r="K5464" s="231"/>
      <c r="L5464" s="231"/>
      <c r="M5464" s="231"/>
      <c r="N5464" s="231"/>
      <c r="O5464" s="231"/>
      <c r="P5464" s="231"/>
      <c r="Q5464" s="231"/>
      <c r="R5464" s="231"/>
      <c r="S5464" s="231"/>
      <c r="T5464" s="231"/>
    </row>
    <row r="5465">
      <c r="A5465" s="257" t="str">
        <v>13800037901125136</v>
      </c>
      <c r="B5465" s="257" t="str">
        <v>138000379011</v>
      </c>
      <c r="C5465" s="257" t="str">
        <v>萨和松烬星河无火香薰补充液</v>
      </c>
      <c r="D5465" s="257"/>
      <c r="E5465" s="257"/>
      <c r="F5465" s="257" t="str">
        <v>200ml</v>
      </c>
      <c r="G5465" s="231"/>
      <c r="H5465" s="231"/>
      <c r="I5465" s="231"/>
      <c r="J5465" s="231"/>
      <c r="K5465" s="231"/>
      <c r="L5465" s="231"/>
      <c r="M5465" s="231"/>
      <c r="N5465" s="231"/>
      <c r="O5465" s="231"/>
      <c r="P5465" s="231"/>
      <c r="Q5465" s="231"/>
      <c r="R5465" s="231"/>
      <c r="S5465" s="231"/>
      <c r="T5465" s="231"/>
    </row>
    <row r="5466">
      <c r="A5466" s="257" t="str">
        <v>13800038101287</v>
      </c>
      <c r="B5466" s="257" t="str">
        <v>138000381012</v>
      </c>
      <c r="C5466" s="257" t="str">
        <v>萨和清屿青柚香水</v>
      </c>
      <c r="D5466" s="257"/>
      <c r="E5466" s="257"/>
      <c r="F5466" s="257" t="str">
        <v>30ml</v>
      </c>
      <c r="G5466" s="231"/>
      <c r="H5466" s="231"/>
      <c r="I5466" s="231"/>
      <c r="J5466" s="231"/>
      <c r="K5466" s="231"/>
      <c r="L5466" s="231"/>
      <c r="M5466" s="231"/>
      <c r="N5466" s="231"/>
      <c r="O5466" s="231"/>
      <c r="P5466" s="231"/>
      <c r="Q5466" s="231"/>
      <c r="R5466" s="231"/>
      <c r="S5466" s="231"/>
      <c r="T5466" s="231"/>
    </row>
    <row r="5467">
      <c r="A5467" s="257" t="str">
        <v>13800038101387</v>
      </c>
      <c r="B5467" s="257" t="str">
        <v>138000381013</v>
      </c>
      <c r="C5467" s="257" t="str">
        <v>萨和花煦香水</v>
      </c>
      <c r="D5467" s="257"/>
      <c r="E5467" s="257"/>
      <c r="F5467" s="257" t="str">
        <v>30ml</v>
      </c>
      <c r="G5467" s="231"/>
      <c r="H5467" s="231"/>
      <c r="I5467" s="231"/>
      <c r="J5467" s="231"/>
      <c r="K5467" s="231"/>
      <c r="L5467" s="231"/>
      <c r="M5467" s="231"/>
      <c r="N5467" s="231"/>
      <c r="O5467" s="231"/>
      <c r="P5467" s="231"/>
      <c r="Q5467" s="231"/>
      <c r="R5467" s="231"/>
      <c r="S5467" s="231"/>
      <c r="T5467" s="231"/>
    </row>
    <row r="5468">
      <c r="A5468" s="257" t="str">
        <v>13800038101487</v>
      </c>
      <c r="B5468" s="257" t="str">
        <v>138000381014</v>
      </c>
      <c r="C5468" s="257" t="str">
        <v>萨和松烬星河香水</v>
      </c>
      <c r="D5468" s="257"/>
      <c r="E5468" s="257"/>
      <c r="F5468" s="257" t="str">
        <v>30ml</v>
      </c>
      <c r="G5468" s="231"/>
      <c r="H5468" s="231"/>
      <c r="I5468" s="231"/>
      <c r="J5468" s="231"/>
      <c r="K5468" s="231"/>
      <c r="L5468" s="231"/>
      <c r="M5468" s="231"/>
      <c r="N5468" s="231"/>
      <c r="O5468" s="231"/>
      <c r="P5468" s="231"/>
      <c r="Q5468" s="231"/>
      <c r="R5468" s="231"/>
      <c r="S5468" s="231"/>
      <c r="T5468" s="231"/>
    </row>
    <row r="5469">
      <c r="A5469" s="257" t="str">
        <v>16800037000322</v>
      </c>
      <c r="B5469" s="257" t="str">
        <v>168000370003</v>
      </c>
      <c r="C5469" s="257" t="str">
        <v>全棉时代 纯棉柔巾卷6包装</v>
      </c>
      <c r="D5469" s="257"/>
      <c r="E5469" s="257"/>
      <c r="F5469" s="257" t="str">
        <v>6包装</v>
      </c>
      <c r="G5469" s="231"/>
      <c r="H5469" s="231"/>
      <c r="I5469" s="231"/>
      <c r="J5469" s="231"/>
      <c r="K5469" s="231"/>
      <c r="L5469" s="231"/>
      <c r="M5469" s="231"/>
      <c r="N5469" s="231"/>
      <c r="O5469" s="231"/>
      <c r="P5469" s="231"/>
      <c r="Q5469" s="231"/>
      <c r="R5469" s="231"/>
      <c r="S5469" s="231"/>
      <c r="T5469" s="231"/>
    </row>
    <row r="5470">
      <c r="A5470" s="257" t="str">
        <v>16800027700322</v>
      </c>
      <c r="B5470" s="257" t="str">
        <v>168000277003</v>
      </c>
      <c r="C5470" s="257" t="str">
        <v>舒客 沁爽防蛀清新牙膏145g*4</v>
      </c>
      <c r="D5470" s="257"/>
      <c r="E5470" s="257"/>
      <c r="F5470" s="257" t="str">
        <v>145g*4</v>
      </c>
      <c r="G5470" s="231"/>
      <c r="H5470" s="231"/>
      <c r="I5470" s="231"/>
      <c r="J5470" s="231"/>
      <c r="K5470" s="231"/>
      <c r="L5470" s="231"/>
      <c r="M5470" s="231"/>
      <c r="N5470" s="231"/>
      <c r="O5470" s="231"/>
      <c r="P5470" s="231"/>
      <c r="Q5470" s="231"/>
      <c r="R5470" s="231"/>
      <c r="S5470" s="231"/>
      <c r="T5470" s="231"/>
    </row>
    <row r="5471">
      <c r="A5471" s="257" t="str">
        <v>16800027800322</v>
      </c>
      <c r="B5471" s="257" t="str">
        <v>168000278003</v>
      </c>
      <c r="C5471" s="257" t="str">
        <v>狮王（Lion） 狮王细齿洁弹力护龈牙刷 弹力2支装*4 共8支</v>
      </c>
      <c r="D5471" s="257"/>
      <c r="E5471" s="257"/>
      <c r="F5471" s="257" t="str">
        <v>2支*4</v>
      </c>
      <c r="G5471" s="231"/>
      <c r="H5471" s="231"/>
      <c r="I5471" s="231"/>
      <c r="J5471" s="231"/>
      <c r="K5471" s="231"/>
      <c r="L5471" s="231"/>
      <c r="M5471" s="231"/>
      <c r="N5471" s="231"/>
      <c r="O5471" s="231"/>
      <c r="P5471" s="231"/>
      <c r="Q5471" s="231"/>
      <c r="R5471" s="231"/>
      <c r="S5471" s="231"/>
      <c r="T5471" s="231"/>
    </row>
    <row r="5472">
      <c r="A5472" s="257" t="str">
        <v>16800027700122</v>
      </c>
      <c r="B5472" s="257" t="str">
        <v>168000277001</v>
      </c>
      <c r="C5472" s="257" t="str">
        <v>狮王（Lion）White&amp;White葡萄柚小苏打元气美白牙膏120g</v>
      </c>
      <c r="D5472" s="257"/>
      <c r="E5472" s="257"/>
      <c r="F5472" s="257" t="str">
        <v>120g*2</v>
      </c>
      <c r="G5472" s="231"/>
      <c r="H5472" s="231"/>
      <c r="I5472" s="231"/>
      <c r="J5472" s="231"/>
      <c r="K5472" s="231"/>
      <c r="L5472" s="231"/>
      <c r="M5472" s="231"/>
      <c r="N5472" s="231"/>
      <c r="O5472" s="231"/>
      <c r="P5472" s="231"/>
      <c r="Q5472" s="231"/>
      <c r="R5472" s="231"/>
      <c r="S5472" s="231"/>
      <c r="T5472" s="231"/>
    </row>
    <row r="5473">
      <c r="A5473" s="257" t="str">
        <v>16800037600122</v>
      </c>
      <c r="B5473" s="257" t="str">
        <v>168000376001</v>
      </c>
      <c r="C5473" s="257" t="str">
        <v>花王FLAIR衣物柔顺剂蓝色缤纷花果香 520ml新款</v>
      </c>
      <c r="D5473" s="257"/>
      <c r="E5473" s="257"/>
      <c r="F5473" s="257" t="str">
        <v>520ml</v>
      </c>
      <c r="G5473" s="231"/>
      <c r="H5473" s="231"/>
      <c r="I5473" s="231"/>
      <c r="J5473" s="231"/>
      <c r="K5473" s="231"/>
      <c r="L5473" s="231"/>
      <c r="M5473" s="231"/>
      <c r="N5473" s="231"/>
      <c r="O5473" s="231"/>
      <c r="P5473" s="231"/>
      <c r="Q5473" s="231"/>
      <c r="R5473" s="231"/>
      <c r="S5473" s="231"/>
      <c r="T5473" s="231"/>
    </row>
    <row r="5474">
      <c r="A5474" s="257" t="str">
        <v>16800037500122</v>
      </c>
      <c r="B5474" s="257" t="str">
        <v>168000375001</v>
      </c>
      <c r="C5474" s="257" t="str">
        <v>花王果蔬洗洁精甜橙味240ml*2</v>
      </c>
      <c r="D5474" s="257"/>
      <c r="E5474" s="257"/>
      <c r="F5474" s="257" t="str">
        <v>240ml*2</v>
      </c>
      <c r="G5474" s="231"/>
      <c r="H5474" s="231"/>
      <c r="I5474" s="231"/>
      <c r="J5474" s="231"/>
      <c r="K5474" s="231"/>
      <c r="L5474" s="231"/>
      <c r="M5474" s="231"/>
      <c r="N5474" s="231"/>
      <c r="O5474" s="231"/>
      <c r="P5474" s="231"/>
      <c r="Q5474" s="231"/>
      <c r="R5474" s="231"/>
      <c r="S5474" s="231"/>
      <c r="T5474" s="231"/>
    </row>
    <row r="5475">
      <c r="A5475" s="257" t="str">
        <v>16800037600222</v>
      </c>
      <c r="B5475" s="257" t="str">
        <v>168000376002</v>
      </c>
      <c r="C5475" s="257" t="str">
        <v>花王洁霸EX酵素除菌洗衣液880g</v>
      </c>
      <c r="D5475" s="257"/>
      <c r="E5475" s="257"/>
      <c r="F5475" s="257" t="str">
        <v>880g</v>
      </c>
      <c r="G5475" s="231"/>
      <c r="H5475" s="231"/>
      <c r="I5475" s="231"/>
      <c r="J5475" s="231"/>
      <c r="K5475" s="231"/>
      <c r="L5475" s="231"/>
      <c r="M5475" s="231"/>
      <c r="N5475" s="231"/>
      <c r="O5475" s="231"/>
      <c r="P5475" s="231"/>
      <c r="Q5475" s="231"/>
      <c r="R5475" s="231"/>
      <c r="S5475" s="231"/>
      <c r="T5475" s="231"/>
    </row>
    <row r="5476">
      <c r="A5476" s="257" t="str">
        <v>16800027700222</v>
      </c>
      <c r="B5476" s="257" t="str">
        <v>168000277002</v>
      </c>
      <c r="C5476" s="257" t="str">
        <v>花王洁齿健天然薄荷香颗粒牙膏（新款）120g*2</v>
      </c>
      <c r="D5476" s="257"/>
      <c r="E5476" s="257"/>
      <c r="F5476" s="257" t="str">
        <v>120g*2</v>
      </c>
      <c r="G5476" s="231"/>
      <c r="H5476" s="231"/>
      <c r="I5476" s="231"/>
      <c r="J5476" s="231"/>
      <c r="K5476" s="231"/>
      <c r="L5476" s="231"/>
      <c r="M5476" s="231"/>
      <c r="N5476" s="231"/>
      <c r="O5476" s="231"/>
      <c r="P5476" s="231"/>
      <c r="Q5476" s="231"/>
      <c r="R5476" s="231"/>
      <c r="S5476" s="231"/>
      <c r="T5476" s="231"/>
    </row>
    <row r="5477">
      <c r="A5477" s="257" t="str">
        <v>16800031900421</v>
      </c>
      <c r="B5477" s="257" t="str">
        <v>168000319004</v>
      </c>
      <c r="C5477" s="257" t="str">
        <v>妙洁抽取式保鲜袋 中号 70只*10包</v>
      </c>
      <c r="D5477" s="257"/>
      <c r="E5477" s="257"/>
      <c r="F5477" s="257" t="str">
        <v>MBM</v>
      </c>
      <c r="G5477" s="231"/>
      <c r="H5477" s="231"/>
      <c r="I5477" s="231"/>
      <c r="J5477" s="231"/>
      <c r="K5477" s="231"/>
      <c r="L5477" s="231"/>
      <c r="M5477" s="231"/>
      <c r="N5477" s="231"/>
      <c r="O5477" s="231"/>
      <c r="P5477" s="231"/>
      <c r="Q5477" s="231"/>
      <c r="R5477" s="231"/>
      <c r="S5477" s="231"/>
      <c r="T5477" s="231"/>
    </row>
    <row r="5478">
      <c r="A5478" s="257" t="str">
        <v>1680002840041</v>
      </c>
      <c r="B5478" s="257" t="str">
        <v>168000284004</v>
      </c>
      <c r="C5478" s="257" t="str">
        <v>Spes诗裴丝 净澈丰盈海盐洗头膏280g</v>
      </c>
      <c r="D5478" s="257"/>
      <c r="E5478" s="257"/>
      <c r="F5478" s="257" t="str">
        <v>280g</v>
      </c>
      <c r="G5478" s="231"/>
      <c r="H5478" s="231"/>
      <c r="I5478" s="231"/>
      <c r="J5478" s="231"/>
      <c r="K5478" s="231"/>
      <c r="L5478" s="231"/>
      <c r="M5478" s="231"/>
      <c r="N5478" s="231"/>
      <c r="O5478" s="231"/>
      <c r="P5478" s="231"/>
      <c r="Q5478" s="231"/>
      <c r="R5478" s="231"/>
      <c r="S5478" s="231"/>
      <c r="T5478" s="231"/>
    </row>
    <row r="5479">
      <c r="A5479" s="257" t="str">
        <v>1680003150129</v>
      </c>
      <c r="B5479" s="257" t="str">
        <v>168000315012</v>
      </c>
      <c r="C5479" s="257" t="str">
        <v>乐扣乐扣耐热玻璃小圆形保鲜盒（380ML）LLG 821FU</v>
      </c>
      <c r="D5479" s="257"/>
      <c r="E5479" s="257"/>
      <c r="F5479" s="257" t="str">
        <v>LLG 821FU</v>
      </c>
      <c r="G5479" s="231"/>
      <c r="H5479" s="231"/>
      <c r="I5479" s="231"/>
      <c r="J5479" s="231"/>
      <c r="K5479" s="231"/>
      <c r="L5479" s="231"/>
      <c r="M5479" s="231"/>
      <c r="N5479" s="231"/>
      <c r="O5479" s="231"/>
      <c r="P5479" s="231"/>
      <c r="Q5479" s="231"/>
      <c r="R5479" s="231"/>
      <c r="S5479" s="231"/>
      <c r="T5479" s="231"/>
    </row>
    <row r="5480">
      <c r="A5480" s="257" t="str">
        <v>1680003150131</v>
      </c>
      <c r="B5480" s="257" t="str">
        <v>168000315013</v>
      </c>
      <c r="C5480" s="257" t="str">
        <v>乐扣乐扣耐热玻璃大长方形保鲜盒（630ML）LLG 428FU</v>
      </c>
      <c r="D5480" s="257"/>
      <c r="E5480" s="257"/>
      <c r="F5480" s="257" t="str">
        <v>LLG 428FU</v>
      </c>
      <c r="G5480" s="231"/>
      <c r="H5480" s="231"/>
      <c r="I5480" s="231"/>
      <c r="J5480" s="231"/>
      <c r="K5480" s="231"/>
      <c r="L5480" s="231"/>
      <c r="M5480" s="231"/>
      <c r="N5480" s="231"/>
      <c r="O5480" s="231"/>
      <c r="P5480" s="231"/>
      <c r="Q5480" s="231"/>
      <c r="R5480" s="231"/>
      <c r="S5480" s="231"/>
      <c r="T5480" s="231"/>
    </row>
    <row r="5481">
      <c r="A5481" s="257" t="str">
        <v>16800028100522</v>
      </c>
      <c r="B5481" s="257" t="str">
        <v>168000281005</v>
      </c>
      <c r="C5481" s="257" t="str">
        <v>欧舒丹乳木果身体润肤露250ml</v>
      </c>
      <c r="D5481" s="257"/>
      <c r="E5481" s="257"/>
      <c r="F5481" s="257" t="str">
        <v>250ml</v>
      </c>
      <c r="G5481" s="231"/>
      <c r="H5481" s="231"/>
      <c r="I5481" s="231"/>
      <c r="J5481" s="231"/>
      <c r="K5481" s="231"/>
      <c r="L5481" s="231"/>
      <c r="M5481" s="231"/>
      <c r="N5481" s="231"/>
      <c r="O5481" s="231"/>
      <c r="P5481" s="231"/>
      <c r="Q5481" s="231"/>
      <c r="R5481" s="231"/>
      <c r="S5481" s="231"/>
      <c r="T5481" s="231"/>
    </row>
    <row r="5482">
      <c r="A5482" s="257" t="str">
        <v>16800028100622</v>
      </c>
      <c r="B5482" s="257" t="str">
        <v>168000281006</v>
      </c>
      <c r="C5482" s="257" t="str">
        <v>欧舒丹甜蜜樱花沐浴啫喱250ml</v>
      </c>
      <c r="D5482" s="257"/>
      <c r="E5482" s="257"/>
      <c r="F5482" s="257" t="str">
        <v>250ml</v>
      </c>
      <c r="G5482" s="231"/>
      <c r="H5482" s="231"/>
      <c r="I5482" s="231"/>
      <c r="J5482" s="231"/>
      <c r="K5482" s="231"/>
      <c r="L5482" s="231"/>
      <c r="M5482" s="231"/>
      <c r="N5482" s="231"/>
      <c r="O5482" s="231"/>
      <c r="P5482" s="231"/>
      <c r="Q5482" s="231"/>
      <c r="R5482" s="231"/>
      <c r="S5482" s="231"/>
      <c r="T5482" s="231"/>
    </row>
    <row r="5483">
      <c r="A5483" s="257" t="str">
        <v>16800028100722</v>
      </c>
      <c r="B5483" s="257" t="str">
        <v>168000281007</v>
      </c>
      <c r="C5483" s="257" t="str">
        <v>舒肤佳纯白清香泡沫型沐浴露500g</v>
      </c>
      <c r="D5483" s="257"/>
      <c r="E5483" s="257"/>
      <c r="F5483" s="257" t="str">
        <v>500g</v>
      </c>
      <c r="G5483" s="231"/>
      <c r="H5483" s="231"/>
      <c r="I5483" s="231"/>
      <c r="J5483" s="231"/>
      <c r="K5483" s="231"/>
      <c r="L5483" s="231"/>
      <c r="M5483" s="231"/>
      <c r="N5483" s="231"/>
      <c r="O5483" s="231"/>
      <c r="P5483" s="231"/>
      <c r="Q5483" s="231"/>
      <c r="R5483" s="231"/>
      <c r="S5483" s="231"/>
      <c r="T5483" s="231"/>
    </row>
    <row r="5484">
      <c r="A5484" s="257" t="str">
        <v>16800037400122</v>
      </c>
      <c r="B5484" s="257" t="str">
        <v>168000374001</v>
      </c>
      <c r="C5484" s="257" t="str">
        <v>舒肤佳健康抑菌泡沫洗手液纯白清香300克</v>
      </c>
      <c r="D5484" s="257"/>
      <c r="E5484" s="257"/>
      <c r="F5484" s="257" t="str">
        <v>300g</v>
      </c>
      <c r="G5484" s="231"/>
      <c r="H5484" s="231"/>
      <c r="I5484" s="231"/>
      <c r="J5484" s="231"/>
      <c r="K5484" s="231"/>
      <c r="L5484" s="231"/>
      <c r="M5484" s="231"/>
      <c r="N5484" s="231"/>
      <c r="O5484" s="231"/>
      <c r="P5484" s="231"/>
      <c r="Q5484" s="231"/>
      <c r="R5484" s="231"/>
      <c r="S5484" s="231"/>
      <c r="T5484" s="231"/>
    </row>
    <row r="5485">
      <c r="A5485" s="257" t="str">
        <v>12800026200925380</v>
      </c>
      <c r="B5485" s="257" t="str">
        <v>128000262009</v>
      </c>
      <c r="C5485" s="257" t="str">
        <v>亚朵星球 自然凉感枕套</v>
      </c>
      <c r="D5485" s="257"/>
      <c r="E5485" s="257"/>
      <c r="F5485" s="257" t="str">
        <v>薄雾灰,均码,普通系列,66*42cm</v>
      </c>
      <c r="G5485" s="231"/>
      <c r="H5485" s="231"/>
      <c r="I5485" s="231"/>
      <c r="J5485" s="231"/>
      <c r="K5485" s="231"/>
      <c r="L5485" s="231"/>
      <c r="M5485" s="231"/>
      <c r="N5485" s="231"/>
      <c r="O5485" s="231"/>
      <c r="P5485" s="231"/>
      <c r="Q5485" s="231"/>
      <c r="R5485" s="231"/>
      <c r="S5485" s="231"/>
      <c r="T5485" s="231"/>
    </row>
    <row r="5486">
      <c r="A5486" s="257" t="str">
        <v>12800026200938880</v>
      </c>
      <c r="B5486" s="257" t="str">
        <v>128000262009</v>
      </c>
      <c r="C5486" s="257" t="str">
        <v>亚朵星球 自然凉感枕套</v>
      </c>
      <c r="D5486" s="257"/>
      <c r="E5486" s="257"/>
      <c r="F5486" s="257" t="str">
        <v>冰雾蓝,均码,普通系列,66*42cm</v>
      </c>
      <c r="G5486" s="231"/>
      <c r="H5486" s="231"/>
      <c r="I5486" s="231"/>
      <c r="J5486" s="231"/>
      <c r="K5486" s="231"/>
      <c r="L5486" s="231"/>
      <c r="M5486" s="231"/>
      <c r="N5486" s="231"/>
      <c r="O5486" s="231"/>
      <c r="P5486" s="231"/>
      <c r="Q5486" s="231"/>
      <c r="R5486" s="231"/>
      <c r="S5486" s="231"/>
      <c r="T5486" s="231"/>
    </row>
    <row r="5487">
      <c r="A5487" s="257" t="str">
        <v>1310200101083</v>
      </c>
      <c r="B5487" s="257" t="str">
        <v>13102001010</v>
      </c>
      <c r="C5487" s="257" t="str">
        <v>萨和S2无火香薰瓶器</v>
      </c>
      <c r="D5487" s="257"/>
      <c r="E5487" s="257"/>
      <c r="F5487" s="257" t="str">
        <v>清屿青柚</v>
      </c>
      <c r="G5487" s="231"/>
      <c r="H5487" s="231"/>
      <c r="I5487" s="231"/>
      <c r="J5487" s="231"/>
      <c r="K5487" s="231"/>
      <c r="L5487" s="231"/>
      <c r="M5487" s="231"/>
      <c r="N5487" s="231"/>
      <c r="O5487" s="231"/>
      <c r="P5487" s="231"/>
      <c r="Q5487" s="231"/>
      <c r="R5487" s="231"/>
      <c r="S5487" s="231"/>
      <c r="T5487" s="231"/>
    </row>
    <row r="5488">
      <c r="A5488" s="257" t="str">
        <v>13800037901927392</v>
      </c>
      <c r="B5488" s="257" t="str">
        <v>138000379019</v>
      </c>
      <c r="C5488" s="257" t="str">
        <v>萨和 清屿青柚香薰蜡烛</v>
      </c>
      <c r="D5488" s="257"/>
      <c r="E5488" s="257"/>
      <c r="F5488" s="257" t="str">
        <v>170g</v>
      </c>
      <c r="G5488" s="231"/>
      <c r="H5488" s="231"/>
      <c r="I5488" s="231"/>
      <c r="J5488" s="231"/>
      <c r="K5488" s="231"/>
      <c r="L5488" s="231"/>
      <c r="M5488" s="231"/>
      <c r="N5488" s="231"/>
      <c r="O5488" s="231"/>
      <c r="P5488" s="231"/>
      <c r="Q5488" s="231"/>
      <c r="R5488" s="231"/>
      <c r="S5488" s="231"/>
      <c r="T5488" s="231"/>
    </row>
    <row r="5489">
      <c r="A5489" s="257" t="str">
        <v>13800037901827392</v>
      </c>
      <c r="B5489" s="257" t="str">
        <v>138000379018</v>
      </c>
      <c r="C5489" s="257" t="str">
        <v>萨和 花煦香薰蜡烛</v>
      </c>
      <c r="D5489" s="257"/>
      <c r="E5489" s="257"/>
      <c r="F5489" s="257" t="str">
        <v>170g</v>
      </c>
      <c r="G5489" s="231"/>
      <c r="H5489" s="231"/>
      <c r="I5489" s="231"/>
      <c r="J5489" s="231"/>
      <c r="K5489" s="231"/>
      <c r="L5489" s="231"/>
      <c r="M5489" s="231"/>
      <c r="N5489" s="231"/>
      <c r="O5489" s="231"/>
      <c r="P5489" s="231"/>
      <c r="Q5489" s="231"/>
      <c r="R5489" s="231"/>
      <c r="S5489" s="231"/>
      <c r="T5489" s="231"/>
    </row>
    <row r="5490">
      <c r="A5490" s="257" t="str">
        <v>13800037901727392</v>
      </c>
      <c r="B5490" s="257" t="str">
        <v>138000379017</v>
      </c>
      <c r="C5490" s="257" t="str">
        <v>萨和 松烬星河香薰蜡烛</v>
      </c>
      <c r="D5490" s="257"/>
      <c r="E5490" s="257"/>
      <c r="F5490" s="257" t="str">
        <v>170g</v>
      </c>
      <c r="G5490" s="231"/>
      <c r="H5490" s="231"/>
      <c r="I5490" s="231"/>
      <c r="J5490" s="231"/>
      <c r="K5490" s="231"/>
      <c r="L5490" s="231"/>
      <c r="M5490" s="231"/>
      <c r="N5490" s="231"/>
      <c r="O5490" s="231"/>
      <c r="P5490" s="231"/>
      <c r="Q5490" s="231"/>
      <c r="R5490" s="231"/>
      <c r="S5490" s="231"/>
      <c r="T5490" s="231"/>
    </row>
    <row r="5491">
      <c r="A5491" s="257" t="str">
        <v>128000307001393</v>
      </c>
      <c r="B5491" s="257" t="str">
        <v>128000307001</v>
      </c>
      <c r="C5491" s="257" t="str">
        <v>亚朵星球 深睡眼罩</v>
      </c>
      <c r="D5491" s="257"/>
      <c r="E5491" s="257"/>
      <c r="F5491" s="257" t="str">
        <v>服装尺寸:F,颜色:深睡蓝,床品规格:均码,系列:深睡系列</v>
      </c>
      <c r="G5491" s="231"/>
      <c r="H5491" s="231"/>
      <c r="I5491" s="231"/>
      <c r="J5491" s="231"/>
      <c r="K5491" s="231"/>
      <c r="L5491" s="231"/>
      <c r="M5491" s="231"/>
      <c r="N5491" s="231"/>
      <c r="O5491" s="231"/>
      <c r="P5491" s="231"/>
      <c r="Q5491" s="231"/>
      <c r="R5491" s="231"/>
      <c r="S5491" s="231"/>
      <c r="T5491" s="231"/>
    </row>
    <row r="5492">
      <c r="A5492" s="257" t="str">
        <v>12800025900540316</v>
      </c>
      <c r="B5492" s="257" t="str">
        <v>128000259005</v>
      </c>
      <c r="C5492" s="257" t="str">
        <v>亚朵星球 纯色全棉床笠</v>
      </c>
      <c r="D5492" s="257"/>
      <c r="E5492" s="257"/>
      <c r="F5492" s="257" t="str">
        <v>松林青 1.5m床</v>
      </c>
      <c r="G5492" s="231"/>
      <c r="H5492" s="231"/>
      <c r="I5492" s="231"/>
      <c r="J5492" s="231"/>
      <c r="K5492" s="231"/>
      <c r="L5492" s="231"/>
      <c r="M5492" s="231"/>
      <c r="N5492" s="231"/>
      <c r="O5492" s="231"/>
      <c r="P5492" s="231"/>
      <c r="Q5492" s="231"/>
      <c r="R5492" s="231"/>
      <c r="S5492" s="231"/>
      <c r="T5492" s="231"/>
    </row>
    <row r="5493">
      <c r="A5493" s="257" t="str">
        <v>12800025900540318</v>
      </c>
      <c r="B5493" s="257" t="str">
        <v>128000259005</v>
      </c>
      <c r="C5493" s="257" t="str">
        <v>亚朵星球 纯色全棉床笠</v>
      </c>
      <c r="D5493" s="257"/>
      <c r="E5493" s="257"/>
      <c r="F5493" s="257" t="str">
        <v>松林青 1.8m床</v>
      </c>
      <c r="G5493" s="231"/>
      <c r="H5493" s="231"/>
      <c r="I5493" s="231"/>
      <c r="J5493" s="231"/>
      <c r="K5493" s="231"/>
      <c r="L5493" s="231"/>
      <c r="M5493" s="231"/>
      <c r="N5493" s="231"/>
      <c r="O5493" s="231"/>
      <c r="P5493" s="231"/>
      <c r="Q5493" s="231"/>
      <c r="R5493" s="231"/>
      <c r="S5493" s="231"/>
      <c r="T5493" s="231"/>
    </row>
    <row r="5494">
      <c r="A5494" s="257" t="str">
        <v>12800025900540416</v>
      </c>
      <c r="B5494" s="257" t="str">
        <v>128000259005</v>
      </c>
      <c r="C5494" s="257" t="str">
        <v>亚朵星球 纯色全棉床笠</v>
      </c>
      <c r="D5494" s="257"/>
      <c r="E5494" s="257"/>
      <c r="F5494" s="257" t="str">
        <v>静湖蓝 1.5m床</v>
      </c>
      <c r="G5494" s="231"/>
      <c r="H5494" s="231"/>
      <c r="I5494" s="231"/>
      <c r="J5494" s="231"/>
      <c r="K5494" s="231"/>
      <c r="L5494" s="231"/>
      <c r="M5494" s="231"/>
      <c r="N5494" s="231"/>
      <c r="O5494" s="231"/>
      <c r="P5494" s="231"/>
      <c r="Q5494" s="231"/>
      <c r="R5494" s="231"/>
      <c r="S5494" s="231"/>
      <c r="T5494" s="231"/>
    </row>
    <row r="5495">
      <c r="A5495" s="257" t="str">
        <v>12800025900540418</v>
      </c>
      <c r="B5495" s="257" t="str">
        <v>128000259005</v>
      </c>
      <c r="C5495" s="257" t="str">
        <v>亚朵星球 纯色全棉床笠</v>
      </c>
      <c r="D5495" s="257"/>
      <c r="E5495" s="257"/>
      <c r="F5495" s="257" t="str">
        <v>静湖蓝 1.8m床</v>
      </c>
      <c r="G5495" s="231"/>
      <c r="H5495" s="231"/>
      <c r="I5495" s="231"/>
      <c r="J5495" s="231"/>
      <c r="K5495" s="231"/>
      <c r="L5495" s="231"/>
      <c r="M5495" s="231"/>
      <c r="N5495" s="231"/>
      <c r="O5495" s="231"/>
      <c r="P5495" s="231"/>
      <c r="Q5495" s="231"/>
      <c r="R5495" s="231"/>
      <c r="S5495" s="231"/>
      <c r="T5495" s="231"/>
    </row>
    <row r="5496">
      <c r="A5496" s="257" t="str">
        <v>12800025900525316</v>
      </c>
      <c r="B5496" s="257" t="str">
        <v>128000259005</v>
      </c>
      <c r="C5496" s="257" t="str">
        <v>亚朵星球 纯色全棉床笠</v>
      </c>
      <c r="D5496" s="257"/>
      <c r="E5496" s="257"/>
      <c r="F5496" s="257" t="str">
        <v>薄雾灰 1.5m床</v>
      </c>
      <c r="G5496" s="231"/>
      <c r="H5496" s="231"/>
      <c r="I5496" s="231"/>
      <c r="J5496" s="231"/>
      <c r="K5496" s="231"/>
      <c r="L5496" s="231"/>
      <c r="M5496" s="231"/>
      <c r="N5496" s="231"/>
      <c r="O5496" s="231"/>
      <c r="P5496" s="231"/>
      <c r="Q5496" s="231"/>
      <c r="R5496" s="231"/>
      <c r="S5496" s="231"/>
      <c r="T5496" s="231"/>
    </row>
    <row r="5497">
      <c r="A5497" s="257" t="str">
        <v>12800025900525318</v>
      </c>
      <c r="B5497" s="257" t="str">
        <v>128000259005</v>
      </c>
      <c r="C5497" s="257" t="str">
        <v>亚朵星球 纯色全棉床笠</v>
      </c>
      <c r="D5497" s="257"/>
      <c r="E5497" s="257"/>
      <c r="F5497" s="257" t="str">
        <v>薄雾灰 1.8m床</v>
      </c>
      <c r="G5497" s="231"/>
      <c r="H5497" s="231"/>
      <c r="I5497" s="231"/>
      <c r="J5497" s="231"/>
      <c r="K5497" s="231"/>
      <c r="L5497" s="231"/>
      <c r="M5497" s="231"/>
      <c r="N5497" s="231"/>
      <c r="O5497" s="231"/>
      <c r="P5497" s="231"/>
      <c r="Q5497" s="231"/>
      <c r="R5497" s="231"/>
      <c r="S5497" s="231"/>
      <c r="T5497" s="231"/>
    </row>
    <row r="5498">
      <c r="A5498" s="257" t="str">
        <v>12800025900540216</v>
      </c>
      <c r="B5498" s="257" t="str">
        <v>128000259005</v>
      </c>
      <c r="C5498" s="257" t="str">
        <v>亚朵星球 纯色全棉床笠</v>
      </c>
      <c r="D5498" s="257"/>
      <c r="E5498" s="257"/>
      <c r="F5498" s="257" t="str">
        <v>山野绿 1.5m床</v>
      </c>
      <c r="G5498" s="231"/>
      <c r="H5498" s="231"/>
      <c r="I5498" s="231"/>
      <c r="J5498" s="231"/>
      <c r="K5498" s="231"/>
      <c r="L5498" s="231"/>
      <c r="M5498" s="231"/>
      <c r="N5498" s="231"/>
      <c r="O5498" s="231"/>
      <c r="P5498" s="231"/>
      <c r="Q5498" s="231"/>
      <c r="R5498" s="231"/>
      <c r="S5498" s="231"/>
      <c r="T5498" s="231"/>
    </row>
    <row r="5499">
      <c r="A5499" s="257" t="str">
        <v>12800025900540218</v>
      </c>
      <c r="B5499" s="257" t="str">
        <v>128000259005</v>
      </c>
      <c r="C5499" s="257" t="str">
        <v>亚朵星球 纯色全棉床笠</v>
      </c>
      <c r="D5499" s="257"/>
      <c r="E5499" s="257"/>
      <c r="F5499" s="257" t="str">
        <v>山野绿 1.8m床</v>
      </c>
      <c r="G5499" s="231"/>
      <c r="H5499" s="231"/>
      <c r="I5499" s="231"/>
      <c r="J5499" s="231"/>
      <c r="K5499" s="231"/>
      <c r="L5499" s="231"/>
      <c r="M5499" s="231"/>
      <c r="N5499" s="231"/>
      <c r="O5499" s="231"/>
      <c r="P5499" s="231"/>
      <c r="Q5499" s="231"/>
      <c r="R5499" s="231"/>
      <c r="S5499" s="231"/>
      <c r="T5499" s="231"/>
    </row>
    <row r="5500">
      <c r="A5500" s="257" t="str">
        <v>12800026100625387</v>
      </c>
      <c r="B5500" s="257" t="str">
        <v>128000261006</v>
      </c>
      <c r="C5500" s="257" t="str">
        <v>亚朵星球 纯色全棉四件套 夏日新色</v>
      </c>
      <c r="D5500" s="257"/>
      <c r="E5500" s="257"/>
      <c r="F5500" s="257" t="str">
        <v>薄雾灰,床笠款,120cm,普通系列,120cm</v>
      </c>
      <c r="G5500" s="231"/>
      <c r="H5500" s="231"/>
      <c r="I5500" s="231"/>
      <c r="J5500" s="231"/>
      <c r="K5500" s="231"/>
      <c r="L5500" s="231"/>
      <c r="M5500" s="231"/>
      <c r="N5500" s="231"/>
      <c r="O5500" s="231"/>
      <c r="P5500" s="231"/>
      <c r="Q5500" s="231"/>
      <c r="R5500" s="231"/>
      <c r="S5500" s="231"/>
      <c r="T5500" s="231"/>
    </row>
    <row r="5501">
      <c r="A5501" s="257" t="str">
        <v>12800026100625369</v>
      </c>
      <c r="B5501" s="257" t="str">
        <v>128000261006</v>
      </c>
      <c r="C5501" s="257" t="str">
        <v>亚朵星球 纯色全棉四件套 夏日新色</v>
      </c>
      <c r="D5501" s="257"/>
      <c r="E5501" s="257"/>
      <c r="F5501" s="257" t="str">
        <v>薄雾灰,床笠款,150cm,普通系列,150cm</v>
      </c>
      <c r="G5501" s="231"/>
      <c r="H5501" s="231"/>
      <c r="I5501" s="231"/>
      <c r="J5501" s="231"/>
      <c r="K5501" s="231"/>
      <c r="L5501" s="231"/>
      <c r="M5501" s="231"/>
      <c r="N5501" s="231"/>
      <c r="O5501" s="231"/>
      <c r="P5501" s="231"/>
      <c r="Q5501" s="231"/>
      <c r="R5501" s="231"/>
      <c r="S5501" s="231"/>
      <c r="T5501" s="231"/>
    </row>
    <row r="5502">
      <c r="A5502" s="257" t="str">
        <v>12800026100625371</v>
      </c>
      <c r="B5502" s="257" t="str">
        <v>128000261006</v>
      </c>
      <c r="C5502" s="257" t="str">
        <v>亚朵星球 纯色全棉四件套 夏日新色</v>
      </c>
      <c r="D5502" s="257"/>
      <c r="E5502" s="257"/>
      <c r="F5502" s="257" t="str">
        <v>薄雾灰,床笠款,180cm,普通系列,180cm</v>
      </c>
      <c r="G5502" s="231"/>
      <c r="H5502" s="231"/>
      <c r="I5502" s="231"/>
      <c r="J5502" s="231"/>
      <c r="K5502" s="231"/>
      <c r="L5502" s="231"/>
      <c r="M5502" s="231"/>
      <c r="N5502" s="231"/>
      <c r="O5502" s="231"/>
      <c r="P5502" s="231"/>
      <c r="Q5502" s="231"/>
      <c r="R5502" s="231"/>
      <c r="S5502" s="231"/>
      <c r="T5502" s="231"/>
    </row>
    <row r="5503">
      <c r="A5503" s="257" t="str">
        <v>12800026100625382</v>
      </c>
      <c r="B5503" s="257" t="str">
        <v>128000261006</v>
      </c>
      <c r="C5503" s="257" t="str">
        <v>亚朵星球 纯色全棉四件套 夏日新色</v>
      </c>
      <c r="D5503" s="257"/>
      <c r="E5503" s="257"/>
      <c r="F5503" s="257" t="str">
        <v>薄雾灰,床单款,120cm,普通系列,120cm</v>
      </c>
      <c r="G5503" s="231"/>
      <c r="H5503" s="231"/>
      <c r="I5503" s="231"/>
      <c r="J5503" s="231"/>
      <c r="K5503" s="231"/>
      <c r="L5503" s="231"/>
      <c r="M5503" s="231"/>
      <c r="N5503" s="231"/>
      <c r="O5503" s="231"/>
      <c r="P5503" s="231"/>
      <c r="Q5503" s="231"/>
      <c r="R5503" s="231"/>
      <c r="S5503" s="231"/>
      <c r="T5503" s="231"/>
    </row>
    <row r="5504">
      <c r="A5504" s="257" t="str">
        <v>12800026100625372</v>
      </c>
      <c r="B5504" s="257" t="str">
        <v>128000261006</v>
      </c>
      <c r="C5504" s="257" t="str">
        <v>亚朵星球 纯色全棉四件套 夏日新色</v>
      </c>
      <c r="D5504" s="257"/>
      <c r="E5504" s="257"/>
      <c r="F5504" s="257" t="str">
        <v>薄雾灰,床单款,150cm,普通系列,150cm</v>
      </c>
      <c r="G5504" s="231"/>
      <c r="H5504" s="231"/>
      <c r="I5504" s="231"/>
      <c r="J5504" s="231"/>
      <c r="K5504" s="231"/>
      <c r="L5504" s="231"/>
      <c r="M5504" s="231"/>
      <c r="N5504" s="231"/>
      <c r="O5504" s="231"/>
      <c r="P5504" s="231"/>
      <c r="Q5504" s="231"/>
      <c r="R5504" s="231"/>
      <c r="S5504" s="231"/>
      <c r="T5504" s="231"/>
    </row>
    <row r="5505">
      <c r="A5505" s="257" t="str">
        <v>12800026100625373</v>
      </c>
      <c r="B5505" s="257" t="str">
        <v>128000261006</v>
      </c>
      <c r="C5505" s="257" t="str">
        <v>亚朵星球 纯色全棉四件套 夏日新色</v>
      </c>
      <c r="D5505" s="257"/>
      <c r="E5505" s="257"/>
      <c r="F5505" s="257" t="str">
        <v>薄雾灰,床单款,180cm,普通系列,180cm</v>
      </c>
      <c r="G5505" s="231"/>
      <c r="H5505" s="231"/>
      <c r="I5505" s="231"/>
      <c r="J5505" s="231"/>
      <c r="K5505" s="231"/>
      <c r="L5505" s="231"/>
      <c r="M5505" s="231"/>
      <c r="N5505" s="231"/>
      <c r="O5505" s="231"/>
      <c r="P5505" s="231"/>
      <c r="Q5505" s="231"/>
      <c r="R5505" s="231"/>
      <c r="S5505" s="231"/>
      <c r="T5505" s="231"/>
    </row>
    <row r="5506">
      <c r="A5506" s="257" t="str">
        <v>12800026100640487</v>
      </c>
      <c r="B5506" s="257" t="str">
        <v>128000261006</v>
      </c>
      <c r="C5506" s="257" t="str">
        <v>亚朵星球 纯色全棉四件套 夏日新色</v>
      </c>
      <c r="D5506" s="257"/>
      <c r="E5506" s="257"/>
      <c r="F5506" s="257" t="str">
        <v>静湖蓝,床笠款,120cm,普通系列,120cm</v>
      </c>
      <c r="G5506" s="231"/>
      <c r="H5506" s="231"/>
      <c r="I5506" s="231"/>
      <c r="J5506" s="231"/>
      <c r="K5506" s="231"/>
      <c r="L5506" s="231"/>
      <c r="M5506" s="231"/>
      <c r="N5506" s="231"/>
      <c r="O5506" s="231"/>
      <c r="P5506" s="231"/>
      <c r="Q5506" s="231"/>
      <c r="R5506" s="231"/>
      <c r="S5506" s="231"/>
      <c r="T5506" s="231"/>
    </row>
    <row r="5507">
      <c r="A5507" s="257" t="str">
        <v>12800026100640469</v>
      </c>
      <c r="B5507" s="257" t="str">
        <v>128000261006</v>
      </c>
      <c r="C5507" s="257" t="str">
        <v>亚朵星球 纯色全棉四件套 夏日新色</v>
      </c>
      <c r="D5507" s="257"/>
      <c r="E5507" s="257"/>
      <c r="F5507" s="257" t="str">
        <v>静湖蓝,床笠款,150cm,普通系列,150cm</v>
      </c>
      <c r="G5507" s="231"/>
      <c r="H5507" s="231"/>
      <c r="I5507" s="231"/>
      <c r="J5507" s="231"/>
      <c r="K5507" s="231"/>
      <c r="L5507" s="231"/>
      <c r="M5507" s="231"/>
      <c r="N5507" s="231"/>
      <c r="O5507" s="231"/>
      <c r="P5507" s="231"/>
      <c r="Q5507" s="231"/>
      <c r="R5507" s="231"/>
      <c r="S5507" s="231"/>
      <c r="T5507" s="231"/>
    </row>
    <row r="5508">
      <c r="A5508" s="257" t="str">
        <v>12800026100640471</v>
      </c>
      <c r="B5508" s="257" t="str">
        <v>128000261006</v>
      </c>
      <c r="C5508" s="257" t="str">
        <v>亚朵星球 纯色全棉四件套 夏日新色</v>
      </c>
      <c r="D5508" s="257"/>
      <c r="E5508" s="257"/>
      <c r="F5508" s="257" t="str">
        <v>静湖蓝,床笠款,180cm,普通系列,180cm</v>
      </c>
      <c r="G5508" s="231"/>
      <c r="H5508" s="231"/>
      <c r="I5508" s="231"/>
      <c r="J5508" s="231"/>
      <c r="K5508" s="231"/>
      <c r="L5508" s="231"/>
      <c r="M5508" s="231"/>
      <c r="N5508" s="231"/>
      <c r="O5508" s="231"/>
      <c r="P5508" s="231"/>
      <c r="Q5508" s="231"/>
      <c r="R5508" s="231"/>
      <c r="S5508" s="231"/>
      <c r="T5508" s="231"/>
    </row>
    <row r="5509">
      <c r="A5509" s="257" t="str">
        <v>12800026100640482</v>
      </c>
      <c r="B5509" s="257" t="str">
        <v>128000261006</v>
      </c>
      <c r="C5509" s="257" t="str">
        <v>亚朵星球 纯色全棉四件套 夏日新色</v>
      </c>
      <c r="D5509" s="257"/>
      <c r="E5509" s="257"/>
      <c r="F5509" s="257" t="str">
        <v>静湖蓝,床单款,120cm,普通系列,120cm</v>
      </c>
      <c r="G5509" s="231"/>
      <c r="H5509" s="231"/>
      <c r="I5509" s="231"/>
      <c r="J5509" s="231"/>
      <c r="K5509" s="231"/>
      <c r="L5509" s="231"/>
      <c r="M5509" s="231"/>
      <c r="N5509" s="231"/>
      <c r="O5509" s="231"/>
      <c r="P5509" s="231"/>
      <c r="Q5509" s="231"/>
      <c r="R5509" s="231"/>
      <c r="S5509" s="231"/>
      <c r="T5509" s="231"/>
    </row>
    <row r="5510">
      <c r="A5510" s="257" t="str">
        <v>12800026100640472</v>
      </c>
      <c r="B5510" s="257" t="str">
        <v>128000261006</v>
      </c>
      <c r="C5510" s="257" t="str">
        <v>亚朵星球 纯色全棉四件套 夏日新色</v>
      </c>
      <c r="D5510" s="257"/>
      <c r="E5510" s="257"/>
      <c r="F5510" s="257" t="str">
        <v>静湖蓝,床单款,150cm,普通系列,150cm</v>
      </c>
      <c r="G5510" s="231"/>
      <c r="H5510" s="231"/>
      <c r="I5510" s="231"/>
      <c r="J5510" s="231"/>
      <c r="K5510" s="231"/>
      <c r="L5510" s="231"/>
      <c r="M5510" s="231"/>
      <c r="N5510" s="231"/>
      <c r="O5510" s="231"/>
      <c r="P5510" s="231"/>
      <c r="Q5510" s="231"/>
      <c r="R5510" s="231"/>
      <c r="S5510" s="231"/>
      <c r="T5510" s="231"/>
    </row>
    <row r="5511">
      <c r="A5511" s="257" t="str">
        <v>12800026100640473</v>
      </c>
      <c r="B5511" s="257" t="str">
        <v>128000261006</v>
      </c>
      <c r="C5511" s="257" t="str">
        <v>亚朵星球 纯色全棉四件套 夏日新色</v>
      </c>
      <c r="D5511" s="257"/>
      <c r="E5511" s="257"/>
      <c r="F5511" s="257" t="str">
        <v>静湖蓝,床单款,180cm,普通系列,180cm</v>
      </c>
      <c r="G5511" s="231"/>
      <c r="H5511" s="231"/>
      <c r="I5511" s="231"/>
      <c r="J5511" s="231"/>
      <c r="K5511" s="231"/>
      <c r="L5511" s="231"/>
      <c r="M5511" s="231"/>
      <c r="N5511" s="231"/>
      <c r="O5511" s="231"/>
      <c r="P5511" s="231"/>
      <c r="Q5511" s="231"/>
      <c r="R5511" s="231"/>
      <c r="S5511" s="231"/>
      <c r="T5511" s="231"/>
    </row>
    <row r="5512">
      <c r="A5512" s="257" t="str">
        <v>12800026100640387</v>
      </c>
      <c r="B5512" s="257" t="str">
        <v>128000261006</v>
      </c>
      <c r="C5512" s="257" t="str">
        <v>亚朵星球 纯色全棉四件套 夏日新色</v>
      </c>
      <c r="D5512" s="257"/>
      <c r="E5512" s="257"/>
      <c r="F5512" s="257" t="str">
        <v>松林青,床笠款,120cm,普通系列,120cm</v>
      </c>
      <c r="G5512" s="231"/>
      <c r="H5512" s="231"/>
      <c r="I5512" s="231"/>
      <c r="J5512" s="231"/>
      <c r="K5512" s="231"/>
      <c r="L5512" s="231"/>
      <c r="M5512" s="231"/>
      <c r="N5512" s="231"/>
      <c r="O5512" s="231"/>
      <c r="P5512" s="231"/>
      <c r="Q5512" s="231"/>
      <c r="R5512" s="231"/>
      <c r="S5512" s="231"/>
      <c r="T5512" s="231"/>
    </row>
    <row r="5513">
      <c r="A5513" s="257" t="str">
        <v>12800026100640369</v>
      </c>
      <c r="B5513" s="257" t="str">
        <v>128000261006</v>
      </c>
      <c r="C5513" s="257" t="str">
        <v>亚朵星球 纯色全棉四件套 夏日新色</v>
      </c>
      <c r="D5513" s="257"/>
      <c r="E5513" s="257"/>
      <c r="F5513" s="257" t="str">
        <v>松林青,床笠款,150cm,普通系列,150cm</v>
      </c>
      <c r="G5513" s="231"/>
      <c r="H5513" s="231"/>
      <c r="I5513" s="231"/>
      <c r="J5513" s="231"/>
      <c r="K5513" s="231"/>
      <c r="L5513" s="231"/>
      <c r="M5513" s="231"/>
      <c r="N5513" s="231"/>
      <c r="O5513" s="231"/>
      <c r="P5513" s="231"/>
      <c r="Q5513" s="231"/>
      <c r="R5513" s="231"/>
      <c r="S5513" s="231"/>
      <c r="T5513" s="231"/>
    </row>
    <row r="5514">
      <c r="A5514" s="257" t="str">
        <v>12800026100640371</v>
      </c>
      <c r="B5514" s="257" t="str">
        <v>128000261006</v>
      </c>
      <c r="C5514" s="257" t="str">
        <v>亚朵星球 纯色全棉四件套 夏日新色</v>
      </c>
      <c r="D5514" s="257"/>
      <c r="E5514" s="257"/>
      <c r="F5514" s="257" t="str">
        <v>松林青,床笠款,180cm,普通系列,180cm</v>
      </c>
      <c r="G5514" s="231"/>
      <c r="H5514" s="231"/>
      <c r="I5514" s="231"/>
      <c r="J5514" s="231"/>
      <c r="K5514" s="231"/>
      <c r="L5514" s="231"/>
      <c r="M5514" s="231"/>
      <c r="N5514" s="231"/>
      <c r="O5514" s="231"/>
      <c r="P5514" s="231"/>
      <c r="Q5514" s="231"/>
      <c r="R5514" s="231"/>
      <c r="S5514" s="231"/>
      <c r="T5514" s="231"/>
    </row>
    <row r="5515">
      <c r="A5515" s="257" t="str">
        <v>12800026100640382</v>
      </c>
      <c r="B5515" s="257" t="str">
        <v>128000261006</v>
      </c>
      <c r="C5515" s="257" t="str">
        <v>亚朵星球 纯色全棉四件套 夏日新色</v>
      </c>
      <c r="D5515" s="257"/>
      <c r="E5515" s="257"/>
      <c r="F5515" s="257" t="str">
        <v>松林青,床单款,120cm,普通系列,120cm</v>
      </c>
      <c r="G5515" s="231"/>
      <c r="H5515" s="231"/>
      <c r="I5515" s="231"/>
      <c r="J5515" s="231"/>
      <c r="K5515" s="231"/>
      <c r="L5515" s="231"/>
      <c r="M5515" s="231"/>
      <c r="N5515" s="231"/>
      <c r="O5515" s="231"/>
      <c r="P5515" s="231"/>
      <c r="Q5515" s="231"/>
      <c r="R5515" s="231"/>
      <c r="S5515" s="231"/>
      <c r="T5515" s="231"/>
    </row>
    <row r="5516">
      <c r="A5516" s="257" t="str">
        <v>12800026100640372</v>
      </c>
      <c r="B5516" s="257" t="str">
        <v>128000261006</v>
      </c>
      <c r="C5516" s="257" t="str">
        <v>亚朵星球 纯色全棉四件套 夏日新色</v>
      </c>
      <c r="D5516" s="257"/>
      <c r="E5516" s="257"/>
      <c r="F5516" s="257" t="str">
        <v>松林青,床单款,150cm,普通系列,150cm</v>
      </c>
      <c r="G5516" s="231"/>
      <c r="H5516" s="231"/>
      <c r="I5516" s="231"/>
      <c r="J5516" s="231"/>
      <c r="K5516" s="231"/>
      <c r="L5516" s="231"/>
      <c r="M5516" s="231"/>
      <c r="N5516" s="231"/>
      <c r="O5516" s="231"/>
      <c r="P5516" s="231"/>
      <c r="Q5516" s="231"/>
      <c r="R5516" s="231"/>
      <c r="S5516" s="231"/>
      <c r="T5516" s="231"/>
    </row>
    <row r="5517">
      <c r="A5517" s="257" t="str">
        <v>12800026100640373</v>
      </c>
      <c r="B5517" s="257" t="str">
        <v>128000261006</v>
      </c>
      <c r="C5517" s="257" t="str">
        <v>亚朵星球 纯色全棉四件套 夏日新色</v>
      </c>
      <c r="D5517" s="257"/>
      <c r="E5517" s="257"/>
      <c r="F5517" s="257" t="str">
        <v>松林青,床单款,180cm,普通系列,180cm</v>
      </c>
      <c r="G5517" s="231"/>
      <c r="H5517" s="231"/>
      <c r="I5517" s="231"/>
      <c r="J5517" s="231"/>
      <c r="K5517" s="231"/>
      <c r="L5517" s="231"/>
      <c r="M5517" s="231"/>
      <c r="N5517" s="231"/>
      <c r="O5517" s="231"/>
      <c r="P5517" s="231"/>
      <c r="Q5517" s="231"/>
      <c r="R5517" s="231"/>
      <c r="S5517" s="231"/>
      <c r="T5517" s="231"/>
    </row>
    <row r="5518">
      <c r="A5518" s="257" t="str">
        <v>12800026100640287</v>
      </c>
      <c r="B5518" s="257" t="str">
        <v>128000261006</v>
      </c>
      <c r="C5518" s="257" t="str">
        <v>亚朵星球 纯色全棉四件套 夏日新色</v>
      </c>
      <c r="D5518" s="257"/>
      <c r="E5518" s="257"/>
      <c r="F5518" s="257" t="str">
        <v>山野绿,床笠款,120cm,普通系列,120cm</v>
      </c>
      <c r="G5518" s="231"/>
      <c r="H5518" s="231"/>
      <c r="I5518" s="231"/>
      <c r="J5518" s="231"/>
      <c r="K5518" s="231"/>
      <c r="L5518" s="231"/>
      <c r="M5518" s="231"/>
      <c r="N5518" s="231"/>
      <c r="O5518" s="231"/>
      <c r="P5518" s="231"/>
      <c r="Q5518" s="231"/>
      <c r="R5518" s="231"/>
      <c r="S5518" s="231"/>
      <c r="T5518" s="231"/>
    </row>
    <row r="5519">
      <c r="A5519" s="257" t="str">
        <v>12800026100640269</v>
      </c>
      <c r="B5519" s="257" t="str">
        <v>128000261006</v>
      </c>
      <c r="C5519" s="257" t="str">
        <v>亚朵星球 纯色全棉四件套 夏日新色</v>
      </c>
      <c r="D5519" s="257"/>
      <c r="E5519" s="257"/>
      <c r="F5519" s="257" t="str">
        <v>山野绿,床笠款,150cm,普通系列,150cm</v>
      </c>
      <c r="G5519" s="231"/>
      <c r="H5519" s="231"/>
      <c r="I5519" s="231"/>
      <c r="J5519" s="231"/>
      <c r="K5519" s="231"/>
      <c r="L5519" s="231"/>
      <c r="M5519" s="231"/>
      <c r="N5519" s="231"/>
      <c r="O5519" s="231"/>
      <c r="P5519" s="231"/>
      <c r="Q5519" s="231"/>
      <c r="R5519" s="231"/>
      <c r="S5519" s="231"/>
      <c r="T5519" s="231"/>
    </row>
    <row r="5520">
      <c r="A5520" s="257" t="str">
        <v>12800026100640271</v>
      </c>
      <c r="B5520" s="257" t="str">
        <v>128000261006</v>
      </c>
      <c r="C5520" s="257" t="str">
        <v>亚朵星球 纯色全棉四件套 夏日新色</v>
      </c>
      <c r="D5520" s="257"/>
      <c r="E5520" s="257"/>
      <c r="F5520" s="257" t="str">
        <v>山野绿,床笠款,180cm,普通系列,180cm</v>
      </c>
      <c r="G5520" s="231"/>
      <c r="H5520" s="231"/>
      <c r="I5520" s="231"/>
      <c r="J5520" s="231"/>
      <c r="K5520" s="231"/>
      <c r="L5520" s="231"/>
      <c r="M5520" s="231"/>
      <c r="N5520" s="231"/>
      <c r="O5520" s="231"/>
      <c r="P5520" s="231"/>
      <c r="Q5520" s="231"/>
      <c r="R5520" s="231"/>
      <c r="S5520" s="231"/>
      <c r="T5520" s="231"/>
    </row>
    <row r="5521">
      <c r="A5521" s="257" t="str">
        <v>12800026100640282</v>
      </c>
      <c r="B5521" s="257" t="str">
        <v>128000261006</v>
      </c>
      <c r="C5521" s="257" t="str">
        <v>亚朵星球 纯色全棉四件套 夏日新色</v>
      </c>
      <c r="D5521" s="257"/>
      <c r="E5521" s="257"/>
      <c r="F5521" s="257" t="str">
        <v>山野绿,床单款,120cm,普通系列,120cm</v>
      </c>
      <c r="G5521" s="231"/>
      <c r="H5521" s="231"/>
      <c r="I5521" s="231"/>
      <c r="J5521" s="231"/>
      <c r="K5521" s="231"/>
      <c r="L5521" s="231"/>
      <c r="M5521" s="231"/>
      <c r="N5521" s="231"/>
      <c r="O5521" s="231"/>
      <c r="P5521" s="231"/>
      <c r="Q5521" s="231"/>
      <c r="R5521" s="231"/>
      <c r="S5521" s="231"/>
      <c r="T5521" s="231"/>
    </row>
    <row r="5522">
      <c r="A5522" s="257" t="str">
        <v>12800026100640272</v>
      </c>
      <c r="B5522" s="257" t="str">
        <v>128000261006</v>
      </c>
      <c r="C5522" s="257" t="str">
        <v>亚朵星球 纯色全棉四件套 夏日新色</v>
      </c>
      <c r="D5522" s="257"/>
      <c r="E5522" s="257"/>
      <c r="F5522" s="257" t="str">
        <v>山野绿,床单款,150cm,普通系列,150cm</v>
      </c>
      <c r="G5522" s="231"/>
      <c r="H5522" s="231"/>
      <c r="I5522" s="231"/>
      <c r="J5522" s="231"/>
      <c r="K5522" s="231"/>
      <c r="L5522" s="231"/>
      <c r="M5522" s="231"/>
      <c r="N5522" s="231"/>
      <c r="O5522" s="231"/>
      <c r="P5522" s="231"/>
      <c r="Q5522" s="231"/>
      <c r="R5522" s="231"/>
      <c r="S5522" s="231"/>
      <c r="T5522" s="231"/>
    </row>
    <row r="5523">
      <c r="A5523" s="257" t="str">
        <v>12800026100640273</v>
      </c>
      <c r="B5523" s="257" t="str">
        <v>128000261006</v>
      </c>
      <c r="C5523" s="257" t="str">
        <v>亚朵星球 纯色全棉四件套 夏日新色</v>
      </c>
      <c r="D5523" s="257"/>
      <c r="E5523" s="257"/>
      <c r="F5523" s="257" t="str">
        <v>山野绿,床单款,180cm,普通系列,180cm</v>
      </c>
      <c r="G5523" s="231"/>
      <c r="H5523" s="231"/>
      <c r="I5523" s="231"/>
      <c r="J5523" s="231"/>
      <c r="K5523" s="231"/>
      <c r="L5523" s="231"/>
      <c r="M5523" s="231"/>
      <c r="N5523" s="231"/>
      <c r="O5523" s="231"/>
      <c r="P5523" s="231"/>
      <c r="Q5523" s="231"/>
      <c r="R5523" s="231"/>
      <c r="S5523" s="231"/>
      <c r="T5523" s="231"/>
    </row>
    <row r="5524">
      <c r="A5524" s="257" t="str">
        <v>1280002620102538</v>
      </c>
      <c r="B5524" s="257" t="str">
        <v>128000262010</v>
      </c>
      <c r="C5524" s="257" t="str">
        <v>亚朵星球 纯色全棉枕套</v>
      </c>
      <c r="D5524" s="257"/>
      <c r="E5524" s="257"/>
      <c r="F5524" s="257" t="str">
        <v>薄雾灰</v>
      </c>
      <c r="G5524" s="231"/>
      <c r="H5524" s="231"/>
      <c r="I5524" s="231"/>
      <c r="J5524" s="231"/>
      <c r="K5524" s="231"/>
      <c r="L5524" s="231"/>
      <c r="M5524" s="231"/>
      <c r="N5524" s="231"/>
      <c r="O5524" s="231"/>
      <c r="P5524" s="231"/>
      <c r="Q5524" s="231"/>
      <c r="R5524" s="231"/>
      <c r="S5524" s="231"/>
      <c r="T5524" s="231"/>
    </row>
    <row r="5525">
      <c r="A5525" s="257" t="str">
        <v>1280002620104048</v>
      </c>
      <c r="B5525" s="257" t="str">
        <v>128000262010</v>
      </c>
      <c r="C5525" s="257" t="str">
        <v>亚朵星球 纯色全棉枕套</v>
      </c>
      <c r="D5525" s="257"/>
      <c r="E5525" s="257"/>
      <c r="F5525" s="257" t="str">
        <v>静湖蓝</v>
      </c>
      <c r="G5525" s="231"/>
      <c r="H5525" s="231"/>
      <c r="I5525" s="231"/>
      <c r="J5525" s="231"/>
      <c r="K5525" s="231"/>
      <c r="L5525" s="231"/>
      <c r="M5525" s="231"/>
      <c r="N5525" s="231"/>
      <c r="O5525" s="231"/>
      <c r="P5525" s="231"/>
      <c r="Q5525" s="231"/>
      <c r="R5525" s="231"/>
      <c r="S5525" s="231"/>
      <c r="T5525" s="231"/>
    </row>
    <row r="5526">
      <c r="A5526" s="257" t="str">
        <v>1280002620104038</v>
      </c>
      <c r="B5526" s="257" t="str">
        <v>128000262010</v>
      </c>
      <c r="C5526" s="257" t="str">
        <v>亚朵星球 纯色全棉枕套</v>
      </c>
      <c r="D5526" s="257"/>
      <c r="E5526" s="257"/>
      <c r="F5526" s="257" t="str">
        <v>松林青</v>
      </c>
      <c r="G5526" s="231"/>
      <c r="H5526" s="231"/>
      <c r="I5526" s="231"/>
      <c r="J5526" s="231"/>
      <c r="K5526" s="231"/>
      <c r="L5526" s="231"/>
      <c r="M5526" s="231"/>
      <c r="N5526" s="231"/>
      <c r="O5526" s="231"/>
      <c r="P5526" s="231"/>
      <c r="Q5526" s="231"/>
      <c r="R5526" s="231"/>
      <c r="S5526" s="231"/>
      <c r="T5526" s="231"/>
    </row>
    <row r="5527">
      <c r="A5527" s="257" t="str">
        <v>1280002620104028</v>
      </c>
      <c r="B5527" s="257" t="str">
        <v>128000262010</v>
      </c>
      <c r="C5527" s="257" t="str">
        <v>亚朵星球 纯色全棉枕套</v>
      </c>
      <c r="D5527" s="257"/>
      <c r="E5527" s="257"/>
      <c r="F5527" s="257" t="str">
        <v>山野绿</v>
      </c>
      <c r="G5527" s="231"/>
      <c r="H5527" s="231"/>
      <c r="I5527" s="231"/>
      <c r="J5527" s="231"/>
      <c r="K5527" s="231"/>
      <c r="L5527" s="231"/>
      <c r="M5527" s="231"/>
      <c r="N5527" s="231"/>
      <c r="O5527" s="231"/>
      <c r="P5527" s="231"/>
      <c r="Q5527" s="231"/>
      <c r="R5527" s="231"/>
      <c r="S5527" s="231"/>
      <c r="T5527" s="231"/>
    </row>
    <row r="5528">
      <c r="A5528" s="257" t="str">
        <v>XHSKP</v>
      </c>
      <c r="B5528" s="257" t="str">
        <v>XHSKP</v>
      </c>
      <c r="C5528" s="257" t="str">
        <v>小红书卡片</v>
      </c>
      <c r="D5528" s="257"/>
      <c r="E5528" s="257"/>
      <c r="F5528" s="257" t="str">
        <v>默认</v>
      </c>
      <c r="G5528" s="231"/>
      <c r="H5528" s="231"/>
      <c r="I5528" s="231"/>
      <c r="J5528" s="231"/>
      <c r="K5528" s="231"/>
      <c r="L5528" s="231"/>
      <c r="M5528" s="231"/>
      <c r="N5528" s="231"/>
      <c r="O5528" s="231"/>
      <c r="P5528" s="231"/>
      <c r="Q5528" s="231"/>
      <c r="R5528" s="231"/>
      <c r="S5528" s="231"/>
      <c r="T5528" s="231"/>
    </row>
    <row r="5529">
      <c r="A5529" s="257" t="str">
        <v>16800039501622</v>
      </c>
      <c r="B5529" s="257" t="str">
        <v>168000395016</v>
      </c>
      <c r="C5529" s="257" t="str">
        <v>蓝旅软胶行李标签颜色随机</v>
      </c>
      <c r="D5529" s="257"/>
      <c r="E5529" s="257"/>
      <c r="F5529" s="257" t="str">
        <v>16</v>
      </c>
      <c r="G5529" s="231"/>
      <c r="H5529" s="231"/>
      <c r="I5529" s="231"/>
      <c r="J5529" s="231"/>
      <c r="K5529" s="231"/>
      <c r="L5529" s="231"/>
      <c r="M5529" s="231"/>
      <c r="N5529" s="231"/>
      <c r="O5529" s="231"/>
      <c r="P5529" s="231"/>
      <c r="Q5529" s="231"/>
      <c r="R5529" s="231"/>
      <c r="S5529" s="231"/>
      <c r="T5529" s="231"/>
    </row>
    <row r="5530">
      <c r="A5530" s="257" t="str">
        <v>168000281008128</v>
      </c>
      <c r="B5530" s="257" t="str">
        <v>168000281008</v>
      </c>
      <c r="C5530" s="257" t="str">
        <v>薇诺娜舒敏保湿特护霜15g WNN-860230</v>
      </c>
      <c r="D5530" s="257"/>
      <c r="E5530" s="257"/>
      <c r="F5530" s="257" t="str">
        <v>WNN-860230</v>
      </c>
      <c r="G5530" s="231"/>
      <c r="H5530" s="231"/>
      <c r="I5530" s="231"/>
      <c r="J5530" s="231"/>
      <c r="K5530" s="231"/>
      <c r="L5530" s="231"/>
      <c r="M5530" s="231"/>
      <c r="N5530" s="231"/>
      <c r="O5530" s="231"/>
      <c r="P5530" s="231"/>
      <c r="Q5530" s="231"/>
      <c r="R5530" s="231"/>
      <c r="S5530" s="231"/>
      <c r="T5530" s="231"/>
    </row>
    <row r="5531">
      <c r="A5531" s="257" t="str">
        <v>168000202001002128</v>
      </c>
      <c r="B5531" s="257" t="str">
        <v>168000202001002</v>
      </c>
      <c r="C5531" s="257" t="str">
        <v>薇诺娜舒敏保湿润肤水120ml WNN-860056</v>
      </c>
      <c r="D5531" s="257"/>
      <c r="E5531" s="257"/>
      <c r="F5531" s="257" t="str">
        <v>WNN-860056</v>
      </c>
      <c r="G5531" s="231"/>
      <c r="H5531" s="231"/>
      <c r="I5531" s="231"/>
      <c r="J5531" s="231"/>
      <c r="K5531" s="231"/>
      <c r="L5531" s="231"/>
      <c r="M5531" s="231"/>
      <c r="N5531" s="231"/>
      <c r="O5531" s="231"/>
      <c r="P5531" s="231"/>
      <c r="Q5531" s="231"/>
      <c r="R5531" s="231"/>
      <c r="S5531" s="231"/>
      <c r="T5531" s="231"/>
    </row>
    <row r="5532">
      <c r="A5532" s="257" t="str">
        <v>168000202001003128</v>
      </c>
      <c r="B5532" s="257" t="str">
        <v>168000202001003</v>
      </c>
      <c r="C5532" s="257" t="str">
        <v>薇诺娜舒缓控油洁面泡沫50ml WNN-860674</v>
      </c>
      <c r="D5532" s="257"/>
      <c r="E5532" s="257"/>
      <c r="F5532" s="257" t="str">
        <v>WNN-860674</v>
      </c>
      <c r="G5532" s="231"/>
      <c r="H5532" s="231"/>
      <c r="I5532" s="231"/>
      <c r="J5532" s="231"/>
      <c r="K5532" s="231"/>
      <c r="L5532" s="231"/>
      <c r="M5532" s="231"/>
      <c r="N5532" s="231"/>
      <c r="O5532" s="231"/>
      <c r="P5532" s="231"/>
      <c r="Q5532" s="231"/>
      <c r="R5532" s="231"/>
      <c r="S5532" s="231"/>
      <c r="T5532" s="231"/>
    </row>
    <row r="5533">
      <c r="A5533" s="257" t="str">
        <v>168000202001004128</v>
      </c>
      <c r="B5533" s="257" t="str">
        <v>168000202001004</v>
      </c>
      <c r="C5533" s="257" t="str">
        <v>薇诺娜50g清透防晒乳SPF48PA+++ WNN-869752</v>
      </c>
      <c r="D5533" s="257"/>
      <c r="E5533" s="257"/>
      <c r="F5533" s="257" t="str">
        <v>WNN-869752</v>
      </c>
      <c r="G5533" s="231"/>
      <c r="H5533" s="231"/>
      <c r="I5533" s="231"/>
      <c r="J5533" s="231"/>
      <c r="K5533" s="231"/>
      <c r="L5533" s="231"/>
      <c r="M5533" s="231"/>
      <c r="N5533" s="231"/>
      <c r="O5533" s="231"/>
      <c r="P5533" s="231"/>
      <c r="Q5533" s="231"/>
      <c r="R5533" s="231"/>
      <c r="S5533" s="231"/>
      <c r="T5533" s="231"/>
    </row>
    <row r="5534">
      <c r="A5534" s="257" t="str">
        <v>16800020200100522</v>
      </c>
      <c r="B5534" s="257" t="str">
        <v>168000202001005</v>
      </c>
      <c r="C5534" s="257" t="str">
        <v>海蓝之谜润唇霜9g</v>
      </c>
      <c r="D5534" s="257"/>
      <c r="E5534" s="257"/>
      <c r="F5534" s="257" t="str">
        <v>9g</v>
      </c>
      <c r="G5534" s="231"/>
      <c r="H5534" s="231"/>
      <c r="I5534" s="231"/>
      <c r="J5534" s="231"/>
      <c r="K5534" s="231"/>
      <c r="L5534" s="231"/>
      <c r="M5534" s="231"/>
      <c r="N5534" s="231"/>
      <c r="O5534" s="231"/>
      <c r="P5534" s="231"/>
      <c r="Q5534" s="231"/>
      <c r="R5534" s="231"/>
      <c r="S5534" s="231"/>
      <c r="T5534" s="231"/>
    </row>
    <row r="5535">
      <c r="A5535" s="257" t="str">
        <v>168000202001006128</v>
      </c>
      <c r="B5535" s="257" t="str">
        <v>168000202001006</v>
      </c>
      <c r="C5535" s="257" t="str">
        <v>伊丽莎白雅顿绿茶蜜滴身体乳霜 250ml</v>
      </c>
      <c r="D5535" s="257"/>
      <c r="E5535" s="257"/>
      <c r="F5535" s="257" t="str">
        <v>250ml</v>
      </c>
      <c r="G5535" s="231"/>
      <c r="H5535" s="231"/>
      <c r="I5535" s="231"/>
      <c r="J5535" s="231"/>
      <c r="K5535" s="231"/>
      <c r="L5535" s="231"/>
      <c r="M5535" s="231"/>
      <c r="N5535" s="231"/>
      <c r="O5535" s="231"/>
      <c r="P5535" s="231"/>
      <c r="Q5535" s="231"/>
      <c r="R5535" s="231"/>
      <c r="S5535" s="231"/>
      <c r="T5535" s="231"/>
    </row>
    <row r="5536">
      <c r="A5536" s="257" t="str">
        <v>1680003120061</v>
      </c>
      <c r="B5536" s="257" t="str">
        <v>168000312006</v>
      </c>
      <c r="C5536" s="257" t="str">
        <v>神田 钻石纹18cm雪平锅套装(锅+锅盖) ST-713844</v>
      </c>
      <c r="D5536" s="257"/>
      <c r="E5536" s="257"/>
      <c r="F5536" s="257" t="str">
        <v>ST-713844</v>
      </c>
      <c r="G5536" s="231"/>
      <c r="H5536" s="231"/>
      <c r="I5536" s="231"/>
      <c r="J5536" s="231"/>
      <c r="K5536" s="231"/>
      <c r="L5536" s="231"/>
      <c r="M5536" s="231"/>
      <c r="N5536" s="231"/>
      <c r="O5536" s="231"/>
      <c r="P5536" s="231"/>
      <c r="Q5536" s="231"/>
      <c r="R5536" s="231"/>
      <c r="S5536" s="231"/>
      <c r="T5536" s="231"/>
    </row>
    <row r="5537">
      <c r="A5537" s="257" t="str">
        <v>1680002780058</v>
      </c>
      <c r="B5537" s="257" t="str">
        <v>168000278005</v>
      </c>
      <c r="C5537" s="257" t="str">
        <v>惠百施65孔舒适特护宽头牙刷 软毛*3支（颜色随机）</v>
      </c>
      <c r="D5537" s="257"/>
      <c r="E5537" s="257"/>
      <c r="F5537" s="257" t="str">
        <v>——</v>
      </c>
      <c r="G5537" s="231"/>
      <c r="H5537" s="231"/>
      <c r="I5537" s="231"/>
      <c r="J5537" s="231"/>
      <c r="K5537" s="231"/>
      <c r="L5537" s="231"/>
      <c r="M5537" s="231"/>
      <c r="N5537" s="231"/>
      <c r="O5537" s="231"/>
      <c r="P5537" s="231"/>
      <c r="Q5537" s="231"/>
      <c r="R5537" s="231"/>
      <c r="S5537" s="231"/>
      <c r="T5537" s="231"/>
    </row>
    <row r="5538">
      <c r="A5538" s="257" t="str">
        <v>16800032300422</v>
      </c>
      <c r="B5538" s="257" t="str">
        <v>168000323004</v>
      </c>
      <c r="C5538" s="257" t="str">
        <v>滴露消毒液750ml</v>
      </c>
      <c r="D5538" s="257"/>
      <c r="E5538" s="257"/>
      <c r="F5538" s="257" t="str">
        <v>750ml</v>
      </c>
      <c r="G5538" s="231"/>
      <c r="H5538" s="231"/>
      <c r="I5538" s="231"/>
      <c r="J5538" s="231"/>
      <c r="K5538" s="231"/>
      <c r="L5538" s="231"/>
      <c r="M5538" s="231"/>
      <c r="N5538" s="231"/>
      <c r="O5538" s="231"/>
      <c r="P5538" s="231"/>
      <c r="Q5538" s="231"/>
      <c r="R5538" s="231"/>
      <c r="S5538" s="231"/>
      <c r="T5538" s="231"/>
    </row>
    <row r="5539">
      <c r="A5539" s="257" t="str">
        <v>XLBKP-1</v>
      </c>
      <c r="B5539" s="257" t="str">
        <v>XLBKP</v>
      </c>
      <c r="C5539" s="257" t="str">
        <v>夏凉被卡片</v>
      </c>
      <c r="D5539" s="257"/>
      <c r="E5539" s="257"/>
      <c r="F5539" s="257" t="str">
        <v>默认</v>
      </c>
      <c r="G5539" s="231"/>
      <c r="H5539" s="231"/>
      <c r="I5539" s="231"/>
      <c r="J5539" s="231"/>
      <c r="K5539" s="231"/>
      <c r="L5539" s="231"/>
      <c r="M5539" s="231"/>
      <c r="N5539" s="231"/>
      <c r="O5539" s="231"/>
      <c r="P5539" s="231"/>
      <c r="Q5539" s="231"/>
      <c r="R5539" s="231"/>
      <c r="S5539" s="231"/>
      <c r="T5539" s="231"/>
    </row>
    <row r="5540">
      <c r="A5540" s="257" t="str">
        <v>1310100800189</v>
      </c>
      <c r="B5540" s="257" t="str">
        <v>13101008001</v>
      </c>
      <c r="C5540" s="257" t="str">
        <v>萨和拎袋</v>
      </c>
      <c r="D5540" s="257"/>
      <c r="E5540" s="257"/>
      <c r="F5540" s="257" t="str">
        <v>大</v>
      </c>
      <c r="G5540" s="231"/>
      <c r="H5540" s="231"/>
      <c r="I5540" s="231"/>
      <c r="J5540" s="231"/>
      <c r="K5540" s="231"/>
      <c r="L5540" s="231"/>
      <c r="M5540" s="231"/>
      <c r="N5540" s="231"/>
      <c r="O5540" s="231"/>
      <c r="P5540" s="231"/>
      <c r="Q5540" s="231"/>
      <c r="R5540" s="231"/>
      <c r="S5540" s="231"/>
      <c r="T5540" s="231"/>
    </row>
    <row r="5541">
      <c r="A5541" s="257" t="str">
        <v>1310100800190</v>
      </c>
      <c r="B5541" s="257" t="str">
        <v>13101008001</v>
      </c>
      <c r="C5541" s="257" t="str">
        <v>萨和拎袋</v>
      </c>
      <c r="D5541" s="257"/>
      <c r="E5541" s="257"/>
      <c r="F5541" s="257" t="str">
        <v>小</v>
      </c>
      <c r="G5541" s="231"/>
      <c r="H5541" s="231"/>
      <c r="I5541" s="231"/>
      <c r="J5541" s="231"/>
      <c r="K5541" s="231"/>
      <c r="L5541" s="231"/>
      <c r="M5541" s="231"/>
      <c r="N5541" s="231"/>
      <c r="O5541" s="231"/>
      <c r="P5541" s="231"/>
      <c r="Q5541" s="231"/>
      <c r="R5541" s="231"/>
      <c r="S5541" s="231"/>
      <c r="T5541" s="231"/>
    </row>
    <row r="5542">
      <c r="A5542" s="257" t="str">
        <v>138000381020394</v>
      </c>
      <c r="B5542" s="257" t="str">
        <v>138000381020</v>
      </c>
      <c r="C5542" s="257" t="str">
        <v>萨和 松烬星河香水小样</v>
      </c>
      <c r="D5542" s="257"/>
      <c r="E5542" s="257"/>
      <c r="F5542" s="257" t="str">
        <v>1.5ml</v>
      </c>
      <c r="G5542" s="231"/>
      <c r="H5542" s="231"/>
      <c r="I5542" s="231"/>
      <c r="J5542" s="231"/>
      <c r="K5542" s="231"/>
      <c r="L5542" s="231"/>
      <c r="M5542" s="231"/>
      <c r="N5542" s="231"/>
      <c r="O5542" s="231"/>
      <c r="P5542" s="231"/>
      <c r="Q5542" s="231"/>
      <c r="R5542" s="231"/>
      <c r="S5542" s="231"/>
      <c r="T5542" s="231"/>
    </row>
    <row r="5543">
      <c r="A5543" s="257" t="str">
        <v>138000381019394</v>
      </c>
      <c r="B5543" s="257" t="str">
        <v>138000381019</v>
      </c>
      <c r="C5543" s="257" t="str">
        <v>萨和 花煦香水小样</v>
      </c>
      <c r="D5543" s="257"/>
      <c r="E5543" s="257"/>
      <c r="F5543" s="257" t="str">
        <v>1.5ml</v>
      </c>
      <c r="G5543" s="231"/>
      <c r="H5543" s="231"/>
      <c r="I5543" s="231"/>
      <c r="J5543" s="231"/>
      <c r="K5543" s="231"/>
      <c r="L5543" s="231"/>
      <c r="M5543" s="231"/>
      <c r="N5543" s="231"/>
      <c r="O5543" s="231"/>
      <c r="P5543" s="231"/>
      <c r="Q5543" s="231"/>
      <c r="R5543" s="231"/>
      <c r="S5543" s="231"/>
      <c r="T5543" s="231"/>
    </row>
    <row r="5544">
      <c r="A5544" s="257" t="str">
        <v>138000381018394</v>
      </c>
      <c r="B5544" s="257" t="str">
        <v>138000381018</v>
      </c>
      <c r="C5544" s="257" t="str">
        <v>萨和 清屿青柚香水小样</v>
      </c>
      <c r="D5544" s="257"/>
      <c r="E5544" s="257"/>
      <c r="F5544" s="257" t="str">
        <v>1.5ml</v>
      </c>
      <c r="G5544" s="231"/>
      <c r="H5544" s="231"/>
      <c r="I5544" s="231"/>
      <c r="J5544" s="231"/>
      <c r="K5544" s="231"/>
      <c r="L5544" s="231"/>
      <c r="M5544" s="231"/>
      <c r="N5544" s="231"/>
      <c r="O5544" s="231"/>
      <c r="P5544" s="231"/>
      <c r="Q5544" s="231"/>
      <c r="R5544" s="231"/>
      <c r="S5544" s="231"/>
      <c r="T5544" s="231"/>
    </row>
    <row r="5545">
      <c r="A5545" s="257" t="str">
        <v>1280002620112338</v>
      </c>
      <c r="B5545" s="257" t="str">
        <v>128000262011</v>
      </c>
      <c r="C5545" s="257" t="str">
        <v>亚朵星球 纯色全棉枕套 单只装</v>
      </c>
      <c r="D5545" s="257"/>
      <c r="E5545" s="257"/>
      <c r="F5545" s="257" t="str">
        <v>生椰姜茶48*74</v>
      </c>
      <c r="G5545" s="231"/>
      <c r="H5545" s="231"/>
      <c r="I5545" s="231"/>
      <c r="J5545" s="231"/>
      <c r="K5545" s="231"/>
      <c r="L5545" s="231"/>
      <c r="M5545" s="231"/>
      <c r="N5545" s="231"/>
      <c r="O5545" s="231"/>
      <c r="P5545" s="231"/>
      <c r="Q5545" s="231"/>
      <c r="R5545" s="231"/>
      <c r="S5545" s="231"/>
      <c r="T5545" s="231"/>
    </row>
    <row r="5546">
      <c r="A5546" s="257" t="str">
        <v>128000263008407</v>
      </c>
      <c r="B5546" s="257" t="str">
        <v>128000263008</v>
      </c>
      <c r="C5546" s="257" t="str">
        <v>亚朵星球 深睡抱枕</v>
      </c>
      <c r="D5546" s="257"/>
      <c r="E5546" s="257"/>
      <c r="F5546" s="257" t="str">
        <v>颜色:浅灰蓝,床品尺寸:105*30cm,床品规格:均码,系列:深睡系列</v>
      </c>
      <c r="G5546" s="231"/>
      <c r="H5546" s="231"/>
      <c r="I5546" s="231"/>
      <c r="J5546" s="231"/>
      <c r="K5546" s="231"/>
      <c r="L5546" s="231"/>
      <c r="M5546" s="231"/>
      <c r="N5546" s="231"/>
      <c r="O5546" s="231"/>
      <c r="P5546" s="231"/>
      <c r="Q5546" s="231"/>
      <c r="R5546" s="231"/>
      <c r="S5546" s="231"/>
      <c r="T5546" s="231"/>
    </row>
    <row r="5547">
      <c r="A5547" s="257" t="str">
        <v>1680002830021</v>
      </c>
      <c r="B5547" s="257" t="str">
        <v>168000283002</v>
      </c>
      <c r="C5547" s="257" t="str">
        <v>滴露健康抑菌洗手液滋润倍护450克+450克(两支装)</v>
      </c>
      <c r="D5547" s="257"/>
      <c r="E5547" s="257"/>
      <c r="F5547" s="257" t="str">
        <v>默认</v>
      </c>
      <c r="G5547" s="231"/>
      <c r="H5547" s="231"/>
      <c r="I5547" s="231"/>
      <c r="J5547" s="231"/>
      <c r="K5547" s="231"/>
      <c r="L5547" s="231"/>
      <c r="M5547" s="231"/>
      <c r="N5547" s="231"/>
      <c r="O5547" s="231"/>
      <c r="P5547" s="231"/>
      <c r="Q5547" s="231"/>
      <c r="R5547" s="231"/>
      <c r="S5547" s="231"/>
      <c r="T5547" s="231"/>
    </row>
    <row r="5548">
      <c r="A5548" s="257" t="str">
        <v>16800028000122</v>
      </c>
      <c r="B5548" s="257" t="str">
        <v>168000280001</v>
      </c>
      <c r="C5548" s="257" t="str">
        <v>润本9%避蚊胺驱蚊液75ml</v>
      </c>
      <c r="D5548" s="257"/>
      <c r="E5548" s="257"/>
      <c r="F5548" s="257" t="str">
        <v>默认</v>
      </c>
      <c r="G5548" s="231"/>
      <c r="H5548" s="231"/>
      <c r="I5548" s="231"/>
      <c r="J5548" s="231"/>
      <c r="K5548" s="231"/>
      <c r="L5548" s="231"/>
      <c r="M5548" s="231"/>
      <c r="N5548" s="231"/>
      <c r="O5548" s="231"/>
      <c r="P5548" s="231"/>
      <c r="Q5548" s="231"/>
      <c r="R5548" s="231"/>
      <c r="S5548" s="231"/>
      <c r="T5548" s="231"/>
    </row>
    <row r="5549">
      <c r="A5549" s="257" t="str">
        <v>16800028100922</v>
      </c>
      <c r="B5549" s="257" t="str">
        <v>168000281009</v>
      </c>
      <c r="C5549" s="325" t="str">
        <v>久量电蚊香液2液+1器
DP-845</v>
      </c>
      <c r="D5549" s="257"/>
      <c r="E5549" s="257"/>
      <c r="F5549" s="257" t="str">
        <v>默认</v>
      </c>
      <c r="G5549" s="231"/>
      <c r="H5549" s="231"/>
      <c r="I5549" s="231"/>
      <c r="J5549" s="231"/>
      <c r="K5549" s="231"/>
      <c r="L5549" s="231"/>
      <c r="M5549" s="231"/>
      <c r="N5549" s="231"/>
      <c r="O5549" s="231"/>
      <c r="P5549" s="231"/>
      <c r="Q5549" s="231"/>
      <c r="R5549" s="231"/>
      <c r="S5549" s="231"/>
      <c r="T5549" s="231"/>
    </row>
    <row r="5550">
      <c r="A5550" s="257" t="str">
        <v>16800028000222</v>
      </c>
      <c r="B5550" s="257" t="str">
        <v>168000280002</v>
      </c>
      <c r="C5550" s="257" t="str">
        <v>の本叮叮清凉止痒液（成人）50ml</v>
      </c>
      <c r="D5550" s="257"/>
      <c r="E5550" s="257"/>
      <c r="F5550" s="257" t="str">
        <v>默认</v>
      </c>
      <c r="G5550" s="231"/>
      <c r="H5550" s="231"/>
      <c r="I5550" s="231"/>
      <c r="J5550" s="231"/>
      <c r="K5550" s="231"/>
      <c r="L5550" s="231"/>
      <c r="M5550" s="231"/>
      <c r="N5550" s="231"/>
      <c r="O5550" s="231"/>
      <c r="P5550" s="231"/>
      <c r="Q5550" s="231"/>
      <c r="R5550" s="231"/>
      <c r="S5550" s="231"/>
      <c r="T5550" s="231"/>
    </row>
    <row r="5551">
      <c r="A5551" s="257" t="str">
        <v>168000307002273</v>
      </c>
      <c r="B5551" s="257" t="str">
        <v>168000307002</v>
      </c>
      <c r="C5551" s="257" t="str">
        <v>蕉下高弹防晒袖套</v>
      </c>
      <c r="D5551" s="257"/>
      <c r="E5551" s="257"/>
      <c r="F5551" s="257" t="str">
        <v>灰色</v>
      </c>
      <c r="G5551" s="231"/>
      <c r="H5551" s="231"/>
      <c r="I5551" s="231"/>
      <c r="J5551" s="231"/>
      <c r="K5551" s="231"/>
      <c r="L5551" s="231"/>
      <c r="M5551" s="231"/>
      <c r="N5551" s="231"/>
      <c r="O5551" s="231"/>
      <c r="P5551" s="231"/>
      <c r="Q5551" s="231"/>
      <c r="R5551" s="231"/>
      <c r="S5551" s="231"/>
      <c r="T5551" s="231"/>
    </row>
    <row r="5552">
      <c r="A5552" s="257" t="str">
        <v>1680002940031</v>
      </c>
      <c r="B5552" s="257" t="str">
        <v>168000294003</v>
      </c>
      <c r="C5552" s="257" t="str">
        <v>久量月韵驱蚊情景灯DP-1233</v>
      </c>
      <c r="D5552" s="257"/>
      <c r="E5552" s="257"/>
      <c r="F5552" s="257" t="str">
        <v>默认</v>
      </c>
      <c r="G5552" s="231"/>
      <c r="H5552" s="231"/>
      <c r="I5552" s="231"/>
      <c r="J5552" s="231"/>
      <c r="K5552" s="231"/>
      <c r="L5552" s="231"/>
      <c r="M5552" s="231"/>
      <c r="N5552" s="231"/>
      <c r="O5552" s="231"/>
      <c r="P5552" s="231"/>
      <c r="Q5552" s="231"/>
      <c r="R5552" s="231"/>
      <c r="S5552" s="231"/>
      <c r="T5552" s="231"/>
    </row>
    <row r="5553">
      <c r="A5553" s="257" t="str">
        <v>16800019900300215</v>
      </c>
      <c r="B5553" s="257" t="str">
        <v>168000199003002</v>
      </c>
      <c r="C5553" s="257" t="str">
        <v>蕉下凉感护眼角防晒口罩AL83324</v>
      </c>
      <c r="D5553" s="257"/>
      <c r="E5553" s="257"/>
      <c r="F5553" s="257" t="str">
        <v>黑色</v>
      </c>
      <c r="G5553" s="231"/>
      <c r="H5553" s="231"/>
      <c r="I5553" s="231"/>
      <c r="J5553" s="231"/>
      <c r="K5553" s="231"/>
      <c r="L5553" s="231"/>
      <c r="M5553" s="231"/>
      <c r="N5553" s="231"/>
      <c r="O5553" s="231"/>
      <c r="P5553" s="231"/>
      <c r="Q5553" s="231"/>
      <c r="R5553" s="231"/>
      <c r="S5553" s="231"/>
      <c r="T5553" s="231"/>
    </row>
    <row r="5554">
      <c r="A5554" s="257" t="str">
        <v>1680002920101</v>
      </c>
      <c r="B5554" s="257" t="str">
        <v>168000292010</v>
      </c>
      <c r="C5554" s="257" t="str">
        <v>科迈升100档数显涡轮小风扇</v>
      </c>
      <c r="D5554" s="257"/>
      <c r="E5554" s="257"/>
      <c r="F5554" s="257" t="str">
        <v>默认</v>
      </c>
      <c r="G5554" s="231"/>
      <c r="H5554" s="231"/>
      <c r="I5554" s="231"/>
      <c r="J5554" s="231"/>
      <c r="K5554" s="231"/>
      <c r="L5554" s="231"/>
      <c r="M5554" s="231"/>
      <c r="N5554" s="231"/>
      <c r="O5554" s="231"/>
      <c r="P5554" s="231"/>
      <c r="Q5554" s="231"/>
      <c r="R5554" s="231"/>
      <c r="S5554" s="231"/>
      <c r="T5554" s="231"/>
    </row>
    <row r="5555">
      <c r="A5555" s="257" t="str">
        <v>1680003390011530</v>
      </c>
      <c r="B5555" s="257" t="str">
        <v>168000339001</v>
      </c>
      <c r="C5555" s="257" t="str">
        <v>蕉下三折自动雨伞RP63124</v>
      </c>
      <c r="D5555" s="257"/>
      <c r="E5555" s="257"/>
      <c r="F5555" s="257" t="str">
        <v>黑色</v>
      </c>
      <c r="G5555" s="231"/>
      <c r="H5555" s="231"/>
      <c r="I5555" s="231"/>
      <c r="J5555" s="231"/>
      <c r="K5555" s="231"/>
      <c r="L5555" s="231"/>
      <c r="M5555" s="231"/>
      <c r="N5555" s="231"/>
      <c r="O5555" s="231"/>
      <c r="P5555" s="231"/>
      <c r="Q5555" s="231"/>
      <c r="R5555" s="231"/>
      <c r="S5555" s="231"/>
      <c r="T5555" s="231"/>
    </row>
    <row r="5556">
      <c r="A5556" s="257" t="str">
        <v>1680002920116</v>
      </c>
      <c r="B5556" s="257" t="str">
        <v>168000292011</v>
      </c>
      <c r="C5556" s="257" t="str">
        <v>蕉下拂沨系列多功能便携风扇</v>
      </c>
      <c r="D5556" s="257"/>
      <c r="E5556" s="257"/>
      <c r="F5556" s="257" t="str">
        <v>蓝色</v>
      </c>
      <c r="G5556" s="231"/>
      <c r="H5556" s="231"/>
      <c r="I5556" s="231"/>
      <c r="J5556" s="231"/>
      <c r="K5556" s="231"/>
      <c r="L5556" s="231"/>
      <c r="M5556" s="231"/>
      <c r="N5556" s="231"/>
      <c r="O5556" s="231"/>
      <c r="P5556" s="231"/>
      <c r="Q5556" s="231"/>
      <c r="R5556" s="231"/>
      <c r="S5556" s="231"/>
      <c r="T5556" s="231"/>
    </row>
    <row r="5557">
      <c r="A5557" s="257" t="str">
        <v>16800027800622</v>
      </c>
      <c r="B5557" s="257" t="str">
        <v>168000278006</v>
      </c>
      <c r="C5557" s="257" t="str">
        <v>北美电器（ACA）电动牙刷</v>
      </c>
      <c r="D5557" s="257"/>
      <c r="E5557" s="257"/>
      <c r="F5557" s="257" t="str">
        <v>默认</v>
      </c>
      <c r="G5557" s="231"/>
      <c r="H5557" s="231"/>
      <c r="I5557" s="231"/>
      <c r="J5557" s="231"/>
      <c r="K5557" s="231"/>
      <c r="L5557" s="231"/>
      <c r="M5557" s="231"/>
      <c r="N5557" s="231"/>
      <c r="O5557" s="231"/>
      <c r="P5557" s="231"/>
      <c r="Q5557" s="231"/>
      <c r="R5557" s="231"/>
      <c r="S5557" s="231"/>
      <c r="T5557" s="231"/>
    </row>
    <row r="5558">
      <c r="A5558" s="257" t="str">
        <v>1680002240020096</v>
      </c>
      <c r="B5558" s="257" t="str">
        <v>168000224002009</v>
      </c>
      <c r="C5558" s="257" t="str">
        <v>蕉下天际系列防晒帽</v>
      </c>
      <c r="D5558" s="257"/>
      <c r="E5558" s="257"/>
      <c r="F5558" s="257" t="str">
        <v>蓝色</v>
      </c>
      <c r="G5558" s="231"/>
      <c r="H5558" s="231"/>
      <c r="I5558" s="231"/>
      <c r="J5558" s="231"/>
      <c r="K5558" s="231"/>
      <c r="L5558" s="231"/>
      <c r="M5558" s="231"/>
      <c r="N5558" s="231"/>
      <c r="O5558" s="231"/>
      <c r="P5558" s="231"/>
      <c r="Q5558" s="231"/>
      <c r="R5558" s="231"/>
      <c r="S5558" s="231"/>
      <c r="T5558" s="231"/>
    </row>
    <row r="5559">
      <c r="A5559" s="257" t="str">
        <v>168000299001131</v>
      </c>
      <c r="B5559" s="257" t="str">
        <v>168000299001</v>
      </c>
      <c r="C5559" s="257" t="str">
        <v>洛克猩球H?O饮力杯 RAB025-Y</v>
      </c>
      <c r="D5559" s="257"/>
      <c r="E5559" s="257"/>
      <c r="F5559" s="257" t="str">
        <v>默认</v>
      </c>
      <c r="G5559" s="231"/>
      <c r="H5559" s="231"/>
      <c r="I5559" s="231"/>
      <c r="J5559" s="231"/>
      <c r="K5559" s="231"/>
      <c r="L5559" s="231"/>
      <c r="M5559" s="231"/>
      <c r="N5559" s="231"/>
      <c r="O5559" s="231"/>
      <c r="P5559" s="231"/>
      <c r="Q5559" s="231"/>
      <c r="R5559" s="231"/>
      <c r="S5559" s="231"/>
      <c r="T5559" s="231"/>
    </row>
    <row r="5560">
      <c r="A5560" s="257" t="str">
        <v>1680003400011</v>
      </c>
      <c r="B5560" s="257" t="str">
        <v>168000340001</v>
      </c>
      <c r="C5560" s="257" t="str">
        <v>蕉下口袋系列五折伞花影</v>
      </c>
      <c r="D5560" s="257"/>
      <c r="E5560" s="257"/>
      <c r="F5560" s="257" t="str">
        <v>花影</v>
      </c>
      <c r="G5560" s="231"/>
      <c r="H5560" s="231"/>
      <c r="I5560" s="231"/>
      <c r="J5560" s="231"/>
      <c r="K5560" s="231"/>
      <c r="L5560" s="231"/>
      <c r="M5560" s="231"/>
      <c r="N5560" s="231"/>
      <c r="O5560" s="231"/>
      <c r="P5560" s="231"/>
      <c r="Q5560" s="231"/>
      <c r="R5560" s="231"/>
      <c r="S5560" s="231"/>
      <c r="T5560" s="231"/>
    </row>
    <row r="5561">
      <c r="A5561" s="257" t="str">
        <v>16800029900211</v>
      </c>
      <c r="B5561" s="257" t="str">
        <v>168000299002</v>
      </c>
      <c r="C5561" s="257" t="str">
        <v>洛克猩球户外饮力杯RAB026-W</v>
      </c>
      <c r="D5561" s="257"/>
      <c r="E5561" s="257"/>
      <c r="F5561" s="257" t="str">
        <v>默认</v>
      </c>
      <c r="G5561" s="231"/>
      <c r="H5561" s="231"/>
      <c r="I5561" s="231"/>
      <c r="J5561" s="231"/>
      <c r="K5561" s="231"/>
      <c r="L5561" s="231"/>
      <c r="M5561" s="231"/>
      <c r="N5561" s="231"/>
      <c r="O5561" s="231"/>
      <c r="P5561" s="231"/>
      <c r="Q5561" s="231"/>
      <c r="R5561" s="231"/>
      <c r="S5561" s="231"/>
      <c r="T5561" s="231"/>
    </row>
    <row r="5562">
      <c r="A5562" s="257" t="str">
        <v>16800032800461</v>
      </c>
      <c r="B5562" s="257" t="str">
        <v>168000328004</v>
      </c>
      <c r="C5562" s="257" t="str">
        <v>洛克猩球卷卷杯（蓝） RAB010</v>
      </c>
      <c r="D5562" s="257"/>
      <c r="E5562" s="257"/>
      <c r="F5562" s="257" t="str">
        <v>蓝色</v>
      </c>
      <c r="G5562" s="231"/>
      <c r="H5562" s="231"/>
      <c r="I5562" s="231"/>
      <c r="J5562" s="231"/>
      <c r="K5562" s="231"/>
      <c r="L5562" s="231"/>
      <c r="M5562" s="231"/>
      <c r="N5562" s="231"/>
      <c r="O5562" s="231"/>
      <c r="P5562" s="231"/>
      <c r="Q5562" s="231"/>
      <c r="R5562" s="231"/>
      <c r="S5562" s="231"/>
      <c r="T5562" s="231"/>
    </row>
    <row r="5563">
      <c r="A5563" s="257" t="str">
        <v>16800033300398</v>
      </c>
      <c r="B5563" s="257" t="str">
        <v>168000333003</v>
      </c>
      <c r="C5563" s="257" t="str">
        <v>蕉下冰薄系列披肩防晒服</v>
      </c>
      <c r="D5563" s="257"/>
      <c r="E5563" s="257"/>
      <c r="F5563" s="257" t="str">
        <v>白色</v>
      </c>
      <c r="G5563" s="231"/>
      <c r="H5563" s="231"/>
      <c r="I5563" s="231"/>
      <c r="J5563" s="231"/>
      <c r="K5563" s="231"/>
      <c r="L5563" s="231"/>
      <c r="M5563" s="231"/>
      <c r="N5563" s="231"/>
      <c r="O5563" s="231"/>
      <c r="P5563" s="231"/>
      <c r="Q5563" s="231"/>
      <c r="R5563" s="231"/>
      <c r="S5563" s="231"/>
      <c r="T5563" s="231"/>
    </row>
    <row r="5564">
      <c r="A5564" s="257" t="str">
        <v>1680003590051</v>
      </c>
      <c r="B5564" s="257" t="str">
        <v>168000359005</v>
      </c>
      <c r="C5564" s="257" t="str">
        <v>飞利浦发光蓝牙音箱</v>
      </c>
      <c r="D5564" s="257"/>
      <c r="E5564" s="257"/>
      <c r="F5564" s="257" t="str">
        <v>默认</v>
      </c>
      <c r="G5564" s="231"/>
      <c r="H5564" s="231"/>
      <c r="I5564" s="231"/>
      <c r="J5564" s="231"/>
      <c r="K5564" s="231"/>
      <c r="L5564" s="231"/>
      <c r="M5564" s="231"/>
      <c r="N5564" s="231"/>
      <c r="O5564" s="231"/>
      <c r="P5564" s="231"/>
      <c r="Q5564" s="231"/>
      <c r="R5564" s="231"/>
      <c r="S5564" s="231"/>
      <c r="T5564" s="231"/>
    </row>
    <row r="5565">
      <c r="A5565" s="257" t="str">
        <v>16800039501737</v>
      </c>
      <c r="B5565" s="257" t="str">
        <v>168000395017</v>
      </c>
      <c r="C5565" s="257" t="str">
        <v>蕉下昼望系列可折叠墨镜</v>
      </c>
      <c r="D5565" s="257"/>
      <c r="E5565" s="257"/>
      <c r="F5565" s="257" t="str">
        <v>咖啡色</v>
      </c>
      <c r="G5565" s="231"/>
      <c r="H5565" s="231"/>
      <c r="I5565" s="231"/>
      <c r="J5565" s="231"/>
      <c r="K5565" s="231"/>
      <c r="L5565" s="231"/>
      <c r="M5565" s="231"/>
      <c r="N5565" s="231"/>
      <c r="O5565" s="231"/>
      <c r="P5565" s="231"/>
      <c r="Q5565" s="231"/>
      <c r="R5565" s="231"/>
      <c r="S5565" s="231"/>
      <c r="T5565" s="231"/>
    </row>
    <row r="5566">
      <c r="A5566" s="257" t="str">
        <v>168000184010050081</v>
      </c>
      <c r="B5566" s="257" t="str">
        <v>16800018401005008</v>
      </c>
      <c r="C5566" s="257" t="str">
        <v>洛克猩球双人折叠椅RAC0014</v>
      </c>
      <c r="D5566" s="257"/>
      <c r="E5566" s="257"/>
      <c r="F5566" s="257" t="str">
        <v>默认</v>
      </c>
      <c r="G5566" s="231"/>
      <c r="H5566" s="231"/>
      <c r="I5566" s="231"/>
      <c r="J5566" s="231"/>
      <c r="K5566" s="231"/>
      <c r="L5566" s="231"/>
      <c r="M5566" s="231"/>
      <c r="N5566" s="231"/>
      <c r="O5566" s="231"/>
      <c r="P5566" s="231"/>
      <c r="Q5566" s="231"/>
      <c r="R5566" s="231"/>
      <c r="S5566" s="231"/>
      <c r="T5566" s="231"/>
    </row>
    <row r="5567">
      <c r="A5567" s="257" t="str">
        <v>1680002930021</v>
      </c>
      <c r="B5567" s="257" t="str">
        <v>168000293002</v>
      </c>
      <c r="C5567" s="257" t="str">
        <v>荣事达蒸汽电烫斗RS-YD1035A</v>
      </c>
      <c r="D5567" s="257"/>
      <c r="E5567" s="257"/>
      <c r="F5567" s="257" t="str">
        <v>默认</v>
      </c>
      <c r="G5567" s="231"/>
      <c r="H5567" s="231"/>
      <c r="I5567" s="231"/>
      <c r="J5567" s="231"/>
      <c r="K5567" s="231"/>
      <c r="L5567" s="231"/>
      <c r="M5567" s="231"/>
      <c r="N5567" s="231"/>
      <c r="O5567" s="231"/>
      <c r="P5567" s="231"/>
      <c r="Q5567" s="231"/>
      <c r="R5567" s="231"/>
      <c r="S5567" s="231"/>
      <c r="T5567" s="231"/>
    </row>
    <row r="5568">
      <c r="A5568" s="257" t="str">
        <v>12101007001409</v>
      </c>
      <c r="B5568" s="257" t="str">
        <v>12101007001</v>
      </c>
      <c r="C5568" s="257" t="str">
        <v>手提袋（深睡双感夏凉被 ）</v>
      </c>
      <c r="D5568" s="257"/>
      <c r="E5568" s="257"/>
      <c r="F5568" s="257" t="str">
        <v>54*18.5*28.5cm</v>
      </c>
      <c r="G5568" s="231"/>
      <c r="H5568" s="231"/>
      <c r="I5568" s="231"/>
      <c r="J5568" s="231"/>
      <c r="K5568" s="231"/>
      <c r="L5568" s="231"/>
      <c r="M5568" s="231"/>
      <c r="N5568" s="231"/>
      <c r="O5568" s="231"/>
      <c r="P5568" s="231"/>
      <c r="Q5568" s="231"/>
      <c r="R5568" s="231"/>
      <c r="S5568" s="231"/>
      <c r="T5568" s="231"/>
    </row>
    <row r="5569">
      <c r="A5569" s="257" t="str">
        <v>12101007002412</v>
      </c>
      <c r="B5569" s="257" t="str">
        <v>12101007002</v>
      </c>
      <c r="C5569" s="257" t="str">
        <v>四件套手提袋</v>
      </c>
      <c r="D5569" s="257"/>
      <c r="E5569" s="257"/>
      <c r="F5569" s="257" t="str">
        <v>32*10.5*40cm</v>
      </c>
      <c r="G5569" s="231"/>
      <c r="H5569" s="231"/>
      <c r="I5569" s="231"/>
      <c r="J5569" s="231"/>
      <c r="K5569" s="231"/>
      <c r="L5569" s="231"/>
      <c r="M5569" s="231"/>
      <c r="N5569" s="231"/>
      <c r="O5569" s="231"/>
      <c r="P5569" s="231"/>
      <c r="Q5569" s="231"/>
      <c r="R5569" s="231"/>
      <c r="S5569" s="231"/>
      <c r="T5569" s="231"/>
    </row>
    <row r="5570">
      <c r="A5570" s="257" t="str">
        <v>128000269031621</v>
      </c>
      <c r="B5570" s="257" t="str">
        <v>128000269031</v>
      </c>
      <c r="C5570" s="257" t="str">
        <v>亚朵星球 深睡慢回弹护颈记忆枕PRO2.0（2024版）</v>
      </c>
      <c r="D5570" s="257"/>
      <c r="E5570" s="257"/>
      <c r="F5570" s="257" t="str">
        <v>晨雾蓝,均码,深睡系列,70*42*10cm</v>
      </c>
      <c r="G5570" s="231"/>
      <c r="H5570" s="231"/>
      <c r="I5570" s="231"/>
      <c r="J5570" s="231"/>
      <c r="K5570" s="231"/>
      <c r="L5570" s="231"/>
      <c r="M5570" s="231"/>
      <c r="N5570" s="231"/>
      <c r="O5570" s="231"/>
      <c r="P5570" s="231"/>
      <c r="Q5570" s="231"/>
      <c r="R5570" s="231"/>
      <c r="S5570" s="231"/>
      <c r="T5570" s="231"/>
    </row>
    <row r="5571">
      <c r="A5571" s="257" t="str">
        <v>128000269031-002</v>
      </c>
      <c r="B5571" s="257" t="str">
        <v>128000269031</v>
      </c>
      <c r="C5571" s="257" t="str">
        <v>亚朵星球 深睡慢回弹护颈记忆枕PRO2.0（2024版）</v>
      </c>
      <c r="D5571" s="257"/>
      <c r="E5571" s="257"/>
      <c r="F5571" s="257" t="str">
        <v>服务枕,均码,深睡系列,70*42*10cm</v>
      </c>
      <c r="G5571" s="231"/>
      <c r="H5571" s="231"/>
      <c r="I5571" s="231"/>
      <c r="J5571" s="231"/>
      <c r="K5571" s="231"/>
      <c r="L5571" s="231"/>
      <c r="M5571" s="231"/>
      <c r="N5571" s="231"/>
      <c r="O5571" s="231"/>
      <c r="P5571" s="231"/>
      <c r="Q5571" s="231"/>
      <c r="R5571" s="231"/>
      <c r="S5571" s="231"/>
      <c r="T5571" s="231"/>
    </row>
    <row r="5572">
      <c r="A5572" s="257" t="str">
        <v>12800025601141516</v>
      </c>
      <c r="B5572" s="257" t="str">
        <v>128000256011</v>
      </c>
      <c r="C5572" s="257" t="str">
        <v>亚朵星球 深睡控温被PRO·四季</v>
      </c>
      <c r="D5572" s="257"/>
      <c r="E5572" s="257"/>
      <c r="F5572" s="257" t="str">
        <v>深空蓝,150cm,深睡系列,150*200cm</v>
      </c>
      <c r="G5572" s="231"/>
      <c r="H5572" s="231"/>
      <c r="I5572" s="231"/>
      <c r="J5572" s="231"/>
      <c r="K5572" s="231"/>
      <c r="L5572" s="231"/>
      <c r="M5572" s="231"/>
      <c r="N5572" s="231"/>
      <c r="O5572" s="231"/>
      <c r="P5572" s="231"/>
      <c r="Q5572" s="231"/>
      <c r="R5572" s="231"/>
      <c r="S5572" s="231"/>
      <c r="T5572" s="231"/>
    </row>
    <row r="5573">
      <c r="A5573" s="257" t="str">
        <v>12800025601141514</v>
      </c>
      <c r="B5573" s="257" t="str">
        <v>128000256011</v>
      </c>
      <c r="C5573" s="257" t="str">
        <v>亚朵星球 深睡控温被PRO·四季</v>
      </c>
      <c r="D5573" s="257"/>
      <c r="E5573" s="257"/>
      <c r="F5573" s="257" t="str">
        <v>深空蓝,200cm,深睡系列,200*230cm</v>
      </c>
      <c r="G5573" s="231"/>
      <c r="H5573" s="231"/>
      <c r="I5573" s="231"/>
      <c r="J5573" s="231"/>
      <c r="K5573" s="231"/>
      <c r="L5573" s="231"/>
      <c r="M5573" s="231"/>
      <c r="N5573" s="231"/>
      <c r="O5573" s="231"/>
      <c r="P5573" s="231"/>
      <c r="Q5573" s="231"/>
      <c r="R5573" s="231"/>
      <c r="S5573" s="231"/>
      <c r="T5573" s="231"/>
    </row>
    <row r="5574">
      <c r="A5574" s="257" t="str">
        <v>12800025601141513</v>
      </c>
      <c r="B5574" s="257" t="str">
        <v>128000256011</v>
      </c>
      <c r="C5574" s="257" t="str">
        <v>亚朵星球 深睡控温被PRO·四季</v>
      </c>
      <c r="D5574" s="257"/>
      <c r="E5574" s="257"/>
      <c r="F5574" s="257" t="str">
        <v>深空蓝,220cm,深睡系列,220*240cm</v>
      </c>
      <c r="G5574" s="231"/>
      <c r="H5574" s="231"/>
      <c r="I5574" s="231"/>
      <c r="J5574" s="231"/>
      <c r="K5574" s="231"/>
      <c r="L5574" s="231"/>
      <c r="M5574" s="231"/>
      <c r="N5574" s="231"/>
      <c r="O5574" s="231"/>
      <c r="P5574" s="231"/>
      <c r="Q5574" s="231"/>
      <c r="R5574" s="231"/>
      <c r="S5574" s="231"/>
      <c r="T5574" s="231"/>
    </row>
    <row r="5575">
      <c r="A5575" s="257" t="str">
        <v>12800025601141416</v>
      </c>
      <c r="B5575" s="257" t="str">
        <v>128000256011</v>
      </c>
      <c r="C5575" s="257" t="str">
        <v>亚朵星球 深睡控温被PRO·四季</v>
      </c>
      <c r="D5575" s="257"/>
      <c r="E5575" s="257"/>
      <c r="F5575" s="257" t="str">
        <v>黎明灰,150cm,深睡系列,150*200cm</v>
      </c>
      <c r="G5575" s="231"/>
      <c r="H5575" s="231"/>
      <c r="I5575" s="231"/>
      <c r="J5575" s="231"/>
      <c r="K5575" s="231"/>
      <c r="L5575" s="231"/>
      <c r="M5575" s="231"/>
      <c r="N5575" s="231"/>
      <c r="O5575" s="231"/>
      <c r="P5575" s="231"/>
      <c r="Q5575" s="231"/>
      <c r="R5575" s="231"/>
      <c r="S5575" s="231"/>
      <c r="T5575" s="231"/>
    </row>
    <row r="5576">
      <c r="A5576" s="257" t="str">
        <v>12800025601141414</v>
      </c>
      <c r="B5576" s="257" t="str">
        <v>128000256011</v>
      </c>
      <c r="C5576" s="257" t="str">
        <v>亚朵星球 深睡控温被PRO·四季</v>
      </c>
      <c r="D5576" s="257"/>
      <c r="E5576" s="257"/>
      <c r="F5576" s="257" t="str">
        <v>黎明灰,200cm,深睡系列,200*230cm</v>
      </c>
      <c r="G5576" s="231"/>
      <c r="H5576" s="231"/>
      <c r="I5576" s="231"/>
      <c r="J5576" s="231"/>
      <c r="K5576" s="231"/>
      <c r="L5576" s="231"/>
      <c r="M5576" s="231"/>
      <c r="N5576" s="231"/>
      <c r="O5576" s="231"/>
      <c r="P5576" s="231"/>
      <c r="Q5576" s="231"/>
      <c r="R5576" s="231"/>
      <c r="S5576" s="231"/>
      <c r="T5576" s="231"/>
    </row>
    <row r="5577">
      <c r="A5577" s="257" t="str">
        <v>12800025601141413</v>
      </c>
      <c r="B5577" s="257" t="str">
        <v>128000256011</v>
      </c>
      <c r="C5577" s="257" t="str">
        <v>亚朵星球 深睡控温被PRO·四季</v>
      </c>
      <c r="D5577" s="257"/>
      <c r="E5577" s="257"/>
      <c r="F5577" s="257" t="str">
        <v>黎明灰,220cm,深睡系列,220*240cm</v>
      </c>
      <c r="G5577" s="231"/>
      <c r="H5577" s="231"/>
      <c r="I5577" s="231"/>
      <c r="J5577" s="231"/>
      <c r="K5577" s="231"/>
      <c r="L5577" s="231"/>
      <c r="M5577" s="231"/>
      <c r="N5577" s="231"/>
      <c r="O5577" s="231"/>
      <c r="P5577" s="231"/>
      <c r="Q5577" s="231"/>
      <c r="R5577" s="231"/>
      <c r="S5577" s="231"/>
      <c r="T5577" s="231"/>
    </row>
    <row r="5578">
      <c r="A5578" s="257" t="str">
        <v>12800025601141316</v>
      </c>
      <c r="B5578" s="257" t="str">
        <v>128000256011</v>
      </c>
      <c r="C5578" s="257" t="str">
        <v>亚朵星球 深睡控温被PRO·四季</v>
      </c>
      <c r="D5578" s="257"/>
      <c r="E5578" s="257"/>
      <c r="F5578" s="257" t="str">
        <v>朦胧黄,150cm,深睡系列,150*200cm</v>
      </c>
      <c r="G5578" s="231"/>
      <c r="H5578" s="231"/>
      <c r="I5578" s="231"/>
      <c r="J5578" s="231"/>
      <c r="K5578" s="231"/>
      <c r="L5578" s="231"/>
      <c r="M5578" s="231"/>
      <c r="N5578" s="231"/>
      <c r="O5578" s="231"/>
      <c r="P5578" s="231"/>
      <c r="Q5578" s="231"/>
      <c r="R5578" s="231"/>
      <c r="S5578" s="231"/>
      <c r="T5578" s="231"/>
    </row>
    <row r="5579">
      <c r="A5579" s="257" t="str">
        <v>12800025601141314</v>
      </c>
      <c r="B5579" s="257" t="str">
        <v>128000256011</v>
      </c>
      <c r="C5579" s="257" t="str">
        <v>亚朵星球 深睡控温被PRO·四季</v>
      </c>
      <c r="D5579" s="257"/>
      <c r="E5579" s="257"/>
      <c r="F5579" s="257" t="str">
        <v>朦胧黄,200cm,深睡系列,200*230cm</v>
      </c>
      <c r="G5579" s="231"/>
      <c r="H5579" s="231"/>
      <c r="I5579" s="231"/>
      <c r="J5579" s="231"/>
      <c r="K5579" s="231"/>
      <c r="L5579" s="231"/>
      <c r="M5579" s="231"/>
      <c r="N5579" s="231"/>
      <c r="O5579" s="231"/>
      <c r="P5579" s="231"/>
      <c r="Q5579" s="231"/>
      <c r="R5579" s="231"/>
      <c r="S5579" s="231"/>
      <c r="T5579" s="231"/>
    </row>
    <row r="5580">
      <c r="A5580" s="257" t="str">
        <v>12800025601141313</v>
      </c>
      <c r="B5580" s="257" t="str">
        <v>128000256011</v>
      </c>
      <c r="C5580" s="257" t="str">
        <v>亚朵星球 深睡控温被PRO·四季</v>
      </c>
      <c r="D5580" s="257"/>
      <c r="E5580" s="257"/>
      <c r="F5580" s="257" t="str">
        <v>朦胧黄,220cm,深睡系列,220*240cm</v>
      </c>
      <c r="G5580" s="231"/>
      <c r="H5580" s="231"/>
      <c r="I5580" s="231"/>
      <c r="J5580" s="231"/>
      <c r="K5580" s="231"/>
      <c r="L5580" s="231"/>
      <c r="M5580" s="231"/>
      <c r="N5580" s="231"/>
      <c r="O5580" s="231"/>
      <c r="P5580" s="231"/>
      <c r="Q5580" s="231"/>
      <c r="R5580" s="231"/>
      <c r="S5580" s="231"/>
      <c r="T5580" s="231"/>
    </row>
    <row r="5581">
      <c r="A5581" s="257" t="str">
        <v>0100680002760011-001</v>
      </c>
      <c r="B5581" s="257" t="str">
        <v>0100680002760011</v>
      </c>
      <c r="C5581" s="257" t="str">
        <v>两面针益生菌漱口水-12毫升（20条装）</v>
      </c>
      <c r="D5581" s="257"/>
      <c r="E5581" s="257"/>
      <c r="F5581" s="257" t="str">
        <v>三方品规格:白色</v>
      </c>
      <c r="G5581" s="231"/>
      <c r="H5581" s="231"/>
      <c r="I5581" s="231"/>
      <c r="J5581" s="231"/>
      <c r="K5581" s="231"/>
      <c r="L5581" s="231"/>
      <c r="M5581" s="231"/>
      <c r="N5581" s="231"/>
      <c r="O5581" s="231"/>
      <c r="P5581" s="231"/>
      <c r="Q5581" s="231"/>
      <c r="R5581" s="231"/>
      <c r="S5581" s="231"/>
      <c r="T5581" s="231"/>
    </row>
    <row r="5582">
      <c r="A5582" s="257" t="str">
        <v>0100201010030012-001</v>
      </c>
      <c r="B5582" s="257" t="str">
        <v>0100201010030012</v>
      </c>
      <c r="C5582" s="257" t="str">
        <v>亚朵星球 深睡慢回弹护颈记忆枕PRO2.0礼品袋</v>
      </c>
      <c r="D5582" s="257"/>
      <c r="E5582" s="257"/>
      <c r="F5582" s="257" t="str">
        <v>颜色:蓝色</v>
      </c>
      <c r="G5582" s="231"/>
      <c r="H5582" s="231"/>
      <c r="I5582" s="231"/>
      <c r="J5582" s="231"/>
      <c r="K5582" s="231"/>
      <c r="L5582" s="231"/>
      <c r="M5582" s="231"/>
      <c r="N5582" s="231"/>
      <c r="O5582" s="231"/>
      <c r="P5582" s="231"/>
      <c r="Q5582" s="231"/>
      <c r="R5582" s="231"/>
      <c r="S5582" s="231"/>
      <c r="T5582" s="231"/>
    </row>
    <row r="5583">
      <c r="A5583" s="257" t="str">
        <v>0100680002760010-001</v>
      </c>
      <c r="B5583" s="257" t="str">
        <v>0100680002760010</v>
      </c>
      <c r="C5583" s="257" t="str">
        <v>两面针18ml益生菌清新口腔喷雾</v>
      </c>
      <c r="D5583" s="257"/>
      <c r="E5583" s="257"/>
      <c r="F5583" s="257" t="str">
        <v>三方品规格:白色</v>
      </c>
      <c r="G5583" s="231"/>
      <c r="H5583" s="231"/>
      <c r="I5583" s="231"/>
      <c r="J5583" s="231"/>
      <c r="K5583" s="231"/>
      <c r="L5583" s="231"/>
      <c r="M5583" s="231"/>
      <c r="N5583" s="231"/>
      <c r="O5583" s="231"/>
      <c r="P5583" s="231"/>
      <c r="Q5583" s="231"/>
      <c r="R5583" s="231"/>
      <c r="S5583" s="231"/>
      <c r="T5583" s="231"/>
    </row>
    <row r="5584">
      <c r="A5584" s="257" t="str">
        <v>01006waitgroup0006-001</v>
      </c>
      <c r="B5584" s="257" t="str">
        <v>01006waitgroup0006</v>
      </c>
      <c r="C5584" s="257" t="str">
        <v>两面针5克芳草牙膏（12支装）</v>
      </c>
      <c r="D5584" s="257"/>
      <c r="E5584" s="257"/>
      <c r="F5584" s="257" t="str">
        <v>颜色:白色</v>
      </c>
      <c r="G5584" s="231"/>
      <c r="H5584" s="231"/>
      <c r="I5584" s="231"/>
      <c r="J5584" s="231"/>
      <c r="K5584" s="231"/>
      <c r="L5584" s="231"/>
      <c r="M5584" s="231"/>
      <c r="N5584" s="231"/>
      <c r="O5584" s="231"/>
      <c r="P5584" s="231"/>
      <c r="Q5584" s="231"/>
      <c r="R5584" s="231"/>
      <c r="S5584" s="231"/>
      <c r="T5584" s="231"/>
    </row>
    <row r="5585">
      <c r="A5585" s="257" t="str">
        <v>0100680001990010013-001</v>
      </c>
      <c r="B5585" s="257" t="str">
        <v>0100680001990010013</v>
      </c>
      <c r="C5585" s="257" t="str">
        <v>安睡舒缓护理包</v>
      </c>
      <c r="D5585" s="257"/>
      <c r="E5585" s="257"/>
      <c r="F5585" s="257" t="str">
        <v>颜色:蓝色</v>
      </c>
      <c r="G5585" s="231"/>
      <c r="H5585" s="231"/>
      <c r="I5585" s="231"/>
      <c r="J5585" s="231"/>
      <c r="K5585" s="231"/>
      <c r="L5585" s="231"/>
      <c r="M5585" s="231"/>
      <c r="N5585" s="231"/>
      <c r="O5585" s="231"/>
      <c r="P5585" s="231"/>
      <c r="Q5585" s="231"/>
      <c r="R5585" s="231"/>
      <c r="S5585" s="231"/>
      <c r="T5585" s="231"/>
    </row>
    <row r="5586">
      <c r="A5586" s="257" t="str">
        <v>010020105040015-003</v>
      </c>
      <c r="B5586" s="257" t="str">
        <v>010020105040015</v>
      </c>
      <c r="C5586" s="257" t="str">
        <v>第一代深睡枕PRO枕套面料</v>
      </c>
      <c r="D5586" s="257"/>
      <c r="E5586" s="257"/>
      <c r="F5586" s="257" t="str">
        <v>深睡系列</v>
      </c>
      <c r="G5586" s="231"/>
      <c r="H5586" s="231"/>
      <c r="I5586" s="231"/>
      <c r="J5586" s="231"/>
      <c r="K5586" s="231"/>
      <c r="L5586" s="231"/>
      <c r="M5586" s="231"/>
      <c r="N5586" s="231"/>
      <c r="O5586" s="231"/>
      <c r="P5586" s="231"/>
      <c r="Q5586" s="231"/>
      <c r="R5586" s="231"/>
      <c r="S5586" s="231"/>
      <c r="T5586" s="231"/>
    </row>
    <row r="5587">
      <c r="A5587" s="257" t="str">
        <v>010020103030018-001</v>
      </c>
      <c r="B5587" s="257" t="str">
        <v>010020103030018</v>
      </c>
      <c r="C5587" s="257" t="str">
        <v>亚朵星球 深睡控温被PRO 蓄热层</v>
      </c>
      <c r="D5587" s="257"/>
      <c r="E5587" s="257"/>
      <c r="F5587" s="257" t="str">
        <v>四季-深空蓝,150cm,深睡系列,150*200cm</v>
      </c>
      <c r="G5587" s="231"/>
      <c r="H5587" s="231"/>
      <c r="I5587" s="231"/>
      <c r="J5587" s="231"/>
      <c r="K5587" s="231"/>
      <c r="L5587" s="231"/>
      <c r="M5587" s="231"/>
      <c r="N5587" s="231"/>
      <c r="O5587" s="231"/>
      <c r="P5587" s="231"/>
      <c r="Q5587" s="231"/>
      <c r="R5587" s="231"/>
      <c r="S5587" s="231"/>
      <c r="T5587" s="231"/>
    </row>
    <row r="5588">
      <c r="A5588" s="257" t="str">
        <v>010020103030018-003</v>
      </c>
      <c r="B5588" s="257" t="str">
        <v>010020103030018</v>
      </c>
      <c r="C5588" s="257" t="str">
        <v>亚朵星球 深睡控温被PRO 蓄热层</v>
      </c>
      <c r="D5588" s="257"/>
      <c r="E5588" s="257"/>
      <c r="F5588" s="257" t="str">
        <v>四季-深空蓝,220cm,深睡系列,220*240cm</v>
      </c>
      <c r="G5588" s="231"/>
      <c r="H5588" s="231"/>
      <c r="I5588" s="231"/>
      <c r="J5588" s="231"/>
      <c r="K5588" s="231"/>
      <c r="L5588" s="231"/>
      <c r="M5588" s="231"/>
      <c r="N5588" s="231"/>
      <c r="O5588" s="231"/>
      <c r="P5588" s="231"/>
      <c r="Q5588" s="231"/>
      <c r="R5588" s="231"/>
      <c r="S5588" s="231"/>
      <c r="T5588" s="231"/>
    </row>
    <row r="5589">
      <c r="A5589" s="257" t="str">
        <v>010020103030018-005</v>
      </c>
      <c r="B5589" s="257" t="str">
        <v>010020103030018</v>
      </c>
      <c r="C5589" s="257" t="str">
        <v>亚朵星球 深睡控温被PRO 蓄热层</v>
      </c>
      <c r="D5589" s="257"/>
      <c r="E5589" s="257"/>
      <c r="F5589" s="257" t="str">
        <v>四季-朦胧黄,200cm,深睡系列,200*230cm</v>
      </c>
      <c r="G5589" s="231"/>
      <c r="H5589" s="231"/>
      <c r="I5589" s="231"/>
      <c r="J5589" s="231"/>
      <c r="K5589" s="231"/>
      <c r="L5589" s="231"/>
      <c r="M5589" s="231"/>
      <c r="N5589" s="231"/>
      <c r="O5589" s="231"/>
      <c r="P5589" s="231"/>
      <c r="Q5589" s="231"/>
      <c r="R5589" s="231"/>
      <c r="S5589" s="231"/>
      <c r="T5589" s="231"/>
    </row>
    <row r="5590">
      <c r="A5590" s="257" t="str">
        <v>010020103030018-007</v>
      </c>
      <c r="B5590" s="257" t="str">
        <v>010020103030018</v>
      </c>
      <c r="C5590" s="257" t="str">
        <v>亚朵星球 深睡控温被PRO 蓄热层</v>
      </c>
      <c r="D5590" s="257"/>
      <c r="E5590" s="257"/>
      <c r="F5590" s="257" t="str">
        <v>四季-黎明灰,150cm,深睡系列,150*200cm</v>
      </c>
      <c r="G5590" s="231"/>
      <c r="H5590" s="231"/>
      <c r="I5590" s="231"/>
      <c r="J5590" s="231"/>
      <c r="K5590" s="231"/>
      <c r="L5590" s="231"/>
      <c r="M5590" s="231"/>
      <c r="N5590" s="231"/>
      <c r="O5590" s="231"/>
      <c r="P5590" s="231"/>
      <c r="Q5590" s="231"/>
      <c r="R5590" s="231"/>
      <c r="S5590" s="231"/>
      <c r="T5590" s="231"/>
    </row>
    <row r="5591">
      <c r="A5591" s="257" t="str">
        <v>010020103030018-009</v>
      </c>
      <c r="B5591" s="257" t="str">
        <v>010020103030018</v>
      </c>
      <c r="C5591" s="257" t="str">
        <v>亚朵星球 深睡控温被PRO 蓄热层</v>
      </c>
      <c r="D5591" s="257"/>
      <c r="E5591" s="257"/>
      <c r="F5591" s="257" t="str">
        <v>四季-黎明灰,220cm,深睡系列,220*240cm</v>
      </c>
      <c r="G5591" s="231"/>
      <c r="H5591" s="231"/>
      <c r="I5591" s="231"/>
      <c r="J5591" s="231"/>
      <c r="K5591" s="231"/>
      <c r="L5591" s="231"/>
      <c r="M5591" s="231"/>
      <c r="N5591" s="231"/>
      <c r="O5591" s="231"/>
      <c r="P5591" s="231"/>
      <c r="Q5591" s="231"/>
      <c r="R5591" s="231"/>
      <c r="S5591" s="231"/>
      <c r="T5591" s="231"/>
    </row>
    <row r="5592">
      <c r="A5592" s="257" t="str">
        <v>010020103030018-002</v>
      </c>
      <c r="B5592" s="257" t="str">
        <v>010020103030018</v>
      </c>
      <c r="C5592" s="257" t="str">
        <v>亚朵星球 深睡控温被PRO 蓄热层</v>
      </c>
      <c r="D5592" s="257"/>
      <c r="E5592" s="257"/>
      <c r="F5592" s="257" t="str">
        <v>四季-深空蓝,200cm,深睡系列,200*230cm</v>
      </c>
      <c r="G5592" s="231"/>
      <c r="H5592" s="231"/>
      <c r="I5592" s="231"/>
      <c r="J5592" s="231"/>
      <c r="K5592" s="231"/>
      <c r="L5592" s="231"/>
      <c r="M5592" s="231"/>
      <c r="N5592" s="231"/>
      <c r="O5592" s="231"/>
      <c r="P5592" s="231"/>
      <c r="Q5592" s="231"/>
      <c r="R5592" s="231"/>
      <c r="S5592" s="231"/>
      <c r="T5592" s="231"/>
    </row>
    <row r="5593">
      <c r="A5593" s="257" t="str">
        <v>010020103030018-004</v>
      </c>
      <c r="B5593" s="257" t="str">
        <v>010020103030018</v>
      </c>
      <c r="C5593" s="257" t="str">
        <v>亚朵星球 深睡控温被PRO 蓄热层</v>
      </c>
      <c r="D5593" s="257"/>
      <c r="E5593" s="257"/>
      <c r="F5593" s="257" t="str">
        <v>四季-朦胧黄,150cm,深睡系列,150*200cm</v>
      </c>
      <c r="G5593" s="231"/>
      <c r="H5593" s="231"/>
      <c r="I5593" s="231"/>
      <c r="J5593" s="231"/>
      <c r="K5593" s="231"/>
      <c r="L5593" s="231"/>
      <c r="M5593" s="231"/>
      <c r="N5593" s="231"/>
      <c r="O5593" s="231"/>
      <c r="P5593" s="231"/>
      <c r="Q5593" s="231"/>
      <c r="R5593" s="231"/>
      <c r="S5593" s="231"/>
      <c r="T5593" s="231"/>
    </row>
    <row r="5594">
      <c r="A5594" s="257" t="str">
        <v>010020103030018-006</v>
      </c>
      <c r="B5594" s="257" t="str">
        <v>010020103030018</v>
      </c>
      <c r="C5594" s="257" t="str">
        <v>亚朵星球 深睡控温被PRO 蓄热层</v>
      </c>
      <c r="D5594" s="257"/>
      <c r="E5594" s="257"/>
      <c r="F5594" s="257" t="str">
        <v>四季-朦胧黄,220cm,深睡系列,220*240cm</v>
      </c>
      <c r="G5594" s="231"/>
      <c r="H5594" s="231"/>
      <c r="I5594" s="231"/>
      <c r="J5594" s="231"/>
      <c r="K5594" s="231"/>
      <c r="L5594" s="231"/>
      <c r="M5594" s="231"/>
      <c r="N5594" s="231"/>
      <c r="O5594" s="231"/>
      <c r="P5594" s="231"/>
      <c r="Q5594" s="231"/>
      <c r="R5594" s="231"/>
      <c r="S5594" s="231"/>
      <c r="T5594" s="231"/>
    </row>
    <row r="5595">
      <c r="A5595" s="257" t="str">
        <v>010020103030018-008</v>
      </c>
      <c r="B5595" s="257" t="str">
        <v>010020103030018</v>
      </c>
      <c r="C5595" s="257" t="str">
        <v>亚朵星球 深睡控温被PRO 蓄热层</v>
      </c>
      <c r="D5595" s="257"/>
      <c r="E5595" s="257"/>
      <c r="F5595" s="257" t="str">
        <v>四季-黎明灰,200cm,深睡系列,200*230cm</v>
      </c>
      <c r="G5595" s="231"/>
      <c r="H5595" s="231"/>
      <c r="I5595" s="231"/>
      <c r="J5595" s="231"/>
      <c r="K5595" s="231"/>
      <c r="L5595" s="231"/>
      <c r="M5595" s="231"/>
      <c r="N5595" s="231"/>
      <c r="O5595" s="231"/>
      <c r="P5595" s="231"/>
      <c r="Q5595" s="231"/>
      <c r="R5595" s="231"/>
      <c r="S5595" s="231"/>
      <c r="T5595" s="231"/>
    </row>
    <row r="5596">
      <c r="A5596" s="257" t="str">
        <v>010020103030018-011</v>
      </c>
      <c r="B5596" s="257" t="str">
        <v>010020103030018</v>
      </c>
      <c r="C5596" s="257" t="str">
        <v>亚朵星球 深睡控温被PRO 蓄热层</v>
      </c>
      <c r="D5596" s="257"/>
      <c r="E5596" s="257"/>
      <c r="F5596" s="257" t="str">
        <v>冬季-云朵白,200cm,深睡系列</v>
      </c>
      <c r="G5596" s="231"/>
      <c r="H5596" s="231"/>
      <c r="I5596" s="231"/>
      <c r="J5596" s="231"/>
      <c r="K5596" s="231"/>
      <c r="L5596" s="231"/>
      <c r="M5596" s="231"/>
      <c r="N5596" s="231"/>
      <c r="O5596" s="231"/>
      <c r="P5596" s="231"/>
      <c r="Q5596" s="231"/>
      <c r="R5596" s="231"/>
      <c r="S5596" s="231"/>
      <c r="T5596" s="231"/>
    </row>
    <row r="5597">
      <c r="A5597" s="257" t="str">
        <v>010020103030018-013</v>
      </c>
      <c r="B5597" s="257" t="str">
        <v>010020103030018</v>
      </c>
      <c r="C5597" s="257" t="str">
        <v>亚朵星球 深睡控温被PRO 蓄热层</v>
      </c>
      <c r="D5597" s="257"/>
      <c r="E5597" s="257"/>
      <c r="F5597" s="257" t="str">
        <v>冬季-雾凇粉,150cm,深睡系列</v>
      </c>
      <c r="G5597" s="231"/>
      <c r="H5597" s="231"/>
      <c r="I5597" s="231"/>
      <c r="J5597" s="231"/>
      <c r="K5597" s="231"/>
      <c r="L5597" s="231"/>
      <c r="M5597" s="231"/>
      <c r="N5597" s="231"/>
      <c r="O5597" s="231"/>
      <c r="P5597" s="231"/>
      <c r="Q5597" s="231"/>
      <c r="R5597" s="231"/>
      <c r="S5597" s="231"/>
      <c r="T5597" s="231"/>
    </row>
    <row r="5598">
      <c r="A5598" s="257" t="str">
        <v>010020103030018-015</v>
      </c>
      <c r="B5598" s="257" t="str">
        <v>010020103030018</v>
      </c>
      <c r="C5598" s="257" t="str">
        <v>亚朵星球 深睡控温被PRO 蓄热层</v>
      </c>
      <c r="D5598" s="257"/>
      <c r="E5598" s="257"/>
      <c r="F5598" s="257" t="str">
        <v>冬季-雾凇粉,220cm,深睡系列</v>
      </c>
      <c r="G5598" s="231"/>
      <c r="H5598" s="231"/>
      <c r="I5598" s="231"/>
      <c r="J5598" s="231"/>
      <c r="K5598" s="231"/>
      <c r="L5598" s="231"/>
      <c r="M5598" s="231"/>
      <c r="N5598" s="231"/>
      <c r="O5598" s="231"/>
      <c r="P5598" s="231"/>
      <c r="Q5598" s="231"/>
      <c r="R5598" s="231"/>
      <c r="S5598" s="231"/>
      <c r="T5598" s="231"/>
    </row>
    <row r="5599">
      <c r="A5599" s="257" t="str">
        <v>010020103030018-017</v>
      </c>
      <c r="B5599" s="257" t="str">
        <v>010020103030018</v>
      </c>
      <c r="C5599" s="257" t="str">
        <v>亚朵星球 深睡控温被PRO 蓄热层</v>
      </c>
      <c r="D5599" s="257"/>
      <c r="E5599" s="257"/>
      <c r="F5599" s="257" t="str">
        <v>冬季-远山蓝,200cm,深睡系列</v>
      </c>
      <c r="G5599" s="231"/>
      <c r="H5599" s="231"/>
      <c r="I5599" s="231"/>
      <c r="J5599" s="231"/>
      <c r="K5599" s="231"/>
      <c r="L5599" s="231"/>
      <c r="M5599" s="231"/>
      <c r="N5599" s="231"/>
      <c r="O5599" s="231"/>
      <c r="P5599" s="231"/>
      <c r="Q5599" s="231"/>
      <c r="R5599" s="231"/>
      <c r="S5599" s="231"/>
      <c r="T5599" s="231"/>
    </row>
    <row r="5600">
      <c r="A5600" s="257" t="str">
        <v>010020103030018-010</v>
      </c>
      <c r="B5600" s="257" t="str">
        <v>010020103030018</v>
      </c>
      <c r="C5600" s="257" t="str">
        <v>亚朵星球 深睡控温被PRO 蓄热层</v>
      </c>
      <c r="D5600" s="257"/>
      <c r="E5600" s="257"/>
      <c r="F5600" s="257" t="str">
        <v>冬季-云朵白,150cm,深睡系列</v>
      </c>
      <c r="G5600" s="231"/>
      <c r="H5600" s="231"/>
      <c r="I5600" s="231"/>
      <c r="J5600" s="231"/>
      <c r="K5600" s="231"/>
      <c r="L5600" s="231"/>
      <c r="M5600" s="231"/>
      <c r="N5600" s="231"/>
      <c r="O5600" s="231"/>
      <c r="P5600" s="231"/>
      <c r="Q5600" s="231"/>
      <c r="R5600" s="231"/>
      <c r="S5600" s="231"/>
      <c r="T5600" s="231"/>
    </row>
    <row r="5601">
      <c r="A5601" s="257" t="str">
        <v>010020103030018-012</v>
      </c>
      <c r="B5601" s="257" t="str">
        <v>010020103030018</v>
      </c>
      <c r="C5601" s="257" t="str">
        <v>亚朵星球 深睡控温被PRO 蓄热层</v>
      </c>
      <c r="D5601" s="257"/>
      <c r="E5601" s="257"/>
      <c r="F5601" s="257" t="str">
        <v>冬季-云朵白,220cm,深睡系列</v>
      </c>
      <c r="G5601" s="231"/>
      <c r="H5601" s="231"/>
      <c r="I5601" s="231"/>
      <c r="J5601" s="231"/>
      <c r="K5601" s="231"/>
      <c r="L5601" s="231"/>
      <c r="M5601" s="231"/>
      <c r="N5601" s="231"/>
      <c r="O5601" s="231"/>
      <c r="P5601" s="231"/>
      <c r="Q5601" s="231"/>
      <c r="R5601" s="231"/>
      <c r="S5601" s="231"/>
      <c r="T5601" s="231"/>
    </row>
    <row r="5602">
      <c r="A5602" s="257" t="str">
        <v>010020103030018-014</v>
      </c>
      <c r="B5602" s="257" t="str">
        <v>010020103030018</v>
      </c>
      <c r="C5602" s="257" t="str">
        <v>亚朵星球 深睡控温被PRO 蓄热层</v>
      </c>
      <c r="D5602" s="257"/>
      <c r="E5602" s="257"/>
      <c r="F5602" s="257" t="str">
        <v>冬季-雾凇粉,200cm,深睡系列</v>
      </c>
      <c r="G5602" s="231"/>
      <c r="H5602" s="231"/>
      <c r="I5602" s="231"/>
      <c r="J5602" s="231"/>
      <c r="K5602" s="231"/>
      <c r="L5602" s="231"/>
      <c r="M5602" s="231"/>
      <c r="N5602" s="231"/>
      <c r="O5602" s="231"/>
      <c r="P5602" s="231"/>
      <c r="Q5602" s="231"/>
      <c r="R5602" s="231"/>
      <c r="S5602" s="231"/>
      <c r="T5602" s="231"/>
    </row>
    <row r="5603">
      <c r="A5603" s="257" t="str">
        <v>010020103030018-016</v>
      </c>
      <c r="B5603" s="257" t="str">
        <v>010020103030018</v>
      </c>
      <c r="C5603" s="257" t="str">
        <v>亚朵星球 深睡控温被PRO 蓄热层</v>
      </c>
      <c r="D5603" s="257"/>
      <c r="E5603" s="257"/>
      <c r="F5603" s="257" t="str">
        <v>冬季-远山蓝,150cm,深睡系列</v>
      </c>
      <c r="G5603" s="231"/>
      <c r="H5603" s="231"/>
      <c r="I5603" s="231"/>
      <c r="J5603" s="231"/>
      <c r="K5603" s="231"/>
      <c r="L5603" s="231"/>
      <c r="M5603" s="231"/>
      <c r="N5603" s="231"/>
      <c r="O5603" s="231"/>
      <c r="P5603" s="231"/>
      <c r="Q5603" s="231"/>
      <c r="R5603" s="231"/>
      <c r="S5603" s="231"/>
      <c r="T5603" s="231"/>
    </row>
    <row r="5604">
      <c r="A5604" s="257" t="str">
        <v>010020103030018-018</v>
      </c>
      <c r="B5604" s="257" t="str">
        <v>010020103030018</v>
      </c>
      <c r="C5604" s="257" t="str">
        <v>亚朵星球 深睡控温被PRO 蓄热层</v>
      </c>
      <c r="D5604" s="257"/>
      <c r="E5604" s="257"/>
      <c r="F5604" s="257" t="str">
        <v>冬季-远山蓝,220cm,深睡系列</v>
      </c>
      <c r="G5604" s="231"/>
      <c r="H5604" s="231"/>
      <c r="I5604" s="231"/>
      <c r="J5604" s="231"/>
      <c r="K5604" s="231"/>
      <c r="L5604" s="231"/>
      <c r="M5604" s="231"/>
      <c r="N5604" s="231"/>
      <c r="O5604" s="231"/>
      <c r="P5604" s="231"/>
      <c r="Q5604" s="231"/>
      <c r="R5604" s="231"/>
      <c r="S5604" s="231"/>
      <c r="T5604" s="231"/>
    </row>
    <row r="5605">
      <c r="A5605" s="257" t="str">
        <v>010020103030019-001</v>
      </c>
      <c r="B5605" s="257" t="str">
        <v>010020103030019</v>
      </c>
      <c r="C5605" s="257" t="str">
        <v>亚朵星球 深睡控温被PRO 排湿层</v>
      </c>
      <c r="D5605" s="257"/>
      <c r="E5605" s="257"/>
      <c r="F5605" s="257" t="str">
        <v>淡蓝,150cm,深睡系列,150*200cm</v>
      </c>
      <c r="G5605" s="231"/>
      <c r="H5605" s="231"/>
      <c r="I5605" s="231"/>
      <c r="J5605" s="231"/>
      <c r="K5605" s="231"/>
      <c r="L5605" s="231"/>
      <c r="M5605" s="231"/>
      <c r="N5605" s="231"/>
      <c r="O5605" s="231"/>
      <c r="P5605" s="231"/>
      <c r="Q5605" s="231"/>
      <c r="R5605" s="231"/>
      <c r="S5605" s="231"/>
      <c r="T5605" s="231"/>
    </row>
    <row r="5606">
      <c r="A5606" s="257" t="str">
        <v>010020103030019-003</v>
      </c>
      <c r="B5606" s="257" t="str">
        <v>010020103030019</v>
      </c>
      <c r="C5606" s="257" t="str">
        <v>亚朵星球 深睡控温被PRO 排湿层</v>
      </c>
      <c r="D5606" s="257"/>
      <c r="E5606" s="257"/>
      <c r="F5606" s="257" t="str">
        <v>淡蓝,220cm,深睡系列,220*240cm</v>
      </c>
      <c r="G5606" s="231"/>
      <c r="H5606" s="231"/>
      <c r="I5606" s="231"/>
      <c r="J5606" s="231"/>
      <c r="K5606" s="231"/>
      <c r="L5606" s="231"/>
      <c r="M5606" s="231"/>
      <c r="N5606" s="231"/>
      <c r="O5606" s="231"/>
      <c r="P5606" s="231"/>
      <c r="Q5606" s="231"/>
      <c r="R5606" s="231"/>
      <c r="S5606" s="231"/>
      <c r="T5606" s="231"/>
    </row>
    <row r="5607">
      <c r="A5607" s="257" t="str">
        <v>010020103030019-005</v>
      </c>
      <c r="B5607" s="257" t="str">
        <v>010020103030019</v>
      </c>
      <c r="C5607" s="257" t="str">
        <v>亚朵星球 深睡控温被PRO 排湿层</v>
      </c>
      <c r="D5607" s="257"/>
      <c r="E5607" s="257"/>
      <c r="F5607" s="257" t="str">
        <v>浅米,200cm,深睡系列,200*230cm</v>
      </c>
      <c r="G5607" s="231"/>
      <c r="H5607" s="231"/>
      <c r="I5607" s="231"/>
      <c r="J5607" s="231"/>
      <c r="K5607" s="231"/>
      <c r="L5607" s="231"/>
      <c r="M5607" s="231"/>
      <c r="N5607" s="231"/>
      <c r="O5607" s="231"/>
      <c r="P5607" s="231"/>
      <c r="Q5607" s="231"/>
      <c r="R5607" s="231"/>
      <c r="S5607" s="231"/>
      <c r="T5607" s="231"/>
    </row>
    <row r="5608">
      <c r="A5608" s="257" t="str">
        <v>010020103030019-002</v>
      </c>
      <c r="B5608" s="257" t="str">
        <v>010020103030019</v>
      </c>
      <c r="C5608" s="257" t="str">
        <v>亚朵星球 深睡控温被PRO 排湿层</v>
      </c>
      <c r="D5608" s="257"/>
      <c r="E5608" s="257"/>
      <c r="F5608" s="257" t="str">
        <v>淡蓝,200cm,深睡系列,200*230cm</v>
      </c>
      <c r="G5608" s="231"/>
      <c r="H5608" s="231"/>
      <c r="I5608" s="231"/>
      <c r="J5608" s="231"/>
      <c r="K5608" s="231"/>
      <c r="L5608" s="231"/>
      <c r="M5608" s="231"/>
      <c r="N5608" s="231"/>
      <c r="O5608" s="231"/>
      <c r="P5608" s="231"/>
      <c r="Q5608" s="231"/>
      <c r="R5608" s="231"/>
      <c r="S5608" s="231"/>
      <c r="T5608" s="231"/>
    </row>
    <row r="5609">
      <c r="A5609" s="257" t="str">
        <v>010020103030019-004</v>
      </c>
      <c r="B5609" s="257" t="str">
        <v>010020103030019</v>
      </c>
      <c r="C5609" s="257" t="str">
        <v>亚朵星球 深睡控温被PRO 排湿层</v>
      </c>
      <c r="D5609" s="257"/>
      <c r="E5609" s="257"/>
      <c r="F5609" s="257" t="str">
        <v>浅米,150cm,深睡系列,150*200cm</v>
      </c>
      <c r="G5609" s="231"/>
      <c r="H5609" s="231"/>
      <c r="I5609" s="231"/>
      <c r="J5609" s="231"/>
      <c r="K5609" s="231"/>
      <c r="L5609" s="231"/>
      <c r="M5609" s="231"/>
      <c r="N5609" s="231"/>
      <c r="O5609" s="231"/>
      <c r="P5609" s="231"/>
      <c r="Q5609" s="231"/>
      <c r="R5609" s="231"/>
      <c r="S5609" s="231"/>
      <c r="T5609" s="231"/>
    </row>
    <row r="5610">
      <c r="A5610" s="257" t="str">
        <v>010020103030019-006</v>
      </c>
      <c r="B5610" s="257" t="str">
        <v>010020103030019</v>
      </c>
      <c r="C5610" s="257" t="str">
        <v>亚朵星球 深睡控温被PRO 排湿层</v>
      </c>
      <c r="D5610" s="257"/>
      <c r="E5610" s="257"/>
      <c r="F5610" s="257" t="str">
        <v>浅米,220cm,深睡系列,220*240cm</v>
      </c>
      <c r="G5610" s="231"/>
      <c r="H5610" s="231"/>
      <c r="I5610" s="231"/>
      <c r="J5610" s="231"/>
      <c r="K5610" s="231"/>
      <c r="L5610" s="231"/>
      <c r="M5610" s="231"/>
      <c r="N5610" s="231"/>
      <c r="O5610" s="231"/>
      <c r="P5610" s="231"/>
      <c r="Q5610" s="231"/>
      <c r="R5610" s="231"/>
      <c r="S5610" s="231"/>
      <c r="T5610" s="231"/>
    </row>
    <row r="5611">
      <c r="A5611" s="257" t="str">
        <v>010020105040036-010</v>
      </c>
      <c r="B5611" s="257" t="str">
        <v>010020105040036</v>
      </c>
      <c r="C5611" s="257" t="str">
        <v>亚朵星球 深睡控温被PRO·冬季</v>
      </c>
      <c r="D5611" s="257"/>
      <c r="E5611" s="257"/>
      <c r="F5611" s="257" t="str">
        <v>远山蓝,150cm,深睡系列,150*200cm</v>
      </c>
      <c r="G5611" s="231"/>
      <c r="H5611" s="231"/>
      <c r="I5611" s="231"/>
      <c r="J5611" s="231"/>
      <c r="K5611" s="231"/>
      <c r="L5611" s="231"/>
      <c r="M5611" s="231"/>
      <c r="N5611" s="231"/>
      <c r="O5611" s="231"/>
      <c r="P5611" s="231"/>
      <c r="Q5611" s="231"/>
      <c r="R5611" s="231"/>
      <c r="S5611" s="231"/>
      <c r="T5611" s="231"/>
    </row>
    <row r="5612">
      <c r="A5612" s="257" t="str">
        <v>010020105040036-012</v>
      </c>
      <c r="B5612" s="257" t="str">
        <v>010020105040036</v>
      </c>
      <c r="C5612" s="257" t="str">
        <v>亚朵星球 深睡控温被PRO·冬季</v>
      </c>
      <c r="D5612" s="257"/>
      <c r="E5612" s="257"/>
      <c r="F5612" s="257" t="str">
        <v>远山蓝,220cm,深睡系列,220*240cm</v>
      </c>
      <c r="G5612" s="231"/>
      <c r="H5612" s="231"/>
      <c r="I5612" s="231"/>
      <c r="J5612" s="231"/>
      <c r="K5612" s="231"/>
      <c r="L5612" s="231"/>
      <c r="M5612" s="231"/>
      <c r="N5612" s="231"/>
      <c r="O5612" s="231"/>
      <c r="P5612" s="231"/>
      <c r="Q5612" s="231"/>
      <c r="R5612" s="231"/>
      <c r="S5612" s="231"/>
      <c r="T5612" s="231"/>
    </row>
    <row r="5613">
      <c r="A5613" s="257" t="str">
        <v>010020105040036-014</v>
      </c>
      <c r="B5613" s="257" t="str">
        <v>010020105040036</v>
      </c>
      <c r="C5613" s="257" t="str">
        <v>亚朵星球 深睡控温被PRO·冬季</v>
      </c>
      <c r="D5613" s="257"/>
      <c r="E5613" s="257"/>
      <c r="F5613" s="257" t="str">
        <v>雾凇粉,200cm,深睡系列,200*230cm</v>
      </c>
      <c r="G5613" s="231"/>
      <c r="H5613" s="231"/>
      <c r="I5613" s="231"/>
      <c r="J5613" s="231"/>
      <c r="K5613" s="231"/>
      <c r="L5613" s="231"/>
      <c r="M5613" s="231"/>
      <c r="N5613" s="231"/>
      <c r="O5613" s="231"/>
      <c r="P5613" s="231"/>
      <c r="Q5613" s="231"/>
      <c r="R5613" s="231"/>
      <c r="S5613" s="231"/>
      <c r="T5613" s="231"/>
    </row>
    <row r="5614">
      <c r="A5614" s="257" t="str">
        <v>010020105040036-016</v>
      </c>
      <c r="B5614" s="257" t="str">
        <v>010020105040036</v>
      </c>
      <c r="C5614" s="257" t="str">
        <v>亚朵星球 深睡控温被PRO·冬季</v>
      </c>
      <c r="D5614" s="257"/>
      <c r="E5614" s="257"/>
      <c r="F5614" s="257" t="str">
        <v>云朵白,150cm,深睡系列,150*200cm</v>
      </c>
      <c r="G5614" s="231"/>
      <c r="H5614" s="231"/>
      <c r="I5614" s="231"/>
      <c r="J5614" s="231"/>
      <c r="K5614" s="231"/>
      <c r="L5614" s="231"/>
      <c r="M5614" s="231"/>
      <c r="N5614" s="231"/>
      <c r="O5614" s="231"/>
      <c r="P5614" s="231"/>
      <c r="Q5614" s="231"/>
      <c r="R5614" s="231"/>
      <c r="S5614" s="231"/>
      <c r="T5614" s="231"/>
    </row>
    <row r="5615">
      <c r="A5615" s="257" t="str">
        <v>010020105040036-018</v>
      </c>
      <c r="B5615" s="257" t="str">
        <v>010020105040036</v>
      </c>
      <c r="C5615" s="257" t="str">
        <v>亚朵星球 深睡控温被PRO·冬季</v>
      </c>
      <c r="D5615" s="257"/>
      <c r="E5615" s="257"/>
      <c r="F5615" s="257" t="str">
        <v>云朵白,220cm,深睡系列,220*240cm</v>
      </c>
      <c r="G5615" s="231"/>
      <c r="H5615" s="231"/>
      <c r="I5615" s="231"/>
      <c r="J5615" s="231"/>
      <c r="K5615" s="231"/>
      <c r="L5615" s="231"/>
      <c r="M5615" s="231"/>
      <c r="N5615" s="231"/>
      <c r="O5615" s="231"/>
      <c r="P5615" s="231"/>
      <c r="Q5615" s="231"/>
      <c r="R5615" s="231"/>
      <c r="S5615" s="231"/>
      <c r="T5615" s="231"/>
    </row>
    <row r="5616">
      <c r="A5616" s="257" t="str">
        <v>010020105040036-011</v>
      </c>
      <c r="B5616" s="257" t="str">
        <v>010020105040036</v>
      </c>
      <c r="C5616" s="257" t="str">
        <v>亚朵星球 深睡控温被PRO·冬季</v>
      </c>
      <c r="D5616" s="257"/>
      <c r="E5616" s="257"/>
      <c r="F5616" s="257" t="str">
        <v>远山蓝,200cm,深睡系列,200*230cm</v>
      </c>
      <c r="G5616" s="231"/>
      <c r="H5616" s="231"/>
      <c r="I5616" s="231"/>
      <c r="J5616" s="231"/>
      <c r="K5616" s="231"/>
      <c r="L5616" s="231"/>
      <c r="M5616" s="231"/>
      <c r="N5616" s="231"/>
      <c r="O5616" s="231"/>
      <c r="P5616" s="231"/>
      <c r="Q5616" s="231"/>
      <c r="R5616" s="231"/>
      <c r="S5616" s="231"/>
      <c r="T5616" s="231"/>
    </row>
    <row r="5617">
      <c r="A5617" s="257" t="str">
        <v>010020105040036-013</v>
      </c>
      <c r="B5617" s="257" t="str">
        <v>010020105040036</v>
      </c>
      <c r="C5617" s="257" t="str">
        <v>亚朵星球 深睡控温被PRO·冬季</v>
      </c>
      <c r="D5617" s="257"/>
      <c r="E5617" s="257"/>
      <c r="F5617" s="257" t="str">
        <v>雾凇粉,150cm,深睡系列,150*200cm</v>
      </c>
      <c r="G5617" s="231"/>
      <c r="H5617" s="231"/>
      <c r="I5617" s="231"/>
      <c r="J5617" s="231"/>
      <c r="K5617" s="231"/>
      <c r="L5617" s="231"/>
      <c r="M5617" s="231"/>
      <c r="N5617" s="231"/>
      <c r="O5617" s="231"/>
      <c r="P5617" s="231"/>
      <c r="Q5617" s="231"/>
      <c r="R5617" s="231"/>
      <c r="S5617" s="231"/>
      <c r="T5617" s="231"/>
    </row>
    <row r="5618">
      <c r="A5618" s="257" t="str">
        <v>010020105040036-015</v>
      </c>
      <c r="B5618" s="257" t="str">
        <v>010020105040036</v>
      </c>
      <c r="C5618" s="257" t="str">
        <v>亚朵星球 深睡控温被PRO·冬季</v>
      </c>
      <c r="D5618" s="257"/>
      <c r="E5618" s="257"/>
      <c r="F5618" s="257" t="str">
        <v>雾凇粉,220cm,深睡系列,220*240cm</v>
      </c>
      <c r="G5618" s="231"/>
      <c r="H5618" s="231"/>
      <c r="I5618" s="231"/>
      <c r="J5618" s="231"/>
      <c r="K5618" s="231"/>
      <c r="L5618" s="231"/>
      <c r="M5618" s="231"/>
      <c r="N5618" s="231"/>
      <c r="O5618" s="231"/>
      <c r="P5618" s="231"/>
      <c r="Q5618" s="231"/>
      <c r="R5618" s="231"/>
      <c r="S5618" s="231"/>
      <c r="T5618" s="231"/>
    </row>
    <row r="5619">
      <c r="A5619" s="257" t="str">
        <v>010020105040036-017</v>
      </c>
      <c r="B5619" s="257" t="str">
        <v>010020105040036</v>
      </c>
      <c r="C5619" s="257" t="str">
        <v>亚朵星球 深睡控温被PRO·冬季</v>
      </c>
      <c r="D5619" s="257"/>
      <c r="E5619" s="257"/>
      <c r="F5619" s="257" t="str">
        <v>云朵白,200cm,深睡系列,200*230cm</v>
      </c>
      <c r="G5619" s="231"/>
      <c r="H5619" s="231"/>
      <c r="I5619" s="231"/>
      <c r="J5619" s="231"/>
      <c r="K5619" s="231"/>
      <c r="L5619" s="231"/>
      <c r="M5619" s="231"/>
      <c r="N5619" s="231"/>
      <c r="O5619" s="231"/>
      <c r="P5619" s="231"/>
      <c r="Q5619" s="231"/>
      <c r="R5619" s="231"/>
      <c r="S5619" s="231"/>
      <c r="T5619" s="231"/>
    </row>
    <row r="5620">
      <c r="A5620" s="257" t="str">
        <v>010020102090040-002</v>
      </c>
      <c r="B5620" s="257" t="str">
        <v>010020102090040</v>
      </c>
      <c r="C5620" s="257" t="str">
        <v>亚朵星球 纯色磨毛四件套</v>
      </c>
      <c r="D5620" s="257"/>
      <c r="E5620" s="257"/>
      <c r="F5620" s="257" t="str">
        <v>黎明灰,床单款,120cm,普通系列</v>
      </c>
      <c r="G5620" s="231"/>
      <c r="H5620" s="231"/>
      <c r="I5620" s="231"/>
      <c r="J5620" s="231"/>
      <c r="K5620" s="231"/>
      <c r="L5620" s="231"/>
      <c r="M5620" s="231"/>
      <c r="N5620" s="231"/>
      <c r="O5620" s="231"/>
      <c r="P5620" s="231"/>
      <c r="Q5620" s="231"/>
      <c r="R5620" s="231"/>
      <c r="S5620" s="231"/>
      <c r="T5620" s="231"/>
    </row>
    <row r="5621">
      <c r="A5621" s="257" t="str">
        <v>010020102090040-004</v>
      </c>
      <c r="B5621" s="257" t="str">
        <v>010020102090040</v>
      </c>
      <c r="C5621" s="257" t="str">
        <v>亚朵星球 纯色磨毛四件套</v>
      </c>
      <c r="D5621" s="257"/>
      <c r="E5621" s="257"/>
      <c r="F5621" s="257" t="str">
        <v>云影黄,床单款,120cm,普通系列</v>
      </c>
      <c r="G5621" s="231"/>
      <c r="H5621" s="231"/>
      <c r="I5621" s="231"/>
      <c r="J5621" s="231"/>
      <c r="K5621" s="231"/>
      <c r="L5621" s="231"/>
      <c r="M5621" s="231"/>
      <c r="N5621" s="231"/>
      <c r="O5621" s="231"/>
      <c r="P5621" s="231"/>
      <c r="Q5621" s="231"/>
      <c r="R5621" s="231"/>
      <c r="S5621" s="231"/>
      <c r="T5621" s="231"/>
    </row>
    <row r="5622">
      <c r="A5622" s="257" t="str">
        <v>010020102090040-006</v>
      </c>
      <c r="B5622" s="257" t="str">
        <v>010020102090040</v>
      </c>
      <c r="C5622" s="257" t="str">
        <v>亚朵星球 纯色磨毛四件套</v>
      </c>
      <c r="D5622" s="257"/>
      <c r="E5622" s="257"/>
      <c r="F5622" s="257" t="str">
        <v>黎明灰,床单款,150cm,普通系列</v>
      </c>
      <c r="G5622" s="231"/>
      <c r="H5622" s="231"/>
      <c r="I5622" s="231"/>
      <c r="J5622" s="231"/>
      <c r="K5622" s="231"/>
      <c r="L5622" s="231"/>
      <c r="M5622" s="231"/>
      <c r="N5622" s="231"/>
      <c r="O5622" s="231"/>
      <c r="P5622" s="231"/>
      <c r="Q5622" s="231"/>
      <c r="R5622" s="231"/>
      <c r="S5622" s="231"/>
      <c r="T5622" s="231"/>
    </row>
    <row r="5623">
      <c r="A5623" s="257" t="str">
        <v>010020102090040-008</v>
      </c>
      <c r="B5623" s="257" t="str">
        <v>010020102090040</v>
      </c>
      <c r="C5623" s="257" t="str">
        <v>亚朵星球 纯色磨毛四件套</v>
      </c>
      <c r="D5623" s="257"/>
      <c r="E5623" s="257"/>
      <c r="F5623" s="257" t="str">
        <v>云影黄,床单款,150cm,普通系列</v>
      </c>
      <c r="G5623" s="231"/>
      <c r="H5623" s="231"/>
      <c r="I5623" s="231"/>
      <c r="J5623" s="231"/>
      <c r="K5623" s="231"/>
      <c r="L5623" s="231"/>
      <c r="M5623" s="231"/>
      <c r="N5623" s="231"/>
      <c r="O5623" s="231"/>
      <c r="P5623" s="231"/>
      <c r="Q5623" s="231"/>
      <c r="R5623" s="231"/>
      <c r="S5623" s="231"/>
      <c r="T5623" s="231"/>
    </row>
    <row r="5624">
      <c r="A5624" s="257" t="str">
        <v>010020102090040-010</v>
      </c>
      <c r="B5624" s="257" t="str">
        <v>010020102090040</v>
      </c>
      <c r="C5624" s="257" t="str">
        <v>亚朵星球 纯色磨毛四件套</v>
      </c>
      <c r="D5624" s="257"/>
      <c r="E5624" s="257"/>
      <c r="F5624" s="257" t="str">
        <v>黎明灰,床单款,180cm,普通系列</v>
      </c>
      <c r="G5624" s="231"/>
      <c r="H5624" s="231"/>
      <c r="I5624" s="231"/>
      <c r="J5624" s="231"/>
      <c r="K5624" s="231"/>
      <c r="L5624" s="231"/>
      <c r="M5624" s="231"/>
      <c r="N5624" s="231"/>
      <c r="O5624" s="231"/>
      <c r="P5624" s="231"/>
      <c r="Q5624" s="231"/>
      <c r="R5624" s="231"/>
      <c r="S5624" s="231"/>
      <c r="T5624" s="231"/>
    </row>
    <row r="5625">
      <c r="A5625" s="257" t="str">
        <v>010020102090040-012</v>
      </c>
      <c r="B5625" s="257" t="str">
        <v>010020102090040</v>
      </c>
      <c r="C5625" s="257" t="str">
        <v>亚朵星球 纯色磨毛四件套</v>
      </c>
      <c r="D5625" s="257"/>
      <c r="E5625" s="257"/>
      <c r="F5625" s="257" t="str">
        <v>云影黄,床单款,180cm,普通系列</v>
      </c>
      <c r="G5625" s="231"/>
      <c r="H5625" s="231"/>
      <c r="I5625" s="231"/>
      <c r="J5625" s="231"/>
      <c r="K5625" s="231"/>
      <c r="L5625" s="231"/>
      <c r="M5625" s="231"/>
      <c r="N5625" s="231"/>
      <c r="O5625" s="231"/>
      <c r="P5625" s="231"/>
      <c r="Q5625" s="231"/>
      <c r="R5625" s="231"/>
      <c r="S5625" s="231"/>
      <c r="T5625" s="231"/>
    </row>
    <row r="5626">
      <c r="A5626" s="257" t="str">
        <v>010020102090040-014</v>
      </c>
      <c r="B5626" s="257" t="str">
        <v>010020102090040</v>
      </c>
      <c r="C5626" s="257" t="str">
        <v>亚朵星球 纯色磨毛四件套</v>
      </c>
      <c r="D5626" s="257"/>
      <c r="E5626" s="257"/>
      <c r="F5626" s="257" t="str">
        <v>黎明灰,床笠款,120cm,普通系列</v>
      </c>
      <c r="G5626" s="231"/>
      <c r="H5626" s="231"/>
      <c r="I5626" s="231"/>
      <c r="J5626" s="231"/>
      <c r="K5626" s="231"/>
      <c r="L5626" s="231"/>
      <c r="M5626" s="231"/>
      <c r="N5626" s="231"/>
      <c r="O5626" s="231"/>
      <c r="P5626" s="231"/>
      <c r="Q5626" s="231"/>
      <c r="R5626" s="231"/>
      <c r="S5626" s="231"/>
      <c r="T5626" s="231"/>
    </row>
    <row r="5627">
      <c r="A5627" s="257" t="str">
        <v>010020102090040-016</v>
      </c>
      <c r="B5627" s="257" t="str">
        <v>010020102090040</v>
      </c>
      <c r="C5627" s="257" t="str">
        <v>亚朵星球 纯色磨毛四件套</v>
      </c>
      <c r="D5627" s="257"/>
      <c r="E5627" s="257"/>
      <c r="F5627" s="257" t="str">
        <v>颜色:云影黄,床品款式:床笠款,床品规格:120cm,系列:普通系列</v>
      </c>
      <c r="G5627" s="231"/>
      <c r="H5627" s="231"/>
      <c r="I5627" s="231"/>
      <c r="J5627" s="231"/>
      <c r="K5627" s="231"/>
      <c r="L5627" s="231"/>
      <c r="M5627" s="231"/>
      <c r="N5627" s="231"/>
      <c r="O5627" s="231"/>
      <c r="P5627" s="231"/>
      <c r="Q5627" s="231"/>
      <c r="R5627" s="231"/>
      <c r="S5627" s="231"/>
      <c r="T5627" s="231"/>
    </row>
    <row r="5628">
      <c r="A5628" s="257" t="str">
        <v>010020102090040-018</v>
      </c>
      <c r="B5628" s="257" t="str">
        <v>010020102090040</v>
      </c>
      <c r="C5628" s="257" t="str">
        <v>亚朵星球 纯色磨毛四件套</v>
      </c>
      <c r="D5628" s="257"/>
      <c r="E5628" s="257"/>
      <c r="F5628" s="257" t="str">
        <v>颜色:黎明灰,床品款式:床笠款,床品规格:150cm,系列:普通系列</v>
      </c>
      <c r="G5628" s="231"/>
      <c r="H5628" s="231"/>
      <c r="I5628" s="231"/>
      <c r="J5628" s="231"/>
      <c r="K5628" s="231"/>
      <c r="L5628" s="231"/>
      <c r="M5628" s="231"/>
      <c r="N5628" s="231"/>
      <c r="O5628" s="231"/>
      <c r="P5628" s="231"/>
      <c r="Q5628" s="231"/>
      <c r="R5628" s="231"/>
      <c r="S5628" s="231"/>
      <c r="T5628" s="231"/>
    </row>
    <row r="5629">
      <c r="A5629" s="257" t="str">
        <v>010020102090040-020</v>
      </c>
      <c r="B5629" s="257" t="str">
        <v>010020102090040</v>
      </c>
      <c r="C5629" s="257" t="str">
        <v>亚朵星球 纯色磨毛四件套</v>
      </c>
      <c r="D5629" s="257"/>
      <c r="E5629" s="257"/>
      <c r="F5629" s="257" t="str">
        <v>颜色:云影黄,床品款式:床笠款,床品规格:150cm,系列:普通系列</v>
      </c>
      <c r="G5629" s="231"/>
      <c r="H5629" s="231"/>
      <c r="I5629" s="231"/>
      <c r="J5629" s="231"/>
      <c r="K5629" s="231"/>
      <c r="L5629" s="231"/>
      <c r="M5629" s="231"/>
      <c r="N5629" s="231"/>
      <c r="O5629" s="231"/>
      <c r="P5629" s="231"/>
      <c r="Q5629" s="231"/>
      <c r="R5629" s="231"/>
      <c r="S5629" s="231"/>
      <c r="T5629" s="231"/>
    </row>
    <row r="5630">
      <c r="A5630" s="257" t="str">
        <v>010020102090040-022</v>
      </c>
      <c r="B5630" s="257" t="str">
        <v>010020102090040</v>
      </c>
      <c r="C5630" s="257" t="str">
        <v>亚朵星球 纯色磨毛四件套</v>
      </c>
      <c r="D5630" s="257"/>
      <c r="E5630" s="257"/>
      <c r="F5630" s="257" t="str">
        <v>颜色:黎明灰,床品款式:床笠款,床品规格:180cm,系列:普通系列</v>
      </c>
      <c r="G5630" s="231"/>
      <c r="H5630" s="231"/>
      <c r="I5630" s="231"/>
      <c r="J5630" s="231"/>
      <c r="K5630" s="231"/>
      <c r="L5630" s="231"/>
      <c r="M5630" s="231"/>
      <c r="N5630" s="231"/>
      <c r="O5630" s="231"/>
      <c r="P5630" s="231"/>
      <c r="Q5630" s="231"/>
      <c r="R5630" s="231"/>
      <c r="S5630" s="231"/>
      <c r="T5630" s="231"/>
    </row>
    <row r="5631">
      <c r="A5631" s="257" t="str">
        <v>010020102090040-024</v>
      </c>
      <c r="B5631" s="257" t="str">
        <v>010020102090040</v>
      </c>
      <c r="C5631" s="257" t="str">
        <v>亚朵星球 纯色磨毛四件套</v>
      </c>
      <c r="D5631" s="257"/>
      <c r="E5631" s="257"/>
      <c r="F5631" s="257" t="str">
        <v>颜色:云影黄,床品款式:床笠款,床品规格:180cm,系列:普通系列</v>
      </c>
      <c r="G5631" s="231"/>
      <c r="H5631" s="231"/>
      <c r="I5631" s="231"/>
      <c r="J5631" s="231"/>
      <c r="K5631" s="231"/>
      <c r="L5631" s="231"/>
      <c r="M5631" s="231"/>
      <c r="N5631" s="231"/>
      <c r="O5631" s="231"/>
      <c r="P5631" s="231"/>
      <c r="Q5631" s="231"/>
      <c r="R5631" s="231"/>
      <c r="S5631" s="231"/>
      <c r="T5631" s="231"/>
    </row>
    <row r="5632">
      <c r="A5632" s="257" t="str">
        <v>010020102090040-001</v>
      </c>
      <c r="B5632" s="257" t="str">
        <v>010020102090040</v>
      </c>
      <c r="C5632" s="257" t="str">
        <v>亚朵星球 纯色磨毛四件套</v>
      </c>
      <c r="D5632" s="257"/>
      <c r="E5632" s="257"/>
      <c r="F5632" s="257" t="str">
        <v>深空蓝,床单款,120cm,普通系列</v>
      </c>
      <c r="G5632" s="231"/>
      <c r="H5632" s="231"/>
      <c r="I5632" s="231"/>
      <c r="J5632" s="231"/>
      <c r="K5632" s="231"/>
      <c r="L5632" s="231"/>
      <c r="M5632" s="231"/>
      <c r="N5632" s="231"/>
      <c r="O5632" s="231"/>
      <c r="P5632" s="231"/>
      <c r="Q5632" s="231"/>
      <c r="R5632" s="231"/>
      <c r="S5632" s="231"/>
      <c r="T5632" s="231"/>
    </row>
    <row r="5633">
      <c r="A5633" s="257" t="str">
        <v>010020102090040-003</v>
      </c>
      <c r="B5633" s="257" t="str">
        <v>010020102090040</v>
      </c>
      <c r="C5633" s="257" t="str">
        <v>亚朵星球 纯色磨毛四件套</v>
      </c>
      <c r="D5633" s="257"/>
      <c r="E5633" s="257"/>
      <c r="F5633" s="257" t="str">
        <v>晨曦粉,床单款,120cm,普通系列</v>
      </c>
      <c r="G5633" s="231"/>
      <c r="H5633" s="231"/>
      <c r="I5633" s="231"/>
      <c r="J5633" s="231"/>
      <c r="K5633" s="231"/>
      <c r="L5633" s="231"/>
      <c r="M5633" s="231"/>
      <c r="N5633" s="231"/>
      <c r="O5633" s="231"/>
      <c r="P5633" s="231"/>
      <c r="Q5633" s="231"/>
      <c r="R5633" s="231"/>
      <c r="S5633" s="231"/>
      <c r="T5633" s="231"/>
    </row>
    <row r="5634">
      <c r="A5634" s="257" t="str">
        <v>010020102090040-005</v>
      </c>
      <c r="B5634" s="257" t="str">
        <v>010020102090040</v>
      </c>
      <c r="C5634" s="257" t="str">
        <v>亚朵星球 纯色磨毛四件套</v>
      </c>
      <c r="D5634" s="257"/>
      <c r="E5634" s="257"/>
      <c r="F5634" s="257" t="str">
        <v>深空蓝,床单款,150cm,普通系列</v>
      </c>
      <c r="G5634" s="231"/>
      <c r="H5634" s="231"/>
      <c r="I5634" s="231"/>
      <c r="J5634" s="231"/>
      <c r="K5634" s="231"/>
      <c r="L5634" s="231"/>
      <c r="M5634" s="231"/>
      <c r="N5634" s="231"/>
      <c r="O5634" s="231"/>
      <c r="P5634" s="231"/>
      <c r="Q5634" s="231"/>
      <c r="R5634" s="231"/>
      <c r="S5634" s="231"/>
      <c r="T5634" s="231"/>
    </row>
    <row r="5635">
      <c r="A5635" s="257" t="str">
        <v>010020102090040-007</v>
      </c>
      <c r="B5635" s="257" t="str">
        <v>010020102090040</v>
      </c>
      <c r="C5635" s="257" t="str">
        <v>亚朵星球 纯色磨毛四件套</v>
      </c>
      <c r="D5635" s="257"/>
      <c r="E5635" s="257"/>
      <c r="F5635" s="257" t="str">
        <v>晨曦粉,床单款,150cm,普通系列</v>
      </c>
      <c r="G5635" s="231"/>
      <c r="H5635" s="231"/>
      <c r="I5635" s="231"/>
      <c r="J5635" s="231"/>
      <c r="K5635" s="231"/>
      <c r="L5635" s="231"/>
      <c r="M5635" s="231"/>
      <c r="N5635" s="231"/>
      <c r="O5635" s="231"/>
      <c r="P5635" s="231"/>
      <c r="Q5635" s="231"/>
      <c r="R5635" s="231"/>
      <c r="S5635" s="231"/>
      <c r="T5635" s="231"/>
    </row>
    <row r="5636">
      <c r="A5636" s="257" t="str">
        <v>010020102090040-009</v>
      </c>
      <c r="B5636" s="257" t="str">
        <v>010020102090040</v>
      </c>
      <c r="C5636" s="257" t="str">
        <v>亚朵星球 纯色磨毛四件套</v>
      </c>
      <c r="D5636" s="257"/>
      <c r="E5636" s="257"/>
      <c r="F5636" s="257" t="str">
        <v>深空蓝,床单款,180cm,普通系列</v>
      </c>
      <c r="G5636" s="231"/>
      <c r="H5636" s="231"/>
      <c r="I5636" s="231"/>
      <c r="J5636" s="231"/>
      <c r="K5636" s="231"/>
      <c r="L5636" s="231"/>
      <c r="M5636" s="231"/>
      <c r="N5636" s="231"/>
      <c r="O5636" s="231"/>
      <c r="P5636" s="231"/>
      <c r="Q5636" s="231"/>
      <c r="R5636" s="231"/>
      <c r="S5636" s="231"/>
      <c r="T5636" s="231"/>
    </row>
    <row r="5637">
      <c r="A5637" s="257" t="str">
        <v>010020102090040-011</v>
      </c>
      <c r="B5637" s="257" t="str">
        <v>010020102090040</v>
      </c>
      <c r="C5637" s="257" t="str">
        <v>亚朵星球 纯色磨毛四件套</v>
      </c>
      <c r="D5637" s="257"/>
      <c r="E5637" s="257"/>
      <c r="F5637" s="257" t="str">
        <v>晨曦粉,床单款,180cm,普通系列</v>
      </c>
      <c r="G5637" s="231"/>
      <c r="H5637" s="231"/>
      <c r="I5637" s="231"/>
      <c r="J5637" s="231"/>
      <c r="K5637" s="231"/>
      <c r="L5637" s="231"/>
      <c r="M5637" s="231"/>
      <c r="N5637" s="231"/>
      <c r="O5637" s="231"/>
      <c r="P5637" s="231"/>
      <c r="Q5637" s="231"/>
      <c r="R5637" s="231"/>
      <c r="S5637" s="231"/>
      <c r="T5637" s="231"/>
    </row>
    <row r="5638">
      <c r="A5638" s="257" t="str">
        <v>010020102090040-013</v>
      </c>
      <c r="B5638" s="257" t="str">
        <v>010020102090040</v>
      </c>
      <c r="C5638" s="257" t="str">
        <v>亚朵星球 纯色磨毛四件套</v>
      </c>
      <c r="D5638" s="257"/>
      <c r="E5638" s="257"/>
      <c r="F5638" s="257" t="str">
        <v>深空蓝,床笠款,120cm,普通系列</v>
      </c>
      <c r="G5638" s="231"/>
      <c r="H5638" s="231"/>
      <c r="I5638" s="231"/>
      <c r="J5638" s="231"/>
      <c r="K5638" s="231"/>
      <c r="L5638" s="231"/>
      <c r="M5638" s="231"/>
      <c r="N5638" s="231"/>
      <c r="O5638" s="231"/>
      <c r="P5638" s="231"/>
      <c r="Q5638" s="231"/>
      <c r="R5638" s="231"/>
      <c r="S5638" s="231"/>
      <c r="T5638" s="231"/>
    </row>
    <row r="5639">
      <c r="A5639" s="257" t="str">
        <v>010020102090040-015</v>
      </c>
      <c r="B5639" s="257" t="str">
        <v>010020102090040</v>
      </c>
      <c r="C5639" s="257" t="str">
        <v>亚朵星球 纯色磨毛四件套</v>
      </c>
      <c r="D5639" s="257"/>
      <c r="E5639" s="257"/>
      <c r="F5639" s="257" t="str">
        <v>晨曦粉,床笠款,120cm,普通系列</v>
      </c>
      <c r="G5639" s="231"/>
      <c r="H5639" s="231"/>
      <c r="I5639" s="231"/>
      <c r="J5639" s="231"/>
      <c r="K5639" s="231"/>
      <c r="L5639" s="231"/>
      <c r="M5639" s="231"/>
      <c r="N5639" s="231"/>
      <c r="O5639" s="231"/>
      <c r="P5639" s="231"/>
      <c r="Q5639" s="231"/>
      <c r="R5639" s="231"/>
      <c r="S5639" s="231"/>
      <c r="T5639" s="231"/>
    </row>
    <row r="5640">
      <c r="A5640" s="257" t="str">
        <v>010020102090040-017</v>
      </c>
      <c r="B5640" s="257" t="str">
        <v>010020102090040</v>
      </c>
      <c r="C5640" s="257" t="str">
        <v>亚朵星球 纯色磨毛四件套</v>
      </c>
      <c r="D5640" s="257"/>
      <c r="E5640" s="257"/>
      <c r="F5640" s="257" t="str">
        <v>颜色:深空蓝,床品款式:床笠款,床品规格:150cm,系列:普通系列</v>
      </c>
      <c r="G5640" s="231"/>
      <c r="H5640" s="231"/>
      <c r="I5640" s="231"/>
      <c r="J5640" s="231"/>
      <c r="K5640" s="231"/>
      <c r="L5640" s="231"/>
      <c r="M5640" s="231"/>
      <c r="N5640" s="231"/>
      <c r="O5640" s="231"/>
      <c r="P5640" s="231"/>
      <c r="Q5640" s="231"/>
      <c r="R5640" s="231"/>
      <c r="S5640" s="231"/>
      <c r="T5640" s="231"/>
    </row>
    <row r="5641">
      <c r="A5641" s="257" t="str">
        <v>010020102090040-019</v>
      </c>
      <c r="B5641" s="257" t="str">
        <v>010020102090040</v>
      </c>
      <c r="C5641" s="257" t="str">
        <v>亚朵星球 纯色磨毛四件套</v>
      </c>
      <c r="D5641" s="257"/>
      <c r="E5641" s="257"/>
      <c r="F5641" s="257" t="str">
        <v>颜色:晨曦粉,床品款式:床笠款,床品规格:150cm,系列:普通系列</v>
      </c>
      <c r="G5641" s="231"/>
      <c r="H5641" s="231"/>
      <c r="I5641" s="231"/>
      <c r="J5641" s="231"/>
      <c r="K5641" s="231"/>
      <c r="L5641" s="231"/>
      <c r="M5641" s="231"/>
      <c r="N5641" s="231"/>
      <c r="O5641" s="231"/>
      <c r="P5641" s="231"/>
      <c r="Q5641" s="231"/>
      <c r="R5641" s="231"/>
      <c r="S5641" s="231"/>
      <c r="T5641" s="231"/>
    </row>
    <row r="5642">
      <c r="A5642" s="257" t="str">
        <v>010020102090040-021</v>
      </c>
      <c r="B5642" s="257" t="str">
        <v>010020102090040</v>
      </c>
      <c r="C5642" s="257" t="str">
        <v>亚朵星球 纯色磨毛四件套</v>
      </c>
      <c r="D5642" s="257"/>
      <c r="E5642" s="257"/>
      <c r="F5642" s="257" t="str">
        <v>颜色:深空蓝,床品款式:床笠款,床品规格:180cm,系列:普通系列</v>
      </c>
      <c r="G5642" s="231"/>
      <c r="H5642" s="231"/>
      <c r="I5642" s="231"/>
      <c r="J5642" s="231"/>
      <c r="K5642" s="231"/>
      <c r="L5642" s="231"/>
      <c r="M5642" s="231"/>
      <c r="N5642" s="231"/>
      <c r="O5642" s="231"/>
      <c r="P5642" s="231"/>
      <c r="Q5642" s="231"/>
      <c r="R5642" s="231"/>
      <c r="S5642" s="231"/>
      <c r="T5642" s="231"/>
    </row>
    <row r="5643">
      <c r="A5643" s="257" t="str">
        <v>010020102090040-023</v>
      </c>
      <c r="B5643" s="257" t="str">
        <v>010020102090040</v>
      </c>
      <c r="C5643" s="257" t="str">
        <v>亚朵星球 纯色磨毛四件套</v>
      </c>
      <c r="D5643" s="257"/>
      <c r="E5643" s="257"/>
      <c r="F5643" s="257" t="str">
        <v>颜色:晨曦粉,床品款式:床笠款,床品规格:180cm,系列:普通系列</v>
      </c>
      <c r="G5643" s="231"/>
      <c r="H5643" s="231"/>
      <c r="I5643" s="231"/>
      <c r="J5643" s="231"/>
      <c r="K5643" s="231"/>
      <c r="L5643" s="231"/>
      <c r="M5643" s="231"/>
      <c r="N5643" s="231"/>
      <c r="O5643" s="231"/>
      <c r="P5643" s="231"/>
      <c r="Q5643" s="231"/>
      <c r="R5643" s="231"/>
      <c r="S5643" s="231"/>
      <c r="T5643" s="231"/>
    </row>
    <row r="5644">
      <c r="A5644" s="257" t="str">
        <v>010020105010041-002</v>
      </c>
      <c r="B5644" s="257" t="str">
        <v>010020105010041</v>
      </c>
      <c r="C5644" s="257" t="str">
        <v>亚朵星球 纯色磨毛床笠</v>
      </c>
      <c r="D5644" s="257"/>
      <c r="E5644" s="257"/>
      <c r="F5644" s="257" t="str">
        <v>黎明灰,120cm,普通系列</v>
      </c>
      <c r="G5644" s="231"/>
      <c r="H5644" s="231"/>
      <c r="I5644" s="231"/>
      <c r="J5644" s="231"/>
      <c r="K5644" s="231"/>
      <c r="L5644" s="231"/>
      <c r="M5644" s="231"/>
      <c r="N5644" s="231"/>
      <c r="O5644" s="231"/>
      <c r="P5644" s="231"/>
      <c r="Q5644" s="231"/>
      <c r="R5644" s="231"/>
      <c r="S5644" s="231"/>
      <c r="T5644" s="231"/>
    </row>
    <row r="5645">
      <c r="A5645" s="257" t="str">
        <v>010020105010041-004</v>
      </c>
      <c r="B5645" s="257" t="str">
        <v>010020105010041</v>
      </c>
      <c r="C5645" s="257" t="str">
        <v>亚朵星球 纯色磨毛床笠</v>
      </c>
      <c r="D5645" s="257"/>
      <c r="E5645" s="257"/>
      <c r="F5645" s="257" t="str">
        <v>云影黄,120cm,普通系列</v>
      </c>
      <c r="G5645" s="231"/>
      <c r="H5645" s="231"/>
      <c r="I5645" s="231"/>
      <c r="J5645" s="231"/>
      <c r="K5645" s="231"/>
      <c r="L5645" s="231"/>
      <c r="M5645" s="231"/>
      <c r="N5645" s="231"/>
      <c r="O5645" s="231"/>
      <c r="P5645" s="231"/>
      <c r="Q5645" s="231"/>
      <c r="R5645" s="231"/>
      <c r="S5645" s="231"/>
      <c r="T5645" s="231"/>
    </row>
    <row r="5646">
      <c r="A5646" s="257" t="str">
        <v>010020105010041-006</v>
      </c>
      <c r="B5646" s="257" t="str">
        <v>010020105010041</v>
      </c>
      <c r="C5646" s="257" t="str">
        <v>亚朵星球 纯色磨毛床笠</v>
      </c>
      <c r="D5646" s="257"/>
      <c r="E5646" s="257"/>
      <c r="F5646" s="257" t="str">
        <v>黎明灰,150cm,普通系列</v>
      </c>
      <c r="G5646" s="231"/>
      <c r="H5646" s="231"/>
      <c r="I5646" s="231"/>
      <c r="J5646" s="231"/>
      <c r="K5646" s="231"/>
      <c r="L5646" s="231"/>
      <c r="M5646" s="231"/>
      <c r="N5646" s="231"/>
      <c r="O5646" s="231"/>
      <c r="P5646" s="231"/>
      <c r="Q5646" s="231"/>
      <c r="R5646" s="231"/>
      <c r="S5646" s="231"/>
      <c r="T5646" s="231"/>
    </row>
    <row r="5647">
      <c r="A5647" s="257" t="str">
        <v>010020105010041-008</v>
      </c>
      <c r="B5647" s="257" t="str">
        <v>010020105010041</v>
      </c>
      <c r="C5647" s="257" t="str">
        <v>亚朵星球 纯色磨毛床笠</v>
      </c>
      <c r="D5647" s="257"/>
      <c r="E5647" s="257"/>
      <c r="F5647" s="257" t="str">
        <v>云影黄,150cm,普通系列</v>
      </c>
      <c r="G5647" s="231"/>
      <c r="H5647" s="231"/>
      <c r="I5647" s="231"/>
      <c r="J5647" s="231"/>
      <c r="K5647" s="231"/>
      <c r="L5647" s="231"/>
      <c r="M5647" s="231"/>
      <c r="N5647" s="231"/>
      <c r="O5647" s="231"/>
      <c r="P5647" s="231"/>
      <c r="Q5647" s="231"/>
      <c r="R5647" s="231"/>
      <c r="S5647" s="231"/>
      <c r="T5647" s="231"/>
    </row>
    <row r="5648">
      <c r="A5648" s="257" t="str">
        <v>010020105010041-010</v>
      </c>
      <c r="B5648" s="257" t="str">
        <v>010020105010041</v>
      </c>
      <c r="C5648" s="257" t="str">
        <v>亚朵星球 纯色磨毛床笠</v>
      </c>
      <c r="D5648" s="257"/>
      <c r="E5648" s="257"/>
      <c r="F5648" s="257" t="str">
        <v>黎明灰,180cm,普通系列</v>
      </c>
      <c r="G5648" s="231"/>
      <c r="H5648" s="231"/>
      <c r="I5648" s="231"/>
      <c r="J5648" s="231"/>
      <c r="K5648" s="231"/>
      <c r="L5648" s="231"/>
      <c r="M5648" s="231"/>
      <c r="N5648" s="231"/>
      <c r="O5648" s="231"/>
      <c r="P5648" s="231"/>
      <c r="Q5648" s="231"/>
      <c r="R5648" s="231"/>
      <c r="S5648" s="231"/>
      <c r="T5648" s="231"/>
    </row>
    <row r="5649">
      <c r="A5649" s="257" t="str">
        <v>010020105010041-012</v>
      </c>
      <c r="B5649" s="257" t="str">
        <v>010020105010041</v>
      </c>
      <c r="C5649" s="257" t="str">
        <v>亚朵星球 纯色磨毛床笠</v>
      </c>
      <c r="D5649" s="257"/>
      <c r="E5649" s="257"/>
      <c r="F5649" s="257" t="str">
        <v>云影黄,180cm,普通系列</v>
      </c>
      <c r="G5649" s="231"/>
      <c r="H5649" s="231"/>
      <c r="I5649" s="231"/>
      <c r="J5649" s="231"/>
      <c r="K5649" s="231"/>
      <c r="L5649" s="231"/>
      <c r="M5649" s="231"/>
      <c r="N5649" s="231"/>
      <c r="O5649" s="231"/>
      <c r="P5649" s="231"/>
      <c r="Q5649" s="231"/>
      <c r="R5649" s="231"/>
      <c r="S5649" s="231"/>
      <c r="T5649" s="231"/>
    </row>
    <row r="5650">
      <c r="A5650" s="257" t="str">
        <v>010020105010041-001</v>
      </c>
      <c r="B5650" s="257" t="str">
        <v>010020105010041</v>
      </c>
      <c r="C5650" s="257" t="str">
        <v>亚朵星球 纯色磨毛床笠</v>
      </c>
      <c r="D5650" s="257"/>
      <c r="E5650" s="257"/>
      <c r="F5650" s="257" t="str">
        <v>深空蓝,120cm,普通系列</v>
      </c>
      <c r="G5650" s="231"/>
      <c r="H5650" s="231"/>
      <c r="I5650" s="231"/>
      <c r="J5650" s="231"/>
      <c r="K5650" s="231"/>
      <c r="L5650" s="231"/>
      <c r="M5650" s="231"/>
      <c r="N5650" s="231"/>
      <c r="O5650" s="231"/>
      <c r="P5650" s="231"/>
      <c r="Q5650" s="231"/>
      <c r="R5650" s="231"/>
      <c r="S5650" s="231"/>
      <c r="T5650" s="231"/>
    </row>
    <row r="5651">
      <c r="A5651" s="257" t="str">
        <v>010020105010041-003</v>
      </c>
      <c r="B5651" s="257" t="str">
        <v>010020105010041</v>
      </c>
      <c r="C5651" s="257" t="str">
        <v>亚朵星球 纯色磨毛床笠</v>
      </c>
      <c r="D5651" s="257"/>
      <c r="E5651" s="257"/>
      <c r="F5651" s="257" t="str">
        <v>晨曦粉,120cm,普通系列</v>
      </c>
      <c r="G5651" s="231"/>
      <c r="H5651" s="231"/>
      <c r="I5651" s="231"/>
      <c r="J5651" s="231"/>
      <c r="K5651" s="231"/>
      <c r="L5651" s="231"/>
      <c r="M5651" s="231"/>
      <c r="N5651" s="231"/>
      <c r="O5651" s="231"/>
      <c r="P5651" s="231"/>
      <c r="Q5651" s="231"/>
      <c r="R5651" s="231"/>
      <c r="S5651" s="231"/>
      <c r="T5651" s="231"/>
    </row>
    <row r="5652">
      <c r="A5652" s="257" t="str">
        <v>010020105010041-005</v>
      </c>
      <c r="B5652" s="257" t="str">
        <v>010020105010041</v>
      </c>
      <c r="C5652" s="257" t="str">
        <v>亚朵星球 纯色磨毛床笠</v>
      </c>
      <c r="D5652" s="257"/>
      <c r="E5652" s="257"/>
      <c r="F5652" s="257" t="str">
        <v>深空蓝,150cm,普通系列</v>
      </c>
      <c r="G5652" s="231"/>
      <c r="H5652" s="231"/>
      <c r="I5652" s="231"/>
      <c r="J5652" s="231"/>
      <c r="K5652" s="231"/>
      <c r="L5652" s="231"/>
      <c r="M5652" s="231"/>
      <c r="N5652" s="231"/>
      <c r="O5652" s="231"/>
      <c r="P5652" s="231"/>
      <c r="Q5652" s="231"/>
      <c r="R5652" s="231"/>
      <c r="S5652" s="231"/>
      <c r="T5652" s="231"/>
    </row>
    <row r="5653">
      <c r="A5653" s="257" t="str">
        <v>010020105010041-007</v>
      </c>
      <c r="B5653" s="257" t="str">
        <v>010020105010041</v>
      </c>
      <c r="C5653" s="257" t="str">
        <v>亚朵星球 纯色磨毛床笠</v>
      </c>
      <c r="D5653" s="257"/>
      <c r="E5653" s="257"/>
      <c r="F5653" s="257" t="str">
        <v>晨曦粉,150cm,普通系列</v>
      </c>
      <c r="G5653" s="231"/>
      <c r="H5653" s="231"/>
      <c r="I5653" s="231"/>
      <c r="J5653" s="231"/>
      <c r="K5653" s="231"/>
      <c r="L5653" s="231"/>
      <c r="M5653" s="231"/>
      <c r="N5653" s="231"/>
      <c r="O5653" s="231"/>
      <c r="P5653" s="231"/>
      <c r="Q5653" s="231"/>
      <c r="R5653" s="231"/>
      <c r="S5653" s="231"/>
      <c r="T5653" s="231"/>
    </row>
    <row r="5654">
      <c r="A5654" s="257" t="str">
        <v>010020105010041-009</v>
      </c>
      <c r="B5654" s="257" t="str">
        <v>010020105010041</v>
      </c>
      <c r="C5654" s="257" t="str">
        <v>亚朵星球 纯色磨毛床笠</v>
      </c>
      <c r="D5654" s="257"/>
      <c r="E5654" s="257"/>
      <c r="F5654" s="257" t="str">
        <v>深空蓝,180cm,普通系列</v>
      </c>
      <c r="G5654" s="231"/>
      <c r="H5654" s="231"/>
      <c r="I5654" s="231"/>
      <c r="J5654" s="231"/>
      <c r="K5654" s="231"/>
      <c r="L5654" s="231"/>
      <c r="M5654" s="231"/>
      <c r="N5654" s="231"/>
      <c r="O5654" s="231"/>
      <c r="P5654" s="231"/>
      <c r="Q5654" s="231"/>
      <c r="R5654" s="231"/>
      <c r="S5654" s="231"/>
      <c r="T5654" s="231"/>
    </row>
    <row r="5655">
      <c r="A5655" s="257" t="str">
        <v>010020105010041-011</v>
      </c>
      <c r="B5655" s="257" t="str">
        <v>010020105010041</v>
      </c>
      <c r="C5655" s="257" t="str">
        <v>亚朵星球 纯色磨毛床笠</v>
      </c>
      <c r="D5655" s="257"/>
      <c r="E5655" s="257"/>
      <c r="F5655" s="257" t="str">
        <v>晨曦粉,180cm,普通系列</v>
      </c>
      <c r="G5655" s="231"/>
      <c r="H5655" s="231"/>
      <c r="I5655" s="231"/>
      <c r="J5655" s="231"/>
      <c r="K5655" s="231"/>
      <c r="L5655" s="231"/>
      <c r="M5655" s="231"/>
      <c r="N5655" s="231"/>
      <c r="O5655" s="231"/>
      <c r="P5655" s="231"/>
      <c r="Q5655" s="231"/>
      <c r="R5655" s="231"/>
      <c r="S5655" s="231"/>
      <c r="T5655" s="231"/>
    </row>
    <row r="5656">
      <c r="A5656" s="257" t="str">
        <v>0100201030070058-001</v>
      </c>
      <c r="B5656" s="257" t="str">
        <v>0100201030070058</v>
      </c>
      <c r="C5656" s="257" t="str">
        <v>第2代深睡枕PRO服务腰封（100张/组）-Aplus版（仅限线下门店采购）</v>
      </c>
      <c r="D5656" s="257"/>
      <c r="E5656" s="257"/>
      <c r="F5656" s="257" t="str">
        <v>深睡系列</v>
      </c>
      <c r="G5656" s="231"/>
      <c r="H5656" s="231"/>
      <c r="I5656" s="231"/>
      <c r="J5656" s="231"/>
      <c r="K5656" s="231"/>
      <c r="L5656" s="231"/>
      <c r="M5656" s="231"/>
      <c r="N5656" s="231"/>
      <c r="O5656" s="231"/>
      <c r="P5656" s="231"/>
      <c r="Q5656" s="231"/>
      <c r="R5656" s="231"/>
      <c r="S5656" s="231"/>
      <c r="T5656" s="231"/>
    </row>
    <row r="5657">
      <c r="A5657" s="257" t="str">
        <v>010020105040063-002</v>
      </c>
      <c r="B5657" s="257" t="str">
        <v>010020105040063</v>
      </c>
      <c r="C5657" s="257" t="str">
        <v>亚朵星球 深睡枕套PRO</v>
      </c>
      <c r="D5657" s="257"/>
      <c r="E5657" s="257"/>
      <c r="F5657" s="257" t="str">
        <v>晨雾蓝,均码,深睡系列</v>
      </c>
      <c r="G5657" s="231"/>
      <c r="H5657" s="231"/>
      <c r="I5657" s="231"/>
      <c r="J5657" s="231"/>
      <c r="K5657" s="231"/>
      <c r="L5657" s="231"/>
      <c r="M5657" s="231"/>
      <c r="N5657" s="231"/>
      <c r="O5657" s="231"/>
      <c r="P5657" s="231"/>
      <c r="Q5657" s="231"/>
      <c r="R5657" s="231"/>
      <c r="S5657" s="231"/>
      <c r="T5657" s="231"/>
    </row>
    <row r="5658">
      <c r="A5658" s="257" t="str">
        <v>010020105040063-001</v>
      </c>
      <c r="B5658" s="257" t="str">
        <v>010020105040063</v>
      </c>
      <c r="C5658" s="257" t="str">
        <v>亚朵星球 深睡枕套PRO</v>
      </c>
      <c r="D5658" s="257"/>
      <c r="E5658" s="257"/>
      <c r="F5658" s="257" t="str">
        <v>深空蓝,均码,深睡系列</v>
      </c>
      <c r="G5658" s="231"/>
      <c r="H5658" s="231"/>
      <c r="I5658" s="231"/>
      <c r="J5658" s="231"/>
      <c r="K5658" s="231"/>
      <c r="L5658" s="231"/>
      <c r="M5658" s="231"/>
      <c r="N5658" s="231"/>
      <c r="O5658" s="231"/>
      <c r="P5658" s="231"/>
      <c r="Q5658" s="231"/>
      <c r="R5658" s="231"/>
      <c r="S5658" s="231"/>
      <c r="T5658" s="231"/>
    </row>
    <row r="5659">
      <c r="A5659" s="257" t="str">
        <v>010020105040063-003</v>
      </c>
      <c r="B5659" s="257" t="str">
        <v>010020105040063</v>
      </c>
      <c r="C5659" s="257" t="str">
        <v>亚朵星球 深睡枕套PRO</v>
      </c>
      <c r="D5659" s="257"/>
      <c r="E5659" s="257"/>
      <c r="F5659" s="257" t="str">
        <v>黎明灰,均码,深睡系列</v>
      </c>
      <c r="G5659" s="231"/>
      <c r="H5659" s="231"/>
      <c r="I5659" s="231"/>
      <c r="J5659" s="231"/>
      <c r="K5659" s="231"/>
      <c r="L5659" s="231"/>
      <c r="M5659" s="231"/>
      <c r="N5659" s="231"/>
      <c r="O5659" s="231"/>
      <c r="P5659" s="231"/>
      <c r="Q5659" s="231"/>
      <c r="R5659" s="231"/>
      <c r="S5659" s="231"/>
      <c r="T5659" s="231"/>
    </row>
    <row r="5660">
      <c r="A5660" s="257" t="str">
        <v>0100680003150065-001</v>
      </c>
      <c r="B5660" s="257" t="str">
        <v>0100680003150065</v>
      </c>
      <c r="C5660" s="257" t="str">
        <v>乐扣/家用品鲜享密封罐(小）HTE812S3FU3件套</v>
      </c>
      <c r="D5660" s="257"/>
      <c r="E5660" s="257"/>
      <c r="F5660" s="257" t="str">
        <v>三件套</v>
      </c>
      <c r="G5660" s="231"/>
      <c r="H5660" s="231"/>
      <c r="I5660" s="231"/>
      <c r="J5660" s="231"/>
      <c r="K5660" s="231"/>
      <c r="L5660" s="231"/>
      <c r="M5660" s="231"/>
      <c r="N5660" s="231"/>
      <c r="O5660" s="231"/>
      <c r="P5660" s="231"/>
      <c r="Q5660" s="231"/>
      <c r="R5660" s="231"/>
      <c r="S5660" s="231"/>
      <c r="T5660" s="231"/>
    </row>
    <row r="5661">
      <c r="A5661" s="257" t="str">
        <v>0100680003150066-001</v>
      </c>
      <c r="B5661" s="257" t="str">
        <v>0100680003150066</v>
      </c>
      <c r="C5661" s="257" t="str">
        <v>乐扣/家用品鲜享两分格密封储物罐HTE954FU</v>
      </c>
      <c r="D5661" s="257"/>
      <c r="E5661" s="257"/>
      <c r="F5661" s="257" t="str">
        <v>橙色</v>
      </c>
      <c r="G5661" s="231"/>
      <c r="H5661" s="231"/>
      <c r="I5661" s="231"/>
      <c r="J5661" s="231"/>
      <c r="K5661" s="231"/>
      <c r="L5661" s="231"/>
      <c r="M5661" s="231"/>
      <c r="N5661" s="231"/>
      <c r="O5661" s="231"/>
      <c r="P5661" s="231"/>
      <c r="Q5661" s="231"/>
      <c r="R5661" s="231"/>
      <c r="S5661" s="231"/>
      <c r="T5661" s="231"/>
    </row>
    <row r="5662">
      <c r="A5662" s="257" t="str">
        <v>0100680003530067-001</v>
      </c>
      <c r="B5662" s="257" t="str">
        <v>0100680003530067</v>
      </c>
      <c r="C5662" s="257" t="str">
        <v>倍思 极充数显双线移动电源10000mAh 22.5W</v>
      </c>
      <c r="D5662" s="257"/>
      <c r="E5662" s="257"/>
      <c r="F5662" s="257" t="str">
        <v>黑色</v>
      </c>
      <c r="G5662" s="231"/>
      <c r="H5662" s="231"/>
      <c r="I5662" s="231"/>
      <c r="J5662" s="231"/>
      <c r="K5662" s="231"/>
      <c r="L5662" s="231"/>
      <c r="M5662" s="231"/>
      <c r="N5662" s="231"/>
      <c r="O5662" s="231"/>
      <c r="P5662" s="231"/>
      <c r="Q5662" s="231"/>
      <c r="R5662" s="231"/>
      <c r="S5662" s="231"/>
      <c r="T5662" s="231"/>
    </row>
    <row r="5663">
      <c r="A5663" s="257" t="str">
        <v>0100680003530067-002</v>
      </c>
      <c r="B5663" s="257" t="str">
        <v>0100680003530067</v>
      </c>
      <c r="C5663" s="257" t="str">
        <v>倍思 极充数显双线移动电源10000mAh 22.5W</v>
      </c>
      <c r="D5663" s="257"/>
      <c r="E5663" s="257"/>
      <c r="F5663" s="257" t="str">
        <v>白色</v>
      </c>
      <c r="G5663" s="231"/>
      <c r="H5663" s="231"/>
      <c r="I5663" s="231"/>
      <c r="J5663" s="231"/>
      <c r="K5663" s="231"/>
      <c r="L5663" s="231"/>
      <c r="M5663" s="231"/>
      <c r="N5663" s="231"/>
      <c r="O5663" s="231"/>
      <c r="P5663" s="231"/>
      <c r="Q5663" s="231"/>
      <c r="R5663" s="231"/>
      <c r="S5663" s="231"/>
      <c r="T5663" s="231"/>
    </row>
    <row r="5664">
      <c r="A5664" s="257" t="str">
        <v>0100680003550068-001</v>
      </c>
      <c r="B5664" s="257" t="str">
        <v>0100680003550068</v>
      </c>
      <c r="C5664" s="257" t="str">
        <v>倍思 金环一拖三伸缩数据线CAMLT-JH09</v>
      </c>
      <c r="D5664" s="257"/>
      <c r="E5664" s="257"/>
      <c r="F5664" s="257" t="str">
        <v>黑色</v>
      </c>
      <c r="G5664" s="231"/>
      <c r="H5664" s="231"/>
      <c r="I5664" s="231"/>
      <c r="J5664" s="231"/>
      <c r="K5664" s="231"/>
      <c r="L5664" s="231"/>
      <c r="M5664" s="231"/>
      <c r="N5664" s="231"/>
      <c r="O5664" s="231"/>
      <c r="P5664" s="231"/>
      <c r="Q5664" s="231"/>
      <c r="R5664" s="231"/>
      <c r="S5664" s="231"/>
      <c r="T5664" s="231"/>
    </row>
    <row r="5665">
      <c r="A5665" s="257" t="str">
        <v>0100680003550068-002</v>
      </c>
      <c r="B5665" s="257" t="str">
        <v>0100680003550068</v>
      </c>
      <c r="C5665" s="257" t="str">
        <v>倍思 金环一拖三伸缩数据线CAMLT-JH09</v>
      </c>
      <c r="D5665" s="257"/>
      <c r="E5665" s="257"/>
      <c r="F5665" s="257" t="str">
        <v>红色</v>
      </c>
      <c r="G5665" s="231"/>
      <c r="H5665" s="231"/>
      <c r="I5665" s="231"/>
      <c r="J5665" s="231"/>
      <c r="K5665" s="231"/>
      <c r="L5665" s="231"/>
      <c r="M5665" s="231"/>
      <c r="N5665" s="231"/>
      <c r="O5665" s="231"/>
      <c r="P5665" s="231"/>
      <c r="Q5665" s="231"/>
      <c r="R5665" s="231"/>
      <c r="S5665" s="231"/>
      <c r="T5665" s="231"/>
    </row>
    <row r="5666">
      <c r="A5666" s="257" t="str">
        <v>0100680003190069-001</v>
      </c>
      <c r="B5666" s="257" t="str">
        <v>0100680003190069</v>
      </c>
      <c r="C5666" s="257" t="str">
        <v>新秀丽收纳袋灰色240*150*140mm</v>
      </c>
      <c r="D5666" s="257"/>
      <c r="E5666" s="257"/>
      <c r="F5666" s="257" t="str">
        <v>灰色</v>
      </c>
      <c r="G5666" s="231"/>
      <c r="H5666" s="231"/>
      <c r="I5666" s="231"/>
      <c r="J5666" s="231"/>
      <c r="K5666" s="231"/>
      <c r="L5666" s="231"/>
      <c r="M5666" s="231"/>
      <c r="N5666" s="231"/>
      <c r="O5666" s="231"/>
      <c r="P5666" s="231"/>
      <c r="Q5666" s="231"/>
      <c r="R5666" s="231"/>
      <c r="S5666" s="231"/>
      <c r="T5666" s="231"/>
    </row>
    <row r="5667">
      <c r="A5667" s="257" t="str">
        <v>0100680003190070-001</v>
      </c>
      <c r="B5667" s="257" t="str">
        <v>0100680003190070</v>
      </c>
      <c r="C5667" s="257" t="str">
        <v>新秀丽收纳三件套674*01012</v>
      </c>
      <c r="D5667" s="257"/>
      <c r="E5667" s="257"/>
      <c r="F5667" s="257" t="str">
        <v>蓝色</v>
      </c>
      <c r="G5667" s="231"/>
      <c r="H5667" s="231"/>
      <c r="I5667" s="231"/>
      <c r="J5667" s="231"/>
      <c r="K5667" s="231"/>
      <c r="L5667" s="231"/>
      <c r="M5667" s="231"/>
      <c r="N5667" s="231"/>
      <c r="O5667" s="231"/>
      <c r="P5667" s="231"/>
      <c r="Q5667" s="231"/>
      <c r="R5667" s="231"/>
      <c r="S5667" s="231"/>
      <c r="T5667" s="231"/>
    </row>
    <row r="5668">
      <c r="A5668" s="257" t="str">
        <v>010060305010071-001</v>
      </c>
      <c r="B5668" s="257" t="str">
        <v>010060305010071</v>
      </c>
      <c r="C5668" s="257" t="str">
        <v>新秀丽双肩包305*445*145</v>
      </c>
      <c r="D5668" s="257"/>
      <c r="E5668" s="257"/>
      <c r="F5668" s="257" t="str">
        <v>黑色</v>
      </c>
      <c r="G5668" s="231"/>
      <c r="H5668" s="231"/>
      <c r="I5668" s="231"/>
      <c r="J5668" s="231"/>
      <c r="K5668" s="231"/>
      <c r="L5668" s="231"/>
      <c r="M5668" s="231"/>
      <c r="N5668" s="231"/>
      <c r="O5668" s="231"/>
      <c r="P5668" s="231"/>
      <c r="Q5668" s="231"/>
      <c r="R5668" s="231"/>
      <c r="S5668" s="231"/>
      <c r="T5668" s="231"/>
    </row>
    <row r="5669">
      <c r="A5669" s="257" t="str">
        <v>0100680002060050072-001</v>
      </c>
      <c r="B5669" s="257" t="str">
        <v>0100680002060050072</v>
      </c>
      <c r="C5669" s="257" t="str">
        <v>公牛人体感应款条形小夜灯</v>
      </c>
      <c r="D5669" s="257"/>
      <c r="E5669" s="257"/>
      <c r="F5669" s="257" t="str">
        <v>白色 MC-A003E-CD</v>
      </c>
      <c r="G5669" s="231"/>
      <c r="H5669" s="231"/>
      <c r="I5669" s="231"/>
      <c r="J5669" s="231"/>
      <c r="K5669" s="231"/>
      <c r="L5669" s="231"/>
      <c r="M5669" s="231"/>
      <c r="N5669" s="231"/>
      <c r="O5669" s="231"/>
      <c r="P5669" s="231"/>
      <c r="Q5669" s="231"/>
      <c r="R5669" s="231"/>
      <c r="S5669" s="231"/>
      <c r="T5669" s="231"/>
    </row>
    <row r="5670">
      <c r="A5670" s="257" t="str">
        <v>010060202080073-001</v>
      </c>
      <c r="B5670" s="257" t="str">
        <v>010060202080073</v>
      </c>
      <c r="C5670" s="257" t="str">
        <v>公牛 S1120(S)袋装延长线插座</v>
      </c>
      <c r="D5670" s="257"/>
      <c r="E5670" s="257"/>
      <c r="F5670" s="257" t="str">
        <v>S1120</v>
      </c>
      <c r="G5670" s="231"/>
      <c r="H5670" s="231"/>
      <c r="I5670" s="231"/>
      <c r="J5670" s="231"/>
      <c r="K5670" s="231"/>
      <c r="L5670" s="231"/>
      <c r="M5670" s="231"/>
      <c r="N5670" s="231"/>
      <c r="O5670" s="231"/>
      <c r="P5670" s="231"/>
      <c r="Q5670" s="231"/>
      <c r="R5670" s="231"/>
      <c r="S5670" s="231"/>
      <c r="T5670" s="231"/>
    </row>
    <row r="5671">
      <c r="A5671" s="257" t="str">
        <v>010060202080074-001</v>
      </c>
      <c r="B5671" s="257" t="str">
        <v>010060202080074</v>
      </c>
      <c r="C5671" s="257" t="str">
        <v>公牛 S1220(S)袋装延长线插座</v>
      </c>
      <c r="D5671" s="257"/>
      <c r="E5671" s="257"/>
      <c r="F5671" s="257" t="str">
        <v>S1220</v>
      </c>
      <c r="G5671" s="231"/>
      <c r="H5671" s="231"/>
      <c r="I5671" s="231"/>
      <c r="J5671" s="231"/>
      <c r="K5671" s="231"/>
      <c r="L5671" s="231"/>
      <c r="M5671" s="231"/>
      <c r="N5671" s="231"/>
      <c r="O5671" s="231"/>
      <c r="P5671" s="231"/>
      <c r="Q5671" s="231"/>
      <c r="R5671" s="231"/>
      <c r="S5671" s="231"/>
      <c r="T5671" s="231"/>
    </row>
    <row r="5672">
      <c r="A5672" s="257" t="str">
        <v>0100680003570075-001</v>
      </c>
      <c r="B5672" s="257" t="str">
        <v>0100680003570075</v>
      </c>
      <c r="C5672" s="257" t="str">
        <v>公牛转换器 GNV-M102W</v>
      </c>
      <c r="D5672" s="257"/>
      <c r="E5672" s="257"/>
      <c r="F5672" s="257" t="str">
        <v>白色 M102W</v>
      </c>
      <c r="G5672" s="231"/>
      <c r="H5672" s="231"/>
      <c r="I5672" s="231"/>
      <c r="J5672" s="231"/>
      <c r="K5672" s="231"/>
      <c r="L5672" s="231"/>
      <c r="M5672" s="231"/>
      <c r="N5672" s="231"/>
      <c r="O5672" s="231"/>
      <c r="P5672" s="231"/>
      <c r="Q5672" s="231"/>
      <c r="R5672" s="231"/>
      <c r="S5672" s="231"/>
      <c r="T5672" s="231"/>
    </row>
    <row r="5673">
      <c r="A5673" s="257" t="str">
        <v>0100680003550076-001</v>
      </c>
      <c r="B5673" s="257" t="str">
        <v>0100680003550076</v>
      </c>
      <c r="C5673" s="257" t="str">
        <v>公牛尼龙编织TYPE-C数据线 J6C10B</v>
      </c>
      <c r="D5673" s="257"/>
      <c r="E5673" s="257"/>
      <c r="F5673" s="257" t="str">
        <v>活力黑</v>
      </c>
      <c r="G5673" s="231"/>
      <c r="H5673" s="231"/>
      <c r="I5673" s="231"/>
      <c r="J5673" s="231"/>
      <c r="K5673" s="231"/>
      <c r="L5673" s="231"/>
      <c r="M5673" s="231"/>
      <c r="N5673" s="231"/>
      <c r="O5673" s="231"/>
      <c r="P5673" s="231"/>
      <c r="Q5673" s="231"/>
      <c r="R5673" s="231"/>
      <c r="S5673" s="231"/>
      <c r="T5673" s="231"/>
    </row>
    <row r="5674">
      <c r="A5674" s="257" t="str">
        <v>0100680003550077-001</v>
      </c>
      <c r="B5674" s="257" t="str">
        <v>0100680003550077</v>
      </c>
      <c r="C5674" s="257" t="str">
        <v>久量一拖二快充数据线</v>
      </c>
      <c r="D5674" s="257"/>
      <c r="E5674" s="257"/>
      <c r="F5674" s="257" t="str">
        <v>白色 DP-05018</v>
      </c>
      <c r="G5674" s="231"/>
      <c r="H5674" s="231"/>
      <c r="I5674" s="231"/>
      <c r="J5674" s="231"/>
      <c r="K5674" s="231"/>
      <c r="L5674" s="231"/>
      <c r="M5674" s="231"/>
      <c r="N5674" s="231"/>
      <c r="O5674" s="231"/>
      <c r="P5674" s="231"/>
      <c r="Q5674" s="231"/>
      <c r="R5674" s="231"/>
      <c r="S5674" s="231"/>
      <c r="T5674" s="231"/>
    </row>
    <row r="5675">
      <c r="A5675" s="257" t="str">
        <v>010060304020078-001</v>
      </c>
      <c r="B5675" s="257" t="str">
        <v>010060304020078</v>
      </c>
      <c r="C5675" s="257" t="str">
        <v>妙洁背心+抽绳垃圾袋5卷组合装</v>
      </c>
      <c r="D5675" s="257"/>
      <c r="E5675" s="257"/>
      <c r="F5675" s="257" t="str">
        <v>MBGRVL3+MBGRTM2-TR</v>
      </c>
      <c r="G5675" s="231"/>
      <c r="H5675" s="231"/>
      <c r="I5675" s="231"/>
      <c r="J5675" s="231"/>
      <c r="K5675" s="231"/>
      <c r="L5675" s="231"/>
      <c r="M5675" s="231"/>
      <c r="N5675" s="231"/>
      <c r="O5675" s="231"/>
      <c r="P5675" s="231"/>
      <c r="Q5675" s="231"/>
      <c r="R5675" s="231"/>
      <c r="S5675" s="231"/>
      <c r="T5675" s="231"/>
    </row>
    <row r="5676">
      <c r="A5676" s="257" t="str">
        <v>010060304020079-001</v>
      </c>
      <c r="B5676" s="257" t="str">
        <v>010060304020079</v>
      </c>
      <c r="C5676" s="257" t="str">
        <v>妙洁棉柔抹布 MTC5</v>
      </c>
      <c r="D5676" s="257"/>
      <c r="E5676" s="257"/>
      <c r="F5676" s="257" t="str">
        <v>5片装</v>
      </c>
      <c r="G5676" s="231"/>
      <c r="H5676" s="231"/>
      <c r="I5676" s="231"/>
      <c r="J5676" s="231"/>
      <c r="K5676" s="231"/>
      <c r="L5676" s="231"/>
      <c r="M5676" s="231"/>
      <c r="N5676" s="231"/>
      <c r="O5676" s="231"/>
      <c r="P5676" s="231"/>
      <c r="Q5676" s="231"/>
      <c r="R5676" s="231"/>
      <c r="S5676" s="231"/>
      <c r="T5676" s="231"/>
    </row>
    <row r="5677">
      <c r="A5677" s="257" t="str">
        <v>0100680003540080-001</v>
      </c>
      <c r="B5677" s="257" t="str">
        <v>0100680003540080</v>
      </c>
      <c r="C5677" s="257" t="str">
        <v>GSDAi极时代可折叠桌面支架</v>
      </c>
      <c r="D5677" s="257"/>
      <c r="E5677" s="257"/>
      <c r="F5677" s="257" t="str">
        <v>GT-3008</v>
      </c>
      <c r="G5677" s="231"/>
      <c r="H5677" s="231"/>
      <c r="I5677" s="231"/>
      <c r="J5677" s="231"/>
      <c r="K5677" s="231"/>
      <c r="L5677" s="231"/>
      <c r="M5677" s="231"/>
      <c r="N5677" s="231"/>
      <c r="O5677" s="231"/>
      <c r="P5677" s="231"/>
      <c r="Q5677" s="231"/>
      <c r="R5677" s="231"/>
      <c r="S5677" s="231"/>
      <c r="T5677" s="231"/>
    </row>
    <row r="5678">
      <c r="A5678" s="257" t="str">
        <v>010060402020081-001</v>
      </c>
      <c r="B5678" s="257" t="str">
        <v>010060402020081</v>
      </c>
      <c r="C5678" s="257" t="str">
        <v>张小泉逍遥美容套装二件套</v>
      </c>
      <c r="D5678" s="257"/>
      <c r="E5678" s="257"/>
      <c r="F5678" s="257" t="str">
        <v>H41540100</v>
      </c>
      <c r="G5678" s="231"/>
      <c r="H5678" s="231"/>
      <c r="I5678" s="231"/>
      <c r="J5678" s="231"/>
      <c r="K5678" s="231"/>
      <c r="L5678" s="231"/>
      <c r="M5678" s="231"/>
      <c r="N5678" s="231"/>
      <c r="O5678" s="231"/>
      <c r="P5678" s="231"/>
      <c r="Q5678" s="231"/>
      <c r="R5678" s="231"/>
      <c r="S5678" s="231"/>
      <c r="T5678" s="231"/>
    </row>
    <row r="5679">
      <c r="A5679" s="257" t="str">
        <v>010060402020082-001</v>
      </c>
      <c r="B5679" s="257" t="str">
        <v>010060402020082</v>
      </c>
      <c r="C5679" s="257" t="str">
        <v>张小泉白玉兰三件套</v>
      </c>
      <c r="D5679" s="257"/>
      <c r="E5679" s="257"/>
      <c r="F5679" s="257" t="str">
        <v>H41270100</v>
      </c>
      <c r="G5679" s="231"/>
      <c r="H5679" s="231"/>
      <c r="I5679" s="231"/>
      <c r="J5679" s="231"/>
      <c r="K5679" s="231"/>
      <c r="L5679" s="231"/>
      <c r="M5679" s="231"/>
      <c r="N5679" s="231"/>
      <c r="O5679" s="231"/>
      <c r="P5679" s="231"/>
      <c r="Q5679" s="231"/>
      <c r="R5679" s="231"/>
      <c r="S5679" s="231"/>
      <c r="T5679" s="231"/>
    </row>
    <row r="5680">
      <c r="A5680" s="257" t="str">
        <v>010060202060083-001</v>
      </c>
      <c r="B5680" s="257" t="str">
        <v>010060202060083</v>
      </c>
      <c r="C5680" s="257" t="str">
        <v>张小泉不易粘精铁煎锅 C32780100</v>
      </c>
      <c r="D5680" s="257"/>
      <c r="E5680" s="257"/>
      <c r="F5680" s="257" t="str">
        <v>26cm</v>
      </c>
      <c r="G5680" s="231"/>
      <c r="H5680" s="231"/>
      <c r="I5680" s="231"/>
      <c r="J5680" s="231"/>
      <c r="K5680" s="231"/>
      <c r="L5680" s="231"/>
      <c r="M5680" s="231"/>
      <c r="N5680" s="231"/>
      <c r="O5680" s="231"/>
      <c r="P5680" s="231"/>
      <c r="Q5680" s="231"/>
      <c r="R5680" s="231"/>
      <c r="S5680" s="231"/>
      <c r="T5680" s="231"/>
    </row>
    <row r="5681">
      <c r="A5681" s="257" t="str">
        <v>0100680001990040084-001</v>
      </c>
      <c r="B5681" s="257" t="str">
        <v>0100680001990040084</v>
      </c>
      <c r="C5681" s="257" t="str">
        <v>英国艾那美ANOMEO记忆棉耳塞 2423</v>
      </c>
      <c r="D5681" s="257"/>
      <c r="E5681" s="257"/>
      <c r="F5681" s="257" t="str">
        <v>黄色</v>
      </c>
      <c r="G5681" s="231"/>
      <c r="H5681" s="231"/>
      <c r="I5681" s="231"/>
      <c r="J5681" s="231"/>
      <c r="K5681" s="231"/>
      <c r="L5681" s="231"/>
      <c r="M5681" s="231"/>
      <c r="N5681" s="231"/>
      <c r="O5681" s="231"/>
      <c r="P5681" s="231"/>
      <c r="Q5681" s="231"/>
      <c r="R5681" s="231"/>
      <c r="S5681" s="231"/>
      <c r="T5681" s="231"/>
    </row>
    <row r="5682">
      <c r="A5682" s="257" t="str">
        <v>010068000184010030085-001</v>
      </c>
      <c r="B5682" s="257" t="str">
        <v>010068000184010030085</v>
      </c>
      <c r="C5682" s="257" t="str">
        <v>驿客防水野餐垫（小飞叶）EKH-9015</v>
      </c>
      <c r="D5682" s="257"/>
      <c r="E5682" s="257"/>
      <c r="F5682" s="257" t="str">
        <v>绿色</v>
      </c>
      <c r="G5682" s="231"/>
      <c r="H5682" s="231"/>
      <c r="I5682" s="231"/>
      <c r="J5682" s="231"/>
      <c r="K5682" s="231"/>
      <c r="L5682" s="231"/>
      <c r="M5682" s="231"/>
      <c r="N5682" s="231"/>
      <c r="O5682" s="231"/>
      <c r="P5682" s="231"/>
      <c r="Q5682" s="231"/>
      <c r="R5682" s="231"/>
      <c r="S5682" s="231"/>
      <c r="T5682" s="231"/>
    </row>
    <row r="5683">
      <c r="A5683" s="257" t="str">
        <v>0100680003550088-002</v>
      </c>
      <c r="B5683" s="257" t="str">
        <v>0100680003550088</v>
      </c>
      <c r="C5683" s="257" t="str">
        <v>DISNEY迪士尼三合一数据充电线</v>
      </c>
      <c r="D5683" s="257"/>
      <c r="E5683" s="257"/>
      <c r="F5683" s="257" t="str">
        <v>巴斯光年</v>
      </c>
      <c r="G5683" s="231"/>
      <c r="H5683" s="231"/>
      <c r="I5683" s="231"/>
      <c r="J5683" s="231"/>
      <c r="K5683" s="231"/>
      <c r="L5683" s="231"/>
      <c r="M5683" s="231"/>
      <c r="N5683" s="231"/>
      <c r="O5683" s="231"/>
      <c r="P5683" s="231"/>
      <c r="Q5683" s="231"/>
      <c r="R5683" s="231"/>
      <c r="S5683" s="231"/>
      <c r="T5683" s="231"/>
    </row>
    <row r="5684">
      <c r="A5684" s="257" t="str">
        <v>0100680003550088-001</v>
      </c>
      <c r="B5684" s="257" t="str">
        <v>0100680003550088</v>
      </c>
      <c r="C5684" s="257" t="str">
        <v>DISNEY迪士尼三合一数据充电线</v>
      </c>
      <c r="D5684" s="257"/>
      <c r="E5684" s="257"/>
      <c r="F5684" s="257" t="str">
        <v>草莓熊</v>
      </c>
      <c r="G5684" s="231"/>
      <c r="H5684" s="231"/>
      <c r="I5684" s="231"/>
      <c r="J5684" s="231"/>
      <c r="K5684" s="231"/>
      <c r="L5684" s="231"/>
      <c r="M5684" s="231"/>
      <c r="N5684" s="231"/>
      <c r="O5684" s="231"/>
      <c r="P5684" s="231"/>
      <c r="Q5684" s="231"/>
      <c r="R5684" s="231"/>
      <c r="S5684" s="231"/>
      <c r="T5684" s="231"/>
    </row>
    <row r="5685">
      <c r="A5685" s="257" t="str">
        <v>0100680003620089-001</v>
      </c>
      <c r="B5685" s="257" t="str">
        <v>0100680003620089</v>
      </c>
      <c r="C5685" s="257" t="str">
        <v>WOPOW气传导运动蓝牙耳机</v>
      </c>
      <c r="D5685" s="257"/>
      <c r="E5685" s="257"/>
      <c r="F5685" s="257" t="str">
        <v>黑色</v>
      </c>
      <c r="G5685" s="231"/>
      <c r="H5685" s="231"/>
      <c r="I5685" s="231"/>
      <c r="J5685" s="231"/>
      <c r="K5685" s="231"/>
      <c r="L5685" s="231"/>
      <c r="M5685" s="231"/>
      <c r="N5685" s="231"/>
      <c r="O5685" s="231"/>
      <c r="P5685" s="231"/>
      <c r="Q5685" s="231"/>
      <c r="R5685" s="231"/>
      <c r="S5685" s="231"/>
      <c r="T5685" s="231"/>
    </row>
    <row r="5686">
      <c r="A5686" s="257" t="str">
        <v>0100680003620090-001</v>
      </c>
      <c r="B5686" s="257" t="str">
        <v>0100680003620090</v>
      </c>
      <c r="C5686" s="257" t="str">
        <v>WOPOW TWS蓝牙耳机</v>
      </c>
      <c r="D5686" s="257"/>
      <c r="E5686" s="257"/>
      <c r="F5686" s="257" t="str">
        <v>白色</v>
      </c>
      <c r="G5686" s="231"/>
      <c r="H5686" s="231"/>
      <c r="I5686" s="231"/>
      <c r="J5686" s="231"/>
      <c r="K5686" s="231"/>
      <c r="L5686" s="231"/>
      <c r="M5686" s="231"/>
      <c r="N5686" s="231"/>
      <c r="O5686" s="231"/>
      <c r="P5686" s="231"/>
      <c r="Q5686" s="231"/>
      <c r="R5686" s="231"/>
      <c r="S5686" s="231"/>
      <c r="T5686" s="231"/>
    </row>
    <row r="5687">
      <c r="A5687" s="257" t="str">
        <v>0100680003730091-001</v>
      </c>
      <c r="B5687" s="257" t="str">
        <v>0100680003730091</v>
      </c>
      <c r="C5687" s="257" t="str">
        <v>舒肤佳山茶花系列沐浴露500g</v>
      </c>
      <c r="D5687" s="257"/>
      <c r="E5687" s="257"/>
      <c r="F5687" s="257" t="str">
        <v>山茶花500g</v>
      </c>
      <c r="G5687" s="231"/>
      <c r="H5687" s="231"/>
      <c r="I5687" s="231"/>
      <c r="J5687" s="231"/>
      <c r="K5687" s="231"/>
      <c r="L5687" s="231"/>
      <c r="M5687" s="231"/>
      <c r="N5687" s="231"/>
      <c r="O5687" s="231"/>
      <c r="P5687" s="231"/>
      <c r="Q5687" s="231"/>
      <c r="R5687" s="231"/>
      <c r="S5687" s="231"/>
      <c r="T5687" s="231"/>
    </row>
  </sheetData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19" r="1">
      <c r="A1" s="280"/>
      <c r="B1" s="280" t="str">
        <v>分表合计</v>
      </c>
      <c r="C1" s="280" t="str">
        <v>汇总合计</v>
      </c>
      <c r="D1" s="280" t="str">
        <v>差异</v>
      </c>
    </row>
    <row r="2">
      <c r="A2" s="280" t="str">
        <v>常规品校对</v>
      </c>
      <c r="B2">
        <f>SUM('白止-常规品'!D:D,'白止-常规品'!F:F,'白止-常规品'!H:H,'白止-常规品'!J:J,'白止-常规品'!L:L,'白止-常规品'!N:N)+SUM('乐容-常规品'!K:K,'乐容-常规品'!M:M,'乐容-常规品'!O:O,'乐容-常规品'!Q:Q,'乐容-常规品'!S:S,'乐容-常规品'!U:U)+SUM('安桐-常规品'!D:D,'安桐-常规品'!F:F,'安桐-常规品'!H:H,'安桐-常规品'!J:J,'安桐-常规品'!L:L,'安桐-常规品'!N:N)</f>
      </c>
      <c r="C2">
        <f>SUM('常规产品'!E:E,'常规产品'!G:G,'常规产品'!I:I,'常规产品'!K:K,'常规产品'!M:M,'常规产品'!O:O)</f>
      </c>
      <c r="D2">
        <f>B2-C2</f>
      </c>
    </row>
    <row r="3">
      <c r="A3" s="280" t="str">
        <v>S级校对</v>
      </c>
      <c r="B3">
        <f>SUM('控温被PRO-S级品'!$E$2:$AT$10)+SUM('冬被-S级品'!$E$2:$AT$10)+SUM('白止-S级品'!$D$2:$AV$6)+SUM('乐容-S级品'!$AF$35:$BK$35)</f>
      </c>
      <c r="C3">
        <f>SUM(C4:C7)</f>
      </c>
      <c r="D3">
        <f>B3-C3</f>
      </c>
    </row>
    <row r="4">
      <c r="A4" s="280" t="str">
        <v>安桐</v>
      </c>
      <c r="B4" s="202">
        <f>SUM('控温被PRO-S级品'!$E$2:$AT$10)</f>
      </c>
      <c r="C4">
        <f>SUMIF('S级产品'!A:A,A4,'S级产品'!E:E)</f>
      </c>
      <c r="D4">
        <f>B4-C4</f>
      </c>
    </row>
    <row r="5">
      <c r="A5" s="280" t="str">
        <v>冬被</v>
      </c>
      <c r="B5" s="202">
        <f>SUM('冬被-S级品'!$E$2:$AT$10)</f>
      </c>
      <c r="C5">
        <f>SUMIF('S级产品'!A:A,A5,'S级产品'!E:E)</f>
      </c>
      <c r="D5">
        <f>B5-C5</f>
      </c>
    </row>
    <row r="6">
      <c r="A6" s="280" t="str">
        <v>白止</v>
      </c>
      <c r="B6" s="202">
        <f>SUM('白止-S级品'!$D$2:$AV$6)</f>
      </c>
      <c r="C6">
        <f>SUMIF('S级产品'!A:A,A6,'S级产品'!E:E)</f>
      </c>
      <c r="D6">
        <f>B6-C6</f>
      </c>
    </row>
    <row r="7">
      <c r="A7" s="280" t="str">
        <v>乐容</v>
      </c>
      <c r="B7" s="202">
        <f>SUM('乐容-S级品'!$AF$35:$BK$35)</f>
      </c>
      <c r="C7">
        <f>SUMIF('S级产品'!A:A,A7,'S级产品'!E:E)</f>
      </c>
      <c r="D7">
        <f>B7-C7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